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190050426\Desktop\PERDIDAS\"/>
    </mc:Choice>
  </mc:AlternateContent>
  <xr:revisionPtr revIDLastSave="0" documentId="13_ncr:1_{3F0D2729-C4CD-4C54-B98F-D6F6B3C61220}" xr6:coauthVersionLast="45" xr6:coauthVersionMax="45" xr10:uidLastSave="{00000000-0000-0000-0000-000000000000}"/>
  <bookViews>
    <workbookView xWindow="-120" yWindow="-120" windowWidth="20730" windowHeight="11160" xr2:uid="{73E93FDA-EDC8-4723-842B-9E71C2779AC3}"/>
  </bookViews>
  <sheets>
    <sheet name="1. Seguimiento Estados" sheetId="1" r:id="rId1"/>
    <sheet name="Informe en Curso" sheetId="3" r:id="rId2"/>
  </sheets>
  <externalReferences>
    <externalReference r:id="rId3"/>
  </externalReferences>
  <definedNames>
    <definedName name="_xlnm._FilterDatabase" localSheetId="1" hidden="1">'Informe en Curso'!$A$1:$AV$3945</definedName>
  </definedNames>
  <calcPr calcId="191029"/>
  <pivotCaches>
    <pivotCache cacheId="8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" i="3" l="1"/>
  <c r="V4" i="3"/>
  <c r="V5" i="3"/>
  <c r="V6" i="3"/>
  <c r="V7" i="3"/>
  <c r="V8" i="3"/>
  <c r="V9" i="3"/>
  <c r="V10" i="3"/>
  <c r="V3946" i="3" s="1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2" i="3"/>
  <c r="E21" i="1"/>
  <c r="AB6" i="3" l="1"/>
  <c r="AB10" i="3" s="1"/>
  <c r="V3949" i="3"/>
  <c r="V3954" i="3" s="1"/>
  <c r="AV3945" i="3"/>
  <c r="AR3945" i="3"/>
  <c r="AQ3945" i="3"/>
  <c r="AP3945" i="3"/>
  <c r="AN3945" i="3"/>
  <c r="AL3945" i="3"/>
  <c r="AK3945" i="3"/>
  <c r="AJ3945" i="3"/>
  <c r="AI3945" i="3"/>
  <c r="AG3945" i="3"/>
  <c r="AF3945" i="3"/>
  <c r="AE3945" i="3"/>
  <c r="AD3945" i="3"/>
  <c r="AC3945" i="3"/>
  <c r="AV3944" i="3"/>
  <c r="AR3944" i="3"/>
  <c r="AQ3944" i="3"/>
  <c r="AP3944" i="3"/>
  <c r="AN3944" i="3"/>
  <c r="AL3944" i="3"/>
  <c r="AK3944" i="3"/>
  <c r="AJ3944" i="3"/>
  <c r="AI3944" i="3"/>
  <c r="AG3944" i="3"/>
  <c r="AF3944" i="3"/>
  <c r="AE3944" i="3"/>
  <c r="AD3944" i="3"/>
  <c r="AC3944" i="3"/>
  <c r="AV3943" i="3"/>
  <c r="AR3943" i="3"/>
  <c r="AQ3943" i="3"/>
  <c r="AP3943" i="3"/>
  <c r="AN3943" i="3"/>
  <c r="AL3943" i="3"/>
  <c r="AK3943" i="3"/>
  <c r="AJ3943" i="3"/>
  <c r="AI3943" i="3"/>
  <c r="AG3943" i="3"/>
  <c r="AF3943" i="3"/>
  <c r="AE3943" i="3"/>
  <c r="AD3943" i="3"/>
  <c r="AC3943" i="3"/>
  <c r="AV3942" i="3"/>
  <c r="AR3942" i="3"/>
  <c r="AQ3942" i="3"/>
  <c r="AP3942" i="3"/>
  <c r="AN3942" i="3"/>
  <c r="AL3942" i="3"/>
  <c r="AK3942" i="3"/>
  <c r="AJ3942" i="3"/>
  <c r="AI3942" i="3"/>
  <c r="AG3942" i="3"/>
  <c r="AF3942" i="3"/>
  <c r="AE3942" i="3"/>
  <c r="AD3942" i="3"/>
  <c r="AC3942" i="3"/>
  <c r="AV3941" i="3"/>
  <c r="AR3941" i="3"/>
  <c r="AQ3941" i="3"/>
  <c r="AP3941" i="3"/>
  <c r="AN3941" i="3"/>
  <c r="AL3941" i="3"/>
  <c r="AK3941" i="3"/>
  <c r="AJ3941" i="3"/>
  <c r="AI3941" i="3"/>
  <c r="AG3941" i="3"/>
  <c r="AF3941" i="3"/>
  <c r="AE3941" i="3"/>
  <c r="AD3941" i="3"/>
  <c r="AC3941" i="3"/>
  <c r="AV3940" i="3"/>
  <c r="AR3940" i="3"/>
  <c r="AQ3940" i="3"/>
  <c r="AP3940" i="3"/>
  <c r="AN3940" i="3"/>
  <c r="AL3940" i="3"/>
  <c r="AK3940" i="3"/>
  <c r="AJ3940" i="3"/>
  <c r="AI3940" i="3"/>
  <c r="AG3940" i="3"/>
  <c r="AF3940" i="3"/>
  <c r="AE3940" i="3"/>
  <c r="AD3940" i="3"/>
  <c r="AC3940" i="3"/>
  <c r="AV3939" i="3"/>
  <c r="AR3939" i="3"/>
  <c r="AQ3939" i="3"/>
  <c r="AP3939" i="3"/>
  <c r="AN3939" i="3"/>
  <c r="AL3939" i="3"/>
  <c r="AK3939" i="3"/>
  <c r="AJ3939" i="3"/>
  <c r="AI3939" i="3"/>
  <c r="AG3939" i="3"/>
  <c r="AF3939" i="3"/>
  <c r="AE3939" i="3"/>
  <c r="AD3939" i="3"/>
  <c r="AC3939" i="3"/>
  <c r="AV3938" i="3"/>
  <c r="AR3938" i="3"/>
  <c r="AQ3938" i="3"/>
  <c r="AP3938" i="3"/>
  <c r="AN3938" i="3"/>
  <c r="AL3938" i="3"/>
  <c r="AK3938" i="3"/>
  <c r="AJ3938" i="3"/>
  <c r="AI3938" i="3"/>
  <c r="AG3938" i="3"/>
  <c r="AF3938" i="3"/>
  <c r="AE3938" i="3"/>
  <c r="AD3938" i="3"/>
  <c r="AC3938" i="3"/>
  <c r="AV3937" i="3"/>
  <c r="AR3937" i="3"/>
  <c r="AQ3937" i="3"/>
  <c r="AP3937" i="3"/>
  <c r="AN3937" i="3"/>
  <c r="AL3937" i="3"/>
  <c r="AK3937" i="3"/>
  <c r="AJ3937" i="3"/>
  <c r="AI3937" i="3"/>
  <c r="AG3937" i="3"/>
  <c r="AF3937" i="3"/>
  <c r="AE3937" i="3"/>
  <c r="AD3937" i="3"/>
  <c r="AC3937" i="3"/>
  <c r="AV3936" i="3"/>
  <c r="AR3936" i="3"/>
  <c r="AQ3936" i="3"/>
  <c r="AP3936" i="3"/>
  <c r="AN3936" i="3"/>
  <c r="AL3936" i="3"/>
  <c r="AK3936" i="3"/>
  <c r="AJ3936" i="3"/>
  <c r="AI3936" i="3"/>
  <c r="AG3936" i="3"/>
  <c r="AF3936" i="3"/>
  <c r="AE3936" i="3"/>
  <c r="AD3936" i="3"/>
  <c r="AC3936" i="3"/>
  <c r="AV3935" i="3"/>
  <c r="AR3935" i="3"/>
  <c r="AQ3935" i="3"/>
  <c r="AP3935" i="3"/>
  <c r="AN3935" i="3"/>
  <c r="AL3935" i="3"/>
  <c r="AK3935" i="3"/>
  <c r="AJ3935" i="3"/>
  <c r="AI3935" i="3"/>
  <c r="AG3935" i="3"/>
  <c r="AF3935" i="3"/>
  <c r="AE3935" i="3"/>
  <c r="AD3935" i="3"/>
  <c r="AC3935" i="3"/>
  <c r="AV3934" i="3"/>
  <c r="AR3934" i="3"/>
  <c r="AQ3934" i="3"/>
  <c r="AP3934" i="3"/>
  <c r="AN3934" i="3"/>
  <c r="AL3934" i="3"/>
  <c r="AK3934" i="3"/>
  <c r="AJ3934" i="3"/>
  <c r="AI3934" i="3"/>
  <c r="AG3934" i="3"/>
  <c r="AF3934" i="3"/>
  <c r="AE3934" i="3"/>
  <c r="AD3934" i="3"/>
  <c r="AC3934" i="3"/>
  <c r="AV3933" i="3"/>
  <c r="AR3933" i="3"/>
  <c r="AQ3933" i="3"/>
  <c r="AP3933" i="3"/>
  <c r="AN3933" i="3"/>
  <c r="AL3933" i="3"/>
  <c r="AK3933" i="3"/>
  <c r="AJ3933" i="3"/>
  <c r="AI3933" i="3"/>
  <c r="AG3933" i="3"/>
  <c r="AF3933" i="3"/>
  <c r="AE3933" i="3"/>
  <c r="AD3933" i="3"/>
  <c r="AC3933" i="3"/>
  <c r="AV3932" i="3"/>
  <c r="AR3932" i="3"/>
  <c r="AQ3932" i="3"/>
  <c r="AP3932" i="3"/>
  <c r="AN3932" i="3"/>
  <c r="AL3932" i="3"/>
  <c r="AK3932" i="3"/>
  <c r="AJ3932" i="3"/>
  <c r="AI3932" i="3"/>
  <c r="AG3932" i="3"/>
  <c r="AF3932" i="3"/>
  <c r="AE3932" i="3"/>
  <c r="AD3932" i="3"/>
  <c r="AC3932" i="3"/>
  <c r="AV3931" i="3"/>
  <c r="AR3931" i="3"/>
  <c r="AQ3931" i="3"/>
  <c r="AP3931" i="3"/>
  <c r="AN3931" i="3"/>
  <c r="AL3931" i="3"/>
  <c r="AK3931" i="3"/>
  <c r="AJ3931" i="3"/>
  <c r="AI3931" i="3"/>
  <c r="AG3931" i="3"/>
  <c r="AF3931" i="3"/>
  <c r="AE3931" i="3"/>
  <c r="AD3931" i="3"/>
  <c r="AC3931" i="3"/>
  <c r="AV3930" i="3"/>
  <c r="AR3930" i="3"/>
  <c r="AQ3930" i="3"/>
  <c r="AP3930" i="3"/>
  <c r="AN3930" i="3"/>
  <c r="AL3930" i="3"/>
  <c r="AK3930" i="3"/>
  <c r="AJ3930" i="3"/>
  <c r="AI3930" i="3"/>
  <c r="AG3930" i="3"/>
  <c r="AF3930" i="3"/>
  <c r="AE3930" i="3"/>
  <c r="AD3930" i="3"/>
  <c r="AC3930" i="3"/>
  <c r="AV3929" i="3"/>
  <c r="AR3929" i="3"/>
  <c r="AQ3929" i="3"/>
  <c r="AP3929" i="3"/>
  <c r="AN3929" i="3"/>
  <c r="AL3929" i="3"/>
  <c r="AK3929" i="3"/>
  <c r="AJ3929" i="3"/>
  <c r="AI3929" i="3"/>
  <c r="AG3929" i="3"/>
  <c r="AF3929" i="3"/>
  <c r="AE3929" i="3"/>
  <c r="AD3929" i="3"/>
  <c r="AC3929" i="3"/>
  <c r="AV3928" i="3"/>
  <c r="AR3928" i="3"/>
  <c r="AQ3928" i="3"/>
  <c r="AP3928" i="3"/>
  <c r="AN3928" i="3"/>
  <c r="AL3928" i="3"/>
  <c r="AK3928" i="3"/>
  <c r="AJ3928" i="3"/>
  <c r="AI3928" i="3"/>
  <c r="AG3928" i="3"/>
  <c r="AF3928" i="3"/>
  <c r="AE3928" i="3"/>
  <c r="AD3928" i="3"/>
  <c r="AC3928" i="3"/>
  <c r="AV3927" i="3"/>
  <c r="AR3927" i="3"/>
  <c r="AQ3927" i="3"/>
  <c r="AP3927" i="3"/>
  <c r="AN3927" i="3"/>
  <c r="AL3927" i="3"/>
  <c r="AK3927" i="3"/>
  <c r="AJ3927" i="3"/>
  <c r="AI3927" i="3"/>
  <c r="AG3927" i="3"/>
  <c r="AF3927" i="3"/>
  <c r="AE3927" i="3"/>
  <c r="AD3927" i="3"/>
  <c r="AC3927" i="3"/>
  <c r="AV3926" i="3"/>
  <c r="AR3926" i="3"/>
  <c r="AQ3926" i="3"/>
  <c r="AP3926" i="3"/>
  <c r="AN3926" i="3"/>
  <c r="AL3926" i="3"/>
  <c r="AK3926" i="3"/>
  <c r="AJ3926" i="3"/>
  <c r="AI3926" i="3"/>
  <c r="AG3926" i="3"/>
  <c r="AF3926" i="3"/>
  <c r="AE3926" i="3"/>
  <c r="AD3926" i="3"/>
  <c r="AC3926" i="3"/>
  <c r="AV3925" i="3"/>
  <c r="AR3925" i="3"/>
  <c r="AQ3925" i="3"/>
  <c r="AP3925" i="3"/>
  <c r="AN3925" i="3"/>
  <c r="AL3925" i="3"/>
  <c r="AK3925" i="3"/>
  <c r="AJ3925" i="3"/>
  <c r="AI3925" i="3"/>
  <c r="AG3925" i="3"/>
  <c r="AF3925" i="3"/>
  <c r="AE3925" i="3"/>
  <c r="AD3925" i="3"/>
  <c r="AC3925" i="3"/>
  <c r="AV3924" i="3"/>
  <c r="AR3924" i="3"/>
  <c r="AQ3924" i="3"/>
  <c r="AP3924" i="3"/>
  <c r="AN3924" i="3"/>
  <c r="AL3924" i="3"/>
  <c r="AK3924" i="3"/>
  <c r="AJ3924" i="3"/>
  <c r="AI3924" i="3"/>
  <c r="AG3924" i="3"/>
  <c r="AF3924" i="3"/>
  <c r="AE3924" i="3"/>
  <c r="AD3924" i="3"/>
  <c r="AC3924" i="3"/>
  <c r="AV3923" i="3"/>
  <c r="AR3923" i="3"/>
  <c r="AQ3923" i="3"/>
  <c r="AP3923" i="3"/>
  <c r="AN3923" i="3"/>
  <c r="AL3923" i="3"/>
  <c r="AK3923" i="3"/>
  <c r="AJ3923" i="3"/>
  <c r="AI3923" i="3"/>
  <c r="AG3923" i="3"/>
  <c r="AF3923" i="3"/>
  <c r="AE3923" i="3"/>
  <c r="AD3923" i="3"/>
  <c r="AC3923" i="3"/>
  <c r="AV3922" i="3"/>
  <c r="AR3922" i="3"/>
  <c r="AQ3922" i="3"/>
  <c r="AP3922" i="3"/>
  <c r="AN3922" i="3"/>
  <c r="AL3922" i="3"/>
  <c r="AK3922" i="3"/>
  <c r="AJ3922" i="3"/>
  <c r="AI3922" i="3"/>
  <c r="AG3922" i="3"/>
  <c r="AF3922" i="3"/>
  <c r="AE3922" i="3"/>
  <c r="AD3922" i="3"/>
  <c r="AC3922" i="3"/>
  <c r="AV3921" i="3"/>
  <c r="AR3921" i="3"/>
  <c r="AQ3921" i="3"/>
  <c r="AP3921" i="3"/>
  <c r="AN3921" i="3"/>
  <c r="AL3921" i="3"/>
  <c r="AK3921" i="3"/>
  <c r="AJ3921" i="3"/>
  <c r="AI3921" i="3"/>
  <c r="AG3921" i="3"/>
  <c r="AF3921" i="3"/>
  <c r="AE3921" i="3"/>
  <c r="AD3921" i="3"/>
  <c r="AC3921" i="3"/>
  <c r="AV3920" i="3"/>
  <c r="AR3920" i="3"/>
  <c r="AQ3920" i="3"/>
  <c r="AP3920" i="3"/>
  <c r="AN3920" i="3"/>
  <c r="AL3920" i="3"/>
  <c r="AK3920" i="3"/>
  <c r="AJ3920" i="3"/>
  <c r="AI3920" i="3"/>
  <c r="AG3920" i="3"/>
  <c r="AF3920" i="3"/>
  <c r="AE3920" i="3"/>
  <c r="AD3920" i="3"/>
  <c r="AC3920" i="3"/>
  <c r="AV3919" i="3"/>
  <c r="AR3919" i="3"/>
  <c r="AQ3919" i="3"/>
  <c r="AP3919" i="3"/>
  <c r="AN3919" i="3"/>
  <c r="AL3919" i="3"/>
  <c r="AK3919" i="3"/>
  <c r="AJ3919" i="3"/>
  <c r="AI3919" i="3"/>
  <c r="AG3919" i="3"/>
  <c r="AF3919" i="3"/>
  <c r="AE3919" i="3"/>
  <c r="AD3919" i="3"/>
  <c r="AC3919" i="3"/>
  <c r="AV3918" i="3"/>
  <c r="AR3918" i="3"/>
  <c r="AQ3918" i="3"/>
  <c r="AP3918" i="3"/>
  <c r="AN3918" i="3"/>
  <c r="AL3918" i="3"/>
  <c r="AK3918" i="3"/>
  <c r="AJ3918" i="3"/>
  <c r="AI3918" i="3"/>
  <c r="AG3918" i="3"/>
  <c r="AF3918" i="3"/>
  <c r="AE3918" i="3"/>
  <c r="AD3918" i="3"/>
  <c r="AC3918" i="3"/>
  <c r="AV3917" i="3"/>
  <c r="AR3917" i="3"/>
  <c r="AQ3917" i="3"/>
  <c r="AP3917" i="3"/>
  <c r="AN3917" i="3"/>
  <c r="AL3917" i="3"/>
  <c r="AK3917" i="3"/>
  <c r="AJ3917" i="3"/>
  <c r="AI3917" i="3"/>
  <c r="AG3917" i="3"/>
  <c r="AF3917" i="3"/>
  <c r="AE3917" i="3"/>
  <c r="AD3917" i="3"/>
  <c r="AC3917" i="3"/>
  <c r="AV3916" i="3"/>
  <c r="AR3916" i="3"/>
  <c r="AQ3916" i="3"/>
  <c r="AP3916" i="3"/>
  <c r="AN3916" i="3"/>
  <c r="AL3916" i="3"/>
  <c r="AK3916" i="3"/>
  <c r="AJ3916" i="3"/>
  <c r="AI3916" i="3"/>
  <c r="AG3916" i="3"/>
  <c r="AF3916" i="3"/>
  <c r="AE3916" i="3"/>
  <c r="AD3916" i="3"/>
  <c r="AC3916" i="3"/>
  <c r="AV3915" i="3"/>
  <c r="AR3915" i="3"/>
  <c r="AQ3915" i="3"/>
  <c r="AP3915" i="3"/>
  <c r="AN3915" i="3"/>
  <c r="AL3915" i="3"/>
  <c r="AK3915" i="3"/>
  <c r="AJ3915" i="3"/>
  <c r="AI3915" i="3"/>
  <c r="AG3915" i="3"/>
  <c r="AF3915" i="3"/>
  <c r="AE3915" i="3"/>
  <c r="AD3915" i="3"/>
  <c r="AC3915" i="3"/>
  <c r="AV3914" i="3"/>
  <c r="AR3914" i="3"/>
  <c r="AQ3914" i="3"/>
  <c r="AP3914" i="3"/>
  <c r="AN3914" i="3"/>
  <c r="AL3914" i="3"/>
  <c r="AK3914" i="3"/>
  <c r="AJ3914" i="3"/>
  <c r="AI3914" i="3"/>
  <c r="AG3914" i="3"/>
  <c r="AF3914" i="3"/>
  <c r="AE3914" i="3"/>
  <c r="AD3914" i="3"/>
  <c r="AC3914" i="3"/>
  <c r="AV3913" i="3"/>
  <c r="AR3913" i="3"/>
  <c r="AQ3913" i="3"/>
  <c r="AP3913" i="3"/>
  <c r="AN3913" i="3"/>
  <c r="AL3913" i="3"/>
  <c r="AK3913" i="3"/>
  <c r="AJ3913" i="3"/>
  <c r="AI3913" i="3"/>
  <c r="AG3913" i="3"/>
  <c r="AF3913" i="3"/>
  <c r="AE3913" i="3"/>
  <c r="AD3913" i="3"/>
  <c r="AC3913" i="3"/>
  <c r="AV3912" i="3"/>
  <c r="AR3912" i="3"/>
  <c r="AQ3912" i="3"/>
  <c r="AP3912" i="3"/>
  <c r="AN3912" i="3"/>
  <c r="AL3912" i="3"/>
  <c r="AK3912" i="3"/>
  <c r="AJ3912" i="3"/>
  <c r="AI3912" i="3"/>
  <c r="AG3912" i="3"/>
  <c r="AF3912" i="3"/>
  <c r="AE3912" i="3"/>
  <c r="AD3912" i="3"/>
  <c r="AC3912" i="3"/>
  <c r="AV3911" i="3"/>
  <c r="AR3911" i="3"/>
  <c r="AQ3911" i="3"/>
  <c r="AP3911" i="3"/>
  <c r="AN3911" i="3"/>
  <c r="AL3911" i="3"/>
  <c r="AK3911" i="3"/>
  <c r="AJ3911" i="3"/>
  <c r="AI3911" i="3"/>
  <c r="AG3911" i="3"/>
  <c r="AF3911" i="3"/>
  <c r="AE3911" i="3"/>
  <c r="AD3911" i="3"/>
  <c r="AC3911" i="3"/>
  <c r="AV3910" i="3"/>
  <c r="AR3910" i="3"/>
  <c r="AQ3910" i="3"/>
  <c r="AP3910" i="3"/>
  <c r="AN3910" i="3"/>
  <c r="AL3910" i="3"/>
  <c r="AK3910" i="3"/>
  <c r="AJ3910" i="3"/>
  <c r="AI3910" i="3"/>
  <c r="AG3910" i="3"/>
  <c r="AF3910" i="3"/>
  <c r="AE3910" i="3"/>
  <c r="AD3910" i="3"/>
  <c r="AC3910" i="3"/>
  <c r="AV3909" i="3"/>
  <c r="AR3909" i="3"/>
  <c r="AQ3909" i="3"/>
  <c r="AP3909" i="3"/>
  <c r="AN3909" i="3"/>
  <c r="AL3909" i="3"/>
  <c r="AK3909" i="3"/>
  <c r="AJ3909" i="3"/>
  <c r="AI3909" i="3"/>
  <c r="AG3909" i="3"/>
  <c r="AF3909" i="3"/>
  <c r="AE3909" i="3"/>
  <c r="AD3909" i="3"/>
  <c r="AC3909" i="3"/>
  <c r="AV3908" i="3"/>
  <c r="AR3908" i="3"/>
  <c r="AQ3908" i="3"/>
  <c r="AP3908" i="3"/>
  <c r="AN3908" i="3"/>
  <c r="AL3908" i="3"/>
  <c r="AK3908" i="3"/>
  <c r="AJ3908" i="3"/>
  <c r="AI3908" i="3"/>
  <c r="AG3908" i="3"/>
  <c r="AF3908" i="3"/>
  <c r="AE3908" i="3"/>
  <c r="AD3908" i="3"/>
  <c r="AC3908" i="3"/>
  <c r="AV3907" i="3"/>
  <c r="AR3907" i="3"/>
  <c r="AQ3907" i="3"/>
  <c r="AP3907" i="3"/>
  <c r="AN3907" i="3"/>
  <c r="AL3907" i="3"/>
  <c r="AK3907" i="3"/>
  <c r="AJ3907" i="3"/>
  <c r="AI3907" i="3"/>
  <c r="AG3907" i="3"/>
  <c r="AF3907" i="3"/>
  <c r="AE3907" i="3"/>
  <c r="AD3907" i="3"/>
  <c r="AC3907" i="3"/>
  <c r="AV3906" i="3"/>
  <c r="AR3906" i="3"/>
  <c r="AQ3906" i="3"/>
  <c r="AP3906" i="3"/>
  <c r="AN3906" i="3"/>
  <c r="AL3906" i="3"/>
  <c r="AK3906" i="3"/>
  <c r="AJ3906" i="3"/>
  <c r="AI3906" i="3"/>
  <c r="AG3906" i="3"/>
  <c r="AF3906" i="3"/>
  <c r="AE3906" i="3"/>
  <c r="AD3906" i="3"/>
  <c r="AC3906" i="3"/>
  <c r="AV3905" i="3"/>
  <c r="AR3905" i="3"/>
  <c r="AQ3905" i="3"/>
  <c r="AP3905" i="3"/>
  <c r="AN3905" i="3"/>
  <c r="AL3905" i="3"/>
  <c r="AK3905" i="3"/>
  <c r="AJ3905" i="3"/>
  <c r="AI3905" i="3"/>
  <c r="AG3905" i="3"/>
  <c r="AF3905" i="3"/>
  <c r="AE3905" i="3"/>
  <c r="AD3905" i="3"/>
  <c r="AC3905" i="3"/>
  <c r="AV3904" i="3"/>
  <c r="AR3904" i="3"/>
  <c r="AQ3904" i="3"/>
  <c r="AP3904" i="3"/>
  <c r="AN3904" i="3"/>
  <c r="AL3904" i="3"/>
  <c r="AK3904" i="3"/>
  <c r="AJ3904" i="3"/>
  <c r="AI3904" i="3"/>
  <c r="AG3904" i="3"/>
  <c r="AF3904" i="3"/>
  <c r="AE3904" i="3"/>
  <c r="AD3904" i="3"/>
  <c r="AC3904" i="3"/>
  <c r="AV3903" i="3"/>
  <c r="AR3903" i="3"/>
  <c r="AQ3903" i="3"/>
  <c r="AP3903" i="3"/>
  <c r="AN3903" i="3"/>
  <c r="AL3903" i="3"/>
  <c r="AK3903" i="3"/>
  <c r="AJ3903" i="3"/>
  <c r="AI3903" i="3"/>
  <c r="AG3903" i="3"/>
  <c r="AF3903" i="3"/>
  <c r="AE3903" i="3"/>
  <c r="AD3903" i="3"/>
  <c r="AC3903" i="3"/>
  <c r="AV3902" i="3"/>
  <c r="AR3902" i="3"/>
  <c r="AQ3902" i="3"/>
  <c r="AP3902" i="3"/>
  <c r="AN3902" i="3"/>
  <c r="AL3902" i="3"/>
  <c r="AK3902" i="3"/>
  <c r="AJ3902" i="3"/>
  <c r="AI3902" i="3"/>
  <c r="AG3902" i="3"/>
  <c r="AF3902" i="3"/>
  <c r="AE3902" i="3"/>
  <c r="AD3902" i="3"/>
  <c r="AC3902" i="3"/>
  <c r="AV3901" i="3"/>
  <c r="AR3901" i="3"/>
  <c r="AQ3901" i="3"/>
  <c r="AP3901" i="3"/>
  <c r="AN3901" i="3"/>
  <c r="AL3901" i="3"/>
  <c r="AK3901" i="3"/>
  <c r="AJ3901" i="3"/>
  <c r="AI3901" i="3"/>
  <c r="AG3901" i="3"/>
  <c r="AF3901" i="3"/>
  <c r="AE3901" i="3"/>
  <c r="AD3901" i="3"/>
  <c r="AC3901" i="3"/>
  <c r="AV3900" i="3"/>
  <c r="AR3900" i="3"/>
  <c r="AQ3900" i="3"/>
  <c r="AP3900" i="3"/>
  <c r="AN3900" i="3"/>
  <c r="AL3900" i="3"/>
  <c r="AK3900" i="3"/>
  <c r="AJ3900" i="3"/>
  <c r="AI3900" i="3"/>
  <c r="AG3900" i="3"/>
  <c r="AF3900" i="3"/>
  <c r="AE3900" i="3"/>
  <c r="AD3900" i="3"/>
  <c r="AC3900" i="3"/>
  <c r="AV3899" i="3"/>
  <c r="AR3899" i="3"/>
  <c r="AQ3899" i="3"/>
  <c r="AP3899" i="3"/>
  <c r="AN3899" i="3"/>
  <c r="AL3899" i="3"/>
  <c r="AK3899" i="3"/>
  <c r="AJ3899" i="3"/>
  <c r="AI3899" i="3"/>
  <c r="AG3899" i="3"/>
  <c r="AF3899" i="3"/>
  <c r="AE3899" i="3"/>
  <c r="AD3899" i="3"/>
  <c r="AC3899" i="3"/>
  <c r="AV3898" i="3"/>
  <c r="AR3898" i="3"/>
  <c r="AQ3898" i="3"/>
  <c r="AP3898" i="3"/>
  <c r="AN3898" i="3"/>
  <c r="AL3898" i="3"/>
  <c r="AK3898" i="3"/>
  <c r="AJ3898" i="3"/>
  <c r="AI3898" i="3"/>
  <c r="AG3898" i="3"/>
  <c r="AF3898" i="3"/>
  <c r="AE3898" i="3"/>
  <c r="AD3898" i="3"/>
  <c r="AC3898" i="3"/>
  <c r="AV3897" i="3"/>
  <c r="AR3897" i="3"/>
  <c r="AQ3897" i="3"/>
  <c r="AP3897" i="3"/>
  <c r="AN3897" i="3"/>
  <c r="AL3897" i="3"/>
  <c r="AK3897" i="3"/>
  <c r="AJ3897" i="3"/>
  <c r="AI3897" i="3"/>
  <c r="AG3897" i="3"/>
  <c r="AF3897" i="3"/>
  <c r="AE3897" i="3"/>
  <c r="AD3897" i="3"/>
  <c r="AC3897" i="3"/>
  <c r="AV3896" i="3"/>
  <c r="AR3896" i="3"/>
  <c r="AQ3896" i="3"/>
  <c r="AP3896" i="3"/>
  <c r="AN3896" i="3"/>
  <c r="AL3896" i="3"/>
  <c r="AK3896" i="3"/>
  <c r="AJ3896" i="3"/>
  <c r="AI3896" i="3"/>
  <c r="AG3896" i="3"/>
  <c r="AF3896" i="3"/>
  <c r="AE3896" i="3"/>
  <c r="AD3896" i="3"/>
  <c r="AC3896" i="3"/>
  <c r="AV3895" i="3"/>
  <c r="AR3895" i="3"/>
  <c r="AQ3895" i="3"/>
  <c r="AP3895" i="3"/>
  <c r="AN3895" i="3"/>
  <c r="AL3895" i="3"/>
  <c r="AK3895" i="3"/>
  <c r="AJ3895" i="3"/>
  <c r="AI3895" i="3"/>
  <c r="AG3895" i="3"/>
  <c r="AF3895" i="3"/>
  <c r="AE3895" i="3"/>
  <c r="AD3895" i="3"/>
  <c r="AC3895" i="3"/>
  <c r="AV3894" i="3"/>
  <c r="AR3894" i="3"/>
  <c r="AQ3894" i="3"/>
  <c r="AP3894" i="3"/>
  <c r="AN3894" i="3"/>
  <c r="AL3894" i="3"/>
  <c r="AK3894" i="3"/>
  <c r="AJ3894" i="3"/>
  <c r="AI3894" i="3"/>
  <c r="AG3894" i="3"/>
  <c r="AF3894" i="3"/>
  <c r="AE3894" i="3"/>
  <c r="AD3894" i="3"/>
  <c r="AC3894" i="3"/>
  <c r="AV3893" i="3"/>
  <c r="AR3893" i="3"/>
  <c r="AQ3893" i="3"/>
  <c r="AP3893" i="3"/>
  <c r="AN3893" i="3"/>
  <c r="AL3893" i="3"/>
  <c r="AK3893" i="3"/>
  <c r="AJ3893" i="3"/>
  <c r="AI3893" i="3"/>
  <c r="AG3893" i="3"/>
  <c r="AF3893" i="3"/>
  <c r="AE3893" i="3"/>
  <c r="AD3893" i="3"/>
  <c r="AC3893" i="3"/>
  <c r="AV3892" i="3"/>
  <c r="AR3892" i="3"/>
  <c r="AQ3892" i="3"/>
  <c r="AP3892" i="3"/>
  <c r="AN3892" i="3"/>
  <c r="AL3892" i="3"/>
  <c r="AK3892" i="3"/>
  <c r="AJ3892" i="3"/>
  <c r="AI3892" i="3"/>
  <c r="AG3892" i="3"/>
  <c r="AF3892" i="3"/>
  <c r="AE3892" i="3"/>
  <c r="AD3892" i="3"/>
  <c r="AC3892" i="3"/>
  <c r="AV3891" i="3"/>
  <c r="AR3891" i="3"/>
  <c r="AQ3891" i="3"/>
  <c r="AP3891" i="3"/>
  <c r="AN3891" i="3"/>
  <c r="AL3891" i="3"/>
  <c r="AK3891" i="3"/>
  <c r="AJ3891" i="3"/>
  <c r="AI3891" i="3"/>
  <c r="AG3891" i="3"/>
  <c r="AF3891" i="3"/>
  <c r="AE3891" i="3"/>
  <c r="AD3891" i="3"/>
  <c r="AC3891" i="3"/>
  <c r="AV3890" i="3"/>
  <c r="AR3890" i="3"/>
  <c r="AQ3890" i="3"/>
  <c r="AP3890" i="3"/>
  <c r="AN3890" i="3"/>
  <c r="AL3890" i="3"/>
  <c r="AK3890" i="3"/>
  <c r="AJ3890" i="3"/>
  <c r="AI3890" i="3"/>
  <c r="AG3890" i="3"/>
  <c r="AF3890" i="3"/>
  <c r="AE3890" i="3"/>
  <c r="AD3890" i="3"/>
  <c r="AC3890" i="3"/>
  <c r="AV3889" i="3"/>
  <c r="AR3889" i="3"/>
  <c r="AQ3889" i="3"/>
  <c r="AP3889" i="3"/>
  <c r="AN3889" i="3"/>
  <c r="AL3889" i="3"/>
  <c r="AK3889" i="3"/>
  <c r="AJ3889" i="3"/>
  <c r="AI3889" i="3"/>
  <c r="AG3889" i="3"/>
  <c r="AF3889" i="3"/>
  <c r="AE3889" i="3"/>
  <c r="AD3889" i="3"/>
  <c r="AC3889" i="3"/>
  <c r="AV3888" i="3"/>
  <c r="AR3888" i="3"/>
  <c r="AQ3888" i="3"/>
  <c r="AP3888" i="3"/>
  <c r="AN3888" i="3"/>
  <c r="AL3888" i="3"/>
  <c r="AK3888" i="3"/>
  <c r="AJ3888" i="3"/>
  <c r="AI3888" i="3"/>
  <c r="AG3888" i="3"/>
  <c r="AF3888" i="3"/>
  <c r="AE3888" i="3"/>
  <c r="AD3888" i="3"/>
  <c r="AC3888" i="3"/>
  <c r="AV3887" i="3"/>
  <c r="AR3887" i="3"/>
  <c r="AQ3887" i="3"/>
  <c r="AP3887" i="3"/>
  <c r="AN3887" i="3"/>
  <c r="AL3887" i="3"/>
  <c r="AK3887" i="3"/>
  <c r="AJ3887" i="3"/>
  <c r="AI3887" i="3"/>
  <c r="AG3887" i="3"/>
  <c r="AF3887" i="3"/>
  <c r="AE3887" i="3"/>
  <c r="AD3887" i="3"/>
  <c r="AC3887" i="3"/>
  <c r="AV3886" i="3"/>
  <c r="AR3886" i="3"/>
  <c r="AQ3886" i="3"/>
  <c r="AP3886" i="3"/>
  <c r="AN3886" i="3"/>
  <c r="AL3886" i="3"/>
  <c r="AK3886" i="3"/>
  <c r="AJ3886" i="3"/>
  <c r="AI3886" i="3"/>
  <c r="AG3886" i="3"/>
  <c r="AF3886" i="3"/>
  <c r="AE3886" i="3"/>
  <c r="AD3886" i="3"/>
  <c r="AC3886" i="3"/>
  <c r="AV3885" i="3"/>
  <c r="AR3885" i="3"/>
  <c r="AQ3885" i="3"/>
  <c r="AP3885" i="3"/>
  <c r="AN3885" i="3"/>
  <c r="AL3885" i="3"/>
  <c r="AK3885" i="3"/>
  <c r="AJ3885" i="3"/>
  <c r="AI3885" i="3"/>
  <c r="AG3885" i="3"/>
  <c r="AF3885" i="3"/>
  <c r="AE3885" i="3"/>
  <c r="AD3885" i="3"/>
  <c r="AC3885" i="3"/>
  <c r="AV3884" i="3"/>
  <c r="AR3884" i="3"/>
  <c r="AQ3884" i="3"/>
  <c r="AP3884" i="3"/>
  <c r="AN3884" i="3"/>
  <c r="AL3884" i="3"/>
  <c r="AK3884" i="3"/>
  <c r="AJ3884" i="3"/>
  <c r="AI3884" i="3"/>
  <c r="AG3884" i="3"/>
  <c r="AF3884" i="3"/>
  <c r="AE3884" i="3"/>
  <c r="AD3884" i="3"/>
  <c r="AC3884" i="3"/>
  <c r="AV3883" i="3"/>
  <c r="AR3883" i="3"/>
  <c r="AQ3883" i="3"/>
  <c r="AP3883" i="3"/>
  <c r="AN3883" i="3"/>
  <c r="AL3883" i="3"/>
  <c r="AK3883" i="3"/>
  <c r="AJ3883" i="3"/>
  <c r="AI3883" i="3"/>
  <c r="AG3883" i="3"/>
  <c r="AF3883" i="3"/>
  <c r="AE3883" i="3"/>
  <c r="AD3883" i="3"/>
  <c r="AC3883" i="3"/>
  <c r="AV3882" i="3"/>
  <c r="AR3882" i="3"/>
  <c r="AQ3882" i="3"/>
  <c r="AP3882" i="3"/>
  <c r="AN3882" i="3"/>
  <c r="AL3882" i="3"/>
  <c r="AK3882" i="3"/>
  <c r="AJ3882" i="3"/>
  <c r="AI3882" i="3"/>
  <c r="AG3882" i="3"/>
  <c r="AF3882" i="3"/>
  <c r="AE3882" i="3"/>
  <c r="AD3882" i="3"/>
  <c r="AC3882" i="3"/>
  <c r="AV3881" i="3"/>
  <c r="AR3881" i="3"/>
  <c r="AQ3881" i="3"/>
  <c r="AP3881" i="3"/>
  <c r="AN3881" i="3"/>
  <c r="AL3881" i="3"/>
  <c r="AK3881" i="3"/>
  <c r="AJ3881" i="3"/>
  <c r="AI3881" i="3"/>
  <c r="AG3881" i="3"/>
  <c r="AF3881" i="3"/>
  <c r="AE3881" i="3"/>
  <c r="AD3881" i="3"/>
  <c r="AC3881" i="3"/>
  <c r="AV3880" i="3"/>
  <c r="AR3880" i="3"/>
  <c r="AQ3880" i="3"/>
  <c r="AP3880" i="3"/>
  <c r="AN3880" i="3"/>
  <c r="AL3880" i="3"/>
  <c r="AK3880" i="3"/>
  <c r="AJ3880" i="3"/>
  <c r="AI3880" i="3"/>
  <c r="AG3880" i="3"/>
  <c r="AF3880" i="3"/>
  <c r="AE3880" i="3"/>
  <c r="AD3880" i="3"/>
  <c r="AC3880" i="3"/>
  <c r="AV3879" i="3"/>
  <c r="AR3879" i="3"/>
  <c r="AQ3879" i="3"/>
  <c r="AP3879" i="3"/>
  <c r="AN3879" i="3"/>
  <c r="AL3879" i="3"/>
  <c r="AK3879" i="3"/>
  <c r="AJ3879" i="3"/>
  <c r="AI3879" i="3"/>
  <c r="AG3879" i="3"/>
  <c r="AF3879" i="3"/>
  <c r="AE3879" i="3"/>
  <c r="AD3879" i="3"/>
  <c r="AC3879" i="3"/>
  <c r="AV3878" i="3"/>
  <c r="AR3878" i="3"/>
  <c r="AQ3878" i="3"/>
  <c r="AP3878" i="3"/>
  <c r="AN3878" i="3"/>
  <c r="AL3878" i="3"/>
  <c r="AK3878" i="3"/>
  <c r="AJ3878" i="3"/>
  <c r="AI3878" i="3"/>
  <c r="AG3878" i="3"/>
  <c r="AF3878" i="3"/>
  <c r="AE3878" i="3"/>
  <c r="AD3878" i="3"/>
  <c r="AC3878" i="3"/>
  <c r="AV3877" i="3"/>
  <c r="AR3877" i="3"/>
  <c r="AQ3877" i="3"/>
  <c r="AP3877" i="3"/>
  <c r="AN3877" i="3"/>
  <c r="AL3877" i="3"/>
  <c r="AK3877" i="3"/>
  <c r="AJ3877" i="3"/>
  <c r="AI3877" i="3"/>
  <c r="AG3877" i="3"/>
  <c r="AF3877" i="3"/>
  <c r="AE3877" i="3"/>
  <c r="AD3877" i="3"/>
  <c r="AC3877" i="3"/>
  <c r="AV3876" i="3"/>
  <c r="AR3876" i="3"/>
  <c r="AQ3876" i="3"/>
  <c r="AP3876" i="3"/>
  <c r="AN3876" i="3"/>
  <c r="AL3876" i="3"/>
  <c r="AK3876" i="3"/>
  <c r="AJ3876" i="3"/>
  <c r="AI3876" i="3"/>
  <c r="AG3876" i="3"/>
  <c r="AF3876" i="3"/>
  <c r="AE3876" i="3"/>
  <c r="AD3876" i="3"/>
  <c r="AC3876" i="3"/>
  <c r="AV3875" i="3"/>
  <c r="AR3875" i="3"/>
  <c r="AQ3875" i="3"/>
  <c r="AP3875" i="3"/>
  <c r="AN3875" i="3"/>
  <c r="AL3875" i="3"/>
  <c r="AK3875" i="3"/>
  <c r="AJ3875" i="3"/>
  <c r="AI3875" i="3"/>
  <c r="AG3875" i="3"/>
  <c r="AF3875" i="3"/>
  <c r="AE3875" i="3"/>
  <c r="AD3875" i="3"/>
  <c r="AC3875" i="3"/>
  <c r="AV3874" i="3"/>
  <c r="AR3874" i="3"/>
  <c r="AQ3874" i="3"/>
  <c r="AP3874" i="3"/>
  <c r="AN3874" i="3"/>
  <c r="AL3874" i="3"/>
  <c r="AK3874" i="3"/>
  <c r="AJ3874" i="3"/>
  <c r="AI3874" i="3"/>
  <c r="AG3874" i="3"/>
  <c r="AF3874" i="3"/>
  <c r="AE3874" i="3"/>
  <c r="AD3874" i="3"/>
  <c r="AC3874" i="3"/>
  <c r="AV3873" i="3"/>
  <c r="AR3873" i="3"/>
  <c r="AQ3873" i="3"/>
  <c r="AP3873" i="3"/>
  <c r="AN3873" i="3"/>
  <c r="AL3873" i="3"/>
  <c r="AK3873" i="3"/>
  <c r="AJ3873" i="3"/>
  <c r="AI3873" i="3"/>
  <c r="AG3873" i="3"/>
  <c r="AF3873" i="3"/>
  <c r="AE3873" i="3"/>
  <c r="AD3873" i="3"/>
  <c r="AC3873" i="3"/>
  <c r="AV3872" i="3"/>
  <c r="AR3872" i="3"/>
  <c r="AQ3872" i="3"/>
  <c r="AP3872" i="3"/>
  <c r="AN3872" i="3"/>
  <c r="AL3872" i="3"/>
  <c r="AK3872" i="3"/>
  <c r="AJ3872" i="3"/>
  <c r="AI3872" i="3"/>
  <c r="AG3872" i="3"/>
  <c r="AF3872" i="3"/>
  <c r="AE3872" i="3"/>
  <c r="AD3872" i="3"/>
  <c r="AC3872" i="3"/>
  <c r="AV3871" i="3"/>
  <c r="AR3871" i="3"/>
  <c r="AQ3871" i="3"/>
  <c r="AP3871" i="3"/>
  <c r="AN3871" i="3"/>
  <c r="AL3871" i="3"/>
  <c r="AK3871" i="3"/>
  <c r="AJ3871" i="3"/>
  <c r="AI3871" i="3"/>
  <c r="AG3871" i="3"/>
  <c r="AF3871" i="3"/>
  <c r="AE3871" i="3"/>
  <c r="AD3871" i="3"/>
  <c r="AC3871" i="3"/>
  <c r="AV3870" i="3"/>
  <c r="AR3870" i="3"/>
  <c r="AQ3870" i="3"/>
  <c r="AP3870" i="3"/>
  <c r="AN3870" i="3"/>
  <c r="AL3870" i="3"/>
  <c r="AK3870" i="3"/>
  <c r="AJ3870" i="3"/>
  <c r="AI3870" i="3"/>
  <c r="AG3870" i="3"/>
  <c r="AF3870" i="3"/>
  <c r="AE3870" i="3"/>
  <c r="AD3870" i="3"/>
  <c r="AC3870" i="3"/>
  <c r="AV3869" i="3"/>
  <c r="AR3869" i="3"/>
  <c r="AQ3869" i="3"/>
  <c r="AP3869" i="3"/>
  <c r="AN3869" i="3"/>
  <c r="AL3869" i="3"/>
  <c r="AK3869" i="3"/>
  <c r="AJ3869" i="3"/>
  <c r="AI3869" i="3"/>
  <c r="AG3869" i="3"/>
  <c r="AF3869" i="3"/>
  <c r="AE3869" i="3"/>
  <c r="AD3869" i="3"/>
  <c r="AC3869" i="3"/>
  <c r="AV3868" i="3"/>
  <c r="AR3868" i="3"/>
  <c r="AQ3868" i="3"/>
  <c r="AP3868" i="3"/>
  <c r="AN3868" i="3"/>
  <c r="AL3868" i="3"/>
  <c r="AK3868" i="3"/>
  <c r="AJ3868" i="3"/>
  <c r="AI3868" i="3"/>
  <c r="AG3868" i="3"/>
  <c r="AF3868" i="3"/>
  <c r="AE3868" i="3"/>
  <c r="AD3868" i="3"/>
  <c r="AC3868" i="3"/>
  <c r="AV3867" i="3"/>
  <c r="AR3867" i="3"/>
  <c r="AQ3867" i="3"/>
  <c r="AP3867" i="3"/>
  <c r="AN3867" i="3"/>
  <c r="AL3867" i="3"/>
  <c r="AK3867" i="3"/>
  <c r="AJ3867" i="3"/>
  <c r="AI3867" i="3"/>
  <c r="AG3867" i="3"/>
  <c r="AF3867" i="3"/>
  <c r="AE3867" i="3"/>
  <c r="AD3867" i="3"/>
  <c r="AC3867" i="3"/>
  <c r="AV3866" i="3"/>
  <c r="AR3866" i="3"/>
  <c r="AQ3866" i="3"/>
  <c r="AP3866" i="3"/>
  <c r="AN3866" i="3"/>
  <c r="AL3866" i="3"/>
  <c r="AK3866" i="3"/>
  <c r="AJ3866" i="3"/>
  <c r="AI3866" i="3"/>
  <c r="AG3866" i="3"/>
  <c r="AF3866" i="3"/>
  <c r="AE3866" i="3"/>
  <c r="AD3866" i="3"/>
  <c r="AC3866" i="3"/>
  <c r="AV3865" i="3"/>
  <c r="AR3865" i="3"/>
  <c r="AQ3865" i="3"/>
  <c r="AP3865" i="3"/>
  <c r="AN3865" i="3"/>
  <c r="AL3865" i="3"/>
  <c r="AK3865" i="3"/>
  <c r="AJ3865" i="3"/>
  <c r="AI3865" i="3"/>
  <c r="AG3865" i="3"/>
  <c r="AF3865" i="3"/>
  <c r="AE3865" i="3"/>
  <c r="AD3865" i="3"/>
  <c r="AC3865" i="3"/>
  <c r="AV3864" i="3"/>
  <c r="AR3864" i="3"/>
  <c r="AQ3864" i="3"/>
  <c r="AP3864" i="3"/>
  <c r="AN3864" i="3"/>
  <c r="AL3864" i="3"/>
  <c r="AK3864" i="3"/>
  <c r="AJ3864" i="3"/>
  <c r="AI3864" i="3"/>
  <c r="AG3864" i="3"/>
  <c r="AF3864" i="3"/>
  <c r="AE3864" i="3"/>
  <c r="AD3864" i="3"/>
  <c r="AC3864" i="3"/>
  <c r="AV3863" i="3"/>
  <c r="AR3863" i="3"/>
  <c r="AQ3863" i="3"/>
  <c r="AP3863" i="3"/>
  <c r="AN3863" i="3"/>
  <c r="AL3863" i="3"/>
  <c r="AK3863" i="3"/>
  <c r="AJ3863" i="3"/>
  <c r="AI3863" i="3"/>
  <c r="AG3863" i="3"/>
  <c r="AF3863" i="3"/>
  <c r="AE3863" i="3"/>
  <c r="AD3863" i="3"/>
  <c r="AC3863" i="3"/>
  <c r="AV3862" i="3"/>
  <c r="AR3862" i="3"/>
  <c r="AQ3862" i="3"/>
  <c r="AP3862" i="3"/>
  <c r="AN3862" i="3"/>
  <c r="AL3862" i="3"/>
  <c r="AK3862" i="3"/>
  <c r="AJ3862" i="3"/>
  <c r="AI3862" i="3"/>
  <c r="AG3862" i="3"/>
  <c r="AF3862" i="3"/>
  <c r="AE3862" i="3"/>
  <c r="AD3862" i="3"/>
  <c r="AC3862" i="3"/>
  <c r="AV3861" i="3"/>
  <c r="AR3861" i="3"/>
  <c r="AQ3861" i="3"/>
  <c r="AP3861" i="3"/>
  <c r="AN3861" i="3"/>
  <c r="AL3861" i="3"/>
  <c r="AK3861" i="3"/>
  <c r="AJ3861" i="3"/>
  <c r="AI3861" i="3"/>
  <c r="AG3861" i="3"/>
  <c r="AF3861" i="3"/>
  <c r="AE3861" i="3"/>
  <c r="AD3861" i="3"/>
  <c r="AC3861" i="3"/>
  <c r="AV3860" i="3"/>
  <c r="AR3860" i="3"/>
  <c r="AQ3860" i="3"/>
  <c r="AP3860" i="3"/>
  <c r="AN3860" i="3"/>
  <c r="AL3860" i="3"/>
  <c r="AK3860" i="3"/>
  <c r="AJ3860" i="3"/>
  <c r="AI3860" i="3"/>
  <c r="AG3860" i="3"/>
  <c r="AF3860" i="3"/>
  <c r="AE3860" i="3"/>
  <c r="AD3860" i="3"/>
  <c r="AC3860" i="3"/>
  <c r="AV3859" i="3"/>
  <c r="AR3859" i="3"/>
  <c r="AQ3859" i="3"/>
  <c r="AP3859" i="3"/>
  <c r="AN3859" i="3"/>
  <c r="AL3859" i="3"/>
  <c r="AK3859" i="3"/>
  <c r="AJ3859" i="3"/>
  <c r="AI3859" i="3"/>
  <c r="AG3859" i="3"/>
  <c r="AF3859" i="3"/>
  <c r="AE3859" i="3"/>
  <c r="AD3859" i="3"/>
  <c r="AC3859" i="3"/>
  <c r="AV3858" i="3"/>
  <c r="AR3858" i="3"/>
  <c r="AQ3858" i="3"/>
  <c r="AP3858" i="3"/>
  <c r="AN3858" i="3"/>
  <c r="AL3858" i="3"/>
  <c r="AK3858" i="3"/>
  <c r="AJ3858" i="3"/>
  <c r="AI3858" i="3"/>
  <c r="AG3858" i="3"/>
  <c r="AF3858" i="3"/>
  <c r="AE3858" i="3"/>
  <c r="AD3858" i="3"/>
  <c r="AC3858" i="3"/>
  <c r="AV3857" i="3"/>
  <c r="AR3857" i="3"/>
  <c r="AQ3857" i="3"/>
  <c r="AP3857" i="3"/>
  <c r="AN3857" i="3"/>
  <c r="AL3857" i="3"/>
  <c r="AK3857" i="3"/>
  <c r="AJ3857" i="3"/>
  <c r="AI3857" i="3"/>
  <c r="AG3857" i="3"/>
  <c r="AF3857" i="3"/>
  <c r="AE3857" i="3"/>
  <c r="AD3857" i="3"/>
  <c r="AC3857" i="3"/>
  <c r="AV3856" i="3"/>
  <c r="AR3856" i="3"/>
  <c r="AQ3856" i="3"/>
  <c r="AP3856" i="3"/>
  <c r="AN3856" i="3"/>
  <c r="AL3856" i="3"/>
  <c r="AK3856" i="3"/>
  <c r="AJ3856" i="3"/>
  <c r="AI3856" i="3"/>
  <c r="AG3856" i="3"/>
  <c r="AF3856" i="3"/>
  <c r="AE3856" i="3"/>
  <c r="AD3856" i="3"/>
  <c r="AC3856" i="3"/>
  <c r="AV3855" i="3"/>
  <c r="AR3855" i="3"/>
  <c r="AQ3855" i="3"/>
  <c r="AP3855" i="3"/>
  <c r="AN3855" i="3"/>
  <c r="AL3855" i="3"/>
  <c r="AK3855" i="3"/>
  <c r="AJ3855" i="3"/>
  <c r="AI3855" i="3"/>
  <c r="AG3855" i="3"/>
  <c r="AF3855" i="3"/>
  <c r="AE3855" i="3"/>
  <c r="AD3855" i="3"/>
  <c r="AC3855" i="3"/>
  <c r="AV3854" i="3"/>
  <c r="AR3854" i="3"/>
  <c r="AQ3854" i="3"/>
  <c r="AP3854" i="3"/>
  <c r="AN3854" i="3"/>
  <c r="AL3854" i="3"/>
  <c r="AK3854" i="3"/>
  <c r="AJ3854" i="3"/>
  <c r="AI3854" i="3"/>
  <c r="AG3854" i="3"/>
  <c r="AF3854" i="3"/>
  <c r="AE3854" i="3"/>
  <c r="AD3854" i="3"/>
  <c r="AC3854" i="3"/>
  <c r="AV3853" i="3"/>
  <c r="AR3853" i="3"/>
  <c r="AQ3853" i="3"/>
  <c r="AP3853" i="3"/>
  <c r="AN3853" i="3"/>
  <c r="AL3853" i="3"/>
  <c r="AK3853" i="3"/>
  <c r="AJ3853" i="3"/>
  <c r="AI3853" i="3"/>
  <c r="AG3853" i="3"/>
  <c r="AF3853" i="3"/>
  <c r="AE3853" i="3"/>
  <c r="AD3853" i="3"/>
  <c r="AC3853" i="3"/>
  <c r="AV3852" i="3"/>
  <c r="AR3852" i="3"/>
  <c r="AQ3852" i="3"/>
  <c r="AP3852" i="3"/>
  <c r="AN3852" i="3"/>
  <c r="AL3852" i="3"/>
  <c r="AK3852" i="3"/>
  <c r="AJ3852" i="3"/>
  <c r="AI3852" i="3"/>
  <c r="AG3852" i="3"/>
  <c r="AF3852" i="3"/>
  <c r="AE3852" i="3"/>
  <c r="AD3852" i="3"/>
  <c r="AC3852" i="3"/>
  <c r="AV3851" i="3"/>
  <c r="AR3851" i="3"/>
  <c r="AQ3851" i="3"/>
  <c r="AP3851" i="3"/>
  <c r="AN3851" i="3"/>
  <c r="AL3851" i="3"/>
  <c r="AK3851" i="3"/>
  <c r="AJ3851" i="3"/>
  <c r="AI3851" i="3"/>
  <c r="AG3851" i="3"/>
  <c r="AF3851" i="3"/>
  <c r="AE3851" i="3"/>
  <c r="AD3851" i="3"/>
  <c r="AC3851" i="3"/>
  <c r="AV3850" i="3"/>
  <c r="AR3850" i="3"/>
  <c r="AQ3850" i="3"/>
  <c r="AP3850" i="3"/>
  <c r="AN3850" i="3"/>
  <c r="AL3850" i="3"/>
  <c r="AK3850" i="3"/>
  <c r="AJ3850" i="3"/>
  <c r="AI3850" i="3"/>
  <c r="AG3850" i="3"/>
  <c r="AF3850" i="3"/>
  <c r="AE3850" i="3"/>
  <c r="AD3850" i="3"/>
  <c r="AC3850" i="3"/>
  <c r="AV3849" i="3"/>
  <c r="AR3849" i="3"/>
  <c r="AQ3849" i="3"/>
  <c r="AP3849" i="3"/>
  <c r="AN3849" i="3"/>
  <c r="AL3849" i="3"/>
  <c r="AK3849" i="3"/>
  <c r="AJ3849" i="3"/>
  <c r="AI3849" i="3"/>
  <c r="AG3849" i="3"/>
  <c r="AF3849" i="3"/>
  <c r="AE3849" i="3"/>
  <c r="AD3849" i="3"/>
  <c r="AC3849" i="3"/>
  <c r="AV3848" i="3"/>
  <c r="AR3848" i="3"/>
  <c r="AQ3848" i="3"/>
  <c r="AP3848" i="3"/>
  <c r="AN3848" i="3"/>
  <c r="AL3848" i="3"/>
  <c r="AK3848" i="3"/>
  <c r="AJ3848" i="3"/>
  <c r="AI3848" i="3"/>
  <c r="AG3848" i="3"/>
  <c r="AF3848" i="3"/>
  <c r="AE3848" i="3"/>
  <c r="AD3848" i="3"/>
  <c r="AC3848" i="3"/>
  <c r="AV3847" i="3"/>
  <c r="AR3847" i="3"/>
  <c r="AQ3847" i="3"/>
  <c r="AP3847" i="3"/>
  <c r="AN3847" i="3"/>
  <c r="AL3847" i="3"/>
  <c r="AK3847" i="3"/>
  <c r="AJ3847" i="3"/>
  <c r="AI3847" i="3"/>
  <c r="AG3847" i="3"/>
  <c r="AF3847" i="3"/>
  <c r="AE3847" i="3"/>
  <c r="AD3847" i="3"/>
  <c r="AC3847" i="3"/>
  <c r="AV3846" i="3"/>
  <c r="AR3846" i="3"/>
  <c r="AQ3846" i="3"/>
  <c r="AP3846" i="3"/>
  <c r="AN3846" i="3"/>
  <c r="AL3846" i="3"/>
  <c r="AK3846" i="3"/>
  <c r="AJ3846" i="3"/>
  <c r="AI3846" i="3"/>
  <c r="AG3846" i="3"/>
  <c r="AF3846" i="3"/>
  <c r="AE3846" i="3"/>
  <c r="AD3846" i="3"/>
  <c r="AC3846" i="3"/>
  <c r="AV3845" i="3"/>
  <c r="AR3845" i="3"/>
  <c r="AQ3845" i="3"/>
  <c r="AP3845" i="3"/>
  <c r="AN3845" i="3"/>
  <c r="AL3845" i="3"/>
  <c r="AK3845" i="3"/>
  <c r="AJ3845" i="3"/>
  <c r="AI3845" i="3"/>
  <c r="AG3845" i="3"/>
  <c r="AF3845" i="3"/>
  <c r="AE3845" i="3"/>
  <c r="AD3845" i="3"/>
  <c r="AC3845" i="3"/>
  <c r="AV3844" i="3"/>
  <c r="AR3844" i="3"/>
  <c r="AQ3844" i="3"/>
  <c r="AP3844" i="3"/>
  <c r="AN3844" i="3"/>
  <c r="AL3844" i="3"/>
  <c r="AK3844" i="3"/>
  <c r="AJ3844" i="3"/>
  <c r="AI3844" i="3"/>
  <c r="AG3844" i="3"/>
  <c r="AF3844" i="3"/>
  <c r="AE3844" i="3"/>
  <c r="AD3844" i="3"/>
  <c r="AC3844" i="3"/>
  <c r="AV3843" i="3"/>
  <c r="AR3843" i="3"/>
  <c r="AQ3843" i="3"/>
  <c r="AP3843" i="3"/>
  <c r="AN3843" i="3"/>
  <c r="AL3843" i="3"/>
  <c r="AK3843" i="3"/>
  <c r="AJ3843" i="3"/>
  <c r="AI3843" i="3"/>
  <c r="AG3843" i="3"/>
  <c r="AF3843" i="3"/>
  <c r="AE3843" i="3"/>
  <c r="AD3843" i="3"/>
  <c r="AC3843" i="3"/>
  <c r="AV3842" i="3"/>
  <c r="AR3842" i="3"/>
  <c r="AQ3842" i="3"/>
  <c r="AP3842" i="3"/>
  <c r="AN3842" i="3"/>
  <c r="AL3842" i="3"/>
  <c r="AK3842" i="3"/>
  <c r="AJ3842" i="3"/>
  <c r="AI3842" i="3"/>
  <c r="AG3842" i="3"/>
  <c r="AF3842" i="3"/>
  <c r="AE3842" i="3"/>
  <c r="AD3842" i="3"/>
  <c r="AC3842" i="3"/>
  <c r="AV3841" i="3"/>
  <c r="AR3841" i="3"/>
  <c r="AQ3841" i="3"/>
  <c r="AP3841" i="3"/>
  <c r="AN3841" i="3"/>
  <c r="AL3841" i="3"/>
  <c r="AK3841" i="3"/>
  <c r="AJ3841" i="3"/>
  <c r="AI3841" i="3"/>
  <c r="AG3841" i="3"/>
  <c r="AF3841" i="3"/>
  <c r="AE3841" i="3"/>
  <c r="AD3841" i="3"/>
  <c r="AC3841" i="3"/>
  <c r="AV3840" i="3"/>
  <c r="AR3840" i="3"/>
  <c r="AQ3840" i="3"/>
  <c r="AP3840" i="3"/>
  <c r="AN3840" i="3"/>
  <c r="AL3840" i="3"/>
  <c r="AK3840" i="3"/>
  <c r="AJ3840" i="3"/>
  <c r="AI3840" i="3"/>
  <c r="AG3840" i="3"/>
  <c r="AF3840" i="3"/>
  <c r="AE3840" i="3"/>
  <c r="AD3840" i="3"/>
  <c r="AC3840" i="3"/>
  <c r="AV3839" i="3"/>
  <c r="AR3839" i="3"/>
  <c r="AQ3839" i="3"/>
  <c r="AP3839" i="3"/>
  <c r="AN3839" i="3"/>
  <c r="AL3839" i="3"/>
  <c r="AK3839" i="3"/>
  <c r="AJ3839" i="3"/>
  <c r="AI3839" i="3"/>
  <c r="AG3839" i="3"/>
  <c r="AF3839" i="3"/>
  <c r="AE3839" i="3"/>
  <c r="AD3839" i="3"/>
  <c r="AC3839" i="3"/>
  <c r="AV3838" i="3"/>
  <c r="AR3838" i="3"/>
  <c r="AQ3838" i="3"/>
  <c r="AP3838" i="3"/>
  <c r="AN3838" i="3"/>
  <c r="AL3838" i="3"/>
  <c r="AK3838" i="3"/>
  <c r="AJ3838" i="3"/>
  <c r="AI3838" i="3"/>
  <c r="AG3838" i="3"/>
  <c r="AF3838" i="3"/>
  <c r="AE3838" i="3"/>
  <c r="AD3838" i="3"/>
  <c r="AC3838" i="3"/>
  <c r="AV3837" i="3"/>
  <c r="AR3837" i="3"/>
  <c r="AQ3837" i="3"/>
  <c r="AP3837" i="3"/>
  <c r="AN3837" i="3"/>
  <c r="AL3837" i="3"/>
  <c r="AK3837" i="3"/>
  <c r="AJ3837" i="3"/>
  <c r="AI3837" i="3"/>
  <c r="AG3837" i="3"/>
  <c r="AF3837" i="3"/>
  <c r="AE3837" i="3"/>
  <c r="AD3837" i="3"/>
  <c r="AC3837" i="3"/>
  <c r="AV3836" i="3"/>
  <c r="AR3836" i="3"/>
  <c r="AQ3836" i="3"/>
  <c r="AP3836" i="3"/>
  <c r="AN3836" i="3"/>
  <c r="AL3836" i="3"/>
  <c r="AK3836" i="3"/>
  <c r="AJ3836" i="3"/>
  <c r="AI3836" i="3"/>
  <c r="AG3836" i="3"/>
  <c r="AF3836" i="3"/>
  <c r="AE3836" i="3"/>
  <c r="AD3836" i="3"/>
  <c r="AC3836" i="3"/>
  <c r="AV3835" i="3"/>
  <c r="AR3835" i="3"/>
  <c r="AQ3835" i="3"/>
  <c r="AP3835" i="3"/>
  <c r="AN3835" i="3"/>
  <c r="AL3835" i="3"/>
  <c r="AK3835" i="3"/>
  <c r="AJ3835" i="3"/>
  <c r="AI3835" i="3"/>
  <c r="AG3835" i="3"/>
  <c r="AF3835" i="3"/>
  <c r="AE3835" i="3"/>
  <c r="AD3835" i="3"/>
  <c r="AC3835" i="3"/>
  <c r="AV3834" i="3"/>
  <c r="AR3834" i="3"/>
  <c r="AQ3834" i="3"/>
  <c r="AP3834" i="3"/>
  <c r="AN3834" i="3"/>
  <c r="AL3834" i="3"/>
  <c r="AK3834" i="3"/>
  <c r="AJ3834" i="3"/>
  <c r="AI3834" i="3"/>
  <c r="AG3834" i="3"/>
  <c r="AF3834" i="3"/>
  <c r="AE3834" i="3"/>
  <c r="AD3834" i="3"/>
  <c r="AC3834" i="3"/>
  <c r="AV3833" i="3"/>
  <c r="AR3833" i="3"/>
  <c r="AQ3833" i="3"/>
  <c r="AP3833" i="3"/>
  <c r="AN3833" i="3"/>
  <c r="AL3833" i="3"/>
  <c r="AK3833" i="3"/>
  <c r="AJ3833" i="3"/>
  <c r="AI3833" i="3"/>
  <c r="AG3833" i="3"/>
  <c r="AF3833" i="3"/>
  <c r="AE3833" i="3"/>
  <c r="AD3833" i="3"/>
  <c r="AC3833" i="3"/>
  <c r="AV3832" i="3"/>
  <c r="AR3832" i="3"/>
  <c r="AQ3832" i="3"/>
  <c r="AP3832" i="3"/>
  <c r="AN3832" i="3"/>
  <c r="AL3832" i="3"/>
  <c r="AK3832" i="3"/>
  <c r="AJ3832" i="3"/>
  <c r="AI3832" i="3"/>
  <c r="AG3832" i="3"/>
  <c r="AF3832" i="3"/>
  <c r="AE3832" i="3"/>
  <c r="AD3832" i="3"/>
  <c r="AC3832" i="3"/>
  <c r="AV3831" i="3"/>
  <c r="AR3831" i="3"/>
  <c r="AQ3831" i="3"/>
  <c r="AP3831" i="3"/>
  <c r="AN3831" i="3"/>
  <c r="AL3831" i="3"/>
  <c r="AK3831" i="3"/>
  <c r="AJ3831" i="3"/>
  <c r="AI3831" i="3"/>
  <c r="AG3831" i="3"/>
  <c r="AF3831" i="3"/>
  <c r="AE3831" i="3"/>
  <c r="AD3831" i="3"/>
  <c r="AC3831" i="3"/>
  <c r="AV3830" i="3"/>
  <c r="AR3830" i="3"/>
  <c r="AQ3830" i="3"/>
  <c r="AP3830" i="3"/>
  <c r="AN3830" i="3"/>
  <c r="AL3830" i="3"/>
  <c r="AK3830" i="3"/>
  <c r="AJ3830" i="3"/>
  <c r="AI3830" i="3"/>
  <c r="AG3830" i="3"/>
  <c r="AF3830" i="3"/>
  <c r="AE3830" i="3"/>
  <c r="AD3830" i="3"/>
  <c r="AC3830" i="3"/>
  <c r="AV3829" i="3"/>
  <c r="AR3829" i="3"/>
  <c r="AQ3829" i="3"/>
  <c r="AP3829" i="3"/>
  <c r="AN3829" i="3"/>
  <c r="AL3829" i="3"/>
  <c r="AK3829" i="3"/>
  <c r="AJ3829" i="3"/>
  <c r="AI3829" i="3"/>
  <c r="AG3829" i="3"/>
  <c r="AF3829" i="3"/>
  <c r="AE3829" i="3"/>
  <c r="AD3829" i="3"/>
  <c r="AC3829" i="3"/>
  <c r="AV3828" i="3"/>
  <c r="AR3828" i="3"/>
  <c r="AQ3828" i="3"/>
  <c r="AP3828" i="3"/>
  <c r="AN3828" i="3"/>
  <c r="AL3828" i="3"/>
  <c r="AK3828" i="3"/>
  <c r="AJ3828" i="3"/>
  <c r="AI3828" i="3"/>
  <c r="AG3828" i="3"/>
  <c r="AF3828" i="3"/>
  <c r="AE3828" i="3"/>
  <c r="AD3828" i="3"/>
  <c r="AC3828" i="3"/>
  <c r="AV3827" i="3"/>
  <c r="AR3827" i="3"/>
  <c r="AQ3827" i="3"/>
  <c r="AP3827" i="3"/>
  <c r="AN3827" i="3"/>
  <c r="AL3827" i="3"/>
  <c r="AK3827" i="3"/>
  <c r="AJ3827" i="3"/>
  <c r="AI3827" i="3"/>
  <c r="AG3827" i="3"/>
  <c r="AF3827" i="3"/>
  <c r="AE3827" i="3"/>
  <c r="AD3827" i="3"/>
  <c r="AC3827" i="3"/>
  <c r="AV3826" i="3"/>
  <c r="AR3826" i="3"/>
  <c r="AQ3826" i="3"/>
  <c r="AP3826" i="3"/>
  <c r="AN3826" i="3"/>
  <c r="AL3826" i="3"/>
  <c r="AK3826" i="3"/>
  <c r="AJ3826" i="3"/>
  <c r="AI3826" i="3"/>
  <c r="AG3826" i="3"/>
  <c r="AF3826" i="3"/>
  <c r="AE3826" i="3"/>
  <c r="AD3826" i="3"/>
  <c r="AC3826" i="3"/>
  <c r="AV3825" i="3"/>
  <c r="AR3825" i="3"/>
  <c r="AQ3825" i="3"/>
  <c r="AP3825" i="3"/>
  <c r="AN3825" i="3"/>
  <c r="AL3825" i="3"/>
  <c r="AK3825" i="3"/>
  <c r="AJ3825" i="3"/>
  <c r="AI3825" i="3"/>
  <c r="AG3825" i="3"/>
  <c r="AF3825" i="3"/>
  <c r="AE3825" i="3"/>
  <c r="AD3825" i="3"/>
  <c r="AC3825" i="3"/>
  <c r="AV3824" i="3"/>
  <c r="AR3824" i="3"/>
  <c r="AQ3824" i="3"/>
  <c r="AP3824" i="3"/>
  <c r="AN3824" i="3"/>
  <c r="AL3824" i="3"/>
  <c r="AK3824" i="3"/>
  <c r="AJ3824" i="3"/>
  <c r="AI3824" i="3"/>
  <c r="AG3824" i="3"/>
  <c r="AF3824" i="3"/>
  <c r="AE3824" i="3"/>
  <c r="AD3824" i="3"/>
  <c r="AC3824" i="3"/>
  <c r="AV3823" i="3"/>
  <c r="AR3823" i="3"/>
  <c r="AQ3823" i="3"/>
  <c r="AP3823" i="3"/>
  <c r="AN3823" i="3"/>
  <c r="AL3823" i="3"/>
  <c r="AK3823" i="3"/>
  <c r="AJ3823" i="3"/>
  <c r="AI3823" i="3"/>
  <c r="AG3823" i="3"/>
  <c r="AF3823" i="3"/>
  <c r="AE3823" i="3"/>
  <c r="AD3823" i="3"/>
  <c r="AC3823" i="3"/>
  <c r="AV3822" i="3"/>
  <c r="AR3822" i="3"/>
  <c r="AQ3822" i="3"/>
  <c r="AP3822" i="3"/>
  <c r="AN3822" i="3"/>
  <c r="AL3822" i="3"/>
  <c r="AK3822" i="3"/>
  <c r="AJ3822" i="3"/>
  <c r="AI3822" i="3"/>
  <c r="AG3822" i="3"/>
  <c r="AF3822" i="3"/>
  <c r="AE3822" i="3"/>
  <c r="AD3822" i="3"/>
  <c r="AC3822" i="3"/>
  <c r="AV3821" i="3"/>
  <c r="AR3821" i="3"/>
  <c r="AQ3821" i="3"/>
  <c r="AP3821" i="3"/>
  <c r="AN3821" i="3"/>
  <c r="AL3821" i="3"/>
  <c r="AK3821" i="3"/>
  <c r="AJ3821" i="3"/>
  <c r="AI3821" i="3"/>
  <c r="AG3821" i="3"/>
  <c r="AF3821" i="3"/>
  <c r="AE3821" i="3"/>
  <c r="AD3821" i="3"/>
  <c r="AC3821" i="3"/>
  <c r="AV3820" i="3"/>
  <c r="AR3820" i="3"/>
  <c r="AQ3820" i="3"/>
  <c r="AP3820" i="3"/>
  <c r="AN3820" i="3"/>
  <c r="AL3820" i="3"/>
  <c r="AK3820" i="3"/>
  <c r="AJ3820" i="3"/>
  <c r="AI3820" i="3"/>
  <c r="AG3820" i="3"/>
  <c r="AF3820" i="3"/>
  <c r="AE3820" i="3"/>
  <c r="AD3820" i="3"/>
  <c r="AC3820" i="3"/>
  <c r="AV3819" i="3"/>
  <c r="AR3819" i="3"/>
  <c r="AQ3819" i="3"/>
  <c r="AP3819" i="3"/>
  <c r="AN3819" i="3"/>
  <c r="AL3819" i="3"/>
  <c r="AK3819" i="3"/>
  <c r="AJ3819" i="3"/>
  <c r="AI3819" i="3"/>
  <c r="AG3819" i="3"/>
  <c r="AF3819" i="3"/>
  <c r="AE3819" i="3"/>
  <c r="AD3819" i="3"/>
  <c r="AC3819" i="3"/>
  <c r="AV3818" i="3"/>
  <c r="AR3818" i="3"/>
  <c r="AQ3818" i="3"/>
  <c r="AP3818" i="3"/>
  <c r="AN3818" i="3"/>
  <c r="AL3818" i="3"/>
  <c r="AK3818" i="3"/>
  <c r="AJ3818" i="3"/>
  <c r="AI3818" i="3"/>
  <c r="AG3818" i="3"/>
  <c r="AF3818" i="3"/>
  <c r="AE3818" i="3"/>
  <c r="AD3818" i="3"/>
  <c r="AC3818" i="3"/>
  <c r="AV3817" i="3"/>
  <c r="AR3817" i="3"/>
  <c r="AQ3817" i="3"/>
  <c r="AP3817" i="3"/>
  <c r="AN3817" i="3"/>
  <c r="AL3817" i="3"/>
  <c r="AK3817" i="3"/>
  <c r="AJ3817" i="3"/>
  <c r="AI3817" i="3"/>
  <c r="AG3817" i="3"/>
  <c r="AF3817" i="3"/>
  <c r="AE3817" i="3"/>
  <c r="AD3817" i="3"/>
  <c r="AC3817" i="3"/>
  <c r="AV3816" i="3"/>
  <c r="AR3816" i="3"/>
  <c r="AQ3816" i="3"/>
  <c r="AP3816" i="3"/>
  <c r="AN3816" i="3"/>
  <c r="AL3816" i="3"/>
  <c r="AK3816" i="3"/>
  <c r="AJ3816" i="3"/>
  <c r="AI3816" i="3"/>
  <c r="AG3816" i="3"/>
  <c r="AF3816" i="3"/>
  <c r="AE3816" i="3"/>
  <c r="AD3816" i="3"/>
  <c r="AC3816" i="3"/>
  <c r="AV3815" i="3"/>
  <c r="AR3815" i="3"/>
  <c r="AQ3815" i="3"/>
  <c r="AP3815" i="3"/>
  <c r="AN3815" i="3"/>
  <c r="AL3815" i="3"/>
  <c r="AK3815" i="3"/>
  <c r="AJ3815" i="3"/>
  <c r="AI3815" i="3"/>
  <c r="AG3815" i="3"/>
  <c r="AF3815" i="3"/>
  <c r="AE3815" i="3"/>
  <c r="AD3815" i="3"/>
  <c r="AC3815" i="3"/>
  <c r="AV3814" i="3"/>
  <c r="AR3814" i="3"/>
  <c r="AQ3814" i="3"/>
  <c r="AP3814" i="3"/>
  <c r="AN3814" i="3"/>
  <c r="AL3814" i="3"/>
  <c r="AK3814" i="3"/>
  <c r="AJ3814" i="3"/>
  <c r="AI3814" i="3"/>
  <c r="AG3814" i="3"/>
  <c r="AF3814" i="3"/>
  <c r="AE3814" i="3"/>
  <c r="AD3814" i="3"/>
  <c r="AC3814" i="3"/>
  <c r="AV3813" i="3"/>
  <c r="AR3813" i="3"/>
  <c r="AQ3813" i="3"/>
  <c r="AP3813" i="3"/>
  <c r="AN3813" i="3"/>
  <c r="AL3813" i="3"/>
  <c r="AK3813" i="3"/>
  <c r="AJ3813" i="3"/>
  <c r="AI3813" i="3"/>
  <c r="AG3813" i="3"/>
  <c r="AF3813" i="3"/>
  <c r="AE3813" i="3"/>
  <c r="AD3813" i="3"/>
  <c r="AC3813" i="3"/>
  <c r="AV3812" i="3"/>
  <c r="AR3812" i="3"/>
  <c r="AQ3812" i="3"/>
  <c r="AP3812" i="3"/>
  <c r="AN3812" i="3"/>
  <c r="AL3812" i="3"/>
  <c r="AK3812" i="3"/>
  <c r="AJ3812" i="3"/>
  <c r="AI3812" i="3"/>
  <c r="AG3812" i="3"/>
  <c r="AF3812" i="3"/>
  <c r="AE3812" i="3"/>
  <c r="AD3812" i="3"/>
  <c r="AC3812" i="3"/>
  <c r="AV3811" i="3"/>
  <c r="AR3811" i="3"/>
  <c r="AQ3811" i="3"/>
  <c r="AP3811" i="3"/>
  <c r="AN3811" i="3"/>
  <c r="AL3811" i="3"/>
  <c r="AK3811" i="3"/>
  <c r="AJ3811" i="3"/>
  <c r="AI3811" i="3"/>
  <c r="AG3811" i="3"/>
  <c r="AF3811" i="3"/>
  <c r="AE3811" i="3"/>
  <c r="AD3811" i="3"/>
  <c r="AC3811" i="3"/>
  <c r="AV3810" i="3"/>
  <c r="AR3810" i="3"/>
  <c r="AQ3810" i="3"/>
  <c r="AP3810" i="3"/>
  <c r="AN3810" i="3"/>
  <c r="AL3810" i="3"/>
  <c r="AK3810" i="3"/>
  <c r="AJ3810" i="3"/>
  <c r="AI3810" i="3"/>
  <c r="AG3810" i="3"/>
  <c r="AF3810" i="3"/>
  <c r="AE3810" i="3"/>
  <c r="AD3810" i="3"/>
  <c r="AC3810" i="3"/>
  <c r="AV3809" i="3"/>
  <c r="AR3809" i="3"/>
  <c r="AQ3809" i="3"/>
  <c r="AP3809" i="3"/>
  <c r="AN3809" i="3"/>
  <c r="AL3809" i="3"/>
  <c r="AK3809" i="3"/>
  <c r="AJ3809" i="3"/>
  <c r="AI3809" i="3"/>
  <c r="AG3809" i="3"/>
  <c r="AF3809" i="3"/>
  <c r="AE3809" i="3"/>
  <c r="AD3809" i="3"/>
  <c r="AC3809" i="3"/>
  <c r="AV3808" i="3"/>
  <c r="AR3808" i="3"/>
  <c r="AQ3808" i="3"/>
  <c r="AP3808" i="3"/>
  <c r="AN3808" i="3"/>
  <c r="AL3808" i="3"/>
  <c r="AK3808" i="3"/>
  <c r="AJ3808" i="3"/>
  <c r="AI3808" i="3"/>
  <c r="AG3808" i="3"/>
  <c r="AF3808" i="3"/>
  <c r="AE3808" i="3"/>
  <c r="AD3808" i="3"/>
  <c r="AC3808" i="3"/>
  <c r="AV3807" i="3"/>
  <c r="AR3807" i="3"/>
  <c r="AQ3807" i="3"/>
  <c r="AP3807" i="3"/>
  <c r="AN3807" i="3"/>
  <c r="AL3807" i="3"/>
  <c r="AK3807" i="3"/>
  <c r="AJ3807" i="3"/>
  <c r="AI3807" i="3"/>
  <c r="AG3807" i="3"/>
  <c r="AF3807" i="3"/>
  <c r="AE3807" i="3"/>
  <c r="AD3807" i="3"/>
  <c r="AC3807" i="3"/>
  <c r="AV3806" i="3"/>
  <c r="AR3806" i="3"/>
  <c r="AQ3806" i="3"/>
  <c r="AP3806" i="3"/>
  <c r="AN3806" i="3"/>
  <c r="AL3806" i="3"/>
  <c r="AK3806" i="3"/>
  <c r="AJ3806" i="3"/>
  <c r="AI3806" i="3"/>
  <c r="AG3806" i="3"/>
  <c r="AF3806" i="3"/>
  <c r="AE3806" i="3"/>
  <c r="AD3806" i="3"/>
  <c r="AC3806" i="3"/>
  <c r="AV3805" i="3"/>
  <c r="AR3805" i="3"/>
  <c r="AQ3805" i="3"/>
  <c r="AP3805" i="3"/>
  <c r="AN3805" i="3"/>
  <c r="AL3805" i="3"/>
  <c r="AK3805" i="3"/>
  <c r="AJ3805" i="3"/>
  <c r="AI3805" i="3"/>
  <c r="AG3805" i="3"/>
  <c r="AF3805" i="3"/>
  <c r="AE3805" i="3"/>
  <c r="AD3805" i="3"/>
  <c r="AC3805" i="3"/>
  <c r="AV3804" i="3"/>
  <c r="AR3804" i="3"/>
  <c r="AQ3804" i="3"/>
  <c r="AP3804" i="3"/>
  <c r="AN3804" i="3"/>
  <c r="AL3804" i="3"/>
  <c r="AK3804" i="3"/>
  <c r="AJ3804" i="3"/>
  <c r="AI3804" i="3"/>
  <c r="AG3804" i="3"/>
  <c r="AF3804" i="3"/>
  <c r="AE3804" i="3"/>
  <c r="AD3804" i="3"/>
  <c r="AC3804" i="3"/>
  <c r="AV3803" i="3"/>
  <c r="AR3803" i="3"/>
  <c r="AQ3803" i="3"/>
  <c r="AP3803" i="3"/>
  <c r="AN3803" i="3"/>
  <c r="AL3803" i="3"/>
  <c r="AK3803" i="3"/>
  <c r="AJ3803" i="3"/>
  <c r="AI3803" i="3"/>
  <c r="AG3803" i="3"/>
  <c r="AF3803" i="3"/>
  <c r="AE3803" i="3"/>
  <c r="AD3803" i="3"/>
  <c r="AC3803" i="3"/>
  <c r="AV3802" i="3"/>
  <c r="AR3802" i="3"/>
  <c r="AQ3802" i="3"/>
  <c r="AP3802" i="3"/>
  <c r="AN3802" i="3"/>
  <c r="AL3802" i="3"/>
  <c r="AK3802" i="3"/>
  <c r="AJ3802" i="3"/>
  <c r="AI3802" i="3"/>
  <c r="AG3802" i="3"/>
  <c r="AF3802" i="3"/>
  <c r="AE3802" i="3"/>
  <c r="AD3802" i="3"/>
  <c r="AC3802" i="3"/>
  <c r="AV3801" i="3"/>
  <c r="AR3801" i="3"/>
  <c r="AQ3801" i="3"/>
  <c r="AP3801" i="3"/>
  <c r="AN3801" i="3"/>
  <c r="AL3801" i="3"/>
  <c r="AK3801" i="3"/>
  <c r="AJ3801" i="3"/>
  <c r="AI3801" i="3"/>
  <c r="AG3801" i="3"/>
  <c r="AF3801" i="3"/>
  <c r="AE3801" i="3"/>
  <c r="AD3801" i="3"/>
  <c r="AC3801" i="3"/>
  <c r="AV3800" i="3"/>
  <c r="AR3800" i="3"/>
  <c r="AQ3800" i="3"/>
  <c r="AP3800" i="3"/>
  <c r="AN3800" i="3"/>
  <c r="AL3800" i="3"/>
  <c r="AK3800" i="3"/>
  <c r="AJ3800" i="3"/>
  <c r="AI3800" i="3"/>
  <c r="AG3800" i="3"/>
  <c r="AF3800" i="3"/>
  <c r="AE3800" i="3"/>
  <c r="AD3800" i="3"/>
  <c r="AC3800" i="3"/>
  <c r="AV3799" i="3"/>
  <c r="AR3799" i="3"/>
  <c r="AQ3799" i="3"/>
  <c r="AP3799" i="3"/>
  <c r="AN3799" i="3"/>
  <c r="AL3799" i="3"/>
  <c r="AK3799" i="3"/>
  <c r="AJ3799" i="3"/>
  <c r="AI3799" i="3"/>
  <c r="AG3799" i="3"/>
  <c r="AF3799" i="3"/>
  <c r="AE3799" i="3"/>
  <c r="AD3799" i="3"/>
  <c r="AC3799" i="3"/>
  <c r="AV3798" i="3"/>
  <c r="AR3798" i="3"/>
  <c r="AQ3798" i="3"/>
  <c r="AP3798" i="3"/>
  <c r="AN3798" i="3"/>
  <c r="AL3798" i="3"/>
  <c r="AK3798" i="3"/>
  <c r="AJ3798" i="3"/>
  <c r="AI3798" i="3"/>
  <c r="AG3798" i="3"/>
  <c r="AF3798" i="3"/>
  <c r="AE3798" i="3"/>
  <c r="AD3798" i="3"/>
  <c r="AC3798" i="3"/>
  <c r="AV3797" i="3"/>
  <c r="AR3797" i="3"/>
  <c r="AQ3797" i="3"/>
  <c r="AP3797" i="3"/>
  <c r="AN3797" i="3"/>
  <c r="AL3797" i="3"/>
  <c r="AK3797" i="3"/>
  <c r="AJ3797" i="3"/>
  <c r="AI3797" i="3"/>
  <c r="AG3797" i="3"/>
  <c r="AF3797" i="3"/>
  <c r="AE3797" i="3"/>
  <c r="AD3797" i="3"/>
  <c r="AC3797" i="3"/>
  <c r="AV3796" i="3"/>
  <c r="AR3796" i="3"/>
  <c r="AQ3796" i="3"/>
  <c r="AP3796" i="3"/>
  <c r="AN3796" i="3"/>
  <c r="AL3796" i="3"/>
  <c r="AK3796" i="3"/>
  <c r="AJ3796" i="3"/>
  <c r="AI3796" i="3"/>
  <c r="AG3796" i="3"/>
  <c r="AF3796" i="3"/>
  <c r="AE3796" i="3"/>
  <c r="AD3796" i="3"/>
  <c r="AC3796" i="3"/>
  <c r="AV3795" i="3"/>
  <c r="AR3795" i="3"/>
  <c r="AQ3795" i="3"/>
  <c r="AP3795" i="3"/>
  <c r="AN3795" i="3"/>
  <c r="AL3795" i="3"/>
  <c r="AK3795" i="3"/>
  <c r="AJ3795" i="3"/>
  <c r="AI3795" i="3"/>
  <c r="AG3795" i="3"/>
  <c r="AF3795" i="3"/>
  <c r="AE3795" i="3"/>
  <c r="AD3795" i="3"/>
  <c r="AC3795" i="3"/>
  <c r="AV3794" i="3"/>
  <c r="AR3794" i="3"/>
  <c r="AQ3794" i="3"/>
  <c r="AP3794" i="3"/>
  <c r="AN3794" i="3"/>
  <c r="AL3794" i="3"/>
  <c r="AK3794" i="3"/>
  <c r="AJ3794" i="3"/>
  <c r="AI3794" i="3"/>
  <c r="AG3794" i="3"/>
  <c r="AF3794" i="3"/>
  <c r="AE3794" i="3"/>
  <c r="AD3794" i="3"/>
  <c r="AC3794" i="3"/>
  <c r="AV3793" i="3"/>
  <c r="AR3793" i="3"/>
  <c r="AQ3793" i="3"/>
  <c r="AP3793" i="3"/>
  <c r="AN3793" i="3"/>
  <c r="AL3793" i="3"/>
  <c r="AK3793" i="3"/>
  <c r="AJ3793" i="3"/>
  <c r="AI3793" i="3"/>
  <c r="AG3793" i="3"/>
  <c r="AF3793" i="3"/>
  <c r="AE3793" i="3"/>
  <c r="AD3793" i="3"/>
  <c r="AC3793" i="3"/>
  <c r="AV3792" i="3"/>
  <c r="AR3792" i="3"/>
  <c r="AQ3792" i="3"/>
  <c r="AP3792" i="3"/>
  <c r="AN3792" i="3"/>
  <c r="AL3792" i="3"/>
  <c r="AK3792" i="3"/>
  <c r="AJ3792" i="3"/>
  <c r="AI3792" i="3"/>
  <c r="AG3792" i="3"/>
  <c r="AF3792" i="3"/>
  <c r="AE3792" i="3"/>
  <c r="AD3792" i="3"/>
  <c r="AC3792" i="3"/>
  <c r="AV3791" i="3"/>
  <c r="AR3791" i="3"/>
  <c r="AQ3791" i="3"/>
  <c r="AP3791" i="3"/>
  <c r="AN3791" i="3"/>
  <c r="AL3791" i="3"/>
  <c r="AK3791" i="3"/>
  <c r="AJ3791" i="3"/>
  <c r="AI3791" i="3"/>
  <c r="AG3791" i="3"/>
  <c r="AF3791" i="3"/>
  <c r="AE3791" i="3"/>
  <c r="AD3791" i="3"/>
  <c r="AC3791" i="3"/>
  <c r="G3791" i="3" a="1"/>
  <c r="G3791" i="3" s="1"/>
  <c r="AV3790" i="3"/>
  <c r="AR3790" i="3"/>
  <c r="AQ3790" i="3"/>
  <c r="AP3790" i="3"/>
  <c r="AN3790" i="3"/>
  <c r="AL3790" i="3"/>
  <c r="AK3790" i="3"/>
  <c r="AJ3790" i="3"/>
  <c r="AI3790" i="3"/>
  <c r="AG3790" i="3"/>
  <c r="AF3790" i="3"/>
  <c r="AE3790" i="3"/>
  <c r="AD3790" i="3"/>
  <c r="AC3790" i="3"/>
  <c r="AV3789" i="3"/>
  <c r="AR3789" i="3"/>
  <c r="AQ3789" i="3"/>
  <c r="AP3789" i="3"/>
  <c r="AN3789" i="3"/>
  <c r="AL3789" i="3"/>
  <c r="AK3789" i="3"/>
  <c r="AJ3789" i="3"/>
  <c r="AI3789" i="3"/>
  <c r="AG3789" i="3"/>
  <c r="AF3789" i="3"/>
  <c r="AE3789" i="3"/>
  <c r="AD3789" i="3"/>
  <c r="AC3789" i="3"/>
  <c r="AV3788" i="3"/>
  <c r="AR3788" i="3"/>
  <c r="AQ3788" i="3"/>
  <c r="AP3788" i="3"/>
  <c r="AN3788" i="3"/>
  <c r="AL3788" i="3"/>
  <c r="AK3788" i="3"/>
  <c r="AJ3788" i="3"/>
  <c r="AI3788" i="3"/>
  <c r="AG3788" i="3"/>
  <c r="AF3788" i="3"/>
  <c r="AE3788" i="3"/>
  <c r="AD3788" i="3"/>
  <c r="AC3788" i="3"/>
  <c r="AV3787" i="3"/>
  <c r="AR3787" i="3"/>
  <c r="AQ3787" i="3"/>
  <c r="AP3787" i="3"/>
  <c r="AN3787" i="3"/>
  <c r="AL3787" i="3"/>
  <c r="AK3787" i="3"/>
  <c r="AJ3787" i="3"/>
  <c r="AI3787" i="3"/>
  <c r="AG3787" i="3"/>
  <c r="AF3787" i="3"/>
  <c r="AE3787" i="3"/>
  <c r="AD3787" i="3"/>
  <c r="AC3787" i="3"/>
  <c r="AV3786" i="3"/>
  <c r="AR3786" i="3"/>
  <c r="AQ3786" i="3"/>
  <c r="AP3786" i="3"/>
  <c r="AN3786" i="3"/>
  <c r="AL3786" i="3"/>
  <c r="AK3786" i="3"/>
  <c r="AJ3786" i="3"/>
  <c r="AI3786" i="3"/>
  <c r="AG3786" i="3"/>
  <c r="AF3786" i="3"/>
  <c r="AE3786" i="3"/>
  <c r="AD3786" i="3"/>
  <c r="AC3786" i="3"/>
  <c r="AV3785" i="3"/>
  <c r="AR3785" i="3"/>
  <c r="AQ3785" i="3"/>
  <c r="AP3785" i="3"/>
  <c r="AN3785" i="3"/>
  <c r="AL3785" i="3"/>
  <c r="AK3785" i="3"/>
  <c r="AJ3785" i="3"/>
  <c r="AI3785" i="3"/>
  <c r="AG3785" i="3"/>
  <c r="AF3785" i="3"/>
  <c r="AE3785" i="3"/>
  <c r="AD3785" i="3"/>
  <c r="AC3785" i="3"/>
  <c r="AV3784" i="3"/>
  <c r="AR3784" i="3"/>
  <c r="AQ3784" i="3"/>
  <c r="AP3784" i="3"/>
  <c r="AN3784" i="3"/>
  <c r="AL3784" i="3"/>
  <c r="AK3784" i="3"/>
  <c r="AJ3784" i="3"/>
  <c r="AI3784" i="3"/>
  <c r="AG3784" i="3"/>
  <c r="AF3784" i="3"/>
  <c r="AE3784" i="3"/>
  <c r="AD3784" i="3"/>
  <c r="AC3784" i="3"/>
  <c r="AV3783" i="3"/>
  <c r="AR3783" i="3"/>
  <c r="AQ3783" i="3"/>
  <c r="AP3783" i="3"/>
  <c r="AN3783" i="3"/>
  <c r="AL3783" i="3"/>
  <c r="AK3783" i="3"/>
  <c r="AJ3783" i="3"/>
  <c r="AI3783" i="3"/>
  <c r="AG3783" i="3"/>
  <c r="AF3783" i="3"/>
  <c r="AE3783" i="3"/>
  <c r="AD3783" i="3"/>
  <c r="AC3783" i="3"/>
  <c r="AV3782" i="3"/>
  <c r="AR3782" i="3"/>
  <c r="AQ3782" i="3"/>
  <c r="AP3782" i="3"/>
  <c r="AN3782" i="3"/>
  <c r="AL3782" i="3"/>
  <c r="AK3782" i="3"/>
  <c r="AJ3782" i="3"/>
  <c r="AI3782" i="3"/>
  <c r="AG3782" i="3"/>
  <c r="AF3782" i="3"/>
  <c r="AE3782" i="3"/>
  <c r="AD3782" i="3"/>
  <c r="AC3782" i="3"/>
  <c r="AV3781" i="3"/>
  <c r="AR3781" i="3"/>
  <c r="AQ3781" i="3"/>
  <c r="AP3781" i="3"/>
  <c r="AN3781" i="3"/>
  <c r="AL3781" i="3"/>
  <c r="AK3781" i="3"/>
  <c r="AJ3781" i="3"/>
  <c r="AI3781" i="3"/>
  <c r="AG3781" i="3"/>
  <c r="AF3781" i="3"/>
  <c r="AE3781" i="3"/>
  <c r="AD3781" i="3"/>
  <c r="AC3781" i="3"/>
  <c r="AV3780" i="3"/>
  <c r="AR3780" i="3"/>
  <c r="AQ3780" i="3"/>
  <c r="AP3780" i="3"/>
  <c r="AN3780" i="3"/>
  <c r="AL3780" i="3"/>
  <c r="AK3780" i="3"/>
  <c r="AJ3780" i="3"/>
  <c r="AI3780" i="3"/>
  <c r="AG3780" i="3"/>
  <c r="AF3780" i="3"/>
  <c r="AE3780" i="3"/>
  <c r="AD3780" i="3"/>
  <c r="AC3780" i="3"/>
  <c r="AV3779" i="3"/>
  <c r="AR3779" i="3"/>
  <c r="AQ3779" i="3"/>
  <c r="AP3779" i="3"/>
  <c r="AN3779" i="3"/>
  <c r="AL3779" i="3"/>
  <c r="AK3779" i="3"/>
  <c r="AJ3779" i="3"/>
  <c r="AI3779" i="3"/>
  <c r="AG3779" i="3"/>
  <c r="AF3779" i="3"/>
  <c r="AE3779" i="3"/>
  <c r="AD3779" i="3"/>
  <c r="AC3779" i="3"/>
  <c r="AV3778" i="3"/>
  <c r="AR3778" i="3"/>
  <c r="AQ3778" i="3"/>
  <c r="AP3778" i="3"/>
  <c r="AN3778" i="3"/>
  <c r="AL3778" i="3"/>
  <c r="AK3778" i="3"/>
  <c r="AJ3778" i="3"/>
  <c r="AI3778" i="3"/>
  <c r="AG3778" i="3"/>
  <c r="AF3778" i="3"/>
  <c r="AE3778" i="3"/>
  <c r="AD3778" i="3"/>
  <c r="AC3778" i="3"/>
  <c r="AV3777" i="3"/>
  <c r="AR3777" i="3"/>
  <c r="AQ3777" i="3"/>
  <c r="AP3777" i="3"/>
  <c r="AN3777" i="3"/>
  <c r="AL3777" i="3"/>
  <c r="AK3777" i="3"/>
  <c r="AJ3777" i="3"/>
  <c r="AI3777" i="3"/>
  <c r="AG3777" i="3"/>
  <c r="AF3777" i="3"/>
  <c r="AE3777" i="3"/>
  <c r="AD3777" i="3"/>
  <c r="AC3777" i="3"/>
  <c r="AV3776" i="3"/>
  <c r="AR3776" i="3"/>
  <c r="AQ3776" i="3"/>
  <c r="AP3776" i="3"/>
  <c r="AN3776" i="3"/>
  <c r="AL3776" i="3"/>
  <c r="AK3776" i="3"/>
  <c r="AJ3776" i="3"/>
  <c r="AI3776" i="3"/>
  <c r="AG3776" i="3"/>
  <c r="AF3776" i="3"/>
  <c r="AE3776" i="3"/>
  <c r="AD3776" i="3"/>
  <c r="AC3776" i="3"/>
  <c r="AV3775" i="3"/>
  <c r="AR3775" i="3"/>
  <c r="AQ3775" i="3"/>
  <c r="AP3775" i="3"/>
  <c r="AN3775" i="3"/>
  <c r="AL3775" i="3"/>
  <c r="AK3775" i="3"/>
  <c r="AJ3775" i="3"/>
  <c r="AI3775" i="3"/>
  <c r="AG3775" i="3"/>
  <c r="AF3775" i="3"/>
  <c r="AE3775" i="3"/>
  <c r="AD3775" i="3"/>
  <c r="AC3775" i="3"/>
  <c r="AV3774" i="3"/>
  <c r="AR3774" i="3"/>
  <c r="AQ3774" i="3"/>
  <c r="AP3774" i="3"/>
  <c r="AN3774" i="3"/>
  <c r="AL3774" i="3"/>
  <c r="AK3774" i="3"/>
  <c r="AJ3774" i="3"/>
  <c r="AI3774" i="3"/>
  <c r="AG3774" i="3"/>
  <c r="AF3774" i="3"/>
  <c r="AE3774" i="3"/>
  <c r="AD3774" i="3"/>
  <c r="AC3774" i="3"/>
  <c r="AV3773" i="3"/>
  <c r="AR3773" i="3"/>
  <c r="AQ3773" i="3"/>
  <c r="AP3773" i="3"/>
  <c r="AN3773" i="3"/>
  <c r="AL3773" i="3"/>
  <c r="AK3773" i="3"/>
  <c r="AJ3773" i="3"/>
  <c r="AI3773" i="3"/>
  <c r="AG3773" i="3"/>
  <c r="AF3773" i="3"/>
  <c r="AE3773" i="3"/>
  <c r="AD3773" i="3"/>
  <c r="AC3773" i="3"/>
  <c r="AV3772" i="3"/>
  <c r="AR3772" i="3"/>
  <c r="AQ3772" i="3"/>
  <c r="AP3772" i="3"/>
  <c r="AN3772" i="3"/>
  <c r="AL3772" i="3"/>
  <c r="AK3772" i="3"/>
  <c r="AJ3772" i="3"/>
  <c r="AI3772" i="3"/>
  <c r="AG3772" i="3"/>
  <c r="AF3772" i="3"/>
  <c r="AE3772" i="3"/>
  <c r="AD3772" i="3"/>
  <c r="AC3772" i="3"/>
  <c r="AV3771" i="3"/>
  <c r="AR3771" i="3"/>
  <c r="AQ3771" i="3"/>
  <c r="AP3771" i="3"/>
  <c r="AN3771" i="3"/>
  <c r="AL3771" i="3"/>
  <c r="AK3771" i="3"/>
  <c r="AJ3771" i="3"/>
  <c r="AI3771" i="3"/>
  <c r="AG3771" i="3"/>
  <c r="AF3771" i="3"/>
  <c r="AE3771" i="3"/>
  <c r="AD3771" i="3"/>
  <c r="AC3771" i="3"/>
  <c r="AV3770" i="3"/>
  <c r="AR3770" i="3"/>
  <c r="AQ3770" i="3"/>
  <c r="AP3770" i="3"/>
  <c r="AN3770" i="3"/>
  <c r="AL3770" i="3"/>
  <c r="AK3770" i="3"/>
  <c r="AJ3770" i="3"/>
  <c r="AI3770" i="3"/>
  <c r="AG3770" i="3"/>
  <c r="AF3770" i="3"/>
  <c r="AE3770" i="3"/>
  <c r="AD3770" i="3"/>
  <c r="AC3770" i="3"/>
  <c r="AV3769" i="3"/>
  <c r="AR3769" i="3"/>
  <c r="AQ3769" i="3"/>
  <c r="AP3769" i="3"/>
  <c r="AN3769" i="3"/>
  <c r="AL3769" i="3"/>
  <c r="AK3769" i="3"/>
  <c r="AJ3769" i="3"/>
  <c r="AI3769" i="3"/>
  <c r="AG3769" i="3"/>
  <c r="AF3769" i="3"/>
  <c r="AE3769" i="3"/>
  <c r="AD3769" i="3"/>
  <c r="AC3769" i="3"/>
  <c r="AV3768" i="3"/>
  <c r="AR3768" i="3"/>
  <c r="AQ3768" i="3"/>
  <c r="AP3768" i="3"/>
  <c r="AN3768" i="3"/>
  <c r="AL3768" i="3"/>
  <c r="AK3768" i="3"/>
  <c r="AJ3768" i="3"/>
  <c r="AI3768" i="3"/>
  <c r="AG3768" i="3"/>
  <c r="AF3768" i="3"/>
  <c r="AE3768" i="3"/>
  <c r="AD3768" i="3"/>
  <c r="AC3768" i="3"/>
  <c r="AV3767" i="3"/>
  <c r="AR3767" i="3"/>
  <c r="AQ3767" i="3"/>
  <c r="AP3767" i="3"/>
  <c r="AN3767" i="3"/>
  <c r="AL3767" i="3"/>
  <c r="AK3767" i="3"/>
  <c r="AJ3767" i="3"/>
  <c r="AI3767" i="3"/>
  <c r="AG3767" i="3"/>
  <c r="AF3767" i="3"/>
  <c r="AE3767" i="3"/>
  <c r="AD3767" i="3"/>
  <c r="AC3767" i="3"/>
  <c r="AV3766" i="3"/>
  <c r="AR3766" i="3"/>
  <c r="AQ3766" i="3"/>
  <c r="AP3766" i="3"/>
  <c r="AN3766" i="3"/>
  <c r="AL3766" i="3"/>
  <c r="AK3766" i="3"/>
  <c r="AJ3766" i="3"/>
  <c r="AI3766" i="3"/>
  <c r="AG3766" i="3"/>
  <c r="AF3766" i="3"/>
  <c r="AE3766" i="3"/>
  <c r="AD3766" i="3"/>
  <c r="AC3766" i="3"/>
  <c r="AV3765" i="3"/>
  <c r="AR3765" i="3"/>
  <c r="AQ3765" i="3"/>
  <c r="AP3765" i="3"/>
  <c r="AN3765" i="3"/>
  <c r="AL3765" i="3"/>
  <c r="AK3765" i="3"/>
  <c r="AJ3765" i="3"/>
  <c r="AI3765" i="3"/>
  <c r="AG3765" i="3"/>
  <c r="AF3765" i="3"/>
  <c r="AE3765" i="3"/>
  <c r="AD3765" i="3"/>
  <c r="AC3765" i="3"/>
  <c r="AV3764" i="3"/>
  <c r="AR3764" i="3"/>
  <c r="AQ3764" i="3"/>
  <c r="AP3764" i="3"/>
  <c r="AN3764" i="3"/>
  <c r="AL3764" i="3"/>
  <c r="AK3764" i="3"/>
  <c r="AJ3764" i="3"/>
  <c r="AI3764" i="3"/>
  <c r="AG3764" i="3"/>
  <c r="AF3764" i="3"/>
  <c r="AE3764" i="3"/>
  <c r="AD3764" i="3"/>
  <c r="AC3764" i="3"/>
  <c r="AV3763" i="3"/>
  <c r="AR3763" i="3"/>
  <c r="AQ3763" i="3"/>
  <c r="AP3763" i="3"/>
  <c r="AN3763" i="3"/>
  <c r="AL3763" i="3"/>
  <c r="AK3763" i="3"/>
  <c r="AJ3763" i="3"/>
  <c r="AI3763" i="3"/>
  <c r="AG3763" i="3"/>
  <c r="AF3763" i="3"/>
  <c r="AE3763" i="3"/>
  <c r="AD3763" i="3"/>
  <c r="AC3763" i="3"/>
  <c r="AV3762" i="3"/>
  <c r="AR3762" i="3"/>
  <c r="AQ3762" i="3"/>
  <c r="AP3762" i="3"/>
  <c r="AN3762" i="3"/>
  <c r="AL3762" i="3"/>
  <c r="AK3762" i="3"/>
  <c r="AJ3762" i="3"/>
  <c r="AI3762" i="3"/>
  <c r="AG3762" i="3"/>
  <c r="AF3762" i="3"/>
  <c r="AE3762" i="3"/>
  <c r="AD3762" i="3"/>
  <c r="AC3762" i="3"/>
  <c r="AV3761" i="3"/>
  <c r="AR3761" i="3"/>
  <c r="AQ3761" i="3"/>
  <c r="AP3761" i="3"/>
  <c r="AN3761" i="3"/>
  <c r="AL3761" i="3"/>
  <c r="AK3761" i="3"/>
  <c r="AJ3761" i="3"/>
  <c r="AI3761" i="3"/>
  <c r="AG3761" i="3"/>
  <c r="AF3761" i="3"/>
  <c r="AE3761" i="3"/>
  <c r="AD3761" i="3"/>
  <c r="AC3761" i="3"/>
  <c r="AV3760" i="3"/>
  <c r="AR3760" i="3"/>
  <c r="AQ3760" i="3"/>
  <c r="AP3760" i="3"/>
  <c r="AN3760" i="3"/>
  <c r="AL3760" i="3"/>
  <c r="AK3760" i="3"/>
  <c r="AJ3760" i="3"/>
  <c r="AI3760" i="3"/>
  <c r="AG3760" i="3"/>
  <c r="AF3760" i="3"/>
  <c r="AE3760" i="3"/>
  <c r="AD3760" i="3"/>
  <c r="AC3760" i="3"/>
  <c r="AV3759" i="3"/>
  <c r="AR3759" i="3"/>
  <c r="AQ3759" i="3"/>
  <c r="AP3759" i="3"/>
  <c r="AN3759" i="3"/>
  <c r="AL3759" i="3"/>
  <c r="AK3759" i="3"/>
  <c r="AJ3759" i="3"/>
  <c r="AI3759" i="3"/>
  <c r="AG3759" i="3"/>
  <c r="AF3759" i="3"/>
  <c r="AE3759" i="3"/>
  <c r="AD3759" i="3"/>
  <c r="AC3759" i="3"/>
  <c r="AV3758" i="3"/>
  <c r="AR3758" i="3"/>
  <c r="AQ3758" i="3"/>
  <c r="AP3758" i="3"/>
  <c r="AN3758" i="3"/>
  <c r="AL3758" i="3"/>
  <c r="AK3758" i="3"/>
  <c r="AJ3758" i="3"/>
  <c r="AI3758" i="3"/>
  <c r="AG3758" i="3"/>
  <c r="AF3758" i="3"/>
  <c r="AE3758" i="3"/>
  <c r="AD3758" i="3"/>
  <c r="AC3758" i="3"/>
  <c r="AV3757" i="3"/>
  <c r="AR3757" i="3"/>
  <c r="AQ3757" i="3"/>
  <c r="AP3757" i="3"/>
  <c r="AN3757" i="3"/>
  <c r="AL3757" i="3"/>
  <c r="AK3757" i="3"/>
  <c r="AJ3757" i="3"/>
  <c r="AI3757" i="3"/>
  <c r="AG3757" i="3"/>
  <c r="AF3757" i="3"/>
  <c r="AE3757" i="3"/>
  <c r="AD3757" i="3"/>
  <c r="AC3757" i="3"/>
  <c r="AV3756" i="3"/>
  <c r="AR3756" i="3"/>
  <c r="AQ3756" i="3"/>
  <c r="AP3756" i="3"/>
  <c r="AN3756" i="3"/>
  <c r="AL3756" i="3"/>
  <c r="AK3756" i="3"/>
  <c r="AJ3756" i="3"/>
  <c r="AI3756" i="3"/>
  <c r="AG3756" i="3"/>
  <c r="AF3756" i="3"/>
  <c r="AE3756" i="3"/>
  <c r="AD3756" i="3"/>
  <c r="AC3756" i="3"/>
  <c r="AV3755" i="3"/>
  <c r="AR3755" i="3"/>
  <c r="AQ3755" i="3"/>
  <c r="AP3755" i="3"/>
  <c r="AN3755" i="3"/>
  <c r="AL3755" i="3"/>
  <c r="AK3755" i="3"/>
  <c r="AJ3755" i="3"/>
  <c r="AI3755" i="3"/>
  <c r="AG3755" i="3"/>
  <c r="AF3755" i="3"/>
  <c r="AE3755" i="3"/>
  <c r="AD3755" i="3"/>
  <c r="AC3755" i="3"/>
  <c r="AV3754" i="3"/>
  <c r="AR3754" i="3"/>
  <c r="AQ3754" i="3"/>
  <c r="AP3754" i="3"/>
  <c r="AN3754" i="3"/>
  <c r="AL3754" i="3"/>
  <c r="AK3754" i="3"/>
  <c r="AJ3754" i="3"/>
  <c r="AI3754" i="3"/>
  <c r="AG3754" i="3"/>
  <c r="AF3754" i="3"/>
  <c r="AE3754" i="3"/>
  <c r="AD3754" i="3"/>
  <c r="AC3754" i="3"/>
  <c r="AV3753" i="3"/>
  <c r="AR3753" i="3"/>
  <c r="AQ3753" i="3"/>
  <c r="AP3753" i="3"/>
  <c r="AN3753" i="3"/>
  <c r="AL3753" i="3"/>
  <c r="AK3753" i="3"/>
  <c r="AJ3753" i="3"/>
  <c r="AI3753" i="3"/>
  <c r="AG3753" i="3"/>
  <c r="AF3753" i="3"/>
  <c r="AE3753" i="3"/>
  <c r="AD3753" i="3"/>
  <c r="AC3753" i="3"/>
  <c r="AV3752" i="3"/>
  <c r="AR3752" i="3"/>
  <c r="AQ3752" i="3"/>
  <c r="AP3752" i="3"/>
  <c r="AN3752" i="3"/>
  <c r="AL3752" i="3"/>
  <c r="AK3752" i="3"/>
  <c r="AJ3752" i="3"/>
  <c r="AI3752" i="3"/>
  <c r="AG3752" i="3"/>
  <c r="AF3752" i="3"/>
  <c r="AE3752" i="3"/>
  <c r="AD3752" i="3"/>
  <c r="AC3752" i="3"/>
  <c r="AV3751" i="3"/>
  <c r="AR3751" i="3"/>
  <c r="AQ3751" i="3"/>
  <c r="AP3751" i="3"/>
  <c r="AN3751" i="3"/>
  <c r="AL3751" i="3"/>
  <c r="AK3751" i="3"/>
  <c r="AJ3751" i="3"/>
  <c r="AI3751" i="3"/>
  <c r="AG3751" i="3"/>
  <c r="AF3751" i="3"/>
  <c r="AE3751" i="3"/>
  <c r="AD3751" i="3"/>
  <c r="AC3751" i="3"/>
  <c r="AV3750" i="3"/>
  <c r="AR3750" i="3"/>
  <c r="AQ3750" i="3"/>
  <c r="AP3750" i="3"/>
  <c r="AN3750" i="3"/>
  <c r="AL3750" i="3"/>
  <c r="AK3750" i="3"/>
  <c r="AJ3750" i="3"/>
  <c r="AI3750" i="3"/>
  <c r="AG3750" i="3"/>
  <c r="AF3750" i="3"/>
  <c r="AE3750" i="3"/>
  <c r="AD3750" i="3"/>
  <c r="AC3750" i="3"/>
  <c r="AV3749" i="3"/>
  <c r="AR3749" i="3"/>
  <c r="AQ3749" i="3"/>
  <c r="AP3749" i="3"/>
  <c r="AN3749" i="3"/>
  <c r="AL3749" i="3"/>
  <c r="AK3749" i="3"/>
  <c r="AJ3749" i="3"/>
  <c r="AI3749" i="3"/>
  <c r="AG3749" i="3"/>
  <c r="AF3749" i="3"/>
  <c r="AE3749" i="3"/>
  <c r="AD3749" i="3"/>
  <c r="AC3749" i="3"/>
  <c r="AV3748" i="3"/>
  <c r="AR3748" i="3"/>
  <c r="AQ3748" i="3"/>
  <c r="AP3748" i="3"/>
  <c r="AN3748" i="3"/>
  <c r="AL3748" i="3"/>
  <c r="AK3748" i="3"/>
  <c r="AJ3748" i="3"/>
  <c r="AI3748" i="3"/>
  <c r="AG3748" i="3"/>
  <c r="AF3748" i="3"/>
  <c r="AE3748" i="3"/>
  <c r="AD3748" i="3"/>
  <c r="AC3748" i="3"/>
  <c r="AV3747" i="3"/>
  <c r="AR3747" i="3"/>
  <c r="AQ3747" i="3"/>
  <c r="AP3747" i="3"/>
  <c r="AN3747" i="3"/>
  <c r="AL3747" i="3"/>
  <c r="AK3747" i="3"/>
  <c r="AJ3747" i="3"/>
  <c r="AI3747" i="3"/>
  <c r="AG3747" i="3"/>
  <c r="AF3747" i="3"/>
  <c r="AE3747" i="3"/>
  <c r="AD3747" i="3"/>
  <c r="AC3747" i="3"/>
  <c r="AV3746" i="3"/>
  <c r="AR3746" i="3"/>
  <c r="AQ3746" i="3"/>
  <c r="AP3746" i="3"/>
  <c r="AN3746" i="3"/>
  <c r="AL3746" i="3"/>
  <c r="AK3746" i="3"/>
  <c r="AJ3746" i="3"/>
  <c r="AI3746" i="3"/>
  <c r="AG3746" i="3"/>
  <c r="AF3746" i="3"/>
  <c r="AE3746" i="3"/>
  <c r="AD3746" i="3"/>
  <c r="AC3746" i="3"/>
  <c r="AV3745" i="3"/>
  <c r="AR3745" i="3"/>
  <c r="AQ3745" i="3"/>
  <c r="AP3745" i="3"/>
  <c r="AN3745" i="3"/>
  <c r="AL3745" i="3"/>
  <c r="AK3745" i="3"/>
  <c r="AJ3745" i="3"/>
  <c r="AI3745" i="3"/>
  <c r="AG3745" i="3"/>
  <c r="AF3745" i="3"/>
  <c r="AE3745" i="3"/>
  <c r="AD3745" i="3"/>
  <c r="AC3745" i="3"/>
  <c r="AV3744" i="3"/>
  <c r="AR3744" i="3"/>
  <c r="AQ3744" i="3"/>
  <c r="AP3744" i="3"/>
  <c r="AN3744" i="3"/>
  <c r="AL3744" i="3"/>
  <c r="AK3744" i="3"/>
  <c r="AJ3744" i="3"/>
  <c r="AI3744" i="3"/>
  <c r="AG3744" i="3"/>
  <c r="AF3744" i="3"/>
  <c r="AE3744" i="3"/>
  <c r="AD3744" i="3"/>
  <c r="AC3744" i="3"/>
  <c r="AV3743" i="3"/>
  <c r="AR3743" i="3"/>
  <c r="AQ3743" i="3"/>
  <c r="AP3743" i="3"/>
  <c r="AN3743" i="3"/>
  <c r="AL3743" i="3"/>
  <c r="AK3743" i="3"/>
  <c r="AJ3743" i="3"/>
  <c r="AI3743" i="3"/>
  <c r="AG3743" i="3"/>
  <c r="AF3743" i="3"/>
  <c r="AE3743" i="3"/>
  <c r="AD3743" i="3"/>
  <c r="AC3743" i="3"/>
  <c r="AV3742" i="3"/>
  <c r="AR3742" i="3"/>
  <c r="AQ3742" i="3"/>
  <c r="AP3742" i="3"/>
  <c r="AN3742" i="3"/>
  <c r="AL3742" i="3"/>
  <c r="AK3742" i="3"/>
  <c r="AJ3742" i="3"/>
  <c r="AI3742" i="3"/>
  <c r="AG3742" i="3"/>
  <c r="AF3742" i="3"/>
  <c r="AE3742" i="3"/>
  <c r="AD3742" i="3"/>
  <c r="AC3742" i="3"/>
  <c r="AV3741" i="3"/>
  <c r="AR3741" i="3"/>
  <c r="AQ3741" i="3"/>
  <c r="AP3741" i="3"/>
  <c r="AN3741" i="3"/>
  <c r="AL3741" i="3"/>
  <c r="AK3741" i="3"/>
  <c r="AJ3741" i="3"/>
  <c r="AI3741" i="3"/>
  <c r="AG3741" i="3"/>
  <c r="AF3741" i="3"/>
  <c r="AE3741" i="3"/>
  <c r="AD3741" i="3"/>
  <c r="AC3741" i="3"/>
  <c r="AV3740" i="3"/>
  <c r="AR3740" i="3"/>
  <c r="AQ3740" i="3"/>
  <c r="AP3740" i="3"/>
  <c r="AN3740" i="3"/>
  <c r="AL3740" i="3"/>
  <c r="AK3740" i="3"/>
  <c r="AJ3740" i="3"/>
  <c r="AI3740" i="3"/>
  <c r="AG3740" i="3"/>
  <c r="AF3740" i="3"/>
  <c r="AE3740" i="3"/>
  <c r="AD3740" i="3"/>
  <c r="AC3740" i="3"/>
  <c r="AV3739" i="3"/>
  <c r="AR3739" i="3"/>
  <c r="AQ3739" i="3"/>
  <c r="AP3739" i="3"/>
  <c r="AN3739" i="3"/>
  <c r="AL3739" i="3"/>
  <c r="AK3739" i="3"/>
  <c r="AJ3739" i="3"/>
  <c r="AI3739" i="3"/>
  <c r="AG3739" i="3"/>
  <c r="AF3739" i="3"/>
  <c r="AE3739" i="3"/>
  <c r="AD3739" i="3"/>
  <c r="AC3739" i="3"/>
  <c r="AV3738" i="3"/>
  <c r="AR3738" i="3"/>
  <c r="AQ3738" i="3"/>
  <c r="AP3738" i="3"/>
  <c r="AN3738" i="3"/>
  <c r="AL3738" i="3"/>
  <c r="AK3738" i="3"/>
  <c r="AJ3738" i="3"/>
  <c r="AI3738" i="3"/>
  <c r="AG3738" i="3"/>
  <c r="AF3738" i="3"/>
  <c r="AE3738" i="3"/>
  <c r="AD3738" i="3"/>
  <c r="AC3738" i="3"/>
  <c r="AV3737" i="3"/>
  <c r="AR3737" i="3"/>
  <c r="AQ3737" i="3"/>
  <c r="AP3737" i="3"/>
  <c r="AN3737" i="3"/>
  <c r="AL3737" i="3"/>
  <c r="AK3737" i="3"/>
  <c r="AJ3737" i="3"/>
  <c r="AI3737" i="3"/>
  <c r="AG3737" i="3"/>
  <c r="AF3737" i="3"/>
  <c r="AE3737" i="3"/>
  <c r="AD3737" i="3"/>
  <c r="AC3737" i="3"/>
  <c r="AV3736" i="3"/>
  <c r="AR3736" i="3"/>
  <c r="AQ3736" i="3"/>
  <c r="AP3736" i="3"/>
  <c r="AN3736" i="3"/>
  <c r="AL3736" i="3"/>
  <c r="AK3736" i="3"/>
  <c r="AJ3736" i="3"/>
  <c r="AI3736" i="3"/>
  <c r="AG3736" i="3"/>
  <c r="AF3736" i="3"/>
  <c r="AE3736" i="3"/>
  <c r="AD3736" i="3"/>
  <c r="AC3736" i="3"/>
  <c r="AV3735" i="3"/>
  <c r="AR3735" i="3"/>
  <c r="AQ3735" i="3"/>
  <c r="AP3735" i="3"/>
  <c r="AN3735" i="3"/>
  <c r="AL3735" i="3"/>
  <c r="AK3735" i="3"/>
  <c r="AJ3735" i="3"/>
  <c r="AI3735" i="3"/>
  <c r="AG3735" i="3"/>
  <c r="AF3735" i="3"/>
  <c r="AE3735" i="3"/>
  <c r="AD3735" i="3"/>
  <c r="AC3735" i="3"/>
  <c r="AV3734" i="3"/>
  <c r="AR3734" i="3"/>
  <c r="AQ3734" i="3"/>
  <c r="AP3734" i="3"/>
  <c r="AN3734" i="3"/>
  <c r="AL3734" i="3"/>
  <c r="AK3734" i="3"/>
  <c r="AJ3734" i="3"/>
  <c r="AI3734" i="3"/>
  <c r="AG3734" i="3"/>
  <c r="AF3734" i="3"/>
  <c r="AE3734" i="3"/>
  <c r="AD3734" i="3"/>
  <c r="AC3734" i="3"/>
  <c r="AV3733" i="3"/>
  <c r="AR3733" i="3"/>
  <c r="AQ3733" i="3"/>
  <c r="AP3733" i="3"/>
  <c r="AN3733" i="3"/>
  <c r="AL3733" i="3"/>
  <c r="AK3733" i="3"/>
  <c r="AJ3733" i="3"/>
  <c r="AI3733" i="3"/>
  <c r="AG3733" i="3"/>
  <c r="AF3733" i="3"/>
  <c r="AE3733" i="3"/>
  <c r="AD3733" i="3"/>
  <c r="AC3733" i="3"/>
  <c r="AV3732" i="3"/>
  <c r="AR3732" i="3"/>
  <c r="AQ3732" i="3"/>
  <c r="AP3732" i="3"/>
  <c r="AN3732" i="3"/>
  <c r="AL3732" i="3"/>
  <c r="AK3732" i="3"/>
  <c r="AJ3732" i="3"/>
  <c r="AI3732" i="3"/>
  <c r="AG3732" i="3"/>
  <c r="AF3732" i="3"/>
  <c r="AE3732" i="3"/>
  <c r="AD3732" i="3"/>
  <c r="AC3732" i="3"/>
  <c r="AV3731" i="3"/>
  <c r="AR3731" i="3"/>
  <c r="AQ3731" i="3"/>
  <c r="AP3731" i="3"/>
  <c r="AN3731" i="3"/>
  <c r="AL3731" i="3"/>
  <c r="AK3731" i="3"/>
  <c r="AJ3731" i="3"/>
  <c r="AI3731" i="3"/>
  <c r="AG3731" i="3"/>
  <c r="AF3731" i="3"/>
  <c r="AE3731" i="3"/>
  <c r="AD3731" i="3"/>
  <c r="AC3731" i="3"/>
  <c r="AV3730" i="3"/>
  <c r="AR3730" i="3"/>
  <c r="AQ3730" i="3"/>
  <c r="AP3730" i="3"/>
  <c r="AN3730" i="3"/>
  <c r="AL3730" i="3"/>
  <c r="AK3730" i="3"/>
  <c r="AJ3730" i="3"/>
  <c r="AI3730" i="3"/>
  <c r="AG3730" i="3"/>
  <c r="AF3730" i="3"/>
  <c r="AE3730" i="3"/>
  <c r="AD3730" i="3"/>
  <c r="AC3730" i="3"/>
  <c r="AV3729" i="3"/>
  <c r="AR3729" i="3"/>
  <c r="AQ3729" i="3"/>
  <c r="AP3729" i="3"/>
  <c r="AN3729" i="3"/>
  <c r="AL3729" i="3"/>
  <c r="AK3729" i="3"/>
  <c r="AJ3729" i="3"/>
  <c r="AI3729" i="3"/>
  <c r="AG3729" i="3"/>
  <c r="AF3729" i="3"/>
  <c r="AE3729" i="3"/>
  <c r="AD3729" i="3"/>
  <c r="AC3729" i="3"/>
  <c r="AV3728" i="3"/>
  <c r="AR3728" i="3"/>
  <c r="AQ3728" i="3"/>
  <c r="AP3728" i="3"/>
  <c r="AN3728" i="3"/>
  <c r="AL3728" i="3"/>
  <c r="AK3728" i="3"/>
  <c r="AJ3728" i="3"/>
  <c r="AI3728" i="3"/>
  <c r="AG3728" i="3"/>
  <c r="AF3728" i="3"/>
  <c r="AE3728" i="3"/>
  <c r="AD3728" i="3"/>
  <c r="AC3728" i="3"/>
  <c r="AV3727" i="3"/>
  <c r="AR3727" i="3"/>
  <c r="AQ3727" i="3"/>
  <c r="AP3727" i="3"/>
  <c r="AN3727" i="3"/>
  <c r="AL3727" i="3"/>
  <c r="AK3727" i="3"/>
  <c r="AJ3727" i="3"/>
  <c r="AI3727" i="3"/>
  <c r="AG3727" i="3"/>
  <c r="AF3727" i="3"/>
  <c r="AE3727" i="3"/>
  <c r="AD3727" i="3"/>
  <c r="AC3727" i="3"/>
  <c r="AV3726" i="3"/>
  <c r="AR3726" i="3"/>
  <c r="AQ3726" i="3"/>
  <c r="AP3726" i="3"/>
  <c r="AN3726" i="3"/>
  <c r="AL3726" i="3"/>
  <c r="AK3726" i="3"/>
  <c r="AJ3726" i="3"/>
  <c r="AI3726" i="3"/>
  <c r="AG3726" i="3"/>
  <c r="AF3726" i="3"/>
  <c r="AE3726" i="3"/>
  <c r="AD3726" i="3"/>
  <c r="AC3726" i="3"/>
  <c r="AV3725" i="3"/>
  <c r="AR3725" i="3"/>
  <c r="AQ3725" i="3"/>
  <c r="AP3725" i="3"/>
  <c r="AN3725" i="3"/>
  <c r="AL3725" i="3"/>
  <c r="AK3725" i="3"/>
  <c r="AJ3725" i="3"/>
  <c r="AI3725" i="3"/>
  <c r="AG3725" i="3"/>
  <c r="AF3725" i="3"/>
  <c r="AE3725" i="3"/>
  <c r="AD3725" i="3"/>
  <c r="AC3725" i="3"/>
  <c r="AV3724" i="3"/>
  <c r="AR3724" i="3"/>
  <c r="AQ3724" i="3"/>
  <c r="AP3724" i="3"/>
  <c r="AN3724" i="3"/>
  <c r="AL3724" i="3"/>
  <c r="AK3724" i="3"/>
  <c r="AJ3724" i="3"/>
  <c r="AI3724" i="3"/>
  <c r="AG3724" i="3"/>
  <c r="AF3724" i="3"/>
  <c r="AE3724" i="3"/>
  <c r="AD3724" i="3"/>
  <c r="AC3724" i="3"/>
  <c r="AV3723" i="3"/>
  <c r="AR3723" i="3"/>
  <c r="AQ3723" i="3"/>
  <c r="AP3723" i="3"/>
  <c r="AN3723" i="3"/>
  <c r="AL3723" i="3"/>
  <c r="AK3723" i="3"/>
  <c r="AJ3723" i="3"/>
  <c r="AI3723" i="3"/>
  <c r="AG3723" i="3"/>
  <c r="AF3723" i="3"/>
  <c r="AE3723" i="3"/>
  <c r="AD3723" i="3"/>
  <c r="AC3723" i="3"/>
  <c r="AV3722" i="3"/>
  <c r="AR3722" i="3"/>
  <c r="AQ3722" i="3"/>
  <c r="AP3722" i="3"/>
  <c r="AN3722" i="3"/>
  <c r="AL3722" i="3"/>
  <c r="AK3722" i="3"/>
  <c r="AJ3722" i="3"/>
  <c r="AI3722" i="3"/>
  <c r="AG3722" i="3"/>
  <c r="AF3722" i="3"/>
  <c r="AE3722" i="3"/>
  <c r="AD3722" i="3"/>
  <c r="AC3722" i="3"/>
  <c r="AV3721" i="3"/>
  <c r="AR3721" i="3"/>
  <c r="AQ3721" i="3"/>
  <c r="AP3721" i="3"/>
  <c r="AN3721" i="3"/>
  <c r="AL3721" i="3"/>
  <c r="AK3721" i="3"/>
  <c r="AJ3721" i="3"/>
  <c r="AI3721" i="3"/>
  <c r="AG3721" i="3"/>
  <c r="AF3721" i="3"/>
  <c r="AE3721" i="3"/>
  <c r="AD3721" i="3"/>
  <c r="AC3721" i="3"/>
  <c r="AV3720" i="3"/>
  <c r="AR3720" i="3"/>
  <c r="AQ3720" i="3"/>
  <c r="AP3720" i="3"/>
  <c r="AN3720" i="3"/>
  <c r="AL3720" i="3"/>
  <c r="AK3720" i="3"/>
  <c r="AJ3720" i="3"/>
  <c r="AI3720" i="3"/>
  <c r="AG3720" i="3"/>
  <c r="AF3720" i="3"/>
  <c r="AE3720" i="3"/>
  <c r="AD3720" i="3"/>
  <c r="AC3720" i="3"/>
  <c r="AV3719" i="3"/>
  <c r="AR3719" i="3"/>
  <c r="AQ3719" i="3"/>
  <c r="AP3719" i="3"/>
  <c r="AN3719" i="3"/>
  <c r="AL3719" i="3"/>
  <c r="AK3719" i="3"/>
  <c r="AJ3719" i="3"/>
  <c r="AI3719" i="3"/>
  <c r="AG3719" i="3"/>
  <c r="AF3719" i="3"/>
  <c r="AE3719" i="3"/>
  <c r="AD3719" i="3"/>
  <c r="AC3719" i="3"/>
  <c r="AV3718" i="3"/>
  <c r="AR3718" i="3"/>
  <c r="AQ3718" i="3"/>
  <c r="AP3718" i="3"/>
  <c r="AN3718" i="3"/>
  <c r="AL3718" i="3"/>
  <c r="AK3718" i="3"/>
  <c r="AJ3718" i="3"/>
  <c r="AI3718" i="3"/>
  <c r="AG3718" i="3"/>
  <c r="AF3718" i="3"/>
  <c r="AE3718" i="3"/>
  <c r="AD3718" i="3"/>
  <c r="AC3718" i="3"/>
  <c r="AV3717" i="3"/>
  <c r="AR3717" i="3"/>
  <c r="AQ3717" i="3"/>
  <c r="AP3717" i="3"/>
  <c r="AN3717" i="3"/>
  <c r="AL3717" i="3"/>
  <c r="AK3717" i="3"/>
  <c r="AJ3717" i="3"/>
  <c r="AI3717" i="3"/>
  <c r="AG3717" i="3"/>
  <c r="AF3717" i="3"/>
  <c r="AE3717" i="3"/>
  <c r="AD3717" i="3"/>
  <c r="AC3717" i="3"/>
  <c r="AV3716" i="3"/>
  <c r="AR3716" i="3"/>
  <c r="AQ3716" i="3"/>
  <c r="AP3716" i="3"/>
  <c r="AN3716" i="3"/>
  <c r="AL3716" i="3"/>
  <c r="AK3716" i="3"/>
  <c r="AJ3716" i="3"/>
  <c r="AI3716" i="3"/>
  <c r="AG3716" i="3"/>
  <c r="AF3716" i="3"/>
  <c r="AE3716" i="3"/>
  <c r="AD3716" i="3"/>
  <c r="AC3716" i="3"/>
  <c r="AV3715" i="3"/>
  <c r="AR3715" i="3"/>
  <c r="AQ3715" i="3"/>
  <c r="AP3715" i="3"/>
  <c r="AN3715" i="3"/>
  <c r="AL3715" i="3"/>
  <c r="AK3715" i="3"/>
  <c r="AJ3715" i="3"/>
  <c r="AI3715" i="3"/>
  <c r="AG3715" i="3"/>
  <c r="AF3715" i="3"/>
  <c r="AE3715" i="3"/>
  <c r="AD3715" i="3"/>
  <c r="AC3715" i="3"/>
  <c r="AV3714" i="3"/>
  <c r="AR3714" i="3"/>
  <c r="AQ3714" i="3"/>
  <c r="AP3714" i="3"/>
  <c r="AN3714" i="3"/>
  <c r="AL3714" i="3"/>
  <c r="AK3714" i="3"/>
  <c r="AJ3714" i="3"/>
  <c r="AI3714" i="3"/>
  <c r="AG3714" i="3"/>
  <c r="AF3714" i="3"/>
  <c r="AE3714" i="3"/>
  <c r="AD3714" i="3"/>
  <c r="AC3714" i="3"/>
  <c r="AV3713" i="3"/>
  <c r="AR3713" i="3"/>
  <c r="AQ3713" i="3"/>
  <c r="AP3713" i="3"/>
  <c r="AN3713" i="3"/>
  <c r="AL3713" i="3"/>
  <c r="AK3713" i="3"/>
  <c r="AJ3713" i="3"/>
  <c r="AI3713" i="3"/>
  <c r="AG3713" i="3"/>
  <c r="AF3713" i="3"/>
  <c r="AE3713" i="3"/>
  <c r="AD3713" i="3"/>
  <c r="AC3713" i="3"/>
  <c r="AV3712" i="3"/>
  <c r="AR3712" i="3"/>
  <c r="AQ3712" i="3"/>
  <c r="AP3712" i="3"/>
  <c r="AN3712" i="3"/>
  <c r="AL3712" i="3"/>
  <c r="AK3712" i="3"/>
  <c r="AJ3712" i="3"/>
  <c r="AI3712" i="3"/>
  <c r="AG3712" i="3"/>
  <c r="AF3712" i="3"/>
  <c r="AE3712" i="3"/>
  <c r="AD3712" i="3"/>
  <c r="AC3712" i="3"/>
  <c r="AV3711" i="3"/>
  <c r="AR3711" i="3"/>
  <c r="AQ3711" i="3"/>
  <c r="AP3711" i="3"/>
  <c r="AN3711" i="3"/>
  <c r="AL3711" i="3"/>
  <c r="AK3711" i="3"/>
  <c r="AJ3711" i="3"/>
  <c r="AI3711" i="3"/>
  <c r="AG3711" i="3"/>
  <c r="AF3711" i="3"/>
  <c r="AE3711" i="3"/>
  <c r="AD3711" i="3"/>
  <c r="AC3711" i="3"/>
  <c r="AV3710" i="3"/>
  <c r="AR3710" i="3"/>
  <c r="AQ3710" i="3"/>
  <c r="AP3710" i="3"/>
  <c r="AN3710" i="3"/>
  <c r="AL3710" i="3"/>
  <c r="AK3710" i="3"/>
  <c r="AJ3710" i="3"/>
  <c r="AI3710" i="3"/>
  <c r="AG3710" i="3"/>
  <c r="AF3710" i="3"/>
  <c r="AE3710" i="3"/>
  <c r="AD3710" i="3"/>
  <c r="AC3710" i="3"/>
  <c r="AV3709" i="3"/>
  <c r="AR3709" i="3"/>
  <c r="AQ3709" i="3"/>
  <c r="AP3709" i="3"/>
  <c r="AN3709" i="3"/>
  <c r="AL3709" i="3"/>
  <c r="AK3709" i="3"/>
  <c r="AJ3709" i="3"/>
  <c r="AI3709" i="3"/>
  <c r="AG3709" i="3"/>
  <c r="AF3709" i="3"/>
  <c r="AE3709" i="3"/>
  <c r="AD3709" i="3"/>
  <c r="AC3709" i="3"/>
  <c r="AV3708" i="3"/>
  <c r="AR3708" i="3"/>
  <c r="AQ3708" i="3"/>
  <c r="AP3708" i="3"/>
  <c r="AN3708" i="3"/>
  <c r="AL3708" i="3"/>
  <c r="AK3708" i="3"/>
  <c r="AJ3708" i="3"/>
  <c r="AI3708" i="3"/>
  <c r="AG3708" i="3"/>
  <c r="AF3708" i="3"/>
  <c r="AE3708" i="3"/>
  <c r="AD3708" i="3"/>
  <c r="AC3708" i="3"/>
  <c r="AV3707" i="3"/>
  <c r="AR3707" i="3"/>
  <c r="AQ3707" i="3"/>
  <c r="AP3707" i="3"/>
  <c r="AN3707" i="3"/>
  <c r="AL3707" i="3"/>
  <c r="AK3707" i="3"/>
  <c r="AJ3707" i="3"/>
  <c r="AI3707" i="3"/>
  <c r="AG3707" i="3"/>
  <c r="AF3707" i="3"/>
  <c r="AE3707" i="3"/>
  <c r="AD3707" i="3"/>
  <c r="AC3707" i="3"/>
  <c r="AV3706" i="3"/>
  <c r="AR3706" i="3"/>
  <c r="AQ3706" i="3"/>
  <c r="AP3706" i="3"/>
  <c r="AN3706" i="3"/>
  <c r="AL3706" i="3"/>
  <c r="AK3706" i="3"/>
  <c r="AJ3706" i="3"/>
  <c r="AI3706" i="3"/>
  <c r="AG3706" i="3"/>
  <c r="AF3706" i="3"/>
  <c r="AE3706" i="3"/>
  <c r="AD3706" i="3"/>
  <c r="AC3706" i="3"/>
  <c r="AV3705" i="3"/>
  <c r="AR3705" i="3"/>
  <c r="AQ3705" i="3"/>
  <c r="AP3705" i="3"/>
  <c r="AN3705" i="3"/>
  <c r="AL3705" i="3"/>
  <c r="AK3705" i="3"/>
  <c r="AJ3705" i="3"/>
  <c r="AI3705" i="3"/>
  <c r="AG3705" i="3"/>
  <c r="AF3705" i="3"/>
  <c r="AE3705" i="3"/>
  <c r="AD3705" i="3"/>
  <c r="AC3705" i="3"/>
  <c r="AV3704" i="3"/>
  <c r="AR3704" i="3"/>
  <c r="AQ3704" i="3"/>
  <c r="AP3704" i="3"/>
  <c r="AN3704" i="3"/>
  <c r="AL3704" i="3"/>
  <c r="AK3704" i="3"/>
  <c r="AJ3704" i="3"/>
  <c r="AI3704" i="3"/>
  <c r="AG3704" i="3"/>
  <c r="AF3704" i="3"/>
  <c r="AE3704" i="3"/>
  <c r="AD3704" i="3"/>
  <c r="AC3704" i="3"/>
  <c r="AV3703" i="3"/>
  <c r="AR3703" i="3"/>
  <c r="AQ3703" i="3"/>
  <c r="AP3703" i="3"/>
  <c r="AN3703" i="3"/>
  <c r="AL3703" i="3"/>
  <c r="AK3703" i="3"/>
  <c r="AJ3703" i="3"/>
  <c r="AI3703" i="3"/>
  <c r="AG3703" i="3"/>
  <c r="AF3703" i="3"/>
  <c r="AE3703" i="3"/>
  <c r="AD3703" i="3"/>
  <c r="AC3703" i="3"/>
  <c r="AV3702" i="3"/>
  <c r="AR3702" i="3"/>
  <c r="AQ3702" i="3"/>
  <c r="AP3702" i="3"/>
  <c r="AN3702" i="3"/>
  <c r="AL3702" i="3"/>
  <c r="AK3702" i="3"/>
  <c r="AJ3702" i="3"/>
  <c r="AI3702" i="3"/>
  <c r="AG3702" i="3"/>
  <c r="AF3702" i="3"/>
  <c r="AE3702" i="3"/>
  <c r="AD3702" i="3"/>
  <c r="AC3702" i="3"/>
  <c r="AV3701" i="3"/>
  <c r="AR3701" i="3"/>
  <c r="AQ3701" i="3"/>
  <c r="AP3701" i="3"/>
  <c r="AN3701" i="3"/>
  <c r="AL3701" i="3"/>
  <c r="AK3701" i="3"/>
  <c r="AJ3701" i="3"/>
  <c r="AI3701" i="3"/>
  <c r="AG3701" i="3"/>
  <c r="AF3701" i="3"/>
  <c r="AE3701" i="3"/>
  <c r="AD3701" i="3"/>
  <c r="AC3701" i="3"/>
  <c r="AV3700" i="3"/>
  <c r="AR3700" i="3"/>
  <c r="AQ3700" i="3"/>
  <c r="AP3700" i="3"/>
  <c r="AN3700" i="3"/>
  <c r="AL3700" i="3"/>
  <c r="AK3700" i="3"/>
  <c r="AJ3700" i="3"/>
  <c r="AI3700" i="3"/>
  <c r="AG3700" i="3"/>
  <c r="AF3700" i="3"/>
  <c r="AE3700" i="3"/>
  <c r="AD3700" i="3"/>
  <c r="AC3700" i="3"/>
  <c r="AV3699" i="3"/>
  <c r="AR3699" i="3"/>
  <c r="AQ3699" i="3"/>
  <c r="AP3699" i="3"/>
  <c r="AN3699" i="3"/>
  <c r="AL3699" i="3"/>
  <c r="AK3699" i="3"/>
  <c r="AJ3699" i="3"/>
  <c r="AI3699" i="3"/>
  <c r="AG3699" i="3"/>
  <c r="AF3699" i="3"/>
  <c r="AE3699" i="3"/>
  <c r="AD3699" i="3"/>
  <c r="AC3699" i="3"/>
  <c r="AV3698" i="3"/>
  <c r="AR3698" i="3"/>
  <c r="AQ3698" i="3"/>
  <c r="AP3698" i="3"/>
  <c r="AN3698" i="3"/>
  <c r="AL3698" i="3"/>
  <c r="AK3698" i="3"/>
  <c r="AJ3698" i="3"/>
  <c r="AI3698" i="3"/>
  <c r="AG3698" i="3"/>
  <c r="AF3698" i="3"/>
  <c r="AE3698" i="3"/>
  <c r="AD3698" i="3"/>
  <c r="AC3698" i="3"/>
  <c r="AV3697" i="3"/>
  <c r="AR3697" i="3"/>
  <c r="AQ3697" i="3"/>
  <c r="AP3697" i="3"/>
  <c r="AN3697" i="3"/>
  <c r="AL3697" i="3"/>
  <c r="AK3697" i="3"/>
  <c r="AJ3697" i="3"/>
  <c r="AI3697" i="3"/>
  <c r="AG3697" i="3"/>
  <c r="AF3697" i="3"/>
  <c r="AE3697" i="3"/>
  <c r="AD3697" i="3"/>
  <c r="AC3697" i="3"/>
  <c r="AV3696" i="3"/>
  <c r="AR3696" i="3"/>
  <c r="AQ3696" i="3"/>
  <c r="AP3696" i="3"/>
  <c r="AS3696" i="3" s="1"/>
  <c r="AT3696" i="3" s="1"/>
  <c r="AN3696" i="3"/>
  <c r="AL3696" i="3"/>
  <c r="AK3696" i="3"/>
  <c r="AJ3696" i="3"/>
  <c r="AI3696" i="3"/>
  <c r="AG3696" i="3"/>
  <c r="AF3696" i="3"/>
  <c r="AE3696" i="3"/>
  <c r="AD3696" i="3"/>
  <c r="AC3696" i="3"/>
  <c r="AV3695" i="3"/>
  <c r="AR3695" i="3"/>
  <c r="AQ3695" i="3"/>
  <c r="AP3695" i="3"/>
  <c r="AN3695" i="3"/>
  <c r="AL3695" i="3"/>
  <c r="AK3695" i="3"/>
  <c r="AJ3695" i="3"/>
  <c r="AI3695" i="3"/>
  <c r="AG3695" i="3"/>
  <c r="AF3695" i="3"/>
  <c r="AE3695" i="3"/>
  <c r="AD3695" i="3"/>
  <c r="AC3695" i="3"/>
  <c r="AV3694" i="3"/>
  <c r="AR3694" i="3"/>
  <c r="AQ3694" i="3"/>
  <c r="AP3694" i="3"/>
  <c r="AN3694" i="3"/>
  <c r="AL3694" i="3"/>
  <c r="AK3694" i="3"/>
  <c r="AJ3694" i="3"/>
  <c r="AI3694" i="3"/>
  <c r="AG3694" i="3"/>
  <c r="AF3694" i="3"/>
  <c r="AE3694" i="3"/>
  <c r="AD3694" i="3"/>
  <c r="AC3694" i="3"/>
  <c r="AV3693" i="3"/>
  <c r="AR3693" i="3"/>
  <c r="AQ3693" i="3"/>
  <c r="AP3693" i="3"/>
  <c r="AN3693" i="3"/>
  <c r="AL3693" i="3"/>
  <c r="AK3693" i="3"/>
  <c r="AJ3693" i="3"/>
  <c r="AI3693" i="3"/>
  <c r="AG3693" i="3"/>
  <c r="AF3693" i="3"/>
  <c r="AE3693" i="3"/>
  <c r="AD3693" i="3"/>
  <c r="AC3693" i="3"/>
  <c r="AV3692" i="3"/>
  <c r="AR3692" i="3"/>
  <c r="AQ3692" i="3"/>
  <c r="AP3692" i="3"/>
  <c r="AN3692" i="3"/>
  <c r="AL3692" i="3"/>
  <c r="AK3692" i="3"/>
  <c r="AJ3692" i="3"/>
  <c r="AI3692" i="3"/>
  <c r="AG3692" i="3"/>
  <c r="AF3692" i="3"/>
  <c r="AE3692" i="3"/>
  <c r="AD3692" i="3"/>
  <c r="AC3692" i="3"/>
  <c r="AV3691" i="3"/>
  <c r="AR3691" i="3"/>
  <c r="AQ3691" i="3"/>
  <c r="AP3691" i="3"/>
  <c r="AN3691" i="3"/>
  <c r="AL3691" i="3"/>
  <c r="AK3691" i="3"/>
  <c r="AJ3691" i="3"/>
  <c r="AI3691" i="3"/>
  <c r="AG3691" i="3"/>
  <c r="AF3691" i="3"/>
  <c r="AE3691" i="3"/>
  <c r="AD3691" i="3"/>
  <c r="AC3691" i="3"/>
  <c r="AV3690" i="3"/>
  <c r="AR3690" i="3"/>
  <c r="AQ3690" i="3"/>
  <c r="AP3690" i="3"/>
  <c r="AN3690" i="3"/>
  <c r="AL3690" i="3"/>
  <c r="AK3690" i="3"/>
  <c r="AJ3690" i="3"/>
  <c r="AI3690" i="3"/>
  <c r="AG3690" i="3"/>
  <c r="AF3690" i="3"/>
  <c r="AE3690" i="3"/>
  <c r="AD3690" i="3"/>
  <c r="AC3690" i="3"/>
  <c r="AV3689" i="3"/>
  <c r="AR3689" i="3"/>
  <c r="AQ3689" i="3"/>
  <c r="AP3689" i="3"/>
  <c r="AN3689" i="3"/>
  <c r="AL3689" i="3"/>
  <c r="AK3689" i="3"/>
  <c r="AJ3689" i="3"/>
  <c r="AI3689" i="3"/>
  <c r="AG3689" i="3"/>
  <c r="AF3689" i="3"/>
  <c r="AE3689" i="3"/>
  <c r="AD3689" i="3"/>
  <c r="AC3689" i="3"/>
  <c r="AV3688" i="3"/>
  <c r="AR3688" i="3"/>
  <c r="AQ3688" i="3"/>
  <c r="AP3688" i="3"/>
  <c r="AN3688" i="3"/>
  <c r="AL3688" i="3"/>
  <c r="AK3688" i="3"/>
  <c r="AJ3688" i="3"/>
  <c r="AI3688" i="3"/>
  <c r="AG3688" i="3"/>
  <c r="AF3688" i="3"/>
  <c r="AE3688" i="3"/>
  <c r="AD3688" i="3"/>
  <c r="AC3688" i="3"/>
  <c r="AV3687" i="3"/>
  <c r="AR3687" i="3"/>
  <c r="AQ3687" i="3"/>
  <c r="AP3687" i="3"/>
  <c r="AN3687" i="3"/>
  <c r="AL3687" i="3"/>
  <c r="AK3687" i="3"/>
  <c r="AJ3687" i="3"/>
  <c r="AI3687" i="3"/>
  <c r="AG3687" i="3"/>
  <c r="AF3687" i="3"/>
  <c r="AE3687" i="3"/>
  <c r="AD3687" i="3"/>
  <c r="AC3687" i="3"/>
  <c r="AV3686" i="3"/>
  <c r="AR3686" i="3"/>
  <c r="AQ3686" i="3"/>
  <c r="AP3686" i="3"/>
  <c r="AN3686" i="3"/>
  <c r="AL3686" i="3"/>
  <c r="AK3686" i="3"/>
  <c r="AJ3686" i="3"/>
  <c r="AI3686" i="3"/>
  <c r="AG3686" i="3"/>
  <c r="AF3686" i="3"/>
  <c r="AE3686" i="3"/>
  <c r="AD3686" i="3"/>
  <c r="AC3686" i="3"/>
  <c r="AV3685" i="3"/>
  <c r="AR3685" i="3"/>
  <c r="AQ3685" i="3"/>
  <c r="AP3685" i="3"/>
  <c r="AN3685" i="3"/>
  <c r="AL3685" i="3"/>
  <c r="AK3685" i="3"/>
  <c r="AJ3685" i="3"/>
  <c r="AI3685" i="3"/>
  <c r="AG3685" i="3"/>
  <c r="AF3685" i="3"/>
  <c r="AE3685" i="3"/>
  <c r="AD3685" i="3"/>
  <c r="AC3685" i="3"/>
  <c r="AV3684" i="3"/>
  <c r="AR3684" i="3"/>
  <c r="AQ3684" i="3"/>
  <c r="AP3684" i="3"/>
  <c r="AN3684" i="3"/>
  <c r="AL3684" i="3"/>
  <c r="AK3684" i="3"/>
  <c r="AJ3684" i="3"/>
  <c r="AI3684" i="3"/>
  <c r="AG3684" i="3"/>
  <c r="AF3684" i="3"/>
  <c r="AE3684" i="3"/>
  <c r="AD3684" i="3"/>
  <c r="AC3684" i="3"/>
  <c r="AV3683" i="3"/>
  <c r="AR3683" i="3"/>
  <c r="AQ3683" i="3"/>
  <c r="AP3683" i="3"/>
  <c r="AN3683" i="3"/>
  <c r="AL3683" i="3"/>
  <c r="AK3683" i="3"/>
  <c r="AJ3683" i="3"/>
  <c r="AI3683" i="3"/>
  <c r="AG3683" i="3"/>
  <c r="AF3683" i="3"/>
  <c r="AE3683" i="3"/>
  <c r="AD3683" i="3"/>
  <c r="AC3683" i="3"/>
  <c r="AV3682" i="3"/>
  <c r="AR3682" i="3"/>
  <c r="AQ3682" i="3"/>
  <c r="AP3682" i="3"/>
  <c r="AN3682" i="3"/>
  <c r="AL3682" i="3"/>
  <c r="AK3682" i="3"/>
  <c r="AJ3682" i="3"/>
  <c r="AI3682" i="3"/>
  <c r="AG3682" i="3"/>
  <c r="AF3682" i="3"/>
  <c r="AE3682" i="3"/>
  <c r="AD3682" i="3"/>
  <c r="AC3682" i="3"/>
  <c r="AV3681" i="3"/>
  <c r="AR3681" i="3"/>
  <c r="AQ3681" i="3"/>
  <c r="AP3681" i="3"/>
  <c r="AN3681" i="3"/>
  <c r="AL3681" i="3"/>
  <c r="AK3681" i="3"/>
  <c r="AJ3681" i="3"/>
  <c r="AI3681" i="3"/>
  <c r="AG3681" i="3"/>
  <c r="AF3681" i="3"/>
  <c r="AE3681" i="3"/>
  <c r="AD3681" i="3"/>
  <c r="AC3681" i="3"/>
  <c r="AV3680" i="3"/>
  <c r="AR3680" i="3"/>
  <c r="AQ3680" i="3"/>
  <c r="AP3680" i="3"/>
  <c r="AN3680" i="3"/>
  <c r="AL3680" i="3"/>
  <c r="AK3680" i="3"/>
  <c r="AJ3680" i="3"/>
  <c r="AI3680" i="3"/>
  <c r="AG3680" i="3"/>
  <c r="AF3680" i="3"/>
  <c r="AE3680" i="3"/>
  <c r="AD3680" i="3"/>
  <c r="AC3680" i="3"/>
  <c r="AV3679" i="3"/>
  <c r="AR3679" i="3"/>
  <c r="AQ3679" i="3"/>
  <c r="AP3679" i="3"/>
  <c r="AN3679" i="3"/>
  <c r="AL3679" i="3"/>
  <c r="AK3679" i="3"/>
  <c r="AJ3679" i="3"/>
  <c r="AI3679" i="3"/>
  <c r="AG3679" i="3"/>
  <c r="AF3679" i="3"/>
  <c r="AE3679" i="3"/>
  <c r="AD3679" i="3"/>
  <c r="AC3679" i="3"/>
  <c r="AV3678" i="3"/>
  <c r="AR3678" i="3"/>
  <c r="AQ3678" i="3"/>
  <c r="AP3678" i="3"/>
  <c r="AN3678" i="3"/>
  <c r="AL3678" i="3"/>
  <c r="AK3678" i="3"/>
  <c r="AJ3678" i="3"/>
  <c r="AI3678" i="3"/>
  <c r="AG3678" i="3"/>
  <c r="AF3678" i="3"/>
  <c r="AE3678" i="3"/>
  <c r="AD3678" i="3"/>
  <c r="AC3678" i="3"/>
  <c r="AV3677" i="3"/>
  <c r="AR3677" i="3"/>
  <c r="AQ3677" i="3"/>
  <c r="AP3677" i="3"/>
  <c r="AN3677" i="3"/>
  <c r="AL3677" i="3"/>
  <c r="AK3677" i="3"/>
  <c r="AJ3677" i="3"/>
  <c r="AI3677" i="3"/>
  <c r="AG3677" i="3"/>
  <c r="AF3677" i="3"/>
  <c r="AE3677" i="3"/>
  <c r="AD3677" i="3"/>
  <c r="AC3677" i="3"/>
  <c r="AV3676" i="3"/>
  <c r="AR3676" i="3"/>
  <c r="AQ3676" i="3"/>
  <c r="AP3676" i="3"/>
  <c r="AN3676" i="3"/>
  <c r="AL3676" i="3"/>
  <c r="AK3676" i="3"/>
  <c r="AJ3676" i="3"/>
  <c r="AI3676" i="3"/>
  <c r="AG3676" i="3"/>
  <c r="AF3676" i="3"/>
  <c r="AE3676" i="3"/>
  <c r="AD3676" i="3"/>
  <c r="AC3676" i="3"/>
  <c r="AV3675" i="3"/>
  <c r="AR3675" i="3"/>
  <c r="AQ3675" i="3"/>
  <c r="AP3675" i="3"/>
  <c r="AN3675" i="3"/>
  <c r="AL3675" i="3"/>
  <c r="AK3675" i="3"/>
  <c r="AJ3675" i="3"/>
  <c r="AI3675" i="3"/>
  <c r="AG3675" i="3"/>
  <c r="AF3675" i="3"/>
  <c r="AE3675" i="3"/>
  <c r="AD3675" i="3"/>
  <c r="AC3675" i="3"/>
  <c r="AV3674" i="3"/>
  <c r="AR3674" i="3"/>
  <c r="AQ3674" i="3"/>
  <c r="AP3674" i="3"/>
  <c r="AN3674" i="3"/>
  <c r="AL3674" i="3"/>
  <c r="AK3674" i="3"/>
  <c r="AJ3674" i="3"/>
  <c r="AI3674" i="3"/>
  <c r="AG3674" i="3"/>
  <c r="AF3674" i="3"/>
  <c r="AE3674" i="3"/>
  <c r="AD3674" i="3"/>
  <c r="AC3674" i="3"/>
  <c r="AV3673" i="3"/>
  <c r="AR3673" i="3"/>
  <c r="AQ3673" i="3"/>
  <c r="AP3673" i="3"/>
  <c r="AN3673" i="3"/>
  <c r="AL3673" i="3"/>
  <c r="AK3673" i="3"/>
  <c r="AJ3673" i="3"/>
  <c r="AI3673" i="3"/>
  <c r="AG3673" i="3"/>
  <c r="AF3673" i="3"/>
  <c r="AE3673" i="3"/>
  <c r="AD3673" i="3"/>
  <c r="AC3673" i="3"/>
  <c r="AV3672" i="3"/>
  <c r="AR3672" i="3"/>
  <c r="AQ3672" i="3"/>
  <c r="AP3672" i="3"/>
  <c r="AN3672" i="3"/>
  <c r="AL3672" i="3"/>
  <c r="AK3672" i="3"/>
  <c r="AJ3672" i="3"/>
  <c r="AI3672" i="3"/>
  <c r="AG3672" i="3"/>
  <c r="AF3672" i="3"/>
  <c r="AE3672" i="3"/>
  <c r="AD3672" i="3"/>
  <c r="AC3672" i="3"/>
  <c r="AV3671" i="3"/>
  <c r="AR3671" i="3"/>
  <c r="AQ3671" i="3"/>
  <c r="AP3671" i="3"/>
  <c r="AN3671" i="3"/>
  <c r="AL3671" i="3"/>
  <c r="AK3671" i="3"/>
  <c r="AJ3671" i="3"/>
  <c r="AI3671" i="3"/>
  <c r="AG3671" i="3"/>
  <c r="AF3671" i="3"/>
  <c r="AE3671" i="3"/>
  <c r="AD3671" i="3"/>
  <c r="AC3671" i="3"/>
  <c r="AV3670" i="3"/>
  <c r="AR3670" i="3"/>
  <c r="AQ3670" i="3"/>
  <c r="AP3670" i="3"/>
  <c r="AN3670" i="3"/>
  <c r="AL3670" i="3"/>
  <c r="AK3670" i="3"/>
  <c r="AJ3670" i="3"/>
  <c r="AI3670" i="3"/>
  <c r="AG3670" i="3"/>
  <c r="AF3670" i="3"/>
  <c r="AE3670" i="3"/>
  <c r="AD3670" i="3"/>
  <c r="AC3670" i="3"/>
  <c r="AV3669" i="3"/>
  <c r="AR3669" i="3"/>
  <c r="AQ3669" i="3"/>
  <c r="AP3669" i="3"/>
  <c r="AN3669" i="3"/>
  <c r="AL3669" i="3"/>
  <c r="AK3669" i="3"/>
  <c r="AJ3669" i="3"/>
  <c r="AI3669" i="3"/>
  <c r="AG3669" i="3"/>
  <c r="AF3669" i="3"/>
  <c r="AE3669" i="3"/>
  <c r="AD3669" i="3"/>
  <c r="AC3669" i="3"/>
  <c r="AV3668" i="3"/>
  <c r="AR3668" i="3"/>
  <c r="AQ3668" i="3"/>
  <c r="AP3668" i="3"/>
  <c r="AN3668" i="3"/>
  <c r="AL3668" i="3"/>
  <c r="AK3668" i="3"/>
  <c r="AJ3668" i="3"/>
  <c r="AI3668" i="3"/>
  <c r="AG3668" i="3"/>
  <c r="AF3668" i="3"/>
  <c r="AE3668" i="3"/>
  <c r="AD3668" i="3"/>
  <c r="AC3668" i="3"/>
  <c r="AV3667" i="3"/>
  <c r="AR3667" i="3"/>
  <c r="AQ3667" i="3"/>
  <c r="AP3667" i="3"/>
  <c r="AN3667" i="3"/>
  <c r="AL3667" i="3"/>
  <c r="AK3667" i="3"/>
  <c r="AJ3667" i="3"/>
  <c r="AI3667" i="3"/>
  <c r="AG3667" i="3"/>
  <c r="AF3667" i="3"/>
  <c r="AE3667" i="3"/>
  <c r="AD3667" i="3"/>
  <c r="AC3667" i="3"/>
  <c r="AV3666" i="3"/>
  <c r="AR3666" i="3"/>
  <c r="AQ3666" i="3"/>
  <c r="AP3666" i="3"/>
  <c r="AN3666" i="3"/>
  <c r="AL3666" i="3"/>
  <c r="AK3666" i="3"/>
  <c r="AJ3666" i="3"/>
  <c r="AI3666" i="3"/>
  <c r="AG3666" i="3"/>
  <c r="AF3666" i="3"/>
  <c r="AE3666" i="3"/>
  <c r="AD3666" i="3"/>
  <c r="AC3666" i="3"/>
  <c r="AV3665" i="3"/>
  <c r="AR3665" i="3"/>
  <c r="AQ3665" i="3"/>
  <c r="AP3665" i="3"/>
  <c r="AN3665" i="3"/>
  <c r="AL3665" i="3"/>
  <c r="AK3665" i="3"/>
  <c r="AJ3665" i="3"/>
  <c r="AI3665" i="3"/>
  <c r="AG3665" i="3"/>
  <c r="AF3665" i="3"/>
  <c r="AE3665" i="3"/>
  <c r="AD3665" i="3"/>
  <c r="AC3665" i="3"/>
  <c r="AV3664" i="3"/>
  <c r="AR3664" i="3"/>
  <c r="AQ3664" i="3"/>
  <c r="AP3664" i="3"/>
  <c r="AN3664" i="3"/>
  <c r="AL3664" i="3"/>
  <c r="AK3664" i="3"/>
  <c r="AJ3664" i="3"/>
  <c r="AI3664" i="3"/>
  <c r="AG3664" i="3"/>
  <c r="AF3664" i="3"/>
  <c r="AE3664" i="3"/>
  <c r="AD3664" i="3"/>
  <c r="AC3664" i="3"/>
  <c r="AV3663" i="3"/>
  <c r="AR3663" i="3"/>
  <c r="AQ3663" i="3"/>
  <c r="AP3663" i="3"/>
  <c r="AN3663" i="3"/>
  <c r="AL3663" i="3"/>
  <c r="AK3663" i="3"/>
  <c r="AJ3663" i="3"/>
  <c r="AI3663" i="3"/>
  <c r="AG3663" i="3"/>
  <c r="AF3663" i="3"/>
  <c r="AE3663" i="3"/>
  <c r="AD3663" i="3"/>
  <c r="AC3663" i="3"/>
  <c r="AV3662" i="3"/>
  <c r="AR3662" i="3"/>
  <c r="AQ3662" i="3"/>
  <c r="AP3662" i="3"/>
  <c r="AN3662" i="3"/>
  <c r="AL3662" i="3"/>
  <c r="AK3662" i="3"/>
  <c r="AJ3662" i="3"/>
  <c r="AI3662" i="3"/>
  <c r="AG3662" i="3"/>
  <c r="AF3662" i="3"/>
  <c r="AE3662" i="3"/>
  <c r="AD3662" i="3"/>
  <c r="AC3662" i="3"/>
  <c r="AV3661" i="3"/>
  <c r="AR3661" i="3"/>
  <c r="AQ3661" i="3"/>
  <c r="AP3661" i="3"/>
  <c r="AN3661" i="3"/>
  <c r="AL3661" i="3"/>
  <c r="AK3661" i="3"/>
  <c r="AJ3661" i="3"/>
  <c r="AI3661" i="3"/>
  <c r="AG3661" i="3"/>
  <c r="AF3661" i="3"/>
  <c r="AE3661" i="3"/>
  <c r="AD3661" i="3"/>
  <c r="AC3661" i="3"/>
  <c r="AV3660" i="3"/>
  <c r="AR3660" i="3"/>
  <c r="AQ3660" i="3"/>
  <c r="AP3660" i="3"/>
  <c r="AN3660" i="3"/>
  <c r="AL3660" i="3"/>
  <c r="AK3660" i="3"/>
  <c r="AJ3660" i="3"/>
  <c r="AI3660" i="3"/>
  <c r="AG3660" i="3"/>
  <c r="AF3660" i="3"/>
  <c r="AE3660" i="3"/>
  <c r="AD3660" i="3"/>
  <c r="AC3660" i="3"/>
  <c r="AV3659" i="3"/>
  <c r="AR3659" i="3"/>
  <c r="AQ3659" i="3"/>
  <c r="AP3659" i="3"/>
  <c r="AN3659" i="3"/>
  <c r="AL3659" i="3"/>
  <c r="AK3659" i="3"/>
  <c r="AJ3659" i="3"/>
  <c r="AI3659" i="3"/>
  <c r="AG3659" i="3"/>
  <c r="AF3659" i="3"/>
  <c r="AE3659" i="3"/>
  <c r="AD3659" i="3"/>
  <c r="AC3659" i="3"/>
  <c r="AV3658" i="3"/>
  <c r="AR3658" i="3"/>
  <c r="AQ3658" i="3"/>
  <c r="AP3658" i="3"/>
  <c r="AN3658" i="3"/>
  <c r="AL3658" i="3"/>
  <c r="AK3658" i="3"/>
  <c r="AJ3658" i="3"/>
  <c r="AI3658" i="3"/>
  <c r="AG3658" i="3"/>
  <c r="AF3658" i="3"/>
  <c r="AE3658" i="3"/>
  <c r="AD3658" i="3"/>
  <c r="AC3658" i="3"/>
  <c r="AV3657" i="3"/>
  <c r="AR3657" i="3"/>
  <c r="AQ3657" i="3"/>
  <c r="AP3657" i="3"/>
  <c r="AN3657" i="3"/>
  <c r="AL3657" i="3"/>
  <c r="AK3657" i="3"/>
  <c r="AJ3657" i="3"/>
  <c r="AI3657" i="3"/>
  <c r="AG3657" i="3"/>
  <c r="AF3657" i="3"/>
  <c r="AE3657" i="3"/>
  <c r="AD3657" i="3"/>
  <c r="AC3657" i="3"/>
  <c r="AV3656" i="3"/>
  <c r="AR3656" i="3"/>
  <c r="AQ3656" i="3"/>
  <c r="AP3656" i="3"/>
  <c r="AN3656" i="3"/>
  <c r="AL3656" i="3"/>
  <c r="AK3656" i="3"/>
  <c r="AJ3656" i="3"/>
  <c r="AI3656" i="3"/>
  <c r="AG3656" i="3"/>
  <c r="AF3656" i="3"/>
  <c r="AE3656" i="3"/>
  <c r="AD3656" i="3"/>
  <c r="AC3656" i="3"/>
  <c r="AV3655" i="3"/>
  <c r="AR3655" i="3"/>
  <c r="AQ3655" i="3"/>
  <c r="AP3655" i="3"/>
  <c r="AN3655" i="3"/>
  <c r="AL3655" i="3"/>
  <c r="AK3655" i="3"/>
  <c r="AJ3655" i="3"/>
  <c r="AI3655" i="3"/>
  <c r="AG3655" i="3"/>
  <c r="AF3655" i="3"/>
  <c r="AE3655" i="3"/>
  <c r="AD3655" i="3"/>
  <c r="AC3655" i="3"/>
  <c r="AV3654" i="3"/>
  <c r="AR3654" i="3"/>
  <c r="AQ3654" i="3"/>
  <c r="AP3654" i="3"/>
  <c r="AN3654" i="3"/>
  <c r="AL3654" i="3"/>
  <c r="AK3654" i="3"/>
  <c r="AJ3654" i="3"/>
  <c r="AI3654" i="3"/>
  <c r="AG3654" i="3"/>
  <c r="AF3654" i="3"/>
  <c r="AE3654" i="3"/>
  <c r="AD3654" i="3"/>
  <c r="AC3654" i="3"/>
  <c r="AV3653" i="3"/>
  <c r="AR3653" i="3"/>
  <c r="AQ3653" i="3"/>
  <c r="AP3653" i="3"/>
  <c r="AN3653" i="3"/>
  <c r="AL3653" i="3"/>
  <c r="AK3653" i="3"/>
  <c r="AJ3653" i="3"/>
  <c r="AI3653" i="3"/>
  <c r="AG3653" i="3"/>
  <c r="AF3653" i="3"/>
  <c r="AE3653" i="3"/>
  <c r="AD3653" i="3"/>
  <c r="AC3653" i="3"/>
  <c r="AV3652" i="3"/>
  <c r="AR3652" i="3"/>
  <c r="AQ3652" i="3"/>
  <c r="AP3652" i="3"/>
  <c r="AN3652" i="3"/>
  <c r="AL3652" i="3"/>
  <c r="AK3652" i="3"/>
  <c r="AJ3652" i="3"/>
  <c r="AI3652" i="3"/>
  <c r="AG3652" i="3"/>
  <c r="AF3652" i="3"/>
  <c r="AE3652" i="3"/>
  <c r="AD3652" i="3"/>
  <c r="AC3652" i="3"/>
  <c r="AV3651" i="3"/>
  <c r="AR3651" i="3"/>
  <c r="AQ3651" i="3"/>
  <c r="AP3651" i="3"/>
  <c r="AN3651" i="3"/>
  <c r="AL3651" i="3"/>
  <c r="AK3651" i="3"/>
  <c r="AJ3651" i="3"/>
  <c r="AI3651" i="3"/>
  <c r="AG3651" i="3"/>
  <c r="AF3651" i="3"/>
  <c r="AE3651" i="3"/>
  <c r="AD3651" i="3"/>
  <c r="AC3651" i="3"/>
  <c r="AV3650" i="3"/>
  <c r="AR3650" i="3"/>
  <c r="AQ3650" i="3"/>
  <c r="AP3650" i="3"/>
  <c r="AN3650" i="3"/>
  <c r="AL3650" i="3"/>
  <c r="AK3650" i="3"/>
  <c r="AJ3650" i="3"/>
  <c r="AI3650" i="3"/>
  <c r="AG3650" i="3"/>
  <c r="AF3650" i="3"/>
  <c r="AE3650" i="3"/>
  <c r="AD3650" i="3"/>
  <c r="AC3650" i="3"/>
  <c r="AV3649" i="3"/>
  <c r="AR3649" i="3"/>
  <c r="AQ3649" i="3"/>
  <c r="AP3649" i="3"/>
  <c r="AN3649" i="3"/>
  <c r="AL3649" i="3"/>
  <c r="AK3649" i="3"/>
  <c r="AJ3649" i="3"/>
  <c r="AI3649" i="3"/>
  <c r="AG3649" i="3"/>
  <c r="AF3649" i="3"/>
  <c r="AE3649" i="3"/>
  <c r="AD3649" i="3"/>
  <c r="AC3649" i="3"/>
  <c r="AV3648" i="3"/>
  <c r="AR3648" i="3"/>
  <c r="AQ3648" i="3"/>
  <c r="AP3648" i="3"/>
  <c r="AN3648" i="3"/>
  <c r="AL3648" i="3"/>
  <c r="AK3648" i="3"/>
  <c r="AJ3648" i="3"/>
  <c r="AI3648" i="3"/>
  <c r="AG3648" i="3"/>
  <c r="AF3648" i="3"/>
  <c r="AE3648" i="3"/>
  <c r="AD3648" i="3"/>
  <c r="AC3648" i="3"/>
  <c r="AV3647" i="3"/>
  <c r="AR3647" i="3"/>
  <c r="AQ3647" i="3"/>
  <c r="AP3647" i="3"/>
  <c r="AN3647" i="3"/>
  <c r="AL3647" i="3"/>
  <c r="AK3647" i="3"/>
  <c r="AJ3647" i="3"/>
  <c r="AI3647" i="3"/>
  <c r="AG3647" i="3"/>
  <c r="AF3647" i="3"/>
  <c r="AE3647" i="3"/>
  <c r="AD3647" i="3"/>
  <c r="AC3647" i="3"/>
  <c r="AV3646" i="3"/>
  <c r="AR3646" i="3"/>
  <c r="AQ3646" i="3"/>
  <c r="AP3646" i="3"/>
  <c r="AN3646" i="3"/>
  <c r="AL3646" i="3"/>
  <c r="AK3646" i="3"/>
  <c r="AJ3646" i="3"/>
  <c r="AI3646" i="3"/>
  <c r="AG3646" i="3"/>
  <c r="AF3646" i="3"/>
  <c r="AE3646" i="3"/>
  <c r="AD3646" i="3"/>
  <c r="AC3646" i="3"/>
  <c r="AV3645" i="3"/>
  <c r="AR3645" i="3"/>
  <c r="AQ3645" i="3"/>
  <c r="AP3645" i="3"/>
  <c r="AN3645" i="3"/>
  <c r="AL3645" i="3"/>
  <c r="AK3645" i="3"/>
  <c r="AJ3645" i="3"/>
  <c r="AI3645" i="3"/>
  <c r="AG3645" i="3"/>
  <c r="AF3645" i="3"/>
  <c r="AE3645" i="3"/>
  <c r="AD3645" i="3"/>
  <c r="AC3645" i="3"/>
  <c r="AV3644" i="3"/>
  <c r="AR3644" i="3"/>
  <c r="AQ3644" i="3"/>
  <c r="AP3644" i="3"/>
  <c r="AN3644" i="3"/>
  <c r="AL3644" i="3"/>
  <c r="AK3644" i="3"/>
  <c r="AJ3644" i="3"/>
  <c r="AI3644" i="3"/>
  <c r="AG3644" i="3"/>
  <c r="AF3644" i="3"/>
  <c r="AE3644" i="3"/>
  <c r="AD3644" i="3"/>
  <c r="AC3644" i="3"/>
  <c r="AV3643" i="3"/>
  <c r="AR3643" i="3"/>
  <c r="AQ3643" i="3"/>
  <c r="AP3643" i="3"/>
  <c r="AN3643" i="3"/>
  <c r="AL3643" i="3"/>
  <c r="AK3643" i="3"/>
  <c r="AJ3643" i="3"/>
  <c r="AI3643" i="3"/>
  <c r="AG3643" i="3"/>
  <c r="AF3643" i="3"/>
  <c r="AE3643" i="3"/>
  <c r="AD3643" i="3"/>
  <c r="AC3643" i="3"/>
  <c r="AV3642" i="3"/>
  <c r="AR3642" i="3"/>
  <c r="AQ3642" i="3"/>
  <c r="AP3642" i="3"/>
  <c r="AN3642" i="3"/>
  <c r="AL3642" i="3"/>
  <c r="AK3642" i="3"/>
  <c r="AJ3642" i="3"/>
  <c r="AI3642" i="3"/>
  <c r="AG3642" i="3"/>
  <c r="AF3642" i="3"/>
  <c r="AE3642" i="3"/>
  <c r="AD3642" i="3"/>
  <c r="AC3642" i="3"/>
  <c r="AV3641" i="3"/>
  <c r="AR3641" i="3"/>
  <c r="AQ3641" i="3"/>
  <c r="AP3641" i="3"/>
  <c r="AN3641" i="3"/>
  <c r="AL3641" i="3"/>
  <c r="AK3641" i="3"/>
  <c r="AJ3641" i="3"/>
  <c r="AI3641" i="3"/>
  <c r="AG3641" i="3"/>
  <c r="AF3641" i="3"/>
  <c r="AE3641" i="3"/>
  <c r="AD3641" i="3"/>
  <c r="AC3641" i="3"/>
  <c r="AV3640" i="3"/>
  <c r="AR3640" i="3"/>
  <c r="AQ3640" i="3"/>
  <c r="AP3640" i="3"/>
  <c r="AN3640" i="3"/>
  <c r="AL3640" i="3"/>
  <c r="AK3640" i="3"/>
  <c r="AJ3640" i="3"/>
  <c r="AI3640" i="3"/>
  <c r="AG3640" i="3"/>
  <c r="AF3640" i="3"/>
  <c r="AE3640" i="3"/>
  <c r="AD3640" i="3"/>
  <c r="AC3640" i="3"/>
  <c r="AV3639" i="3"/>
  <c r="AR3639" i="3"/>
  <c r="AQ3639" i="3"/>
  <c r="AP3639" i="3"/>
  <c r="AN3639" i="3"/>
  <c r="AL3639" i="3"/>
  <c r="AK3639" i="3"/>
  <c r="AJ3639" i="3"/>
  <c r="AI3639" i="3"/>
  <c r="AG3639" i="3"/>
  <c r="AF3639" i="3"/>
  <c r="AE3639" i="3"/>
  <c r="AD3639" i="3"/>
  <c r="AC3639" i="3"/>
  <c r="AV3638" i="3"/>
  <c r="AR3638" i="3"/>
  <c r="AQ3638" i="3"/>
  <c r="AP3638" i="3"/>
  <c r="AN3638" i="3"/>
  <c r="AL3638" i="3"/>
  <c r="AK3638" i="3"/>
  <c r="AJ3638" i="3"/>
  <c r="AI3638" i="3"/>
  <c r="AG3638" i="3"/>
  <c r="AF3638" i="3"/>
  <c r="AE3638" i="3"/>
  <c r="AD3638" i="3"/>
  <c r="AC3638" i="3"/>
  <c r="AV3637" i="3"/>
  <c r="AR3637" i="3"/>
  <c r="AQ3637" i="3"/>
  <c r="AP3637" i="3"/>
  <c r="AN3637" i="3"/>
  <c r="AL3637" i="3"/>
  <c r="AK3637" i="3"/>
  <c r="AJ3637" i="3"/>
  <c r="AI3637" i="3"/>
  <c r="AG3637" i="3"/>
  <c r="AF3637" i="3"/>
  <c r="AE3637" i="3"/>
  <c r="AD3637" i="3"/>
  <c r="AC3637" i="3"/>
  <c r="AV3636" i="3"/>
  <c r="AR3636" i="3"/>
  <c r="AQ3636" i="3"/>
  <c r="AP3636" i="3"/>
  <c r="AN3636" i="3"/>
  <c r="AL3636" i="3"/>
  <c r="AK3636" i="3"/>
  <c r="AJ3636" i="3"/>
  <c r="AI3636" i="3"/>
  <c r="AG3636" i="3"/>
  <c r="AF3636" i="3"/>
  <c r="AE3636" i="3"/>
  <c r="AD3636" i="3"/>
  <c r="AC3636" i="3"/>
  <c r="AV3635" i="3"/>
  <c r="AR3635" i="3"/>
  <c r="AQ3635" i="3"/>
  <c r="AP3635" i="3"/>
  <c r="AN3635" i="3"/>
  <c r="AL3635" i="3"/>
  <c r="AK3635" i="3"/>
  <c r="AJ3635" i="3"/>
  <c r="AI3635" i="3"/>
  <c r="AG3635" i="3"/>
  <c r="AF3635" i="3"/>
  <c r="AE3635" i="3"/>
  <c r="AD3635" i="3"/>
  <c r="AC3635" i="3"/>
  <c r="AV3634" i="3"/>
  <c r="AR3634" i="3"/>
  <c r="AQ3634" i="3"/>
  <c r="AP3634" i="3"/>
  <c r="AN3634" i="3"/>
  <c r="AL3634" i="3"/>
  <c r="AK3634" i="3"/>
  <c r="AJ3634" i="3"/>
  <c r="AI3634" i="3"/>
  <c r="AG3634" i="3"/>
  <c r="AF3634" i="3"/>
  <c r="AE3634" i="3"/>
  <c r="AD3634" i="3"/>
  <c r="AC3634" i="3"/>
  <c r="AV3633" i="3"/>
  <c r="AR3633" i="3"/>
  <c r="AQ3633" i="3"/>
  <c r="AP3633" i="3"/>
  <c r="AN3633" i="3"/>
  <c r="AL3633" i="3"/>
  <c r="AK3633" i="3"/>
  <c r="AJ3633" i="3"/>
  <c r="AI3633" i="3"/>
  <c r="AG3633" i="3"/>
  <c r="AF3633" i="3"/>
  <c r="AE3633" i="3"/>
  <c r="AD3633" i="3"/>
  <c r="AC3633" i="3"/>
  <c r="AV3632" i="3"/>
  <c r="AR3632" i="3"/>
  <c r="AQ3632" i="3"/>
  <c r="AP3632" i="3"/>
  <c r="AN3632" i="3"/>
  <c r="AL3632" i="3"/>
  <c r="AK3632" i="3"/>
  <c r="AJ3632" i="3"/>
  <c r="AI3632" i="3"/>
  <c r="AG3632" i="3"/>
  <c r="AF3632" i="3"/>
  <c r="AE3632" i="3"/>
  <c r="AD3632" i="3"/>
  <c r="AC3632" i="3"/>
  <c r="AV3631" i="3"/>
  <c r="AR3631" i="3"/>
  <c r="AQ3631" i="3"/>
  <c r="AP3631" i="3"/>
  <c r="AN3631" i="3"/>
  <c r="AL3631" i="3"/>
  <c r="AK3631" i="3"/>
  <c r="AJ3631" i="3"/>
  <c r="AI3631" i="3"/>
  <c r="AG3631" i="3"/>
  <c r="AF3631" i="3"/>
  <c r="AE3631" i="3"/>
  <c r="AD3631" i="3"/>
  <c r="AC3631" i="3"/>
  <c r="AV3630" i="3"/>
  <c r="AR3630" i="3"/>
  <c r="AQ3630" i="3"/>
  <c r="AP3630" i="3"/>
  <c r="AN3630" i="3"/>
  <c r="AL3630" i="3"/>
  <c r="AK3630" i="3"/>
  <c r="AJ3630" i="3"/>
  <c r="AI3630" i="3"/>
  <c r="AG3630" i="3"/>
  <c r="AF3630" i="3"/>
  <c r="AE3630" i="3"/>
  <c r="AD3630" i="3"/>
  <c r="AC3630" i="3"/>
  <c r="AV3629" i="3"/>
  <c r="AR3629" i="3"/>
  <c r="AQ3629" i="3"/>
  <c r="AP3629" i="3"/>
  <c r="AN3629" i="3"/>
  <c r="AL3629" i="3"/>
  <c r="AK3629" i="3"/>
  <c r="AJ3629" i="3"/>
  <c r="AI3629" i="3"/>
  <c r="AG3629" i="3"/>
  <c r="AF3629" i="3"/>
  <c r="AE3629" i="3"/>
  <c r="AD3629" i="3"/>
  <c r="AC3629" i="3"/>
  <c r="AV3628" i="3"/>
  <c r="AR3628" i="3"/>
  <c r="AQ3628" i="3"/>
  <c r="AP3628" i="3"/>
  <c r="AN3628" i="3"/>
  <c r="AL3628" i="3"/>
  <c r="AK3628" i="3"/>
  <c r="AJ3628" i="3"/>
  <c r="AI3628" i="3"/>
  <c r="AG3628" i="3"/>
  <c r="AF3628" i="3"/>
  <c r="AE3628" i="3"/>
  <c r="AD3628" i="3"/>
  <c r="AC3628" i="3"/>
  <c r="AV3627" i="3"/>
  <c r="AR3627" i="3"/>
  <c r="AQ3627" i="3"/>
  <c r="AP3627" i="3"/>
  <c r="AN3627" i="3"/>
  <c r="AL3627" i="3"/>
  <c r="AK3627" i="3"/>
  <c r="AJ3627" i="3"/>
  <c r="AI3627" i="3"/>
  <c r="AG3627" i="3"/>
  <c r="AF3627" i="3"/>
  <c r="AE3627" i="3"/>
  <c r="AD3627" i="3"/>
  <c r="AC3627" i="3"/>
  <c r="AV3626" i="3"/>
  <c r="AR3626" i="3"/>
  <c r="AQ3626" i="3"/>
  <c r="AP3626" i="3"/>
  <c r="AN3626" i="3"/>
  <c r="AL3626" i="3"/>
  <c r="AK3626" i="3"/>
  <c r="AJ3626" i="3"/>
  <c r="AI3626" i="3"/>
  <c r="AG3626" i="3"/>
  <c r="AF3626" i="3"/>
  <c r="AE3626" i="3"/>
  <c r="AD3626" i="3"/>
  <c r="AC3626" i="3"/>
  <c r="AV3625" i="3"/>
  <c r="AR3625" i="3"/>
  <c r="AQ3625" i="3"/>
  <c r="AP3625" i="3"/>
  <c r="AN3625" i="3"/>
  <c r="AL3625" i="3"/>
  <c r="AK3625" i="3"/>
  <c r="AJ3625" i="3"/>
  <c r="AI3625" i="3"/>
  <c r="AG3625" i="3"/>
  <c r="AF3625" i="3"/>
  <c r="AE3625" i="3"/>
  <c r="AD3625" i="3"/>
  <c r="AC3625" i="3"/>
  <c r="AV3624" i="3"/>
  <c r="AR3624" i="3"/>
  <c r="AQ3624" i="3"/>
  <c r="AP3624" i="3"/>
  <c r="AN3624" i="3"/>
  <c r="AL3624" i="3"/>
  <c r="AK3624" i="3"/>
  <c r="AJ3624" i="3"/>
  <c r="AI3624" i="3"/>
  <c r="AG3624" i="3"/>
  <c r="AF3624" i="3"/>
  <c r="AE3624" i="3"/>
  <c r="AD3624" i="3"/>
  <c r="AC3624" i="3"/>
  <c r="AV3623" i="3"/>
  <c r="AR3623" i="3"/>
  <c r="AQ3623" i="3"/>
  <c r="AP3623" i="3"/>
  <c r="AN3623" i="3"/>
  <c r="AL3623" i="3"/>
  <c r="AK3623" i="3"/>
  <c r="AJ3623" i="3"/>
  <c r="AI3623" i="3"/>
  <c r="AG3623" i="3"/>
  <c r="AF3623" i="3"/>
  <c r="AE3623" i="3"/>
  <c r="AD3623" i="3"/>
  <c r="AC3623" i="3"/>
  <c r="AV3622" i="3"/>
  <c r="AR3622" i="3"/>
  <c r="AQ3622" i="3"/>
  <c r="AP3622" i="3"/>
  <c r="AN3622" i="3"/>
  <c r="AL3622" i="3"/>
  <c r="AK3622" i="3"/>
  <c r="AJ3622" i="3"/>
  <c r="AI3622" i="3"/>
  <c r="AG3622" i="3"/>
  <c r="AF3622" i="3"/>
  <c r="AE3622" i="3"/>
  <c r="AD3622" i="3"/>
  <c r="AC3622" i="3"/>
  <c r="AV3621" i="3"/>
  <c r="AR3621" i="3"/>
  <c r="AQ3621" i="3"/>
  <c r="AP3621" i="3"/>
  <c r="AN3621" i="3"/>
  <c r="AL3621" i="3"/>
  <c r="AK3621" i="3"/>
  <c r="AJ3621" i="3"/>
  <c r="AI3621" i="3"/>
  <c r="AG3621" i="3"/>
  <c r="AF3621" i="3"/>
  <c r="AE3621" i="3"/>
  <c r="AD3621" i="3"/>
  <c r="AC3621" i="3"/>
  <c r="AV3620" i="3"/>
  <c r="AR3620" i="3"/>
  <c r="AQ3620" i="3"/>
  <c r="AP3620" i="3"/>
  <c r="AN3620" i="3"/>
  <c r="AL3620" i="3"/>
  <c r="AK3620" i="3"/>
  <c r="AJ3620" i="3"/>
  <c r="AI3620" i="3"/>
  <c r="AG3620" i="3"/>
  <c r="AF3620" i="3"/>
  <c r="AE3620" i="3"/>
  <c r="AD3620" i="3"/>
  <c r="AC3620" i="3"/>
  <c r="AV3619" i="3"/>
  <c r="AR3619" i="3"/>
  <c r="AQ3619" i="3"/>
  <c r="AP3619" i="3"/>
  <c r="AN3619" i="3"/>
  <c r="AL3619" i="3"/>
  <c r="AK3619" i="3"/>
  <c r="AJ3619" i="3"/>
  <c r="AI3619" i="3"/>
  <c r="AG3619" i="3"/>
  <c r="AF3619" i="3"/>
  <c r="AE3619" i="3"/>
  <c r="AD3619" i="3"/>
  <c r="AC3619" i="3"/>
  <c r="AV3618" i="3"/>
  <c r="AR3618" i="3"/>
  <c r="AQ3618" i="3"/>
  <c r="AP3618" i="3"/>
  <c r="AN3618" i="3"/>
  <c r="AL3618" i="3"/>
  <c r="AK3618" i="3"/>
  <c r="AJ3618" i="3"/>
  <c r="AI3618" i="3"/>
  <c r="AG3618" i="3"/>
  <c r="AF3618" i="3"/>
  <c r="AE3618" i="3"/>
  <c r="AD3618" i="3"/>
  <c r="AC3618" i="3"/>
  <c r="AV3617" i="3"/>
  <c r="AR3617" i="3"/>
  <c r="AQ3617" i="3"/>
  <c r="AP3617" i="3"/>
  <c r="AN3617" i="3"/>
  <c r="AL3617" i="3"/>
  <c r="AK3617" i="3"/>
  <c r="AJ3617" i="3"/>
  <c r="AI3617" i="3"/>
  <c r="AG3617" i="3"/>
  <c r="AF3617" i="3"/>
  <c r="AE3617" i="3"/>
  <c r="AD3617" i="3"/>
  <c r="AC3617" i="3"/>
  <c r="AV3616" i="3"/>
  <c r="AR3616" i="3"/>
  <c r="AQ3616" i="3"/>
  <c r="AP3616" i="3"/>
  <c r="AN3616" i="3"/>
  <c r="AL3616" i="3"/>
  <c r="AK3616" i="3"/>
  <c r="AJ3616" i="3"/>
  <c r="AI3616" i="3"/>
  <c r="AG3616" i="3"/>
  <c r="AF3616" i="3"/>
  <c r="AE3616" i="3"/>
  <c r="AD3616" i="3"/>
  <c r="AC3616" i="3"/>
  <c r="AV3615" i="3"/>
  <c r="AR3615" i="3"/>
  <c r="AQ3615" i="3"/>
  <c r="AP3615" i="3"/>
  <c r="AN3615" i="3"/>
  <c r="AL3615" i="3"/>
  <c r="AK3615" i="3"/>
  <c r="AJ3615" i="3"/>
  <c r="AI3615" i="3"/>
  <c r="AG3615" i="3"/>
  <c r="AF3615" i="3"/>
  <c r="AE3615" i="3"/>
  <c r="AD3615" i="3"/>
  <c r="AC3615" i="3"/>
  <c r="AV3614" i="3"/>
  <c r="AR3614" i="3"/>
  <c r="AQ3614" i="3"/>
  <c r="AP3614" i="3"/>
  <c r="AN3614" i="3"/>
  <c r="AL3614" i="3"/>
  <c r="AK3614" i="3"/>
  <c r="AJ3614" i="3"/>
  <c r="AI3614" i="3"/>
  <c r="AG3614" i="3"/>
  <c r="AF3614" i="3"/>
  <c r="AE3614" i="3"/>
  <c r="AD3614" i="3"/>
  <c r="AC3614" i="3"/>
  <c r="AV3613" i="3"/>
  <c r="AR3613" i="3"/>
  <c r="AQ3613" i="3"/>
  <c r="AP3613" i="3"/>
  <c r="AN3613" i="3"/>
  <c r="AL3613" i="3"/>
  <c r="AK3613" i="3"/>
  <c r="AJ3613" i="3"/>
  <c r="AI3613" i="3"/>
  <c r="AG3613" i="3"/>
  <c r="AF3613" i="3"/>
  <c r="AE3613" i="3"/>
  <c r="AD3613" i="3"/>
  <c r="AC3613" i="3"/>
  <c r="AV3612" i="3"/>
  <c r="AR3612" i="3"/>
  <c r="AQ3612" i="3"/>
  <c r="AP3612" i="3"/>
  <c r="AN3612" i="3"/>
  <c r="AL3612" i="3"/>
  <c r="AK3612" i="3"/>
  <c r="AJ3612" i="3"/>
  <c r="AI3612" i="3"/>
  <c r="AG3612" i="3"/>
  <c r="AF3612" i="3"/>
  <c r="AE3612" i="3"/>
  <c r="AD3612" i="3"/>
  <c r="AC3612" i="3"/>
  <c r="AV3611" i="3"/>
  <c r="AR3611" i="3"/>
  <c r="AQ3611" i="3"/>
  <c r="AP3611" i="3"/>
  <c r="AN3611" i="3"/>
  <c r="AL3611" i="3"/>
  <c r="AK3611" i="3"/>
  <c r="AJ3611" i="3"/>
  <c r="AI3611" i="3"/>
  <c r="AG3611" i="3"/>
  <c r="AF3611" i="3"/>
  <c r="AE3611" i="3"/>
  <c r="AD3611" i="3"/>
  <c r="AC3611" i="3"/>
  <c r="AV3610" i="3"/>
  <c r="AR3610" i="3"/>
  <c r="AQ3610" i="3"/>
  <c r="AP3610" i="3"/>
  <c r="AN3610" i="3"/>
  <c r="AL3610" i="3"/>
  <c r="AK3610" i="3"/>
  <c r="AJ3610" i="3"/>
  <c r="AI3610" i="3"/>
  <c r="AG3610" i="3"/>
  <c r="AF3610" i="3"/>
  <c r="AE3610" i="3"/>
  <c r="AD3610" i="3"/>
  <c r="AC3610" i="3"/>
  <c r="AV3609" i="3"/>
  <c r="AR3609" i="3"/>
  <c r="AQ3609" i="3"/>
  <c r="AP3609" i="3"/>
  <c r="AN3609" i="3"/>
  <c r="AL3609" i="3"/>
  <c r="AK3609" i="3"/>
  <c r="AJ3609" i="3"/>
  <c r="AI3609" i="3"/>
  <c r="AG3609" i="3"/>
  <c r="AF3609" i="3"/>
  <c r="AE3609" i="3"/>
  <c r="AD3609" i="3"/>
  <c r="AC3609" i="3"/>
  <c r="AV3608" i="3"/>
  <c r="AR3608" i="3"/>
  <c r="AQ3608" i="3"/>
  <c r="AP3608" i="3"/>
  <c r="AN3608" i="3"/>
  <c r="AL3608" i="3"/>
  <c r="AK3608" i="3"/>
  <c r="AJ3608" i="3"/>
  <c r="AI3608" i="3"/>
  <c r="AG3608" i="3"/>
  <c r="AF3608" i="3"/>
  <c r="AE3608" i="3"/>
  <c r="AD3608" i="3"/>
  <c r="AC3608" i="3"/>
  <c r="AV3607" i="3"/>
  <c r="AR3607" i="3"/>
  <c r="AQ3607" i="3"/>
  <c r="AP3607" i="3"/>
  <c r="AN3607" i="3"/>
  <c r="AL3607" i="3"/>
  <c r="AK3607" i="3"/>
  <c r="AJ3607" i="3"/>
  <c r="AI3607" i="3"/>
  <c r="AG3607" i="3"/>
  <c r="AF3607" i="3"/>
  <c r="AE3607" i="3"/>
  <c r="AD3607" i="3"/>
  <c r="AC3607" i="3"/>
  <c r="AV3606" i="3"/>
  <c r="AR3606" i="3"/>
  <c r="AQ3606" i="3"/>
  <c r="AP3606" i="3"/>
  <c r="AN3606" i="3"/>
  <c r="AL3606" i="3"/>
  <c r="AK3606" i="3"/>
  <c r="AJ3606" i="3"/>
  <c r="AI3606" i="3"/>
  <c r="AG3606" i="3"/>
  <c r="AF3606" i="3"/>
  <c r="AE3606" i="3"/>
  <c r="AD3606" i="3"/>
  <c r="AC3606" i="3"/>
  <c r="AV3605" i="3"/>
  <c r="AR3605" i="3"/>
  <c r="AQ3605" i="3"/>
  <c r="AP3605" i="3"/>
  <c r="AN3605" i="3"/>
  <c r="AL3605" i="3"/>
  <c r="AK3605" i="3"/>
  <c r="AJ3605" i="3"/>
  <c r="AI3605" i="3"/>
  <c r="AG3605" i="3"/>
  <c r="AF3605" i="3"/>
  <c r="AE3605" i="3"/>
  <c r="AD3605" i="3"/>
  <c r="AC3605" i="3"/>
  <c r="AV3604" i="3"/>
  <c r="AR3604" i="3"/>
  <c r="AQ3604" i="3"/>
  <c r="AP3604" i="3"/>
  <c r="AN3604" i="3"/>
  <c r="AL3604" i="3"/>
  <c r="AK3604" i="3"/>
  <c r="AJ3604" i="3"/>
  <c r="AI3604" i="3"/>
  <c r="AG3604" i="3"/>
  <c r="AF3604" i="3"/>
  <c r="AE3604" i="3"/>
  <c r="AD3604" i="3"/>
  <c r="AC3604" i="3"/>
  <c r="AV3603" i="3"/>
  <c r="AR3603" i="3"/>
  <c r="AQ3603" i="3"/>
  <c r="AP3603" i="3"/>
  <c r="AN3603" i="3"/>
  <c r="AL3603" i="3"/>
  <c r="AK3603" i="3"/>
  <c r="AJ3603" i="3"/>
  <c r="AI3603" i="3"/>
  <c r="AG3603" i="3"/>
  <c r="AF3603" i="3"/>
  <c r="AE3603" i="3"/>
  <c r="AD3603" i="3"/>
  <c r="AC3603" i="3"/>
  <c r="AV3602" i="3"/>
  <c r="AR3602" i="3"/>
  <c r="AQ3602" i="3"/>
  <c r="AP3602" i="3"/>
  <c r="AN3602" i="3"/>
  <c r="AL3602" i="3"/>
  <c r="AK3602" i="3"/>
  <c r="AJ3602" i="3"/>
  <c r="AI3602" i="3"/>
  <c r="AG3602" i="3"/>
  <c r="AF3602" i="3"/>
  <c r="AE3602" i="3"/>
  <c r="AD3602" i="3"/>
  <c r="AC3602" i="3"/>
  <c r="AV3601" i="3"/>
  <c r="AR3601" i="3"/>
  <c r="AQ3601" i="3"/>
  <c r="AP3601" i="3"/>
  <c r="AN3601" i="3"/>
  <c r="AL3601" i="3"/>
  <c r="AK3601" i="3"/>
  <c r="AJ3601" i="3"/>
  <c r="AI3601" i="3"/>
  <c r="AG3601" i="3"/>
  <c r="AF3601" i="3"/>
  <c r="AE3601" i="3"/>
  <c r="AD3601" i="3"/>
  <c r="AC3601" i="3"/>
  <c r="AV3600" i="3"/>
  <c r="AR3600" i="3"/>
  <c r="AQ3600" i="3"/>
  <c r="AP3600" i="3"/>
  <c r="AN3600" i="3"/>
  <c r="AL3600" i="3"/>
  <c r="AK3600" i="3"/>
  <c r="AJ3600" i="3"/>
  <c r="AI3600" i="3"/>
  <c r="AG3600" i="3"/>
  <c r="AF3600" i="3"/>
  <c r="AE3600" i="3"/>
  <c r="AD3600" i="3"/>
  <c r="AC3600" i="3"/>
  <c r="AV3599" i="3"/>
  <c r="AR3599" i="3"/>
  <c r="AQ3599" i="3"/>
  <c r="AP3599" i="3"/>
  <c r="AN3599" i="3"/>
  <c r="AL3599" i="3"/>
  <c r="AK3599" i="3"/>
  <c r="AJ3599" i="3"/>
  <c r="AI3599" i="3"/>
  <c r="AG3599" i="3"/>
  <c r="AF3599" i="3"/>
  <c r="AE3599" i="3"/>
  <c r="AD3599" i="3"/>
  <c r="AC3599" i="3"/>
  <c r="AV3598" i="3"/>
  <c r="AR3598" i="3"/>
  <c r="AQ3598" i="3"/>
  <c r="AP3598" i="3"/>
  <c r="AN3598" i="3"/>
  <c r="AL3598" i="3"/>
  <c r="AK3598" i="3"/>
  <c r="AJ3598" i="3"/>
  <c r="AI3598" i="3"/>
  <c r="AG3598" i="3"/>
  <c r="AF3598" i="3"/>
  <c r="AE3598" i="3"/>
  <c r="AD3598" i="3"/>
  <c r="AC3598" i="3"/>
  <c r="AV3597" i="3"/>
  <c r="AR3597" i="3"/>
  <c r="AQ3597" i="3"/>
  <c r="AP3597" i="3"/>
  <c r="AN3597" i="3"/>
  <c r="AL3597" i="3"/>
  <c r="AK3597" i="3"/>
  <c r="AJ3597" i="3"/>
  <c r="AI3597" i="3"/>
  <c r="AG3597" i="3"/>
  <c r="AF3597" i="3"/>
  <c r="AE3597" i="3"/>
  <c r="AD3597" i="3"/>
  <c r="AC3597" i="3"/>
  <c r="AV3596" i="3"/>
  <c r="AR3596" i="3"/>
  <c r="AQ3596" i="3"/>
  <c r="AP3596" i="3"/>
  <c r="AN3596" i="3"/>
  <c r="AL3596" i="3"/>
  <c r="AK3596" i="3"/>
  <c r="AJ3596" i="3"/>
  <c r="AI3596" i="3"/>
  <c r="AG3596" i="3"/>
  <c r="AF3596" i="3"/>
  <c r="AE3596" i="3"/>
  <c r="AD3596" i="3"/>
  <c r="AC3596" i="3"/>
  <c r="AV3595" i="3"/>
  <c r="AR3595" i="3"/>
  <c r="AQ3595" i="3"/>
  <c r="AP3595" i="3"/>
  <c r="AN3595" i="3"/>
  <c r="AL3595" i="3"/>
  <c r="AK3595" i="3"/>
  <c r="AJ3595" i="3"/>
  <c r="AI3595" i="3"/>
  <c r="AG3595" i="3"/>
  <c r="AF3595" i="3"/>
  <c r="AE3595" i="3"/>
  <c r="AD3595" i="3"/>
  <c r="AC3595" i="3"/>
  <c r="AV3594" i="3"/>
  <c r="AR3594" i="3"/>
  <c r="AQ3594" i="3"/>
  <c r="AP3594" i="3"/>
  <c r="AN3594" i="3"/>
  <c r="AL3594" i="3"/>
  <c r="AK3594" i="3"/>
  <c r="AJ3594" i="3"/>
  <c r="AI3594" i="3"/>
  <c r="AG3594" i="3"/>
  <c r="AF3594" i="3"/>
  <c r="AE3594" i="3"/>
  <c r="AD3594" i="3"/>
  <c r="AC3594" i="3"/>
  <c r="AV3593" i="3"/>
  <c r="AR3593" i="3"/>
  <c r="AQ3593" i="3"/>
  <c r="AP3593" i="3"/>
  <c r="AN3593" i="3"/>
  <c r="AL3593" i="3"/>
  <c r="AK3593" i="3"/>
  <c r="AJ3593" i="3"/>
  <c r="AI3593" i="3"/>
  <c r="AG3593" i="3"/>
  <c r="AF3593" i="3"/>
  <c r="AE3593" i="3"/>
  <c r="AD3593" i="3"/>
  <c r="AC3593" i="3"/>
  <c r="AV3592" i="3"/>
  <c r="AR3592" i="3"/>
  <c r="AQ3592" i="3"/>
  <c r="AP3592" i="3"/>
  <c r="AN3592" i="3"/>
  <c r="AL3592" i="3"/>
  <c r="AK3592" i="3"/>
  <c r="AJ3592" i="3"/>
  <c r="AI3592" i="3"/>
  <c r="AG3592" i="3"/>
  <c r="AF3592" i="3"/>
  <c r="AE3592" i="3"/>
  <c r="AD3592" i="3"/>
  <c r="AC3592" i="3"/>
  <c r="AV3591" i="3"/>
  <c r="AR3591" i="3"/>
  <c r="AQ3591" i="3"/>
  <c r="AP3591" i="3"/>
  <c r="AN3591" i="3"/>
  <c r="AL3591" i="3"/>
  <c r="AK3591" i="3"/>
  <c r="AJ3591" i="3"/>
  <c r="AI3591" i="3"/>
  <c r="AG3591" i="3"/>
  <c r="AF3591" i="3"/>
  <c r="AE3591" i="3"/>
  <c r="AD3591" i="3"/>
  <c r="AC3591" i="3"/>
  <c r="AV3590" i="3"/>
  <c r="AR3590" i="3"/>
  <c r="AQ3590" i="3"/>
  <c r="AP3590" i="3"/>
  <c r="AN3590" i="3"/>
  <c r="AL3590" i="3"/>
  <c r="AK3590" i="3"/>
  <c r="AJ3590" i="3"/>
  <c r="AI3590" i="3"/>
  <c r="AG3590" i="3"/>
  <c r="AF3590" i="3"/>
  <c r="AE3590" i="3"/>
  <c r="AD3590" i="3"/>
  <c r="AC3590" i="3"/>
  <c r="AV3589" i="3"/>
  <c r="AR3589" i="3"/>
  <c r="AQ3589" i="3"/>
  <c r="AP3589" i="3"/>
  <c r="AN3589" i="3"/>
  <c r="AL3589" i="3"/>
  <c r="AK3589" i="3"/>
  <c r="AJ3589" i="3"/>
  <c r="AI3589" i="3"/>
  <c r="AG3589" i="3"/>
  <c r="AF3589" i="3"/>
  <c r="AE3589" i="3"/>
  <c r="AD3589" i="3"/>
  <c r="AC3589" i="3"/>
  <c r="AV3588" i="3"/>
  <c r="AR3588" i="3"/>
  <c r="AQ3588" i="3"/>
  <c r="AP3588" i="3"/>
  <c r="AN3588" i="3"/>
  <c r="AL3588" i="3"/>
  <c r="AK3588" i="3"/>
  <c r="AJ3588" i="3"/>
  <c r="AI3588" i="3"/>
  <c r="AG3588" i="3"/>
  <c r="AF3588" i="3"/>
  <c r="AE3588" i="3"/>
  <c r="AD3588" i="3"/>
  <c r="AC3588" i="3"/>
  <c r="AV3587" i="3"/>
  <c r="AR3587" i="3"/>
  <c r="AQ3587" i="3"/>
  <c r="AP3587" i="3"/>
  <c r="AN3587" i="3"/>
  <c r="AL3587" i="3"/>
  <c r="AK3587" i="3"/>
  <c r="AJ3587" i="3"/>
  <c r="AI3587" i="3"/>
  <c r="AG3587" i="3"/>
  <c r="AF3587" i="3"/>
  <c r="AE3587" i="3"/>
  <c r="AD3587" i="3"/>
  <c r="AC3587" i="3"/>
  <c r="AV3586" i="3"/>
  <c r="AR3586" i="3"/>
  <c r="AQ3586" i="3"/>
  <c r="AP3586" i="3"/>
  <c r="AN3586" i="3"/>
  <c r="AL3586" i="3"/>
  <c r="AK3586" i="3"/>
  <c r="AJ3586" i="3"/>
  <c r="AI3586" i="3"/>
  <c r="AG3586" i="3"/>
  <c r="AF3586" i="3"/>
  <c r="AE3586" i="3"/>
  <c r="AD3586" i="3"/>
  <c r="AC3586" i="3"/>
  <c r="AV3585" i="3"/>
  <c r="AR3585" i="3"/>
  <c r="AQ3585" i="3"/>
  <c r="AP3585" i="3"/>
  <c r="AN3585" i="3"/>
  <c r="AL3585" i="3"/>
  <c r="AK3585" i="3"/>
  <c r="AJ3585" i="3"/>
  <c r="AI3585" i="3"/>
  <c r="AG3585" i="3"/>
  <c r="AF3585" i="3"/>
  <c r="AE3585" i="3"/>
  <c r="AD3585" i="3"/>
  <c r="AC3585" i="3"/>
  <c r="AV3584" i="3"/>
  <c r="AR3584" i="3"/>
  <c r="AQ3584" i="3"/>
  <c r="AP3584" i="3"/>
  <c r="AN3584" i="3"/>
  <c r="AL3584" i="3"/>
  <c r="AK3584" i="3"/>
  <c r="AJ3584" i="3"/>
  <c r="AI3584" i="3"/>
  <c r="AG3584" i="3"/>
  <c r="AF3584" i="3"/>
  <c r="AE3584" i="3"/>
  <c r="AD3584" i="3"/>
  <c r="AC3584" i="3"/>
  <c r="AV3583" i="3"/>
  <c r="AR3583" i="3"/>
  <c r="AQ3583" i="3"/>
  <c r="AP3583" i="3"/>
  <c r="AN3583" i="3"/>
  <c r="AL3583" i="3"/>
  <c r="AK3583" i="3"/>
  <c r="AJ3583" i="3"/>
  <c r="AI3583" i="3"/>
  <c r="AG3583" i="3"/>
  <c r="AF3583" i="3"/>
  <c r="AE3583" i="3"/>
  <c r="AD3583" i="3"/>
  <c r="AC3583" i="3"/>
  <c r="AV3582" i="3"/>
  <c r="AR3582" i="3"/>
  <c r="AQ3582" i="3"/>
  <c r="AP3582" i="3"/>
  <c r="AN3582" i="3"/>
  <c r="AL3582" i="3"/>
  <c r="AK3582" i="3"/>
  <c r="AJ3582" i="3"/>
  <c r="AI3582" i="3"/>
  <c r="AG3582" i="3"/>
  <c r="AF3582" i="3"/>
  <c r="AE3582" i="3"/>
  <c r="AD3582" i="3"/>
  <c r="AC3582" i="3"/>
  <c r="AV3581" i="3"/>
  <c r="AR3581" i="3"/>
  <c r="AQ3581" i="3"/>
  <c r="AP3581" i="3"/>
  <c r="AN3581" i="3"/>
  <c r="AL3581" i="3"/>
  <c r="AK3581" i="3"/>
  <c r="AJ3581" i="3"/>
  <c r="AI3581" i="3"/>
  <c r="AG3581" i="3"/>
  <c r="AF3581" i="3"/>
  <c r="AE3581" i="3"/>
  <c r="AD3581" i="3"/>
  <c r="AC3581" i="3"/>
  <c r="AV3580" i="3"/>
  <c r="AR3580" i="3"/>
  <c r="AQ3580" i="3"/>
  <c r="AP3580" i="3"/>
  <c r="AN3580" i="3"/>
  <c r="AL3580" i="3"/>
  <c r="AK3580" i="3"/>
  <c r="AJ3580" i="3"/>
  <c r="AI3580" i="3"/>
  <c r="AG3580" i="3"/>
  <c r="AF3580" i="3"/>
  <c r="AE3580" i="3"/>
  <c r="AD3580" i="3"/>
  <c r="AC3580" i="3"/>
  <c r="AV3579" i="3"/>
  <c r="AR3579" i="3"/>
  <c r="AQ3579" i="3"/>
  <c r="AP3579" i="3"/>
  <c r="AN3579" i="3"/>
  <c r="AL3579" i="3"/>
  <c r="AK3579" i="3"/>
  <c r="AJ3579" i="3"/>
  <c r="AI3579" i="3"/>
  <c r="AG3579" i="3"/>
  <c r="AF3579" i="3"/>
  <c r="AE3579" i="3"/>
  <c r="AD3579" i="3"/>
  <c r="AC3579" i="3"/>
  <c r="AV3578" i="3"/>
  <c r="AR3578" i="3"/>
  <c r="AQ3578" i="3"/>
  <c r="AP3578" i="3"/>
  <c r="AN3578" i="3"/>
  <c r="AL3578" i="3"/>
  <c r="AK3578" i="3"/>
  <c r="AJ3578" i="3"/>
  <c r="AI3578" i="3"/>
  <c r="AG3578" i="3"/>
  <c r="AF3578" i="3"/>
  <c r="AE3578" i="3"/>
  <c r="AD3578" i="3"/>
  <c r="AC3578" i="3"/>
  <c r="AV3577" i="3"/>
  <c r="AR3577" i="3"/>
  <c r="AQ3577" i="3"/>
  <c r="AP3577" i="3"/>
  <c r="AN3577" i="3"/>
  <c r="AL3577" i="3"/>
  <c r="AK3577" i="3"/>
  <c r="AJ3577" i="3"/>
  <c r="AI3577" i="3"/>
  <c r="AG3577" i="3"/>
  <c r="AF3577" i="3"/>
  <c r="AE3577" i="3"/>
  <c r="AD3577" i="3"/>
  <c r="AC3577" i="3"/>
  <c r="AV3576" i="3"/>
  <c r="AR3576" i="3"/>
  <c r="AQ3576" i="3"/>
  <c r="AP3576" i="3"/>
  <c r="AN3576" i="3"/>
  <c r="AL3576" i="3"/>
  <c r="AK3576" i="3"/>
  <c r="AJ3576" i="3"/>
  <c r="AI3576" i="3"/>
  <c r="AG3576" i="3"/>
  <c r="AF3576" i="3"/>
  <c r="AE3576" i="3"/>
  <c r="AD3576" i="3"/>
  <c r="AC3576" i="3"/>
  <c r="AV3575" i="3"/>
  <c r="AR3575" i="3"/>
  <c r="AQ3575" i="3"/>
  <c r="AP3575" i="3"/>
  <c r="AN3575" i="3"/>
  <c r="AL3575" i="3"/>
  <c r="AK3575" i="3"/>
  <c r="AJ3575" i="3"/>
  <c r="AI3575" i="3"/>
  <c r="AG3575" i="3"/>
  <c r="AF3575" i="3"/>
  <c r="AE3575" i="3"/>
  <c r="AD3575" i="3"/>
  <c r="AC3575" i="3"/>
  <c r="AV3574" i="3"/>
  <c r="AR3574" i="3"/>
  <c r="AQ3574" i="3"/>
  <c r="AP3574" i="3"/>
  <c r="AN3574" i="3"/>
  <c r="AL3574" i="3"/>
  <c r="AK3574" i="3"/>
  <c r="AJ3574" i="3"/>
  <c r="AI3574" i="3"/>
  <c r="AG3574" i="3"/>
  <c r="AF3574" i="3"/>
  <c r="AE3574" i="3"/>
  <c r="AD3574" i="3"/>
  <c r="AC3574" i="3"/>
  <c r="AV3573" i="3"/>
  <c r="AR3573" i="3"/>
  <c r="AQ3573" i="3"/>
  <c r="AP3573" i="3"/>
  <c r="AN3573" i="3"/>
  <c r="AL3573" i="3"/>
  <c r="AK3573" i="3"/>
  <c r="AJ3573" i="3"/>
  <c r="AI3573" i="3"/>
  <c r="AG3573" i="3"/>
  <c r="AF3573" i="3"/>
  <c r="AE3573" i="3"/>
  <c r="AD3573" i="3"/>
  <c r="AC3573" i="3"/>
  <c r="AV3572" i="3"/>
  <c r="AR3572" i="3"/>
  <c r="AQ3572" i="3"/>
  <c r="AP3572" i="3"/>
  <c r="AN3572" i="3"/>
  <c r="AL3572" i="3"/>
  <c r="AK3572" i="3"/>
  <c r="AJ3572" i="3"/>
  <c r="AI3572" i="3"/>
  <c r="AG3572" i="3"/>
  <c r="AF3572" i="3"/>
  <c r="AE3572" i="3"/>
  <c r="AD3572" i="3"/>
  <c r="AC3572" i="3"/>
  <c r="AV3571" i="3"/>
  <c r="AR3571" i="3"/>
  <c r="AQ3571" i="3"/>
  <c r="AP3571" i="3"/>
  <c r="AN3571" i="3"/>
  <c r="AL3571" i="3"/>
  <c r="AK3571" i="3"/>
  <c r="AJ3571" i="3"/>
  <c r="AI3571" i="3"/>
  <c r="AG3571" i="3"/>
  <c r="AF3571" i="3"/>
  <c r="AE3571" i="3"/>
  <c r="AD3571" i="3"/>
  <c r="AC3571" i="3"/>
  <c r="AV3570" i="3"/>
  <c r="AR3570" i="3"/>
  <c r="AQ3570" i="3"/>
  <c r="AP3570" i="3"/>
  <c r="AN3570" i="3"/>
  <c r="AL3570" i="3"/>
  <c r="AK3570" i="3"/>
  <c r="AJ3570" i="3"/>
  <c r="AI3570" i="3"/>
  <c r="AG3570" i="3"/>
  <c r="AF3570" i="3"/>
  <c r="AE3570" i="3"/>
  <c r="AD3570" i="3"/>
  <c r="AC3570" i="3"/>
  <c r="AV3569" i="3"/>
  <c r="AR3569" i="3"/>
  <c r="AQ3569" i="3"/>
  <c r="AP3569" i="3"/>
  <c r="AN3569" i="3"/>
  <c r="AL3569" i="3"/>
  <c r="AK3569" i="3"/>
  <c r="AJ3569" i="3"/>
  <c r="AI3569" i="3"/>
  <c r="AG3569" i="3"/>
  <c r="AF3569" i="3"/>
  <c r="AE3569" i="3"/>
  <c r="AD3569" i="3"/>
  <c r="AC3569" i="3"/>
  <c r="AV3568" i="3"/>
  <c r="AR3568" i="3"/>
  <c r="AQ3568" i="3"/>
  <c r="AP3568" i="3"/>
  <c r="AN3568" i="3"/>
  <c r="AL3568" i="3"/>
  <c r="AK3568" i="3"/>
  <c r="AJ3568" i="3"/>
  <c r="AI3568" i="3"/>
  <c r="AG3568" i="3"/>
  <c r="AF3568" i="3"/>
  <c r="AE3568" i="3"/>
  <c r="AD3568" i="3"/>
  <c r="AC3568" i="3"/>
  <c r="AV3567" i="3"/>
  <c r="AR3567" i="3"/>
  <c r="AQ3567" i="3"/>
  <c r="AP3567" i="3"/>
  <c r="AN3567" i="3"/>
  <c r="AL3567" i="3"/>
  <c r="AK3567" i="3"/>
  <c r="AJ3567" i="3"/>
  <c r="AI3567" i="3"/>
  <c r="AG3567" i="3"/>
  <c r="AF3567" i="3"/>
  <c r="AE3567" i="3"/>
  <c r="AD3567" i="3"/>
  <c r="AC3567" i="3"/>
  <c r="AV3566" i="3"/>
  <c r="AR3566" i="3"/>
  <c r="AQ3566" i="3"/>
  <c r="AP3566" i="3"/>
  <c r="AN3566" i="3"/>
  <c r="AL3566" i="3"/>
  <c r="AK3566" i="3"/>
  <c r="AJ3566" i="3"/>
  <c r="AI3566" i="3"/>
  <c r="AG3566" i="3"/>
  <c r="AF3566" i="3"/>
  <c r="AE3566" i="3"/>
  <c r="AD3566" i="3"/>
  <c r="AC3566" i="3"/>
  <c r="AV3565" i="3"/>
  <c r="AR3565" i="3"/>
  <c r="AQ3565" i="3"/>
  <c r="AP3565" i="3"/>
  <c r="AN3565" i="3"/>
  <c r="AL3565" i="3"/>
  <c r="AK3565" i="3"/>
  <c r="AJ3565" i="3"/>
  <c r="AI3565" i="3"/>
  <c r="AG3565" i="3"/>
  <c r="AF3565" i="3"/>
  <c r="AE3565" i="3"/>
  <c r="AD3565" i="3"/>
  <c r="AC3565" i="3"/>
  <c r="AV3564" i="3"/>
  <c r="AR3564" i="3"/>
  <c r="AQ3564" i="3"/>
  <c r="AP3564" i="3"/>
  <c r="AN3564" i="3"/>
  <c r="AL3564" i="3"/>
  <c r="AK3564" i="3"/>
  <c r="AJ3564" i="3"/>
  <c r="AI3564" i="3"/>
  <c r="AG3564" i="3"/>
  <c r="AF3564" i="3"/>
  <c r="AE3564" i="3"/>
  <c r="AD3564" i="3"/>
  <c r="AC3564" i="3"/>
  <c r="AV3563" i="3"/>
  <c r="AR3563" i="3"/>
  <c r="AQ3563" i="3"/>
  <c r="AP3563" i="3"/>
  <c r="AN3563" i="3"/>
  <c r="AL3563" i="3"/>
  <c r="AK3563" i="3"/>
  <c r="AJ3563" i="3"/>
  <c r="AI3563" i="3"/>
  <c r="AG3563" i="3"/>
  <c r="AF3563" i="3"/>
  <c r="AE3563" i="3"/>
  <c r="AD3563" i="3"/>
  <c r="AC3563" i="3"/>
  <c r="AV3562" i="3"/>
  <c r="AR3562" i="3"/>
  <c r="AQ3562" i="3"/>
  <c r="AP3562" i="3"/>
  <c r="AN3562" i="3"/>
  <c r="AL3562" i="3"/>
  <c r="AK3562" i="3"/>
  <c r="AJ3562" i="3"/>
  <c r="AI3562" i="3"/>
  <c r="AG3562" i="3"/>
  <c r="AF3562" i="3"/>
  <c r="AE3562" i="3"/>
  <c r="AD3562" i="3"/>
  <c r="AC3562" i="3"/>
  <c r="AV3561" i="3"/>
  <c r="AR3561" i="3"/>
  <c r="AQ3561" i="3"/>
  <c r="AP3561" i="3"/>
  <c r="AN3561" i="3"/>
  <c r="AL3561" i="3"/>
  <c r="AK3561" i="3"/>
  <c r="AJ3561" i="3"/>
  <c r="AI3561" i="3"/>
  <c r="AG3561" i="3"/>
  <c r="AF3561" i="3"/>
  <c r="AE3561" i="3"/>
  <c r="AD3561" i="3"/>
  <c r="AC3561" i="3"/>
  <c r="AV3560" i="3"/>
  <c r="AR3560" i="3"/>
  <c r="AQ3560" i="3"/>
  <c r="AP3560" i="3"/>
  <c r="AN3560" i="3"/>
  <c r="AL3560" i="3"/>
  <c r="AK3560" i="3"/>
  <c r="AJ3560" i="3"/>
  <c r="AI3560" i="3"/>
  <c r="AG3560" i="3"/>
  <c r="AF3560" i="3"/>
  <c r="AE3560" i="3"/>
  <c r="AD3560" i="3"/>
  <c r="AC3560" i="3"/>
  <c r="AV3559" i="3"/>
  <c r="AR3559" i="3"/>
  <c r="AQ3559" i="3"/>
  <c r="AP3559" i="3"/>
  <c r="AN3559" i="3"/>
  <c r="AL3559" i="3"/>
  <c r="AK3559" i="3"/>
  <c r="AJ3559" i="3"/>
  <c r="AI3559" i="3"/>
  <c r="AG3559" i="3"/>
  <c r="AF3559" i="3"/>
  <c r="AE3559" i="3"/>
  <c r="AD3559" i="3"/>
  <c r="AC3559" i="3"/>
  <c r="AV3558" i="3"/>
  <c r="AR3558" i="3"/>
  <c r="AQ3558" i="3"/>
  <c r="AP3558" i="3"/>
  <c r="AN3558" i="3"/>
  <c r="AL3558" i="3"/>
  <c r="AK3558" i="3"/>
  <c r="AJ3558" i="3"/>
  <c r="AI3558" i="3"/>
  <c r="AG3558" i="3"/>
  <c r="AF3558" i="3"/>
  <c r="AE3558" i="3"/>
  <c r="AD3558" i="3"/>
  <c r="AC3558" i="3"/>
  <c r="AV3557" i="3"/>
  <c r="AR3557" i="3"/>
  <c r="AQ3557" i="3"/>
  <c r="AP3557" i="3"/>
  <c r="AN3557" i="3"/>
  <c r="AL3557" i="3"/>
  <c r="AK3557" i="3"/>
  <c r="AJ3557" i="3"/>
  <c r="AI3557" i="3"/>
  <c r="AG3557" i="3"/>
  <c r="AF3557" i="3"/>
  <c r="AE3557" i="3"/>
  <c r="AD3557" i="3"/>
  <c r="AC3557" i="3"/>
  <c r="AV3556" i="3"/>
  <c r="AR3556" i="3"/>
  <c r="AQ3556" i="3"/>
  <c r="AP3556" i="3"/>
  <c r="AN3556" i="3"/>
  <c r="AL3556" i="3"/>
  <c r="AK3556" i="3"/>
  <c r="AJ3556" i="3"/>
  <c r="AI3556" i="3"/>
  <c r="AG3556" i="3"/>
  <c r="AF3556" i="3"/>
  <c r="AE3556" i="3"/>
  <c r="AD3556" i="3"/>
  <c r="AC3556" i="3"/>
  <c r="AV3555" i="3"/>
  <c r="AR3555" i="3"/>
  <c r="AQ3555" i="3"/>
  <c r="AP3555" i="3"/>
  <c r="AN3555" i="3"/>
  <c r="AL3555" i="3"/>
  <c r="AK3555" i="3"/>
  <c r="AJ3555" i="3"/>
  <c r="AI3555" i="3"/>
  <c r="AG3555" i="3"/>
  <c r="AF3555" i="3"/>
  <c r="AE3555" i="3"/>
  <c r="AD3555" i="3"/>
  <c r="AC3555" i="3"/>
  <c r="AV3554" i="3"/>
  <c r="AR3554" i="3"/>
  <c r="AQ3554" i="3"/>
  <c r="AP3554" i="3"/>
  <c r="AN3554" i="3"/>
  <c r="AL3554" i="3"/>
  <c r="AK3554" i="3"/>
  <c r="AJ3554" i="3"/>
  <c r="AI3554" i="3"/>
  <c r="AG3554" i="3"/>
  <c r="AF3554" i="3"/>
  <c r="AE3554" i="3"/>
  <c r="AD3554" i="3"/>
  <c r="AC3554" i="3"/>
  <c r="AV3553" i="3"/>
  <c r="AR3553" i="3"/>
  <c r="AQ3553" i="3"/>
  <c r="AP3553" i="3"/>
  <c r="AN3553" i="3"/>
  <c r="AL3553" i="3"/>
  <c r="AK3553" i="3"/>
  <c r="AJ3553" i="3"/>
  <c r="AI3553" i="3"/>
  <c r="AG3553" i="3"/>
  <c r="AF3553" i="3"/>
  <c r="AE3553" i="3"/>
  <c r="AD3553" i="3"/>
  <c r="AC3553" i="3"/>
  <c r="AV3552" i="3"/>
  <c r="AR3552" i="3"/>
  <c r="AQ3552" i="3"/>
  <c r="AP3552" i="3"/>
  <c r="AN3552" i="3"/>
  <c r="AL3552" i="3"/>
  <c r="AK3552" i="3"/>
  <c r="AJ3552" i="3"/>
  <c r="AI3552" i="3"/>
  <c r="AG3552" i="3"/>
  <c r="AF3552" i="3"/>
  <c r="AE3552" i="3"/>
  <c r="AD3552" i="3"/>
  <c r="AC3552" i="3"/>
  <c r="AV3551" i="3"/>
  <c r="AR3551" i="3"/>
  <c r="AQ3551" i="3"/>
  <c r="AP3551" i="3"/>
  <c r="AN3551" i="3"/>
  <c r="AL3551" i="3"/>
  <c r="AK3551" i="3"/>
  <c r="AJ3551" i="3"/>
  <c r="AI3551" i="3"/>
  <c r="AG3551" i="3"/>
  <c r="AF3551" i="3"/>
  <c r="AE3551" i="3"/>
  <c r="AD3551" i="3"/>
  <c r="AC3551" i="3"/>
  <c r="AV3550" i="3"/>
  <c r="AR3550" i="3"/>
  <c r="AQ3550" i="3"/>
  <c r="AP3550" i="3"/>
  <c r="AN3550" i="3"/>
  <c r="AL3550" i="3"/>
  <c r="AK3550" i="3"/>
  <c r="AJ3550" i="3"/>
  <c r="AI3550" i="3"/>
  <c r="AG3550" i="3"/>
  <c r="AF3550" i="3"/>
  <c r="AE3550" i="3"/>
  <c r="AD3550" i="3"/>
  <c r="AC3550" i="3"/>
  <c r="AV3549" i="3"/>
  <c r="AR3549" i="3"/>
  <c r="AQ3549" i="3"/>
  <c r="AP3549" i="3"/>
  <c r="AN3549" i="3"/>
  <c r="AL3549" i="3"/>
  <c r="AK3549" i="3"/>
  <c r="AJ3549" i="3"/>
  <c r="AI3549" i="3"/>
  <c r="AG3549" i="3"/>
  <c r="AF3549" i="3"/>
  <c r="AE3549" i="3"/>
  <c r="AD3549" i="3"/>
  <c r="AC3549" i="3"/>
  <c r="AV3548" i="3"/>
  <c r="AR3548" i="3"/>
  <c r="AQ3548" i="3"/>
  <c r="AP3548" i="3"/>
  <c r="AN3548" i="3"/>
  <c r="AL3548" i="3"/>
  <c r="AK3548" i="3"/>
  <c r="AJ3548" i="3"/>
  <c r="AI3548" i="3"/>
  <c r="AG3548" i="3"/>
  <c r="AF3548" i="3"/>
  <c r="AE3548" i="3"/>
  <c r="AD3548" i="3"/>
  <c r="AC3548" i="3"/>
  <c r="AV3547" i="3"/>
  <c r="AR3547" i="3"/>
  <c r="AQ3547" i="3"/>
  <c r="AP3547" i="3"/>
  <c r="AN3547" i="3"/>
  <c r="AL3547" i="3"/>
  <c r="AK3547" i="3"/>
  <c r="AJ3547" i="3"/>
  <c r="AI3547" i="3"/>
  <c r="AG3547" i="3"/>
  <c r="AF3547" i="3"/>
  <c r="AE3547" i="3"/>
  <c r="AD3547" i="3"/>
  <c r="AC3547" i="3"/>
  <c r="AV3546" i="3"/>
  <c r="AR3546" i="3"/>
  <c r="AQ3546" i="3"/>
  <c r="AP3546" i="3"/>
  <c r="AN3546" i="3"/>
  <c r="AL3546" i="3"/>
  <c r="AK3546" i="3"/>
  <c r="AJ3546" i="3"/>
  <c r="AI3546" i="3"/>
  <c r="AG3546" i="3"/>
  <c r="AF3546" i="3"/>
  <c r="AE3546" i="3"/>
  <c r="AD3546" i="3"/>
  <c r="AC3546" i="3"/>
  <c r="AV3545" i="3"/>
  <c r="AR3545" i="3"/>
  <c r="AQ3545" i="3"/>
  <c r="AP3545" i="3"/>
  <c r="AN3545" i="3"/>
  <c r="AL3545" i="3"/>
  <c r="AK3545" i="3"/>
  <c r="AJ3545" i="3"/>
  <c r="AI3545" i="3"/>
  <c r="AG3545" i="3"/>
  <c r="AF3545" i="3"/>
  <c r="AE3545" i="3"/>
  <c r="AD3545" i="3"/>
  <c r="AC3545" i="3"/>
  <c r="AV3544" i="3"/>
  <c r="AR3544" i="3"/>
  <c r="AQ3544" i="3"/>
  <c r="AP3544" i="3"/>
  <c r="AN3544" i="3"/>
  <c r="AL3544" i="3"/>
  <c r="AK3544" i="3"/>
  <c r="AJ3544" i="3"/>
  <c r="AI3544" i="3"/>
  <c r="AG3544" i="3"/>
  <c r="AF3544" i="3"/>
  <c r="AE3544" i="3"/>
  <c r="AD3544" i="3"/>
  <c r="AC3544" i="3"/>
  <c r="AV3543" i="3"/>
  <c r="AR3543" i="3"/>
  <c r="AQ3543" i="3"/>
  <c r="AP3543" i="3"/>
  <c r="AN3543" i="3"/>
  <c r="AL3543" i="3"/>
  <c r="AK3543" i="3"/>
  <c r="AJ3543" i="3"/>
  <c r="AI3543" i="3"/>
  <c r="AG3543" i="3"/>
  <c r="AF3543" i="3"/>
  <c r="AE3543" i="3"/>
  <c r="AD3543" i="3"/>
  <c r="AC3543" i="3"/>
  <c r="AV3542" i="3"/>
  <c r="AR3542" i="3"/>
  <c r="AQ3542" i="3"/>
  <c r="AP3542" i="3"/>
  <c r="AN3542" i="3"/>
  <c r="AL3542" i="3"/>
  <c r="AK3542" i="3"/>
  <c r="AJ3542" i="3"/>
  <c r="AI3542" i="3"/>
  <c r="AG3542" i="3"/>
  <c r="AF3542" i="3"/>
  <c r="AE3542" i="3"/>
  <c r="AD3542" i="3"/>
  <c r="AC3542" i="3"/>
  <c r="AV3541" i="3"/>
  <c r="AR3541" i="3"/>
  <c r="AQ3541" i="3"/>
  <c r="AP3541" i="3"/>
  <c r="AN3541" i="3"/>
  <c r="AL3541" i="3"/>
  <c r="AK3541" i="3"/>
  <c r="AJ3541" i="3"/>
  <c r="AI3541" i="3"/>
  <c r="AG3541" i="3"/>
  <c r="AF3541" i="3"/>
  <c r="AE3541" i="3"/>
  <c r="AD3541" i="3"/>
  <c r="AC3541" i="3"/>
  <c r="AV3540" i="3"/>
  <c r="AR3540" i="3"/>
  <c r="AQ3540" i="3"/>
  <c r="AP3540" i="3"/>
  <c r="AN3540" i="3"/>
  <c r="AL3540" i="3"/>
  <c r="AK3540" i="3"/>
  <c r="AJ3540" i="3"/>
  <c r="AI3540" i="3"/>
  <c r="AG3540" i="3"/>
  <c r="AF3540" i="3"/>
  <c r="AE3540" i="3"/>
  <c r="AD3540" i="3"/>
  <c r="AC3540" i="3"/>
  <c r="AV3539" i="3"/>
  <c r="AR3539" i="3"/>
  <c r="AQ3539" i="3"/>
  <c r="AP3539" i="3"/>
  <c r="AN3539" i="3"/>
  <c r="AL3539" i="3"/>
  <c r="AK3539" i="3"/>
  <c r="AJ3539" i="3"/>
  <c r="AI3539" i="3"/>
  <c r="AG3539" i="3"/>
  <c r="AF3539" i="3"/>
  <c r="AE3539" i="3"/>
  <c r="AD3539" i="3"/>
  <c r="AC3539" i="3"/>
  <c r="AV3538" i="3"/>
  <c r="AR3538" i="3"/>
  <c r="AQ3538" i="3"/>
  <c r="AP3538" i="3"/>
  <c r="AN3538" i="3"/>
  <c r="AL3538" i="3"/>
  <c r="AK3538" i="3"/>
  <c r="AJ3538" i="3"/>
  <c r="AI3538" i="3"/>
  <c r="AG3538" i="3"/>
  <c r="AF3538" i="3"/>
  <c r="AE3538" i="3"/>
  <c r="AD3538" i="3"/>
  <c r="AC3538" i="3"/>
  <c r="AV3537" i="3"/>
  <c r="AR3537" i="3"/>
  <c r="AQ3537" i="3"/>
  <c r="AP3537" i="3"/>
  <c r="AN3537" i="3"/>
  <c r="AL3537" i="3"/>
  <c r="AK3537" i="3"/>
  <c r="AJ3537" i="3"/>
  <c r="AI3537" i="3"/>
  <c r="AG3537" i="3"/>
  <c r="AF3537" i="3"/>
  <c r="AE3537" i="3"/>
  <c r="AD3537" i="3"/>
  <c r="AC3537" i="3"/>
  <c r="AV3536" i="3"/>
  <c r="AR3536" i="3"/>
  <c r="AQ3536" i="3"/>
  <c r="AP3536" i="3"/>
  <c r="AN3536" i="3"/>
  <c r="AL3536" i="3"/>
  <c r="AK3536" i="3"/>
  <c r="AJ3536" i="3"/>
  <c r="AI3536" i="3"/>
  <c r="AG3536" i="3"/>
  <c r="AF3536" i="3"/>
  <c r="AE3536" i="3"/>
  <c r="AD3536" i="3"/>
  <c r="AC3536" i="3"/>
  <c r="AV3535" i="3"/>
  <c r="AR3535" i="3"/>
  <c r="AQ3535" i="3"/>
  <c r="AP3535" i="3"/>
  <c r="AN3535" i="3"/>
  <c r="AL3535" i="3"/>
  <c r="AK3535" i="3"/>
  <c r="AJ3535" i="3"/>
  <c r="AI3535" i="3"/>
  <c r="AG3535" i="3"/>
  <c r="AF3535" i="3"/>
  <c r="AE3535" i="3"/>
  <c r="AD3535" i="3"/>
  <c r="AC3535" i="3"/>
  <c r="AV3534" i="3"/>
  <c r="AR3534" i="3"/>
  <c r="AQ3534" i="3"/>
  <c r="AP3534" i="3"/>
  <c r="AN3534" i="3"/>
  <c r="AL3534" i="3"/>
  <c r="AK3534" i="3"/>
  <c r="AJ3534" i="3"/>
  <c r="AI3534" i="3"/>
  <c r="AG3534" i="3"/>
  <c r="AF3534" i="3"/>
  <c r="AE3534" i="3"/>
  <c r="AD3534" i="3"/>
  <c r="AC3534" i="3"/>
  <c r="AV3533" i="3"/>
  <c r="AR3533" i="3"/>
  <c r="AQ3533" i="3"/>
  <c r="AP3533" i="3"/>
  <c r="AN3533" i="3"/>
  <c r="AL3533" i="3"/>
  <c r="AK3533" i="3"/>
  <c r="AJ3533" i="3"/>
  <c r="AI3533" i="3"/>
  <c r="AG3533" i="3"/>
  <c r="AF3533" i="3"/>
  <c r="AE3533" i="3"/>
  <c r="AD3533" i="3"/>
  <c r="AC3533" i="3"/>
  <c r="AV3532" i="3"/>
  <c r="AR3532" i="3"/>
  <c r="AQ3532" i="3"/>
  <c r="AP3532" i="3"/>
  <c r="AN3532" i="3"/>
  <c r="AL3532" i="3"/>
  <c r="AK3532" i="3"/>
  <c r="AJ3532" i="3"/>
  <c r="AI3532" i="3"/>
  <c r="AG3532" i="3"/>
  <c r="AF3532" i="3"/>
  <c r="AE3532" i="3"/>
  <c r="AD3532" i="3"/>
  <c r="AC3532" i="3"/>
  <c r="AV3531" i="3"/>
  <c r="AR3531" i="3"/>
  <c r="AQ3531" i="3"/>
  <c r="AP3531" i="3"/>
  <c r="AN3531" i="3"/>
  <c r="AL3531" i="3"/>
  <c r="AK3531" i="3"/>
  <c r="AJ3531" i="3"/>
  <c r="AI3531" i="3"/>
  <c r="AG3531" i="3"/>
  <c r="AF3531" i="3"/>
  <c r="AE3531" i="3"/>
  <c r="AD3531" i="3"/>
  <c r="AC3531" i="3"/>
  <c r="AV3530" i="3"/>
  <c r="AR3530" i="3"/>
  <c r="AQ3530" i="3"/>
  <c r="AP3530" i="3"/>
  <c r="AN3530" i="3"/>
  <c r="AL3530" i="3"/>
  <c r="AK3530" i="3"/>
  <c r="AJ3530" i="3"/>
  <c r="AI3530" i="3"/>
  <c r="AG3530" i="3"/>
  <c r="AF3530" i="3"/>
  <c r="AE3530" i="3"/>
  <c r="AD3530" i="3"/>
  <c r="AC3530" i="3"/>
  <c r="AV3529" i="3"/>
  <c r="AR3529" i="3"/>
  <c r="AQ3529" i="3"/>
  <c r="AP3529" i="3"/>
  <c r="AN3529" i="3"/>
  <c r="AL3529" i="3"/>
  <c r="AK3529" i="3"/>
  <c r="AJ3529" i="3"/>
  <c r="AI3529" i="3"/>
  <c r="AG3529" i="3"/>
  <c r="AF3529" i="3"/>
  <c r="AE3529" i="3"/>
  <c r="AD3529" i="3"/>
  <c r="AC3529" i="3"/>
  <c r="AV3528" i="3"/>
  <c r="AR3528" i="3"/>
  <c r="AQ3528" i="3"/>
  <c r="AP3528" i="3"/>
  <c r="AN3528" i="3"/>
  <c r="AL3528" i="3"/>
  <c r="AK3528" i="3"/>
  <c r="AJ3528" i="3"/>
  <c r="AI3528" i="3"/>
  <c r="AG3528" i="3"/>
  <c r="AF3528" i="3"/>
  <c r="AE3528" i="3"/>
  <c r="AD3528" i="3"/>
  <c r="AC3528" i="3"/>
  <c r="AV3527" i="3"/>
  <c r="AR3527" i="3"/>
  <c r="AQ3527" i="3"/>
  <c r="AP3527" i="3"/>
  <c r="AN3527" i="3"/>
  <c r="AL3527" i="3"/>
  <c r="AK3527" i="3"/>
  <c r="AJ3527" i="3"/>
  <c r="AI3527" i="3"/>
  <c r="AG3527" i="3"/>
  <c r="AF3527" i="3"/>
  <c r="AE3527" i="3"/>
  <c r="AD3527" i="3"/>
  <c r="AC3527" i="3"/>
  <c r="AV3526" i="3"/>
  <c r="AR3526" i="3"/>
  <c r="AQ3526" i="3"/>
  <c r="AP3526" i="3"/>
  <c r="AN3526" i="3"/>
  <c r="AL3526" i="3"/>
  <c r="AK3526" i="3"/>
  <c r="AJ3526" i="3"/>
  <c r="AI3526" i="3"/>
  <c r="AG3526" i="3"/>
  <c r="AF3526" i="3"/>
  <c r="AE3526" i="3"/>
  <c r="AD3526" i="3"/>
  <c r="AC3526" i="3"/>
  <c r="AV3525" i="3"/>
  <c r="AR3525" i="3"/>
  <c r="AQ3525" i="3"/>
  <c r="AP3525" i="3"/>
  <c r="AN3525" i="3"/>
  <c r="AL3525" i="3"/>
  <c r="AK3525" i="3"/>
  <c r="AJ3525" i="3"/>
  <c r="AI3525" i="3"/>
  <c r="AG3525" i="3"/>
  <c r="AF3525" i="3"/>
  <c r="AE3525" i="3"/>
  <c r="AD3525" i="3"/>
  <c r="AC3525" i="3"/>
  <c r="AV3524" i="3"/>
  <c r="AR3524" i="3"/>
  <c r="AQ3524" i="3"/>
  <c r="AP3524" i="3"/>
  <c r="AN3524" i="3"/>
  <c r="AL3524" i="3"/>
  <c r="AK3524" i="3"/>
  <c r="AJ3524" i="3"/>
  <c r="AI3524" i="3"/>
  <c r="AG3524" i="3"/>
  <c r="AF3524" i="3"/>
  <c r="AE3524" i="3"/>
  <c r="AD3524" i="3"/>
  <c r="AC3524" i="3"/>
  <c r="AV3523" i="3"/>
  <c r="AR3523" i="3"/>
  <c r="AQ3523" i="3"/>
  <c r="AP3523" i="3"/>
  <c r="AN3523" i="3"/>
  <c r="AL3523" i="3"/>
  <c r="AK3523" i="3"/>
  <c r="AJ3523" i="3"/>
  <c r="AI3523" i="3"/>
  <c r="AG3523" i="3"/>
  <c r="AF3523" i="3"/>
  <c r="AE3523" i="3"/>
  <c r="AD3523" i="3"/>
  <c r="AC3523" i="3"/>
  <c r="AV3522" i="3"/>
  <c r="AR3522" i="3"/>
  <c r="AQ3522" i="3"/>
  <c r="AP3522" i="3"/>
  <c r="AN3522" i="3"/>
  <c r="AL3522" i="3"/>
  <c r="AK3522" i="3"/>
  <c r="AJ3522" i="3"/>
  <c r="AI3522" i="3"/>
  <c r="AG3522" i="3"/>
  <c r="AF3522" i="3"/>
  <c r="AE3522" i="3"/>
  <c r="AD3522" i="3"/>
  <c r="AC3522" i="3"/>
  <c r="AV3521" i="3"/>
  <c r="AR3521" i="3"/>
  <c r="AQ3521" i="3"/>
  <c r="AP3521" i="3"/>
  <c r="AN3521" i="3"/>
  <c r="AL3521" i="3"/>
  <c r="AK3521" i="3"/>
  <c r="AJ3521" i="3"/>
  <c r="AI3521" i="3"/>
  <c r="AG3521" i="3"/>
  <c r="AF3521" i="3"/>
  <c r="AE3521" i="3"/>
  <c r="AD3521" i="3"/>
  <c r="AC3521" i="3"/>
  <c r="AV3520" i="3"/>
  <c r="AR3520" i="3"/>
  <c r="AQ3520" i="3"/>
  <c r="AP3520" i="3"/>
  <c r="AN3520" i="3"/>
  <c r="AL3520" i="3"/>
  <c r="AK3520" i="3"/>
  <c r="AJ3520" i="3"/>
  <c r="AI3520" i="3"/>
  <c r="AG3520" i="3"/>
  <c r="AF3520" i="3"/>
  <c r="AE3520" i="3"/>
  <c r="AD3520" i="3"/>
  <c r="AC3520" i="3"/>
  <c r="AV3519" i="3"/>
  <c r="AR3519" i="3"/>
  <c r="AQ3519" i="3"/>
  <c r="AP3519" i="3"/>
  <c r="AN3519" i="3"/>
  <c r="AL3519" i="3"/>
  <c r="AK3519" i="3"/>
  <c r="AJ3519" i="3"/>
  <c r="AI3519" i="3"/>
  <c r="AG3519" i="3"/>
  <c r="AF3519" i="3"/>
  <c r="AE3519" i="3"/>
  <c r="AD3519" i="3"/>
  <c r="AC3519" i="3"/>
  <c r="AV3518" i="3"/>
  <c r="AR3518" i="3"/>
  <c r="AQ3518" i="3"/>
  <c r="AP3518" i="3"/>
  <c r="AN3518" i="3"/>
  <c r="AL3518" i="3"/>
  <c r="AK3518" i="3"/>
  <c r="AJ3518" i="3"/>
  <c r="AI3518" i="3"/>
  <c r="AG3518" i="3"/>
  <c r="AF3518" i="3"/>
  <c r="AE3518" i="3"/>
  <c r="AD3518" i="3"/>
  <c r="AC3518" i="3"/>
  <c r="AV3517" i="3"/>
  <c r="AR3517" i="3"/>
  <c r="AQ3517" i="3"/>
  <c r="AP3517" i="3"/>
  <c r="AN3517" i="3"/>
  <c r="AL3517" i="3"/>
  <c r="AK3517" i="3"/>
  <c r="AJ3517" i="3"/>
  <c r="AI3517" i="3"/>
  <c r="AG3517" i="3"/>
  <c r="AF3517" i="3"/>
  <c r="AE3517" i="3"/>
  <c r="AD3517" i="3"/>
  <c r="AC3517" i="3"/>
  <c r="AV3516" i="3"/>
  <c r="AR3516" i="3"/>
  <c r="AQ3516" i="3"/>
  <c r="AP3516" i="3"/>
  <c r="AN3516" i="3"/>
  <c r="AL3516" i="3"/>
  <c r="AK3516" i="3"/>
  <c r="AJ3516" i="3"/>
  <c r="AI3516" i="3"/>
  <c r="AG3516" i="3"/>
  <c r="AF3516" i="3"/>
  <c r="AE3516" i="3"/>
  <c r="AD3516" i="3"/>
  <c r="AC3516" i="3"/>
  <c r="AV3515" i="3"/>
  <c r="AR3515" i="3"/>
  <c r="AQ3515" i="3"/>
  <c r="AP3515" i="3"/>
  <c r="AN3515" i="3"/>
  <c r="AL3515" i="3"/>
  <c r="AK3515" i="3"/>
  <c r="AJ3515" i="3"/>
  <c r="AI3515" i="3"/>
  <c r="AG3515" i="3"/>
  <c r="AF3515" i="3"/>
  <c r="AE3515" i="3"/>
  <c r="AD3515" i="3"/>
  <c r="AC3515" i="3"/>
  <c r="AV3514" i="3"/>
  <c r="AR3514" i="3"/>
  <c r="AQ3514" i="3"/>
  <c r="AP3514" i="3"/>
  <c r="AN3514" i="3"/>
  <c r="AL3514" i="3"/>
  <c r="AK3514" i="3"/>
  <c r="AJ3514" i="3"/>
  <c r="AI3514" i="3"/>
  <c r="AG3514" i="3"/>
  <c r="AF3514" i="3"/>
  <c r="AE3514" i="3"/>
  <c r="AD3514" i="3"/>
  <c r="AC3514" i="3"/>
  <c r="AV3513" i="3"/>
  <c r="AR3513" i="3"/>
  <c r="AQ3513" i="3"/>
  <c r="AP3513" i="3"/>
  <c r="AN3513" i="3"/>
  <c r="AL3513" i="3"/>
  <c r="AK3513" i="3"/>
  <c r="AJ3513" i="3"/>
  <c r="AI3513" i="3"/>
  <c r="AG3513" i="3"/>
  <c r="AF3513" i="3"/>
  <c r="AE3513" i="3"/>
  <c r="AD3513" i="3"/>
  <c r="AC3513" i="3"/>
  <c r="AV3512" i="3"/>
  <c r="AR3512" i="3"/>
  <c r="AQ3512" i="3"/>
  <c r="AP3512" i="3"/>
  <c r="AN3512" i="3"/>
  <c r="AL3512" i="3"/>
  <c r="AK3512" i="3"/>
  <c r="AJ3512" i="3"/>
  <c r="AI3512" i="3"/>
  <c r="AG3512" i="3"/>
  <c r="AF3512" i="3"/>
  <c r="AE3512" i="3"/>
  <c r="AD3512" i="3"/>
  <c r="AC3512" i="3"/>
  <c r="AV3511" i="3"/>
  <c r="AR3511" i="3"/>
  <c r="AQ3511" i="3"/>
  <c r="AP3511" i="3"/>
  <c r="AN3511" i="3"/>
  <c r="AL3511" i="3"/>
  <c r="AK3511" i="3"/>
  <c r="AJ3511" i="3"/>
  <c r="AI3511" i="3"/>
  <c r="AG3511" i="3"/>
  <c r="AF3511" i="3"/>
  <c r="AE3511" i="3"/>
  <c r="AD3511" i="3"/>
  <c r="AC3511" i="3"/>
  <c r="AV3510" i="3"/>
  <c r="AR3510" i="3"/>
  <c r="AQ3510" i="3"/>
  <c r="AP3510" i="3"/>
  <c r="AN3510" i="3"/>
  <c r="AL3510" i="3"/>
  <c r="AK3510" i="3"/>
  <c r="AJ3510" i="3"/>
  <c r="AI3510" i="3"/>
  <c r="AG3510" i="3"/>
  <c r="AF3510" i="3"/>
  <c r="AE3510" i="3"/>
  <c r="AD3510" i="3"/>
  <c r="AC3510" i="3"/>
  <c r="AV3509" i="3"/>
  <c r="AR3509" i="3"/>
  <c r="AQ3509" i="3"/>
  <c r="AP3509" i="3"/>
  <c r="AN3509" i="3"/>
  <c r="AL3509" i="3"/>
  <c r="AK3509" i="3"/>
  <c r="AJ3509" i="3"/>
  <c r="AI3509" i="3"/>
  <c r="AG3509" i="3"/>
  <c r="AF3509" i="3"/>
  <c r="AE3509" i="3"/>
  <c r="AD3509" i="3"/>
  <c r="AC3509" i="3"/>
  <c r="AV3508" i="3"/>
  <c r="AR3508" i="3"/>
  <c r="AQ3508" i="3"/>
  <c r="AP3508" i="3"/>
  <c r="AN3508" i="3"/>
  <c r="AL3508" i="3"/>
  <c r="AK3508" i="3"/>
  <c r="AJ3508" i="3"/>
  <c r="AI3508" i="3"/>
  <c r="AG3508" i="3"/>
  <c r="AF3508" i="3"/>
  <c r="AE3508" i="3"/>
  <c r="AD3508" i="3"/>
  <c r="AC3508" i="3"/>
  <c r="AV3507" i="3"/>
  <c r="AR3507" i="3"/>
  <c r="AQ3507" i="3"/>
  <c r="AP3507" i="3"/>
  <c r="AN3507" i="3"/>
  <c r="AL3507" i="3"/>
  <c r="AK3507" i="3"/>
  <c r="AJ3507" i="3"/>
  <c r="AI3507" i="3"/>
  <c r="AG3507" i="3"/>
  <c r="AF3507" i="3"/>
  <c r="AE3507" i="3"/>
  <c r="AD3507" i="3"/>
  <c r="AC3507" i="3"/>
  <c r="AV3506" i="3"/>
  <c r="AR3506" i="3"/>
  <c r="AQ3506" i="3"/>
  <c r="AP3506" i="3"/>
  <c r="AN3506" i="3"/>
  <c r="AL3506" i="3"/>
  <c r="AK3506" i="3"/>
  <c r="AJ3506" i="3"/>
  <c r="AI3506" i="3"/>
  <c r="AG3506" i="3"/>
  <c r="AF3506" i="3"/>
  <c r="AE3506" i="3"/>
  <c r="AD3506" i="3"/>
  <c r="AC3506" i="3"/>
  <c r="AV3505" i="3"/>
  <c r="AR3505" i="3"/>
  <c r="AQ3505" i="3"/>
  <c r="AP3505" i="3"/>
  <c r="AN3505" i="3"/>
  <c r="AL3505" i="3"/>
  <c r="AK3505" i="3"/>
  <c r="AJ3505" i="3"/>
  <c r="AI3505" i="3"/>
  <c r="AG3505" i="3"/>
  <c r="AF3505" i="3"/>
  <c r="AE3505" i="3"/>
  <c r="AD3505" i="3"/>
  <c r="AC3505" i="3"/>
  <c r="AV3504" i="3"/>
  <c r="AR3504" i="3"/>
  <c r="AQ3504" i="3"/>
  <c r="AP3504" i="3"/>
  <c r="AN3504" i="3"/>
  <c r="AL3504" i="3"/>
  <c r="AK3504" i="3"/>
  <c r="AJ3504" i="3"/>
  <c r="AI3504" i="3"/>
  <c r="AG3504" i="3"/>
  <c r="AF3504" i="3"/>
  <c r="AE3504" i="3"/>
  <c r="AD3504" i="3"/>
  <c r="AC3504" i="3"/>
  <c r="AV3503" i="3"/>
  <c r="AR3503" i="3"/>
  <c r="AQ3503" i="3"/>
  <c r="AP3503" i="3"/>
  <c r="AN3503" i="3"/>
  <c r="AL3503" i="3"/>
  <c r="AK3503" i="3"/>
  <c r="AJ3503" i="3"/>
  <c r="AI3503" i="3"/>
  <c r="AG3503" i="3"/>
  <c r="AF3503" i="3"/>
  <c r="AE3503" i="3"/>
  <c r="AD3503" i="3"/>
  <c r="AC3503" i="3"/>
  <c r="AV3502" i="3"/>
  <c r="AR3502" i="3"/>
  <c r="AQ3502" i="3"/>
  <c r="AP3502" i="3"/>
  <c r="AN3502" i="3"/>
  <c r="AL3502" i="3"/>
  <c r="AK3502" i="3"/>
  <c r="AJ3502" i="3"/>
  <c r="AI3502" i="3"/>
  <c r="AG3502" i="3"/>
  <c r="AF3502" i="3"/>
  <c r="AE3502" i="3"/>
  <c r="AD3502" i="3"/>
  <c r="AC3502" i="3"/>
  <c r="AV3501" i="3"/>
  <c r="AR3501" i="3"/>
  <c r="AQ3501" i="3"/>
  <c r="AP3501" i="3"/>
  <c r="AN3501" i="3"/>
  <c r="AL3501" i="3"/>
  <c r="AK3501" i="3"/>
  <c r="AJ3501" i="3"/>
  <c r="AI3501" i="3"/>
  <c r="AG3501" i="3"/>
  <c r="AF3501" i="3"/>
  <c r="AE3501" i="3"/>
  <c r="AD3501" i="3"/>
  <c r="AC3501" i="3"/>
  <c r="AV3500" i="3"/>
  <c r="AR3500" i="3"/>
  <c r="AQ3500" i="3"/>
  <c r="AP3500" i="3"/>
  <c r="AN3500" i="3"/>
  <c r="AL3500" i="3"/>
  <c r="AK3500" i="3"/>
  <c r="AJ3500" i="3"/>
  <c r="AI3500" i="3"/>
  <c r="AG3500" i="3"/>
  <c r="AF3500" i="3"/>
  <c r="AE3500" i="3"/>
  <c r="AD3500" i="3"/>
  <c r="AC3500" i="3"/>
  <c r="AV3499" i="3"/>
  <c r="AR3499" i="3"/>
  <c r="AQ3499" i="3"/>
  <c r="AP3499" i="3"/>
  <c r="AN3499" i="3"/>
  <c r="AL3499" i="3"/>
  <c r="AK3499" i="3"/>
  <c r="AJ3499" i="3"/>
  <c r="AI3499" i="3"/>
  <c r="AG3499" i="3"/>
  <c r="AF3499" i="3"/>
  <c r="AE3499" i="3"/>
  <c r="AD3499" i="3"/>
  <c r="AC3499" i="3"/>
  <c r="AV3498" i="3"/>
  <c r="AR3498" i="3"/>
  <c r="AQ3498" i="3"/>
  <c r="AP3498" i="3"/>
  <c r="AN3498" i="3"/>
  <c r="AL3498" i="3"/>
  <c r="AK3498" i="3"/>
  <c r="AJ3498" i="3"/>
  <c r="AI3498" i="3"/>
  <c r="AG3498" i="3"/>
  <c r="AF3498" i="3"/>
  <c r="AE3498" i="3"/>
  <c r="AD3498" i="3"/>
  <c r="AC3498" i="3"/>
  <c r="AV3497" i="3"/>
  <c r="AR3497" i="3"/>
  <c r="AQ3497" i="3"/>
  <c r="AP3497" i="3"/>
  <c r="AN3497" i="3"/>
  <c r="AL3497" i="3"/>
  <c r="AK3497" i="3"/>
  <c r="AJ3497" i="3"/>
  <c r="AI3497" i="3"/>
  <c r="AG3497" i="3"/>
  <c r="AF3497" i="3"/>
  <c r="AE3497" i="3"/>
  <c r="AD3497" i="3"/>
  <c r="AC3497" i="3"/>
  <c r="AV3496" i="3"/>
  <c r="AR3496" i="3"/>
  <c r="AQ3496" i="3"/>
  <c r="AP3496" i="3"/>
  <c r="AN3496" i="3"/>
  <c r="AL3496" i="3"/>
  <c r="AK3496" i="3"/>
  <c r="AJ3496" i="3"/>
  <c r="AI3496" i="3"/>
  <c r="AG3496" i="3"/>
  <c r="AF3496" i="3"/>
  <c r="AE3496" i="3"/>
  <c r="AD3496" i="3"/>
  <c r="AC3496" i="3"/>
  <c r="AV3495" i="3"/>
  <c r="AR3495" i="3"/>
  <c r="AQ3495" i="3"/>
  <c r="AP3495" i="3"/>
  <c r="AN3495" i="3"/>
  <c r="AL3495" i="3"/>
  <c r="AK3495" i="3"/>
  <c r="AJ3495" i="3"/>
  <c r="AI3495" i="3"/>
  <c r="AG3495" i="3"/>
  <c r="AF3495" i="3"/>
  <c r="AE3495" i="3"/>
  <c r="AD3495" i="3"/>
  <c r="AC3495" i="3"/>
  <c r="AV3494" i="3"/>
  <c r="AR3494" i="3"/>
  <c r="AQ3494" i="3"/>
  <c r="AP3494" i="3"/>
  <c r="AN3494" i="3"/>
  <c r="AL3494" i="3"/>
  <c r="AK3494" i="3"/>
  <c r="AJ3494" i="3"/>
  <c r="AI3494" i="3"/>
  <c r="AG3494" i="3"/>
  <c r="AF3494" i="3"/>
  <c r="AE3494" i="3"/>
  <c r="AD3494" i="3"/>
  <c r="AC3494" i="3"/>
  <c r="AV3493" i="3"/>
  <c r="AR3493" i="3"/>
  <c r="AQ3493" i="3"/>
  <c r="AP3493" i="3"/>
  <c r="AN3493" i="3"/>
  <c r="AL3493" i="3"/>
  <c r="AK3493" i="3"/>
  <c r="AJ3493" i="3"/>
  <c r="AI3493" i="3"/>
  <c r="AG3493" i="3"/>
  <c r="AF3493" i="3"/>
  <c r="AE3493" i="3"/>
  <c r="AD3493" i="3"/>
  <c r="AC3493" i="3"/>
  <c r="AV3492" i="3"/>
  <c r="AR3492" i="3"/>
  <c r="AQ3492" i="3"/>
  <c r="AP3492" i="3"/>
  <c r="AN3492" i="3"/>
  <c r="AL3492" i="3"/>
  <c r="AK3492" i="3"/>
  <c r="AJ3492" i="3"/>
  <c r="AI3492" i="3"/>
  <c r="AG3492" i="3"/>
  <c r="AF3492" i="3"/>
  <c r="AE3492" i="3"/>
  <c r="AD3492" i="3"/>
  <c r="AC3492" i="3"/>
  <c r="AV3491" i="3"/>
  <c r="AR3491" i="3"/>
  <c r="AQ3491" i="3"/>
  <c r="AP3491" i="3"/>
  <c r="AN3491" i="3"/>
  <c r="AL3491" i="3"/>
  <c r="AK3491" i="3"/>
  <c r="AJ3491" i="3"/>
  <c r="AI3491" i="3"/>
  <c r="AG3491" i="3"/>
  <c r="AF3491" i="3"/>
  <c r="AE3491" i="3"/>
  <c r="AD3491" i="3"/>
  <c r="AC3491" i="3"/>
  <c r="AV3490" i="3"/>
  <c r="AR3490" i="3"/>
  <c r="AQ3490" i="3"/>
  <c r="AP3490" i="3"/>
  <c r="AN3490" i="3"/>
  <c r="AL3490" i="3"/>
  <c r="AK3490" i="3"/>
  <c r="AJ3490" i="3"/>
  <c r="AI3490" i="3"/>
  <c r="AG3490" i="3"/>
  <c r="AF3490" i="3"/>
  <c r="AE3490" i="3"/>
  <c r="AD3490" i="3"/>
  <c r="AC3490" i="3"/>
  <c r="AV3489" i="3"/>
  <c r="AR3489" i="3"/>
  <c r="AQ3489" i="3"/>
  <c r="AP3489" i="3"/>
  <c r="AN3489" i="3"/>
  <c r="AL3489" i="3"/>
  <c r="AK3489" i="3"/>
  <c r="AJ3489" i="3"/>
  <c r="AI3489" i="3"/>
  <c r="AG3489" i="3"/>
  <c r="AF3489" i="3"/>
  <c r="AE3489" i="3"/>
  <c r="AD3489" i="3"/>
  <c r="AC3489" i="3"/>
  <c r="AV3488" i="3"/>
  <c r="AR3488" i="3"/>
  <c r="AQ3488" i="3"/>
  <c r="AP3488" i="3"/>
  <c r="AN3488" i="3"/>
  <c r="AL3488" i="3"/>
  <c r="AK3488" i="3"/>
  <c r="AJ3488" i="3"/>
  <c r="AI3488" i="3"/>
  <c r="AG3488" i="3"/>
  <c r="AF3488" i="3"/>
  <c r="AE3488" i="3"/>
  <c r="AD3488" i="3"/>
  <c r="AC3488" i="3"/>
  <c r="AV3487" i="3"/>
  <c r="AR3487" i="3"/>
  <c r="AQ3487" i="3"/>
  <c r="AP3487" i="3"/>
  <c r="AN3487" i="3"/>
  <c r="AL3487" i="3"/>
  <c r="AK3487" i="3"/>
  <c r="AJ3487" i="3"/>
  <c r="AI3487" i="3"/>
  <c r="AG3487" i="3"/>
  <c r="AF3487" i="3"/>
  <c r="AE3487" i="3"/>
  <c r="AD3487" i="3"/>
  <c r="AC3487" i="3"/>
  <c r="G3487" i="3" a="1"/>
  <c r="G3487" i="3" s="1"/>
  <c r="AV3486" i="3"/>
  <c r="AR3486" i="3"/>
  <c r="AQ3486" i="3"/>
  <c r="AP3486" i="3"/>
  <c r="AN3486" i="3"/>
  <c r="AL3486" i="3"/>
  <c r="AK3486" i="3"/>
  <c r="AJ3486" i="3"/>
  <c r="AI3486" i="3"/>
  <c r="AG3486" i="3"/>
  <c r="AF3486" i="3"/>
  <c r="AE3486" i="3"/>
  <c r="AD3486" i="3"/>
  <c r="AC3486" i="3"/>
  <c r="AV3485" i="3"/>
  <c r="AR3485" i="3"/>
  <c r="AQ3485" i="3"/>
  <c r="AP3485" i="3"/>
  <c r="AN3485" i="3"/>
  <c r="AL3485" i="3"/>
  <c r="AK3485" i="3"/>
  <c r="AJ3485" i="3"/>
  <c r="AI3485" i="3"/>
  <c r="AG3485" i="3"/>
  <c r="AF3485" i="3"/>
  <c r="AE3485" i="3"/>
  <c r="AD3485" i="3"/>
  <c r="AC3485" i="3"/>
  <c r="AV3484" i="3"/>
  <c r="AR3484" i="3"/>
  <c r="AQ3484" i="3"/>
  <c r="AP3484" i="3"/>
  <c r="AN3484" i="3"/>
  <c r="AL3484" i="3"/>
  <c r="AK3484" i="3"/>
  <c r="AJ3484" i="3"/>
  <c r="AI3484" i="3"/>
  <c r="AG3484" i="3"/>
  <c r="AF3484" i="3"/>
  <c r="AE3484" i="3"/>
  <c r="AD3484" i="3"/>
  <c r="AC3484" i="3"/>
  <c r="AV3483" i="3"/>
  <c r="AR3483" i="3"/>
  <c r="AQ3483" i="3"/>
  <c r="AP3483" i="3"/>
  <c r="AN3483" i="3"/>
  <c r="AL3483" i="3"/>
  <c r="AK3483" i="3"/>
  <c r="AJ3483" i="3"/>
  <c r="AI3483" i="3"/>
  <c r="AG3483" i="3"/>
  <c r="AF3483" i="3"/>
  <c r="AE3483" i="3"/>
  <c r="AD3483" i="3"/>
  <c r="AC3483" i="3"/>
  <c r="AV3482" i="3"/>
  <c r="AR3482" i="3"/>
  <c r="AQ3482" i="3"/>
  <c r="AP3482" i="3"/>
  <c r="AN3482" i="3"/>
  <c r="AL3482" i="3"/>
  <c r="AK3482" i="3"/>
  <c r="AJ3482" i="3"/>
  <c r="AI3482" i="3"/>
  <c r="AG3482" i="3"/>
  <c r="AF3482" i="3"/>
  <c r="AE3482" i="3"/>
  <c r="AD3482" i="3"/>
  <c r="AC3482" i="3"/>
  <c r="AV3481" i="3"/>
  <c r="AR3481" i="3"/>
  <c r="AQ3481" i="3"/>
  <c r="AP3481" i="3"/>
  <c r="AN3481" i="3"/>
  <c r="AL3481" i="3"/>
  <c r="AK3481" i="3"/>
  <c r="AJ3481" i="3"/>
  <c r="AI3481" i="3"/>
  <c r="AG3481" i="3"/>
  <c r="AF3481" i="3"/>
  <c r="AE3481" i="3"/>
  <c r="AD3481" i="3"/>
  <c r="AC3481" i="3"/>
  <c r="AV3480" i="3"/>
  <c r="AR3480" i="3"/>
  <c r="AQ3480" i="3"/>
  <c r="AP3480" i="3"/>
  <c r="AN3480" i="3"/>
  <c r="AL3480" i="3"/>
  <c r="AK3480" i="3"/>
  <c r="AJ3480" i="3"/>
  <c r="AI3480" i="3"/>
  <c r="AG3480" i="3"/>
  <c r="AF3480" i="3"/>
  <c r="AE3480" i="3"/>
  <c r="AD3480" i="3"/>
  <c r="AC3480" i="3"/>
  <c r="AV3479" i="3"/>
  <c r="AR3479" i="3"/>
  <c r="AQ3479" i="3"/>
  <c r="AP3479" i="3"/>
  <c r="AN3479" i="3"/>
  <c r="AL3479" i="3"/>
  <c r="AK3479" i="3"/>
  <c r="AJ3479" i="3"/>
  <c r="AI3479" i="3"/>
  <c r="AG3479" i="3"/>
  <c r="AF3479" i="3"/>
  <c r="AE3479" i="3"/>
  <c r="AD3479" i="3"/>
  <c r="AC3479" i="3"/>
  <c r="AV3478" i="3"/>
  <c r="AR3478" i="3"/>
  <c r="AQ3478" i="3"/>
  <c r="AP3478" i="3"/>
  <c r="AN3478" i="3"/>
  <c r="AL3478" i="3"/>
  <c r="AK3478" i="3"/>
  <c r="AJ3478" i="3"/>
  <c r="AI3478" i="3"/>
  <c r="AG3478" i="3"/>
  <c r="AF3478" i="3"/>
  <c r="AE3478" i="3"/>
  <c r="AD3478" i="3"/>
  <c r="AC3478" i="3"/>
  <c r="AV3477" i="3"/>
  <c r="AR3477" i="3"/>
  <c r="AQ3477" i="3"/>
  <c r="AP3477" i="3"/>
  <c r="AN3477" i="3"/>
  <c r="AL3477" i="3"/>
  <c r="AK3477" i="3"/>
  <c r="AJ3477" i="3"/>
  <c r="AI3477" i="3"/>
  <c r="AG3477" i="3"/>
  <c r="AF3477" i="3"/>
  <c r="AE3477" i="3"/>
  <c r="AD3477" i="3"/>
  <c r="AC3477" i="3"/>
  <c r="AV3476" i="3"/>
  <c r="AR3476" i="3"/>
  <c r="AQ3476" i="3"/>
  <c r="AP3476" i="3"/>
  <c r="AN3476" i="3"/>
  <c r="AL3476" i="3"/>
  <c r="AK3476" i="3"/>
  <c r="AJ3476" i="3"/>
  <c r="AI3476" i="3"/>
  <c r="AG3476" i="3"/>
  <c r="AF3476" i="3"/>
  <c r="AE3476" i="3"/>
  <c r="AD3476" i="3"/>
  <c r="AC3476" i="3"/>
  <c r="AV3475" i="3"/>
  <c r="AR3475" i="3"/>
  <c r="AQ3475" i="3"/>
  <c r="AP3475" i="3"/>
  <c r="AN3475" i="3"/>
  <c r="AL3475" i="3"/>
  <c r="AK3475" i="3"/>
  <c r="AJ3475" i="3"/>
  <c r="AI3475" i="3"/>
  <c r="AG3475" i="3"/>
  <c r="AF3475" i="3"/>
  <c r="AE3475" i="3"/>
  <c r="AD3475" i="3"/>
  <c r="AC3475" i="3"/>
  <c r="AV3474" i="3"/>
  <c r="AR3474" i="3"/>
  <c r="AQ3474" i="3"/>
  <c r="AP3474" i="3"/>
  <c r="AN3474" i="3"/>
  <c r="AL3474" i="3"/>
  <c r="AK3474" i="3"/>
  <c r="AJ3474" i="3"/>
  <c r="AI3474" i="3"/>
  <c r="AG3474" i="3"/>
  <c r="AF3474" i="3"/>
  <c r="AE3474" i="3"/>
  <c r="AD3474" i="3"/>
  <c r="AC3474" i="3"/>
  <c r="AV3473" i="3"/>
  <c r="AR3473" i="3"/>
  <c r="AQ3473" i="3"/>
  <c r="AP3473" i="3"/>
  <c r="AN3473" i="3"/>
  <c r="AL3473" i="3"/>
  <c r="AK3473" i="3"/>
  <c r="AJ3473" i="3"/>
  <c r="AI3473" i="3"/>
  <c r="AG3473" i="3"/>
  <c r="AF3473" i="3"/>
  <c r="AE3473" i="3"/>
  <c r="AD3473" i="3"/>
  <c r="AC3473" i="3"/>
  <c r="AV3472" i="3"/>
  <c r="AR3472" i="3"/>
  <c r="AQ3472" i="3"/>
  <c r="AP3472" i="3"/>
  <c r="AN3472" i="3"/>
  <c r="AL3472" i="3"/>
  <c r="AK3472" i="3"/>
  <c r="AJ3472" i="3"/>
  <c r="AI3472" i="3"/>
  <c r="AG3472" i="3"/>
  <c r="AF3472" i="3"/>
  <c r="AE3472" i="3"/>
  <c r="AD3472" i="3"/>
  <c r="AC3472" i="3"/>
  <c r="AV3471" i="3"/>
  <c r="AR3471" i="3"/>
  <c r="AQ3471" i="3"/>
  <c r="AP3471" i="3"/>
  <c r="AN3471" i="3"/>
  <c r="AL3471" i="3"/>
  <c r="AK3471" i="3"/>
  <c r="AJ3471" i="3"/>
  <c r="AI3471" i="3"/>
  <c r="AG3471" i="3"/>
  <c r="AF3471" i="3"/>
  <c r="AE3471" i="3"/>
  <c r="AD3471" i="3"/>
  <c r="AC3471" i="3"/>
  <c r="AV3470" i="3"/>
  <c r="AR3470" i="3"/>
  <c r="AQ3470" i="3"/>
  <c r="AP3470" i="3"/>
  <c r="AN3470" i="3"/>
  <c r="AL3470" i="3"/>
  <c r="AK3470" i="3"/>
  <c r="AJ3470" i="3"/>
  <c r="AI3470" i="3"/>
  <c r="AG3470" i="3"/>
  <c r="AF3470" i="3"/>
  <c r="AE3470" i="3"/>
  <c r="AD3470" i="3"/>
  <c r="AC3470" i="3"/>
  <c r="AV3469" i="3"/>
  <c r="AR3469" i="3"/>
  <c r="AQ3469" i="3"/>
  <c r="AP3469" i="3"/>
  <c r="AN3469" i="3"/>
  <c r="AL3469" i="3"/>
  <c r="AK3469" i="3"/>
  <c r="AJ3469" i="3"/>
  <c r="AI3469" i="3"/>
  <c r="AG3469" i="3"/>
  <c r="AF3469" i="3"/>
  <c r="AE3469" i="3"/>
  <c r="AD3469" i="3"/>
  <c r="AC3469" i="3"/>
  <c r="AV3468" i="3"/>
  <c r="AR3468" i="3"/>
  <c r="AQ3468" i="3"/>
  <c r="AP3468" i="3"/>
  <c r="AN3468" i="3"/>
  <c r="AL3468" i="3"/>
  <c r="AK3468" i="3"/>
  <c r="AJ3468" i="3"/>
  <c r="AI3468" i="3"/>
  <c r="AG3468" i="3"/>
  <c r="AF3468" i="3"/>
  <c r="AE3468" i="3"/>
  <c r="AD3468" i="3"/>
  <c r="AC3468" i="3"/>
  <c r="AV3467" i="3"/>
  <c r="AR3467" i="3"/>
  <c r="AQ3467" i="3"/>
  <c r="AP3467" i="3"/>
  <c r="AN3467" i="3"/>
  <c r="AL3467" i="3"/>
  <c r="AK3467" i="3"/>
  <c r="AJ3467" i="3"/>
  <c r="AI3467" i="3"/>
  <c r="AG3467" i="3"/>
  <c r="AF3467" i="3"/>
  <c r="AE3467" i="3"/>
  <c r="AD3467" i="3"/>
  <c r="AC3467" i="3"/>
  <c r="AV3466" i="3"/>
  <c r="AR3466" i="3"/>
  <c r="AQ3466" i="3"/>
  <c r="AP3466" i="3"/>
  <c r="AN3466" i="3"/>
  <c r="AL3466" i="3"/>
  <c r="AK3466" i="3"/>
  <c r="AJ3466" i="3"/>
  <c r="AI3466" i="3"/>
  <c r="AG3466" i="3"/>
  <c r="AF3466" i="3"/>
  <c r="AE3466" i="3"/>
  <c r="AD3466" i="3"/>
  <c r="AC3466" i="3"/>
  <c r="AV3465" i="3"/>
  <c r="AR3465" i="3"/>
  <c r="AQ3465" i="3"/>
  <c r="AP3465" i="3"/>
  <c r="AN3465" i="3"/>
  <c r="AL3465" i="3"/>
  <c r="AK3465" i="3"/>
  <c r="AJ3465" i="3"/>
  <c r="AI3465" i="3"/>
  <c r="AG3465" i="3"/>
  <c r="AF3465" i="3"/>
  <c r="AE3465" i="3"/>
  <c r="AD3465" i="3"/>
  <c r="AC3465" i="3"/>
  <c r="AV3464" i="3"/>
  <c r="AR3464" i="3"/>
  <c r="AQ3464" i="3"/>
  <c r="AP3464" i="3"/>
  <c r="AN3464" i="3"/>
  <c r="AL3464" i="3"/>
  <c r="AK3464" i="3"/>
  <c r="AJ3464" i="3"/>
  <c r="AI3464" i="3"/>
  <c r="AG3464" i="3"/>
  <c r="AF3464" i="3"/>
  <c r="AE3464" i="3"/>
  <c r="AD3464" i="3"/>
  <c r="AC3464" i="3"/>
  <c r="AV3463" i="3"/>
  <c r="AR3463" i="3"/>
  <c r="AQ3463" i="3"/>
  <c r="AP3463" i="3"/>
  <c r="AN3463" i="3"/>
  <c r="AL3463" i="3"/>
  <c r="AK3463" i="3"/>
  <c r="AJ3463" i="3"/>
  <c r="AI3463" i="3"/>
  <c r="AG3463" i="3"/>
  <c r="AF3463" i="3"/>
  <c r="AE3463" i="3"/>
  <c r="AD3463" i="3"/>
  <c r="AC3463" i="3"/>
  <c r="AV3462" i="3"/>
  <c r="AR3462" i="3"/>
  <c r="AQ3462" i="3"/>
  <c r="AP3462" i="3"/>
  <c r="AN3462" i="3"/>
  <c r="AL3462" i="3"/>
  <c r="AK3462" i="3"/>
  <c r="AJ3462" i="3"/>
  <c r="AI3462" i="3"/>
  <c r="AG3462" i="3"/>
  <c r="AF3462" i="3"/>
  <c r="AE3462" i="3"/>
  <c r="AD3462" i="3"/>
  <c r="AC3462" i="3"/>
  <c r="AV3461" i="3"/>
  <c r="AR3461" i="3"/>
  <c r="AQ3461" i="3"/>
  <c r="AP3461" i="3"/>
  <c r="AN3461" i="3"/>
  <c r="AL3461" i="3"/>
  <c r="AK3461" i="3"/>
  <c r="AJ3461" i="3"/>
  <c r="AI3461" i="3"/>
  <c r="AG3461" i="3"/>
  <c r="AF3461" i="3"/>
  <c r="AE3461" i="3"/>
  <c r="AD3461" i="3"/>
  <c r="AC3461" i="3"/>
  <c r="AV3460" i="3"/>
  <c r="AR3460" i="3"/>
  <c r="AQ3460" i="3"/>
  <c r="AP3460" i="3"/>
  <c r="AN3460" i="3"/>
  <c r="AL3460" i="3"/>
  <c r="AK3460" i="3"/>
  <c r="AJ3460" i="3"/>
  <c r="AI3460" i="3"/>
  <c r="AG3460" i="3"/>
  <c r="AF3460" i="3"/>
  <c r="AE3460" i="3"/>
  <c r="AD3460" i="3"/>
  <c r="AC3460" i="3"/>
  <c r="AV3459" i="3"/>
  <c r="AR3459" i="3"/>
  <c r="AQ3459" i="3"/>
  <c r="AP3459" i="3"/>
  <c r="AN3459" i="3"/>
  <c r="AL3459" i="3"/>
  <c r="AK3459" i="3"/>
  <c r="AJ3459" i="3"/>
  <c r="AI3459" i="3"/>
  <c r="AG3459" i="3"/>
  <c r="AF3459" i="3"/>
  <c r="AE3459" i="3"/>
  <c r="AD3459" i="3"/>
  <c r="AC3459" i="3"/>
  <c r="AV3458" i="3"/>
  <c r="AR3458" i="3"/>
  <c r="AQ3458" i="3"/>
  <c r="AP3458" i="3"/>
  <c r="AN3458" i="3"/>
  <c r="AL3458" i="3"/>
  <c r="AK3458" i="3"/>
  <c r="AJ3458" i="3"/>
  <c r="AI3458" i="3"/>
  <c r="AG3458" i="3"/>
  <c r="AF3458" i="3"/>
  <c r="AE3458" i="3"/>
  <c r="AD3458" i="3"/>
  <c r="AC3458" i="3"/>
  <c r="AV3457" i="3"/>
  <c r="AR3457" i="3"/>
  <c r="AQ3457" i="3"/>
  <c r="AP3457" i="3"/>
  <c r="AN3457" i="3"/>
  <c r="AL3457" i="3"/>
  <c r="AK3457" i="3"/>
  <c r="AJ3457" i="3"/>
  <c r="AI3457" i="3"/>
  <c r="AG3457" i="3"/>
  <c r="AF3457" i="3"/>
  <c r="AE3457" i="3"/>
  <c r="AD3457" i="3"/>
  <c r="AC3457" i="3"/>
  <c r="AV3456" i="3"/>
  <c r="AR3456" i="3"/>
  <c r="AQ3456" i="3"/>
  <c r="AP3456" i="3"/>
  <c r="AN3456" i="3"/>
  <c r="AL3456" i="3"/>
  <c r="AK3456" i="3"/>
  <c r="AJ3456" i="3"/>
  <c r="AI3456" i="3"/>
  <c r="AG3456" i="3"/>
  <c r="AF3456" i="3"/>
  <c r="AE3456" i="3"/>
  <c r="AD3456" i="3"/>
  <c r="AC3456" i="3"/>
  <c r="AV3455" i="3"/>
  <c r="AR3455" i="3"/>
  <c r="AQ3455" i="3"/>
  <c r="AP3455" i="3"/>
  <c r="AN3455" i="3"/>
  <c r="AL3455" i="3"/>
  <c r="AK3455" i="3"/>
  <c r="AJ3455" i="3"/>
  <c r="AI3455" i="3"/>
  <c r="AG3455" i="3"/>
  <c r="AF3455" i="3"/>
  <c r="AE3455" i="3"/>
  <c r="AD3455" i="3"/>
  <c r="AC3455" i="3"/>
  <c r="AV3454" i="3"/>
  <c r="AR3454" i="3"/>
  <c r="AQ3454" i="3"/>
  <c r="AP3454" i="3"/>
  <c r="AN3454" i="3"/>
  <c r="AL3454" i="3"/>
  <c r="AK3454" i="3"/>
  <c r="AJ3454" i="3"/>
  <c r="AI3454" i="3"/>
  <c r="AG3454" i="3"/>
  <c r="AF3454" i="3"/>
  <c r="AE3454" i="3"/>
  <c r="AD3454" i="3"/>
  <c r="AC3454" i="3"/>
  <c r="AV3453" i="3"/>
  <c r="AR3453" i="3"/>
  <c r="AQ3453" i="3"/>
  <c r="AP3453" i="3"/>
  <c r="AN3453" i="3"/>
  <c r="AL3453" i="3"/>
  <c r="AK3453" i="3"/>
  <c r="AJ3453" i="3"/>
  <c r="AI3453" i="3"/>
  <c r="AG3453" i="3"/>
  <c r="AF3453" i="3"/>
  <c r="AE3453" i="3"/>
  <c r="AD3453" i="3"/>
  <c r="AC3453" i="3"/>
  <c r="AV3452" i="3"/>
  <c r="AR3452" i="3"/>
  <c r="AQ3452" i="3"/>
  <c r="AP3452" i="3"/>
  <c r="AN3452" i="3"/>
  <c r="AL3452" i="3"/>
  <c r="AK3452" i="3"/>
  <c r="AJ3452" i="3"/>
  <c r="AI3452" i="3"/>
  <c r="AG3452" i="3"/>
  <c r="AF3452" i="3"/>
  <c r="AE3452" i="3"/>
  <c r="AD3452" i="3"/>
  <c r="AC3452" i="3"/>
  <c r="AV3451" i="3"/>
  <c r="AR3451" i="3"/>
  <c r="AQ3451" i="3"/>
  <c r="AP3451" i="3"/>
  <c r="AN3451" i="3"/>
  <c r="AL3451" i="3"/>
  <c r="AK3451" i="3"/>
  <c r="AJ3451" i="3"/>
  <c r="AI3451" i="3"/>
  <c r="AG3451" i="3"/>
  <c r="AF3451" i="3"/>
  <c r="AE3451" i="3"/>
  <c r="AD3451" i="3"/>
  <c r="AC3451" i="3"/>
  <c r="AV3450" i="3"/>
  <c r="AR3450" i="3"/>
  <c r="AQ3450" i="3"/>
  <c r="AP3450" i="3"/>
  <c r="AN3450" i="3"/>
  <c r="AL3450" i="3"/>
  <c r="AK3450" i="3"/>
  <c r="AJ3450" i="3"/>
  <c r="AI3450" i="3"/>
  <c r="AG3450" i="3"/>
  <c r="AF3450" i="3"/>
  <c r="AE3450" i="3"/>
  <c r="AD3450" i="3"/>
  <c r="AC3450" i="3"/>
  <c r="AV3449" i="3"/>
  <c r="AR3449" i="3"/>
  <c r="AQ3449" i="3"/>
  <c r="AP3449" i="3"/>
  <c r="AN3449" i="3"/>
  <c r="AL3449" i="3"/>
  <c r="AK3449" i="3"/>
  <c r="AJ3449" i="3"/>
  <c r="AI3449" i="3"/>
  <c r="AG3449" i="3"/>
  <c r="AF3449" i="3"/>
  <c r="AE3449" i="3"/>
  <c r="AD3449" i="3"/>
  <c r="AC3449" i="3"/>
  <c r="AV3448" i="3"/>
  <c r="AR3448" i="3"/>
  <c r="AQ3448" i="3"/>
  <c r="AP3448" i="3"/>
  <c r="AN3448" i="3"/>
  <c r="AL3448" i="3"/>
  <c r="AK3448" i="3"/>
  <c r="AJ3448" i="3"/>
  <c r="AI3448" i="3"/>
  <c r="AG3448" i="3"/>
  <c r="AF3448" i="3"/>
  <c r="AE3448" i="3"/>
  <c r="AD3448" i="3"/>
  <c r="AC3448" i="3"/>
  <c r="AV3447" i="3"/>
  <c r="AR3447" i="3"/>
  <c r="AQ3447" i="3"/>
  <c r="AP3447" i="3"/>
  <c r="AN3447" i="3"/>
  <c r="AL3447" i="3"/>
  <c r="AK3447" i="3"/>
  <c r="AJ3447" i="3"/>
  <c r="AI3447" i="3"/>
  <c r="AG3447" i="3"/>
  <c r="AF3447" i="3"/>
  <c r="AE3447" i="3"/>
  <c r="AD3447" i="3"/>
  <c r="AC3447" i="3"/>
  <c r="AV3446" i="3"/>
  <c r="AR3446" i="3"/>
  <c r="AQ3446" i="3"/>
  <c r="AP3446" i="3"/>
  <c r="AN3446" i="3"/>
  <c r="AL3446" i="3"/>
  <c r="AK3446" i="3"/>
  <c r="AJ3446" i="3"/>
  <c r="AI3446" i="3"/>
  <c r="AG3446" i="3"/>
  <c r="AF3446" i="3"/>
  <c r="AE3446" i="3"/>
  <c r="AD3446" i="3"/>
  <c r="AC3446" i="3"/>
  <c r="AV3445" i="3"/>
  <c r="AR3445" i="3"/>
  <c r="AQ3445" i="3"/>
  <c r="AP3445" i="3"/>
  <c r="AN3445" i="3"/>
  <c r="AL3445" i="3"/>
  <c r="AK3445" i="3"/>
  <c r="AJ3445" i="3"/>
  <c r="AI3445" i="3"/>
  <c r="AG3445" i="3"/>
  <c r="AF3445" i="3"/>
  <c r="AE3445" i="3"/>
  <c r="AD3445" i="3"/>
  <c r="AC3445" i="3"/>
  <c r="AV3444" i="3"/>
  <c r="AR3444" i="3"/>
  <c r="AQ3444" i="3"/>
  <c r="AP3444" i="3"/>
  <c r="AN3444" i="3"/>
  <c r="AL3444" i="3"/>
  <c r="AK3444" i="3"/>
  <c r="AJ3444" i="3"/>
  <c r="AI3444" i="3"/>
  <c r="AG3444" i="3"/>
  <c r="AF3444" i="3"/>
  <c r="AE3444" i="3"/>
  <c r="AD3444" i="3"/>
  <c r="AC3444" i="3"/>
  <c r="AV3443" i="3"/>
  <c r="AR3443" i="3"/>
  <c r="AQ3443" i="3"/>
  <c r="AP3443" i="3"/>
  <c r="AN3443" i="3"/>
  <c r="AL3443" i="3"/>
  <c r="AK3443" i="3"/>
  <c r="AJ3443" i="3"/>
  <c r="AI3443" i="3"/>
  <c r="AG3443" i="3"/>
  <c r="AF3443" i="3"/>
  <c r="AE3443" i="3"/>
  <c r="AD3443" i="3"/>
  <c r="AC3443" i="3"/>
  <c r="AV3442" i="3"/>
  <c r="AR3442" i="3"/>
  <c r="AQ3442" i="3"/>
  <c r="AP3442" i="3"/>
  <c r="AN3442" i="3"/>
  <c r="AL3442" i="3"/>
  <c r="AK3442" i="3"/>
  <c r="AJ3442" i="3"/>
  <c r="AI3442" i="3"/>
  <c r="AG3442" i="3"/>
  <c r="AF3442" i="3"/>
  <c r="AE3442" i="3"/>
  <c r="AD3442" i="3"/>
  <c r="AC3442" i="3"/>
  <c r="AV3441" i="3"/>
  <c r="AR3441" i="3"/>
  <c r="AQ3441" i="3"/>
  <c r="AP3441" i="3"/>
  <c r="AN3441" i="3"/>
  <c r="AL3441" i="3"/>
  <c r="AK3441" i="3"/>
  <c r="AJ3441" i="3"/>
  <c r="AI3441" i="3"/>
  <c r="AG3441" i="3"/>
  <c r="AF3441" i="3"/>
  <c r="AE3441" i="3"/>
  <c r="AD3441" i="3"/>
  <c r="AC3441" i="3"/>
  <c r="AV3440" i="3"/>
  <c r="AR3440" i="3"/>
  <c r="AQ3440" i="3"/>
  <c r="AP3440" i="3"/>
  <c r="AN3440" i="3"/>
  <c r="AL3440" i="3"/>
  <c r="AK3440" i="3"/>
  <c r="AJ3440" i="3"/>
  <c r="AI3440" i="3"/>
  <c r="AG3440" i="3"/>
  <c r="AF3440" i="3"/>
  <c r="AE3440" i="3"/>
  <c r="AD3440" i="3"/>
  <c r="AC3440" i="3"/>
  <c r="AV3439" i="3"/>
  <c r="AR3439" i="3"/>
  <c r="AQ3439" i="3"/>
  <c r="AP3439" i="3"/>
  <c r="AN3439" i="3"/>
  <c r="AL3439" i="3"/>
  <c r="AK3439" i="3"/>
  <c r="AJ3439" i="3"/>
  <c r="AI3439" i="3"/>
  <c r="AG3439" i="3"/>
  <c r="AF3439" i="3"/>
  <c r="AE3439" i="3"/>
  <c r="AD3439" i="3"/>
  <c r="AC3439" i="3"/>
  <c r="AV3438" i="3"/>
  <c r="AR3438" i="3"/>
  <c r="AQ3438" i="3"/>
  <c r="AP3438" i="3"/>
  <c r="AN3438" i="3"/>
  <c r="AL3438" i="3"/>
  <c r="AK3438" i="3"/>
  <c r="AJ3438" i="3"/>
  <c r="AI3438" i="3"/>
  <c r="AG3438" i="3"/>
  <c r="AF3438" i="3"/>
  <c r="AE3438" i="3"/>
  <c r="AD3438" i="3"/>
  <c r="AC3438" i="3"/>
  <c r="AV3437" i="3"/>
  <c r="AR3437" i="3"/>
  <c r="AQ3437" i="3"/>
  <c r="AP3437" i="3"/>
  <c r="AN3437" i="3"/>
  <c r="AL3437" i="3"/>
  <c r="AK3437" i="3"/>
  <c r="AJ3437" i="3"/>
  <c r="AI3437" i="3"/>
  <c r="AG3437" i="3"/>
  <c r="AF3437" i="3"/>
  <c r="AE3437" i="3"/>
  <c r="AD3437" i="3"/>
  <c r="AC3437" i="3"/>
  <c r="AV3436" i="3"/>
  <c r="AR3436" i="3"/>
  <c r="AQ3436" i="3"/>
  <c r="AP3436" i="3"/>
  <c r="AN3436" i="3"/>
  <c r="AL3436" i="3"/>
  <c r="AK3436" i="3"/>
  <c r="AJ3436" i="3"/>
  <c r="AI3436" i="3"/>
  <c r="AG3436" i="3"/>
  <c r="AF3436" i="3"/>
  <c r="AE3436" i="3"/>
  <c r="AD3436" i="3"/>
  <c r="AC3436" i="3"/>
  <c r="AV3435" i="3"/>
  <c r="AR3435" i="3"/>
  <c r="AQ3435" i="3"/>
  <c r="AP3435" i="3"/>
  <c r="AN3435" i="3"/>
  <c r="AL3435" i="3"/>
  <c r="AK3435" i="3"/>
  <c r="AJ3435" i="3"/>
  <c r="AI3435" i="3"/>
  <c r="AG3435" i="3"/>
  <c r="AF3435" i="3"/>
  <c r="AE3435" i="3"/>
  <c r="AD3435" i="3"/>
  <c r="AC3435" i="3"/>
  <c r="AV3434" i="3"/>
  <c r="AR3434" i="3"/>
  <c r="AQ3434" i="3"/>
  <c r="AP3434" i="3"/>
  <c r="AN3434" i="3"/>
  <c r="AL3434" i="3"/>
  <c r="AK3434" i="3"/>
  <c r="AJ3434" i="3"/>
  <c r="AI3434" i="3"/>
  <c r="AG3434" i="3"/>
  <c r="AF3434" i="3"/>
  <c r="AE3434" i="3"/>
  <c r="AD3434" i="3"/>
  <c r="AC3434" i="3"/>
  <c r="AV3433" i="3"/>
  <c r="AR3433" i="3"/>
  <c r="AQ3433" i="3"/>
  <c r="AP3433" i="3"/>
  <c r="AN3433" i="3"/>
  <c r="AL3433" i="3"/>
  <c r="AK3433" i="3"/>
  <c r="AJ3433" i="3"/>
  <c r="AI3433" i="3"/>
  <c r="AG3433" i="3"/>
  <c r="AF3433" i="3"/>
  <c r="AE3433" i="3"/>
  <c r="AD3433" i="3"/>
  <c r="AC3433" i="3"/>
  <c r="AV3432" i="3"/>
  <c r="AR3432" i="3"/>
  <c r="AQ3432" i="3"/>
  <c r="AP3432" i="3"/>
  <c r="AN3432" i="3"/>
  <c r="AL3432" i="3"/>
  <c r="AK3432" i="3"/>
  <c r="AJ3432" i="3"/>
  <c r="AI3432" i="3"/>
  <c r="AG3432" i="3"/>
  <c r="AF3432" i="3"/>
  <c r="AE3432" i="3"/>
  <c r="AD3432" i="3"/>
  <c r="AC3432" i="3"/>
  <c r="AV3431" i="3"/>
  <c r="AR3431" i="3"/>
  <c r="AQ3431" i="3"/>
  <c r="AP3431" i="3"/>
  <c r="AN3431" i="3"/>
  <c r="AL3431" i="3"/>
  <c r="AK3431" i="3"/>
  <c r="AJ3431" i="3"/>
  <c r="AI3431" i="3"/>
  <c r="AG3431" i="3"/>
  <c r="AF3431" i="3"/>
  <c r="AE3431" i="3"/>
  <c r="AD3431" i="3"/>
  <c r="AC3431" i="3"/>
  <c r="AV3430" i="3"/>
  <c r="AR3430" i="3"/>
  <c r="AQ3430" i="3"/>
  <c r="AP3430" i="3"/>
  <c r="AN3430" i="3"/>
  <c r="AL3430" i="3"/>
  <c r="AK3430" i="3"/>
  <c r="AJ3430" i="3"/>
  <c r="AI3430" i="3"/>
  <c r="AG3430" i="3"/>
  <c r="AF3430" i="3"/>
  <c r="AE3430" i="3"/>
  <c r="AD3430" i="3"/>
  <c r="AC3430" i="3"/>
  <c r="AV3429" i="3"/>
  <c r="AR3429" i="3"/>
  <c r="AQ3429" i="3"/>
  <c r="AP3429" i="3"/>
  <c r="AN3429" i="3"/>
  <c r="AL3429" i="3"/>
  <c r="AK3429" i="3"/>
  <c r="AJ3429" i="3"/>
  <c r="AI3429" i="3"/>
  <c r="AG3429" i="3"/>
  <c r="AF3429" i="3"/>
  <c r="AE3429" i="3"/>
  <c r="AD3429" i="3"/>
  <c r="AC3429" i="3"/>
  <c r="AV3428" i="3"/>
  <c r="AR3428" i="3"/>
  <c r="AQ3428" i="3"/>
  <c r="AP3428" i="3"/>
  <c r="AN3428" i="3"/>
  <c r="AL3428" i="3"/>
  <c r="AK3428" i="3"/>
  <c r="AJ3428" i="3"/>
  <c r="AI3428" i="3"/>
  <c r="AG3428" i="3"/>
  <c r="AF3428" i="3"/>
  <c r="AE3428" i="3"/>
  <c r="AD3428" i="3"/>
  <c r="AC3428" i="3"/>
  <c r="AV3427" i="3"/>
  <c r="AR3427" i="3"/>
  <c r="AQ3427" i="3"/>
  <c r="AP3427" i="3"/>
  <c r="AN3427" i="3"/>
  <c r="AL3427" i="3"/>
  <c r="AK3427" i="3"/>
  <c r="AJ3427" i="3"/>
  <c r="AI3427" i="3"/>
  <c r="AG3427" i="3"/>
  <c r="AF3427" i="3"/>
  <c r="AE3427" i="3"/>
  <c r="AD3427" i="3"/>
  <c r="AC3427" i="3"/>
  <c r="AV3426" i="3"/>
  <c r="AR3426" i="3"/>
  <c r="AQ3426" i="3"/>
  <c r="AP3426" i="3"/>
  <c r="AN3426" i="3"/>
  <c r="AL3426" i="3"/>
  <c r="AK3426" i="3"/>
  <c r="AJ3426" i="3"/>
  <c r="AI3426" i="3"/>
  <c r="AG3426" i="3"/>
  <c r="AF3426" i="3"/>
  <c r="AE3426" i="3"/>
  <c r="AD3426" i="3"/>
  <c r="AC3426" i="3"/>
  <c r="AV3425" i="3"/>
  <c r="AR3425" i="3"/>
  <c r="AQ3425" i="3"/>
  <c r="AP3425" i="3"/>
  <c r="AN3425" i="3"/>
  <c r="AL3425" i="3"/>
  <c r="AK3425" i="3"/>
  <c r="AJ3425" i="3"/>
  <c r="AI3425" i="3"/>
  <c r="AG3425" i="3"/>
  <c r="AF3425" i="3"/>
  <c r="AE3425" i="3"/>
  <c r="AD3425" i="3"/>
  <c r="AC3425" i="3"/>
  <c r="AV3424" i="3"/>
  <c r="AR3424" i="3"/>
  <c r="AQ3424" i="3"/>
  <c r="AP3424" i="3"/>
  <c r="AN3424" i="3"/>
  <c r="AL3424" i="3"/>
  <c r="AK3424" i="3"/>
  <c r="AJ3424" i="3"/>
  <c r="AI3424" i="3"/>
  <c r="AG3424" i="3"/>
  <c r="AF3424" i="3"/>
  <c r="AE3424" i="3"/>
  <c r="AD3424" i="3"/>
  <c r="AC3424" i="3"/>
  <c r="AV3423" i="3"/>
  <c r="AR3423" i="3"/>
  <c r="AQ3423" i="3"/>
  <c r="AP3423" i="3"/>
  <c r="AN3423" i="3"/>
  <c r="AL3423" i="3"/>
  <c r="AK3423" i="3"/>
  <c r="AJ3423" i="3"/>
  <c r="AI3423" i="3"/>
  <c r="AG3423" i="3"/>
  <c r="AF3423" i="3"/>
  <c r="AE3423" i="3"/>
  <c r="AD3423" i="3"/>
  <c r="AC3423" i="3"/>
  <c r="AV3422" i="3"/>
  <c r="AR3422" i="3"/>
  <c r="AQ3422" i="3"/>
  <c r="AP3422" i="3"/>
  <c r="AN3422" i="3"/>
  <c r="AL3422" i="3"/>
  <c r="AK3422" i="3"/>
  <c r="AJ3422" i="3"/>
  <c r="AI3422" i="3"/>
  <c r="AG3422" i="3"/>
  <c r="AF3422" i="3"/>
  <c r="AE3422" i="3"/>
  <c r="AD3422" i="3"/>
  <c r="AC3422" i="3"/>
  <c r="AV3421" i="3"/>
  <c r="AR3421" i="3"/>
  <c r="AQ3421" i="3"/>
  <c r="AP3421" i="3"/>
  <c r="AN3421" i="3"/>
  <c r="AL3421" i="3"/>
  <c r="AK3421" i="3"/>
  <c r="AJ3421" i="3"/>
  <c r="AI3421" i="3"/>
  <c r="AG3421" i="3"/>
  <c r="AF3421" i="3"/>
  <c r="AE3421" i="3"/>
  <c r="AD3421" i="3"/>
  <c r="AC3421" i="3"/>
  <c r="AV3420" i="3"/>
  <c r="AR3420" i="3"/>
  <c r="AQ3420" i="3"/>
  <c r="AP3420" i="3"/>
  <c r="AN3420" i="3"/>
  <c r="AL3420" i="3"/>
  <c r="AK3420" i="3"/>
  <c r="AJ3420" i="3"/>
  <c r="AI3420" i="3"/>
  <c r="AG3420" i="3"/>
  <c r="AF3420" i="3"/>
  <c r="AE3420" i="3"/>
  <c r="AD3420" i="3"/>
  <c r="AC3420" i="3"/>
  <c r="AV3419" i="3"/>
  <c r="AR3419" i="3"/>
  <c r="AQ3419" i="3"/>
  <c r="AP3419" i="3"/>
  <c r="AN3419" i="3"/>
  <c r="AL3419" i="3"/>
  <c r="AK3419" i="3"/>
  <c r="AJ3419" i="3"/>
  <c r="AI3419" i="3"/>
  <c r="AG3419" i="3"/>
  <c r="AF3419" i="3"/>
  <c r="AE3419" i="3"/>
  <c r="AD3419" i="3"/>
  <c r="AC3419" i="3"/>
  <c r="AV3418" i="3"/>
  <c r="AR3418" i="3"/>
  <c r="AQ3418" i="3"/>
  <c r="AP3418" i="3"/>
  <c r="AN3418" i="3"/>
  <c r="AL3418" i="3"/>
  <c r="AK3418" i="3"/>
  <c r="AJ3418" i="3"/>
  <c r="AI3418" i="3"/>
  <c r="AG3418" i="3"/>
  <c r="AF3418" i="3"/>
  <c r="AE3418" i="3"/>
  <c r="AD3418" i="3"/>
  <c r="AC3418" i="3"/>
  <c r="AV3417" i="3"/>
  <c r="AR3417" i="3"/>
  <c r="AQ3417" i="3"/>
  <c r="AP3417" i="3"/>
  <c r="AN3417" i="3"/>
  <c r="AL3417" i="3"/>
  <c r="AK3417" i="3"/>
  <c r="AJ3417" i="3"/>
  <c r="AI3417" i="3"/>
  <c r="AG3417" i="3"/>
  <c r="AF3417" i="3"/>
  <c r="AE3417" i="3"/>
  <c r="AD3417" i="3"/>
  <c r="AC3417" i="3"/>
  <c r="AV3416" i="3"/>
  <c r="AR3416" i="3"/>
  <c r="AQ3416" i="3"/>
  <c r="AP3416" i="3"/>
  <c r="AN3416" i="3"/>
  <c r="AL3416" i="3"/>
  <c r="AK3416" i="3"/>
  <c r="AJ3416" i="3"/>
  <c r="AI3416" i="3"/>
  <c r="AG3416" i="3"/>
  <c r="AF3416" i="3"/>
  <c r="AE3416" i="3"/>
  <c r="AD3416" i="3"/>
  <c r="AC3416" i="3"/>
  <c r="AV3415" i="3"/>
  <c r="AR3415" i="3"/>
  <c r="AQ3415" i="3"/>
  <c r="AP3415" i="3"/>
  <c r="AN3415" i="3"/>
  <c r="AL3415" i="3"/>
  <c r="AK3415" i="3"/>
  <c r="AJ3415" i="3"/>
  <c r="AI3415" i="3"/>
  <c r="AG3415" i="3"/>
  <c r="AF3415" i="3"/>
  <c r="AE3415" i="3"/>
  <c r="AD3415" i="3"/>
  <c r="AC3415" i="3"/>
  <c r="AV3414" i="3"/>
  <c r="AR3414" i="3"/>
  <c r="AQ3414" i="3"/>
  <c r="AP3414" i="3"/>
  <c r="AN3414" i="3"/>
  <c r="AL3414" i="3"/>
  <c r="AK3414" i="3"/>
  <c r="AJ3414" i="3"/>
  <c r="AI3414" i="3"/>
  <c r="AG3414" i="3"/>
  <c r="AF3414" i="3"/>
  <c r="AE3414" i="3"/>
  <c r="AD3414" i="3"/>
  <c r="AC3414" i="3"/>
  <c r="AV3413" i="3"/>
  <c r="AR3413" i="3"/>
  <c r="AQ3413" i="3"/>
  <c r="AP3413" i="3"/>
  <c r="AN3413" i="3"/>
  <c r="AL3413" i="3"/>
  <c r="AK3413" i="3"/>
  <c r="AJ3413" i="3"/>
  <c r="AI3413" i="3"/>
  <c r="AG3413" i="3"/>
  <c r="AF3413" i="3"/>
  <c r="AE3413" i="3"/>
  <c r="AD3413" i="3"/>
  <c r="AC3413" i="3"/>
  <c r="AV3412" i="3"/>
  <c r="AR3412" i="3"/>
  <c r="AQ3412" i="3"/>
  <c r="AP3412" i="3"/>
  <c r="AN3412" i="3"/>
  <c r="AL3412" i="3"/>
  <c r="AK3412" i="3"/>
  <c r="AJ3412" i="3"/>
  <c r="AI3412" i="3"/>
  <c r="AG3412" i="3"/>
  <c r="AF3412" i="3"/>
  <c r="AE3412" i="3"/>
  <c r="AD3412" i="3"/>
  <c r="AC3412" i="3"/>
  <c r="AV3411" i="3"/>
  <c r="AR3411" i="3"/>
  <c r="AQ3411" i="3"/>
  <c r="AP3411" i="3"/>
  <c r="AN3411" i="3"/>
  <c r="AL3411" i="3"/>
  <c r="AK3411" i="3"/>
  <c r="AJ3411" i="3"/>
  <c r="AI3411" i="3"/>
  <c r="AG3411" i="3"/>
  <c r="AF3411" i="3"/>
  <c r="AE3411" i="3"/>
  <c r="AD3411" i="3"/>
  <c r="AC3411" i="3"/>
  <c r="AV3410" i="3"/>
  <c r="AR3410" i="3"/>
  <c r="AQ3410" i="3"/>
  <c r="AP3410" i="3"/>
  <c r="AN3410" i="3"/>
  <c r="AL3410" i="3"/>
  <c r="AK3410" i="3"/>
  <c r="AJ3410" i="3"/>
  <c r="AI3410" i="3"/>
  <c r="AG3410" i="3"/>
  <c r="AF3410" i="3"/>
  <c r="AE3410" i="3"/>
  <c r="AD3410" i="3"/>
  <c r="AC3410" i="3"/>
  <c r="AV3409" i="3"/>
  <c r="AR3409" i="3"/>
  <c r="AQ3409" i="3"/>
  <c r="AP3409" i="3"/>
  <c r="AN3409" i="3"/>
  <c r="AL3409" i="3"/>
  <c r="AK3409" i="3"/>
  <c r="AJ3409" i="3"/>
  <c r="AI3409" i="3"/>
  <c r="AG3409" i="3"/>
  <c r="AF3409" i="3"/>
  <c r="AE3409" i="3"/>
  <c r="AD3409" i="3"/>
  <c r="AC3409" i="3"/>
  <c r="AV3408" i="3"/>
  <c r="AR3408" i="3"/>
  <c r="AQ3408" i="3"/>
  <c r="AP3408" i="3"/>
  <c r="AN3408" i="3"/>
  <c r="AL3408" i="3"/>
  <c r="AK3408" i="3"/>
  <c r="AJ3408" i="3"/>
  <c r="AI3408" i="3"/>
  <c r="AG3408" i="3"/>
  <c r="AF3408" i="3"/>
  <c r="AE3408" i="3"/>
  <c r="AD3408" i="3"/>
  <c r="AC3408" i="3"/>
  <c r="AV3407" i="3"/>
  <c r="AR3407" i="3"/>
  <c r="AQ3407" i="3"/>
  <c r="AP3407" i="3"/>
  <c r="AN3407" i="3"/>
  <c r="AL3407" i="3"/>
  <c r="AK3407" i="3"/>
  <c r="AJ3407" i="3"/>
  <c r="AI3407" i="3"/>
  <c r="AG3407" i="3"/>
  <c r="AF3407" i="3"/>
  <c r="AE3407" i="3"/>
  <c r="AD3407" i="3"/>
  <c r="AC3407" i="3"/>
  <c r="AV3406" i="3"/>
  <c r="AR3406" i="3"/>
  <c r="AQ3406" i="3"/>
  <c r="AP3406" i="3"/>
  <c r="AN3406" i="3"/>
  <c r="AL3406" i="3"/>
  <c r="AK3406" i="3"/>
  <c r="AJ3406" i="3"/>
  <c r="AI3406" i="3"/>
  <c r="AG3406" i="3"/>
  <c r="AF3406" i="3"/>
  <c r="AE3406" i="3"/>
  <c r="AD3406" i="3"/>
  <c r="AC3406" i="3"/>
  <c r="AV3405" i="3"/>
  <c r="AR3405" i="3"/>
  <c r="AQ3405" i="3"/>
  <c r="AP3405" i="3"/>
  <c r="AN3405" i="3"/>
  <c r="AL3405" i="3"/>
  <c r="AK3405" i="3"/>
  <c r="AJ3405" i="3"/>
  <c r="AI3405" i="3"/>
  <c r="AG3405" i="3"/>
  <c r="AF3405" i="3"/>
  <c r="AE3405" i="3"/>
  <c r="AD3405" i="3"/>
  <c r="AC3405" i="3"/>
  <c r="AV3404" i="3"/>
  <c r="AR3404" i="3"/>
  <c r="AQ3404" i="3"/>
  <c r="AP3404" i="3"/>
  <c r="AN3404" i="3"/>
  <c r="AL3404" i="3"/>
  <c r="AK3404" i="3"/>
  <c r="AJ3404" i="3"/>
  <c r="AI3404" i="3"/>
  <c r="AG3404" i="3"/>
  <c r="AF3404" i="3"/>
  <c r="AE3404" i="3"/>
  <c r="AD3404" i="3"/>
  <c r="AC3404" i="3"/>
  <c r="AV3403" i="3"/>
  <c r="AR3403" i="3"/>
  <c r="AQ3403" i="3"/>
  <c r="AP3403" i="3"/>
  <c r="AN3403" i="3"/>
  <c r="AL3403" i="3"/>
  <c r="AK3403" i="3"/>
  <c r="AJ3403" i="3"/>
  <c r="AI3403" i="3"/>
  <c r="AG3403" i="3"/>
  <c r="AF3403" i="3"/>
  <c r="AE3403" i="3"/>
  <c r="AD3403" i="3"/>
  <c r="AC3403" i="3"/>
  <c r="AV3402" i="3"/>
  <c r="AR3402" i="3"/>
  <c r="AQ3402" i="3"/>
  <c r="AP3402" i="3"/>
  <c r="AN3402" i="3"/>
  <c r="AL3402" i="3"/>
  <c r="AK3402" i="3"/>
  <c r="AJ3402" i="3"/>
  <c r="AI3402" i="3"/>
  <c r="AG3402" i="3"/>
  <c r="AF3402" i="3"/>
  <c r="AE3402" i="3"/>
  <c r="AD3402" i="3"/>
  <c r="AC3402" i="3"/>
  <c r="AV3401" i="3"/>
  <c r="AR3401" i="3"/>
  <c r="AQ3401" i="3"/>
  <c r="AP3401" i="3"/>
  <c r="AN3401" i="3"/>
  <c r="AL3401" i="3"/>
  <c r="AK3401" i="3"/>
  <c r="AJ3401" i="3"/>
  <c r="AI3401" i="3"/>
  <c r="AG3401" i="3"/>
  <c r="AF3401" i="3"/>
  <c r="AE3401" i="3"/>
  <c r="AD3401" i="3"/>
  <c r="AC3401" i="3"/>
  <c r="AV3400" i="3"/>
  <c r="AR3400" i="3"/>
  <c r="AQ3400" i="3"/>
  <c r="AP3400" i="3"/>
  <c r="AN3400" i="3"/>
  <c r="AL3400" i="3"/>
  <c r="AK3400" i="3"/>
  <c r="AJ3400" i="3"/>
  <c r="AI3400" i="3"/>
  <c r="AG3400" i="3"/>
  <c r="AF3400" i="3"/>
  <c r="AE3400" i="3"/>
  <c r="AD3400" i="3"/>
  <c r="AC3400" i="3"/>
  <c r="AV3399" i="3"/>
  <c r="AR3399" i="3"/>
  <c r="AQ3399" i="3"/>
  <c r="AP3399" i="3"/>
  <c r="AN3399" i="3"/>
  <c r="AL3399" i="3"/>
  <c r="AK3399" i="3"/>
  <c r="AJ3399" i="3"/>
  <c r="AI3399" i="3"/>
  <c r="AG3399" i="3"/>
  <c r="AF3399" i="3"/>
  <c r="AE3399" i="3"/>
  <c r="AD3399" i="3"/>
  <c r="AC3399" i="3"/>
  <c r="AV3398" i="3"/>
  <c r="AR3398" i="3"/>
  <c r="AQ3398" i="3"/>
  <c r="AP3398" i="3"/>
  <c r="AN3398" i="3"/>
  <c r="AL3398" i="3"/>
  <c r="AK3398" i="3"/>
  <c r="AJ3398" i="3"/>
  <c r="AI3398" i="3"/>
  <c r="AG3398" i="3"/>
  <c r="AF3398" i="3"/>
  <c r="AE3398" i="3"/>
  <c r="AD3398" i="3"/>
  <c r="AC3398" i="3"/>
  <c r="AV3397" i="3"/>
  <c r="AR3397" i="3"/>
  <c r="AQ3397" i="3"/>
  <c r="AP3397" i="3"/>
  <c r="AN3397" i="3"/>
  <c r="AL3397" i="3"/>
  <c r="AK3397" i="3"/>
  <c r="AJ3397" i="3"/>
  <c r="AI3397" i="3"/>
  <c r="AG3397" i="3"/>
  <c r="AF3397" i="3"/>
  <c r="AE3397" i="3"/>
  <c r="AD3397" i="3"/>
  <c r="AC3397" i="3"/>
  <c r="AV3396" i="3"/>
  <c r="AR3396" i="3"/>
  <c r="AQ3396" i="3"/>
  <c r="AP3396" i="3"/>
  <c r="AN3396" i="3"/>
  <c r="AL3396" i="3"/>
  <c r="AK3396" i="3"/>
  <c r="AJ3396" i="3"/>
  <c r="AI3396" i="3"/>
  <c r="AG3396" i="3"/>
  <c r="AF3396" i="3"/>
  <c r="AE3396" i="3"/>
  <c r="AD3396" i="3"/>
  <c r="AC3396" i="3"/>
  <c r="AV3395" i="3"/>
  <c r="AR3395" i="3"/>
  <c r="AQ3395" i="3"/>
  <c r="AP3395" i="3"/>
  <c r="AN3395" i="3"/>
  <c r="AL3395" i="3"/>
  <c r="AK3395" i="3"/>
  <c r="AJ3395" i="3"/>
  <c r="AI3395" i="3"/>
  <c r="AG3395" i="3"/>
  <c r="AF3395" i="3"/>
  <c r="AE3395" i="3"/>
  <c r="AD3395" i="3"/>
  <c r="AC3395" i="3"/>
  <c r="AV3394" i="3"/>
  <c r="AR3394" i="3"/>
  <c r="AQ3394" i="3"/>
  <c r="AP3394" i="3"/>
  <c r="AN3394" i="3"/>
  <c r="AL3394" i="3"/>
  <c r="AK3394" i="3"/>
  <c r="AJ3394" i="3"/>
  <c r="AI3394" i="3"/>
  <c r="AG3394" i="3"/>
  <c r="AF3394" i="3"/>
  <c r="AE3394" i="3"/>
  <c r="AD3394" i="3"/>
  <c r="AC3394" i="3"/>
  <c r="AV3393" i="3"/>
  <c r="AR3393" i="3"/>
  <c r="AQ3393" i="3"/>
  <c r="AP3393" i="3"/>
  <c r="AN3393" i="3"/>
  <c r="AL3393" i="3"/>
  <c r="AK3393" i="3"/>
  <c r="AJ3393" i="3"/>
  <c r="AI3393" i="3"/>
  <c r="AG3393" i="3"/>
  <c r="AF3393" i="3"/>
  <c r="AE3393" i="3"/>
  <c r="AD3393" i="3"/>
  <c r="AC3393" i="3"/>
  <c r="AV3392" i="3"/>
  <c r="AR3392" i="3"/>
  <c r="AQ3392" i="3"/>
  <c r="AP3392" i="3"/>
  <c r="AN3392" i="3"/>
  <c r="AL3392" i="3"/>
  <c r="AK3392" i="3"/>
  <c r="AJ3392" i="3"/>
  <c r="AI3392" i="3"/>
  <c r="AG3392" i="3"/>
  <c r="AF3392" i="3"/>
  <c r="AE3392" i="3"/>
  <c r="AD3392" i="3"/>
  <c r="AC3392" i="3"/>
  <c r="AV3391" i="3"/>
  <c r="AR3391" i="3"/>
  <c r="AQ3391" i="3"/>
  <c r="AP3391" i="3"/>
  <c r="AN3391" i="3"/>
  <c r="AL3391" i="3"/>
  <c r="AK3391" i="3"/>
  <c r="AJ3391" i="3"/>
  <c r="AI3391" i="3"/>
  <c r="AG3391" i="3"/>
  <c r="AF3391" i="3"/>
  <c r="AE3391" i="3"/>
  <c r="AD3391" i="3"/>
  <c r="AC3391" i="3"/>
  <c r="AV3390" i="3"/>
  <c r="AR3390" i="3"/>
  <c r="AQ3390" i="3"/>
  <c r="AP3390" i="3"/>
  <c r="AN3390" i="3"/>
  <c r="AL3390" i="3"/>
  <c r="AK3390" i="3"/>
  <c r="AJ3390" i="3"/>
  <c r="AI3390" i="3"/>
  <c r="AG3390" i="3"/>
  <c r="AF3390" i="3"/>
  <c r="AE3390" i="3"/>
  <c r="AD3390" i="3"/>
  <c r="AC3390" i="3"/>
  <c r="AV3389" i="3"/>
  <c r="AR3389" i="3"/>
  <c r="AQ3389" i="3"/>
  <c r="AP3389" i="3"/>
  <c r="AN3389" i="3"/>
  <c r="AL3389" i="3"/>
  <c r="AK3389" i="3"/>
  <c r="AJ3389" i="3"/>
  <c r="AI3389" i="3"/>
  <c r="AG3389" i="3"/>
  <c r="AF3389" i="3"/>
  <c r="AE3389" i="3"/>
  <c r="AD3389" i="3"/>
  <c r="AC3389" i="3"/>
  <c r="AV3388" i="3"/>
  <c r="AR3388" i="3"/>
  <c r="AQ3388" i="3"/>
  <c r="AP3388" i="3"/>
  <c r="AN3388" i="3"/>
  <c r="AL3388" i="3"/>
  <c r="AK3388" i="3"/>
  <c r="AJ3388" i="3"/>
  <c r="AI3388" i="3"/>
  <c r="AG3388" i="3"/>
  <c r="AF3388" i="3"/>
  <c r="AE3388" i="3"/>
  <c r="AD3388" i="3"/>
  <c r="AC3388" i="3"/>
  <c r="AV3387" i="3"/>
  <c r="AR3387" i="3"/>
  <c r="AQ3387" i="3"/>
  <c r="AP3387" i="3"/>
  <c r="AN3387" i="3"/>
  <c r="AL3387" i="3"/>
  <c r="AK3387" i="3"/>
  <c r="AJ3387" i="3"/>
  <c r="AI3387" i="3"/>
  <c r="AG3387" i="3"/>
  <c r="AF3387" i="3"/>
  <c r="AE3387" i="3"/>
  <c r="AD3387" i="3"/>
  <c r="AC3387" i="3"/>
  <c r="AV3386" i="3"/>
  <c r="AR3386" i="3"/>
  <c r="AQ3386" i="3"/>
  <c r="AP3386" i="3"/>
  <c r="AN3386" i="3"/>
  <c r="AL3386" i="3"/>
  <c r="AK3386" i="3"/>
  <c r="AJ3386" i="3"/>
  <c r="AI3386" i="3"/>
  <c r="AG3386" i="3"/>
  <c r="AF3386" i="3"/>
  <c r="AE3386" i="3"/>
  <c r="AD3386" i="3"/>
  <c r="AC3386" i="3"/>
  <c r="AV3385" i="3"/>
  <c r="AR3385" i="3"/>
  <c r="AQ3385" i="3"/>
  <c r="AP3385" i="3"/>
  <c r="AN3385" i="3"/>
  <c r="AL3385" i="3"/>
  <c r="AK3385" i="3"/>
  <c r="AJ3385" i="3"/>
  <c r="AI3385" i="3"/>
  <c r="AG3385" i="3"/>
  <c r="AF3385" i="3"/>
  <c r="AE3385" i="3"/>
  <c r="AD3385" i="3"/>
  <c r="AC3385" i="3"/>
  <c r="AV3384" i="3"/>
  <c r="AR3384" i="3"/>
  <c r="AQ3384" i="3"/>
  <c r="AP3384" i="3"/>
  <c r="AN3384" i="3"/>
  <c r="AL3384" i="3"/>
  <c r="AK3384" i="3"/>
  <c r="AJ3384" i="3"/>
  <c r="AI3384" i="3"/>
  <c r="AG3384" i="3"/>
  <c r="AF3384" i="3"/>
  <c r="AE3384" i="3"/>
  <c r="AD3384" i="3"/>
  <c r="AC3384" i="3"/>
  <c r="AV3383" i="3"/>
  <c r="AR3383" i="3"/>
  <c r="AQ3383" i="3"/>
  <c r="AP3383" i="3"/>
  <c r="AN3383" i="3"/>
  <c r="AL3383" i="3"/>
  <c r="AK3383" i="3"/>
  <c r="AJ3383" i="3"/>
  <c r="AI3383" i="3"/>
  <c r="AG3383" i="3"/>
  <c r="AF3383" i="3"/>
  <c r="AE3383" i="3"/>
  <c r="AD3383" i="3"/>
  <c r="AC3383" i="3"/>
  <c r="AV3382" i="3"/>
  <c r="AR3382" i="3"/>
  <c r="AQ3382" i="3"/>
  <c r="AP3382" i="3"/>
  <c r="AN3382" i="3"/>
  <c r="AL3382" i="3"/>
  <c r="AK3382" i="3"/>
  <c r="AJ3382" i="3"/>
  <c r="AI3382" i="3"/>
  <c r="AG3382" i="3"/>
  <c r="AF3382" i="3"/>
  <c r="AE3382" i="3"/>
  <c r="AD3382" i="3"/>
  <c r="AC3382" i="3"/>
  <c r="AV3381" i="3"/>
  <c r="AR3381" i="3"/>
  <c r="AQ3381" i="3"/>
  <c r="AP3381" i="3"/>
  <c r="AN3381" i="3"/>
  <c r="AL3381" i="3"/>
  <c r="AK3381" i="3"/>
  <c r="AJ3381" i="3"/>
  <c r="AI3381" i="3"/>
  <c r="AG3381" i="3"/>
  <c r="AF3381" i="3"/>
  <c r="AE3381" i="3"/>
  <c r="AD3381" i="3"/>
  <c r="AC3381" i="3"/>
  <c r="AV3380" i="3"/>
  <c r="AR3380" i="3"/>
  <c r="AQ3380" i="3"/>
  <c r="AP3380" i="3"/>
  <c r="AN3380" i="3"/>
  <c r="AL3380" i="3"/>
  <c r="AK3380" i="3"/>
  <c r="AJ3380" i="3"/>
  <c r="AI3380" i="3"/>
  <c r="AG3380" i="3"/>
  <c r="AF3380" i="3"/>
  <c r="AE3380" i="3"/>
  <c r="AD3380" i="3"/>
  <c r="AC3380" i="3"/>
  <c r="AV3379" i="3"/>
  <c r="AR3379" i="3"/>
  <c r="AQ3379" i="3"/>
  <c r="AP3379" i="3"/>
  <c r="AN3379" i="3"/>
  <c r="AL3379" i="3"/>
  <c r="AK3379" i="3"/>
  <c r="AJ3379" i="3"/>
  <c r="AI3379" i="3"/>
  <c r="AG3379" i="3"/>
  <c r="AF3379" i="3"/>
  <c r="AE3379" i="3"/>
  <c r="AD3379" i="3"/>
  <c r="AC3379" i="3"/>
  <c r="AV3378" i="3"/>
  <c r="AR3378" i="3"/>
  <c r="AQ3378" i="3"/>
  <c r="AP3378" i="3"/>
  <c r="AN3378" i="3"/>
  <c r="AL3378" i="3"/>
  <c r="AK3378" i="3"/>
  <c r="AJ3378" i="3"/>
  <c r="AI3378" i="3"/>
  <c r="AG3378" i="3"/>
  <c r="AF3378" i="3"/>
  <c r="AE3378" i="3"/>
  <c r="AD3378" i="3"/>
  <c r="AC3378" i="3"/>
  <c r="AV3377" i="3"/>
  <c r="AR3377" i="3"/>
  <c r="AQ3377" i="3"/>
  <c r="AP3377" i="3"/>
  <c r="AN3377" i="3"/>
  <c r="AL3377" i="3"/>
  <c r="AK3377" i="3"/>
  <c r="AJ3377" i="3"/>
  <c r="AI3377" i="3"/>
  <c r="AG3377" i="3"/>
  <c r="AF3377" i="3"/>
  <c r="AE3377" i="3"/>
  <c r="AD3377" i="3"/>
  <c r="AC3377" i="3"/>
  <c r="AV3376" i="3"/>
  <c r="AR3376" i="3"/>
  <c r="AQ3376" i="3"/>
  <c r="AP3376" i="3"/>
  <c r="AN3376" i="3"/>
  <c r="AL3376" i="3"/>
  <c r="AK3376" i="3"/>
  <c r="AJ3376" i="3"/>
  <c r="AI3376" i="3"/>
  <c r="AG3376" i="3"/>
  <c r="AF3376" i="3"/>
  <c r="AE3376" i="3"/>
  <c r="AD3376" i="3"/>
  <c r="AC3376" i="3"/>
  <c r="AV3375" i="3"/>
  <c r="AR3375" i="3"/>
  <c r="AQ3375" i="3"/>
  <c r="AP3375" i="3"/>
  <c r="AN3375" i="3"/>
  <c r="AL3375" i="3"/>
  <c r="AK3375" i="3"/>
  <c r="AJ3375" i="3"/>
  <c r="AI3375" i="3"/>
  <c r="AG3375" i="3"/>
  <c r="AF3375" i="3"/>
  <c r="AE3375" i="3"/>
  <c r="AD3375" i="3"/>
  <c r="AC3375" i="3"/>
  <c r="AV3374" i="3"/>
  <c r="AR3374" i="3"/>
  <c r="AQ3374" i="3"/>
  <c r="AP3374" i="3"/>
  <c r="AN3374" i="3"/>
  <c r="AL3374" i="3"/>
  <c r="AK3374" i="3"/>
  <c r="AJ3374" i="3"/>
  <c r="AI3374" i="3"/>
  <c r="AG3374" i="3"/>
  <c r="AF3374" i="3"/>
  <c r="AE3374" i="3"/>
  <c r="AD3374" i="3"/>
  <c r="AC3374" i="3"/>
  <c r="AV3373" i="3"/>
  <c r="AR3373" i="3"/>
  <c r="AQ3373" i="3"/>
  <c r="AP3373" i="3"/>
  <c r="AN3373" i="3"/>
  <c r="AL3373" i="3"/>
  <c r="AK3373" i="3"/>
  <c r="AJ3373" i="3"/>
  <c r="AI3373" i="3"/>
  <c r="AG3373" i="3"/>
  <c r="AF3373" i="3"/>
  <c r="AE3373" i="3"/>
  <c r="AD3373" i="3"/>
  <c r="AC3373" i="3"/>
  <c r="AV3372" i="3"/>
  <c r="AR3372" i="3"/>
  <c r="AQ3372" i="3"/>
  <c r="AP3372" i="3"/>
  <c r="AN3372" i="3"/>
  <c r="AL3372" i="3"/>
  <c r="AK3372" i="3"/>
  <c r="AJ3372" i="3"/>
  <c r="AI3372" i="3"/>
  <c r="AG3372" i="3"/>
  <c r="AF3372" i="3"/>
  <c r="AE3372" i="3"/>
  <c r="AD3372" i="3"/>
  <c r="AC3372" i="3"/>
  <c r="AV3371" i="3"/>
  <c r="AR3371" i="3"/>
  <c r="AQ3371" i="3"/>
  <c r="AP3371" i="3"/>
  <c r="AN3371" i="3"/>
  <c r="AL3371" i="3"/>
  <c r="AK3371" i="3"/>
  <c r="AJ3371" i="3"/>
  <c r="AI3371" i="3"/>
  <c r="AG3371" i="3"/>
  <c r="AF3371" i="3"/>
  <c r="AE3371" i="3"/>
  <c r="AD3371" i="3"/>
  <c r="AC3371" i="3"/>
  <c r="AV3370" i="3"/>
  <c r="AR3370" i="3"/>
  <c r="AQ3370" i="3"/>
  <c r="AP3370" i="3"/>
  <c r="AN3370" i="3"/>
  <c r="AL3370" i="3"/>
  <c r="AK3370" i="3"/>
  <c r="AJ3370" i="3"/>
  <c r="AI3370" i="3"/>
  <c r="AG3370" i="3"/>
  <c r="AF3370" i="3"/>
  <c r="AE3370" i="3"/>
  <c r="AD3370" i="3"/>
  <c r="AC3370" i="3"/>
  <c r="AV3369" i="3"/>
  <c r="AR3369" i="3"/>
  <c r="AQ3369" i="3"/>
  <c r="AP3369" i="3"/>
  <c r="AN3369" i="3"/>
  <c r="AL3369" i="3"/>
  <c r="AK3369" i="3"/>
  <c r="AJ3369" i="3"/>
  <c r="AI3369" i="3"/>
  <c r="AG3369" i="3"/>
  <c r="AF3369" i="3"/>
  <c r="AE3369" i="3"/>
  <c r="AD3369" i="3"/>
  <c r="AC3369" i="3"/>
  <c r="AV3368" i="3"/>
  <c r="AR3368" i="3"/>
  <c r="AQ3368" i="3"/>
  <c r="AP3368" i="3"/>
  <c r="AN3368" i="3"/>
  <c r="AL3368" i="3"/>
  <c r="AK3368" i="3"/>
  <c r="AJ3368" i="3"/>
  <c r="AI3368" i="3"/>
  <c r="AG3368" i="3"/>
  <c r="AF3368" i="3"/>
  <c r="AE3368" i="3"/>
  <c r="AD3368" i="3"/>
  <c r="AC3368" i="3"/>
  <c r="AV3367" i="3"/>
  <c r="AR3367" i="3"/>
  <c r="AQ3367" i="3"/>
  <c r="AP3367" i="3"/>
  <c r="AN3367" i="3"/>
  <c r="AL3367" i="3"/>
  <c r="AK3367" i="3"/>
  <c r="AJ3367" i="3"/>
  <c r="AI3367" i="3"/>
  <c r="AG3367" i="3"/>
  <c r="AF3367" i="3"/>
  <c r="AE3367" i="3"/>
  <c r="AD3367" i="3"/>
  <c r="AC3367" i="3"/>
  <c r="AV3366" i="3"/>
  <c r="AR3366" i="3"/>
  <c r="AQ3366" i="3"/>
  <c r="AP3366" i="3"/>
  <c r="AN3366" i="3"/>
  <c r="AL3366" i="3"/>
  <c r="AK3366" i="3"/>
  <c r="AJ3366" i="3"/>
  <c r="AI3366" i="3"/>
  <c r="AG3366" i="3"/>
  <c r="AF3366" i="3"/>
  <c r="AE3366" i="3"/>
  <c r="AD3366" i="3"/>
  <c r="AC3366" i="3"/>
  <c r="AV3365" i="3"/>
  <c r="AR3365" i="3"/>
  <c r="AQ3365" i="3"/>
  <c r="AP3365" i="3"/>
  <c r="AN3365" i="3"/>
  <c r="AL3365" i="3"/>
  <c r="AK3365" i="3"/>
  <c r="AJ3365" i="3"/>
  <c r="AI3365" i="3"/>
  <c r="AG3365" i="3"/>
  <c r="AF3365" i="3"/>
  <c r="AE3365" i="3"/>
  <c r="AD3365" i="3"/>
  <c r="AC3365" i="3"/>
  <c r="AV3364" i="3"/>
  <c r="AR3364" i="3"/>
  <c r="AQ3364" i="3"/>
  <c r="AP3364" i="3"/>
  <c r="AN3364" i="3"/>
  <c r="AL3364" i="3"/>
  <c r="AK3364" i="3"/>
  <c r="AJ3364" i="3"/>
  <c r="AI3364" i="3"/>
  <c r="AG3364" i="3"/>
  <c r="AF3364" i="3"/>
  <c r="AE3364" i="3"/>
  <c r="AD3364" i="3"/>
  <c r="AC3364" i="3"/>
  <c r="AV3363" i="3"/>
  <c r="AR3363" i="3"/>
  <c r="AQ3363" i="3"/>
  <c r="AP3363" i="3"/>
  <c r="AN3363" i="3"/>
  <c r="AL3363" i="3"/>
  <c r="AK3363" i="3"/>
  <c r="AJ3363" i="3"/>
  <c r="AI3363" i="3"/>
  <c r="AG3363" i="3"/>
  <c r="AF3363" i="3"/>
  <c r="AE3363" i="3"/>
  <c r="AD3363" i="3"/>
  <c r="AC3363" i="3"/>
  <c r="AV3362" i="3"/>
  <c r="AR3362" i="3"/>
  <c r="AQ3362" i="3"/>
  <c r="AP3362" i="3"/>
  <c r="AN3362" i="3"/>
  <c r="AL3362" i="3"/>
  <c r="AK3362" i="3"/>
  <c r="AJ3362" i="3"/>
  <c r="AI3362" i="3"/>
  <c r="AG3362" i="3"/>
  <c r="AF3362" i="3"/>
  <c r="AE3362" i="3"/>
  <c r="AD3362" i="3"/>
  <c r="AC3362" i="3"/>
  <c r="AV3361" i="3"/>
  <c r="AR3361" i="3"/>
  <c r="AQ3361" i="3"/>
  <c r="AP3361" i="3"/>
  <c r="AN3361" i="3"/>
  <c r="AL3361" i="3"/>
  <c r="AK3361" i="3"/>
  <c r="AJ3361" i="3"/>
  <c r="AI3361" i="3"/>
  <c r="AG3361" i="3"/>
  <c r="AF3361" i="3"/>
  <c r="AE3361" i="3"/>
  <c r="AD3361" i="3"/>
  <c r="AC3361" i="3"/>
  <c r="AV3360" i="3"/>
  <c r="AR3360" i="3"/>
  <c r="AQ3360" i="3"/>
  <c r="AP3360" i="3"/>
  <c r="AN3360" i="3"/>
  <c r="AL3360" i="3"/>
  <c r="AK3360" i="3"/>
  <c r="AJ3360" i="3"/>
  <c r="AI3360" i="3"/>
  <c r="AG3360" i="3"/>
  <c r="AF3360" i="3"/>
  <c r="AE3360" i="3"/>
  <c r="AD3360" i="3"/>
  <c r="AC3360" i="3"/>
  <c r="AV3359" i="3"/>
  <c r="AR3359" i="3"/>
  <c r="AQ3359" i="3"/>
  <c r="AP3359" i="3"/>
  <c r="AN3359" i="3"/>
  <c r="AL3359" i="3"/>
  <c r="AK3359" i="3"/>
  <c r="AJ3359" i="3"/>
  <c r="AI3359" i="3"/>
  <c r="AG3359" i="3"/>
  <c r="AF3359" i="3"/>
  <c r="AE3359" i="3"/>
  <c r="AD3359" i="3"/>
  <c r="AC3359" i="3"/>
  <c r="AV3358" i="3"/>
  <c r="AR3358" i="3"/>
  <c r="AQ3358" i="3"/>
  <c r="AP3358" i="3"/>
  <c r="AN3358" i="3"/>
  <c r="AL3358" i="3"/>
  <c r="AK3358" i="3"/>
  <c r="AJ3358" i="3"/>
  <c r="AI3358" i="3"/>
  <c r="AG3358" i="3"/>
  <c r="AF3358" i="3"/>
  <c r="AE3358" i="3"/>
  <c r="AD3358" i="3"/>
  <c r="AC3358" i="3"/>
  <c r="AV3357" i="3"/>
  <c r="AR3357" i="3"/>
  <c r="AQ3357" i="3"/>
  <c r="AP3357" i="3"/>
  <c r="AN3357" i="3"/>
  <c r="AL3357" i="3"/>
  <c r="AK3357" i="3"/>
  <c r="AJ3357" i="3"/>
  <c r="AI3357" i="3"/>
  <c r="AG3357" i="3"/>
  <c r="AF3357" i="3"/>
  <c r="AE3357" i="3"/>
  <c r="AD3357" i="3"/>
  <c r="AC3357" i="3"/>
  <c r="AV3356" i="3"/>
  <c r="AR3356" i="3"/>
  <c r="AQ3356" i="3"/>
  <c r="AP3356" i="3"/>
  <c r="AN3356" i="3"/>
  <c r="AL3356" i="3"/>
  <c r="AK3356" i="3"/>
  <c r="AJ3356" i="3"/>
  <c r="AI3356" i="3"/>
  <c r="AG3356" i="3"/>
  <c r="AF3356" i="3"/>
  <c r="AE3356" i="3"/>
  <c r="AD3356" i="3"/>
  <c r="AC3356" i="3"/>
  <c r="AV3355" i="3"/>
  <c r="AR3355" i="3"/>
  <c r="AQ3355" i="3"/>
  <c r="AP3355" i="3"/>
  <c r="AN3355" i="3"/>
  <c r="AL3355" i="3"/>
  <c r="AK3355" i="3"/>
  <c r="AJ3355" i="3"/>
  <c r="AI3355" i="3"/>
  <c r="AG3355" i="3"/>
  <c r="AF3355" i="3"/>
  <c r="AE3355" i="3"/>
  <c r="AD3355" i="3"/>
  <c r="AC3355" i="3"/>
  <c r="AV3354" i="3"/>
  <c r="AR3354" i="3"/>
  <c r="AQ3354" i="3"/>
  <c r="AP3354" i="3"/>
  <c r="AN3354" i="3"/>
  <c r="AL3354" i="3"/>
  <c r="AK3354" i="3"/>
  <c r="AJ3354" i="3"/>
  <c r="AI3354" i="3"/>
  <c r="AG3354" i="3"/>
  <c r="AF3354" i="3"/>
  <c r="AE3354" i="3"/>
  <c r="AD3354" i="3"/>
  <c r="AC3354" i="3"/>
  <c r="AV3353" i="3"/>
  <c r="AR3353" i="3"/>
  <c r="AQ3353" i="3"/>
  <c r="AP3353" i="3"/>
  <c r="AN3353" i="3"/>
  <c r="AL3353" i="3"/>
  <c r="AK3353" i="3"/>
  <c r="AJ3353" i="3"/>
  <c r="AI3353" i="3"/>
  <c r="AG3353" i="3"/>
  <c r="AF3353" i="3"/>
  <c r="AE3353" i="3"/>
  <c r="AD3353" i="3"/>
  <c r="AC3353" i="3"/>
  <c r="AV3352" i="3"/>
  <c r="AR3352" i="3"/>
  <c r="AQ3352" i="3"/>
  <c r="AP3352" i="3"/>
  <c r="AN3352" i="3"/>
  <c r="AL3352" i="3"/>
  <c r="AK3352" i="3"/>
  <c r="AJ3352" i="3"/>
  <c r="AI3352" i="3"/>
  <c r="AG3352" i="3"/>
  <c r="AF3352" i="3"/>
  <c r="AE3352" i="3"/>
  <c r="AD3352" i="3"/>
  <c r="AC3352" i="3"/>
  <c r="AV3351" i="3"/>
  <c r="AR3351" i="3"/>
  <c r="AQ3351" i="3"/>
  <c r="AP3351" i="3"/>
  <c r="AN3351" i="3"/>
  <c r="AL3351" i="3"/>
  <c r="AK3351" i="3"/>
  <c r="AJ3351" i="3"/>
  <c r="AI3351" i="3"/>
  <c r="AG3351" i="3"/>
  <c r="AF3351" i="3"/>
  <c r="AE3351" i="3"/>
  <c r="AD3351" i="3"/>
  <c r="AC3351" i="3"/>
  <c r="AV3350" i="3"/>
  <c r="AR3350" i="3"/>
  <c r="AQ3350" i="3"/>
  <c r="AP3350" i="3"/>
  <c r="AN3350" i="3"/>
  <c r="AL3350" i="3"/>
  <c r="AK3350" i="3"/>
  <c r="AJ3350" i="3"/>
  <c r="AI3350" i="3"/>
  <c r="AG3350" i="3"/>
  <c r="AF3350" i="3"/>
  <c r="AE3350" i="3"/>
  <c r="AD3350" i="3"/>
  <c r="AC3350" i="3"/>
  <c r="AV3349" i="3"/>
  <c r="AR3349" i="3"/>
  <c r="AQ3349" i="3"/>
  <c r="AP3349" i="3"/>
  <c r="AN3349" i="3"/>
  <c r="AL3349" i="3"/>
  <c r="AK3349" i="3"/>
  <c r="AJ3349" i="3"/>
  <c r="AI3349" i="3"/>
  <c r="AG3349" i="3"/>
  <c r="AF3349" i="3"/>
  <c r="AE3349" i="3"/>
  <c r="AD3349" i="3"/>
  <c r="AC3349" i="3"/>
  <c r="AV3348" i="3"/>
  <c r="AR3348" i="3"/>
  <c r="AQ3348" i="3"/>
  <c r="AP3348" i="3"/>
  <c r="AN3348" i="3"/>
  <c r="AL3348" i="3"/>
  <c r="AK3348" i="3"/>
  <c r="AJ3348" i="3"/>
  <c r="AI3348" i="3"/>
  <c r="AG3348" i="3"/>
  <c r="AF3348" i="3"/>
  <c r="AE3348" i="3"/>
  <c r="AD3348" i="3"/>
  <c r="AC3348" i="3"/>
  <c r="AV3347" i="3"/>
  <c r="AR3347" i="3"/>
  <c r="AQ3347" i="3"/>
  <c r="AP3347" i="3"/>
  <c r="AN3347" i="3"/>
  <c r="AL3347" i="3"/>
  <c r="AK3347" i="3"/>
  <c r="AJ3347" i="3"/>
  <c r="AI3347" i="3"/>
  <c r="AG3347" i="3"/>
  <c r="AF3347" i="3"/>
  <c r="AE3347" i="3"/>
  <c r="AD3347" i="3"/>
  <c r="AC3347" i="3"/>
  <c r="AV3346" i="3"/>
  <c r="AR3346" i="3"/>
  <c r="AQ3346" i="3"/>
  <c r="AP3346" i="3"/>
  <c r="AN3346" i="3"/>
  <c r="AL3346" i="3"/>
  <c r="AK3346" i="3"/>
  <c r="AJ3346" i="3"/>
  <c r="AI3346" i="3"/>
  <c r="AG3346" i="3"/>
  <c r="AF3346" i="3"/>
  <c r="AE3346" i="3"/>
  <c r="AD3346" i="3"/>
  <c r="AC3346" i="3"/>
  <c r="AV3345" i="3"/>
  <c r="AR3345" i="3"/>
  <c r="AQ3345" i="3"/>
  <c r="AP3345" i="3"/>
  <c r="AN3345" i="3"/>
  <c r="AL3345" i="3"/>
  <c r="AK3345" i="3"/>
  <c r="AJ3345" i="3"/>
  <c r="AI3345" i="3"/>
  <c r="AG3345" i="3"/>
  <c r="AF3345" i="3"/>
  <c r="AE3345" i="3"/>
  <c r="AD3345" i="3"/>
  <c r="AC3345" i="3"/>
  <c r="AV3344" i="3"/>
  <c r="AR3344" i="3"/>
  <c r="AQ3344" i="3"/>
  <c r="AP3344" i="3"/>
  <c r="AN3344" i="3"/>
  <c r="AL3344" i="3"/>
  <c r="AK3344" i="3"/>
  <c r="AJ3344" i="3"/>
  <c r="AI3344" i="3"/>
  <c r="AG3344" i="3"/>
  <c r="AF3344" i="3"/>
  <c r="AE3344" i="3"/>
  <c r="AD3344" i="3"/>
  <c r="AC3344" i="3"/>
  <c r="AV3343" i="3"/>
  <c r="AR3343" i="3"/>
  <c r="AQ3343" i="3"/>
  <c r="AP3343" i="3"/>
  <c r="AN3343" i="3"/>
  <c r="AL3343" i="3"/>
  <c r="AK3343" i="3"/>
  <c r="AJ3343" i="3"/>
  <c r="AI3343" i="3"/>
  <c r="AG3343" i="3"/>
  <c r="AF3343" i="3"/>
  <c r="AE3343" i="3"/>
  <c r="AD3343" i="3"/>
  <c r="AC3343" i="3"/>
  <c r="AV3342" i="3"/>
  <c r="AR3342" i="3"/>
  <c r="AQ3342" i="3"/>
  <c r="AP3342" i="3"/>
  <c r="AN3342" i="3"/>
  <c r="AL3342" i="3"/>
  <c r="AK3342" i="3"/>
  <c r="AJ3342" i="3"/>
  <c r="AI3342" i="3"/>
  <c r="AG3342" i="3"/>
  <c r="AF3342" i="3"/>
  <c r="AE3342" i="3"/>
  <c r="AD3342" i="3"/>
  <c r="AC3342" i="3"/>
  <c r="AV3341" i="3"/>
  <c r="AR3341" i="3"/>
  <c r="AQ3341" i="3"/>
  <c r="AP3341" i="3"/>
  <c r="AN3341" i="3"/>
  <c r="AL3341" i="3"/>
  <c r="AK3341" i="3"/>
  <c r="AJ3341" i="3"/>
  <c r="AI3341" i="3"/>
  <c r="AG3341" i="3"/>
  <c r="AF3341" i="3"/>
  <c r="AE3341" i="3"/>
  <c r="AD3341" i="3"/>
  <c r="AC3341" i="3"/>
  <c r="AV3340" i="3"/>
  <c r="AR3340" i="3"/>
  <c r="AQ3340" i="3"/>
  <c r="AP3340" i="3"/>
  <c r="AN3340" i="3"/>
  <c r="AL3340" i="3"/>
  <c r="AK3340" i="3"/>
  <c r="AJ3340" i="3"/>
  <c r="AI3340" i="3"/>
  <c r="AG3340" i="3"/>
  <c r="AF3340" i="3"/>
  <c r="AE3340" i="3"/>
  <c r="AD3340" i="3"/>
  <c r="AC3340" i="3"/>
  <c r="AV3339" i="3"/>
  <c r="AR3339" i="3"/>
  <c r="AQ3339" i="3"/>
  <c r="AP3339" i="3"/>
  <c r="AN3339" i="3"/>
  <c r="AL3339" i="3"/>
  <c r="AK3339" i="3"/>
  <c r="AJ3339" i="3"/>
  <c r="AI3339" i="3"/>
  <c r="AG3339" i="3"/>
  <c r="AF3339" i="3"/>
  <c r="AE3339" i="3"/>
  <c r="AD3339" i="3"/>
  <c r="AC3339" i="3"/>
  <c r="AV3338" i="3"/>
  <c r="AR3338" i="3"/>
  <c r="AQ3338" i="3"/>
  <c r="AP3338" i="3"/>
  <c r="AN3338" i="3"/>
  <c r="AL3338" i="3"/>
  <c r="AK3338" i="3"/>
  <c r="AJ3338" i="3"/>
  <c r="AI3338" i="3"/>
  <c r="AG3338" i="3"/>
  <c r="AF3338" i="3"/>
  <c r="AE3338" i="3"/>
  <c r="AD3338" i="3"/>
  <c r="AC3338" i="3"/>
  <c r="AV3337" i="3"/>
  <c r="AR3337" i="3"/>
  <c r="AQ3337" i="3"/>
  <c r="AP3337" i="3"/>
  <c r="AN3337" i="3"/>
  <c r="AL3337" i="3"/>
  <c r="AK3337" i="3"/>
  <c r="AJ3337" i="3"/>
  <c r="AI3337" i="3"/>
  <c r="AG3337" i="3"/>
  <c r="AF3337" i="3"/>
  <c r="AE3337" i="3"/>
  <c r="AD3337" i="3"/>
  <c r="AC3337" i="3"/>
  <c r="AV3336" i="3"/>
  <c r="AR3336" i="3"/>
  <c r="AQ3336" i="3"/>
  <c r="AP3336" i="3"/>
  <c r="AN3336" i="3"/>
  <c r="AL3336" i="3"/>
  <c r="AK3336" i="3"/>
  <c r="AJ3336" i="3"/>
  <c r="AI3336" i="3"/>
  <c r="AG3336" i="3"/>
  <c r="AF3336" i="3"/>
  <c r="AE3336" i="3"/>
  <c r="AD3336" i="3"/>
  <c r="AC3336" i="3"/>
  <c r="AV3335" i="3"/>
  <c r="AR3335" i="3"/>
  <c r="AQ3335" i="3"/>
  <c r="AP3335" i="3"/>
  <c r="AN3335" i="3"/>
  <c r="AL3335" i="3"/>
  <c r="AK3335" i="3"/>
  <c r="AJ3335" i="3"/>
  <c r="AI3335" i="3"/>
  <c r="AG3335" i="3"/>
  <c r="AF3335" i="3"/>
  <c r="AE3335" i="3"/>
  <c r="AD3335" i="3"/>
  <c r="AC3335" i="3"/>
  <c r="AV3334" i="3"/>
  <c r="AR3334" i="3"/>
  <c r="AQ3334" i="3"/>
  <c r="AP3334" i="3"/>
  <c r="AN3334" i="3"/>
  <c r="AL3334" i="3"/>
  <c r="AK3334" i="3"/>
  <c r="AJ3334" i="3"/>
  <c r="AI3334" i="3"/>
  <c r="AG3334" i="3"/>
  <c r="AF3334" i="3"/>
  <c r="AE3334" i="3"/>
  <c r="AD3334" i="3"/>
  <c r="AC3334" i="3"/>
  <c r="AV3333" i="3"/>
  <c r="AR3333" i="3"/>
  <c r="AQ3333" i="3"/>
  <c r="AP3333" i="3"/>
  <c r="AN3333" i="3"/>
  <c r="AL3333" i="3"/>
  <c r="AK3333" i="3"/>
  <c r="AJ3333" i="3"/>
  <c r="AI3333" i="3"/>
  <c r="AG3333" i="3"/>
  <c r="AF3333" i="3"/>
  <c r="AE3333" i="3"/>
  <c r="AD3333" i="3"/>
  <c r="AC3333" i="3"/>
  <c r="AV3332" i="3"/>
  <c r="AR3332" i="3"/>
  <c r="AQ3332" i="3"/>
  <c r="AP3332" i="3"/>
  <c r="AN3332" i="3"/>
  <c r="AL3332" i="3"/>
  <c r="AK3332" i="3"/>
  <c r="AJ3332" i="3"/>
  <c r="AI3332" i="3"/>
  <c r="AG3332" i="3"/>
  <c r="AF3332" i="3"/>
  <c r="AE3332" i="3"/>
  <c r="AD3332" i="3"/>
  <c r="AC3332" i="3"/>
  <c r="AV3331" i="3"/>
  <c r="AR3331" i="3"/>
  <c r="AQ3331" i="3"/>
  <c r="AP3331" i="3"/>
  <c r="AN3331" i="3"/>
  <c r="AL3331" i="3"/>
  <c r="AK3331" i="3"/>
  <c r="AJ3331" i="3"/>
  <c r="AI3331" i="3"/>
  <c r="AG3331" i="3"/>
  <c r="AF3331" i="3"/>
  <c r="AE3331" i="3"/>
  <c r="AD3331" i="3"/>
  <c r="AC3331" i="3"/>
  <c r="AV3330" i="3"/>
  <c r="AR3330" i="3"/>
  <c r="AQ3330" i="3"/>
  <c r="AP3330" i="3"/>
  <c r="AN3330" i="3"/>
  <c r="AL3330" i="3"/>
  <c r="AK3330" i="3"/>
  <c r="AJ3330" i="3"/>
  <c r="AI3330" i="3"/>
  <c r="AG3330" i="3"/>
  <c r="AF3330" i="3"/>
  <c r="AE3330" i="3"/>
  <c r="AD3330" i="3"/>
  <c r="AC3330" i="3"/>
  <c r="AV3329" i="3"/>
  <c r="AR3329" i="3"/>
  <c r="AQ3329" i="3"/>
  <c r="AP3329" i="3"/>
  <c r="AN3329" i="3"/>
  <c r="AL3329" i="3"/>
  <c r="AK3329" i="3"/>
  <c r="AJ3329" i="3"/>
  <c r="AI3329" i="3"/>
  <c r="AG3329" i="3"/>
  <c r="AF3329" i="3"/>
  <c r="AE3329" i="3"/>
  <c r="AD3329" i="3"/>
  <c r="AC3329" i="3"/>
  <c r="AV3328" i="3"/>
  <c r="AR3328" i="3"/>
  <c r="AQ3328" i="3"/>
  <c r="AP3328" i="3"/>
  <c r="AN3328" i="3"/>
  <c r="AL3328" i="3"/>
  <c r="AK3328" i="3"/>
  <c r="AJ3328" i="3"/>
  <c r="AI3328" i="3"/>
  <c r="AG3328" i="3"/>
  <c r="AF3328" i="3"/>
  <c r="AE3328" i="3"/>
  <c r="AD3328" i="3"/>
  <c r="AC3328" i="3"/>
  <c r="AV3327" i="3"/>
  <c r="AR3327" i="3"/>
  <c r="AQ3327" i="3"/>
  <c r="AP3327" i="3"/>
  <c r="AN3327" i="3"/>
  <c r="AL3327" i="3"/>
  <c r="AK3327" i="3"/>
  <c r="AJ3327" i="3"/>
  <c r="AI3327" i="3"/>
  <c r="AG3327" i="3"/>
  <c r="AF3327" i="3"/>
  <c r="AE3327" i="3"/>
  <c r="AD3327" i="3"/>
  <c r="AC3327" i="3"/>
  <c r="AV3326" i="3"/>
  <c r="AR3326" i="3"/>
  <c r="AQ3326" i="3"/>
  <c r="AP3326" i="3"/>
  <c r="AN3326" i="3"/>
  <c r="AL3326" i="3"/>
  <c r="AK3326" i="3"/>
  <c r="AJ3326" i="3"/>
  <c r="AI3326" i="3"/>
  <c r="AG3326" i="3"/>
  <c r="AF3326" i="3"/>
  <c r="AE3326" i="3"/>
  <c r="AD3326" i="3"/>
  <c r="AC3326" i="3"/>
  <c r="AV3325" i="3"/>
  <c r="AR3325" i="3"/>
  <c r="AQ3325" i="3"/>
  <c r="AP3325" i="3"/>
  <c r="AN3325" i="3"/>
  <c r="AL3325" i="3"/>
  <c r="AK3325" i="3"/>
  <c r="AJ3325" i="3"/>
  <c r="AI3325" i="3"/>
  <c r="AG3325" i="3"/>
  <c r="AF3325" i="3"/>
  <c r="AE3325" i="3"/>
  <c r="AD3325" i="3"/>
  <c r="AC3325" i="3"/>
  <c r="AV3324" i="3"/>
  <c r="AR3324" i="3"/>
  <c r="AQ3324" i="3"/>
  <c r="AP3324" i="3"/>
  <c r="AN3324" i="3"/>
  <c r="AL3324" i="3"/>
  <c r="AK3324" i="3"/>
  <c r="AJ3324" i="3"/>
  <c r="AI3324" i="3"/>
  <c r="AG3324" i="3"/>
  <c r="AF3324" i="3"/>
  <c r="AE3324" i="3"/>
  <c r="AD3324" i="3"/>
  <c r="AC3324" i="3"/>
  <c r="AV3323" i="3"/>
  <c r="AR3323" i="3"/>
  <c r="AQ3323" i="3"/>
  <c r="AP3323" i="3"/>
  <c r="AN3323" i="3"/>
  <c r="AL3323" i="3"/>
  <c r="AK3323" i="3"/>
  <c r="AJ3323" i="3"/>
  <c r="AI3323" i="3"/>
  <c r="AG3323" i="3"/>
  <c r="AF3323" i="3"/>
  <c r="AE3323" i="3"/>
  <c r="AD3323" i="3"/>
  <c r="AC3323" i="3"/>
  <c r="AV3322" i="3"/>
  <c r="AR3322" i="3"/>
  <c r="AQ3322" i="3"/>
  <c r="AP3322" i="3"/>
  <c r="AN3322" i="3"/>
  <c r="AL3322" i="3"/>
  <c r="AK3322" i="3"/>
  <c r="AJ3322" i="3"/>
  <c r="AI3322" i="3"/>
  <c r="AG3322" i="3"/>
  <c r="AF3322" i="3"/>
  <c r="AE3322" i="3"/>
  <c r="AD3322" i="3"/>
  <c r="AC3322" i="3"/>
  <c r="AV3321" i="3"/>
  <c r="AR3321" i="3"/>
  <c r="AQ3321" i="3"/>
  <c r="AP3321" i="3"/>
  <c r="AN3321" i="3"/>
  <c r="AL3321" i="3"/>
  <c r="AK3321" i="3"/>
  <c r="AJ3321" i="3"/>
  <c r="AI3321" i="3"/>
  <c r="AG3321" i="3"/>
  <c r="AF3321" i="3"/>
  <c r="AE3321" i="3"/>
  <c r="AD3321" i="3"/>
  <c r="AC3321" i="3"/>
  <c r="AV3320" i="3"/>
  <c r="AR3320" i="3"/>
  <c r="AQ3320" i="3"/>
  <c r="AP3320" i="3"/>
  <c r="AN3320" i="3"/>
  <c r="AL3320" i="3"/>
  <c r="AK3320" i="3"/>
  <c r="AJ3320" i="3"/>
  <c r="AI3320" i="3"/>
  <c r="AG3320" i="3"/>
  <c r="AF3320" i="3"/>
  <c r="AE3320" i="3"/>
  <c r="AD3320" i="3"/>
  <c r="AC3320" i="3"/>
  <c r="AV3319" i="3"/>
  <c r="AR3319" i="3"/>
  <c r="AQ3319" i="3"/>
  <c r="AP3319" i="3"/>
  <c r="AN3319" i="3"/>
  <c r="AL3319" i="3"/>
  <c r="AK3319" i="3"/>
  <c r="AJ3319" i="3"/>
  <c r="AI3319" i="3"/>
  <c r="AG3319" i="3"/>
  <c r="AF3319" i="3"/>
  <c r="AE3319" i="3"/>
  <c r="AD3319" i="3"/>
  <c r="AC3319" i="3"/>
  <c r="AV3318" i="3"/>
  <c r="AR3318" i="3"/>
  <c r="AQ3318" i="3"/>
  <c r="AP3318" i="3"/>
  <c r="AN3318" i="3"/>
  <c r="AL3318" i="3"/>
  <c r="AK3318" i="3"/>
  <c r="AJ3318" i="3"/>
  <c r="AI3318" i="3"/>
  <c r="AG3318" i="3"/>
  <c r="AF3318" i="3"/>
  <c r="AE3318" i="3"/>
  <c r="AD3318" i="3"/>
  <c r="AC3318" i="3"/>
  <c r="AV3317" i="3"/>
  <c r="AR3317" i="3"/>
  <c r="AQ3317" i="3"/>
  <c r="AP3317" i="3"/>
  <c r="AN3317" i="3"/>
  <c r="AL3317" i="3"/>
  <c r="AK3317" i="3"/>
  <c r="AJ3317" i="3"/>
  <c r="AI3317" i="3"/>
  <c r="AG3317" i="3"/>
  <c r="AF3317" i="3"/>
  <c r="AE3317" i="3"/>
  <c r="AD3317" i="3"/>
  <c r="AC3317" i="3"/>
  <c r="AV3316" i="3"/>
  <c r="AR3316" i="3"/>
  <c r="AQ3316" i="3"/>
  <c r="AP3316" i="3"/>
  <c r="AN3316" i="3"/>
  <c r="AL3316" i="3"/>
  <c r="AK3316" i="3"/>
  <c r="AJ3316" i="3"/>
  <c r="AI3316" i="3"/>
  <c r="AG3316" i="3"/>
  <c r="AF3316" i="3"/>
  <c r="AE3316" i="3"/>
  <c r="AD3316" i="3"/>
  <c r="AC3316" i="3"/>
  <c r="AV3315" i="3"/>
  <c r="AR3315" i="3"/>
  <c r="AQ3315" i="3"/>
  <c r="AP3315" i="3"/>
  <c r="AN3315" i="3"/>
  <c r="AL3315" i="3"/>
  <c r="AK3315" i="3"/>
  <c r="AJ3315" i="3"/>
  <c r="AI3315" i="3"/>
  <c r="AG3315" i="3"/>
  <c r="AF3315" i="3"/>
  <c r="AE3315" i="3"/>
  <c r="AD3315" i="3"/>
  <c r="AC3315" i="3"/>
  <c r="AV3314" i="3"/>
  <c r="AR3314" i="3"/>
  <c r="AQ3314" i="3"/>
  <c r="AP3314" i="3"/>
  <c r="AN3314" i="3"/>
  <c r="AL3314" i="3"/>
  <c r="AK3314" i="3"/>
  <c r="AJ3314" i="3"/>
  <c r="AI3314" i="3"/>
  <c r="AG3314" i="3"/>
  <c r="AF3314" i="3"/>
  <c r="AE3314" i="3"/>
  <c r="AD3314" i="3"/>
  <c r="AC3314" i="3"/>
  <c r="AV3313" i="3"/>
  <c r="AR3313" i="3"/>
  <c r="AQ3313" i="3"/>
  <c r="AP3313" i="3"/>
  <c r="AN3313" i="3"/>
  <c r="AL3313" i="3"/>
  <c r="AK3313" i="3"/>
  <c r="AJ3313" i="3"/>
  <c r="AI3313" i="3"/>
  <c r="AG3313" i="3"/>
  <c r="AF3313" i="3"/>
  <c r="AE3313" i="3"/>
  <c r="AD3313" i="3"/>
  <c r="AC3313" i="3"/>
  <c r="AV3312" i="3"/>
  <c r="AR3312" i="3"/>
  <c r="AQ3312" i="3"/>
  <c r="AP3312" i="3"/>
  <c r="AN3312" i="3"/>
  <c r="AL3312" i="3"/>
  <c r="AK3312" i="3"/>
  <c r="AJ3312" i="3"/>
  <c r="AI3312" i="3"/>
  <c r="AG3312" i="3"/>
  <c r="AF3312" i="3"/>
  <c r="AE3312" i="3"/>
  <c r="AD3312" i="3"/>
  <c r="AC3312" i="3"/>
  <c r="AV3311" i="3"/>
  <c r="AR3311" i="3"/>
  <c r="AQ3311" i="3"/>
  <c r="AP3311" i="3"/>
  <c r="AN3311" i="3"/>
  <c r="AL3311" i="3"/>
  <c r="AK3311" i="3"/>
  <c r="AJ3311" i="3"/>
  <c r="AI3311" i="3"/>
  <c r="AG3311" i="3"/>
  <c r="AF3311" i="3"/>
  <c r="AE3311" i="3"/>
  <c r="AD3311" i="3"/>
  <c r="AC3311" i="3"/>
  <c r="AV3310" i="3"/>
  <c r="AR3310" i="3"/>
  <c r="AQ3310" i="3"/>
  <c r="AP3310" i="3"/>
  <c r="AN3310" i="3"/>
  <c r="AL3310" i="3"/>
  <c r="AK3310" i="3"/>
  <c r="AJ3310" i="3"/>
  <c r="AI3310" i="3"/>
  <c r="AG3310" i="3"/>
  <c r="AF3310" i="3"/>
  <c r="AE3310" i="3"/>
  <c r="AD3310" i="3"/>
  <c r="AC3310" i="3"/>
  <c r="AV3309" i="3"/>
  <c r="AR3309" i="3"/>
  <c r="AQ3309" i="3"/>
  <c r="AP3309" i="3"/>
  <c r="AN3309" i="3"/>
  <c r="AL3309" i="3"/>
  <c r="AK3309" i="3"/>
  <c r="AJ3309" i="3"/>
  <c r="AI3309" i="3"/>
  <c r="AG3309" i="3"/>
  <c r="AF3309" i="3"/>
  <c r="AE3309" i="3"/>
  <c r="AD3309" i="3"/>
  <c r="AC3309" i="3"/>
  <c r="AV3308" i="3"/>
  <c r="AR3308" i="3"/>
  <c r="AQ3308" i="3"/>
  <c r="AP3308" i="3"/>
  <c r="AN3308" i="3"/>
  <c r="AL3308" i="3"/>
  <c r="AK3308" i="3"/>
  <c r="AJ3308" i="3"/>
  <c r="AI3308" i="3"/>
  <c r="AG3308" i="3"/>
  <c r="AF3308" i="3"/>
  <c r="AE3308" i="3"/>
  <c r="AD3308" i="3"/>
  <c r="AC3308" i="3"/>
  <c r="AV3307" i="3"/>
  <c r="AR3307" i="3"/>
  <c r="AQ3307" i="3"/>
  <c r="AP3307" i="3"/>
  <c r="AN3307" i="3"/>
  <c r="AL3307" i="3"/>
  <c r="AK3307" i="3"/>
  <c r="AJ3307" i="3"/>
  <c r="AI3307" i="3"/>
  <c r="AG3307" i="3"/>
  <c r="AF3307" i="3"/>
  <c r="AE3307" i="3"/>
  <c r="AD3307" i="3"/>
  <c r="AC3307" i="3"/>
  <c r="AV3306" i="3"/>
  <c r="AR3306" i="3"/>
  <c r="AQ3306" i="3"/>
  <c r="AP3306" i="3"/>
  <c r="AN3306" i="3"/>
  <c r="AL3306" i="3"/>
  <c r="AK3306" i="3"/>
  <c r="AJ3306" i="3"/>
  <c r="AI3306" i="3"/>
  <c r="AG3306" i="3"/>
  <c r="AF3306" i="3"/>
  <c r="AE3306" i="3"/>
  <c r="AD3306" i="3"/>
  <c r="AC3306" i="3"/>
  <c r="AV3305" i="3"/>
  <c r="AR3305" i="3"/>
  <c r="AQ3305" i="3"/>
  <c r="AP3305" i="3"/>
  <c r="AN3305" i="3"/>
  <c r="AL3305" i="3"/>
  <c r="AK3305" i="3"/>
  <c r="AJ3305" i="3"/>
  <c r="AI3305" i="3"/>
  <c r="AG3305" i="3"/>
  <c r="AF3305" i="3"/>
  <c r="AE3305" i="3"/>
  <c r="AD3305" i="3"/>
  <c r="AC3305" i="3"/>
  <c r="AV3304" i="3"/>
  <c r="AR3304" i="3"/>
  <c r="AQ3304" i="3"/>
  <c r="AP3304" i="3"/>
  <c r="AN3304" i="3"/>
  <c r="AL3304" i="3"/>
  <c r="AK3304" i="3"/>
  <c r="AJ3304" i="3"/>
  <c r="AI3304" i="3"/>
  <c r="AG3304" i="3"/>
  <c r="AF3304" i="3"/>
  <c r="AE3304" i="3"/>
  <c r="AD3304" i="3"/>
  <c r="AC3304" i="3"/>
  <c r="AV3303" i="3"/>
  <c r="AR3303" i="3"/>
  <c r="AQ3303" i="3"/>
  <c r="AP3303" i="3"/>
  <c r="AN3303" i="3"/>
  <c r="AL3303" i="3"/>
  <c r="AK3303" i="3"/>
  <c r="AJ3303" i="3"/>
  <c r="AI3303" i="3"/>
  <c r="AG3303" i="3"/>
  <c r="AF3303" i="3"/>
  <c r="AE3303" i="3"/>
  <c r="AD3303" i="3"/>
  <c r="AC3303" i="3"/>
  <c r="AV3302" i="3"/>
  <c r="AR3302" i="3"/>
  <c r="AQ3302" i="3"/>
  <c r="AP3302" i="3"/>
  <c r="AN3302" i="3"/>
  <c r="AL3302" i="3"/>
  <c r="AK3302" i="3"/>
  <c r="AJ3302" i="3"/>
  <c r="AI3302" i="3"/>
  <c r="AG3302" i="3"/>
  <c r="AF3302" i="3"/>
  <c r="AE3302" i="3"/>
  <c r="AD3302" i="3"/>
  <c r="AC3302" i="3"/>
  <c r="AV3301" i="3"/>
  <c r="AR3301" i="3"/>
  <c r="AQ3301" i="3"/>
  <c r="AP3301" i="3"/>
  <c r="AN3301" i="3"/>
  <c r="AL3301" i="3"/>
  <c r="AK3301" i="3"/>
  <c r="AJ3301" i="3"/>
  <c r="AI3301" i="3"/>
  <c r="AG3301" i="3"/>
  <c r="AF3301" i="3"/>
  <c r="AE3301" i="3"/>
  <c r="AD3301" i="3"/>
  <c r="AC3301" i="3"/>
  <c r="AV3300" i="3"/>
  <c r="AR3300" i="3"/>
  <c r="AQ3300" i="3"/>
  <c r="AP3300" i="3"/>
  <c r="AN3300" i="3"/>
  <c r="AL3300" i="3"/>
  <c r="AK3300" i="3"/>
  <c r="AJ3300" i="3"/>
  <c r="AI3300" i="3"/>
  <c r="AG3300" i="3"/>
  <c r="AF3300" i="3"/>
  <c r="AE3300" i="3"/>
  <c r="AD3300" i="3"/>
  <c r="AC3300" i="3"/>
  <c r="AV3299" i="3"/>
  <c r="AR3299" i="3"/>
  <c r="AQ3299" i="3"/>
  <c r="AP3299" i="3"/>
  <c r="AN3299" i="3"/>
  <c r="AL3299" i="3"/>
  <c r="AK3299" i="3"/>
  <c r="AJ3299" i="3"/>
  <c r="AI3299" i="3"/>
  <c r="AG3299" i="3"/>
  <c r="AF3299" i="3"/>
  <c r="AE3299" i="3"/>
  <c r="AD3299" i="3"/>
  <c r="AC3299" i="3"/>
  <c r="AV3298" i="3"/>
  <c r="AR3298" i="3"/>
  <c r="AQ3298" i="3"/>
  <c r="AP3298" i="3"/>
  <c r="AN3298" i="3"/>
  <c r="AL3298" i="3"/>
  <c r="AK3298" i="3"/>
  <c r="AJ3298" i="3"/>
  <c r="AI3298" i="3"/>
  <c r="AG3298" i="3"/>
  <c r="AF3298" i="3"/>
  <c r="AE3298" i="3"/>
  <c r="AD3298" i="3"/>
  <c r="AC3298" i="3"/>
  <c r="AV3297" i="3"/>
  <c r="AR3297" i="3"/>
  <c r="AQ3297" i="3"/>
  <c r="AP3297" i="3"/>
  <c r="AN3297" i="3"/>
  <c r="AL3297" i="3"/>
  <c r="AK3297" i="3"/>
  <c r="AJ3297" i="3"/>
  <c r="AI3297" i="3"/>
  <c r="AG3297" i="3"/>
  <c r="AF3297" i="3"/>
  <c r="AE3297" i="3"/>
  <c r="AD3297" i="3"/>
  <c r="AC3297" i="3"/>
  <c r="AV3296" i="3"/>
  <c r="AR3296" i="3"/>
  <c r="AQ3296" i="3"/>
  <c r="AP3296" i="3"/>
  <c r="AN3296" i="3"/>
  <c r="AL3296" i="3"/>
  <c r="AK3296" i="3"/>
  <c r="AJ3296" i="3"/>
  <c r="AI3296" i="3"/>
  <c r="AG3296" i="3"/>
  <c r="AF3296" i="3"/>
  <c r="AE3296" i="3"/>
  <c r="AD3296" i="3"/>
  <c r="AC3296" i="3"/>
  <c r="AV3295" i="3"/>
  <c r="AR3295" i="3"/>
  <c r="AQ3295" i="3"/>
  <c r="AP3295" i="3"/>
  <c r="AN3295" i="3"/>
  <c r="AL3295" i="3"/>
  <c r="AK3295" i="3"/>
  <c r="AJ3295" i="3"/>
  <c r="AI3295" i="3"/>
  <c r="AG3295" i="3"/>
  <c r="AF3295" i="3"/>
  <c r="AE3295" i="3"/>
  <c r="AD3295" i="3"/>
  <c r="AC3295" i="3"/>
  <c r="AV3294" i="3"/>
  <c r="AR3294" i="3"/>
  <c r="AQ3294" i="3"/>
  <c r="AP3294" i="3"/>
  <c r="AN3294" i="3"/>
  <c r="AL3294" i="3"/>
  <c r="AK3294" i="3"/>
  <c r="AJ3294" i="3"/>
  <c r="AI3294" i="3"/>
  <c r="AG3294" i="3"/>
  <c r="AF3294" i="3"/>
  <c r="AE3294" i="3"/>
  <c r="AD3294" i="3"/>
  <c r="AC3294" i="3"/>
  <c r="AV3293" i="3"/>
  <c r="AR3293" i="3"/>
  <c r="AQ3293" i="3"/>
  <c r="AP3293" i="3"/>
  <c r="AN3293" i="3"/>
  <c r="AL3293" i="3"/>
  <c r="AK3293" i="3"/>
  <c r="AJ3293" i="3"/>
  <c r="AI3293" i="3"/>
  <c r="AG3293" i="3"/>
  <c r="AF3293" i="3"/>
  <c r="AE3293" i="3"/>
  <c r="AD3293" i="3"/>
  <c r="AC3293" i="3"/>
  <c r="AV3292" i="3"/>
  <c r="AR3292" i="3"/>
  <c r="AQ3292" i="3"/>
  <c r="AP3292" i="3"/>
  <c r="AN3292" i="3"/>
  <c r="AL3292" i="3"/>
  <c r="AK3292" i="3"/>
  <c r="AJ3292" i="3"/>
  <c r="AI3292" i="3"/>
  <c r="AG3292" i="3"/>
  <c r="AF3292" i="3"/>
  <c r="AE3292" i="3"/>
  <c r="AD3292" i="3"/>
  <c r="AC3292" i="3"/>
  <c r="AV3291" i="3"/>
  <c r="AR3291" i="3"/>
  <c r="AQ3291" i="3"/>
  <c r="AP3291" i="3"/>
  <c r="AN3291" i="3"/>
  <c r="AL3291" i="3"/>
  <c r="AK3291" i="3"/>
  <c r="AJ3291" i="3"/>
  <c r="AI3291" i="3"/>
  <c r="AG3291" i="3"/>
  <c r="AF3291" i="3"/>
  <c r="AE3291" i="3"/>
  <c r="AD3291" i="3"/>
  <c r="AC3291" i="3"/>
  <c r="AV3290" i="3"/>
  <c r="AR3290" i="3"/>
  <c r="AQ3290" i="3"/>
  <c r="AP3290" i="3"/>
  <c r="AN3290" i="3"/>
  <c r="AL3290" i="3"/>
  <c r="AK3290" i="3"/>
  <c r="AJ3290" i="3"/>
  <c r="AI3290" i="3"/>
  <c r="AG3290" i="3"/>
  <c r="AF3290" i="3"/>
  <c r="AE3290" i="3"/>
  <c r="AD3290" i="3"/>
  <c r="AC3290" i="3"/>
  <c r="AV3289" i="3"/>
  <c r="AR3289" i="3"/>
  <c r="AQ3289" i="3"/>
  <c r="AP3289" i="3"/>
  <c r="AN3289" i="3"/>
  <c r="AL3289" i="3"/>
  <c r="AK3289" i="3"/>
  <c r="AJ3289" i="3"/>
  <c r="AI3289" i="3"/>
  <c r="AG3289" i="3"/>
  <c r="AF3289" i="3"/>
  <c r="AE3289" i="3"/>
  <c r="AD3289" i="3"/>
  <c r="AC3289" i="3"/>
  <c r="AV3288" i="3"/>
  <c r="AR3288" i="3"/>
  <c r="AQ3288" i="3"/>
  <c r="AP3288" i="3"/>
  <c r="AN3288" i="3"/>
  <c r="AL3288" i="3"/>
  <c r="AK3288" i="3"/>
  <c r="AJ3288" i="3"/>
  <c r="AI3288" i="3"/>
  <c r="AG3288" i="3"/>
  <c r="AF3288" i="3"/>
  <c r="AE3288" i="3"/>
  <c r="AD3288" i="3"/>
  <c r="AC3288" i="3"/>
  <c r="AV3287" i="3"/>
  <c r="AR3287" i="3"/>
  <c r="AQ3287" i="3"/>
  <c r="AP3287" i="3"/>
  <c r="AN3287" i="3"/>
  <c r="AL3287" i="3"/>
  <c r="AK3287" i="3"/>
  <c r="AJ3287" i="3"/>
  <c r="AI3287" i="3"/>
  <c r="AG3287" i="3"/>
  <c r="AF3287" i="3"/>
  <c r="AE3287" i="3"/>
  <c r="AD3287" i="3"/>
  <c r="AC3287" i="3"/>
  <c r="AV3286" i="3"/>
  <c r="AR3286" i="3"/>
  <c r="AQ3286" i="3"/>
  <c r="AP3286" i="3"/>
  <c r="AN3286" i="3"/>
  <c r="AL3286" i="3"/>
  <c r="AK3286" i="3"/>
  <c r="AJ3286" i="3"/>
  <c r="AI3286" i="3"/>
  <c r="AG3286" i="3"/>
  <c r="AF3286" i="3"/>
  <c r="AE3286" i="3"/>
  <c r="AD3286" i="3"/>
  <c r="AC3286" i="3"/>
  <c r="AV3285" i="3"/>
  <c r="AR3285" i="3"/>
  <c r="AQ3285" i="3"/>
  <c r="AP3285" i="3"/>
  <c r="AN3285" i="3"/>
  <c r="AL3285" i="3"/>
  <c r="AK3285" i="3"/>
  <c r="AJ3285" i="3"/>
  <c r="AI3285" i="3"/>
  <c r="AG3285" i="3"/>
  <c r="AF3285" i="3"/>
  <c r="AE3285" i="3"/>
  <c r="AD3285" i="3"/>
  <c r="AC3285" i="3"/>
  <c r="AV3284" i="3"/>
  <c r="AR3284" i="3"/>
  <c r="AQ3284" i="3"/>
  <c r="AP3284" i="3"/>
  <c r="AN3284" i="3"/>
  <c r="AL3284" i="3"/>
  <c r="AK3284" i="3"/>
  <c r="AJ3284" i="3"/>
  <c r="AI3284" i="3"/>
  <c r="AG3284" i="3"/>
  <c r="AF3284" i="3"/>
  <c r="AE3284" i="3"/>
  <c r="AD3284" i="3"/>
  <c r="AC3284" i="3"/>
  <c r="AV3283" i="3"/>
  <c r="AR3283" i="3"/>
  <c r="AQ3283" i="3"/>
  <c r="AP3283" i="3"/>
  <c r="AN3283" i="3"/>
  <c r="AL3283" i="3"/>
  <c r="AK3283" i="3"/>
  <c r="AJ3283" i="3"/>
  <c r="AI3283" i="3"/>
  <c r="AG3283" i="3"/>
  <c r="AF3283" i="3"/>
  <c r="AE3283" i="3"/>
  <c r="AD3283" i="3"/>
  <c r="AC3283" i="3"/>
  <c r="AV3282" i="3"/>
  <c r="AR3282" i="3"/>
  <c r="AQ3282" i="3"/>
  <c r="AP3282" i="3"/>
  <c r="AN3282" i="3"/>
  <c r="AL3282" i="3"/>
  <c r="AK3282" i="3"/>
  <c r="AJ3282" i="3"/>
  <c r="AI3282" i="3"/>
  <c r="AG3282" i="3"/>
  <c r="AF3282" i="3"/>
  <c r="AE3282" i="3"/>
  <c r="AD3282" i="3"/>
  <c r="AC3282" i="3"/>
  <c r="AV3281" i="3"/>
  <c r="AR3281" i="3"/>
  <c r="AQ3281" i="3"/>
  <c r="AP3281" i="3"/>
  <c r="AN3281" i="3"/>
  <c r="AL3281" i="3"/>
  <c r="AK3281" i="3"/>
  <c r="AJ3281" i="3"/>
  <c r="AI3281" i="3"/>
  <c r="AG3281" i="3"/>
  <c r="AF3281" i="3"/>
  <c r="AE3281" i="3"/>
  <c r="AD3281" i="3"/>
  <c r="AC3281" i="3"/>
  <c r="AV3280" i="3"/>
  <c r="AR3280" i="3"/>
  <c r="AQ3280" i="3"/>
  <c r="AP3280" i="3"/>
  <c r="AN3280" i="3"/>
  <c r="AL3280" i="3"/>
  <c r="AK3280" i="3"/>
  <c r="AJ3280" i="3"/>
  <c r="AI3280" i="3"/>
  <c r="AG3280" i="3"/>
  <c r="AF3280" i="3"/>
  <c r="AE3280" i="3"/>
  <c r="AD3280" i="3"/>
  <c r="AC3280" i="3"/>
  <c r="AV3279" i="3"/>
  <c r="AR3279" i="3"/>
  <c r="AQ3279" i="3"/>
  <c r="AP3279" i="3"/>
  <c r="AN3279" i="3"/>
  <c r="AL3279" i="3"/>
  <c r="AK3279" i="3"/>
  <c r="AJ3279" i="3"/>
  <c r="AI3279" i="3"/>
  <c r="AG3279" i="3"/>
  <c r="AF3279" i="3"/>
  <c r="AE3279" i="3"/>
  <c r="AD3279" i="3"/>
  <c r="AC3279" i="3"/>
  <c r="AV3278" i="3"/>
  <c r="AR3278" i="3"/>
  <c r="AQ3278" i="3"/>
  <c r="AP3278" i="3"/>
  <c r="AN3278" i="3"/>
  <c r="AL3278" i="3"/>
  <c r="AK3278" i="3"/>
  <c r="AJ3278" i="3"/>
  <c r="AI3278" i="3"/>
  <c r="AG3278" i="3"/>
  <c r="AF3278" i="3"/>
  <c r="AE3278" i="3"/>
  <c r="AD3278" i="3"/>
  <c r="AC3278" i="3"/>
  <c r="AV3277" i="3"/>
  <c r="AR3277" i="3"/>
  <c r="AQ3277" i="3"/>
  <c r="AP3277" i="3"/>
  <c r="AN3277" i="3"/>
  <c r="AL3277" i="3"/>
  <c r="AK3277" i="3"/>
  <c r="AJ3277" i="3"/>
  <c r="AI3277" i="3"/>
  <c r="AG3277" i="3"/>
  <c r="AF3277" i="3"/>
  <c r="AE3277" i="3"/>
  <c r="AD3277" i="3"/>
  <c r="AC3277" i="3"/>
  <c r="AV3276" i="3"/>
  <c r="AR3276" i="3"/>
  <c r="AQ3276" i="3"/>
  <c r="AP3276" i="3"/>
  <c r="AN3276" i="3"/>
  <c r="AL3276" i="3"/>
  <c r="AK3276" i="3"/>
  <c r="AJ3276" i="3"/>
  <c r="AI3276" i="3"/>
  <c r="AG3276" i="3"/>
  <c r="AF3276" i="3"/>
  <c r="AE3276" i="3"/>
  <c r="AD3276" i="3"/>
  <c r="AC3276" i="3"/>
  <c r="AV3275" i="3"/>
  <c r="AR3275" i="3"/>
  <c r="AQ3275" i="3"/>
  <c r="AP3275" i="3"/>
  <c r="AN3275" i="3"/>
  <c r="AL3275" i="3"/>
  <c r="AK3275" i="3"/>
  <c r="AJ3275" i="3"/>
  <c r="AI3275" i="3"/>
  <c r="AG3275" i="3"/>
  <c r="AF3275" i="3"/>
  <c r="AE3275" i="3"/>
  <c r="AD3275" i="3"/>
  <c r="AC3275" i="3"/>
  <c r="AV3274" i="3"/>
  <c r="AR3274" i="3"/>
  <c r="AQ3274" i="3"/>
  <c r="AP3274" i="3"/>
  <c r="AN3274" i="3"/>
  <c r="AL3274" i="3"/>
  <c r="AK3274" i="3"/>
  <c r="AJ3274" i="3"/>
  <c r="AI3274" i="3"/>
  <c r="AG3274" i="3"/>
  <c r="AF3274" i="3"/>
  <c r="AE3274" i="3"/>
  <c r="AD3274" i="3"/>
  <c r="AC3274" i="3"/>
  <c r="AV3273" i="3"/>
  <c r="AR3273" i="3"/>
  <c r="AQ3273" i="3"/>
  <c r="AP3273" i="3"/>
  <c r="AN3273" i="3"/>
  <c r="AL3273" i="3"/>
  <c r="AK3273" i="3"/>
  <c r="AJ3273" i="3"/>
  <c r="AI3273" i="3"/>
  <c r="AG3273" i="3"/>
  <c r="AF3273" i="3"/>
  <c r="AE3273" i="3"/>
  <c r="AD3273" i="3"/>
  <c r="AC3273" i="3"/>
  <c r="AV3272" i="3"/>
  <c r="AR3272" i="3"/>
  <c r="AQ3272" i="3"/>
  <c r="AP3272" i="3"/>
  <c r="AN3272" i="3"/>
  <c r="AL3272" i="3"/>
  <c r="AK3272" i="3"/>
  <c r="AJ3272" i="3"/>
  <c r="AI3272" i="3"/>
  <c r="AG3272" i="3"/>
  <c r="AF3272" i="3"/>
  <c r="AE3272" i="3"/>
  <c r="AD3272" i="3"/>
  <c r="AC3272" i="3"/>
  <c r="AV3271" i="3"/>
  <c r="AR3271" i="3"/>
  <c r="AQ3271" i="3"/>
  <c r="AP3271" i="3"/>
  <c r="AN3271" i="3"/>
  <c r="AL3271" i="3"/>
  <c r="AK3271" i="3"/>
  <c r="AJ3271" i="3"/>
  <c r="AI3271" i="3"/>
  <c r="AG3271" i="3"/>
  <c r="AF3271" i="3"/>
  <c r="AE3271" i="3"/>
  <c r="AD3271" i="3"/>
  <c r="AC3271" i="3"/>
  <c r="AV3270" i="3"/>
  <c r="AR3270" i="3"/>
  <c r="AQ3270" i="3"/>
  <c r="AP3270" i="3"/>
  <c r="AN3270" i="3"/>
  <c r="AL3270" i="3"/>
  <c r="AK3270" i="3"/>
  <c r="AJ3270" i="3"/>
  <c r="AI3270" i="3"/>
  <c r="AG3270" i="3"/>
  <c r="AF3270" i="3"/>
  <c r="AE3270" i="3"/>
  <c r="AD3270" i="3"/>
  <c r="AC3270" i="3"/>
  <c r="AV3269" i="3"/>
  <c r="AR3269" i="3"/>
  <c r="AQ3269" i="3"/>
  <c r="AP3269" i="3"/>
  <c r="AN3269" i="3"/>
  <c r="AL3269" i="3"/>
  <c r="AK3269" i="3"/>
  <c r="AJ3269" i="3"/>
  <c r="AI3269" i="3"/>
  <c r="AG3269" i="3"/>
  <c r="AF3269" i="3"/>
  <c r="AE3269" i="3"/>
  <c r="AD3269" i="3"/>
  <c r="AC3269" i="3"/>
  <c r="AV3268" i="3"/>
  <c r="AR3268" i="3"/>
  <c r="AQ3268" i="3"/>
  <c r="AP3268" i="3"/>
  <c r="AN3268" i="3"/>
  <c r="AL3268" i="3"/>
  <c r="AK3268" i="3"/>
  <c r="AJ3268" i="3"/>
  <c r="AI3268" i="3"/>
  <c r="AG3268" i="3"/>
  <c r="AF3268" i="3"/>
  <c r="AE3268" i="3"/>
  <c r="AD3268" i="3"/>
  <c r="AC3268" i="3"/>
  <c r="AV3267" i="3"/>
  <c r="AR3267" i="3"/>
  <c r="AQ3267" i="3"/>
  <c r="AP3267" i="3"/>
  <c r="AN3267" i="3"/>
  <c r="AL3267" i="3"/>
  <c r="AK3267" i="3"/>
  <c r="AJ3267" i="3"/>
  <c r="AI3267" i="3"/>
  <c r="AG3267" i="3"/>
  <c r="AF3267" i="3"/>
  <c r="AE3267" i="3"/>
  <c r="AD3267" i="3"/>
  <c r="AC3267" i="3"/>
  <c r="AV3266" i="3"/>
  <c r="AR3266" i="3"/>
  <c r="AQ3266" i="3"/>
  <c r="AP3266" i="3"/>
  <c r="AN3266" i="3"/>
  <c r="AL3266" i="3"/>
  <c r="AK3266" i="3"/>
  <c r="AJ3266" i="3"/>
  <c r="AI3266" i="3"/>
  <c r="AG3266" i="3"/>
  <c r="AF3266" i="3"/>
  <c r="AE3266" i="3"/>
  <c r="AD3266" i="3"/>
  <c r="AC3266" i="3"/>
  <c r="AV3265" i="3"/>
  <c r="AR3265" i="3"/>
  <c r="AQ3265" i="3"/>
  <c r="AP3265" i="3"/>
  <c r="AN3265" i="3"/>
  <c r="AL3265" i="3"/>
  <c r="AK3265" i="3"/>
  <c r="AJ3265" i="3"/>
  <c r="AI3265" i="3"/>
  <c r="AG3265" i="3"/>
  <c r="AF3265" i="3"/>
  <c r="AE3265" i="3"/>
  <c r="AD3265" i="3"/>
  <c r="AC3265" i="3"/>
  <c r="AV3264" i="3"/>
  <c r="AR3264" i="3"/>
  <c r="AQ3264" i="3"/>
  <c r="AP3264" i="3"/>
  <c r="AN3264" i="3"/>
  <c r="AL3264" i="3"/>
  <c r="AK3264" i="3"/>
  <c r="AJ3264" i="3"/>
  <c r="AI3264" i="3"/>
  <c r="AG3264" i="3"/>
  <c r="AF3264" i="3"/>
  <c r="AE3264" i="3"/>
  <c r="AD3264" i="3"/>
  <c r="AC3264" i="3"/>
  <c r="AV3263" i="3"/>
  <c r="AR3263" i="3"/>
  <c r="AQ3263" i="3"/>
  <c r="AP3263" i="3"/>
  <c r="AN3263" i="3"/>
  <c r="AL3263" i="3"/>
  <c r="AK3263" i="3"/>
  <c r="AJ3263" i="3"/>
  <c r="AI3263" i="3"/>
  <c r="AG3263" i="3"/>
  <c r="AF3263" i="3"/>
  <c r="AE3263" i="3"/>
  <c r="AD3263" i="3"/>
  <c r="AC3263" i="3"/>
  <c r="AV3262" i="3"/>
  <c r="AR3262" i="3"/>
  <c r="AQ3262" i="3"/>
  <c r="AP3262" i="3"/>
  <c r="AN3262" i="3"/>
  <c r="AL3262" i="3"/>
  <c r="AK3262" i="3"/>
  <c r="AJ3262" i="3"/>
  <c r="AI3262" i="3"/>
  <c r="AG3262" i="3"/>
  <c r="AF3262" i="3"/>
  <c r="AE3262" i="3"/>
  <c r="AD3262" i="3"/>
  <c r="AC3262" i="3"/>
  <c r="AV3261" i="3"/>
  <c r="AR3261" i="3"/>
  <c r="AQ3261" i="3"/>
  <c r="AP3261" i="3"/>
  <c r="AN3261" i="3"/>
  <c r="AL3261" i="3"/>
  <c r="AK3261" i="3"/>
  <c r="AJ3261" i="3"/>
  <c r="AI3261" i="3"/>
  <c r="AG3261" i="3"/>
  <c r="AF3261" i="3"/>
  <c r="AE3261" i="3"/>
  <c r="AD3261" i="3"/>
  <c r="AC3261" i="3"/>
  <c r="AV3260" i="3"/>
  <c r="AR3260" i="3"/>
  <c r="AQ3260" i="3"/>
  <c r="AP3260" i="3"/>
  <c r="AN3260" i="3"/>
  <c r="AL3260" i="3"/>
  <c r="AK3260" i="3"/>
  <c r="AJ3260" i="3"/>
  <c r="AI3260" i="3"/>
  <c r="AG3260" i="3"/>
  <c r="AF3260" i="3"/>
  <c r="AE3260" i="3"/>
  <c r="AD3260" i="3"/>
  <c r="AC3260" i="3"/>
  <c r="AV3259" i="3"/>
  <c r="AR3259" i="3"/>
  <c r="AQ3259" i="3"/>
  <c r="AP3259" i="3"/>
  <c r="AN3259" i="3"/>
  <c r="AL3259" i="3"/>
  <c r="AK3259" i="3"/>
  <c r="AJ3259" i="3"/>
  <c r="AI3259" i="3"/>
  <c r="AG3259" i="3"/>
  <c r="AF3259" i="3"/>
  <c r="AE3259" i="3"/>
  <c r="AD3259" i="3"/>
  <c r="AC3259" i="3"/>
  <c r="AV3258" i="3"/>
  <c r="AR3258" i="3"/>
  <c r="AQ3258" i="3"/>
  <c r="AP3258" i="3"/>
  <c r="AN3258" i="3"/>
  <c r="AL3258" i="3"/>
  <c r="AK3258" i="3"/>
  <c r="AJ3258" i="3"/>
  <c r="AI3258" i="3"/>
  <c r="AG3258" i="3"/>
  <c r="AF3258" i="3"/>
  <c r="AE3258" i="3"/>
  <c r="AD3258" i="3"/>
  <c r="AC3258" i="3"/>
  <c r="AV3257" i="3"/>
  <c r="AR3257" i="3"/>
  <c r="AQ3257" i="3"/>
  <c r="AP3257" i="3"/>
  <c r="AN3257" i="3"/>
  <c r="AL3257" i="3"/>
  <c r="AK3257" i="3"/>
  <c r="AJ3257" i="3"/>
  <c r="AI3257" i="3"/>
  <c r="AG3257" i="3"/>
  <c r="AF3257" i="3"/>
  <c r="AE3257" i="3"/>
  <c r="AD3257" i="3"/>
  <c r="AC3257" i="3"/>
  <c r="AV3256" i="3"/>
  <c r="AR3256" i="3"/>
  <c r="AQ3256" i="3"/>
  <c r="AP3256" i="3"/>
  <c r="AN3256" i="3"/>
  <c r="AL3256" i="3"/>
  <c r="AK3256" i="3"/>
  <c r="AJ3256" i="3"/>
  <c r="AI3256" i="3"/>
  <c r="AG3256" i="3"/>
  <c r="AF3256" i="3"/>
  <c r="AE3256" i="3"/>
  <c r="AD3256" i="3"/>
  <c r="AC3256" i="3"/>
  <c r="AV3255" i="3"/>
  <c r="AR3255" i="3"/>
  <c r="AQ3255" i="3"/>
  <c r="AP3255" i="3"/>
  <c r="AN3255" i="3"/>
  <c r="AL3255" i="3"/>
  <c r="AK3255" i="3"/>
  <c r="AJ3255" i="3"/>
  <c r="AI3255" i="3"/>
  <c r="AG3255" i="3"/>
  <c r="AF3255" i="3"/>
  <c r="AE3255" i="3"/>
  <c r="AD3255" i="3"/>
  <c r="AC3255" i="3"/>
  <c r="AV3254" i="3"/>
  <c r="AR3254" i="3"/>
  <c r="AQ3254" i="3"/>
  <c r="AP3254" i="3"/>
  <c r="AN3254" i="3"/>
  <c r="AL3254" i="3"/>
  <c r="AK3254" i="3"/>
  <c r="AJ3254" i="3"/>
  <c r="AI3254" i="3"/>
  <c r="AG3254" i="3"/>
  <c r="AF3254" i="3"/>
  <c r="AE3254" i="3"/>
  <c r="AD3254" i="3"/>
  <c r="AC3254" i="3"/>
  <c r="AV3253" i="3"/>
  <c r="AR3253" i="3"/>
  <c r="AQ3253" i="3"/>
  <c r="AP3253" i="3"/>
  <c r="AN3253" i="3"/>
  <c r="AL3253" i="3"/>
  <c r="AK3253" i="3"/>
  <c r="AJ3253" i="3"/>
  <c r="AI3253" i="3"/>
  <c r="AG3253" i="3"/>
  <c r="AF3253" i="3"/>
  <c r="AE3253" i="3"/>
  <c r="AD3253" i="3"/>
  <c r="AC3253" i="3"/>
  <c r="AV3252" i="3"/>
  <c r="AR3252" i="3"/>
  <c r="AQ3252" i="3"/>
  <c r="AP3252" i="3"/>
  <c r="AN3252" i="3"/>
  <c r="AL3252" i="3"/>
  <c r="AK3252" i="3"/>
  <c r="AJ3252" i="3"/>
  <c r="AI3252" i="3"/>
  <c r="AG3252" i="3"/>
  <c r="AF3252" i="3"/>
  <c r="AE3252" i="3"/>
  <c r="AD3252" i="3"/>
  <c r="AC3252" i="3"/>
  <c r="AV3251" i="3"/>
  <c r="AR3251" i="3"/>
  <c r="AQ3251" i="3"/>
  <c r="AP3251" i="3"/>
  <c r="AN3251" i="3"/>
  <c r="AL3251" i="3"/>
  <c r="AK3251" i="3"/>
  <c r="AJ3251" i="3"/>
  <c r="AI3251" i="3"/>
  <c r="AG3251" i="3"/>
  <c r="AF3251" i="3"/>
  <c r="AE3251" i="3"/>
  <c r="AD3251" i="3"/>
  <c r="AC3251" i="3"/>
  <c r="AV3250" i="3"/>
  <c r="AR3250" i="3"/>
  <c r="AQ3250" i="3"/>
  <c r="AP3250" i="3"/>
  <c r="AN3250" i="3"/>
  <c r="AL3250" i="3"/>
  <c r="AK3250" i="3"/>
  <c r="AJ3250" i="3"/>
  <c r="AI3250" i="3"/>
  <c r="AG3250" i="3"/>
  <c r="AF3250" i="3"/>
  <c r="AE3250" i="3"/>
  <c r="AD3250" i="3"/>
  <c r="AC3250" i="3"/>
  <c r="AV3249" i="3"/>
  <c r="AR3249" i="3"/>
  <c r="AQ3249" i="3"/>
  <c r="AP3249" i="3"/>
  <c r="AN3249" i="3"/>
  <c r="AL3249" i="3"/>
  <c r="AK3249" i="3"/>
  <c r="AJ3249" i="3"/>
  <c r="AI3249" i="3"/>
  <c r="AG3249" i="3"/>
  <c r="AF3249" i="3"/>
  <c r="AE3249" i="3"/>
  <c r="AD3249" i="3"/>
  <c r="AC3249" i="3"/>
  <c r="AV3248" i="3"/>
  <c r="AR3248" i="3"/>
  <c r="AQ3248" i="3"/>
  <c r="AP3248" i="3"/>
  <c r="AN3248" i="3"/>
  <c r="AL3248" i="3"/>
  <c r="AK3248" i="3"/>
  <c r="AJ3248" i="3"/>
  <c r="AI3248" i="3"/>
  <c r="AG3248" i="3"/>
  <c r="AF3248" i="3"/>
  <c r="AE3248" i="3"/>
  <c r="AD3248" i="3"/>
  <c r="AC3248" i="3"/>
  <c r="AV3247" i="3"/>
  <c r="AR3247" i="3"/>
  <c r="AQ3247" i="3"/>
  <c r="AP3247" i="3"/>
  <c r="AN3247" i="3"/>
  <c r="AL3247" i="3"/>
  <c r="AK3247" i="3"/>
  <c r="AJ3247" i="3"/>
  <c r="AI3247" i="3"/>
  <c r="AG3247" i="3"/>
  <c r="AF3247" i="3"/>
  <c r="AE3247" i="3"/>
  <c r="AD3247" i="3"/>
  <c r="AC3247" i="3"/>
  <c r="AV3246" i="3"/>
  <c r="AR3246" i="3"/>
  <c r="AQ3246" i="3"/>
  <c r="AP3246" i="3"/>
  <c r="AN3246" i="3"/>
  <c r="AL3246" i="3"/>
  <c r="AK3246" i="3"/>
  <c r="AJ3246" i="3"/>
  <c r="AI3246" i="3"/>
  <c r="AG3246" i="3"/>
  <c r="AF3246" i="3"/>
  <c r="AE3246" i="3"/>
  <c r="AD3246" i="3"/>
  <c r="AC3246" i="3"/>
  <c r="AV3245" i="3"/>
  <c r="AR3245" i="3"/>
  <c r="AQ3245" i="3"/>
  <c r="AP3245" i="3"/>
  <c r="AN3245" i="3"/>
  <c r="AL3245" i="3"/>
  <c r="AK3245" i="3"/>
  <c r="AJ3245" i="3"/>
  <c r="AI3245" i="3"/>
  <c r="AG3245" i="3"/>
  <c r="AF3245" i="3"/>
  <c r="AE3245" i="3"/>
  <c r="AD3245" i="3"/>
  <c r="AC3245" i="3"/>
  <c r="AV3244" i="3"/>
  <c r="AR3244" i="3"/>
  <c r="AQ3244" i="3"/>
  <c r="AP3244" i="3"/>
  <c r="AN3244" i="3"/>
  <c r="AL3244" i="3"/>
  <c r="AK3244" i="3"/>
  <c r="AJ3244" i="3"/>
  <c r="AI3244" i="3"/>
  <c r="AG3244" i="3"/>
  <c r="AF3244" i="3"/>
  <c r="AE3244" i="3"/>
  <c r="AD3244" i="3"/>
  <c r="AC3244" i="3"/>
  <c r="AV3243" i="3"/>
  <c r="AR3243" i="3"/>
  <c r="AQ3243" i="3"/>
  <c r="AP3243" i="3"/>
  <c r="AN3243" i="3"/>
  <c r="AL3243" i="3"/>
  <c r="AK3243" i="3"/>
  <c r="AJ3243" i="3"/>
  <c r="AI3243" i="3"/>
  <c r="AG3243" i="3"/>
  <c r="AF3243" i="3"/>
  <c r="AE3243" i="3"/>
  <c r="AD3243" i="3"/>
  <c r="AC3243" i="3"/>
  <c r="AV3242" i="3"/>
  <c r="AR3242" i="3"/>
  <c r="AQ3242" i="3"/>
  <c r="AP3242" i="3"/>
  <c r="AN3242" i="3"/>
  <c r="AL3242" i="3"/>
  <c r="AK3242" i="3"/>
  <c r="AJ3242" i="3"/>
  <c r="AI3242" i="3"/>
  <c r="AG3242" i="3"/>
  <c r="AF3242" i="3"/>
  <c r="AE3242" i="3"/>
  <c r="AD3242" i="3"/>
  <c r="AC3242" i="3"/>
  <c r="AV3241" i="3"/>
  <c r="AR3241" i="3"/>
  <c r="AQ3241" i="3"/>
  <c r="AP3241" i="3"/>
  <c r="AN3241" i="3"/>
  <c r="AL3241" i="3"/>
  <c r="AK3241" i="3"/>
  <c r="AJ3241" i="3"/>
  <c r="AI3241" i="3"/>
  <c r="AG3241" i="3"/>
  <c r="AF3241" i="3"/>
  <c r="AE3241" i="3"/>
  <c r="AD3241" i="3"/>
  <c r="AC3241" i="3"/>
  <c r="AV3240" i="3"/>
  <c r="AR3240" i="3"/>
  <c r="AQ3240" i="3"/>
  <c r="AP3240" i="3"/>
  <c r="AN3240" i="3"/>
  <c r="AL3240" i="3"/>
  <c r="AK3240" i="3"/>
  <c r="AJ3240" i="3"/>
  <c r="AI3240" i="3"/>
  <c r="AG3240" i="3"/>
  <c r="AF3240" i="3"/>
  <c r="AE3240" i="3"/>
  <c r="AD3240" i="3"/>
  <c r="AC3240" i="3"/>
  <c r="AV3239" i="3"/>
  <c r="AR3239" i="3"/>
  <c r="AQ3239" i="3"/>
  <c r="AP3239" i="3"/>
  <c r="AN3239" i="3"/>
  <c r="AL3239" i="3"/>
  <c r="AK3239" i="3"/>
  <c r="AJ3239" i="3"/>
  <c r="AI3239" i="3"/>
  <c r="AG3239" i="3"/>
  <c r="AF3239" i="3"/>
  <c r="AE3239" i="3"/>
  <c r="AD3239" i="3"/>
  <c r="AC3239" i="3"/>
  <c r="AV3238" i="3"/>
  <c r="AR3238" i="3"/>
  <c r="AQ3238" i="3"/>
  <c r="AP3238" i="3"/>
  <c r="AN3238" i="3"/>
  <c r="AL3238" i="3"/>
  <c r="AK3238" i="3"/>
  <c r="AJ3238" i="3"/>
  <c r="AI3238" i="3"/>
  <c r="AG3238" i="3"/>
  <c r="AF3238" i="3"/>
  <c r="AE3238" i="3"/>
  <c r="AD3238" i="3"/>
  <c r="AC3238" i="3"/>
  <c r="AV3237" i="3"/>
  <c r="AR3237" i="3"/>
  <c r="AQ3237" i="3"/>
  <c r="AP3237" i="3"/>
  <c r="AN3237" i="3"/>
  <c r="AL3237" i="3"/>
  <c r="AK3237" i="3"/>
  <c r="AJ3237" i="3"/>
  <c r="AI3237" i="3"/>
  <c r="AG3237" i="3"/>
  <c r="AF3237" i="3"/>
  <c r="AE3237" i="3"/>
  <c r="AD3237" i="3"/>
  <c r="AC3237" i="3"/>
  <c r="AV3236" i="3"/>
  <c r="AR3236" i="3"/>
  <c r="AQ3236" i="3"/>
  <c r="AP3236" i="3"/>
  <c r="AN3236" i="3"/>
  <c r="AL3236" i="3"/>
  <c r="AK3236" i="3"/>
  <c r="AJ3236" i="3"/>
  <c r="AI3236" i="3"/>
  <c r="AG3236" i="3"/>
  <c r="AF3236" i="3"/>
  <c r="AE3236" i="3"/>
  <c r="AD3236" i="3"/>
  <c r="AC3236" i="3"/>
  <c r="AV3235" i="3"/>
  <c r="AR3235" i="3"/>
  <c r="AQ3235" i="3"/>
  <c r="AP3235" i="3"/>
  <c r="AN3235" i="3"/>
  <c r="AL3235" i="3"/>
  <c r="AK3235" i="3"/>
  <c r="AJ3235" i="3"/>
  <c r="AI3235" i="3"/>
  <c r="AG3235" i="3"/>
  <c r="AF3235" i="3"/>
  <c r="AE3235" i="3"/>
  <c r="AD3235" i="3"/>
  <c r="AC3235" i="3"/>
  <c r="AV3234" i="3"/>
  <c r="AR3234" i="3"/>
  <c r="AQ3234" i="3"/>
  <c r="AP3234" i="3"/>
  <c r="AN3234" i="3"/>
  <c r="AL3234" i="3"/>
  <c r="AK3234" i="3"/>
  <c r="AJ3234" i="3"/>
  <c r="AI3234" i="3"/>
  <c r="AG3234" i="3"/>
  <c r="AF3234" i="3"/>
  <c r="AE3234" i="3"/>
  <c r="AD3234" i="3"/>
  <c r="AC3234" i="3"/>
  <c r="AV3233" i="3"/>
  <c r="AR3233" i="3"/>
  <c r="AQ3233" i="3"/>
  <c r="AP3233" i="3"/>
  <c r="AN3233" i="3"/>
  <c r="AL3233" i="3"/>
  <c r="AK3233" i="3"/>
  <c r="AJ3233" i="3"/>
  <c r="AI3233" i="3"/>
  <c r="AG3233" i="3"/>
  <c r="AF3233" i="3"/>
  <c r="AE3233" i="3"/>
  <c r="AD3233" i="3"/>
  <c r="AC3233" i="3"/>
  <c r="AV3232" i="3"/>
  <c r="AR3232" i="3"/>
  <c r="AQ3232" i="3"/>
  <c r="AP3232" i="3"/>
  <c r="AN3232" i="3"/>
  <c r="AL3232" i="3"/>
  <c r="AK3232" i="3"/>
  <c r="AJ3232" i="3"/>
  <c r="AI3232" i="3"/>
  <c r="AG3232" i="3"/>
  <c r="AF3232" i="3"/>
  <c r="AE3232" i="3"/>
  <c r="AD3232" i="3"/>
  <c r="AC3232" i="3"/>
  <c r="AV3231" i="3"/>
  <c r="AR3231" i="3"/>
  <c r="AQ3231" i="3"/>
  <c r="AP3231" i="3"/>
  <c r="AN3231" i="3"/>
  <c r="AL3231" i="3"/>
  <c r="AK3231" i="3"/>
  <c r="AJ3231" i="3"/>
  <c r="AI3231" i="3"/>
  <c r="AG3231" i="3"/>
  <c r="AF3231" i="3"/>
  <c r="AE3231" i="3"/>
  <c r="AD3231" i="3"/>
  <c r="AC3231" i="3"/>
  <c r="AV3230" i="3"/>
  <c r="AR3230" i="3"/>
  <c r="AQ3230" i="3"/>
  <c r="AP3230" i="3"/>
  <c r="AN3230" i="3"/>
  <c r="AL3230" i="3"/>
  <c r="AK3230" i="3"/>
  <c r="AJ3230" i="3"/>
  <c r="AI3230" i="3"/>
  <c r="AG3230" i="3"/>
  <c r="AF3230" i="3"/>
  <c r="AE3230" i="3"/>
  <c r="AD3230" i="3"/>
  <c r="AC3230" i="3"/>
  <c r="AV3229" i="3"/>
  <c r="AR3229" i="3"/>
  <c r="AQ3229" i="3"/>
  <c r="AP3229" i="3"/>
  <c r="AN3229" i="3"/>
  <c r="AL3229" i="3"/>
  <c r="AK3229" i="3"/>
  <c r="AJ3229" i="3"/>
  <c r="AI3229" i="3"/>
  <c r="AG3229" i="3"/>
  <c r="AF3229" i="3"/>
  <c r="AE3229" i="3"/>
  <c r="AD3229" i="3"/>
  <c r="AC3229" i="3"/>
  <c r="AV3228" i="3"/>
  <c r="AR3228" i="3"/>
  <c r="AQ3228" i="3"/>
  <c r="AP3228" i="3"/>
  <c r="AN3228" i="3"/>
  <c r="AL3228" i="3"/>
  <c r="AK3228" i="3"/>
  <c r="AJ3228" i="3"/>
  <c r="AI3228" i="3"/>
  <c r="AG3228" i="3"/>
  <c r="AF3228" i="3"/>
  <c r="AE3228" i="3"/>
  <c r="AD3228" i="3"/>
  <c r="AC3228" i="3"/>
  <c r="AV3227" i="3"/>
  <c r="AR3227" i="3"/>
  <c r="AQ3227" i="3"/>
  <c r="AP3227" i="3"/>
  <c r="AN3227" i="3"/>
  <c r="AL3227" i="3"/>
  <c r="AK3227" i="3"/>
  <c r="AJ3227" i="3"/>
  <c r="AI3227" i="3"/>
  <c r="AG3227" i="3"/>
  <c r="AF3227" i="3"/>
  <c r="AE3227" i="3"/>
  <c r="AD3227" i="3"/>
  <c r="AC3227" i="3"/>
  <c r="AV3226" i="3"/>
  <c r="AR3226" i="3"/>
  <c r="AQ3226" i="3"/>
  <c r="AP3226" i="3"/>
  <c r="AN3226" i="3"/>
  <c r="AL3226" i="3"/>
  <c r="AK3226" i="3"/>
  <c r="AJ3226" i="3"/>
  <c r="AI3226" i="3"/>
  <c r="AG3226" i="3"/>
  <c r="AF3226" i="3"/>
  <c r="AE3226" i="3"/>
  <c r="AD3226" i="3"/>
  <c r="AC3226" i="3"/>
  <c r="AV3225" i="3"/>
  <c r="AR3225" i="3"/>
  <c r="AQ3225" i="3"/>
  <c r="AP3225" i="3"/>
  <c r="AN3225" i="3"/>
  <c r="AL3225" i="3"/>
  <c r="AK3225" i="3"/>
  <c r="AJ3225" i="3"/>
  <c r="AI3225" i="3"/>
  <c r="AG3225" i="3"/>
  <c r="AF3225" i="3"/>
  <c r="AE3225" i="3"/>
  <c r="AD3225" i="3"/>
  <c r="AC3225" i="3"/>
  <c r="AV3224" i="3"/>
  <c r="AR3224" i="3"/>
  <c r="AQ3224" i="3"/>
  <c r="AP3224" i="3"/>
  <c r="AN3224" i="3"/>
  <c r="AL3224" i="3"/>
  <c r="AK3224" i="3"/>
  <c r="AJ3224" i="3"/>
  <c r="AI3224" i="3"/>
  <c r="AG3224" i="3"/>
  <c r="AF3224" i="3"/>
  <c r="AE3224" i="3"/>
  <c r="AD3224" i="3"/>
  <c r="AC3224" i="3"/>
  <c r="AV3223" i="3"/>
  <c r="AR3223" i="3"/>
  <c r="AQ3223" i="3"/>
  <c r="AP3223" i="3"/>
  <c r="AN3223" i="3"/>
  <c r="AL3223" i="3"/>
  <c r="AK3223" i="3"/>
  <c r="AJ3223" i="3"/>
  <c r="AI3223" i="3"/>
  <c r="AG3223" i="3"/>
  <c r="AF3223" i="3"/>
  <c r="AE3223" i="3"/>
  <c r="AD3223" i="3"/>
  <c r="AC3223" i="3"/>
  <c r="AV3222" i="3"/>
  <c r="AR3222" i="3"/>
  <c r="AQ3222" i="3"/>
  <c r="AP3222" i="3"/>
  <c r="AN3222" i="3"/>
  <c r="AL3222" i="3"/>
  <c r="AK3222" i="3"/>
  <c r="AJ3222" i="3"/>
  <c r="AI3222" i="3"/>
  <c r="AG3222" i="3"/>
  <c r="AF3222" i="3"/>
  <c r="AE3222" i="3"/>
  <c r="AD3222" i="3"/>
  <c r="AC3222" i="3"/>
  <c r="AV3221" i="3"/>
  <c r="AR3221" i="3"/>
  <c r="AQ3221" i="3"/>
  <c r="AP3221" i="3"/>
  <c r="AN3221" i="3"/>
  <c r="AL3221" i="3"/>
  <c r="AK3221" i="3"/>
  <c r="AJ3221" i="3"/>
  <c r="AI3221" i="3"/>
  <c r="AG3221" i="3"/>
  <c r="AF3221" i="3"/>
  <c r="AE3221" i="3"/>
  <c r="AD3221" i="3"/>
  <c r="AC3221" i="3"/>
  <c r="AV3220" i="3"/>
  <c r="AR3220" i="3"/>
  <c r="AQ3220" i="3"/>
  <c r="AP3220" i="3"/>
  <c r="AN3220" i="3"/>
  <c r="AL3220" i="3"/>
  <c r="AK3220" i="3"/>
  <c r="AJ3220" i="3"/>
  <c r="AI3220" i="3"/>
  <c r="AG3220" i="3"/>
  <c r="AF3220" i="3"/>
  <c r="AE3220" i="3"/>
  <c r="AD3220" i="3"/>
  <c r="AC3220" i="3"/>
  <c r="AV3219" i="3"/>
  <c r="AR3219" i="3"/>
  <c r="AQ3219" i="3"/>
  <c r="AP3219" i="3"/>
  <c r="AN3219" i="3"/>
  <c r="AL3219" i="3"/>
  <c r="AK3219" i="3"/>
  <c r="AJ3219" i="3"/>
  <c r="AI3219" i="3"/>
  <c r="AG3219" i="3"/>
  <c r="AF3219" i="3"/>
  <c r="AE3219" i="3"/>
  <c r="AD3219" i="3"/>
  <c r="AC3219" i="3"/>
  <c r="AV3218" i="3"/>
  <c r="AR3218" i="3"/>
  <c r="AQ3218" i="3"/>
  <c r="AP3218" i="3"/>
  <c r="AN3218" i="3"/>
  <c r="AL3218" i="3"/>
  <c r="AK3218" i="3"/>
  <c r="AJ3218" i="3"/>
  <c r="AI3218" i="3"/>
  <c r="AG3218" i="3"/>
  <c r="AF3218" i="3"/>
  <c r="AE3218" i="3"/>
  <c r="AD3218" i="3"/>
  <c r="AC3218" i="3"/>
  <c r="AV3217" i="3"/>
  <c r="AR3217" i="3"/>
  <c r="AQ3217" i="3"/>
  <c r="AP3217" i="3"/>
  <c r="AN3217" i="3"/>
  <c r="AL3217" i="3"/>
  <c r="AK3217" i="3"/>
  <c r="AJ3217" i="3"/>
  <c r="AI3217" i="3"/>
  <c r="AG3217" i="3"/>
  <c r="AF3217" i="3"/>
  <c r="AE3217" i="3"/>
  <c r="AD3217" i="3"/>
  <c r="AC3217" i="3"/>
  <c r="AV3216" i="3"/>
  <c r="AR3216" i="3"/>
  <c r="AQ3216" i="3"/>
  <c r="AP3216" i="3"/>
  <c r="AN3216" i="3"/>
  <c r="AL3216" i="3"/>
  <c r="AK3216" i="3"/>
  <c r="AJ3216" i="3"/>
  <c r="AI3216" i="3"/>
  <c r="AG3216" i="3"/>
  <c r="AF3216" i="3"/>
  <c r="AE3216" i="3"/>
  <c r="AD3216" i="3"/>
  <c r="AC3216" i="3"/>
  <c r="AV3215" i="3"/>
  <c r="AR3215" i="3"/>
  <c r="AQ3215" i="3"/>
  <c r="AP3215" i="3"/>
  <c r="AN3215" i="3"/>
  <c r="AL3215" i="3"/>
  <c r="AK3215" i="3"/>
  <c r="AJ3215" i="3"/>
  <c r="AI3215" i="3"/>
  <c r="AG3215" i="3"/>
  <c r="AF3215" i="3"/>
  <c r="AE3215" i="3"/>
  <c r="AD3215" i="3"/>
  <c r="AC3215" i="3"/>
  <c r="AV3214" i="3"/>
  <c r="AR3214" i="3"/>
  <c r="AQ3214" i="3"/>
  <c r="AP3214" i="3"/>
  <c r="AN3214" i="3"/>
  <c r="AL3214" i="3"/>
  <c r="AK3214" i="3"/>
  <c r="AJ3214" i="3"/>
  <c r="AI3214" i="3"/>
  <c r="AG3214" i="3"/>
  <c r="AF3214" i="3"/>
  <c r="AE3214" i="3"/>
  <c r="AD3214" i="3"/>
  <c r="AC3214" i="3"/>
  <c r="AV3213" i="3"/>
  <c r="AR3213" i="3"/>
  <c r="AQ3213" i="3"/>
  <c r="AP3213" i="3"/>
  <c r="AN3213" i="3"/>
  <c r="AL3213" i="3"/>
  <c r="AK3213" i="3"/>
  <c r="AJ3213" i="3"/>
  <c r="AI3213" i="3"/>
  <c r="AG3213" i="3"/>
  <c r="AF3213" i="3"/>
  <c r="AE3213" i="3"/>
  <c r="AD3213" i="3"/>
  <c r="AC3213" i="3"/>
  <c r="AV3212" i="3"/>
  <c r="AR3212" i="3"/>
  <c r="AQ3212" i="3"/>
  <c r="AP3212" i="3"/>
  <c r="AN3212" i="3"/>
  <c r="AL3212" i="3"/>
  <c r="AK3212" i="3"/>
  <c r="AJ3212" i="3"/>
  <c r="AI3212" i="3"/>
  <c r="AG3212" i="3"/>
  <c r="AF3212" i="3"/>
  <c r="AE3212" i="3"/>
  <c r="AD3212" i="3"/>
  <c r="AC3212" i="3"/>
  <c r="AV3211" i="3"/>
  <c r="AR3211" i="3"/>
  <c r="AQ3211" i="3"/>
  <c r="AP3211" i="3"/>
  <c r="AN3211" i="3"/>
  <c r="AL3211" i="3"/>
  <c r="AK3211" i="3"/>
  <c r="AJ3211" i="3"/>
  <c r="AI3211" i="3"/>
  <c r="AG3211" i="3"/>
  <c r="AF3211" i="3"/>
  <c r="AE3211" i="3"/>
  <c r="AD3211" i="3"/>
  <c r="AC3211" i="3"/>
  <c r="AV3210" i="3"/>
  <c r="AR3210" i="3"/>
  <c r="AQ3210" i="3"/>
  <c r="AP3210" i="3"/>
  <c r="AN3210" i="3"/>
  <c r="AL3210" i="3"/>
  <c r="AK3210" i="3"/>
  <c r="AJ3210" i="3"/>
  <c r="AI3210" i="3"/>
  <c r="AG3210" i="3"/>
  <c r="AF3210" i="3"/>
  <c r="AE3210" i="3"/>
  <c r="AD3210" i="3"/>
  <c r="AC3210" i="3"/>
  <c r="AV3209" i="3"/>
  <c r="AR3209" i="3"/>
  <c r="AQ3209" i="3"/>
  <c r="AP3209" i="3"/>
  <c r="AN3209" i="3"/>
  <c r="AL3209" i="3"/>
  <c r="AK3209" i="3"/>
  <c r="AJ3209" i="3"/>
  <c r="AI3209" i="3"/>
  <c r="AG3209" i="3"/>
  <c r="AF3209" i="3"/>
  <c r="AE3209" i="3"/>
  <c r="AD3209" i="3"/>
  <c r="AC3209" i="3"/>
  <c r="AV3208" i="3"/>
  <c r="AR3208" i="3"/>
  <c r="AQ3208" i="3"/>
  <c r="AP3208" i="3"/>
  <c r="AN3208" i="3"/>
  <c r="AL3208" i="3"/>
  <c r="AK3208" i="3"/>
  <c r="AJ3208" i="3"/>
  <c r="AI3208" i="3"/>
  <c r="AG3208" i="3"/>
  <c r="AF3208" i="3"/>
  <c r="AE3208" i="3"/>
  <c r="AD3208" i="3"/>
  <c r="AC3208" i="3"/>
  <c r="AV3207" i="3"/>
  <c r="AR3207" i="3"/>
  <c r="AQ3207" i="3"/>
  <c r="AP3207" i="3"/>
  <c r="AN3207" i="3"/>
  <c r="AL3207" i="3"/>
  <c r="AK3207" i="3"/>
  <c r="AJ3207" i="3"/>
  <c r="AI3207" i="3"/>
  <c r="AG3207" i="3"/>
  <c r="AF3207" i="3"/>
  <c r="AE3207" i="3"/>
  <c r="AD3207" i="3"/>
  <c r="AC3207" i="3"/>
  <c r="AV3206" i="3"/>
  <c r="AR3206" i="3"/>
  <c r="AQ3206" i="3"/>
  <c r="AP3206" i="3"/>
  <c r="AN3206" i="3"/>
  <c r="AL3206" i="3"/>
  <c r="AK3206" i="3"/>
  <c r="AJ3206" i="3"/>
  <c r="AI3206" i="3"/>
  <c r="AG3206" i="3"/>
  <c r="AF3206" i="3"/>
  <c r="AE3206" i="3"/>
  <c r="AD3206" i="3"/>
  <c r="AC3206" i="3"/>
  <c r="AV3205" i="3"/>
  <c r="AR3205" i="3"/>
  <c r="AQ3205" i="3"/>
  <c r="AP3205" i="3"/>
  <c r="AN3205" i="3"/>
  <c r="AL3205" i="3"/>
  <c r="AK3205" i="3"/>
  <c r="AJ3205" i="3"/>
  <c r="AI3205" i="3"/>
  <c r="AG3205" i="3"/>
  <c r="AF3205" i="3"/>
  <c r="AE3205" i="3"/>
  <c r="AD3205" i="3"/>
  <c r="AC3205" i="3"/>
  <c r="AV3204" i="3"/>
  <c r="AR3204" i="3"/>
  <c r="AQ3204" i="3"/>
  <c r="AP3204" i="3"/>
  <c r="AN3204" i="3"/>
  <c r="AL3204" i="3"/>
  <c r="AK3204" i="3"/>
  <c r="AJ3204" i="3"/>
  <c r="AI3204" i="3"/>
  <c r="AG3204" i="3"/>
  <c r="AF3204" i="3"/>
  <c r="AE3204" i="3"/>
  <c r="AD3204" i="3"/>
  <c r="AC3204" i="3"/>
  <c r="AV3203" i="3"/>
  <c r="AR3203" i="3"/>
  <c r="AQ3203" i="3"/>
  <c r="AP3203" i="3"/>
  <c r="AN3203" i="3"/>
  <c r="AL3203" i="3"/>
  <c r="AK3203" i="3"/>
  <c r="AJ3203" i="3"/>
  <c r="AI3203" i="3"/>
  <c r="AG3203" i="3"/>
  <c r="AF3203" i="3"/>
  <c r="AE3203" i="3"/>
  <c r="AD3203" i="3"/>
  <c r="AC3203" i="3"/>
  <c r="AV3202" i="3"/>
  <c r="AR3202" i="3"/>
  <c r="AQ3202" i="3"/>
  <c r="AP3202" i="3"/>
  <c r="AN3202" i="3"/>
  <c r="AL3202" i="3"/>
  <c r="AK3202" i="3"/>
  <c r="AJ3202" i="3"/>
  <c r="AI3202" i="3"/>
  <c r="AG3202" i="3"/>
  <c r="AF3202" i="3"/>
  <c r="AE3202" i="3"/>
  <c r="AD3202" i="3"/>
  <c r="AC3202" i="3"/>
  <c r="AV3201" i="3"/>
  <c r="AR3201" i="3"/>
  <c r="AQ3201" i="3"/>
  <c r="AP3201" i="3"/>
  <c r="AN3201" i="3"/>
  <c r="AL3201" i="3"/>
  <c r="AK3201" i="3"/>
  <c r="AJ3201" i="3"/>
  <c r="AI3201" i="3"/>
  <c r="AG3201" i="3"/>
  <c r="AF3201" i="3"/>
  <c r="AE3201" i="3"/>
  <c r="AD3201" i="3"/>
  <c r="AC3201" i="3"/>
  <c r="AV3200" i="3"/>
  <c r="AR3200" i="3"/>
  <c r="AQ3200" i="3"/>
  <c r="AP3200" i="3"/>
  <c r="AN3200" i="3"/>
  <c r="AL3200" i="3"/>
  <c r="AK3200" i="3"/>
  <c r="AJ3200" i="3"/>
  <c r="AI3200" i="3"/>
  <c r="AG3200" i="3"/>
  <c r="AF3200" i="3"/>
  <c r="AE3200" i="3"/>
  <c r="AD3200" i="3"/>
  <c r="AC3200" i="3"/>
  <c r="AV3199" i="3"/>
  <c r="AR3199" i="3"/>
  <c r="AQ3199" i="3"/>
  <c r="AP3199" i="3"/>
  <c r="AN3199" i="3"/>
  <c r="AL3199" i="3"/>
  <c r="AK3199" i="3"/>
  <c r="AJ3199" i="3"/>
  <c r="AI3199" i="3"/>
  <c r="AG3199" i="3"/>
  <c r="AF3199" i="3"/>
  <c r="AE3199" i="3"/>
  <c r="AD3199" i="3"/>
  <c r="AC3199" i="3"/>
  <c r="AV3198" i="3"/>
  <c r="AR3198" i="3"/>
  <c r="AQ3198" i="3"/>
  <c r="AP3198" i="3"/>
  <c r="AN3198" i="3"/>
  <c r="AL3198" i="3"/>
  <c r="AK3198" i="3"/>
  <c r="AJ3198" i="3"/>
  <c r="AI3198" i="3"/>
  <c r="AG3198" i="3"/>
  <c r="AF3198" i="3"/>
  <c r="AE3198" i="3"/>
  <c r="AD3198" i="3"/>
  <c r="AC3198" i="3"/>
  <c r="AV3197" i="3"/>
  <c r="AR3197" i="3"/>
  <c r="AQ3197" i="3"/>
  <c r="AP3197" i="3"/>
  <c r="AN3197" i="3"/>
  <c r="AL3197" i="3"/>
  <c r="AK3197" i="3"/>
  <c r="AJ3197" i="3"/>
  <c r="AI3197" i="3"/>
  <c r="AG3197" i="3"/>
  <c r="AF3197" i="3"/>
  <c r="AE3197" i="3"/>
  <c r="AD3197" i="3"/>
  <c r="AC3197" i="3"/>
  <c r="AV3196" i="3"/>
  <c r="AR3196" i="3"/>
  <c r="AQ3196" i="3"/>
  <c r="AP3196" i="3"/>
  <c r="AN3196" i="3"/>
  <c r="AL3196" i="3"/>
  <c r="AK3196" i="3"/>
  <c r="AJ3196" i="3"/>
  <c r="AI3196" i="3"/>
  <c r="AG3196" i="3"/>
  <c r="AF3196" i="3"/>
  <c r="AE3196" i="3"/>
  <c r="AD3196" i="3"/>
  <c r="AC3196" i="3"/>
  <c r="AV3195" i="3"/>
  <c r="AR3195" i="3"/>
  <c r="AQ3195" i="3"/>
  <c r="AP3195" i="3"/>
  <c r="AN3195" i="3"/>
  <c r="AL3195" i="3"/>
  <c r="AK3195" i="3"/>
  <c r="AJ3195" i="3"/>
  <c r="AI3195" i="3"/>
  <c r="AG3195" i="3"/>
  <c r="AF3195" i="3"/>
  <c r="AE3195" i="3"/>
  <c r="AD3195" i="3"/>
  <c r="AC3195" i="3"/>
  <c r="AV3194" i="3"/>
  <c r="AR3194" i="3"/>
  <c r="AQ3194" i="3"/>
  <c r="AP3194" i="3"/>
  <c r="AN3194" i="3"/>
  <c r="AL3194" i="3"/>
  <c r="AK3194" i="3"/>
  <c r="AJ3194" i="3"/>
  <c r="AI3194" i="3"/>
  <c r="AG3194" i="3"/>
  <c r="AF3194" i="3"/>
  <c r="AE3194" i="3"/>
  <c r="AD3194" i="3"/>
  <c r="AC3194" i="3"/>
  <c r="AV3193" i="3"/>
  <c r="AR3193" i="3"/>
  <c r="AQ3193" i="3"/>
  <c r="AP3193" i="3"/>
  <c r="AN3193" i="3"/>
  <c r="AL3193" i="3"/>
  <c r="AK3193" i="3"/>
  <c r="AJ3193" i="3"/>
  <c r="AI3193" i="3"/>
  <c r="AG3193" i="3"/>
  <c r="AF3193" i="3"/>
  <c r="AE3193" i="3"/>
  <c r="AD3193" i="3"/>
  <c r="AC3193" i="3"/>
  <c r="AV3192" i="3"/>
  <c r="AR3192" i="3"/>
  <c r="AQ3192" i="3"/>
  <c r="AP3192" i="3"/>
  <c r="AN3192" i="3"/>
  <c r="AL3192" i="3"/>
  <c r="AK3192" i="3"/>
  <c r="AJ3192" i="3"/>
  <c r="AI3192" i="3"/>
  <c r="AG3192" i="3"/>
  <c r="AF3192" i="3"/>
  <c r="AE3192" i="3"/>
  <c r="AD3192" i="3"/>
  <c r="AC3192" i="3"/>
  <c r="AV3191" i="3"/>
  <c r="AR3191" i="3"/>
  <c r="AQ3191" i="3"/>
  <c r="AP3191" i="3"/>
  <c r="AN3191" i="3"/>
  <c r="AL3191" i="3"/>
  <c r="AK3191" i="3"/>
  <c r="AJ3191" i="3"/>
  <c r="AI3191" i="3"/>
  <c r="AG3191" i="3"/>
  <c r="AF3191" i="3"/>
  <c r="AE3191" i="3"/>
  <c r="AD3191" i="3"/>
  <c r="AC3191" i="3"/>
  <c r="AV3190" i="3"/>
  <c r="AR3190" i="3"/>
  <c r="AQ3190" i="3"/>
  <c r="AP3190" i="3"/>
  <c r="AN3190" i="3"/>
  <c r="AL3190" i="3"/>
  <c r="AK3190" i="3"/>
  <c r="AJ3190" i="3"/>
  <c r="AI3190" i="3"/>
  <c r="AG3190" i="3"/>
  <c r="AF3190" i="3"/>
  <c r="AE3190" i="3"/>
  <c r="AD3190" i="3"/>
  <c r="AC3190" i="3"/>
  <c r="AV3189" i="3"/>
  <c r="AR3189" i="3"/>
  <c r="AQ3189" i="3"/>
  <c r="AP3189" i="3"/>
  <c r="AN3189" i="3"/>
  <c r="AL3189" i="3"/>
  <c r="AK3189" i="3"/>
  <c r="AJ3189" i="3"/>
  <c r="AI3189" i="3"/>
  <c r="AG3189" i="3"/>
  <c r="AF3189" i="3"/>
  <c r="AE3189" i="3"/>
  <c r="AD3189" i="3"/>
  <c r="AC3189" i="3"/>
  <c r="AV3188" i="3"/>
  <c r="AR3188" i="3"/>
  <c r="AQ3188" i="3"/>
  <c r="AP3188" i="3"/>
  <c r="AN3188" i="3"/>
  <c r="AL3188" i="3"/>
  <c r="AK3188" i="3"/>
  <c r="AJ3188" i="3"/>
  <c r="AI3188" i="3"/>
  <c r="AG3188" i="3"/>
  <c r="AF3188" i="3"/>
  <c r="AE3188" i="3"/>
  <c r="AD3188" i="3"/>
  <c r="AC3188" i="3"/>
  <c r="AV3187" i="3"/>
  <c r="AR3187" i="3"/>
  <c r="AQ3187" i="3"/>
  <c r="AP3187" i="3"/>
  <c r="AN3187" i="3"/>
  <c r="AL3187" i="3"/>
  <c r="AK3187" i="3"/>
  <c r="AJ3187" i="3"/>
  <c r="AI3187" i="3"/>
  <c r="AG3187" i="3"/>
  <c r="AF3187" i="3"/>
  <c r="AE3187" i="3"/>
  <c r="AD3187" i="3"/>
  <c r="AC3187" i="3"/>
  <c r="AV3186" i="3"/>
  <c r="AR3186" i="3"/>
  <c r="AQ3186" i="3"/>
  <c r="AP3186" i="3"/>
  <c r="AN3186" i="3"/>
  <c r="AL3186" i="3"/>
  <c r="AK3186" i="3"/>
  <c r="AJ3186" i="3"/>
  <c r="AI3186" i="3"/>
  <c r="AG3186" i="3"/>
  <c r="AF3186" i="3"/>
  <c r="AE3186" i="3"/>
  <c r="AD3186" i="3"/>
  <c r="AC3186" i="3"/>
  <c r="AV3185" i="3"/>
  <c r="AR3185" i="3"/>
  <c r="AQ3185" i="3"/>
  <c r="AP3185" i="3"/>
  <c r="AN3185" i="3"/>
  <c r="AL3185" i="3"/>
  <c r="AK3185" i="3"/>
  <c r="AJ3185" i="3"/>
  <c r="AI3185" i="3"/>
  <c r="AG3185" i="3"/>
  <c r="AF3185" i="3"/>
  <c r="AE3185" i="3"/>
  <c r="AD3185" i="3"/>
  <c r="AC3185" i="3"/>
  <c r="AV3184" i="3"/>
  <c r="AR3184" i="3"/>
  <c r="AQ3184" i="3"/>
  <c r="AP3184" i="3"/>
  <c r="AN3184" i="3"/>
  <c r="AL3184" i="3"/>
  <c r="AK3184" i="3"/>
  <c r="AJ3184" i="3"/>
  <c r="AI3184" i="3"/>
  <c r="AG3184" i="3"/>
  <c r="AF3184" i="3"/>
  <c r="AE3184" i="3"/>
  <c r="AD3184" i="3"/>
  <c r="AC3184" i="3"/>
  <c r="AV3183" i="3"/>
  <c r="AR3183" i="3"/>
  <c r="AQ3183" i="3"/>
  <c r="AP3183" i="3"/>
  <c r="AN3183" i="3"/>
  <c r="AL3183" i="3"/>
  <c r="AK3183" i="3"/>
  <c r="AJ3183" i="3"/>
  <c r="AI3183" i="3"/>
  <c r="AG3183" i="3"/>
  <c r="AF3183" i="3"/>
  <c r="AE3183" i="3"/>
  <c r="AD3183" i="3"/>
  <c r="AC3183" i="3"/>
  <c r="AV3182" i="3"/>
  <c r="AR3182" i="3"/>
  <c r="AQ3182" i="3"/>
  <c r="AP3182" i="3"/>
  <c r="AN3182" i="3"/>
  <c r="AL3182" i="3"/>
  <c r="AK3182" i="3"/>
  <c r="AJ3182" i="3"/>
  <c r="AI3182" i="3"/>
  <c r="AG3182" i="3"/>
  <c r="AF3182" i="3"/>
  <c r="AE3182" i="3"/>
  <c r="AD3182" i="3"/>
  <c r="AC3182" i="3"/>
  <c r="AV3181" i="3"/>
  <c r="AR3181" i="3"/>
  <c r="AQ3181" i="3"/>
  <c r="AP3181" i="3"/>
  <c r="AN3181" i="3"/>
  <c r="AL3181" i="3"/>
  <c r="AK3181" i="3"/>
  <c r="AJ3181" i="3"/>
  <c r="AI3181" i="3"/>
  <c r="AG3181" i="3"/>
  <c r="AF3181" i="3"/>
  <c r="AE3181" i="3"/>
  <c r="AD3181" i="3"/>
  <c r="AC3181" i="3"/>
  <c r="AV3180" i="3"/>
  <c r="AR3180" i="3"/>
  <c r="AQ3180" i="3"/>
  <c r="AP3180" i="3"/>
  <c r="AN3180" i="3"/>
  <c r="AL3180" i="3"/>
  <c r="AK3180" i="3"/>
  <c r="AJ3180" i="3"/>
  <c r="AI3180" i="3"/>
  <c r="AG3180" i="3"/>
  <c r="AF3180" i="3"/>
  <c r="AE3180" i="3"/>
  <c r="AD3180" i="3"/>
  <c r="AC3180" i="3"/>
  <c r="AV3179" i="3"/>
  <c r="AR3179" i="3"/>
  <c r="AQ3179" i="3"/>
  <c r="AP3179" i="3"/>
  <c r="AN3179" i="3"/>
  <c r="AL3179" i="3"/>
  <c r="AK3179" i="3"/>
  <c r="AJ3179" i="3"/>
  <c r="AI3179" i="3"/>
  <c r="AG3179" i="3"/>
  <c r="AF3179" i="3"/>
  <c r="AE3179" i="3"/>
  <c r="AD3179" i="3"/>
  <c r="AC3179" i="3"/>
  <c r="AV3178" i="3"/>
  <c r="AR3178" i="3"/>
  <c r="AQ3178" i="3"/>
  <c r="AP3178" i="3"/>
  <c r="AN3178" i="3"/>
  <c r="AL3178" i="3"/>
  <c r="AK3178" i="3"/>
  <c r="AJ3178" i="3"/>
  <c r="AI3178" i="3"/>
  <c r="AG3178" i="3"/>
  <c r="AF3178" i="3"/>
  <c r="AE3178" i="3"/>
  <c r="AD3178" i="3"/>
  <c r="AC3178" i="3"/>
  <c r="AV3177" i="3"/>
  <c r="AR3177" i="3"/>
  <c r="AQ3177" i="3"/>
  <c r="AP3177" i="3"/>
  <c r="AN3177" i="3"/>
  <c r="AL3177" i="3"/>
  <c r="AK3177" i="3"/>
  <c r="AJ3177" i="3"/>
  <c r="AI3177" i="3"/>
  <c r="AG3177" i="3"/>
  <c r="AF3177" i="3"/>
  <c r="AE3177" i="3"/>
  <c r="AD3177" i="3"/>
  <c r="AC3177" i="3"/>
  <c r="AV3176" i="3"/>
  <c r="AR3176" i="3"/>
  <c r="AQ3176" i="3"/>
  <c r="AP3176" i="3"/>
  <c r="AN3176" i="3"/>
  <c r="AL3176" i="3"/>
  <c r="AK3176" i="3"/>
  <c r="AJ3176" i="3"/>
  <c r="AI3176" i="3"/>
  <c r="AG3176" i="3"/>
  <c r="AF3176" i="3"/>
  <c r="AE3176" i="3"/>
  <c r="AD3176" i="3"/>
  <c r="AC3176" i="3"/>
  <c r="AV3175" i="3"/>
  <c r="AR3175" i="3"/>
  <c r="AQ3175" i="3"/>
  <c r="AP3175" i="3"/>
  <c r="AN3175" i="3"/>
  <c r="AL3175" i="3"/>
  <c r="AK3175" i="3"/>
  <c r="AJ3175" i="3"/>
  <c r="AI3175" i="3"/>
  <c r="AG3175" i="3"/>
  <c r="AF3175" i="3"/>
  <c r="AE3175" i="3"/>
  <c r="AD3175" i="3"/>
  <c r="AC3175" i="3"/>
  <c r="AV3174" i="3"/>
  <c r="AR3174" i="3"/>
  <c r="AQ3174" i="3"/>
  <c r="AP3174" i="3"/>
  <c r="AN3174" i="3"/>
  <c r="AL3174" i="3"/>
  <c r="AK3174" i="3"/>
  <c r="AJ3174" i="3"/>
  <c r="AI3174" i="3"/>
  <c r="AG3174" i="3"/>
  <c r="AF3174" i="3"/>
  <c r="AE3174" i="3"/>
  <c r="AD3174" i="3"/>
  <c r="AC3174" i="3"/>
  <c r="AV3173" i="3"/>
  <c r="AR3173" i="3"/>
  <c r="AQ3173" i="3"/>
  <c r="AP3173" i="3"/>
  <c r="AN3173" i="3"/>
  <c r="AL3173" i="3"/>
  <c r="AK3173" i="3"/>
  <c r="AJ3173" i="3"/>
  <c r="AI3173" i="3"/>
  <c r="AG3173" i="3"/>
  <c r="AF3173" i="3"/>
  <c r="AE3173" i="3"/>
  <c r="AD3173" i="3"/>
  <c r="AC3173" i="3"/>
  <c r="AV3172" i="3"/>
  <c r="AR3172" i="3"/>
  <c r="AQ3172" i="3"/>
  <c r="AP3172" i="3"/>
  <c r="AN3172" i="3"/>
  <c r="AL3172" i="3"/>
  <c r="AK3172" i="3"/>
  <c r="AJ3172" i="3"/>
  <c r="AI3172" i="3"/>
  <c r="AG3172" i="3"/>
  <c r="AF3172" i="3"/>
  <c r="AE3172" i="3"/>
  <c r="AD3172" i="3"/>
  <c r="AC3172" i="3"/>
  <c r="AV3171" i="3"/>
  <c r="AR3171" i="3"/>
  <c r="AQ3171" i="3"/>
  <c r="AP3171" i="3"/>
  <c r="AN3171" i="3"/>
  <c r="AL3171" i="3"/>
  <c r="AK3171" i="3"/>
  <c r="AJ3171" i="3"/>
  <c r="AI3171" i="3"/>
  <c r="AG3171" i="3"/>
  <c r="AF3171" i="3"/>
  <c r="AE3171" i="3"/>
  <c r="AD3171" i="3"/>
  <c r="AC3171" i="3"/>
  <c r="AV3170" i="3"/>
  <c r="AR3170" i="3"/>
  <c r="AQ3170" i="3"/>
  <c r="AP3170" i="3"/>
  <c r="AN3170" i="3"/>
  <c r="AL3170" i="3"/>
  <c r="AK3170" i="3"/>
  <c r="AJ3170" i="3"/>
  <c r="AI3170" i="3"/>
  <c r="AG3170" i="3"/>
  <c r="AF3170" i="3"/>
  <c r="AE3170" i="3"/>
  <c r="AD3170" i="3"/>
  <c r="AC3170" i="3"/>
  <c r="AV3169" i="3"/>
  <c r="AR3169" i="3"/>
  <c r="AQ3169" i="3"/>
  <c r="AP3169" i="3"/>
  <c r="AN3169" i="3"/>
  <c r="AL3169" i="3"/>
  <c r="AK3169" i="3"/>
  <c r="AJ3169" i="3"/>
  <c r="AI3169" i="3"/>
  <c r="AG3169" i="3"/>
  <c r="AF3169" i="3"/>
  <c r="AE3169" i="3"/>
  <c r="AD3169" i="3"/>
  <c r="AC3169" i="3"/>
  <c r="AV3168" i="3"/>
  <c r="AR3168" i="3"/>
  <c r="AQ3168" i="3"/>
  <c r="AP3168" i="3"/>
  <c r="AN3168" i="3"/>
  <c r="AL3168" i="3"/>
  <c r="AK3168" i="3"/>
  <c r="AJ3168" i="3"/>
  <c r="AI3168" i="3"/>
  <c r="AG3168" i="3"/>
  <c r="AF3168" i="3"/>
  <c r="AE3168" i="3"/>
  <c r="AD3168" i="3"/>
  <c r="AC3168" i="3"/>
  <c r="AV3167" i="3"/>
  <c r="AR3167" i="3"/>
  <c r="AQ3167" i="3"/>
  <c r="AP3167" i="3"/>
  <c r="AN3167" i="3"/>
  <c r="AL3167" i="3"/>
  <c r="AK3167" i="3"/>
  <c r="AJ3167" i="3"/>
  <c r="AI3167" i="3"/>
  <c r="AG3167" i="3"/>
  <c r="AF3167" i="3"/>
  <c r="AE3167" i="3"/>
  <c r="AD3167" i="3"/>
  <c r="AC3167" i="3"/>
  <c r="AV3166" i="3"/>
  <c r="AR3166" i="3"/>
  <c r="AQ3166" i="3"/>
  <c r="AP3166" i="3"/>
  <c r="AN3166" i="3"/>
  <c r="AL3166" i="3"/>
  <c r="AK3166" i="3"/>
  <c r="AJ3166" i="3"/>
  <c r="AI3166" i="3"/>
  <c r="AG3166" i="3"/>
  <c r="AF3166" i="3"/>
  <c r="AE3166" i="3"/>
  <c r="AD3166" i="3"/>
  <c r="AC3166" i="3"/>
  <c r="AV3165" i="3"/>
  <c r="AR3165" i="3"/>
  <c r="AQ3165" i="3"/>
  <c r="AP3165" i="3"/>
  <c r="AN3165" i="3"/>
  <c r="AL3165" i="3"/>
  <c r="AK3165" i="3"/>
  <c r="AJ3165" i="3"/>
  <c r="AI3165" i="3"/>
  <c r="AG3165" i="3"/>
  <c r="AF3165" i="3"/>
  <c r="AE3165" i="3"/>
  <c r="AD3165" i="3"/>
  <c r="AC3165" i="3"/>
  <c r="AV3164" i="3"/>
  <c r="AR3164" i="3"/>
  <c r="AQ3164" i="3"/>
  <c r="AP3164" i="3"/>
  <c r="AN3164" i="3"/>
  <c r="AL3164" i="3"/>
  <c r="AK3164" i="3"/>
  <c r="AJ3164" i="3"/>
  <c r="AI3164" i="3"/>
  <c r="AG3164" i="3"/>
  <c r="AF3164" i="3"/>
  <c r="AE3164" i="3"/>
  <c r="AD3164" i="3"/>
  <c r="AC3164" i="3"/>
  <c r="AV3163" i="3"/>
  <c r="AR3163" i="3"/>
  <c r="AQ3163" i="3"/>
  <c r="AP3163" i="3"/>
  <c r="AN3163" i="3"/>
  <c r="AL3163" i="3"/>
  <c r="AK3163" i="3"/>
  <c r="AJ3163" i="3"/>
  <c r="AI3163" i="3"/>
  <c r="AG3163" i="3"/>
  <c r="AF3163" i="3"/>
  <c r="AE3163" i="3"/>
  <c r="AD3163" i="3"/>
  <c r="AC3163" i="3"/>
  <c r="AV3162" i="3"/>
  <c r="AR3162" i="3"/>
  <c r="AQ3162" i="3"/>
  <c r="AP3162" i="3"/>
  <c r="AN3162" i="3"/>
  <c r="AL3162" i="3"/>
  <c r="AK3162" i="3"/>
  <c r="AJ3162" i="3"/>
  <c r="AI3162" i="3"/>
  <c r="AG3162" i="3"/>
  <c r="AF3162" i="3"/>
  <c r="AE3162" i="3"/>
  <c r="AD3162" i="3"/>
  <c r="AC3162" i="3"/>
  <c r="AV3161" i="3"/>
  <c r="AR3161" i="3"/>
  <c r="AQ3161" i="3"/>
  <c r="AP3161" i="3"/>
  <c r="AN3161" i="3"/>
  <c r="AL3161" i="3"/>
  <c r="AK3161" i="3"/>
  <c r="AJ3161" i="3"/>
  <c r="AI3161" i="3"/>
  <c r="AG3161" i="3"/>
  <c r="AF3161" i="3"/>
  <c r="AE3161" i="3"/>
  <c r="AD3161" i="3"/>
  <c r="AC3161" i="3"/>
  <c r="AV3160" i="3"/>
  <c r="AR3160" i="3"/>
  <c r="AQ3160" i="3"/>
  <c r="AP3160" i="3"/>
  <c r="AN3160" i="3"/>
  <c r="AL3160" i="3"/>
  <c r="AK3160" i="3"/>
  <c r="AJ3160" i="3"/>
  <c r="AI3160" i="3"/>
  <c r="AG3160" i="3"/>
  <c r="AF3160" i="3"/>
  <c r="AE3160" i="3"/>
  <c r="AD3160" i="3"/>
  <c r="AC3160" i="3"/>
  <c r="AV3159" i="3"/>
  <c r="AR3159" i="3"/>
  <c r="AQ3159" i="3"/>
  <c r="AP3159" i="3"/>
  <c r="AN3159" i="3"/>
  <c r="AL3159" i="3"/>
  <c r="AK3159" i="3"/>
  <c r="AJ3159" i="3"/>
  <c r="AI3159" i="3"/>
  <c r="AG3159" i="3"/>
  <c r="AF3159" i="3"/>
  <c r="AE3159" i="3"/>
  <c r="AD3159" i="3"/>
  <c r="AC3159" i="3"/>
  <c r="AV3158" i="3"/>
  <c r="AR3158" i="3"/>
  <c r="AQ3158" i="3"/>
  <c r="AP3158" i="3"/>
  <c r="AN3158" i="3"/>
  <c r="AL3158" i="3"/>
  <c r="AK3158" i="3"/>
  <c r="AJ3158" i="3"/>
  <c r="AI3158" i="3"/>
  <c r="AG3158" i="3"/>
  <c r="AF3158" i="3"/>
  <c r="AE3158" i="3"/>
  <c r="AD3158" i="3"/>
  <c r="AC3158" i="3"/>
  <c r="AV3157" i="3"/>
  <c r="AR3157" i="3"/>
  <c r="AQ3157" i="3"/>
  <c r="AP3157" i="3"/>
  <c r="AN3157" i="3"/>
  <c r="AL3157" i="3"/>
  <c r="AK3157" i="3"/>
  <c r="AJ3157" i="3"/>
  <c r="AI3157" i="3"/>
  <c r="AG3157" i="3"/>
  <c r="AF3157" i="3"/>
  <c r="AE3157" i="3"/>
  <c r="AD3157" i="3"/>
  <c r="AC3157" i="3"/>
  <c r="AV3156" i="3"/>
  <c r="AR3156" i="3"/>
  <c r="AQ3156" i="3"/>
  <c r="AP3156" i="3"/>
  <c r="AN3156" i="3"/>
  <c r="AL3156" i="3"/>
  <c r="AK3156" i="3"/>
  <c r="AJ3156" i="3"/>
  <c r="AI3156" i="3"/>
  <c r="AG3156" i="3"/>
  <c r="AF3156" i="3"/>
  <c r="AE3156" i="3"/>
  <c r="AD3156" i="3"/>
  <c r="AC3156" i="3"/>
  <c r="AV3155" i="3"/>
  <c r="AR3155" i="3"/>
  <c r="AQ3155" i="3"/>
  <c r="AP3155" i="3"/>
  <c r="AN3155" i="3"/>
  <c r="AL3155" i="3"/>
  <c r="AK3155" i="3"/>
  <c r="AJ3155" i="3"/>
  <c r="AI3155" i="3"/>
  <c r="AG3155" i="3"/>
  <c r="AF3155" i="3"/>
  <c r="AE3155" i="3"/>
  <c r="AD3155" i="3"/>
  <c r="AC3155" i="3"/>
  <c r="AV3154" i="3"/>
  <c r="AR3154" i="3"/>
  <c r="AQ3154" i="3"/>
  <c r="AP3154" i="3"/>
  <c r="AN3154" i="3"/>
  <c r="AL3154" i="3"/>
  <c r="AK3154" i="3"/>
  <c r="AJ3154" i="3"/>
  <c r="AI3154" i="3"/>
  <c r="AG3154" i="3"/>
  <c r="AF3154" i="3"/>
  <c r="AE3154" i="3"/>
  <c r="AD3154" i="3"/>
  <c r="AC3154" i="3"/>
  <c r="AV3153" i="3"/>
  <c r="AR3153" i="3"/>
  <c r="AQ3153" i="3"/>
  <c r="AP3153" i="3"/>
  <c r="AN3153" i="3"/>
  <c r="AL3153" i="3"/>
  <c r="AK3153" i="3"/>
  <c r="AJ3153" i="3"/>
  <c r="AI3153" i="3"/>
  <c r="AG3153" i="3"/>
  <c r="AF3153" i="3"/>
  <c r="AE3153" i="3"/>
  <c r="AD3153" i="3"/>
  <c r="AC3153" i="3"/>
  <c r="AV3152" i="3"/>
  <c r="AR3152" i="3"/>
  <c r="AQ3152" i="3"/>
  <c r="AP3152" i="3"/>
  <c r="AN3152" i="3"/>
  <c r="AL3152" i="3"/>
  <c r="AK3152" i="3"/>
  <c r="AJ3152" i="3"/>
  <c r="AI3152" i="3"/>
  <c r="AG3152" i="3"/>
  <c r="AF3152" i="3"/>
  <c r="AE3152" i="3"/>
  <c r="AD3152" i="3"/>
  <c r="AC3152" i="3"/>
  <c r="AV3151" i="3"/>
  <c r="AR3151" i="3"/>
  <c r="AQ3151" i="3"/>
  <c r="AP3151" i="3"/>
  <c r="AN3151" i="3"/>
  <c r="AL3151" i="3"/>
  <c r="AK3151" i="3"/>
  <c r="AJ3151" i="3"/>
  <c r="AI3151" i="3"/>
  <c r="AG3151" i="3"/>
  <c r="AF3151" i="3"/>
  <c r="AE3151" i="3"/>
  <c r="AD3151" i="3"/>
  <c r="AC3151" i="3"/>
  <c r="AV3150" i="3"/>
  <c r="AR3150" i="3"/>
  <c r="AQ3150" i="3"/>
  <c r="AP3150" i="3"/>
  <c r="AN3150" i="3"/>
  <c r="AL3150" i="3"/>
  <c r="AK3150" i="3"/>
  <c r="AJ3150" i="3"/>
  <c r="AI3150" i="3"/>
  <c r="AG3150" i="3"/>
  <c r="AF3150" i="3"/>
  <c r="AE3150" i="3"/>
  <c r="AD3150" i="3"/>
  <c r="AC3150" i="3"/>
  <c r="AV3149" i="3"/>
  <c r="AR3149" i="3"/>
  <c r="AQ3149" i="3"/>
  <c r="AP3149" i="3"/>
  <c r="AN3149" i="3"/>
  <c r="AL3149" i="3"/>
  <c r="AK3149" i="3"/>
  <c r="AJ3149" i="3"/>
  <c r="AI3149" i="3"/>
  <c r="AG3149" i="3"/>
  <c r="AF3149" i="3"/>
  <c r="AE3149" i="3"/>
  <c r="AD3149" i="3"/>
  <c r="AC3149" i="3"/>
  <c r="AV3148" i="3"/>
  <c r="AR3148" i="3"/>
  <c r="AQ3148" i="3"/>
  <c r="AP3148" i="3"/>
  <c r="AN3148" i="3"/>
  <c r="AL3148" i="3"/>
  <c r="AK3148" i="3"/>
  <c r="AJ3148" i="3"/>
  <c r="AI3148" i="3"/>
  <c r="AG3148" i="3"/>
  <c r="AF3148" i="3"/>
  <c r="AE3148" i="3"/>
  <c r="AD3148" i="3"/>
  <c r="AC3148" i="3"/>
  <c r="AV3147" i="3"/>
  <c r="AR3147" i="3"/>
  <c r="AQ3147" i="3"/>
  <c r="AP3147" i="3"/>
  <c r="AN3147" i="3"/>
  <c r="AL3147" i="3"/>
  <c r="AK3147" i="3"/>
  <c r="AJ3147" i="3"/>
  <c r="AI3147" i="3"/>
  <c r="AG3147" i="3"/>
  <c r="AF3147" i="3"/>
  <c r="AE3147" i="3"/>
  <c r="AD3147" i="3"/>
  <c r="AC3147" i="3"/>
  <c r="AV3146" i="3"/>
  <c r="AR3146" i="3"/>
  <c r="AQ3146" i="3"/>
  <c r="AP3146" i="3"/>
  <c r="AN3146" i="3"/>
  <c r="AL3146" i="3"/>
  <c r="AK3146" i="3"/>
  <c r="AJ3146" i="3"/>
  <c r="AI3146" i="3"/>
  <c r="AG3146" i="3"/>
  <c r="AF3146" i="3"/>
  <c r="AE3146" i="3"/>
  <c r="AD3146" i="3"/>
  <c r="AC3146" i="3"/>
  <c r="AV3145" i="3"/>
  <c r="AR3145" i="3"/>
  <c r="AQ3145" i="3"/>
  <c r="AP3145" i="3"/>
  <c r="AN3145" i="3"/>
  <c r="AL3145" i="3"/>
  <c r="AK3145" i="3"/>
  <c r="AJ3145" i="3"/>
  <c r="AI3145" i="3"/>
  <c r="AG3145" i="3"/>
  <c r="AF3145" i="3"/>
  <c r="AE3145" i="3"/>
  <c r="AD3145" i="3"/>
  <c r="AC3145" i="3"/>
  <c r="AV3144" i="3"/>
  <c r="AR3144" i="3"/>
  <c r="AQ3144" i="3"/>
  <c r="AP3144" i="3"/>
  <c r="AN3144" i="3"/>
  <c r="AL3144" i="3"/>
  <c r="AK3144" i="3"/>
  <c r="AJ3144" i="3"/>
  <c r="AI3144" i="3"/>
  <c r="AG3144" i="3"/>
  <c r="AF3144" i="3"/>
  <c r="AE3144" i="3"/>
  <c r="AD3144" i="3"/>
  <c r="AC3144" i="3"/>
  <c r="AV3143" i="3"/>
  <c r="AR3143" i="3"/>
  <c r="AQ3143" i="3"/>
  <c r="AP3143" i="3"/>
  <c r="AN3143" i="3"/>
  <c r="AL3143" i="3"/>
  <c r="AK3143" i="3"/>
  <c r="AJ3143" i="3"/>
  <c r="AI3143" i="3"/>
  <c r="AG3143" i="3"/>
  <c r="AF3143" i="3"/>
  <c r="AE3143" i="3"/>
  <c r="AD3143" i="3"/>
  <c r="AC3143" i="3"/>
  <c r="AV3142" i="3"/>
  <c r="AR3142" i="3"/>
  <c r="AQ3142" i="3"/>
  <c r="AP3142" i="3"/>
  <c r="AN3142" i="3"/>
  <c r="AL3142" i="3"/>
  <c r="AK3142" i="3"/>
  <c r="AJ3142" i="3"/>
  <c r="AI3142" i="3"/>
  <c r="AG3142" i="3"/>
  <c r="AF3142" i="3"/>
  <c r="AE3142" i="3"/>
  <c r="AD3142" i="3"/>
  <c r="AC3142" i="3"/>
  <c r="AV3141" i="3"/>
  <c r="AR3141" i="3"/>
  <c r="AQ3141" i="3"/>
  <c r="AP3141" i="3"/>
  <c r="AN3141" i="3"/>
  <c r="AL3141" i="3"/>
  <c r="AK3141" i="3"/>
  <c r="AJ3141" i="3"/>
  <c r="AI3141" i="3"/>
  <c r="AG3141" i="3"/>
  <c r="AF3141" i="3"/>
  <c r="AE3141" i="3"/>
  <c r="AD3141" i="3"/>
  <c r="AC3141" i="3"/>
  <c r="AV3140" i="3"/>
  <c r="AR3140" i="3"/>
  <c r="AQ3140" i="3"/>
  <c r="AP3140" i="3"/>
  <c r="AN3140" i="3"/>
  <c r="AL3140" i="3"/>
  <c r="AK3140" i="3"/>
  <c r="AJ3140" i="3"/>
  <c r="AI3140" i="3"/>
  <c r="AG3140" i="3"/>
  <c r="AF3140" i="3"/>
  <c r="AE3140" i="3"/>
  <c r="AD3140" i="3"/>
  <c r="AC3140" i="3"/>
  <c r="AV3139" i="3"/>
  <c r="AR3139" i="3"/>
  <c r="AQ3139" i="3"/>
  <c r="AP3139" i="3"/>
  <c r="AN3139" i="3"/>
  <c r="AL3139" i="3"/>
  <c r="AK3139" i="3"/>
  <c r="AJ3139" i="3"/>
  <c r="AI3139" i="3"/>
  <c r="AG3139" i="3"/>
  <c r="AF3139" i="3"/>
  <c r="AE3139" i="3"/>
  <c r="AD3139" i="3"/>
  <c r="AC3139" i="3"/>
  <c r="AV3138" i="3"/>
  <c r="AR3138" i="3"/>
  <c r="AQ3138" i="3"/>
  <c r="AP3138" i="3"/>
  <c r="AN3138" i="3"/>
  <c r="AL3138" i="3"/>
  <c r="AK3138" i="3"/>
  <c r="AJ3138" i="3"/>
  <c r="AI3138" i="3"/>
  <c r="AG3138" i="3"/>
  <c r="AF3138" i="3"/>
  <c r="AE3138" i="3"/>
  <c r="AD3138" i="3"/>
  <c r="AC3138" i="3"/>
  <c r="AV3137" i="3"/>
  <c r="AR3137" i="3"/>
  <c r="AQ3137" i="3"/>
  <c r="AP3137" i="3"/>
  <c r="AN3137" i="3"/>
  <c r="AL3137" i="3"/>
  <c r="AK3137" i="3"/>
  <c r="AJ3137" i="3"/>
  <c r="AI3137" i="3"/>
  <c r="AG3137" i="3"/>
  <c r="AF3137" i="3"/>
  <c r="AE3137" i="3"/>
  <c r="AD3137" i="3"/>
  <c r="AC3137" i="3"/>
  <c r="AV3136" i="3"/>
  <c r="AR3136" i="3"/>
  <c r="AQ3136" i="3"/>
  <c r="AP3136" i="3"/>
  <c r="AN3136" i="3"/>
  <c r="AL3136" i="3"/>
  <c r="AK3136" i="3"/>
  <c r="AJ3136" i="3"/>
  <c r="AI3136" i="3"/>
  <c r="AG3136" i="3"/>
  <c r="AF3136" i="3"/>
  <c r="AE3136" i="3"/>
  <c r="AD3136" i="3"/>
  <c r="AC3136" i="3"/>
  <c r="AV3135" i="3"/>
  <c r="AR3135" i="3"/>
  <c r="AQ3135" i="3"/>
  <c r="AP3135" i="3"/>
  <c r="AN3135" i="3"/>
  <c r="AL3135" i="3"/>
  <c r="AK3135" i="3"/>
  <c r="AJ3135" i="3"/>
  <c r="AI3135" i="3"/>
  <c r="AG3135" i="3"/>
  <c r="AF3135" i="3"/>
  <c r="AE3135" i="3"/>
  <c r="AD3135" i="3"/>
  <c r="AC3135" i="3"/>
  <c r="AV3134" i="3"/>
  <c r="AR3134" i="3"/>
  <c r="AQ3134" i="3"/>
  <c r="AP3134" i="3"/>
  <c r="AN3134" i="3"/>
  <c r="AL3134" i="3"/>
  <c r="AK3134" i="3"/>
  <c r="AJ3134" i="3"/>
  <c r="AI3134" i="3"/>
  <c r="AG3134" i="3"/>
  <c r="AF3134" i="3"/>
  <c r="AE3134" i="3"/>
  <c r="AD3134" i="3"/>
  <c r="AC3134" i="3"/>
  <c r="AV3133" i="3"/>
  <c r="AR3133" i="3"/>
  <c r="AQ3133" i="3"/>
  <c r="AP3133" i="3"/>
  <c r="AN3133" i="3"/>
  <c r="AL3133" i="3"/>
  <c r="AK3133" i="3"/>
  <c r="AJ3133" i="3"/>
  <c r="AI3133" i="3"/>
  <c r="AG3133" i="3"/>
  <c r="AF3133" i="3"/>
  <c r="AE3133" i="3"/>
  <c r="AD3133" i="3"/>
  <c r="AC3133" i="3"/>
  <c r="AV3132" i="3"/>
  <c r="AR3132" i="3"/>
  <c r="AQ3132" i="3"/>
  <c r="AP3132" i="3"/>
  <c r="AN3132" i="3"/>
  <c r="AL3132" i="3"/>
  <c r="AK3132" i="3"/>
  <c r="AJ3132" i="3"/>
  <c r="AI3132" i="3"/>
  <c r="AG3132" i="3"/>
  <c r="AF3132" i="3"/>
  <c r="AE3132" i="3"/>
  <c r="AD3132" i="3"/>
  <c r="AC3132" i="3"/>
  <c r="AV3131" i="3"/>
  <c r="AR3131" i="3"/>
  <c r="AQ3131" i="3"/>
  <c r="AP3131" i="3"/>
  <c r="AN3131" i="3"/>
  <c r="AL3131" i="3"/>
  <c r="AK3131" i="3"/>
  <c r="AJ3131" i="3"/>
  <c r="AI3131" i="3"/>
  <c r="AG3131" i="3"/>
  <c r="AF3131" i="3"/>
  <c r="AE3131" i="3"/>
  <c r="AD3131" i="3"/>
  <c r="AC3131" i="3"/>
  <c r="AV3130" i="3"/>
  <c r="AR3130" i="3"/>
  <c r="AQ3130" i="3"/>
  <c r="AP3130" i="3"/>
  <c r="AN3130" i="3"/>
  <c r="AL3130" i="3"/>
  <c r="AK3130" i="3"/>
  <c r="AJ3130" i="3"/>
  <c r="AI3130" i="3"/>
  <c r="AG3130" i="3"/>
  <c r="AF3130" i="3"/>
  <c r="AE3130" i="3"/>
  <c r="AD3130" i="3"/>
  <c r="AC3130" i="3"/>
  <c r="AV3129" i="3"/>
  <c r="AR3129" i="3"/>
  <c r="AQ3129" i="3"/>
  <c r="AP3129" i="3"/>
  <c r="AN3129" i="3"/>
  <c r="AL3129" i="3"/>
  <c r="AK3129" i="3"/>
  <c r="AJ3129" i="3"/>
  <c r="AI3129" i="3"/>
  <c r="AG3129" i="3"/>
  <c r="AF3129" i="3"/>
  <c r="AE3129" i="3"/>
  <c r="AD3129" i="3"/>
  <c r="AC3129" i="3"/>
  <c r="AV3128" i="3"/>
  <c r="AR3128" i="3"/>
  <c r="AQ3128" i="3"/>
  <c r="AP3128" i="3"/>
  <c r="AN3128" i="3"/>
  <c r="AL3128" i="3"/>
  <c r="AK3128" i="3"/>
  <c r="AJ3128" i="3"/>
  <c r="AI3128" i="3"/>
  <c r="AG3128" i="3"/>
  <c r="AF3128" i="3"/>
  <c r="AE3128" i="3"/>
  <c r="AD3128" i="3"/>
  <c r="AC3128" i="3"/>
  <c r="AV3127" i="3"/>
  <c r="AR3127" i="3"/>
  <c r="AQ3127" i="3"/>
  <c r="AP3127" i="3"/>
  <c r="AN3127" i="3"/>
  <c r="AL3127" i="3"/>
  <c r="AK3127" i="3"/>
  <c r="AJ3127" i="3"/>
  <c r="AI3127" i="3"/>
  <c r="AG3127" i="3"/>
  <c r="AF3127" i="3"/>
  <c r="AE3127" i="3"/>
  <c r="AD3127" i="3"/>
  <c r="AC3127" i="3"/>
  <c r="AV3126" i="3"/>
  <c r="AR3126" i="3"/>
  <c r="AQ3126" i="3"/>
  <c r="AP3126" i="3"/>
  <c r="AN3126" i="3"/>
  <c r="AL3126" i="3"/>
  <c r="AK3126" i="3"/>
  <c r="AJ3126" i="3"/>
  <c r="AI3126" i="3"/>
  <c r="AG3126" i="3"/>
  <c r="AF3126" i="3"/>
  <c r="AE3126" i="3"/>
  <c r="AD3126" i="3"/>
  <c r="AC3126" i="3"/>
  <c r="AV3125" i="3"/>
  <c r="AR3125" i="3"/>
  <c r="AQ3125" i="3"/>
  <c r="AP3125" i="3"/>
  <c r="AN3125" i="3"/>
  <c r="AL3125" i="3"/>
  <c r="AK3125" i="3"/>
  <c r="AJ3125" i="3"/>
  <c r="AI3125" i="3"/>
  <c r="AG3125" i="3"/>
  <c r="AF3125" i="3"/>
  <c r="AE3125" i="3"/>
  <c r="AD3125" i="3"/>
  <c r="AC3125" i="3"/>
  <c r="AV3124" i="3"/>
  <c r="AR3124" i="3"/>
  <c r="AQ3124" i="3"/>
  <c r="AP3124" i="3"/>
  <c r="AN3124" i="3"/>
  <c r="AL3124" i="3"/>
  <c r="AK3124" i="3"/>
  <c r="AJ3124" i="3"/>
  <c r="AI3124" i="3"/>
  <c r="AG3124" i="3"/>
  <c r="AF3124" i="3"/>
  <c r="AE3124" i="3"/>
  <c r="AD3124" i="3"/>
  <c r="AC3124" i="3"/>
  <c r="AV3123" i="3"/>
  <c r="AR3123" i="3"/>
  <c r="AQ3123" i="3"/>
  <c r="AP3123" i="3"/>
  <c r="AN3123" i="3"/>
  <c r="AL3123" i="3"/>
  <c r="AK3123" i="3"/>
  <c r="AJ3123" i="3"/>
  <c r="AI3123" i="3"/>
  <c r="AG3123" i="3"/>
  <c r="AF3123" i="3"/>
  <c r="AE3123" i="3"/>
  <c r="AD3123" i="3"/>
  <c r="AC3123" i="3"/>
  <c r="AV3122" i="3"/>
  <c r="AR3122" i="3"/>
  <c r="AQ3122" i="3"/>
  <c r="AP3122" i="3"/>
  <c r="AN3122" i="3"/>
  <c r="AL3122" i="3"/>
  <c r="AK3122" i="3"/>
  <c r="AJ3122" i="3"/>
  <c r="AI3122" i="3"/>
  <c r="AG3122" i="3"/>
  <c r="AF3122" i="3"/>
  <c r="AE3122" i="3"/>
  <c r="AD3122" i="3"/>
  <c r="AC3122" i="3"/>
  <c r="AV3121" i="3"/>
  <c r="AR3121" i="3"/>
  <c r="AQ3121" i="3"/>
  <c r="AP3121" i="3"/>
  <c r="AN3121" i="3"/>
  <c r="AL3121" i="3"/>
  <c r="AK3121" i="3"/>
  <c r="AJ3121" i="3"/>
  <c r="AI3121" i="3"/>
  <c r="AG3121" i="3"/>
  <c r="AF3121" i="3"/>
  <c r="AE3121" i="3"/>
  <c r="AD3121" i="3"/>
  <c r="AC3121" i="3"/>
  <c r="AV3120" i="3"/>
  <c r="AR3120" i="3"/>
  <c r="AQ3120" i="3"/>
  <c r="AP3120" i="3"/>
  <c r="AN3120" i="3"/>
  <c r="AL3120" i="3"/>
  <c r="AK3120" i="3"/>
  <c r="AJ3120" i="3"/>
  <c r="AI3120" i="3"/>
  <c r="AG3120" i="3"/>
  <c r="AF3120" i="3"/>
  <c r="AE3120" i="3"/>
  <c r="AD3120" i="3"/>
  <c r="AC3120" i="3"/>
  <c r="AV3119" i="3"/>
  <c r="AR3119" i="3"/>
  <c r="AQ3119" i="3"/>
  <c r="AP3119" i="3"/>
  <c r="AN3119" i="3"/>
  <c r="AL3119" i="3"/>
  <c r="AK3119" i="3"/>
  <c r="AJ3119" i="3"/>
  <c r="AI3119" i="3"/>
  <c r="AG3119" i="3"/>
  <c r="AF3119" i="3"/>
  <c r="AE3119" i="3"/>
  <c r="AD3119" i="3"/>
  <c r="AC3119" i="3"/>
  <c r="AV3118" i="3"/>
  <c r="AR3118" i="3"/>
  <c r="AQ3118" i="3"/>
  <c r="AP3118" i="3"/>
  <c r="AN3118" i="3"/>
  <c r="AL3118" i="3"/>
  <c r="AK3118" i="3"/>
  <c r="AJ3118" i="3"/>
  <c r="AI3118" i="3"/>
  <c r="AG3118" i="3"/>
  <c r="AF3118" i="3"/>
  <c r="AE3118" i="3"/>
  <c r="AD3118" i="3"/>
  <c r="AC3118" i="3"/>
  <c r="AV3117" i="3"/>
  <c r="AR3117" i="3"/>
  <c r="AQ3117" i="3"/>
  <c r="AP3117" i="3"/>
  <c r="AN3117" i="3"/>
  <c r="AL3117" i="3"/>
  <c r="AK3117" i="3"/>
  <c r="AJ3117" i="3"/>
  <c r="AI3117" i="3"/>
  <c r="AG3117" i="3"/>
  <c r="AF3117" i="3"/>
  <c r="AE3117" i="3"/>
  <c r="AD3117" i="3"/>
  <c r="AC3117" i="3"/>
  <c r="AV3116" i="3"/>
  <c r="AR3116" i="3"/>
  <c r="AQ3116" i="3"/>
  <c r="AP3116" i="3"/>
  <c r="AN3116" i="3"/>
  <c r="AL3116" i="3"/>
  <c r="AK3116" i="3"/>
  <c r="AJ3116" i="3"/>
  <c r="AI3116" i="3"/>
  <c r="AG3116" i="3"/>
  <c r="AF3116" i="3"/>
  <c r="AE3116" i="3"/>
  <c r="AD3116" i="3"/>
  <c r="AC3116" i="3"/>
  <c r="AV3115" i="3"/>
  <c r="AR3115" i="3"/>
  <c r="AQ3115" i="3"/>
  <c r="AP3115" i="3"/>
  <c r="AN3115" i="3"/>
  <c r="AL3115" i="3"/>
  <c r="AK3115" i="3"/>
  <c r="AJ3115" i="3"/>
  <c r="AI3115" i="3"/>
  <c r="AG3115" i="3"/>
  <c r="AF3115" i="3"/>
  <c r="AE3115" i="3"/>
  <c r="AD3115" i="3"/>
  <c r="AC3115" i="3"/>
  <c r="AV3114" i="3"/>
  <c r="AR3114" i="3"/>
  <c r="AQ3114" i="3"/>
  <c r="AP3114" i="3"/>
  <c r="AN3114" i="3"/>
  <c r="AL3114" i="3"/>
  <c r="AK3114" i="3"/>
  <c r="AJ3114" i="3"/>
  <c r="AI3114" i="3"/>
  <c r="AG3114" i="3"/>
  <c r="AF3114" i="3"/>
  <c r="AE3114" i="3"/>
  <c r="AD3114" i="3"/>
  <c r="AC3114" i="3"/>
  <c r="AV3113" i="3"/>
  <c r="AR3113" i="3"/>
  <c r="AQ3113" i="3"/>
  <c r="AP3113" i="3"/>
  <c r="AN3113" i="3"/>
  <c r="AL3113" i="3"/>
  <c r="AK3113" i="3"/>
  <c r="AJ3113" i="3"/>
  <c r="AI3113" i="3"/>
  <c r="AG3113" i="3"/>
  <c r="AF3113" i="3"/>
  <c r="AE3113" i="3"/>
  <c r="AD3113" i="3"/>
  <c r="AC3113" i="3"/>
  <c r="AV3112" i="3"/>
  <c r="AR3112" i="3"/>
  <c r="AQ3112" i="3"/>
  <c r="AP3112" i="3"/>
  <c r="AN3112" i="3"/>
  <c r="AL3112" i="3"/>
  <c r="AK3112" i="3"/>
  <c r="AJ3112" i="3"/>
  <c r="AI3112" i="3"/>
  <c r="AG3112" i="3"/>
  <c r="AF3112" i="3"/>
  <c r="AE3112" i="3"/>
  <c r="AD3112" i="3"/>
  <c r="AC3112" i="3"/>
  <c r="AV3111" i="3"/>
  <c r="AR3111" i="3"/>
  <c r="AQ3111" i="3"/>
  <c r="AP3111" i="3"/>
  <c r="AN3111" i="3"/>
  <c r="AL3111" i="3"/>
  <c r="AK3111" i="3"/>
  <c r="AJ3111" i="3"/>
  <c r="AI3111" i="3"/>
  <c r="AG3111" i="3"/>
  <c r="AF3111" i="3"/>
  <c r="AE3111" i="3"/>
  <c r="AD3111" i="3"/>
  <c r="AC3111" i="3"/>
  <c r="AV3110" i="3"/>
  <c r="AR3110" i="3"/>
  <c r="AQ3110" i="3"/>
  <c r="AP3110" i="3"/>
  <c r="AN3110" i="3"/>
  <c r="AL3110" i="3"/>
  <c r="AK3110" i="3"/>
  <c r="AJ3110" i="3"/>
  <c r="AI3110" i="3"/>
  <c r="AG3110" i="3"/>
  <c r="AF3110" i="3"/>
  <c r="AE3110" i="3"/>
  <c r="AD3110" i="3"/>
  <c r="AC3110" i="3"/>
  <c r="AV3109" i="3"/>
  <c r="AR3109" i="3"/>
  <c r="AQ3109" i="3"/>
  <c r="AP3109" i="3"/>
  <c r="AN3109" i="3"/>
  <c r="AL3109" i="3"/>
  <c r="AK3109" i="3"/>
  <c r="AJ3109" i="3"/>
  <c r="AI3109" i="3"/>
  <c r="AG3109" i="3"/>
  <c r="AF3109" i="3"/>
  <c r="AE3109" i="3"/>
  <c r="AD3109" i="3"/>
  <c r="AC3109" i="3"/>
  <c r="AV3108" i="3"/>
  <c r="AR3108" i="3"/>
  <c r="AQ3108" i="3"/>
  <c r="AP3108" i="3"/>
  <c r="AN3108" i="3"/>
  <c r="AL3108" i="3"/>
  <c r="AK3108" i="3"/>
  <c r="AJ3108" i="3"/>
  <c r="AI3108" i="3"/>
  <c r="AG3108" i="3"/>
  <c r="AF3108" i="3"/>
  <c r="AE3108" i="3"/>
  <c r="AD3108" i="3"/>
  <c r="AC3108" i="3"/>
  <c r="AV3107" i="3"/>
  <c r="AR3107" i="3"/>
  <c r="AQ3107" i="3"/>
  <c r="AP3107" i="3"/>
  <c r="AN3107" i="3"/>
  <c r="AL3107" i="3"/>
  <c r="AK3107" i="3"/>
  <c r="AJ3107" i="3"/>
  <c r="AI3107" i="3"/>
  <c r="AG3107" i="3"/>
  <c r="AF3107" i="3"/>
  <c r="AE3107" i="3"/>
  <c r="AD3107" i="3"/>
  <c r="AC3107" i="3"/>
  <c r="AV3106" i="3"/>
  <c r="AR3106" i="3"/>
  <c r="AQ3106" i="3"/>
  <c r="AP3106" i="3"/>
  <c r="AN3106" i="3"/>
  <c r="AL3106" i="3"/>
  <c r="AK3106" i="3"/>
  <c r="AJ3106" i="3"/>
  <c r="AI3106" i="3"/>
  <c r="AG3106" i="3"/>
  <c r="AF3106" i="3"/>
  <c r="AE3106" i="3"/>
  <c r="AD3106" i="3"/>
  <c r="AC3106" i="3"/>
  <c r="AV3105" i="3"/>
  <c r="AR3105" i="3"/>
  <c r="AQ3105" i="3"/>
  <c r="AP3105" i="3"/>
  <c r="AN3105" i="3"/>
  <c r="AL3105" i="3"/>
  <c r="AK3105" i="3"/>
  <c r="AJ3105" i="3"/>
  <c r="AI3105" i="3"/>
  <c r="AG3105" i="3"/>
  <c r="AF3105" i="3"/>
  <c r="AE3105" i="3"/>
  <c r="AD3105" i="3"/>
  <c r="AC3105" i="3"/>
  <c r="AV3104" i="3"/>
  <c r="AR3104" i="3"/>
  <c r="AQ3104" i="3"/>
  <c r="AP3104" i="3"/>
  <c r="AN3104" i="3"/>
  <c r="AL3104" i="3"/>
  <c r="AK3104" i="3"/>
  <c r="AJ3104" i="3"/>
  <c r="AI3104" i="3"/>
  <c r="AG3104" i="3"/>
  <c r="AF3104" i="3"/>
  <c r="AE3104" i="3"/>
  <c r="AD3104" i="3"/>
  <c r="AC3104" i="3"/>
  <c r="AV3103" i="3"/>
  <c r="AR3103" i="3"/>
  <c r="AQ3103" i="3"/>
  <c r="AP3103" i="3"/>
  <c r="AN3103" i="3"/>
  <c r="AL3103" i="3"/>
  <c r="AK3103" i="3"/>
  <c r="AJ3103" i="3"/>
  <c r="AI3103" i="3"/>
  <c r="AG3103" i="3"/>
  <c r="AF3103" i="3"/>
  <c r="AE3103" i="3"/>
  <c r="AD3103" i="3"/>
  <c r="AC3103" i="3"/>
  <c r="AV3102" i="3"/>
  <c r="AR3102" i="3"/>
  <c r="AQ3102" i="3"/>
  <c r="AP3102" i="3"/>
  <c r="AN3102" i="3"/>
  <c r="AL3102" i="3"/>
  <c r="AK3102" i="3"/>
  <c r="AJ3102" i="3"/>
  <c r="AI3102" i="3"/>
  <c r="AG3102" i="3"/>
  <c r="AF3102" i="3"/>
  <c r="AE3102" i="3"/>
  <c r="AD3102" i="3"/>
  <c r="AC3102" i="3"/>
  <c r="AV3101" i="3"/>
  <c r="AR3101" i="3"/>
  <c r="AQ3101" i="3"/>
  <c r="AP3101" i="3"/>
  <c r="AN3101" i="3"/>
  <c r="AL3101" i="3"/>
  <c r="AK3101" i="3"/>
  <c r="AJ3101" i="3"/>
  <c r="AI3101" i="3"/>
  <c r="AG3101" i="3"/>
  <c r="AF3101" i="3"/>
  <c r="AE3101" i="3"/>
  <c r="AD3101" i="3"/>
  <c r="AC3101" i="3"/>
  <c r="AV3100" i="3"/>
  <c r="AR3100" i="3"/>
  <c r="AQ3100" i="3"/>
  <c r="AP3100" i="3"/>
  <c r="AN3100" i="3"/>
  <c r="AL3100" i="3"/>
  <c r="AK3100" i="3"/>
  <c r="AJ3100" i="3"/>
  <c r="AI3100" i="3"/>
  <c r="AG3100" i="3"/>
  <c r="AF3100" i="3"/>
  <c r="AE3100" i="3"/>
  <c r="AD3100" i="3"/>
  <c r="AC3100" i="3"/>
  <c r="AV3099" i="3"/>
  <c r="AR3099" i="3"/>
  <c r="AQ3099" i="3"/>
  <c r="AP3099" i="3"/>
  <c r="AN3099" i="3"/>
  <c r="AL3099" i="3"/>
  <c r="AK3099" i="3"/>
  <c r="AJ3099" i="3"/>
  <c r="AI3099" i="3"/>
  <c r="AG3099" i="3"/>
  <c r="AF3099" i="3"/>
  <c r="AE3099" i="3"/>
  <c r="AD3099" i="3"/>
  <c r="AC3099" i="3"/>
  <c r="AV3098" i="3"/>
  <c r="AR3098" i="3"/>
  <c r="AQ3098" i="3"/>
  <c r="AP3098" i="3"/>
  <c r="AN3098" i="3"/>
  <c r="AL3098" i="3"/>
  <c r="AK3098" i="3"/>
  <c r="AJ3098" i="3"/>
  <c r="AI3098" i="3"/>
  <c r="AG3098" i="3"/>
  <c r="AF3098" i="3"/>
  <c r="AE3098" i="3"/>
  <c r="AD3098" i="3"/>
  <c r="AC3098" i="3"/>
  <c r="AV3097" i="3"/>
  <c r="AR3097" i="3"/>
  <c r="AQ3097" i="3"/>
  <c r="AP3097" i="3"/>
  <c r="AN3097" i="3"/>
  <c r="AL3097" i="3"/>
  <c r="AK3097" i="3"/>
  <c r="AJ3097" i="3"/>
  <c r="AI3097" i="3"/>
  <c r="AG3097" i="3"/>
  <c r="AF3097" i="3"/>
  <c r="AE3097" i="3"/>
  <c r="AD3097" i="3"/>
  <c r="AC3097" i="3"/>
  <c r="AV3096" i="3"/>
  <c r="AR3096" i="3"/>
  <c r="AQ3096" i="3"/>
  <c r="AP3096" i="3"/>
  <c r="AN3096" i="3"/>
  <c r="AL3096" i="3"/>
  <c r="AK3096" i="3"/>
  <c r="AJ3096" i="3"/>
  <c r="AI3096" i="3"/>
  <c r="AG3096" i="3"/>
  <c r="AF3096" i="3"/>
  <c r="AE3096" i="3"/>
  <c r="AD3096" i="3"/>
  <c r="AC3096" i="3"/>
  <c r="AV3095" i="3"/>
  <c r="AR3095" i="3"/>
  <c r="AQ3095" i="3"/>
  <c r="AP3095" i="3"/>
  <c r="AN3095" i="3"/>
  <c r="AL3095" i="3"/>
  <c r="AK3095" i="3"/>
  <c r="AJ3095" i="3"/>
  <c r="AI3095" i="3"/>
  <c r="AG3095" i="3"/>
  <c r="AF3095" i="3"/>
  <c r="AE3095" i="3"/>
  <c r="AD3095" i="3"/>
  <c r="AC3095" i="3"/>
  <c r="AV3094" i="3"/>
  <c r="AR3094" i="3"/>
  <c r="AQ3094" i="3"/>
  <c r="AP3094" i="3"/>
  <c r="AN3094" i="3"/>
  <c r="AL3094" i="3"/>
  <c r="AK3094" i="3"/>
  <c r="AJ3094" i="3"/>
  <c r="AI3094" i="3"/>
  <c r="AG3094" i="3"/>
  <c r="AF3094" i="3"/>
  <c r="AE3094" i="3"/>
  <c r="AD3094" i="3"/>
  <c r="AC3094" i="3"/>
  <c r="AV3093" i="3"/>
  <c r="AR3093" i="3"/>
  <c r="AQ3093" i="3"/>
  <c r="AP3093" i="3"/>
  <c r="AN3093" i="3"/>
  <c r="AL3093" i="3"/>
  <c r="AK3093" i="3"/>
  <c r="AJ3093" i="3"/>
  <c r="AI3093" i="3"/>
  <c r="AG3093" i="3"/>
  <c r="AF3093" i="3"/>
  <c r="AE3093" i="3"/>
  <c r="AD3093" i="3"/>
  <c r="AC3093" i="3"/>
  <c r="AV3092" i="3"/>
  <c r="AR3092" i="3"/>
  <c r="AQ3092" i="3"/>
  <c r="AP3092" i="3"/>
  <c r="AN3092" i="3"/>
  <c r="AL3092" i="3"/>
  <c r="AK3092" i="3"/>
  <c r="AJ3092" i="3"/>
  <c r="AI3092" i="3"/>
  <c r="AG3092" i="3"/>
  <c r="AF3092" i="3"/>
  <c r="AE3092" i="3"/>
  <c r="AD3092" i="3"/>
  <c r="AC3092" i="3"/>
  <c r="AV3091" i="3"/>
  <c r="AR3091" i="3"/>
  <c r="AQ3091" i="3"/>
  <c r="AP3091" i="3"/>
  <c r="AN3091" i="3"/>
  <c r="AL3091" i="3"/>
  <c r="AK3091" i="3"/>
  <c r="AJ3091" i="3"/>
  <c r="AI3091" i="3"/>
  <c r="AG3091" i="3"/>
  <c r="AF3091" i="3"/>
  <c r="AE3091" i="3"/>
  <c r="AD3091" i="3"/>
  <c r="AC3091" i="3"/>
  <c r="AV3090" i="3"/>
  <c r="AR3090" i="3"/>
  <c r="AQ3090" i="3"/>
  <c r="AP3090" i="3"/>
  <c r="AN3090" i="3"/>
  <c r="AL3090" i="3"/>
  <c r="AK3090" i="3"/>
  <c r="AJ3090" i="3"/>
  <c r="AI3090" i="3"/>
  <c r="AG3090" i="3"/>
  <c r="AF3090" i="3"/>
  <c r="AE3090" i="3"/>
  <c r="AD3090" i="3"/>
  <c r="AC3090" i="3"/>
  <c r="AV3089" i="3"/>
  <c r="AR3089" i="3"/>
  <c r="AQ3089" i="3"/>
  <c r="AP3089" i="3"/>
  <c r="AN3089" i="3"/>
  <c r="AL3089" i="3"/>
  <c r="AK3089" i="3"/>
  <c r="AJ3089" i="3"/>
  <c r="AI3089" i="3"/>
  <c r="AG3089" i="3"/>
  <c r="AF3089" i="3"/>
  <c r="AE3089" i="3"/>
  <c r="AD3089" i="3"/>
  <c r="AC3089" i="3"/>
  <c r="AV3088" i="3"/>
  <c r="AR3088" i="3"/>
  <c r="AQ3088" i="3"/>
  <c r="AP3088" i="3"/>
  <c r="AN3088" i="3"/>
  <c r="AL3088" i="3"/>
  <c r="AK3088" i="3"/>
  <c r="AJ3088" i="3"/>
  <c r="AI3088" i="3"/>
  <c r="AG3088" i="3"/>
  <c r="AF3088" i="3"/>
  <c r="AE3088" i="3"/>
  <c r="AD3088" i="3"/>
  <c r="AC3088" i="3"/>
  <c r="AV3087" i="3"/>
  <c r="AR3087" i="3"/>
  <c r="AQ3087" i="3"/>
  <c r="AP3087" i="3"/>
  <c r="AN3087" i="3"/>
  <c r="AL3087" i="3"/>
  <c r="AK3087" i="3"/>
  <c r="AJ3087" i="3"/>
  <c r="AI3087" i="3"/>
  <c r="AG3087" i="3"/>
  <c r="AF3087" i="3"/>
  <c r="AE3087" i="3"/>
  <c r="AD3087" i="3"/>
  <c r="AC3087" i="3"/>
  <c r="AV3086" i="3"/>
  <c r="AR3086" i="3"/>
  <c r="AQ3086" i="3"/>
  <c r="AP3086" i="3"/>
  <c r="AN3086" i="3"/>
  <c r="AL3086" i="3"/>
  <c r="AK3086" i="3"/>
  <c r="AJ3086" i="3"/>
  <c r="AI3086" i="3"/>
  <c r="AG3086" i="3"/>
  <c r="AF3086" i="3"/>
  <c r="AE3086" i="3"/>
  <c r="AD3086" i="3"/>
  <c r="AC3086" i="3"/>
  <c r="AV3085" i="3"/>
  <c r="AR3085" i="3"/>
  <c r="AQ3085" i="3"/>
  <c r="AP3085" i="3"/>
  <c r="AN3085" i="3"/>
  <c r="AL3085" i="3"/>
  <c r="AK3085" i="3"/>
  <c r="AJ3085" i="3"/>
  <c r="AI3085" i="3"/>
  <c r="AG3085" i="3"/>
  <c r="AF3085" i="3"/>
  <c r="AE3085" i="3"/>
  <c r="AD3085" i="3"/>
  <c r="AC3085" i="3"/>
  <c r="AV3084" i="3"/>
  <c r="AR3084" i="3"/>
  <c r="AQ3084" i="3"/>
  <c r="AP3084" i="3"/>
  <c r="AN3084" i="3"/>
  <c r="AL3084" i="3"/>
  <c r="AK3084" i="3"/>
  <c r="AJ3084" i="3"/>
  <c r="AI3084" i="3"/>
  <c r="AG3084" i="3"/>
  <c r="AF3084" i="3"/>
  <c r="AE3084" i="3"/>
  <c r="AD3084" i="3"/>
  <c r="AC3084" i="3"/>
  <c r="AV3083" i="3"/>
  <c r="AR3083" i="3"/>
  <c r="AQ3083" i="3"/>
  <c r="AP3083" i="3"/>
  <c r="AN3083" i="3"/>
  <c r="AL3083" i="3"/>
  <c r="AK3083" i="3"/>
  <c r="AJ3083" i="3"/>
  <c r="AI3083" i="3"/>
  <c r="AG3083" i="3"/>
  <c r="AF3083" i="3"/>
  <c r="AE3083" i="3"/>
  <c r="AD3083" i="3"/>
  <c r="AC3083" i="3"/>
  <c r="AV3082" i="3"/>
  <c r="AR3082" i="3"/>
  <c r="AQ3082" i="3"/>
  <c r="AP3082" i="3"/>
  <c r="AN3082" i="3"/>
  <c r="AL3082" i="3"/>
  <c r="AK3082" i="3"/>
  <c r="AJ3082" i="3"/>
  <c r="AI3082" i="3"/>
  <c r="AG3082" i="3"/>
  <c r="AF3082" i="3"/>
  <c r="AE3082" i="3"/>
  <c r="AD3082" i="3"/>
  <c r="AC3082" i="3"/>
  <c r="AV3081" i="3"/>
  <c r="AR3081" i="3"/>
  <c r="AQ3081" i="3"/>
  <c r="AP3081" i="3"/>
  <c r="AN3081" i="3"/>
  <c r="AL3081" i="3"/>
  <c r="AK3081" i="3"/>
  <c r="AJ3081" i="3"/>
  <c r="AI3081" i="3"/>
  <c r="AG3081" i="3"/>
  <c r="AF3081" i="3"/>
  <c r="AE3081" i="3"/>
  <c r="AD3081" i="3"/>
  <c r="AC3081" i="3"/>
  <c r="AV3080" i="3"/>
  <c r="AR3080" i="3"/>
  <c r="AQ3080" i="3"/>
  <c r="AP3080" i="3"/>
  <c r="AN3080" i="3"/>
  <c r="AL3080" i="3"/>
  <c r="AK3080" i="3"/>
  <c r="AJ3080" i="3"/>
  <c r="AI3080" i="3"/>
  <c r="AG3080" i="3"/>
  <c r="AF3080" i="3"/>
  <c r="AE3080" i="3"/>
  <c r="AD3080" i="3"/>
  <c r="AC3080" i="3"/>
  <c r="AV3079" i="3"/>
  <c r="AR3079" i="3"/>
  <c r="AQ3079" i="3"/>
  <c r="AP3079" i="3"/>
  <c r="AN3079" i="3"/>
  <c r="AL3079" i="3"/>
  <c r="AK3079" i="3"/>
  <c r="AJ3079" i="3"/>
  <c r="AI3079" i="3"/>
  <c r="AG3079" i="3"/>
  <c r="AF3079" i="3"/>
  <c r="AE3079" i="3"/>
  <c r="AD3079" i="3"/>
  <c r="AC3079" i="3"/>
  <c r="AV3078" i="3"/>
  <c r="AR3078" i="3"/>
  <c r="AQ3078" i="3"/>
  <c r="AP3078" i="3"/>
  <c r="AN3078" i="3"/>
  <c r="AL3078" i="3"/>
  <c r="AK3078" i="3"/>
  <c r="AJ3078" i="3"/>
  <c r="AI3078" i="3"/>
  <c r="AG3078" i="3"/>
  <c r="AF3078" i="3"/>
  <c r="AE3078" i="3"/>
  <c r="AD3078" i="3"/>
  <c r="AC3078" i="3"/>
  <c r="AV3077" i="3"/>
  <c r="AR3077" i="3"/>
  <c r="AQ3077" i="3"/>
  <c r="AP3077" i="3"/>
  <c r="AN3077" i="3"/>
  <c r="AL3077" i="3"/>
  <c r="AK3077" i="3"/>
  <c r="AJ3077" i="3"/>
  <c r="AI3077" i="3"/>
  <c r="AG3077" i="3"/>
  <c r="AF3077" i="3"/>
  <c r="AE3077" i="3"/>
  <c r="AD3077" i="3"/>
  <c r="AC3077" i="3"/>
  <c r="AV3076" i="3"/>
  <c r="AR3076" i="3"/>
  <c r="AQ3076" i="3"/>
  <c r="AP3076" i="3"/>
  <c r="AN3076" i="3"/>
  <c r="AL3076" i="3"/>
  <c r="AK3076" i="3"/>
  <c r="AJ3076" i="3"/>
  <c r="AI3076" i="3"/>
  <c r="AG3076" i="3"/>
  <c r="AF3076" i="3"/>
  <c r="AE3076" i="3"/>
  <c r="AD3076" i="3"/>
  <c r="AC3076" i="3"/>
  <c r="AV3075" i="3"/>
  <c r="AR3075" i="3"/>
  <c r="AQ3075" i="3"/>
  <c r="AP3075" i="3"/>
  <c r="AN3075" i="3"/>
  <c r="AL3075" i="3"/>
  <c r="AK3075" i="3"/>
  <c r="AJ3075" i="3"/>
  <c r="AI3075" i="3"/>
  <c r="AG3075" i="3"/>
  <c r="AF3075" i="3"/>
  <c r="AE3075" i="3"/>
  <c r="AD3075" i="3"/>
  <c r="AC3075" i="3"/>
  <c r="AV3074" i="3"/>
  <c r="AR3074" i="3"/>
  <c r="AQ3074" i="3"/>
  <c r="AP3074" i="3"/>
  <c r="AN3074" i="3"/>
  <c r="AL3074" i="3"/>
  <c r="AK3074" i="3"/>
  <c r="AJ3074" i="3"/>
  <c r="AI3074" i="3"/>
  <c r="AG3074" i="3"/>
  <c r="AF3074" i="3"/>
  <c r="AE3074" i="3"/>
  <c r="AD3074" i="3"/>
  <c r="AC3074" i="3"/>
  <c r="AV3073" i="3"/>
  <c r="AR3073" i="3"/>
  <c r="AQ3073" i="3"/>
  <c r="AP3073" i="3"/>
  <c r="AN3073" i="3"/>
  <c r="AL3073" i="3"/>
  <c r="AK3073" i="3"/>
  <c r="AJ3073" i="3"/>
  <c r="AI3073" i="3"/>
  <c r="AG3073" i="3"/>
  <c r="AF3073" i="3"/>
  <c r="AE3073" i="3"/>
  <c r="AD3073" i="3"/>
  <c r="AC3073" i="3"/>
  <c r="AV3072" i="3"/>
  <c r="AR3072" i="3"/>
  <c r="AQ3072" i="3"/>
  <c r="AP3072" i="3"/>
  <c r="AN3072" i="3"/>
  <c r="AL3072" i="3"/>
  <c r="AK3072" i="3"/>
  <c r="AJ3072" i="3"/>
  <c r="AI3072" i="3"/>
  <c r="AG3072" i="3"/>
  <c r="AF3072" i="3"/>
  <c r="AE3072" i="3"/>
  <c r="AD3072" i="3"/>
  <c r="AC3072" i="3"/>
  <c r="AV3071" i="3"/>
  <c r="AR3071" i="3"/>
  <c r="AQ3071" i="3"/>
  <c r="AP3071" i="3"/>
  <c r="AN3071" i="3"/>
  <c r="AL3071" i="3"/>
  <c r="AK3071" i="3"/>
  <c r="AJ3071" i="3"/>
  <c r="AI3071" i="3"/>
  <c r="AG3071" i="3"/>
  <c r="AF3071" i="3"/>
  <c r="AE3071" i="3"/>
  <c r="AD3071" i="3"/>
  <c r="AC3071" i="3"/>
  <c r="AV3070" i="3"/>
  <c r="AR3070" i="3"/>
  <c r="AQ3070" i="3"/>
  <c r="AP3070" i="3"/>
  <c r="AN3070" i="3"/>
  <c r="AL3070" i="3"/>
  <c r="AK3070" i="3"/>
  <c r="AJ3070" i="3"/>
  <c r="AI3070" i="3"/>
  <c r="AG3070" i="3"/>
  <c r="AF3070" i="3"/>
  <c r="AE3070" i="3"/>
  <c r="AD3070" i="3"/>
  <c r="AC3070" i="3"/>
  <c r="AV3069" i="3"/>
  <c r="AR3069" i="3"/>
  <c r="AQ3069" i="3"/>
  <c r="AP3069" i="3"/>
  <c r="AN3069" i="3"/>
  <c r="AL3069" i="3"/>
  <c r="AK3069" i="3"/>
  <c r="AJ3069" i="3"/>
  <c r="AI3069" i="3"/>
  <c r="AG3069" i="3"/>
  <c r="AF3069" i="3"/>
  <c r="AE3069" i="3"/>
  <c r="AD3069" i="3"/>
  <c r="AC3069" i="3"/>
  <c r="AV3068" i="3"/>
  <c r="AR3068" i="3"/>
  <c r="AQ3068" i="3"/>
  <c r="AP3068" i="3"/>
  <c r="AN3068" i="3"/>
  <c r="AL3068" i="3"/>
  <c r="AK3068" i="3"/>
  <c r="AJ3068" i="3"/>
  <c r="AI3068" i="3"/>
  <c r="AG3068" i="3"/>
  <c r="AF3068" i="3"/>
  <c r="AE3068" i="3"/>
  <c r="AD3068" i="3"/>
  <c r="AC3068" i="3"/>
  <c r="AV3067" i="3"/>
  <c r="AR3067" i="3"/>
  <c r="AQ3067" i="3"/>
  <c r="AP3067" i="3"/>
  <c r="AN3067" i="3"/>
  <c r="AL3067" i="3"/>
  <c r="AK3067" i="3"/>
  <c r="AJ3067" i="3"/>
  <c r="AI3067" i="3"/>
  <c r="AG3067" i="3"/>
  <c r="AF3067" i="3"/>
  <c r="AE3067" i="3"/>
  <c r="AD3067" i="3"/>
  <c r="AC3067" i="3"/>
  <c r="AV3066" i="3"/>
  <c r="AR3066" i="3"/>
  <c r="AQ3066" i="3"/>
  <c r="AP3066" i="3"/>
  <c r="AN3066" i="3"/>
  <c r="AL3066" i="3"/>
  <c r="AK3066" i="3"/>
  <c r="AJ3066" i="3"/>
  <c r="AI3066" i="3"/>
  <c r="AG3066" i="3"/>
  <c r="AF3066" i="3"/>
  <c r="AE3066" i="3"/>
  <c r="AD3066" i="3"/>
  <c r="AC3066" i="3"/>
  <c r="AV3065" i="3"/>
  <c r="AR3065" i="3"/>
  <c r="AQ3065" i="3"/>
  <c r="AP3065" i="3"/>
  <c r="AN3065" i="3"/>
  <c r="AL3065" i="3"/>
  <c r="AK3065" i="3"/>
  <c r="AJ3065" i="3"/>
  <c r="AI3065" i="3"/>
  <c r="AG3065" i="3"/>
  <c r="AF3065" i="3"/>
  <c r="AE3065" i="3"/>
  <c r="AD3065" i="3"/>
  <c r="AC3065" i="3"/>
  <c r="AV3064" i="3"/>
  <c r="AR3064" i="3"/>
  <c r="AQ3064" i="3"/>
  <c r="AP3064" i="3"/>
  <c r="AN3064" i="3"/>
  <c r="AL3064" i="3"/>
  <c r="AK3064" i="3"/>
  <c r="AJ3064" i="3"/>
  <c r="AI3064" i="3"/>
  <c r="AG3064" i="3"/>
  <c r="AF3064" i="3"/>
  <c r="AE3064" i="3"/>
  <c r="AD3064" i="3"/>
  <c r="AC3064" i="3"/>
  <c r="AV3063" i="3"/>
  <c r="AR3063" i="3"/>
  <c r="AQ3063" i="3"/>
  <c r="AP3063" i="3"/>
  <c r="AN3063" i="3"/>
  <c r="AL3063" i="3"/>
  <c r="AK3063" i="3"/>
  <c r="AJ3063" i="3"/>
  <c r="AI3063" i="3"/>
  <c r="AG3063" i="3"/>
  <c r="AF3063" i="3"/>
  <c r="AE3063" i="3"/>
  <c r="AD3063" i="3"/>
  <c r="AC3063" i="3"/>
  <c r="AV3062" i="3"/>
  <c r="AR3062" i="3"/>
  <c r="AQ3062" i="3"/>
  <c r="AP3062" i="3"/>
  <c r="AN3062" i="3"/>
  <c r="AL3062" i="3"/>
  <c r="AK3062" i="3"/>
  <c r="AJ3062" i="3"/>
  <c r="AI3062" i="3"/>
  <c r="AG3062" i="3"/>
  <c r="AF3062" i="3"/>
  <c r="AE3062" i="3"/>
  <c r="AD3062" i="3"/>
  <c r="AC3062" i="3"/>
  <c r="AV3061" i="3"/>
  <c r="AR3061" i="3"/>
  <c r="AQ3061" i="3"/>
  <c r="AP3061" i="3"/>
  <c r="AN3061" i="3"/>
  <c r="AL3061" i="3"/>
  <c r="AK3061" i="3"/>
  <c r="AJ3061" i="3"/>
  <c r="AI3061" i="3"/>
  <c r="AG3061" i="3"/>
  <c r="AF3061" i="3"/>
  <c r="AE3061" i="3"/>
  <c r="AD3061" i="3"/>
  <c r="AC3061" i="3"/>
  <c r="AV3060" i="3"/>
  <c r="AR3060" i="3"/>
  <c r="AQ3060" i="3"/>
  <c r="AP3060" i="3"/>
  <c r="AN3060" i="3"/>
  <c r="AL3060" i="3"/>
  <c r="AK3060" i="3"/>
  <c r="AJ3060" i="3"/>
  <c r="AI3060" i="3"/>
  <c r="AG3060" i="3"/>
  <c r="AF3060" i="3"/>
  <c r="AE3060" i="3"/>
  <c r="AD3060" i="3"/>
  <c r="AC3060" i="3"/>
  <c r="AV3059" i="3"/>
  <c r="AR3059" i="3"/>
  <c r="AQ3059" i="3"/>
  <c r="AP3059" i="3"/>
  <c r="AN3059" i="3"/>
  <c r="AL3059" i="3"/>
  <c r="AK3059" i="3"/>
  <c r="AJ3059" i="3"/>
  <c r="AI3059" i="3"/>
  <c r="AG3059" i="3"/>
  <c r="AF3059" i="3"/>
  <c r="AE3059" i="3"/>
  <c r="AD3059" i="3"/>
  <c r="AC3059" i="3"/>
  <c r="AV3058" i="3"/>
  <c r="AR3058" i="3"/>
  <c r="AQ3058" i="3"/>
  <c r="AP3058" i="3"/>
  <c r="AN3058" i="3"/>
  <c r="AL3058" i="3"/>
  <c r="AK3058" i="3"/>
  <c r="AJ3058" i="3"/>
  <c r="AI3058" i="3"/>
  <c r="AG3058" i="3"/>
  <c r="AF3058" i="3"/>
  <c r="AE3058" i="3"/>
  <c r="AD3058" i="3"/>
  <c r="AC3058" i="3"/>
  <c r="AV3057" i="3"/>
  <c r="AR3057" i="3"/>
  <c r="AQ3057" i="3"/>
  <c r="AP3057" i="3"/>
  <c r="AN3057" i="3"/>
  <c r="AL3057" i="3"/>
  <c r="AK3057" i="3"/>
  <c r="AJ3057" i="3"/>
  <c r="AI3057" i="3"/>
  <c r="AG3057" i="3"/>
  <c r="AF3057" i="3"/>
  <c r="AE3057" i="3"/>
  <c r="AD3057" i="3"/>
  <c r="AC3057" i="3"/>
  <c r="AV3056" i="3"/>
  <c r="AR3056" i="3"/>
  <c r="AQ3056" i="3"/>
  <c r="AP3056" i="3"/>
  <c r="AN3056" i="3"/>
  <c r="AL3056" i="3"/>
  <c r="AK3056" i="3"/>
  <c r="AJ3056" i="3"/>
  <c r="AI3056" i="3"/>
  <c r="AG3056" i="3"/>
  <c r="AF3056" i="3"/>
  <c r="AE3056" i="3"/>
  <c r="AD3056" i="3"/>
  <c r="AC3056" i="3"/>
  <c r="AV3055" i="3"/>
  <c r="AR3055" i="3"/>
  <c r="AQ3055" i="3"/>
  <c r="AP3055" i="3"/>
  <c r="AN3055" i="3"/>
  <c r="AL3055" i="3"/>
  <c r="AK3055" i="3"/>
  <c r="AJ3055" i="3"/>
  <c r="AI3055" i="3"/>
  <c r="AG3055" i="3"/>
  <c r="AF3055" i="3"/>
  <c r="AE3055" i="3"/>
  <c r="AD3055" i="3"/>
  <c r="AC3055" i="3"/>
  <c r="AV3054" i="3"/>
  <c r="AR3054" i="3"/>
  <c r="AQ3054" i="3"/>
  <c r="AP3054" i="3"/>
  <c r="AN3054" i="3"/>
  <c r="AL3054" i="3"/>
  <c r="AK3054" i="3"/>
  <c r="AJ3054" i="3"/>
  <c r="AI3054" i="3"/>
  <c r="AG3054" i="3"/>
  <c r="AF3054" i="3"/>
  <c r="AE3054" i="3"/>
  <c r="AD3054" i="3"/>
  <c r="AC3054" i="3"/>
  <c r="AV3053" i="3"/>
  <c r="AR3053" i="3"/>
  <c r="AQ3053" i="3"/>
  <c r="AP3053" i="3"/>
  <c r="AN3053" i="3"/>
  <c r="AL3053" i="3"/>
  <c r="AK3053" i="3"/>
  <c r="AJ3053" i="3"/>
  <c r="AI3053" i="3"/>
  <c r="AG3053" i="3"/>
  <c r="AF3053" i="3"/>
  <c r="AE3053" i="3"/>
  <c r="AD3053" i="3"/>
  <c r="AC3053" i="3"/>
  <c r="AV3052" i="3"/>
  <c r="AR3052" i="3"/>
  <c r="AQ3052" i="3"/>
  <c r="AP3052" i="3"/>
  <c r="AN3052" i="3"/>
  <c r="AL3052" i="3"/>
  <c r="AK3052" i="3"/>
  <c r="AJ3052" i="3"/>
  <c r="AI3052" i="3"/>
  <c r="AG3052" i="3"/>
  <c r="AF3052" i="3"/>
  <c r="AE3052" i="3"/>
  <c r="AD3052" i="3"/>
  <c r="AC3052" i="3"/>
  <c r="AV3051" i="3"/>
  <c r="AR3051" i="3"/>
  <c r="AQ3051" i="3"/>
  <c r="AP3051" i="3"/>
  <c r="AN3051" i="3"/>
  <c r="AL3051" i="3"/>
  <c r="AK3051" i="3"/>
  <c r="AJ3051" i="3"/>
  <c r="AI3051" i="3"/>
  <c r="AG3051" i="3"/>
  <c r="AF3051" i="3"/>
  <c r="AE3051" i="3"/>
  <c r="AD3051" i="3"/>
  <c r="AC3051" i="3"/>
  <c r="AV3050" i="3"/>
  <c r="AR3050" i="3"/>
  <c r="AQ3050" i="3"/>
  <c r="AP3050" i="3"/>
  <c r="AN3050" i="3"/>
  <c r="AL3050" i="3"/>
  <c r="AK3050" i="3"/>
  <c r="AJ3050" i="3"/>
  <c r="AI3050" i="3"/>
  <c r="AG3050" i="3"/>
  <c r="AF3050" i="3"/>
  <c r="AE3050" i="3"/>
  <c r="AD3050" i="3"/>
  <c r="AC3050" i="3"/>
  <c r="AV3049" i="3"/>
  <c r="AR3049" i="3"/>
  <c r="AQ3049" i="3"/>
  <c r="AP3049" i="3"/>
  <c r="AN3049" i="3"/>
  <c r="AL3049" i="3"/>
  <c r="AK3049" i="3"/>
  <c r="AJ3049" i="3"/>
  <c r="AI3049" i="3"/>
  <c r="AG3049" i="3"/>
  <c r="AF3049" i="3"/>
  <c r="AE3049" i="3"/>
  <c r="AD3049" i="3"/>
  <c r="AC3049" i="3"/>
  <c r="AV3048" i="3"/>
  <c r="AR3048" i="3"/>
  <c r="AQ3048" i="3"/>
  <c r="AP3048" i="3"/>
  <c r="AN3048" i="3"/>
  <c r="AL3048" i="3"/>
  <c r="AK3048" i="3"/>
  <c r="AJ3048" i="3"/>
  <c r="AI3048" i="3"/>
  <c r="AG3048" i="3"/>
  <c r="AF3048" i="3"/>
  <c r="AE3048" i="3"/>
  <c r="AD3048" i="3"/>
  <c r="AC3048" i="3"/>
  <c r="AV3047" i="3"/>
  <c r="AR3047" i="3"/>
  <c r="AQ3047" i="3"/>
  <c r="AP3047" i="3"/>
  <c r="AN3047" i="3"/>
  <c r="AL3047" i="3"/>
  <c r="AK3047" i="3"/>
  <c r="AJ3047" i="3"/>
  <c r="AI3047" i="3"/>
  <c r="AG3047" i="3"/>
  <c r="AF3047" i="3"/>
  <c r="AE3047" i="3"/>
  <c r="AD3047" i="3"/>
  <c r="AC3047" i="3"/>
  <c r="AV3046" i="3"/>
  <c r="AR3046" i="3"/>
  <c r="AQ3046" i="3"/>
  <c r="AP3046" i="3"/>
  <c r="AN3046" i="3"/>
  <c r="AL3046" i="3"/>
  <c r="AK3046" i="3"/>
  <c r="AJ3046" i="3"/>
  <c r="AI3046" i="3"/>
  <c r="AG3046" i="3"/>
  <c r="AF3046" i="3"/>
  <c r="AE3046" i="3"/>
  <c r="AD3046" i="3"/>
  <c r="AC3046" i="3"/>
  <c r="AV3045" i="3"/>
  <c r="AR3045" i="3"/>
  <c r="AQ3045" i="3"/>
  <c r="AP3045" i="3"/>
  <c r="AN3045" i="3"/>
  <c r="AL3045" i="3"/>
  <c r="AK3045" i="3"/>
  <c r="AJ3045" i="3"/>
  <c r="AI3045" i="3"/>
  <c r="AG3045" i="3"/>
  <c r="AF3045" i="3"/>
  <c r="AE3045" i="3"/>
  <c r="AD3045" i="3"/>
  <c r="AC3045" i="3"/>
  <c r="AV3044" i="3"/>
  <c r="AR3044" i="3"/>
  <c r="AQ3044" i="3"/>
  <c r="AP3044" i="3"/>
  <c r="AN3044" i="3"/>
  <c r="AL3044" i="3"/>
  <c r="AK3044" i="3"/>
  <c r="AJ3044" i="3"/>
  <c r="AI3044" i="3"/>
  <c r="AG3044" i="3"/>
  <c r="AF3044" i="3"/>
  <c r="AE3044" i="3"/>
  <c r="AD3044" i="3"/>
  <c r="AC3044" i="3"/>
  <c r="AV3043" i="3"/>
  <c r="AR3043" i="3"/>
  <c r="AQ3043" i="3"/>
  <c r="AP3043" i="3"/>
  <c r="AN3043" i="3"/>
  <c r="AL3043" i="3"/>
  <c r="AK3043" i="3"/>
  <c r="AJ3043" i="3"/>
  <c r="AI3043" i="3"/>
  <c r="AG3043" i="3"/>
  <c r="AF3043" i="3"/>
  <c r="AE3043" i="3"/>
  <c r="AD3043" i="3"/>
  <c r="AC3043" i="3"/>
  <c r="AV3042" i="3"/>
  <c r="AR3042" i="3"/>
  <c r="AQ3042" i="3"/>
  <c r="AP3042" i="3"/>
  <c r="AN3042" i="3"/>
  <c r="AL3042" i="3"/>
  <c r="AK3042" i="3"/>
  <c r="AJ3042" i="3"/>
  <c r="AI3042" i="3"/>
  <c r="AG3042" i="3"/>
  <c r="AF3042" i="3"/>
  <c r="AE3042" i="3"/>
  <c r="AD3042" i="3"/>
  <c r="AC3042" i="3"/>
  <c r="AV3041" i="3"/>
  <c r="AR3041" i="3"/>
  <c r="AQ3041" i="3"/>
  <c r="AP3041" i="3"/>
  <c r="AN3041" i="3"/>
  <c r="AL3041" i="3"/>
  <c r="AK3041" i="3"/>
  <c r="AJ3041" i="3"/>
  <c r="AI3041" i="3"/>
  <c r="AG3041" i="3"/>
  <c r="AF3041" i="3"/>
  <c r="AE3041" i="3"/>
  <c r="AD3041" i="3"/>
  <c r="AC3041" i="3"/>
  <c r="AV3040" i="3"/>
  <c r="AR3040" i="3"/>
  <c r="AQ3040" i="3"/>
  <c r="AP3040" i="3"/>
  <c r="AN3040" i="3"/>
  <c r="AL3040" i="3"/>
  <c r="AK3040" i="3"/>
  <c r="AJ3040" i="3"/>
  <c r="AI3040" i="3"/>
  <c r="AG3040" i="3"/>
  <c r="AF3040" i="3"/>
  <c r="AE3040" i="3"/>
  <c r="AD3040" i="3"/>
  <c r="AC3040" i="3"/>
  <c r="AV3039" i="3"/>
  <c r="AR3039" i="3"/>
  <c r="AQ3039" i="3"/>
  <c r="AP3039" i="3"/>
  <c r="AN3039" i="3"/>
  <c r="AL3039" i="3"/>
  <c r="AK3039" i="3"/>
  <c r="AJ3039" i="3"/>
  <c r="AI3039" i="3"/>
  <c r="AG3039" i="3"/>
  <c r="AF3039" i="3"/>
  <c r="AE3039" i="3"/>
  <c r="AD3039" i="3"/>
  <c r="AC3039" i="3"/>
  <c r="AV3038" i="3"/>
  <c r="AR3038" i="3"/>
  <c r="AQ3038" i="3"/>
  <c r="AP3038" i="3"/>
  <c r="AN3038" i="3"/>
  <c r="AL3038" i="3"/>
  <c r="AK3038" i="3"/>
  <c r="AJ3038" i="3"/>
  <c r="AI3038" i="3"/>
  <c r="AG3038" i="3"/>
  <c r="AF3038" i="3"/>
  <c r="AE3038" i="3"/>
  <c r="AD3038" i="3"/>
  <c r="AC3038" i="3"/>
  <c r="AV3037" i="3"/>
  <c r="AR3037" i="3"/>
  <c r="AQ3037" i="3"/>
  <c r="AP3037" i="3"/>
  <c r="AN3037" i="3"/>
  <c r="AL3037" i="3"/>
  <c r="AK3037" i="3"/>
  <c r="AJ3037" i="3"/>
  <c r="AI3037" i="3"/>
  <c r="AG3037" i="3"/>
  <c r="AF3037" i="3"/>
  <c r="AE3037" i="3"/>
  <c r="AD3037" i="3"/>
  <c r="AC3037" i="3"/>
  <c r="AV3036" i="3"/>
  <c r="AR3036" i="3"/>
  <c r="AQ3036" i="3"/>
  <c r="AP3036" i="3"/>
  <c r="AN3036" i="3"/>
  <c r="AL3036" i="3"/>
  <c r="AK3036" i="3"/>
  <c r="AJ3036" i="3"/>
  <c r="AI3036" i="3"/>
  <c r="AG3036" i="3"/>
  <c r="AF3036" i="3"/>
  <c r="AE3036" i="3"/>
  <c r="AD3036" i="3"/>
  <c r="AC3036" i="3"/>
  <c r="AV3035" i="3"/>
  <c r="AR3035" i="3"/>
  <c r="AQ3035" i="3"/>
  <c r="AP3035" i="3"/>
  <c r="AN3035" i="3"/>
  <c r="AL3035" i="3"/>
  <c r="AK3035" i="3"/>
  <c r="AJ3035" i="3"/>
  <c r="AI3035" i="3"/>
  <c r="AG3035" i="3"/>
  <c r="AF3035" i="3"/>
  <c r="AE3035" i="3"/>
  <c r="AD3035" i="3"/>
  <c r="AC3035" i="3"/>
  <c r="AV3034" i="3"/>
  <c r="AR3034" i="3"/>
  <c r="AQ3034" i="3"/>
  <c r="AP3034" i="3"/>
  <c r="AN3034" i="3"/>
  <c r="AL3034" i="3"/>
  <c r="AK3034" i="3"/>
  <c r="AJ3034" i="3"/>
  <c r="AI3034" i="3"/>
  <c r="AG3034" i="3"/>
  <c r="AF3034" i="3"/>
  <c r="AE3034" i="3"/>
  <c r="AD3034" i="3"/>
  <c r="AC3034" i="3"/>
  <c r="AV3033" i="3"/>
  <c r="AR3033" i="3"/>
  <c r="AQ3033" i="3"/>
  <c r="AP3033" i="3"/>
  <c r="AN3033" i="3"/>
  <c r="AL3033" i="3"/>
  <c r="AK3033" i="3"/>
  <c r="AJ3033" i="3"/>
  <c r="AI3033" i="3"/>
  <c r="AG3033" i="3"/>
  <c r="AF3033" i="3"/>
  <c r="AE3033" i="3"/>
  <c r="AD3033" i="3"/>
  <c r="AC3033" i="3"/>
  <c r="AV3032" i="3"/>
  <c r="AR3032" i="3"/>
  <c r="AQ3032" i="3"/>
  <c r="AP3032" i="3"/>
  <c r="AN3032" i="3"/>
  <c r="AL3032" i="3"/>
  <c r="AK3032" i="3"/>
  <c r="AJ3032" i="3"/>
  <c r="AI3032" i="3"/>
  <c r="AG3032" i="3"/>
  <c r="AF3032" i="3"/>
  <c r="AE3032" i="3"/>
  <c r="AD3032" i="3"/>
  <c r="AC3032" i="3"/>
  <c r="AV3031" i="3"/>
  <c r="AR3031" i="3"/>
  <c r="AQ3031" i="3"/>
  <c r="AP3031" i="3"/>
  <c r="AN3031" i="3"/>
  <c r="AL3031" i="3"/>
  <c r="AK3031" i="3"/>
  <c r="AJ3031" i="3"/>
  <c r="AI3031" i="3"/>
  <c r="AG3031" i="3"/>
  <c r="AF3031" i="3"/>
  <c r="AE3031" i="3"/>
  <c r="AD3031" i="3"/>
  <c r="AC3031" i="3"/>
  <c r="AV3030" i="3"/>
  <c r="AR3030" i="3"/>
  <c r="AQ3030" i="3"/>
  <c r="AP3030" i="3"/>
  <c r="AN3030" i="3"/>
  <c r="AL3030" i="3"/>
  <c r="AK3030" i="3"/>
  <c r="AJ3030" i="3"/>
  <c r="AI3030" i="3"/>
  <c r="AG3030" i="3"/>
  <c r="AF3030" i="3"/>
  <c r="AE3030" i="3"/>
  <c r="AD3030" i="3"/>
  <c r="AC3030" i="3"/>
  <c r="AV3029" i="3"/>
  <c r="AR3029" i="3"/>
  <c r="AQ3029" i="3"/>
  <c r="AP3029" i="3"/>
  <c r="AN3029" i="3"/>
  <c r="AL3029" i="3"/>
  <c r="AK3029" i="3"/>
  <c r="AJ3029" i="3"/>
  <c r="AI3029" i="3"/>
  <c r="AG3029" i="3"/>
  <c r="AF3029" i="3"/>
  <c r="AE3029" i="3"/>
  <c r="AD3029" i="3"/>
  <c r="AC3029" i="3"/>
  <c r="AV3028" i="3"/>
  <c r="AR3028" i="3"/>
  <c r="AQ3028" i="3"/>
  <c r="AP3028" i="3"/>
  <c r="AN3028" i="3"/>
  <c r="AL3028" i="3"/>
  <c r="AK3028" i="3"/>
  <c r="AJ3028" i="3"/>
  <c r="AI3028" i="3"/>
  <c r="AG3028" i="3"/>
  <c r="AF3028" i="3"/>
  <c r="AE3028" i="3"/>
  <c r="AD3028" i="3"/>
  <c r="AC3028" i="3"/>
  <c r="AV3027" i="3"/>
  <c r="AR3027" i="3"/>
  <c r="AQ3027" i="3"/>
  <c r="AP3027" i="3"/>
  <c r="AN3027" i="3"/>
  <c r="AL3027" i="3"/>
  <c r="AK3027" i="3"/>
  <c r="AJ3027" i="3"/>
  <c r="AI3027" i="3"/>
  <c r="AG3027" i="3"/>
  <c r="AF3027" i="3"/>
  <c r="AE3027" i="3"/>
  <c r="AD3027" i="3"/>
  <c r="AC3027" i="3"/>
  <c r="AV3026" i="3"/>
  <c r="AR3026" i="3"/>
  <c r="AQ3026" i="3"/>
  <c r="AP3026" i="3"/>
  <c r="AN3026" i="3"/>
  <c r="AL3026" i="3"/>
  <c r="AK3026" i="3"/>
  <c r="AJ3026" i="3"/>
  <c r="AI3026" i="3"/>
  <c r="AG3026" i="3"/>
  <c r="AF3026" i="3"/>
  <c r="AE3026" i="3"/>
  <c r="AD3026" i="3"/>
  <c r="AC3026" i="3"/>
  <c r="AV3025" i="3"/>
  <c r="AR3025" i="3"/>
  <c r="AQ3025" i="3"/>
  <c r="AP3025" i="3"/>
  <c r="AN3025" i="3"/>
  <c r="AL3025" i="3"/>
  <c r="AK3025" i="3"/>
  <c r="AJ3025" i="3"/>
  <c r="AI3025" i="3"/>
  <c r="AG3025" i="3"/>
  <c r="AF3025" i="3"/>
  <c r="AE3025" i="3"/>
  <c r="AD3025" i="3"/>
  <c r="AC3025" i="3"/>
  <c r="AV3024" i="3"/>
  <c r="AR3024" i="3"/>
  <c r="AQ3024" i="3"/>
  <c r="AP3024" i="3"/>
  <c r="AN3024" i="3"/>
  <c r="AL3024" i="3"/>
  <c r="AK3024" i="3"/>
  <c r="AJ3024" i="3"/>
  <c r="AI3024" i="3"/>
  <c r="AG3024" i="3"/>
  <c r="AF3024" i="3"/>
  <c r="AE3024" i="3"/>
  <c r="AD3024" i="3"/>
  <c r="AC3024" i="3"/>
  <c r="AV3023" i="3"/>
  <c r="AR3023" i="3"/>
  <c r="AQ3023" i="3"/>
  <c r="AP3023" i="3"/>
  <c r="AN3023" i="3"/>
  <c r="AL3023" i="3"/>
  <c r="AK3023" i="3"/>
  <c r="AJ3023" i="3"/>
  <c r="AI3023" i="3"/>
  <c r="AG3023" i="3"/>
  <c r="AF3023" i="3"/>
  <c r="AE3023" i="3"/>
  <c r="AD3023" i="3"/>
  <c r="AC3023" i="3"/>
  <c r="AV3022" i="3"/>
  <c r="AR3022" i="3"/>
  <c r="AQ3022" i="3"/>
  <c r="AP3022" i="3"/>
  <c r="AN3022" i="3"/>
  <c r="AL3022" i="3"/>
  <c r="AK3022" i="3"/>
  <c r="AJ3022" i="3"/>
  <c r="AI3022" i="3"/>
  <c r="AG3022" i="3"/>
  <c r="AF3022" i="3"/>
  <c r="AE3022" i="3"/>
  <c r="AD3022" i="3"/>
  <c r="AC3022" i="3"/>
  <c r="AV3021" i="3"/>
  <c r="AR3021" i="3"/>
  <c r="AQ3021" i="3"/>
  <c r="AP3021" i="3"/>
  <c r="AN3021" i="3"/>
  <c r="AL3021" i="3"/>
  <c r="AK3021" i="3"/>
  <c r="AJ3021" i="3"/>
  <c r="AI3021" i="3"/>
  <c r="AG3021" i="3"/>
  <c r="AF3021" i="3"/>
  <c r="AE3021" i="3"/>
  <c r="AD3021" i="3"/>
  <c r="AC3021" i="3"/>
  <c r="AV3020" i="3"/>
  <c r="AR3020" i="3"/>
  <c r="AQ3020" i="3"/>
  <c r="AP3020" i="3"/>
  <c r="AN3020" i="3"/>
  <c r="AL3020" i="3"/>
  <c r="AK3020" i="3"/>
  <c r="AJ3020" i="3"/>
  <c r="AI3020" i="3"/>
  <c r="AG3020" i="3"/>
  <c r="AF3020" i="3"/>
  <c r="AE3020" i="3"/>
  <c r="AD3020" i="3"/>
  <c r="AC3020" i="3"/>
  <c r="AV3019" i="3"/>
  <c r="AR3019" i="3"/>
  <c r="AQ3019" i="3"/>
  <c r="AP3019" i="3"/>
  <c r="AN3019" i="3"/>
  <c r="AL3019" i="3"/>
  <c r="AK3019" i="3"/>
  <c r="AJ3019" i="3"/>
  <c r="AI3019" i="3"/>
  <c r="AG3019" i="3"/>
  <c r="AF3019" i="3"/>
  <c r="AE3019" i="3"/>
  <c r="AD3019" i="3"/>
  <c r="AC3019" i="3"/>
  <c r="AV3018" i="3"/>
  <c r="AR3018" i="3"/>
  <c r="AQ3018" i="3"/>
  <c r="AP3018" i="3"/>
  <c r="AN3018" i="3"/>
  <c r="AL3018" i="3"/>
  <c r="AK3018" i="3"/>
  <c r="AJ3018" i="3"/>
  <c r="AI3018" i="3"/>
  <c r="AG3018" i="3"/>
  <c r="AF3018" i="3"/>
  <c r="AE3018" i="3"/>
  <c r="AD3018" i="3"/>
  <c r="AC3018" i="3"/>
  <c r="AV3017" i="3"/>
  <c r="AR3017" i="3"/>
  <c r="AQ3017" i="3"/>
  <c r="AP3017" i="3"/>
  <c r="AN3017" i="3"/>
  <c r="AL3017" i="3"/>
  <c r="AK3017" i="3"/>
  <c r="AJ3017" i="3"/>
  <c r="AI3017" i="3"/>
  <c r="AG3017" i="3"/>
  <c r="AF3017" i="3"/>
  <c r="AE3017" i="3"/>
  <c r="AD3017" i="3"/>
  <c r="AC3017" i="3"/>
  <c r="AV3016" i="3"/>
  <c r="AR3016" i="3"/>
  <c r="AQ3016" i="3"/>
  <c r="AP3016" i="3"/>
  <c r="AN3016" i="3"/>
  <c r="AL3016" i="3"/>
  <c r="AK3016" i="3"/>
  <c r="AJ3016" i="3"/>
  <c r="AI3016" i="3"/>
  <c r="AG3016" i="3"/>
  <c r="AF3016" i="3"/>
  <c r="AE3016" i="3"/>
  <c r="AD3016" i="3"/>
  <c r="AC3016" i="3"/>
  <c r="AV3015" i="3"/>
  <c r="AR3015" i="3"/>
  <c r="AQ3015" i="3"/>
  <c r="AP3015" i="3"/>
  <c r="AN3015" i="3"/>
  <c r="AL3015" i="3"/>
  <c r="AK3015" i="3"/>
  <c r="AJ3015" i="3"/>
  <c r="AI3015" i="3"/>
  <c r="AG3015" i="3"/>
  <c r="AF3015" i="3"/>
  <c r="AE3015" i="3"/>
  <c r="AD3015" i="3"/>
  <c r="AC3015" i="3"/>
  <c r="AV3014" i="3"/>
  <c r="AR3014" i="3"/>
  <c r="AQ3014" i="3"/>
  <c r="AP3014" i="3"/>
  <c r="AN3014" i="3"/>
  <c r="AL3014" i="3"/>
  <c r="AK3014" i="3"/>
  <c r="AJ3014" i="3"/>
  <c r="AI3014" i="3"/>
  <c r="AG3014" i="3"/>
  <c r="AF3014" i="3"/>
  <c r="AE3014" i="3"/>
  <c r="AD3014" i="3"/>
  <c r="AC3014" i="3"/>
  <c r="AV3013" i="3"/>
  <c r="AR3013" i="3"/>
  <c r="AQ3013" i="3"/>
  <c r="AP3013" i="3"/>
  <c r="AN3013" i="3"/>
  <c r="AL3013" i="3"/>
  <c r="AK3013" i="3"/>
  <c r="AJ3013" i="3"/>
  <c r="AI3013" i="3"/>
  <c r="AG3013" i="3"/>
  <c r="AF3013" i="3"/>
  <c r="AE3013" i="3"/>
  <c r="AD3013" i="3"/>
  <c r="AC3013" i="3"/>
  <c r="AV3012" i="3"/>
  <c r="AR3012" i="3"/>
  <c r="AQ3012" i="3"/>
  <c r="AP3012" i="3"/>
  <c r="AN3012" i="3"/>
  <c r="AL3012" i="3"/>
  <c r="AK3012" i="3"/>
  <c r="AJ3012" i="3"/>
  <c r="AI3012" i="3"/>
  <c r="AG3012" i="3"/>
  <c r="AF3012" i="3"/>
  <c r="AE3012" i="3"/>
  <c r="AD3012" i="3"/>
  <c r="AC3012" i="3"/>
  <c r="AV3011" i="3"/>
  <c r="AR3011" i="3"/>
  <c r="AQ3011" i="3"/>
  <c r="AP3011" i="3"/>
  <c r="AN3011" i="3"/>
  <c r="AL3011" i="3"/>
  <c r="AK3011" i="3"/>
  <c r="AJ3011" i="3"/>
  <c r="AI3011" i="3"/>
  <c r="AG3011" i="3"/>
  <c r="AF3011" i="3"/>
  <c r="AE3011" i="3"/>
  <c r="AD3011" i="3"/>
  <c r="AC3011" i="3"/>
  <c r="AV3010" i="3"/>
  <c r="AR3010" i="3"/>
  <c r="AQ3010" i="3"/>
  <c r="AP3010" i="3"/>
  <c r="AN3010" i="3"/>
  <c r="AL3010" i="3"/>
  <c r="AK3010" i="3"/>
  <c r="AJ3010" i="3"/>
  <c r="AI3010" i="3"/>
  <c r="AG3010" i="3"/>
  <c r="AF3010" i="3"/>
  <c r="AE3010" i="3"/>
  <c r="AD3010" i="3"/>
  <c r="AC3010" i="3"/>
  <c r="AV3009" i="3"/>
  <c r="AR3009" i="3"/>
  <c r="AQ3009" i="3"/>
  <c r="AP3009" i="3"/>
  <c r="AN3009" i="3"/>
  <c r="AL3009" i="3"/>
  <c r="AK3009" i="3"/>
  <c r="AJ3009" i="3"/>
  <c r="AI3009" i="3"/>
  <c r="AG3009" i="3"/>
  <c r="AF3009" i="3"/>
  <c r="AE3009" i="3"/>
  <c r="AD3009" i="3"/>
  <c r="AC3009" i="3"/>
  <c r="AV3008" i="3"/>
  <c r="AR3008" i="3"/>
  <c r="AQ3008" i="3"/>
  <c r="AP3008" i="3"/>
  <c r="AN3008" i="3"/>
  <c r="AL3008" i="3"/>
  <c r="AK3008" i="3"/>
  <c r="AJ3008" i="3"/>
  <c r="AI3008" i="3"/>
  <c r="AG3008" i="3"/>
  <c r="AF3008" i="3"/>
  <c r="AE3008" i="3"/>
  <c r="AD3008" i="3"/>
  <c r="AC3008" i="3"/>
  <c r="AV3007" i="3"/>
  <c r="AR3007" i="3"/>
  <c r="AQ3007" i="3"/>
  <c r="AP3007" i="3"/>
  <c r="AN3007" i="3"/>
  <c r="AL3007" i="3"/>
  <c r="AK3007" i="3"/>
  <c r="AJ3007" i="3"/>
  <c r="AI3007" i="3"/>
  <c r="AG3007" i="3"/>
  <c r="AF3007" i="3"/>
  <c r="AE3007" i="3"/>
  <c r="AD3007" i="3"/>
  <c r="AC3007" i="3"/>
  <c r="AV3006" i="3"/>
  <c r="AR3006" i="3"/>
  <c r="AQ3006" i="3"/>
  <c r="AP3006" i="3"/>
  <c r="AN3006" i="3"/>
  <c r="AL3006" i="3"/>
  <c r="AK3006" i="3"/>
  <c r="AJ3006" i="3"/>
  <c r="AI3006" i="3"/>
  <c r="AG3006" i="3"/>
  <c r="AF3006" i="3"/>
  <c r="AE3006" i="3"/>
  <c r="AD3006" i="3"/>
  <c r="AC3006" i="3"/>
  <c r="AV3005" i="3"/>
  <c r="AR3005" i="3"/>
  <c r="AQ3005" i="3"/>
  <c r="AP3005" i="3"/>
  <c r="AN3005" i="3"/>
  <c r="AL3005" i="3"/>
  <c r="AK3005" i="3"/>
  <c r="AJ3005" i="3"/>
  <c r="AI3005" i="3"/>
  <c r="AG3005" i="3"/>
  <c r="AF3005" i="3"/>
  <c r="AE3005" i="3"/>
  <c r="AD3005" i="3"/>
  <c r="AC3005" i="3"/>
  <c r="AV3004" i="3"/>
  <c r="AR3004" i="3"/>
  <c r="AQ3004" i="3"/>
  <c r="AP3004" i="3"/>
  <c r="AN3004" i="3"/>
  <c r="AL3004" i="3"/>
  <c r="AK3004" i="3"/>
  <c r="AJ3004" i="3"/>
  <c r="AI3004" i="3"/>
  <c r="AG3004" i="3"/>
  <c r="AF3004" i="3"/>
  <c r="AE3004" i="3"/>
  <c r="AD3004" i="3"/>
  <c r="AC3004" i="3"/>
  <c r="AV3003" i="3"/>
  <c r="AR3003" i="3"/>
  <c r="AQ3003" i="3"/>
  <c r="AP3003" i="3"/>
  <c r="AN3003" i="3"/>
  <c r="AL3003" i="3"/>
  <c r="AK3003" i="3"/>
  <c r="AJ3003" i="3"/>
  <c r="AI3003" i="3"/>
  <c r="AG3003" i="3"/>
  <c r="AF3003" i="3"/>
  <c r="AE3003" i="3"/>
  <c r="AD3003" i="3"/>
  <c r="AC3003" i="3"/>
  <c r="AV3002" i="3"/>
  <c r="AR3002" i="3"/>
  <c r="AQ3002" i="3"/>
  <c r="AP3002" i="3"/>
  <c r="AN3002" i="3"/>
  <c r="AL3002" i="3"/>
  <c r="AK3002" i="3"/>
  <c r="AJ3002" i="3"/>
  <c r="AI3002" i="3"/>
  <c r="AG3002" i="3"/>
  <c r="AF3002" i="3"/>
  <c r="AE3002" i="3"/>
  <c r="AD3002" i="3"/>
  <c r="AC3002" i="3"/>
  <c r="AV3001" i="3"/>
  <c r="AR3001" i="3"/>
  <c r="AQ3001" i="3"/>
  <c r="AP3001" i="3"/>
  <c r="AN3001" i="3"/>
  <c r="AL3001" i="3"/>
  <c r="AK3001" i="3"/>
  <c r="AJ3001" i="3"/>
  <c r="AI3001" i="3"/>
  <c r="AG3001" i="3"/>
  <c r="AF3001" i="3"/>
  <c r="AE3001" i="3"/>
  <c r="AD3001" i="3"/>
  <c r="AC3001" i="3"/>
  <c r="AV3000" i="3"/>
  <c r="AR3000" i="3"/>
  <c r="AQ3000" i="3"/>
  <c r="AP3000" i="3"/>
  <c r="AN3000" i="3"/>
  <c r="AL3000" i="3"/>
  <c r="AK3000" i="3"/>
  <c r="AJ3000" i="3"/>
  <c r="AI3000" i="3"/>
  <c r="AG3000" i="3"/>
  <c r="AF3000" i="3"/>
  <c r="AE3000" i="3"/>
  <c r="AD3000" i="3"/>
  <c r="AC3000" i="3"/>
  <c r="AV2999" i="3"/>
  <c r="AR2999" i="3"/>
  <c r="AQ2999" i="3"/>
  <c r="AP2999" i="3"/>
  <c r="AN2999" i="3"/>
  <c r="AL2999" i="3"/>
  <c r="AK2999" i="3"/>
  <c r="AJ2999" i="3"/>
  <c r="AI2999" i="3"/>
  <c r="AG2999" i="3"/>
  <c r="AF2999" i="3"/>
  <c r="AE2999" i="3"/>
  <c r="AD2999" i="3"/>
  <c r="AC2999" i="3"/>
  <c r="AV2998" i="3"/>
  <c r="AR2998" i="3"/>
  <c r="AQ2998" i="3"/>
  <c r="AP2998" i="3"/>
  <c r="AN2998" i="3"/>
  <c r="AL2998" i="3"/>
  <c r="AK2998" i="3"/>
  <c r="AJ2998" i="3"/>
  <c r="AI2998" i="3"/>
  <c r="AG2998" i="3"/>
  <c r="AF2998" i="3"/>
  <c r="AE2998" i="3"/>
  <c r="AD2998" i="3"/>
  <c r="AC2998" i="3"/>
  <c r="AV2997" i="3"/>
  <c r="AR2997" i="3"/>
  <c r="AQ2997" i="3"/>
  <c r="AP2997" i="3"/>
  <c r="AN2997" i="3"/>
  <c r="AL2997" i="3"/>
  <c r="AK2997" i="3"/>
  <c r="AJ2997" i="3"/>
  <c r="AI2997" i="3"/>
  <c r="AG2997" i="3"/>
  <c r="AF2997" i="3"/>
  <c r="AE2997" i="3"/>
  <c r="AD2997" i="3"/>
  <c r="AC2997" i="3"/>
  <c r="AV2996" i="3"/>
  <c r="AR2996" i="3"/>
  <c r="AQ2996" i="3"/>
  <c r="AP2996" i="3"/>
  <c r="AN2996" i="3"/>
  <c r="AL2996" i="3"/>
  <c r="AK2996" i="3"/>
  <c r="AJ2996" i="3"/>
  <c r="AI2996" i="3"/>
  <c r="AG2996" i="3"/>
  <c r="AF2996" i="3"/>
  <c r="AE2996" i="3"/>
  <c r="AD2996" i="3"/>
  <c r="AC2996" i="3"/>
  <c r="AV2995" i="3"/>
  <c r="AR2995" i="3"/>
  <c r="AQ2995" i="3"/>
  <c r="AP2995" i="3"/>
  <c r="AN2995" i="3"/>
  <c r="AL2995" i="3"/>
  <c r="AK2995" i="3"/>
  <c r="AJ2995" i="3"/>
  <c r="AI2995" i="3"/>
  <c r="AG2995" i="3"/>
  <c r="AF2995" i="3"/>
  <c r="AE2995" i="3"/>
  <c r="AD2995" i="3"/>
  <c r="AC2995" i="3"/>
  <c r="AV2994" i="3"/>
  <c r="AR2994" i="3"/>
  <c r="AQ2994" i="3"/>
  <c r="AP2994" i="3"/>
  <c r="AN2994" i="3"/>
  <c r="AL2994" i="3"/>
  <c r="AK2994" i="3"/>
  <c r="AJ2994" i="3"/>
  <c r="AI2994" i="3"/>
  <c r="AG2994" i="3"/>
  <c r="AF2994" i="3"/>
  <c r="AE2994" i="3"/>
  <c r="AD2994" i="3"/>
  <c r="AC2994" i="3"/>
  <c r="AV2993" i="3"/>
  <c r="AR2993" i="3"/>
  <c r="AQ2993" i="3"/>
  <c r="AP2993" i="3"/>
  <c r="AN2993" i="3"/>
  <c r="AL2993" i="3"/>
  <c r="AK2993" i="3"/>
  <c r="AJ2993" i="3"/>
  <c r="AI2993" i="3"/>
  <c r="AG2993" i="3"/>
  <c r="AF2993" i="3"/>
  <c r="AE2993" i="3"/>
  <c r="AD2993" i="3"/>
  <c r="AC2993" i="3"/>
  <c r="AV2992" i="3"/>
  <c r="AR2992" i="3"/>
  <c r="AQ2992" i="3"/>
  <c r="AP2992" i="3"/>
  <c r="AN2992" i="3"/>
  <c r="AL2992" i="3"/>
  <c r="AK2992" i="3"/>
  <c r="AJ2992" i="3"/>
  <c r="AI2992" i="3"/>
  <c r="AG2992" i="3"/>
  <c r="AF2992" i="3"/>
  <c r="AE2992" i="3"/>
  <c r="AD2992" i="3"/>
  <c r="AC2992" i="3"/>
  <c r="AV2991" i="3"/>
  <c r="AR2991" i="3"/>
  <c r="AQ2991" i="3"/>
  <c r="AP2991" i="3"/>
  <c r="AN2991" i="3"/>
  <c r="AL2991" i="3"/>
  <c r="AK2991" i="3"/>
  <c r="AJ2991" i="3"/>
  <c r="AI2991" i="3"/>
  <c r="AG2991" i="3"/>
  <c r="AF2991" i="3"/>
  <c r="AE2991" i="3"/>
  <c r="AD2991" i="3"/>
  <c r="AC2991" i="3"/>
  <c r="AV2990" i="3"/>
  <c r="AR2990" i="3"/>
  <c r="AQ2990" i="3"/>
  <c r="AP2990" i="3"/>
  <c r="AN2990" i="3"/>
  <c r="AL2990" i="3"/>
  <c r="AK2990" i="3"/>
  <c r="AJ2990" i="3"/>
  <c r="AI2990" i="3"/>
  <c r="AG2990" i="3"/>
  <c r="AF2990" i="3"/>
  <c r="AE2990" i="3"/>
  <c r="AD2990" i="3"/>
  <c r="AC2990" i="3"/>
  <c r="AV2989" i="3"/>
  <c r="AR2989" i="3"/>
  <c r="AQ2989" i="3"/>
  <c r="AP2989" i="3"/>
  <c r="AN2989" i="3"/>
  <c r="AL2989" i="3"/>
  <c r="AK2989" i="3"/>
  <c r="AJ2989" i="3"/>
  <c r="AI2989" i="3"/>
  <c r="AG2989" i="3"/>
  <c r="AF2989" i="3"/>
  <c r="AE2989" i="3"/>
  <c r="AD2989" i="3"/>
  <c r="AC2989" i="3"/>
  <c r="AV2988" i="3"/>
  <c r="AR2988" i="3"/>
  <c r="AQ2988" i="3"/>
  <c r="AP2988" i="3"/>
  <c r="AN2988" i="3"/>
  <c r="AL2988" i="3"/>
  <c r="AK2988" i="3"/>
  <c r="AJ2988" i="3"/>
  <c r="AI2988" i="3"/>
  <c r="AG2988" i="3"/>
  <c r="AF2988" i="3"/>
  <c r="AE2988" i="3"/>
  <c r="AD2988" i="3"/>
  <c r="AC2988" i="3"/>
  <c r="AV2987" i="3"/>
  <c r="AR2987" i="3"/>
  <c r="AQ2987" i="3"/>
  <c r="AP2987" i="3"/>
  <c r="AN2987" i="3"/>
  <c r="AL2987" i="3"/>
  <c r="AK2987" i="3"/>
  <c r="AJ2987" i="3"/>
  <c r="AI2987" i="3"/>
  <c r="AG2987" i="3"/>
  <c r="AF2987" i="3"/>
  <c r="AE2987" i="3"/>
  <c r="AD2987" i="3"/>
  <c r="AC2987" i="3"/>
  <c r="AV2986" i="3"/>
  <c r="AR2986" i="3"/>
  <c r="AQ2986" i="3"/>
  <c r="AP2986" i="3"/>
  <c r="AN2986" i="3"/>
  <c r="AL2986" i="3"/>
  <c r="AK2986" i="3"/>
  <c r="AJ2986" i="3"/>
  <c r="AI2986" i="3"/>
  <c r="AG2986" i="3"/>
  <c r="AF2986" i="3"/>
  <c r="AE2986" i="3"/>
  <c r="AD2986" i="3"/>
  <c r="AC2986" i="3"/>
  <c r="AV2985" i="3"/>
  <c r="AR2985" i="3"/>
  <c r="AQ2985" i="3"/>
  <c r="AP2985" i="3"/>
  <c r="AN2985" i="3"/>
  <c r="AL2985" i="3"/>
  <c r="AK2985" i="3"/>
  <c r="AJ2985" i="3"/>
  <c r="AI2985" i="3"/>
  <c r="AG2985" i="3"/>
  <c r="AF2985" i="3"/>
  <c r="AE2985" i="3"/>
  <c r="AD2985" i="3"/>
  <c r="AC2985" i="3"/>
  <c r="AV2984" i="3"/>
  <c r="AR2984" i="3"/>
  <c r="AQ2984" i="3"/>
  <c r="AP2984" i="3"/>
  <c r="AN2984" i="3"/>
  <c r="AL2984" i="3"/>
  <c r="AK2984" i="3"/>
  <c r="AJ2984" i="3"/>
  <c r="AI2984" i="3"/>
  <c r="AG2984" i="3"/>
  <c r="AF2984" i="3"/>
  <c r="AE2984" i="3"/>
  <c r="AD2984" i="3"/>
  <c r="AC2984" i="3"/>
  <c r="AV2983" i="3"/>
  <c r="AR2983" i="3"/>
  <c r="AQ2983" i="3"/>
  <c r="AP2983" i="3"/>
  <c r="AN2983" i="3"/>
  <c r="AL2983" i="3"/>
  <c r="AK2983" i="3"/>
  <c r="AJ2983" i="3"/>
  <c r="AI2983" i="3"/>
  <c r="AG2983" i="3"/>
  <c r="AF2983" i="3"/>
  <c r="AE2983" i="3"/>
  <c r="AD2983" i="3"/>
  <c r="AC2983" i="3"/>
  <c r="AV2982" i="3"/>
  <c r="AR2982" i="3"/>
  <c r="AQ2982" i="3"/>
  <c r="AP2982" i="3"/>
  <c r="AN2982" i="3"/>
  <c r="AL2982" i="3"/>
  <c r="AK2982" i="3"/>
  <c r="AJ2982" i="3"/>
  <c r="AI2982" i="3"/>
  <c r="AG2982" i="3"/>
  <c r="AF2982" i="3"/>
  <c r="AE2982" i="3"/>
  <c r="AD2982" i="3"/>
  <c r="AC2982" i="3"/>
  <c r="AV2981" i="3"/>
  <c r="AR2981" i="3"/>
  <c r="AQ2981" i="3"/>
  <c r="AP2981" i="3"/>
  <c r="AN2981" i="3"/>
  <c r="AL2981" i="3"/>
  <c r="AK2981" i="3"/>
  <c r="AJ2981" i="3"/>
  <c r="AI2981" i="3"/>
  <c r="AG2981" i="3"/>
  <c r="AF2981" i="3"/>
  <c r="AE2981" i="3"/>
  <c r="AD2981" i="3"/>
  <c r="AC2981" i="3"/>
  <c r="AV2980" i="3"/>
  <c r="AR2980" i="3"/>
  <c r="AQ2980" i="3"/>
  <c r="AP2980" i="3"/>
  <c r="AN2980" i="3"/>
  <c r="AL2980" i="3"/>
  <c r="AK2980" i="3"/>
  <c r="AJ2980" i="3"/>
  <c r="AI2980" i="3"/>
  <c r="AG2980" i="3"/>
  <c r="AF2980" i="3"/>
  <c r="AE2980" i="3"/>
  <c r="AD2980" i="3"/>
  <c r="AC2980" i="3"/>
  <c r="AV2979" i="3"/>
  <c r="AR2979" i="3"/>
  <c r="AQ2979" i="3"/>
  <c r="AP2979" i="3"/>
  <c r="AN2979" i="3"/>
  <c r="AL2979" i="3"/>
  <c r="AK2979" i="3"/>
  <c r="AJ2979" i="3"/>
  <c r="AI2979" i="3"/>
  <c r="AG2979" i="3"/>
  <c r="AF2979" i="3"/>
  <c r="AE2979" i="3"/>
  <c r="AD2979" i="3"/>
  <c r="AC2979" i="3"/>
  <c r="AV2978" i="3"/>
  <c r="AR2978" i="3"/>
  <c r="AQ2978" i="3"/>
  <c r="AP2978" i="3"/>
  <c r="AN2978" i="3"/>
  <c r="AL2978" i="3"/>
  <c r="AK2978" i="3"/>
  <c r="AJ2978" i="3"/>
  <c r="AI2978" i="3"/>
  <c r="AG2978" i="3"/>
  <c r="AF2978" i="3"/>
  <c r="AE2978" i="3"/>
  <c r="AD2978" i="3"/>
  <c r="AC2978" i="3"/>
  <c r="AV2977" i="3"/>
  <c r="AR2977" i="3"/>
  <c r="AQ2977" i="3"/>
  <c r="AP2977" i="3"/>
  <c r="AN2977" i="3"/>
  <c r="AL2977" i="3"/>
  <c r="AK2977" i="3"/>
  <c r="AJ2977" i="3"/>
  <c r="AI2977" i="3"/>
  <c r="AG2977" i="3"/>
  <c r="AF2977" i="3"/>
  <c r="AE2977" i="3"/>
  <c r="AD2977" i="3"/>
  <c r="AC2977" i="3"/>
  <c r="AV2976" i="3"/>
  <c r="AR2976" i="3"/>
  <c r="AQ2976" i="3"/>
  <c r="AP2976" i="3"/>
  <c r="AN2976" i="3"/>
  <c r="AL2976" i="3"/>
  <c r="AK2976" i="3"/>
  <c r="AJ2976" i="3"/>
  <c r="AI2976" i="3"/>
  <c r="AG2976" i="3"/>
  <c r="AF2976" i="3"/>
  <c r="AE2976" i="3"/>
  <c r="AD2976" i="3"/>
  <c r="AC2976" i="3"/>
  <c r="AV2975" i="3"/>
  <c r="AR2975" i="3"/>
  <c r="AQ2975" i="3"/>
  <c r="AP2975" i="3"/>
  <c r="AN2975" i="3"/>
  <c r="AL2975" i="3"/>
  <c r="AK2975" i="3"/>
  <c r="AJ2975" i="3"/>
  <c r="AI2975" i="3"/>
  <c r="AG2975" i="3"/>
  <c r="AF2975" i="3"/>
  <c r="AE2975" i="3"/>
  <c r="AD2975" i="3"/>
  <c r="AC2975" i="3"/>
  <c r="AV2974" i="3"/>
  <c r="AR2974" i="3"/>
  <c r="AQ2974" i="3"/>
  <c r="AP2974" i="3"/>
  <c r="AN2974" i="3"/>
  <c r="AL2974" i="3"/>
  <c r="AK2974" i="3"/>
  <c r="AJ2974" i="3"/>
  <c r="AI2974" i="3"/>
  <c r="AG2974" i="3"/>
  <c r="AF2974" i="3"/>
  <c r="AE2974" i="3"/>
  <c r="AD2974" i="3"/>
  <c r="AC2974" i="3"/>
  <c r="AV2973" i="3"/>
  <c r="AR2973" i="3"/>
  <c r="AQ2973" i="3"/>
  <c r="AP2973" i="3"/>
  <c r="AN2973" i="3"/>
  <c r="AL2973" i="3"/>
  <c r="AK2973" i="3"/>
  <c r="AJ2973" i="3"/>
  <c r="AI2973" i="3"/>
  <c r="AG2973" i="3"/>
  <c r="AF2973" i="3"/>
  <c r="AE2973" i="3"/>
  <c r="AD2973" i="3"/>
  <c r="AC2973" i="3"/>
  <c r="AV2972" i="3"/>
  <c r="AR2972" i="3"/>
  <c r="AQ2972" i="3"/>
  <c r="AP2972" i="3"/>
  <c r="AN2972" i="3"/>
  <c r="AL2972" i="3"/>
  <c r="AK2972" i="3"/>
  <c r="AJ2972" i="3"/>
  <c r="AI2972" i="3"/>
  <c r="AG2972" i="3"/>
  <c r="AF2972" i="3"/>
  <c r="AE2972" i="3"/>
  <c r="AD2972" i="3"/>
  <c r="AC2972" i="3"/>
  <c r="AV2971" i="3"/>
  <c r="AR2971" i="3"/>
  <c r="AQ2971" i="3"/>
  <c r="AP2971" i="3"/>
  <c r="AN2971" i="3"/>
  <c r="AL2971" i="3"/>
  <c r="AK2971" i="3"/>
  <c r="AJ2971" i="3"/>
  <c r="AI2971" i="3"/>
  <c r="AG2971" i="3"/>
  <c r="AF2971" i="3"/>
  <c r="AE2971" i="3"/>
  <c r="AD2971" i="3"/>
  <c r="AC2971" i="3"/>
  <c r="AV2970" i="3"/>
  <c r="AR2970" i="3"/>
  <c r="AQ2970" i="3"/>
  <c r="AP2970" i="3"/>
  <c r="AN2970" i="3"/>
  <c r="AL2970" i="3"/>
  <c r="AK2970" i="3"/>
  <c r="AJ2970" i="3"/>
  <c r="AI2970" i="3"/>
  <c r="AG2970" i="3"/>
  <c r="AF2970" i="3"/>
  <c r="AE2970" i="3"/>
  <c r="AD2970" i="3"/>
  <c r="AC2970" i="3"/>
  <c r="AV2969" i="3"/>
  <c r="AR2969" i="3"/>
  <c r="AQ2969" i="3"/>
  <c r="AP2969" i="3"/>
  <c r="AN2969" i="3"/>
  <c r="AL2969" i="3"/>
  <c r="AK2969" i="3"/>
  <c r="AJ2969" i="3"/>
  <c r="AI2969" i="3"/>
  <c r="AG2969" i="3"/>
  <c r="AF2969" i="3"/>
  <c r="AE2969" i="3"/>
  <c r="AD2969" i="3"/>
  <c r="AC2969" i="3"/>
  <c r="AV2968" i="3"/>
  <c r="AR2968" i="3"/>
  <c r="AQ2968" i="3"/>
  <c r="AP2968" i="3"/>
  <c r="AN2968" i="3"/>
  <c r="AL2968" i="3"/>
  <c r="AK2968" i="3"/>
  <c r="AJ2968" i="3"/>
  <c r="AI2968" i="3"/>
  <c r="AG2968" i="3"/>
  <c r="AF2968" i="3"/>
  <c r="AE2968" i="3"/>
  <c r="AD2968" i="3"/>
  <c r="AC2968" i="3"/>
  <c r="AV2967" i="3"/>
  <c r="AR2967" i="3"/>
  <c r="AQ2967" i="3"/>
  <c r="AP2967" i="3"/>
  <c r="AN2967" i="3"/>
  <c r="AL2967" i="3"/>
  <c r="AK2967" i="3"/>
  <c r="AJ2967" i="3"/>
  <c r="AI2967" i="3"/>
  <c r="AG2967" i="3"/>
  <c r="AF2967" i="3"/>
  <c r="AE2967" i="3"/>
  <c r="AD2967" i="3"/>
  <c r="AC2967" i="3"/>
  <c r="AV2966" i="3"/>
  <c r="AR2966" i="3"/>
  <c r="AQ2966" i="3"/>
  <c r="AP2966" i="3"/>
  <c r="AN2966" i="3"/>
  <c r="AL2966" i="3"/>
  <c r="AK2966" i="3"/>
  <c r="AJ2966" i="3"/>
  <c r="AI2966" i="3"/>
  <c r="AG2966" i="3"/>
  <c r="AF2966" i="3"/>
  <c r="AE2966" i="3"/>
  <c r="AD2966" i="3"/>
  <c r="AC2966" i="3"/>
  <c r="AV2965" i="3"/>
  <c r="AR2965" i="3"/>
  <c r="AQ2965" i="3"/>
  <c r="AP2965" i="3"/>
  <c r="AN2965" i="3"/>
  <c r="AL2965" i="3"/>
  <c r="AK2965" i="3"/>
  <c r="AJ2965" i="3"/>
  <c r="AI2965" i="3"/>
  <c r="AG2965" i="3"/>
  <c r="AF2965" i="3"/>
  <c r="AE2965" i="3"/>
  <c r="AD2965" i="3"/>
  <c r="AC2965" i="3"/>
  <c r="AV2964" i="3"/>
  <c r="AR2964" i="3"/>
  <c r="AQ2964" i="3"/>
  <c r="AP2964" i="3"/>
  <c r="AN2964" i="3"/>
  <c r="AL2964" i="3"/>
  <c r="AK2964" i="3"/>
  <c r="AJ2964" i="3"/>
  <c r="AI2964" i="3"/>
  <c r="AG2964" i="3"/>
  <c r="AF2964" i="3"/>
  <c r="AE2964" i="3"/>
  <c r="AD2964" i="3"/>
  <c r="AC2964" i="3"/>
  <c r="AV2963" i="3"/>
  <c r="AR2963" i="3"/>
  <c r="AQ2963" i="3"/>
  <c r="AP2963" i="3"/>
  <c r="AN2963" i="3"/>
  <c r="AL2963" i="3"/>
  <c r="AK2963" i="3"/>
  <c r="AJ2963" i="3"/>
  <c r="AI2963" i="3"/>
  <c r="AG2963" i="3"/>
  <c r="AF2963" i="3"/>
  <c r="AE2963" i="3"/>
  <c r="AD2963" i="3"/>
  <c r="AC2963" i="3"/>
  <c r="AV2962" i="3"/>
  <c r="AR2962" i="3"/>
  <c r="AQ2962" i="3"/>
  <c r="AP2962" i="3"/>
  <c r="AN2962" i="3"/>
  <c r="AL2962" i="3"/>
  <c r="AK2962" i="3"/>
  <c r="AJ2962" i="3"/>
  <c r="AI2962" i="3"/>
  <c r="AG2962" i="3"/>
  <c r="AF2962" i="3"/>
  <c r="AE2962" i="3"/>
  <c r="AD2962" i="3"/>
  <c r="AC2962" i="3"/>
  <c r="AV2961" i="3"/>
  <c r="AR2961" i="3"/>
  <c r="AQ2961" i="3"/>
  <c r="AP2961" i="3"/>
  <c r="AN2961" i="3"/>
  <c r="AL2961" i="3"/>
  <c r="AK2961" i="3"/>
  <c r="AJ2961" i="3"/>
  <c r="AI2961" i="3"/>
  <c r="AG2961" i="3"/>
  <c r="AF2961" i="3"/>
  <c r="AE2961" i="3"/>
  <c r="AD2961" i="3"/>
  <c r="AC2961" i="3"/>
  <c r="AV2960" i="3"/>
  <c r="AR2960" i="3"/>
  <c r="AQ2960" i="3"/>
  <c r="AP2960" i="3"/>
  <c r="AN2960" i="3"/>
  <c r="AL2960" i="3"/>
  <c r="AK2960" i="3"/>
  <c r="AJ2960" i="3"/>
  <c r="AI2960" i="3"/>
  <c r="AG2960" i="3"/>
  <c r="AF2960" i="3"/>
  <c r="AE2960" i="3"/>
  <c r="AD2960" i="3"/>
  <c r="AC2960" i="3"/>
  <c r="AV2959" i="3"/>
  <c r="AR2959" i="3"/>
  <c r="AQ2959" i="3"/>
  <c r="AP2959" i="3"/>
  <c r="AN2959" i="3"/>
  <c r="AL2959" i="3"/>
  <c r="AK2959" i="3"/>
  <c r="AJ2959" i="3"/>
  <c r="AI2959" i="3"/>
  <c r="AG2959" i="3"/>
  <c r="AF2959" i="3"/>
  <c r="AE2959" i="3"/>
  <c r="AD2959" i="3"/>
  <c r="AC2959" i="3"/>
  <c r="AV2958" i="3"/>
  <c r="AR2958" i="3"/>
  <c r="AQ2958" i="3"/>
  <c r="AP2958" i="3"/>
  <c r="AN2958" i="3"/>
  <c r="AL2958" i="3"/>
  <c r="AK2958" i="3"/>
  <c r="AJ2958" i="3"/>
  <c r="AI2958" i="3"/>
  <c r="AG2958" i="3"/>
  <c r="AF2958" i="3"/>
  <c r="AE2958" i="3"/>
  <c r="AD2958" i="3"/>
  <c r="AC2958" i="3"/>
  <c r="AV2957" i="3"/>
  <c r="AR2957" i="3"/>
  <c r="AQ2957" i="3"/>
  <c r="AP2957" i="3"/>
  <c r="AN2957" i="3"/>
  <c r="AL2957" i="3"/>
  <c r="AK2957" i="3"/>
  <c r="AJ2957" i="3"/>
  <c r="AI2957" i="3"/>
  <c r="AG2957" i="3"/>
  <c r="AF2957" i="3"/>
  <c r="AE2957" i="3"/>
  <c r="AD2957" i="3"/>
  <c r="AC2957" i="3"/>
  <c r="AV2956" i="3"/>
  <c r="AR2956" i="3"/>
  <c r="AQ2956" i="3"/>
  <c r="AP2956" i="3"/>
  <c r="AN2956" i="3"/>
  <c r="AL2956" i="3"/>
  <c r="AK2956" i="3"/>
  <c r="AJ2956" i="3"/>
  <c r="AI2956" i="3"/>
  <c r="AG2956" i="3"/>
  <c r="AF2956" i="3"/>
  <c r="AE2956" i="3"/>
  <c r="AD2956" i="3"/>
  <c r="AC2956" i="3"/>
  <c r="AV2955" i="3"/>
  <c r="AR2955" i="3"/>
  <c r="AQ2955" i="3"/>
  <c r="AP2955" i="3"/>
  <c r="AN2955" i="3"/>
  <c r="AL2955" i="3"/>
  <c r="AK2955" i="3"/>
  <c r="AJ2955" i="3"/>
  <c r="AI2955" i="3"/>
  <c r="AG2955" i="3"/>
  <c r="AF2955" i="3"/>
  <c r="AE2955" i="3"/>
  <c r="AD2955" i="3"/>
  <c r="AC2955" i="3"/>
  <c r="AV2954" i="3"/>
  <c r="AR2954" i="3"/>
  <c r="AQ2954" i="3"/>
  <c r="AP2954" i="3"/>
  <c r="AN2954" i="3"/>
  <c r="AL2954" i="3"/>
  <c r="AK2954" i="3"/>
  <c r="AJ2954" i="3"/>
  <c r="AI2954" i="3"/>
  <c r="AG2954" i="3"/>
  <c r="AF2954" i="3"/>
  <c r="AE2954" i="3"/>
  <c r="AD2954" i="3"/>
  <c r="AC2954" i="3"/>
  <c r="AV2953" i="3"/>
  <c r="AR2953" i="3"/>
  <c r="AQ2953" i="3"/>
  <c r="AP2953" i="3"/>
  <c r="AN2953" i="3"/>
  <c r="AL2953" i="3"/>
  <c r="AK2953" i="3"/>
  <c r="AJ2953" i="3"/>
  <c r="AI2953" i="3"/>
  <c r="AG2953" i="3"/>
  <c r="AF2953" i="3"/>
  <c r="AE2953" i="3"/>
  <c r="AD2953" i="3"/>
  <c r="AC2953" i="3"/>
  <c r="AV2952" i="3"/>
  <c r="AR2952" i="3"/>
  <c r="AQ2952" i="3"/>
  <c r="AP2952" i="3"/>
  <c r="AN2952" i="3"/>
  <c r="AL2952" i="3"/>
  <c r="AK2952" i="3"/>
  <c r="AJ2952" i="3"/>
  <c r="AI2952" i="3"/>
  <c r="AG2952" i="3"/>
  <c r="AF2952" i="3"/>
  <c r="AE2952" i="3"/>
  <c r="AD2952" i="3"/>
  <c r="AC2952" i="3"/>
  <c r="AV2951" i="3"/>
  <c r="AR2951" i="3"/>
  <c r="AQ2951" i="3"/>
  <c r="AP2951" i="3"/>
  <c r="AN2951" i="3"/>
  <c r="AL2951" i="3"/>
  <c r="AK2951" i="3"/>
  <c r="AJ2951" i="3"/>
  <c r="AI2951" i="3"/>
  <c r="AG2951" i="3"/>
  <c r="AF2951" i="3"/>
  <c r="AE2951" i="3"/>
  <c r="AD2951" i="3"/>
  <c r="AC2951" i="3"/>
  <c r="AV2950" i="3"/>
  <c r="AR2950" i="3"/>
  <c r="AQ2950" i="3"/>
  <c r="AP2950" i="3"/>
  <c r="AN2950" i="3"/>
  <c r="AL2950" i="3"/>
  <c r="AK2950" i="3"/>
  <c r="AJ2950" i="3"/>
  <c r="AI2950" i="3"/>
  <c r="AG2950" i="3"/>
  <c r="AF2950" i="3"/>
  <c r="AE2950" i="3"/>
  <c r="AD2950" i="3"/>
  <c r="AC2950" i="3"/>
  <c r="AV2949" i="3"/>
  <c r="AR2949" i="3"/>
  <c r="AQ2949" i="3"/>
  <c r="AP2949" i="3"/>
  <c r="AN2949" i="3"/>
  <c r="AL2949" i="3"/>
  <c r="AK2949" i="3"/>
  <c r="AJ2949" i="3"/>
  <c r="AI2949" i="3"/>
  <c r="AG2949" i="3"/>
  <c r="AF2949" i="3"/>
  <c r="AE2949" i="3"/>
  <c r="AD2949" i="3"/>
  <c r="AC2949" i="3"/>
  <c r="AV2948" i="3"/>
  <c r="AR2948" i="3"/>
  <c r="AQ2948" i="3"/>
  <c r="AP2948" i="3"/>
  <c r="AN2948" i="3"/>
  <c r="AL2948" i="3"/>
  <c r="AK2948" i="3"/>
  <c r="AJ2948" i="3"/>
  <c r="AI2948" i="3"/>
  <c r="AG2948" i="3"/>
  <c r="AF2948" i="3"/>
  <c r="AE2948" i="3"/>
  <c r="AD2948" i="3"/>
  <c r="AC2948" i="3"/>
  <c r="AV2947" i="3"/>
  <c r="AR2947" i="3"/>
  <c r="AQ2947" i="3"/>
  <c r="AP2947" i="3"/>
  <c r="AN2947" i="3"/>
  <c r="AL2947" i="3"/>
  <c r="AK2947" i="3"/>
  <c r="AJ2947" i="3"/>
  <c r="AI2947" i="3"/>
  <c r="AG2947" i="3"/>
  <c r="AF2947" i="3"/>
  <c r="AE2947" i="3"/>
  <c r="AD2947" i="3"/>
  <c r="AC2947" i="3"/>
  <c r="AV2946" i="3"/>
  <c r="AR2946" i="3"/>
  <c r="AQ2946" i="3"/>
  <c r="AP2946" i="3"/>
  <c r="AN2946" i="3"/>
  <c r="AL2946" i="3"/>
  <c r="AK2946" i="3"/>
  <c r="AJ2946" i="3"/>
  <c r="AI2946" i="3"/>
  <c r="AG2946" i="3"/>
  <c r="AF2946" i="3"/>
  <c r="AE2946" i="3"/>
  <c r="AD2946" i="3"/>
  <c r="AC2946" i="3"/>
  <c r="AV2945" i="3"/>
  <c r="AR2945" i="3"/>
  <c r="AQ2945" i="3"/>
  <c r="AP2945" i="3"/>
  <c r="AN2945" i="3"/>
  <c r="AL2945" i="3"/>
  <c r="AK2945" i="3"/>
  <c r="AJ2945" i="3"/>
  <c r="AI2945" i="3"/>
  <c r="AG2945" i="3"/>
  <c r="AF2945" i="3"/>
  <c r="AE2945" i="3"/>
  <c r="AD2945" i="3"/>
  <c r="AC2945" i="3"/>
  <c r="AV2944" i="3"/>
  <c r="AR2944" i="3"/>
  <c r="AQ2944" i="3"/>
  <c r="AP2944" i="3"/>
  <c r="AN2944" i="3"/>
  <c r="AL2944" i="3"/>
  <c r="AK2944" i="3"/>
  <c r="AJ2944" i="3"/>
  <c r="AI2944" i="3"/>
  <c r="AG2944" i="3"/>
  <c r="AF2944" i="3"/>
  <c r="AE2944" i="3"/>
  <c r="AD2944" i="3"/>
  <c r="AC2944" i="3"/>
  <c r="AV2943" i="3"/>
  <c r="AR2943" i="3"/>
  <c r="AQ2943" i="3"/>
  <c r="AP2943" i="3"/>
  <c r="AN2943" i="3"/>
  <c r="AL2943" i="3"/>
  <c r="AK2943" i="3"/>
  <c r="AJ2943" i="3"/>
  <c r="AI2943" i="3"/>
  <c r="AG2943" i="3"/>
  <c r="AF2943" i="3"/>
  <c r="AE2943" i="3"/>
  <c r="AD2943" i="3"/>
  <c r="AC2943" i="3"/>
  <c r="AV2942" i="3"/>
  <c r="AR2942" i="3"/>
  <c r="AQ2942" i="3"/>
  <c r="AP2942" i="3"/>
  <c r="AN2942" i="3"/>
  <c r="AL2942" i="3"/>
  <c r="AK2942" i="3"/>
  <c r="AJ2942" i="3"/>
  <c r="AI2942" i="3"/>
  <c r="AG2942" i="3"/>
  <c r="AF2942" i="3"/>
  <c r="AE2942" i="3"/>
  <c r="AD2942" i="3"/>
  <c r="AC2942" i="3"/>
  <c r="AV2941" i="3"/>
  <c r="AR2941" i="3"/>
  <c r="AQ2941" i="3"/>
  <c r="AP2941" i="3"/>
  <c r="AN2941" i="3"/>
  <c r="AL2941" i="3"/>
  <c r="AK2941" i="3"/>
  <c r="AJ2941" i="3"/>
  <c r="AI2941" i="3"/>
  <c r="AG2941" i="3"/>
  <c r="AF2941" i="3"/>
  <c r="AE2941" i="3"/>
  <c r="AD2941" i="3"/>
  <c r="AC2941" i="3"/>
  <c r="AV2940" i="3"/>
  <c r="AR2940" i="3"/>
  <c r="AQ2940" i="3"/>
  <c r="AP2940" i="3"/>
  <c r="AN2940" i="3"/>
  <c r="AL2940" i="3"/>
  <c r="AK2940" i="3"/>
  <c r="AJ2940" i="3"/>
  <c r="AI2940" i="3"/>
  <c r="AG2940" i="3"/>
  <c r="AF2940" i="3"/>
  <c r="AE2940" i="3"/>
  <c r="AD2940" i="3"/>
  <c r="AC2940" i="3"/>
  <c r="AV2939" i="3"/>
  <c r="AR2939" i="3"/>
  <c r="AQ2939" i="3"/>
  <c r="AP2939" i="3"/>
  <c r="AN2939" i="3"/>
  <c r="AL2939" i="3"/>
  <c r="AK2939" i="3"/>
  <c r="AJ2939" i="3"/>
  <c r="AI2939" i="3"/>
  <c r="AG2939" i="3"/>
  <c r="AF2939" i="3"/>
  <c r="AE2939" i="3"/>
  <c r="AD2939" i="3"/>
  <c r="AC2939" i="3"/>
  <c r="AV2938" i="3"/>
  <c r="AR2938" i="3"/>
  <c r="AQ2938" i="3"/>
  <c r="AP2938" i="3"/>
  <c r="AN2938" i="3"/>
  <c r="AL2938" i="3"/>
  <c r="AK2938" i="3"/>
  <c r="AJ2938" i="3"/>
  <c r="AI2938" i="3"/>
  <c r="AG2938" i="3"/>
  <c r="AF2938" i="3"/>
  <c r="AE2938" i="3"/>
  <c r="AD2938" i="3"/>
  <c r="AC2938" i="3"/>
  <c r="AV2937" i="3"/>
  <c r="AR2937" i="3"/>
  <c r="AQ2937" i="3"/>
  <c r="AP2937" i="3"/>
  <c r="AN2937" i="3"/>
  <c r="AL2937" i="3"/>
  <c r="AK2937" i="3"/>
  <c r="AJ2937" i="3"/>
  <c r="AI2937" i="3"/>
  <c r="AG2937" i="3"/>
  <c r="AF2937" i="3"/>
  <c r="AE2937" i="3"/>
  <c r="AD2937" i="3"/>
  <c r="AC2937" i="3"/>
  <c r="AV2936" i="3"/>
  <c r="AR2936" i="3"/>
  <c r="AQ2936" i="3"/>
  <c r="AP2936" i="3"/>
  <c r="AN2936" i="3"/>
  <c r="AL2936" i="3"/>
  <c r="AK2936" i="3"/>
  <c r="AJ2936" i="3"/>
  <c r="AI2936" i="3"/>
  <c r="AG2936" i="3"/>
  <c r="AF2936" i="3"/>
  <c r="AE2936" i="3"/>
  <c r="AD2936" i="3"/>
  <c r="AC2936" i="3"/>
  <c r="AV2935" i="3"/>
  <c r="AR2935" i="3"/>
  <c r="AQ2935" i="3"/>
  <c r="AP2935" i="3"/>
  <c r="AN2935" i="3"/>
  <c r="AL2935" i="3"/>
  <c r="AK2935" i="3"/>
  <c r="AJ2935" i="3"/>
  <c r="AI2935" i="3"/>
  <c r="AG2935" i="3"/>
  <c r="AF2935" i="3"/>
  <c r="AE2935" i="3"/>
  <c r="AD2935" i="3"/>
  <c r="AC2935" i="3"/>
  <c r="AV2934" i="3"/>
  <c r="AR2934" i="3"/>
  <c r="AQ2934" i="3"/>
  <c r="AP2934" i="3"/>
  <c r="AN2934" i="3"/>
  <c r="AL2934" i="3"/>
  <c r="AK2934" i="3"/>
  <c r="AJ2934" i="3"/>
  <c r="AI2934" i="3"/>
  <c r="AG2934" i="3"/>
  <c r="AF2934" i="3"/>
  <c r="AE2934" i="3"/>
  <c r="AD2934" i="3"/>
  <c r="AC2934" i="3"/>
  <c r="AV2933" i="3"/>
  <c r="AR2933" i="3"/>
  <c r="AQ2933" i="3"/>
  <c r="AP2933" i="3"/>
  <c r="AN2933" i="3"/>
  <c r="AL2933" i="3"/>
  <c r="AK2933" i="3"/>
  <c r="AJ2933" i="3"/>
  <c r="AI2933" i="3"/>
  <c r="AG2933" i="3"/>
  <c r="AF2933" i="3"/>
  <c r="AE2933" i="3"/>
  <c r="AD2933" i="3"/>
  <c r="AC2933" i="3"/>
  <c r="AV2932" i="3"/>
  <c r="AR2932" i="3"/>
  <c r="AQ2932" i="3"/>
  <c r="AP2932" i="3"/>
  <c r="AN2932" i="3"/>
  <c r="AL2932" i="3"/>
  <c r="AK2932" i="3"/>
  <c r="AJ2932" i="3"/>
  <c r="AI2932" i="3"/>
  <c r="AG2932" i="3"/>
  <c r="AF2932" i="3"/>
  <c r="AE2932" i="3"/>
  <c r="AD2932" i="3"/>
  <c r="AC2932" i="3"/>
  <c r="AV2931" i="3"/>
  <c r="AR2931" i="3"/>
  <c r="AQ2931" i="3"/>
  <c r="AP2931" i="3"/>
  <c r="AN2931" i="3"/>
  <c r="AL2931" i="3"/>
  <c r="AK2931" i="3"/>
  <c r="AJ2931" i="3"/>
  <c r="AI2931" i="3"/>
  <c r="AG2931" i="3"/>
  <c r="AF2931" i="3"/>
  <c r="AE2931" i="3"/>
  <c r="AD2931" i="3"/>
  <c r="AC2931" i="3"/>
  <c r="AV2930" i="3"/>
  <c r="AR2930" i="3"/>
  <c r="AQ2930" i="3"/>
  <c r="AP2930" i="3"/>
  <c r="AN2930" i="3"/>
  <c r="AL2930" i="3"/>
  <c r="AK2930" i="3"/>
  <c r="AJ2930" i="3"/>
  <c r="AI2930" i="3"/>
  <c r="AG2930" i="3"/>
  <c r="AF2930" i="3"/>
  <c r="AE2930" i="3"/>
  <c r="AD2930" i="3"/>
  <c r="AC2930" i="3"/>
  <c r="AV2929" i="3"/>
  <c r="AR2929" i="3"/>
  <c r="AQ2929" i="3"/>
  <c r="AP2929" i="3"/>
  <c r="AN2929" i="3"/>
  <c r="AL2929" i="3"/>
  <c r="AK2929" i="3"/>
  <c r="AJ2929" i="3"/>
  <c r="AI2929" i="3"/>
  <c r="AG2929" i="3"/>
  <c r="AF2929" i="3"/>
  <c r="AE2929" i="3"/>
  <c r="AD2929" i="3"/>
  <c r="AC2929" i="3"/>
  <c r="AV2928" i="3"/>
  <c r="AR2928" i="3"/>
  <c r="AQ2928" i="3"/>
  <c r="AP2928" i="3"/>
  <c r="AN2928" i="3"/>
  <c r="AL2928" i="3"/>
  <c r="AK2928" i="3"/>
  <c r="AJ2928" i="3"/>
  <c r="AI2928" i="3"/>
  <c r="AG2928" i="3"/>
  <c r="AF2928" i="3"/>
  <c r="AE2928" i="3"/>
  <c r="AD2928" i="3"/>
  <c r="AC2928" i="3"/>
  <c r="AV2927" i="3"/>
  <c r="AR2927" i="3"/>
  <c r="AQ2927" i="3"/>
  <c r="AP2927" i="3"/>
  <c r="AN2927" i="3"/>
  <c r="AL2927" i="3"/>
  <c r="AK2927" i="3"/>
  <c r="AJ2927" i="3"/>
  <c r="AI2927" i="3"/>
  <c r="AG2927" i="3"/>
  <c r="AF2927" i="3"/>
  <c r="AE2927" i="3"/>
  <c r="AD2927" i="3"/>
  <c r="AC2927" i="3"/>
  <c r="AV2926" i="3"/>
  <c r="AR2926" i="3"/>
  <c r="AQ2926" i="3"/>
  <c r="AP2926" i="3"/>
  <c r="AN2926" i="3"/>
  <c r="AL2926" i="3"/>
  <c r="AK2926" i="3"/>
  <c r="AJ2926" i="3"/>
  <c r="AI2926" i="3"/>
  <c r="AG2926" i="3"/>
  <c r="AF2926" i="3"/>
  <c r="AE2926" i="3"/>
  <c r="AD2926" i="3"/>
  <c r="AC2926" i="3"/>
  <c r="AV2925" i="3"/>
  <c r="AR2925" i="3"/>
  <c r="AQ2925" i="3"/>
  <c r="AP2925" i="3"/>
  <c r="AN2925" i="3"/>
  <c r="AL2925" i="3"/>
  <c r="AK2925" i="3"/>
  <c r="AJ2925" i="3"/>
  <c r="AI2925" i="3"/>
  <c r="AG2925" i="3"/>
  <c r="AF2925" i="3"/>
  <c r="AE2925" i="3"/>
  <c r="AD2925" i="3"/>
  <c r="AC2925" i="3"/>
  <c r="AV2924" i="3"/>
  <c r="AR2924" i="3"/>
  <c r="AQ2924" i="3"/>
  <c r="AP2924" i="3"/>
  <c r="AN2924" i="3"/>
  <c r="AL2924" i="3"/>
  <c r="AK2924" i="3"/>
  <c r="AJ2924" i="3"/>
  <c r="AI2924" i="3"/>
  <c r="AG2924" i="3"/>
  <c r="AF2924" i="3"/>
  <c r="AE2924" i="3"/>
  <c r="AD2924" i="3"/>
  <c r="AC2924" i="3"/>
  <c r="AV2923" i="3"/>
  <c r="AR2923" i="3"/>
  <c r="AQ2923" i="3"/>
  <c r="AP2923" i="3"/>
  <c r="AN2923" i="3"/>
  <c r="AL2923" i="3"/>
  <c r="AK2923" i="3"/>
  <c r="AJ2923" i="3"/>
  <c r="AI2923" i="3"/>
  <c r="AG2923" i="3"/>
  <c r="AF2923" i="3"/>
  <c r="AE2923" i="3"/>
  <c r="AD2923" i="3"/>
  <c r="AC2923" i="3"/>
  <c r="AV2922" i="3"/>
  <c r="AR2922" i="3"/>
  <c r="AQ2922" i="3"/>
  <c r="AP2922" i="3"/>
  <c r="AN2922" i="3"/>
  <c r="AL2922" i="3"/>
  <c r="AK2922" i="3"/>
  <c r="AJ2922" i="3"/>
  <c r="AI2922" i="3"/>
  <c r="AG2922" i="3"/>
  <c r="AF2922" i="3"/>
  <c r="AE2922" i="3"/>
  <c r="AD2922" i="3"/>
  <c r="AC2922" i="3"/>
  <c r="AV2921" i="3"/>
  <c r="AR2921" i="3"/>
  <c r="AQ2921" i="3"/>
  <c r="AP2921" i="3"/>
  <c r="AN2921" i="3"/>
  <c r="AL2921" i="3"/>
  <c r="AK2921" i="3"/>
  <c r="AJ2921" i="3"/>
  <c r="AI2921" i="3"/>
  <c r="AG2921" i="3"/>
  <c r="AF2921" i="3"/>
  <c r="AE2921" i="3"/>
  <c r="AD2921" i="3"/>
  <c r="AC2921" i="3"/>
  <c r="AV2920" i="3"/>
  <c r="AR2920" i="3"/>
  <c r="AQ2920" i="3"/>
  <c r="AP2920" i="3"/>
  <c r="AN2920" i="3"/>
  <c r="AL2920" i="3"/>
  <c r="AK2920" i="3"/>
  <c r="AJ2920" i="3"/>
  <c r="AI2920" i="3"/>
  <c r="AG2920" i="3"/>
  <c r="AF2920" i="3"/>
  <c r="AE2920" i="3"/>
  <c r="AD2920" i="3"/>
  <c r="AC2920" i="3"/>
  <c r="AV2919" i="3"/>
  <c r="AR2919" i="3"/>
  <c r="AQ2919" i="3"/>
  <c r="AP2919" i="3"/>
  <c r="AN2919" i="3"/>
  <c r="AL2919" i="3"/>
  <c r="AK2919" i="3"/>
  <c r="AJ2919" i="3"/>
  <c r="AI2919" i="3"/>
  <c r="AG2919" i="3"/>
  <c r="AF2919" i="3"/>
  <c r="AE2919" i="3"/>
  <c r="AD2919" i="3"/>
  <c r="AC2919" i="3"/>
  <c r="AV2918" i="3"/>
  <c r="AR2918" i="3"/>
  <c r="AQ2918" i="3"/>
  <c r="AP2918" i="3"/>
  <c r="AN2918" i="3"/>
  <c r="AL2918" i="3"/>
  <c r="AK2918" i="3"/>
  <c r="AJ2918" i="3"/>
  <c r="AI2918" i="3"/>
  <c r="AG2918" i="3"/>
  <c r="AF2918" i="3"/>
  <c r="AE2918" i="3"/>
  <c r="AD2918" i="3"/>
  <c r="AC2918" i="3"/>
  <c r="AV2917" i="3"/>
  <c r="AR2917" i="3"/>
  <c r="AQ2917" i="3"/>
  <c r="AP2917" i="3"/>
  <c r="AN2917" i="3"/>
  <c r="AL2917" i="3"/>
  <c r="AK2917" i="3"/>
  <c r="AJ2917" i="3"/>
  <c r="AI2917" i="3"/>
  <c r="AG2917" i="3"/>
  <c r="AF2917" i="3"/>
  <c r="AE2917" i="3"/>
  <c r="AD2917" i="3"/>
  <c r="AC2917" i="3"/>
  <c r="AV2916" i="3"/>
  <c r="AR2916" i="3"/>
  <c r="AQ2916" i="3"/>
  <c r="AP2916" i="3"/>
  <c r="AN2916" i="3"/>
  <c r="AL2916" i="3"/>
  <c r="AK2916" i="3"/>
  <c r="AJ2916" i="3"/>
  <c r="AI2916" i="3"/>
  <c r="AG2916" i="3"/>
  <c r="AF2916" i="3"/>
  <c r="AE2916" i="3"/>
  <c r="AD2916" i="3"/>
  <c r="AC2916" i="3"/>
  <c r="AV2915" i="3"/>
  <c r="AR2915" i="3"/>
  <c r="AQ2915" i="3"/>
  <c r="AP2915" i="3"/>
  <c r="AN2915" i="3"/>
  <c r="AL2915" i="3"/>
  <c r="AK2915" i="3"/>
  <c r="AJ2915" i="3"/>
  <c r="AI2915" i="3"/>
  <c r="AG2915" i="3"/>
  <c r="AF2915" i="3"/>
  <c r="AE2915" i="3"/>
  <c r="AD2915" i="3"/>
  <c r="AC2915" i="3"/>
  <c r="AV2914" i="3"/>
  <c r="AR2914" i="3"/>
  <c r="AQ2914" i="3"/>
  <c r="AP2914" i="3"/>
  <c r="AN2914" i="3"/>
  <c r="AL2914" i="3"/>
  <c r="AK2914" i="3"/>
  <c r="AJ2914" i="3"/>
  <c r="AI2914" i="3"/>
  <c r="AG2914" i="3"/>
  <c r="AF2914" i="3"/>
  <c r="AE2914" i="3"/>
  <c r="AD2914" i="3"/>
  <c r="AC2914" i="3"/>
  <c r="AV2913" i="3"/>
  <c r="AR2913" i="3"/>
  <c r="AQ2913" i="3"/>
  <c r="AP2913" i="3"/>
  <c r="AN2913" i="3"/>
  <c r="AL2913" i="3"/>
  <c r="AK2913" i="3"/>
  <c r="AJ2913" i="3"/>
  <c r="AI2913" i="3"/>
  <c r="AG2913" i="3"/>
  <c r="AF2913" i="3"/>
  <c r="AE2913" i="3"/>
  <c r="AD2913" i="3"/>
  <c r="AC2913" i="3"/>
  <c r="AV2912" i="3"/>
  <c r="AR2912" i="3"/>
  <c r="AQ2912" i="3"/>
  <c r="AP2912" i="3"/>
  <c r="AN2912" i="3"/>
  <c r="AL2912" i="3"/>
  <c r="AK2912" i="3"/>
  <c r="AJ2912" i="3"/>
  <c r="AI2912" i="3"/>
  <c r="AG2912" i="3"/>
  <c r="AF2912" i="3"/>
  <c r="AE2912" i="3"/>
  <c r="AD2912" i="3"/>
  <c r="AC2912" i="3"/>
  <c r="AV2911" i="3"/>
  <c r="AR2911" i="3"/>
  <c r="AQ2911" i="3"/>
  <c r="AP2911" i="3"/>
  <c r="AN2911" i="3"/>
  <c r="AL2911" i="3"/>
  <c r="AK2911" i="3"/>
  <c r="AJ2911" i="3"/>
  <c r="AI2911" i="3"/>
  <c r="AG2911" i="3"/>
  <c r="AF2911" i="3"/>
  <c r="AE2911" i="3"/>
  <c r="AD2911" i="3"/>
  <c r="AC2911" i="3"/>
  <c r="AV2910" i="3"/>
  <c r="AR2910" i="3"/>
  <c r="AQ2910" i="3"/>
  <c r="AP2910" i="3"/>
  <c r="AN2910" i="3"/>
  <c r="AL2910" i="3"/>
  <c r="AK2910" i="3"/>
  <c r="AJ2910" i="3"/>
  <c r="AI2910" i="3"/>
  <c r="AG2910" i="3"/>
  <c r="AF2910" i="3"/>
  <c r="AE2910" i="3"/>
  <c r="AD2910" i="3"/>
  <c r="AC2910" i="3"/>
  <c r="AV2909" i="3"/>
  <c r="AR2909" i="3"/>
  <c r="AQ2909" i="3"/>
  <c r="AP2909" i="3"/>
  <c r="AN2909" i="3"/>
  <c r="AL2909" i="3"/>
  <c r="AK2909" i="3"/>
  <c r="AJ2909" i="3"/>
  <c r="AI2909" i="3"/>
  <c r="AG2909" i="3"/>
  <c r="AF2909" i="3"/>
  <c r="AE2909" i="3"/>
  <c r="AD2909" i="3"/>
  <c r="AC2909" i="3"/>
  <c r="AV2908" i="3"/>
  <c r="AR2908" i="3"/>
  <c r="AQ2908" i="3"/>
  <c r="AP2908" i="3"/>
  <c r="AN2908" i="3"/>
  <c r="AL2908" i="3"/>
  <c r="AK2908" i="3"/>
  <c r="AJ2908" i="3"/>
  <c r="AI2908" i="3"/>
  <c r="AG2908" i="3"/>
  <c r="AF2908" i="3"/>
  <c r="AE2908" i="3"/>
  <c r="AD2908" i="3"/>
  <c r="AC2908" i="3"/>
  <c r="AV2907" i="3"/>
  <c r="AR2907" i="3"/>
  <c r="AQ2907" i="3"/>
  <c r="AP2907" i="3"/>
  <c r="AN2907" i="3"/>
  <c r="AL2907" i="3"/>
  <c r="AK2907" i="3"/>
  <c r="AJ2907" i="3"/>
  <c r="AI2907" i="3"/>
  <c r="AG2907" i="3"/>
  <c r="AF2907" i="3"/>
  <c r="AE2907" i="3"/>
  <c r="AD2907" i="3"/>
  <c r="AC2907" i="3"/>
  <c r="AV2906" i="3"/>
  <c r="AR2906" i="3"/>
  <c r="AQ2906" i="3"/>
  <c r="AP2906" i="3"/>
  <c r="AN2906" i="3"/>
  <c r="AL2906" i="3"/>
  <c r="AK2906" i="3"/>
  <c r="AJ2906" i="3"/>
  <c r="AI2906" i="3"/>
  <c r="AG2906" i="3"/>
  <c r="AF2906" i="3"/>
  <c r="AE2906" i="3"/>
  <c r="AD2906" i="3"/>
  <c r="AC2906" i="3"/>
  <c r="AV2905" i="3"/>
  <c r="AR2905" i="3"/>
  <c r="AQ2905" i="3"/>
  <c r="AP2905" i="3"/>
  <c r="AN2905" i="3"/>
  <c r="AL2905" i="3"/>
  <c r="AK2905" i="3"/>
  <c r="AJ2905" i="3"/>
  <c r="AI2905" i="3"/>
  <c r="AG2905" i="3"/>
  <c r="AF2905" i="3"/>
  <c r="AE2905" i="3"/>
  <c r="AD2905" i="3"/>
  <c r="AC2905" i="3"/>
  <c r="AV2904" i="3"/>
  <c r="AR2904" i="3"/>
  <c r="AQ2904" i="3"/>
  <c r="AP2904" i="3"/>
  <c r="AN2904" i="3"/>
  <c r="AL2904" i="3"/>
  <c r="AK2904" i="3"/>
  <c r="AJ2904" i="3"/>
  <c r="AI2904" i="3"/>
  <c r="AG2904" i="3"/>
  <c r="AF2904" i="3"/>
  <c r="AE2904" i="3"/>
  <c r="AD2904" i="3"/>
  <c r="AC2904" i="3"/>
  <c r="AV2903" i="3"/>
  <c r="AR2903" i="3"/>
  <c r="AQ2903" i="3"/>
  <c r="AP2903" i="3"/>
  <c r="AN2903" i="3"/>
  <c r="AL2903" i="3"/>
  <c r="AK2903" i="3"/>
  <c r="AJ2903" i="3"/>
  <c r="AI2903" i="3"/>
  <c r="AG2903" i="3"/>
  <c r="AF2903" i="3"/>
  <c r="AE2903" i="3"/>
  <c r="AD2903" i="3"/>
  <c r="AC2903" i="3"/>
  <c r="AV2902" i="3"/>
  <c r="AR2902" i="3"/>
  <c r="AQ2902" i="3"/>
  <c r="AP2902" i="3"/>
  <c r="AN2902" i="3"/>
  <c r="AL2902" i="3"/>
  <c r="AK2902" i="3"/>
  <c r="AJ2902" i="3"/>
  <c r="AI2902" i="3"/>
  <c r="AG2902" i="3"/>
  <c r="AF2902" i="3"/>
  <c r="AE2902" i="3"/>
  <c r="AD2902" i="3"/>
  <c r="AC2902" i="3"/>
  <c r="AV2901" i="3"/>
  <c r="AR2901" i="3"/>
  <c r="AQ2901" i="3"/>
  <c r="AP2901" i="3"/>
  <c r="AN2901" i="3"/>
  <c r="AL2901" i="3"/>
  <c r="AK2901" i="3"/>
  <c r="AJ2901" i="3"/>
  <c r="AI2901" i="3"/>
  <c r="AG2901" i="3"/>
  <c r="AF2901" i="3"/>
  <c r="AE2901" i="3"/>
  <c r="AD2901" i="3"/>
  <c r="AC2901" i="3"/>
  <c r="AV2900" i="3"/>
  <c r="AR2900" i="3"/>
  <c r="AQ2900" i="3"/>
  <c r="AP2900" i="3"/>
  <c r="AN2900" i="3"/>
  <c r="AL2900" i="3"/>
  <c r="AK2900" i="3"/>
  <c r="AJ2900" i="3"/>
  <c r="AI2900" i="3"/>
  <c r="AG2900" i="3"/>
  <c r="AF2900" i="3"/>
  <c r="AE2900" i="3"/>
  <c r="AD2900" i="3"/>
  <c r="AC2900" i="3"/>
  <c r="AV2899" i="3"/>
  <c r="AR2899" i="3"/>
  <c r="AQ2899" i="3"/>
  <c r="AP2899" i="3"/>
  <c r="AN2899" i="3"/>
  <c r="AL2899" i="3"/>
  <c r="AK2899" i="3"/>
  <c r="AJ2899" i="3"/>
  <c r="AI2899" i="3"/>
  <c r="AG2899" i="3"/>
  <c r="AF2899" i="3"/>
  <c r="AE2899" i="3"/>
  <c r="AD2899" i="3"/>
  <c r="AC2899" i="3"/>
  <c r="AV2898" i="3"/>
  <c r="AR2898" i="3"/>
  <c r="AQ2898" i="3"/>
  <c r="AP2898" i="3"/>
  <c r="AN2898" i="3"/>
  <c r="AL2898" i="3"/>
  <c r="AK2898" i="3"/>
  <c r="AJ2898" i="3"/>
  <c r="AI2898" i="3"/>
  <c r="AG2898" i="3"/>
  <c r="AF2898" i="3"/>
  <c r="AE2898" i="3"/>
  <c r="AD2898" i="3"/>
  <c r="AC2898" i="3"/>
  <c r="AV2897" i="3"/>
  <c r="AR2897" i="3"/>
  <c r="AQ2897" i="3"/>
  <c r="AP2897" i="3"/>
  <c r="AN2897" i="3"/>
  <c r="AL2897" i="3"/>
  <c r="AK2897" i="3"/>
  <c r="AJ2897" i="3"/>
  <c r="AI2897" i="3"/>
  <c r="AG2897" i="3"/>
  <c r="AF2897" i="3"/>
  <c r="AE2897" i="3"/>
  <c r="AD2897" i="3"/>
  <c r="AC2897" i="3"/>
  <c r="AV2896" i="3"/>
  <c r="AR2896" i="3"/>
  <c r="AQ2896" i="3"/>
  <c r="AP2896" i="3"/>
  <c r="AN2896" i="3"/>
  <c r="AL2896" i="3"/>
  <c r="AK2896" i="3"/>
  <c r="AJ2896" i="3"/>
  <c r="AI2896" i="3"/>
  <c r="AG2896" i="3"/>
  <c r="AF2896" i="3"/>
  <c r="AE2896" i="3"/>
  <c r="AD2896" i="3"/>
  <c r="AC2896" i="3"/>
  <c r="AV2895" i="3"/>
  <c r="AR2895" i="3"/>
  <c r="AQ2895" i="3"/>
  <c r="AP2895" i="3"/>
  <c r="AN2895" i="3"/>
  <c r="AL2895" i="3"/>
  <c r="AK2895" i="3"/>
  <c r="AJ2895" i="3"/>
  <c r="AI2895" i="3"/>
  <c r="AG2895" i="3"/>
  <c r="AF2895" i="3"/>
  <c r="AE2895" i="3"/>
  <c r="AD2895" i="3"/>
  <c r="AC2895" i="3"/>
  <c r="AV2894" i="3"/>
  <c r="AR2894" i="3"/>
  <c r="AQ2894" i="3"/>
  <c r="AP2894" i="3"/>
  <c r="AN2894" i="3"/>
  <c r="AL2894" i="3"/>
  <c r="AK2894" i="3"/>
  <c r="AJ2894" i="3"/>
  <c r="AI2894" i="3"/>
  <c r="AG2894" i="3"/>
  <c r="AF2894" i="3"/>
  <c r="AE2894" i="3"/>
  <c r="AD2894" i="3"/>
  <c r="AC2894" i="3"/>
  <c r="AV2893" i="3"/>
  <c r="AR2893" i="3"/>
  <c r="AQ2893" i="3"/>
  <c r="AP2893" i="3"/>
  <c r="AN2893" i="3"/>
  <c r="AL2893" i="3"/>
  <c r="AK2893" i="3"/>
  <c r="AJ2893" i="3"/>
  <c r="AI2893" i="3"/>
  <c r="AG2893" i="3"/>
  <c r="AF2893" i="3"/>
  <c r="AE2893" i="3"/>
  <c r="AD2893" i="3"/>
  <c r="AC2893" i="3"/>
  <c r="AV2892" i="3"/>
  <c r="AR2892" i="3"/>
  <c r="AQ2892" i="3"/>
  <c r="AP2892" i="3"/>
  <c r="AN2892" i="3"/>
  <c r="AL2892" i="3"/>
  <c r="AK2892" i="3"/>
  <c r="AJ2892" i="3"/>
  <c r="AI2892" i="3"/>
  <c r="AG2892" i="3"/>
  <c r="AF2892" i="3"/>
  <c r="AE2892" i="3"/>
  <c r="AD2892" i="3"/>
  <c r="AC2892" i="3"/>
  <c r="AV2891" i="3"/>
  <c r="AR2891" i="3"/>
  <c r="AQ2891" i="3"/>
  <c r="AP2891" i="3"/>
  <c r="AN2891" i="3"/>
  <c r="AL2891" i="3"/>
  <c r="AK2891" i="3"/>
  <c r="AJ2891" i="3"/>
  <c r="AI2891" i="3"/>
  <c r="AG2891" i="3"/>
  <c r="AF2891" i="3"/>
  <c r="AE2891" i="3"/>
  <c r="AD2891" i="3"/>
  <c r="AC2891" i="3"/>
  <c r="AV2890" i="3"/>
  <c r="AR2890" i="3"/>
  <c r="AQ2890" i="3"/>
  <c r="AP2890" i="3"/>
  <c r="AN2890" i="3"/>
  <c r="AL2890" i="3"/>
  <c r="AK2890" i="3"/>
  <c r="AJ2890" i="3"/>
  <c r="AI2890" i="3"/>
  <c r="AG2890" i="3"/>
  <c r="AF2890" i="3"/>
  <c r="AE2890" i="3"/>
  <c r="AD2890" i="3"/>
  <c r="AC2890" i="3"/>
  <c r="AV2889" i="3"/>
  <c r="AR2889" i="3"/>
  <c r="AQ2889" i="3"/>
  <c r="AP2889" i="3"/>
  <c r="AN2889" i="3"/>
  <c r="AL2889" i="3"/>
  <c r="AK2889" i="3"/>
  <c r="AJ2889" i="3"/>
  <c r="AI2889" i="3"/>
  <c r="AG2889" i="3"/>
  <c r="AF2889" i="3"/>
  <c r="AE2889" i="3"/>
  <c r="AD2889" i="3"/>
  <c r="AC2889" i="3"/>
  <c r="AV2888" i="3"/>
  <c r="AR2888" i="3"/>
  <c r="AQ2888" i="3"/>
  <c r="AP2888" i="3"/>
  <c r="AN2888" i="3"/>
  <c r="AL2888" i="3"/>
  <c r="AK2888" i="3"/>
  <c r="AJ2888" i="3"/>
  <c r="AI2888" i="3"/>
  <c r="AG2888" i="3"/>
  <c r="AF2888" i="3"/>
  <c r="AE2888" i="3"/>
  <c r="AD2888" i="3"/>
  <c r="AC2888" i="3"/>
  <c r="AV2887" i="3"/>
  <c r="AR2887" i="3"/>
  <c r="AQ2887" i="3"/>
  <c r="AP2887" i="3"/>
  <c r="AN2887" i="3"/>
  <c r="AL2887" i="3"/>
  <c r="AK2887" i="3"/>
  <c r="AJ2887" i="3"/>
  <c r="AI2887" i="3"/>
  <c r="AG2887" i="3"/>
  <c r="AF2887" i="3"/>
  <c r="AE2887" i="3"/>
  <c r="AD2887" i="3"/>
  <c r="AC2887" i="3"/>
  <c r="AV2886" i="3"/>
  <c r="AR2886" i="3"/>
  <c r="AQ2886" i="3"/>
  <c r="AP2886" i="3"/>
  <c r="AN2886" i="3"/>
  <c r="AL2886" i="3"/>
  <c r="AK2886" i="3"/>
  <c r="AJ2886" i="3"/>
  <c r="AI2886" i="3"/>
  <c r="AG2886" i="3"/>
  <c r="AF2886" i="3"/>
  <c r="AE2886" i="3"/>
  <c r="AD2886" i="3"/>
  <c r="AC2886" i="3"/>
  <c r="AV2885" i="3"/>
  <c r="AR2885" i="3"/>
  <c r="AQ2885" i="3"/>
  <c r="AP2885" i="3"/>
  <c r="AN2885" i="3"/>
  <c r="AL2885" i="3"/>
  <c r="AK2885" i="3"/>
  <c r="AJ2885" i="3"/>
  <c r="AI2885" i="3"/>
  <c r="AG2885" i="3"/>
  <c r="AF2885" i="3"/>
  <c r="AE2885" i="3"/>
  <c r="AD2885" i="3"/>
  <c r="AC2885" i="3"/>
  <c r="AV2884" i="3"/>
  <c r="AR2884" i="3"/>
  <c r="AQ2884" i="3"/>
  <c r="AP2884" i="3"/>
  <c r="AN2884" i="3"/>
  <c r="AL2884" i="3"/>
  <c r="AK2884" i="3"/>
  <c r="AJ2884" i="3"/>
  <c r="AI2884" i="3"/>
  <c r="AG2884" i="3"/>
  <c r="AF2884" i="3"/>
  <c r="AE2884" i="3"/>
  <c r="AD2884" i="3"/>
  <c r="AC2884" i="3"/>
  <c r="AV2883" i="3"/>
  <c r="AR2883" i="3"/>
  <c r="AQ2883" i="3"/>
  <c r="AP2883" i="3"/>
  <c r="AN2883" i="3"/>
  <c r="AL2883" i="3"/>
  <c r="AK2883" i="3"/>
  <c r="AJ2883" i="3"/>
  <c r="AI2883" i="3"/>
  <c r="AG2883" i="3"/>
  <c r="AF2883" i="3"/>
  <c r="AE2883" i="3"/>
  <c r="AD2883" i="3"/>
  <c r="AC2883" i="3"/>
  <c r="AV2882" i="3"/>
  <c r="AR2882" i="3"/>
  <c r="AQ2882" i="3"/>
  <c r="AP2882" i="3"/>
  <c r="AN2882" i="3"/>
  <c r="AL2882" i="3"/>
  <c r="AK2882" i="3"/>
  <c r="AJ2882" i="3"/>
  <c r="AI2882" i="3"/>
  <c r="AG2882" i="3"/>
  <c r="AF2882" i="3"/>
  <c r="AE2882" i="3"/>
  <c r="AD2882" i="3"/>
  <c r="AC2882" i="3"/>
  <c r="AV2881" i="3"/>
  <c r="AR2881" i="3"/>
  <c r="AQ2881" i="3"/>
  <c r="AP2881" i="3"/>
  <c r="AN2881" i="3"/>
  <c r="AL2881" i="3"/>
  <c r="AK2881" i="3"/>
  <c r="AJ2881" i="3"/>
  <c r="AI2881" i="3"/>
  <c r="AG2881" i="3"/>
  <c r="AF2881" i="3"/>
  <c r="AE2881" i="3"/>
  <c r="AD2881" i="3"/>
  <c r="AC2881" i="3"/>
  <c r="AV2880" i="3"/>
  <c r="AR2880" i="3"/>
  <c r="AQ2880" i="3"/>
  <c r="AP2880" i="3"/>
  <c r="AN2880" i="3"/>
  <c r="AL2880" i="3"/>
  <c r="AK2880" i="3"/>
  <c r="AJ2880" i="3"/>
  <c r="AI2880" i="3"/>
  <c r="AG2880" i="3"/>
  <c r="AF2880" i="3"/>
  <c r="AE2880" i="3"/>
  <c r="AD2880" i="3"/>
  <c r="AC2880" i="3"/>
  <c r="AV2879" i="3"/>
  <c r="AR2879" i="3"/>
  <c r="AQ2879" i="3"/>
  <c r="AP2879" i="3"/>
  <c r="AN2879" i="3"/>
  <c r="AL2879" i="3"/>
  <c r="AK2879" i="3"/>
  <c r="AJ2879" i="3"/>
  <c r="AI2879" i="3"/>
  <c r="AG2879" i="3"/>
  <c r="AF2879" i="3"/>
  <c r="AE2879" i="3"/>
  <c r="AD2879" i="3"/>
  <c r="AC2879" i="3"/>
  <c r="AV2878" i="3"/>
  <c r="AR2878" i="3"/>
  <c r="AQ2878" i="3"/>
  <c r="AP2878" i="3"/>
  <c r="AN2878" i="3"/>
  <c r="AL2878" i="3"/>
  <c r="AK2878" i="3"/>
  <c r="AJ2878" i="3"/>
  <c r="AI2878" i="3"/>
  <c r="AG2878" i="3"/>
  <c r="AF2878" i="3"/>
  <c r="AE2878" i="3"/>
  <c r="AD2878" i="3"/>
  <c r="AC2878" i="3"/>
  <c r="AV2877" i="3"/>
  <c r="AR2877" i="3"/>
  <c r="AQ2877" i="3"/>
  <c r="AP2877" i="3"/>
  <c r="AN2877" i="3"/>
  <c r="AL2877" i="3"/>
  <c r="AK2877" i="3"/>
  <c r="AJ2877" i="3"/>
  <c r="AI2877" i="3"/>
  <c r="AG2877" i="3"/>
  <c r="AF2877" i="3"/>
  <c r="AE2877" i="3"/>
  <c r="AD2877" i="3"/>
  <c r="AC2877" i="3"/>
  <c r="AV2876" i="3"/>
  <c r="AR2876" i="3"/>
  <c r="AQ2876" i="3"/>
  <c r="AP2876" i="3"/>
  <c r="AN2876" i="3"/>
  <c r="AL2876" i="3"/>
  <c r="AK2876" i="3"/>
  <c r="AJ2876" i="3"/>
  <c r="AI2876" i="3"/>
  <c r="AG2876" i="3"/>
  <c r="AF2876" i="3"/>
  <c r="AE2876" i="3"/>
  <c r="AD2876" i="3"/>
  <c r="AC2876" i="3"/>
  <c r="AV2875" i="3"/>
  <c r="AR2875" i="3"/>
  <c r="AQ2875" i="3"/>
  <c r="AP2875" i="3"/>
  <c r="AN2875" i="3"/>
  <c r="AL2875" i="3"/>
  <c r="AK2875" i="3"/>
  <c r="AJ2875" i="3"/>
  <c r="AI2875" i="3"/>
  <c r="AG2875" i="3"/>
  <c r="AF2875" i="3"/>
  <c r="AE2875" i="3"/>
  <c r="AD2875" i="3"/>
  <c r="AC2875" i="3"/>
  <c r="AV2874" i="3"/>
  <c r="AR2874" i="3"/>
  <c r="AQ2874" i="3"/>
  <c r="AP2874" i="3"/>
  <c r="AN2874" i="3"/>
  <c r="AL2874" i="3"/>
  <c r="AK2874" i="3"/>
  <c r="AJ2874" i="3"/>
  <c r="AI2874" i="3"/>
  <c r="AG2874" i="3"/>
  <c r="AF2874" i="3"/>
  <c r="AE2874" i="3"/>
  <c r="AD2874" i="3"/>
  <c r="AC2874" i="3"/>
  <c r="AV2873" i="3"/>
  <c r="AR2873" i="3"/>
  <c r="AQ2873" i="3"/>
  <c r="AP2873" i="3"/>
  <c r="AN2873" i="3"/>
  <c r="AL2873" i="3"/>
  <c r="AK2873" i="3"/>
  <c r="AJ2873" i="3"/>
  <c r="AI2873" i="3"/>
  <c r="AG2873" i="3"/>
  <c r="AF2873" i="3"/>
  <c r="AE2873" i="3"/>
  <c r="AD2873" i="3"/>
  <c r="AC2873" i="3"/>
  <c r="AV2872" i="3"/>
  <c r="AR2872" i="3"/>
  <c r="AQ2872" i="3"/>
  <c r="AP2872" i="3"/>
  <c r="AN2872" i="3"/>
  <c r="AL2872" i="3"/>
  <c r="AK2872" i="3"/>
  <c r="AJ2872" i="3"/>
  <c r="AI2872" i="3"/>
  <c r="AG2872" i="3"/>
  <c r="AF2872" i="3"/>
  <c r="AE2872" i="3"/>
  <c r="AD2872" i="3"/>
  <c r="AC2872" i="3"/>
  <c r="AV2871" i="3"/>
  <c r="AR2871" i="3"/>
  <c r="AQ2871" i="3"/>
  <c r="AP2871" i="3"/>
  <c r="AN2871" i="3"/>
  <c r="AL2871" i="3"/>
  <c r="AK2871" i="3"/>
  <c r="AJ2871" i="3"/>
  <c r="AI2871" i="3"/>
  <c r="AG2871" i="3"/>
  <c r="AF2871" i="3"/>
  <c r="AE2871" i="3"/>
  <c r="AD2871" i="3"/>
  <c r="AC2871" i="3"/>
  <c r="AV2870" i="3"/>
  <c r="AR2870" i="3"/>
  <c r="AQ2870" i="3"/>
  <c r="AP2870" i="3"/>
  <c r="AN2870" i="3"/>
  <c r="AL2870" i="3"/>
  <c r="AK2870" i="3"/>
  <c r="AJ2870" i="3"/>
  <c r="AI2870" i="3"/>
  <c r="AG2870" i="3"/>
  <c r="AF2870" i="3"/>
  <c r="AE2870" i="3"/>
  <c r="AD2870" i="3"/>
  <c r="AC2870" i="3"/>
  <c r="AV2869" i="3"/>
  <c r="AR2869" i="3"/>
  <c r="AQ2869" i="3"/>
  <c r="AP2869" i="3"/>
  <c r="AN2869" i="3"/>
  <c r="AL2869" i="3"/>
  <c r="AK2869" i="3"/>
  <c r="AJ2869" i="3"/>
  <c r="AI2869" i="3"/>
  <c r="AG2869" i="3"/>
  <c r="AF2869" i="3"/>
  <c r="AE2869" i="3"/>
  <c r="AD2869" i="3"/>
  <c r="AC2869" i="3"/>
  <c r="AV2868" i="3"/>
  <c r="AR2868" i="3"/>
  <c r="AQ2868" i="3"/>
  <c r="AP2868" i="3"/>
  <c r="AN2868" i="3"/>
  <c r="AL2868" i="3"/>
  <c r="AK2868" i="3"/>
  <c r="AJ2868" i="3"/>
  <c r="AI2868" i="3"/>
  <c r="AG2868" i="3"/>
  <c r="AF2868" i="3"/>
  <c r="AE2868" i="3"/>
  <c r="AD2868" i="3"/>
  <c r="AC2868" i="3"/>
  <c r="AV2867" i="3"/>
  <c r="AR2867" i="3"/>
  <c r="AQ2867" i="3"/>
  <c r="AP2867" i="3"/>
  <c r="AN2867" i="3"/>
  <c r="AL2867" i="3"/>
  <c r="AK2867" i="3"/>
  <c r="AJ2867" i="3"/>
  <c r="AI2867" i="3"/>
  <c r="AG2867" i="3"/>
  <c r="AF2867" i="3"/>
  <c r="AE2867" i="3"/>
  <c r="AD2867" i="3"/>
  <c r="AC2867" i="3"/>
  <c r="AV2866" i="3"/>
  <c r="AR2866" i="3"/>
  <c r="AQ2866" i="3"/>
  <c r="AP2866" i="3"/>
  <c r="AN2866" i="3"/>
  <c r="AL2866" i="3"/>
  <c r="AK2866" i="3"/>
  <c r="AJ2866" i="3"/>
  <c r="AI2866" i="3"/>
  <c r="AG2866" i="3"/>
  <c r="AF2866" i="3"/>
  <c r="AE2866" i="3"/>
  <c r="AD2866" i="3"/>
  <c r="AC2866" i="3"/>
  <c r="AV2865" i="3"/>
  <c r="AR2865" i="3"/>
  <c r="AQ2865" i="3"/>
  <c r="AP2865" i="3"/>
  <c r="AN2865" i="3"/>
  <c r="AL2865" i="3"/>
  <c r="AK2865" i="3"/>
  <c r="AJ2865" i="3"/>
  <c r="AI2865" i="3"/>
  <c r="AG2865" i="3"/>
  <c r="AF2865" i="3"/>
  <c r="AE2865" i="3"/>
  <c r="AD2865" i="3"/>
  <c r="AC2865" i="3"/>
  <c r="AV2864" i="3"/>
  <c r="AR2864" i="3"/>
  <c r="AQ2864" i="3"/>
  <c r="AP2864" i="3"/>
  <c r="AN2864" i="3"/>
  <c r="AL2864" i="3"/>
  <c r="AK2864" i="3"/>
  <c r="AJ2864" i="3"/>
  <c r="AI2864" i="3"/>
  <c r="AG2864" i="3"/>
  <c r="AF2864" i="3"/>
  <c r="AE2864" i="3"/>
  <c r="AD2864" i="3"/>
  <c r="AC2864" i="3"/>
  <c r="AV2863" i="3"/>
  <c r="AR2863" i="3"/>
  <c r="AQ2863" i="3"/>
  <c r="AP2863" i="3"/>
  <c r="AN2863" i="3"/>
  <c r="AL2863" i="3"/>
  <c r="AK2863" i="3"/>
  <c r="AJ2863" i="3"/>
  <c r="AI2863" i="3"/>
  <c r="AG2863" i="3"/>
  <c r="AF2863" i="3"/>
  <c r="AE2863" i="3"/>
  <c r="AD2863" i="3"/>
  <c r="AC2863" i="3"/>
  <c r="AV2862" i="3"/>
  <c r="AR2862" i="3"/>
  <c r="AQ2862" i="3"/>
  <c r="AP2862" i="3"/>
  <c r="AN2862" i="3"/>
  <c r="AL2862" i="3"/>
  <c r="AK2862" i="3"/>
  <c r="AJ2862" i="3"/>
  <c r="AI2862" i="3"/>
  <c r="AG2862" i="3"/>
  <c r="AF2862" i="3"/>
  <c r="AE2862" i="3"/>
  <c r="AD2862" i="3"/>
  <c r="AC2862" i="3"/>
  <c r="AV2861" i="3"/>
  <c r="AR2861" i="3"/>
  <c r="AQ2861" i="3"/>
  <c r="AP2861" i="3"/>
  <c r="AN2861" i="3"/>
  <c r="AL2861" i="3"/>
  <c r="AK2861" i="3"/>
  <c r="AJ2861" i="3"/>
  <c r="AI2861" i="3"/>
  <c r="AG2861" i="3"/>
  <c r="AF2861" i="3"/>
  <c r="AE2861" i="3"/>
  <c r="AD2861" i="3"/>
  <c r="AC2861" i="3"/>
  <c r="AV2860" i="3"/>
  <c r="AR2860" i="3"/>
  <c r="AQ2860" i="3"/>
  <c r="AP2860" i="3"/>
  <c r="AN2860" i="3"/>
  <c r="AL2860" i="3"/>
  <c r="AK2860" i="3"/>
  <c r="AJ2860" i="3"/>
  <c r="AI2860" i="3"/>
  <c r="AG2860" i="3"/>
  <c r="AF2860" i="3"/>
  <c r="AE2860" i="3"/>
  <c r="AD2860" i="3"/>
  <c r="AC2860" i="3"/>
  <c r="AV2859" i="3"/>
  <c r="AR2859" i="3"/>
  <c r="AQ2859" i="3"/>
  <c r="AP2859" i="3"/>
  <c r="AN2859" i="3"/>
  <c r="AL2859" i="3"/>
  <c r="AK2859" i="3"/>
  <c r="AJ2859" i="3"/>
  <c r="AI2859" i="3"/>
  <c r="AG2859" i="3"/>
  <c r="AF2859" i="3"/>
  <c r="AE2859" i="3"/>
  <c r="AD2859" i="3"/>
  <c r="AC2859" i="3"/>
  <c r="AV2858" i="3"/>
  <c r="AR2858" i="3"/>
  <c r="AQ2858" i="3"/>
  <c r="AP2858" i="3"/>
  <c r="AN2858" i="3"/>
  <c r="AL2858" i="3"/>
  <c r="AK2858" i="3"/>
  <c r="AJ2858" i="3"/>
  <c r="AI2858" i="3"/>
  <c r="AG2858" i="3"/>
  <c r="AF2858" i="3"/>
  <c r="AE2858" i="3"/>
  <c r="AD2858" i="3"/>
  <c r="AC2858" i="3"/>
  <c r="AV2857" i="3"/>
  <c r="AR2857" i="3"/>
  <c r="AQ2857" i="3"/>
  <c r="AP2857" i="3"/>
  <c r="AN2857" i="3"/>
  <c r="AL2857" i="3"/>
  <c r="AK2857" i="3"/>
  <c r="AJ2857" i="3"/>
  <c r="AI2857" i="3"/>
  <c r="AG2857" i="3"/>
  <c r="AF2857" i="3"/>
  <c r="AE2857" i="3"/>
  <c r="AD2857" i="3"/>
  <c r="AC2857" i="3"/>
  <c r="AV2856" i="3"/>
  <c r="AR2856" i="3"/>
  <c r="AQ2856" i="3"/>
  <c r="AP2856" i="3"/>
  <c r="AN2856" i="3"/>
  <c r="AL2856" i="3"/>
  <c r="AK2856" i="3"/>
  <c r="AJ2856" i="3"/>
  <c r="AI2856" i="3"/>
  <c r="AG2856" i="3"/>
  <c r="AF2856" i="3"/>
  <c r="AE2856" i="3"/>
  <c r="AD2856" i="3"/>
  <c r="AC2856" i="3"/>
  <c r="AV2855" i="3"/>
  <c r="AR2855" i="3"/>
  <c r="AQ2855" i="3"/>
  <c r="AP2855" i="3"/>
  <c r="AN2855" i="3"/>
  <c r="AL2855" i="3"/>
  <c r="AK2855" i="3"/>
  <c r="AJ2855" i="3"/>
  <c r="AI2855" i="3"/>
  <c r="AG2855" i="3"/>
  <c r="AF2855" i="3"/>
  <c r="AE2855" i="3"/>
  <c r="AD2855" i="3"/>
  <c r="AC2855" i="3"/>
  <c r="AV2854" i="3"/>
  <c r="AR2854" i="3"/>
  <c r="AQ2854" i="3"/>
  <c r="AP2854" i="3"/>
  <c r="AN2854" i="3"/>
  <c r="AL2854" i="3"/>
  <c r="AK2854" i="3"/>
  <c r="AJ2854" i="3"/>
  <c r="AI2854" i="3"/>
  <c r="AG2854" i="3"/>
  <c r="AF2854" i="3"/>
  <c r="AE2854" i="3"/>
  <c r="AD2854" i="3"/>
  <c r="AC2854" i="3"/>
  <c r="AV2853" i="3"/>
  <c r="AR2853" i="3"/>
  <c r="AQ2853" i="3"/>
  <c r="AP2853" i="3"/>
  <c r="AN2853" i="3"/>
  <c r="AL2853" i="3"/>
  <c r="AK2853" i="3"/>
  <c r="AJ2853" i="3"/>
  <c r="AI2853" i="3"/>
  <c r="AG2853" i="3"/>
  <c r="AF2853" i="3"/>
  <c r="AE2853" i="3"/>
  <c r="AD2853" i="3"/>
  <c r="AC2853" i="3"/>
  <c r="AV2852" i="3"/>
  <c r="AR2852" i="3"/>
  <c r="AQ2852" i="3"/>
  <c r="AP2852" i="3"/>
  <c r="AN2852" i="3"/>
  <c r="AL2852" i="3"/>
  <c r="AK2852" i="3"/>
  <c r="AJ2852" i="3"/>
  <c r="AI2852" i="3"/>
  <c r="AG2852" i="3"/>
  <c r="AF2852" i="3"/>
  <c r="AE2852" i="3"/>
  <c r="AD2852" i="3"/>
  <c r="AC2852" i="3"/>
  <c r="AV2851" i="3"/>
  <c r="AR2851" i="3"/>
  <c r="AQ2851" i="3"/>
  <c r="AP2851" i="3"/>
  <c r="AN2851" i="3"/>
  <c r="AL2851" i="3"/>
  <c r="AK2851" i="3"/>
  <c r="AJ2851" i="3"/>
  <c r="AI2851" i="3"/>
  <c r="AG2851" i="3"/>
  <c r="AF2851" i="3"/>
  <c r="AE2851" i="3"/>
  <c r="AD2851" i="3"/>
  <c r="AC2851" i="3"/>
  <c r="AV2850" i="3"/>
  <c r="AR2850" i="3"/>
  <c r="AQ2850" i="3"/>
  <c r="AP2850" i="3"/>
  <c r="AN2850" i="3"/>
  <c r="AL2850" i="3"/>
  <c r="AK2850" i="3"/>
  <c r="AJ2850" i="3"/>
  <c r="AI2850" i="3"/>
  <c r="AG2850" i="3"/>
  <c r="AF2850" i="3"/>
  <c r="AE2850" i="3"/>
  <c r="AD2850" i="3"/>
  <c r="AC2850" i="3"/>
  <c r="AV2849" i="3"/>
  <c r="AR2849" i="3"/>
  <c r="AQ2849" i="3"/>
  <c r="AP2849" i="3"/>
  <c r="AN2849" i="3"/>
  <c r="AL2849" i="3"/>
  <c r="AK2849" i="3"/>
  <c r="AJ2849" i="3"/>
  <c r="AI2849" i="3"/>
  <c r="AG2849" i="3"/>
  <c r="AF2849" i="3"/>
  <c r="AE2849" i="3"/>
  <c r="AD2849" i="3"/>
  <c r="AC2849" i="3"/>
  <c r="AV2848" i="3"/>
  <c r="AR2848" i="3"/>
  <c r="AQ2848" i="3"/>
  <c r="AP2848" i="3"/>
  <c r="AN2848" i="3"/>
  <c r="AL2848" i="3"/>
  <c r="AK2848" i="3"/>
  <c r="AJ2848" i="3"/>
  <c r="AI2848" i="3"/>
  <c r="AG2848" i="3"/>
  <c r="AF2848" i="3"/>
  <c r="AE2848" i="3"/>
  <c r="AD2848" i="3"/>
  <c r="AC2848" i="3"/>
  <c r="AV2847" i="3"/>
  <c r="AR2847" i="3"/>
  <c r="AQ2847" i="3"/>
  <c r="AP2847" i="3"/>
  <c r="AN2847" i="3"/>
  <c r="AL2847" i="3"/>
  <c r="AK2847" i="3"/>
  <c r="AJ2847" i="3"/>
  <c r="AI2847" i="3"/>
  <c r="AG2847" i="3"/>
  <c r="AF2847" i="3"/>
  <c r="AE2847" i="3"/>
  <c r="AD2847" i="3"/>
  <c r="AC2847" i="3"/>
  <c r="AV2846" i="3"/>
  <c r="AR2846" i="3"/>
  <c r="AQ2846" i="3"/>
  <c r="AP2846" i="3"/>
  <c r="AN2846" i="3"/>
  <c r="AL2846" i="3"/>
  <c r="AK2846" i="3"/>
  <c r="AJ2846" i="3"/>
  <c r="AI2846" i="3"/>
  <c r="AG2846" i="3"/>
  <c r="AF2846" i="3"/>
  <c r="AE2846" i="3"/>
  <c r="AD2846" i="3"/>
  <c r="AC2846" i="3"/>
  <c r="AV2845" i="3"/>
  <c r="AR2845" i="3"/>
  <c r="AQ2845" i="3"/>
  <c r="AP2845" i="3"/>
  <c r="AN2845" i="3"/>
  <c r="AL2845" i="3"/>
  <c r="AK2845" i="3"/>
  <c r="AJ2845" i="3"/>
  <c r="AI2845" i="3"/>
  <c r="AG2845" i="3"/>
  <c r="AF2845" i="3"/>
  <c r="AE2845" i="3"/>
  <c r="AD2845" i="3"/>
  <c r="AC2845" i="3"/>
  <c r="AV2844" i="3"/>
  <c r="AR2844" i="3"/>
  <c r="AQ2844" i="3"/>
  <c r="AP2844" i="3"/>
  <c r="AN2844" i="3"/>
  <c r="AL2844" i="3"/>
  <c r="AK2844" i="3"/>
  <c r="AJ2844" i="3"/>
  <c r="AI2844" i="3"/>
  <c r="AG2844" i="3"/>
  <c r="AF2844" i="3"/>
  <c r="AE2844" i="3"/>
  <c r="AD2844" i="3"/>
  <c r="AC2844" i="3"/>
  <c r="AV2843" i="3"/>
  <c r="AR2843" i="3"/>
  <c r="AQ2843" i="3"/>
  <c r="AP2843" i="3"/>
  <c r="AN2843" i="3"/>
  <c r="AL2843" i="3"/>
  <c r="AK2843" i="3"/>
  <c r="AJ2843" i="3"/>
  <c r="AI2843" i="3"/>
  <c r="AG2843" i="3"/>
  <c r="AF2843" i="3"/>
  <c r="AE2843" i="3"/>
  <c r="AD2843" i="3"/>
  <c r="AC2843" i="3"/>
  <c r="AV2842" i="3"/>
  <c r="AR2842" i="3"/>
  <c r="AQ2842" i="3"/>
  <c r="AP2842" i="3"/>
  <c r="AN2842" i="3"/>
  <c r="AL2842" i="3"/>
  <c r="AK2842" i="3"/>
  <c r="AJ2842" i="3"/>
  <c r="AI2842" i="3"/>
  <c r="AG2842" i="3"/>
  <c r="AF2842" i="3"/>
  <c r="AE2842" i="3"/>
  <c r="AD2842" i="3"/>
  <c r="AC2842" i="3"/>
  <c r="AV2841" i="3"/>
  <c r="AR2841" i="3"/>
  <c r="AQ2841" i="3"/>
  <c r="AP2841" i="3"/>
  <c r="AN2841" i="3"/>
  <c r="AL2841" i="3"/>
  <c r="AK2841" i="3"/>
  <c r="AJ2841" i="3"/>
  <c r="AI2841" i="3"/>
  <c r="AG2841" i="3"/>
  <c r="AF2841" i="3"/>
  <c r="AE2841" i="3"/>
  <c r="AD2841" i="3"/>
  <c r="AC2841" i="3"/>
  <c r="AV2840" i="3"/>
  <c r="AR2840" i="3"/>
  <c r="AQ2840" i="3"/>
  <c r="AP2840" i="3"/>
  <c r="AN2840" i="3"/>
  <c r="AL2840" i="3"/>
  <c r="AK2840" i="3"/>
  <c r="AJ2840" i="3"/>
  <c r="AI2840" i="3"/>
  <c r="AG2840" i="3"/>
  <c r="AF2840" i="3"/>
  <c r="AE2840" i="3"/>
  <c r="AD2840" i="3"/>
  <c r="AC2840" i="3"/>
  <c r="AV2839" i="3"/>
  <c r="AR2839" i="3"/>
  <c r="AQ2839" i="3"/>
  <c r="AP2839" i="3"/>
  <c r="AN2839" i="3"/>
  <c r="AL2839" i="3"/>
  <c r="AK2839" i="3"/>
  <c r="AJ2839" i="3"/>
  <c r="AI2839" i="3"/>
  <c r="AG2839" i="3"/>
  <c r="AF2839" i="3"/>
  <c r="AE2839" i="3"/>
  <c r="AD2839" i="3"/>
  <c r="AC2839" i="3"/>
  <c r="AV2838" i="3"/>
  <c r="AR2838" i="3"/>
  <c r="AQ2838" i="3"/>
  <c r="AP2838" i="3"/>
  <c r="AN2838" i="3"/>
  <c r="AL2838" i="3"/>
  <c r="AK2838" i="3"/>
  <c r="AJ2838" i="3"/>
  <c r="AI2838" i="3"/>
  <c r="AG2838" i="3"/>
  <c r="AF2838" i="3"/>
  <c r="AE2838" i="3"/>
  <c r="AD2838" i="3"/>
  <c r="AC2838" i="3"/>
  <c r="AV2837" i="3"/>
  <c r="AR2837" i="3"/>
  <c r="AQ2837" i="3"/>
  <c r="AP2837" i="3"/>
  <c r="AN2837" i="3"/>
  <c r="AL2837" i="3"/>
  <c r="AK2837" i="3"/>
  <c r="AJ2837" i="3"/>
  <c r="AI2837" i="3"/>
  <c r="AG2837" i="3"/>
  <c r="AF2837" i="3"/>
  <c r="AE2837" i="3"/>
  <c r="AD2837" i="3"/>
  <c r="AC2837" i="3"/>
  <c r="AV2836" i="3"/>
  <c r="AR2836" i="3"/>
  <c r="AQ2836" i="3"/>
  <c r="AP2836" i="3"/>
  <c r="AN2836" i="3"/>
  <c r="AL2836" i="3"/>
  <c r="AK2836" i="3"/>
  <c r="AJ2836" i="3"/>
  <c r="AI2836" i="3"/>
  <c r="AG2836" i="3"/>
  <c r="AF2836" i="3"/>
  <c r="AE2836" i="3"/>
  <c r="AD2836" i="3"/>
  <c r="AC2836" i="3"/>
  <c r="AV2835" i="3"/>
  <c r="AR2835" i="3"/>
  <c r="AQ2835" i="3"/>
  <c r="AP2835" i="3"/>
  <c r="AN2835" i="3"/>
  <c r="AL2835" i="3"/>
  <c r="AK2835" i="3"/>
  <c r="AJ2835" i="3"/>
  <c r="AI2835" i="3"/>
  <c r="AG2835" i="3"/>
  <c r="AF2835" i="3"/>
  <c r="AE2835" i="3"/>
  <c r="AD2835" i="3"/>
  <c r="AC2835" i="3"/>
  <c r="AV2834" i="3"/>
  <c r="AR2834" i="3"/>
  <c r="AQ2834" i="3"/>
  <c r="AP2834" i="3"/>
  <c r="AN2834" i="3"/>
  <c r="AL2834" i="3"/>
  <c r="AK2834" i="3"/>
  <c r="AJ2834" i="3"/>
  <c r="AI2834" i="3"/>
  <c r="AG2834" i="3"/>
  <c r="AF2834" i="3"/>
  <c r="AE2834" i="3"/>
  <c r="AD2834" i="3"/>
  <c r="AC2834" i="3"/>
  <c r="AV2833" i="3"/>
  <c r="AR2833" i="3"/>
  <c r="AQ2833" i="3"/>
  <c r="AP2833" i="3"/>
  <c r="AN2833" i="3"/>
  <c r="AL2833" i="3"/>
  <c r="AK2833" i="3"/>
  <c r="AJ2833" i="3"/>
  <c r="AI2833" i="3"/>
  <c r="AG2833" i="3"/>
  <c r="AF2833" i="3"/>
  <c r="AE2833" i="3"/>
  <c r="AD2833" i="3"/>
  <c r="AC2833" i="3"/>
  <c r="AV2832" i="3"/>
  <c r="AR2832" i="3"/>
  <c r="AQ2832" i="3"/>
  <c r="AP2832" i="3"/>
  <c r="AN2832" i="3"/>
  <c r="AL2832" i="3"/>
  <c r="AK2832" i="3"/>
  <c r="AJ2832" i="3"/>
  <c r="AI2832" i="3"/>
  <c r="AG2832" i="3"/>
  <c r="AF2832" i="3"/>
  <c r="AE2832" i="3"/>
  <c r="AD2832" i="3"/>
  <c r="AC2832" i="3"/>
  <c r="AV2831" i="3"/>
  <c r="AR2831" i="3"/>
  <c r="AQ2831" i="3"/>
  <c r="AP2831" i="3"/>
  <c r="AN2831" i="3"/>
  <c r="AL2831" i="3"/>
  <c r="AK2831" i="3"/>
  <c r="AJ2831" i="3"/>
  <c r="AI2831" i="3"/>
  <c r="AG2831" i="3"/>
  <c r="AF2831" i="3"/>
  <c r="AE2831" i="3"/>
  <c r="AD2831" i="3"/>
  <c r="AC2831" i="3"/>
  <c r="AV2830" i="3"/>
  <c r="AR2830" i="3"/>
  <c r="AQ2830" i="3"/>
  <c r="AP2830" i="3"/>
  <c r="AN2830" i="3"/>
  <c r="AL2830" i="3"/>
  <c r="AK2830" i="3"/>
  <c r="AJ2830" i="3"/>
  <c r="AI2830" i="3"/>
  <c r="AG2830" i="3"/>
  <c r="AF2830" i="3"/>
  <c r="AE2830" i="3"/>
  <c r="AD2830" i="3"/>
  <c r="AC2830" i="3"/>
  <c r="AV2829" i="3"/>
  <c r="AR2829" i="3"/>
  <c r="AQ2829" i="3"/>
  <c r="AP2829" i="3"/>
  <c r="AN2829" i="3"/>
  <c r="AL2829" i="3"/>
  <c r="AK2829" i="3"/>
  <c r="AJ2829" i="3"/>
  <c r="AI2829" i="3"/>
  <c r="AG2829" i="3"/>
  <c r="AF2829" i="3"/>
  <c r="AE2829" i="3"/>
  <c r="AD2829" i="3"/>
  <c r="AC2829" i="3"/>
  <c r="AV2828" i="3"/>
  <c r="AR2828" i="3"/>
  <c r="AQ2828" i="3"/>
  <c r="AP2828" i="3"/>
  <c r="AN2828" i="3"/>
  <c r="AL2828" i="3"/>
  <c r="AK2828" i="3"/>
  <c r="AJ2828" i="3"/>
  <c r="AI2828" i="3"/>
  <c r="AG2828" i="3"/>
  <c r="AF2828" i="3"/>
  <c r="AE2828" i="3"/>
  <c r="AD2828" i="3"/>
  <c r="AC2828" i="3"/>
  <c r="AV2827" i="3"/>
  <c r="AR2827" i="3"/>
  <c r="AQ2827" i="3"/>
  <c r="AP2827" i="3"/>
  <c r="AN2827" i="3"/>
  <c r="AL2827" i="3"/>
  <c r="AK2827" i="3"/>
  <c r="AJ2827" i="3"/>
  <c r="AI2827" i="3"/>
  <c r="AG2827" i="3"/>
  <c r="AF2827" i="3"/>
  <c r="AE2827" i="3"/>
  <c r="AD2827" i="3"/>
  <c r="AC2827" i="3"/>
  <c r="AV2826" i="3"/>
  <c r="AR2826" i="3"/>
  <c r="AQ2826" i="3"/>
  <c r="AP2826" i="3"/>
  <c r="AN2826" i="3"/>
  <c r="AL2826" i="3"/>
  <c r="AK2826" i="3"/>
  <c r="AJ2826" i="3"/>
  <c r="AI2826" i="3"/>
  <c r="AG2826" i="3"/>
  <c r="AF2826" i="3"/>
  <c r="AE2826" i="3"/>
  <c r="AD2826" i="3"/>
  <c r="AC2826" i="3"/>
  <c r="AV2825" i="3"/>
  <c r="AR2825" i="3"/>
  <c r="AQ2825" i="3"/>
  <c r="AP2825" i="3"/>
  <c r="AN2825" i="3"/>
  <c r="AL2825" i="3"/>
  <c r="AK2825" i="3"/>
  <c r="AJ2825" i="3"/>
  <c r="AI2825" i="3"/>
  <c r="AG2825" i="3"/>
  <c r="AF2825" i="3"/>
  <c r="AE2825" i="3"/>
  <c r="AD2825" i="3"/>
  <c r="AC2825" i="3"/>
  <c r="AV2824" i="3"/>
  <c r="AR2824" i="3"/>
  <c r="AQ2824" i="3"/>
  <c r="AP2824" i="3"/>
  <c r="AN2824" i="3"/>
  <c r="AL2824" i="3"/>
  <c r="AK2824" i="3"/>
  <c r="AJ2824" i="3"/>
  <c r="AI2824" i="3"/>
  <c r="AG2824" i="3"/>
  <c r="AF2824" i="3"/>
  <c r="AE2824" i="3"/>
  <c r="AD2824" i="3"/>
  <c r="AC2824" i="3"/>
  <c r="AV2823" i="3"/>
  <c r="AR2823" i="3"/>
  <c r="AQ2823" i="3"/>
  <c r="AP2823" i="3"/>
  <c r="AN2823" i="3"/>
  <c r="AL2823" i="3"/>
  <c r="AK2823" i="3"/>
  <c r="AJ2823" i="3"/>
  <c r="AI2823" i="3"/>
  <c r="AG2823" i="3"/>
  <c r="AF2823" i="3"/>
  <c r="AE2823" i="3"/>
  <c r="AD2823" i="3"/>
  <c r="AC2823" i="3"/>
  <c r="AV2822" i="3"/>
  <c r="AR2822" i="3"/>
  <c r="AQ2822" i="3"/>
  <c r="AP2822" i="3"/>
  <c r="AN2822" i="3"/>
  <c r="AL2822" i="3"/>
  <c r="AK2822" i="3"/>
  <c r="AJ2822" i="3"/>
  <c r="AI2822" i="3"/>
  <c r="AG2822" i="3"/>
  <c r="AF2822" i="3"/>
  <c r="AE2822" i="3"/>
  <c r="AD2822" i="3"/>
  <c r="AC2822" i="3"/>
  <c r="AV2821" i="3"/>
  <c r="AR2821" i="3"/>
  <c r="AQ2821" i="3"/>
  <c r="AP2821" i="3"/>
  <c r="AN2821" i="3"/>
  <c r="AL2821" i="3"/>
  <c r="AK2821" i="3"/>
  <c r="AJ2821" i="3"/>
  <c r="AI2821" i="3"/>
  <c r="AG2821" i="3"/>
  <c r="AF2821" i="3"/>
  <c r="AE2821" i="3"/>
  <c r="AD2821" i="3"/>
  <c r="AC2821" i="3"/>
  <c r="AV2820" i="3"/>
  <c r="AR2820" i="3"/>
  <c r="AQ2820" i="3"/>
  <c r="AP2820" i="3"/>
  <c r="AN2820" i="3"/>
  <c r="AL2820" i="3"/>
  <c r="AK2820" i="3"/>
  <c r="AJ2820" i="3"/>
  <c r="AI2820" i="3"/>
  <c r="AG2820" i="3"/>
  <c r="AF2820" i="3"/>
  <c r="AE2820" i="3"/>
  <c r="AD2820" i="3"/>
  <c r="AC2820" i="3"/>
  <c r="AV2819" i="3"/>
  <c r="AR2819" i="3"/>
  <c r="AQ2819" i="3"/>
  <c r="AP2819" i="3"/>
  <c r="AN2819" i="3"/>
  <c r="AL2819" i="3"/>
  <c r="AK2819" i="3"/>
  <c r="AJ2819" i="3"/>
  <c r="AI2819" i="3"/>
  <c r="AG2819" i="3"/>
  <c r="AF2819" i="3"/>
  <c r="AE2819" i="3"/>
  <c r="AD2819" i="3"/>
  <c r="AC2819" i="3"/>
  <c r="AV2818" i="3"/>
  <c r="AR2818" i="3"/>
  <c r="AQ2818" i="3"/>
  <c r="AP2818" i="3"/>
  <c r="AN2818" i="3"/>
  <c r="AL2818" i="3"/>
  <c r="AK2818" i="3"/>
  <c r="AJ2818" i="3"/>
  <c r="AI2818" i="3"/>
  <c r="AG2818" i="3"/>
  <c r="AF2818" i="3"/>
  <c r="AE2818" i="3"/>
  <c r="AD2818" i="3"/>
  <c r="AC2818" i="3"/>
  <c r="AV2817" i="3"/>
  <c r="AR2817" i="3"/>
  <c r="AQ2817" i="3"/>
  <c r="AP2817" i="3"/>
  <c r="AN2817" i="3"/>
  <c r="AL2817" i="3"/>
  <c r="AK2817" i="3"/>
  <c r="AJ2817" i="3"/>
  <c r="AI2817" i="3"/>
  <c r="AG2817" i="3"/>
  <c r="AF2817" i="3"/>
  <c r="AE2817" i="3"/>
  <c r="AD2817" i="3"/>
  <c r="AC2817" i="3"/>
  <c r="AV2816" i="3"/>
  <c r="AR2816" i="3"/>
  <c r="AQ2816" i="3"/>
  <c r="AP2816" i="3"/>
  <c r="AN2816" i="3"/>
  <c r="AL2816" i="3"/>
  <c r="AK2816" i="3"/>
  <c r="AJ2816" i="3"/>
  <c r="AI2816" i="3"/>
  <c r="AG2816" i="3"/>
  <c r="AF2816" i="3"/>
  <c r="AE2816" i="3"/>
  <c r="AD2816" i="3"/>
  <c r="AC2816" i="3"/>
  <c r="AV2815" i="3"/>
  <c r="AR2815" i="3"/>
  <c r="AQ2815" i="3"/>
  <c r="AP2815" i="3"/>
  <c r="AN2815" i="3"/>
  <c r="AL2815" i="3"/>
  <c r="AK2815" i="3"/>
  <c r="AJ2815" i="3"/>
  <c r="AI2815" i="3"/>
  <c r="AG2815" i="3"/>
  <c r="AF2815" i="3"/>
  <c r="AE2815" i="3"/>
  <c r="AD2815" i="3"/>
  <c r="AC2815" i="3"/>
  <c r="AV2814" i="3"/>
  <c r="AR2814" i="3"/>
  <c r="AQ2814" i="3"/>
  <c r="AP2814" i="3"/>
  <c r="AN2814" i="3"/>
  <c r="AL2814" i="3"/>
  <c r="AK2814" i="3"/>
  <c r="AJ2814" i="3"/>
  <c r="AI2814" i="3"/>
  <c r="AG2814" i="3"/>
  <c r="AF2814" i="3"/>
  <c r="AE2814" i="3"/>
  <c r="AD2814" i="3"/>
  <c r="AC2814" i="3"/>
  <c r="AV2813" i="3"/>
  <c r="AR2813" i="3"/>
  <c r="AQ2813" i="3"/>
  <c r="AP2813" i="3"/>
  <c r="AN2813" i="3"/>
  <c r="AL2813" i="3"/>
  <c r="AK2813" i="3"/>
  <c r="AJ2813" i="3"/>
  <c r="AI2813" i="3"/>
  <c r="AG2813" i="3"/>
  <c r="AF2813" i="3"/>
  <c r="AE2813" i="3"/>
  <c r="AD2813" i="3"/>
  <c r="AC2813" i="3"/>
  <c r="AV2812" i="3"/>
  <c r="AR2812" i="3"/>
  <c r="AQ2812" i="3"/>
  <c r="AP2812" i="3"/>
  <c r="AN2812" i="3"/>
  <c r="AL2812" i="3"/>
  <c r="AK2812" i="3"/>
  <c r="AJ2812" i="3"/>
  <c r="AI2812" i="3"/>
  <c r="AG2812" i="3"/>
  <c r="AF2812" i="3"/>
  <c r="AE2812" i="3"/>
  <c r="AD2812" i="3"/>
  <c r="AC2812" i="3"/>
  <c r="AV2811" i="3"/>
  <c r="AR2811" i="3"/>
  <c r="AQ2811" i="3"/>
  <c r="AP2811" i="3"/>
  <c r="AN2811" i="3"/>
  <c r="AL2811" i="3"/>
  <c r="AK2811" i="3"/>
  <c r="AJ2811" i="3"/>
  <c r="AI2811" i="3"/>
  <c r="AG2811" i="3"/>
  <c r="AF2811" i="3"/>
  <c r="AE2811" i="3"/>
  <c r="AD2811" i="3"/>
  <c r="AC2811" i="3"/>
  <c r="AV2810" i="3"/>
  <c r="AR2810" i="3"/>
  <c r="AQ2810" i="3"/>
  <c r="AP2810" i="3"/>
  <c r="AN2810" i="3"/>
  <c r="AL2810" i="3"/>
  <c r="AK2810" i="3"/>
  <c r="AJ2810" i="3"/>
  <c r="AI2810" i="3"/>
  <c r="AG2810" i="3"/>
  <c r="AF2810" i="3"/>
  <c r="AE2810" i="3"/>
  <c r="AD2810" i="3"/>
  <c r="AC2810" i="3"/>
  <c r="AV2809" i="3"/>
  <c r="AR2809" i="3"/>
  <c r="AQ2809" i="3"/>
  <c r="AP2809" i="3"/>
  <c r="AN2809" i="3"/>
  <c r="AL2809" i="3"/>
  <c r="AK2809" i="3"/>
  <c r="AJ2809" i="3"/>
  <c r="AI2809" i="3"/>
  <c r="AG2809" i="3"/>
  <c r="AF2809" i="3"/>
  <c r="AE2809" i="3"/>
  <c r="AD2809" i="3"/>
  <c r="AC2809" i="3"/>
  <c r="AV2808" i="3"/>
  <c r="AR2808" i="3"/>
  <c r="AQ2808" i="3"/>
  <c r="AP2808" i="3"/>
  <c r="AN2808" i="3"/>
  <c r="AL2808" i="3"/>
  <c r="AK2808" i="3"/>
  <c r="AJ2808" i="3"/>
  <c r="AI2808" i="3"/>
  <c r="AG2808" i="3"/>
  <c r="AF2808" i="3"/>
  <c r="AE2808" i="3"/>
  <c r="AD2808" i="3"/>
  <c r="AC2808" i="3"/>
  <c r="AV2807" i="3"/>
  <c r="AR2807" i="3"/>
  <c r="AQ2807" i="3"/>
  <c r="AP2807" i="3"/>
  <c r="AN2807" i="3"/>
  <c r="AL2807" i="3"/>
  <c r="AK2807" i="3"/>
  <c r="AJ2807" i="3"/>
  <c r="AI2807" i="3"/>
  <c r="AG2807" i="3"/>
  <c r="AF2807" i="3"/>
  <c r="AE2807" i="3"/>
  <c r="AD2807" i="3"/>
  <c r="AC2807" i="3"/>
  <c r="AV2806" i="3"/>
  <c r="AR2806" i="3"/>
  <c r="AQ2806" i="3"/>
  <c r="AP2806" i="3"/>
  <c r="AN2806" i="3"/>
  <c r="AL2806" i="3"/>
  <c r="AK2806" i="3"/>
  <c r="AJ2806" i="3"/>
  <c r="AI2806" i="3"/>
  <c r="AG2806" i="3"/>
  <c r="AF2806" i="3"/>
  <c r="AE2806" i="3"/>
  <c r="AD2806" i="3"/>
  <c r="AC2806" i="3"/>
  <c r="AV2805" i="3"/>
  <c r="AR2805" i="3"/>
  <c r="AQ2805" i="3"/>
  <c r="AP2805" i="3"/>
  <c r="AN2805" i="3"/>
  <c r="AL2805" i="3"/>
  <c r="AK2805" i="3"/>
  <c r="AJ2805" i="3"/>
  <c r="AI2805" i="3"/>
  <c r="AG2805" i="3"/>
  <c r="AF2805" i="3"/>
  <c r="AE2805" i="3"/>
  <c r="AD2805" i="3"/>
  <c r="AC2805" i="3"/>
  <c r="AV2804" i="3"/>
  <c r="AR2804" i="3"/>
  <c r="AQ2804" i="3"/>
  <c r="AP2804" i="3"/>
  <c r="AN2804" i="3"/>
  <c r="AL2804" i="3"/>
  <c r="AK2804" i="3"/>
  <c r="AJ2804" i="3"/>
  <c r="AI2804" i="3"/>
  <c r="AG2804" i="3"/>
  <c r="AF2804" i="3"/>
  <c r="AE2804" i="3"/>
  <c r="AD2804" i="3"/>
  <c r="AC2804" i="3"/>
  <c r="AV2803" i="3"/>
  <c r="AR2803" i="3"/>
  <c r="AQ2803" i="3"/>
  <c r="AP2803" i="3"/>
  <c r="AN2803" i="3"/>
  <c r="AL2803" i="3"/>
  <c r="AK2803" i="3"/>
  <c r="AJ2803" i="3"/>
  <c r="AI2803" i="3"/>
  <c r="AG2803" i="3"/>
  <c r="AF2803" i="3"/>
  <c r="AE2803" i="3"/>
  <c r="AD2803" i="3"/>
  <c r="AC2803" i="3"/>
  <c r="AV2802" i="3"/>
  <c r="AR2802" i="3"/>
  <c r="AQ2802" i="3"/>
  <c r="AP2802" i="3"/>
  <c r="AN2802" i="3"/>
  <c r="AL2802" i="3"/>
  <c r="AK2802" i="3"/>
  <c r="AJ2802" i="3"/>
  <c r="AI2802" i="3"/>
  <c r="AG2802" i="3"/>
  <c r="AF2802" i="3"/>
  <c r="AE2802" i="3"/>
  <c r="AD2802" i="3"/>
  <c r="AC2802" i="3"/>
  <c r="AV2801" i="3"/>
  <c r="AR2801" i="3"/>
  <c r="AQ2801" i="3"/>
  <c r="AP2801" i="3"/>
  <c r="AN2801" i="3"/>
  <c r="AL2801" i="3"/>
  <c r="AK2801" i="3"/>
  <c r="AJ2801" i="3"/>
  <c r="AI2801" i="3"/>
  <c r="AG2801" i="3"/>
  <c r="AF2801" i="3"/>
  <c r="AE2801" i="3"/>
  <c r="AD2801" i="3"/>
  <c r="AC2801" i="3"/>
  <c r="AV2800" i="3"/>
  <c r="AR2800" i="3"/>
  <c r="AQ2800" i="3"/>
  <c r="AP2800" i="3"/>
  <c r="AN2800" i="3"/>
  <c r="AL2800" i="3"/>
  <c r="AK2800" i="3"/>
  <c r="AJ2800" i="3"/>
  <c r="AI2800" i="3"/>
  <c r="AG2800" i="3"/>
  <c r="AF2800" i="3"/>
  <c r="AE2800" i="3"/>
  <c r="AD2800" i="3"/>
  <c r="AC2800" i="3"/>
  <c r="AV2799" i="3"/>
  <c r="AR2799" i="3"/>
  <c r="AQ2799" i="3"/>
  <c r="AP2799" i="3"/>
  <c r="AN2799" i="3"/>
  <c r="AL2799" i="3"/>
  <c r="AK2799" i="3"/>
  <c r="AJ2799" i="3"/>
  <c r="AI2799" i="3"/>
  <c r="AG2799" i="3"/>
  <c r="AF2799" i="3"/>
  <c r="AE2799" i="3"/>
  <c r="AD2799" i="3"/>
  <c r="AC2799" i="3"/>
  <c r="AV2798" i="3"/>
  <c r="AR2798" i="3"/>
  <c r="AQ2798" i="3"/>
  <c r="AP2798" i="3"/>
  <c r="AN2798" i="3"/>
  <c r="AL2798" i="3"/>
  <c r="AK2798" i="3"/>
  <c r="AJ2798" i="3"/>
  <c r="AI2798" i="3"/>
  <c r="AG2798" i="3"/>
  <c r="AF2798" i="3"/>
  <c r="AE2798" i="3"/>
  <c r="AD2798" i="3"/>
  <c r="AC2798" i="3"/>
  <c r="AV2797" i="3"/>
  <c r="AR2797" i="3"/>
  <c r="AQ2797" i="3"/>
  <c r="AP2797" i="3"/>
  <c r="AN2797" i="3"/>
  <c r="AL2797" i="3"/>
  <c r="AK2797" i="3"/>
  <c r="AJ2797" i="3"/>
  <c r="AI2797" i="3"/>
  <c r="AG2797" i="3"/>
  <c r="AF2797" i="3"/>
  <c r="AE2797" i="3"/>
  <c r="AD2797" i="3"/>
  <c r="AC2797" i="3"/>
  <c r="AV2796" i="3"/>
  <c r="AR2796" i="3"/>
  <c r="AQ2796" i="3"/>
  <c r="AP2796" i="3"/>
  <c r="AN2796" i="3"/>
  <c r="AL2796" i="3"/>
  <c r="AK2796" i="3"/>
  <c r="AJ2796" i="3"/>
  <c r="AI2796" i="3"/>
  <c r="AG2796" i="3"/>
  <c r="AF2796" i="3"/>
  <c r="AE2796" i="3"/>
  <c r="AD2796" i="3"/>
  <c r="AC2796" i="3"/>
  <c r="AV2795" i="3"/>
  <c r="AR2795" i="3"/>
  <c r="AQ2795" i="3"/>
  <c r="AP2795" i="3"/>
  <c r="AN2795" i="3"/>
  <c r="AL2795" i="3"/>
  <c r="AK2795" i="3"/>
  <c r="AJ2795" i="3"/>
  <c r="AI2795" i="3"/>
  <c r="AG2795" i="3"/>
  <c r="AF2795" i="3"/>
  <c r="AE2795" i="3"/>
  <c r="AD2795" i="3"/>
  <c r="AC2795" i="3"/>
  <c r="AV2794" i="3"/>
  <c r="AR2794" i="3"/>
  <c r="AQ2794" i="3"/>
  <c r="AP2794" i="3"/>
  <c r="AN2794" i="3"/>
  <c r="AL2794" i="3"/>
  <c r="AK2794" i="3"/>
  <c r="AJ2794" i="3"/>
  <c r="AI2794" i="3"/>
  <c r="AG2794" i="3"/>
  <c r="AF2794" i="3"/>
  <c r="AE2794" i="3"/>
  <c r="AD2794" i="3"/>
  <c r="AC2794" i="3"/>
  <c r="AV2793" i="3"/>
  <c r="AR2793" i="3"/>
  <c r="AQ2793" i="3"/>
  <c r="AP2793" i="3"/>
  <c r="AN2793" i="3"/>
  <c r="AL2793" i="3"/>
  <c r="AK2793" i="3"/>
  <c r="AJ2793" i="3"/>
  <c r="AI2793" i="3"/>
  <c r="AG2793" i="3"/>
  <c r="AF2793" i="3"/>
  <c r="AE2793" i="3"/>
  <c r="AD2793" i="3"/>
  <c r="AC2793" i="3"/>
  <c r="AV2792" i="3"/>
  <c r="AR2792" i="3"/>
  <c r="AQ2792" i="3"/>
  <c r="AP2792" i="3"/>
  <c r="AN2792" i="3"/>
  <c r="AL2792" i="3"/>
  <c r="AK2792" i="3"/>
  <c r="AJ2792" i="3"/>
  <c r="AI2792" i="3"/>
  <c r="AG2792" i="3"/>
  <c r="AF2792" i="3"/>
  <c r="AE2792" i="3"/>
  <c r="AD2792" i="3"/>
  <c r="AC2792" i="3"/>
  <c r="AV2791" i="3"/>
  <c r="AR2791" i="3"/>
  <c r="AQ2791" i="3"/>
  <c r="AP2791" i="3"/>
  <c r="AN2791" i="3"/>
  <c r="AL2791" i="3"/>
  <c r="AK2791" i="3"/>
  <c r="AJ2791" i="3"/>
  <c r="AI2791" i="3"/>
  <c r="AG2791" i="3"/>
  <c r="AF2791" i="3"/>
  <c r="AE2791" i="3"/>
  <c r="AD2791" i="3"/>
  <c r="AC2791" i="3"/>
  <c r="AV2790" i="3"/>
  <c r="AR2790" i="3"/>
  <c r="AQ2790" i="3"/>
  <c r="AP2790" i="3"/>
  <c r="AN2790" i="3"/>
  <c r="AL2790" i="3"/>
  <c r="AK2790" i="3"/>
  <c r="AJ2790" i="3"/>
  <c r="AI2790" i="3"/>
  <c r="AG2790" i="3"/>
  <c r="AF2790" i="3"/>
  <c r="AE2790" i="3"/>
  <c r="AD2790" i="3"/>
  <c r="AC2790" i="3"/>
  <c r="AV2789" i="3"/>
  <c r="AR2789" i="3"/>
  <c r="AQ2789" i="3"/>
  <c r="AP2789" i="3"/>
  <c r="AN2789" i="3"/>
  <c r="AL2789" i="3"/>
  <c r="AK2789" i="3"/>
  <c r="AJ2789" i="3"/>
  <c r="AI2789" i="3"/>
  <c r="AG2789" i="3"/>
  <c r="AF2789" i="3"/>
  <c r="AE2789" i="3"/>
  <c r="AD2789" i="3"/>
  <c r="AC2789" i="3"/>
  <c r="AV2788" i="3"/>
  <c r="AR2788" i="3"/>
  <c r="AQ2788" i="3"/>
  <c r="AP2788" i="3"/>
  <c r="AN2788" i="3"/>
  <c r="AL2788" i="3"/>
  <c r="AK2788" i="3"/>
  <c r="AJ2788" i="3"/>
  <c r="AI2788" i="3"/>
  <c r="AG2788" i="3"/>
  <c r="AF2788" i="3"/>
  <c r="AE2788" i="3"/>
  <c r="AD2788" i="3"/>
  <c r="AC2788" i="3"/>
  <c r="AV2787" i="3"/>
  <c r="AR2787" i="3"/>
  <c r="AQ2787" i="3"/>
  <c r="AP2787" i="3"/>
  <c r="AN2787" i="3"/>
  <c r="AL2787" i="3"/>
  <c r="AK2787" i="3"/>
  <c r="AJ2787" i="3"/>
  <c r="AI2787" i="3"/>
  <c r="AG2787" i="3"/>
  <c r="AF2787" i="3"/>
  <c r="AE2787" i="3"/>
  <c r="AD2787" i="3"/>
  <c r="AC2787" i="3"/>
  <c r="AV2786" i="3"/>
  <c r="AR2786" i="3"/>
  <c r="AQ2786" i="3"/>
  <c r="AP2786" i="3"/>
  <c r="AN2786" i="3"/>
  <c r="AL2786" i="3"/>
  <c r="AK2786" i="3"/>
  <c r="AJ2786" i="3"/>
  <c r="AI2786" i="3"/>
  <c r="AG2786" i="3"/>
  <c r="AF2786" i="3"/>
  <c r="AE2786" i="3"/>
  <c r="AD2786" i="3"/>
  <c r="AC2786" i="3"/>
  <c r="AV2785" i="3"/>
  <c r="AR2785" i="3"/>
  <c r="AQ2785" i="3"/>
  <c r="AP2785" i="3"/>
  <c r="AN2785" i="3"/>
  <c r="AL2785" i="3"/>
  <c r="AK2785" i="3"/>
  <c r="AJ2785" i="3"/>
  <c r="AI2785" i="3"/>
  <c r="AG2785" i="3"/>
  <c r="AF2785" i="3"/>
  <c r="AE2785" i="3"/>
  <c r="AD2785" i="3"/>
  <c r="AC2785" i="3"/>
  <c r="AV2784" i="3"/>
  <c r="AR2784" i="3"/>
  <c r="AQ2784" i="3"/>
  <c r="AP2784" i="3"/>
  <c r="AN2784" i="3"/>
  <c r="AL2784" i="3"/>
  <c r="AK2784" i="3"/>
  <c r="AJ2784" i="3"/>
  <c r="AI2784" i="3"/>
  <c r="AG2784" i="3"/>
  <c r="AF2784" i="3"/>
  <c r="AE2784" i="3"/>
  <c r="AD2784" i="3"/>
  <c r="AC2784" i="3"/>
  <c r="AV2783" i="3"/>
  <c r="AR2783" i="3"/>
  <c r="AQ2783" i="3"/>
  <c r="AP2783" i="3"/>
  <c r="AN2783" i="3"/>
  <c r="AL2783" i="3"/>
  <c r="AK2783" i="3"/>
  <c r="AJ2783" i="3"/>
  <c r="AI2783" i="3"/>
  <c r="AG2783" i="3"/>
  <c r="AF2783" i="3"/>
  <c r="AE2783" i="3"/>
  <c r="AD2783" i="3"/>
  <c r="AC2783" i="3"/>
  <c r="AV2782" i="3"/>
  <c r="AR2782" i="3"/>
  <c r="AQ2782" i="3"/>
  <c r="AP2782" i="3"/>
  <c r="AN2782" i="3"/>
  <c r="AL2782" i="3"/>
  <c r="AK2782" i="3"/>
  <c r="AJ2782" i="3"/>
  <c r="AI2782" i="3"/>
  <c r="AG2782" i="3"/>
  <c r="AF2782" i="3"/>
  <c r="AE2782" i="3"/>
  <c r="AD2782" i="3"/>
  <c r="AC2782" i="3"/>
  <c r="AV2781" i="3"/>
  <c r="AR2781" i="3"/>
  <c r="AQ2781" i="3"/>
  <c r="AP2781" i="3"/>
  <c r="AN2781" i="3"/>
  <c r="AL2781" i="3"/>
  <c r="AK2781" i="3"/>
  <c r="AJ2781" i="3"/>
  <c r="AI2781" i="3"/>
  <c r="AG2781" i="3"/>
  <c r="AF2781" i="3"/>
  <c r="AE2781" i="3"/>
  <c r="AD2781" i="3"/>
  <c r="AC2781" i="3"/>
  <c r="AV2780" i="3"/>
  <c r="AR2780" i="3"/>
  <c r="AQ2780" i="3"/>
  <c r="AP2780" i="3"/>
  <c r="AN2780" i="3"/>
  <c r="AL2780" i="3"/>
  <c r="AK2780" i="3"/>
  <c r="AJ2780" i="3"/>
  <c r="AI2780" i="3"/>
  <c r="AG2780" i="3"/>
  <c r="AF2780" i="3"/>
  <c r="AE2780" i="3"/>
  <c r="AD2780" i="3"/>
  <c r="AC2780" i="3"/>
  <c r="AV2779" i="3"/>
  <c r="AR2779" i="3"/>
  <c r="AQ2779" i="3"/>
  <c r="AP2779" i="3"/>
  <c r="AN2779" i="3"/>
  <c r="AL2779" i="3"/>
  <c r="AK2779" i="3"/>
  <c r="AJ2779" i="3"/>
  <c r="AI2779" i="3"/>
  <c r="AG2779" i="3"/>
  <c r="AF2779" i="3"/>
  <c r="AE2779" i="3"/>
  <c r="AD2779" i="3"/>
  <c r="AC2779" i="3"/>
  <c r="AV2778" i="3"/>
  <c r="AR2778" i="3"/>
  <c r="AQ2778" i="3"/>
  <c r="AP2778" i="3"/>
  <c r="AN2778" i="3"/>
  <c r="AL2778" i="3"/>
  <c r="AK2778" i="3"/>
  <c r="AJ2778" i="3"/>
  <c r="AI2778" i="3"/>
  <c r="AG2778" i="3"/>
  <c r="AF2778" i="3"/>
  <c r="AE2778" i="3"/>
  <c r="AD2778" i="3"/>
  <c r="AC2778" i="3"/>
  <c r="AV2777" i="3"/>
  <c r="AR2777" i="3"/>
  <c r="AQ2777" i="3"/>
  <c r="AP2777" i="3"/>
  <c r="AN2777" i="3"/>
  <c r="AL2777" i="3"/>
  <c r="AK2777" i="3"/>
  <c r="AJ2777" i="3"/>
  <c r="AI2777" i="3"/>
  <c r="AG2777" i="3"/>
  <c r="AF2777" i="3"/>
  <c r="AE2777" i="3"/>
  <c r="AD2777" i="3"/>
  <c r="AC2777" i="3"/>
  <c r="AV2776" i="3"/>
  <c r="AR2776" i="3"/>
  <c r="AQ2776" i="3"/>
  <c r="AP2776" i="3"/>
  <c r="AN2776" i="3"/>
  <c r="AL2776" i="3"/>
  <c r="AK2776" i="3"/>
  <c r="AJ2776" i="3"/>
  <c r="AI2776" i="3"/>
  <c r="AG2776" i="3"/>
  <c r="AF2776" i="3"/>
  <c r="AE2776" i="3"/>
  <c r="AD2776" i="3"/>
  <c r="AC2776" i="3"/>
  <c r="AV2775" i="3"/>
  <c r="AR2775" i="3"/>
  <c r="AQ2775" i="3"/>
  <c r="AP2775" i="3"/>
  <c r="AN2775" i="3"/>
  <c r="AL2775" i="3"/>
  <c r="AK2775" i="3"/>
  <c r="AJ2775" i="3"/>
  <c r="AI2775" i="3"/>
  <c r="AG2775" i="3"/>
  <c r="AF2775" i="3"/>
  <c r="AE2775" i="3"/>
  <c r="AD2775" i="3"/>
  <c r="AC2775" i="3"/>
  <c r="AV2774" i="3"/>
  <c r="AR2774" i="3"/>
  <c r="AQ2774" i="3"/>
  <c r="AP2774" i="3"/>
  <c r="AN2774" i="3"/>
  <c r="AL2774" i="3"/>
  <c r="AK2774" i="3"/>
  <c r="AJ2774" i="3"/>
  <c r="AI2774" i="3"/>
  <c r="AG2774" i="3"/>
  <c r="AF2774" i="3"/>
  <c r="AE2774" i="3"/>
  <c r="AD2774" i="3"/>
  <c r="AC2774" i="3"/>
  <c r="AV2773" i="3"/>
  <c r="AR2773" i="3"/>
  <c r="AQ2773" i="3"/>
  <c r="AP2773" i="3"/>
  <c r="AN2773" i="3"/>
  <c r="AL2773" i="3"/>
  <c r="AK2773" i="3"/>
  <c r="AJ2773" i="3"/>
  <c r="AI2773" i="3"/>
  <c r="AG2773" i="3"/>
  <c r="AF2773" i="3"/>
  <c r="AE2773" i="3"/>
  <c r="AD2773" i="3"/>
  <c r="AC2773" i="3"/>
  <c r="AV2772" i="3"/>
  <c r="AR2772" i="3"/>
  <c r="AQ2772" i="3"/>
  <c r="AP2772" i="3"/>
  <c r="AN2772" i="3"/>
  <c r="AL2772" i="3"/>
  <c r="AK2772" i="3"/>
  <c r="AJ2772" i="3"/>
  <c r="AI2772" i="3"/>
  <c r="AG2772" i="3"/>
  <c r="AF2772" i="3"/>
  <c r="AE2772" i="3"/>
  <c r="AD2772" i="3"/>
  <c r="AC2772" i="3"/>
  <c r="AV2771" i="3"/>
  <c r="AR2771" i="3"/>
  <c r="AQ2771" i="3"/>
  <c r="AP2771" i="3"/>
  <c r="AN2771" i="3"/>
  <c r="AL2771" i="3"/>
  <c r="AK2771" i="3"/>
  <c r="AJ2771" i="3"/>
  <c r="AI2771" i="3"/>
  <c r="AG2771" i="3"/>
  <c r="AF2771" i="3"/>
  <c r="AE2771" i="3"/>
  <c r="AD2771" i="3"/>
  <c r="AC2771" i="3"/>
  <c r="AV2770" i="3"/>
  <c r="AR2770" i="3"/>
  <c r="AQ2770" i="3"/>
  <c r="AP2770" i="3"/>
  <c r="AN2770" i="3"/>
  <c r="AL2770" i="3"/>
  <c r="AK2770" i="3"/>
  <c r="AJ2770" i="3"/>
  <c r="AI2770" i="3"/>
  <c r="AG2770" i="3"/>
  <c r="AF2770" i="3"/>
  <c r="AE2770" i="3"/>
  <c r="AD2770" i="3"/>
  <c r="AC2770" i="3"/>
  <c r="AV2769" i="3"/>
  <c r="AR2769" i="3"/>
  <c r="AQ2769" i="3"/>
  <c r="AP2769" i="3"/>
  <c r="AN2769" i="3"/>
  <c r="AL2769" i="3"/>
  <c r="AK2769" i="3"/>
  <c r="AJ2769" i="3"/>
  <c r="AI2769" i="3"/>
  <c r="AG2769" i="3"/>
  <c r="AF2769" i="3"/>
  <c r="AE2769" i="3"/>
  <c r="AD2769" i="3"/>
  <c r="AC2769" i="3"/>
  <c r="AV2768" i="3"/>
  <c r="AR2768" i="3"/>
  <c r="AQ2768" i="3"/>
  <c r="AP2768" i="3"/>
  <c r="AN2768" i="3"/>
  <c r="AL2768" i="3"/>
  <c r="AK2768" i="3"/>
  <c r="AJ2768" i="3"/>
  <c r="AI2768" i="3"/>
  <c r="AG2768" i="3"/>
  <c r="AF2768" i="3"/>
  <c r="AE2768" i="3"/>
  <c r="AD2768" i="3"/>
  <c r="AC2768" i="3"/>
  <c r="AV2767" i="3"/>
  <c r="AR2767" i="3"/>
  <c r="AQ2767" i="3"/>
  <c r="AP2767" i="3"/>
  <c r="AN2767" i="3"/>
  <c r="AL2767" i="3"/>
  <c r="AK2767" i="3"/>
  <c r="AJ2767" i="3"/>
  <c r="AI2767" i="3"/>
  <c r="AG2767" i="3"/>
  <c r="AF2767" i="3"/>
  <c r="AE2767" i="3"/>
  <c r="AD2767" i="3"/>
  <c r="AC2767" i="3"/>
  <c r="AV2766" i="3"/>
  <c r="AR2766" i="3"/>
  <c r="AQ2766" i="3"/>
  <c r="AP2766" i="3"/>
  <c r="AN2766" i="3"/>
  <c r="AL2766" i="3"/>
  <c r="AK2766" i="3"/>
  <c r="AJ2766" i="3"/>
  <c r="AI2766" i="3"/>
  <c r="AG2766" i="3"/>
  <c r="AF2766" i="3"/>
  <c r="AE2766" i="3"/>
  <c r="AD2766" i="3"/>
  <c r="AC2766" i="3"/>
  <c r="AV2765" i="3"/>
  <c r="AR2765" i="3"/>
  <c r="AQ2765" i="3"/>
  <c r="AP2765" i="3"/>
  <c r="AN2765" i="3"/>
  <c r="AL2765" i="3"/>
  <c r="AK2765" i="3"/>
  <c r="AJ2765" i="3"/>
  <c r="AI2765" i="3"/>
  <c r="AG2765" i="3"/>
  <c r="AF2765" i="3"/>
  <c r="AE2765" i="3"/>
  <c r="AD2765" i="3"/>
  <c r="AC2765" i="3"/>
  <c r="AV2764" i="3"/>
  <c r="AR2764" i="3"/>
  <c r="AQ2764" i="3"/>
  <c r="AP2764" i="3"/>
  <c r="AN2764" i="3"/>
  <c r="AL2764" i="3"/>
  <c r="AK2764" i="3"/>
  <c r="AJ2764" i="3"/>
  <c r="AI2764" i="3"/>
  <c r="AG2764" i="3"/>
  <c r="AF2764" i="3"/>
  <c r="AE2764" i="3"/>
  <c r="AD2764" i="3"/>
  <c r="AC2764" i="3"/>
  <c r="AV2763" i="3"/>
  <c r="AR2763" i="3"/>
  <c r="AQ2763" i="3"/>
  <c r="AP2763" i="3"/>
  <c r="AN2763" i="3"/>
  <c r="AL2763" i="3"/>
  <c r="AK2763" i="3"/>
  <c r="AJ2763" i="3"/>
  <c r="AI2763" i="3"/>
  <c r="AG2763" i="3"/>
  <c r="AF2763" i="3"/>
  <c r="AE2763" i="3"/>
  <c r="AD2763" i="3"/>
  <c r="AC2763" i="3"/>
  <c r="AV2762" i="3"/>
  <c r="AR2762" i="3"/>
  <c r="AQ2762" i="3"/>
  <c r="AP2762" i="3"/>
  <c r="AN2762" i="3"/>
  <c r="AL2762" i="3"/>
  <c r="AK2762" i="3"/>
  <c r="AJ2762" i="3"/>
  <c r="AI2762" i="3"/>
  <c r="AG2762" i="3"/>
  <c r="AF2762" i="3"/>
  <c r="AE2762" i="3"/>
  <c r="AD2762" i="3"/>
  <c r="AC2762" i="3"/>
  <c r="AV2761" i="3"/>
  <c r="AR2761" i="3"/>
  <c r="AQ2761" i="3"/>
  <c r="AP2761" i="3"/>
  <c r="AN2761" i="3"/>
  <c r="AL2761" i="3"/>
  <c r="AK2761" i="3"/>
  <c r="AJ2761" i="3"/>
  <c r="AI2761" i="3"/>
  <c r="AG2761" i="3"/>
  <c r="AF2761" i="3"/>
  <c r="AE2761" i="3"/>
  <c r="AD2761" i="3"/>
  <c r="AC2761" i="3"/>
  <c r="AV2760" i="3"/>
  <c r="AR2760" i="3"/>
  <c r="AQ2760" i="3"/>
  <c r="AP2760" i="3"/>
  <c r="AN2760" i="3"/>
  <c r="AL2760" i="3"/>
  <c r="AK2760" i="3"/>
  <c r="AJ2760" i="3"/>
  <c r="AI2760" i="3"/>
  <c r="AG2760" i="3"/>
  <c r="AF2760" i="3"/>
  <c r="AE2760" i="3"/>
  <c r="AD2760" i="3"/>
  <c r="AC2760" i="3"/>
  <c r="AV2759" i="3"/>
  <c r="AR2759" i="3"/>
  <c r="AQ2759" i="3"/>
  <c r="AP2759" i="3"/>
  <c r="AN2759" i="3"/>
  <c r="AL2759" i="3"/>
  <c r="AK2759" i="3"/>
  <c r="AJ2759" i="3"/>
  <c r="AI2759" i="3"/>
  <c r="AG2759" i="3"/>
  <c r="AF2759" i="3"/>
  <c r="AE2759" i="3"/>
  <c r="AD2759" i="3"/>
  <c r="AC2759" i="3"/>
  <c r="AV2758" i="3"/>
  <c r="AR2758" i="3"/>
  <c r="AQ2758" i="3"/>
  <c r="AP2758" i="3"/>
  <c r="AN2758" i="3"/>
  <c r="AL2758" i="3"/>
  <c r="AK2758" i="3"/>
  <c r="AJ2758" i="3"/>
  <c r="AI2758" i="3"/>
  <c r="AG2758" i="3"/>
  <c r="AF2758" i="3"/>
  <c r="AE2758" i="3"/>
  <c r="AD2758" i="3"/>
  <c r="AC2758" i="3"/>
  <c r="AV2757" i="3"/>
  <c r="AR2757" i="3"/>
  <c r="AQ2757" i="3"/>
  <c r="AP2757" i="3"/>
  <c r="AN2757" i="3"/>
  <c r="AL2757" i="3"/>
  <c r="AK2757" i="3"/>
  <c r="AJ2757" i="3"/>
  <c r="AI2757" i="3"/>
  <c r="AG2757" i="3"/>
  <c r="AF2757" i="3"/>
  <c r="AE2757" i="3"/>
  <c r="AD2757" i="3"/>
  <c r="AC2757" i="3"/>
  <c r="AV2756" i="3"/>
  <c r="AR2756" i="3"/>
  <c r="AQ2756" i="3"/>
  <c r="AP2756" i="3"/>
  <c r="AN2756" i="3"/>
  <c r="AL2756" i="3"/>
  <c r="AK2756" i="3"/>
  <c r="AJ2756" i="3"/>
  <c r="AI2756" i="3"/>
  <c r="AG2756" i="3"/>
  <c r="AF2756" i="3"/>
  <c r="AE2756" i="3"/>
  <c r="AD2756" i="3"/>
  <c r="AC2756" i="3"/>
  <c r="AV2755" i="3"/>
  <c r="AR2755" i="3"/>
  <c r="AQ2755" i="3"/>
  <c r="AP2755" i="3"/>
  <c r="AN2755" i="3"/>
  <c r="AL2755" i="3"/>
  <c r="AK2755" i="3"/>
  <c r="AJ2755" i="3"/>
  <c r="AI2755" i="3"/>
  <c r="AG2755" i="3"/>
  <c r="AF2755" i="3"/>
  <c r="AE2755" i="3"/>
  <c r="AD2755" i="3"/>
  <c r="AC2755" i="3"/>
  <c r="AV2754" i="3"/>
  <c r="AR2754" i="3"/>
  <c r="AQ2754" i="3"/>
  <c r="AP2754" i="3"/>
  <c r="AN2754" i="3"/>
  <c r="AL2754" i="3"/>
  <c r="AK2754" i="3"/>
  <c r="AJ2754" i="3"/>
  <c r="AI2754" i="3"/>
  <c r="AG2754" i="3"/>
  <c r="AF2754" i="3"/>
  <c r="AE2754" i="3"/>
  <c r="AD2754" i="3"/>
  <c r="AC2754" i="3"/>
  <c r="AV2753" i="3"/>
  <c r="AR2753" i="3"/>
  <c r="AQ2753" i="3"/>
  <c r="AP2753" i="3"/>
  <c r="AN2753" i="3"/>
  <c r="AL2753" i="3"/>
  <c r="AK2753" i="3"/>
  <c r="AJ2753" i="3"/>
  <c r="AI2753" i="3"/>
  <c r="AG2753" i="3"/>
  <c r="AF2753" i="3"/>
  <c r="AE2753" i="3"/>
  <c r="AD2753" i="3"/>
  <c r="AC2753" i="3"/>
  <c r="AV2752" i="3"/>
  <c r="AR2752" i="3"/>
  <c r="AQ2752" i="3"/>
  <c r="AP2752" i="3"/>
  <c r="AN2752" i="3"/>
  <c r="AL2752" i="3"/>
  <c r="AK2752" i="3"/>
  <c r="AJ2752" i="3"/>
  <c r="AI2752" i="3"/>
  <c r="AG2752" i="3"/>
  <c r="AF2752" i="3"/>
  <c r="AE2752" i="3"/>
  <c r="AD2752" i="3"/>
  <c r="AC2752" i="3"/>
  <c r="AV2751" i="3"/>
  <c r="AR2751" i="3"/>
  <c r="AQ2751" i="3"/>
  <c r="AP2751" i="3"/>
  <c r="AN2751" i="3"/>
  <c r="AL2751" i="3"/>
  <c r="AK2751" i="3"/>
  <c r="AJ2751" i="3"/>
  <c r="AI2751" i="3"/>
  <c r="AG2751" i="3"/>
  <c r="AF2751" i="3"/>
  <c r="AE2751" i="3"/>
  <c r="AD2751" i="3"/>
  <c r="AC2751" i="3"/>
  <c r="AV2750" i="3"/>
  <c r="AR2750" i="3"/>
  <c r="AQ2750" i="3"/>
  <c r="AP2750" i="3"/>
  <c r="AN2750" i="3"/>
  <c r="AL2750" i="3"/>
  <c r="AK2750" i="3"/>
  <c r="AJ2750" i="3"/>
  <c r="AI2750" i="3"/>
  <c r="AG2750" i="3"/>
  <c r="AF2750" i="3"/>
  <c r="AE2750" i="3"/>
  <c r="AD2750" i="3"/>
  <c r="AC2750" i="3"/>
  <c r="AV2749" i="3"/>
  <c r="AR2749" i="3"/>
  <c r="AQ2749" i="3"/>
  <c r="AP2749" i="3"/>
  <c r="AN2749" i="3"/>
  <c r="AL2749" i="3"/>
  <c r="AK2749" i="3"/>
  <c r="AJ2749" i="3"/>
  <c r="AI2749" i="3"/>
  <c r="AG2749" i="3"/>
  <c r="AF2749" i="3"/>
  <c r="AE2749" i="3"/>
  <c r="AD2749" i="3"/>
  <c r="AC2749" i="3"/>
  <c r="AV2748" i="3"/>
  <c r="AR2748" i="3"/>
  <c r="AQ2748" i="3"/>
  <c r="AP2748" i="3"/>
  <c r="AN2748" i="3"/>
  <c r="AL2748" i="3"/>
  <c r="AK2748" i="3"/>
  <c r="AJ2748" i="3"/>
  <c r="AI2748" i="3"/>
  <c r="AG2748" i="3"/>
  <c r="AF2748" i="3"/>
  <c r="AE2748" i="3"/>
  <c r="AD2748" i="3"/>
  <c r="AC2748" i="3"/>
  <c r="AV2747" i="3"/>
  <c r="AR2747" i="3"/>
  <c r="AQ2747" i="3"/>
  <c r="AP2747" i="3"/>
  <c r="AN2747" i="3"/>
  <c r="AL2747" i="3"/>
  <c r="AK2747" i="3"/>
  <c r="AJ2747" i="3"/>
  <c r="AI2747" i="3"/>
  <c r="AG2747" i="3"/>
  <c r="AF2747" i="3"/>
  <c r="AE2747" i="3"/>
  <c r="AD2747" i="3"/>
  <c r="AC2747" i="3"/>
  <c r="AV2746" i="3"/>
  <c r="AR2746" i="3"/>
  <c r="AQ2746" i="3"/>
  <c r="AP2746" i="3"/>
  <c r="AN2746" i="3"/>
  <c r="AL2746" i="3"/>
  <c r="AK2746" i="3"/>
  <c r="AJ2746" i="3"/>
  <c r="AI2746" i="3"/>
  <c r="AG2746" i="3"/>
  <c r="AF2746" i="3"/>
  <c r="AE2746" i="3"/>
  <c r="AD2746" i="3"/>
  <c r="AC2746" i="3"/>
  <c r="AV2745" i="3"/>
  <c r="AR2745" i="3"/>
  <c r="AQ2745" i="3"/>
  <c r="AP2745" i="3"/>
  <c r="AN2745" i="3"/>
  <c r="AL2745" i="3"/>
  <c r="AK2745" i="3"/>
  <c r="AJ2745" i="3"/>
  <c r="AI2745" i="3"/>
  <c r="AG2745" i="3"/>
  <c r="AF2745" i="3"/>
  <c r="AE2745" i="3"/>
  <c r="AD2745" i="3"/>
  <c r="AC2745" i="3"/>
  <c r="AV2744" i="3"/>
  <c r="AR2744" i="3"/>
  <c r="AQ2744" i="3"/>
  <c r="AP2744" i="3"/>
  <c r="AN2744" i="3"/>
  <c r="AL2744" i="3"/>
  <c r="AK2744" i="3"/>
  <c r="AJ2744" i="3"/>
  <c r="AI2744" i="3"/>
  <c r="AG2744" i="3"/>
  <c r="AF2744" i="3"/>
  <c r="AE2744" i="3"/>
  <c r="AD2744" i="3"/>
  <c r="AC2744" i="3"/>
  <c r="AV2743" i="3"/>
  <c r="AR2743" i="3"/>
  <c r="AQ2743" i="3"/>
  <c r="AP2743" i="3"/>
  <c r="AN2743" i="3"/>
  <c r="AL2743" i="3"/>
  <c r="AK2743" i="3"/>
  <c r="AJ2743" i="3"/>
  <c r="AI2743" i="3"/>
  <c r="AG2743" i="3"/>
  <c r="AF2743" i="3"/>
  <c r="AE2743" i="3"/>
  <c r="AD2743" i="3"/>
  <c r="AC2743" i="3"/>
  <c r="AV2742" i="3"/>
  <c r="AR2742" i="3"/>
  <c r="AQ2742" i="3"/>
  <c r="AP2742" i="3"/>
  <c r="AN2742" i="3"/>
  <c r="AL2742" i="3"/>
  <c r="AK2742" i="3"/>
  <c r="AJ2742" i="3"/>
  <c r="AI2742" i="3"/>
  <c r="AG2742" i="3"/>
  <c r="AF2742" i="3"/>
  <c r="AE2742" i="3"/>
  <c r="AD2742" i="3"/>
  <c r="AC2742" i="3"/>
  <c r="AV2741" i="3"/>
  <c r="AR2741" i="3"/>
  <c r="AQ2741" i="3"/>
  <c r="AP2741" i="3"/>
  <c r="AN2741" i="3"/>
  <c r="AL2741" i="3"/>
  <c r="AK2741" i="3"/>
  <c r="AJ2741" i="3"/>
  <c r="AI2741" i="3"/>
  <c r="AG2741" i="3"/>
  <c r="AF2741" i="3"/>
  <c r="AE2741" i="3"/>
  <c r="AD2741" i="3"/>
  <c r="AC2741" i="3"/>
  <c r="AV2740" i="3"/>
  <c r="AR2740" i="3"/>
  <c r="AQ2740" i="3"/>
  <c r="AP2740" i="3"/>
  <c r="AN2740" i="3"/>
  <c r="AL2740" i="3"/>
  <c r="AK2740" i="3"/>
  <c r="AJ2740" i="3"/>
  <c r="AI2740" i="3"/>
  <c r="AG2740" i="3"/>
  <c r="AF2740" i="3"/>
  <c r="AE2740" i="3"/>
  <c r="AD2740" i="3"/>
  <c r="AC2740" i="3"/>
  <c r="AV2739" i="3"/>
  <c r="AR2739" i="3"/>
  <c r="AQ2739" i="3"/>
  <c r="AP2739" i="3"/>
  <c r="AN2739" i="3"/>
  <c r="AL2739" i="3"/>
  <c r="AK2739" i="3"/>
  <c r="AJ2739" i="3"/>
  <c r="AI2739" i="3"/>
  <c r="AG2739" i="3"/>
  <c r="AF2739" i="3"/>
  <c r="AE2739" i="3"/>
  <c r="AD2739" i="3"/>
  <c r="AC2739" i="3"/>
  <c r="AV2738" i="3"/>
  <c r="AR2738" i="3"/>
  <c r="AQ2738" i="3"/>
  <c r="AP2738" i="3"/>
  <c r="AN2738" i="3"/>
  <c r="AL2738" i="3"/>
  <c r="AK2738" i="3"/>
  <c r="AJ2738" i="3"/>
  <c r="AI2738" i="3"/>
  <c r="AG2738" i="3"/>
  <c r="AF2738" i="3"/>
  <c r="AE2738" i="3"/>
  <c r="AD2738" i="3"/>
  <c r="AC2738" i="3"/>
  <c r="AV2737" i="3"/>
  <c r="AR2737" i="3"/>
  <c r="AQ2737" i="3"/>
  <c r="AP2737" i="3"/>
  <c r="AN2737" i="3"/>
  <c r="AL2737" i="3"/>
  <c r="AK2737" i="3"/>
  <c r="AJ2737" i="3"/>
  <c r="AI2737" i="3"/>
  <c r="AG2737" i="3"/>
  <c r="AF2737" i="3"/>
  <c r="AE2737" i="3"/>
  <c r="AD2737" i="3"/>
  <c r="AC2737" i="3"/>
  <c r="AV2736" i="3"/>
  <c r="AR2736" i="3"/>
  <c r="AQ2736" i="3"/>
  <c r="AP2736" i="3"/>
  <c r="AN2736" i="3"/>
  <c r="AL2736" i="3"/>
  <c r="AK2736" i="3"/>
  <c r="AJ2736" i="3"/>
  <c r="AI2736" i="3"/>
  <c r="AG2736" i="3"/>
  <c r="AF2736" i="3"/>
  <c r="AE2736" i="3"/>
  <c r="AD2736" i="3"/>
  <c r="AC2736" i="3"/>
  <c r="AV2735" i="3"/>
  <c r="AR2735" i="3"/>
  <c r="AQ2735" i="3"/>
  <c r="AP2735" i="3"/>
  <c r="AN2735" i="3"/>
  <c r="AL2735" i="3"/>
  <c r="AK2735" i="3"/>
  <c r="AJ2735" i="3"/>
  <c r="AI2735" i="3"/>
  <c r="AG2735" i="3"/>
  <c r="AF2735" i="3"/>
  <c r="AE2735" i="3"/>
  <c r="AD2735" i="3"/>
  <c r="AC2735" i="3"/>
  <c r="AV2734" i="3"/>
  <c r="AR2734" i="3"/>
  <c r="AQ2734" i="3"/>
  <c r="AP2734" i="3"/>
  <c r="AN2734" i="3"/>
  <c r="AL2734" i="3"/>
  <c r="AK2734" i="3"/>
  <c r="AJ2734" i="3"/>
  <c r="AI2734" i="3"/>
  <c r="AG2734" i="3"/>
  <c r="AF2734" i="3"/>
  <c r="AE2734" i="3"/>
  <c r="AD2734" i="3"/>
  <c r="AC2734" i="3"/>
  <c r="AV2733" i="3"/>
  <c r="AR2733" i="3"/>
  <c r="AQ2733" i="3"/>
  <c r="AP2733" i="3"/>
  <c r="AN2733" i="3"/>
  <c r="AL2733" i="3"/>
  <c r="AK2733" i="3"/>
  <c r="AJ2733" i="3"/>
  <c r="AI2733" i="3"/>
  <c r="AG2733" i="3"/>
  <c r="AF2733" i="3"/>
  <c r="AE2733" i="3"/>
  <c r="AD2733" i="3"/>
  <c r="AC2733" i="3"/>
  <c r="AV2732" i="3"/>
  <c r="AR2732" i="3"/>
  <c r="AQ2732" i="3"/>
  <c r="AP2732" i="3"/>
  <c r="AN2732" i="3"/>
  <c r="AL2732" i="3"/>
  <c r="AK2732" i="3"/>
  <c r="AJ2732" i="3"/>
  <c r="AI2732" i="3"/>
  <c r="AG2732" i="3"/>
  <c r="AF2732" i="3"/>
  <c r="AE2732" i="3"/>
  <c r="AD2732" i="3"/>
  <c r="AC2732" i="3"/>
  <c r="AV2731" i="3"/>
  <c r="AR2731" i="3"/>
  <c r="AQ2731" i="3"/>
  <c r="AP2731" i="3"/>
  <c r="AN2731" i="3"/>
  <c r="AL2731" i="3"/>
  <c r="AK2731" i="3"/>
  <c r="AJ2731" i="3"/>
  <c r="AI2731" i="3"/>
  <c r="AG2731" i="3"/>
  <c r="AF2731" i="3"/>
  <c r="AE2731" i="3"/>
  <c r="AD2731" i="3"/>
  <c r="AC2731" i="3"/>
  <c r="AV2730" i="3"/>
  <c r="AR2730" i="3"/>
  <c r="AQ2730" i="3"/>
  <c r="AP2730" i="3"/>
  <c r="AN2730" i="3"/>
  <c r="AL2730" i="3"/>
  <c r="AK2730" i="3"/>
  <c r="AJ2730" i="3"/>
  <c r="AI2730" i="3"/>
  <c r="AG2730" i="3"/>
  <c r="AF2730" i="3"/>
  <c r="AE2730" i="3"/>
  <c r="AD2730" i="3"/>
  <c r="AC2730" i="3"/>
  <c r="AV2729" i="3"/>
  <c r="AR2729" i="3"/>
  <c r="AQ2729" i="3"/>
  <c r="AP2729" i="3"/>
  <c r="AN2729" i="3"/>
  <c r="AL2729" i="3"/>
  <c r="AK2729" i="3"/>
  <c r="AJ2729" i="3"/>
  <c r="AI2729" i="3"/>
  <c r="AG2729" i="3"/>
  <c r="AF2729" i="3"/>
  <c r="AE2729" i="3"/>
  <c r="AD2729" i="3"/>
  <c r="AC2729" i="3"/>
  <c r="AV2728" i="3"/>
  <c r="AR2728" i="3"/>
  <c r="AQ2728" i="3"/>
  <c r="AP2728" i="3"/>
  <c r="AN2728" i="3"/>
  <c r="AL2728" i="3"/>
  <c r="AK2728" i="3"/>
  <c r="AJ2728" i="3"/>
  <c r="AI2728" i="3"/>
  <c r="AG2728" i="3"/>
  <c r="AF2728" i="3"/>
  <c r="AE2728" i="3"/>
  <c r="AD2728" i="3"/>
  <c r="AC2728" i="3"/>
  <c r="AV2727" i="3"/>
  <c r="AR2727" i="3"/>
  <c r="AQ2727" i="3"/>
  <c r="AP2727" i="3"/>
  <c r="AN2727" i="3"/>
  <c r="AL2727" i="3"/>
  <c r="AK2727" i="3"/>
  <c r="AJ2727" i="3"/>
  <c r="AI2727" i="3"/>
  <c r="AG2727" i="3"/>
  <c r="AF2727" i="3"/>
  <c r="AE2727" i="3"/>
  <c r="AD2727" i="3"/>
  <c r="AC2727" i="3"/>
  <c r="AV2726" i="3"/>
  <c r="AR2726" i="3"/>
  <c r="AQ2726" i="3"/>
  <c r="AP2726" i="3"/>
  <c r="AN2726" i="3"/>
  <c r="AL2726" i="3"/>
  <c r="AK2726" i="3"/>
  <c r="AJ2726" i="3"/>
  <c r="AI2726" i="3"/>
  <c r="AG2726" i="3"/>
  <c r="AF2726" i="3"/>
  <c r="AE2726" i="3"/>
  <c r="AD2726" i="3"/>
  <c r="AC2726" i="3"/>
  <c r="AV2725" i="3"/>
  <c r="AR2725" i="3"/>
  <c r="AQ2725" i="3"/>
  <c r="AP2725" i="3"/>
  <c r="AN2725" i="3"/>
  <c r="AL2725" i="3"/>
  <c r="AK2725" i="3"/>
  <c r="AJ2725" i="3"/>
  <c r="AI2725" i="3"/>
  <c r="AG2725" i="3"/>
  <c r="AF2725" i="3"/>
  <c r="AE2725" i="3"/>
  <c r="AD2725" i="3"/>
  <c r="AC2725" i="3"/>
  <c r="AV2724" i="3"/>
  <c r="AR2724" i="3"/>
  <c r="AQ2724" i="3"/>
  <c r="AP2724" i="3"/>
  <c r="AN2724" i="3"/>
  <c r="AL2724" i="3"/>
  <c r="AK2724" i="3"/>
  <c r="AJ2724" i="3"/>
  <c r="AI2724" i="3"/>
  <c r="AG2724" i="3"/>
  <c r="AF2724" i="3"/>
  <c r="AE2724" i="3"/>
  <c r="AD2724" i="3"/>
  <c r="AC2724" i="3"/>
  <c r="AV2723" i="3"/>
  <c r="AR2723" i="3"/>
  <c r="AQ2723" i="3"/>
  <c r="AP2723" i="3"/>
  <c r="AN2723" i="3"/>
  <c r="AL2723" i="3"/>
  <c r="AK2723" i="3"/>
  <c r="AJ2723" i="3"/>
  <c r="AI2723" i="3"/>
  <c r="AG2723" i="3"/>
  <c r="AF2723" i="3"/>
  <c r="AE2723" i="3"/>
  <c r="AD2723" i="3"/>
  <c r="AC2723" i="3"/>
  <c r="AV2722" i="3"/>
  <c r="AR2722" i="3"/>
  <c r="AQ2722" i="3"/>
  <c r="AP2722" i="3"/>
  <c r="AN2722" i="3"/>
  <c r="AL2722" i="3"/>
  <c r="AK2722" i="3"/>
  <c r="AJ2722" i="3"/>
  <c r="AI2722" i="3"/>
  <c r="AG2722" i="3"/>
  <c r="AF2722" i="3"/>
  <c r="AE2722" i="3"/>
  <c r="AD2722" i="3"/>
  <c r="AC2722" i="3"/>
  <c r="AV2721" i="3"/>
  <c r="AR2721" i="3"/>
  <c r="AQ2721" i="3"/>
  <c r="AP2721" i="3"/>
  <c r="AN2721" i="3"/>
  <c r="AL2721" i="3"/>
  <c r="AK2721" i="3"/>
  <c r="AJ2721" i="3"/>
  <c r="AI2721" i="3"/>
  <c r="AG2721" i="3"/>
  <c r="AF2721" i="3"/>
  <c r="AE2721" i="3"/>
  <c r="AD2721" i="3"/>
  <c r="AC2721" i="3"/>
  <c r="AV2720" i="3"/>
  <c r="AR2720" i="3"/>
  <c r="AQ2720" i="3"/>
  <c r="AP2720" i="3"/>
  <c r="AN2720" i="3"/>
  <c r="AL2720" i="3"/>
  <c r="AK2720" i="3"/>
  <c r="AJ2720" i="3"/>
  <c r="AI2720" i="3"/>
  <c r="AG2720" i="3"/>
  <c r="AF2720" i="3"/>
  <c r="AE2720" i="3"/>
  <c r="AD2720" i="3"/>
  <c r="AC2720" i="3"/>
  <c r="AV2719" i="3"/>
  <c r="AR2719" i="3"/>
  <c r="AQ2719" i="3"/>
  <c r="AP2719" i="3"/>
  <c r="AN2719" i="3"/>
  <c r="AL2719" i="3"/>
  <c r="AK2719" i="3"/>
  <c r="AJ2719" i="3"/>
  <c r="AI2719" i="3"/>
  <c r="AG2719" i="3"/>
  <c r="AF2719" i="3"/>
  <c r="AE2719" i="3"/>
  <c r="AD2719" i="3"/>
  <c r="AC2719" i="3"/>
  <c r="AV2718" i="3"/>
  <c r="AR2718" i="3"/>
  <c r="AQ2718" i="3"/>
  <c r="AP2718" i="3"/>
  <c r="AN2718" i="3"/>
  <c r="AL2718" i="3"/>
  <c r="AK2718" i="3"/>
  <c r="AJ2718" i="3"/>
  <c r="AI2718" i="3"/>
  <c r="AG2718" i="3"/>
  <c r="AF2718" i="3"/>
  <c r="AE2718" i="3"/>
  <c r="AD2718" i="3"/>
  <c r="AC2718" i="3"/>
  <c r="AV2717" i="3"/>
  <c r="AR2717" i="3"/>
  <c r="AQ2717" i="3"/>
  <c r="AP2717" i="3"/>
  <c r="AN2717" i="3"/>
  <c r="AL2717" i="3"/>
  <c r="AK2717" i="3"/>
  <c r="AJ2717" i="3"/>
  <c r="AI2717" i="3"/>
  <c r="AG2717" i="3"/>
  <c r="AF2717" i="3"/>
  <c r="AE2717" i="3"/>
  <c r="AD2717" i="3"/>
  <c r="AC2717" i="3"/>
  <c r="AV2716" i="3"/>
  <c r="AR2716" i="3"/>
  <c r="AQ2716" i="3"/>
  <c r="AP2716" i="3"/>
  <c r="AN2716" i="3"/>
  <c r="AL2716" i="3"/>
  <c r="AK2716" i="3"/>
  <c r="AJ2716" i="3"/>
  <c r="AI2716" i="3"/>
  <c r="AG2716" i="3"/>
  <c r="AF2716" i="3"/>
  <c r="AE2716" i="3"/>
  <c r="AD2716" i="3"/>
  <c r="AC2716" i="3"/>
  <c r="AV2715" i="3"/>
  <c r="AR2715" i="3"/>
  <c r="AQ2715" i="3"/>
  <c r="AP2715" i="3"/>
  <c r="AN2715" i="3"/>
  <c r="AL2715" i="3"/>
  <c r="AK2715" i="3"/>
  <c r="AJ2715" i="3"/>
  <c r="AI2715" i="3"/>
  <c r="AG2715" i="3"/>
  <c r="AF2715" i="3"/>
  <c r="AE2715" i="3"/>
  <c r="AD2715" i="3"/>
  <c r="AC2715" i="3"/>
  <c r="AV2714" i="3"/>
  <c r="AR2714" i="3"/>
  <c r="AQ2714" i="3"/>
  <c r="AP2714" i="3"/>
  <c r="AN2714" i="3"/>
  <c r="AL2714" i="3"/>
  <c r="AK2714" i="3"/>
  <c r="AJ2714" i="3"/>
  <c r="AI2714" i="3"/>
  <c r="AG2714" i="3"/>
  <c r="AF2714" i="3"/>
  <c r="AE2714" i="3"/>
  <c r="AD2714" i="3"/>
  <c r="AC2714" i="3"/>
  <c r="AV2713" i="3"/>
  <c r="AR2713" i="3"/>
  <c r="AQ2713" i="3"/>
  <c r="AP2713" i="3"/>
  <c r="AN2713" i="3"/>
  <c r="AL2713" i="3"/>
  <c r="AK2713" i="3"/>
  <c r="AJ2713" i="3"/>
  <c r="AI2713" i="3"/>
  <c r="AG2713" i="3"/>
  <c r="AF2713" i="3"/>
  <c r="AE2713" i="3"/>
  <c r="AD2713" i="3"/>
  <c r="AC2713" i="3"/>
  <c r="AV2712" i="3"/>
  <c r="AR2712" i="3"/>
  <c r="AQ2712" i="3"/>
  <c r="AP2712" i="3"/>
  <c r="AN2712" i="3"/>
  <c r="AL2712" i="3"/>
  <c r="AK2712" i="3"/>
  <c r="AJ2712" i="3"/>
  <c r="AI2712" i="3"/>
  <c r="AG2712" i="3"/>
  <c r="AF2712" i="3"/>
  <c r="AE2712" i="3"/>
  <c r="AD2712" i="3"/>
  <c r="AC2712" i="3"/>
  <c r="AV2711" i="3"/>
  <c r="AR2711" i="3"/>
  <c r="AQ2711" i="3"/>
  <c r="AP2711" i="3"/>
  <c r="AN2711" i="3"/>
  <c r="AL2711" i="3"/>
  <c r="AK2711" i="3"/>
  <c r="AJ2711" i="3"/>
  <c r="AI2711" i="3"/>
  <c r="AG2711" i="3"/>
  <c r="AF2711" i="3"/>
  <c r="AE2711" i="3"/>
  <c r="AD2711" i="3"/>
  <c r="AC2711" i="3"/>
  <c r="AV2710" i="3"/>
  <c r="AR2710" i="3"/>
  <c r="AQ2710" i="3"/>
  <c r="AP2710" i="3"/>
  <c r="AN2710" i="3"/>
  <c r="AL2710" i="3"/>
  <c r="AK2710" i="3"/>
  <c r="AJ2710" i="3"/>
  <c r="AI2710" i="3"/>
  <c r="AG2710" i="3"/>
  <c r="AF2710" i="3"/>
  <c r="AE2710" i="3"/>
  <c r="AD2710" i="3"/>
  <c r="AC2710" i="3"/>
  <c r="AV2709" i="3"/>
  <c r="AR2709" i="3"/>
  <c r="AQ2709" i="3"/>
  <c r="AP2709" i="3"/>
  <c r="AN2709" i="3"/>
  <c r="AL2709" i="3"/>
  <c r="AK2709" i="3"/>
  <c r="AJ2709" i="3"/>
  <c r="AI2709" i="3"/>
  <c r="AG2709" i="3"/>
  <c r="AF2709" i="3"/>
  <c r="AE2709" i="3"/>
  <c r="AD2709" i="3"/>
  <c r="AC2709" i="3"/>
  <c r="AV2708" i="3"/>
  <c r="AR2708" i="3"/>
  <c r="AQ2708" i="3"/>
  <c r="AP2708" i="3"/>
  <c r="AN2708" i="3"/>
  <c r="AL2708" i="3"/>
  <c r="AK2708" i="3"/>
  <c r="AJ2708" i="3"/>
  <c r="AI2708" i="3"/>
  <c r="AG2708" i="3"/>
  <c r="AF2708" i="3"/>
  <c r="AE2708" i="3"/>
  <c r="AD2708" i="3"/>
  <c r="AC2708" i="3"/>
  <c r="AV2707" i="3"/>
  <c r="AR2707" i="3"/>
  <c r="AQ2707" i="3"/>
  <c r="AP2707" i="3"/>
  <c r="AN2707" i="3"/>
  <c r="AL2707" i="3"/>
  <c r="AK2707" i="3"/>
  <c r="AJ2707" i="3"/>
  <c r="AI2707" i="3"/>
  <c r="AG2707" i="3"/>
  <c r="AF2707" i="3"/>
  <c r="AE2707" i="3"/>
  <c r="AD2707" i="3"/>
  <c r="AC2707" i="3"/>
  <c r="AV2706" i="3"/>
  <c r="AR2706" i="3"/>
  <c r="AQ2706" i="3"/>
  <c r="AP2706" i="3"/>
  <c r="AN2706" i="3"/>
  <c r="AL2706" i="3"/>
  <c r="AK2706" i="3"/>
  <c r="AJ2706" i="3"/>
  <c r="AI2706" i="3"/>
  <c r="AG2706" i="3"/>
  <c r="AF2706" i="3"/>
  <c r="AE2706" i="3"/>
  <c r="AD2706" i="3"/>
  <c r="AC2706" i="3"/>
  <c r="AV2705" i="3"/>
  <c r="AR2705" i="3"/>
  <c r="AQ2705" i="3"/>
  <c r="AP2705" i="3"/>
  <c r="AN2705" i="3"/>
  <c r="AL2705" i="3"/>
  <c r="AK2705" i="3"/>
  <c r="AJ2705" i="3"/>
  <c r="AI2705" i="3"/>
  <c r="AG2705" i="3"/>
  <c r="AF2705" i="3"/>
  <c r="AE2705" i="3"/>
  <c r="AD2705" i="3"/>
  <c r="AC2705" i="3"/>
  <c r="AV2704" i="3"/>
  <c r="AR2704" i="3"/>
  <c r="AQ2704" i="3"/>
  <c r="AP2704" i="3"/>
  <c r="AN2704" i="3"/>
  <c r="AL2704" i="3"/>
  <c r="AK2704" i="3"/>
  <c r="AJ2704" i="3"/>
  <c r="AI2704" i="3"/>
  <c r="AG2704" i="3"/>
  <c r="AF2704" i="3"/>
  <c r="AE2704" i="3"/>
  <c r="AD2704" i="3"/>
  <c r="AC2704" i="3"/>
  <c r="AV2703" i="3"/>
  <c r="AR2703" i="3"/>
  <c r="AQ2703" i="3"/>
  <c r="AP2703" i="3"/>
  <c r="AN2703" i="3"/>
  <c r="AL2703" i="3"/>
  <c r="AK2703" i="3"/>
  <c r="AJ2703" i="3"/>
  <c r="AI2703" i="3"/>
  <c r="AG2703" i="3"/>
  <c r="AF2703" i="3"/>
  <c r="AE2703" i="3"/>
  <c r="AD2703" i="3"/>
  <c r="AC2703" i="3"/>
  <c r="AV2702" i="3"/>
  <c r="AR2702" i="3"/>
  <c r="AQ2702" i="3"/>
  <c r="AP2702" i="3"/>
  <c r="AN2702" i="3"/>
  <c r="AL2702" i="3"/>
  <c r="AK2702" i="3"/>
  <c r="AJ2702" i="3"/>
  <c r="AI2702" i="3"/>
  <c r="AG2702" i="3"/>
  <c r="AF2702" i="3"/>
  <c r="AE2702" i="3"/>
  <c r="AD2702" i="3"/>
  <c r="AC2702" i="3"/>
  <c r="AV2701" i="3"/>
  <c r="AR2701" i="3"/>
  <c r="AQ2701" i="3"/>
  <c r="AP2701" i="3"/>
  <c r="AN2701" i="3"/>
  <c r="AL2701" i="3"/>
  <c r="AK2701" i="3"/>
  <c r="AJ2701" i="3"/>
  <c r="AI2701" i="3"/>
  <c r="AG2701" i="3"/>
  <c r="AF2701" i="3"/>
  <c r="AE2701" i="3"/>
  <c r="AD2701" i="3"/>
  <c r="AC2701" i="3"/>
  <c r="AV2700" i="3"/>
  <c r="AR2700" i="3"/>
  <c r="AQ2700" i="3"/>
  <c r="AP2700" i="3"/>
  <c r="AN2700" i="3"/>
  <c r="AL2700" i="3"/>
  <c r="AK2700" i="3"/>
  <c r="AJ2700" i="3"/>
  <c r="AI2700" i="3"/>
  <c r="AG2700" i="3"/>
  <c r="AF2700" i="3"/>
  <c r="AE2700" i="3"/>
  <c r="AD2700" i="3"/>
  <c r="AC2700" i="3"/>
  <c r="AV2699" i="3"/>
  <c r="AR2699" i="3"/>
  <c r="AQ2699" i="3"/>
  <c r="AP2699" i="3"/>
  <c r="AN2699" i="3"/>
  <c r="AL2699" i="3"/>
  <c r="AK2699" i="3"/>
  <c r="AJ2699" i="3"/>
  <c r="AI2699" i="3"/>
  <c r="AG2699" i="3"/>
  <c r="AF2699" i="3"/>
  <c r="AE2699" i="3"/>
  <c r="AD2699" i="3"/>
  <c r="AC2699" i="3"/>
  <c r="AV2698" i="3"/>
  <c r="AR2698" i="3"/>
  <c r="AQ2698" i="3"/>
  <c r="AP2698" i="3"/>
  <c r="AN2698" i="3"/>
  <c r="AL2698" i="3"/>
  <c r="AK2698" i="3"/>
  <c r="AJ2698" i="3"/>
  <c r="AI2698" i="3"/>
  <c r="AG2698" i="3"/>
  <c r="AF2698" i="3"/>
  <c r="AE2698" i="3"/>
  <c r="AD2698" i="3"/>
  <c r="AC2698" i="3"/>
  <c r="AV2697" i="3"/>
  <c r="AR2697" i="3"/>
  <c r="AQ2697" i="3"/>
  <c r="AP2697" i="3"/>
  <c r="AN2697" i="3"/>
  <c r="AL2697" i="3"/>
  <c r="AK2697" i="3"/>
  <c r="AJ2697" i="3"/>
  <c r="AI2697" i="3"/>
  <c r="AG2697" i="3"/>
  <c r="AF2697" i="3"/>
  <c r="AE2697" i="3"/>
  <c r="AD2697" i="3"/>
  <c r="AC2697" i="3"/>
  <c r="AV2696" i="3"/>
  <c r="AR2696" i="3"/>
  <c r="AQ2696" i="3"/>
  <c r="AP2696" i="3"/>
  <c r="AN2696" i="3"/>
  <c r="AL2696" i="3"/>
  <c r="AK2696" i="3"/>
  <c r="AJ2696" i="3"/>
  <c r="AI2696" i="3"/>
  <c r="AG2696" i="3"/>
  <c r="AF2696" i="3"/>
  <c r="AE2696" i="3"/>
  <c r="AD2696" i="3"/>
  <c r="AC2696" i="3"/>
  <c r="AV2695" i="3"/>
  <c r="AR2695" i="3"/>
  <c r="AQ2695" i="3"/>
  <c r="AP2695" i="3"/>
  <c r="AN2695" i="3"/>
  <c r="AL2695" i="3"/>
  <c r="AK2695" i="3"/>
  <c r="AJ2695" i="3"/>
  <c r="AI2695" i="3"/>
  <c r="AG2695" i="3"/>
  <c r="AF2695" i="3"/>
  <c r="AE2695" i="3"/>
  <c r="AD2695" i="3"/>
  <c r="AC2695" i="3"/>
  <c r="AV2694" i="3"/>
  <c r="AR2694" i="3"/>
  <c r="AQ2694" i="3"/>
  <c r="AP2694" i="3"/>
  <c r="AN2694" i="3"/>
  <c r="AL2694" i="3"/>
  <c r="AK2694" i="3"/>
  <c r="AJ2694" i="3"/>
  <c r="AI2694" i="3"/>
  <c r="AG2694" i="3"/>
  <c r="AF2694" i="3"/>
  <c r="AE2694" i="3"/>
  <c r="AD2694" i="3"/>
  <c r="AC2694" i="3"/>
  <c r="AV2693" i="3"/>
  <c r="AR2693" i="3"/>
  <c r="AQ2693" i="3"/>
  <c r="AP2693" i="3"/>
  <c r="AN2693" i="3"/>
  <c r="AL2693" i="3"/>
  <c r="AK2693" i="3"/>
  <c r="AJ2693" i="3"/>
  <c r="AI2693" i="3"/>
  <c r="AG2693" i="3"/>
  <c r="AF2693" i="3"/>
  <c r="AE2693" i="3"/>
  <c r="AD2693" i="3"/>
  <c r="AC2693" i="3"/>
  <c r="AV2692" i="3"/>
  <c r="AR2692" i="3"/>
  <c r="AQ2692" i="3"/>
  <c r="AP2692" i="3"/>
  <c r="AN2692" i="3"/>
  <c r="AL2692" i="3"/>
  <c r="AK2692" i="3"/>
  <c r="AJ2692" i="3"/>
  <c r="AI2692" i="3"/>
  <c r="AG2692" i="3"/>
  <c r="AF2692" i="3"/>
  <c r="AE2692" i="3"/>
  <c r="AD2692" i="3"/>
  <c r="AC2692" i="3"/>
  <c r="AV2691" i="3"/>
  <c r="AR2691" i="3"/>
  <c r="AQ2691" i="3"/>
  <c r="AP2691" i="3"/>
  <c r="AN2691" i="3"/>
  <c r="AL2691" i="3"/>
  <c r="AK2691" i="3"/>
  <c r="AJ2691" i="3"/>
  <c r="AI2691" i="3"/>
  <c r="AG2691" i="3"/>
  <c r="AF2691" i="3"/>
  <c r="AE2691" i="3"/>
  <c r="AD2691" i="3"/>
  <c r="AC2691" i="3"/>
  <c r="AV2690" i="3"/>
  <c r="AR2690" i="3"/>
  <c r="AQ2690" i="3"/>
  <c r="AP2690" i="3"/>
  <c r="AN2690" i="3"/>
  <c r="AL2690" i="3"/>
  <c r="AK2690" i="3"/>
  <c r="AJ2690" i="3"/>
  <c r="AI2690" i="3"/>
  <c r="AG2690" i="3"/>
  <c r="AF2690" i="3"/>
  <c r="AE2690" i="3"/>
  <c r="AD2690" i="3"/>
  <c r="AC2690" i="3"/>
  <c r="AV2689" i="3"/>
  <c r="AR2689" i="3"/>
  <c r="AQ2689" i="3"/>
  <c r="AP2689" i="3"/>
  <c r="AN2689" i="3"/>
  <c r="AL2689" i="3"/>
  <c r="AK2689" i="3"/>
  <c r="AJ2689" i="3"/>
  <c r="AI2689" i="3"/>
  <c r="AG2689" i="3"/>
  <c r="AF2689" i="3"/>
  <c r="AE2689" i="3"/>
  <c r="AD2689" i="3"/>
  <c r="AC2689" i="3"/>
  <c r="AV2688" i="3"/>
  <c r="AR2688" i="3"/>
  <c r="AQ2688" i="3"/>
  <c r="AP2688" i="3"/>
  <c r="AN2688" i="3"/>
  <c r="AL2688" i="3"/>
  <c r="AK2688" i="3"/>
  <c r="AJ2688" i="3"/>
  <c r="AI2688" i="3"/>
  <c r="AG2688" i="3"/>
  <c r="AF2688" i="3"/>
  <c r="AE2688" i="3"/>
  <c r="AD2688" i="3"/>
  <c r="AC2688" i="3"/>
  <c r="AV2687" i="3"/>
  <c r="AR2687" i="3"/>
  <c r="AQ2687" i="3"/>
  <c r="AP2687" i="3"/>
  <c r="AN2687" i="3"/>
  <c r="AL2687" i="3"/>
  <c r="AK2687" i="3"/>
  <c r="AJ2687" i="3"/>
  <c r="AI2687" i="3"/>
  <c r="AG2687" i="3"/>
  <c r="AF2687" i="3"/>
  <c r="AE2687" i="3"/>
  <c r="AD2687" i="3"/>
  <c r="AC2687" i="3"/>
  <c r="AV2686" i="3"/>
  <c r="AR2686" i="3"/>
  <c r="AQ2686" i="3"/>
  <c r="AP2686" i="3"/>
  <c r="AN2686" i="3"/>
  <c r="AL2686" i="3"/>
  <c r="AK2686" i="3"/>
  <c r="AJ2686" i="3"/>
  <c r="AI2686" i="3"/>
  <c r="AG2686" i="3"/>
  <c r="AF2686" i="3"/>
  <c r="AE2686" i="3"/>
  <c r="AD2686" i="3"/>
  <c r="AC2686" i="3"/>
  <c r="AV2685" i="3"/>
  <c r="AR2685" i="3"/>
  <c r="AQ2685" i="3"/>
  <c r="AP2685" i="3"/>
  <c r="AN2685" i="3"/>
  <c r="AL2685" i="3"/>
  <c r="AK2685" i="3"/>
  <c r="AJ2685" i="3"/>
  <c r="AI2685" i="3"/>
  <c r="AG2685" i="3"/>
  <c r="AF2685" i="3"/>
  <c r="AE2685" i="3"/>
  <c r="AD2685" i="3"/>
  <c r="AC2685" i="3"/>
  <c r="AV2684" i="3"/>
  <c r="AR2684" i="3"/>
  <c r="AQ2684" i="3"/>
  <c r="AP2684" i="3"/>
  <c r="AN2684" i="3"/>
  <c r="AL2684" i="3"/>
  <c r="AK2684" i="3"/>
  <c r="AJ2684" i="3"/>
  <c r="AI2684" i="3"/>
  <c r="AG2684" i="3"/>
  <c r="AF2684" i="3"/>
  <c r="AE2684" i="3"/>
  <c r="AD2684" i="3"/>
  <c r="AC2684" i="3"/>
  <c r="AV2683" i="3"/>
  <c r="AR2683" i="3"/>
  <c r="AQ2683" i="3"/>
  <c r="AP2683" i="3"/>
  <c r="AN2683" i="3"/>
  <c r="AL2683" i="3"/>
  <c r="AK2683" i="3"/>
  <c r="AJ2683" i="3"/>
  <c r="AI2683" i="3"/>
  <c r="AG2683" i="3"/>
  <c r="AF2683" i="3"/>
  <c r="AE2683" i="3"/>
  <c r="AD2683" i="3"/>
  <c r="AC2683" i="3"/>
  <c r="AV2682" i="3"/>
  <c r="AR2682" i="3"/>
  <c r="AQ2682" i="3"/>
  <c r="AP2682" i="3"/>
  <c r="AN2682" i="3"/>
  <c r="AL2682" i="3"/>
  <c r="AK2682" i="3"/>
  <c r="AJ2682" i="3"/>
  <c r="AI2682" i="3"/>
  <c r="AG2682" i="3"/>
  <c r="AF2682" i="3"/>
  <c r="AE2682" i="3"/>
  <c r="AD2682" i="3"/>
  <c r="AC2682" i="3"/>
  <c r="AV2681" i="3"/>
  <c r="AR2681" i="3"/>
  <c r="AQ2681" i="3"/>
  <c r="AP2681" i="3"/>
  <c r="AN2681" i="3"/>
  <c r="AL2681" i="3"/>
  <c r="AK2681" i="3"/>
  <c r="AJ2681" i="3"/>
  <c r="AI2681" i="3"/>
  <c r="AG2681" i="3"/>
  <c r="AF2681" i="3"/>
  <c r="AE2681" i="3"/>
  <c r="AD2681" i="3"/>
  <c r="AC2681" i="3"/>
  <c r="AV2680" i="3"/>
  <c r="AR2680" i="3"/>
  <c r="AQ2680" i="3"/>
  <c r="AP2680" i="3"/>
  <c r="AN2680" i="3"/>
  <c r="AL2680" i="3"/>
  <c r="AK2680" i="3"/>
  <c r="AJ2680" i="3"/>
  <c r="AI2680" i="3"/>
  <c r="AG2680" i="3"/>
  <c r="AF2680" i="3"/>
  <c r="AE2680" i="3"/>
  <c r="AD2680" i="3"/>
  <c r="AC2680" i="3"/>
  <c r="AV2679" i="3"/>
  <c r="AR2679" i="3"/>
  <c r="AQ2679" i="3"/>
  <c r="AP2679" i="3"/>
  <c r="AN2679" i="3"/>
  <c r="AL2679" i="3"/>
  <c r="AK2679" i="3"/>
  <c r="AJ2679" i="3"/>
  <c r="AI2679" i="3"/>
  <c r="AG2679" i="3"/>
  <c r="AF2679" i="3"/>
  <c r="AE2679" i="3"/>
  <c r="AD2679" i="3"/>
  <c r="AC2679" i="3"/>
  <c r="AV2678" i="3"/>
  <c r="AR2678" i="3"/>
  <c r="AQ2678" i="3"/>
  <c r="AP2678" i="3"/>
  <c r="AN2678" i="3"/>
  <c r="AL2678" i="3"/>
  <c r="AK2678" i="3"/>
  <c r="AJ2678" i="3"/>
  <c r="AI2678" i="3"/>
  <c r="AG2678" i="3"/>
  <c r="AF2678" i="3"/>
  <c r="AE2678" i="3"/>
  <c r="AD2678" i="3"/>
  <c r="AC2678" i="3"/>
  <c r="AV2677" i="3"/>
  <c r="AR2677" i="3"/>
  <c r="AQ2677" i="3"/>
  <c r="AP2677" i="3"/>
  <c r="AN2677" i="3"/>
  <c r="AL2677" i="3"/>
  <c r="AK2677" i="3"/>
  <c r="AJ2677" i="3"/>
  <c r="AI2677" i="3"/>
  <c r="AG2677" i="3"/>
  <c r="AF2677" i="3"/>
  <c r="AE2677" i="3"/>
  <c r="AD2677" i="3"/>
  <c r="AC2677" i="3"/>
  <c r="AV2676" i="3"/>
  <c r="AR2676" i="3"/>
  <c r="AQ2676" i="3"/>
  <c r="AP2676" i="3"/>
  <c r="AN2676" i="3"/>
  <c r="AL2676" i="3"/>
  <c r="AK2676" i="3"/>
  <c r="AJ2676" i="3"/>
  <c r="AI2676" i="3"/>
  <c r="AG2676" i="3"/>
  <c r="AF2676" i="3"/>
  <c r="AE2676" i="3"/>
  <c r="AD2676" i="3"/>
  <c r="AC2676" i="3"/>
  <c r="AV2675" i="3"/>
  <c r="AR2675" i="3"/>
  <c r="AQ2675" i="3"/>
  <c r="AP2675" i="3"/>
  <c r="AN2675" i="3"/>
  <c r="AL2675" i="3"/>
  <c r="AK2675" i="3"/>
  <c r="AJ2675" i="3"/>
  <c r="AI2675" i="3"/>
  <c r="AG2675" i="3"/>
  <c r="AF2675" i="3"/>
  <c r="AE2675" i="3"/>
  <c r="AD2675" i="3"/>
  <c r="AC2675" i="3"/>
  <c r="AV2674" i="3"/>
  <c r="AR2674" i="3"/>
  <c r="AQ2674" i="3"/>
  <c r="AP2674" i="3"/>
  <c r="AN2674" i="3"/>
  <c r="AL2674" i="3"/>
  <c r="AK2674" i="3"/>
  <c r="AJ2674" i="3"/>
  <c r="AI2674" i="3"/>
  <c r="AG2674" i="3"/>
  <c r="AF2674" i="3"/>
  <c r="AE2674" i="3"/>
  <c r="AD2674" i="3"/>
  <c r="AC2674" i="3"/>
  <c r="AV2673" i="3"/>
  <c r="AR2673" i="3"/>
  <c r="AQ2673" i="3"/>
  <c r="AP2673" i="3"/>
  <c r="AN2673" i="3"/>
  <c r="AL2673" i="3"/>
  <c r="AK2673" i="3"/>
  <c r="AJ2673" i="3"/>
  <c r="AI2673" i="3"/>
  <c r="AG2673" i="3"/>
  <c r="AF2673" i="3"/>
  <c r="AE2673" i="3"/>
  <c r="AD2673" i="3"/>
  <c r="AC2673" i="3"/>
  <c r="AV2672" i="3"/>
  <c r="AR2672" i="3"/>
  <c r="AQ2672" i="3"/>
  <c r="AP2672" i="3"/>
  <c r="AN2672" i="3"/>
  <c r="AL2672" i="3"/>
  <c r="AK2672" i="3"/>
  <c r="AJ2672" i="3"/>
  <c r="AI2672" i="3"/>
  <c r="AG2672" i="3"/>
  <c r="AF2672" i="3"/>
  <c r="AE2672" i="3"/>
  <c r="AD2672" i="3"/>
  <c r="AC2672" i="3"/>
  <c r="AV2671" i="3"/>
  <c r="AR2671" i="3"/>
  <c r="AQ2671" i="3"/>
  <c r="AP2671" i="3"/>
  <c r="AN2671" i="3"/>
  <c r="AL2671" i="3"/>
  <c r="AK2671" i="3"/>
  <c r="AJ2671" i="3"/>
  <c r="AI2671" i="3"/>
  <c r="AG2671" i="3"/>
  <c r="AF2671" i="3"/>
  <c r="AE2671" i="3"/>
  <c r="AD2671" i="3"/>
  <c r="AC2671" i="3"/>
  <c r="AV2670" i="3"/>
  <c r="AR2670" i="3"/>
  <c r="AQ2670" i="3"/>
  <c r="AP2670" i="3"/>
  <c r="AN2670" i="3"/>
  <c r="AL2670" i="3"/>
  <c r="AK2670" i="3"/>
  <c r="AJ2670" i="3"/>
  <c r="AI2670" i="3"/>
  <c r="AG2670" i="3"/>
  <c r="AF2670" i="3"/>
  <c r="AE2670" i="3"/>
  <c r="AD2670" i="3"/>
  <c r="AC2670" i="3"/>
  <c r="AV2669" i="3"/>
  <c r="AR2669" i="3"/>
  <c r="AQ2669" i="3"/>
  <c r="AP2669" i="3"/>
  <c r="AN2669" i="3"/>
  <c r="AL2669" i="3"/>
  <c r="AK2669" i="3"/>
  <c r="AJ2669" i="3"/>
  <c r="AI2669" i="3"/>
  <c r="AG2669" i="3"/>
  <c r="AF2669" i="3"/>
  <c r="AE2669" i="3"/>
  <c r="AD2669" i="3"/>
  <c r="AC2669" i="3"/>
  <c r="AV2668" i="3"/>
  <c r="AR2668" i="3"/>
  <c r="AQ2668" i="3"/>
  <c r="AP2668" i="3"/>
  <c r="AN2668" i="3"/>
  <c r="AL2668" i="3"/>
  <c r="AK2668" i="3"/>
  <c r="AJ2668" i="3"/>
  <c r="AI2668" i="3"/>
  <c r="AG2668" i="3"/>
  <c r="AF2668" i="3"/>
  <c r="AE2668" i="3"/>
  <c r="AD2668" i="3"/>
  <c r="AC2668" i="3"/>
  <c r="AV2667" i="3"/>
  <c r="AR2667" i="3"/>
  <c r="AQ2667" i="3"/>
  <c r="AP2667" i="3"/>
  <c r="AN2667" i="3"/>
  <c r="AL2667" i="3"/>
  <c r="AK2667" i="3"/>
  <c r="AJ2667" i="3"/>
  <c r="AI2667" i="3"/>
  <c r="AG2667" i="3"/>
  <c r="AF2667" i="3"/>
  <c r="AE2667" i="3"/>
  <c r="AD2667" i="3"/>
  <c r="AC2667" i="3"/>
  <c r="AV2666" i="3"/>
  <c r="AR2666" i="3"/>
  <c r="AQ2666" i="3"/>
  <c r="AP2666" i="3"/>
  <c r="AN2666" i="3"/>
  <c r="AL2666" i="3"/>
  <c r="AK2666" i="3"/>
  <c r="AJ2666" i="3"/>
  <c r="AI2666" i="3"/>
  <c r="AG2666" i="3"/>
  <c r="AF2666" i="3"/>
  <c r="AE2666" i="3"/>
  <c r="AD2666" i="3"/>
  <c r="AC2666" i="3"/>
  <c r="AV2665" i="3"/>
  <c r="AR2665" i="3"/>
  <c r="AQ2665" i="3"/>
  <c r="AP2665" i="3"/>
  <c r="AN2665" i="3"/>
  <c r="AL2665" i="3"/>
  <c r="AK2665" i="3"/>
  <c r="AJ2665" i="3"/>
  <c r="AI2665" i="3"/>
  <c r="AG2665" i="3"/>
  <c r="AF2665" i="3"/>
  <c r="AE2665" i="3"/>
  <c r="AD2665" i="3"/>
  <c r="AC2665" i="3"/>
  <c r="AV2664" i="3"/>
  <c r="AR2664" i="3"/>
  <c r="AQ2664" i="3"/>
  <c r="AP2664" i="3"/>
  <c r="AN2664" i="3"/>
  <c r="AL2664" i="3"/>
  <c r="AK2664" i="3"/>
  <c r="AJ2664" i="3"/>
  <c r="AI2664" i="3"/>
  <c r="AG2664" i="3"/>
  <c r="AF2664" i="3"/>
  <c r="AE2664" i="3"/>
  <c r="AD2664" i="3"/>
  <c r="AC2664" i="3"/>
  <c r="AV2663" i="3"/>
  <c r="AR2663" i="3"/>
  <c r="AQ2663" i="3"/>
  <c r="AP2663" i="3"/>
  <c r="AN2663" i="3"/>
  <c r="AL2663" i="3"/>
  <c r="AK2663" i="3"/>
  <c r="AJ2663" i="3"/>
  <c r="AI2663" i="3"/>
  <c r="AG2663" i="3"/>
  <c r="AF2663" i="3"/>
  <c r="AE2663" i="3"/>
  <c r="AD2663" i="3"/>
  <c r="AC2663" i="3"/>
  <c r="AV2662" i="3"/>
  <c r="AR2662" i="3"/>
  <c r="AQ2662" i="3"/>
  <c r="AP2662" i="3"/>
  <c r="AN2662" i="3"/>
  <c r="AL2662" i="3"/>
  <c r="AK2662" i="3"/>
  <c r="AJ2662" i="3"/>
  <c r="AI2662" i="3"/>
  <c r="AG2662" i="3"/>
  <c r="AF2662" i="3"/>
  <c r="AE2662" i="3"/>
  <c r="AD2662" i="3"/>
  <c r="AC2662" i="3"/>
  <c r="AV2661" i="3"/>
  <c r="AR2661" i="3"/>
  <c r="AQ2661" i="3"/>
  <c r="AP2661" i="3"/>
  <c r="AN2661" i="3"/>
  <c r="AL2661" i="3"/>
  <c r="AK2661" i="3"/>
  <c r="AJ2661" i="3"/>
  <c r="AI2661" i="3"/>
  <c r="AG2661" i="3"/>
  <c r="AF2661" i="3"/>
  <c r="AE2661" i="3"/>
  <c r="AD2661" i="3"/>
  <c r="AC2661" i="3"/>
  <c r="AV2660" i="3"/>
  <c r="AR2660" i="3"/>
  <c r="AQ2660" i="3"/>
  <c r="AP2660" i="3"/>
  <c r="AN2660" i="3"/>
  <c r="AL2660" i="3"/>
  <c r="AK2660" i="3"/>
  <c r="AJ2660" i="3"/>
  <c r="AI2660" i="3"/>
  <c r="AG2660" i="3"/>
  <c r="AF2660" i="3"/>
  <c r="AE2660" i="3"/>
  <c r="AD2660" i="3"/>
  <c r="AC2660" i="3"/>
  <c r="AV2659" i="3"/>
  <c r="AR2659" i="3"/>
  <c r="AQ2659" i="3"/>
  <c r="AP2659" i="3"/>
  <c r="AN2659" i="3"/>
  <c r="AL2659" i="3"/>
  <c r="AK2659" i="3"/>
  <c r="AJ2659" i="3"/>
  <c r="AI2659" i="3"/>
  <c r="AG2659" i="3"/>
  <c r="AF2659" i="3"/>
  <c r="AE2659" i="3"/>
  <c r="AD2659" i="3"/>
  <c r="AC2659" i="3"/>
  <c r="AV2658" i="3"/>
  <c r="AR2658" i="3"/>
  <c r="AQ2658" i="3"/>
  <c r="AP2658" i="3"/>
  <c r="AN2658" i="3"/>
  <c r="AL2658" i="3"/>
  <c r="AK2658" i="3"/>
  <c r="AJ2658" i="3"/>
  <c r="AI2658" i="3"/>
  <c r="AG2658" i="3"/>
  <c r="AF2658" i="3"/>
  <c r="AE2658" i="3"/>
  <c r="AD2658" i="3"/>
  <c r="AC2658" i="3"/>
  <c r="AV2657" i="3"/>
  <c r="AR2657" i="3"/>
  <c r="AQ2657" i="3"/>
  <c r="AP2657" i="3"/>
  <c r="AN2657" i="3"/>
  <c r="AL2657" i="3"/>
  <c r="AK2657" i="3"/>
  <c r="AJ2657" i="3"/>
  <c r="AI2657" i="3"/>
  <c r="AG2657" i="3"/>
  <c r="AF2657" i="3"/>
  <c r="AE2657" i="3"/>
  <c r="AD2657" i="3"/>
  <c r="AC2657" i="3"/>
  <c r="AV2656" i="3"/>
  <c r="AR2656" i="3"/>
  <c r="AQ2656" i="3"/>
  <c r="AP2656" i="3"/>
  <c r="AN2656" i="3"/>
  <c r="AL2656" i="3"/>
  <c r="AK2656" i="3"/>
  <c r="AJ2656" i="3"/>
  <c r="AI2656" i="3"/>
  <c r="AG2656" i="3"/>
  <c r="AF2656" i="3"/>
  <c r="AE2656" i="3"/>
  <c r="AD2656" i="3"/>
  <c r="AC2656" i="3"/>
  <c r="AV2655" i="3"/>
  <c r="AR2655" i="3"/>
  <c r="AQ2655" i="3"/>
  <c r="AP2655" i="3"/>
  <c r="AN2655" i="3"/>
  <c r="AL2655" i="3"/>
  <c r="AK2655" i="3"/>
  <c r="AJ2655" i="3"/>
  <c r="AI2655" i="3"/>
  <c r="AG2655" i="3"/>
  <c r="AF2655" i="3"/>
  <c r="AE2655" i="3"/>
  <c r="AD2655" i="3"/>
  <c r="AC2655" i="3"/>
  <c r="AV2654" i="3"/>
  <c r="AR2654" i="3"/>
  <c r="AQ2654" i="3"/>
  <c r="AP2654" i="3"/>
  <c r="AN2654" i="3"/>
  <c r="AL2654" i="3"/>
  <c r="AK2654" i="3"/>
  <c r="AJ2654" i="3"/>
  <c r="AI2654" i="3"/>
  <c r="AG2654" i="3"/>
  <c r="AF2654" i="3"/>
  <c r="AE2654" i="3"/>
  <c r="AD2654" i="3"/>
  <c r="AC2654" i="3"/>
  <c r="AV2653" i="3"/>
  <c r="AR2653" i="3"/>
  <c r="AQ2653" i="3"/>
  <c r="AP2653" i="3"/>
  <c r="AN2653" i="3"/>
  <c r="AL2653" i="3"/>
  <c r="AK2653" i="3"/>
  <c r="AJ2653" i="3"/>
  <c r="AI2653" i="3"/>
  <c r="AG2653" i="3"/>
  <c r="AF2653" i="3"/>
  <c r="AE2653" i="3"/>
  <c r="AD2653" i="3"/>
  <c r="AC2653" i="3"/>
  <c r="AV2652" i="3"/>
  <c r="AR2652" i="3"/>
  <c r="AQ2652" i="3"/>
  <c r="AP2652" i="3"/>
  <c r="AN2652" i="3"/>
  <c r="AL2652" i="3"/>
  <c r="AK2652" i="3"/>
  <c r="AJ2652" i="3"/>
  <c r="AI2652" i="3"/>
  <c r="AG2652" i="3"/>
  <c r="AF2652" i="3"/>
  <c r="AE2652" i="3"/>
  <c r="AD2652" i="3"/>
  <c r="AC2652" i="3"/>
  <c r="AV2651" i="3"/>
  <c r="AR2651" i="3"/>
  <c r="AQ2651" i="3"/>
  <c r="AP2651" i="3"/>
  <c r="AN2651" i="3"/>
  <c r="AL2651" i="3"/>
  <c r="AK2651" i="3"/>
  <c r="AJ2651" i="3"/>
  <c r="AI2651" i="3"/>
  <c r="AG2651" i="3"/>
  <c r="AF2651" i="3"/>
  <c r="AE2651" i="3"/>
  <c r="AD2651" i="3"/>
  <c r="AC2651" i="3"/>
  <c r="AV2650" i="3"/>
  <c r="AR2650" i="3"/>
  <c r="AQ2650" i="3"/>
  <c r="AP2650" i="3"/>
  <c r="AN2650" i="3"/>
  <c r="AL2650" i="3"/>
  <c r="AK2650" i="3"/>
  <c r="AJ2650" i="3"/>
  <c r="AI2650" i="3"/>
  <c r="AG2650" i="3"/>
  <c r="AF2650" i="3"/>
  <c r="AE2650" i="3"/>
  <c r="AD2650" i="3"/>
  <c r="AC2650" i="3"/>
  <c r="AV2649" i="3"/>
  <c r="AR2649" i="3"/>
  <c r="AQ2649" i="3"/>
  <c r="AP2649" i="3"/>
  <c r="AN2649" i="3"/>
  <c r="AL2649" i="3"/>
  <c r="AK2649" i="3"/>
  <c r="AJ2649" i="3"/>
  <c r="AI2649" i="3"/>
  <c r="AG2649" i="3"/>
  <c r="AF2649" i="3"/>
  <c r="AE2649" i="3"/>
  <c r="AD2649" i="3"/>
  <c r="AC2649" i="3"/>
  <c r="AV2648" i="3"/>
  <c r="AR2648" i="3"/>
  <c r="AQ2648" i="3"/>
  <c r="AP2648" i="3"/>
  <c r="AN2648" i="3"/>
  <c r="AL2648" i="3"/>
  <c r="AK2648" i="3"/>
  <c r="AJ2648" i="3"/>
  <c r="AI2648" i="3"/>
  <c r="AG2648" i="3"/>
  <c r="AF2648" i="3"/>
  <c r="AE2648" i="3"/>
  <c r="AD2648" i="3"/>
  <c r="AC2648" i="3"/>
  <c r="AV2647" i="3"/>
  <c r="AR2647" i="3"/>
  <c r="AQ2647" i="3"/>
  <c r="AP2647" i="3"/>
  <c r="AN2647" i="3"/>
  <c r="AL2647" i="3"/>
  <c r="AK2647" i="3"/>
  <c r="AJ2647" i="3"/>
  <c r="AI2647" i="3"/>
  <c r="AG2647" i="3"/>
  <c r="AF2647" i="3"/>
  <c r="AE2647" i="3"/>
  <c r="AD2647" i="3"/>
  <c r="AC2647" i="3"/>
  <c r="AV2646" i="3"/>
  <c r="AR2646" i="3"/>
  <c r="AQ2646" i="3"/>
  <c r="AP2646" i="3"/>
  <c r="AN2646" i="3"/>
  <c r="AL2646" i="3"/>
  <c r="AK2646" i="3"/>
  <c r="AJ2646" i="3"/>
  <c r="AI2646" i="3"/>
  <c r="AG2646" i="3"/>
  <c r="AF2646" i="3"/>
  <c r="AE2646" i="3"/>
  <c r="AD2646" i="3"/>
  <c r="AC2646" i="3"/>
  <c r="AV2645" i="3"/>
  <c r="AR2645" i="3"/>
  <c r="AQ2645" i="3"/>
  <c r="AP2645" i="3"/>
  <c r="AN2645" i="3"/>
  <c r="AL2645" i="3"/>
  <c r="AK2645" i="3"/>
  <c r="AJ2645" i="3"/>
  <c r="AI2645" i="3"/>
  <c r="AG2645" i="3"/>
  <c r="AF2645" i="3"/>
  <c r="AE2645" i="3"/>
  <c r="AD2645" i="3"/>
  <c r="AC2645" i="3"/>
  <c r="AV2644" i="3"/>
  <c r="AR2644" i="3"/>
  <c r="AQ2644" i="3"/>
  <c r="AP2644" i="3"/>
  <c r="AN2644" i="3"/>
  <c r="AL2644" i="3"/>
  <c r="AK2644" i="3"/>
  <c r="AJ2644" i="3"/>
  <c r="AI2644" i="3"/>
  <c r="AG2644" i="3"/>
  <c r="AF2644" i="3"/>
  <c r="AE2644" i="3"/>
  <c r="AD2644" i="3"/>
  <c r="AC2644" i="3"/>
  <c r="AV2643" i="3"/>
  <c r="AR2643" i="3"/>
  <c r="AQ2643" i="3"/>
  <c r="AP2643" i="3"/>
  <c r="AN2643" i="3"/>
  <c r="AL2643" i="3"/>
  <c r="AK2643" i="3"/>
  <c r="AJ2643" i="3"/>
  <c r="AI2643" i="3"/>
  <c r="AG2643" i="3"/>
  <c r="AF2643" i="3"/>
  <c r="AE2643" i="3"/>
  <c r="AD2643" i="3"/>
  <c r="AC2643" i="3"/>
  <c r="AV2642" i="3"/>
  <c r="AR2642" i="3"/>
  <c r="AQ2642" i="3"/>
  <c r="AP2642" i="3"/>
  <c r="AN2642" i="3"/>
  <c r="AL2642" i="3"/>
  <c r="AK2642" i="3"/>
  <c r="AJ2642" i="3"/>
  <c r="AI2642" i="3"/>
  <c r="AG2642" i="3"/>
  <c r="AF2642" i="3"/>
  <c r="AE2642" i="3"/>
  <c r="AD2642" i="3"/>
  <c r="AC2642" i="3"/>
  <c r="AV2641" i="3"/>
  <c r="AR2641" i="3"/>
  <c r="AQ2641" i="3"/>
  <c r="AP2641" i="3"/>
  <c r="AN2641" i="3"/>
  <c r="AL2641" i="3"/>
  <c r="AK2641" i="3"/>
  <c r="AJ2641" i="3"/>
  <c r="AI2641" i="3"/>
  <c r="AG2641" i="3"/>
  <c r="AF2641" i="3"/>
  <c r="AE2641" i="3"/>
  <c r="AD2641" i="3"/>
  <c r="AC2641" i="3"/>
  <c r="AV2640" i="3"/>
  <c r="AR2640" i="3"/>
  <c r="AQ2640" i="3"/>
  <c r="AP2640" i="3"/>
  <c r="AN2640" i="3"/>
  <c r="AL2640" i="3"/>
  <c r="AK2640" i="3"/>
  <c r="AJ2640" i="3"/>
  <c r="AI2640" i="3"/>
  <c r="AG2640" i="3"/>
  <c r="AF2640" i="3"/>
  <c r="AE2640" i="3"/>
  <c r="AD2640" i="3"/>
  <c r="AC2640" i="3"/>
  <c r="AV2639" i="3"/>
  <c r="AR2639" i="3"/>
  <c r="AQ2639" i="3"/>
  <c r="AP2639" i="3"/>
  <c r="AN2639" i="3"/>
  <c r="AL2639" i="3"/>
  <c r="AK2639" i="3"/>
  <c r="AJ2639" i="3"/>
  <c r="AI2639" i="3"/>
  <c r="AG2639" i="3"/>
  <c r="AF2639" i="3"/>
  <c r="AE2639" i="3"/>
  <c r="AD2639" i="3"/>
  <c r="AC2639" i="3"/>
  <c r="AV2638" i="3"/>
  <c r="AR2638" i="3"/>
  <c r="AQ2638" i="3"/>
  <c r="AP2638" i="3"/>
  <c r="AN2638" i="3"/>
  <c r="AL2638" i="3"/>
  <c r="AK2638" i="3"/>
  <c r="AJ2638" i="3"/>
  <c r="AI2638" i="3"/>
  <c r="AG2638" i="3"/>
  <c r="AF2638" i="3"/>
  <c r="AE2638" i="3"/>
  <c r="AD2638" i="3"/>
  <c r="AC2638" i="3"/>
  <c r="AV2637" i="3"/>
  <c r="AR2637" i="3"/>
  <c r="AQ2637" i="3"/>
  <c r="AP2637" i="3"/>
  <c r="AN2637" i="3"/>
  <c r="AL2637" i="3"/>
  <c r="AK2637" i="3"/>
  <c r="AJ2637" i="3"/>
  <c r="AI2637" i="3"/>
  <c r="AG2637" i="3"/>
  <c r="AF2637" i="3"/>
  <c r="AE2637" i="3"/>
  <c r="AD2637" i="3"/>
  <c r="AC2637" i="3"/>
  <c r="AV2636" i="3"/>
  <c r="AR2636" i="3"/>
  <c r="AQ2636" i="3"/>
  <c r="AP2636" i="3"/>
  <c r="AN2636" i="3"/>
  <c r="AL2636" i="3"/>
  <c r="AK2636" i="3"/>
  <c r="AJ2636" i="3"/>
  <c r="AI2636" i="3"/>
  <c r="AG2636" i="3"/>
  <c r="AF2636" i="3"/>
  <c r="AE2636" i="3"/>
  <c r="AD2636" i="3"/>
  <c r="AC2636" i="3"/>
  <c r="AV2635" i="3"/>
  <c r="AR2635" i="3"/>
  <c r="AQ2635" i="3"/>
  <c r="AP2635" i="3"/>
  <c r="AN2635" i="3"/>
  <c r="AL2635" i="3"/>
  <c r="AK2635" i="3"/>
  <c r="AJ2635" i="3"/>
  <c r="AI2635" i="3"/>
  <c r="AG2635" i="3"/>
  <c r="AF2635" i="3"/>
  <c r="AE2635" i="3"/>
  <c r="AD2635" i="3"/>
  <c r="AC2635" i="3"/>
  <c r="AV2634" i="3"/>
  <c r="AR2634" i="3"/>
  <c r="AQ2634" i="3"/>
  <c r="AP2634" i="3"/>
  <c r="AN2634" i="3"/>
  <c r="AL2634" i="3"/>
  <c r="AK2634" i="3"/>
  <c r="AJ2634" i="3"/>
  <c r="AI2634" i="3"/>
  <c r="AG2634" i="3"/>
  <c r="AF2634" i="3"/>
  <c r="AE2634" i="3"/>
  <c r="AD2634" i="3"/>
  <c r="AC2634" i="3"/>
  <c r="AV2633" i="3"/>
  <c r="AR2633" i="3"/>
  <c r="AQ2633" i="3"/>
  <c r="AP2633" i="3"/>
  <c r="AN2633" i="3"/>
  <c r="AL2633" i="3"/>
  <c r="AK2633" i="3"/>
  <c r="AJ2633" i="3"/>
  <c r="AI2633" i="3"/>
  <c r="AG2633" i="3"/>
  <c r="AF2633" i="3"/>
  <c r="AE2633" i="3"/>
  <c r="AD2633" i="3"/>
  <c r="AC2633" i="3"/>
  <c r="AV2632" i="3"/>
  <c r="AR2632" i="3"/>
  <c r="AQ2632" i="3"/>
  <c r="AP2632" i="3"/>
  <c r="AN2632" i="3"/>
  <c r="AL2632" i="3"/>
  <c r="AK2632" i="3"/>
  <c r="AJ2632" i="3"/>
  <c r="AI2632" i="3"/>
  <c r="AG2632" i="3"/>
  <c r="AF2632" i="3"/>
  <c r="AE2632" i="3"/>
  <c r="AD2632" i="3"/>
  <c r="AC2632" i="3"/>
  <c r="AV2631" i="3"/>
  <c r="AR2631" i="3"/>
  <c r="AQ2631" i="3"/>
  <c r="AP2631" i="3"/>
  <c r="AN2631" i="3"/>
  <c r="AL2631" i="3"/>
  <c r="AK2631" i="3"/>
  <c r="AJ2631" i="3"/>
  <c r="AI2631" i="3"/>
  <c r="AG2631" i="3"/>
  <c r="AF2631" i="3"/>
  <c r="AE2631" i="3"/>
  <c r="AD2631" i="3"/>
  <c r="AC2631" i="3"/>
  <c r="AV2630" i="3"/>
  <c r="AR2630" i="3"/>
  <c r="AQ2630" i="3"/>
  <c r="AP2630" i="3"/>
  <c r="AN2630" i="3"/>
  <c r="AL2630" i="3"/>
  <c r="AK2630" i="3"/>
  <c r="AJ2630" i="3"/>
  <c r="AI2630" i="3"/>
  <c r="AG2630" i="3"/>
  <c r="AF2630" i="3"/>
  <c r="AE2630" i="3"/>
  <c r="AD2630" i="3"/>
  <c r="AC2630" i="3"/>
  <c r="AV2629" i="3"/>
  <c r="AR2629" i="3"/>
  <c r="AQ2629" i="3"/>
  <c r="AP2629" i="3"/>
  <c r="AN2629" i="3"/>
  <c r="AL2629" i="3"/>
  <c r="AK2629" i="3"/>
  <c r="AJ2629" i="3"/>
  <c r="AI2629" i="3"/>
  <c r="AG2629" i="3"/>
  <c r="AF2629" i="3"/>
  <c r="AE2629" i="3"/>
  <c r="AD2629" i="3"/>
  <c r="AC2629" i="3"/>
  <c r="AV2628" i="3"/>
  <c r="AR2628" i="3"/>
  <c r="AQ2628" i="3"/>
  <c r="AP2628" i="3"/>
  <c r="AN2628" i="3"/>
  <c r="AL2628" i="3"/>
  <c r="AK2628" i="3"/>
  <c r="AJ2628" i="3"/>
  <c r="AI2628" i="3"/>
  <c r="AG2628" i="3"/>
  <c r="AF2628" i="3"/>
  <c r="AE2628" i="3"/>
  <c r="AD2628" i="3"/>
  <c r="AC2628" i="3"/>
  <c r="AV2627" i="3"/>
  <c r="AR2627" i="3"/>
  <c r="AQ2627" i="3"/>
  <c r="AP2627" i="3"/>
  <c r="AN2627" i="3"/>
  <c r="AL2627" i="3"/>
  <c r="AK2627" i="3"/>
  <c r="AJ2627" i="3"/>
  <c r="AI2627" i="3"/>
  <c r="AG2627" i="3"/>
  <c r="AF2627" i="3"/>
  <c r="AE2627" i="3"/>
  <c r="AD2627" i="3"/>
  <c r="AC2627" i="3"/>
  <c r="AV2626" i="3"/>
  <c r="AR2626" i="3"/>
  <c r="AQ2626" i="3"/>
  <c r="AP2626" i="3"/>
  <c r="AN2626" i="3"/>
  <c r="AL2626" i="3"/>
  <c r="AK2626" i="3"/>
  <c r="AJ2626" i="3"/>
  <c r="AI2626" i="3"/>
  <c r="AG2626" i="3"/>
  <c r="AF2626" i="3"/>
  <c r="AE2626" i="3"/>
  <c r="AD2626" i="3"/>
  <c r="AC2626" i="3"/>
  <c r="AV2625" i="3"/>
  <c r="AR2625" i="3"/>
  <c r="AQ2625" i="3"/>
  <c r="AP2625" i="3"/>
  <c r="AN2625" i="3"/>
  <c r="AL2625" i="3"/>
  <c r="AK2625" i="3"/>
  <c r="AJ2625" i="3"/>
  <c r="AI2625" i="3"/>
  <c r="AG2625" i="3"/>
  <c r="AF2625" i="3"/>
  <c r="AE2625" i="3"/>
  <c r="AD2625" i="3"/>
  <c r="AC2625" i="3"/>
  <c r="AV2624" i="3"/>
  <c r="AR2624" i="3"/>
  <c r="AQ2624" i="3"/>
  <c r="AP2624" i="3"/>
  <c r="AN2624" i="3"/>
  <c r="AL2624" i="3"/>
  <c r="AK2624" i="3"/>
  <c r="AJ2624" i="3"/>
  <c r="AI2624" i="3"/>
  <c r="AG2624" i="3"/>
  <c r="AF2624" i="3"/>
  <c r="AE2624" i="3"/>
  <c r="AD2624" i="3"/>
  <c r="AC2624" i="3"/>
  <c r="AV2623" i="3"/>
  <c r="AR2623" i="3"/>
  <c r="AQ2623" i="3"/>
  <c r="AP2623" i="3"/>
  <c r="AN2623" i="3"/>
  <c r="AL2623" i="3"/>
  <c r="AK2623" i="3"/>
  <c r="AJ2623" i="3"/>
  <c r="AI2623" i="3"/>
  <c r="AG2623" i="3"/>
  <c r="AF2623" i="3"/>
  <c r="AE2623" i="3"/>
  <c r="AD2623" i="3"/>
  <c r="AC2623" i="3"/>
  <c r="AV2622" i="3"/>
  <c r="AR2622" i="3"/>
  <c r="AQ2622" i="3"/>
  <c r="AP2622" i="3"/>
  <c r="AN2622" i="3"/>
  <c r="AL2622" i="3"/>
  <c r="AK2622" i="3"/>
  <c r="AJ2622" i="3"/>
  <c r="AI2622" i="3"/>
  <c r="AG2622" i="3"/>
  <c r="AF2622" i="3"/>
  <c r="AE2622" i="3"/>
  <c r="AD2622" i="3"/>
  <c r="AC2622" i="3"/>
  <c r="AV2621" i="3"/>
  <c r="AR2621" i="3"/>
  <c r="AQ2621" i="3"/>
  <c r="AP2621" i="3"/>
  <c r="AN2621" i="3"/>
  <c r="AL2621" i="3"/>
  <c r="AK2621" i="3"/>
  <c r="AJ2621" i="3"/>
  <c r="AI2621" i="3"/>
  <c r="AG2621" i="3"/>
  <c r="AF2621" i="3"/>
  <c r="AE2621" i="3"/>
  <c r="AD2621" i="3"/>
  <c r="AC2621" i="3"/>
  <c r="AV2620" i="3"/>
  <c r="AR2620" i="3"/>
  <c r="AQ2620" i="3"/>
  <c r="AP2620" i="3"/>
  <c r="AN2620" i="3"/>
  <c r="AL2620" i="3"/>
  <c r="AK2620" i="3"/>
  <c r="AJ2620" i="3"/>
  <c r="AI2620" i="3"/>
  <c r="AG2620" i="3"/>
  <c r="AF2620" i="3"/>
  <c r="AE2620" i="3"/>
  <c r="AD2620" i="3"/>
  <c r="AC2620" i="3"/>
  <c r="AV2619" i="3"/>
  <c r="AR2619" i="3"/>
  <c r="AQ2619" i="3"/>
  <c r="AP2619" i="3"/>
  <c r="AN2619" i="3"/>
  <c r="AL2619" i="3"/>
  <c r="AK2619" i="3"/>
  <c r="AJ2619" i="3"/>
  <c r="AI2619" i="3"/>
  <c r="AG2619" i="3"/>
  <c r="AF2619" i="3"/>
  <c r="AE2619" i="3"/>
  <c r="AD2619" i="3"/>
  <c r="AC2619" i="3"/>
  <c r="AV2618" i="3"/>
  <c r="AR2618" i="3"/>
  <c r="AQ2618" i="3"/>
  <c r="AP2618" i="3"/>
  <c r="AN2618" i="3"/>
  <c r="AL2618" i="3"/>
  <c r="AK2618" i="3"/>
  <c r="AJ2618" i="3"/>
  <c r="AI2618" i="3"/>
  <c r="AG2618" i="3"/>
  <c r="AF2618" i="3"/>
  <c r="AE2618" i="3"/>
  <c r="AD2618" i="3"/>
  <c r="AC2618" i="3"/>
  <c r="AV2617" i="3"/>
  <c r="AR2617" i="3"/>
  <c r="AQ2617" i="3"/>
  <c r="AP2617" i="3"/>
  <c r="AN2617" i="3"/>
  <c r="AL2617" i="3"/>
  <c r="AK2617" i="3"/>
  <c r="AJ2617" i="3"/>
  <c r="AI2617" i="3"/>
  <c r="AG2617" i="3"/>
  <c r="AF2617" i="3"/>
  <c r="AE2617" i="3"/>
  <c r="AD2617" i="3"/>
  <c r="AC2617" i="3"/>
  <c r="AV2616" i="3"/>
  <c r="AR2616" i="3"/>
  <c r="AQ2616" i="3"/>
  <c r="AP2616" i="3"/>
  <c r="AN2616" i="3"/>
  <c r="AL2616" i="3"/>
  <c r="AK2616" i="3"/>
  <c r="AJ2616" i="3"/>
  <c r="AI2616" i="3"/>
  <c r="AG2616" i="3"/>
  <c r="AF2616" i="3"/>
  <c r="AE2616" i="3"/>
  <c r="AD2616" i="3"/>
  <c r="AC2616" i="3"/>
  <c r="AV2615" i="3"/>
  <c r="AR2615" i="3"/>
  <c r="AQ2615" i="3"/>
  <c r="AP2615" i="3"/>
  <c r="AN2615" i="3"/>
  <c r="AL2615" i="3"/>
  <c r="AK2615" i="3"/>
  <c r="AJ2615" i="3"/>
  <c r="AI2615" i="3"/>
  <c r="AG2615" i="3"/>
  <c r="AF2615" i="3"/>
  <c r="AE2615" i="3"/>
  <c r="AD2615" i="3"/>
  <c r="AC2615" i="3"/>
  <c r="AV2614" i="3"/>
  <c r="AR2614" i="3"/>
  <c r="AQ2614" i="3"/>
  <c r="AP2614" i="3"/>
  <c r="AN2614" i="3"/>
  <c r="AL2614" i="3"/>
  <c r="AK2614" i="3"/>
  <c r="AJ2614" i="3"/>
  <c r="AI2614" i="3"/>
  <c r="AG2614" i="3"/>
  <c r="AF2614" i="3"/>
  <c r="AE2614" i="3"/>
  <c r="AD2614" i="3"/>
  <c r="AC2614" i="3"/>
  <c r="AV2613" i="3"/>
  <c r="AR2613" i="3"/>
  <c r="AQ2613" i="3"/>
  <c r="AP2613" i="3"/>
  <c r="AN2613" i="3"/>
  <c r="AL2613" i="3"/>
  <c r="AK2613" i="3"/>
  <c r="AJ2613" i="3"/>
  <c r="AI2613" i="3"/>
  <c r="AG2613" i="3"/>
  <c r="AF2613" i="3"/>
  <c r="AE2613" i="3"/>
  <c r="AD2613" i="3"/>
  <c r="AC2613" i="3"/>
  <c r="AV2612" i="3"/>
  <c r="AR2612" i="3"/>
  <c r="AQ2612" i="3"/>
  <c r="AP2612" i="3"/>
  <c r="AN2612" i="3"/>
  <c r="AL2612" i="3"/>
  <c r="AK2612" i="3"/>
  <c r="AJ2612" i="3"/>
  <c r="AI2612" i="3"/>
  <c r="AG2612" i="3"/>
  <c r="AF2612" i="3"/>
  <c r="AE2612" i="3"/>
  <c r="AD2612" i="3"/>
  <c r="AC2612" i="3"/>
  <c r="AV2611" i="3"/>
  <c r="AR2611" i="3"/>
  <c r="AQ2611" i="3"/>
  <c r="AP2611" i="3"/>
  <c r="AN2611" i="3"/>
  <c r="AL2611" i="3"/>
  <c r="AK2611" i="3"/>
  <c r="AJ2611" i="3"/>
  <c r="AI2611" i="3"/>
  <c r="AG2611" i="3"/>
  <c r="AF2611" i="3"/>
  <c r="AE2611" i="3"/>
  <c r="AD2611" i="3"/>
  <c r="AC2611" i="3"/>
  <c r="AV2610" i="3"/>
  <c r="AR2610" i="3"/>
  <c r="AQ2610" i="3"/>
  <c r="AP2610" i="3"/>
  <c r="AN2610" i="3"/>
  <c r="AL2610" i="3"/>
  <c r="AK2610" i="3"/>
  <c r="AJ2610" i="3"/>
  <c r="AI2610" i="3"/>
  <c r="AG2610" i="3"/>
  <c r="AF2610" i="3"/>
  <c r="AE2610" i="3"/>
  <c r="AD2610" i="3"/>
  <c r="AC2610" i="3"/>
  <c r="AV2609" i="3"/>
  <c r="AR2609" i="3"/>
  <c r="AQ2609" i="3"/>
  <c r="AP2609" i="3"/>
  <c r="AN2609" i="3"/>
  <c r="AL2609" i="3"/>
  <c r="AK2609" i="3"/>
  <c r="AJ2609" i="3"/>
  <c r="AI2609" i="3"/>
  <c r="AG2609" i="3"/>
  <c r="AF2609" i="3"/>
  <c r="AE2609" i="3"/>
  <c r="AD2609" i="3"/>
  <c r="AC2609" i="3"/>
  <c r="AV2608" i="3"/>
  <c r="AR2608" i="3"/>
  <c r="AQ2608" i="3"/>
  <c r="AP2608" i="3"/>
  <c r="AN2608" i="3"/>
  <c r="AL2608" i="3"/>
  <c r="AK2608" i="3"/>
  <c r="AJ2608" i="3"/>
  <c r="AI2608" i="3"/>
  <c r="AG2608" i="3"/>
  <c r="AF2608" i="3"/>
  <c r="AE2608" i="3"/>
  <c r="AD2608" i="3"/>
  <c r="AC2608" i="3"/>
  <c r="AV2607" i="3"/>
  <c r="AR2607" i="3"/>
  <c r="AQ2607" i="3"/>
  <c r="AP2607" i="3"/>
  <c r="AN2607" i="3"/>
  <c r="AL2607" i="3"/>
  <c r="AK2607" i="3"/>
  <c r="AJ2607" i="3"/>
  <c r="AI2607" i="3"/>
  <c r="AG2607" i="3"/>
  <c r="AF2607" i="3"/>
  <c r="AE2607" i="3"/>
  <c r="AD2607" i="3"/>
  <c r="AC2607" i="3"/>
  <c r="AV2606" i="3"/>
  <c r="AR2606" i="3"/>
  <c r="AQ2606" i="3"/>
  <c r="AP2606" i="3"/>
  <c r="AN2606" i="3"/>
  <c r="AL2606" i="3"/>
  <c r="AK2606" i="3"/>
  <c r="AJ2606" i="3"/>
  <c r="AI2606" i="3"/>
  <c r="AG2606" i="3"/>
  <c r="AF2606" i="3"/>
  <c r="AE2606" i="3"/>
  <c r="AD2606" i="3"/>
  <c r="AC2606" i="3"/>
  <c r="AV2605" i="3"/>
  <c r="AR2605" i="3"/>
  <c r="AQ2605" i="3"/>
  <c r="AP2605" i="3"/>
  <c r="AN2605" i="3"/>
  <c r="AL2605" i="3"/>
  <c r="AK2605" i="3"/>
  <c r="AJ2605" i="3"/>
  <c r="AI2605" i="3"/>
  <c r="AG2605" i="3"/>
  <c r="AF2605" i="3"/>
  <c r="AE2605" i="3"/>
  <c r="AD2605" i="3"/>
  <c r="AC2605" i="3"/>
  <c r="AV2604" i="3"/>
  <c r="AR2604" i="3"/>
  <c r="AQ2604" i="3"/>
  <c r="AP2604" i="3"/>
  <c r="AN2604" i="3"/>
  <c r="AL2604" i="3"/>
  <c r="AK2604" i="3"/>
  <c r="AJ2604" i="3"/>
  <c r="AI2604" i="3"/>
  <c r="AG2604" i="3"/>
  <c r="AF2604" i="3"/>
  <c r="AE2604" i="3"/>
  <c r="AD2604" i="3"/>
  <c r="AC2604" i="3"/>
  <c r="AV2603" i="3"/>
  <c r="AR2603" i="3"/>
  <c r="AQ2603" i="3"/>
  <c r="AP2603" i="3"/>
  <c r="AN2603" i="3"/>
  <c r="AL2603" i="3"/>
  <c r="AK2603" i="3"/>
  <c r="AJ2603" i="3"/>
  <c r="AI2603" i="3"/>
  <c r="AG2603" i="3"/>
  <c r="AF2603" i="3"/>
  <c r="AE2603" i="3"/>
  <c r="AD2603" i="3"/>
  <c r="AC2603" i="3"/>
  <c r="AV2602" i="3"/>
  <c r="AR2602" i="3"/>
  <c r="AQ2602" i="3"/>
  <c r="AP2602" i="3"/>
  <c r="AN2602" i="3"/>
  <c r="AL2602" i="3"/>
  <c r="AK2602" i="3"/>
  <c r="AJ2602" i="3"/>
  <c r="AI2602" i="3"/>
  <c r="AG2602" i="3"/>
  <c r="AF2602" i="3"/>
  <c r="AE2602" i="3"/>
  <c r="AD2602" i="3"/>
  <c r="AC2602" i="3"/>
  <c r="AV2601" i="3"/>
  <c r="AR2601" i="3"/>
  <c r="AQ2601" i="3"/>
  <c r="AP2601" i="3"/>
  <c r="AN2601" i="3"/>
  <c r="AL2601" i="3"/>
  <c r="AK2601" i="3"/>
  <c r="AJ2601" i="3"/>
  <c r="AI2601" i="3"/>
  <c r="AG2601" i="3"/>
  <c r="AF2601" i="3"/>
  <c r="AE2601" i="3"/>
  <c r="AD2601" i="3"/>
  <c r="AC2601" i="3"/>
  <c r="AV2600" i="3"/>
  <c r="AR2600" i="3"/>
  <c r="AQ2600" i="3"/>
  <c r="AP2600" i="3"/>
  <c r="AN2600" i="3"/>
  <c r="AL2600" i="3"/>
  <c r="AK2600" i="3"/>
  <c r="AJ2600" i="3"/>
  <c r="AI2600" i="3"/>
  <c r="AG2600" i="3"/>
  <c r="AF2600" i="3"/>
  <c r="AE2600" i="3"/>
  <c r="AD2600" i="3"/>
  <c r="AC2600" i="3"/>
  <c r="AV2599" i="3"/>
  <c r="AR2599" i="3"/>
  <c r="AQ2599" i="3"/>
  <c r="AP2599" i="3"/>
  <c r="AN2599" i="3"/>
  <c r="AL2599" i="3"/>
  <c r="AK2599" i="3"/>
  <c r="AJ2599" i="3"/>
  <c r="AI2599" i="3"/>
  <c r="AG2599" i="3"/>
  <c r="AF2599" i="3"/>
  <c r="AE2599" i="3"/>
  <c r="AD2599" i="3"/>
  <c r="AC2599" i="3"/>
  <c r="AV2598" i="3"/>
  <c r="AR2598" i="3"/>
  <c r="AQ2598" i="3"/>
  <c r="AP2598" i="3"/>
  <c r="AN2598" i="3"/>
  <c r="AL2598" i="3"/>
  <c r="AK2598" i="3"/>
  <c r="AJ2598" i="3"/>
  <c r="AI2598" i="3"/>
  <c r="AG2598" i="3"/>
  <c r="AF2598" i="3"/>
  <c r="AE2598" i="3"/>
  <c r="AD2598" i="3"/>
  <c r="AC2598" i="3"/>
  <c r="AV2597" i="3"/>
  <c r="AR2597" i="3"/>
  <c r="AQ2597" i="3"/>
  <c r="AP2597" i="3"/>
  <c r="AN2597" i="3"/>
  <c r="AL2597" i="3"/>
  <c r="AK2597" i="3"/>
  <c r="AJ2597" i="3"/>
  <c r="AI2597" i="3"/>
  <c r="AG2597" i="3"/>
  <c r="AF2597" i="3"/>
  <c r="AE2597" i="3"/>
  <c r="AD2597" i="3"/>
  <c r="AC2597" i="3"/>
  <c r="AV2596" i="3"/>
  <c r="AR2596" i="3"/>
  <c r="AQ2596" i="3"/>
  <c r="AP2596" i="3"/>
  <c r="AN2596" i="3"/>
  <c r="AL2596" i="3"/>
  <c r="AK2596" i="3"/>
  <c r="AJ2596" i="3"/>
  <c r="AI2596" i="3"/>
  <c r="AG2596" i="3"/>
  <c r="AF2596" i="3"/>
  <c r="AE2596" i="3"/>
  <c r="AD2596" i="3"/>
  <c r="AC2596" i="3"/>
  <c r="AV2595" i="3"/>
  <c r="AR2595" i="3"/>
  <c r="AQ2595" i="3"/>
  <c r="AP2595" i="3"/>
  <c r="AN2595" i="3"/>
  <c r="AL2595" i="3"/>
  <c r="AK2595" i="3"/>
  <c r="AJ2595" i="3"/>
  <c r="AI2595" i="3"/>
  <c r="AG2595" i="3"/>
  <c r="AF2595" i="3"/>
  <c r="AE2595" i="3"/>
  <c r="AD2595" i="3"/>
  <c r="AC2595" i="3"/>
  <c r="AV2594" i="3"/>
  <c r="AR2594" i="3"/>
  <c r="AQ2594" i="3"/>
  <c r="AP2594" i="3"/>
  <c r="AN2594" i="3"/>
  <c r="AL2594" i="3"/>
  <c r="AK2594" i="3"/>
  <c r="AJ2594" i="3"/>
  <c r="AI2594" i="3"/>
  <c r="AG2594" i="3"/>
  <c r="AF2594" i="3"/>
  <c r="AE2594" i="3"/>
  <c r="AD2594" i="3"/>
  <c r="AC2594" i="3"/>
  <c r="AV2593" i="3"/>
  <c r="AR2593" i="3"/>
  <c r="AQ2593" i="3"/>
  <c r="AP2593" i="3"/>
  <c r="AN2593" i="3"/>
  <c r="AL2593" i="3"/>
  <c r="AK2593" i="3"/>
  <c r="AJ2593" i="3"/>
  <c r="AI2593" i="3"/>
  <c r="AG2593" i="3"/>
  <c r="AF2593" i="3"/>
  <c r="AE2593" i="3"/>
  <c r="AD2593" i="3"/>
  <c r="AC2593" i="3"/>
  <c r="AV2592" i="3"/>
  <c r="AR2592" i="3"/>
  <c r="AQ2592" i="3"/>
  <c r="AP2592" i="3"/>
  <c r="AN2592" i="3"/>
  <c r="AL2592" i="3"/>
  <c r="AK2592" i="3"/>
  <c r="AJ2592" i="3"/>
  <c r="AI2592" i="3"/>
  <c r="AG2592" i="3"/>
  <c r="AF2592" i="3"/>
  <c r="AE2592" i="3"/>
  <c r="AD2592" i="3"/>
  <c r="AC2592" i="3"/>
  <c r="AV2591" i="3"/>
  <c r="AR2591" i="3"/>
  <c r="AQ2591" i="3"/>
  <c r="AP2591" i="3"/>
  <c r="AN2591" i="3"/>
  <c r="AL2591" i="3"/>
  <c r="AK2591" i="3"/>
  <c r="AJ2591" i="3"/>
  <c r="AI2591" i="3"/>
  <c r="AG2591" i="3"/>
  <c r="AF2591" i="3"/>
  <c r="AE2591" i="3"/>
  <c r="AD2591" i="3"/>
  <c r="AC2591" i="3"/>
  <c r="AV2590" i="3"/>
  <c r="AR2590" i="3"/>
  <c r="AQ2590" i="3"/>
  <c r="AP2590" i="3"/>
  <c r="AN2590" i="3"/>
  <c r="AL2590" i="3"/>
  <c r="AK2590" i="3"/>
  <c r="AJ2590" i="3"/>
  <c r="AI2590" i="3"/>
  <c r="AG2590" i="3"/>
  <c r="AF2590" i="3"/>
  <c r="AE2590" i="3"/>
  <c r="AD2590" i="3"/>
  <c r="AC2590" i="3"/>
  <c r="AV2589" i="3"/>
  <c r="AR2589" i="3"/>
  <c r="AQ2589" i="3"/>
  <c r="AP2589" i="3"/>
  <c r="AN2589" i="3"/>
  <c r="AL2589" i="3"/>
  <c r="AK2589" i="3"/>
  <c r="AJ2589" i="3"/>
  <c r="AI2589" i="3"/>
  <c r="AG2589" i="3"/>
  <c r="AF2589" i="3"/>
  <c r="AE2589" i="3"/>
  <c r="AD2589" i="3"/>
  <c r="AC2589" i="3"/>
  <c r="AV2588" i="3"/>
  <c r="AR2588" i="3"/>
  <c r="AQ2588" i="3"/>
  <c r="AP2588" i="3"/>
  <c r="AN2588" i="3"/>
  <c r="AL2588" i="3"/>
  <c r="AK2588" i="3"/>
  <c r="AJ2588" i="3"/>
  <c r="AI2588" i="3"/>
  <c r="AG2588" i="3"/>
  <c r="AF2588" i="3"/>
  <c r="AE2588" i="3"/>
  <c r="AD2588" i="3"/>
  <c r="AC2588" i="3"/>
  <c r="AV2587" i="3"/>
  <c r="AR2587" i="3"/>
  <c r="AQ2587" i="3"/>
  <c r="AP2587" i="3"/>
  <c r="AN2587" i="3"/>
  <c r="AL2587" i="3"/>
  <c r="AK2587" i="3"/>
  <c r="AJ2587" i="3"/>
  <c r="AI2587" i="3"/>
  <c r="AG2587" i="3"/>
  <c r="AF2587" i="3"/>
  <c r="AE2587" i="3"/>
  <c r="AD2587" i="3"/>
  <c r="AC2587" i="3"/>
  <c r="AV2586" i="3"/>
  <c r="AR2586" i="3"/>
  <c r="AQ2586" i="3"/>
  <c r="AP2586" i="3"/>
  <c r="AN2586" i="3"/>
  <c r="AL2586" i="3"/>
  <c r="AK2586" i="3"/>
  <c r="AJ2586" i="3"/>
  <c r="AI2586" i="3"/>
  <c r="AG2586" i="3"/>
  <c r="AF2586" i="3"/>
  <c r="AE2586" i="3"/>
  <c r="AD2586" i="3"/>
  <c r="AC2586" i="3"/>
  <c r="AV2585" i="3"/>
  <c r="AR2585" i="3"/>
  <c r="AQ2585" i="3"/>
  <c r="AP2585" i="3"/>
  <c r="AN2585" i="3"/>
  <c r="AL2585" i="3"/>
  <c r="AK2585" i="3"/>
  <c r="AJ2585" i="3"/>
  <c r="AI2585" i="3"/>
  <c r="AG2585" i="3"/>
  <c r="AF2585" i="3"/>
  <c r="AE2585" i="3"/>
  <c r="AD2585" i="3"/>
  <c r="AC2585" i="3"/>
  <c r="AV2584" i="3"/>
  <c r="AR2584" i="3"/>
  <c r="AQ2584" i="3"/>
  <c r="AP2584" i="3"/>
  <c r="AN2584" i="3"/>
  <c r="AL2584" i="3"/>
  <c r="AK2584" i="3"/>
  <c r="AJ2584" i="3"/>
  <c r="AI2584" i="3"/>
  <c r="AG2584" i="3"/>
  <c r="AF2584" i="3"/>
  <c r="AE2584" i="3"/>
  <c r="AD2584" i="3"/>
  <c r="AC2584" i="3"/>
  <c r="AV2583" i="3"/>
  <c r="AR2583" i="3"/>
  <c r="AQ2583" i="3"/>
  <c r="AP2583" i="3"/>
  <c r="AN2583" i="3"/>
  <c r="AL2583" i="3"/>
  <c r="AK2583" i="3"/>
  <c r="AJ2583" i="3"/>
  <c r="AI2583" i="3"/>
  <c r="AG2583" i="3"/>
  <c r="AF2583" i="3"/>
  <c r="AE2583" i="3"/>
  <c r="AD2583" i="3"/>
  <c r="AC2583" i="3"/>
  <c r="AV2582" i="3"/>
  <c r="AR2582" i="3"/>
  <c r="AQ2582" i="3"/>
  <c r="AP2582" i="3"/>
  <c r="AN2582" i="3"/>
  <c r="AL2582" i="3"/>
  <c r="AK2582" i="3"/>
  <c r="AJ2582" i="3"/>
  <c r="AI2582" i="3"/>
  <c r="AG2582" i="3"/>
  <c r="AF2582" i="3"/>
  <c r="AE2582" i="3"/>
  <c r="AD2582" i="3"/>
  <c r="AC2582" i="3"/>
  <c r="AV2581" i="3"/>
  <c r="AR2581" i="3"/>
  <c r="AQ2581" i="3"/>
  <c r="AP2581" i="3"/>
  <c r="AN2581" i="3"/>
  <c r="AL2581" i="3"/>
  <c r="AK2581" i="3"/>
  <c r="AJ2581" i="3"/>
  <c r="AI2581" i="3"/>
  <c r="AG2581" i="3"/>
  <c r="AF2581" i="3"/>
  <c r="AE2581" i="3"/>
  <c r="AD2581" i="3"/>
  <c r="AC2581" i="3"/>
  <c r="AV2580" i="3"/>
  <c r="AR2580" i="3"/>
  <c r="AQ2580" i="3"/>
  <c r="AP2580" i="3"/>
  <c r="AN2580" i="3"/>
  <c r="AL2580" i="3"/>
  <c r="AK2580" i="3"/>
  <c r="AJ2580" i="3"/>
  <c r="AI2580" i="3"/>
  <c r="AG2580" i="3"/>
  <c r="AF2580" i="3"/>
  <c r="AE2580" i="3"/>
  <c r="AD2580" i="3"/>
  <c r="AC2580" i="3"/>
  <c r="AV2579" i="3"/>
  <c r="AR2579" i="3"/>
  <c r="AQ2579" i="3"/>
  <c r="AP2579" i="3"/>
  <c r="AN2579" i="3"/>
  <c r="AL2579" i="3"/>
  <c r="AK2579" i="3"/>
  <c r="AJ2579" i="3"/>
  <c r="AI2579" i="3"/>
  <c r="AG2579" i="3"/>
  <c r="AF2579" i="3"/>
  <c r="AE2579" i="3"/>
  <c r="AD2579" i="3"/>
  <c r="AC2579" i="3"/>
  <c r="AV2578" i="3"/>
  <c r="AR2578" i="3"/>
  <c r="AQ2578" i="3"/>
  <c r="AP2578" i="3"/>
  <c r="AN2578" i="3"/>
  <c r="AL2578" i="3"/>
  <c r="AK2578" i="3"/>
  <c r="AJ2578" i="3"/>
  <c r="AI2578" i="3"/>
  <c r="AG2578" i="3"/>
  <c r="AF2578" i="3"/>
  <c r="AE2578" i="3"/>
  <c r="AD2578" i="3"/>
  <c r="AC2578" i="3"/>
  <c r="AV2577" i="3"/>
  <c r="AR2577" i="3"/>
  <c r="AQ2577" i="3"/>
  <c r="AP2577" i="3"/>
  <c r="AN2577" i="3"/>
  <c r="AL2577" i="3"/>
  <c r="AK2577" i="3"/>
  <c r="AJ2577" i="3"/>
  <c r="AI2577" i="3"/>
  <c r="AG2577" i="3"/>
  <c r="AF2577" i="3"/>
  <c r="AE2577" i="3"/>
  <c r="AD2577" i="3"/>
  <c r="AC2577" i="3"/>
  <c r="AV2576" i="3"/>
  <c r="AR2576" i="3"/>
  <c r="AQ2576" i="3"/>
  <c r="AP2576" i="3"/>
  <c r="AN2576" i="3"/>
  <c r="AL2576" i="3"/>
  <c r="AK2576" i="3"/>
  <c r="AJ2576" i="3"/>
  <c r="AI2576" i="3"/>
  <c r="AG2576" i="3"/>
  <c r="AF2576" i="3"/>
  <c r="AE2576" i="3"/>
  <c r="AD2576" i="3"/>
  <c r="AC2576" i="3"/>
  <c r="AV2575" i="3"/>
  <c r="AR2575" i="3"/>
  <c r="AQ2575" i="3"/>
  <c r="AP2575" i="3"/>
  <c r="AN2575" i="3"/>
  <c r="AL2575" i="3"/>
  <c r="AK2575" i="3"/>
  <c r="AJ2575" i="3"/>
  <c r="AI2575" i="3"/>
  <c r="AG2575" i="3"/>
  <c r="AF2575" i="3"/>
  <c r="AE2575" i="3"/>
  <c r="AD2575" i="3"/>
  <c r="AC2575" i="3"/>
  <c r="AV2574" i="3"/>
  <c r="AR2574" i="3"/>
  <c r="AQ2574" i="3"/>
  <c r="AP2574" i="3"/>
  <c r="AN2574" i="3"/>
  <c r="AL2574" i="3"/>
  <c r="AK2574" i="3"/>
  <c r="AJ2574" i="3"/>
  <c r="AI2574" i="3"/>
  <c r="AG2574" i="3"/>
  <c r="AF2574" i="3"/>
  <c r="AE2574" i="3"/>
  <c r="AD2574" i="3"/>
  <c r="AC2574" i="3"/>
  <c r="AV2573" i="3"/>
  <c r="AR2573" i="3"/>
  <c r="AQ2573" i="3"/>
  <c r="AP2573" i="3"/>
  <c r="AN2573" i="3"/>
  <c r="AL2573" i="3"/>
  <c r="AK2573" i="3"/>
  <c r="AJ2573" i="3"/>
  <c r="AI2573" i="3"/>
  <c r="AG2573" i="3"/>
  <c r="AF2573" i="3"/>
  <c r="AE2573" i="3"/>
  <c r="AD2573" i="3"/>
  <c r="AC2573" i="3"/>
  <c r="AV2572" i="3"/>
  <c r="AR2572" i="3"/>
  <c r="AQ2572" i="3"/>
  <c r="AP2572" i="3"/>
  <c r="AN2572" i="3"/>
  <c r="AL2572" i="3"/>
  <c r="AK2572" i="3"/>
  <c r="AJ2572" i="3"/>
  <c r="AI2572" i="3"/>
  <c r="AG2572" i="3"/>
  <c r="AF2572" i="3"/>
  <c r="AE2572" i="3"/>
  <c r="AD2572" i="3"/>
  <c r="AC2572" i="3"/>
  <c r="AV2571" i="3"/>
  <c r="AR2571" i="3"/>
  <c r="AQ2571" i="3"/>
  <c r="AP2571" i="3"/>
  <c r="AN2571" i="3"/>
  <c r="AL2571" i="3"/>
  <c r="AK2571" i="3"/>
  <c r="AJ2571" i="3"/>
  <c r="AI2571" i="3"/>
  <c r="AG2571" i="3"/>
  <c r="AF2571" i="3"/>
  <c r="AE2571" i="3"/>
  <c r="AD2571" i="3"/>
  <c r="AC2571" i="3"/>
  <c r="AV2570" i="3"/>
  <c r="AR2570" i="3"/>
  <c r="AQ2570" i="3"/>
  <c r="AP2570" i="3"/>
  <c r="AN2570" i="3"/>
  <c r="AL2570" i="3"/>
  <c r="AK2570" i="3"/>
  <c r="AJ2570" i="3"/>
  <c r="AI2570" i="3"/>
  <c r="AG2570" i="3"/>
  <c r="AF2570" i="3"/>
  <c r="AE2570" i="3"/>
  <c r="AD2570" i="3"/>
  <c r="AC2570" i="3"/>
  <c r="AV2569" i="3"/>
  <c r="AR2569" i="3"/>
  <c r="AQ2569" i="3"/>
  <c r="AP2569" i="3"/>
  <c r="AN2569" i="3"/>
  <c r="AL2569" i="3"/>
  <c r="AK2569" i="3"/>
  <c r="AJ2569" i="3"/>
  <c r="AI2569" i="3"/>
  <c r="AG2569" i="3"/>
  <c r="AF2569" i="3"/>
  <c r="AE2569" i="3"/>
  <c r="AD2569" i="3"/>
  <c r="AC2569" i="3"/>
  <c r="AV2568" i="3"/>
  <c r="AR2568" i="3"/>
  <c r="AQ2568" i="3"/>
  <c r="AP2568" i="3"/>
  <c r="AN2568" i="3"/>
  <c r="AL2568" i="3"/>
  <c r="AK2568" i="3"/>
  <c r="AJ2568" i="3"/>
  <c r="AI2568" i="3"/>
  <c r="AG2568" i="3"/>
  <c r="AF2568" i="3"/>
  <c r="AE2568" i="3"/>
  <c r="AD2568" i="3"/>
  <c r="AC2568" i="3"/>
  <c r="AV2567" i="3"/>
  <c r="AR2567" i="3"/>
  <c r="AQ2567" i="3"/>
  <c r="AP2567" i="3"/>
  <c r="AN2567" i="3"/>
  <c r="AL2567" i="3"/>
  <c r="AK2567" i="3"/>
  <c r="AJ2567" i="3"/>
  <c r="AI2567" i="3"/>
  <c r="AG2567" i="3"/>
  <c r="AF2567" i="3"/>
  <c r="AE2567" i="3"/>
  <c r="AD2567" i="3"/>
  <c r="AC2567" i="3"/>
  <c r="AV2566" i="3"/>
  <c r="AR2566" i="3"/>
  <c r="AQ2566" i="3"/>
  <c r="AP2566" i="3"/>
  <c r="AN2566" i="3"/>
  <c r="AL2566" i="3"/>
  <c r="AK2566" i="3"/>
  <c r="AJ2566" i="3"/>
  <c r="AI2566" i="3"/>
  <c r="AG2566" i="3"/>
  <c r="AF2566" i="3"/>
  <c r="AE2566" i="3"/>
  <c r="AD2566" i="3"/>
  <c r="AC2566" i="3"/>
  <c r="AV2565" i="3"/>
  <c r="AR2565" i="3"/>
  <c r="AQ2565" i="3"/>
  <c r="AP2565" i="3"/>
  <c r="AN2565" i="3"/>
  <c r="AL2565" i="3"/>
  <c r="AK2565" i="3"/>
  <c r="AJ2565" i="3"/>
  <c r="AI2565" i="3"/>
  <c r="AG2565" i="3"/>
  <c r="AF2565" i="3"/>
  <c r="AE2565" i="3"/>
  <c r="AD2565" i="3"/>
  <c r="AC2565" i="3"/>
  <c r="AV2564" i="3"/>
  <c r="AR2564" i="3"/>
  <c r="AQ2564" i="3"/>
  <c r="AP2564" i="3"/>
  <c r="AN2564" i="3"/>
  <c r="AL2564" i="3"/>
  <c r="AK2564" i="3"/>
  <c r="AJ2564" i="3"/>
  <c r="AI2564" i="3"/>
  <c r="AG2564" i="3"/>
  <c r="AF2564" i="3"/>
  <c r="AE2564" i="3"/>
  <c r="AD2564" i="3"/>
  <c r="AC2564" i="3"/>
  <c r="AV2563" i="3"/>
  <c r="AR2563" i="3"/>
  <c r="AQ2563" i="3"/>
  <c r="AP2563" i="3"/>
  <c r="AN2563" i="3"/>
  <c r="AL2563" i="3"/>
  <c r="AK2563" i="3"/>
  <c r="AJ2563" i="3"/>
  <c r="AI2563" i="3"/>
  <c r="AG2563" i="3"/>
  <c r="AF2563" i="3"/>
  <c r="AE2563" i="3"/>
  <c r="AD2563" i="3"/>
  <c r="AC2563" i="3"/>
  <c r="AV2562" i="3"/>
  <c r="AR2562" i="3"/>
  <c r="AQ2562" i="3"/>
  <c r="AP2562" i="3"/>
  <c r="AN2562" i="3"/>
  <c r="AL2562" i="3"/>
  <c r="AK2562" i="3"/>
  <c r="AJ2562" i="3"/>
  <c r="AI2562" i="3"/>
  <c r="AG2562" i="3"/>
  <c r="AF2562" i="3"/>
  <c r="AE2562" i="3"/>
  <c r="AD2562" i="3"/>
  <c r="AC2562" i="3"/>
  <c r="AV2561" i="3"/>
  <c r="AR2561" i="3"/>
  <c r="AQ2561" i="3"/>
  <c r="AP2561" i="3"/>
  <c r="AN2561" i="3"/>
  <c r="AL2561" i="3"/>
  <c r="AK2561" i="3"/>
  <c r="AJ2561" i="3"/>
  <c r="AI2561" i="3"/>
  <c r="AG2561" i="3"/>
  <c r="AF2561" i="3"/>
  <c r="AE2561" i="3"/>
  <c r="AD2561" i="3"/>
  <c r="AC2561" i="3"/>
  <c r="AV2560" i="3"/>
  <c r="AR2560" i="3"/>
  <c r="AQ2560" i="3"/>
  <c r="AP2560" i="3"/>
  <c r="AN2560" i="3"/>
  <c r="AL2560" i="3"/>
  <c r="AK2560" i="3"/>
  <c r="AJ2560" i="3"/>
  <c r="AI2560" i="3"/>
  <c r="AG2560" i="3"/>
  <c r="AF2560" i="3"/>
  <c r="AE2560" i="3"/>
  <c r="AD2560" i="3"/>
  <c r="AC2560" i="3"/>
  <c r="AV2559" i="3"/>
  <c r="AR2559" i="3"/>
  <c r="AQ2559" i="3"/>
  <c r="AP2559" i="3"/>
  <c r="AN2559" i="3"/>
  <c r="AL2559" i="3"/>
  <c r="AK2559" i="3"/>
  <c r="AJ2559" i="3"/>
  <c r="AI2559" i="3"/>
  <c r="AG2559" i="3"/>
  <c r="AF2559" i="3"/>
  <c r="AE2559" i="3"/>
  <c r="AD2559" i="3"/>
  <c r="AC2559" i="3"/>
  <c r="AV2558" i="3"/>
  <c r="AR2558" i="3"/>
  <c r="AQ2558" i="3"/>
  <c r="AP2558" i="3"/>
  <c r="AN2558" i="3"/>
  <c r="AL2558" i="3"/>
  <c r="AK2558" i="3"/>
  <c r="AJ2558" i="3"/>
  <c r="AI2558" i="3"/>
  <c r="AG2558" i="3"/>
  <c r="AF2558" i="3"/>
  <c r="AE2558" i="3"/>
  <c r="AD2558" i="3"/>
  <c r="AC2558" i="3"/>
  <c r="AV2557" i="3"/>
  <c r="AR2557" i="3"/>
  <c r="AQ2557" i="3"/>
  <c r="AP2557" i="3"/>
  <c r="AN2557" i="3"/>
  <c r="AL2557" i="3"/>
  <c r="AK2557" i="3"/>
  <c r="AJ2557" i="3"/>
  <c r="AI2557" i="3"/>
  <c r="AG2557" i="3"/>
  <c r="AF2557" i="3"/>
  <c r="AE2557" i="3"/>
  <c r="AD2557" i="3"/>
  <c r="AC2557" i="3"/>
  <c r="AV2556" i="3"/>
  <c r="AR2556" i="3"/>
  <c r="AQ2556" i="3"/>
  <c r="AP2556" i="3"/>
  <c r="AN2556" i="3"/>
  <c r="AL2556" i="3"/>
  <c r="AK2556" i="3"/>
  <c r="AJ2556" i="3"/>
  <c r="AI2556" i="3"/>
  <c r="AG2556" i="3"/>
  <c r="AF2556" i="3"/>
  <c r="AE2556" i="3"/>
  <c r="AD2556" i="3"/>
  <c r="AC2556" i="3"/>
  <c r="AV2555" i="3"/>
  <c r="AR2555" i="3"/>
  <c r="AQ2555" i="3"/>
  <c r="AP2555" i="3"/>
  <c r="AN2555" i="3"/>
  <c r="AL2555" i="3"/>
  <c r="AK2555" i="3"/>
  <c r="AJ2555" i="3"/>
  <c r="AI2555" i="3"/>
  <c r="AG2555" i="3"/>
  <c r="AF2555" i="3"/>
  <c r="AE2555" i="3"/>
  <c r="AD2555" i="3"/>
  <c r="AC2555" i="3"/>
  <c r="AV2554" i="3"/>
  <c r="AR2554" i="3"/>
  <c r="AQ2554" i="3"/>
  <c r="AP2554" i="3"/>
  <c r="AN2554" i="3"/>
  <c r="AL2554" i="3"/>
  <c r="AK2554" i="3"/>
  <c r="AJ2554" i="3"/>
  <c r="AI2554" i="3"/>
  <c r="AG2554" i="3"/>
  <c r="AF2554" i="3"/>
  <c r="AE2554" i="3"/>
  <c r="AD2554" i="3"/>
  <c r="AC2554" i="3"/>
  <c r="AV2553" i="3"/>
  <c r="AR2553" i="3"/>
  <c r="AQ2553" i="3"/>
  <c r="AP2553" i="3"/>
  <c r="AN2553" i="3"/>
  <c r="AL2553" i="3"/>
  <c r="AK2553" i="3"/>
  <c r="AJ2553" i="3"/>
  <c r="AI2553" i="3"/>
  <c r="AG2553" i="3"/>
  <c r="AF2553" i="3"/>
  <c r="AE2553" i="3"/>
  <c r="AD2553" i="3"/>
  <c r="AC2553" i="3"/>
  <c r="AV2552" i="3"/>
  <c r="AR2552" i="3"/>
  <c r="AQ2552" i="3"/>
  <c r="AP2552" i="3"/>
  <c r="AN2552" i="3"/>
  <c r="AL2552" i="3"/>
  <c r="AK2552" i="3"/>
  <c r="AJ2552" i="3"/>
  <c r="AI2552" i="3"/>
  <c r="AG2552" i="3"/>
  <c r="AF2552" i="3"/>
  <c r="AE2552" i="3"/>
  <c r="AD2552" i="3"/>
  <c r="AC2552" i="3"/>
  <c r="AV2551" i="3"/>
  <c r="AR2551" i="3"/>
  <c r="AQ2551" i="3"/>
  <c r="AP2551" i="3"/>
  <c r="AN2551" i="3"/>
  <c r="AL2551" i="3"/>
  <c r="AK2551" i="3"/>
  <c r="AJ2551" i="3"/>
  <c r="AI2551" i="3"/>
  <c r="AG2551" i="3"/>
  <c r="AF2551" i="3"/>
  <c r="AE2551" i="3"/>
  <c r="AD2551" i="3"/>
  <c r="AC2551" i="3"/>
  <c r="AV2550" i="3"/>
  <c r="AR2550" i="3"/>
  <c r="AQ2550" i="3"/>
  <c r="AP2550" i="3"/>
  <c r="AN2550" i="3"/>
  <c r="AL2550" i="3"/>
  <c r="AK2550" i="3"/>
  <c r="AJ2550" i="3"/>
  <c r="AI2550" i="3"/>
  <c r="AG2550" i="3"/>
  <c r="AF2550" i="3"/>
  <c r="AE2550" i="3"/>
  <c r="AD2550" i="3"/>
  <c r="AC2550" i="3"/>
  <c r="AV2549" i="3"/>
  <c r="AR2549" i="3"/>
  <c r="AQ2549" i="3"/>
  <c r="AP2549" i="3"/>
  <c r="AN2549" i="3"/>
  <c r="AL2549" i="3"/>
  <c r="AK2549" i="3"/>
  <c r="AJ2549" i="3"/>
  <c r="AI2549" i="3"/>
  <c r="AG2549" i="3"/>
  <c r="AF2549" i="3"/>
  <c r="AE2549" i="3"/>
  <c r="AD2549" i="3"/>
  <c r="AC2549" i="3"/>
  <c r="AV2548" i="3"/>
  <c r="AR2548" i="3"/>
  <c r="AQ2548" i="3"/>
  <c r="AP2548" i="3"/>
  <c r="AN2548" i="3"/>
  <c r="AL2548" i="3"/>
  <c r="AK2548" i="3"/>
  <c r="AJ2548" i="3"/>
  <c r="AI2548" i="3"/>
  <c r="AG2548" i="3"/>
  <c r="AF2548" i="3"/>
  <c r="AE2548" i="3"/>
  <c r="AD2548" i="3"/>
  <c r="AC2548" i="3"/>
  <c r="AV2547" i="3"/>
  <c r="AR2547" i="3"/>
  <c r="AQ2547" i="3"/>
  <c r="AP2547" i="3"/>
  <c r="AN2547" i="3"/>
  <c r="AL2547" i="3"/>
  <c r="AK2547" i="3"/>
  <c r="AJ2547" i="3"/>
  <c r="AI2547" i="3"/>
  <c r="AG2547" i="3"/>
  <c r="AF2547" i="3"/>
  <c r="AE2547" i="3"/>
  <c r="AD2547" i="3"/>
  <c r="AC2547" i="3"/>
  <c r="AV2546" i="3"/>
  <c r="AR2546" i="3"/>
  <c r="AQ2546" i="3"/>
  <c r="AP2546" i="3"/>
  <c r="AN2546" i="3"/>
  <c r="AL2546" i="3"/>
  <c r="AK2546" i="3"/>
  <c r="AJ2546" i="3"/>
  <c r="AI2546" i="3"/>
  <c r="AG2546" i="3"/>
  <c r="AF2546" i="3"/>
  <c r="AE2546" i="3"/>
  <c r="AD2546" i="3"/>
  <c r="AC2546" i="3"/>
  <c r="AV2545" i="3"/>
  <c r="AR2545" i="3"/>
  <c r="AQ2545" i="3"/>
  <c r="AP2545" i="3"/>
  <c r="AN2545" i="3"/>
  <c r="AL2545" i="3"/>
  <c r="AK2545" i="3"/>
  <c r="AJ2545" i="3"/>
  <c r="AI2545" i="3"/>
  <c r="AG2545" i="3"/>
  <c r="AF2545" i="3"/>
  <c r="AE2545" i="3"/>
  <c r="AD2545" i="3"/>
  <c r="AC2545" i="3"/>
  <c r="AV2544" i="3"/>
  <c r="AR2544" i="3"/>
  <c r="AQ2544" i="3"/>
  <c r="AP2544" i="3"/>
  <c r="AN2544" i="3"/>
  <c r="AL2544" i="3"/>
  <c r="AK2544" i="3"/>
  <c r="AJ2544" i="3"/>
  <c r="AI2544" i="3"/>
  <c r="AG2544" i="3"/>
  <c r="AF2544" i="3"/>
  <c r="AE2544" i="3"/>
  <c r="AD2544" i="3"/>
  <c r="AC2544" i="3"/>
  <c r="AV2543" i="3"/>
  <c r="AR2543" i="3"/>
  <c r="AQ2543" i="3"/>
  <c r="AP2543" i="3"/>
  <c r="AN2543" i="3"/>
  <c r="AL2543" i="3"/>
  <c r="AK2543" i="3"/>
  <c r="AJ2543" i="3"/>
  <c r="AI2543" i="3"/>
  <c r="AG2543" i="3"/>
  <c r="AF2543" i="3"/>
  <c r="AE2543" i="3"/>
  <c r="AD2543" i="3"/>
  <c r="AC2543" i="3"/>
  <c r="AV2542" i="3"/>
  <c r="AR2542" i="3"/>
  <c r="AQ2542" i="3"/>
  <c r="AP2542" i="3"/>
  <c r="AN2542" i="3"/>
  <c r="AL2542" i="3"/>
  <c r="AK2542" i="3"/>
  <c r="AJ2542" i="3"/>
  <c r="AI2542" i="3"/>
  <c r="AG2542" i="3"/>
  <c r="AF2542" i="3"/>
  <c r="AE2542" i="3"/>
  <c r="AD2542" i="3"/>
  <c r="AC2542" i="3"/>
  <c r="AV2541" i="3"/>
  <c r="AR2541" i="3"/>
  <c r="AQ2541" i="3"/>
  <c r="AP2541" i="3"/>
  <c r="AN2541" i="3"/>
  <c r="AL2541" i="3"/>
  <c r="AK2541" i="3"/>
  <c r="AJ2541" i="3"/>
  <c r="AI2541" i="3"/>
  <c r="AG2541" i="3"/>
  <c r="AF2541" i="3"/>
  <c r="AE2541" i="3"/>
  <c r="AD2541" i="3"/>
  <c r="AC2541" i="3"/>
  <c r="AV2540" i="3"/>
  <c r="AR2540" i="3"/>
  <c r="AQ2540" i="3"/>
  <c r="AP2540" i="3"/>
  <c r="AN2540" i="3"/>
  <c r="AL2540" i="3"/>
  <c r="AK2540" i="3"/>
  <c r="AJ2540" i="3"/>
  <c r="AI2540" i="3"/>
  <c r="AG2540" i="3"/>
  <c r="AF2540" i="3"/>
  <c r="AE2540" i="3"/>
  <c r="AD2540" i="3"/>
  <c r="AC2540" i="3"/>
  <c r="AV2539" i="3"/>
  <c r="AR2539" i="3"/>
  <c r="AQ2539" i="3"/>
  <c r="AP2539" i="3"/>
  <c r="AN2539" i="3"/>
  <c r="AL2539" i="3"/>
  <c r="AK2539" i="3"/>
  <c r="AJ2539" i="3"/>
  <c r="AI2539" i="3"/>
  <c r="AG2539" i="3"/>
  <c r="AF2539" i="3"/>
  <c r="AE2539" i="3"/>
  <c r="AD2539" i="3"/>
  <c r="AC2539" i="3"/>
  <c r="AV2538" i="3"/>
  <c r="AR2538" i="3"/>
  <c r="AQ2538" i="3"/>
  <c r="AP2538" i="3"/>
  <c r="AN2538" i="3"/>
  <c r="AL2538" i="3"/>
  <c r="AK2538" i="3"/>
  <c r="AJ2538" i="3"/>
  <c r="AI2538" i="3"/>
  <c r="AG2538" i="3"/>
  <c r="AF2538" i="3"/>
  <c r="AE2538" i="3"/>
  <c r="AD2538" i="3"/>
  <c r="AC2538" i="3"/>
  <c r="AV2537" i="3"/>
  <c r="AR2537" i="3"/>
  <c r="AQ2537" i="3"/>
  <c r="AP2537" i="3"/>
  <c r="AN2537" i="3"/>
  <c r="AL2537" i="3"/>
  <c r="AK2537" i="3"/>
  <c r="AJ2537" i="3"/>
  <c r="AI2537" i="3"/>
  <c r="AG2537" i="3"/>
  <c r="AF2537" i="3"/>
  <c r="AE2537" i="3"/>
  <c r="AD2537" i="3"/>
  <c r="AC2537" i="3"/>
  <c r="AV2536" i="3"/>
  <c r="AR2536" i="3"/>
  <c r="AQ2536" i="3"/>
  <c r="AP2536" i="3"/>
  <c r="AN2536" i="3"/>
  <c r="AL2536" i="3"/>
  <c r="AK2536" i="3"/>
  <c r="AJ2536" i="3"/>
  <c r="AI2536" i="3"/>
  <c r="AG2536" i="3"/>
  <c r="AF2536" i="3"/>
  <c r="AE2536" i="3"/>
  <c r="AD2536" i="3"/>
  <c r="AC2536" i="3"/>
  <c r="AV2535" i="3"/>
  <c r="AR2535" i="3"/>
  <c r="AQ2535" i="3"/>
  <c r="AP2535" i="3"/>
  <c r="AN2535" i="3"/>
  <c r="AL2535" i="3"/>
  <c r="AK2535" i="3"/>
  <c r="AJ2535" i="3"/>
  <c r="AI2535" i="3"/>
  <c r="AG2535" i="3"/>
  <c r="AF2535" i="3"/>
  <c r="AE2535" i="3"/>
  <c r="AD2535" i="3"/>
  <c r="AC2535" i="3"/>
  <c r="AV2534" i="3"/>
  <c r="AR2534" i="3"/>
  <c r="AQ2534" i="3"/>
  <c r="AP2534" i="3"/>
  <c r="AN2534" i="3"/>
  <c r="AL2534" i="3"/>
  <c r="AK2534" i="3"/>
  <c r="AJ2534" i="3"/>
  <c r="AI2534" i="3"/>
  <c r="AG2534" i="3"/>
  <c r="AF2534" i="3"/>
  <c r="AE2534" i="3"/>
  <c r="AD2534" i="3"/>
  <c r="AC2534" i="3"/>
  <c r="AV2533" i="3"/>
  <c r="AR2533" i="3"/>
  <c r="AQ2533" i="3"/>
  <c r="AP2533" i="3"/>
  <c r="AN2533" i="3"/>
  <c r="AL2533" i="3"/>
  <c r="AK2533" i="3"/>
  <c r="AJ2533" i="3"/>
  <c r="AI2533" i="3"/>
  <c r="AG2533" i="3"/>
  <c r="AF2533" i="3"/>
  <c r="AE2533" i="3"/>
  <c r="AD2533" i="3"/>
  <c r="AC2533" i="3"/>
  <c r="AV2532" i="3"/>
  <c r="AR2532" i="3"/>
  <c r="AQ2532" i="3"/>
  <c r="AP2532" i="3"/>
  <c r="AN2532" i="3"/>
  <c r="AL2532" i="3"/>
  <c r="AK2532" i="3"/>
  <c r="AJ2532" i="3"/>
  <c r="AI2532" i="3"/>
  <c r="AG2532" i="3"/>
  <c r="AF2532" i="3"/>
  <c r="AE2532" i="3"/>
  <c r="AD2532" i="3"/>
  <c r="AC2532" i="3"/>
  <c r="AV2531" i="3"/>
  <c r="AR2531" i="3"/>
  <c r="AQ2531" i="3"/>
  <c r="AP2531" i="3"/>
  <c r="AN2531" i="3"/>
  <c r="AL2531" i="3"/>
  <c r="AK2531" i="3"/>
  <c r="AJ2531" i="3"/>
  <c r="AI2531" i="3"/>
  <c r="AG2531" i="3"/>
  <c r="AF2531" i="3"/>
  <c r="AE2531" i="3"/>
  <c r="AD2531" i="3"/>
  <c r="AC2531" i="3"/>
  <c r="AV2530" i="3"/>
  <c r="AR2530" i="3"/>
  <c r="AQ2530" i="3"/>
  <c r="AP2530" i="3"/>
  <c r="AN2530" i="3"/>
  <c r="AL2530" i="3"/>
  <c r="AK2530" i="3"/>
  <c r="AJ2530" i="3"/>
  <c r="AI2530" i="3"/>
  <c r="AG2530" i="3"/>
  <c r="AF2530" i="3"/>
  <c r="AE2530" i="3"/>
  <c r="AD2530" i="3"/>
  <c r="AC2530" i="3"/>
  <c r="AV2529" i="3"/>
  <c r="AR2529" i="3"/>
  <c r="AQ2529" i="3"/>
  <c r="AP2529" i="3"/>
  <c r="AN2529" i="3"/>
  <c r="AL2529" i="3"/>
  <c r="AK2529" i="3"/>
  <c r="AJ2529" i="3"/>
  <c r="AI2529" i="3"/>
  <c r="AG2529" i="3"/>
  <c r="AF2529" i="3"/>
  <c r="AE2529" i="3"/>
  <c r="AD2529" i="3"/>
  <c r="AC2529" i="3"/>
  <c r="AV2528" i="3"/>
  <c r="AR2528" i="3"/>
  <c r="AQ2528" i="3"/>
  <c r="AP2528" i="3"/>
  <c r="AN2528" i="3"/>
  <c r="AL2528" i="3"/>
  <c r="AK2528" i="3"/>
  <c r="AJ2528" i="3"/>
  <c r="AI2528" i="3"/>
  <c r="AG2528" i="3"/>
  <c r="AF2528" i="3"/>
  <c r="AE2528" i="3"/>
  <c r="AD2528" i="3"/>
  <c r="AC2528" i="3"/>
  <c r="AV2527" i="3"/>
  <c r="AR2527" i="3"/>
  <c r="AQ2527" i="3"/>
  <c r="AP2527" i="3"/>
  <c r="AN2527" i="3"/>
  <c r="AL2527" i="3"/>
  <c r="AK2527" i="3"/>
  <c r="AJ2527" i="3"/>
  <c r="AI2527" i="3"/>
  <c r="AG2527" i="3"/>
  <c r="AF2527" i="3"/>
  <c r="AE2527" i="3"/>
  <c r="AD2527" i="3"/>
  <c r="AC2527" i="3"/>
  <c r="AV2526" i="3"/>
  <c r="AR2526" i="3"/>
  <c r="AQ2526" i="3"/>
  <c r="AP2526" i="3"/>
  <c r="AN2526" i="3"/>
  <c r="AL2526" i="3"/>
  <c r="AK2526" i="3"/>
  <c r="AJ2526" i="3"/>
  <c r="AI2526" i="3"/>
  <c r="AG2526" i="3"/>
  <c r="AF2526" i="3"/>
  <c r="AE2526" i="3"/>
  <c r="AD2526" i="3"/>
  <c r="AC2526" i="3"/>
  <c r="AV2525" i="3"/>
  <c r="AR2525" i="3"/>
  <c r="AQ2525" i="3"/>
  <c r="AP2525" i="3"/>
  <c r="AN2525" i="3"/>
  <c r="AL2525" i="3"/>
  <c r="AK2525" i="3"/>
  <c r="AJ2525" i="3"/>
  <c r="AI2525" i="3"/>
  <c r="AG2525" i="3"/>
  <c r="AF2525" i="3"/>
  <c r="AE2525" i="3"/>
  <c r="AD2525" i="3"/>
  <c r="AC2525" i="3"/>
  <c r="AV2524" i="3"/>
  <c r="AR2524" i="3"/>
  <c r="AQ2524" i="3"/>
  <c r="AP2524" i="3"/>
  <c r="AN2524" i="3"/>
  <c r="AL2524" i="3"/>
  <c r="AK2524" i="3"/>
  <c r="AJ2524" i="3"/>
  <c r="AI2524" i="3"/>
  <c r="AG2524" i="3"/>
  <c r="AF2524" i="3"/>
  <c r="AE2524" i="3"/>
  <c r="AD2524" i="3"/>
  <c r="AC2524" i="3"/>
  <c r="AV2523" i="3"/>
  <c r="AR2523" i="3"/>
  <c r="AQ2523" i="3"/>
  <c r="AP2523" i="3"/>
  <c r="AN2523" i="3"/>
  <c r="AL2523" i="3"/>
  <c r="AK2523" i="3"/>
  <c r="AJ2523" i="3"/>
  <c r="AI2523" i="3"/>
  <c r="AG2523" i="3"/>
  <c r="AF2523" i="3"/>
  <c r="AE2523" i="3"/>
  <c r="AD2523" i="3"/>
  <c r="AC2523" i="3"/>
  <c r="AV2522" i="3"/>
  <c r="AR2522" i="3"/>
  <c r="AQ2522" i="3"/>
  <c r="AP2522" i="3"/>
  <c r="AN2522" i="3"/>
  <c r="AL2522" i="3"/>
  <c r="AK2522" i="3"/>
  <c r="AJ2522" i="3"/>
  <c r="AI2522" i="3"/>
  <c r="AG2522" i="3"/>
  <c r="AF2522" i="3"/>
  <c r="AE2522" i="3"/>
  <c r="AD2522" i="3"/>
  <c r="AC2522" i="3"/>
  <c r="AV2521" i="3"/>
  <c r="AR2521" i="3"/>
  <c r="AQ2521" i="3"/>
  <c r="AP2521" i="3"/>
  <c r="AN2521" i="3"/>
  <c r="AL2521" i="3"/>
  <c r="AK2521" i="3"/>
  <c r="AJ2521" i="3"/>
  <c r="AI2521" i="3"/>
  <c r="AG2521" i="3"/>
  <c r="AF2521" i="3"/>
  <c r="AE2521" i="3"/>
  <c r="AD2521" i="3"/>
  <c r="AC2521" i="3"/>
  <c r="AV2520" i="3"/>
  <c r="AR2520" i="3"/>
  <c r="AQ2520" i="3"/>
  <c r="AP2520" i="3"/>
  <c r="AN2520" i="3"/>
  <c r="AL2520" i="3"/>
  <c r="AK2520" i="3"/>
  <c r="AJ2520" i="3"/>
  <c r="AI2520" i="3"/>
  <c r="AG2520" i="3"/>
  <c r="AF2520" i="3"/>
  <c r="AE2520" i="3"/>
  <c r="AD2520" i="3"/>
  <c r="AC2520" i="3"/>
  <c r="AV2519" i="3"/>
  <c r="AR2519" i="3"/>
  <c r="AQ2519" i="3"/>
  <c r="AP2519" i="3"/>
  <c r="AN2519" i="3"/>
  <c r="AL2519" i="3"/>
  <c r="AK2519" i="3"/>
  <c r="AJ2519" i="3"/>
  <c r="AI2519" i="3"/>
  <c r="AG2519" i="3"/>
  <c r="AF2519" i="3"/>
  <c r="AE2519" i="3"/>
  <c r="AD2519" i="3"/>
  <c r="AC2519" i="3"/>
  <c r="AV2518" i="3"/>
  <c r="AR2518" i="3"/>
  <c r="AQ2518" i="3"/>
  <c r="AP2518" i="3"/>
  <c r="AN2518" i="3"/>
  <c r="AL2518" i="3"/>
  <c r="AK2518" i="3"/>
  <c r="AJ2518" i="3"/>
  <c r="AI2518" i="3"/>
  <c r="AG2518" i="3"/>
  <c r="AF2518" i="3"/>
  <c r="AE2518" i="3"/>
  <c r="AD2518" i="3"/>
  <c r="AC2518" i="3"/>
  <c r="AV2517" i="3"/>
  <c r="AR2517" i="3"/>
  <c r="AQ2517" i="3"/>
  <c r="AP2517" i="3"/>
  <c r="AN2517" i="3"/>
  <c r="AL2517" i="3"/>
  <c r="AK2517" i="3"/>
  <c r="AJ2517" i="3"/>
  <c r="AI2517" i="3"/>
  <c r="AG2517" i="3"/>
  <c r="AF2517" i="3"/>
  <c r="AE2517" i="3"/>
  <c r="AD2517" i="3"/>
  <c r="AC2517" i="3"/>
  <c r="AV2516" i="3"/>
  <c r="AR2516" i="3"/>
  <c r="AQ2516" i="3"/>
  <c r="AP2516" i="3"/>
  <c r="AN2516" i="3"/>
  <c r="AL2516" i="3"/>
  <c r="AK2516" i="3"/>
  <c r="AJ2516" i="3"/>
  <c r="AI2516" i="3"/>
  <c r="AG2516" i="3"/>
  <c r="AF2516" i="3"/>
  <c r="AE2516" i="3"/>
  <c r="AD2516" i="3"/>
  <c r="AC2516" i="3"/>
  <c r="AV2515" i="3"/>
  <c r="AR2515" i="3"/>
  <c r="AQ2515" i="3"/>
  <c r="AP2515" i="3"/>
  <c r="AN2515" i="3"/>
  <c r="AL2515" i="3"/>
  <c r="AK2515" i="3"/>
  <c r="AJ2515" i="3"/>
  <c r="AI2515" i="3"/>
  <c r="AG2515" i="3"/>
  <c r="AF2515" i="3"/>
  <c r="AE2515" i="3"/>
  <c r="AD2515" i="3"/>
  <c r="AC2515" i="3"/>
  <c r="AV2514" i="3"/>
  <c r="AR2514" i="3"/>
  <c r="AQ2514" i="3"/>
  <c r="AP2514" i="3"/>
  <c r="AN2514" i="3"/>
  <c r="AL2514" i="3"/>
  <c r="AK2514" i="3"/>
  <c r="AJ2514" i="3"/>
  <c r="AI2514" i="3"/>
  <c r="AG2514" i="3"/>
  <c r="AF2514" i="3"/>
  <c r="AE2514" i="3"/>
  <c r="AD2514" i="3"/>
  <c r="AC2514" i="3"/>
  <c r="AV2513" i="3"/>
  <c r="AR2513" i="3"/>
  <c r="AQ2513" i="3"/>
  <c r="AP2513" i="3"/>
  <c r="AN2513" i="3"/>
  <c r="AL2513" i="3"/>
  <c r="AK2513" i="3"/>
  <c r="AJ2513" i="3"/>
  <c r="AI2513" i="3"/>
  <c r="AG2513" i="3"/>
  <c r="AF2513" i="3"/>
  <c r="AE2513" i="3"/>
  <c r="AD2513" i="3"/>
  <c r="AC2513" i="3"/>
  <c r="AV2512" i="3"/>
  <c r="AR2512" i="3"/>
  <c r="AQ2512" i="3"/>
  <c r="AP2512" i="3"/>
  <c r="AN2512" i="3"/>
  <c r="AL2512" i="3"/>
  <c r="AK2512" i="3"/>
  <c r="AJ2512" i="3"/>
  <c r="AI2512" i="3"/>
  <c r="AG2512" i="3"/>
  <c r="AF2512" i="3"/>
  <c r="AE2512" i="3"/>
  <c r="AD2512" i="3"/>
  <c r="AC2512" i="3"/>
  <c r="AV2511" i="3"/>
  <c r="AR2511" i="3"/>
  <c r="AQ2511" i="3"/>
  <c r="AP2511" i="3"/>
  <c r="AN2511" i="3"/>
  <c r="AL2511" i="3"/>
  <c r="AK2511" i="3"/>
  <c r="AJ2511" i="3"/>
  <c r="AI2511" i="3"/>
  <c r="AG2511" i="3"/>
  <c r="AF2511" i="3"/>
  <c r="AE2511" i="3"/>
  <c r="AD2511" i="3"/>
  <c r="AC2511" i="3"/>
  <c r="AV2510" i="3"/>
  <c r="AR2510" i="3"/>
  <c r="AQ2510" i="3"/>
  <c r="AP2510" i="3"/>
  <c r="AN2510" i="3"/>
  <c r="AL2510" i="3"/>
  <c r="AK2510" i="3"/>
  <c r="AJ2510" i="3"/>
  <c r="AI2510" i="3"/>
  <c r="AG2510" i="3"/>
  <c r="AF2510" i="3"/>
  <c r="AE2510" i="3"/>
  <c r="AD2510" i="3"/>
  <c r="AC2510" i="3"/>
  <c r="AV2509" i="3"/>
  <c r="AR2509" i="3"/>
  <c r="AQ2509" i="3"/>
  <c r="AP2509" i="3"/>
  <c r="AN2509" i="3"/>
  <c r="AL2509" i="3"/>
  <c r="AK2509" i="3"/>
  <c r="AJ2509" i="3"/>
  <c r="AI2509" i="3"/>
  <c r="AG2509" i="3"/>
  <c r="AF2509" i="3"/>
  <c r="AE2509" i="3"/>
  <c r="AD2509" i="3"/>
  <c r="AC2509" i="3"/>
  <c r="AV2508" i="3"/>
  <c r="AR2508" i="3"/>
  <c r="AQ2508" i="3"/>
  <c r="AP2508" i="3"/>
  <c r="AN2508" i="3"/>
  <c r="AL2508" i="3"/>
  <c r="AK2508" i="3"/>
  <c r="AJ2508" i="3"/>
  <c r="AI2508" i="3"/>
  <c r="AG2508" i="3"/>
  <c r="AF2508" i="3"/>
  <c r="AE2508" i="3"/>
  <c r="AD2508" i="3"/>
  <c r="AC2508" i="3"/>
  <c r="AV2507" i="3"/>
  <c r="AR2507" i="3"/>
  <c r="AQ2507" i="3"/>
  <c r="AP2507" i="3"/>
  <c r="AN2507" i="3"/>
  <c r="AL2507" i="3"/>
  <c r="AK2507" i="3"/>
  <c r="AJ2507" i="3"/>
  <c r="AI2507" i="3"/>
  <c r="AG2507" i="3"/>
  <c r="AF2507" i="3"/>
  <c r="AE2507" i="3"/>
  <c r="AD2507" i="3"/>
  <c r="AC2507" i="3"/>
  <c r="AV2506" i="3"/>
  <c r="AR2506" i="3"/>
  <c r="AQ2506" i="3"/>
  <c r="AP2506" i="3"/>
  <c r="AN2506" i="3"/>
  <c r="AL2506" i="3"/>
  <c r="AK2506" i="3"/>
  <c r="AJ2506" i="3"/>
  <c r="AI2506" i="3"/>
  <c r="AG2506" i="3"/>
  <c r="AF2506" i="3"/>
  <c r="AE2506" i="3"/>
  <c r="AD2506" i="3"/>
  <c r="AC2506" i="3"/>
  <c r="AV2505" i="3"/>
  <c r="AR2505" i="3"/>
  <c r="AQ2505" i="3"/>
  <c r="AP2505" i="3"/>
  <c r="AN2505" i="3"/>
  <c r="AL2505" i="3"/>
  <c r="AK2505" i="3"/>
  <c r="AJ2505" i="3"/>
  <c r="AI2505" i="3"/>
  <c r="AG2505" i="3"/>
  <c r="AF2505" i="3"/>
  <c r="AE2505" i="3"/>
  <c r="AD2505" i="3"/>
  <c r="AC2505" i="3"/>
  <c r="AV2504" i="3"/>
  <c r="AR2504" i="3"/>
  <c r="AQ2504" i="3"/>
  <c r="AP2504" i="3"/>
  <c r="AN2504" i="3"/>
  <c r="AL2504" i="3"/>
  <c r="AK2504" i="3"/>
  <c r="AJ2504" i="3"/>
  <c r="AI2504" i="3"/>
  <c r="AG2504" i="3"/>
  <c r="AF2504" i="3"/>
  <c r="AE2504" i="3"/>
  <c r="AD2504" i="3"/>
  <c r="AC2504" i="3"/>
  <c r="AV2503" i="3"/>
  <c r="AR2503" i="3"/>
  <c r="AQ2503" i="3"/>
  <c r="AP2503" i="3"/>
  <c r="AN2503" i="3"/>
  <c r="AL2503" i="3"/>
  <c r="AK2503" i="3"/>
  <c r="AJ2503" i="3"/>
  <c r="AI2503" i="3"/>
  <c r="AG2503" i="3"/>
  <c r="AF2503" i="3"/>
  <c r="AE2503" i="3"/>
  <c r="AD2503" i="3"/>
  <c r="AC2503" i="3"/>
  <c r="AV2502" i="3"/>
  <c r="AR2502" i="3"/>
  <c r="AQ2502" i="3"/>
  <c r="AP2502" i="3"/>
  <c r="AN2502" i="3"/>
  <c r="AL2502" i="3"/>
  <c r="AK2502" i="3"/>
  <c r="AJ2502" i="3"/>
  <c r="AI2502" i="3"/>
  <c r="AG2502" i="3"/>
  <c r="AF2502" i="3"/>
  <c r="AE2502" i="3"/>
  <c r="AD2502" i="3"/>
  <c r="AC2502" i="3"/>
  <c r="AV2501" i="3"/>
  <c r="AR2501" i="3"/>
  <c r="AQ2501" i="3"/>
  <c r="AP2501" i="3"/>
  <c r="AN2501" i="3"/>
  <c r="AL2501" i="3"/>
  <c r="AK2501" i="3"/>
  <c r="AJ2501" i="3"/>
  <c r="AI2501" i="3"/>
  <c r="AG2501" i="3"/>
  <c r="AF2501" i="3"/>
  <c r="AE2501" i="3"/>
  <c r="AD2501" i="3"/>
  <c r="AC2501" i="3"/>
  <c r="AV2500" i="3"/>
  <c r="AR2500" i="3"/>
  <c r="AQ2500" i="3"/>
  <c r="AP2500" i="3"/>
  <c r="AN2500" i="3"/>
  <c r="AL2500" i="3"/>
  <c r="AK2500" i="3"/>
  <c r="AJ2500" i="3"/>
  <c r="AI2500" i="3"/>
  <c r="AG2500" i="3"/>
  <c r="AF2500" i="3"/>
  <c r="AE2500" i="3"/>
  <c r="AD2500" i="3"/>
  <c r="AC2500" i="3"/>
  <c r="AV2499" i="3"/>
  <c r="AR2499" i="3"/>
  <c r="AQ2499" i="3"/>
  <c r="AP2499" i="3"/>
  <c r="AN2499" i="3"/>
  <c r="AL2499" i="3"/>
  <c r="AK2499" i="3"/>
  <c r="AJ2499" i="3"/>
  <c r="AI2499" i="3"/>
  <c r="AG2499" i="3"/>
  <c r="AF2499" i="3"/>
  <c r="AE2499" i="3"/>
  <c r="AD2499" i="3"/>
  <c r="AC2499" i="3"/>
  <c r="AV2498" i="3"/>
  <c r="AR2498" i="3"/>
  <c r="AQ2498" i="3"/>
  <c r="AP2498" i="3"/>
  <c r="AN2498" i="3"/>
  <c r="AL2498" i="3"/>
  <c r="AK2498" i="3"/>
  <c r="AJ2498" i="3"/>
  <c r="AI2498" i="3"/>
  <c r="AG2498" i="3"/>
  <c r="AF2498" i="3"/>
  <c r="AE2498" i="3"/>
  <c r="AD2498" i="3"/>
  <c r="AC2498" i="3"/>
  <c r="AV2497" i="3"/>
  <c r="AR2497" i="3"/>
  <c r="AQ2497" i="3"/>
  <c r="AP2497" i="3"/>
  <c r="AN2497" i="3"/>
  <c r="AL2497" i="3"/>
  <c r="AK2497" i="3"/>
  <c r="AJ2497" i="3"/>
  <c r="AI2497" i="3"/>
  <c r="AG2497" i="3"/>
  <c r="AF2497" i="3"/>
  <c r="AE2497" i="3"/>
  <c r="AD2497" i="3"/>
  <c r="AC2497" i="3"/>
  <c r="AV2496" i="3"/>
  <c r="AR2496" i="3"/>
  <c r="AQ2496" i="3"/>
  <c r="AP2496" i="3"/>
  <c r="AN2496" i="3"/>
  <c r="AL2496" i="3"/>
  <c r="AK2496" i="3"/>
  <c r="AJ2496" i="3"/>
  <c r="AI2496" i="3"/>
  <c r="AG2496" i="3"/>
  <c r="AF2496" i="3"/>
  <c r="AE2496" i="3"/>
  <c r="AD2496" i="3"/>
  <c r="AC2496" i="3"/>
  <c r="AV2495" i="3"/>
  <c r="AR2495" i="3"/>
  <c r="AQ2495" i="3"/>
  <c r="AP2495" i="3"/>
  <c r="AN2495" i="3"/>
  <c r="AL2495" i="3"/>
  <c r="AK2495" i="3"/>
  <c r="AJ2495" i="3"/>
  <c r="AI2495" i="3"/>
  <c r="AG2495" i="3"/>
  <c r="AF2495" i="3"/>
  <c r="AE2495" i="3"/>
  <c r="AD2495" i="3"/>
  <c r="AC2495" i="3"/>
  <c r="AV2494" i="3"/>
  <c r="AR2494" i="3"/>
  <c r="AQ2494" i="3"/>
  <c r="AP2494" i="3"/>
  <c r="AN2494" i="3"/>
  <c r="AL2494" i="3"/>
  <c r="AK2494" i="3"/>
  <c r="AJ2494" i="3"/>
  <c r="AI2494" i="3"/>
  <c r="AG2494" i="3"/>
  <c r="AF2494" i="3"/>
  <c r="AE2494" i="3"/>
  <c r="AD2494" i="3"/>
  <c r="AC2494" i="3"/>
  <c r="AV2493" i="3"/>
  <c r="AR2493" i="3"/>
  <c r="AQ2493" i="3"/>
  <c r="AP2493" i="3"/>
  <c r="AN2493" i="3"/>
  <c r="AL2493" i="3"/>
  <c r="AK2493" i="3"/>
  <c r="AJ2493" i="3"/>
  <c r="AI2493" i="3"/>
  <c r="AG2493" i="3"/>
  <c r="AF2493" i="3"/>
  <c r="AE2493" i="3"/>
  <c r="AD2493" i="3"/>
  <c r="AC2493" i="3"/>
  <c r="AV2492" i="3"/>
  <c r="AR2492" i="3"/>
  <c r="AQ2492" i="3"/>
  <c r="AP2492" i="3"/>
  <c r="AN2492" i="3"/>
  <c r="AL2492" i="3"/>
  <c r="AK2492" i="3"/>
  <c r="AJ2492" i="3"/>
  <c r="AI2492" i="3"/>
  <c r="AG2492" i="3"/>
  <c r="AF2492" i="3"/>
  <c r="AE2492" i="3"/>
  <c r="AD2492" i="3"/>
  <c r="AC2492" i="3"/>
  <c r="AV2491" i="3"/>
  <c r="AR2491" i="3"/>
  <c r="AQ2491" i="3"/>
  <c r="AP2491" i="3"/>
  <c r="AN2491" i="3"/>
  <c r="AL2491" i="3"/>
  <c r="AK2491" i="3"/>
  <c r="AJ2491" i="3"/>
  <c r="AI2491" i="3"/>
  <c r="AG2491" i="3"/>
  <c r="AF2491" i="3"/>
  <c r="AE2491" i="3"/>
  <c r="AD2491" i="3"/>
  <c r="AC2491" i="3"/>
  <c r="AV2490" i="3"/>
  <c r="AR2490" i="3"/>
  <c r="AQ2490" i="3"/>
  <c r="AP2490" i="3"/>
  <c r="AN2490" i="3"/>
  <c r="AL2490" i="3"/>
  <c r="AK2490" i="3"/>
  <c r="AJ2490" i="3"/>
  <c r="AI2490" i="3"/>
  <c r="AG2490" i="3"/>
  <c r="AF2490" i="3"/>
  <c r="AE2490" i="3"/>
  <c r="AD2490" i="3"/>
  <c r="AC2490" i="3"/>
  <c r="AV2489" i="3"/>
  <c r="AR2489" i="3"/>
  <c r="AQ2489" i="3"/>
  <c r="AP2489" i="3"/>
  <c r="AN2489" i="3"/>
  <c r="AL2489" i="3"/>
  <c r="AK2489" i="3"/>
  <c r="AJ2489" i="3"/>
  <c r="AI2489" i="3"/>
  <c r="AG2489" i="3"/>
  <c r="AF2489" i="3"/>
  <c r="AE2489" i="3"/>
  <c r="AD2489" i="3"/>
  <c r="AC2489" i="3"/>
  <c r="AV2488" i="3"/>
  <c r="AR2488" i="3"/>
  <c r="AQ2488" i="3"/>
  <c r="AP2488" i="3"/>
  <c r="AN2488" i="3"/>
  <c r="AL2488" i="3"/>
  <c r="AK2488" i="3"/>
  <c r="AJ2488" i="3"/>
  <c r="AI2488" i="3"/>
  <c r="AG2488" i="3"/>
  <c r="AF2488" i="3"/>
  <c r="AE2488" i="3"/>
  <c r="AD2488" i="3"/>
  <c r="AC2488" i="3"/>
  <c r="AV2487" i="3"/>
  <c r="AR2487" i="3"/>
  <c r="AQ2487" i="3"/>
  <c r="AP2487" i="3"/>
  <c r="AN2487" i="3"/>
  <c r="AL2487" i="3"/>
  <c r="AK2487" i="3"/>
  <c r="AJ2487" i="3"/>
  <c r="AI2487" i="3"/>
  <c r="AG2487" i="3"/>
  <c r="AF2487" i="3"/>
  <c r="AE2487" i="3"/>
  <c r="AD2487" i="3"/>
  <c r="AC2487" i="3"/>
  <c r="AV2486" i="3"/>
  <c r="AR2486" i="3"/>
  <c r="AQ2486" i="3"/>
  <c r="AP2486" i="3"/>
  <c r="AN2486" i="3"/>
  <c r="AL2486" i="3"/>
  <c r="AK2486" i="3"/>
  <c r="AJ2486" i="3"/>
  <c r="AI2486" i="3"/>
  <c r="AG2486" i="3"/>
  <c r="AF2486" i="3"/>
  <c r="AE2486" i="3"/>
  <c r="AD2486" i="3"/>
  <c r="AC2486" i="3"/>
  <c r="AV2485" i="3"/>
  <c r="AR2485" i="3"/>
  <c r="AQ2485" i="3"/>
  <c r="AP2485" i="3"/>
  <c r="AN2485" i="3"/>
  <c r="AL2485" i="3"/>
  <c r="AK2485" i="3"/>
  <c r="AJ2485" i="3"/>
  <c r="AI2485" i="3"/>
  <c r="AG2485" i="3"/>
  <c r="AF2485" i="3"/>
  <c r="AE2485" i="3"/>
  <c r="AD2485" i="3"/>
  <c r="AC2485" i="3"/>
  <c r="AV2484" i="3"/>
  <c r="AR2484" i="3"/>
  <c r="AQ2484" i="3"/>
  <c r="AP2484" i="3"/>
  <c r="AN2484" i="3"/>
  <c r="AL2484" i="3"/>
  <c r="AK2484" i="3"/>
  <c r="AJ2484" i="3"/>
  <c r="AI2484" i="3"/>
  <c r="AG2484" i="3"/>
  <c r="AF2484" i="3"/>
  <c r="AE2484" i="3"/>
  <c r="AD2484" i="3"/>
  <c r="AC2484" i="3"/>
  <c r="AV2483" i="3"/>
  <c r="AR2483" i="3"/>
  <c r="AQ2483" i="3"/>
  <c r="AP2483" i="3"/>
  <c r="AN2483" i="3"/>
  <c r="AL2483" i="3"/>
  <c r="AK2483" i="3"/>
  <c r="AJ2483" i="3"/>
  <c r="AI2483" i="3"/>
  <c r="AG2483" i="3"/>
  <c r="AF2483" i="3"/>
  <c r="AE2483" i="3"/>
  <c r="AD2483" i="3"/>
  <c r="AC2483" i="3"/>
  <c r="AV2482" i="3"/>
  <c r="AR2482" i="3"/>
  <c r="AQ2482" i="3"/>
  <c r="AP2482" i="3"/>
  <c r="AN2482" i="3"/>
  <c r="AL2482" i="3"/>
  <c r="AK2482" i="3"/>
  <c r="AJ2482" i="3"/>
  <c r="AI2482" i="3"/>
  <c r="AG2482" i="3"/>
  <c r="AF2482" i="3"/>
  <c r="AE2482" i="3"/>
  <c r="AD2482" i="3"/>
  <c r="AC2482" i="3"/>
  <c r="AV2481" i="3"/>
  <c r="AR2481" i="3"/>
  <c r="AQ2481" i="3"/>
  <c r="AP2481" i="3"/>
  <c r="AN2481" i="3"/>
  <c r="AL2481" i="3"/>
  <c r="AK2481" i="3"/>
  <c r="AJ2481" i="3"/>
  <c r="AI2481" i="3"/>
  <c r="AG2481" i="3"/>
  <c r="AF2481" i="3"/>
  <c r="AE2481" i="3"/>
  <c r="AD2481" i="3"/>
  <c r="AC2481" i="3"/>
  <c r="AV2480" i="3"/>
  <c r="AR2480" i="3"/>
  <c r="AQ2480" i="3"/>
  <c r="AP2480" i="3"/>
  <c r="AN2480" i="3"/>
  <c r="AL2480" i="3"/>
  <c r="AK2480" i="3"/>
  <c r="AJ2480" i="3"/>
  <c r="AI2480" i="3"/>
  <c r="AG2480" i="3"/>
  <c r="AF2480" i="3"/>
  <c r="AE2480" i="3"/>
  <c r="AD2480" i="3"/>
  <c r="AC2480" i="3"/>
  <c r="AV2479" i="3"/>
  <c r="AR2479" i="3"/>
  <c r="AQ2479" i="3"/>
  <c r="AP2479" i="3"/>
  <c r="AN2479" i="3"/>
  <c r="AL2479" i="3"/>
  <c r="AK2479" i="3"/>
  <c r="AJ2479" i="3"/>
  <c r="AI2479" i="3"/>
  <c r="AG2479" i="3"/>
  <c r="AF2479" i="3"/>
  <c r="AE2479" i="3"/>
  <c r="AD2479" i="3"/>
  <c r="AC2479" i="3"/>
  <c r="AV2478" i="3"/>
  <c r="AR2478" i="3"/>
  <c r="AQ2478" i="3"/>
  <c r="AP2478" i="3"/>
  <c r="AN2478" i="3"/>
  <c r="AL2478" i="3"/>
  <c r="AK2478" i="3"/>
  <c r="AJ2478" i="3"/>
  <c r="AI2478" i="3"/>
  <c r="AG2478" i="3"/>
  <c r="AF2478" i="3"/>
  <c r="AE2478" i="3"/>
  <c r="AD2478" i="3"/>
  <c r="AC2478" i="3"/>
  <c r="AV2477" i="3"/>
  <c r="AR2477" i="3"/>
  <c r="AQ2477" i="3"/>
  <c r="AP2477" i="3"/>
  <c r="AN2477" i="3"/>
  <c r="AL2477" i="3"/>
  <c r="AK2477" i="3"/>
  <c r="AJ2477" i="3"/>
  <c r="AI2477" i="3"/>
  <c r="AG2477" i="3"/>
  <c r="AF2477" i="3"/>
  <c r="AE2477" i="3"/>
  <c r="AD2477" i="3"/>
  <c r="AC2477" i="3"/>
  <c r="AV2476" i="3"/>
  <c r="AR2476" i="3"/>
  <c r="AQ2476" i="3"/>
  <c r="AP2476" i="3"/>
  <c r="AN2476" i="3"/>
  <c r="AL2476" i="3"/>
  <c r="AK2476" i="3"/>
  <c r="AJ2476" i="3"/>
  <c r="AI2476" i="3"/>
  <c r="AG2476" i="3"/>
  <c r="AF2476" i="3"/>
  <c r="AE2476" i="3"/>
  <c r="AD2476" i="3"/>
  <c r="AC2476" i="3"/>
  <c r="AV2475" i="3"/>
  <c r="AR2475" i="3"/>
  <c r="AQ2475" i="3"/>
  <c r="AP2475" i="3"/>
  <c r="AN2475" i="3"/>
  <c r="AL2475" i="3"/>
  <c r="AK2475" i="3"/>
  <c r="AJ2475" i="3"/>
  <c r="AI2475" i="3"/>
  <c r="AG2475" i="3"/>
  <c r="AF2475" i="3"/>
  <c r="AE2475" i="3"/>
  <c r="AD2475" i="3"/>
  <c r="AC2475" i="3"/>
  <c r="AV2474" i="3"/>
  <c r="AR2474" i="3"/>
  <c r="AQ2474" i="3"/>
  <c r="AP2474" i="3"/>
  <c r="AN2474" i="3"/>
  <c r="AL2474" i="3"/>
  <c r="AK2474" i="3"/>
  <c r="AJ2474" i="3"/>
  <c r="AI2474" i="3"/>
  <c r="AG2474" i="3"/>
  <c r="AF2474" i="3"/>
  <c r="AE2474" i="3"/>
  <c r="AD2474" i="3"/>
  <c r="AC2474" i="3"/>
  <c r="AV2473" i="3"/>
  <c r="AR2473" i="3"/>
  <c r="AQ2473" i="3"/>
  <c r="AP2473" i="3"/>
  <c r="AN2473" i="3"/>
  <c r="AL2473" i="3"/>
  <c r="AK2473" i="3"/>
  <c r="AJ2473" i="3"/>
  <c r="AI2473" i="3"/>
  <c r="AG2473" i="3"/>
  <c r="AF2473" i="3"/>
  <c r="AE2473" i="3"/>
  <c r="AD2473" i="3"/>
  <c r="AC2473" i="3"/>
  <c r="AV2472" i="3"/>
  <c r="AR2472" i="3"/>
  <c r="AQ2472" i="3"/>
  <c r="AP2472" i="3"/>
  <c r="AN2472" i="3"/>
  <c r="AL2472" i="3"/>
  <c r="AK2472" i="3"/>
  <c r="AJ2472" i="3"/>
  <c r="AI2472" i="3"/>
  <c r="AG2472" i="3"/>
  <c r="AF2472" i="3"/>
  <c r="AE2472" i="3"/>
  <c r="AD2472" i="3"/>
  <c r="AC2472" i="3"/>
  <c r="AV2471" i="3"/>
  <c r="AR2471" i="3"/>
  <c r="AQ2471" i="3"/>
  <c r="AP2471" i="3"/>
  <c r="AN2471" i="3"/>
  <c r="AL2471" i="3"/>
  <c r="AK2471" i="3"/>
  <c r="AJ2471" i="3"/>
  <c r="AI2471" i="3"/>
  <c r="AG2471" i="3"/>
  <c r="AF2471" i="3"/>
  <c r="AE2471" i="3"/>
  <c r="AD2471" i="3"/>
  <c r="AC2471" i="3"/>
  <c r="AV2470" i="3"/>
  <c r="AR2470" i="3"/>
  <c r="AQ2470" i="3"/>
  <c r="AP2470" i="3"/>
  <c r="AN2470" i="3"/>
  <c r="AL2470" i="3"/>
  <c r="AK2470" i="3"/>
  <c r="AJ2470" i="3"/>
  <c r="AI2470" i="3"/>
  <c r="AG2470" i="3"/>
  <c r="AF2470" i="3"/>
  <c r="AE2470" i="3"/>
  <c r="AD2470" i="3"/>
  <c r="AC2470" i="3"/>
  <c r="AV2469" i="3"/>
  <c r="AR2469" i="3"/>
  <c r="AQ2469" i="3"/>
  <c r="AP2469" i="3"/>
  <c r="AN2469" i="3"/>
  <c r="AL2469" i="3"/>
  <c r="AK2469" i="3"/>
  <c r="AJ2469" i="3"/>
  <c r="AI2469" i="3"/>
  <c r="AG2469" i="3"/>
  <c r="AF2469" i="3"/>
  <c r="AE2469" i="3"/>
  <c r="AD2469" i="3"/>
  <c r="AC2469" i="3"/>
  <c r="AV2468" i="3"/>
  <c r="AR2468" i="3"/>
  <c r="AQ2468" i="3"/>
  <c r="AP2468" i="3"/>
  <c r="AN2468" i="3"/>
  <c r="AL2468" i="3"/>
  <c r="AK2468" i="3"/>
  <c r="AJ2468" i="3"/>
  <c r="AI2468" i="3"/>
  <c r="AG2468" i="3"/>
  <c r="AF2468" i="3"/>
  <c r="AE2468" i="3"/>
  <c r="AD2468" i="3"/>
  <c r="AC2468" i="3"/>
  <c r="AV2467" i="3"/>
  <c r="AR2467" i="3"/>
  <c r="AQ2467" i="3"/>
  <c r="AP2467" i="3"/>
  <c r="AN2467" i="3"/>
  <c r="AL2467" i="3"/>
  <c r="AK2467" i="3"/>
  <c r="AJ2467" i="3"/>
  <c r="AI2467" i="3"/>
  <c r="AG2467" i="3"/>
  <c r="AF2467" i="3"/>
  <c r="AE2467" i="3"/>
  <c r="AD2467" i="3"/>
  <c r="AC2467" i="3"/>
  <c r="AV2466" i="3"/>
  <c r="AR2466" i="3"/>
  <c r="AQ2466" i="3"/>
  <c r="AP2466" i="3"/>
  <c r="AN2466" i="3"/>
  <c r="AL2466" i="3"/>
  <c r="AK2466" i="3"/>
  <c r="AJ2466" i="3"/>
  <c r="AI2466" i="3"/>
  <c r="AG2466" i="3"/>
  <c r="AF2466" i="3"/>
  <c r="AE2466" i="3"/>
  <c r="AD2466" i="3"/>
  <c r="AC2466" i="3"/>
  <c r="AV2465" i="3"/>
  <c r="AR2465" i="3"/>
  <c r="AQ2465" i="3"/>
  <c r="AP2465" i="3"/>
  <c r="AN2465" i="3"/>
  <c r="AL2465" i="3"/>
  <c r="AK2465" i="3"/>
  <c r="AJ2465" i="3"/>
  <c r="AI2465" i="3"/>
  <c r="AG2465" i="3"/>
  <c r="AF2465" i="3"/>
  <c r="AE2465" i="3"/>
  <c r="AD2465" i="3"/>
  <c r="AC2465" i="3"/>
  <c r="AV2464" i="3"/>
  <c r="AR2464" i="3"/>
  <c r="AQ2464" i="3"/>
  <c r="AP2464" i="3"/>
  <c r="AN2464" i="3"/>
  <c r="AL2464" i="3"/>
  <c r="AK2464" i="3"/>
  <c r="AJ2464" i="3"/>
  <c r="AI2464" i="3"/>
  <c r="AG2464" i="3"/>
  <c r="AF2464" i="3"/>
  <c r="AE2464" i="3"/>
  <c r="AD2464" i="3"/>
  <c r="AC2464" i="3"/>
  <c r="AV2463" i="3"/>
  <c r="AR2463" i="3"/>
  <c r="AQ2463" i="3"/>
  <c r="AP2463" i="3"/>
  <c r="AN2463" i="3"/>
  <c r="AL2463" i="3"/>
  <c r="AK2463" i="3"/>
  <c r="AJ2463" i="3"/>
  <c r="AI2463" i="3"/>
  <c r="AG2463" i="3"/>
  <c r="AF2463" i="3"/>
  <c r="AE2463" i="3"/>
  <c r="AD2463" i="3"/>
  <c r="AC2463" i="3"/>
  <c r="AV2462" i="3"/>
  <c r="AR2462" i="3"/>
  <c r="AQ2462" i="3"/>
  <c r="AP2462" i="3"/>
  <c r="AN2462" i="3"/>
  <c r="AL2462" i="3"/>
  <c r="AK2462" i="3"/>
  <c r="AJ2462" i="3"/>
  <c r="AI2462" i="3"/>
  <c r="AG2462" i="3"/>
  <c r="AF2462" i="3"/>
  <c r="AE2462" i="3"/>
  <c r="AD2462" i="3"/>
  <c r="AC2462" i="3"/>
  <c r="AV2461" i="3"/>
  <c r="AR2461" i="3"/>
  <c r="AQ2461" i="3"/>
  <c r="AP2461" i="3"/>
  <c r="AN2461" i="3"/>
  <c r="AL2461" i="3"/>
  <c r="AK2461" i="3"/>
  <c r="AJ2461" i="3"/>
  <c r="AI2461" i="3"/>
  <c r="AG2461" i="3"/>
  <c r="AF2461" i="3"/>
  <c r="AE2461" i="3"/>
  <c r="AD2461" i="3"/>
  <c r="AC2461" i="3"/>
  <c r="AV2460" i="3"/>
  <c r="AR2460" i="3"/>
  <c r="AQ2460" i="3"/>
  <c r="AP2460" i="3"/>
  <c r="AN2460" i="3"/>
  <c r="AL2460" i="3"/>
  <c r="AK2460" i="3"/>
  <c r="AJ2460" i="3"/>
  <c r="AI2460" i="3"/>
  <c r="AG2460" i="3"/>
  <c r="AF2460" i="3"/>
  <c r="AE2460" i="3"/>
  <c r="AD2460" i="3"/>
  <c r="AC2460" i="3"/>
  <c r="AV2459" i="3"/>
  <c r="AR2459" i="3"/>
  <c r="AQ2459" i="3"/>
  <c r="AP2459" i="3"/>
  <c r="AN2459" i="3"/>
  <c r="AL2459" i="3"/>
  <c r="AK2459" i="3"/>
  <c r="AJ2459" i="3"/>
  <c r="AI2459" i="3"/>
  <c r="AG2459" i="3"/>
  <c r="AF2459" i="3"/>
  <c r="AE2459" i="3"/>
  <c r="AD2459" i="3"/>
  <c r="AC2459" i="3"/>
  <c r="AV2458" i="3"/>
  <c r="AR2458" i="3"/>
  <c r="AQ2458" i="3"/>
  <c r="AP2458" i="3"/>
  <c r="AN2458" i="3"/>
  <c r="AL2458" i="3"/>
  <c r="AK2458" i="3"/>
  <c r="AJ2458" i="3"/>
  <c r="AI2458" i="3"/>
  <c r="AG2458" i="3"/>
  <c r="AF2458" i="3"/>
  <c r="AE2458" i="3"/>
  <c r="AD2458" i="3"/>
  <c r="AC2458" i="3"/>
  <c r="AV2457" i="3"/>
  <c r="AR2457" i="3"/>
  <c r="AQ2457" i="3"/>
  <c r="AP2457" i="3"/>
  <c r="AN2457" i="3"/>
  <c r="AL2457" i="3"/>
  <c r="AK2457" i="3"/>
  <c r="AJ2457" i="3"/>
  <c r="AI2457" i="3"/>
  <c r="AG2457" i="3"/>
  <c r="AF2457" i="3"/>
  <c r="AE2457" i="3"/>
  <c r="AD2457" i="3"/>
  <c r="AC2457" i="3"/>
  <c r="AV2456" i="3"/>
  <c r="AR2456" i="3"/>
  <c r="AQ2456" i="3"/>
  <c r="AP2456" i="3"/>
  <c r="AN2456" i="3"/>
  <c r="AL2456" i="3"/>
  <c r="AK2456" i="3"/>
  <c r="AJ2456" i="3"/>
  <c r="AI2456" i="3"/>
  <c r="AG2456" i="3"/>
  <c r="AF2456" i="3"/>
  <c r="AE2456" i="3"/>
  <c r="AD2456" i="3"/>
  <c r="AC2456" i="3"/>
  <c r="AV2455" i="3"/>
  <c r="AR2455" i="3"/>
  <c r="AQ2455" i="3"/>
  <c r="AP2455" i="3"/>
  <c r="AN2455" i="3"/>
  <c r="AL2455" i="3"/>
  <c r="AK2455" i="3"/>
  <c r="AJ2455" i="3"/>
  <c r="AI2455" i="3"/>
  <c r="AG2455" i="3"/>
  <c r="AF2455" i="3"/>
  <c r="AE2455" i="3"/>
  <c r="AD2455" i="3"/>
  <c r="AC2455" i="3"/>
  <c r="AV2454" i="3"/>
  <c r="AR2454" i="3"/>
  <c r="AQ2454" i="3"/>
  <c r="AP2454" i="3"/>
  <c r="AN2454" i="3"/>
  <c r="AL2454" i="3"/>
  <c r="AK2454" i="3"/>
  <c r="AJ2454" i="3"/>
  <c r="AI2454" i="3"/>
  <c r="AG2454" i="3"/>
  <c r="AF2454" i="3"/>
  <c r="AE2454" i="3"/>
  <c r="AD2454" i="3"/>
  <c r="AC2454" i="3"/>
  <c r="AV2453" i="3"/>
  <c r="AR2453" i="3"/>
  <c r="AQ2453" i="3"/>
  <c r="AP2453" i="3"/>
  <c r="AN2453" i="3"/>
  <c r="AL2453" i="3"/>
  <c r="AK2453" i="3"/>
  <c r="AJ2453" i="3"/>
  <c r="AI2453" i="3"/>
  <c r="AG2453" i="3"/>
  <c r="AF2453" i="3"/>
  <c r="AE2453" i="3"/>
  <c r="AD2453" i="3"/>
  <c r="AC2453" i="3"/>
  <c r="AV2452" i="3"/>
  <c r="AR2452" i="3"/>
  <c r="AQ2452" i="3"/>
  <c r="AP2452" i="3"/>
  <c r="AN2452" i="3"/>
  <c r="AL2452" i="3"/>
  <c r="AK2452" i="3"/>
  <c r="AJ2452" i="3"/>
  <c r="AI2452" i="3"/>
  <c r="AG2452" i="3"/>
  <c r="AF2452" i="3"/>
  <c r="AE2452" i="3"/>
  <c r="AD2452" i="3"/>
  <c r="AC2452" i="3"/>
  <c r="AV2451" i="3"/>
  <c r="AR2451" i="3"/>
  <c r="AQ2451" i="3"/>
  <c r="AP2451" i="3"/>
  <c r="AN2451" i="3"/>
  <c r="AL2451" i="3"/>
  <c r="AK2451" i="3"/>
  <c r="AJ2451" i="3"/>
  <c r="AI2451" i="3"/>
  <c r="AG2451" i="3"/>
  <c r="AF2451" i="3"/>
  <c r="AE2451" i="3"/>
  <c r="AD2451" i="3"/>
  <c r="AC2451" i="3"/>
  <c r="AV2450" i="3"/>
  <c r="AR2450" i="3"/>
  <c r="AQ2450" i="3"/>
  <c r="AP2450" i="3"/>
  <c r="AN2450" i="3"/>
  <c r="AL2450" i="3"/>
  <c r="AK2450" i="3"/>
  <c r="AJ2450" i="3"/>
  <c r="AI2450" i="3"/>
  <c r="AG2450" i="3"/>
  <c r="AF2450" i="3"/>
  <c r="AE2450" i="3"/>
  <c r="AD2450" i="3"/>
  <c r="AC2450" i="3"/>
  <c r="AV2449" i="3"/>
  <c r="AR2449" i="3"/>
  <c r="AQ2449" i="3"/>
  <c r="AP2449" i="3"/>
  <c r="AN2449" i="3"/>
  <c r="AL2449" i="3"/>
  <c r="AK2449" i="3"/>
  <c r="AJ2449" i="3"/>
  <c r="AI2449" i="3"/>
  <c r="AG2449" i="3"/>
  <c r="AF2449" i="3"/>
  <c r="AE2449" i="3"/>
  <c r="AD2449" i="3"/>
  <c r="AC2449" i="3"/>
  <c r="AV2448" i="3"/>
  <c r="AR2448" i="3"/>
  <c r="AQ2448" i="3"/>
  <c r="AP2448" i="3"/>
  <c r="AN2448" i="3"/>
  <c r="AL2448" i="3"/>
  <c r="AK2448" i="3"/>
  <c r="AJ2448" i="3"/>
  <c r="AI2448" i="3"/>
  <c r="AG2448" i="3"/>
  <c r="AF2448" i="3"/>
  <c r="AE2448" i="3"/>
  <c r="AD2448" i="3"/>
  <c r="AC2448" i="3"/>
  <c r="AV2447" i="3"/>
  <c r="AR2447" i="3"/>
  <c r="AQ2447" i="3"/>
  <c r="AP2447" i="3"/>
  <c r="AN2447" i="3"/>
  <c r="AL2447" i="3"/>
  <c r="AK2447" i="3"/>
  <c r="AJ2447" i="3"/>
  <c r="AI2447" i="3"/>
  <c r="AG2447" i="3"/>
  <c r="AF2447" i="3"/>
  <c r="AE2447" i="3"/>
  <c r="AD2447" i="3"/>
  <c r="AC2447" i="3"/>
  <c r="AV2446" i="3"/>
  <c r="AR2446" i="3"/>
  <c r="AQ2446" i="3"/>
  <c r="AP2446" i="3"/>
  <c r="AN2446" i="3"/>
  <c r="AL2446" i="3"/>
  <c r="AK2446" i="3"/>
  <c r="AJ2446" i="3"/>
  <c r="AI2446" i="3"/>
  <c r="AG2446" i="3"/>
  <c r="AF2446" i="3"/>
  <c r="AE2446" i="3"/>
  <c r="AD2446" i="3"/>
  <c r="AC2446" i="3"/>
  <c r="AV2445" i="3"/>
  <c r="AR2445" i="3"/>
  <c r="AQ2445" i="3"/>
  <c r="AP2445" i="3"/>
  <c r="AN2445" i="3"/>
  <c r="AL2445" i="3"/>
  <c r="AK2445" i="3"/>
  <c r="AJ2445" i="3"/>
  <c r="AI2445" i="3"/>
  <c r="AG2445" i="3"/>
  <c r="AF2445" i="3"/>
  <c r="AE2445" i="3"/>
  <c r="AD2445" i="3"/>
  <c r="AC2445" i="3"/>
  <c r="AV2444" i="3"/>
  <c r="AR2444" i="3"/>
  <c r="AQ2444" i="3"/>
  <c r="AP2444" i="3"/>
  <c r="AN2444" i="3"/>
  <c r="AL2444" i="3"/>
  <c r="AK2444" i="3"/>
  <c r="AJ2444" i="3"/>
  <c r="AI2444" i="3"/>
  <c r="AG2444" i="3"/>
  <c r="AF2444" i="3"/>
  <c r="AE2444" i="3"/>
  <c r="AD2444" i="3"/>
  <c r="AC2444" i="3"/>
  <c r="AV2443" i="3"/>
  <c r="AR2443" i="3"/>
  <c r="AQ2443" i="3"/>
  <c r="AP2443" i="3"/>
  <c r="AN2443" i="3"/>
  <c r="AL2443" i="3"/>
  <c r="AK2443" i="3"/>
  <c r="AJ2443" i="3"/>
  <c r="AI2443" i="3"/>
  <c r="AG2443" i="3"/>
  <c r="AF2443" i="3"/>
  <c r="AE2443" i="3"/>
  <c r="AD2443" i="3"/>
  <c r="AC2443" i="3"/>
  <c r="AV2442" i="3"/>
  <c r="AR2442" i="3"/>
  <c r="AQ2442" i="3"/>
  <c r="AP2442" i="3"/>
  <c r="AN2442" i="3"/>
  <c r="AL2442" i="3"/>
  <c r="AK2442" i="3"/>
  <c r="AJ2442" i="3"/>
  <c r="AI2442" i="3"/>
  <c r="AG2442" i="3"/>
  <c r="AF2442" i="3"/>
  <c r="AE2442" i="3"/>
  <c r="AD2442" i="3"/>
  <c r="AC2442" i="3"/>
  <c r="AV2441" i="3"/>
  <c r="AR2441" i="3"/>
  <c r="AQ2441" i="3"/>
  <c r="AP2441" i="3"/>
  <c r="AN2441" i="3"/>
  <c r="AL2441" i="3"/>
  <c r="AK2441" i="3"/>
  <c r="AJ2441" i="3"/>
  <c r="AI2441" i="3"/>
  <c r="AG2441" i="3"/>
  <c r="AF2441" i="3"/>
  <c r="AE2441" i="3"/>
  <c r="AD2441" i="3"/>
  <c r="AC2441" i="3"/>
  <c r="AV2440" i="3"/>
  <c r="AR2440" i="3"/>
  <c r="AQ2440" i="3"/>
  <c r="AP2440" i="3"/>
  <c r="AN2440" i="3"/>
  <c r="AL2440" i="3"/>
  <c r="AK2440" i="3"/>
  <c r="AJ2440" i="3"/>
  <c r="AI2440" i="3"/>
  <c r="AG2440" i="3"/>
  <c r="AF2440" i="3"/>
  <c r="AE2440" i="3"/>
  <c r="AD2440" i="3"/>
  <c r="AC2440" i="3"/>
  <c r="AV2439" i="3"/>
  <c r="AR2439" i="3"/>
  <c r="AQ2439" i="3"/>
  <c r="AP2439" i="3"/>
  <c r="AN2439" i="3"/>
  <c r="AL2439" i="3"/>
  <c r="AK2439" i="3"/>
  <c r="AJ2439" i="3"/>
  <c r="AI2439" i="3"/>
  <c r="AG2439" i="3"/>
  <c r="AF2439" i="3"/>
  <c r="AE2439" i="3"/>
  <c r="AD2439" i="3"/>
  <c r="AC2439" i="3"/>
  <c r="AV2438" i="3"/>
  <c r="AR2438" i="3"/>
  <c r="AQ2438" i="3"/>
  <c r="AP2438" i="3"/>
  <c r="AN2438" i="3"/>
  <c r="AL2438" i="3"/>
  <c r="AK2438" i="3"/>
  <c r="AJ2438" i="3"/>
  <c r="AI2438" i="3"/>
  <c r="AG2438" i="3"/>
  <c r="AF2438" i="3"/>
  <c r="AE2438" i="3"/>
  <c r="AD2438" i="3"/>
  <c r="AC2438" i="3"/>
  <c r="AV2437" i="3"/>
  <c r="AR2437" i="3"/>
  <c r="AQ2437" i="3"/>
  <c r="AP2437" i="3"/>
  <c r="AN2437" i="3"/>
  <c r="AL2437" i="3"/>
  <c r="AK2437" i="3"/>
  <c r="AJ2437" i="3"/>
  <c r="AI2437" i="3"/>
  <c r="AG2437" i="3"/>
  <c r="AF2437" i="3"/>
  <c r="AE2437" i="3"/>
  <c r="AD2437" i="3"/>
  <c r="AC2437" i="3"/>
  <c r="AV2436" i="3"/>
  <c r="AR2436" i="3"/>
  <c r="AQ2436" i="3"/>
  <c r="AP2436" i="3"/>
  <c r="AN2436" i="3"/>
  <c r="AL2436" i="3"/>
  <c r="AK2436" i="3"/>
  <c r="AJ2436" i="3"/>
  <c r="AI2436" i="3"/>
  <c r="AG2436" i="3"/>
  <c r="AF2436" i="3"/>
  <c r="AE2436" i="3"/>
  <c r="AD2436" i="3"/>
  <c r="AC2436" i="3"/>
  <c r="AV2435" i="3"/>
  <c r="AR2435" i="3"/>
  <c r="AQ2435" i="3"/>
  <c r="AP2435" i="3"/>
  <c r="AN2435" i="3"/>
  <c r="AL2435" i="3"/>
  <c r="AK2435" i="3"/>
  <c r="AJ2435" i="3"/>
  <c r="AI2435" i="3"/>
  <c r="AG2435" i="3"/>
  <c r="AF2435" i="3"/>
  <c r="AE2435" i="3"/>
  <c r="AD2435" i="3"/>
  <c r="AC2435" i="3"/>
  <c r="AV2434" i="3"/>
  <c r="AR2434" i="3"/>
  <c r="AQ2434" i="3"/>
  <c r="AP2434" i="3"/>
  <c r="AN2434" i="3"/>
  <c r="AL2434" i="3"/>
  <c r="AK2434" i="3"/>
  <c r="AJ2434" i="3"/>
  <c r="AI2434" i="3"/>
  <c r="AG2434" i="3"/>
  <c r="AF2434" i="3"/>
  <c r="AE2434" i="3"/>
  <c r="AD2434" i="3"/>
  <c r="AC2434" i="3"/>
  <c r="AV2433" i="3"/>
  <c r="AR2433" i="3"/>
  <c r="AQ2433" i="3"/>
  <c r="AP2433" i="3"/>
  <c r="AN2433" i="3"/>
  <c r="AL2433" i="3"/>
  <c r="AK2433" i="3"/>
  <c r="AJ2433" i="3"/>
  <c r="AI2433" i="3"/>
  <c r="AG2433" i="3"/>
  <c r="AF2433" i="3"/>
  <c r="AE2433" i="3"/>
  <c r="AD2433" i="3"/>
  <c r="AC2433" i="3"/>
  <c r="AV2432" i="3"/>
  <c r="AR2432" i="3"/>
  <c r="AQ2432" i="3"/>
  <c r="AP2432" i="3"/>
  <c r="AN2432" i="3"/>
  <c r="AL2432" i="3"/>
  <c r="AK2432" i="3"/>
  <c r="AJ2432" i="3"/>
  <c r="AI2432" i="3"/>
  <c r="AG2432" i="3"/>
  <c r="AF2432" i="3"/>
  <c r="AE2432" i="3"/>
  <c r="AD2432" i="3"/>
  <c r="AC2432" i="3"/>
  <c r="AV2431" i="3"/>
  <c r="AR2431" i="3"/>
  <c r="AQ2431" i="3"/>
  <c r="AP2431" i="3"/>
  <c r="AN2431" i="3"/>
  <c r="AL2431" i="3"/>
  <c r="AK2431" i="3"/>
  <c r="AJ2431" i="3"/>
  <c r="AI2431" i="3"/>
  <c r="AG2431" i="3"/>
  <c r="AF2431" i="3"/>
  <c r="AE2431" i="3"/>
  <c r="AD2431" i="3"/>
  <c r="AC2431" i="3"/>
  <c r="AV2430" i="3"/>
  <c r="AR2430" i="3"/>
  <c r="AQ2430" i="3"/>
  <c r="AP2430" i="3"/>
  <c r="AN2430" i="3"/>
  <c r="AL2430" i="3"/>
  <c r="AK2430" i="3"/>
  <c r="AJ2430" i="3"/>
  <c r="AI2430" i="3"/>
  <c r="AG2430" i="3"/>
  <c r="AF2430" i="3"/>
  <c r="AE2430" i="3"/>
  <c r="AD2430" i="3"/>
  <c r="AC2430" i="3"/>
  <c r="AV2429" i="3"/>
  <c r="AR2429" i="3"/>
  <c r="AQ2429" i="3"/>
  <c r="AP2429" i="3"/>
  <c r="AN2429" i="3"/>
  <c r="AL2429" i="3"/>
  <c r="AK2429" i="3"/>
  <c r="AJ2429" i="3"/>
  <c r="AI2429" i="3"/>
  <c r="AG2429" i="3"/>
  <c r="AF2429" i="3"/>
  <c r="AE2429" i="3"/>
  <c r="AD2429" i="3"/>
  <c r="AC2429" i="3"/>
  <c r="AV2428" i="3"/>
  <c r="AR2428" i="3"/>
  <c r="AQ2428" i="3"/>
  <c r="AP2428" i="3"/>
  <c r="AN2428" i="3"/>
  <c r="AL2428" i="3"/>
  <c r="AK2428" i="3"/>
  <c r="AJ2428" i="3"/>
  <c r="AI2428" i="3"/>
  <c r="AG2428" i="3"/>
  <c r="AF2428" i="3"/>
  <c r="AE2428" i="3"/>
  <c r="AD2428" i="3"/>
  <c r="AC2428" i="3"/>
  <c r="AV2427" i="3"/>
  <c r="AR2427" i="3"/>
  <c r="AQ2427" i="3"/>
  <c r="AP2427" i="3"/>
  <c r="AN2427" i="3"/>
  <c r="AL2427" i="3"/>
  <c r="AK2427" i="3"/>
  <c r="AJ2427" i="3"/>
  <c r="AI2427" i="3"/>
  <c r="AG2427" i="3"/>
  <c r="AF2427" i="3"/>
  <c r="AE2427" i="3"/>
  <c r="AD2427" i="3"/>
  <c r="AC2427" i="3"/>
  <c r="AV2426" i="3"/>
  <c r="AR2426" i="3"/>
  <c r="AQ2426" i="3"/>
  <c r="AP2426" i="3"/>
  <c r="AN2426" i="3"/>
  <c r="AL2426" i="3"/>
  <c r="AK2426" i="3"/>
  <c r="AJ2426" i="3"/>
  <c r="AI2426" i="3"/>
  <c r="AG2426" i="3"/>
  <c r="AF2426" i="3"/>
  <c r="AE2426" i="3"/>
  <c r="AD2426" i="3"/>
  <c r="AC2426" i="3"/>
  <c r="AV2425" i="3"/>
  <c r="AR2425" i="3"/>
  <c r="AQ2425" i="3"/>
  <c r="AP2425" i="3"/>
  <c r="AN2425" i="3"/>
  <c r="AL2425" i="3"/>
  <c r="AK2425" i="3"/>
  <c r="AJ2425" i="3"/>
  <c r="AI2425" i="3"/>
  <c r="AG2425" i="3"/>
  <c r="AF2425" i="3"/>
  <c r="AE2425" i="3"/>
  <c r="AD2425" i="3"/>
  <c r="AC2425" i="3"/>
  <c r="AV2424" i="3"/>
  <c r="AR2424" i="3"/>
  <c r="AQ2424" i="3"/>
  <c r="AP2424" i="3"/>
  <c r="AN2424" i="3"/>
  <c r="AL2424" i="3"/>
  <c r="AK2424" i="3"/>
  <c r="AJ2424" i="3"/>
  <c r="AI2424" i="3"/>
  <c r="AG2424" i="3"/>
  <c r="AF2424" i="3"/>
  <c r="AE2424" i="3"/>
  <c r="AD2424" i="3"/>
  <c r="AC2424" i="3"/>
  <c r="AV2423" i="3"/>
  <c r="AR2423" i="3"/>
  <c r="AQ2423" i="3"/>
  <c r="AP2423" i="3"/>
  <c r="AN2423" i="3"/>
  <c r="AL2423" i="3"/>
  <c r="AK2423" i="3"/>
  <c r="AJ2423" i="3"/>
  <c r="AI2423" i="3"/>
  <c r="AG2423" i="3"/>
  <c r="AF2423" i="3"/>
  <c r="AE2423" i="3"/>
  <c r="AD2423" i="3"/>
  <c r="AC2423" i="3"/>
  <c r="AV2422" i="3"/>
  <c r="AR2422" i="3"/>
  <c r="AQ2422" i="3"/>
  <c r="AP2422" i="3"/>
  <c r="AN2422" i="3"/>
  <c r="AL2422" i="3"/>
  <c r="AK2422" i="3"/>
  <c r="AJ2422" i="3"/>
  <c r="AI2422" i="3"/>
  <c r="AG2422" i="3"/>
  <c r="AF2422" i="3"/>
  <c r="AE2422" i="3"/>
  <c r="AD2422" i="3"/>
  <c r="AC2422" i="3"/>
  <c r="AV2421" i="3"/>
  <c r="AR2421" i="3"/>
  <c r="AQ2421" i="3"/>
  <c r="AP2421" i="3"/>
  <c r="AN2421" i="3"/>
  <c r="AL2421" i="3"/>
  <c r="AK2421" i="3"/>
  <c r="AJ2421" i="3"/>
  <c r="AI2421" i="3"/>
  <c r="AG2421" i="3"/>
  <c r="AF2421" i="3"/>
  <c r="AE2421" i="3"/>
  <c r="AD2421" i="3"/>
  <c r="AC2421" i="3"/>
  <c r="AV2420" i="3"/>
  <c r="AR2420" i="3"/>
  <c r="AQ2420" i="3"/>
  <c r="AP2420" i="3"/>
  <c r="AN2420" i="3"/>
  <c r="AL2420" i="3"/>
  <c r="AK2420" i="3"/>
  <c r="AJ2420" i="3"/>
  <c r="AI2420" i="3"/>
  <c r="AG2420" i="3"/>
  <c r="AF2420" i="3"/>
  <c r="AE2420" i="3"/>
  <c r="AD2420" i="3"/>
  <c r="AC2420" i="3"/>
  <c r="AV2419" i="3"/>
  <c r="AR2419" i="3"/>
  <c r="AQ2419" i="3"/>
  <c r="AP2419" i="3"/>
  <c r="AN2419" i="3"/>
  <c r="AL2419" i="3"/>
  <c r="AK2419" i="3"/>
  <c r="AJ2419" i="3"/>
  <c r="AI2419" i="3"/>
  <c r="AG2419" i="3"/>
  <c r="AF2419" i="3"/>
  <c r="AE2419" i="3"/>
  <c r="AD2419" i="3"/>
  <c r="AC2419" i="3"/>
  <c r="AV2418" i="3"/>
  <c r="AR2418" i="3"/>
  <c r="AQ2418" i="3"/>
  <c r="AP2418" i="3"/>
  <c r="AN2418" i="3"/>
  <c r="AL2418" i="3"/>
  <c r="AK2418" i="3"/>
  <c r="AJ2418" i="3"/>
  <c r="AI2418" i="3"/>
  <c r="AG2418" i="3"/>
  <c r="AF2418" i="3"/>
  <c r="AE2418" i="3"/>
  <c r="AD2418" i="3"/>
  <c r="AC2418" i="3"/>
  <c r="AV2417" i="3"/>
  <c r="AR2417" i="3"/>
  <c r="AQ2417" i="3"/>
  <c r="AP2417" i="3"/>
  <c r="AN2417" i="3"/>
  <c r="AL2417" i="3"/>
  <c r="AK2417" i="3"/>
  <c r="AJ2417" i="3"/>
  <c r="AI2417" i="3"/>
  <c r="AG2417" i="3"/>
  <c r="AF2417" i="3"/>
  <c r="AE2417" i="3"/>
  <c r="AD2417" i="3"/>
  <c r="AC2417" i="3"/>
  <c r="AV2416" i="3"/>
  <c r="AR2416" i="3"/>
  <c r="AQ2416" i="3"/>
  <c r="AP2416" i="3"/>
  <c r="AN2416" i="3"/>
  <c r="AL2416" i="3"/>
  <c r="AK2416" i="3"/>
  <c r="AJ2416" i="3"/>
  <c r="AI2416" i="3"/>
  <c r="AG2416" i="3"/>
  <c r="AF2416" i="3"/>
  <c r="AE2416" i="3"/>
  <c r="AD2416" i="3"/>
  <c r="AC2416" i="3"/>
  <c r="AV2415" i="3"/>
  <c r="AR2415" i="3"/>
  <c r="AQ2415" i="3"/>
  <c r="AP2415" i="3"/>
  <c r="AN2415" i="3"/>
  <c r="AL2415" i="3"/>
  <c r="AK2415" i="3"/>
  <c r="AJ2415" i="3"/>
  <c r="AI2415" i="3"/>
  <c r="AG2415" i="3"/>
  <c r="AF2415" i="3"/>
  <c r="AE2415" i="3"/>
  <c r="AD2415" i="3"/>
  <c r="AC2415" i="3"/>
  <c r="AV2414" i="3"/>
  <c r="AR2414" i="3"/>
  <c r="AQ2414" i="3"/>
  <c r="AP2414" i="3"/>
  <c r="AN2414" i="3"/>
  <c r="AL2414" i="3"/>
  <c r="AK2414" i="3"/>
  <c r="AJ2414" i="3"/>
  <c r="AI2414" i="3"/>
  <c r="AG2414" i="3"/>
  <c r="AF2414" i="3"/>
  <c r="AE2414" i="3"/>
  <c r="AD2414" i="3"/>
  <c r="AC2414" i="3"/>
  <c r="AV2413" i="3"/>
  <c r="AR2413" i="3"/>
  <c r="AQ2413" i="3"/>
  <c r="AP2413" i="3"/>
  <c r="AN2413" i="3"/>
  <c r="AL2413" i="3"/>
  <c r="AK2413" i="3"/>
  <c r="AJ2413" i="3"/>
  <c r="AI2413" i="3"/>
  <c r="AG2413" i="3"/>
  <c r="AF2413" i="3"/>
  <c r="AE2413" i="3"/>
  <c r="AD2413" i="3"/>
  <c r="AC2413" i="3"/>
  <c r="AV2412" i="3"/>
  <c r="AR2412" i="3"/>
  <c r="AQ2412" i="3"/>
  <c r="AP2412" i="3"/>
  <c r="AN2412" i="3"/>
  <c r="AL2412" i="3"/>
  <c r="AK2412" i="3"/>
  <c r="AJ2412" i="3"/>
  <c r="AI2412" i="3"/>
  <c r="AG2412" i="3"/>
  <c r="AF2412" i="3"/>
  <c r="AE2412" i="3"/>
  <c r="AD2412" i="3"/>
  <c r="AC2412" i="3"/>
  <c r="AV2411" i="3"/>
  <c r="AR2411" i="3"/>
  <c r="AQ2411" i="3"/>
  <c r="AP2411" i="3"/>
  <c r="AN2411" i="3"/>
  <c r="AL2411" i="3"/>
  <c r="AK2411" i="3"/>
  <c r="AJ2411" i="3"/>
  <c r="AI2411" i="3"/>
  <c r="AG2411" i="3"/>
  <c r="AF2411" i="3"/>
  <c r="AE2411" i="3"/>
  <c r="AD2411" i="3"/>
  <c r="AC2411" i="3"/>
  <c r="AV2410" i="3"/>
  <c r="AR2410" i="3"/>
  <c r="AQ2410" i="3"/>
  <c r="AP2410" i="3"/>
  <c r="AN2410" i="3"/>
  <c r="AL2410" i="3"/>
  <c r="AK2410" i="3"/>
  <c r="AJ2410" i="3"/>
  <c r="AI2410" i="3"/>
  <c r="AG2410" i="3"/>
  <c r="AF2410" i="3"/>
  <c r="AE2410" i="3"/>
  <c r="AD2410" i="3"/>
  <c r="AC2410" i="3"/>
  <c r="AV2409" i="3"/>
  <c r="AR2409" i="3"/>
  <c r="AQ2409" i="3"/>
  <c r="AP2409" i="3"/>
  <c r="AN2409" i="3"/>
  <c r="AL2409" i="3"/>
  <c r="AK2409" i="3"/>
  <c r="AJ2409" i="3"/>
  <c r="AI2409" i="3"/>
  <c r="AG2409" i="3"/>
  <c r="AF2409" i="3"/>
  <c r="AE2409" i="3"/>
  <c r="AD2409" i="3"/>
  <c r="AC2409" i="3"/>
  <c r="AV2408" i="3"/>
  <c r="AR2408" i="3"/>
  <c r="AQ2408" i="3"/>
  <c r="AP2408" i="3"/>
  <c r="AN2408" i="3"/>
  <c r="AL2408" i="3"/>
  <c r="AK2408" i="3"/>
  <c r="AJ2408" i="3"/>
  <c r="AI2408" i="3"/>
  <c r="AG2408" i="3"/>
  <c r="AF2408" i="3"/>
  <c r="AE2408" i="3"/>
  <c r="AD2408" i="3"/>
  <c r="AC2408" i="3"/>
  <c r="AV2407" i="3"/>
  <c r="AR2407" i="3"/>
  <c r="AQ2407" i="3"/>
  <c r="AP2407" i="3"/>
  <c r="AN2407" i="3"/>
  <c r="AL2407" i="3"/>
  <c r="AK2407" i="3"/>
  <c r="AJ2407" i="3"/>
  <c r="AI2407" i="3"/>
  <c r="AG2407" i="3"/>
  <c r="AF2407" i="3"/>
  <c r="AE2407" i="3"/>
  <c r="AD2407" i="3"/>
  <c r="AC2407" i="3"/>
  <c r="AV2406" i="3"/>
  <c r="AR2406" i="3"/>
  <c r="AQ2406" i="3"/>
  <c r="AP2406" i="3"/>
  <c r="AN2406" i="3"/>
  <c r="AL2406" i="3"/>
  <c r="AK2406" i="3"/>
  <c r="AJ2406" i="3"/>
  <c r="AI2406" i="3"/>
  <c r="AG2406" i="3"/>
  <c r="AF2406" i="3"/>
  <c r="AE2406" i="3"/>
  <c r="AD2406" i="3"/>
  <c r="AC2406" i="3"/>
  <c r="AV2405" i="3"/>
  <c r="AR2405" i="3"/>
  <c r="AQ2405" i="3"/>
  <c r="AP2405" i="3"/>
  <c r="AN2405" i="3"/>
  <c r="AL2405" i="3"/>
  <c r="AK2405" i="3"/>
  <c r="AJ2405" i="3"/>
  <c r="AI2405" i="3"/>
  <c r="AG2405" i="3"/>
  <c r="AF2405" i="3"/>
  <c r="AE2405" i="3"/>
  <c r="AD2405" i="3"/>
  <c r="AC2405" i="3"/>
  <c r="AV2404" i="3"/>
  <c r="AR2404" i="3"/>
  <c r="AQ2404" i="3"/>
  <c r="AP2404" i="3"/>
  <c r="AN2404" i="3"/>
  <c r="AL2404" i="3"/>
  <c r="AK2404" i="3"/>
  <c r="AJ2404" i="3"/>
  <c r="AI2404" i="3"/>
  <c r="AG2404" i="3"/>
  <c r="AF2404" i="3"/>
  <c r="AE2404" i="3"/>
  <c r="AD2404" i="3"/>
  <c r="AC2404" i="3"/>
  <c r="AV2403" i="3"/>
  <c r="AR2403" i="3"/>
  <c r="AQ2403" i="3"/>
  <c r="AP2403" i="3"/>
  <c r="AN2403" i="3"/>
  <c r="AL2403" i="3"/>
  <c r="AK2403" i="3"/>
  <c r="AJ2403" i="3"/>
  <c r="AI2403" i="3"/>
  <c r="AG2403" i="3"/>
  <c r="AF2403" i="3"/>
  <c r="AE2403" i="3"/>
  <c r="AD2403" i="3"/>
  <c r="AC2403" i="3"/>
  <c r="AV2402" i="3"/>
  <c r="AR2402" i="3"/>
  <c r="AQ2402" i="3"/>
  <c r="AP2402" i="3"/>
  <c r="AN2402" i="3"/>
  <c r="AL2402" i="3"/>
  <c r="AK2402" i="3"/>
  <c r="AJ2402" i="3"/>
  <c r="AI2402" i="3"/>
  <c r="AG2402" i="3"/>
  <c r="AF2402" i="3"/>
  <c r="AE2402" i="3"/>
  <c r="AD2402" i="3"/>
  <c r="AC2402" i="3"/>
  <c r="AV2401" i="3"/>
  <c r="AR2401" i="3"/>
  <c r="AQ2401" i="3"/>
  <c r="AP2401" i="3"/>
  <c r="AN2401" i="3"/>
  <c r="AL2401" i="3"/>
  <c r="AK2401" i="3"/>
  <c r="AJ2401" i="3"/>
  <c r="AI2401" i="3"/>
  <c r="AG2401" i="3"/>
  <c r="AF2401" i="3"/>
  <c r="AE2401" i="3"/>
  <c r="AD2401" i="3"/>
  <c r="AC2401" i="3"/>
  <c r="AV2400" i="3"/>
  <c r="AR2400" i="3"/>
  <c r="AQ2400" i="3"/>
  <c r="AP2400" i="3"/>
  <c r="AN2400" i="3"/>
  <c r="AL2400" i="3"/>
  <c r="AK2400" i="3"/>
  <c r="AJ2400" i="3"/>
  <c r="AI2400" i="3"/>
  <c r="AG2400" i="3"/>
  <c r="AF2400" i="3"/>
  <c r="AE2400" i="3"/>
  <c r="AD2400" i="3"/>
  <c r="AC2400" i="3"/>
  <c r="AV2399" i="3"/>
  <c r="AR2399" i="3"/>
  <c r="AQ2399" i="3"/>
  <c r="AP2399" i="3"/>
  <c r="AN2399" i="3"/>
  <c r="AL2399" i="3"/>
  <c r="AK2399" i="3"/>
  <c r="AJ2399" i="3"/>
  <c r="AI2399" i="3"/>
  <c r="AG2399" i="3"/>
  <c r="AF2399" i="3"/>
  <c r="AE2399" i="3"/>
  <c r="AD2399" i="3"/>
  <c r="AC2399" i="3"/>
  <c r="AV2398" i="3"/>
  <c r="AR2398" i="3"/>
  <c r="AQ2398" i="3"/>
  <c r="AP2398" i="3"/>
  <c r="AN2398" i="3"/>
  <c r="AL2398" i="3"/>
  <c r="AK2398" i="3"/>
  <c r="AJ2398" i="3"/>
  <c r="AI2398" i="3"/>
  <c r="AG2398" i="3"/>
  <c r="AF2398" i="3"/>
  <c r="AE2398" i="3"/>
  <c r="AD2398" i="3"/>
  <c r="AC2398" i="3"/>
  <c r="AV2397" i="3"/>
  <c r="AR2397" i="3"/>
  <c r="AQ2397" i="3"/>
  <c r="AP2397" i="3"/>
  <c r="AN2397" i="3"/>
  <c r="AL2397" i="3"/>
  <c r="AK2397" i="3"/>
  <c r="AJ2397" i="3"/>
  <c r="AI2397" i="3"/>
  <c r="AG2397" i="3"/>
  <c r="AF2397" i="3"/>
  <c r="AE2397" i="3"/>
  <c r="AD2397" i="3"/>
  <c r="AC2397" i="3"/>
  <c r="AV2396" i="3"/>
  <c r="AR2396" i="3"/>
  <c r="AQ2396" i="3"/>
  <c r="AP2396" i="3"/>
  <c r="AN2396" i="3"/>
  <c r="AL2396" i="3"/>
  <c r="AK2396" i="3"/>
  <c r="AJ2396" i="3"/>
  <c r="AI2396" i="3"/>
  <c r="AG2396" i="3"/>
  <c r="AF2396" i="3"/>
  <c r="AE2396" i="3"/>
  <c r="AD2396" i="3"/>
  <c r="AC2396" i="3"/>
  <c r="AV2395" i="3"/>
  <c r="AR2395" i="3"/>
  <c r="AQ2395" i="3"/>
  <c r="AP2395" i="3"/>
  <c r="AN2395" i="3"/>
  <c r="AL2395" i="3"/>
  <c r="AK2395" i="3"/>
  <c r="AJ2395" i="3"/>
  <c r="AI2395" i="3"/>
  <c r="AG2395" i="3"/>
  <c r="AF2395" i="3"/>
  <c r="AE2395" i="3"/>
  <c r="AD2395" i="3"/>
  <c r="AC2395" i="3"/>
  <c r="AV2394" i="3"/>
  <c r="AR2394" i="3"/>
  <c r="AQ2394" i="3"/>
  <c r="AP2394" i="3"/>
  <c r="AN2394" i="3"/>
  <c r="AL2394" i="3"/>
  <c r="AK2394" i="3"/>
  <c r="AJ2394" i="3"/>
  <c r="AI2394" i="3"/>
  <c r="AG2394" i="3"/>
  <c r="AF2394" i="3"/>
  <c r="AE2394" i="3"/>
  <c r="AD2394" i="3"/>
  <c r="AC2394" i="3"/>
  <c r="AV2393" i="3"/>
  <c r="AR2393" i="3"/>
  <c r="AQ2393" i="3"/>
  <c r="AP2393" i="3"/>
  <c r="AN2393" i="3"/>
  <c r="AL2393" i="3"/>
  <c r="AK2393" i="3"/>
  <c r="AJ2393" i="3"/>
  <c r="AI2393" i="3"/>
  <c r="AG2393" i="3"/>
  <c r="AF2393" i="3"/>
  <c r="AE2393" i="3"/>
  <c r="AD2393" i="3"/>
  <c r="AC2393" i="3"/>
  <c r="AV2392" i="3"/>
  <c r="AR2392" i="3"/>
  <c r="AQ2392" i="3"/>
  <c r="AP2392" i="3"/>
  <c r="AN2392" i="3"/>
  <c r="AL2392" i="3"/>
  <c r="AK2392" i="3"/>
  <c r="AJ2392" i="3"/>
  <c r="AI2392" i="3"/>
  <c r="AG2392" i="3"/>
  <c r="AF2392" i="3"/>
  <c r="AE2392" i="3"/>
  <c r="AD2392" i="3"/>
  <c r="AC2392" i="3"/>
  <c r="AV2391" i="3"/>
  <c r="AR2391" i="3"/>
  <c r="AQ2391" i="3"/>
  <c r="AP2391" i="3"/>
  <c r="AN2391" i="3"/>
  <c r="AL2391" i="3"/>
  <c r="AK2391" i="3"/>
  <c r="AJ2391" i="3"/>
  <c r="AI2391" i="3"/>
  <c r="AG2391" i="3"/>
  <c r="AF2391" i="3"/>
  <c r="AE2391" i="3"/>
  <c r="AD2391" i="3"/>
  <c r="AC2391" i="3"/>
  <c r="AV2390" i="3"/>
  <c r="AR2390" i="3"/>
  <c r="AQ2390" i="3"/>
  <c r="AP2390" i="3"/>
  <c r="AN2390" i="3"/>
  <c r="AL2390" i="3"/>
  <c r="AK2390" i="3"/>
  <c r="AJ2390" i="3"/>
  <c r="AI2390" i="3"/>
  <c r="AG2390" i="3"/>
  <c r="AF2390" i="3"/>
  <c r="AE2390" i="3"/>
  <c r="AD2390" i="3"/>
  <c r="AC2390" i="3"/>
  <c r="AV2389" i="3"/>
  <c r="AR2389" i="3"/>
  <c r="AQ2389" i="3"/>
  <c r="AP2389" i="3"/>
  <c r="AN2389" i="3"/>
  <c r="AL2389" i="3"/>
  <c r="AK2389" i="3"/>
  <c r="AJ2389" i="3"/>
  <c r="AI2389" i="3"/>
  <c r="AG2389" i="3"/>
  <c r="AF2389" i="3"/>
  <c r="AE2389" i="3"/>
  <c r="AD2389" i="3"/>
  <c r="AC2389" i="3"/>
  <c r="AV2388" i="3"/>
  <c r="AR2388" i="3"/>
  <c r="AQ2388" i="3"/>
  <c r="AP2388" i="3"/>
  <c r="AN2388" i="3"/>
  <c r="AL2388" i="3"/>
  <c r="AK2388" i="3"/>
  <c r="AJ2388" i="3"/>
  <c r="AI2388" i="3"/>
  <c r="AG2388" i="3"/>
  <c r="AF2388" i="3"/>
  <c r="AE2388" i="3"/>
  <c r="AD2388" i="3"/>
  <c r="AC2388" i="3"/>
  <c r="AV2387" i="3"/>
  <c r="AR2387" i="3"/>
  <c r="AQ2387" i="3"/>
  <c r="AP2387" i="3"/>
  <c r="AN2387" i="3"/>
  <c r="AL2387" i="3"/>
  <c r="AK2387" i="3"/>
  <c r="AJ2387" i="3"/>
  <c r="AI2387" i="3"/>
  <c r="AG2387" i="3"/>
  <c r="AF2387" i="3"/>
  <c r="AE2387" i="3"/>
  <c r="AD2387" i="3"/>
  <c r="AC2387" i="3"/>
  <c r="AV2386" i="3"/>
  <c r="AR2386" i="3"/>
  <c r="AQ2386" i="3"/>
  <c r="AP2386" i="3"/>
  <c r="AN2386" i="3"/>
  <c r="AL2386" i="3"/>
  <c r="AK2386" i="3"/>
  <c r="AJ2386" i="3"/>
  <c r="AI2386" i="3"/>
  <c r="AG2386" i="3"/>
  <c r="AF2386" i="3"/>
  <c r="AE2386" i="3"/>
  <c r="AD2386" i="3"/>
  <c r="AC2386" i="3"/>
  <c r="AV2385" i="3"/>
  <c r="AR2385" i="3"/>
  <c r="AQ2385" i="3"/>
  <c r="AP2385" i="3"/>
  <c r="AN2385" i="3"/>
  <c r="AL2385" i="3"/>
  <c r="AK2385" i="3"/>
  <c r="AJ2385" i="3"/>
  <c r="AI2385" i="3"/>
  <c r="AG2385" i="3"/>
  <c r="AF2385" i="3"/>
  <c r="AE2385" i="3"/>
  <c r="AD2385" i="3"/>
  <c r="AC2385" i="3"/>
  <c r="AV2384" i="3"/>
  <c r="AR2384" i="3"/>
  <c r="AQ2384" i="3"/>
  <c r="AP2384" i="3"/>
  <c r="AN2384" i="3"/>
  <c r="AL2384" i="3"/>
  <c r="AK2384" i="3"/>
  <c r="AJ2384" i="3"/>
  <c r="AI2384" i="3"/>
  <c r="AG2384" i="3"/>
  <c r="AF2384" i="3"/>
  <c r="AE2384" i="3"/>
  <c r="AD2384" i="3"/>
  <c r="AC2384" i="3"/>
  <c r="AV2383" i="3"/>
  <c r="AR2383" i="3"/>
  <c r="AQ2383" i="3"/>
  <c r="AP2383" i="3"/>
  <c r="AN2383" i="3"/>
  <c r="AL2383" i="3"/>
  <c r="AK2383" i="3"/>
  <c r="AJ2383" i="3"/>
  <c r="AI2383" i="3"/>
  <c r="AG2383" i="3"/>
  <c r="AF2383" i="3"/>
  <c r="AE2383" i="3"/>
  <c r="AD2383" i="3"/>
  <c r="AC2383" i="3"/>
  <c r="AV2382" i="3"/>
  <c r="AR2382" i="3"/>
  <c r="AQ2382" i="3"/>
  <c r="AP2382" i="3"/>
  <c r="AN2382" i="3"/>
  <c r="AL2382" i="3"/>
  <c r="AK2382" i="3"/>
  <c r="AJ2382" i="3"/>
  <c r="AI2382" i="3"/>
  <c r="AG2382" i="3"/>
  <c r="AF2382" i="3"/>
  <c r="AE2382" i="3"/>
  <c r="AD2382" i="3"/>
  <c r="AC2382" i="3"/>
  <c r="AV2381" i="3"/>
  <c r="AR2381" i="3"/>
  <c r="AQ2381" i="3"/>
  <c r="AP2381" i="3"/>
  <c r="AN2381" i="3"/>
  <c r="AL2381" i="3"/>
  <c r="AK2381" i="3"/>
  <c r="AJ2381" i="3"/>
  <c r="AI2381" i="3"/>
  <c r="AG2381" i="3"/>
  <c r="AF2381" i="3"/>
  <c r="AE2381" i="3"/>
  <c r="AD2381" i="3"/>
  <c r="AC2381" i="3"/>
  <c r="AV2380" i="3"/>
  <c r="AR2380" i="3"/>
  <c r="AQ2380" i="3"/>
  <c r="AP2380" i="3"/>
  <c r="AN2380" i="3"/>
  <c r="AL2380" i="3"/>
  <c r="AK2380" i="3"/>
  <c r="AJ2380" i="3"/>
  <c r="AI2380" i="3"/>
  <c r="AG2380" i="3"/>
  <c r="AF2380" i="3"/>
  <c r="AE2380" i="3"/>
  <c r="AD2380" i="3"/>
  <c r="AC2380" i="3"/>
  <c r="AV2379" i="3"/>
  <c r="AR2379" i="3"/>
  <c r="AQ2379" i="3"/>
  <c r="AP2379" i="3"/>
  <c r="AN2379" i="3"/>
  <c r="AL2379" i="3"/>
  <c r="AK2379" i="3"/>
  <c r="AJ2379" i="3"/>
  <c r="AI2379" i="3"/>
  <c r="AG2379" i="3"/>
  <c r="AF2379" i="3"/>
  <c r="AE2379" i="3"/>
  <c r="AD2379" i="3"/>
  <c r="AC2379" i="3"/>
  <c r="AV2378" i="3"/>
  <c r="AR2378" i="3"/>
  <c r="AQ2378" i="3"/>
  <c r="AP2378" i="3"/>
  <c r="AN2378" i="3"/>
  <c r="AL2378" i="3"/>
  <c r="AK2378" i="3"/>
  <c r="AJ2378" i="3"/>
  <c r="AI2378" i="3"/>
  <c r="AG2378" i="3"/>
  <c r="AF2378" i="3"/>
  <c r="AE2378" i="3"/>
  <c r="AD2378" i="3"/>
  <c r="AC2378" i="3"/>
  <c r="AV2377" i="3"/>
  <c r="AR2377" i="3"/>
  <c r="AQ2377" i="3"/>
  <c r="AP2377" i="3"/>
  <c r="AN2377" i="3"/>
  <c r="AL2377" i="3"/>
  <c r="AK2377" i="3"/>
  <c r="AJ2377" i="3"/>
  <c r="AI2377" i="3"/>
  <c r="AG2377" i="3"/>
  <c r="AF2377" i="3"/>
  <c r="AE2377" i="3"/>
  <c r="AD2377" i="3"/>
  <c r="AC2377" i="3"/>
  <c r="AV2376" i="3"/>
  <c r="AR2376" i="3"/>
  <c r="AQ2376" i="3"/>
  <c r="AP2376" i="3"/>
  <c r="AN2376" i="3"/>
  <c r="AL2376" i="3"/>
  <c r="AK2376" i="3"/>
  <c r="AJ2376" i="3"/>
  <c r="AI2376" i="3"/>
  <c r="AG2376" i="3"/>
  <c r="AF2376" i="3"/>
  <c r="AE2376" i="3"/>
  <c r="AD2376" i="3"/>
  <c r="AC2376" i="3"/>
  <c r="AV2375" i="3"/>
  <c r="AR2375" i="3"/>
  <c r="AQ2375" i="3"/>
  <c r="AP2375" i="3"/>
  <c r="AN2375" i="3"/>
  <c r="AL2375" i="3"/>
  <c r="AK2375" i="3"/>
  <c r="AJ2375" i="3"/>
  <c r="AI2375" i="3"/>
  <c r="AG2375" i="3"/>
  <c r="AF2375" i="3"/>
  <c r="AE2375" i="3"/>
  <c r="AD2375" i="3"/>
  <c r="AC2375" i="3"/>
  <c r="AV2374" i="3"/>
  <c r="AR2374" i="3"/>
  <c r="AQ2374" i="3"/>
  <c r="AP2374" i="3"/>
  <c r="AN2374" i="3"/>
  <c r="AL2374" i="3"/>
  <c r="AK2374" i="3"/>
  <c r="AJ2374" i="3"/>
  <c r="AI2374" i="3"/>
  <c r="AG2374" i="3"/>
  <c r="AF2374" i="3"/>
  <c r="AE2374" i="3"/>
  <c r="AD2374" i="3"/>
  <c r="AC2374" i="3"/>
  <c r="AV2373" i="3"/>
  <c r="AR2373" i="3"/>
  <c r="AQ2373" i="3"/>
  <c r="AP2373" i="3"/>
  <c r="AN2373" i="3"/>
  <c r="AL2373" i="3"/>
  <c r="AK2373" i="3"/>
  <c r="AJ2373" i="3"/>
  <c r="AI2373" i="3"/>
  <c r="AG2373" i="3"/>
  <c r="AF2373" i="3"/>
  <c r="AE2373" i="3"/>
  <c r="AD2373" i="3"/>
  <c r="AC2373" i="3"/>
  <c r="AV2372" i="3"/>
  <c r="AR2372" i="3"/>
  <c r="AQ2372" i="3"/>
  <c r="AP2372" i="3"/>
  <c r="AN2372" i="3"/>
  <c r="AL2372" i="3"/>
  <c r="AK2372" i="3"/>
  <c r="AJ2372" i="3"/>
  <c r="AI2372" i="3"/>
  <c r="AG2372" i="3"/>
  <c r="AF2372" i="3"/>
  <c r="AE2372" i="3"/>
  <c r="AD2372" i="3"/>
  <c r="AC2372" i="3"/>
  <c r="AV2371" i="3"/>
  <c r="AR2371" i="3"/>
  <c r="AQ2371" i="3"/>
  <c r="AP2371" i="3"/>
  <c r="AN2371" i="3"/>
  <c r="AL2371" i="3"/>
  <c r="AK2371" i="3"/>
  <c r="AJ2371" i="3"/>
  <c r="AI2371" i="3"/>
  <c r="AG2371" i="3"/>
  <c r="AF2371" i="3"/>
  <c r="AE2371" i="3"/>
  <c r="AD2371" i="3"/>
  <c r="AC2371" i="3"/>
  <c r="AV2370" i="3"/>
  <c r="AR2370" i="3"/>
  <c r="AQ2370" i="3"/>
  <c r="AP2370" i="3"/>
  <c r="AN2370" i="3"/>
  <c r="AL2370" i="3"/>
  <c r="AK2370" i="3"/>
  <c r="AJ2370" i="3"/>
  <c r="AI2370" i="3"/>
  <c r="AG2370" i="3"/>
  <c r="AF2370" i="3"/>
  <c r="AE2370" i="3"/>
  <c r="AD2370" i="3"/>
  <c r="AC2370" i="3"/>
  <c r="AV2369" i="3"/>
  <c r="AR2369" i="3"/>
  <c r="AQ2369" i="3"/>
  <c r="AP2369" i="3"/>
  <c r="AN2369" i="3"/>
  <c r="AL2369" i="3"/>
  <c r="AK2369" i="3"/>
  <c r="AJ2369" i="3"/>
  <c r="AI2369" i="3"/>
  <c r="AG2369" i="3"/>
  <c r="AF2369" i="3"/>
  <c r="AE2369" i="3"/>
  <c r="AD2369" i="3"/>
  <c r="AC2369" i="3"/>
  <c r="AV2368" i="3"/>
  <c r="AR2368" i="3"/>
  <c r="AQ2368" i="3"/>
  <c r="AP2368" i="3"/>
  <c r="AN2368" i="3"/>
  <c r="AL2368" i="3"/>
  <c r="AK2368" i="3"/>
  <c r="AJ2368" i="3"/>
  <c r="AI2368" i="3"/>
  <c r="AG2368" i="3"/>
  <c r="AF2368" i="3"/>
  <c r="AE2368" i="3"/>
  <c r="AD2368" i="3"/>
  <c r="AC2368" i="3"/>
  <c r="AV2367" i="3"/>
  <c r="AR2367" i="3"/>
  <c r="AQ2367" i="3"/>
  <c r="AP2367" i="3"/>
  <c r="AN2367" i="3"/>
  <c r="AL2367" i="3"/>
  <c r="AK2367" i="3"/>
  <c r="AJ2367" i="3"/>
  <c r="AI2367" i="3"/>
  <c r="AG2367" i="3"/>
  <c r="AF2367" i="3"/>
  <c r="AE2367" i="3"/>
  <c r="AD2367" i="3"/>
  <c r="AC2367" i="3"/>
  <c r="AV2366" i="3"/>
  <c r="AR2366" i="3"/>
  <c r="AQ2366" i="3"/>
  <c r="AP2366" i="3"/>
  <c r="AN2366" i="3"/>
  <c r="AL2366" i="3"/>
  <c r="AK2366" i="3"/>
  <c r="AJ2366" i="3"/>
  <c r="AI2366" i="3"/>
  <c r="AG2366" i="3"/>
  <c r="AF2366" i="3"/>
  <c r="AE2366" i="3"/>
  <c r="AD2366" i="3"/>
  <c r="AC2366" i="3"/>
  <c r="AV2365" i="3"/>
  <c r="AR2365" i="3"/>
  <c r="AQ2365" i="3"/>
  <c r="AP2365" i="3"/>
  <c r="AN2365" i="3"/>
  <c r="AL2365" i="3"/>
  <c r="AK2365" i="3"/>
  <c r="AJ2365" i="3"/>
  <c r="AI2365" i="3"/>
  <c r="AG2365" i="3"/>
  <c r="AF2365" i="3"/>
  <c r="AE2365" i="3"/>
  <c r="AD2365" i="3"/>
  <c r="AC2365" i="3"/>
  <c r="AV2364" i="3"/>
  <c r="AR2364" i="3"/>
  <c r="AQ2364" i="3"/>
  <c r="AP2364" i="3"/>
  <c r="AN2364" i="3"/>
  <c r="AL2364" i="3"/>
  <c r="AK2364" i="3"/>
  <c r="AJ2364" i="3"/>
  <c r="AI2364" i="3"/>
  <c r="AG2364" i="3"/>
  <c r="AF2364" i="3"/>
  <c r="AE2364" i="3"/>
  <c r="AD2364" i="3"/>
  <c r="AC2364" i="3"/>
  <c r="AV2363" i="3"/>
  <c r="AR2363" i="3"/>
  <c r="AQ2363" i="3"/>
  <c r="AP2363" i="3"/>
  <c r="AN2363" i="3"/>
  <c r="AL2363" i="3"/>
  <c r="AK2363" i="3"/>
  <c r="AJ2363" i="3"/>
  <c r="AI2363" i="3"/>
  <c r="AG2363" i="3"/>
  <c r="AF2363" i="3"/>
  <c r="AE2363" i="3"/>
  <c r="AD2363" i="3"/>
  <c r="AC2363" i="3"/>
  <c r="AV2362" i="3"/>
  <c r="AR2362" i="3"/>
  <c r="AQ2362" i="3"/>
  <c r="AP2362" i="3"/>
  <c r="AN2362" i="3"/>
  <c r="AL2362" i="3"/>
  <c r="AK2362" i="3"/>
  <c r="AJ2362" i="3"/>
  <c r="AI2362" i="3"/>
  <c r="AG2362" i="3"/>
  <c r="AF2362" i="3"/>
  <c r="AE2362" i="3"/>
  <c r="AD2362" i="3"/>
  <c r="AC2362" i="3"/>
  <c r="AV2361" i="3"/>
  <c r="AR2361" i="3"/>
  <c r="AQ2361" i="3"/>
  <c r="AP2361" i="3"/>
  <c r="AN2361" i="3"/>
  <c r="AL2361" i="3"/>
  <c r="AK2361" i="3"/>
  <c r="AJ2361" i="3"/>
  <c r="AI2361" i="3"/>
  <c r="AG2361" i="3"/>
  <c r="AF2361" i="3"/>
  <c r="AE2361" i="3"/>
  <c r="AD2361" i="3"/>
  <c r="AC2361" i="3"/>
  <c r="AV2360" i="3"/>
  <c r="AR2360" i="3"/>
  <c r="AQ2360" i="3"/>
  <c r="AP2360" i="3"/>
  <c r="AN2360" i="3"/>
  <c r="AL2360" i="3"/>
  <c r="AK2360" i="3"/>
  <c r="AJ2360" i="3"/>
  <c r="AI2360" i="3"/>
  <c r="AG2360" i="3"/>
  <c r="AF2360" i="3"/>
  <c r="AE2360" i="3"/>
  <c r="AD2360" i="3"/>
  <c r="AC2360" i="3"/>
  <c r="AV2359" i="3"/>
  <c r="AR2359" i="3"/>
  <c r="AQ2359" i="3"/>
  <c r="AP2359" i="3"/>
  <c r="AN2359" i="3"/>
  <c r="AL2359" i="3"/>
  <c r="AK2359" i="3"/>
  <c r="AJ2359" i="3"/>
  <c r="AI2359" i="3"/>
  <c r="AG2359" i="3"/>
  <c r="AF2359" i="3"/>
  <c r="AE2359" i="3"/>
  <c r="AD2359" i="3"/>
  <c r="AC2359" i="3"/>
  <c r="AV2358" i="3"/>
  <c r="AR2358" i="3"/>
  <c r="AQ2358" i="3"/>
  <c r="AP2358" i="3"/>
  <c r="AN2358" i="3"/>
  <c r="AL2358" i="3"/>
  <c r="AK2358" i="3"/>
  <c r="AJ2358" i="3"/>
  <c r="AI2358" i="3"/>
  <c r="AG2358" i="3"/>
  <c r="AF2358" i="3"/>
  <c r="AE2358" i="3"/>
  <c r="AD2358" i="3"/>
  <c r="AC2358" i="3"/>
  <c r="AV2357" i="3"/>
  <c r="AR2357" i="3"/>
  <c r="AQ2357" i="3"/>
  <c r="AP2357" i="3"/>
  <c r="AN2357" i="3"/>
  <c r="AL2357" i="3"/>
  <c r="AK2357" i="3"/>
  <c r="AJ2357" i="3"/>
  <c r="AI2357" i="3"/>
  <c r="AG2357" i="3"/>
  <c r="AF2357" i="3"/>
  <c r="AE2357" i="3"/>
  <c r="AD2357" i="3"/>
  <c r="AC2357" i="3"/>
  <c r="AV2356" i="3"/>
  <c r="AR2356" i="3"/>
  <c r="AQ2356" i="3"/>
  <c r="AP2356" i="3"/>
  <c r="AN2356" i="3"/>
  <c r="AL2356" i="3"/>
  <c r="AK2356" i="3"/>
  <c r="AJ2356" i="3"/>
  <c r="AI2356" i="3"/>
  <c r="AG2356" i="3"/>
  <c r="AF2356" i="3"/>
  <c r="AE2356" i="3"/>
  <c r="AD2356" i="3"/>
  <c r="AC2356" i="3"/>
  <c r="AV2355" i="3"/>
  <c r="AR2355" i="3"/>
  <c r="AQ2355" i="3"/>
  <c r="AP2355" i="3"/>
  <c r="AN2355" i="3"/>
  <c r="AL2355" i="3"/>
  <c r="AK2355" i="3"/>
  <c r="AJ2355" i="3"/>
  <c r="AI2355" i="3"/>
  <c r="AG2355" i="3"/>
  <c r="AF2355" i="3"/>
  <c r="AE2355" i="3"/>
  <c r="AD2355" i="3"/>
  <c r="AC2355" i="3"/>
  <c r="AV2354" i="3"/>
  <c r="AR2354" i="3"/>
  <c r="AQ2354" i="3"/>
  <c r="AP2354" i="3"/>
  <c r="AN2354" i="3"/>
  <c r="AL2354" i="3"/>
  <c r="AK2354" i="3"/>
  <c r="AJ2354" i="3"/>
  <c r="AI2354" i="3"/>
  <c r="AG2354" i="3"/>
  <c r="AF2354" i="3"/>
  <c r="AE2354" i="3"/>
  <c r="AD2354" i="3"/>
  <c r="AC2354" i="3"/>
  <c r="AV2353" i="3"/>
  <c r="AR2353" i="3"/>
  <c r="AQ2353" i="3"/>
  <c r="AP2353" i="3"/>
  <c r="AN2353" i="3"/>
  <c r="AL2353" i="3"/>
  <c r="AK2353" i="3"/>
  <c r="AJ2353" i="3"/>
  <c r="AI2353" i="3"/>
  <c r="AG2353" i="3"/>
  <c r="AF2353" i="3"/>
  <c r="AE2353" i="3"/>
  <c r="AD2353" i="3"/>
  <c r="AC2353" i="3"/>
  <c r="AV2352" i="3"/>
  <c r="AR2352" i="3"/>
  <c r="AQ2352" i="3"/>
  <c r="AP2352" i="3"/>
  <c r="AN2352" i="3"/>
  <c r="AL2352" i="3"/>
  <c r="AK2352" i="3"/>
  <c r="AJ2352" i="3"/>
  <c r="AI2352" i="3"/>
  <c r="AG2352" i="3"/>
  <c r="AF2352" i="3"/>
  <c r="AE2352" i="3"/>
  <c r="AD2352" i="3"/>
  <c r="AC2352" i="3"/>
  <c r="AV2351" i="3"/>
  <c r="AR2351" i="3"/>
  <c r="AQ2351" i="3"/>
  <c r="AP2351" i="3"/>
  <c r="AN2351" i="3"/>
  <c r="AL2351" i="3"/>
  <c r="AK2351" i="3"/>
  <c r="AJ2351" i="3"/>
  <c r="AI2351" i="3"/>
  <c r="AG2351" i="3"/>
  <c r="AF2351" i="3"/>
  <c r="AE2351" i="3"/>
  <c r="AD2351" i="3"/>
  <c r="AC2351" i="3"/>
  <c r="AV2350" i="3"/>
  <c r="AR2350" i="3"/>
  <c r="AQ2350" i="3"/>
  <c r="AP2350" i="3"/>
  <c r="AN2350" i="3"/>
  <c r="AL2350" i="3"/>
  <c r="AK2350" i="3"/>
  <c r="AJ2350" i="3"/>
  <c r="AI2350" i="3"/>
  <c r="AG2350" i="3"/>
  <c r="AF2350" i="3"/>
  <c r="AE2350" i="3"/>
  <c r="AD2350" i="3"/>
  <c r="AC2350" i="3"/>
  <c r="AV2349" i="3"/>
  <c r="AR2349" i="3"/>
  <c r="AQ2349" i="3"/>
  <c r="AP2349" i="3"/>
  <c r="AN2349" i="3"/>
  <c r="AL2349" i="3"/>
  <c r="AK2349" i="3"/>
  <c r="AJ2349" i="3"/>
  <c r="AI2349" i="3"/>
  <c r="AG2349" i="3"/>
  <c r="AF2349" i="3"/>
  <c r="AE2349" i="3"/>
  <c r="AD2349" i="3"/>
  <c r="AC2349" i="3"/>
  <c r="AV2348" i="3"/>
  <c r="AR2348" i="3"/>
  <c r="AQ2348" i="3"/>
  <c r="AP2348" i="3"/>
  <c r="AN2348" i="3"/>
  <c r="AL2348" i="3"/>
  <c r="AK2348" i="3"/>
  <c r="AJ2348" i="3"/>
  <c r="AI2348" i="3"/>
  <c r="AG2348" i="3"/>
  <c r="AF2348" i="3"/>
  <c r="AE2348" i="3"/>
  <c r="AD2348" i="3"/>
  <c r="AC2348" i="3"/>
  <c r="AV2347" i="3"/>
  <c r="AR2347" i="3"/>
  <c r="AQ2347" i="3"/>
  <c r="AP2347" i="3"/>
  <c r="AN2347" i="3"/>
  <c r="AL2347" i="3"/>
  <c r="AK2347" i="3"/>
  <c r="AJ2347" i="3"/>
  <c r="AI2347" i="3"/>
  <c r="AG2347" i="3"/>
  <c r="AF2347" i="3"/>
  <c r="AE2347" i="3"/>
  <c r="AD2347" i="3"/>
  <c r="AC2347" i="3"/>
  <c r="AV2346" i="3"/>
  <c r="AR2346" i="3"/>
  <c r="AQ2346" i="3"/>
  <c r="AP2346" i="3"/>
  <c r="AN2346" i="3"/>
  <c r="AL2346" i="3"/>
  <c r="AK2346" i="3"/>
  <c r="AJ2346" i="3"/>
  <c r="AI2346" i="3"/>
  <c r="AG2346" i="3"/>
  <c r="AF2346" i="3"/>
  <c r="AE2346" i="3"/>
  <c r="AD2346" i="3"/>
  <c r="AC2346" i="3"/>
  <c r="AV2345" i="3"/>
  <c r="AR2345" i="3"/>
  <c r="AQ2345" i="3"/>
  <c r="AP2345" i="3"/>
  <c r="AN2345" i="3"/>
  <c r="AL2345" i="3"/>
  <c r="AK2345" i="3"/>
  <c r="AJ2345" i="3"/>
  <c r="AI2345" i="3"/>
  <c r="AG2345" i="3"/>
  <c r="AF2345" i="3"/>
  <c r="AE2345" i="3"/>
  <c r="AD2345" i="3"/>
  <c r="AC2345" i="3"/>
  <c r="AV2344" i="3"/>
  <c r="AR2344" i="3"/>
  <c r="AQ2344" i="3"/>
  <c r="AP2344" i="3"/>
  <c r="AN2344" i="3"/>
  <c r="AL2344" i="3"/>
  <c r="AK2344" i="3"/>
  <c r="AJ2344" i="3"/>
  <c r="AI2344" i="3"/>
  <c r="AG2344" i="3"/>
  <c r="AF2344" i="3"/>
  <c r="AE2344" i="3"/>
  <c r="AD2344" i="3"/>
  <c r="AC2344" i="3"/>
  <c r="AV2343" i="3"/>
  <c r="AR2343" i="3"/>
  <c r="AQ2343" i="3"/>
  <c r="AP2343" i="3"/>
  <c r="AN2343" i="3"/>
  <c r="AL2343" i="3"/>
  <c r="AK2343" i="3"/>
  <c r="AJ2343" i="3"/>
  <c r="AI2343" i="3"/>
  <c r="AG2343" i="3"/>
  <c r="AF2343" i="3"/>
  <c r="AE2343" i="3"/>
  <c r="AD2343" i="3"/>
  <c r="AC2343" i="3"/>
  <c r="AV2342" i="3"/>
  <c r="AR2342" i="3"/>
  <c r="AQ2342" i="3"/>
  <c r="AP2342" i="3"/>
  <c r="AN2342" i="3"/>
  <c r="AL2342" i="3"/>
  <c r="AK2342" i="3"/>
  <c r="AJ2342" i="3"/>
  <c r="AI2342" i="3"/>
  <c r="AG2342" i="3"/>
  <c r="AF2342" i="3"/>
  <c r="AE2342" i="3"/>
  <c r="AD2342" i="3"/>
  <c r="AC2342" i="3"/>
  <c r="AV2341" i="3"/>
  <c r="AR2341" i="3"/>
  <c r="AQ2341" i="3"/>
  <c r="AP2341" i="3"/>
  <c r="AN2341" i="3"/>
  <c r="AL2341" i="3"/>
  <c r="AK2341" i="3"/>
  <c r="AJ2341" i="3"/>
  <c r="AI2341" i="3"/>
  <c r="AG2341" i="3"/>
  <c r="AF2341" i="3"/>
  <c r="AE2341" i="3"/>
  <c r="AD2341" i="3"/>
  <c r="AC2341" i="3"/>
  <c r="AV2340" i="3"/>
  <c r="AR2340" i="3"/>
  <c r="AQ2340" i="3"/>
  <c r="AP2340" i="3"/>
  <c r="AN2340" i="3"/>
  <c r="AL2340" i="3"/>
  <c r="AK2340" i="3"/>
  <c r="AJ2340" i="3"/>
  <c r="AI2340" i="3"/>
  <c r="AG2340" i="3"/>
  <c r="AF2340" i="3"/>
  <c r="AE2340" i="3"/>
  <c r="AD2340" i="3"/>
  <c r="AC2340" i="3"/>
  <c r="AV2339" i="3"/>
  <c r="AR2339" i="3"/>
  <c r="AQ2339" i="3"/>
  <c r="AP2339" i="3"/>
  <c r="AN2339" i="3"/>
  <c r="AL2339" i="3"/>
  <c r="AK2339" i="3"/>
  <c r="AJ2339" i="3"/>
  <c r="AI2339" i="3"/>
  <c r="AG2339" i="3"/>
  <c r="AF2339" i="3"/>
  <c r="AE2339" i="3"/>
  <c r="AD2339" i="3"/>
  <c r="AC2339" i="3"/>
  <c r="AV2338" i="3"/>
  <c r="AR2338" i="3"/>
  <c r="AQ2338" i="3"/>
  <c r="AP2338" i="3"/>
  <c r="AN2338" i="3"/>
  <c r="AL2338" i="3"/>
  <c r="AK2338" i="3"/>
  <c r="AJ2338" i="3"/>
  <c r="AI2338" i="3"/>
  <c r="AG2338" i="3"/>
  <c r="AF2338" i="3"/>
  <c r="AE2338" i="3"/>
  <c r="AD2338" i="3"/>
  <c r="AC2338" i="3"/>
  <c r="AV2337" i="3"/>
  <c r="AR2337" i="3"/>
  <c r="AQ2337" i="3"/>
  <c r="AP2337" i="3"/>
  <c r="AN2337" i="3"/>
  <c r="AL2337" i="3"/>
  <c r="AK2337" i="3"/>
  <c r="AJ2337" i="3"/>
  <c r="AI2337" i="3"/>
  <c r="AG2337" i="3"/>
  <c r="AF2337" i="3"/>
  <c r="AE2337" i="3"/>
  <c r="AD2337" i="3"/>
  <c r="AC2337" i="3"/>
  <c r="AV2336" i="3"/>
  <c r="AR2336" i="3"/>
  <c r="AQ2336" i="3"/>
  <c r="AP2336" i="3"/>
  <c r="AN2336" i="3"/>
  <c r="AL2336" i="3"/>
  <c r="AK2336" i="3"/>
  <c r="AJ2336" i="3"/>
  <c r="AI2336" i="3"/>
  <c r="AG2336" i="3"/>
  <c r="AF2336" i="3"/>
  <c r="AE2336" i="3"/>
  <c r="AD2336" i="3"/>
  <c r="AC2336" i="3"/>
  <c r="AV2335" i="3"/>
  <c r="AR2335" i="3"/>
  <c r="AQ2335" i="3"/>
  <c r="AP2335" i="3"/>
  <c r="AN2335" i="3"/>
  <c r="AL2335" i="3"/>
  <c r="AK2335" i="3"/>
  <c r="AJ2335" i="3"/>
  <c r="AI2335" i="3"/>
  <c r="AG2335" i="3"/>
  <c r="AF2335" i="3"/>
  <c r="AE2335" i="3"/>
  <c r="AD2335" i="3"/>
  <c r="AC2335" i="3"/>
  <c r="AV2334" i="3"/>
  <c r="AR2334" i="3"/>
  <c r="AQ2334" i="3"/>
  <c r="AP2334" i="3"/>
  <c r="AN2334" i="3"/>
  <c r="AL2334" i="3"/>
  <c r="AK2334" i="3"/>
  <c r="AJ2334" i="3"/>
  <c r="AI2334" i="3"/>
  <c r="AG2334" i="3"/>
  <c r="AF2334" i="3"/>
  <c r="AE2334" i="3"/>
  <c r="AD2334" i="3"/>
  <c r="AC2334" i="3"/>
  <c r="AV2333" i="3"/>
  <c r="AR2333" i="3"/>
  <c r="AQ2333" i="3"/>
  <c r="AP2333" i="3"/>
  <c r="AN2333" i="3"/>
  <c r="AL2333" i="3"/>
  <c r="AK2333" i="3"/>
  <c r="AJ2333" i="3"/>
  <c r="AI2333" i="3"/>
  <c r="AG2333" i="3"/>
  <c r="AF2333" i="3"/>
  <c r="AE2333" i="3"/>
  <c r="AD2333" i="3"/>
  <c r="AC2333" i="3"/>
  <c r="AV2332" i="3"/>
  <c r="AR2332" i="3"/>
  <c r="AQ2332" i="3"/>
  <c r="AP2332" i="3"/>
  <c r="AN2332" i="3"/>
  <c r="AL2332" i="3"/>
  <c r="AK2332" i="3"/>
  <c r="AJ2332" i="3"/>
  <c r="AI2332" i="3"/>
  <c r="AG2332" i="3"/>
  <c r="AF2332" i="3"/>
  <c r="AE2332" i="3"/>
  <c r="AD2332" i="3"/>
  <c r="AC2332" i="3"/>
  <c r="AV2331" i="3"/>
  <c r="AR2331" i="3"/>
  <c r="AQ2331" i="3"/>
  <c r="AP2331" i="3"/>
  <c r="AN2331" i="3"/>
  <c r="AL2331" i="3"/>
  <c r="AK2331" i="3"/>
  <c r="AJ2331" i="3"/>
  <c r="AI2331" i="3"/>
  <c r="AG2331" i="3"/>
  <c r="AF2331" i="3"/>
  <c r="AE2331" i="3"/>
  <c r="AD2331" i="3"/>
  <c r="AC2331" i="3"/>
  <c r="AV2330" i="3"/>
  <c r="AR2330" i="3"/>
  <c r="AQ2330" i="3"/>
  <c r="AP2330" i="3"/>
  <c r="AN2330" i="3"/>
  <c r="AL2330" i="3"/>
  <c r="AK2330" i="3"/>
  <c r="AJ2330" i="3"/>
  <c r="AI2330" i="3"/>
  <c r="AG2330" i="3"/>
  <c r="AF2330" i="3"/>
  <c r="AE2330" i="3"/>
  <c r="AD2330" i="3"/>
  <c r="AC2330" i="3"/>
  <c r="AV2329" i="3"/>
  <c r="AR2329" i="3"/>
  <c r="AQ2329" i="3"/>
  <c r="AP2329" i="3"/>
  <c r="AN2329" i="3"/>
  <c r="AL2329" i="3"/>
  <c r="AK2329" i="3"/>
  <c r="AJ2329" i="3"/>
  <c r="AI2329" i="3"/>
  <c r="AG2329" i="3"/>
  <c r="AF2329" i="3"/>
  <c r="AE2329" i="3"/>
  <c r="AD2329" i="3"/>
  <c r="AC2329" i="3"/>
  <c r="AV2328" i="3"/>
  <c r="AR2328" i="3"/>
  <c r="AQ2328" i="3"/>
  <c r="AP2328" i="3"/>
  <c r="AN2328" i="3"/>
  <c r="AL2328" i="3"/>
  <c r="AK2328" i="3"/>
  <c r="AJ2328" i="3"/>
  <c r="AI2328" i="3"/>
  <c r="AG2328" i="3"/>
  <c r="AF2328" i="3"/>
  <c r="AE2328" i="3"/>
  <c r="AD2328" i="3"/>
  <c r="AC2328" i="3"/>
  <c r="AV2327" i="3"/>
  <c r="AR2327" i="3"/>
  <c r="AQ2327" i="3"/>
  <c r="AP2327" i="3"/>
  <c r="AN2327" i="3"/>
  <c r="AL2327" i="3"/>
  <c r="AK2327" i="3"/>
  <c r="AJ2327" i="3"/>
  <c r="AI2327" i="3"/>
  <c r="AG2327" i="3"/>
  <c r="AF2327" i="3"/>
  <c r="AE2327" i="3"/>
  <c r="AD2327" i="3"/>
  <c r="AC2327" i="3"/>
  <c r="AV2326" i="3"/>
  <c r="AR2326" i="3"/>
  <c r="AQ2326" i="3"/>
  <c r="AP2326" i="3"/>
  <c r="AN2326" i="3"/>
  <c r="AL2326" i="3"/>
  <c r="AK2326" i="3"/>
  <c r="AJ2326" i="3"/>
  <c r="AI2326" i="3"/>
  <c r="AG2326" i="3"/>
  <c r="AF2326" i="3"/>
  <c r="AE2326" i="3"/>
  <c r="AD2326" i="3"/>
  <c r="AC2326" i="3"/>
  <c r="AV2325" i="3"/>
  <c r="AR2325" i="3"/>
  <c r="AQ2325" i="3"/>
  <c r="AP2325" i="3"/>
  <c r="AN2325" i="3"/>
  <c r="AL2325" i="3"/>
  <c r="AK2325" i="3"/>
  <c r="AJ2325" i="3"/>
  <c r="AI2325" i="3"/>
  <c r="AG2325" i="3"/>
  <c r="AF2325" i="3"/>
  <c r="AE2325" i="3"/>
  <c r="AD2325" i="3"/>
  <c r="AC2325" i="3"/>
  <c r="AV2324" i="3"/>
  <c r="AR2324" i="3"/>
  <c r="AQ2324" i="3"/>
  <c r="AP2324" i="3"/>
  <c r="AN2324" i="3"/>
  <c r="AL2324" i="3"/>
  <c r="AK2324" i="3"/>
  <c r="AJ2324" i="3"/>
  <c r="AI2324" i="3"/>
  <c r="AG2324" i="3"/>
  <c r="AF2324" i="3"/>
  <c r="AE2324" i="3"/>
  <c r="AD2324" i="3"/>
  <c r="AC2324" i="3"/>
  <c r="AV2323" i="3"/>
  <c r="AR2323" i="3"/>
  <c r="AQ2323" i="3"/>
  <c r="AP2323" i="3"/>
  <c r="AN2323" i="3"/>
  <c r="AL2323" i="3"/>
  <c r="AK2323" i="3"/>
  <c r="AJ2323" i="3"/>
  <c r="AI2323" i="3"/>
  <c r="AG2323" i="3"/>
  <c r="AF2323" i="3"/>
  <c r="AE2323" i="3"/>
  <c r="AD2323" i="3"/>
  <c r="AC2323" i="3"/>
  <c r="AV2322" i="3"/>
  <c r="AR2322" i="3"/>
  <c r="AQ2322" i="3"/>
  <c r="AP2322" i="3"/>
  <c r="AN2322" i="3"/>
  <c r="AL2322" i="3"/>
  <c r="AK2322" i="3"/>
  <c r="AJ2322" i="3"/>
  <c r="AI2322" i="3"/>
  <c r="AG2322" i="3"/>
  <c r="AF2322" i="3"/>
  <c r="AE2322" i="3"/>
  <c r="AD2322" i="3"/>
  <c r="AC2322" i="3"/>
  <c r="AV2321" i="3"/>
  <c r="AR2321" i="3"/>
  <c r="AQ2321" i="3"/>
  <c r="AP2321" i="3"/>
  <c r="AN2321" i="3"/>
  <c r="AL2321" i="3"/>
  <c r="AK2321" i="3"/>
  <c r="AJ2321" i="3"/>
  <c r="AI2321" i="3"/>
  <c r="AG2321" i="3"/>
  <c r="AF2321" i="3"/>
  <c r="AE2321" i="3"/>
  <c r="AD2321" i="3"/>
  <c r="AC2321" i="3"/>
  <c r="AV2320" i="3"/>
  <c r="AR2320" i="3"/>
  <c r="AQ2320" i="3"/>
  <c r="AP2320" i="3"/>
  <c r="AN2320" i="3"/>
  <c r="AL2320" i="3"/>
  <c r="AK2320" i="3"/>
  <c r="AJ2320" i="3"/>
  <c r="AI2320" i="3"/>
  <c r="AG2320" i="3"/>
  <c r="AF2320" i="3"/>
  <c r="AE2320" i="3"/>
  <c r="AD2320" i="3"/>
  <c r="AC2320" i="3"/>
  <c r="AV2319" i="3"/>
  <c r="AR2319" i="3"/>
  <c r="AQ2319" i="3"/>
  <c r="AP2319" i="3"/>
  <c r="AN2319" i="3"/>
  <c r="AL2319" i="3"/>
  <c r="AK2319" i="3"/>
  <c r="AJ2319" i="3"/>
  <c r="AI2319" i="3"/>
  <c r="AG2319" i="3"/>
  <c r="AF2319" i="3"/>
  <c r="AE2319" i="3"/>
  <c r="AD2319" i="3"/>
  <c r="AC2319" i="3"/>
  <c r="AV2318" i="3"/>
  <c r="AR2318" i="3"/>
  <c r="AQ2318" i="3"/>
  <c r="AP2318" i="3"/>
  <c r="AN2318" i="3"/>
  <c r="AL2318" i="3"/>
  <c r="AK2318" i="3"/>
  <c r="AJ2318" i="3"/>
  <c r="AI2318" i="3"/>
  <c r="AG2318" i="3"/>
  <c r="AF2318" i="3"/>
  <c r="AE2318" i="3"/>
  <c r="AD2318" i="3"/>
  <c r="AC2318" i="3"/>
  <c r="AV2317" i="3"/>
  <c r="AR2317" i="3"/>
  <c r="AQ2317" i="3"/>
  <c r="AP2317" i="3"/>
  <c r="AN2317" i="3"/>
  <c r="AL2317" i="3"/>
  <c r="AK2317" i="3"/>
  <c r="AJ2317" i="3"/>
  <c r="AI2317" i="3"/>
  <c r="AG2317" i="3"/>
  <c r="AF2317" i="3"/>
  <c r="AE2317" i="3"/>
  <c r="AD2317" i="3"/>
  <c r="AC2317" i="3"/>
  <c r="AV2316" i="3"/>
  <c r="AR2316" i="3"/>
  <c r="AQ2316" i="3"/>
  <c r="AP2316" i="3"/>
  <c r="AN2316" i="3"/>
  <c r="AL2316" i="3"/>
  <c r="AK2316" i="3"/>
  <c r="AJ2316" i="3"/>
  <c r="AI2316" i="3"/>
  <c r="AG2316" i="3"/>
  <c r="AF2316" i="3"/>
  <c r="AE2316" i="3"/>
  <c r="AD2316" i="3"/>
  <c r="AC2316" i="3"/>
  <c r="AV2315" i="3"/>
  <c r="AR2315" i="3"/>
  <c r="AQ2315" i="3"/>
  <c r="AP2315" i="3"/>
  <c r="AN2315" i="3"/>
  <c r="AL2315" i="3"/>
  <c r="AK2315" i="3"/>
  <c r="AJ2315" i="3"/>
  <c r="AI2315" i="3"/>
  <c r="AG2315" i="3"/>
  <c r="AF2315" i="3"/>
  <c r="AE2315" i="3"/>
  <c r="AD2315" i="3"/>
  <c r="AC2315" i="3"/>
  <c r="AV2314" i="3"/>
  <c r="AR2314" i="3"/>
  <c r="AQ2314" i="3"/>
  <c r="AP2314" i="3"/>
  <c r="AN2314" i="3"/>
  <c r="AL2314" i="3"/>
  <c r="AK2314" i="3"/>
  <c r="AJ2314" i="3"/>
  <c r="AI2314" i="3"/>
  <c r="AG2314" i="3"/>
  <c r="AF2314" i="3"/>
  <c r="AE2314" i="3"/>
  <c r="AD2314" i="3"/>
  <c r="AC2314" i="3"/>
  <c r="AV2313" i="3"/>
  <c r="AR2313" i="3"/>
  <c r="AQ2313" i="3"/>
  <c r="AP2313" i="3"/>
  <c r="AN2313" i="3"/>
  <c r="AL2313" i="3"/>
  <c r="AK2313" i="3"/>
  <c r="AJ2313" i="3"/>
  <c r="AI2313" i="3"/>
  <c r="AG2313" i="3"/>
  <c r="AF2313" i="3"/>
  <c r="AE2313" i="3"/>
  <c r="AD2313" i="3"/>
  <c r="AC2313" i="3"/>
  <c r="AV2312" i="3"/>
  <c r="AR2312" i="3"/>
  <c r="AQ2312" i="3"/>
  <c r="AP2312" i="3"/>
  <c r="AN2312" i="3"/>
  <c r="AL2312" i="3"/>
  <c r="AK2312" i="3"/>
  <c r="AJ2312" i="3"/>
  <c r="AI2312" i="3"/>
  <c r="AG2312" i="3"/>
  <c r="AF2312" i="3"/>
  <c r="AE2312" i="3"/>
  <c r="AD2312" i="3"/>
  <c r="AC2312" i="3"/>
  <c r="AV2311" i="3"/>
  <c r="AR2311" i="3"/>
  <c r="AQ2311" i="3"/>
  <c r="AP2311" i="3"/>
  <c r="AN2311" i="3"/>
  <c r="AL2311" i="3"/>
  <c r="AK2311" i="3"/>
  <c r="AJ2311" i="3"/>
  <c r="AI2311" i="3"/>
  <c r="AG2311" i="3"/>
  <c r="AF2311" i="3"/>
  <c r="AE2311" i="3"/>
  <c r="AD2311" i="3"/>
  <c r="AC2311" i="3"/>
  <c r="AV2310" i="3"/>
  <c r="AR2310" i="3"/>
  <c r="AQ2310" i="3"/>
  <c r="AP2310" i="3"/>
  <c r="AN2310" i="3"/>
  <c r="AL2310" i="3"/>
  <c r="AK2310" i="3"/>
  <c r="AJ2310" i="3"/>
  <c r="AI2310" i="3"/>
  <c r="AG2310" i="3"/>
  <c r="AF2310" i="3"/>
  <c r="AE2310" i="3"/>
  <c r="AD2310" i="3"/>
  <c r="AC2310" i="3"/>
  <c r="AV2309" i="3"/>
  <c r="AR2309" i="3"/>
  <c r="AQ2309" i="3"/>
  <c r="AP2309" i="3"/>
  <c r="AN2309" i="3"/>
  <c r="AL2309" i="3"/>
  <c r="AK2309" i="3"/>
  <c r="AJ2309" i="3"/>
  <c r="AI2309" i="3"/>
  <c r="AG2309" i="3"/>
  <c r="AF2309" i="3"/>
  <c r="AE2309" i="3"/>
  <c r="AD2309" i="3"/>
  <c r="AC2309" i="3"/>
  <c r="AV2308" i="3"/>
  <c r="AR2308" i="3"/>
  <c r="AQ2308" i="3"/>
  <c r="AP2308" i="3"/>
  <c r="AN2308" i="3"/>
  <c r="AL2308" i="3"/>
  <c r="AK2308" i="3"/>
  <c r="AJ2308" i="3"/>
  <c r="AI2308" i="3"/>
  <c r="AG2308" i="3"/>
  <c r="AF2308" i="3"/>
  <c r="AE2308" i="3"/>
  <c r="AD2308" i="3"/>
  <c r="AC2308" i="3"/>
  <c r="AV2307" i="3"/>
  <c r="AR2307" i="3"/>
  <c r="AQ2307" i="3"/>
  <c r="AP2307" i="3"/>
  <c r="AN2307" i="3"/>
  <c r="AL2307" i="3"/>
  <c r="AK2307" i="3"/>
  <c r="AJ2307" i="3"/>
  <c r="AI2307" i="3"/>
  <c r="AG2307" i="3"/>
  <c r="AF2307" i="3"/>
  <c r="AE2307" i="3"/>
  <c r="AD2307" i="3"/>
  <c r="AC2307" i="3"/>
  <c r="AV2306" i="3"/>
  <c r="AR2306" i="3"/>
  <c r="AQ2306" i="3"/>
  <c r="AP2306" i="3"/>
  <c r="AN2306" i="3"/>
  <c r="AL2306" i="3"/>
  <c r="AK2306" i="3"/>
  <c r="AJ2306" i="3"/>
  <c r="AI2306" i="3"/>
  <c r="AG2306" i="3"/>
  <c r="AF2306" i="3"/>
  <c r="AE2306" i="3"/>
  <c r="AD2306" i="3"/>
  <c r="AC2306" i="3"/>
  <c r="AV2305" i="3"/>
  <c r="AR2305" i="3"/>
  <c r="AQ2305" i="3"/>
  <c r="AP2305" i="3"/>
  <c r="AN2305" i="3"/>
  <c r="AL2305" i="3"/>
  <c r="AK2305" i="3"/>
  <c r="AJ2305" i="3"/>
  <c r="AI2305" i="3"/>
  <c r="AG2305" i="3"/>
  <c r="AF2305" i="3"/>
  <c r="AE2305" i="3"/>
  <c r="AD2305" i="3"/>
  <c r="AC2305" i="3"/>
  <c r="AV2304" i="3"/>
  <c r="AR2304" i="3"/>
  <c r="AQ2304" i="3"/>
  <c r="AP2304" i="3"/>
  <c r="AN2304" i="3"/>
  <c r="AL2304" i="3"/>
  <c r="AK2304" i="3"/>
  <c r="AJ2304" i="3"/>
  <c r="AI2304" i="3"/>
  <c r="AG2304" i="3"/>
  <c r="AF2304" i="3"/>
  <c r="AE2304" i="3"/>
  <c r="AD2304" i="3"/>
  <c r="AC2304" i="3"/>
  <c r="AV2303" i="3"/>
  <c r="AR2303" i="3"/>
  <c r="AQ2303" i="3"/>
  <c r="AP2303" i="3"/>
  <c r="AN2303" i="3"/>
  <c r="AL2303" i="3"/>
  <c r="AK2303" i="3"/>
  <c r="AJ2303" i="3"/>
  <c r="AI2303" i="3"/>
  <c r="AG2303" i="3"/>
  <c r="AF2303" i="3"/>
  <c r="AE2303" i="3"/>
  <c r="AD2303" i="3"/>
  <c r="AC2303" i="3"/>
  <c r="AV2302" i="3"/>
  <c r="AR2302" i="3"/>
  <c r="AQ2302" i="3"/>
  <c r="AP2302" i="3"/>
  <c r="AN2302" i="3"/>
  <c r="AL2302" i="3"/>
  <c r="AK2302" i="3"/>
  <c r="AJ2302" i="3"/>
  <c r="AI2302" i="3"/>
  <c r="AG2302" i="3"/>
  <c r="AF2302" i="3"/>
  <c r="AE2302" i="3"/>
  <c r="AD2302" i="3"/>
  <c r="AC2302" i="3"/>
  <c r="AV2301" i="3"/>
  <c r="AR2301" i="3"/>
  <c r="AQ2301" i="3"/>
  <c r="AP2301" i="3"/>
  <c r="AN2301" i="3"/>
  <c r="AL2301" i="3"/>
  <c r="AK2301" i="3"/>
  <c r="AJ2301" i="3"/>
  <c r="AI2301" i="3"/>
  <c r="AG2301" i="3"/>
  <c r="AF2301" i="3"/>
  <c r="AE2301" i="3"/>
  <c r="AD2301" i="3"/>
  <c r="AC2301" i="3"/>
  <c r="AV2300" i="3"/>
  <c r="AR2300" i="3"/>
  <c r="AQ2300" i="3"/>
  <c r="AP2300" i="3"/>
  <c r="AN2300" i="3"/>
  <c r="AL2300" i="3"/>
  <c r="AK2300" i="3"/>
  <c r="AJ2300" i="3"/>
  <c r="AI2300" i="3"/>
  <c r="AG2300" i="3"/>
  <c r="AF2300" i="3"/>
  <c r="AE2300" i="3"/>
  <c r="AD2300" i="3"/>
  <c r="AC2300" i="3"/>
  <c r="AV2299" i="3"/>
  <c r="AR2299" i="3"/>
  <c r="AQ2299" i="3"/>
  <c r="AP2299" i="3"/>
  <c r="AN2299" i="3"/>
  <c r="AL2299" i="3"/>
  <c r="AK2299" i="3"/>
  <c r="AJ2299" i="3"/>
  <c r="AI2299" i="3"/>
  <c r="AG2299" i="3"/>
  <c r="AF2299" i="3"/>
  <c r="AE2299" i="3"/>
  <c r="AD2299" i="3"/>
  <c r="AC2299" i="3"/>
  <c r="AV2298" i="3"/>
  <c r="AR2298" i="3"/>
  <c r="AQ2298" i="3"/>
  <c r="AP2298" i="3"/>
  <c r="AN2298" i="3"/>
  <c r="AL2298" i="3"/>
  <c r="AK2298" i="3"/>
  <c r="AJ2298" i="3"/>
  <c r="AI2298" i="3"/>
  <c r="AG2298" i="3"/>
  <c r="AF2298" i="3"/>
  <c r="AE2298" i="3"/>
  <c r="AD2298" i="3"/>
  <c r="AC2298" i="3"/>
  <c r="AV2297" i="3"/>
  <c r="AR2297" i="3"/>
  <c r="AQ2297" i="3"/>
  <c r="AP2297" i="3"/>
  <c r="AN2297" i="3"/>
  <c r="AL2297" i="3"/>
  <c r="AK2297" i="3"/>
  <c r="AJ2297" i="3"/>
  <c r="AI2297" i="3"/>
  <c r="AG2297" i="3"/>
  <c r="AF2297" i="3"/>
  <c r="AE2297" i="3"/>
  <c r="AD2297" i="3"/>
  <c r="AC2297" i="3"/>
  <c r="AV2296" i="3"/>
  <c r="AR2296" i="3"/>
  <c r="AQ2296" i="3"/>
  <c r="AP2296" i="3"/>
  <c r="AN2296" i="3"/>
  <c r="AL2296" i="3"/>
  <c r="AK2296" i="3"/>
  <c r="AJ2296" i="3"/>
  <c r="AI2296" i="3"/>
  <c r="AG2296" i="3"/>
  <c r="AF2296" i="3"/>
  <c r="AE2296" i="3"/>
  <c r="AD2296" i="3"/>
  <c r="AC2296" i="3"/>
  <c r="AV2295" i="3"/>
  <c r="AR2295" i="3"/>
  <c r="AQ2295" i="3"/>
  <c r="AP2295" i="3"/>
  <c r="AN2295" i="3"/>
  <c r="AL2295" i="3"/>
  <c r="AK2295" i="3"/>
  <c r="AJ2295" i="3"/>
  <c r="AI2295" i="3"/>
  <c r="AG2295" i="3"/>
  <c r="AF2295" i="3"/>
  <c r="AE2295" i="3"/>
  <c r="AD2295" i="3"/>
  <c r="AC2295" i="3"/>
  <c r="AV2294" i="3"/>
  <c r="AR2294" i="3"/>
  <c r="AQ2294" i="3"/>
  <c r="AP2294" i="3"/>
  <c r="AN2294" i="3"/>
  <c r="AL2294" i="3"/>
  <c r="AK2294" i="3"/>
  <c r="AJ2294" i="3"/>
  <c r="AI2294" i="3"/>
  <c r="AG2294" i="3"/>
  <c r="AF2294" i="3"/>
  <c r="AE2294" i="3"/>
  <c r="AD2294" i="3"/>
  <c r="AC2294" i="3"/>
  <c r="AV2293" i="3"/>
  <c r="AR2293" i="3"/>
  <c r="AQ2293" i="3"/>
  <c r="AP2293" i="3"/>
  <c r="AN2293" i="3"/>
  <c r="AL2293" i="3"/>
  <c r="AK2293" i="3"/>
  <c r="AJ2293" i="3"/>
  <c r="AI2293" i="3"/>
  <c r="AG2293" i="3"/>
  <c r="AF2293" i="3"/>
  <c r="AE2293" i="3"/>
  <c r="AD2293" i="3"/>
  <c r="AC2293" i="3"/>
  <c r="AV2292" i="3"/>
  <c r="AR2292" i="3"/>
  <c r="AQ2292" i="3"/>
  <c r="AP2292" i="3"/>
  <c r="AN2292" i="3"/>
  <c r="AL2292" i="3"/>
  <c r="AK2292" i="3"/>
  <c r="AJ2292" i="3"/>
  <c r="AI2292" i="3"/>
  <c r="AG2292" i="3"/>
  <c r="AF2292" i="3"/>
  <c r="AE2292" i="3"/>
  <c r="AD2292" i="3"/>
  <c r="AC2292" i="3"/>
  <c r="AV2291" i="3"/>
  <c r="AR2291" i="3"/>
  <c r="AQ2291" i="3"/>
  <c r="AP2291" i="3"/>
  <c r="AN2291" i="3"/>
  <c r="AL2291" i="3"/>
  <c r="AK2291" i="3"/>
  <c r="AJ2291" i="3"/>
  <c r="AI2291" i="3"/>
  <c r="AG2291" i="3"/>
  <c r="AF2291" i="3"/>
  <c r="AE2291" i="3"/>
  <c r="AD2291" i="3"/>
  <c r="AC2291" i="3"/>
  <c r="AV2290" i="3"/>
  <c r="AR2290" i="3"/>
  <c r="AQ2290" i="3"/>
  <c r="AP2290" i="3"/>
  <c r="AN2290" i="3"/>
  <c r="AL2290" i="3"/>
  <c r="AK2290" i="3"/>
  <c r="AJ2290" i="3"/>
  <c r="AI2290" i="3"/>
  <c r="AG2290" i="3"/>
  <c r="AF2290" i="3"/>
  <c r="AE2290" i="3"/>
  <c r="AD2290" i="3"/>
  <c r="AC2290" i="3"/>
  <c r="AV2289" i="3"/>
  <c r="AR2289" i="3"/>
  <c r="AQ2289" i="3"/>
  <c r="AP2289" i="3"/>
  <c r="AN2289" i="3"/>
  <c r="AL2289" i="3"/>
  <c r="AK2289" i="3"/>
  <c r="AJ2289" i="3"/>
  <c r="AI2289" i="3"/>
  <c r="AG2289" i="3"/>
  <c r="AF2289" i="3"/>
  <c r="AE2289" i="3"/>
  <c r="AD2289" i="3"/>
  <c r="AC2289" i="3"/>
  <c r="AV2288" i="3"/>
  <c r="AR2288" i="3"/>
  <c r="AQ2288" i="3"/>
  <c r="AP2288" i="3"/>
  <c r="AN2288" i="3"/>
  <c r="AL2288" i="3"/>
  <c r="AK2288" i="3"/>
  <c r="AJ2288" i="3"/>
  <c r="AI2288" i="3"/>
  <c r="AG2288" i="3"/>
  <c r="AF2288" i="3"/>
  <c r="AE2288" i="3"/>
  <c r="AD2288" i="3"/>
  <c r="AC2288" i="3"/>
  <c r="AV2287" i="3"/>
  <c r="AR2287" i="3"/>
  <c r="AQ2287" i="3"/>
  <c r="AP2287" i="3"/>
  <c r="AN2287" i="3"/>
  <c r="AL2287" i="3"/>
  <c r="AK2287" i="3"/>
  <c r="AJ2287" i="3"/>
  <c r="AI2287" i="3"/>
  <c r="AG2287" i="3"/>
  <c r="AF2287" i="3"/>
  <c r="AE2287" i="3"/>
  <c r="AD2287" i="3"/>
  <c r="AC2287" i="3"/>
  <c r="AV2286" i="3"/>
  <c r="AR2286" i="3"/>
  <c r="AQ2286" i="3"/>
  <c r="AP2286" i="3"/>
  <c r="AN2286" i="3"/>
  <c r="AL2286" i="3"/>
  <c r="AK2286" i="3"/>
  <c r="AJ2286" i="3"/>
  <c r="AI2286" i="3"/>
  <c r="AG2286" i="3"/>
  <c r="AF2286" i="3"/>
  <c r="AE2286" i="3"/>
  <c r="AD2286" i="3"/>
  <c r="AC2286" i="3"/>
  <c r="AV2285" i="3"/>
  <c r="AR2285" i="3"/>
  <c r="AQ2285" i="3"/>
  <c r="AP2285" i="3"/>
  <c r="AN2285" i="3"/>
  <c r="AL2285" i="3"/>
  <c r="AK2285" i="3"/>
  <c r="AJ2285" i="3"/>
  <c r="AI2285" i="3"/>
  <c r="AG2285" i="3"/>
  <c r="AF2285" i="3"/>
  <c r="AE2285" i="3"/>
  <c r="AD2285" i="3"/>
  <c r="AC2285" i="3"/>
  <c r="AV2284" i="3"/>
  <c r="AR2284" i="3"/>
  <c r="AQ2284" i="3"/>
  <c r="AP2284" i="3"/>
  <c r="AN2284" i="3"/>
  <c r="AL2284" i="3"/>
  <c r="AK2284" i="3"/>
  <c r="AJ2284" i="3"/>
  <c r="AI2284" i="3"/>
  <c r="AG2284" i="3"/>
  <c r="AF2284" i="3"/>
  <c r="AE2284" i="3"/>
  <c r="AD2284" i="3"/>
  <c r="AC2284" i="3"/>
  <c r="AV2283" i="3"/>
  <c r="AR2283" i="3"/>
  <c r="AQ2283" i="3"/>
  <c r="AP2283" i="3"/>
  <c r="AN2283" i="3"/>
  <c r="AL2283" i="3"/>
  <c r="AK2283" i="3"/>
  <c r="AJ2283" i="3"/>
  <c r="AI2283" i="3"/>
  <c r="AG2283" i="3"/>
  <c r="AF2283" i="3"/>
  <c r="AE2283" i="3"/>
  <c r="AD2283" i="3"/>
  <c r="AC2283" i="3"/>
  <c r="AV2282" i="3"/>
  <c r="AR2282" i="3"/>
  <c r="AQ2282" i="3"/>
  <c r="AP2282" i="3"/>
  <c r="AN2282" i="3"/>
  <c r="AL2282" i="3"/>
  <c r="AK2282" i="3"/>
  <c r="AJ2282" i="3"/>
  <c r="AI2282" i="3"/>
  <c r="AG2282" i="3"/>
  <c r="AF2282" i="3"/>
  <c r="AE2282" i="3"/>
  <c r="AD2282" i="3"/>
  <c r="AC2282" i="3"/>
  <c r="AV2281" i="3"/>
  <c r="AR2281" i="3"/>
  <c r="AQ2281" i="3"/>
  <c r="AP2281" i="3"/>
  <c r="AN2281" i="3"/>
  <c r="AL2281" i="3"/>
  <c r="AK2281" i="3"/>
  <c r="AJ2281" i="3"/>
  <c r="AI2281" i="3"/>
  <c r="AG2281" i="3"/>
  <c r="AF2281" i="3"/>
  <c r="AE2281" i="3"/>
  <c r="AD2281" i="3"/>
  <c r="AC2281" i="3"/>
  <c r="AV2280" i="3"/>
  <c r="AR2280" i="3"/>
  <c r="AQ2280" i="3"/>
  <c r="AP2280" i="3"/>
  <c r="AN2280" i="3"/>
  <c r="AL2280" i="3"/>
  <c r="AK2280" i="3"/>
  <c r="AJ2280" i="3"/>
  <c r="AI2280" i="3"/>
  <c r="AG2280" i="3"/>
  <c r="AF2280" i="3"/>
  <c r="AE2280" i="3"/>
  <c r="AD2280" i="3"/>
  <c r="AC2280" i="3"/>
  <c r="AV2279" i="3"/>
  <c r="AR2279" i="3"/>
  <c r="AQ2279" i="3"/>
  <c r="AP2279" i="3"/>
  <c r="AN2279" i="3"/>
  <c r="AL2279" i="3"/>
  <c r="AK2279" i="3"/>
  <c r="AJ2279" i="3"/>
  <c r="AI2279" i="3"/>
  <c r="AG2279" i="3"/>
  <c r="AF2279" i="3"/>
  <c r="AE2279" i="3"/>
  <c r="AD2279" i="3"/>
  <c r="AC2279" i="3"/>
  <c r="AV2278" i="3"/>
  <c r="AR2278" i="3"/>
  <c r="AQ2278" i="3"/>
  <c r="AP2278" i="3"/>
  <c r="AN2278" i="3"/>
  <c r="AL2278" i="3"/>
  <c r="AK2278" i="3"/>
  <c r="AJ2278" i="3"/>
  <c r="AI2278" i="3"/>
  <c r="AG2278" i="3"/>
  <c r="AF2278" i="3"/>
  <c r="AE2278" i="3"/>
  <c r="AD2278" i="3"/>
  <c r="AC2278" i="3"/>
  <c r="AV2277" i="3"/>
  <c r="AR2277" i="3"/>
  <c r="AQ2277" i="3"/>
  <c r="AP2277" i="3"/>
  <c r="AN2277" i="3"/>
  <c r="AL2277" i="3"/>
  <c r="AK2277" i="3"/>
  <c r="AJ2277" i="3"/>
  <c r="AI2277" i="3"/>
  <c r="AG2277" i="3"/>
  <c r="AF2277" i="3"/>
  <c r="AE2277" i="3"/>
  <c r="AD2277" i="3"/>
  <c r="AC2277" i="3"/>
  <c r="AV2276" i="3"/>
  <c r="AR2276" i="3"/>
  <c r="AQ2276" i="3"/>
  <c r="AP2276" i="3"/>
  <c r="AN2276" i="3"/>
  <c r="AL2276" i="3"/>
  <c r="AK2276" i="3"/>
  <c r="AJ2276" i="3"/>
  <c r="AI2276" i="3"/>
  <c r="AG2276" i="3"/>
  <c r="AF2276" i="3"/>
  <c r="AE2276" i="3"/>
  <c r="AD2276" i="3"/>
  <c r="AC2276" i="3"/>
  <c r="AV2275" i="3"/>
  <c r="AR2275" i="3"/>
  <c r="AQ2275" i="3"/>
  <c r="AP2275" i="3"/>
  <c r="AN2275" i="3"/>
  <c r="AL2275" i="3"/>
  <c r="AK2275" i="3"/>
  <c r="AJ2275" i="3"/>
  <c r="AI2275" i="3"/>
  <c r="AG2275" i="3"/>
  <c r="AF2275" i="3"/>
  <c r="AE2275" i="3"/>
  <c r="AD2275" i="3"/>
  <c r="AC2275" i="3"/>
  <c r="AV2274" i="3"/>
  <c r="AR2274" i="3"/>
  <c r="AQ2274" i="3"/>
  <c r="AP2274" i="3"/>
  <c r="AN2274" i="3"/>
  <c r="AL2274" i="3"/>
  <c r="AK2274" i="3"/>
  <c r="AJ2274" i="3"/>
  <c r="AI2274" i="3"/>
  <c r="AG2274" i="3"/>
  <c r="AF2274" i="3"/>
  <c r="AE2274" i="3"/>
  <c r="AD2274" i="3"/>
  <c r="AC2274" i="3"/>
  <c r="AV2273" i="3"/>
  <c r="AR2273" i="3"/>
  <c r="AQ2273" i="3"/>
  <c r="AP2273" i="3"/>
  <c r="AN2273" i="3"/>
  <c r="AL2273" i="3"/>
  <c r="AK2273" i="3"/>
  <c r="AJ2273" i="3"/>
  <c r="AI2273" i="3"/>
  <c r="AG2273" i="3"/>
  <c r="AF2273" i="3"/>
  <c r="AE2273" i="3"/>
  <c r="AD2273" i="3"/>
  <c r="AC2273" i="3"/>
  <c r="AV2272" i="3"/>
  <c r="AR2272" i="3"/>
  <c r="AQ2272" i="3"/>
  <c r="AP2272" i="3"/>
  <c r="AN2272" i="3"/>
  <c r="AL2272" i="3"/>
  <c r="AK2272" i="3"/>
  <c r="AJ2272" i="3"/>
  <c r="AI2272" i="3"/>
  <c r="AG2272" i="3"/>
  <c r="AF2272" i="3"/>
  <c r="AE2272" i="3"/>
  <c r="AD2272" i="3"/>
  <c r="AC2272" i="3"/>
  <c r="AV2271" i="3"/>
  <c r="AR2271" i="3"/>
  <c r="AQ2271" i="3"/>
  <c r="AP2271" i="3"/>
  <c r="AN2271" i="3"/>
  <c r="AL2271" i="3"/>
  <c r="AK2271" i="3"/>
  <c r="AJ2271" i="3"/>
  <c r="AI2271" i="3"/>
  <c r="AG2271" i="3"/>
  <c r="AF2271" i="3"/>
  <c r="AE2271" i="3"/>
  <c r="AD2271" i="3"/>
  <c r="AC2271" i="3"/>
  <c r="AV2270" i="3"/>
  <c r="AR2270" i="3"/>
  <c r="AQ2270" i="3"/>
  <c r="AP2270" i="3"/>
  <c r="AN2270" i="3"/>
  <c r="AL2270" i="3"/>
  <c r="AK2270" i="3"/>
  <c r="AJ2270" i="3"/>
  <c r="AI2270" i="3"/>
  <c r="AG2270" i="3"/>
  <c r="AF2270" i="3"/>
  <c r="AE2270" i="3"/>
  <c r="AD2270" i="3"/>
  <c r="AC2270" i="3"/>
  <c r="AV2269" i="3"/>
  <c r="AR2269" i="3"/>
  <c r="AQ2269" i="3"/>
  <c r="AP2269" i="3"/>
  <c r="AN2269" i="3"/>
  <c r="AL2269" i="3"/>
  <c r="AK2269" i="3"/>
  <c r="AJ2269" i="3"/>
  <c r="AI2269" i="3"/>
  <c r="AG2269" i="3"/>
  <c r="AF2269" i="3"/>
  <c r="AE2269" i="3"/>
  <c r="AD2269" i="3"/>
  <c r="AC2269" i="3"/>
  <c r="AV2268" i="3"/>
  <c r="AR2268" i="3"/>
  <c r="AQ2268" i="3"/>
  <c r="AP2268" i="3"/>
  <c r="AN2268" i="3"/>
  <c r="AL2268" i="3"/>
  <c r="AK2268" i="3"/>
  <c r="AJ2268" i="3"/>
  <c r="AI2268" i="3"/>
  <c r="AG2268" i="3"/>
  <c r="AF2268" i="3"/>
  <c r="AE2268" i="3"/>
  <c r="AD2268" i="3"/>
  <c r="AC2268" i="3"/>
  <c r="AV2267" i="3"/>
  <c r="AR2267" i="3"/>
  <c r="AQ2267" i="3"/>
  <c r="AP2267" i="3"/>
  <c r="AN2267" i="3"/>
  <c r="AL2267" i="3"/>
  <c r="AK2267" i="3"/>
  <c r="AJ2267" i="3"/>
  <c r="AI2267" i="3"/>
  <c r="AG2267" i="3"/>
  <c r="AF2267" i="3"/>
  <c r="AE2267" i="3"/>
  <c r="AD2267" i="3"/>
  <c r="AC2267" i="3"/>
  <c r="AV2266" i="3"/>
  <c r="AR2266" i="3"/>
  <c r="AQ2266" i="3"/>
  <c r="AP2266" i="3"/>
  <c r="AN2266" i="3"/>
  <c r="AL2266" i="3"/>
  <c r="AK2266" i="3"/>
  <c r="AJ2266" i="3"/>
  <c r="AI2266" i="3"/>
  <c r="AG2266" i="3"/>
  <c r="AF2266" i="3"/>
  <c r="AE2266" i="3"/>
  <c r="AD2266" i="3"/>
  <c r="AC2266" i="3"/>
  <c r="AV2265" i="3"/>
  <c r="AR2265" i="3"/>
  <c r="AQ2265" i="3"/>
  <c r="AP2265" i="3"/>
  <c r="AN2265" i="3"/>
  <c r="AL2265" i="3"/>
  <c r="AK2265" i="3"/>
  <c r="AJ2265" i="3"/>
  <c r="AI2265" i="3"/>
  <c r="AG2265" i="3"/>
  <c r="AF2265" i="3"/>
  <c r="AE2265" i="3"/>
  <c r="AD2265" i="3"/>
  <c r="AC2265" i="3"/>
  <c r="AV2264" i="3"/>
  <c r="AR2264" i="3"/>
  <c r="AQ2264" i="3"/>
  <c r="AP2264" i="3"/>
  <c r="AN2264" i="3"/>
  <c r="AL2264" i="3"/>
  <c r="AK2264" i="3"/>
  <c r="AJ2264" i="3"/>
  <c r="AI2264" i="3"/>
  <c r="AG2264" i="3"/>
  <c r="AF2264" i="3"/>
  <c r="AE2264" i="3"/>
  <c r="AD2264" i="3"/>
  <c r="AC2264" i="3"/>
  <c r="AV2263" i="3"/>
  <c r="AR2263" i="3"/>
  <c r="AQ2263" i="3"/>
  <c r="AP2263" i="3"/>
  <c r="AN2263" i="3"/>
  <c r="AL2263" i="3"/>
  <c r="AK2263" i="3"/>
  <c r="AJ2263" i="3"/>
  <c r="AI2263" i="3"/>
  <c r="AG2263" i="3"/>
  <c r="AF2263" i="3"/>
  <c r="AE2263" i="3"/>
  <c r="AD2263" i="3"/>
  <c r="AC2263" i="3"/>
  <c r="AV2262" i="3"/>
  <c r="AR2262" i="3"/>
  <c r="AQ2262" i="3"/>
  <c r="AP2262" i="3"/>
  <c r="AN2262" i="3"/>
  <c r="AL2262" i="3"/>
  <c r="AK2262" i="3"/>
  <c r="AJ2262" i="3"/>
  <c r="AI2262" i="3"/>
  <c r="AG2262" i="3"/>
  <c r="AF2262" i="3"/>
  <c r="AE2262" i="3"/>
  <c r="AD2262" i="3"/>
  <c r="AC2262" i="3"/>
  <c r="AV2261" i="3"/>
  <c r="AR2261" i="3"/>
  <c r="AQ2261" i="3"/>
  <c r="AP2261" i="3"/>
  <c r="AN2261" i="3"/>
  <c r="AL2261" i="3"/>
  <c r="AK2261" i="3"/>
  <c r="AJ2261" i="3"/>
  <c r="AI2261" i="3"/>
  <c r="AG2261" i="3"/>
  <c r="AF2261" i="3"/>
  <c r="AE2261" i="3"/>
  <c r="AD2261" i="3"/>
  <c r="AC2261" i="3"/>
  <c r="AV2260" i="3"/>
  <c r="AR2260" i="3"/>
  <c r="AQ2260" i="3"/>
  <c r="AP2260" i="3"/>
  <c r="AN2260" i="3"/>
  <c r="AL2260" i="3"/>
  <c r="AK2260" i="3"/>
  <c r="AJ2260" i="3"/>
  <c r="AI2260" i="3"/>
  <c r="AG2260" i="3"/>
  <c r="AF2260" i="3"/>
  <c r="AE2260" i="3"/>
  <c r="AD2260" i="3"/>
  <c r="AC2260" i="3"/>
  <c r="AV2259" i="3"/>
  <c r="AR2259" i="3"/>
  <c r="AQ2259" i="3"/>
  <c r="AP2259" i="3"/>
  <c r="AN2259" i="3"/>
  <c r="AL2259" i="3"/>
  <c r="AK2259" i="3"/>
  <c r="AJ2259" i="3"/>
  <c r="AI2259" i="3"/>
  <c r="AG2259" i="3"/>
  <c r="AF2259" i="3"/>
  <c r="AE2259" i="3"/>
  <c r="AD2259" i="3"/>
  <c r="AC2259" i="3"/>
  <c r="AV2258" i="3"/>
  <c r="AR2258" i="3"/>
  <c r="AQ2258" i="3"/>
  <c r="AP2258" i="3"/>
  <c r="AN2258" i="3"/>
  <c r="AL2258" i="3"/>
  <c r="AK2258" i="3"/>
  <c r="AJ2258" i="3"/>
  <c r="AI2258" i="3"/>
  <c r="AG2258" i="3"/>
  <c r="AF2258" i="3"/>
  <c r="AE2258" i="3"/>
  <c r="AD2258" i="3"/>
  <c r="AC2258" i="3"/>
  <c r="AV2257" i="3"/>
  <c r="AR2257" i="3"/>
  <c r="AQ2257" i="3"/>
  <c r="AP2257" i="3"/>
  <c r="AN2257" i="3"/>
  <c r="AL2257" i="3"/>
  <c r="AK2257" i="3"/>
  <c r="AJ2257" i="3"/>
  <c r="AI2257" i="3"/>
  <c r="AG2257" i="3"/>
  <c r="AF2257" i="3"/>
  <c r="AE2257" i="3"/>
  <c r="AD2257" i="3"/>
  <c r="AC2257" i="3"/>
  <c r="AV2256" i="3"/>
  <c r="AR2256" i="3"/>
  <c r="AQ2256" i="3"/>
  <c r="AP2256" i="3"/>
  <c r="AN2256" i="3"/>
  <c r="AL2256" i="3"/>
  <c r="AK2256" i="3"/>
  <c r="AJ2256" i="3"/>
  <c r="AI2256" i="3"/>
  <c r="AG2256" i="3"/>
  <c r="AF2256" i="3"/>
  <c r="AE2256" i="3"/>
  <c r="AD2256" i="3"/>
  <c r="AC2256" i="3"/>
  <c r="AV2255" i="3"/>
  <c r="AR2255" i="3"/>
  <c r="AQ2255" i="3"/>
  <c r="AP2255" i="3"/>
  <c r="AN2255" i="3"/>
  <c r="AL2255" i="3"/>
  <c r="AK2255" i="3"/>
  <c r="AJ2255" i="3"/>
  <c r="AI2255" i="3"/>
  <c r="AG2255" i="3"/>
  <c r="AF2255" i="3"/>
  <c r="AE2255" i="3"/>
  <c r="AD2255" i="3"/>
  <c r="AC2255" i="3"/>
  <c r="AV2254" i="3"/>
  <c r="AR2254" i="3"/>
  <c r="AQ2254" i="3"/>
  <c r="AP2254" i="3"/>
  <c r="AN2254" i="3"/>
  <c r="AL2254" i="3"/>
  <c r="AK2254" i="3"/>
  <c r="AJ2254" i="3"/>
  <c r="AI2254" i="3"/>
  <c r="AG2254" i="3"/>
  <c r="AF2254" i="3"/>
  <c r="AE2254" i="3"/>
  <c r="AD2254" i="3"/>
  <c r="AC2254" i="3"/>
  <c r="AV2253" i="3"/>
  <c r="AR2253" i="3"/>
  <c r="AQ2253" i="3"/>
  <c r="AP2253" i="3"/>
  <c r="AN2253" i="3"/>
  <c r="AL2253" i="3"/>
  <c r="AK2253" i="3"/>
  <c r="AJ2253" i="3"/>
  <c r="AI2253" i="3"/>
  <c r="AG2253" i="3"/>
  <c r="AF2253" i="3"/>
  <c r="AE2253" i="3"/>
  <c r="AD2253" i="3"/>
  <c r="AC2253" i="3"/>
  <c r="AV2252" i="3"/>
  <c r="AR2252" i="3"/>
  <c r="AQ2252" i="3"/>
  <c r="AP2252" i="3"/>
  <c r="AN2252" i="3"/>
  <c r="AL2252" i="3"/>
  <c r="AK2252" i="3"/>
  <c r="AJ2252" i="3"/>
  <c r="AI2252" i="3"/>
  <c r="AG2252" i="3"/>
  <c r="AF2252" i="3"/>
  <c r="AE2252" i="3"/>
  <c r="AD2252" i="3"/>
  <c r="AC2252" i="3"/>
  <c r="AV2251" i="3"/>
  <c r="AR2251" i="3"/>
  <c r="AQ2251" i="3"/>
  <c r="AP2251" i="3"/>
  <c r="AN2251" i="3"/>
  <c r="AL2251" i="3"/>
  <c r="AK2251" i="3"/>
  <c r="AJ2251" i="3"/>
  <c r="AI2251" i="3"/>
  <c r="AG2251" i="3"/>
  <c r="AF2251" i="3"/>
  <c r="AE2251" i="3"/>
  <c r="AD2251" i="3"/>
  <c r="AC2251" i="3"/>
  <c r="AV2250" i="3"/>
  <c r="AR2250" i="3"/>
  <c r="AQ2250" i="3"/>
  <c r="AP2250" i="3"/>
  <c r="AN2250" i="3"/>
  <c r="AL2250" i="3"/>
  <c r="AK2250" i="3"/>
  <c r="AJ2250" i="3"/>
  <c r="AI2250" i="3"/>
  <c r="AG2250" i="3"/>
  <c r="AF2250" i="3"/>
  <c r="AE2250" i="3"/>
  <c r="AD2250" i="3"/>
  <c r="AC2250" i="3"/>
  <c r="AV2249" i="3"/>
  <c r="AR2249" i="3"/>
  <c r="AQ2249" i="3"/>
  <c r="AP2249" i="3"/>
  <c r="AN2249" i="3"/>
  <c r="AL2249" i="3"/>
  <c r="AK2249" i="3"/>
  <c r="AJ2249" i="3"/>
  <c r="AI2249" i="3"/>
  <c r="AG2249" i="3"/>
  <c r="AF2249" i="3"/>
  <c r="AE2249" i="3"/>
  <c r="AD2249" i="3"/>
  <c r="AC2249" i="3"/>
  <c r="AV2248" i="3"/>
  <c r="AR2248" i="3"/>
  <c r="AQ2248" i="3"/>
  <c r="AP2248" i="3"/>
  <c r="AN2248" i="3"/>
  <c r="AL2248" i="3"/>
  <c r="AK2248" i="3"/>
  <c r="AJ2248" i="3"/>
  <c r="AI2248" i="3"/>
  <c r="AG2248" i="3"/>
  <c r="AF2248" i="3"/>
  <c r="AE2248" i="3"/>
  <c r="AD2248" i="3"/>
  <c r="AC2248" i="3"/>
  <c r="AV2247" i="3"/>
  <c r="AR2247" i="3"/>
  <c r="AQ2247" i="3"/>
  <c r="AP2247" i="3"/>
  <c r="AN2247" i="3"/>
  <c r="AL2247" i="3"/>
  <c r="AK2247" i="3"/>
  <c r="AJ2247" i="3"/>
  <c r="AI2247" i="3"/>
  <c r="AG2247" i="3"/>
  <c r="AF2247" i="3"/>
  <c r="AE2247" i="3"/>
  <c r="AD2247" i="3"/>
  <c r="AC2247" i="3"/>
  <c r="AV2246" i="3"/>
  <c r="AR2246" i="3"/>
  <c r="AQ2246" i="3"/>
  <c r="AP2246" i="3"/>
  <c r="AN2246" i="3"/>
  <c r="AL2246" i="3"/>
  <c r="AK2246" i="3"/>
  <c r="AJ2246" i="3"/>
  <c r="AI2246" i="3"/>
  <c r="AG2246" i="3"/>
  <c r="AF2246" i="3"/>
  <c r="AE2246" i="3"/>
  <c r="AD2246" i="3"/>
  <c r="AC2246" i="3"/>
  <c r="AV2245" i="3"/>
  <c r="AR2245" i="3"/>
  <c r="AQ2245" i="3"/>
  <c r="AP2245" i="3"/>
  <c r="AN2245" i="3"/>
  <c r="AL2245" i="3"/>
  <c r="AK2245" i="3"/>
  <c r="AJ2245" i="3"/>
  <c r="AI2245" i="3"/>
  <c r="AG2245" i="3"/>
  <c r="AF2245" i="3"/>
  <c r="AE2245" i="3"/>
  <c r="AD2245" i="3"/>
  <c r="AC2245" i="3"/>
  <c r="AV2244" i="3"/>
  <c r="AR2244" i="3"/>
  <c r="AQ2244" i="3"/>
  <c r="AP2244" i="3"/>
  <c r="AN2244" i="3"/>
  <c r="AL2244" i="3"/>
  <c r="AK2244" i="3"/>
  <c r="AJ2244" i="3"/>
  <c r="AI2244" i="3"/>
  <c r="AG2244" i="3"/>
  <c r="AF2244" i="3"/>
  <c r="AE2244" i="3"/>
  <c r="AD2244" i="3"/>
  <c r="AC2244" i="3"/>
  <c r="AV2243" i="3"/>
  <c r="AR2243" i="3"/>
  <c r="AQ2243" i="3"/>
  <c r="AP2243" i="3"/>
  <c r="AN2243" i="3"/>
  <c r="AL2243" i="3"/>
  <c r="AK2243" i="3"/>
  <c r="AJ2243" i="3"/>
  <c r="AI2243" i="3"/>
  <c r="AG2243" i="3"/>
  <c r="AF2243" i="3"/>
  <c r="AE2243" i="3"/>
  <c r="AD2243" i="3"/>
  <c r="AC2243" i="3"/>
  <c r="AV2242" i="3"/>
  <c r="AR2242" i="3"/>
  <c r="AQ2242" i="3"/>
  <c r="AP2242" i="3"/>
  <c r="AN2242" i="3"/>
  <c r="AL2242" i="3"/>
  <c r="AK2242" i="3"/>
  <c r="AJ2242" i="3"/>
  <c r="AI2242" i="3"/>
  <c r="AG2242" i="3"/>
  <c r="AF2242" i="3"/>
  <c r="AE2242" i="3"/>
  <c r="AD2242" i="3"/>
  <c r="AC2242" i="3"/>
  <c r="AV2241" i="3"/>
  <c r="AR2241" i="3"/>
  <c r="AQ2241" i="3"/>
  <c r="AP2241" i="3"/>
  <c r="AN2241" i="3"/>
  <c r="AL2241" i="3"/>
  <c r="AK2241" i="3"/>
  <c r="AJ2241" i="3"/>
  <c r="AI2241" i="3"/>
  <c r="AG2241" i="3"/>
  <c r="AF2241" i="3"/>
  <c r="AE2241" i="3"/>
  <c r="AD2241" i="3"/>
  <c r="AC2241" i="3"/>
  <c r="AV2240" i="3"/>
  <c r="AR2240" i="3"/>
  <c r="AQ2240" i="3"/>
  <c r="AP2240" i="3"/>
  <c r="AN2240" i="3"/>
  <c r="AL2240" i="3"/>
  <c r="AK2240" i="3"/>
  <c r="AJ2240" i="3"/>
  <c r="AI2240" i="3"/>
  <c r="AG2240" i="3"/>
  <c r="AF2240" i="3"/>
  <c r="AE2240" i="3"/>
  <c r="AD2240" i="3"/>
  <c r="AC2240" i="3"/>
  <c r="AV2239" i="3"/>
  <c r="AR2239" i="3"/>
  <c r="AQ2239" i="3"/>
  <c r="AP2239" i="3"/>
  <c r="AN2239" i="3"/>
  <c r="AL2239" i="3"/>
  <c r="AK2239" i="3"/>
  <c r="AJ2239" i="3"/>
  <c r="AI2239" i="3"/>
  <c r="AG2239" i="3"/>
  <c r="AF2239" i="3"/>
  <c r="AE2239" i="3"/>
  <c r="AD2239" i="3"/>
  <c r="AC2239" i="3"/>
  <c r="AV2238" i="3"/>
  <c r="AR2238" i="3"/>
  <c r="AQ2238" i="3"/>
  <c r="AP2238" i="3"/>
  <c r="AN2238" i="3"/>
  <c r="AL2238" i="3"/>
  <c r="AK2238" i="3"/>
  <c r="AJ2238" i="3"/>
  <c r="AI2238" i="3"/>
  <c r="AG2238" i="3"/>
  <c r="AF2238" i="3"/>
  <c r="AE2238" i="3"/>
  <c r="AD2238" i="3"/>
  <c r="AC2238" i="3"/>
  <c r="AV2237" i="3"/>
  <c r="AR2237" i="3"/>
  <c r="AQ2237" i="3"/>
  <c r="AP2237" i="3"/>
  <c r="AN2237" i="3"/>
  <c r="AL2237" i="3"/>
  <c r="AK2237" i="3"/>
  <c r="AJ2237" i="3"/>
  <c r="AI2237" i="3"/>
  <c r="AG2237" i="3"/>
  <c r="AF2237" i="3"/>
  <c r="AE2237" i="3"/>
  <c r="AD2237" i="3"/>
  <c r="AC2237" i="3"/>
  <c r="AV2236" i="3"/>
  <c r="AR2236" i="3"/>
  <c r="AQ2236" i="3"/>
  <c r="AP2236" i="3"/>
  <c r="AN2236" i="3"/>
  <c r="AL2236" i="3"/>
  <c r="AK2236" i="3"/>
  <c r="AJ2236" i="3"/>
  <c r="AI2236" i="3"/>
  <c r="AG2236" i="3"/>
  <c r="AF2236" i="3"/>
  <c r="AE2236" i="3"/>
  <c r="AD2236" i="3"/>
  <c r="AC2236" i="3"/>
  <c r="AV2235" i="3"/>
  <c r="AR2235" i="3"/>
  <c r="AQ2235" i="3"/>
  <c r="AP2235" i="3"/>
  <c r="AN2235" i="3"/>
  <c r="AL2235" i="3"/>
  <c r="AK2235" i="3"/>
  <c r="AJ2235" i="3"/>
  <c r="AI2235" i="3"/>
  <c r="AG2235" i="3"/>
  <c r="AF2235" i="3"/>
  <c r="AE2235" i="3"/>
  <c r="AD2235" i="3"/>
  <c r="AC2235" i="3"/>
  <c r="AV2234" i="3"/>
  <c r="AR2234" i="3"/>
  <c r="AQ2234" i="3"/>
  <c r="AP2234" i="3"/>
  <c r="AN2234" i="3"/>
  <c r="AL2234" i="3"/>
  <c r="AK2234" i="3"/>
  <c r="AJ2234" i="3"/>
  <c r="AI2234" i="3"/>
  <c r="AG2234" i="3"/>
  <c r="AF2234" i="3"/>
  <c r="AE2234" i="3"/>
  <c r="AD2234" i="3"/>
  <c r="AC2234" i="3"/>
  <c r="AV2233" i="3"/>
  <c r="AR2233" i="3"/>
  <c r="AQ2233" i="3"/>
  <c r="AP2233" i="3"/>
  <c r="AN2233" i="3"/>
  <c r="AL2233" i="3"/>
  <c r="AK2233" i="3"/>
  <c r="AJ2233" i="3"/>
  <c r="AI2233" i="3"/>
  <c r="AG2233" i="3"/>
  <c r="AF2233" i="3"/>
  <c r="AE2233" i="3"/>
  <c r="AD2233" i="3"/>
  <c r="AC2233" i="3"/>
  <c r="AV2232" i="3"/>
  <c r="AR2232" i="3"/>
  <c r="AQ2232" i="3"/>
  <c r="AP2232" i="3"/>
  <c r="AN2232" i="3"/>
  <c r="AL2232" i="3"/>
  <c r="AK2232" i="3"/>
  <c r="AJ2232" i="3"/>
  <c r="AI2232" i="3"/>
  <c r="AG2232" i="3"/>
  <c r="AF2232" i="3"/>
  <c r="AE2232" i="3"/>
  <c r="AD2232" i="3"/>
  <c r="AC2232" i="3"/>
  <c r="AV2231" i="3"/>
  <c r="AR2231" i="3"/>
  <c r="AQ2231" i="3"/>
  <c r="AP2231" i="3"/>
  <c r="AN2231" i="3"/>
  <c r="AL2231" i="3"/>
  <c r="AK2231" i="3"/>
  <c r="AJ2231" i="3"/>
  <c r="AI2231" i="3"/>
  <c r="AG2231" i="3"/>
  <c r="AF2231" i="3"/>
  <c r="AE2231" i="3"/>
  <c r="AD2231" i="3"/>
  <c r="AC2231" i="3"/>
  <c r="AV2230" i="3"/>
  <c r="AR2230" i="3"/>
  <c r="AQ2230" i="3"/>
  <c r="AP2230" i="3"/>
  <c r="AN2230" i="3"/>
  <c r="AL2230" i="3"/>
  <c r="AK2230" i="3"/>
  <c r="AJ2230" i="3"/>
  <c r="AI2230" i="3"/>
  <c r="AG2230" i="3"/>
  <c r="AF2230" i="3"/>
  <c r="AE2230" i="3"/>
  <c r="AD2230" i="3"/>
  <c r="AC2230" i="3"/>
  <c r="AV2229" i="3"/>
  <c r="AR2229" i="3"/>
  <c r="AQ2229" i="3"/>
  <c r="AP2229" i="3"/>
  <c r="AN2229" i="3"/>
  <c r="AL2229" i="3"/>
  <c r="AK2229" i="3"/>
  <c r="AJ2229" i="3"/>
  <c r="AI2229" i="3"/>
  <c r="AG2229" i="3"/>
  <c r="AF2229" i="3"/>
  <c r="AE2229" i="3"/>
  <c r="AD2229" i="3"/>
  <c r="AC2229" i="3"/>
  <c r="AV2228" i="3"/>
  <c r="AR2228" i="3"/>
  <c r="AQ2228" i="3"/>
  <c r="AP2228" i="3"/>
  <c r="AN2228" i="3"/>
  <c r="AL2228" i="3"/>
  <c r="AK2228" i="3"/>
  <c r="AJ2228" i="3"/>
  <c r="AI2228" i="3"/>
  <c r="AG2228" i="3"/>
  <c r="AF2228" i="3"/>
  <c r="AE2228" i="3"/>
  <c r="AD2228" i="3"/>
  <c r="AC2228" i="3"/>
  <c r="AV2227" i="3"/>
  <c r="AR2227" i="3"/>
  <c r="AQ2227" i="3"/>
  <c r="AP2227" i="3"/>
  <c r="AN2227" i="3"/>
  <c r="AL2227" i="3"/>
  <c r="AK2227" i="3"/>
  <c r="AJ2227" i="3"/>
  <c r="AI2227" i="3"/>
  <c r="AG2227" i="3"/>
  <c r="AF2227" i="3"/>
  <c r="AE2227" i="3"/>
  <c r="AD2227" i="3"/>
  <c r="AC2227" i="3"/>
  <c r="AV2226" i="3"/>
  <c r="AR2226" i="3"/>
  <c r="AQ2226" i="3"/>
  <c r="AP2226" i="3"/>
  <c r="AN2226" i="3"/>
  <c r="AL2226" i="3"/>
  <c r="AK2226" i="3"/>
  <c r="AJ2226" i="3"/>
  <c r="AI2226" i="3"/>
  <c r="AG2226" i="3"/>
  <c r="AF2226" i="3"/>
  <c r="AE2226" i="3"/>
  <c r="AD2226" i="3"/>
  <c r="AC2226" i="3"/>
  <c r="AV2225" i="3"/>
  <c r="AR2225" i="3"/>
  <c r="AQ2225" i="3"/>
  <c r="AP2225" i="3"/>
  <c r="AN2225" i="3"/>
  <c r="AL2225" i="3"/>
  <c r="AK2225" i="3"/>
  <c r="AJ2225" i="3"/>
  <c r="AI2225" i="3"/>
  <c r="AG2225" i="3"/>
  <c r="AF2225" i="3"/>
  <c r="AE2225" i="3"/>
  <c r="AD2225" i="3"/>
  <c r="AC2225" i="3"/>
  <c r="AV2224" i="3"/>
  <c r="AR2224" i="3"/>
  <c r="AQ2224" i="3"/>
  <c r="AP2224" i="3"/>
  <c r="AN2224" i="3"/>
  <c r="AL2224" i="3"/>
  <c r="AK2224" i="3"/>
  <c r="AJ2224" i="3"/>
  <c r="AI2224" i="3"/>
  <c r="AG2224" i="3"/>
  <c r="AF2224" i="3"/>
  <c r="AE2224" i="3"/>
  <c r="AD2224" i="3"/>
  <c r="AC2224" i="3"/>
  <c r="AV2223" i="3"/>
  <c r="AR2223" i="3"/>
  <c r="AQ2223" i="3"/>
  <c r="AP2223" i="3"/>
  <c r="AN2223" i="3"/>
  <c r="AL2223" i="3"/>
  <c r="AK2223" i="3"/>
  <c r="AJ2223" i="3"/>
  <c r="AI2223" i="3"/>
  <c r="AG2223" i="3"/>
  <c r="AF2223" i="3"/>
  <c r="AE2223" i="3"/>
  <c r="AD2223" i="3"/>
  <c r="AC2223" i="3"/>
  <c r="AV2222" i="3"/>
  <c r="AR2222" i="3"/>
  <c r="AQ2222" i="3"/>
  <c r="AP2222" i="3"/>
  <c r="AN2222" i="3"/>
  <c r="AL2222" i="3"/>
  <c r="AK2222" i="3"/>
  <c r="AJ2222" i="3"/>
  <c r="AI2222" i="3"/>
  <c r="AG2222" i="3"/>
  <c r="AF2222" i="3"/>
  <c r="AE2222" i="3"/>
  <c r="AD2222" i="3"/>
  <c r="AC2222" i="3"/>
  <c r="AV2221" i="3"/>
  <c r="AR2221" i="3"/>
  <c r="AQ2221" i="3"/>
  <c r="AP2221" i="3"/>
  <c r="AN2221" i="3"/>
  <c r="AL2221" i="3"/>
  <c r="AK2221" i="3"/>
  <c r="AJ2221" i="3"/>
  <c r="AI2221" i="3"/>
  <c r="AG2221" i="3"/>
  <c r="AF2221" i="3"/>
  <c r="AE2221" i="3"/>
  <c r="AD2221" i="3"/>
  <c r="AC2221" i="3"/>
  <c r="AV2220" i="3"/>
  <c r="AR2220" i="3"/>
  <c r="AQ2220" i="3"/>
  <c r="AP2220" i="3"/>
  <c r="AN2220" i="3"/>
  <c r="AL2220" i="3"/>
  <c r="AK2220" i="3"/>
  <c r="AJ2220" i="3"/>
  <c r="AI2220" i="3"/>
  <c r="AG2220" i="3"/>
  <c r="AF2220" i="3"/>
  <c r="AE2220" i="3"/>
  <c r="AD2220" i="3"/>
  <c r="AC2220" i="3"/>
  <c r="AV2219" i="3"/>
  <c r="AR2219" i="3"/>
  <c r="AQ2219" i="3"/>
  <c r="AP2219" i="3"/>
  <c r="AN2219" i="3"/>
  <c r="AL2219" i="3"/>
  <c r="AK2219" i="3"/>
  <c r="AJ2219" i="3"/>
  <c r="AI2219" i="3"/>
  <c r="AG2219" i="3"/>
  <c r="AF2219" i="3"/>
  <c r="AE2219" i="3"/>
  <c r="AD2219" i="3"/>
  <c r="AC2219" i="3"/>
  <c r="AV2218" i="3"/>
  <c r="AR2218" i="3"/>
  <c r="AQ2218" i="3"/>
  <c r="AP2218" i="3"/>
  <c r="AN2218" i="3"/>
  <c r="AL2218" i="3"/>
  <c r="AK2218" i="3"/>
  <c r="AJ2218" i="3"/>
  <c r="AI2218" i="3"/>
  <c r="AG2218" i="3"/>
  <c r="AF2218" i="3"/>
  <c r="AE2218" i="3"/>
  <c r="AD2218" i="3"/>
  <c r="AC2218" i="3"/>
  <c r="AV2217" i="3"/>
  <c r="AR2217" i="3"/>
  <c r="AQ2217" i="3"/>
  <c r="AP2217" i="3"/>
  <c r="AN2217" i="3"/>
  <c r="AL2217" i="3"/>
  <c r="AK2217" i="3"/>
  <c r="AJ2217" i="3"/>
  <c r="AI2217" i="3"/>
  <c r="AG2217" i="3"/>
  <c r="AF2217" i="3"/>
  <c r="AE2217" i="3"/>
  <c r="AD2217" i="3"/>
  <c r="AC2217" i="3"/>
  <c r="AV2216" i="3"/>
  <c r="AR2216" i="3"/>
  <c r="AQ2216" i="3"/>
  <c r="AP2216" i="3"/>
  <c r="AN2216" i="3"/>
  <c r="AL2216" i="3"/>
  <c r="AK2216" i="3"/>
  <c r="AJ2216" i="3"/>
  <c r="AI2216" i="3"/>
  <c r="AG2216" i="3"/>
  <c r="AF2216" i="3"/>
  <c r="AE2216" i="3"/>
  <c r="AD2216" i="3"/>
  <c r="AC2216" i="3"/>
  <c r="AV2215" i="3"/>
  <c r="AR2215" i="3"/>
  <c r="AQ2215" i="3"/>
  <c r="AP2215" i="3"/>
  <c r="AN2215" i="3"/>
  <c r="AL2215" i="3"/>
  <c r="AK2215" i="3"/>
  <c r="AJ2215" i="3"/>
  <c r="AI2215" i="3"/>
  <c r="AG2215" i="3"/>
  <c r="AF2215" i="3"/>
  <c r="AE2215" i="3"/>
  <c r="AD2215" i="3"/>
  <c r="AC2215" i="3"/>
  <c r="AV2214" i="3"/>
  <c r="AR2214" i="3"/>
  <c r="AQ2214" i="3"/>
  <c r="AP2214" i="3"/>
  <c r="AN2214" i="3"/>
  <c r="AL2214" i="3"/>
  <c r="AK2214" i="3"/>
  <c r="AJ2214" i="3"/>
  <c r="AI2214" i="3"/>
  <c r="AG2214" i="3"/>
  <c r="AF2214" i="3"/>
  <c r="AE2214" i="3"/>
  <c r="AD2214" i="3"/>
  <c r="AC2214" i="3"/>
  <c r="AV2213" i="3"/>
  <c r="AR2213" i="3"/>
  <c r="AQ2213" i="3"/>
  <c r="AP2213" i="3"/>
  <c r="AN2213" i="3"/>
  <c r="AL2213" i="3"/>
  <c r="AK2213" i="3"/>
  <c r="AJ2213" i="3"/>
  <c r="AI2213" i="3"/>
  <c r="AG2213" i="3"/>
  <c r="AF2213" i="3"/>
  <c r="AE2213" i="3"/>
  <c r="AD2213" i="3"/>
  <c r="AC2213" i="3"/>
  <c r="AV2212" i="3"/>
  <c r="AR2212" i="3"/>
  <c r="AQ2212" i="3"/>
  <c r="AP2212" i="3"/>
  <c r="AN2212" i="3"/>
  <c r="AL2212" i="3"/>
  <c r="AK2212" i="3"/>
  <c r="AJ2212" i="3"/>
  <c r="AI2212" i="3"/>
  <c r="AG2212" i="3"/>
  <c r="AF2212" i="3"/>
  <c r="AE2212" i="3"/>
  <c r="AD2212" i="3"/>
  <c r="AC2212" i="3"/>
  <c r="AV2211" i="3"/>
  <c r="AR2211" i="3"/>
  <c r="AQ2211" i="3"/>
  <c r="AP2211" i="3"/>
  <c r="AN2211" i="3"/>
  <c r="AL2211" i="3"/>
  <c r="AK2211" i="3"/>
  <c r="AJ2211" i="3"/>
  <c r="AI2211" i="3"/>
  <c r="AG2211" i="3"/>
  <c r="AF2211" i="3"/>
  <c r="AE2211" i="3"/>
  <c r="AD2211" i="3"/>
  <c r="AC2211" i="3"/>
  <c r="AV2210" i="3"/>
  <c r="AR2210" i="3"/>
  <c r="AQ2210" i="3"/>
  <c r="AP2210" i="3"/>
  <c r="AN2210" i="3"/>
  <c r="AL2210" i="3"/>
  <c r="AK2210" i="3"/>
  <c r="AJ2210" i="3"/>
  <c r="AI2210" i="3"/>
  <c r="AG2210" i="3"/>
  <c r="AF2210" i="3"/>
  <c r="AE2210" i="3"/>
  <c r="AD2210" i="3"/>
  <c r="AC2210" i="3"/>
  <c r="AV2209" i="3"/>
  <c r="AR2209" i="3"/>
  <c r="AQ2209" i="3"/>
  <c r="AP2209" i="3"/>
  <c r="AN2209" i="3"/>
  <c r="AL2209" i="3"/>
  <c r="AK2209" i="3"/>
  <c r="AJ2209" i="3"/>
  <c r="AI2209" i="3"/>
  <c r="AG2209" i="3"/>
  <c r="AF2209" i="3"/>
  <c r="AE2209" i="3"/>
  <c r="AD2209" i="3"/>
  <c r="AC2209" i="3"/>
  <c r="AV2208" i="3"/>
  <c r="AR2208" i="3"/>
  <c r="AQ2208" i="3"/>
  <c r="AP2208" i="3"/>
  <c r="AN2208" i="3"/>
  <c r="AL2208" i="3"/>
  <c r="AK2208" i="3"/>
  <c r="AJ2208" i="3"/>
  <c r="AI2208" i="3"/>
  <c r="AG2208" i="3"/>
  <c r="AF2208" i="3"/>
  <c r="AE2208" i="3"/>
  <c r="AD2208" i="3"/>
  <c r="AC2208" i="3"/>
  <c r="AV2207" i="3"/>
  <c r="AR2207" i="3"/>
  <c r="AQ2207" i="3"/>
  <c r="AP2207" i="3"/>
  <c r="AN2207" i="3"/>
  <c r="AL2207" i="3"/>
  <c r="AK2207" i="3"/>
  <c r="AJ2207" i="3"/>
  <c r="AI2207" i="3"/>
  <c r="AG2207" i="3"/>
  <c r="AF2207" i="3"/>
  <c r="AE2207" i="3"/>
  <c r="AD2207" i="3"/>
  <c r="AC2207" i="3"/>
  <c r="AV2206" i="3"/>
  <c r="AR2206" i="3"/>
  <c r="AQ2206" i="3"/>
  <c r="AP2206" i="3"/>
  <c r="AN2206" i="3"/>
  <c r="AL2206" i="3"/>
  <c r="AK2206" i="3"/>
  <c r="AJ2206" i="3"/>
  <c r="AI2206" i="3"/>
  <c r="AG2206" i="3"/>
  <c r="AF2206" i="3"/>
  <c r="AE2206" i="3"/>
  <c r="AD2206" i="3"/>
  <c r="AC2206" i="3"/>
  <c r="AV2205" i="3"/>
  <c r="AR2205" i="3"/>
  <c r="AQ2205" i="3"/>
  <c r="AP2205" i="3"/>
  <c r="AN2205" i="3"/>
  <c r="AL2205" i="3"/>
  <c r="AK2205" i="3"/>
  <c r="AJ2205" i="3"/>
  <c r="AI2205" i="3"/>
  <c r="AG2205" i="3"/>
  <c r="AF2205" i="3"/>
  <c r="AE2205" i="3"/>
  <c r="AD2205" i="3"/>
  <c r="AC2205" i="3"/>
  <c r="AV2204" i="3"/>
  <c r="AR2204" i="3"/>
  <c r="AQ2204" i="3"/>
  <c r="AP2204" i="3"/>
  <c r="AN2204" i="3"/>
  <c r="AL2204" i="3"/>
  <c r="AK2204" i="3"/>
  <c r="AJ2204" i="3"/>
  <c r="AI2204" i="3"/>
  <c r="AG2204" i="3"/>
  <c r="AF2204" i="3"/>
  <c r="AE2204" i="3"/>
  <c r="AD2204" i="3"/>
  <c r="AC2204" i="3"/>
  <c r="AV2203" i="3"/>
  <c r="AR2203" i="3"/>
  <c r="AQ2203" i="3"/>
  <c r="AP2203" i="3"/>
  <c r="AN2203" i="3"/>
  <c r="AL2203" i="3"/>
  <c r="AK2203" i="3"/>
  <c r="AJ2203" i="3"/>
  <c r="AI2203" i="3"/>
  <c r="AG2203" i="3"/>
  <c r="AF2203" i="3"/>
  <c r="AE2203" i="3"/>
  <c r="AD2203" i="3"/>
  <c r="AC2203" i="3"/>
  <c r="AV2202" i="3"/>
  <c r="AR2202" i="3"/>
  <c r="AQ2202" i="3"/>
  <c r="AP2202" i="3"/>
  <c r="AN2202" i="3"/>
  <c r="AL2202" i="3"/>
  <c r="AK2202" i="3"/>
  <c r="AJ2202" i="3"/>
  <c r="AI2202" i="3"/>
  <c r="AG2202" i="3"/>
  <c r="AF2202" i="3"/>
  <c r="AE2202" i="3"/>
  <c r="AD2202" i="3"/>
  <c r="AC2202" i="3"/>
  <c r="AV2201" i="3"/>
  <c r="AR2201" i="3"/>
  <c r="AQ2201" i="3"/>
  <c r="AP2201" i="3"/>
  <c r="AN2201" i="3"/>
  <c r="AL2201" i="3"/>
  <c r="AK2201" i="3"/>
  <c r="AJ2201" i="3"/>
  <c r="AI2201" i="3"/>
  <c r="AG2201" i="3"/>
  <c r="AF2201" i="3"/>
  <c r="AE2201" i="3"/>
  <c r="AD2201" i="3"/>
  <c r="AC2201" i="3"/>
  <c r="AV2200" i="3"/>
  <c r="AR2200" i="3"/>
  <c r="AQ2200" i="3"/>
  <c r="AP2200" i="3"/>
  <c r="AN2200" i="3"/>
  <c r="AL2200" i="3"/>
  <c r="AK2200" i="3"/>
  <c r="AJ2200" i="3"/>
  <c r="AI2200" i="3"/>
  <c r="AG2200" i="3"/>
  <c r="AF2200" i="3"/>
  <c r="AE2200" i="3"/>
  <c r="AD2200" i="3"/>
  <c r="AC2200" i="3"/>
  <c r="AV2199" i="3"/>
  <c r="AR2199" i="3"/>
  <c r="AQ2199" i="3"/>
  <c r="AP2199" i="3"/>
  <c r="AN2199" i="3"/>
  <c r="AL2199" i="3"/>
  <c r="AK2199" i="3"/>
  <c r="AJ2199" i="3"/>
  <c r="AI2199" i="3"/>
  <c r="AG2199" i="3"/>
  <c r="AF2199" i="3"/>
  <c r="AE2199" i="3"/>
  <c r="AD2199" i="3"/>
  <c r="AC2199" i="3"/>
  <c r="AV2198" i="3"/>
  <c r="AR2198" i="3"/>
  <c r="AQ2198" i="3"/>
  <c r="AP2198" i="3"/>
  <c r="AN2198" i="3"/>
  <c r="AL2198" i="3"/>
  <c r="AK2198" i="3"/>
  <c r="AJ2198" i="3"/>
  <c r="AI2198" i="3"/>
  <c r="AG2198" i="3"/>
  <c r="AF2198" i="3"/>
  <c r="AE2198" i="3"/>
  <c r="AD2198" i="3"/>
  <c r="AC2198" i="3"/>
  <c r="AV2197" i="3"/>
  <c r="AR2197" i="3"/>
  <c r="AQ2197" i="3"/>
  <c r="AP2197" i="3"/>
  <c r="AN2197" i="3"/>
  <c r="AL2197" i="3"/>
  <c r="AK2197" i="3"/>
  <c r="AJ2197" i="3"/>
  <c r="AI2197" i="3"/>
  <c r="AG2197" i="3"/>
  <c r="AF2197" i="3"/>
  <c r="AE2197" i="3"/>
  <c r="AD2197" i="3"/>
  <c r="AC2197" i="3"/>
  <c r="AV2196" i="3"/>
  <c r="AR2196" i="3"/>
  <c r="AQ2196" i="3"/>
  <c r="AP2196" i="3"/>
  <c r="AN2196" i="3"/>
  <c r="AL2196" i="3"/>
  <c r="AK2196" i="3"/>
  <c r="AJ2196" i="3"/>
  <c r="AI2196" i="3"/>
  <c r="AG2196" i="3"/>
  <c r="AF2196" i="3"/>
  <c r="AE2196" i="3"/>
  <c r="AD2196" i="3"/>
  <c r="AC2196" i="3"/>
  <c r="AV2195" i="3"/>
  <c r="AR2195" i="3"/>
  <c r="AQ2195" i="3"/>
  <c r="AP2195" i="3"/>
  <c r="AN2195" i="3"/>
  <c r="AL2195" i="3"/>
  <c r="AK2195" i="3"/>
  <c r="AJ2195" i="3"/>
  <c r="AI2195" i="3"/>
  <c r="AG2195" i="3"/>
  <c r="AF2195" i="3"/>
  <c r="AE2195" i="3"/>
  <c r="AD2195" i="3"/>
  <c r="AC2195" i="3"/>
  <c r="AV2194" i="3"/>
  <c r="AR2194" i="3"/>
  <c r="AQ2194" i="3"/>
  <c r="AP2194" i="3"/>
  <c r="AN2194" i="3"/>
  <c r="AL2194" i="3"/>
  <c r="AK2194" i="3"/>
  <c r="AJ2194" i="3"/>
  <c r="AI2194" i="3"/>
  <c r="AG2194" i="3"/>
  <c r="AF2194" i="3"/>
  <c r="AE2194" i="3"/>
  <c r="AD2194" i="3"/>
  <c r="AC2194" i="3"/>
  <c r="AV2193" i="3"/>
  <c r="AR2193" i="3"/>
  <c r="AQ2193" i="3"/>
  <c r="AP2193" i="3"/>
  <c r="AN2193" i="3"/>
  <c r="AL2193" i="3"/>
  <c r="AK2193" i="3"/>
  <c r="AJ2193" i="3"/>
  <c r="AI2193" i="3"/>
  <c r="AG2193" i="3"/>
  <c r="AF2193" i="3"/>
  <c r="AE2193" i="3"/>
  <c r="AD2193" i="3"/>
  <c r="AC2193" i="3"/>
  <c r="AV2192" i="3"/>
  <c r="AR2192" i="3"/>
  <c r="AQ2192" i="3"/>
  <c r="AP2192" i="3"/>
  <c r="AN2192" i="3"/>
  <c r="AL2192" i="3"/>
  <c r="AK2192" i="3"/>
  <c r="AJ2192" i="3"/>
  <c r="AI2192" i="3"/>
  <c r="AG2192" i="3"/>
  <c r="AF2192" i="3"/>
  <c r="AE2192" i="3"/>
  <c r="AD2192" i="3"/>
  <c r="AC2192" i="3"/>
  <c r="AV2191" i="3"/>
  <c r="AR2191" i="3"/>
  <c r="AQ2191" i="3"/>
  <c r="AP2191" i="3"/>
  <c r="AN2191" i="3"/>
  <c r="AL2191" i="3"/>
  <c r="AK2191" i="3"/>
  <c r="AJ2191" i="3"/>
  <c r="AI2191" i="3"/>
  <c r="AG2191" i="3"/>
  <c r="AF2191" i="3"/>
  <c r="AE2191" i="3"/>
  <c r="AD2191" i="3"/>
  <c r="AC2191" i="3"/>
  <c r="AV2190" i="3"/>
  <c r="AR2190" i="3"/>
  <c r="AQ2190" i="3"/>
  <c r="AP2190" i="3"/>
  <c r="AN2190" i="3"/>
  <c r="AL2190" i="3"/>
  <c r="AK2190" i="3"/>
  <c r="AJ2190" i="3"/>
  <c r="AI2190" i="3"/>
  <c r="AG2190" i="3"/>
  <c r="AF2190" i="3"/>
  <c r="AE2190" i="3"/>
  <c r="AD2190" i="3"/>
  <c r="AC2190" i="3"/>
  <c r="AV2189" i="3"/>
  <c r="AR2189" i="3"/>
  <c r="AQ2189" i="3"/>
  <c r="AP2189" i="3"/>
  <c r="AN2189" i="3"/>
  <c r="AL2189" i="3"/>
  <c r="AK2189" i="3"/>
  <c r="AJ2189" i="3"/>
  <c r="AI2189" i="3"/>
  <c r="AG2189" i="3"/>
  <c r="AF2189" i="3"/>
  <c r="AE2189" i="3"/>
  <c r="AD2189" i="3"/>
  <c r="AC2189" i="3"/>
  <c r="AV2188" i="3"/>
  <c r="AR2188" i="3"/>
  <c r="AQ2188" i="3"/>
  <c r="AP2188" i="3"/>
  <c r="AN2188" i="3"/>
  <c r="AL2188" i="3"/>
  <c r="AK2188" i="3"/>
  <c r="AJ2188" i="3"/>
  <c r="AI2188" i="3"/>
  <c r="AG2188" i="3"/>
  <c r="AF2188" i="3"/>
  <c r="AE2188" i="3"/>
  <c r="AD2188" i="3"/>
  <c r="AC2188" i="3"/>
  <c r="AV2187" i="3"/>
  <c r="AR2187" i="3"/>
  <c r="AQ2187" i="3"/>
  <c r="AP2187" i="3"/>
  <c r="AN2187" i="3"/>
  <c r="AL2187" i="3"/>
  <c r="AK2187" i="3"/>
  <c r="AJ2187" i="3"/>
  <c r="AI2187" i="3"/>
  <c r="AG2187" i="3"/>
  <c r="AF2187" i="3"/>
  <c r="AE2187" i="3"/>
  <c r="AD2187" i="3"/>
  <c r="AC2187" i="3"/>
  <c r="AV2186" i="3"/>
  <c r="AR2186" i="3"/>
  <c r="AQ2186" i="3"/>
  <c r="AP2186" i="3"/>
  <c r="AN2186" i="3"/>
  <c r="AL2186" i="3"/>
  <c r="AK2186" i="3"/>
  <c r="AJ2186" i="3"/>
  <c r="AI2186" i="3"/>
  <c r="AG2186" i="3"/>
  <c r="AF2186" i="3"/>
  <c r="AE2186" i="3"/>
  <c r="AD2186" i="3"/>
  <c r="AC2186" i="3"/>
  <c r="AV2185" i="3"/>
  <c r="AR2185" i="3"/>
  <c r="AQ2185" i="3"/>
  <c r="AP2185" i="3"/>
  <c r="AN2185" i="3"/>
  <c r="AL2185" i="3"/>
  <c r="AK2185" i="3"/>
  <c r="AJ2185" i="3"/>
  <c r="AI2185" i="3"/>
  <c r="AG2185" i="3"/>
  <c r="AF2185" i="3"/>
  <c r="AE2185" i="3"/>
  <c r="AD2185" i="3"/>
  <c r="AC2185" i="3"/>
  <c r="AV2184" i="3"/>
  <c r="AR2184" i="3"/>
  <c r="AQ2184" i="3"/>
  <c r="AP2184" i="3"/>
  <c r="AN2184" i="3"/>
  <c r="AL2184" i="3"/>
  <c r="AK2184" i="3"/>
  <c r="AJ2184" i="3"/>
  <c r="AI2184" i="3"/>
  <c r="AG2184" i="3"/>
  <c r="AF2184" i="3"/>
  <c r="AE2184" i="3"/>
  <c r="AD2184" i="3"/>
  <c r="AC2184" i="3"/>
  <c r="AV2183" i="3"/>
  <c r="AR2183" i="3"/>
  <c r="AQ2183" i="3"/>
  <c r="AP2183" i="3"/>
  <c r="AN2183" i="3"/>
  <c r="AL2183" i="3"/>
  <c r="AK2183" i="3"/>
  <c r="AJ2183" i="3"/>
  <c r="AI2183" i="3"/>
  <c r="AG2183" i="3"/>
  <c r="AF2183" i="3"/>
  <c r="AE2183" i="3"/>
  <c r="AD2183" i="3"/>
  <c r="AC2183" i="3"/>
  <c r="AV2182" i="3"/>
  <c r="AR2182" i="3"/>
  <c r="AQ2182" i="3"/>
  <c r="AP2182" i="3"/>
  <c r="AN2182" i="3"/>
  <c r="AL2182" i="3"/>
  <c r="AK2182" i="3"/>
  <c r="AJ2182" i="3"/>
  <c r="AI2182" i="3"/>
  <c r="AG2182" i="3"/>
  <c r="AF2182" i="3"/>
  <c r="AE2182" i="3"/>
  <c r="AD2182" i="3"/>
  <c r="AC2182" i="3"/>
  <c r="AV2181" i="3"/>
  <c r="AR2181" i="3"/>
  <c r="AQ2181" i="3"/>
  <c r="AP2181" i="3"/>
  <c r="AN2181" i="3"/>
  <c r="AL2181" i="3"/>
  <c r="AK2181" i="3"/>
  <c r="AJ2181" i="3"/>
  <c r="AI2181" i="3"/>
  <c r="AG2181" i="3"/>
  <c r="AF2181" i="3"/>
  <c r="AE2181" i="3"/>
  <c r="AD2181" i="3"/>
  <c r="AC2181" i="3"/>
  <c r="AV2180" i="3"/>
  <c r="AR2180" i="3"/>
  <c r="AQ2180" i="3"/>
  <c r="AP2180" i="3"/>
  <c r="AN2180" i="3"/>
  <c r="AL2180" i="3"/>
  <c r="AK2180" i="3"/>
  <c r="AJ2180" i="3"/>
  <c r="AI2180" i="3"/>
  <c r="AG2180" i="3"/>
  <c r="AF2180" i="3"/>
  <c r="AE2180" i="3"/>
  <c r="AD2180" i="3"/>
  <c r="AC2180" i="3"/>
  <c r="AV2179" i="3"/>
  <c r="AR2179" i="3"/>
  <c r="AQ2179" i="3"/>
  <c r="AP2179" i="3"/>
  <c r="AN2179" i="3"/>
  <c r="AL2179" i="3"/>
  <c r="AK2179" i="3"/>
  <c r="AJ2179" i="3"/>
  <c r="AI2179" i="3"/>
  <c r="AG2179" i="3"/>
  <c r="AF2179" i="3"/>
  <c r="AE2179" i="3"/>
  <c r="AD2179" i="3"/>
  <c r="AC2179" i="3"/>
  <c r="AV2178" i="3"/>
  <c r="AR2178" i="3"/>
  <c r="AQ2178" i="3"/>
  <c r="AP2178" i="3"/>
  <c r="AN2178" i="3"/>
  <c r="AL2178" i="3"/>
  <c r="AK2178" i="3"/>
  <c r="AJ2178" i="3"/>
  <c r="AI2178" i="3"/>
  <c r="AG2178" i="3"/>
  <c r="AF2178" i="3"/>
  <c r="AE2178" i="3"/>
  <c r="AD2178" i="3"/>
  <c r="AC2178" i="3"/>
  <c r="AV2177" i="3"/>
  <c r="AR2177" i="3"/>
  <c r="AQ2177" i="3"/>
  <c r="AP2177" i="3"/>
  <c r="AN2177" i="3"/>
  <c r="AL2177" i="3"/>
  <c r="AK2177" i="3"/>
  <c r="AJ2177" i="3"/>
  <c r="AI2177" i="3"/>
  <c r="AG2177" i="3"/>
  <c r="AF2177" i="3"/>
  <c r="AE2177" i="3"/>
  <c r="AD2177" i="3"/>
  <c r="AC2177" i="3"/>
  <c r="AV2176" i="3"/>
  <c r="AR2176" i="3"/>
  <c r="AQ2176" i="3"/>
  <c r="AP2176" i="3"/>
  <c r="AN2176" i="3"/>
  <c r="AL2176" i="3"/>
  <c r="AK2176" i="3"/>
  <c r="AJ2176" i="3"/>
  <c r="AI2176" i="3"/>
  <c r="AG2176" i="3"/>
  <c r="AF2176" i="3"/>
  <c r="AE2176" i="3"/>
  <c r="AD2176" i="3"/>
  <c r="AC2176" i="3"/>
  <c r="AV2175" i="3"/>
  <c r="AR2175" i="3"/>
  <c r="AQ2175" i="3"/>
  <c r="AP2175" i="3"/>
  <c r="AN2175" i="3"/>
  <c r="AL2175" i="3"/>
  <c r="AK2175" i="3"/>
  <c r="AJ2175" i="3"/>
  <c r="AI2175" i="3"/>
  <c r="AG2175" i="3"/>
  <c r="AF2175" i="3"/>
  <c r="AE2175" i="3"/>
  <c r="AD2175" i="3"/>
  <c r="AC2175" i="3"/>
  <c r="AV2174" i="3"/>
  <c r="AR2174" i="3"/>
  <c r="AQ2174" i="3"/>
  <c r="AP2174" i="3"/>
  <c r="AN2174" i="3"/>
  <c r="AL2174" i="3"/>
  <c r="AK2174" i="3"/>
  <c r="AJ2174" i="3"/>
  <c r="AI2174" i="3"/>
  <c r="AG2174" i="3"/>
  <c r="AF2174" i="3"/>
  <c r="AE2174" i="3"/>
  <c r="AD2174" i="3"/>
  <c r="AC2174" i="3"/>
  <c r="AV2173" i="3"/>
  <c r="AR2173" i="3"/>
  <c r="AQ2173" i="3"/>
  <c r="AP2173" i="3"/>
  <c r="AN2173" i="3"/>
  <c r="AL2173" i="3"/>
  <c r="AK2173" i="3"/>
  <c r="AJ2173" i="3"/>
  <c r="AI2173" i="3"/>
  <c r="AG2173" i="3"/>
  <c r="AF2173" i="3"/>
  <c r="AE2173" i="3"/>
  <c r="AD2173" i="3"/>
  <c r="AC2173" i="3"/>
  <c r="AV2172" i="3"/>
  <c r="AR2172" i="3"/>
  <c r="AQ2172" i="3"/>
  <c r="AP2172" i="3"/>
  <c r="AN2172" i="3"/>
  <c r="AL2172" i="3"/>
  <c r="AK2172" i="3"/>
  <c r="AJ2172" i="3"/>
  <c r="AI2172" i="3"/>
  <c r="AG2172" i="3"/>
  <c r="AF2172" i="3"/>
  <c r="AE2172" i="3"/>
  <c r="AD2172" i="3"/>
  <c r="AC2172" i="3"/>
  <c r="AV2171" i="3"/>
  <c r="AR2171" i="3"/>
  <c r="AQ2171" i="3"/>
  <c r="AP2171" i="3"/>
  <c r="AN2171" i="3"/>
  <c r="AL2171" i="3"/>
  <c r="AK2171" i="3"/>
  <c r="AJ2171" i="3"/>
  <c r="AI2171" i="3"/>
  <c r="AG2171" i="3"/>
  <c r="AF2171" i="3"/>
  <c r="AE2171" i="3"/>
  <c r="AD2171" i="3"/>
  <c r="AC2171" i="3"/>
  <c r="AV2170" i="3"/>
  <c r="AR2170" i="3"/>
  <c r="AQ2170" i="3"/>
  <c r="AP2170" i="3"/>
  <c r="AN2170" i="3"/>
  <c r="AL2170" i="3"/>
  <c r="AK2170" i="3"/>
  <c r="AJ2170" i="3"/>
  <c r="AI2170" i="3"/>
  <c r="AG2170" i="3"/>
  <c r="AF2170" i="3"/>
  <c r="AE2170" i="3"/>
  <c r="AD2170" i="3"/>
  <c r="AC2170" i="3"/>
  <c r="AV2169" i="3"/>
  <c r="AR2169" i="3"/>
  <c r="AQ2169" i="3"/>
  <c r="AP2169" i="3"/>
  <c r="AN2169" i="3"/>
  <c r="AL2169" i="3"/>
  <c r="AK2169" i="3"/>
  <c r="AJ2169" i="3"/>
  <c r="AI2169" i="3"/>
  <c r="AG2169" i="3"/>
  <c r="AF2169" i="3"/>
  <c r="AE2169" i="3"/>
  <c r="AD2169" i="3"/>
  <c r="AC2169" i="3"/>
  <c r="AV2168" i="3"/>
  <c r="AR2168" i="3"/>
  <c r="AQ2168" i="3"/>
  <c r="AP2168" i="3"/>
  <c r="AN2168" i="3"/>
  <c r="AL2168" i="3"/>
  <c r="AK2168" i="3"/>
  <c r="AJ2168" i="3"/>
  <c r="AI2168" i="3"/>
  <c r="AG2168" i="3"/>
  <c r="AF2168" i="3"/>
  <c r="AE2168" i="3"/>
  <c r="AD2168" i="3"/>
  <c r="AC2168" i="3"/>
  <c r="AV2167" i="3"/>
  <c r="AR2167" i="3"/>
  <c r="AQ2167" i="3"/>
  <c r="AP2167" i="3"/>
  <c r="AN2167" i="3"/>
  <c r="AL2167" i="3"/>
  <c r="AK2167" i="3"/>
  <c r="AJ2167" i="3"/>
  <c r="AI2167" i="3"/>
  <c r="AG2167" i="3"/>
  <c r="AF2167" i="3"/>
  <c r="AE2167" i="3"/>
  <c r="AD2167" i="3"/>
  <c r="AC2167" i="3"/>
  <c r="AV2166" i="3"/>
  <c r="AR2166" i="3"/>
  <c r="AQ2166" i="3"/>
  <c r="AP2166" i="3"/>
  <c r="AN2166" i="3"/>
  <c r="AL2166" i="3"/>
  <c r="AK2166" i="3"/>
  <c r="AJ2166" i="3"/>
  <c r="AI2166" i="3"/>
  <c r="AG2166" i="3"/>
  <c r="AF2166" i="3"/>
  <c r="AE2166" i="3"/>
  <c r="AD2166" i="3"/>
  <c r="AC2166" i="3"/>
  <c r="AV2165" i="3"/>
  <c r="AR2165" i="3"/>
  <c r="AQ2165" i="3"/>
  <c r="AP2165" i="3"/>
  <c r="AN2165" i="3"/>
  <c r="AL2165" i="3"/>
  <c r="AK2165" i="3"/>
  <c r="AJ2165" i="3"/>
  <c r="AI2165" i="3"/>
  <c r="AG2165" i="3"/>
  <c r="AF2165" i="3"/>
  <c r="AE2165" i="3"/>
  <c r="AD2165" i="3"/>
  <c r="AC2165" i="3"/>
  <c r="AV2164" i="3"/>
  <c r="AR2164" i="3"/>
  <c r="AQ2164" i="3"/>
  <c r="AP2164" i="3"/>
  <c r="AN2164" i="3"/>
  <c r="AL2164" i="3"/>
  <c r="AK2164" i="3"/>
  <c r="AJ2164" i="3"/>
  <c r="AI2164" i="3"/>
  <c r="AG2164" i="3"/>
  <c r="AF2164" i="3"/>
  <c r="AE2164" i="3"/>
  <c r="AD2164" i="3"/>
  <c r="AC2164" i="3"/>
  <c r="AV2163" i="3"/>
  <c r="AR2163" i="3"/>
  <c r="AQ2163" i="3"/>
  <c r="AP2163" i="3"/>
  <c r="AN2163" i="3"/>
  <c r="AL2163" i="3"/>
  <c r="AK2163" i="3"/>
  <c r="AJ2163" i="3"/>
  <c r="AI2163" i="3"/>
  <c r="AG2163" i="3"/>
  <c r="AF2163" i="3"/>
  <c r="AE2163" i="3"/>
  <c r="AD2163" i="3"/>
  <c r="AC2163" i="3"/>
  <c r="AV2162" i="3"/>
  <c r="AR2162" i="3"/>
  <c r="AQ2162" i="3"/>
  <c r="AP2162" i="3"/>
  <c r="AN2162" i="3"/>
  <c r="AL2162" i="3"/>
  <c r="AK2162" i="3"/>
  <c r="AJ2162" i="3"/>
  <c r="AI2162" i="3"/>
  <c r="AG2162" i="3"/>
  <c r="AF2162" i="3"/>
  <c r="AE2162" i="3"/>
  <c r="AD2162" i="3"/>
  <c r="AC2162" i="3"/>
  <c r="AV2161" i="3"/>
  <c r="AR2161" i="3"/>
  <c r="AQ2161" i="3"/>
  <c r="AP2161" i="3"/>
  <c r="AN2161" i="3"/>
  <c r="AL2161" i="3"/>
  <c r="AK2161" i="3"/>
  <c r="AJ2161" i="3"/>
  <c r="AI2161" i="3"/>
  <c r="AG2161" i="3"/>
  <c r="AF2161" i="3"/>
  <c r="AE2161" i="3"/>
  <c r="AD2161" i="3"/>
  <c r="AC2161" i="3"/>
  <c r="AV2160" i="3"/>
  <c r="AR2160" i="3"/>
  <c r="AQ2160" i="3"/>
  <c r="AP2160" i="3"/>
  <c r="AN2160" i="3"/>
  <c r="AL2160" i="3"/>
  <c r="AK2160" i="3"/>
  <c r="AJ2160" i="3"/>
  <c r="AI2160" i="3"/>
  <c r="AG2160" i="3"/>
  <c r="AF2160" i="3"/>
  <c r="AE2160" i="3"/>
  <c r="AD2160" i="3"/>
  <c r="AC2160" i="3"/>
  <c r="AV2159" i="3"/>
  <c r="AR2159" i="3"/>
  <c r="AQ2159" i="3"/>
  <c r="AP2159" i="3"/>
  <c r="AN2159" i="3"/>
  <c r="AL2159" i="3"/>
  <c r="AK2159" i="3"/>
  <c r="AJ2159" i="3"/>
  <c r="AI2159" i="3"/>
  <c r="AG2159" i="3"/>
  <c r="AF2159" i="3"/>
  <c r="AE2159" i="3"/>
  <c r="AD2159" i="3"/>
  <c r="AC2159" i="3"/>
  <c r="AV2158" i="3"/>
  <c r="AR2158" i="3"/>
  <c r="AQ2158" i="3"/>
  <c r="AP2158" i="3"/>
  <c r="AN2158" i="3"/>
  <c r="AL2158" i="3"/>
  <c r="AK2158" i="3"/>
  <c r="AJ2158" i="3"/>
  <c r="AI2158" i="3"/>
  <c r="AG2158" i="3"/>
  <c r="AF2158" i="3"/>
  <c r="AE2158" i="3"/>
  <c r="AD2158" i="3"/>
  <c r="AC2158" i="3"/>
  <c r="AV2157" i="3"/>
  <c r="AR2157" i="3"/>
  <c r="AQ2157" i="3"/>
  <c r="AP2157" i="3"/>
  <c r="AN2157" i="3"/>
  <c r="AL2157" i="3"/>
  <c r="AK2157" i="3"/>
  <c r="AJ2157" i="3"/>
  <c r="AI2157" i="3"/>
  <c r="AG2157" i="3"/>
  <c r="AF2157" i="3"/>
  <c r="AE2157" i="3"/>
  <c r="AD2157" i="3"/>
  <c r="AC2157" i="3"/>
  <c r="AV2156" i="3"/>
  <c r="AR2156" i="3"/>
  <c r="AQ2156" i="3"/>
  <c r="AP2156" i="3"/>
  <c r="AN2156" i="3"/>
  <c r="AL2156" i="3"/>
  <c r="AK2156" i="3"/>
  <c r="AJ2156" i="3"/>
  <c r="AI2156" i="3"/>
  <c r="AG2156" i="3"/>
  <c r="AF2156" i="3"/>
  <c r="AE2156" i="3"/>
  <c r="AD2156" i="3"/>
  <c r="AC2156" i="3"/>
  <c r="AV2155" i="3"/>
  <c r="AR2155" i="3"/>
  <c r="AQ2155" i="3"/>
  <c r="AP2155" i="3"/>
  <c r="AN2155" i="3"/>
  <c r="AL2155" i="3"/>
  <c r="AK2155" i="3"/>
  <c r="AJ2155" i="3"/>
  <c r="AI2155" i="3"/>
  <c r="AG2155" i="3"/>
  <c r="AF2155" i="3"/>
  <c r="AE2155" i="3"/>
  <c r="AD2155" i="3"/>
  <c r="AC2155" i="3"/>
  <c r="AV2154" i="3"/>
  <c r="AR2154" i="3"/>
  <c r="AQ2154" i="3"/>
  <c r="AP2154" i="3"/>
  <c r="AN2154" i="3"/>
  <c r="AL2154" i="3"/>
  <c r="AK2154" i="3"/>
  <c r="AJ2154" i="3"/>
  <c r="AI2154" i="3"/>
  <c r="AG2154" i="3"/>
  <c r="AF2154" i="3"/>
  <c r="AE2154" i="3"/>
  <c r="AD2154" i="3"/>
  <c r="AC2154" i="3"/>
  <c r="AV2153" i="3"/>
  <c r="AR2153" i="3"/>
  <c r="AQ2153" i="3"/>
  <c r="AP2153" i="3"/>
  <c r="AN2153" i="3"/>
  <c r="AL2153" i="3"/>
  <c r="AK2153" i="3"/>
  <c r="AJ2153" i="3"/>
  <c r="AI2153" i="3"/>
  <c r="AG2153" i="3"/>
  <c r="AF2153" i="3"/>
  <c r="AE2153" i="3"/>
  <c r="AD2153" i="3"/>
  <c r="AC2153" i="3"/>
  <c r="AV2152" i="3"/>
  <c r="AR2152" i="3"/>
  <c r="AQ2152" i="3"/>
  <c r="AP2152" i="3"/>
  <c r="AN2152" i="3"/>
  <c r="AL2152" i="3"/>
  <c r="AK2152" i="3"/>
  <c r="AJ2152" i="3"/>
  <c r="AI2152" i="3"/>
  <c r="AG2152" i="3"/>
  <c r="AF2152" i="3"/>
  <c r="AE2152" i="3"/>
  <c r="AD2152" i="3"/>
  <c r="AC2152" i="3"/>
  <c r="AV2151" i="3"/>
  <c r="AR2151" i="3"/>
  <c r="AQ2151" i="3"/>
  <c r="AP2151" i="3"/>
  <c r="AN2151" i="3"/>
  <c r="AL2151" i="3"/>
  <c r="AK2151" i="3"/>
  <c r="AJ2151" i="3"/>
  <c r="AI2151" i="3"/>
  <c r="AG2151" i="3"/>
  <c r="AF2151" i="3"/>
  <c r="AE2151" i="3"/>
  <c r="AD2151" i="3"/>
  <c r="AC2151" i="3"/>
  <c r="AV2150" i="3"/>
  <c r="AR2150" i="3"/>
  <c r="AQ2150" i="3"/>
  <c r="AP2150" i="3"/>
  <c r="AN2150" i="3"/>
  <c r="AL2150" i="3"/>
  <c r="AK2150" i="3"/>
  <c r="AJ2150" i="3"/>
  <c r="AI2150" i="3"/>
  <c r="AG2150" i="3"/>
  <c r="AF2150" i="3"/>
  <c r="AE2150" i="3"/>
  <c r="AD2150" i="3"/>
  <c r="AC2150" i="3"/>
  <c r="AV2149" i="3"/>
  <c r="AR2149" i="3"/>
  <c r="AQ2149" i="3"/>
  <c r="AP2149" i="3"/>
  <c r="AN2149" i="3"/>
  <c r="AL2149" i="3"/>
  <c r="AK2149" i="3"/>
  <c r="AJ2149" i="3"/>
  <c r="AI2149" i="3"/>
  <c r="AG2149" i="3"/>
  <c r="AF2149" i="3"/>
  <c r="AE2149" i="3"/>
  <c r="AD2149" i="3"/>
  <c r="AC2149" i="3"/>
  <c r="AV2148" i="3"/>
  <c r="AR2148" i="3"/>
  <c r="AQ2148" i="3"/>
  <c r="AP2148" i="3"/>
  <c r="AN2148" i="3"/>
  <c r="AL2148" i="3"/>
  <c r="AK2148" i="3"/>
  <c r="AJ2148" i="3"/>
  <c r="AI2148" i="3"/>
  <c r="AG2148" i="3"/>
  <c r="AF2148" i="3"/>
  <c r="AE2148" i="3"/>
  <c r="AD2148" i="3"/>
  <c r="AC2148" i="3"/>
  <c r="AV2147" i="3"/>
  <c r="AR2147" i="3"/>
  <c r="AQ2147" i="3"/>
  <c r="AP2147" i="3"/>
  <c r="AN2147" i="3"/>
  <c r="AL2147" i="3"/>
  <c r="AK2147" i="3"/>
  <c r="AJ2147" i="3"/>
  <c r="AI2147" i="3"/>
  <c r="AG2147" i="3"/>
  <c r="AF2147" i="3"/>
  <c r="AE2147" i="3"/>
  <c r="AD2147" i="3"/>
  <c r="AC2147" i="3"/>
  <c r="AV2146" i="3"/>
  <c r="AR2146" i="3"/>
  <c r="AQ2146" i="3"/>
  <c r="AP2146" i="3"/>
  <c r="AN2146" i="3"/>
  <c r="AL2146" i="3"/>
  <c r="AK2146" i="3"/>
  <c r="AJ2146" i="3"/>
  <c r="AI2146" i="3"/>
  <c r="AG2146" i="3"/>
  <c r="AF2146" i="3"/>
  <c r="AE2146" i="3"/>
  <c r="AD2146" i="3"/>
  <c r="AC2146" i="3"/>
  <c r="AV2145" i="3"/>
  <c r="AR2145" i="3"/>
  <c r="AQ2145" i="3"/>
  <c r="AP2145" i="3"/>
  <c r="AN2145" i="3"/>
  <c r="AL2145" i="3"/>
  <c r="AK2145" i="3"/>
  <c r="AJ2145" i="3"/>
  <c r="AI2145" i="3"/>
  <c r="AG2145" i="3"/>
  <c r="AF2145" i="3"/>
  <c r="AE2145" i="3"/>
  <c r="AD2145" i="3"/>
  <c r="AC2145" i="3"/>
  <c r="AV2144" i="3"/>
  <c r="AR2144" i="3"/>
  <c r="AQ2144" i="3"/>
  <c r="AP2144" i="3"/>
  <c r="AN2144" i="3"/>
  <c r="AL2144" i="3"/>
  <c r="AK2144" i="3"/>
  <c r="AJ2144" i="3"/>
  <c r="AI2144" i="3"/>
  <c r="AG2144" i="3"/>
  <c r="AF2144" i="3"/>
  <c r="AE2144" i="3"/>
  <c r="AD2144" i="3"/>
  <c r="AC2144" i="3"/>
  <c r="AV2143" i="3"/>
  <c r="AR2143" i="3"/>
  <c r="AQ2143" i="3"/>
  <c r="AP2143" i="3"/>
  <c r="AN2143" i="3"/>
  <c r="AL2143" i="3"/>
  <c r="AK2143" i="3"/>
  <c r="AJ2143" i="3"/>
  <c r="AI2143" i="3"/>
  <c r="AG2143" i="3"/>
  <c r="AF2143" i="3"/>
  <c r="AE2143" i="3"/>
  <c r="AD2143" i="3"/>
  <c r="AC2143" i="3"/>
  <c r="AV2142" i="3"/>
  <c r="AR2142" i="3"/>
  <c r="AQ2142" i="3"/>
  <c r="AP2142" i="3"/>
  <c r="AN2142" i="3"/>
  <c r="AL2142" i="3"/>
  <c r="AK2142" i="3"/>
  <c r="AJ2142" i="3"/>
  <c r="AI2142" i="3"/>
  <c r="AG2142" i="3"/>
  <c r="AF2142" i="3"/>
  <c r="AE2142" i="3"/>
  <c r="AD2142" i="3"/>
  <c r="AC2142" i="3"/>
  <c r="AV2141" i="3"/>
  <c r="AR2141" i="3"/>
  <c r="AQ2141" i="3"/>
  <c r="AP2141" i="3"/>
  <c r="AN2141" i="3"/>
  <c r="AL2141" i="3"/>
  <c r="AK2141" i="3"/>
  <c r="AJ2141" i="3"/>
  <c r="AI2141" i="3"/>
  <c r="AG2141" i="3"/>
  <c r="AF2141" i="3"/>
  <c r="AE2141" i="3"/>
  <c r="AD2141" i="3"/>
  <c r="AC2141" i="3"/>
  <c r="AV2140" i="3"/>
  <c r="AR2140" i="3"/>
  <c r="AQ2140" i="3"/>
  <c r="AP2140" i="3"/>
  <c r="AN2140" i="3"/>
  <c r="AL2140" i="3"/>
  <c r="AK2140" i="3"/>
  <c r="AJ2140" i="3"/>
  <c r="AI2140" i="3"/>
  <c r="AG2140" i="3"/>
  <c r="AF2140" i="3"/>
  <c r="AE2140" i="3"/>
  <c r="AD2140" i="3"/>
  <c r="AC2140" i="3"/>
  <c r="AV2139" i="3"/>
  <c r="AR2139" i="3"/>
  <c r="AQ2139" i="3"/>
  <c r="AP2139" i="3"/>
  <c r="AN2139" i="3"/>
  <c r="AL2139" i="3"/>
  <c r="AK2139" i="3"/>
  <c r="AJ2139" i="3"/>
  <c r="AI2139" i="3"/>
  <c r="AG2139" i="3"/>
  <c r="AF2139" i="3"/>
  <c r="AE2139" i="3"/>
  <c r="AD2139" i="3"/>
  <c r="AC2139" i="3"/>
  <c r="AV2138" i="3"/>
  <c r="AR2138" i="3"/>
  <c r="AQ2138" i="3"/>
  <c r="AP2138" i="3"/>
  <c r="AN2138" i="3"/>
  <c r="AL2138" i="3"/>
  <c r="AK2138" i="3"/>
  <c r="AJ2138" i="3"/>
  <c r="AI2138" i="3"/>
  <c r="AG2138" i="3"/>
  <c r="AF2138" i="3"/>
  <c r="AE2138" i="3"/>
  <c r="AD2138" i="3"/>
  <c r="AC2138" i="3"/>
  <c r="AV2137" i="3"/>
  <c r="AR2137" i="3"/>
  <c r="AQ2137" i="3"/>
  <c r="AP2137" i="3"/>
  <c r="AN2137" i="3"/>
  <c r="AL2137" i="3"/>
  <c r="AK2137" i="3"/>
  <c r="AJ2137" i="3"/>
  <c r="AI2137" i="3"/>
  <c r="AG2137" i="3"/>
  <c r="AF2137" i="3"/>
  <c r="AE2137" i="3"/>
  <c r="AD2137" i="3"/>
  <c r="AC2137" i="3"/>
  <c r="AV2136" i="3"/>
  <c r="AR2136" i="3"/>
  <c r="AQ2136" i="3"/>
  <c r="AP2136" i="3"/>
  <c r="AN2136" i="3"/>
  <c r="AL2136" i="3"/>
  <c r="AK2136" i="3"/>
  <c r="AJ2136" i="3"/>
  <c r="AI2136" i="3"/>
  <c r="AG2136" i="3"/>
  <c r="AF2136" i="3"/>
  <c r="AE2136" i="3"/>
  <c r="AD2136" i="3"/>
  <c r="AC2136" i="3"/>
  <c r="AV2135" i="3"/>
  <c r="AR2135" i="3"/>
  <c r="AQ2135" i="3"/>
  <c r="AP2135" i="3"/>
  <c r="AN2135" i="3"/>
  <c r="AL2135" i="3"/>
  <c r="AK2135" i="3"/>
  <c r="AJ2135" i="3"/>
  <c r="AI2135" i="3"/>
  <c r="AG2135" i="3"/>
  <c r="AF2135" i="3"/>
  <c r="AE2135" i="3"/>
  <c r="AD2135" i="3"/>
  <c r="AC2135" i="3"/>
  <c r="AV2134" i="3"/>
  <c r="AR2134" i="3"/>
  <c r="AQ2134" i="3"/>
  <c r="AP2134" i="3"/>
  <c r="AN2134" i="3"/>
  <c r="AL2134" i="3"/>
  <c r="AK2134" i="3"/>
  <c r="AJ2134" i="3"/>
  <c r="AI2134" i="3"/>
  <c r="AG2134" i="3"/>
  <c r="AF2134" i="3"/>
  <c r="AE2134" i="3"/>
  <c r="AD2134" i="3"/>
  <c r="AC2134" i="3"/>
  <c r="AV2133" i="3"/>
  <c r="AR2133" i="3"/>
  <c r="AQ2133" i="3"/>
  <c r="AP2133" i="3"/>
  <c r="AN2133" i="3"/>
  <c r="AL2133" i="3"/>
  <c r="AK2133" i="3"/>
  <c r="AJ2133" i="3"/>
  <c r="AI2133" i="3"/>
  <c r="AG2133" i="3"/>
  <c r="AF2133" i="3"/>
  <c r="AE2133" i="3"/>
  <c r="AD2133" i="3"/>
  <c r="AC2133" i="3"/>
  <c r="AV2132" i="3"/>
  <c r="AR2132" i="3"/>
  <c r="AQ2132" i="3"/>
  <c r="AP2132" i="3"/>
  <c r="AN2132" i="3"/>
  <c r="AL2132" i="3"/>
  <c r="AK2132" i="3"/>
  <c r="AJ2132" i="3"/>
  <c r="AI2132" i="3"/>
  <c r="AG2132" i="3"/>
  <c r="AF2132" i="3"/>
  <c r="AE2132" i="3"/>
  <c r="AD2132" i="3"/>
  <c r="AC2132" i="3"/>
  <c r="AV2131" i="3"/>
  <c r="AR2131" i="3"/>
  <c r="AQ2131" i="3"/>
  <c r="AP2131" i="3"/>
  <c r="AN2131" i="3"/>
  <c r="AL2131" i="3"/>
  <c r="AK2131" i="3"/>
  <c r="AJ2131" i="3"/>
  <c r="AI2131" i="3"/>
  <c r="AG2131" i="3"/>
  <c r="AF2131" i="3"/>
  <c r="AE2131" i="3"/>
  <c r="AD2131" i="3"/>
  <c r="AC2131" i="3"/>
  <c r="AV2130" i="3"/>
  <c r="AR2130" i="3"/>
  <c r="AQ2130" i="3"/>
  <c r="AP2130" i="3"/>
  <c r="AN2130" i="3"/>
  <c r="AL2130" i="3"/>
  <c r="AK2130" i="3"/>
  <c r="AJ2130" i="3"/>
  <c r="AI2130" i="3"/>
  <c r="AG2130" i="3"/>
  <c r="AF2130" i="3"/>
  <c r="AE2130" i="3"/>
  <c r="AD2130" i="3"/>
  <c r="AC2130" i="3"/>
  <c r="AV2129" i="3"/>
  <c r="AR2129" i="3"/>
  <c r="AQ2129" i="3"/>
  <c r="AP2129" i="3"/>
  <c r="AN2129" i="3"/>
  <c r="AL2129" i="3"/>
  <c r="AK2129" i="3"/>
  <c r="AJ2129" i="3"/>
  <c r="AI2129" i="3"/>
  <c r="AG2129" i="3"/>
  <c r="AF2129" i="3"/>
  <c r="AE2129" i="3"/>
  <c r="AD2129" i="3"/>
  <c r="AC2129" i="3"/>
  <c r="AV2128" i="3"/>
  <c r="AR2128" i="3"/>
  <c r="AQ2128" i="3"/>
  <c r="AP2128" i="3"/>
  <c r="AN2128" i="3"/>
  <c r="AL2128" i="3"/>
  <c r="AK2128" i="3"/>
  <c r="AJ2128" i="3"/>
  <c r="AI2128" i="3"/>
  <c r="AG2128" i="3"/>
  <c r="AF2128" i="3"/>
  <c r="AE2128" i="3"/>
  <c r="AD2128" i="3"/>
  <c r="AC2128" i="3"/>
  <c r="AV2127" i="3"/>
  <c r="AR2127" i="3"/>
  <c r="AQ2127" i="3"/>
  <c r="AP2127" i="3"/>
  <c r="AN2127" i="3"/>
  <c r="AL2127" i="3"/>
  <c r="AK2127" i="3"/>
  <c r="AJ2127" i="3"/>
  <c r="AI2127" i="3"/>
  <c r="AG2127" i="3"/>
  <c r="AF2127" i="3"/>
  <c r="AE2127" i="3"/>
  <c r="AD2127" i="3"/>
  <c r="AC2127" i="3"/>
  <c r="AV2126" i="3"/>
  <c r="AR2126" i="3"/>
  <c r="AQ2126" i="3"/>
  <c r="AP2126" i="3"/>
  <c r="AN2126" i="3"/>
  <c r="AL2126" i="3"/>
  <c r="AK2126" i="3"/>
  <c r="AJ2126" i="3"/>
  <c r="AI2126" i="3"/>
  <c r="AG2126" i="3"/>
  <c r="AF2126" i="3"/>
  <c r="AE2126" i="3"/>
  <c r="AD2126" i="3"/>
  <c r="AC2126" i="3"/>
  <c r="AV2125" i="3"/>
  <c r="AR2125" i="3"/>
  <c r="AQ2125" i="3"/>
  <c r="AP2125" i="3"/>
  <c r="AN2125" i="3"/>
  <c r="AL2125" i="3"/>
  <c r="AK2125" i="3"/>
  <c r="AJ2125" i="3"/>
  <c r="AI2125" i="3"/>
  <c r="AG2125" i="3"/>
  <c r="AF2125" i="3"/>
  <c r="AE2125" i="3"/>
  <c r="AD2125" i="3"/>
  <c r="AC2125" i="3"/>
  <c r="AV2124" i="3"/>
  <c r="AR2124" i="3"/>
  <c r="AQ2124" i="3"/>
  <c r="AP2124" i="3"/>
  <c r="AN2124" i="3"/>
  <c r="AL2124" i="3"/>
  <c r="AK2124" i="3"/>
  <c r="AJ2124" i="3"/>
  <c r="AI2124" i="3"/>
  <c r="AG2124" i="3"/>
  <c r="AF2124" i="3"/>
  <c r="AE2124" i="3"/>
  <c r="AD2124" i="3"/>
  <c r="AC2124" i="3"/>
  <c r="AV2123" i="3"/>
  <c r="AR2123" i="3"/>
  <c r="AQ2123" i="3"/>
  <c r="AP2123" i="3"/>
  <c r="AN2123" i="3"/>
  <c r="AL2123" i="3"/>
  <c r="AK2123" i="3"/>
  <c r="AJ2123" i="3"/>
  <c r="AI2123" i="3"/>
  <c r="AG2123" i="3"/>
  <c r="AF2123" i="3"/>
  <c r="AE2123" i="3"/>
  <c r="AD2123" i="3"/>
  <c r="AC2123" i="3"/>
  <c r="AV2122" i="3"/>
  <c r="AR2122" i="3"/>
  <c r="AQ2122" i="3"/>
  <c r="AP2122" i="3"/>
  <c r="AN2122" i="3"/>
  <c r="AL2122" i="3"/>
  <c r="AK2122" i="3"/>
  <c r="AJ2122" i="3"/>
  <c r="AI2122" i="3"/>
  <c r="AG2122" i="3"/>
  <c r="AF2122" i="3"/>
  <c r="AE2122" i="3"/>
  <c r="AD2122" i="3"/>
  <c r="AC2122" i="3"/>
  <c r="AV2121" i="3"/>
  <c r="AR2121" i="3"/>
  <c r="AQ2121" i="3"/>
  <c r="AP2121" i="3"/>
  <c r="AN2121" i="3"/>
  <c r="AL2121" i="3"/>
  <c r="AK2121" i="3"/>
  <c r="AJ2121" i="3"/>
  <c r="AI2121" i="3"/>
  <c r="AG2121" i="3"/>
  <c r="AF2121" i="3"/>
  <c r="AE2121" i="3"/>
  <c r="AD2121" i="3"/>
  <c r="AC2121" i="3"/>
  <c r="AV2120" i="3"/>
  <c r="AR2120" i="3"/>
  <c r="AQ2120" i="3"/>
  <c r="AP2120" i="3"/>
  <c r="AN2120" i="3"/>
  <c r="AL2120" i="3"/>
  <c r="AK2120" i="3"/>
  <c r="AJ2120" i="3"/>
  <c r="AI2120" i="3"/>
  <c r="AG2120" i="3"/>
  <c r="AF2120" i="3"/>
  <c r="AE2120" i="3"/>
  <c r="AD2120" i="3"/>
  <c r="AC2120" i="3"/>
  <c r="AV2119" i="3"/>
  <c r="AR2119" i="3"/>
  <c r="AQ2119" i="3"/>
  <c r="AP2119" i="3"/>
  <c r="AN2119" i="3"/>
  <c r="AL2119" i="3"/>
  <c r="AK2119" i="3"/>
  <c r="AJ2119" i="3"/>
  <c r="AI2119" i="3"/>
  <c r="AG2119" i="3"/>
  <c r="AF2119" i="3"/>
  <c r="AE2119" i="3"/>
  <c r="AD2119" i="3"/>
  <c r="AC2119" i="3"/>
  <c r="AV2118" i="3"/>
  <c r="AR2118" i="3"/>
  <c r="AQ2118" i="3"/>
  <c r="AP2118" i="3"/>
  <c r="AN2118" i="3"/>
  <c r="AL2118" i="3"/>
  <c r="AK2118" i="3"/>
  <c r="AJ2118" i="3"/>
  <c r="AI2118" i="3"/>
  <c r="AG2118" i="3"/>
  <c r="AF2118" i="3"/>
  <c r="AE2118" i="3"/>
  <c r="AD2118" i="3"/>
  <c r="AC2118" i="3"/>
  <c r="AV2117" i="3"/>
  <c r="AR2117" i="3"/>
  <c r="AQ2117" i="3"/>
  <c r="AP2117" i="3"/>
  <c r="AN2117" i="3"/>
  <c r="AL2117" i="3"/>
  <c r="AK2117" i="3"/>
  <c r="AJ2117" i="3"/>
  <c r="AI2117" i="3"/>
  <c r="AG2117" i="3"/>
  <c r="AF2117" i="3"/>
  <c r="AE2117" i="3"/>
  <c r="AD2117" i="3"/>
  <c r="AC2117" i="3"/>
  <c r="AV2116" i="3"/>
  <c r="AR2116" i="3"/>
  <c r="AQ2116" i="3"/>
  <c r="AP2116" i="3"/>
  <c r="AN2116" i="3"/>
  <c r="AL2116" i="3"/>
  <c r="AK2116" i="3"/>
  <c r="AJ2116" i="3"/>
  <c r="AI2116" i="3"/>
  <c r="AG2116" i="3"/>
  <c r="AF2116" i="3"/>
  <c r="AE2116" i="3"/>
  <c r="AD2116" i="3"/>
  <c r="AC2116" i="3"/>
  <c r="AV2115" i="3"/>
  <c r="AR2115" i="3"/>
  <c r="AQ2115" i="3"/>
  <c r="AP2115" i="3"/>
  <c r="AN2115" i="3"/>
  <c r="AL2115" i="3"/>
  <c r="AK2115" i="3"/>
  <c r="AJ2115" i="3"/>
  <c r="AI2115" i="3"/>
  <c r="AG2115" i="3"/>
  <c r="AF2115" i="3"/>
  <c r="AE2115" i="3"/>
  <c r="AD2115" i="3"/>
  <c r="AC2115" i="3"/>
  <c r="AV2114" i="3"/>
  <c r="AR2114" i="3"/>
  <c r="AQ2114" i="3"/>
  <c r="AP2114" i="3"/>
  <c r="AN2114" i="3"/>
  <c r="AL2114" i="3"/>
  <c r="AK2114" i="3"/>
  <c r="AJ2114" i="3"/>
  <c r="AI2114" i="3"/>
  <c r="AG2114" i="3"/>
  <c r="AF2114" i="3"/>
  <c r="AE2114" i="3"/>
  <c r="AD2114" i="3"/>
  <c r="AC2114" i="3"/>
  <c r="AV2113" i="3"/>
  <c r="AR2113" i="3"/>
  <c r="AQ2113" i="3"/>
  <c r="AP2113" i="3"/>
  <c r="AN2113" i="3"/>
  <c r="AL2113" i="3"/>
  <c r="AK2113" i="3"/>
  <c r="AJ2113" i="3"/>
  <c r="AI2113" i="3"/>
  <c r="AG2113" i="3"/>
  <c r="AF2113" i="3"/>
  <c r="AE2113" i="3"/>
  <c r="AD2113" i="3"/>
  <c r="AC2113" i="3"/>
  <c r="AV2112" i="3"/>
  <c r="AR2112" i="3"/>
  <c r="AQ2112" i="3"/>
  <c r="AP2112" i="3"/>
  <c r="AN2112" i="3"/>
  <c r="AL2112" i="3"/>
  <c r="AK2112" i="3"/>
  <c r="AJ2112" i="3"/>
  <c r="AI2112" i="3"/>
  <c r="AG2112" i="3"/>
  <c r="AF2112" i="3"/>
  <c r="AE2112" i="3"/>
  <c r="AD2112" i="3"/>
  <c r="AC2112" i="3"/>
  <c r="AV2111" i="3"/>
  <c r="AR2111" i="3"/>
  <c r="AQ2111" i="3"/>
  <c r="AP2111" i="3"/>
  <c r="AN2111" i="3"/>
  <c r="AL2111" i="3"/>
  <c r="AK2111" i="3"/>
  <c r="AJ2111" i="3"/>
  <c r="AI2111" i="3"/>
  <c r="AG2111" i="3"/>
  <c r="AF2111" i="3"/>
  <c r="AE2111" i="3"/>
  <c r="AD2111" i="3"/>
  <c r="AC2111" i="3"/>
  <c r="AV2110" i="3"/>
  <c r="AR2110" i="3"/>
  <c r="AQ2110" i="3"/>
  <c r="AP2110" i="3"/>
  <c r="AN2110" i="3"/>
  <c r="AL2110" i="3"/>
  <c r="AK2110" i="3"/>
  <c r="AJ2110" i="3"/>
  <c r="AI2110" i="3"/>
  <c r="AG2110" i="3"/>
  <c r="AF2110" i="3"/>
  <c r="AE2110" i="3"/>
  <c r="AD2110" i="3"/>
  <c r="AC2110" i="3"/>
  <c r="AV2109" i="3"/>
  <c r="AR2109" i="3"/>
  <c r="AQ2109" i="3"/>
  <c r="AP2109" i="3"/>
  <c r="AN2109" i="3"/>
  <c r="AL2109" i="3"/>
  <c r="AK2109" i="3"/>
  <c r="AJ2109" i="3"/>
  <c r="AI2109" i="3"/>
  <c r="AG2109" i="3"/>
  <c r="AF2109" i="3"/>
  <c r="AE2109" i="3"/>
  <c r="AD2109" i="3"/>
  <c r="AC2109" i="3"/>
  <c r="AV2108" i="3"/>
  <c r="AR2108" i="3"/>
  <c r="AQ2108" i="3"/>
  <c r="AP2108" i="3"/>
  <c r="AN2108" i="3"/>
  <c r="AL2108" i="3"/>
  <c r="AK2108" i="3"/>
  <c r="AJ2108" i="3"/>
  <c r="AI2108" i="3"/>
  <c r="AG2108" i="3"/>
  <c r="AF2108" i="3"/>
  <c r="AE2108" i="3"/>
  <c r="AD2108" i="3"/>
  <c r="AC2108" i="3"/>
  <c r="AV2107" i="3"/>
  <c r="AR2107" i="3"/>
  <c r="AQ2107" i="3"/>
  <c r="AP2107" i="3"/>
  <c r="AN2107" i="3"/>
  <c r="AL2107" i="3"/>
  <c r="AK2107" i="3"/>
  <c r="AJ2107" i="3"/>
  <c r="AI2107" i="3"/>
  <c r="AG2107" i="3"/>
  <c r="AF2107" i="3"/>
  <c r="AE2107" i="3"/>
  <c r="AD2107" i="3"/>
  <c r="AC2107" i="3"/>
  <c r="AV2106" i="3"/>
  <c r="AR2106" i="3"/>
  <c r="AQ2106" i="3"/>
  <c r="AP2106" i="3"/>
  <c r="AN2106" i="3"/>
  <c r="AL2106" i="3"/>
  <c r="AK2106" i="3"/>
  <c r="AJ2106" i="3"/>
  <c r="AI2106" i="3"/>
  <c r="AG2106" i="3"/>
  <c r="AF2106" i="3"/>
  <c r="AE2106" i="3"/>
  <c r="AD2106" i="3"/>
  <c r="AC2106" i="3"/>
  <c r="AV2105" i="3"/>
  <c r="AR2105" i="3"/>
  <c r="AQ2105" i="3"/>
  <c r="AP2105" i="3"/>
  <c r="AN2105" i="3"/>
  <c r="AL2105" i="3"/>
  <c r="AK2105" i="3"/>
  <c r="AJ2105" i="3"/>
  <c r="AI2105" i="3"/>
  <c r="AG2105" i="3"/>
  <c r="AF2105" i="3"/>
  <c r="AE2105" i="3"/>
  <c r="AD2105" i="3"/>
  <c r="AC2105" i="3"/>
  <c r="AV2104" i="3"/>
  <c r="AR2104" i="3"/>
  <c r="AQ2104" i="3"/>
  <c r="AP2104" i="3"/>
  <c r="AN2104" i="3"/>
  <c r="AL2104" i="3"/>
  <c r="AK2104" i="3"/>
  <c r="AJ2104" i="3"/>
  <c r="AI2104" i="3"/>
  <c r="AG2104" i="3"/>
  <c r="AF2104" i="3"/>
  <c r="AE2104" i="3"/>
  <c r="AD2104" i="3"/>
  <c r="AC2104" i="3"/>
  <c r="AV2103" i="3"/>
  <c r="AR2103" i="3"/>
  <c r="AQ2103" i="3"/>
  <c r="AP2103" i="3"/>
  <c r="AN2103" i="3"/>
  <c r="AL2103" i="3"/>
  <c r="AK2103" i="3"/>
  <c r="AJ2103" i="3"/>
  <c r="AI2103" i="3"/>
  <c r="AG2103" i="3"/>
  <c r="AF2103" i="3"/>
  <c r="AE2103" i="3"/>
  <c r="AD2103" i="3"/>
  <c r="AC2103" i="3"/>
  <c r="AV2102" i="3"/>
  <c r="AR2102" i="3"/>
  <c r="AQ2102" i="3"/>
  <c r="AP2102" i="3"/>
  <c r="AN2102" i="3"/>
  <c r="AL2102" i="3"/>
  <c r="AK2102" i="3"/>
  <c r="AJ2102" i="3"/>
  <c r="AI2102" i="3"/>
  <c r="AG2102" i="3"/>
  <c r="AF2102" i="3"/>
  <c r="AE2102" i="3"/>
  <c r="AD2102" i="3"/>
  <c r="AC2102" i="3"/>
  <c r="AV2101" i="3"/>
  <c r="AR2101" i="3"/>
  <c r="AQ2101" i="3"/>
  <c r="AP2101" i="3"/>
  <c r="AN2101" i="3"/>
  <c r="AL2101" i="3"/>
  <c r="AK2101" i="3"/>
  <c r="AJ2101" i="3"/>
  <c r="AI2101" i="3"/>
  <c r="AG2101" i="3"/>
  <c r="AF2101" i="3"/>
  <c r="AE2101" i="3"/>
  <c r="AD2101" i="3"/>
  <c r="AC2101" i="3"/>
  <c r="AV2100" i="3"/>
  <c r="AR2100" i="3"/>
  <c r="AQ2100" i="3"/>
  <c r="AP2100" i="3"/>
  <c r="AN2100" i="3"/>
  <c r="AL2100" i="3"/>
  <c r="AK2100" i="3"/>
  <c r="AJ2100" i="3"/>
  <c r="AI2100" i="3"/>
  <c r="AG2100" i="3"/>
  <c r="AF2100" i="3"/>
  <c r="AE2100" i="3"/>
  <c r="AD2100" i="3"/>
  <c r="AC2100" i="3"/>
  <c r="AV2099" i="3"/>
  <c r="AR2099" i="3"/>
  <c r="AQ2099" i="3"/>
  <c r="AP2099" i="3"/>
  <c r="AN2099" i="3"/>
  <c r="AL2099" i="3"/>
  <c r="AK2099" i="3"/>
  <c r="AJ2099" i="3"/>
  <c r="AI2099" i="3"/>
  <c r="AG2099" i="3"/>
  <c r="AF2099" i="3"/>
  <c r="AE2099" i="3"/>
  <c r="AD2099" i="3"/>
  <c r="AC2099" i="3"/>
  <c r="AV2098" i="3"/>
  <c r="AR2098" i="3"/>
  <c r="AQ2098" i="3"/>
  <c r="AP2098" i="3"/>
  <c r="AN2098" i="3"/>
  <c r="AL2098" i="3"/>
  <c r="AK2098" i="3"/>
  <c r="AJ2098" i="3"/>
  <c r="AI2098" i="3"/>
  <c r="AG2098" i="3"/>
  <c r="AF2098" i="3"/>
  <c r="AE2098" i="3"/>
  <c r="AD2098" i="3"/>
  <c r="AC2098" i="3"/>
  <c r="AV2097" i="3"/>
  <c r="AR2097" i="3"/>
  <c r="AQ2097" i="3"/>
  <c r="AP2097" i="3"/>
  <c r="AN2097" i="3"/>
  <c r="AL2097" i="3"/>
  <c r="AK2097" i="3"/>
  <c r="AJ2097" i="3"/>
  <c r="AI2097" i="3"/>
  <c r="AG2097" i="3"/>
  <c r="AF2097" i="3"/>
  <c r="AE2097" i="3"/>
  <c r="AD2097" i="3"/>
  <c r="AC2097" i="3"/>
  <c r="AV2096" i="3"/>
  <c r="AR2096" i="3"/>
  <c r="AQ2096" i="3"/>
  <c r="AP2096" i="3"/>
  <c r="AN2096" i="3"/>
  <c r="AL2096" i="3"/>
  <c r="AK2096" i="3"/>
  <c r="AJ2096" i="3"/>
  <c r="AI2096" i="3"/>
  <c r="AG2096" i="3"/>
  <c r="AF2096" i="3"/>
  <c r="AE2096" i="3"/>
  <c r="AD2096" i="3"/>
  <c r="AC2096" i="3"/>
  <c r="AV2095" i="3"/>
  <c r="AR2095" i="3"/>
  <c r="AQ2095" i="3"/>
  <c r="AP2095" i="3"/>
  <c r="AN2095" i="3"/>
  <c r="AL2095" i="3"/>
  <c r="AK2095" i="3"/>
  <c r="AJ2095" i="3"/>
  <c r="AI2095" i="3"/>
  <c r="AG2095" i="3"/>
  <c r="AF2095" i="3"/>
  <c r="AE2095" i="3"/>
  <c r="AD2095" i="3"/>
  <c r="AC2095" i="3"/>
  <c r="AV2094" i="3"/>
  <c r="AR2094" i="3"/>
  <c r="AQ2094" i="3"/>
  <c r="AP2094" i="3"/>
  <c r="AN2094" i="3"/>
  <c r="AL2094" i="3"/>
  <c r="AK2094" i="3"/>
  <c r="AJ2094" i="3"/>
  <c r="AI2094" i="3"/>
  <c r="AG2094" i="3"/>
  <c r="AF2094" i="3"/>
  <c r="AE2094" i="3"/>
  <c r="AD2094" i="3"/>
  <c r="AC2094" i="3"/>
  <c r="AV2093" i="3"/>
  <c r="AR2093" i="3"/>
  <c r="AQ2093" i="3"/>
  <c r="AP2093" i="3"/>
  <c r="AN2093" i="3"/>
  <c r="AL2093" i="3"/>
  <c r="AK2093" i="3"/>
  <c r="AJ2093" i="3"/>
  <c r="AI2093" i="3"/>
  <c r="AG2093" i="3"/>
  <c r="AF2093" i="3"/>
  <c r="AE2093" i="3"/>
  <c r="AD2093" i="3"/>
  <c r="AC2093" i="3"/>
  <c r="AV2092" i="3"/>
  <c r="AR2092" i="3"/>
  <c r="AQ2092" i="3"/>
  <c r="AP2092" i="3"/>
  <c r="AN2092" i="3"/>
  <c r="AL2092" i="3"/>
  <c r="AK2092" i="3"/>
  <c r="AJ2092" i="3"/>
  <c r="AI2092" i="3"/>
  <c r="AG2092" i="3"/>
  <c r="AF2092" i="3"/>
  <c r="AE2092" i="3"/>
  <c r="AD2092" i="3"/>
  <c r="AC2092" i="3"/>
  <c r="AV2091" i="3"/>
  <c r="AR2091" i="3"/>
  <c r="AQ2091" i="3"/>
  <c r="AP2091" i="3"/>
  <c r="AN2091" i="3"/>
  <c r="AL2091" i="3"/>
  <c r="AK2091" i="3"/>
  <c r="AJ2091" i="3"/>
  <c r="AI2091" i="3"/>
  <c r="AG2091" i="3"/>
  <c r="AF2091" i="3"/>
  <c r="AE2091" i="3"/>
  <c r="AD2091" i="3"/>
  <c r="AC2091" i="3"/>
  <c r="AV2090" i="3"/>
  <c r="AR2090" i="3"/>
  <c r="AQ2090" i="3"/>
  <c r="AP2090" i="3"/>
  <c r="AN2090" i="3"/>
  <c r="AL2090" i="3"/>
  <c r="AK2090" i="3"/>
  <c r="AJ2090" i="3"/>
  <c r="AI2090" i="3"/>
  <c r="AG2090" i="3"/>
  <c r="AF2090" i="3"/>
  <c r="AE2090" i="3"/>
  <c r="AD2090" i="3"/>
  <c r="AC2090" i="3"/>
  <c r="AV2089" i="3"/>
  <c r="AR2089" i="3"/>
  <c r="AQ2089" i="3"/>
  <c r="AP2089" i="3"/>
  <c r="AN2089" i="3"/>
  <c r="AL2089" i="3"/>
  <c r="AK2089" i="3"/>
  <c r="AJ2089" i="3"/>
  <c r="AI2089" i="3"/>
  <c r="AG2089" i="3"/>
  <c r="AF2089" i="3"/>
  <c r="AE2089" i="3"/>
  <c r="AD2089" i="3"/>
  <c r="AC2089" i="3"/>
  <c r="AV2088" i="3"/>
  <c r="AR2088" i="3"/>
  <c r="AQ2088" i="3"/>
  <c r="AP2088" i="3"/>
  <c r="AN2088" i="3"/>
  <c r="AL2088" i="3"/>
  <c r="AK2088" i="3"/>
  <c r="AJ2088" i="3"/>
  <c r="AI2088" i="3"/>
  <c r="AG2088" i="3"/>
  <c r="AF2088" i="3"/>
  <c r="AE2088" i="3"/>
  <c r="AD2088" i="3"/>
  <c r="AC2088" i="3"/>
  <c r="AV2087" i="3"/>
  <c r="AR2087" i="3"/>
  <c r="AQ2087" i="3"/>
  <c r="AP2087" i="3"/>
  <c r="AN2087" i="3"/>
  <c r="AL2087" i="3"/>
  <c r="AK2087" i="3"/>
  <c r="AJ2087" i="3"/>
  <c r="AI2087" i="3"/>
  <c r="AG2087" i="3"/>
  <c r="AF2087" i="3"/>
  <c r="AE2087" i="3"/>
  <c r="AD2087" i="3"/>
  <c r="AC2087" i="3"/>
  <c r="AV2086" i="3"/>
  <c r="AR2086" i="3"/>
  <c r="AQ2086" i="3"/>
  <c r="AP2086" i="3"/>
  <c r="AN2086" i="3"/>
  <c r="AL2086" i="3"/>
  <c r="AK2086" i="3"/>
  <c r="AJ2086" i="3"/>
  <c r="AI2086" i="3"/>
  <c r="AG2086" i="3"/>
  <c r="AF2086" i="3"/>
  <c r="AE2086" i="3"/>
  <c r="AD2086" i="3"/>
  <c r="AC2086" i="3"/>
  <c r="AV2085" i="3"/>
  <c r="AR2085" i="3"/>
  <c r="AQ2085" i="3"/>
  <c r="AP2085" i="3"/>
  <c r="AN2085" i="3"/>
  <c r="AL2085" i="3"/>
  <c r="AK2085" i="3"/>
  <c r="AJ2085" i="3"/>
  <c r="AI2085" i="3"/>
  <c r="AG2085" i="3"/>
  <c r="AF2085" i="3"/>
  <c r="AE2085" i="3"/>
  <c r="AD2085" i="3"/>
  <c r="AC2085" i="3"/>
  <c r="AV2084" i="3"/>
  <c r="AR2084" i="3"/>
  <c r="AQ2084" i="3"/>
  <c r="AP2084" i="3"/>
  <c r="AN2084" i="3"/>
  <c r="AL2084" i="3"/>
  <c r="AK2084" i="3"/>
  <c r="AJ2084" i="3"/>
  <c r="AI2084" i="3"/>
  <c r="AG2084" i="3"/>
  <c r="AF2084" i="3"/>
  <c r="AE2084" i="3"/>
  <c r="AD2084" i="3"/>
  <c r="AC2084" i="3"/>
  <c r="AV2083" i="3"/>
  <c r="AR2083" i="3"/>
  <c r="AQ2083" i="3"/>
  <c r="AP2083" i="3"/>
  <c r="AN2083" i="3"/>
  <c r="AL2083" i="3"/>
  <c r="AK2083" i="3"/>
  <c r="AJ2083" i="3"/>
  <c r="AI2083" i="3"/>
  <c r="AG2083" i="3"/>
  <c r="AF2083" i="3"/>
  <c r="AE2083" i="3"/>
  <c r="AD2083" i="3"/>
  <c r="AC2083" i="3"/>
  <c r="AV2082" i="3"/>
  <c r="AR2082" i="3"/>
  <c r="AQ2082" i="3"/>
  <c r="AP2082" i="3"/>
  <c r="AN2082" i="3"/>
  <c r="AL2082" i="3"/>
  <c r="AK2082" i="3"/>
  <c r="AJ2082" i="3"/>
  <c r="AI2082" i="3"/>
  <c r="AG2082" i="3"/>
  <c r="AF2082" i="3"/>
  <c r="AE2082" i="3"/>
  <c r="AD2082" i="3"/>
  <c r="AC2082" i="3"/>
  <c r="AV2081" i="3"/>
  <c r="AR2081" i="3"/>
  <c r="AQ2081" i="3"/>
  <c r="AP2081" i="3"/>
  <c r="AN2081" i="3"/>
  <c r="AL2081" i="3"/>
  <c r="AK2081" i="3"/>
  <c r="AJ2081" i="3"/>
  <c r="AI2081" i="3"/>
  <c r="AG2081" i="3"/>
  <c r="AF2081" i="3"/>
  <c r="AE2081" i="3"/>
  <c r="AD2081" i="3"/>
  <c r="AC2081" i="3"/>
  <c r="AV2080" i="3"/>
  <c r="AR2080" i="3"/>
  <c r="AQ2080" i="3"/>
  <c r="AP2080" i="3"/>
  <c r="AN2080" i="3"/>
  <c r="AL2080" i="3"/>
  <c r="AK2080" i="3"/>
  <c r="AJ2080" i="3"/>
  <c r="AI2080" i="3"/>
  <c r="AG2080" i="3"/>
  <c r="AF2080" i="3"/>
  <c r="AE2080" i="3"/>
  <c r="AD2080" i="3"/>
  <c r="AC2080" i="3"/>
  <c r="AV2079" i="3"/>
  <c r="AR2079" i="3"/>
  <c r="AQ2079" i="3"/>
  <c r="AP2079" i="3"/>
  <c r="AN2079" i="3"/>
  <c r="AL2079" i="3"/>
  <c r="AK2079" i="3"/>
  <c r="AJ2079" i="3"/>
  <c r="AI2079" i="3"/>
  <c r="AG2079" i="3"/>
  <c r="AF2079" i="3"/>
  <c r="AE2079" i="3"/>
  <c r="AD2079" i="3"/>
  <c r="AC2079" i="3"/>
  <c r="AV2078" i="3"/>
  <c r="AR2078" i="3"/>
  <c r="AQ2078" i="3"/>
  <c r="AP2078" i="3"/>
  <c r="AN2078" i="3"/>
  <c r="AL2078" i="3"/>
  <c r="AK2078" i="3"/>
  <c r="AJ2078" i="3"/>
  <c r="AI2078" i="3"/>
  <c r="AG2078" i="3"/>
  <c r="AF2078" i="3"/>
  <c r="AE2078" i="3"/>
  <c r="AD2078" i="3"/>
  <c r="AC2078" i="3"/>
  <c r="AV2077" i="3"/>
  <c r="AR2077" i="3"/>
  <c r="AQ2077" i="3"/>
  <c r="AP2077" i="3"/>
  <c r="AN2077" i="3"/>
  <c r="AL2077" i="3"/>
  <c r="AK2077" i="3"/>
  <c r="AJ2077" i="3"/>
  <c r="AI2077" i="3"/>
  <c r="AG2077" i="3"/>
  <c r="AF2077" i="3"/>
  <c r="AE2077" i="3"/>
  <c r="AD2077" i="3"/>
  <c r="AC2077" i="3"/>
  <c r="AV2076" i="3"/>
  <c r="AR2076" i="3"/>
  <c r="AQ2076" i="3"/>
  <c r="AP2076" i="3"/>
  <c r="AN2076" i="3"/>
  <c r="AL2076" i="3"/>
  <c r="AK2076" i="3"/>
  <c r="AJ2076" i="3"/>
  <c r="AI2076" i="3"/>
  <c r="AG2076" i="3"/>
  <c r="AF2076" i="3"/>
  <c r="AE2076" i="3"/>
  <c r="AD2076" i="3"/>
  <c r="AC2076" i="3"/>
  <c r="AV2075" i="3"/>
  <c r="AR2075" i="3"/>
  <c r="AQ2075" i="3"/>
  <c r="AP2075" i="3"/>
  <c r="AN2075" i="3"/>
  <c r="AL2075" i="3"/>
  <c r="AK2075" i="3"/>
  <c r="AJ2075" i="3"/>
  <c r="AI2075" i="3"/>
  <c r="AG2075" i="3"/>
  <c r="AF2075" i="3"/>
  <c r="AE2075" i="3"/>
  <c r="AD2075" i="3"/>
  <c r="AC2075" i="3"/>
  <c r="AV2074" i="3"/>
  <c r="AR2074" i="3"/>
  <c r="AQ2074" i="3"/>
  <c r="AP2074" i="3"/>
  <c r="AN2074" i="3"/>
  <c r="AL2074" i="3"/>
  <c r="AK2074" i="3"/>
  <c r="AJ2074" i="3"/>
  <c r="AI2074" i="3"/>
  <c r="AG2074" i="3"/>
  <c r="AF2074" i="3"/>
  <c r="AE2074" i="3"/>
  <c r="AD2074" i="3"/>
  <c r="AC2074" i="3"/>
  <c r="AV2073" i="3"/>
  <c r="AR2073" i="3"/>
  <c r="AQ2073" i="3"/>
  <c r="AP2073" i="3"/>
  <c r="AN2073" i="3"/>
  <c r="AL2073" i="3"/>
  <c r="AK2073" i="3"/>
  <c r="AJ2073" i="3"/>
  <c r="AI2073" i="3"/>
  <c r="AG2073" i="3"/>
  <c r="AF2073" i="3"/>
  <c r="AE2073" i="3"/>
  <c r="AD2073" i="3"/>
  <c r="AC2073" i="3"/>
  <c r="AV2072" i="3"/>
  <c r="AR2072" i="3"/>
  <c r="AQ2072" i="3"/>
  <c r="AP2072" i="3"/>
  <c r="AN2072" i="3"/>
  <c r="AL2072" i="3"/>
  <c r="AK2072" i="3"/>
  <c r="AJ2072" i="3"/>
  <c r="AI2072" i="3"/>
  <c r="AG2072" i="3"/>
  <c r="AF2072" i="3"/>
  <c r="AE2072" i="3"/>
  <c r="AD2072" i="3"/>
  <c r="AC2072" i="3"/>
  <c r="AV2071" i="3"/>
  <c r="AR2071" i="3"/>
  <c r="AQ2071" i="3"/>
  <c r="AP2071" i="3"/>
  <c r="AN2071" i="3"/>
  <c r="AL2071" i="3"/>
  <c r="AK2071" i="3"/>
  <c r="AJ2071" i="3"/>
  <c r="AI2071" i="3"/>
  <c r="AG2071" i="3"/>
  <c r="AF2071" i="3"/>
  <c r="AE2071" i="3"/>
  <c r="AD2071" i="3"/>
  <c r="AC2071" i="3"/>
  <c r="AV2070" i="3"/>
  <c r="AR2070" i="3"/>
  <c r="AQ2070" i="3"/>
  <c r="AP2070" i="3"/>
  <c r="AN2070" i="3"/>
  <c r="AL2070" i="3"/>
  <c r="AK2070" i="3"/>
  <c r="AJ2070" i="3"/>
  <c r="AI2070" i="3"/>
  <c r="AG2070" i="3"/>
  <c r="AF2070" i="3"/>
  <c r="AE2070" i="3"/>
  <c r="AD2070" i="3"/>
  <c r="AC2070" i="3"/>
  <c r="AV2069" i="3"/>
  <c r="AR2069" i="3"/>
  <c r="AQ2069" i="3"/>
  <c r="AP2069" i="3"/>
  <c r="AN2069" i="3"/>
  <c r="AL2069" i="3"/>
  <c r="AK2069" i="3"/>
  <c r="AJ2069" i="3"/>
  <c r="AI2069" i="3"/>
  <c r="AG2069" i="3"/>
  <c r="AF2069" i="3"/>
  <c r="AE2069" i="3"/>
  <c r="AD2069" i="3"/>
  <c r="AC2069" i="3"/>
  <c r="AV2068" i="3"/>
  <c r="AR2068" i="3"/>
  <c r="AQ2068" i="3"/>
  <c r="AP2068" i="3"/>
  <c r="AN2068" i="3"/>
  <c r="AL2068" i="3"/>
  <c r="AK2068" i="3"/>
  <c r="AJ2068" i="3"/>
  <c r="AI2068" i="3"/>
  <c r="AG2068" i="3"/>
  <c r="AF2068" i="3"/>
  <c r="AE2068" i="3"/>
  <c r="AD2068" i="3"/>
  <c r="AC2068" i="3"/>
  <c r="AV2067" i="3"/>
  <c r="AR2067" i="3"/>
  <c r="AQ2067" i="3"/>
  <c r="AP2067" i="3"/>
  <c r="AN2067" i="3"/>
  <c r="AL2067" i="3"/>
  <c r="AK2067" i="3"/>
  <c r="AJ2067" i="3"/>
  <c r="AI2067" i="3"/>
  <c r="AG2067" i="3"/>
  <c r="AF2067" i="3"/>
  <c r="AE2067" i="3"/>
  <c r="AD2067" i="3"/>
  <c r="AC2067" i="3"/>
  <c r="AV2066" i="3"/>
  <c r="AR2066" i="3"/>
  <c r="AQ2066" i="3"/>
  <c r="AP2066" i="3"/>
  <c r="AN2066" i="3"/>
  <c r="AL2066" i="3"/>
  <c r="AK2066" i="3"/>
  <c r="AJ2066" i="3"/>
  <c r="AI2066" i="3"/>
  <c r="AG2066" i="3"/>
  <c r="AF2066" i="3"/>
  <c r="AE2066" i="3"/>
  <c r="AD2066" i="3"/>
  <c r="AC2066" i="3"/>
  <c r="AV2065" i="3"/>
  <c r="AR2065" i="3"/>
  <c r="AQ2065" i="3"/>
  <c r="AP2065" i="3"/>
  <c r="AN2065" i="3"/>
  <c r="AL2065" i="3"/>
  <c r="AK2065" i="3"/>
  <c r="AJ2065" i="3"/>
  <c r="AI2065" i="3"/>
  <c r="AG2065" i="3"/>
  <c r="AF2065" i="3"/>
  <c r="AE2065" i="3"/>
  <c r="AD2065" i="3"/>
  <c r="AC2065" i="3"/>
  <c r="AV2064" i="3"/>
  <c r="AR2064" i="3"/>
  <c r="AQ2064" i="3"/>
  <c r="AP2064" i="3"/>
  <c r="AN2064" i="3"/>
  <c r="AL2064" i="3"/>
  <c r="AK2064" i="3"/>
  <c r="AJ2064" i="3"/>
  <c r="AI2064" i="3"/>
  <c r="AG2064" i="3"/>
  <c r="AF2064" i="3"/>
  <c r="AE2064" i="3"/>
  <c r="AD2064" i="3"/>
  <c r="AC2064" i="3"/>
  <c r="AV2063" i="3"/>
  <c r="AR2063" i="3"/>
  <c r="AQ2063" i="3"/>
  <c r="AP2063" i="3"/>
  <c r="AN2063" i="3"/>
  <c r="AL2063" i="3"/>
  <c r="AK2063" i="3"/>
  <c r="AJ2063" i="3"/>
  <c r="AI2063" i="3"/>
  <c r="AG2063" i="3"/>
  <c r="AF2063" i="3"/>
  <c r="AE2063" i="3"/>
  <c r="AD2063" i="3"/>
  <c r="AC2063" i="3"/>
  <c r="AV2062" i="3"/>
  <c r="AR2062" i="3"/>
  <c r="AQ2062" i="3"/>
  <c r="AP2062" i="3"/>
  <c r="AN2062" i="3"/>
  <c r="AL2062" i="3"/>
  <c r="AK2062" i="3"/>
  <c r="AJ2062" i="3"/>
  <c r="AI2062" i="3"/>
  <c r="AG2062" i="3"/>
  <c r="AF2062" i="3"/>
  <c r="AE2062" i="3"/>
  <c r="AD2062" i="3"/>
  <c r="AC2062" i="3"/>
  <c r="AV2061" i="3"/>
  <c r="AR2061" i="3"/>
  <c r="AQ2061" i="3"/>
  <c r="AP2061" i="3"/>
  <c r="AN2061" i="3"/>
  <c r="AL2061" i="3"/>
  <c r="AK2061" i="3"/>
  <c r="AJ2061" i="3"/>
  <c r="AI2061" i="3"/>
  <c r="AG2061" i="3"/>
  <c r="AF2061" i="3"/>
  <c r="AE2061" i="3"/>
  <c r="AD2061" i="3"/>
  <c r="AC2061" i="3"/>
  <c r="AV2060" i="3"/>
  <c r="AR2060" i="3"/>
  <c r="AQ2060" i="3"/>
  <c r="AP2060" i="3"/>
  <c r="AN2060" i="3"/>
  <c r="AL2060" i="3"/>
  <c r="AK2060" i="3"/>
  <c r="AJ2060" i="3"/>
  <c r="AI2060" i="3"/>
  <c r="AG2060" i="3"/>
  <c r="AF2060" i="3"/>
  <c r="AE2060" i="3"/>
  <c r="AD2060" i="3"/>
  <c r="AC2060" i="3"/>
  <c r="AV2059" i="3"/>
  <c r="AR2059" i="3"/>
  <c r="AQ2059" i="3"/>
  <c r="AP2059" i="3"/>
  <c r="AN2059" i="3"/>
  <c r="AL2059" i="3"/>
  <c r="AK2059" i="3"/>
  <c r="AJ2059" i="3"/>
  <c r="AI2059" i="3"/>
  <c r="AG2059" i="3"/>
  <c r="AF2059" i="3"/>
  <c r="AE2059" i="3"/>
  <c r="AD2059" i="3"/>
  <c r="AC2059" i="3"/>
  <c r="AV2058" i="3"/>
  <c r="AR2058" i="3"/>
  <c r="AQ2058" i="3"/>
  <c r="AP2058" i="3"/>
  <c r="AN2058" i="3"/>
  <c r="AL2058" i="3"/>
  <c r="AK2058" i="3"/>
  <c r="AJ2058" i="3"/>
  <c r="AI2058" i="3"/>
  <c r="AG2058" i="3"/>
  <c r="AF2058" i="3"/>
  <c r="AE2058" i="3"/>
  <c r="AD2058" i="3"/>
  <c r="AC2058" i="3"/>
  <c r="AV2057" i="3"/>
  <c r="AR2057" i="3"/>
  <c r="AQ2057" i="3"/>
  <c r="AP2057" i="3"/>
  <c r="AN2057" i="3"/>
  <c r="AL2057" i="3"/>
  <c r="AK2057" i="3"/>
  <c r="AJ2057" i="3"/>
  <c r="AI2057" i="3"/>
  <c r="AG2057" i="3"/>
  <c r="AF2057" i="3"/>
  <c r="AE2057" i="3"/>
  <c r="AD2057" i="3"/>
  <c r="AC2057" i="3"/>
  <c r="AV2056" i="3"/>
  <c r="AR2056" i="3"/>
  <c r="AQ2056" i="3"/>
  <c r="AP2056" i="3"/>
  <c r="AN2056" i="3"/>
  <c r="AL2056" i="3"/>
  <c r="AK2056" i="3"/>
  <c r="AJ2056" i="3"/>
  <c r="AI2056" i="3"/>
  <c r="AG2056" i="3"/>
  <c r="AF2056" i="3"/>
  <c r="AE2056" i="3"/>
  <c r="AD2056" i="3"/>
  <c r="AC2056" i="3"/>
  <c r="AV2055" i="3"/>
  <c r="AR2055" i="3"/>
  <c r="AQ2055" i="3"/>
  <c r="AP2055" i="3"/>
  <c r="AN2055" i="3"/>
  <c r="AL2055" i="3"/>
  <c r="AK2055" i="3"/>
  <c r="AJ2055" i="3"/>
  <c r="AI2055" i="3"/>
  <c r="AG2055" i="3"/>
  <c r="AF2055" i="3"/>
  <c r="AE2055" i="3"/>
  <c r="AD2055" i="3"/>
  <c r="AC2055" i="3"/>
  <c r="AV2054" i="3"/>
  <c r="AR2054" i="3"/>
  <c r="AQ2054" i="3"/>
  <c r="AP2054" i="3"/>
  <c r="AN2054" i="3"/>
  <c r="AL2054" i="3"/>
  <c r="AK2054" i="3"/>
  <c r="AJ2054" i="3"/>
  <c r="AI2054" i="3"/>
  <c r="AG2054" i="3"/>
  <c r="AF2054" i="3"/>
  <c r="AE2054" i="3"/>
  <c r="AD2054" i="3"/>
  <c r="AC2054" i="3"/>
  <c r="AV2053" i="3"/>
  <c r="AR2053" i="3"/>
  <c r="AQ2053" i="3"/>
  <c r="AP2053" i="3"/>
  <c r="AN2053" i="3"/>
  <c r="AL2053" i="3"/>
  <c r="AK2053" i="3"/>
  <c r="AJ2053" i="3"/>
  <c r="AI2053" i="3"/>
  <c r="AG2053" i="3"/>
  <c r="AF2053" i="3"/>
  <c r="AE2053" i="3"/>
  <c r="AD2053" i="3"/>
  <c r="AC2053" i="3"/>
  <c r="AV2052" i="3"/>
  <c r="AR2052" i="3"/>
  <c r="AQ2052" i="3"/>
  <c r="AP2052" i="3"/>
  <c r="AN2052" i="3"/>
  <c r="AL2052" i="3"/>
  <c r="AK2052" i="3"/>
  <c r="AJ2052" i="3"/>
  <c r="AI2052" i="3"/>
  <c r="AG2052" i="3"/>
  <c r="AF2052" i="3"/>
  <c r="AE2052" i="3"/>
  <c r="AD2052" i="3"/>
  <c r="AC2052" i="3"/>
  <c r="AV2051" i="3"/>
  <c r="AR2051" i="3"/>
  <c r="AQ2051" i="3"/>
  <c r="AP2051" i="3"/>
  <c r="AN2051" i="3"/>
  <c r="AL2051" i="3"/>
  <c r="AK2051" i="3"/>
  <c r="AJ2051" i="3"/>
  <c r="AI2051" i="3"/>
  <c r="AG2051" i="3"/>
  <c r="AF2051" i="3"/>
  <c r="AE2051" i="3"/>
  <c r="AD2051" i="3"/>
  <c r="AC2051" i="3"/>
  <c r="AV2050" i="3"/>
  <c r="AR2050" i="3"/>
  <c r="AQ2050" i="3"/>
  <c r="AP2050" i="3"/>
  <c r="AN2050" i="3"/>
  <c r="AL2050" i="3"/>
  <c r="AK2050" i="3"/>
  <c r="AJ2050" i="3"/>
  <c r="AI2050" i="3"/>
  <c r="AG2050" i="3"/>
  <c r="AF2050" i="3"/>
  <c r="AE2050" i="3"/>
  <c r="AD2050" i="3"/>
  <c r="AC2050" i="3"/>
  <c r="AV2049" i="3"/>
  <c r="AR2049" i="3"/>
  <c r="AQ2049" i="3"/>
  <c r="AP2049" i="3"/>
  <c r="AN2049" i="3"/>
  <c r="AL2049" i="3"/>
  <c r="AK2049" i="3"/>
  <c r="AJ2049" i="3"/>
  <c r="AI2049" i="3"/>
  <c r="AG2049" i="3"/>
  <c r="AF2049" i="3"/>
  <c r="AE2049" i="3"/>
  <c r="AD2049" i="3"/>
  <c r="AC2049" i="3"/>
  <c r="AV2048" i="3"/>
  <c r="AR2048" i="3"/>
  <c r="AQ2048" i="3"/>
  <c r="AP2048" i="3"/>
  <c r="AN2048" i="3"/>
  <c r="AL2048" i="3"/>
  <c r="AK2048" i="3"/>
  <c r="AJ2048" i="3"/>
  <c r="AI2048" i="3"/>
  <c r="AG2048" i="3"/>
  <c r="AF2048" i="3"/>
  <c r="AE2048" i="3"/>
  <c r="AD2048" i="3"/>
  <c r="AC2048" i="3"/>
  <c r="AV2047" i="3"/>
  <c r="AR2047" i="3"/>
  <c r="AQ2047" i="3"/>
  <c r="AP2047" i="3"/>
  <c r="AN2047" i="3"/>
  <c r="AL2047" i="3"/>
  <c r="AK2047" i="3"/>
  <c r="AJ2047" i="3"/>
  <c r="AI2047" i="3"/>
  <c r="AG2047" i="3"/>
  <c r="AF2047" i="3"/>
  <c r="AE2047" i="3"/>
  <c r="AD2047" i="3"/>
  <c r="AC2047" i="3"/>
  <c r="AV2046" i="3"/>
  <c r="AR2046" i="3"/>
  <c r="AQ2046" i="3"/>
  <c r="AP2046" i="3"/>
  <c r="AN2046" i="3"/>
  <c r="AL2046" i="3"/>
  <c r="AK2046" i="3"/>
  <c r="AJ2046" i="3"/>
  <c r="AI2046" i="3"/>
  <c r="AG2046" i="3"/>
  <c r="AF2046" i="3"/>
  <c r="AE2046" i="3"/>
  <c r="AD2046" i="3"/>
  <c r="AC2046" i="3"/>
  <c r="AV2045" i="3"/>
  <c r="AR2045" i="3"/>
  <c r="AQ2045" i="3"/>
  <c r="AP2045" i="3"/>
  <c r="AN2045" i="3"/>
  <c r="AL2045" i="3"/>
  <c r="AK2045" i="3"/>
  <c r="AJ2045" i="3"/>
  <c r="AI2045" i="3"/>
  <c r="AG2045" i="3"/>
  <c r="AF2045" i="3"/>
  <c r="AE2045" i="3"/>
  <c r="AD2045" i="3"/>
  <c r="AC2045" i="3"/>
  <c r="AV2044" i="3"/>
  <c r="AR2044" i="3"/>
  <c r="AQ2044" i="3"/>
  <c r="AP2044" i="3"/>
  <c r="AN2044" i="3"/>
  <c r="AL2044" i="3"/>
  <c r="AK2044" i="3"/>
  <c r="AJ2044" i="3"/>
  <c r="AI2044" i="3"/>
  <c r="AG2044" i="3"/>
  <c r="AF2044" i="3"/>
  <c r="AE2044" i="3"/>
  <c r="AD2044" i="3"/>
  <c r="AC2044" i="3"/>
  <c r="AV2043" i="3"/>
  <c r="AR2043" i="3"/>
  <c r="AQ2043" i="3"/>
  <c r="AP2043" i="3"/>
  <c r="AN2043" i="3"/>
  <c r="AL2043" i="3"/>
  <c r="AK2043" i="3"/>
  <c r="AJ2043" i="3"/>
  <c r="AI2043" i="3"/>
  <c r="AG2043" i="3"/>
  <c r="AF2043" i="3"/>
  <c r="AE2043" i="3"/>
  <c r="AD2043" i="3"/>
  <c r="AC2043" i="3"/>
  <c r="AV2042" i="3"/>
  <c r="AR2042" i="3"/>
  <c r="AQ2042" i="3"/>
  <c r="AP2042" i="3"/>
  <c r="AN2042" i="3"/>
  <c r="AL2042" i="3"/>
  <c r="AK2042" i="3"/>
  <c r="AJ2042" i="3"/>
  <c r="AI2042" i="3"/>
  <c r="AG2042" i="3"/>
  <c r="AF2042" i="3"/>
  <c r="AE2042" i="3"/>
  <c r="AD2042" i="3"/>
  <c r="AC2042" i="3"/>
  <c r="AV2041" i="3"/>
  <c r="AR2041" i="3"/>
  <c r="AQ2041" i="3"/>
  <c r="AP2041" i="3"/>
  <c r="AN2041" i="3"/>
  <c r="AL2041" i="3"/>
  <c r="AK2041" i="3"/>
  <c r="AJ2041" i="3"/>
  <c r="AI2041" i="3"/>
  <c r="AG2041" i="3"/>
  <c r="AF2041" i="3"/>
  <c r="AE2041" i="3"/>
  <c r="AD2041" i="3"/>
  <c r="AC2041" i="3"/>
  <c r="AV2040" i="3"/>
  <c r="AR2040" i="3"/>
  <c r="AQ2040" i="3"/>
  <c r="AP2040" i="3"/>
  <c r="AN2040" i="3"/>
  <c r="AL2040" i="3"/>
  <c r="AK2040" i="3"/>
  <c r="AJ2040" i="3"/>
  <c r="AI2040" i="3"/>
  <c r="AG2040" i="3"/>
  <c r="AF2040" i="3"/>
  <c r="AE2040" i="3"/>
  <c r="AD2040" i="3"/>
  <c r="AC2040" i="3"/>
  <c r="AV2039" i="3"/>
  <c r="AR2039" i="3"/>
  <c r="AQ2039" i="3"/>
  <c r="AP2039" i="3"/>
  <c r="AN2039" i="3"/>
  <c r="AL2039" i="3"/>
  <c r="AK2039" i="3"/>
  <c r="AJ2039" i="3"/>
  <c r="AI2039" i="3"/>
  <c r="AG2039" i="3"/>
  <c r="AF2039" i="3"/>
  <c r="AE2039" i="3"/>
  <c r="AD2039" i="3"/>
  <c r="AC2039" i="3"/>
  <c r="AV2038" i="3"/>
  <c r="AR2038" i="3"/>
  <c r="AQ2038" i="3"/>
  <c r="AP2038" i="3"/>
  <c r="AN2038" i="3"/>
  <c r="AL2038" i="3"/>
  <c r="AK2038" i="3"/>
  <c r="AJ2038" i="3"/>
  <c r="AI2038" i="3"/>
  <c r="AG2038" i="3"/>
  <c r="AF2038" i="3"/>
  <c r="AE2038" i="3"/>
  <c r="AD2038" i="3"/>
  <c r="AC2038" i="3"/>
  <c r="AV2037" i="3"/>
  <c r="AR2037" i="3"/>
  <c r="AQ2037" i="3"/>
  <c r="AP2037" i="3"/>
  <c r="AN2037" i="3"/>
  <c r="AL2037" i="3"/>
  <c r="AK2037" i="3"/>
  <c r="AJ2037" i="3"/>
  <c r="AI2037" i="3"/>
  <c r="AG2037" i="3"/>
  <c r="AF2037" i="3"/>
  <c r="AE2037" i="3"/>
  <c r="AD2037" i="3"/>
  <c r="AC2037" i="3"/>
  <c r="AV2036" i="3"/>
  <c r="AR2036" i="3"/>
  <c r="AQ2036" i="3"/>
  <c r="AP2036" i="3"/>
  <c r="AN2036" i="3"/>
  <c r="AL2036" i="3"/>
  <c r="AK2036" i="3"/>
  <c r="AJ2036" i="3"/>
  <c r="AI2036" i="3"/>
  <c r="AG2036" i="3"/>
  <c r="AF2036" i="3"/>
  <c r="AE2036" i="3"/>
  <c r="AD2036" i="3"/>
  <c r="AC2036" i="3"/>
  <c r="AV2035" i="3"/>
  <c r="AR2035" i="3"/>
  <c r="AQ2035" i="3"/>
  <c r="AP2035" i="3"/>
  <c r="AN2035" i="3"/>
  <c r="AL2035" i="3"/>
  <c r="AK2035" i="3"/>
  <c r="AJ2035" i="3"/>
  <c r="AI2035" i="3"/>
  <c r="AG2035" i="3"/>
  <c r="AF2035" i="3"/>
  <c r="AE2035" i="3"/>
  <c r="AD2035" i="3"/>
  <c r="AC2035" i="3"/>
  <c r="AV2034" i="3"/>
  <c r="AR2034" i="3"/>
  <c r="AQ2034" i="3"/>
  <c r="AP2034" i="3"/>
  <c r="AN2034" i="3"/>
  <c r="AL2034" i="3"/>
  <c r="AK2034" i="3"/>
  <c r="AJ2034" i="3"/>
  <c r="AI2034" i="3"/>
  <c r="AG2034" i="3"/>
  <c r="AF2034" i="3"/>
  <c r="AE2034" i="3"/>
  <c r="AD2034" i="3"/>
  <c r="AC2034" i="3"/>
  <c r="AV2033" i="3"/>
  <c r="AR2033" i="3"/>
  <c r="AQ2033" i="3"/>
  <c r="AP2033" i="3"/>
  <c r="AN2033" i="3"/>
  <c r="AL2033" i="3"/>
  <c r="AK2033" i="3"/>
  <c r="AJ2033" i="3"/>
  <c r="AI2033" i="3"/>
  <c r="AG2033" i="3"/>
  <c r="AF2033" i="3"/>
  <c r="AE2033" i="3"/>
  <c r="AD2033" i="3"/>
  <c r="AC2033" i="3"/>
  <c r="AV2032" i="3"/>
  <c r="AR2032" i="3"/>
  <c r="AQ2032" i="3"/>
  <c r="AP2032" i="3"/>
  <c r="AN2032" i="3"/>
  <c r="AL2032" i="3"/>
  <c r="AK2032" i="3"/>
  <c r="AJ2032" i="3"/>
  <c r="AI2032" i="3"/>
  <c r="AG2032" i="3"/>
  <c r="AF2032" i="3"/>
  <c r="AE2032" i="3"/>
  <c r="AD2032" i="3"/>
  <c r="AC2032" i="3"/>
  <c r="AV2031" i="3"/>
  <c r="AR2031" i="3"/>
  <c r="AQ2031" i="3"/>
  <c r="AP2031" i="3"/>
  <c r="AN2031" i="3"/>
  <c r="AL2031" i="3"/>
  <c r="AK2031" i="3"/>
  <c r="AJ2031" i="3"/>
  <c r="AI2031" i="3"/>
  <c r="AG2031" i="3"/>
  <c r="AF2031" i="3"/>
  <c r="AE2031" i="3"/>
  <c r="AD2031" i="3"/>
  <c r="AC2031" i="3"/>
  <c r="AV2030" i="3"/>
  <c r="AR2030" i="3"/>
  <c r="AQ2030" i="3"/>
  <c r="AP2030" i="3"/>
  <c r="AN2030" i="3"/>
  <c r="AL2030" i="3"/>
  <c r="AK2030" i="3"/>
  <c r="AJ2030" i="3"/>
  <c r="AI2030" i="3"/>
  <c r="AG2030" i="3"/>
  <c r="AF2030" i="3"/>
  <c r="AE2030" i="3"/>
  <c r="AD2030" i="3"/>
  <c r="AC2030" i="3"/>
  <c r="AV2029" i="3"/>
  <c r="AR2029" i="3"/>
  <c r="AQ2029" i="3"/>
  <c r="AP2029" i="3"/>
  <c r="AN2029" i="3"/>
  <c r="AL2029" i="3"/>
  <c r="AK2029" i="3"/>
  <c r="AJ2029" i="3"/>
  <c r="AI2029" i="3"/>
  <c r="AG2029" i="3"/>
  <c r="AF2029" i="3"/>
  <c r="AE2029" i="3"/>
  <c r="AD2029" i="3"/>
  <c r="AC2029" i="3"/>
  <c r="AV2028" i="3"/>
  <c r="AR2028" i="3"/>
  <c r="AQ2028" i="3"/>
  <c r="AP2028" i="3"/>
  <c r="AN2028" i="3"/>
  <c r="AL2028" i="3"/>
  <c r="AK2028" i="3"/>
  <c r="AJ2028" i="3"/>
  <c r="AI2028" i="3"/>
  <c r="AG2028" i="3"/>
  <c r="AF2028" i="3"/>
  <c r="AE2028" i="3"/>
  <c r="AD2028" i="3"/>
  <c r="AC2028" i="3"/>
  <c r="AV2027" i="3"/>
  <c r="AR2027" i="3"/>
  <c r="AQ2027" i="3"/>
  <c r="AP2027" i="3"/>
  <c r="AN2027" i="3"/>
  <c r="AL2027" i="3"/>
  <c r="AK2027" i="3"/>
  <c r="AJ2027" i="3"/>
  <c r="AI2027" i="3"/>
  <c r="AG2027" i="3"/>
  <c r="AF2027" i="3"/>
  <c r="AE2027" i="3"/>
  <c r="AD2027" i="3"/>
  <c r="AC2027" i="3"/>
  <c r="AV2026" i="3"/>
  <c r="AR2026" i="3"/>
  <c r="AQ2026" i="3"/>
  <c r="AP2026" i="3"/>
  <c r="AN2026" i="3"/>
  <c r="AL2026" i="3"/>
  <c r="AK2026" i="3"/>
  <c r="AJ2026" i="3"/>
  <c r="AI2026" i="3"/>
  <c r="AG2026" i="3"/>
  <c r="AF2026" i="3"/>
  <c r="AE2026" i="3"/>
  <c r="AD2026" i="3"/>
  <c r="AC2026" i="3"/>
  <c r="AV2025" i="3"/>
  <c r="AR2025" i="3"/>
  <c r="AQ2025" i="3"/>
  <c r="AP2025" i="3"/>
  <c r="AN2025" i="3"/>
  <c r="AL2025" i="3"/>
  <c r="AK2025" i="3"/>
  <c r="AJ2025" i="3"/>
  <c r="AI2025" i="3"/>
  <c r="AG2025" i="3"/>
  <c r="AF2025" i="3"/>
  <c r="AE2025" i="3"/>
  <c r="AD2025" i="3"/>
  <c r="AC2025" i="3"/>
  <c r="AV2024" i="3"/>
  <c r="AR2024" i="3"/>
  <c r="AQ2024" i="3"/>
  <c r="AP2024" i="3"/>
  <c r="AN2024" i="3"/>
  <c r="AL2024" i="3"/>
  <c r="AK2024" i="3"/>
  <c r="AJ2024" i="3"/>
  <c r="AI2024" i="3"/>
  <c r="AG2024" i="3"/>
  <c r="AF2024" i="3"/>
  <c r="AE2024" i="3"/>
  <c r="AD2024" i="3"/>
  <c r="AC2024" i="3"/>
  <c r="AV2023" i="3"/>
  <c r="AR2023" i="3"/>
  <c r="AQ2023" i="3"/>
  <c r="AP2023" i="3"/>
  <c r="AN2023" i="3"/>
  <c r="AL2023" i="3"/>
  <c r="AK2023" i="3"/>
  <c r="AJ2023" i="3"/>
  <c r="AI2023" i="3"/>
  <c r="AG2023" i="3"/>
  <c r="AF2023" i="3"/>
  <c r="AE2023" i="3"/>
  <c r="AD2023" i="3"/>
  <c r="AC2023" i="3"/>
  <c r="AV2022" i="3"/>
  <c r="AR2022" i="3"/>
  <c r="AQ2022" i="3"/>
  <c r="AP2022" i="3"/>
  <c r="AN2022" i="3"/>
  <c r="AL2022" i="3"/>
  <c r="AK2022" i="3"/>
  <c r="AJ2022" i="3"/>
  <c r="AI2022" i="3"/>
  <c r="AG2022" i="3"/>
  <c r="AF2022" i="3"/>
  <c r="AE2022" i="3"/>
  <c r="AD2022" i="3"/>
  <c r="AC2022" i="3"/>
  <c r="AV2021" i="3"/>
  <c r="AR2021" i="3"/>
  <c r="AQ2021" i="3"/>
  <c r="AP2021" i="3"/>
  <c r="AN2021" i="3"/>
  <c r="AL2021" i="3"/>
  <c r="AK2021" i="3"/>
  <c r="AJ2021" i="3"/>
  <c r="AI2021" i="3"/>
  <c r="AG2021" i="3"/>
  <c r="AF2021" i="3"/>
  <c r="AE2021" i="3"/>
  <c r="AD2021" i="3"/>
  <c r="AC2021" i="3"/>
  <c r="AV2020" i="3"/>
  <c r="AR2020" i="3"/>
  <c r="AQ2020" i="3"/>
  <c r="AP2020" i="3"/>
  <c r="AN2020" i="3"/>
  <c r="AL2020" i="3"/>
  <c r="AK2020" i="3"/>
  <c r="AJ2020" i="3"/>
  <c r="AI2020" i="3"/>
  <c r="AG2020" i="3"/>
  <c r="AF2020" i="3"/>
  <c r="AE2020" i="3"/>
  <c r="AD2020" i="3"/>
  <c r="AC2020" i="3"/>
  <c r="AV2019" i="3"/>
  <c r="AR2019" i="3"/>
  <c r="AQ2019" i="3"/>
  <c r="AP2019" i="3"/>
  <c r="AN2019" i="3"/>
  <c r="AL2019" i="3"/>
  <c r="AK2019" i="3"/>
  <c r="AJ2019" i="3"/>
  <c r="AI2019" i="3"/>
  <c r="AG2019" i="3"/>
  <c r="AF2019" i="3"/>
  <c r="AE2019" i="3"/>
  <c r="AD2019" i="3"/>
  <c r="AC2019" i="3"/>
  <c r="AV2018" i="3"/>
  <c r="AR2018" i="3"/>
  <c r="AQ2018" i="3"/>
  <c r="AP2018" i="3"/>
  <c r="AN2018" i="3"/>
  <c r="AL2018" i="3"/>
  <c r="AK2018" i="3"/>
  <c r="AJ2018" i="3"/>
  <c r="AI2018" i="3"/>
  <c r="AG2018" i="3"/>
  <c r="AF2018" i="3"/>
  <c r="AE2018" i="3"/>
  <c r="AD2018" i="3"/>
  <c r="AC2018" i="3"/>
  <c r="AV2017" i="3"/>
  <c r="AR2017" i="3"/>
  <c r="AQ2017" i="3"/>
  <c r="AP2017" i="3"/>
  <c r="AN2017" i="3"/>
  <c r="AL2017" i="3"/>
  <c r="AK2017" i="3"/>
  <c r="AJ2017" i="3"/>
  <c r="AI2017" i="3"/>
  <c r="AG2017" i="3"/>
  <c r="AF2017" i="3"/>
  <c r="AE2017" i="3"/>
  <c r="AD2017" i="3"/>
  <c r="AC2017" i="3"/>
  <c r="AV2016" i="3"/>
  <c r="AR2016" i="3"/>
  <c r="AQ2016" i="3"/>
  <c r="AP2016" i="3"/>
  <c r="AN2016" i="3"/>
  <c r="AL2016" i="3"/>
  <c r="AK2016" i="3"/>
  <c r="AJ2016" i="3"/>
  <c r="AI2016" i="3"/>
  <c r="AG2016" i="3"/>
  <c r="AF2016" i="3"/>
  <c r="AE2016" i="3"/>
  <c r="AD2016" i="3"/>
  <c r="AC2016" i="3"/>
  <c r="AV2015" i="3"/>
  <c r="AR2015" i="3"/>
  <c r="AQ2015" i="3"/>
  <c r="AP2015" i="3"/>
  <c r="AN2015" i="3"/>
  <c r="AL2015" i="3"/>
  <c r="AK2015" i="3"/>
  <c r="AJ2015" i="3"/>
  <c r="AI2015" i="3"/>
  <c r="AG2015" i="3"/>
  <c r="AF2015" i="3"/>
  <c r="AE2015" i="3"/>
  <c r="AD2015" i="3"/>
  <c r="AC2015" i="3"/>
  <c r="AV2014" i="3"/>
  <c r="AR2014" i="3"/>
  <c r="AQ2014" i="3"/>
  <c r="AP2014" i="3"/>
  <c r="AN2014" i="3"/>
  <c r="AL2014" i="3"/>
  <c r="AK2014" i="3"/>
  <c r="AJ2014" i="3"/>
  <c r="AI2014" i="3"/>
  <c r="AG2014" i="3"/>
  <c r="AF2014" i="3"/>
  <c r="AE2014" i="3"/>
  <c r="AD2014" i="3"/>
  <c r="AC2014" i="3"/>
  <c r="AV2013" i="3"/>
  <c r="AR2013" i="3"/>
  <c r="AQ2013" i="3"/>
  <c r="AP2013" i="3"/>
  <c r="AN2013" i="3"/>
  <c r="AL2013" i="3"/>
  <c r="AK2013" i="3"/>
  <c r="AJ2013" i="3"/>
  <c r="AI2013" i="3"/>
  <c r="AG2013" i="3"/>
  <c r="AF2013" i="3"/>
  <c r="AE2013" i="3"/>
  <c r="AD2013" i="3"/>
  <c r="AC2013" i="3"/>
  <c r="AV2012" i="3"/>
  <c r="AR2012" i="3"/>
  <c r="AQ2012" i="3"/>
  <c r="AP2012" i="3"/>
  <c r="AN2012" i="3"/>
  <c r="AL2012" i="3"/>
  <c r="AK2012" i="3"/>
  <c r="AJ2012" i="3"/>
  <c r="AI2012" i="3"/>
  <c r="AG2012" i="3"/>
  <c r="AF2012" i="3"/>
  <c r="AE2012" i="3"/>
  <c r="AD2012" i="3"/>
  <c r="AC2012" i="3"/>
  <c r="AV2011" i="3"/>
  <c r="AR2011" i="3"/>
  <c r="AQ2011" i="3"/>
  <c r="AP2011" i="3"/>
  <c r="AN2011" i="3"/>
  <c r="AL2011" i="3"/>
  <c r="AK2011" i="3"/>
  <c r="AJ2011" i="3"/>
  <c r="AI2011" i="3"/>
  <c r="AG2011" i="3"/>
  <c r="AF2011" i="3"/>
  <c r="AE2011" i="3"/>
  <c r="AD2011" i="3"/>
  <c r="AC2011" i="3"/>
  <c r="AV2010" i="3"/>
  <c r="AR2010" i="3"/>
  <c r="AQ2010" i="3"/>
  <c r="AP2010" i="3"/>
  <c r="AN2010" i="3"/>
  <c r="AL2010" i="3"/>
  <c r="AK2010" i="3"/>
  <c r="AJ2010" i="3"/>
  <c r="AI2010" i="3"/>
  <c r="AG2010" i="3"/>
  <c r="AF2010" i="3"/>
  <c r="AE2010" i="3"/>
  <c r="AD2010" i="3"/>
  <c r="AC2010" i="3"/>
  <c r="AV2009" i="3"/>
  <c r="AR2009" i="3"/>
  <c r="AQ2009" i="3"/>
  <c r="AP2009" i="3"/>
  <c r="AN2009" i="3"/>
  <c r="AL2009" i="3"/>
  <c r="AK2009" i="3"/>
  <c r="AJ2009" i="3"/>
  <c r="AI2009" i="3"/>
  <c r="AG2009" i="3"/>
  <c r="AF2009" i="3"/>
  <c r="AE2009" i="3"/>
  <c r="AD2009" i="3"/>
  <c r="AC2009" i="3"/>
  <c r="AV2008" i="3"/>
  <c r="AR2008" i="3"/>
  <c r="AQ2008" i="3"/>
  <c r="AP2008" i="3"/>
  <c r="AN2008" i="3"/>
  <c r="AL2008" i="3"/>
  <c r="AK2008" i="3"/>
  <c r="AJ2008" i="3"/>
  <c r="AI2008" i="3"/>
  <c r="AG2008" i="3"/>
  <c r="AF2008" i="3"/>
  <c r="AE2008" i="3"/>
  <c r="AD2008" i="3"/>
  <c r="AC2008" i="3"/>
  <c r="AV2007" i="3"/>
  <c r="AR2007" i="3"/>
  <c r="AQ2007" i="3"/>
  <c r="AP2007" i="3"/>
  <c r="AN2007" i="3"/>
  <c r="AL2007" i="3"/>
  <c r="AK2007" i="3"/>
  <c r="AJ2007" i="3"/>
  <c r="AI2007" i="3"/>
  <c r="AG2007" i="3"/>
  <c r="AF2007" i="3"/>
  <c r="AE2007" i="3"/>
  <c r="AD2007" i="3"/>
  <c r="AC2007" i="3"/>
  <c r="AV2006" i="3"/>
  <c r="AR2006" i="3"/>
  <c r="AQ2006" i="3"/>
  <c r="AP2006" i="3"/>
  <c r="AN2006" i="3"/>
  <c r="AL2006" i="3"/>
  <c r="AK2006" i="3"/>
  <c r="AJ2006" i="3"/>
  <c r="AI2006" i="3"/>
  <c r="AG2006" i="3"/>
  <c r="AF2006" i="3"/>
  <c r="AE2006" i="3"/>
  <c r="AD2006" i="3"/>
  <c r="AC2006" i="3"/>
  <c r="AV2005" i="3"/>
  <c r="AR2005" i="3"/>
  <c r="AQ2005" i="3"/>
  <c r="AP2005" i="3"/>
  <c r="AN2005" i="3"/>
  <c r="AL2005" i="3"/>
  <c r="AK2005" i="3"/>
  <c r="AJ2005" i="3"/>
  <c r="AI2005" i="3"/>
  <c r="AG2005" i="3"/>
  <c r="AF2005" i="3"/>
  <c r="AE2005" i="3"/>
  <c r="AD2005" i="3"/>
  <c r="AC2005" i="3"/>
  <c r="AV2004" i="3"/>
  <c r="AR2004" i="3"/>
  <c r="AQ2004" i="3"/>
  <c r="AP2004" i="3"/>
  <c r="AN2004" i="3"/>
  <c r="AL2004" i="3"/>
  <c r="AK2004" i="3"/>
  <c r="AJ2004" i="3"/>
  <c r="AI2004" i="3"/>
  <c r="AG2004" i="3"/>
  <c r="AF2004" i="3"/>
  <c r="AE2004" i="3"/>
  <c r="AD2004" i="3"/>
  <c r="AC2004" i="3"/>
  <c r="AV2003" i="3"/>
  <c r="AR2003" i="3"/>
  <c r="AQ2003" i="3"/>
  <c r="AP2003" i="3"/>
  <c r="AN2003" i="3"/>
  <c r="AL2003" i="3"/>
  <c r="AK2003" i="3"/>
  <c r="AJ2003" i="3"/>
  <c r="AI2003" i="3"/>
  <c r="AG2003" i="3"/>
  <c r="AF2003" i="3"/>
  <c r="AE2003" i="3"/>
  <c r="AD2003" i="3"/>
  <c r="AC2003" i="3"/>
  <c r="AV2002" i="3"/>
  <c r="AR2002" i="3"/>
  <c r="AQ2002" i="3"/>
  <c r="AP2002" i="3"/>
  <c r="AN2002" i="3"/>
  <c r="AL2002" i="3"/>
  <c r="AK2002" i="3"/>
  <c r="AJ2002" i="3"/>
  <c r="AI2002" i="3"/>
  <c r="AG2002" i="3"/>
  <c r="AF2002" i="3"/>
  <c r="AE2002" i="3"/>
  <c r="AD2002" i="3"/>
  <c r="AC2002" i="3"/>
  <c r="AV2001" i="3"/>
  <c r="AR2001" i="3"/>
  <c r="AQ2001" i="3"/>
  <c r="AP2001" i="3"/>
  <c r="AN2001" i="3"/>
  <c r="AL2001" i="3"/>
  <c r="AK2001" i="3"/>
  <c r="AJ2001" i="3"/>
  <c r="AI2001" i="3"/>
  <c r="AG2001" i="3"/>
  <c r="AF2001" i="3"/>
  <c r="AE2001" i="3"/>
  <c r="AD2001" i="3"/>
  <c r="AC2001" i="3"/>
  <c r="AV2000" i="3"/>
  <c r="AR2000" i="3"/>
  <c r="AQ2000" i="3"/>
  <c r="AP2000" i="3"/>
  <c r="AN2000" i="3"/>
  <c r="AL2000" i="3"/>
  <c r="AK2000" i="3"/>
  <c r="AJ2000" i="3"/>
  <c r="AI2000" i="3"/>
  <c r="AG2000" i="3"/>
  <c r="AF2000" i="3"/>
  <c r="AE2000" i="3"/>
  <c r="AD2000" i="3"/>
  <c r="AC2000" i="3"/>
  <c r="AV1999" i="3"/>
  <c r="AR1999" i="3"/>
  <c r="AQ1999" i="3"/>
  <c r="AP1999" i="3"/>
  <c r="AN1999" i="3"/>
  <c r="AL1999" i="3"/>
  <c r="AK1999" i="3"/>
  <c r="AJ1999" i="3"/>
  <c r="AI1999" i="3"/>
  <c r="AG1999" i="3"/>
  <c r="AF1999" i="3"/>
  <c r="AE1999" i="3"/>
  <c r="AD1999" i="3"/>
  <c r="AC1999" i="3"/>
  <c r="AV1998" i="3"/>
  <c r="AR1998" i="3"/>
  <c r="AQ1998" i="3"/>
  <c r="AP1998" i="3"/>
  <c r="AN1998" i="3"/>
  <c r="AL1998" i="3"/>
  <c r="AK1998" i="3"/>
  <c r="AJ1998" i="3"/>
  <c r="AI1998" i="3"/>
  <c r="AG1998" i="3"/>
  <c r="AF1998" i="3"/>
  <c r="AE1998" i="3"/>
  <c r="AD1998" i="3"/>
  <c r="AC1998" i="3"/>
  <c r="AV1997" i="3"/>
  <c r="AR1997" i="3"/>
  <c r="AQ1997" i="3"/>
  <c r="AP1997" i="3"/>
  <c r="AN1997" i="3"/>
  <c r="AL1997" i="3"/>
  <c r="AK1997" i="3"/>
  <c r="AJ1997" i="3"/>
  <c r="AI1997" i="3"/>
  <c r="AG1997" i="3"/>
  <c r="AF1997" i="3"/>
  <c r="AE1997" i="3"/>
  <c r="AD1997" i="3"/>
  <c r="AC1997" i="3"/>
  <c r="AV1996" i="3"/>
  <c r="AR1996" i="3"/>
  <c r="AQ1996" i="3"/>
  <c r="AP1996" i="3"/>
  <c r="AN1996" i="3"/>
  <c r="AL1996" i="3"/>
  <c r="AK1996" i="3"/>
  <c r="AJ1996" i="3"/>
  <c r="AI1996" i="3"/>
  <c r="AG1996" i="3"/>
  <c r="AF1996" i="3"/>
  <c r="AE1996" i="3"/>
  <c r="AD1996" i="3"/>
  <c r="AC1996" i="3"/>
  <c r="AV1995" i="3"/>
  <c r="AR1995" i="3"/>
  <c r="AQ1995" i="3"/>
  <c r="AP1995" i="3"/>
  <c r="AN1995" i="3"/>
  <c r="AL1995" i="3"/>
  <c r="AK1995" i="3"/>
  <c r="AJ1995" i="3"/>
  <c r="AI1995" i="3"/>
  <c r="AG1995" i="3"/>
  <c r="AF1995" i="3"/>
  <c r="AE1995" i="3"/>
  <c r="AD1995" i="3"/>
  <c r="AC1995" i="3"/>
  <c r="AV1994" i="3"/>
  <c r="AR1994" i="3"/>
  <c r="AQ1994" i="3"/>
  <c r="AP1994" i="3"/>
  <c r="AN1994" i="3"/>
  <c r="AL1994" i="3"/>
  <c r="AK1994" i="3"/>
  <c r="AJ1994" i="3"/>
  <c r="AI1994" i="3"/>
  <c r="AG1994" i="3"/>
  <c r="AF1994" i="3"/>
  <c r="AE1994" i="3"/>
  <c r="AD1994" i="3"/>
  <c r="AC1994" i="3"/>
  <c r="AV1993" i="3"/>
  <c r="AR1993" i="3"/>
  <c r="AQ1993" i="3"/>
  <c r="AP1993" i="3"/>
  <c r="AN1993" i="3"/>
  <c r="AL1993" i="3"/>
  <c r="AK1993" i="3"/>
  <c r="AJ1993" i="3"/>
  <c r="AI1993" i="3"/>
  <c r="AG1993" i="3"/>
  <c r="AF1993" i="3"/>
  <c r="AE1993" i="3"/>
  <c r="AD1993" i="3"/>
  <c r="AC1993" i="3"/>
  <c r="AV1992" i="3"/>
  <c r="AR1992" i="3"/>
  <c r="AQ1992" i="3"/>
  <c r="AP1992" i="3"/>
  <c r="AN1992" i="3"/>
  <c r="AL1992" i="3"/>
  <c r="AK1992" i="3"/>
  <c r="AJ1992" i="3"/>
  <c r="AI1992" i="3"/>
  <c r="AG1992" i="3"/>
  <c r="AF1992" i="3"/>
  <c r="AE1992" i="3"/>
  <c r="AD1992" i="3"/>
  <c r="AC1992" i="3"/>
  <c r="AV1991" i="3"/>
  <c r="AR1991" i="3"/>
  <c r="AQ1991" i="3"/>
  <c r="AP1991" i="3"/>
  <c r="AN1991" i="3"/>
  <c r="AL1991" i="3"/>
  <c r="AK1991" i="3"/>
  <c r="AJ1991" i="3"/>
  <c r="AI1991" i="3"/>
  <c r="AG1991" i="3"/>
  <c r="AF1991" i="3"/>
  <c r="AE1991" i="3"/>
  <c r="AD1991" i="3"/>
  <c r="AC1991" i="3"/>
  <c r="AV1990" i="3"/>
  <c r="AR1990" i="3"/>
  <c r="AQ1990" i="3"/>
  <c r="AP1990" i="3"/>
  <c r="AN1990" i="3"/>
  <c r="AL1990" i="3"/>
  <c r="AK1990" i="3"/>
  <c r="AJ1990" i="3"/>
  <c r="AI1990" i="3"/>
  <c r="AG1990" i="3"/>
  <c r="AF1990" i="3"/>
  <c r="AE1990" i="3"/>
  <c r="AD1990" i="3"/>
  <c r="AC1990" i="3"/>
  <c r="AV1989" i="3"/>
  <c r="AR1989" i="3"/>
  <c r="AQ1989" i="3"/>
  <c r="AP1989" i="3"/>
  <c r="AN1989" i="3"/>
  <c r="AL1989" i="3"/>
  <c r="AK1989" i="3"/>
  <c r="AJ1989" i="3"/>
  <c r="AI1989" i="3"/>
  <c r="AG1989" i="3"/>
  <c r="AF1989" i="3"/>
  <c r="AE1989" i="3"/>
  <c r="AD1989" i="3"/>
  <c r="AC1989" i="3"/>
  <c r="AV1988" i="3"/>
  <c r="AR1988" i="3"/>
  <c r="AQ1988" i="3"/>
  <c r="AP1988" i="3"/>
  <c r="AN1988" i="3"/>
  <c r="AL1988" i="3"/>
  <c r="AK1988" i="3"/>
  <c r="AJ1988" i="3"/>
  <c r="AI1988" i="3"/>
  <c r="AG1988" i="3"/>
  <c r="AF1988" i="3"/>
  <c r="AE1988" i="3"/>
  <c r="AD1988" i="3"/>
  <c r="AC1988" i="3"/>
  <c r="AV1987" i="3"/>
  <c r="AR1987" i="3"/>
  <c r="AQ1987" i="3"/>
  <c r="AP1987" i="3"/>
  <c r="AN1987" i="3"/>
  <c r="AL1987" i="3"/>
  <c r="AK1987" i="3"/>
  <c r="AJ1987" i="3"/>
  <c r="AI1987" i="3"/>
  <c r="AG1987" i="3"/>
  <c r="AF1987" i="3"/>
  <c r="AE1987" i="3"/>
  <c r="AD1987" i="3"/>
  <c r="AC1987" i="3"/>
  <c r="AV1986" i="3"/>
  <c r="AR1986" i="3"/>
  <c r="AQ1986" i="3"/>
  <c r="AP1986" i="3"/>
  <c r="AN1986" i="3"/>
  <c r="AL1986" i="3"/>
  <c r="AK1986" i="3"/>
  <c r="AJ1986" i="3"/>
  <c r="AI1986" i="3"/>
  <c r="AG1986" i="3"/>
  <c r="AF1986" i="3"/>
  <c r="AE1986" i="3"/>
  <c r="AD1986" i="3"/>
  <c r="AC1986" i="3"/>
  <c r="AV1985" i="3"/>
  <c r="AR1985" i="3"/>
  <c r="AQ1985" i="3"/>
  <c r="AP1985" i="3"/>
  <c r="AN1985" i="3"/>
  <c r="AL1985" i="3"/>
  <c r="AK1985" i="3"/>
  <c r="AJ1985" i="3"/>
  <c r="AI1985" i="3"/>
  <c r="AG1985" i="3"/>
  <c r="AF1985" i="3"/>
  <c r="AE1985" i="3"/>
  <c r="AD1985" i="3"/>
  <c r="AC1985" i="3"/>
  <c r="AV1984" i="3"/>
  <c r="AR1984" i="3"/>
  <c r="AQ1984" i="3"/>
  <c r="AP1984" i="3"/>
  <c r="AN1984" i="3"/>
  <c r="AL1984" i="3"/>
  <c r="AK1984" i="3"/>
  <c r="AJ1984" i="3"/>
  <c r="AI1984" i="3"/>
  <c r="AG1984" i="3"/>
  <c r="AF1984" i="3"/>
  <c r="AE1984" i="3"/>
  <c r="AD1984" i="3"/>
  <c r="AC1984" i="3"/>
  <c r="AV1983" i="3"/>
  <c r="AR1983" i="3"/>
  <c r="AQ1983" i="3"/>
  <c r="AP1983" i="3"/>
  <c r="AN1983" i="3"/>
  <c r="AL1983" i="3"/>
  <c r="AK1983" i="3"/>
  <c r="AJ1983" i="3"/>
  <c r="AI1983" i="3"/>
  <c r="AG1983" i="3"/>
  <c r="AF1983" i="3"/>
  <c r="AE1983" i="3"/>
  <c r="AD1983" i="3"/>
  <c r="AC1983" i="3"/>
  <c r="AV1982" i="3"/>
  <c r="AR1982" i="3"/>
  <c r="AQ1982" i="3"/>
  <c r="AP1982" i="3"/>
  <c r="AN1982" i="3"/>
  <c r="AL1982" i="3"/>
  <c r="AK1982" i="3"/>
  <c r="AJ1982" i="3"/>
  <c r="AI1982" i="3"/>
  <c r="AG1982" i="3"/>
  <c r="AF1982" i="3"/>
  <c r="AE1982" i="3"/>
  <c r="AD1982" i="3"/>
  <c r="AC1982" i="3"/>
  <c r="AV1981" i="3"/>
  <c r="AR1981" i="3"/>
  <c r="AQ1981" i="3"/>
  <c r="AP1981" i="3"/>
  <c r="AN1981" i="3"/>
  <c r="AL1981" i="3"/>
  <c r="AK1981" i="3"/>
  <c r="AJ1981" i="3"/>
  <c r="AI1981" i="3"/>
  <c r="AG1981" i="3"/>
  <c r="AF1981" i="3"/>
  <c r="AE1981" i="3"/>
  <c r="AD1981" i="3"/>
  <c r="AC1981" i="3"/>
  <c r="AV1980" i="3"/>
  <c r="AR1980" i="3"/>
  <c r="AQ1980" i="3"/>
  <c r="AP1980" i="3"/>
  <c r="AN1980" i="3"/>
  <c r="AL1980" i="3"/>
  <c r="AK1980" i="3"/>
  <c r="AJ1980" i="3"/>
  <c r="AI1980" i="3"/>
  <c r="AG1980" i="3"/>
  <c r="AF1980" i="3"/>
  <c r="AE1980" i="3"/>
  <c r="AD1980" i="3"/>
  <c r="AC1980" i="3"/>
  <c r="AV1979" i="3"/>
  <c r="AR1979" i="3"/>
  <c r="AQ1979" i="3"/>
  <c r="AP1979" i="3"/>
  <c r="AN1979" i="3"/>
  <c r="AL1979" i="3"/>
  <c r="AK1979" i="3"/>
  <c r="AJ1979" i="3"/>
  <c r="AI1979" i="3"/>
  <c r="AG1979" i="3"/>
  <c r="AF1979" i="3"/>
  <c r="AE1979" i="3"/>
  <c r="AD1979" i="3"/>
  <c r="AC1979" i="3"/>
  <c r="AV1978" i="3"/>
  <c r="AR1978" i="3"/>
  <c r="AQ1978" i="3"/>
  <c r="AP1978" i="3"/>
  <c r="AN1978" i="3"/>
  <c r="AL1978" i="3"/>
  <c r="AK1978" i="3"/>
  <c r="AJ1978" i="3"/>
  <c r="AI1978" i="3"/>
  <c r="AG1978" i="3"/>
  <c r="AF1978" i="3"/>
  <c r="AE1978" i="3"/>
  <c r="AD1978" i="3"/>
  <c r="AC1978" i="3"/>
  <c r="AV1977" i="3"/>
  <c r="AR1977" i="3"/>
  <c r="AQ1977" i="3"/>
  <c r="AP1977" i="3"/>
  <c r="AN1977" i="3"/>
  <c r="AL1977" i="3"/>
  <c r="AK1977" i="3"/>
  <c r="AJ1977" i="3"/>
  <c r="AI1977" i="3"/>
  <c r="AG1977" i="3"/>
  <c r="AF1977" i="3"/>
  <c r="AE1977" i="3"/>
  <c r="AD1977" i="3"/>
  <c r="AC1977" i="3"/>
  <c r="AV1976" i="3"/>
  <c r="AR1976" i="3"/>
  <c r="AQ1976" i="3"/>
  <c r="AP1976" i="3"/>
  <c r="AN1976" i="3"/>
  <c r="AL1976" i="3"/>
  <c r="AK1976" i="3"/>
  <c r="AJ1976" i="3"/>
  <c r="AI1976" i="3"/>
  <c r="AG1976" i="3"/>
  <c r="AF1976" i="3"/>
  <c r="AE1976" i="3"/>
  <c r="AD1976" i="3"/>
  <c r="AC1976" i="3"/>
  <c r="AV1975" i="3"/>
  <c r="AR1975" i="3"/>
  <c r="AQ1975" i="3"/>
  <c r="AP1975" i="3"/>
  <c r="AN1975" i="3"/>
  <c r="AL1975" i="3"/>
  <c r="AK1975" i="3"/>
  <c r="AJ1975" i="3"/>
  <c r="AI1975" i="3"/>
  <c r="AG1975" i="3"/>
  <c r="AF1975" i="3"/>
  <c r="AE1975" i="3"/>
  <c r="AD1975" i="3"/>
  <c r="AC1975" i="3"/>
  <c r="AV1974" i="3"/>
  <c r="AR1974" i="3"/>
  <c r="AQ1974" i="3"/>
  <c r="AP1974" i="3"/>
  <c r="AN1974" i="3"/>
  <c r="AL1974" i="3"/>
  <c r="AK1974" i="3"/>
  <c r="AJ1974" i="3"/>
  <c r="AI1974" i="3"/>
  <c r="AG1974" i="3"/>
  <c r="AF1974" i="3"/>
  <c r="AE1974" i="3"/>
  <c r="AD1974" i="3"/>
  <c r="AC1974" i="3"/>
  <c r="AV1973" i="3"/>
  <c r="AR1973" i="3"/>
  <c r="AQ1973" i="3"/>
  <c r="AP1973" i="3"/>
  <c r="AN1973" i="3"/>
  <c r="AL1973" i="3"/>
  <c r="AK1973" i="3"/>
  <c r="AJ1973" i="3"/>
  <c r="AI1973" i="3"/>
  <c r="AG1973" i="3"/>
  <c r="AF1973" i="3"/>
  <c r="AE1973" i="3"/>
  <c r="AD1973" i="3"/>
  <c r="AC1973" i="3"/>
  <c r="AV1972" i="3"/>
  <c r="AR1972" i="3"/>
  <c r="AQ1972" i="3"/>
  <c r="AP1972" i="3"/>
  <c r="AN1972" i="3"/>
  <c r="AL1972" i="3"/>
  <c r="AK1972" i="3"/>
  <c r="AJ1972" i="3"/>
  <c r="AI1972" i="3"/>
  <c r="AG1972" i="3"/>
  <c r="AF1972" i="3"/>
  <c r="AE1972" i="3"/>
  <c r="AD1972" i="3"/>
  <c r="AC1972" i="3"/>
  <c r="AV1971" i="3"/>
  <c r="AR1971" i="3"/>
  <c r="AQ1971" i="3"/>
  <c r="AP1971" i="3"/>
  <c r="AN1971" i="3"/>
  <c r="AL1971" i="3"/>
  <c r="AK1971" i="3"/>
  <c r="AJ1971" i="3"/>
  <c r="AI1971" i="3"/>
  <c r="AG1971" i="3"/>
  <c r="AF1971" i="3"/>
  <c r="AE1971" i="3"/>
  <c r="AD1971" i="3"/>
  <c r="AC1971" i="3"/>
  <c r="AV1970" i="3"/>
  <c r="AR1970" i="3"/>
  <c r="AQ1970" i="3"/>
  <c r="AP1970" i="3"/>
  <c r="AN1970" i="3"/>
  <c r="AL1970" i="3"/>
  <c r="AK1970" i="3"/>
  <c r="AJ1970" i="3"/>
  <c r="AI1970" i="3"/>
  <c r="AG1970" i="3"/>
  <c r="AF1970" i="3"/>
  <c r="AE1970" i="3"/>
  <c r="AD1970" i="3"/>
  <c r="AC1970" i="3"/>
  <c r="AV1969" i="3"/>
  <c r="AR1969" i="3"/>
  <c r="AQ1969" i="3"/>
  <c r="AP1969" i="3"/>
  <c r="AN1969" i="3"/>
  <c r="AL1969" i="3"/>
  <c r="AK1969" i="3"/>
  <c r="AJ1969" i="3"/>
  <c r="AI1969" i="3"/>
  <c r="AG1969" i="3"/>
  <c r="AF1969" i="3"/>
  <c r="AE1969" i="3"/>
  <c r="AD1969" i="3"/>
  <c r="AC1969" i="3"/>
  <c r="AV1968" i="3"/>
  <c r="AR1968" i="3"/>
  <c r="AQ1968" i="3"/>
  <c r="AP1968" i="3"/>
  <c r="AN1968" i="3"/>
  <c r="AL1968" i="3"/>
  <c r="AK1968" i="3"/>
  <c r="AJ1968" i="3"/>
  <c r="AI1968" i="3"/>
  <c r="AG1968" i="3"/>
  <c r="AF1968" i="3"/>
  <c r="AE1968" i="3"/>
  <c r="AD1968" i="3"/>
  <c r="AC1968" i="3"/>
  <c r="AV1967" i="3"/>
  <c r="AR1967" i="3"/>
  <c r="AQ1967" i="3"/>
  <c r="AP1967" i="3"/>
  <c r="AN1967" i="3"/>
  <c r="AL1967" i="3"/>
  <c r="AK1967" i="3"/>
  <c r="AJ1967" i="3"/>
  <c r="AI1967" i="3"/>
  <c r="AG1967" i="3"/>
  <c r="AF1967" i="3"/>
  <c r="AE1967" i="3"/>
  <c r="AD1967" i="3"/>
  <c r="AC1967" i="3"/>
  <c r="AV1966" i="3"/>
  <c r="AR1966" i="3"/>
  <c r="AQ1966" i="3"/>
  <c r="AP1966" i="3"/>
  <c r="AN1966" i="3"/>
  <c r="AL1966" i="3"/>
  <c r="AK1966" i="3"/>
  <c r="AJ1966" i="3"/>
  <c r="AI1966" i="3"/>
  <c r="AG1966" i="3"/>
  <c r="AF1966" i="3"/>
  <c r="AE1966" i="3"/>
  <c r="AD1966" i="3"/>
  <c r="AC1966" i="3"/>
  <c r="AV1965" i="3"/>
  <c r="AR1965" i="3"/>
  <c r="AQ1965" i="3"/>
  <c r="AP1965" i="3"/>
  <c r="AN1965" i="3"/>
  <c r="AL1965" i="3"/>
  <c r="AK1965" i="3"/>
  <c r="AJ1965" i="3"/>
  <c r="AI1965" i="3"/>
  <c r="AG1965" i="3"/>
  <c r="AF1965" i="3"/>
  <c r="AE1965" i="3"/>
  <c r="AD1965" i="3"/>
  <c r="AC1965" i="3"/>
  <c r="AV1964" i="3"/>
  <c r="AR1964" i="3"/>
  <c r="AQ1964" i="3"/>
  <c r="AP1964" i="3"/>
  <c r="AN1964" i="3"/>
  <c r="AL1964" i="3"/>
  <c r="AK1964" i="3"/>
  <c r="AJ1964" i="3"/>
  <c r="AI1964" i="3"/>
  <c r="AG1964" i="3"/>
  <c r="AF1964" i="3"/>
  <c r="AE1964" i="3"/>
  <c r="AD1964" i="3"/>
  <c r="AC1964" i="3"/>
  <c r="AV1963" i="3"/>
  <c r="AR1963" i="3"/>
  <c r="AQ1963" i="3"/>
  <c r="AP1963" i="3"/>
  <c r="AN1963" i="3"/>
  <c r="AL1963" i="3"/>
  <c r="AK1963" i="3"/>
  <c r="AJ1963" i="3"/>
  <c r="AI1963" i="3"/>
  <c r="AG1963" i="3"/>
  <c r="AF1963" i="3"/>
  <c r="AE1963" i="3"/>
  <c r="AD1963" i="3"/>
  <c r="AC1963" i="3"/>
  <c r="AV1962" i="3"/>
  <c r="AR1962" i="3"/>
  <c r="AQ1962" i="3"/>
  <c r="AP1962" i="3"/>
  <c r="AN1962" i="3"/>
  <c r="AL1962" i="3"/>
  <c r="AK1962" i="3"/>
  <c r="AJ1962" i="3"/>
  <c r="AI1962" i="3"/>
  <c r="AG1962" i="3"/>
  <c r="AF1962" i="3"/>
  <c r="AE1962" i="3"/>
  <c r="AD1962" i="3"/>
  <c r="AC1962" i="3"/>
  <c r="AV1961" i="3"/>
  <c r="AR1961" i="3"/>
  <c r="AQ1961" i="3"/>
  <c r="AP1961" i="3"/>
  <c r="AN1961" i="3"/>
  <c r="AL1961" i="3"/>
  <c r="AK1961" i="3"/>
  <c r="AJ1961" i="3"/>
  <c r="AI1961" i="3"/>
  <c r="AG1961" i="3"/>
  <c r="AF1961" i="3"/>
  <c r="AE1961" i="3"/>
  <c r="AD1961" i="3"/>
  <c r="AC1961" i="3"/>
  <c r="AV1960" i="3"/>
  <c r="AR1960" i="3"/>
  <c r="AQ1960" i="3"/>
  <c r="AP1960" i="3"/>
  <c r="AN1960" i="3"/>
  <c r="AL1960" i="3"/>
  <c r="AK1960" i="3"/>
  <c r="AJ1960" i="3"/>
  <c r="AI1960" i="3"/>
  <c r="AG1960" i="3"/>
  <c r="AF1960" i="3"/>
  <c r="AE1960" i="3"/>
  <c r="AD1960" i="3"/>
  <c r="AC1960" i="3"/>
  <c r="AV1959" i="3"/>
  <c r="AR1959" i="3"/>
  <c r="AQ1959" i="3"/>
  <c r="AP1959" i="3"/>
  <c r="AN1959" i="3"/>
  <c r="AL1959" i="3"/>
  <c r="AK1959" i="3"/>
  <c r="AJ1959" i="3"/>
  <c r="AI1959" i="3"/>
  <c r="AG1959" i="3"/>
  <c r="AF1959" i="3"/>
  <c r="AE1959" i="3"/>
  <c r="AD1959" i="3"/>
  <c r="AC1959" i="3"/>
  <c r="AV1958" i="3"/>
  <c r="AR1958" i="3"/>
  <c r="AQ1958" i="3"/>
  <c r="AP1958" i="3"/>
  <c r="AN1958" i="3"/>
  <c r="AL1958" i="3"/>
  <c r="AK1958" i="3"/>
  <c r="AJ1958" i="3"/>
  <c r="AI1958" i="3"/>
  <c r="AG1958" i="3"/>
  <c r="AF1958" i="3"/>
  <c r="AE1958" i="3"/>
  <c r="AD1958" i="3"/>
  <c r="AC1958" i="3"/>
  <c r="AV1957" i="3"/>
  <c r="AR1957" i="3"/>
  <c r="AQ1957" i="3"/>
  <c r="AP1957" i="3"/>
  <c r="AN1957" i="3"/>
  <c r="AL1957" i="3"/>
  <c r="AK1957" i="3"/>
  <c r="AJ1957" i="3"/>
  <c r="AI1957" i="3"/>
  <c r="AG1957" i="3"/>
  <c r="AF1957" i="3"/>
  <c r="AE1957" i="3"/>
  <c r="AD1957" i="3"/>
  <c r="AC1957" i="3"/>
  <c r="AV1956" i="3"/>
  <c r="AR1956" i="3"/>
  <c r="AQ1956" i="3"/>
  <c r="AP1956" i="3"/>
  <c r="AN1956" i="3"/>
  <c r="AL1956" i="3"/>
  <c r="AK1956" i="3"/>
  <c r="AJ1956" i="3"/>
  <c r="AI1956" i="3"/>
  <c r="AG1956" i="3"/>
  <c r="AF1956" i="3"/>
  <c r="AE1956" i="3"/>
  <c r="AD1956" i="3"/>
  <c r="AC1956" i="3"/>
  <c r="AV1955" i="3"/>
  <c r="AR1955" i="3"/>
  <c r="AQ1955" i="3"/>
  <c r="AP1955" i="3"/>
  <c r="AN1955" i="3"/>
  <c r="AL1955" i="3"/>
  <c r="AK1955" i="3"/>
  <c r="AJ1955" i="3"/>
  <c r="AI1955" i="3"/>
  <c r="AG1955" i="3"/>
  <c r="AF1955" i="3"/>
  <c r="AE1955" i="3"/>
  <c r="AD1955" i="3"/>
  <c r="AC1955" i="3"/>
  <c r="AV1954" i="3"/>
  <c r="AR1954" i="3"/>
  <c r="AQ1954" i="3"/>
  <c r="AP1954" i="3"/>
  <c r="AN1954" i="3"/>
  <c r="AL1954" i="3"/>
  <c r="AK1954" i="3"/>
  <c r="AJ1954" i="3"/>
  <c r="AI1954" i="3"/>
  <c r="AG1954" i="3"/>
  <c r="AF1954" i="3"/>
  <c r="AE1954" i="3"/>
  <c r="AD1954" i="3"/>
  <c r="AC1954" i="3"/>
  <c r="AV1953" i="3"/>
  <c r="AR1953" i="3"/>
  <c r="AQ1953" i="3"/>
  <c r="AP1953" i="3"/>
  <c r="AN1953" i="3"/>
  <c r="AL1953" i="3"/>
  <c r="AK1953" i="3"/>
  <c r="AJ1953" i="3"/>
  <c r="AI1953" i="3"/>
  <c r="AG1953" i="3"/>
  <c r="AF1953" i="3"/>
  <c r="AE1953" i="3"/>
  <c r="AD1953" i="3"/>
  <c r="AC1953" i="3"/>
  <c r="AV1952" i="3"/>
  <c r="AR1952" i="3"/>
  <c r="AQ1952" i="3"/>
  <c r="AP1952" i="3"/>
  <c r="AN1952" i="3"/>
  <c r="AL1952" i="3"/>
  <c r="AK1952" i="3"/>
  <c r="AJ1952" i="3"/>
  <c r="AI1952" i="3"/>
  <c r="AG1952" i="3"/>
  <c r="AF1952" i="3"/>
  <c r="AE1952" i="3"/>
  <c r="AD1952" i="3"/>
  <c r="AC1952" i="3"/>
  <c r="AV1951" i="3"/>
  <c r="AR1951" i="3"/>
  <c r="AQ1951" i="3"/>
  <c r="AP1951" i="3"/>
  <c r="AN1951" i="3"/>
  <c r="AL1951" i="3"/>
  <c r="AK1951" i="3"/>
  <c r="AJ1951" i="3"/>
  <c r="AI1951" i="3"/>
  <c r="AG1951" i="3"/>
  <c r="AF1951" i="3"/>
  <c r="AE1951" i="3"/>
  <c r="AD1951" i="3"/>
  <c r="AC1951" i="3"/>
  <c r="AV1950" i="3"/>
  <c r="AR1950" i="3"/>
  <c r="AQ1950" i="3"/>
  <c r="AP1950" i="3"/>
  <c r="AN1950" i="3"/>
  <c r="AL1950" i="3"/>
  <c r="AK1950" i="3"/>
  <c r="AJ1950" i="3"/>
  <c r="AI1950" i="3"/>
  <c r="AG1950" i="3"/>
  <c r="AF1950" i="3"/>
  <c r="AE1950" i="3"/>
  <c r="AD1950" i="3"/>
  <c r="AC1950" i="3"/>
  <c r="AV1949" i="3"/>
  <c r="AR1949" i="3"/>
  <c r="AQ1949" i="3"/>
  <c r="AP1949" i="3"/>
  <c r="AN1949" i="3"/>
  <c r="AL1949" i="3"/>
  <c r="AK1949" i="3"/>
  <c r="AJ1949" i="3"/>
  <c r="AI1949" i="3"/>
  <c r="AG1949" i="3"/>
  <c r="AF1949" i="3"/>
  <c r="AE1949" i="3"/>
  <c r="AD1949" i="3"/>
  <c r="AC1949" i="3"/>
  <c r="AV1948" i="3"/>
  <c r="AR1948" i="3"/>
  <c r="AQ1948" i="3"/>
  <c r="AP1948" i="3"/>
  <c r="AN1948" i="3"/>
  <c r="AL1948" i="3"/>
  <c r="AK1948" i="3"/>
  <c r="AJ1948" i="3"/>
  <c r="AI1948" i="3"/>
  <c r="AG1948" i="3"/>
  <c r="AF1948" i="3"/>
  <c r="AE1948" i="3"/>
  <c r="AD1948" i="3"/>
  <c r="AC1948" i="3"/>
  <c r="AV1947" i="3"/>
  <c r="AR1947" i="3"/>
  <c r="AQ1947" i="3"/>
  <c r="AP1947" i="3"/>
  <c r="AN1947" i="3"/>
  <c r="AL1947" i="3"/>
  <c r="AK1947" i="3"/>
  <c r="AJ1947" i="3"/>
  <c r="AI1947" i="3"/>
  <c r="AG1947" i="3"/>
  <c r="AF1947" i="3"/>
  <c r="AE1947" i="3"/>
  <c r="AD1947" i="3"/>
  <c r="AC1947" i="3"/>
  <c r="AV1946" i="3"/>
  <c r="AR1946" i="3"/>
  <c r="AQ1946" i="3"/>
  <c r="AP1946" i="3"/>
  <c r="AN1946" i="3"/>
  <c r="AL1946" i="3"/>
  <c r="AK1946" i="3"/>
  <c r="AJ1946" i="3"/>
  <c r="AI1946" i="3"/>
  <c r="AG1946" i="3"/>
  <c r="AF1946" i="3"/>
  <c r="AE1946" i="3"/>
  <c r="AD1946" i="3"/>
  <c r="AC1946" i="3"/>
  <c r="AV1945" i="3"/>
  <c r="AR1945" i="3"/>
  <c r="AQ1945" i="3"/>
  <c r="AP1945" i="3"/>
  <c r="AN1945" i="3"/>
  <c r="AL1945" i="3"/>
  <c r="AK1945" i="3"/>
  <c r="AJ1945" i="3"/>
  <c r="AI1945" i="3"/>
  <c r="AG1945" i="3"/>
  <c r="AF1945" i="3"/>
  <c r="AE1945" i="3"/>
  <c r="AD1945" i="3"/>
  <c r="AC1945" i="3"/>
  <c r="AV1944" i="3"/>
  <c r="AR1944" i="3"/>
  <c r="AQ1944" i="3"/>
  <c r="AP1944" i="3"/>
  <c r="AN1944" i="3"/>
  <c r="AL1944" i="3"/>
  <c r="AK1944" i="3"/>
  <c r="AJ1944" i="3"/>
  <c r="AI1944" i="3"/>
  <c r="AG1944" i="3"/>
  <c r="AF1944" i="3"/>
  <c r="AE1944" i="3"/>
  <c r="AD1944" i="3"/>
  <c r="AC1944" i="3"/>
  <c r="AV1943" i="3"/>
  <c r="AR1943" i="3"/>
  <c r="AQ1943" i="3"/>
  <c r="AP1943" i="3"/>
  <c r="AN1943" i="3"/>
  <c r="AL1943" i="3"/>
  <c r="AK1943" i="3"/>
  <c r="AJ1943" i="3"/>
  <c r="AI1943" i="3"/>
  <c r="AG1943" i="3"/>
  <c r="AF1943" i="3"/>
  <c r="AE1943" i="3"/>
  <c r="AD1943" i="3"/>
  <c r="AC1943" i="3"/>
  <c r="AV1942" i="3"/>
  <c r="AR1942" i="3"/>
  <c r="AQ1942" i="3"/>
  <c r="AP1942" i="3"/>
  <c r="AN1942" i="3"/>
  <c r="AL1942" i="3"/>
  <c r="AK1942" i="3"/>
  <c r="AJ1942" i="3"/>
  <c r="AI1942" i="3"/>
  <c r="AG1942" i="3"/>
  <c r="AF1942" i="3"/>
  <c r="AE1942" i="3"/>
  <c r="AD1942" i="3"/>
  <c r="AC1942" i="3"/>
  <c r="AV1941" i="3"/>
  <c r="AR1941" i="3"/>
  <c r="AQ1941" i="3"/>
  <c r="AP1941" i="3"/>
  <c r="AN1941" i="3"/>
  <c r="AL1941" i="3"/>
  <c r="AK1941" i="3"/>
  <c r="AJ1941" i="3"/>
  <c r="AI1941" i="3"/>
  <c r="AG1941" i="3"/>
  <c r="AF1941" i="3"/>
  <c r="AE1941" i="3"/>
  <c r="AD1941" i="3"/>
  <c r="AC1941" i="3"/>
  <c r="AV1940" i="3"/>
  <c r="AR1940" i="3"/>
  <c r="AQ1940" i="3"/>
  <c r="AP1940" i="3"/>
  <c r="AN1940" i="3"/>
  <c r="AL1940" i="3"/>
  <c r="AK1940" i="3"/>
  <c r="AJ1940" i="3"/>
  <c r="AI1940" i="3"/>
  <c r="AG1940" i="3"/>
  <c r="AF1940" i="3"/>
  <c r="AE1940" i="3"/>
  <c r="AD1940" i="3"/>
  <c r="AC1940" i="3"/>
  <c r="AV1939" i="3"/>
  <c r="AR1939" i="3"/>
  <c r="AQ1939" i="3"/>
  <c r="AP1939" i="3"/>
  <c r="AN1939" i="3"/>
  <c r="AL1939" i="3"/>
  <c r="AK1939" i="3"/>
  <c r="AJ1939" i="3"/>
  <c r="AI1939" i="3"/>
  <c r="AG1939" i="3"/>
  <c r="AF1939" i="3"/>
  <c r="AE1939" i="3"/>
  <c r="AD1939" i="3"/>
  <c r="AC1939" i="3"/>
  <c r="AV1938" i="3"/>
  <c r="AR1938" i="3"/>
  <c r="AQ1938" i="3"/>
  <c r="AP1938" i="3"/>
  <c r="AN1938" i="3"/>
  <c r="AL1938" i="3"/>
  <c r="AK1938" i="3"/>
  <c r="AJ1938" i="3"/>
  <c r="AI1938" i="3"/>
  <c r="AG1938" i="3"/>
  <c r="AF1938" i="3"/>
  <c r="AE1938" i="3"/>
  <c r="AD1938" i="3"/>
  <c r="AC1938" i="3"/>
  <c r="AV1937" i="3"/>
  <c r="AR1937" i="3"/>
  <c r="AQ1937" i="3"/>
  <c r="AP1937" i="3"/>
  <c r="AN1937" i="3"/>
  <c r="AL1937" i="3"/>
  <c r="AK1937" i="3"/>
  <c r="AJ1937" i="3"/>
  <c r="AI1937" i="3"/>
  <c r="AG1937" i="3"/>
  <c r="AF1937" i="3"/>
  <c r="AE1937" i="3"/>
  <c r="AD1937" i="3"/>
  <c r="AC1937" i="3"/>
  <c r="AV1936" i="3"/>
  <c r="AR1936" i="3"/>
  <c r="AQ1936" i="3"/>
  <c r="AP1936" i="3"/>
  <c r="AN1936" i="3"/>
  <c r="AL1936" i="3"/>
  <c r="AK1936" i="3"/>
  <c r="AJ1936" i="3"/>
  <c r="AI1936" i="3"/>
  <c r="AG1936" i="3"/>
  <c r="AF1936" i="3"/>
  <c r="AE1936" i="3"/>
  <c r="AD1936" i="3"/>
  <c r="AC1936" i="3"/>
  <c r="AV1935" i="3"/>
  <c r="AR1935" i="3"/>
  <c r="AQ1935" i="3"/>
  <c r="AP1935" i="3"/>
  <c r="AN1935" i="3"/>
  <c r="AL1935" i="3"/>
  <c r="AK1935" i="3"/>
  <c r="AJ1935" i="3"/>
  <c r="AI1935" i="3"/>
  <c r="AG1935" i="3"/>
  <c r="AF1935" i="3"/>
  <c r="AE1935" i="3"/>
  <c r="AD1935" i="3"/>
  <c r="AC1935" i="3"/>
  <c r="AV1934" i="3"/>
  <c r="AR1934" i="3"/>
  <c r="AQ1934" i="3"/>
  <c r="AP1934" i="3"/>
  <c r="AN1934" i="3"/>
  <c r="AL1934" i="3"/>
  <c r="AK1934" i="3"/>
  <c r="AJ1934" i="3"/>
  <c r="AI1934" i="3"/>
  <c r="AG1934" i="3"/>
  <c r="AF1934" i="3"/>
  <c r="AE1934" i="3"/>
  <c r="AD1934" i="3"/>
  <c r="AC1934" i="3"/>
  <c r="AV1933" i="3"/>
  <c r="AR1933" i="3"/>
  <c r="AQ1933" i="3"/>
  <c r="AP1933" i="3"/>
  <c r="AN1933" i="3"/>
  <c r="AL1933" i="3"/>
  <c r="AK1933" i="3"/>
  <c r="AJ1933" i="3"/>
  <c r="AI1933" i="3"/>
  <c r="AG1933" i="3"/>
  <c r="AF1933" i="3"/>
  <c r="AE1933" i="3"/>
  <c r="AD1933" i="3"/>
  <c r="AC1933" i="3"/>
  <c r="AV1932" i="3"/>
  <c r="AR1932" i="3"/>
  <c r="AQ1932" i="3"/>
  <c r="AP1932" i="3"/>
  <c r="AN1932" i="3"/>
  <c r="AL1932" i="3"/>
  <c r="AK1932" i="3"/>
  <c r="AJ1932" i="3"/>
  <c r="AI1932" i="3"/>
  <c r="AG1932" i="3"/>
  <c r="AF1932" i="3"/>
  <c r="AE1932" i="3"/>
  <c r="AD1932" i="3"/>
  <c r="AC1932" i="3"/>
  <c r="AV1931" i="3"/>
  <c r="AR1931" i="3"/>
  <c r="AQ1931" i="3"/>
  <c r="AP1931" i="3"/>
  <c r="AN1931" i="3"/>
  <c r="AL1931" i="3"/>
  <c r="AK1931" i="3"/>
  <c r="AJ1931" i="3"/>
  <c r="AI1931" i="3"/>
  <c r="AG1931" i="3"/>
  <c r="AF1931" i="3"/>
  <c r="AE1931" i="3"/>
  <c r="AD1931" i="3"/>
  <c r="AC1931" i="3"/>
  <c r="AV1930" i="3"/>
  <c r="AR1930" i="3"/>
  <c r="AQ1930" i="3"/>
  <c r="AP1930" i="3"/>
  <c r="AN1930" i="3"/>
  <c r="AL1930" i="3"/>
  <c r="AK1930" i="3"/>
  <c r="AJ1930" i="3"/>
  <c r="AI1930" i="3"/>
  <c r="AG1930" i="3"/>
  <c r="AF1930" i="3"/>
  <c r="AE1930" i="3"/>
  <c r="AD1930" i="3"/>
  <c r="AC1930" i="3"/>
  <c r="AV1929" i="3"/>
  <c r="AR1929" i="3"/>
  <c r="AQ1929" i="3"/>
  <c r="AP1929" i="3"/>
  <c r="AN1929" i="3"/>
  <c r="AL1929" i="3"/>
  <c r="AK1929" i="3"/>
  <c r="AJ1929" i="3"/>
  <c r="AI1929" i="3"/>
  <c r="AG1929" i="3"/>
  <c r="AF1929" i="3"/>
  <c r="AE1929" i="3"/>
  <c r="AD1929" i="3"/>
  <c r="AC1929" i="3"/>
  <c r="AV1928" i="3"/>
  <c r="AR1928" i="3"/>
  <c r="AQ1928" i="3"/>
  <c r="AP1928" i="3"/>
  <c r="AN1928" i="3"/>
  <c r="AL1928" i="3"/>
  <c r="AK1928" i="3"/>
  <c r="AJ1928" i="3"/>
  <c r="AI1928" i="3"/>
  <c r="AG1928" i="3"/>
  <c r="AF1928" i="3"/>
  <c r="AE1928" i="3"/>
  <c r="AD1928" i="3"/>
  <c r="AC1928" i="3"/>
  <c r="AV1927" i="3"/>
  <c r="AR1927" i="3"/>
  <c r="AQ1927" i="3"/>
  <c r="AP1927" i="3"/>
  <c r="AN1927" i="3"/>
  <c r="AL1927" i="3"/>
  <c r="AK1927" i="3"/>
  <c r="AJ1927" i="3"/>
  <c r="AI1927" i="3"/>
  <c r="AG1927" i="3"/>
  <c r="AF1927" i="3"/>
  <c r="AE1927" i="3"/>
  <c r="AD1927" i="3"/>
  <c r="AC1927" i="3"/>
  <c r="AV1926" i="3"/>
  <c r="AR1926" i="3"/>
  <c r="AQ1926" i="3"/>
  <c r="AP1926" i="3"/>
  <c r="AN1926" i="3"/>
  <c r="AL1926" i="3"/>
  <c r="AK1926" i="3"/>
  <c r="AJ1926" i="3"/>
  <c r="AI1926" i="3"/>
  <c r="AG1926" i="3"/>
  <c r="AF1926" i="3"/>
  <c r="AE1926" i="3"/>
  <c r="AD1926" i="3"/>
  <c r="AC1926" i="3"/>
  <c r="AV1925" i="3"/>
  <c r="AR1925" i="3"/>
  <c r="AQ1925" i="3"/>
  <c r="AP1925" i="3"/>
  <c r="AN1925" i="3"/>
  <c r="AL1925" i="3"/>
  <c r="AK1925" i="3"/>
  <c r="AJ1925" i="3"/>
  <c r="AI1925" i="3"/>
  <c r="AG1925" i="3"/>
  <c r="AF1925" i="3"/>
  <c r="AE1925" i="3"/>
  <c r="AD1925" i="3"/>
  <c r="AC1925" i="3"/>
  <c r="AV1924" i="3"/>
  <c r="AR1924" i="3"/>
  <c r="AQ1924" i="3"/>
  <c r="AP1924" i="3"/>
  <c r="AN1924" i="3"/>
  <c r="AL1924" i="3"/>
  <c r="AK1924" i="3"/>
  <c r="AJ1924" i="3"/>
  <c r="AI1924" i="3"/>
  <c r="AG1924" i="3"/>
  <c r="AF1924" i="3"/>
  <c r="AE1924" i="3"/>
  <c r="AD1924" i="3"/>
  <c r="AC1924" i="3"/>
  <c r="AV1923" i="3"/>
  <c r="AR1923" i="3"/>
  <c r="AQ1923" i="3"/>
  <c r="AP1923" i="3"/>
  <c r="AN1923" i="3"/>
  <c r="AL1923" i="3"/>
  <c r="AK1923" i="3"/>
  <c r="AJ1923" i="3"/>
  <c r="AI1923" i="3"/>
  <c r="AG1923" i="3"/>
  <c r="AF1923" i="3"/>
  <c r="AE1923" i="3"/>
  <c r="AD1923" i="3"/>
  <c r="AC1923" i="3"/>
  <c r="AV1922" i="3"/>
  <c r="AR1922" i="3"/>
  <c r="AQ1922" i="3"/>
  <c r="AP1922" i="3"/>
  <c r="AN1922" i="3"/>
  <c r="AL1922" i="3"/>
  <c r="AK1922" i="3"/>
  <c r="AJ1922" i="3"/>
  <c r="AI1922" i="3"/>
  <c r="AG1922" i="3"/>
  <c r="AF1922" i="3"/>
  <c r="AE1922" i="3"/>
  <c r="AD1922" i="3"/>
  <c r="AC1922" i="3"/>
  <c r="AV1921" i="3"/>
  <c r="AR1921" i="3"/>
  <c r="AQ1921" i="3"/>
  <c r="AP1921" i="3"/>
  <c r="AN1921" i="3"/>
  <c r="AL1921" i="3"/>
  <c r="AK1921" i="3"/>
  <c r="AJ1921" i="3"/>
  <c r="AI1921" i="3"/>
  <c r="AG1921" i="3"/>
  <c r="AF1921" i="3"/>
  <c r="AE1921" i="3"/>
  <c r="AD1921" i="3"/>
  <c r="AC1921" i="3"/>
  <c r="AV1920" i="3"/>
  <c r="AR1920" i="3"/>
  <c r="AQ1920" i="3"/>
  <c r="AP1920" i="3"/>
  <c r="AN1920" i="3"/>
  <c r="AL1920" i="3"/>
  <c r="AK1920" i="3"/>
  <c r="AJ1920" i="3"/>
  <c r="AI1920" i="3"/>
  <c r="AG1920" i="3"/>
  <c r="AF1920" i="3"/>
  <c r="AE1920" i="3"/>
  <c r="AD1920" i="3"/>
  <c r="AC1920" i="3"/>
  <c r="AV1919" i="3"/>
  <c r="AR1919" i="3"/>
  <c r="AQ1919" i="3"/>
  <c r="AP1919" i="3"/>
  <c r="AN1919" i="3"/>
  <c r="AL1919" i="3"/>
  <c r="AK1919" i="3"/>
  <c r="AJ1919" i="3"/>
  <c r="AI1919" i="3"/>
  <c r="AG1919" i="3"/>
  <c r="AF1919" i="3"/>
  <c r="AE1919" i="3"/>
  <c r="AD1919" i="3"/>
  <c r="AC1919" i="3"/>
  <c r="AV1918" i="3"/>
  <c r="AR1918" i="3"/>
  <c r="AQ1918" i="3"/>
  <c r="AP1918" i="3"/>
  <c r="AN1918" i="3"/>
  <c r="AL1918" i="3"/>
  <c r="AK1918" i="3"/>
  <c r="AJ1918" i="3"/>
  <c r="AI1918" i="3"/>
  <c r="AG1918" i="3"/>
  <c r="AF1918" i="3"/>
  <c r="AE1918" i="3"/>
  <c r="AD1918" i="3"/>
  <c r="AC1918" i="3"/>
  <c r="AV1917" i="3"/>
  <c r="AR1917" i="3"/>
  <c r="AQ1917" i="3"/>
  <c r="AP1917" i="3"/>
  <c r="AN1917" i="3"/>
  <c r="AL1917" i="3"/>
  <c r="AK1917" i="3"/>
  <c r="AJ1917" i="3"/>
  <c r="AI1917" i="3"/>
  <c r="AG1917" i="3"/>
  <c r="AF1917" i="3"/>
  <c r="AE1917" i="3"/>
  <c r="AD1917" i="3"/>
  <c r="AC1917" i="3"/>
  <c r="AV1916" i="3"/>
  <c r="AR1916" i="3"/>
  <c r="AQ1916" i="3"/>
  <c r="AP1916" i="3"/>
  <c r="AN1916" i="3"/>
  <c r="AL1916" i="3"/>
  <c r="AK1916" i="3"/>
  <c r="AJ1916" i="3"/>
  <c r="AI1916" i="3"/>
  <c r="AG1916" i="3"/>
  <c r="AF1916" i="3"/>
  <c r="AE1916" i="3"/>
  <c r="AD1916" i="3"/>
  <c r="AC1916" i="3"/>
  <c r="AV1915" i="3"/>
  <c r="AR1915" i="3"/>
  <c r="AQ1915" i="3"/>
  <c r="AP1915" i="3"/>
  <c r="AN1915" i="3"/>
  <c r="AL1915" i="3"/>
  <c r="AK1915" i="3"/>
  <c r="AJ1915" i="3"/>
  <c r="AI1915" i="3"/>
  <c r="AG1915" i="3"/>
  <c r="AF1915" i="3"/>
  <c r="AE1915" i="3"/>
  <c r="AD1915" i="3"/>
  <c r="AC1915" i="3"/>
  <c r="AV1914" i="3"/>
  <c r="AR1914" i="3"/>
  <c r="AQ1914" i="3"/>
  <c r="AP1914" i="3"/>
  <c r="AN1914" i="3"/>
  <c r="AL1914" i="3"/>
  <c r="AK1914" i="3"/>
  <c r="AJ1914" i="3"/>
  <c r="AI1914" i="3"/>
  <c r="AG1914" i="3"/>
  <c r="AF1914" i="3"/>
  <c r="AE1914" i="3"/>
  <c r="AD1914" i="3"/>
  <c r="AC1914" i="3"/>
  <c r="AV1913" i="3"/>
  <c r="AR1913" i="3"/>
  <c r="AQ1913" i="3"/>
  <c r="AP1913" i="3"/>
  <c r="AN1913" i="3"/>
  <c r="AL1913" i="3"/>
  <c r="AK1913" i="3"/>
  <c r="AJ1913" i="3"/>
  <c r="AI1913" i="3"/>
  <c r="AG1913" i="3"/>
  <c r="AF1913" i="3"/>
  <c r="AE1913" i="3"/>
  <c r="AD1913" i="3"/>
  <c r="AC1913" i="3"/>
  <c r="AV1912" i="3"/>
  <c r="AR1912" i="3"/>
  <c r="AQ1912" i="3"/>
  <c r="AP1912" i="3"/>
  <c r="AN1912" i="3"/>
  <c r="AL1912" i="3"/>
  <c r="AK1912" i="3"/>
  <c r="AJ1912" i="3"/>
  <c r="AI1912" i="3"/>
  <c r="AG1912" i="3"/>
  <c r="AF1912" i="3"/>
  <c r="AE1912" i="3"/>
  <c r="AD1912" i="3"/>
  <c r="AC1912" i="3"/>
  <c r="AV1911" i="3"/>
  <c r="AR1911" i="3"/>
  <c r="AQ1911" i="3"/>
  <c r="AP1911" i="3"/>
  <c r="AN1911" i="3"/>
  <c r="AL1911" i="3"/>
  <c r="AK1911" i="3"/>
  <c r="AJ1911" i="3"/>
  <c r="AI1911" i="3"/>
  <c r="AG1911" i="3"/>
  <c r="AF1911" i="3"/>
  <c r="AE1911" i="3"/>
  <c r="AD1911" i="3"/>
  <c r="AC1911" i="3"/>
  <c r="AV1910" i="3"/>
  <c r="AR1910" i="3"/>
  <c r="AQ1910" i="3"/>
  <c r="AP1910" i="3"/>
  <c r="AN1910" i="3"/>
  <c r="AL1910" i="3"/>
  <c r="AK1910" i="3"/>
  <c r="AJ1910" i="3"/>
  <c r="AI1910" i="3"/>
  <c r="AG1910" i="3"/>
  <c r="AF1910" i="3"/>
  <c r="AE1910" i="3"/>
  <c r="AD1910" i="3"/>
  <c r="AC1910" i="3"/>
  <c r="AV1909" i="3"/>
  <c r="AR1909" i="3"/>
  <c r="AQ1909" i="3"/>
  <c r="AP1909" i="3"/>
  <c r="AN1909" i="3"/>
  <c r="AL1909" i="3"/>
  <c r="AK1909" i="3"/>
  <c r="AJ1909" i="3"/>
  <c r="AI1909" i="3"/>
  <c r="AG1909" i="3"/>
  <c r="AF1909" i="3"/>
  <c r="AE1909" i="3"/>
  <c r="AD1909" i="3"/>
  <c r="AC1909" i="3"/>
  <c r="AV1908" i="3"/>
  <c r="AR1908" i="3"/>
  <c r="AQ1908" i="3"/>
  <c r="AP1908" i="3"/>
  <c r="AN1908" i="3"/>
  <c r="AL1908" i="3"/>
  <c r="AK1908" i="3"/>
  <c r="AJ1908" i="3"/>
  <c r="AI1908" i="3"/>
  <c r="AG1908" i="3"/>
  <c r="AF1908" i="3"/>
  <c r="AE1908" i="3"/>
  <c r="AD1908" i="3"/>
  <c r="AC1908" i="3"/>
  <c r="AV1907" i="3"/>
  <c r="AR1907" i="3"/>
  <c r="AQ1907" i="3"/>
  <c r="AP1907" i="3"/>
  <c r="AN1907" i="3"/>
  <c r="AL1907" i="3"/>
  <c r="AK1907" i="3"/>
  <c r="AJ1907" i="3"/>
  <c r="AI1907" i="3"/>
  <c r="AG1907" i="3"/>
  <c r="AF1907" i="3"/>
  <c r="AE1907" i="3"/>
  <c r="AD1907" i="3"/>
  <c r="AC1907" i="3"/>
  <c r="AV1906" i="3"/>
  <c r="AR1906" i="3"/>
  <c r="AQ1906" i="3"/>
  <c r="AP1906" i="3"/>
  <c r="AN1906" i="3"/>
  <c r="AL1906" i="3"/>
  <c r="AK1906" i="3"/>
  <c r="AJ1906" i="3"/>
  <c r="AI1906" i="3"/>
  <c r="AG1906" i="3"/>
  <c r="AF1906" i="3"/>
  <c r="AE1906" i="3"/>
  <c r="AD1906" i="3"/>
  <c r="AC1906" i="3"/>
  <c r="AV1905" i="3"/>
  <c r="AR1905" i="3"/>
  <c r="AQ1905" i="3"/>
  <c r="AP1905" i="3"/>
  <c r="AN1905" i="3"/>
  <c r="AL1905" i="3"/>
  <c r="AK1905" i="3"/>
  <c r="AJ1905" i="3"/>
  <c r="AI1905" i="3"/>
  <c r="AG1905" i="3"/>
  <c r="AF1905" i="3"/>
  <c r="AE1905" i="3"/>
  <c r="AD1905" i="3"/>
  <c r="AC1905" i="3"/>
  <c r="AV1904" i="3"/>
  <c r="AR1904" i="3"/>
  <c r="AQ1904" i="3"/>
  <c r="AP1904" i="3"/>
  <c r="AN1904" i="3"/>
  <c r="AL1904" i="3"/>
  <c r="AK1904" i="3"/>
  <c r="AJ1904" i="3"/>
  <c r="AI1904" i="3"/>
  <c r="AG1904" i="3"/>
  <c r="AF1904" i="3"/>
  <c r="AE1904" i="3"/>
  <c r="AD1904" i="3"/>
  <c r="AC1904" i="3"/>
  <c r="AV1903" i="3"/>
  <c r="AR1903" i="3"/>
  <c r="AQ1903" i="3"/>
  <c r="AP1903" i="3"/>
  <c r="AN1903" i="3"/>
  <c r="AL1903" i="3"/>
  <c r="AK1903" i="3"/>
  <c r="AJ1903" i="3"/>
  <c r="AI1903" i="3"/>
  <c r="AG1903" i="3"/>
  <c r="AF1903" i="3"/>
  <c r="AE1903" i="3"/>
  <c r="AD1903" i="3"/>
  <c r="AC1903" i="3"/>
  <c r="AV1902" i="3"/>
  <c r="AR1902" i="3"/>
  <c r="AQ1902" i="3"/>
  <c r="AP1902" i="3"/>
  <c r="AN1902" i="3"/>
  <c r="AL1902" i="3"/>
  <c r="AK1902" i="3"/>
  <c r="AJ1902" i="3"/>
  <c r="AI1902" i="3"/>
  <c r="AG1902" i="3"/>
  <c r="AF1902" i="3"/>
  <c r="AE1902" i="3"/>
  <c r="AD1902" i="3"/>
  <c r="AC1902" i="3"/>
  <c r="AV1901" i="3"/>
  <c r="AR1901" i="3"/>
  <c r="AQ1901" i="3"/>
  <c r="AP1901" i="3"/>
  <c r="AN1901" i="3"/>
  <c r="AL1901" i="3"/>
  <c r="AK1901" i="3"/>
  <c r="AJ1901" i="3"/>
  <c r="AI1901" i="3"/>
  <c r="AG1901" i="3"/>
  <c r="AF1901" i="3"/>
  <c r="AE1901" i="3"/>
  <c r="AD1901" i="3"/>
  <c r="AC1901" i="3"/>
  <c r="AV1900" i="3"/>
  <c r="AR1900" i="3"/>
  <c r="AQ1900" i="3"/>
  <c r="AP1900" i="3"/>
  <c r="AN1900" i="3"/>
  <c r="AL1900" i="3"/>
  <c r="AK1900" i="3"/>
  <c r="AJ1900" i="3"/>
  <c r="AI1900" i="3"/>
  <c r="AG1900" i="3"/>
  <c r="AF1900" i="3"/>
  <c r="AE1900" i="3"/>
  <c r="AD1900" i="3"/>
  <c r="AC1900" i="3"/>
  <c r="AV1899" i="3"/>
  <c r="AR1899" i="3"/>
  <c r="AQ1899" i="3"/>
  <c r="AP1899" i="3"/>
  <c r="AN1899" i="3"/>
  <c r="AL1899" i="3"/>
  <c r="AK1899" i="3"/>
  <c r="AJ1899" i="3"/>
  <c r="AI1899" i="3"/>
  <c r="AG1899" i="3"/>
  <c r="AF1899" i="3"/>
  <c r="AE1899" i="3"/>
  <c r="AD1899" i="3"/>
  <c r="AC1899" i="3"/>
  <c r="AV1898" i="3"/>
  <c r="AR1898" i="3"/>
  <c r="AQ1898" i="3"/>
  <c r="AP1898" i="3"/>
  <c r="AN1898" i="3"/>
  <c r="AL1898" i="3"/>
  <c r="AK1898" i="3"/>
  <c r="AJ1898" i="3"/>
  <c r="AI1898" i="3"/>
  <c r="AG1898" i="3"/>
  <c r="AF1898" i="3"/>
  <c r="AE1898" i="3"/>
  <c r="AD1898" i="3"/>
  <c r="AC1898" i="3"/>
  <c r="AV1897" i="3"/>
  <c r="AR1897" i="3"/>
  <c r="AQ1897" i="3"/>
  <c r="AP1897" i="3"/>
  <c r="AN1897" i="3"/>
  <c r="AL1897" i="3"/>
  <c r="AK1897" i="3"/>
  <c r="AJ1897" i="3"/>
  <c r="AI1897" i="3"/>
  <c r="AG1897" i="3"/>
  <c r="AF1897" i="3"/>
  <c r="AE1897" i="3"/>
  <c r="AD1897" i="3"/>
  <c r="AC1897" i="3"/>
  <c r="AV1896" i="3"/>
  <c r="AR1896" i="3"/>
  <c r="AQ1896" i="3"/>
  <c r="AP1896" i="3"/>
  <c r="AN1896" i="3"/>
  <c r="AL1896" i="3"/>
  <c r="AK1896" i="3"/>
  <c r="AJ1896" i="3"/>
  <c r="AI1896" i="3"/>
  <c r="AG1896" i="3"/>
  <c r="AF1896" i="3"/>
  <c r="AE1896" i="3"/>
  <c r="AD1896" i="3"/>
  <c r="AC1896" i="3"/>
  <c r="AV1895" i="3"/>
  <c r="AR1895" i="3"/>
  <c r="AQ1895" i="3"/>
  <c r="AP1895" i="3"/>
  <c r="AN1895" i="3"/>
  <c r="AL1895" i="3"/>
  <c r="AK1895" i="3"/>
  <c r="AJ1895" i="3"/>
  <c r="AI1895" i="3"/>
  <c r="AG1895" i="3"/>
  <c r="AF1895" i="3"/>
  <c r="AE1895" i="3"/>
  <c r="AD1895" i="3"/>
  <c r="AC1895" i="3"/>
  <c r="AV1894" i="3"/>
  <c r="AR1894" i="3"/>
  <c r="AQ1894" i="3"/>
  <c r="AP1894" i="3"/>
  <c r="AN1894" i="3"/>
  <c r="AL1894" i="3"/>
  <c r="AK1894" i="3"/>
  <c r="AJ1894" i="3"/>
  <c r="AI1894" i="3"/>
  <c r="AG1894" i="3"/>
  <c r="AF1894" i="3"/>
  <c r="AE1894" i="3"/>
  <c r="AD1894" i="3"/>
  <c r="AC1894" i="3"/>
  <c r="AV1893" i="3"/>
  <c r="AR1893" i="3"/>
  <c r="AQ1893" i="3"/>
  <c r="AP1893" i="3"/>
  <c r="AN1893" i="3"/>
  <c r="AL1893" i="3"/>
  <c r="AK1893" i="3"/>
  <c r="AJ1893" i="3"/>
  <c r="AI1893" i="3"/>
  <c r="AG1893" i="3"/>
  <c r="AF1893" i="3"/>
  <c r="AE1893" i="3"/>
  <c r="AD1893" i="3"/>
  <c r="AC1893" i="3"/>
  <c r="AV1892" i="3"/>
  <c r="AR1892" i="3"/>
  <c r="AQ1892" i="3"/>
  <c r="AP1892" i="3"/>
  <c r="AN1892" i="3"/>
  <c r="AL1892" i="3"/>
  <c r="AK1892" i="3"/>
  <c r="AJ1892" i="3"/>
  <c r="AI1892" i="3"/>
  <c r="AG1892" i="3"/>
  <c r="AF1892" i="3"/>
  <c r="AE1892" i="3"/>
  <c r="AD1892" i="3"/>
  <c r="AC1892" i="3"/>
  <c r="AV1891" i="3"/>
  <c r="AR1891" i="3"/>
  <c r="AQ1891" i="3"/>
  <c r="AP1891" i="3"/>
  <c r="AN1891" i="3"/>
  <c r="AL1891" i="3"/>
  <c r="AK1891" i="3"/>
  <c r="AJ1891" i="3"/>
  <c r="AI1891" i="3"/>
  <c r="AG1891" i="3"/>
  <c r="AF1891" i="3"/>
  <c r="AE1891" i="3"/>
  <c r="AD1891" i="3"/>
  <c r="AC1891" i="3"/>
  <c r="AV1890" i="3"/>
  <c r="AR1890" i="3"/>
  <c r="AQ1890" i="3"/>
  <c r="AP1890" i="3"/>
  <c r="AN1890" i="3"/>
  <c r="AL1890" i="3"/>
  <c r="AK1890" i="3"/>
  <c r="AJ1890" i="3"/>
  <c r="AI1890" i="3"/>
  <c r="AG1890" i="3"/>
  <c r="AF1890" i="3"/>
  <c r="AE1890" i="3"/>
  <c r="AD1890" i="3"/>
  <c r="AC1890" i="3"/>
  <c r="AV1889" i="3"/>
  <c r="AR1889" i="3"/>
  <c r="AQ1889" i="3"/>
  <c r="AP1889" i="3"/>
  <c r="AN1889" i="3"/>
  <c r="AL1889" i="3"/>
  <c r="AK1889" i="3"/>
  <c r="AJ1889" i="3"/>
  <c r="AI1889" i="3"/>
  <c r="AG1889" i="3"/>
  <c r="AF1889" i="3"/>
  <c r="AE1889" i="3"/>
  <c r="AD1889" i="3"/>
  <c r="AC1889" i="3"/>
  <c r="AV1888" i="3"/>
  <c r="AR1888" i="3"/>
  <c r="AQ1888" i="3"/>
  <c r="AP1888" i="3"/>
  <c r="AN1888" i="3"/>
  <c r="AL1888" i="3"/>
  <c r="AK1888" i="3"/>
  <c r="AJ1888" i="3"/>
  <c r="AI1888" i="3"/>
  <c r="AG1888" i="3"/>
  <c r="AF1888" i="3"/>
  <c r="AE1888" i="3"/>
  <c r="AD1888" i="3"/>
  <c r="AC1888" i="3"/>
  <c r="AV1887" i="3"/>
  <c r="AR1887" i="3"/>
  <c r="AQ1887" i="3"/>
  <c r="AP1887" i="3"/>
  <c r="AN1887" i="3"/>
  <c r="AL1887" i="3"/>
  <c r="AK1887" i="3"/>
  <c r="AJ1887" i="3"/>
  <c r="AI1887" i="3"/>
  <c r="AG1887" i="3"/>
  <c r="AF1887" i="3"/>
  <c r="AE1887" i="3"/>
  <c r="AD1887" i="3"/>
  <c r="AC1887" i="3"/>
  <c r="AV1886" i="3"/>
  <c r="AR1886" i="3"/>
  <c r="AQ1886" i="3"/>
  <c r="AP1886" i="3"/>
  <c r="AN1886" i="3"/>
  <c r="AL1886" i="3"/>
  <c r="AK1886" i="3"/>
  <c r="AJ1886" i="3"/>
  <c r="AI1886" i="3"/>
  <c r="AG1886" i="3"/>
  <c r="AF1886" i="3"/>
  <c r="AE1886" i="3"/>
  <c r="AD1886" i="3"/>
  <c r="AC1886" i="3"/>
  <c r="AV1885" i="3"/>
  <c r="AR1885" i="3"/>
  <c r="AQ1885" i="3"/>
  <c r="AP1885" i="3"/>
  <c r="AN1885" i="3"/>
  <c r="AL1885" i="3"/>
  <c r="AK1885" i="3"/>
  <c r="AJ1885" i="3"/>
  <c r="AI1885" i="3"/>
  <c r="AG1885" i="3"/>
  <c r="AF1885" i="3"/>
  <c r="AE1885" i="3"/>
  <c r="AD1885" i="3"/>
  <c r="AC1885" i="3"/>
  <c r="AV1884" i="3"/>
  <c r="AR1884" i="3"/>
  <c r="AQ1884" i="3"/>
  <c r="AP1884" i="3"/>
  <c r="AN1884" i="3"/>
  <c r="AL1884" i="3"/>
  <c r="AK1884" i="3"/>
  <c r="AJ1884" i="3"/>
  <c r="AI1884" i="3"/>
  <c r="AG1884" i="3"/>
  <c r="AF1884" i="3"/>
  <c r="AE1884" i="3"/>
  <c r="AD1884" i="3"/>
  <c r="AC1884" i="3"/>
  <c r="AV1883" i="3"/>
  <c r="AR1883" i="3"/>
  <c r="AQ1883" i="3"/>
  <c r="AP1883" i="3"/>
  <c r="AN1883" i="3"/>
  <c r="AL1883" i="3"/>
  <c r="AK1883" i="3"/>
  <c r="AJ1883" i="3"/>
  <c r="AI1883" i="3"/>
  <c r="AG1883" i="3"/>
  <c r="AF1883" i="3"/>
  <c r="AE1883" i="3"/>
  <c r="AD1883" i="3"/>
  <c r="AC1883" i="3"/>
  <c r="AV1882" i="3"/>
  <c r="AR1882" i="3"/>
  <c r="AQ1882" i="3"/>
  <c r="AP1882" i="3"/>
  <c r="AN1882" i="3"/>
  <c r="AL1882" i="3"/>
  <c r="AK1882" i="3"/>
  <c r="AJ1882" i="3"/>
  <c r="AI1882" i="3"/>
  <c r="AG1882" i="3"/>
  <c r="AF1882" i="3"/>
  <c r="AE1882" i="3"/>
  <c r="AD1882" i="3"/>
  <c r="AC1882" i="3"/>
  <c r="AV1881" i="3"/>
  <c r="AR1881" i="3"/>
  <c r="AQ1881" i="3"/>
  <c r="AP1881" i="3"/>
  <c r="AN1881" i="3"/>
  <c r="AL1881" i="3"/>
  <c r="AK1881" i="3"/>
  <c r="AJ1881" i="3"/>
  <c r="AI1881" i="3"/>
  <c r="AG1881" i="3"/>
  <c r="AF1881" i="3"/>
  <c r="AE1881" i="3"/>
  <c r="AD1881" i="3"/>
  <c r="AC1881" i="3"/>
  <c r="AV1880" i="3"/>
  <c r="AR1880" i="3"/>
  <c r="AQ1880" i="3"/>
  <c r="AP1880" i="3"/>
  <c r="AN1880" i="3"/>
  <c r="AL1880" i="3"/>
  <c r="AK1880" i="3"/>
  <c r="AJ1880" i="3"/>
  <c r="AI1880" i="3"/>
  <c r="AG1880" i="3"/>
  <c r="AF1880" i="3"/>
  <c r="AE1880" i="3"/>
  <c r="AD1880" i="3"/>
  <c r="AC1880" i="3"/>
  <c r="AV1879" i="3"/>
  <c r="AR1879" i="3"/>
  <c r="AQ1879" i="3"/>
  <c r="AP1879" i="3"/>
  <c r="AN1879" i="3"/>
  <c r="AL1879" i="3"/>
  <c r="AK1879" i="3"/>
  <c r="AJ1879" i="3"/>
  <c r="AI1879" i="3"/>
  <c r="AG1879" i="3"/>
  <c r="AF1879" i="3"/>
  <c r="AE1879" i="3"/>
  <c r="AD1879" i="3"/>
  <c r="AC1879" i="3"/>
  <c r="AV1878" i="3"/>
  <c r="AR1878" i="3"/>
  <c r="AQ1878" i="3"/>
  <c r="AP1878" i="3"/>
  <c r="AN1878" i="3"/>
  <c r="AL1878" i="3"/>
  <c r="AK1878" i="3"/>
  <c r="AJ1878" i="3"/>
  <c r="AI1878" i="3"/>
  <c r="AG1878" i="3"/>
  <c r="AF1878" i="3"/>
  <c r="AE1878" i="3"/>
  <c r="AD1878" i="3"/>
  <c r="AC1878" i="3"/>
  <c r="AV1877" i="3"/>
  <c r="AR1877" i="3"/>
  <c r="AQ1877" i="3"/>
  <c r="AP1877" i="3"/>
  <c r="AN1877" i="3"/>
  <c r="AL1877" i="3"/>
  <c r="AK1877" i="3"/>
  <c r="AJ1877" i="3"/>
  <c r="AI1877" i="3"/>
  <c r="AG1877" i="3"/>
  <c r="AF1877" i="3"/>
  <c r="AE1877" i="3"/>
  <c r="AD1877" i="3"/>
  <c r="AC1877" i="3"/>
  <c r="AV1876" i="3"/>
  <c r="AR1876" i="3"/>
  <c r="AQ1876" i="3"/>
  <c r="AP1876" i="3"/>
  <c r="AN1876" i="3"/>
  <c r="AL1876" i="3"/>
  <c r="AK1876" i="3"/>
  <c r="AJ1876" i="3"/>
  <c r="AI1876" i="3"/>
  <c r="AG1876" i="3"/>
  <c r="AF1876" i="3"/>
  <c r="AE1876" i="3"/>
  <c r="AD1876" i="3"/>
  <c r="AC1876" i="3"/>
  <c r="AV1875" i="3"/>
  <c r="AR1875" i="3"/>
  <c r="AQ1875" i="3"/>
  <c r="AP1875" i="3"/>
  <c r="AN1875" i="3"/>
  <c r="AL1875" i="3"/>
  <c r="AK1875" i="3"/>
  <c r="AJ1875" i="3"/>
  <c r="AI1875" i="3"/>
  <c r="AG1875" i="3"/>
  <c r="AF1875" i="3"/>
  <c r="AE1875" i="3"/>
  <c r="AD1875" i="3"/>
  <c r="AC1875" i="3"/>
  <c r="AV1874" i="3"/>
  <c r="AR1874" i="3"/>
  <c r="AQ1874" i="3"/>
  <c r="AP1874" i="3"/>
  <c r="AN1874" i="3"/>
  <c r="AL1874" i="3"/>
  <c r="AK1874" i="3"/>
  <c r="AJ1874" i="3"/>
  <c r="AI1874" i="3"/>
  <c r="AG1874" i="3"/>
  <c r="AF1874" i="3"/>
  <c r="AE1874" i="3"/>
  <c r="AD1874" i="3"/>
  <c r="AC1874" i="3"/>
  <c r="AV1873" i="3"/>
  <c r="AR1873" i="3"/>
  <c r="AQ1873" i="3"/>
  <c r="AP1873" i="3"/>
  <c r="AN1873" i="3"/>
  <c r="AL1873" i="3"/>
  <c r="AK1873" i="3"/>
  <c r="AJ1873" i="3"/>
  <c r="AI1873" i="3"/>
  <c r="AG1873" i="3"/>
  <c r="AF1873" i="3"/>
  <c r="AE1873" i="3"/>
  <c r="AD1873" i="3"/>
  <c r="AC1873" i="3"/>
  <c r="AV1872" i="3"/>
  <c r="AR1872" i="3"/>
  <c r="AQ1872" i="3"/>
  <c r="AP1872" i="3"/>
  <c r="AN1872" i="3"/>
  <c r="AL1872" i="3"/>
  <c r="AK1872" i="3"/>
  <c r="AJ1872" i="3"/>
  <c r="AI1872" i="3"/>
  <c r="AG1872" i="3"/>
  <c r="AF1872" i="3"/>
  <c r="AE1872" i="3"/>
  <c r="AD1872" i="3"/>
  <c r="AC1872" i="3"/>
  <c r="AV1871" i="3"/>
  <c r="AR1871" i="3"/>
  <c r="AQ1871" i="3"/>
  <c r="AP1871" i="3"/>
  <c r="AN1871" i="3"/>
  <c r="AL1871" i="3"/>
  <c r="AK1871" i="3"/>
  <c r="AJ1871" i="3"/>
  <c r="AI1871" i="3"/>
  <c r="AG1871" i="3"/>
  <c r="AF1871" i="3"/>
  <c r="AE1871" i="3"/>
  <c r="AD1871" i="3"/>
  <c r="AC1871" i="3"/>
  <c r="AV1870" i="3"/>
  <c r="AR1870" i="3"/>
  <c r="AQ1870" i="3"/>
  <c r="AP1870" i="3"/>
  <c r="AN1870" i="3"/>
  <c r="AL1870" i="3"/>
  <c r="AK1870" i="3"/>
  <c r="AJ1870" i="3"/>
  <c r="AI1870" i="3"/>
  <c r="AG1870" i="3"/>
  <c r="AF1870" i="3"/>
  <c r="AE1870" i="3"/>
  <c r="AD1870" i="3"/>
  <c r="AC1870" i="3"/>
  <c r="AV1869" i="3"/>
  <c r="AR1869" i="3"/>
  <c r="AQ1869" i="3"/>
  <c r="AP1869" i="3"/>
  <c r="AN1869" i="3"/>
  <c r="AL1869" i="3"/>
  <c r="AK1869" i="3"/>
  <c r="AJ1869" i="3"/>
  <c r="AI1869" i="3"/>
  <c r="AG1869" i="3"/>
  <c r="AF1869" i="3"/>
  <c r="AE1869" i="3"/>
  <c r="AD1869" i="3"/>
  <c r="AC1869" i="3"/>
  <c r="AV1868" i="3"/>
  <c r="AR1868" i="3"/>
  <c r="AQ1868" i="3"/>
  <c r="AP1868" i="3"/>
  <c r="AN1868" i="3"/>
  <c r="AL1868" i="3"/>
  <c r="AK1868" i="3"/>
  <c r="AJ1868" i="3"/>
  <c r="AI1868" i="3"/>
  <c r="AG1868" i="3"/>
  <c r="AF1868" i="3"/>
  <c r="AE1868" i="3"/>
  <c r="AD1868" i="3"/>
  <c r="AC1868" i="3"/>
  <c r="AV1867" i="3"/>
  <c r="AR1867" i="3"/>
  <c r="AQ1867" i="3"/>
  <c r="AP1867" i="3"/>
  <c r="AN1867" i="3"/>
  <c r="AL1867" i="3"/>
  <c r="AK1867" i="3"/>
  <c r="AJ1867" i="3"/>
  <c r="AI1867" i="3"/>
  <c r="AG1867" i="3"/>
  <c r="AF1867" i="3"/>
  <c r="AE1867" i="3"/>
  <c r="AD1867" i="3"/>
  <c r="AC1867" i="3"/>
  <c r="AV1866" i="3"/>
  <c r="AR1866" i="3"/>
  <c r="AQ1866" i="3"/>
  <c r="AP1866" i="3"/>
  <c r="AN1866" i="3"/>
  <c r="AL1866" i="3"/>
  <c r="AK1866" i="3"/>
  <c r="AJ1866" i="3"/>
  <c r="AI1866" i="3"/>
  <c r="AG1866" i="3"/>
  <c r="AF1866" i="3"/>
  <c r="AE1866" i="3"/>
  <c r="AD1866" i="3"/>
  <c r="AC1866" i="3"/>
  <c r="AV1865" i="3"/>
  <c r="AR1865" i="3"/>
  <c r="AQ1865" i="3"/>
  <c r="AP1865" i="3"/>
  <c r="AN1865" i="3"/>
  <c r="AL1865" i="3"/>
  <c r="AK1865" i="3"/>
  <c r="AJ1865" i="3"/>
  <c r="AI1865" i="3"/>
  <c r="AG1865" i="3"/>
  <c r="AF1865" i="3"/>
  <c r="AE1865" i="3"/>
  <c r="AD1865" i="3"/>
  <c r="AC1865" i="3"/>
  <c r="AV1864" i="3"/>
  <c r="AR1864" i="3"/>
  <c r="AQ1864" i="3"/>
  <c r="AP1864" i="3"/>
  <c r="AN1864" i="3"/>
  <c r="AL1864" i="3"/>
  <c r="AK1864" i="3"/>
  <c r="AJ1864" i="3"/>
  <c r="AI1864" i="3"/>
  <c r="AG1864" i="3"/>
  <c r="AF1864" i="3"/>
  <c r="AE1864" i="3"/>
  <c r="AD1864" i="3"/>
  <c r="AC1864" i="3"/>
  <c r="AV1863" i="3"/>
  <c r="AR1863" i="3"/>
  <c r="AQ1863" i="3"/>
  <c r="AP1863" i="3"/>
  <c r="AN1863" i="3"/>
  <c r="AL1863" i="3"/>
  <c r="AK1863" i="3"/>
  <c r="AJ1863" i="3"/>
  <c r="AI1863" i="3"/>
  <c r="AG1863" i="3"/>
  <c r="AF1863" i="3"/>
  <c r="AE1863" i="3"/>
  <c r="AD1863" i="3"/>
  <c r="AC1863" i="3"/>
  <c r="AV1862" i="3"/>
  <c r="AR1862" i="3"/>
  <c r="AQ1862" i="3"/>
  <c r="AP1862" i="3"/>
  <c r="AN1862" i="3"/>
  <c r="AL1862" i="3"/>
  <c r="AK1862" i="3"/>
  <c r="AJ1862" i="3"/>
  <c r="AI1862" i="3"/>
  <c r="AG1862" i="3"/>
  <c r="AF1862" i="3"/>
  <c r="AE1862" i="3"/>
  <c r="AD1862" i="3"/>
  <c r="AC1862" i="3"/>
  <c r="AV1861" i="3"/>
  <c r="AR1861" i="3"/>
  <c r="AQ1861" i="3"/>
  <c r="AP1861" i="3"/>
  <c r="AN1861" i="3"/>
  <c r="AL1861" i="3"/>
  <c r="AK1861" i="3"/>
  <c r="AJ1861" i="3"/>
  <c r="AI1861" i="3"/>
  <c r="AG1861" i="3"/>
  <c r="AF1861" i="3"/>
  <c r="AE1861" i="3"/>
  <c r="AD1861" i="3"/>
  <c r="AC1861" i="3"/>
  <c r="AV1860" i="3"/>
  <c r="AR1860" i="3"/>
  <c r="AQ1860" i="3"/>
  <c r="AP1860" i="3"/>
  <c r="AN1860" i="3"/>
  <c r="AL1860" i="3"/>
  <c r="AK1860" i="3"/>
  <c r="AJ1860" i="3"/>
  <c r="AI1860" i="3"/>
  <c r="AG1860" i="3"/>
  <c r="AF1860" i="3"/>
  <c r="AE1860" i="3"/>
  <c r="AD1860" i="3"/>
  <c r="AC1860" i="3"/>
  <c r="AV1859" i="3"/>
  <c r="AR1859" i="3"/>
  <c r="AQ1859" i="3"/>
  <c r="AP1859" i="3"/>
  <c r="AN1859" i="3"/>
  <c r="AL1859" i="3"/>
  <c r="AK1859" i="3"/>
  <c r="AJ1859" i="3"/>
  <c r="AI1859" i="3"/>
  <c r="AG1859" i="3"/>
  <c r="AF1859" i="3"/>
  <c r="AE1859" i="3"/>
  <c r="AD1859" i="3"/>
  <c r="AC1859" i="3"/>
  <c r="AV1858" i="3"/>
  <c r="AR1858" i="3"/>
  <c r="AQ1858" i="3"/>
  <c r="AP1858" i="3"/>
  <c r="AN1858" i="3"/>
  <c r="AL1858" i="3"/>
  <c r="AK1858" i="3"/>
  <c r="AJ1858" i="3"/>
  <c r="AI1858" i="3"/>
  <c r="AG1858" i="3"/>
  <c r="AF1858" i="3"/>
  <c r="AE1858" i="3"/>
  <c r="AD1858" i="3"/>
  <c r="AC1858" i="3"/>
  <c r="AV1857" i="3"/>
  <c r="AR1857" i="3"/>
  <c r="AQ1857" i="3"/>
  <c r="AP1857" i="3"/>
  <c r="AN1857" i="3"/>
  <c r="AL1857" i="3"/>
  <c r="AK1857" i="3"/>
  <c r="AJ1857" i="3"/>
  <c r="AI1857" i="3"/>
  <c r="AG1857" i="3"/>
  <c r="AF1857" i="3"/>
  <c r="AE1857" i="3"/>
  <c r="AD1857" i="3"/>
  <c r="AC1857" i="3"/>
  <c r="AV1856" i="3"/>
  <c r="AR1856" i="3"/>
  <c r="AQ1856" i="3"/>
  <c r="AP1856" i="3"/>
  <c r="AN1856" i="3"/>
  <c r="AL1856" i="3"/>
  <c r="AK1856" i="3"/>
  <c r="AJ1856" i="3"/>
  <c r="AI1856" i="3"/>
  <c r="AG1856" i="3"/>
  <c r="AF1856" i="3"/>
  <c r="AE1856" i="3"/>
  <c r="AD1856" i="3"/>
  <c r="AC1856" i="3"/>
  <c r="AV1855" i="3"/>
  <c r="AR1855" i="3"/>
  <c r="AQ1855" i="3"/>
  <c r="AP1855" i="3"/>
  <c r="AN1855" i="3"/>
  <c r="AL1855" i="3"/>
  <c r="AK1855" i="3"/>
  <c r="AJ1855" i="3"/>
  <c r="AI1855" i="3"/>
  <c r="AG1855" i="3"/>
  <c r="AF1855" i="3"/>
  <c r="AE1855" i="3"/>
  <c r="AD1855" i="3"/>
  <c r="AC1855" i="3"/>
  <c r="AV1854" i="3"/>
  <c r="AR1854" i="3"/>
  <c r="AQ1854" i="3"/>
  <c r="AP1854" i="3"/>
  <c r="AN1854" i="3"/>
  <c r="AL1854" i="3"/>
  <c r="AK1854" i="3"/>
  <c r="AJ1854" i="3"/>
  <c r="AI1854" i="3"/>
  <c r="AG1854" i="3"/>
  <c r="AF1854" i="3"/>
  <c r="AE1854" i="3"/>
  <c r="AD1854" i="3"/>
  <c r="AC1854" i="3"/>
  <c r="AV1853" i="3"/>
  <c r="AR1853" i="3"/>
  <c r="AQ1853" i="3"/>
  <c r="AP1853" i="3"/>
  <c r="AN1853" i="3"/>
  <c r="AL1853" i="3"/>
  <c r="AK1853" i="3"/>
  <c r="AJ1853" i="3"/>
  <c r="AI1853" i="3"/>
  <c r="AG1853" i="3"/>
  <c r="AF1853" i="3"/>
  <c r="AE1853" i="3"/>
  <c r="AD1853" i="3"/>
  <c r="AC1853" i="3"/>
  <c r="AV1852" i="3"/>
  <c r="AR1852" i="3"/>
  <c r="AQ1852" i="3"/>
  <c r="AP1852" i="3"/>
  <c r="AN1852" i="3"/>
  <c r="AL1852" i="3"/>
  <c r="AK1852" i="3"/>
  <c r="AJ1852" i="3"/>
  <c r="AI1852" i="3"/>
  <c r="AG1852" i="3"/>
  <c r="AF1852" i="3"/>
  <c r="AE1852" i="3"/>
  <c r="AD1852" i="3"/>
  <c r="AC1852" i="3"/>
  <c r="AV1851" i="3"/>
  <c r="AR1851" i="3"/>
  <c r="AQ1851" i="3"/>
  <c r="AP1851" i="3"/>
  <c r="AN1851" i="3"/>
  <c r="AL1851" i="3"/>
  <c r="AK1851" i="3"/>
  <c r="AJ1851" i="3"/>
  <c r="AI1851" i="3"/>
  <c r="AG1851" i="3"/>
  <c r="AF1851" i="3"/>
  <c r="AE1851" i="3"/>
  <c r="AD1851" i="3"/>
  <c r="AC1851" i="3"/>
  <c r="AV1850" i="3"/>
  <c r="AR1850" i="3"/>
  <c r="AQ1850" i="3"/>
  <c r="AP1850" i="3"/>
  <c r="AN1850" i="3"/>
  <c r="AL1850" i="3"/>
  <c r="AK1850" i="3"/>
  <c r="AJ1850" i="3"/>
  <c r="AI1850" i="3"/>
  <c r="AG1850" i="3"/>
  <c r="AF1850" i="3"/>
  <c r="AE1850" i="3"/>
  <c r="AD1850" i="3"/>
  <c r="AC1850" i="3"/>
  <c r="AV1849" i="3"/>
  <c r="AR1849" i="3"/>
  <c r="AQ1849" i="3"/>
  <c r="AP1849" i="3"/>
  <c r="AN1849" i="3"/>
  <c r="AL1849" i="3"/>
  <c r="AK1849" i="3"/>
  <c r="AJ1849" i="3"/>
  <c r="AI1849" i="3"/>
  <c r="AG1849" i="3"/>
  <c r="AF1849" i="3"/>
  <c r="AE1849" i="3"/>
  <c r="AD1849" i="3"/>
  <c r="AC1849" i="3"/>
  <c r="AV1848" i="3"/>
  <c r="AR1848" i="3"/>
  <c r="AQ1848" i="3"/>
  <c r="AP1848" i="3"/>
  <c r="AN1848" i="3"/>
  <c r="AL1848" i="3"/>
  <c r="AK1848" i="3"/>
  <c r="AJ1848" i="3"/>
  <c r="AI1848" i="3"/>
  <c r="AG1848" i="3"/>
  <c r="AF1848" i="3"/>
  <c r="AE1848" i="3"/>
  <c r="AD1848" i="3"/>
  <c r="AC1848" i="3"/>
  <c r="AV1847" i="3"/>
  <c r="AR1847" i="3"/>
  <c r="AQ1847" i="3"/>
  <c r="AP1847" i="3"/>
  <c r="AN1847" i="3"/>
  <c r="AL1847" i="3"/>
  <c r="AK1847" i="3"/>
  <c r="AJ1847" i="3"/>
  <c r="AI1847" i="3"/>
  <c r="AG1847" i="3"/>
  <c r="AF1847" i="3"/>
  <c r="AE1847" i="3"/>
  <c r="AD1847" i="3"/>
  <c r="AC1847" i="3"/>
  <c r="AV1846" i="3"/>
  <c r="AR1846" i="3"/>
  <c r="AQ1846" i="3"/>
  <c r="AP1846" i="3"/>
  <c r="AN1846" i="3"/>
  <c r="AL1846" i="3"/>
  <c r="AK1846" i="3"/>
  <c r="AJ1846" i="3"/>
  <c r="AI1846" i="3"/>
  <c r="AG1846" i="3"/>
  <c r="AF1846" i="3"/>
  <c r="AE1846" i="3"/>
  <c r="AD1846" i="3"/>
  <c r="AC1846" i="3"/>
  <c r="AV1845" i="3"/>
  <c r="AR1845" i="3"/>
  <c r="AQ1845" i="3"/>
  <c r="AP1845" i="3"/>
  <c r="AN1845" i="3"/>
  <c r="AL1845" i="3"/>
  <c r="AK1845" i="3"/>
  <c r="AJ1845" i="3"/>
  <c r="AI1845" i="3"/>
  <c r="AG1845" i="3"/>
  <c r="AF1845" i="3"/>
  <c r="AE1845" i="3"/>
  <c r="AD1845" i="3"/>
  <c r="AC1845" i="3"/>
  <c r="AV1844" i="3"/>
  <c r="AR1844" i="3"/>
  <c r="AQ1844" i="3"/>
  <c r="AP1844" i="3"/>
  <c r="AN1844" i="3"/>
  <c r="AL1844" i="3"/>
  <c r="AK1844" i="3"/>
  <c r="AJ1844" i="3"/>
  <c r="AI1844" i="3"/>
  <c r="AG1844" i="3"/>
  <c r="AF1844" i="3"/>
  <c r="AE1844" i="3"/>
  <c r="AD1844" i="3"/>
  <c r="AC1844" i="3"/>
  <c r="AV1843" i="3"/>
  <c r="AR1843" i="3"/>
  <c r="AQ1843" i="3"/>
  <c r="AP1843" i="3"/>
  <c r="AN1843" i="3"/>
  <c r="AL1843" i="3"/>
  <c r="AK1843" i="3"/>
  <c r="AJ1843" i="3"/>
  <c r="AI1843" i="3"/>
  <c r="AG1843" i="3"/>
  <c r="AF1843" i="3"/>
  <c r="AE1843" i="3"/>
  <c r="AD1843" i="3"/>
  <c r="AC1843" i="3"/>
  <c r="AV1842" i="3"/>
  <c r="AR1842" i="3"/>
  <c r="AQ1842" i="3"/>
  <c r="AP1842" i="3"/>
  <c r="AN1842" i="3"/>
  <c r="AL1842" i="3"/>
  <c r="AK1842" i="3"/>
  <c r="AJ1842" i="3"/>
  <c r="AI1842" i="3"/>
  <c r="AG1842" i="3"/>
  <c r="AF1842" i="3"/>
  <c r="AE1842" i="3"/>
  <c r="AD1842" i="3"/>
  <c r="AC1842" i="3"/>
  <c r="AV1841" i="3"/>
  <c r="AR1841" i="3"/>
  <c r="AQ1841" i="3"/>
  <c r="AP1841" i="3"/>
  <c r="AN1841" i="3"/>
  <c r="AL1841" i="3"/>
  <c r="AK1841" i="3"/>
  <c r="AJ1841" i="3"/>
  <c r="AI1841" i="3"/>
  <c r="AG1841" i="3"/>
  <c r="AF1841" i="3"/>
  <c r="AE1841" i="3"/>
  <c r="AD1841" i="3"/>
  <c r="AC1841" i="3"/>
  <c r="AV1840" i="3"/>
  <c r="AR1840" i="3"/>
  <c r="AQ1840" i="3"/>
  <c r="AP1840" i="3"/>
  <c r="AN1840" i="3"/>
  <c r="AL1840" i="3"/>
  <c r="AK1840" i="3"/>
  <c r="AJ1840" i="3"/>
  <c r="AI1840" i="3"/>
  <c r="AG1840" i="3"/>
  <c r="AF1840" i="3"/>
  <c r="AE1840" i="3"/>
  <c r="AD1840" i="3"/>
  <c r="AC1840" i="3"/>
  <c r="AV1839" i="3"/>
  <c r="AR1839" i="3"/>
  <c r="AQ1839" i="3"/>
  <c r="AP1839" i="3"/>
  <c r="AN1839" i="3"/>
  <c r="AL1839" i="3"/>
  <c r="AK1839" i="3"/>
  <c r="AJ1839" i="3"/>
  <c r="AI1839" i="3"/>
  <c r="AG1839" i="3"/>
  <c r="AF1839" i="3"/>
  <c r="AE1839" i="3"/>
  <c r="AD1839" i="3"/>
  <c r="AC1839" i="3"/>
  <c r="AV1838" i="3"/>
  <c r="AR1838" i="3"/>
  <c r="AQ1838" i="3"/>
  <c r="AP1838" i="3"/>
  <c r="AN1838" i="3"/>
  <c r="AL1838" i="3"/>
  <c r="AK1838" i="3"/>
  <c r="AJ1838" i="3"/>
  <c r="AI1838" i="3"/>
  <c r="AG1838" i="3"/>
  <c r="AF1838" i="3"/>
  <c r="AE1838" i="3"/>
  <c r="AD1838" i="3"/>
  <c r="AC1838" i="3"/>
  <c r="AV1837" i="3"/>
  <c r="AR1837" i="3"/>
  <c r="AQ1837" i="3"/>
  <c r="AP1837" i="3"/>
  <c r="AN1837" i="3"/>
  <c r="AL1837" i="3"/>
  <c r="AK1837" i="3"/>
  <c r="AJ1837" i="3"/>
  <c r="AI1837" i="3"/>
  <c r="AG1837" i="3"/>
  <c r="AF1837" i="3"/>
  <c r="AE1837" i="3"/>
  <c r="AD1837" i="3"/>
  <c r="AC1837" i="3"/>
  <c r="AV1836" i="3"/>
  <c r="AR1836" i="3"/>
  <c r="AQ1836" i="3"/>
  <c r="AP1836" i="3"/>
  <c r="AN1836" i="3"/>
  <c r="AL1836" i="3"/>
  <c r="AK1836" i="3"/>
  <c r="AJ1836" i="3"/>
  <c r="AI1836" i="3"/>
  <c r="AG1836" i="3"/>
  <c r="AF1836" i="3"/>
  <c r="AE1836" i="3"/>
  <c r="AD1836" i="3"/>
  <c r="AC1836" i="3"/>
  <c r="AV1835" i="3"/>
  <c r="AR1835" i="3"/>
  <c r="AQ1835" i="3"/>
  <c r="AP1835" i="3"/>
  <c r="AN1835" i="3"/>
  <c r="AL1835" i="3"/>
  <c r="AK1835" i="3"/>
  <c r="AJ1835" i="3"/>
  <c r="AI1835" i="3"/>
  <c r="AG1835" i="3"/>
  <c r="AF1835" i="3"/>
  <c r="AE1835" i="3"/>
  <c r="AD1835" i="3"/>
  <c r="AC1835" i="3"/>
  <c r="AV1834" i="3"/>
  <c r="AR1834" i="3"/>
  <c r="AQ1834" i="3"/>
  <c r="AP1834" i="3"/>
  <c r="AN1834" i="3"/>
  <c r="AL1834" i="3"/>
  <c r="AK1834" i="3"/>
  <c r="AJ1834" i="3"/>
  <c r="AI1834" i="3"/>
  <c r="AG1834" i="3"/>
  <c r="AF1834" i="3"/>
  <c r="AE1834" i="3"/>
  <c r="AD1834" i="3"/>
  <c r="AC1834" i="3"/>
  <c r="AV1833" i="3"/>
  <c r="AR1833" i="3"/>
  <c r="AQ1833" i="3"/>
  <c r="AP1833" i="3"/>
  <c r="AN1833" i="3"/>
  <c r="AL1833" i="3"/>
  <c r="AK1833" i="3"/>
  <c r="AJ1833" i="3"/>
  <c r="AI1833" i="3"/>
  <c r="AG1833" i="3"/>
  <c r="AF1833" i="3"/>
  <c r="AE1833" i="3"/>
  <c r="AD1833" i="3"/>
  <c r="AC1833" i="3"/>
  <c r="AV1832" i="3"/>
  <c r="AR1832" i="3"/>
  <c r="AQ1832" i="3"/>
  <c r="AP1832" i="3"/>
  <c r="AN1832" i="3"/>
  <c r="AL1832" i="3"/>
  <c r="AK1832" i="3"/>
  <c r="AJ1832" i="3"/>
  <c r="AI1832" i="3"/>
  <c r="AG1832" i="3"/>
  <c r="AF1832" i="3"/>
  <c r="AE1832" i="3"/>
  <c r="AD1832" i="3"/>
  <c r="AC1832" i="3"/>
  <c r="AV1831" i="3"/>
  <c r="AR1831" i="3"/>
  <c r="AQ1831" i="3"/>
  <c r="AP1831" i="3"/>
  <c r="AN1831" i="3"/>
  <c r="AL1831" i="3"/>
  <c r="AK1831" i="3"/>
  <c r="AJ1831" i="3"/>
  <c r="AI1831" i="3"/>
  <c r="AG1831" i="3"/>
  <c r="AF1831" i="3"/>
  <c r="AE1831" i="3"/>
  <c r="AD1831" i="3"/>
  <c r="AC1831" i="3"/>
  <c r="AV1830" i="3"/>
  <c r="AR1830" i="3"/>
  <c r="AQ1830" i="3"/>
  <c r="AP1830" i="3"/>
  <c r="AN1830" i="3"/>
  <c r="AL1830" i="3"/>
  <c r="AK1830" i="3"/>
  <c r="AJ1830" i="3"/>
  <c r="AI1830" i="3"/>
  <c r="AG1830" i="3"/>
  <c r="AF1830" i="3"/>
  <c r="AE1830" i="3"/>
  <c r="AD1830" i="3"/>
  <c r="AC1830" i="3"/>
  <c r="AV1829" i="3"/>
  <c r="AR1829" i="3"/>
  <c r="AQ1829" i="3"/>
  <c r="AP1829" i="3"/>
  <c r="AN1829" i="3"/>
  <c r="AL1829" i="3"/>
  <c r="AK1829" i="3"/>
  <c r="AJ1829" i="3"/>
  <c r="AI1829" i="3"/>
  <c r="AG1829" i="3"/>
  <c r="AF1829" i="3"/>
  <c r="AE1829" i="3"/>
  <c r="AD1829" i="3"/>
  <c r="AC1829" i="3"/>
  <c r="AV1828" i="3"/>
  <c r="AR1828" i="3"/>
  <c r="AQ1828" i="3"/>
  <c r="AP1828" i="3"/>
  <c r="AN1828" i="3"/>
  <c r="AL1828" i="3"/>
  <c r="AK1828" i="3"/>
  <c r="AJ1828" i="3"/>
  <c r="AI1828" i="3"/>
  <c r="AG1828" i="3"/>
  <c r="AF1828" i="3"/>
  <c r="AE1828" i="3"/>
  <c r="AD1828" i="3"/>
  <c r="AC1828" i="3"/>
  <c r="AV1827" i="3"/>
  <c r="AR1827" i="3"/>
  <c r="AQ1827" i="3"/>
  <c r="AP1827" i="3"/>
  <c r="AN1827" i="3"/>
  <c r="AL1827" i="3"/>
  <c r="AK1827" i="3"/>
  <c r="AJ1827" i="3"/>
  <c r="AI1827" i="3"/>
  <c r="AG1827" i="3"/>
  <c r="AF1827" i="3"/>
  <c r="AE1827" i="3"/>
  <c r="AD1827" i="3"/>
  <c r="AC1827" i="3"/>
  <c r="AV1826" i="3"/>
  <c r="AR1826" i="3"/>
  <c r="AQ1826" i="3"/>
  <c r="AP1826" i="3"/>
  <c r="AN1826" i="3"/>
  <c r="AL1826" i="3"/>
  <c r="AK1826" i="3"/>
  <c r="AJ1826" i="3"/>
  <c r="AI1826" i="3"/>
  <c r="AG1826" i="3"/>
  <c r="AF1826" i="3"/>
  <c r="AE1826" i="3"/>
  <c r="AD1826" i="3"/>
  <c r="AC1826" i="3"/>
  <c r="AV1825" i="3"/>
  <c r="AR1825" i="3"/>
  <c r="AQ1825" i="3"/>
  <c r="AP1825" i="3"/>
  <c r="AN1825" i="3"/>
  <c r="AL1825" i="3"/>
  <c r="AK1825" i="3"/>
  <c r="AJ1825" i="3"/>
  <c r="AI1825" i="3"/>
  <c r="AG1825" i="3"/>
  <c r="AF1825" i="3"/>
  <c r="AE1825" i="3"/>
  <c r="AD1825" i="3"/>
  <c r="AC1825" i="3"/>
  <c r="AV1824" i="3"/>
  <c r="AR1824" i="3"/>
  <c r="AQ1824" i="3"/>
  <c r="AP1824" i="3"/>
  <c r="AN1824" i="3"/>
  <c r="AL1824" i="3"/>
  <c r="AK1824" i="3"/>
  <c r="AJ1824" i="3"/>
  <c r="AI1824" i="3"/>
  <c r="AG1824" i="3"/>
  <c r="AF1824" i="3"/>
  <c r="AE1824" i="3"/>
  <c r="AD1824" i="3"/>
  <c r="AC1824" i="3"/>
  <c r="AV1823" i="3"/>
  <c r="AR1823" i="3"/>
  <c r="AQ1823" i="3"/>
  <c r="AP1823" i="3"/>
  <c r="AN1823" i="3"/>
  <c r="AL1823" i="3"/>
  <c r="AK1823" i="3"/>
  <c r="AJ1823" i="3"/>
  <c r="AI1823" i="3"/>
  <c r="AG1823" i="3"/>
  <c r="AF1823" i="3"/>
  <c r="AE1823" i="3"/>
  <c r="AD1823" i="3"/>
  <c r="AC1823" i="3"/>
  <c r="AV1822" i="3"/>
  <c r="AR1822" i="3"/>
  <c r="AQ1822" i="3"/>
  <c r="AP1822" i="3"/>
  <c r="AN1822" i="3"/>
  <c r="AL1822" i="3"/>
  <c r="AK1822" i="3"/>
  <c r="AJ1822" i="3"/>
  <c r="AI1822" i="3"/>
  <c r="AG1822" i="3"/>
  <c r="AF1822" i="3"/>
  <c r="AE1822" i="3"/>
  <c r="AD1822" i="3"/>
  <c r="AC1822" i="3"/>
  <c r="AV1821" i="3"/>
  <c r="AR1821" i="3"/>
  <c r="AQ1821" i="3"/>
  <c r="AP1821" i="3"/>
  <c r="AN1821" i="3"/>
  <c r="AL1821" i="3"/>
  <c r="AK1821" i="3"/>
  <c r="AJ1821" i="3"/>
  <c r="AI1821" i="3"/>
  <c r="AG1821" i="3"/>
  <c r="AF1821" i="3"/>
  <c r="AE1821" i="3"/>
  <c r="AD1821" i="3"/>
  <c r="AC1821" i="3"/>
  <c r="AV1820" i="3"/>
  <c r="AR1820" i="3"/>
  <c r="AQ1820" i="3"/>
  <c r="AP1820" i="3"/>
  <c r="AN1820" i="3"/>
  <c r="AL1820" i="3"/>
  <c r="AK1820" i="3"/>
  <c r="AJ1820" i="3"/>
  <c r="AI1820" i="3"/>
  <c r="AG1820" i="3"/>
  <c r="AF1820" i="3"/>
  <c r="AE1820" i="3"/>
  <c r="AD1820" i="3"/>
  <c r="AC1820" i="3"/>
  <c r="AV1819" i="3"/>
  <c r="AR1819" i="3"/>
  <c r="AQ1819" i="3"/>
  <c r="AP1819" i="3"/>
  <c r="AN1819" i="3"/>
  <c r="AL1819" i="3"/>
  <c r="AK1819" i="3"/>
  <c r="AJ1819" i="3"/>
  <c r="AI1819" i="3"/>
  <c r="AG1819" i="3"/>
  <c r="AF1819" i="3"/>
  <c r="AE1819" i="3"/>
  <c r="AD1819" i="3"/>
  <c r="AC1819" i="3"/>
  <c r="AV1818" i="3"/>
  <c r="AR1818" i="3"/>
  <c r="AQ1818" i="3"/>
  <c r="AP1818" i="3"/>
  <c r="AN1818" i="3"/>
  <c r="AL1818" i="3"/>
  <c r="AK1818" i="3"/>
  <c r="AJ1818" i="3"/>
  <c r="AI1818" i="3"/>
  <c r="AG1818" i="3"/>
  <c r="AF1818" i="3"/>
  <c r="AE1818" i="3"/>
  <c r="AD1818" i="3"/>
  <c r="AC1818" i="3"/>
  <c r="AV1817" i="3"/>
  <c r="AR1817" i="3"/>
  <c r="AQ1817" i="3"/>
  <c r="AP1817" i="3"/>
  <c r="AN1817" i="3"/>
  <c r="AL1817" i="3"/>
  <c r="AK1817" i="3"/>
  <c r="AJ1817" i="3"/>
  <c r="AI1817" i="3"/>
  <c r="AG1817" i="3"/>
  <c r="AF1817" i="3"/>
  <c r="AE1817" i="3"/>
  <c r="AD1817" i="3"/>
  <c r="AC1817" i="3"/>
  <c r="AV1816" i="3"/>
  <c r="AR1816" i="3"/>
  <c r="AQ1816" i="3"/>
  <c r="AP1816" i="3"/>
  <c r="AN1816" i="3"/>
  <c r="AL1816" i="3"/>
  <c r="AK1816" i="3"/>
  <c r="AJ1816" i="3"/>
  <c r="AI1816" i="3"/>
  <c r="AG1816" i="3"/>
  <c r="AF1816" i="3"/>
  <c r="AE1816" i="3"/>
  <c r="AD1816" i="3"/>
  <c r="AC1816" i="3"/>
  <c r="AV1815" i="3"/>
  <c r="AR1815" i="3"/>
  <c r="AQ1815" i="3"/>
  <c r="AP1815" i="3"/>
  <c r="AN1815" i="3"/>
  <c r="AL1815" i="3"/>
  <c r="AK1815" i="3"/>
  <c r="AJ1815" i="3"/>
  <c r="AI1815" i="3"/>
  <c r="AG1815" i="3"/>
  <c r="AF1815" i="3"/>
  <c r="AE1815" i="3"/>
  <c r="AD1815" i="3"/>
  <c r="AC1815" i="3"/>
  <c r="AV1814" i="3"/>
  <c r="AR1814" i="3"/>
  <c r="AQ1814" i="3"/>
  <c r="AP1814" i="3"/>
  <c r="AN1814" i="3"/>
  <c r="AL1814" i="3"/>
  <c r="AK1814" i="3"/>
  <c r="AJ1814" i="3"/>
  <c r="AI1814" i="3"/>
  <c r="AG1814" i="3"/>
  <c r="AF1814" i="3"/>
  <c r="AE1814" i="3"/>
  <c r="AD1814" i="3"/>
  <c r="AC1814" i="3"/>
  <c r="AV1813" i="3"/>
  <c r="AR1813" i="3"/>
  <c r="AQ1813" i="3"/>
  <c r="AP1813" i="3"/>
  <c r="AN1813" i="3"/>
  <c r="AL1813" i="3"/>
  <c r="AK1813" i="3"/>
  <c r="AJ1813" i="3"/>
  <c r="AI1813" i="3"/>
  <c r="AG1813" i="3"/>
  <c r="AF1813" i="3"/>
  <c r="AE1813" i="3"/>
  <c r="AD1813" i="3"/>
  <c r="AC1813" i="3"/>
  <c r="AV1812" i="3"/>
  <c r="AR1812" i="3"/>
  <c r="AQ1812" i="3"/>
  <c r="AP1812" i="3"/>
  <c r="AN1812" i="3"/>
  <c r="AL1812" i="3"/>
  <c r="AK1812" i="3"/>
  <c r="AJ1812" i="3"/>
  <c r="AI1812" i="3"/>
  <c r="AG1812" i="3"/>
  <c r="AF1812" i="3"/>
  <c r="AE1812" i="3"/>
  <c r="AD1812" i="3"/>
  <c r="AC1812" i="3"/>
  <c r="AV1811" i="3"/>
  <c r="AR1811" i="3"/>
  <c r="AQ1811" i="3"/>
  <c r="AP1811" i="3"/>
  <c r="AN1811" i="3"/>
  <c r="AL1811" i="3"/>
  <c r="AK1811" i="3"/>
  <c r="AJ1811" i="3"/>
  <c r="AI1811" i="3"/>
  <c r="AG1811" i="3"/>
  <c r="AF1811" i="3"/>
  <c r="AE1811" i="3"/>
  <c r="AD1811" i="3"/>
  <c r="AC1811" i="3"/>
  <c r="AV1810" i="3"/>
  <c r="AR1810" i="3"/>
  <c r="AQ1810" i="3"/>
  <c r="AP1810" i="3"/>
  <c r="AN1810" i="3"/>
  <c r="AL1810" i="3"/>
  <c r="AK1810" i="3"/>
  <c r="AJ1810" i="3"/>
  <c r="AI1810" i="3"/>
  <c r="AG1810" i="3"/>
  <c r="AF1810" i="3"/>
  <c r="AE1810" i="3"/>
  <c r="AD1810" i="3"/>
  <c r="AC1810" i="3"/>
  <c r="AV1809" i="3"/>
  <c r="AR1809" i="3"/>
  <c r="AQ1809" i="3"/>
  <c r="AP1809" i="3"/>
  <c r="AN1809" i="3"/>
  <c r="AL1809" i="3"/>
  <c r="AK1809" i="3"/>
  <c r="AJ1809" i="3"/>
  <c r="AI1809" i="3"/>
  <c r="AG1809" i="3"/>
  <c r="AF1809" i="3"/>
  <c r="AE1809" i="3"/>
  <c r="AD1809" i="3"/>
  <c r="AC1809" i="3"/>
  <c r="AV1808" i="3"/>
  <c r="AR1808" i="3"/>
  <c r="AQ1808" i="3"/>
  <c r="AP1808" i="3"/>
  <c r="AN1808" i="3"/>
  <c r="AL1808" i="3"/>
  <c r="AK1808" i="3"/>
  <c r="AJ1808" i="3"/>
  <c r="AI1808" i="3"/>
  <c r="AG1808" i="3"/>
  <c r="AF1808" i="3"/>
  <c r="AE1808" i="3"/>
  <c r="AD1808" i="3"/>
  <c r="AC1808" i="3"/>
  <c r="AV1807" i="3"/>
  <c r="AR1807" i="3"/>
  <c r="AQ1807" i="3"/>
  <c r="AP1807" i="3"/>
  <c r="AN1807" i="3"/>
  <c r="AL1807" i="3"/>
  <c r="AK1807" i="3"/>
  <c r="AJ1807" i="3"/>
  <c r="AI1807" i="3"/>
  <c r="AG1807" i="3"/>
  <c r="AF1807" i="3"/>
  <c r="AE1807" i="3"/>
  <c r="AD1807" i="3"/>
  <c r="AC1807" i="3"/>
  <c r="AV1806" i="3"/>
  <c r="AR1806" i="3"/>
  <c r="AQ1806" i="3"/>
  <c r="AP1806" i="3"/>
  <c r="AN1806" i="3"/>
  <c r="AL1806" i="3"/>
  <c r="AK1806" i="3"/>
  <c r="AJ1806" i="3"/>
  <c r="AI1806" i="3"/>
  <c r="AG1806" i="3"/>
  <c r="AF1806" i="3"/>
  <c r="AE1806" i="3"/>
  <c r="AD1806" i="3"/>
  <c r="AC1806" i="3"/>
  <c r="AV1805" i="3"/>
  <c r="AR1805" i="3"/>
  <c r="AQ1805" i="3"/>
  <c r="AP1805" i="3"/>
  <c r="AN1805" i="3"/>
  <c r="AL1805" i="3"/>
  <c r="AK1805" i="3"/>
  <c r="AJ1805" i="3"/>
  <c r="AI1805" i="3"/>
  <c r="AG1805" i="3"/>
  <c r="AF1805" i="3"/>
  <c r="AE1805" i="3"/>
  <c r="AD1805" i="3"/>
  <c r="AC1805" i="3"/>
  <c r="AV1804" i="3"/>
  <c r="AR1804" i="3"/>
  <c r="AQ1804" i="3"/>
  <c r="AP1804" i="3"/>
  <c r="AN1804" i="3"/>
  <c r="AL1804" i="3"/>
  <c r="AK1804" i="3"/>
  <c r="AJ1804" i="3"/>
  <c r="AI1804" i="3"/>
  <c r="AG1804" i="3"/>
  <c r="AF1804" i="3"/>
  <c r="AE1804" i="3"/>
  <c r="AD1804" i="3"/>
  <c r="AC1804" i="3"/>
  <c r="AV1803" i="3"/>
  <c r="AR1803" i="3"/>
  <c r="AQ1803" i="3"/>
  <c r="AP1803" i="3"/>
  <c r="AN1803" i="3"/>
  <c r="AL1803" i="3"/>
  <c r="AK1803" i="3"/>
  <c r="AJ1803" i="3"/>
  <c r="AI1803" i="3"/>
  <c r="AG1803" i="3"/>
  <c r="AF1803" i="3"/>
  <c r="AE1803" i="3"/>
  <c r="AD1803" i="3"/>
  <c r="AC1803" i="3"/>
  <c r="AV1802" i="3"/>
  <c r="AR1802" i="3"/>
  <c r="AQ1802" i="3"/>
  <c r="AP1802" i="3"/>
  <c r="AN1802" i="3"/>
  <c r="AL1802" i="3"/>
  <c r="AK1802" i="3"/>
  <c r="AJ1802" i="3"/>
  <c r="AI1802" i="3"/>
  <c r="AG1802" i="3"/>
  <c r="AF1802" i="3"/>
  <c r="AE1802" i="3"/>
  <c r="AD1802" i="3"/>
  <c r="AC1802" i="3"/>
  <c r="AV1801" i="3"/>
  <c r="AR1801" i="3"/>
  <c r="AQ1801" i="3"/>
  <c r="AP1801" i="3"/>
  <c r="AN1801" i="3"/>
  <c r="AL1801" i="3"/>
  <c r="AK1801" i="3"/>
  <c r="AJ1801" i="3"/>
  <c r="AI1801" i="3"/>
  <c r="AG1801" i="3"/>
  <c r="AF1801" i="3"/>
  <c r="AE1801" i="3"/>
  <c r="AD1801" i="3"/>
  <c r="AC1801" i="3"/>
  <c r="AV1800" i="3"/>
  <c r="AR1800" i="3"/>
  <c r="AQ1800" i="3"/>
  <c r="AP1800" i="3"/>
  <c r="AN1800" i="3"/>
  <c r="AL1800" i="3"/>
  <c r="AK1800" i="3"/>
  <c r="AJ1800" i="3"/>
  <c r="AI1800" i="3"/>
  <c r="AG1800" i="3"/>
  <c r="AF1800" i="3"/>
  <c r="AE1800" i="3"/>
  <c r="AD1800" i="3"/>
  <c r="AC1800" i="3"/>
  <c r="AV1799" i="3"/>
  <c r="AR1799" i="3"/>
  <c r="AQ1799" i="3"/>
  <c r="AP1799" i="3"/>
  <c r="AN1799" i="3"/>
  <c r="AL1799" i="3"/>
  <c r="AK1799" i="3"/>
  <c r="AJ1799" i="3"/>
  <c r="AI1799" i="3"/>
  <c r="AG1799" i="3"/>
  <c r="AF1799" i="3"/>
  <c r="AE1799" i="3"/>
  <c r="AD1799" i="3"/>
  <c r="AC1799" i="3"/>
  <c r="AV1798" i="3"/>
  <c r="AR1798" i="3"/>
  <c r="AQ1798" i="3"/>
  <c r="AP1798" i="3"/>
  <c r="AN1798" i="3"/>
  <c r="AL1798" i="3"/>
  <c r="AK1798" i="3"/>
  <c r="AJ1798" i="3"/>
  <c r="AI1798" i="3"/>
  <c r="AG1798" i="3"/>
  <c r="AF1798" i="3"/>
  <c r="AE1798" i="3"/>
  <c r="AD1798" i="3"/>
  <c r="AC1798" i="3"/>
  <c r="AV1797" i="3"/>
  <c r="AR1797" i="3"/>
  <c r="AQ1797" i="3"/>
  <c r="AP1797" i="3"/>
  <c r="AN1797" i="3"/>
  <c r="AL1797" i="3"/>
  <c r="AK1797" i="3"/>
  <c r="AJ1797" i="3"/>
  <c r="AI1797" i="3"/>
  <c r="AG1797" i="3"/>
  <c r="AF1797" i="3"/>
  <c r="AE1797" i="3"/>
  <c r="AD1797" i="3"/>
  <c r="AC1797" i="3"/>
  <c r="AV1796" i="3"/>
  <c r="AR1796" i="3"/>
  <c r="AQ1796" i="3"/>
  <c r="AP1796" i="3"/>
  <c r="AN1796" i="3"/>
  <c r="AL1796" i="3"/>
  <c r="AK1796" i="3"/>
  <c r="AJ1796" i="3"/>
  <c r="AI1796" i="3"/>
  <c r="AG1796" i="3"/>
  <c r="AF1796" i="3"/>
  <c r="AE1796" i="3"/>
  <c r="AD1796" i="3"/>
  <c r="AC1796" i="3"/>
  <c r="AV1795" i="3"/>
  <c r="AR1795" i="3"/>
  <c r="AQ1795" i="3"/>
  <c r="AP1795" i="3"/>
  <c r="AN1795" i="3"/>
  <c r="AL1795" i="3"/>
  <c r="AK1795" i="3"/>
  <c r="AJ1795" i="3"/>
  <c r="AI1795" i="3"/>
  <c r="AG1795" i="3"/>
  <c r="AF1795" i="3"/>
  <c r="AE1795" i="3"/>
  <c r="AD1795" i="3"/>
  <c r="AC1795" i="3"/>
  <c r="AV1794" i="3"/>
  <c r="AR1794" i="3"/>
  <c r="AQ1794" i="3"/>
  <c r="AP1794" i="3"/>
  <c r="AN1794" i="3"/>
  <c r="AL1794" i="3"/>
  <c r="AK1794" i="3"/>
  <c r="AJ1794" i="3"/>
  <c r="AI1794" i="3"/>
  <c r="AG1794" i="3"/>
  <c r="AF1794" i="3"/>
  <c r="AE1794" i="3"/>
  <c r="AD1794" i="3"/>
  <c r="AC1794" i="3"/>
  <c r="AV1793" i="3"/>
  <c r="AR1793" i="3"/>
  <c r="AQ1793" i="3"/>
  <c r="AP1793" i="3"/>
  <c r="AN1793" i="3"/>
  <c r="AL1793" i="3"/>
  <c r="AK1793" i="3"/>
  <c r="AJ1793" i="3"/>
  <c r="AI1793" i="3"/>
  <c r="AG1793" i="3"/>
  <c r="AF1793" i="3"/>
  <c r="AE1793" i="3"/>
  <c r="AD1793" i="3"/>
  <c r="AC1793" i="3"/>
  <c r="AV1792" i="3"/>
  <c r="AR1792" i="3"/>
  <c r="AQ1792" i="3"/>
  <c r="AP1792" i="3"/>
  <c r="AN1792" i="3"/>
  <c r="AL1792" i="3"/>
  <c r="AK1792" i="3"/>
  <c r="AJ1792" i="3"/>
  <c r="AI1792" i="3"/>
  <c r="AG1792" i="3"/>
  <c r="AF1792" i="3"/>
  <c r="AE1792" i="3"/>
  <c r="AD1792" i="3"/>
  <c r="AC1792" i="3"/>
  <c r="AV1791" i="3"/>
  <c r="AR1791" i="3"/>
  <c r="AQ1791" i="3"/>
  <c r="AP1791" i="3"/>
  <c r="AN1791" i="3"/>
  <c r="AL1791" i="3"/>
  <c r="AK1791" i="3"/>
  <c r="AJ1791" i="3"/>
  <c r="AI1791" i="3"/>
  <c r="AG1791" i="3"/>
  <c r="AF1791" i="3"/>
  <c r="AE1791" i="3"/>
  <c r="AD1791" i="3"/>
  <c r="AC1791" i="3"/>
  <c r="AV1790" i="3"/>
  <c r="AR1790" i="3"/>
  <c r="AQ1790" i="3"/>
  <c r="AP1790" i="3"/>
  <c r="AN1790" i="3"/>
  <c r="AL1790" i="3"/>
  <c r="AK1790" i="3"/>
  <c r="AJ1790" i="3"/>
  <c r="AI1790" i="3"/>
  <c r="AG1790" i="3"/>
  <c r="AF1790" i="3"/>
  <c r="AE1790" i="3"/>
  <c r="AD1790" i="3"/>
  <c r="AC1790" i="3"/>
  <c r="AV1789" i="3"/>
  <c r="AR1789" i="3"/>
  <c r="AQ1789" i="3"/>
  <c r="AP1789" i="3"/>
  <c r="AN1789" i="3"/>
  <c r="AL1789" i="3"/>
  <c r="AK1789" i="3"/>
  <c r="AJ1789" i="3"/>
  <c r="AI1789" i="3"/>
  <c r="AG1789" i="3"/>
  <c r="AF1789" i="3"/>
  <c r="AE1789" i="3"/>
  <c r="AD1789" i="3"/>
  <c r="AC1789" i="3"/>
  <c r="AV1788" i="3"/>
  <c r="AR1788" i="3"/>
  <c r="AQ1788" i="3"/>
  <c r="AP1788" i="3"/>
  <c r="AN1788" i="3"/>
  <c r="AL1788" i="3"/>
  <c r="AK1788" i="3"/>
  <c r="AJ1788" i="3"/>
  <c r="AI1788" i="3"/>
  <c r="AG1788" i="3"/>
  <c r="AF1788" i="3"/>
  <c r="AE1788" i="3"/>
  <c r="AD1788" i="3"/>
  <c r="AC1788" i="3"/>
  <c r="AV1787" i="3"/>
  <c r="AR1787" i="3"/>
  <c r="AQ1787" i="3"/>
  <c r="AP1787" i="3"/>
  <c r="AN1787" i="3"/>
  <c r="AL1787" i="3"/>
  <c r="AK1787" i="3"/>
  <c r="AJ1787" i="3"/>
  <c r="AI1787" i="3"/>
  <c r="AG1787" i="3"/>
  <c r="AF1787" i="3"/>
  <c r="AE1787" i="3"/>
  <c r="AD1787" i="3"/>
  <c r="AC1787" i="3"/>
  <c r="AV1786" i="3"/>
  <c r="AR1786" i="3"/>
  <c r="AQ1786" i="3"/>
  <c r="AP1786" i="3"/>
  <c r="AN1786" i="3"/>
  <c r="AL1786" i="3"/>
  <c r="AK1786" i="3"/>
  <c r="AJ1786" i="3"/>
  <c r="AI1786" i="3"/>
  <c r="AG1786" i="3"/>
  <c r="AF1786" i="3"/>
  <c r="AE1786" i="3"/>
  <c r="AD1786" i="3"/>
  <c r="AC1786" i="3"/>
  <c r="AV1785" i="3"/>
  <c r="AR1785" i="3"/>
  <c r="AQ1785" i="3"/>
  <c r="AP1785" i="3"/>
  <c r="AN1785" i="3"/>
  <c r="AL1785" i="3"/>
  <c r="AK1785" i="3"/>
  <c r="AJ1785" i="3"/>
  <c r="AI1785" i="3"/>
  <c r="AG1785" i="3"/>
  <c r="AF1785" i="3"/>
  <c r="AE1785" i="3"/>
  <c r="AD1785" i="3"/>
  <c r="AC1785" i="3"/>
  <c r="AV1784" i="3"/>
  <c r="AR1784" i="3"/>
  <c r="AQ1784" i="3"/>
  <c r="AP1784" i="3"/>
  <c r="AN1784" i="3"/>
  <c r="AL1784" i="3"/>
  <c r="AK1784" i="3"/>
  <c r="AJ1784" i="3"/>
  <c r="AI1784" i="3"/>
  <c r="AG1784" i="3"/>
  <c r="AF1784" i="3"/>
  <c r="AE1784" i="3"/>
  <c r="AD1784" i="3"/>
  <c r="AC1784" i="3"/>
  <c r="AV1783" i="3"/>
  <c r="AR1783" i="3"/>
  <c r="AQ1783" i="3"/>
  <c r="AP1783" i="3"/>
  <c r="AN1783" i="3"/>
  <c r="AL1783" i="3"/>
  <c r="AK1783" i="3"/>
  <c r="AJ1783" i="3"/>
  <c r="AI1783" i="3"/>
  <c r="AG1783" i="3"/>
  <c r="AF1783" i="3"/>
  <c r="AE1783" i="3"/>
  <c r="AD1783" i="3"/>
  <c r="AC1783" i="3"/>
  <c r="AV1782" i="3"/>
  <c r="AR1782" i="3"/>
  <c r="AQ1782" i="3"/>
  <c r="AP1782" i="3"/>
  <c r="AN1782" i="3"/>
  <c r="AL1782" i="3"/>
  <c r="AK1782" i="3"/>
  <c r="AJ1782" i="3"/>
  <c r="AI1782" i="3"/>
  <c r="AG1782" i="3"/>
  <c r="AF1782" i="3"/>
  <c r="AE1782" i="3"/>
  <c r="AD1782" i="3"/>
  <c r="AC1782" i="3"/>
  <c r="AV1781" i="3"/>
  <c r="AR1781" i="3"/>
  <c r="AQ1781" i="3"/>
  <c r="AP1781" i="3"/>
  <c r="AN1781" i="3"/>
  <c r="AL1781" i="3"/>
  <c r="AK1781" i="3"/>
  <c r="AJ1781" i="3"/>
  <c r="AI1781" i="3"/>
  <c r="AG1781" i="3"/>
  <c r="AF1781" i="3"/>
  <c r="AE1781" i="3"/>
  <c r="AD1781" i="3"/>
  <c r="AC1781" i="3"/>
  <c r="AV1780" i="3"/>
  <c r="AR1780" i="3"/>
  <c r="AQ1780" i="3"/>
  <c r="AP1780" i="3"/>
  <c r="AN1780" i="3"/>
  <c r="AL1780" i="3"/>
  <c r="AK1780" i="3"/>
  <c r="AJ1780" i="3"/>
  <c r="AI1780" i="3"/>
  <c r="AG1780" i="3"/>
  <c r="AF1780" i="3"/>
  <c r="AE1780" i="3"/>
  <c r="AD1780" i="3"/>
  <c r="AC1780" i="3"/>
  <c r="AV1779" i="3"/>
  <c r="AR1779" i="3"/>
  <c r="AQ1779" i="3"/>
  <c r="AP1779" i="3"/>
  <c r="AN1779" i="3"/>
  <c r="AL1779" i="3"/>
  <c r="AK1779" i="3"/>
  <c r="AJ1779" i="3"/>
  <c r="AI1779" i="3"/>
  <c r="AG1779" i="3"/>
  <c r="AF1779" i="3"/>
  <c r="AE1779" i="3"/>
  <c r="AD1779" i="3"/>
  <c r="AC1779" i="3"/>
  <c r="AV1778" i="3"/>
  <c r="AR1778" i="3"/>
  <c r="AQ1778" i="3"/>
  <c r="AP1778" i="3"/>
  <c r="AN1778" i="3"/>
  <c r="AL1778" i="3"/>
  <c r="AK1778" i="3"/>
  <c r="AJ1778" i="3"/>
  <c r="AI1778" i="3"/>
  <c r="AG1778" i="3"/>
  <c r="AF1778" i="3"/>
  <c r="AE1778" i="3"/>
  <c r="AD1778" i="3"/>
  <c r="AC1778" i="3"/>
  <c r="AV1777" i="3"/>
  <c r="AR1777" i="3"/>
  <c r="AQ1777" i="3"/>
  <c r="AP1777" i="3"/>
  <c r="AN1777" i="3"/>
  <c r="AL1777" i="3"/>
  <c r="AK1777" i="3"/>
  <c r="AJ1777" i="3"/>
  <c r="AI1777" i="3"/>
  <c r="AG1777" i="3"/>
  <c r="AF1777" i="3"/>
  <c r="AE1777" i="3"/>
  <c r="AD1777" i="3"/>
  <c r="AC1777" i="3"/>
  <c r="AV1776" i="3"/>
  <c r="AR1776" i="3"/>
  <c r="AQ1776" i="3"/>
  <c r="AP1776" i="3"/>
  <c r="AN1776" i="3"/>
  <c r="AL1776" i="3"/>
  <c r="AK1776" i="3"/>
  <c r="AJ1776" i="3"/>
  <c r="AI1776" i="3"/>
  <c r="AG1776" i="3"/>
  <c r="AF1776" i="3"/>
  <c r="AE1776" i="3"/>
  <c r="AD1776" i="3"/>
  <c r="AC1776" i="3"/>
  <c r="AV1775" i="3"/>
  <c r="AR1775" i="3"/>
  <c r="AQ1775" i="3"/>
  <c r="AP1775" i="3"/>
  <c r="AN1775" i="3"/>
  <c r="AL1775" i="3"/>
  <c r="AK1775" i="3"/>
  <c r="AJ1775" i="3"/>
  <c r="AI1775" i="3"/>
  <c r="AG1775" i="3"/>
  <c r="AF1775" i="3"/>
  <c r="AE1775" i="3"/>
  <c r="AD1775" i="3"/>
  <c r="AC1775" i="3"/>
  <c r="AV1774" i="3"/>
  <c r="AR1774" i="3"/>
  <c r="AQ1774" i="3"/>
  <c r="AP1774" i="3"/>
  <c r="AN1774" i="3"/>
  <c r="AL1774" i="3"/>
  <c r="AK1774" i="3"/>
  <c r="AJ1774" i="3"/>
  <c r="AI1774" i="3"/>
  <c r="AG1774" i="3"/>
  <c r="AF1774" i="3"/>
  <c r="AE1774" i="3"/>
  <c r="AD1774" i="3"/>
  <c r="AC1774" i="3"/>
  <c r="AV1773" i="3"/>
  <c r="AR1773" i="3"/>
  <c r="AQ1773" i="3"/>
  <c r="AP1773" i="3"/>
  <c r="AN1773" i="3"/>
  <c r="AL1773" i="3"/>
  <c r="AK1773" i="3"/>
  <c r="AJ1773" i="3"/>
  <c r="AI1773" i="3"/>
  <c r="AG1773" i="3"/>
  <c r="AF1773" i="3"/>
  <c r="AE1773" i="3"/>
  <c r="AD1773" i="3"/>
  <c r="AC1773" i="3"/>
  <c r="AV1772" i="3"/>
  <c r="AR1772" i="3"/>
  <c r="AQ1772" i="3"/>
  <c r="AP1772" i="3"/>
  <c r="AN1772" i="3"/>
  <c r="AL1772" i="3"/>
  <c r="AK1772" i="3"/>
  <c r="AJ1772" i="3"/>
  <c r="AI1772" i="3"/>
  <c r="AG1772" i="3"/>
  <c r="AF1772" i="3"/>
  <c r="AE1772" i="3"/>
  <c r="AD1772" i="3"/>
  <c r="AC1772" i="3"/>
  <c r="AV1771" i="3"/>
  <c r="AR1771" i="3"/>
  <c r="AQ1771" i="3"/>
  <c r="AP1771" i="3"/>
  <c r="AN1771" i="3"/>
  <c r="AL1771" i="3"/>
  <c r="AK1771" i="3"/>
  <c r="AJ1771" i="3"/>
  <c r="AI1771" i="3"/>
  <c r="AG1771" i="3"/>
  <c r="AF1771" i="3"/>
  <c r="AE1771" i="3"/>
  <c r="AD1771" i="3"/>
  <c r="AC1771" i="3"/>
  <c r="AV1770" i="3"/>
  <c r="AR1770" i="3"/>
  <c r="AQ1770" i="3"/>
  <c r="AP1770" i="3"/>
  <c r="AN1770" i="3"/>
  <c r="AL1770" i="3"/>
  <c r="AK1770" i="3"/>
  <c r="AJ1770" i="3"/>
  <c r="AI1770" i="3"/>
  <c r="AG1770" i="3"/>
  <c r="AF1770" i="3"/>
  <c r="AE1770" i="3"/>
  <c r="AD1770" i="3"/>
  <c r="AC1770" i="3"/>
  <c r="AV1769" i="3"/>
  <c r="AR1769" i="3"/>
  <c r="AQ1769" i="3"/>
  <c r="AP1769" i="3"/>
  <c r="AN1769" i="3"/>
  <c r="AL1769" i="3"/>
  <c r="AK1769" i="3"/>
  <c r="AJ1769" i="3"/>
  <c r="AI1769" i="3"/>
  <c r="AG1769" i="3"/>
  <c r="AF1769" i="3"/>
  <c r="AE1769" i="3"/>
  <c r="AD1769" i="3"/>
  <c r="AC1769" i="3"/>
  <c r="AV1768" i="3"/>
  <c r="AR1768" i="3"/>
  <c r="AQ1768" i="3"/>
  <c r="AP1768" i="3"/>
  <c r="AN1768" i="3"/>
  <c r="AL1768" i="3"/>
  <c r="AK1768" i="3"/>
  <c r="AJ1768" i="3"/>
  <c r="AI1768" i="3"/>
  <c r="AG1768" i="3"/>
  <c r="AF1768" i="3"/>
  <c r="AE1768" i="3"/>
  <c r="AD1768" i="3"/>
  <c r="AC1768" i="3"/>
  <c r="AV1767" i="3"/>
  <c r="AR1767" i="3"/>
  <c r="AQ1767" i="3"/>
  <c r="AP1767" i="3"/>
  <c r="AN1767" i="3"/>
  <c r="AL1767" i="3"/>
  <c r="AK1767" i="3"/>
  <c r="AJ1767" i="3"/>
  <c r="AI1767" i="3"/>
  <c r="AG1767" i="3"/>
  <c r="AF1767" i="3"/>
  <c r="AE1767" i="3"/>
  <c r="AD1767" i="3"/>
  <c r="AC1767" i="3"/>
  <c r="AV1766" i="3"/>
  <c r="AR1766" i="3"/>
  <c r="AQ1766" i="3"/>
  <c r="AP1766" i="3"/>
  <c r="AN1766" i="3"/>
  <c r="AL1766" i="3"/>
  <c r="AK1766" i="3"/>
  <c r="AJ1766" i="3"/>
  <c r="AI1766" i="3"/>
  <c r="AG1766" i="3"/>
  <c r="AF1766" i="3"/>
  <c r="AE1766" i="3"/>
  <c r="AD1766" i="3"/>
  <c r="AC1766" i="3"/>
  <c r="AV1765" i="3"/>
  <c r="AR1765" i="3"/>
  <c r="AQ1765" i="3"/>
  <c r="AP1765" i="3"/>
  <c r="AN1765" i="3"/>
  <c r="AL1765" i="3"/>
  <c r="AK1765" i="3"/>
  <c r="AJ1765" i="3"/>
  <c r="AI1765" i="3"/>
  <c r="AG1765" i="3"/>
  <c r="AF1765" i="3"/>
  <c r="AE1765" i="3"/>
  <c r="AD1765" i="3"/>
  <c r="AC1765" i="3"/>
  <c r="AV1764" i="3"/>
  <c r="AR1764" i="3"/>
  <c r="AQ1764" i="3"/>
  <c r="AP1764" i="3"/>
  <c r="AN1764" i="3"/>
  <c r="AL1764" i="3"/>
  <c r="AK1764" i="3"/>
  <c r="AJ1764" i="3"/>
  <c r="AI1764" i="3"/>
  <c r="AG1764" i="3"/>
  <c r="AF1764" i="3"/>
  <c r="AE1764" i="3"/>
  <c r="AD1764" i="3"/>
  <c r="AC1764" i="3"/>
  <c r="AV1763" i="3"/>
  <c r="AR1763" i="3"/>
  <c r="AQ1763" i="3"/>
  <c r="AP1763" i="3"/>
  <c r="AN1763" i="3"/>
  <c r="AL1763" i="3"/>
  <c r="AK1763" i="3"/>
  <c r="AJ1763" i="3"/>
  <c r="AI1763" i="3"/>
  <c r="AG1763" i="3"/>
  <c r="AF1763" i="3"/>
  <c r="AE1763" i="3"/>
  <c r="AD1763" i="3"/>
  <c r="AC1763" i="3"/>
  <c r="AV1762" i="3"/>
  <c r="AR1762" i="3"/>
  <c r="AQ1762" i="3"/>
  <c r="AP1762" i="3"/>
  <c r="AN1762" i="3"/>
  <c r="AL1762" i="3"/>
  <c r="AK1762" i="3"/>
  <c r="AJ1762" i="3"/>
  <c r="AI1762" i="3"/>
  <c r="AG1762" i="3"/>
  <c r="AF1762" i="3"/>
  <c r="AE1762" i="3"/>
  <c r="AD1762" i="3"/>
  <c r="AC1762" i="3"/>
  <c r="AV1761" i="3"/>
  <c r="AR1761" i="3"/>
  <c r="AQ1761" i="3"/>
  <c r="AP1761" i="3"/>
  <c r="AN1761" i="3"/>
  <c r="AL1761" i="3"/>
  <c r="AK1761" i="3"/>
  <c r="AJ1761" i="3"/>
  <c r="AI1761" i="3"/>
  <c r="AG1761" i="3"/>
  <c r="AF1761" i="3"/>
  <c r="AE1761" i="3"/>
  <c r="AD1761" i="3"/>
  <c r="AC1761" i="3"/>
  <c r="AV1760" i="3"/>
  <c r="AR1760" i="3"/>
  <c r="AQ1760" i="3"/>
  <c r="AP1760" i="3"/>
  <c r="AN1760" i="3"/>
  <c r="AL1760" i="3"/>
  <c r="AK1760" i="3"/>
  <c r="AJ1760" i="3"/>
  <c r="AI1760" i="3"/>
  <c r="AG1760" i="3"/>
  <c r="AF1760" i="3"/>
  <c r="AE1760" i="3"/>
  <c r="AD1760" i="3"/>
  <c r="AC1760" i="3"/>
  <c r="AV1759" i="3"/>
  <c r="AR1759" i="3"/>
  <c r="AQ1759" i="3"/>
  <c r="AP1759" i="3"/>
  <c r="AN1759" i="3"/>
  <c r="AL1759" i="3"/>
  <c r="AK1759" i="3"/>
  <c r="AJ1759" i="3"/>
  <c r="AI1759" i="3"/>
  <c r="AG1759" i="3"/>
  <c r="AF1759" i="3"/>
  <c r="AE1759" i="3"/>
  <c r="AD1759" i="3"/>
  <c r="AC1759" i="3"/>
  <c r="AV1758" i="3"/>
  <c r="AR1758" i="3"/>
  <c r="AQ1758" i="3"/>
  <c r="AP1758" i="3"/>
  <c r="AN1758" i="3"/>
  <c r="AL1758" i="3"/>
  <c r="AK1758" i="3"/>
  <c r="AJ1758" i="3"/>
  <c r="AI1758" i="3"/>
  <c r="AG1758" i="3"/>
  <c r="AF1758" i="3"/>
  <c r="AE1758" i="3"/>
  <c r="AD1758" i="3"/>
  <c r="AC1758" i="3"/>
  <c r="AV1757" i="3"/>
  <c r="AR1757" i="3"/>
  <c r="AQ1757" i="3"/>
  <c r="AP1757" i="3"/>
  <c r="AN1757" i="3"/>
  <c r="AL1757" i="3"/>
  <c r="AK1757" i="3"/>
  <c r="AJ1757" i="3"/>
  <c r="AI1757" i="3"/>
  <c r="AG1757" i="3"/>
  <c r="AF1757" i="3"/>
  <c r="AE1757" i="3"/>
  <c r="AD1757" i="3"/>
  <c r="AC1757" i="3"/>
  <c r="AV1756" i="3"/>
  <c r="AR1756" i="3"/>
  <c r="AQ1756" i="3"/>
  <c r="AP1756" i="3"/>
  <c r="AN1756" i="3"/>
  <c r="AL1756" i="3"/>
  <c r="AK1756" i="3"/>
  <c r="AJ1756" i="3"/>
  <c r="AI1756" i="3"/>
  <c r="AG1756" i="3"/>
  <c r="AF1756" i="3"/>
  <c r="AE1756" i="3"/>
  <c r="AD1756" i="3"/>
  <c r="AC1756" i="3"/>
  <c r="AV1755" i="3"/>
  <c r="AR1755" i="3"/>
  <c r="AQ1755" i="3"/>
  <c r="AP1755" i="3"/>
  <c r="AN1755" i="3"/>
  <c r="AL1755" i="3"/>
  <c r="AK1755" i="3"/>
  <c r="AJ1755" i="3"/>
  <c r="AI1755" i="3"/>
  <c r="AG1755" i="3"/>
  <c r="AF1755" i="3"/>
  <c r="AE1755" i="3"/>
  <c r="AD1755" i="3"/>
  <c r="AC1755" i="3"/>
  <c r="AV1754" i="3"/>
  <c r="AR1754" i="3"/>
  <c r="AQ1754" i="3"/>
  <c r="AP1754" i="3"/>
  <c r="AN1754" i="3"/>
  <c r="AL1754" i="3"/>
  <c r="AK1754" i="3"/>
  <c r="AJ1754" i="3"/>
  <c r="AI1754" i="3"/>
  <c r="AG1754" i="3"/>
  <c r="AF1754" i="3"/>
  <c r="AE1754" i="3"/>
  <c r="AD1754" i="3"/>
  <c r="AC1754" i="3"/>
  <c r="AV1753" i="3"/>
  <c r="AR1753" i="3"/>
  <c r="AQ1753" i="3"/>
  <c r="AP1753" i="3"/>
  <c r="AN1753" i="3"/>
  <c r="AL1753" i="3"/>
  <c r="AK1753" i="3"/>
  <c r="AJ1753" i="3"/>
  <c r="AI1753" i="3"/>
  <c r="AG1753" i="3"/>
  <c r="AF1753" i="3"/>
  <c r="AE1753" i="3"/>
  <c r="AD1753" i="3"/>
  <c r="AC1753" i="3"/>
  <c r="AV1752" i="3"/>
  <c r="AR1752" i="3"/>
  <c r="AQ1752" i="3"/>
  <c r="AP1752" i="3"/>
  <c r="AN1752" i="3"/>
  <c r="AL1752" i="3"/>
  <c r="AK1752" i="3"/>
  <c r="AJ1752" i="3"/>
  <c r="AI1752" i="3"/>
  <c r="AG1752" i="3"/>
  <c r="AF1752" i="3"/>
  <c r="AE1752" i="3"/>
  <c r="AD1752" i="3"/>
  <c r="AC1752" i="3"/>
  <c r="AV1751" i="3"/>
  <c r="AR1751" i="3"/>
  <c r="AQ1751" i="3"/>
  <c r="AP1751" i="3"/>
  <c r="AN1751" i="3"/>
  <c r="AL1751" i="3"/>
  <c r="AK1751" i="3"/>
  <c r="AJ1751" i="3"/>
  <c r="AI1751" i="3"/>
  <c r="AG1751" i="3"/>
  <c r="AF1751" i="3"/>
  <c r="AE1751" i="3"/>
  <c r="AD1751" i="3"/>
  <c r="AC1751" i="3"/>
  <c r="AV1750" i="3"/>
  <c r="AR1750" i="3"/>
  <c r="AQ1750" i="3"/>
  <c r="AP1750" i="3"/>
  <c r="AN1750" i="3"/>
  <c r="AL1750" i="3"/>
  <c r="AK1750" i="3"/>
  <c r="AJ1750" i="3"/>
  <c r="AI1750" i="3"/>
  <c r="AG1750" i="3"/>
  <c r="AF1750" i="3"/>
  <c r="AE1750" i="3"/>
  <c r="AD1750" i="3"/>
  <c r="AC1750" i="3"/>
  <c r="AV1749" i="3"/>
  <c r="AR1749" i="3"/>
  <c r="AQ1749" i="3"/>
  <c r="AP1749" i="3"/>
  <c r="AN1749" i="3"/>
  <c r="AL1749" i="3"/>
  <c r="AK1749" i="3"/>
  <c r="AJ1749" i="3"/>
  <c r="AI1749" i="3"/>
  <c r="AG1749" i="3"/>
  <c r="AF1749" i="3"/>
  <c r="AE1749" i="3"/>
  <c r="AD1749" i="3"/>
  <c r="AC1749" i="3"/>
  <c r="AV1748" i="3"/>
  <c r="AR1748" i="3"/>
  <c r="AQ1748" i="3"/>
  <c r="AP1748" i="3"/>
  <c r="AN1748" i="3"/>
  <c r="AL1748" i="3"/>
  <c r="AK1748" i="3"/>
  <c r="AJ1748" i="3"/>
  <c r="AI1748" i="3"/>
  <c r="AG1748" i="3"/>
  <c r="AF1748" i="3"/>
  <c r="AE1748" i="3"/>
  <c r="AD1748" i="3"/>
  <c r="AC1748" i="3"/>
  <c r="AV1747" i="3"/>
  <c r="AR1747" i="3"/>
  <c r="AQ1747" i="3"/>
  <c r="AP1747" i="3"/>
  <c r="AN1747" i="3"/>
  <c r="AL1747" i="3"/>
  <c r="AK1747" i="3"/>
  <c r="AJ1747" i="3"/>
  <c r="AI1747" i="3"/>
  <c r="AG1747" i="3"/>
  <c r="AF1747" i="3"/>
  <c r="AE1747" i="3"/>
  <c r="AD1747" i="3"/>
  <c r="AC1747" i="3"/>
  <c r="AV1746" i="3"/>
  <c r="AR1746" i="3"/>
  <c r="AQ1746" i="3"/>
  <c r="AP1746" i="3"/>
  <c r="AN1746" i="3"/>
  <c r="AL1746" i="3"/>
  <c r="AK1746" i="3"/>
  <c r="AJ1746" i="3"/>
  <c r="AI1746" i="3"/>
  <c r="AG1746" i="3"/>
  <c r="AF1746" i="3"/>
  <c r="AE1746" i="3"/>
  <c r="AD1746" i="3"/>
  <c r="AC1746" i="3"/>
  <c r="AV1745" i="3"/>
  <c r="AR1745" i="3"/>
  <c r="AQ1745" i="3"/>
  <c r="AP1745" i="3"/>
  <c r="AN1745" i="3"/>
  <c r="AL1745" i="3"/>
  <c r="AK1745" i="3"/>
  <c r="AJ1745" i="3"/>
  <c r="AI1745" i="3"/>
  <c r="AG1745" i="3"/>
  <c r="AF1745" i="3"/>
  <c r="AE1745" i="3"/>
  <c r="AD1745" i="3"/>
  <c r="AC1745" i="3"/>
  <c r="AV1744" i="3"/>
  <c r="AR1744" i="3"/>
  <c r="AQ1744" i="3"/>
  <c r="AP1744" i="3"/>
  <c r="AN1744" i="3"/>
  <c r="AL1744" i="3"/>
  <c r="AK1744" i="3"/>
  <c r="AJ1744" i="3"/>
  <c r="AI1744" i="3"/>
  <c r="AG1744" i="3"/>
  <c r="AF1744" i="3"/>
  <c r="AE1744" i="3"/>
  <c r="AD1744" i="3"/>
  <c r="AC1744" i="3"/>
  <c r="AV1743" i="3"/>
  <c r="AR1743" i="3"/>
  <c r="AQ1743" i="3"/>
  <c r="AP1743" i="3"/>
  <c r="AN1743" i="3"/>
  <c r="AL1743" i="3"/>
  <c r="AK1743" i="3"/>
  <c r="AJ1743" i="3"/>
  <c r="AI1743" i="3"/>
  <c r="AG1743" i="3"/>
  <c r="AF1743" i="3"/>
  <c r="AE1743" i="3"/>
  <c r="AD1743" i="3"/>
  <c r="AC1743" i="3"/>
  <c r="AV1742" i="3"/>
  <c r="AR1742" i="3"/>
  <c r="AQ1742" i="3"/>
  <c r="AP1742" i="3"/>
  <c r="AN1742" i="3"/>
  <c r="AL1742" i="3"/>
  <c r="AK1742" i="3"/>
  <c r="AJ1742" i="3"/>
  <c r="AI1742" i="3"/>
  <c r="AG1742" i="3"/>
  <c r="AF1742" i="3"/>
  <c r="AE1742" i="3"/>
  <c r="AD1742" i="3"/>
  <c r="AC1742" i="3"/>
  <c r="AV1741" i="3"/>
  <c r="AR1741" i="3"/>
  <c r="AQ1741" i="3"/>
  <c r="AP1741" i="3"/>
  <c r="AN1741" i="3"/>
  <c r="AL1741" i="3"/>
  <c r="AK1741" i="3"/>
  <c r="AJ1741" i="3"/>
  <c r="AI1741" i="3"/>
  <c r="AG1741" i="3"/>
  <c r="AF1741" i="3"/>
  <c r="AE1741" i="3"/>
  <c r="AD1741" i="3"/>
  <c r="AC1741" i="3"/>
  <c r="AV1740" i="3"/>
  <c r="AR1740" i="3"/>
  <c r="AQ1740" i="3"/>
  <c r="AP1740" i="3"/>
  <c r="AN1740" i="3"/>
  <c r="AL1740" i="3"/>
  <c r="AK1740" i="3"/>
  <c r="AJ1740" i="3"/>
  <c r="AI1740" i="3"/>
  <c r="AG1740" i="3"/>
  <c r="AF1740" i="3"/>
  <c r="AE1740" i="3"/>
  <c r="AD1740" i="3"/>
  <c r="AC1740" i="3"/>
  <c r="AV1739" i="3"/>
  <c r="AR1739" i="3"/>
  <c r="AQ1739" i="3"/>
  <c r="AP1739" i="3"/>
  <c r="AN1739" i="3"/>
  <c r="AL1739" i="3"/>
  <c r="AK1739" i="3"/>
  <c r="AJ1739" i="3"/>
  <c r="AI1739" i="3"/>
  <c r="AG1739" i="3"/>
  <c r="AF1739" i="3"/>
  <c r="AE1739" i="3"/>
  <c r="AD1739" i="3"/>
  <c r="AC1739" i="3"/>
  <c r="AV1738" i="3"/>
  <c r="AR1738" i="3"/>
  <c r="AQ1738" i="3"/>
  <c r="AP1738" i="3"/>
  <c r="AN1738" i="3"/>
  <c r="AL1738" i="3"/>
  <c r="AK1738" i="3"/>
  <c r="AJ1738" i="3"/>
  <c r="AI1738" i="3"/>
  <c r="AG1738" i="3"/>
  <c r="AF1738" i="3"/>
  <c r="AE1738" i="3"/>
  <c r="AD1738" i="3"/>
  <c r="AC1738" i="3"/>
  <c r="AV1737" i="3"/>
  <c r="AR1737" i="3"/>
  <c r="AQ1737" i="3"/>
  <c r="AP1737" i="3"/>
  <c r="AN1737" i="3"/>
  <c r="AL1737" i="3"/>
  <c r="AK1737" i="3"/>
  <c r="AJ1737" i="3"/>
  <c r="AI1737" i="3"/>
  <c r="AG1737" i="3"/>
  <c r="AF1737" i="3"/>
  <c r="AE1737" i="3"/>
  <c r="AD1737" i="3"/>
  <c r="AC1737" i="3"/>
  <c r="AV1736" i="3"/>
  <c r="AR1736" i="3"/>
  <c r="AQ1736" i="3"/>
  <c r="AP1736" i="3"/>
  <c r="AN1736" i="3"/>
  <c r="AL1736" i="3"/>
  <c r="AK1736" i="3"/>
  <c r="AJ1736" i="3"/>
  <c r="AI1736" i="3"/>
  <c r="AG1736" i="3"/>
  <c r="AF1736" i="3"/>
  <c r="AE1736" i="3"/>
  <c r="AD1736" i="3"/>
  <c r="AC1736" i="3"/>
  <c r="AV1735" i="3"/>
  <c r="AR1735" i="3"/>
  <c r="AQ1735" i="3"/>
  <c r="AP1735" i="3"/>
  <c r="AN1735" i="3"/>
  <c r="AL1735" i="3"/>
  <c r="AK1735" i="3"/>
  <c r="AJ1735" i="3"/>
  <c r="AI1735" i="3"/>
  <c r="AG1735" i="3"/>
  <c r="AF1735" i="3"/>
  <c r="AE1735" i="3"/>
  <c r="AD1735" i="3"/>
  <c r="AC1735" i="3"/>
  <c r="AV1734" i="3"/>
  <c r="AR1734" i="3"/>
  <c r="AQ1734" i="3"/>
  <c r="AP1734" i="3"/>
  <c r="AN1734" i="3"/>
  <c r="AL1734" i="3"/>
  <c r="AK1734" i="3"/>
  <c r="AJ1734" i="3"/>
  <c r="AI1734" i="3"/>
  <c r="AG1734" i="3"/>
  <c r="AF1734" i="3"/>
  <c r="AE1734" i="3"/>
  <c r="AD1734" i="3"/>
  <c r="AC1734" i="3"/>
  <c r="AV1733" i="3"/>
  <c r="AR1733" i="3"/>
  <c r="AQ1733" i="3"/>
  <c r="AP1733" i="3"/>
  <c r="AN1733" i="3"/>
  <c r="AL1733" i="3"/>
  <c r="AK1733" i="3"/>
  <c r="AJ1733" i="3"/>
  <c r="AI1733" i="3"/>
  <c r="AG1733" i="3"/>
  <c r="AF1733" i="3"/>
  <c r="AE1733" i="3"/>
  <c r="AD1733" i="3"/>
  <c r="AC1733" i="3"/>
  <c r="AV1732" i="3"/>
  <c r="AR1732" i="3"/>
  <c r="AQ1732" i="3"/>
  <c r="AP1732" i="3"/>
  <c r="AN1732" i="3"/>
  <c r="AL1732" i="3"/>
  <c r="AK1732" i="3"/>
  <c r="AJ1732" i="3"/>
  <c r="AI1732" i="3"/>
  <c r="AG1732" i="3"/>
  <c r="AF1732" i="3"/>
  <c r="AE1732" i="3"/>
  <c r="AD1732" i="3"/>
  <c r="AC1732" i="3"/>
  <c r="AV1731" i="3"/>
  <c r="AR1731" i="3"/>
  <c r="AQ1731" i="3"/>
  <c r="AP1731" i="3"/>
  <c r="AN1731" i="3"/>
  <c r="AL1731" i="3"/>
  <c r="AK1731" i="3"/>
  <c r="AJ1731" i="3"/>
  <c r="AI1731" i="3"/>
  <c r="AG1731" i="3"/>
  <c r="AF1731" i="3"/>
  <c r="AE1731" i="3"/>
  <c r="AD1731" i="3"/>
  <c r="AC1731" i="3"/>
  <c r="AV1730" i="3"/>
  <c r="AR1730" i="3"/>
  <c r="AQ1730" i="3"/>
  <c r="AP1730" i="3"/>
  <c r="AN1730" i="3"/>
  <c r="AL1730" i="3"/>
  <c r="AK1730" i="3"/>
  <c r="AJ1730" i="3"/>
  <c r="AI1730" i="3"/>
  <c r="AG1730" i="3"/>
  <c r="AF1730" i="3"/>
  <c r="AE1730" i="3"/>
  <c r="AD1730" i="3"/>
  <c r="AC1730" i="3"/>
  <c r="AV1729" i="3"/>
  <c r="AR1729" i="3"/>
  <c r="AQ1729" i="3"/>
  <c r="AP1729" i="3"/>
  <c r="AN1729" i="3"/>
  <c r="AL1729" i="3"/>
  <c r="AK1729" i="3"/>
  <c r="AJ1729" i="3"/>
  <c r="AI1729" i="3"/>
  <c r="AG1729" i="3"/>
  <c r="AF1729" i="3"/>
  <c r="AE1729" i="3"/>
  <c r="AD1729" i="3"/>
  <c r="AC1729" i="3"/>
  <c r="AV1728" i="3"/>
  <c r="AR1728" i="3"/>
  <c r="AQ1728" i="3"/>
  <c r="AP1728" i="3"/>
  <c r="AN1728" i="3"/>
  <c r="AL1728" i="3"/>
  <c r="AK1728" i="3"/>
  <c r="AJ1728" i="3"/>
  <c r="AI1728" i="3"/>
  <c r="AG1728" i="3"/>
  <c r="AF1728" i="3"/>
  <c r="AE1728" i="3"/>
  <c r="AD1728" i="3"/>
  <c r="AC1728" i="3"/>
  <c r="AV1727" i="3"/>
  <c r="AR1727" i="3"/>
  <c r="AQ1727" i="3"/>
  <c r="AP1727" i="3"/>
  <c r="AN1727" i="3"/>
  <c r="AL1727" i="3"/>
  <c r="AK1727" i="3"/>
  <c r="AJ1727" i="3"/>
  <c r="AI1727" i="3"/>
  <c r="AG1727" i="3"/>
  <c r="AF1727" i="3"/>
  <c r="AE1727" i="3"/>
  <c r="AD1727" i="3"/>
  <c r="AC1727" i="3"/>
  <c r="AV1726" i="3"/>
  <c r="AR1726" i="3"/>
  <c r="AQ1726" i="3"/>
  <c r="AP1726" i="3"/>
  <c r="AN1726" i="3"/>
  <c r="AL1726" i="3"/>
  <c r="AK1726" i="3"/>
  <c r="AJ1726" i="3"/>
  <c r="AI1726" i="3"/>
  <c r="AG1726" i="3"/>
  <c r="AF1726" i="3"/>
  <c r="AE1726" i="3"/>
  <c r="AD1726" i="3"/>
  <c r="AC1726" i="3"/>
  <c r="AV1725" i="3"/>
  <c r="AR1725" i="3"/>
  <c r="AQ1725" i="3"/>
  <c r="AP1725" i="3"/>
  <c r="AN1725" i="3"/>
  <c r="AL1725" i="3"/>
  <c r="AK1725" i="3"/>
  <c r="AJ1725" i="3"/>
  <c r="AI1725" i="3"/>
  <c r="AG1725" i="3"/>
  <c r="AF1725" i="3"/>
  <c r="AE1725" i="3"/>
  <c r="AD1725" i="3"/>
  <c r="AC1725" i="3"/>
  <c r="AV1724" i="3"/>
  <c r="AR1724" i="3"/>
  <c r="AQ1724" i="3"/>
  <c r="AP1724" i="3"/>
  <c r="AN1724" i="3"/>
  <c r="AL1724" i="3"/>
  <c r="AK1724" i="3"/>
  <c r="AJ1724" i="3"/>
  <c r="AI1724" i="3"/>
  <c r="AG1724" i="3"/>
  <c r="AF1724" i="3"/>
  <c r="AE1724" i="3"/>
  <c r="AD1724" i="3"/>
  <c r="AC1724" i="3"/>
  <c r="AV1723" i="3"/>
  <c r="AR1723" i="3"/>
  <c r="AQ1723" i="3"/>
  <c r="AP1723" i="3"/>
  <c r="AN1723" i="3"/>
  <c r="AL1723" i="3"/>
  <c r="AK1723" i="3"/>
  <c r="AJ1723" i="3"/>
  <c r="AI1723" i="3"/>
  <c r="AG1723" i="3"/>
  <c r="AF1723" i="3"/>
  <c r="AE1723" i="3"/>
  <c r="AD1723" i="3"/>
  <c r="AC1723" i="3"/>
  <c r="AV1722" i="3"/>
  <c r="AR1722" i="3"/>
  <c r="AQ1722" i="3"/>
  <c r="AP1722" i="3"/>
  <c r="AN1722" i="3"/>
  <c r="AL1722" i="3"/>
  <c r="AK1722" i="3"/>
  <c r="AJ1722" i="3"/>
  <c r="AI1722" i="3"/>
  <c r="AG1722" i="3"/>
  <c r="AF1722" i="3"/>
  <c r="AE1722" i="3"/>
  <c r="AD1722" i="3"/>
  <c r="AC1722" i="3"/>
  <c r="AV1721" i="3"/>
  <c r="AR1721" i="3"/>
  <c r="AQ1721" i="3"/>
  <c r="AP1721" i="3"/>
  <c r="AN1721" i="3"/>
  <c r="AL1721" i="3"/>
  <c r="AK1721" i="3"/>
  <c r="AJ1721" i="3"/>
  <c r="AI1721" i="3"/>
  <c r="AG1721" i="3"/>
  <c r="AF1721" i="3"/>
  <c r="AE1721" i="3"/>
  <c r="AD1721" i="3"/>
  <c r="AC1721" i="3"/>
  <c r="AV1720" i="3"/>
  <c r="AR1720" i="3"/>
  <c r="AQ1720" i="3"/>
  <c r="AP1720" i="3"/>
  <c r="AN1720" i="3"/>
  <c r="AL1720" i="3"/>
  <c r="AK1720" i="3"/>
  <c r="AJ1720" i="3"/>
  <c r="AI1720" i="3"/>
  <c r="AG1720" i="3"/>
  <c r="AF1720" i="3"/>
  <c r="AE1720" i="3"/>
  <c r="AD1720" i="3"/>
  <c r="AC1720" i="3"/>
  <c r="AV1719" i="3"/>
  <c r="AR1719" i="3"/>
  <c r="AQ1719" i="3"/>
  <c r="AP1719" i="3"/>
  <c r="AN1719" i="3"/>
  <c r="AL1719" i="3"/>
  <c r="AK1719" i="3"/>
  <c r="AJ1719" i="3"/>
  <c r="AI1719" i="3"/>
  <c r="AG1719" i="3"/>
  <c r="AF1719" i="3"/>
  <c r="AE1719" i="3"/>
  <c r="AD1719" i="3"/>
  <c r="AC1719" i="3"/>
  <c r="AV1718" i="3"/>
  <c r="AR1718" i="3"/>
  <c r="AQ1718" i="3"/>
  <c r="AP1718" i="3"/>
  <c r="AN1718" i="3"/>
  <c r="AL1718" i="3"/>
  <c r="AK1718" i="3"/>
  <c r="AJ1718" i="3"/>
  <c r="AI1718" i="3"/>
  <c r="AG1718" i="3"/>
  <c r="AF1718" i="3"/>
  <c r="AE1718" i="3"/>
  <c r="AD1718" i="3"/>
  <c r="AC1718" i="3"/>
  <c r="AV1717" i="3"/>
  <c r="AR1717" i="3"/>
  <c r="AQ1717" i="3"/>
  <c r="AP1717" i="3"/>
  <c r="AN1717" i="3"/>
  <c r="AL1717" i="3"/>
  <c r="AK1717" i="3"/>
  <c r="AJ1717" i="3"/>
  <c r="AI1717" i="3"/>
  <c r="AG1717" i="3"/>
  <c r="AF1717" i="3"/>
  <c r="AE1717" i="3"/>
  <c r="AD1717" i="3"/>
  <c r="AC1717" i="3"/>
  <c r="AV1716" i="3"/>
  <c r="AR1716" i="3"/>
  <c r="AQ1716" i="3"/>
  <c r="AP1716" i="3"/>
  <c r="AN1716" i="3"/>
  <c r="AL1716" i="3"/>
  <c r="AK1716" i="3"/>
  <c r="AJ1716" i="3"/>
  <c r="AI1716" i="3"/>
  <c r="AG1716" i="3"/>
  <c r="AF1716" i="3"/>
  <c r="AE1716" i="3"/>
  <c r="AD1716" i="3"/>
  <c r="AC1716" i="3"/>
  <c r="AV1715" i="3"/>
  <c r="AR1715" i="3"/>
  <c r="AQ1715" i="3"/>
  <c r="AP1715" i="3"/>
  <c r="AN1715" i="3"/>
  <c r="AL1715" i="3"/>
  <c r="AK1715" i="3"/>
  <c r="AJ1715" i="3"/>
  <c r="AI1715" i="3"/>
  <c r="AG1715" i="3"/>
  <c r="AF1715" i="3"/>
  <c r="AE1715" i="3"/>
  <c r="AD1715" i="3"/>
  <c r="AC1715" i="3"/>
  <c r="AV1714" i="3"/>
  <c r="AR1714" i="3"/>
  <c r="AQ1714" i="3"/>
  <c r="AP1714" i="3"/>
  <c r="AN1714" i="3"/>
  <c r="AL1714" i="3"/>
  <c r="AK1714" i="3"/>
  <c r="AJ1714" i="3"/>
  <c r="AI1714" i="3"/>
  <c r="AG1714" i="3"/>
  <c r="AF1714" i="3"/>
  <c r="AE1714" i="3"/>
  <c r="AD1714" i="3"/>
  <c r="AC1714" i="3"/>
  <c r="AV1713" i="3"/>
  <c r="AR1713" i="3"/>
  <c r="AQ1713" i="3"/>
  <c r="AP1713" i="3"/>
  <c r="AN1713" i="3"/>
  <c r="AL1713" i="3"/>
  <c r="AK1713" i="3"/>
  <c r="AJ1713" i="3"/>
  <c r="AI1713" i="3"/>
  <c r="AG1713" i="3"/>
  <c r="AF1713" i="3"/>
  <c r="AE1713" i="3"/>
  <c r="AD1713" i="3"/>
  <c r="AC1713" i="3"/>
  <c r="AV1712" i="3"/>
  <c r="AR1712" i="3"/>
  <c r="AQ1712" i="3"/>
  <c r="AP1712" i="3"/>
  <c r="AN1712" i="3"/>
  <c r="AL1712" i="3"/>
  <c r="AK1712" i="3"/>
  <c r="AJ1712" i="3"/>
  <c r="AI1712" i="3"/>
  <c r="AG1712" i="3"/>
  <c r="AF1712" i="3"/>
  <c r="AE1712" i="3"/>
  <c r="AD1712" i="3"/>
  <c r="AC1712" i="3"/>
  <c r="AV1711" i="3"/>
  <c r="AR1711" i="3"/>
  <c r="AQ1711" i="3"/>
  <c r="AP1711" i="3"/>
  <c r="AN1711" i="3"/>
  <c r="AL1711" i="3"/>
  <c r="AK1711" i="3"/>
  <c r="AJ1711" i="3"/>
  <c r="AI1711" i="3"/>
  <c r="AG1711" i="3"/>
  <c r="AF1711" i="3"/>
  <c r="AE1711" i="3"/>
  <c r="AD1711" i="3"/>
  <c r="AC1711" i="3"/>
  <c r="AV1710" i="3"/>
  <c r="AR1710" i="3"/>
  <c r="AQ1710" i="3"/>
  <c r="AP1710" i="3"/>
  <c r="AN1710" i="3"/>
  <c r="AL1710" i="3"/>
  <c r="AK1710" i="3"/>
  <c r="AJ1710" i="3"/>
  <c r="AI1710" i="3"/>
  <c r="AG1710" i="3"/>
  <c r="AF1710" i="3"/>
  <c r="AE1710" i="3"/>
  <c r="AD1710" i="3"/>
  <c r="AC1710" i="3"/>
  <c r="AV1709" i="3"/>
  <c r="AR1709" i="3"/>
  <c r="AQ1709" i="3"/>
  <c r="AP1709" i="3"/>
  <c r="AN1709" i="3"/>
  <c r="AL1709" i="3"/>
  <c r="AK1709" i="3"/>
  <c r="AJ1709" i="3"/>
  <c r="AI1709" i="3"/>
  <c r="AG1709" i="3"/>
  <c r="AF1709" i="3"/>
  <c r="AE1709" i="3"/>
  <c r="AD1709" i="3"/>
  <c r="AC1709" i="3"/>
  <c r="AV1708" i="3"/>
  <c r="AR1708" i="3"/>
  <c r="AQ1708" i="3"/>
  <c r="AP1708" i="3"/>
  <c r="AN1708" i="3"/>
  <c r="AL1708" i="3"/>
  <c r="AK1708" i="3"/>
  <c r="AJ1708" i="3"/>
  <c r="AI1708" i="3"/>
  <c r="AG1708" i="3"/>
  <c r="AF1708" i="3"/>
  <c r="AE1708" i="3"/>
  <c r="AD1708" i="3"/>
  <c r="AC1708" i="3"/>
  <c r="AV1707" i="3"/>
  <c r="AR1707" i="3"/>
  <c r="AQ1707" i="3"/>
  <c r="AP1707" i="3"/>
  <c r="AN1707" i="3"/>
  <c r="AL1707" i="3"/>
  <c r="AK1707" i="3"/>
  <c r="AJ1707" i="3"/>
  <c r="AI1707" i="3"/>
  <c r="AG1707" i="3"/>
  <c r="AF1707" i="3"/>
  <c r="AE1707" i="3"/>
  <c r="AD1707" i="3"/>
  <c r="AC1707" i="3"/>
  <c r="AV1706" i="3"/>
  <c r="AR1706" i="3"/>
  <c r="AQ1706" i="3"/>
  <c r="AP1706" i="3"/>
  <c r="AN1706" i="3"/>
  <c r="AL1706" i="3"/>
  <c r="AK1706" i="3"/>
  <c r="AJ1706" i="3"/>
  <c r="AI1706" i="3"/>
  <c r="AG1706" i="3"/>
  <c r="AF1706" i="3"/>
  <c r="AE1706" i="3"/>
  <c r="AD1706" i="3"/>
  <c r="AC1706" i="3"/>
  <c r="AV1705" i="3"/>
  <c r="AR1705" i="3"/>
  <c r="AQ1705" i="3"/>
  <c r="AP1705" i="3"/>
  <c r="AN1705" i="3"/>
  <c r="AL1705" i="3"/>
  <c r="AK1705" i="3"/>
  <c r="AJ1705" i="3"/>
  <c r="AI1705" i="3"/>
  <c r="AG1705" i="3"/>
  <c r="AF1705" i="3"/>
  <c r="AE1705" i="3"/>
  <c r="AD1705" i="3"/>
  <c r="AC1705" i="3"/>
  <c r="AV1704" i="3"/>
  <c r="AR1704" i="3"/>
  <c r="AQ1704" i="3"/>
  <c r="AP1704" i="3"/>
  <c r="AN1704" i="3"/>
  <c r="AL1704" i="3"/>
  <c r="AK1704" i="3"/>
  <c r="AJ1704" i="3"/>
  <c r="AI1704" i="3"/>
  <c r="AG1704" i="3"/>
  <c r="AF1704" i="3"/>
  <c r="AE1704" i="3"/>
  <c r="AD1704" i="3"/>
  <c r="AC1704" i="3"/>
  <c r="AV1703" i="3"/>
  <c r="AR1703" i="3"/>
  <c r="AQ1703" i="3"/>
  <c r="AP1703" i="3"/>
  <c r="AN1703" i="3"/>
  <c r="AL1703" i="3"/>
  <c r="AK1703" i="3"/>
  <c r="AJ1703" i="3"/>
  <c r="AI1703" i="3"/>
  <c r="AG1703" i="3"/>
  <c r="AF1703" i="3"/>
  <c r="AE1703" i="3"/>
  <c r="AD1703" i="3"/>
  <c r="AC1703" i="3"/>
  <c r="AV1702" i="3"/>
  <c r="AR1702" i="3"/>
  <c r="AQ1702" i="3"/>
  <c r="AP1702" i="3"/>
  <c r="AN1702" i="3"/>
  <c r="AL1702" i="3"/>
  <c r="AK1702" i="3"/>
  <c r="AJ1702" i="3"/>
  <c r="AI1702" i="3"/>
  <c r="AG1702" i="3"/>
  <c r="AF1702" i="3"/>
  <c r="AE1702" i="3"/>
  <c r="AD1702" i="3"/>
  <c r="AC1702" i="3"/>
  <c r="AV1701" i="3"/>
  <c r="AR1701" i="3"/>
  <c r="AQ1701" i="3"/>
  <c r="AP1701" i="3"/>
  <c r="AN1701" i="3"/>
  <c r="AL1701" i="3"/>
  <c r="AK1701" i="3"/>
  <c r="AJ1701" i="3"/>
  <c r="AI1701" i="3"/>
  <c r="AG1701" i="3"/>
  <c r="AF1701" i="3"/>
  <c r="AE1701" i="3"/>
  <c r="AD1701" i="3"/>
  <c r="AC1701" i="3"/>
  <c r="AV1700" i="3"/>
  <c r="AR1700" i="3"/>
  <c r="AQ1700" i="3"/>
  <c r="AP1700" i="3"/>
  <c r="AN1700" i="3"/>
  <c r="AL1700" i="3"/>
  <c r="AK1700" i="3"/>
  <c r="AJ1700" i="3"/>
  <c r="AI1700" i="3"/>
  <c r="AG1700" i="3"/>
  <c r="AF1700" i="3"/>
  <c r="AE1700" i="3"/>
  <c r="AD1700" i="3"/>
  <c r="AC1700" i="3"/>
  <c r="AV1699" i="3"/>
  <c r="AR1699" i="3"/>
  <c r="AQ1699" i="3"/>
  <c r="AP1699" i="3"/>
  <c r="AN1699" i="3"/>
  <c r="AL1699" i="3"/>
  <c r="AK1699" i="3"/>
  <c r="AJ1699" i="3"/>
  <c r="AI1699" i="3"/>
  <c r="AG1699" i="3"/>
  <c r="AF1699" i="3"/>
  <c r="AE1699" i="3"/>
  <c r="AD1699" i="3"/>
  <c r="AC1699" i="3"/>
  <c r="AV1698" i="3"/>
  <c r="AR1698" i="3"/>
  <c r="AQ1698" i="3"/>
  <c r="AP1698" i="3"/>
  <c r="AN1698" i="3"/>
  <c r="AL1698" i="3"/>
  <c r="AK1698" i="3"/>
  <c r="AJ1698" i="3"/>
  <c r="AI1698" i="3"/>
  <c r="AG1698" i="3"/>
  <c r="AF1698" i="3"/>
  <c r="AE1698" i="3"/>
  <c r="AD1698" i="3"/>
  <c r="AC1698" i="3"/>
  <c r="AV1697" i="3"/>
  <c r="AR1697" i="3"/>
  <c r="AQ1697" i="3"/>
  <c r="AP1697" i="3"/>
  <c r="AN1697" i="3"/>
  <c r="AL1697" i="3"/>
  <c r="AK1697" i="3"/>
  <c r="AJ1697" i="3"/>
  <c r="AI1697" i="3"/>
  <c r="AG1697" i="3"/>
  <c r="AF1697" i="3"/>
  <c r="AE1697" i="3"/>
  <c r="AD1697" i="3"/>
  <c r="AC1697" i="3"/>
  <c r="AV1696" i="3"/>
  <c r="AR1696" i="3"/>
  <c r="AQ1696" i="3"/>
  <c r="AP1696" i="3"/>
  <c r="AN1696" i="3"/>
  <c r="AL1696" i="3"/>
  <c r="AK1696" i="3"/>
  <c r="AJ1696" i="3"/>
  <c r="AI1696" i="3"/>
  <c r="AG1696" i="3"/>
  <c r="AF1696" i="3"/>
  <c r="AE1696" i="3"/>
  <c r="AD1696" i="3"/>
  <c r="AC1696" i="3"/>
  <c r="AV1695" i="3"/>
  <c r="AR1695" i="3"/>
  <c r="AQ1695" i="3"/>
  <c r="AP1695" i="3"/>
  <c r="AN1695" i="3"/>
  <c r="AL1695" i="3"/>
  <c r="AK1695" i="3"/>
  <c r="AJ1695" i="3"/>
  <c r="AI1695" i="3"/>
  <c r="AG1695" i="3"/>
  <c r="AF1695" i="3"/>
  <c r="AE1695" i="3"/>
  <c r="AD1695" i="3"/>
  <c r="AC1695" i="3"/>
  <c r="AV1694" i="3"/>
  <c r="AR1694" i="3"/>
  <c r="AQ1694" i="3"/>
  <c r="AP1694" i="3"/>
  <c r="AN1694" i="3"/>
  <c r="AL1694" i="3"/>
  <c r="AK1694" i="3"/>
  <c r="AJ1694" i="3"/>
  <c r="AI1694" i="3"/>
  <c r="AG1694" i="3"/>
  <c r="AF1694" i="3"/>
  <c r="AE1694" i="3"/>
  <c r="AD1694" i="3"/>
  <c r="AC1694" i="3"/>
  <c r="AV1693" i="3"/>
  <c r="AR1693" i="3"/>
  <c r="AQ1693" i="3"/>
  <c r="AP1693" i="3"/>
  <c r="AN1693" i="3"/>
  <c r="AL1693" i="3"/>
  <c r="AK1693" i="3"/>
  <c r="AJ1693" i="3"/>
  <c r="AI1693" i="3"/>
  <c r="AG1693" i="3"/>
  <c r="AF1693" i="3"/>
  <c r="AE1693" i="3"/>
  <c r="AD1693" i="3"/>
  <c r="AC1693" i="3"/>
  <c r="AV1692" i="3"/>
  <c r="AR1692" i="3"/>
  <c r="AQ1692" i="3"/>
  <c r="AP1692" i="3"/>
  <c r="AN1692" i="3"/>
  <c r="AL1692" i="3"/>
  <c r="AK1692" i="3"/>
  <c r="AJ1692" i="3"/>
  <c r="AI1692" i="3"/>
  <c r="AG1692" i="3"/>
  <c r="AF1692" i="3"/>
  <c r="AE1692" i="3"/>
  <c r="AD1692" i="3"/>
  <c r="AC1692" i="3"/>
  <c r="AV1691" i="3"/>
  <c r="AR1691" i="3"/>
  <c r="AQ1691" i="3"/>
  <c r="AP1691" i="3"/>
  <c r="AN1691" i="3"/>
  <c r="AL1691" i="3"/>
  <c r="AK1691" i="3"/>
  <c r="AJ1691" i="3"/>
  <c r="AI1691" i="3"/>
  <c r="AG1691" i="3"/>
  <c r="AF1691" i="3"/>
  <c r="AE1691" i="3"/>
  <c r="AD1691" i="3"/>
  <c r="AC1691" i="3"/>
  <c r="AV1690" i="3"/>
  <c r="AR1690" i="3"/>
  <c r="AQ1690" i="3"/>
  <c r="AP1690" i="3"/>
  <c r="AN1690" i="3"/>
  <c r="AL1690" i="3"/>
  <c r="AK1690" i="3"/>
  <c r="AJ1690" i="3"/>
  <c r="AI1690" i="3"/>
  <c r="AG1690" i="3"/>
  <c r="AF1690" i="3"/>
  <c r="AE1690" i="3"/>
  <c r="AD1690" i="3"/>
  <c r="AC1690" i="3"/>
  <c r="AV1689" i="3"/>
  <c r="AR1689" i="3"/>
  <c r="AQ1689" i="3"/>
  <c r="AP1689" i="3"/>
  <c r="AN1689" i="3"/>
  <c r="AL1689" i="3"/>
  <c r="AK1689" i="3"/>
  <c r="AJ1689" i="3"/>
  <c r="AI1689" i="3"/>
  <c r="AG1689" i="3"/>
  <c r="AF1689" i="3"/>
  <c r="AE1689" i="3"/>
  <c r="AD1689" i="3"/>
  <c r="AC1689" i="3"/>
  <c r="AV1688" i="3"/>
  <c r="AR1688" i="3"/>
  <c r="AQ1688" i="3"/>
  <c r="AP1688" i="3"/>
  <c r="AN1688" i="3"/>
  <c r="AL1688" i="3"/>
  <c r="AK1688" i="3"/>
  <c r="AJ1688" i="3"/>
  <c r="AI1688" i="3"/>
  <c r="AG1688" i="3"/>
  <c r="AF1688" i="3"/>
  <c r="AE1688" i="3"/>
  <c r="AD1688" i="3"/>
  <c r="AC1688" i="3"/>
  <c r="AV1687" i="3"/>
  <c r="AR1687" i="3"/>
  <c r="AQ1687" i="3"/>
  <c r="AP1687" i="3"/>
  <c r="AN1687" i="3"/>
  <c r="AL1687" i="3"/>
  <c r="AK1687" i="3"/>
  <c r="AJ1687" i="3"/>
  <c r="AI1687" i="3"/>
  <c r="AG1687" i="3"/>
  <c r="AF1687" i="3"/>
  <c r="AE1687" i="3"/>
  <c r="AD1687" i="3"/>
  <c r="AC1687" i="3"/>
  <c r="AV1686" i="3"/>
  <c r="AR1686" i="3"/>
  <c r="AQ1686" i="3"/>
  <c r="AP1686" i="3"/>
  <c r="AN1686" i="3"/>
  <c r="AL1686" i="3"/>
  <c r="AK1686" i="3"/>
  <c r="AJ1686" i="3"/>
  <c r="AI1686" i="3"/>
  <c r="AG1686" i="3"/>
  <c r="AF1686" i="3"/>
  <c r="AE1686" i="3"/>
  <c r="AD1686" i="3"/>
  <c r="AC1686" i="3"/>
  <c r="AV1685" i="3"/>
  <c r="AR1685" i="3"/>
  <c r="AQ1685" i="3"/>
  <c r="AP1685" i="3"/>
  <c r="AN1685" i="3"/>
  <c r="AL1685" i="3"/>
  <c r="AK1685" i="3"/>
  <c r="AJ1685" i="3"/>
  <c r="AI1685" i="3"/>
  <c r="AG1685" i="3"/>
  <c r="AF1685" i="3"/>
  <c r="AE1685" i="3"/>
  <c r="AD1685" i="3"/>
  <c r="AC1685" i="3"/>
  <c r="AV1684" i="3"/>
  <c r="AR1684" i="3"/>
  <c r="AQ1684" i="3"/>
  <c r="AP1684" i="3"/>
  <c r="AN1684" i="3"/>
  <c r="AL1684" i="3"/>
  <c r="AK1684" i="3"/>
  <c r="AJ1684" i="3"/>
  <c r="AI1684" i="3"/>
  <c r="AG1684" i="3"/>
  <c r="AF1684" i="3"/>
  <c r="AE1684" i="3"/>
  <c r="AD1684" i="3"/>
  <c r="AC1684" i="3"/>
  <c r="AV1683" i="3"/>
  <c r="AR1683" i="3"/>
  <c r="AQ1683" i="3"/>
  <c r="AP1683" i="3"/>
  <c r="AN1683" i="3"/>
  <c r="AL1683" i="3"/>
  <c r="AK1683" i="3"/>
  <c r="AJ1683" i="3"/>
  <c r="AI1683" i="3"/>
  <c r="AG1683" i="3"/>
  <c r="AF1683" i="3"/>
  <c r="AE1683" i="3"/>
  <c r="AD1683" i="3"/>
  <c r="AC1683" i="3"/>
  <c r="AV1682" i="3"/>
  <c r="AR1682" i="3"/>
  <c r="AQ1682" i="3"/>
  <c r="AP1682" i="3"/>
  <c r="AN1682" i="3"/>
  <c r="AL1682" i="3"/>
  <c r="AK1682" i="3"/>
  <c r="AJ1682" i="3"/>
  <c r="AI1682" i="3"/>
  <c r="AG1682" i="3"/>
  <c r="AF1682" i="3"/>
  <c r="AE1682" i="3"/>
  <c r="AD1682" i="3"/>
  <c r="AC1682" i="3"/>
  <c r="AV1681" i="3"/>
  <c r="AR1681" i="3"/>
  <c r="AQ1681" i="3"/>
  <c r="AP1681" i="3"/>
  <c r="AN1681" i="3"/>
  <c r="AL1681" i="3"/>
  <c r="AK1681" i="3"/>
  <c r="AJ1681" i="3"/>
  <c r="AI1681" i="3"/>
  <c r="AG1681" i="3"/>
  <c r="AF1681" i="3"/>
  <c r="AE1681" i="3"/>
  <c r="AD1681" i="3"/>
  <c r="AC1681" i="3"/>
  <c r="AV1680" i="3"/>
  <c r="AR1680" i="3"/>
  <c r="AQ1680" i="3"/>
  <c r="AP1680" i="3"/>
  <c r="AN1680" i="3"/>
  <c r="AL1680" i="3"/>
  <c r="AK1680" i="3"/>
  <c r="AJ1680" i="3"/>
  <c r="AI1680" i="3"/>
  <c r="AG1680" i="3"/>
  <c r="AF1680" i="3"/>
  <c r="AE1680" i="3"/>
  <c r="AD1680" i="3"/>
  <c r="AC1680" i="3"/>
  <c r="AV1679" i="3"/>
  <c r="AR1679" i="3"/>
  <c r="AQ1679" i="3"/>
  <c r="AP1679" i="3"/>
  <c r="AN1679" i="3"/>
  <c r="AL1679" i="3"/>
  <c r="AK1679" i="3"/>
  <c r="AJ1679" i="3"/>
  <c r="AI1679" i="3"/>
  <c r="AG1679" i="3"/>
  <c r="AF1679" i="3"/>
  <c r="AE1679" i="3"/>
  <c r="AD1679" i="3"/>
  <c r="AC1679" i="3"/>
  <c r="AV1678" i="3"/>
  <c r="AR1678" i="3"/>
  <c r="AQ1678" i="3"/>
  <c r="AP1678" i="3"/>
  <c r="AN1678" i="3"/>
  <c r="AL1678" i="3"/>
  <c r="AK1678" i="3"/>
  <c r="AJ1678" i="3"/>
  <c r="AI1678" i="3"/>
  <c r="AG1678" i="3"/>
  <c r="AF1678" i="3"/>
  <c r="AE1678" i="3"/>
  <c r="AD1678" i="3"/>
  <c r="AC1678" i="3"/>
  <c r="AV1677" i="3"/>
  <c r="AR1677" i="3"/>
  <c r="AQ1677" i="3"/>
  <c r="AP1677" i="3"/>
  <c r="AN1677" i="3"/>
  <c r="AL1677" i="3"/>
  <c r="AK1677" i="3"/>
  <c r="AJ1677" i="3"/>
  <c r="AI1677" i="3"/>
  <c r="AG1677" i="3"/>
  <c r="AF1677" i="3"/>
  <c r="AE1677" i="3"/>
  <c r="AD1677" i="3"/>
  <c r="AC1677" i="3"/>
  <c r="AV1676" i="3"/>
  <c r="AR1676" i="3"/>
  <c r="AQ1676" i="3"/>
  <c r="AP1676" i="3"/>
  <c r="AN1676" i="3"/>
  <c r="AL1676" i="3"/>
  <c r="AK1676" i="3"/>
  <c r="AJ1676" i="3"/>
  <c r="AI1676" i="3"/>
  <c r="AG1676" i="3"/>
  <c r="AF1676" i="3"/>
  <c r="AE1676" i="3"/>
  <c r="AD1676" i="3"/>
  <c r="AC1676" i="3"/>
  <c r="AV1675" i="3"/>
  <c r="AR1675" i="3"/>
  <c r="AQ1675" i="3"/>
  <c r="AP1675" i="3"/>
  <c r="AN1675" i="3"/>
  <c r="AL1675" i="3"/>
  <c r="AK1675" i="3"/>
  <c r="AJ1675" i="3"/>
  <c r="AI1675" i="3"/>
  <c r="AG1675" i="3"/>
  <c r="AF1675" i="3"/>
  <c r="AE1675" i="3"/>
  <c r="AD1675" i="3"/>
  <c r="AC1675" i="3"/>
  <c r="AV1674" i="3"/>
  <c r="AR1674" i="3"/>
  <c r="AQ1674" i="3"/>
  <c r="AP1674" i="3"/>
  <c r="AN1674" i="3"/>
  <c r="AL1674" i="3"/>
  <c r="AK1674" i="3"/>
  <c r="AJ1674" i="3"/>
  <c r="AI1674" i="3"/>
  <c r="AG1674" i="3"/>
  <c r="AF1674" i="3"/>
  <c r="AE1674" i="3"/>
  <c r="AD1674" i="3"/>
  <c r="AC1674" i="3"/>
  <c r="AV1673" i="3"/>
  <c r="AR1673" i="3"/>
  <c r="AQ1673" i="3"/>
  <c r="AP1673" i="3"/>
  <c r="AN1673" i="3"/>
  <c r="AL1673" i="3"/>
  <c r="AK1673" i="3"/>
  <c r="AJ1673" i="3"/>
  <c r="AI1673" i="3"/>
  <c r="AG1673" i="3"/>
  <c r="AF1673" i="3"/>
  <c r="AE1673" i="3"/>
  <c r="AD1673" i="3"/>
  <c r="AC1673" i="3"/>
  <c r="AV1672" i="3"/>
  <c r="AR1672" i="3"/>
  <c r="AQ1672" i="3"/>
  <c r="AP1672" i="3"/>
  <c r="AN1672" i="3"/>
  <c r="AL1672" i="3"/>
  <c r="AK1672" i="3"/>
  <c r="AJ1672" i="3"/>
  <c r="AI1672" i="3"/>
  <c r="AG1672" i="3"/>
  <c r="AF1672" i="3"/>
  <c r="AE1672" i="3"/>
  <c r="AD1672" i="3"/>
  <c r="AC1672" i="3"/>
  <c r="AV1671" i="3"/>
  <c r="AR1671" i="3"/>
  <c r="AQ1671" i="3"/>
  <c r="AP1671" i="3"/>
  <c r="AN1671" i="3"/>
  <c r="AL1671" i="3"/>
  <c r="AK1671" i="3"/>
  <c r="AJ1671" i="3"/>
  <c r="AI1671" i="3"/>
  <c r="AG1671" i="3"/>
  <c r="AF1671" i="3"/>
  <c r="AE1671" i="3"/>
  <c r="AD1671" i="3"/>
  <c r="AC1671" i="3"/>
  <c r="AV1670" i="3"/>
  <c r="AR1670" i="3"/>
  <c r="AQ1670" i="3"/>
  <c r="AP1670" i="3"/>
  <c r="AN1670" i="3"/>
  <c r="AL1670" i="3"/>
  <c r="AK1670" i="3"/>
  <c r="AJ1670" i="3"/>
  <c r="AI1670" i="3"/>
  <c r="AG1670" i="3"/>
  <c r="AF1670" i="3"/>
  <c r="AE1670" i="3"/>
  <c r="AD1670" i="3"/>
  <c r="AC1670" i="3"/>
  <c r="AV1669" i="3"/>
  <c r="AR1669" i="3"/>
  <c r="AQ1669" i="3"/>
  <c r="AP1669" i="3"/>
  <c r="AN1669" i="3"/>
  <c r="AL1669" i="3"/>
  <c r="AK1669" i="3"/>
  <c r="AJ1669" i="3"/>
  <c r="AI1669" i="3"/>
  <c r="AG1669" i="3"/>
  <c r="AF1669" i="3"/>
  <c r="AE1669" i="3"/>
  <c r="AD1669" i="3"/>
  <c r="AC1669" i="3"/>
  <c r="AV1668" i="3"/>
  <c r="AR1668" i="3"/>
  <c r="AQ1668" i="3"/>
  <c r="AP1668" i="3"/>
  <c r="AN1668" i="3"/>
  <c r="AL1668" i="3"/>
  <c r="AK1668" i="3"/>
  <c r="AJ1668" i="3"/>
  <c r="AI1668" i="3"/>
  <c r="AG1668" i="3"/>
  <c r="AF1668" i="3"/>
  <c r="AE1668" i="3"/>
  <c r="AD1668" i="3"/>
  <c r="AC1668" i="3"/>
  <c r="AV1667" i="3"/>
  <c r="AR1667" i="3"/>
  <c r="AQ1667" i="3"/>
  <c r="AP1667" i="3"/>
  <c r="AN1667" i="3"/>
  <c r="AL1667" i="3"/>
  <c r="AK1667" i="3"/>
  <c r="AJ1667" i="3"/>
  <c r="AI1667" i="3"/>
  <c r="AG1667" i="3"/>
  <c r="AF1667" i="3"/>
  <c r="AE1667" i="3"/>
  <c r="AD1667" i="3"/>
  <c r="AC1667" i="3"/>
  <c r="AV1666" i="3"/>
  <c r="AR1666" i="3"/>
  <c r="AQ1666" i="3"/>
  <c r="AP1666" i="3"/>
  <c r="AN1666" i="3"/>
  <c r="AL1666" i="3"/>
  <c r="AK1666" i="3"/>
  <c r="AJ1666" i="3"/>
  <c r="AI1666" i="3"/>
  <c r="AG1666" i="3"/>
  <c r="AF1666" i="3"/>
  <c r="AE1666" i="3"/>
  <c r="AD1666" i="3"/>
  <c r="AC1666" i="3"/>
  <c r="AV1665" i="3"/>
  <c r="AR1665" i="3"/>
  <c r="AQ1665" i="3"/>
  <c r="AP1665" i="3"/>
  <c r="AN1665" i="3"/>
  <c r="AL1665" i="3"/>
  <c r="AK1665" i="3"/>
  <c r="AJ1665" i="3"/>
  <c r="AI1665" i="3"/>
  <c r="AG1665" i="3"/>
  <c r="AF1665" i="3"/>
  <c r="AE1665" i="3"/>
  <c r="AD1665" i="3"/>
  <c r="AC1665" i="3"/>
  <c r="AV1664" i="3"/>
  <c r="AR1664" i="3"/>
  <c r="AQ1664" i="3"/>
  <c r="AP1664" i="3"/>
  <c r="AN1664" i="3"/>
  <c r="AL1664" i="3"/>
  <c r="AK1664" i="3"/>
  <c r="AJ1664" i="3"/>
  <c r="AI1664" i="3"/>
  <c r="AG1664" i="3"/>
  <c r="AF1664" i="3"/>
  <c r="AE1664" i="3"/>
  <c r="AD1664" i="3"/>
  <c r="AC1664" i="3"/>
  <c r="AV1663" i="3"/>
  <c r="AR1663" i="3"/>
  <c r="AQ1663" i="3"/>
  <c r="AP1663" i="3"/>
  <c r="AN1663" i="3"/>
  <c r="AL1663" i="3"/>
  <c r="AK1663" i="3"/>
  <c r="AJ1663" i="3"/>
  <c r="AI1663" i="3"/>
  <c r="AG1663" i="3"/>
  <c r="AF1663" i="3"/>
  <c r="AE1663" i="3"/>
  <c r="AD1663" i="3"/>
  <c r="AC1663" i="3"/>
  <c r="AV1662" i="3"/>
  <c r="AR1662" i="3"/>
  <c r="AQ1662" i="3"/>
  <c r="AP1662" i="3"/>
  <c r="AN1662" i="3"/>
  <c r="AL1662" i="3"/>
  <c r="AK1662" i="3"/>
  <c r="AJ1662" i="3"/>
  <c r="AI1662" i="3"/>
  <c r="AG1662" i="3"/>
  <c r="AF1662" i="3"/>
  <c r="AE1662" i="3"/>
  <c r="AD1662" i="3"/>
  <c r="AC1662" i="3"/>
  <c r="AV1661" i="3"/>
  <c r="AR1661" i="3"/>
  <c r="AQ1661" i="3"/>
  <c r="AP1661" i="3"/>
  <c r="AN1661" i="3"/>
  <c r="AL1661" i="3"/>
  <c r="AK1661" i="3"/>
  <c r="AJ1661" i="3"/>
  <c r="AI1661" i="3"/>
  <c r="AG1661" i="3"/>
  <c r="AF1661" i="3"/>
  <c r="AE1661" i="3"/>
  <c r="AD1661" i="3"/>
  <c r="AC1661" i="3"/>
  <c r="AV1660" i="3"/>
  <c r="AR1660" i="3"/>
  <c r="AQ1660" i="3"/>
  <c r="AP1660" i="3"/>
  <c r="AN1660" i="3"/>
  <c r="AL1660" i="3"/>
  <c r="AK1660" i="3"/>
  <c r="AJ1660" i="3"/>
  <c r="AI1660" i="3"/>
  <c r="AG1660" i="3"/>
  <c r="AF1660" i="3"/>
  <c r="AE1660" i="3"/>
  <c r="AD1660" i="3"/>
  <c r="AC1660" i="3"/>
  <c r="AV1659" i="3"/>
  <c r="AR1659" i="3"/>
  <c r="AQ1659" i="3"/>
  <c r="AP1659" i="3"/>
  <c r="AN1659" i="3"/>
  <c r="AL1659" i="3"/>
  <c r="AK1659" i="3"/>
  <c r="AJ1659" i="3"/>
  <c r="AI1659" i="3"/>
  <c r="AG1659" i="3"/>
  <c r="AF1659" i="3"/>
  <c r="AE1659" i="3"/>
  <c r="AD1659" i="3"/>
  <c r="AC1659" i="3"/>
  <c r="AV1658" i="3"/>
  <c r="AR1658" i="3"/>
  <c r="AQ1658" i="3"/>
  <c r="AP1658" i="3"/>
  <c r="AN1658" i="3"/>
  <c r="AL1658" i="3"/>
  <c r="AK1658" i="3"/>
  <c r="AJ1658" i="3"/>
  <c r="AI1658" i="3"/>
  <c r="AG1658" i="3"/>
  <c r="AF1658" i="3"/>
  <c r="AE1658" i="3"/>
  <c r="AD1658" i="3"/>
  <c r="AC1658" i="3"/>
  <c r="AV1657" i="3"/>
  <c r="AR1657" i="3"/>
  <c r="AQ1657" i="3"/>
  <c r="AP1657" i="3"/>
  <c r="AN1657" i="3"/>
  <c r="AL1657" i="3"/>
  <c r="AK1657" i="3"/>
  <c r="AJ1657" i="3"/>
  <c r="AI1657" i="3"/>
  <c r="AG1657" i="3"/>
  <c r="AF1657" i="3"/>
  <c r="AE1657" i="3"/>
  <c r="AD1657" i="3"/>
  <c r="AC1657" i="3"/>
  <c r="AV1656" i="3"/>
  <c r="AR1656" i="3"/>
  <c r="AQ1656" i="3"/>
  <c r="AP1656" i="3"/>
  <c r="AN1656" i="3"/>
  <c r="AL1656" i="3"/>
  <c r="AK1656" i="3"/>
  <c r="AJ1656" i="3"/>
  <c r="AI1656" i="3"/>
  <c r="AG1656" i="3"/>
  <c r="AF1656" i="3"/>
  <c r="AE1656" i="3"/>
  <c r="AD1656" i="3"/>
  <c r="AC1656" i="3"/>
  <c r="AV1655" i="3"/>
  <c r="AR1655" i="3"/>
  <c r="AQ1655" i="3"/>
  <c r="AP1655" i="3"/>
  <c r="AN1655" i="3"/>
  <c r="AL1655" i="3"/>
  <c r="AK1655" i="3"/>
  <c r="AJ1655" i="3"/>
  <c r="AI1655" i="3"/>
  <c r="AG1655" i="3"/>
  <c r="AF1655" i="3"/>
  <c r="AE1655" i="3"/>
  <c r="AD1655" i="3"/>
  <c r="AC1655" i="3"/>
  <c r="AV1654" i="3"/>
  <c r="AR1654" i="3"/>
  <c r="AQ1654" i="3"/>
  <c r="AP1654" i="3"/>
  <c r="AN1654" i="3"/>
  <c r="AL1654" i="3"/>
  <c r="AK1654" i="3"/>
  <c r="AJ1654" i="3"/>
  <c r="AI1654" i="3"/>
  <c r="AG1654" i="3"/>
  <c r="AF1654" i="3"/>
  <c r="AE1654" i="3"/>
  <c r="AD1654" i="3"/>
  <c r="AC1654" i="3"/>
  <c r="AV1653" i="3"/>
  <c r="AR1653" i="3"/>
  <c r="AQ1653" i="3"/>
  <c r="AP1653" i="3"/>
  <c r="AN1653" i="3"/>
  <c r="AL1653" i="3"/>
  <c r="AK1653" i="3"/>
  <c r="AJ1653" i="3"/>
  <c r="AI1653" i="3"/>
  <c r="AG1653" i="3"/>
  <c r="AF1653" i="3"/>
  <c r="AE1653" i="3"/>
  <c r="AD1653" i="3"/>
  <c r="AC1653" i="3"/>
  <c r="AV1652" i="3"/>
  <c r="AR1652" i="3"/>
  <c r="AQ1652" i="3"/>
  <c r="AP1652" i="3"/>
  <c r="AN1652" i="3"/>
  <c r="AL1652" i="3"/>
  <c r="AK1652" i="3"/>
  <c r="AJ1652" i="3"/>
  <c r="AI1652" i="3"/>
  <c r="AG1652" i="3"/>
  <c r="AF1652" i="3"/>
  <c r="AE1652" i="3"/>
  <c r="AD1652" i="3"/>
  <c r="AC1652" i="3"/>
  <c r="AV1651" i="3"/>
  <c r="AR1651" i="3"/>
  <c r="AQ1651" i="3"/>
  <c r="AP1651" i="3"/>
  <c r="AN1651" i="3"/>
  <c r="AL1651" i="3"/>
  <c r="AK1651" i="3"/>
  <c r="AJ1651" i="3"/>
  <c r="AI1651" i="3"/>
  <c r="AG1651" i="3"/>
  <c r="AF1651" i="3"/>
  <c r="AE1651" i="3"/>
  <c r="AD1651" i="3"/>
  <c r="AC1651" i="3"/>
  <c r="AV1650" i="3"/>
  <c r="AR1650" i="3"/>
  <c r="AQ1650" i="3"/>
  <c r="AP1650" i="3"/>
  <c r="AN1650" i="3"/>
  <c r="AL1650" i="3"/>
  <c r="AK1650" i="3"/>
  <c r="AJ1650" i="3"/>
  <c r="AI1650" i="3"/>
  <c r="AG1650" i="3"/>
  <c r="AF1650" i="3"/>
  <c r="AE1650" i="3"/>
  <c r="AD1650" i="3"/>
  <c r="AC1650" i="3"/>
  <c r="AV1649" i="3"/>
  <c r="AR1649" i="3"/>
  <c r="AQ1649" i="3"/>
  <c r="AP1649" i="3"/>
  <c r="AN1649" i="3"/>
  <c r="AL1649" i="3"/>
  <c r="AK1649" i="3"/>
  <c r="AJ1649" i="3"/>
  <c r="AI1649" i="3"/>
  <c r="AG1649" i="3"/>
  <c r="AF1649" i="3"/>
  <c r="AE1649" i="3"/>
  <c r="AD1649" i="3"/>
  <c r="AC1649" i="3"/>
  <c r="AV1648" i="3"/>
  <c r="AR1648" i="3"/>
  <c r="AQ1648" i="3"/>
  <c r="AP1648" i="3"/>
  <c r="AN1648" i="3"/>
  <c r="AL1648" i="3"/>
  <c r="AK1648" i="3"/>
  <c r="AJ1648" i="3"/>
  <c r="AI1648" i="3"/>
  <c r="AG1648" i="3"/>
  <c r="AF1648" i="3"/>
  <c r="AE1648" i="3"/>
  <c r="AD1648" i="3"/>
  <c r="AC1648" i="3"/>
  <c r="AV1647" i="3"/>
  <c r="AR1647" i="3"/>
  <c r="AQ1647" i="3"/>
  <c r="AP1647" i="3"/>
  <c r="AN1647" i="3"/>
  <c r="AL1647" i="3"/>
  <c r="AK1647" i="3"/>
  <c r="AJ1647" i="3"/>
  <c r="AI1647" i="3"/>
  <c r="AG1647" i="3"/>
  <c r="AF1647" i="3"/>
  <c r="AE1647" i="3"/>
  <c r="AD1647" i="3"/>
  <c r="AC1647" i="3"/>
  <c r="AV1646" i="3"/>
  <c r="AR1646" i="3"/>
  <c r="AQ1646" i="3"/>
  <c r="AP1646" i="3"/>
  <c r="AN1646" i="3"/>
  <c r="AL1646" i="3"/>
  <c r="AK1646" i="3"/>
  <c r="AJ1646" i="3"/>
  <c r="AI1646" i="3"/>
  <c r="AG1646" i="3"/>
  <c r="AF1646" i="3"/>
  <c r="AE1646" i="3"/>
  <c r="AD1646" i="3"/>
  <c r="AC1646" i="3"/>
  <c r="AV1645" i="3"/>
  <c r="AR1645" i="3"/>
  <c r="AQ1645" i="3"/>
  <c r="AP1645" i="3"/>
  <c r="AN1645" i="3"/>
  <c r="AL1645" i="3"/>
  <c r="AK1645" i="3"/>
  <c r="AJ1645" i="3"/>
  <c r="AI1645" i="3"/>
  <c r="AG1645" i="3"/>
  <c r="AF1645" i="3"/>
  <c r="AE1645" i="3"/>
  <c r="AD1645" i="3"/>
  <c r="AC1645" i="3"/>
  <c r="AV1644" i="3"/>
  <c r="AR1644" i="3"/>
  <c r="AQ1644" i="3"/>
  <c r="AP1644" i="3"/>
  <c r="AN1644" i="3"/>
  <c r="AL1644" i="3"/>
  <c r="AK1644" i="3"/>
  <c r="AJ1644" i="3"/>
  <c r="AI1644" i="3"/>
  <c r="AG1644" i="3"/>
  <c r="AF1644" i="3"/>
  <c r="AE1644" i="3"/>
  <c r="AD1644" i="3"/>
  <c r="AC1644" i="3"/>
  <c r="AV1643" i="3"/>
  <c r="AR1643" i="3"/>
  <c r="AQ1643" i="3"/>
  <c r="AP1643" i="3"/>
  <c r="AN1643" i="3"/>
  <c r="AL1643" i="3"/>
  <c r="AK1643" i="3"/>
  <c r="AJ1643" i="3"/>
  <c r="AI1643" i="3"/>
  <c r="AG1643" i="3"/>
  <c r="AF1643" i="3"/>
  <c r="AE1643" i="3"/>
  <c r="AD1643" i="3"/>
  <c r="AC1643" i="3"/>
  <c r="AV1642" i="3"/>
  <c r="AR1642" i="3"/>
  <c r="AQ1642" i="3"/>
  <c r="AP1642" i="3"/>
  <c r="AN1642" i="3"/>
  <c r="AL1642" i="3"/>
  <c r="AK1642" i="3"/>
  <c r="AJ1642" i="3"/>
  <c r="AI1642" i="3"/>
  <c r="AG1642" i="3"/>
  <c r="AF1642" i="3"/>
  <c r="AE1642" i="3"/>
  <c r="AD1642" i="3"/>
  <c r="AC1642" i="3"/>
  <c r="AV1641" i="3"/>
  <c r="AR1641" i="3"/>
  <c r="AQ1641" i="3"/>
  <c r="AP1641" i="3"/>
  <c r="AN1641" i="3"/>
  <c r="AL1641" i="3"/>
  <c r="AK1641" i="3"/>
  <c r="AJ1641" i="3"/>
  <c r="AI1641" i="3"/>
  <c r="AG1641" i="3"/>
  <c r="AF1641" i="3"/>
  <c r="AE1641" i="3"/>
  <c r="AD1641" i="3"/>
  <c r="AC1641" i="3"/>
  <c r="AV1640" i="3"/>
  <c r="AR1640" i="3"/>
  <c r="AQ1640" i="3"/>
  <c r="AP1640" i="3"/>
  <c r="AN1640" i="3"/>
  <c r="AL1640" i="3"/>
  <c r="AK1640" i="3"/>
  <c r="AJ1640" i="3"/>
  <c r="AI1640" i="3"/>
  <c r="AG1640" i="3"/>
  <c r="AF1640" i="3"/>
  <c r="AE1640" i="3"/>
  <c r="AD1640" i="3"/>
  <c r="AC1640" i="3"/>
  <c r="AV1639" i="3"/>
  <c r="AR1639" i="3"/>
  <c r="AQ1639" i="3"/>
  <c r="AP1639" i="3"/>
  <c r="AN1639" i="3"/>
  <c r="AL1639" i="3"/>
  <c r="AK1639" i="3"/>
  <c r="AJ1639" i="3"/>
  <c r="AI1639" i="3"/>
  <c r="AG1639" i="3"/>
  <c r="AF1639" i="3"/>
  <c r="AE1639" i="3"/>
  <c r="AD1639" i="3"/>
  <c r="AC1639" i="3"/>
  <c r="AV1638" i="3"/>
  <c r="AR1638" i="3"/>
  <c r="AQ1638" i="3"/>
  <c r="AP1638" i="3"/>
  <c r="AN1638" i="3"/>
  <c r="AL1638" i="3"/>
  <c r="AK1638" i="3"/>
  <c r="AJ1638" i="3"/>
  <c r="AI1638" i="3"/>
  <c r="AG1638" i="3"/>
  <c r="AF1638" i="3"/>
  <c r="AE1638" i="3"/>
  <c r="AD1638" i="3"/>
  <c r="AC1638" i="3"/>
  <c r="AV1637" i="3"/>
  <c r="AR1637" i="3"/>
  <c r="AQ1637" i="3"/>
  <c r="AP1637" i="3"/>
  <c r="AN1637" i="3"/>
  <c r="AL1637" i="3"/>
  <c r="AK1637" i="3"/>
  <c r="AJ1637" i="3"/>
  <c r="AI1637" i="3"/>
  <c r="AG1637" i="3"/>
  <c r="AF1637" i="3"/>
  <c r="AE1637" i="3"/>
  <c r="AD1637" i="3"/>
  <c r="AC1637" i="3"/>
  <c r="AV1636" i="3"/>
  <c r="AR1636" i="3"/>
  <c r="AQ1636" i="3"/>
  <c r="AP1636" i="3"/>
  <c r="AN1636" i="3"/>
  <c r="AL1636" i="3"/>
  <c r="AK1636" i="3"/>
  <c r="AJ1636" i="3"/>
  <c r="AI1636" i="3"/>
  <c r="AG1636" i="3"/>
  <c r="AF1636" i="3"/>
  <c r="AE1636" i="3"/>
  <c r="AD1636" i="3"/>
  <c r="AC1636" i="3"/>
  <c r="AV1635" i="3"/>
  <c r="AR1635" i="3"/>
  <c r="AQ1635" i="3"/>
  <c r="AP1635" i="3"/>
  <c r="AN1635" i="3"/>
  <c r="AL1635" i="3"/>
  <c r="AK1635" i="3"/>
  <c r="AJ1635" i="3"/>
  <c r="AI1635" i="3"/>
  <c r="AG1635" i="3"/>
  <c r="AF1635" i="3"/>
  <c r="AE1635" i="3"/>
  <c r="AD1635" i="3"/>
  <c r="AC1635" i="3"/>
  <c r="AV1634" i="3"/>
  <c r="AR1634" i="3"/>
  <c r="AQ1634" i="3"/>
  <c r="AP1634" i="3"/>
  <c r="AN1634" i="3"/>
  <c r="AL1634" i="3"/>
  <c r="AK1634" i="3"/>
  <c r="AJ1634" i="3"/>
  <c r="AI1634" i="3"/>
  <c r="AG1634" i="3"/>
  <c r="AF1634" i="3"/>
  <c r="AE1634" i="3"/>
  <c r="AD1634" i="3"/>
  <c r="AC1634" i="3"/>
  <c r="AV1633" i="3"/>
  <c r="AR1633" i="3"/>
  <c r="AQ1633" i="3"/>
  <c r="AP1633" i="3"/>
  <c r="AN1633" i="3"/>
  <c r="AL1633" i="3"/>
  <c r="AK1633" i="3"/>
  <c r="AJ1633" i="3"/>
  <c r="AI1633" i="3"/>
  <c r="AG1633" i="3"/>
  <c r="AF1633" i="3"/>
  <c r="AE1633" i="3"/>
  <c r="AD1633" i="3"/>
  <c r="AC1633" i="3"/>
  <c r="AV1632" i="3"/>
  <c r="AR1632" i="3"/>
  <c r="AQ1632" i="3"/>
  <c r="AP1632" i="3"/>
  <c r="AN1632" i="3"/>
  <c r="AL1632" i="3"/>
  <c r="AK1632" i="3"/>
  <c r="AJ1632" i="3"/>
  <c r="AI1632" i="3"/>
  <c r="AG1632" i="3"/>
  <c r="AF1632" i="3"/>
  <c r="AE1632" i="3"/>
  <c r="AD1632" i="3"/>
  <c r="AC1632" i="3"/>
  <c r="AV1631" i="3"/>
  <c r="AR1631" i="3"/>
  <c r="AQ1631" i="3"/>
  <c r="AP1631" i="3"/>
  <c r="AN1631" i="3"/>
  <c r="AL1631" i="3"/>
  <c r="AK1631" i="3"/>
  <c r="AJ1631" i="3"/>
  <c r="AI1631" i="3"/>
  <c r="AG1631" i="3"/>
  <c r="AF1631" i="3"/>
  <c r="AE1631" i="3"/>
  <c r="AD1631" i="3"/>
  <c r="AC1631" i="3"/>
  <c r="AV1630" i="3"/>
  <c r="AR1630" i="3"/>
  <c r="AQ1630" i="3"/>
  <c r="AP1630" i="3"/>
  <c r="AN1630" i="3"/>
  <c r="AL1630" i="3"/>
  <c r="AK1630" i="3"/>
  <c r="AJ1630" i="3"/>
  <c r="AI1630" i="3"/>
  <c r="AG1630" i="3"/>
  <c r="AF1630" i="3"/>
  <c r="AE1630" i="3"/>
  <c r="AD1630" i="3"/>
  <c r="AC1630" i="3"/>
  <c r="AV1629" i="3"/>
  <c r="AR1629" i="3"/>
  <c r="AQ1629" i="3"/>
  <c r="AP1629" i="3"/>
  <c r="AN1629" i="3"/>
  <c r="AL1629" i="3"/>
  <c r="AK1629" i="3"/>
  <c r="AJ1629" i="3"/>
  <c r="AI1629" i="3"/>
  <c r="AG1629" i="3"/>
  <c r="AF1629" i="3"/>
  <c r="AE1629" i="3"/>
  <c r="AD1629" i="3"/>
  <c r="AC1629" i="3"/>
  <c r="AV1628" i="3"/>
  <c r="AR1628" i="3"/>
  <c r="AQ1628" i="3"/>
  <c r="AP1628" i="3"/>
  <c r="AN1628" i="3"/>
  <c r="AL1628" i="3"/>
  <c r="AK1628" i="3"/>
  <c r="AJ1628" i="3"/>
  <c r="AI1628" i="3"/>
  <c r="AG1628" i="3"/>
  <c r="AF1628" i="3"/>
  <c r="AE1628" i="3"/>
  <c r="AD1628" i="3"/>
  <c r="AC1628" i="3"/>
  <c r="AV1627" i="3"/>
  <c r="AR1627" i="3"/>
  <c r="AQ1627" i="3"/>
  <c r="AP1627" i="3"/>
  <c r="AN1627" i="3"/>
  <c r="AL1627" i="3"/>
  <c r="AK1627" i="3"/>
  <c r="AJ1627" i="3"/>
  <c r="AI1627" i="3"/>
  <c r="AG1627" i="3"/>
  <c r="AF1627" i="3"/>
  <c r="AE1627" i="3"/>
  <c r="AD1627" i="3"/>
  <c r="AC1627" i="3"/>
  <c r="AV1626" i="3"/>
  <c r="AR1626" i="3"/>
  <c r="AQ1626" i="3"/>
  <c r="AP1626" i="3"/>
  <c r="AN1626" i="3"/>
  <c r="AL1626" i="3"/>
  <c r="AK1626" i="3"/>
  <c r="AJ1626" i="3"/>
  <c r="AI1626" i="3"/>
  <c r="AG1626" i="3"/>
  <c r="AF1626" i="3"/>
  <c r="AE1626" i="3"/>
  <c r="AD1626" i="3"/>
  <c r="AC1626" i="3"/>
  <c r="AV1625" i="3"/>
  <c r="AR1625" i="3"/>
  <c r="AQ1625" i="3"/>
  <c r="AP1625" i="3"/>
  <c r="AN1625" i="3"/>
  <c r="AL1625" i="3"/>
  <c r="AK1625" i="3"/>
  <c r="AJ1625" i="3"/>
  <c r="AI1625" i="3"/>
  <c r="AG1625" i="3"/>
  <c r="AF1625" i="3"/>
  <c r="AE1625" i="3"/>
  <c r="AD1625" i="3"/>
  <c r="AC1625" i="3"/>
  <c r="AV1624" i="3"/>
  <c r="AR1624" i="3"/>
  <c r="AQ1624" i="3"/>
  <c r="AP1624" i="3"/>
  <c r="AN1624" i="3"/>
  <c r="AL1624" i="3"/>
  <c r="AK1624" i="3"/>
  <c r="AJ1624" i="3"/>
  <c r="AI1624" i="3"/>
  <c r="AG1624" i="3"/>
  <c r="AF1624" i="3"/>
  <c r="AE1624" i="3"/>
  <c r="AD1624" i="3"/>
  <c r="AC1624" i="3"/>
  <c r="AV1623" i="3"/>
  <c r="AR1623" i="3"/>
  <c r="AQ1623" i="3"/>
  <c r="AP1623" i="3"/>
  <c r="AN1623" i="3"/>
  <c r="AL1623" i="3"/>
  <c r="AK1623" i="3"/>
  <c r="AJ1623" i="3"/>
  <c r="AI1623" i="3"/>
  <c r="AG1623" i="3"/>
  <c r="AF1623" i="3"/>
  <c r="AE1623" i="3"/>
  <c r="AD1623" i="3"/>
  <c r="AC1623" i="3"/>
  <c r="AV1622" i="3"/>
  <c r="AR1622" i="3"/>
  <c r="AQ1622" i="3"/>
  <c r="AP1622" i="3"/>
  <c r="AN1622" i="3"/>
  <c r="AL1622" i="3"/>
  <c r="AK1622" i="3"/>
  <c r="AJ1622" i="3"/>
  <c r="AI1622" i="3"/>
  <c r="AG1622" i="3"/>
  <c r="AF1622" i="3"/>
  <c r="AE1622" i="3"/>
  <c r="AD1622" i="3"/>
  <c r="AC1622" i="3"/>
  <c r="AV1621" i="3"/>
  <c r="AR1621" i="3"/>
  <c r="AQ1621" i="3"/>
  <c r="AP1621" i="3"/>
  <c r="AN1621" i="3"/>
  <c r="AL1621" i="3"/>
  <c r="AK1621" i="3"/>
  <c r="AJ1621" i="3"/>
  <c r="AI1621" i="3"/>
  <c r="AG1621" i="3"/>
  <c r="AF1621" i="3"/>
  <c r="AE1621" i="3"/>
  <c r="AD1621" i="3"/>
  <c r="AC1621" i="3"/>
  <c r="AV1620" i="3"/>
  <c r="AR1620" i="3"/>
  <c r="AQ1620" i="3"/>
  <c r="AP1620" i="3"/>
  <c r="AN1620" i="3"/>
  <c r="AL1620" i="3"/>
  <c r="AK1620" i="3"/>
  <c r="AJ1620" i="3"/>
  <c r="AI1620" i="3"/>
  <c r="AG1620" i="3"/>
  <c r="AF1620" i="3"/>
  <c r="AE1620" i="3"/>
  <c r="AD1620" i="3"/>
  <c r="AC1620" i="3"/>
  <c r="AV1619" i="3"/>
  <c r="AR1619" i="3"/>
  <c r="AQ1619" i="3"/>
  <c r="AP1619" i="3"/>
  <c r="AN1619" i="3"/>
  <c r="AL1619" i="3"/>
  <c r="AK1619" i="3"/>
  <c r="AJ1619" i="3"/>
  <c r="AI1619" i="3"/>
  <c r="AG1619" i="3"/>
  <c r="AF1619" i="3"/>
  <c r="AE1619" i="3"/>
  <c r="AD1619" i="3"/>
  <c r="AC1619" i="3"/>
  <c r="AV1618" i="3"/>
  <c r="AR1618" i="3"/>
  <c r="AQ1618" i="3"/>
  <c r="AP1618" i="3"/>
  <c r="AN1618" i="3"/>
  <c r="AL1618" i="3"/>
  <c r="AK1618" i="3"/>
  <c r="AJ1618" i="3"/>
  <c r="AI1618" i="3"/>
  <c r="AG1618" i="3"/>
  <c r="AF1618" i="3"/>
  <c r="AE1618" i="3"/>
  <c r="AD1618" i="3"/>
  <c r="AC1618" i="3"/>
  <c r="AV1617" i="3"/>
  <c r="AR1617" i="3"/>
  <c r="AQ1617" i="3"/>
  <c r="AP1617" i="3"/>
  <c r="AN1617" i="3"/>
  <c r="AL1617" i="3"/>
  <c r="AK1617" i="3"/>
  <c r="AJ1617" i="3"/>
  <c r="AI1617" i="3"/>
  <c r="AG1617" i="3"/>
  <c r="AF1617" i="3"/>
  <c r="AE1617" i="3"/>
  <c r="AD1617" i="3"/>
  <c r="AC1617" i="3"/>
  <c r="AV1616" i="3"/>
  <c r="AR1616" i="3"/>
  <c r="AQ1616" i="3"/>
  <c r="AP1616" i="3"/>
  <c r="AN1616" i="3"/>
  <c r="AL1616" i="3"/>
  <c r="AK1616" i="3"/>
  <c r="AJ1616" i="3"/>
  <c r="AI1616" i="3"/>
  <c r="AG1616" i="3"/>
  <c r="AF1616" i="3"/>
  <c r="AE1616" i="3"/>
  <c r="AD1616" i="3"/>
  <c r="AC1616" i="3"/>
  <c r="AV1615" i="3"/>
  <c r="AR1615" i="3"/>
  <c r="AQ1615" i="3"/>
  <c r="AP1615" i="3"/>
  <c r="AN1615" i="3"/>
  <c r="AL1615" i="3"/>
  <c r="AK1615" i="3"/>
  <c r="AJ1615" i="3"/>
  <c r="AI1615" i="3"/>
  <c r="AG1615" i="3"/>
  <c r="AF1615" i="3"/>
  <c r="AE1615" i="3"/>
  <c r="AD1615" i="3"/>
  <c r="AC1615" i="3"/>
  <c r="AV1614" i="3"/>
  <c r="AR1614" i="3"/>
  <c r="AQ1614" i="3"/>
  <c r="AP1614" i="3"/>
  <c r="AN1614" i="3"/>
  <c r="AL1614" i="3"/>
  <c r="AK1614" i="3"/>
  <c r="AJ1614" i="3"/>
  <c r="AI1614" i="3"/>
  <c r="AG1614" i="3"/>
  <c r="AF1614" i="3"/>
  <c r="AE1614" i="3"/>
  <c r="AD1614" i="3"/>
  <c r="AC1614" i="3"/>
  <c r="AV1613" i="3"/>
  <c r="AR1613" i="3"/>
  <c r="AQ1613" i="3"/>
  <c r="AP1613" i="3"/>
  <c r="AN1613" i="3"/>
  <c r="AL1613" i="3"/>
  <c r="AK1613" i="3"/>
  <c r="AJ1613" i="3"/>
  <c r="AI1613" i="3"/>
  <c r="AG1613" i="3"/>
  <c r="AF1613" i="3"/>
  <c r="AE1613" i="3"/>
  <c r="AD1613" i="3"/>
  <c r="AC1613" i="3"/>
  <c r="AV1612" i="3"/>
  <c r="AR1612" i="3"/>
  <c r="AQ1612" i="3"/>
  <c r="AP1612" i="3"/>
  <c r="AN1612" i="3"/>
  <c r="AL1612" i="3"/>
  <c r="AK1612" i="3"/>
  <c r="AJ1612" i="3"/>
  <c r="AI1612" i="3"/>
  <c r="AG1612" i="3"/>
  <c r="AF1612" i="3"/>
  <c r="AE1612" i="3"/>
  <c r="AD1612" i="3"/>
  <c r="AC1612" i="3"/>
  <c r="AV1611" i="3"/>
  <c r="AR1611" i="3"/>
  <c r="AQ1611" i="3"/>
  <c r="AP1611" i="3"/>
  <c r="AN1611" i="3"/>
  <c r="AL1611" i="3"/>
  <c r="AK1611" i="3"/>
  <c r="AJ1611" i="3"/>
  <c r="AI1611" i="3"/>
  <c r="AG1611" i="3"/>
  <c r="AF1611" i="3"/>
  <c r="AE1611" i="3"/>
  <c r="AD1611" i="3"/>
  <c r="AC1611" i="3"/>
  <c r="AV1610" i="3"/>
  <c r="AR1610" i="3"/>
  <c r="AQ1610" i="3"/>
  <c r="AP1610" i="3"/>
  <c r="AN1610" i="3"/>
  <c r="AL1610" i="3"/>
  <c r="AK1610" i="3"/>
  <c r="AJ1610" i="3"/>
  <c r="AI1610" i="3"/>
  <c r="AG1610" i="3"/>
  <c r="AF1610" i="3"/>
  <c r="AE1610" i="3"/>
  <c r="AD1610" i="3"/>
  <c r="AC1610" i="3"/>
  <c r="AV1609" i="3"/>
  <c r="AR1609" i="3"/>
  <c r="AQ1609" i="3"/>
  <c r="AP1609" i="3"/>
  <c r="AN1609" i="3"/>
  <c r="AL1609" i="3"/>
  <c r="AK1609" i="3"/>
  <c r="AJ1609" i="3"/>
  <c r="AI1609" i="3"/>
  <c r="AG1609" i="3"/>
  <c r="AF1609" i="3"/>
  <c r="AE1609" i="3"/>
  <c r="AD1609" i="3"/>
  <c r="AC1609" i="3"/>
  <c r="AV1608" i="3"/>
  <c r="AR1608" i="3"/>
  <c r="AQ1608" i="3"/>
  <c r="AP1608" i="3"/>
  <c r="AN1608" i="3"/>
  <c r="AL1608" i="3"/>
  <c r="AK1608" i="3"/>
  <c r="AJ1608" i="3"/>
  <c r="AI1608" i="3"/>
  <c r="AG1608" i="3"/>
  <c r="AF1608" i="3"/>
  <c r="AE1608" i="3"/>
  <c r="AD1608" i="3"/>
  <c r="AC1608" i="3"/>
  <c r="AV1607" i="3"/>
  <c r="AR1607" i="3"/>
  <c r="AQ1607" i="3"/>
  <c r="AP1607" i="3"/>
  <c r="AN1607" i="3"/>
  <c r="AL1607" i="3"/>
  <c r="AK1607" i="3"/>
  <c r="AJ1607" i="3"/>
  <c r="AI1607" i="3"/>
  <c r="AG1607" i="3"/>
  <c r="AF1607" i="3"/>
  <c r="AE1607" i="3"/>
  <c r="AD1607" i="3"/>
  <c r="AC1607" i="3"/>
  <c r="AV1606" i="3"/>
  <c r="AR1606" i="3"/>
  <c r="AQ1606" i="3"/>
  <c r="AP1606" i="3"/>
  <c r="AN1606" i="3"/>
  <c r="AL1606" i="3"/>
  <c r="AK1606" i="3"/>
  <c r="AJ1606" i="3"/>
  <c r="AI1606" i="3"/>
  <c r="AG1606" i="3"/>
  <c r="AF1606" i="3"/>
  <c r="AE1606" i="3"/>
  <c r="AD1606" i="3"/>
  <c r="AC1606" i="3"/>
  <c r="AV1605" i="3"/>
  <c r="AR1605" i="3"/>
  <c r="AQ1605" i="3"/>
  <c r="AP1605" i="3"/>
  <c r="AN1605" i="3"/>
  <c r="AL1605" i="3"/>
  <c r="AK1605" i="3"/>
  <c r="AJ1605" i="3"/>
  <c r="AI1605" i="3"/>
  <c r="AG1605" i="3"/>
  <c r="AF1605" i="3"/>
  <c r="AE1605" i="3"/>
  <c r="AD1605" i="3"/>
  <c r="AC1605" i="3"/>
  <c r="AV1604" i="3"/>
  <c r="AR1604" i="3"/>
  <c r="AQ1604" i="3"/>
  <c r="AP1604" i="3"/>
  <c r="AN1604" i="3"/>
  <c r="AL1604" i="3"/>
  <c r="AK1604" i="3"/>
  <c r="AJ1604" i="3"/>
  <c r="AI1604" i="3"/>
  <c r="AG1604" i="3"/>
  <c r="AF1604" i="3"/>
  <c r="AE1604" i="3"/>
  <c r="AD1604" i="3"/>
  <c r="AC1604" i="3"/>
  <c r="AV1603" i="3"/>
  <c r="AR1603" i="3"/>
  <c r="AQ1603" i="3"/>
  <c r="AP1603" i="3"/>
  <c r="AN1603" i="3"/>
  <c r="AL1603" i="3"/>
  <c r="AK1603" i="3"/>
  <c r="AJ1603" i="3"/>
  <c r="AI1603" i="3"/>
  <c r="AG1603" i="3"/>
  <c r="AF1603" i="3"/>
  <c r="AE1603" i="3"/>
  <c r="AD1603" i="3"/>
  <c r="AC1603" i="3"/>
  <c r="AV1602" i="3"/>
  <c r="AR1602" i="3"/>
  <c r="AQ1602" i="3"/>
  <c r="AP1602" i="3"/>
  <c r="AN1602" i="3"/>
  <c r="AL1602" i="3"/>
  <c r="AK1602" i="3"/>
  <c r="AJ1602" i="3"/>
  <c r="AI1602" i="3"/>
  <c r="AG1602" i="3"/>
  <c r="AF1602" i="3"/>
  <c r="AE1602" i="3"/>
  <c r="AD1602" i="3"/>
  <c r="AC1602" i="3"/>
  <c r="AV1601" i="3"/>
  <c r="AR1601" i="3"/>
  <c r="AQ1601" i="3"/>
  <c r="AP1601" i="3"/>
  <c r="AN1601" i="3"/>
  <c r="AL1601" i="3"/>
  <c r="AK1601" i="3"/>
  <c r="AJ1601" i="3"/>
  <c r="AI1601" i="3"/>
  <c r="AG1601" i="3"/>
  <c r="AF1601" i="3"/>
  <c r="AE1601" i="3"/>
  <c r="AD1601" i="3"/>
  <c r="AC1601" i="3"/>
  <c r="AV1600" i="3"/>
  <c r="AR1600" i="3"/>
  <c r="AQ1600" i="3"/>
  <c r="AP1600" i="3"/>
  <c r="AN1600" i="3"/>
  <c r="AL1600" i="3"/>
  <c r="AK1600" i="3"/>
  <c r="AJ1600" i="3"/>
  <c r="AI1600" i="3"/>
  <c r="AG1600" i="3"/>
  <c r="AF1600" i="3"/>
  <c r="AE1600" i="3"/>
  <c r="AD1600" i="3"/>
  <c r="AC1600" i="3"/>
  <c r="AV1599" i="3"/>
  <c r="AR1599" i="3"/>
  <c r="AQ1599" i="3"/>
  <c r="AP1599" i="3"/>
  <c r="AN1599" i="3"/>
  <c r="AL1599" i="3"/>
  <c r="AK1599" i="3"/>
  <c r="AJ1599" i="3"/>
  <c r="AI1599" i="3"/>
  <c r="AG1599" i="3"/>
  <c r="AF1599" i="3"/>
  <c r="AE1599" i="3"/>
  <c r="AD1599" i="3"/>
  <c r="AC1599" i="3"/>
  <c r="AV1598" i="3"/>
  <c r="AR1598" i="3"/>
  <c r="AQ1598" i="3"/>
  <c r="AP1598" i="3"/>
  <c r="AN1598" i="3"/>
  <c r="AL1598" i="3"/>
  <c r="AK1598" i="3"/>
  <c r="AJ1598" i="3"/>
  <c r="AI1598" i="3"/>
  <c r="AG1598" i="3"/>
  <c r="AF1598" i="3"/>
  <c r="AE1598" i="3"/>
  <c r="AD1598" i="3"/>
  <c r="AC1598" i="3"/>
  <c r="AV1597" i="3"/>
  <c r="AR1597" i="3"/>
  <c r="AQ1597" i="3"/>
  <c r="AP1597" i="3"/>
  <c r="AN1597" i="3"/>
  <c r="AL1597" i="3"/>
  <c r="AK1597" i="3"/>
  <c r="AJ1597" i="3"/>
  <c r="AI1597" i="3"/>
  <c r="AG1597" i="3"/>
  <c r="AF1597" i="3"/>
  <c r="AE1597" i="3"/>
  <c r="AD1597" i="3"/>
  <c r="AC1597" i="3"/>
  <c r="AV1596" i="3"/>
  <c r="AR1596" i="3"/>
  <c r="AQ1596" i="3"/>
  <c r="AP1596" i="3"/>
  <c r="AN1596" i="3"/>
  <c r="AL1596" i="3"/>
  <c r="AK1596" i="3"/>
  <c r="AJ1596" i="3"/>
  <c r="AI1596" i="3"/>
  <c r="AG1596" i="3"/>
  <c r="AF1596" i="3"/>
  <c r="AE1596" i="3"/>
  <c r="AD1596" i="3"/>
  <c r="AC1596" i="3"/>
  <c r="AV1595" i="3"/>
  <c r="AR1595" i="3"/>
  <c r="AQ1595" i="3"/>
  <c r="AP1595" i="3"/>
  <c r="AN1595" i="3"/>
  <c r="AL1595" i="3"/>
  <c r="AK1595" i="3"/>
  <c r="AJ1595" i="3"/>
  <c r="AI1595" i="3"/>
  <c r="AG1595" i="3"/>
  <c r="AF1595" i="3"/>
  <c r="AE1595" i="3"/>
  <c r="AD1595" i="3"/>
  <c r="AC1595" i="3"/>
  <c r="AV1594" i="3"/>
  <c r="AR1594" i="3"/>
  <c r="AQ1594" i="3"/>
  <c r="AP1594" i="3"/>
  <c r="AN1594" i="3"/>
  <c r="AL1594" i="3"/>
  <c r="AK1594" i="3"/>
  <c r="AJ1594" i="3"/>
  <c r="AI1594" i="3"/>
  <c r="AG1594" i="3"/>
  <c r="AF1594" i="3"/>
  <c r="AE1594" i="3"/>
  <c r="AD1594" i="3"/>
  <c r="AC1594" i="3"/>
  <c r="AV1593" i="3"/>
  <c r="AR1593" i="3"/>
  <c r="AQ1593" i="3"/>
  <c r="AP1593" i="3"/>
  <c r="AN1593" i="3"/>
  <c r="AL1593" i="3"/>
  <c r="AK1593" i="3"/>
  <c r="AJ1593" i="3"/>
  <c r="AI1593" i="3"/>
  <c r="AG1593" i="3"/>
  <c r="AF1593" i="3"/>
  <c r="AE1593" i="3"/>
  <c r="AD1593" i="3"/>
  <c r="AC1593" i="3"/>
  <c r="AV1592" i="3"/>
  <c r="AR1592" i="3"/>
  <c r="AQ1592" i="3"/>
  <c r="AP1592" i="3"/>
  <c r="AN1592" i="3"/>
  <c r="AL1592" i="3"/>
  <c r="AK1592" i="3"/>
  <c r="AJ1592" i="3"/>
  <c r="AI1592" i="3"/>
  <c r="AG1592" i="3"/>
  <c r="AF1592" i="3"/>
  <c r="AE1592" i="3"/>
  <c r="AD1592" i="3"/>
  <c r="AC1592" i="3"/>
  <c r="AV1591" i="3"/>
  <c r="AR1591" i="3"/>
  <c r="AQ1591" i="3"/>
  <c r="AP1591" i="3"/>
  <c r="AN1591" i="3"/>
  <c r="AL1591" i="3"/>
  <c r="AK1591" i="3"/>
  <c r="AJ1591" i="3"/>
  <c r="AI1591" i="3"/>
  <c r="AG1591" i="3"/>
  <c r="AF1591" i="3"/>
  <c r="AE1591" i="3"/>
  <c r="AD1591" i="3"/>
  <c r="AC1591" i="3"/>
  <c r="AV1590" i="3"/>
  <c r="AR1590" i="3"/>
  <c r="AQ1590" i="3"/>
  <c r="AP1590" i="3"/>
  <c r="AN1590" i="3"/>
  <c r="AL1590" i="3"/>
  <c r="AK1590" i="3"/>
  <c r="AJ1590" i="3"/>
  <c r="AI1590" i="3"/>
  <c r="AG1590" i="3"/>
  <c r="AF1590" i="3"/>
  <c r="AE1590" i="3"/>
  <c r="AD1590" i="3"/>
  <c r="AC1590" i="3"/>
  <c r="AV1589" i="3"/>
  <c r="AR1589" i="3"/>
  <c r="AQ1589" i="3"/>
  <c r="AP1589" i="3"/>
  <c r="AN1589" i="3"/>
  <c r="AL1589" i="3"/>
  <c r="AK1589" i="3"/>
  <c r="AJ1589" i="3"/>
  <c r="AI1589" i="3"/>
  <c r="AG1589" i="3"/>
  <c r="AF1589" i="3"/>
  <c r="AE1589" i="3"/>
  <c r="AD1589" i="3"/>
  <c r="AC1589" i="3"/>
  <c r="AV1588" i="3"/>
  <c r="AR1588" i="3"/>
  <c r="AQ1588" i="3"/>
  <c r="AP1588" i="3"/>
  <c r="AN1588" i="3"/>
  <c r="AL1588" i="3"/>
  <c r="AK1588" i="3"/>
  <c r="AJ1588" i="3"/>
  <c r="AI1588" i="3"/>
  <c r="AG1588" i="3"/>
  <c r="AF1588" i="3"/>
  <c r="AE1588" i="3"/>
  <c r="AD1588" i="3"/>
  <c r="AC1588" i="3"/>
  <c r="AV1587" i="3"/>
  <c r="AR1587" i="3"/>
  <c r="AQ1587" i="3"/>
  <c r="AP1587" i="3"/>
  <c r="AN1587" i="3"/>
  <c r="AL1587" i="3"/>
  <c r="AK1587" i="3"/>
  <c r="AJ1587" i="3"/>
  <c r="AI1587" i="3"/>
  <c r="AG1587" i="3"/>
  <c r="AF1587" i="3"/>
  <c r="AE1587" i="3"/>
  <c r="AD1587" i="3"/>
  <c r="AC1587" i="3"/>
  <c r="AV1586" i="3"/>
  <c r="AR1586" i="3"/>
  <c r="AQ1586" i="3"/>
  <c r="AP1586" i="3"/>
  <c r="AN1586" i="3"/>
  <c r="AL1586" i="3"/>
  <c r="AK1586" i="3"/>
  <c r="AJ1586" i="3"/>
  <c r="AI1586" i="3"/>
  <c r="AG1586" i="3"/>
  <c r="AF1586" i="3"/>
  <c r="AE1586" i="3"/>
  <c r="AD1586" i="3"/>
  <c r="AC1586" i="3"/>
  <c r="AV1585" i="3"/>
  <c r="AR1585" i="3"/>
  <c r="AQ1585" i="3"/>
  <c r="AP1585" i="3"/>
  <c r="AN1585" i="3"/>
  <c r="AL1585" i="3"/>
  <c r="AK1585" i="3"/>
  <c r="AJ1585" i="3"/>
  <c r="AI1585" i="3"/>
  <c r="AG1585" i="3"/>
  <c r="AF1585" i="3"/>
  <c r="AE1585" i="3"/>
  <c r="AD1585" i="3"/>
  <c r="AC1585" i="3"/>
  <c r="AV1584" i="3"/>
  <c r="AR1584" i="3"/>
  <c r="AQ1584" i="3"/>
  <c r="AP1584" i="3"/>
  <c r="AN1584" i="3"/>
  <c r="AL1584" i="3"/>
  <c r="AK1584" i="3"/>
  <c r="AJ1584" i="3"/>
  <c r="AI1584" i="3"/>
  <c r="AG1584" i="3"/>
  <c r="AF1584" i="3"/>
  <c r="AE1584" i="3"/>
  <c r="AD1584" i="3"/>
  <c r="AC1584" i="3"/>
  <c r="AV1583" i="3"/>
  <c r="AR1583" i="3"/>
  <c r="AQ1583" i="3"/>
  <c r="AP1583" i="3"/>
  <c r="AN1583" i="3"/>
  <c r="AL1583" i="3"/>
  <c r="AK1583" i="3"/>
  <c r="AJ1583" i="3"/>
  <c r="AI1583" i="3"/>
  <c r="AG1583" i="3"/>
  <c r="AF1583" i="3"/>
  <c r="AE1583" i="3"/>
  <c r="AD1583" i="3"/>
  <c r="AC1583" i="3"/>
  <c r="AV1582" i="3"/>
  <c r="AR1582" i="3"/>
  <c r="AQ1582" i="3"/>
  <c r="AP1582" i="3"/>
  <c r="AN1582" i="3"/>
  <c r="AL1582" i="3"/>
  <c r="AK1582" i="3"/>
  <c r="AJ1582" i="3"/>
  <c r="AI1582" i="3"/>
  <c r="AG1582" i="3"/>
  <c r="AF1582" i="3"/>
  <c r="AE1582" i="3"/>
  <c r="AD1582" i="3"/>
  <c r="AC1582" i="3"/>
  <c r="AV1581" i="3"/>
  <c r="AR1581" i="3"/>
  <c r="AQ1581" i="3"/>
  <c r="AP1581" i="3"/>
  <c r="AN1581" i="3"/>
  <c r="AL1581" i="3"/>
  <c r="AK1581" i="3"/>
  <c r="AJ1581" i="3"/>
  <c r="AI1581" i="3"/>
  <c r="AG1581" i="3"/>
  <c r="AF1581" i="3"/>
  <c r="AE1581" i="3"/>
  <c r="AD1581" i="3"/>
  <c r="AC1581" i="3"/>
  <c r="AV1580" i="3"/>
  <c r="AR1580" i="3"/>
  <c r="AQ1580" i="3"/>
  <c r="AP1580" i="3"/>
  <c r="AN1580" i="3"/>
  <c r="AL1580" i="3"/>
  <c r="AK1580" i="3"/>
  <c r="AJ1580" i="3"/>
  <c r="AI1580" i="3"/>
  <c r="AG1580" i="3"/>
  <c r="AF1580" i="3"/>
  <c r="AE1580" i="3"/>
  <c r="AD1580" i="3"/>
  <c r="AC1580" i="3"/>
  <c r="AV1579" i="3"/>
  <c r="AR1579" i="3"/>
  <c r="AQ1579" i="3"/>
  <c r="AP1579" i="3"/>
  <c r="AN1579" i="3"/>
  <c r="AL1579" i="3"/>
  <c r="AK1579" i="3"/>
  <c r="AJ1579" i="3"/>
  <c r="AI1579" i="3"/>
  <c r="AG1579" i="3"/>
  <c r="AF1579" i="3"/>
  <c r="AE1579" i="3"/>
  <c r="AD1579" i="3"/>
  <c r="AC1579" i="3"/>
  <c r="AV1578" i="3"/>
  <c r="AR1578" i="3"/>
  <c r="AQ1578" i="3"/>
  <c r="AP1578" i="3"/>
  <c r="AN1578" i="3"/>
  <c r="AL1578" i="3"/>
  <c r="AK1578" i="3"/>
  <c r="AJ1578" i="3"/>
  <c r="AI1578" i="3"/>
  <c r="AG1578" i="3"/>
  <c r="AF1578" i="3"/>
  <c r="AE1578" i="3"/>
  <c r="AD1578" i="3"/>
  <c r="AC1578" i="3"/>
  <c r="AV1577" i="3"/>
  <c r="AR1577" i="3"/>
  <c r="AQ1577" i="3"/>
  <c r="AP1577" i="3"/>
  <c r="AN1577" i="3"/>
  <c r="AL1577" i="3"/>
  <c r="AK1577" i="3"/>
  <c r="AJ1577" i="3"/>
  <c r="AI1577" i="3"/>
  <c r="AG1577" i="3"/>
  <c r="AF1577" i="3"/>
  <c r="AE1577" i="3"/>
  <c r="AD1577" i="3"/>
  <c r="AC1577" i="3"/>
  <c r="AV1576" i="3"/>
  <c r="AR1576" i="3"/>
  <c r="AQ1576" i="3"/>
  <c r="AP1576" i="3"/>
  <c r="AN1576" i="3"/>
  <c r="AL1576" i="3"/>
  <c r="AK1576" i="3"/>
  <c r="AJ1576" i="3"/>
  <c r="AI1576" i="3"/>
  <c r="AG1576" i="3"/>
  <c r="AF1576" i="3"/>
  <c r="AE1576" i="3"/>
  <c r="AD1576" i="3"/>
  <c r="AC1576" i="3"/>
  <c r="AV1575" i="3"/>
  <c r="AR1575" i="3"/>
  <c r="AQ1575" i="3"/>
  <c r="AP1575" i="3"/>
  <c r="AN1575" i="3"/>
  <c r="AL1575" i="3"/>
  <c r="AK1575" i="3"/>
  <c r="AJ1575" i="3"/>
  <c r="AI1575" i="3"/>
  <c r="AG1575" i="3"/>
  <c r="AF1575" i="3"/>
  <c r="AE1575" i="3"/>
  <c r="AD1575" i="3"/>
  <c r="AC1575" i="3"/>
  <c r="AV1574" i="3"/>
  <c r="AR1574" i="3"/>
  <c r="AQ1574" i="3"/>
  <c r="AP1574" i="3"/>
  <c r="AN1574" i="3"/>
  <c r="AL1574" i="3"/>
  <c r="AK1574" i="3"/>
  <c r="AJ1574" i="3"/>
  <c r="AI1574" i="3"/>
  <c r="AG1574" i="3"/>
  <c r="AF1574" i="3"/>
  <c r="AE1574" i="3"/>
  <c r="AD1574" i="3"/>
  <c r="AC1574" i="3"/>
  <c r="AV1573" i="3"/>
  <c r="AR1573" i="3"/>
  <c r="AQ1573" i="3"/>
  <c r="AP1573" i="3"/>
  <c r="AN1573" i="3"/>
  <c r="AL1573" i="3"/>
  <c r="AK1573" i="3"/>
  <c r="AJ1573" i="3"/>
  <c r="AI1573" i="3"/>
  <c r="AG1573" i="3"/>
  <c r="AF1573" i="3"/>
  <c r="AE1573" i="3"/>
  <c r="AD1573" i="3"/>
  <c r="AC1573" i="3"/>
  <c r="AV1572" i="3"/>
  <c r="AR1572" i="3"/>
  <c r="AQ1572" i="3"/>
  <c r="AP1572" i="3"/>
  <c r="AN1572" i="3"/>
  <c r="AL1572" i="3"/>
  <c r="AK1572" i="3"/>
  <c r="AJ1572" i="3"/>
  <c r="AI1572" i="3"/>
  <c r="AG1572" i="3"/>
  <c r="AF1572" i="3"/>
  <c r="AE1572" i="3"/>
  <c r="AD1572" i="3"/>
  <c r="AC1572" i="3"/>
  <c r="AV1571" i="3"/>
  <c r="AR1571" i="3"/>
  <c r="AQ1571" i="3"/>
  <c r="AP1571" i="3"/>
  <c r="AN1571" i="3"/>
  <c r="AL1571" i="3"/>
  <c r="AK1571" i="3"/>
  <c r="AJ1571" i="3"/>
  <c r="AI1571" i="3"/>
  <c r="AG1571" i="3"/>
  <c r="AF1571" i="3"/>
  <c r="AE1571" i="3"/>
  <c r="AD1571" i="3"/>
  <c r="AC1571" i="3"/>
  <c r="AV1570" i="3"/>
  <c r="AR1570" i="3"/>
  <c r="AQ1570" i="3"/>
  <c r="AP1570" i="3"/>
  <c r="AN1570" i="3"/>
  <c r="AL1570" i="3"/>
  <c r="AK1570" i="3"/>
  <c r="AJ1570" i="3"/>
  <c r="AI1570" i="3"/>
  <c r="AG1570" i="3"/>
  <c r="AF1570" i="3"/>
  <c r="AE1570" i="3"/>
  <c r="AD1570" i="3"/>
  <c r="AC1570" i="3"/>
  <c r="AV1569" i="3"/>
  <c r="AR1569" i="3"/>
  <c r="AQ1569" i="3"/>
  <c r="AP1569" i="3"/>
  <c r="AN1569" i="3"/>
  <c r="AL1569" i="3"/>
  <c r="AK1569" i="3"/>
  <c r="AJ1569" i="3"/>
  <c r="AI1569" i="3"/>
  <c r="AG1569" i="3"/>
  <c r="AF1569" i="3"/>
  <c r="AE1569" i="3"/>
  <c r="AD1569" i="3"/>
  <c r="AC1569" i="3"/>
  <c r="AV1568" i="3"/>
  <c r="AR1568" i="3"/>
  <c r="AQ1568" i="3"/>
  <c r="AP1568" i="3"/>
  <c r="AN1568" i="3"/>
  <c r="AL1568" i="3"/>
  <c r="AK1568" i="3"/>
  <c r="AJ1568" i="3"/>
  <c r="AI1568" i="3"/>
  <c r="AG1568" i="3"/>
  <c r="AF1568" i="3"/>
  <c r="AE1568" i="3"/>
  <c r="AD1568" i="3"/>
  <c r="AC1568" i="3"/>
  <c r="AV1567" i="3"/>
  <c r="AR1567" i="3"/>
  <c r="AQ1567" i="3"/>
  <c r="AP1567" i="3"/>
  <c r="AN1567" i="3"/>
  <c r="AL1567" i="3"/>
  <c r="AK1567" i="3"/>
  <c r="AJ1567" i="3"/>
  <c r="AI1567" i="3"/>
  <c r="AG1567" i="3"/>
  <c r="AF1567" i="3"/>
  <c r="AE1567" i="3"/>
  <c r="AD1567" i="3"/>
  <c r="AC1567" i="3"/>
  <c r="AV1566" i="3"/>
  <c r="AR1566" i="3"/>
  <c r="AQ1566" i="3"/>
  <c r="AP1566" i="3"/>
  <c r="AN1566" i="3"/>
  <c r="AL1566" i="3"/>
  <c r="AK1566" i="3"/>
  <c r="AJ1566" i="3"/>
  <c r="AI1566" i="3"/>
  <c r="AG1566" i="3"/>
  <c r="AF1566" i="3"/>
  <c r="AE1566" i="3"/>
  <c r="AD1566" i="3"/>
  <c r="AC1566" i="3"/>
  <c r="AV1565" i="3"/>
  <c r="AR1565" i="3"/>
  <c r="AQ1565" i="3"/>
  <c r="AP1565" i="3"/>
  <c r="AN1565" i="3"/>
  <c r="AL1565" i="3"/>
  <c r="AK1565" i="3"/>
  <c r="AJ1565" i="3"/>
  <c r="AI1565" i="3"/>
  <c r="AG1565" i="3"/>
  <c r="AF1565" i="3"/>
  <c r="AE1565" i="3"/>
  <c r="AD1565" i="3"/>
  <c r="AC1565" i="3"/>
  <c r="AV1564" i="3"/>
  <c r="AR1564" i="3"/>
  <c r="AQ1564" i="3"/>
  <c r="AP1564" i="3"/>
  <c r="AN1564" i="3"/>
  <c r="AL1564" i="3"/>
  <c r="AK1564" i="3"/>
  <c r="AJ1564" i="3"/>
  <c r="AI1564" i="3"/>
  <c r="AG1564" i="3"/>
  <c r="AF1564" i="3"/>
  <c r="AE1564" i="3"/>
  <c r="AD1564" i="3"/>
  <c r="AC1564" i="3"/>
  <c r="AV1563" i="3"/>
  <c r="AR1563" i="3"/>
  <c r="AQ1563" i="3"/>
  <c r="AP1563" i="3"/>
  <c r="AN1563" i="3"/>
  <c r="AL1563" i="3"/>
  <c r="AK1563" i="3"/>
  <c r="AJ1563" i="3"/>
  <c r="AI1563" i="3"/>
  <c r="AG1563" i="3"/>
  <c r="AF1563" i="3"/>
  <c r="AE1563" i="3"/>
  <c r="AD1563" i="3"/>
  <c r="AC1563" i="3"/>
  <c r="AV1562" i="3"/>
  <c r="AR1562" i="3"/>
  <c r="AQ1562" i="3"/>
  <c r="AP1562" i="3"/>
  <c r="AN1562" i="3"/>
  <c r="AL1562" i="3"/>
  <c r="AK1562" i="3"/>
  <c r="AJ1562" i="3"/>
  <c r="AI1562" i="3"/>
  <c r="AG1562" i="3"/>
  <c r="AF1562" i="3"/>
  <c r="AE1562" i="3"/>
  <c r="AD1562" i="3"/>
  <c r="AC1562" i="3"/>
  <c r="AV1561" i="3"/>
  <c r="AR1561" i="3"/>
  <c r="AQ1561" i="3"/>
  <c r="AP1561" i="3"/>
  <c r="AN1561" i="3"/>
  <c r="AL1561" i="3"/>
  <c r="AK1561" i="3"/>
  <c r="AJ1561" i="3"/>
  <c r="AI1561" i="3"/>
  <c r="AG1561" i="3"/>
  <c r="AF1561" i="3"/>
  <c r="AE1561" i="3"/>
  <c r="AD1561" i="3"/>
  <c r="AC1561" i="3"/>
  <c r="AV1560" i="3"/>
  <c r="AR1560" i="3"/>
  <c r="AQ1560" i="3"/>
  <c r="AP1560" i="3"/>
  <c r="AN1560" i="3"/>
  <c r="AL1560" i="3"/>
  <c r="AK1560" i="3"/>
  <c r="AJ1560" i="3"/>
  <c r="AI1560" i="3"/>
  <c r="AG1560" i="3"/>
  <c r="AF1560" i="3"/>
  <c r="AE1560" i="3"/>
  <c r="AD1560" i="3"/>
  <c r="AC1560" i="3"/>
  <c r="AV1559" i="3"/>
  <c r="AR1559" i="3"/>
  <c r="AQ1559" i="3"/>
  <c r="AP1559" i="3"/>
  <c r="AN1559" i="3"/>
  <c r="AL1559" i="3"/>
  <c r="AK1559" i="3"/>
  <c r="AJ1559" i="3"/>
  <c r="AI1559" i="3"/>
  <c r="AG1559" i="3"/>
  <c r="AF1559" i="3"/>
  <c r="AE1559" i="3"/>
  <c r="AD1559" i="3"/>
  <c r="AC1559" i="3"/>
  <c r="AV1558" i="3"/>
  <c r="AR1558" i="3"/>
  <c r="AQ1558" i="3"/>
  <c r="AP1558" i="3"/>
  <c r="AN1558" i="3"/>
  <c r="AL1558" i="3"/>
  <c r="AK1558" i="3"/>
  <c r="AJ1558" i="3"/>
  <c r="AI1558" i="3"/>
  <c r="AG1558" i="3"/>
  <c r="AF1558" i="3"/>
  <c r="AE1558" i="3"/>
  <c r="AD1558" i="3"/>
  <c r="AC1558" i="3"/>
  <c r="AV1557" i="3"/>
  <c r="AR1557" i="3"/>
  <c r="AQ1557" i="3"/>
  <c r="AP1557" i="3"/>
  <c r="AN1557" i="3"/>
  <c r="AL1557" i="3"/>
  <c r="AK1557" i="3"/>
  <c r="AJ1557" i="3"/>
  <c r="AI1557" i="3"/>
  <c r="AG1557" i="3"/>
  <c r="AF1557" i="3"/>
  <c r="AE1557" i="3"/>
  <c r="AD1557" i="3"/>
  <c r="AC1557" i="3"/>
  <c r="AV1556" i="3"/>
  <c r="AR1556" i="3"/>
  <c r="AQ1556" i="3"/>
  <c r="AP1556" i="3"/>
  <c r="AN1556" i="3"/>
  <c r="AL1556" i="3"/>
  <c r="AK1556" i="3"/>
  <c r="AJ1556" i="3"/>
  <c r="AI1556" i="3"/>
  <c r="AG1556" i="3"/>
  <c r="AF1556" i="3"/>
  <c r="AE1556" i="3"/>
  <c r="AD1556" i="3"/>
  <c r="AC1556" i="3"/>
  <c r="AV1555" i="3"/>
  <c r="AR1555" i="3"/>
  <c r="AQ1555" i="3"/>
  <c r="AP1555" i="3"/>
  <c r="AN1555" i="3"/>
  <c r="AL1555" i="3"/>
  <c r="AK1555" i="3"/>
  <c r="AJ1555" i="3"/>
  <c r="AI1555" i="3"/>
  <c r="AG1555" i="3"/>
  <c r="AF1555" i="3"/>
  <c r="AE1555" i="3"/>
  <c r="AD1555" i="3"/>
  <c r="AC1555" i="3"/>
  <c r="AV1554" i="3"/>
  <c r="AR1554" i="3"/>
  <c r="AQ1554" i="3"/>
  <c r="AP1554" i="3"/>
  <c r="AN1554" i="3"/>
  <c r="AL1554" i="3"/>
  <c r="AK1554" i="3"/>
  <c r="AJ1554" i="3"/>
  <c r="AI1554" i="3"/>
  <c r="AG1554" i="3"/>
  <c r="AF1554" i="3"/>
  <c r="AE1554" i="3"/>
  <c r="AD1554" i="3"/>
  <c r="AC1554" i="3"/>
  <c r="AV1553" i="3"/>
  <c r="AR1553" i="3"/>
  <c r="AQ1553" i="3"/>
  <c r="AP1553" i="3"/>
  <c r="AN1553" i="3"/>
  <c r="AL1553" i="3"/>
  <c r="AK1553" i="3"/>
  <c r="AJ1553" i="3"/>
  <c r="AI1553" i="3"/>
  <c r="AG1553" i="3"/>
  <c r="AF1553" i="3"/>
  <c r="AE1553" i="3"/>
  <c r="AD1553" i="3"/>
  <c r="AC1553" i="3"/>
  <c r="AV1552" i="3"/>
  <c r="AR1552" i="3"/>
  <c r="AQ1552" i="3"/>
  <c r="AP1552" i="3"/>
  <c r="AN1552" i="3"/>
  <c r="AL1552" i="3"/>
  <c r="AK1552" i="3"/>
  <c r="AJ1552" i="3"/>
  <c r="AI1552" i="3"/>
  <c r="AG1552" i="3"/>
  <c r="AF1552" i="3"/>
  <c r="AE1552" i="3"/>
  <c r="AD1552" i="3"/>
  <c r="AC1552" i="3"/>
  <c r="AV1551" i="3"/>
  <c r="AR1551" i="3"/>
  <c r="AQ1551" i="3"/>
  <c r="AP1551" i="3"/>
  <c r="AN1551" i="3"/>
  <c r="AL1551" i="3"/>
  <c r="AK1551" i="3"/>
  <c r="AJ1551" i="3"/>
  <c r="AI1551" i="3"/>
  <c r="AG1551" i="3"/>
  <c r="AF1551" i="3"/>
  <c r="AE1551" i="3"/>
  <c r="AD1551" i="3"/>
  <c r="AC1551" i="3"/>
  <c r="AV1550" i="3"/>
  <c r="AR1550" i="3"/>
  <c r="AQ1550" i="3"/>
  <c r="AP1550" i="3"/>
  <c r="AN1550" i="3"/>
  <c r="AL1550" i="3"/>
  <c r="AK1550" i="3"/>
  <c r="AJ1550" i="3"/>
  <c r="AI1550" i="3"/>
  <c r="AG1550" i="3"/>
  <c r="AF1550" i="3"/>
  <c r="AE1550" i="3"/>
  <c r="AD1550" i="3"/>
  <c r="AC1550" i="3"/>
  <c r="AV1549" i="3"/>
  <c r="AR1549" i="3"/>
  <c r="AQ1549" i="3"/>
  <c r="AP1549" i="3"/>
  <c r="AN1549" i="3"/>
  <c r="AL1549" i="3"/>
  <c r="AK1549" i="3"/>
  <c r="AJ1549" i="3"/>
  <c r="AI1549" i="3"/>
  <c r="AG1549" i="3"/>
  <c r="AF1549" i="3"/>
  <c r="AE1549" i="3"/>
  <c r="AD1549" i="3"/>
  <c r="AC1549" i="3"/>
  <c r="AV1548" i="3"/>
  <c r="AR1548" i="3"/>
  <c r="AQ1548" i="3"/>
  <c r="AP1548" i="3"/>
  <c r="AN1548" i="3"/>
  <c r="AL1548" i="3"/>
  <c r="AK1548" i="3"/>
  <c r="AJ1548" i="3"/>
  <c r="AI1548" i="3"/>
  <c r="AG1548" i="3"/>
  <c r="AF1548" i="3"/>
  <c r="AE1548" i="3"/>
  <c r="AD1548" i="3"/>
  <c r="AC1548" i="3"/>
  <c r="AV1547" i="3"/>
  <c r="AR1547" i="3"/>
  <c r="AQ1547" i="3"/>
  <c r="AP1547" i="3"/>
  <c r="AN1547" i="3"/>
  <c r="AL1547" i="3"/>
  <c r="AK1547" i="3"/>
  <c r="AJ1547" i="3"/>
  <c r="AI1547" i="3"/>
  <c r="AG1547" i="3"/>
  <c r="AF1547" i="3"/>
  <c r="AE1547" i="3"/>
  <c r="AD1547" i="3"/>
  <c r="AC1547" i="3"/>
  <c r="AV1546" i="3"/>
  <c r="AR1546" i="3"/>
  <c r="AQ1546" i="3"/>
  <c r="AP1546" i="3"/>
  <c r="AN1546" i="3"/>
  <c r="AL1546" i="3"/>
  <c r="AK1546" i="3"/>
  <c r="AJ1546" i="3"/>
  <c r="AI1546" i="3"/>
  <c r="AG1546" i="3"/>
  <c r="AF1546" i="3"/>
  <c r="AE1546" i="3"/>
  <c r="AD1546" i="3"/>
  <c r="AC1546" i="3"/>
  <c r="AV1545" i="3"/>
  <c r="AR1545" i="3"/>
  <c r="AQ1545" i="3"/>
  <c r="AP1545" i="3"/>
  <c r="AN1545" i="3"/>
  <c r="AL1545" i="3"/>
  <c r="AK1545" i="3"/>
  <c r="AJ1545" i="3"/>
  <c r="AI1545" i="3"/>
  <c r="AG1545" i="3"/>
  <c r="AF1545" i="3"/>
  <c r="AE1545" i="3"/>
  <c r="AD1545" i="3"/>
  <c r="AC1545" i="3"/>
  <c r="AV1544" i="3"/>
  <c r="AR1544" i="3"/>
  <c r="AQ1544" i="3"/>
  <c r="AP1544" i="3"/>
  <c r="AN1544" i="3"/>
  <c r="AL1544" i="3"/>
  <c r="AK1544" i="3"/>
  <c r="AJ1544" i="3"/>
  <c r="AI1544" i="3"/>
  <c r="AG1544" i="3"/>
  <c r="AF1544" i="3"/>
  <c r="AE1544" i="3"/>
  <c r="AD1544" i="3"/>
  <c r="AC1544" i="3"/>
  <c r="AV1543" i="3"/>
  <c r="AR1543" i="3"/>
  <c r="AQ1543" i="3"/>
  <c r="AP1543" i="3"/>
  <c r="AN1543" i="3"/>
  <c r="AL1543" i="3"/>
  <c r="AK1543" i="3"/>
  <c r="AJ1543" i="3"/>
  <c r="AI1543" i="3"/>
  <c r="AG1543" i="3"/>
  <c r="AF1543" i="3"/>
  <c r="AE1543" i="3"/>
  <c r="AD1543" i="3"/>
  <c r="AC1543" i="3"/>
  <c r="AV1542" i="3"/>
  <c r="AR1542" i="3"/>
  <c r="AQ1542" i="3"/>
  <c r="AP1542" i="3"/>
  <c r="AN1542" i="3"/>
  <c r="AL1542" i="3"/>
  <c r="AK1542" i="3"/>
  <c r="AJ1542" i="3"/>
  <c r="AI1542" i="3"/>
  <c r="AG1542" i="3"/>
  <c r="AF1542" i="3"/>
  <c r="AE1542" i="3"/>
  <c r="AD1542" i="3"/>
  <c r="AC1542" i="3"/>
  <c r="AV1541" i="3"/>
  <c r="AR1541" i="3"/>
  <c r="AQ1541" i="3"/>
  <c r="AP1541" i="3"/>
  <c r="AN1541" i="3"/>
  <c r="AL1541" i="3"/>
  <c r="AK1541" i="3"/>
  <c r="AJ1541" i="3"/>
  <c r="AI1541" i="3"/>
  <c r="AG1541" i="3"/>
  <c r="AF1541" i="3"/>
  <c r="AE1541" i="3"/>
  <c r="AD1541" i="3"/>
  <c r="AC1541" i="3"/>
  <c r="AV1540" i="3"/>
  <c r="AR1540" i="3"/>
  <c r="AQ1540" i="3"/>
  <c r="AP1540" i="3"/>
  <c r="AN1540" i="3"/>
  <c r="AL1540" i="3"/>
  <c r="AK1540" i="3"/>
  <c r="AJ1540" i="3"/>
  <c r="AI1540" i="3"/>
  <c r="AG1540" i="3"/>
  <c r="AF1540" i="3"/>
  <c r="AE1540" i="3"/>
  <c r="AD1540" i="3"/>
  <c r="AC1540" i="3"/>
  <c r="AV1539" i="3"/>
  <c r="AR1539" i="3"/>
  <c r="AQ1539" i="3"/>
  <c r="AP1539" i="3"/>
  <c r="AN1539" i="3"/>
  <c r="AL1539" i="3"/>
  <c r="AK1539" i="3"/>
  <c r="AJ1539" i="3"/>
  <c r="AI1539" i="3"/>
  <c r="AG1539" i="3"/>
  <c r="AF1539" i="3"/>
  <c r="AE1539" i="3"/>
  <c r="AD1539" i="3"/>
  <c r="AC1539" i="3"/>
  <c r="AV1538" i="3"/>
  <c r="AR1538" i="3"/>
  <c r="AQ1538" i="3"/>
  <c r="AP1538" i="3"/>
  <c r="AN1538" i="3"/>
  <c r="AL1538" i="3"/>
  <c r="AK1538" i="3"/>
  <c r="AJ1538" i="3"/>
  <c r="AI1538" i="3"/>
  <c r="AG1538" i="3"/>
  <c r="AF1538" i="3"/>
  <c r="AE1538" i="3"/>
  <c r="AD1538" i="3"/>
  <c r="AC1538" i="3"/>
  <c r="AV1537" i="3"/>
  <c r="AR1537" i="3"/>
  <c r="AQ1537" i="3"/>
  <c r="AP1537" i="3"/>
  <c r="AN1537" i="3"/>
  <c r="AL1537" i="3"/>
  <c r="AK1537" i="3"/>
  <c r="AJ1537" i="3"/>
  <c r="AI1537" i="3"/>
  <c r="AG1537" i="3"/>
  <c r="AF1537" i="3"/>
  <c r="AE1537" i="3"/>
  <c r="AD1537" i="3"/>
  <c r="AC1537" i="3"/>
  <c r="AV1536" i="3"/>
  <c r="AR1536" i="3"/>
  <c r="AQ1536" i="3"/>
  <c r="AP1536" i="3"/>
  <c r="AN1536" i="3"/>
  <c r="AL1536" i="3"/>
  <c r="AK1536" i="3"/>
  <c r="AJ1536" i="3"/>
  <c r="AI1536" i="3"/>
  <c r="AG1536" i="3"/>
  <c r="AF1536" i="3"/>
  <c r="AE1536" i="3"/>
  <c r="AD1536" i="3"/>
  <c r="AC1536" i="3"/>
  <c r="AV1535" i="3"/>
  <c r="AR1535" i="3"/>
  <c r="AQ1535" i="3"/>
  <c r="AP1535" i="3"/>
  <c r="AN1535" i="3"/>
  <c r="AL1535" i="3"/>
  <c r="AK1535" i="3"/>
  <c r="AJ1535" i="3"/>
  <c r="AI1535" i="3"/>
  <c r="AG1535" i="3"/>
  <c r="AF1535" i="3"/>
  <c r="AE1535" i="3"/>
  <c r="AD1535" i="3"/>
  <c r="AC1535" i="3"/>
  <c r="AV1534" i="3"/>
  <c r="AR1534" i="3"/>
  <c r="AQ1534" i="3"/>
  <c r="AP1534" i="3"/>
  <c r="AN1534" i="3"/>
  <c r="AL1534" i="3"/>
  <c r="AK1534" i="3"/>
  <c r="AJ1534" i="3"/>
  <c r="AI1534" i="3"/>
  <c r="AG1534" i="3"/>
  <c r="AF1534" i="3"/>
  <c r="AE1534" i="3"/>
  <c r="AD1534" i="3"/>
  <c r="AC1534" i="3"/>
  <c r="AV1533" i="3"/>
  <c r="AR1533" i="3"/>
  <c r="AQ1533" i="3"/>
  <c r="AP1533" i="3"/>
  <c r="AN1533" i="3"/>
  <c r="AL1533" i="3"/>
  <c r="AK1533" i="3"/>
  <c r="AJ1533" i="3"/>
  <c r="AI1533" i="3"/>
  <c r="AG1533" i="3"/>
  <c r="AF1533" i="3"/>
  <c r="AE1533" i="3"/>
  <c r="AD1533" i="3"/>
  <c r="AC1533" i="3"/>
  <c r="AV1532" i="3"/>
  <c r="AR1532" i="3"/>
  <c r="AQ1532" i="3"/>
  <c r="AP1532" i="3"/>
  <c r="AN1532" i="3"/>
  <c r="AL1532" i="3"/>
  <c r="AK1532" i="3"/>
  <c r="AJ1532" i="3"/>
  <c r="AI1532" i="3"/>
  <c r="AG1532" i="3"/>
  <c r="AF1532" i="3"/>
  <c r="AE1532" i="3"/>
  <c r="AD1532" i="3"/>
  <c r="AC1532" i="3"/>
  <c r="AV1531" i="3"/>
  <c r="AR1531" i="3"/>
  <c r="AQ1531" i="3"/>
  <c r="AP1531" i="3"/>
  <c r="AN1531" i="3"/>
  <c r="AL1531" i="3"/>
  <c r="AK1531" i="3"/>
  <c r="AJ1531" i="3"/>
  <c r="AI1531" i="3"/>
  <c r="AG1531" i="3"/>
  <c r="AF1531" i="3"/>
  <c r="AE1531" i="3"/>
  <c r="AD1531" i="3"/>
  <c r="AC1531" i="3"/>
  <c r="AV1530" i="3"/>
  <c r="AR1530" i="3"/>
  <c r="AQ1530" i="3"/>
  <c r="AP1530" i="3"/>
  <c r="AN1530" i="3"/>
  <c r="AL1530" i="3"/>
  <c r="AK1530" i="3"/>
  <c r="AJ1530" i="3"/>
  <c r="AI1530" i="3"/>
  <c r="AG1530" i="3"/>
  <c r="AF1530" i="3"/>
  <c r="AE1530" i="3"/>
  <c r="AD1530" i="3"/>
  <c r="AC1530" i="3"/>
  <c r="AV1529" i="3"/>
  <c r="AR1529" i="3"/>
  <c r="AQ1529" i="3"/>
  <c r="AP1529" i="3"/>
  <c r="AN1529" i="3"/>
  <c r="AL1529" i="3"/>
  <c r="AK1529" i="3"/>
  <c r="AJ1529" i="3"/>
  <c r="AI1529" i="3"/>
  <c r="AG1529" i="3"/>
  <c r="AF1529" i="3"/>
  <c r="AE1529" i="3"/>
  <c r="AD1529" i="3"/>
  <c r="AC1529" i="3"/>
  <c r="AV1528" i="3"/>
  <c r="AR1528" i="3"/>
  <c r="AQ1528" i="3"/>
  <c r="AP1528" i="3"/>
  <c r="AN1528" i="3"/>
  <c r="AL1528" i="3"/>
  <c r="AK1528" i="3"/>
  <c r="AJ1528" i="3"/>
  <c r="AI1528" i="3"/>
  <c r="AG1528" i="3"/>
  <c r="AF1528" i="3"/>
  <c r="AE1528" i="3"/>
  <c r="AD1528" i="3"/>
  <c r="AC1528" i="3"/>
  <c r="AV1527" i="3"/>
  <c r="AR1527" i="3"/>
  <c r="AQ1527" i="3"/>
  <c r="AP1527" i="3"/>
  <c r="AN1527" i="3"/>
  <c r="AL1527" i="3"/>
  <c r="AK1527" i="3"/>
  <c r="AJ1527" i="3"/>
  <c r="AI1527" i="3"/>
  <c r="AG1527" i="3"/>
  <c r="AF1527" i="3"/>
  <c r="AE1527" i="3"/>
  <c r="AD1527" i="3"/>
  <c r="AC1527" i="3"/>
  <c r="AV1526" i="3"/>
  <c r="AR1526" i="3"/>
  <c r="AQ1526" i="3"/>
  <c r="AP1526" i="3"/>
  <c r="AN1526" i="3"/>
  <c r="AL1526" i="3"/>
  <c r="AK1526" i="3"/>
  <c r="AJ1526" i="3"/>
  <c r="AI1526" i="3"/>
  <c r="AG1526" i="3"/>
  <c r="AF1526" i="3"/>
  <c r="AE1526" i="3"/>
  <c r="AD1526" i="3"/>
  <c r="AC1526" i="3"/>
  <c r="AV1525" i="3"/>
  <c r="AR1525" i="3"/>
  <c r="AQ1525" i="3"/>
  <c r="AP1525" i="3"/>
  <c r="AN1525" i="3"/>
  <c r="AL1525" i="3"/>
  <c r="AK1525" i="3"/>
  <c r="AJ1525" i="3"/>
  <c r="AI1525" i="3"/>
  <c r="AG1525" i="3"/>
  <c r="AF1525" i="3"/>
  <c r="AE1525" i="3"/>
  <c r="AD1525" i="3"/>
  <c r="AC1525" i="3"/>
  <c r="AV1524" i="3"/>
  <c r="AR1524" i="3"/>
  <c r="AQ1524" i="3"/>
  <c r="AP1524" i="3"/>
  <c r="AN1524" i="3"/>
  <c r="AL1524" i="3"/>
  <c r="AK1524" i="3"/>
  <c r="AJ1524" i="3"/>
  <c r="AI1524" i="3"/>
  <c r="AG1524" i="3"/>
  <c r="AF1524" i="3"/>
  <c r="AE1524" i="3"/>
  <c r="AD1524" i="3"/>
  <c r="AC1524" i="3"/>
  <c r="AV1523" i="3"/>
  <c r="AR1523" i="3"/>
  <c r="AQ1523" i="3"/>
  <c r="AP1523" i="3"/>
  <c r="AN1523" i="3"/>
  <c r="AL1523" i="3"/>
  <c r="AK1523" i="3"/>
  <c r="AJ1523" i="3"/>
  <c r="AI1523" i="3"/>
  <c r="AG1523" i="3"/>
  <c r="AF1523" i="3"/>
  <c r="AE1523" i="3"/>
  <c r="AD1523" i="3"/>
  <c r="AC1523" i="3"/>
  <c r="AV1522" i="3"/>
  <c r="AR1522" i="3"/>
  <c r="AQ1522" i="3"/>
  <c r="AP1522" i="3"/>
  <c r="AN1522" i="3"/>
  <c r="AL1522" i="3"/>
  <c r="AK1522" i="3"/>
  <c r="AJ1522" i="3"/>
  <c r="AI1522" i="3"/>
  <c r="AG1522" i="3"/>
  <c r="AF1522" i="3"/>
  <c r="AE1522" i="3"/>
  <c r="AD1522" i="3"/>
  <c r="AC1522" i="3"/>
  <c r="AV1521" i="3"/>
  <c r="AR1521" i="3"/>
  <c r="AQ1521" i="3"/>
  <c r="AP1521" i="3"/>
  <c r="AN1521" i="3"/>
  <c r="AL1521" i="3"/>
  <c r="AK1521" i="3"/>
  <c r="AJ1521" i="3"/>
  <c r="AI1521" i="3"/>
  <c r="AG1521" i="3"/>
  <c r="AF1521" i="3"/>
  <c r="AE1521" i="3"/>
  <c r="AD1521" i="3"/>
  <c r="AC1521" i="3"/>
  <c r="AV1520" i="3"/>
  <c r="AR1520" i="3"/>
  <c r="AQ1520" i="3"/>
  <c r="AP1520" i="3"/>
  <c r="AN1520" i="3"/>
  <c r="AL1520" i="3"/>
  <c r="AK1520" i="3"/>
  <c r="AJ1520" i="3"/>
  <c r="AI1520" i="3"/>
  <c r="AG1520" i="3"/>
  <c r="AF1520" i="3"/>
  <c r="AE1520" i="3"/>
  <c r="AD1520" i="3"/>
  <c r="AC1520" i="3"/>
  <c r="AV1519" i="3"/>
  <c r="AR1519" i="3"/>
  <c r="AQ1519" i="3"/>
  <c r="AP1519" i="3"/>
  <c r="AN1519" i="3"/>
  <c r="AL1519" i="3"/>
  <c r="AK1519" i="3"/>
  <c r="AJ1519" i="3"/>
  <c r="AI1519" i="3"/>
  <c r="AG1519" i="3"/>
  <c r="AF1519" i="3"/>
  <c r="AE1519" i="3"/>
  <c r="AD1519" i="3"/>
  <c r="AC1519" i="3"/>
  <c r="AV1518" i="3"/>
  <c r="AR1518" i="3"/>
  <c r="AQ1518" i="3"/>
  <c r="AP1518" i="3"/>
  <c r="AN1518" i="3"/>
  <c r="AL1518" i="3"/>
  <c r="AK1518" i="3"/>
  <c r="AJ1518" i="3"/>
  <c r="AI1518" i="3"/>
  <c r="AG1518" i="3"/>
  <c r="AF1518" i="3"/>
  <c r="AE1518" i="3"/>
  <c r="AD1518" i="3"/>
  <c r="AC1518" i="3"/>
  <c r="AV1517" i="3"/>
  <c r="AR1517" i="3"/>
  <c r="AQ1517" i="3"/>
  <c r="AP1517" i="3"/>
  <c r="AN1517" i="3"/>
  <c r="AL1517" i="3"/>
  <c r="AK1517" i="3"/>
  <c r="AJ1517" i="3"/>
  <c r="AI1517" i="3"/>
  <c r="AG1517" i="3"/>
  <c r="AF1517" i="3"/>
  <c r="AE1517" i="3"/>
  <c r="AD1517" i="3"/>
  <c r="AC1517" i="3"/>
  <c r="AV1516" i="3"/>
  <c r="AR1516" i="3"/>
  <c r="AQ1516" i="3"/>
  <c r="AP1516" i="3"/>
  <c r="AN1516" i="3"/>
  <c r="AL1516" i="3"/>
  <c r="AK1516" i="3"/>
  <c r="AJ1516" i="3"/>
  <c r="AI1516" i="3"/>
  <c r="AG1516" i="3"/>
  <c r="AF1516" i="3"/>
  <c r="AE1516" i="3"/>
  <c r="AD1516" i="3"/>
  <c r="AC1516" i="3"/>
  <c r="AV1515" i="3"/>
  <c r="AR1515" i="3"/>
  <c r="AQ1515" i="3"/>
  <c r="AP1515" i="3"/>
  <c r="AN1515" i="3"/>
  <c r="AL1515" i="3"/>
  <c r="AK1515" i="3"/>
  <c r="AJ1515" i="3"/>
  <c r="AI1515" i="3"/>
  <c r="AG1515" i="3"/>
  <c r="AF1515" i="3"/>
  <c r="AE1515" i="3"/>
  <c r="AD1515" i="3"/>
  <c r="AC1515" i="3"/>
  <c r="AV1514" i="3"/>
  <c r="AR1514" i="3"/>
  <c r="AQ1514" i="3"/>
  <c r="AP1514" i="3"/>
  <c r="AN1514" i="3"/>
  <c r="AL1514" i="3"/>
  <c r="AK1514" i="3"/>
  <c r="AJ1514" i="3"/>
  <c r="AI1514" i="3"/>
  <c r="AG1514" i="3"/>
  <c r="AF1514" i="3"/>
  <c r="AE1514" i="3"/>
  <c r="AD1514" i="3"/>
  <c r="AC1514" i="3"/>
  <c r="AV1513" i="3"/>
  <c r="AR1513" i="3"/>
  <c r="AQ1513" i="3"/>
  <c r="AP1513" i="3"/>
  <c r="AN1513" i="3"/>
  <c r="AL1513" i="3"/>
  <c r="AK1513" i="3"/>
  <c r="AJ1513" i="3"/>
  <c r="AI1513" i="3"/>
  <c r="AG1513" i="3"/>
  <c r="AF1513" i="3"/>
  <c r="AE1513" i="3"/>
  <c r="AD1513" i="3"/>
  <c r="AC1513" i="3"/>
  <c r="AV1512" i="3"/>
  <c r="AR1512" i="3"/>
  <c r="AQ1512" i="3"/>
  <c r="AP1512" i="3"/>
  <c r="AN1512" i="3"/>
  <c r="AL1512" i="3"/>
  <c r="AK1512" i="3"/>
  <c r="AJ1512" i="3"/>
  <c r="AI1512" i="3"/>
  <c r="AG1512" i="3"/>
  <c r="AF1512" i="3"/>
  <c r="AE1512" i="3"/>
  <c r="AD1512" i="3"/>
  <c r="AC1512" i="3"/>
  <c r="AV1511" i="3"/>
  <c r="AR1511" i="3"/>
  <c r="AQ1511" i="3"/>
  <c r="AP1511" i="3"/>
  <c r="AN1511" i="3"/>
  <c r="AL1511" i="3"/>
  <c r="AK1511" i="3"/>
  <c r="AJ1511" i="3"/>
  <c r="AI1511" i="3"/>
  <c r="AG1511" i="3"/>
  <c r="AF1511" i="3"/>
  <c r="AE1511" i="3"/>
  <c r="AD1511" i="3"/>
  <c r="AC1511" i="3"/>
  <c r="AV1510" i="3"/>
  <c r="AR1510" i="3"/>
  <c r="AQ1510" i="3"/>
  <c r="AP1510" i="3"/>
  <c r="AN1510" i="3"/>
  <c r="AL1510" i="3"/>
  <c r="AK1510" i="3"/>
  <c r="AJ1510" i="3"/>
  <c r="AI1510" i="3"/>
  <c r="AG1510" i="3"/>
  <c r="AF1510" i="3"/>
  <c r="AE1510" i="3"/>
  <c r="AD1510" i="3"/>
  <c r="AC1510" i="3"/>
  <c r="AV1509" i="3"/>
  <c r="AR1509" i="3"/>
  <c r="AQ1509" i="3"/>
  <c r="AP1509" i="3"/>
  <c r="AN1509" i="3"/>
  <c r="AL1509" i="3"/>
  <c r="AK1509" i="3"/>
  <c r="AJ1509" i="3"/>
  <c r="AI1509" i="3"/>
  <c r="AG1509" i="3"/>
  <c r="AF1509" i="3"/>
  <c r="AE1509" i="3"/>
  <c r="AD1509" i="3"/>
  <c r="AC1509" i="3"/>
  <c r="AV1508" i="3"/>
  <c r="AR1508" i="3"/>
  <c r="AQ1508" i="3"/>
  <c r="AP1508" i="3"/>
  <c r="AN1508" i="3"/>
  <c r="AL1508" i="3"/>
  <c r="AK1508" i="3"/>
  <c r="AJ1508" i="3"/>
  <c r="AI1508" i="3"/>
  <c r="AG1508" i="3"/>
  <c r="AF1508" i="3"/>
  <c r="AE1508" i="3"/>
  <c r="AD1508" i="3"/>
  <c r="AC1508" i="3"/>
  <c r="AV1507" i="3"/>
  <c r="AR1507" i="3"/>
  <c r="AQ1507" i="3"/>
  <c r="AP1507" i="3"/>
  <c r="AN1507" i="3"/>
  <c r="AL1507" i="3"/>
  <c r="AK1507" i="3"/>
  <c r="AJ1507" i="3"/>
  <c r="AI1507" i="3"/>
  <c r="AG1507" i="3"/>
  <c r="AF1507" i="3"/>
  <c r="AE1507" i="3"/>
  <c r="AD1507" i="3"/>
  <c r="AC1507" i="3"/>
  <c r="AV1506" i="3"/>
  <c r="AR1506" i="3"/>
  <c r="AQ1506" i="3"/>
  <c r="AP1506" i="3"/>
  <c r="AN1506" i="3"/>
  <c r="AL1506" i="3"/>
  <c r="AK1506" i="3"/>
  <c r="AJ1506" i="3"/>
  <c r="AI1506" i="3"/>
  <c r="AG1506" i="3"/>
  <c r="AF1506" i="3"/>
  <c r="AE1506" i="3"/>
  <c r="AD1506" i="3"/>
  <c r="AC1506" i="3"/>
  <c r="AV1505" i="3"/>
  <c r="AR1505" i="3"/>
  <c r="AQ1505" i="3"/>
  <c r="AP1505" i="3"/>
  <c r="AN1505" i="3"/>
  <c r="AL1505" i="3"/>
  <c r="AK1505" i="3"/>
  <c r="AJ1505" i="3"/>
  <c r="AI1505" i="3"/>
  <c r="AG1505" i="3"/>
  <c r="AF1505" i="3"/>
  <c r="AE1505" i="3"/>
  <c r="AD1505" i="3"/>
  <c r="AC1505" i="3"/>
  <c r="AV1504" i="3"/>
  <c r="AR1504" i="3"/>
  <c r="AQ1504" i="3"/>
  <c r="AP1504" i="3"/>
  <c r="AN1504" i="3"/>
  <c r="AL1504" i="3"/>
  <c r="AK1504" i="3"/>
  <c r="AJ1504" i="3"/>
  <c r="AI1504" i="3"/>
  <c r="AG1504" i="3"/>
  <c r="AF1504" i="3"/>
  <c r="AE1504" i="3"/>
  <c r="AD1504" i="3"/>
  <c r="AC1504" i="3"/>
  <c r="AV1503" i="3"/>
  <c r="AR1503" i="3"/>
  <c r="AQ1503" i="3"/>
  <c r="AP1503" i="3"/>
  <c r="AN1503" i="3"/>
  <c r="AL1503" i="3"/>
  <c r="AK1503" i="3"/>
  <c r="AJ1503" i="3"/>
  <c r="AI1503" i="3"/>
  <c r="AG1503" i="3"/>
  <c r="AF1503" i="3"/>
  <c r="AE1503" i="3"/>
  <c r="AD1503" i="3"/>
  <c r="AC1503" i="3"/>
  <c r="AV1502" i="3"/>
  <c r="AR1502" i="3"/>
  <c r="AQ1502" i="3"/>
  <c r="AP1502" i="3"/>
  <c r="AN1502" i="3"/>
  <c r="AL1502" i="3"/>
  <c r="AK1502" i="3"/>
  <c r="AJ1502" i="3"/>
  <c r="AI1502" i="3"/>
  <c r="AG1502" i="3"/>
  <c r="AF1502" i="3"/>
  <c r="AE1502" i="3"/>
  <c r="AD1502" i="3"/>
  <c r="AC1502" i="3"/>
  <c r="AV1501" i="3"/>
  <c r="AR1501" i="3"/>
  <c r="AQ1501" i="3"/>
  <c r="AP1501" i="3"/>
  <c r="AN1501" i="3"/>
  <c r="AL1501" i="3"/>
  <c r="AK1501" i="3"/>
  <c r="AJ1501" i="3"/>
  <c r="AI1501" i="3"/>
  <c r="AG1501" i="3"/>
  <c r="AF1501" i="3"/>
  <c r="AE1501" i="3"/>
  <c r="AD1501" i="3"/>
  <c r="AC1501" i="3"/>
  <c r="AV1500" i="3"/>
  <c r="AR1500" i="3"/>
  <c r="AQ1500" i="3"/>
  <c r="AP1500" i="3"/>
  <c r="AN1500" i="3"/>
  <c r="AL1500" i="3"/>
  <c r="AK1500" i="3"/>
  <c r="AJ1500" i="3"/>
  <c r="AI1500" i="3"/>
  <c r="AG1500" i="3"/>
  <c r="AF1500" i="3"/>
  <c r="AE1500" i="3"/>
  <c r="AD1500" i="3"/>
  <c r="AC1500" i="3"/>
  <c r="AV1499" i="3"/>
  <c r="AR1499" i="3"/>
  <c r="AQ1499" i="3"/>
  <c r="AP1499" i="3"/>
  <c r="AN1499" i="3"/>
  <c r="AL1499" i="3"/>
  <c r="AK1499" i="3"/>
  <c r="AJ1499" i="3"/>
  <c r="AI1499" i="3"/>
  <c r="AG1499" i="3"/>
  <c r="AF1499" i="3"/>
  <c r="AE1499" i="3"/>
  <c r="AD1499" i="3"/>
  <c r="AC1499" i="3"/>
  <c r="AV1498" i="3"/>
  <c r="AR1498" i="3"/>
  <c r="AQ1498" i="3"/>
  <c r="AP1498" i="3"/>
  <c r="AN1498" i="3"/>
  <c r="AL1498" i="3"/>
  <c r="AK1498" i="3"/>
  <c r="AJ1498" i="3"/>
  <c r="AI1498" i="3"/>
  <c r="AG1498" i="3"/>
  <c r="AF1498" i="3"/>
  <c r="AE1498" i="3"/>
  <c r="AD1498" i="3"/>
  <c r="AC1498" i="3"/>
  <c r="AV1497" i="3"/>
  <c r="AR1497" i="3"/>
  <c r="AQ1497" i="3"/>
  <c r="AP1497" i="3"/>
  <c r="AN1497" i="3"/>
  <c r="AL1497" i="3"/>
  <c r="AK1497" i="3"/>
  <c r="AJ1497" i="3"/>
  <c r="AI1497" i="3"/>
  <c r="AG1497" i="3"/>
  <c r="AF1497" i="3"/>
  <c r="AE1497" i="3"/>
  <c r="AD1497" i="3"/>
  <c r="AC1497" i="3"/>
  <c r="AV1496" i="3"/>
  <c r="AR1496" i="3"/>
  <c r="AQ1496" i="3"/>
  <c r="AP1496" i="3"/>
  <c r="AN1496" i="3"/>
  <c r="AL1496" i="3"/>
  <c r="AK1496" i="3"/>
  <c r="AJ1496" i="3"/>
  <c r="AI1496" i="3"/>
  <c r="AG1496" i="3"/>
  <c r="AF1496" i="3"/>
  <c r="AE1496" i="3"/>
  <c r="AD1496" i="3"/>
  <c r="AC1496" i="3"/>
  <c r="AV1495" i="3"/>
  <c r="AR1495" i="3"/>
  <c r="AQ1495" i="3"/>
  <c r="AP1495" i="3"/>
  <c r="AN1495" i="3"/>
  <c r="AL1495" i="3"/>
  <c r="AK1495" i="3"/>
  <c r="AJ1495" i="3"/>
  <c r="AI1495" i="3"/>
  <c r="AG1495" i="3"/>
  <c r="AF1495" i="3"/>
  <c r="AE1495" i="3"/>
  <c r="AD1495" i="3"/>
  <c r="AC1495" i="3"/>
  <c r="AV1494" i="3"/>
  <c r="AR1494" i="3"/>
  <c r="AQ1494" i="3"/>
  <c r="AP1494" i="3"/>
  <c r="AN1494" i="3"/>
  <c r="AL1494" i="3"/>
  <c r="AK1494" i="3"/>
  <c r="AJ1494" i="3"/>
  <c r="AI1494" i="3"/>
  <c r="AG1494" i="3"/>
  <c r="AF1494" i="3"/>
  <c r="AE1494" i="3"/>
  <c r="AD1494" i="3"/>
  <c r="AC1494" i="3"/>
  <c r="AV1493" i="3"/>
  <c r="AR1493" i="3"/>
  <c r="AQ1493" i="3"/>
  <c r="AP1493" i="3"/>
  <c r="AN1493" i="3"/>
  <c r="AL1493" i="3"/>
  <c r="AK1493" i="3"/>
  <c r="AJ1493" i="3"/>
  <c r="AI1493" i="3"/>
  <c r="AG1493" i="3"/>
  <c r="AF1493" i="3"/>
  <c r="AE1493" i="3"/>
  <c r="AD1493" i="3"/>
  <c r="AC1493" i="3"/>
  <c r="AV1492" i="3"/>
  <c r="AR1492" i="3"/>
  <c r="AQ1492" i="3"/>
  <c r="AP1492" i="3"/>
  <c r="AN1492" i="3"/>
  <c r="AL1492" i="3"/>
  <c r="AK1492" i="3"/>
  <c r="AJ1492" i="3"/>
  <c r="AI1492" i="3"/>
  <c r="AG1492" i="3"/>
  <c r="AF1492" i="3"/>
  <c r="AE1492" i="3"/>
  <c r="AD1492" i="3"/>
  <c r="AC1492" i="3"/>
  <c r="AV1491" i="3"/>
  <c r="AR1491" i="3"/>
  <c r="AQ1491" i="3"/>
  <c r="AP1491" i="3"/>
  <c r="AN1491" i="3"/>
  <c r="AL1491" i="3"/>
  <c r="AK1491" i="3"/>
  <c r="AJ1491" i="3"/>
  <c r="AI1491" i="3"/>
  <c r="AG1491" i="3"/>
  <c r="AF1491" i="3"/>
  <c r="AE1491" i="3"/>
  <c r="AD1491" i="3"/>
  <c r="AC1491" i="3"/>
  <c r="AV1490" i="3"/>
  <c r="AR1490" i="3"/>
  <c r="AQ1490" i="3"/>
  <c r="AP1490" i="3"/>
  <c r="AN1490" i="3"/>
  <c r="AL1490" i="3"/>
  <c r="AK1490" i="3"/>
  <c r="AJ1490" i="3"/>
  <c r="AI1490" i="3"/>
  <c r="AG1490" i="3"/>
  <c r="AF1490" i="3"/>
  <c r="AE1490" i="3"/>
  <c r="AD1490" i="3"/>
  <c r="AC1490" i="3"/>
  <c r="AV1489" i="3"/>
  <c r="AR1489" i="3"/>
  <c r="AQ1489" i="3"/>
  <c r="AP1489" i="3"/>
  <c r="AN1489" i="3"/>
  <c r="AL1489" i="3"/>
  <c r="AK1489" i="3"/>
  <c r="AJ1489" i="3"/>
  <c r="AI1489" i="3"/>
  <c r="AG1489" i="3"/>
  <c r="AF1489" i="3"/>
  <c r="AE1489" i="3"/>
  <c r="AD1489" i="3"/>
  <c r="AC1489" i="3"/>
  <c r="AV1488" i="3"/>
  <c r="AR1488" i="3"/>
  <c r="AQ1488" i="3"/>
  <c r="AP1488" i="3"/>
  <c r="AN1488" i="3"/>
  <c r="AL1488" i="3"/>
  <c r="AK1488" i="3"/>
  <c r="AJ1488" i="3"/>
  <c r="AI1488" i="3"/>
  <c r="AG1488" i="3"/>
  <c r="AF1488" i="3"/>
  <c r="AE1488" i="3"/>
  <c r="AD1488" i="3"/>
  <c r="AC1488" i="3"/>
  <c r="AV1487" i="3"/>
  <c r="AR1487" i="3"/>
  <c r="AQ1487" i="3"/>
  <c r="AP1487" i="3"/>
  <c r="AN1487" i="3"/>
  <c r="AL1487" i="3"/>
  <c r="AK1487" i="3"/>
  <c r="AJ1487" i="3"/>
  <c r="AI1487" i="3"/>
  <c r="AG1487" i="3"/>
  <c r="AF1487" i="3"/>
  <c r="AE1487" i="3"/>
  <c r="AD1487" i="3"/>
  <c r="AC1487" i="3"/>
  <c r="AV1486" i="3"/>
  <c r="AR1486" i="3"/>
  <c r="AQ1486" i="3"/>
  <c r="AP1486" i="3"/>
  <c r="AN1486" i="3"/>
  <c r="AL1486" i="3"/>
  <c r="AK1486" i="3"/>
  <c r="AJ1486" i="3"/>
  <c r="AI1486" i="3"/>
  <c r="AG1486" i="3"/>
  <c r="AF1486" i="3"/>
  <c r="AE1486" i="3"/>
  <c r="AD1486" i="3"/>
  <c r="AC1486" i="3"/>
  <c r="AV1485" i="3"/>
  <c r="AR1485" i="3"/>
  <c r="AQ1485" i="3"/>
  <c r="AP1485" i="3"/>
  <c r="AN1485" i="3"/>
  <c r="AL1485" i="3"/>
  <c r="AK1485" i="3"/>
  <c r="AJ1485" i="3"/>
  <c r="AI1485" i="3"/>
  <c r="AG1485" i="3"/>
  <c r="AF1485" i="3"/>
  <c r="AE1485" i="3"/>
  <c r="AD1485" i="3"/>
  <c r="AC1485" i="3"/>
  <c r="AV1484" i="3"/>
  <c r="AR1484" i="3"/>
  <c r="AQ1484" i="3"/>
  <c r="AP1484" i="3"/>
  <c r="AN1484" i="3"/>
  <c r="AL1484" i="3"/>
  <c r="AK1484" i="3"/>
  <c r="AJ1484" i="3"/>
  <c r="AI1484" i="3"/>
  <c r="AG1484" i="3"/>
  <c r="AF1484" i="3"/>
  <c r="AE1484" i="3"/>
  <c r="AD1484" i="3"/>
  <c r="AC1484" i="3"/>
  <c r="AV1483" i="3"/>
  <c r="AR1483" i="3"/>
  <c r="AQ1483" i="3"/>
  <c r="AP1483" i="3"/>
  <c r="AN1483" i="3"/>
  <c r="AL1483" i="3"/>
  <c r="AK1483" i="3"/>
  <c r="AJ1483" i="3"/>
  <c r="AI1483" i="3"/>
  <c r="AG1483" i="3"/>
  <c r="AF1483" i="3"/>
  <c r="AE1483" i="3"/>
  <c r="AD1483" i="3"/>
  <c r="AC1483" i="3"/>
  <c r="AV1482" i="3"/>
  <c r="AR1482" i="3"/>
  <c r="AQ1482" i="3"/>
  <c r="AP1482" i="3"/>
  <c r="AN1482" i="3"/>
  <c r="AL1482" i="3"/>
  <c r="AK1482" i="3"/>
  <c r="AJ1482" i="3"/>
  <c r="AI1482" i="3"/>
  <c r="AG1482" i="3"/>
  <c r="AF1482" i="3"/>
  <c r="AE1482" i="3"/>
  <c r="AD1482" i="3"/>
  <c r="AC1482" i="3"/>
  <c r="AV1481" i="3"/>
  <c r="AR1481" i="3"/>
  <c r="AQ1481" i="3"/>
  <c r="AP1481" i="3"/>
  <c r="AN1481" i="3"/>
  <c r="AL1481" i="3"/>
  <c r="AK1481" i="3"/>
  <c r="AJ1481" i="3"/>
  <c r="AI1481" i="3"/>
  <c r="AG1481" i="3"/>
  <c r="AF1481" i="3"/>
  <c r="AE1481" i="3"/>
  <c r="AD1481" i="3"/>
  <c r="AC1481" i="3"/>
  <c r="AV1480" i="3"/>
  <c r="AR1480" i="3"/>
  <c r="AQ1480" i="3"/>
  <c r="AP1480" i="3"/>
  <c r="AN1480" i="3"/>
  <c r="AL1480" i="3"/>
  <c r="AK1480" i="3"/>
  <c r="AJ1480" i="3"/>
  <c r="AI1480" i="3"/>
  <c r="AG1480" i="3"/>
  <c r="AF1480" i="3"/>
  <c r="AE1480" i="3"/>
  <c r="AD1480" i="3"/>
  <c r="AC1480" i="3"/>
  <c r="AV1479" i="3"/>
  <c r="AR1479" i="3"/>
  <c r="AQ1479" i="3"/>
  <c r="AP1479" i="3"/>
  <c r="AN1479" i="3"/>
  <c r="AL1479" i="3"/>
  <c r="AK1479" i="3"/>
  <c r="AJ1479" i="3"/>
  <c r="AI1479" i="3"/>
  <c r="AG1479" i="3"/>
  <c r="AF1479" i="3"/>
  <c r="AE1479" i="3"/>
  <c r="AD1479" i="3"/>
  <c r="AC1479" i="3"/>
  <c r="AV1478" i="3"/>
  <c r="AR1478" i="3"/>
  <c r="AQ1478" i="3"/>
  <c r="AP1478" i="3"/>
  <c r="AN1478" i="3"/>
  <c r="AL1478" i="3"/>
  <c r="AK1478" i="3"/>
  <c r="AJ1478" i="3"/>
  <c r="AI1478" i="3"/>
  <c r="AG1478" i="3"/>
  <c r="AF1478" i="3"/>
  <c r="AE1478" i="3"/>
  <c r="AD1478" i="3"/>
  <c r="AC1478" i="3"/>
  <c r="AV1477" i="3"/>
  <c r="AR1477" i="3"/>
  <c r="AQ1477" i="3"/>
  <c r="AP1477" i="3"/>
  <c r="AN1477" i="3"/>
  <c r="AL1477" i="3"/>
  <c r="AK1477" i="3"/>
  <c r="AJ1477" i="3"/>
  <c r="AI1477" i="3"/>
  <c r="AG1477" i="3"/>
  <c r="AF1477" i="3"/>
  <c r="AE1477" i="3"/>
  <c r="AD1477" i="3"/>
  <c r="AC1477" i="3"/>
  <c r="AV1476" i="3"/>
  <c r="AR1476" i="3"/>
  <c r="AQ1476" i="3"/>
  <c r="AP1476" i="3"/>
  <c r="AN1476" i="3"/>
  <c r="AL1476" i="3"/>
  <c r="AK1476" i="3"/>
  <c r="AJ1476" i="3"/>
  <c r="AI1476" i="3"/>
  <c r="AG1476" i="3"/>
  <c r="AF1476" i="3"/>
  <c r="AE1476" i="3"/>
  <c r="AD1476" i="3"/>
  <c r="AC1476" i="3"/>
  <c r="G1476" i="3" a="1"/>
  <c r="G1476" i="3" s="1"/>
  <c r="AV1475" i="3"/>
  <c r="AR1475" i="3"/>
  <c r="AQ1475" i="3"/>
  <c r="AP1475" i="3"/>
  <c r="AN1475" i="3"/>
  <c r="AL1475" i="3"/>
  <c r="AK1475" i="3"/>
  <c r="AJ1475" i="3"/>
  <c r="AI1475" i="3"/>
  <c r="AG1475" i="3"/>
  <c r="AF1475" i="3"/>
  <c r="AE1475" i="3"/>
  <c r="AD1475" i="3"/>
  <c r="AC1475" i="3"/>
  <c r="AV1474" i="3"/>
  <c r="AR1474" i="3"/>
  <c r="AQ1474" i="3"/>
  <c r="AP1474" i="3"/>
  <c r="AN1474" i="3"/>
  <c r="AL1474" i="3"/>
  <c r="AK1474" i="3"/>
  <c r="AJ1474" i="3"/>
  <c r="AI1474" i="3"/>
  <c r="AG1474" i="3"/>
  <c r="AF1474" i="3"/>
  <c r="AE1474" i="3"/>
  <c r="AD1474" i="3"/>
  <c r="AC1474" i="3"/>
  <c r="AV1473" i="3"/>
  <c r="AR1473" i="3"/>
  <c r="AQ1473" i="3"/>
  <c r="AP1473" i="3"/>
  <c r="AN1473" i="3"/>
  <c r="AL1473" i="3"/>
  <c r="AK1473" i="3"/>
  <c r="AJ1473" i="3"/>
  <c r="AI1473" i="3"/>
  <c r="AG1473" i="3"/>
  <c r="AF1473" i="3"/>
  <c r="AE1473" i="3"/>
  <c r="AD1473" i="3"/>
  <c r="AC1473" i="3"/>
  <c r="AV1472" i="3"/>
  <c r="AR1472" i="3"/>
  <c r="AQ1472" i="3"/>
  <c r="AP1472" i="3"/>
  <c r="AN1472" i="3"/>
  <c r="AL1472" i="3"/>
  <c r="AK1472" i="3"/>
  <c r="AJ1472" i="3"/>
  <c r="AI1472" i="3"/>
  <c r="AG1472" i="3"/>
  <c r="AF1472" i="3"/>
  <c r="AE1472" i="3"/>
  <c r="AD1472" i="3"/>
  <c r="AC1472" i="3"/>
  <c r="AV1471" i="3"/>
  <c r="AR1471" i="3"/>
  <c r="AQ1471" i="3"/>
  <c r="AP1471" i="3"/>
  <c r="AN1471" i="3"/>
  <c r="AL1471" i="3"/>
  <c r="AK1471" i="3"/>
  <c r="AJ1471" i="3"/>
  <c r="AI1471" i="3"/>
  <c r="AG1471" i="3"/>
  <c r="AF1471" i="3"/>
  <c r="AE1471" i="3"/>
  <c r="AD1471" i="3"/>
  <c r="AC1471" i="3"/>
  <c r="AV1470" i="3"/>
  <c r="AR1470" i="3"/>
  <c r="AQ1470" i="3"/>
  <c r="AP1470" i="3"/>
  <c r="AN1470" i="3"/>
  <c r="AL1470" i="3"/>
  <c r="AK1470" i="3"/>
  <c r="AJ1470" i="3"/>
  <c r="AI1470" i="3"/>
  <c r="AG1470" i="3"/>
  <c r="AF1470" i="3"/>
  <c r="AE1470" i="3"/>
  <c r="AD1470" i="3"/>
  <c r="AC1470" i="3"/>
  <c r="AV1469" i="3"/>
  <c r="AR1469" i="3"/>
  <c r="AQ1469" i="3"/>
  <c r="AP1469" i="3"/>
  <c r="AN1469" i="3"/>
  <c r="AL1469" i="3"/>
  <c r="AK1469" i="3"/>
  <c r="AJ1469" i="3"/>
  <c r="AI1469" i="3"/>
  <c r="AG1469" i="3"/>
  <c r="AF1469" i="3"/>
  <c r="AE1469" i="3"/>
  <c r="AD1469" i="3"/>
  <c r="AC1469" i="3"/>
  <c r="AV1468" i="3"/>
  <c r="AR1468" i="3"/>
  <c r="AQ1468" i="3"/>
  <c r="AP1468" i="3"/>
  <c r="AN1468" i="3"/>
  <c r="AL1468" i="3"/>
  <c r="AK1468" i="3"/>
  <c r="AJ1468" i="3"/>
  <c r="AI1468" i="3"/>
  <c r="AG1468" i="3"/>
  <c r="AF1468" i="3"/>
  <c r="AE1468" i="3"/>
  <c r="AD1468" i="3"/>
  <c r="AC1468" i="3"/>
  <c r="AV1467" i="3"/>
  <c r="AR1467" i="3"/>
  <c r="AQ1467" i="3"/>
  <c r="AP1467" i="3"/>
  <c r="AN1467" i="3"/>
  <c r="AL1467" i="3"/>
  <c r="AK1467" i="3"/>
  <c r="AJ1467" i="3"/>
  <c r="AI1467" i="3"/>
  <c r="AG1467" i="3"/>
  <c r="AF1467" i="3"/>
  <c r="AE1467" i="3"/>
  <c r="AD1467" i="3"/>
  <c r="AC1467" i="3"/>
  <c r="AV1466" i="3"/>
  <c r="AR1466" i="3"/>
  <c r="AQ1466" i="3"/>
  <c r="AP1466" i="3"/>
  <c r="AN1466" i="3"/>
  <c r="AL1466" i="3"/>
  <c r="AK1466" i="3"/>
  <c r="AJ1466" i="3"/>
  <c r="AI1466" i="3"/>
  <c r="AG1466" i="3"/>
  <c r="AF1466" i="3"/>
  <c r="AE1466" i="3"/>
  <c r="AD1466" i="3"/>
  <c r="AC1466" i="3"/>
  <c r="AV1465" i="3"/>
  <c r="AR1465" i="3"/>
  <c r="AQ1465" i="3"/>
  <c r="AP1465" i="3"/>
  <c r="AN1465" i="3"/>
  <c r="AL1465" i="3"/>
  <c r="AK1465" i="3"/>
  <c r="AJ1465" i="3"/>
  <c r="AI1465" i="3"/>
  <c r="AG1465" i="3"/>
  <c r="AF1465" i="3"/>
  <c r="AE1465" i="3"/>
  <c r="AD1465" i="3"/>
  <c r="AC1465" i="3"/>
  <c r="AV1464" i="3"/>
  <c r="AR1464" i="3"/>
  <c r="AQ1464" i="3"/>
  <c r="AP1464" i="3"/>
  <c r="AN1464" i="3"/>
  <c r="AL1464" i="3"/>
  <c r="AK1464" i="3"/>
  <c r="AJ1464" i="3"/>
  <c r="AI1464" i="3"/>
  <c r="AG1464" i="3"/>
  <c r="AF1464" i="3"/>
  <c r="AE1464" i="3"/>
  <c r="AD1464" i="3"/>
  <c r="AC1464" i="3"/>
  <c r="AV1463" i="3"/>
  <c r="AR1463" i="3"/>
  <c r="AQ1463" i="3"/>
  <c r="AP1463" i="3"/>
  <c r="AN1463" i="3"/>
  <c r="AL1463" i="3"/>
  <c r="AK1463" i="3"/>
  <c r="AJ1463" i="3"/>
  <c r="AI1463" i="3"/>
  <c r="AG1463" i="3"/>
  <c r="AF1463" i="3"/>
  <c r="AE1463" i="3"/>
  <c r="AD1463" i="3"/>
  <c r="AC1463" i="3"/>
  <c r="AV1462" i="3"/>
  <c r="AR1462" i="3"/>
  <c r="AQ1462" i="3"/>
  <c r="AP1462" i="3"/>
  <c r="AN1462" i="3"/>
  <c r="AL1462" i="3"/>
  <c r="AK1462" i="3"/>
  <c r="AJ1462" i="3"/>
  <c r="AI1462" i="3"/>
  <c r="AG1462" i="3"/>
  <c r="AF1462" i="3"/>
  <c r="AE1462" i="3"/>
  <c r="AD1462" i="3"/>
  <c r="AC1462" i="3"/>
  <c r="AV1461" i="3"/>
  <c r="AR1461" i="3"/>
  <c r="AQ1461" i="3"/>
  <c r="AP1461" i="3"/>
  <c r="AN1461" i="3"/>
  <c r="AL1461" i="3"/>
  <c r="AK1461" i="3"/>
  <c r="AJ1461" i="3"/>
  <c r="AI1461" i="3"/>
  <c r="AG1461" i="3"/>
  <c r="AF1461" i="3"/>
  <c r="AE1461" i="3"/>
  <c r="AD1461" i="3"/>
  <c r="AC1461" i="3"/>
  <c r="AV1460" i="3"/>
  <c r="AR1460" i="3"/>
  <c r="AQ1460" i="3"/>
  <c r="AP1460" i="3"/>
  <c r="AN1460" i="3"/>
  <c r="AL1460" i="3"/>
  <c r="AK1460" i="3"/>
  <c r="AJ1460" i="3"/>
  <c r="AI1460" i="3"/>
  <c r="AG1460" i="3"/>
  <c r="AF1460" i="3"/>
  <c r="AE1460" i="3"/>
  <c r="AD1460" i="3"/>
  <c r="AC1460" i="3"/>
  <c r="AV1459" i="3"/>
  <c r="AR1459" i="3"/>
  <c r="AQ1459" i="3"/>
  <c r="AP1459" i="3"/>
  <c r="AN1459" i="3"/>
  <c r="AL1459" i="3"/>
  <c r="AK1459" i="3"/>
  <c r="AJ1459" i="3"/>
  <c r="AI1459" i="3"/>
  <c r="AG1459" i="3"/>
  <c r="AF1459" i="3"/>
  <c r="AE1459" i="3"/>
  <c r="AD1459" i="3"/>
  <c r="AC1459" i="3"/>
  <c r="AV1458" i="3"/>
  <c r="AR1458" i="3"/>
  <c r="AQ1458" i="3"/>
  <c r="AP1458" i="3"/>
  <c r="AN1458" i="3"/>
  <c r="AL1458" i="3"/>
  <c r="AK1458" i="3"/>
  <c r="AJ1458" i="3"/>
  <c r="AI1458" i="3"/>
  <c r="AG1458" i="3"/>
  <c r="AF1458" i="3"/>
  <c r="AE1458" i="3"/>
  <c r="AD1458" i="3"/>
  <c r="AC1458" i="3"/>
  <c r="AV1457" i="3"/>
  <c r="AR1457" i="3"/>
  <c r="AQ1457" i="3"/>
  <c r="AP1457" i="3"/>
  <c r="AN1457" i="3"/>
  <c r="AL1457" i="3"/>
  <c r="AK1457" i="3"/>
  <c r="AJ1457" i="3"/>
  <c r="AI1457" i="3"/>
  <c r="AG1457" i="3"/>
  <c r="AF1457" i="3"/>
  <c r="AE1457" i="3"/>
  <c r="AD1457" i="3"/>
  <c r="AC1457" i="3"/>
  <c r="AV1456" i="3"/>
  <c r="AR1456" i="3"/>
  <c r="AQ1456" i="3"/>
  <c r="AP1456" i="3"/>
  <c r="AN1456" i="3"/>
  <c r="AL1456" i="3"/>
  <c r="AK1456" i="3"/>
  <c r="AJ1456" i="3"/>
  <c r="AI1456" i="3"/>
  <c r="AG1456" i="3"/>
  <c r="AF1456" i="3"/>
  <c r="AE1456" i="3"/>
  <c r="AD1456" i="3"/>
  <c r="AC1456" i="3"/>
  <c r="AV1455" i="3"/>
  <c r="AR1455" i="3"/>
  <c r="AQ1455" i="3"/>
  <c r="AP1455" i="3"/>
  <c r="AN1455" i="3"/>
  <c r="AL1455" i="3"/>
  <c r="AK1455" i="3"/>
  <c r="AJ1455" i="3"/>
  <c r="AI1455" i="3"/>
  <c r="AG1455" i="3"/>
  <c r="AF1455" i="3"/>
  <c r="AE1455" i="3"/>
  <c r="AD1455" i="3"/>
  <c r="AC1455" i="3"/>
  <c r="AV1454" i="3"/>
  <c r="AR1454" i="3"/>
  <c r="AQ1454" i="3"/>
  <c r="AP1454" i="3"/>
  <c r="AN1454" i="3"/>
  <c r="AL1454" i="3"/>
  <c r="AK1454" i="3"/>
  <c r="AJ1454" i="3"/>
  <c r="AI1454" i="3"/>
  <c r="AG1454" i="3"/>
  <c r="AF1454" i="3"/>
  <c r="AE1454" i="3"/>
  <c r="AD1454" i="3"/>
  <c r="AC1454" i="3"/>
  <c r="AV1453" i="3"/>
  <c r="AR1453" i="3"/>
  <c r="AQ1453" i="3"/>
  <c r="AP1453" i="3"/>
  <c r="AN1453" i="3"/>
  <c r="AL1453" i="3"/>
  <c r="AK1453" i="3"/>
  <c r="AJ1453" i="3"/>
  <c r="AI1453" i="3"/>
  <c r="AG1453" i="3"/>
  <c r="AF1453" i="3"/>
  <c r="AE1453" i="3"/>
  <c r="AD1453" i="3"/>
  <c r="AC1453" i="3"/>
  <c r="AV1452" i="3"/>
  <c r="AR1452" i="3"/>
  <c r="AQ1452" i="3"/>
  <c r="AP1452" i="3"/>
  <c r="AN1452" i="3"/>
  <c r="AL1452" i="3"/>
  <c r="AK1452" i="3"/>
  <c r="AJ1452" i="3"/>
  <c r="AI1452" i="3"/>
  <c r="AG1452" i="3"/>
  <c r="AF1452" i="3"/>
  <c r="AE1452" i="3"/>
  <c r="AD1452" i="3"/>
  <c r="AC1452" i="3"/>
  <c r="AV1451" i="3"/>
  <c r="AR1451" i="3"/>
  <c r="AQ1451" i="3"/>
  <c r="AP1451" i="3"/>
  <c r="AN1451" i="3"/>
  <c r="AL1451" i="3"/>
  <c r="AK1451" i="3"/>
  <c r="AJ1451" i="3"/>
  <c r="AI1451" i="3"/>
  <c r="AG1451" i="3"/>
  <c r="AF1451" i="3"/>
  <c r="AE1451" i="3"/>
  <c r="AD1451" i="3"/>
  <c r="AC1451" i="3"/>
  <c r="AV1450" i="3"/>
  <c r="AR1450" i="3"/>
  <c r="AQ1450" i="3"/>
  <c r="AP1450" i="3"/>
  <c r="AN1450" i="3"/>
  <c r="AL1450" i="3"/>
  <c r="AK1450" i="3"/>
  <c r="AJ1450" i="3"/>
  <c r="AI1450" i="3"/>
  <c r="AG1450" i="3"/>
  <c r="AF1450" i="3"/>
  <c r="AE1450" i="3"/>
  <c r="AD1450" i="3"/>
  <c r="AC1450" i="3"/>
  <c r="AV1449" i="3"/>
  <c r="AR1449" i="3"/>
  <c r="AQ1449" i="3"/>
  <c r="AP1449" i="3"/>
  <c r="AN1449" i="3"/>
  <c r="AL1449" i="3"/>
  <c r="AK1449" i="3"/>
  <c r="AJ1449" i="3"/>
  <c r="AI1449" i="3"/>
  <c r="AG1449" i="3"/>
  <c r="AF1449" i="3"/>
  <c r="AE1449" i="3"/>
  <c r="AD1449" i="3"/>
  <c r="AC1449" i="3"/>
  <c r="AV1448" i="3"/>
  <c r="AR1448" i="3"/>
  <c r="AQ1448" i="3"/>
  <c r="AP1448" i="3"/>
  <c r="AN1448" i="3"/>
  <c r="AL1448" i="3"/>
  <c r="AK1448" i="3"/>
  <c r="AJ1448" i="3"/>
  <c r="AI1448" i="3"/>
  <c r="AG1448" i="3"/>
  <c r="AF1448" i="3"/>
  <c r="AE1448" i="3"/>
  <c r="AD1448" i="3"/>
  <c r="AC1448" i="3"/>
  <c r="AV1447" i="3"/>
  <c r="AR1447" i="3"/>
  <c r="AQ1447" i="3"/>
  <c r="AP1447" i="3"/>
  <c r="AN1447" i="3"/>
  <c r="AL1447" i="3"/>
  <c r="AK1447" i="3"/>
  <c r="AJ1447" i="3"/>
  <c r="AI1447" i="3"/>
  <c r="AG1447" i="3"/>
  <c r="AF1447" i="3"/>
  <c r="AE1447" i="3"/>
  <c r="AD1447" i="3"/>
  <c r="AC1447" i="3"/>
  <c r="AV1446" i="3"/>
  <c r="AR1446" i="3"/>
  <c r="AQ1446" i="3"/>
  <c r="AP1446" i="3"/>
  <c r="AN1446" i="3"/>
  <c r="AL1446" i="3"/>
  <c r="AK1446" i="3"/>
  <c r="AJ1446" i="3"/>
  <c r="AI1446" i="3"/>
  <c r="AG1446" i="3"/>
  <c r="AF1446" i="3"/>
  <c r="AE1446" i="3"/>
  <c r="AD1446" i="3"/>
  <c r="AC1446" i="3"/>
  <c r="AV1445" i="3"/>
  <c r="AR1445" i="3"/>
  <c r="AQ1445" i="3"/>
  <c r="AP1445" i="3"/>
  <c r="AN1445" i="3"/>
  <c r="AL1445" i="3"/>
  <c r="AK1445" i="3"/>
  <c r="AJ1445" i="3"/>
  <c r="AI1445" i="3"/>
  <c r="AG1445" i="3"/>
  <c r="AF1445" i="3"/>
  <c r="AE1445" i="3"/>
  <c r="AD1445" i="3"/>
  <c r="AC1445" i="3"/>
  <c r="AV1444" i="3"/>
  <c r="AR1444" i="3"/>
  <c r="AQ1444" i="3"/>
  <c r="AP1444" i="3"/>
  <c r="AN1444" i="3"/>
  <c r="AL1444" i="3"/>
  <c r="AK1444" i="3"/>
  <c r="AJ1444" i="3"/>
  <c r="AI1444" i="3"/>
  <c r="AG1444" i="3"/>
  <c r="AF1444" i="3"/>
  <c r="AE1444" i="3"/>
  <c r="AD1444" i="3"/>
  <c r="AC1444" i="3"/>
  <c r="AV1443" i="3"/>
  <c r="AR1443" i="3"/>
  <c r="AQ1443" i="3"/>
  <c r="AP1443" i="3"/>
  <c r="AN1443" i="3"/>
  <c r="AL1443" i="3"/>
  <c r="AK1443" i="3"/>
  <c r="AJ1443" i="3"/>
  <c r="AI1443" i="3"/>
  <c r="AG1443" i="3"/>
  <c r="AF1443" i="3"/>
  <c r="AE1443" i="3"/>
  <c r="AD1443" i="3"/>
  <c r="AC1443" i="3"/>
  <c r="AV1442" i="3"/>
  <c r="AR1442" i="3"/>
  <c r="AQ1442" i="3"/>
  <c r="AP1442" i="3"/>
  <c r="AN1442" i="3"/>
  <c r="AL1442" i="3"/>
  <c r="AK1442" i="3"/>
  <c r="AJ1442" i="3"/>
  <c r="AI1442" i="3"/>
  <c r="AG1442" i="3"/>
  <c r="AF1442" i="3"/>
  <c r="AE1442" i="3"/>
  <c r="AD1442" i="3"/>
  <c r="AC1442" i="3"/>
  <c r="AV1441" i="3"/>
  <c r="AR1441" i="3"/>
  <c r="AQ1441" i="3"/>
  <c r="AP1441" i="3"/>
  <c r="AN1441" i="3"/>
  <c r="AL1441" i="3"/>
  <c r="AK1441" i="3"/>
  <c r="AJ1441" i="3"/>
  <c r="AI1441" i="3"/>
  <c r="AG1441" i="3"/>
  <c r="AF1441" i="3"/>
  <c r="AE1441" i="3"/>
  <c r="AD1441" i="3"/>
  <c r="AC1441" i="3"/>
  <c r="AV1440" i="3"/>
  <c r="AR1440" i="3"/>
  <c r="AQ1440" i="3"/>
  <c r="AP1440" i="3"/>
  <c r="AN1440" i="3"/>
  <c r="AL1440" i="3"/>
  <c r="AK1440" i="3"/>
  <c r="AJ1440" i="3"/>
  <c r="AI1440" i="3"/>
  <c r="AG1440" i="3"/>
  <c r="AF1440" i="3"/>
  <c r="AE1440" i="3"/>
  <c r="AD1440" i="3"/>
  <c r="AC1440" i="3"/>
  <c r="AV1439" i="3"/>
  <c r="AR1439" i="3"/>
  <c r="AQ1439" i="3"/>
  <c r="AP1439" i="3"/>
  <c r="AN1439" i="3"/>
  <c r="AL1439" i="3"/>
  <c r="AK1439" i="3"/>
  <c r="AJ1439" i="3"/>
  <c r="AI1439" i="3"/>
  <c r="AG1439" i="3"/>
  <c r="AF1439" i="3"/>
  <c r="AE1439" i="3"/>
  <c r="AD1439" i="3"/>
  <c r="AC1439" i="3"/>
  <c r="AV1438" i="3"/>
  <c r="AR1438" i="3"/>
  <c r="AQ1438" i="3"/>
  <c r="AP1438" i="3"/>
  <c r="AN1438" i="3"/>
  <c r="AL1438" i="3"/>
  <c r="AK1438" i="3"/>
  <c r="AJ1438" i="3"/>
  <c r="AI1438" i="3"/>
  <c r="AG1438" i="3"/>
  <c r="AF1438" i="3"/>
  <c r="AE1438" i="3"/>
  <c r="AD1438" i="3"/>
  <c r="AC1438" i="3"/>
  <c r="AV1437" i="3"/>
  <c r="AR1437" i="3"/>
  <c r="AQ1437" i="3"/>
  <c r="AP1437" i="3"/>
  <c r="AN1437" i="3"/>
  <c r="AL1437" i="3"/>
  <c r="AK1437" i="3"/>
  <c r="AJ1437" i="3"/>
  <c r="AI1437" i="3"/>
  <c r="AG1437" i="3"/>
  <c r="AF1437" i="3"/>
  <c r="AE1437" i="3"/>
  <c r="AD1437" i="3"/>
  <c r="AC1437" i="3"/>
  <c r="AV1436" i="3"/>
  <c r="AR1436" i="3"/>
  <c r="AQ1436" i="3"/>
  <c r="AP1436" i="3"/>
  <c r="AN1436" i="3"/>
  <c r="AL1436" i="3"/>
  <c r="AK1436" i="3"/>
  <c r="AJ1436" i="3"/>
  <c r="AI1436" i="3"/>
  <c r="AG1436" i="3"/>
  <c r="AF1436" i="3"/>
  <c r="AE1436" i="3"/>
  <c r="AD1436" i="3"/>
  <c r="AC1436" i="3"/>
  <c r="AV1435" i="3"/>
  <c r="AR1435" i="3"/>
  <c r="AQ1435" i="3"/>
  <c r="AP1435" i="3"/>
  <c r="AN1435" i="3"/>
  <c r="AL1435" i="3"/>
  <c r="AK1435" i="3"/>
  <c r="AJ1435" i="3"/>
  <c r="AI1435" i="3"/>
  <c r="AG1435" i="3"/>
  <c r="AF1435" i="3"/>
  <c r="AE1435" i="3"/>
  <c r="AD1435" i="3"/>
  <c r="AC1435" i="3"/>
  <c r="AV1434" i="3"/>
  <c r="AR1434" i="3"/>
  <c r="AQ1434" i="3"/>
  <c r="AP1434" i="3"/>
  <c r="AN1434" i="3"/>
  <c r="AL1434" i="3"/>
  <c r="AK1434" i="3"/>
  <c r="AJ1434" i="3"/>
  <c r="AI1434" i="3"/>
  <c r="AG1434" i="3"/>
  <c r="AF1434" i="3"/>
  <c r="AE1434" i="3"/>
  <c r="AD1434" i="3"/>
  <c r="AC1434" i="3"/>
  <c r="AV1433" i="3"/>
  <c r="AR1433" i="3"/>
  <c r="AQ1433" i="3"/>
  <c r="AP1433" i="3"/>
  <c r="AN1433" i="3"/>
  <c r="AL1433" i="3"/>
  <c r="AK1433" i="3"/>
  <c r="AJ1433" i="3"/>
  <c r="AI1433" i="3"/>
  <c r="AG1433" i="3"/>
  <c r="AF1433" i="3"/>
  <c r="AE1433" i="3"/>
  <c r="AD1433" i="3"/>
  <c r="AC1433" i="3"/>
  <c r="AV1432" i="3"/>
  <c r="AR1432" i="3"/>
  <c r="AQ1432" i="3"/>
  <c r="AP1432" i="3"/>
  <c r="AN1432" i="3"/>
  <c r="AL1432" i="3"/>
  <c r="AK1432" i="3"/>
  <c r="AJ1432" i="3"/>
  <c r="AI1432" i="3"/>
  <c r="AG1432" i="3"/>
  <c r="AF1432" i="3"/>
  <c r="AE1432" i="3"/>
  <c r="AD1432" i="3"/>
  <c r="AC1432" i="3"/>
  <c r="AV1431" i="3"/>
  <c r="AR1431" i="3"/>
  <c r="AQ1431" i="3"/>
  <c r="AP1431" i="3"/>
  <c r="AN1431" i="3"/>
  <c r="AL1431" i="3"/>
  <c r="AK1431" i="3"/>
  <c r="AJ1431" i="3"/>
  <c r="AI1431" i="3"/>
  <c r="AG1431" i="3"/>
  <c r="AF1431" i="3"/>
  <c r="AE1431" i="3"/>
  <c r="AD1431" i="3"/>
  <c r="AC1431" i="3"/>
  <c r="AV1430" i="3"/>
  <c r="AR1430" i="3"/>
  <c r="AQ1430" i="3"/>
  <c r="AP1430" i="3"/>
  <c r="AN1430" i="3"/>
  <c r="AL1430" i="3"/>
  <c r="AK1430" i="3"/>
  <c r="AJ1430" i="3"/>
  <c r="AI1430" i="3"/>
  <c r="AG1430" i="3"/>
  <c r="AF1430" i="3"/>
  <c r="AE1430" i="3"/>
  <c r="AD1430" i="3"/>
  <c r="AC1430" i="3"/>
  <c r="AV1429" i="3"/>
  <c r="AR1429" i="3"/>
  <c r="AQ1429" i="3"/>
  <c r="AP1429" i="3"/>
  <c r="AN1429" i="3"/>
  <c r="AL1429" i="3"/>
  <c r="AK1429" i="3"/>
  <c r="AJ1429" i="3"/>
  <c r="AI1429" i="3"/>
  <c r="AG1429" i="3"/>
  <c r="AF1429" i="3"/>
  <c r="AE1429" i="3"/>
  <c r="AD1429" i="3"/>
  <c r="AC1429" i="3"/>
  <c r="AV1428" i="3"/>
  <c r="AR1428" i="3"/>
  <c r="AQ1428" i="3"/>
  <c r="AP1428" i="3"/>
  <c r="AN1428" i="3"/>
  <c r="AL1428" i="3"/>
  <c r="AK1428" i="3"/>
  <c r="AJ1428" i="3"/>
  <c r="AI1428" i="3"/>
  <c r="AG1428" i="3"/>
  <c r="AF1428" i="3"/>
  <c r="AE1428" i="3"/>
  <c r="AD1428" i="3"/>
  <c r="AC1428" i="3"/>
  <c r="AV1427" i="3"/>
  <c r="AR1427" i="3"/>
  <c r="AQ1427" i="3"/>
  <c r="AP1427" i="3"/>
  <c r="AN1427" i="3"/>
  <c r="AL1427" i="3"/>
  <c r="AK1427" i="3"/>
  <c r="AJ1427" i="3"/>
  <c r="AI1427" i="3"/>
  <c r="AG1427" i="3"/>
  <c r="AF1427" i="3"/>
  <c r="AE1427" i="3"/>
  <c r="AD1427" i="3"/>
  <c r="AC1427" i="3"/>
  <c r="AV1426" i="3"/>
  <c r="AR1426" i="3"/>
  <c r="AQ1426" i="3"/>
  <c r="AP1426" i="3"/>
  <c r="AN1426" i="3"/>
  <c r="AL1426" i="3"/>
  <c r="AK1426" i="3"/>
  <c r="AJ1426" i="3"/>
  <c r="AI1426" i="3"/>
  <c r="AG1426" i="3"/>
  <c r="AF1426" i="3"/>
  <c r="AE1426" i="3"/>
  <c r="AD1426" i="3"/>
  <c r="AC1426" i="3"/>
  <c r="AV1425" i="3"/>
  <c r="AR1425" i="3"/>
  <c r="AQ1425" i="3"/>
  <c r="AP1425" i="3"/>
  <c r="AN1425" i="3"/>
  <c r="AL1425" i="3"/>
  <c r="AK1425" i="3"/>
  <c r="AJ1425" i="3"/>
  <c r="AI1425" i="3"/>
  <c r="AG1425" i="3"/>
  <c r="AF1425" i="3"/>
  <c r="AE1425" i="3"/>
  <c r="AD1425" i="3"/>
  <c r="AC1425" i="3"/>
  <c r="AV1424" i="3"/>
  <c r="AR1424" i="3"/>
  <c r="AQ1424" i="3"/>
  <c r="AP1424" i="3"/>
  <c r="AN1424" i="3"/>
  <c r="AL1424" i="3"/>
  <c r="AK1424" i="3"/>
  <c r="AJ1424" i="3"/>
  <c r="AI1424" i="3"/>
  <c r="AG1424" i="3"/>
  <c r="AF1424" i="3"/>
  <c r="AE1424" i="3"/>
  <c r="AD1424" i="3"/>
  <c r="AC1424" i="3"/>
  <c r="AV1423" i="3"/>
  <c r="AR1423" i="3"/>
  <c r="AQ1423" i="3"/>
  <c r="AP1423" i="3"/>
  <c r="AN1423" i="3"/>
  <c r="AL1423" i="3"/>
  <c r="AK1423" i="3"/>
  <c r="AJ1423" i="3"/>
  <c r="AI1423" i="3"/>
  <c r="AG1423" i="3"/>
  <c r="AF1423" i="3"/>
  <c r="AE1423" i="3"/>
  <c r="AD1423" i="3"/>
  <c r="AC1423" i="3"/>
  <c r="AV1422" i="3"/>
  <c r="AR1422" i="3"/>
  <c r="AQ1422" i="3"/>
  <c r="AP1422" i="3"/>
  <c r="AN1422" i="3"/>
  <c r="AL1422" i="3"/>
  <c r="AK1422" i="3"/>
  <c r="AJ1422" i="3"/>
  <c r="AI1422" i="3"/>
  <c r="AG1422" i="3"/>
  <c r="AF1422" i="3"/>
  <c r="AE1422" i="3"/>
  <c r="AD1422" i="3"/>
  <c r="AC1422" i="3"/>
  <c r="AV1421" i="3"/>
  <c r="AR1421" i="3"/>
  <c r="AQ1421" i="3"/>
  <c r="AP1421" i="3"/>
  <c r="AN1421" i="3"/>
  <c r="AL1421" i="3"/>
  <c r="AK1421" i="3"/>
  <c r="AJ1421" i="3"/>
  <c r="AI1421" i="3"/>
  <c r="AG1421" i="3"/>
  <c r="AF1421" i="3"/>
  <c r="AE1421" i="3"/>
  <c r="AD1421" i="3"/>
  <c r="AC1421" i="3"/>
  <c r="AV1420" i="3"/>
  <c r="AR1420" i="3"/>
  <c r="AQ1420" i="3"/>
  <c r="AP1420" i="3"/>
  <c r="AN1420" i="3"/>
  <c r="AL1420" i="3"/>
  <c r="AK1420" i="3"/>
  <c r="AJ1420" i="3"/>
  <c r="AI1420" i="3"/>
  <c r="AG1420" i="3"/>
  <c r="AF1420" i="3"/>
  <c r="AE1420" i="3"/>
  <c r="AD1420" i="3"/>
  <c r="AC1420" i="3"/>
  <c r="AV1419" i="3"/>
  <c r="AR1419" i="3"/>
  <c r="AQ1419" i="3"/>
  <c r="AP1419" i="3"/>
  <c r="AN1419" i="3"/>
  <c r="AL1419" i="3"/>
  <c r="AK1419" i="3"/>
  <c r="AJ1419" i="3"/>
  <c r="AI1419" i="3"/>
  <c r="AG1419" i="3"/>
  <c r="AF1419" i="3"/>
  <c r="AE1419" i="3"/>
  <c r="AD1419" i="3"/>
  <c r="AC1419" i="3"/>
  <c r="AV1418" i="3"/>
  <c r="AR1418" i="3"/>
  <c r="AQ1418" i="3"/>
  <c r="AP1418" i="3"/>
  <c r="AN1418" i="3"/>
  <c r="AL1418" i="3"/>
  <c r="AK1418" i="3"/>
  <c r="AJ1418" i="3"/>
  <c r="AI1418" i="3"/>
  <c r="AG1418" i="3"/>
  <c r="AF1418" i="3"/>
  <c r="AE1418" i="3"/>
  <c r="AD1418" i="3"/>
  <c r="AC1418" i="3"/>
  <c r="AV1417" i="3"/>
  <c r="AR1417" i="3"/>
  <c r="AQ1417" i="3"/>
  <c r="AP1417" i="3"/>
  <c r="AN1417" i="3"/>
  <c r="AL1417" i="3"/>
  <c r="AK1417" i="3"/>
  <c r="AJ1417" i="3"/>
  <c r="AI1417" i="3"/>
  <c r="AG1417" i="3"/>
  <c r="AF1417" i="3"/>
  <c r="AE1417" i="3"/>
  <c r="AD1417" i="3"/>
  <c r="AC1417" i="3"/>
  <c r="AV1416" i="3"/>
  <c r="AR1416" i="3"/>
  <c r="AQ1416" i="3"/>
  <c r="AP1416" i="3"/>
  <c r="AN1416" i="3"/>
  <c r="AL1416" i="3"/>
  <c r="AK1416" i="3"/>
  <c r="AJ1416" i="3"/>
  <c r="AI1416" i="3"/>
  <c r="AG1416" i="3"/>
  <c r="AF1416" i="3"/>
  <c r="AE1416" i="3"/>
  <c r="AD1416" i="3"/>
  <c r="AC1416" i="3"/>
  <c r="AV1415" i="3"/>
  <c r="AR1415" i="3"/>
  <c r="AQ1415" i="3"/>
  <c r="AP1415" i="3"/>
  <c r="AN1415" i="3"/>
  <c r="AL1415" i="3"/>
  <c r="AK1415" i="3"/>
  <c r="AJ1415" i="3"/>
  <c r="AI1415" i="3"/>
  <c r="AG1415" i="3"/>
  <c r="AF1415" i="3"/>
  <c r="AE1415" i="3"/>
  <c r="AD1415" i="3"/>
  <c r="AC1415" i="3"/>
  <c r="AV1414" i="3"/>
  <c r="AR1414" i="3"/>
  <c r="AQ1414" i="3"/>
  <c r="AP1414" i="3"/>
  <c r="AN1414" i="3"/>
  <c r="AL1414" i="3"/>
  <c r="AK1414" i="3"/>
  <c r="AJ1414" i="3"/>
  <c r="AI1414" i="3"/>
  <c r="AG1414" i="3"/>
  <c r="AF1414" i="3"/>
  <c r="AE1414" i="3"/>
  <c r="AD1414" i="3"/>
  <c r="AC1414" i="3"/>
  <c r="AV1413" i="3"/>
  <c r="AR1413" i="3"/>
  <c r="AQ1413" i="3"/>
  <c r="AP1413" i="3"/>
  <c r="AN1413" i="3"/>
  <c r="AL1413" i="3"/>
  <c r="AK1413" i="3"/>
  <c r="AJ1413" i="3"/>
  <c r="AI1413" i="3"/>
  <c r="AG1413" i="3"/>
  <c r="AF1413" i="3"/>
  <c r="AE1413" i="3"/>
  <c r="AD1413" i="3"/>
  <c r="AC1413" i="3"/>
  <c r="AV1412" i="3"/>
  <c r="AR1412" i="3"/>
  <c r="AQ1412" i="3"/>
  <c r="AP1412" i="3"/>
  <c r="AN1412" i="3"/>
  <c r="AL1412" i="3"/>
  <c r="AK1412" i="3"/>
  <c r="AJ1412" i="3"/>
  <c r="AI1412" i="3"/>
  <c r="AG1412" i="3"/>
  <c r="AF1412" i="3"/>
  <c r="AE1412" i="3"/>
  <c r="AD1412" i="3"/>
  <c r="AC1412" i="3"/>
  <c r="AV1411" i="3"/>
  <c r="AR1411" i="3"/>
  <c r="AQ1411" i="3"/>
  <c r="AP1411" i="3"/>
  <c r="AN1411" i="3"/>
  <c r="AL1411" i="3"/>
  <c r="AK1411" i="3"/>
  <c r="AJ1411" i="3"/>
  <c r="AI1411" i="3"/>
  <c r="AG1411" i="3"/>
  <c r="AF1411" i="3"/>
  <c r="AE1411" i="3"/>
  <c r="AD1411" i="3"/>
  <c r="AC1411" i="3"/>
  <c r="AV1410" i="3"/>
  <c r="AR1410" i="3"/>
  <c r="AQ1410" i="3"/>
  <c r="AP1410" i="3"/>
  <c r="AN1410" i="3"/>
  <c r="AL1410" i="3"/>
  <c r="AK1410" i="3"/>
  <c r="AJ1410" i="3"/>
  <c r="AI1410" i="3"/>
  <c r="AG1410" i="3"/>
  <c r="AF1410" i="3"/>
  <c r="AE1410" i="3"/>
  <c r="AD1410" i="3"/>
  <c r="AC1410" i="3"/>
  <c r="AV1409" i="3"/>
  <c r="AR1409" i="3"/>
  <c r="AQ1409" i="3"/>
  <c r="AP1409" i="3"/>
  <c r="AN1409" i="3"/>
  <c r="AL1409" i="3"/>
  <c r="AK1409" i="3"/>
  <c r="AJ1409" i="3"/>
  <c r="AI1409" i="3"/>
  <c r="AG1409" i="3"/>
  <c r="AF1409" i="3"/>
  <c r="AE1409" i="3"/>
  <c r="AD1409" i="3"/>
  <c r="AC1409" i="3"/>
  <c r="AV1408" i="3"/>
  <c r="AR1408" i="3"/>
  <c r="AQ1408" i="3"/>
  <c r="AP1408" i="3"/>
  <c r="AN1408" i="3"/>
  <c r="AL1408" i="3"/>
  <c r="AK1408" i="3"/>
  <c r="AJ1408" i="3"/>
  <c r="AI1408" i="3"/>
  <c r="AG1408" i="3"/>
  <c r="AF1408" i="3"/>
  <c r="AE1408" i="3"/>
  <c r="AD1408" i="3"/>
  <c r="AC1408" i="3"/>
  <c r="AV1407" i="3"/>
  <c r="AR1407" i="3"/>
  <c r="AQ1407" i="3"/>
  <c r="AP1407" i="3"/>
  <c r="AN1407" i="3"/>
  <c r="AL1407" i="3"/>
  <c r="AK1407" i="3"/>
  <c r="AJ1407" i="3"/>
  <c r="AI1407" i="3"/>
  <c r="AG1407" i="3"/>
  <c r="AF1407" i="3"/>
  <c r="AE1407" i="3"/>
  <c r="AD1407" i="3"/>
  <c r="AC1407" i="3"/>
  <c r="AV1406" i="3"/>
  <c r="AR1406" i="3"/>
  <c r="AQ1406" i="3"/>
  <c r="AP1406" i="3"/>
  <c r="AN1406" i="3"/>
  <c r="AL1406" i="3"/>
  <c r="AK1406" i="3"/>
  <c r="AJ1406" i="3"/>
  <c r="AI1406" i="3"/>
  <c r="AG1406" i="3"/>
  <c r="AF1406" i="3"/>
  <c r="AE1406" i="3"/>
  <c r="AD1406" i="3"/>
  <c r="AC1406" i="3"/>
  <c r="AV1405" i="3"/>
  <c r="AR1405" i="3"/>
  <c r="AQ1405" i="3"/>
  <c r="AP1405" i="3"/>
  <c r="AN1405" i="3"/>
  <c r="AL1405" i="3"/>
  <c r="AK1405" i="3"/>
  <c r="AJ1405" i="3"/>
  <c r="AI1405" i="3"/>
  <c r="AG1405" i="3"/>
  <c r="AF1405" i="3"/>
  <c r="AE1405" i="3"/>
  <c r="AD1405" i="3"/>
  <c r="AC1405" i="3"/>
  <c r="AV1404" i="3"/>
  <c r="AR1404" i="3"/>
  <c r="AQ1404" i="3"/>
  <c r="AP1404" i="3"/>
  <c r="AN1404" i="3"/>
  <c r="AL1404" i="3"/>
  <c r="AK1404" i="3"/>
  <c r="AJ1404" i="3"/>
  <c r="AI1404" i="3"/>
  <c r="AG1404" i="3"/>
  <c r="AF1404" i="3"/>
  <c r="AE1404" i="3"/>
  <c r="AD1404" i="3"/>
  <c r="AC1404" i="3"/>
  <c r="AV1403" i="3"/>
  <c r="AR1403" i="3"/>
  <c r="AQ1403" i="3"/>
  <c r="AP1403" i="3"/>
  <c r="AN1403" i="3"/>
  <c r="AL1403" i="3"/>
  <c r="AK1403" i="3"/>
  <c r="AJ1403" i="3"/>
  <c r="AI1403" i="3"/>
  <c r="AG1403" i="3"/>
  <c r="AF1403" i="3"/>
  <c r="AE1403" i="3"/>
  <c r="AD1403" i="3"/>
  <c r="AC1403" i="3"/>
  <c r="AV1402" i="3"/>
  <c r="AR1402" i="3"/>
  <c r="AQ1402" i="3"/>
  <c r="AP1402" i="3"/>
  <c r="AN1402" i="3"/>
  <c r="AL1402" i="3"/>
  <c r="AK1402" i="3"/>
  <c r="AJ1402" i="3"/>
  <c r="AI1402" i="3"/>
  <c r="AG1402" i="3"/>
  <c r="AF1402" i="3"/>
  <c r="AE1402" i="3"/>
  <c r="AD1402" i="3"/>
  <c r="AC1402" i="3"/>
  <c r="AV1401" i="3"/>
  <c r="AR1401" i="3"/>
  <c r="AQ1401" i="3"/>
  <c r="AP1401" i="3"/>
  <c r="AN1401" i="3"/>
  <c r="AL1401" i="3"/>
  <c r="AK1401" i="3"/>
  <c r="AJ1401" i="3"/>
  <c r="AI1401" i="3"/>
  <c r="AG1401" i="3"/>
  <c r="AF1401" i="3"/>
  <c r="AE1401" i="3"/>
  <c r="AD1401" i="3"/>
  <c r="AC1401" i="3"/>
  <c r="AV1400" i="3"/>
  <c r="AR1400" i="3"/>
  <c r="AQ1400" i="3"/>
  <c r="AP1400" i="3"/>
  <c r="AN1400" i="3"/>
  <c r="AL1400" i="3"/>
  <c r="AK1400" i="3"/>
  <c r="AJ1400" i="3"/>
  <c r="AI1400" i="3"/>
  <c r="AG1400" i="3"/>
  <c r="AF1400" i="3"/>
  <c r="AE1400" i="3"/>
  <c r="AD1400" i="3"/>
  <c r="AC1400" i="3"/>
  <c r="AV1399" i="3"/>
  <c r="AR1399" i="3"/>
  <c r="AQ1399" i="3"/>
  <c r="AP1399" i="3"/>
  <c r="AN1399" i="3"/>
  <c r="AL1399" i="3"/>
  <c r="AK1399" i="3"/>
  <c r="AJ1399" i="3"/>
  <c r="AI1399" i="3"/>
  <c r="AG1399" i="3"/>
  <c r="AF1399" i="3"/>
  <c r="AE1399" i="3"/>
  <c r="AD1399" i="3"/>
  <c r="AC1399" i="3"/>
  <c r="AV1398" i="3"/>
  <c r="AR1398" i="3"/>
  <c r="AQ1398" i="3"/>
  <c r="AP1398" i="3"/>
  <c r="AN1398" i="3"/>
  <c r="AL1398" i="3"/>
  <c r="AK1398" i="3"/>
  <c r="AJ1398" i="3"/>
  <c r="AI1398" i="3"/>
  <c r="AG1398" i="3"/>
  <c r="AF1398" i="3"/>
  <c r="AE1398" i="3"/>
  <c r="AD1398" i="3"/>
  <c r="AC1398" i="3"/>
  <c r="AV1397" i="3"/>
  <c r="AR1397" i="3"/>
  <c r="AQ1397" i="3"/>
  <c r="AP1397" i="3"/>
  <c r="AN1397" i="3"/>
  <c r="AL1397" i="3"/>
  <c r="AK1397" i="3"/>
  <c r="AJ1397" i="3"/>
  <c r="AI1397" i="3"/>
  <c r="AG1397" i="3"/>
  <c r="AF1397" i="3"/>
  <c r="AE1397" i="3"/>
  <c r="AD1397" i="3"/>
  <c r="AC1397" i="3"/>
  <c r="AV1396" i="3"/>
  <c r="AR1396" i="3"/>
  <c r="AQ1396" i="3"/>
  <c r="AP1396" i="3"/>
  <c r="AN1396" i="3"/>
  <c r="AL1396" i="3"/>
  <c r="AK1396" i="3"/>
  <c r="AJ1396" i="3"/>
  <c r="AI1396" i="3"/>
  <c r="AG1396" i="3"/>
  <c r="AF1396" i="3"/>
  <c r="AE1396" i="3"/>
  <c r="AD1396" i="3"/>
  <c r="AC1396" i="3"/>
  <c r="AV1395" i="3"/>
  <c r="AR1395" i="3"/>
  <c r="AQ1395" i="3"/>
  <c r="AP1395" i="3"/>
  <c r="AN1395" i="3"/>
  <c r="AL1395" i="3"/>
  <c r="AK1395" i="3"/>
  <c r="AJ1395" i="3"/>
  <c r="AI1395" i="3"/>
  <c r="AG1395" i="3"/>
  <c r="AF1395" i="3"/>
  <c r="AE1395" i="3"/>
  <c r="AD1395" i="3"/>
  <c r="AC1395" i="3"/>
  <c r="AV1394" i="3"/>
  <c r="AR1394" i="3"/>
  <c r="AQ1394" i="3"/>
  <c r="AP1394" i="3"/>
  <c r="AN1394" i="3"/>
  <c r="AL1394" i="3"/>
  <c r="AK1394" i="3"/>
  <c r="AJ1394" i="3"/>
  <c r="AI1394" i="3"/>
  <c r="AG1394" i="3"/>
  <c r="AF1394" i="3"/>
  <c r="AE1394" i="3"/>
  <c r="AD1394" i="3"/>
  <c r="AC1394" i="3"/>
  <c r="AV1393" i="3"/>
  <c r="AR1393" i="3"/>
  <c r="AQ1393" i="3"/>
  <c r="AP1393" i="3"/>
  <c r="AN1393" i="3"/>
  <c r="AL1393" i="3"/>
  <c r="AK1393" i="3"/>
  <c r="AJ1393" i="3"/>
  <c r="AI1393" i="3"/>
  <c r="AG1393" i="3"/>
  <c r="AF1393" i="3"/>
  <c r="AE1393" i="3"/>
  <c r="AD1393" i="3"/>
  <c r="AC1393" i="3"/>
  <c r="AV1392" i="3"/>
  <c r="AR1392" i="3"/>
  <c r="AQ1392" i="3"/>
  <c r="AP1392" i="3"/>
  <c r="AN1392" i="3"/>
  <c r="AL1392" i="3"/>
  <c r="AK1392" i="3"/>
  <c r="AJ1392" i="3"/>
  <c r="AI1392" i="3"/>
  <c r="AG1392" i="3"/>
  <c r="AF1392" i="3"/>
  <c r="AE1392" i="3"/>
  <c r="AD1392" i="3"/>
  <c r="AC1392" i="3"/>
  <c r="AV1391" i="3"/>
  <c r="AR1391" i="3"/>
  <c r="AQ1391" i="3"/>
  <c r="AP1391" i="3"/>
  <c r="AN1391" i="3"/>
  <c r="AL1391" i="3"/>
  <c r="AK1391" i="3"/>
  <c r="AJ1391" i="3"/>
  <c r="AI1391" i="3"/>
  <c r="AG1391" i="3"/>
  <c r="AF1391" i="3"/>
  <c r="AE1391" i="3"/>
  <c r="AD1391" i="3"/>
  <c r="AC1391" i="3"/>
  <c r="AV1390" i="3"/>
  <c r="AR1390" i="3"/>
  <c r="AQ1390" i="3"/>
  <c r="AP1390" i="3"/>
  <c r="AN1390" i="3"/>
  <c r="AL1390" i="3"/>
  <c r="AK1390" i="3"/>
  <c r="AJ1390" i="3"/>
  <c r="AI1390" i="3"/>
  <c r="AG1390" i="3"/>
  <c r="AF1390" i="3"/>
  <c r="AE1390" i="3"/>
  <c r="AD1390" i="3"/>
  <c r="AC1390" i="3"/>
  <c r="AV1389" i="3"/>
  <c r="AR1389" i="3"/>
  <c r="AQ1389" i="3"/>
  <c r="AP1389" i="3"/>
  <c r="AN1389" i="3"/>
  <c r="AL1389" i="3"/>
  <c r="AK1389" i="3"/>
  <c r="AJ1389" i="3"/>
  <c r="AI1389" i="3"/>
  <c r="AG1389" i="3"/>
  <c r="AF1389" i="3"/>
  <c r="AE1389" i="3"/>
  <c r="AD1389" i="3"/>
  <c r="AC1389" i="3"/>
  <c r="AV1388" i="3"/>
  <c r="AR1388" i="3"/>
  <c r="AQ1388" i="3"/>
  <c r="AP1388" i="3"/>
  <c r="AN1388" i="3"/>
  <c r="AL1388" i="3"/>
  <c r="AK1388" i="3"/>
  <c r="AJ1388" i="3"/>
  <c r="AI1388" i="3"/>
  <c r="AG1388" i="3"/>
  <c r="AF1388" i="3"/>
  <c r="AE1388" i="3"/>
  <c r="AD1388" i="3"/>
  <c r="AC1388" i="3"/>
  <c r="AV1387" i="3"/>
  <c r="AR1387" i="3"/>
  <c r="AQ1387" i="3"/>
  <c r="AP1387" i="3"/>
  <c r="AN1387" i="3"/>
  <c r="AL1387" i="3"/>
  <c r="AK1387" i="3"/>
  <c r="AJ1387" i="3"/>
  <c r="AI1387" i="3"/>
  <c r="AG1387" i="3"/>
  <c r="AF1387" i="3"/>
  <c r="AE1387" i="3"/>
  <c r="AD1387" i="3"/>
  <c r="AC1387" i="3"/>
  <c r="AV1386" i="3"/>
  <c r="AR1386" i="3"/>
  <c r="AQ1386" i="3"/>
  <c r="AP1386" i="3"/>
  <c r="AN1386" i="3"/>
  <c r="AL1386" i="3"/>
  <c r="AK1386" i="3"/>
  <c r="AJ1386" i="3"/>
  <c r="AI1386" i="3"/>
  <c r="AG1386" i="3"/>
  <c r="AF1386" i="3"/>
  <c r="AE1386" i="3"/>
  <c r="AD1386" i="3"/>
  <c r="AC1386" i="3"/>
  <c r="AV1385" i="3"/>
  <c r="AR1385" i="3"/>
  <c r="AQ1385" i="3"/>
  <c r="AP1385" i="3"/>
  <c r="AN1385" i="3"/>
  <c r="AL1385" i="3"/>
  <c r="AK1385" i="3"/>
  <c r="AJ1385" i="3"/>
  <c r="AI1385" i="3"/>
  <c r="AG1385" i="3"/>
  <c r="AF1385" i="3"/>
  <c r="AE1385" i="3"/>
  <c r="AD1385" i="3"/>
  <c r="AC1385" i="3"/>
  <c r="AV1384" i="3"/>
  <c r="AR1384" i="3"/>
  <c r="AQ1384" i="3"/>
  <c r="AP1384" i="3"/>
  <c r="AN1384" i="3"/>
  <c r="AL1384" i="3"/>
  <c r="AK1384" i="3"/>
  <c r="AJ1384" i="3"/>
  <c r="AI1384" i="3"/>
  <c r="AG1384" i="3"/>
  <c r="AF1384" i="3"/>
  <c r="AE1384" i="3"/>
  <c r="AD1384" i="3"/>
  <c r="AC1384" i="3"/>
  <c r="AV1383" i="3"/>
  <c r="AR1383" i="3"/>
  <c r="AQ1383" i="3"/>
  <c r="AP1383" i="3"/>
  <c r="AN1383" i="3"/>
  <c r="AL1383" i="3"/>
  <c r="AK1383" i="3"/>
  <c r="AJ1383" i="3"/>
  <c r="AI1383" i="3"/>
  <c r="AG1383" i="3"/>
  <c r="AF1383" i="3"/>
  <c r="AE1383" i="3"/>
  <c r="AD1383" i="3"/>
  <c r="AC1383" i="3"/>
  <c r="AV1382" i="3"/>
  <c r="AR1382" i="3"/>
  <c r="AQ1382" i="3"/>
  <c r="AP1382" i="3"/>
  <c r="AN1382" i="3"/>
  <c r="AL1382" i="3"/>
  <c r="AK1382" i="3"/>
  <c r="AJ1382" i="3"/>
  <c r="AI1382" i="3"/>
  <c r="AG1382" i="3"/>
  <c r="AF1382" i="3"/>
  <c r="AE1382" i="3"/>
  <c r="AD1382" i="3"/>
  <c r="AC1382" i="3"/>
  <c r="AV1381" i="3"/>
  <c r="AR1381" i="3"/>
  <c r="AQ1381" i="3"/>
  <c r="AP1381" i="3"/>
  <c r="AN1381" i="3"/>
  <c r="AL1381" i="3"/>
  <c r="AK1381" i="3"/>
  <c r="AJ1381" i="3"/>
  <c r="AI1381" i="3"/>
  <c r="AG1381" i="3"/>
  <c r="AF1381" i="3"/>
  <c r="AE1381" i="3"/>
  <c r="AD1381" i="3"/>
  <c r="AC1381" i="3"/>
  <c r="AV1380" i="3"/>
  <c r="AR1380" i="3"/>
  <c r="AQ1380" i="3"/>
  <c r="AP1380" i="3"/>
  <c r="AN1380" i="3"/>
  <c r="AL1380" i="3"/>
  <c r="AK1380" i="3"/>
  <c r="AJ1380" i="3"/>
  <c r="AI1380" i="3"/>
  <c r="AG1380" i="3"/>
  <c r="AF1380" i="3"/>
  <c r="AE1380" i="3"/>
  <c r="AD1380" i="3"/>
  <c r="AC1380" i="3"/>
  <c r="AV1379" i="3"/>
  <c r="AR1379" i="3"/>
  <c r="AQ1379" i="3"/>
  <c r="AP1379" i="3"/>
  <c r="AN1379" i="3"/>
  <c r="AL1379" i="3"/>
  <c r="AK1379" i="3"/>
  <c r="AJ1379" i="3"/>
  <c r="AI1379" i="3"/>
  <c r="AG1379" i="3"/>
  <c r="AF1379" i="3"/>
  <c r="AE1379" i="3"/>
  <c r="AD1379" i="3"/>
  <c r="AC1379" i="3"/>
  <c r="AV1378" i="3"/>
  <c r="AR1378" i="3"/>
  <c r="AQ1378" i="3"/>
  <c r="AP1378" i="3"/>
  <c r="AN1378" i="3"/>
  <c r="AL1378" i="3"/>
  <c r="AK1378" i="3"/>
  <c r="AJ1378" i="3"/>
  <c r="AI1378" i="3"/>
  <c r="AG1378" i="3"/>
  <c r="AF1378" i="3"/>
  <c r="AE1378" i="3"/>
  <c r="AD1378" i="3"/>
  <c r="AC1378" i="3"/>
  <c r="AV1377" i="3"/>
  <c r="AR1377" i="3"/>
  <c r="AQ1377" i="3"/>
  <c r="AP1377" i="3"/>
  <c r="AN1377" i="3"/>
  <c r="AL1377" i="3"/>
  <c r="AK1377" i="3"/>
  <c r="AJ1377" i="3"/>
  <c r="AI1377" i="3"/>
  <c r="AG1377" i="3"/>
  <c r="AF1377" i="3"/>
  <c r="AE1377" i="3"/>
  <c r="AD1377" i="3"/>
  <c r="AC1377" i="3"/>
  <c r="AV1376" i="3"/>
  <c r="AR1376" i="3"/>
  <c r="AQ1376" i="3"/>
  <c r="AP1376" i="3"/>
  <c r="AN1376" i="3"/>
  <c r="AL1376" i="3"/>
  <c r="AK1376" i="3"/>
  <c r="AJ1376" i="3"/>
  <c r="AI1376" i="3"/>
  <c r="AG1376" i="3"/>
  <c r="AF1376" i="3"/>
  <c r="AE1376" i="3"/>
  <c r="AD1376" i="3"/>
  <c r="AC1376" i="3"/>
  <c r="AV1375" i="3"/>
  <c r="AR1375" i="3"/>
  <c r="AQ1375" i="3"/>
  <c r="AP1375" i="3"/>
  <c r="AN1375" i="3"/>
  <c r="AL1375" i="3"/>
  <c r="AK1375" i="3"/>
  <c r="AJ1375" i="3"/>
  <c r="AI1375" i="3"/>
  <c r="AG1375" i="3"/>
  <c r="AF1375" i="3"/>
  <c r="AE1375" i="3"/>
  <c r="AD1375" i="3"/>
  <c r="AC1375" i="3"/>
  <c r="AV1374" i="3"/>
  <c r="AR1374" i="3"/>
  <c r="AQ1374" i="3"/>
  <c r="AP1374" i="3"/>
  <c r="AN1374" i="3"/>
  <c r="AL1374" i="3"/>
  <c r="AK1374" i="3"/>
  <c r="AJ1374" i="3"/>
  <c r="AI1374" i="3"/>
  <c r="AG1374" i="3"/>
  <c r="AF1374" i="3"/>
  <c r="AE1374" i="3"/>
  <c r="AD1374" i="3"/>
  <c r="AC1374" i="3"/>
  <c r="AV1373" i="3"/>
  <c r="AR1373" i="3"/>
  <c r="AQ1373" i="3"/>
  <c r="AP1373" i="3"/>
  <c r="AN1373" i="3"/>
  <c r="AL1373" i="3"/>
  <c r="AK1373" i="3"/>
  <c r="AJ1373" i="3"/>
  <c r="AI1373" i="3"/>
  <c r="AG1373" i="3"/>
  <c r="AF1373" i="3"/>
  <c r="AE1373" i="3"/>
  <c r="AD1373" i="3"/>
  <c r="AC1373" i="3"/>
  <c r="AV1372" i="3"/>
  <c r="AR1372" i="3"/>
  <c r="AQ1372" i="3"/>
  <c r="AP1372" i="3"/>
  <c r="AN1372" i="3"/>
  <c r="AL1372" i="3"/>
  <c r="AK1372" i="3"/>
  <c r="AJ1372" i="3"/>
  <c r="AI1372" i="3"/>
  <c r="AG1372" i="3"/>
  <c r="AF1372" i="3"/>
  <c r="AE1372" i="3"/>
  <c r="AD1372" i="3"/>
  <c r="AC1372" i="3"/>
  <c r="AV1371" i="3"/>
  <c r="AR1371" i="3"/>
  <c r="AQ1371" i="3"/>
  <c r="AP1371" i="3"/>
  <c r="AN1371" i="3"/>
  <c r="AL1371" i="3"/>
  <c r="AK1371" i="3"/>
  <c r="AJ1371" i="3"/>
  <c r="AI1371" i="3"/>
  <c r="AG1371" i="3"/>
  <c r="AF1371" i="3"/>
  <c r="AE1371" i="3"/>
  <c r="AD1371" i="3"/>
  <c r="AC1371" i="3"/>
  <c r="AV1370" i="3"/>
  <c r="AR1370" i="3"/>
  <c r="AQ1370" i="3"/>
  <c r="AP1370" i="3"/>
  <c r="AN1370" i="3"/>
  <c r="AL1370" i="3"/>
  <c r="AK1370" i="3"/>
  <c r="AJ1370" i="3"/>
  <c r="AI1370" i="3"/>
  <c r="AG1370" i="3"/>
  <c r="AF1370" i="3"/>
  <c r="AE1370" i="3"/>
  <c r="AD1370" i="3"/>
  <c r="AC1370" i="3"/>
  <c r="AV1369" i="3"/>
  <c r="AR1369" i="3"/>
  <c r="AQ1369" i="3"/>
  <c r="AP1369" i="3"/>
  <c r="AN1369" i="3"/>
  <c r="AL1369" i="3"/>
  <c r="AK1369" i="3"/>
  <c r="AJ1369" i="3"/>
  <c r="AI1369" i="3"/>
  <c r="AG1369" i="3"/>
  <c r="AF1369" i="3"/>
  <c r="AE1369" i="3"/>
  <c r="AD1369" i="3"/>
  <c r="AC1369" i="3"/>
  <c r="AV1368" i="3"/>
  <c r="AR1368" i="3"/>
  <c r="AQ1368" i="3"/>
  <c r="AP1368" i="3"/>
  <c r="AN1368" i="3"/>
  <c r="AL1368" i="3"/>
  <c r="AK1368" i="3"/>
  <c r="AJ1368" i="3"/>
  <c r="AI1368" i="3"/>
  <c r="AG1368" i="3"/>
  <c r="AF1368" i="3"/>
  <c r="AE1368" i="3"/>
  <c r="AD1368" i="3"/>
  <c r="AC1368" i="3"/>
  <c r="AV1367" i="3"/>
  <c r="AR1367" i="3"/>
  <c r="AQ1367" i="3"/>
  <c r="AP1367" i="3"/>
  <c r="AN1367" i="3"/>
  <c r="AL1367" i="3"/>
  <c r="AK1367" i="3"/>
  <c r="AJ1367" i="3"/>
  <c r="AI1367" i="3"/>
  <c r="AG1367" i="3"/>
  <c r="AF1367" i="3"/>
  <c r="AE1367" i="3"/>
  <c r="AD1367" i="3"/>
  <c r="AC1367" i="3"/>
  <c r="AV1366" i="3"/>
  <c r="AR1366" i="3"/>
  <c r="AQ1366" i="3"/>
  <c r="AP1366" i="3"/>
  <c r="AN1366" i="3"/>
  <c r="AL1366" i="3"/>
  <c r="AK1366" i="3"/>
  <c r="AJ1366" i="3"/>
  <c r="AI1366" i="3"/>
  <c r="AG1366" i="3"/>
  <c r="AF1366" i="3"/>
  <c r="AE1366" i="3"/>
  <c r="AD1366" i="3"/>
  <c r="AC1366" i="3"/>
  <c r="AV1365" i="3"/>
  <c r="AR1365" i="3"/>
  <c r="AQ1365" i="3"/>
  <c r="AP1365" i="3"/>
  <c r="AN1365" i="3"/>
  <c r="AL1365" i="3"/>
  <c r="AK1365" i="3"/>
  <c r="AJ1365" i="3"/>
  <c r="AI1365" i="3"/>
  <c r="AG1365" i="3"/>
  <c r="AF1365" i="3"/>
  <c r="AE1365" i="3"/>
  <c r="AD1365" i="3"/>
  <c r="AC1365" i="3"/>
  <c r="AV1364" i="3"/>
  <c r="AR1364" i="3"/>
  <c r="AQ1364" i="3"/>
  <c r="AP1364" i="3"/>
  <c r="AN1364" i="3"/>
  <c r="AL1364" i="3"/>
  <c r="AK1364" i="3"/>
  <c r="AJ1364" i="3"/>
  <c r="AI1364" i="3"/>
  <c r="AG1364" i="3"/>
  <c r="AF1364" i="3"/>
  <c r="AE1364" i="3"/>
  <c r="AD1364" i="3"/>
  <c r="AC1364" i="3"/>
  <c r="AV1363" i="3"/>
  <c r="AR1363" i="3"/>
  <c r="AQ1363" i="3"/>
  <c r="AP1363" i="3"/>
  <c r="AN1363" i="3"/>
  <c r="AL1363" i="3"/>
  <c r="AK1363" i="3"/>
  <c r="AJ1363" i="3"/>
  <c r="AI1363" i="3"/>
  <c r="AG1363" i="3"/>
  <c r="AF1363" i="3"/>
  <c r="AE1363" i="3"/>
  <c r="AD1363" i="3"/>
  <c r="AC1363" i="3"/>
  <c r="AV1362" i="3"/>
  <c r="AR1362" i="3"/>
  <c r="AQ1362" i="3"/>
  <c r="AP1362" i="3"/>
  <c r="AN1362" i="3"/>
  <c r="AL1362" i="3"/>
  <c r="AK1362" i="3"/>
  <c r="AJ1362" i="3"/>
  <c r="AI1362" i="3"/>
  <c r="AG1362" i="3"/>
  <c r="AF1362" i="3"/>
  <c r="AE1362" i="3"/>
  <c r="AD1362" i="3"/>
  <c r="AC1362" i="3"/>
  <c r="AV1361" i="3"/>
  <c r="AR1361" i="3"/>
  <c r="AQ1361" i="3"/>
  <c r="AP1361" i="3"/>
  <c r="AN1361" i="3"/>
  <c r="AL1361" i="3"/>
  <c r="AK1361" i="3"/>
  <c r="AJ1361" i="3"/>
  <c r="AI1361" i="3"/>
  <c r="AG1361" i="3"/>
  <c r="AF1361" i="3"/>
  <c r="AE1361" i="3"/>
  <c r="AD1361" i="3"/>
  <c r="AC1361" i="3"/>
  <c r="AV1360" i="3"/>
  <c r="AR1360" i="3"/>
  <c r="AQ1360" i="3"/>
  <c r="AP1360" i="3"/>
  <c r="AN1360" i="3"/>
  <c r="AL1360" i="3"/>
  <c r="AK1360" i="3"/>
  <c r="AJ1360" i="3"/>
  <c r="AI1360" i="3"/>
  <c r="AG1360" i="3"/>
  <c r="AF1360" i="3"/>
  <c r="AE1360" i="3"/>
  <c r="AD1360" i="3"/>
  <c r="AC1360" i="3"/>
  <c r="AV1359" i="3"/>
  <c r="AR1359" i="3"/>
  <c r="AQ1359" i="3"/>
  <c r="AP1359" i="3"/>
  <c r="AN1359" i="3"/>
  <c r="AL1359" i="3"/>
  <c r="AK1359" i="3"/>
  <c r="AJ1359" i="3"/>
  <c r="AI1359" i="3"/>
  <c r="AG1359" i="3"/>
  <c r="AF1359" i="3"/>
  <c r="AE1359" i="3"/>
  <c r="AD1359" i="3"/>
  <c r="AC1359" i="3"/>
  <c r="AV1358" i="3"/>
  <c r="AR1358" i="3"/>
  <c r="AQ1358" i="3"/>
  <c r="AP1358" i="3"/>
  <c r="AN1358" i="3"/>
  <c r="AL1358" i="3"/>
  <c r="AK1358" i="3"/>
  <c r="AJ1358" i="3"/>
  <c r="AI1358" i="3"/>
  <c r="AG1358" i="3"/>
  <c r="AF1358" i="3"/>
  <c r="AE1358" i="3"/>
  <c r="AD1358" i="3"/>
  <c r="AC1358" i="3"/>
  <c r="AV1357" i="3"/>
  <c r="AR1357" i="3"/>
  <c r="AQ1357" i="3"/>
  <c r="AP1357" i="3"/>
  <c r="AN1357" i="3"/>
  <c r="AL1357" i="3"/>
  <c r="AK1357" i="3"/>
  <c r="AJ1357" i="3"/>
  <c r="AI1357" i="3"/>
  <c r="AG1357" i="3"/>
  <c r="AF1357" i="3"/>
  <c r="AE1357" i="3"/>
  <c r="AD1357" i="3"/>
  <c r="AC1357" i="3"/>
  <c r="AV1356" i="3"/>
  <c r="AR1356" i="3"/>
  <c r="AQ1356" i="3"/>
  <c r="AP1356" i="3"/>
  <c r="AN1356" i="3"/>
  <c r="AL1356" i="3"/>
  <c r="AK1356" i="3"/>
  <c r="AJ1356" i="3"/>
  <c r="AI1356" i="3"/>
  <c r="AG1356" i="3"/>
  <c r="AF1356" i="3"/>
  <c r="AE1356" i="3"/>
  <c r="AD1356" i="3"/>
  <c r="AC1356" i="3"/>
  <c r="AV1355" i="3"/>
  <c r="AR1355" i="3"/>
  <c r="AQ1355" i="3"/>
  <c r="AP1355" i="3"/>
  <c r="AN1355" i="3"/>
  <c r="AL1355" i="3"/>
  <c r="AK1355" i="3"/>
  <c r="AJ1355" i="3"/>
  <c r="AI1355" i="3"/>
  <c r="AG1355" i="3"/>
  <c r="AF1355" i="3"/>
  <c r="AE1355" i="3"/>
  <c r="AD1355" i="3"/>
  <c r="AC1355" i="3"/>
  <c r="AV1354" i="3"/>
  <c r="AR1354" i="3"/>
  <c r="AQ1354" i="3"/>
  <c r="AP1354" i="3"/>
  <c r="AN1354" i="3"/>
  <c r="AL1354" i="3"/>
  <c r="AK1354" i="3"/>
  <c r="AJ1354" i="3"/>
  <c r="AI1354" i="3"/>
  <c r="AG1354" i="3"/>
  <c r="AF1354" i="3"/>
  <c r="AE1354" i="3"/>
  <c r="AD1354" i="3"/>
  <c r="AC1354" i="3"/>
  <c r="AV1353" i="3"/>
  <c r="AR1353" i="3"/>
  <c r="AQ1353" i="3"/>
  <c r="AP1353" i="3"/>
  <c r="AN1353" i="3"/>
  <c r="AL1353" i="3"/>
  <c r="AK1353" i="3"/>
  <c r="AJ1353" i="3"/>
  <c r="AI1353" i="3"/>
  <c r="AG1353" i="3"/>
  <c r="AF1353" i="3"/>
  <c r="AE1353" i="3"/>
  <c r="AD1353" i="3"/>
  <c r="AC1353" i="3"/>
  <c r="AV1352" i="3"/>
  <c r="AR1352" i="3"/>
  <c r="AQ1352" i="3"/>
  <c r="AP1352" i="3"/>
  <c r="AN1352" i="3"/>
  <c r="AL1352" i="3"/>
  <c r="AK1352" i="3"/>
  <c r="AJ1352" i="3"/>
  <c r="AI1352" i="3"/>
  <c r="AG1352" i="3"/>
  <c r="AF1352" i="3"/>
  <c r="AE1352" i="3"/>
  <c r="AD1352" i="3"/>
  <c r="AC1352" i="3"/>
  <c r="AV1351" i="3"/>
  <c r="AR1351" i="3"/>
  <c r="AQ1351" i="3"/>
  <c r="AP1351" i="3"/>
  <c r="AN1351" i="3"/>
  <c r="AL1351" i="3"/>
  <c r="AK1351" i="3"/>
  <c r="AJ1351" i="3"/>
  <c r="AI1351" i="3"/>
  <c r="AG1351" i="3"/>
  <c r="AF1351" i="3"/>
  <c r="AE1351" i="3"/>
  <c r="AD1351" i="3"/>
  <c r="AC1351" i="3"/>
  <c r="AV1350" i="3"/>
  <c r="AR1350" i="3"/>
  <c r="AQ1350" i="3"/>
  <c r="AP1350" i="3"/>
  <c r="AN1350" i="3"/>
  <c r="AL1350" i="3"/>
  <c r="AK1350" i="3"/>
  <c r="AJ1350" i="3"/>
  <c r="AI1350" i="3"/>
  <c r="AG1350" i="3"/>
  <c r="AF1350" i="3"/>
  <c r="AE1350" i="3"/>
  <c r="AD1350" i="3"/>
  <c r="AC1350" i="3"/>
  <c r="AV1349" i="3"/>
  <c r="AR1349" i="3"/>
  <c r="AQ1349" i="3"/>
  <c r="AP1349" i="3"/>
  <c r="AN1349" i="3"/>
  <c r="AL1349" i="3"/>
  <c r="AK1349" i="3"/>
  <c r="AJ1349" i="3"/>
  <c r="AI1349" i="3"/>
  <c r="AG1349" i="3"/>
  <c r="AF1349" i="3"/>
  <c r="AE1349" i="3"/>
  <c r="AD1349" i="3"/>
  <c r="AC1349" i="3"/>
  <c r="AV1348" i="3"/>
  <c r="AR1348" i="3"/>
  <c r="AQ1348" i="3"/>
  <c r="AP1348" i="3"/>
  <c r="AN1348" i="3"/>
  <c r="AL1348" i="3"/>
  <c r="AK1348" i="3"/>
  <c r="AJ1348" i="3"/>
  <c r="AI1348" i="3"/>
  <c r="AG1348" i="3"/>
  <c r="AF1348" i="3"/>
  <c r="AE1348" i="3"/>
  <c r="AD1348" i="3"/>
  <c r="AC1348" i="3"/>
  <c r="AV1347" i="3"/>
  <c r="AR1347" i="3"/>
  <c r="AQ1347" i="3"/>
  <c r="AP1347" i="3"/>
  <c r="AN1347" i="3"/>
  <c r="AL1347" i="3"/>
  <c r="AK1347" i="3"/>
  <c r="AJ1347" i="3"/>
  <c r="AI1347" i="3"/>
  <c r="AG1347" i="3"/>
  <c r="AF1347" i="3"/>
  <c r="AE1347" i="3"/>
  <c r="AD1347" i="3"/>
  <c r="AC1347" i="3"/>
  <c r="AV1346" i="3"/>
  <c r="AR1346" i="3"/>
  <c r="AQ1346" i="3"/>
  <c r="AP1346" i="3"/>
  <c r="AN1346" i="3"/>
  <c r="AL1346" i="3"/>
  <c r="AK1346" i="3"/>
  <c r="AJ1346" i="3"/>
  <c r="AI1346" i="3"/>
  <c r="AG1346" i="3"/>
  <c r="AF1346" i="3"/>
  <c r="AE1346" i="3"/>
  <c r="AD1346" i="3"/>
  <c r="AC1346" i="3"/>
  <c r="AV1345" i="3"/>
  <c r="AR1345" i="3"/>
  <c r="AQ1345" i="3"/>
  <c r="AP1345" i="3"/>
  <c r="AN1345" i="3"/>
  <c r="AL1345" i="3"/>
  <c r="AK1345" i="3"/>
  <c r="AJ1345" i="3"/>
  <c r="AI1345" i="3"/>
  <c r="AG1345" i="3"/>
  <c r="AF1345" i="3"/>
  <c r="AE1345" i="3"/>
  <c r="AD1345" i="3"/>
  <c r="AC1345" i="3"/>
  <c r="AV1344" i="3"/>
  <c r="AR1344" i="3"/>
  <c r="AQ1344" i="3"/>
  <c r="AP1344" i="3"/>
  <c r="AN1344" i="3"/>
  <c r="AL1344" i="3"/>
  <c r="AK1344" i="3"/>
  <c r="AJ1344" i="3"/>
  <c r="AI1344" i="3"/>
  <c r="AG1344" i="3"/>
  <c r="AF1344" i="3"/>
  <c r="AE1344" i="3"/>
  <c r="AD1344" i="3"/>
  <c r="AC1344" i="3"/>
  <c r="AV1343" i="3"/>
  <c r="AR1343" i="3"/>
  <c r="AQ1343" i="3"/>
  <c r="AP1343" i="3"/>
  <c r="AN1343" i="3"/>
  <c r="AL1343" i="3"/>
  <c r="AK1343" i="3"/>
  <c r="AJ1343" i="3"/>
  <c r="AI1343" i="3"/>
  <c r="AG1343" i="3"/>
  <c r="AF1343" i="3"/>
  <c r="AE1343" i="3"/>
  <c r="AD1343" i="3"/>
  <c r="AC1343" i="3"/>
  <c r="AV1342" i="3"/>
  <c r="AR1342" i="3"/>
  <c r="AQ1342" i="3"/>
  <c r="AP1342" i="3"/>
  <c r="AN1342" i="3"/>
  <c r="AL1342" i="3"/>
  <c r="AK1342" i="3"/>
  <c r="AJ1342" i="3"/>
  <c r="AI1342" i="3"/>
  <c r="AG1342" i="3"/>
  <c r="AF1342" i="3"/>
  <c r="AE1342" i="3"/>
  <c r="AD1342" i="3"/>
  <c r="AC1342" i="3"/>
  <c r="AV1341" i="3"/>
  <c r="AR1341" i="3"/>
  <c r="AQ1341" i="3"/>
  <c r="AP1341" i="3"/>
  <c r="AN1341" i="3"/>
  <c r="AL1341" i="3"/>
  <c r="AK1341" i="3"/>
  <c r="AJ1341" i="3"/>
  <c r="AI1341" i="3"/>
  <c r="AG1341" i="3"/>
  <c r="AF1341" i="3"/>
  <c r="AE1341" i="3"/>
  <c r="AD1341" i="3"/>
  <c r="AC1341" i="3"/>
  <c r="AV1340" i="3"/>
  <c r="AR1340" i="3"/>
  <c r="AQ1340" i="3"/>
  <c r="AP1340" i="3"/>
  <c r="AN1340" i="3"/>
  <c r="AL1340" i="3"/>
  <c r="AK1340" i="3"/>
  <c r="AJ1340" i="3"/>
  <c r="AI1340" i="3"/>
  <c r="AG1340" i="3"/>
  <c r="AF1340" i="3"/>
  <c r="AE1340" i="3"/>
  <c r="AD1340" i="3"/>
  <c r="AC1340" i="3"/>
  <c r="AV1339" i="3"/>
  <c r="AR1339" i="3"/>
  <c r="AQ1339" i="3"/>
  <c r="AP1339" i="3"/>
  <c r="AN1339" i="3"/>
  <c r="AL1339" i="3"/>
  <c r="AK1339" i="3"/>
  <c r="AJ1339" i="3"/>
  <c r="AI1339" i="3"/>
  <c r="AG1339" i="3"/>
  <c r="AF1339" i="3"/>
  <c r="AE1339" i="3"/>
  <c r="AD1339" i="3"/>
  <c r="AC1339" i="3"/>
  <c r="AV1338" i="3"/>
  <c r="AR1338" i="3"/>
  <c r="AQ1338" i="3"/>
  <c r="AP1338" i="3"/>
  <c r="AN1338" i="3"/>
  <c r="AL1338" i="3"/>
  <c r="AK1338" i="3"/>
  <c r="AJ1338" i="3"/>
  <c r="AI1338" i="3"/>
  <c r="AG1338" i="3"/>
  <c r="AF1338" i="3"/>
  <c r="AE1338" i="3"/>
  <c r="AD1338" i="3"/>
  <c r="AC1338" i="3"/>
  <c r="AV1337" i="3"/>
  <c r="AR1337" i="3"/>
  <c r="AQ1337" i="3"/>
  <c r="AP1337" i="3"/>
  <c r="AN1337" i="3"/>
  <c r="AL1337" i="3"/>
  <c r="AK1337" i="3"/>
  <c r="AJ1337" i="3"/>
  <c r="AI1337" i="3"/>
  <c r="AG1337" i="3"/>
  <c r="AF1337" i="3"/>
  <c r="AE1337" i="3"/>
  <c r="AD1337" i="3"/>
  <c r="AC1337" i="3"/>
  <c r="AV1336" i="3"/>
  <c r="AR1336" i="3"/>
  <c r="AQ1336" i="3"/>
  <c r="AP1336" i="3"/>
  <c r="AN1336" i="3"/>
  <c r="AL1336" i="3"/>
  <c r="AK1336" i="3"/>
  <c r="AJ1336" i="3"/>
  <c r="AI1336" i="3"/>
  <c r="AG1336" i="3"/>
  <c r="AF1336" i="3"/>
  <c r="AE1336" i="3"/>
  <c r="AD1336" i="3"/>
  <c r="AC1336" i="3"/>
  <c r="AV1335" i="3"/>
  <c r="AR1335" i="3"/>
  <c r="AQ1335" i="3"/>
  <c r="AP1335" i="3"/>
  <c r="AN1335" i="3"/>
  <c r="AL1335" i="3"/>
  <c r="AK1335" i="3"/>
  <c r="AJ1335" i="3"/>
  <c r="AI1335" i="3"/>
  <c r="AG1335" i="3"/>
  <c r="AF1335" i="3"/>
  <c r="AE1335" i="3"/>
  <c r="AD1335" i="3"/>
  <c r="AC1335" i="3"/>
  <c r="AV1334" i="3"/>
  <c r="AR1334" i="3"/>
  <c r="AQ1334" i="3"/>
  <c r="AP1334" i="3"/>
  <c r="AN1334" i="3"/>
  <c r="AL1334" i="3"/>
  <c r="AK1334" i="3"/>
  <c r="AJ1334" i="3"/>
  <c r="AI1334" i="3"/>
  <c r="AG1334" i="3"/>
  <c r="AF1334" i="3"/>
  <c r="AE1334" i="3"/>
  <c r="AD1334" i="3"/>
  <c r="AC1334" i="3"/>
  <c r="AV1333" i="3"/>
  <c r="AR1333" i="3"/>
  <c r="AQ1333" i="3"/>
  <c r="AP1333" i="3"/>
  <c r="AN1333" i="3"/>
  <c r="AL1333" i="3"/>
  <c r="AK1333" i="3"/>
  <c r="AJ1333" i="3"/>
  <c r="AI1333" i="3"/>
  <c r="AG1333" i="3"/>
  <c r="AF1333" i="3"/>
  <c r="AE1333" i="3"/>
  <c r="AD1333" i="3"/>
  <c r="AC1333" i="3"/>
  <c r="AV1332" i="3"/>
  <c r="AR1332" i="3"/>
  <c r="AQ1332" i="3"/>
  <c r="AP1332" i="3"/>
  <c r="AN1332" i="3"/>
  <c r="AL1332" i="3"/>
  <c r="AK1332" i="3"/>
  <c r="AJ1332" i="3"/>
  <c r="AI1332" i="3"/>
  <c r="AG1332" i="3"/>
  <c r="AF1332" i="3"/>
  <c r="AE1332" i="3"/>
  <c r="AD1332" i="3"/>
  <c r="AC1332" i="3"/>
  <c r="AV1331" i="3"/>
  <c r="AR1331" i="3"/>
  <c r="AQ1331" i="3"/>
  <c r="AP1331" i="3"/>
  <c r="AN1331" i="3"/>
  <c r="AL1331" i="3"/>
  <c r="AK1331" i="3"/>
  <c r="AJ1331" i="3"/>
  <c r="AI1331" i="3"/>
  <c r="AG1331" i="3"/>
  <c r="AF1331" i="3"/>
  <c r="AE1331" i="3"/>
  <c r="AD1331" i="3"/>
  <c r="AC1331" i="3"/>
  <c r="AV1330" i="3"/>
  <c r="AR1330" i="3"/>
  <c r="AQ1330" i="3"/>
  <c r="AP1330" i="3"/>
  <c r="AN1330" i="3"/>
  <c r="AL1330" i="3"/>
  <c r="AK1330" i="3"/>
  <c r="AJ1330" i="3"/>
  <c r="AI1330" i="3"/>
  <c r="AG1330" i="3"/>
  <c r="AF1330" i="3"/>
  <c r="AE1330" i="3"/>
  <c r="AD1330" i="3"/>
  <c r="AC1330" i="3"/>
  <c r="AV1329" i="3"/>
  <c r="AR1329" i="3"/>
  <c r="AQ1329" i="3"/>
  <c r="AP1329" i="3"/>
  <c r="AN1329" i="3"/>
  <c r="AL1329" i="3"/>
  <c r="AK1329" i="3"/>
  <c r="AJ1329" i="3"/>
  <c r="AI1329" i="3"/>
  <c r="AG1329" i="3"/>
  <c r="AF1329" i="3"/>
  <c r="AE1329" i="3"/>
  <c r="AD1329" i="3"/>
  <c r="AC1329" i="3"/>
  <c r="AV1328" i="3"/>
  <c r="AR1328" i="3"/>
  <c r="AQ1328" i="3"/>
  <c r="AP1328" i="3"/>
  <c r="AN1328" i="3"/>
  <c r="AL1328" i="3"/>
  <c r="AK1328" i="3"/>
  <c r="AJ1328" i="3"/>
  <c r="AI1328" i="3"/>
  <c r="AG1328" i="3"/>
  <c r="AF1328" i="3"/>
  <c r="AE1328" i="3"/>
  <c r="AD1328" i="3"/>
  <c r="AC1328" i="3"/>
  <c r="AV1327" i="3"/>
  <c r="AR1327" i="3"/>
  <c r="AQ1327" i="3"/>
  <c r="AP1327" i="3"/>
  <c r="AN1327" i="3"/>
  <c r="AL1327" i="3"/>
  <c r="AK1327" i="3"/>
  <c r="AJ1327" i="3"/>
  <c r="AI1327" i="3"/>
  <c r="AG1327" i="3"/>
  <c r="AF1327" i="3"/>
  <c r="AE1327" i="3"/>
  <c r="AD1327" i="3"/>
  <c r="AC1327" i="3"/>
  <c r="AV1326" i="3"/>
  <c r="AR1326" i="3"/>
  <c r="AQ1326" i="3"/>
  <c r="AP1326" i="3"/>
  <c r="AN1326" i="3"/>
  <c r="AL1326" i="3"/>
  <c r="AK1326" i="3"/>
  <c r="AJ1326" i="3"/>
  <c r="AI1326" i="3"/>
  <c r="AG1326" i="3"/>
  <c r="AF1326" i="3"/>
  <c r="AE1326" i="3"/>
  <c r="AD1326" i="3"/>
  <c r="AC1326" i="3"/>
  <c r="AV1325" i="3"/>
  <c r="AR1325" i="3"/>
  <c r="AQ1325" i="3"/>
  <c r="AP1325" i="3"/>
  <c r="AN1325" i="3"/>
  <c r="AL1325" i="3"/>
  <c r="AK1325" i="3"/>
  <c r="AJ1325" i="3"/>
  <c r="AI1325" i="3"/>
  <c r="AG1325" i="3"/>
  <c r="AF1325" i="3"/>
  <c r="AE1325" i="3"/>
  <c r="AD1325" i="3"/>
  <c r="AC1325" i="3"/>
  <c r="AV1324" i="3"/>
  <c r="AR1324" i="3"/>
  <c r="AQ1324" i="3"/>
  <c r="AP1324" i="3"/>
  <c r="AN1324" i="3"/>
  <c r="AL1324" i="3"/>
  <c r="AK1324" i="3"/>
  <c r="AJ1324" i="3"/>
  <c r="AI1324" i="3"/>
  <c r="AG1324" i="3"/>
  <c r="AF1324" i="3"/>
  <c r="AE1324" i="3"/>
  <c r="AD1324" i="3"/>
  <c r="AC1324" i="3"/>
  <c r="AV1323" i="3"/>
  <c r="AR1323" i="3"/>
  <c r="AQ1323" i="3"/>
  <c r="AP1323" i="3"/>
  <c r="AN1323" i="3"/>
  <c r="AL1323" i="3"/>
  <c r="AK1323" i="3"/>
  <c r="AJ1323" i="3"/>
  <c r="AI1323" i="3"/>
  <c r="AG1323" i="3"/>
  <c r="AF1323" i="3"/>
  <c r="AE1323" i="3"/>
  <c r="AD1323" i="3"/>
  <c r="AC1323" i="3"/>
  <c r="AV1322" i="3"/>
  <c r="AR1322" i="3"/>
  <c r="AQ1322" i="3"/>
  <c r="AP1322" i="3"/>
  <c r="AN1322" i="3"/>
  <c r="AL1322" i="3"/>
  <c r="AK1322" i="3"/>
  <c r="AJ1322" i="3"/>
  <c r="AI1322" i="3"/>
  <c r="AG1322" i="3"/>
  <c r="AF1322" i="3"/>
  <c r="AE1322" i="3"/>
  <c r="AD1322" i="3"/>
  <c r="AC1322" i="3"/>
  <c r="AV1321" i="3"/>
  <c r="AR1321" i="3"/>
  <c r="AQ1321" i="3"/>
  <c r="AP1321" i="3"/>
  <c r="AN1321" i="3"/>
  <c r="AL1321" i="3"/>
  <c r="AK1321" i="3"/>
  <c r="AJ1321" i="3"/>
  <c r="AI1321" i="3"/>
  <c r="AG1321" i="3"/>
  <c r="AF1321" i="3"/>
  <c r="AE1321" i="3"/>
  <c r="AD1321" i="3"/>
  <c r="AC1321" i="3"/>
  <c r="AV1320" i="3"/>
  <c r="AR1320" i="3"/>
  <c r="AQ1320" i="3"/>
  <c r="AP1320" i="3"/>
  <c r="AN1320" i="3"/>
  <c r="AL1320" i="3"/>
  <c r="AK1320" i="3"/>
  <c r="AJ1320" i="3"/>
  <c r="AI1320" i="3"/>
  <c r="AG1320" i="3"/>
  <c r="AF1320" i="3"/>
  <c r="AE1320" i="3"/>
  <c r="AD1320" i="3"/>
  <c r="AC1320" i="3"/>
  <c r="AV1319" i="3"/>
  <c r="AR1319" i="3"/>
  <c r="AQ1319" i="3"/>
  <c r="AP1319" i="3"/>
  <c r="AN1319" i="3"/>
  <c r="AL1319" i="3"/>
  <c r="AK1319" i="3"/>
  <c r="AJ1319" i="3"/>
  <c r="AI1319" i="3"/>
  <c r="AG1319" i="3"/>
  <c r="AF1319" i="3"/>
  <c r="AE1319" i="3"/>
  <c r="AD1319" i="3"/>
  <c r="AC1319" i="3"/>
  <c r="AV1318" i="3"/>
  <c r="AR1318" i="3"/>
  <c r="AQ1318" i="3"/>
  <c r="AP1318" i="3"/>
  <c r="AN1318" i="3"/>
  <c r="AL1318" i="3"/>
  <c r="AK1318" i="3"/>
  <c r="AJ1318" i="3"/>
  <c r="AI1318" i="3"/>
  <c r="AG1318" i="3"/>
  <c r="AF1318" i="3"/>
  <c r="AE1318" i="3"/>
  <c r="AD1318" i="3"/>
  <c r="AC1318" i="3"/>
  <c r="AV1317" i="3"/>
  <c r="AR1317" i="3"/>
  <c r="AQ1317" i="3"/>
  <c r="AP1317" i="3"/>
  <c r="AN1317" i="3"/>
  <c r="AL1317" i="3"/>
  <c r="AK1317" i="3"/>
  <c r="AJ1317" i="3"/>
  <c r="AI1317" i="3"/>
  <c r="AG1317" i="3"/>
  <c r="AF1317" i="3"/>
  <c r="AE1317" i="3"/>
  <c r="AD1317" i="3"/>
  <c r="AC1317" i="3"/>
  <c r="AV1316" i="3"/>
  <c r="AR1316" i="3"/>
  <c r="AQ1316" i="3"/>
  <c r="AP1316" i="3"/>
  <c r="AN1316" i="3"/>
  <c r="AL1316" i="3"/>
  <c r="AK1316" i="3"/>
  <c r="AJ1316" i="3"/>
  <c r="AI1316" i="3"/>
  <c r="AG1316" i="3"/>
  <c r="AF1316" i="3"/>
  <c r="AE1316" i="3"/>
  <c r="AD1316" i="3"/>
  <c r="AC1316" i="3"/>
  <c r="AV1315" i="3"/>
  <c r="AR1315" i="3"/>
  <c r="AQ1315" i="3"/>
  <c r="AP1315" i="3"/>
  <c r="AN1315" i="3"/>
  <c r="AL1315" i="3"/>
  <c r="AK1315" i="3"/>
  <c r="AJ1315" i="3"/>
  <c r="AI1315" i="3"/>
  <c r="AG1315" i="3"/>
  <c r="AF1315" i="3"/>
  <c r="AE1315" i="3"/>
  <c r="AD1315" i="3"/>
  <c r="AC1315" i="3"/>
  <c r="AV1314" i="3"/>
  <c r="AR1314" i="3"/>
  <c r="AQ1314" i="3"/>
  <c r="AP1314" i="3"/>
  <c r="AN1314" i="3"/>
  <c r="AL1314" i="3"/>
  <c r="AK1314" i="3"/>
  <c r="AJ1314" i="3"/>
  <c r="AI1314" i="3"/>
  <c r="AG1314" i="3"/>
  <c r="AF1314" i="3"/>
  <c r="AE1314" i="3"/>
  <c r="AD1314" i="3"/>
  <c r="AC1314" i="3"/>
  <c r="AV1313" i="3"/>
  <c r="AR1313" i="3"/>
  <c r="AQ1313" i="3"/>
  <c r="AP1313" i="3"/>
  <c r="AN1313" i="3"/>
  <c r="AL1313" i="3"/>
  <c r="AK1313" i="3"/>
  <c r="AJ1313" i="3"/>
  <c r="AI1313" i="3"/>
  <c r="AG1313" i="3"/>
  <c r="AF1313" i="3"/>
  <c r="AE1313" i="3"/>
  <c r="AD1313" i="3"/>
  <c r="AC1313" i="3"/>
  <c r="AV1312" i="3"/>
  <c r="AR1312" i="3"/>
  <c r="AQ1312" i="3"/>
  <c r="AP1312" i="3"/>
  <c r="AN1312" i="3"/>
  <c r="AL1312" i="3"/>
  <c r="AK1312" i="3"/>
  <c r="AJ1312" i="3"/>
  <c r="AI1312" i="3"/>
  <c r="AG1312" i="3"/>
  <c r="AF1312" i="3"/>
  <c r="AE1312" i="3"/>
  <c r="AD1312" i="3"/>
  <c r="AC1312" i="3"/>
  <c r="AV1311" i="3"/>
  <c r="AR1311" i="3"/>
  <c r="AQ1311" i="3"/>
  <c r="AP1311" i="3"/>
  <c r="AN1311" i="3"/>
  <c r="AL1311" i="3"/>
  <c r="AK1311" i="3"/>
  <c r="AJ1311" i="3"/>
  <c r="AI1311" i="3"/>
  <c r="AG1311" i="3"/>
  <c r="AF1311" i="3"/>
  <c r="AE1311" i="3"/>
  <c r="AD1311" i="3"/>
  <c r="AC1311" i="3"/>
  <c r="AV1310" i="3"/>
  <c r="AR1310" i="3"/>
  <c r="AQ1310" i="3"/>
  <c r="AP1310" i="3"/>
  <c r="AN1310" i="3"/>
  <c r="AL1310" i="3"/>
  <c r="AK1310" i="3"/>
  <c r="AJ1310" i="3"/>
  <c r="AI1310" i="3"/>
  <c r="AG1310" i="3"/>
  <c r="AF1310" i="3"/>
  <c r="AE1310" i="3"/>
  <c r="AD1310" i="3"/>
  <c r="AC1310" i="3"/>
  <c r="AV1309" i="3"/>
  <c r="AR1309" i="3"/>
  <c r="AQ1309" i="3"/>
  <c r="AP1309" i="3"/>
  <c r="AN1309" i="3"/>
  <c r="AL1309" i="3"/>
  <c r="AK1309" i="3"/>
  <c r="AJ1309" i="3"/>
  <c r="AI1309" i="3"/>
  <c r="AG1309" i="3"/>
  <c r="AF1309" i="3"/>
  <c r="AE1309" i="3"/>
  <c r="AD1309" i="3"/>
  <c r="AC1309" i="3"/>
  <c r="AV1308" i="3"/>
  <c r="AR1308" i="3"/>
  <c r="AQ1308" i="3"/>
  <c r="AP1308" i="3"/>
  <c r="AN1308" i="3"/>
  <c r="AL1308" i="3"/>
  <c r="AK1308" i="3"/>
  <c r="AJ1308" i="3"/>
  <c r="AI1308" i="3"/>
  <c r="AG1308" i="3"/>
  <c r="AF1308" i="3"/>
  <c r="AE1308" i="3"/>
  <c r="AD1308" i="3"/>
  <c r="AC1308" i="3"/>
  <c r="AV1307" i="3"/>
  <c r="AR1307" i="3"/>
  <c r="AQ1307" i="3"/>
  <c r="AP1307" i="3"/>
  <c r="AN1307" i="3"/>
  <c r="AL1307" i="3"/>
  <c r="AK1307" i="3"/>
  <c r="AJ1307" i="3"/>
  <c r="AI1307" i="3"/>
  <c r="AG1307" i="3"/>
  <c r="AF1307" i="3"/>
  <c r="AE1307" i="3"/>
  <c r="AD1307" i="3"/>
  <c r="AC1307" i="3"/>
  <c r="AV1306" i="3"/>
  <c r="AR1306" i="3"/>
  <c r="AQ1306" i="3"/>
  <c r="AP1306" i="3"/>
  <c r="AN1306" i="3"/>
  <c r="AL1306" i="3"/>
  <c r="AK1306" i="3"/>
  <c r="AJ1306" i="3"/>
  <c r="AI1306" i="3"/>
  <c r="AG1306" i="3"/>
  <c r="AF1306" i="3"/>
  <c r="AE1306" i="3"/>
  <c r="AD1306" i="3"/>
  <c r="AC1306" i="3"/>
  <c r="AV1305" i="3"/>
  <c r="AR1305" i="3"/>
  <c r="AQ1305" i="3"/>
  <c r="AP1305" i="3"/>
  <c r="AN1305" i="3"/>
  <c r="AL1305" i="3"/>
  <c r="AK1305" i="3"/>
  <c r="AJ1305" i="3"/>
  <c r="AI1305" i="3"/>
  <c r="AG1305" i="3"/>
  <c r="AF1305" i="3"/>
  <c r="AE1305" i="3"/>
  <c r="AD1305" i="3"/>
  <c r="AC1305" i="3"/>
  <c r="AV1304" i="3"/>
  <c r="AR1304" i="3"/>
  <c r="AQ1304" i="3"/>
  <c r="AP1304" i="3"/>
  <c r="AN1304" i="3"/>
  <c r="AL1304" i="3"/>
  <c r="AK1304" i="3"/>
  <c r="AJ1304" i="3"/>
  <c r="AI1304" i="3"/>
  <c r="AG1304" i="3"/>
  <c r="AF1304" i="3"/>
  <c r="AE1304" i="3"/>
  <c r="AD1304" i="3"/>
  <c r="AC1304" i="3"/>
  <c r="AV1303" i="3"/>
  <c r="AR1303" i="3"/>
  <c r="AQ1303" i="3"/>
  <c r="AP1303" i="3"/>
  <c r="AN1303" i="3"/>
  <c r="AL1303" i="3"/>
  <c r="AK1303" i="3"/>
  <c r="AJ1303" i="3"/>
  <c r="AI1303" i="3"/>
  <c r="AG1303" i="3"/>
  <c r="AF1303" i="3"/>
  <c r="AE1303" i="3"/>
  <c r="AD1303" i="3"/>
  <c r="AC1303" i="3"/>
  <c r="AV1302" i="3"/>
  <c r="AR1302" i="3"/>
  <c r="AQ1302" i="3"/>
  <c r="AP1302" i="3"/>
  <c r="AN1302" i="3"/>
  <c r="AL1302" i="3"/>
  <c r="AK1302" i="3"/>
  <c r="AJ1302" i="3"/>
  <c r="AI1302" i="3"/>
  <c r="AG1302" i="3"/>
  <c r="AF1302" i="3"/>
  <c r="AE1302" i="3"/>
  <c r="AD1302" i="3"/>
  <c r="AC1302" i="3"/>
  <c r="AV1301" i="3"/>
  <c r="AR1301" i="3"/>
  <c r="AQ1301" i="3"/>
  <c r="AP1301" i="3"/>
  <c r="AN1301" i="3"/>
  <c r="AL1301" i="3"/>
  <c r="AK1301" i="3"/>
  <c r="AJ1301" i="3"/>
  <c r="AI1301" i="3"/>
  <c r="AG1301" i="3"/>
  <c r="AF1301" i="3"/>
  <c r="AE1301" i="3"/>
  <c r="AD1301" i="3"/>
  <c r="AC1301" i="3"/>
  <c r="AV1300" i="3"/>
  <c r="AR1300" i="3"/>
  <c r="AQ1300" i="3"/>
  <c r="AP1300" i="3"/>
  <c r="AN1300" i="3"/>
  <c r="AL1300" i="3"/>
  <c r="AK1300" i="3"/>
  <c r="AJ1300" i="3"/>
  <c r="AI1300" i="3"/>
  <c r="AG1300" i="3"/>
  <c r="AF1300" i="3"/>
  <c r="AE1300" i="3"/>
  <c r="AD1300" i="3"/>
  <c r="AC1300" i="3"/>
  <c r="AV1299" i="3"/>
  <c r="AR1299" i="3"/>
  <c r="AQ1299" i="3"/>
  <c r="AP1299" i="3"/>
  <c r="AN1299" i="3"/>
  <c r="AL1299" i="3"/>
  <c r="AK1299" i="3"/>
  <c r="AJ1299" i="3"/>
  <c r="AI1299" i="3"/>
  <c r="AG1299" i="3"/>
  <c r="AF1299" i="3"/>
  <c r="AE1299" i="3"/>
  <c r="AD1299" i="3"/>
  <c r="AC1299" i="3"/>
  <c r="AV1298" i="3"/>
  <c r="AR1298" i="3"/>
  <c r="AQ1298" i="3"/>
  <c r="AP1298" i="3"/>
  <c r="AN1298" i="3"/>
  <c r="AL1298" i="3"/>
  <c r="AK1298" i="3"/>
  <c r="AJ1298" i="3"/>
  <c r="AI1298" i="3"/>
  <c r="AG1298" i="3"/>
  <c r="AF1298" i="3"/>
  <c r="AE1298" i="3"/>
  <c r="AD1298" i="3"/>
  <c r="AC1298" i="3"/>
  <c r="AV1297" i="3"/>
  <c r="AR1297" i="3"/>
  <c r="AQ1297" i="3"/>
  <c r="AP1297" i="3"/>
  <c r="AN1297" i="3"/>
  <c r="AL1297" i="3"/>
  <c r="AK1297" i="3"/>
  <c r="AJ1297" i="3"/>
  <c r="AI1297" i="3"/>
  <c r="AG1297" i="3"/>
  <c r="AF1297" i="3"/>
  <c r="AE1297" i="3"/>
  <c r="AD1297" i="3"/>
  <c r="AC1297" i="3"/>
  <c r="AV1296" i="3"/>
  <c r="AR1296" i="3"/>
  <c r="AQ1296" i="3"/>
  <c r="AP1296" i="3"/>
  <c r="AN1296" i="3"/>
  <c r="AL1296" i="3"/>
  <c r="AK1296" i="3"/>
  <c r="AJ1296" i="3"/>
  <c r="AI1296" i="3"/>
  <c r="AG1296" i="3"/>
  <c r="AF1296" i="3"/>
  <c r="AE1296" i="3"/>
  <c r="AD1296" i="3"/>
  <c r="AC1296" i="3"/>
  <c r="AV1295" i="3"/>
  <c r="AR1295" i="3"/>
  <c r="AQ1295" i="3"/>
  <c r="AP1295" i="3"/>
  <c r="AN1295" i="3"/>
  <c r="AL1295" i="3"/>
  <c r="AK1295" i="3"/>
  <c r="AJ1295" i="3"/>
  <c r="AI1295" i="3"/>
  <c r="AG1295" i="3"/>
  <c r="AF1295" i="3"/>
  <c r="AE1295" i="3"/>
  <c r="AD1295" i="3"/>
  <c r="AC1295" i="3"/>
  <c r="AV1294" i="3"/>
  <c r="AR1294" i="3"/>
  <c r="AQ1294" i="3"/>
  <c r="AP1294" i="3"/>
  <c r="AN1294" i="3"/>
  <c r="AL1294" i="3"/>
  <c r="AK1294" i="3"/>
  <c r="AJ1294" i="3"/>
  <c r="AI1294" i="3"/>
  <c r="AG1294" i="3"/>
  <c r="AF1294" i="3"/>
  <c r="AE1294" i="3"/>
  <c r="AD1294" i="3"/>
  <c r="AC1294" i="3"/>
  <c r="AV1293" i="3"/>
  <c r="AR1293" i="3"/>
  <c r="AQ1293" i="3"/>
  <c r="AP1293" i="3"/>
  <c r="AN1293" i="3"/>
  <c r="AL1293" i="3"/>
  <c r="AK1293" i="3"/>
  <c r="AJ1293" i="3"/>
  <c r="AI1293" i="3"/>
  <c r="AG1293" i="3"/>
  <c r="AF1293" i="3"/>
  <c r="AE1293" i="3"/>
  <c r="AD1293" i="3"/>
  <c r="AC1293" i="3"/>
  <c r="AV1292" i="3"/>
  <c r="AR1292" i="3"/>
  <c r="AQ1292" i="3"/>
  <c r="AP1292" i="3"/>
  <c r="AN1292" i="3"/>
  <c r="AL1292" i="3"/>
  <c r="AK1292" i="3"/>
  <c r="AJ1292" i="3"/>
  <c r="AI1292" i="3"/>
  <c r="AG1292" i="3"/>
  <c r="AF1292" i="3"/>
  <c r="AE1292" i="3"/>
  <c r="AD1292" i="3"/>
  <c r="AC1292" i="3"/>
  <c r="AV1291" i="3"/>
  <c r="AR1291" i="3"/>
  <c r="AQ1291" i="3"/>
  <c r="AP1291" i="3"/>
  <c r="AN1291" i="3"/>
  <c r="AL1291" i="3"/>
  <c r="AK1291" i="3"/>
  <c r="AJ1291" i="3"/>
  <c r="AI1291" i="3"/>
  <c r="AG1291" i="3"/>
  <c r="AF1291" i="3"/>
  <c r="AE1291" i="3"/>
  <c r="AD1291" i="3"/>
  <c r="AC1291" i="3"/>
  <c r="AV1290" i="3"/>
  <c r="AR1290" i="3"/>
  <c r="AQ1290" i="3"/>
  <c r="AP1290" i="3"/>
  <c r="AN1290" i="3"/>
  <c r="AL1290" i="3"/>
  <c r="AK1290" i="3"/>
  <c r="AJ1290" i="3"/>
  <c r="AI1290" i="3"/>
  <c r="AG1290" i="3"/>
  <c r="AF1290" i="3"/>
  <c r="AE1290" i="3"/>
  <c r="AD1290" i="3"/>
  <c r="AC1290" i="3"/>
  <c r="AV1289" i="3"/>
  <c r="AR1289" i="3"/>
  <c r="AQ1289" i="3"/>
  <c r="AP1289" i="3"/>
  <c r="AN1289" i="3"/>
  <c r="AL1289" i="3"/>
  <c r="AK1289" i="3"/>
  <c r="AJ1289" i="3"/>
  <c r="AI1289" i="3"/>
  <c r="AG1289" i="3"/>
  <c r="AF1289" i="3"/>
  <c r="AE1289" i="3"/>
  <c r="AD1289" i="3"/>
  <c r="AC1289" i="3"/>
  <c r="AV1288" i="3"/>
  <c r="AR1288" i="3"/>
  <c r="AQ1288" i="3"/>
  <c r="AP1288" i="3"/>
  <c r="AN1288" i="3"/>
  <c r="AL1288" i="3"/>
  <c r="AK1288" i="3"/>
  <c r="AJ1288" i="3"/>
  <c r="AI1288" i="3"/>
  <c r="AG1288" i="3"/>
  <c r="AF1288" i="3"/>
  <c r="AE1288" i="3"/>
  <c r="AD1288" i="3"/>
  <c r="AC1288" i="3"/>
  <c r="AV1287" i="3"/>
  <c r="AR1287" i="3"/>
  <c r="AQ1287" i="3"/>
  <c r="AP1287" i="3"/>
  <c r="AN1287" i="3"/>
  <c r="AL1287" i="3"/>
  <c r="AK1287" i="3"/>
  <c r="AJ1287" i="3"/>
  <c r="AI1287" i="3"/>
  <c r="AG1287" i="3"/>
  <c r="AF1287" i="3"/>
  <c r="AE1287" i="3"/>
  <c r="AD1287" i="3"/>
  <c r="AC1287" i="3"/>
  <c r="AV1286" i="3"/>
  <c r="AR1286" i="3"/>
  <c r="AQ1286" i="3"/>
  <c r="AP1286" i="3"/>
  <c r="AN1286" i="3"/>
  <c r="AL1286" i="3"/>
  <c r="AK1286" i="3"/>
  <c r="AJ1286" i="3"/>
  <c r="AI1286" i="3"/>
  <c r="AG1286" i="3"/>
  <c r="AF1286" i="3"/>
  <c r="AE1286" i="3"/>
  <c r="AD1286" i="3"/>
  <c r="AC1286" i="3"/>
  <c r="AV1285" i="3"/>
  <c r="AR1285" i="3"/>
  <c r="AQ1285" i="3"/>
  <c r="AP1285" i="3"/>
  <c r="AN1285" i="3"/>
  <c r="AL1285" i="3"/>
  <c r="AK1285" i="3"/>
  <c r="AJ1285" i="3"/>
  <c r="AI1285" i="3"/>
  <c r="AG1285" i="3"/>
  <c r="AF1285" i="3"/>
  <c r="AE1285" i="3"/>
  <c r="AD1285" i="3"/>
  <c r="AC1285" i="3"/>
  <c r="AV1284" i="3"/>
  <c r="AR1284" i="3"/>
  <c r="AQ1284" i="3"/>
  <c r="AP1284" i="3"/>
  <c r="AN1284" i="3"/>
  <c r="AL1284" i="3"/>
  <c r="AK1284" i="3"/>
  <c r="AJ1284" i="3"/>
  <c r="AI1284" i="3"/>
  <c r="AG1284" i="3"/>
  <c r="AF1284" i="3"/>
  <c r="AE1284" i="3"/>
  <c r="AD1284" i="3"/>
  <c r="AC1284" i="3"/>
  <c r="AV1283" i="3"/>
  <c r="AR1283" i="3"/>
  <c r="AQ1283" i="3"/>
  <c r="AP1283" i="3"/>
  <c r="AN1283" i="3"/>
  <c r="AL1283" i="3"/>
  <c r="AK1283" i="3"/>
  <c r="AJ1283" i="3"/>
  <c r="AI1283" i="3"/>
  <c r="AG1283" i="3"/>
  <c r="AF1283" i="3"/>
  <c r="AE1283" i="3"/>
  <c r="AD1283" i="3"/>
  <c r="AC1283" i="3"/>
  <c r="AV1282" i="3"/>
  <c r="AR1282" i="3"/>
  <c r="AQ1282" i="3"/>
  <c r="AP1282" i="3"/>
  <c r="AN1282" i="3"/>
  <c r="AL1282" i="3"/>
  <c r="AK1282" i="3"/>
  <c r="AJ1282" i="3"/>
  <c r="AI1282" i="3"/>
  <c r="AG1282" i="3"/>
  <c r="AF1282" i="3"/>
  <c r="AE1282" i="3"/>
  <c r="AD1282" i="3"/>
  <c r="AC1282" i="3"/>
  <c r="AV1281" i="3"/>
  <c r="AR1281" i="3"/>
  <c r="AQ1281" i="3"/>
  <c r="AP1281" i="3"/>
  <c r="AN1281" i="3"/>
  <c r="AL1281" i="3"/>
  <c r="AK1281" i="3"/>
  <c r="AJ1281" i="3"/>
  <c r="AI1281" i="3"/>
  <c r="AG1281" i="3"/>
  <c r="AF1281" i="3"/>
  <c r="AE1281" i="3"/>
  <c r="AD1281" i="3"/>
  <c r="AC1281" i="3"/>
  <c r="AV1280" i="3"/>
  <c r="AR1280" i="3"/>
  <c r="AQ1280" i="3"/>
  <c r="AP1280" i="3"/>
  <c r="AN1280" i="3"/>
  <c r="AL1280" i="3"/>
  <c r="AK1280" i="3"/>
  <c r="AJ1280" i="3"/>
  <c r="AI1280" i="3"/>
  <c r="AG1280" i="3"/>
  <c r="AF1280" i="3"/>
  <c r="AE1280" i="3"/>
  <c r="AD1280" i="3"/>
  <c r="AC1280" i="3"/>
  <c r="AV1279" i="3"/>
  <c r="AR1279" i="3"/>
  <c r="AQ1279" i="3"/>
  <c r="AP1279" i="3"/>
  <c r="AN1279" i="3"/>
  <c r="AL1279" i="3"/>
  <c r="AK1279" i="3"/>
  <c r="AJ1279" i="3"/>
  <c r="AI1279" i="3"/>
  <c r="AG1279" i="3"/>
  <c r="AF1279" i="3"/>
  <c r="AE1279" i="3"/>
  <c r="AD1279" i="3"/>
  <c r="AC1279" i="3"/>
  <c r="AV1278" i="3"/>
  <c r="AR1278" i="3"/>
  <c r="AQ1278" i="3"/>
  <c r="AP1278" i="3"/>
  <c r="AN1278" i="3"/>
  <c r="AL1278" i="3"/>
  <c r="AK1278" i="3"/>
  <c r="AJ1278" i="3"/>
  <c r="AI1278" i="3"/>
  <c r="AG1278" i="3"/>
  <c r="AF1278" i="3"/>
  <c r="AE1278" i="3"/>
  <c r="AD1278" i="3"/>
  <c r="AC1278" i="3"/>
  <c r="AV1277" i="3"/>
  <c r="AR1277" i="3"/>
  <c r="AQ1277" i="3"/>
  <c r="AP1277" i="3"/>
  <c r="AN1277" i="3"/>
  <c r="AL1277" i="3"/>
  <c r="AK1277" i="3"/>
  <c r="AJ1277" i="3"/>
  <c r="AI1277" i="3"/>
  <c r="AG1277" i="3"/>
  <c r="AF1277" i="3"/>
  <c r="AE1277" i="3"/>
  <c r="AD1277" i="3"/>
  <c r="AC1277" i="3"/>
  <c r="AV1276" i="3"/>
  <c r="AR1276" i="3"/>
  <c r="AQ1276" i="3"/>
  <c r="AP1276" i="3"/>
  <c r="AN1276" i="3"/>
  <c r="AL1276" i="3"/>
  <c r="AK1276" i="3"/>
  <c r="AJ1276" i="3"/>
  <c r="AI1276" i="3"/>
  <c r="AG1276" i="3"/>
  <c r="AF1276" i="3"/>
  <c r="AE1276" i="3"/>
  <c r="AD1276" i="3"/>
  <c r="AC1276" i="3"/>
  <c r="AV1275" i="3"/>
  <c r="AR1275" i="3"/>
  <c r="AQ1275" i="3"/>
  <c r="AP1275" i="3"/>
  <c r="AN1275" i="3"/>
  <c r="AL1275" i="3"/>
  <c r="AK1275" i="3"/>
  <c r="AJ1275" i="3"/>
  <c r="AI1275" i="3"/>
  <c r="AG1275" i="3"/>
  <c r="AF1275" i="3"/>
  <c r="AE1275" i="3"/>
  <c r="AD1275" i="3"/>
  <c r="AC1275" i="3"/>
  <c r="AV1274" i="3"/>
  <c r="AR1274" i="3"/>
  <c r="AQ1274" i="3"/>
  <c r="AP1274" i="3"/>
  <c r="AN1274" i="3"/>
  <c r="AL1274" i="3"/>
  <c r="AK1274" i="3"/>
  <c r="AJ1274" i="3"/>
  <c r="AI1274" i="3"/>
  <c r="AG1274" i="3"/>
  <c r="AF1274" i="3"/>
  <c r="AE1274" i="3"/>
  <c r="AD1274" i="3"/>
  <c r="AC1274" i="3"/>
  <c r="AV1273" i="3"/>
  <c r="AR1273" i="3"/>
  <c r="AQ1273" i="3"/>
  <c r="AP1273" i="3"/>
  <c r="AN1273" i="3"/>
  <c r="AL1273" i="3"/>
  <c r="AK1273" i="3"/>
  <c r="AJ1273" i="3"/>
  <c r="AI1273" i="3"/>
  <c r="AG1273" i="3"/>
  <c r="AF1273" i="3"/>
  <c r="AE1273" i="3"/>
  <c r="AD1273" i="3"/>
  <c r="AC1273" i="3"/>
  <c r="AV1272" i="3"/>
  <c r="AR1272" i="3"/>
  <c r="AQ1272" i="3"/>
  <c r="AP1272" i="3"/>
  <c r="AN1272" i="3"/>
  <c r="AL1272" i="3"/>
  <c r="AK1272" i="3"/>
  <c r="AJ1272" i="3"/>
  <c r="AI1272" i="3"/>
  <c r="AG1272" i="3"/>
  <c r="AF1272" i="3"/>
  <c r="AE1272" i="3"/>
  <c r="AD1272" i="3"/>
  <c r="AC1272" i="3"/>
  <c r="AV1271" i="3"/>
  <c r="AR1271" i="3"/>
  <c r="AQ1271" i="3"/>
  <c r="AP1271" i="3"/>
  <c r="AN1271" i="3"/>
  <c r="AL1271" i="3"/>
  <c r="AK1271" i="3"/>
  <c r="AJ1271" i="3"/>
  <c r="AI1271" i="3"/>
  <c r="AG1271" i="3"/>
  <c r="AF1271" i="3"/>
  <c r="AE1271" i="3"/>
  <c r="AD1271" i="3"/>
  <c r="AC1271" i="3"/>
  <c r="AV1270" i="3"/>
  <c r="AR1270" i="3"/>
  <c r="AQ1270" i="3"/>
  <c r="AP1270" i="3"/>
  <c r="AN1270" i="3"/>
  <c r="AL1270" i="3"/>
  <c r="AK1270" i="3"/>
  <c r="AJ1270" i="3"/>
  <c r="AI1270" i="3"/>
  <c r="AG1270" i="3"/>
  <c r="AF1270" i="3"/>
  <c r="AE1270" i="3"/>
  <c r="AD1270" i="3"/>
  <c r="AC1270" i="3"/>
  <c r="AV1269" i="3"/>
  <c r="AR1269" i="3"/>
  <c r="AQ1269" i="3"/>
  <c r="AP1269" i="3"/>
  <c r="AN1269" i="3"/>
  <c r="AL1269" i="3"/>
  <c r="AK1269" i="3"/>
  <c r="AJ1269" i="3"/>
  <c r="AI1269" i="3"/>
  <c r="AG1269" i="3"/>
  <c r="AF1269" i="3"/>
  <c r="AE1269" i="3"/>
  <c r="AD1269" i="3"/>
  <c r="AC1269" i="3"/>
  <c r="AV1268" i="3"/>
  <c r="AR1268" i="3"/>
  <c r="AQ1268" i="3"/>
  <c r="AP1268" i="3"/>
  <c r="AN1268" i="3"/>
  <c r="AL1268" i="3"/>
  <c r="AK1268" i="3"/>
  <c r="AJ1268" i="3"/>
  <c r="AI1268" i="3"/>
  <c r="AG1268" i="3"/>
  <c r="AF1268" i="3"/>
  <c r="AE1268" i="3"/>
  <c r="AD1268" i="3"/>
  <c r="AC1268" i="3"/>
  <c r="AV1267" i="3"/>
  <c r="AR1267" i="3"/>
  <c r="AQ1267" i="3"/>
  <c r="AP1267" i="3"/>
  <c r="AN1267" i="3"/>
  <c r="AL1267" i="3"/>
  <c r="AK1267" i="3"/>
  <c r="AJ1267" i="3"/>
  <c r="AI1267" i="3"/>
  <c r="AG1267" i="3"/>
  <c r="AF1267" i="3"/>
  <c r="AE1267" i="3"/>
  <c r="AD1267" i="3"/>
  <c r="AC1267" i="3"/>
  <c r="AV1266" i="3"/>
  <c r="AR1266" i="3"/>
  <c r="AQ1266" i="3"/>
  <c r="AP1266" i="3"/>
  <c r="AN1266" i="3"/>
  <c r="AL1266" i="3"/>
  <c r="AK1266" i="3"/>
  <c r="AJ1266" i="3"/>
  <c r="AI1266" i="3"/>
  <c r="AG1266" i="3"/>
  <c r="AF1266" i="3"/>
  <c r="AE1266" i="3"/>
  <c r="AD1266" i="3"/>
  <c r="AC1266" i="3"/>
  <c r="AV1265" i="3"/>
  <c r="AR1265" i="3"/>
  <c r="AQ1265" i="3"/>
  <c r="AP1265" i="3"/>
  <c r="AN1265" i="3"/>
  <c r="AL1265" i="3"/>
  <c r="AK1265" i="3"/>
  <c r="AJ1265" i="3"/>
  <c r="AI1265" i="3"/>
  <c r="AG1265" i="3"/>
  <c r="AF1265" i="3"/>
  <c r="AE1265" i="3"/>
  <c r="AD1265" i="3"/>
  <c r="AC1265" i="3"/>
  <c r="AV1264" i="3"/>
  <c r="AR1264" i="3"/>
  <c r="AQ1264" i="3"/>
  <c r="AP1264" i="3"/>
  <c r="AN1264" i="3"/>
  <c r="AL1264" i="3"/>
  <c r="AK1264" i="3"/>
  <c r="AJ1264" i="3"/>
  <c r="AI1264" i="3"/>
  <c r="AG1264" i="3"/>
  <c r="AF1264" i="3"/>
  <c r="AE1264" i="3"/>
  <c r="AD1264" i="3"/>
  <c r="AC1264" i="3"/>
  <c r="AV1263" i="3"/>
  <c r="AR1263" i="3"/>
  <c r="AQ1263" i="3"/>
  <c r="AP1263" i="3"/>
  <c r="AN1263" i="3"/>
  <c r="AL1263" i="3"/>
  <c r="AK1263" i="3"/>
  <c r="AJ1263" i="3"/>
  <c r="AI1263" i="3"/>
  <c r="AG1263" i="3"/>
  <c r="AF1263" i="3"/>
  <c r="AE1263" i="3"/>
  <c r="AD1263" i="3"/>
  <c r="AC1263" i="3"/>
  <c r="AV1262" i="3"/>
  <c r="AR1262" i="3"/>
  <c r="AQ1262" i="3"/>
  <c r="AP1262" i="3"/>
  <c r="AN1262" i="3"/>
  <c r="AL1262" i="3"/>
  <c r="AK1262" i="3"/>
  <c r="AJ1262" i="3"/>
  <c r="AI1262" i="3"/>
  <c r="AG1262" i="3"/>
  <c r="AF1262" i="3"/>
  <c r="AE1262" i="3"/>
  <c r="AD1262" i="3"/>
  <c r="AC1262" i="3"/>
  <c r="AV1261" i="3"/>
  <c r="AR1261" i="3"/>
  <c r="AQ1261" i="3"/>
  <c r="AP1261" i="3"/>
  <c r="AN1261" i="3"/>
  <c r="AL1261" i="3"/>
  <c r="AK1261" i="3"/>
  <c r="AJ1261" i="3"/>
  <c r="AI1261" i="3"/>
  <c r="AG1261" i="3"/>
  <c r="AF1261" i="3"/>
  <c r="AE1261" i="3"/>
  <c r="AD1261" i="3"/>
  <c r="AC1261" i="3"/>
  <c r="AV1260" i="3"/>
  <c r="AR1260" i="3"/>
  <c r="AQ1260" i="3"/>
  <c r="AP1260" i="3"/>
  <c r="AN1260" i="3"/>
  <c r="AL1260" i="3"/>
  <c r="AK1260" i="3"/>
  <c r="AJ1260" i="3"/>
  <c r="AI1260" i="3"/>
  <c r="AG1260" i="3"/>
  <c r="AF1260" i="3"/>
  <c r="AE1260" i="3"/>
  <c r="AD1260" i="3"/>
  <c r="AC1260" i="3"/>
  <c r="AV1259" i="3"/>
  <c r="AR1259" i="3"/>
  <c r="AQ1259" i="3"/>
  <c r="AP1259" i="3"/>
  <c r="AN1259" i="3"/>
  <c r="AL1259" i="3"/>
  <c r="AK1259" i="3"/>
  <c r="AJ1259" i="3"/>
  <c r="AI1259" i="3"/>
  <c r="AG1259" i="3"/>
  <c r="AF1259" i="3"/>
  <c r="AE1259" i="3"/>
  <c r="AD1259" i="3"/>
  <c r="AC1259" i="3"/>
  <c r="AV1258" i="3"/>
  <c r="AR1258" i="3"/>
  <c r="AQ1258" i="3"/>
  <c r="AP1258" i="3"/>
  <c r="AN1258" i="3"/>
  <c r="AL1258" i="3"/>
  <c r="AK1258" i="3"/>
  <c r="AJ1258" i="3"/>
  <c r="AI1258" i="3"/>
  <c r="AG1258" i="3"/>
  <c r="AF1258" i="3"/>
  <c r="AE1258" i="3"/>
  <c r="AD1258" i="3"/>
  <c r="AC1258" i="3"/>
  <c r="AV1257" i="3"/>
  <c r="AR1257" i="3"/>
  <c r="AQ1257" i="3"/>
  <c r="AP1257" i="3"/>
  <c r="AN1257" i="3"/>
  <c r="AL1257" i="3"/>
  <c r="AK1257" i="3"/>
  <c r="AJ1257" i="3"/>
  <c r="AI1257" i="3"/>
  <c r="AG1257" i="3"/>
  <c r="AF1257" i="3"/>
  <c r="AE1257" i="3"/>
  <c r="AD1257" i="3"/>
  <c r="AC1257" i="3"/>
  <c r="AV1256" i="3"/>
  <c r="AR1256" i="3"/>
  <c r="AQ1256" i="3"/>
  <c r="AP1256" i="3"/>
  <c r="AN1256" i="3"/>
  <c r="AL1256" i="3"/>
  <c r="AK1256" i="3"/>
  <c r="AJ1256" i="3"/>
  <c r="AI1256" i="3"/>
  <c r="AG1256" i="3"/>
  <c r="AF1256" i="3"/>
  <c r="AE1256" i="3"/>
  <c r="AD1256" i="3"/>
  <c r="AC1256" i="3"/>
  <c r="AV1255" i="3"/>
  <c r="AR1255" i="3"/>
  <c r="AQ1255" i="3"/>
  <c r="AP1255" i="3"/>
  <c r="AN1255" i="3"/>
  <c r="AL1255" i="3"/>
  <c r="AK1255" i="3"/>
  <c r="AJ1255" i="3"/>
  <c r="AI1255" i="3"/>
  <c r="AG1255" i="3"/>
  <c r="AF1255" i="3"/>
  <c r="AE1255" i="3"/>
  <c r="AD1255" i="3"/>
  <c r="AC1255" i="3"/>
  <c r="AV1254" i="3"/>
  <c r="AR1254" i="3"/>
  <c r="AQ1254" i="3"/>
  <c r="AP1254" i="3"/>
  <c r="AN1254" i="3"/>
  <c r="AL1254" i="3"/>
  <c r="AK1254" i="3"/>
  <c r="AJ1254" i="3"/>
  <c r="AI1254" i="3"/>
  <c r="AG1254" i="3"/>
  <c r="AF1254" i="3"/>
  <c r="AE1254" i="3"/>
  <c r="AD1254" i="3"/>
  <c r="AC1254" i="3"/>
  <c r="AV1253" i="3"/>
  <c r="AR1253" i="3"/>
  <c r="AQ1253" i="3"/>
  <c r="AP1253" i="3"/>
  <c r="AN1253" i="3"/>
  <c r="AL1253" i="3"/>
  <c r="AK1253" i="3"/>
  <c r="AJ1253" i="3"/>
  <c r="AI1253" i="3"/>
  <c r="AG1253" i="3"/>
  <c r="AF1253" i="3"/>
  <c r="AE1253" i="3"/>
  <c r="AD1253" i="3"/>
  <c r="AC1253" i="3"/>
  <c r="AV1252" i="3"/>
  <c r="AR1252" i="3"/>
  <c r="AQ1252" i="3"/>
  <c r="AP1252" i="3"/>
  <c r="AN1252" i="3"/>
  <c r="AL1252" i="3"/>
  <c r="AK1252" i="3"/>
  <c r="AJ1252" i="3"/>
  <c r="AI1252" i="3"/>
  <c r="AG1252" i="3"/>
  <c r="AF1252" i="3"/>
  <c r="AE1252" i="3"/>
  <c r="AD1252" i="3"/>
  <c r="AC1252" i="3"/>
  <c r="AV1251" i="3"/>
  <c r="AR1251" i="3"/>
  <c r="AQ1251" i="3"/>
  <c r="AP1251" i="3"/>
  <c r="AN1251" i="3"/>
  <c r="AL1251" i="3"/>
  <c r="AK1251" i="3"/>
  <c r="AJ1251" i="3"/>
  <c r="AI1251" i="3"/>
  <c r="AG1251" i="3"/>
  <c r="AF1251" i="3"/>
  <c r="AE1251" i="3"/>
  <c r="AD1251" i="3"/>
  <c r="AC1251" i="3"/>
  <c r="AV1250" i="3"/>
  <c r="AR1250" i="3"/>
  <c r="AQ1250" i="3"/>
  <c r="AP1250" i="3"/>
  <c r="AN1250" i="3"/>
  <c r="AL1250" i="3"/>
  <c r="AK1250" i="3"/>
  <c r="AJ1250" i="3"/>
  <c r="AI1250" i="3"/>
  <c r="AG1250" i="3"/>
  <c r="AF1250" i="3"/>
  <c r="AE1250" i="3"/>
  <c r="AD1250" i="3"/>
  <c r="AC1250" i="3"/>
  <c r="AV1249" i="3"/>
  <c r="AR1249" i="3"/>
  <c r="AQ1249" i="3"/>
  <c r="AP1249" i="3"/>
  <c r="AN1249" i="3"/>
  <c r="AL1249" i="3"/>
  <c r="AK1249" i="3"/>
  <c r="AJ1249" i="3"/>
  <c r="AI1249" i="3"/>
  <c r="AG1249" i="3"/>
  <c r="AF1249" i="3"/>
  <c r="AE1249" i="3"/>
  <c r="AD1249" i="3"/>
  <c r="AC1249" i="3"/>
  <c r="AV1248" i="3"/>
  <c r="AR1248" i="3"/>
  <c r="AQ1248" i="3"/>
  <c r="AP1248" i="3"/>
  <c r="AN1248" i="3"/>
  <c r="AL1248" i="3"/>
  <c r="AK1248" i="3"/>
  <c r="AJ1248" i="3"/>
  <c r="AI1248" i="3"/>
  <c r="AG1248" i="3"/>
  <c r="AF1248" i="3"/>
  <c r="AE1248" i="3"/>
  <c r="AD1248" i="3"/>
  <c r="AC1248" i="3"/>
  <c r="AV1247" i="3"/>
  <c r="AR1247" i="3"/>
  <c r="AQ1247" i="3"/>
  <c r="AP1247" i="3"/>
  <c r="AN1247" i="3"/>
  <c r="AL1247" i="3"/>
  <c r="AK1247" i="3"/>
  <c r="AJ1247" i="3"/>
  <c r="AI1247" i="3"/>
  <c r="AG1247" i="3"/>
  <c r="AF1247" i="3"/>
  <c r="AE1247" i="3"/>
  <c r="AD1247" i="3"/>
  <c r="AC1247" i="3"/>
  <c r="AV1246" i="3"/>
  <c r="AR1246" i="3"/>
  <c r="AQ1246" i="3"/>
  <c r="AP1246" i="3"/>
  <c r="AN1246" i="3"/>
  <c r="AL1246" i="3"/>
  <c r="AK1246" i="3"/>
  <c r="AJ1246" i="3"/>
  <c r="AI1246" i="3"/>
  <c r="AG1246" i="3"/>
  <c r="AF1246" i="3"/>
  <c r="AE1246" i="3"/>
  <c r="AD1246" i="3"/>
  <c r="AC1246" i="3"/>
  <c r="AV1245" i="3"/>
  <c r="AR1245" i="3"/>
  <c r="AQ1245" i="3"/>
  <c r="AP1245" i="3"/>
  <c r="AN1245" i="3"/>
  <c r="AL1245" i="3"/>
  <c r="AK1245" i="3"/>
  <c r="AJ1245" i="3"/>
  <c r="AI1245" i="3"/>
  <c r="AG1245" i="3"/>
  <c r="AF1245" i="3"/>
  <c r="AE1245" i="3"/>
  <c r="AD1245" i="3"/>
  <c r="AC1245" i="3"/>
  <c r="AV1244" i="3"/>
  <c r="AR1244" i="3"/>
  <c r="AQ1244" i="3"/>
  <c r="AP1244" i="3"/>
  <c r="AN1244" i="3"/>
  <c r="AL1244" i="3"/>
  <c r="AK1244" i="3"/>
  <c r="AJ1244" i="3"/>
  <c r="AI1244" i="3"/>
  <c r="AG1244" i="3"/>
  <c r="AF1244" i="3"/>
  <c r="AE1244" i="3"/>
  <c r="AD1244" i="3"/>
  <c r="AC1244" i="3"/>
  <c r="AV1243" i="3"/>
  <c r="AR1243" i="3"/>
  <c r="AQ1243" i="3"/>
  <c r="AP1243" i="3"/>
  <c r="AN1243" i="3"/>
  <c r="AL1243" i="3"/>
  <c r="AK1243" i="3"/>
  <c r="AJ1243" i="3"/>
  <c r="AI1243" i="3"/>
  <c r="AG1243" i="3"/>
  <c r="AF1243" i="3"/>
  <c r="AE1243" i="3"/>
  <c r="AD1243" i="3"/>
  <c r="AC1243" i="3"/>
  <c r="AV1242" i="3"/>
  <c r="AR1242" i="3"/>
  <c r="AQ1242" i="3"/>
  <c r="AP1242" i="3"/>
  <c r="AN1242" i="3"/>
  <c r="AL1242" i="3"/>
  <c r="AK1242" i="3"/>
  <c r="AJ1242" i="3"/>
  <c r="AI1242" i="3"/>
  <c r="AG1242" i="3"/>
  <c r="AF1242" i="3"/>
  <c r="AE1242" i="3"/>
  <c r="AD1242" i="3"/>
  <c r="AC1242" i="3"/>
  <c r="AV1241" i="3"/>
  <c r="AR1241" i="3"/>
  <c r="AQ1241" i="3"/>
  <c r="AP1241" i="3"/>
  <c r="AN1241" i="3"/>
  <c r="AL1241" i="3"/>
  <c r="AK1241" i="3"/>
  <c r="AJ1241" i="3"/>
  <c r="AI1241" i="3"/>
  <c r="AG1241" i="3"/>
  <c r="AF1241" i="3"/>
  <c r="AE1241" i="3"/>
  <c r="AD1241" i="3"/>
  <c r="AC1241" i="3"/>
  <c r="AV1240" i="3"/>
  <c r="AR1240" i="3"/>
  <c r="AQ1240" i="3"/>
  <c r="AP1240" i="3"/>
  <c r="AN1240" i="3"/>
  <c r="AL1240" i="3"/>
  <c r="AK1240" i="3"/>
  <c r="AJ1240" i="3"/>
  <c r="AI1240" i="3"/>
  <c r="AG1240" i="3"/>
  <c r="AF1240" i="3"/>
  <c r="AE1240" i="3"/>
  <c r="AD1240" i="3"/>
  <c r="AC1240" i="3"/>
  <c r="AV1239" i="3"/>
  <c r="AR1239" i="3"/>
  <c r="AQ1239" i="3"/>
  <c r="AP1239" i="3"/>
  <c r="AN1239" i="3"/>
  <c r="AL1239" i="3"/>
  <c r="AK1239" i="3"/>
  <c r="AJ1239" i="3"/>
  <c r="AI1239" i="3"/>
  <c r="AG1239" i="3"/>
  <c r="AF1239" i="3"/>
  <c r="AE1239" i="3"/>
  <c r="AD1239" i="3"/>
  <c r="AC1239" i="3"/>
  <c r="AV1238" i="3"/>
  <c r="AR1238" i="3"/>
  <c r="AQ1238" i="3"/>
  <c r="AP1238" i="3"/>
  <c r="AN1238" i="3"/>
  <c r="AL1238" i="3"/>
  <c r="AK1238" i="3"/>
  <c r="AJ1238" i="3"/>
  <c r="AI1238" i="3"/>
  <c r="AG1238" i="3"/>
  <c r="AF1238" i="3"/>
  <c r="AE1238" i="3"/>
  <c r="AD1238" i="3"/>
  <c r="AC1238" i="3"/>
  <c r="AV1237" i="3"/>
  <c r="AR1237" i="3"/>
  <c r="AQ1237" i="3"/>
  <c r="AP1237" i="3"/>
  <c r="AN1237" i="3"/>
  <c r="AL1237" i="3"/>
  <c r="AK1237" i="3"/>
  <c r="AJ1237" i="3"/>
  <c r="AI1237" i="3"/>
  <c r="AG1237" i="3"/>
  <c r="AF1237" i="3"/>
  <c r="AE1237" i="3"/>
  <c r="AD1237" i="3"/>
  <c r="AC1237" i="3"/>
  <c r="AV1236" i="3"/>
  <c r="AR1236" i="3"/>
  <c r="AQ1236" i="3"/>
  <c r="AP1236" i="3"/>
  <c r="AN1236" i="3"/>
  <c r="AL1236" i="3"/>
  <c r="AK1236" i="3"/>
  <c r="AJ1236" i="3"/>
  <c r="AI1236" i="3"/>
  <c r="AG1236" i="3"/>
  <c r="AF1236" i="3"/>
  <c r="AE1236" i="3"/>
  <c r="AD1236" i="3"/>
  <c r="AC1236" i="3"/>
  <c r="AV1235" i="3"/>
  <c r="AR1235" i="3"/>
  <c r="AQ1235" i="3"/>
  <c r="AP1235" i="3"/>
  <c r="AN1235" i="3"/>
  <c r="AL1235" i="3"/>
  <c r="AK1235" i="3"/>
  <c r="AJ1235" i="3"/>
  <c r="AI1235" i="3"/>
  <c r="AG1235" i="3"/>
  <c r="AF1235" i="3"/>
  <c r="AE1235" i="3"/>
  <c r="AD1235" i="3"/>
  <c r="AC1235" i="3"/>
  <c r="AV1234" i="3"/>
  <c r="AR1234" i="3"/>
  <c r="AQ1234" i="3"/>
  <c r="AP1234" i="3"/>
  <c r="AN1234" i="3"/>
  <c r="AL1234" i="3"/>
  <c r="AK1234" i="3"/>
  <c r="AJ1234" i="3"/>
  <c r="AI1234" i="3"/>
  <c r="AG1234" i="3"/>
  <c r="AF1234" i="3"/>
  <c r="AE1234" i="3"/>
  <c r="AD1234" i="3"/>
  <c r="AC1234" i="3"/>
  <c r="AV1233" i="3"/>
  <c r="AR1233" i="3"/>
  <c r="AQ1233" i="3"/>
  <c r="AP1233" i="3"/>
  <c r="AN1233" i="3"/>
  <c r="AL1233" i="3"/>
  <c r="AK1233" i="3"/>
  <c r="AJ1233" i="3"/>
  <c r="AI1233" i="3"/>
  <c r="AG1233" i="3"/>
  <c r="AF1233" i="3"/>
  <c r="AE1233" i="3"/>
  <c r="AD1233" i="3"/>
  <c r="AC1233" i="3"/>
  <c r="AV1232" i="3"/>
  <c r="AR1232" i="3"/>
  <c r="AQ1232" i="3"/>
  <c r="AP1232" i="3"/>
  <c r="AN1232" i="3"/>
  <c r="AL1232" i="3"/>
  <c r="AK1232" i="3"/>
  <c r="AJ1232" i="3"/>
  <c r="AI1232" i="3"/>
  <c r="AG1232" i="3"/>
  <c r="AF1232" i="3"/>
  <c r="AE1232" i="3"/>
  <c r="AD1232" i="3"/>
  <c r="AC1232" i="3"/>
  <c r="AV1231" i="3"/>
  <c r="AR1231" i="3"/>
  <c r="AQ1231" i="3"/>
  <c r="AP1231" i="3"/>
  <c r="AN1231" i="3"/>
  <c r="AL1231" i="3"/>
  <c r="AK1231" i="3"/>
  <c r="AJ1231" i="3"/>
  <c r="AI1231" i="3"/>
  <c r="AG1231" i="3"/>
  <c r="AF1231" i="3"/>
  <c r="AE1231" i="3"/>
  <c r="AD1231" i="3"/>
  <c r="AC1231" i="3"/>
  <c r="AV1230" i="3"/>
  <c r="AR1230" i="3"/>
  <c r="AQ1230" i="3"/>
  <c r="AP1230" i="3"/>
  <c r="AN1230" i="3"/>
  <c r="AL1230" i="3"/>
  <c r="AK1230" i="3"/>
  <c r="AJ1230" i="3"/>
  <c r="AI1230" i="3"/>
  <c r="AG1230" i="3"/>
  <c r="AF1230" i="3"/>
  <c r="AE1230" i="3"/>
  <c r="AD1230" i="3"/>
  <c r="AC1230" i="3"/>
  <c r="AV1229" i="3"/>
  <c r="AR1229" i="3"/>
  <c r="AQ1229" i="3"/>
  <c r="AP1229" i="3"/>
  <c r="AN1229" i="3"/>
  <c r="AL1229" i="3"/>
  <c r="AK1229" i="3"/>
  <c r="AJ1229" i="3"/>
  <c r="AI1229" i="3"/>
  <c r="AG1229" i="3"/>
  <c r="AF1229" i="3"/>
  <c r="AE1229" i="3"/>
  <c r="AD1229" i="3"/>
  <c r="AC1229" i="3"/>
  <c r="AV1228" i="3"/>
  <c r="AR1228" i="3"/>
  <c r="AQ1228" i="3"/>
  <c r="AP1228" i="3"/>
  <c r="AN1228" i="3"/>
  <c r="AL1228" i="3"/>
  <c r="AK1228" i="3"/>
  <c r="AJ1228" i="3"/>
  <c r="AI1228" i="3"/>
  <c r="AG1228" i="3"/>
  <c r="AF1228" i="3"/>
  <c r="AE1228" i="3"/>
  <c r="AD1228" i="3"/>
  <c r="AC1228" i="3"/>
  <c r="AV1227" i="3"/>
  <c r="AR1227" i="3"/>
  <c r="AQ1227" i="3"/>
  <c r="AP1227" i="3"/>
  <c r="AN1227" i="3"/>
  <c r="AL1227" i="3"/>
  <c r="AK1227" i="3"/>
  <c r="AJ1227" i="3"/>
  <c r="AI1227" i="3"/>
  <c r="AG1227" i="3"/>
  <c r="AF1227" i="3"/>
  <c r="AE1227" i="3"/>
  <c r="AD1227" i="3"/>
  <c r="AC1227" i="3"/>
  <c r="AV1226" i="3"/>
  <c r="AR1226" i="3"/>
  <c r="AQ1226" i="3"/>
  <c r="AP1226" i="3"/>
  <c r="AN1226" i="3"/>
  <c r="AL1226" i="3"/>
  <c r="AK1226" i="3"/>
  <c r="AJ1226" i="3"/>
  <c r="AI1226" i="3"/>
  <c r="AG1226" i="3"/>
  <c r="AF1226" i="3"/>
  <c r="AE1226" i="3"/>
  <c r="AD1226" i="3"/>
  <c r="AC1226" i="3"/>
  <c r="AV1225" i="3"/>
  <c r="AR1225" i="3"/>
  <c r="AQ1225" i="3"/>
  <c r="AP1225" i="3"/>
  <c r="AN1225" i="3"/>
  <c r="AL1225" i="3"/>
  <c r="AK1225" i="3"/>
  <c r="AJ1225" i="3"/>
  <c r="AI1225" i="3"/>
  <c r="AG1225" i="3"/>
  <c r="AF1225" i="3"/>
  <c r="AE1225" i="3"/>
  <c r="AD1225" i="3"/>
  <c r="AC1225" i="3"/>
  <c r="AV1224" i="3"/>
  <c r="AR1224" i="3"/>
  <c r="AQ1224" i="3"/>
  <c r="AP1224" i="3"/>
  <c r="AN1224" i="3"/>
  <c r="AL1224" i="3"/>
  <c r="AK1224" i="3"/>
  <c r="AJ1224" i="3"/>
  <c r="AI1224" i="3"/>
  <c r="AG1224" i="3"/>
  <c r="AF1224" i="3"/>
  <c r="AE1224" i="3"/>
  <c r="AD1224" i="3"/>
  <c r="AC1224" i="3"/>
  <c r="AV1223" i="3"/>
  <c r="AR1223" i="3"/>
  <c r="AQ1223" i="3"/>
  <c r="AP1223" i="3"/>
  <c r="AN1223" i="3"/>
  <c r="AL1223" i="3"/>
  <c r="AK1223" i="3"/>
  <c r="AJ1223" i="3"/>
  <c r="AI1223" i="3"/>
  <c r="AG1223" i="3"/>
  <c r="AF1223" i="3"/>
  <c r="AE1223" i="3"/>
  <c r="AD1223" i="3"/>
  <c r="AC1223" i="3"/>
  <c r="AV1222" i="3"/>
  <c r="AR1222" i="3"/>
  <c r="AQ1222" i="3"/>
  <c r="AP1222" i="3"/>
  <c r="AN1222" i="3"/>
  <c r="AL1222" i="3"/>
  <c r="AK1222" i="3"/>
  <c r="AJ1222" i="3"/>
  <c r="AI1222" i="3"/>
  <c r="AG1222" i="3"/>
  <c r="AF1222" i="3"/>
  <c r="AE1222" i="3"/>
  <c r="AD1222" i="3"/>
  <c r="AC1222" i="3"/>
  <c r="AV1221" i="3"/>
  <c r="AR1221" i="3"/>
  <c r="AQ1221" i="3"/>
  <c r="AP1221" i="3"/>
  <c r="AN1221" i="3"/>
  <c r="AL1221" i="3"/>
  <c r="AK1221" i="3"/>
  <c r="AJ1221" i="3"/>
  <c r="AI1221" i="3"/>
  <c r="AG1221" i="3"/>
  <c r="AF1221" i="3"/>
  <c r="AE1221" i="3"/>
  <c r="AD1221" i="3"/>
  <c r="AC1221" i="3"/>
  <c r="AV1220" i="3"/>
  <c r="AR1220" i="3"/>
  <c r="AQ1220" i="3"/>
  <c r="AP1220" i="3"/>
  <c r="AN1220" i="3"/>
  <c r="AL1220" i="3"/>
  <c r="AK1220" i="3"/>
  <c r="AJ1220" i="3"/>
  <c r="AI1220" i="3"/>
  <c r="AG1220" i="3"/>
  <c r="AF1220" i="3"/>
  <c r="AE1220" i="3"/>
  <c r="AD1220" i="3"/>
  <c r="AC1220" i="3"/>
  <c r="AV1219" i="3"/>
  <c r="AR1219" i="3"/>
  <c r="AQ1219" i="3"/>
  <c r="AP1219" i="3"/>
  <c r="AN1219" i="3"/>
  <c r="AL1219" i="3"/>
  <c r="AK1219" i="3"/>
  <c r="AJ1219" i="3"/>
  <c r="AI1219" i="3"/>
  <c r="AG1219" i="3"/>
  <c r="AF1219" i="3"/>
  <c r="AE1219" i="3"/>
  <c r="AD1219" i="3"/>
  <c r="AC1219" i="3"/>
  <c r="AV1218" i="3"/>
  <c r="AR1218" i="3"/>
  <c r="AQ1218" i="3"/>
  <c r="AP1218" i="3"/>
  <c r="AN1218" i="3"/>
  <c r="AL1218" i="3"/>
  <c r="AK1218" i="3"/>
  <c r="AJ1218" i="3"/>
  <c r="AI1218" i="3"/>
  <c r="AG1218" i="3"/>
  <c r="AF1218" i="3"/>
  <c r="AE1218" i="3"/>
  <c r="AD1218" i="3"/>
  <c r="AC1218" i="3"/>
  <c r="AV1217" i="3"/>
  <c r="AR1217" i="3"/>
  <c r="AQ1217" i="3"/>
  <c r="AP1217" i="3"/>
  <c r="AN1217" i="3"/>
  <c r="AL1217" i="3"/>
  <c r="AK1217" i="3"/>
  <c r="AJ1217" i="3"/>
  <c r="AI1217" i="3"/>
  <c r="AG1217" i="3"/>
  <c r="AF1217" i="3"/>
  <c r="AE1217" i="3"/>
  <c r="AD1217" i="3"/>
  <c r="AC1217" i="3"/>
  <c r="AV1216" i="3"/>
  <c r="AR1216" i="3"/>
  <c r="AQ1216" i="3"/>
  <c r="AP1216" i="3"/>
  <c r="AN1216" i="3"/>
  <c r="AL1216" i="3"/>
  <c r="AK1216" i="3"/>
  <c r="AJ1216" i="3"/>
  <c r="AI1216" i="3"/>
  <c r="AG1216" i="3"/>
  <c r="AF1216" i="3"/>
  <c r="AE1216" i="3"/>
  <c r="AD1216" i="3"/>
  <c r="AC1216" i="3"/>
  <c r="AV1215" i="3"/>
  <c r="AR1215" i="3"/>
  <c r="AQ1215" i="3"/>
  <c r="AP1215" i="3"/>
  <c r="AN1215" i="3"/>
  <c r="AL1215" i="3"/>
  <c r="AK1215" i="3"/>
  <c r="AJ1215" i="3"/>
  <c r="AI1215" i="3"/>
  <c r="AG1215" i="3"/>
  <c r="AF1215" i="3"/>
  <c r="AE1215" i="3"/>
  <c r="AD1215" i="3"/>
  <c r="AC1215" i="3"/>
  <c r="AV1214" i="3"/>
  <c r="AR1214" i="3"/>
  <c r="AQ1214" i="3"/>
  <c r="AP1214" i="3"/>
  <c r="AN1214" i="3"/>
  <c r="AL1214" i="3"/>
  <c r="AK1214" i="3"/>
  <c r="AJ1214" i="3"/>
  <c r="AI1214" i="3"/>
  <c r="AG1214" i="3"/>
  <c r="AF1214" i="3"/>
  <c r="AE1214" i="3"/>
  <c r="AD1214" i="3"/>
  <c r="AC1214" i="3"/>
  <c r="AV1213" i="3"/>
  <c r="AR1213" i="3"/>
  <c r="AQ1213" i="3"/>
  <c r="AP1213" i="3"/>
  <c r="AN1213" i="3"/>
  <c r="AL1213" i="3"/>
  <c r="AK1213" i="3"/>
  <c r="AJ1213" i="3"/>
  <c r="AI1213" i="3"/>
  <c r="AG1213" i="3"/>
  <c r="AF1213" i="3"/>
  <c r="AE1213" i="3"/>
  <c r="AD1213" i="3"/>
  <c r="AC1213" i="3"/>
  <c r="AV1212" i="3"/>
  <c r="AR1212" i="3"/>
  <c r="AQ1212" i="3"/>
  <c r="AP1212" i="3"/>
  <c r="AN1212" i="3"/>
  <c r="AL1212" i="3"/>
  <c r="AK1212" i="3"/>
  <c r="AJ1212" i="3"/>
  <c r="AI1212" i="3"/>
  <c r="AG1212" i="3"/>
  <c r="AF1212" i="3"/>
  <c r="AE1212" i="3"/>
  <c r="AD1212" i="3"/>
  <c r="AC1212" i="3"/>
  <c r="AV1211" i="3"/>
  <c r="AR1211" i="3"/>
  <c r="AQ1211" i="3"/>
  <c r="AP1211" i="3"/>
  <c r="AN1211" i="3"/>
  <c r="AL1211" i="3"/>
  <c r="AK1211" i="3"/>
  <c r="AJ1211" i="3"/>
  <c r="AI1211" i="3"/>
  <c r="AG1211" i="3"/>
  <c r="AF1211" i="3"/>
  <c r="AE1211" i="3"/>
  <c r="AD1211" i="3"/>
  <c r="AC1211" i="3"/>
  <c r="AV1210" i="3"/>
  <c r="AR1210" i="3"/>
  <c r="AQ1210" i="3"/>
  <c r="AP1210" i="3"/>
  <c r="AN1210" i="3"/>
  <c r="AL1210" i="3"/>
  <c r="AK1210" i="3"/>
  <c r="AJ1210" i="3"/>
  <c r="AI1210" i="3"/>
  <c r="AG1210" i="3"/>
  <c r="AF1210" i="3"/>
  <c r="AE1210" i="3"/>
  <c r="AD1210" i="3"/>
  <c r="AC1210" i="3"/>
  <c r="AV1209" i="3"/>
  <c r="AR1209" i="3"/>
  <c r="AQ1209" i="3"/>
  <c r="AP1209" i="3"/>
  <c r="AN1209" i="3"/>
  <c r="AL1209" i="3"/>
  <c r="AK1209" i="3"/>
  <c r="AJ1209" i="3"/>
  <c r="AI1209" i="3"/>
  <c r="AG1209" i="3"/>
  <c r="AF1209" i="3"/>
  <c r="AE1209" i="3"/>
  <c r="AD1209" i="3"/>
  <c r="AC1209" i="3"/>
  <c r="AV1208" i="3"/>
  <c r="AR1208" i="3"/>
  <c r="AQ1208" i="3"/>
  <c r="AP1208" i="3"/>
  <c r="AN1208" i="3"/>
  <c r="AL1208" i="3"/>
  <c r="AK1208" i="3"/>
  <c r="AJ1208" i="3"/>
  <c r="AI1208" i="3"/>
  <c r="AG1208" i="3"/>
  <c r="AF1208" i="3"/>
  <c r="AE1208" i="3"/>
  <c r="AD1208" i="3"/>
  <c r="AC1208" i="3"/>
  <c r="AV1207" i="3"/>
  <c r="AR1207" i="3"/>
  <c r="AQ1207" i="3"/>
  <c r="AP1207" i="3"/>
  <c r="AN1207" i="3"/>
  <c r="AL1207" i="3"/>
  <c r="AK1207" i="3"/>
  <c r="AJ1207" i="3"/>
  <c r="AI1207" i="3"/>
  <c r="AG1207" i="3"/>
  <c r="AF1207" i="3"/>
  <c r="AE1207" i="3"/>
  <c r="AD1207" i="3"/>
  <c r="AC1207" i="3"/>
  <c r="AV1206" i="3"/>
  <c r="AR1206" i="3"/>
  <c r="AQ1206" i="3"/>
  <c r="AP1206" i="3"/>
  <c r="AN1206" i="3"/>
  <c r="AL1206" i="3"/>
  <c r="AK1206" i="3"/>
  <c r="AJ1206" i="3"/>
  <c r="AI1206" i="3"/>
  <c r="AG1206" i="3"/>
  <c r="AF1206" i="3"/>
  <c r="AE1206" i="3"/>
  <c r="AD1206" i="3"/>
  <c r="AC1206" i="3"/>
  <c r="AV1205" i="3"/>
  <c r="AR1205" i="3"/>
  <c r="AQ1205" i="3"/>
  <c r="AP1205" i="3"/>
  <c r="AN1205" i="3"/>
  <c r="AL1205" i="3"/>
  <c r="AK1205" i="3"/>
  <c r="AJ1205" i="3"/>
  <c r="AI1205" i="3"/>
  <c r="AG1205" i="3"/>
  <c r="AF1205" i="3"/>
  <c r="AE1205" i="3"/>
  <c r="AD1205" i="3"/>
  <c r="AC1205" i="3"/>
  <c r="AV1204" i="3"/>
  <c r="AR1204" i="3"/>
  <c r="AQ1204" i="3"/>
  <c r="AP1204" i="3"/>
  <c r="AN1204" i="3"/>
  <c r="AL1204" i="3"/>
  <c r="AK1204" i="3"/>
  <c r="AJ1204" i="3"/>
  <c r="AI1204" i="3"/>
  <c r="AG1204" i="3"/>
  <c r="AF1204" i="3"/>
  <c r="AE1204" i="3"/>
  <c r="AD1204" i="3"/>
  <c r="AC1204" i="3"/>
  <c r="AV1203" i="3"/>
  <c r="AR1203" i="3"/>
  <c r="AQ1203" i="3"/>
  <c r="AP1203" i="3"/>
  <c r="AN1203" i="3"/>
  <c r="AL1203" i="3"/>
  <c r="AK1203" i="3"/>
  <c r="AJ1203" i="3"/>
  <c r="AI1203" i="3"/>
  <c r="AG1203" i="3"/>
  <c r="AF1203" i="3"/>
  <c r="AE1203" i="3"/>
  <c r="AD1203" i="3"/>
  <c r="AC1203" i="3"/>
  <c r="AV1202" i="3"/>
  <c r="AR1202" i="3"/>
  <c r="AQ1202" i="3"/>
  <c r="AP1202" i="3"/>
  <c r="AN1202" i="3"/>
  <c r="AL1202" i="3"/>
  <c r="AK1202" i="3"/>
  <c r="AJ1202" i="3"/>
  <c r="AI1202" i="3"/>
  <c r="AG1202" i="3"/>
  <c r="AF1202" i="3"/>
  <c r="AE1202" i="3"/>
  <c r="AD1202" i="3"/>
  <c r="AC1202" i="3"/>
  <c r="AV1201" i="3"/>
  <c r="AR1201" i="3"/>
  <c r="AQ1201" i="3"/>
  <c r="AP1201" i="3"/>
  <c r="AN1201" i="3"/>
  <c r="AL1201" i="3"/>
  <c r="AK1201" i="3"/>
  <c r="AJ1201" i="3"/>
  <c r="AI1201" i="3"/>
  <c r="AG1201" i="3"/>
  <c r="AF1201" i="3"/>
  <c r="AE1201" i="3"/>
  <c r="AD1201" i="3"/>
  <c r="AC1201" i="3"/>
  <c r="AV1200" i="3"/>
  <c r="AR1200" i="3"/>
  <c r="AQ1200" i="3"/>
  <c r="AP1200" i="3"/>
  <c r="AN1200" i="3"/>
  <c r="AL1200" i="3"/>
  <c r="AK1200" i="3"/>
  <c r="AJ1200" i="3"/>
  <c r="AI1200" i="3"/>
  <c r="AG1200" i="3"/>
  <c r="AF1200" i="3"/>
  <c r="AE1200" i="3"/>
  <c r="AD1200" i="3"/>
  <c r="AC1200" i="3"/>
  <c r="AV1199" i="3"/>
  <c r="AR1199" i="3"/>
  <c r="AQ1199" i="3"/>
  <c r="AP1199" i="3"/>
  <c r="AN1199" i="3"/>
  <c r="AL1199" i="3"/>
  <c r="AK1199" i="3"/>
  <c r="AJ1199" i="3"/>
  <c r="AI1199" i="3"/>
  <c r="AG1199" i="3"/>
  <c r="AF1199" i="3"/>
  <c r="AE1199" i="3"/>
  <c r="AD1199" i="3"/>
  <c r="AC1199" i="3"/>
  <c r="AV1198" i="3"/>
  <c r="AR1198" i="3"/>
  <c r="AQ1198" i="3"/>
  <c r="AP1198" i="3"/>
  <c r="AN1198" i="3"/>
  <c r="AL1198" i="3"/>
  <c r="AK1198" i="3"/>
  <c r="AJ1198" i="3"/>
  <c r="AI1198" i="3"/>
  <c r="AG1198" i="3"/>
  <c r="AF1198" i="3"/>
  <c r="AE1198" i="3"/>
  <c r="AD1198" i="3"/>
  <c r="AC1198" i="3"/>
  <c r="AV1197" i="3"/>
  <c r="AR1197" i="3"/>
  <c r="AQ1197" i="3"/>
  <c r="AP1197" i="3"/>
  <c r="AN1197" i="3"/>
  <c r="AL1197" i="3"/>
  <c r="AK1197" i="3"/>
  <c r="AJ1197" i="3"/>
  <c r="AI1197" i="3"/>
  <c r="AG1197" i="3"/>
  <c r="AF1197" i="3"/>
  <c r="AE1197" i="3"/>
  <c r="AD1197" i="3"/>
  <c r="AC1197" i="3"/>
  <c r="AV1196" i="3"/>
  <c r="AR1196" i="3"/>
  <c r="AQ1196" i="3"/>
  <c r="AP1196" i="3"/>
  <c r="AN1196" i="3"/>
  <c r="AL1196" i="3"/>
  <c r="AK1196" i="3"/>
  <c r="AJ1196" i="3"/>
  <c r="AI1196" i="3"/>
  <c r="AG1196" i="3"/>
  <c r="AF1196" i="3"/>
  <c r="AE1196" i="3"/>
  <c r="AD1196" i="3"/>
  <c r="AC1196" i="3"/>
  <c r="AV1195" i="3"/>
  <c r="AR1195" i="3"/>
  <c r="AQ1195" i="3"/>
  <c r="AP1195" i="3"/>
  <c r="AN1195" i="3"/>
  <c r="AL1195" i="3"/>
  <c r="AK1195" i="3"/>
  <c r="AJ1195" i="3"/>
  <c r="AI1195" i="3"/>
  <c r="AG1195" i="3"/>
  <c r="AF1195" i="3"/>
  <c r="AE1195" i="3"/>
  <c r="AD1195" i="3"/>
  <c r="AC1195" i="3"/>
  <c r="AV1194" i="3"/>
  <c r="AR1194" i="3"/>
  <c r="AQ1194" i="3"/>
  <c r="AP1194" i="3"/>
  <c r="AN1194" i="3"/>
  <c r="AL1194" i="3"/>
  <c r="AK1194" i="3"/>
  <c r="AJ1194" i="3"/>
  <c r="AI1194" i="3"/>
  <c r="AG1194" i="3"/>
  <c r="AF1194" i="3"/>
  <c r="AE1194" i="3"/>
  <c r="AD1194" i="3"/>
  <c r="AC1194" i="3"/>
  <c r="AV1193" i="3"/>
  <c r="AR1193" i="3"/>
  <c r="AQ1193" i="3"/>
  <c r="AP1193" i="3"/>
  <c r="AN1193" i="3"/>
  <c r="AL1193" i="3"/>
  <c r="AK1193" i="3"/>
  <c r="AJ1193" i="3"/>
  <c r="AI1193" i="3"/>
  <c r="AG1193" i="3"/>
  <c r="AF1193" i="3"/>
  <c r="AE1193" i="3"/>
  <c r="AD1193" i="3"/>
  <c r="AC1193" i="3"/>
  <c r="AV1192" i="3"/>
  <c r="AR1192" i="3"/>
  <c r="AQ1192" i="3"/>
  <c r="AP1192" i="3"/>
  <c r="AN1192" i="3"/>
  <c r="AL1192" i="3"/>
  <c r="AK1192" i="3"/>
  <c r="AJ1192" i="3"/>
  <c r="AI1192" i="3"/>
  <c r="AG1192" i="3"/>
  <c r="AF1192" i="3"/>
  <c r="AE1192" i="3"/>
  <c r="AD1192" i="3"/>
  <c r="AC1192" i="3"/>
  <c r="AV1191" i="3"/>
  <c r="AR1191" i="3"/>
  <c r="AQ1191" i="3"/>
  <c r="AP1191" i="3"/>
  <c r="AN1191" i="3"/>
  <c r="AL1191" i="3"/>
  <c r="AK1191" i="3"/>
  <c r="AJ1191" i="3"/>
  <c r="AI1191" i="3"/>
  <c r="AG1191" i="3"/>
  <c r="AF1191" i="3"/>
  <c r="AE1191" i="3"/>
  <c r="AD1191" i="3"/>
  <c r="AC1191" i="3"/>
  <c r="AV1190" i="3"/>
  <c r="AR1190" i="3"/>
  <c r="AQ1190" i="3"/>
  <c r="AP1190" i="3"/>
  <c r="AN1190" i="3"/>
  <c r="AL1190" i="3"/>
  <c r="AK1190" i="3"/>
  <c r="AJ1190" i="3"/>
  <c r="AI1190" i="3"/>
  <c r="AG1190" i="3"/>
  <c r="AF1190" i="3"/>
  <c r="AE1190" i="3"/>
  <c r="AD1190" i="3"/>
  <c r="AC1190" i="3"/>
  <c r="AV1189" i="3"/>
  <c r="AR1189" i="3"/>
  <c r="AQ1189" i="3"/>
  <c r="AP1189" i="3"/>
  <c r="AN1189" i="3"/>
  <c r="AL1189" i="3"/>
  <c r="AK1189" i="3"/>
  <c r="AJ1189" i="3"/>
  <c r="AI1189" i="3"/>
  <c r="AG1189" i="3"/>
  <c r="AF1189" i="3"/>
  <c r="AE1189" i="3"/>
  <c r="AD1189" i="3"/>
  <c r="AC1189" i="3"/>
  <c r="AV1188" i="3"/>
  <c r="AR1188" i="3"/>
  <c r="AQ1188" i="3"/>
  <c r="AP1188" i="3"/>
  <c r="AN1188" i="3"/>
  <c r="AL1188" i="3"/>
  <c r="AK1188" i="3"/>
  <c r="AJ1188" i="3"/>
  <c r="AI1188" i="3"/>
  <c r="AG1188" i="3"/>
  <c r="AF1188" i="3"/>
  <c r="AE1188" i="3"/>
  <c r="AD1188" i="3"/>
  <c r="AC1188" i="3"/>
  <c r="AV1187" i="3"/>
  <c r="AR1187" i="3"/>
  <c r="AQ1187" i="3"/>
  <c r="AP1187" i="3"/>
  <c r="AN1187" i="3"/>
  <c r="AL1187" i="3"/>
  <c r="AK1187" i="3"/>
  <c r="AJ1187" i="3"/>
  <c r="AI1187" i="3"/>
  <c r="AG1187" i="3"/>
  <c r="AF1187" i="3"/>
  <c r="AE1187" i="3"/>
  <c r="AD1187" i="3"/>
  <c r="AC1187" i="3"/>
  <c r="AV1186" i="3"/>
  <c r="AR1186" i="3"/>
  <c r="AQ1186" i="3"/>
  <c r="AP1186" i="3"/>
  <c r="AN1186" i="3"/>
  <c r="AL1186" i="3"/>
  <c r="AK1186" i="3"/>
  <c r="AJ1186" i="3"/>
  <c r="AI1186" i="3"/>
  <c r="AG1186" i="3"/>
  <c r="AF1186" i="3"/>
  <c r="AE1186" i="3"/>
  <c r="AD1186" i="3"/>
  <c r="AC1186" i="3"/>
  <c r="AV1185" i="3"/>
  <c r="AR1185" i="3"/>
  <c r="AQ1185" i="3"/>
  <c r="AP1185" i="3"/>
  <c r="AN1185" i="3"/>
  <c r="AL1185" i="3"/>
  <c r="AK1185" i="3"/>
  <c r="AJ1185" i="3"/>
  <c r="AI1185" i="3"/>
  <c r="AG1185" i="3"/>
  <c r="AF1185" i="3"/>
  <c r="AE1185" i="3"/>
  <c r="AD1185" i="3"/>
  <c r="AC1185" i="3"/>
  <c r="AV1184" i="3"/>
  <c r="AR1184" i="3"/>
  <c r="AQ1184" i="3"/>
  <c r="AP1184" i="3"/>
  <c r="AN1184" i="3"/>
  <c r="AL1184" i="3"/>
  <c r="AK1184" i="3"/>
  <c r="AJ1184" i="3"/>
  <c r="AI1184" i="3"/>
  <c r="AG1184" i="3"/>
  <c r="AF1184" i="3"/>
  <c r="AE1184" i="3"/>
  <c r="AD1184" i="3"/>
  <c r="AC1184" i="3"/>
  <c r="AV1183" i="3"/>
  <c r="AR1183" i="3"/>
  <c r="AQ1183" i="3"/>
  <c r="AP1183" i="3"/>
  <c r="AN1183" i="3"/>
  <c r="AL1183" i="3"/>
  <c r="AK1183" i="3"/>
  <c r="AJ1183" i="3"/>
  <c r="AI1183" i="3"/>
  <c r="AG1183" i="3"/>
  <c r="AF1183" i="3"/>
  <c r="AE1183" i="3"/>
  <c r="AD1183" i="3"/>
  <c r="AC1183" i="3"/>
  <c r="AV1182" i="3"/>
  <c r="AR1182" i="3"/>
  <c r="AQ1182" i="3"/>
  <c r="AP1182" i="3"/>
  <c r="AN1182" i="3"/>
  <c r="AL1182" i="3"/>
  <c r="AK1182" i="3"/>
  <c r="AJ1182" i="3"/>
  <c r="AI1182" i="3"/>
  <c r="AG1182" i="3"/>
  <c r="AF1182" i="3"/>
  <c r="AE1182" i="3"/>
  <c r="AD1182" i="3"/>
  <c r="AC1182" i="3"/>
  <c r="AV1181" i="3"/>
  <c r="AR1181" i="3"/>
  <c r="AQ1181" i="3"/>
  <c r="AP1181" i="3"/>
  <c r="AN1181" i="3"/>
  <c r="AL1181" i="3"/>
  <c r="AK1181" i="3"/>
  <c r="AJ1181" i="3"/>
  <c r="AI1181" i="3"/>
  <c r="AG1181" i="3"/>
  <c r="AF1181" i="3"/>
  <c r="AE1181" i="3"/>
  <c r="AD1181" i="3"/>
  <c r="AC1181" i="3"/>
  <c r="AV1180" i="3"/>
  <c r="AR1180" i="3"/>
  <c r="AQ1180" i="3"/>
  <c r="AP1180" i="3"/>
  <c r="AN1180" i="3"/>
  <c r="AL1180" i="3"/>
  <c r="AK1180" i="3"/>
  <c r="AJ1180" i="3"/>
  <c r="AI1180" i="3"/>
  <c r="AG1180" i="3"/>
  <c r="AF1180" i="3"/>
  <c r="AE1180" i="3"/>
  <c r="AD1180" i="3"/>
  <c r="AC1180" i="3"/>
  <c r="AV1179" i="3"/>
  <c r="AR1179" i="3"/>
  <c r="AQ1179" i="3"/>
  <c r="AP1179" i="3"/>
  <c r="AN1179" i="3"/>
  <c r="AL1179" i="3"/>
  <c r="AK1179" i="3"/>
  <c r="AJ1179" i="3"/>
  <c r="AI1179" i="3"/>
  <c r="AG1179" i="3"/>
  <c r="AF1179" i="3"/>
  <c r="AE1179" i="3"/>
  <c r="AD1179" i="3"/>
  <c r="AC1179" i="3"/>
  <c r="AV1178" i="3"/>
  <c r="AR1178" i="3"/>
  <c r="AQ1178" i="3"/>
  <c r="AP1178" i="3"/>
  <c r="AN1178" i="3"/>
  <c r="AL1178" i="3"/>
  <c r="AK1178" i="3"/>
  <c r="AJ1178" i="3"/>
  <c r="AI1178" i="3"/>
  <c r="AG1178" i="3"/>
  <c r="AF1178" i="3"/>
  <c r="AE1178" i="3"/>
  <c r="AD1178" i="3"/>
  <c r="AC1178" i="3"/>
  <c r="AV1177" i="3"/>
  <c r="AR1177" i="3"/>
  <c r="AQ1177" i="3"/>
  <c r="AP1177" i="3"/>
  <c r="AN1177" i="3"/>
  <c r="AL1177" i="3"/>
  <c r="AK1177" i="3"/>
  <c r="AJ1177" i="3"/>
  <c r="AI1177" i="3"/>
  <c r="AG1177" i="3"/>
  <c r="AF1177" i="3"/>
  <c r="AE1177" i="3"/>
  <c r="AD1177" i="3"/>
  <c r="AC1177" i="3"/>
  <c r="AV1176" i="3"/>
  <c r="AR1176" i="3"/>
  <c r="AQ1176" i="3"/>
  <c r="AP1176" i="3"/>
  <c r="AN1176" i="3"/>
  <c r="AL1176" i="3"/>
  <c r="AK1176" i="3"/>
  <c r="AJ1176" i="3"/>
  <c r="AI1176" i="3"/>
  <c r="AG1176" i="3"/>
  <c r="AF1176" i="3"/>
  <c r="AE1176" i="3"/>
  <c r="AD1176" i="3"/>
  <c r="AC1176" i="3"/>
  <c r="AV1175" i="3"/>
  <c r="AR1175" i="3"/>
  <c r="AQ1175" i="3"/>
  <c r="AP1175" i="3"/>
  <c r="AN1175" i="3"/>
  <c r="AL1175" i="3"/>
  <c r="AK1175" i="3"/>
  <c r="AJ1175" i="3"/>
  <c r="AI1175" i="3"/>
  <c r="AG1175" i="3"/>
  <c r="AF1175" i="3"/>
  <c r="AE1175" i="3"/>
  <c r="AD1175" i="3"/>
  <c r="AC1175" i="3"/>
  <c r="AV1174" i="3"/>
  <c r="AR1174" i="3"/>
  <c r="AQ1174" i="3"/>
  <c r="AP1174" i="3"/>
  <c r="AN1174" i="3"/>
  <c r="AL1174" i="3"/>
  <c r="AK1174" i="3"/>
  <c r="AJ1174" i="3"/>
  <c r="AI1174" i="3"/>
  <c r="AG1174" i="3"/>
  <c r="AF1174" i="3"/>
  <c r="AE1174" i="3"/>
  <c r="AD1174" i="3"/>
  <c r="AC1174" i="3"/>
  <c r="AV1173" i="3"/>
  <c r="AR1173" i="3"/>
  <c r="AQ1173" i="3"/>
  <c r="AP1173" i="3"/>
  <c r="AN1173" i="3"/>
  <c r="AL1173" i="3"/>
  <c r="AK1173" i="3"/>
  <c r="AJ1173" i="3"/>
  <c r="AI1173" i="3"/>
  <c r="AG1173" i="3"/>
  <c r="AF1173" i="3"/>
  <c r="AE1173" i="3"/>
  <c r="AD1173" i="3"/>
  <c r="AC1173" i="3"/>
  <c r="AV1172" i="3"/>
  <c r="AR1172" i="3"/>
  <c r="AQ1172" i="3"/>
  <c r="AP1172" i="3"/>
  <c r="AN1172" i="3"/>
  <c r="AL1172" i="3"/>
  <c r="AK1172" i="3"/>
  <c r="AJ1172" i="3"/>
  <c r="AI1172" i="3"/>
  <c r="AG1172" i="3"/>
  <c r="AF1172" i="3"/>
  <c r="AE1172" i="3"/>
  <c r="AD1172" i="3"/>
  <c r="AC1172" i="3"/>
  <c r="AV1171" i="3"/>
  <c r="AR1171" i="3"/>
  <c r="AQ1171" i="3"/>
  <c r="AP1171" i="3"/>
  <c r="AN1171" i="3"/>
  <c r="AL1171" i="3"/>
  <c r="AK1171" i="3"/>
  <c r="AJ1171" i="3"/>
  <c r="AI1171" i="3"/>
  <c r="AG1171" i="3"/>
  <c r="AF1171" i="3"/>
  <c r="AE1171" i="3"/>
  <c r="AD1171" i="3"/>
  <c r="AC1171" i="3"/>
  <c r="AV1170" i="3"/>
  <c r="AR1170" i="3"/>
  <c r="AQ1170" i="3"/>
  <c r="AP1170" i="3"/>
  <c r="AN1170" i="3"/>
  <c r="AL1170" i="3"/>
  <c r="AK1170" i="3"/>
  <c r="AJ1170" i="3"/>
  <c r="AI1170" i="3"/>
  <c r="AG1170" i="3"/>
  <c r="AF1170" i="3"/>
  <c r="AE1170" i="3"/>
  <c r="AD1170" i="3"/>
  <c r="AC1170" i="3"/>
  <c r="AV1169" i="3"/>
  <c r="AR1169" i="3"/>
  <c r="AQ1169" i="3"/>
  <c r="AP1169" i="3"/>
  <c r="AN1169" i="3"/>
  <c r="AL1169" i="3"/>
  <c r="AK1169" i="3"/>
  <c r="AJ1169" i="3"/>
  <c r="AI1169" i="3"/>
  <c r="AG1169" i="3"/>
  <c r="AF1169" i="3"/>
  <c r="AE1169" i="3"/>
  <c r="AD1169" i="3"/>
  <c r="AC1169" i="3"/>
  <c r="AV1168" i="3"/>
  <c r="AR1168" i="3"/>
  <c r="AQ1168" i="3"/>
  <c r="AP1168" i="3"/>
  <c r="AN1168" i="3"/>
  <c r="AL1168" i="3"/>
  <c r="AK1168" i="3"/>
  <c r="AJ1168" i="3"/>
  <c r="AI1168" i="3"/>
  <c r="AG1168" i="3"/>
  <c r="AF1168" i="3"/>
  <c r="AE1168" i="3"/>
  <c r="AD1168" i="3"/>
  <c r="AC1168" i="3"/>
  <c r="AV1167" i="3"/>
  <c r="AR1167" i="3"/>
  <c r="AQ1167" i="3"/>
  <c r="AP1167" i="3"/>
  <c r="AN1167" i="3"/>
  <c r="AL1167" i="3"/>
  <c r="AK1167" i="3"/>
  <c r="AJ1167" i="3"/>
  <c r="AI1167" i="3"/>
  <c r="AG1167" i="3"/>
  <c r="AF1167" i="3"/>
  <c r="AE1167" i="3"/>
  <c r="AD1167" i="3"/>
  <c r="AC1167" i="3"/>
  <c r="AV1166" i="3"/>
  <c r="AR1166" i="3"/>
  <c r="AQ1166" i="3"/>
  <c r="AP1166" i="3"/>
  <c r="AN1166" i="3"/>
  <c r="AL1166" i="3"/>
  <c r="AK1166" i="3"/>
  <c r="AJ1166" i="3"/>
  <c r="AI1166" i="3"/>
  <c r="AG1166" i="3"/>
  <c r="AF1166" i="3"/>
  <c r="AE1166" i="3"/>
  <c r="AD1166" i="3"/>
  <c r="AC1166" i="3"/>
  <c r="AV1165" i="3"/>
  <c r="AR1165" i="3"/>
  <c r="AQ1165" i="3"/>
  <c r="AP1165" i="3"/>
  <c r="AN1165" i="3"/>
  <c r="AL1165" i="3"/>
  <c r="AK1165" i="3"/>
  <c r="AJ1165" i="3"/>
  <c r="AI1165" i="3"/>
  <c r="AG1165" i="3"/>
  <c r="AF1165" i="3"/>
  <c r="AE1165" i="3"/>
  <c r="AD1165" i="3"/>
  <c r="AC1165" i="3"/>
  <c r="AV1164" i="3"/>
  <c r="AR1164" i="3"/>
  <c r="AQ1164" i="3"/>
  <c r="AP1164" i="3"/>
  <c r="AN1164" i="3"/>
  <c r="AL1164" i="3"/>
  <c r="AK1164" i="3"/>
  <c r="AJ1164" i="3"/>
  <c r="AI1164" i="3"/>
  <c r="AG1164" i="3"/>
  <c r="AF1164" i="3"/>
  <c r="AE1164" i="3"/>
  <c r="AD1164" i="3"/>
  <c r="AC1164" i="3"/>
  <c r="AV1163" i="3"/>
  <c r="AR1163" i="3"/>
  <c r="AQ1163" i="3"/>
  <c r="AP1163" i="3"/>
  <c r="AN1163" i="3"/>
  <c r="AL1163" i="3"/>
  <c r="AK1163" i="3"/>
  <c r="AJ1163" i="3"/>
  <c r="AI1163" i="3"/>
  <c r="AG1163" i="3"/>
  <c r="AF1163" i="3"/>
  <c r="AE1163" i="3"/>
  <c r="AD1163" i="3"/>
  <c r="AC1163" i="3"/>
  <c r="AV1162" i="3"/>
  <c r="AR1162" i="3"/>
  <c r="AQ1162" i="3"/>
  <c r="AP1162" i="3"/>
  <c r="AN1162" i="3"/>
  <c r="AL1162" i="3"/>
  <c r="AK1162" i="3"/>
  <c r="AJ1162" i="3"/>
  <c r="AI1162" i="3"/>
  <c r="AG1162" i="3"/>
  <c r="AF1162" i="3"/>
  <c r="AE1162" i="3"/>
  <c r="AD1162" i="3"/>
  <c r="AC1162" i="3"/>
  <c r="AV1161" i="3"/>
  <c r="AR1161" i="3"/>
  <c r="AQ1161" i="3"/>
  <c r="AP1161" i="3"/>
  <c r="AN1161" i="3"/>
  <c r="AL1161" i="3"/>
  <c r="AK1161" i="3"/>
  <c r="AJ1161" i="3"/>
  <c r="AI1161" i="3"/>
  <c r="AG1161" i="3"/>
  <c r="AF1161" i="3"/>
  <c r="AE1161" i="3"/>
  <c r="AD1161" i="3"/>
  <c r="AC1161" i="3"/>
  <c r="AV1160" i="3"/>
  <c r="AR1160" i="3"/>
  <c r="AQ1160" i="3"/>
  <c r="AP1160" i="3"/>
  <c r="AN1160" i="3"/>
  <c r="AL1160" i="3"/>
  <c r="AK1160" i="3"/>
  <c r="AJ1160" i="3"/>
  <c r="AI1160" i="3"/>
  <c r="AG1160" i="3"/>
  <c r="AF1160" i="3"/>
  <c r="AE1160" i="3"/>
  <c r="AD1160" i="3"/>
  <c r="AC1160" i="3"/>
  <c r="AV1159" i="3"/>
  <c r="AR1159" i="3"/>
  <c r="AQ1159" i="3"/>
  <c r="AP1159" i="3"/>
  <c r="AN1159" i="3"/>
  <c r="AL1159" i="3"/>
  <c r="AK1159" i="3"/>
  <c r="AJ1159" i="3"/>
  <c r="AI1159" i="3"/>
  <c r="AG1159" i="3"/>
  <c r="AF1159" i="3"/>
  <c r="AE1159" i="3"/>
  <c r="AD1159" i="3"/>
  <c r="AC1159" i="3"/>
  <c r="AV1158" i="3"/>
  <c r="AR1158" i="3"/>
  <c r="AQ1158" i="3"/>
  <c r="AP1158" i="3"/>
  <c r="AN1158" i="3"/>
  <c r="AL1158" i="3"/>
  <c r="AK1158" i="3"/>
  <c r="AJ1158" i="3"/>
  <c r="AI1158" i="3"/>
  <c r="AG1158" i="3"/>
  <c r="AF1158" i="3"/>
  <c r="AE1158" i="3"/>
  <c r="AD1158" i="3"/>
  <c r="AC1158" i="3"/>
  <c r="AV1157" i="3"/>
  <c r="AR1157" i="3"/>
  <c r="AQ1157" i="3"/>
  <c r="AP1157" i="3"/>
  <c r="AN1157" i="3"/>
  <c r="AL1157" i="3"/>
  <c r="AK1157" i="3"/>
  <c r="AJ1157" i="3"/>
  <c r="AI1157" i="3"/>
  <c r="AG1157" i="3"/>
  <c r="AF1157" i="3"/>
  <c r="AE1157" i="3"/>
  <c r="AD1157" i="3"/>
  <c r="AC1157" i="3"/>
  <c r="AV1156" i="3"/>
  <c r="AR1156" i="3"/>
  <c r="AQ1156" i="3"/>
  <c r="AP1156" i="3"/>
  <c r="AN1156" i="3"/>
  <c r="AL1156" i="3"/>
  <c r="AK1156" i="3"/>
  <c r="AJ1156" i="3"/>
  <c r="AI1156" i="3"/>
  <c r="AG1156" i="3"/>
  <c r="AF1156" i="3"/>
  <c r="AE1156" i="3"/>
  <c r="AD1156" i="3"/>
  <c r="AC1156" i="3"/>
  <c r="AV1155" i="3"/>
  <c r="AR1155" i="3"/>
  <c r="AQ1155" i="3"/>
  <c r="AP1155" i="3"/>
  <c r="AN1155" i="3"/>
  <c r="AL1155" i="3"/>
  <c r="AK1155" i="3"/>
  <c r="AJ1155" i="3"/>
  <c r="AI1155" i="3"/>
  <c r="AG1155" i="3"/>
  <c r="AF1155" i="3"/>
  <c r="AE1155" i="3"/>
  <c r="AD1155" i="3"/>
  <c r="AC1155" i="3"/>
  <c r="AV1154" i="3"/>
  <c r="AR1154" i="3"/>
  <c r="AQ1154" i="3"/>
  <c r="AP1154" i="3"/>
  <c r="AN1154" i="3"/>
  <c r="AL1154" i="3"/>
  <c r="AK1154" i="3"/>
  <c r="AJ1154" i="3"/>
  <c r="AI1154" i="3"/>
  <c r="AG1154" i="3"/>
  <c r="AF1154" i="3"/>
  <c r="AE1154" i="3"/>
  <c r="AD1154" i="3"/>
  <c r="AC1154" i="3"/>
  <c r="AV1153" i="3"/>
  <c r="AR1153" i="3"/>
  <c r="AQ1153" i="3"/>
  <c r="AP1153" i="3"/>
  <c r="AN1153" i="3"/>
  <c r="AL1153" i="3"/>
  <c r="AK1153" i="3"/>
  <c r="AJ1153" i="3"/>
  <c r="AI1153" i="3"/>
  <c r="AG1153" i="3"/>
  <c r="AF1153" i="3"/>
  <c r="AE1153" i="3"/>
  <c r="AD1153" i="3"/>
  <c r="AC1153" i="3"/>
  <c r="AV1152" i="3"/>
  <c r="AR1152" i="3"/>
  <c r="AQ1152" i="3"/>
  <c r="AP1152" i="3"/>
  <c r="AN1152" i="3"/>
  <c r="AL1152" i="3"/>
  <c r="AK1152" i="3"/>
  <c r="AJ1152" i="3"/>
  <c r="AI1152" i="3"/>
  <c r="AG1152" i="3"/>
  <c r="AF1152" i="3"/>
  <c r="AE1152" i="3"/>
  <c r="AD1152" i="3"/>
  <c r="AC1152" i="3"/>
  <c r="AV1151" i="3"/>
  <c r="AR1151" i="3"/>
  <c r="AQ1151" i="3"/>
  <c r="AP1151" i="3"/>
  <c r="AN1151" i="3"/>
  <c r="AL1151" i="3"/>
  <c r="AK1151" i="3"/>
  <c r="AJ1151" i="3"/>
  <c r="AI1151" i="3"/>
  <c r="AG1151" i="3"/>
  <c r="AF1151" i="3"/>
  <c r="AE1151" i="3"/>
  <c r="AD1151" i="3"/>
  <c r="AC1151" i="3"/>
  <c r="AV1150" i="3"/>
  <c r="AR1150" i="3"/>
  <c r="AQ1150" i="3"/>
  <c r="AP1150" i="3"/>
  <c r="AN1150" i="3"/>
  <c r="AL1150" i="3"/>
  <c r="AK1150" i="3"/>
  <c r="AJ1150" i="3"/>
  <c r="AI1150" i="3"/>
  <c r="AG1150" i="3"/>
  <c r="AF1150" i="3"/>
  <c r="AE1150" i="3"/>
  <c r="AD1150" i="3"/>
  <c r="AC1150" i="3"/>
  <c r="AV1149" i="3"/>
  <c r="AR1149" i="3"/>
  <c r="AQ1149" i="3"/>
  <c r="AP1149" i="3"/>
  <c r="AN1149" i="3"/>
  <c r="AL1149" i="3"/>
  <c r="AK1149" i="3"/>
  <c r="AJ1149" i="3"/>
  <c r="AI1149" i="3"/>
  <c r="AG1149" i="3"/>
  <c r="AF1149" i="3"/>
  <c r="AE1149" i="3"/>
  <c r="AD1149" i="3"/>
  <c r="AC1149" i="3"/>
  <c r="AV1148" i="3"/>
  <c r="AR1148" i="3"/>
  <c r="AQ1148" i="3"/>
  <c r="AP1148" i="3"/>
  <c r="AN1148" i="3"/>
  <c r="AL1148" i="3"/>
  <c r="AK1148" i="3"/>
  <c r="AJ1148" i="3"/>
  <c r="AI1148" i="3"/>
  <c r="AG1148" i="3"/>
  <c r="AF1148" i="3"/>
  <c r="AE1148" i="3"/>
  <c r="AD1148" i="3"/>
  <c r="AC1148" i="3"/>
  <c r="AV1147" i="3"/>
  <c r="AR1147" i="3"/>
  <c r="AQ1147" i="3"/>
  <c r="AP1147" i="3"/>
  <c r="AN1147" i="3"/>
  <c r="AL1147" i="3"/>
  <c r="AK1147" i="3"/>
  <c r="AJ1147" i="3"/>
  <c r="AI1147" i="3"/>
  <c r="AG1147" i="3"/>
  <c r="AF1147" i="3"/>
  <c r="AE1147" i="3"/>
  <c r="AD1147" i="3"/>
  <c r="AC1147" i="3"/>
  <c r="AV1146" i="3"/>
  <c r="AR1146" i="3"/>
  <c r="AQ1146" i="3"/>
  <c r="AP1146" i="3"/>
  <c r="AN1146" i="3"/>
  <c r="AL1146" i="3"/>
  <c r="AK1146" i="3"/>
  <c r="AJ1146" i="3"/>
  <c r="AI1146" i="3"/>
  <c r="AG1146" i="3"/>
  <c r="AF1146" i="3"/>
  <c r="AE1146" i="3"/>
  <c r="AD1146" i="3"/>
  <c r="AC1146" i="3"/>
  <c r="AV1145" i="3"/>
  <c r="AR1145" i="3"/>
  <c r="AQ1145" i="3"/>
  <c r="AP1145" i="3"/>
  <c r="AN1145" i="3"/>
  <c r="AL1145" i="3"/>
  <c r="AK1145" i="3"/>
  <c r="AJ1145" i="3"/>
  <c r="AI1145" i="3"/>
  <c r="AG1145" i="3"/>
  <c r="AF1145" i="3"/>
  <c r="AE1145" i="3"/>
  <c r="AD1145" i="3"/>
  <c r="AC1145" i="3"/>
  <c r="AV1144" i="3"/>
  <c r="AR1144" i="3"/>
  <c r="AQ1144" i="3"/>
  <c r="AP1144" i="3"/>
  <c r="AN1144" i="3"/>
  <c r="AL1144" i="3"/>
  <c r="AK1144" i="3"/>
  <c r="AJ1144" i="3"/>
  <c r="AI1144" i="3"/>
  <c r="AG1144" i="3"/>
  <c r="AF1144" i="3"/>
  <c r="AE1144" i="3"/>
  <c r="AD1144" i="3"/>
  <c r="AC1144" i="3"/>
  <c r="AV1143" i="3"/>
  <c r="AR1143" i="3"/>
  <c r="AQ1143" i="3"/>
  <c r="AP1143" i="3"/>
  <c r="AN1143" i="3"/>
  <c r="AL1143" i="3"/>
  <c r="AK1143" i="3"/>
  <c r="AJ1143" i="3"/>
  <c r="AI1143" i="3"/>
  <c r="AG1143" i="3"/>
  <c r="AF1143" i="3"/>
  <c r="AE1143" i="3"/>
  <c r="AD1143" i="3"/>
  <c r="AC1143" i="3"/>
  <c r="AV1142" i="3"/>
  <c r="AR1142" i="3"/>
  <c r="AQ1142" i="3"/>
  <c r="AP1142" i="3"/>
  <c r="AN1142" i="3"/>
  <c r="AL1142" i="3"/>
  <c r="AK1142" i="3"/>
  <c r="AJ1142" i="3"/>
  <c r="AI1142" i="3"/>
  <c r="AG1142" i="3"/>
  <c r="AF1142" i="3"/>
  <c r="AE1142" i="3"/>
  <c r="AD1142" i="3"/>
  <c r="AC1142" i="3"/>
  <c r="AV1141" i="3"/>
  <c r="AR1141" i="3"/>
  <c r="AQ1141" i="3"/>
  <c r="AP1141" i="3"/>
  <c r="AN1141" i="3"/>
  <c r="AL1141" i="3"/>
  <c r="AK1141" i="3"/>
  <c r="AJ1141" i="3"/>
  <c r="AI1141" i="3"/>
  <c r="AG1141" i="3"/>
  <c r="AF1141" i="3"/>
  <c r="AE1141" i="3"/>
  <c r="AD1141" i="3"/>
  <c r="AC1141" i="3"/>
  <c r="AV1140" i="3"/>
  <c r="AR1140" i="3"/>
  <c r="AQ1140" i="3"/>
  <c r="AP1140" i="3"/>
  <c r="AN1140" i="3"/>
  <c r="AL1140" i="3"/>
  <c r="AK1140" i="3"/>
  <c r="AJ1140" i="3"/>
  <c r="AI1140" i="3"/>
  <c r="AG1140" i="3"/>
  <c r="AF1140" i="3"/>
  <c r="AE1140" i="3"/>
  <c r="AD1140" i="3"/>
  <c r="AC1140" i="3"/>
  <c r="AV1139" i="3"/>
  <c r="AR1139" i="3"/>
  <c r="AQ1139" i="3"/>
  <c r="AP1139" i="3"/>
  <c r="AN1139" i="3"/>
  <c r="AL1139" i="3"/>
  <c r="AK1139" i="3"/>
  <c r="AJ1139" i="3"/>
  <c r="AI1139" i="3"/>
  <c r="AG1139" i="3"/>
  <c r="AF1139" i="3"/>
  <c r="AE1139" i="3"/>
  <c r="AD1139" i="3"/>
  <c r="AC1139" i="3"/>
  <c r="AV1138" i="3"/>
  <c r="AR1138" i="3"/>
  <c r="AQ1138" i="3"/>
  <c r="AP1138" i="3"/>
  <c r="AN1138" i="3"/>
  <c r="AL1138" i="3"/>
  <c r="AK1138" i="3"/>
  <c r="AJ1138" i="3"/>
  <c r="AI1138" i="3"/>
  <c r="AG1138" i="3"/>
  <c r="AF1138" i="3"/>
  <c r="AE1138" i="3"/>
  <c r="AD1138" i="3"/>
  <c r="AC1138" i="3"/>
  <c r="AV1137" i="3"/>
  <c r="AR1137" i="3"/>
  <c r="AQ1137" i="3"/>
  <c r="AP1137" i="3"/>
  <c r="AN1137" i="3"/>
  <c r="AL1137" i="3"/>
  <c r="AK1137" i="3"/>
  <c r="AJ1137" i="3"/>
  <c r="AI1137" i="3"/>
  <c r="AG1137" i="3"/>
  <c r="AF1137" i="3"/>
  <c r="AE1137" i="3"/>
  <c r="AD1137" i="3"/>
  <c r="AC1137" i="3"/>
  <c r="AV1136" i="3"/>
  <c r="AR1136" i="3"/>
  <c r="AQ1136" i="3"/>
  <c r="AP1136" i="3"/>
  <c r="AN1136" i="3"/>
  <c r="AL1136" i="3"/>
  <c r="AK1136" i="3"/>
  <c r="AJ1136" i="3"/>
  <c r="AI1136" i="3"/>
  <c r="AG1136" i="3"/>
  <c r="AF1136" i="3"/>
  <c r="AE1136" i="3"/>
  <c r="AD1136" i="3"/>
  <c r="AC1136" i="3"/>
  <c r="AV1135" i="3"/>
  <c r="AR1135" i="3"/>
  <c r="AQ1135" i="3"/>
  <c r="AP1135" i="3"/>
  <c r="AN1135" i="3"/>
  <c r="AL1135" i="3"/>
  <c r="AK1135" i="3"/>
  <c r="AJ1135" i="3"/>
  <c r="AI1135" i="3"/>
  <c r="AG1135" i="3"/>
  <c r="AF1135" i="3"/>
  <c r="AE1135" i="3"/>
  <c r="AD1135" i="3"/>
  <c r="AC1135" i="3"/>
  <c r="AV1134" i="3"/>
  <c r="AR1134" i="3"/>
  <c r="AQ1134" i="3"/>
  <c r="AP1134" i="3"/>
  <c r="AN1134" i="3"/>
  <c r="AL1134" i="3"/>
  <c r="AK1134" i="3"/>
  <c r="AJ1134" i="3"/>
  <c r="AI1134" i="3"/>
  <c r="AG1134" i="3"/>
  <c r="AF1134" i="3"/>
  <c r="AE1134" i="3"/>
  <c r="AD1134" i="3"/>
  <c r="AC1134" i="3"/>
  <c r="AV1133" i="3"/>
  <c r="AR1133" i="3"/>
  <c r="AQ1133" i="3"/>
  <c r="AP1133" i="3"/>
  <c r="AN1133" i="3"/>
  <c r="AL1133" i="3"/>
  <c r="AK1133" i="3"/>
  <c r="AJ1133" i="3"/>
  <c r="AI1133" i="3"/>
  <c r="AG1133" i="3"/>
  <c r="AF1133" i="3"/>
  <c r="AE1133" i="3"/>
  <c r="AD1133" i="3"/>
  <c r="AC1133" i="3"/>
  <c r="AV1132" i="3"/>
  <c r="AR1132" i="3"/>
  <c r="AQ1132" i="3"/>
  <c r="AP1132" i="3"/>
  <c r="AN1132" i="3"/>
  <c r="AL1132" i="3"/>
  <c r="AK1132" i="3"/>
  <c r="AJ1132" i="3"/>
  <c r="AI1132" i="3"/>
  <c r="AG1132" i="3"/>
  <c r="AF1132" i="3"/>
  <c r="AE1132" i="3"/>
  <c r="AD1132" i="3"/>
  <c r="AC1132" i="3"/>
  <c r="AV1131" i="3"/>
  <c r="AR1131" i="3"/>
  <c r="AQ1131" i="3"/>
  <c r="AP1131" i="3"/>
  <c r="AN1131" i="3"/>
  <c r="AL1131" i="3"/>
  <c r="AK1131" i="3"/>
  <c r="AJ1131" i="3"/>
  <c r="AI1131" i="3"/>
  <c r="AG1131" i="3"/>
  <c r="AF1131" i="3"/>
  <c r="AE1131" i="3"/>
  <c r="AD1131" i="3"/>
  <c r="AC1131" i="3"/>
  <c r="AV1130" i="3"/>
  <c r="AR1130" i="3"/>
  <c r="AQ1130" i="3"/>
  <c r="AP1130" i="3"/>
  <c r="AN1130" i="3"/>
  <c r="AL1130" i="3"/>
  <c r="AK1130" i="3"/>
  <c r="AJ1130" i="3"/>
  <c r="AI1130" i="3"/>
  <c r="AG1130" i="3"/>
  <c r="AF1130" i="3"/>
  <c r="AE1130" i="3"/>
  <c r="AD1130" i="3"/>
  <c r="AC1130" i="3"/>
  <c r="AV1129" i="3"/>
  <c r="AR1129" i="3"/>
  <c r="AQ1129" i="3"/>
  <c r="AP1129" i="3"/>
  <c r="AN1129" i="3"/>
  <c r="AL1129" i="3"/>
  <c r="AK1129" i="3"/>
  <c r="AJ1129" i="3"/>
  <c r="AI1129" i="3"/>
  <c r="AG1129" i="3"/>
  <c r="AF1129" i="3"/>
  <c r="AE1129" i="3"/>
  <c r="AD1129" i="3"/>
  <c r="AC1129" i="3"/>
  <c r="AV1128" i="3"/>
  <c r="AR1128" i="3"/>
  <c r="AQ1128" i="3"/>
  <c r="AP1128" i="3"/>
  <c r="AN1128" i="3"/>
  <c r="AL1128" i="3"/>
  <c r="AK1128" i="3"/>
  <c r="AJ1128" i="3"/>
  <c r="AI1128" i="3"/>
  <c r="AG1128" i="3"/>
  <c r="AF1128" i="3"/>
  <c r="AE1128" i="3"/>
  <c r="AD1128" i="3"/>
  <c r="AC1128" i="3"/>
  <c r="AV1127" i="3"/>
  <c r="AR1127" i="3"/>
  <c r="AQ1127" i="3"/>
  <c r="AP1127" i="3"/>
  <c r="AN1127" i="3"/>
  <c r="AL1127" i="3"/>
  <c r="AK1127" i="3"/>
  <c r="AJ1127" i="3"/>
  <c r="AI1127" i="3"/>
  <c r="AG1127" i="3"/>
  <c r="AF1127" i="3"/>
  <c r="AE1127" i="3"/>
  <c r="AD1127" i="3"/>
  <c r="AC1127" i="3"/>
  <c r="AV1126" i="3"/>
  <c r="AR1126" i="3"/>
  <c r="AQ1126" i="3"/>
  <c r="AP1126" i="3"/>
  <c r="AN1126" i="3"/>
  <c r="AL1126" i="3"/>
  <c r="AK1126" i="3"/>
  <c r="AJ1126" i="3"/>
  <c r="AI1126" i="3"/>
  <c r="AG1126" i="3"/>
  <c r="AF1126" i="3"/>
  <c r="AE1126" i="3"/>
  <c r="AD1126" i="3"/>
  <c r="AC1126" i="3"/>
  <c r="AV1125" i="3"/>
  <c r="AR1125" i="3"/>
  <c r="AQ1125" i="3"/>
  <c r="AP1125" i="3"/>
  <c r="AN1125" i="3"/>
  <c r="AL1125" i="3"/>
  <c r="AK1125" i="3"/>
  <c r="AJ1125" i="3"/>
  <c r="AI1125" i="3"/>
  <c r="AG1125" i="3"/>
  <c r="AF1125" i="3"/>
  <c r="AE1125" i="3"/>
  <c r="AD1125" i="3"/>
  <c r="AC1125" i="3"/>
  <c r="AV1124" i="3"/>
  <c r="AR1124" i="3"/>
  <c r="AQ1124" i="3"/>
  <c r="AP1124" i="3"/>
  <c r="AN1124" i="3"/>
  <c r="AL1124" i="3"/>
  <c r="AK1124" i="3"/>
  <c r="AJ1124" i="3"/>
  <c r="AI1124" i="3"/>
  <c r="AG1124" i="3"/>
  <c r="AF1124" i="3"/>
  <c r="AE1124" i="3"/>
  <c r="AD1124" i="3"/>
  <c r="AC1124" i="3"/>
  <c r="AV1123" i="3"/>
  <c r="AR1123" i="3"/>
  <c r="AQ1123" i="3"/>
  <c r="AP1123" i="3"/>
  <c r="AN1123" i="3"/>
  <c r="AL1123" i="3"/>
  <c r="AK1123" i="3"/>
  <c r="AJ1123" i="3"/>
  <c r="AI1123" i="3"/>
  <c r="AG1123" i="3"/>
  <c r="AF1123" i="3"/>
  <c r="AE1123" i="3"/>
  <c r="AD1123" i="3"/>
  <c r="AC1123" i="3"/>
  <c r="AV1122" i="3"/>
  <c r="AR1122" i="3"/>
  <c r="AQ1122" i="3"/>
  <c r="AP1122" i="3"/>
  <c r="AN1122" i="3"/>
  <c r="AL1122" i="3"/>
  <c r="AK1122" i="3"/>
  <c r="AJ1122" i="3"/>
  <c r="AI1122" i="3"/>
  <c r="AG1122" i="3"/>
  <c r="AF1122" i="3"/>
  <c r="AE1122" i="3"/>
  <c r="AD1122" i="3"/>
  <c r="AC1122" i="3"/>
  <c r="AV1121" i="3"/>
  <c r="AR1121" i="3"/>
  <c r="AQ1121" i="3"/>
  <c r="AP1121" i="3"/>
  <c r="AN1121" i="3"/>
  <c r="AL1121" i="3"/>
  <c r="AK1121" i="3"/>
  <c r="AJ1121" i="3"/>
  <c r="AI1121" i="3"/>
  <c r="AG1121" i="3"/>
  <c r="AF1121" i="3"/>
  <c r="AE1121" i="3"/>
  <c r="AD1121" i="3"/>
  <c r="AC1121" i="3"/>
  <c r="AV1120" i="3"/>
  <c r="AR1120" i="3"/>
  <c r="AQ1120" i="3"/>
  <c r="AP1120" i="3"/>
  <c r="AN1120" i="3"/>
  <c r="AL1120" i="3"/>
  <c r="AK1120" i="3"/>
  <c r="AJ1120" i="3"/>
  <c r="AI1120" i="3"/>
  <c r="AG1120" i="3"/>
  <c r="AF1120" i="3"/>
  <c r="AE1120" i="3"/>
  <c r="AD1120" i="3"/>
  <c r="AC1120" i="3"/>
  <c r="AV1119" i="3"/>
  <c r="AR1119" i="3"/>
  <c r="AQ1119" i="3"/>
  <c r="AP1119" i="3"/>
  <c r="AN1119" i="3"/>
  <c r="AL1119" i="3"/>
  <c r="AK1119" i="3"/>
  <c r="AJ1119" i="3"/>
  <c r="AI1119" i="3"/>
  <c r="AG1119" i="3"/>
  <c r="AF1119" i="3"/>
  <c r="AE1119" i="3"/>
  <c r="AD1119" i="3"/>
  <c r="AC1119" i="3"/>
  <c r="AV1118" i="3"/>
  <c r="AR1118" i="3"/>
  <c r="AQ1118" i="3"/>
  <c r="AP1118" i="3"/>
  <c r="AN1118" i="3"/>
  <c r="AL1118" i="3"/>
  <c r="AK1118" i="3"/>
  <c r="AJ1118" i="3"/>
  <c r="AI1118" i="3"/>
  <c r="AG1118" i="3"/>
  <c r="AF1118" i="3"/>
  <c r="AE1118" i="3"/>
  <c r="AD1118" i="3"/>
  <c r="AC1118" i="3"/>
  <c r="AV1117" i="3"/>
  <c r="AR1117" i="3"/>
  <c r="AQ1117" i="3"/>
  <c r="AP1117" i="3"/>
  <c r="AN1117" i="3"/>
  <c r="AL1117" i="3"/>
  <c r="AK1117" i="3"/>
  <c r="AJ1117" i="3"/>
  <c r="AI1117" i="3"/>
  <c r="AG1117" i="3"/>
  <c r="AF1117" i="3"/>
  <c r="AE1117" i="3"/>
  <c r="AD1117" i="3"/>
  <c r="AC1117" i="3"/>
  <c r="AV1116" i="3"/>
  <c r="AR1116" i="3"/>
  <c r="AQ1116" i="3"/>
  <c r="AP1116" i="3"/>
  <c r="AN1116" i="3"/>
  <c r="AL1116" i="3"/>
  <c r="AK1116" i="3"/>
  <c r="AJ1116" i="3"/>
  <c r="AI1116" i="3"/>
  <c r="AG1116" i="3"/>
  <c r="AF1116" i="3"/>
  <c r="AE1116" i="3"/>
  <c r="AD1116" i="3"/>
  <c r="AC1116" i="3"/>
  <c r="AV1115" i="3"/>
  <c r="AR1115" i="3"/>
  <c r="AQ1115" i="3"/>
  <c r="AP1115" i="3"/>
  <c r="AN1115" i="3"/>
  <c r="AL1115" i="3"/>
  <c r="AK1115" i="3"/>
  <c r="AJ1115" i="3"/>
  <c r="AI1115" i="3"/>
  <c r="AG1115" i="3"/>
  <c r="AF1115" i="3"/>
  <c r="AE1115" i="3"/>
  <c r="AD1115" i="3"/>
  <c r="AC1115" i="3"/>
  <c r="AV1114" i="3"/>
  <c r="AR1114" i="3"/>
  <c r="AQ1114" i="3"/>
  <c r="AP1114" i="3"/>
  <c r="AN1114" i="3"/>
  <c r="AL1114" i="3"/>
  <c r="AK1114" i="3"/>
  <c r="AJ1114" i="3"/>
  <c r="AI1114" i="3"/>
  <c r="AG1114" i="3"/>
  <c r="AF1114" i="3"/>
  <c r="AE1114" i="3"/>
  <c r="AD1114" i="3"/>
  <c r="AC1114" i="3"/>
  <c r="AV1113" i="3"/>
  <c r="AR1113" i="3"/>
  <c r="AQ1113" i="3"/>
  <c r="AP1113" i="3"/>
  <c r="AN1113" i="3"/>
  <c r="AL1113" i="3"/>
  <c r="AK1113" i="3"/>
  <c r="AJ1113" i="3"/>
  <c r="AI1113" i="3"/>
  <c r="AG1113" i="3"/>
  <c r="AF1113" i="3"/>
  <c r="AE1113" i="3"/>
  <c r="AD1113" i="3"/>
  <c r="AC1113" i="3"/>
  <c r="AV1112" i="3"/>
  <c r="AR1112" i="3"/>
  <c r="AQ1112" i="3"/>
  <c r="AP1112" i="3"/>
  <c r="AN1112" i="3"/>
  <c r="AL1112" i="3"/>
  <c r="AK1112" i="3"/>
  <c r="AJ1112" i="3"/>
  <c r="AI1112" i="3"/>
  <c r="AG1112" i="3"/>
  <c r="AF1112" i="3"/>
  <c r="AE1112" i="3"/>
  <c r="AD1112" i="3"/>
  <c r="AC1112" i="3"/>
  <c r="AV1111" i="3"/>
  <c r="AR1111" i="3"/>
  <c r="AQ1111" i="3"/>
  <c r="AP1111" i="3"/>
  <c r="AN1111" i="3"/>
  <c r="AL1111" i="3"/>
  <c r="AK1111" i="3"/>
  <c r="AJ1111" i="3"/>
  <c r="AI1111" i="3"/>
  <c r="AG1111" i="3"/>
  <c r="AF1111" i="3"/>
  <c r="AE1111" i="3"/>
  <c r="AD1111" i="3"/>
  <c r="AC1111" i="3"/>
  <c r="AV1110" i="3"/>
  <c r="AR1110" i="3"/>
  <c r="AQ1110" i="3"/>
  <c r="AP1110" i="3"/>
  <c r="AN1110" i="3"/>
  <c r="AL1110" i="3"/>
  <c r="AK1110" i="3"/>
  <c r="AJ1110" i="3"/>
  <c r="AI1110" i="3"/>
  <c r="AG1110" i="3"/>
  <c r="AF1110" i="3"/>
  <c r="AE1110" i="3"/>
  <c r="AD1110" i="3"/>
  <c r="AC1110" i="3"/>
  <c r="AV1109" i="3"/>
  <c r="AR1109" i="3"/>
  <c r="AQ1109" i="3"/>
  <c r="AP1109" i="3"/>
  <c r="AN1109" i="3"/>
  <c r="AL1109" i="3"/>
  <c r="AK1109" i="3"/>
  <c r="AJ1109" i="3"/>
  <c r="AI1109" i="3"/>
  <c r="AG1109" i="3"/>
  <c r="AF1109" i="3"/>
  <c r="AE1109" i="3"/>
  <c r="AD1109" i="3"/>
  <c r="AC1109" i="3"/>
  <c r="AV1108" i="3"/>
  <c r="AR1108" i="3"/>
  <c r="AQ1108" i="3"/>
  <c r="AP1108" i="3"/>
  <c r="AN1108" i="3"/>
  <c r="AL1108" i="3"/>
  <c r="AK1108" i="3"/>
  <c r="AJ1108" i="3"/>
  <c r="AI1108" i="3"/>
  <c r="AG1108" i="3"/>
  <c r="AF1108" i="3"/>
  <c r="AE1108" i="3"/>
  <c r="AD1108" i="3"/>
  <c r="AC1108" i="3"/>
  <c r="AV1107" i="3"/>
  <c r="AR1107" i="3"/>
  <c r="AQ1107" i="3"/>
  <c r="AP1107" i="3"/>
  <c r="AN1107" i="3"/>
  <c r="AL1107" i="3"/>
  <c r="AK1107" i="3"/>
  <c r="AJ1107" i="3"/>
  <c r="AI1107" i="3"/>
  <c r="AG1107" i="3"/>
  <c r="AF1107" i="3"/>
  <c r="AE1107" i="3"/>
  <c r="AD1107" i="3"/>
  <c r="AC1107" i="3"/>
  <c r="AV1106" i="3"/>
  <c r="AR1106" i="3"/>
  <c r="AQ1106" i="3"/>
  <c r="AP1106" i="3"/>
  <c r="AN1106" i="3"/>
  <c r="AL1106" i="3"/>
  <c r="AK1106" i="3"/>
  <c r="AJ1106" i="3"/>
  <c r="AI1106" i="3"/>
  <c r="AG1106" i="3"/>
  <c r="AF1106" i="3"/>
  <c r="AE1106" i="3"/>
  <c r="AD1106" i="3"/>
  <c r="AC1106" i="3"/>
  <c r="AV1105" i="3"/>
  <c r="AR1105" i="3"/>
  <c r="AQ1105" i="3"/>
  <c r="AP1105" i="3"/>
  <c r="AN1105" i="3"/>
  <c r="AL1105" i="3"/>
  <c r="AK1105" i="3"/>
  <c r="AJ1105" i="3"/>
  <c r="AI1105" i="3"/>
  <c r="AG1105" i="3"/>
  <c r="AF1105" i="3"/>
  <c r="AE1105" i="3"/>
  <c r="AD1105" i="3"/>
  <c r="AC1105" i="3"/>
  <c r="AV1104" i="3"/>
  <c r="AR1104" i="3"/>
  <c r="AQ1104" i="3"/>
  <c r="AP1104" i="3"/>
  <c r="AN1104" i="3"/>
  <c r="AL1104" i="3"/>
  <c r="AK1104" i="3"/>
  <c r="AJ1104" i="3"/>
  <c r="AI1104" i="3"/>
  <c r="AG1104" i="3"/>
  <c r="AF1104" i="3"/>
  <c r="AE1104" i="3"/>
  <c r="AD1104" i="3"/>
  <c r="AC1104" i="3"/>
  <c r="AV1103" i="3"/>
  <c r="AR1103" i="3"/>
  <c r="AQ1103" i="3"/>
  <c r="AP1103" i="3"/>
  <c r="AN1103" i="3"/>
  <c r="AL1103" i="3"/>
  <c r="AK1103" i="3"/>
  <c r="AJ1103" i="3"/>
  <c r="AI1103" i="3"/>
  <c r="AG1103" i="3"/>
  <c r="AF1103" i="3"/>
  <c r="AE1103" i="3"/>
  <c r="AD1103" i="3"/>
  <c r="AC1103" i="3"/>
  <c r="AV1102" i="3"/>
  <c r="AR1102" i="3"/>
  <c r="AQ1102" i="3"/>
  <c r="AP1102" i="3"/>
  <c r="AN1102" i="3"/>
  <c r="AL1102" i="3"/>
  <c r="AK1102" i="3"/>
  <c r="AJ1102" i="3"/>
  <c r="AI1102" i="3"/>
  <c r="AG1102" i="3"/>
  <c r="AF1102" i="3"/>
  <c r="AE1102" i="3"/>
  <c r="AD1102" i="3"/>
  <c r="AC1102" i="3"/>
  <c r="AV1101" i="3"/>
  <c r="AR1101" i="3"/>
  <c r="AQ1101" i="3"/>
  <c r="AP1101" i="3"/>
  <c r="AN1101" i="3"/>
  <c r="AL1101" i="3"/>
  <c r="AK1101" i="3"/>
  <c r="AJ1101" i="3"/>
  <c r="AI1101" i="3"/>
  <c r="AG1101" i="3"/>
  <c r="AF1101" i="3"/>
  <c r="AE1101" i="3"/>
  <c r="AD1101" i="3"/>
  <c r="AC1101" i="3"/>
  <c r="AV1100" i="3"/>
  <c r="AR1100" i="3"/>
  <c r="AQ1100" i="3"/>
  <c r="AP1100" i="3"/>
  <c r="AN1100" i="3"/>
  <c r="AL1100" i="3"/>
  <c r="AK1100" i="3"/>
  <c r="AJ1100" i="3"/>
  <c r="AI1100" i="3"/>
  <c r="AG1100" i="3"/>
  <c r="AF1100" i="3"/>
  <c r="AE1100" i="3"/>
  <c r="AD1100" i="3"/>
  <c r="AC1100" i="3"/>
  <c r="AV1099" i="3"/>
  <c r="AR1099" i="3"/>
  <c r="AQ1099" i="3"/>
  <c r="AP1099" i="3"/>
  <c r="AN1099" i="3"/>
  <c r="AL1099" i="3"/>
  <c r="AK1099" i="3"/>
  <c r="AJ1099" i="3"/>
  <c r="AI1099" i="3"/>
  <c r="AG1099" i="3"/>
  <c r="AF1099" i="3"/>
  <c r="AE1099" i="3"/>
  <c r="AD1099" i="3"/>
  <c r="AC1099" i="3"/>
  <c r="AV1098" i="3"/>
  <c r="AR1098" i="3"/>
  <c r="AQ1098" i="3"/>
  <c r="AP1098" i="3"/>
  <c r="AN1098" i="3"/>
  <c r="AL1098" i="3"/>
  <c r="AK1098" i="3"/>
  <c r="AJ1098" i="3"/>
  <c r="AI1098" i="3"/>
  <c r="AG1098" i="3"/>
  <c r="AF1098" i="3"/>
  <c r="AE1098" i="3"/>
  <c r="AD1098" i="3"/>
  <c r="AC1098" i="3"/>
  <c r="AV1097" i="3"/>
  <c r="AR1097" i="3"/>
  <c r="AQ1097" i="3"/>
  <c r="AP1097" i="3"/>
  <c r="AN1097" i="3"/>
  <c r="AL1097" i="3"/>
  <c r="AK1097" i="3"/>
  <c r="AJ1097" i="3"/>
  <c r="AI1097" i="3"/>
  <c r="AG1097" i="3"/>
  <c r="AF1097" i="3"/>
  <c r="AE1097" i="3"/>
  <c r="AD1097" i="3"/>
  <c r="AC1097" i="3"/>
  <c r="AV1096" i="3"/>
  <c r="AR1096" i="3"/>
  <c r="AQ1096" i="3"/>
  <c r="AP1096" i="3"/>
  <c r="AN1096" i="3"/>
  <c r="AL1096" i="3"/>
  <c r="AK1096" i="3"/>
  <c r="AJ1096" i="3"/>
  <c r="AI1096" i="3"/>
  <c r="AG1096" i="3"/>
  <c r="AF1096" i="3"/>
  <c r="AE1096" i="3"/>
  <c r="AD1096" i="3"/>
  <c r="AC1096" i="3"/>
  <c r="AV1095" i="3"/>
  <c r="AR1095" i="3"/>
  <c r="AQ1095" i="3"/>
  <c r="AP1095" i="3"/>
  <c r="AN1095" i="3"/>
  <c r="AL1095" i="3"/>
  <c r="AK1095" i="3"/>
  <c r="AJ1095" i="3"/>
  <c r="AI1095" i="3"/>
  <c r="AG1095" i="3"/>
  <c r="AF1095" i="3"/>
  <c r="AE1095" i="3"/>
  <c r="AD1095" i="3"/>
  <c r="AC1095" i="3"/>
  <c r="AV1094" i="3"/>
  <c r="AR1094" i="3"/>
  <c r="AQ1094" i="3"/>
  <c r="AP1094" i="3"/>
  <c r="AN1094" i="3"/>
  <c r="AL1094" i="3"/>
  <c r="AK1094" i="3"/>
  <c r="AJ1094" i="3"/>
  <c r="AI1094" i="3"/>
  <c r="AG1094" i="3"/>
  <c r="AF1094" i="3"/>
  <c r="AE1094" i="3"/>
  <c r="AD1094" i="3"/>
  <c r="AC1094" i="3"/>
  <c r="AV1093" i="3"/>
  <c r="AR1093" i="3"/>
  <c r="AQ1093" i="3"/>
  <c r="AP1093" i="3"/>
  <c r="AN1093" i="3"/>
  <c r="AL1093" i="3"/>
  <c r="AK1093" i="3"/>
  <c r="AJ1093" i="3"/>
  <c r="AI1093" i="3"/>
  <c r="AG1093" i="3"/>
  <c r="AF1093" i="3"/>
  <c r="AE1093" i="3"/>
  <c r="AD1093" i="3"/>
  <c r="AC1093" i="3"/>
  <c r="AV1092" i="3"/>
  <c r="AR1092" i="3"/>
  <c r="AQ1092" i="3"/>
  <c r="AP1092" i="3"/>
  <c r="AN1092" i="3"/>
  <c r="AL1092" i="3"/>
  <c r="AK1092" i="3"/>
  <c r="AJ1092" i="3"/>
  <c r="AI1092" i="3"/>
  <c r="AG1092" i="3"/>
  <c r="AF1092" i="3"/>
  <c r="AE1092" i="3"/>
  <c r="AD1092" i="3"/>
  <c r="AC1092" i="3"/>
  <c r="AV1091" i="3"/>
  <c r="AR1091" i="3"/>
  <c r="AQ1091" i="3"/>
  <c r="AP1091" i="3"/>
  <c r="AN1091" i="3"/>
  <c r="AL1091" i="3"/>
  <c r="AK1091" i="3"/>
  <c r="AJ1091" i="3"/>
  <c r="AI1091" i="3"/>
  <c r="AG1091" i="3"/>
  <c r="AF1091" i="3"/>
  <c r="AE1091" i="3"/>
  <c r="AD1091" i="3"/>
  <c r="AC1091" i="3"/>
  <c r="AV1090" i="3"/>
  <c r="AR1090" i="3"/>
  <c r="AQ1090" i="3"/>
  <c r="AP1090" i="3"/>
  <c r="AN1090" i="3"/>
  <c r="AL1090" i="3"/>
  <c r="AK1090" i="3"/>
  <c r="AJ1090" i="3"/>
  <c r="AI1090" i="3"/>
  <c r="AG1090" i="3"/>
  <c r="AF1090" i="3"/>
  <c r="AE1090" i="3"/>
  <c r="AD1090" i="3"/>
  <c r="AC1090" i="3"/>
  <c r="AV1089" i="3"/>
  <c r="AR1089" i="3"/>
  <c r="AQ1089" i="3"/>
  <c r="AP1089" i="3"/>
  <c r="AN1089" i="3"/>
  <c r="AL1089" i="3"/>
  <c r="AK1089" i="3"/>
  <c r="AJ1089" i="3"/>
  <c r="AI1089" i="3"/>
  <c r="AG1089" i="3"/>
  <c r="AF1089" i="3"/>
  <c r="AE1089" i="3"/>
  <c r="AD1089" i="3"/>
  <c r="AC1089" i="3"/>
  <c r="AV1088" i="3"/>
  <c r="AR1088" i="3"/>
  <c r="AQ1088" i="3"/>
  <c r="AP1088" i="3"/>
  <c r="AN1088" i="3"/>
  <c r="AL1088" i="3"/>
  <c r="AK1088" i="3"/>
  <c r="AJ1088" i="3"/>
  <c r="AI1088" i="3"/>
  <c r="AG1088" i="3"/>
  <c r="AF1088" i="3"/>
  <c r="AE1088" i="3"/>
  <c r="AD1088" i="3"/>
  <c r="AC1088" i="3"/>
  <c r="AV1087" i="3"/>
  <c r="AR1087" i="3"/>
  <c r="AQ1087" i="3"/>
  <c r="AP1087" i="3"/>
  <c r="AN1087" i="3"/>
  <c r="AL1087" i="3"/>
  <c r="AK1087" i="3"/>
  <c r="AJ1087" i="3"/>
  <c r="AI1087" i="3"/>
  <c r="AG1087" i="3"/>
  <c r="AF1087" i="3"/>
  <c r="AE1087" i="3"/>
  <c r="AD1087" i="3"/>
  <c r="AC1087" i="3"/>
  <c r="AV1086" i="3"/>
  <c r="AR1086" i="3"/>
  <c r="AQ1086" i="3"/>
  <c r="AP1086" i="3"/>
  <c r="AN1086" i="3"/>
  <c r="AL1086" i="3"/>
  <c r="AK1086" i="3"/>
  <c r="AJ1086" i="3"/>
  <c r="AI1086" i="3"/>
  <c r="AG1086" i="3"/>
  <c r="AF1086" i="3"/>
  <c r="AE1086" i="3"/>
  <c r="AD1086" i="3"/>
  <c r="AC1086" i="3"/>
  <c r="AV1085" i="3"/>
  <c r="AR1085" i="3"/>
  <c r="AQ1085" i="3"/>
  <c r="AP1085" i="3"/>
  <c r="AN1085" i="3"/>
  <c r="AL1085" i="3"/>
  <c r="AK1085" i="3"/>
  <c r="AJ1085" i="3"/>
  <c r="AI1085" i="3"/>
  <c r="AG1085" i="3"/>
  <c r="AF1085" i="3"/>
  <c r="AE1085" i="3"/>
  <c r="AD1085" i="3"/>
  <c r="AC1085" i="3"/>
  <c r="AV1084" i="3"/>
  <c r="AR1084" i="3"/>
  <c r="AQ1084" i="3"/>
  <c r="AP1084" i="3"/>
  <c r="AN1084" i="3"/>
  <c r="AL1084" i="3"/>
  <c r="AK1084" i="3"/>
  <c r="AJ1084" i="3"/>
  <c r="AI1084" i="3"/>
  <c r="AG1084" i="3"/>
  <c r="AF1084" i="3"/>
  <c r="AE1084" i="3"/>
  <c r="AD1084" i="3"/>
  <c r="AC1084" i="3"/>
  <c r="AV1083" i="3"/>
  <c r="AR1083" i="3"/>
  <c r="AQ1083" i="3"/>
  <c r="AP1083" i="3"/>
  <c r="AN1083" i="3"/>
  <c r="AL1083" i="3"/>
  <c r="AK1083" i="3"/>
  <c r="AJ1083" i="3"/>
  <c r="AI1083" i="3"/>
  <c r="AG1083" i="3"/>
  <c r="AF1083" i="3"/>
  <c r="AE1083" i="3"/>
  <c r="AD1083" i="3"/>
  <c r="AC1083" i="3"/>
  <c r="AV1082" i="3"/>
  <c r="AR1082" i="3"/>
  <c r="AQ1082" i="3"/>
  <c r="AP1082" i="3"/>
  <c r="AN1082" i="3"/>
  <c r="AL1082" i="3"/>
  <c r="AK1082" i="3"/>
  <c r="AJ1082" i="3"/>
  <c r="AI1082" i="3"/>
  <c r="AG1082" i="3"/>
  <c r="AF1082" i="3"/>
  <c r="AE1082" i="3"/>
  <c r="AD1082" i="3"/>
  <c r="AC1082" i="3"/>
  <c r="AV1081" i="3"/>
  <c r="AR1081" i="3"/>
  <c r="AQ1081" i="3"/>
  <c r="AP1081" i="3"/>
  <c r="AN1081" i="3"/>
  <c r="AL1081" i="3"/>
  <c r="AK1081" i="3"/>
  <c r="AJ1081" i="3"/>
  <c r="AI1081" i="3"/>
  <c r="AG1081" i="3"/>
  <c r="AF1081" i="3"/>
  <c r="AE1081" i="3"/>
  <c r="AD1081" i="3"/>
  <c r="AC1081" i="3"/>
  <c r="AV1080" i="3"/>
  <c r="AR1080" i="3"/>
  <c r="AQ1080" i="3"/>
  <c r="AP1080" i="3"/>
  <c r="AN1080" i="3"/>
  <c r="AL1080" i="3"/>
  <c r="AK1080" i="3"/>
  <c r="AJ1080" i="3"/>
  <c r="AI1080" i="3"/>
  <c r="AG1080" i="3"/>
  <c r="AF1080" i="3"/>
  <c r="AE1080" i="3"/>
  <c r="AD1080" i="3"/>
  <c r="AC1080" i="3"/>
  <c r="AV1079" i="3"/>
  <c r="AR1079" i="3"/>
  <c r="AQ1079" i="3"/>
  <c r="AP1079" i="3"/>
  <c r="AN1079" i="3"/>
  <c r="AL1079" i="3"/>
  <c r="AK1079" i="3"/>
  <c r="AJ1079" i="3"/>
  <c r="AI1079" i="3"/>
  <c r="AG1079" i="3"/>
  <c r="AF1079" i="3"/>
  <c r="AE1079" i="3"/>
  <c r="AD1079" i="3"/>
  <c r="AC1079" i="3"/>
  <c r="AV1078" i="3"/>
  <c r="AR1078" i="3"/>
  <c r="AQ1078" i="3"/>
  <c r="AP1078" i="3"/>
  <c r="AN1078" i="3"/>
  <c r="AL1078" i="3"/>
  <c r="AK1078" i="3"/>
  <c r="AJ1078" i="3"/>
  <c r="AI1078" i="3"/>
  <c r="AG1078" i="3"/>
  <c r="AF1078" i="3"/>
  <c r="AE1078" i="3"/>
  <c r="AD1078" i="3"/>
  <c r="AC1078" i="3"/>
  <c r="AV1077" i="3"/>
  <c r="AR1077" i="3"/>
  <c r="AQ1077" i="3"/>
  <c r="AP1077" i="3"/>
  <c r="AN1077" i="3"/>
  <c r="AL1077" i="3"/>
  <c r="AK1077" i="3"/>
  <c r="AJ1077" i="3"/>
  <c r="AI1077" i="3"/>
  <c r="AG1077" i="3"/>
  <c r="AF1077" i="3"/>
  <c r="AE1077" i="3"/>
  <c r="AD1077" i="3"/>
  <c r="AC1077" i="3"/>
  <c r="AV1076" i="3"/>
  <c r="AR1076" i="3"/>
  <c r="AQ1076" i="3"/>
  <c r="AP1076" i="3"/>
  <c r="AN1076" i="3"/>
  <c r="AL1076" i="3"/>
  <c r="AK1076" i="3"/>
  <c r="AJ1076" i="3"/>
  <c r="AI1076" i="3"/>
  <c r="AG1076" i="3"/>
  <c r="AF1076" i="3"/>
  <c r="AE1076" i="3"/>
  <c r="AD1076" i="3"/>
  <c r="AC1076" i="3"/>
  <c r="AV1075" i="3"/>
  <c r="AR1075" i="3"/>
  <c r="AQ1075" i="3"/>
  <c r="AP1075" i="3"/>
  <c r="AN1075" i="3"/>
  <c r="AL1075" i="3"/>
  <c r="AK1075" i="3"/>
  <c r="AJ1075" i="3"/>
  <c r="AI1075" i="3"/>
  <c r="AG1075" i="3"/>
  <c r="AF1075" i="3"/>
  <c r="AE1075" i="3"/>
  <c r="AD1075" i="3"/>
  <c r="AC1075" i="3"/>
  <c r="AV1074" i="3"/>
  <c r="AR1074" i="3"/>
  <c r="AQ1074" i="3"/>
  <c r="AP1074" i="3"/>
  <c r="AN1074" i="3"/>
  <c r="AL1074" i="3"/>
  <c r="AK1074" i="3"/>
  <c r="AJ1074" i="3"/>
  <c r="AI1074" i="3"/>
  <c r="AG1074" i="3"/>
  <c r="AF1074" i="3"/>
  <c r="AE1074" i="3"/>
  <c r="AD1074" i="3"/>
  <c r="AC1074" i="3"/>
  <c r="AV1073" i="3"/>
  <c r="AR1073" i="3"/>
  <c r="AQ1073" i="3"/>
  <c r="AP1073" i="3"/>
  <c r="AN1073" i="3"/>
  <c r="AL1073" i="3"/>
  <c r="AK1073" i="3"/>
  <c r="AJ1073" i="3"/>
  <c r="AI1073" i="3"/>
  <c r="AG1073" i="3"/>
  <c r="AF1073" i="3"/>
  <c r="AE1073" i="3"/>
  <c r="AD1073" i="3"/>
  <c r="AC1073" i="3"/>
  <c r="AV1072" i="3"/>
  <c r="AR1072" i="3"/>
  <c r="AQ1072" i="3"/>
  <c r="AP1072" i="3"/>
  <c r="AN1072" i="3"/>
  <c r="AL1072" i="3"/>
  <c r="AK1072" i="3"/>
  <c r="AJ1072" i="3"/>
  <c r="AI1072" i="3"/>
  <c r="AG1072" i="3"/>
  <c r="AF1072" i="3"/>
  <c r="AE1072" i="3"/>
  <c r="AD1072" i="3"/>
  <c r="AC1072" i="3"/>
  <c r="AV1071" i="3"/>
  <c r="AR1071" i="3"/>
  <c r="AQ1071" i="3"/>
  <c r="AP1071" i="3"/>
  <c r="AN1071" i="3"/>
  <c r="AL1071" i="3"/>
  <c r="AK1071" i="3"/>
  <c r="AJ1071" i="3"/>
  <c r="AI1071" i="3"/>
  <c r="AG1071" i="3"/>
  <c r="AF1071" i="3"/>
  <c r="AE1071" i="3"/>
  <c r="AD1071" i="3"/>
  <c r="AC1071" i="3"/>
  <c r="AV1070" i="3"/>
  <c r="AR1070" i="3"/>
  <c r="AQ1070" i="3"/>
  <c r="AP1070" i="3"/>
  <c r="AN1070" i="3"/>
  <c r="AL1070" i="3"/>
  <c r="AK1070" i="3"/>
  <c r="AJ1070" i="3"/>
  <c r="AI1070" i="3"/>
  <c r="AG1070" i="3"/>
  <c r="AF1070" i="3"/>
  <c r="AE1070" i="3"/>
  <c r="AD1070" i="3"/>
  <c r="AC1070" i="3"/>
  <c r="AV1069" i="3"/>
  <c r="AR1069" i="3"/>
  <c r="AQ1069" i="3"/>
  <c r="AP1069" i="3"/>
  <c r="AN1069" i="3"/>
  <c r="AL1069" i="3"/>
  <c r="AK1069" i="3"/>
  <c r="AJ1069" i="3"/>
  <c r="AI1069" i="3"/>
  <c r="AG1069" i="3"/>
  <c r="AF1069" i="3"/>
  <c r="AE1069" i="3"/>
  <c r="AD1069" i="3"/>
  <c r="AC1069" i="3"/>
  <c r="AV1068" i="3"/>
  <c r="AR1068" i="3"/>
  <c r="AQ1068" i="3"/>
  <c r="AP1068" i="3"/>
  <c r="AN1068" i="3"/>
  <c r="AL1068" i="3"/>
  <c r="AK1068" i="3"/>
  <c r="AJ1068" i="3"/>
  <c r="AI1068" i="3"/>
  <c r="AG1068" i="3"/>
  <c r="AF1068" i="3"/>
  <c r="AE1068" i="3"/>
  <c r="AD1068" i="3"/>
  <c r="AC1068" i="3"/>
  <c r="AV1067" i="3"/>
  <c r="AR1067" i="3"/>
  <c r="AQ1067" i="3"/>
  <c r="AP1067" i="3"/>
  <c r="AN1067" i="3"/>
  <c r="AL1067" i="3"/>
  <c r="AK1067" i="3"/>
  <c r="AJ1067" i="3"/>
  <c r="AI1067" i="3"/>
  <c r="AG1067" i="3"/>
  <c r="AF1067" i="3"/>
  <c r="AE1067" i="3"/>
  <c r="AD1067" i="3"/>
  <c r="AC1067" i="3"/>
  <c r="AV1066" i="3"/>
  <c r="AR1066" i="3"/>
  <c r="AQ1066" i="3"/>
  <c r="AP1066" i="3"/>
  <c r="AN1066" i="3"/>
  <c r="AL1066" i="3"/>
  <c r="AK1066" i="3"/>
  <c r="AJ1066" i="3"/>
  <c r="AI1066" i="3"/>
  <c r="AG1066" i="3"/>
  <c r="AF1066" i="3"/>
  <c r="AE1066" i="3"/>
  <c r="AD1066" i="3"/>
  <c r="AC1066" i="3"/>
  <c r="AV1065" i="3"/>
  <c r="AR1065" i="3"/>
  <c r="AQ1065" i="3"/>
  <c r="AP1065" i="3"/>
  <c r="AN1065" i="3"/>
  <c r="AL1065" i="3"/>
  <c r="AK1065" i="3"/>
  <c r="AJ1065" i="3"/>
  <c r="AI1065" i="3"/>
  <c r="AG1065" i="3"/>
  <c r="AF1065" i="3"/>
  <c r="AE1065" i="3"/>
  <c r="AD1065" i="3"/>
  <c r="AC1065" i="3"/>
  <c r="AV1064" i="3"/>
  <c r="AR1064" i="3"/>
  <c r="AQ1064" i="3"/>
  <c r="AP1064" i="3"/>
  <c r="AN1064" i="3"/>
  <c r="AL1064" i="3"/>
  <c r="AK1064" i="3"/>
  <c r="AJ1064" i="3"/>
  <c r="AI1064" i="3"/>
  <c r="AG1064" i="3"/>
  <c r="AF1064" i="3"/>
  <c r="AE1064" i="3"/>
  <c r="AD1064" i="3"/>
  <c r="AC1064" i="3"/>
  <c r="AV1063" i="3"/>
  <c r="AR1063" i="3"/>
  <c r="AQ1063" i="3"/>
  <c r="AP1063" i="3"/>
  <c r="AN1063" i="3"/>
  <c r="AL1063" i="3"/>
  <c r="AK1063" i="3"/>
  <c r="AJ1063" i="3"/>
  <c r="AI1063" i="3"/>
  <c r="AG1063" i="3"/>
  <c r="AF1063" i="3"/>
  <c r="AE1063" i="3"/>
  <c r="AD1063" i="3"/>
  <c r="AC1063" i="3"/>
  <c r="AV1062" i="3"/>
  <c r="AR1062" i="3"/>
  <c r="AQ1062" i="3"/>
  <c r="AP1062" i="3"/>
  <c r="AN1062" i="3"/>
  <c r="AL1062" i="3"/>
  <c r="AK1062" i="3"/>
  <c r="AJ1062" i="3"/>
  <c r="AI1062" i="3"/>
  <c r="AG1062" i="3"/>
  <c r="AF1062" i="3"/>
  <c r="AE1062" i="3"/>
  <c r="AD1062" i="3"/>
  <c r="AC1062" i="3"/>
  <c r="AV1061" i="3"/>
  <c r="AR1061" i="3"/>
  <c r="AQ1061" i="3"/>
  <c r="AP1061" i="3"/>
  <c r="AN1061" i="3"/>
  <c r="AL1061" i="3"/>
  <c r="AK1061" i="3"/>
  <c r="AJ1061" i="3"/>
  <c r="AI1061" i="3"/>
  <c r="AG1061" i="3"/>
  <c r="AF1061" i="3"/>
  <c r="AE1061" i="3"/>
  <c r="AD1061" i="3"/>
  <c r="AC1061" i="3"/>
  <c r="AV1060" i="3"/>
  <c r="AR1060" i="3"/>
  <c r="AQ1060" i="3"/>
  <c r="AP1060" i="3"/>
  <c r="AN1060" i="3"/>
  <c r="AL1060" i="3"/>
  <c r="AK1060" i="3"/>
  <c r="AJ1060" i="3"/>
  <c r="AI1060" i="3"/>
  <c r="AG1060" i="3"/>
  <c r="AF1060" i="3"/>
  <c r="AE1060" i="3"/>
  <c r="AD1060" i="3"/>
  <c r="AC1060" i="3"/>
  <c r="AV1059" i="3"/>
  <c r="AR1059" i="3"/>
  <c r="AQ1059" i="3"/>
  <c r="AP1059" i="3"/>
  <c r="AN1059" i="3"/>
  <c r="AL1059" i="3"/>
  <c r="AK1059" i="3"/>
  <c r="AJ1059" i="3"/>
  <c r="AI1059" i="3"/>
  <c r="AG1059" i="3"/>
  <c r="AF1059" i="3"/>
  <c r="AE1059" i="3"/>
  <c r="AD1059" i="3"/>
  <c r="AC1059" i="3"/>
  <c r="AV1058" i="3"/>
  <c r="AR1058" i="3"/>
  <c r="AQ1058" i="3"/>
  <c r="AP1058" i="3"/>
  <c r="AN1058" i="3"/>
  <c r="AL1058" i="3"/>
  <c r="AK1058" i="3"/>
  <c r="AJ1058" i="3"/>
  <c r="AI1058" i="3"/>
  <c r="AG1058" i="3"/>
  <c r="AF1058" i="3"/>
  <c r="AE1058" i="3"/>
  <c r="AD1058" i="3"/>
  <c r="AC1058" i="3"/>
  <c r="AV1057" i="3"/>
  <c r="AR1057" i="3"/>
  <c r="AQ1057" i="3"/>
  <c r="AP1057" i="3"/>
  <c r="AN1057" i="3"/>
  <c r="AL1057" i="3"/>
  <c r="AK1057" i="3"/>
  <c r="AJ1057" i="3"/>
  <c r="AI1057" i="3"/>
  <c r="AG1057" i="3"/>
  <c r="AF1057" i="3"/>
  <c r="AE1057" i="3"/>
  <c r="AD1057" i="3"/>
  <c r="AC1057" i="3"/>
  <c r="AV1056" i="3"/>
  <c r="AR1056" i="3"/>
  <c r="AQ1056" i="3"/>
  <c r="AP1056" i="3"/>
  <c r="AN1056" i="3"/>
  <c r="AL1056" i="3"/>
  <c r="AK1056" i="3"/>
  <c r="AJ1056" i="3"/>
  <c r="AI1056" i="3"/>
  <c r="AG1056" i="3"/>
  <c r="AF1056" i="3"/>
  <c r="AE1056" i="3"/>
  <c r="AD1056" i="3"/>
  <c r="AC1056" i="3"/>
  <c r="AV1055" i="3"/>
  <c r="AR1055" i="3"/>
  <c r="AQ1055" i="3"/>
  <c r="AP1055" i="3"/>
  <c r="AN1055" i="3"/>
  <c r="AL1055" i="3"/>
  <c r="AK1055" i="3"/>
  <c r="AJ1055" i="3"/>
  <c r="AI1055" i="3"/>
  <c r="AG1055" i="3"/>
  <c r="AF1055" i="3"/>
  <c r="AE1055" i="3"/>
  <c r="AD1055" i="3"/>
  <c r="AC1055" i="3"/>
  <c r="AV1054" i="3"/>
  <c r="AR1054" i="3"/>
  <c r="AQ1054" i="3"/>
  <c r="AP1054" i="3"/>
  <c r="AN1054" i="3"/>
  <c r="AL1054" i="3"/>
  <c r="AK1054" i="3"/>
  <c r="AJ1054" i="3"/>
  <c r="AI1054" i="3"/>
  <c r="AG1054" i="3"/>
  <c r="AF1054" i="3"/>
  <c r="AE1054" i="3"/>
  <c r="AD1054" i="3"/>
  <c r="AC1054" i="3"/>
  <c r="AV1053" i="3"/>
  <c r="AR1053" i="3"/>
  <c r="AQ1053" i="3"/>
  <c r="AP1053" i="3"/>
  <c r="AN1053" i="3"/>
  <c r="AL1053" i="3"/>
  <c r="AK1053" i="3"/>
  <c r="AJ1053" i="3"/>
  <c r="AI1053" i="3"/>
  <c r="AG1053" i="3"/>
  <c r="AF1053" i="3"/>
  <c r="AE1053" i="3"/>
  <c r="AD1053" i="3"/>
  <c r="AC1053" i="3"/>
  <c r="AV1052" i="3"/>
  <c r="AR1052" i="3"/>
  <c r="AQ1052" i="3"/>
  <c r="AP1052" i="3"/>
  <c r="AN1052" i="3"/>
  <c r="AL1052" i="3"/>
  <c r="AK1052" i="3"/>
  <c r="AJ1052" i="3"/>
  <c r="AI1052" i="3"/>
  <c r="AG1052" i="3"/>
  <c r="AF1052" i="3"/>
  <c r="AE1052" i="3"/>
  <c r="AD1052" i="3"/>
  <c r="AC1052" i="3"/>
  <c r="AV1051" i="3"/>
  <c r="AR1051" i="3"/>
  <c r="AQ1051" i="3"/>
  <c r="AP1051" i="3"/>
  <c r="AN1051" i="3"/>
  <c r="AL1051" i="3"/>
  <c r="AK1051" i="3"/>
  <c r="AJ1051" i="3"/>
  <c r="AI1051" i="3"/>
  <c r="AG1051" i="3"/>
  <c r="AF1051" i="3"/>
  <c r="AE1051" i="3"/>
  <c r="AD1051" i="3"/>
  <c r="AC1051" i="3"/>
  <c r="AV1050" i="3"/>
  <c r="AR1050" i="3"/>
  <c r="AQ1050" i="3"/>
  <c r="AP1050" i="3"/>
  <c r="AN1050" i="3"/>
  <c r="AL1050" i="3"/>
  <c r="AK1050" i="3"/>
  <c r="AJ1050" i="3"/>
  <c r="AI1050" i="3"/>
  <c r="AG1050" i="3"/>
  <c r="AF1050" i="3"/>
  <c r="AE1050" i="3"/>
  <c r="AD1050" i="3"/>
  <c r="AC1050" i="3"/>
  <c r="AV1049" i="3"/>
  <c r="AR1049" i="3"/>
  <c r="AQ1049" i="3"/>
  <c r="AP1049" i="3"/>
  <c r="AN1049" i="3"/>
  <c r="AL1049" i="3"/>
  <c r="AK1049" i="3"/>
  <c r="AJ1049" i="3"/>
  <c r="AI1049" i="3"/>
  <c r="AG1049" i="3"/>
  <c r="AF1049" i="3"/>
  <c r="AE1049" i="3"/>
  <c r="AD1049" i="3"/>
  <c r="AC1049" i="3"/>
  <c r="AV1048" i="3"/>
  <c r="AR1048" i="3"/>
  <c r="AQ1048" i="3"/>
  <c r="AP1048" i="3"/>
  <c r="AN1048" i="3"/>
  <c r="AL1048" i="3"/>
  <c r="AK1048" i="3"/>
  <c r="AJ1048" i="3"/>
  <c r="AI1048" i="3"/>
  <c r="AG1048" i="3"/>
  <c r="AF1048" i="3"/>
  <c r="AE1048" i="3"/>
  <c r="AD1048" i="3"/>
  <c r="AC1048" i="3"/>
  <c r="AV1047" i="3"/>
  <c r="AR1047" i="3"/>
  <c r="AQ1047" i="3"/>
  <c r="AP1047" i="3"/>
  <c r="AN1047" i="3"/>
  <c r="AL1047" i="3"/>
  <c r="AK1047" i="3"/>
  <c r="AJ1047" i="3"/>
  <c r="AI1047" i="3"/>
  <c r="AG1047" i="3"/>
  <c r="AF1047" i="3"/>
  <c r="AE1047" i="3"/>
  <c r="AD1047" i="3"/>
  <c r="AC1047" i="3"/>
  <c r="AV1046" i="3"/>
  <c r="AR1046" i="3"/>
  <c r="AQ1046" i="3"/>
  <c r="AP1046" i="3"/>
  <c r="AN1046" i="3"/>
  <c r="AL1046" i="3"/>
  <c r="AK1046" i="3"/>
  <c r="AJ1046" i="3"/>
  <c r="AI1046" i="3"/>
  <c r="AG1046" i="3"/>
  <c r="AF1046" i="3"/>
  <c r="AE1046" i="3"/>
  <c r="AD1046" i="3"/>
  <c r="AC1046" i="3"/>
  <c r="AV1045" i="3"/>
  <c r="AR1045" i="3"/>
  <c r="AQ1045" i="3"/>
  <c r="AP1045" i="3"/>
  <c r="AN1045" i="3"/>
  <c r="AL1045" i="3"/>
  <c r="AK1045" i="3"/>
  <c r="AJ1045" i="3"/>
  <c r="AI1045" i="3"/>
  <c r="AG1045" i="3"/>
  <c r="AF1045" i="3"/>
  <c r="AE1045" i="3"/>
  <c r="AD1045" i="3"/>
  <c r="AC1045" i="3"/>
  <c r="AV1044" i="3"/>
  <c r="AR1044" i="3"/>
  <c r="AQ1044" i="3"/>
  <c r="AP1044" i="3"/>
  <c r="AN1044" i="3"/>
  <c r="AL1044" i="3"/>
  <c r="AK1044" i="3"/>
  <c r="AJ1044" i="3"/>
  <c r="AI1044" i="3"/>
  <c r="AG1044" i="3"/>
  <c r="AF1044" i="3"/>
  <c r="AE1044" i="3"/>
  <c r="AD1044" i="3"/>
  <c r="AC1044" i="3"/>
  <c r="AV1043" i="3"/>
  <c r="AR1043" i="3"/>
  <c r="AQ1043" i="3"/>
  <c r="AP1043" i="3"/>
  <c r="AN1043" i="3"/>
  <c r="AL1043" i="3"/>
  <c r="AK1043" i="3"/>
  <c r="AJ1043" i="3"/>
  <c r="AI1043" i="3"/>
  <c r="AG1043" i="3"/>
  <c r="AF1043" i="3"/>
  <c r="AE1043" i="3"/>
  <c r="AD1043" i="3"/>
  <c r="AC1043" i="3"/>
  <c r="AV1042" i="3"/>
  <c r="AR1042" i="3"/>
  <c r="AQ1042" i="3"/>
  <c r="AP1042" i="3"/>
  <c r="AN1042" i="3"/>
  <c r="AL1042" i="3"/>
  <c r="AK1042" i="3"/>
  <c r="AJ1042" i="3"/>
  <c r="AI1042" i="3"/>
  <c r="AG1042" i="3"/>
  <c r="AF1042" i="3"/>
  <c r="AE1042" i="3"/>
  <c r="AD1042" i="3"/>
  <c r="AC1042" i="3"/>
  <c r="AV1041" i="3"/>
  <c r="AR1041" i="3"/>
  <c r="AQ1041" i="3"/>
  <c r="AP1041" i="3"/>
  <c r="AN1041" i="3"/>
  <c r="AL1041" i="3"/>
  <c r="AK1041" i="3"/>
  <c r="AJ1041" i="3"/>
  <c r="AI1041" i="3"/>
  <c r="AG1041" i="3"/>
  <c r="AF1041" i="3"/>
  <c r="AE1041" i="3"/>
  <c r="AD1041" i="3"/>
  <c r="AC1041" i="3"/>
  <c r="AV1040" i="3"/>
  <c r="AR1040" i="3"/>
  <c r="AQ1040" i="3"/>
  <c r="AP1040" i="3"/>
  <c r="AN1040" i="3"/>
  <c r="AL1040" i="3"/>
  <c r="AK1040" i="3"/>
  <c r="AJ1040" i="3"/>
  <c r="AI1040" i="3"/>
  <c r="AG1040" i="3"/>
  <c r="AF1040" i="3"/>
  <c r="AE1040" i="3"/>
  <c r="AD1040" i="3"/>
  <c r="AC1040" i="3"/>
  <c r="AV1039" i="3"/>
  <c r="AR1039" i="3"/>
  <c r="AQ1039" i="3"/>
  <c r="AP1039" i="3"/>
  <c r="AN1039" i="3"/>
  <c r="AL1039" i="3"/>
  <c r="AK1039" i="3"/>
  <c r="AJ1039" i="3"/>
  <c r="AI1039" i="3"/>
  <c r="AG1039" i="3"/>
  <c r="AF1039" i="3"/>
  <c r="AE1039" i="3"/>
  <c r="AD1039" i="3"/>
  <c r="AC1039" i="3"/>
  <c r="AV1038" i="3"/>
  <c r="AR1038" i="3"/>
  <c r="AQ1038" i="3"/>
  <c r="AP1038" i="3"/>
  <c r="AN1038" i="3"/>
  <c r="AL1038" i="3"/>
  <c r="AK1038" i="3"/>
  <c r="AJ1038" i="3"/>
  <c r="AI1038" i="3"/>
  <c r="AG1038" i="3"/>
  <c r="AF1038" i="3"/>
  <c r="AE1038" i="3"/>
  <c r="AD1038" i="3"/>
  <c r="AC1038" i="3"/>
  <c r="AV1037" i="3"/>
  <c r="AR1037" i="3"/>
  <c r="AQ1037" i="3"/>
  <c r="AP1037" i="3"/>
  <c r="AN1037" i="3"/>
  <c r="AL1037" i="3"/>
  <c r="AK1037" i="3"/>
  <c r="AJ1037" i="3"/>
  <c r="AI1037" i="3"/>
  <c r="AG1037" i="3"/>
  <c r="AF1037" i="3"/>
  <c r="AE1037" i="3"/>
  <c r="AD1037" i="3"/>
  <c r="AC1037" i="3"/>
  <c r="AV1036" i="3"/>
  <c r="AR1036" i="3"/>
  <c r="AQ1036" i="3"/>
  <c r="AP1036" i="3"/>
  <c r="AN1036" i="3"/>
  <c r="AL1036" i="3"/>
  <c r="AK1036" i="3"/>
  <c r="AJ1036" i="3"/>
  <c r="AI1036" i="3"/>
  <c r="AG1036" i="3"/>
  <c r="AF1036" i="3"/>
  <c r="AE1036" i="3"/>
  <c r="AD1036" i="3"/>
  <c r="AC1036" i="3"/>
  <c r="AV1035" i="3"/>
  <c r="AR1035" i="3"/>
  <c r="AQ1035" i="3"/>
  <c r="AP1035" i="3"/>
  <c r="AN1035" i="3"/>
  <c r="AL1035" i="3"/>
  <c r="AK1035" i="3"/>
  <c r="AJ1035" i="3"/>
  <c r="AI1035" i="3"/>
  <c r="AG1035" i="3"/>
  <c r="AF1035" i="3"/>
  <c r="AE1035" i="3"/>
  <c r="AD1035" i="3"/>
  <c r="AC1035" i="3"/>
  <c r="AV1034" i="3"/>
  <c r="AR1034" i="3"/>
  <c r="AQ1034" i="3"/>
  <c r="AP1034" i="3"/>
  <c r="AN1034" i="3"/>
  <c r="AL1034" i="3"/>
  <c r="AK1034" i="3"/>
  <c r="AJ1034" i="3"/>
  <c r="AI1034" i="3"/>
  <c r="AG1034" i="3"/>
  <c r="AF1034" i="3"/>
  <c r="AE1034" i="3"/>
  <c r="AD1034" i="3"/>
  <c r="AC1034" i="3"/>
  <c r="AV1033" i="3"/>
  <c r="AR1033" i="3"/>
  <c r="AQ1033" i="3"/>
  <c r="AP1033" i="3"/>
  <c r="AN1033" i="3"/>
  <c r="AL1033" i="3"/>
  <c r="AK1033" i="3"/>
  <c r="AJ1033" i="3"/>
  <c r="AI1033" i="3"/>
  <c r="AG1033" i="3"/>
  <c r="AF1033" i="3"/>
  <c r="AE1033" i="3"/>
  <c r="AD1033" i="3"/>
  <c r="AC1033" i="3"/>
  <c r="AV1032" i="3"/>
  <c r="AR1032" i="3"/>
  <c r="AQ1032" i="3"/>
  <c r="AP1032" i="3"/>
  <c r="AN1032" i="3"/>
  <c r="AL1032" i="3"/>
  <c r="AK1032" i="3"/>
  <c r="AJ1032" i="3"/>
  <c r="AI1032" i="3"/>
  <c r="AG1032" i="3"/>
  <c r="AF1032" i="3"/>
  <c r="AE1032" i="3"/>
  <c r="AD1032" i="3"/>
  <c r="AC1032" i="3"/>
  <c r="AV1031" i="3"/>
  <c r="AR1031" i="3"/>
  <c r="AQ1031" i="3"/>
  <c r="AP1031" i="3"/>
  <c r="AN1031" i="3"/>
  <c r="AL1031" i="3"/>
  <c r="AK1031" i="3"/>
  <c r="AJ1031" i="3"/>
  <c r="AI1031" i="3"/>
  <c r="AG1031" i="3"/>
  <c r="AF1031" i="3"/>
  <c r="AE1031" i="3"/>
  <c r="AD1031" i="3"/>
  <c r="AC1031" i="3"/>
  <c r="AV1030" i="3"/>
  <c r="AR1030" i="3"/>
  <c r="AQ1030" i="3"/>
  <c r="AP1030" i="3"/>
  <c r="AN1030" i="3"/>
  <c r="AL1030" i="3"/>
  <c r="AK1030" i="3"/>
  <c r="AJ1030" i="3"/>
  <c r="AI1030" i="3"/>
  <c r="AG1030" i="3"/>
  <c r="AF1030" i="3"/>
  <c r="AE1030" i="3"/>
  <c r="AD1030" i="3"/>
  <c r="AC1030" i="3"/>
  <c r="AV1029" i="3"/>
  <c r="AR1029" i="3"/>
  <c r="AQ1029" i="3"/>
  <c r="AP1029" i="3"/>
  <c r="AN1029" i="3"/>
  <c r="AL1029" i="3"/>
  <c r="AK1029" i="3"/>
  <c r="AJ1029" i="3"/>
  <c r="AI1029" i="3"/>
  <c r="AG1029" i="3"/>
  <c r="AF1029" i="3"/>
  <c r="AE1029" i="3"/>
  <c r="AD1029" i="3"/>
  <c r="AC1029" i="3"/>
  <c r="AV1028" i="3"/>
  <c r="AR1028" i="3"/>
  <c r="AQ1028" i="3"/>
  <c r="AP1028" i="3"/>
  <c r="AN1028" i="3"/>
  <c r="AL1028" i="3"/>
  <c r="AK1028" i="3"/>
  <c r="AJ1028" i="3"/>
  <c r="AI1028" i="3"/>
  <c r="AG1028" i="3"/>
  <c r="AF1028" i="3"/>
  <c r="AE1028" i="3"/>
  <c r="AD1028" i="3"/>
  <c r="AC1028" i="3"/>
  <c r="AV1027" i="3"/>
  <c r="AR1027" i="3"/>
  <c r="AQ1027" i="3"/>
  <c r="AP1027" i="3"/>
  <c r="AN1027" i="3"/>
  <c r="AL1027" i="3"/>
  <c r="AK1027" i="3"/>
  <c r="AJ1027" i="3"/>
  <c r="AI1027" i="3"/>
  <c r="AG1027" i="3"/>
  <c r="AF1027" i="3"/>
  <c r="AE1027" i="3"/>
  <c r="AD1027" i="3"/>
  <c r="AC1027" i="3"/>
  <c r="AV1026" i="3"/>
  <c r="AR1026" i="3"/>
  <c r="AQ1026" i="3"/>
  <c r="AP1026" i="3"/>
  <c r="AN1026" i="3"/>
  <c r="AL1026" i="3"/>
  <c r="AK1026" i="3"/>
  <c r="AJ1026" i="3"/>
  <c r="AI1026" i="3"/>
  <c r="AG1026" i="3"/>
  <c r="AF1026" i="3"/>
  <c r="AE1026" i="3"/>
  <c r="AD1026" i="3"/>
  <c r="AC1026" i="3"/>
  <c r="AV1025" i="3"/>
  <c r="AR1025" i="3"/>
  <c r="AQ1025" i="3"/>
  <c r="AP1025" i="3"/>
  <c r="AN1025" i="3"/>
  <c r="AL1025" i="3"/>
  <c r="AK1025" i="3"/>
  <c r="AJ1025" i="3"/>
  <c r="AI1025" i="3"/>
  <c r="AG1025" i="3"/>
  <c r="AF1025" i="3"/>
  <c r="AE1025" i="3"/>
  <c r="AD1025" i="3"/>
  <c r="AC1025" i="3"/>
  <c r="AV1024" i="3"/>
  <c r="AR1024" i="3"/>
  <c r="AQ1024" i="3"/>
  <c r="AP1024" i="3"/>
  <c r="AN1024" i="3"/>
  <c r="AL1024" i="3"/>
  <c r="AK1024" i="3"/>
  <c r="AJ1024" i="3"/>
  <c r="AI1024" i="3"/>
  <c r="AG1024" i="3"/>
  <c r="AF1024" i="3"/>
  <c r="AE1024" i="3"/>
  <c r="AD1024" i="3"/>
  <c r="AC1024" i="3"/>
  <c r="AV1023" i="3"/>
  <c r="AR1023" i="3"/>
  <c r="AQ1023" i="3"/>
  <c r="AP1023" i="3"/>
  <c r="AN1023" i="3"/>
  <c r="AL1023" i="3"/>
  <c r="AK1023" i="3"/>
  <c r="AJ1023" i="3"/>
  <c r="AI1023" i="3"/>
  <c r="AG1023" i="3"/>
  <c r="AF1023" i="3"/>
  <c r="AE1023" i="3"/>
  <c r="AD1023" i="3"/>
  <c r="AC1023" i="3"/>
  <c r="AV1022" i="3"/>
  <c r="AR1022" i="3"/>
  <c r="AQ1022" i="3"/>
  <c r="AP1022" i="3"/>
  <c r="AN1022" i="3"/>
  <c r="AL1022" i="3"/>
  <c r="AK1022" i="3"/>
  <c r="AJ1022" i="3"/>
  <c r="AI1022" i="3"/>
  <c r="AG1022" i="3"/>
  <c r="AF1022" i="3"/>
  <c r="AE1022" i="3"/>
  <c r="AD1022" i="3"/>
  <c r="AC1022" i="3"/>
  <c r="AV1021" i="3"/>
  <c r="AR1021" i="3"/>
  <c r="AQ1021" i="3"/>
  <c r="AP1021" i="3"/>
  <c r="AN1021" i="3"/>
  <c r="AL1021" i="3"/>
  <c r="AK1021" i="3"/>
  <c r="AJ1021" i="3"/>
  <c r="AI1021" i="3"/>
  <c r="AG1021" i="3"/>
  <c r="AF1021" i="3"/>
  <c r="AE1021" i="3"/>
  <c r="AD1021" i="3"/>
  <c r="AC1021" i="3"/>
  <c r="AV1020" i="3"/>
  <c r="AR1020" i="3"/>
  <c r="AQ1020" i="3"/>
  <c r="AP1020" i="3"/>
  <c r="AN1020" i="3"/>
  <c r="AL1020" i="3"/>
  <c r="AK1020" i="3"/>
  <c r="AJ1020" i="3"/>
  <c r="AI1020" i="3"/>
  <c r="AG1020" i="3"/>
  <c r="AF1020" i="3"/>
  <c r="AE1020" i="3"/>
  <c r="AD1020" i="3"/>
  <c r="AC1020" i="3"/>
  <c r="AV1019" i="3"/>
  <c r="AR1019" i="3"/>
  <c r="AQ1019" i="3"/>
  <c r="AP1019" i="3"/>
  <c r="AN1019" i="3"/>
  <c r="AL1019" i="3"/>
  <c r="AK1019" i="3"/>
  <c r="AJ1019" i="3"/>
  <c r="AI1019" i="3"/>
  <c r="AG1019" i="3"/>
  <c r="AF1019" i="3"/>
  <c r="AE1019" i="3"/>
  <c r="AD1019" i="3"/>
  <c r="AC1019" i="3"/>
  <c r="AV1018" i="3"/>
  <c r="AR1018" i="3"/>
  <c r="AQ1018" i="3"/>
  <c r="AP1018" i="3"/>
  <c r="AN1018" i="3"/>
  <c r="AL1018" i="3"/>
  <c r="AK1018" i="3"/>
  <c r="AJ1018" i="3"/>
  <c r="AI1018" i="3"/>
  <c r="AG1018" i="3"/>
  <c r="AF1018" i="3"/>
  <c r="AE1018" i="3"/>
  <c r="AD1018" i="3"/>
  <c r="AC1018" i="3"/>
  <c r="AV1017" i="3"/>
  <c r="AR1017" i="3"/>
  <c r="AQ1017" i="3"/>
  <c r="AP1017" i="3"/>
  <c r="AN1017" i="3"/>
  <c r="AL1017" i="3"/>
  <c r="AK1017" i="3"/>
  <c r="AJ1017" i="3"/>
  <c r="AI1017" i="3"/>
  <c r="AG1017" i="3"/>
  <c r="AF1017" i="3"/>
  <c r="AE1017" i="3"/>
  <c r="AD1017" i="3"/>
  <c r="AC1017" i="3"/>
  <c r="AV1016" i="3"/>
  <c r="AR1016" i="3"/>
  <c r="AQ1016" i="3"/>
  <c r="AP1016" i="3"/>
  <c r="AN1016" i="3"/>
  <c r="AL1016" i="3"/>
  <c r="AK1016" i="3"/>
  <c r="AJ1016" i="3"/>
  <c r="AI1016" i="3"/>
  <c r="AG1016" i="3"/>
  <c r="AF1016" i="3"/>
  <c r="AE1016" i="3"/>
  <c r="AD1016" i="3"/>
  <c r="AC1016" i="3"/>
  <c r="AV1015" i="3"/>
  <c r="AR1015" i="3"/>
  <c r="AQ1015" i="3"/>
  <c r="AP1015" i="3"/>
  <c r="AN1015" i="3"/>
  <c r="AL1015" i="3"/>
  <c r="AK1015" i="3"/>
  <c r="AJ1015" i="3"/>
  <c r="AI1015" i="3"/>
  <c r="AG1015" i="3"/>
  <c r="AF1015" i="3"/>
  <c r="AE1015" i="3"/>
  <c r="AD1015" i="3"/>
  <c r="AC1015" i="3"/>
  <c r="AV1014" i="3"/>
  <c r="AR1014" i="3"/>
  <c r="AQ1014" i="3"/>
  <c r="AP1014" i="3"/>
  <c r="AN1014" i="3"/>
  <c r="AL1014" i="3"/>
  <c r="AK1014" i="3"/>
  <c r="AJ1014" i="3"/>
  <c r="AI1014" i="3"/>
  <c r="AG1014" i="3"/>
  <c r="AF1014" i="3"/>
  <c r="AE1014" i="3"/>
  <c r="AD1014" i="3"/>
  <c r="AC1014" i="3"/>
  <c r="AV1013" i="3"/>
  <c r="AR1013" i="3"/>
  <c r="AQ1013" i="3"/>
  <c r="AP1013" i="3"/>
  <c r="AN1013" i="3"/>
  <c r="AL1013" i="3"/>
  <c r="AK1013" i="3"/>
  <c r="AJ1013" i="3"/>
  <c r="AI1013" i="3"/>
  <c r="AG1013" i="3"/>
  <c r="AF1013" i="3"/>
  <c r="AE1013" i="3"/>
  <c r="AD1013" i="3"/>
  <c r="AC1013" i="3"/>
  <c r="AV1012" i="3"/>
  <c r="AR1012" i="3"/>
  <c r="AQ1012" i="3"/>
  <c r="AP1012" i="3"/>
  <c r="AN1012" i="3"/>
  <c r="AL1012" i="3"/>
  <c r="AK1012" i="3"/>
  <c r="AJ1012" i="3"/>
  <c r="AI1012" i="3"/>
  <c r="AG1012" i="3"/>
  <c r="AF1012" i="3"/>
  <c r="AE1012" i="3"/>
  <c r="AD1012" i="3"/>
  <c r="AC1012" i="3"/>
  <c r="AV1011" i="3"/>
  <c r="AR1011" i="3"/>
  <c r="AQ1011" i="3"/>
  <c r="AP1011" i="3"/>
  <c r="AN1011" i="3"/>
  <c r="AL1011" i="3"/>
  <c r="AK1011" i="3"/>
  <c r="AJ1011" i="3"/>
  <c r="AI1011" i="3"/>
  <c r="AG1011" i="3"/>
  <c r="AF1011" i="3"/>
  <c r="AE1011" i="3"/>
  <c r="AD1011" i="3"/>
  <c r="AC1011" i="3"/>
  <c r="AV1010" i="3"/>
  <c r="AR1010" i="3"/>
  <c r="AQ1010" i="3"/>
  <c r="AP1010" i="3"/>
  <c r="AN1010" i="3"/>
  <c r="AL1010" i="3"/>
  <c r="AK1010" i="3"/>
  <c r="AJ1010" i="3"/>
  <c r="AI1010" i="3"/>
  <c r="AG1010" i="3"/>
  <c r="AF1010" i="3"/>
  <c r="AE1010" i="3"/>
  <c r="AD1010" i="3"/>
  <c r="AC1010" i="3"/>
  <c r="AV1009" i="3"/>
  <c r="AR1009" i="3"/>
  <c r="AQ1009" i="3"/>
  <c r="AP1009" i="3"/>
  <c r="AN1009" i="3"/>
  <c r="AL1009" i="3"/>
  <c r="AK1009" i="3"/>
  <c r="AJ1009" i="3"/>
  <c r="AI1009" i="3"/>
  <c r="AG1009" i="3"/>
  <c r="AF1009" i="3"/>
  <c r="AE1009" i="3"/>
  <c r="AD1009" i="3"/>
  <c r="AC1009" i="3"/>
  <c r="AV1008" i="3"/>
  <c r="AR1008" i="3"/>
  <c r="AQ1008" i="3"/>
  <c r="AP1008" i="3"/>
  <c r="AN1008" i="3"/>
  <c r="AL1008" i="3"/>
  <c r="AK1008" i="3"/>
  <c r="AJ1008" i="3"/>
  <c r="AI1008" i="3"/>
  <c r="AG1008" i="3"/>
  <c r="AF1008" i="3"/>
  <c r="AE1008" i="3"/>
  <c r="AD1008" i="3"/>
  <c r="AC1008" i="3"/>
  <c r="AV1007" i="3"/>
  <c r="AR1007" i="3"/>
  <c r="AQ1007" i="3"/>
  <c r="AP1007" i="3"/>
  <c r="AN1007" i="3"/>
  <c r="AL1007" i="3"/>
  <c r="AK1007" i="3"/>
  <c r="AJ1007" i="3"/>
  <c r="AI1007" i="3"/>
  <c r="AG1007" i="3"/>
  <c r="AF1007" i="3"/>
  <c r="AE1007" i="3"/>
  <c r="AD1007" i="3"/>
  <c r="AC1007" i="3"/>
  <c r="AV1006" i="3"/>
  <c r="AR1006" i="3"/>
  <c r="AQ1006" i="3"/>
  <c r="AP1006" i="3"/>
  <c r="AN1006" i="3"/>
  <c r="AL1006" i="3"/>
  <c r="AK1006" i="3"/>
  <c r="AJ1006" i="3"/>
  <c r="AI1006" i="3"/>
  <c r="AG1006" i="3"/>
  <c r="AF1006" i="3"/>
  <c r="AE1006" i="3"/>
  <c r="AD1006" i="3"/>
  <c r="AC1006" i="3"/>
  <c r="AV1005" i="3"/>
  <c r="AR1005" i="3"/>
  <c r="AQ1005" i="3"/>
  <c r="AP1005" i="3"/>
  <c r="AN1005" i="3"/>
  <c r="AL1005" i="3"/>
  <c r="AK1005" i="3"/>
  <c r="AJ1005" i="3"/>
  <c r="AI1005" i="3"/>
  <c r="AG1005" i="3"/>
  <c r="AF1005" i="3"/>
  <c r="AE1005" i="3"/>
  <c r="AD1005" i="3"/>
  <c r="AC1005" i="3"/>
  <c r="AV1004" i="3"/>
  <c r="AR1004" i="3"/>
  <c r="AQ1004" i="3"/>
  <c r="AP1004" i="3"/>
  <c r="AN1004" i="3"/>
  <c r="AL1004" i="3"/>
  <c r="AK1004" i="3"/>
  <c r="AJ1004" i="3"/>
  <c r="AI1004" i="3"/>
  <c r="AG1004" i="3"/>
  <c r="AF1004" i="3"/>
  <c r="AE1004" i="3"/>
  <c r="AD1004" i="3"/>
  <c r="AC1004" i="3"/>
  <c r="AV1003" i="3"/>
  <c r="AR1003" i="3"/>
  <c r="AQ1003" i="3"/>
  <c r="AP1003" i="3"/>
  <c r="AN1003" i="3"/>
  <c r="AL1003" i="3"/>
  <c r="AK1003" i="3"/>
  <c r="AJ1003" i="3"/>
  <c r="AI1003" i="3"/>
  <c r="AG1003" i="3"/>
  <c r="AF1003" i="3"/>
  <c r="AE1003" i="3"/>
  <c r="AD1003" i="3"/>
  <c r="AC1003" i="3"/>
  <c r="AV1002" i="3"/>
  <c r="AR1002" i="3"/>
  <c r="AQ1002" i="3"/>
  <c r="AP1002" i="3"/>
  <c r="AN1002" i="3"/>
  <c r="AL1002" i="3"/>
  <c r="AK1002" i="3"/>
  <c r="AJ1002" i="3"/>
  <c r="AI1002" i="3"/>
  <c r="AG1002" i="3"/>
  <c r="AF1002" i="3"/>
  <c r="AE1002" i="3"/>
  <c r="AD1002" i="3"/>
  <c r="AC1002" i="3"/>
  <c r="AV1001" i="3"/>
  <c r="AR1001" i="3"/>
  <c r="AQ1001" i="3"/>
  <c r="AP1001" i="3"/>
  <c r="AN1001" i="3"/>
  <c r="AL1001" i="3"/>
  <c r="AK1001" i="3"/>
  <c r="AJ1001" i="3"/>
  <c r="AI1001" i="3"/>
  <c r="AG1001" i="3"/>
  <c r="AF1001" i="3"/>
  <c r="AE1001" i="3"/>
  <c r="AD1001" i="3"/>
  <c r="AC1001" i="3"/>
  <c r="AV1000" i="3"/>
  <c r="AR1000" i="3"/>
  <c r="AQ1000" i="3"/>
  <c r="AP1000" i="3"/>
  <c r="AN1000" i="3"/>
  <c r="AL1000" i="3"/>
  <c r="AK1000" i="3"/>
  <c r="AJ1000" i="3"/>
  <c r="AI1000" i="3"/>
  <c r="AG1000" i="3"/>
  <c r="AF1000" i="3"/>
  <c r="AE1000" i="3"/>
  <c r="AD1000" i="3"/>
  <c r="AC1000" i="3"/>
  <c r="AV999" i="3"/>
  <c r="AR999" i="3"/>
  <c r="AQ999" i="3"/>
  <c r="AP999" i="3"/>
  <c r="AN999" i="3"/>
  <c r="AL999" i="3"/>
  <c r="AK999" i="3"/>
  <c r="AJ999" i="3"/>
  <c r="AI999" i="3"/>
  <c r="AG999" i="3"/>
  <c r="AF999" i="3"/>
  <c r="AE999" i="3"/>
  <c r="AD999" i="3"/>
  <c r="AC999" i="3"/>
  <c r="AV998" i="3"/>
  <c r="AR998" i="3"/>
  <c r="AQ998" i="3"/>
  <c r="AP998" i="3"/>
  <c r="AN998" i="3"/>
  <c r="AL998" i="3"/>
  <c r="AK998" i="3"/>
  <c r="AJ998" i="3"/>
  <c r="AI998" i="3"/>
  <c r="AG998" i="3"/>
  <c r="AF998" i="3"/>
  <c r="AE998" i="3"/>
  <c r="AD998" i="3"/>
  <c r="AC998" i="3"/>
  <c r="AV997" i="3"/>
  <c r="AR997" i="3"/>
  <c r="AQ997" i="3"/>
  <c r="AP997" i="3"/>
  <c r="AN997" i="3"/>
  <c r="AL997" i="3"/>
  <c r="AK997" i="3"/>
  <c r="AJ997" i="3"/>
  <c r="AI997" i="3"/>
  <c r="AG997" i="3"/>
  <c r="AF997" i="3"/>
  <c r="AE997" i="3"/>
  <c r="AD997" i="3"/>
  <c r="AC997" i="3"/>
  <c r="AV996" i="3"/>
  <c r="AR996" i="3"/>
  <c r="AQ996" i="3"/>
  <c r="AP996" i="3"/>
  <c r="AN996" i="3"/>
  <c r="AL996" i="3"/>
  <c r="AK996" i="3"/>
  <c r="AJ996" i="3"/>
  <c r="AI996" i="3"/>
  <c r="AG996" i="3"/>
  <c r="AF996" i="3"/>
  <c r="AE996" i="3"/>
  <c r="AD996" i="3"/>
  <c r="AC996" i="3"/>
  <c r="AV995" i="3"/>
  <c r="AR995" i="3"/>
  <c r="AQ995" i="3"/>
  <c r="AP995" i="3"/>
  <c r="AN995" i="3"/>
  <c r="AL995" i="3"/>
  <c r="AK995" i="3"/>
  <c r="AJ995" i="3"/>
  <c r="AI995" i="3"/>
  <c r="AG995" i="3"/>
  <c r="AF995" i="3"/>
  <c r="AE995" i="3"/>
  <c r="AD995" i="3"/>
  <c r="AC995" i="3"/>
  <c r="AV994" i="3"/>
  <c r="AR994" i="3"/>
  <c r="AQ994" i="3"/>
  <c r="AP994" i="3"/>
  <c r="AN994" i="3"/>
  <c r="AL994" i="3"/>
  <c r="AK994" i="3"/>
  <c r="AJ994" i="3"/>
  <c r="AI994" i="3"/>
  <c r="AG994" i="3"/>
  <c r="AF994" i="3"/>
  <c r="AE994" i="3"/>
  <c r="AD994" i="3"/>
  <c r="AC994" i="3"/>
  <c r="AV993" i="3"/>
  <c r="AR993" i="3"/>
  <c r="AQ993" i="3"/>
  <c r="AP993" i="3"/>
  <c r="AN993" i="3"/>
  <c r="AL993" i="3"/>
  <c r="AK993" i="3"/>
  <c r="AJ993" i="3"/>
  <c r="AI993" i="3"/>
  <c r="AG993" i="3"/>
  <c r="AF993" i="3"/>
  <c r="AE993" i="3"/>
  <c r="AD993" i="3"/>
  <c r="AC993" i="3"/>
  <c r="AV992" i="3"/>
  <c r="AR992" i="3"/>
  <c r="AQ992" i="3"/>
  <c r="AP992" i="3"/>
  <c r="AN992" i="3"/>
  <c r="AL992" i="3"/>
  <c r="AK992" i="3"/>
  <c r="AJ992" i="3"/>
  <c r="AI992" i="3"/>
  <c r="AG992" i="3"/>
  <c r="AF992" i="3"/>
  <c r="AE992" i="3"/>
  <c r="AD992" i="3"/>
  <c r="AC992" i="3"/>
  <c r="AV991" i="3"/>
  <c r="AR991" i="3"/>
  <c r="AQ991" i="3"/>
  <c r="AP991" i="3"/>
  <c r="AN991" i="3"/>
  <c r="AL991" i="3"/>
  <c r="AK991" i="3"/>
  <c r="AJ991" i="3"/>
  <c r="AI991" i="3"/>
  <c r="AG991" i="3"/>
  <c r="AF991" i="3"/>
  <c r="AE991" i="3"/>
  <c r="AD991" i="3"/>
  <c r="AC991" i="3"/>
  <c r="AV990" i="3"/>
  <c r="AR990" i="3"/>
  <c r="AQ990" i="3"/>
  <c r="AP990" i="3"/>
  <c r="AN990" i="3"/>
  <c r="AL990" i="3"/>
  <c r="AK990" i="3"/>
  <c r="AJ990" i="3"/>
  <c r="AI990" i="3"/>
  <c r="AG990" i="3"/>
  <c r="AF990" i="3"/>
  <c r="AE990" i="3"/>
  <c r="AD990" i="3"/>
  <c r="AC990" i="3"/>
  <c r="AV989" i="3"/>
  <c r="AR989" i="3"/>
  <c r="AQ989" i="3"/>
  <c r="AP989" i="3"/>
  <c r="AN989" i="3"/>
  <c r="AL989" i="3"/>
  <c r="AK989" i="3"/>
  <c r="AJ989" i="3"/>
  <c r="AI989" i="3"/>
  <c r="AG989" i="3"/>
  <c r="AF989" i="3"/>
  <c r="AE989" i="3"/>
  <c r="AD989" i="3"/>
  <c r="AC989" i="3"/>
  <c r="AV988" i="3"/>
  <c r="AR988" i="3"/>
  <c r="AQ988" i="3"/>
  <c r="AP988" i="3"/>
  <c r="AN988" i="3"/>
  <c r="AL988" i="3"/>
  <c r="AK988" i="3"/>
  <c r="AJ988" i="3"/>
  <c r="AI988" i="3"/>
  <c r="AG988" i="3"/>
  <c r="AF988" i="3"/>
  <c r="AE988" i="3"/>
  <c r="AD988" i="3"/>
  <c r="AC988" i="3"/>
  <c r="AV987" i="3"/>
  <c r="AR987" i="3"/>
  <c r="AQ987" i="3"/>
  <c r="AP987" i="3"/>
  <c r="AN987" i="3"/>
  <c r="AL987" i="3"/>
  <c r="AK987" i="3"/>
  <c r="AJ987" i="3"/>
  <c r="AI987" i="3"/>
  <c r="AG987" i="3"/>
  <c r="AF987" i="3"/>
  <c r="AE987" i="3"/>
  <c r="AD987" i="3"/>
  <c r="AC987" i="3"/>
  <c r="AV986" i="3"/>
  <c r="AR986" i="3"/>
  <c r="AQ986" i="3"/>
  <c r="AP986" i="3"/>
  <c r="AN986" i="3"/>
  <c r="AL986" i="3"/>
  <c r="AK986" i="3"/>
  <c r="AJ986" i="3"/>
  <c r="AI986" i="3"/>
  <c r="AG986" i="3"/>
  <c r="AF986" i="3"/>
  <c r="AE986" i="3"/>
  <c r="AD986" i="3"/>
  <c r="AC986" i="3"/>
  <c r="AV985" i="3"/>
  <c r="AR985" i="3"/>
  <c r="AQ985" i="3"/>
  <c r="AP985" i="3"/>
  <c r="AN985" i="3"/>
  <c r="AL985" i="3"/>
  <c r="AK985" i="3"/>
  <c r="AJ985" i="3"/>
  <c r="AI985" i="3"/>
  <c r="AG985" i="3"/>
  <c r="AF985" i="3"/>
  <c r="AE985" i="3"/>
  <c r="AD985" i="3"/>
  <c r="AC985" i="3"/>
  <c r="AV984" i="3"/>
  <c r="AR984" i="3"/>
  <c r="AQ984" i="3"/>
  <c r="AP984" i="3"/>
  <c r="AN984" i="3"/>
  <c r="AL984" i="3"/>
  <c r="AK984" i="3"/>
  <c r="AJ984" i="3"/>
  <c r="AI984" i="3"/>
  <c r="AG984" i="3"/>
  <c r="AF984" i="3"/>
  <c r="AE984" i="3"/>
  <c r="AD984" i="3"/>
  <c r="AC984" i="3"/>
  <c r="AV983" i="3"/>
  <c r="AR983" i="3"/>
  <c r="AQ983" i="3"/>
  <c r="AP983" i="3"/>
  <c r="AN983" i="3"/>
  <c r="AL983" i="3"/>
  <c r="AK983" i="3"/>
  <c r="AJ983" i="3"/>
  <c r="AI983" i="3"/>
  <c r="AG983" i="3"/>
  <c r="AF983" i="3"/>
  <c r="AE983" i="3"/>
  <c r="AD983" i="3"/>
  <c r="AC983" i="3"/>
  <c r="AV982" i="3"/>
  <c r="AR982" i="3"/>
  <c r="AQ982" i="3"/>
  <c r="AP982" i="3"/>
  <c r="AN982" i="3"/>
  <c r="AL982" i="3"/>
  <c r="AK982" i="3"/>
  <c r="AJ982" i="3"/>
  <c r="AI982" i="3"/>
  <c r="AG982" i="3"/>
  <c r="AF982" i="3"/>
  <c r="AE982" i="3"/>
  <c r="AD982" i="3"/>
  <c r="AC982" i="3"/>
  <c r="AV981" i="3"/>
  <c r="AR981" i="3"/>
  <c r="AQ981" i="3"/>
  <c r="AP981" i="3"/>
  <c r="AN981" i="3"/>
  <c r="AL981" i="3"/>
  <c r="AK981" i="3"/>
  <c r="AJ981" i="3"/>
  <c r="AI981" i="3"/>
  <c r="AG981" i="3"/>
  <c r="AF981" i="3"/>
  <c r="AE981" i="3"/>
  <c r="AD981" i="3"/>
  <c r="AC981" i="3"/>
  <c r="AV980" i="3"/>
  <c r="AR980" i="3"/>
  <c r="AQ980" i="3"/>
  <c r="AP980" i="3"/>
  <c r="AN980" i="3"/>
  <c r="AL980" i="3"/>
  <c r="AK980" i="3"/>
  <c r="AJ980" i="3"/>
  <c r="AI980" i="3"/>
  <c r="AG980" i="3"/>
  <c r="AF980" i="3"/>
  <c r="AE980" i="3"/>
  <c r="AD980" i="3"/>
  <c r="AC980" i="3"/>
  <c r="AV979" i="3"/>
  <c r="AR979" i="3"/>
  <c r="AQ979" i="3"/>
  <c r="AP979" i="3"/>
  <c r="AN979" i="3"/>
  <c r="AL979" i="3"/>
  <c r="AK979" i="3"/>
  <c r="AJ979" i="3"/>
  <c r="AI979" i="3"/>
  <c r="AG979" i="3"/>
  <c r="AF979" i="3"/>
  <c r="AE979" i="3"/>
  <c r="AD979" i="3"/>
  <c r="AC979" i="3"/>
  <c r="AV978" i="3"/>
  <c r="AR978" i="3"/>
  <c r="AQ978" i="3"/>
  <c r="AP978" i="3"/>
  <c r="AN978" i="3"/>
  <c r="AL978" i="3"/>
  <c r="AK978" i="3"/>
  <c r="AJ978" i="3"/>
  <c r="AI978" i="3"/>
  <c r="AG978" i="3"/>
  <c r="AF978" i="3"/>
  <c r="AE978" i="3"/>
  <c r="AD978" i="3"/>
  <c r="AC978" i="3"/>
  <c r="AV977" i="3"/>
  <c r="AR977" i="3"/>
  <c r="AQ977" i="3"/>
  <c r="AP977" i="3"/>
  <c r="AN977" i="3"/>
  <c r="AL977" i="3"/>
  <c r="AK977" i="3"/>
  <c r="AJ977" i="3"/>
  <c r="AI977" i="3"/>
  <c r="AG977" i="3"/>
  <c r="AF977" i="3"/>
  <c r="AE977" i="3"/>
  <c r="AD977" i="3"/>
  <c r="AC977" i="3"/>
  <c r="AV976" i="3"/>
  <c r="AR976" i="3"/>
  <c r="AQ976" i="3"/>
  <c r="AP976" i="3"/>
  <c r="AN976" i="3"/>
  <c r="AL976" i="3"/>
  <c r="AK976" i="3"/>
  <c r="AJ976" i="3"/>
  <c r="AI976" i="3"/>
  <c r="AG976" i="3"/>
  <c r="AF976" i="3"/>
  <c r="AE976" i="3"/>
  <c r="AD976" i="3"/>
  <c r="AC976" i="3"/>
  <c r="AV975" i="3"/>
  <c r="AR975" i="3"/>
  <c r="AQ975" i="3"/>
  <c r="AP975" i="3"/>
  <c r="AN975" i="3"/>
  <c r="AL975" i="3"/>
  <c r="AK975" i="3"/>
  <c r="AJ975" i="3"/>
  <c r="AI975" i="3"/>
  <c r="AG975" i="3"/>
  <c r="AF975" i="3"/>
  <c r="AE975" i="3"/>
  <c r="AD975" i="3"/>
  <c r="AC975" i="3"/>
  <c r="AV974" i="3"/>
  <c r="AR974" i="3"/>
  <c r="AQ974" i="3"/>
  <c r="AP974" i="3"/>
  <c r="AN974" i="3"/>
  <c r="AL974" i="3"/>
  <c r="AK974" i="3"/>
  <c r="AJ974" i="3"/>
  <c r="AI974" i="3"/>
  <c r="AG974" i="3"/>
  <c r="AF974" i="3"/>
  <c r="AE974" i="3"/>
  <c r="AD974" i="3"/>
  <c r="AC974" i="3"/>
  <c r="AV973" i="3"/>
  <c r="AR973" i="3"/>
  <c r="AQ973" i="3"/>
  <c r="AP973" i="3"/>
  <c r="AN973" i="3"/>
  <c r="AL973" i="3"/>
  <c r="AK973" i="3"/>
  <c r="AJ973" i="3"/>
  <c r="AI973" i="3"/>
  <c r="AG973" i="3"/>
  <c r="AF973" i="3"/>
  <c r="AE973" i="3"/>
  <c r="AD973" i="3"/>
  <c r="AC973" i="3"/>
  <c r="AV972" i="3"/>
  <c r="AR972" i="3"/>
  <c r="AQ972" i="3"/>
  <c r="AP972" i="3"/>
  <c r="AN972" i="3"/>
  <c r="AL972" i="3"/>
  <c r="AK972" i="3"/>
  <c r="AJ972" i="3"/>
  <c r="AI972" i="3"/>
  <c r="AG972" i="3"/>
  <c r="AF972" i="3"/>
  <c r="AE972" i="3"/>
  <c r="AD972" i="3"/>
  <c r="AC972" i="3"/>
  <c r="AV971" i="3"/>
  <c r="AR971" i="3"/>
  <c r="AQ971" i="3"/>
  <c r="AP971" i="3"/>
  <c r="AN971" i="3"/>
  <c r="AL971" i="3"/>
  <c r="AK971" i="3"/>
  <c r="AJ971" i="3"/>
  <c r="AI971" i="3"/>
  <c r="AG971" i="3"/>
  <c r="AF971" i="3"/>
  <c r="AE971" i="3"/>
  <c r="AD971" i="3"/>
  <c r="AC971" i="3"/>
  <c r="AV970" i="3"/>
  <c r="AR970" i="3"/>
  <c r="AQ970" i="3"/>
  <c r="AP970" i="3"/>
  <c r="AN970" i="3"/>
  <c r="AL970" i="3"/>
  <c r="AK970" i="3"/>
  <c r="AJ970" i="3"/>
  <c r="AI970" i="3"/>
  <c r="AG970" i="3"/>
  <c r="AF970" i="3"/>
  <c r="AE970" i="3"/>
  <c r="AD970" i="3"/>
  <c r="AC970" i="3"/>
  <c r="AV969" i="3"/>
  <c r="AR969" i="3"/>
  <c r="AQ969" i="3"/>
  <c r="AP969" i="3"/>
  <c r="AN969" i="3"/>
  <c r="AL969" i="3"/>
  <c r="AK969" i="3"/>
  <c r="AJ969" i="3"/>
  <c r="AI969" i="3"/>
  <c r="AG969" i="3"/>
  <c r="AF969" i="3"/>
  <c r="AE969" i="3"/>
  <c r="AD969" i="3"/>
  <c r="AC969" i="3"/>
  <c r="AV968" i="3"/>
  <c r="AR968" i="3"/>
  <c r="AQ968" i="3"/>
  <c r="AP968" i="3"/>
  <c r="AN968" i="3"/>
  <c r="AL968" i="3"/>
  <c r="AK968" i="3"/>
  <c r="AJ968" i="3"/>
  <c r="AI968" i="3"/>
  <c r="AG968" i="3"/>
  <c r="AF968" i="3"/>
  <c r="AE968" i="3"/>
  <c r="AD968" i="3"/>
  <c r="AC968" i="3"/>
  <c r="AV967" i="3"/>
  <c r="AR967" i="3"/>
  <c r="AQ967" i="3"/>
  <c r="AP967" i="3"/>
  <c r="AN967" i="3"/>
  <c r="AL967" i="3"/>
  <c r="AK967" i="3"/>
  <c r="AJ967" i="3"/>
  <c r="AI967" i="3"/>
  <c r="AG967" i="3"/>
  <c r="AF967" i="3"/>
  <c r="AE967" i="3"/>
  <c r="AD967" i="3"/>
  <c r="AC967" i="3"/>
  <c r="AV966" i="3"/>
  <c r="AR966" i="3"/>
  <c r="AQ966" i="3"/>
  <c r="AP966" i="3"/>
  <c r="AN966" i="3"/>
  <c r="AL966" i="3"/>
  <c r="AK966" i="3"/>
  <c r="AJ966" i="3"/>
  <c r="AI966" i="3"/>
  <c r="AG966" i="3"/>
  <c r="AF966" i="3"/>
  <c r="AE966" i="3"/>
  <c r="AD966" i="3"/>
  <c r="AC966" i="3"/>
  <c r="AV965" i="3"/>
  <c r="AR965" i="3"/>
  <c r="AQ965" i="3"/>
  <c r="AP965" i="3"/>
  <c r="AN965" i="3"/>
  <c r="AL965" i="3"/>
  <c r="AK965" i="3"/>
  <c r="AJ965" i="3"/>
  <c r="AI965" i="3"/>
  <c r="AG965" i="3"/>
  <c r="AF965" i="3"/>
  <c r="AE965" i="3"/>
  <c r="AD965" i="3"/>
  <c r="AC965" i="3"/>
  <c r="AV964" i="3"/>
  <c r="AR964" i="3"/>
  <c r="AQ964" i="3"/>
  <c r="AP964" i="3"/>
  <c r="AN964" i="3"/>
  <c r="AL964" i="3"/>
  <c r="AK964" i="3"/>
  <c r="AJ964" i="3"/>
  <c r="AI964" i="3"/>
  <c r="AG964" i="3"/>
  <c r="AF964" i="3"/>
  <c r="AE964" i="3"/>
  <c r="AD964" i="3"/>
  <c r="AC964" i="3"/>
  <c r="AV963" i="3"/>
  <c r="AR963" i="3"/>
  <c r="AQ963" i="3"/>
  <c r="AP963" i="3"/>
  <c r="AN963" i="3"/>
  <c r="AL963" i="3"/>
  <c r="AK963" i="3"/>
  <c r="AJ963" i="3"/>
  <c r="AI963" i="3"/>
  <c r="AG963" i="3"/>
  <c r="AF963" i="3"/>
  <c r="AE963" i="3"/>
  <c r="AD963" i="3"/>
  <c r="AC963" i="3"/>
  <c r="AV962" i="3"/>
  <c r="AR962" i="3"/>
  <c r="AQ962" i="3"/>
  <c r="AP962" i="3"/>
  <c r="AN962" i="3"/>
  <c r="AL962" i="3"/>
  <c r="AK962" i="3"/>
  <c r="AJ962" i="3"/>
  <c r="AI962" i="3"/>
  <c r="AG962" i="3"/>
  <c r="AF962" i="3"/>
  <c r="AE962" i="3"/>
  <c r="AD962" i="3"/>
  <c r="AC962" i="3"/>
  <c r="AV961" i="3"/>
  <c r="AR961" i="3"/>
  <c r="AQ961" i="3"/>
  <c r="AP961" i="3"/>
  <c r="AN961" i="3"/>
  <c r="AL961" i="3"/>
  <c r="AK961" i="3"/>
  <c r="AJ961" i="3"/>
  <c r="AI961" i="3"/>
  <c r="AG961" i="3"/>
  <c r="AF961" i="3"/>
  <c r="AE961" i="3"/>
  <c r="AD961" i="3"/>
  <c r="AC961" i="3"/>
  <c r="AV960" i="3"/>
  <c r="AR960" i="3"/>
  <c r="AQ960" i="3"/>
  <c r="AP960" i="3"/>
  <c r="AN960" i="3"/>
  <c r="AL960" i="3"/>
  <c r="AK960" i="3"/>
  <c r="AJ960" i="3"/>
  <c r="AI960" i="3"/>
  <c r="AG960" i="3"/>
  <c r="AF960" i="3"/>
  <c r="AE960" i="3"/>
  <c r="AD960" i="3"/>
  <c r="AC960" i="3"/>
  <c r="AV959" i="3"/>
  <c r="AR959" i="3"/>
  <c r="AQ959" i="3"/>
  <c r="AP959" i="3"/>
  <c r="AN959" i="3"/>
  <c r="AL959" i="3"/>
  <c r="AK959" i="3"/>
  <c r="AJ959" i="3"/>
  <c r="AI959" i="3"/>
  <c r="AG959" i="3"/>
  <c r="AF959" i="3"/>
  <c r="AE959" i="3"/>
  <c r="AD959" i="3"/>
  <c r="AC959" i="3"/>
  <c r="AV958" i="3"/>
  <c r="AR958" i="3"/>
  <c r="AQ958" i="3"/>
  <c r="AP958" i="3"/>
  <c r="AN958" i="3"/>
  <c r="AL958" i="3"/>
  <c r="AK958" i="3"/>
  <c r="AJ958" i="3"/>
  <c r="AI958" i="3"/>
  <c r="AG958" i="3"/>
  <c r="AF958" i="3"/>
  <c r="AE958" i="3"/>
  <c r="AD958" i="3"/>
  <c r="AC958" i="3"/>
  <c r="AV957" i="3"/>
  <c r="AR957" i="3"/>
  <c r="AQ957" i="3"/>
  <c r="AP957" i="3"/>
  <c r="AN957" i="3"/>
  <c r="AL957" i="3"/>
  <c r="AK957" i="3"/>
  <c r="AJ957" i="3"/>
  <c r="AI957" i="3"/>
  <c r="AG957" i="3"/>
  <c r="AF957" i="3"/>
  <c r="AE957" i="3"/>
  <c r="AD957" i="3"/>
  <c r="AC957" i="3"/>
  <c r="AV956" i="3"/>
  <c r="AR956" i="3"/>
  <c r="AQ956" i="3"/>
  <c r="AP956" i="3"/>
  <c r="AN956" i="3"/>
  <c r="AL956" i="3"/>
  <c r="AK956" i="3"/>
  <c r="AJ956" i="3"/>
  <c r="AI956" i="3"/>
  <c r="AG956" i="3"/>
  <c r="AF956" i="3"/>
  <c r="AE956" i="3"/>
  <c r="AD956" i="3"/>
  <c r="AC956" i="3"/>
  <c r="AV955" i="3"/>
  <c r="AR955" i="3"/>
  <c r="AQ955" i="3"/>
  <c r="AP955" i="3"/>
  <c r="AN955" i="3"/>
  <c r="AL955" i="3"/>
  <c r="AK955" i="3"/>
  <c r="AJ955" i="3"/>
  <c r="AI955" i="3"/>
  <c r="AG955" i="3"/>
  <c r="AF955" i="3"/>
  <c r="AE955" i="3"/>
  <c r="AD955" i="3"/>
  <c r="AC955" i="3"/>
  <c r="AV954" i="3"/>
  <c r="AR954" i="3"/>
  <c r="AQ954" i="3"/>
  <c r="AP954" i="3"/>
  <c r="AN954" i="3"/>
  <c r="AL954" i="3"/>
  <c r="AK954" i="3"/>
  <c r="AJ954" i="3"/>
  <c r="AI954" i="3"/>
  <c r="AG954" i="3"/>
  <c r="AF954" i="3"/>
  <c r="AE954" i="3"/>
  <c r="AD954" i="3"/>
  <c r="AC954" i="3"/>
  <c r="AV953" i="3"/>
  <c r="AR953" i="3"/>
  <c r="AQ953" i="3"/>
  <c r="AP953" i="3"/>
  <c r="AN953" i="3"/>
  <c r="AL953" i="3"/>
  <c r="AK953" i="3"/>
  <c r="AJ953" i="3"/>
  <c r="AI953" i="3"/>
  <c r="AG953" i="3"/>
  <c r="AF953" i="3"/>
  <c r="AE953" i="3"/>
  <c r="AD953" i="3"/>
  <c r="AC953" i="3"/>
  <c r="AV952" i="3"/>
  <c r="AR952" i="3"/>
  <c r="AQ952" i="3"/>
  <c r="AP952" i="3"/>
  <c r="AN952" i="3"/>
  <c r="AL952" i="3"/>
  <c r="AK952" i="3"/>
  <c r="AJ952" i="3"/>
  <c r="AI952" i="3"/>
  <c r="AG952" i="3"/>
  <c r="AF952" i="3"/>
  <c r="AE952" i="3"/>
  <c r="AD952" i="3"/>
  <c r="AC952" i="3"/>
  <c r="AV951" i="3"/>
  <c r="AR951" i="3"/>
  <c r="AQ951" i="3"/>
  <c r="AP951" i="3"/>
  <c r="AN951" i="3"/>
  <c r="AL951" i="3"/>
  <c r="AK951" i="3"/>
  <c r="AJ951" i="3"/>
  <c r="AI951" i="3"/>
  <c r="AG951" i="3"/>
  <c r="AF951" i="3"/>
  <c r="AE951" i="3"/>
  <c r="AD951" i="3"/>
  <c r="AC951" i="3"/>
  <c r="AV950" i="3"/>
  <c r="AR950" i="3"/>
  <c r="AQ950" i="3"/>
  <c r="AP950" i="3"/>
  <c r="AN950" i="3"/>
  <c r="AL950" i="3"/>
  <c r="AK950" i="3"/>
  <c r="AJ950" i="3"/>
  <c r="AI950" i="3"/>
  <c r="AG950" i="3"/>
  <c r="AF950" i="3"/>
  <c r="AE950" i="3"/>
  <c r="AD950" i="3"/>
  <c r="AC950" i="3"/>
  <c r="AV949" i="3"/>
  <c r="AR949" i="3"/>
  <c r="AQ949" i="3"/>
  <c r="AP949" i="3"/>
  <c r="AN949" i="3"/>
  <c r="AL949" i="3"/>
  <c r="AK949" i="3"/>
  <c r="AJ949" i="3"/>
  <c r="AI949" i="3"/>
  <c r="AG949" i="3"/>
  <c r="AF949" i="3"/>
  <c r="AE949" i="3"/>
  <c r="AD949" i="3"/>
  <c r="AC949" i="3"/>
  <c r="AV948" i="3"/>
  <c r="AR948" i="3"/>
  <c r="AQ948" i="3"/>
  <c r="AP948" i="3"/>
  <c r="AN948" i="3"/>
  <c r="AL948" i="3"/>
  <c r="AK948" i="3"/>
  <c r="AJ948" i="3"/>
  <c r="AI948" i="3"/>
  <c r="AG948" i="3"/>
  <c r="AF948" i="3"/>
  <c r="AE948" i="3"/>
  <c r="AD948" i="3"/>
  <c r="AC948" i="3"/>
  <c r="AV947" i="3"/>
  <c r="AR947" i="3"/>
  <c r="AQ947" i="3"/>
  <c r="AP947" i="3"/>
  <c r="AN947" i="3"/>
  <c r="AL947" i="3"/>
  <c r="AK947" i="3"/>
  <c r="AJ947" i="3"/>
  <c r="AI947" i="3"/>
  <c r="AG947" i="3"/>
  <c r="AF947" i="3"/>
  <c r="AE947" i="3"/>
  <c r="AD947" i="3"/>
  <c r="AC947" i="3"/>
  <c r="AV946" i="3"/>
  <c r="AR946" i="3"/>
  <c r="AQ946" i="3"/>
  <c r="AP946" i="3"/>
  <c r="AN946" i="3"/>
  <c r="AL946" i="3"/>
  <c r="AK946" i="3"/>
  <c r="AJ946" i="3"/>
  <c r="AI946" i="3"/>
  <c r="AG946" i="3"/>
  <c r="AF946" i="3"/>
  <c r="AE946" i="3"/>
  <c r="AD946" i="3"/>
  <c r="AC946" i="3"/>
  <c r="AV945" i="3"/>
  <c r="AR945" i="3"/>
  <c r="AQ945" i="3"/>
  <c r="AP945" i="3"/>
  <c r="AN945" i="3"/>
  <c r="AL945" i="3"/>
  <c r="AK945" i="3"/>
  <c r="AJ945" i="3"/>
  <c r="AI945" i="3"/>
  <c r="AG945" i="3"/>
  <c r="AF945" i="3"/>
  <c r="AE945" i="3"/>
  <c r="AD945" i="3"/>
  <c r="AC945" i="3"/>
  <c r="AV944" i="3"/>
  <c r="AR944" i="3"/>
  <c r="AQ944" i="3"/>
  <c r="AP944" i="3"/>
  <c r="AN944" i="3"/>
  <c r="AL944" i="3"/>
  <c r="AK944" i="3"/>
  <c r="AJ944" i="3"/>
  <c r="AI944" i="3"/>
  <c r="AG944" i="3"/>
  <c r="AF944" i="3"/>
  <c r="AE944" i="3"/>
  <c r="AD944" i="3"/>
  <c r="AC944" i="3"/>
  <c r="AV943" i="3"/>
  <c r="AR943" i="3"/>
  <c r="AQ943" i="3"/>
  <c r="AP943" i="3"/>
  <c r="AN943" i="3"/>
  <c r="AL943" i="3"/>
  <c r="AK943" i="3"/>
  <c r="AJ943" i="3"/>
  <c r="AI943" i="3"/>
  <c r="AG943" i="3"/>
  <c r="AF943" i="3"/>
  <c r="AE943" i="3"/>
  <c r="AD943" i="3"/>
  <c r="AC943" i="3"/>
  <c r="AV942" i="3"/>
  <c r="AR942" i="3"/>
  <c r="AQ942" i="3"/>
  <c r="AP942" i="3"/>
  <c r="AN942" i="3"/>
  <c r="AL942" i="3"/>
  <c r="AK942" i="3"/>
  <c r="AJ942" i="3"/>
  <c r="AI942" i="3"/>
  <c r="AG942" i="3"/>
  <c r="AF942" i="3"/>
  <c r="AE942" i="3"/>
  <c r="AD942" i="3"/>
  <c r="AC942" i="3"/>
  <c r="AV941" i="3"/>
  <c r="AR941" i="3"/>
  <c r="AQ941" i="3"/>
  <c r="AP941" i="3"/>
  <c r="AN941" i="3"/>
  <c r="AL941" i="3"/>
  <c r="AK941" i="3"/>
  <c r="AJ941" i="3"/>
  <c r="AI941" i="3"/>
  <c r="AG941" i="3"/>
  <c r="AF941" i="3"/>
  <c r="AE941" i="3"/>
  <c r="AD941" i="3"/>
  <c r="AC941" i="3"/>
  <c r="AV940" i="3"/>
  <c r="AR940" i="3"/>
  <c r="AQ940" i="3"/>
  <c r="AP940" i="3"/>
  <c r="AN940" i="3"/>
  <c r="AL940" i="3"/>
  <c r="AK940" i="3"/>
  <c r="AJ940" i="3"/>
  <c r="AI940" i="3"/>
  <c r="AG940" i="3"/>
  <c r="AF940" i="3"/>
  <c r="AE940" i="3"/>
  <c r="AD940" i="3"/>
  <c r="AC940" i="3"/>
  <c r="AV939" i="3"/>
  <c r="AR939" i="3"/>
  <c r="AQ939" i="3"/>
  <c r="AP939" i="3"/>
  <c r="AN939" i="3"/>
  <c r="AL939" i="3"/>
  <c r="AK939" i="3"/>
  <c r="AJ939" i="3"/>
  <c r="AI939" i="3"/>
  <c r="AG939" i="3"/>
  <c r="AF939" i="3"/>
  <c r="AE939" i="3"/>
  <c r="AD939" i="3"/>
  <c r="AC939" i="3"/>
  <c r="AV938" i="3"/>
  <c r="AR938" i="3"/>
  <c r="AQ938" i="3"/>
  <c r="AP938" i="3"/>
  <c r="AN938" i="3"/>
  <c r="AL938" i="3"/>
  <c r="AK938" i="3"/>
  <c r="AJ938" i="3"/>
  <c r="AI938" i="3"/>
  <c r="AG938" i="3"/>
  <c r="AF938" i="3"/>
  <c r="AE938" i="3"/>
  <c r="AD938" i="3"/>
  <c r="AC938" i="3"/>
  <c r="AV937" i="3"/>
  <c r="AR937" i="3"/>
  <c r="AQ937" i="3"/>
  <c r="AP937" i="3"/>
  <c r="AN937" i="3"/>
  <c r="AL937" i="3"/>
  <c r="AK937" i="3"/>
  <c r="AJ937" i="3"/>
  <c r="AI937" i="3"/>
  <c r="AG937" i="3"/>
  <c r="AF937" i="3"/>
  <c r="AE937" i="3"/>
  <c r="AD937" i="3"/>
  <c r="AC937" i="3"/>
  <c r="AV936" i="3"/>
  <c r="AR936" i="3"/>
  <c r="AQ936" i="3"/>
  <c r="AP936" i="3"/>
  <c r="AN936" i="3"/>
  <c r="AL936" i="3"/>
  <c r="AK936" i="3"/>
  <c r="AJ936" i="3"/>
  <c r="AI936" i="3"/>
  <c r="AG936" i="3"/>
  <c r="AF936" i="3"/>
  <c r="AE936" i="3"/>
  <c r="AD936" i="3"/>
  <c r="AC936" i="3"/>
  <c r="AV935" i="3"/>
  <c r="AR935" i="3"/>
  <c r="AQ935" i="3"/>
  <c r="AP935" i="3"/>
  <c r="AN935" i="3"/>
  <c r="AL935" i="3"/>
  <c r="AK935" i="3"/>
  <c r="AJ935" i="3"/>
  <c r="AI935" i="3"/>
  <c r="AG935" i="3"/>
  <c r="AF935" i="3"/>
  <c r="AE935" i="3"/>
  <c r="AD935" i="3"/>
  <c r="AC935" i="3"/>
  <c r="AV934" i="3"/>
  <c r="AR934" i="3"/>
  <c r="AQ934" i="3"/>
  <c r="AP934" i="3"/>
  <c r="AN934" i="3"/>
  <c r="AL934" i="3"/>
  <c r="AK934" i="3"/>
  <c r="AJ934" i="3"/>
  <c r="AI934" i="3"/>
  <c r="AG934" i="3"/>
  <c r="AF934" i="3"/>
  <c r="AE934" i="3"/>
  <c r="AD934" i="3"/>
  <c r="AC934" i="3"/>
  <c r="AV933" i="3"/>
  <c r="AR933" i="3"/>
  <c r="AQ933" i="3"/>
  <c r="AP933" i="3"/>
  <c r="AN933" i="3"/>
  <c r="AL933" i="3"/>
  <c r="AK933" i="3"/>
  <c r="AJ933" i="3"/>
  <c r="AI933" i="3"/>
  <c r="AG933" i="3"/>
  <c r="AF933" i="3"/>
  <c r="AE933" i="3"/>
  <c r="AD933" i="3"/>
  <c r="AC933" i="3"/>
  <c r="AV932" i="3"/>
  <c r="AR932" i="3"/>
  <c r="AQ932" i="3"/>
  <c r="AP932" i="3"/>
  <c r="AN932" i="3"/>
  <c r="AL932" i="3"/>
  <c r="AK932" i="3"/>
  <c r="AJ932" i="3"/>
  <c r="AI932" i="3"/>
  <c r="AG932" i="3"/>
  <c r="AF932" i="3"/>
  <c r="AE932" i="3"/>
  <c r="AD932" i="3"/>
  <c r="AC932" i="3"/>
  <c r="AV931" i="3"/>
  <c r="AR931" i="3"/>
  <c r="AQ931" i="3"/>
  <c r="AP931" i="3"/>
  <c r="AN931" i="3"/>
  <c r="AL931" i="3"/>
  <c r="AK931" i="3"/>
  <c r="AJ931" i="3"/>
  <c r="AI931" i="3"/>
  <c r="AG931" i="3"/>
  <c r="AF931" i="3"/>
  <c r="AE931" i="3"/>
  <c r="AD931" i="3"/>
  <c r="AC931" i="3"/>
  <c r="AV930" i="3"/>
  <c r="AR930" i="3"/>
  <c r="AQ930" i="3"/>
  <c r="AP930" i="3"/>
  <c r="AN930" i="3"/>
  <c r="AL930" i="3"/>
  <c r="AK930" i="3"/>
  <c r="AJ930" i="3"/>
  <c r="AI930" i="3"/>
  <c r="AG930" i="3"/>
  <c r="AF930" i="3"/>
  <c r="AE930" i="3"/>
  <c r="AD930" i="3"/>
  <c r="AC930" i="3"/>
  <c r="AV929" i="3"/>
  <c r="AR929" i="3"/>
  <c r="AQ929" i="3"/>
  <c r="AP929" i="3"/>
  <c r="AN929" i="3"/>
  <c r="AL929" i="3"/>
  <c r="AK929" i="3"/>
  <c r="AJ929" i="3"/>
  <c r="AI929" i="3"/>
  <c r="AG929" i="3"/>
  <c r="AF929" i="3"/>
  <c r="AE929" i="3"/>
  <c r="AD929" i="3"/>
  <c r="AC929" i="3"/>
  <c r="AV928" i="3"/>
  <c r="AR928" i="3"/>
  <c r="AQ928" i="3"/>
  <c r="AP928" i="3"/>
  <c r="AN928" i="3"/>
  <c r="AL928" i="3"/>
  <c r="AK928" i="3"/>
  <c r="AJ928" i="3"/>
  <c r="AI928" i="3"/>
  <c r="AG928" i="3"/>
  <c r="AF928" i="3"/>
  <c r="AE928" i="3"/>
  <c r="AD928" i="3"/>
  <c r="AC928" i="3"/>
  <c r="AV927" i="3"/>
  <c r="AR927" i="3"/>
  <c r="AQ927" i="3"/>
  <c r="AP927" i="3"/>
  <c r="AN927" i="3"/>
  <c r="AL927" i="3"/>
  <c r="AK927" i="3"/>
  <c r="AJ927" i="3"/>
  <c r="AI927" i="3"/>
  <c r="AG927" i="3"/>
  <c r="AF927" i="3"/>
  <c r="AE927" i="3"/>
  <c r="AD927" i="3"/>
  <c r="AC927" i="3"/>
  <c r="AV926" i="3"/>
  <c r="AR926" i="3"/>
  <c r="AQ926" i="3"/>
  <c r="AP926" i="3"/>
  <c r="AN926" i="3"/>
  <c r="AL926" i="3"/>
  <c r="AK926" i="3"/>
  <c r="AJ926" i="3"/>
  <c r="AI926" i="3"/>
  <c r="AG926" i="3"/>
  <c r="AF926" i="3"/>
  <c r="AE926" i="3"/>
  <c r="AD926" i="3"/>
  <c r="AC926" i="3"/>
  <c r="AV925" i="3"/>
  <c r="AR925" i="3"/>
  <c r="AQ925" i="3"/>
  <c r="AP925" i="3"/>
  <c r="AN925" i="3"/>
  <c r="AL925" i="3"/>
  <c r="AK925" i="3"/>
  <c r="AJ925" i="3"/>
  <c r="AI925" i="3"/>
  <c r="AG925" i="3"/>
  <c r="AF925" i="3"/>
  <c r="AE925" i="3"/>
  <c r="AD925" i="3"/>
  <c r="AC925" i="3"/>
  <c r="AV924" i="3"/>
  <c r="AR924" i="3"/>
  <c r="AQ924" i="3"/>
  <c r="AP924" i="3"/>
  <c r="AN924" i="3"/>
  <c r="AL924" i="3"/>
  <c r="AK924" i="3"/>
  <c r="AJ924" i="3"/>
  <c r="AI924" i="3"/>
  <c r="AG924" i="3"/>
  <c r="AF924" i="3"/>
  <c r="AE924" i="3"/>
  <c r="AD924" i="3"/>
  <c r="AC924" i="3"/>
  <c r="AV923" i="3"/>
  <c r="AR923" i="3"/>
  <c r="AQ923" i="3"/>
  <c r="AP923" i="3"/>
  <c r="AN923" i="3"/>
  <c r="AL923" i="3"/>
  <c r="AK923" i="3"/>
  <c r="AJ923" i="3"/>
  <c r="AI923" i="3"/>
  <c r="AG923" i="3"/>
  <c r="AF923" i="3"/>
  <c r="AE923" i="3"/>
  <c r="AD923" i="3"/>
  <c r="AC923" i="3"/>
  <c r="AV922" i="3"/>
  <c r="AR922" i="3"/>
  <c r="AQ922" i="3"/>
  <c r="AP922" i="3"/>
  <c r="AN922" i="3"/>
  <c r="AL922" i="3"/>
  <c r="AK922" i="3"/>
  <c r="AJ922" i="3"/>
  <c r="AI922" i="3"/>
  <c r="AG922" i="3"/>
  <c r="AF922" i="3"/>
  <c r="AE922" i="3"/>
  <c r="AD922" i="3"/>
  <c r="AC922" i="3"/>
  <c r="AV921" i="3"/>
  <c r="AR921" i="3"/>
  <c r="AQ921" i="3"/>
  <c r="AP921" i="3"/>
  <c r="AN921" i="3"/>
  <c r="AL921" i="3"/>
  <c r="AK921" i="3"/>
  <c r="AJ921" i="3"/>
  <c r="AI921" i="3"/>
  <c r="AG921" i="3"/>
  <c r="AF921" i="3"/>
  <c r="AE921" i="3"/>
  <c r="AD921" i="3"/>
  <c r="AC921" i="3"/>
  <c r="AV920" i="3"/>
  <c r="AR920" i="3"/>
  <c r="AQ920" i="3"/>
  <c r="AP920" i="3"/>
  <c r="AN920" i="3"/>
  <c r="AL920" i="3"/>
  <c r="AK920" i="3"/>
  <c r="AJ920" i="3"/>
  <c r="AI920" i="3"/>
  <c r="AG920" i="3"/>
  <c r="AF920" i="3"/>
  <c r="AE920" i="3"/>
  <c r="AD920" i="3"/>
  <c r="AC920" i="3"/>
  <c r="AV919" i="3"/>
  <c r="AR919" i="3"/>
  <c r="AQ919" i="3"/>
  <c r="AP919" i="3"/>
  <c r="AN919" i="3"/>
  <c r="AL919" i="3"/>
  <c r="AK919" i="3"/>
  <c r="AJ919" i="3"/>
  <c r="AI919" i="3"/>
  <c r="AG919" i="3"/>
  <c r="AF919" i="3"/>
  <c r="AE919" i="3"/>
  <c r="AD919" i="3"/>
  <c r="AC919" i="3"/>
  <c r="AV918" i="3"/>
  <c r="AR918" i="3"/>
  <c r="AQ918" i="3"/>
  <c r="AP918" i="3"/>
  <c r="AN918" i="3"/>
  <c r="AL918" i="3"/>
  <c r="AK918" i="3"/>
  <c r="AJ918" i="3"/>
  <c r="AI918" i="3"/>
  <c r="AG918" i="3"/>
  <c r="AF918" i="3"/>
  <c r="AE918" i="3"/>
  <c r="AD918" i="3"/>
  <c r="AC918" i="3"/>
  <c r="AV917" i="3"/>
  <c r="AR917" i="3"/>
  <c r="AQ917" i="3"/>
  <c r="AP917" i="3"/>
  <c r="AN917" i="3"/>
  <c r="AL917" i="3"/>
  <c r="AK917" i="3"/>
  <c r="AJ917" i="3"/>
  <c r="AI917" i="3"/>
  <c r="AG917" i="3"/>
  <c r="AF917" i="3"/>
  <c r="AE917" i="3"/>
  <c r="AD917" i="3"/>
  <c r="AC917" i="3"/>
  <c r="AV916" i="3"/>
  <c r="AR916" i="3"/>
  <c r="AQ916" i="3"/>
  <c r="AP916" i="3"/>
  <c r="AN916" i="3"/>
  <c r="AL916" i="3"/>
  <c r="AK916" i="3"/>
  <c r="AJ916" i="3"/>
  <c r="AI916" i="3"/>
  <c r="AG916" i="3"/>
  <c r="AF916" i="3"/>
  <c r="AE916" i="3"/>
  <c r="AD916" i="3"/>
  <c r="AC916" i="3"/>
  <c r="AV915" i="3"/>
  <c r="AR915" i="3"/>
  <c r="AQ915" i="3"/>
  <c r="AP915" i="3"/>
  <c r="AN915" i="3"/>
  <c r="AL915" i="3"/>
  <c r="AK915" i="3"/>
  <c r="AJ915" i="3"/>
  <c r="AI915" i="3"/>
  <c r="AG915" i="3"/>
  <c r="AF915" i="3"/>
  <c r="AE915" i="3"/>
  <c r="AD915" i="3"/>
  <c r="AC915" i="3"/>
  <c r="AV914" i="3"/>
  <c r="AR914" i="3"/>
  <c r="AQ914" i="3"/>
  <c r="AP914" i="3"/>
  <c r="AN914" i="3"/>
  <c r="AL914" i="3"/>
  <c r="AK914" i="3"/>
  <c r="AJ914" i="3"/>
  <c r="AI914" i="3"/>
  <c r="AG914" i="3"/>
  <c r="AF914" i="3"/>
  <c r="AE914" i="3"/>
  <c r="AD914" i="3"/>
  <c r="AC914" i="3"/>
  <c r="AV913" i="3"/>
  <c r="AR913" i="3"/>
  <c r="AQ913" i="3"/>
  <c r="AP913" i="3"/>
  <c r="AN913" i="3"/>
  <c r="AL913" i="3"/>
  <c r="AK913" i="3"/>
  <c r="AJ913" i="3"/>
  <c r="AI913" i="3"/>
  <c r="AG913" i="3"/>
  <c r="AF913" i="3"/>
  <c r="AE913" i="3"/>
  <c r="AD913" i="3"/>
  <c r="AC913" i="3"/>
  <c r="AV912" i="3"/>
  <c r="AR912" i="3"/>
  <c r="AQ912" i="3"/>
  <c r="AP912" i="3"/>
  <c r="AN912" i="3"/>
  <c r="AL912" i="3"/>
  <c r="AK912" i="3"/>
  <c r="AJ912" i="3"/>
  <c r="AI912" i="3"/>
  <c r="AG912" i="3"/>
  <c r="AF912" i="3"/>
  <c r="AE912" i="3"/>
  <c r="AD912" i="3"/>
  <c r="AC912" i="3"/>
  <c r="AV911" i="3"/>
  <c r="AR911" i="3"/>
  <c r="AQ911" i="3"/>
  <c r="AP911" i="3"/>
  <c r="AN911" i="3"/>
  <c r="AL911" i="3"/>
  <c r="AK911" i="3"/>
  <c r="AJ911" i="3"/>
  <c r="AI911" i="3"/>
  <c r="AG911" i="3"/>
  <c r="AF911" i="3"/>
  <c r="AE911" i="3"/>
  <c r="AD911" i="3"/>
  <c r="AC911" i="3"/>
  <c r="AV910" i="3"/>
  <c r="AR910" i="3"/>
  <c r="AQ910" i="3"/>
  <c r="AP910" i="3"/>
  <c r="AN910" i="3"/>
  <c r="AL910" i="3"/>
  <c r="AK910" i="3"/>
  <c r="AJ910" i="3"/>
  <c r="AI910" i="3"/>
  <c r="AG910" i="3"/>
  <c r="AF910" i="3"/>
  <c r="AE910" i="3"/>
  <c r="AD910" i="3"/>
  <c r="AC910" i="3"/>
  <c r="AV909" i="3"/>
  <c r="AR909" i="3"/>
  <c r="AQ909" i="3"/>
  <c r="AP909" i="3"/>
  <c r="AN909" i="3"/>
  <c r="AL909" i="3"/>
  <c r="AK909" i="3"/>
  <c r="AJ909" i="3"/>
  <c r="AI909" i="3"/>
  <c r="AG909" i="3"/>
  <c r="AF909" i="3"/>
  <c r="AE909" i="3"/>
  <c r="AD909" i="3"/>
  <c r="AC909" i="3"/>
  <c r="AV908" i="3"/>
  <c r="AR908" i="3"/>
  <c r="AQ908" i="3"/>
  <c r="AP908" i="3"/>
  <c r="AN908" i="3"/>
  <c r="AL908" i="3"/>
  <c r="AK908" i="3"/>
  <c r="AJ908" i="3"/>
  <c r="AI908" i="3"/>
  <c r="AG908" i="3"/>
  <c r="AF908" i="3"/>
  <c r="AE908" i="3"/>
  <c r="AD908" i="3"/>
  <c r="AC908" i="3"/>
  <c r="AV907" i="3"/>
  <c r="AR907" i="3"/>
  <c r="AQ907" i="3"/>
  <c r="AP907" i="3"/>
  <c r="AN907" i="3"/>
  <c r="AL907" i="3"/>
  <c r="AK907" i="3"/>
  <c r="AJ907" i="3"/>
  <c r="AI907" i="3"/>
  <c r="AG907" i="3"/>
  <c r="AF907" i="3"/>
  <c r="AE907" i="3"/>
  <c r="AD907" i="3"/>
  <c r="AC907" i="3"/>
  <c r="AV906" i="3"/>
  <c r="AR906" i="3"/>
  <c r="AQ906" i="3"/>
  <c r="AP906" i="3"/>
  <c r="AN906" i="3"/>
  <c r="AL906" i="3"/>
  <c r="AK906" i="3"/>
  <c r="AJ906" i="3"/>
  <c r="AI906" i="3"/>
  <c r="AG906" i="3"/>
  <c r="AF906" i="3"/>
  <c r="AE906" i="3"/>
  <c r="AD906" i="3"/>
  <c r="AC906" i="3"/>
  <c r="AV905" i="3"/>
  <c r="AR905" i="3"/>
  <c r="AQ905" i="3"/>
  <c r="AP905" i="3"/>
  <c r="AN905" i="3"/>
  <c r="AL905" i="3"/>
  <c r="AK905" i="3"/>
  <c r="AJ905" i="3"/>
  <c r="AI905" i="3"/>
  <c r="AG905" i="3"/>
  <c r="AF905" i="3"/>
  <c r="AE905" i="3"/>
  <c r="AD905" i="3"/>
  <c r="AC905" i="3"/>
  <c r="AV904" i="3"/>
  <c r="AR904" i="3"/>
  <c r="AQ904" i="3"/>
  <c r="AP904" i="3"/>
  <c r="AN904" i="3"/>
  <c r="AL904" i="3"/>
  <c r="AK904" i="3"/>
  <c r="AJ904" i="3"/>
  <c r="AI904" i="3"/>
  <c r="AG904" i="3"/>
  <c r="AF904" i="3"/>
  <c r="AE904" i="3"/>
  <c r="AD904" i="3"/>
  <c r="AC904" i="3"/>
  <c r="AV903" i="3"/>
  <c r="AR903" i="3"/>
  <c r="AQ903" i="3"/>
  <c r="AP903" i="3"/>
  <c r="AN903" i="3"/>
  <c r="AL903" i="3"/>
  <c r="AK903" i="3"/>
  <c r="AJ903" i="3"/>
  <c r="AI903" i="3"/>
  <c r="AG903" i="3"/>
  <c r="AF903" i="3"/>
  <c r="AE903" i="3"/>
  <c r="AD903" i="3"/>
  <c r="AC903" i="3"/>
  <c r="AV902" i="3"/>
  <c r="AR902" i="3"/>
  <c r="AQ902" i="3"/>
  <c r="AP902" i="3"/>
  <c r="AN902" i="3"/>
  <c r="AL902" i="3"/>
  <c r="AK902" i="3"/>
  <c r="AJ902" i="3"/>
  <c r="AI902" i="3"/>
  <c r="AG902" i="3"/>
  <c r="AF902" i="3"/>
  <c r="AE902" i="3"/>
  <c r="AD902" i="3"/>
  <c r="AC902" i="3"/>
  <c r="AV901" i="3"/>
  <c r="AR901" i="3"/>
  <c r="AQ901" i="3"/>
  <c r="AP901" i="3"/>
  <c r="AN901" i="3"/>
  <c r="AL901" i="3"/>
  <c r="AK901" i="3"/>
  <c r="AJ901" i="3"/>
  <c r="AI901" i="3"/>
  <c r="AG901" i="3"/>
  <c r="AF901" i="3"/>
  <c r="AE901" i="3"/>
  <c r="AD901" i="3"/>
  <c r="AC901" i="3"/>
  <c r="AV900" i="3"/>
  <c r="AR900" i="3"/>
  <c r="AQ900" i="3"/>
  <c r="AP900" i="3"/>
  <c r="AN900" i="3"/>
  <c r="AL900" i="3"/>
  <c r="AK900" i="3"/>
  <c r="AJ900" i="3"/>
  <c r="AI900" i="3"/>
  <c r="AG900" i="3"/>
  <c r="AF900" i="3"/>
  <c r="AE900" i="3"/>
  <c r="AD900" i="3"/>
  <c r="AC900" i="3"/>
  <c r="AV899" i="3"/>
  <c r="AR899" i="3"/>
  <c r="AQ899" i="3"/>
  <c r="AP899" i="3"/>
  <c r="AN899" i="3"/>
  <c r="AL899" i="3"/>
  <c r="AK899" i="3"/>
  <c r="AJ899" i="3"/>
  <c r="AI899" i="3"/>
  <c r="AG899" i="3"/>
  <c r="AF899" i="3"/>
  <c r="AE899" i="3"/>
  <c r="AD899" i="3"/>
  <c r="AC899" i="3"/>
  <c r="AV898" i="3"/>
  <c r="AR898" i="3"/>
  <c r="AQ898" i="3"/>
  <c r="AP898" i="3"/>
  <c r="AN898" i="3"/>
  <c r="AL898" i="3"/>
  <c r="AK898" i="3"/>
  <c r="AJ898" i="3"/>
  <c r="AI898" i="3"/>
  <c r="AG898" i="3"/>
  <c r="AF898" i="3"/>
  <c r="AE898" i="3"/>
  <c r="AD898" i="3"/>
  <c r="AC898" i="3"/>
  <c r="AV897" i="3"/>
  <c r="AR897" i="3"/>
  <c r="AQ897" i="3"/>
  <c r="AP897" i="3"/>
  <c r="AN897" i="3"/>
  <c r="AL897" i="3"/>
  <c r="AK897" i="3"/>
  <c r="AJ897" i="3"/>
  <c r="AI897" i="3"/>
  <c r="AG897" i="3"/>
  <c r="AF897" i="3"/>
  <c r="AE897" i="3"/>
  <c r="AD897" i="3"/>
  <c r="AC897" i="3"/>
  <c r="AV896" i="3"/>
  <c r="AR896" i="3"/>
  <c r="AQ896" i="3"/>
  <c r="AP896" i="3"/>
  <c r="AN896" i="3"/>
  <c r="AL896" i="3"/>
  <c r="AK896" i="3"/>
  <c r="AJ896" i="3"/>
  <c r="AI896" i="3"/>
  <c r="AG896" i="3"/>
  <c r="AF896" i="3"/>
  <c r="AE896" i="3"/>
  <c r="AD896" i="3"/>
  <c r="AC896" i="3"/>
  <c r="AV895" i="3"/>
  <c r="AR895" i="3"/>
  <c r="AQ895" i="3"/>
  <c r="AP895" i="3"/>
  <c r="AN895" i="3"/>
  <c r="AL895" i="3"/>
  <c r="AK895" i="3"/>
  <c r="AJ895" i="3"/>
  <c r="AI895" i="3"/>
  <c r="AG895" i="3"/>
  <c r="AF895" i="3"/>
  <c r="AE895" i="3"/>
  <c r="AD895" i="3"/>
  <c r="AC895" i="3"/>
  <c r="AV894" i="3"/>
  <c r="AR894" i="3"/>
  <c r="AQ894" i="3"/>
  <c r="AP894" i="3"/>
  <c r="AN894" i="3"/>
  <c r="AL894" i="3"/>
  <c r="AK894" i="3"/>
  <c r="AJ894" i="3"/>
  <c r="AI894" i="3"/>
  <c r="AG894" i="3"/>
  <c r="AF894" i="3"/>
  <c r="AE894" i="3"/>
  <c r="AD894" i="3"/>
  <c r="AC894" i="3"/>
  <c r="AV893" i="3"/>
  <c r="AR893" i="3"/>
  <c r="AQ893" i="3"/>
  <c r="AP893" i="3"/>
  <c r="AN893" i="3"/>
  <c r="AL893" i="3"/>
  <c r="AK893" i="3"/>
  <c r="AJ893" i="3"/>
  <c r="AI893" i="3"/>
  <c r="AG893" i="3"/>
  <c r="AF893" i="3"/>
  <c r="AE893" i="3"/>
  <c r="AD893" i="3"/>
  <c r="AC893" i="3"/>
  <c r="AV892" i="3"/>
  <c r="AR892" i="3"/>
  <c r="AQ892" i="3"/>
  <c r="AP892" i="3"/>
  <c r="AN892" i="3"/>
  <c r="AL892" i="3"/>
  <c r="AK892" i="3"/>
  <c r="AJ892" i="3"/>
  <c r="AI892" i="3"/>
  <c r="AG892" i="3"/>
  <c r="AF892" i="3"/>
  <c r="AE892" i="3"/>
  <c r="AD892" i="3"/>
  <c r="AC892" i="3"/>
  <c r="AV891" i="3"/>
  <c r="AR891" i="3"/>
  <c r="AQ891" i="3"/>
  <c r="AP891" i="3"/>
  <c r="AN891" i="3"/>
  <c r="AL891" i="3"/>
  <c r="AK891" i="3"/>
  <c r="AJ891" i="3"/>
  <c r="AI891" i="3"/>
  <c r="AG891" i="3"/>
  <c r="AF891" i="3"/>
  <c r="AE891" i="3"/>
  <c r="AD891" i="3"/>
  <c r="AC891" i="3"/>
  <c r="AV890" i="3"/>
  <c r="AR890" i="3"/>
  <c r="AQ890" i="3"/>
  <c r="AP890" i="3"/>
  <c r="AN890" i="3"/>
  <c r="AL890" i="3"/>
  <c r="AK890" i="3"/>
  <c r="AJ890" i="3"/>
  <c r="AI890" i="3"/>
  <c r="AG890" i="3"/>
  <c r="AF890" i="3"/>
  <c r="AE890" i="3"/>
  <c r="AD890" i="3"/>
  <c r="AC890" i="3"/>
  <c r="AV889" i="3"/>
  <c r="AR889" i="3"/>
  <c r="AQ889" i="3"/>
  <c r="AP889" i="3"/>
  <c r="AN889" i="3"/>
  <c r="AL889" i="3"/>
  <c r="AK889" i="3"/>
  <c r="AJ889" i="3"/>
  <c r="AI889" i="3"/>
  <c r="AG889" i="3"/>
  <c r="AF889" i="3"/>
  <c r="AE889" i="3"/>
  <c r="AD889" i="3"/>
  <c r="AC889" i="3"/>
  <c r="AV888" i="3"/>
  <c r="AR888" i="3"/>
  <c r="AQ888" i="3"/>
  <c r="AP888" i="3"/>
  <c r="AN888" i="3"/>
  <c r="AL888" i="3"/>
  <c r="AK888" i="3"/>
  <c r="AJ888" i="3"/>
  <c r="AI888" i="3"/>
  <c r="AG888" i="3"/>
  <c r="AF888" i="3"/>
  <c r="AE888" i="3"/>
  <c r="AD888" i="3"/>
  <c r="AC888" i="3"/>
  <c r="AV887" i="3"/>
  <c r="AR887" i="3"/>
  <c r="AQ887" i="3"/>
  <c r="AP887" i="3"/>
  <c r="AN887" i="3"/>
  <c r="AL887" i="3"/>
  <c r="AK887" i="3"/>
  <c r="AJ887" i="3"/>
  <c r="AI887" i="3"/>
  <c r="AG887" i="3"/>
  <c r="AF887" i="3"/>
  <c r="AE887" i="3"/>
  <c r="AD887" i="3"/>
  <c r="AC887" i="3"/>
  <c r="AV886" i="3"/>
  <c r="AR886" i="3"/>
  <c r="AQ886" i="3"/>
  <c r="AP886" i="3"/>
  <c r="AN886" i="3"/>
  <c r="AL886" i="3"/>
  <c r="AK886" i="3"/>
  <c r="AJ886" i="3"/>
  <c r="AI886" i="3"/>
  <c r="AG886" i="3"/>
  <c r="AF886" i="3"/>
  <c r="AE886" i="3"/>
  <c r="AD886" i="3"/>
  <c r="AC886" i="3"/>
  <c r="AV885" i="3"/>
  <c r="AR885" i="3"/>
  <c r="AQ885" i="3"/>
  <c r="AP885" i="3"/>
  <c r="AN885" i="3"/>
  <c r="AL885" i="3"/>
  <c r="AK885" i="3"/>
  <c r="AJ885" i="3"/>
  <c r="AI885" i="3"/>
  <c r="AG885" i="3"/>
  <c r="AF885" i="3"/>
  <c r="AE885" i="3"/>
  <c r="AD885" i="3"/>
  <c r="AC885" i="3"/>
  <c r="AV884" i="3"/>
  <c r="AR884" i="3"/>
  <c r="AQ884" i="3"/>
  <c r="AP884" i="3"/>
  <c r="AN884" i="3"/>
  <c r="AL884" i="3"/>
  <c r="AK884" i="3"/>
  <c r="AJ884" i="3"/>
  <c r="AI884" i="3"/>
  <c r="AG884" i="3"/>
  <c r="AF884" i="3"/>
  <c r="AE884" i="3"/>
  <c r="AD884" i="3"/>
  <c r="AC884" i="3"/>
  <c r="AV883" i="3"/>
  <c r="AR883" i="3"/>
  <c r="AQ883" i="3"/>
  <c r="AP883" i="3"/>
  <c r="AN883" i="3"/>
  <c r="AL883" i="3"/>
  <c r="AK883" i="3"/>
  <c r="AJ883" i="3"/>
  <c r="AI883" i="3"/>
  <c r="AG883" i="3"/>
  <c r="AF883" i="3"/>
  <c r="AE883" i="3"/>
  <c r="AD883" i="3"/>
  <c r="AC883" i="3"/>
  <c r="AV882" i="3"/>
  <c r="AR882" i="3"/>
  <c r="AQ882" i="3"/>
  <c r="AP882" i="3"/>
  <c r="AN882" i="3"/>
  <c r="AL882" i="3"/>
  <c r="AK882" i="3"/>
  <c r="AJ882" i="3"/>
  <c r="AI882" i="3"/>
  <c r="AG882" i="3"/>
  <c r="AF882" i="3"/>
  <c r="AE882" i="3"/>
  <c r="AD882" i="3"/>
  <c r="AC882" i="3"/>
  <c r="AV881" i="3"/>
  <c r="AR881" i="3"/>
  <c r="AQ881" i="3"/>
  <c r="AP881" i="3"/>
  <c r="AN881" i="3"/>
  <c r="AL881" i="3"/>
  <c r="AK881" i="3"/>
  <c r="AJ881" i="3"/>
  <c r="AI881" i="3"/>
  <c r="AG881" i="3"/>
  <c r="AF881" i="3"/>
  <c r="AE881" i="3"/>
  <c r="AD881" i="3"/>
  <c r="AC881" i="3"/>
  <c r="AV880" i="3"/>
  <c r="AR880" i="3"/>
  <c r="AQ880" i="3"/>
  <c r="AP880" i="3"/>
  <c r="AN880" i="3"/>
  <c r="AL880" i="3"/>
  <c r="AK880" i="3"/>
  <c r="AJ880" i="3"/>
  <c r="AI880" i="3"/>
  <c r="AG880" i="3"/>
  <c r="AF880" i="3"/>
  <c r="AE880" i="3"/>
  <c r="AD880" i="3"/>
  <c r="AC880" i="3"/>
  <c r="AV879" i="3"/>
  <c r="AR879" i="3"/>
  <c r="AQ879" i="3"/>
  <c r="AP879" i="3"/>
  <c r="AN879" i="3"/>
  <c r="AL879" i="3"/>
  <c r="AK879" i="3"/>
  <c r="AJ879" i="3"/>
  <c r="AI879" i="3"/>
  <c r="AG879" i="3"/>
  <c r="AF879" i="3"/>
  <c r="AE879" i="3"/>
  <c r="AD879" i="3"/>
  <c r="AC879" i="3"/>
  <c r="AV878" i="3"/>
  <c r="AR878" i="3"/>
  <c r="AQ878" i="3"/>
  <c r="AP878" i="3"/>
  <c r="AN878" i="3"/>
  <c r="AL878" i="3"/>
  <c r="AK878" i="3"/>
  <c r="AJ878" i="3"/>
  <c r="AI878" i="3"/>
  <c r="AG878" i="3"/>
  <c r="AF878" i="3"/>
  <c r="AE878" i="3"/>
  <c r="AD878" i="3"/>
  <c r="AC878" i="3"/>
  <c r="AV877" i="3"/>
  <c r="AR877" i="3"/>
  <c r="AQ877" i="3"/>
  <c r="AP877" i="3"/>
  <c r="AN877" i="3"/>
  <c r="AL877" i="3"/>
  <c r="AK877" i="3"/>
  <c r="AJ877" i="3"/>
  <c r="AI877" i="3"/>
  <c r="AG877" i="3"/>
  <c r="AF877" i="3"/>
  <c r="AE877" i="3"/>
  <c r="AD877" i="3"/>
  <c r="AC877" i="3"/>
  <c r="AV876" i="3"/>
  <c r="AR876" i="3"/>
  <c r="AQ876" i="3"/>
  <c r="AP876" i="3"/>
  <c r="AN876" i="3"/>
  <c r="AL876" i="3"/>
  <c r="AK876" i="3"/>
  <c r="AJ876" i="3"/>
  <c r="AI876" i="3"/>
  <c r="AG876" i="3"/>
  <c r="AF876" i="3"/>
  <c r="AE876" i="3"/>
  <c r="AD876" i="3"/>
  <c r="AC876" i="3"/>
  <c r="AV875" i="3"/>
  <c r="AR875" i="3"/>
  <c r="AQ875" i="3"/>
  <c r="AP875" i="3"/>
  <c r="AN875" i="3"/>
  <c r="AL875" i="3"/>
  <c r="AK875" i="3"/>
  <c r="AJ875" i="3"/>
  <c r="AI875" i="3"/>
  <c r="AG875" i="3"/>
  <c r="AF875" i="3"/>
  <c r="AE875" i="3"/>
  <c r="AD875" i="3"/>
  <c r="AC875" i="3"/>
  <c r="AV874" i="3"/>
  <c r="AR874" i="3"/>
  <c r="AQ874" i="3"/>
  <c r="AP874" i="3"/>
  <c r="AN874" i="3"/>
  <c r="AL874" i="3"/>
  <c r="AK874" i="3"/>
  <c r="AJ874" i="3"/>
  <c r="AI874" i="3"/>
  <c r="AG874" i="3"/>
  <c r="AF874" i="3"/>
  <c r="AE874" i="3"/>
  <c r="AD874" i="3"/>
  <c r="AC874" i="3"/>
  <c r="AV873" i="3"/>
  <c r="AR873" i="3"/>
  <c r="AQ873" i="3"/>
  <c r="AP873" i="3"/>
  <c r="AN873" i="3"/>
  <c r="AL873" i="3"/>
  <c r="AK873" i="3"/>
  <c r="AJ873" i="3"/>
  <c r="AI873" i="3"/>
  <c r="AG873" i="3"/>
  <c r="AF873" i="3"/>
  <c r="AE873" i="3"/>
  <c r="AD873" i="3"/>
  <c r="AC873" i="3"/>
  <c r="AV872" i="3"/>
  <c r="AR872" i="3"/>
  <c r="AQ872" i="3"/>
  <c r="AP872" i="3"/>
  <c r="AN872" i="3"/>
  <c r="AL872" i="3"/>
  <c r="AK872" i="3"/>
  <c r="AJ872" i="3"/>
  <c r="AI872" i="3"/>
  <c r="AG872" i="3"/>
  <c r="AF872" i="3"/>
  <c r="AE872" i="3"/>
  <c r="AD872" i="3"/>
  <c r="AC872" i="3"/>
  <c r="AV871" i="3"/>
  <c r="AR871" i="3"/>
  <c r="AQ871" i="3"/>
  <c r="AP871" i="3"/>
  <c r="AN871" i="3"/>
  <c r="AL871" i="3"/>
  <c r="AK871" i="3"/>
  <c r="AJ871" i="3"/>
  <c r="AI871" i="3"/>
  <c r="AG871" i="3"/>
  <c r="AF871" i="3"/>
  <c r="AE871" i="3"/>
  <c r="AD871" i="3"/>
  <c r="AC871" i="3"/>
  <c r="AV870" i="3"/>
  <c r="AR870" i="3"/>
  <c r="AQ870" i="3"/>
  <c r="AP870" i="3"/>
  <c r="AN870" i="3"/>
  <c r="AL870" i="3"/>
  <c r="AK870" i="3"/>
  <c r="AJ870" i="3"/>
  <c r="AI870" i="3"/>
  <c r="AG870" i="3"/>
  <c r="AF870" i="3"/>
  <c r="AE870" i="3"/>
  <c r="AD870" i="3"/>
  <c r="AC870" i="3"/>
  <c r="AV869" i="3"/>
  <c r="AR869" i="3"/>
  <c r="AQ869" i="3"/>
  <c r="AP869" i="3"/>
  <c r="AN869" i="3"/>
  <c r="AL869" i="3"/>
  <c r="AK869" i="3"/>
  <c r="AJ869" i="3"/>
  <c r="AI869" i="3"/>
  <c r="AG869" i="3"/>
  <c r="AF869" i="3"/>
  <c r="AE869" i="3"/>
  <c r="AD869" i="3"/>
  <c r="AC869" i="3"/>
  <c r="AV868" i="3"/>
  <c r="AR868" i="3"/>
  <c r="AQ868" i="3"/>
  <c r="AP868" i="3"/>
  <c r="AN868" i="3"/>
  <c r="AL868" i="3"/>
  <c r="AK868" i="3"/>
  <c r="AJ868" i="3"/>
  <c r="AI868" i="3"/>
  <c r="AG868" i="3"/>
  <c r="AF868" i="3"/>
  <c r="AE868" i="3"/>
  <c r="AD868" i="3"/>
  <c r="AC868" i="3"/>
  <c r="AV867" i="3"/>
  <c r="AR867" i="3"/>
  <c r="AQ867" i="3"/>
  <c r="AP867" i="3"/>
  <c r="AN867" i="3"/>
  <c r="AL867" i="3"/>
  <c r="AK867" i="3"/>
  <c r="AJ867" i="3"/>
  <c r="AI867" i="3"/>
  <c r="AG867" i="3"/>
  <c r="AF867" i="3"/>
  <c r="AE867" i="3"/>
  <c r="AD867" i="3"/>
  <c r="AC867" i="3"/>
  <c r="AV866" i="3"/>
  <c r="AR866" i="3"/>
  <c r="AQ866" i="3"/>
  <c r="AP866" i="3"/>
  <c r="AN866" i="3"/>
  <c r="AL866" i="3"/>
  <c r="AK866" i="3"/>
  <c r="AJ866" i="3"/>
  <c r="AI866" i="3"/>
  <c r="AG866" i="3"/>
  <c r="AF866" i="3"/>
  <c r="AE866" i="3"/>
  <c r="AD866" i="3"/>
  <c r="AC866" i="3"/>
  <c r="AV865" i="3"/>
  <c r="AR865" i="3"/>
  <c r="AQ865" i="3"/>
  <c r="AP865" i="3"/>
  <c r="AN865" i="3"/>
  <c r="AL865" i="3"/>
  <c r="AK865" i="3"/>
  <c r="AJ865" i="3"/>
  <c r="AI865" i="3"/>
  <c r="AG865" i="3"/>
  <c r="AF865" i="3"/>
  <c r="AE865" i="3"/>
  <c r="AD865" i="3"/>
  <c r="AC865" i="3"/>
  <c r="AV864" i="3"/>
  <c r="AR864" i="3"/>
  <c r="AQ864" i="3"/>
  <c r="AP864" i="3"/>
  <c r="AN864" i="3"/>
  <c r="AL864" i="3"/>
  <c r="AK864" i="3"/>
  <c r="AJ864" i="3"/>
  <c r="AI864" i="3"/>
  <c r="AG864" i="3"/>
  <c r="AF864" i="3"/>
  <c r="AE864" i="3"/>
  <c r="AD864" i="3"/>
  <c r="AC864" i="3"/>
  <c r="AV863" i="3"/>
  <c r="AR863" i="3"/>
  <c r="AQ863" i="3"/>
  <c r="AP863" i="3"/>
  <c r="AN863" i="3"/>
  <c r="AL863" i="3"/>
  <c r="AK863" i="3"/>
  <c r="AJ863" i="3"/>
  <c r="AI863" i="3"/>
  <c r="AG863" i="3"/>
  <c r="AF863" i="3"/>
  <c r="AE863" i="3"/>
  <c r="AD863" i="3"/>
  <c r="AC863" i="3"/>
  <c r="AV862" i="3"/>
  <c r="AR862" i="3"/>
  <c r="AQ862" i="3"/>
  <c r="AP862" i="3"/>
  <c r="AN862" i="3"/>
  <c r="AL862" i="3"/>
  <c r="AK862" i="3"/>
  <c r="AJ862" i="3"/>
  <c r="AI862" i="3"/>
  <c r="AG862" i="3"/>
  <c r="AF862" i="3"/>
  <c r="AE862" i="3"/>
  <c r="AD862" i="3"/>
  <c r="AC862" i="3"/>
  <c r="AV861" i="3"/>
  <c r="AR861" i="3"/>
  <c r="AQ861" i="3"/>
  <c r="AP861" i="3"/>
  <c r="AN861" i="3"/>
  <c r="AL861" i="3"/>
  <c r="AK861" i="3"/>
  <c r="AJ861" i="3"/>
  <c r="AI861" i="3"/>
  <c r="AG861" i="3"/>
  <c r="AF861" i="3"/>
  <c r="AE861" i="3"/>
  <c r="AD861" i="3"/>
  <c r="AC861" i="3"/>
  <c r="AV860" i="3"/>
  <c r="AR860" i="3"/>
  <c r="AQ860" i="3"/>
  <c r="AP860" i="3"/>
  <c r="AN860" i="3"/>
  <c r="AL860" i="3"/>
  <c r="AK860" i="3"/>
  <c r="AJ860" i="3"/>
  <c r="AI860" i="3"/>
  <c r="AG860" i="3"/>
  <c r="AF860" i="3"/>
  <c r="AE860" i="3"/>
  <c r="AD860" i="3"/>
  <c r="AC860" i="3"/>
  <c r="AV859" i="3"/>
  <c r="AR859" i="3"/>
  <c r="AQ859" i="3"/>
  <c r="AP859" i="3"/>
  <c r="AN859" i="3"/>
  <c r="AL859" i="3"/>
  <c r="AK859" i="3"/>
  <c r="AJ859" i="3"/>
  <c r="AI859" i="3"/>
  <c r="AG859" i="3"/>
  <c r="AF859" i="3"/>
  <c r="AE859" i="3"/>
  <c r="AD859" i="3"/>
  <c r="AC859" i="3"/>
  <c r="AV858" i="3"/>
  <c r="AR858" i="3"/>
  <c r="AQ858" i="3"/>
  <c r="AP858" i="3"/>
  <c r="AN858" i="3"/>
  <c r="AL858" i="3"/>
  <c r="AK858" i="3"/>
  <c r="AJ858" i="3"/>
  <c r="AI858" i="3"/>
  <c r="AG858" i="3"/>
  <c r="AF858" i="3"/>
  <c r="AE858" i="3"/>
  <c r="AD858" i="3"/>
  <c r="AC858" i="3"/>
  <c r="AV857" i="3"/>
  <c r="AR857" i="3"/>
  <c r="AQ857" i="3"/>
  <c r="AP857" i="3"/>
  <c r="AN857" i="3"/>
  <c r="AL857" i="3"/>
  <c r="AK857" i="3"/>
  <c r="AJ857" i="3"/>
  <c r="AI857" i="3"/>
  <c r="AG857" i="3"/>
  <c r="AF857" i="3"/>
  <c r="AE857" i="3"/>
  <c r="AD857" i="3"/>
  <c r="AC857" i="3"/>
  <c r="AV856" i="3"/>
  <c r="AR856" i="3"/>
  <c r="AQ856" i="3"/>
  <c r="AP856" i="3"/>
  <c r="AN856" i="3"/>
  <c r="AL856" i="3"/>
  <c r="AK856" i="3"/>
  <c r="AJ856" i="3"/>
  <c r="AI856" i="3"/>
  <c r="AG856" i="3"/>
  <c r="AF856" i="3"/>
  <c r="AE856" i="3"/>
  <c r="AD856" i="3"/>
  <c r="AC856" i="3"/>
  <c r="AV855" i="3"/>
  <c r="AR855" i="3"/>
  <c r="AQ855" i="3"/>
  <c r="AP855" i="3"/>
  <c r="AN855" i="3"/>
  <c r="AL855" i="3"/>
  <c r="AK855" i="3"/>
  <c r="AJ855" i="3"/>
  <c r="AI855" i="3"/>
  <c r="AG855" i="3"/>
  <c r="AF855" i="3"/>
  <c r="AE855" i="3"/>
  <c r="AD855" i="3"/>
  <c r="AC855" i="3"/>
  <c r="AV854" i="3"/>
  <c r="AR854" i="3"/>
  <c r="AQ854" i="3"/>
  <c r="AP854" i="3"/>
  <c r="AN854" i="3"/>
  <c r="AL854" i="3"/>
  <c r="AK854" i="3"/>
  <c r="AJ854" i="3"/>
  <c r="AI854" i="3"/>
  <c r="AG854" i="3"/>
  <c r="AF854" i="3"/>
  <c r="AE854" i="3"/>
  <c r="AD854" i="3"/>
  <c r="AC854" i="3"/>
  <c r="AV853" i="3"/>
  <c r="AR853" i="3"/>
  <c r="AQ853" i="3"/>
  <c r="AP853" i="3"/>
  <c r="AN853" i="3"/>
  <c r="AL853" i="3"/>
  <c r="AK853" i="3"/>
  <c r="AJ853" i="3"/>
  <c r="AI853" i="3"/>
  <c r="AG853" i="3"/>
  <c r="AF853" i="3"/>
  <c r="AE853" i="3"/>
  <c r="AD853" i="3"/>
  <c r="AC853" i="3"/>
  <c r="AV852" i="3"/>
  <c r="AR852" i="3"/>
  <c r="AQ852" i="3"/>
  <c r="AP852" i="3"/>
  <c r="AN852" i="3"/>
  <c r="AL852" i="3"/>
  <c r="AK852" i="3"/>
  <c r="AJ852" i="3"/>
  <c r="AI852" i="3"/>
  <c r="AG852" i="3"/>
  <c r="AF852" i="3"/>
  <c r="AE852" i="3"/>
  <c r="AD852" i="3"/>
  <c r="AC852" i="3"/>
  <c r="AV851" i="3"/>
  <c r="AR851" i="3"/>
  <c r="AQ851" i="3"/>
  <c r="AP851" i="3"/>
  <c r="AN851" i="3"/>
  <c r="AL851" i="3"/>
  <c r="AK851" i="3"/>
  <c r="AJ851" i="3"/>
  <c r="AI851" i="3"/>
  <c r="AG851" i="3"/>
  <c r="AF851" i="3"/>
  <c r="AE851" i="3"/>
  <c r="AD851" i="3"/>
  <c r="AC851" i="3"/>
  <c r="AV850" i="3"/>
  <c r="AR850" i="3"/>
  <c r="AQ850" i="3"/>
  <c r="AP850" i="3"/>
  <c r="AN850" i="3"/>
  <c r="AL850" i="3"/>
  <c r="AK850" i="3"/>
  <c r="AJ850" i="3"/>
  <c r="AI850" i="3"/>
  <c r="AG850" i="3"/>
  <c r="AF850" i="3"/>
  <c r="AE850" i="3"/>
  <c r="AD850" i="3"/>
  <c r="AC850" i="3"/>
  <c r="AV849" i="3"/>
  <c r="AR849" i="3"/>
  <c r="AQ849" i="3"/>
  <c r="AP849" i="3"/>
  <c r="AN849" i="3"/>
  <c r="AL849" i="3"/>
  <c r="AK849" i="3"/>
  <c r="AJ849" i="3"/>
  <c r="AI849" i="3"/>
  <c r="AG849" i="3"/>
  <c r="AF849" i="3"/>
  <c r="AE849" i="3"/>
  <c r="AD849" i="3"/>
  <c r="AC849" i="3"/>
  <c r="AV848" i="3"/>
  <c r="AR848" i="3"/>
  <c r="AQ848" i="3"/>
  <c r="AP848" i="3"/>
  <c r="AN848" i="3"/>
  <c r="AL848" i="3"/>
  <c r="AK848" i="3"/>
  <c r="AJ848" i="3"/>
  <c r="AI848" i="3"/>
  <c r="AG848" i="3"/>
  <c r="AF848" i="3"/>
  <c r="AE848" i="3"/>
  <c r="AD848" i="3"/>
  <c r="AC848" i="3"/>
  <c r="AV847" i="3"/>
  <c r="AR847" i="3"/>
  <c r="AQ847" i="3"/>
  <c r="AP847" i="3"/>
  <c r="AN847" i="3"/>
  <c r="AL847" i="3"/>
  <c r="AK847" i="3"/>
  <c r="AJ847" i="3"/>
  <c r="AI847" i="3"/>
  <c r="AG847" i="3"/>
  <c r="AF847" i="3"/>
  <c r="AE847" i="3"/>
  <c r="AD847" i="3"/>
  <c r="AC847" i="3"/>
  <c r="AV846" i="3"/>
  <c r="AR846" i="3"/>
  <c r="AQ846" i="3"/>
  <c r="AP846" i="3"/>
  <c r="AN846" i="3"/>
  <c r="AL846" i="3"/>
  <c r="AK846" i="3"/>
  <c r="AJ846" i="3"/>
  <c r="AI846" i="3"/>
  <c r="AG846" i="3"/>
  <c r="AF846" i="3"/>
  <c r="AE846" i="3"/>
  <c r="AD846" i="3"/>
  <c r="AC846" i="3"/>
  <c r="AV845" i="3"/>
  <c r="AR845" i="3"/>
  <c r="AQ845" i="3"/>
  <c r="AP845" i="3"/>
  <c r="AN845" i="3"/>
  <c r="AL845" i="3"/>
  <c r="AK845" i="3"/>
  <c r="AJ845" i="3"/>
  <c r="AI845" i="3"/>
  <c r="AG845" i="3"/>
  <c r="AF845" i="3"/>
  <c r="AE845" i="3"/>
  <c r="AD845" i="3"/>
  <c r="AC845" i="3"/>
  <c r="AV844" i="3"/>
  <c r="AR844" i="3"/>
  <c r="AQ844" i="3"/>
  <c r="AP844" i="3"/>
  <c r="AN844" i="3"/>
  <c r="AL844" i="3"/>
  <c r="AK844" i="3"/>
  <c r="AJ844" i="3"/>
  <c r="AI844" i="3"/>
  <c r="AG844" i="3"/>
  <c r="AF844" i="3"/>
  <c r="AE844" i="3"/>
  <c r="AD844" i="3"/>
  <c r="AC844" i="3"/>
  <c r="AV843" i="3"/>
  <c r="AR843" i="3"/>
  <c r="AQ843" i="3"/>
  <c r="AP843" i="3"/>
  <c r="AN843" i="3"/>
  <c r="AL843" i="3"/>
  <c r="AK843" i="3"/>
  <c r="AJ843" i="3"/>
  <c r="AI843" i="3"/>
  <c r="AG843" i="3"/>
  <c r="AF843" i="3"/>
  <c r="AE843" i="3"/>
  <c r="AD843" i="3"/>
  <c r="AC843" i="3"/>
  <c r="AV842" i="3"/>
  <c r="AR842" i="3"/>
  <c r="AQ842" i="3"/>
  <c r="AP842" i="3"/>
  <c r="AN842" i="3"/>
  <c r="AL842" i="3"/>
  <c r="AK842" i="3"/>
  <c r="AJ842" i="3"/>
  <c r="AI842" i="3"/>
  <c r="AG842" i="3"/>
  <c r="AF842" i="3"/>
  <c r="AE842" i="3"/>
  <c r="AD842" i="3"/>
  <c r="AC842" i="3"/>
  <c r="AV841" i="3"/>
  <c r="AR841" i="3"/>
  <c r="AQ841" i="3"/>
  <c r="AP841" i="3"/>
  <c r="AN841" i="3"/>
  <c r="AL841" i="3"/>
  <c r="AK841" i="3"/>
  <c r="AJ841" i="3"/>
  <c r="AI841" i="3"/>
  <c r="AG841" i="3"/>
  <c r="AF841" i="3"/>
  <c r="AE841" i="3"/>
  <c r="AD841" i="3"/>
  <c r="AC841" i="3"/>
  <c r="AV840" i="3"/>
  <c r="AR840" i="3"/>
  <c r="AQ840" i="3"/>
  <c r="AP840" i="3"/>
  <c r="AN840" i="3"/>
  <c r="AL840" i="3"/>
  <c r="AK840" i="3"/>
  <c r="AJ840" i="3"/>
  <c r="AI840" i="3"/>
  <c r="AG840" i="3"/>
  <c r="AF840" i="3"/>
  <c r="AE840" i="3"/>
  <c r="AD840" i="3"/>
  <c r="AC840" i="3"/>
  <c r="AV839" i="3"/>
  <c r="AR839" i="3"/>
  <c r="AQ839" i="3"/>
  <c r="AP839" i="3"/>
  <c r="AN839" i="3"/>
  <c r="AL839" i="3"/>
  <c r="AK839" i="3"/>
  <c r="AJ839" i="3"/>
  <c r="AI839" i="3"/>
  <c r="AG839" i="3"/>
  <c r="AF839" i="3"/>
  <c r="AE839" i="3"/>
  <c r="AD839" i="3"/>
  <c r="AC839" i="3"/>
  <c r="AV838" i="3"/>
  <c r="AR838" i="3"/>
  <c r="AQ838" i="3"/>
  <c r="AP838" i="3"/>
  <c r="AN838" i="3"/>
  <c r="AL838" i="3"/>
  <c r="AK838" i="3"/>
  <c r="AJ838" i="3"/>
  <c r="AI838" i="3"/>
  <c r="AG838" i="3"/>
  <c r="AF838" i="3"/>
  <c r="AE838" i="3"/>
  <c r="AD838" i="3"/>
  <c r="AC838" i="3"/>
  <c r="AV837" i="3"/>
  <c r="AR837" i="3"/>
  <c r="AQ837" i="3"/>
  <c r="AP837" i="3"/>
  <c r="AN837" i="3"/>
  <c r="AL837" i="3"/>
  <c r="AK837" i="3"/>
  <c r="AJ837" i="3"/>
  <c r="AI837" i="3"/>
  <c r="AG837" i="3"/>
  <c r="AF837" i="3"/>
  <c r="AE837" i="3"/>
  <c r="AD837" i="3"/>
  <c r="AC837" i="3"/>
  <c r="AV836" i="3"/>
  <c r="AR836" i="3"/>
  <c r="AQ836" i="3"/>
  <c r="AP836" i="3"/>
  <c r="AN836" i="3"/>
  <c r="AL836" i="3"/>
  <c r="AK836" i="3"/>
  <c r="AJ836" i="3"/>
  <c r="AI836" i="3"/>
  <c r="AG836" i="3"/>
  <c r="AF836" i="3"/>
  <c r="AE836" i="3"/>
  <c r="AD836" i="3"/>
  <c r="AC836" i="3"/>
  <c r="AV835" i="3"/>
  <c r="AR835" i="3"/>
  <c r="AQ835" i="3"/>
  <c r="AP835" i="3"/>
  <c r="AN835" i="3"/>
  <c r="AL835" i="3"/>
  <c r="AK835" i="3"/>
  <c r="AJ835" i="3"/>
  <c r="AI835" i="3"/>
  <c r="AG835" i="3"/>
  <c r="AF835" i="3"/>
  <c r="AE835" i="3"/>
  <c r="AD835" i="3"/>
  <c r="AC835" i="3"/>
  <c r="AV834" i="3"/>
  <c r="AR834" i="3"/>
  <c r="AQ834" i="3"/>
  <c r="AP834" i="3"/>
  <c r="AN834" i="3"/>
  <c r="AL834" i="3"/>
  <c r="AK834" i="3"/>
  <c r="AJ834" i="3"/>
  <c r="AI834" i="3"/>
  <c r="AG834" i="3"/>
  <c r="AF834" i="3"/>
  <c r="AE834" i="3"/>
  <c r="AD834" i="3"/>
  <c r="AC834" i="3"/>
  <c r="AV833" i="3"/>
  <c r="AR833" i="3"/>
  <c r="AQ833" i="3"/>
  <c r="AP833" i="3"/>
  <c r="AN833" i="3"/>
  <c r="AL833" i="3"/>
  <c r="AK833" i="3"/>
  <c r="AJ833" i="3"/>
  <c r="AI833" i="3"/>
  <c r="AG833" i="3"/>
  <c r="AF833" i="3"/>
  <c r="AE833" i="3"/>
  <c r="AD833" i="3"/>
  <c r="AC833" i="3"/>
  <c r="AV832" i="3"/>
  <c r="AR832" i="3"/>
  <c r="AQ832" i="3"/>
  <c r="AP832" i="3"/>
  <c r="AN832" i="3"/>
  <c r="AL832" i="3"/>
  <c r="AK832" i="3"/>
  <c r="AJ832" i="3"/>
  <c r="AI832" i="3"/>
  <c r="AG832" i="3"/>
  <c r="AF832" i="3"/>
  <c r="AE832" i="3"/>
  <c r="AD832" i="3"/>
  <c r="AC832" i="3"/>
  <c r="AV831" i="3"/>
  <c r="AR831" i="3"/>
  <c r="AQ831" i="3"/>
  <c r="AP831" i="3"/>
  <c r="AN831" i="3"/>
  <c r="AL831" i="3"/>
  <c r="AK831" i="3"/>
  <c r="AJ831" i="3"/>
  <c r="AI831" i="3"/>
  <c r="AG831" i="3"/>
  <c r="AF831" i="3"/>
  <c r="AE831" i="3"/>
  <c r="AD831" i="3"/>
  <c r="AC831" i="3"/>
  <c r="AV830" i="3"/>
  <c r="AR830" i="3"/>
  <c r="AQ830" i="3"/>
  <c r="AP830" i="3"/>
  <c r="AN830" i="3"/>
  <c r="AL830" i="3"/>
  <c r="AK830" i="3"/>
  <c r="AJ830" i="3"/>
  <c r="AI830" i="3"/>
  <c r="AG830" i="3"/>
  <c r="AF830" i="3"/>
  <c r="AE830" i="3"/>
  <c r="AD830" i="3"/>
  <c r="AC830" i="3"/>
  <c r="AV829" i="3"/>
  <c r="AR829" i="3"/>
  <c r="AQ829" i="3"/>
  <c r="AP829" i="3"/>
  <c r="AN829" i="3"/>
  <c r="AL829" i="3"/>
  <c r="AK829" i="3"/>
  <c r="AJ829" i="3"/>
  <c r="AI829" i="3"/>
  <c r="AG829" i="3"/>
  <c r="AF829" i="3"/>
  <c r="AE829" i="3"/>
  <c r="AD829" i="3"/>
  <c r="AC829" i="3"/>
  <c r="AV828" i="3"/>
  <c r="AR828" i="3"/>
  <c r="AQ828" i="3"/>
  <c r="AP828" i="3"/>
  <c r="AN828" i="3"/>
  <c r="AL828" i="3"/>
  <c r="AK828" i="3"/>
  <c r="AJ828" i="3"/>
  <c r="AI828" i="3"/>
  <c r="AG828" i="3"/>
  <c r="AF828" i="3"/>
  <c r="AE828" i="3"/>
  <c r="AD828" i="3"/>
  <c r="AC828" i="3"/>
  <c r="AV827" i="3"/>
  <c r="AR827" i="3"/>
  <c r="AQ827" i="3"/>
  <c r="AP827" i="3"/>
  <c r="AN827" i="3"/>
  <c r="AL827" i="3"/>
  <c r="AK827" i="3"/>
  <c r="AJ827" i="3"/>
  <c r="AI827" i="3"/>
  <c r="AG827" i="3"/>
  <c r="AF827" i="3"/>
  <c r="AE827" i="3"/>
  <c r="AD827" i="3"/>
  <c r="AC827" i="3"/>
  <c r="AV826" i="3"/>
  <c r="AR826" i="3"/>
  <c r="AQ826" i="3"/>
  <c r="AP826" i="3"/>
  <c r="AN826" i="3"/>
  <c r="AL826" i="3"/>
  <c r="AK826" i="3"/>
  <c r="AJ826" i="3"/>
  <c r="AI826" i="3"/>
  <c r="AG826" i="3"/>
  <c r="AF826" i="3"/>
  <c r="AE826" i="3"/>
  <c r="AD826" i="3"/>
  <c r="AC826" i="3"/>
  <c r="AV825" i="3"/>
  <c r="AR825" i="3"/>
  <c r="AQ825" i="3"/>
  <c r="AP825" i="3"/>
  <c r="AN825" i="3"/>
  <c r="AL825" i="3"/>
  <c r="AK825" i="3"/>
  <c r="AJ825" i="3"/>
  <c r="AI825" i="3"/>
  <c r="AG825" i="3"/>
  <c r="AF825" i="3"/>
  <c r="AE825" i="3"/>
  <c r="AD825" i="3"/>
  <c r="AC825" i="3"/>
  <c r="AV824" i="3"/>
  <c r="AR824" i="3"/>
  <c r="AQ824" i="3"/>
  <c r="AP824" i="3"/>
  <c r="AN824" i="3"/>
  <c r="AL824" i="3"/>
  <c r="AK824" i="3"/>
  <c r="AJ824" i="3"/>
  <c r="AI824" i="3"/>
  <c r="AG824" i="3"/>
  <c r="AF824" i="3"/>
  <c r="AE824" i="3"/>
  <c r="AD824" i="3"/>
  <c r="AC824" i="3"/>
  <c r="AV823" i="3"/>
  <c r="AR823" i="3"/>
  <c r="AQ823" i="3"/>
  <c r="AP823" i="3"/>
  <c r="AN823" i="3"/>
  <c r="AL823" i="3"/>
  <c r="AK823" i="3"/>
  <c r="AJ823" i="3"/>
  <c r="AI823" i="3"/>
  <c r="AG823" i="3"/>
  <c r="AF823" i="3"/>
  <c r="AE823" i="3"/>
  <c r="AD823" i="3"/>
  <c r="AC823" i="3"/>
  <c r="AV822" i="3"/>
  <c r="AR822" i="3"/>
  <c r="AQ822" i="3"/>
  <c r="AP822" i="3"/>
  <c r="AN822" i="3"/>
  <c r="AL822" i="3"/>
  <c r="AK822" i="3"/>
  <c r="AJ822" i="3"/>
  <c r="AI822" i="3"/>
  <c r="AG822" i="3"/>
  <c r="AF822" i="3"/>
  <c r="AE822" i="3"/>
  <c r="AD822" i="3"/>
  <c r="AC822" i="3"/>
  <c r="AV821" i="3"/>
  <c r="AR821" i="3"/>
  <c r="AQ821" i="3"/>
  <c r="AP821" i="3"/>
  <c r="AN821" i="3"/>
  <c r="AL821" i="3"/>
  <c r="AK821" i="3"/>
  <c r="AJ821" i="3"/>
  <c r="AI821" i="3"/>
  <c r="AG821" i="3"/>
  <c r="AF821" i="3"/>
  <c r="AE821" i="3"/>
  <c r="AD821" i="3"/>
  <c r="AC821" i="3"/>
  <c r="AV820" i="3"/>
  <c r="AR820" i="3"/>
  <c r="AQ820" i="3"/>
  <c r="AP820" i="3"/>
  <c r="AN820" i="3"/>
  <c r="AL820" i="3"/>
  <c r="AK820" i="3"/>
  <c r="AJ820" i="3"/>
  <c r="AI820" i="3"/>
  <c r="AG820" i="3"/>
  <c r="AF820" i="3"/>
  <c r="AE820" i="3"/>
  <c r="AD820" i="3"/>
  <c r="AC820" i="3"/>
  <c r="AV819" i="3"/>
  <c r="AR819" i="3"/>
  <c r="AQ819" i="3"/>
  <c r="AP819" i="3"/>
  <c r="AN819" i="3"/>
  <c r="AL819" i="3"/>
  <c r="AK819" i="3"/>
  <c r="AJ819" i="3"/>
  <c r="AI819" i="3"/>
  <c r="AG819" i="3"/>
  <c r="AF819" i="3"/>
  <c r="AE819" i="3"/>
  <c r="AD819" i="3"/>
  <c r="AC819" i="3"/>
  <c r="AV818" i="3"/>
  <c r="AR818" i="3"/>
  <c r="AQ818" i="3"/>
  <c r="AP818" i="3"/>
  <c r="AN818" i="3"/>
  <c r="AL818" i="3"/>
  <c r="AK818" i="3"/>
  <c r="AJ818" i="3"/>
  <c r="AI818" i="3"/>
  <c r="AG818" i="3"/>
  <c r="AF818" i="3"/>
  <c r="AE818" i="3"/>
  <c r="AD818" i="3"/>
  <c r="AC818" i="3"/>
  <c r="AV817" i="3"/>
  <c r="AR817" i="3"/>
  <c r="AQ817" i="3"/>
  <c r="AP817" i="3"/>
  <c r="AN817" i="3"/>
  <c r="AL817" i="3"/>
  <c r="AK817" i="3"/>
  <c r="AJ817" i="3"/>
  <c r="AI817" i="3"/>
  <c r="AG817" i="3"/>
  <c r="AF817" i="3"/>
  <c r="AE817" i="3"/>
  <c r="AD817" i="3"/>
  <c r="AC817" i="3"/>
  <c r="AV816" i="3"/>
  <c r="AR816" i="3"/>
  <c r="AQ816" i="3"/>
  <c r="AP816" i="3"/>
  <c r="AN816" i="3"/>
  <c r="AL816" i="3"/>
  <c r="AK816" i="3"/>
  <c r="AJ816" i="3"/>
  <c r="AI816" i="3"/>
  <c r="AG816" i="3"/>
  <c r="AF816" i="3"/>
  <c r="AE816" i="3"/>
  <c r="AD816" i="3"/>
  <c r="AC816" i="3"/>
  <c r="AV815" i="3"/>
  <c r="AR815" i="3"/>
  <c r="AQ815" i="3"/>
  <c r="AP815" i="3"/>
  <c r="AN815" i="3"/>
  <c r="AL815" i="3"/>
  <c r="AK815" i="3"/>
  <c r="AJ815" i="3"/>
  <c r="AI815" i="3"/>
  <c r="AG815" i="3"/>
  <c r="AF815" i="3"/>
  <c r="AE815" i="3"/>
  <c r="AD815" i="3"/>
  <c r="AC815" i="3"/>
  <c r="AV814" i="3"/>
  <c r="AR814" i="3"/>
  <c r="AQ814" i="3"/>
  <c r="AP814" i="3"/>
  <c r="AN814" i="3"/>
  <c r="AL814" i="3"/>
  <c r="AK814" i="3"/>
  <c r="AJ814" i="3"/>
  <c r="AI814" i="3"/>
  <c r="AG814" i="3"/>
  <c r="AF814" i="3"/>
  <c r="AE814" i="3"/>
  <c r="AD814" i="3"/>
  <c r="AC814" i="3"/>
  <c r="AV813" i="3"/>
  <c r="AR813" i="3"/>
  <c r="AQ813" i="3"/>
  <c r="AP813" i="3"/>
  <c r="AN813" i="3"/>
  <c r="AL813" i="3"/>
  <c r="AK813" i="3"/>
  <c r="AJ813" i="3"/>
  <c r="AI813" i="3"/>
  <c r="AG813" i="3"/>
  <c r="AF813" i="3"/>
  <c r="AE813" i="3"/>
  <c r="AD813" i="3"/>
  <c r="AC813" i="3"/>
  <c r="AV812" i="3"/>
  <c r="AR812" i="3"/>
  <c r="AQ812" i="3"/>
  <c r="AP812" i="3"/>
  <c r="AN812" i="3"/>
  <c r="AL812" i="3"/>
  <c r="AK812" i="3"/>
  <c r="AJ812" i="3"/>
  <c r="AI812" i="3"/>
  <c r="AG812" i="3"/>
  <c r="AF812" i="3"/>
  <c r="AE812" i="3"/>
  <c r="AD812" i="3"/>
  <c r="AC812" i="3"/>
  <c r="AV811" i="3"/>
  <c r="AR811" i="3"/>
  <c r="AQ811" i="3"/>
  <c r="AP811" i="3"/>
  <c r="AN811" i="3"/>
  <c r="AL811" i="3"/>
  <c r="AK811" i="3"/>
  <c r="AJ811" i="3"/>
  <c r="AI811" i="3"/>
  <c r="AG811" i="3"/>
  <c r="AF811" i="3"/>
  <c r="AE811" i="3"/>
  <c r="AD811" i="3"/>
  <c r="AC811" i="3"/>
  <c r="AV810" i="3"/>
  <c r="AR810" i="3"/>
  <c r="AQ810" i="3"/>
  <c r="AP810" i="3"/>
  <c r="AN810" i="3"/>
  <c r="AL810" i="3"/>
  <c r="AK810" i="3"/>
  <c r="AJ810" i="3"/>
  <c r="AI810" i="3"/>
  <c r="AG810" i="3"/>
  <c r="AF810" i="3"/>
  <c r="AE810" i="3"/>
  <c r="AD810" i="3"/>
  <c r="AC810" i="3"/>
  <c r="AV809" i="3"/>
  <c r="AR809" i="3"/>
  <c r="AQ809" i="3"/>
  <c r="AP809" i="3"/>
  <c r="AN809" i="3"/>
  <c r="AL809" i="3"/>
  <c r="AK809" i="3"/>
  <c r="AJ809" i="3"/>
  <c r="AI809" i="3"/>
  <c r="AG809" i="3"/>
  <c r="AF809" i="3"/>
  <c r="AE809" i="3"/>
  <c r="AD809" i="3"/>
  <c r="AC809" i="3"/>
  <c r="AV808" i="3"/>
  <c r="AR808" i="3"/>
  <c r="AQ808" i="3"/>
  <c r="AP808" i="3"/>
  <c r="AN808" i="3"/>
  <c r="AL808" i="3"/>
  <c r="AK808" i="3"/>
  <c r="AJ808" i="3"/>
  <c r="AI808" i="3"/>
  <c r="AG808" i="3"/>
  <c r="AF808" i="3"/>
  <c r="AE808" i="3"/>
  <c r="AD808" i="3"/>
  <c r="AC808" i="3"/>
  <c r="AV807" i="3"/>
  <c r="AR807" i="3"/>
  <c r="AQ807" i="3"/>
  <c r="AP807" i="3"/>
  <c r="AN807" i="3"/>
  <c r="AL807" i="3"/>
  <c r="AK807" i="3"/>
  <c r="AJ807" i="3"/>
  <c r="AI807" i="3"/>
  <c r="AG807" i="3"/>
  <c r="AF807" i="3"/>
  <c r="AE807" i="3"/>
  <c r="AD807" i="3"/>
  <c r="AC807" i="3"/>
  <c r="AV806" i="3"/>
  <c r="AR806" i="3"/>
  <c r="AQ806" i="3"/>
  <c r="AP806" i="3"/>
  <c r="AN806" i="3"/>
  <c r="AL806" i="3"/>
  <c r="AK806" i="3"/>
  <c r="AJ806" i="3"/>
  <c r="AI806" i="3"/>
  <c r="AG806" i="3"/>
  <c r="AF806" i="3"/>
  <c r="AE806" i="3"/>
  <c r="AD806" i="3"/>
  <c r="AC806" i="3"/>
  <c r="AV805" i="3"/>
  <c r="AR805" i="3"/>
  <c r="AQ805" i="3"/>
  <c r="AP805" i="3"/>
  <c r="AN805" i="3"/>
  <c r="AL805" i="3"/>
  <c r="AK805" i="3"/>
  <c r="AJ805" i="3"/>
  <c r="AI805" i="3"/>
  <c r="AG805" i="3"/>
  <c r="AF805" i="3"/>
  <c r="AE805" i="3"/>
  <c r="AD805" i="3"/>
  <c r="AC805" i="3"/>
  <c r="AV804" i="3"/>
  <c r="AR804" i="3"/>
  <c r="AQ804" i="3"/>
  <c r="AP804" i="3"/>
  <c r="AN804" i="3"/>
  <c r="AL804" i="3"/>
  <c r="AK804" i="3"/>
  <c r="AJ804" i="3"/>
  <c r="AI804" i="3"/>
  <c r="AG804" i="3"/>
  <c r="AF804" i="3"/>
  <c r="AE804" i="3"/>
  <c r="AD804" i="3"/>
  <c r="AC804" i="3"/>
  <c r="AV803" i="3"/>
  <c r="AR803" i="3"/>
  <c r="AQ803" i="3"/>
  <c r="AP803" i="3"/>
  <c r="AN803" i="3"/>
  <c r="AL803" i="3"/>
  <c r="AK803" i="3"/>
  <c r="AJ803" i="3"/>
  <c r="AI803" i="3"/>
  <c r="AG803" i="3"/>
  <c r="AF803" i="3"/>
  <c r="AE803" i="3"/>
  <c r="AD803" i="3"/>
  <c r="AC803" i="3"/>
  <c r="AV802" i="3"/>
  <c r="AR802" i="3"/>
  <c r="AQ802" i="3"/>
  <c r="AP802" i="3"/>
  <c r="AN802" i="3"/>
  <c r="AL802" i="3"/>
  <c r="AK802" i="3"/>
  <c r="AJ802" i="3"/>
  <c r="AI802" i="3"/>
  <c r="AG802" i="3"/>
  <c r="AF802" i="3"/>
  <c r="AE802" i="3"/>
  <c r="AD802" i="3"/>
  <c r="AC802" i="3"/>
  <c r="AV801" i="3"/>
  <c r="AR801" i="3"/>
  <c r="AQ801" i="3"/>
  <c r="AP801" i="3"/>
  <c r="AN801" i="3"/>
  <c r="AL801" i="3"/>
  <c r="AK801" i="3"/>
  <c r="AJ801" i="3"/>
  <c r="AI801" i="3"/>
  <c r="AG801" i="3"/>
  <c r="AF801" i="3"/>
  <c r="AE801" i="3"/>
  <c r="AD801" i="3"/>
  <c r="AC801" i="3"/>
  <c r="AV800" i="3"/>
  <c r="AR800" i="3"/>
  <c r="AQ800" i="3"/>
  <c r="AP800" i="3"/>
  <c r="AN800" i="3"/>
  <c r="AL800" i="3"/>
  <c r="AK800" i="3"/>
  <c r="AJ800" i="3"/>
  <c r="AI800" i="3"/>
  <c r="AG800" i="3"/>
  <c r="AF800" i="3"/>
  <c r="AE800" i="3"/>
  <c r="AD800" i="3"/>
  <c r="AC800" i="3"/>
  <c r="AV799" i="3"/>
  <c r="AR799" i="3"/>
  <c r="AQ799" i="3"/>
  <c r="AP799" i="3"/>
  <c r="AN799" i="3"/>
  <c r="AL799" i="3"/>
  <c r="AK799" i="3"/>
  <c r="AJ799" i="3"/>
  <c r="AI799" i="3"/>
  <c r="AG799" i="3"/>
  <c r="AF799" i="3"/>
  <c r="AE799" i="3"/>
  <c r="AD799" i="3"/>
  <c r="AC799" i="3"/>
  <c r="AV798" i="3"/>
  <c r="AR798" i="3"/>
  <c r="AQ798" i="3"/>
  <c r="AP798" i="3"/>
  <c r="AN798" i="3"/>
  <c r="AL798" i="3"/>
  <c r="AK798" i="3"/>
  <c r="AJ798" i="3"/>
  <c r="AI798" i="3"/>
  <c r="AG798" i="3"/>
  <c r="AF798" i="3"/>
  <c r="AE798" i="3"/>
  <c r="AD798" i="3"/>
  <c r="AC798" i="3"/>
  <c r="AV797" i="3"/>
  <c r="AR797" i="3"/>
  <c r="AQ797" i="3"/>
  <c r="AP797" i="3"/>
  <c r="AN797" i="3"/>
  <c r="AL797" i="3"/>
  <c r="AK797" i="3"/>
  <c r="AJ797" i="3"/>
  <c r="AI797" i="3"/>
  <c r="AG797" i="3"/>
  <c r="AF797" i="3"/>
  <c r="AE797" i="3"/>
  <c r="AD797" i="3"/>
  <c r="AC797" i="3"/>
  <c r="AV796" i="3"/>
  <c r="AR796" i="3"/>
  <c r="AQ796" i="3"/>
  <c r="AP796" i="3"/>
  <c r="AN796" i="3"/>
  <c r="AL796" i="3"/>
  <c r="AK796" i="3"/>
  <c r="AJ796" i="3"/>
  <c r="AI796" i="3"/>
  <c r="AG796" i="3"/>
  <c r="AF796" i="3"/>
  <c r="AE796" i="3"/>
  <c r="AD796" i="3"/>
  <c r="AC796" i="3"/>
  <c r="AV795" i="3"/>
  <c r="AR795" i="3"/>
  <c r="AQ795" i="3"/>
  <c r="AP795" i="3"/>
  <c r="AN795" i="3"/>
  <c r="AL795" i="3"/>
  <c r="AK795" i="3"/>
  <c r="AJ795" i="3"/>
  <c r="AI795" i="3"/>
  <c r="AG795" i="3"/>
  <c r="AF795" i="3"/>
  <c r="AE795" i="3"/>
  <c r="AD795" i="3"/>
  <c r="AC795" i="3"/>
  <c r="AV794" i="3"/>
  <c r="AR794" i="3"/>
  <c r="AQ794" i="3"/>
  <c r="AP794" i="3"/>
  <c r="AN794" i="3"/>
  <c r="AL794" i="3"/>
  <c r="AK794" i="3"/>
  <c r="AJ794" i="3"/>
  <c r="AI794" i="3"/>
  <c r="AG794" i="3"/>
  <c r="AF794" i="3"/>
  <c r="AE794" i="3"/>
  <c r="AD794" i="3"/>
  <c r="AC794" i="3"/>
  <c r="AV793" i="3"/>
  <c r="AR793" i="3"/>
  <c r="AQ793" i="3"/>
  <c r="AP793" i="3"/>
  <c r="AN793" i="3"/>
  <c r="AL793" i="3"/>
  <c r="AK793" i="3"/>
  <c r="AJ793" i="3"/>
  <c r="AI793" i="3"/>
  <c r="AG793" i="3"/>
  <c r="AF793" i="3"/>
  <c r="AE793" i="3"/>
  <c r="AD793" i="3"/>
  <c r="AC793" i="3"/>
  <c r="AV792" i="3"/>
  <c r="AR792" i="3"/>
  <c r="AQ792" i="3"/>
  <c r="AP792" i="3"/>
  <c r="AN792" i="3"/>
  <c r="AL792" i="3"/>
  <c r="AK792" i="3"/>
  <c r="AJ792" i="3"/>
  <c r="AI792" i="3"/>
  <c r="AG792" i="3"/>
  <c r="AF792" i="3"/>
  <c r="AE792" i="3"/>
  <c r="AD792" i="3"/>
  <c r="AC792" i="3"/>
  <c r="AV791" i="3"/>
  <c r="AR791" i="3"/>
  <c r="AQ791" i="3"/>
  <c r="AP791" i="3"/>
  <c r="AN791" i="3"/>
  <c r="AL791" i="3"/>
  <c r="AK791" i="3"/>
  <c r="AJ791" i="3"/>
  <c r="AI791" i="3"/>
  <c r="AG791" i="3"/>
  <c r="AF791" i="3"/>
  <c r="AE791" i="3"/>
  <c r="AD791" i="3"/>
  <c r="AC791" i="3"/>
  <c r="AV790" i="3"/>
  <c r="AR790" i="3"/>
  <c r="AQ790" i="3"/>
  <c r="AP790" i="3"/>
  <c r="AN790" i="3"/>
  <c r="AL790" i="3"/>
  <c r="AK790" i="3"/>
  <c r="AJ790" i="3"/>
  <c r="AI790" i="3"/>
  <c r="AG790" i="3"/>
  <c r="AF790" i="3"/>
  <c r="AE790" i="3"/>
  <c r="AD790" i="3"/>
  <c r="AC790" i="3"/>
  <c r="AV789" i="3"/>
  <c r="AR789" i="3"/>
  <c r="AQ789" i="3"/>
  <c r="AP789" i="3"/>
  <c r="AN789" i="3"/>
  <c r="AL789" i="3"/>
  <c r="AK789" i="3"/>
  <c r="AJ789" i="3"/>
  <c r="AI789" i="3"/>
  <c r="AG789" i="3"/>
  <c r="AF789" i="3"/>
  <c r="AE789" i="3"/>
  <c r="AD789" i="3"/>
  <c r="AC789" i="3"/>
  <c r="AV788" i="3"/>
  <c r="AR788" i="3"/>
  <c r="AQ788" i="3"/>
  <c r="AP788" i="3"/>
  <c r="AN788" i="3"/>
  <c r="AL788" i="3"/>
  <c r="AK788" i="3"/>
  <c r="AJ788" i="3"/>
  <c r="AI788" i="3"/>
  <c r="AG788" i="3"/>
  <c r="AF788" i="3"/>
  <c r="AE788" i="3"/>
  <c r="AD788" i="3"/>
  <c r="AC788" i="3"/>
  <c r="AV787" i="3"/>
  <c r="AR787" i="3"/>
  <c r="AQ787" i="3"/>
  <c r="AP787" i="3"/>
  <c r="AN787" i="3"/>
  <c r="AL787" i="3"/>
  <c r="AK787" i="3"/>
  <c r="AJ787" i="3"/>
  <c r="AI787" i="3"/>
  <c r="AG787" i="3"/>
  <c r="AF787" i="3"/>
  <c r="AE787" i="3"/>
  <c r="AD787" i="3"/>
  <c r="AC787" i="3"/>
  <c r="AV786" i="3"/>
  <c r="AR786" i="3"/>
  <c r="AQ786" i="3"/>
  <c r="AP786" i="3"/>
  <c r="AN786" i="3"/>
  <c r="AL786" i="3"/>
  <c r="AK786" i="3"/>
  <c r="AJ786" i="3"/>
  <c r="AI786" i="3"/>
  <c r="AG786" i="3"/>
  <c r="AF786" i="3"/>
  <c r="AE786" i="3"/>
  <c r="AD786" i="3"/>
  <c r="AC786" i="3"/>
  <c r="AV785" i="3"/>
  <c r="AR785" i="3"/>
  <c r="AQ785" i="3"/>
  <c r="AP785" i="3"/>
  <c r="AN785" i="3"/>
  <c r="AL785" i="3"/>
  <c r="AK785" i="3"/>
  <c r="AJ785" i="3"/>
  <c r="AI785" i="3"/>
  <c r="AG785" i="3"/>
  <c r="AF785" i="3"/>
  <c r="AE785" i="3"/>
  <c r="AD785" i="3"/>
  <c r="AC785" i="3"/>
  <c r="AV784" i="3"/>
  <c r="AR784" i="3"/>
  <c r="AQ784" i="3"/>
  <c r="AP784" i="3"/>
  <c r="AN784" i="3"/>
  <c r="AL784" i="3"/>
  <c r="AK784" i="3"/>
  <c r="AJ784" i="3"/>
  <c r="AI784" i="3"/>
  <c r="AG784" i="3"/>
  <c r="AF784" i="3"/>
  <c r="AE784" i="3"/>
  <c r="AD784" i="3"/>
  <c r="AC784" i="3"/>
  <c r="AV783" i="3"/>
  <c r="AR783" i="3"/>
  <c r="AQ783" i="3"/>
  <c r="AP783" i="3"/>
  <c r="AN783" i="3"/>
  <c r="AL783" i="3"/>
  <c r="AK783" i="3"/>
  <c r="AJ783" i="3"/>
  <c r="AI783" i="3"/>
  <c r="AG783" i="3"/>
  <c r="AF783" i="3"/>
  <c r="AE783" i="3"/>
  <c r="AD783" i="3"/>
  <c r="AC783" i="3"/>
  <c r="AV782" i="3"/>
  <c r="AR782" i="3"/>
  <c r="AQ782" i="3"/>
  <c r="AP782" i="3"/>
  <c r="AN782" i="3"/>
  <c r="AL782" i="3"/>
  <c r="AK782" i="3"/>
  <c r="AJ782" i="3"/>
  <c r="AI782" i="3"/>
  <c r="AG782" i="3"/>
  <c r="AF782" i="3"/>
  <c r="AE782" i="3"/>
  <c r="AD782" i="3"/>
  <c r="AC782" i="3"/>
  <c r="AV781" i="3"/>
  <c r="AR781" i="3"/>
  <c r="AQ781" i="3"/>
  <c r="AP781" i="3"/>
  <c r="AN781" i="3"/>
  <c r="AL781" i="3"/>
  <c r="AK781" i="3"/>
  <c r="AJ781" i="3"/>
  <c r="AI781" i="3"/>
  <c r="AG781" i="3"/>
  <c r="AF781" i="3"/>
  <c r="AE781" i="3"/>
  <c r="AD781" i="3"/>
  <c r="AC781" i="3"/>
  <c r="AV780" i="3"/>
  <c r="AR780" i="3"/>
  <c r="AQ780" i="3"/>
  <c r="AP780" i="3"/>
  <c r="AN780" i="3"/>
  <c r="AL780" i="3"/>
  <c r="AK780" i="3"/>
  <c r="AJ780" i="3"/>
  <c r="AI780" i="3"/>
  <c r="AG780" i="3"/>
  <c r="AF780" i="3"/>
  <c r="AE780" i="3"/>
  <c r="AD780" i="3"/>
  <c r="AC780" i="3"/>
  <c r="AV779" i="3"/>
  <c r="AR779" i="3"/>
  <c r="AQ779" i="3"/>
  <c r="AP779" i="3"/>
  <c r="AN779" i="3"/>
  <c r="AL779" i="3"/>
  <c r="AK779" i="3"/>
  <c r="AJ779" i="3"/>
  <c r="AI779" i="3"/>
  <c r="AG779" i="3"/>
  <c r="AF779" i="3"/>
  <c r="AE779" i="3"/>
  <c r="AD779" i="3"/>
  <c r="AC779" i="3"/>
  <c r="AV778" i="3"/>
  <c r="AR778" i="3"/>
  <c r="AQ778" i="3"/>
  <c r="AP778" i="3"/>
  <c r="AN778" i="3"/>
  <c r="AL778" i="3"/>
  <c r="AK778" i="3"/>
  <c r="AJ778" i="3"/>
  <c r="AI778" i="3"/>
  <c r="AG778" i="3"/>
  <c r="AF778" i="3"/>
  <c r="AE778" i="3"/>
  <c r="AD778" i="3"/>
  <c r="AC778" i="3"/>
  <c r="AV777" i="3"/>
  <c r="AR777" i="3"/>
  <c r="AQ777" i="3"/>
  <c r="AP777" i="3"/>
  <c r="AN777" i="3"/>
  <c r="AL777" i="3"/>
  <c r="AK777" i="3"/>
  <c r="AJ777" i="3"/>
  <c r="AI777" i="3"/>
  <c r="AG777" i="3"/>
  <c r="AF777" i="3"/>
  <c r="AE777" i="3"/>
  <c r="AD777" i="3"/>
  <c r="AC777" i="3"/>
  <c r="AV776" i="3"/>
  <c r="AR776" i="3"/>
  <c r="AQ776" i="3"/>
  <c r="AP776" i="3"/>
  <c r="AN776" i="3"/>
  <c r="AL776" i="3"/>
  <c r="AK776" i="3"/>
  <c r="AJ776" i="3"/>
  <c r="AI776" i="3"/>
  <c r="AG776" i="3"/>
  <c r="AF776" i="3"/>
  <c r="AE776" i="3"/>
  <c r="AD776" i="3"/>
  <c r="AC776" i="3"/>
  <c r="AV775" i="3"/>
  <c r="AR775" i="3"/>
  <c r="AQ775" i="3"/>
  <c r="AP775" i="3"/>
  <c r="AN775" i="3"/>
  <c r="AL775" i="3"/>
  <c r="AK775" i="3"/>
  <c r="AJ775" i="3"/>
  <c r="AI775" i="3"/>
  <c r="AG775" i="3"/>
  <c r="AF775" i="3"/>
  <c r="AE775" i="3"/>
  <c r="AD775" i="3"/>
  <c r="AC775" i="3"/>
  <c r="AV774" i="3"/>
  <c r="AR774" i="3"/>
  <c r="AQ774" i="3"/>
  <c r="AP774" i="3"/>
  <c r="AN774" i="3"/>
  <c r="AL774" i="3"/>
  <c r="AK774" i="3"/>
  <c r="AJ774" i="3"/>
  <c r="AI774" i="3"/>
  <c r="AG774" i="3"/>
  <c r="AF774" i="3"/>
  <c r="AE774" i="3"/>
  <c r="AD774" i="3"/>
  <c r="AC774" i="3"/>
  <c r="AV773" i="3"/>
  <c r="AR773" i="3"/>
  <c r="AQ773" i="3"/>
  <c r="AP773" i="3"/>
  <c r="AN773" i="3"/>
  <c r="AL773" i="3"/>
  <c r="AK773" i="3"/>
  <c r="AJ773" i="3"/>
  <c r="AI773" i="3"/>
  <c r="AG773" i="3"/>
  <c r="AF773" i="3"/>
  <c r="AE773" i="3"/>
  <c r="AD773" i="3"/>
  <c r="AC773" i="3"/>
  <c r="AV772" i="3"/>
  <c r="AR772" i="3"/>
  <c r="AQ772" i="3"/>
  <c r="AP772" i="3"/>
  <c r="AN772" i="3"/>
  <c r="AL772" i="3"/>
  <c r="AK772" i="3"/>
  <c r="AJ772" i="3"/>
  <c r="AI772" i="3"/>
  <c r="AG772" i="3"/>
  <c r="AF772" i="3"/>
  <c r="AE772" i="3"/>
  <c r="AD772" i="3"/>
  <c r="AC772" i="3"/>
  <c r="AV771" i="3"/>
  <c r="AR771" i="3"/>
  <c r="AQ771" i="3"/>
  <c r="AP771" i="3"/>
  <c r="AN771" i="3"/>
  <c r="AL771" i="3"/>
  <c r="AK771" i="3"/>
  <c r="AJ771" i="3"/>
  <c r="AI771" i="3"/>
  <c r="AG771" i="3"/>
  <c r="AF771" i="3"/>
  <c r="AE771" i="3"/>
  <c r="AD771" i="3"/>
  <c r="AC771" i="3"/>
  <c r="AV770" i="3"/>
  <c r="AR770" i="3"/>
  <c r="AQ770" i="3"/>
  <c r="AP770" i="3"/>
  <c r="AN770" i="3"/>
  <c r="AL770" i="3"/>
  <c r="AK770" i="3"/>
  <c r="AJ770" i="3"/>
  <c r="AI770" i="3"/>
  <c r="AG770" i="3"/>
  <c r="AF770" i="3"/>
  <c r="AE770" i="3"/>
  <c r="AD770" i="3"/>
  <c r="AC770" i="3"/>
  <c r="AV769" i="3"/>
  <c r="AR769" i="3"/>
  <c r="AQ769" i="3"/>
  <c r="AP769" i="3"/>
  <c r="AN769" i="3"/>
  <c r="AL769" i="3"/>
  <c r="AK769" i="3"/>
  <c r="AJ769" i="3"/>
  <c r="AI769" i="3"/>
  <c r="AG769" i="3"/>
  <c r="AF769" i="3"/>
  <c r="AE769" i="3"/>
  <c r="AD769" i="3"/>
  <c r="AC769" i="3"/>
  <c r="AV768" i="3"/>
  <c r="AR768" i="3"/>
  <c r="AQ768" i="3"/>
  <c r="AP768" i="3"/>
  <c r="AN768" i="3"/>
  <c r="AL768" i="3"/>
  <c r="AK768" i="3"/>
  <c r="AJ768" i="3"/>
  <c r="AI768" i="3"/>
  <c r="AG768" i="3"/>
  <c r="AF768" i="3"/>
  <c r="AE768" i="3"/>
  <c r="AD768" i="3"/>
  <c r="AC768" i="3"/>
  <c r="AV767" i="3"/>
  <c r="AR767" i="3"/>
  <c r="AQ767" i="3"/>
  <c r="AP767" i="3"/>
  <c r="AN767" i="3"/>
  <c r="AL767" i="3"/>
  <c r="AK767" i="3"/>
  <c r="AJ767" i="3"/>
  <c r="AI767" i="3"/>
  <c r="AG767" i="3"/>
  <c r="AF767" i="3"/>
  <c r="AE767" i="3"/>
  <c r="AD767" i="3"/>
  <c r="AC767" i="3"/>
  <c r="AV766" i="3"/>
  <c r="AR766" i="3"/>
  <c r="AQ766" i="3"/>
  <c r="AP766" i="3"/>
  <c r="AN766" i="3"/>
  <c r="AL766" i="3"/>
  <c r="AK766" i="3"/>
  <c r="AJ766" i="3"/>
  <c r="AI766" i="3"/>
  <c r="AG766" i="3"/>
  <c r="AF766" i="3"/>
  <c r="AE766" i="3"/>
  <c r="AD766" i="3"/>
  <c r="AC766" i="3"/>
  <c r="AV765" i="3"/>
  <c r="AR765" i="3"/>
  <c r="AQ765" i="3"/>
  <c r="AP765" i="3"/>
  <c r="AN765" i="3"/>
  <c r="AL765" i="3"/>
  <c r="AK765" i="3"/>
  <c r="AJ765" i="3"/>
  <c r="AI765" i="3"/>
  <c r="AG765" i="3"/>
  <c r="AF765" i="3"/>
  <c r="AE765" i="3"/>
  <c r="AD765" i="3"/>
  <c r="AC765" i="3"/>
  <c r="AV764" i="3"/>
  <c r="AR764" i="3"/>
  <c r="AQ764" i="3"/>
  <c r="AP764" i="3"/>
  <c r="AN764" i="3"/>
  <c r="AL764" i="3"/>
  <c r="AK764" i="3"/>
  <c r="AJ764" i="3"/>
  <c r="AI764" i="3"/>
  <c r="AG764" i="3"/>
  <c r="AF764" i="3"/>
  <c r="AE764" i="3"/>
  <c r="AD764" i="3"/>
  <c r="AC764" i="3"/>
  <c r="AV763" i="3"/>
  <c r="AR763" i="3"/>
  <c r="AQ763" i="3"/>
  <c r="AP763" i="3"/>
  <c r="AN763" i="3"/>
  <c r="AL763" i="3"/>
  <c r="AK763" i="3"/>
  <c r="AJ763" i="3"/>
  <c r="AI763" i="3"/>
  <c r="AG763" i="3"/>
  <c r="AF763" i="3"/>
  <c r="AE763" i="3"/>
  <c r="AD763" i="3"/>
  <c r="AC763" i="3"/>
  <c r="AV762" i="3"/>
  <c r="AR762" i="3"/>
  <c r="AQ762" i="3"/>
  <c r="AP762" i="3"/>
  <c r="AN762" i="3"/>
  <c r="AL762" i="3"/>
  <c r="AK762" i="3"/>
  <c r="AJ762" i="3"/>
  <c r="AI762" i="3"/>
  <c r="AG762" i="3"/>
  <c r="AF762" i="3"/>
  <c r="AE762" i="3"/>
  <c r="AD762" i="3"/>
  <c r="AC762" i="3"/>
  <c r="AV761" i="3"/>
  <c r="AR761" i="3"/>
  <c r="AQ761" i="3"/>
  <c r="AP761" i="3"/>
  <c r="AN761" i="3"/>
  <c r="AL761" i="3"/>
  <c r="AK761" i="3"/>
  <c r="AJ761" i="3"/>
  <c r="AI761" i="3"/>
  <c r="AG761" i="3"/>
  <c r="AF761" i="3"/>
  <c r="AE761" i="3"/>
  <c r="AD761" i="3"/>
  <c r="AC761" i="3"/>
  <c r="AV760" i="3"/>
  <c r="AR760" i="3"/>
  <c r="AQ760" i="3"/>
  <c r="AP760" i="3"/>
  <c r="AN760" i="3"/>
  <c r="AL760" i="3"/>
  <c r="AK760" i="3"/>
  <c r="AJ760" i="3"/>
  <c r="AI760" i="3"/>
  <c r="AG760" i="3"/>
  <c r="AF760" i="3"/>
  <c r="AE760" i="3"/>
  <c r="AD760" i="3"/>
  <c r="AC760" i="3"/>
  <c r="AV759" i="3"/>
  <c r="AR759" i="3"/>
  <c r="AQ759" i="3"/>
  <c r="AP759" i="3"/>
  <c r="AN759" i="3"/>
  <c r="AL759" i="3"/>
  <c r="AK759" i="3"/>
  <c r="AJ759" i="3"/>
  <c r="AI759" i="3"/>
  <c r="AG759" i="3"/>
  <c r="AF759" i="3"/>
  <c r="AE759" i="3"/>
  <c r="AD759" i="3"/>
  <c r="AC759" i="3"/>
  <c r="AV758" i="3"/>
  <c r="AR758" i="3"/>
  <c r="AQ758" i="3"/>
  <c r="AP758" i="3"/>
  <c r="AN758" i="3"/>
  <c r="AL758" i="3"/>
  <c r="AK758" i="3"/>
  <c r="AJ758" i="3"/>
  <c r="AI758" i="3"/>
  <c r="AG758" i="3"/>
  <c r="AF758" i="3"/>
  <c r="AE758" i="3"/>
  <c r="AD758" i="3"/>
  <c r="AC758" i="3"/>
  <c r="AV757" i="3"/>
  <c r="AR757" i="3"/>
  <c r="AQ757" i="3"/>
  <c r="AP757" i="3"/>
  <c r="AN757" i="3"/>
  <c r="AL757" i="3"/>
  <c r="AK757" i="3"/>
  <c r="AJ757" i="3"/>
  <c r="AI757" i="3"/>
  <c r="AG757" i="3"/>
  <c r="AF757" i="3"/>
  <c r="AE757" i="3"/>
  <c r="AD757" i="3"/>
  <c r="AC757" i="3"/>
  <c r="AV756" i="3"/>
  <c r="AR756" i="3"/>
  <c r="AQ756" i="3"/>
  <c r="AP756" i="3"/>
  <c r="AN756" i="3"/>
  <c r="AL756" i="3"/>
  <c r="AK756" i="3"/>
  <c r="AJ756" i="3"/>
  <c r="AI756" i="3"/>
  <c r="AG756" i="3"/>
  <c r="AF756" i="3"/>
  <c r="AE756" i="3"/>
  <c r="AD756" i="3"/>
  <c r="AC756" i="3"/>
  <c r="AV755" i="3"/>
  <c r="AR755" i="3"/>
  <c r="AQ755" i="3"/>
  <c r="AP755" i="3"/>
  <c r="AN755" i="3"/>
  <c r="AL755" i="3"/>
  <c r="AK755" i="3"/>
  <c r="AJ755" i="3"/>
  <c r="AI755" i="3"/>
  <c r="AG755" i="3"/>
  <c r="AF755" i="3"/>
  <c r="AE755" i="3"/>
  <c r="AD755" i="3"/>
  <c r="AC755" i="3"/>
  <c r="AV754" i="3"/>
  <c r="AR754" i="3"/>
  <c r="AQ754" i="3"/>
  <c r="AP754" i="3"/>
  <c r="AN754" i="3"/>
  <c r="AL754" i="3"/>
  <c r="AK754" i="3"/>
  <c r="AJ754" i="3"/>
  <c r="AI754" i="3"/>
  <c r="AG754" i="3"/>
  <c r="AF754" i="3"/>
  <c r="AE754" i="3"/>
  <c r="AD754" i="3"/>
  <c r="AC754" i="3"/>
  <c r="AV753" i="3"/>
  <c r="AR753" i="3"/>
  <c r="AQ753" i="3"/>
  <c r="AP753" i="3"/>
  <c r="AN753" i="3"/>
  <c r="AL753" i="3"/>
  <c r="AK753" i="3"/>
  <c r="AJ753" i="3"/>
  <c r="AI753" i="3"/>
  <c r="AG753" i="3"/>
  <c r="AF753" i="3"/>
  <c r="AE753" i="3"/>
  <c r="AD753" i="3"/>
  <c r="AC753" i="3"/>
  <c r="AV752" i="3"/>
  <c r="AR752" i="3"/>
  <c r="AQ752" i="3"/>
  <c r="AP752" i="3"/>
  <c r="AN752" i="3"/>
  <c r="AL752" i="3"/>
  <c r="AK752" i="3"/>
  <c r="AJ752" i="3"/>
  <c r="AI752" i="3"/>
  <c r="AG752" i="3"/>
  <c r="AF752" i="3"/>
  <c r="AE752" i="3"/>
  <c r="AD752" i="3"/>
  <c r="AC752" i="3"/>
  <c r="AV751" i="3"/>
  <c r="AR751" i="3"/>
  <c r="AQ751" i="3"/>
  <c r="AP751" i="3"/>
  <c r="AN751" i="3"/>
  <c r="AL751" i="3"/>
  <c r="AK751" i="3"/>
  <c r="AJ751" i="3"/>
  <c r="AI751" i="3"/>
  <c r="AG751" i="3"/>
  <c r="AF751" i="3"/>
  <c r="AE751" i="3"/>
  <c r="AD751" i="3"/>
  <c r="AC751" i="3"/>
  <c r="AV750" i="3"/>
  <c r="AR750" i="3"/>
  <c r="AQ750" i="3"/>
  <c r="AP750" i="3"/>
  <c r="AN750" i="3"/>
  <c r="AL750" i="3"/>
  <c r="AK750" i="3"/>
  <c r="AJ750" i="3"/>
  <c r="AI750" i="3"/>
  <c r="AG750" i="3"/>
  <c r="AF750" i="3"/>
  <c r="AE750" i="3"/>
  <c r="AD750" i="3"/>
  <c r="AC750" i="3"/>
  <c r="AV749" i="3"/>
  <c r="AR749" i="3"/>
  <c r="AQ749" i="3"/>
  <c r="AP749" i="3"/>
  <c r="AN749" i="3"/>
  <c r="AL749" i="3"/>
  <c r="AK749" i="3"/>
  <c r="AJ749" i="3"/>
  <c r="AI749" i="3"/>
  <c r="AG749" i="3"/>
  <c r="AF749" i="3"/>
  <c r="AE749" i="3"/>
  <c r="AD749" i="3"/>
  <c r="AC749" i="3"/>
  <c r="AV748" i="3"/>
  <c r="AR748" i="3"/>
  <c r="AQ748" i="3"/>
  <c r="AP748" i="3"/>
  <c r="AN748" i="3"/>
  <c r="AL748" i="3"/>
  <c r="AK748" i="3"/>
  <c r="AJ748" i="3"/>
  <c r="AI748" i="3"/>
  <c r="AG748" i="3"/>
  <c r="AF748" i="3"/>
  <c r="AE748" i="3"/>
  <c r="AD748" i="3"/>
  <c r="AC748" i="3"/>
  <c r="AV747" i="3"/>
  <c r="AR747" i="3"/>
  <c r="AQ747" i="3"/>
  <c r="AP747" i="3"/>
  <c r="AN747" i="3"/>
  <c r="AL747" i="3"/>
  <c r="AK747" i="3"/>
  <c r="AJ747" i="3"/>
  <c r="AI747" i="3"/>
  <c r="AG747" i="3"/>
  <c r="AF747" i="3"/>
  <c r="AE747" i="3"/>
  <c r="AD747" i="3"/>
  <c r="AC747" i="3"/>
  <c r="AV746" i="3"/>
  <c r="AR746" i="3"/>
  <c r="AQ746" i="3"/>
  <c r="AP746" i="3"/>
  <c r="AN746" i="3"/>
  <c r="AL746" i="3"/>
  <c r="AK746" i="3"/>
  <c r="AJ746" i="3"/>
  <c r="AI746" i="3"/>
  <c r="AG746" i="3"/>
  <c r="AF746" i="3"/>
  <c r="AE746" i="3"/>
  <c r="AD746" i="3"/>
  <c r="AC746" i="3"/>
  <c r="AV745" i="3"/>
  <c r="AR745" i="3"/>
  <c r="AQ745" i="3"/>
  <c r="AP745" i="3"/>
  <c r="AN745" i="3"/>
  <c r="AL745" i="3"/>
  <c r="AK745" i="3"/>
  <c r="AJ745" i="3"/>
  <c r="AI745" i="3"/>
  <c r="AG745" i="3"/>
  <c r="AF745" i="3"/>
  <c r="AE745" i="3"/>
  <c r="AD745" i="3"/>
  <c r="AC745" i="3"/>
  <c r="AV744" i="3"/>
  <c r="AR744" i="3"/>
  <c r="AQ744" i="3"/>
  <c r="AP744" i="3"/>
  <c r="AN744" i="3"/>
  <c r="AL744" i="3"/>
  <c r="AK744" i="3"/>
  <c r="AJ744" i="3"/>
  <c r="AI744" i="3"/>
  <c r="AG744" i="3"/>
  <c r="AF744" i="3"/>
  <c r="AE744" i="3"/>
  <c r="AD744" i="3"/>
  <c r="AC744" i="3"/>
  <c r="AV743" i="3"/>
  <c r="AR743" i="3"/>
  <c r="AQ743" i="3"/>
  <c r="AP743" i="3"/>
  <c r="AN743" i="3"/>
  <c r="AL743" i="3"/>
  <c r="AK743" i="3"/>
  <c r="AJ743" i="3"/>
  <c r="AI743" i="3"/>
  <c r="AG743" i="3"/>
  <c r="AF743" i="3"/>
  <c r="AE743" i="3"/>
  <c r="AD743" i="3"/>
  <c r="AC743" i="3"/>
  <c r="AV742" i="3"/>
  <c r="AR742" i="3"/>
  <c r="AQ742" i="3"/>
  <c r="AP742" i="3"/>
  <c r="AN742" i="3"/>
  <c r="AL742" i="3"/>
  <c r="AK742" i="3"/>
  <c r="AJ742" i="3"/>
  <c r="AI742" i="3"/>
  <c r="AG742" i="3"/>
  <c r="AF742" i="3"/>
  <c r="AE742" i="3"/>
  <c r="AD742" i="3"/>
  <c r="AC742" i="3"/>
  <c r="AV741" i="3"/>
  <c r="AR741" i="3"/>
  <c r="AQ741" i="3"/>
  <c r="AP741" i="3"/>
  <c r="AN741" i="3"/>
  <c r="AL741" i="3"/>
  <c r="AK741" i="3"/>
  <c r="AJ741" i="3"/>
  <c r="AI741" i="3"/>
  <c r="AG741" i="3"/>
  <c r="AF741" i="3"/>
  <c r="AE741" i="3"/>
  <c r="AD741" i="3"/>
  <c r="AC741" i="3"/>
  <c r="AV740" i="3"/>
  <c r="AR740" i="3"/>
  <c r="AQ740" i="3"/>
  <c r="AP740" i="3"/>
  <c r="AN740" i="3"/>
  <c r="AL740" i="3"/>
  <c r="AK740" i="3"/>
  <c r="AJ740" i="3"/>
  <c r="AI740" i="3"/>
  <c r="AG740" i="3"/>
  <c r="AF740" i="3"/>
  <c r="AE740" i="3"/>
  <c r="AD740" i="3"/>
  <c r="AC740" i="3"/>
  <c r="AV739" i="3"/>
  <c r="AR739" i="3"/>
  <c r="AQ739" i="3"/>
  <c r="AP739" i="3"/>
  <c r="AN739" i="3"/>
  <c r="AL739" i="3"/>
  <c r="AK739" i="3"/>
  <c r="AJ739" i="3"/>
  <c r="AI739" i="3"/>
  <c r="AG739" i="3"/>
  <c r="AF739" i="3"/>
  <c r="AE739" i="3"/>
  <c r="AD739" i="3"/>
  <c r="AC739" i="3"/>
  <c r="AV738" i="3"/>
  <c r="AR738" i="3"/>
  <c r="AQ738" i="3"/>
  <c r="AP738" i="3"/>
  <c r="AN738" i="3"/>
  <c r="AL738" i="3"/>
  <c r="AK738" i="3"/>
  <c r="AJ738" i="3"/>
  <c r="AI738" i="3"/>
  <c r="AG738" i="3"/>
  <c r="AF738" i="3"/>
  <c r="AE738" i="3"/>
  <c r="AD738" i="3"/>
  <c r="AC738" i="3"/>
  <c r="AV737" i="3"/>
  <c r="AR737" i="3"/>
  <c r="AQ737" i="3"/>
  <c r="AP737" i="3"/>
  <c r="AN737" i="3"/>
  <c r="AL737" i="3"/>
  <c r="AK737" i="3"/>
  <c r="AJ737" i="3"/>
  <c r="AI737" i="3"/>
  <c r="AG737" i="3"/>
  <c r="AF737" i="3"/>
  <c r="AE737" i="3"/>
  <c r="AD737" i="3"/>
  <c r="AC737" i="3"/>
  <c r="AV736" i="3"/>
  <c r="AR736" i="3"/>
  <c r="AQ736" i="3"/>
  <c r="AP736" i="3"/>
  <c r="AN736" i="3"/>
  <c r="AL736" i="3"/>
  <c r="AK736" i="3"/>
  <c r="AJ736" i="3"/>
  <c r="AI736" i="3"/>
  <c r="AG736" i="3"/>
  <c r="AF736" i="3"/>
  <c r="AE736" i="3"/>
  <c r="AD736" i="3"/>
  <c r="AC736" i="3"/>
  <c r="AV735" i="3"/>
  <c r="AR735" i="3"/>
  <c r="AQ735" i="3"/>
  <c r="AP735" i="3"/>
  <c r="AN735" i="3"/>
  <c r="AL735" i="3"/>
  <c r="AK735" i="3"/>
  <c r="AJ735" i="3"/>
  <c r="AI735" i="3"/>
  <c r="AG735" i="3"/>
  <c r="AF735" i="3"/>
  <c r="AE735" i="3"/>
  <c r="AD735" i="3"/>
  <c r="AC735" i="3"/>
  <c r="AV734" i="3"/>
  <c r="AR734" i="3"/>
  <c r="AQ734" i="3"/>
  <c r="AP734" i="3"/>
  <c r="AN734" i="3"/>
  <c r="AL734" i="3"/>
  <c r="AK734" i="3"/>
  <c r="AJ734" i="3"/>
  <c r="AI734" i="3"/>
  <c r="AG734" i="3"/>
  <c r="AF734" i="3"/>
  <c r="AE734" i="3"/>
  <c r="AD734" i="3"/>
  <c r="AC734" i="3"/>
  <c r="AV733" i="3"/>
  <c r="AR733" i="3"/>
  <c r="AQ733" i="3"/>
  <c r="AP733" i="3"/>
  <c r="AN733" i="3"/>
  <c r="AL733" i="3"/>
  <c r="AK733" i="3"/>
  <c r="AJ733" i="3"/>
  <c r="AI733" i="3"/>
  <c r="AG733" i="3"/>
  <c r="AF733" i="3"/>
  <c r="AE733" i="3"/>
  <c r="AD733" i="3"/>
  <c r="AC733" i="3"/>
  <c r="AV732" i="3"/>
  <c r="AR732" i="3"/>
  <c r="AQ732" i="3"/>
  <c r="AP732" i="3"/>
  <c r="AN732" i="3"/>
  <c r="AL732" i="3"/>
  <c r="AK732" i="3"/>
  <c r="AJ732" i="3"/>
  <c r="AI732" i="3"/>
  <c r="AG732" i="3"/>
  <c r="AF732" i="3"/>
  <c r="AE732" i="3"/>
  <c r="AD732" i="3"/>
  <c r="AC732" i="3"/>
  <c r="AV731" i="3"/>
  <c r="AR731" i="3"/>
  <c r="AQ731" i="3"/>
  <c r="AP731" i="3"/>
  <c r="AN731" i="3"/>
  <c r="AL731" i="3"/>
  <c r="AK731" i="3"/>
  <c r="AJ731" i="3"/>
  <c r="AI731" i="3"/>
  <c r="AG731" i="3"/>
  <c r="AF731" i="3"/>
  <c r="AE731" i="3"/>
  <c r="AD731" i="3"/>
  <c r="AC731" i="3"/>
  <c r="AV730" i="3"/>
  <c r="AR730" i="3"/>
  <c r="AQ730" i="3"/>
  <c r="AP730" i="3"/>
  <c r="AN730" i="3"/>
  <c r="AL730" i="3"/>
  <c r="AK730" i="3"/>
  <c r="AJ730" i="3"/>
  <c r="AI730" i="3"/>
  <c r="AG730" i="3"/>
  <c r="AF730" i="3"/>
  <c r="AE730" i="3"/>
  <c r="AD730" i="3"/>
  <c r="AC730" i="3"/>
  <c r="AV729" i="3"/>
  <c r="AR729" i="3"/>
  <c r="AQ729" i="3"/>
  <c r="AP729" i="3"/>
  <c r="AN729" i="3"/>
  <c r="AL729" i="3"/>
  <c r="AK729" i="3"/>
  <c r="AJ729" i="3"/>
  <c r="AI729" i="3"/>
  <c r="AG729" i="3"/>
  <c r="AF729" i="3"/>
  <c r="AE729" i="3"/>
  <c r="AD729" i="3"/>
  <c r="AC729" i="3"/>
  <c r="AV728" i="3"/>
  <c r="AR728" i="3"/>
  <c r="AQ728" i="3"/>
  <c r="AP728" i="3"/>
  <c r="AN728" i="3"/>
  <c r="AL728" i="3"/>
  <c r="AK728" i="3"/>
  <c r="AJ728" i="3"/>
  <c r="AI728" i="3"/>
  <c r="AG728" i="3"/>
  <c r="AF728" i="3"/>
  <c r="AE728" i="3"/>
  <c r="AD728" i="3"/>
  <c r="AC728" i="3"/>
  <c r="AV727" i="3"/>
  <c r="AR727" i="3"/>
  <c r="AQ727" i="3"/>
  <c r="AP727" i="3"/>
  <c r="AN727" i="3"/>
  <c r="AL727" i="3"/>
  <c r="AK727" i="3"/>
  <c r="AJ727" i="3"/>
  <c r="AI727" i="3"/>
  <c r="AG727" i="3"/>
  <c r="AF727" i="3"/>
  <c r="AE727" i="3"/>
  <c r="AD727" i="3"/>
  <c r="AC727" i="3"/>
  <c r="AV726" i="3"/>
  <c r="AR726" i="3"/>
  <c r="AQ726" i="3"/>
  <c r="AP726" i="3"/>
  <c r="AN726" i="3"/>
  <c r="AL726" i="3"/>
  <c r="AK726" i="3"/>
  <c r="AJ726" i="3"/>
  <c r="AI726" i="3"/>
  <c r="AG726" i="3"/>
  <c r="AF726" i="3"/>
  <c r="AE726" i="3"/>
  <c r="AD726" i="3"/>
  <c r="AC726" i="3"/>
  <c r="AV725" i="3"/>
  <c r="AR725" i="3"/>
  <c r="AQ725" i="3"/>
  <c r="AP725" i="3"/>
  <c r="AN725" i="3"/>
  <c r="AL725" i="3"/>
  <c r="AK725" i="3"/>
  <c r="AJ725" i="3"/>
  <c r="AI725" i="3"/>
  <c r="AG725" i="3"/>
  <c r="AF725" i="3"/>
  <c r="AE725" i="3"/>
  <c r="AD725" i="3"/>
  <c r="AC725" i="3"/>
  <c r="AV724" i="3"/>
  <c r="AR724" i="3"/>
  <c r="AQ724" i="3"/>
  <c r="AP724" i="3"/>
  <c r="AN724" i="3"/>
  <c r="AL724" i="3"/>
  <c r="AK724" i="3"/>
  <c r="AJ724" i="3"/>
  <c r="AI724" i="3"/>
  <c r="AG724" i="3"/>
  <c r="AF724" i="3"/>
  <c r="AE724" i="3"/>
  <c r="AD724" i="3"/>
  <c r="AC724" i="3"/>
  <c r="AV723" i="3"/>
  <c r="AR723" i="3"/>
  <c r="AQ723" i="3"/>
  <c r="AP723" i="3"/>
  <c r="AN723" i="3"/>
  <c r="AL723" i="3"/>
  <c r="AK723" i="3"/>
  <c r="AJ723" i="3"/>
  <c r="AI723" i="3"/>
  <c r="AG723" i="3"/>
  <c r="AF723" i="3"/>
  <c r="AE723" i="3"/>
  <c r="AD723" i="3"/>
  <c r="AC723" i="3"/>
  <c r="AV722" i="3"/>
  <c r="AR722" i="3"/>
  <c r="AQ722" i="3"/>
  <c r="AP722" i="3"/>
  <c r="AN722" i="3"/>
  <c r="AL722" i="3"/>
  <c r="AK722" i="3"/>
  <c r="AJ722" i="3"/>
  <c r="AI722" i="3"/>
  <c r="AG722" i="3"/>
  <c r="AF722" i="3"/>
  <c r="AE722" i="3"/>
  <c r="AD722" i="3"/>
  <c r="AC722" i="3"/>
  <c r="AV721" i="3"/>
  <c r="AR721" i="3"/>
  <c r="AQ721" i="3"/>
  <c r="AP721" i="3"/>
  <c r="AN721" i="3"/>
  <c r="AL721" i="3"/>
  <c r="AK721" i="3"/>
  <c r="AJ721" i="3"/>
  <c r="AI721" i="3"/>
  <c r="AG721" i="3"/>
  <c r="AF721" i="3"/>
  <c r="AE721" i="3"/>
  <c r="AD721" i="3"/>
  <c r="AC721" i="3"/>
  <c r="AV720" i="3"/>
  <c r="AR720" i="3"/>
  <c r="AQ720" i="3"/>
  <c r="AP720" i="3"/>
  <c r="AN720" i="3"/>
  <c r="AL720" i="3"/>
  <c r="AK720" i="3"/>
  <c r="AJ720" i="3"/>
  <c r="AI720" i="3"/>
  <c r="AG720" i="3"/>
  <c r="AF720" i="3"/>
  <c r="AE720" i="3"/>
  <c r="AD720" i="3"/>
  <c r="AC720" i="3"/>
  <c r="AV719" i="3"/>
  <c r="AR719" i="3"/>
  <c r="AQ719" i="3"/>
  <c r="AP719" i="3"/>
  <c r="AN719" i="3"/>
  <c r="AL719" i="3"/>
  <c r="AK719" i="3"/>
  <c r="AJ719" i="3"/>
  <c r="AI719" i="3"/>
  <c r="AG719" i="3"/>
  <c r="AF719" i="3"/>
  <c r="AE719" i="3"/>
  <c r="AD719" i="3"/>
  <c r="AC719" i="3"/>
  <c r="AV718" i="3"/>
  <c r="AR718" i="3"/>
  <c r="AQ718" i="3"/>
  <c r="AP718" i="3"/>
  <c r="AN718" i="3"/>
  <c r="AL718" i="3"/>
  <c r="AK718" i="3"/>
  <c r="AJ718" i="3"/>
  <c r="AI718" i="3"/>
  <c r="AG718" i="3"/>
  <c r="AF718" i="3"/>
  <c r="AE718" i="3"/>
  <c r="AD718" i="3"/>
  <c r="AC718" i="3"/>
  <c r="AV717" i="3"/>
  <c r="AR717" i="3"/>
  <c r="AQ717" i="3"/>
  <c r="AP717" i="3"/>
  <c r="AN717" i="3"/>
  <c r="AL717" i="3"/>
  <c r="AK717" i="3"/>
  <c r="AJ717" i="3"/>
  <c r="AI717" i="3"/>
  <c r="AG717" i="3"/>
  <c r="AF717" i="3"/>
  <c r="AE717" i="3"/>
  <c r="AD717" i="3"/>
  <c r="AC717" i="3"/>
  <c r="AV716" i="3"/>
  <c r="AR716" i="3"/>
  <c r="AQ716" i="3"/>
  <c r="AP716" i="3"/>
  <c r="AN716" i="3"/>
  <c r="AL716" i="3"/>
  <c r="AK716" i="3"/>
  <c r="AJ716" i="3"/>
  <c r="AI716" i="3"/>
  <c r="AG716" i="3"/>
  <c r="AF716" i="3"/>
  <c r="AE716" i="3"/>
  <c r="AD716" i="3"/>
  <c r="AC716" i="3"/>
  <c r="AV715" i="3"/>
  <c r="AR715" i="3"/>
  <c r="AQ715" i="3"/>
  <c r="AP715" i="3"/>
  <c r="AN715" i="3"/>
  <c r="AL715" i="3"/>
  <c r="AK715" i="3"/>
  <c r="AJ715" i="3"/>
  <c r="AI715" i="3"/>
  <c r="AG715" i="3"/>
  <c r="AF715" i="3"/>
  <c r="AE715" i="3"/>
  <c r="AD715" i="3"/>
  <c r="AC715" i="3"/>
  <c r="AV714" i="3"/>
  <c r="AR714" i="3"/>
  <c r="AQ714" i="3"/>
  <c r="AP714" i="3"/>
  <c r="AN714" i="3"/>
  <c r="AL714" i="3"/>
  <c r="AK714" i="3"/>
  <c r="AJ714" i="3"/>
  <c r="AI714" i="3"/>
  <c r="AG714" i="3"/>
  <c r="AF714" i="3"/>
  <c r="AE714" i="3"/>
  <c r="AD714" i="3"/>
  <c r="AC714" i="3"/>
  <c r="AV713" i="3"/>
  <c r="AR713" i="3"/>
  <c r="AQ713" i="3"/>
  <c r="AP713" i="3"/>
  <c r="AN713" i="3"/>
  <c r="AL713" i="3"/>
  <c r="AK713" i="3"/>
  <c r="AJ713" i="3"/>
  <c r="AI713" i="3"/>
  <c r="AG713" i="3"/>
  <c r="AF713" i="3"/>
  <c r="AE713" i="3"/>
  <c r="AD713" i="3"/>
  <c r="AC713" i="3"/>
  <c r="AV712" i="3"/>
  <c r="AR712" i="3"/>
  <c r="AQ712" i="3"/>
  <c r="AP712" i="3"/>
  <c r="AN712" i="3"/>
  <c r="AL712" i="3"/>
  <c r="AK712" i="3"/>
  <c r="AJ712" i="3"/>
  <c r="AI712" i="3"/>
  <c r="AG712" i="3"/>
  <c r="AF712" i="3"/>
  <c r="AE712" i="3"/>
  <c r="AD712" i="3"/>
  <c r="AC712" i="3"/>
  <c r="AV711" i="3"/>
  <c r="AR711" i="3"/>
  <c r="AQ711" i="3"/>
  <c r="AP711" i="3"/>
  <c r="AN711" i="3"/>
  <c r="AL711" i="3"/>
  <c r="AK711" i="3"/>
  <c r="AJ711" i="3"/>
  <c r="AI711" i="3"/>
  <c r="AG711" i="3"/>
  <c r="AF711" i="3"/>
  <c r="AE711" i="3"/>
  <c r="AD711" i="3"/>
  <c r="AC711" i="3"/>
  <c r="AV710" i="3"/>
  <c r="AR710" i="3"/>
  <c r="AQ710" i="3"/>
  <c r="AP710" i="3"/>
  <c r="AN710" i="3"/>
  <c r="AL710" i="3"/>
  <c r="AK710" i="3"/>
  <c r="AJ710" i="3"/>
  <c r="AI710" i="3"/>
  <c r="AG710" i="3"/>
  <c r="AF710" i="3"/>
  <c r="AE710" i="3"/>
  <c r="AD710" i="3"/>
  <c r="AC710" i="3"/>
  <c r="AV709" i="3"/>
  <c r="AR709" i="3"/>
  <c r="AQ709" i="3"/>
  <c r="AP709" i="3"/>
  <c r="AN709" i="3"/>
  <c r="AL709" i="3"/>
  <c r="AK709" i="3"/>
  <c r="AJ709" i="3"/>
  <c r="AI709" i="3"/>
  <c r="AG709" i="3"/>
  <c r="AF709" i="3"/>
  <c r="AE709" i="3"/>
  <c r="AD709" i="3"/>
  <c r="AC709" i="3"/>
  <c r="AV708" i="3"/>
  <c r="AR708" i="3"/>
  <c r="AQ708" i="3"/>
  <c r="AP708" i="3"/>
  <c r="AN708" i="3"/>
  <c r="AL708" i="3"/>
  <c r="AK708" i="3"/>
  <c r="AJ708" i="3"/>
  <c r="AI708" i="3"/>
  <c r="AG708" i="3"/>
  <c r="AF708" i="3"/>
  <c r="AE708" i="3"/>
  <c r="AD708" i="3"/>
  <c r="AC708" i="3"/>
  <c r="AV707" i="3"/>
  <c r="AR707" i="3"/>
  <c r="AQ707" i="3"/>
  <c r="AP707" i="3"/>
  <c r="AN707" i="3"/>
  <c r="AL707" i="3"/>
  <c r="AK707" i="3"/>
  <c r="AJ707" i="3"/>
  <c r="AI707" i="3"/>
  <c r="AG707" i="3"/>
  <c r="AF707" i="3"/>
  <c r="AE707" i="3"/>
  <c r="AD707" i="3"/>
  <c r="AC707" i="3"/>
  <c r="AV706" i="3"/>
  <c r="AR706" i="3"/>
  <c r="AQ706" i="3"/>
  <c r="AP706" i="3"/>
  <c r="AN706" i="3"/>
  <c r="AL706" i="3"/>
  <c r="AK706" i="3"/>
  <c r="AJ706" i="3"/>
  <c r="AI706" i="3"/>
  <c r="AG706" i="3"/>
  <c r="AF706" i="3"/>
  <c r="AE706" i="3"/>
  <c r="AD706" i="3"/>
  <c r="AC706" i="3"/>
  <c r="AV705" i="3"/>
  <c r="AR705" i="3"/>
  <c r="AQ705" i="3"/>
  <c r="AP705" i="3"/>
  <c r="AN705" i="3"/>
  <c r="AL705" i="3"/>
  <c r="AK705" i="3"/>
  <c r="AJ705" i="3"/>
  <c r="AI705" i="3"/>
  <c r="AG705" i="3"/>
  <c r="AF705" i="3"/>
  <c r="AE705" i="3"/>
  <c r="AD705" i="3"/>
  <c r="AC705" i="3"/>
  <c r="AV704" i="3"/>
  <c r="AR704" i="3"/>
  <c r="AQ704" i="3"/>
  <c r="AP704" i="3"/>
  <c r="AN704" i="3"/>
  <c r="AL704" i="3"/>
  <c r="AK704" i="3"/>
  <c r="AJ704" i="3"/>
  <c r="AI704" i="3"/>
  <c r="AG704" i="3"/>
  <c r="AF704" i="3"/>
  <c r="AE704" i="3"/>
  <c r="AD704" i="3"/>
  <c r="AC704" i="3"/>
  <c r="AV703" i="3"/>
  <c r="AR703" i="3"/>
  <c r="AQ703" i="3"/>
  <c r="AP703" i="3"/>
  <c r="AN703" i="3"/>
  <c r="AL703" i="3"/>
  <c r="AK703" i="3"/>
  <c r="AJ703" i="3"/>
  <c r="AI703" i="3"/>
  <c r="AG703" i="3"/>
  <c r="AF703" i="3"/>
  <c r="AE703" i="3"/>
  <c r="AD703" i="3"/>
  <c r="AC703" i="3"/>
  <c r="AV702" i="3"/>
  <c r="AR702" i="3"/>
  <c r="AQ702" i="3"/>
  <c r="AP702" i="3"/>
  <c r="AN702" i="3"/>
  <c r="AL702" i="3"/>
  <c r="AK702" i="3"/>
  <c r="AJ702" i="3"/>
  <c r="AI702" i="3"/>
  <c r="AG702" i="3"/>
  <c r="AF702" i="3"/>
  <c r="AE702" i="3"/>
  <c r="AD702" i="3"/>
  <c r="AC702" i="3"/>
  <c r="AV701" i="3"/>
  <c r="AR701" i="3"/>
  <c r="AQ701" i="3"/>
  <c r="AP701" i="3"/>
  <c r="AN701" i="3"/>
  <c r="AL701" i="3"/>
  <c r="AK701" i="3"/>
  <c r="AJ701" i="3"/>
  <c r="AI701" i="3"/>
  <c r="AG701" i="3"/>
  <c r="AF701" i="3"/>
  <c r="AE701" i="3"/>
  <c r="AD701" i="3"/>
  <c r="AC701" i="3"/>
  <c r="AV700" i="3"/>
  <c r="AR700" i="3"/>
  <c r="AQ700" i="3"/>
  <c r="AP700" i="3"/>
  <c r="AN700" i="3"/>
  <c r="AL700" i="3"/>
  <c r="AK700" i="3"/>
  <c r="AJ700" i="3"/>
  <c r="AI700" i="3"/>
  <c r="AG700" i="3"/>
  <c r="AF700" i="3"/>
  <c r="AE700" i="3"/>
  <c r="AD700" i="3"/>
  <c r="AC700" i="3"/>
  <c r="AV699" i="3"/>
  <c r="AR699" i="3"/>
  <c r="AQ699" i="3"/>
  <c r="AP699" i="3"/>
  <c r="AN699" i="3"/>
  <c r="AL699" i="3"/>
  <c r="AK699" i="3"/>
  <c r="AJ699" i="3"/>
  <c r="AI699" i="3"/>
  <c r="AG699" i="3"/>
  <c r="AF699" i="3"/>
  <c r="AE699" i="3"/>
  <c r="AD699" i="3"/>
  <c r="AC699" i="3"/>
  <c r="AV698" i="3"/>
  <c r="AR698" i="3"/>
  <c r="AQ698" i="3"/>
  <c r="AP698" i="3"/>
  <c r="AN698" i="3"/>
  <c r="AL698" i="3"/>
  <c r="AK698" i="3"/>
  <c r="AJ698" i="3"/>
  <c r="AI698" i="3"/>
  <c r="AG698" i="3"/>
  <c r="AF698" i="3"/>
  <c r="AE698" i="3"/>
  <c r="AD698" i="3"/>
  <c r="AC698" i="3"/>
  <c r="AV697" i="3"/>
  <c r="AR697" i="3"/>
  <c r="AQ697" i="3"/>
  <c r="AP697" i="3"/>
  <c r="AN697" i="3"/>
  <c r="AL697" i="3"/>
  <c r="AK697" i="3"/>
  <c r="AJ697" i="3"/>
  <c r="AI697" i="3"/>
  <c r="AG697" i="3"/>
  <c r="AF697" i="3"/>
  <c r="AE697" i="3"/>
  <c r="AD697" i="3"/>
  <c r="AC697" i="3"/>
  <c r="AV696" i="3"/>
  <c r="AR696" i="3"/>
  <c r="AQ696" i="3"/>
  <c r="AP696" i="3"/>
  <c r="AN696" i="3"/>
  <c r="AL696" i="3"/>
  <c r="AK696" i="3"/>
  <c r="AJ696" i="3"/>
  <c r="AI696" i="3"/>
  <c r="AG696" i="3"/>
  <c r="AF696" i="3"/>
  <c r="AE696" i="3"/>
  <c r="AD696" i="3"/>
  <c r="AC696" i="3"/>
  <c r="AV695" i="3"/>
  <c r="AR695" i="3"/>
  <c r="AQ695" i="3"/>
  <c r="AP695" i="3"/>
  <c r="AN695" i="3"/>
  <c r="AL695" i="3"/>
  <c r="AK695" i="3"/>
  <c r="AJ695" i="3"/>
  <c r="AI695" i="3"/>
  <c r="AG695" i="3"/>
  <c r="AF695" i="3"/>
  <c r="AE695" i="3"/>
  <c r="AD695" i="3"/>
  <c r="AC695" i="3"/>
  <c r="AV694" i="3"/>
  <c r="AR694" i="3"/>
  <c r="AQ694" i="3"/>
  <c r="AP694" i="3"/>
  <c r="AN694" i="3"/>
  <c r="AL694" i="3"/>
  <c r="AK694" i="3"/>
  <c r="AJ694" i="3"/>
  <c r="AI694" i="3"/>
  <c r="AG694" i="3"/>
  <c r="AF694" i="3"/>
  <c r="AE694" i="3"/>
  <c r="AD694" i="3"/>
  <c r="AC694" i="3"/>
  <c r="AV693" i="3"/>
  <c r="AR693" i="3"/>
  <c r="AQ693" i="3"/>
  <c r="AP693" i="3"/>
  <c r="AN693" i="3"/>
  <c r="AL693" i="3"/>
  <c r="AK693" i="3"/>
  <c r="AJ693" i="3"/>
  <c r="AI693" i="3"/>
  <c r="AG693" i="3"/>
  <c r="AF693" i="3"/>
  <c r="AE693" i="3"/>
  <c r="AD693" i="3"/>
  <c r="AC693" i="3"/>
  <c r="AV692" i="3"/>
  <c r="AR692" i="3"/>
  <c r="AQ692" i="3"/>
  <c r="AP692" i="3"/>
  <c r="AN692" i="3"/>
  <c r="AL692" i="3"/>
  <c r="AK692" i="3"/>
  <c r="AJ692" i="3"/>
  <c r="AI692" i="3"/>
  <c r="AG692" i="3"/>
  <c r="AF692" i="3"/>
  <c r="AE692" i="3"/>
  <c r="AD692" i="3"/>
  <c r="AC692" i="3"/>
  <c r="AV691" i="3"/>
  <c r="AR691" i="3"/>
  <c r="AQ691" i="3"/>
  <c r="AP691" i="3"/>
  <c r="AN691" i="3"/>
  <c r="AL691" i="3"/>
  <c r="AK691" i="3"/>
  <c r="AJ691" i="3"/>
  <c r="AI691" i="3"/>
  <c r="AG691" i="3"/>
  <c r="AF691" i="3"/>
  <c r="AE691" i="3"/>
  <c r="AD691" i="3"/>
  <c r="AC691" i="3"/>
  <c r="AV690" i="3"/>
  <c r="AR690" i="3"/>
  <c r="AQ690" i="3"/>
  <c r="AP690" i="3"/>
  <c r="AN690" i="3"/>
  <c r="AL690" i="3"/>
  <c r="AK690" i="3"/>
  <c r="AJ690" i="3"/>
  <c r="AI690" i="3"/>
  <c r="AG690" i="3"/>
  <c r="AF690" i="3"/>
  <c r="AE690" i="3"/>
  <c r="AD690" i="3"/>
  <c r="AC690" i="3"/>
  <c r="AV689" i="3"/>
  <c r="AR689" i="3"/>
  <c r="AQ689" i="3"/>
  <c r="AP689" i="3"/>
  <c r="AN689" i="3"/>
  <c r="AL689" i="3"/>
  <c r="AK689" i="3"/>
  <c r="AJ689" i="3"/>
  <c r="AI689" i="3"/>
  <c r="AG689" i="3"/>
  <c r="AF689" i="3"/>
  <c r="AE689" i="3"/>
  <c r="AD689" i="3"/>
  <c r="AC689" i="3"/>
  <c r="AV688" i="3"/>
  <c r="AR688" i="3"/>
  <c r="AQ688" i="3"/>
  <c r="AP688" i="3"/>
  <c r="AN688" i="3"/>
  <c r="AL688" i="3"/>
  <c r="AK688" i="3"/>
  <c r="AJ688" i="3"/>
  <c r="AI688" i="3"/>
  <c r="AG688" i="3"/>
  <c r="AF688" i="3"/>
  <c r="AE688" i="3"/>
  <c r="AD688" i="3"/>
  <c r="AC688" i="3"/>
  <c r="AV687" i="3"/>
  <c r="AR687" i="3"/>
  <c r="AQ687" i="3"/>
  <c r="AP687" i="3"/>
  <c r="AN687" i="3"/>
  <c r="AL687" i="3"/>
  <c r="AK687" i="3"/>
  <c r="AJ687" i="3"/>
  <c r="AI687" i="3"/>
  <c r="AG687" i="3"/>
  <c r="AF687" i="3"/>
  <c r="AE687" i="3"/>
  <c r="AD687" i="3"/>
  <c r="AC687" i="3"/>
  <c r="AV686" i="3"/>
  <c r="AR686" i="3"/>
  <c r="AQ686" i="3"/>
  <c r="AP686" i="3"/>
  <c r="AN686" i="3"/>
  <c r="AL686" i="3"/>
  <c r="AK686" i="3"/>
  <c r="AJ686" i="3"/>
  <c r="AI686" i="3"/>
  <c r="AG686" i="3"/>
  <c r="AF686" i="3"/>
  <c r="AE686" i="3"/>
  <c r="AD686" i="3"/>
  <c r="AC686" i="3"/>
  <c r="AV685" i="3"/>
  <c r="AR685" i="3"/>
  <c r="AQ685" i="3"/>
  <c r="AP685" i="3"/>
  <c r="AN685" i="3"/>
  <c r="AL685" i="3"/>
  <c r="AK685" i="3"/>
  <c r="AJ685" i="3"/>
  <c r="AI685" i="3"/>
  <c r="AG685" i="3"/>
  <c r="AF685" i="3"/>
  <c r="AE685" i="3"/>
  <c r="AD685" i="3"/>
  <c r="AC685" i="3"/>
  <c r="AV684" i="3"/>
  <c r="AR684" i="3"/>
  <c r="AQ684" i="3"/>
  <c r="AP684" i="3"/>
  <c r="AN684" i="3"/>
  <c r="AL684" i="3"/>
  <c r="AK684" i="3"/>
  <c r="AJ684" i="3"/>
  <c r="AI684" i="3"/>
  <c r="AG684" i="3"/>
  <c r="AF684" i="3"/>
  <c r="AE684" i="3"/>
  <c r="AD684" i="3"/>
  <c r="AC684" i="3"/>
  <c r="AV683" i="3"/>
  <c r="AR683" i="3"/>
  <c r="AQ683" i="3"/>
  <c r="AP683" i="3"/>
  <c r="AN683" i="3"/>
  <c r="AL683" i="3"/>
  <c r="AK683" i="3"/>
  <c r="AJ683" i="3"/>
  <c r="AI683" i="3"/>
  <c r="AG683" i="3"/>
  <c r="AF683" i="3"/>
  <c r="AE683" i="3"/>
  <c r="AD683" i="3"/>
  <c r="AC683" i="3"/>
  <c r="AV682" i="3"/>
  <c r="AR682" i="3"/>
  <c r="AQ682" i="3"/>
  <c r="AP682" i="3"/>
  <c r="AN682" i="3"/>
  <c r="AL682" i="3"/>
  <c r="AK682" i="3"/>
  <c r="AJ682" i="3"/>
  <c r="AI682" i="3"/>
  <c r="AG682" i="3"/>
  <c r="AF682" i="3"/>
  <c r="AE682" i="3"/>
  <c r="AD682" i="3"/>
  <c r="AC682" i="3"/>
  <c r="AV681" i="3"/>
  <c r="AR681" i="3"/>
  <c r="AQ681" i="3"/>
  <c r="AP681" i="3"/>
  <c r="AN681" i="3"/>
  <c r="AL681" i="3"/>
  <c r="AK681" i="3"/>
  <c r="AJ681" i="3"/>
  <c r="AI681" i="3"/>
  <c r="AG681" i="3"/>
  <c r="AF681" i="3"/>
  <c r="AE681" i="3"/>
  <c r="AD681" i="3"/>
  <c r="AC681" i="3"/>
  <c r="AV680" i="3"/>
  <c r="AR680" i="3"/>
  <c r="AQ680" i="3"/>
  <c r="AP680" i="3"/>
  <c r="AN680" i="3"/>
  <c r="AL680" i="3"/>
  <c r="AK680" i="3"/>
  <c r="AJ680" i="3"/>
  <c r="AI680" i="3"/>
  <c r="AG680" i="3"/>
  <c r="AF680" i="3"/>
  <c r="AE680" i="3"/>
  <c r="AD680" i="3"/>
  <c r="AC680" i="3"/>
  <c r="AV679" i="3"/>
  <c r="AR679" i="3"/>
  <c r="AQ679" i="3"/>
  <c r="AP679" i="3"/>
  <c r="AN679" i="3"/>
  <c r="AL679" i="3"/>
  <c r="AK679" i="3"/>
  <c r="AJ679" i="3"/>
  <c r="AI679" i="3"/>
  <c r="AG679" i="3"/>
  <c r="AF679" i="3"/>
  <c r="AE679" i="3"/>
  <c r="AD679" i="3"/>
  <c r="AC679" i="3"/>
  <c r="AV678" i="3"/>
  <c r="AR678" i="3"/>
  <c r="AQ678" i="3"/>
  <c r="AP678" i="3"/>
  <c r="AN678" i="3"/>
  <c r="AL678" i="3"/>
  <c r="AK678" i="3"/>
  <c r="AJ678" i="3"/>
  <c r="AI678" i="3"/>
  <c r="AG678" i="3"/>
  <c r="AF678" i="3"/>
  <c r="AE678" i="3"/>
  <c r="AD678" i="3"/>
  <c r="AC678" i="3"/>
  <c r="AV677" i="3"/>
  <c r="AR677" i="3"/>
  <c r="AQ677" i="3"/>
  <c r="AP677" i="3"/>
  <c r="AN677" i="3"/>
  <c r="AL677" i="3"/>
  <c r="AK677" i="3"/>
  <c r="AJ677" i="3"/>
  <c r="AI677" i="3"/>
  <c r="AG677" i="3"/>
  <c r="AF677" i="3"/>
  <c r="AE677" i="3"/>
  <c r="AD677" i="3"/>
  <c r="AC677" i="3"/>
  <c r="AV676" i="3"/>
  <c r="AR676" i="3"/>
  <c r="AQ676" i="3"/>
  <c r="AP676" i="3"/>
  <c r="AN676" i="3"/>
  <c r="AL676" i="3"/>
  <c r="AK676" i="3"/>
  <c r="AJ676" i="3"/>
  <c r="AI676" i="3"/>
  <c r="AG676" i="3"/>
  <c r="AF676" i="3"/>
  <c r="AE676" i="3"/>
  <c r="AD676" i="3"/>
  <c r="AC676" i="3"/>
  <c r="AV675" i="3"/>
  <c r="AR675" i="3"/>
  <c r="AQ675" i="3"/>
  <c r="AP675" i="3"/>
  <c r="AN675" i="3"/>
  <c r="AL675" i="3"/>
  <c r="AK675" i="3"/>
  <c r="AJ675" i="3"/>
  <c r="AI675" i="3"/>
  <c r="AG675" i="3"/>
  <c r="AF675" i="3"/>
  <c r="AE675" i="3"/>
  <c r="AD675" i="3"/>
  <c r="AC675" i="3"/>
  <c r="AV674" i="3"/>
  <c r="AR674" i="3"/>
  <c r="AQ674" i="3"/>
  <c r="AP674" i="3"/>
  <c r="AN674" i="3"/>
  <c r="AL674" i="3"/>
  <c r="AK674" i="3"/>
  <c r="AJ674" i="3"/>
  <c r="AI674" i="3"/>
  <c r="AG674" i="3"/>
  <c r="AF674" i="3"/>
  <c r="AE674" i="3"/>
  <c r="AD674" i="3"/>
  <c r="AC674" i="3"/>
  <c r="AV673" i="3"/>
  <c r="AR673" i="3"/>
  <c r="AQ673" i="3"/>
  <c r="AP673" i="3"/>
  <c r="AN673" i="3"/>
  <c r="AL673" i="3"/>
  <c r="AK673" i="3"/>
  <c r="AJ673" i="3"/>
  <c r="AI673" i="3"/>
  <c r="AG673" i="3"/>
  <c r="AF673" i="3"/>
  <c r="AE673" i="3"/>
  <c r="AD673" i="3"/>
  <c r="AC673" i="3"/>
  <c r="AV672" i="3"/>
  <c r="AR672" i="3"/>
  <c r="AQ672" i="3"/>
  <c r="AP672" i="3"/>
  <c r="AN672" i="3"/>
  <c r="AL672" i="3"/>
  <c r="AK672" i="3"/>
  <c r="AJ672" i="3"/>
  <c r="AI672" i="3"/>
  <c r="AG672" i="3"/>
  <c r="AF672" i="3"/>
  <c r="AE672" i="3"/>
  <c r="AD672" i="3"/>
  <c r="AC672" i="3"/>
  <c r="AV671" i="3"/>
  <c r="AR671" i="3"/>
  <c r="AQ671" i="3"/>
  <c r="AP671" i="3"/>
  <c r="AN671" i="3"/>
  <c r="AL671" i="3"/>
  <c r="AK671" i="3"/>
  <c r="AJ671" i="3"/>
  <c r="AI671" i="3"/>
  <c r="AG671" i="3"/>
  <c r="AF671" i="3"/>
  <c r="AE671" i="3"/>
  <c r="AD671" i="3"/>
  <c r="AC671" i="3"/>
  <c r="AV670" i="3"/>
  <c r="AR670" i="3"/>
  <c r="AQ670" i="3"/>
  <c r="AP670" i="3"/>
  <c r="AN670" i="3"/>
  <c r="AL670" i="3"/>
  <c r="AK670" i="3"/>
  <c r="AJ670" i="3"/>
  <c r="AI670" i="3"/>
  <c r="AG670" i="3"/>
  <c r="AF670" i="3"/>
  <c r="AE670" i="3"/>
  <c r="AD670" i="3"/>
  <c r="AC670" i="3"/>
  <c r="AV669" i="3"/>
  <c r="AR669" i="3"/>
  <c r="AQ669" i="3"/>
  <c r="AP669" i="3"/>
  <c r="AN669" i="3"/>
  <c r="AL669" i="3"/>
  <c r="AK669" i="3"/>
  <c r="AJ669" i="3"/>
  <c r="AI669" i="3"/>
  <c r="AG669" i="3"/>
  <c r="AF669" i="3"/>
  <c r="AE669" i="3"/>
  <c r="AD669" i="3"/>
  <c r="AC669" i="3"/>
  <c r="AV668" i="3"/>
  <c r="AR668" i="3"/>
  <c r="AQ668" i="3"/>
  <c r="AP668" i="3"/>
  <c r="AN668" i="3"/>
  <c r="AL668" i="3"/>
  <c r="AK668" i="3"/>
  <c r="AJ668" i="3"/>
  <c r="AI668" i="3"/>
  <c r="AG668" i="3"/>
  <c r="AF668" i="3"/>
  <c r="AE668" i="3"/>
  <c r="AD668" i="3"/>
  <c r="AC668" i="3"/>
  <c r="AV667" i="3"/>
  <c r="AR667" i="3"/>
  <c r="AQ667" i="3"/>
  <c r="AP667" i="3"/>
  <c r="AN667" i="3"/>
  <c r="AL667" i="3"/>
  <c r="AK667" i="3"/>
  <c r="AJ667" i="3"/>
  <c r="AI667" i="3"/>
  <c r="AG667" i="3"/>
  <c r="AF667" i="3"/>
  <c r="AE667" i="3"/>
  <c r="AD667" i="3"/>
  <c r="AC667" i="3"/>
  <c r="AV666" i="3"/>
  <c r="AR666" i="3"/>
  <c r="AQ666" i="3"/>
  <c r="AP666" i="3"/>
  <c r="AN666" i="3"/>
  <c r="AL666" i="3"/>
  <c r="AK666" i="3"/>
  <c r="AJ666" i="3"/>
  <c r="AI666" i="3"/>
  <c r="AG666" i="3"/>
  <c r="AF666" i="3"/>
  <c r="AE666" i="3"/>
  <c r="AD666" i="3"/>
  <c r="AC666" i="3"/>
  <c r="AV665" i="3"/>
  <c r="AR665" i="3"/>
  <c r="AQ665" i="3"/>
  <c r="AP665" i="3"/>
  <c r="AN665" i="3"/>
  <c r="AL665" i="3"/>
  <c r="AK665" i="3"/>
  <c r="AJ665" i="3"/>
  <c r="AI665" i="3"/>
  <c r="AG665" i="3"/>
  <c r="AF665" i="3"/>
  <c r="AE665" i="3"/>
  <c r="AD665" i="3"/>
  <c r="AC665" i="3"/>
  <c r="AV664" i="3"/>
  <c r="AR664" i="3"/>
  <c r="AQ664" i="3"/>
  <c r="AP664" i="3"/>
  <c r="AN664" i="3"/>
  <c r="AL664" i="3"/>
  <c r="AK664" i="3"/>
  <c r="AJ664" i="3"/>
  <c r="AI664" i="3"/>
  <c r="AG664" i="3"/>
  <c r="AF664" i="3"/>
  <c r="AE664" i="3"/>
  <c r="AD664" i="3"/>
  <c r="AC664" i="3"/>
  <c r="AV663" i="3"/>
  <c r="AR663" i="3"/>
  <c r="AQ663" i="3"/>
  <c r="AP663" i="3"/>
  <c r="AN663" i="3"/>
  <c r="AL663" i="3"/>
  <c r="AK663" i="3"/>
  <c r="AJ663" i="3"/>
  <c r="AI663" i="3"/>
  <c r="AG663" i="3"/>
  <c r="AF663" i="3"/>
  <c r="AE663" i="3"/>
  <c r="AD663" i="3"/>
  <c r="AC663" i="3"/>
  <c r="AV662" i="3"/>
  <c r="AR662" i="3"/>
  <c r="AQ662" i="3"/>
  <c r="AP662" i="3"/>
  <c r="AN662" i="3"/>
  <c r="AL662" i="3"/>
  <c r="AK662" i="3"/>
  <c r="AJ662" i="3"/>
  <c r="AI662" i="3"/>
  <c r="AG662" i="3"/>
  <c r="AF662" i="3"/>
  <c r="AE662" i="3"/>
  <c r="AD662" i="3"/>
  <c r="AC662" i="3"/>
  <c r="AV661" i="3"/>
  <c r="AR661" i="3"/>
  <c r="AQ661" i="3"/>
  <c r="AP661" i="3"/>
  <c r="AN661" i="3"/>
  <c r="AL661" i="3"/>
  <c r="AK661" i="3"/>
  <c r="AJ661" i="3"/>
  <c r="AI661" i="3"/>
  <c r="AG661" i="3"/>
  <c r="AF661" i="3"/>
  <c r="AE661" i="3"/>
  <c r="AD661" i="3"/>
  <c r="AC661" i="3"/>
  <c r="AV660" i="3"/>
  <c r="AR660" i="3"/>
  <c r="AQ660" i="3"/>
  <c r="AP660" i="3"/>
  <c r="AN660" i="3"/>
  <c r="AL660" i="3"/>
  <c r="AK660" i="3"/>
  <c r="AJ660" i="3"/>
  <c r="AI660" i="3"/>
  <c r="AG660" i="3"/>
  <c r="AF660" i="3"/>
  <c r="AE660" i="3"/>
  <c r="AD660" i="3"/>
  <c r="AC660" i="3"/>
  <c r="AV659" i="3"/>
  <c r="AR659" i="3"/>
  <c r="AQ659" i="3"/>
  <c r="AP659" i="3"/>
  <c r="AN659" i="3"/>
  <c r="AL659" i="3"/>
  <c r="AK659" i="3"/>
  <c r="AJ659" i="3"/>
  <c r="AI659" i="3"/>
  <c r="AG659" i="3"/>
  <c r="AF659" i="3"/>
  <c r="AE659" i="3"/>
  <c r="AD659" i="3"/>
  <c r="AC659" i="3"/>
  <c r="AV658" i="3"/>
  <c r="AR658" i="3"/>
  <c r="AQ658" i="3"/>
  <c r="AP658" i="3"/>
  <c r="AN658" i="3"/>
  <c r="AL658" i="3"/>
  <c r="AK658" i="3"/>
  <c r="AJ658" i="3"/>
  <c r="AI658" i="3"/>
  <c r="AG658" i="3"/>
  <c r="AF658" i="3"/>
  <c r="AE658" i="3"/>
  <c r="AD658" i="3"/>
  <c r="AC658" i="3"/>
  <c r="AV657" i="3"/>
  <c r="AR657" i="3"/>
  <c r="AQ657" i="3"/>
  <c r="AP657" i="3"/>
  <c r="AN657" i="3"/>
  <c r="AL657" i="3"/>
  <c r="AK657" i="3"/>
  <c r="AJ657" i="3"/>
  <c r="AI657" i="3"/>
  <c r="AG657" i="3"/>
  <c r="AF657" i="3"/>
  <c r="AE657" i="3"/>
  <c r="AD657" i="3"/>
  <c r="AC657" i="3"/>
  <c r="AV656" i="3"/>
  <c r="AR656" i="3"/>
  <c r="AQ656" i="3"/>
  <c r="AP656" i="3"/>
  <c r="AN656" i="3"/>
  <c r="AL656" i="3"/>
  <c r="AK656" i="3"/>
  <c r="AJ656" i="3"/>
  <c r="AI656" i="3"/>
  <c r="AG656" i="3"/>
  <c r="AF656" i="3"/>
  <c r="AE656" i="3"/>
  <c r="AD656" i="3"/>
  <c r="AC656" i="3"/>
  <c r="AV655" i="3"/>
  <c r="AR655" i="3"/>
  <c r="AQ655" i="3"/>
  <c r="AP655" i="3"/>
  <c r="AN655" i="3"/>
  <c r="AL655" i="3"/>
  <c r="AK655" i="3"/>
  <c r="AJ655" i="3"/>
  <c r="AI655" i="3"/>
  <c r="AG655" i="3"/>
  <c r="AF655" i="3"/>
  <c r="AE655" i="3"/>
  <c r="AD655" i="3"/>
  <c r="AC655" i="3"/>
  <c r="AV654" i="3"/>
  <c r="AR654" i="3"/>
  <c r="AQ654" i="3"/>
  <c r="AP654" i="3"/>
  <c r="AN654" i="3"/>
  <c r="AL654" i="3"/>
  <c r="AK654" i="3"/>
  <c r="AJ654" i="3"/>
  <c r="AI654" i="3"/>
  <c r="AG654" i="3"/>
  <c r="AF654" i="3"/>
  <c r="AE654" i="3"/>
  <c r="AD654" i="3"/>
  <c r="AC654" i="3"/>
  <c r="AV653" i="3"/>
  <c r="AR653" i="3"/>
  <c r="AQ653" i="3"/>
  <c r="AP653" i="3"/>
  <c r="AN653" i="3"/>
  <c r="AL653" i="3"/>
  <c r="AK653" i="3"/>
  <c r="AJ653" i="3"/>
  <c r="AI653" i="3"/>
  <c r="AG653" i="3"/>
  <c r="AF653" i="3"/>
  <c r="AE653" i="3"/>
  <c r="AD653" i="3"/>
  <c r="AC653" i="3"/>
  <c r="AV652" i="3"/>
  <c r="AR652" i="3"/>
  <c r="AQ652" i="3"/>
  <c r="AP652" i="3"/>
  <c r="AN652" i="3"/>
  <c r="AL652" i="3"/>
  <c r="AK652" i="3"/>
  <c r="AJ652" i="3"/>
  <c r="AI652" i="3"/>
  <c r="AG652" i="3"/>
  <c r="AF652" i="3"/>
  <c r="AE652" i="3"/>
  <c r="AD652" i="3"/>
  <c r="AC652" i="3"/>
  <c r="AV651" i="3"/>
  <c r="AR651" i="3"/>
  <c r="AQ651" i="3"/>
  <c r="AP651" i="3"/>
  <c r="AN651" i="3"/>
  <c r="AL651" i="3"/>
  <c r="AK651" i="3"/>
  <c r="AJ651" i="3"/>
  <c r="AI651" i="3"/>
  <c r="AG651" i="3"/>
  <c r="AF651" i="3"/>
  <c r="AE651" i="3"/>
  <c r="AD651" i="3"/>
  <c r="AC651" i="3"/>
  <c r="AV650" i="3"/>
  <c r="AR650" i="3"/>
  <c r="AQ650" i="3"/>
  <c r="AP650" i="3"/>
  <c r="AN650" i="3"/>
  <c r="AL650" i="3"/>
  <c r="AK650" i="3"/>
  <c r="AJ650" i="3"/>
  <c r="AI650" i="3"/>
  <c r="AG650" i="3"/>
  <c r="AF650" i="3"/>
  <c r="AE650" i="3"/>
  <c r="AD650" i="3"/>
  <c r="AC650" i="3"/>
  <c r="AV649" i="3"/>
  <c r="AR649" i="3"/>
  <c r="AQ649" i="3"/>
  <c r="AP649" i="3"/>
  <c r="AN649" i="3"/>
  <c r="AL649" i="3"/>
  <c r="AK649" i="3"/>
  <c r="AJ649" i="3"/>
  <c r="AI649" i="3"/>
  <c r="AG649" i="3"/>
  <c r="AF649" i="3"/>
  <c r="AE649" i="3"/>
  <c r="AD649" i="3"/>
  <c r="AC649" i="3"/>
  <c r="AV648" i="3"/>
  <c r="AR648" i="3"/>
  <c r="AQ648" i="3"/>
  <c r="AP648" i="3"/>
  <c r="AN648" i="3"/>
  <c r="AL648" i="3"/>
  <c r="AK648" i="3"/>
  <c r="AJ648" i="3"/>
  <c r="AI648" i="3"/>
  <c r="AG648" i="3"/>
  <c r="AF648" i="3"/>
  <c r="AE648" i="3"/>
  <c r="AD648" i="3"/>
  <c r="AC648" i="3"/>
  <c r="AV647" i="3"/>
  <c r="AR647" i="3"/>
  <c r="AQ647" i="3"/>
  <c r="AP647" i="3"/>
  <c r="AN647" i="3"/>
  <c r="AL647" i="3"/>
  <c r="AK647" i="3"/>
  <c r="AJ647" i="3"/>
  <c r="AI647" i="3"/>
  <c r="AG647" i="3"/>
  <c r="AF647" i="3"/>
  <c r="AE647" i="3"/>
  <c r="AD647" i="3"/>
  <c r="AC647" i="3"/>
  <c r="AV646" i="3"/>
  <c r="AR646" i="3"/>
  <c r="AQ646" i="3"/>
  <c r="AP646" i="3"/>
  <c r="AN646" i="3"/>
  <c r="AL646" i="3"/>
  <c r="AK646" i="3"/>
  <c r="AJ646" i="3"/>
  <c r="AI646" i="3"/>
  <c r="AG646" i="3"/>
  <c r="AF646" i="3"/>
  <c r="AE646" i="3"/>
  <c r="AD646" i="3"/>
  <c r="AC646" i="3"/>
  <c r="AV645" i="3"/>
  <c r="AR645" i="3"/>
  <c r="AQ645" i="3"/>
  <c r="AP645" i="3"/>
  <c r="AN645" i="3"/>
  <c r="AL645" i="3"/>
  <c r="AK645" i="3"/>
  <c r="AJ645" i="3"/>
  <c r="AI645" i="3"/>
  <c r="AG645" i="3"/>
  <c r="AF645" i="3"/>
  <c r="AE645" i="3"/>
  <c r="AD645" i="3"/>
  <c r="AC645" i="3"/>
  <c r="AV644" i="3"/>
  <c r="AR644" i="3"/>
  <c r="AQ644" i="3"/>
  <c r="AP644" i="3"/>
  <c r="AN644" i="3"/>
  <c r="AL644" i="3"/>
  <c r="AK644" i="3"/>
  <c r="AJ644" i="3"/>
  <c r="AI644" i="3"/>
  <c r="AG644" i="3"/>
  <c r="AF644" i="3"/>
  <c r="AE644" i="3"/>
  <c r="AD644" i="3"/>
  <c r="AC644" i="3"/>
  <c r="AV643" i="3"/>
  <c r="AR643" i="3"/>
  <c r="AQ643" i="3"/>
  <c r="AP643" i="3"/>
  <c r="AN643" i="3"/>
  <c r="AL643" i="3"/>
  <c r="AK643" i="3"/>
  <c r="AJ643" i="3"/>
  <c r="AI643" i="3"/>
  <c r="AG643" i="3"/>
  <c r="AF643" i="3"/>
  <c r="AE643" i="3"/>
  <c r="AD643" i="3"/>
  <c r="AC643" i="3"/>
  <c r="AV642" i="3"/>
  <c r="AR642" i="3"/>
  <c r="AQ642" i="3"/>
  <c r="AP642" i="3"/>
  <c r="AN642" i="3"/>
  <c r="AL642" i="3"/>
  <c r="AK642" i="3"/>
  <c r="AJ642" i="3"/>
  <c r="AI642" i="3"/>
  <c r="AG642" i="3"/>
  <c r="AF642" i="3"/>
  <c r="AE642" i="3"/>
  <c r="AD642" i="3"/>
  <c r="AC642" i="3"/>
  <c r="AV641" i="3"/>
  <c r="AR641" i="3"/>
  <c r="AQ641" i="3"/>
  <c r="AP641" i="3"/>
  <c r="AN641" i="3"/>
  <c r="AL641" i="3"/>
  <c r="AK641" i="3"/>
  <c r="AJ641" i="3"/>
  <c r="AI641" i="3"/>
  <c r="AG641" i="3"/>
  <c r="AF641" i="3"/>
  <c r="AE641" i="3"/>
  <c r="AD641" i="3"/>
  <c r="AC641" i="3"/>
  <c r="AV640" i="3"/>
  <c r="AR640" i="3"/>
  <c r="AQ640" i="3"/>
  <c r="AP640" i="3"/>
  <c r="AN640" i="3"/>
  <c r="AL640" i="3"/>
  <c r="AK640" i="3"/>
  <c r="AJ640" i="3"/>
  <c r="AI640" i="3"/>
  <c r="AG640" i="3"/>
  <c r="AF640" i="3"/>
  <c r="AE640" i="3"/>
  <c r="AD640" i="3"/>
  <c r="AC640" i="3"/>
  <c r="AV639" i="3"/>
  <c r="AR639" i="3"/>
  <c r="AQ639" i="3"/>
  <c r="AP639" i="3"/>
  <c r="AN639" i="3"/>
  <c r="AL639" i="3"/>
  <c r="AK639" i="3"/>
  <c r="AJ639" i="3"/>
  <c r="AI639" i="3"/>
  <c r="AG639" i="3"/>
  <c r="AF639" i="3"/>
  <c r="AE639" i="3"/>
  <c r="AD639" i="3"/>
  <c r="AC639" i="3"/>
  <c r="AV638" i="3"/>
  <c r="AR638" i="3"/>
  <c r="AQ638" i="3"/>
  <c r="AP638" i="3"/>
  <c r="AN638" i="3"/>
  <c r="AL638" i="3"/>
  <c r="AK638" i="3"/>
  <c r="AJ638" i="3"/>
  <c r="AI638" i="3"/>
  <c r="AG638" i="3"/>
  <c r="AF638" i="3"/>
  <c r="AE638" i="3"/>
  <c r="AD638" i="3"/>
  <c r="AC638" i="3"/>
  <c r="AV637" i="3"/>
  <c r="AR637" i="3"/>
  <c r="AQ637" i="3"/>
  <c r="AP637" i="3"/>
  <c r="AN637" i="3"/>
  <c r="AL637" i="3"/>
  <c r="AK637" i="3"/>
  <c r="AJ637" i="3"/>
  <c r="AI637" i="3"/>
  <c r="AG637" i="3"/>
  <c r="AF637" i="3"/>
  <c r="AE637" i="3"/>
  <c r="AD637" i="3"/>
  <c r="AC637" i="3"/>
  <c r="AV636" i="3"/>
  <c r="AR636" i="3"/>
  <c r="AQ636" i="3"/>
  <c r="AP636" i="3"/>
  <c r="AN636" i="3"/>
  <c r="AL636" i="3"/>
  <c r="AK636" i="3"/>
  <c r="AJ636" i="3"/>
  <c r="AI636" i="3"/>
  <c r="AG636" i="3"/>
  <c r="AF636" i="3"/>
  <c r="AE636" i="3"/>
  <c r="AD636" i="3"/>
  <c r="AC636" i="3"/>
  <c r="AV635" i="3"/>
  <c r="AR635" i="3"/>
  <c r="AQ635" i="3"/>
  <c r="AP635" i="3"/>
  <c r="AN635" i="3"/>
  <c r="AL635" i="3"/>
  <c r="AK635" i="3"/>
  <c r="AJ635" i="3"/>
  <c r="AI635" i="3"/>
  <c r="AG635" i="3"/>
  <c r="AF635" i="3"/>
  <c r="AE635" i="3"/>
  <c r="AD635" i="3"/>
  <c r="AC635" i="3"/>
  <c r="AV634" i="3"/>
  <c r="AR634" i="3"/>
  <c r="AQ634" i="3"/>
  <c r="AP634" i="3"/>
  <c r="AN634" i="3"/>
  <c r="AL634" i="3"/>
  <c r="AK634" i="3"/>
  <c r="AJ634" i="3"/>
  <c r="AI634" i="3"/>
  <c r="AG634" i="3"/>
  <c r="AF634" i="3"/>
  <c r="AE634" i="3"/>
  <c r="AD634" i="3"/>
  <c r="AC634" i="3"/>
  <c r="AV633" i="3"/>
  <c r="AR633" i="3"/>
  <c r="AQ633" i="3"/>
  <c r="AP633" i="3"/>
  <c r="AN633" i="3"/>
  <c r="AL633" i="3"/>
  <c r="AK633" i="3"/>
  <c r="AJ633" i="3"/>
  <c r="AI633" i="3"/>
  <c r="AG633" i="3"/>
  <c r="AF633" i="3"/>
  <c r="AE633" i="3"/>
  <c r="AD633" i="3"/>
  <c r="AC633" i="3"/>
  <c r="AV632" i="3"/>
  <c r="AR632" i="3"/>
  <c r="AQ632" i="3"/>
  <c r="AP632" i="3"/>
  <c r="AN632" i="3"/>
  <c r="AL632" i="3"/>
  <c r="AK632" i="3"/>
  <c r="AJ632" i="3"/>
  <c r="AI632" i="3"/>
  <c r="AG632" i="3"/>
  <c r="AF632" i="3"/>
  <c r="AE632" i="3"/>
  <c r="AD632" i="3"/>
  <c r="AC632" i="3"/>
  <c r="AV631" i="3"/>
  <c r="AR631" i="3"/>
  <c r="AQ631" i="3"/>
  <c r="AP631" i="3"/>
  <c r="AN631" i="3"/>
  <c r="AL631" i="3"/>
  <c r="AK631" i="3"/>
  <c r="AJ631" i="3"/>
  <c r="AI631" i="3"/>
  <c r="AG631" i="3"/>
  <c r="AF631" i="3"/>
  <c r="AE631" i="3"/>
  <c r="AD631" i="3"/>
  <c r="AC631" i="3"/>
  <c r="AV630" i="3"/>
  <c r="AR630" i="3"/>
  <c r="AQ630" i="3"/>
  <c r="AP630" i="3"/>
  <c r="AN630" i="3"/>
  <c r="AL630" i="3"/>
  <c r="AK630" i="3"/>
  <c r="AJ630" i="3"/>
  <c r="AI630" i="3"/>
  <c r="AG630" i="3"/>
  <c r="AF630" i="3"/>
  <c r="AE630" i="3"/>
  <c r="AD630" i="3"/>
  <c r="AC630" i="3"/>
  <c r="AV629" i="3"/>
  <c r="AR629" i="3"/>
  <c r="AQ629" i="3"/>
  <c r="AP629" i="3"/>
  <c r="AN629" i="3"/>
  <c r="AL629" i="3"/>
  <c r="AK629" i="3"/>
  <c r="AJ629" i="3"/>
  <c r="AI629" i="3"/>
  <c r="AG629" i="3"/>
  <c r="AF629" i="3"/>
  <c r="AE629" i="3"/>
  <c r="AD629" i="3"/>
  <c r="AC629" i="3"/>
  <c r="AV628" i="3"/>
  <c r="AR628" i="3"/>
  <c r="AQ628" i="3"/>
  <c r="AP628" i="3"/>
  <c r="AN628" i="3"/>
  <c r="AL628" i="3"/>
  <c r="AK628" i="3"/>
  <c r="AJ628" i="3"/>
  <c r="AI628" i="3"/>
  <c r="AG628" i="3"/>
  <c r="AF628" i="3"/>
  <c r="AE628" i="3"/>
  <c r="AD628" i="3"/>
  <c r="AC628" i="3"/>
  <c r="AV627" i="3"/>
  <c r="AR627" i="3"/>
  <c r="AQ627" i="3"/>
  <c r="AP627" i="3"/>
  <c r="AN627" i="3"/>
  <c r="AL627" i="3"/>
  <c r="AK627" i="3"/>
  <c r="AJ627" i="3"/>
  <c r="AI627" i="3"/>
  <c r="AG627" i="3"/>
  <c r="AF627" i="3"/>
  <c r="AE627" i="3"/>
  <c r="AD627" i="3"/>
  <c r="AC627" i="3"/>
  <c r="AV626" i="3"/>
  <c r="AR626" i="3"/>
  <c r="AQ626" i="3"/>
  <c r="AP626" i="3"/>
  <c r="AN626" i="3"/>
  <c r="AL626" i="3"/>
  <c r="AK626" i="3"/>
  <c r="AJ626" i="3"/>
  <c r="AI626" i="3"/>
  <c r="AG626" i="3"/>
  <c r="AF626" i="3"/>
  <c r="AE626" i="3"/>
  <c r="AD626" i="3"/>
  <c r="AC626" i="3"/>
  <c r="AV625" i="3"/>
  <c r="AR625" i="3"/>
  <c r="AQ625" i="3"/>
  <c r="AP625" i="3"/>
  <c r="AN625" i="3"/>
  <c r="AL625" i="3"/>
  <c r="AK625" i="3"/>
  <c r="AJ625" i="3"/>
  <c r="AI625" i="3"/>
  <c r="AG625" i="3"/>
  <c r="AF625" i="3"/>
  <c r="AE625" i="3"/>
  <c r="AD625" i="3"/>
  <c r="AC625" i="3"/>
  <c r="AV624" i="3"/>
  <c r="AR624" i="3"/>
  <c r="AQ624" i="3"/>
  <c r="AP624" i="3"/>
  <c r="AN624" i="3"/>
  <c r="AL624" i="3"/>
  <c r="AK624" i="3"/>
  <c r="AJ624" i="3"/>
  <c r="AI624" i="3"/>
  <c r="AG624" i="3"/>
  <c r="AF624" i="3"/>
  <c r="AE624" i="3"/>
  <c r="AD624" i="3"/>
  <c r="AC624" i="3"/>
  <c r="AV623" i="3"/>
  <c r="AR623" i="3"/>
  <c r="AQ623" i="3"/>
  <c r="AP623" i="3"/>
  <c r="AN623" i="3"/>
  <c r="AL623" i="3"/>
  <c r="AK623" i="3"/>
  <c r="AJ623" i="3"/>
  <c r="AI623" i="3"/>
  <c r="AG623" i="3"/>
  <c r="AF623" i="3"/>
  <c r="AE623" i="3"/>
  <c r="AD623" i="3"/>
  <c r="AC623" i="3"/>
  <c r="AV622" i="3"/>
  <c r="AR622" i="3"/>
  <c r="AQ622" i="3"/>
  <c r="AP622" i="3"/>
  <c r="AN622" i="3"/>
  <c r="AL622" i="3"/>
  <c r="AK622" i="3"/>
  <c r="AJ622" i="3"/>
  <c r="AI622" i="3"/>
  <c r="AG622" i="3"/>
  <c r="AF622" i="3"/>
  <c r="AE622" i="3"/>
  <c r="AD622" i="3"/>
  <c r="AC622" i="3"/>
  <c r="AV621" i="3"/>
  <c r="AR621" i="3"/>
  <c r="AQ621" i="3"/>
  <c r="AP621" i="3"/>
  <c r="AN621" i="3"/>
  <c r="AL621" i="3"/>
  <c r="AK621" i="3"/>
  <c r="AJ621" i="3"/>
  <c r="AI621" i="3"/>
  <c r="AG621" i="3"/>
  <c r="AF621" i="3"/>
  <c r="AE621" i="3"/>
  <c r="AD621" i="3"/>
  <c r="AC621" i="3"/>
  <c r="AV620" i="3"/>
  <c r="AR620" i="3"/>
  <c r="AQ620" i="3"/>
  <c r="AP620" i="3"/>
  <c r="AN620" i="3"/>
  <c r="AL620" i="3"/>
  <c r="AK620" i="3"/>
  <c r="AJ620" i="3"/>
  <c r="AI620" i="3"/>
  <c r="AG620" i="3"/>
  <c r="AF620" i="3"/>
  <c r="AE620" i="3"/>
  <c r="AD620" i="3"/>
  <c r="AC620" i="3"/>
  <c r="AV619" i="3"/>
  <c r="AR619" i="3"/>
  <c r="AQ619" i="3"/>
  <c r="AP619" i="3"/>
  <c r="AN619" i="3"/>
  <c r="AL619" i="3"/>
  <c r="AK619" i="3"/>
  <c r="AJ619" i="3"/>
  <c r="AI619" i="3"/>
  <c r="AG619" i="3"/>
  <c r="AF619" i="3"/>
  <c r="AE619" i="3"/>
  <c r="AD619" i="3"/>
  <c r="AC619" i="3"/>
  <c r="AV618" i="3"/>
  <c r="AR618" i="3"/>
  <c r="AQ618" i="3"/>
  <c r="AP618" i="3"/>
  <c r="AN618" i="3"/>
  <c r="AL618" i="3"/>
  <c r="AK618" i="3"/>
  <c r="AJ618" i="3"/>
  <c r="AI618" i="3"/>
  <c r="AG618" i="3"/>
  <c r="AF618" i="3"/>
  <c r="AE618" i="3"/>
  <c r="AD618" i="3"/>
  <c r="AC618" i="3"/>
  <c r="AV617" i="3"/>
  <c r="AR617" i="3"/>
  <c r="AQ617" i="3"/>
  <c r="AP617" i="3"/>
  <c r="AN617" i="3"/>
  <c r="AL617" i="3"/>
  <c r="AK617" i="3"/>
  <c r="AJ617" i="3"/>
  <c r="AI617" i="3"/>
  <c r="AG617" i="3"/>
  <c r="AF617" i="3"/>
  <c r="AE617" i="3"/>
  <c r="AD617" i="3"/>
  <c r="AC617" i="3"/>
  <c r="AV616" i="3"/>
  <c r="AR616" i="3"/>
  <c r="AQ616" i="3"/>
  <c r="AP616" i="3"/>
  <c r="AN616" i="3"/>
  <c r="AL616" i="3"/>
  <c r="AK616" i="3"/>
  <c r="AJ616" i="3"/>
  <c r="AI616" i="3"/>
  <c r="AG616" i="3"/>
  <c r="AF616" i="3"/>
  <c r="AE616" i="3"/>
  <c r="AD616" i="3"/>
  <c r="AC616" i="3"/>
  <c r="AV615" i="3"/>
  <c r="AR615" i="3"/>
  <c r="AQ615" i="3"/>
  <c r="AP615" i="3"/>
  <c r="AN615" i="3"/>
  <c r="AL615" i="3"/>
  <c r="AK615" i="3"/>
  <c r="AJ615" i="3"/>
  <c r="AI615" i="3"/>
  <c r="AG615" i="3"/>
  <c r="AF615" i="3"/>
  <c r="AE615" i="3"/>
  <c r="AD615" i="3"/>
  <c r="AC615" i="3"/>
  <c r="AV614" i="3"/>
  <c r="AR614" i="3"/>
  <c r="AQ614" i="3"/>
  <c r="AP614" i="3"/>
  <c r="AN614" i="3"/>
  <c r="AL614" i="3"/>
  <c r="AK614" i="3"/>
  <c r="AJ614" i="3"/>
  <c r="AI614" i="3"/>
  <c r="AG614" i="3"/>
  <c r="AF614" i="3"/>
  <c r="AE614" i="3"/>
  <c r="AD614" i="3"/>
  <c r="AC614" i="3"/>
  <c r="AV613" i="3"/>
  <c r="AR613" i="3"/>
  <c r="AQ613" i="3"/>
  <c r="AP613" i="3"/>
  <c r="AN613" i="3"/>
  <c r="AL613" i="3"/>
  <c r="AK613" i="3"/>
  <c r="AJ613" i="3"/>
  <c r="AI613" i="3"/>
  <c r="AG613" i="3"/>
  <c r="AF613" i="3"/>
  <c r="AE613" i="3"/>
  <c r="AD613" i="3"/>
  <c r="AC613" i="3"/>
  <c r="AV612" i="3"/>
  <c r="AR612" i="3"/>
  <c r="AQ612" i="3"/>
  <c r="AP612" i="3"/>
  <c r="AN612" i="3"/>
  <c r="AL612" i="3"/>
  <c r="AK612" i="3"/>
  <c r="AJ612" i="3"/>
  <c r="AI612" i="3"/>
  <c r="AG612" i="3"/>
  <c r="AF612" i="3"/>
  <c r="AE612" i="3"/>
  <c r="AD612" i="3"/>
  <c r="AC612" i="3"/>
  <c r="AV611" i="3"/>
  <c r="AR611" i="3"/>
  <c r="AQ611" i="3"/>
  <c r="AP611" i="3"/>
  <c r="AN611" i="3"/>
  <c r="AL611" i="3"/>
  <c r="AK611" i="3"/>
  <c r="AJ611" i="3"/>
  <c r="AI611" i="3"/>
  <c r="AG611" i="3"/>
  <c r="AF611" i="3"/>
  <c r="AE611" i="3"/>
  <c r="AD611" i="3"/>
  <c r="AC611" i="3"/>
  <c r="AV610" i="3"/>
  <c r="AR610" i="3"/>
  <c r="AQ610" i="3"/>
  <c r="AP610" i="3"/>
  <c r="AN610" i="3"/>
  <c r="AL610" i="3"/>
  <c r="AK610" i="3"/>
  <c r="AJ610" i="3"/>
  <c r="AI610" i="3"/>
  <c r="AG610" i="3"/>
  <c r="AF610" i="3"/>
  <c r="AE610" i="3"/>
  <c r="AD610" i="3"/>
  <c r="AC610" i="3"/>
  <c r="AV609" i="3"/>
  <c r="AR609" i="3"/>
  <c r="AQ609" i="3"/>
  <c r="AP609" i="3"/>
  <c r="AN609" i="3"/>
  <c r="AL609" i="3"/>
  <c r="AK609" i="3"/>
  <c r="AJ609" i="3"/>
  <c r="AI609" i="3"/>
  <c r="AG609" i="3"/>
  <c r="AF609" i="3"/>
  <c r="AE609" i="3"/>
  <c r="AD609" i="3"/>
  <c r="AC609" i="3"/>
  <c r="AV608" i="3"/>
  <c r="AR608" i="3"/>
  <c r="AQ608" i="3"/>
  <c r="AP608" i="3"/>
  <c r="AN608" i="3"/>
  <c r="AL608" i="3"/>
  <c r="AK608" i="3"/>
  <c r="AJ608" i="3"/>
  <c r="AI608" i="3"/>
  <c r="AG608" i="3"/>
  <c r="AF608" i="3"/>
  <c r="AE608" i="3"/>
  <c r="AD608" i="3"/>
  <c r="AC608" i="3"/>
  <c r="AV607" i="3"/>
  <c r="AR607" i="3"/>
  <c r="AQ607" i="3"/>
  <c r="AP607" i="3"/>
  <c r="AN607" i="3"/>
  <c r="AL607" i="3"/>
  <c r="AK607" i="3"/>
  <c r="AJ607" i="3"/>
  <c r="AI607" i="3"/>
  <c r="AG607" i="3"/>
  <c r="AF607" i="3"/>
  <c r="AE607" i="3"/>
  <c r="AD607" i="3"/>
  <c r="AC607" i="3"/>
  <c r="AV606" i="3"/>
  <c r="AR606" i="3"/>
  <c r="AQ606" i="3"/>
  <c r="AP606" i="3"/>
  <c r="AN606" i="3"/>
  <c r="AL606" i="3"/>
  <c r="AK606" i="3"/>
  <c r="AJ606" i="3"/>
  <c r="AI606" i="3"/>
  <c r="AG606" i="3"/>
  <c r="AF606" i="3"/>
  <c r="AE606" i="3"/>
  <c r="AD606" i="3"/>
  <c r="AC606" i="3"/>
  <c r="AV605" i="3"/>
  <c r="AR605" i="3"/>
  <c r="AQ605" i="3"/>
  <c r="AP605" i="3"/>
  <c r="AN605" i="3"/>
  <c r="AL605" i="3"/>
  <c r="AK605" i="3"/>
  <c r="AJ605" i="3"/>
  <c r="AI605" i="3"/>
  <c r="AG605" i="3"/>
  <c r="AF605" i="3"/>
  <c r="AE605" i="3"/>
  <c r="AD605" i="3"/>
  <c r="AC605" i="3"/>
  <c r="AV604" i="3"/>
  <c r="AR604" i="3"/>
  <c r="AQ604" i="3"/>
  <c r="AP604" i="3"/>
  <c r="AN604" i="3"/>
  <c r="AL604" i="3"/>
  <c r="AK604" i="3"/>
  <c r="AJ604" i="3"/>
  <c r="AI604" i="3"/>
  <c r="AG604" i="3"/>
  <c r="AF604" i="3"/>
  <c r="AE604" i="3"/>
  <c r="AD604" i="3"/>
  <c r="AC604" i="3"/>
  <c r="AV603" i="3"/>
  <c r="AR603" i="3"/>
  <c r="AQ603" i="3"/>
  <c r="AP603" i="3"/>
  <c r="AN603" i="3"/>
  <c r="AL603" i="3"/>
  <c r="AK603" i="3"/>
  <c r="AJ603" i="3"/>
  <c r="AI603" i="3"/>
  <c r="AG603" i="3"/>
  <c r="AF603" i="3"/>
  <c r="AE603" i="3"/>
  <c r="AD603" i="3"/>
  <c r="AC603" i="3"/>
  <c r="AV602" i="3"/>
  <c r="AR602" i="3"/>
  <c r="AQ602" i="3"/>
  <c r="AP602" i="3"/>
  <c r="AN602" i="3"/>
  <c r="AL602" i="3"/>
  <c r="AK602" i="3"/>
  <c r="AJ602" i="3"/>
  <c r="AI602" i="3"/>
  <c r="AG602" i="3"/>
  <c r="AF602" i="3"/>
  <c r="AE602" i="3"/>
  <c r="AD602" i="3"/>
  <c r="AC602" i="3"/>
  <c r="AV601" i="3"/>
  <c r="AR601" i="3"/>
  <c r="AQ601" i="3"/>
  <c r="AP601" i="3"/>
  <c r="AN601" i="3"/>
  <c r="AL601" i="3"/>
  <c r="AK601" i="3"/>
  <c r="AJ601" i="3"/>
  <c r="AI601" i="3"/>
  <c r="AG601" i="3"/>
  <c r="AF601" i="3"/>
  <c r="AE601" i="3"/>
  <c r="AD601" i="3"/>
  <c r="AC601" i="3"/>
  <c r="AV600" i="3"/>
  <c r="AR600" i="3"/>
  <c r="AQ600" i="3"/>
  <c r="AP600" i="3"/>
  <c r="AN600" i="3"/>
  <c r="AL600" i="3"/>
  <c r="AK600" i="3"/>
  <c r="AJ600" i="3"/>
  <c r="AI600" i="3"/>
  <c r="AG600" i="3"/>
  <c r="AF600" i="3"/>
  <c r="AE600" i="3"/>
  <c r="AD600" i="3"/>
  <c r="AC600" i="3"/>
  <c r="AV599" i="3"/>
  <c r="AR599" i="3"/>
  <c r="AQ599" i="3"/>
  <c r="AP599" i="3"/>
  <c r="AN599" i="3"/>
  <c r="AL599" i="3"/>
  <c r="AK599" i="3"/>
  <c r="AJ599" i="3"/>
  <c r="AI599" i="3"/>
  <c r="AG599" i="3"/>
  <c r="AF599" i="3"/>
  <c r="AE599" i="3"/>
  <c r="AD599" i="3"/>
  <c r="AC599" i="3"/>
  <c r="AV598" i="3"/>
  <c r="AR598" i="3"/>
  <c r="AQ598" i="3"/>
  <c r="AP598" i="3"/>
  <c r="AN598" i="3"/>
  <c r="AL598" i="3"/>
  <c r="AK598" i="3"/>
  <c r="AJ598" i="3"/>
  <c r="AI598" i="3"/>
  <c r="AG598" i="3"/>
  <c r="AF598" i="3"/>
  <c r="AE598" i="3"/>
  <c r="AD598" i="3"/>
  <c r="AC598" i="3"/>
  <c r="AV597" i="3"/>
  <c r="AR597" i="3"/>
  <c r="AQ597" i="3"/>
  <c r="AP597" i="3"/>
  <c r="AN597" i="3"/>
  <c r="AL597" i="3"/>
  <c r="AK597" i="3"/>
  <c r="AJ597" i="3"/>
  <c r="AI597" i="3"/>
  <c r="AG597" i="3"/>
  <c r="AF597" i="3"/>
  <c r="AE597" i="3"/>
  <c r="AD597" i="3"/>
  <c r="AC597" i="3"/>
  <c r="AV596" i="3"/>
  <c r="AR596" i="3"/>
  <c r="AQ596" i="3"/>
  <c r="AP596" i="3"/>
  <c r="AN596" i="3"/>
  <c r="AL596" i="3"/>
  <c r="AK596" i="3"/>
  <c r="AJ596" i="3"/>
  <c r="AI596" i="3"/>
  <c r="AG596" i="3"/>
  <c r="AF596" i="3"/>
  <c r="AE596" i="3"/>
  <c r="AD596" i="3"/>
  <c r="AC596" i="3"/>
  <c r="AV595" i="3"/>
  <c r="AR595" i="3"/>
  <c r="AQ595" i="3"/>
  <c r="AP595" i="3"/>
  <c r="AN595" i="3"/>
  <c r="AL595" i="3"/>
  <c r="AK595" i="3"/>
  <c r="AJ595" i="3"/>
  <c r="AI595" i="3"/>
  <c r="AG595" i="3"/>
  <c r="AF595" i="3"/>
  <c r="AE595" i="3"/>
  <c r="AD595" i="3"/>
  <c r="AC595" i="3"/>
  <c r="AV594" i="3"/>
  <c r="AR594" i="3"/>
  <c r="AQ594" i="3"/>
  <c r="AP594" i="3"/>
  <c r="AN594" i="3"/>
  <c r="AL594" i="3"/>
  <c r="AK594" i="3"/>
  <c r="AJ594" i="3"/>
  <c r="AI594" i="3"/>
  <c r="AG594" i="3"/>
  <c r="AF594" i="3"/>
  <c r="AE594" i="3"/>
  <c r="AD594" i="3"/>
  <c r="AC594" i="3"/>
  <c r="AV593" i="3"/>
  <c r="AR593" i="3"/>
  <c r="AQ593" i="3"/>
  <c r="AP593" i="3"/>
  <c r="AN593" i="3"/>
  <c r="AL593" i="3"/>
  <c r="AK593" i="3"/>
  <c r="AJ593" i="3"/>
  <c r="AI593" i="3"/>
  <c r="AG593" i="3"/>
  <c r="AF593" i="3"/>
  <c r="AE593" i="3"/>
  <c r="AD593" i="3"/>
  <c r="AC593" i="3"/>
  <c r="AV592" i="3"/>
  <c r="AR592" i="3"/>
  <c r="AQ592" i="3"/>
  <c r="AP592" i="3"/>
  <c r="AN592" i="3"/>
  <c r="AL592" i="3"/>
  <c r="AK592" i="3"/>
  <c r="AJ592" i="3"/>
  <c r="AI592" i="3"/>
  <c r="AG592" i="3"/>
  <c r="AF592" i="3"/>
  <c r="AE592" i="3"/>
  <c r="AD592" i="3"/>
  <c r="AC592" i="3"/>
  <c r="AV591" i="3"/>
  <c r="AR591" i="3"/>
  <c r="AQ591" i="3"/>
  <c r="AP591" i="3"/>
  <c r="AN591" i="3"/>
  <c r="AL591" i="3"/>
  <c r="AK591" i="3"/>
  <c r="AJ591" i="3"/>
  <c r="AI591" i="3"/>
  <c r="AG591" i="3"/>
  <c r="AF591" i="3"/>
  <c r="AE591" i="3"/>
  <c r="AD591" i="3"/>
  <c r="AC591" i="3"/>
  <c r="AV590" i="3"/>
  <c r="AR590" i="3"/>
  <c r="AQ590" i="3"/>
  <c r="AP590" i="3"/>
  <c r="AN590" i="3"/>
  <c r="AL590" i="3"/>
  <c r="AK590" i="3"/>
  <c r="AJ590" i="3"/>
  <c r="AI590" i="3"/>
  <c r="AG590" i="3"/>
  <c r="AF590" i="3"/>
  <c r="AE590" i="3"/>
  <c r="AD590" i="3"/>
  <c r="AC590" i="3"/>
  <c r="AV589" i="3"/>
  <c r="AR589" i="3"/>
  <c r="AQ589" i="3"/>
  <c r="AP589" i="3"/>
  <c r="AN589" i="3"/>
  <c r="AL589" i="3"/>
  <c r="AK589" i="3"/>
  <c r="AJ589" i="3"/>
  <c r="AI589" i="3"/>
  <c r="AG589" i="3"/>
  <c r="AF589" i="3"/>
  <c r="AE589" i="3"/>
  <c r="AD589" i="3"/>
  <c r="AC589" i="3"/>
  <c r="AV588" i="3"/>
  <c r="AR588" i="3"/>
  <c r="AQ588" i="3"/>
  <c r="AP588" i="3"/>
  <c r="AN588" i="3"/>
  <c r="AL588" i="3"/>
  <c r="AK588" i="3"/>
  <c r="AJ588" i="3"/>
  <c r="AI588" i="3"/>
  <c r="AG588" i="3"/>
  <c r="AF588" i="3"/>
  <c r="AE588" i="3"/>
  <c r="AD588" i="3"/>
  <c r="AC588" i="3"/>
  <c r="AV587" i="3"/>
  <c r="AR587" i="3"/>
  <c r="AQ587" i="3"/>
  <c r="AP587" i="3"/>
  <c r="AN587" i="3"/>
  <c r="AL587" i="3"/>
  <c r="AK587" i="3"/>
  <c r="AJ587" i="3"/>
  <c r="AI587" i="3"/>
  <c r="AG587" i="3"/>
  <c r="AF587" i="3"/>
  <c r="AE587" i="3"/>
  <c r="AD587" i="3"/>
  <c r="AC587" i="3"/>
  <c r="AV586" i="3"/>
  <c r="AR586" i="3"/>
  <c r="AQ586" i="3"/>
  <c r="AP586" i="3"/>
  <c r="AN586" i="3"/>
  <c r="AL586" i="3"/>
  <c r="AK586" i="3"/>
  <c r="AJ586" i="3"/>
  <c r="AI586" i="3"/>
  <c r="AG586" i="3"/>
  <c r="AF586" i="3"/>
  <c r="AE586" i="3"/>
  <c r="AD586" i="3"/>
  <c r="AC586" i="3"/>
  <c r="AV585" i="3"/>
  <c r="AR585" i="3"/>
  <c r="AQ585" i="3"/>
  <c r="AP585" i="3"/>
  <c r="AN585" i="3"/>
  <c r="AL585" i="3"/>
  <c r="AK585" i="3"/>
  <c r="AJ585" i="3"/>
  <c r="AI585" i="3"/>
  <c r="AG585" i="3"/>
  <c r="AF585" i="3"/>
  <c r="AE585" i="3"/>
  <c r="AD585" i="3"/>
  <c r="AC585" i="3"/>
  <c r="AV584" i="3"/>
  <c r="AR584" i="3"/>
  <c r="AQ584" i="3"/>
  <c r="AP584" i="3"/>
  <c r="AN584" i="3"/>
  <c r="AL584" i="3"/>
  <c r="AK584" i="3"/>
  <c r="AJ584" i="3"/>
  <c r="AI584" i="3"/>
  <c r="AG584" i="3"/>
  <c r="AF584" i="3"/>
  <c r="AE584" i="3"/>
  <c r="AD584" i="3"/>
  <c r="AC584" i="3"/>
  <c r="AV583" i="3"/>
  <c r="AR583" i="3"/>
  <c r="AQ583" i="3"/>
  <c r="AP583" i="3"/>
  <c r="AN583" i="3"/>
  <c r="AL583" i="3"/>
  <c r="AK583" i="3"/>
  <c r="AJ583" i="3"/>
  <c r="AI583" i="3"/>
  <c r="AG583" i="3"/>
  <c r="AF583" i="3"/>
  <c r="AE583" i="3"/>
  <c r="AD583" i="3"/>
  <c r="AC583" i="3"/>
  <c r="AV582" i="3"/>
  <c r="AR582" i="3"/>
  <c r="AQ582" i="3"/>
  <c r="AP582" i="3"/>
  <c r="AN582" i="3"/>
  <c r="AL582" i="3"/>
  <c r="AK582" i="3"/>
  <c r="AJ582" i="3"/>
  <c r="AI582" i="3"/>
  <c r="AG582" i="3"/>
  <c r="AF582" i="3"/>
  <c r="AE582" i="3"/>
  <c r="AD582" i="3"/>
  <c r="AC582" i="3"/>
  <c r="AV581" i="3"/>
  <c r="AR581" i="3"/>
  <c r="AQ581" i="3"/>
  <c r="AP581" i="3"/>
  <c r="AN581" i="3"/>
  <c r="AL581" i="3"/>
  <c r="AK581" i="3"/>
  <c r="AJ581" i="3"/>
  <c r="AI581" i="3"/>
  <c r="AG581" i="3"/>
  <c r="AF581" i="3"/>
  <c r="AE581" i="3"/>
  <c r="AD581" i="3"/>
  <c r="AC581" i="3"/>
  <c r="AV580" i="3"/>
  <c r="AR580" i="3"/>
  <c r="AQ580" i="3"/>
  <c r="AP580" i="3"/>
  <c r="AN580" i="3"/>
  <c r="AL580" i="3"/>
  <c r="AK580" i="3"/>
  <c r="AJ580" i="3"/>
  <c r="AI580" i="3"/>
  <c r="AG580" i="3"/>
  <c r="AF580" i="3"/>
  <c r="AE580" i="3"/>
  <c r="AD580" i="3"/>
  <c r="AC580" i="3"/>
  <c r="AV579" i="3"/>
  <c r="AR579" i="3"/>
  <c r="AQ579" i="3"/>
  <c r="AP579" i="3"/>
  <c r="AN579" i="3"/>
  <c r="AL579" i="3"/>
  <c r="AK579" i="3"/>
  <c r="AJ579" i="3"/>
  <c r="AI579" i="3"/>
  <c r="AG579" i="3"/>
  <c r="AF579" i="3"/>
  <c r="AE579" i="3"/>
  <c r="AD579" i="3"/>
  <c r="AC579" i="3"/>
  <c r="AV578" i="3"/>
  <c r="AR578" i="3"/>
  <c r="AQ578" i="3"/>
  <c r="AP578" i="3"/>
  <c r="AN578" i="3"/>
  <c r="AL578" i="3"/>
  <c r="AK578" i="3"/>
  <c r="AJ578" i="3"/>
  <c r="AI578" i="3"/>
  <c r="AG578" i="3"/>
  <c r="AF578" i="3"/>
  <c r="AE578" i="3"/>
  <c r="AD578" i="3"/>
  <c r="AC578" i="3"/>
  <c r="AV577" i="3"/>
  <c r="AR577" i="3"/>
  <c r="AQ577" i="3"/>
  <c r="AP577" i="3"/>
  <c r="AN577" i="3"/>
  <c r="AL577" i="3"/>
  <c r="AK577" i="3"/>
  <c r="AJ577" i="3"/>
  <c r="AI577" i="3"/>
  <c r="AG577" i="3"/>
  <c r="AF577" i="3"/>
  <c r="AE577" i="3"/>
  <c r="AD577" i="3"/>
  <c r="AC577" i="3"/>
  <c r="AV576" i="3"/>
  <c r="AR576" i="3"/>
  <c r="AQ576" i="3"/>
  <c r="AP576" i="3"/>
  <c r="AN576" i="3"/>
  <c r="AL576" i="3"/>
  <c r="AK576" i="3"/>
  <c r="AJ576" i="3"/>
  <c r="AI576" i="3"/>
  <c r="AG576" i="3"/>
  <c r="AF576" i="3"/>
  <c r="AE576" i="3"/>
  <c r="AD576" i="3"/>
  <c r="AC576" i="3"/>
  <c r="AV575" i="3"/>
  <c r="AR575" i="3"/>
  <c r="AQ575" i="3"/>
  <c r="AP575" i="3"/>
  <c r="AN575" i="3"/>
  <c r="AL575" i="3"/>
  <c r="AK575" i="3"/>
  <c r="AJ575" i="3"/>
  <c r="AI575" i="3"/>
  <c r="AG575" i="3"/>
  <c r="AF575" i="3"/>
  <c r="AE575" i="3"/>
  <c r="AD575" i="3"/>
  <c r="AC575" i="3"/>
  <c r="AV574" i="3"/>
  <c r="AR574" i="3"/>
  <c r="AQ574" i="3"/>
  <c r="AP574" i="3"/>
  <c r="AN574" i="3"/>
  <c r="AL574" i="3"/>
  <c r="AK574" i="3"/>
  <c r="AJ574" i="3"/>
  <c r="AI574" i="3"/>
  <c r="AG574" i="3"/>
  <c r="AF574" i="3"/>
  <c r="AE574" i="3"/>
  <c r="AD574" i="3"/>
  <c r="AC574" i="3"/>
  <c r="AV573" i="3"/>
  <c r="AR573" i="3"/>
  <c r="AQ573" i="3"/>
  <c r="AP573" i="3"/>
  <c r="AN573" i="3"/>
  <c r="AL573" i="3"/>
  <c r="AK573" i="3"/>
  <c r="AJ573" i="3"/>
  <c r="AI573" i="3"/>
  <c r="AG573" i="3"/>
  <c r="AF573" i="3"/>
  <c r="AE573" i="3"/>
  <c r="AD573" i="3"/>
  <c r="AC573" i="3"/>
  <c r="AV572" i="3"/>
  <c r="AR572" i="3"/>
  <c r="AQ572" i="3"/>
  <c r="AP572" i="3"/>
  <c r="AN572" i="3"/>
  <c r="AL572" i="3"/>
  <c r="AK572" i="3"/>
  <c r="AJ572" i="3"/>
  <c r="AI572" i="3"/>
  <c r="AG572" i="3"/>
  <c r="AF572" i="3"/>
  <c r="AE572" i="3"/>
  <c r="AD572" i="3"/>
  <c r="AC572" i="3"/>
  <c r="AV571" i="3"/>
  <c r="AR571" i="3"/>
  <c r="AQ571" i="3"/>
  <c r="AP571" i="3"/>
  <c r="AN571" i="3"/>
  <c r="AL571" i="3"/>
  <c r="AK571" i="3"/>
  <c r="AJ571" i="3"/>
  <c r="AI571" i="3"/>
  <c r="AG571" i="3"/>
  <c r="AF571" i="3"/>
  <c r="AE571" i="3"/>
  <c r="AD571" i="3"/>
  <c r="AC571" i="3"/>
  <c r="AV570" i="3"/>
  <c r="AR570" i="3"/>
  <c r="AQ570" i="3"/>
  <c r="AP570" i="3"/>
  <c r="AN570" i="3"/>
  <c r="AL570" i="3"/>
  <c r="AK570" i="3"/>
  <c r="AJ570" i="3"/>
  <c r="AI570" i="3"/>
  <c r="AG570" i="3"/>
  <c r="AF570" i="3"/>
  <c r="AE570" i="3"/>
  <c r="AD570" i="3"/>
  <c r="AC570" i="3"/>
  <c r="AV569" i="3"/>
  <c r="AR569" i="3"/>
  <c r="AQ569" i="3"/>
  <c r="AP569" i="3"/>
  <c r="AN569" i="3"/>
  <c r="AL569" i="3"/>
  <c r="AK569" i="3"/>
  <c r="AJ569" i="3"/>
  <c r="AI569" i="3"/>
  <c r="AG569" i="3"/>
  <c r="AF569" i="3"/>
  <c r="AE569" i="3"/>
  <c r="AD569" i="3"/>
  <c r="AC569" i="3"/>
  <c r="AV568" i="3"/>
  <c r="AR568" i="3"/>
  <c r="AQ568" i="3"/>
  <c r="AP568" i="3"/>
  <c r="AN568" i="3"/>
  <c r="AL568" i="3"/>
  <c r="AK568" i="3"/>
  <c r="AJ568" i="3"/>
  <c r="AI568" i="3"/>
  <c r="AG568" i="3"/>
  <c r="AF568" i="3"/>
  <c r="AE568" i="3"/>
  <c r="AD568" i="3"/>
  <c r="AC568" i="3"/>
  <c r="AV567" i="3"/>
  <c r="AR567" i="3"/>
  <c r="AQ567" i="3"/>
  <c r="AP567" i="3"/>
  <c r="AN567" i="3"/>
  <c r="AL567" i="3"/>
  <c r="AK567" i="3"/>
  <c r="AJ567" i="3"/>
  <c r="AI567" i="3"/>
  <c r="AG567" i="3"/>
  <c r="AF567" i="3"/>
  <c r="AE567" i="3"/>
  <c r="AD567" i="3"/>
  <c r="AC567" i="3"/>
  <c r="AV566" i="3"/>
  <c r="AR566" i="3"/>
  <c r="AQ566" i="3"/>
  <c r="AP566" i="3"/>
  <c r="AN566" i="3"/>
  <c r="AL566" i="3"/>
  <c r="AK566" i="3"/>
  <c r="AJ566" i="3"/>
  <c r="AI566" i="3"/>
  <c r="AG566" i="3"/>
  <c r="AF566" i="3"/>
  <c r="AE566" i="3"/>
  <c r="AD566" i="3"/>
  <c r="AC566" i="3"/>
  <c r="AV565" i="3"/>
  <c r="AR565" i="3"/>
  <c r="AQ565" i="3"/>
  <c r="AP565" i="3"/>
  <c r="AN565" i="3"/>
  <c r="AL565" i="3"/>
  <c r="AK565" i="3"/>
  <c r="AJ565" i="3"/>
  <c r="AI565" i="3"/>
  <c r="AG565" i="3"/>
  <c r="AF565" i="3"/>
  <c r="AE565" i="3"/>
  <c r="AD565" i="3"/>
  <c r="AC565" i="3"/>
  <c r="AV564" i="3"/>
  <c r="AR564" i="3"/>
  <c r="AQ564" i="3"/>
  <c r="AP564" i="3"/>
  <c r="AN564" i="3"/>
  <c r="AL564" i="3"/>
  <c r="AK564" i="3"/>
  <c r="AJ564" i="3"/>
  <c r="AI564" i="3"/>
  <c r="AG564" i="3"/>
  <c r="AF564" i="3"/>
  <c r="AE564" i="3"/>
  <c r="AD564" i="3"/>
  <c r="AC564" i="3"/>
  <c r="AV563" i="3"/>
  <c r="AR563" i="3"/>
  <c r="AQ563" i="3"/>
  <c r="AP563" i="3"/>
  <c r="AN563" i="3"/>
  <c r="AL563" i="3"/>
  <c r="AK563" i="3"/>
  <c r="AJ563" i="3"/>
  <c r="AI563" i="3"/>
  <c r="AG563" i="3"/>
  <c r="AF563" i="3"/>
  <c r="AE563" i="3"/>
  <c r="AD563" i="3"/>
  <c r="AC563" i="3"/>
  <c r="AV562" i="3"/>
  <c r="AR562" i="3"/>
  <c r="AQ562" i="3"/>
  <c r="AP562" i="3"/>
  <c r="AN562" i="3"/>
  <c r="AL562" i="3"/>
  <c r="AK562" i="3"/>
  <c r="AJ562" i="3"/>
  <c r="AI562" i="3"/>
  <c r="AG562" i="3"/>
  <c r="AF562" i="3"/>
  <c r="AE562" i="3"/>
  <c r="AD562" i="3"/>
  <c r="AC562" i="3"/>
  <c r="AV561" i="3"/>
  <c r="AR561" i="3"/>
  <c r="AQ561" i="3"/>
  <c r="AP561" i="3"/>
  <c r="AN561" i="3"/>
  <c r="AL561" i="3"/>
  <c r="AK561" i="3"/>
  <c r="AJ561" i="3"/>
  <c r="AI561" i="3"/>
  <c r="AG561" i="3"/>
  <c r="AF561" i="3"/>
  <c r="AE561" i="3"/>
  <c r="AD561" i="3"/>
  <c r="AC561" i="3"/>
  <c r="AV560" i="3"/>
  <c r="AR560" i="3"/>
  <c r="AQ560" i="3"/>
  <c r="AP560" i="3"/>
  <c r="AN560" i="3"/>
  <c r="AL560" i="3"/>
  <c r="AK560" i="3"/>
  <c r="AJ560" i="3"/>
  <c r="AI560" i="3"/>
  <c r="AG560" i="3"/>
  <c r="AF560" i="3"/>
  <c r="AE560" i="3"/>
  <c r="AD560" i="3"/>
  <c r="AC560" i="3"/>
  <c r="AV559" i="3"/>
  <c r="AR559" i="3"/>
  <c r="AQ559" i="3"/>
  <c r="AP559" i="3"/>
  <c r="AN559" i="3"/>
  <c r="AL559" i="3"/>
  <c r="AK559" i="3"/>
  <c r="AJ559" i="3"/>
  <c r="AI559" i="3"/>
  <c r="AG559" i="3"/>
  <c r="AF559" i="3"/>
  <c r="AE559" i="3"/>
  <c r="AD559" i="3"/>
  <c r="AC559" i="3"/>
  <c r="AV558" i="3"/>
  <c r="AR558" i="3"/>
  <c r="AQ558" i="3"/>
  <c r="AP558" i="3"/>
  <c r="AN558" i="3"/>
  <c r="AL558" i="3"/>
  <c r="AK558" i="3"/>
  <c r="AJ558" i="3"/>
  <c r="AI558" i="3"/>
  <c r="AG558" i="3"/>
  <c r="AF558" i="3"/>
  <c r="AE558" i="3"/>
  <c r="AD558" i="3"/>
  <c r="AC558" i="3"/>
  <c r="AV557" i="3"/>
  <c r="AR557" i="3"/>
  <c r="AQ557" i="3"/>
  <c r="AP557" i="3"/>
  <c r="AN557" i="3"/>
  <c r="AL557" i="3"/>
  <c r="AK557" i="3"/>
  <c r="AJ557" i="3"/>
  <c r="AI557" i="3"/>
  <c r="AG557" i="3"/>
  <c r="AF557" i="3"/>
  <c r="AE557" i="3"/>
  <c r="AD557" i="3"/>
  <c r="AC557" i="3"/>
  <c r="AV556" i="3"/>
  <c r="AR556" i="3"/>
  <c r="AQ556" i="3"/>
  <c r="AP556" i="3"/>
  <c r="AN556" i="3"/>
  <c r="AL556" i="3"/>
  <c r="AK556" i="3"/>
  <c r="AJ556" i="3"/>
  <c r="AI556" i="3"/>
  <c r="AG556" i="3"/>
  <c r="AF556" i="3"/>
  <c r="AE556" i="3"/>
  <c r="AD556" i="3"/>
  <c r="AC556" i="3"/>
  <c r="AV555" i="3"/>
  <c r="AR555" i="3"/>
  <c r="AQ555" i="3"/>
  <c r="AP555" i="3"/>
  <c r="AN555" i="3"/>
  <c r="AL555" i="3"/>
  <c r="AK555" i="3"/>
  <c r="AJ555" i="3"/>
  <c r="AI555" i="3"/>
  <c r="AG555" i="3"/>
  <c r="AF555" i="3"/>
  <c r="AE555" i="3"/>
  <c r="AD555" i="3"/>
  <c r="AC555" i="3"/>
  <c r="AV554" i="3"/>
  <c r="AR554" i="3"/>
  <c r="AQ554" i="3"/>
  <c r="AP554" i="3"/>
  <c r="AN554" i="3"/>
  <c r="AL554" i="3"/>
  <c r="AK554" i="3"/>
  <c r="AJ554" i="3"/>
  <c r="AI554" i="3"/>
  <c r="AG554" i="3"/>
  <c r="AF554" i="3"/>
  <c r="AE554" i="3"/>
  <c r="AD554" i="3"/>
  <c r="AC554" i="3"/>
  <c r="AV553" i="3"/>
  <c r="AR553" i="3"/>
  <c r="AQ553" i="3"/>
  <c r="AP553" i="3"/>
  <c r="AN553" i="3"/>
  <c r="AL553" i="3"/>
  <c r="AK553" i="3"/>
  <c r="AJ553" i="3"/>
  <c r="AI553" i="3"/>
  <c r="AG553" i="3"/>
  <c r="AF553" i="3"/>
  <c r="AE553" i="3"/>
  <c r="AD553" i="3"/>
  <c r="AC553" i="3"/>
  <c r="AV552" i="3"/>
  <c r="AR552" i="3"/>
  <c r="AQ552" i="3"/>
  <c r="AP552" i="3"/>
  <c r="AN552" i="3"/>
  <c r="AL552" i="3"/>
  <c r="AK552" i="3"/>
  <c r="AJ552" i="3"/>
  <c r="AI552" i="3"/>
  <c r="AG552" i="3"/>
  <c r="AF552" i="3"/>
  <c r="AE552" i="3"/>
  <c r="AD552" i="3"/>
  <c r="AC552" i="3"/>
  <c r="AV551" i="3"/>
  <c r="AR551" i="3"/>
  <c r="AQ551" i="3"/>
  <c r="AP551" i="3"/>
  <c r="AN551" i="3"/>
  <c r="AL551" i="3"/>
  <c r="AK551" i="3"/>
  <c r="AJ551" i="3"/>
  <c r="AI551" i="3"/>
  <c r="AG551" i="3"/>
  <c r="AF551" i="3"/>
  <c r="AE551" i="3"/>
  <c r="AD551" i="3"/>
  <c r="AC551" i="3"/>
  <c r="AV550" i="3"/>
  <c r="AR550" i="3"/>
  <c r="AQ550" i="3"/>
  <c r="AP550" i="3"/>
  <c r="AN550" i="3"/>
  <c r="AL550" i="3"/>
  <c r="AK550" i="3"/>
  <c r="AJ550" i="3"/>
  <c r="AI550" i="3"/>
  <c r="AG550" i="3"/>
  <c r="AF550" i="3"/>
  <c r="AE550" i="3"/>
  <c r="AD550" i="3"/>
  <c r="AC550" i="3"/>
  <c r="AV549" i="3"/>
  <c r="AR549" i="3"/>
  <c r="AQ549" i="3"/>
  <c r="AP549" i="3"/>
  <c r="AN549" i="3"/>
  <c r="AL549" i="3"/>
  <c r="AK549" i="3"/>
  <c r="AJ549" i="3"/>
  <c r="AI549" i="3"/>
  <c r="AG549" i="3"/>
  <c r="AF549" i="3"/>
  <c r="AE549" i="3"/>
  <c r="AD549" i="3"/>
  <c r="AC549" i="3"/>
  <c r="AV548" i="3"/>
  <c r="AR548" i="3"/>
  <c r="AQ548" i="3"/>
  <c r="AP548" i="3"/>
  <c r="AN548" i="3"/>
  <c r="AL548" i="3"/>
  <c r="AK548" i="3"/>
  <c r="AJ548" i="3"/>
  <c r="AI548" i="3"/>
  <c r="AG548" i="3"/>
  <c r="AF548" i="3"/>
  <c r="AE548" i="3"/>
  <c r="AD548" i="3"/>
  <c r="AC548" i="3"/>
  <c r="AV547" i="3"/>
  <c r="AR547" i="3"/>
  <c r="AQ547" i="3"/>
  <c r="AP547" i="3"/>
  <c r="AN547" i="3"/>
  <c r="AL547" i="3"/>
  <c r="AK547" i="3"/>
  <c r="AJ547" i="3"/>
  <c r="AI547" i="3"/>
  <c r="AG547" i="3"/>
  <c r="AF547" i="3"/>
  <c r="AE547" i="3"/>
  <c r="AD547" i="3"/>
  <c r="AC547" i="3"/>
  <c r="AV546" i="3"/>
  <c r="AR546" i="3"/>
  <c r="AQ546" i="3"/>
  <c r="AP546" i="3"/>
  <c r="AN546" i="3"/>
  <c r="AL546" i="3"/>
  <c r="AK546" i="3"/>
  <c r="AJ546" i="3"/>
  <c r="AI546" i="3"/>
  <c r="AG546" i="3"/>
  <c r="AF546" i="3"/>
  <c r="AE546" i="3"/>
  <c r="AD546" i="3"/>
  <c r="AC546" i="3"/>
  <c r="AV545" i="3"/>
  <c r="AR545" i="3"/>
  <c r="AQ545" i="3"/>
  <c r="AP545" i="3"/>
  <c r="AN545" i="3"/>
  <c r="AL545" i="3"/>
  <c r="AK545" i="3"/>
  <c r="AJ545" i="3"/>
  <c r="AI545" i="3"/>
  <c r="AG545" i="3"/>
  <c r="AF545" i="3"/>
  <c r="AE545" i="3"/>
  <c r="AD545" i="3"/>
  <c r="AC545" i="3"/>
  <c r="AV544" i="3"/>
  <c r="AR544" i="3"/>
  <c r="AQ544" i="3"/>
  <c r="AP544" i="3"/>
  <c r="AN544" i="3"/>
  <c r="AL544" i="3"/>
  <c r="AK544" i="3"/>
  <c r="AJ544" i="3"/>
  <c r="AI544" i="3"/>
  <c r="AG544" i="3"/>
  <c r="AF544" i="3"/>
  <c r="AE544" i="3"/>
  <c r="AD544" i="3"/>
  <c r="AC544" i="3"/>
  <c r="AV543" i="3"/>
  <c r="AR543" i="3"/>
  <c r="AQ543" i="3"/>
  <c r="AP543" i="3"/>
  <c r="AN543" i="3"/>
  <c r="AL543" i="3"/>
  <c r="AK543" i="3"/>
  <c r="AJ543" i="3"/>
  <c r="AI543" i="3"/>
  <c r="AG543" i="3"/>
  <c r="AF543" i="3"/>
  <c r="AE543" i="3"/>
  <c r="AD543" i="3"/>
  <c r="AC543" i="3"/>
  <c r="AV542" i="3"/>
  <c r="AR542" i="3"/>
  <c r="AQ542" i="3"/>
  <c r="AP542" i="3"/>
  <c r="AN542" i="3"/>
  <c r="AL542" i="3"/>
  <c r="AK542" i="3"/>
  <c r="AJ542" i="3"/>
  <c r="AI542" i="3"/>
  <c r="AG542" i="3"/>
  <c r="AF542" i="3"/>
  <c r="AE542" i="3"/>
  <c r="AD542" i="3"/>
  <c r="AC542" i="3"/>
  <c r="AV541" i="3"/>
  <c r="AR541" i="3"/>
  <c r="AQ541" i="3"/>
  <c r="AP541" i="3"/>
  <c r="AN541" i="3"/>
  <c r="AL541" i="3"/>
  <c r="AK541" i="3"/>
  <c r="AJ541" i="3"/>
  <c r="AI541" i="3"/>
  <c r="AG541" i="3"/>
  <c r="AF541" i="3"/>
  <c r="AE541" i="3"/>
  <c r="AD541" i="3"/>
  <c r="AC541" i="3"/>
  <c r="AV540" i="3"/>
  <c r="AR540" i="3"/>
  <c r="AQ540" i="3"/>
  <c r="AP540" i="3"/>
  <c r="AN540" i="3"/>
  <c r="AL540" i="3"/>
  <c r="AK540" i="3"/>
  <c r="AJ540" i="3"/>
  <c r="AI540" i="3"/>
  <c r="AG540" i="3"/>
  <c r="AF540" i="3"/>
  <c r="AE540" i="3"/>
  <c r="AD540" i="3"/>
  <c r="AC540" i="3"/>
  <c r="AV539" i="3"/>
  <c r="AR539" i="3"/>
  <c r="AQ539" i="3"/>
  <c r="AP539" i="3"/>
  <c r="AN539" i="3"/>
  <c r="AL539" i="3"/>
  <c r="AK539" i="3"/>
  <c r="AJ539" i="3"/>
  <c r="AI539" i="3"/>
  <c r="AG539" i="3"/>
  <c r="AF539" i="3"/>
  <c r="AE539" i="3"/>
  <c r="AD539" i="3"/>
  <c r="AC539" i="3"/>
  <c r="AV538" i="3"/>
  <c r="AR538" i="3"/>
  <c r="AQ538" i="3"/>
  <c r="AP538" i="3"/>
  <c r="AN538" i="3"/>
  <c r="AL538" i="3"/>
  <c r="AK538" i="3"/>
  <c r="AJ538" i="3"/>
  <c r="AI538" i="3"/>
  <c r="AG538" i="3"/>
  <c r="AF538" i="3"/>
  <c r="AE538" i="3"/>
  <c r="AD538" i="3"/>
  <c r="AC538" i="3"/>
  <c r="AV537" i="3"/>
  <c r="AR537" i="3"/>
  <c r="AQ537" i="3"/>
  <c r="AP537" i="3"/>
  <c r="AN537" i="3"/>
  <c r="AL537" i="3"/>
  <c r="AK537" i="3"/>
  <c r="AJ537" i="3"/>
  <c r="AI537" i="3"/>
  <c r="AG537" i="3"/>
  <c r="AF537" i="3"/>
  <c r="AE537" i="3"/>
  <c r="AD537" i="3"/>
  <c r="AC537" i="3"/>
  <c r="AV536" i="3"/>
  <c r="AR536" i="3"/>
  <c r="AQ536" i="3"/>
  <c r="AP536" i="3"/>
  <c r="AN536" i="3"/>
  <c r="AL536" i="3"/>
  <c r="AK536" i="3"/>
  <c r="AJ536" i="3"/>
  <c r="AI536" i="3"/>
  <c r="AG536" i="3"/>
  <c r="AF536" i="3"/>
  <c r="AE536" i="3"/>
  <c r="AD536" i="3"/>
  <c r="AC536" i="3"/>
  <c r="AV535" i="3"/>
  <c r="AR535" i="3"/>
  <c r="AQ535" i="3"/>
  <c r="AP535" i="3"/>
  <c r="AN535" i="3"/>
  <c r="AL535" i="3"/>
  <c r="AK535" i="3"/>
  <c r="AJ535" i="3"/>
  <c r="AI535" i="3"/>
  <c r="AG535" i="3"/>
  <c r="AF535" i="3"/>
  <c r="AE535" i="3"/>
  <c r="AD535" i="3"/>
  <c r="AC535" i="3"/>
  <c r="AV534" i="3"/>
  <c r="AR534" i="3"/>
  <c r="AQ534" i="3"/>
  <c r="AP534" i="3"/>
  <c r="AN534" i="3"/>
  <c r="AL534" i="3"/>
  <c r="AK534" i="3"/>
  <c r="AJ534" i="3"/>
  <c r="AI534" i="3"/>
  <c r="AG534" i="3"/>
  <c r="AF534" i="3"/>
  <c r="AE534" i="3"/>
  <c r="AD534" i="3"/>
  <c r="AC534" i="3"/>
  <c r="AV533" i="3"/>
  <c r="AR533" i="3"/>
  <c r="AQ533" i="3"/>
  <c r="AP533" i="3"/>
  <c r="AN533" i="3"/>
  <c r="AL533" i="3"/>
  <c r="AK533" i="3"/>
  <c r="AJ533" i="3"/>
  <c r="AI533" i="3"/>
  <c r="AG533" i="3"/>
  <c r="AF533" i="3"/>
  <c r="AE533" i="3"/>
  <c r="AD533" i="3"/>
  <c r="AC533" i="3"/>
  <c r="AV532" i="3"/>
  <c r="AR532" i="3"/>
  <c r="AQ532" i="3"/>
  <c r="AP532" i="3"/>
  <c r="AN532" i="3"/>
  <c r="AL532" i="3"/>
  <c r="AK532" i="3"/>
  <c r="AJ532" i="3"/>
  <c r="AI532" i="3"/>
  <c r="AG532" i="3"/>
  <c r="AF532" i="3"/>
  <c r="AE532" i="3"/>
  <c r="AD532" i="3"/>
  <c r="AC532" i="3"/>
  <c r="AV531" i="3"/>
  <c r="AR531" i="3"/>
  <c r="AQ531" i="3"/>
  <c r="AP531" i="3"/>
  <c r="AN531" i="3"/>
  <c r="AL531" i="3"/>
  <c r="AK531" i="3"/>
  <c r="AJ531" i="3"/>
  <c r="AI531" i="3"/>
  <c r="AG531" i="3"/>
  <c r="AF531" i="3"/>
  <c r="AE531" i="3"/>
  <c r="AD531" i="3"/>
  <c r="AC531" i="3"/>
  <c r="AV530" i="3"/>
  <c r="AR530" i="3"/>
  <c r="AQ530" i="3"/>
  <c r="AP530" i="3"/>
  <c r="AN530" i="3"/>
  <c r="AL530" i="3"/>
  <c r="AK530" i="3"/>
  <c r="AJ530" i="3"/>
  <c r="AI530" i="3"/>
  <c r="AG530" i="3"/>
  <c r="AF530" i="3"/>
  <c r="AE530" i="3"/>
  <c r="AD530" i="3"/>
  <c r="AC530" i="3"/>
  <c r="AV529" i="3"/>
  <c r="AR529" i="3"/>
  <c r="AQ529" i="3"/>
  <c r="AP529" i="3"/>
  <c r="AN529" i="3"/>
  <c r="AL529" i="3"/>
  <c r="AK529" i="3"/>
  <c r="AJ529" i="3"/>
  <c r="AI529" i="3"/>
  <c r="AG529" i="3"/>
  <c r="AF529" i="3"/>
  <c r="AE529" i="3"/>
  <c r="AD529" i="3"/>
  <c r="AC529" i="3"/>
  <c r="AV528" i="3"/>
  <c r="AR528" i="3"/>
  <c r="AQ528" i="3"/>
  <c r="AP528" i="3"/>
  <c r="AN528" i="3"/>
  <c r="AL528" i="3"/>
  <c r="AK528" i="3"/>
  <c r="AJ528" i="3"/>
  <c r="AI528" i="3"/>
  <c r="AG528" i="3"/>
  <c r="AF528" i="3"/>
  <c r="AE528" i="3"/>
  <c r="AD528" i="3"/>
  <c r="AC528" i="3"/>
  <c r="AV527" i="3"/>
  <c r="AR527" i="3"/>
  <c r="AQ527" i="3"/>
  <c r="AP527" i="3"/>
  <c r="AN527" i="3"/>
  <c r="AL527" i="3"/>
  <c r="AK527" i="3"/>
  <c r="AJ527" i="3"/>
  <c r="AI527" i="3"/>
  <c r="AG527" i="3"/>
  <c r="AF527" i="3"/>
  <c r="AE527" i="3"/>
  <c r="AD527" i="3"/>
  <c r="AC527" i="3"/>
  <c r="AV526" i="3"/>
  <c r="AR526" i="3"/>
  <c r="AQ526" i="3"/>
  <c r="AP526" i="3"/>
  <c r="AN526" i="3"/>
  <c r="AL526" i="3"/>
  <c r="AK526" i="3"/>
  <c r="AJ526" i="3"/>
  <c r="AI526" i="3"/>
  <c r="AG526" i="3"/>
  <c r="AF526" i="3"/>
  <c r="AE526" i="3"/>
  <c r="AD526" i="3"/>
  <c r="AC526" i="3"/>
  <c r="AV525" i="3"/>
  <c r="AR525" i="3"/>
  <c r="AQ525" i="3"/>
  <c r="AP525" i="3"/>
  <c r="AN525" i="3"/>
  <c r="AL525" i="3"/>
  <c r="AK525" i="3"/>
  <c r="AJ525" i="3"/>
  <c r="AI525" i="3"/>
  <c r="AG525" i="3"/>
  <c r="AF525" i="3"/>
  <c r="AE525" i="3"/>
  <c r="AD525" i="3"/>
  <c r="AC525" i="3"/>
  <c r="AV524" i="3"/>
  <c r="AR524" i="3"/>
  <c r="AQ524" i="3"/>
  <c r="AP524" i="3"/>
  <c r="AN524" i="3"/>
  <c r="AL524" i="3"/>
  <c r="AK524" i="3"/>
  <c r="AJ524" i="3"/>
  <c r="AI524" i="3"/>
  <c r="AG524" i="3"/>
  <c r="AF524" i="3"/>
  <c r="AE524" i="3"/>
  <c r="AD524" i="3"/>
  <c r="AC524" i="3"/>
  <c r="AV523" i="3"/>
  <c r="AR523" i="3"/>
  <c r="AQ523" i="3"/>
  <c r="AP523" i="3"/>
  <c r="AN523" i="3"/>
  <c r="AL523" i="3"/>
  <c r="AK523" i="3"/>
  <c r="AJ523" i="3"/>
  <c r="AI523" i="3"/>
  <c r="AG523" i="3"/>
  <c r="AF523" i="3"/>
  <c r="AE523" i="3"/>
  <c r="AD523" i="3"/>
  <c r="AC523" i="3"/>
  <c r="AV522" i="3"/>
  <c r="AR522" i="3"/>
  <c r="AQ522" i="3"/>
  <c r="AP522" i="3"/>
  <c r="AN522" i="3"/>
  <c r="AL522" i="3"/>
  <c r="AK522" i="3"/>
  <c r="AJ522" i="3"/>
  <c r="AI522" i="3"/>
  <c r="AG522" i="3"/>
  <c r="AF522" i="3"/>
  <c r="AE522" i="3"/>
  <c r="AD522" i="3"/>
  <c r="AC522" i="3"/>
  <c r="AV521" i="3"/>
  <c r="AR521" i="3"/>
  <c r="AQ521" i="3"/>
  <c r="AP521" i="3"/>
  <c r="AN521" i="3"/>
  <c r="AL521" i="3"/>
  <c r="AK521" i="3"/>
  <c r="AJ521" i="3"/>
  <c r="AI521" i="3"/>
  <c r="AG521" i="3"/>
  <c r="AF521" i="3"/>
  <c r="AE521" i="3"/>
  <c r="AD521" i="3"/>
  <c r="AC521" i="3"/>
  <c r="AV520" i="3"/>
  <c r="AR520" i="3"/>
  <c r="AQ520" i="3"/>
  <c r="AP520" i="3"/>
  <c r="AN520" i="3"/>
  <c r="AL520" i="3"/>
  <c r="AK520" i="3"/>
  <c r="AJ520" i="3"/>
  <c r="AI520" i="3"/>
  <c r="AG520" i="3"/>
  <c r="AF520" i="3"/>
  <c r="AE520" i="3"/>
  <c r="AD520" i="3"/>
  <c r="AC520" i="3"/>
  <c r="AV519" i="3"/>
  <c r="AR519" i="3"/>
  <c r="AQ519" i="3"/>
  <c r="AP519" i="3"/>
  <c r="AN519" i="3"/>
  <c r="AL519" i="3"/>
  <c r="AK519" i="3"/>
  <c r="AJ519" i="3"/>
  <c r="AI519" i="3"/>
  <c r="AG519" i="3"/>
  <c r="AF519" i="3"/>
  <c r="AE519" i="3"/>
  <c r="AD519" i="3"/>
  <c r="AC519" i="3"/>
  <c r="AV518" i="3"/>
  <c r="AR518" i="3"/>
  <c r="AQ518" i="3"/>
  <c r="AP518" i="3"/>
  <c r="AN518" i="3"/>
  <c r="AL518" i="3"/>
  <c r="AK518" i="3"/>
  <c r="AJ518" i="3"/>
  <c r="AI518" i="3"/>
  <c r="AG518" i="3"/>
  <c r="AF518" i="3"/>
  <c r="AE518" i="3"/>
  <c r="AD518" i="3"/>
  <c r="AC518" i="3"/>
  <c r="AV517" i="3"/>
  <c r="AR517" i="3"/>
  <c r="AQ517" i="3"/>
  <c r="AP517" i="3"/>
  <c r="AN517" i="3"/>
  <c r="AL517" i="3"/>
  <c r="AK517" i="3"/>
  <c r="AJ517" i="3"/>
  <c r="AI517" i="3"/>
  <c r="AG517" i="3"/>
  <c r="AF517" i="3"/>
  <c r="AE517" i="3"/>
  <c r="AD517" i="3"/>
  <c r="AC517" i="3"/>
  <c r="AV516" i="3"/>
  <c r="AR516" i="3"/>
  <c r="AQ516" i="3"/>
  <c r="AP516" i="3"/>
  <c r="AN516" i="3"/>
  <c r="AL516" i="3"/>
  <c r="AK516" i="3"/>
  <c r="AJ516" i="3"/>
  <c r="AI516" i="3"/>
  <c r="AG516" i="3"/>
  <c r="AF516" i="3"/>
  <c r="AE516" i="3"/>
  <c r="AD516" i="3"/>
  <c r="AC516" i="3"/>
  <c r="AV515" i="3"/>
  <c r="AR515" i="3"/>
  <c r="AQ515" i="3"/>
  <c r="AP515" i="3"/>
  <c r="AN515" i="3"/>
  <c r="AL515" i="3"/>
  <c r="AK515" i="3"/>
  <c r="AJ515" i="3"/>
  <c r="AI515" i="3"/>
  <c r="AG515" i="3"/>
  <c r="AF515" i="3"/>
  <c r="AE515" i="3"/>
  <c r="AD515" i="3"/>
  <c r="AC515" i="3"/>
  <c r="AV514" i="3"/>
  <c r="AR514" i="3"/>
  <c r="AQ514" i="3"/>
  <c r="AP514" i="3"/>
  <c r="AN514" i="3"/>
  <c r="AL514" i="3"/>
  <c r="AK514" i="3"/>
  <c r="AJ514" i="3"/>
  <c r="AI514" i="3"/>
  <c r="AG514" i="3"/>
  <c r="AF514" i="3"/>
  <c r="AE514" i="3"/>
  <c r="AD514" i="3"/>
  <c r="AC514" i="3"/>
  <c r="AV513" i="3"/>
  <c r="AR513" i="3"/>
  <c r="AQ513" i="3"/>
  <c r="AP513" i="3"/>
  <c r="AN513" i="3"/>
  <c r="AL513" i="3"/>
  <c r="AK513" i="3"/>
  <c r="AJ513" i="3"/>
  <c r="AI513" i="3"/>
  <c r="AG513" i="3"/>
  <c r="AF513" i="3"/>
  <c r="AE513" i="3"/>
  <c r="AD513" i="3"/>
  <c r="AC513" i="3"/>
  <c r="AV512" i="3"/>
  <c r="AR512" i="3"/>
  <c r="AQ512" i="3"/>
  <c r="AP512" i="3"/>
  <c r="AN512" i="3"/>
  <c r="AL512" i="3"/>
  <c r="AK512" i="3"/>
  <c r="AJ512" i="3"/>
  <c r="AI512" i="3"/>
  <c r="AG512" i="3"/>
  <c r="AF512" i="3"/>
  <c r="AE512" i="3"/>
  <c r="AD512" i="3"/>
  <c r="AC512" i="3"/>
  <c r="AV511" i="3"/>
  <c r="AR511" i="3"/>
  <c r="AQ511" i="3"/>
  <c r="AP511" i="3"/>
  <c r="AN511" i="3"/>
  <c r="AL511" i="3"/>
  <c r="AK511" i="3"/>
  <c r="AJ511" i="3"/>
  <c r="AI511" i="3"/>
  <c r="AG511" i="3"/>
  <c r="AF511" i="3"/>
  <c r="AE511" i="3"/>
  <c r="AD511" i="3"/>
  <c r="AC511" i="3"/>
  <c r="AV510" i="3"/>
  <c r="AR510" i="3"/>
  <c r="AQ510" i="3"/>
  <c r="AP510" i="3"/>
  <c r="AN510" i="3"/>
  <c r="AL510" i="3"/>
  <c r="AK510" i="3"/>
  <c r="AJ510" i="3"/>
  <c r="AI510" i="3"/>
  <c r="AG510" i="3"/>
  <c r="AF510" i="3"/>
  <c r="AE510" i="3"/>
  <c r="AD510" i="3"/>
  <c r="AC510" i="3"/>
  <c r="AV509" i="3"/>
  <c r="AR509" i="3"/>
  <c r="AQ509" i="3"/>
  <c r="AP509" i="3"/>
  <c r="AN509" i="3"/>
  <c r="AL509" i="3"/>
  <c r="AK509" i="3"/>
  <c r="AJ509" i="3"/>
  <c r="AI509" i="3"/>
  <c r="AG509" i="3"/>
  <c r="AF509" i="3"/>
  <c r="AE509" i="3"/>
  <c r="AD509" i="3"/>
  <c r="AC509" i="3"/>
  <c r="AV508" i="3"/>
  <c r="AR508" i="3"/>
  <c r="AQ508" i="3"/>
  <c r="AP508" i="3"/>
  <c r="AN508" i="3"/>
  <c r="AL508" i="3"/>
  <c r="AK508" i="3"/>
  <c r="AJ508" i="3"/>
  <c r="AI508" i="3"/>
  <c r="AG508" i="3"/>
  <c r="AF508" i="3"/>
  <c r="AE508" i="3"/>
  <c r="AD508" i="3"/>
  <c r="AC508" i="3"/>
  <c r="AV507" i="3"/>
  <c r="AR507" i="3"/>
  <c r="AQ507" i="3"/>
  <c r="AP507" i="3"/>
  <c r="AN507" i="3"/>
  <c r="AL507" i="3"/>
  <c r="AK507" i="3"/>
  <c r="AJ507" i="3"/>
  <c r="AI507" i="3"/>
  <c r="AG507" i="3"/>
  <c r="AF507" i="3"/>
  <c r="AE507" i="3"/>
  <c r="AD507" i="3"/>
  <c r="AC507" i="3"/>
  <c r="AV506" i="3"/>
  <c r="AR506" i="3"/>
  <c r="AQ506" i="3"/>
  <c r="AP506" i="3"/>
  <c r="AN506" i="3"/>
  <c r="AL506" i="3"/>
  <c r="AK506" i="3"/>
  <c r="AJ506" i="3"/>
  <c r="AI506" i="3"/>
  <c r="AG506" i="3"/>
  <c r="AF506" i="3"/>
  <c r="AE506" i="3"/>
  <c r="AD506" i="3"/>
  <c r="AC506" i="3"/>
  <c r="AV505" i="3"/>
  <c r="AR505" i="3"/>
  <c r="AQ505" i="3"/>
  <c r="AP505" i="3"/>
  <c r="AN505" i="3"/>
  <c r="AL505" i="3"/>
  <c r="AK505" i="3"/>
  <c r="AJ505" i="3"/>
  <c r="AI505" i="3"/>
  <c r="AG505" i="3"/>
  <c r="AF505" i="3"/>
  <c r="AE505" i="3"/>
  <c r="AD505" i="3"/>
  <c r="AC505" i="3"/>
  <c r="AV504" i="3"/>
  <c r="AR504" i="3"/>
  <c r="AQ504" i="3"/>
  <c r="AP504" i="3"/>
  <c r="AN504" i="3"/>
  <c r="AL504" i="3"/>
  <c r="AK504" i="3"/>
  <c r="AJ504" i="3"/>
  <c r="AI504" i="3"/>
  <c r="AG504" i="3"/>
  <c r="AF504" i="3"/>
  <c r="AE504" i="3"/>
  <c r="AD504" i="3"/>
  <c r="AC504" i="3"/>
  <c r="AV503" i="3"/>
  <c r="AR503" i="3"/>
  <c r="AQ503" i="3"/>
  <c r="AP503" i="3"/>
  <c r="AN503" i="3"/>
  <c r="AL503" i="3"/>
  <c r="AK503" i="3"/>
  <c r="AJ503" i="3"/>
  <c r="AI503" i="3"/>
  <c r="AG503" i="3"/>
  <c r="AF503" i="3"/>
  <c r="AE503" i="3"/>
  <c r="AD503" i="3"/>
  <c r="AC503" i="3"/>
  <c r="AV502" i="3"/>
  <c r="AR502" i="3"/>
  <c r="AQ502" i="3"/>
  <c r="AP502" i="3"/>
  <c r="AN502" i="3"/>
  <c r="AL502" i="3"/>
  <c r="AK502" i="3"/>
  <c r="AJ502" i="3"/>
  <c r="AI502" i="3"/>
  <c r="AG502" i="3"/>
  <c r="AF502" i="3"/>
  <c r="AE502" i="3"/>
  <c r="AD502" i="3"/>
  <c r="AC502" i="3"/>
  <c r="AV501" i="3"/>
  <c r="AR501" i="3"/>
  <c r="AQ501" i="3"/>
  <c r="AP501" i="3"/>
  <c r="AN501" i="3"/>
  <c r="AL501" i="3"/>
  <c r="AK501" i="3"/>
  <c r="AJ501" i="3"/>
  <c r="AI501" i="3"/>
  <c r="AG501" i="3"/>
  <c r="AF501" i="3"/>
  <c r="AE501" i="3"/>
  <c r="AD501" i="3"/>
  <c r="AC501" i="3"/>
  <c r="AV500" i="3"/>
  <c r="AR500" i="3"/>
  <c r="AQ500" i="3"/>
  <c r="AP500" i="3"/>
  <c r="AN500" i="3"/>
  <c r="AL500" i="3"/>
  <c r="AK500" i="3"/>
  <c r="AJ500" i="3"/>
  <c r="AI500" i="3"/>
  <c r="AG500" i="3"/>
  <c r="AF500" i="3"/>
  <c r="AE500" i="3"/>
  <c r="AD500" i="3"/>
  <c r="AC500" i="3"/>
  <c r="AV499" i="3"/>
  <c r="AR499" i="3"/>
  <c r="AQ499" i="3"/>
  <c r="AP499" i="3"/>
  <c r="AN499" i="3"/>
  <c r="AL499" i="3"/>
  <c r="AK499" i="3"/>
  <c r="AJ499" i="3"/>
  <c r="AI499" i="3"/>
  <c r="AG499" i="3"/>
  <c r="AF499" i="3"/>
  <c r="AE499" i="3"/>
  <c r="AD499" i="3"/>
  <c r="AC499" i="3"/>
  <c r="AV498" i="3"/>
  <c r="AR498" i="3"/>
  <c r="AQ498" i="3"/>
  <c r="AP498" i="3"/>
  <c r="AN498" i="3"/>
  <c r="AL498" i="3"/>
  <c r="AK498" i="3"/>
  <c r="AJ498" i="3"/>
  <c r="AI498" i="3"/>
  <c r="AG498" i="3"/>
  <c r="AF498" i="3"/>
  <c r="AE498" i="3"/>
  <c r="AD498" i="3"/>
  <c r="AC498" i="3"/>
  <c r="AV497" i="3"/>
  <c r="AR497" i="3"/>
  <c r="AQ497" i="3"/>
  <c r="AP497" i="3"/>
  <c r="AN497" i="3"/>
  <c r="AL497" i="3"/>
  <c r="AK497" i="3"/>
  <c r="AJ497" i="3"/>
  <c r="AI497" i="3"/>
  <c r="AG497" i="3"/>
  <c r="AF497" i="3"/>
  <c r="AE497" i="3"/>
  <c r="AD497" i="3"/>
  <c r="AC497" i="3"/>
  <c r="AV496" i="3"/>
  <c r="AR496" i="3"/>
  <c r="AQ496" i="3"/>
  <c r="AP496" i="3"/>
  <c r="AN496" i="3"/>
  <c r="AL496" i="3"/>
  <c r="AK496" i="3"/>
  <c r="AJ496" i="3"/>
  <c r="AI496" i="3"/>
  <c r="AG496" i="3"/>
  <c r="AF496" i="3"/>
  <c r="AE496" i="3"/>
  <c r="AD496" i="3"/>
  <c r="AC496" i="3"/>
  <c r="AV495" i="3"/>
  <c r="AR495" i="3"/>
  <c r="AQ495" i="3"/>
  <c r="AP495" i="3"/>
  <c r="AN495" i="3"/>
  <c r="AL495" i="3"/>
  <c r="AK495" i="3"/>
  <c r="AJ495" i="3"/>
  <c r="AI495" i="3"/>
  <c r="AG495" i="3"/>
  <c r="AF495" i="3"/>
  <c r="AE495" i="3"/>
  <c r="AD495" i="3"/>
  <c r="AC495" i="3"/>
  <c r="AV494" i="3"/>
  <c r="AR494" i="3"/>
  <c r="AQ494" i="3"/>
  <c r="AP494" i="3"/>
  <c r="AN494" i="3"/>
  <c r="AL494" i="3"/>
  <c r="AK494" i="3"/>
  <c r="AJ494" i="3"/>
  <c r="AI494" i="3"/>
  <c r="AG494" i="3"/>
  <c r="AF494" i="3"/>
  <c r="AE494" i="3"/>
  <c r="AD494" i="3"/>
  <c r="AC494" i="3"/>
  <c r="AV493" i="3"/>
  <c r="AR493" i="3"/>
  <c r="AQ493" i="3"/>
  <c r="AP493" i="3"/>
  <c r="AN493" i="3"/>
  <c r="AL493" i="3"/>
  <c r="AK493" i="3"/>
  <c r="AJ493" i="3"/>
  <c r="AI493" i="3"/>
  <c r="AG493" i="3"/>
  <c r="AF493" i="3"/>
  <c r="AE493" i="3"/>
  <c r="AD493" i="3"/>
  <c r="AC493" i="3"/>
  <c r="AV492" i="3"/>
  <c r="AR492" i="3"/>
  <c r="AQ492" i="3"/>
  <c r="AP492" i="3"/>
  <c r="AN492" i="3"/>
  <c r="AL492" i="3"/>
  <c r="AK492" i="3"/>
  <c r="AJ492" i="3"/>
  <c r="AI492" i="3"/>
  <c r="AG492" i="3"/>
  <c r="AF492" i="3"/>
  <c r="AE492" i="3"/>
  <c r="AD492" i="3"/>
  <c r="AC492" i="3"/>
  <c r="AV491" i="3"/>
  <c r="AR491" i="3"/>
  <c r="AQ491" i="3"/>
  <c r="AP491" i="3"/>
  <c r="AN491" i="3"/>
  <c r="AL491" i="3"/>
  <c r="AK491" i="3"/>
  <c r="AJ491" i="3"/>
  <c r="AI491" i="3"/>
  <c r="AG491" i="3"/>
  <c r="AF491" i="3"/>
  <c r="AE491" i="3"/>
  <c r="AD491" i="3"/>
  <c r="AC491" i="3"/>
  <c r="AV490" i="3"/>
  <c r="AR490" i="3"/>
  <c r="AQ490" i="3"/>
  <c r="AP490" i="3"/>
  <c r="AN490" i="3"/>
  <c r="AL490" i="3"/>
  <c r="AK490" i="3"/>
  <c r="AJ490" i="3"/>
  <c r="AI490" i="3"/>
  <c r="AG490" i="3"/>
  <c r="AF490" i="3"/>
  <c r="AE490" i="3"/>
  <c r="AD490" i="3"/>
  <c r="AC490" i="3"/>
  <c r="AV489" i="3"/>
  <c r="AR489" i="3"/>
  <c r="AQ489" i="3"/>
  <c r="AP489" i="3"/>
  <c r="AN489" i="3"/>
  <c r="AL489" i="3"/>
  <c r="AK489" i="3"/>
  <c r="AJ489" i="3"/>
  <c r="AI489" i="3"/>
  <c r="AG489" i="3"/>
  <c r="AF489" i="3"/>
  <c r="AE489" i="3"/>
  <c r="AD489" i="3"/>
  <c r="AC489" i="3"/>
  <c r="AV488" i="3"/>
  <c r="AR488" i="3"/>
  <c r="AQ488" i="3"/>
  <c r="AP488" i="3"/>
  <c r="AN488" i="3"/>
  <c r="AL488" i="3"/>
  <c r="AK488" i="3"/>
  <c r="AJ488" i="3"/>
  <c r="AI488" i="3"/>
  <c r="AG488" i="3"/>
  <c r="AF488" i="3"/>
  <c r="AE488" i="3"/>
  <c r="AD488" i="3"/>
  <c r="AC488" i="3"/>
  <c r="AV487" i="3"/>
  <c r="AR487" i="3"/>
  <c r="AQ487" i="3"/>
  <c r="AP487" i="3"/>
  <c r="AN487" i="3"/>
  <c r="AL487" i="3"/>
  <c r="AK487" i="3"/>
  <c r="AJ487" i="3"/>
  <c r="AI487" i="3"/>
  <c r="AG487" i="3"/>
  <c r="AF487" i="3"/>
  <c r="AE487" i="3"/>
  <c r="AD487" i="3"/>
  <c r="AC487" i="3"/>
  <c r="AV486" i="3"/>
  <c r="AR486" i="3"/>
  <c r="AQ486" i="3"/>
  <c r="AP486" i="3"/>
  <c r="AN486" i="3"/>
  <c r="AL486" i="3"/>
  <c r="AK486" i="3"/>
  <c r="AJ486" i="3"/>
  <c r="AI486" i="3"/>
  <c r="AG486" i="3"/>
  <c r="AF486" i="3"/>
  <c r="AE486" i="3"/>
  <c r="AD486" i="3"/>
  <c r="AC486" i="3"/>
  <c r="AV485" i="3"/>
  <c r="AR485" i="3"/>
  <c r="AQ485" i="3"/>
  <c r="AP485" i="3"/>
  <c r="AN485" i="3"/>
  <c r="AL485" i="3"/>
  <c r="AK485" i="3"/>
  <c r="AJ485" i="3"/>
  <c r="AI485" i="3"/>
  <c r="AG485" i="3"/>
  <c r="AF485" i="3"/>
  <c r="AE485" i="3"/>
  <c r="AD485" i="3"/>
  <c r="AC485" i="3"/>
  <c r="AV484" i="3"/>
  <c r="AR484" i="3"/>
  <c r="AQ484" i="3"/>
  <c r="AP484" i="3"/>
  <c r="AN484" i="3"/>
  <c r="AL484" i="3"/>
  <c r="AK484" i="3"/>
  <c r="AJ484" i="3"/>
  <c r="AI484" i="3"/>
  <c r="AG484" i="3"/>
  <c r="AF484" i="3"/>
  <c r="AE484" i="3"/>
  <c r="AD484" i="3"/>
  <c r="AC484" i="3"/>
  <c r="AV483" i="3"/>
  <c r="AR483" i="3"/>
  <c r="AQ483" i="3"/>
  <c r="AP483" i="3"/>
  <c r="AN483" i="3"/>
  <c r="AL483" i="3"/>
  <c r="AK483" i="3"/>
  <c r="AJ483" i="3"/>
  <c r="AI483" i="3"/>
  <c r="AG483" i="3"/>
  <c r="AF483" i="3"/>
  <c r="AE483" i="3"/>
  <c r="AD483" i="3"/>
  <c r="AC483" i="3"/>
  <c r="AV482" i="3"/>
  <c r="AR482" i="3"/>
  <c r="AQ482" i="3"/>
  <c r="AP482" i="3"/>
  <c r="AN482" i="3"/>
  <c r="AL482" i="3"/>
  <c r="AK482" i="3"/>
  <c r="AJ482" i="3"/>
  <c r="AI482" i="3"/>
  <c r="AG482" i="3"/>
  <c r="AF482" i="3"/>
  <c r="AE482" i="3"/>
  <c r="AD482" i="3"/>
  <c r="AC482" i="3"/>
  <c r="AV481" i="3"/>
  <c r="AR481" i="3"/>
  <c r="AQ481" i="3"/>
  <c r="AP481" i="3"/>
  <c r="AN481" i="3"/>
  <c r="AL481" i="3"/>
  <c r="AK481" i="3"/>
  <c r="AJ481" i="3"/>
  <c r="AI481" i="3"/>
  <c r="AG481" i="3"/>
  <c r="AF481" i="3"/>
  <c r="AE481" i="3"/>
  <c r="AD481" i="3"/>
  <c r="AC481" i="3"/>
  <c r="AV480" i="3"/>
  <c r="AR480" i="3"/>
  <c r="AQ480" i="3"/>
  <c r="AP480" i="3"/>
  <c r="AN480" i="3"/>
  <c r="AL480" i="3"/>
  <c r="AK480" i="3"/>
  <c r="AJ480" i="3"/>
  <c r="AI480" i="3"/>
  <c r="AG480" i="3"/>
  <c r="AF480" i="3"/>
  <c r="AE480" i="3"/>
  <c r="AD480" i="3"/>
  <c r="AC480" i="3"/>
  <c r="AV479" i="3"/>
  <c r="AR479" i="3"/>
  <c r="AQ479" i="3"/>
  <c r="AP479" i="3"/>
  <c r="AN479" i="3"/>
  <c r="AL479" i="3"/>
  <c r="AK479" i="3"/>
  <c r="AJ479" i="3"/>
  <c r="AI479" i="3"/>
  <c r="AG479" i="3"/>
  <c r="AF479" i="3"/>
  <c r="AE479" i="3"/>
  <c r="AD479" i="3"/>
  <c r="AC479" i="3"/>
  <c r="AV478" i="3"/>
  <c r="AR478" i="3"/>
  <c r="AQ478" i="3"/>
  <c r="AP478" i="3"/>
  <c r="AN478" i="3"/>
  <c r="AL478" i="3"/>
  <c r="AK478" i="3"/>
  <c r="AJ478" i="3"/>
  <c r="AI478" i="3"/>
  <c r="AG478" i="3"/>
  <c r="AF478" i="3"/>
  <c r="AE478" i="3"/>
  <c r="AD478" i="3"/>
  <c r="AC478" i="3"/>
  <c r="AV477" i="3"/>
  <c r="AR477" i="3"/>
  <c r="AQ477" i="3"/>
  <c r="AP477" i="3"/>
  <c r="AN477" i="3"/>
  <c r="AL477" i="3"/>
  <c r="AK477" i="3"/>
  <c r="AJ477" i="3"/>
  <c r="AI477" i="3"/>
  <c r="AG477" i="3"/>
  <c r="AF477" i="3"/>
  <c r="AE477" i="3"/>
  <c r="AD477" i="3"/>
  <c r="AC477" i="3"/>
  <c r="AV476" i="3"/>
  <c r="AR476" i="3"/>
  <c r="AQ476" i="3"/>
  <c r="AP476" i="3"/>
  <c r="AN476" i="3"/>
  <c r="AL476" i="3"/>
  <c r="AK476" i="3"/>
  <c r="AJ476" i="3"/>
  <c r="AI476" i="3"/>
  <c r="AG476" i="3"/>
  <c r="AF476" i="3"/>
  <c r="AE476" i="3"/>
  <c r="AD476" i="3"/>
  <c r="AC476" i="3"/>
  <c r="AV475" i="3"/>
  <c r="AR475" i="3"/>
  <c r="AQ475" i="3"/>
  <c r="AP475" i="3"/>
  <c r="AN475" i="3"/>
  <c r="AL475" i="3"/>
  <c r="AK475" i="3"/>
  <c r="AJ475" i="3"/>
  <c r="AI475" i="3"/>
  <c r="AG475" i="3"/>
  <c r="AF475" i="3"/>
  <c r="AE475" i="3"/>
  <c r="AD475" i="3"/>
  <c r="AC475" i="3"/>
  <c r="AV474" i="3"/>
  <c r="AR474" i="3"/>
  <c r="AQ474" i="3"/>
  <c r="AP474" i="3"/>
  <c r="AN474" i="3"/>
  <c r="AL474" i="3"/>
  <c r="AK474" i="3"/>
  <c r="AJ474" i="3"/>
  <c r="AI474" i="3"/>
  <c r="AG474" i="3"/>
  <c r="AF474" i="3"/>
  <c r="AE474" i="3"/>
  <c r="AD474" i="3"/>
  <c r="AC474" i="3"/>
  <c r="AV473" i="3"/>
  <c r="AR473" i="3"/>
  <c r="AQ473" i="3"/>
  <c r="AP473" i="3"/>
  <c r="AN473" i="3"/>
  <c r="AL473" i="3"/>
  <c r="AK473" i="3"/>
  <c r="AJ473" i="3"/>
  <c r="AI473" i="3"/>
  <c r="AG473" i="3"/>
  <c r="AF473" i="3"/>
  <c r="AE473" i="3"/>
  <c r="AD473" i="3"/>
  <c r="AC473" i="3"/>
  <c r="AV472" i="3"/>
  <c r="AR472" i="3"/>
  <c r="AQ472" i="3"/>
  <c r="AP472" i="3"/>
  <c r="AN472" i="3"/>
  <c r="AL472" i="3"/>
  <c r="AK472" i="3"/>
  <c r="AJ472" i="3"/>
  <c r="AI472" i="3"/>
  <c r="AG472" i="3"/>
  <c r="AF472" i="3"/>
  <c r="AE472" i="3"/>
  <c r="AD472" i="3"/>
  <c r="AC472" i="3"/>
  <c r="AV471" i="3"/>
  <c r="AR471" i="3"/>
  <c r="AQ471" i="3"/>
  <c r="AP471" i="3"/>
  <c r="AN471" i="3"/>
  <c r="AL471" i="3"/>
  <c r="AK471" i="3"/>
  <c r="AJ471" i="3"/>
  <c r="AI471" i="3"/>
  <c r="AG471" i="3"/>
  <c r="AF471" i="3"/>
  <c r="AE471" i="3"/>
  <c r="AD471" i="3"/>
  <c r="AC471" i="3"/>
  <c r="AV470" i="3"/>
  <c r="AR470" i="3"/>
  <c r="AQ470" i="3"/>
  <c r="AP470" i="3"/>
  <c r="AN470" i="3"/>
  <c r="AL470" i="3"/>
  <c r="AK470" i="3"/>
  <c r="AJ470" i="3"/>
  <c r="AI470" i="3"/>
  <c r="AG470" i="3"/>
  <c r="AF470" i="3"/>
  <c r="AE470" i="3"/>
  <c r="AD470" i="3"/>
  <c r="AC470" i="3"/>
  <c r="AV469" i="3"/>
  <c r="AR469" i="3"/>
  <c r="AQ469" i="3"/>
  <c r="AP469" i="3"/>
  <c r="AN469" i="3"/>
  <c r="AL469" i="3"/>
  <c r="AK469" i="3"/>
  <c r="AJ469" i="3"/>
  <c r="AI469" i="3"/>
  <c r="AG469" i="3"/>
  <c r="AF469" i="3"/>
  <c r="AE469" i="3"/>
  <c r="AD469" i="3"/>
  <c r="AC469" i="3"/>
  <c r="AV468" i="3"/>
  <c r="AR468" i="3"/>
  <c r="AQ468" i="3"/>
  <c r="AP468" i="3"/>
  <c r="AN468" i="3"/>
  <c r="AL468" i="3"/>
  <c r="AK468" i="3"/>
  <c r="AJ468" i="3"/>
  <c r="AI468" i="3"/>
  <c r="AG468" i="3"/>
  <c r="AF468" i="3"/>
  <c r="AE468" i="3"/>
  <c r="AD468" i="3"/>
  <c r="AC468" i="3"/>
  <c r="AV467" i="3"/>
  <c r="AR467" i="3"/>
  <c r="AQ467" i="3"/>
  <c r="AP467" i="3"/>
  <c r="AN467" i="3"/>
  <c r="AL467" i="3"/>
  <c r="AK467" i="3"/>
  <c r="AJ467" i="3"/>
  <c r="AI467" i="3"/>
  <c r="AG467" i="3"/>
  <c r="AF467" i="3"/>
  <c r="AE467" i="3"/>
  <c r="AD467" i="3"/>
  <c r="AC467" i="3"/>
  <c r="AV466" i="3"/>
  <c r="AR466" i="3"/>
  <c r="AQ466" i="3"/>
  <c r="AP466" i="3"/>
  <c r="AN466" i="3"/>
  <c r="AL466" i="3"/>
  <c r="AK466" i="3"/>
  <c r="AJ466" i="3"/>
  <c r="AI466" i="3"/>
  <c r="AG466" i="3"/>
  <c r="AF466" i="3"/>
  <c r="AE466" i="3"/>
  <c r="AD466" i="3"/>
  <c r="AC466" i="3"/>
  <c r="AV465" i="3"/>
  <c r="AR465" i="3"/>
  <c r="AQ465" i="3"/>
  <c r="AP465" i="3"/>
  <c r="AN465" i="3"/>
  <c r="AL465" i="3"/>
  <c r="AK465" i="3"/>
  <c r="AJ465" i="3"/>
  <c r="AI465" i="3"/>
  <c r="AG465" i="3"/>
  <c r="AF465" i="3"/>
  <c r="AE465" i="3"/>
  <c r="AD465" i="3"/>
  <c r="AC465" i="3"/>
  <c r="AV464" i="3"/>
  <c r="AR464" i="3"/>
  <c r="AQ464" i="3"/>
  <c r="AP464" i="3"/>
  <c r="AN464" i="3"/>
  <c r="AL464" i="3"/>
  <c r="AK464" i="3"/>
  <c r="AJ464" i="3"/>
  <c r="AI464" i="3"/>
  <c r="AG464" i="3"/>
  <c r="AF464" i="3"/>
  <c r="AE464" i="3"/>
  <c r="AD464" i="3"/>
  <c r="AC464" i="3"/>
  <c r="AV463" i="3"/>
  <c r="AR463" i="3"/>
  <c r="AQ463" i="3"/>
  <c r="AP463" i="3"/>
  <c r="AN463" i="3"/>
  <c r="AL463" i="3"/>
  <c r="AK463" i="3"/>
  <c r="AJ463" i="3"/>
  <c r="AI463" i="3"/>
  <c r="AG463" i="3"/>
  <c r="AF463" i="3"/>
  <c r="AE463" i="3"/>
  <c r="AD463" i="3"/>
  <c r="AC463" i="3"/>
  <c r="AV462" i="3"/>
  <c r="AR462" i="3"/>
  <c r="AQ462" i="3"/>
  <c r="AP462" i="3"/>
  <c r="AN462" i="3"/>
  <c r="AL462" i="3"/>
  <c r="AK462" i="3"/>
  <c r="AJ462" i="3"/>
  <c r="AI462" i="3"/>
  <c r="AG462" i="3"/>
  <c r="AF462" i="3"/>
  <c r="AE462" i="3"/>
  <c r="AD462" i="3"/>
  <c r="AC462" i="3"/>
  <c r="AV461" i="3"/>
  <c r="AR461" i="3"/>
  <c r="AQ461" i="3"/>
  <c r="AP461" i="3"/>
  <c r="AN461" i="3"/>
  <c r="AL461" i="3"/>
  <c r="AK461" i="3"/>
  <c r="AJ461" i="3"/>
  <c r="AI461" i="3"/>
  <c r="AG461" i="3"/>
  <c r="AF461" i="3"/>
  <c r="AE461" i="3"/>
  <c r="AD461" i="3"/>
  <c r="AC461" i="3"/>
  <c r="AV460" i="3"/>
  <c r="AR460" i="3"/>
  <c r="AQ460" i="3"/>
  <c r="AP460" i="3"/>
  <c r="AN460" i="3"/>
  <c r="AL460" i="3"/>
  <c r="AK460" i="3"/>
  <c r="AJ460" i="3"/>
  <c r="AI460" i="3"/>
  <c r="AG460" i="3"/>
  <c r="AF460" i="3"/>
  <c r="AE460" i="3"/>
  <c r="AD460" i="3"/>
  <c r="AC460" i="3"/>
  <c r="AV459" i="3"/>
  <c r="AR459" i="3"/>
  <c r="AQ459" i="3"/>
  <c r="AP459" i="3"/>
  <c r="AN459" i="3"/>
  <c r="AL459" i="3"/>
  <c r="AK459" i="3"/>
  <c r="AJ459" i="3"/>
  <c r="AI459" i="3"/>
  <c r="AG459" i="3"/>
  <c r="AF459" i="3"/>
  <c r="AE459" i="3"/>
  <c r="AD459" i="3"/>
  <c r="AC459" i="3"/>
  <c r="AV458" i="3"/>
  <c r="AR458" i="3"/>
  <c r="AQ458" i="3"/>
  <c r="AP458" i="3"/>
  <c r="AN458" i="3"/>
  <c r="AL458" i="3"/>
  <c r="AK458" i="3"/>
  <c r="AJ458" i="3"/>
  <c r="AI458" i="3"/>
  <c r="AG458" i="3"/>
  <c r="AF458" i="3"/>
  <c r="AE458" i="3"/>
  <c r="AD458" i="3"/>
  <c r="AC458" i="3"/>
  <c r="AV457" i="3"/>
  <c r="AR457" i="3"/>
  <c r="AQ457" i="3"/>
  <c r="AP457" i="3"/>
  <c r="AN457" i="3"/>
  <c r="AL457" i="3"/>
  <c r="AK457" i="3"/>
  <c r="AJ457" i="3"/>
  <c r="AI457" i="3"/>
  <c r="AG457" i="3"/>
  <c r="AF457" i="3"/>
  <c r="AE457" i="3"/>
  <c r="AD457" i="3"/>
  <c r="AC457" i="3"/>
  <c r="AV456" i="3"/>
  <c r="AR456" i="3"/>
  <c r="AQ456" i="3"/>
  <c r="AP456" i="3"/>
  <c r="AN456" i="3"/>
  <c r="AL456" i="3"/>
  <c r="AK456" i="3"/>
  <c r="AJ456" i="3"/>
  <c r="AI456" i="3"/>
  <c r="AG456" i="3"/>
  <c r="AF456" i="3"/>
  <c r="AE456" i="3"/>
  <c r="AD456" i="3"/>
  <c r="AC456" i="3"/>
  <c r="AV455" i="3"/>
  <c r="AR455" i="3"/>
  <c r="AQ455" i="3"/>
  <c r="AP455" i="3"/>
  <c r="AN455" i="3"/>
  <c r="AL455" i="3"/>
  <c r="AK455" i="3"/>
  <c r="AJ455" i="3"/>
  <c r="AI455" i="3"/>
  <c r="AG455" i="3"/>
  <c r="AF455" i="3"/>
  <c r="AE455" i="3"/>
  <c r="AD455" i="3"/>
  <c r="AC455" i="3"/>
  <c r="AV454" i="3"/>
  <c r="AR454" i="3"/>
  <c r="AQ454" i="3"/>
  <c r="AP454" i="3"/>
  <c r="AN454" i="3"/>
  <c r="AL454" i="3"/>
  <c r="AK454" i="3"/>
  <c r="AJ454" i="3"/>
  <c r="AI454" i="3"/>
  <c r="AG454" i="3"/>
  <c r="AF454" i="3"/>
  <c r="AE454" i="3"/>
  <c r="AD454" i="3"/>
  <c r="AC454" i="3"/>
  <c r="AV453" i="3"/>
  <c r="AR453" i="3"/>
  <c r="AQ453" i="3"/>
  <c r="AP453" i="3"/>
  <c r="AN453" i="3"/>
  <c r="AL453" i="3"/>
  <c r="AK453" i="3"/>
  <c r="AJ453" i="3"/>
  <c r="AI453" i="3"/>
  <c r="AG453" i="3"/>
  <c r="AF453" i="3"/>
  <c r="AE453" i="3"/>
  <c r="AD453" i="3"/>
  <c r="AC453" i="3"/>
  <c r="AV452" i="3"/>
  <c r="AR452" i="3"/>
  <c r="AQ452" i="3"/>
  <c r="AP452" i="3"/>
  <c r="AN452" i="3"/>
  <c r="AL452" i="3"/>
  <c r="AK452" i="3"/>
  <c r="AJ452" i="3"/>
  <c r="AI452" i="3"/>
  <c r="AG452" i="3"/>
  <c r="AF452" i="3"/>
  <c r="AE452" i="3"/>
  <c r="AD452" i="3"/>
  <c r="AC452" i="3"/>
  <c r="AV451" i="3"/>
  <c r="AR451" i="3"/>
  <c r="AQ451" i="3"/>
  <c r="AP451" i="3"/>
  <c r="AN451" i="3"/>
  <c r="AL451" i="3"/>
  <c r="AK451" i="3"/>
  <c r="AJ451" i="3"/>
  <c r="AI451" i="3"/>
  <c r="AG451" i="3"/>
  <c r="AF451" i="3"/>
  <c r="AE451" i="3"/>
  <c r="AD451" i="3"/>
  <c r="AC451" i="3"/>
  <c r="AV450" i="3"/>
  <c r="AR450" i="3"/>
  <c r="AQ450" i="3"/>
  <c r="AP450" i="3"/>
  <c r="AN450" i="3"/>
  <c r="AL450" i="3"/>
  <c r="AK450" i="3"/>
  <c r="AJ450" i="3"/>
  <c r="AI450" i="3"/>
  <c r="AG450" i="3"/>
  <c r="AF450" i="3"/>
  <c r="AE450" i="3"/>
  <c r="AD450" i="3"/>
  <c r="AC450" i="3"/>
  <c r="AV449" i="3"/>
  <c r="AR449" i="3"/>
  <c r="AQ449" i="3"/>
  <c r="AP449" i="3"/>
  <c r="AN449" i="3"/>
  <c r="AL449" i="3"/>
  <c r="AK449" i="3"/>
  <c r="AJ449" i="3"/>
  <c r="AI449" i="3"/>
  <c r="AG449" i="3"/>
  <c r="AF449" i="3"/>
  <c r="AE449" i="3"/>
  <c r="AD449" i="3"/>
  <c r="AC449" i="3"/>
  <c r="AV448" i="3"/>
  <c r="AR448" i="3"/>
  <c r="AQ448" i="3"/>
  <c r="AP448" i="3"/>
  <c r="AN448" i="3"/>
  <c r="AL448" i="3"/>
  <c r="AK448" i="3"/>
  <c r="AJ448" i="3"/>
  <c r="AI448" i="3"/>
  <c r="AG448" i="3"/>
  <c r="AF448" i="3"/>
  <c r="AE448" i="3"/>
  <c r="AD448" i="3"/>
  <c r="AC448" i="3"/>
  <c r="AV447" i="3"/>
  <c r="AR447" i="3"/>
  <c r="AQ447" i="3"/>
  <c r="AP447" i="3"/>
  <c r="AN447" i="3"/>
  <c r="AL447" i="3"/>
  <c r="AK447" i="3"/>
  <c r="AJ447" i="3"/>
  <c r="AI447" i="3"/>
  <c r="AG447" i="3"/>
  <c r="AF447" i="3"/>
  <c r="AE447" i="3"/>
  <c r="AD447" i="3"/>
  <c r="AC447" i="3"/>
  <c r="AV446" i="3"/>
  <c r="AR446" i="3"/>
  <c r="AQ446" i="3"/>
  <c r="AP446" i="3"/>
  <c r="AN446" i="3"/>
  <c r="AL446" i="3"/>
  <c r="AK446" i="3"/>
  <c r="AJ446" i="3"/>
  <c r="AI446" i="3"/>
  <c r="AG446" i="3"/>
  <c r="AF446" i="3"/>
  <c r="AE446" i="3"/>
  <c r="AD446" i="3"/>
  <c r="AC446" i="3"/>
  <c r="AV445" i="3"/>
  <c r="AR445" i="3"/>
  <c r="AQ445" i="3"/>
  <c r="AP445" i="3"/>
  <c r="AN445" i="3"/>
  <c r="AL445" i="3"/>
  <c r="AK445" i="3"/>
  <c r="AJ445" i="3"/>
  <c r="AI445" i="3"/>
  <c r="AG445" i="3"/>
  <c r="AF445" i="3"/>
  <c r="AE445" i="3"/>
  <c r="AD445" i="3"/>
  <c r="AC445" i="3"/>
  <c r="AV444" i="3"/>
  <c r="AR444" i="3"/>
  <c r="AQ444" i="3"/>
  <c r="AP444" i="3"/>
  <c r="AN444" i="3"/>
  <c r="AL444" i="3"/>
  <c r="AK444" i="3"/>
  <c r="AJ444" i="3"/>
  <c r="AI444" i="3"/>
  <c r="AG444" i="3"/>
  <c r="AF444" i="3"/>
  <c r="AE444" i="3"/>
  <c r="AD444" i="3"/>
  <c r="AC444" i="3"/>
  <c r="AV443" i="3"/>
  <c r="AR443" i="3"/>
  <c r="AQ443" i="3"/>
  <c r="AP443" i="3"/>
  <c r="AN443" i="3"/>
  <c r="AL443" i="3"/>
  <c r="AK443" i="3"/>
  <c r="AJ443" i="3"/>
  <c r="AI443" i="3"/>
  <c r="AG443" i="3"/>
  <c r="AF443" i="3"/>
  <c r="AE443" i="3"/>
  <c r="AD443" i="3"/>
  <c r="AC443" i="3"/>
  <c r="AV442" i="3"/>
  <c r="AR442" i="3"/>
  <c r="AQ442" i="3"/>
  <c r="AP442" i="3"/>
  <c r="AN442" i="3"/>
  <c r="AL442" i="3"/>
  <c r="AK442" i="3"/>
  <c r="AJ442" i="3"/>
  <c r="AI442" i="3"/>
  <c r="AG442" i="3"/>
  <c r="AF442" i="3"/>
  <c r="AE442" i="3"/>
  <c r="AD442" i="3"/>
  <c r="AC442" i="3"/>
  <c r="AV441" i="3"/>
  <c r="AR441" i="3"/>
  <c r="AQ441" i="3"/>
  <c r="AP441" i="3"/>
  <c r="AN441" i="3"/>
  <c r="AL441" i="3"/>
  <c r="AK441" i="3"/>
  <c r="AJ441" i="3"/>
  <c r="AI441" i="3"/>
  <c r="AG441" i="3"/>
  <c r="AF441" i="3"/>
  <c r="AE441" i="3"/>
  <c r="AD441" i="3"/>
  <c r="AC441" i="3"/>
  <c r="AV440" i="3"/>
  <c r="AR440" i="3"/>
  <c r="AQ440" i="3"/>
  <c r="AP440" i="3"/>
  <c r="AN440" i="3"/>
  <c r="AL440" i="3"/>
  <c r="AK440" i="3"/>
  <c r="AJ440" i="3"/>
  <c r="AI440" i="3"/>
  <c r="AG440" i="3"/>
  <c r="AF440" i="3"/>
  <c r="AE440" i="3"/>
  <c r="AD440" i="3"/>
  <c r="AC440" i="3"/>
  <c r="AV439" i="3"/>
  <c r="AR439" i="3"/>
  <c r="AQ439" i="3"/>
  <c r="AP439" i="3"/>
  <c r="AN439" i="3"/>
  <c r="AL439" i="3"/>
  <c r="AK439" i="3"/>
  <c r="AJ439" i="3"/>
  <c r="AI439" i="3"/>
  <c r="AG439" i="3"/>
  <c r="AF439" i="3"/>
  <c r="AE439" i="3"/>
  <c r="AD439" i="3"/>
  <c r="AC439" i="3"/>
  <c r="AV438" i="3"/>
  <c r="AR438" i="3"/>
  <c r="AQ438" i="3"/>
  <c r="AP438" i="3"/>
  <c r="AN438" i="3"/>
  <c r="AL438" i="3"/>
  <c r="AK438" i="3"/>
  <c r="AJ438" i="3"/>
  <c r="AI438" i="3"/>
  <c r="AG438" i="3"/>
  <c r="AF438" i="3"/>
  <c r="AE438" i="3"/>
  <c r="AD438" i="3"/>
  <c r="AC438" i="3"/>
  <c r="AV437" i="3"/>
  <c r="AR437" i="3"/>
  <c r="AQ437" i="3"/>
  <c r="AP437" i="3"/>
  <c r="AN437" i="3"/>
  <c r="AL437" i="3"/>
  <c r="AK437" i="3"/>
  <c r="AJ437" i="3"/>
  <c r="AI437" i="3"/>
  <c r="AG437" i="3"/>
  <c r="AF437" i="3"/>
  <c r="AE437" i="3"/>
  <c r="AD437" i="3"/>
  <c r="AC437" i="3"/>
  <c r="AV436" i="3"/>
  <c r="AR436" i="3"/>
  <c r="AQ436" i="3"/>
  <c r="AP436" i="3"/>
  <c r="AN436" i="3"/>
  <c r="AL436" i="3"/>
  <c r="AK436" i="3"/>
  <c r="AJ436" i="3"/>
  <c r="AI436" i="3"/>
  <c r="AG436" i="3"/>
  <c r="AF436" i="3"/>
  <c r="AE436" i="3"/>
  <c r="AD436" i="3"/>
  <c r="AC436" i="3"/>
  <c r="AV435" i="3"/>
  <c r="AR435" i="3"/>
  <c r="AQ435" i="3"/>
  <c r="AP435" i="3"/>
  <c r="AN435" i="3"/>
  <c r="AL435" i="3"/>
  <c r="AK435" i="3"/>
  <c r="AJ435" i="3"/>
  <c r="AI435" i="3"/>
  <c r="AG435" i="3"/>
  <c r="AF435" i="3"/>
  <c r="AE435" i="3"/>
  <c r="AD435" i="3"/>
  <c r="AC435" i="3"/>
  <c r="AV434" i="3"/>
  <c r="AR434" i="3"/>
  <c r="AQ434" i="3"/>
  <c r="AP434" i="3"/>
  <c r="AN434" i="3"/>
  <c r="AL434" i="3"/>
  <c r="AK434" i="3"/>
  <c r="AJ434" i="3"/>
  <c r="AI434" i="3"/>
  <c r="AG434" i="3"/>
  <c r="AF434" i="3"/>
  <c r="AE434" i="3"/>
  <c r="AD434" i="3"/>
  <c r="AC434" i="3"/>
  <c r="AV433" i="3"/>
  <c r="AR433" i="3"/>
  <c r="AQ433" i="3"/>
  <c r="AP433" i="3"/>
  <c r="AN433" i="3"/>
  <c r="AL433" i="3"/>
  <c r="AK433" i="3"/>
  <c r="AJ433" i="3"/>
  <c r="AI433" i="3"/>
  <c r="AG433" i="3"/>
  <c r="AF433" i="3"/>
  <c r="AE433" i="3"/>
  <c r="AD433" i="3"/>
  <c r="AC433" i="3"/>
  <c r="AV432" i="3"/>
  <c r="AR432" i="3"/>
  <c r="AQ432" i="3"/>
  <c r="AP432" i="3"/>
  <c r="AN432" i="3"/>
  <c r="AL432" i="3"/>
  <c r="AK432" i="3"/>
  <c r="AJ432" i="3"/>
  <c r="AI432" i="3"/>
  <c r="AG432" i="3"/>
  <c r="AF432" i="3"/>
  <c r="AE432" i="3"/>
  <c r="AD432" i="3"/>
  <c r="AC432" i="3"/>
  <c r="AV431" i="3"/>
  <c r="AR431" i="3"/>
  <c r="AQ431" i="3"/>
  <c r="AP431" i="3"/>
  <c r="AN431" i="3"/>
  <c r="AL431" i="3"/>
  <c r="AK431" i="3"/>
  <c r="AJ431" i="3"/>
  <c r="AI431" i="3"/>
  <c r="AG431" i="3"/>
  <c r="AF431" i="3"/>
  <c r="AE431" i="3"/>
  <c r="AD431" i="3"/>
  <c r="AC431" i="3"/>
  <c r="AV430" i="3"/>
  <c r="AR430" i="3"/>
  <c r="AQ430" i="3"/>
  <c r="AP430" i="3"/>
  <c r="AN430" i="3"/>
  <c r="AL430" i="3"/>
  <c r="AK430" i="3"/>
  <c r="AJ430" i="3"/>
  <c r="AI430" i="3"/>
  <c r="AG430" i="3"/>
  <c r="AF430" i="3"/>
  <c r="AE430" i="3"/>
  <c r="AD430" i="3"/>
  <c r="AC430" i="3"/>
  <c r="AV429" i="3"/>
  <c r="AR429" i="3"/>
  <c r="AQ429" i="3"/>
  <c r="AP429" i="3"/>
  <c r="AN429" i="3"/>
  <c r="AL429" i="3"/>
  <c r="AK429" i="3"/>
  <c r="AJ429" i="3"/>
  <c r="AI429" i="3"/>
  <c r="AG429" i="3"/>
  <c r="AF429" i="3"/>
  <c r="AE429" i="3"/>
  <c r="AD429" i="3"/>
  <c r="AC429" i="3"/>
  <c r="AV428" i="3"/>
  <c r="AR428" i="3"/>
  <c r="AQ428" i="3"/>
  <c r="AP428" i="3"/>
  <c r="AN428" i="3"/>
  <c r="AL428" i="3"/>
  <c r="AK428" i="3"/>
  <c r="AJ428" i="3"/>
  <c r="AI428" i="3"/>
  <c r="AG428" i="3"/>
  <c r="AF428" i="3"/>
  <c r="AE428" i="3"/>
  <c r="AD428" i="3"/>
  <c r="AC428" i="3"/>
  <c r="AV427" i="3"/>
  <c r="AR427" i="3"/>
  <c r="AQ427" i="3"/>
  <c r="AP427" i="3"/>
  <c r="AN427" i="3"/>
  <c r="AL427" i="3"/>
  <c r="AK427" i="3"/>
  <c r="AJ427" i="3"/>
  <c r="AI427" i="3"/>
  <c r="AG427" i="3"/>
  <c r="AF427" i="3"/>
  <c r="AE427" i="3"/>
  <c r="AD427" i="3"/>
  <c r="AC427" i="3"/>
  <c r="AV426" i="3"/>
  <c r="AR426" i="3"/>
  <c r="AQ426" i="3"/>
  <c r="AP426" i="3"/>
  <c r="AN426" i="3"/>
  <c r="AL426" i="3"/>
  <c r="AK426" i="3"/>
  <c r="AJ426" i="3"/>
  <c r="AI426" i="3"/>
  <c r="AG426" i="3"/>
  <c r="AF426" i="3"/>
  <c r="AE426" i="3"/>
  <c r="AD426" i="3"/>
  <c r="AC426" i="3"/>
  <c r="AV425" i="3"/>
  <c r="AR425" i="3"/>
  <c r="AQ425" i="3"/>
  <c r="AP425" i="3"/>
  <c r="AN425" i="3"/>
  <c r="AL425" i="3"/>
  <c r="AK425" i="3"/>
  <c r="AJ425" i="3"/>
  <c r="AI425" i="3"/>
  <c r="AG425" i="3"/>
  <c r="AF425" i="3"/>
  <c r="AE425" i="3"/>
  <c r="AD425" i="3"/>
  <c r="AC425" i="3"/>
  <c r="AV424" i="3"/>
  <c r="AR424" i="3"/>
  <c r="AQ424" i="3"/>
  <c r="AP424" i="3"/>
  <c r="AN424" i="3"/>
  <c r="AL424" i="3"/>
  <c r="AK424" i="3"/>
  <c r="AJ424" i="3"/>
  <c r="AI424" i="3"/>
  <c r="AG424" i="3"/>
  <c r="AF424" i="3"/>
  <c r="AE424" i="3"/>
  <c r="AD424" i="3"/>
  <c r="AC424" i="3"/>
  <c r="AV423" i="3"/>
  <c r="AR423" i="3"/>
  <c r="AQ423" i="3"/>
  <c r="AP423" i="3"/>
  <c r="AN423" i="3"/>
  <c r="AL423" i="3"/>
  <c r="AK423" i="3"/>
  <c r="AJ423" i="3"/>
  <c r="AI423" i="3"/>
  <c r="AG423" i="3"/>
  <c r="AF423" i="3"/>
  <c r="AE423" i="3"/>
  <c r="AD423" i="3"/>
  <c r="AC423" i="3"/>
  <c r="AV422" i="3"/>
  <c r="AR422" i="3"/>
  <c r="AQ422" i="3"/>
  <c r="AP422" i="3"/>
  <c r="AN422" i="3"/>
  <c r="AL422" i="3"/>
  <c r="AK422" i="3"/>
  <c r="AJ422" i="3"/>
  <c r="AI422" i="3"/>
  <c r="AG422" i="3"/>
  <c r="AF422" i="3"/>
  <c r="AE422" i="3"/>
  <c r="AD422" i="3"/>
  <c r="AC422" i="3"/>
  <c r="AV421" i="3"/>
  <c r="AR421" i="3"/>
  <c r="AQ421" i="3"/>
  <c r="AP421" i="3"/>
  <c r="AN421" i="3"/>
  <c r="AL421" i="3"/>
  <c r="AK421" i="3"/>
  <c r="AJ421" i="3"/>
  <c r="AI421" i="3"/>
  <c r="AG421" i="3"/>
  <c r="AF421" i="3"/>
  <c r="AE421" i="3"/>
  <c r="AD421" i="3"/>
  <c r="AC421" i="3"/>
  <c r="AV420" i="3"/>
  <c r="AR420" i="3"/>
  <c r="AQ420" i="3"/>
  <c r="AP420" i="3"/>
  <c r="AN420" i="3"/>
  <c r="AL420" i="3"/>
  <c r="AK420" i="3"/>
  <c r="AJ420" i="3"/>
  <c r="AI420" i="3"/>
  <c r="AG420" i="3"/>
  <c r="AF420" i="3"/>
  <c r="AE420" i="3"/>
  <c r="AD420" i="3"/>
  <c r="AC420" i="3"/>
  <c r="AV419" i="3"/>
  <c r="AR419" i="3"/>
  <c r="AQ419" i="3"/>
  <c r="AP419" i="3"/>
  <c r="AN419" i="3"/>
  <c r="AL419" i="3"/>
  <c r="AK419" i="3"/>
  <c r="AJ419" i="3"/>
  <c r="AI419" i="3"/>
  <c r="AG419" i="3"/>
  <c r="AF419" i="3"/>
  <c r="AE419" i="3"/>
  <c r="AD419" i="3"/>
  <c r="AC419" i="3"/>
  <c r="AV418" i="3"/>
  <c r="AR418" i="3"/>
  <c r="AQ418" i="3"/>
  <c r="AP418" i="3"/>
  <c r="AN418" i="3"/>
  <c r="AL418" i="3"/>
  <c r="AK418" i="3"/>
  <c r="AJ418" i="3"/>
  <c r="AI418" i="3"/>
  <c r="AG418" i="3"/>
  <c r="AF418" i="3"/>
  <c r="AE418" i="3"/>
  <c r="AD418" i="3"/>
  <c r="AC418" i="3"/>
  <c r="AV417" i="3"/>
  <c r="AR417" i="3"/>
  <c r="AQ417" i="3"/>
  <c r="AP417" i="3"/>
  <c r="AN417" i="3"/>
  <c r="AL417" i="3"/>
  <c r="AK417" i="3"/>
  <c r="AJ417" i="3"/>
  <c r="AI417" i="3"/>
  <c r="AG417" i="3"/>
  <c r="AF417" i="3"/>
  <c r="AE417" i="3"/>
  <c r="AD417" i="3"/>
  <c r="AC417" i="3"/>
  <c r="AV416" i="3"/>
  <c r="AR416" i="3"/>
  <c r="AQ416" i="3"/>
  <c r="AP416" i="3"/>
  <c r="AN416" i="3"/>
  <c r="AL416" i="3"/>
  <c r="AK416" i="3"/>
  <c r="AJ416" i="3"/>
  <c r="AI416" i="3"/>
  <c r="AG416" i="3"/>
  <c r="AF416" i="3"/>
  <c r="AE416" i="3"/>
  <c r="AD416" i="3"/>
  <c r="AC416" i="3"/>
  <c r="AV415" i="3"/>
  <c r="AR415" i="3"/>
  <c r="AQ415" i="3"/>
  <c r="AP415" i="3"/>
  <c r="AN415" i="3"/>
  <c r="AL415" i="3"/>
  <c r="AK415" i="3"/>
  <c r="AJ415" i="3"/>
  <c r="AI415" i="3"/>
  <c r="AG415" i="3"/>
  <c r="AF415" i="3"/>
  <c r="AE415" i="3"/>
  <c r="AD415" i="3"/>
  <c r="AC415" i="3"/>
  <c r="AV414" i="3"/>
  <c r="AR414" i="3"/>
  <c r="AQ414" i="3"/>
  <c r="AP414" i="3"/>
  <c r="AN414" i="3"/>
  <c r="AL414" i="3"/>
  <c r="AK414" i="3"/>
  <c r="AJ414" i="3"/>
  <c r="AI414" i="3"/>
  <c r="AG414" i="3"/>
  <c r="AF414" i="3"/>
  <c r="AE414" i="3"/>
  <c r="AD414" i="3"/>
  <c r="AC414" i="3"/>
  <c r="AV413" i="3"/>
  <c r="AR413" i="3"/>
  <c r="AQ413" i="3"/>
  <c r="AP413" i="3"/>
  <c r="AN413" i="3"/>
  <c r="AL413" i="3"/>
  <c r="AK413" i="3"/>
  <c r="AJ413" i="3"/>
  <c r="AI413" i="3"/>
  <c r="AG413" i="3"/>
  <c r="AF413" i="3"/>
  <c r="AE413" i="3"/>
  <c r="AD413" i="3"/>
  <c r="AC413" i="3"/>
  <c r="AV412" i="3"/>
  <c r="AR412" i="3"/>
  <c r="AQ412" i="3"/>
  <c r="AP412" i="3"/>
  <c r="AN412" i="3"/>
  <c r="AL412" i="3"/>
  <c r="AK412" i="3"/>
  <c r="AJ412" i="3"/>
  <c r="AI412" i="3"/>
  <c r="AG412" i="3"/>
  <c r="AF412" i="3"/>
  <c r="AE412" i="3"/>
  <c r="AD412" i="3"/>
  <c r="AC412" i="3"/>
  <c r="AV411" i="3"/>
  <c r="AR411" i="3"/>
  <c r="AQ411" i="3"/>
  <c r="AP411" i="3"/>
  <c r="AN411" i="3"/>
  <c r="AL411" i="3"/>
  <c r="AK411" i="3"/>
  <c r="AJ411" i="3"/>
  <c r="AI411" i="3"/>
  <c r="AG411" i="3"/>
  <c r="AF411" i="3"/>
  <c r="AE411" i="3"/>
  <c r="AD411" i="3"/>
  <c r="AC411" i="3"/>
  <c r="AV410" i="3"/>
  <c r="AR410" i="3"/>
  <c r="AQ410" i="3"/>
  <c r="AP410" i="3"/>
  <c r="AN410" i="3"/>
  <c r="AL410" i="3"/>
  <c r="AK410" i="3"/>
  <c r="AJ410" i="3"/>
  <c r="AI410" i="3"/>
  <c r="AG410" i="3"/>
  <c r="AF410" i="3"/>
  <c r="AE410" i="3"/>
  <c r="AD410" i="3"/>
  <c r="AC410" i="3"/>
  <c r="AV409" i="3"/>
  <c r="AR409" i="3"/>
  <c r="AQ409" i="3"/>
  <c r="AP409" i="3"/>
  <c r="AN409" i="3"/>
  <c r="AL409" i="3"/>
  <c r="AK409" i="3"/>
  <c r="AJ409" i="3"/>
  <c r="AI409" i="3"/>
  <c r="AG409" i="3"/>
  <c r="AF409" i="3"/>
  <c r="AE409" i="3"/>
  <c r="AD409" i="3"/>
  <c r="AC409" i="3"/>
  <c r="AV408" i="3"/>
  <c r="AR408" i="3"/>
  <c r="AQ408" i="3"/>
  <c r="AP408" i="3"/>
  <c r="AN408" i="3"/>
  <c r="AL408" i="3"/>
  <c r="AK408" i="3"/>
  <c r="AJ408" i="3"/>
  <c r="AI408" i="3"/>
  <c r="AG408" i="3"/>
  <c r="AF408" i="3"/>
  <c r="AE408" i="3"/>
  <c r="AD408" i="3"/>
  <c r="AC408" i="3"/>
  <c r="AV407" i="3"/>
  <c r="AR407" i="3"/>
  <c r="AQ407" i="3"/>
  <c r="AP407" i="3"/>
  <c r="AN407" i="3"/>
  <c r="AL407" i="3"/>
  <c r="AK407" i="3"/>
  <c r="AJ407" i="3"/>
  <c r="AI407" i="3"/>
  <c r="AG407" i="3"/>
  <c r="AF407" i="3"/>
  <c r="AE407" i="3"/>
  <c r="AD407" i="3"/>
  <c r="AC407" i="3"/>
  <c r="AV406" i="3"/>
  <c r="AR406" i="3"/>
  <c r="AQ406" i="3"/>
  <c r="AP406" i="3"/>
  <c r="AN406" i="3"/>
  <c r="AL406" i="3"/>
  <c r="AK406" i="3"/>
  <c r="AJ406" i="3"/>
  <c r="AI406" i="3"/>
  <c r="AG406" i="3"/>
  <c r="AF406" i="3"/>
  <c r="AE406" i="3"/>
  <c r="AD406" i="3"/>
  <c r="AC406" i="3"/>
  <c r="AV405" i="3"/>
  <c r="AR405" i="3"/>
  <c r="AQ405" i="3"/>
  <c r="AP405" i="3"/>
  <c r="AN405" i="3"/>
  <c r="AL405" i="3"/>
  <c r="AK405" i="3"/>
  <c r="AJ405" i="3"/>
  <c r="AI405" i="3"/>
  <c r="AG405" i="3"/>
  <c r="AF405" i="3"/>
  <c r="AE405" i="3"/>
  <c r="AD405" i="3"/>
  <c r="AC405" i="3"/>
  <c r="AV404" i="3"/>
  <c r="AR404" i="3"/>
  <c r="AQ404" i="3"/>
  <c r="AP404" i="3"/>
  <c r="AN404" i="3"/>
  <c r="AL404" i="3"/>
  <c r="AK404" i="3"/>
  <c r="AJ404" i="3"/>
  <c r="AI404" i="3"/>
  <c r="AG404" i="3"/>
  <c r="AF404" i="3"/>
  <c r="AE404" i="3"/>
  <c r="AD404" i="3"/>
  <c r="AC404" i="3"/>
  <c r="AV403" i="3"/>
  <c r="AR403" i="3"/>
  <c r="AQ403" i="3"/>
  <c r="AP403" i="3"/>
  <c r="AN403" i="3"/>
  <c r="AL403" i="3"/>
  <c r="AK403" i="3"/>
  <c r="AJ403" i="3"/>
  <c r="AI403" i="3"/>
  <c r="AG403" i="3"/>
  <c r="AF403" i="3"/>
  <c r="AE403" i="3"/>
  <c r="AD403" i="3"/>
  <c r="AC403" i="3"/>
  <c r="AV402" i="3"/>
  <c r="AR402" i="3"/>
  <c r="AQ402" i="3"/>
  <c r="AP402" i="3"/>
  <c r="AN402" i="3"/>
  <c r="AL402" i="3"/>
  <c r="AK402" i="3"/>
  <c r="AJ402" i="3"/>
  <c r="AI402" i="3"/>
  <c r="AG402" i="3"/>
  <c r="AF402" i="3"/>
  <c r="AE402" i="3"/>
  <c r="AD402" i="3"/>
  <c r="AC402" i="3"/>
  <c r="AV401" i="3"/>
  <c r="AR401" i="3"/>
  <c r="AQ401" i="3"/>
  <c r="AP401" i="3"/>
  <c r="AN401" i="3"/>
  <c r="AL401" i="3"/>
  <c r="AK401" i="3"/>
  <c r="AJ401" i="3"/>
  <c r="AI401" i="3"/>
  <c r="AG401" i="3"/>
  <c r="AF401" i="3"/>
  <c r="AE401" i="3"/>
  <c r="AD401" i="3"/>
  <c r="AC401" i="3"/>
  <c r="AV400" i="3"/>
  <c r="AR400" i="3"/>
  <c r="AQ400" i="3"/>
  <c r="AP400" i="3"/>
  <c r="AN400" i="3"/>
  <c r="AL400" i="3"/>
  <c r="AK400" i="3"/>
  <c r="AJ400" i="3"/>
  <c r="AI400" i="3"/>
  <c r="AG400" i="3"/>
  <c r="AF400" i="3"/>
  <c r="AE400" i="3"/>
  <c r="AD400" i="3"/>
  <c r="AC400" i="3"/>
  <c r="AV399" i="3"/>
  <c r="AR399" i="3"/>
  <c r="AQ399" i="3"/>
  <c r="AP399" i="3"/>
  <c r="AN399" i="3"/>
  <c r="AL399" i="3"/>
  <c r="AK399" i="3"/>
  <c r="AJ399" i="3"/>
  <c r="AI399" i="3"/>
  <c r="AG399" i="3"/>
  <c r="AF399" i="3"/>
  <c r="AE399" i="3"/>
  <c r="AD399" i="3"/>
  <c r="AC399" i="3"/>
  <c r="AV398" i="3"/>
  <c r="AR398" i="3"/>
  <c r="AQ398" i="3"/>
  <c r="AP398" i="3"/>
  <c r="AN398" i="3"/>
  <c r="AL398" i="3"/>
  <c r="AK398" i="3"/>
  <c r="AJ398" i="3"/>
  <c r="AI398" i="3"/>
  <c r="AG398" i="3"/>
  <c r="AF398" i="3"/>
  <c r="AE398" i="3"/>
  <c r="AD398" i="3"/>
  <c r="AC398" i="3"/>
  <c r="AV397" i="3"/>
  <c r="AR397" i="3"/>
  <c r="AQ397" i="3"/>
  <c r="AP397" i="3"/>
  <c r="AN397" i="3"/>
  <c r="AL397" i="3"/>
  <c r="AK397" i="3"/>
  <c r="AJ397" i="3"/>
  <c r="AI397" i="3"/>
  <c r="AG397" i="3"/>
  <c r="AF397" i="3"/>
  <c r="AE397" i="3"/>
  <c r="AD397" i="3"/>
  <c r="AC397" i="3"/>
  <c r="AV396" i="3"/>
  <c r="AR396" i="3"/>
  <c r="AQ396" i="3"/>
  <c r="AP396" i="3"/>
  <c r="AN396" i="3"/>
  <c r="AL396" i="3"/>
  <c r="AK396" i="3"/>
  <c r="AJ396" i="3"/>
  <c r="AI396" i="3"/>
  <c r="AG396" i="3"/>
  <c r="AF396" i="3"/>
  <c r="AE396" i="3"/>
  <c r="AD396" i="3"/>
  <c r="AC396" i="3"/>
  <c r="AV395" i="3"/>
  <c r="AR395" i="3"/>
  <c r="AQ395" i="3"/>
  <c r="AP395" i="3"/>
  <c r="AN395" i="3"/>
  <c r="AL395" i="3"/>
  <c r="AK395" i="3"/>
  <c r="AJ395" i="3"/>
  <c r="AI395" i="3"/>
  <c r="AG395" i="3"/>
  <c r="AF395" i="3"/>
  <c r="AE395" i="3"/>
  <c r="AD395" i="3"/>
  <c r="AC395" i="3"/>
  <c r="AV394" i="3"/>
  <c r="AR394" i="3"/>
  <c r="AQ394" i="3"/>
  <c r="AP394" i="3"/>
  <c r="AN394" i="3"/>
  <c r="AL394" i="3"/>
  <c r="AK394" i="3"/>
  <c r="AJ394" i="3"/>
  <c r="AI394" i="3"/>
  <c r="AG394" i="3"/>
  <c r="AF394" i="3"/>
  <c r="AE394" i="3"/>
  <c r="AD394" i="3"/>
  <c r="AC394" i="3"/>
  <c r="AV393" i="3"/>
  <c r="AR393" i="3"/>
  <c r="AQ393" i="3"/>
  <c r="AP393" i="3"/>
  <c r="AN393" i="3"/>
  <c r="AL393" i="3"/>
  <c r="AK393" i="3"/>
  <c r="AJ393" i="3"/>
  <c r="AI393" i="3"/>
  <c r="AG393" i="3"/>
  <c r="AF393" i="3"/>
  <c r="AE393" i="3"/>
  <c r="AD393" i="3"/>
  <c r="AC393" i="3"/>
  <c r="AV392" i="3"/>
  <c r="AR392" i="3"/>
  <c r="AQ392" i="3"/>
  <c r="AP392" i="3"/>
  <c r="AN392" i="3"/>
  <c r="AL392" i="3"/>
  <c r="AK392" i="3"/>
  <c r="AJ392" i="3"/>
  <c r="AI392" i="3"/>
  <c r="AG392" i="3"/>
  <c r="AF392" i="3"/>
  <c r="AE392" i="3"/>
  <c r="AD392" i="3"/>
  <c r="AC392" i="3"/>
  <c r="AV391" i="3"/>
  <c r="AR391" i="3"/>
  <c r="AQ391" i="3"/>
  <c r="AP391" i="3"/>
  <c r="AN391" i="3"/>
  <c r="AL391" i="3"/>
  <c r="AK391" i="3"/>
  <c r="AJ391" i="3"/>
  <c r="AI391" i="3"/>
  <c r="AG391" i="3"/>
  <c r="AF391" i="3"/>
  <c r="AE391" i="3"/>
  <c r="AD391" i="3"/>
  <c r="AC391" i="3"/>
  <c r="AV390" i="3"/>
  <c r="AR390" i="3"/>
  <c r="AQ390" i="3"/>
  <c r="AP390" i="3"/>
  <c r="AN390" i="3"/>
  <c r="AL390" i="3"/>
  <c r="AK390" i="3"/>
  <c r="AJ390" i="3"/>
  <c r="AI390" i="3"/>
  <c r="AG390" i="3"/>
  <c r="AF390" i="3"/>
  <c r="AE390" i="3"/>
  <c r="AD390" i="3"/>
  <c r="AC390" i="3"/>
  <c r="AV389" i="3"/>
  <c r="AR389" i="3"/>
  <c r="AQ389" i="3"/>
  <c r="AP389" i="3"/>
  <c r="AN389" i="3"/>
  <c r="AL389" i="3"/>
  <c r="AK389" i="3"/>
  <c r="AJ389" i="3"/>
  <c r="AI389" i="3"/>
  <c r="AG389" i="3"/>
  <c r="AF389" i="3"/>
  <c r="AE389" i="3"/>
  <c r="AD389" i="3"/>
  <c r="AC389" i="3"/>
  <c r="AV388" i="3"/>
  <c r="AR388" i="3"/>
  <c r="AQ388" i="3"/>
  <c r="AP388" i="3"/>
  <c r="AN388" i="3"/>
  <c r="AL388" i="3"/>
  <c r="AK388" i="3"/>
  <c r="AJ388" i="3"/>
  <c r="AI388" i="3"/>
  <c r="AG388" i="3"/>
  <c r="AF388" i="3"/>
  <c r="AE388" i="3"/>
  <c r="AD388" i="3"/>
  <c r="AC388" i="3"/>
  <c r="AV387" i="3"/>
  <c r="AR387" i="3"/>
  <c r="AQ387" i="3"/>
  <c r="AP387" i="3"/>
  <c r="AN387" i="3"/>
  <c r="AL387" i="3"/>
  <c r="AK387" i="3"/>
  <c r="AJ387" i="3"/>
  <c r="AI387" i="3"/>
  <c r="AG387" i="3"/>
  <c r="AF387" i="3"/>
  <c r="AE387" i="3"/>
  <c r="AD387" i="3"/>
  <c r="AC387" i="3"/>
  <c r="AV386" i="3"/>
  <c r="AR386" i="3"/>
  <c r="AQ386" i="3"/>
  <c r="AP386" i="3"/>
  <c r="AN386" i="3"/>
  <c r="AL386" i="3"/>
  <c r="AK386" i="3"/>
  <c r="AJ386" i="3"/>
  <c r="AI386" i="3"/>
  <c r="AG386" i="3"/>
  <c r="AF386" i="3"/>
  <c r="AE386" i="3"/>
  <c r="AD386" i="3"/>
  <c r="AC386" i="3"/>
  <c r="AV385" i="3"/>
  <c r="AR385" i="3"/>
  <c r="AQ385" i="3"/>
  <c r="AP385" i="3"/>
  <c r="AN385" i="3"/>
  <c r="AL385" i="3"/>
  <c r="AK385" i="3"/>
  <c r="AJ385" i="3"/>
  <c r="AI385" i="3"/>
  <c r="AG385" i="3"/>
  <c r="AF385" i="3"/>
  <c r="AE385" i="3"/>
  <c r="AD385" i="3"/>
  <c r="AC385" i="3"/>
  <c r="AV384" i="3"/>
  <c r="AR384" i="3"/>
  <c r="AQ384" i="3"/>
  <c r="AP384" i="3"/>
  <c r="AN384" i="3"/>
  <c r="AL384" i="3"/>
  <c r="AK384" i="3"/>
  <c r="AJ384" i="3"/>
  <c r="AI384" i="3"/>
  <c r="AG384" i="3"/>
  <c r="AF384" i="3"/>
  <c r="AE384" i="3"/>
  <c r="AD384" i="3"/>
  <c r="AC384" i="3"/>
  <c r="AV383" i="3"/>
  <c r="AR383" i="3"/>
  <c r="AQ383" i="3"/>
  <c r="AP383" i="3"/>
  <c r="AN383" i="3"/>
  <c r="AL383" i="3"/>
  <c r="AK383" i="3"/>
  <c r="AJ383" i="3"/>
  <c r="AI383" i="3"/>
  <c r="AG383" i="3"/>
  <c r="AF383" i="3"/>
  <c r="AE383" i="3"/>
  <c r="AD383" i="3"/>
  <c r="AC383" i="3"/>
  <c r="AV382" i="3"/>
  <c r="AR382" i="3"/>
  <c r="AQ382" i="3"/>
  <c r="AP382" i="3"/>
  <c r="AN382" i="3"/>
  <c r="AL382" i="3"/>
  <c r="AK382" i="3"/>
  <c r="AJ382" i="3"/>
  <c r="AI382" i="3"/>
  <c r="AG382" i="3"/>
  <c r="AF382" i="3"/>
  <c r="AE382" i="3"/>
  <c r="AD382" i="3"/>
  <c r="AC382" i="3"/>
  <c r="AV381" i="3"/>
  <c r="AR381" i="3"/>
  <c r="AQ381" i="3"/>
  <c r="AP381" i="3"/>
  <c r="AN381" i="3"/>
  <c r="AL381" i="3"/>
  <c r="AK381" i="3"/>
  <c r="AJ381" i="3"/>
  <c r="AI381" i="3"/>
  <c r="AG381" i="3"/>
  <c r="AF381" i="3"/>
  <c r="AE381" i="3"/>
  <c r="AD381" i="3"/>
  <c r="AC381" i="3"/>
  <c r="AV380" i="3"/>
  <c r="AR380" i="3"/>
  <c r="AQ380" i="3"/>
  <c r="AP380" i="3"/>
  <c r="AN380" i="3"/>
  <c r="AL380" i="3"/>
  <c r="AK380" i="3"/>
  <c r="AJ380" i="3"/>
  <c r="AI380" i="3"/>
  <c r="AG380" i="3"/>
  <c r="AF380" i="3"/>
  <c r="AE380" i="3"/>
  <c r="AD380" i="3"/>
  <c r="AC380" i="3"/>
  <c r="AV379" i="3"/>
  <c r="AR379" i="3"/>
  <c r="AQ379" i="3"/>
  <c r="AP379" i="3"/>
  <c r="AN379" i="3"/>
  <c r="AL379" i="3"/>
  <c r="AK379" i="3"/>
  <c r="AJ379" i="3"/>
  <c r="AI379" i="3"/>
  <c r="AG379" i="3"/>
  <c r="AF379" i="3"/>
  <c r="AE379" i="3"/>
  <c r="AD379" i="3"/>
  <c r="AC379" i="3"/>
  <c r="AV378" i="3"/>
  <c r="AR378" i="3"/>
  <c r="AQ378" i="3"/>
  <c r="AP378" i="3"/>
  <c r="AN378" i="3"/>
  <c r="AL378" i="3"/>
  <c r="AK378" i="3"/>
  <c r="AJ378" i="3"/>
  <c r="AI378" i="3"/>
  <c r="AG378" i="3"/>
  <c r="AF378" i="3"/>
  <c r="AE378" i="3"/>
  <c r="AD378" i="3"/>
  <c r="AC378" i="3"/>
  <c r="AV377" i="3"/>
  <c r="AR377" i="3"/>
  <c r="AQ377" i="3"/>
  <c r="AP377" i="3"/>
  <c r="AN377" i="3"/>
  <c r="AL377" i="3"/>
  <c r="AK377" i="3"/>
  <c r="AJ377" i="3"/>
  <c r="AI377" i="3"/>
  <c r="AG377" i="3"/>
  <c r="AF377" i="3"/>
  <c r="AE377" i="3"/>
  <c r="AD377" i="3"/>
  <c r="AC377" i="3"/>
  <c r="AV376" i="3"/>
  <c r="AR376" i="3"/>
  <c r="AQ376" i="3"/>
  <c r="AP376" i="3"/>
  <c r="AN376" i="3"/>
  <c r="AL376" i="3"/>
  <c r="AK376" i="3"/>
  <c r="AJ376" i="3"/>
  <c r="AI376" i="3"/>
  <c r="AG376" i="3"/>
  <c r="AF376" i="3"/>
  <c r="AE376" i="3"/>
  <c r="AD376" i="3"/>
  <c r="AC376" i="3"/>
  <c r="AV375" i="3"/>
  <c r="AR375" i="3"/>
  <c r="AQ375" i="3"/>
  <c r="AP375" i="3"/>
  <c r="AN375" i="3"/>
  <c r="AL375" i="3"/>
  <c r="AK375" i="3"/>
  <c r="AJ375" i="3"/>
  <c r="AI375" i="3"/>
  <c r="AG375" i="3"/>
  <c r="AF375" i="3"/>
  <c r="AE375" i="3"/>
  <c r="AD375" i="3"/>
  <c r="AC375" i="3"/>
  <c r="AV374" i="3"/>
  <c r="AR374" i="3"/>
  <c r="AQ374" i="3"/>
  <c r="AP374" i="3"/>
  <c r="AN374" i="3"/>
  <c r="AL374" i="3"/>
  <c r="AK374" i="3"/>
  <c r="AJ374" i="3"/>
  <c r="AI374" i="3"/>
  <c r="AG374" i="3"/>
  <c r="AF374" i="3"/>
  <c r="AE374" i="3"/>
  <c r="AD374" i="3"/>
  <c r="AC374" i="3"/>
  <c r="AV373" i="3"/>
  <c r="AR373" i="3"/>
  <c r="AQ373" i="3"/>
  <c r="AP373" i="3"/>
  <c r="AN373" i="3"/>
  <c r="AL373" i="3"/>
  <c r="AK373" i="3"/>
  <c r="AJ373" i="3"/>
  <c r="AI373" i="3"/>
  <c r="AG373" i="3"/>
  <c r="AF373" i="3"/>
  <c r="AE373" i="3"/>
  <c r="AD373" i="3"/>
  <c r="AC373" i="3"/>
  <c r="AV372" i="3"/>
  <c r="AR372" i="3"/>
  <c r="AQ372" i="3"/>
  <c r="AP372" i="3"/>
  <c r="AN372" i="3"/>
  <c r="AL372" i="3"/>
  <c r="AK372" i="3"/>
  <c r="AJ372" i="3"/>
  <c r="AI372" i="3"/>
  <c r="AG372" i="3"/>
  <c r="AF372" i="3"/>
  <c r="AE372" i="3"/>
  <c r="AD372" i="3"/>
  <c r="AC372" i="3"/>
  <c r="AV371" i="3"/>
  <c r="AR371" i="3"/>
  <c r="AQ371" i="3"/>
  <c r="AP371" i="3"/>
  <c r="AN371" i="3"/>
  <c r="AL371" i="3"/>
  <c r="AK371" i="3"/>
  <c r="AJ371" i="3"/>
  <c r="AI371" i="3"/>
  <c r="AG371" i="3"/>
  <c r="AF371" i="3"/>
  <c r="AE371" i="3"/>
  <c r="AD371" i="3"/>
  <c r="AC371" i="3"/>
  <c r="AV370" i="3"/>
  <c r="AR370" i="3"/>
  <c r="AQ370" i="3"/>
  <c r="AP370" i="3"/>
  <c r="AN370" i="3"/>
  <c r="AL370" i="3"/>
  <c r="AK370" i="3"/>
  <c r="AJ370" i="3"/>
  <c r="AI370" i="3"/>
  <c r="AG370" i="3"/>
  <c r="AF370" i="3"/>
  <c r="AE370" i="3"/>
  <c r="AD370" i="3"/>
  <c r="AC370" i="3"/>
  <c r="AV369" i="3"/>
  <c r="AR369" i="3"/>
  <c r="AQ369" i="3"/>
  <c r="AP369" i="3"/>
  <c r="AN369" i="3"/>
  <c r="AL369" i="3"/>
  <c r="AK369" i="3"/>
  <c r="AJ369" i="3"/>
  <c r="AI369" i="3"/>
  <c r="AG369" i="3"/>
  <c r="AF369" i="3"/>
  <c r="AE369" i="3"/>
  <c r="AD369" i="3"/>
  <c r="AC369" i="3"/>
  <c r="AV368" i="3"/>
  <c r="AR368" i="3"/>
  <c r="AQ368" i="3"/>
  <c r="AP368" i="3"/>
  <c r="AN368" i="3"/>
  <c r="AL368" i="3"/>
  <c r="AK368" i="3"/>
  <c r="AJ368" i="3"/>
  <c r="AI368" i="3"/>
  <c r="AG368" i="3"/>
  <c r="AF368" i="3"/>
  <c r="AE368" i="3"/>
  <c r="AD368" i="3"/>
  <c r="AC368" i="3"/>
  <c r="AV367" i="3"/>
  <c r="AR367" i="3"/>
  <c r="AQ367" i="3"/>
  <c r="AP367" i="3"/>
  <c r="AN367" i="3"/>
  <c r="AL367" i="3"/>
  <c r="AK367" i="3"/>
  <c r="AJ367" i="3"/>
  <c r="AI367" i="3"/>
  <c r="AG367" i="3"/>
  <c r="AF367" i="3"/>
  <c r="AE367" i="3"/>
  <c r="AD367" i="3"/>
  <c r="AC367" i="3"/>
  <c r="AV366" i="3"/>
  <c r="AR366" i="3"/>
  <c r="AQ366" i="3"/>
  <c r="AP366" i="3"/>
  <c r="AN366" i="3"/>
  <c r="AL366" i="3"/>
  <c r="AK366" i="3"/>
  <c r="AJ366" i="3"/>
  <c r="AI366" i="3"/>
  <c r="AG366" i="3"/>
  <c r="AF366" i="3"/>
  <c r="AE366" i="3"/>
  <c r="AD366" i="3"/>
  <c r="AC366" i="3"/>
  <c r="AV365" i="3"/>
  <c r="AR365" i="3"/>
  <c r="AQ365" i="3"/>
  <c r="AP365" i="3"/>
  <c r="AN365" i="3"/>
  <c r="AL365" i="3"/>
  <c r="AK365" i="3"/>
  <c r="AJ365" i="3"/>
  <c r="AI365" i="3"/>
  <c r="AG365" i="3"/>
  <c r="AF365" i="3"/>
  <c r="AE365" i="3"/>
  <c r="AD365" i="3"/>
  <c r="AC365" i="3"/>
  <c r="AV364" i="3"/>
  <c r="AR364" i="3"/>
  <c r="AQ364" i="3"/>
  <c r="AP364" i="3"/>
  <c r="AN364" i="3"/>
  <c r="AL364" i="3"/>
  <c r="AK364" i="3"/>
  <c r="AJ364" i="3"/>
  <c r="AI364" i="3"/>
  <c r="AG364" i="3"/>
  <c r="AF364" i="3"/>
  <c r="AE364" i="3"/>
  <c r="AD364" i="3"/>
  <c r="AC364" i="3"/>
  <c r="AV363" i="3"/>
  <c r="AR363" i="3"/>
  <c r="AQ363" i="3"/>
  <c r="AP363" i="3"/>
  <c r="AN363" i="3"/>
  <c r="AL363" i="3"/>
  <c r="AK363" i="3"/>
  <c r="AJ363" i="3"/>
  <c r="AI363" i="3"/>
  <c r="AG363" i="3"/>
  <c r="AF363" i="3"/>
  <c r="AE363" i="3"/>
  <c r="AD363" i="3"/>
  <c r="AC363" i="3"/>
  <c r="AV362" i="3"/>
  <c r="AR362" i="3"/>
  <c r="AQ362" i="3"/>
  <c r="AP362" i="3"/>
  <c r="AN362" i="3"/>
  <c r="AL362" i="3"/>
  <c r="AK362" i="3"/>
  <c r="AJ362" i="3"/>
  <c r="AI362" i="3"/>
  <c r="AG362" i="3"/>
  <c r="AF362" i="3"/>
  <c r="AE362" i="3"/>
  <c r="AD362" i="3"/>
  <c r="AC362" i="3"/>
  <c r="AV361" i="3"/>
  <c r="AR361" i="3"/>
  <c r="AQ361" i="3"/>
  <c r="AP361" i="3"/>
  <c r="AN361" i="3"/>
  <c r="AL361" i="3"/>
  <c r="AK361" i="3"/>
  <c r="AJ361" i="3"/>
  <c r="AI361" i="3"/>
  <c r="AG361" i="3"/>
  <c r="AF361" i="3"/>
  <c r="AE361" i="3"/>
  <c r="AD361" i="3"/>
  <c r="AC361" i="3"/>
  <c r="AV360" i="3"/>
  <c r="AR360" i="3"/>
  <c r="AQ360" i="3"/>
  <c r="AP360" i="3"/>
  <c r="AN360" i="3"/>
  <c r="AL360" i="3"/>
  <c r="AK360" i="3"/>
  <c r="AJ360" i="3"/>
  <c r="AI360" i="3"/>
  <c r="AG360" i="3"/>
  <c r="AF360" i="3"/>
  <c r="AE360" i="3"/>
  <c r="AD360" i="3"/>
  <c r="AC360" i="3"/>
  <c r="AV359" i="3"/>
  <c r="AR359" i="3"/>
  <c r="AQ359" i="3"/>
  <c r="AP359" i="3"/>
  <c r="AN359" i="3"/>
  <c r="AL359" i="3"/>
  <c r="AK359" i="3"/>
  <c r="AJ359" i="3"/>
  <c r="AI359" i="3"/>
  <c r="AG359" i="3"/>
  <c r="AF359" i="3"/>
  <c r="AE359" i="3"/>
  <c r="AD359" i="3"/>
  <c r="AC359" i="3"/>
  <c r="AV358" i="3"/>
  <c r="AR358" i="3"/>
  <c r="AQ358" i="3"/>
  <c r="AP358" i="3"/>
  <c r="AN358" i="3"/>
  <c r="AL358" i="3"/>
  <c r="AK358" i="3"/>
  <c r="AJ358" i="3"/>
  <c r="AI358" i="3"/>
  <c r="AG358" i="3"/>
  <c r="AF358" i="3"/>
  <c r="AE358" i="3"/>
  <c r="AD358" i="3"/>
  <c r="AC358" i="3"/>
  <c r="AV357" i="3"/>
  <c r="AR357" i="3"/>
  <c r="AQ357" i="3"/>
  <c r="AP357" i="3"/>
  <c r="AN357" i="3"/>
  <c r="AL357" i="3"/>
  <c r="AK357" i="3"/>
  <c r="AJ357" i="3"/>
  <c r="AI357" i="3"/>
  <c r="AG357" i="3"/>
  <c r="AF357" i="3"/>
  <c r="AE357" i="3"/>
  <c r="AD357" i="3"/>
  <c r="AC357" i="3"/>
  <c r="AV356" i="3"/>
  <c r="AR356" i="3"/>
  <c r="AQ356" i="3"/>
  <c r="AP356" i="3"/>
  <c r="AN356" i="3"/>
  <c r="AL356" i="3"/>
  <c r="AK356" i="3"/>
  <c r="AJ356" i="3"/>
  <c r="AI356" i="3"/>
  <c r="AG356" i="3"/>
  <c r="AF356" i="3"/>
  <c r="AE356" i="3"/>
  <c r="AD356" i="3"/>
  <c r="AC356" i="3"/>
  <c r="AV355" i="3"/>
  <c r="AR355" i="3"/>
  <c r="AQ355" i="3"/>
  <c r="AP355" i="3"/>
  <c r="AN355" i="3"/>
  <c r="AL355" i="3"/>
  <c r="AK355" i="3"/>
  <c r="AJ355" i="3"/>
  <c r="AI355" i="3"/>
  <c r="AG355" i="3"/>
  <c r="AF355" i="3"/>
  <c r="AE355" i="3"/>
  <c r="AD355" i="3"/>
  <c r="AC355" i="3"/>
  <c r="AV354" i="3"/>
  <c r="AR354" i="3"/>
  <c r="AQ354" i="3"/>
  <c r="AP354" i="3"/>
  <c r="AN354" i="3"/>
  <c r="AL354" i="3"/>
  <c r="AK354" i="3"/>
  <c r="AJ354" i="3"/>
  <c r="AI354" i="3"/>
  <c r="AG354" i="3"/>
  <c r="AF354" i="3"/>
  <c r="AE354" i="3"/>
  <c r="AD354" i="3"/>
  <c r="AC354" i="3"/>
  <c r="AV353" i="3"/>
  <c r="AR353" i="3"/>
  <c r="AQ353" i="3"/>
  <c r="AP353" i="3"/>
  <c r="AN353" i="3"/>
  <c r="AL353" i="3"/>
  <c r="AK353" i="3"/>
  <c r="AJ353" i="3"/>
  <c r="AI353" i="3"/>
  <c r="AG353" i="3"/>
  <c r="AF353" i="3"/>
  <c r="AE353" i="3"/>
  <c r="AD353" i="3"/>
  <c r="AC353" i="3"/>
  <c r="AV352" i="3"/>
  <c r="AR352" i="3"/>
  <c r="AQ352" i="3"/>
  <c r="AP352" i="3"/>
  <c r="AN352" i="3"/>
  <c r="AL352" i="3"/>
  <c r="AK352" i="3"/>
  <c r="AJ352" i="3"/>
  <c r="AI352" i="3"/>
  <c r="AG352" i="3"/>
  <c r="AF352" i="3"/>
  <c r="AE352" i="3"/>
  <c r="AD352" i="3"/>
  <c r="AC352" i="3"/>
  <c r="AV351" i="3"/>
  <c r="AR351" i="3"/>
  <c r="AQ351" i="3"/>
  <c r="AP351" i="3"/>
  <c r="AN351" i="3"/>
  <c r="AL351" i="3"/>
  <c r="AK351" i="3"/>
  <c r="AJ351" i="3"/>
  <c r="AI351" i="3"/>
  <c r="AG351" i="3"/>
  <c r="AF351" i="3"/>
  <c r="AE351" i="3"/>
  <c r="AD351" i="3"/>
  <c r="AC351" i="3"/>
  <c r="AV350" i="3"/>
  <c r="AR350" i="3"/>
  <c r="AQ350" i="3"/>
  <c r="AP350" i="3"/>
  <c r="AN350" i="3"/>
  <c r="AL350" i="3"/>
  <c r="AK350" i="3"/>
  <c r="AJ350" i="3"/>
  <c r="AI350" i="3"/>
  <c r="AG350" i="3"/>
  <c r="AF350" i="3"/>
  <c r="AE350" i="3"/>
  <c r="AD350" i="3"/>
  <c r="AC350" i="3"/>
  <c r="AV349" i="3"/>
  <c r="AR349" i="3"/>
  <c r="AQ349" i="3"/>
  <c r="AP349" i="3"/>
  <c r="AN349" i="3"/>
  <c r="AL349" i="3"/>
  <c r="AK349" i="3"/>
  <c r="AJ349" i="3"/>
  <c r="AI349" i="3"/>
  <c r="AG349" i="3"/>
  <c r="AF349" i="3"/>
  <c r="AE349" i="3"/>
  <c r="AD349" i="3"/>
  <c r="AC349" i="3"/>
  <c r="AV348" i="3"/>
  <c r="AR348" i="3"/>
  <c r="AQ348" i="3"/>
  <c r="AP348" i="3"/>
  <c r="AN348" i="3"/>
  <c r="AL348" i="3"/>
  <c r="AK348" i="3"/>
  <c r="AJ348" i="3"/>
  <c r="AI348" i="3"/>
  <c r="AG348" i="3"/>
  <c r="AF348" i="3"/>
  <c r="AE348" i="3"/>
  <c r="AD348" i="3"/>
  <c r="AC348" i="3"/>
  <c r="AV347" i="3"/>
  <c r="AR347" i="3"/>
  <c r="AQ347" i="3"/>
  <c r="AP347" i="3"/>
  <c r="AN347" i="3"/>
  <c r="AL347" i="3"/>
  <c r="AK347" i="3"/>
  <c r="AJ347" i="3"/>
  <c r="AI347" i="3"/>
  <c r="AG347" i="3"/>
  <c r="AF347" i="3"/>
  <c r="AE347" i="3"/>
  <c r="AD347" i="3"/>
  <c r="AC347" i="3"/>
  <c r="AV346" i="3"/>
  <c r="AR346" i="3"/>
  <c r="AQ346" i="3"/>
  <c r="AP346" i="3"/>
  <c r="AN346" i="3"/>
  <c r="AL346" i="3"/>
  <c r="AK346" i="3"/>
  <c r="AJ346" i="3"/>
  <c r="AI346" i="3"/>
  <c r="AG346" i="3"/>
  <c r="AF346" i="3"/>
  <c r="AE346" i="3"/>
  <c r="AD346" i="3"/>
  <c r="AC346" i="3"/>
  <c r="AV345" i="3"/>
  <c r="AR345" i="3"/>
  <c r="AQ345" i="3"/>
  <c r="AP345" i="3"/>
  <c r="AN345" i="3"/>
  <c r="AL345" i="3"/>
  <c r="AK345" i="3"/>
  <c r="AJ345" i="3"/>
  <c r="AI345" i="3"/>
  <c r="AG345" i="3"/>
  <c r="AF345" i="3"/>
  <c r="AE345" i="3"/>
  <c r="AD345" i="3"/>
  <c r="AC345" i="3"/>
  <c r="AV344" i="3"/>
  <c r="AR344" i="3"/>
  <c r="AQ344" i="3"/>
  <c r="AP344" i="3"/>
  <c r="AN344" i="3"/>
  <c r="AL344" i="3"/>
  <c r="AK344" i="3"/>
  <c r="AJ344" i="3"/>
  <c r="AI344" i="3"/>
  <c r="AG344" i="3"/>
  <c r="AF344" i="3"/>
  <c r="AE344" i="3"/>
  <c r="AD344" i="3"/>
  <c r="AC344" i="3"/>
  <c r="AV343" i="3"/>
  <c r="AR343" i="3"/>
  <c r="AQ343" i="3"/>
  <c r="AP343" i="3"/>
  <c r="AN343" i="3"/>
  <c r="AL343" i="3"/>
  <c r="AK343" i="3"/>
  <c r="AJ343" i="3"/>
  <c r="AI343" i="3"/>
  <c r="AG343" i="3"/>
  <c r="AF343" i="3"/>
  <c r="AE343" i="3"/>
  <c r="AD343" i="3"/>
  <c r="AC343" i="3"/>
  <c r="AV342" i="3"/>
  <c r="AR342" i="3"/>
  <c r="AQ342" i="3"/>
  <c r="AP342" i="3"/>
  <c r="AN342" i="3"/>
  <c r="AL342" i="3"/>
  <c r="AK342" i="3"/>
  <c r="AJ342" i="3"/>
  <c r="AI342" i="3"/>
  <c r="AG342" i="3"/>
  <c r="AF342" i="3"/>
  <c r="AE342" i="3"/>
  <c r="AD342" i="3"/>
  <c r="AC342" i="3"/>
  <c r="AV341" i="3"/>
  <c r="AR341" i="3"/>
  <c r="AQ341" i="3"/>
  <c r="AP341" i="3"/>
  <c r="AN341" i="3"/>
  <c r="AL341" i="3"/>
  <c r="AK341" i="3"/>
  <c r="AJ341" i="3"/>
  <c r="AI341" i="3"/>
  <c r="AG341" i="3"/>
  <c r="AF341" i="3"/>
  <c r="AE341" i="3"/>
  <c r="AD341" i="3"/>
  <c r="AC341" i="3"/>
  <c r="AV340" i="3"/>
  <c r="AR340" i="3"/>
  <c r="AQ340" i="3"/>
  <c r="AP340" i="3"/>
  <c r="AN340" i="3"/>
  <c r="AL340" i="3"/>
  <c r="AK340" i="3"/>
  <c r="AJ340" i="3"/>
  <c r="AI340" i="3"/>
  <c r="AG340" i="3"/>
  <c r="AF340" i="3"/>
  <c r="AE340" i="3"/>
  <c r="AD340" i="3"/>
  <c r="AC340" i="3"/>
  <c r="AV339" i="3"/>
  <c r="AR339" i="3"/>
  <c r="AQ339" i="3"/>
  <c r="AP339" i="3"/>
  <c r="AN339" i="3"/>
  <c r="AL339" i="3"/>
  <c r="AK339" i="3"/>
  <c r="AJ339" i="3"/>
  <c r="AI339" i="3"/>
  <c r="AG339" i="3"/>
  <c r="AF339" i="3"/>
  <c r="AE339" i="3"/>
  <c r="AD339" i="3"/>
  <c r="AC339" i="3"/>
  <c r="AV338" i="3"/>
  <c r="AR338" i="3"/>
  <c r="AQ338" i="3"/>
  <c r="AP338" i="3"/>
  <c r="AN338" i="3"/>
  <c r="AL338" i="3"/>
  <c r="AK338" i="3"/>
  <c r="AJ338" i="3"/>
  <c r="AI338" i="3"/>
  <c r="AG338" i="3"/>
  <c r="AF338" i="3"/>
  <c r="AE338" i="3"/>
  <c r="AD338" i="3"/>
  <c r="AC338" i="3"/>
  <c r="AV337" i="3"/>
  <c r="AR337" i="3"/>
  <c r="AQ337" i="3"/>
  <c r="AP337" i="3"/>
  <c r="AN337" i="3"/>
  <c r="AL337" i="3"/>
  <c r="AK337" i="3"/>
  <c r="AJ337" i="3"/>
  <c r="AI337" i="3"/>
  <c r="AG337" i="3"/>
  <c r="AF337" i="3"/>
  <c r="AE337" i="3"/>
  <c r="AD337" i="3"/>
  <c r="AC337" i="3"/>
  <c r="AV336" i="3"/>
  <c r="AR336" i="3"/>
  <c r="AQ336" i="3"/>
  <c r="AP336" i="3"/>
  <c r="AN336" i="3"/>
  <c r="AL336" i="3"/>
  <c r="AK336" i="3"/>
  <c r="AJ336" i="3"/>
  <c r="AI336" i="3"/>
  <c r="AG336" i="3"/>
  <c r="AF336" i="3"/>
  <c r="AE336" i="3"/>
  <c r="AD336" i="3"/>
  <c r="AC336" i="3"/>
  <c r="AV335" i="3"/>
  <c r="AR335" i="3"/>
  <c r="AQ335" i="3"/>
  <c r="AP335" i="3"/>
  <c r="AN335" i="3"/>
  <c r="AL335" i="3"/>
  <c r="AK335" i="3"/>
  <c r="AJ335" i="3"/>
  <c r="AI335" i="3"/>
  <c r="AG335" i="3"/>
  <c r="AF335" i="3"/>
  <c r="AE335" i="3"/>
  <c r="AD335" i="3"/>
  <c r="AC335" i="3"/>
  <c r="AV334" i="3"/>
  <c r="AR334" i="3"/>
  <c r="AQ334" i="3"/>
  <c r="AP334" i="3"/>
  <c r="AN334" i="3"/>
  <c r="AL334" i="3"/>
  <c r="AK334" i="3"/>
  <c r="AJ334" i="3"/>
  <c r="AI334" i="3"/>
  <c r="AG334" i="3"/>
  <c r="AF334" i="3"/>
  <c r="AE334" i="3"/>
  <c r="AD334" i="3"/>
  <c r="AC334" i="3"/>
  <c r="AV333" i="3"/>
  <c r="AR333" i="3"/>
  <c r="AQ333" i="3"/>
  <c r="AP333" i="3"/>
  <c r="AN333" i="3"/>
  <c r="AL333" i="3"/>
  <c r="AK333" i="3"/>
  <c r="AJ333" i="3"/>
  <c r="AI333" i="3"/>
  <c r="AG333" i="3"/>
  <c r="AF333" i="3"/>
  <c r="AE333" i="3"/>
  <c r="AD333" i="3"/>
  <c r="AC333" i="3"/>
  <c r="AV332" i="3"/>
  <c r="AR332" i="3"/>
  <c r="AQ332" i="3"/>
  <c r="AP332" i="3"/>
  <c r="AN332" i="3"/>
  <c r="AL332" i="3"/>
  <c r="AK332" i="3"/>
  <c r="AJ332" i="3"/>
  <c r="AI332" i="3"/>
  <c r="AG332" i="3"/>
  <c r="AF332" i="3"/>
  <c r="AE332" i="3"/>
  <c r="AD332" i="3"/>
  <c r="AC332" i="3"/>
  <c r="AV331" i="3"/>
  <c r="AR331" i="3"/>
  <c r="AQ331" i="3"/>
  <c r="AP331" i="3"/>
  <c r="AN331" i="3"/>
  <c r="AL331" i="3"/>
  <c r="AK331" i="3"/>
  <c r="AJ331" i="3"/>
  <c r="AI331" i="3"/>
  <c r="AG331" i="3"/>
  <c r="AF331" i="3"/>
  <c r="AE331" i="3"/>
  <c r="AD331" i="3"/>
  <c r="AC331" i="3"/>
  <c r="AV330" i="3"/>
  <c r="AR330" i="3"/>
  <c r="AQ330" i="3"/>
  <c r="AP330" i="3"/>
  <c r="AN330" i="3"/>
  <c r="AL330" i="3"/>
  <c r="AK330" i="3"/>
  <c r="AJ330" i="3"/>
  <c r="AI330" i="3"/>
  <c r="AG330" i="3"/>
  <c r="AF330" i="3"/>
  <c r="AE330" i="3"/>
  <c r="AD330" i="3"/>
  <c r="AC330" i="3"/>
  <c r="AV329" i="3"/>
  <c r="AR329" i="3"/>
  <c r="AQ329" i="3"/>
  <c r="AP329" i="3"/>
  <c r="AN329" i="3"/>
  <c r="AL329" i="3"/>
  <c r="AK329" i="3"/>
  <c r="AJ329" i="3"/>
  <c r="AI329" i="3"/>
  <c r="AG329" i="3"/>
  <c r="AF329" i="3"/>
  <c r="AE329" i="3"/>
  <c r="AD329" i="3"/>
  <c r="AC329" i="3"/>
  <c r="AV328" i="3"/>
  <c r="AR328" i="3"/>
  <c r="AQ328" i="3"/>
  <c r="AP328" i="3"/>
  <c r="AN328" i="3"/>
  <c r="AL328" i="3"/>
  <c r="AK328" i="3"/>
  <c r="AJ328" i="3"/>
  <c r="AI328" i="3"/>
  <c r="AG328" i="3"/>
  <c r="AF328" i="3"/>
  <c r="AE328" i="3"/>
  <c r="AD328" i="3"/>
  <c r="AC328" i="3"/>
  <c r="AV327" i="3"/>
  <c r="AR327" i="3"/>
  <c r="AQ327" i="3"/>
  <c r="AP327" i="3"/>
  <c r="AN327" i="3"/>
  <c r="AL327" i="3"/>
  <c r="AK327" i="3"/>
  <c r="AJ327" i="3"/>
  <c r="AI327" i="3"/>
  <c r="AG327" i="3"/>
  <c r="AF327" i="3"/>
  <c r="AE327" i="3"/>
  <c r="AD327" i="3"/>
  <c r="AC327" i="3"/>
  <c r="AV326" i="3"/>
  <c r="AR326" i="3"/>
  <c r="AQ326" i="3"/>
  <c r="AP326" i="3"/>
  <c r="AN326" i="3"/>
  <c r="AL326" i="3"/>
  <c r="AK326" i="3"/>
  <c r="AJ326" i="3"/>
  <c r="AI326" i="3"/>
  <c r="AG326" i="3"/>
  <c r="AF326" i="3"/>
  <c r="AE326" i="3"/>
  <c r="AD326" i="3"/>
  <c r="AC326" i="3"/>
  <c r="AV325" i="3"/>
  <c r="AR325" i="3"/>
  <c r="AQ325" i="3"/>
  <c r="AP325" i="3"/>
  <c r="AN325" i="3"/>
  <c r="AL325" i="3"/>
  <c r="AK325" i="3"/>
  <c r="AJ325" i="3"/>
  <c r="AI325" i="3"/>
  <c r="AG325" i="3"/>
  <c r="AF325" i="3"/>
  <c r="AE325" i="3"/>
  <c r="AD325" i="3"/>
  <c r="AC325" i="3"/>
  <c r="AV324" i="3"/>
  <c r="AR324" i="3"/>
  <c r="AQ324" i="3"/>
  <c r="AP324" i="3"/>
  <c r="AN324" i="3"/>
  <c r="AL324" i="3"/>
  <c r="AK324" i="3"/>
  <c r="AJ324" i="3"/>
  <c r="AI324" i="3"/>
  <c r="AG324" i="3"/>
  <c r="AF324" i="3"/>
  <c r="AE324" i="3"/>
  <c r="AD324" i="3"/>
  <c r="AC324" i="3"/>
  <c r="AV323" i="3"/>
  <c r="AR323" i="3"/>
  <c r="AQ323" i="3"/>
  <c r="AP323" i="3"/>
  <c r="AN323" i="3"/>
  <c r="AL323" i="3"/>
  <c r="AK323" i="3"/>
  <c r="AJ323" i="3"/>
  <c r="AI323" i="3"/>
  <c r="AG323" i="3"/>
  <c r="AF323" i="3"/>
  <c r="AE323" i="3"/>
  <c r="AD323" i="3"/>
  <c r="AC323" i="3"/>
  <c r="AV322" i="3"/>
  <c r="AR322" i="3"/>
  <c r="AQ322" i="3"/>
  <c r="AP322" i="3"/>
  <c r="AN322" i="3"/>
  <c r="AL322" i="3"/>
  <c r="AK322" i="3"/>
  <c r="AJ322" i="3"/>
  <c r="AI322" i="3"/>
  <c r="AG322" i="3"/>
  <c r="AF322" i="3"/>
  <c r="AE322" i="3"/>
  <c r="AD322" i="3"/>
  <c r="AC322" i="3"/>
  <c r="AV321" i="3"/>
  <c r="AR321" i="3"/>
  <c r="AQ321" i="3"/>
  <c r="AP321" i="3"/>
  <c r="AN321" i="3"/>
  <c r="AL321" i="3"/>
  <c r="AK321" i="3"/>
  <c r="AJ321" i="3"/>
  <c r="AI321" i="3"/>
  <c r="AG321" i="3"/>
  <c r="AF321" i="3"/>
  <c r="AE321" i="3"/>
  <c r="AD321" i="3"/>
  <c r="AC321" i="3"/>
  <c r="AV320" i="3"/>
  <c r="AR320" i="3"/>
  <c r="AQ320" i="3"/>
  <c r="AP320" i="3"/>
  <c r="AN320" i="3"/>
  <c r="AL320" i="3"/>
  <c r="AK320" i="3"/>
  <c r="AJ320" i="3"/>
  <c r="AI320" i="3"/>
  <c r="AG320" i="3"/>
  <c r="AF320" i="3"/>
  <c r="AE320" i="3"/>
  <c r="AD320" i="3"/>
  <c r="AC320" i="3"/>
  <c r="AV319" i="3"/>
  <c r="AR319" i="3"/>
  <c r="AQ319" i="3"/>
  <c r="AP319" i="3"/>
  <c r="AN319" i="3"/>
  <c r="AL319" i="3"/>
  <c r="AK319" i="3"/>
  <c r="AJ319" i="3"/>
  <c r="AI319" i="3"/>
  <c r="AG319" i="3"/>
  <c r="AF319" i="3"/>
  <c r="AE319" i="3"/>
  <c r="AD319" i="3"/>
  <c r="AC319" i="3"/>
  <c r="AV318" i="3"/>
  <c r="AR318" i="3"/>
  <c r="AQ318" i="3"/>
  <c r="AP318" i="3"/>
  <c r="AN318" i="3"/>
  <c r="AL318" i="3"/>
  <c r="AK318" i="3"/>
  <c r="AJ318" i="3"/>
  <c r="AI318" i="3"/>
  <c r="AG318" i="3"/>
  <c r="AF318" i="3"/>
  <c r="AE318" i="3"/>
  <c r="AD318" i="3"/>
  <c r="AC318" i="3"/>
  <c r="AV317" i="3"/>
  <c r="AR317" i="3"/>
  <c r="AQ317" i="3"/>
  <c r="AP317" i="3"/>
  <c r="AN317" i="3"/>
  <c r="AL317" i="3"/>
  <c r="AK317" i="3"/>
  <c r="AJ317" i="3"/>
  <c r="AI317" i="3"/>
  <c r="AG317" i="3"/>
  <c r="AF317" i="3"/>
  <c r="AE317" i="3"/>
  <c r="AD317" i="3"/>
  <c r="AC317" i="3"/>
  <c r="AV316" i="3"/>
  <c r="AR316" i="3"/>
  <c r="AQ316" i="3"/>
  <c r="AP316" i="3"/>
  <c r="AN316" i="3"/>
  <c r="AL316" i="3"/>
  <c r="AK316" i="3"/>
  <c r="AJ316" i="3"/>
  <c r="AI316" i="3"/>
  <c r="AG316" i="3"/>
  <c r="AF316" i="3"/>
  <c r="AE316" i="3"/>
  <c r="AD316" i="3"/>
  <c r="AC316" i="3"/>
  <c r="AV315" i="3"/>
  <c r="AR315" i="3"/>
  <c r="AQ315" i="3"/>
  <c r="AP315" i="3"/>
  <c r="AN315" i="3"/>
  <c r="AL315" i="3"/>
  <c r="AK315" i="3"/>
  <c r="AJ315" i="3"/>
  <c r="AI315" i="3"/>
  <c r="AG315" i="3"/>
  <c r="AF315" i="3"/>
  <c r="AE315" i="3"/>
  <c r="AD315" i="3"/>
  <c r="AC315" i="3"/>
  <c r="AV314" i="3"/>
  <c r="AR314" i="3"/>
  <c r="AQ314" i="3"/>
  <c r="AP314" i="3"/>
  <c r="AN314" i="3"/>
  <c r="AL314" i="3"/>
  <c r="AK314" i="3"/>
  <c r="AJ314" i="3"/>
  <c r="AI314" i="3"/>
  <c r="AG314" i="3"/>
  <c r="AF314" i="3"/>
  <c r="AE314" i="3"/>
  <c r="AD314" i="3"/>
  <c r="AC314" i="3"/>
  <c r="AV313" i="3"/>
  <c r="AR313" i="3"/>
  <c r="AQ313" i="3"/>
  <c r="AP313" i="3"/>
  <c r="AN313" i="3"/>
  <c r="AL313" i="3"/>
  <c r="AK313" i="3"/>
  <c r="AJ313" i="3"/>
  <c r="AI313" i="3"/>
  <c r="AG313" i="3"/>
  <c r="AF313" i="3"/>
  <c r="AE313" i="3"/>
  <c r="AD313" i="3"/>
  <c r="AC313" i="3"/>
  <c r="AV312" i="3"/>
  <c r="AR312" i="3"/>
  <c r="AQ312" i="3"/>
  <c r="AP312" i="3"/>
  <c r="AN312" i="3"/>
  <c r="AL312" i="3"/>
  <c r="AK312" i="3"/>
  <c r="AJ312" i="3"/>
  <c r="AI312" i="3"/>
  <c r="AG312" i="3"/>
  <c r="AF312" i="3"/>
  <c r="AE312" i="3"/>
  <c r="AD312" i="3"/>
  <c r="AC312" i="3"/>
  <c r="AV311" i="3"/>
  <c r="AR311" i="3"/>
  <c r="AQ311" i="3"/>
  <c r="AP311" i="3"/>
  <c r="AN311" i="3"/>
  <c r="AL311" i="3"/>
  <c r="AK311" i="3"/>
  <c r="AJ311" i="3"/>
  <c r="AI311" i="3"/>
  <c r="AG311" i="3"/>
  <c r="AF311" i="3"/>
  <c r="AE311" i="3"/>
  <c r="AD311" i="3"/>
  <c r="AC311" i="3"/>
  <c r="AV310" i="3"/>
  <c r="AR310" i="3"/>
  <c r="AQ310" i="3"/>
  <c r="AP310" i="3"/>
  <c r="AN310" i="3"/>
  <c r="AL310" i="3"/>
  <c r="AK310" i="3"/>
  <c r="AJ310" i="3"/>
  <c r="AI310" i="3"/>
  <c r="AG310" i="3"/>
  <c r="AF310" i="3"/>
  <c r="AE310" i="3"/>
  <c r="AD310" i="3"/>
  <c r="AC310" i="3"/>
  <c r="AV309" i="3"/>
  <c r="AR309" i="3"/>
  <c r="AQ309" i="3"/>
  <c r="AP309" i="3"/>
  <c r="AN309" i="3"/>
  <c r="AL309" i="3"/>
  <c r="AK309" i="3"/>
  <c r="AJ309" i="3"/>
  <c r="AI309" i="3"/>
  <c r="AG309" i="3"/>
  <c r="AF309" i="3"/>
  <c r="AE309" i="3"/>
  <c r="AD309" i="3"/>
  <c r="AC309" i="3"/>
  <c r="AV308" i="3"/>
  <c r="AR308" i="3"/>
  <c r="AQ308" i="3"/>
  <c r="AP308" i="3"/>
  <c r="AN308" i="3"/>
  <c r="AL308" i="3"/>
  <c r="AK308" i="3"/>
  <c r="AJ308" i="3"/>
  <c r="AI308" i="3"/>
  <c r="AG308" i="3"/>
  <c r="AF308" i="3"/>
  <c r="AE308" i="3"/>
  <c r="AD308" i="3"/>
  <c r="AC308" i="3"/>
  <c r="AV307" i="3"/>
  <c r="AR307" i="3"/>
  <c r="AQ307" i="3"/>
  <c r="AP307" i="3"/>
  <c r="AN307" i="3"/>
  <c r="AL307" i="3"/>
  <c r="AK307" i="3"/>
  <c r="AJ307" i="3"/>
  <c r="AI307" i="3"/>
  <c r="AG307" i="3"/>
  <c r="AF307" i="3"/>
  <c r="AE307" i="3"/>
  <c r="AD307" i="3"/>
  <c r="AC307" i="3"/>
  <c r="AV306" i="3"/>
  <c r="AR306" i="3"/>
  <c r="AQ306" i="3"/>
  <c r="AP306" i="3"/>
  <c r="AN306" i="3"/>
  <c r="AL306" i="3"/>
  <c r="AK306" i="3"/>
  <c r="AJ306" i="3"/>
  <c r="AI306" i="3"/>
  <c r="AG306" i="3"/>
  <c r="AF306" i="3"/>
  <c r="AE306" i="3"/>
  <c r="AD306" i="3"/>
  <c r="AC306" i="3"/>
  <c r="AV305" i="3"/>
  <c r="AR305" i="3"/>
  <c r="AQ305" i="3"/>
  <c r="AP305" i="3"/>
  <c r="AN305" i="3"/>
  <c r="AL305" i="3"/>
  <c r="AK305" i="3"/>
  <c r="AJ305" i="3"/>
  <c r="AI305" i="3"/>
  <c r="AG305" i="3"/>
  <c r="AF305" i="3"/>
  <c r="AE305" i="3"/>
  <c r="AD305" i="3"/>
  <c r="AC305" i="3"/>
  <c r="AV304" i="3"/>
  <c r="AR304" i="3"/>
  <c r="AQ304" i="3"/>
  <c r="AP304" i="3"/>
  <c r="AN304" i="3"/>
  <c r="AL304" i="3"/>
  <c r="AK304" i="3"/>
  <c r="AJ304" i="3"/>
  <c r="AI304" i="3"/>
  <c r="AG304" i="3"/>
  <c r="AF304" i="3"/>
  <c r="AE304" i="3"/>
  <c r="AD304" i="3"/>
  <c r="AC304" i="3"/>
  <c r="AV303" i="3"/>
  <c r="AR303" i="3"/>
  <c r="AQ303" i="3"/>
  <c r="AP303" i="3"/>
  <c r="AN303" i="3"/>
  <c r="AL303" i="3"/>
  <c r="AK303" i="3"/>
  <c r="AJ303" i="3"/>
  <c r="AI303" i="3"/>
  <c r="AG303" i="3"/>
  <c r="AF303" i="3"/>
  <c r="AE303" i="3"/>
  <c r="AD303" i="3"/>
  <c r="AC303" i="3"/>
  <c r="AV302" i="3"/>
  <c r="AR302" i="3"/>
  <c r="AQ302" i="3"/>
  <c r="AP302" i="3"/>
  <c r="AN302" i="3"/>
  <c r="AL302" i="3"/>
  <c r="AK302" i="3"/>
  <c r="AJ302" i="3"/>
  <c r="AI302" i="3"/>
  <c r="AG302" i="3"/>
  <c r="AF302" i="3"/>
  <c r="AE302" i="3"/>
  <c r="AD302" i="3"/>
  <c r="AC302" i="3"/>
  <c r="AV301" i="3"/>
  <c r="AR301" i="3"/>
  <c r="AQ301" i="3"/>
  <c r="AP301" i="3"/>
  <c r="AN301" i="3"/>
  <c r="AL301" i="3"/>
  <c r="AK301" i="3"/>
  <c r="AJ301" i="3"/>
  <c r="AI301" i="3"/>
  <c r="AG301" i="3"/>
  <c r="AF301" i="3"/>
  <c r="AE301" i="3"/>
  <c r="AD301" i="3"/>
  <c r="AC301" i="3"/>
  <c r="AV300" i="3"/>
  <c r="AR300" i="3"/>
  <c r="AQ300" i="3"/>
  <c r="AP300" i="3"/>
  <c r="AN300" i="3"/>
  <c r="AL300" i="3"/>
  <c r="AK300" i="3"/>
  <c r="AJ300" i="3"/>
  <c r="AI300" i="3"/>
  <c r="AG300" i="3"/>
  <c r="AF300" i="3"/>
  <c r="AE300" i="3"/>
  <c r="AD300" i="3"/>
  <c r="AC300" i="3"/>
  <c r="AV299" i="3"/>
  <c r="AR299" i="3"/>
  <c r="AQ299" i="3"/>
  <c r="AP299" i="3"/>
  <c r="AN299" i="3"/>
  <c r="AL299" i="3"/>
  <c r="AK299" i="3"/>
  <c r="AJ299" i="3"/>
  <c r="AI299" i="3"/>
  <c r="AG299" i="3"/>
  <c r="AF299" i="3"/>
  <c r="AE299" i="3"/>
  <c r="AD299" i="3"/>
  <c r="AC299" i="3"/>
  <c r="AV298" i="3"/>
  <c r="AR298" i="3"/>
  <c r="AQ298" i="3"/>
  <c r="AP298" i="3"/>
  <c r="AN298" i="3"/>
  <c r="AL298" i="3"/>
  <c r="AK298" i="3"/>
  <c r="AJ298" i="3"/>
  <c r="AI298" i="3"/>
  <c r="AG298" i="3"/>
  <c r="AF298" i="3"/>
  <c r="AE298" i="3"/>
  <c r="AD298" i="3"/>
  <c r="AC298" i="3"/>
  <c r="AV297" i="3"/>
  <c r="AR297" i="3"/>
  <c r="AQ297" i="3"/>
  <c r="AP297" i="3"/>
  <c r="AN297" i="3"/>
  <c r="AL297" i="3"/>
  <c r="AK297" i="3"/>
  <c r="AJ297" i="3"/>
  <c r="AI297" i="3"/>
  <c r="AG297" i="3"/>
  <c r="AF297" i="3"/>
  <c r="AE297" i="3"/>
  <c r="AD297" i="3"/>
  <c r="AC297" i="3"/>
  <c r="AV296" i="3"/>
  <c r="AR296" i="3"/>
  <c r="AQ296" i="3"/>
  <c r="AP296" i="3"/>
  <c r="AN296" i="3"/>
  <c r="AL296" i="3"/>
  <c r="AK296" i="3"/>
  <c r="AJ296" i="3"/>
  <c r="AI296" i="3"/>
  <c r="AG296" i="3"/>
  <c r="AF296" i="3"/>
  <c r="AE296" i="3"/>
  <c r="AD296" i="3"/>
  <c r="AC296" i="3"/>
  <c r="AV295" i="3"/>
  <c r="AR295" i="3"/>
  <c r="AQ295" i="3"/>
  <c r="AP295" i="3"/>
  <c r="AN295" i="3"/>
  <c r="AL295" i="3"/>
  <c r="AK295" i="3"/>
  <c r="AJ295" i="3"/>
  <c r="AI295" i="3"/>
  <c r="AG295" i="3"/>
  <c r="AF295" i="3"/>
  <c r="AE295" i="3"/>
  <c r="AD295" i="3"/>
  <c r="AC295" i="3"/>
  <c r="AV294" i="3"/>
  <c r="AR294" i="3"/>
  <c r="AQ294" i="3"/>
  <c r="AP294" i="3"/>
  <c r="AN294" i="3"/>
  <c r="AL294" i="3"/>
  <c r="AK294" i="3"/>
  <c r="AJ294" i="3"/>
  <c r="AI294" i="3"/>
  <c r="AG294" i="3"/>
  <c r="AF294" i="3"/>
  <c r="AE294" i="3"/>
  <c r="AD294" i="3"/>
  <c r="AC294" i="3"/>
  <c r="AV293" i="3"/>
  <c r="AR293" i="3"/>
  <c r="AQ293" i="3"/>
  <c r="AP293" i="3"/>
  <c r="AN293" i="3"/>
  <c r="AL293" i="3"/>
  <c r="AK293" i="3"/>
  <c r="AJ293" i="3"/>
  <c r="AI293" i="3"/>
  <c r="AG293" i="3"/>
  <c r="AF293" i="3"/>
  <c r="AE293" i="3"/>
  <c r="AD293" i="3"/>
  <c r="AC293" i="3"/>
  <c r="AV292" i="3"/>
  <c r="AR292" i="3"/>
  <c r="AQ292" i="3"/>
  <c r="AP292" i="3"/>
  <c r="AN292" i="3"/>
  <c r="AL292" i="3"/>
  <c r="AK292" i="3"/>
  <c r="AJ292" i="3"/>
  <c r="AI292" i="3"/>
  <c r="AG292" i="3"/>
  <c r="AF292" i="3"/>
  <c r="AE292" i="3"/>
  <c r="AD292" i="3"/>
  <c r="AC292" i="3"/>
  <c r="AV291" i="3"/>
  <c r="AR291" i="3"/>
  <c r="AQ291" i="3"/>
  <c r="AP291" i="3"/>
  <c r="AN291" i="3"/>
  <c r="AL291" i="3"/>
  <c r="AK291" i="3"/>
  <c r="AJ291" i="3"/>
  <c r="AI291" i="3"/>
  <c r="AG291" i="3"/>
  <c r="AF291" i="3"/>
  <c r="AE291" i="3"/>
  <c r="AD291" i="3"/>
  <c r="AC291" i="3"/>
  <c r="AV290" i="3"/>
  <c r="AR290" i="3"/>
  <c r="AQ290" i="3"/>
  <c r="AP290" i="3"/>
  <c r="AN290" i="3"/>
  <c r="AL290" i="3"/>
  <c r="AK290" i="3"/>
  <c r="AJ290" i="3"/>
  <c r="AI290" i="3"/>
  <c r="AG290" i="3"/>
  <c r="AF290" i="3"/>
  <c r="AE290" i="3"/>
  <c r="AD290" i="3"/>
  <c r="AC290" i="3"/>
  <c r="AV289" i="3"/>
  <c r="AR289" i="3"/>
  <c r="AQ289" i="3"/>
  <c r="AP289" i="3"/>
  <c r="AN289" i="3"/>
  <c r="AL289" i="3"/>
  <c r="AK289" i="3"/>
  <c r="AJ289" i="3"/>
  <c r="AI289" i="3"/>
  <c r="AG289" i="3"/>
  <c r="AF289" i="3"/>
  <c r="AE289" i="3"/>
  <c r="AD289" i="3"/>
  <c r="AC289" i="3"/>
  <c r="AV288" i="3"/>
  <c r="AR288" i="3"/>
  <c r="AQ288" i="3"/>
  <c r="AP288" i="3"/>
  <c r="AN288" i="3"/>
  <c r="AL288" i="3"/>
  <c r="AK288" i="3"/>
  <c r="AJ288" i="3"/>
  <c r="AI288" i="3"/>
  <c r="AG288" i="3"/>
  <c r="AF288" i="3"/>
  <c r="AE288" i="3"/>
  <c r="AD288" i="3"/>
  <c r="AC288" i="3"/>
  <c r="AV287" i="3"/>
  <c r="AR287" i="3"/>
  <c r="AQ287" i="3"/>
  <c r="AP287" i="3"/>
  <c r="AN287" i="3"/>
  <c r="AL287" i="3"/>
  <c r="AK287" i="3"/>
  <c r="AJ287" i="3"/>
  <c r="AI287" i="3"/>
  <c r="AG287" i="3"/>
  <c r="AF287" i="3"/>
  <c r="AE287" i="3"/>
  <c r="AD287" i="3"/>
  <c r="AC287" i="3"/>
  <c r="AV286" i="3"/>
  <c r="AR286" i="3"/>
  <c r="AQ286" i="3"/>
  <c r="AP286" i="3"/>
  <c r="AN286" i="3"/>
  <c r="AL286" i="3"/>
  <c r="AK286" i="3"/>
  <c r="AJ286" i="3"/>
  <c r="AI286" i="3"/>
  <c r="AG286" i="3"/>
  <c r="AF286" i="3"/>
  <c r="AE286" i="3"/>
  <c r="AD286" i="3"/>
  <c r="AC286" i="3"/>
  <c r="AV285" i="3"/>
  <c r="AR285" i="3"/>
  <c r="AQ285" i="3"/>
  <c r="AP285" i="3"/>
  <c r="AN285" i="3"/>
  <c r="AL285" i="3"/>
  <c r="AK285" i="3"/>
  <c r="AJ285" i="3"/>
  <c r="AI285" i="3"/>
  <c r="AG285" i="3"/>
  <c r="AF285" i="3"/>
  <c r="AE285" i="3"/>
  <c r="AD285" i="3"/>
  <c r="AC285" i="3"/>
  <c r="AV284" i="3"/>
  <c r="AR284" i="3"/>
  <c r="AQ284" i="3"/>
  <c r="AP284" i="3"/>
  <c r="AN284" i="3"/>
  <c r="AL284" i="3"/>
  <c r="AK284" i="3"/>
  <c r="AJ284" i="3"/>
  <c r="AI284" i="3"/>
  <c r="AG284" i="3"/>
  <c r="AF284" i="3"/>
  <c r="AE284" i="3"/>
  <c r="AD284" i="3"/>
  <c r="AC284" i="3"/>
  <c r="AV283" i="3"/>
  <c r="AR283" i="3"/>
  <c r="AQ283" i="3"/>
  <c r="AP283" i="3"/>
  <c r="AN283" i="3"/>
  <c r="AL283" i="3"/>
  <c r="AK283" i="3"/>
  <c r="AJ283" i="3"/>
  <c r="AI283" i="3"/>
  <c r="AG283" i="3"/>
  <c r="AF283" i="3"/>
  <c r="AE283" i="3"/>
  <c r="AD283" i="3"/>
  <c r="AC283" i="3"/>
  <c r="AV282" i="3"/>
  <c r="AR282" i="3"/>
  <c r="AQ282" i="3"/>
  <c r="AP282" i="3"/>
  <c r="AN282" i="3"/>
  <c r="AL282" i="3"/>
  <c r="AK282" i="3"/>
  <c r="AJ282" i="3"/>
  <c r="AI282" i="3"/>
  <c r="AG282" i="3"/>
  <c r="AF282" i="3"/>
  <c r="AE282" i="3"/>
  <c r="AD282" i="3"/>
  <c r="AC282" i="3"/>
  <c r="AV281" i="3"/>
  <c r="AR281" i="3"/>
  <c r="AQ281" i="3"/>
  <c r="AP281" i="3"/>
  <c r="AN281" i="3"/>
  <c r="AL281" i="3"/>
  <c r="AK281" i="3"/>
  <c r="AJ281" i="3"/>
  <c r="AI281" i="3"/>
  <c r="AG281" i="3"/>
  <c r="AF281" i="3"/>
  <c r="AE281" i="3"/>
  <c r="AD281" i="3"/>
  <c r="AC281" i="3"/>
  <c r="AV280" i="3"/>
  <c r="AR280" i="3"/>
  <c r="AQ280" i="3"/>
  <c r="AP280" i="3"/>
  <c r="AN280" i="3"/>
  <c r="AL280" i="3"/>
  <c r="AK280" i="3"/>
  <c r="AJ280" i="3"/>
  <c r="AI280" i="3"/>
  <c r="AG280" i="3"/>
  <c r="AF280" i="3"/>
  <c r="AE280" i="3"/>
  <c r="AD280" i="3"/>
  <c r="AC280" i="3"/>
  <c r="AV279" i="3"/>
  <c r="AR279" i="3"/>
  <c r="AQ279" i="3"/>
  <c r="AP279" i="3"/>
  <c r="AN279" i="3"/>
  <c r="AL279" i="3"/>
  <c r="AK279" i="3"/>
  <c r="AJ279" i="3"/>
  <c r="AI279" i="3"/>
  <c r="AG279" i="3"/>
  <c r="AF279" i="3"/>
  <c r="AE279" i="3"/>
  <c r="AD279" i="3"/>
  <c r="AC279" i="3"/>
  <c r="AV278" i="3"/>
  <c r="AR278" i="3"/>
  <c r="AQ278" i="3"/>
  <c r="AP278" i="3"/>
  <c r="AN278" i="3"/>
  <c r="AL278" i="3"/>
  <c r="AK278" i="3"/>
  <c r="AJ278" i="3"/>
  <c r="AI278" i="3"/>
  <c r="AG278" i="3"/>
  <c r="AF278" i="3"/>
  <c r="AE278" i="3"/>
  <c r="AD278" i="3"/>
  <c r="AC278" i="3"/>
  <c r="AV277" i="3"/>
  <c r="AR277" i="3"/>
  <c r="AQ277" i="3"/>
  <c r="AP277" i="3"/>
  <c r="AN277" i="3"/>
  <c r="AL277" i="3"/>
  <c r="AK277" i="3"/>
  <c r="AJ277" i="3"/>
  <c r="AI277" i="3"/>
  <c r="AG277" i="3"/>
  <c r="AF277" i="3"/>
  <c r="AE277" i="3"/>
  <c r="AD277" i="3"/>
  <c r="AC277" i="3"/>
  <c r="AV276" i="3"/>
  <c r="AR276" i="3"/>
  <c r="AQ276" i="3"/>
  <c r="AP276" i="3"/>
  <c r="AN276" i="3"/>
  <c r="AL276" i="3"/>
  <c r="AK276" i="3"/>
  <c r="AJ276" i="3"/>
  <c r="AI276" i="3"/>
  <c r="AG276" i="3"/>
  <c r="AF276" i="3"/>
  <c r="AE276" i="3"/>
  <c r="AD276" i="3"/>
  <c r="AC276" i="3"/>
  <c r="AV275" i="3"/>
  <c r="AR275" i="3"/>
  <c r="AQ275" i="3"/>
  <c r="AP275" i="3"/>
  <c r="AN275" i="3"/>
  <c r="AL275" i="3"/>
  <c r="AK275" i="3"/>
  <c r="AJ275" i="3"/>
  <c r="AI275" i="3"/>
  <c r="AG275" i="3"/>
  <c r="AF275" i="3"/>
  <c r="AE275" i="3"/>
  <c r="AD275" i="3"/>
  <c r="AC275" i="3"/>
  <c r="AV274" i="3"/>
  <c r="AR274" i="3"/>
  <c r="AQ274" i="3"/>
  <c r="AP274" i="3"/>
  <c r="AN274" i="3"/>
  <c r="AL274" i="3"/>
  <c r="AK274" i="3"/>
  <c r="AJ274" i="3"/>
  <c r="AI274" i="3"/>
  <c r="AG274" i="3"/>
  <c r="AF274" i="3"/>
  <c r="AE274" i="3"/>
  <c r="AD274" i="3"/>
  <c r="AC274" i="3"/>
  <c r="AV273" i="3"/>
  <c r="AR273" i="3"/>
  <c r="AQ273" i="3"/>
  <c r="AP273" i="3"/>
  <c r="AN273" i="3"/>
  <c r="AL273" i="3"/>
  <c r="AK273" i="3"/>
  <c r="AJ273" i="3"/>
  <c r="AI273" i="3"/>
  <c r="AG273" i="3"/>
  <c r="AF273" i="3"/>
  <c r="AE273" i="3"/>
  <c r="AD273" i="3"/>
  <c r="AC273" i="3"/>
  <c r="AV272" i="3"/>
  <c r="AR272" i="3"/>
  <c r="AQ272" i="3"/>
  <c r="AP272" i="3"/>
  <c r="AN272" i="3"/>
  <c r="AL272" i="3"/>
  <c r="AK272" i="3"/>
  <c r="AJ272" i="3"/>
  <c r="AI272" i="3"/>
  <c r="AG272" i="3"/>
  <c r="AF272" i="3"/>
  <c r="AE272" i="3"/>
  <c r="AD272" i="3"/>
  <c r="AC272" i="3"/>
  <c r="AV271" i="3"/>
  <c r="AR271" i="3"/>
  <c r="AQ271" i="3"/>
  <c r="AP271" i="3"/>
  <c r="AN271" i="3"/>
  <c r="AL271" i="3"/>
  <c r="AK271" i="3"/>
  <c r="AJ271" i="3"/>
  <c r="AI271" i="3"/>
  <c r="AG271" i="3"/>
  <c r="AF271" i="3"/>
  <c r="AE271" i="3"/>
  <c r="AD271" i="3"/>
  <c r="AC271" i="3"/>
  <c r="AV270" i="3"/>
  <c r="AR270" i="3"/>
  <c r="AQ270" i="3"/>
  <c r="AP270" i="3"/>
  <c r="AN270" i="3"/>
  <c r="AL270" i="3"/>
  <c r="AK270" i="3"/>
  <c r="AJ270" i="3"/>
  <c r="AI270" i="3"/>
  <c r="AG270" i="3"/>
  <c r="AF270" i="3"/>
  <c r="AE270" i="3"/>
  <c r="AD270" i="3"/>
  <c r="AC270" i="3"/>
  <c r="AV269" i="3"/>
  <c r="AR269" i="3"/>
  <c r="AQ269" i="3"/>
  <c r="AP269" i="3"/>
  <c r="AN269" i="3"/>
  <c r="AL269" i="3"/>
  <c r="AK269" i="3"/>
  <c r="AJ269" i="3"/>
  <c r="AI269" i="3"/>
  <c r="AG269" i="3"/>
  <c r="AF269" i="3"/>
  <c r="AE269" i="3"/>
  <c r="AD269" i="3"/>
  <c r="AC269" i="3"/>
  <c r="AV268" i="3"/>
  <c r="AR268" i="3"/>
  <c r="AQ268" i="3"/>
  <c r="AP268" i="3"/>
  <c r="AN268" i="3"/>
  <c r="AL268" i="3"/>
  <c r="AK268" i="3"/>
  <c r="AJ268" i="3"/>
  <c r="AI268" i="3"/>
  <c r="AG268" i="3"/>
  <c r="AF268" i="3"/>
  <c r="AE268" i="3"/>
  <c r="AD268" i="3"/>
  <c r="AC268" i="3"/>
  <c r="AV267" i="3"/>
  <c r="AR267" i="3"/>
  <c r="AQ267" i="3"/>
  <c r="AP267" i="3"/>
  <c r="AN267" i="3"/>
  <c r="AL267" i="3"/>
  <c r="AK267" i="3"/>
  <c r="AJ267" i="3"/>
  <c r="AI267" i="3"/>
  <c r="AG267" i="3"/>
  <c r="AF267" i="3"/>
  <c r="AE267" i="3"/>
  <c r="AD267" i="3"/>
  <c r="AC267" i="3"/>
  <c r="AV266" i="3"/>
  <c r="AR266" i="3"/>
  <c r="AQ266" i="3"/>
  <c r="AP266" i="3"/>
  <c r="AN266" i="3"/>
  <c r="AL266" i="3"/>
  <c r="AK266" i="3"/>
  <c r="AJ266" i="3"/>
  <c r="AI266" i="3"/>
  <c r="AG266" i="3"/>
  <c r="AF266" i="3"/>
  <c r="AE266" i="3"/>
  <c r="AD266" i="3"/>
  <c r="AC266" i="3"/>
  <c r="AV265" i="3"/>
  <c r="AR265" i="3"/>
  <c r="AQ265" i="3"/>
  <c r="AP265" i="3"/>
  <c r="AN265" i="3"/>
  <c r="AL265" i="3"/>
  <c r="AK265" i="3"/>
  <c r="AJ265" i="3"/>
  <c r="AI265" i="3"/>
  <c r="AG265" i="3"/>
  <c r="AF265" i="3"/>
  <c r="AE265" i="3"/>
  <c r="AD265" i="3"/>
  <c r="AC265" i="3"/>
  <c r="AV264" i="3"/>
  <c r="AR264" i="3"/>
  <c r="AQ264" i="3"/>
  <c r="AP264" i="3"/>
  <c r="AN264" i="3"/>
  <c r="AL264" i="3"/>
  <c r="AK264" i="3"/>
  <c r="AJ264" i="3"/>
  <c r="AI264" i="3"/>
  <c r="AG264" i="3"/>
  <c r="AF264" i="3"/>
  <c r="AE264" i="3"/>
  <c r="AD264" i="3"/>
  <c r="AC264" i="3"/>
  <c r="AV263" i="3"/>
  <c r="AR263" i="3"/>
  <c r="AQ263" i="3"/>
  <c r="AP263" i="3"/>
  <c r="AN263" i="3"/>
  <c r="AL263" i="3"/>
  <c r="AK263" i="3"/>
  <c r="AJ263" i="3"/>
  <c r="AI263" i="3"/>
  <c r="AG263" i="3"/>
  <c r="AF263" i="3"/>
  <c r="AE263" i="3"/>
  <c r="AD263" i="3"/>
  <c r="AC263" i="3"/>
  <c r="AV262" i="3"/>
  <c r="AR262" i="3"/>
  <c r="AQ262" i="3"/>
  <c r="AP262" i="3"/>
  <c r="AN262" i="3"/>
  <c r="AL262" i="3"/>
  <c r="AK262" i="3"/>
  <c r="AJ262" i="3"/>
  <c r="AI262" i="3"/>
  <c r="AG262" i="3"/>
  <c r="AF262" i="3"/>
  <c r="AE262" i="3"/>
  <c r="AD262" i="3"/>
  <c r="AC262" i="3"/>
  <c r="AV261" i="3"/>
  <c r="AR261" i="3"/>
  <c r="AQ261" i="3"/>
  <c r="AP261" i="3"/>
  <c r="AN261" i="3"/>
  <c r="AL261" i="3"/>
  <c r="AK261" i="3"/>
  <c r="AJ261" i="3"/>
  <c r="AI261" i="3"/>
  <c r="AG261" i="3"/>
  <c r="AF261" i="3"/>
  <c r="AE261" i="3"/>
  <c r="AD261" i="3"/>
  <c r="AC261" i="3"/>
  <c r="AV260" i="3"/>
  <c r="AR260" i="3"/>
  <c r="AQ260" i="3"/>
  <c r="AP260" i="3"/>
  <c r="AN260" i="3"/>
  <c r="AL260" i="3"/>
  <c r="AK260" i="3"/>
  <c r="AJ260" i="3"/>
  <c r="AI260" i="3"/>
  <c r="AG260" i="3"/>
  <c r="AF260" i="3"/>
  <c r="AE260" i="3"/>
  <c r="AD260" i="3"/>
  <c r="AC260" i="3"/>
  <c r="AV259" i="3"/>
  <c r="AR259" i="3"/>
  <c r="AQ259" i="3"/>
  <c r="AP259" i="3"/>
  <c r="AN259" i="3"/>
  <c r="AL259" i="3"/>
  <c r="AK259" i="3"/>
  <c r="AJ259" i="3"/>
  <c r="AI259" i="3"/>
  <c r="AG259" i="3"/>
  <c r="AF259" i="3"/>
  <c r="AE259" i="3"/>
  <c r="AD259" i="3"/>
  <c r="AC259" i="3"/>
  <c r="AV258" i="3"/>
  <c r="AR258" i="3"/>
  <c r="AQ258" i="3"/>
  <c r="AP258" i="3"/>
  <c r="AN258" i="3"/>
  <c r="AL258" i="3"/>
  <c r="AK258" i="3"/>
  <c r="AJ258" i="3"/>
  <c r="AI258" i="3"/>
  <c r="AG258" i="3"/>
  <c r="AF258" i="3"/>
  <c r="AE258" i="3"/>
  <c r="AD258" i="3"/>
  <c r="AC258" i="3"/>
  <c r="AV257" i="3"/>
  <c r="AR257" i="3"/>
  <c r="AQ257" i="3"/>
  <c r="AP257" i="3"/>
  <c r="AN257" i="3"/>
  <c r="AL257" i="3"/>
  <c r="AK257" i="3"/>
  <c r="AJ257" i="3"/>
  <c r="AI257" i="3"/>
  <c r="AG257" i="3"/>
  <c r="AF257" i="3"/>
  <c r="AE257" i="3"/>
  <c r="AD257" i="3"/>
  <c r="AC257" i="3"/>
  <c r="AV256" i="3"/>
  <c r="AR256" i="3"/>
  <c r="AQ256" i="3"/>
  <c r="AP256" i="3"/>
  <c r="AN256" i="3"/>
  <c r="AL256" i="3"/>
  <c r="AK256" i="3"/>
  <c r="AJ256" i="3"/>
  <c r="AI256" i="3"/>
  <c r="AG256" i="3"/>
  <c r="AF256" i="3"/>
  <c r="AE256" i="3"/>
  <c r="AD256" i="3"/>
  <c r="AC256" i="3"/>
  <c r="AV255" i="3"/>
  <c r="AR255" i="3"/>
  <c r="AQ255" i="3"/>
  <c r="AP255" i="3"/>
  <c r="AN255" i="3"/>
  <c r="AL255" i="3"/>
  <c r="AK255" i="3"/>
  <c r="AJ255" i="3"/>
  <c r="AI255" i="3"/>
  <c r="AG255" i="3"/>
  <c r="AF255" i="3"/>
  <c r="AE255" i="3"/>
  <c r="AD255" i="3"/>
  <c r="AC255" i="3"/>
  <c r="AV254" i="3"/>
  <c r="AR254" i="3"/>
  <c r="AQ254" i="3"/>
  <c r="AP254" i="3"/>
  <c r="AN254" i="3"/>
  <c r="AL254" i="3"/>
  <c r="AK254" i="3"/>
  <c r="AJ254" i="3"/>
  <c r="AI254" i="3"/>
  <c r="AG254" i="3"/>
  <c r="AF254" i="3"/>
  <c r="AE254" i="3"/>
  <c r="AD254" i="3"/>
  <c r="AC254" i="3"/>
  <c r="AV253" i="3"/>
  <c r="AR253" i="3"/>
  <c r="AQ253" i="3"/>
  <c r="AP253" i="3"/>
  <c r="AN253" i="3"/>
  <c r="AL253" i="3"/>
  <c r="AK253" i="3"/>
  <c r="AJ253" i="3"/>
  <c r="AI253" i="3"/>
  <c r="AG253" i="3"/>
  <c r="AF253" i="3"/>
  <c r="AE253" i="3"/>
  <c r="AD253" i="3"/>
  <c r="AC253" i="3"/>
  <c r="AV252" i="3"/>
  <c r="AR252" i="3"/>
  <c r="AQ252" i="3"/>
  <c r="AP252" i="3"/>
  <c r="AN252" i="3"/>
  <c r="AL252" i="3"/>
  <c r="AK252" i="3"/>
  <c r="AJ252" i="3"/>
  <c r="AI252" i="3"/>
  <c r="AG252" i="3"/>
  <c r="AF252" i="3"/>
  <c r="AE252" i="3"/>
  <c r="AD252" i="3"/>
  <c r="AC252" i="3"/>
  <c r="AV251" i="3"/>
  <c r="AR251" i="3"/>
  <c r="AQ251" i="3"/>
  <c r="AP251" i="3"/>
  <c r="AN251" i="3"/>
  <c r="AL251" i="3"/>
  <c r="AK251" i="3"/>
  <c r="AJ251" i="3"/>
  <c r="AI251" i="3"/>
  <c r="AG251" i="3"/>
  <c r="AF251" i="3"/>
  <c r="AE251" i="3"/>
  <c r="AD251" i="3"/>
  <c r="AC251" i="3"/>
  <c r="AV250" i="3"/>
  <c r="AR250" i="3"/>
  <c r="AQ250" i="3"/>
  <c r="AP250" i="3"/>
  <c r="AN250" i="3"/>
  <c r="AL250" i="3"/>
  <c r="AK250" i="3"/>
  <c r="AJ250" i="3"/>
  <c r="AI250" i="3"/>
  <c r="AG250" i="3"/>
  <c r="AF250" i="3"/>
  <c r="AE250" i="3"/>
  <c r="AD250" i="3"/>
  <c r="AC250" i="3"/>
  <c r="AV249" i="3"/>
  <c r="AR249" i="3"/>
  <c r="AQ249" i="3"/>
  <c r="AP249" i="3"/>
  <c r="AN249" i="3"/>
  <c r="AL249" i="3"/>
  <c r="AK249" i="3"/>
  <c r="AJ249" i="3"/>
  <c r="AI249" i="3"/>
  <c r="AG249" i="3"/>
  <c r="AF249" i="3"/>
  <c r="AE249" i="3"/>
  <c r="AD249" i="3"/>
  <c r="AC249" i="3"/>
  <c r="AV248" i="3"/>
  <c r="AR248" i="3"/>
  <c r="AQ248" i="3"/>
  <c r="AP248" i="3"/>
  <c r="AN248" i="3"/>
  <c r="AL248" i="3"/>
  <c r="AK248" i="3"/>
  <c r="AJ248" i="3"/>
  <c r="AI248" i="3"/>
  <c r="AG248" i="3"/>
  <c r="AF248" i="3"/>
  <c r="AE248" i="3"/>
  <c r="AD248" i="3"/>
  <c r="AC248" i="3"/>
  <c r="AV247" i="3"/>
  <c r="AR247" i="3"/>
  <c r="AQ247" i="3"/>
  <c r="AP247" i="3"/>
  <c r="AN247" i="3"/>
  <c r="AL247" i="3"/>
  <c r="AK247" i="3"/>
  <c r="AJ247" i="3"/>
  <c r="AI247" i="3"/>
  <c r="AG247" i="3"/>
  <c r="AF247" i="3"/>
  <c r="AE247" i="3"/>
  <c r="AD247" i="3"/>
  <c r="AC247" i="3"/>
  <c r="AV246" i="3"/>
  <c r="AR246" i="3"/>
  <c r="AQ246" i="3"/>
  <c r="AP246" i="3"/>
  <c r="AN246" i="3"/>
  <c r="AL246" i="3"/>
  <c r="AK246" i="3"/>
  <c r="AJ246" i="3"/>
  <c r="AI246" i="3"/>
  <c r="AG246" i="3"/>
  <c r="AF246" i="3"/>
  <c r="AE246" i="3"/>
  <c r="AD246" i="3"/>
  <c r="AC246" i="3"/>
  <c r="AV245" i="3"/>
  <c r="AR245" i="3"/>
  <c r="AQ245" i="3"/>
  <c r="AP245" i="3"/>
  <c r="AN245" i="3"/>
  <c r="AL245" i="3"/>
  <c r="AK245" i="3"/>
  <c r="AJ245" i="3"/>
  <c r="AI245" i="3"/>
  <c r="AG245" i="3"/>
  <c r="AF245" i="3"/>
  <c r="AE245" i="3"/>
  <c r="AD245" i="3"/>
  <c r="AC245" i="3"/>
  <c r="AV244" i="3"/>
  <c r="AR244" i="3"/>
  <c r="AQ244" i="3"/>
  <c r="AP244" i="3"/>
  <c r="AN244" i="3"/>
  <c r="AL244" i="3"/>
  <c r="AK244" i="3"/>
  <c r="AJ244" i="3"/>
  <c r="AI244" i="3"/>
  <c r="AG244" i="3"/>
  <c r="AF244" i="3"/>
  <c r="AE244" i="3"/>
  <c r="AD244" i="3"/>
  <c r="AC244" i="3"/>
  <c r="AV243" i="3"/>
  <c r="AR243" i="3"/>
  <c r="AQ243" i="3"/>
  <c r="AP243" i="3"/>
  <c r="AN243" i="3"/>
  <c r="AL243" i="3"/>
  <c r="AK243" i="3"/>
  <c r="AJ243" i="3"/>
  <c r="AI243" i="3"/>
  <c r="AG243" i="3"/>
  <c r="AF243" i="3"/>
  <c r="AE243" i="3"/>
  <c r="AD243" i="3"/>
  <c r="AC243" i="3"/>
  <c r="AV242" i="3"/>
  <c r="AR242" i="3"/>
  <c r="AQ242" i="3"/>
  <c r="AP242" i="3"/>
  <c r="AN242" i="3"/>
  <c r="AL242" i="3"/>
  <c r="AK242" i="3"/>
  <c r="AJ242" i="3"/>
  <c r="AI242" i="3"/>
  <c r="AG242" i="3"/>
  <c r="AF242" i="3"/>
  <c r="AE242" i="3"/>
  <c r="AD242" i="3"/>
  <c r="AC242" i="3"/>
  <c r="AV241" i="3"/>
  <c r="AR241" i="3"/>
  <c r="AQ241" i="3"/>
  <c r="AP241" i="3"/>
  <c r="AN241" i="3"/>
  <c r="AL241" i="3"/>
  <c r="AK241" i="3"/>
  <c r="AJ241" i="3"/>
  <c r="AI241" i="3"/>
  <c r="AG241" i="3"/>
  <c r="AF241" i="3"/>
  <c r="AE241" i="3"/>
  <c r="AD241" i="3"/>
  <c r="AC241" i="3"/>
  <c r="AV240" i="3"/>
  <c r="AR240" i="3"/>
  <c r="AQ240" i="3"/>
  <c r="AP240" i="3"/>
  <c r="AN240" i="3"/>
  <c r="AL240" i="3"/>
  <c r="AK240" i="3"/>
  <c r="AJ240" i="3"/>
  <c r="AI240" i="3"/>
  <c r="AG240" i="3"/>
  <c r="AF240" i="3"/>
  <c r="AE240" i="3"/>
  <c r="AD240" i="3"/>
  <c r="AC240" i="3"/>
  <c r="AV239" i="3"/>
  <c r="AR239" i="3"/>
  <c r="AQ239" i="3"/>
  <c r="AP239" i="3"/>
  <c r="AN239" i="3"/>
  <c r="AL239" i="3"/>
  <c r="AK239" i="3"/>
  <c r="AJ239" i="3"/>
  <c r="AI239" i="3"/>
  <c r="AG239" i="3"/>
  <c r="AF239" i="3"/>
  <c r="AE239" i="3"/>
  <c r="AD239" i="3"/>
  <c r="AC239" i="3"/>
  <c r="AV238" i="3"/>
  <c r="AR238" i="3"/>
  <c r="AQ238" i="3"/>
  <c r="AP238" i="3"/>
  <c r="AN238" i="3"/>
  <c r="AL238" i="3"/>
  <c r="AK238" i="3"/>
  <c r="AJ238" i="3"/>
  <c r="AI238" i="3"/>
  <c r="AG238" i="3"/>
  <c r="AF238" i="3"/>
  <c r="AE238" i="3"/>
  <c r="AD238" i="3"/>
  <c r="AC238" i="3"/>
  <c r="AV237" i="3"/>
  <c r="AR237" i="3"/>
  <c r="AQ237" i="3"/>
  <c r="AP237" i="3"/>
  <c r="AN237" i="3"/>
  <c r="AL237" i="3"/>
  <c r="AK237" i="3"/>
  <c r="AJ237" i="3"/>
  <c r="AI237" i="3"/>
  <c r="AG237" i="3"/>
  <c r="AF237" i="3"/>
  <c r="AE237" i="3"/>
  <c r="AD237" i="3"/>
  <c r="AC237" i="3"/>
  <c r="AV236" i="3"/>
  <c r="AR236" i="3"/>
  <c r="AQ236" i="3"/>
  <c r="AP236" i="3"/>
  <c r="AN236" i="3"/>
  <c r="AL236" i="3"/>
  <c r="AK236" i="3"/>
  <c r="AJ236" i="3"/>
  <c r="AI236" i="3"/>
  <c r="AG236" i="3"/>
  <c r="AF236" i="3"/>
  <c r="AE236" i="3"/>
  <c r="AD236" i="3"/>
  <c r="AC236" i="3"/>
  <c r="AV235" i="3"/>
  <c r="AR235" i="3"/>
  <c r="AQ235" i="3"/>
  <c r="AP235" i="3"/>
  <c r="AN235" i="3"/>
  <c r="AL235" i="3"/>
  <c r="AK235" i="3"/>
  <c r="AJ235" i="3"/>
  <c r="AI235" i="3"/>
  <c r="AG235" i="3"/>
  <c r="AF235" i="3"/>
  <c r="AE235" i="3"/>
  <c r="AD235" i="3"/>
  <c r="AC235" i="3"/>
  <c r="AV234" i="3"/>
  <c r="AR234" i="3"/>
  <c r="AQ234" i="3"/>
  <c r="AP234" i="3"/>
  <c r="AN234" i="3"/>
  <c r="AL234" i="3"/>
  <c r="AK234" i="3"/>
  <c r="AJ234" i="3"/>
  <c r="AI234" i="3"/>
  <c r="AG234" i="3"/>
  <c r="AF234" i="3"/>
  <c r="AE234" i="3"/>
  <c r="AD234" i="3"/>
  <c r="AC234" i="3"/>
  <c r="AV233" i="3"/>
  <c r="AR233" i="3"/>
  <c r="AQ233" i="3"/>
  <c r="AP233" i="3"/>
  <c r="AN233" i="3"/>
  <c r="AL233" i="3"/>
  <c r="AK233" i="3"/>
  <c r="AJ233" i="3"/>
  <c r="AI233" i="3"/>
  <c r="AG233" i="3"/>
  <c r="AF233" i="3"/>
  <c r="AE233" i="3"/>
  <c r="AD233" i="3"/>
  <c r="AC233" i="3"/>
  <c r="AV232" i="3"/>
  <c r="AR232" i="3"/>
  <c r="AQ232" i="3"/>
  <c r="AP232" i="3"/>
  <c r="AN232" i="3"/>
  <c r="AL232" i="3"/>
  <c r="AK232" i="3"/>
  <c r="AJ232" i="3"/>
  <c r="AI232" i="3"/>
  <c r="AG232" i="3"/>
  <c r="AF232" i="3"/>
  <c r="AE232" i="3"/>
  <c r="AD232" i="3"/>
  <c r="AC232" i="3"/>
  <c r="AV231" i="3"/>
  <c r="AR231" i="3"/>
  <c r="AQ231" i="3"/>
  <c r="AP231" i="3"/>
  <c r="AN231" i="3"/>
  <c r="AL231" i="3"/>
  <c r="AK231" i="3"/>
  <c r="AJ231" i="3"/>
  <c r="AI231" i="3"/>
  <c r="AG231" i="3"/>
  <c r="AF231" i="3"/>
  <c r="AE231" i="3"/>
  <c r="AD231" i="3"/>
  <c r="AC231" i="3"/>
  <c r="AV230" i="3"/>
  <c r="AR230" i="3"/>
  <c r="AQ230" i="3"/>
  <c r="AP230" i="3"/>
  <c r="AN230" i="3"/>
  <c r="AL230" i="3"/>
  <c r="AK230" i="3"/>
  <c r="AJ230" i="3"/>
  <c r="AI230" i="3"/>
  <c r="AG230" i="3"/>
  <c r="AF230" i="3"/>
  <c r="AE230" i="3"/>
  <c r="AD230" i="3"/>
  <c r="AC230" i="3"/>
  <c r="AV229" i="3"/>
  <c r="AR229" i="3"/>
  <c r="AQ229" i="3"/>
  <c r="AP229" i="3"/>
  <c r="AN229" i="3"/>
  <c r="AL229" i="3"/>
  <c r="AK229" i="3"/>
  <c r="AJ229" i="3"/>
  <c r="AI229" i="3"/>
  <c r="AG229" i="3"/>
  <c r="AF229" i="3"/>
  <c r="AE229" i="3"/>
  <c r="AD229" i="3"/>
  <c r="AC229" i="3"/>
  <c r="AV228" i="3"/>
  <c r="AR228" i="3"/>
  <c r="AQ228" i="3"/>
  <c r="AP228" i="3"/>
  <c r="AN228" i="3"/>
  <c r="AL228" i="3"/>
  <c r="AK228" i="3"/>
  <c r="AJ228" i="3"/>
  <c r="AI228" i="3"/>
  <c r="AG228" i="3"/>
  <c r="AF228" i="3"/>
  <c r="AE228" i="3"/>
  <c r="AD228" i="3"/>
  <c r="AC228" i="3"/>
  <c r="AV227" i="3"/>
  <c r="AR227" i="3"/>
  <c r="AQ227" i="3"/>
  <c r="AP227" i="3"/>
  <c r="AN227" i="3"/>
  <c r="AL227" i="3"/>
  <c r="AK227" i="3"/>
  <c r="AJ227" i="3"/>
  <c r="AI227" i="3"/>
  <c r="AG227" i="3"/>
  <c r="AF227" i="3"/>
  <c r="AE227" i="3"/>
  <c r="AD227" i="3"/>
  <c r="AC227" i="3"/>
  <c r="AV226" i="3"/>
  <c r="AR226" i="3"/>
  <c r="AQ226" i="3"/>
  <c r="AP226" i="3"/>
  <c r="AN226" i="3"/>
  <c r="AL226" i="3"/>
  <c r="AK226" i="3"/>
  <c r="AJ226" i="3"/>
  <c r="AI226" i="3"/>
  <c r="AG226" i="3"/>
  <c r="AF226" i="3"/>
  <c r="AE226" i="3"/>
  <c r="AD226" i="3"/>
  <c r="AC226" i="3"/>
  <c r="AV225" i="3"/>
  <c r="AR225" i="3"/>
  <c r="AQ225" i="3"/>
  <c r="AP225" i="3"/>
  <c r="AN225" i="3"/>
  <c r="AL225" i="3"/>
  <c r="AK225" i="3"/>
  <c r="AJ225" i="3"/>
  <c r="AI225" i="3"/>
  <c r="AG225" i="3"/>
  <c r="AF225" i="3"/>
  <c r="AE225" i="3"/>
  <c r="AD225" i="3"/>
  <c r="AC225" i="3"/>
  <c r="AV224" i="3"/>
  <c r="AR224" i="3"/>
  <c r="AQ224" i="3"/>
  <c r="AP224" i="3"/>
  <c r="AN224" i="3"/>
  <c r="AL224" i="3"/>
  <c r="AK224" i="3"/>
  <c r="AJ224" i="3"/>
  <c r="AI224" i="3"/>
  <c r="AG224" i="3"/>
  <c r="AF224" i="3"/>
  <c r="AE224" i="3"/>
  <c r="AD224" i="3"/>
  <c r="AC224" i="3"/>
  <c r="AV223" i="3"/>
  <c r="AR223" i="3"/>
  <c r="AQ223" i="3"/>
  <c r="AP223" i="3"/>
  <c r="AN223" i="3"/>
  <c r="AL223" i="3"/>
  <c r="AK223" i="3"/>
  <c r="AJ223" i="3"/>
  <c r="AI223" i="3"/>
  <c r="AG223" i="3"/>
  <c r="AF223" i="3"/>
  <c r="AE223" i="3"/>
  <c r="AD223" i="3"/>
  <c r="AC223" i="3"/>
  <c r="AV222" i="3"/>
  <c r="AR222" i="3"/>
  <c r="AQ222" i="3"/>
  <c r="AP222" i="3"/>
  <c r="AN222" i="3"/>
  <c r="AL222" i="3"/>
  <c r="AK222" i="3"/>
  <c r="AJ222" i="3"/>
  <c r="AI222" i="3"/>
  <c r="AG222" i="3"/>
  <c r="AF222" i="3"/>
  <c r="AE222" i="3"/>
  <c r="AD222" i="3"/>
  <c r="AC222" i="3"/>
  <c r="AV221" i="3"/>
  <c r="AR221" i="3"/>
  <c r="AQ221" i="3"/>
  <c r="AP221" i="3"/>
  <c r="AN221" i="3"/>
  <c r="AL221" i="3"/>
  <c r="AK221" i="3"/>
  <c r="AJ221" i="3"/>
  <c r="AI221" i="3"/>
  <c r="AG221" i="3"/>
  <c r="AF221" i="3"/>
  <c r="AE221" i="3"/>
  <c r="AD221" i="3"/>
  <c r="AC221" i="3"/>
  <c r="AV220" i="3"/>
  <c r="AR220" i="3"/>
  <c r="AQ220" i="3"/>
  <c r="AP220" i="3"/>
  <c r="AN220" i="3"/>
  <c r="AL220" i="3"/>
  <c r="AK220" i="3"/>
  <c r="AJ220" i="3"/>
  <c r="AI220" i="3"/>
  <c r="AG220" i="3"/>
  <c r="AF220" i="3"/>
  <c r="AE220" i="3"/>
  <c r="AD220" i="3"/>
  <c r="AC220" i="3"/>
  <c r="AV219" i="3"/>
  <c r="AR219" i="3"/>
  <c r="AQ219" i="3"/>
  <c r="AP219" i="3"/>
  <c r="AN219" i="3"/>
  <c r="AL219" i="3"/>
  <c r="AK219" i="3"/>
  <c r="AJ219" i="3"/>
  <c r="AI219" i="3"/>
  <c r="AG219" i="3"/>
  <c r="AF219" i="3"/>
  <c r="AE219" i="3"/>
  <c r="AD219" i="3"/>
  <c r="AC219" i="3"/>
  <c r="AV218" i="3"/>
  <c r="AR218" i="3"/>
  <c r="AQ218" i="3"/>
  <c r="AP218" i="3"/>
  <c r="AN218" i="3"/>
  <c r="AL218" i="3"/>
  <c r="AK218" i="3"/>
  <c r="AJ218" i="3"/>
  <c r="AI218" i="3"/>
  <c r="AG218" i="3"/>
  <c r="AF218" i="3"/>
  <c r="AE218" i="3"/>
  <c r="AD218" i="3"/>
  <c r="AC218" i="3"/>
  <c r="AV217" i="3"/>
  <c r="AR217" i="3"/>
  <c r="AQ217" i="3"/>
  <c r="AP217" i="3"/>
  <c r="AN217" i="3"/>
  <c r="AL217" i="3"/>
  <c r="AK217" i="3"/>
  <c r="AJ217" i="3"/>
  <c r="AI217" i="3"/>
  <c r="AG217" i="3"/>
  <c r="AF217" i="3"/>
  <c r="AE217" i="3"/>
  <c r="AD217" i="3"/>
  <c r="AC217" i="3"/>
  <c r="AV216" i="3"/>
  <c r="AR216" i="3"/>
  <c r="AQ216" i="3"/>
  <c r="AP216" i="3"/>
  <c r="AN216" i="3"/>
  <c r="AL216" i="3"/>
  <c r="AK216" i="3"/>
  <c r="AJ216" i="3"/>
  <c r="AI216" i="3"/>
  <c r="AG216" i="3"/>
  <c r="AF216" i="3"/>
  <c r="AE216" i="3"/>
  <c r="AD216" i="3"/>
  <c r="AC216" i="3"/>
  <c r="AV215" i="3"/>
  <c r="AR215" i="3"/>
  <c r="AQ215" i="3"/>
  <c r="AP215" i="3"/>
  <c r="AN215" i="3"/>
  <c r="AL215" i="3"/>
  <c r="AK215" i="3"/>
  <c r="AJ215" i="3"/>
  <c r="AI215" i="3"/>
  <c r="AG215" i="3"/>
  <c r="AF215" i="3"/>
  <c r="AE215" i="3"/>
  <c r="AD215" i="3"/>
  <c r="AC215" i="3"/>
  <c r="AV214" i="3"/>
  <c r="AR214" i="3"/>
  <c r="AQ214" i="3"/>
  <c r="AP214" i="3"/>
  <c r="AN214" i="3"/>
  <c r="AL214" i="3"/>
  <c r="AK214" i="3"/>
  <c r="AJ214" i="3"/>
  <c r="AI214" i="3"/>
  <c r="AG214" i="3"/>
  <c r="AF214" i="3"/>
  <c r="AE214" i="3"/>
  <c r="AD214" i="3"/>
  <c r="AC214" i="3"/>
  <c r="AV213" i="3"/>
  <c r="AR213" i="3"/>
  <c r="AQ213" i="3"/>
  <c r="AP213" i="3"/>
  <c r="AN213" i="3"/>
  <c r="AL213" i="3"/>
  <c r="AK213" i="3"/>
  <c r="AJ213" i="3"/>
  <c r="AI213" i="3"/>
  <c r="AG213" i="3"/>
  <c r="AF213" i="3"/>
  <c r="AE213" i="3"/>
  <c r="AD213" i="3"/>
  <c r="AC213" i="3"/>
  <c r="AV212" i="3"/>
  <c r="AR212" i="3"/>
  <c r="AQ212" i="3"/>
  <c r="AP212" i="3"/>
  <c r="AN212" i="3"/>
  <c r="AL212" i="3"/>
  <c r="AK212" i="3"/>
  <c r="AJ212" i="3"/>
  <c r="AI212" i="3"/>
  <c r="AG212" i="3"/>
  <c r="AF212" i="3"/>
  <c r="AE212" i="3"/>
  <c r="AD212" i="3"/>
  <c r="AC212" i="3"/>
  <c r="AV211" i="3"/>
  <c r="AR211" i="3"/>
  <c r="AQ211" i="3"/>
  <c r="AP211" i="3"/>
  <c r="AN211" i="3"/>
  <c r="AL211" i="3"/>
  <c r="AK211" i="3"/>
  <c r="AJ211" i="3"/>
  <c r="AI211" i="3"/>
  <c r="AG211" i="3"/>
  <c r="AF211" i="3"/>
  <c r="AE211" i="3"/>
  <c r="AD211" i="3"/>
  <c r="AC211" i="3"/>
  <c r="AV210" i="3"/>
  <c r="AR210" i="3"/>
  <c r="AQ210" i="3"/>
  <c r="AP210" i="3"/>
  <c r="AN210" i="3"/>
  <c r="AL210" i="3"/>
  <c r="AK210" i="3"/>
  <c r="AJ210" i="3"/>
  <c r="AI210" i="3"/>
  <c r="AG210" i="3"/>
  <c r="AF210" i="3"/>
  <c r="AE210" i="3"/>
  <c r="AD210" i="3"/>
  <c r="AC210" i="3"/>
  <c r="AV209" i="3"/>
  <c r="AR209" i="3"/>
  <c r="AQ209" i="3"/>
  <c r="AP209" i="3"/>
  <c r="AN209" i="3"/>
  <c r="AL209" i="3"/>
  <c r="AK209" i="3"/>
  <c r="AJ209" i="3"/>
  <c r="AI209" i="3"/>
  <c r="AG209" i="3"/>
  <c r="AF209" i="3"/>
  <c r="AE209" i="3"/>
  <c r="AD209" i="3"/>
  <c r="AC209" i="3"/>
  <c r="AV208" i="3"/>
  <c r="AR208" i="3"/>
  <c r="AQ208" i="3"/>
  <c r="AP208" i="3"/>
  <c r="AN208" i="3"/>
  <c r="AL208" i="3"/>
  <c r="AK208" i="3"/>
  <c r="AJ208" i="3"/>
  <c r="AI208" i="3"/>
  <c r="AG208" i="3"/>
  <c r="AF208" i="3"/>
  <c r="AE208" i="3"/>
  <c r="AD208" i="3"/>
  <c r="AC208" i="3"/>
  <c r="AV207" i="3"/>
  <c r="AR207" i="3"/>
  <c r="AQ207" i="3"/>
  <c r="AP207" i="3"/>
  <c r="AN207" i="3"/>
  <c r="AL207" i="3"/>
  <c r="AK207" i="3"/>
  <c r="AJ207" i="3"/>
  <c r="AI207" i="3"/>
  <c r="AG207" i="3"/>
  <c r="AF207" i="3"/>
  <c r="AE207" i="3"/>
  <c r="AD207" i="3"/>
  <c r="AC207" i="3"/>
  <c r="AV206" i="3"/>
  <c r="AR206" i="3"/>
  <c r="AQ206" i="3"/>
  <c r="AP206" i="3"/>
  <c r="AN206" i="3"/>
  <c r="AL206" i="3"/>
  <c r="AK206" i="3"/>
  <c r="AJ206" i="3"/>
  <c r="AI206" i="3"/>
  <c r="AG206" i="3"/>
  <c r="AF206" i="3"/>
  <c r="AE206" i="3"/>
  <c r="AD206" i="3"/>
  <c r="AC206" i="3"/>
  <c r="AV205" i="3"/>
  <c r="AR205" i="3"/>
  <c r="AQ205" i="3"/>
  <c r="AP205" i="3"/>
  <c r="AN205" i="3"/>
  <c r="AL205" i="3"/>
  <c r="AK205" i="3"/>
  <c r="AJ205" i="3"/>
  <c r="AI205" i="3"/>
  <c r="AG205" i="3"/>
  <c r="AF205" i="3"/>
  <c r="AE205" i="3"/>
  <c r="AD205" i="3"/>
  <c r="AC205" i="3"/>
  <c r="AV204" i="3"/>
  <c r="AR204" i="3"/>
  <c r="AQ204" i="3"/>
  <c r="AP204" i="3"/>
  <c r="AN204" i="3"/>
  <c r="AL204" i="3"/>
  <c r="AK204" i="3"/>
  <c r="AJ204" i="3"/>
  <c r="AI204" i="3"/>
  <c r="AG204" i="3"/>
  <c r="AF204" i="3"/>
  <c r="AE204" i="3"/>
  <c r="AD204" i="3"/>
  <c r="AC204" i="3"/>
  <c r="AV203" i="3"/>
  <c r="AR203" i="3"/>
  <c r="AQ203" i="3"/>
  <c r="AP203" i="3"/>
  <c r="AN203" i="3"/>
  <c r="AL203" i="3"/>
  <c r="AK203" i="3"/>
  <c r="AJ203" i="3"/>
  <c r="AI203" i="3"/>
  <c r="AG203" i="3"/>
  <c r="AF203" i="3"/>
  <c r="AE203" i="3"/>
  <c r="AD203" i="3"/>
  <c r="AC203" i="3"/>
  <c r="AV202" i="3"/>
  <c r="AR202" i="3"/>
  <c r="AQ202" i="3"/>
  <c r="AP202" i="3"/>
  <c r="AN202" i="3"/>
  <c r="AL202" i="3"/>
  <c r="AK202" i="3"/>
  <c r="AJ202" i="3"/>
  <c r="AI202" i="3"/>
  <c r="AG202" i="3"/>
  <c r="AF202" i="3"/>
  <c r="AE202" i="3"/>
  <c r="AD202" i="3"/>
  <c r="AC202" i="3"/>
  <c r="AV201" i="3"/>
  <c r="AR201" i="3"/>
  <c r="AQ201" i="3"/>
  <c r="AP201" i="3"/>
  <c r="AN201" i="3"/>
  <c r="AL201" i="3"/>
  <c r="AK201" i="3"/>
  <c r="AJ201" i="3"/>
  <c r="AI201" i="3"/>
  <c r="AG201" i="3"/>
  <c r="AF201" i="3"/>
  <c r="AE201" i="3"/>
  <c r="AD201" i="3"/>
  <c r="AC201" i="3"/>
  <c r="AV200" i="3"/>
  <c r="AR200" i="3"/>
  <c r="AQ200" i="3"/>
  <c r="AP200" i="3"/>
  <c r="AN200" i="3"/>
  <c r="AL200" i="3"/>
  <c r="AK200" i="3"/>
  <c r="AJ200" i="3"/>
  <c r="AI200" i="3"/>
  <c r="AG200" i="3"/>
  <c r="AF200" i="3"/>
  <c r="AE200" i="3"/>
  <c r="AD200" i="3"/>
  <c r="AC200" i="3"/>
  <c r="AV199" i="3"/>
  <c r="AR199" i="3"/>
  <c r="AQ199" i="3"/>
  <c r="AP199" i="3"/>
  <c r="AN199" i="3"/>
  <c r="AL199" i="3"/>
  <c r="AK199" i="3"/>
  <c r="AJ199" i="3"/>
  <c r="AI199" i="3"/>
  <c r="AG199" i="3"/>
  <c r="AF199" i="3"/>
  <c r="AE199" i="3"/>
  <c r="AD199" i="3"/>
  <c r="AC199" i="3"/>
  <c r="AV198" i="3"/>
  <c r="AR198" i="3"/>
  <c r="AQ198" i="3"/>
  <c r="AP198" i="3"/>
  <c r="AN198" i="3"/>
  <c r="AL198" i="3"/>
  <c r="AK198" i="3"/>
  <c r="AJ198" i="3"/>
  <c r="AI198" i="3"/>
  <c r="AG198" i="3"/>
  <c r="AF198" i="3"/>
  <c r="AE198" i="3"/>
  <c r="AD198" i="3"/>
  <c r="AC198" i="3"/>
  <c r="AV197" i="3"/>
  <c r="AR197" i="3"/>
  <c r="AQ197" i="3"/>
  <c r="AP197" i="3"/>
  <c r="AN197" i="3"/>
  <c r="AL197" i="3"/>
  <c r="AK197" i="3"/>
  <c r="AJ197" i="3"/>
  <c r="AI197" i="3"/>
  <c r="AG197" i="3"/>
  <c r="AF197" i="3"/>
  <c r="AE197" i="3"/>
  <c r="AD197" i="3"/>
  <c r="AC197" i="3"/>
  <c r="AV196" i="3"/>
  <c r="AR196" i="3"/>
  <c r="AQ196" i="3"/>
  <c r="AP196" i="3"/>
  <c r="AN196" i="3"/>
  <c r="AL196" i="3"/>
  <c r="AK196" i="3"/>
  <c r="AJ196" i="3"/>
  <c r="AI196" i="3"/>
  <c r="AG196" i="3"/>
  <c r="AF196" i="3"/>
  <c r="AE196" i="3"/>
  <c r="AD196" i="3"/>
  <c r="AC196" i="3"/>
  <c r="AV195" i="3"/>
  <c r="AR195" i="3"/>
  <c r="AQ195" i="3"/>
  <c r="AP195" i="3"/>
  <c r="AN195" i="3"/>
  <c r="AL195" i="3"/>
  <c r="AK195" i="3"/>
  <c r="AJ195" i="3"/>
  <c r="AI195" i="3"/>
  <c r="AG195" i="3"/>
  <c r="AF195" i="3"/>
  <c r="AE195" i="3"/>
  <c r="AD195" i="3"/>
  <c r="AC195" i="3"/>
  <c r="AV194" i="3"/>
  <c r="AR194" i="3"/>
  <c r="AQ194" i="3"/>
  <c r="AP194" i="3"/>
  <c r="AN194" i="3"/>
  <c r="AL194" i="3"/>
  <c r="AK194" i="3"/>
  <c r="AJ194" i="3"/>
  <c r="AI194" i="3"/>
  <c r="AG194" i="3"/>
  <c r="AF194" i="3"/>
  <c r="AE194" i="3"/>
  <c r="AD194" i="3"/>
  <c r="AC194" i="3"/>
  <c r="AV193" i="3"/>
  <c r="AR193" i="3"/>
  <c r="AQ193" i="3"/>
  <c r="AP193" i="3"/>
  <c r="AN193" i="3"/>
  <c r="AL193" i="3"/>
  <c r="AK193" i="3"/>
  <c r="AJ193" i="3"/>
  <c r="AI193" i="3"/>
  <c r="AG193" i="3"/>
  <c r="AF193" i="3"/>
  <c r="AE193" i="3"/>
  <c r="AD193" i="3"/>
  <c r="AC193" i="3"/>
  <c r="AV192" i="3"/>
  <c r="AR192" i="3"/>
  <c r="AQ192" i="3"/>
  <c r="AP192" i="3"/>
  <c r="AN192" i="3"/>
  <c r="AL192" i="3"/>
  <c r="AK192" i="3"/>
  <c r="AJ192" i="3"/>
  <c r="AI192" i="3"/>
  <c r="AG192" i="3"/>
  <c r="AF192" i="3"/>
  <c r="AE192" i="3"/>
  <c r="AD192" i="3"/>
  <c r="AC192" i="3"/>
  <c r="AV191" i="3"/>
  <c r="AR191" i="3"/>
  <c r="AQ191" i="3"/>
  <c r="AP191" i="3"/>
  <c r="AN191" i="3"/>
  <c r="AL191" i="3"/>
  <c r="AK191" i="3"/>
  <c r="AJ191" i="3"/>
  <c r="AI191" i="3"/>
  <c r="AG191" i="3"/>
  <c r="AF191" i="3"/>
  <c r="AE191" i="3"/>
  <c r="AD191" i="3"/>
  <c r="AC191" i="3"/>
  <c r="AV190" i="3"/>
  <c r="AR190" i="3"/>
  <c r="AQ190" i="3"/>
  <c r="AP190" i="3"/>
  <c r="AN190" i="3"/>
  <c r="AL190" i="3"/>
  <c r="AK190" i="3"/>
  <c r="AJ190" i="3"/>
  <c r="AI190" i="3"/>
  <c r="AG190" i="3"/>
  <c r="AF190" i="3"/>
  <c r="AE190" i="3"/>
  <c r="AD190" i="3"/>
  <c r="AC190" i="3"/>
  <c r="AV189" i="3"/>
  <c r="AR189" i="3"/>
  <c r="AQ189" i="3"/>
  <c r="AP189" i="3"/>
  <c r="AN189" i="3"/>
  <c r="AL189" i="3"/>
  <c r="AK189" i="3"/>
  <c r="AJ189" i="3"/>
  <c r="AI189" i="3"/>
  <c r="AG189" i="3"/>
  <c r="AF189" i="3"/>
  <c r="AE189" i="3"/>
  <c r="AD189" i="3"/>
  <c r="AC189" i="3"/>
  <c r="AV188" i="3"/>
  <c r="AR188" i="3"/>
  <c r="AQ188" i="3"/>
  <c r="AP188" i="3"/>
  <c r="AN188" i="3"/>
  <c r="AL188" i="3"/>
  <c r="AK188" i="3"/>
  <c r="AJ188" i="3"/>
  <c r="AI188" i="3"/>
  <c r="AG188" i="3"/>
  <c r="AF188" i="3"/>
  <c r="AE188" i="3"/>
  <c r="AD188" i="3"/>
  <c r="AC188" i="3"/>
  <c r="AV187" i="3"/>
  <c r="AR187" i="3"/>
  <c r="AQ187" i="3"/>
  <c r="AP187" i="3"/>
  <c r="AN187" i="3"/>
  <c r="AL187" i="3"/>
  <c r="AK187" i="3"/>
  <c r="AJ187" i="3"/>
  <c r="AI187" i="3"/>
  <c r="AG187" i="3"/>
  <c r="AF187" i="3"/>
  <c r="AE187" i="3"/>
  <c r="AD187" i="3"/>
  <c r="AC187" i="3"/>
  <c r="AV186" i="3"/>
  <c r="AR186" i="3"/>
  <c r="AQ186" i="3"/>
  <c r="AP186" i="3"/>
  <c r="AN186" i="3"/>
  <c r="AL186" i="3"/>
  <c r="AK186" i="3"/>
  <c r="AJ186" i="3"/>
  <c r="AI186" i="3"/>
  <c r="AG186" i="3"/>
  <c r="AF186" i="3"/>
  <c r="AE186" i="3"/>
  <c r="AD186" i="3"/>
  <c r="AC186" i="3"/>
  <c r="AV185" i="3"/>
  <c r="AR185" i="3"/>
  <c r="AQ185" i="3"/>
  <c r="AP185" i="3"/>
  <c r="AN185" i="3"/>
  <c r="AL185" i="3"/>
  <c r="AK185" i="3"/>
  <c r="AJ185" i="3"/>
  <c r="AI185" i="3"/>
  <c r="AG185" i="3"/>
  <c r="AF185" i="3"/>
  <c r="AE185" i="3"/>
  <c r="AD185" i="3"/>
  <c r="AC185" i="3"/>
  <c r="AV184" i="3"/>
  <c r="AR184" i="3"/>
  <c r="AQ184" i="3"/>
  <c r="AP184" i="3"/>
  <c r="AN184" i="3"/>
  <c r="AL184" i="3"/>
  <c r="AK184" i="3"/>
  <c r="AJ184" i="3"/>
  <c r="AI184" i="3"/>
  <c r="AG184" i="3"/>
  <c r="AF184" i="3"/>
  <c r="AE184" i="3"/>
  <c r="AD184" i="3"/>
  <c r="AC184" i="3"/>
  <c r="AV183" i="3"/>
  <c r="AR183" i="3"/>
  <c r="AQ183" i="3"/>
  <c r="AP183" i="3"/>
  <c r="AN183" i="3"/>
  <c r="AL183" i="3"/>
  <c r="AK183" i="3"/>
  <c r="AJ183" i="3"/>
  <c r="AI183" i="3"/>
  <c r="AG183" i="3"/>
  <c r="AF183" i="3"/>
  <c r="AE183" i="3"/>
  <c r="AD183" i="3"/>
  <c r="AC183" i="3"/>
  <c r="AV182" i="3"/>
  <c r="AR182" i="3"/>
  <c r="AQ182" i="3"/>
  <c r="AP182" i="3"/>
  <c r="AN182" i="3"/>
  <c r="AL182" i="3"/>
  <c r="AK182" i="3"/>
  <c r="AJ182" i="3"/>
  <c r="AI182" i="3"/>
  <c r="AG182" i="3"/>
  <c r="AF182" i="3"/>
  <c r="AE182" i="3"/>
  <c r="AD182" i="3"/>
  <c r="AC182" i="3"/>
  <c r="AV181" i="3"/>
  <c r="AR181" i="3"/>
  <c r="AQ181" i="3"/>
  <c r="AP181" i="3"/>
  <c r="AN181" i="3"/>
  <c r="AL181" i="3"/>
  <c r="AK181" i="3"/>
  <c r="AJ181" i="3"/>
  <c r="AI181" i="3"/>
  <c r="AG181" i="3"/>
  <c r="AF181" i="3"/>
  <c r="AE181" i="3"/>
  <c r="AD181" i="3"/>
  <c r="AC181" i="3"/>
  <c r="AV180" i="3"/>
  <c r="AR180" i="3"/>
  <c r="AQ180" i="3"/>
  <c r="AP180" i="3"/>
  <c r="AN180" i="3"/>
  <c r="AL180" i="3"/>
  <c r="AK180" i="3"/>
  <c r="AJ180" i="3"/>
  <c r="AI180" i="3"/>
  <c r="AG180" i="3"/>
  <c r="AF180" i="3"/>
  <c r="AE180" i="3"/>
  <c r="AD180" i="3"/>
  <c r="AC180" i="3"/>
  <c r="AV179" i="3"/>
  <c r="AR179" i="3"/>
  <c r="AQ179" i="3"/>
  <c r="AP179" i="3"/>
  <c r="AN179" i="3"/>
  <c r="AL179" i="3"/>
  <c r="AK179" i="3"/>
  <c r="AJ179" i="3"/>
  <c r="AI179" i="3"/>
  <c r="AG179" i="3"/>
  <c r="AF179" i="3"/>
  <c r="AE179" i="3"/>
  <c r="AD179" i="3"/>
  <c r="AC179" i="3"/>
  <c r="AV178" i="3"/>
  <c r="AR178" i="3"/>
  <c r="AQ178" i="3"/>
  <c r="AP178" i="3"/>
  <c r="AN178" i="3"/>
  <c r="AL178" i="3"/>
  <c r="AK178" i="3"/>
  <c r="AJ178" i="3"/>
  <c r="AI178" i="3"/>
  <c r="AG178" i="3"/>
  <c r="AF178" i="3"/>
  <c r="AE178" i="3"/>
  <c r="AD178" i="3"/>
  <c r="AC178" i="3"/>
  <c r="AV177" i="3"/>
  <c r="AR177" i="3"/>
  <c r="AQ177" i="3"/>
  <c r="AP177" i="3"/>
  <c r="AN177" i="3"/>
  <c r="AL177" i="3"/>
  <c r="AK177" i="3"/>
  <c r="AJ177" i="3"/>
  <c r="AI177" i="3"/>
  <c r="AG177" i="3"/>
  <c r="AF177" i="3"/>
  <c r="AE177" i="3"/>
  <c r="AD177" i="3"/>
  <c r="AC177" i="3"/>
  <c r="AV176" i="3"/>
  <c r="AR176" i="3"/>
  <c r="AQ176" i="3"/>
  <c r="AP176" i="3"/>
  <c r="AN176" i="3"/>
  <c r="AL176" i="3"/>
  <c r="AK176" i="3"/>
  <c r="AJ176" i="3"/>
  <c r="AI176" i="3"/>
  <c r="AG176" i="3"/>
  <c r="AF176" i="3"/>
  <c r="AE176" i="3"/>
  <c r="AD176" i="3"/>
  <c r="AC176" i="3"/>
  <c r="AV175" i="3"/>
  <c r="AR175" i="3"/>
  <c r="AQ175" i="3"/>
  <c r="AP175" i="3"/>
  <c r="AN175" i="3"/>
  <c r="AL175" i="3"/>
  <c r="AK175" i="3"/>
  <c r="AJ175" i="3"/>
  <c r="AI175" i="3"/>
  <c r="AG175" i="3"/>
  <c r="AF175" i="3"/>
  <c r="AE175" i="3"/>
  <c r="AD175" i="3"/>
  <c r="AC175" i="3"/>
  <c r="AV174" i="3"/>
  <c r="AR174" i="3"/>
  <c r="AQ174" i="3"/>
  <c r="AP174" i="3"/>
  <c r="AN174" i="3"/>
  <c r="AL174" i="3"/>
  <c r="AK174" i="3"/>
  <c r="AJ174" i="3"/>
  <c r="AI174" i="3"/>
  <c r="AG174" i="3"/>
  <c r="AF174" i="3"/>
  <c r="AE174" i="3"/>
  <c r="AD174" i="3"/>
  <c r="AC174" i="3"/>
  <c r="K174" i="3" a="1"/>
  <c r="K174" i="3" s="1"/>
  <c r="AV173" i="3"/>
  <c r="AR173" i="3"/>
  <c r="AQ173" i="3"/>
  <c r="AP173" i="3"/>
  <c r="AN173" i="3"/>
  <c r="AL173" i="3"/>
  <c r="AK173" i="3"/>
  <c r="AJ173" i="3"/>
  <c r="AI173" i="3"/>
  <c r="AG173" i="3"/>
  <c r="AF173" i="3"/>
  <c r="AE173" i="3"/>
  <c r="AD173" i="3"/>
  <c r="AC173" i="3"/>
  <c r="AV172" i="3"/>
  <c r="AR172" i="3"/>
  <c r="AQ172" i="3"/>
  <c r="AP172" i="3"/>
  <c r="AN172" i="3"/>
  <c r="AL172" i="3"/>
  <c r="AK172" i="3"/>
  <c r="AJ172" i="3"/>
  <c r="AI172" i="3"/>
  <c r="AG172" i="3"/>
  <c r="AF172" i="3"/>
  <c r="AE172" i="3"/>
  <c r="AD172" i="3"/>
  <c r="AC172" i="3"/>
  <c r="AV171" i="3"/>
  <c r="AR171" i="3"/>
  <c r="AQ171" i="3"/>
  <c r="AP171" i="3"/>
  <c r="AN171" i="3"/>
  <c r="AL171" i="3"/>
  <c r="AK171" i="3"/>
  <c r="AJ171" i="3"/>
  <c r="AI171" i="3"/>
  <c r="AG171" i="3"/>
  <c r="AF171" i="3"/>
  <c r="AE171" i="3"/>
  <c r="AD171" i="3"/>
  <c r="AC171" i="3"/>
  <c r="AV170" i="3"/>
  <c r="AR170" i="3"/>
  <c r="AQ170" i="3"/>
  <c r="AP170" i="3"/>
  <c r="AN170" i="3"/>
  <c r="AL170" i="3"/>
  <c r="AK170" i="3"/>
  <c r="AJ170" i="3"/>
  <c r="AI170" i="3"/>
  <c r="AG170" i="3"/>
  <c r="AF170" i="3"/>
  <c r="AE170" i="3"/>
  <c r="AD170" i="3"/>
  <c r="AC170" i="3"/>
  <c r="AV169" i="3"/>
  <c r="AR169" i="3"/>
  <c r="AQ169" i="3"/>
  <c r="AP169" i="3"/>
  <c r="AN169" i="3"/>
  <c r="AL169" i="3"/>
  <c r="AK169" i="3"/>
  <c r="AJ169" i="3"/>
  <c r="AI169" i="3"/>
  <c r="AG169" i="3"/>
  <c r="AF169" i="3"/>
  <c r="AE169" i="3"/>
  <c r="AD169" i="3"/>
  <c r="AC169" i="3"/>
  <c r="AV168" i="3"/>
  <c r="AR168" i="3"/>
  <c r="AQ168" i="3"/>
  <c r="AP168" i="3"/>
  <c r="AN168" i="3"/>
  <c r="AL168" i="3"/>
  <c r="AK168" i="3"/>
  <c r="AJ168" i="3"/>
  <c r="AI168" i="3"/>
  <c r="AG168" i="3"/>
  <c r="AF168" i="3"/>
  <c r="AE168" i="3"/>
  <c r="AD168" i="3"/>
  <c r="AC168" i="3"/>
  <c r="AV167" i="3"/>
  <c r="AR167" i="3"/>
  <c r="AQ167" i="3"/>
  <c r="AP167" i="3"/>
  <c r="AN167" i="3"/>
  <c r="AL167" i="3"/>
  <c r="AK167" i="3"/>
  <c r="AJ167" i="3"/>
  <c r="AI167" i="3"/>
  <c r="AG167" i="3"/>
  <c r="AF167" i="3"/>
  <c r="AE167" i="3"/>
  <c r="AD167" i="3"/>
  <c r="AC167" i="3"/>
  <c r="AV166" i="3"/>
  <c r="AR166" i="3"/>
  <c r="AQ166" i="3"/>
  <c r="AP166" i="3"/>
  <c r="AN166" i="3"/>
  <c r="AL166" i="3"/>
  <c r="AK166" i="3"/>
  <c r="AJ166" i="3"/>
  <c r="AI166" i="3"/>
  <c r="AG166" i="3"/>
  <c r="AF166" i="3"/>
  <c r="AE166" i="3"/>
  <c r="AD166" i="3"/>
  <c r="AC166" i="3"/>
  <c r="AV165" i="3"/>
  <c r="AR165" i="3"/>
  <c r="AQ165" i="3"/>
  <c r="AP165" i="3"/>
  <c r="AN165" i="3"/>
  <c r="AL165" i="3"/>
  <c r="AK165" i="3"/>
  <c r="AJ165" i="3"/>
  <c r="AI165" i="3"/>
  <c r="AG165" i="3"/>
  <c r="AF165" i="3"/>
  <c r="AE165" i="3"/>
  <c r="AD165" i="3"/>
  <c r="AC165" i="3"/>
  <c r="AV164" i="3"/>
  <c r="AR164" i="3"/>
  <c r="AQ164" i="3"/>
  <c r="AP164" i="3"/>
  <c r="AN164" i="3"/>
  <c r="AL164" i="3"/>
  <c r="AK164" i="3"/>
  <c r="AJ164" i="3"/>
  <c r="AI164" i="3"/>
  <c r="AG164" i="3"/>
  <c r="AF164" i="3"/>
  <c r="AE164" i="3"/>
  <c r="AD164" i="3"/>
  <c r="AC164" i="3"/>
  <c r="AV163" i="3"/>
  <c r="AR163" i="3"/>
  <c r="AQ163" i="3"/>
  <c r="AP163" i="3"/>
  <c r="AN163" i="3"/>
  <c r="AL163" i="3"/>
  <c r="AK163" i="3"/>
  <c r="AJ163" i="3"/>
  <c r="AI163" i="3"/>
  <c r="AG163" i="3"/>
  <c r="AF163" i="3"/>
  <c r="AE163" i="3"/>
  <c r="AD163" i="3"/>
  <c r="AC163" i="3"/>
  <c r="AV162" i="3"/>
  <c r="AR162" i="3"/>
  <c r="AQ162" i="3"/>
  <c r="AP162" i="3"/>
  <c r="AN162" i="3"/>
  <c r="AL162" i="3"/>
  <c r="AK162" i="3"/>
  <c r="AJ162" i="3"/>
  <c r="AI162" i="3"/>
  <c r="AG162" i="3"/>
  <c r="AF162" i="3"/>
  <c r="AE162" i="3"/>
  <c r="AD162" i="3"/>
  <c r="AC162" i="3"/>
  <c r="AV161" i="3"/>
  <c r="AR161" i="3"/>
  <c r="AQ161" i="3"/>
  <c r="AP161" i="3"/>
  <c r="AN161" i="3"/>
  <c r="AL161" i="3"/>
  <c r="AK161" i="3"/>
  <c r="AJ161" i="3"/>
  <c r="AI161" i="3"/>
  <c r="AG161" i="3"/>
  <c r="AF161" i="3"/>
  <c r="AE161" i="3"/>
  <c r="AD161" i="3"/>
  <c r="AC161" i="3"/>
  <c r="AV160" i="3"/>
  <c r="AR160" i="3"/>
  <c r="AQ160" i="3"/>
  <c r="AP160" i="3"/>
  <c r="AN160" i="3"/>
  <c r="AL160" i="3"/>
  <c r="AK160" i="3"/>
  <c r="AJ160" i="3"/>
  <c r="AI160" i="3"/>
  <c r="AG160" i="3"/>
  <c r="AF160" i="3"/>
  <c r="AE160" i="3"/>
  <c r="AD160" i="3"/>
  <c r="AC160" i="3"/>
  <c r="AV159" i="3"/>
  <c r="AR159" i="3"/>
  <c r="AQ159" i="3"/>
  <c r="AP159" i="3"/>
  <c r="AN159" i="3"/>
  <c r="AL159" i="3"/>
  <c r="AK159" i="3"/>
  <c r="AJ159" i="3"/>
  <c r="AI159" i="3"/>
  <c r="AG159" i="3"/>
  <c r="AF159" i="3"/>
  <c r="AE159" i="3"/>
  <c r="AD159" i="3"/>
  <c r="AC159" i="3"/>
  <c r="AV158" i="3"/>
  <c r="AR158" i="3"/>
  <c r="AQ158" i="3"/>
  <c r="AP158" i="3"/>
  <c r="AN158" i="3"/>
  <c r="AL158" i="3"/>
  <c r="AK158" i="3"/>
  <c r="AJ158" i="3"/>
  <c r="AI158" i="3"/>
  <c r="AG158" i="3"/>
  <c r="AF158" i="3"/>
  <c r="AE158" i="3"/>
  <c r="AD158" i="3"/>
  <c r="AC158" i="3"/>
  <c r="AV157" i="3"/>
  <c r="AR157" i="3"/>
  <c r="AQ157" i="3"/>
  <c r="AP157" i="3"/>
  <c r="AN157" i="3"/>
  <c r="AL157" i="3"/>
  <c r="AK157" i="3"/>
  <c r="AJ157" i="3"/>
  <c r="AI157" i="3"/>
  <c r="AG157" i="3"/>
  <c r="AF157" i="3"/>
  <c r="AE157" i="3"/>
  <c r="AD157" i="3"/>
  <c r="AC157" i="3"/>
  <c r="AV156" i="3"/>
  <c r="AR156" i="3"/>
  <c r="AQ156" i="3"/>
  <c r="AP156" i="3"/>
  <c r="AN156" i="3"/>
  <c r="AL156" i="3"/>
  <c r="AK156" i="3"/>
  <c r="AJ156" i="3"/>
  <c r="AI156" i="3"/>
  <c r="AG156" i="3"/>
  <c r="AF156" i="3"/>
  <c r="AE156" i="3"/>
  <c r="AD156" i="3"/>
  <c r="AC156" i="3"/>
  <c r="AV155" i="3"/>
  <c r="AR155" i="3"/>
  <c r="AQ155" i="3"/>
  <c r="AP155" i="3"/>
  <c r="AN155" i="3"/>
  <c r="AL155" i="3"/>
  <c r="AK155" i="3"/>
  <c r="AJ155" i="3"/>
  <c r="AI155" i="3"/>
  <c r="AG155" i="3"/>
  <c r="AF155" i="3"/>
  <c r="AE155" i="3"/>
  <c r="AD155" i="3"/>
  <c r="AC155" i="3"/>
  <c r="AV154" i="3"/>
  <c r="AR154" i="3"/>
  <c r="AQ154" i="3"/>
  <c r="AP154" i="3"/>
  <c r="AN154" i="3"/>
  <c r="AL154" i="3"/>
  <c r="AK154" i="3"/>
  <c r="AJ154" i="3"/>
  <c r="AI154" i="3"/>
  <c r="AG154" i="3"/>
  <c r="AF154" i="3"/>
  <c r="AE154" i="3"/>
  <c r="AD154" i="3"/>
  <c r="AC154" i="3"/>
  <c r="AV153" i="3"/>
  <c r="AR153" i="3"/>
  <c r="AQ153" i="3"/>
  <c r="AP153" i="3"/>
  <c r="AN153" i="3"/>
  <c r="AL153" i="3"/>
  <c r="AK153" i="3"/>
  <c r="AJ153" i="3"/>
  <c r="AI153" i="3"/>
  <c r="AG153" i="3"/>
  <c r="AF153" i="3"/>
  <c r="AE153" i="3"/>
  <c r="AD153" i="3"/>
  <c r="AC153" i="3"/>
  <c r="AV152" i="3"/>
  <c r="AR152" i="3"/>
  <c r="AQ152" i="3"/>
  <c r="AP152" i="3"/>
  <c r="AN152" i="3"/>
  <c r="AL152" i="3"/>
  <c r="AK152" i="3"/>
  <c r="AJ152" i="3"/>
  <c r="AI152" i="3"/>
  <c r="AG152" i="3"/>
  <c r="AF152" i="3"/>
  <c r="AE152" i="3"/>
  <c r="AD152" i="3"/>
  <c r="AC152" i="3"/>
  <c r="AV151" i="3"/>
  <c r="AR151" i="3"/>
  <c r="AQ151" i="3"/>
  <c r="AP151" i="3"/>
  <c r="AN151" i="3"/>
  <c r="AL151" i="3"/>
  <c r="AK151" i="3"/>
  <c r="AJ151" i="3"/>
  <c r="AI151" i="3"/>
  <c r="AG151" i="3"/>
  <c r="AF151" i="3"/>
  <c r="AE151" i="3"/>
  <c r="AD151" i="3"/>
  <c r="AC151" i="3"/>
  <c r="AV150" i="3"/>
  <c r="AR150" i="3"/>
  <c r="AQ150" i="3"/>
  <c r="AP150" i="3"/>
  <c r="AN150" i="3"/>
  <c r="AL150" i="3"/>
  <c r="AK150" i="3"/>
  <c r="AJ150" i="3"/>
  <c r="AI150" i="3"/>
  <c r="AG150" i="3"/>
  <c r="AF150" i="3"/>
  <c r="AE150" i="3"/>
  <c r="AD150" i="3"/>
  <c r="AC150" i="3"/>
  <c r="AV149" i="3"/>
  <c r="AR149" i="3"/>
  <c r="AQ149" i="3"/>
  <c r="AP149" i="3"/>
  <c r="AN149" i="3"/>
  <c r="AL149" i="3"/>
  <c r="AK149" i="3"/>
  <c r="AJ149" i="3"/>
  <c r="AI149" i="3"/>
  <c r="AG149" i="3"/>
  <c r="AF149" i="3"/>
  <c r="AE149" i="3"/>
  <c r="AD149" i="3"/>
  <c r="AC149" i="3"/>
  <c r="AV148" i="3"/>
  <c r="AR148" i="3"/>
  <c r="AQ148" i="3"/>
  <c r="AP148" i="3"/>
  <c r="AN148" i="3"/>
  <c r="AL148" i="3"/>
  <c r="AK148" i="3"/>
  <c r="AJ148" i="3"/>
  <c r="AI148" i="3"/>
  <c r="AG148" i="3"/>
  <c r="AF148" i="3"/>
  <c r="AE148" i="3"/>
  <c r="AD148" i="3"/>
  <c r="AC148" i="3"/>
  <c r="AV147" i="3"/>
  <c r="AR147" i="3"/>
  <c r="AQ147" i="3"/>
  <c r="AP147" i="3"/>
  <c r="AN147" i="3"/>
  <c r="AL147" i="3"/>
  <c r="AK147" i="3"/>
  <c r="AJ147" i="3"/>
  <c r="AI147" i="3"/>
  <c r="AG147" i="3"/>
  <c r="AF147" i="3"/>
  <c r="AE147" i="3"/>
  <c r="AD147" i="3"/>
  <c r="AC147" i="3"/>
  <c r="AV146" i="3"/>
  <c r="AR146" i="3"/>
  <c r="AQ146" i="3"/>
  <c r="AP146" i="3"/>
  <c r="AN146" i="3"/>
  <c r="AL146" i="3"/>
  <c r="AK146" i="3"/>
  <c r="AJ146" i="3"/>
  <c r="AI146" i="3"/>
  <c r="AG146" i="3"/>
  <c r="AF146" i="3"/>
  <c r="AE146" i="3"/>
  <c r="AD146" i="3"/>
  <c r="AC146" i="3"/>
  <c r="AV145" i="3"/>
  <c r="AR145" i="3"/>
  <c r="AQ145" i="3"/>
  <c r="AP145" i="3"/>
  <c r="AN145" i="3"/>
  <c r="AL145" i="3"/>
  <c r="AK145" i="3"/>
  <c r="AJ145" i="3"/>
  <c r="AI145" i="3"/>
  <c r="AG145" i="3"/>
  <c r="AF145" i="3"/>
  <c r="AE145" i="3"/>
  <c r="AD145" i="3"/>
  <c r="AC145" i="3"/>
  <c r="AV144" i="3"/>
  <c r="AR144" i="3"/>
  <c r="AQ144" i="3"/>
  <c r="AP144" i="3"/>
  <c r="AN144" i="3"/>
  <c r="AL144" i="3"/>
  <c r="AK144" i="3"/>
  <c r="AJ144" i="3"/>
  <c r="AI144" i="3"/>
  <c r="AG144" i="3"/>
  <c r="AF144" i="3"/>
  <c r="AE144" i="3"/>
  <c r="AD144" i="3"/>
  <c r="AC144" i="3"/>
  <c r="AV143" i="3"/>
  <c r="AR143" i="3"/>
  <c r="AQ143" i="3"/>
  <c r="AP143" i="3"/>
  <c r="AN143" i="3"/>
  <c r="AL143" i="3"/>
  <c r="AK143" i="3"/>
  <c r="AJ143" i="3"/>
  <c r="AI143" i="3"/>
  <c r="AG143" i="3"/>
  <c r="AF143" i="3"/>
  <c r="AE143" i="3"/>
  <c r="AD143" i="3"/>
  <c r="AC143" i="3"/>
  <c r="AV142" i="3"/>
  <c r="AR142" i="3"/>
  <c r="AQ142" i="3"/>
  <c r="AP142" i="3"/>
  <c r="AN142" i="3"/>
  <c r="AL142" i="3"/>
  <c r="AK142" i="3"/>
  <c r="AJ142" i="3"/>
  <c r="AI142" i="3"/>
  <c r="AG142" i="3"/>
  <c r="AF142" i="3"/>
  <c r="AE142" i="3"/>
  <c r="AD142" i="3"/>
  <c r="AC142" i="3"/>
  <c r="AV141" i="3"/>
  <c r="AR141" i="3"/>
  <c r="AQ141" i="3"/>
  <c r="AP141" i="3"/>
  <c r="AN141" i="3"/>
  <c r="AL141" i="3"/>
  <c r="AK141" i="3"/>
  <c r="AJ141" i="3"/>
  <c r="AI141" i="3"/>
  <c r="AG141" i="3"/>
  <c r="AF141" i="3"/>
  <c r="AE141" i="3"/>
  <c r="AD141" i="3"/>
  <c r="AC141" i="3"/>
  <c r="AV140" i="3"/>
  <c r="AR140" i="3"/>
  <c r="AQ140" i="3"/>
  <c r="AP140" i="3"/>
  <c r="AN140" i="3"/>
  <c r="AL140" i="3"/>
  <c r="AK140" i="3"/>
  <c r="AJ140" i="3"/>
  <c r="AI140" i="3"/>
  <c r="AG140" i="3"/>
  <c r="AF140" i="3"/>
  <c r="AE140" i="3"/>
  <c r="AD140" i="3"/>
  <c r="AC140" i="3"/>
  <c r="AV139" i="3"/>
  <c r="AR139" i="3"/>
  <c r="AQ139" i="3"/>
  <c r="AP139" i="3"/>
  <c r="AN139" i="3"/>
  <c r="AL139" i="3"/>
  <c r="AK139" i="3"/>
  <c r="AJ139" i="3"/>
  <c r="AI139" i="3"/>
  <c r="AG139" i="3"/>
  <c r="AF139" i="3"/>
  <c r="AE139" i="3"/>
  <c r="AD139" i="3"/>
  <c r="AC139" i="3"/>
  <c r="AV138" i="3"/>
  <c r="AR138" i="3"/>
  <c r="AQ138" i="3"/>
  <c r="AP138" i="3"/>
  <c r="AN138" i="3"/>
  <c r="AL138" i="3"/>
  <c r="AK138" i="3"/>
  <c r="AJ138" i="3"/>
  <c r="AI138" i="3"/>
  <c r="AG138" i="3"/>
  <c r="AF138" i="3"/>
  <c r="AE138" i="3"/>
  <c r="AD138" i="3"/>
  <c r="AC138" i="3"/>
  <c r="AV137" i="3"/>
  <c r="AR137" i="3"/>
  <c r="AQ137" i="3"/>
  <c r="AP137" i="3"/>
  <c r="AN137" i="3"/>
  <c r="AL137" i="3"/>
  <c r="AK137" i="3"/>
  <c r="AJ137" i="3"/>
  <c r="AI137" i="3"/>
  <c r="AG137" i="3"/>
  <c r="AF137" i="3"/>
  <c r="AE137" i="3"/>
  <c r="AD137" i="3"/>
  <c r="AC137" i="3"/>
  <c r="AV136" i="3"/>
  <c r="AR136" i="3"/>
  <c r="AQ136" i="3"/>
  <c r="AP136" i="3"/>
  <c r="AN136" i="3"/>
  <c r="AL136" i="3"/>
  <c r="AK136" i="3"/>
  <c r="AJ136" i="3"/>
  <c r="AI136" i="3"/>
  <c r="AG136" i="3"/>
  <c r="AF136" i="3"/>
  <c r="AE136" i="3"/>
  <c r="AD136" i="3"/>
  <c r="AC136" i="3"/>
  <c r="AV135" i="3"/>
  <c r="AR135" i="3"/>
  <c r="AQ135" i="3"/>
  <c r="AP135" i="3"/>
  <c r="AN135" i="3"/>
  <c r="AL135" i="3"/>
  <c r="AK135" i="3"/>
  <c r="AJ135" i="3"/>
  <c r="AI135" i="3"/>
  <c r="AG135" i="3"/>
  <c r="AF135" i="3"/>
  <c r="AE135" i="3"/>
  <c r="AD135" i="3"/>
  <c r="AC135" i="3"/>
  <c r="AV134" i="3"/>
  <c r="AR134" i="3"/>
  <c r="AQ134" i="3"/>
  <c r="AP134" i="3"/>
  <c r="AN134" i="3"/>
  <c r="AL134" i="3"/>
  <c r="AK134" i="3"/>
  <c r="AJ134" i="3"/>
  <c r="AI134" i="3"/>
  <c r="AG134" i="3"/>
  <c r="AF134" i="3"/>
  <c r="AE134" i="3"/>
  <c r="AD134" i="3"/>
  <c r="AC134" i="3"/>
  <c r="AV133" i="3"/>
  <c r="AR133" i="3"/>
  <c r="AQ133" i="3"/>
  <c r="AP133" i="3"/>
  <c r="AN133" i="3"/>
  <c r="AL133" i="3"/>
  <c r="AK133" i="3"/>
  <c r="AJ133" i="3"/>
  <c r="AI133" i="3"/>
  <c r="AG133" i="3"/>
  <c r="AF133" i="3"/>
  <c r="AE133" i="3"/>
  <c r="AD133" i="3"/>
  <c r="AC133" i="3"/>
  <c r="AV132" i="3"/>
  <c r="AR132" i="3"/>
  <c r="AQ132" i="3"/>
  <c r="AP132" i="3"/>
  <c r="AN132" i="3"/>
  <c r="AL132" i="3"/>
  <c r="AK132" i="3"/>
  <c r="AJ132" i="3"/>
  <c r="AI132" i="3"/>
  <c r="AG132" i="3"/>
  <c r="AF132" i="3"/>
  <c r="AE132" i="3"/>
  <c r="AD132" i="3"/>
  <c r="AC132" i="3"/>
  <c r="AV131" i="3"/>
  <c r="AR131" i="3"/>
  <c r="AQ131" i="3"/>
  <c r="AP131" i="3"/>
  <c r="AN131" i="3"/>
  <c r="AL131" i="3"/>
  <c r="AK131" i="3"/>
  <c r="AJ131" i="3"/>
  <c r="AI131" i="3"/>
  <c r="AG131" i="3"/>
  <c r="AF131" i="3"/>
  <c r="AE131" i="3"/>
  <c r="AD131" i="3"/>
  <c r="AC131" i="3"/>
  <c r="AV130" i="3"/>
  <c r="AR130" i="3"/>
  <c r="AQ130" i="3"/>
  <c r="AP130" i="3"/>
  <c r="AN130" i="3"/>
  <c r="AL130" i="3"/>
  <c r="AK130" i="3"/>
  <c r="AJ130" i="3"/>
  <c r="AI130" i="3"/>
  <c r="AG130" i="3"/>
  <c r="AF130" i="3"/>
  <c r="AE130" i="3"/>
  <c r="AD130" i="3"/>
  <c r="AC130" i="3"/>
  <c r="AV129" i="3"/>
  <c r="AR129" i="3"/>
  <c r="AQ129" i="3"/>
  <c r="AP129" i="3"/>
  <c r="AN129" i="3"/>
  <c r="AL129" i="3"/>
  <c r="AK129" i="3"/>
  <c r="AJ129" i="3"/>
  <c r="AI129" i="3"/>
  <c r="AG129" i="3"/>
  <c r="AF129" i="3"/>
  <c r="AE129" i="3"/>
  <c r="AD129" i="3"/>
  <c r="AC129" i="3"/>
  <c r="AV128" i="3"/>
  <c r="AR128" i="3"/>
  <c r="AQ128" i="3"/>
  <c r="AP128" i="3"/>
  <c r="AN128" i="3"/>
  <c r="AL128" i="3"/>
  <c r="AK128" i="3"/>
  <c r="AJ128" i="3"/>
  <c r="AI128" i="3"/>
  <c r="AG128" i="3"/>
  <c r="AF128" i="3"/>
  <c r="AE128" i="3"/>
  <c r="AD128" i="3"/>
  <c r="AC128" i="3"/>
  <c r="AV127" i="3"/>
  <c r="AR127" i="3"/>
  <c r="AQ127" i="3"/>
  <c r="AP127" i="3"/>
  <c r="AN127" i="3"/>
  <c r="AL127" i="3"/>
  <c r="AK127" i="3"/>
  <c r="AJ127" i="3"/>
  <c r="AI127" i="3"/>
  <c r="AG127" i="3"/>
  <c r="AF127" i="3"/>
  <c r="AE127" i="3"/>
  <c r="AD127" i="3"/>
  <c r="AC127" i="3"/>
  <c r="AV126" i="3"/>
  <c r="AR126" i="3"/>
  <c r="AQ126" i="3"/>
  <c r="AP126" i="3"/>
  <c r="AN126" i="3"/>
  <c r="AL126" i="3"/>
  <c r="AK126" i="3"/>
  <c r="AJ126" i="3"/>
  <c r="AI126" i="3"/>
  <c r="AG126" i="3"/>
  <c r="AF126" i="3"/>
  <c r="AE126" i="3"/>
  <c r="AD126" i="3"/>
  <c r="AC126" i="3"/>
  <c r="AV125" i="3"/>
  <c r="AR125" i="3"/>
  <c r="AQ125" i="3"/>
  <c r="AP125" i="3"/>
  <c r="AN125" i="3"/>
  <c r="AL125" i="3"/>
  <c r="AK125" i="3"/>
  <c r="AJ125" i="3"/>
  <c r="AI125" i="3"/>
  <c r="AG125" i="3"/>
  <c r="AF125" i="3"/>
  <c r="AE125" i="3"/>
  <c r="AD125" i="3"/>
  <c r="AC125" i="3"/>
  <c r="AV124" i="3"/>
  <c r="AR124" i="3"/>
  <c r="AQ124" i="3"/>
  <c r="AP124" i="3"/>
  <c r="AN124" i="3"/>
  <c r="AL124" i="3"/>
  <c r="AK124" i="3"/>
  <c r="AJ124" i="3"/>
  <c r="AI124" i="3"/>
  <c r="AG124" i="3"/>
  <c r="AF124" i="3"/>
  <c r="AE124" i="3"/>
  <c r="AD124" i="3"/>
  <c r="AC124" i="3"/>
  <c r="AV123" i="3"/>
  <c r="AR123" i="3"/>
  <c r="AQ123" i="3"/>
  <c r="AP123" i="3"/>
  <c r="AN123" i="3"/>
  <c r="AL123" i="3"/>
  <c r="AK123" i="3"/>
  <c r="AJ123" i="3"/>
  <c r="AI123" i="3"/>
  <c r="AG123" i="3"/>
  <c r="AF123" i="3"/>
  <c r="AE123" i="3"/>
  <c r="AD123" i="3"/>
  <c r="AC123" i="3"/>
  <c r="AV122" i="3"/>
  <c r="AR122" i="3"/>
  <c r="AQ122" i="3"/>
  <c r="AP122" i="3"/>
  <c r="AN122" i="3"/>
  <c r="AL122" i="3"/>
  <c r="AK122" i="3"/>
  <c r="AJ122" i="3"/>
  <c r="AI122" i="3"/>
  <c r="AG122" i="3"/>
  <c r="AF122" i="3"/>
  <c r="AE122" i="3"/>
  <c r="AD122" i="3"/>
  <c r="AC122" i="3"/>
  <c r="AV121" i="3"/>
  <c r="AR121" i="3"/>
  <c r="AQ121" i="3"/>
  <c r="AP121" i="3"/>
  <c r="AN121" i="3"/>
  <c r="AL121" i="3"/>
  <c r="AK121" i="3"/>
  <c r="AJ121" i="3"/>
  <c r="AI121" i="3"/>
  <c r="AG121" i="3"/>
  <c r="AF121" i="3"/>
  <c r="AE121" i="3"/>
  <c r="AD121" i="3"/>
  <c r="AC121" i="3"/>
  <c r="AV120" i="3"/>
  <c r="AR120" i="3"/>
  <c r="AQ120" i="3"/>
  <c r="AP120" i="3"/>
  <c r="AN120" i="3"/>
  <c r="AL120" i="3"/>
  <c r="AK120" i="3"/>
  <c r="AJ120" i="3"/>
  <c r="AI120" i="3"/>
  <c r="AG120" i="3"/>
  <c r="AF120" i="3"/>
  <c r="AE120" i="3"/>
  <c r="AD120" i="3"/>
  <c r="AC120" i="3"/>
  <c r="AV119" i="3"/>
  <c r="AR119" i="3"/>
  <c r="AQ119" i="3"/>
  <c r="AP119" i="3"/>
  <c r="AN119" i="3"/>
  <c r="AL119" i="3"/>
  <c r="AK119" i="3"/>
  <c r="AJ119" i="3"/>
  <c r="AI119" i="3"/>
  <c r="AG119" i="3"/>
  <c r="AF119" i="3"/>
  <c r="AE119" i="3"/>
  <c r="AD119" i="3"/>
  <c r="AC119" i="3"/>
  <c r="AV118" i="3"/>
  <c r="AR118" i="3"/>
  <c r="AQ118" i="3"/>
  <c r="AP118" i="3"/>
  <c r="AN118" i="3"/>
  <c r="AL118" i="3"/>
  <c r="AK118" i="3"/>
  <c r="AJ118" i="3"/>
  <c r="AI118" i="3"/>
  <c r="AG118" i="3"/>
  <c r="AF118" i="3"/>
  <c r="AE118" i="3"/>
  <c r="AD118" i="3"/>
  <c r="AC118" i="3"/>
  <c r="AV117" i="3"/>
  <c r="AR117" i="3"/>
  <c r="AQ117" i="3"/>
  <c r="AP117" i="3"/>
  <c r="AN117" i="3"/>
  <c r="AL117" i="3"/>
  <c r="AK117" i="3"/>
  <c r="AJ117" i="3"/>
  <c r="AI117" i="3"/>
  <c r="AG117" i="3"/>
  <c r="AF117" i="3"/>
  <c r="AE117" i="3"/>
  <c r="AD117" i="3"/>
  <c r="AC117" i="3"/>
  <c r="AV116" i="3"/>
  <c r="AR116" i="3"/>
  <c r="AQ116" i="3"/>
  <c r="AP116" i="3"/>
  <c r="AN116" i="3"/>
  <c r="AL116" i="3"/>
  <c r="AK116" i="3"/>
  <c r="AJ116" i="3"/>
  <c r="AI116" i="3"/>
  <c r="AG116" i="3"/>
  <c r="AF116" i="3"/>
  <c r="AE116" i="3"/>
  <c r="AD116" i="3"/>
  <c r="AC116" i="3"/>
  <c r="AV115" i="3"/>
  <c r="AR115" i="3"/>
  <c r="AQ115" i="3"/>
  <c r="AP115" i="3"/>
  <c r="AN115" i="3"/>
  <c r="AL115" i="3"/>
  <c r="AK115" i="3"/>
  <c r="AJ115" i="3"/>
  <c r="AI115" i="3"/>
  <c r="AG115" i="3"/>
  <c r="AF115" i="3"/>
  <c r="AE115" i="3"/>
  <c r="AD115" i="3"/>
  <c r="AC115" i="3"/>
  <c r="AV114" i="3"/>
  <c r="AR114" i="3"/>
  <c r="AQ114" i="3"/>
  <c r="AP114" i="3"/>
  <c r="AN114" i="3"/>
  <c r="AL114" i="3"/>
  <c r="AK114" i="3"/>
  <c r="AJ114" i="3"/>
  <c r="AI114" i="3"/>
  <c r="AG114" i="3"/>
  <c r="AF114" i="3"/>
  <c r="AE114" i="3"/>
  <c r="AD114" i="3"/>
  <c r="AC114" i="3"/>
  <c r="AV113" i="3"/>
  <c r="AR113" i="3"/>
  <c r="AQ113" i="3"/>
  <c r="AP113" i="3"/>
  <c r="AN113" i="3"/>
  <c r="AL113" i="3"/>
  <c r="AK113" i="3"/>
  <c r="AJ113" i="3"/>
  <c r="AI113" i="3"/>
  <c r="AG113" i="3"/>
  <c r="AF113" i="3"/>
  <c r="AE113" i="3"/>
  <c r="AD113" i="3"/>
  <c r="AC113" i="3"/>
  <c r="AV112" i="3"/>
  <c r="AR112" i="3"/>
  <c r="AQ112" i="3"/>
  <c r="AP112" i="3"/>
  <c r="AN112" i="3"/>
  <c r="AL112" i="3"/>
  <c r="AK112" i="3"/>
  <c r="AJ112" i="3"/>
  <c r="AI112" i="3"/>
  <c r="AG112" i="3"/>
  <c r="AF112" i="3"/>
  <c r="AE112" i="3"/>
  <c r="AD112" i="3"/>
  <c r="AC112" i="3"/>
  <c r="AV111" i="3"/>
  <c r="AR111" i="3"/>
  <c r="AQ111" i="3"/>
  <c r="AP111" i="3"/>
  <c r="AN111" i="3"/>
  <c r="AL111" i="3"/>
  <c r="AK111" i="3"/>
  <c r="AJ111" i="3"/>
  <c r="AI111" i="3"/>
  <c r="AG111" i="3"/>
  <c r="AF111" i="3"/>
  <c r="AE111" i="3"/>
  <c r="AD111" i="3"/>
  <c r="AC111" i="3"/>
  <c r="AV110" i="3"/>
  <c r="AR110" i="3"/>
  <c r="AQ110" i="3"/>
  <c r="AP110" i="3"/>
  <c r="AN110" i="3"/>
  <c r="AL110" i="3"/>
  <c r="AK110" i="3"/>
  <c r="AJ110" i="3"/>
  <c r="AI110" i="3"/>
  <c r="AG110" i="3"/>
  <c r="AF110" i="3"/>
  <c r="AE110" i="3"/>
  <c r="AD110" i="3"/>
  <c r="AC110" i="3"/>
  <c r="AV109" i="3"/>
  <c r="AR109" i="3"/>
  <c r="AQ109" i="3"/>
  <c r="AP109" i="3"/>
  <c r="AN109" i="3"/>
  <c r="AL109" i="3"/>
  <c r="AK109" i="3"/>
  <c r="AJ109" i="3"/>
  <c r="AI109" i="3"/>
  <c r="AG109" i="3"/>
  <c r="AF109" i="3"/>
  <c r="AE109" i="3"/>
  <c r="AD109" i="3"/>
  <c r="AC109" i="3"/>
  <c r="AV108" i="3"/>
  <c r="AR108" i="3"/>
  <c r="AQ108" i="3"/>
  <c r="AP108" i="3"/>
  <c r="AN108" i="3"/>
  <c r="AL108" i="3"/>
  <c r="AK108" i="3"/>
  <c r="AJ108" i="3"/>
  <c r="AI108" i="3"/>
  <c r="AG108" i="3"/>
  <c r="AF108" i="3"/>
  <c r="AE108" i="3"/>
  <c r="AD108" i="3"/>
  <c r="AC108" i="3"/>
  <c r="AV107" i="3"/>
  <c r="AR107" i="3"/>
  <c r="AQ107" i="3"/>
  <c r="AP107" i="3"/>
  <c r="AN107" i="3"/>
  <c r="AL107" i="3"/>
  <c r="AK107" i="3"/>
  <c r="AJ107" i="3"/>
  <c r="AI107" i="3"/>
  <c r="AG107" i="3"/>
  <c r="AF107" i="3"/>
  <c r="AE107" i="3"/>
  <c r="AD107" i="3"/>
  <c r="AC107" i="3"/>
  <c r="AV106" i="3"/>
  <c r="AR106" i="3"/>
  <c r="AQ106" i="3"/>
  <c r="AP106" i="3"/>
  <c r="AN106" i="3"/>
  <c r="AL106" i="3"/>
  <c r="AK106" i="3"/>
  <c r="AJ106" i="3"/>
  <c r="AI106" i="3"/>
  <c r="AG106" i="3"/>
  <c r="AF106" i="3"/>
  <c r="AE106" i="3"/>
  <c r="AD106" i="3"/>
  <c r="AC106" i="3"/>
  <c r="AV105" i="3"/>
  <c r="AR105" i="3"/>
  <c r="AQ105" i="3"/>
  <c r="AP105" i="3"/>
  <c r="AN105" i="3"/>
  <c r="AL105" i="3"/>
  <c r="AK105" i="3"/>
  <c r="AJ105" i="3"/>
  <c r="AI105" i="3"/>
  <c r="AG105" i="3"/>
  <c r="AF105" i="3"/>
  <c r="AE105" i="3"/>
  <c r="AD105" i="3"/>
  <c r="AC105" i="3"/>
  <c r="AV104" i="3"/>
  <c r="AR104" i="3"/>
  <c r="AQ104" i="3"/>
  <c r="AP104" i="3"/>
  <c r="AN104" i="3"/>
  <c r="AL104" i="3"/>
  <c r="AK104" i="3"/>
  <c r="AJ104" i="3"/>
  <c r="AI104" i="3"/>
  <c r="AG104" i="3"/>
  <c r="AF104" i="3"/>
  <c r="AE104" i="3"/>
  <c r="AD104" i="3"/>
  <c r="AC104" i="3"/>
  <c r="AV103" i="3"/>
  <c r="AR103" i="3"/>
  <c r="AQ103" i="3"/>
  <c r="AP103" i="3"/>
  <c r="AN103" i="3"/>
  <c r="AL103" i="3"/>
  <c r="AK103" i="3"/>
  <c r="AJ103" i="3"/>
  <c r="AI103" i="3"/>
  <c r="AG103" i="3"/>
  <c r="AF103" i="3"/>
  <c r="AE103" i="3"/>
  <c r="AD103" i="3"/>
  <c r="AC103" i="3"/>
  <c r="AV102" i="3"/>
  <c r="AR102" i="3"/>
  <c r="AQ102" i="3"/>
  <c r="AP102" i="3"/>
  <c r="AN102" i="3"/>
  <c r="AL102" i="3"/>
  <c r="AK102" i="3"/>
  <c r="AJ102" i="3"/>
  <c r="AI102" i="3"/>
  <c r="AG102" i="3"/>
  <c r="AF102" i="3"/>
  <c r="AE102" i="3"/>
  <c r="AD102" i="3"/>
  <c r="AC102" i="3"/>
  <c r="AV101" i="3"/>
  <c r="AR101" i="3"/>
  <c r="AQ101" i="3"/>
  <c r="AP101" i="3"/>
  <c r="AN101" i="3"/>
  <c r="AL101" i="3"/>
  <c r="AK101" i="3"/>
  <c r="AJ101" i="3"/>
  <c r="AI101" i="3"/>
  <c r="AG101" i="3"/>
  <c r="AF101" i="3"/>
  <c r="AE101" i="3"/>
  <c r="AD101" i="3"/>
  <c r="AC101" i="3"/>
  <c r="AV100" i="3"/>
  <c r="AR100" i="3"/>
  <c r="AQ100" i="3"/>
  <c r="AP100" i="3"/>
  <c r="AN100" i="3"/>
  <c r="AL100" i="3"/>
  <c r="AK100" i="3"/>
  <c r="AJ100" i="3"/>
  <c r="AI100" i="3"/>
  <c r="AG100" i="3"/>
  <c r="AF100" i="3"/>
  <c r="AE100" i="3"/>
  <c r="AD100" i="3"/>
  <c r="AC100" i="3"/>
  <c r="AV99" i="3"/>
  <c r="AR99" i="3"/>
  <c r="AQ99" i="3"/>
  <c r="AP99" i="3"/>
  <c r="AN99" i="3"/>
  <c r="AL99" i="3"/>
  <c r="AK99" i="3"/>
  <c r="AJ99" i="3"/>
  <c r="AI99" i="3"/>
  <c r="AG99" i="3"/>
  <c r="AF99" i="3"/>
  <c r="AE99" i="3"/>
  <c r="AD99" i="3"/>
  <c r="AC99" i="3"/>
  <c r="AV98" i="3"/>
  <c r="AR98" i="3"/>
  <c r="AQ98" i="3"/>
  <c r="AP98" i="3"/>
  <c r="AN98" i="3"/>
  <c r="AL98" i="3"/>
  <c r="AK98" i="3"/>
  <c r="AJ98" i="3"/>
  <c r="AI98" i="3"/>
  <c r="AG98" i="3"/>
  <c r="AF98" i="3"/>
  <c r="AE98" i="3"/>
  <c r="AD98" i="3"/>
  <c r="AC98" i="3"/>
  <c r="AV97" i="3"/>
  <c r="AR97" i="3"/>
  <c r="AQ97" i="3"/>
  <c r="AP97" i="3"/>
  <c r="AN97" i="3"/>
  <c r="AL97" i="3"/>
  <c r="AK97" i="3"/>
  <c r="AJ97" i="3"/>
  <c r="AI97" i="3"/>
  <c r="AG97" i="3"/>
  <c r="AF97" i="3"/>
  <c r="AE97" i="3"/>
  <c r="AD97" i="3"/>
  <c r="AC97" i="3"/>
  <c r="AV96" i="3"/>
  <c r="AR96" i="3"/>
  <c r="AQ96" i="3"/>
  <c r="AP96" i="3"/>
  <c r="AN96" i="3"/>
  <c r="AL96" i="3"/>
  <c r="AK96" i="3"/>
  <c r="AJ96" i="3"/>
  <c r="AI96" i="3"/>
  <c r="AG96" i="3"/>
  <c r="AF96" i="3"/>
  <c r="AE96" i="3"/>
  <c r="AD96" i="3"/>
  <c r="AC96" i="3"/>
  <c r="AV95" i="3"/>
  <c r="AR95" i="3"/>
  <c r="AQ95" i="3"/>
  <c r="AP95" i="3"/>
  <c r="AN95" i="3"/>
  <c r="AL95" i="3"/>
  <c r="AK95" i="3"/>
  <c r="AJ95" i="3"/>
  <c r="AI95" i="3"/>
  <c r="AG95" i="3"/>
  <c r="AF95" i="3"/>
  <c r="AE95" i="3"/>
  <c r="AD95" i="3"/>
  <c r="AC95" i="3"/>
  <c r="AV94" i="3"/>
  <c r="AR94" i="3"/>
  <c r="AQ94" i="3"/>
  <c r="AP94" i="3"/>
  <c r="AN94" i="3"/>
  <c r="AL94" i="3"/>
  <c r="AK94" i="3"/>
  <c r="AJ94" i="3"/>
  <c r="AI94" i="3"/>
  <c r="AG94" i="3"/>
  <c r="AF94" i="3"/>
  <c r="AE94" i="3"/>
  <c r="AD94" i="3"/>
  <c r="AC94" i="3"/>
  <c r="AV93" i="3"/>
  <c r="AR93" i="3"/>
  <c r="AQ93" i="3"/>
  <c r="AP93" i="3"/>
  <c r="AN93" i="3"/>
  <c r="AL93" i="3"/>
  <c r="AK93" i="3"/>
  <c r="AJ93" i="3"/>
  <c r="AI93" i="3"/>
  <c r="AG93" i="3"/>
  <c r="AF93" i="3"/>
  <c r="AE93" i="3"/>
  <c r="AD93" i="3"/>
  <c r="AC93" i="3"/>
  <c r="AV92" i="3"/>
  <c r="AR92" i="3"/>
  <c r="AQ92" i="3"/>
  <c r="AP92" i="3"/>
  <c r="AN92" i="3"/>
  <c r="AL92" i="3"/>
  <c r="AK92" i="3"/>
  <c r="AJ92" i="3"/>
  <c r="AI92" i="3"/>
  <c r="AG92" i="3"/>
  <c r="AF92" i="3"/>
  <c r="AE92" i="3"/>
  <c r="AD92" i="3"/>
  <c r="AC92" i="3"/>
  <c r="AV91" i="3"/>
  <c r="AR91" i="3"/>
  <c r="AQ91" i="3"/>
  <c r="AP91" i="3"/>
  <c r="AN91" i="3"/>
  <c r="AL91" i="3"/>
  <c r="AK91" i="3"/>
  <c r="AJ91" i="3"/>
  <c r="AI91" i="3"/>
  <c r="AG91" i="3"/>
  <c r="AF91" i="3"/>
  <c r="AE91" i="3"/>
  <c r="AD91" i="3"/>
  <c r="AC91" i="3"/>
  <c r="AV90" i="3"/>
  <c r="AR90" i="3"/>
  <c r="AQ90" i="3"/>
  <c r="AP90" i="3"/>
  <c r="AN90" i="3"/>
  <c r="AL90" i="3"/>
  <c r="AK90" i="3"/>
  <c r="AJ90" i="3"/>
  <c r="AI90" i="3"/>
  <c r="AG90" i="3"/>
  <c r="AF90" i="3"/>
  <c r="AE90" i="3"/>
  <c r="AD90" i="3"/>
  <c r="AC90" i="3"/>
  <c r="AV89" i="3"/>
  <c r="AR89" i="3"/>
  <c r="AQ89" i="3"/>
  <c r="AP89" i="3"/>
  <c r="AN89" i="3"/>
  <c r="AL89" i="3"/>
  <c r="AK89" i="3"/>
  <c r="AJ89" i="3"/>
  <c r="AI89" i="3"/>
  <c r="AG89" i="3"/>
  <c r="AF89" i="3"/>
  <c r="AE89" i="3"/>
  <c r="AD89" i="3"/>
  <c r="AC89" i="3"/>
  <c r="AV88" i="3"/>
  <c r="AR88" i="3"/>
  <c r="AQ88" i="3"/>
  <c r="AP88" i="3"/>
  <c r="AN88" i="3"/>
  <c r="AL88" i="3"/>
  <c r="AK88" i="3"/>
  <c r="AJ88" i="3"/>
  <c r="AI88" i="3"/>
  <c r="AG88" i="3"/>
  <c r="AF88" i="3"/>
  <c r="AE88" i="3"/>
  <c r="AD88" i="3"/>
  <c r="AC88" i="3"/>
  <c r="AV87" i="3"/>
  <c r="AR87" i="3"/>
  <c r="AQ87" i="3"/>
  <c r="AP87" i="3"/>
  <c r="AN87" i="3"/>
  <c r="AL87" i="3"/>
  <c r="AK87" i="3"/>
  <c r="AJ87" i="3"/>
  <c r="AI87" i="3"/>
  <c r="AG87" i="3"/>
  <c r="AF87" i="3"/>
  <c r="AE87" i="3"/>
  <c r="AD87" i="3"/>
  <c r="AC87" i="3"/>
  <c r="AV86" i="3"/>
  <c r="AR86" i="3"/>
  <c r="AQ86" i="3"/>
  <c r="AP86" i="3"/>
  <c r="AN86" i="3"/>
  <c r="AL86" i="3"/>
  <c r="AK86" i="3"/>
  <c r="AJ86" i="3"/>
  <c r="AI86" i="3"/>
  <c r="AG86" i="3"/>
  <c r="AF86" i="3"/>
  <c r="AE86" i="3"/>
  <c r="AD86" i="3"/>
  <c r="AC86" i="3"/>
  <c r="AV85" i="3"/>
  <c r="AR85" i="3"/>
  <c r="AQ85" i="3"/>
  <c r="AP85" i="3"/>
  <c r="AN85" i="3"/>
  <c r="AL85" i="3"/>
  <c r="AK85" i="3"/>
  <c r="AJ85" i="3"/>
  <c r="AI85" i="3"/>
  <c r="AG85" i="3"/>
  <c r="AF85" i="3"/>
  <c r="AE85" i="3"/>
  <c r="AD85" i="3"/>
  <c r="AC85" i="3"/>
  <c r="AV84" i="3"/>
  <c r="AR84" i="3"/>
  <c r="AQ84" i="3"/>
  <c r="AP84" i="3"/>
  <c r="AN84" i="3"/>
  <c r="AL84" i="3"/>
  <c r="AK84" i="3"/>
  <c r="AJ84" i="3"/>
  <c r="AI84" i="3"/>
  <c r="AG84" i="3"/>
  <c r="AF84" i="3"/>
  <c r="AE84" i="3"/>
  <c r="AD84" i="3"/>
  <c r="AC84" i="3"/>
  <c r="AV83" i="3"/>
  <c r="AR83" i="3"/>
  <c r="AQ83" i="3"/>
  <c r="AP83" i="3"/>
  <c r="AN83" i="3"/>
  <c r="AL83" i="3"/>
  <c r="AK83" i="3"/>
  <c r="AJ83" i="3"/>
  <c r="AI83" i="3"/>
  <c r="AG83" i="3"/>
  <c r="AF83" i="3"/>
  <c r="AE83" i="3"/>
  <c r="AD83" i="3"/>
  <c r="AC83" i="3"/>
  <c r="AV82" i="3"/>
  <c r="AR82" i="3"/>
  <c r="AQ82" i="3"/>
  <c r="AP82" i="3"/>
  <c r="AN82" i="3"/>
  <c r="AL82" i="3"/>
  <c r="AK82" i="3"/>
  <c r="AJ82" i="3"/>
  <c r="AI82" i="3"/>
  <c r="AG82" i="3"/>
  <c r="AF82" i="3"/>
  <c r="AE82" i="3"/>
  <c r="AD82" i="3"/>
  <c r="AC82" i="3"/>
  <c r="AV81" i="3"/>
  <c r="AR81" i="3"/>
  <c r="AQ81" i="3"/>
  <c r="AP81" i="3"/>
  <c r="AN81" i="3"/>
  <c r="AL81" i="3"/>
  <c r="AK81" i="3"/>
  <c r="AJ81" i="3"/>
  <c r="AI81" i="3"/>
  <c r="AG81" i="3"/>
  <c r="AF81" i="3"/>
  <c r="AE81" i="3"/>
  <c r="AD81" i="3"/>
  <c r="AC81" i="3"/>
  <c r="AV80" i="3"/>
  <c r="AR80" i="3"/>
  <c r="AQ80" i="3"/>
  <c r="AP80" i="3"/>
  <c r="AN80" i="3"/>
  <c r="AL80" i="3"/>
  <c r="AK80" i="3"/>
  <c r="AJ80" i="3"/>
  <c r="AI80" i="3"/>
  <c r="AG80" i="3"/>
  <c r="AF80" i="3"/>
  <c r="AE80" i="3"/>
  <c r="AD80" i="3"/>
  <c r="AC80" i="3"/>
  <c r="AV79" i="3"/>
  <c r="AR79" i="3"/>
  <c r="AQ79" i="3"/>
  <c r="AP79" i="3"/>
  <c r="AN79" i="3"/>
  <c r="AL79" i="3"/>
  <c r="AK79" i="3"/>
  <c r="AJ79" i="3"/>
  <c r="AI79" i="3"/>
  <c r="AG79" i="3"/>
  <c r="AF79" i="3"/>
  <c r="AE79" i="3"/>
  <c r="AD79" i="3"/>
  <c r="AC79" i="3"/>
  <c r="AV78" i="3"/>
  <c r="AR78" i="3"/>
  <c r="AQ78" i="3"/>
  <c r="AP78" i="3"/>
  <c r="AN78" i="3"/>
  <c r="AL78" i="3"/>
  <c r="AK78" i="3"/>
  <c r="AJ78" i="3"/>
  <c r="AI78" i="3"/>
  <c r="AG78" i="3"/>
  <c r="AF78" i="3"/>
  <c r="AE78" i="3"/>
  <c r="AD78" i="3"/>
  <c r="AC78" i="3"/>
  <c r="AV77" i="3"/>
  <c r="AR77" i="3"/>
  <c r="AQ77" i="3"/>
  <c r="AP77" i="3"/>
  <c r="AN77" i="3"/>
  <c r="AL77" i="3"/>
  <c r="AK77" i="3"/>
  <c r="AJ77" i="3"/>
  <c r="AI77" i="3"/>
  <c r="AG77" i="3"/>
  <c r="AF77" i="3"/>
  <c r="AE77" i="3"/>
  <c r="AD77" i="3"/>
  <c r="AC77" i="3"/>
  <c r="AV76" i="3"/>
  <c r="AR76" i="3"/>
  <c r="AQ76" i="3"/>
  <c r="AP76" i="3"/>
  <c r="AN76" i="3"/>
  <c r="AL76" i="3"/>
  <c r="AK76" i="3"/>
  <c r="AJ76" i="3"/>
  <c r="AI76" i="3"/>
  <c r="AG76" i="3"/>
  <c r="AF76" i="3"/>
  <c r="AE76" i="3"/>
  <c r="AD76" i="3"/>
  <c r="AC76" i="3"/>
  <c r="AV75" i="3"/>
  <c r="AR75" i="3"/>
  <c r="AQ75" i="3"/>
  <c r="AP75" i="3"/>
  <c r="AN75" i="3"/>
  <c r="AL75" i="3"/>
  <c r="AK75" i="3"/>
  <c r="AJ75" i="3"/>
  <c r="AI75" i="3"/>
  <c r="AG75" i="3"/>
  <c r="AF75" i="3"/>
  <c r="AE75" i="3"/>
  <c r="AD75" i="3"/>
  <c r="AC75" i="3"/>
  <c r="AV74" i="3"/>
  <c r="AR74" i="3"/>
  <c r="AQ74" i="3"/>
  <c r="AP74" i="3"/>
  <c r="AN74" i="3"/>
  <c r="AL74" i="3"/>
  <c r="AK74" i="3"/>
  <c r="AJ74" i="3"/>
  <c r="AI74" i="3"/>
  <c r="AG74" i="3"/>
  <c r="AF74" i="3"/>
  <c r="AE74" i="3"/>
  <c r="AD74" i="3"/>
  <c r="AC74" i="3"/>
  <c r="AV73" i="3"/>
  <c r="AR73" i="3"/>
  <c r="AQ73" i="3"/>
  <c r="AP73" i="3"/>
  <c r="AN73" i="3"/>
  <c r="AL73" i="3"/>
  <c r="AK73" i="3"/>
  <c r="AJ73" i="3"/>
  <c r="AI73" i="3"/>
  <c r="AG73" i="3"/>
  <c r="AF73" i="3"/>
  <c r="AE73" i="3"/>
  <c r="AD73" i="3"/>
  <c r="AC73" i="3"/>
  <c r="AV72" i="3"/>
  <c r="AR72" i="3"/>
  <c r="AQ72" i="3"/>
  <c r="AP72" i="3"/>
  <c r="AN72" i="3"/>
  <c r="AL72" i="3"/>
  <c r="AK72" i="3"/>
  <c r="AJ72" i="3"/>
  <c r="AI72" i="3"/>
  <c r="AG72" i="3"/>
  <c r="AF72" i="3"/>
  <c r="AE72" i="3"/>
  <c r="AD72" i="3"/>
  <c r="AC72" i="3"/>
  <c r="AV71" i="3"/>
  <c r="AR71" i="3"/>
  <c r="AQ71" i="3"/>
  <c r="AP71" i="3"/>
  <c r="AN71" i="3"/>
  <c r="AL71" i="3"/>
  <c r="AK71" i="3"/>
  <c r="AJ71" i="3"/>
  <c r="AI71" i="3"/>
  <c r="AG71" i="3"/>
  <c r="AF71" i="3"/>
  <c r="AE71" i="3"/>
  <c r="AD71" i="3"/>
  <c r="AC71" i="3"/>
  <c r="AV70" i="3"/>
  <c r="AR70" i="3"/>
  <c r="AQ70" i="3"/>
  <c r="AP70" i="3"/>
  <c r="AN70" i="3"/>
  <c r="AL70" i="3"/>
  <c r="AK70" i="3"/>
  <c r="AJ70" i="3"/>
  <c r="AI70" i="3"/>
  <c r="AG70" i="3"/>
  <c r="AF70" i="3"/>
  <c r="AE70" i="3"/>
  <c r="AD70" i="3"/>
  <c r="AC70" i="3"/>
  <c r="AV69" i="3"/>
  <c r="AR69" i="3"/>
  <c r="AQ69" i="3"/>
  <c r="AP69" i="3"/>
  <c r="AN69" i="3"/>
  <c r="AL69" i="3"/>
  <c r="AK69" i="3"/>
  <c r="AJ69" i="3"/>
  <c r="AI69" i="3"/>
  <c r="AG69" i="3"/>
  <c r="AF69" i="3"/>
  <c r="AE69" i="3"/>
  <c r="AD69" i="3"/>
  <c r="AC69" i="3"/>
  <c r="AV68" i="3"/>
  <c r="AR68" i="3"/>
  <c r="AQ68" i="3"/>
  <c r="AP68" i="3"/>
  <c r="AN68" i="3"/>
  <c r="AL68" i="3"/>
  <c r="AK68" i="3"/>
  <c r="AJ68" i="3"/>
  <c r="AI68" i="3"/>
  <c r="AG68" i="3"/>
  <c r="AF68" i="3"/>
  <c r="AE68" i="3"/>
  <c r="AD68" i="3"/>
  <c r="AC68" i="3"/>
  <c r="AV67" i="3"/>
  <c r="AR67" i="3"/>
  <c r="AQ67" i="3"/>
  <c r="AP67" i="3"/>
  <c r="AN67" i="3"/>
  <c r="AL67" i="3"/>
  <c r="AK67" i="3"/>
  <c r="AJ67" i="3"/>
  <c r="AI67" i="3"/>
  <c r="AG67" i="3"/>
  <c r="AF67" i="3"/>
  <c r="AE67" i="3"/>
  <c r="AD67" i="3"/>
  <c r="AC67" i="3"/>
  <c r="AV66" i="3"/>
  <c r="AR66" i="3"/>
  <c r="AQ66" i="3"/>
  <c r="AP66" i="3"/>
  <c r="AN66" i="3"/>
  <c r="AL66" i="3"/>
  <c r="AK66" i="3"/>
  <c r="AJ66" i="3"/>
  <c r="AI66" i="3"/>
  <c r="AG66" i="3"/>
  <c r="AF66" i="3"/>
  <c r="AE66" i="3"/>
  <c r="AD66" i="3"/>
  <c r="AC66" i="3"/>
  <c r="AV65" i="3"/>
  <c r="AR65" i="3"/>
  <c r="AQ65" i="3"/>
  <c r="AP65" i="3"/>
  <c r="AN65" i="3"/>
  <c r="AL65" i="3"/>
  <c r="AK65" i="3"/>
  <c r="AJ65" i="3"/>
  <c r="AI65" i="3"/>
  <c r="AG65" i="3"/>
  <c r="AF65" i="3"/>
  <c r="AE65" i="3"/>
  <c r="AD65" i="3"/>
  <c r="AC65" i="3"/>
  <c r="AV64" i="3"/>
  <c r="AR64" i="3"/>
  <c r="AQ64" i="3"/>
  <c r="AP64" i="3"/>
  <c r="AN64" i="3"/>
  <c r="AL64" i="3"/>
  <c r="AK64" i="3"/>
  <c r="AJ64" i="3"/>
  <c r="AI64" i="3"/>
  <c r="AG64" i="3"/>
  <c r="AF64" i="3"/>
  <c r="AE64" i="3"/>
  <c r="AD64" i="3"/>
  <c r="AC64" i="3"/>
  <c r="AV63" i="3"/>
  <c r="AR63" i="3"/>
  <c r="AQ63" i="3"/>
  <c r="AP63" i="3"/>
  <c r="AN63" i="3"/>
  <c r="AL63" i="3"/>
  <c r="AK63" i="3"/>
  <c r="AJ63" i="3"/>
  <c r="AI63" i="3"/>
  <c r="AG63" i="3"/>
  <c r="AF63" i="3"/>
  <c r="AE63" i="3"/>
  <c r="AD63" i="3"/>
  <c r="AC63" i="3"/>
  <c r="AV62" i="3"/>
  <c r="AR62" i="3"/>
  <c r="AQ62" i="3"/>
  <c r="AP62" i="3"/>
  <c r="AN62" i="3"/>
  <c r="AL62" i="3"/>
  <c r="AK62" i="3"/>
  <c r="AJ62" i="3"/>
  <c r="AI62" i="3"/>
  <c r="AG62" i="3"/>
  <c r="AF62" i="3"/>
  <c r="AE62" i="3"/>
  <c r="AD62" i="3"/>
  <c r="AC62" i="3"/>
  <c r="AV61" i="3"/>
  <c r="AR61" i="3"/>
  <c r="AQ61" i="3"/>
  <c r="AP61" i="3"/>
  <c r="AN61" i="3"/>
  <c r="AL61" i="3"/>
  <c r="AK61" i="3"/>
  <c r="AJ61" i="3"/>
  <c r="AI61" i="3"/>
  <c r="AG61" i="3"/>
  <c r="AF61" i="3"/>
  <c r="AE61" i="3"/>
  <c r="AD61" i="3"/>
  <c r="AC61" i="3"/>
  <c r="AV60" i="3"/>
  <c r="AR60" i="3"/>
  <c r="AQ60" i="3"/>
  <c r="AP60" i="3"/>
  <c r="AN60" i="3"/>
  <c r="AL60" i="3"/>
  <c r="AK60" i="3"/>
  <c r="AJ60" i="3"/>
  <c r="AI60" i="3"/>
  <c r="AG60" i="3"/>
  <c r="AF60" i="3"/>
  <c r="AE60" i="3"/>
  <c r="AD60" i="3"/>
  <c r="AC60" i="3"/>
  <c r="AV59" i="3"/>
  <c r="AR59" i="3"/>
  <c r="AQ59" i="3"/>
  <c r="AP59" i="3"/>
  <c r="AN59" i="3"/>
  <c r="AL59" i="3"/>
  <c r="AK59" i="3"/>
  <c r="AJ59" i="3"/>
  <c r="AI59" i="3"/>
  <c r="AG59" i="3"/>
  <c r="AF59" i="3"/>
  <c r="AE59" i="3"/>
  <c r="AD59" i="3"/>
  <c r="AC59" i="3"/>
  <c r="AV58" i="3"/>
  <c r="AR58" i="3"/>
  <c r="AQ58" i="3"/>
  <c r="AP58" i="3"/>
  <c r="AN58" i="3"/>
  <c r="AL58" i="3"/>
  <c r="AK58" i="3"/>
  <c r="AJ58" i="3"/>
  <c r="AI58" i="3"/>
  <c r="AG58" i="3"/>
  <c r="AF58" i="3"/>
  <c r="AE58" i="3"/>
  <c r="AD58" i="3"/>
  <c r="AC58" i="3"/>
  <c r="AV57" i="3"/>
  <c r="AR57" i="3"/>
  <c r="AQ57" i="3"/>
  <c r="AP57" i="3"/>
  <c r="AN57" i="3"/>
  <c r="AL57" i="3"/>
  <c r="AK57" i="3"/>
  <c r="AJ57" i="3"/>
  <c r="AI57" i="3"/>
  <c r="AG57" i="3"/>
  <c r="AF57" i="3"/>
  <c r="AE57" i="3"/>
  <c r="AD57" i="3"/>
  <c r="AC57" i="3"/>
  <c r="AV56" i="3"/>
  <c r="AR56" i="3"/>
  <c r="AQ56" i="3"/>
  <c r="AP56" i="3"/>
  <c r="AN56" i="3"/>
  <c r="AL56" i="3"/>
  <c r="AK56" i="3"/>
  <c r="AJ56" i="3"/>
  <c r="AI56" i="3"/>
  <c r="AG56" i="3"/>
  <c r="AF56" i="3"/>
  <c r="AE56" i="3"/>
  <c r="AD56" i="3"/>
  <c r="AC56" i="3"/>
  <c r="AV55" i="3"/>
  <c r="AR55" i="3"/>
  <c r="AQ55" i="3"/>
  <c r="AP55" i="3"/>
  <c r="AN55" i="3"/>
  <c r="AL55" i="3"/>
  <c r="AK55" i="3"/>
  <c r="AJ55" i="3"/>
  <c r="AI55" i="3"/>
  <c r="AG55" i="3"/>
  <c r="AF55" i="3"/>
  <c r="AE55" i="3"/>
  <c r="AD55" i="3"/>
  <c r="AC55" i="3"/>
  <c r="AV54" i="3"/>
  <c r="AR54" i="3"/>
  <c r="AQ54" i="3"/>
  <c r="AP54" i="3"/>
  <c r="AN54" i="3"/>
  <c r="AL54" i="3"/>
  <c r="AK54" i="3"/>
  <c r="AJ54" i="3"/>
  <c r="AI54" i="3"/>
  <c r="AG54" i="3"/>
  <c r="AF54" i="3"/>
  <c r="AE54" i="3"/>
  <c r="AD54" i="3"/>
  <c r="AC54" i="3"/>
  <c r="AV53" i="3"/>
  <c r="AR53" i="3"/>
  <c r="AQ53" i="3"/>
  <c r="AP53" i="3"/>
  <c r="AN53" i="3"/>
  <c r="AL53" i="3"/>
  <c r="AK53" i="3"/>
  <c r="AJ53" i="3"/>
  <c r="AI53" i="3"/>
  <c r="AG53" i="3"/>
  <c r="AF53" i="3"/>
  <c r="AE53" i="3"/>
  <c r="AD53" i="3"/>
  <c r="AC53" i="3"/>
  <c r="AV52" i="3"/>
  <c r="AR52" i="3"/>
  <c r="AQ52" i="3"/>
  <c r="AP52" i="3"/>
  <c r="AN52" i="3"/>
  <c r="AL52" i="3"/>
  <c r="AK52" i="3"/>
  <c r="AJ52" i="3"/>
  <c r="AI52" i="3"/>
  <c r="AG52" i="3"/>
  <c r="AF52" i="3"/>
  <c r="AE52" i="3"/>
  <c r="AD52" i="3"/>
  <c r="AC52" i="3"/>
  <c r="AV51" i="3"/>
  <c r="AR51" i="3"/>
  <c r="AQ51" i="3"/>
  <c r="AP51" i="3"/>
  <c r="AN51" i="3"/>
  <c r="AL51" i="3"/>
  <c r="AK51" i="3"/>
  <c r="AJ51" i="3"/>
  <c r="AI51" i="3"/>
  <c r="AG51" i="3"/>
  <c r="AF51" i="3"/>
  <c r="AE51" i="3"/>
  <c r="AD51" i="3"/>
  <c r="AC51" i="3"/>
  <c r="AV50" i="3"/>
  <c r="AR50" i="3"/>
  <c r="AQ50" i="3"/>
  <c r="AP50" i="3"/>
  <c r="AN50" i="3"/>
  <c r="AL50" i="3"/>
  <c r="AK50" i="3"/>
  <c r="AJ50" i="3"/>
  <c r="AI50" i="3"/>
  <c r="AG50" i="3"/>
  <c r="AF50" i="3"/>
  <c r="AE50" i="3"/>
  <c r="AD50" i="3"/>
  <c r="AC50" i="3"/>
  <c r="AV49" i="3"/>
  <c r="AR49" i="3"/>
  <c r="AQ49" i="3"/>
  <c r="AP49" i="3"/>
  <c r="AN49" i="3"/>
  <c r="AL49" i="3"/>
  <c r="AK49" i="3"/>
  <c r="AJ49" i="3"/>
  <c r="AI49" i="3"/>
  <c r="AG49" i="3"/>
  <c r="AF49" i="3"/>
  <c r="AE49" i="3"/>
  <c r="AD49" i="3"/>
  <c r="AC49" i="3"/>
  <c r="AV48" i="3"/>
  <c r="AR48" i="3"/>
  <c r="AQ48" i="3"/>
  <c r="AP48" i="3"/>
  <c r="AN48" i="3"/>
  <c r="AL48" i="3"/>
  <c r="AK48" i="3"/>
  <c r="AJ48" i="3"/>
  <c r="AI48" i="3"/>
  <c r="AG48" i="3"/>
  <c r="AF48" i="3"/>
  <c r="AE48" i="3"/>
  <c r="AD48" i="3"/>
  <c r="AC48" i="3"/>
  <c r="AV47" i="3"/>
  <c r="AR47" i="3"/>
  <c r="AQ47" i="3"/>
  <c r="AP47" i="3"/>
  <c r="AN47" i="3"/>
  <c r="AL47" i="3"/>
  <c r="AK47" i="3"/>
  <c r="AJ47" i="3"/>
  <c r="AI47" i="3"/>
  <c r="AG47" i="3"/>
  <c r="AF47" i="3"/>
  <c r="AE47" i="3"/>
  <c r="AD47" i="3"/>
  <c r="AC47" i="3"/>
  <c r="AV46" i="3"/>
  <c r="AR46" i="3"/>
  <c r="AQ46" i="3"/>
  <c r="AP46" i="3"/>
  <c r="AN46" i="3"/>
  <c r="AL46" i="3"/>
  <c r="AK46" i="3"/>
  <c r="AJ46" i="3"/>
  <c r="AI46" i="3"/>
  <c r="AG46" i="3"/>
  <c r="AF46" i="3"/>
  <c r="AE46" i="3"/>
  <c r="AD46" i="3"/>
  <c r="AC46" i="3"/>
  <c r="AV45" i="3"/>
  <c r="AR45" i="3"/>
  <c r="AQ45" i="3"/>
  <c r="AP45" i="3"/>
  <c r="AN45" i="3"/>
  <c r="AL45" i="3"/>
  <c r="AK45" i="3"/>
  <c r="AJ45" i="3"/>
  <c r="AI45" i="3"/>
  <c r="AG45" i="3"/>
  <c r="AF45" i="3"/>
  <c r="AE45" i="3"/>
  <c r="AD45" i="3"/>
  <c r="AC45" i="3"/>
  <c r="AV44" i="3"/>
  <c r="AR44" i="3"/>
  <c r="AQ44" i="3"/>
  <c r="AP44" i="3"/>
  <c r="AN44" i="3"/>
  <c r="AL44" i="3"/>
  <c r="AK44" i="3"/>
  <c r="AJ44" i="3"/>
  <c r="AI44" i="3"/>
  <c r="AG44" i="3"/>
  <c r="AF44" i="3"/>
  <c r="AE44" i="3"/>
  <c r="AD44" i="3"/>
  <c r="AC44" i="3"/>
  <c r="AV43" i="3"/>
  <c r="AR43" i="3"/>
  <c r="AQ43" i="3"/>
  <c r="AP43" i="3"/>
  <c r="AN43" i="3"/>
  <c r="AL43" i="3"/>
  <c r="AK43" i="3"/>
  <c r="AJ43" i="3"/>
  <c r="AI43" i="3"/>
  <c r="AG43" i="3"/>
  <c r="AF43" i="3"/>
  <c r="AE43" i="3"/>
  <c r="AD43" i="3"/>
  <c r="AC43" i="3"/>
  <c r="AV42" i="3"/>
  <c r="AR42" i="3"/>
  <c r="AQ42" i="3"/>
  <c r="AP42" i="3"/>
  <c r="AN42" i="3"/>
  <c r="AL42" i="3"/>
  <c r="AK42" i="3"/>
  <c r="AJ42" i="3"/>
  <c r="AI42" i="3"/>
  <c r="AG42" i="3"/>
  <c r="AF42" i="3"/>
  <c r="AE42" i="3"/>
  <c r="AD42" i="3"/>
  <c r="AC42" i="3"/>
  <c r="AV41" i="3"/>
  <c r="AR41" i="3"/>
  <c r="AQ41" i="3"/>
  <c r="AP41" i="3"/>
  <c r="AN41" i="3"/>
  <c r="AL41" i="3"/>
  <c r="AK41" i="3"/>
  <c r="AJ41" i="3"/>
  <c r="AI41" i="3"/>
  <c r="AG41" i="3"/>
  <c r="AF41" i="3"/>
  <c r="AE41" i="3"/>
  <c r="AD41" i="3"/>
  <c r="AC41" i="3"/>
  <c r="AV40" i="3"/>
  <c r="AR40" i="3"/>
  <c r="AQ40" i="3"/>
  <c r="AP40" i="3"/>
  <c r="AN40" i="3"/>
  <c r="AL40" i="3"/>
  <c r="AK40" i="3"/>
  <c r="AJ40" i="3"/>
  <c r="AI40" i="3"/>
  <c r="AG40" i="3"/>
  <c r="AF40" i="3"/>
  <c r="AE40" i="3"/>
  <c r="AD40" i="3"/>
  <c r="AC40" i="3"/>
  <c r="AV39" i="3"/>
  <c r="AR39" i="3"/>
  <c r="AQ39" i="3"/>
  <c r="AP39" i="3"/>
  <c r="AN39" i="3"/>
  <c r="AL39" i="3"/>
  <c r="AK39" i="3"/>
  <c r="AJ39" i="3"/>
  <c r="AI39" i="3"/>
  <c r="AG39" i="3"/>
  <c r="AF39" i="3"/>
  <c r="AE39" i="3"/>
  <c r="AD39" i="3"/>
  <c r="AC39" i="3"/>
  <c r="AV38" i="3"/>
  <c r="AR38" i="3"/>
  <c r="AQ38" i="3"/>
  <c r="AP38" i="3"/>
  <c r="AN38" i="3"/>
  <c r="AL38" i="3"/>
  <c r="AK38" i="3"/>
  <c r="AJ38" i="3"/>
  <c r="AI38" i="3"/>
  <c r="AG38" i="3"/>
  <c r="AF38" i="3"/>
  <c r="AE38" i="3"/>
  <c r="AD38" i="3"/>
  <c r="AC38" i="3"/>
  <c r="AV37" i="3"/>
  <c r="AR37" i="3"/>
  <c r="AQ37" i="3"/>
  <c r="AP37" i="3"/>
  <c r="AN37" i="3"/>
  <c r="AL37" i="3"/>
  <c r="AK37" i="3"/>
  <c r="AJ37" i="3"/>
  <c r="AI37" i="3"/>
  <c r="AG37" i="3"/>
  <c r="AF37" i="3"/>
  <c r="AE37" i="3"/>
  <c r="AD37" i="3"/>
  <c r="AC37" i="3"/>
  <c r="AV36" i="3"/>
  <c r="AR36" i="3"/>
  <c r="AQ36" i="3"/>
  <c r="AP36" i="3"/>
  <c r="AN36" i="3"/>
  <c r="AL36" i="3"/>
  <c r="AK36" i="3"/>
  <c r="AJ36" i="3"/>
  <c r="AI36" i="3"/>
  <c r="AG36" i="3"/>
  <c r="AF36" i="3"/>
  <c r="AE36" i="3"/>
  <c r="AD36" i="3"/>
  <c r="AC36" i="3"/>
  <c r="AV35" i="3"/>
  <c r="AR35" i="3"/>
  <c r="AQ35" i="3"/>
  <c r="AP35" i="3"/>
  <c r="AN35" i="3"/>
  <c r="AL35" i="3"/>
  <c r="AK35" i="3"/>
  <c r="AJ35" i="3"/>
  <c r="AI35" i="3"/>
  <c r="AG35" i="3"/>
  <c r="AF35" i="3"/>
  <c r="AE35" i="3"/>
  <c r="AD35" i="3"/>
  <c r="AC35" i="3"/>
  <c r="AV34" i="3"/>
  <c r="AR34" i="3"/>
  <c r="AQ34" i="3"/>
  <c r="AP34" i="3"/>
  <c r="AN34" i="3"/>
  <c r="AL34" i="3"/>
  <c r="AK34" i="3"/>
  <c r="AJ34" i="3"/>
  <c r="AI34" i="3"/>
  <c r="AG34" i="3"/>
  <c r="AF34" i="3"/>
  <c r="AE34" i="3"/>
  <c r="AD34" i="3"/>
  <c r="AC34" i="3"/>
  <c r="AV33" i="3"/>
  <c r="AR33" i="3"/>
  <c r="AQ33" i="3"/>
  <c r="AP33" i="3"/>
  <c r="AN33" i="3"/>
  <c r="AL33" i="3"/>
  <c r="AK33" i="3"/>
  <c r="AJ33" i="3"/>
  <c r="AI33" i="3"/>
  <c r="AG33" i="3"/>
  <c r="AF33" i="3"/>
  <c r="AE33" i="3"/>
  <c r="AD33" i="3"/>
  <c r="AC33" i="3"/>
  <c r="AV32" i="3"/>
  <c r="AR32" i="3"/>
  <c r="AQ32" i="3"/>
  <c r="AP32" i="3"/>
  <c r="AN32" i="3"/>
  <c r="AL32" i="3"/>
  <c r="AK32" i="3"/>
  <c r="AJ32" i="3"/>
  <c r="AI32" i="3"/>
  <c r="AG32" i="3"/>
  <c r="AF32" i="3"/>
  <c r="AE32" i="3"/>
  <c r="AD32" i="3"/>
  <c r="AC32" i="3"/>
  <c r="AV31" i="3"/>
  <c r="AR31" i="3"/>
  <c r="AQ31" i="3"/>
  <c r="AP31" i="3"/>
  <c r="AN31" i="3"/>
  <c r="AL31" i="3"/>
  <c r="AK31" i="3"/>
  <c r="AJ31" i="3"/>
  <c r="AI31" i="3"/>
  <c r="AG31" i="3"/>
  <c r="AF31" i="3"/>
  <c r="AE31" i="3"/>
  <c r="AD31" i="3"/>
  <c r="AC31" i="3"/>
  <c r="AV30" i="3"/>
  <c r="AR30" i="3"/>
  <c r="AQ30" i="3"/>
  <c r="AP30" i="3"/>
  <c r="AN30" i="3"/>
  <c r="AL30" i="3"/>
  <c r="AK30" i="3"/>
  <c r="AJ30" i="3"/>
  <c r="AI30" i="3"/>
  <c r="AG30" i="3"/>
  <c r="AF30" i="3"/>
  <c r="AE30" i="3"/>
  <c r="AD30" i="3"/>
  <c r="AC30" i="3"/>
  <c r="AV29" i="3"/>
  <c r="AR29" i="3"/>
  <c r="AQ29" i="3"/>
  <c r="AP29" i="3"/>
  <c r="AN29" i="3"/>
  <c r="AL29" i="3"/>
  <c r="AK29" i="3"/>
  <c r="AJ29" i="3"/>
  <c r="AI29" i="3"/>
  <c r="AG29" i="3"/>
  <c r="AF29" i="3"/>
  <c r="AE29" i="3"/>
  <c r="AD29" i="3"/>
  <c r="AC29" i="3"/>
  <c r="AV28" i="3"/>
  <c r="AR28" i="3"/>
  <c r="AQ28" i="3"/>
  <c r="AP28" i="3"/>
  <c r="AN28" i="3"/>
  <c r="AL28" i="3"/>
  <c r="AK28" i="3"/>
  <c r="AJ28" i="3"/>
  <c r="AI28" i="3"/>
  <c r="AG28" i="3"/>
  <c r="AF28" i="3"/>
  <c r="AE28" i="3"/>
  <c r="AD28" i="3"/>
  <c r="AC28" i="3"/>
  <c r="AV27" i="3"/>
  <c r="AR27" i="3"/>
  <c r="AQ27" i="3"/>
  <c r="AP27" i="3"/>
  <c r="AN27" i="3"/>
  <c r="AL27" i="3"/>
  <c r="AK27" i="3"/>
  <c r="AJ27" i="3"/>
  <c r="AI27" i="3"/>
  <c r="AG27" i="3"/>
  <c r="AF27" i="3"/>
  <c r="AE27" i="3"/>
  <c r="AD27" i="3"/>
  <c r="AC27" i="3"/>
  <c r="AV26" i="3"/>
  <c r="AR26" i="3"/>
  <c r="AQ26" i="3"/>
  <c r="AP26" i="3"/>
  <c r="AN26" i="3"/>
  <c r="AL26" i="3"/>
  <c r="AK26" i="3"/>
  <c r="AJ26" i="3"/>
  <c r="AI26" i="3"/>
  <c r="AG26" i="3"/>
  <c r="AF26" i="3"/>
  <c r="AE26" i="3"/>
  <c r="AD26" i="3"/>
  <c r="AC26" i="3"/>
  <c r="AV25" i="3"/>
  <c r="AR25" i="3"/>
  <c r="AQ25" i="3"/>
  <c r="AP25" i="3"/>
  <c r="AN25" i="3"/>
  <c r="AL25" i="3"/>
  <c r="AK25" i="3"/>
  <c r="AJ25" i="3"/>
  <c r="AI25" i="3"/>
  <c r="AG25" i="3"/>
  <c r="AF25" i="3"/>
  <c r="AE25" i="3"/>
  <c r="AD25" i="3"/>
  <c r="AC25" i="3"/>
  <c r="AV24" i="3"/>
  <c r="AR24" i="3"/>
  <c r="AQ24" i="3"/>
  <c r="AP24" i="3"/>
  <c r="AN24" i="3"/>
  <c r="AL24" i="3"/>
  <c r="AK24" i="3"/>
  <c r="AJ24" i="3"/>
  <c r="AI24" i="3"/>
  <c r="AG24" i="3"/>
  <c r="AF24" i="3"/>
  <c r="AE24" i="3"/>
  <c r="AD24" i="3"/>
  <c r="AC24" i="3"/>
  <c r="AV23" i="3"/>
  <c r="AR23" i="3"/>
  <c r="AQ23" i="3"/>
  <c r="AP23" i="3"/>
  <c r="AN23" i="3"/>
  <c r="AL23" i="3"/>
  <c r="AK23" i="3"/>
  <c r="AJ23" i="3"/>
  <c r="AI23" i="3"/>
  <c r="AG23" i="3"/>
  <c r="AF23" i="3"/>
  <c r="AE23" i="3"/>
  <c r="AD23" i="3"/>
  <c r="AC23" i="3"/>
  <c r="AV22" i="3"/>
  <c r="AR22" i="3"/>
  <c r="AQ22" i="3"/>
  <c r="AP22" i="3"/>
  <c r="AN22" i="3"/>
  <c r="AL22" i="3"/>
  <c r="AK22" i="3"/>
  <c r="AJ22" i="3"/>
  <c r="AI22" i="3"/>
  <c r="AG22" i="3"/>
  <c r="AF22" i="3"/>
  <c r="AE22" i="3"/>
  <c r="AD22" i="3"/>
  <c r="AC22" i="3"/>
  <c r="AV21" i="3"/>
  <c r="AR21" i="3"/>
  <c r="AQ21" i="3"/>
  <c r="AP21" i="3"/>
  <c r="AN21" i="3"/>
  <c r="AL21" i="3"/>
  <c r="AK21" i="3"/>
  <c r="AJ21" i="3"/>
  <c r="AI21" i="3"/>
  <c r="AG21" i="3"/>
  <c r="AF21" i="3"/>
  <c r="AE21" i="3"/>
  <c r="AD21" i="3"/>
  <c r="AC21" i="3"/>
  <c r="AV20" i="3"/>
  <c r="AR20" i="3"/>
  <c r="AQ20" i="3"/>
  <c r="AP20" i="3"/>
  <c r="AN20" i="3"/>
  <c r="AL20" i="3"/>
  <c r="AK20" i="3"/>
  <c r="AJ20" i="3"/>
  <c r="AI20" i="3"/>
  <c r="AG20" i="3"/>
  <c r="AF20" i="3"/>
  <c r="AE20" i="3"/>
  <c r="AD20" i="3"/>
  <c r="AC20" i="3"/>
  <c r="AV19" i="3"/>
  <c r="AR19" i="3"/>
  <c r="AQ19" i="3"/>
  <c r="AP19" i="3"/>
  <c r="AN19" i="3"/>
  <c r="AL19" i="3"/>
  <c r="AK19" i="3"/>
  <c r="AJ19" i="3"/>
  <c r="AI19" i="3"/>
  <c r="AG19" i="3"/>
  <c r="AF19" i="3"/>
  <c r="AE19" i="3"/>
  <c r="AD19" i="3"/>
  <c r="AC19" i="3"/>
  <c r="AV18" i="3"/>
  <c r="AR18" i="3"/>
  <c r="AQ18" i="3"/>
  <c r="AP18" i="3"/>
  <c r="AN18" i="3"/>
  <c r="AL18" i="3"/>
  <c r="AK18" i="3"/>
  <c r="AJ18" i="3"/>
  <c r="AI18" i="3"/>
  <c r="AG18" i="3"/>
  <c r="AF18" i="3"/>
  <c r="AE18" i="3"/>
  <c r="AD18" i="3"/>
  <c r="AC18" i="3"/>
  <c r="AV17" i="3"/>
  <c r="AR17" i="3"/>
  <c r="AQ17" i="3"/>
  <c r="AP17" i="3"/>
  <c r="AN17" i="3"/>
  <c r="AL17" i="3"/>
  <c r="AK17" i="3"/>
  <c r="AJ17" i="3"/>
  <c r="AI17" i="3"/>
  <c r="AG17" i="3"/>
  <c r="AF17" i="3"/>
  <c r="AE17" i="3"/>
  <c r="AD17" i="3"/>
  <c r="AC17" i="3"/>
  <c r="AV16" i="3"/>
  <c r="AR16" i="3"/>
  <c r="AQ16" i="3"/>
  <c r="AP16" i="3"/>
  <c r="AN16" i="3"/>
  <c r="AL16" i="3"/>
  <c r="AK16" i="3"/>
  <c r="AJ16" i="3"/>
  <c r="AI16" i="3"/>
  <c r="AG16" i="3"/>
  <c r="AF16" i="3"/>
  <c r="AE16" i="3"/>
  <c r="AD16" i="3"/>
  <c r="AC16" i="3"/>
  <c r="AV15" i="3"/>
  <c r="AR15" i="3"/>
  <c r="AQ15" i="3"/>
  <c r="AP15" i="3"/>
  <c r="AN15" i="3"/>
  <c r="AL15" i="3"/>
  <c r="AK15" i="3"/>
  <c r="AJ15" i="3"/>
  <c r="AI15" i="3"/>
  <c r="AG15" i="3"/>
  <c r="AF15" i="3"/>
  <c r="AE15" i="3"/>
  <c r="AD15" i="3"/>
  <c r="AC15" i="3"/>
  <c r="AV14" i="3"/>
  <c r="AR14" i="3"/>
  <c r="AQ14" i="3"/>
  <c r="AP14" i="3"/>
  <c r="AN14" i="3"/>
  <c r="AL14" i="3"/>
  <c r="AK14" i="3"/>
  <c r="AJ14" i="3"/>
  <c r="AI14" i="3"/>
  <c r="AG14" i="3"/>
  <c r="AF14" i="3"/>
  <c r="AE14" i="3"/>
  <c r="AD14" i="3"/>
  <c r="AC14" i="3"/>
  <c r="AV13" i="3"/>
  <c r="AR13" i="3"/>
  <c r="AQ13" i="3"/>
  <c r="AP13" i="3"/>
  <c r="AN13" i="3"/>
  <c r="AL13" i="3"/>
  <c r="AK13" i="3"/>
  <c r="AJ13" i="3"/>
  <c r="AI13" i="3"/>
  <c r="AG13" i="3"/>
  <c r="AF13" i="3"/>
  <c r="AE13" i="3"/>
  <c r="AD13" i="3"/>
  <c r="AC13" i="3"/>
  <c r="AV12" i="3"/>
  <c r="AR12" i="3"/>
  <c r="AQ12" i="3"/>
  <c r="AP12" i="3"/>
  <c r="AN12" i="3"/>
  <c r="AL12" i="3"/>
  <c r="AK12" i="3"/>
  <c r="AJ12" i="3"/>
  <c r="AI12" i="3"/>
  <c r="AG12" i="3"/>
  <c r="AF12" i="3"/>
  <c r="AE12" i="3"/>
  <c r="AD12" i="3"/>
  <c r="AC12" i="3"/>
  <c r="AV11" i="3"/>
  <c r="AR11" i="3"/>
  <c r="AQ11" i="3"/>
  <c r="AP11" i="3"/>
  <c r="AN11" i="3"/>
  <c r="AL11" i="3"/>
  <c r="AK11" i="3"/>
  <c r="AJ11" i="3"/>
  <c r="AI11" i="3"/>
  <c r="AG11" i="3"/>
  <c r="AF11" i="3"/>
  <c r="AE11" i="3"/>
  <c r="AD11" i="3"/>
  <c r="AC11" i="3"/>
  <c r="AV10" i="3"/>
  <c r="AR10" i="3"/>
  <c r="AQ10" i="3"/>
  <c r="AP10" i="3"/>
  <c r="AN10" i="3"/>
  <c r="AL10" i="3"/>
  <c r="AK10" i="3"/>
  <c r="AJ10" i="3"/>
  <c r="AI10" i="3"/>
  <c r="AG10" i="3"/>
  <c r="AF10" i="3"/>
  <c r="AE10" i="3"/>
  <c r="AD10" i="3"/>
  <c r="AC10" i="3"/>
  <c r="AV9" i="3"/>
  <c r="AR9" i="3"/>
  <c r="AQ9" i="3"/>
  <c r="AP9" i="3"/>
  <c r="AN9" i="3"/>
  <c r="AL9" i="3"/>
  <c r="AK9" i="3"/>
  <c r="AJ9" i="3"/>
  <c r="AI9" i="3"/>
  <c r="AG9" i="3"/>
  <c r="AF9" i="3"/>
  <c r="AE9" i="3"/>
  <c r="AD9" i="3"/>
  <c r="AC9" i="3"/>
  <c r="AV8" i="3"/>
  <c r="AR8" i="3"/>
  <c r="AQ8" i="3"/>
  <c r="AP8" i="3"/>
  <c r="AN8" i="3"/>
  <c r="AL8" i="3"/>
  <c r="AK8" i="3"/>
  <c r="AJ8" i="3"/>
  <c r="AI8" i="3"/>
  <c r="AG8" i="3"/>
  <c r="AF8" i="3"/>
  <c r="AE8" i="3"/>
  <c r="AD8" i="3"/>
  <c r="AC8" i="3"/>
  <c r="AV7" i="3"/>
  <c r="AR7" i="3"/>
  <c r="AQ7" i="3"/>
  <c r="AP7" i="3"/>
  <c r="AN7" i="3"/>
  <c r="AL7" i="3"/>
  <c r="AK7" i="3"/>
  <c r="AJ7" i="3"/>
  <c r="AI7" i="3"/>
  <c r="AG7" i="3"/>
  <c r="AF7" i="3"/>
  <c r="AE7" i="3"/>
  <c r="AD7" i="3"/>
  <c r="AC7" i="3"/>
  <c r="AV6" i="3"/>
  <c r="AR6" i="3"/>
  <c r="AQ6" i="3"/>
  <c r="AP6" i="3"/>
  <c r="AN6" i="3"/>
  <c r="AL6" i="3"/>
  <c r="AK6" i="3"/>
  <c r="AJ6" i="3"/>
  <c r="AI6" i="3"/>
  <c r="AG6" i="3"/>
  <c r="AF6" i="3"/>
  <c r="AE6" i="3"/>
  <c r="AD6" i="3"/>
  <c r="AC6" i="3"/>
  <c r="AV5" i="3"/>
  <c r="AR5" i="3"/>
  <c r="AQ5" i="3"/>
  <c r="AP5" i="3"/>
  <c r="AN5" i="3"/>
  <c r="AL5" i="3"/>
  <c r="AK5" i="3"/>
  <c r="AJ5" i="3"/>
  <c r="AI5" i="3"/>
  <c r="AG5" i="3"/>
  <c r="AF5" i="3"/>
  <c r="AE5" i="3"/>
  <c r="AD5" i="3"/>
  <c r="AC5" i="3"/>
  <c r="AV4" i="3"/>
  <c r="AR4" i="3"/>
  <c r="AQ4" i="3"/>
  <c r="AP4" i="3"/>
  <c r="AN4" i="3"/>
  <c r="AL4" i="3"/>
  <c r="AK4" i="3"/>
  <c r="AJ4" i="3"/>
  <c r="AI4" i="3"/>
  <c r="AG4" i="3"/>
  <c r="AF4" i="3"/>
  <c r="AE4" i="3"/>
  <c r="AD4" i="3"/>
  <c r="AC4" i="3"/>
  <c r="AV3" i="3"/>
  <c r="AR3" i="3"/>
  <c r="AQ3" i="3"/>
  <c r="AP3" i="3"/>
  <c r="AN3" i="3"/>
  <c r="AL3" i="3"/>
  <c r="AK3" i="3"/>
  <c r="AJ3" i="3"/>
  <c r="AI3" i="3"/>
  <c r="AG3" i="3"/>
  <c r="AF3" i="3"/>
  <c r="AE3" i="3"/>
  <c r="AD3" i="3"/>
  <c r="AC3" i="3"/>
  <c r="AV2" i="3"/>
  <c r="AR2" i="3"/>
  <c r="AQ2" i="3"/>
  <c r="AP2" i="3"/>
  <c r="AN2" i="3"/>
  <c r="AL2" i="3"/>
  <c r="AK2" i="3"/>
  <c r="AJ2" i="3"/>
  <c r="AI2" i="3"/>
  <c r="AG2" i="3"/>
  <c r="AF2" i="3"/>
  <c r="AE2" i="3"/>
  <c r="AD2" i="3"/>
  <c r="AC2" i="3"/>
  <c r="AH1340" i="3" l="1"/>
  <c r="AS1409" i="3"/>
  <c r="AT1409" i="3" s="1"/>
  <c r="AS1429" i="3"/>
  <c r="AT1429" i="3" s="1"/>
  <c r="AM1431" i="3"/>
  <c r="AS1446" i="3"/>
  <c r="AT1446" i="3" s="1"/>
  <c r="AM1460" i="3"/>
  <c r="AM1472" i="3"/>
  <c r="AS1548" i="3"/>
  <c r="AT1548" i="3" s="1"/>
  <c r="AH3064" i="3"/>
  <c r="AH1306" i="3"/>
  <c r="AS3917" i="3"/>
  <c r="AT3917" i="3" s="1"/>
  <c r="AH1349" i="3"/>
  <c r="AH2180" i="3"/>
  <c r="AH2184" i="3"/>
  <c r="AH2332" i="3"/>
  <c r="AM2487" i="3"/>
  <c r="AO2886" i="3"/>
  <c r="AM3103" i="3"/>
  <c r="AS21" i="3"/>
  <c r="AT21" i="3" s="1"/>
  <c r="AM2768" i="3"/>
  <c r="AS2774" i="3"/>
  <c r="AT2774" i="3" s="1"/>
  <c r="AH1305" i="3"/>
  <c r="AS2729" i="3"/>
  <c r="AT2729" i="3" s="1"/>
  <c r="AH1871" i="3"/>
  <c r="AH1361" i="3"/>
  <c r="AH1215" i="3"/>
  <c r="AS3601" i="3"/>
  <c r="AT3601" i="3" s="1"/>
  <c r="AS3673" i="3"/>
  <c r="AT3673" i="3" s="1"/>
  <c r="AS3697" i="3"/>
  <c r="AT3697" i="3" s="1"/>
  <c r="AM3699" i="3"/>
  <c r="AH89" i="3"/>
  <c r="AS3064" i="3"/>
  <c r="AT3064" i="3" s="1"/>
  <c r="AS3080" i="3"/>
  <c r="AT3080" i="3" s="1"/>
  <c r="AS3456" i="3"/>
  <c r="AT3456" i="3" s="1"/>
  <c r="AS517" i="3"/>
  <c r="AT517" i="3" s="1"/>
  <c r="AH137" i="3"/>
  <c r="AH1009" i="3"/>
  <c r="AH1474" i="3"/>
  <c r="AS1547" i="3"/>
  <c r="AT1547" i="3" s="1"/>
  <c r="AM1829" i="3"/>
  <c r="AH2134" i="3"/>
  <c r="AS2163" i="3"/>
  <c r="AT2163" i="3" s="1"/>
  <c r="AH2574" i="3"/>
  <c r="AM3562" i="3"/>
  <c r="AS387" i="3"/>
  <c r="AT387" i="3" s="1"/>
  <c r="AS1517" i="3"/>
  <c r="AT1517" i="3" s="1"/>
  <c r="AM2355" i="3"/>
  <c r="AS2357" i="3"/>
  <c r="AT2357" i="3" s="1"/>
  <c r="AS2377" i="3"/>
  <c r="AT2377" i="3" s="1"/>
  <c r="AH2817" i="3"/>
  <c r="AH3105" i="3"/>
  <c r="AS3835" i="3"/>
  <c r="AT3835" i="3" s="1"/>
  <c r="AS3875" i="3"/>
  <c r="AT3875" i="3" s="1"/>
  <c r="AS3943" i="3"/>
  <c r="AT3943" i="3" s="1"/>
  <c r="AS2335" i="3"/>
  <c r="AT2335" i="3" s="1"/>
  <c r="AM3760" i="3"/>
  <c r="AM1442" i="3"/>
  <c r="AS1493" i="3"/>
  <c r="AT1493" i="3" s="1"/>
  <c r="AS2361" i="3"/>
  <c r="AT2361" i="3" s="1"/>
  <c r="AH2857" i="3"/>
  <c r="AH3037" i="3"/>
  <c r="AH1206" i="3"/>
  <c r="AO1396" i="3"/>
  <c r="AH1443" i="3"/>
  <c r="AO1493" i="3"/>
  <c r="AH3137" i="3"/>
  <c r="AH1262" i="3"/>
  <c r="AS1528" i="3"/>
  <c r="AT1528" i="3" s="1"/>
  <c r="AM3126" i="3"/>
  <c r="AH15" i="3"/>
  <c r="AH20" i="3"/>
  <c r="AH909" i="3"/>
  <c r="AH913" i="3"/>
  <c r="AM1252" i="3"/>
  <c r="AU1444" i="3"/>
  <c r="AH1531" i="3"/>
  <c r="AH1763" i="3"/>
  <c r="AM2305" i="3"/>
  <c r="AH2366" i="3"/>
  <c r="AH3379" i="3"/>
  <c r="AM30" i="3"/>
  <c r="AM106" i="3"/>
  <c r="AS3941" i="3"/>
  <c r="AT3941" i="3" s="1"/>
  <c r="AH1023" i="3"/>
  <c r="AM1299" i="3"/>
  <c r="AH1565" i="3"/>
  <c r="AH1901" i="3"/>
  <c r="AH2334" i="3"/>
  <c r="AS2446" i="3"/>
  <c r="AT2446" i="3" s="1"/>
  <c r="AS2775" i="3"/>
  <c r="AT2775" i="3" s="1"/>
  <c r="AH3127" i="3"/>
  <c r="AH3314" i="3"/>
  <c r="AH3322" i="3"/>
  <c r="AM334" i="3"/>
  <c r="AM381" i="3"/>
  <c r="AM470" i="3"/>
  <c r="AH487" i="3"/>
  <c r="AH1356" i="3"/>
  <c r="AH1360" i="3"/>
  <c r="AM1847" i="3"/>
  <c r="AM1860" i="3"/>
  <c r="AS2258" i="3"/>
  <c r="AT2258" i="3" s="1"/>
  <c r="AS2266" i="3"/>
  <c r="AT2266" i="3" s="1"/>
  <c r="AS2350" i="3"/>
  <c r="AT2350" i="3" s="1"/>
  <c r="AH2770" i="3"/>
  <c r="AM3117" i="3"/>
  <c r="AS3138" i="3"/>
  <c r="AT3138" i="3" s="1"/>
  <c r="AM3457" i="3"/>
  <c r="AH3940" i="3"/>
  <c r="AM3309" i="3"/>
  <c r="AS3310" i="3"/>
  <c r="AT3310" i="3" s="1"/>
  <c r="AS3334" i="3"/>
  <c r="AT3334" i="3" s="1"/>
  <c r="AS3372" i="3"/>
  <c r="AT3372" i="3" s="1"/>
  <c r="AH3414" i="3"/>
  <c r="AS3425" i="3"/>
  <c r="AT3425" i="3" s="1"/>
  <c r="AS3713" i="3"/>
  <c r="AT3713" i="3" s="1"/>
  <c r="AS112" i="3"/>
  <c r="AT112" i="3" s="1"/>
  <c r="AS668" i="3"/>
  <c r="AT668" i="3" s="1"/>
  <c r="AM670" i="3"/>
  <c r="AS857" i="3"/>
  <c r="AT857" i="3" s="1"/>
  <c r="AS861" i="3"/>
  <c r="AT861" i="3" s="1"/>
  <c r="AH2300" i="3"/>
  <c r="AS2636" i="3"/>
  <c r="AT2636" i="3" s="1"/>
  <c r="AS1866" i="3"/>
  <c r="AT1866" i="3" s="1"/>
  <c r="AM1875" i="3"/>
  <c r="AH1956" i="3"/>
  <c r="AH2322" i="3"/>
  <c r="AH2756" i="3"/>
  <c r="AH3254" i="3"/>
  <c r="AH3280" i="3"/>
  <c r="AM3793" i="3"/>
  <c r="AS3795" i="3"/>
  <c r="AT3795" i="3" s="1"/>
  <c r="AS3827" i="3"/>
  <c r="AT3827" i="3" s="1"/>
  <c r="AM3919" i="3"/>
  <c r="AH72" i="3"/>
  <c r="AH79" i="3"/>
  <c r="AH86" i="3"/>
  <c r="AS128" i="3"/>
  <c r="AT128" i="3" s="1"/>
  <c r="AM1138" i="3"/>
  <c r="AS1214" i="3"/>
  <c r="AT1214" i="3" s="1"/>
  <c r="AM1982" i="3"/>
  <c r="AM2078" i="3"/>
  <c r="AH3112" i="3"/>
  <c r="AH1071" i="3"/>
  <c r="AH1082" i="3"/>
  <c r="AS1100" i="3"/>
  <c r="AT1100" i="3" s="1"/>
  <c r="AH2481" i="3"/>
  <c r="AM2787" i="3"/>
  <c r="AS2922" i="3"/>
  <c r="AT2922" i="3" s="1"/>
  <c r="AM2986" i="3"/>
  <c r="AS3169" i="3"/>
  <c r="AT3169" i="3" s="1"/>
  <c r="AM3180" i="3"/>
  <c r="AS3187" i="3"/>
  <c r="AT3187" i="3" s="1"/>
  <c r="AS3202" i="3"/>
  <c r="AT3202" i="3" s="1"/>
  <c r="AM3212" i="3"/>
  <c r="AM3248" i="3"/>
  <c r="AS3484" i="3"/>
  <c r="AT3484" i="3" s="1"/>
  <c r="AM3557" i="3"/>
  <c r="AM997" i="3"/>
  <c r="AM1347" i="3"/>
  <c r="AS315" i="3"/>
  <c r="AT315" i="3" s="1"/>
  <c r="AM1904" i="3"/>
  <c r="AS1910" i="3"/>
  <c r="AT1910" i="3" s="1"/>
  <c r="AS2098" i="3"/>
  <c r="AT2098" i="3" s="1"/>
  <c r="AM214" i="3"/>
  <c r="AS349" i="3"/>
  <c r="AT349" i="3" s="1"/>
  <c r="AH740" i="3"/>
  <c r="AH789" i="3"/>
  <c r="AH828" i="3"/>
  <c r="AH840" i="3"/>
  <c r="AH1623" i="3"/>
  <c r="AH1723" i="3"/>
  <c r="AH1768" i="3"/>
  <c r="AM1958" i="3"/>
  <c r="AS2271" i="3"/>
  <c r="AT2271" i="3" s="1"/>
  <c r="AH2714" i="3"/>
  <c r="AH2811" i="3"/>
  <c r="AM2863" i="3"/>
  <c r="AS1051" i="3"/>
  <c r="AT1051" i="3" s="1"/>
  <c r="AS1148" i="3"/>
  <c r="AT1148" i="3" s="1"/>
  <c r="AM2179" i="3"/>
  <c r="AH2206" i="3"/>
  <c r="AH2773" i="3"/>
  <c r="AH3000" i="3"/>
  <c r="AS393" i="3"/>
  <c r="AT393" i="3" s="1"/>
  <c r="AS1499" i="3"/>
  <c r="AT1499" i="3" s="1"/>
  <c r="AS1503" i="3"/>
  <c r="AT1503" i="3" s="1"/>
  <c r="AS2102" i="3"/>
  <c r="AT2102" i="3" s="1"/>
  <c r="AH2438" i="3"/>
  <c r="AH10" i="3"/>
  <c r="AH40" i="3"/>
  <c r="AH44" i="3"/>
  <c r="AH516" i="3"/>
  <c r="AS521" i="3"/>
  <c r="AT521" i="3" s="1"/>
  <c r="AM527" i="3"/>
  <c r="AS756" i="3"/>
  <c r="AT756" i="3" s="1"/>
  <c r="AH790" i="3"/>
  <c r="AS907" i="3"/>
  <c r="AT907" i="3" s="1"/>
  <c r="AH910" i="3"/>
  <c r="AS930" i="3"/>
  <c r="AT930" i="3" s="1"/>
  <c r="AH944" i="3"/>
  <c r="AM991" i="3"/>
  <c r="AH1141" i="3"/>
  <c r="AH1220" i="3"/>
  <c r="AS1679" i="3"/>
  <c r="AT1679" i="3" s="1"/>
  <c r="AM1689" i="3"/>
  <c r="AM1696" i="3"/>
  <c r="AS2138" i="3"/>
  <c r="AT2138" i="3" s="1"/>
  <c r="AS3041" i="3"/>
  <c r="AT3041" i="3" s="1"/>
  <c r="AH3077" i="3"/>
  <c r="AS3294" i="3"/>
  <c r="AT3294" i="3" s="1"/>
  <c r="AH3458" i="3"/>
  <c r="AH3482" i="3"/>
  <c r="AM3490" i="3"/>
  <c r="AM3514" i="3"/>
  <c r="AH3761" i="3"/>
  <c r="AM3764" i="3"/>
  <c r="AS9" i="3"/>
  <c r="AT9" i="3" s="1"/>
  <c r="AM105" i="3"/>
  <c r="AH107" i="3"/>
  <c r="AS568" i="3"/>
  <c r="AT568" i="3" s="1"/>
  <c r="AM1061" i="3"/>
  <c r="AS1160" i="3"/>
  <c r="AT1160" i="3" s="1"/>
  <c r="AM1162" i="3"/>
  <c r="AH1571" i="3"/>
  <c r="AM1668" i="3"/>
  <c r="AS1740" i="3"/>
  <c r="AT1740" i="3" s="1"/>
  <c r="AH1910" i="3"/>
  <c r="AM59" i="3"/>
  <c r="AM175" i="3"/>
  <c r="AS325" i="3"/>
  <c r="AT325" i="3" s="1"/>
  <c r="AS483" i="3"/>
  <c r="AT483" i="3" s="1"/>
  <c r="AH554" i="3"/>
  <c r="AH715" i="3"/>
  <c r="AH719" i="3"/>
  <c r="AH731" i="3"/>
  <c r="AS862" i="3"/>
  <c r="AT862" i="3" s="1"/>
  <c r="AH1038" i="3"/>
  <c r="AH1073" i="3"/>
  <c r="AS1073" i="3"/>
  <c r="AT1073" i="3" s="1"/>
  <c r="AH1080" i="3"/>
  <c r="AH1413" i="3"/>
  <c r="AH1420" i="3"/>
  <c r="AH1424" i="3"/>
  <c r="AH1436" i="3"/>
  <c r="AH1528" i="3"/>
  <c r="AH1608" i="3"/>
  <c r="AM1613" i="3"/>
  <c r="AM1647" i="3"/>
  <c r="AH1755" i="3"/>
  <c r="AH1835" i="3"/>
  <c r="AS1932" i="3"/>
  <c r="AT1932" i="3" s="1"/>
  <c r="AH2162" i="3"/>
  <c r="AM2206" i="3"/>
  <c r="AH2593" i="3"/>
  <c r="AH2629" i="3"/>
  <c r="AH2637" i="3"/>
  <c r="AH2644" i="3"/>
  <c r="AH2832" i="3"/>
  <c r="AM2881" i="3"/>
  <c r="AH2889" i="3"/>
  <c r="AS2889" i="3"/>
  <c r="AT2889" i="3" s="1"/>
  <c r="AH3184" i="3"/>
  <c r="AH3203" i="3"/>
  <c r="AH3219" i="3"/>
  <c r="AM3225" i="3"/>
  <c r="AH3285" i="3"/>
  <c r="AM3303" i="3"/>
  <c r="AH3468" i="3"/>
  <c r="AS3730" i="3"/>
  <c r="AT3730" i="3" s="1"/>
  <c r="AH3771" i="3"/>
  <c r="AS564" i="3"/>
  <c r="AT564" i="3" s="1"/>
  <c r="AM1001" i="3"/>
  <c r="AM1146" i="3"/>
  <c r="AS1729" i="3"/>
  <c r="AT1729" i="3" s="1"/>
  <c r="AH1899" i="3"/>
  <c r="AM1979" i="3"/>
  <c r="AH455" i="3"/>
  <c r="AS749" i="3"/>
  <c r="AT749" i="3" s="1"/>
  <c r="AH1130" i="3"/>
  <c r="AH1529" i="3"/>
  <c r="AS386" i="3"/>
  <c r="AT386" i="3" s="1"/>
  <c r="AM450" i="3"/>
  <c r="AH1569" i="3"/>
  <c r="AH1770" i="3"/>
  <c r="AM1784" i="3"/>
  <c r="AS1798" i="3"/>
  <c r="AT1798" i="3" s="1"/>
  <c r="AM2043" i="3"/>
  <c r="AM2139" i="3"/>
  <c r="AS2151" i="3"/>
  <c r="AT2151" i="3" s="1"/>
  <c r="AM2286" i="3"/>
  <c r="AH2499" i="3"/>
  <c r="AS2982" i="3"/>
  <c r="AT2982" i="3" s="1"/>
  <c r="AM3234" i="3"/>
  <c r="AM5" i="3"/>
  <c r="AS84" i="3"/>
  <c r="AT84" i="3" s="1"/>
  <c r="AH92" i="3"/>
  <c r="AM426" i="3"/>
  <c r="AM430" i="3"/>
  <c r="AM441" i="3"/>
  <c r="AS518" i="3"/>
  <c r="AT518" i="3" s="1"/>
  <c r="AS526" i="3"/>
  <c r="AT526" i="3" s="1"/>
  <c r="AS594" i="3"/>
  <c r="AT594" i="3" s="1"/>
  <c r="AM642" i="3"/>
  <c r="AS648" i="3"/>
  <c r="AT648" i="3" s="1"/>
  <c r="AH656" i="3"/>
  <c r="AM707" i="3"/>
  <c r="AH1267" i="3"/>
  <c r="AH1455" i="3"/>
  <c r="AS1471" i="3"/>
  <c r="AT1471" i="3" s="1"/>
  <c r="AH1498" i="3"/>
  <c r="AH1643" i="3"/>
  <c r="AH1647" i="3"/>
  <c r="AH1826" i="3"/>
  <c r="AH1874" i="3"/>
  <c r="AH1880" i="3"/>
  <c r="AO1932" i="3"/>
  <c r="AH1935" i="3"/>
  <c r="AM2060" i="3"/>
  <c r="AS2065" i="3"/>
  <c r="AT2065" i="3" s="1"/>
  <c r="AS2068" i="3"/>
  <c r="AT2068" i="3" s="1"/>
  <c r="AS2070" i="3"/>
  <c r="AT2070" i="3" s="1"/>
  <c r="AH2096" i="3"/>
  <c r="AU2110" i="3"/>
  <c r="AH2126" i="3"/>
  <c r="AM2186" i="3"/>
  <c r="AS2808" i="3"/>
  <c r="AT2808" i="3" s="1"/>
  <c r="AM3267" i="3"/>
  <c r="AS3273" i="3"/>
  <c r="AT3273" i="3" s="1"/>
  <c r="AH3277" i="3"/>
  <c r="AS3284" i="3"/>
  <c r="AT3284" i="3" s="1"/>
  <c r="AM3339" i="3"/>
  <c r="AH3371" i="3"/>
  <c r="AS92" i="3"/>
  <c r="AT92" i="3" s="1"/>
  <c r="AS168" i="3"/>
  <c r="AT168" i="3" s="1"/>
  <c r="AM170" i="3"/>
  <c r="AM65" i="3"/>
  <c r="AS191" i="3"/>
  <c r="AT191" i="3" s="1"/>
  <c r="AH198" i="3"/>
  <c r="AM226" i="3"/>
  <c r="AH250" i="3"/>
  <c r="AS341" i="3"/>
  <c r="AT341" i="3" s="1"/>
  <c r="AS361" i="3"/>
  <c r="AT361" i="3" s="1"/>
  <c r="AM363" i="3"/>
  <c r="AH423" i="3"/>
  <c r="AH465" i="3"/>
  <c r="AH764" i="3"/>
  <c r="AO842" i="3"/>
  <c r="AS952" i="3"/>
  <c r="AT952" i="3" s="1"/>
  <c r="AS1072" i="3"/>
  <c r="AT1072" i="3" s="1"/>
  <c r="AM1120" i="3"/>
  <c r="AS1122" i="3"/>
  <c r="AT1122" i="3" s="1"/>
  <c r="AS1129" i="3"/>
  <c r="AT1129" i="3" s="1"/>
  <c r="AH1149" i="3"/>
  <c r="AH1156" i="3"/>
  <c r="AH1190" i="3"/>
  <c r="AS2298" i="3"/>
  <c r="AT2298" i="3" s="1"/>
  <c r="AH2400" i="3"/>
  <c r="AH2415" i="3"/>
  <c r="AH2512" i="3"/>
  <c r="AH2684" i="3"/>
  <c r="AH2710" i="3"/>
  <c r="AS2735" i="3"/>
  <c r="AT2735" i="3" s="1"/>
  <c r="AM2865" i="3"/>
  <c r="AM2873" i="3"/>
  <c r="AH2927" i="3"/>
  <c r="AS2978" i="3"/>
  <c r="AT2978" i="3" s="1"/>
  <c r="AS2993" i="3"/>
  <c r="AT2993" i="3" s="1"/>
  <c r="AH3005" i="3"/>
  <c r="AO3018" i="3"/>
  <c r="AM3075" i="3"/>
  <c r="AM3083" i="3"/>
  <c r="AM3102" i="3"/>
  <c r="AM3152" i="3"/>
  <c r="AM3475" i="3"/>
  <c r="AS3563" i="3"/>
  <c r="AT3563" i="3" s="1"/>
  <c r="AM22" i="3"/>
  <c r="AM263" i="3"/>
  <c r="AS281" i="3"/>
  <c r="AT281" i="3" s="1"/>
  <c r="AM290" i="3"/>
  <c r="AU323" i="3"/>
  <c r="AS324" i="3"/>
  <c r="AT324" i="3" s="1"/>
  <c r="AS328" i="3"/>
  <c r="AT328" i="3" s="1"/>
  <c r="AM424" i="3"/>
  <c r="AM439" i="3"/>
  <c r="AH646" i="3"/>
  <c r="AH824" i="3"/>
  <c r="AS1309" i="3"/>
  <c r="AT1309" i="3" s="1"/>
  <c r="AM1311" i="3"/>
  <c r="AS1424" i="3"/>
  <c r="AT1424" i="3" s="1"/>
  <c r="AM1426" i="3"/>
  <c r="AM1434" i="3"/>
  <c r="AS1440" i="3"/>
  <c r="AT1440" i="3" s="1"/>
  <c r="AO1529" i="3"/>
  <c r="AM1598" i="3"/>
  <c r="AS1635" i="3"/>
  <c r="AT1635" i="3" s="1"/>
  <c r="AM2068" i="3"/>
  <c r="AM2075" i="3"/>
  <c r="AH2110" i="3"/>
  <c r="AH2137" i="3"/>
  <c r="AH2145" i="3"/>
  <c r="AS2312" i="3"/>
  <c r="AT2312" i="3" s="1"/>
  <c r="AO3474" i="3"/>
  <c r="AS205" i="3"/>
  <c r="AT205" i="3" s="1"/>
  <c r="AS213" i="3"/>
  <c r="AT213" i="3" s="1"/>
  <c r="AM495" i="3"/>
  <c r="AM510" i="3"/>
  <c r="AS516" i="3"/>
  <c r="AT516" i="3" s="1"/>
  <c r="AM530" i="3"/>
  <c r="AS791" i="3"/>
  <c r="AT791" i="3" s="1"/>
  <c r="AH1523" i="3"/>
  <c r="AS1523" i="3"/>
  <c r="AT1523" i="3" s="1"/>
  <c r="AH1566" i="3"/>
  <c r="AO1847" i="3"/>
  <c r="AH1856" i="3"/>
  <c r="AS2303" i="3"/>
  <c r="AT2303" i="3" s="1"/>
  <c r="AM2469" i="3"/>
  <c r="AH2577" i="3"/>
  <c r="AH2784" i="3"/>
  <c r="AM3468" i="3"/>
  <c r="AM3472" i="3"/>
  <c r="AH2946" i="3"/>
  <c r="AS3055" i="3"/>
  <c r="AT3055" i="3" s="1"/>
  <c r="AH240" i="3"/>
  <c r="AS436" i="3"/>
  <c r="AT436" i="3" s="1"/>
  <c r="AH755" i="3"/>
  <c r="AH771" i="3"/>
  <c r="AM1102" i="3"/>
  <c r="AM1259" i="3"/>
  <c r="AH1371" i="3"/>
  <c r="AM1441" i="3"/>
  <c r="AS1481" i="3"/>
  <c r="AT1481" i="3" s="1"/>
  <c r="AH1484" i="3"/>
  <c r="AS1485" i="3"/>
  <c r="AT1485" i="3" s="1"/>
  <c r="AM1487" i="3"/>
  <c r="AS1489" i="3"/>
  <c r="AT1489" i="3" s="1"/>
  <c r="AS1530" i="3"/>
  <c r="AT1530" i="3" s="1"/>
  <c r="AS1591" i="3"/>
  <c r="AT1591" i="3" s="1"/>
  <c r="AS1595" i="3"/>
  <c r="AT1595" i="3" s="1"/>
  <c r="AS1660" i="3"/>
  <c r="AT1660" i="3" s="1"/>
  <c r="AS1796" i="3"/>
  <c r="AT1796" i="3" s="1"/>
  <c r="AS1827" i="3"/>
  <c r="AT1827" i="3" s="1"/>
  <c r="AH1933" i="3"/>
  <c r="AM1975" i="3"/>
  <c r="AS2009" i="3"/>
  <c r="AT2009" i="3" s="1"/>
  <c r="AS2080" i="3"/>
  <c r="AT2080" i="3" s="1"/>
  <c r="AS2084" i="3"/>
  <c r="AT2084" i="3" s="1"/>
  <c r="AH2161" i="3"/>
  <c r="AH2169" i="3"/>
  <c r="AH2203" i="3"/>
  <c r="AS2223" i="3"/>
  <c r="AT2223" i="3" s="1"/>
  <c r="AS2230" i="3"/>
  <c r="AT2230" i="3" s="1"/>
  <c r="AS2244" i="3"/>
  <c r="AT2244" i="3" s="1"/>
  <c r="AM2769" i="3"/>
  <c r="AH2858" i="3"/>
  <c r="AS2942" i="3"/>
  <c r="AT2942" i="3" s="1"/>
  <c r="AM2970" i="3"/>
  <c r="AH3251" i="3"/>
  <c r="AH3258" i="3"/>
  <c r="AS3322" i="3"/>
  <c r="AT3322" i="3" s="1"/>
  <c r="AH3392" i="3"/>
  <c r="AS3462" i="3"/>
  <c r="AT3462" i="3" s="1"/>
  <c r="AU3463" i="3"/>
  <c r="AS3465" i="3"/>
  <c r="AT3465" i="3" s="1"/>
  <c r="AS190" i="3"/>
  <c r="AT190" i="3" s="1"/>
  <c r="AH276" i="3"/>
  <c r="AU289" i="3"/>
  <c r="AH436" i="3"/>
  <c r="AM438" i="3"/>
  <c r="AO103" i="3"/>
  <c r="AH138" i="3"/>
  <c r="AM141" i="3"/>
  <c r="AH146" i="3"/>
  <c r="AS162" i="3"/>
  <c r="AT162" i="3" s="1"/>
  <c r="AH239" i="3"/>
  <c r="AS327" i="3"/>
  <c r="AT327" i="3" s="1"/>
  <c r="AS463" i="3"/>
  <c r="AT463" i="3" s="1"/>
  <c r="AM465" i="3"/>
  <c r="AH575" i="3"/>
  <c r="AO722" i="3"/>
  <c r="AS724" i="3"/>
  <c r="AT724" i="3" s="1"/>
  <c r="AH797" i="3"/>
  <c r="AO816" i="3"/>
  <c r="AH827" i="3"/>
  <c r="AH982" i="3"/>
  <c r="AH983" i="3"/>
  <c r="AH1031" i="3"/>
  <c r="AH1053" i="3"/>
  <c r="AM1055" i="3"/>
  <c r="AS1189" i="3"/>
  <c r="AT1189" i="3" s="1"/>
  <c r="AM1198" i="3"/>
  <c r="AM2278" i="3"/>
  <c r="AS2296" i="3"/>
  <c r="AT2296" i="3" s="1"/>
  <c r="AM2298" i="3"/>
  <c r="AS2307" i="3"/>
  <c r="AT2307" i="3" s="1"/>
  <c r="AU2316" i="3"/>
  <c r="AS2392" i="3"/>
  <c r="AT2392" i="3" s="1"/>
  <c r="AM2423" i="3"/>
  <c r="AS2510" i="3"/>
  <c r="AT2510" i="3" s="1"/>
  <c r="AO2637" i="3"/>
  <c r="AH2643" i="3"/>
  <c r="AM2650" i="3"/>
  <c r="AH2983" i="3"/>
  <c r="AS3007" i="3"/>
  <c r="AT3007" i="3" s="1"/>
  <c r="AH3069" i="3"/>
  <c r="AS3126" i="3"/>
  <c r="AT3126" i="3" s="1"/>
  <c r="AH3475" i="3"/>
  <c r="AM3683" i="3"/>
  <c r="AH3767" i="3"/>
  <c r="AH3769" i="3"/>
  <c r="AM3779" i="3"/>
  <c r="AH3788" i="3"/>
  <c r="AS3886" i="3"/>
  <c r="AT3886" i="3" s="1"/>
  <c r="AU3891" i="3"/>
  <c r="AS809" i="3"/>
  <c r="AT809" i="3" s="1"/>
  <c r="AH1011" i="3"/>
  <c r="AH1021" i="3"/>
  <c r="AM1035" i="3"/>
  <c r="AH1062" i="3"/>
  <c r="AH1088" i="3"/>
  <c r="AH1096" i="3"/>
  <c r="AS1176" i="3"/>
  <c r="AT1176" i="3" s="1"/>
  <c r="AM1178" i="3"/>
  <c r="AS1179" i="3"/>
  <c r="AT1179" i="3" s="1"/>
  <c r="AM1181" i="3"/>
  <c r="AS1186" i="3"/>
  <c r="AT1186" i="3" s="1"/>
  <c r="AM1188" i="3"/>
  <c r="AM1193" i="3"/>
  <c r="AH1219" i="3"/>
  <c r="AS1278" i="3"/>
  <c r="AT1278" i="3" s="1"/>
  <c r="AM1280" i="3"/>
  <c r="AH1301" i="3"/>
  <c r="AM1342" i="3"/>
  <c r="AH1346" i="3"/>
  <c r="AS1357" i="3"/>
  <c r="AT1357" i="3" s="1"/>
  <c r="AM1359" i="3"/>
  <c r="AH1490" i="3"/>
  <c r="AH1509" i="3"/>
  <c r="AS1513" i="3"/>
  <c r="AT1513" i="3" s="1"/>
  <c r="AM1520" i="3"/>
  <c r="AS1529" i="3"/>
  <c r="AT1529" i="3" s="1"/>
  <c r="AS1589" i="3"/>
  <c r="AT1589" i="3" s="1"/>
  <c r="AS1621" i="3"/>
  <c r="AT1621" i="3" s="1"/>
  <c r="AS1628" i="3"/>
  <c r="AT1628" i="3" s="1"/>
  <c r="AS1639" i="3"/>
  <c r="AT1639" i="3" s="1"/>
  <c r="AS1766" i="3"/>
  <c r="AT1766" i="3" s="1"/>
  <c r="AH1797" i="3"/>
  <c r="AO1835" i="3"/>
  <c r="AH1843" i="3"/>
  <c r="AH1847" i="3"/>
  <c r="AS1870" i="3"/>
  <c r="AT1870" i="3" s="1"/>
  <c r="AM1977" i="3"/>
  <c r="AM2079" i="3"/>
  <c r="AS2092" i="3"/>
  <c r="AT2092" i="3" s="1"/>
  <c r="AS2228" i="3"/>
  <c r="AT2228" i="3" s="1"/>
  <c r="AH2257" i="3"/>
  <c r="AO2262" i="3"/>
  <c r="AH2268" i="3"/>
  <c r="AM2319" i="3"/>
  <c r="AM2356" i="3"/>
  <c r="AM2397" i="3"/>
  <c r="AH2526" i="3"/>
  <c r="AH2549" i="3"/>
  <c r="AH2553" i="3"/>
  <c r="AH2613" i="3"/>
  <c r="AH2620" i="3"/>
  <c r="AS2704" i="3"/>
  <c r="AT2704" i="3" s="1"/>
  <c r="AH2890" i="3"/>
  <c r="AH2988" i="3"/>
  <c r="AH3019" i="3"/>
  <c r="AS3033" i="3"/>
  <c r="AT3033" i="3" s="1"/>
  <c r="AM3035" i="3"/>
  <c r="AH3188" i="3"/>
  <c r="AM3250" i="3"/>
  <c r="AM3266" i="3"/>
  <c r="AS3268" i="3"/>
  <c r="AT3268" i="3" s="1"/>
  <c r="AM3270" i="3"/>
  <c r="AM3274" i="3"/>
  <c r="AS3276" i="3"/>
  <c r="AT3276" i="3" s="1"/>
  <c r="AH3335" i="3"/>
  <c r="AH3355" i="3"/>
  <c r="AO3360" i="3"/>
  <c r="AH3469" i="3"/>
  <c r="AS3477" i="3"/>
  <c r="AT3477" i="3" s="1"/>
  <c r="AM3734" i="3"/>
  <c r="AS3781" i="3"/>
  <c r="AT3781" i="3" s="1"/>
  <c r="AH3783" i="3"/>
  <c r="AM3786" i="3"/>
  <c r="AH3927" i="3"/>
  <c r="AM3875" i="3"/>
  <c r="AM2364" i="3"/>
  <c r="AS2369" i="3"/>
  <c r="AT2369" i="3" s="1"/>
  <c r="AS2374" i="3"/>
  <c r="AT2374" i="3" s="1"/>
  <c r="AM2388" i="3"/>
  <c r="AM2470" i="3"/>
  <c r="AS2472" i="3"/>
  <c r="AT2472" i="3" s="1"/>
  <c r="AS2476" i="3"/>
  <c r="AT2476" i="3" s="1"/>
  <c r="AS2480" i="3"/>
  <c r="AT2480" i="3" s="1"/>
  <c r="AH2566" i="3"/>
  <c r="AS2646" i="3"/>
  <c r="AT2646" i="3" s="1"/>
  <c r="AH2789" i="3"/>
  <c r="AH2875" i="3"/>
  <c r="AH2877" i="3"/>
  <c r="AH2943" i="3"/>
  <c r="AM2981" i="3"/>
  <c r="AM3004" i="3"/>
  <c r="AH3045" i="3"/>
  <c r="AS3065" i="3"/>
  <c r="AT3065" i="3" s="1"/>
  <c r="AS3104" i="3"/>
  <c r="AT3104" i="3" s="1"/>
  <c r="AM3106" i="3"/>
  <c r="AM3137" i="3"/>
  <c r="AS3183" i="3"/>
  <c r="AT3183" i="3" s="1"/>
  <c r="AH3187" i="3"/>
  <c r="AH3190" i="3"/>
  <c r="AM3233" i="3"/>
  <c r="AH3235" i="3"/>
  <c r="AH3239" i="3"/>
  <c r="AM3298" i="3"/>
  <c r="AM3439" i="3"/>
  <c r="AO3637" i="3"/>
  <c r="AM3659" i="3"/>
  <c r="AS3661" i="3"/>
  <c r="AT3661" i="3" s="1"/>
  <c r="AS3780" i="3"/>
  <c r="AT3780" i="3" s="1"/>
  <c r="AM3809" i="3"/>
  <c r="AH3865" i="3"/>
  <c r="AS3625" i="3"/>
  <c r="AT3625" i="3" s="1"/>
  <c r="AM3805" i="3"/>
  <c r="AS3830" i="3"/>
  <c r="AT3830" i="3" s="1"/>
  <c r="AS3931" i="3"/>
  <c r="AT3931" i="3" s="1"/>
  <c r="AH3683" i="3"/>
  <c r="AM3719" i="3"/>
  <c r="AM3732" i="3"/>
  <c r="AM3736" i="3"/>
  <c r="AS3738" i="3"/>
  <c r="AT3738" i="3" s="1"/>
  <c r="AM3740" i="3"/>
  <c r="AS3746" i="3"/>
  <c r="AT3746" i="3" s="1"/>
  <c r="AM3751" i="3"/>
  <c r="AH3785" i="3"/>
  <c r="AS3802" i="3"/>
  <c r="AT3802" i="3" s="1"/>
  <c r="AU3858" i="3"/>
  <c r="AH795" i="3"/>
  <c r="AH813" i="3"/>
  <c r="AM848" i="3"/>
  <c r="AM893" i="3"/>
  <c r="AS970" i="3"/>
  <c r="AT970" i="3" s="1"/>
  <c r="AS1001" i="3"/>
  <c r="AT1001" i="3" s="1"/>
  <c r="AM1002" i="3"/>
  <c r="AS1048" i="3"/>
  <c r="AT1048" i="3" s="1"/>
  <c r="AS1049" i="3"/>
  <c r="AT1049" i="3" s="1"/>
  <c r="AM1050" i="3"/>
  <c r="AU1083" i="3"/>
  <c r="AS1111" i="3"/>
  <c r="AT1111" i="3" s="1"/>
  <c r="AS1115" i="3"/>
  <c r="AT1115" i="3" s="1"/>
  <c r="AH1162" i="3"/>
  <c r="AS1312" i="3"/>
  <c r="AT1312" i="3" s="1"/>
  <c r="AS1385" i="3"/>
  <c r="AT1385" i="3" s="1"/>
  <c r="AM1387" i="3"/>
  <c r="AH1530" i="3"/>
  <c r="AH1534" i="3"/>
  <c r="AH1575" i="3"/>
  <c r="AH1629" i="3"/>
  <c r="AH1637" i="3"/>
  <c r="AS1940" i="3"/>
  <c r="AT1940" i="3" s="1"/>
  <c r="AS2076" i="3"/>
  <c r="AT2076" i="3" s="1"/>
  <c r="AS2135" i="3"/>
  <c r="AT2135" i="3" s="1"/>
  <c r="AS2193" i="3"/>
  <c r="AT2193" i="3" s="1"/>
  <c r="AH2219" i="3"/>
  <c r="AH2222" i="3"/>
  <c r="AM2269" i="3"/>
  <c r="AM2489" i="3"/>
  <c r="AM2591" i="3"/>
  <c r="AS2596" i="3"/>
  <c r="AT2596" i="3" s="1"/>
  <c r="AS2614" i="3"/>
  <c r="AT2614" i="3" s="1"/>
  <c r="AH2673" i="3"/>
  <c r="AH2690" i="3"/>
  <c r="AH2721" i="3"/>
  <c r="AS2755" i="3"/>
  <c r="AT2755" i="3" s="1"/>
  <c r="AH2762" i="3"/>
  <c r="AH2775" i="3"/>
  <c r="AS2807" i="3"/>
  <c r="AT2807" i="3" s="1"/>
  <c r="AM2813" i="3"/>
  <c r="AH2819" i="3"/>
  <c r="AM2906" i="3"/>
  <c r="AS2919" i="3"/>
  <c r="AT2919" i="3" s="1"/>
  <c r="AO2982" i="3"/>
  <c r="AH2992" i="3"/>
  <c r="AS3001" i="3"/>
  <c r="AT3001" i="3" s="1"/>
  <c r="AS3056" i="3"/>
  <c r="AT3056" i="3" s="1"/>
  <c r="AH3068" i="3"/>
  <c r="AM3155" i="3"/>
  <c r="AU3188" i="3"/>
  <c r="AU3203" i="3"/>
  <c r="AH3257" i="3"/>
  <c r="AS3330" i="3"/>
  <c r="AT3330" i="3" s="1"/>
  <c r="AH3386" i="3"/>
  <c r="AH3398" i="3"/>
  <c r="AS3460" i="3"/>
  <c r="AT3460" i="3" s="1"/>
  <c r="AH3474" i="3"/>
  <c r="AM3488" i="3"/>
  <c r="AM3496" i="3"/>
  <c r="AU3499" i="3"/>
  <c r="AM3500" i="3"/>
  <c r="AH3600" i="3"/>
  <c r="AM3603" i="3"/>
  <c r="AM3614" i="3"/>
  <c r="AS3663" i="3"/>
  <c r="AT3663" i="3" s="1"/>
  <c r="AS3679" i="3"/>
  <c r="AT3679" i="3" s="1"/>
  <c r="AH3686" i="3"/>
  <c r="AS3752" i="3"/>
  <c r="AT3752" i="3" s="1"/>
  <c r="AS3789" i="3"/>
  <c r="AT3789" i="3" s="1"/>
  <c r="AS3930" i="3"/>
  <c r="AT3930" i="3" s="1"/>
  <c r="AH3638" i="3"/>
  <c r="AO3660" i="3"/>
  <c r="AO3699" i="3"/>
  <c r="AS3775" i="3"/>
  <c r="AT3775" i="3" s="1"/>
  <c r="AU3776" i="3"/>
  <c r="AO3864" i="3"/>
  <c r="AU249" i="3"/>
  <c r="AH257" i="3"/>
  <c r="AS335" i="3"/>
  <c r="AT335" i="3" s="1"/>
  <c r="AH380" i="3"/>
  <c r="AO247" i="3"/>
  <c r="AS419" i="3"/>
  <c r="AT419" i="3" s="1"/>
  <c r="AM421" i="3"/>
  <c r="AS423" i="3"/>
  <c r="AT423" i="3" s="1"/>
  <c r="AH431" i="3"/>
  <c r="AM569" i="3"/>
  <c r="AM585" i="3"/>
  <c r="AS586" i="3"/>
  <c r="AT586" i="3" s="1"/>
  <c r="AH610" i="3"/>
  <c r="AH860" i="3"/>
  <c r="AH865" i="3"/>
  <c r="AH869" i="3"/>
  <c r="AM871" i="3"/>
  <c r="AM213" i="3"/>
  <c r="AS215" i="3"/>
  <c r="AT215" i="3" s="1"/>
  <c r="AS218" i="3"/>
  <c r="AT218" i="3" s="1"/>
  <c r="AS101" i="3"/>
  <c r="AT101" i="3" s="1"/>
  <c r="AM102" i="3"/>
  <c r="AS200" i="3"/>
  <c r="AT200" i="3" s="1"/>
  <c r="AM225" i="3"/>
  <c r="AS228" i="3"/>
  <c r="AT228" i="3" s="1"/>
  <c r="AS232" i="3"/>
  <c r="AT232" i="3" s="1"/>
  <c r="AS235" i="3"/>
  <c r="AT235" i="3" s="1"/>
  <c r="AS434" i="3"/>
  <c r="AT434" i="3" s="1"/>
  <c r="AS520" i="3"/>
  <c r="AT520" i="3" s="1"/>
  <c r="AS534" i="3"/>
  <c r="AT534" i="3" s="1"/>
  <c r="AS556" i="3"/>
  <c r="AT556" i="3" s="1"/>
  <c r="AS897" i="3"/>
  <c r="AT897" i="3" s="1"/>
  <c r="AO68" i="3"/>
  <c r="AU69" i="3"/>
  <c r="AM217" i="3"/>
  <c r="AH22" i="3"/>
  <c r="AH37" i="3"/>
  <c r="AH100" i="3"/>
  <c r="AH127" i="3"/>
  <c r="AS127" i="3"/>
  <c r="AT127" i="3" s="1"/>
  <c r="AM130" i="3"/>
  <c r="AH192" i="3"/>
  <c r="AM202" i="3"/>
  <c r="AS207" i="3"/>
  <c r="AT207" i="3" s="1"/>
  <c r="AM209" i="3"/>
  <c r="AM219" i="3"/>
  <c r="AH227" i="3"/>
  <c r="AM230" i="3"/>
  <c r="AM237" i="3"/>
  <c r="AS246" i="3"/>
  <c r="AT246" i="3" s="1"/>
  <c r="AH264" i="3"/>
  <c r="AM276" i="3"/>
  <c r="AS314" i="3"/>
  <c r="AT314" i="3" s="1"/>
  <c r="AH326" i="3"/>
  <c r="AM337" i="3"/>
  <c r="AM429" i="3"/>
  <c r="AS430" i="3"/>
  <c r="AT430" i="3" s="1"/>
  <c r="AM436" i="3"/>
  <c r="AM486" i="3"/>
  <c r="AM85" i="3"/>
  <c r="AS91" i="3"/>
  <c r="AT91" i="3" s="1"/>
  <c r="AS151" i="3"/>
  <c r="AT151" i="3" s="1"/>
  <c r="AS173" i="3"/>
  <c r="AT173" i="3" s="1"/>
  <c r="AS683" i="3"/>
  <c r="AT683" i="3" s="1"/>
  <c r="AS698" i="3"/>
  <c r="AT698" i="3" s="1"/>
  <c r="AS709" i="3"/>
  <c r="AT709" i="3" s="1"/>
  <c r="AS828" i="3"/>
  <c r="AT828" i="3" s="1"/>
  <c r="AH290" i="3"/>
  <c r="AM423" i="3"/>
  <c r="AS425" i="3"/>
  <c r="AT425" i="3" s="1"/>
  <c r="AH445" i="3"/>
  <c r="AS445" i="3"/>
  <c r="AT445" i="3" s="1"/>
  <c r="AM447" i="3"/>
  <c r="AH449" i="3"/>
  <c r="AM462" i="3"/>
  <c r="AH469" i="3"/>
  <c r="AS502" i="3"/>
  <c r="AT502" i="3" s="1"/>
  <c r="AS527" i="3"/>
  <c r="AT527" i="3" s="1"/>
  <c r="AH561" i="3"/>
  <c r="AS562" i="3"/>
  <c r="AT562" i="3" s="1"/>
  <c r="AM564" i="3"/>
  <c r="AS566" i="3"/>
  <c r="AT566" i="3" s="1"/>
  <c r="AM568" i="3"/>
  <c r="AH576" i="3"/>
  <c r="AH592" i="3"/>
  <c r="AM603" i="3"/>
  <c r="AS633" i="3"/>
  <c r="AT633" i="3" s="1"/>
  <c r="AS641" i="3"/>
  <c r="AT641" i="3" s="1"/>
  <c r="AM658" i="3"/>
  <c r="AO196" i="3"/>
  <c r="AO426" i="3"/>
  <c r="AS43" i="3"/>
  <c r="AT43" i="3" s="1"/>
  <c r="AH64" i="3"/>
  <c r="AS378" i="3"/>
  <c r="AT378" i="3" s="1"/>
  <c r="AO398" i="3"/>
  <c r="AS530" i="3"/>
  <c r="AT530" i="3" s="1"/>
  <c r="AM532" i="3"/>
  <c r="AS536" i="3"/>
  <c r="AT536" i="3" s="1"/>
  <c r="AM538" i="3"/>
  <c r="AH550" i="3"/>
  <c r="AM825" i="3"/>
  <c r="AH187" i="3"/>
  <c r="AH225" i="3"/>
  <c r="AS40" i="3"/>
  <c r="AT40" i="3" s="1"/>
  <c r="AM42" i="3"/>
  <c r="AO44" i="3"/>
  <c r="AM177" i="3"/>
  <c r="AH219" i="3"/>
  <c r="AS305" i="3"/>
  <c r="AT305" i="3" s="1"/>
  <c r="AH370" i="3"/>
  <c r="AS397" i="3"/>
  <c r="AT397" i="3" s="1"/>
  <c r="AS473" i="3"/>
  <c r="AT473" i="3" s="1"/>
  <c r="AH483" i="3"/>
  <c r="AS494" i="3"/>
  <c r="AT494" i="3" s="1"/>
  <c r="AH505" i="3"/>
  <c r="AH509" i="3"/>
  <c r="AS31" i="3"/>
  <c r="AT31" i="3" s="1"/>
  <c r="AO43" i="3"/>
  <c r="AM52" i="3"/>
  <c r="AM60" i="3"/>
  <c r="AH78" i="3"/>
  <c r="AS109" i="3"/>
  <c r="AT109" i="3" s="1"/>
  <c r="AM111" i="3"/>
  <c r="AS142" i="3"/>
  <c r="AT142" i="3" s="1"/>
  <c r="AM144" i="3"/>
  <c r="AH145" i="3"/>
  <c r="AS166" i="3"/>
  <c r="AT166" i="3" s="1"/>
  <c r="AS631" i="3"/>
  <c r="AT631" i="3" s="1"/>
  <c r="AS748" i="3"/>
  <c r="AT748" i="3" s="1"/>
  <c r="AO632" i="3"/>
  <c r="AM633" i="3"/>
  <c r="AS639" i="3"/>
  <c r="AT639" i="3" s="1"/>
  <c r="AM641" i="3"/>
  <c r="AH704" i="3"/>
  <c r="AO708" i="3"/>
  <c r="AS726" i="3"/>
  <c r="AT726" i="3" s="1"/>
  <c r="AS741" i="3"/>
  <c r="AT741" i="3" s="1"/>
  <c r="AS772" i="3"/>
  <c r="AT772" i="3" s="1"/>
  <c r="AS776" i="3"/>
  <c r="AT776" i="3" s="1"/>
  <c r="AM797" i="3"/>
  <c r="AS814" i="3"/>
  <c r="AT814" i="3" s="1"/>
  <c r="AS818" i="3"/>
  <c r="AT818" i="3" s="1"/>
  <c r="AH821" i="3"/>
  <c r="AS827" i="3"/>
  <c r="AT827" i="3" s="1"/>
  <c r="AO828" i="3"/>
  <c r="AS832" i="3"/>
  <c r="AT832" i="3" s="1"/>
  <c r="AS835" i="3"/>
  <c r="AT835" i="3" s="1"/>
  <c r="AH867" i="3"/>
  <c r="AO882" i="3"/>
  <c r="AH911" i="3"/>
  <c r="AH941" i="3"/>
  <c r="AM946" i="3"/>
  <c r="AS974" i="3"/>
  <c r="AT974" i="3" s="1"/>
  <c r="AM975" i="3"/>
  <c r="AM980" i="3"/>
  <c r="AS1009" i="3"/>
  <c r="AT1009" i="3" s="1"/>
  <c r="AM1011" i="3"/>
  <c r="AH1012" i="3"/>
  <c r="AS1028" i="3"/>
  <c r="AT1028" i="3" s="1"/>
  <c r="AS1068" i="3"/>
  <c r="AT1068" i="3" s="1"/>
  <c r="AM1077" i="3"/>
  <c r="AS1079" i="3"/>
  <c r="AT1079" i="3" s="1"/>
  <c r="AS1117" i="3"/>
  <c r="AT1117" i="3" s="1"/>
  <c r="AM1119" i="3"/>
  <c r="AH1123" i="3"/>
  <c r="AM1134" i="3"/>
  <c r="AH1140" i="3"/>
  <c r="AH1148" i="3"/>
  <c r="AH1164" i="3"/>
  <c r="AH1178" i="3"/>
  <c r="AS1182" i="3"/>
  <c r="AT1182" i="3" s="1"/>
  <c r="AH1204" i="3"/>
  <c r="AH1207" i="3"/>
  <c r="AM1235" i="3"/>
  <c r="AS1237" i="3"/>
  <c r="AT1237" i="3" s="1"/>
  <c r="AH1261" i="3"/>
  <c r="AU1264" i="3"/>
  <c r="AS1266" i="3"/>
  <c r="AT1266" i="3" s="1"/>
  <c r="AH1314" i="3"/>
  <c r="AS1366" i="3"/>
  <c r="AT1366" i="3" s="1"/>
  <c r="AS1603" i="3"/>
  <c r="AT1603" i="3" s="1"/>
  <c r="AS1612" i="3"/>
  <c r="AT1612" i="3" s="1"/>
  <c r="AS1616" i="3"/>
  <c r="AT1616" i="3" s="1"/>
  <c r="AM1660" i="3"/>
  <c r="AH1713" i="3"/>
  <c r="AO1716" i="3"/>
  <c r="AH1722" i="3"/>
  <c r="AM1724" i="3"/>
  <c r="AU1728" i="3"/>
  <c r="AH1752" i="3"/>
  <c r="AM1802" i="3"/>
  <c r="AH1919" i="3"/>
  <c r="AO1928" i="3"/>
  <c r="AH2010" i="3"/>
  <c r="AM2057" i="3"/>
  <c r="AU2144" i="3"/>
  <c r="AM2147" i="3"/>
  <c r="AS2171" i="3"/>
  <c r="AT2171" i="3" s="1"/>
  <c r="AH2179" i="3"/>
  <c r="AU1051" i="3"/>
  <c r="AO1062" i="3"/>
  <c r="AU1063" i="3"/>
  <c r="AU1150" i="3"/>
  <c r="AO1262" i="3"/>
  <c r="AU1372" i="3"/>
  <c r="AU1411" i="3"/>
  <c r="AO1456" i="3"/>
  <c r="AS1625" i="3"/>
  <c r="AT1625" i="3" s="1"/>
  <c r="AM1627" i="3"/>
  <c r="AU1655" i="3"/>
  <c r="AU1706" i="3"/>
  <c r="AS1730" i="3"/>
  <c r="AT1730" i="3" s="1"/>
  <c r="AS1737" i="3"/>
  <c r="AT1737" i="3" s="1"/>
  <c r="AH1741" i="3"/>
  <c r="AO1811" i="3"/>
  <c r="AU1895" i="3"/>
  <c r="AH2022" i="3"/>
  <c r="AM2149" i="3"/>
  <c r="AH622" i="3"/>
  <c r="AS740" i="3"/>
  <c r="AT740" i="3" s="1"/>
  <c r="AO749" i="3"/>
  <c r="AH770" i="3"/>
  <c r="AM782" i="3"/>
  <c r="AH820" i="3"/>
  <c r="AS875" i="3"/>
  <c r="AT875" i="3" s="1"/>
  <c r="AS1075" i="3"/>
  <c r="AT1075" i="3" s="1"/>
  <c r="AM1080" i="3"/>
  <c r="AH1085" i="3"/>
  <c r="AO1109" i="3"/>
  <c r="AM1117" i="3"/>
  <c r="AH1147" i="3"/>
  <c r="AM1153" i="3"/>
  <c r="AS1155" i="3"/>
  <c r="AT1155" i="3" s="1"/>
  <c r="AH1173" i="3"/>
  <c r="AH1188" i="3"/>
  <c r="AS1221" i="3"/>
  <c r="AT1221" i="3" s="1"/>
  <c r="AM1223" i="3"/>
  <c r="AH1224" i="3"/>
  <c r="AS1232" i="3"/>
  <c r="AT1232" i="3" s="1"/>
  <c r="AH1272" i="3"/>
  <c r="AS1285" i="3"/>
  <c r="AT1285" i="3" s="1"/>
  <c r="AS1327" i="3"/>
  <c r="AT1327" i="3" s="1"/>
  <c r="AO1378" i="3"/>
  <c r="AM1411" i="3"/>
  <c r="AH1476" i="3"/>
  <c r="AH1479" i="3"/>
  <c r="AS1479" i="3"/>
  <c r="AT1479" i="3" s="1"/>
  <c r="AH1593" i="3"/>
  <c r="AH1594" i="3"/>
  <c r="AH1597" i="3"/>
  <c r="AH1982" i="3"/>
  <c r="AH1986" i="3"/>
  <c r="AS2050" i="3"/>
  <c r="AT2050" i="3" s="1"/>
  <c r="AH626" i="3"/>
  <c r="AO627" i="3"/>
  <c r="AS630" i="3"/>
  <c r="AT630" i="3" s="1"/>
  <c r="AH680" i="3"/>
  <c r="AS684" i="3"/>
  <c r="AT684" i="3" s="1"/>
  <c r="AM693" i="3"/>
  <c r="AH695" i="3"/>
  <c r="AS699" i="3"/>
  <c r="AT699" i="3" s="1"/>
  <c r="AH728" i="3"/>
  <c r="AM880" i="3"/>
  <c r="AH968" i="3"/>
  <c r="AH25" i="3"/>
  <c r="AS29" i="3"/>
  <c r="AT29" i="3" s="1"/>
  <c r="AH32" i="3"/>
  <c r="AH59" i="3"/>
  <c r="AU98" i="3"/>
  <c r="AS99" i="3"/>
  <c r="AT99" i="3" s="1"/>
  <c r="AS105" i="3"/>
  <c r="AT105" i="3" s="1"/>
  <c r="AH113" i="3"/>
  <c r="AH172" i="3"/>
  <c r="AO235" i="3"/>
  <c r="AS252" i="3"/>
  <c r="AT252" i="3" s="1"/>
  <c r="AO253" i="3"/>
  <c r="AM262" i="3"/>
  <c r="AH309" i="3"/>
  <c r="AM404" i="3"/>
  <c r="AH433" i="3"/>
  <c r="AS450" i="3"/>
  <c r="AT450" i="3" s="1"/>
  <c r="AM452" i="3"/>
  <c r="AS453" i="3"/>
  <c r="AT453" i="3" s="1"/>
  <c r="AM455" i="3"/>
  <c r="AH463" i="3"/>
  <c r="AH481" i="3"/>
  <c r="AH510" i="3"/>
  <c r="AH537" i="3"/>
  <c r="AS578" i="3"/>
  <c r="AT578" i="3" s="1"/>
  <c r="AO579" i="3"/>
  <c r="AH602" i="3"/>
  <c r="AH609" i="3"/>
  <c r="AM611" i="3"/>
  <c r="AM624" i="3"/>
  <c r="AH664" i="3"/>
  <c r="AS676" i="3"/>
  <c r="AT676" i="3" s="1"/>
  <c r="AS690" i="3"/>
  <c r="AT690" i="3" s="1"/>
  <c r="AM692" i="3"/>
  <c r="AH747" i="3"/>
  <c r="AS764" i="3"/>
  <c r="AT764" i="3" s="1"/>
  <c r="AM765" i="3"/>
  <c r="AO771" i="3"/>
  <c r="AS788" i="3"/>
  <c r="AT788" i="3" s="1"/>
  <c r="AM796" i="3"/>
  <c r="AS802" i="3"/>
  <c r="AT802" i="3" s="1"/>
  <c r="AU804" i="3"/>
  <c r="AS812" i="3"/>
  <c r="AT812" i="3" s="1"/>
  <c r="AO813" i="3"/>
  <c r="AM827" i="3"/>
  <c r="AH829" i="3"/>
  <c r="AS834" i="3"/>
  <c r="AT834" i="3" s="1"/>
  <c r="AS841" i="3"/>
  <c r="AT841" i="3" s="1"/>
  <c r="AH898" i="3"/>
  <c r="AS932" i="3"/>
  <c r="AT932" i="3" s="1"/>
  <c r="AS939" i="3"/>
  <c r="AT939" i="3" s="1"/>
  <c r="AS940" i="3"/>
  <c r="AT940" i="3" s="1"/>
  <c r="AM941" i="3"/>
  <c r="AU942" i="3"/>
  <c r="AS943" i="3"/>
  <c r="AT943" i="3" s="1"/>
  <c r="AS946" i="3"/>
  <c r="AT946" i="3" s="1"/>
  <c r="AS967" i="3"/>
  <c r="AT967" i="3" s="1"/>
  <c r="AS992" i="3"/>
  <c r="AT992" i="3" s="1"/>
  <c r="AH1026" i="3"/>
  <c r="AH1030" i="3"/>
  <c r="AH1074" i="3"/>
  <c r="AU1089" i="3"/>
  <c r="AH1090" i="3"/>
  <c r="AS1095" i="3"/>
  <c r="AT1095" i="3" s="1"/>
  <c r="AS1131" i="3"/>
  <c r="AT1131" i="3" s="1"/>
  <c r="AM1133" i="3"/>
  <c r="AS1163" i="3"/>
  <c r="AT1163" i="3" s="1"/>
  <c r="AS1177" i="3"/>
  <c r="AT1177" i="3" s="1"/>
  <c r="AS1184" i="3"/>
  <c r="AT1184" i="3" s="1"/>
  <c r="AM1186" i="3"/>
  <c r="AS1207" i="3"/>
  <c r="AT1207" i="3" s="1"/>
  <c r="AH1243" i="3"/>
  <c r="AO1248" i="3"/>
  <c r="AH1251" i="3"/>
  <c r="AS1320" i="3"/>
  <c r="AT1320" i="3" s="1"/>
  <c r="AS1335" i="3"/>
  <c r="AT1335" i="3" s="1"/>
  <c r="AM1337" i="3"/>
  <c r="AO1413" i="3"/>
  <c r="AO1420" i="3"/>
  <c r="AH1450" i="3"/>
  <c r="AS1450" i="3"/>
  <c r="AT1450" i="3" s="1"/>
  <c r="AS1462" i="3"/>
  <c r="AT1462" i="3" s="1"/>
  <c r="AS1466" i="3"/>
  <c r="AT1466" i="3" s="1"/>
  <c r="AS1470" i="3"/>
  <c r="AT1470" i="3" s="1"/>
  <c r="AS1573" i="3"/>
  <c r="AT1573" i="3" s="1"/>
  <c r="AO1776" i="3"/>
  <c r="AH1778" i="3"/>
  <c r="AO1781" i="3"/>
  <c r="AM1785" i="3"/>
  <c r="AH1786" i="3"/>
  <c r="AS1791" i="3"/>
  <c r="AT1791" i="3" s="1"/>
  <c r="AO1792" i="3"/>
  <c r="AH1794" i="3"/>
  <c r="AU1802" i="3"/>
  <c r="AH1824" i="3"/>
  <c r="AH1877" i="3"/>
  <c r="AH1883" i="3"/>
  <c r="AM1902" i="3"/>
  <c r="AH1906" i="3"/>
  <c r="AM1931" i="3"/>
  <c r="AH1932" i="3"/>
  <c r="AS1955" i="3"/>
  <c r="AT1955" i="3" s="1"/>
  <c r="AH1959" i="3"/>
  <c r="AS1964" i="3"/>
  <c r="AT1964" i="3" s="1"/>
  <c r="AM1966" i="3"/>
  <c r="AS2078" i="3"/>
  <c r="AT2078" i="3" s="1"/>
  <c r="AM2088" i="3"/>
  <c r="AS2090" i="3"/>
  <c r="AT2090" i="3" s="1"/>
  <c r="AU2092" i="3"/>
  <c r="AH2093" i="3"/>
  <c r="AM2095" i="3"/>
  <c r="AS2097" i="3"/>
  <c r="AT2097" i="3" s="1"/>
  <c r="AS2107" i="3"/>
  <c r="AT2107" i="3" s="1"/>
  <c r="AM2120" i="3"/>
  <c r="AS2155" i="3"/>
  <c r="AT2155" i="3" s="1"/>
  <c r="AM915" i="3"/>
  <c r="AH959" i="3"/>
  <c r="AS975" i="3"/>
  <c r="AT975" i="3" s="1"/>
  <c r="AM977" i="3"/>
  <c r="AH984" i="3"/>
  <c r="AH987" i="3"/>
  <c r="AH1084" i="3"/>
  <c r="AS1084" i="3"/>
  <c r="AT1084" i="3" s="1"/>
  <c r="AM1086" i="3"/>
  <c r="AO1147" i="3"/>
  <c r="AH1183" i="3"/>
  <c r="AH1271" i="3"/>
  <c r="AS1271" i="3"/>
  <c r="AT1271" i="3" s="1"/>
  <c r="AM1273" i="3"/>
  <c r="AS1287" i="3"/>
  <c r="AT1287" i="3" s="1"/>
  <c r="AM1289" i="3"/>
  <c r="AU1317" i="3"/>
  <c r="AO1353" i="3"/>
  <c r="AS1363" i="3"/>
  <c r="AT1363" i="3" s="1"/>
  <c r="AM1365" i="3"/>
  <c r="AM1401" i="3"/>
  <c r="AH1403" i="3"/>
  <c r="AH1414" i="3"/>
  <c r="AH1438" i="3"/>
  <c r="AM1547" i="3"/>
  <c r="AO1554" i="3"/>
  <c r="AM2148" i="3"/>
  <c r="AH1231" i="3"/>
  <c r="AH1592" i="3"/>
  <c r="AM1608" i="3"/>
  <c r="AM1683" i="3"/>
  <c r="AS1685" i="3"/>
  <c r="AT1685" i="3" s="1"/>
  <c r="AO1686" i="3"/>
  <c r="AS1733" i="3"/>
  <c r="AT1733" i="3" s="1"/>
  <c r="AM1738" i="3"/>
  <c r="AM1859" i="3"/>
  <c r="AH1997" i="3"/>
  <c r="AH2053" i="3"/>
  <c r="AH2057" i="3"/>
  <c r="AH2217" i="3"/>
  <c r="AO621" i="3"/>
  <c r="AH708" i="3"/>
  <c r="AS751" i="3"/>
  <c r="AT751" i="3" s="1"/>
  <c r="AS755" i="3"/>
  <c r="AT755" i="3" s="1"/>
  <c r="AO790" i="3"/>
  <c r="AS823" i="3"/>
  <c r="AT823" i="3" s="1"/>
  <c r="AO917" i="3"/>
  <c r="AH923" i="3"/>
  <c r="AO950" i="3"/>
  <c r="AO995" i="3"/>
  <c r="AH1050" i="3"/>
  <c r="AS1059" i="3"/>
  <c r="AT1059" i="3" s="1"/>
  <c r="AH1093" i="3"/>
  <c r="AH1110" i="3"/>
  <c r="AS1125" i="3"/>
  <c r="AT1125" i="3" s="1"/>
  <c r="AH1133" i="3"/>
  <c r="AM1139" i="3"/>
  <c r="AH1175" i="3"/>
  <c r="AH1205" i="3"/>
  <c r="AO1210" i="3"/>
  <c r="AO1215" i="3"/>
  <c r="AM1229" i="3"/>
  <c r="AS1250" i="3"/>
  <c r="AT1250" i="3" s="1"/>
  <c r="AM1260" i="3"/>
  <c r="AH1379" i="3"/>
  <c r="AH1383" i="3"/>
  <c r="AS1426" i="3"/>
  <c r="AT1426" i="3" s="1"/>
  <c r="AH1429" i="3"/>
  <c r="AS1430" i="3"/>
  <c r="AT1430" i="3" s="1"/>
  <c r="AH1452" i="3"/>
  <c r="AS1469" i="3"/>
  <c r="AT1469" i="3" s="1"/>
  <c r="AM1471" i="3"/>
  <c r="AH1473" i="3"/>
  <c r="AS1474" i="3"/>
  <c r="AT1474" i="3" s="1"/>
  <c r="AH1552" i="3"/>
  <c r="AS1565" i="3"/>
  <c r="AT1565" i="3" s="1"/>
  <c r="AM1567" i="3"/>
  <c r="AM1583" i="3"/>
  <c r="AH1659" i="3"/>
  <c r="AH1673" i="3"/>
  <c r="AH1676" i="3"/>
  <c r="AM1745" i="3"/>
  <c r="AM1792" i="3"/>
  <c r="AO1834" i="3"/>
  <c r="AH1860" i="3"/>
  <c r="AM1862" i="3"/>
  <c r="AO1899" i="3"/>
  <c r="AH1931" i="3"/>
  <c r="AH1974" i="3"/>
  <c r="AU2038" i="3"/>
  <c r="AS2040" i="3"/>
  <c r="AT2040" i="3" s="1"/>
  <c r="AH2073" i="3"/>
  <c r="AH2113" i="3"/>
  <c r="AS2143" i="3"/>
  <c r="AT2143" i="3" s="1"/>
  <c r="AS2147" i="3"/>
  <c r="AT2147" i="3" s="1"/>
  <c r="AM2190" i="3"/>
  <c r="AS2192" i="3"/>
  <c r="AT2192" i="3" s="1"/>
  <c r="AH616" i="3"/>
  <c r="AH620" i="3"/>
  <c r="AH647" i="3"/>
  <c r="AH651" i="3"/>
  <c r="AS660" i="3"/>
  <c r="AT660" i="3" s="1"/>
  <c r="AM662" i="3"/>
  <c r="AS685" i="3"/>
  <c r="AT685" i="3" s="1"/>
  <c r="AH693" i="3"/>
  <c r="AM695" i="3"/>
  <c r="AM706" i="3"/>
  <c r="AS727" i="3"/>
  <c r="AT727" i="3" s="1"/>
  <c r="AM753" i="3"/>
  <c r="AH758" i="3"/>
  <c r="AM817" i="3"/>
  <c r="AM847" i="3"/>
  <c r="AM879" i="3"/>
  <c r="AH920" i="3"/>
  <c r="AM954" i="3"/>
  <c r="AS994" i="3"/>
  <c r="AT994" i="3" s="1"/>
  <c r="AU1008" i="3"/>
  <c r="AH1010" i="3"/>
  <c r="AS1010" i="3"/>
  <c r="AT1010" i="3" s="1"/>
  <c r="AS1033" i="3"/>
  <c r="AT1033" i="3" s="1"/>
  <c r="AH27" i="3"/>
  <c r="AO54" i="3"/>
  <c r="AM66" i="3"/>
  <c r="AM73" i="3"/>
  <c r="AM79" i="3"/>
  <c r="AH112" i="3"/>
  <c r="AH128" i="3"/>
  <c r="AH156" i="3"/>
  <c r="AH160" i="3"/>
  <c r="AH163" i="3"/>
  <c r="AO164" i="3"/>
  <c r="AH169" i="3"/>
  <c r="AS183" i="3"/>
  <c r="AT183" i="3" s="1"/>
  <c r="AS212" i="3"/>
  <c r="AT212" i="3" s="1"/>
  <c r="AH247" i="3"/>
  <c r="AH251" i="3"/>
  <c r="AH262" i="3"/>
  <c r="AH268" i="3"/>
  <c r="AH301" i="3"/>
  <c r="AH336" i="3"/>
  <c r="AO486" i="3"/>
  <c r="AM491" i="3"/>
  <c r="AH496" i="3"/>
  <c r="AS496" i="3"/>
  <c r="AT496" i="3" s="1"/>
  <c r="AM499" i="3"/>
  <c r="AH529" i="3"/>
  <c r="AH560" i="3"/>
  <c r="AU594" i="3"/>
  <c r="AH600" i="3"/>
  <c r="AO755" i="3"/>
  <c r="AH761" i="3"/>
  <c r="AS761" i="3"/>
  <c r="AT761" i="3" s="1"/>
  <c r="AH765" i="3"/>
  <c r="AH772" i="3"/>
  <c r="AH776" i="3"/>
  <c r="AS799" i="3"/>
  <c r="AT799" i="3" s="1"/>
  <c r="AS803" i="3"/>
  <c r="AT803" i="3" s="1"/>
  <c r="AS806" i="3"/>
  <c r="AT806" i="3" s="1"/>
  <c r="AH818" i="3"/>
  <c r="AH822" i="3"/>
  <c r="AO853" i="3"/>
  <c r="AU894" i="3"/>
  <c r="AH896" i="3"/>
  <c r="AM933" i="3"/>
  <c r="AM944" i="3"/>
  <c r="AS945" i="3"/>
  <c r="AT945" i="3" s="1"/>
  <c r="AS997" i="3"/>
  <c r="AT997" i="3" s="1"/>
  <c r="AM999" i="3"/>
  <c r="AH1058" i="3"/>
  <c r="AH1069" i="3"/>
  <c r="AM1081" i="3"/>
  <c r="AM1135" i="3"/>
  <c r="AS1137" i="3"/>
  <c r="AT1137" i="3" s="1"/>
  <c r="AM1147" i="3"/>
  <c r="AS1174" i="3"/>
  <c r="AT1174" i="3" s="1"/>
  <c r="AS1208" i="3"/>
  <c r="AT1208" i="3" s="1"/>
  <c r="AO1267" i="3"/>
  <c r="AH1270" i="3"/>
  <c r="AM1276" i="3"/>
  <c r="AS1324" i="3"/>
  <c r="AT1324" i="3" s="1"/>
  <c r="AM1326" i="3"/>
  <c r="AH1332" i="3"/>
  <c r="AS1332" i="3"/>
  <c r="AT1332" i="3" s="1"/>
  <c r="AM1334" i="3"/>
  <c r="AH1425" i="3"/>
  <c r="AS1441" i="3"/>
  <c r="AT1441" i="3" s="1"/>
  <c r="AH1444" i="3"/>
  <c r="AH1467" i="3"/>
  <c r="AO1474" i="3"/>
  <c r="AH1483" i="3"/>
  <c r="AS1564" i="3"/>
  <c r="AT1564" i="3" s="1"/>
  <c r="AO1565" i="3"/>
  <c r="AM1764" i="3"/>
  <c r="AH1804" i="3"/>
  <c r="AM1813" i="3"/>
  <c r="AO1824" i="3"/>
  <c r="AS1882" i="3"/>
  <c r="AT1882" i="3" s="1"/>
  <c r="AM1906" i="3"/>
  <c r="AS1919" i="3"/>
  <c r="AT1919" i="3" s="1"/>
  <c r="AS1920" i="3"/>
  <c r="AT1920" i="3" s="1"/>
  <c r="AM1921" i="3"/>
  <c r="AU1925" i="3"/>
  <c r="AS1928" i="3"/>
  <c r="AT1928" i="3" s="1"/>
  <c r="AM1929" i="3"/>
  <c r="AS1970" i="3"/>
  <c r="AT1970" i="3" s="1"/>
  <c r="AS2110" i="3"/>
  <c r="AT2110" i="3" s="1"/>
  <c r="AS2127" i="3"/>
  <c r="AT2127" i="3" s="1"/>
  <c r="AM2170" i="3"/>
  <c r="AS2263" i="3"/>
  <c r="AT2263" i="3" s="1"/>
  <c r="AM2265" i="3"/>
  <c r="AM2250" i="3"/>
  <c r="AM2304" i="3"/>
  <c r="AU2312" i="3"/>
  <c r="AH2313" i="3"/>
  <c r="AS2321" i="3"/>
  <c r="AT2321" i="3" s="1"/>
  <c r="AO2322" i="3"/>
  <c r="AS2332" i="3"/>
  <c r="AT2332" i="3" s="1"/>
  <c r="AH2378" i="3"/>
  <c r="AS2415" i="3"/>
  <c r="AT2415" i="3" s="1"/>
  <c r="AS2460" i="3"/>
  <c r="AT2460" i="3" s="1"/>
  <c r="AM2477" i="3"/>
  <c r="AM2481" i="3"/>
  <c r="AH2491" i="3"/>
  <c r="AS2533" i="3"/>
  <c r="AT2533" i="3" s="1"/>
  <c r="AH2571" i="3"/>
  <c r="AH2634" i="3"/>
  <c r="AH2672" i="3"/>
  <c r="AS2691" i="3"/>
  <c r="AT2691" i="3" s="1"/>
  <c r="AH2705" i="3"/>
  <c r="AS2712" i="3"/>
  <c r="AT2712" i="3" s="1"/>
  <c r="AU2797" i="3"/>
  <c r="AU2844" i="3"/>
  <c r="AS2850" i="3"/>
  <c r="AT2850" i="3" s="1"/>
  <c r="AH2851" i="3"/>
  <c r="AS2856" i="3"/>
  <c r="AT2856" i="3" s="1"/>
  <c r="AO2857" i="3"/>
  <c r="AS2883" i="3"/>
  <c r="AT2883" i="3" s="1"/>
  <c r="AS2887" i="3"/>
  <c r="AT2887" i="3" s="1"/>
  <c r="AO2898" i="3"/>
  <c r="AM2926" i="3"/>
  <c r="AH2250" i="3"/>
  <c r="AH2292" i="3"/>
  <c r="AS2378" i="3"/>
  <c r="AT2378" i="3" s="1"/>
  <c r="AM2380" i="3"/>
  <c r="AH2421" i="3"/>
  <c r="AS2471" i="3"/>
  <c r="AT2471" i="3" s="1"/>
  <c r="AH2507" i="3"/>
  <c r="AO2529" i="3"/>
  <c r="AH2555" i="3"/>
  <c r="AH2563" i="3"/>
  <c r="AS2567" i="3"/>
  <c r="AT2567" i="3" s="1"/>
  <c r="AS2581" i="3"/>
  <c r="AT2581" i="3" s="1"/>
  <c r="AS2657" i="3"/>
  <c r="AT2657" i="3" s="1"/>
  <c r="AS2672" i="3"/>
  <c r="AT2672" i="3" s="1"/>
  <c r="AO2673" i="3"/>
  <c r="AH2698" i="3"/>
  <c r="AS2739" i="3"/>
  <c r="AT2739" i="3" s="1"/>
  <c r="AS2780" i="3"/>
  <c r="AT2780" i="3" s="1"/>
  <c r="AS2789" i="3"/>
  <c r="AT2789" i="3" s="1"/>
  <c r="AS2792" i="3"/>
  <c r="AT2792" i="3" s="1"/>
  <c r="AH2812" i="3"/>
  <c r="AH2833" i="3"/>
  <c r="AH2837" i="3"/>
  <c r="AO2846" i="3"/>
  <c r="AO2856" i="3"/>
  <c r="AM2857" i="3"/>
  <c r="AS2866" i="3"/>
  <c r="AT2866" i="3" s="1"/>
  <c r="AM2876" i="3"/>
  <c r="AS3142" i="3"/>
  <c r="AT3142" i="3" s="1"/>
  <c r="AS1456" i="3"/>
  <c r="AT1456" i="3" s="1"/>
  <c r="AS1543" i="3"/>
  <c r="AT1543" i="3" s="1"/>
  <c r="AM1545" i="3"/>
  <c r="AH1555" i="3"/>
  <c r="AH1563" i="3"/>
  <c r="AS1596" i="3"/>
  <c r="AT1596" i="3" s="1"/>
  <c r="AO1627" i="3"/>
  <c r="AS1630" i="3"/>
  <c r="AT1630" i="3" s="1"/>
  <c r="AH1634" i="3"/>
  <c r="AU1657" i="3"/>
  <c r="AU1663" i="3"/>
  <c r="AH1664" i="3"/>
  <c r="AS1664" i="3"/>
  <c r="AT1664" i="3" s="1"/>
  <c r="AU1671" i="3"/>
  <c r="AS1672" i="3"/>
  <c r="AT1672" i="3" s="1"/>
  <c r="AM1681" i="3"/>
  <c r="AH1687" i="3"/>
  <c r="AS1702" i="3"/>
  <c r="AT1702" i="3" s="1"/>
  <c r="AS1709" i="3"/>
  <c r="AT1709" i="3" s="1"/>
  <c r="AM1713" i="3"/>
  <c r="AM1717" i="3"/>
  <c r="AS1735" i="3"/>
  <c r="AT1735" i="3" s="1"/>
  <c r="AO1744" i="3"/>
  <c r="AS1746" i="3"/>
  <c r="AT1746" i="3" s="1"/>
  <c r="AM1748" i="3"/>
  <c r="AM1751" i="3"/>
  <c r="AM1760" i="3"/>
  <c r="AM1839" i="3"/>
  <c r="AH1888" i="3"/>
  <c r="AS1896" i="3"/>
  <c r="AT1896" i="3" s="1"/>
  <c r="AH1944" i="3"/>
  <c r="AS1957" i="3"/>
  <c r="AT1957" i="3" s="1"/>
  <c r="AS1989" i="3"/>
  <c r="AT1989" i="3" s="1"/>
  <c r="AS1993" i="3"/>
  <c r="AT1993" i="3" s="1"/>
  <c r="AS2004" i="3"/>
  <c r="AT2004" i="3" s="1"/>
  <c r="AS2020" i="3"/>
  <c r="AT2020" i="3" s="1"/>
  <c r="AS2036" i="3"/>
  <c r="AT2036" i="3" s="1"/>
  <c r="AH2084" i="3"/>
  <c r="AS2121" i="3"/>
  <c r="AT2121" i="3" s="1"/>
  <c r="AS2128" i="3"/>
  <c r="AT2128" i="3" s="1"/>
  <c r="AM2131" i="3"/>
  <c r="AM2162" i="3"/>
  <c r="AM2167" i="3"/>
  <c r="AH2339" i="3"/>
  <c r="AH2353" i="3"/>
  <c r="AM2453" i="3"/>
  <c r="AS2459" i="3"/>
  <c r="AT2459" i="3" s="1"/>
  <c r="AM2461" i="3"/>
  <c r="AH2473" i="3"/>
  <c r="AS2551" i="3"/>
  <c r="AT2551" i="3" s="1"/>
  <c r="AM2561" i="3"/>
  <c r="AM2572" i="3"/>
  <c r="AS2597" i="3"/>
  <c r="AT2597" i="3" s="1"/>
  <c r="AM2598" i="3"/>
  <c r="AH2602" i="3"/>
  <c r="AM2604" i="3"/>
  <c r="AH2655" i="3"/>
  <c r="AS2698" i="3"/>
  <c r="AT2698" i="3" s="1"/>
  <c r="AH2732" i="3"/>
  <c r="AH2745" i="3"/>
  <c r="AS2753" i="3"/>
  <c r="AT2753" i="3" s="1"/>
  <c r="AS2784" i="3"/>
  <c r="AT2784" i="3" s="1"/>
  <c r="AU2337" i="3"/>
  <c r="AU2363" i="3"/>
  <c r="AM2382" i="3"/>
  <c r="AU2731" i="3"/>
  <c r="AH2231" i="3"/>
  <c r="AS2261" i="3"/>
  <c r="AT2261" i="3" s="1"/>
  <c r="AS2273" i="3"/>
  <c r="AT2273" i="3" s="1"/>
  <c r="AO2288" i="3"/>
  <c r="AH2291" i="3"/>
  <c r="AM2299" i="3"/>
  <c r="AO2381" i="3"/>
  <c r="AS2482" i="3"/>
  <c r="AT2482" i="3" s="1"/>
  <c r="AM2484" i="3"/>
  <c r="AS2490" i="3"/>
  <c r="AT2490" i="3" s="1"/>
  <c r="AS2499" i="3"/>
  <c r="AT2499" i="3" s="1"/>
  <c r="AM2537" i="3"/>
  <c r="AS2593" i="3"/>
  <c r="AT2593" i="3" s="1"/>
  <c r="AS2625" i="3"/>
  <c r="AT2625" i="3" s="1"/>
  <c r="AS2638" i="3"/>
  <c r="AT2638" i="3" s="1"/>
  <c r="AS2686" i="3"/>
  <c r="AT2686" i="3" s="1"/>
  <c r="AS2701" i="3"/>
  <c r="AT2701" i="3" s="1"/>
  <c r="AO2708" i="3"/>
  <c r="AU2709" i="3"/>
  <c r="AS2811" i="3"/>
  <c r="AT2811" i="3" s="1"/>
  <c r="AS2825" i="3"/>
  <c r="AT2825" i="3" s="1"/>
  <c r="AS2828" i="3"/>
  <c r="AT2828" i="3" s="1"/>
  <c r="AS2858" i="3"/>
  <c r="AT2858" i="3" s="1"/>
  <c r="AM2882" i="3"/>
  <c r="AH2902" i="3"/>
  <c r="AS2196" i="3"/>
  <c r="AT2196" i="3" s="1"/>
  <c r="AU2200" i="3"/>
  <c r="AS2212" i="3"/>
  <c r="AT2212" i="3" s="1"/>
  <c r="AH2249" i="3"/>
  <c r="AH2272" i="3"/>
  <c r="AH2333" i="3"/>
  <c r="AH2412" i="3"/>
  <c r="AM2429" i="3"/>
  <c r="AH2437" i="3"/>
  <c r="AH2445" i="3"/>
  <c r="AH2453" i="3"/>
  <c r="AO2462" i="3"/>
  <c r="AM2488" i="3"/>
  <c r="AS2498" i="3"/>
  <c r="AT2498" i="3" s="1"/>
  <c r="AO2546" i="3"/>
  <c r="AM2547" i="3"/>
  <c r="AO2721" i="3"/>
  <c r="AH2723" i="3"/>
  <c r="AS2747" i="3"/>
  <c r="AT2747" i="3" s="1"/>
  <c r="AH2814" i="3"/>
  <c r="AH2827" i="3"/>
  <c r="AO2832" i="3"/>
  <c r="AS2871" i="3"/>
  <c r="AT2871" i="3" s="1"/>
  <c r="AM2889" i="3"/>
  <c r="AM2927" i="3"/>
  <c r="AS2933" i="3"/>
  <c r="AT2933" i="3" s="1"/>
  <c r="AM1555" i="3"/>
  <c r="AH1557" i="3"/>
  <c r="AS1579" i="3"/>
  <c r="AT1579" i="3" s="1"/>
  <c r="AH1582" i="3"/>
  <c r="AS1690" i="3"/>
  <c r="AT1690" i="3" s="1"/>
  <c r="AU1692" i="3"/>
  <c r="AH1736" i="3"/>
  <c r="AO1797" i="3"/>
  <c r="AM1806" i="3"/>
  <c r="AM1834" i="3"/>
  <c r="AS1838" i="3"/>
  <c r="AT1838" i="3" s="1"/>
  <c r="AH1855" i="3"/>
  <c r="AH1893" i="3"/>
  <c r="AH1905" i="3"/>
  <c r="AU1909" i="3"/>
  <c r="AH1938" i="3"/>
  <c r="AH1949" i="3"/>
  <c r="AS1994" i="3"/>
  <c r="AT1994" i="3" s="1"/>
  <c r="AM2016" i="3"/>
  <c r="AS2021" i="3"/>
  <c r="AT2021" i="3" s="1"/>
  <c r="AS2027" i="3"/>
  <c r="AT2027" i="3" s="1"/>
  <c r="AS2033" i="3"/>
  <c r="AT2033" i="3" s="1"/>
  <c r="AH2090" i="3"/>
  <c r="AH2094" i="3"/>
  <c r="AH2101" i="3"/>
  <c r="AS2105" i="3"/>
  <c r="AT2105" i="3" s="1"/>
  <c r="AS2112" i="3"/>
  <c r="AT2112" i="3" s="1"/>
  <c r="AS2115" i="3"/>
  <c r="AT2115" i="3" s="1"/>
  <c r="AM2125" i="3"/>
  <c r="AS2131" i="3"/>
  <c r="AT2131" i="3" s="1"/>
  <c r="AH2141" i="3"/>
  <c r="AH2171" i="3"/>
  <c r="AS2184" i="3"/>
  <c r="AT2184" i="3" s="1"/>
  <c r="AH2238" i="3"/>
  <c r="AS2255" i="3"/>
  <c r="AT2255" i="3" s="1"/>
  <c r="AO2265" i="3"/>
  <c r="AH2347" i="3"/>
  <c r="AH2354" i="3"/>
  <c r="AH2362" i="3"/>
  <c r="AS2399" i="3"/>
  <c r="AT2399" i="3" s="1"/>
  <c r="AM2414" i="3"/>
  <c r="AM2418" i="3"/>
  <c r="AM2422" i="3"/>
  <c r="AH2430" i="3"/>
  <c r="AS2440" i="3"/>
  <c r="AT2440" i="3" s="1"/>
  <c r="AM2454" i="3"/>
  <c r="AS2489" i="3"/>
  <c r="AT2489" i="3" s="1"/>
  <c r="AS2537" i="3"/>
  <c r="AT2537" i="3" s="1"/>
  <c r="AS2601" i="3"/>
  <c r="AT2601" i="3" s="1"/>
  <c r="AM2609" i="3"/>
  <c r="AS2628" i="3"/>
  <c r="AT2628" i="3" s="1"/>
  <c r="AH2632" i="3"/>
  <c r="AH2651" i="3"/>
  <c r="AH2658" i="3"/>
  <c r="AS2679" i="3"/>
  <c r="AT2679" i="3" s="1"/>
  <c r="AH2699" i="3"/>
  <c r="AS2720" i="3"/>
  <c r="AT2720" i="3" s="1"/>
  <c r="AH2730" i="3"/>
  <c r="AO2734" i="3"/>
  <c r="AH2736" i="3"/>
  <c r="AU2768" i="3"/>
  <c r="AS2785" i="3"/>
  <c r="AT2785" i="3" s="1"/>
  <c r="AM2808" i="3"/>
  <c r="AS2910" i="3"/>
  <c r="AT2910" i="3" s="1"/>
  <c r="AH2932" i="3"/>
  <c r="AM2934" i="3"/>
  <c r="AM2980" i="3"/>
  <c r="AO2980" i="3"/>
  <c r="AM2933" i="3"/>
  <c r="AS2934" i="3"/>
  <c r="AT2934" i="3" s="1"/>
  <c r="AH2953" i="3"/>
  <c r="AH2956" i="3"/>
  <c r="AO2962" i="3"/>
  <c r="AH2965" i="3"/>
  <c r="AH2985" i="3"/>
  <c r="AM3005" i="3"/>
  <c r="AH3031" i="3"/>
  <c r="AH3084" i="3"/>
  <c r="AS3103" i="3"/>
  <c r="AT3103" i="3" s="1"/>
  <c r="AH3121" i="3"/>
  <c r="AH3138" i="3"/>
  <c r="AH3146" i="3"/>
  <c r="AH3176" i="3"/>
  <c r="AO3193" i="3"/>
  <c r="AH3228" i="3"/>
  <c r="AS3270" i="3"/>
  <c r="AT3270" i="3" s="1"/>
  <c r="AS3278" i="3"/>
  <c r="AT3278" i="3" s="1"/>
  <c r="AM3299" i="3"/>
  <c r="AS3301" i="3"/>
  <c r="AT3301" i="3" s="1"/>
  <c r="AS3340" i="3"/>
  <c r="AT3340" i="3" s="1"/>
  <c r="AO3341" i="3"/>
  <c r="AM3342" i="3"/>
  <c r="AH3343" i="3"/>
  <c r="AU3374" i="3"/>
  <c r="AS3380" i="3"/>
  <c r="AT3380" i="3" s="1"/>
  <c r="AH3419" i="3"/>
  <c r="AH3480" i="3"/>
  <c r="AS3564" i="3"/>
  <c r="AT3564" i="3" s="1"/>
  <c r="AH3601" i="3"/>
  <c r="AU3616" i="3"/>
  <c r="AS3617" i="3"/>
  <c r="AT3617" i="3" s="1"/>
  <c r="AM3670" i="3"/>
  <c r="AS3683" i="3"/>
  <c r="AT3683" i="3" s="1"/>
  <c r="AM3765" i="3"/>
  <c r="AH3803" i="3"/>
  <c r="AS3823" i="3"/>
  <c r="AT3823" i="3" s="1"/>
  <c r="AM3860" i="3"/>
  <c r="AS3898" i="3"/>
  <c r="AT3898" i="3" s="1"/>
  <c r="AH3905" i="3"/>
  <c r="AS3906" i="3"/>
  <c r="AT3906" i="3" s="1"/>
  <c r="AM3908" i="3"/>
  <c r="AM3911" i="3"/>
  <c r="AO3930" i="3"/>
  <c r="AM2921" i="3"/>
  <c r="AM2955" i="3"/>
  <c r="AH2972" i="3"/>
  <c r="AM3025" i="3"/>
  <c r="AM3028" i="3"/>
  <c r="AS3087" i="3"/>
  <c r="AT3087" i="3" s="1"/>
  <c r="AS3134" i="3"/>
  <c r="AT3134" i="3" s="1"/>
  <c r="AH3141" i="3"/>
  <c r="AM3147" i="3"/>
  <c r="AS3150" i="3"/>
  <c r="AT3150" i="3" s="1"/>
  <c r="AH3158" i="3"/>
  <c r="AM3164" i="3"/>
  <c r="AS3186" i="3"/>
  <c r="AT3186" i="3" s="1"/>
  <c r="AO3188" i="3"/>
  <c r="AS3191" i="3"/>
  <c r="AT3191" i="3" s="1"/>
  <c r="AM3200" i="3"/>
  <c r="AH3250" i="3"/>
  <c r="AS3255" i="3"/>
  <c r="AT3255" i="3" s="1"/>
  <c r="AS3262" i="3"/>
  <c r="AT3262" i="3" s="1"/>
  <c r="AH3266" i="3"/>
  <c r="AH3326" i="3"/>
  <c r="AM3341" i="3"/>
  <c r="AS3347" i="3"/>
  <c r="AT3347" i="3" s="1"/>
  <c r="AM3357" i="3"/>
  <c r="AM3377" i="3"/>
  <c r="AS3388" i="3"/>
  <c r="AT3388" i="3" s="1"/>
  <c r="AS3393" i="3"/>
  <c r="AT3393" i="3" s="1"/>
  <c r="AS3415" i="3"/>
  <c r="AT3415" i="3" s="1"/>
  <c r="AH3476" i="3"/>
  <c r="AM3479" i="3"/>
  <c r="AS3480" i="3"/>
  <c r="AT3480" i="3" s="1"/>
  <c r="AM3568" i="3"/>
  <c r="AS3589" i="3"/>
  <c r="AT3589" i="3" s="1"/>
  <c r="AH3613" i="3"/>
  <c r="AH3623" i="3"/>
  <c r="AH3644" i="3"/>
  <c r="AM3650" i="3"/>
  <c r="AS3656" i="3"/>
  <c r="AT3656" i="3" s="1"/>
  <c r="AM3692" i="3"/>
  <c r="AH3701" i="3"/>
  <c r="AH3721" i="3"/>
  <c r="AM3724" i="3"/>
  <c r="AM3728" i="3"/>
  <c r="AS3758" i="3"/>
  <c r="AT3758" i="3" s="1"/>
  <c r="AH3766" i="3"/>
  <c r="AH3798" i="3"/>
  <c r="AH3834" i="3"/>
  <c r="AS3843" i="3"/>
  <c r="AT3843" i="3" s="1"/>
  <c r="AS3851" i="3"/>
  <c r="AT3851" i="3" s="1"/>
  <c r="AS3858" i="3"/>
  <c r="AT3858" i="3" s="1"/>
  <c r="AS3866" i="3"/>
  <c r="AT3866" i="3" s="1"/>
  <c r="AM3895" i="3"/>
  <c r="AH3897" i="3"/>
  <c r="AO3945" i="3"/>
  <c r="AO3767" i="3"/>
  <c r="AO3769" i="3"/>
  <c r="AM3813" i="3"/>
  <c r="AO3827" i="3"/>
  <c r="AU3832" i="3"/>
  <c r="AS2709" i="3"/>
  <c r="AT2709" i="3" s="1"/>
  <c r="AS2722" i="3"/>
  <c r="AT2722" i="3" s="1"/>
  <c r="AH2797" i="3"/>
  <c r="AH2805" i="3"/>
  <c r="AS2891" i="3"/>
  <c r="AT2891" i="3" s="1"/>
  <c r="AM2912" i="3"/>
  <c r="AH2941" i="3"/>
  <c r="AS2964" i="3"/>
  <c r="AT2964" i="3" s="1"/>
  <c r="AU2966" i="3"/>
  <c r="AS2968" i="3"/>
  <c r="AT2968" i="3" s="1"/>
  <c r="AO2972" i="3"/>
  <c r="AS2984" i="3"/>
  <c r="AT2984" i="3" s="1"/>
  <c r="AH3006" i="3"/>
  <c r="AM3013" i="3"/>
  <c r="AH3018" i="3"/>
  <c r="AH3046" i="3"/>
  <c r="AH3050" i="3"/>
  <c r="AS3063" i="3"/>
  <c r="AT3063" i="3" s="1"/>
  <c r="AO3069" i="3"/>
  <c r="AH3079" i="3"/>
  <c r="AM3082" i="3"/>
  <c r="AH3224" i="3"/>
  <c r="AU3247" i="3"/>
  <c r="AS3265" i="3"/>
  <c r="AT3265" i="3" s="1"/>
  <c r="AS3321" i="3"/>
  <c r="AT3321" i="3" s="1"/>
  <c r="AO3322" i="3"/>
  <c r="AM3327" i="3"/>
  <c r="AS3328" i="3"/>
  <c r="AT3328" i="3" s="1"/>
  <c r="AH3331" i="3"/>
  <c r="AM3353" i="3"/>
  <c r="AM3381" i="3"/>
  <c r="AM3390" i="3"/>
  <c r="AS3404" i="3"/>
  <c r="AT3404" i="3" s="1"/>
  <c r="AM3412" i="3"/>
  <c r="AS3483" i="3"/>
  <c r="AT3483" i="3" s="1"/>
  <c r="AH3487" i="3"/>
  <c r="AS3487" i="3"/>
  <c r="AT3487" i="3" s="1"/>
  <c r="AH3507" i="3"/>
  <c r="AO3542" i="3"/>
  <c r="AH3545" i="3"/>
  <c r="AO3546" i="3"/>
  <c r="AH3548" i="3"/>
  <c r="AM3571" i="3"/>
  <c r="AS3573" i="3"/>
  <c r="AT3573" i="3" s="1"/>
  <c r="AM3579" i="3"/>
  <c r="AS3588" i="3"/>
  <c r="AT3588" i="3" s="1"/>
  <c r="AM3590" i="3"/>
  <c r="AS3592" i="3"/>
  <c r="AT3592" i="3" s="1"/>
  <c r="AS3596" i="3"/>
  <c r="AT3596" i="3" s="1"/>
  <c r="AM3636" i="3"/>
  <c r="AU3648" i="3"/>
  <c r="AM3653" i="3"/>
  <c r="AS3659" i="3"/>
  <c r="AT3659" i="3" s="1"/>
  <c r="AU3713" i="3"/>
  <c r="AS3757" i="3"/>
  <c r="AT3757" i="3" s="1"/>
  <c r="AM3759" i="3"/>
  <c r="AH3779" i="3"/>
  <c r="AU3799" i="3"/>
  <c r="AH3801" i="3"/>
  <c r="AS3842" i="3"/>
  <c r="AT3842" i="3" s="1"/>
  <c r="AM3848" i="3"/>
  <c r="AS3853" i="3"/>
  <c r="AT3853" i="3" s="1"/>
  <c r="AM3855" i="3"/>
  <c r="AO3905" i="3"/>
  <c r="AM3906" i="3"/>
  <c r="AU3921" i="3"/>
  <c r="AM3933" i="3"/>
  <c r="AS2937" i="3"/>
  <c r="AT2937" i="3" s="1"/>
  <c r="AM2939" i="3"/>
  <c r="AH2963" i="3"/>
  <c r="AO2968" i="3"/>
  <c r="AO3019" i="3"/>
  <c r="AS3071" i="3"/>
  <c r="AT3071" i="3" s="1"/>
  <c r="AS3109" i="3"/>
  <c r="AT3109" i="3" s="1"/>
  <c r="AS3156" i="3"/>
  <c r="AT3156" i="3" s="1"/>
  <c r="AH3160" i="3"/>
  <c r="AS3164" i="3"/>
  <c r="AT3164" i="3" s="1"/>
  <c r="AM3168" i="3"/>
  <c r="AH3177" i="3"/>
  <c r="AH3217" i="3"/>
  <c r="AS3217" i="3"/>
  <c r="AT3217" i="3" s="1"/>
  <c r="AM3222" i="3"/>
  <c r="AM3259" i="3"/>
  <c r="AO3300" i="3"/>
  <c r="AO3313" i="3"/>
  <c r="AO3335" i="3"/>
  <c r="AH3342" i="3"/>
  <c r="AM3344" i="3"/>
  <c r="AM3348" i="3"/>
  <c r="AS3377" i="3"/>
  <c r="AT3377" i="3" s="1"/>
  <c r="AO3414" i="3"/>
  <c r="AS3459" i="3"/>
  <c r="AT3459" i="3" s="1"/>
  <c r="AS3463" i="3"/>
  <c r="AT3463" i="3" s="1"/>
  <c r="AH3470" i="3"/>
  <c r="AH3485" i="3"/>
  <c r="AU3503" i="3"/>
  <c r="AU3517" i="3"/>
  <c r="AS3521" i="3"/>
  <c r="AT3521" i="3" s="1"/>
  <c r="AS3540" i="3"/>
  <c r="AT3540" i="3" s="1"/>
  <c r="AO3592" i="3"/>
  <c r="AH3657" i="3"/>
  <c r="AS3700" i="3"/>
  <c r="AT3700" i="3" s="1"/>
  <c r="AH3716" i="3"/>
  <c r="AH3756" i="3"/>
  <c r="AH3836" i="3"/>
  <c r="AH3841" i="3"/>
  <c r="AO3842" i="3"/>
  <c r="AH3864" i="3"/>
  <c r="AH3867" i="3"/>
  <c r="AO3006" i="3"/>
  <c r="AS3045" i="3"/>
  <c r="AT3045" i="3" s="1"/>
  <c r="AM3059" i="3"/>
  <c r="AS3085" i="3"/>
  <c r="AT3085" i="3" s="1"/>
  <c r="AS3129" i="3"/>
  <c r="AT3129" i="3" s="1"/>
  <c r="AH3151" i="3"/>
  <c r="AM3154" i="3"/>
  <c r="AS3190" i="3"/>
  <c r="AT3190" i="3" s="1"/>
  <c r="AS3201" i="3"/>
  <c r="AT3201" i="3" s="1"/>
  <c r="AH3209" i="3"/>
  <c r="AS3214" i="3"/>
  <c r="AT3214" i="3" s="1"/>
  <c r="AS3220" i="3"/>
  <c r="AT3220" i="3" s="1"/>
  <c r="AS3227" i="3"/>
  <c r="AT3227" i="3" s="1"/>
  <c r="AU3232" i="3"/>
  <c r="AH3268" i="3"/>
  <c r="AH3276" i="3"/>
  <c r="AH3279" i="3"/>
  <c r="AH3333" i="3"/>
  <c r="AM3355" i="3"/>
  <c r="AM3360" i="3"/>
  <c r="AM3379" i="3"/>
  <c r="AS3390" i="3"/>
  <c r="AT3390" i="3" s="1"/>
  <c r="AU3405" i="3"/>
  <c r="AS3406" i="3"/>
  <c r="AT3406" i="3" s="1"/>
  <c r="AS3412" i="3"/>
  <c r="AT3412" i="3" s="1"/>
  <c r="AM3421" i="3"/>
  <c r="AS3435" i="3"/>
  <c r="AT3435" i="3" s="1"/>
  <c r="AS3439" i="3"/>
  <c r="AT3439" i="3" s="1"/>
  <c r="AS3447" i="3"/>
  <c r="AT3447" i="3" s="1"/>
  <c r="AM3449" i="3"/>
  <c r="AS3455" i="3"/>
  <c r="AT3455" i="3" s="1"/>
  <c r="AS3470" i="3"/>
  <c r="AT3470" i="3" s="1"/>
  <c r="AS3474" i="3"/>
  <c r="AT3474" i="3" s="1"/>
  <c r="AH3502" i="3"/>
  <c r="AH3561" i="3"/>
  <c r="AS3637" i="3"/>
  <c r="AT3637" i="3" s="1"/>
  <c r="AH3653" i="3"/>
  <c r="AS3653" i="3"/>
  <c r="AT3653" i="3" s="1"/>
  <c r="AM3655" i="3"/>
  <c r="AH3695" i="3"/>
  <c r="AO3696" i="3"/>
  <c r="AH3710" i="3"/>
  <c r="AS3751" i="3"/>
  <c r="AT3751" i="3" s="1"/>
  <c r="AM3773" i="3"/>
  <c r="AH3778" i="3"/>
  <c r="AO3806" i="3"/>
  <c r="AM3807" i="3"/>
  <c r="AH3808" i="3"/>
  <c r="AM3854" i="3"/>
  <c r="AS3820" i="3"/>
  <c r="AT3820" i="3" s="1"/>
  <c r="AH3881" i="3"/>
  <c r="AS3888" i="3"/>
  <c r="AT3888" i="3" s="1"/>
  <c r="AS3895" i="3"/>
  <c r="AT3895" i="3" s="1"/>
  <c r="AS3945" i="3"/>
  <c r="AT3945" i="3" s="1"/>
  <c r="AS2633" i="3"/>
  <c r="AT2633" i="3" s="1"/>
  <c r="AH2717" i="3"/>
  <c r="AS2763" i="3"/>
  <c r="AT2763" i="3" s="1"/>
  <c r="AM2772" i="3"/>
  <c r="AS2783" i="3"/>
  <c r="AT2783" i="3" s="1"/>
  <c r="AO2789" i="3"/>
  <c r="AH2825" i="3"/>
  <c r="AS2862" i="3"/>
  <c r="AT2862" i="3" s="1"/>
  <c r="AH2865" i="3"/>
  <c r="AM2871" i="3"/>
  <c r="AH2888" i="3"/>
  <c r="AH2892" i="3"/>
  <c r="AS2909" i="3"/>
  <c r="AT2909" i="3" s="1"/>
  <c r="AH2912" i="3"/>
  <c r="AH2928" i="3"/>
  <c r="AH2942" i="3"/>
  <c r="AM2948" i="3"/>
  <c r="AH2977" i="3"/>
  <c r="AH2994" i="3"/>
  <c r="AH3034" i="3"/>
  <c r="AS3061" i="3"/>
  <c r="AT3061" i="3" s="1"/>
  <c r="AM3068" i="3"/>
  <c r="AM3091" i="3"/>
  <c r="AS3092" i="3"/>
  <c r="AT3092" i="3" s="1"/>
  <c r="AS3100" i="3"/>
  <c r="AT3100" i="3" s="1"/>
  <c r="AH3111" i="3"/>
  <c r="AO3112" i="3"/>
  <c r="AM3113" i="3"/>
  <c r="AH3159" i="3"/>
  <c r="AH3163" i="3"/>
  <c r="AS3163" i="3"/>
  <c r="AT3163" i="3" s="1"/>
  <c r="AS3170" i="3"/>
  <c r="AT3170" i="3" s="1"/>
  <c r="AO3276" i="3"/>
  <c r="AS3481" i="3"/>
  <c r="AT3481" i="3" s="1"/>
  <c r="AM3556" i="3"/>
  <c r="AS3559" i="3"/>
  <c r="AT3559" i="3" s="1"/>
  <c r="AU3568" i="3"/>
  <c r="AS3570" i="3"/>
  <c r="AT3570" i="3" s="1"/>
  <c r="AS3578" i="3"/>
  <c r="AT3578" i="3" s="1"/>
  <c r="AH3606" i="3"/>
  <c r="AH3610" i="3"/>
  <c r="AM3626" i="3"/>
  <c r="AM3633" i="3"/>
  <c r="AH3738" i="3"/>
  <c r="AH3743" i="3"/>
  <c r="AH3746" i="3"/>
  <c r="AO3751" i="3"/>
  <c r="AM3756" i="3"/>
  <c r="AS3763" i="3"/>
  <c r="AT3763" i="3" s="1"/>
  <c r="AS3770" i="3"/>
  <c r="AT3770" i="3" s="1"/>
  <c r="AM3772" i="3"/>
  <c r="AH3774" i="3"/>
  <c r="AM3783" i="3"/>
  <c r="AM3822" i="3"/>
  <c r="AH3839" i="3"/>
  <c r="AH3918" i="3"/>
  <c r="AS45" i="3"/>
  <c r="AT45" i="3" s="1"/>
  <c r="AO89" i="3"/>
  <c r="AO113" i="3"/>
  <c r="AS176" i="3"/>
  <c r="AT176" i="3" s="1"/>
  <c r="AH184" i="3"/>
  <c r="AU191" i="3"/>
  <c r="AO219" i="3"/>
  <c r="AU351" i="3"/>
  <c r="AM385" i="3"/>
  <c r="AH8" i="3"/>
  <c r="AM18" i="3"/>
  <c r="AM23" i="3"/>
  <c r="AS33" i="3"/>
  <c r="AT33" i="3" s="1"/>
  <c r="AH43" i="3"/>
  <c r="AM46" i="3"/>
  <c r="AO61" i="3"/>
  <c r="AU62" i="3"/>
  <c r="AH71" i="3"/>
  <c r="AU99" i="3"/>
  <c r="AH7" i="3"/>
  <c r="AO8" i="3"/>
  <c r="AS16" i="3"/>
  <c r="AT16" i="3" s="1"/>
  <c r="AU33" i="3"/>
  <c r="AS35" i="3"/>
  <c r="AT35" i="3" s="1"/>
  <c r="AS36" i="3"/>
  <c r="AT36" i="3" s="1"/>
  <c r="AO45" i="3"/>
  <c r="AO48" i="3"/>
  <c r="AH51" i="3"/>
  <c r="AS63" i="3"/>
  <c r="AT63" i="3" s="1"/>
  <c r="AU65" i="3"/>
  <c r="AS68" i="3"/>
  <c r="AT68" i="3" s="1"/>
  <c r="AS71" i="3"/>
  <c r="AT71" i="3" s="1"/>
  <c r="AM77" i="3"/>
  <c r="AS86" i="3"/>
  <c r="AT86" i="3" s="1"/>
  <c r="AO104" i="3"/>
  <c r="AO108" i="3"/>
  <c r="AO112" i="3"/>
  <c r="AH132" i="3"/>
  <c r="AS133" i="3"/>
  <c r="AT133" i="3" s="1"/>
  <c r="AM135" i="3"/>
  <c r="AO142" i="3"/>
  <c r="AH164" i="3"/>
  <c r="AO172" i="3"/>
  <c r="AH176" i="3"/>
  <c r="AH179" i="3"/>
  <c r="AM186" i="3"/>
  <c r="AS188" i="3"/>
  <c r="AT188" i="3" s="1"/>
  <c r="AM190" i="3"/>
  <c r="AO211" i="3"/>
  <c r="AO215" i="3"/>
  <c r="AO218" i="3"/>
  <c r="AS268" i="3"/>
  <c r="AT268" i="3" s="1"/>
  <c r="AO292" i="3"/>
  <c r="AO296" i="3"/>
  <c r="AM304" i="3"/>
  <c r="AS310" i="3"/>
  <c r="AT310" i="3" s="1"/>
  <c r="AO329" i="3"/>
  <c r="AH340" i="3"/>
  <c r="AU343" i="3"/>
  <c r="AS348" i="3"/>
  <c r="AT348" i="3" s="1"/>
  <c r="AO361" i="3"/>
  <c r="AS365" i="3"/>
  <c r="AT365" i="3" s="1"/>
  <c r="AU381" i="3"/>
  <c r="AH383" i="3"/>
  <c r="AH394" i="3"/>
  <c r="AH398" i="3"/>
  <c r="AS398" i="3"/>
  <c r="AT398" i="3" s="1"/>
  <c r="AS414" i="3"/>
  <c r="AT414" i="3" s="1"/>
  <c r="AM416" i="3"/>
  <c r="AS39" i="3"/>
  <c r="AT39" i="3" s="1"/>
  <c r="AS78" i="3"/>
  <c r="AT78" i="3" s="1"/>
  <c r="AS156" i="3"/>
  <c r="AT156" i="3" s="1"/>
  <c r="AH195" i="3"/>
  <c r="AH202" i="3"/>
  <c r="AH205" i="3"/>
  <c r="AS261" i="3"/>
  <c r="AT261" i="3" s="1"/>
  <c r="AS266" i="3"/>
  <c r="AT266" i="3" s="1"/>
  <c r="AH313" i="3"/>
  <c r="AH317" i="3"/>
  <c r="AS318" i="3"/>
  <c r="AT318" i="3" s="1"/>
  <c r="AO332" i="3"/>
  <c r="AM338" i="3"/>
  <c r="AH359" i="3"/>
  <c r="AH362" i="3"/>
  <c r="AH369" i="3"/>
  <c r="AU380" i="3"/>
  <c r="AH386" i="3"/>
  <c r="AM419" i="3"/>
  <c r="AO517" i="3"/>
  <c r="AS27" i="3"/>
  <c r="AT27" i="3" s="1"/>
  <c r="AS50" i="3"/>
  <c r="AT50" i="3" s="1"/>
  <c r="AM84" i="3"/>
  <c r="AS123" i="3"/>
  <c r="AT123" i="3" s="1"/>
  <c r="AM129" i="3"/>
  <c r="AH131" i="3"/>
  <c r="AS132" i="3"/>
  <c r="AT132" i="3" s="1"/>
  <c r="AS13" i="3"/>
  <c r="AT13" i="3" s="1"/>
  <c r="AO27" i="3"/>
  <c r="AH118" i="3"/>
  <c r="AH126" i="3"/>
  <c r="AO127" i="3"/>
  <c r="AS140" i="3"/>
  <c r="AT140" i="3" s="1"/>
  <c r="AM142" i="3"/>
  <c r="AS144" i="3"/>
  <c r="AT144" i="3" s="1"/>
  <c r="AH190" i="3"/>
  <c r="AU193" i="3"/>
  <c r="AH194" i="3"/>
  <c r="AS227" i="3"/>
  <c r="AT227" i="3" s="1"/>
  <c r="AM229" i="3"/>
  <c r="AH233" i="3"/>
  <c r="AO242" i="3"/>
  <c r="AH245" i="3"/>
  <c r="AS245" i="3"/>
  <c r="AT245" i="3" s="1"/>
  <c r="AO246" i="3"/>
  <c r="AU263" i="3"/>
  <c r="AS282" i="3"/>
  <c r="AT282" i="3" s="1"/>
  <c r="AM284" i="3"/>
  <c r="AS286" i="3"/>
  <c r="AT286" i="3" s="1"/>
  <c r="AM288" i="3"/>
  <c r="AS289" i="3"/>
  <c r="AT289" i="3" s="1"/>
  <c r="AM306" i="3"/>
  <c r="AH308" i="3"/>
  <c r="AS309" i="3"/>
  <c r="AT309" i="3" s="1"/>
  <c r="AM311" i="3"/>
  <c r="AH312" i="3"/>
  <c r="AH334" i="3"/>
  <c r="AH339" i="3"/>
  <c r="AM341" i="3"/>
  <c r="AO344" i="3"/>
  <c r="AU352" i="3"/>
  <c r="AU359" i="3"/>
  <c r="AS362" i="3"/>
  <c r="AT362" i="3" s="1"/>
  <c r="AS382" i="3"/>
  <c r="AT382" i="3" s="1"/>
  <c r="AS401" i="3"/>
  <c r="AT401" i="3" s="1"/>
  <c r="AH409" i="3"/>
  <c r="AS409" i="3"/>
  <c r="AT409" i="3" s="1"/>
  <c r="AS467" i="3"/>
  <c r="AT467" i="3" s="1"/>
  <c r="AU898" i="3"/>
  <c r="AM8" i="3"/>
  <c r="AM25" i="3"/>
  <c r="AM33" i="3"/>
  <c r="AO40" i="3"/>
  <c r="AH46" i="3"/>
  <c r="AM57" i="3"/>
  <c r="AU72" i="3"/>
  <c r="AH99" i="3"/>
  <c r="AS115" i="3"/>
  <c r="AT115" i="3" s="1"/>
  <c r="AM117" i="3"/>
  <c r="AU121" i="3"/>
  <c r="AM134" i="3"/>
  <c r="AS136" i="3"/>
  <c r="AT136" i="3" s="1"/>
  <c r="AM138" i="3"/>
  <c r="AM158" i="3"/>
  <c r="AH166" i="3"/>
  <c r="AH183" i="3"/>
  <c r="AS5" i="3"/>
  <c r="AT5" i="3" s="1"/>
  <c r="AS6" i="3"/>
  <c r="AT6" i="3" s="1"/>
  <c r="AM12" i="3"/>
  <c r="AS14" i="3"/>
  <c r="AT14" i="3" s="1"/>
  <c r="AM44" i="3"/>
  <c r="AM45" i="3"/>
  <c r="AH58" i="3"/>
  <c r="AH65" i="3"/>
  <c r="AM72" i="3"/>
  <c r="AU75" i="3"/>
  <c r="AS85" i="3"/>
  <c r="AT85" i="3" s="1"/>
  <c r="AM87" i="3"/>
  <c r="AO2" i="3"/>
  <c r="AO10" i="3"/>
  <c r="AH13" i="3"/>
  <c r="AM15" i="3"/>
  <c r="AS22" i="3"/>
  <c r="AT22" i="3" s="1"/>
  <c r="AS34" i="3"/>
  <c r="AT34" i="3" s="1"/>
  <c r="AS54" i="3"/>
  <c r="AT54" i="3" s="1"/>
  <c r="AS58" i="3"/>
  <c r="AT58" i="3" s="1"/>
  <c r="AM63" i="3"/>
  <c r="AS77" i="3"/>
  <c r="AT77" i="3" s="1"/>
  <c r="AU79" i="3"/>
  <c r="AS81" i="3"/>
  <c r="AT81" i="3" s="1"/>
  <c r="AH88" i="3"/>
  <c r="AM91" i="3"/>
  <c r="AO93" i="3"/>
  <c r="AS98" i="3"/>
  <c r="AT98" i="3" s="1"/>
  <c r="AH109" i="3"/>
  <c r="AS114" i="3"/>
  <c r="AT114" i="3" s="1"/>
  <c r="AM116" i="3"/>
  <c r="AS118" i="3"/>
  <c r="AT118" i="3" s="1"/>
  <c r="AU120" i="3"/>
  <c r="AH121" i="3"/>
  <c r="AH129" i="3"/>
  <c r="AH150" i="3"/>
  <c r="AS150" i="3"/>
  <c r="AT150" i="3" s="1"/>
  <c r="AO151" i="3"/>
  <c r="AS155" i="3"/>
  <c r="AT155" i="3" s="1"/>
  <c r="AM157" i="3"/>
  <c r="AS159" i="3"/>
  <c r="AT159" i="3" s="1"/>
  <c r="AO160" i="3"/>
  <c r="AH173" i="3"/>
  <c r="AH182" i="3"/>
  <c r="AO191" i="3"/>
  <c r="AO198" i="3"/>
  <c r="AS220" i="3"/>
  <c r="AT220" i="3" s="1"/>
  <c r="AM221" i="3"/>
  <c r="AM224" i="3"/>
  <c r="AS274" i="3"/>
  <c r="AT274" i="3" s="1"/>
  <c r="AH281" i="3"/>
  <c r="AO374" i="3"/>
  <c r="AU51" i="3"/>
  <c r="AU55" i="3"/>
  <c r="AO81" i="3"/>
  <c r="AU82" i="3"/>
  <c r="AO118" i="3"/>
  <c r="AU145" i="3"/>
  <c r="AO155" i="3"/>
  <c r="AS178" i="3"/>
  <c r="AT178" i="3" s="1"/>
  <c r="AM180" i="3"/>
  <c r="AO186" i="3"/>
  <c r="AH189" i="3"/>
  <c r="AS189" i="3"/>
  <c r="AT189" i="3" s="1"/>
  <c r="AO190" i="3"/>
  <c r="AS194" i="3"/>
  <c r="AT194" i="3" s="1"/>
  <c r="AM196" i="3"/>
  <c r="AS197" i="3"/>
  <c r="AT197" i="3" s="1"/>
  <c r="AH200" i="3"/>
  <c r="AS226" i="3"/>
  <c r="AT226" i="3" s="1"/>
  <c r="AM228" i="3"/>
  <c r="AS230" i="3"/>
  <c r="AT230" i="3" s="1"/>
  <c r="AM232" i="3"/>
  <c r="AS237" i="3"/>
  <c r="AT237" i="3" s="1"/>
  <c r="AO245" i="3"/>
  <c r="AS256" i="3"/>
  <c r="AT256" i="3" s="1"/>
  <c r="AM258" i="3"/>
  <c r="AO265" i="3"/>
  <c r="AS278" i="3"/>
  <c r="AT278" i="3" s="1"/>
  <c r="AM280" i="3"/>
  <c r="AU283" i="3"/>
  <c r="AH284" i="3"/>
  <c r="AS285" i="3"/>
  <c r="AT285" i="3" s="1"/>
  <c r="AM287" i="3"/>
  <c r="AM299" i="3"/>
  <c r="AH307" i="3"/>
  <c r="AH316" i="3"/>
  <c r="AH323" i="3"/>
  <c r="AH333" i="3"/>
  <c r="AS333" i="3"/>
  <c r="AT333" i="3" s="1"/>
  <c r="AO339" i="3"/>
  <c r="AS346" i="3"/>
  <c r="AT346" i="3" s="1"/>
  <c r="AS433" i="3"/>
  <c r="AT433" i="3" s="1"/>
  <c r="AH457" i="3"/>
  <c r="AO461" i="3"/>
  <c r="AO22" i="3"/>
  <c r="AH48" i="3"/>
  <c r="AS57" i="3"/>
  <c r="AT57" i="3" s="1"/>
  <c r="AU59" i="3"/>
  <c r="AS61" i="3"/>
  <c r="AT61" i="3" s="1"/>
  <c r="AS64" i="3"/>
  <c r="AT64" i="3" s="1"/>
  <c r="AS88" i="3"/>
  <c r="AT88" i="3" s="1"/>
  <c r="AM90" i="3"/>
  <c r="AS97" i="3"/>
  <c r="AT97" i="3" s="1"/>
  <c r="AH104" i="3"/>
  <c r="AU106" i="3"/>
  <c r="AS130" i="3"/>
  <c r="AT130" i="3" s="1"/>
  <c r="AM132" i="3"/>
  <c r="AS134" i="3"/>
  <c r="AT134" i="3" s="1"/>
  <c r="AM136" i="3"/>
  <c r="AO140" i="3"/>
  <c r="AH153" i="3"/>
  <c r="AM198" i="3"/>
  <c r="AH211" i="3"/>
  <c r="AU214" i="3"/>
  <c r="AH218" i="3"/>
  <c r="AH236" i="3"/>
  <c r="AH259" i="3"/>
  <c r="AU275" i="3"/>
  <c r="AO278" i="3"/>
  <c r="AO281" i="3"/>
  <c r="AS301" i="3"/>
  <c r="AT301" i="3" s="1"/>
  <c r="AS304" i="3"/>
  <c r="AT304" i="3" s="1"/>
  <c r="AH315" i="3"/>
  <c r="AU321" i="3"/>
  <c r="AM325" i="3"/>
  <c r="AH329" i="3"/>
  <c r="AM401" i="3"/>
  <c r="AH414" i="3"/>
  <c r="AO436" i="3"/>
  <c r="AS440" i="3"/>
  <c r="AT440" i="3" s="1"/>
  <c r="AH498" i="3"/>
  <c r="AO499" i="3"/>
  <c r="AM352" i="3"/>
  <c r="AS357" i="3"/>
  <c r="AT357" i="3" s="1"/>
  <c r="AM364" i="3"/>
  <c r="AU371" i="3"/>
  <c r="AM387" i="3"/>
  <c r="AH392" i="3"/>
  <c r="AO401" i="3"/>
  <c r="AM418" i="3"/>
  <c r="AH424" i="3"/>
  <c r="AM427" i="3"/>
  <c r="AO443" i="3"/>
  <c r="AM453" i="3"/>
  <c r="AH454" i="3"/>
  <c r="AO460" i="3"/>
  <c r="AH462" i="3"/>
  <c r="AO463" i="3"/>
  <c r="AM464" i="3"/>
  <c r="AS470" i="3"/>
  <c r="AT470" i="3" s="1"/>
  <c r="AM472" i="3"/>
  <c r="AH476" i="3"/>
  <c r="AS477" i="3"/>
  <c r="AT477" i="3" s="1"/>
  <c r="AM479" i="3"/>
  <c r="AS480" i="3"/>
  <c r="AT480" i="3" s="1"/>
  <c r="AU483" i="3"/>
  <c r="AH484" i="3"/>
  <c r="AM490" i="3"/>
  <c r="AH492" i="3"/>
  <c r="AO493" i="3"/>
  <c r="AS500" i="3"/>
  <c r="AT500" i="3" s="1"/>
  <c r="AS505" i="3"/>
  <c r="AT505" i="3" s="1"/>
  <c r="AM507" i="3"/>
  <c r="AS509" i="3"/>
  <c r="AT509" i="3" s="1"/>
  <c r="AH513" i="3"/>
  <c r="AU520" i="3"/>
  <c r="AM546" i="3"/>
  <c r="AO552" i="3"/>
  <c r="AH555" i="3"/>
  <c r="AU561" i="3"/>
  <c r="AS571" i="3"/>
  <c r="AT571" i="3" s="1"/>
  <c r="AS579" i="3"/>
  <c r="AT579" i="3" s="1"/>
  <c r="AS583" i="3"/>
  <c r="AT583" i="3" s="1"/>
  <c r="AH587" i="3"/>
  <c r="AH591" i="3"/>
  <c r="AH639" i="3"/>
  <c r="AS675" i="3"/>
  <c r="AT675" i="3" s="1"/>
  <c r="AM677" i="3"/>
  <c r="AS687" i="3"/>
  <c r="AT687" i="3" s="1"/>
  <c r="AM689" i="3"/>
  <c r="AS691" i="3"/>
  <c r="AT691" i="3" s="1"/>
  <c r="AM697" i="3"/>
  <c r="AH706" i="3"/>
  <c r="AO741" i="3"/>
  <c r="AH749" i="3"/>
  <c r="AS860" i="3"/>
  <c r="AT860" i="3" s="1"/>
  <c r="AU862" i="3"/>
  <c r="AU863" i="3"/>
  <c r="AS865" i="3"/>
  <c r="AT865" i="3" s="1"/>
  <c r="AH936" i="3"/>
  <c r="AM958" i="3"/>
  <c r="AS960" i="3"/>
  <c r="AT960" i="3" s="1"/>
  <c r="AM1024" i="3"/>
  <c r="AM220" i="3"/>
  <c r="AH235" i="3"/>
  <c r="AS247" i="3"/>
  <c r="AT247" i="3" s="1"/>
  <c r="AS254" i="3"/>
  <c r="AT254" i="3" s="1"/>
  <c r="AS255" i="3"/>
  <c r="AT255" i="3" s="1"/>
  <c r="AM257" i="3"/>
  <c r="AS259" i="3"/>
  <c r="AT259" i="3" s="1"/>
  <c r="AM261" i="3"/>
  <c r="AS262" i="3"/>
  <c r="AT262" i="3" s="1"/>
  <c r="AH272" i="3"/>
  <c r="AO273" i="3"/>
  <c r="AH283" i="3"/>
  <c r="AS288" i="3"/>
  <c r="AT288" i="3" s="1"/>
  <c r="AS292" i="3"/>
  <c r="AT292" i="3" s="1"/>
  <c r="AM294" i="3"/>
  <c r="AO316" i="3"/>
  <c r="AU317" i="3"/>
  <c r="AH328" i="3"/>
  <c r="AM331" i="3"/>
  <c r="AH332" i="3"/>
  <c r="AH337" i="3"/>
  <c r="AS376" i="3"/>
  <c r="AT376" i="3" s="1"/>
  <c r="AO377" i="3"/>
  <c r="AH384" i="3"/>
  <c r="AH391" i="3"/>
  <c r="AU404" i="3"/>
  <c r="AH415" i="3"/>
  <c r="AO429" i="3"/>
  <c r="AM431" i="3"/>
  <c r="AH441" i="3"/>
  <c r="AS468" i="3"/>
  <c r="AT468" i="3" s="1"/>
  <c r="AM482" i="3"/>
  <c r="AH490" i="3"/>
  <c r="AU502" i="3"/>
  <c r="AH512" i="3"/>
  <c r="AO518" i="3"/>
  <c r="AH525" i="3"/>
  <c r="AS525" i="3"/>
  <c r="AT525" i="3" s="1"/>
  <c r="AH533" i="3"/>
  <c r="AS533" i="3"/>
  <c r="AT533" i="3" s="1"/>
  <c r="AH536" i="3"/>
  <c r="AH540" i="3"/>
  <c r="AO544" i="3"/>
  <c r="AH547" i="3"/>
  <c r="AS547" i="3"/>
  <c r="AT547" i="3" s="1"/>
  <c r="AH558" i="3"/>
  <c r="AH566" i="3"/>
  <c r="AH570" i="3"/>
  <c r="AM584" i="3"/>
  <c r="AS640" i="3"/>
  <c r="AT640" i="3" s="1"/>
  <c r="AU650" i="3"/>
  <c r="AM654" i="3"/>
  <c r="AH663" i="3"/>
  <c r="AH667" i="3"/>
  <c r="AO672" i="3"/>
  <c r="AH683" i="3"/>
  <c r="AS686" i="3"/>
  <c r="AT686" i="3" s="1"/>
  <c r="AM727" i="3"/>
  <c r="AH735" i="3"/>
  <c r="AH739" i="3"/>
  <c r="AH744" i="3"/>
  <c r="AO750" i="3"/>
  <c r="AH757" i="3"/>
  <c r="AU773" i="3"/>
  <c r="AU774" i="3"/>
  <c r="AM788" i="3"/>
  <c r="AH799" i="3"/>
  <c r="AO845" i="3"/>
  <c r="AH852" i="3"/>
  <c r="AM911" i="3"/>
  <c r="AM955" i="3"/>
  <c r="AS1018" i="3"/>
  <c r="AT1018" i="3" s="1"/>
  <c r="AO441" i="3"/>
  <c r="AM443" i="3"/>
  <c r="AS458" i="3"/>
  <c r="AT458" i="3" s="1"/>
  <c r="AM460" i="3"/>
  <c r="AM463" i="3"/>
  <c r="AS475" i="3"/>
  <c r="AT475" i="3" s="1"/>
  <c r="AH479" i="3"/>
  <c r="AS479" i="3"/>
  <c r="AT479" i="3" s="1"/>
  <c r="AM481" i="3"/>
  <c r="AS486" i="3"/>
  <c r="AT486" i="3" s="1"/>
  <c r="AO487" i="3"/>
  <c r="AS491" i="3"/>
  <c r="AT491" i="3" s="1"/>
  <c r="AM493" i="3"/>
  <c r="AM497" i="3"/>
  <c r="AS499" i="3"/>
  <c r="AT499" i="3" s="1"/>
  <c r="AH507" i="3"/>
  <c r="AS512" i="3"/>
  <c r="AT512" i="3" s="1"/>
  <c r="AO513" i="3"/>
  <c r="AU514" i="3"/>
  <c r="AS524" i="3"/>
  <c r="AT524" i="3" s="1"/>
  <c r="AM526" i="3"/>
  <c r="AH528" i="3"/>
  <c r="AH535" i="3"/>
  <c r="AM541" i="3"/>
  <c r="AS602" i="3"/>
  <c r="AT602" i="3" s="1"/>
  <c r="AO611" i="3"/>
  <c r="AS614" i="3"/>
  <c r="AT614" i="3" s="1"/>
  <c r="AM616" i="3"/>
  <c r="AS622" i="3"/>
  <c r="AT622" i="3" s="1"/>
  <c r="AS713" i="3"/>
  <c r="AT713" i="3" s="1"/>
  <c r="AM719" i="3"/>
  <c r="AH721" i="3"/>
  <c r="AS770" i="3"/>
  <c r="AT770" i="3" s="1"/>
  <c r="AH784" i="3"/>
  <c r="AM810" i="3"/>
  <c r="AS886" i="3"/>
  <c r="AT886" i="3" s="1"/>
  <c r="AM890" i="3"/>
  <c r="AS901" i="3"/>
  <c r="AT901" i="3" s="1"/>
  <c r="AS904" i="3"/>
  <c r="AT904" i="3" s="1"/>
  <c r="AU906" i="3"/>
  <c r="AM906" i="3"/>
  <c r="AM951" i="3"/>
  <c r="AH630" i="3"/>
  <c r="AO639" i="3"/>
  <c r="AS666" i="3"/>
  <c r="AT666" i="3" s="1"/>
  <c r="AM668" i="3"/>
  <c r="AH670" i="3"/>
  <c r="AS682" i="3"/>
  <c r="AT682" i="3" s="1"/>
  <c r="AM736" i="3"/>
  <c r="AS738" i="3"/>
  <c r="AT738" i="3" s="1"/>
  <c r="AS763" i="3"/>
  <c r="AT763" i="3" s="1"/>
  <c r="AM849" i="3"/>
  <c r="AH891" i="3"/>
  <c r="AH993" i="3"/>
  <c r="AH1016" i="3"/>
  <c r="AH390" i="3"/>
  <c r="AM400" i="3"/>
  <c r="AO411" i="3"/>
  <c r="AM415" i="3"/>
  <c r="AS417" i="3"/>
  <c r="AT417" i="3" s="1"/>
  <c r="AO427" i="3"/>
  <c r="AU446" i="3"/>
  <c r="AS452" i="3"/>
  <c r="AT452" i="3" s="1"/>
  <c r="AO453" i="3"/>
  <c r="AM458" i="3"/>
  <c r="AS464" i="3"/>
  <c r="AT464" i="3" s="1"/>
  <c r="AM466" i="3"/>
  <c r="AH474" i="3"/>
  <c r="AS489" i="3"/>
  <c r="AT489" i="3" s="1"/>
  <c r="AS545" i="3"/>
  <c r="AT545" i="3" s="1"/>
  <c r="AM551" i="3"/>
  <c r="AH556" i="3"/>
  <c r="AS560" i="3"/>
  <c r="AT560" i="3" s="1"/>
  <c r="AO561" i="3"/>
  <c r="AM562" i="3"/>
  <c r="AH584" i="3"/>
  <c r="AS589" i="3"/>
  <c r="AT589" i="3" s="1"/>
  <c r="AM591" i="3"/>
  <c r="AS605" i="3"/>
  <c r="AT605" i="3" s="1"/>
  <c r="AM607" i="3"/>
  <c r="AH617" i="3"/>
  <c r="AS617" i="3"/>
  <c r="AT617" i="3" s="1"/>
  <c r="AS625" i="3"/>
  <c r="AT625" i="3" s="1"/>
  <c r="AS638" i="3"/>
  <c r="AT638" i="3" s="1"/>
  <c r="AS708" i="3"/>
  <c r="AT708" i="3" s="1"/>
  <c r="AS712" i="3"/>
  <c r="AT712" i="3" s="1"/>
  <c r="AH762" i="3"/>
  <c r="AS793" i="3"/>
  <c r="AT793" i="3" s="1"/>
  <c r="AH796" i="3"/>
  <c r="AO798" i="3"/>
  <c r="AH874" i="3"/>
  <c r="AH882" i="3"/>
  <c r="AU956" i="3"/>
  <c r="AH961" i="3"/>
  <c r="AS431" i="3"/>
  <c r="AT431" i="3" s="1"/>
  <c r="AH438" i="3"/>
  <c r="AS438" i="3"/>
  <c r="AT438" i="3" s="1"/>
  <c r="AS439" i="3"/>
  <c r="AT439" i="3" s="1"/>
  <c r="AH447" i="3"/>
  <c r="AS456" i="3"/>
  <c r="AT456" i="3" s="1"/>
  <c r="AS460" i="3"/>
  <c r="AT460" i="3" s="1"/>
  <c r="AS474" i="3"/>
  <c r="AT474" i="3" s="1"/>
  <c r="AH497" i="3"/>
  <c r="AH501" i="3"/>
  <c r="AS501" i="3"/>
  <c r="AT501" i="3" s="1"/>
  <c r="AU547" i="3"/>
  <c r="AS552" i="3"/>
  <c r="AT552" i="3" s="1"/>
  <c r="AM554" i="3"/>
  <c r="AH571" i="3"/>
  <c r="AH579" i="3"/>
  <c r="AS580" i="3"/>
  <c r="AT580" i="3" s="1"/>
  <c r="AM582" i="3"/>
  <c r="AS597" i="3"/>
  <c r="AT597" i="3" s="1"/>
  <c r="AM599" i="3"/>
  <c r="AH603" i="3"/>
  <c r="AH604" i="3"/>
  <c r="AO605" i="3"/>
  <c r="AH769" i="3"/>
  <c r="AM803" i="3"/>
  <c r="AU806" i="3"/>
  <c r="AS989" i="3"/>
  <c r="AT989" i="3" s="1"/>
  <c r="AH996" i="3"/>
  <c r="AO538" i="3"/>
  <c r="AO580" i="3"/>
  <c r="AU627" i="3"/>
  <c r="AM627" i="3"/>
  <c r="AH750" i="3"/>
  <c r="AO762" i="3"/>
  <c r="AO1012" i="3"/>
  <c r="AU1013" i="3"/>
  <c r="AH1014" i="3"/>
  <c r="AS1022" i="3"/>
  <c r="AT1022" i="3" s="1"/>
  <c r="AM1025" i="3"/>
  <c r="AH1034" i="3"/>
  <c r="AM1047" i="3"/>
  <c r="AS1054" i="3"/>
  <c r="AT1054" i="3" s="1"/>
  <c r="AM1060" i="3"/>
  <c r="AS1077" i="3"/>
  <c r="AT1077" i="3" s="1"/>
  <c r="AM1078" i="3"/>
  <c r="AS1081" i="3"/>
  <c r="AT1081" i="3" s="1"/>
  <c r="AH1087" i="3"/>
  <c r="AS1087" i="3"/>
  <c r="AT1087" i="3" s="1"/>
  <c r="AU1097" i="3"/>
  <c r="AH1104" i="3"/>
  <c r="AH1108" i="3"/>
  <c r="AS1108" i="3"/>
  <c r="AT1108" i="3" s="1"/>
  <c r="AM1110" i="3"/>
  <c r="AH1116" i="3"/>
  <c r="AM1118" i="3"/>
  <c r="AM1127" i="3"/>
  <c r="AO1194" i="3"/>
  <c r="AO1220" i="3"/>
  <c r="AH1223" i="3"/>
  <c r="AS1227" i="3"/>
  <c r="AT1227" i="3" s="1"/>
  <c r="AO1232" i="3"/>
  <c r="AH1235" i="3"/>
  <c r="AS1244" i="3"/>
  <c r="AT1244" i="3" s="1"/>
  <c r="AU1246" i="3"/>
  <c r="AM1249" i="3"/>
  <c r="AS1261" i="3"/>
  <c r="AT1261" i="3" s="1"/>
  <c r="AS1274" i="3"/>
  <c r="AT1274" i="3" s="1"/>
  <c r="AH1395" i="3"/>
  <c r="AS1395" i="3"/>
  <c r="AT1395" i="3" s="1"/>
  <c r="AH1321" i="3"/>
  <c r="AH1328" i="3"/>
  <c r="AM1369" i="3"/>
  <c r="AM1482" i="3"/>
  <c r="AH1638" i="3"/>
  <c r="AM1706" i="3"/>
  <c r="AS1834" i="3"/>
  <c r="AT1834" i="3" s="1"/>
  <c r="AH1840" i="3"/>
  <c r="AM1845" i="3"/>
  <c r="AM615" i="3"/>
  <c r="AH638" i="3"/>
  <c r="AS643" i="3"/>
  <c r="AT643" i="3" s="1"/>
  <c r="AM645" i="3"/>
  <c r="AO660" i="3"/>
  <c r="AH662" i="3"/>
  <c r="AH674" i="3"/>
  <c r="AH678" i="3"/>
  <c r="AM680" i="3"/>
  <c r="AM696" i="3"/>
  <c r="AS716" i="3"/>
  <c r="AT716" i="3" s="1"/>
  <c r="AH720" i="3"/>
  <c r="AH734" i="3"/>
  <c r="AS739" i="3"/>
  <c r="AT739" i="3" s="1"/>
  <c r="AS759" i="3"/>
  <c r="AT759" i="3" s="1"/>
  <c r="AS762" i="3"/>
  <c r="AT762" i="3" s="1"/>
  <c r="AM768" i="3"/>
  <c r="AO770" i="3"/>
  <c r="AH773" i="3"/>
  <c r="AH783" i="3"/>
  <c r="AS807" i="3"/>
  <c r="AT807" i="3" s="1"/>
  <c r="AM818" i="3"/>
  <c r="AS821" i="3"/>
  <c r="AT821" i="3" s="1"/>
  <c r="AS831" i="3"/>
  <c r="AT831" i="3" s="1"/>
  <c r="AS839" i="3"/>
  <c r="AT839" i="3" s="1"/>
  <c r="AO840" i="3"/>
  <c r="AH842" i="3"/>
  <c r="AU850" i="3"/>
  <c r="AO860" i="3"/>
  <c r="AS869" i="3"/>
  <c r="AT869" i="3" s="1"/>
  <c r="AM884" i="3"/>
  <c r="AH885" i="3"/>
  <c r="AM910" i="3"/>
  <c r="AS912" i="3"/>
  <c r="AT912" i="3" s="1"/>
  <c r="AS920" i="3"/>
  <c r="AT920" i="3" s="1"/>
  <c r="AM922" i="3"/>
  <c r="AM934" i="3"/>
  <c r="AO940" i="3"/>
  <c r="AS948" i="3"/>
  <c r="AT948" i="3" s="1"/>
  <c r="AM965" i="3"/>
  <c r="AH967" i="3"/>
  <c r="AH980" i="3"/>
  <c r="AH988" i="3"/>
  <c r="AS993" i="3"/>
  <c r="AT993" i="3" s="1"/>
  <c r="AH1001" i="3"/>
  <c r="AH1005" i="3"/>
  <c r="AS1005" i="3"/>
  <c r="AT1005" i="3" s="1"/>
  <c r="AM1007" i="3"/>
  <c r="AH1013" i="3"/>
  <c r="AS1013" i="3"/>
  <c r="AT1013" i="3" s="1"/>
  <c r="AM1028" i="3"/>
  <c r="AS1030" i="3"/>
  <c r="AT1030" i="3" s="1"/>
  <c r="AS1037" i="3"/>
  <c r="AT1037" i="3" s="1"/>
  <c r="AU1059" i="3"/>
  <c r="AH1068" i="3"/>
  <c r="AO1104" i="3"/>
  <c r="AS1127" i="3"/>
  <c r="AT1127" i="3" s="1"/>
  <c r="AH1136" i="3"/>
  <c r="AU1139" i="3"/>
  <c r="AO1141" i="3"/>
  <c r="AU1144" i="3"/>
  <c r="AH1170" i="3"/>
  <c r="AH1174" i="3"/>
  <c r="AO1176" i="3"/>
  <c r="AM1177" i="3"/>
  <c r="AS1188" i="3"/>
  <c r="AT1188" i="3" s="1"/>
  <c r="AS1196" i="3"/>
  <c r="AT1196" i="3" s="1"/>
  <c r="AM1236" i="3"/>
  <c r="AH1238" i="3"/>
  <c r="AH1242" i="3"/>
  <c r="AU1245" i="3"/>
  <c r="AS1246" i="3"/>
  <c r="AT1246" i="3" s="1"/>
  <c r="AU1247" i="3"/>
  <c r="AM1248" i="3"/>
  <c r="AU1287" i="3"/>
  <c r="AM1298" i="3"/>
  <c r="AH1300" i="3"/>
  <c r="AO1306" i="3"/>
  <c r="AH1316" i="3"/>
  <c r="AM1318" i="3"/>
  <c r="AU1319" i="3"/>
  <c r="AS1375" i="3"/>
  <c r="AT1375" i="3" s="1"/>
  <c r="AU1381" i="3"/>
  <c r="AS1383" i="3"/>
  <c r="AT1383" i="3" s="1"/>
  <c r="AH1393" i="3"/>
  <c r="AH1433" i="3"/>
  <c r="AS1537" i="3"/>
  <c r="AT1537" i="3" s="1"/>
  <c r="AS1642" i="3"/>
  <c r="AT1642" i="3" s="1"/>
  <c r="AS1694" i="3"/>
  <c r="AT1694" i="3" s="1"/>
  <c r="AS1697" i="3"/>
  <c r="AT1697" i="3" s="1"/>
  <c r="AM1828" i="3"/>
  <c r="AH2170" i="3"/>
  <c r="AM772" i="3"/>
  <c r="AH792" i="3"/>
  <c r="AS800" i="3"/>
  <c r="AT800" i="3" s="1"/>
  <c r="AM802" i="3"/>
  <c r="AH810" i="3"/>
  <c r="AH815" i="3"/>
  <c r="AM828" i="3"/>
  <c r="AH830" i="3"/>
  <c r="AH834" i="3"/>
  <c r="AH854" i="3"/>
  <c r="AU857" i="3"/>
  <c r="AM866" i="3"/>
  <c r="AS877" i="3"/>
  <c r="AT877" i="3" s="1"/>
  <c r="AM902" i="3"/>
  <c r="AH947" i="3"/>
  <c r="AS988" i="3"/>
  <c r="AT988" i="3" s="1"/>
  <c r="AO993" i="3"/>
  <c r="AO1034" i="3"/>
  <c r="AS1045" i="3"/>
  <c r="AT1045" i="3" s="1"/>
  <c r="AO1073" i="3"/>
  <c r="AM1074" i="3"/>
  <c r="AM1096" i="3"/>
  <c r="AS1136" i="3"/>
  <c r="AT1136" i="3" s="1"/>
  <c r="AH1145" i="3"/>
  <c r="AS1154" i="3"/>
  <c r="AT1154" i="3" s="1"/>
  <c r="AM1157" i="3"/>
  <c r="AM1161" i="3"/>
  <c r="AH1163" i="3"/>
  <c r="AS1170" i="3"/>
  <c r="AT1170" i="3" s="1"/>
  <c r="AM1172" i="3"/>
  <c r="AM1185" i="3"/>
  <c r="AO1188" i="3"/>
  <c r="AU1189" i="3"/>
  <c r="AH1200" i="3"/>
  <c r="AM1205" i="3"/>
  <c r="AH1212" i="3"/>
  <c r="AO1213" i="3"/>
  <c r="AS1226" i="3"/>
  <c r="AT1226" i="3" s="1"/>
  <c r="AS1234" i="3"/>
  <c r="AT1234" i="3" s="1"/>
  <c r="AH1284" i="3"/>
  <c r="AS1284" i="3"/>
  <c r="AT1284" i="3" s="1"/>
  <c r="AH1299" i="3"/>
  <c r="AS1300" i="3"/>
  <c r="AT1300" i="3" s="1"/>
  <c r="AO1301" i="3"/>
  <c r="AS1313" i="3"/>
  <c r="AT1313" i="3" s="1"/>
  <c r="AH1323" i="3"/>
  <c r="AO1371" i="3"/>
  <c r="AS1389" i="3"/>
  <c r="AT1389" i="3" s="1"/>
  <c r="AM1391" i="3"/>
  <c r="AM1461" i="3"/>
  <c r="AH1463" i="3"/>
  <c r="AH1568" i="3"/>
  <c r="AU1574" i="3"/>
  <c r="AS1627" i="3"/>
  <c r="AT1627" i="3" s="1"/>
  <c r="AO1628" i="3"/>
  <c r="AS1846" i="3"/>
  <c r="AT1846" i="3" s="1"/>
  <c r="AH1864" i="3"/>
  <c r="AO1866" i="3"/>
  <c r="AM2159" i="3"/>
  <c r="AM589" i="3"/>
  <c r="AS591" i="3"/>
  <c r="AT591" i="3" s="1"/>
  <c r="AS612" i="3"/>
  <c r="AT612" i="3" s="1"/>
  <c r="AM614" i="3"/>
  <c r="AM618" i="3"/>
  <c r="AH619" i="3"/>
  <c r="AS629" i="3"/>
  <c r="AT629" i="3" s="1"/>
  <c r="AH637" i="3"/>
  <c r="AU656" i="3"/>
  <c r="AM663" i="3"/>
  <c r="AH681" i="3"/>
  <c r="AO682" i="3"/>
  <c r="AM684" i="3"/>
  <c r="AS689" i="3"/>
  <c r="AT689" i="3" s="1"/>
  <c r="AH697" i="3"/>
  <c r="AH702" i="3"/>
  <c r="AM704" i="3"/>
  <c r="AM708" i="3"/>
  <c r="AS710" i="3"/>
  <c r="AT710" i="3" s="1"/>
  <c r="AM731" i="3"/>
  <c r="AH733" i="3"/>
  <c r="AO734" i="3"/>
  <c r="AM735" i="3"/>
  <c r="AO738" i="3"/>
  <c r="AS743" i="3"/>
  <c r="AT743" i="3" s="1"/>
  <c r="AM750" i="3"/>
  <c r="AS758" i="3"/>
  <c r="AT758" i="3" s="1"/>
  <c r="AM760" i="3"/>
  <c r="AH777" i="3"/>
  <c r="AO786" i="3"/>
  <c r="AO789" i="3"/>
  <c r="AS795" i="3"/>
  <c r="AT795" i="3" s="1"/>
  <c r="AH814" i="3"/>
  <c r="AH819" i="3"/>
  <c r="AS846" i="3"/>
  <c r="AT846" i="3" s="1"/>
  <c r="AM853" i="3"/>
  <c r="AU856" i="3"/>
  <c r="AM865" i="3"/>
  <c r="AS868" i="3"/>
  <c r="AT868" i="3" s="1"/>
  <c r="AM870" i="3"/>
  <c r="AS885" i="3"/>
  <c r="AT885" i="3" s="1"/>
  <c r="AM886" i="3"/>
  <c r="AS887" i="3"/>
  <c r="AT887" i="3" s="1"/>
  <c r="AS894" i="3"/>
  <c r="AT894" i="3" s="1"/>
  <c r="AS906" i="3"/>
  <c r="AT906" i="3" s="1"/>
  <c r="AS915" i="3"/>
  <c r="AT915" i="3" s="1"/>
  <c r="AS919" i="3"/>
  <c r="AT919" i="3" s="1"/>
  <c r="AO936" i="3"/>
  <c r="AH951" i="3"/>
  <c r="AS959" i="3"/>
  <c r="AT959" i="3" s="1"/>
  <c r="AM969" i="3"/>
  <c r="AH971" i="3"/>
  <c r="AS971" i="3"/>
  <c r="AT971" i="3" s="1"/>
  <c r="AH990" i="3"/>
  <c r="AO1001" i="3"/>
  <c r="AS1016" i="3"/>
  <c r="AT1016" i="3" s="1"/>
  <c r="AS1019" i="3"/>
  <c r="AT1019" i="3" s="1"/>
  <c r="AM1021" i="3"/>
  <c r="AS1029" i="3"/>
  <c r="AT1029" i="3" s="1"/>
  <c r="AS1097" i="3"/>
  <c r="AT1097" i="3" s="1"/>
  <c r="AM1099" i="3"/>
  <c r="AO1115" i="3"/>
  <c r="AO1164" i="3"/>
  <c r="AO1170" i="3"/>
  <c r="AO1175" i="3"/>
  <c r="AU1270" i="3"/>
  <c r="AS1869" i="3"/>
  <c r="AT1869" i="3" s="1"/>
  <c r="AH1876" i="3"/>
  <c r="AS1887" i="3"/>
  <c r="AT1887" i="3" s="1"/>
  <c r="AS2154" i="3"/>
  <c r="AT2154" i="3" s="1"/>
  <c r="AH506" i="3"/>
  <c r="AS511" i="3"/>
  <c r="AT511" i="3" s="1"/>
  <c r="AH519" i="3"/>
  <c r="AH523" i="3"/>
  <c r="AO524" i="3"/>
  <c r="AH526" i="3"/>
  <c r="AM533" i="3"/>
  <c r="AH534" i="3"/>
  <c r="AS539" i="3"/>
  <c r="AT539" i="3" s="1"/>
  <c r="AH543" i="3"/>
  <c r="AH546" i="3"/>
  <c r="AS546" i="3"/>
  <c r="AT546" i="3" s="1"/>
  <c r="AS551" i="3"/>
  <c r="AT551" i="3" s="1"/>
  <c r="AM552" i="3"/>
  <c r="AS553" i="3"/>
  <c r="AT553" i="3" s="1"/>
  <c r="AS561" i="3"/>
  <c r="AT561" i="3" s="1"/>
  <c r="AO566" i="3"/>
  <c r="AH569" i="3"/>
  <c r="AM588" i="3"/>
  <c r="AH594" i="3"/>
  <c r="AM597" i="3"/>
  <c r="AS599" i="3"/>
  <c r="AT599" i="3" s="1"/>
  <c r="AO600" i="3"/>
  <c r="AM601" i="3"/>
  <c r="AM608" i="3"/>
  <c r="AH615" i="3"/>
  <c r="AS615" i="3"/>
  <c r="AT615" i="3" s="1"/>
  <c r="AO616" i="3"/>
  <c r="AH618" i="3"/>
  <c r="AH623" i="3"/>
  <c r="AS623" i="3"/>
  <c r="AT623" i="3" s="1"/>
  <c r="AO624" i="3"/>
  <c r="AS624" i="3"/>
  <c r="AT624" i="3" s="1"/>
  <c r="AH631" i="3"/>
  <c r="AH645" i="3"/>
  <c r="AM647" i="3"/>
  <c r="AO654" i="3"/>
  <c r="AM655" i="3"/>
  <c r="AH657" i="3"/>
  <c r="AS673" i="3"/>
  <c r="AT673" i="3" s="1"/>
  <c r="AM675" i="3"/>
  <c r="AH688" i="3"/>
  <c r="AS697" i="3"/>
  <c r="AT697" i="3" s="1"/>
  <c r="AU701" i="3"/>
  <c r="AS702" i="3"/>
  <c r="AT702" i="3" s="1"/>
  <c r="AU712" i="3"/>
  <c r="AS723" i="3"/>
  <c r="AT723" i="3" s="1"/>
  <c r="AS737" i="3"/>
  <c r="AT737" i="3" s="1"/>
  <c r="AH742" i="3"/>
  <c r="AO747" i="3"/>
  <c r="AH752" i="3"/>
  <c r="AO753" i="3"/>
  <c r="AS757" i="3"/>
  <c r="AT757" i="3" s="1"/>
  <c r="AM770" i="3"/>
  <c r="AS773" i="3"/>
  <c r="AT773" i="3" s="1"/>
  <c r="AM778" i="3"/>
  <c r="AS780" i="3"/>
  <c r="AT780" i="3" s="1"/>
  <c r="AS783" i="3"/>
  <c r="AT783" i="3" s="1"/>
  <c r="AO792" i="3"/>
  <c r="AS794" i="3"/>
  <c r="AT794" i="3" s="1"/>
  <c r="AH798" i="3"/>
  <c r="AM826" i="3"/>
  <c r="AO854" i="3"/>
  <c r="AM856" i="3"/>
  <c r="AH857" i="3"/>
  <c r="AS858" i="3"/>
  <c r="AT858" i="3" s="1"/>
  <c r="AH862" i="3"/>
  <c r="AU869" i="3"/>
  <c r="AH870" i="3"/>
  <c r="AH871" i="3"/>
  <c r="AS872" i="3"/>
  <c r="AT872" i="3" s="1"/>
  <c r="AS876" i="3"/>
  <c r="AT876" i="3" s="1"/>
  <c r="AS902" i="3"/>
  <c r="AT902" i="3" s="1"/>
  <c r="AS905" i="3"/>
  <c r="AT905" i="3" s="1"/>
  <c r="AH921" i="3"/>
  <c r="AH922" i="3"/>
  <c r="AH924" i="3"/>
  <c r="AH950" i="3"/>
  <c r="AS963" i="3"/>
  <c r="AT963" i="3" s="1"/>
  <c r="AM968" i="3"/>
  <c r="AH970" i="3"/>
  <c r="AS978" i="3"/>
  <c r="AT978" i="3" s="1"/>
  <c r="AS1000" i="3"/>
  <c r="AT1000" i="3" s="1"/>
  <c r="AM1018" i="3"/>
  <c r="AM1034" i="3"/>
  <c r="AO1036" i="3"/>
  <c r="AS1040" i="3"/>
  <c r="AT1040" i="3" s="1"/>
  <c r="AU1042" i="3"/>
  <c r="AO1052" i="3"/>
  <c r="AH1055" i="3"/>
  <c r="AH1067" i="3"/>
  <c r="AM1069" i="3"/>
  <c r="AO1076" i="3"/>
  <c r="AS1083" i="3"/>
  <c r="AT1083" i="3" s="1"/>
  <c r="AM1085" i="3"/>
  <c r="AH1109" i="3"/>
  <c r="AS1113" i="3"/>
  <c r="AT1113" i="3" s="1"/>
  <c r="AM1115" i="3"/>
  <c r="AO1123" i="3"/>
  <c r="AS1134" i="3"/>
  <c r="AT1134" i="3" s="1"/>
  <c r="AM1136" i="3"/>
  <c r="AU1151" i="3"/>
  <c r="AM1165" i="3"/>
  <c r="AS1169" i="3"/>
  <c r="AT1169" i="3" s="1"/>
  <c r="AU1174" i="3"/>
  <c r="AS1195" i="3"/>
  <c r="AT1195" i="3" s="1"/>
  <c r="AO1200" i="3"/>
  <c r="AO1212" i="3"/>
  <c r="AS1224" i="3"/>
  <c r="AT1224" i="3" s="1"/>
  <c r="AM1226" i="3"/>
  <c r="AS1258" i="3"/>
  <c r="AT1258" i="3" s="1"/>
  <c r="AO1272" i="3"/>
  <c r="AH1275" i="3"/>
  <c r="AH1283" i="3"/>
  <c r="AS1283" i="3"/>
  <c r="AT1283" i="3" s="1"/>
  <c r="AH1291" i="3"/>
  <c r="AO1296" i="3"/>
  <c r="AU1310" i="3"/>
  <c r="AO1331" i="3"/>
  <c r="AS1343" i="3"/>
  <c r="AT1343" i="3" s="1"/>
  <c r="AM1344" i="3"/>
  <c r="AH1353" i="3"/>
  <c r="AS1353" i="3"/>
  <c r="AT1353" i="3" s="1"/>
  <c r="AS1364" i="3"/>
  <c r="AT1364" i="3" s="1"/>
  <c r="AM1366" i="3"/>
  <c r="AU1406" i="3"/>
  <c r="AH1407" i="3"/>
  <c r="AS1408" i="3"/>
  <c r="AT1408" i="3" s="1"/>
  <c r="AS1416" i="3"/>
  <c r="AT1416" i="3" s="1"/>
  <c r="AU1453" i="3"/>
  <c r="AS1550" i="3"/>
  <c r="AT1550" i="3" s="1"/>
  <c r="AM1552" i="3"/>
  <c r="AH1626" i="3"/>
  <c r="AH1680" i="3"/>
  <c r="AS1803" i="3"/>
  <c r="AT1803" i="3" s="1"/>
  <c r="AM1986" i="3"/>
  <c r="AS1992" i="3"/>
  <c r="AT1992" i="3" s="1"/>
  <c r="AO512" i="3"/>
  <c r="AH518" i="3"/>
  <c r="AM521" i="3"/>
  <c r="AM540" i="3"/>
  <c r="AH542" i="3"/>
  <c r="AS542" i="3"/>
  <c r="AT542" i="3" s="1"/>
  <c r="AM544" i="3"/>
  <c r="AO554" i="3"/>
  <c r="AM555" i="3"/>
  <c r="AU563" i="3"/>
  <c r="AH564" i="3"/>
  <c r="AM570" i="3"/>
  <c r="AH581" i="3"/>
  <c r="AO582" i="3"/>
  <c r="AU592" i="3"/>
  <c r="AS611" i="3"/>
  <c r="AT611" i="3" s="1"/>
  <c r="AM613" i="3"/>
  <c r="AU617" i="3"/>
  <c r="AS619" i="3"/>
  <c r="AT619" i="3" s="1"/>
  <c r="AM621" i="3"/>
  <c r="AS632" i="3"/>
  <c r="AT632" i="3" s="1"/>
  <c r="AM643" i="3"/>
  <c r="AS645" i="3"/>
  <c r="AT645" i="3" s="1"/>
  <c r="AM651" i="3"/>
  <c r="AS653" i="3"/>
  <c r="AT653" i="3" s="1"/>
  <c r="AS661" i="3"/>
  <c r="AT661" i="3" s="1"/>
  <c r="AO673" i="3"/>
  <c r="AM678" i="3"/>
  <c r="AH687" i="3"/>
  <c r="AO697" i="3"/>
  <c r="AO702" i="3"/>
  <c r="AH705" i="3"/>
  <c r="AM712" i="3"/>
  <c r="AH713" i="3"/>
  <c r="AS714" i="3"/>
  <c r="AT714" i="3" s="1"/>
  <c r="AH722" i="3"/>
  <c r="AS729" i="3"/>
  <c r="AT729" i="3" s="1"/>
  <c r="AH732" i="3"/>
  <c r="AM734" i="3"/>
  <c r="AH736" i="3"/>
  <c r="AO737" i="3"/>
  <c r="AH741" i="3"/>
  <c r="AM758" i="3"/>
  <c r="AS782" i="3"/>
  <c r="AT782" i="3" s="1"/>
  <c r="AM784" i="3"/>
  <c r="AO799" i="3"/>
  <c r="AS849" i="3"/>
  <c r="AT849" i="3" s="1"/>
  <c r="AM868" i="3"/>
  <c r="AH878" i="3"/>
  <c r="AM900" i="3"/>
  <c r="AS917" i="3"/>
  <c r="AT917" i="3" s="1"/>
  <c r="AM919" i="3"/>
  <c r="AM947" i="3"/>
  <c r="AU1026" i="3"/>
  <c r="AS1027" i="3"/>
  <c r="AT1027" i="3" s="1"/>
  <c r="AM1029" i="3"/>
  <c r="AS1035" i="3"/>
  <c r="AT1035" i="3" s="1"/>
  <c r="AM1041" i="3"/>
  <c r="AO1044" i="3"/>
  <c r="AU1045" i="3"/>
  <c r="AS1067" i="3"/>
  <c r="AT1067" i="3" s="1"/>
  <c r="AS1092" i="3"/>
  <c r="AT1092" i="3" s="1"/>
  <c r="AS1109" i="3"/>
  <c r="AT1109" i="3" s="1"/>
  <c r="AH1121" i="3"/>
  <c r="AU1122" i="3"/>
  <c r="AH1138" i="3"/>
  <c r="AM1154" i="3"/>
  <c r="AO1162" i="3"/>
  <c r="AH1168" i="3"/>
  <c r="AH1181" i="3"/>
  <c r="AO1183" i="3"/>
  <c r="AM1192" i="3"/>
  <c r="AS1249" i="3"/>
  <c r="AT1249" i="3" s="1"/>
  <c r="AO1254" i="3"/>
  <c r="AH1266" i="3"/>
  <c r="AS1270" i="3"/>
  <c r="AT1270" i="3" s="1"/>
  <c r="AM1272" i="3"/>
  <c r="AU1281" i="3"/>
  <c r="AM1336" i="3"/>
  <c r="AH1338" i="3"/>
  <c r="AU1339" i="3"/>
  <c r="AO1340" i="3"/>
  <c r="AO1401" i="3"/>
  <c r="AM1448" i="3"/>
  <c r="AM1725" i="3"/>
  <c r="AH1726" i="3"/>
  <c r="AM1752" i="3"/>
  <c r="AO1756" i="3"/>
  <c r="AH1790" i="3"/>
  <c r="AM1853" i="3"/>
  <c r="AH1859" i="3"/>
  <c r="AM1957" i="3"/>
  <c r="AH1963" i="3"/>
  <c r="AS1972" i="3"/>
  <c r="AT1972" i="3" s="1"/>
  <c r="AH1980" i="3"/>
  <c r="AU2052" i="3"/>
  <c r="AS1042" i="3"/>
  <c r="AT1042" i="3" s="1"/>
  <c r="AO1055" i="3"/>
  <c r="AU1065" i="3"/>
  <c r="AO1088" i="3"/>
  <c r="AO1130" i="3"/>
  <c r="AO1149" i="3"/>
  <c r="AU1157" i="3"/>
  <c r="AS1171" i="3"/>
  <c r="AT1171" i="3" s="1"/>
  <c r="AM1173" i="3"/>
  <c r="AU1179" i="3"/>
  <c r="AM1179" i="3"/>
  <c r="AO1206" i="3"/>
  <c r="AS1239" i="3"/>
  <c r="AT1239" i="3" s="1"/>
  <c r="AM1241" i="3"/>
  <c r="AO1249" i="3"/>
  <c r="AU1494" i="3"/>
  <c r="AM1507" i="3"/>
  <c r="AS1512" i="3"/>
  <c r="AT1512" i="3" s="1"/>
  <c r="AM1522" i="3"/>
  <c r="AO1531" i="3"/>
  <c r="AS1534" i="3"/>
  <c r="AT1534" i="3" s="1"/>
  <c r="AO1535" i="3"/>
  <c r="AU1600" i="3"/>
  <c r="AO2076" i="3"/>
  <c r="AS2257" i="3"/>
  <c r="AT2257" i="3" s="1"/>
  <c r="AH2260" i="3"/>
  <c r="AH2276" i="3"/>
  <c r="AS2287" i="3"/>
  <c r="AT2287" i="3" s="1"/>
  <c r="AH2349" i="3"/>
  <c r="AH2356" i="3"/>
  <c r="AH2360" i="3"/>
  <c r="AS2466" i="3"/>
  <c r="AT2466" i="3" s="1"/>
  <c r="AM2468" i="3"/>
  <c r="AU2472" i="3"/>
  <c r="AO2989" i="3"/>
  <c r="AM2989" i="3"/>
  <c r="AS2248" i="3"/>
  <c r="AT2248" i="3" s="1"/>
  <c r="AM2254" i="3"/>
  <c r="AS2256" i="3"/>
  <c r="AT2256" i="3" s="1"/>
  <c r="AH2264" i="3"/>
  <c r="AS2276" i="3"/>
  <c r="AT2276" i="3" s="1"/>
  <c r="AO2326" i="3"/>
  <c r="AH2341" i="3"/>
  <c r="AH2348" i="3"/>
  <c r="AM2371" i="3"/>
  <c r="AS2373" i="3"/>
  <c r="AT2373" i="3" s="1"/>
  <c r="AS2376" i="3"/>
  <c r="AT2376" i="3" s="1"/>
  <c r="AS2383" i="3"/>
  <c r="AT2383" i="3" s="1"/>
  <c r="AH2434" i="3"/>
  <c r="AH2449" i="3"/>
  <c r="AS2454" i="3"/>
  <c r="AT2454" i="3" s="1"/>
  <c r="AO2455" i="3"/>
  <c r="AM2456" i="3"/>
  <c r="AH2457" i="3"/>
  <c r="AM2575" i="3"/>
  <c r="AH2952" i="3"/>
  <c r="AS2957" i="3"/>
  <c r="AT2957" i="3" s="1"/>
  <c r="AM2959" i="3"/>
  <c r="AS2961" i="3"/>
  <c r="AT2961" i="3" s="1"/>
  <c r="AS2976" i="3"/>
  <c r="AT2976" i="3" s="1"/>
  <c r="AS1292" i="3"/>
  <c r="AT1292" i="3" s="1"/>
  <c r="AM1294" i="3"/>
  <c r="AH1295" i="3"/>
  <c r="AS1295" i="3"/>
  <c r="AT1295" i="3" s="1"/>
  <c r="AU1302" i="3"/>
  <c r="AU1315" i="3"/>
  <c r="AM1331" i="3"/>
  <c r="AU1352" i="3"/>
  <c r="AS1378" i="3"/>
  <c r="AT1378" i="3" s="1"/>
  <c r="AU1380" i="3"/>
  <c r="AU1394" i="3"/>
  <c r="AS1398" i="3"/>
  <c r="AT1398" i="3" s="1"/>
  <c r="AS1404" i="3"/>
  <c r="AT1404" i="3" s="1"/>
  <c r="AS1406" i="3"/>
  <c r="AT1406" i="3" s="1"/>
  <c r="AH1419" i="3"/>
  <c r="AS1428" i="3"/>
  <c r="AT1428" i="3" s="1"/>
  <c r="AM1430" i="3"/>
  <c r="AS1438" i="3"/>
  <c r="AT1438" i="3" s="1"/>
  <c r="AM1439" i="3"/>
  <c r="AM1440" i="3"/>
  <c r="AH1449" i="3"/>
  <c r="AO1455" i="3"/>
  <c r="AH1458" i="3"/>
  <c r="AM1466" i="3"/>
  <c r="AS1467" i="3"/>
  <c r="AT1467" i="3" s="1"/>
  <c r="AM1469" i="3"/>
  <c r="AU1491" i="3"/>
  <c r="AH1508" i="3"/>
  <c r="AH1511" i="3"/>
  <c r="AS1515" i="3"/>
  <c r="AT1515" i="3" s="1"/>
  <c r="AM1517" i="3"/>
  <c r="AM1531" i="3"/>
  <c r="AM1535" i="3"/>
  <c r="AS1538" i="3"/>
  <c r="AT1538" i="3" s="1"/>
  <c r="AS1545" i="3"/>
  <c r="AT1545" i="3" s="1"/>
  <c r="AH1549" i="3"/>
  <c r="AU1551" i="3"/>
  <c r="AU1564" i="3"/>
  <c r="AM1576" i="3"/>
  <c r="AH1590" i="3"/>
  <c r="AS1605" i="3"/>
  <c r="AT1605" i="3" s="1"/>
  <c r="AM1606" i="3"/>
  <c r="AU1613" i="3"/>
  <c r="AH1615" i="3"/>
  <c r="AH1631" i="3"/>
  <c r="AS1636" i="3"/>
  <c r="AT1636" i="3" s="1"/>
  <c r="AO1673" i="3"/>
  <c r="AH1683" i="3"/>
  <c r="AH1688" i="3"/>
  <c r="AO1689" i="3"/>
  <c r="AH1693" i="3"/>
  <c r="AS1704" i="3"/>
  <c r="AT1704" i="3" s="1"/>
  <c r="AS1714" i="3"/>
  <c r="AT1714" i="3" s="1"/>
  <c r="AM1715" i="3"/>
  <c r="AH1731" i="3"/>
  <c r="AS1743" i="3"/>
  <c r="AT1743" i="3" s="1"/>
  <c r="AO1763" i="3"/>
  <c r="AH1774" i="3"/>
  <c r="AH1782" i="3"/>
  <c r="AO1804" i="3"/>
  <c r="AM1805" i="3"/>
  <c r="AH1807" i="3"/>
  <c r="AM1812" i="3"/>
  <c r="AS1815" i="3"/>
  <c r="AT1815" i="3" s="1"/>
  <c r="AM1817" i="3"/>
  <c r="AM1835" i="3"/>
  <c r="AU1841" i="3"/>
  <c r="AU1848" i="3"/>
  <c r="AM1849" i="3"/>
  <c r="AS1855" i="3"/>
  <c r="AT1855" i="3" s="1"/>
  <c r="AS1859" i="3"/>
  <c r="AT1859" i="3" s="1"/>
  <c r="AO1861" i="3"/>
  <c r="AH1868" i="3"/>
  <c r="AS1876" i="3"/>
  <c r="AT1876" i="3" s="1"/>
  <c r="AM1905" i="3"/>
  <c r="AH1914" i="3"/>
  <c r="AO1920" i="3"/>
  <c r="AH1927" i="3"/>
  <c r="AU1930" i="3"/>
  <c r="AH2009" i="3"/>
  <c r="AH2029" i="3"/>
  <c r="AU2037" i="3"/>
  <c r="AM2038" i="3"/>
  <c r="AM2042" i="3"/>
  <c r="AO2068" i="3"/>
  <c r="AH2070" i="3"/>
  <c r="AH2074" i="3"/>
  <c r="AO2075" i="3"/>
  <c r="AH2081" i="3"/>
  <c r="AH2085" i="3"/>
  <c r="AS2104" i="3"/>
  <c r="AT2104" i="3" s="1"/>
  <c r="AM2110" i="3"/>
  <c r="AH2111" i="3"/>
  <c r="AH2114" i="3"/>
  <c r="AS2149" i="3"/>
  <c r="AT2149" i="3" s="1"/>
  <c r="AM2150" i="3"/>
  <c r="AH2152" i="3"/>
  <c r="AH2153" i="3"/>
  <c r="AH2158" i="3"/>
  <c r="AS2161" i="3"/>
  <c r="AT2161" i="3" s="1"/>
  <c r="AO2162" i="3"/>
  <c r="AS2166" i="3"/>
  <c r="AT2166" i="3" s="1"/>
  <c r="AH2186" i="3"/>
  <c r="AO2245" i="3"/>
  <c r="AS2260" i="3"/>
  <c r="AT2260" i="3" s="1"/>
  <c r="AS2322" i="3"/>
  <c r="AT2322" i="3" s="1"/>
  <c r="AS2328" i="3"/>
  <c r="AT2328" i="3" s="1"/>
  <c r="AM2331" i="3"/>
  <c r="AS2333" i="3"/>
  <c r="AT2333" i="3" s="1"/>
  <c r="AS2344" i="3"/>
  <c r="AT2344" i="3" s="1"/>
  <c r="AM2346" i="3"/>
  <c r="AO2352" i="3"/>
  <c r="AS2554" i="3"/>
  <c r="AT2554" i="3" s="1"/>
  <c r="AH2562" i="3"/>
  <c r="AS2570" i="3"/>
  <c r="AT2570" i="3" s="1"/>
  <c r="AH2608" i="3"/>
  <c r="AH2696" i="3"/>
  <c r="AH2753" i="3"/>
  <c r="AU2950" i="3"/>
  <c r="AM2950" i="3"/>
  <c r="AH3058" i="3"/>
  <c r="AH1377" i="3"/>
  <c r="AS1388" i="3"/>
  <c r="AT1388" i="3" s="1"/>
  <c r="AH1398" i="3"/>
  <c r="AM1417" i="3"/>
  <c r="AS1419" i="3"/>
  <c r="AT1419" i="3" s="1"/>
  <c r="AO1425" i="3"/>
  <c r="AH1428" i="3"/>
  <c r="AO1438" i="3"/>
  <c r="AM1447" i="3"/>
  <c r="AS1449" i="3"/>
  <c r="AT1449" i="3" s="1"/>
  <c r="AS1458" i="3"/>
  <c r="AT1458" i="3" s="1"/>
  <c r="AS1504" i="3"/>
  <c r="AT1504" i="3" s="1"/>
  <c r="AU1506" i="3"/>
  <c r="AS1507" i="3"/>
  <c r="AT1507" i="3" s="1"/>
  <c r="AS1508" i="3"/>
  <c r="AT1508" i="3" s="1"/>
  <c r="AS1510" i="3"/>
  <c r="AT1510" i="3" s="1"/>
  <c r="AH1515" i="3"/>
  <c r="AH1519" i="3"/>
  <c r="AU1527" i="3"/>
  <c r="AU1546" i="3"/>
  <c r="AM1551" i="3"/>
  <c r="AS1562" i="3"/>
  <c r="AT1562" i="3" s="1"/>
  <c r="AS1598" i="3"/>
  <c r="AT1598" i="3" s="1"/>
  <c r="AH1610" i="3"/>
  <c r="AS1618" i="3"/>
  <c r="AT1618" i="3" s="1"/>
  <c r="AH1625" i="3"/>
  <c r="AO1643" i="3"/>
  <c r="AU1644" i="3"/>
  <c r="AH1646" i="3"/>
  <c r="AS1653" i="3"/>
  <c r="AT1653" i="3" s="1"/>
  <c r="AU1669" i="3"/>
  <c r="AM1698" i="3"/>
  <c r="AH1721" i="3"/>
  <c r="AS1753" i="3"/>
  <c r="AT1753" i="3" s="1"/>
  <c r="AH1757" i="3"/>
  <c r="AH1766" i="3"/>
  <c r="AS1782" i="3"/>
  <c r="AT1782" i="3" s="1"/>
  <c r="AO1803" i="3"/>
  <c r="AH1810" i="3"/>
  <c r="AO1819" i="3"/>
  <c r="AS1840" i="3"/>
  <c r="AT1840" i="3" s="1"/>
  <c r="AH1854" i="3"/>
  <c r="AO1860" i="3"/>
  <c r="AH1918" i="3"/>
  <c r="AS1937" i="3"/>
  <c r="AT1937" i="3" s="1"/>
  <c r="AM2018" i="3"/>
  <c r="AU2021" i="3"/>
  <c r="AH2039" i="3"/>
  <c r="AS2052" i="3"/>
  <c r="AT2052" i="3" s="1"/>
  <c r="AH2056" i="3"/>
  <c r="AM2063" i="3"/>
  <c r="AO2066" i="3"/>
  <c r="AS2082" i="3"/>
  <c r="AT2082" i="3" s="1"/>
  <c r="AM2113" i="3"/>
  <c r="AU2403" i="3"/>
  <c r="AM2403" i="3"/>
  <c r="AO1203" i="3"/>
  <c r="AS1216" i="3"/>
  <c r="AT1216" i="3" s="1"/>
  <c r="AO1231" i="3"/>
  <c r="AH1237" i="3"/>
  <c r="AU1240" i="3"/>
  <c r="AS1242" i="3"/>
  <c r="AT1242" i="3" s="1"/>
  <c r="AO1243" i="3"/>
  <c r="AU1276" i="3"/>
  <c r="AH1278" i="3"/>
  <c r="AH1286" i="3"/>
  <c r="AH1290" i="3"/>
  <c r="AS1294" i="3"/>
  <c r="AT1294" i="3" s="1"/>
  <c r="AM1296" i="3"/>
  <c r="AS1302" i="3"/>
  <c r="AT1302" i="3" s="1"/>
  <c r="AH1322" i="3"/>
  <c r="AO1333" i="3"/>
  <c r="AS1345" i="3"/>
  <c r="AT1345" i="3" s="1"/>
  <c r="AM1346" i="3"/>
  <c r="AH1348" i="3"/>
  <c r="AU1350" i="3"/>
  <c r="AU1358" i="3"/>
  <c r="AS1360" i="3"/>
  <c r="AT1360" i="3" s="1"/>
  <c r="AO1361" i="3"/>
  <c r="AS1367" i="3"/>
  <c r="AT1367" i="3" s="1"/>
  <c r="AS1380" i="3"/>
  <c r="AT1380" i="3" s="1"/>
  <c r="AM1382" i="3"/>
  <c r="AO1393" i="3"/>
  <c r="AH1402" i="3"/>
  <c r="AS1405" i="3"/>
  <c r="AT1405" i="3" s="1"/>
  <c r="AM1407" i="3"/>
  <c r="AH1410" i="3"/>
  <c r="AH1418" i="3"/>
  <c r="AS1432" i="3"/>
  <c r="AT1432" i="3" s="1"/>
  <c r="AU1434" i="3"/>
  <c r="AU1437" i="3"/>
  <c r="AH1448" i="3"/>
  <c r="AU1451" i="3"/>
  <c r="AU1465" i="3"/>
  <c r="AO1466" i="3"/>
  <c r="AH1486" i="3"/>
  <c r="AH1507" i="3"/>
  <c r="AM1512" i="3"/>
  <c r="AS1540" i="3"/>
  <c r="AT1540" i="3" s="1"/>
  <c r="AO1549" i="3"/>
  <c r="AM1550" i="3"/>
  <c r="AH1561" i="3"/>
  <c r="AS1581" i="3"/>
  <c r="AT1581" i="3" s="1"/>
  <c r="AU1582" i="3"/>
  <c r="AH1585" i="3"/>
  <c r="AH1600" i="3"/>
  <c r="AS1609" i="3"/>
  <c r="AT1609" i="3" s="1"/>
  <c r="AM1632" i="3"/>
  <c r="AU1636" i="3"/>
  <c r="AH1663" i="3"/>
  <c r="AO1668" i="3"/>
  <c r="AM1685" i="3"/>
  <c r="AH1695" i="3"/>
  <c r="AH1698" i="3"/>
  <c r="AH1730" i="3"/>
  <c r="AH1737" i="3"/>
  <c r="AH1773" i="3"/>
  <c r="AH1789" i="3"/>
  <c r="AM1791" i="3"/>
  <c r="AH1798" i="3"/>
  <c r="AO1802" i="3"/>
  <c r="AU1803" i="3"/>
  <c r="AH1813" i="3"/>
  <c r="AS1814" i="3"/>
  <c r="AT1814" i="3" s="1"/>
  <c r="AM1852" i="3"/>
  <c r="AS1858" i="3"/>
  <c r="AT1858" i="3" s="1"/>
  <c r="AH1867" i="3"/>
  <c r="AU1884" i="3"/>
  <c r="AS1890" i="3"/>
  <c r="AT1890" i="3" s="1"/>
  <c r="AS1894" i="3"/>
  <c r="AT1894" i="3" s="1"/>
  <c r="AS1899" i="3"/>
  <c r="AT1899" i="3" s="1"/>
  <c r="AU1900" i="3"/>
  <c r="AO1919" i="3"/>
  <c r="AH1926" i="3"/>
  <c r="AS1986" i="3"/>
  <c r="AT1986" i="3" s="1"/>
  <c r="AO1991" i="3"/>
  <c r="AU1992" i="3"/>
  <c r="AM2000" i="3"/>
  <c r="AH2012" i="3"/>
  <c r="AH2027" i="3"/>
  <c r="AS2039" i="3"/>
  <c r="AT2039" i="3" s="1"/>
  <c r="AH2047" i="3"/>
  <c r="AM2054" i="3"/>
  <c r="AS2066" i="3"/>
  <c r="AT2066" i="3" s="1"/>
  <c r="AH2069" i="3"/>
  <c r="AH2088" i="3"/>
  <c r="AH2124" i="3"/>
  <c r="AS2133" i="3"/>
  <c r="AT2133" i="3" s="1"/>
  <c r="AS2178" i="3"/>
  <c r="AT2178" i="3" s="1"/>
  <c r="AH2185" i="3"/>
  <c r="AM2217" i="3"/>
  <c r="AS2219" i="3"/>
  <c r="AT2219" i="3" s="1"/>
  <c r="AS2222" i="3"/>
  <c r="AT2222" i="3" s="1"/>
  <c r="AM2231" i="3"/>
  <c r="AS2233" i="3"/>
  <c r="AT2233" i="3" s="1"/>
  <c r="AM2235" i="3"/>
  <c r="AH2301" i="3"/>
  <c r="AS2313" i="3"/>
  <c r="AT2313" i="3" s="1"/>
  <c r="AU2315" i="3"/>
  <c r="AS2317" i="3"/>
  <c r="AT2317" i="3" s="1"/>
  <c r="AM2326" i="3"/>
  <c r="AS2390" i="3"/>
  <c r="AT2390" i="3" s="1"/>
  <c r="AS2394" i="3"/>
  <c r="AT2394" i="3" s="1"/>
  <c r="AH2423" i="3"/>
  <c r="AS2424" i="3"/>
  <c r="AT2424" i="3" s="1"/>
  <c r="AH2497" i="3"/>
  <c r="AH2502" i="3"/>
  <c r="AH2545" i="3"/>
  <c r="AH2557" i="3"/>
  <c r="AO2558" i="3"/>
  <c r="AH2561" i="3"/>
  <c r="AS2573" i="3"/>
  <c r="AT2573" i="3" s="1"/>
  <c r="AH2845" i="3"/>
  <c r="AO1256" i="3"/>
  <c r="AH1259" i="3"/>
  <c r="AU1271" i="3"/>
  <c r="AS1273" i="3"/>
  <c r="AT1273" i="3" s="1"/>
  <c r="AS1282" i="3"/>
  <c r="AT1282" i="3" s="1"/>
  <c r="AS1290" i="3"/>
  <c r="AT1290" i="3" s="1"/>
  <c r="AO1291" i="3"/>
  <c r="AS1307" i="3"/>
  <c r="AT1307" i="3" s="1"/>
  <c r="AS1310" i="3"/>
  <c r="AT1310" i="3" s="1"/>
  <c r="AM1312" i="3"/>
  <c r="AM1321" i="3"/>
  <c r="AS1322" i="3"/>
  <c r="AT1322" i="3" s="1"/>
  <c r="AO1323" i="3"/>
  <c r="AO1328" i="3"/>
  <c r="AH1331" i="3"/>
  <c r="AS1331" i="3"/>
  <c r="AT1331" i="3" s="1"/>
  <c r="AM1333" i="3"/>
  <c r="AO1349" i="3"/>
  <c r="AH1376" i="3"/>
  <c r="AS1384" i="3"/>
  <c r="AT1384" i="3" s="1"/>
  <c r="AS1386" i="3"/>
  <c r="AT1386" i="3" s="1"/>
  <c r="AM1388" i="3"/>
  <c r="AH1401" i="3"/>
  <c r="AS1402" i="3"/>
  <c r="AT1402" i="3" s="1"/>
  <c r="AO1403" i="3"/>
  <c r="AS1414" i="3"/>
  <c r="AT1414" i="3" s="1"/>
  <c r="AS1445" i="3"/>
  <c r="AT1445" i="3" s="1"/>
  <c r="AM1446" i="3"/>
  <c r="AH1461" i="3"/>
  <c r="AS1482" i="3"/>
  <c r="AT1482" i="3" s="1"/>
  <c r="AM1534" i="3"/>
  <c r="AS1557" i="3"/>
  <c r="AT1557" i="3" s="1"/>
  <c r="AU1575" i="3"/>
  <c r="AH1580" i="3"/>
  <c r="AS1585" i="3"/>
  <c r="AT1585" i="3" s="1"/>
  <c r="AU1605" i="3"/>
  <c r="AH1606" i="3"/>
  <c r="AH1612" i="3"/>
  <c r="AH1624" i="3"/>
  <c r="AO1646" i="3"/>
  <c r="AH1656" i="3"/>
  <c r="AU1664" i="3"/>
  <c r="AS1667" i="3"/>
  <c r="AT1667" i="3" s="1"/>
  <c r="AS1671" i="3"/>
  <c r="AT1671" i="3" s="1"/>
  <c r="AS1687" i="3"/>
  <c r="AT1687" i="3" s="1"/>
  <c r="AH1691" i="3"/>
  <c r="AU1694" i="3"/>
  <c r="AH1716" i="3"/>
  <c r="AS1745" i="3"/>
  <c r="AT1745" i="3" s="1"/>
  <c r="AS1751" i="3"/>
  <c r="AT1751" i="3" s="1"/>
  <c r="AS1777" i="3"/>
  <c r="AT1777" i="3" s="1"/>
  <c r="AS1781" i="3"/>
  <c r="AT1781" i="3" s="1"/>
  <c r="AS1785" i="3"/>
  <c r="AT1785" i="3" s="1"/>
  <c r="AU1787" i="3"/>
  <c r="AS1789" i="3"/>
  <c r="AT1789" i="3" s="1"/>
  <c r="AO1875" i="3"/>
  <c r="AO1886" i="3"/>
  <c r="AS1898" i="3"/>
  <c r="AT1898" i="3" s="1"/>
  <c r="AH1913" i="3"/>
  <c r="AO1914" i="3"/>
  <c r="AH1943" i="3"/>
  <c r="AH1955" i="3"/>
  <c r="AO1962" i="3"/>
  <c r="AH1964" i="3"/>
  <c r="AU1996" i="3"/>
  <c r="AO1998" i="3"/>
  <c r="AH2001" i="3"/>
  <c r="AH2005" i="3"/>
  <c r="AH2008" i="3"/>
  <c r="AM2014" i="3"/>
  <c r="AS2051" i="3"/>
  <c r="AT2051" i="3" s="1"/>
  <c r="AS2060" i="3"/>
  <c r="AT2060" i="3" s="1"/>
  <c r="AM2062" i="3"/>
  <c r="AU2065" i="3"/>
  <c r="AM2065" i="3"/>
  <c r="AS2069" i="3"/>
  <c r="AT2069" i="3" s="1"/>
  <c r="AS2120" i="3"/>
  <c r="AT2120" i="3" s="1"/>
  <c r="AS2125" i="3"/>
  <c r="AT2125" i="3" s="1"/>
  <c r="AM2127" i="3"/>
  <c r="AS2129" i="3"/>
  <c r="AT2129" i="3" s="1"/>
  <c r="AH2132" i="3"/>
  <c r="AS2173" i="3"/>
  <c r="AT2173" i="3" s="1"/>
  <c r="AH2177" i="3"/>
  <c r="AH2214" i="3"/>
  <c r="AH2221" i="3"/>
  <c r="AH2224" i="3"/>
  <c r="AH2243" i="3"/>
  <c r="AM2281" i="3"/>
  <c r="AH2288" i="3"/>
  <c r="AS2304" i="3"/>
  <c r="AT2304" i="3" s="1"/>
  <c r="AS2309" i="3"/>
  <c r="AT2309" i="3" s="1"/>
  <c r="AS2316" i="3"/>
  <c r="AT2316" i="3" s="1"/>
  <c r="AH2384" i="3"/>
  <c r="AS2419" i="3"/>
  <c r="AT2419" i="3" s="1"/>
  <c r="AS2475" i="3"/>
  <c r="AT2475" i="3" s="1"/>
  <c r="AM2687" i="3"/>
  <c r="AS2713" i="3"/>
  <c r="AT2713" i="3" s="1"/>
  <c r="AM892" i="3"/>
  <c r="AU913" i="3"/>
  <c r="AM926" i="3"/>
  <c r="AM929" i="3"/>
  <c r="AS950" i="3"/>
  <c r="AT950" i="3" s="1"/>
  <c r="AH953" i="3"/>
  <c r="AO963" i="3"/>
  <c r="AH974" i="3"/>
  <c r="AO975" i="3"/>
  <c r="AO985" i="3"/>
  <c r="AO987" i="3"/>
  <c r="AM1010" i="3"/>
  <c r="AS1012" i="3"/>
  <c r="AT1012" i="3" s="1"/>
  <c r="AS1015" i="3"/>
  <c r="AT1015" i="3" s="1"/>
  <c r="AU1030" i="3"/>
  <c r="AH1044" i="3"/>
  <c r="AO1047" i="3"/>
  <c r="AS1052" i="3"/>
  <c r="AT1052" i="3" s="1"/>
  <c r="AO1057" i="3"/>
  <c r="AH1064" i="3"/>
  <c r="AM1067" i="3"/>
  <c r="AM1082" i="3"/>
  <c r="AH1083" i="3"/>
  <c r="AS1112" i="3"/>
  <c r="AT1112" i="3" s="1"/>
  <c r="AM1114" i="3"/>
  <c r="AS1116" i="3"/>
  <c r="AT1116" i="3" s="1"/>
  <c r="AH1128" i="3"/>
  <c r="AU1129" i="3"/>
  <c r="AM1141" i="3"/>
  <c r="AO1148" i="3"/>
  <c r="AH1155" i="3"/>
  <c r="AH1167" i="3"/>
  <c r="AO1168" i="3"/>
  <c r="AH1176" i="3"/>
  <c r="AS1193" i="3"/>
  <c r="AT1193" i="3" s="1"/>
  <c r="AS1194" i="3"/>
  <c r="AT1194" i="3" s="1"/>
  <c r="AM1195" i="3"/>
  <c r="AU1196" i="3"/>
  <c r="AM1204" i="3"/>
  <c r="AS1206" i="3"/>
  <c r="AT1206" i="3" s="1"/>
  <c r="AH1236" i="3"/>
  <c r="AO1237" i="3"/>
  <c r="AU1252" i="3"/>
  <c r="AH1254" i="3"/>
  <c r="AS1254" i="3"/>
  <c r="AT1254" i="3" s="1"/>
  <c r="AM1256" i="3"/>
  <c r="AS1297" i="3"/>
  <c r="AT1297" i="3" s="1"/>
  <c r="AS1306" i="3"/>
  <c r="AT1306" i="3" s="1"/>
  <c r="AO1307" i="3"/>
  <c r="AS1341" i="3"/>
  <c r="AT1341" i="3" s="1"/>
  <c r="AM1343" i="3"/>
  <c r="AM1345" i="3"/>
  <c r="AS1355" i="3"/>
  <c r="AT1355" i="3" s="1"/>
  <c r="AU1357" i="3"/>
  <c r="AM1373" i="3"/>
  <c r="AU1374" i="3"/>
  <c r="AO1387" i="3"/>
  <c r="AS1397" i="3"/>
  <c r="AT1397" i="3" s="1"/>
  <c r="AU1399" i="3"/>
  <c r="AO1414" i="3"/>
  <c r="AH1417" i="3"/>
  <c r="AM1419" i="3"/>
  <c r="AS1421" i="3"/>
  <c r="AT1421" i="3" s="1"/>
  <c r="AS1431" i="3"/>
  <c r="AT1431" i="3" s="1"/>
  <c r="AM1433" i="3"/>
  <c r="AH1435" i="3"/>
  <c r="AS1436" i="3"/>
  <c r="AT1436" i="3" s="1"/>
  <c r="AH1447" i="3"/>
  <c r="AH1451" i="3"/>
  <c r="AH1456" i="3"/>
  <c r="AH1459" i="3"/>
  <c r="AS1461" i="3"/>
  <c r="AT1461" i="3" s="1"/>
  <c r="AU1480" i="3"/>
  <c r="AH1493" i="3"/>
  <c r="AH1502" i="3"/>
  <c r="AO1503" i="3"/>
  <c r="AU1504" i="3"/>
  <c r="AM1516" i="3"/>
  <c r="AH1521" i="3"/>
  <c r="AH1535" i="3"/>
  <c r="AM1537" i="3"/>
  <c r="AH1539" i="3"/>
  <c r="AS1570" i="3"/>
  <c r="AT1570" i="3" s="1"/>
  <c r="AM1571" i="3"/>
  <c r="AO1574" i="3"/>
  <c r="AH1576" i="3"/>
  <c r="AH1583" i="3"/>
  <c r="AH1588" i="3"/>
  <c r="AH1595" i="3"/>
  <c r="AU1598" i="3"/>
  <c r="AH1599" i="3"/>
  <c r="AH1602" i="3"/>
  <c r="AM1605" i="3"/>
  <c r="AO1621" i="3"/>
  <c r="AH1633" i="3"/>
  <c r="AS1634" i="3"/>
  <c r="AT1634" i="3" s="1"/>
  <c r="AM1635" i="3"/>
  <c r="AH1640" i="3"/>
  <c r="AU1643" i="3"/>
  <c r="AH1744" i="3"/>
  <c r="AS1759" i="3"/>
  <c r="AT1759" i="3" s="1"/>
  <c r="AS1760" i="3"/>
  <c r="AT1760" i="3" s="1"/>
  <c r="AH1776" i="3"/>
  <c r="AH1873" i="3"/>
  <c r="AU1891" i="3"/>
  <c r="AS1893" i="3"/>
  <c r="AT1893" i="3" s="1"/>
  <c r="AM1911" i="3"/>
  <c r="AS1925" i="3"/>
  <c r="AT1925" i="3" s="1"/>
  <c r="AH1929" i="3"/>
  <c r="AM1946" i="3"/>
  <c r="AH1947" i="3"/>
  <c r="AM1949" i="3"/>
  <c r="AS1952" i="3"/>
  <c r="AT1952" i="3" s="1"/>
  <c r="AH1968" i="3"/>
  <c r="AH1973" i="3"/>
  <c r="AU1983" i="3"/>
  <c r="AS1985" i="3"/>
  <c r="AT1985" i="3" s="1"/>
  <c r="AH1993" i="3"/>
  <c r="AO1994" i="3"/>
  <c r="AH2018" i="3"/>
  <c r="AS2091" i="3"/>
  <c r="AT2091" i="3" s="1"/>
  <c r="AH2120" i="3"/>
  <c r="AO2121" i="3"/>
  <c r="AH2139" i="3"/>
  <c r="AS2140" i="3"/>
  <c r="AT2140" i="3" s="1"/>
  <c r="AH2172" i="3"/>
  <c r="AU2173" i="3"/>
  <c r="AM2175" i="3"/>
  <c r="AH2192" i="3"/>
  <c r="AM2194" i="3"/>
  <c r="AO2203" i="3"/>
  <c r="AS2291" i="3"/>
  <c r="AT2291" i="3" s="1"/>
  <c r="AH2365" i="3"/>
  <c r="AH2619" i="3"/>
  <c r="AS3502" i="3"/>
  <c r="AT3502" i="3" s="1"/>
  <c r="AS1413" i="3"/>
  <c r="AT1413" i="3" s="1"/>
  <c r="AM1414" i="3"/>
  <c r="AS1451" i="3"/>
  <c r="AT1451" i="3" s="1"/>
  <c r="AO1476" i="3"/>
  <c r="AM1483" i="3"/>
  <c r="AH1505" i="3"/>
  <c r="AO1514" i="3"/>
  <c r="AU1519" i="3"/>
  <c r="AH1541" i="3"/>
  <c r="AO1572" i="3"/>
  <c r="AO1580" i="3"/>
  <c r="AU1618" i="3"/>
  <c r="AH1619" i="3"/>
  <c r="AU1625" i="3"/>
  <c r="AO1629" i="3"/>
  <c r="AH1632" i="3"/>
  <c r="AH1665" i="3"/>
  <c r="AU1679" i="3"/>
  <c r="AO1691" i="3"/>
  <c r="AH1708" i="3"/>
  <c r="AS1708" i="3"/>
  <c r="AT1708" i="3" s="1"/>
  <c r="AH1718" i="3"/>
  <c r="AU1734" i="3"/>
  <c r="AH1861" i="3"/>
  <c r="AU1871" i="3"/>
  <c r="AS1880" i="3"/>
  <c r="AT1880" i="3" s="1"/>
  <c r="AM1882" i="3"/>
  <c r="AH1946" i="3"/>
  <c r="AO1952" i="3"/>
  <c r="AO1985" i="3"/>
  <c r="AO2077" i="3"/>
  <c r="AO2110" i="3"/>
  <c r="AH2112" i="3"/>
  <c r="AH2166" i="3"/>
  <c r="AM2185" i="3"/>
  <c r="AS2188" i="3"/>
  <c r="AT2188" i="3" s="1"/>
  <c r="AO2193" i="3"/>
  <c r="AS2205" i="3"/>
  <c r="AT2205" i="3" s="1"/>
  <c r="AU2771" i="3"/>
  <c r="AS3197" i="3"/>
  <c r="AT3197" i="3" s="1"/>
  <c r="AM3199" i="3"/>
  <c r="AO2366" i="3"/>
  <c r="AS2384" i="3"/>
  <c r="AT2384" i="3" s="1"/>
  <c r="AM2387" i="3"/>
  <c r="AH2393" i="3"/>
  <c r="AM2426" i="3"/>
  <c r="AS2427" i="3"/>
  <c r="AT2427" i="3" s="1"/>
  <c r="AH2431" i="3"/>
  <c r="AS2434" i="3"/>
  <c r="AT2434" i="3" s="1"/>
  <c r="AS2435" i="3"/>
  <c r="AT2435" i="3" s="1"/>
  <c r="AM2436" i="3"/>
  <c r="AU2440" i="3"/>
  <c r="AM2444" i="3"/>
  <c r="AS2449" i="3"/>
  <c r="AT2449" i="3" s="1"/>
  <c r="AS2450" i="3"/>
  <c r="AT2450" i="3" s="1"/>
  <c r="AM2452" i="3"/>
  <c r="AO2459" i="3"/>
  <c r="AO2484" i="3"/>
  <c r="AM2485" i="3"/>
  <c r="AS2506" i="3"/>
  <c r="AT2506" i="3" s="1"/>
  <c r="AH2529" i="3"/>
  <c r="AM2548" i="3"/>
  <c r="AU2551" i="3"/>
  <c r="AH2564" i="3"/>
  <c r="AO2566" i="3"/>
  <c r="AH2573" i="3"/>
  <c r="AH2584" i="3"/>
  <c r="AS2585" i="3"/>
  <c r="AT2585" i="3" s="1"/>
  <c r="AS2627" i="3"/>
  <c r="AT2627" i="3" s="1"/>
  <c r="AS2643" i="3"/>
  <c r="AT2643" i="3" s="1"/>
  <c r="AS2732" i="3"/>
  <c r="AT2732" i="3" s="1"/>
  <c r="AM2743" i="3"/>
  <c r="AS2754" i="3"/>
  <c r="AT2754" i="3" s="1"/>
  <c r="AS2765" i="3"/>
  <c r="AT2765" i="3" s="1"/>
  <c r="AS2770" i="3"/>
  <c r="AT2770" i="3" s="1"/>
  <c r="AH2776" i="3"/>
  <c r="AS2806" i="3"/>
  <c r="AT2806" i="3" s="1"/>
  <c r="AU2808" i="3"/>
  <c r="AH2809" i="3"/>
  <c r="AS2810" i="3"/>
  <c r="AT2810" i="3" s="1"/>
  <c r="AU2812" i="3"/>
  <c r="AS2815" i="3"/>
  <c r="AT2815" i="3" s="1"/>
  <c r="AS2823" i="3"/>
  <c r="AT2823" i="3" s="1"/>
  <c r="AM2824" i="3"/>
  <c r="AM2838" i="3"/>
  <c r="AS2859" i="3"/>
  <c r="AT2859" i="3" s="1"/>
  <c r="AO2897" i="3"/>
  <c r="AS2903" i="3"/>
  <c r="AT2903" i="3" s="1"/>
  <c r="AM2905" i="3"/>
  <c r="AH2960" i="3"/>
  <c r="AU2973" i="3"/>
  <c r="AH2979" i="3"/>
  <c r="AH2980" i="3"/>
  <c r="AS3037" i="3"/>
  <c r="AT3037" i="3" s="1"/>
  <c r="AM3052" i="3"/>
  <c r="AM3086" i="3"/>
  <c r="AS3099" i="3"/>
  <c r="AT3099" i="3" s="1"/>
  <c r="AH3110" i="3"/>
  <c r="AH3208" i="3"/>
  <c r="AS3430" i="3"/>
  <c r="AT3430" i="3" s="1"/>
  <c r="AU3440" i="3"/>
  <c r="AH3441" i="3"/>
  <c r="AS3446" i="3"/>
  <c r="AT3446" i="3" s="1"/>
  <c r="AU3448" i="3"/>
  <c r="AU3456" i="3"/>
  <c r="AM3539" i="3"/>
  <c r="AS3643" i="3"/>
  <c r="AT3643" i="3" s="1"/>
  <c r="AH3647" i="3"/>
  <c r="AU3650" i="3"/>
  <c r="AS3797" i="3"/>
  <c r="AT3797" i="3" s="1"/>
  <c r="AH3814" i="3"/>
  <c r="AH2840" i="3"/>
  <c r="AS2936" i="3"/>
  <c r="AT2936" i="3" s="1"/>
  <c r="AM2938" i="3"/>
  <c r="AH2940" i="3"/>
  <c r="AM2949" i="3"/>
  <c r="AS2956" i="3"/>
  <c r="AT2956" i="3" s="1"/>
  <c r="AH2975" i="3"/>
  <c r="AS2986" i="3"/>
  <c r="AT2986" i="3" s="1"/>
  <c r="AH3053" i="3"/>
  <c r="AH3091" i="3"/>
  <c r="AH3191" i="3"/>
  <c r="AM3428" i="3"/>
  <c r="AM3435" i="3"/>
  <c r="AO3446" i="3"/>
  <c r="AS3449" i="3"/>
  <c r="AT3449" i="3" s="1"/>
  <c r="AS3493" i="3"/>
  <c r="AT3493" i="3" s="1"/>
  <c r="AS3497" i="3"/>
  <c r="AT3497" i="3" s="1"/>
  <c r="AH3501" i="3"/>
  <c r="AH3514" i="3"/>
  <c r="AH3518" i="3"/>
  <c r="AS3518" i="3"/>
  <c r="AT3518" i="3" s="1"/>
  <c r="AH3525" i="3"/>
  <c r="AH3529" i="3"/>
  <c r="AM3542" i="3"/>
  <c r="AH1838" i="3"/>
  <c r="AO1854" i="3"/>
  <c r="AH1857" i="3"/>
  <c r="AO1858" i="3"/>
  <c r="AU1878" i="3"/>
  <c r="AU1890" i="3"/>
  <c r="AH1921" i="3"/>
  <c r="AS1935" i="3"/>
  <c r="AT1935" i="3" s="1"/>
  <c r="AM1939" i="3"/>
  <c r="AS1942" i="3"/>
  <c r="AT1942" i="3" s="1"/>
  <c r="AM1961" i="3"/>
  <c r="AS1963" i="3"/>
  <c r="AT1963" i="3" s="1"/>
  <c r="AO1968" i="3"/>
  <c r="AO1993" i="3"/>
  <c r="AH2003" i="3"/>
  <c r="AH2033" i="3"/>
  <c r="AO2034" i="3"/>
  <c r="AU2039" i="3"/>
  <c r="AS2042" i="3"/>
  <c r="AT2042" i="3" s="1"/>
  <c r="AH2063" i="3"/>
  <c r="AS2063" i="3"/>
  <c r="AT2063" i="3" s="1"/>
  <c r="AO2070" i="3"/>
  <c r="AM2071" i="3"/>
  <c r="AO2082" i="3"/>
  <c r="AH2103" i="3"/>
  <c r="AH2119" i="3"/>
  <c r="AS2123" i="3"/>
  <c r="AT2123" i="3" s="1"/>
  <c r="AS2158" i="3"/>
  <c r="AT2158" i="3" s="1"/>
  <c r="AS2160" i="3"/>
  <c r="AT2160" i="3" s="1"/>
  <c r="AO2161" i="3"/>
  <c r="AS2165" i="3"/>
  <c r="AT2165" i="3" s="1"/>
  <c r="AS2172" i="3"/>
  <c r="AT2172" i="3" s="1"/>
  <c r="AS2187" i="3"/>
  <c r="AT2187" i="3" s="1"/>
  <c r="AO2199" i="3"/>
  <c r="AU2201" i="3"/>
  <c r="AM2207" i="3"/>
  <c r="AH2209" i="3"/>
  <c r="AS2213" i="3"/>
  <c r="AT2213" i="3" s="1"/>
  <c r="AM2238" i="3"/>
  <c r="AM2249" i="3"/>
  <c r="AH2263" i="3"/>
  <c r="AH2275" i="3"/>
  <c r="AH2279" i="3"/>
  <c r="AS2282" i="3"/>
  <c r="AT2282" i="3" s="1"/>
  <c r="AS2300" i="3"/>
  <c r="AT2300" i="3" s="1"/>
  <c r="AH2327" i="3"/>
  <c r="AH2331" i="3"/>
  <c r="AO2333" i="3"/>
  <c r="AS2341" i="3"/>
  <c r="AT2341" i="3" s="1"/>
  <c r="AM2342" i="3"/>
  <c r="AM2350" i="3"/>
  <c r="AM2361" i="3"/>
  <c r="AH2368" i="3"/>
  <c r="AH2372" i="3"/>
  <c r="AM2386" i="3"/>
  <c r="AH2406" i="3"/>
  <c r="AH2414" i="3"/>
  <c r="AM2420" i="3"/>
  <c r="AM2428" i="3"/>
  <c r="AS2430" i="3"/>
  <c r="AT2430" i="3" s="1"/>
  <c r="AU2443" i="3"/>
  <c r="AU2446" i="3"/>
  <c r="AS2457" i="3"/>
  <c r="AT2457" i="3" s="1"/>
  <c r="AS2515" i="3"/>
  <c r="AT2515" i="3" s="1"/>
  <c r="AH2525" i="3"/>
  <c r="AU2526" i="3"/>
  <c r="AM2527" i="3"/>
  <c r="AH2537" i="3"/>
  <c r="AH2544" i="3"/>
  <c r="AH2552" i="3"/>
  <c r="AH2605" i="3"/>
  <c r="AH2621" i="3"/>
  <c r="AH2664" i="3"/>
  <c r="AH2676" i="3"/>
  <c r="AS2678" i="3"/>
  <c r="AT2678" i="3" s="1"/>
  <c r="AH2692" i="3"/>
  <c r="AH2728" i="3"/>
  <c r="AH2738" i="3"/>
  <c r="AM2751" i="3"/>
  <c r="AH2763" i="3"/>
  <c r="AS2801" i="3"/>
  <c r="AT2801" i="3" s="1"/>
  <c r="AM2830" i="3"/>
  <c r="AM2846" i="3"/>
  <c r="AM2872" i="3"/>
  <c r="AS2878" i="3"/>
  <c r="AT2878" i="3" s="1"/>
  <c r="AH2882" i="3"/>
  <c r="AH2886" i="3"/>
  <c r="AM2896" i="3"/>
  <c r="AS2902" i="3"/>
  <c r="AT2902" i="3" s="1"/>
  <c r="AS2923" i="3"/>
  <c r="AT2923" i="3" s="1"/>
  <c r="AH2930" i="3"/>
  <c r="AH2970" i="3"/>
  <c r="AS2971" i="3"/>
  <c r="AT2971" i="3" s="1"/>
  <c r="AS3032" i="3"/>
  <c r="AT3032" i="3" s="1"/>
  <c r="AH3040" i="3"/>
  <c r="AU3042" i="3"/>
  <c r="AU3043" i="3"/>
  <c r="AS3049" i="3"/>
  <c r="AT3049" i="3" s="1"/>
  <c r="AS3079" i="3"/>
  <c r="AT3079" i="3" s="1"/>
  <c r="AM3089" i="3"/>
  <c r="AH3123" i="3"/>
  <c r="AM3125" i="3"/>
  <c r="AM3133" i="3"/>
  <c r="AU3135" i="3"/>
  <c r="AH3195" i="3"/>
  <c r="AO1777" i="3"/>
  <c r="AH1783" i="3"/>
  <c r="AS1793" i="3"/>
  <c r="AT1793" i="3" s="1"/>
  <c r="AU1794" i="3"/>
  <c r="AO1798" i="3"/>
  <c r="AS1812" i="3"/>
  <c r="AT1812" i="3" s="1"/>
  <c r="AH1816" i="3"/>
  <c r="AS1820" i="3"/>
  <c r="AT1820" i="3" s="1"/>
  <c r="AS1821" i="3"/>
  <c r="AT1821" i="3" s="1"/>
  <c r="AH1827" i="3"/>
  <c r="AS1832" i="3"/>
  <c r="AT1832" i="3" s="1"/>
  <c r="AS1853" i="3"/>
  <c r="AT1853" i="3" s="1"/>
  <c r="AM1854" i="3"/>
  <c r="AH1862" i="3"/>
  <c r="AS1863" i="3"/>
  <c r="AT1863" i="3" s="1"/>
  <c r="AH1878" i="3"/>
  <c r="AM1890" i="3"/>
  <c r="AS1911" i="3"/>
  <c r="AT1911" i="3" s="1"/>
  <c r="AO1913" i="3"/>
  <c r="AH1915" i="3"/>
  <c r="AM1919" i="3"/>
  <c r="AH1930" i="3"/>
  <c r="AH1940" i="3"/>
  <c r="AH1941" i="3"/>
  <c r="AM1956" i="3"/>
  <c r="AH1965" i="3"/>
  <c r="AH1985" i="3"/>
  <c r="AH1991" i="3"/>
  <c r="AH1999" i="3"/>
  <c r="AM2006" i="3"/>
  <c r="AM2034" i="3"/>
  <c r="AM2035" i="3"/>
  <c r="AH2037" i="3"/>
  <c r="AH2040" i="3"/>
  <c r="AM2044" i="3"/>
  <c r="AS2049" i="3"/>
  <c r="AT2049" i="3" s="1"/>
  <c r="AH2058" i="3"/>
  <c r="AO2069" i="3"/>
  <c r="AH2077" i="3"/>
  <c r="AU2081" i="3"/>
  <c r="AH2091" i="3"/>
  <c r="AM2117" i="3"/>
  <c r="AH2127" i="3"/>
  <c r="AH2130" i="3"/>
  <c r="AM2133" i="3"/>
  <c r="AH2156" i="3"/>
  <c r="AO2172" i="3"/>
  <c r="AS2176" i="3"/>
  <c r="AT2176" i="3" s="1"/>
  <c r="AM2178" i="3"/>
  <c r="AS2190" i="3"/>
  <c r="AT2190" i="3" s="1"/>
  <c r="AH2220" i="3"/>
  <c r="AH2227" i="3"/>
  <c r="AH2235" i="3"/>
  <c r="AM2237" i="3"/>
  <c r="AS2243" i="3"/>
  <c r="AT2243" i="3" s="1"/>
  <c r="AS2259" i="3"/>
  <c r="AT2259" i="3" s="1"/>
  <c r="AM2261" i="3"/>
  <c r="AM2270" i="3"/>
  <c r="AH2281" i="3"/>
  <c r="AS2281" i="3"/>
  <c r="AT2281" i="3" s="1"/>
  <c r="AM2283" i="3"/>
  <c r="AH2285" i="3"/>
  <c r="AM2292" i="3"/>
  <c r="AM2306" i="3"/>
  <c r="AS2308" i="3"/>
  <c r="AT2308" i="3" s="1"/>
  <c r="AM2310" i="3"/>
  <c r="AS2327" i="3"/>
  <c r="AT2327" i="3" s="1"/>
  <c r="AU2332" i="3"/>
  <c r="AM2333" i="3"/>
  <c r="AM2402" i="3"/>
  <c r="AM2415" i="3"/>
  <c r="AU2418" i="3"/>
  <c r="AM2442" i="3"/>
  <c r="AO2445" i="3"/>
  <c r="AM2450" i="3"/>
  <c r="AO2453" i="3"/>
  <c r="AH2518" i="3"/>
  <c r="AH2532" i="3"/>
  <c r="AO2533" i="3"/>
  <c r="AM2542" i="3"/>
  <c r="AH2598" i="3"/>
  <c r="AH2615" i="3"/>
  <c r="AS2660" i="3"/>
  <c r="AT2660" i="3" s="1"/>
  <c r="AS2664" i="3"/>
  <c r="AT2664" i="3" s="1"/>
  <c r="AU2722" i="3"/>
  <c r="AM2726" i="3"/>
  <c r="AS2728" i="3"/>
  <c r="AT2728" i="3" s="1"/>
  <c r="AS2738" i="3"/>
  <c r="AT2738" i="3" s="1"/>
  <c r="AO2776" i="3"/>
  <c r="AH2796" i="3"/>
  <c r="AS2827" i="3"/>
  <c r="AT2827" i="3" s="1"/>
  <c r="AH2860" i="3"/>
  <c r="AU2866" i="3"/>
  <c r="AS2869" i="3"/>
  <c r="AT2869" i="3" s="1"/>
  <c r="AU2871" i="3"/>
  <c r="AH2873" i="3"/>
  <c r="AS2874" i="3"/>
  <c r="AT2874" i="3" s="1"/>
  <c r="AH2881" i="3"/>
  <c r="AH2918" i="3"/>
  <c r="AM2919" i="3"/>
  <c r="AS2926" i="3"/>
  <c r="AT2926" i="3" s="1"/>
  <c r="AS2927" i="3"/>
  <c r="AT2927" i="3" s="1"/>
  <c r="AS2955" i="3"/>
  <c r="AT2955" i="3" s="1"/>
  <c r="AS2963" i="3"/>
  <c r="AT2963" i="3" s="1"/>
  <c r="AM2965" i="3"/>
  <c r="AS2967" i="3"/>
  <c r="AT2967" i="3" s="1"/>
  <c r="AH3023" i="3"/>
  <c r="AM3038" i="3"/>
  <c r="AS3040" i="3"/>
  <c r="AT3040" i="3" s="1"/>
  <c r="AU3041" i="3"/>
  <c r="AH3048" i="3"/>
  <c r="AS3057" i="3"/>
  <c r="AT3057" i="3" s="1"/>
  <c r="AO3075" i="3"/>
  <c r="AH3078" i="3"/>
  <c r="AM3080" i="3"/>
  <c r="AH3083" i="3"/>
  <c r="AH3130" i="3"/>
  <c r="AU3244" i="3"/>
  <c r="AS3313" i="3"/>
  <c r="AT3313" i="3" s="1"/>
  <c r="AS3317" i="3"/>
  <c r="AT3317" i="3" s="1"/>
  <c r="AM3319" i="3"/>
  <c r="AO3356" i="3"/>
  <c r="AH1775" i="3"/>
  <c r="AH1791" i="3"/>
  <c r="AS1800" i="3"/>
  <c r="AT1800" i="3" s="1"/>
  <c r="AH1808" i="3"/>
  <c r="AS1826" i="3"/>
  <c r="AT1826" i="3" s="1"/>
  <c r="AM1842" i="3"/>
  <c r="AO1849" i="3"/>
  <c r="AH1852" i="3"/>
  <c r="AO1853" i="3"/>
  <c r="AU1858" i="3"/>
  <c r="AS1867" i="3"/>
  <c r="AT1867" i="3" s="1"/>
  <c r="AH1891" i="3"/>
  <c r="AM1898" i="3"/>
  <c r="AH1903" i="3"/>
  <c r="AH1907" i="3"/>
  <c r="AO1912" i="3"/>
  <c r="AM1913" i="3"/>
  <c r="AH1923" i="3"/>
  <c r="AH1924" i="3"/>
  <c r="AO1925" i="3"/>
  <c r="AS1934" i="3"/>
  <c r="AT1934" i="3" s="1"/>
  <c r="AS1945" i="3"/>
  <c r="AT1945" i="3" s="1"/>
  <c r="AS1978" i="3"/>
  <c r="AT1978" i="3" s="1"/>
  <c r="AM2001" i="3"/>
  <c r="AS2003" i="3"/>
  <c r="AT2003" i="3" s="1"/>
  <c r="AM2012" i="3"/>
  <c r="AO2018" i="3"/>
  <c r="AM2022" i="3"/>
  <c r="AH2032" i="3"/>
  <c r="AO2046" i="3"/>
  <c r="AM2056" i="3"/>
  <c r="AO2081" i="3"/>
  <c r="AM2082" i="3"/>
  <c r="AS2096" i="3"/>
  <c r="AT2096" i="3" s="1"/>
  <c r="AH2098" i="3"/>
  <c r="AH2122" i="3"/>
  <c r="AH2138" i="3"/>
  <c r="AM2145" i="3"/>
  <c r="AH2147" i="3"/>
  <c r="AU2148" i="3"/>
  <c r="AH2150" i="3"/>
  <c r="AH2155" i="3"/>
  <c r="AH2163" i="3"/>
  <c r="AH2164" i="3"/>
  <c r="AO2171" i="3"/>
  <c r="AH2175" i="3"/>
  <c r="AS2179" i="3"/>
  <c r="AT2179" i="3" s="1"/>
  <c r="AM2182" i="3"/>
  <c r="AO2186" i="3"/>
  <c r="AS2198" i="3"/>
  <c r="AT2198" i="3" s="1"/>
  <c r="AM2199" i="3"/>
  <c r="AO2209" i="3"/>
  <c r="AS2216" i="3"/>
  <c r="AT2216" i="3" s="1"/>
  <c r="AS2231" i="3"/>
  <c r="AT2231" i="3" s="1"/>
  <c r="AH2234" i="3"/>
  <c r="AM2236" i="3"/>
  <c r="AM2240" i="3"/>
  <c r="AS2241" i="3"/>
  <c r="AT2241" i="3" s="1"/>
  <c r="AS2242" i="3"/>
  <c r="AT2242" i="3" s="1"/>
  <c r="AS2251" i="3"/>
  <c r="AT2251" i="3" s="1"/>
  <c r="AM2256" i="3"/>
  <c r="AM2264" i="3"/>
  <c r="AH2274" i="3"/>
  <c r="AS2284" i="3"/>
  <c r="AT2284" i="3" s="1"/>
  <c r="AM2288" i="3"/>
  <c r="AS2290" i="3"/>
  <c r="AT2290" i="3" s="1"/>
  <c r="AO2294" i="3"/>
  <c r="AH2297" i="3"/>
  <c r="AS2302" i="3"/>
  <c r="AT2302" i="3" s="1"/>
  <c r="AO2308" i="3"/>
  <c r="AH2326" i="3"/>
  <c r="AH2329" i="3"/>
  <c r="AO2331" i="3"/>
  <c r="AS2336" i="3"/>
  <c r="AT2336" i="3" s="1"/>
  <c r="AH2342" i="3"/>
  <c r="AS2342" i="3"/>
  <c r="AT2342" i="3" s="1"/>
  <c r="AH2358" i="3"/>
  <c r="AM2365" i="3"/>
  <c r="AH2367" i="3"/>
  <c r="AS2367" i="3"/>
  <c r="AT2367" i="3" s="1"/>
  <c r="AM2369" i="3"/>
  <c r="AM2381" i="3"/>
  <c r="AM2385" i="3"/>
  <c r="AU2389" i="3"/>
  <c r="AM2398" i="3"/>
  <c r="AO2400" i="3"/>
  <c r="AS2405" i="3"/>
  <c r="AT2405" i="3" s="1"/>
  <c r="AO2414" i="3"/>
  <c r="AH2417" i="3"/>
  <c r="AH2433" i="3"/>
  <c r="AS2444" i="3"/>
  <c r="AT2444" i="3" s="1"/>
  <c r="AS2448" i="3"/>
  <c r="AT2448" i="3" s="1"/>
  <c r="AS2456" i="3"/>
  <c r="AT2456" i="3" s="1"/>
  <c r="AU2462" i="3"/>
  <c r="AS2500" i="3"/>
  <c r="AT2500" i="3" s="1"/>
  <c r="AM2510" i="3"/>
  <c r="AS2518" i="3"/>
  <c r="AT2518" i="3" s="1"/>
  <c r="AM2520" i="3"/>
  <c r="AS2524" i="3"/>
  <c r="AT2524" i="3" s="1"/>
  <c r="AS2528" i="3"/>
  <c r="AT2528" i="3" s="1"/>
  <c r="AU2588" i="3"/>
  <c r="AU2597" i="3"/>
  <c r="AO2602" i="3"/>
  <c r="AM2603" i="3"/>
  <c r="AO2650" i="3"/>
  <c r="AO2699" i="3"/>
  <c r="AH2718" i="3"/>
  <c r="AM2776" i="3"/>
  <c r="AS2796" i="3"/>
  <c r="AT2796" i="3" s="1"/>
  <c r="AS2800" i="3"/>
  <c r="AT2800" i="3" s="1"/>
  <c r="AM2802" i="3"/>
  <c r="AM2822" i="3"/>
  <c r="AS2826" i="3"/>
  <c r="AT2826" i="3" s="1"/>
  <c r="AS2839" i="3"/>
  <c r="AT2839" i="3" s="1"/>
  <c r="AS2901" i="3"/>
  <c r="AT2901" i="3" s="1"/>
  <c r="AM2924" i="3"/>
  <c r="AH2962" i="3"/>
  <c r="AM2972" i="3"/>
  <c r="AH2987" i="3"/>
  <c r="AS3010" i="3"/>
  <c r="AT3010" i="3" s="1"/>
  <c r="AM3021" i="3"/>
  <c r="AH3030" i="3"/>
  <c r="AU3384" i="3"/>
  <c r="AM3384" i="3"/>
  <c r="AH2105" i="3"/>
  <c r="AS2126" i="3"/>
  <c r="AT2126" i="3" s="1"/>
  <c r="AM2128" i="3"/>
  <c r="AM2136" i="3"/>
  <c r="AH2149" i="3"/>
  <c r="AU2152" i="3"/>
  <c r="AS2203" i="3"/>
  <c r="AT2203" i="3" s="1"/>
  <c r="AH2207" i="3"/>
  <c r="AO2231" i="3"/>
  <c r="AO2251" i="3"/>
  <c r="AH2277" i="3"/>
  <c r="AH2283" i="3"/>
  <c r="AM2341" i="3"/>
  <c r="AO2351" i="3"/>
  <c r="AH2357" i="3"/>
  <c r="AH2374" i="3"/>
  <c r="AM2389" i="3"/>
  <c r="AS2391" i="3"/>
  <c r="AT2391" i="3" s="1"/>
  <c r="AU2397" i="3"/>
  <c r="AH2399" i="3"/>
  <c r="AS2402" i="3"/>
  <c r="AT2402" i="3" s="1"/>
  <c r="AM2406" i="3"/>
  <c r="AS2413" i="3"/>
  <c r="AT2413" i="3" s="1"/>
  <c r="AM2462" i="3"/>
  <c r="AH2471" i="3"/>
  <c r="AH2476" i="3"/>
  <c r="AS2481" i="3"/>
  <c r="AT2481" i="3" s="1"/>
  <c r="AH2484" i="3"/>
  <c r="AH2503" i="3"/>
  <c r="AM2512" i="3"/>
  <c r="AH2517" i="3"/>
  <c r="AU2557" i="3"/>
  <c r="AH2586" i="3"/>
  <c r="AS2595" i="3"/>
  <c r="AT2595" i="3" s="1"/>
  <c r="AO2621" i="3"/>
  <c r="AM2622" i="3"/>
  <c r="AS2645" i="3"/>
  <c r="AT2645" i="3" s="1"/>
  <c r="AS2652" i="3"/>
  <c r="AT2652" i="3" s="1"/>
  <c r="AM2653" i="3"/>
  <c r="AH2666" i="3"/>
  <c r="AM2685" i="3"/>
  <c r="AO2705" i="3"/>
  <c r="AH2708" i="3"/>
  <c r="AH2711" i="3"/>
  <c r="AS2715" i="3"/>
  <c r="AT2715" i="3" s="1"/>
  <c r="AU2715" i="3"/>
  <c r="AO2763" i="3"/>
  <c r="AS2773" i="3"/>
  <c r="AT2773" i="3" s="1"/>
  <c r="AM2775" i="3"/>
  <c r="AH2782" i="3"/>
  <c r="AM2797" i="3"/>
  <c r="AH2799" i="3"/>
  <c r="AH2820" i="3"/>
  <c r="AO2821" i="3"/>
  <c r="AS2846" i="3"/>
  <c r="AT2846" i="3" s="1"/>
  <c r="AM2960" i="3"/>
  <c r="AM2990" i="3"/>
  <c r="AS2991" i="3"/>
  <c r="AT2991" i="3" s="1"/>
  <c r="AM2994" i="3"/>
  <c r="AH3003" i="3"/>
  <c r="AH3004" i="3"/>
  <c r="AH3009" i="3"/>
  <c r="AH3013" i="3"/>
  <c r="AH3017" i="3"/>
  <c r="AU3067" i="3"/>
  <c r="AU3094" i="3"/>
  <c r="AM3109" i="3"/>
  <c r="AM3110" i="3"/>
  <c r="AM3120" i="3"/>
  <c r="AM3124" i="3"/>
  <c r="AH3238" i="3"/>
  <c r="AH3245" i="3"/>
  <c r="AS3299" i="3"/>
  <c r="AT3299" i="3" s="1"/>
  <c r="AS3306" i="3"/>
  <c r="AT3306" i="3" s="1"/>
  <c r="AM3352" i="3"/>
  <c r="AS3229" i="3"/>
  <c r="AT3229" i="3" s="1"/>
  <c r="AO3230" i="3"/>
  <c r="AH3233" i="3"/>
  <c r="AS3242" i="3"/>
  <c r="AT3242" i="3" s="1"/>
  <c r="AS3295" i="3"/>
  <c r="AT3295" i="3" s="1"/>
  <c r="AO3296" i="3"/>
  <c r="AS3342" i="3"/>
  <c r="AT3342" i="3" s="1"/>
  <c r="AM3347" i="3"/>
  <c r="AS3350" i="3"/>
  <c r="AT3350" i="3" s="1"/>
  <c r="AO3392" i="3"/>
  <c r="AO3407" i="3"/>
  <c r="AS3418" i="3"/>
  <c r="AT3418" i="3" s="1"/>
  <c r="AM3431" i="3"/>
  <c r="AH3452" i="3"/>
  <c r="AM3482" i="3"/>
  <c r="AH3491" i="3"/>
  <c r="AH3496" i="3"/>
  <c r="AH3500" i="3"/>
  <c r="AM3512" i="3"/>
  <c r="AH3628" i="3"/>
  <c r="AM3639" i="3"/>
  <c r="AO3801" i="3"/>
  <c r="AM3812" i="3"/>
  <c r="AS2607" i="3"/>
  <c r="AT2607" i="3" s="1"/>
  <c r="AM2617" i="3"/>
  <c r="AS2631" i="3"/>
  <c r="AT2631" i="3" s="1"/>
  <c r="AH2642" i="3"/>
  <c r="AO2644" i="3"/>
  <c r="AH2647" i="3"/>
  <c r="AS2659" i="3"/>
  <c r="AT2659" i="3" s="1"/>
  <c r="AH2677" i="3"/>
  <c r="AS2693" i="3"/>
  <c r="AT2693" i="3" s="1"/>
  <c r="AS2707" i="3"/>
  <c r="AT2707" i="3" s="1"/>
  <c r="AU2717" i="3"/>
  <c r="AU2729" i="3"/>
  <c r="AH2733" i="3"/>
  <c r="AS2733" i="3"/>
  <c r="AT2733" i="3" s="1"/>
  <c r="AS2744" i="3"/>
  <c r="AT2744" i="3" s="1"/>
  <c r="AH2748" i="3"/>
  <c r="AH2781" i="3"/>
  <c r="AS2781" i="3"/>
  <c r="AT2781" i="3" s="1"/>
  <c r="AM2783" i="3"/>
  <c r="AH2804" i="3"/>
  <c r="AM2817" i="3"/>
  <c r="AM2821" i="3"/>
  <c r="AM2828" i="3"/>
  <c r="AH2848" i="3"/>
  <c r="AS2863" i="3"/>
  <c r="AT2863" i="3" s="1"/>
  <c r="AH2867" i="3"/>
  <c r="AM2869" i="3"/>
  <c r="AO2877" i="3"/>
  <c r="AH2880" i="3"/>
  <c r="AS2885" i="3"/>
  <c r="AT2885" i="3" s="1"/>
  <c r="AH2893" i="3"/>
  <c r="AS2893" i="3"/>
  <c r="AT2893" i="3" s="1"/>
  <c r="AM2895" i="3"/>
  <c r="AS2908" i="3"/>
  <c r="AT2908" i="3" s="1"/>
  <c r="AM2911" i="3"/>
  <c r="AS2921" i="3"/>
  <c r="AT2921" i="3" s="1"/>
  <c r="AS2930" i="3"/>
  <c r="AT2930" i="3" s="1"/>
  <c r="AM2932" i="3"/>
  <c r="AU2936" i="3"/>
  <c r="AS2966" i="3"/>
  <c r="AT2966" i="3" s="1"/>
  <c r="AH2990" i="3"/>
  <c r="AS2995" i="3"/>
  <c r="AT2995" i="3" s="1"/>
  <c r="AM2997" i="3"/>
  <c r="AS2999" i="3"/>
  <c r="AT2999" i="3" s="1"/>
  <c r="AH3062" i="3"/>
  <c r="AH3086" i="3"/>
  <c r="AS3094" i="3"/>
  <c r="AT3094" i="3" s="1"/>
  <c r="AH3098" i="3"/>
  <c r="AM3116" i="3"/>
  <c r="AS3122" i="3"/>
  <c r="AT3122" i="3" s="1"/>
  <c r="AS3178" i="3"/>
  <c r="AT3178" i="3" s="1"/>
  <c r="AS3204" i="3"/>
  <c r="AT3204" i="3" s="1"/>
  <c r="AS3237" i="3"/>
  <c r="AT3237" i="3" s="1"/>
  <c r="AH3282" i="3"/>
  <c r="AS3287" i="3"/>
  <c r="AT3287" i="3" s="1"/>
  <c r="AS3291" i="3"/>
  <c r="AT3291" i="3" s="1"/>
  <c r="AM3326" i="3"/>
  <c r="AO3338" i="3"/>
  <c r="AH3349" i="3"/>
  <c r="AH3421" i="3"/>
  <c r="AH3429" i="3"/>
  <c r="AS2404" i="3"/>
  <c r="AT2404" i="3" s="1"/>
  <c r="AS2408" i="3"/>
  <c r="AT2408" i="3" s="1"/>
  <c r="AS2416" i="3"/>
  <c r="AT2416" i="3" s="1"/>
  <c r="AH2439" i="3"/>
  <c r="AH2443" i="3"/>
  <c r="AH2447" i="3"/>
  <c r="AH2460" i="3"/>
  <c r="AM2467" i="3"/>
  <c r="AO2468" i="3"/>
  <c r="AS2483" i="3"/>
  <c r="AT2483" i="3" s="1"/>
  <c r="AH2492" i="3"/>
  <c r="AU2499" i="3"/>
  <c r="AS2501" i="3"/>
  <c r="AT2501" i="3" s="1"/>
  <c r="AH2510" i="3"/>
  <c r="AO2537" i="3"/>
  <c r="AS2543" i="3"/>
  <c r="AT2543" i="3" s="1"/>
  <c r="AO2548" i="3"/>
  <c r="AS2557" i="3"/>
  <c r="AT2557" i="3" s="1"/>
  <c r="AS2586" i="3"/>
  <c r="AT2586" i="3" s="1"/>
  <c r="AO2604" i="3"/>
  <c r="AH2606" i="3"/>
  <c r="AM2624" i="3"/>
  <c r="AS2654" i="3"/>
  <c r="AT2654" i="3" s="1"/>
  <c r="AS2675" i="3"/>
  <c r="AT2675" i="3" s="1"/>
  <c r="AH2683" i="3"/>
  <c r="AS2692" i="3"/>
  <c r="AT2692" i="3" s="1"/>
  <c r="AS2700" i="3"/>
  <c r="AT2700" i="3" s="1"/>
  <c r="AO2702" i="3"/>
  <c r="AS2714" i="3"/>
  <c r="AT2714" i="3" s="1"/>
  <c r="AO2718" i="3"/>
  <c r="AU2725" i="3"/>
  <c r="AS2727" i="3"/>
  <c r="AT2727" i="3" s="1"/>
  <c r="AM2732" i="3"/>
  <c r="AO2753" i="3"/>
  <c r="AS2777" i="3"/>
  <c r="AT2777" i="3" s="1"/>
  <c r="AH2793" i="3"/>
  <c r="AS2799" i="3"/>
  <c r="AT2799" i="3" s="1"/>
  <c r="AS2814" i="3"/>
  <c r="AT2814" i="3" s="1"/>
  <c r="AO2819" i="3"/>
  <c r="AS2847" i="3"/>
  <c r="AT2847" i="3" s="1"/>
  <c r="AO2855" i="3"/>
  <c r="AS2876" i="3"/>
  <c r="AT2876" i="3" s="1"/>
  <c r="AM2877" i="3"/>
  <c r="AM2904" i="3"/>
  <c r="AS2907" i="3"/>
  <c r="AT2907" i="3" s="1"/>
  <c r="AH2911" i="3"/>
  <c r="AS2924" i="3"/>
  <c r="AT2924" i="3" s="1"/>
  <c r="AH2959" i="3"/>
  <c r="AM2968" i="3"/>
  <c r="AH3008" i="3"/>
  <c r="AH3015" i="3"/>
  <c r="AH3027" i="3"/>
  <c r="AO3030" i="3"/>
  <c r="AS3039" i="3"/>
  <c r="AT3039" i="3" s="1"/>
  <c r="AH3042" i="3"/>
  <c r="AO3053" i="3"/>
  <c r="AS3077" i="3"/>
  <c r="AT3077" i="3" s="1"/>
  <c r="AU3088" i="3"/>
  <c r="AU3092" i="3"/>
  <c r="AU3096" i="3"/>
  <c r="AS3106" i="3"/>
  <c r="AT3106" i="3" s="1"/>
  <c r="AM3108" i="3"/>
  <c r="AM3112" i="3"/>
  <c r="AU3131" i="3"/>
  <c r="AM3131" i="3"/>
  <c r="AH3164" i="3"/>
  <c r="AU3183" i="3"/>
  <c r="AM3193" i="3"/>
  <c r="AS3222" i="3"/>
  <c r="AT3222" i="3" s="1"/>
  <c r="AS3244" i="3"/>
  <c r="AT3244" i="3" s="1"/>
  <c r="AS3267" i="3"/>
  <c r="AT3267" i="3" s="1"/>
  <c r="AH3275" i="3"/>
  <c r="AS3275" i="3"/>
  <c r="AT3275" i="3" s="1"/>
  <c r="AM3280" i="3"/>
  <c r="AS3282" i="3"/>
  <c r="AT3282" i="3" s="1"/>
  <c r="AH3286" i="3"/>
  <c r="AH3329" i="3"/>
  <c r="AS3337" i="3"/>
  <c r="AT3337" i="3" s="1"/>
  <c r="AH3357" i="3"/>
  <c r="AU3404" i="3"/>
  <c r="AM3427" i="3"/>
  <c r="AU2359" i="3"/>
  <c r="AS2362" i="3"/>
  <c r="AT2362" i="3" s="1"/>
  <c r="AS2363" i="3"/>
  <c r="AT2363" i="3" s="1"/>
  <c r="AM2366" i="3"/>
  <c r="AM2374" i="3"/>
  <c r="AH2387" i="3"/>
  <c r="AO2398" i="3"/>
  <c r="AS2401" i="3"/>
  <c r="AT2401" i="3" s="1"/>
  <c r="AO2404" i="3"/>
  <c r="AH2407" i="3"/>
  <c r="AO2412" i="3"/>
  <c r="AM2437" i="3"/>
  <c r="AM2445" i="3"/>
  <c r="AS2447" i="3"/>
  <c r="AT2447" i="3" s="1"/>
  <c r="AH2455" i="3"/>
  <c r="AS2465" i="3"/>
  <c r="AT2465" i="3" s="1"/>
  <c r="AS2474" i="3"/>
  <c r="AT2474" i="3" s="1"/>
  <c r="AH2482" i="3"/>
  <c r="AM2494" i="3"/>
  <c r="AU2498" i="3"/>
  <c r="AO2506" i="3"/>
  <c r="AU2508" i="3"/>
  <c r="AH2516" i="3"/>
  <c r="AS2516" i="3"/>
  <c r="AT2516" i="3" s="1"/>
  <c r="AM2518" i="3"/>
  <c r="AH2520" i="3"/>
  <c r="AM2522" i="3"/>
  <c r="AS2527" i="3"/>
  <c r="AT2527" i="3" s="1"/>
  <c r="AU2528" i="3"/>
  <c r="AS2556" i="3"/>
  <c r="AT2556" i="3" s="1"/>
  <c r="AU2573" i="3"/>
  <c r="AS2580" i="3"/>
  <c r="AT2580" i="3" s="1"/>
  <c r="AH2589" i="3"/>
  <c r="AU2596" i="3"/>
  <c r="AS2618" i="3"/>
  <c r="AT2618" i="3" s="1"/>
  <c r="AH2625" i="3"/>
  <c r="AM2632" i="3"/>
  <c r="AH2649" i="3"/>
  <c r="AH2650" i="3"/>
  <c r="AH2657" i="3"/>
  <c r="AS2666" i="3"/>
  <c r="AT2666" i="3" s="1"/>
  <c r="AS2695" i="3"/>
  <c r="AT2695" i="3" s="1"/>
  <c r="AM2724" i="3"/>
  <c r="AS2743" i="3"/>
  <c r="AT2743" i="3" s="1"/>
  <c r="AH2750" i="3"/>
  <c r="AH2751" i="3"/>
  <c r="AS2752" i="3"/>
  <c r="AT2752" i="3" s="1"/>
  <c r="AH2790" i="3"/>
  <c r="AS2798" i="3"/>
  <c r="AT2798" i="3" s="1"/>
  <c r="AS2813" i="3"/>
  <c r="AT2813" i="3" s="1"/>
  <c r="AS2818" i="3"/>
  <c r="AT2818" i="3" s="1"/>
  <c r="AS2834" i="3"/>
  <c r="AT2834" i="3" s="1"/>
  <c r="AU2839" i="3"/>
  <c r="AH2842" i="3"/>
  <c r="AS2842" i="3"/>
  <c r="AT2842" i="3" s="1"/>
  <c r="AM2845" i="3"/>
  <c r="AO2848" i="3"/>
  <c r="AU2852" i="3"/>
  <c r="AM2855" i="3"/>
  <c r="AU2859" i="3"/>
  <c r="AM2864" i="3"/>
  <c r="AM2874" i="3"/>
  <c r="AH2910" i="3"/>
  <c r="AM2935" i="3"/>
  <c r="AH2973" i="3"/>
  <c r="AM2996" i="3"/>
  <c r="AS3011" i="3"/>
  <c r="AT3011" i="3" s="1"/>
  <c r="AS3012" i="3"/>
  <c r="AT3012" i="3" s="1"/>
  <c r="AU3014" i="3"/>
  <c r="AS3024" i="3"/>
  <c r="AT3024" i="3" s="1"/>
  <c r="AU3026" i="3"/>
  <c r="AH3038" i="3"/>
  <c r="AH3061" i="3"/>
  <c r="AH3074" i="3"/>
  <c r="AO3077" i="3"/>
  <c r="AH3088" i="3"/>
  <c r="AO3091" i="3"/>
  <c r="AS3110" i="3"/>
  <c r="AT3110" i="3" s="1"/>
  <c r="AM3111" i="3"/>
  <c r="AH3120" i="3"/>
  <c r="AM3140" i="3"/>
  <c r="AS3143" i="3"/>
  <c r="AT3143" i="3" s="1"/>
  <c r="AS3147" i="3"/>
  <c r="AT3147" i="3" s="1"/>
  <c r="AM3149" i="3"/>
  <c r="AU3166" i="3"/>
  <c r="AH3170" i="3"/>
  <c r="AM3197" i="3"/>
  <c r="AH3210" i="3"/>
  <c r="AH3221" i="3"/>
  <c r="AO3247" i="3"/>
  <c r="AM3256" i="3"/>
  <c r="AS3259" i="3"/>
  <c r="AT3259" i="3" s="1"/>
  <c r="AU3269" i="3"/>
  <c r="AH3270" i="3"/>
  <c r="AU3326" i="3"/>
  <c r="AU3328" i="3"/>
  <c r="AO3452" i="3"/>
  <c r="AU3457" i="3"/>
  <c r="AH3478" i="3"/>
  <c r="AS3491" i="3"/>
  <c r="AT3491" i="3" s="1"/>
  <c r="AS3734" i="3"/>
  <c r="AT3734" i="3" s="1"/>
  <c r="AH3750" i="3"/>
  <c r="AS2464" i="3"/>
  <c r="AT2464" i="3" s="1"/>
  <c r="AO2492" i="3"/>
  <c r="AH2494" i="3"/>
  <c r="AO2527" i="3"/>
  <c r="AH2534" i="3"/>
  <c r="AO2552" i="3"/>
  <c r="AS2559" i="3"/>
  <c r="AT2559" i="3" s="1"/>
  <c r="AM2569" i="3"/>
  <c r="AH2582" i="3"/>
  <c r="AS2583" i="3"/>
  <c r="AT2583" i="3" s="1"/>
  <c r="AU2586" i="3"/>
  <c r="AS2588" i="3"/>
  <c r="AT2588" i="3" s="1"/>
  <c r="AM2595" i="3"/>
  <c r="AS2599" i="3"/>
  <c r="AT2599" i="3" s="1"/>
  <c r="AH2612" i="3"/>
  <c r="AO2615" i="3"/>
  <c r="AM2616" i="3"/>
  <c r="AO2658" i="3"/>
  <c r="AS2665" i="3"/>
  <c r="AT2665" i="3" s="1"/>
  <c r="AM2681" i="3"/>
  <c r="AO2683" i="3"/>
  <c r="AH2689" i="3"/>
  <c r="AO2692" i="3"/>
  <c r="AH2716" i="3"/>
  <c r="AO2743" i="3"/>
  <c r="AU2749" i="3"/>
  <c r="AU2757" i="3"/>
  <c r="AU2760" i="3"/>
  <c r="AU2765" i="3"/>
  <c r="AH2801" i="3"/>
  <c r="AS2895" i="3"/>
  <c r="AT2895" i="3" s="1"/>
  <c r="AH2899" i="3"/>
  <c r="AH2923" i="3"/>
  <c r="AO2933" i="3"/>
  <c r="AS2953" i="3"/>
  <c r="AT2953" i="3" s="1"/>
  <c r="AO2965" i="3"/>
  <c r="AH2971" i="3"/>
  <c r="AO3008" i="3"/>
  <c r="AO3016" i="3"/>
  <c r="AU3046" i="3"/>
  <c r="AM3139" i="3"/>
  <c r="AM3148" i="3"/>
  <c r="AH3149" i="3"/>
  <c r="AO3164" i="3"/>
  <c r="AS3206" i="3"/>
  <c r="AT3206" i="3" s="1"/>
  <c r="AM3208" i="3"/>
  <c r="AO3259" i="3"/>
  <c r="AM3315" i="3"/>
  <c r="AM3369" i="3"/>
  <c r="AH3370" i="3"/>
  <c r="AS3442" i="3"/>
  <c r="AT3442" i="3" s="1"/>
  <c r="AS3450" i="3"/>
  <c r="AT3450" i="3" s="1"/>
  <c r="AM3748" i="3"/>
  <c r="AH3117" i="3"/>
  <c r="AS3118" i="3"/>
  <c r="AT3118" i="3" s="1"/>
  <c r="AU3124" i="3"/>
  <c r="AH3125" i="3"/>
  <c r="AH3128" i="3"/>
  <c r="AH3140" i="3"/>
  <c r="AH3154" i="3"/>
  <c r="AS3155" i="3"/>
  <c r="AT3155" i="3" s="1"/>
  <c r="AS3159" i="3"/>
  <c r="AT3159" i="3" s="1"/>
  <c r="AS3173" i="3"/>
  <c r="AT3173" i="3" s="1"/>
  <c r="AO3177" i="3"/>
  <c r="AH3199" i="3"/>
  <c r="AH3202" i="3"/>
  <c r="AS3205" i="3"/>
  <c r="AT3205" i="3" s="1"/>
  <c r="AS3209" i="3"/>
  <c r="AT3209" i="3" s="1"/>
  <c r="AS3226" i="3"/>
  <c r="AT3226" i="3" s="1"/>
  <c r="AU3227" i="3"/>
  <c r="AH3236" i="3"/>
  <c r="AM3351" i="3"/>
  <c r="AH3353" i="3"/>
  <c r="AS3353" i="3"/>
  <c r="AT3353" i="3" s="1"/>
  <c r="AH3362" i="3"/>
  <c r="AS3362" i="3"/>
  <c r="AT3362" i="3" s="1"/>
  <c r="AS3378" i="3"/>
  <c r="AT3378" i="3" s="1"/>
  <c r="AO3379" i="3"/>
  <c r="AM3383" i="3"/>
  <c r="AH3385" i="3"/>
  <c r="AM3396" i="3"/>
  <c r="AH3397" i="3"/>
  <c r="AS3445" i="3"/>
  <c r="AT3445" i="3" s="1"/>
  <c r="AS3453" i="3"/>
  <c r="AT3453" i="3" s="1"/>
  <c r="AH3509" i="3"/>
  <c r="AS3514" i="3"/>
  <c r="AT3514" i="3" s="1"/>
  <c r="AM3523" i="3"/>
  <c r="AH3591" i="3"/>
  <c r="AU3593" i="3"/>
  <c r="AS3600" i="3"/>
  <c r="AT3600" i="3" s="1"/>
  <c r="AS3609" i="3"/>
  <c r="AT3609" i="3" s="1"/>
  <c r="AM3618" i="3"/>
  <c r="AU3624" i="3"/>
  <c r="AM3645" i="3"/>
  <c r="AM3735" i="3"/>
  <c r="AM3777" i="3"/>
  <c r="AU3784" i="3"/>
  <c r="AS3792" i="3"/>
  <c r="AT3792" i="3" s="1"/>
  <c r="AS3800" i="3"/>
  <c r="AT3800" i="3" s="1"/>
  <c r="AS3236" i="3"/>
  <c r="AT3236" i="3" s="1"/>
  <c r="AO3254" i="3"/>
  <c r="AH3256" i="3"/>
  <c r="AH3261" i="3"/>
  <c r="AU3272" i="3"/>
  <c r="AU3283" i="3"/>
  <c r="AH3289" i="3"/>
  <c r="AS3348" i="3"/>
  <c r="AT3348" i="3" s="1"/>
  <c r="AO3349" i="3"/>
  <c r="AU3361" i="3"/>
  <c r="AS3405" i="3"/>
  <c r="AT3405" i="3" s="1"/>
  <c r="AS3417" i="3"/>
  <c r="AT3417" i="3" s="1"/>
  <c r="AM3426" i="3"/>
  <c r="AS3429" i="3"/>
  <c r="AT3429" i="3" s="1"/>
  <c r="AS3432" i="3"/>
  <c r="AT3432" i="3" s="1"/>
  <c r="AH3436" i="3"/>
  <c r="AH3495" i="3"/>
  <c r="AH3499" i="3"/>
  <c r="AS3569" i="3"/>
  <c r="AT3569" i="3" s="1"/>
  <c r="AU3590" i="3"/>
  <c r="AH3594" i="3"/>
  <c r="AH3612" i="3"/>
  <c r="AS3613" i="3"/>
  <c r="AT3613" i="3" s="1"/>
  <c r="AH3631" i="3"/>
  <c r="AM3652" i="3"/>
  <c r="AS3707" i="3"/>
  <c r="AT3707" i="3" s="1"/>
  <c r="AO3709" i="3"/>
  <c r="AM3730" i="3"/>
  <c r="AM3768" i="3"/>
  <c r="AH3108" i="3"/>
  <c r="AO3121" i="3"/>
  <c r="AH3148" i="3"/>
  <c r="AS3166" i="3"/>
  <c r="AT3166" i="3" s="1"/>
  <c r="AM3170" i="3"/>
  <c r="AM3171" i="3"/>
  <c r="AS3172" i="3"/>
  <c r="AT3172" i="3" s="1"/>
  <c r="AU3174" i="3"/>
  <c r="AS3194" i="3"/>
  <c r="AT3194" i="3" s="1"/>
  <c r="AS3199" i="3"/>
  <c r="AT3199" i="3" s="1"/>
  <c r="AS3203" i="3"/>
  <c r="AT3203" i="3" s="1"/>
  <c r="AO3206" i="3"/>
  <c r="AO3213" i="3"/>
  <c r="AM3214" i="3"/>
  <c r="AU3222" i="3"/>
  <c r="AS3228" i="3"/>
  <c r="AT3228" i="3" s="1"/>
  <c r="AS3231" i="3"/>
  <c r="AT3231" i="3" s="1"/>
  <c r="AU3237" i="3"/>
  <c r="AU3242" i="3"/>
  <c r="AS3253" i="3"/>
  <c r="AT3253" i="3" s="1"/>
  <c r="AS3260" i="3"/>
  <c r="AT3260" i="3" s="1"/>
  <c r="AS3261" i="3"/>
  <c r="AT3261" i="3" s="1"/>
  <c r="AO3274" i="3"/>
  <c r="AM3275" i="3"/>
  <c r="AS3280" i="3"/>
  <c r="AT3280" i="3" s="1"/>
  <c r="AO3281" i="3"/>
  <c r="AM3282" i="3"/>
  <c r="AH3283" i="3"/>
  <c r="AM3290" i="3"/>
  <c r="AM3294" i="3"/>
  <c r="AH3311" i="3"/>
  <c r="AS3323" i="3"/>
  <c r="AT3323" i="3" s="1"/>
  <c r="AM3325" i="3"/>
  <c r="AH3327" i="3"/>
  <c r="AS3331" i="3"/>
  <c r="AT3331" i="3" s="1"/>
  <c r="AM3332" i="3"/>
  <c r="AM3349" i="3"/>
  <c r="AS3352" i="3"/>
  <c r="AT3352" i="3" s="1"/>
  <c r="AO3353" i="3"/>
  <c r="AS3357" i="3"/>
  <c r="AT3357" i="3" s="1"/>
  <c r="AH3365" i="3"/>
  <c r="AS3373" i="3"/>
  <c r="AT3373" i="3" s="1"/>
  <c r="AS3384" i="3"/>
  <c r="AT3384" i="3" s="1"/>
  <c r="AM3389" i="3"/>
  <c r="AH3391" i="3"/>
  <c r="AU3395" i="3"/>
  <c r="AS3408" i="3"/>
  <c r="AT3408" i="3" s="1"/>
  <c r="AM3410" i="3"/>
  <c r="AS3476" i="3"/>
  <c r="AT3476" i="3" s="1"/>
  <c r="AO3482" i="3"/>
  <c r="AS3485" i="3"/>
  <c r="AT3485" i="3" s="1"/>
  <c r="AH3490" i="3"/>
  <c r="AM3493" i="3"/>
  <c r="AS3594" i="3"/>
  <c r="AT3594" i="3" s="1"/>
  <c r="AM3596" i="3"/>
  <c r="AS3608" i="3"/>
  <c r="AT3608" i="3" s="1"/>
  <c r="AS3627" i="3"/>
  <c r="AT3627" i="3" s="1"/>
  <c r="AM3758" i="3"/>
  <c r="AU3763" i="3"/>
  <c r="AS3766" i="3"/>
  <c r="AT3766" i="3" s="1"/>
  <c r="AS3113" i="3"/>
  <c r="AT3113" i="3" s="1"/>
  <c r="AH3119" i="3"/>
  <c r="AM3130" i="3"/>
  <c r="AH3132" i="3"/>
  <c r="AS3132" i="3"/>
  <c r="AT3132" i="3" s="1"/>
  <c r="AO3133" i="3"/>
  <c r="AH3143" i="3"/>
  <c r="AS3148" i="3"/>
  <c r="AT3148" i="3" s="1"/>
  <c r="AH3157" i="3"/>
  <c r="AS3165" i="3"/>
  <c r="AT3165" i="3" s="1"/>
  <c r="AH3182" i="3"/>
  <c r="AO3203" i="3"/>
  <c r="AM3205" i="3"/>
  <c r="AH3207" i="3"/>
  <c r="AH3211" i="3"/>
  <c r="AS3219" i="3"/>
  <c r="AT3219" i="3" s="1"/>
  <c r="AS3223" i="3"/>
  <c r="AT3223" i="3" s="1"/>
  <c r="AH3230" i="3"/>
  <c r="AM3236" i="3"/>
  <c r="AS3240" i="3"/>
  <c r="AT3240" i="3" s="1"/>
  <c r="AM3281" i="3"/>
  <c r="AH3296" i="3"/>
  <c r="AU3303" i="3"/>
  <c r="AH3305" i="3"/>
  <c r="AS3305" i="3"/>
  <c r="AT3305" i="3" s="1"/>
  <c r="AS3307" i="3"/>
  <c r="AT3307" i="3" s="1"/>
  <c r="AH3338" i="3"/>
  <c r="AM3345" i="3"/>
  <c r="AH3346" i="3"/>
  <c r="AS3356" i="3"/>
  <c r="AT3356" i="3" s="1"/>
  <c r="AH3359" i="3"/>
  <c r="AM3367" i="3"/>
  <c r="AH3376" i="3"/>
  <c r="AM3382" i="3"/>
  <c r="AM3386" i="3"/>
  <c r="AO3397" i="3"/>
  <c r="AH3407" i="3"/>
  <c r="AO3460" i="3"/>
  <c r="AO3464" i="3"/>
  <c r="AM3478" i="3"/>
  <c r="AU3481" i="3"/>
  <c r="AS3490" i="3"/>
  <c r="AT3490" i="3" s="1"/>
  <c r="AH3549" i="3"/>
  <c r="AO3550" i="3"/>
  <c r="AH3557" i="3"/>
  <c r="AH3563" i="3"/>
  <c r="AH3567" i="3"/>
  <c r="AH3574" i="3"/>
  <c r="AS3583" i="3"/>
  <c r="AT3583" i="3" s="1"/>
  <c r="AM3585" i="3"/>
  <c r="AO3692" i="3"/>
  <c r="AM3752" i="3"/>
  <c r="AH3754" i="3"/>
  <c r="AH3755" i="3"/>
  <c r="AS3765" i="3"/>
  <c r="AT3765" i="3" s="1"/>
  <c r="AH3241" i="3"/>
  <c r="AH3249" i="3"/>
  <c r="AS3250" i="3"/>
  <c r="AT3250" i="3" s="1"/>
  <c r="AS3257" i="3"/>
  <c r="AT3257" i="3" s="1"/>
  <c r="AM3268" i="3"/>
  <c r="AH3269" i="3"/>
  <c r="AS3290" i="3"/>
  <c r="AT3290" i="3" s="1"/>
  <c r="AM3291" i="3"/>
  <c r="AO3293" i="3"/>
  <c r="AM3296" i="3"/>
  <c r="AS3309" i="3"/>
  <c r="AT3309" i="3" s="1"/>
  <c r="AM3313" i="3"/>
  <c r="AS3316" i="3"/>
  <c r="AT3316" i="3" s="1"/>
  <c r="AH3336" i="3"/>
  <c r="AS3336" i="3"/>
  <c r="AT3336" i="3" s="1"/>
  <c r="AU3352" i="3"/>
  <c r="AH3354" i="3"/>
  <c r="AM3356" i="3"/>
  <c r="AS3358" i="3"/>
  <c r="AT3358" i="3" s="1"/>
  <c r="AO3365" i="3"/>
  <c r="AS3387" i="3"/>
  <c r="AT3387" i="3" s="1"/>
  <c r="AS3403" i="3"/>
  <c r="AT3403" i="3" s="1"/>
  <c r="AU3406" i="3"/>
  <c r="AH3427" i="3"/>
  <c r="AS3427" i="3"/>
  <c r="AT3427" i="3" s="1"/>
  <c r="AS3428" i="3"/>
  <c r="AT3428" i="3" s="1"/>
  <c r="AO3429" i="3"/>
  <c r="AS3440" i="3"/>
  <c r="AT3440" i="3" s="1"/>
  <c r="AO3441" i="3"/>
  <c r="AM3487" i="3"/>
  <c r="AH3489" i="3"/>
  <c r="AS3494" i="3"/>
  <c r="AT3494" i="3" s="1"/>
  <c r="AS3500" i="3"/>
  <c r="AT3500" i="3" s="1"/>
  <c r="AH3503" i="3"/>
  <c r="AS3509" i="3"/>
  <c r="AT3509" i="3" s="1"/>
  <c r="AS3525" i="3"/>
  <c r="AT3525" i="3" s="1"/>
  <c r="AS3533" i="3"/>
  <c r="AT3533" i="3" s="1"/>
  <c r="AM3538" i="3"/>
  <c r="AH3544" i="3"/>
  <c r="AU3545" i="3"/>
  <c r="AM3572" i="3"/>
  <c r="AH3582" i="3"/>
  <c r="AO3588" i="3"/>
  <c r="AO3589" i="3"/>
  <c r="AH3618" i="3"/>
  <c r="AM3637" i="3"/>
  <c r="AS3662" i="3"/>
  <c r="AT3662" i="3" s="1"/>
  <c r="AM3664" i="3"/>
  <c r="AU3665" i="3"/>
  <c r="AS3674" i="3"/>
  <c r="AT3674" i="3" s="1"/>
  <c r="AS3689" i="3"/>
  <c r="AT3689" i="3" s="1"/>
  <c r="AS3690" i="3"/>
  <c r="AT3690" i="3" s="1"/>
  <c r="AS3699" i="3"/>
  <c r="AT3699" i="3" s="1"/>
  <c r="AU3712" i="3"/>
  <c r="AH3714" i="3"/>
  <c r="AM3715" i="3"/>
  <c r="AS3720" i="3"/>
  <c r="AT3720" i="3" s="1"/>
  <c r="AO3721" i="3"/>
  <c r="AS3728" i="3"/>
  <c r="AT3728" i="3" s="1"/>
  <c r="AH3737" i="3"/>
  <c r="AU3757" i="3"/>
  <c r="AM3801" i="3"/>
  <c r="AS3805" i="3"/>
  <c r="AT3805" i="3" s="1"/>
  <c r="AO3814" i="3"/>
  <c r="AO3387" i="3"/>
  <c r="AS3398" i="3"/>
  <c r="AT3398" i="3" s="1"/>
  <c r="AS3399" i="3"/>
  <c r="AT3399" i="3" s="1"/>
  <c r="AS3416" i="3"/>
  <c r="AT3416" i="3" s="1"/>
  <c r="AO3428" i="3"/>
  <c r="AM3429" i="3"/>
  <c r="AM3437" i="3"/>
  <c r="AS3448" i="3"/>
  <c r="AT3448" i="3" s="1"/>
  <c r="AS3467" i="3"/>
  <c r="AT3467" i="3" s="1"/>
  <c r="AH3471" i="3"/>
  <c r="AH3483" i="3"/>
  <c r="AH3488" i="3"/>
  <c r="AM3492" i="3"/>
  <c r="AH3498" i="3"/>
  <c r="AS3499" i="3"/>
  <c r="AT3499" i="3" s="1"/>
  <c r="AH3508" i="3"/>
  <c r="AS3517" i="3"/>
  <c r="AT3517" i="3" s="1"/>
  <c r="AO3525" i="3"/>
  <c r="AS3544" i="3"/>
  <c r="AT3544" i="3" s="1"/>
  <c r="AS3566" i="3"/>
  <c r="AT3566" i="3" s="1"/>
  <c r="AO3567" i="3"/>
  <c r="AS3574" i="3"/>
  <c r="AT3574" i="3" s="1"/>
  <c r="AM3575" i="3"/>
  <c r="AM3629" i="3"/>
  <c r="AS3658" i="3"/>
  <c r="AT3658" i="3" s="1"/>
  <c r="AH3664" i="3"/>
  <c r="AM3680" i="3"/>
  <c r="AS3685" i="3"/>
  <c r="AT3685" i="3" s="1"/>
  <c r="AO3686" i="3"/>
  <c r="AH3693" i="3"/>
  <c r="AO3694" i="3"/>
  <c r="AM3695" i="3"/>
  <c r="AS3705" i="3"/>
  <c r="AT3705" i="3" s="1"/>
  <c r="AH3709" i="3"/>
  <c r="AS3709" i="3"/>
  <c r="AT3709" i="3" s="1"/>
  <c r="AM3711" i="3"/>
  <c r="AH3718" i="3"/>
  <c r="AH3727" i="3"/>
  <c r="AS3727" i="3"/>
  <c r="AT3727" i="3" s="1"/>
  <c r="AO3728" i="3"/>
  <c r="AM3729" i="3"/>
  <c r="AS3737" i="3"/>
  <c r="AT3737" i="3" s="1"/>
  <c r="AM3743" i="3"/>
  <c r="AS3745" i="3"/>
  <c r="AT3745" i="3" s="1"/>
  <c r="AS3754" i="3"/>
  <c r="AT3754" i="3" s="1"/>
  <c r="AM3767" i="3"/>
  <c r="AM3769" i="3"/>
  <c r="AS3790" i="3"/>
  <c r="AT3790" i="3" s="1"/>
  <c r="AS3794" i="3"/>
  <c r="AT3794" i="3" s="1"/>
  <c r="AU3797" i="3"/>
  <c r="AS3799" i="3"/>
  <c r="AT3799" i="3" s="1"/>
  <c r="AS3817" i="3"/>
  <c r="AT3817" i="3" s="1"/>
  <c r="AU3464" i="3"/>
  <c r="AH3492" i="3"/>
  <c r="AO3582" i="3"/>
  <c r="AO3607" i="3"/>
  <c r="AO3714" i="3"/>
  <c r="AH3739" i="3"/>
  <c r="AO3772" i="3"/>
  <c r="AU3805" i="3"/>
  <c r="AM3622" i="3"/>
  <c r="AO3626" i="3"/>
  <c r="AH3660" i="3"/>
  <c r="AM3662" i="3"/>
  <c r="AS3664" i="3"/>
  <c r="AT3664" i="3" s="1"/>
  <c r="AO3665" i="3"/>
  <c r="AS3668" i="3"/>
  <c r="AT3668" i="3" s="1"/>
  <c r="AH3672" i="3"/>
  <c r="AS3676" i="3"/>
  <c r="AT3676" i="3" s="1"/>
  <c r="AM3678" i="3"/>
  <c r="AS3681" i="3"/>
  <c r="AT3681" i="3" s="1"/>
  <c r="AH3700" i="3"/>
  <c r="AS3701" i="3"/>
  <c r="AT3701" i="3" s="1"/>
  <c r="AS3762" i="3"/>
  <c r="AT3762" i="3" s="1"/>
  <c r="AH3770" i="3"/>
  <c r="AS3771" i="3"/>
  <c r="AT3771" i="3" s="1"/>
  <c r="AH3782" i="3"/>
  <c r="AS3784" i="3"/>
  <c r="AT3784" i="3" s="1"/>
  <c r="AM3792" i="3"/>
  <c r="AU3796" i="3"/>
  <c r="AS3803" i="3"/>
  <c r="AT3803" i="3" s="1"/>
  <c r="AH3806" i="3"/>
  <c r="AH3824" i="3"/>
  <c r="AO3830" i="3"/>
  <c r="AM3839" i="3"/>
  <c r="AU3840" i="3"/>
  <c r="AS3850" i="3"/>
  <c r="AT3850" i="3" s="1"/>
  <c r="AU3851" i="3"/>
  <c r="AS3873" i="3"/>
  <c r="AT3873" i="3" s="1"/>
  <c r="AH3877" i="3"/>
  <c r="AS3878" i="3"/>
  <c r="AT3878" i="3" s="1"/>
  <c r="AH3884" i="3"/>
  <c r="AS3885" i="3"/>
  <c r="AT3885" i="3" s="1"/>
  <c r="AH3890" i="3"/>
  <c r="AS3891" i="3"/>
  <c r="AT3891" i="3" s="1"/>
  <c r="AH3894" i="3"/>
  <c r="AS3899" i="3"/>
  <c r="AT3899" i="3" s="1"/>
  <c r="AU3901" i="3"/>
  <c r="AS3903" i="3"/>
  <c r="AT3903" i="3" s="1"/>
  <c r="AS3908" i="3"/>
  <c r="AT3908" i="3" s="1"/>
  <c r="AM3910" i="3"/>
  <c r="AS3912" i="3"/>
  <c r="AT3912" i="3" s="1"/>
  <c r="AS3924" i="3"/>
  <c r="AT3924" i="3" s="1"/>
  <c r="AM3926" i="3"/>
  <c r="AS3928" i="3"/>
  <c r="AT3928" i="3" s="1"/>
  <c r="AS3814" i="3"/>
  <c r="AT3814" i="3" s="1"/>
  <c r="AH3818" i="3"/>
  <c r="AS3819" i="3"/>
  <c r="AT3819" i="3" s="1"/>
  <c r="AO3828" i="3"/>
  <c r="AH3844" i="3"/>
  <c r="AM3847" i="3"/>
  <c r="AU3868" i="3"/>
  <c r="AO3887" i="3"/>
  <c r="AM3888" i="3"/>
  <c r="AO3899" i="3"/>
  <c r="AH3902" i="3"/>
  <c r="AH3907" i="3"/>
  <c r="AM3918" i="3"/>
  <c r="AH3920" i="3"/>
  <c r="AS3936" i="3"/>
  <c r="AT3936" i="3" s="1"/>
  <c r="AM3938" i="3"/>
  <c r="AO3941" i="3"/>
  <c r="AO3862" i="3"/>
  <c r="AO3870" i="3"/>
  <c r="AU3882" i="3"/>
  <c r="AU3909" i="3"/>
  <c r="AH3935" i="3"/>
  <c r="AM3806" i="3"/>
  <c r="AS3808" i="3"/>
  <c r="AT3808" i="3" s="1"/>
  <c r="AO3836" i="3"/>
  <c r="AO3846" i="3"/>
  <c r="AH3847" i="3"/>
  <c r="AS3856" i="3"/>
  <c r="AT3856" i="3" s="1"/>
  <c r="AS3865" i="3"/>
  <c r="AT3865" i="3" s="1"/>
  <c r="AM3867" i="3"/>
  <c r="AM3871" i="3"/>
  <c r="AO3877" i="3"/>
  <c r="AO3884" i="3"/>
  <c r="AH3889" i="3"/>
  <c r="AO3890" i="3"/>
  <c r="AM3903" i="3"/>
  <c r="AH3910" i="3"/>
  <c r="AM3913" i="3"/>
  <c r="AU3917" i="3"/>
  <c r="AS3923" i="3"/>
  <c r="AT3923" i="3" s="1"/>
  <c r="AM3925" i="3"/>
  <c r="AO3927" i="3"/>
  <c r="AS3939" i="3"/>
  <c r="AT3939" i="3" s="1"/>
  <c r="AM3941" i="3"/>
  <c r="AS3848" i="3"/>
  <c r="AT3848" i="3" s="1"/>
  <c r="AO3865" i="3"/>
  <c r="AS3883" i="3"/>
  <c r="AT3883" i="3" s="1"/>
  <c r="AU3885" i="3"/>
  <c r="AU3886" i="3"/>
  <c r="AM3887" i="3"/>
  <c r="AH3896" i="3"/>
  <c r="AU3898" i="3"/>
  <c r="AS3901" i="3"/>
  <c r="AT3901" i="3" s="1"/>
  <c r="AM3928" i="3"/>
  <c r="AH3938" i="3"/>
  <c r="AS3498" i="3"/>
  <c r="AT3498" i="3" s="1"/>
  <c r="AS3504" i="3"/>
  <c r="AT3504" i="3" s="1"/>
  <c r="AS3508" i="3"/>
  <c r="AT3508" i="3" s="1"/>
  <c r="AH3522" i="3"/>
  <c r="AM3530" i="3"/>
  <c r="AS3532" i="3"/>
  <c r="AT3532" i="3" s="1"/>
  <c r="AS3536" i="3"/>
  <c r="AT3536" i="3" s="1"/>
  <c r="AS3539" i="3"/>
  <c r="AT3539" i="3" s="1"/>
  <c r="AO3540" i="3"/>
  <c r="AM3553" i="3"/>
  <c r="AH3559" i="3"/>
  <c r="AH3573" i="3"/>
  <c r="AH3577" i="3"/>
  <c r="AH3581" i="3"/>
  <c r="AM3584" i="3"/>
  <c r="AS3586" i="3"/>
  <c r="AT3586" i="3" s="1"/>
  <c r="AH3597" i="3"/>
  <c r="AS3603" i="3"/>
  <c r="AT3603" i="3" s="1"/>
  <c r="AS3607" i="3"/>
  <c r="AT3607" i="3" s="1"/>
  <c r="AS3611" i="3"/>
  <c r="AT3611" i="3" s="1"/>
  <c r="AS3635" i="3"/>
  <c r="AT3635" i="3" s="1"/>
  <c r="AO3636" i="3"/>
  <c r="AU3641" i="3"/>
  <c r="AO3643" i="3"/>
  <c r="AH3649" i="3"/>
  <c r="AH3654" i="3"/>
  <c r="AO3655" i="3"/>
  <c r="AS3655" i="3"/>
  <c r="AT3655" i="3" s="1"/>
  <c r="AH3663" i="3"/>
  <c r="AU3671" i="3"/>
  <c r="AH3675" i="3"/>
  <c r="AH3680" i="3"/>
  <c r="AS3688" i="3"/>
  <c r="AT3688" i="3" s="1"/>
  <c r="AH3691" i="3"/>
  <c r="AM3694" i="3"/>
  <c r="AS3718" i="3"/>
  <c r="AT3718" i="3" s="1"/>
  <c r="AS3722" i="3"/>
  <c r="AT3722" i="3" s="1"/>
  <c r="AS3736" i="3"/>
  <c r="AT3736" i="3" s="1"/>
  <c r="AM3745" i="3"/>
  <c r="AO3746" i="3"/>
  <c r="AO3750" i="3"/>
  <c r="AH3753" i="3"/>
  <c r="AO3756" i="3"/>
  <c r="AH3758" i="3"/>
  <c r="AU3762" i="3"/>
  <c r="AH3772" i="3"/>
  <c r="AS3773" i="3"/>
  <c r="AT3773" i="3" s="1"/>
  <c r="AO3774" i="3"/>
  <c r="AS3787" i="3"/>
  <c r="AT3787" i="3" s="1"/>
  <c r="AO3788" i="3"/>
  <c r="AU3789" i="3"/>
  <c r="AO3793" i="3"/>
  <c r="AS3807" i="3"/>
  <c r="AT3807" i="3" s="1"/>
  <c r="AH3816" i="3"/>
  <c r="AS3816" i="3"/>
  <c r="AT3816" i="3" s="1"/>
  <c r="AM3819" i="3"/>
  <c r="AM3832" i="3"/>
  <c r="AU3845" i="3"/>
  <c r="AM3852" i="3"/>
  <c r="AH3854" i="3"/>
  <c r="AH3859" i="3"/>
  <c r="AS3860" i="3"/>
  <c r="AT3860" i="3" s="1"/>
  <c r="AS3868" i="3"/>
  <c r="AT3868" i="3" s="1"/>
  <c r="AO3872" i="3"/>
  <c r="AO3893" i="3"/>
  <c r="AM3894" i="3"/>
  <c r="AH3904" i="3"/>
  <c r="AS3909" i="3"/>
  <c r="AT3909" i="3" s="1"/>
  <c r="AS3922" i="3"/>
  <c r="AT3922" i="3" s="1"/>
  <c r="AS3926" i="3"/>
  <c r="AT3926" i="3" s="1"/>
  <c r="AU3823" i="3"/>
  <c r="AS3829" i="3"/>
  <c r="AT3829" i="3" s="1"/>
  <c r="AH3874" i="3"/>
  <c r="AM3898" i="3"/>
  <c r="AS3900" i="3"/>
  <c r="AT3900" i="3" s="1"/>
  <c r="AM3902" i="3"/>
  <c r="AU3911" i="3"/>
  <c r="AH3913" i="3"/>
  <c r="AO3923" i="3"/>
  <c r="AH3925" i="3"/>
  <c r="AU3931" i="3"/>
  <c r="AO3938" i="3"/>
  <c r="AS3942" i="3"/>
  <c r="AT3942" i="3" s="1"/>
  <c r="AU3943" i="3"/>
  <c r="AS3510" i="3"/>
  <c r="AT3510" i="3" s="1"/>
  <c r="AS3527" i="3"/>
  <c r="AT3527" i="3" s="1"/>
  <c r="AS3530" i="3"/>
  <c r="AT3530" i="3" s="1"/>
  <c r="AH3534" i="3"/>
  <c r="AM3548" i="3"/>
  <c r="AS3550" i="3"/>
  <c r="AT3550" i="3" s="1"/>
  <c r="AH3553" i="3"/>
  <c r="AS3554" i="3"/>
  <c r="AT3554" i="3" s="1"/>
  <c r="AO3561" i="3"/>
  <c r="AM3567" i="3"/>
  <c r="AH3576" i="3"/>
  <c r="AH3596" i="3"/>
  <c r="AS3606" i="3"/>
  <c r="AT3606" i="3" s="1"/>
  <c r="AS3618" i="3"/>
  <c r="AT3618" i="3" s="1"/>
  <c r="AH3620" i="3"/>
  <c r="AO3635" i="3"/>
  <c r="AH3645" i="3"/>
  <c r="AH3666" i="3"/>
  <c r="AS3666" i="3"/>
  <c r="AT3666" i="3" s="1"/>
  <c r="AU3668" i="3"/>
  <c r="AO3680" i="3"/>
  <c r="AS3687" i="3"/>
  <c r="AT3687" i="3" s="1"/>
  <c r="AM3689" i="3"/>
  <c r="AH3698" i="3"/>
  <c r="AO3704" i="3"/>
  <c r="AS3717" i="3"/>
  <c r="AT3717" i="3" s="1"/>
  <c r="AU3723" i="3"/>
  <c r="AS3725" i="3"/>
  <c r="AT3725" i="3" s="1"/>
  <c r="AH3734" i="3"/>
  <c r="AO3735" i="3"/>
  <c r="AS3742" i="3"/>
  <c r="AT3742" i="3" s="1"/>
  <c r="AM3744" i="3"/>
  <c r="AH3747" i="3"/>
  <c r="AU3754" i="3"/>
  <c r="AM3787" i="3"/>
  <c r="AS3791" i="3"/>
  <c r="AT3791" i="3" s="1"/>
  <c r="AS3806" i="3"/>
  <c r="AT3806" i="3" s="1"/>
  <c r="AS3815" i="3"/>
  <c r="AT3815" i="3" s="1"/>
  <c r="AO3816" i="3"/>
  <c r="AM3823" i="3"/>
  <c r="AH3828" i="3"/>
  <c r="AH3862" i="3"/>
  <c r="AS3863" i="3"/>
  <c r="AT3863" i="3" s="1"/>
  <c r="AO3869" i="3"/>
  <c r="AH3870" i="3"/>
  <c r="AH3887" i="3"/>
  <c r="AO3892" i="3"/>
  <c r="AO3897" i="3"/>
  <c r="AH3899" i="3"/>
  <c r="AS3921" i="3"/>
  <c r="AT3921" i="3" s="1"/>
  <c r="AO3929" i="3"/>
  <c r="AH3932" i="3"/>
  <c r="AO3935" i="3"/>
  <c r="AS3937" i="3"/>
  <c r="AT3937" i="3" s="1"/>
  <c r="AO1508" i="3"/>
  <c r="AO138" i="3"/>
  <c r="AO366" i="3"/>
  <c r="AO498" i="3"/>
  <c r="AO690" i="3"/>
  <c r="AO1192" i="3"/>
  <c r="AO1944" i="3"/>
  <c r="AO1981" i="3"/>
  <c r="AO2007" i="3"/>
  <c r="AO3386" i="3"/>
  <c r="AO2130" i="3"/>
  <c r="AO2388" i="3"/>
  <c r="AO2715" i="3"/>
  <c r="AO3495" i="3"/>
  <c r="AO96" i="3"/>
  <c r="AO733" i="3"/>
  <c r="AO94" i="3"/>
  <c r="AO488" i="3"/>
  <c r="AO1470" i="3"/>
  <c r="AO1624" i="3"/>
  <c r="AO1770" i="3"/>
  <c r="AO2005" i="3"/>
  <c r="AO2137" i="3"/>
  <c r="AO3458" i="3"/>
  <c r="AO25" i="3"/>
  <c r="AO545" i="3"/>
  <c r="AO602" i="3"/>
  <c r="AO2024" i="3"/>
  <c r="AO565" i="3"/>
  <c r="AO978" i="3"/>
  <c r="AO1029" i="3"/>
  <c r="AO1525" i="3"/>
  <c r="AO1584" i="3"/>
  <c r="AO1667" i="3"/>
  <c r="AU740" i="3"/>
  <c r="AM740" i="3"/>
  <c r="AM745" i="3"/>
  <c r="AO745" i="3"/>
  <c r="AU2947" i="3"/>
  <c r="AM2947" i="3"/>
  <c r="AU3057" i="3"/>
  <c r="AM3057" i="3"/>
  <c r="AO282" i="3"/>
  <c r="AM282" i="3"/>
  <c r="AU536" i="3"/>
  <c r="AM536" i="3"/>
  <c r="AU11" i="3"/>
  <c r="AH221" i="3"/>
  <c r="AH254" i="3"/>
  <c r="AM388" i="3"/>
  <c r="AU388" i="3"/>
  <c r="AU793" i="3"/>
  <c r="AM793" i="3"/>
  <c r="AH52" i="3"/>
  <c r="AM70" i="3"/>
  <c r="AS74" i="3"/>
  <c r="AT74" i="3" s="1"/>
  <c r="AS80" i="3"/>
  <c r="AT80" i="3" s="1"/>
  <c r="AH85" i="3"/>
  <c r="AH96" i="3"/>
  <c r="AU105" i="3"/>
  <c r="AM298" i="3"/>
  <c r="AU474" i="3"/>
  <c r="AM474" i="3"/>
  <c r="AS504" i="3"/>
  <c r="AT504" i="3" s="1"/>
  <c r="AH521" i="3"/>
  <c r="AU700" i="3"/>
  <c r="AM700" i="3"/>
  <c r="AH19" i="3"/>
  <c r="AH42" i="3"/>
  <c r="AS47" i="3"/>
  <c r="AT47" i="3" s="1"/>
  <c r="AH50" i="3"/>
  <c r="AM82" i="3"/>
  <c r="AH84" i="3"/>
  <c r="AO86" i="3"/>
  <c r="AO87" i="3"/>
  <c r="AH91" i="3"/>
  <c r="AO92" i="3"/>
  <c r="AU94" i="3"/>
  <c r="AM97" i="3"/>
  <c r="AS100" i="3"/>
  <c r="AT100" i="3" s="1"/>
  <c r="AS107" i="3"/>
  <c r="AT107" i="3" s="1"/>
  <c r="AH111" i="3"/>
  <c r="AS111" i="3"/>
  <c r="AT111" i="3" s="1"/>
  <c r="AS122" i="3"/>
  <c r="AT122" i="3" s="1"/>
  <c r="AO123" i="3"/>
  <c r="AM124" i="3"/>
  <c r="AS126" i="3"/>
  <c r="AT126" i="3" s="1"/>
  <c r="AM128" i="3"/>
  <c r="AU129" i="3"/>
  <c r="AH130" i="3"/>
  <c r="AO132" i="3"/>
  <c r="AH135" i="3"/>
  <c r="AS135" i="3"/>
  <c r="AT135" i="3" s="1"/>
  <c r="AO136" i="3"/>
  <c r="AO137" i="3"/>
  <c r="AU139" i="3"/>
  <c r="AH140" i="3"/>
  <c r="AH141" i="3"/>
  <c r="AU152" i="3"/>
  <c r="AS154" i="3"/>
  <c r="AT154" i="3" s="1"/>
  <c r="AH158" i="3"/>
  <c r="AS158" i="3"/>
  <c r="AT158" i="3" s="1"/>
  <c r="AO159" i="3"/>
  <c r="AU162" i="3"/>
  <c r="AM165" i="3"/>
  <c r="AS167" i="3"/>
  <c r="AT167" i="3" s="1"/>
  <c r="AO168" i="3"/>
  <c r="AM169" i="3"/>
  <c r="AO169" i="3"/>
  <c r="AS171" i="3"/>
  <c r="AT171" i="3" s="1"/>
  <c r="AM173" i="3"/>
  <c r="AM174" i="3"/>
  <c r="AS181" i="3"/>
  <c r="AT181" i="3" s="1"/>
  <c r="AM183" i="3"/>
  <c r="AU184" i="3"/>
  <c r="AS206" i="3"/>
  <c r="AT206" i="3" s="1"/>
  <c r="AM208" i="3"/>
  <c r="AO208" i="3"/>
  <c r="AS210" i="3"/>
  <c r="AT210" i="3" s="1"/>
  <c r="AM212" i="3"/>
  <c r="AU248" i="3"/>
  <c r="AS251" i="3"/>
  <c r="AT251" i="3" s="1"/>
  <c r="AM252" i="3"/>
  <c r="AS269" i="3"/>
  <c r="AT269" i="3" s="1"/>
  <c r="AM271" i="3"/>
  <c r="AS272" i="3"/>
  <c r="AT272" i="3" s="1"/>
  <c r="AM274" i="3"/>
  <c r="AH275" i="3"/>
  <c r="AH295" i="3"/>
  <c r="AS306" i="3"/>
  <c r="AT306" i="3" s="1"/>
  <c r="AM317" i="3"/>
  <c r="AS358" i="3"/>
  <c r="AT358" i="3" s="1"/>
  <c r="AU375" i="3"/>
  <c r="AH377" i="3"/>
  <c r="AS377" i="3"/>
  <c r="AT377" i="3" s="1"/>
  <c r="AS410" i="3"/>
  <c r="AT410" i="3" s="1"/>
  <c r="AS422" i="3"/>
  <c r="AT422" i="3" s="1"/>
  <c r="AU489" i="3"/>
  <c r="AH503" i="3"/>
  <c r="AM557" i="3"/>
  <c r="AS609" i="3"/>
  <c r="AT609" i="3" s="1"/>
  <c r="AH26" i="3"/>
  <c r="AM35" i="3"/>
  <c r="AS67" i="3"/>
  <c r="AT67" i="3" s="1"/>
  <c r="AH73" i="3"/>
  <c r="AH103" i="3"/>
  <c r="AH117" i="3"/>
  <c r="AS147" i="3"/>
  <c r="AT147" i="3" s="1"/>
  <c r="AM148" i="3"/>
  <c r="AO250" i="3"/>
  <c r="AO297" i="3"/>
  <c r="AS334" i="3"/>
  <c r="AT334" i="3" s="1"/>
  <c r="AS354" i="3"/>
  <c r="AT354" i="3" s="1"/>
  <c r="AS390" i="3"/>
  <c r="AT390" i="3" s="1"/>
  <c r="AH461" i="3"/>
  <c r="AS38" i="3"/>
  <c r="AT38" i="3" s="1"/>
  <c r="AH5" i="3"/>
  <c r="AS12" i="3"/>
  <c r="AT12" i="3" s="1"/>
  <c r="AU22" i="3"/>
  <c r="AS30" i="3"/>
  <c r="AT30" i="3" s="1"/>
  <c r="AM40" i="3"/>
  <c r="AS42" i="3"/>
  <c r="AT42" i="3" s="1"/>
  <c r="AS52" i="3"/>
  <c r="AT52" i="3" s="1"/>
  <c r="AS60" i="3"/>
  <c r="AT60" i="3" s="1"/>
  <c r="AM61" i="3"/>
  <c r="AS73" i="3"/>
  <c r="AT73" i="3" s="1"/>
  <c r="AO74" i="3"/>
  <c r="AM94" i="3"/>
  <c r="AH98" i="3"/>
  <c r="AM109" i="3"/>
  <c r="AU114" i="3"/>
  <c r="AH120" i="3"/>
  <c r="AO122" i="3"/>
  <c r="AS146" i="3"/>
  <c r="AT146" i="3" s="1"/>
  <c r="AS149" i="3"/>
  <c r="AT149" i="3" s="1"/>
  <c r="AM151" i="3"/>
  <c r="AM156" i="3"/>
  <c r="AU161" i="3"/>
  <c r="AO167" i="3"/>
  <c r="AS193" i="3"/>
  <c r="AT193" i="3" s="1"/>
  <c r="AO197" i="3"/>
  <c r="AO199" i="3"/>
  <c r="AU200" i="3"/>
  <c r="AH201" i="3"/>
  <c r="AS202" i="3"/>
  <c r="AT202" i="3" s="1"/>
  <c r="AM203" i="3"/>
  <c r="AH217" i="3"/>
  <c r="AH224" i="3"/>
  <c r="AU239" i="3"/>
  <c r="AS241" i="3"/>
  <c r="AT241" i="3" s="1"/>
  <c r="AM243" i="3"/>
  <c r="AM247" i="3"/>
  <c r="AM248" i="3"/>
  <c r="AH249" i="3"/>
  <c r="AH253" i="3"/>
  <c r="AS253" i="3"/>
  <c r="AT253" i="3" s="1"/>
  <c r="AO272" i="3"/>
  <c r="AS291" i="3"/>
  <c r="AT291" i="3" s="1"/>
  <c r="AM293" i="3"/>
  <c r="AS295" i="3"/>
  <c r="AT295" i="3" s="1"/>
  <c r="AH353" i="3"/>
  <c r="AS353" i="3"/>
  <c r="AT353" i="3" s="1"/>
  <c r="AH357" i="3"/>
  <c r="AM371" i="3"/>
  <c r="AH372" i="3"/>
  <c r="AH388" i="3"/>
  <c r="AM403" i="3"/>
  <c r="AS405" i="3"/>
  <c r="AT405" i="3" s="1"/>
  <c r="AU415" i="3"/>
  <c r="AH416" i="3"/>
  <c r="AH417" i="3"/>
  <c r="AH435" i="3"/>
  <c r="AS449" i="3"/>
  <c r="AT449" i="3" s="1"/>
  <c r="AH485" i="3"/>
  <c r="AS485" i="3"/>
  <c r="AT485" i="3" s="1"/>
  <c r="AM488" i="3"/>
  <c r="AM501" i="3"/>
  <c r="AU519" i="3"/>
  <c r="AM572" i="3"/>
  <c r="AM41" i="3"/>
  <c r="AM56" i="3"/>
  <c r="AH60" i="3"/>
  <c r="AH106" i="3"/>
  <c r="AS108" i="3"/>
  <c r="AT108" i="3" s="1"/>
  <c r="AU213" i="3"/>
  <c r="AS296" i="3"/>
  <c r="AT296" i="3" s="1"/>
  <c r="AS549" i="3"/>
  <c r="AT549" i="3" s="1"/>
  <c r="AH24" i="3"/>
  <c r="AM28" i="3"/>
  <c r="AO32" i="3"/>
  <c r="AM49" i="3"/>
  <c r="AM55" i="3"/>
  <c r="AM62" i="3"/>
  <c r="AH63" i="3"/>
  <c r="AM69" i="3"/>
  <c r="AM75" i="3"/>
  <c r="AH77" i="3"/>
  <c r="AU16" i="3"/>
  <c r="AM21" i="3"/>
  <c r="AS37" i="3"/>
  <c r="AT37" i="3" s="1"/>
  <c r="AM54" i="3"/>
  <c r="AS66" i="3"/>
  <c r="AT66" i="3" s="1"/>
  <c r="AO67" i="3"/>
  <c r="AU68" i="3"/>
  <c r="AO85" i="3"/>
  <c r="AU93" i="3"/>
  <c r="AH95" i="3"/>
  <c r="AH102" i="3"/>
  <c r="AU3" i="3"/>
  <c r="AM7" i="3"/>
  <c r="AU8" i="3"/>
  <c r="AH11" i="3"/>
  <c r="AO12" i="3"/>
  <c r="AM16" i="3"/>
  <c r="AS18" i="3"/>
  <c r="AT18" i="3" s="1"/>
  <c r="AS24" i="3"/>
  <c r="AT24" i="3" s="1"/>
  <c r="AM27" i="3"/>
  <c r="AS28" i="3"/>
  <c r="AT28" i="3" s="1"/>
  <c r="AH35" i="3"/>
  <c r="AO36" i="3"/>
  <c r="AO37" i="3"/>
  <c r="AO42" i="3"/>
  <c r="AS46" i="3"/>
  <c r="AT46" i="3" s="1"/>
  <c r="AM48" i="3"/>
  <c r="AS49" i="3"/>
  <c r="AT49" i="3" s="1"/>
  <c r="AS51" i="3"/>
  <c r="AT51" i="3" s="1"/>
  <c r="AH54" i="3"/>
  <c r="AH56" i="3"/>
  <c r="AS56" i="3"/>
  <c r="AT56" i="3" s="1"/>
  <c r="AO58" i="3"/>
  <c r="AO59" i="3"/>
  <c r="AS59" i="3"/>
  <c r="AT59" i="3" s="1"/>
  <c r="AO60" i="3"/>
  <c r="AH61" i="3"/>
  <c r="AO64" i="3"/>
  <c r="AO65" i="3"/>
  <c r="AS65" i="3"/>
  <c r="AT65" i="3" s="1"/>
  <c r="AO66" i="3"/>
  <c r="AH68" i="3"/>
  <c r="AH70" i="3"/>
  <c r="AS70" i="3"/>
  <c r="AT70" i="3" s="1"/>
  <c r="AO71" i="3"/>
  <c r="AO72" i="3"/>
  <c r="AS72" i="3"/>
  <c r="AT72" i="3" s="1"/>
  <c r="AO73" i="3"/>
  <c r="AH76" i="3"/>
  <c r="AS76" i="3"/>
  <c r="AT76" i="3" s="1"/>
  <c r="AO78" i="3"/>
  <c r="AO79" i="3"/>
  <c r="AS79" i="3"/>
  <c r="AT79" i="3" s="1"/>
  <c r="AH81" i="3"/>
  <c r="AH83" i="3"/>
  <c r="AS83" i="3"/>
  <c r="AT83" i="3" s="1"/>
  <c r="AO84" i="3"/>
  <c r="AU87" i="3"/>
  <c r="AS90" i="3"/>
  <c r="AT90" i="3" s="1"/>
  <c r="AO91" i="3"/>
  <c r="AM93" i="3"/>
  <c r="AH94" i="3"/>
  <c r="AS96" i="3"/>
  <c r="AT96" i="3" s="1"/>
  <c r="AU101" i="3"/>
  <c r="AS102" i="3"/>
  <c r="AT102" i="3" s="1"/>
  <c r="AM104" i="3"/>
  <c r="AH105" i="3"/>
  <c r="AS106" i="3"/>
  <c r="AT106" i="3" s="1"/>
  <c r="AO107" i="3"/>
  <c r="AM108" i="3"/>
  <c r="AH110" i="3"/>
  <c r="AS110" i="3"/>
  <c r="AT110" i="3" s="1"/>
  <c r="AO111" i="3"/>
  <c r="AM112" i="3"/>
  <c r="AM113" i="3"/>
  <c r="AM114" i="3"/>
  <c r="AH115" i="3"/>
  <c r="AS116" i="3"/>
  <c r="AT116" i="3" s="1"/>
  <c r="AM118" i="3"/>
  <c r="AS120" i="3"/>
  <c r="AT120" i="3" s="1"/>
  <c r="AS125" i="3"/>
  <c r="AT125" i="3" s="1"/>
  <c r="AM127" i="3"/>
  <c r="AS129" i="3"/>
  <c r="AT129" i="3" s="1"/>
  <c r="AH134" i="3"/>
  <c r="AO135" i="3"/>
  <c r="AM137" i="3"/>
  <c r="AH139" i="3"/>
  <c r="AH144" i="3"/>
  <c r="AH148" i="3"/>
  <c r="AO149" i="3"/>
  <c r="AS152" i="3"/>
  <c r="AT152" i="3" s="1"/>
  <c r="AS153" i="3"/>
  <c r="AT153" i="3" s="1"/>
  <c r="AO154" i="3"/>
  <c r="AM155" i="3"/>
  <c r="AH157" i="3"/>
  <c r="AO158" i="3"/>
  <c r="AM160" i="3"/>
  <c r="AM161" i="3"/>
  <c r="AH162" i="3"/>
  <c r="AS163" i="3"/>
  <c r="AT163" i="3" s="1"/>
  <c r="AM164" i="3"/>
  <c r="AS170" i="3"/>
  <c r="AT170" i="3" s="1"/>
  <c r="AM172" i="3"/>
  <c r="AS175" i="3"/>
  <c r="AT175" i="3" s="1"/>
  <c r="AM195" i="3"/>
  <c r="AU199" i="3"/>
  <c r="AH204" i="3"/>
  <c r="AS209" i="3"/>
  <c r="AT209" i="3" s="1"/>
  <c r="AM211" i="3"/>
  <c r="AH213" i="3"/>
  <c r="AS224" i="3"/>
  <c r="AT224" i="3" s="1"/>
  <c r="AH244" i="3"/>
  <c r="AH267" i="3"/>
  <c r="AO310" i="3"/>
  <c r="AU313" i="3"/>
  <c r="AO328" i="3"/>
  <c r="AH344" i="3"/>
  <c r="AU345" i="3"/>
  <c r="AU347" i="3"/>
  <c r="AM367" i="3"/>
  <c r="AM370" i="3"/>
  <c r="AS384" i="3"/>
  <c r="AT384" i="3" s="1"/>
  <c r="AO385" i="3"/>
  <c r="AH425" i="3"/>
  <c r="AS448" i="3"/>
  <c r="AT448" i="3" s="1"/>
  <c r="AU484" i="3"/>
  <c r="AM484" i="3"/>
  <c r="AO500" i="3"/>
  <c r="AM514" i="3"/>
  <c r="AH607" i="3"/>
  <c r="AU688" i="3"/>
  <c r="AM688" i="3"/>
  <c r="AS936" i="3"/>
  <c r="AT936" i="3" s="1"/>
  <c r="AS8" i="3"/>
  <c r="AT8" i="3" s="1"/>
  <c r="AU23" i="3"/>
  <c r="AS32" i="3"/>
  <c r="AT32" i="3" s="1"/>
  <c r="AU45" i="3"/>
  <c r="AS53" i="3"/>
  <c r="AT53" i="3" s="1"/>
  <c r="AH66" i="3"/>
  <c r="AM110" i="3"/>
  <c r="AH210" i="3"/>
  <c r="AH214" i="3"/>
  <c r="AO221" i="3"/>
  <c r="AS277" i="3"/>
  <c r="AT277" i="3" s="1"/>
  <c r="AO354" i="3"/>
  <c r="AH354" i="3"/>
  <c r="AM356" i="3"/>
  <c r="AU392" i="3"/>
  <c r="AM392" i="3"/>
  <c r="AM412" i="3"/>
  <c r="AO15" i="3"/>
  <c r="AO20" i="3"/>
  <c r="AS26" i="3"/>
  <c r="AT26" i="3" s="1"/>
  <c r="AH57" i="3"/>
  <c r="AU14" i="3"/>
  <c r="AH4" i="3"/>
  <c r="AS11" i="3"/>
  <c r="AT11" i="3" s="1"/>
  <c r="AM14" i="3"/>
  <c r="AU18" i="3"/>
  <c r="AM20" i="3"/>
  <c r="AH28" i="3"/>
  <c r="AM32" i="3"/>
  <c r="AM37" i="3"/>
  <c r="AU38" i="3"/>
  <c r="AS41" i="3"/>
  <c r="AT41" i="3" s="1"/>
  <c r="AO46" i="3"/>
  <c r="AO51" i="3"/>
  <c r="AU86" i="3"/>
  <c r="AU90" i="3"/>
  <c r="AM92" i="3"/>
  <c r="AS95" i="3"/>
  <c r="AT95" i="3" s="1"/>
  <c r="AH97" i="3"/>
  <c r="AO98" i="3"/>
  <c r="AO99" i="3"/>
  <c r="AU122" i="3"/>
  <c r="AU137" i="3"/>
  <c r="AU147" i="3"/>
  <c r="AS148" i="3"/>
  <c r="AT148" i="3" s="1"/>
  <c r="AM150" i="3"/>
  <c r="AH152" i="3"/>
  <c r="AU167" i="3"/>
  <c r="AO188" i="3"/>
  <c r="AS192" i="3"/>
  <c r="AT192" i="3" s="1"/>
  <c r="AM194" i="3"/>
  <c r="AH196" i="3"/>
  <c r="AM199" i="3"/>
  <c r="AS201" i="3"/>
  <c r="AT201" i="3" s="1"/>
  <c r="AS204" i="3"/>
  <c r="AT204" i="3" s="1"/>
  <c r="AU234" i="3"/>
  <c r="AO237" i="3"/>
  <c r="AS239" i="3"/>
  <c r="AT239" i="3" s="1"/>
  <c r="AS265" i="3"/>
  <c r="AT265" i="3" s="1"/>
  <c r="AS267" i="3"/>
  <c r="AT267" i="3" s="1"/>
  <c r="AM366" i="3"/>
  <c r="AM414" i="3"/>
  <c r="AU414" i="3"/>
  <c r="AU427" i="3"/>
  <c r="AO467" i="3"/>
  <c r="AM467" i="3"/>
  <c r="AU714" i="3"/>
  <c r="AM714" i="3"/>
  <c r="AO714" i="3"/>
  <c r="AS935" i="3"/>
  <c r="AT935" i="3" s="1"/>
  <c r="AM76" i="3"/>
  <c r="AM83" i="3"/>
  <c r="AS103" i="3"/>
  <c r="AT103" i="3" s="1"/>
  <c r="AH171" i="3"/>
  <c r="AH222" i="3"/>
  <c r="AS300" i="3"/>
  <c r="AT300" i="3" s="1"/>
  <c r="AH440" i="3"/>
  <c r="AH12" i="3"/>
  <c r="AU9" i="3"/>
  <c r="AO5" i="3"/>
  <c r="AM2" i="3"/>
  <c r="AS4" i="3"/>
  <c r="AT4" i="3" s="1"/>
  <c r="AU6" i="3"/>
  <c r="AM13" i="3"/>
  <c r="AS17" i="3"/>
  <c r="AT17" i="3" s="1"/>
  <c r="AS23" i="3"/>
  <c r="AT23" i="3" s="1"/>
  <c r="AM26" i="3"/>
  <c r="AU30" i="3"/>
  <c r="AH34" i="3"/>
  <c r="AO35" i="3"/>
  <c r="AU36" i="3"/>
  <c r="AM38" i="3"/>
  <c r="AH39" i="3"/>
  <c r="AM47" i="3"/>
  <c r="AM51" i="3"/>
  <c r="AU52" i="3"/>
  <c r="AS55" i="3"/>
  <c r="AT55" i="3" s="1"/>
  <c r="AO56" i="3"/>
  <c r="AM58" i="3"/>
  <c r="AU60" i="3"/>
  <c r="AS62" i="3"/>
  <c r="AT62" i="3" s="1"/>
  <c r="AM64" i="3"/>
  <c r="AU66" i="3"/>
  <c r="AS69" i="3"/>
  <c r="AT69" i="3" s="1"/>
  <c r="AO70" i="3"/>
  <c r="AM71" i="3"/>
  <c r="AU73" i="3"/>
  <c r="AS75" i="3"/>
  <c r="AT75" i="3" s="1"/>
  <c r="AO76" i="3"/>
  <c r="AM78" i="3"/>
  <c r="AS82" i="3"/>
  <c r="AT82" i="3" s="1"/>
  <c r="AO83" i="3"/>
  <c r="AU85" i="3"/>
  <c r="AM86" i="3"/>
  <c r="AH87" i="3"/>
  <c r="AS89" i="3"/>
  <c r="AT89" i="3" s="1"/>
  <c r="AH93" i="3"/>
  <c r="AS93" i="3"/>
  <c r="AT93" i="3" s="1"/>
  <c r="AU100" i="3"/>
  <c r="AM100" i="3"/>
  <c r="AO105" i="3"/>
  <c r="AU107" i="3"/>
  <c r="AH108" i="3"/>
  <c r="AO110" i="3"/>
  <c r="AM121" i="3"/>
  <c r="AM122" i="3"/>
  <c r="AH123" i="3"/>
  <c r="AS124" i="3"/>
  <c r="AT124" i="3" s="1"/>
  <c r="AM126" i="3"/>
  <c r="AH133" i="3"/>
  <c r="AO134" i="3"/>
  <c r="AS139" i="3"/>
  <c r="AT139" i="3" s="1"/>
  <c r="AH143" i="3"/>
  <c r="AS143" i="3"/>
  <c r="AT143" i="3" s="1"/>
  <c r="AO144" i="3"/>
  <c r="AO145" i="3"/>
  <c r="AH151" i="3"/>
  <c r="AU154" i="3"/>
  <c r="AH155" i="3"/>
  <c r="AO157" i="3"/>
  <c r="AM166" i="3"/>
  <c r="AM167" i="3"/>
  <c r="AH168" i="3"/>
  <c r="AM176" i="3"/>
  <c r="AH178" i="3"/>
  <c r="AS179" i="3"/>
  <c r="AT179" i="3" s="1"/>
  <c r="AM181" i="3"/>
  <c r="AU185" i="3"/>
  <c r="AH186" i="3"/>
  <c r="AS187" i="3"/>
  <c r="AT187" i="3" s="1"/>
  <c r="AM189" i="3"/>
  <c r="AH191" i="3"/>
  <c r="AU206" i="3"/>
  <c r="AM206" i="3"/>
  <c r="AO213" i="3"/>
  <c r="AO214" i="3"/>
  <c r="AU225" i="3"/>
  <c r="AH226" i="3"/>
  <c r="AO228" i="3"/>
  <c r="AH231" i="3"/>
  <c r="AS231" i="3"/>
  <c r="AT231" i="3" s="1"/>
  <c r="AO232" i="3"/>
  <c r="AS236" i="3"/>
  <c r="AT236" i="3" s="1"/>
  <c r="AM238" i="3"/>
  <c r="AU262" i="3"/>
  <c r="AH263" i="3"/>
  <c r="AH285" i="3"/>
  <c r="AO286" i="3"/>
  <c r="AH289" i="3"/>
  <c r="AO298" i="3"/>
  <c r="AH304" i="3"/>
  <c r="AS308" i="3"/>
  <c r="AT308" i="3" s="1"/>
  <c r="AM329" i="3"/>
  <c r="AS339" i="3"/>
  <c r="AT339" i="3" s="1"/>
  <c r="AU342" i="3"/>
  <c r="AM342" i="3"/>
  <c r="AO373" i="3"/>
  <c r="AS429" i="3"/>
  <c r="AT429" i="3" s="1"/>
  <c r="AM445" i="3"/>
  <c r="AU445" i="3"/>
  <c r="AO452" i="3"/>
  <c r="AS493" i="3"/>
  <c r="AT493" i="3" s="1"/>
  <c r="AO494" i="3"/>
  <c r="AS510" i="3"/>
  <c r="AT510" i="3" s="1"/>
  <c r="AU635" i="3"/>
  <c r="AM635" i="3"/>
  <c r="AO680" i="3"/>
  <c r="AU830" i="3"/>
  <c r="AM830" i="3"/>
  <c r="AU153" i="3"/>
  <c r="AM153" i="3"/>
  <c r="AH2" i="3"/>
  <c r="AS20" i="3"/>
  <c r="AT20" i="3" s="1"/>
  <c r="AO28" i="3"/>
  <c r="AU29" i="3"/>
  <c r="AH31" i="3"/>
  <c r="AU37" i="3"/>
  <c r="AS48" i="3"/>
  <c r="AT48" i="3" s="1"/>
  <c r="AM50" i="3"/>
  <c r="AH53" i="3"/>
  <c r="AO55" i="3"/>
  <c r="AU58" i="3"/>
  <c r="AO62" i="3"/>
  <c r="AU64" i="3"/>
  <c r="AH67" i="3"/>
  <c r="AO69" i="3"/>
  <c r="AU71" i="3"/>
  <c r="AH74" i="3"/>
  <c r="AO75" i="3"/>
  <c r="AU78" i="3"/>
  <c r="AH80" i="3"/>
  <c r="AO82" i="3"/>
  <c r="AS104" i="3"/>
  <c r="AT104" i="3" s="1"/>
  <c r="AS113" i="3"/>
  <c r="AT113" i="3" s="1"/>
  <c r="AO119" i="3"/>
  <c r="AM120" i="3"/>
  <c r="AH122" i="3"/>
  <c r="AO124" i="3"/>
  <c r="AO128" i="3"/>
  <c r="AO129" i="3"/>
  <c r="AU131" i="3"/>
  <c r="AS137" i="3"/>
  <c r="AT137" i="3" s="1"/>
  <c r="AU146" i="3"/>
  <c r="AM146" i="3"/>
  <c r="AO152" i="3"/>
  <c r="AS160" i="3"/>
  <c r="AT160" i="3" s="1"/>
  <c r="AO165" i="3"/>
  <c r="AS172" i="3"/>
  <c r="AT172" i="3" s="1"/>
  <c r="AO173" i="3"/>
  <c r="AO174" i="3"/>
  <c r="AU176" i="3"/>
  <c r="AH177" i="3"/>
  <c r="AO179" i="3"/>
  <c r="AS182" i="3"/>
  <c r="AT182" i="3" s="1"/>
  <c r="AO183" i="3"/>
  <c r="AO184" i="3"/>
  <c r="AO194" i="3"/>
  <c r="AS211" i="3"/>
  <c r="AT211" i="3" s="1"/>
  <c r="AO212" i="3"/>
  <c r="AO223" i="3"/>
  <c r="AU233" i="3"/>
  <c r="AM233" i="3"/>
  <c r="AO260" i="3"/>
  <c r="AM275" i="3"/>
  <c r="AH277" i="3"/>
  <c r="AO302" i="3"/>
  <c r="AS320" i="3"/>
  <c r="AT320" i="3" s="1"/>
  <c r="AO321" i="3"/>
  <c r="AH324" i="3"/>
  <c r="AO336" i="3"/>
  <c r="AH358" i="3"/>
  <c r="AO395" i="3"/>
  <c r="AU412" i="3"/>
  <c r="AU413" i="3"/>
  <c r="AO420" i="3"/>
  <c r="AO511" i="3"/>
  <c r="AM511" i="3"/>
  <c r="AH522" i="3"/>
  <c r="AS523" i="3"/>
  <c r="AT523" i="3" s="1"/>
  <c r="AM525" i="3"/>
  <c r="AU526" i="3"/>
  <c r="AS529" i="3"/>
  <c r="AT529" i="3" s="1"/>
  <c r="AS550" i="3"/>
  <c r="AT550" i="3" s="1"/>
  <c r="AM558" i="3"/>
  <c r="AH565" i="3"/>
  <c r="AM573" i="3"/>
  <c r="AS575" i="3"/>
  <c r="AT575" i="3" s="1"/>
  <c r="AO595" i="3"/>
  <c r="AU596" i="3"/>
  <c r="AH598" i="3"/>
  <c r="AS598" i="3"/>
  <c r="AT598" i="3" s="1"/>
  <c r="AU602" i="3"/>
  <c r="AS604" i="3"/>
  <c r="AT604" i="3" s="1"/>
  <c r="AM606" i="3"/>
  <c r="AH608" i="3"/>
  <c r="AS610" i="3"/>
  <c r="AT610" i="3" s="1"/>
  <c r="AH614" i="3"/>
  <c r="AS637" i="3"/>
  <c r="AT637" i="3" s="1"/>
  <c r="AU640" i="3"/>
  <c r="AM640" i="3"/>
  <c r="AM657" i="3"/>
  <c r="AH658" i="3"/>
  <c r="AH659" i="3"/>
  <c r="AS663" i="3"/>
  <c r="AT663" i="3" s="1"/>
  <c r="AU665" i="3"/>
  <c r="AM665" i="3"/>
  <c r="AS681" i="3"/>
  <c r="AT681" i="3" s="1"/>
  <c r="AM683" i="3"/>
  <c r="AU687" i="3"/>
  <c r="AM687" i="3"/>
  <c r="AS721" i="3"/>
  <c r="AT721" i="3" s="1"/>
  <c r="AU726" i="3"/>
  <c r="AS747" i="3"/>
  <c r="AT747" i="3" s="1"/>
  <c r="AS765" i="3"/>
  <c r="AT765" i="3" s="1"/>
  <c r="AM779" i="3"/>
  <c r="AH780" i="3"/>
  <c r="AH794" i="3"/>
  <c r="AS811" i="3"/>
  <c r="AT811" i="3" s="1"/>
  <c r="AH825" i="3"/>
  <c r="AH848" i="3"/>
  <c r="AU855" i="3"/>
  <c r="AM855" i="3"/>
  <c r="AM878" i="3"/>
  <c r="AU888" i="3"/>
  <c r="AM888" i="3"/>
  <c r="AM889" i="3"/>
  <c r="AH903" i="3"/>
  <c r="AU915" i="3"/>
  <c r="AH943" i="3"/>
  <c r="AS969" i="3"/>
  <c r="AT969" i="3" s="1"/>
  <c r="AS981" i="3"/>
  <c r="AT981" i="3" s="1"/>
  <c r="AS982" i="3"/>
  <c r="AT982" i="3" s="1"/>
  <c r="AU1017" i="3"/>
  <c r="AM1017" i="3"/>
  <c r="AM1126" i="3"/>
  <c r="AO1126" i="3"/>
  <c r="AU1701" i="3"/>
  <c r="AM1701" i="3"/>
  <c r="AO1740" i="3"/>
  <c r="AU1740" i="3"/>
  <c r="AU115" i="3"/>
  <c r="AH116" i="3"/>
  <c r="AS117" i="3"/>
  <c r="AT117" i="3" s="1"/>
  <c r="AM119" i="3"/>
  <c r="AS121" i="3"/>
  <c r="AT121" i="3" s="1"/>
  <c r="AM125" i="3"/>
  <c r="AU130" i="3"/>
  <c r="AH136" i="3"/>
  <c r="AS138" i="3"/>
  <c r="AT138" i="3" s="1"/>
  <c r="AO139" i="3"/>
  <c r="AM140" i="3"/>
  <c r="AH142" i="3"/>
  <c r="AO143" i="3"/>
  <c r="AM145" i="3"/>
  <c r="AH147" i="3"/>
  <c r="AM149" i="3"/>
  <c r="AO153" i="3"/>
  <c r="AS157" i="3"/>
  <c r="AT157" i="3" s="1"/>
  <c r="AM159" i="3"/>
  <c r="AU160" i="3"/>
  <c r="AH161" i="3"/>
  <c r="AO163" i="3"/>
  <c r="AH165" i="3"/>
  <c r="AS165" i="3"/>
  <c r="AT165" i="3" s="1"/>
  <c r="AO166" i="3"/>
  <c r="AU168" i="3"/>
  <c r="AH170" i="3"/>
  <c r="AO171" i="3"/>
  <c r="AH175" i="3"/>
  <c r="AS177" i="3"/>
  <c r="AT177" i="3" s="1"/>
  <c r="AM179" i="3"/>
  <c r="AH181" i="3"/>
  <c r="AO182" i="3"/>
  <c r="AM184" i="3"/>
  <c r="AH185" i="3"/>
  <c r="AS186" i="3"/>
  <c r="AT186" i="3" s="1"/>
  <c r="AM188" i="3"/>
  <c r="AS196" i="3"/>
  <c r="AT196" i="3" s="1"/>
  <c r="AM197" i="3"/>
  <c r="AU198" i="3"/>
  <c r="AH199" i="3"/>
  <c r="AO201" i="3"/>
  <c r="AH203" i="3"/>
  <c r="AS203" i="3"/>
  <c r="AT203" i="3" s="1"/>
  <c r="AO204" i="3"/>
  <c r="AO205" i="3"/>
  <c r="AU207" i="3"/>
  <c r="AH208" i="3"/>
  <c r="AH209" i="3"/>
  <c r="AO210" i="3"/>
  <c r="AM216" i="3"/>
  <c r="AU220" i="3"/>
  <c r="AS222" i="3"/>
  <c r="AT222" i="3" s="1"/>
  <c r="AM223" i="3"/>
  <c r="AS225" i="3"/>
  <c r="AT225" i="3" s="1"/>
  <c r="AH230" i="3"/>
  <c r="AO231" i="3"/>
  <c r="AH234" i="3"/>
  <c r="AS240" i="3"/>
  <c r="AT240" i="3" s="1"/>
  <c r="AM242" i="3"/>
  <c r="AS244" i="3"/>
  <c r="AT244" i="3" s="1"/>
  <c r="AM246" i="3"/>
  <c r="AU247" i="3"/>
  <c r="AH248" i="3"/>
  <c r="AS250" i="3"/>
  <c r="AT250" i="3" s="1"/>
  <c r="AH258" i="3"/>
  <c r="AO259" i="3"/>
  <c r="AS264" i="3"/>
  <c r="AT264" i="3" s="1"/>
  <c r="AO267" i="3"/>
  <c r="AO268" i="3"/>
  <c r="AO269" i="3"/>
  <c r="AU270" i="3"/>
  <c r="AH271" i="3"/>
  <c r="AM273" i="3"/>
  <c r="AS275" i="3"/>
  <c r="AT275" i="3" s="1"/>
  <c r="AM279" i="3"/>
  <c r="AU282" i="3"/>
  <c r="AH288" i="3"/>
  <c r="AS290" i="3"/>
  <c r="AT290" i="3" s="1"/>
  <c r="AM292" i="3"/>
  <c r="AH294" i="3"/>
  <c r="AS294" i="3"/>
  <c r="AT294" i="3" s="1"/>
  <c r="AO295" i="3"/>
  <c r="AU297" i="3"/>
  <c r="AH298" i="3"/>
  <c r="AH299" i="3"/>
  <c r="AO300" i="3"/>
  <c r="AH303" i="3"/>
  <c r="AO304" i="3"/>
  <c r="AS307" i="3"/>
  <c r="AT307" i="3" s="1"/>
  <c r="AO308" i="3"/>
  <c r="AM310" i="3"/>
  <c r="AO313" i="3"/>
  <c r="AU315" i="3"/>
  <c r="AM316" i="3"/>
  <c r="AH319" i="3"/>
  <c r="AO320" i="3"/>
  <c r="AU322" i="3"/>
  <c r="AS323" i="3"/>
  <c r="AT323" i="3" s="1"/>
  <c r="AO326" i="3"/>
  <c r="AM330" i="3"/>
  <c r="AS332" i="3"/>
  <c r="AT332" i="3" s="1"/>
  <c r="AM335" i="3"/>
  <c r="AM336" i="3"/>
  <c r="AH343" i="3"/>
  <c r="AO345" i="3"/>
  <c r="AH348" i="3"/>
  <c r="AM350" i="3"/>
  <c r="AH351" i="3"/>
  <c r="AS360" i="3"/>
  <c r="AT360" i="3" s="1"/>
  <c r="AM362" i="3"/>
  <c r="AH363" i="3"/>
  <c r="AH364" i="3"/>
  <c r="AS373" i="3"/>
  <c r="AT373" i="3" s="1"/>
  <c r="AH382" i="3"/>
  <c r="AS383" i="3"/>
  <c r="AT383" i="3" s="1"/>
  <c r="AH387" i="3"/>
  <c r="AO390" i="3"/>
  <c r="AM396" i="3"/>
  <c r="AU401" i="3"/>
  <c r="AH403" i="3"/>
  <c r="AU407" i="3"/>
  <c r="AS408" i="3"/>
  <c r="AT408" i="3" s="1"/>
  <c r="AS416" i="3"/>
  <c r="AT416" i="3" s="1"/>
  <c r="AS418" i="3"/>
  <c r="AT418" i="3" s="1"/>
  <c r="AU419" i="3"/>
  <c r="AS424" i="3"/>
  <c r="AT424" i="3" s="1"/>
  <c r="AU429" i="3"/>
  <c r="AU430" i="3"/>
  <c r="AO431" i="3"/>
  <c r="AH439" i="3"/>
  <c r="AS442" i="3"/>
  <c r="AT442" i="3" s="1"/>
  <c r="AO449" i="3"/>
  <c r="AO457" i="3"/>
  <c r="AM459" i="3"/>
  <c r="AS461" i="3"/>
  <c r="AT461" i="3" s="1"/>
  <c r="AS462" i="3"/>
  <c r="AT462" i="3" s="1"/>
  <c r="AU464" i="3"/>
  <c r="AH466" i="3"/>
  <c r="AS466" i="3"/>
  <c r="AT466" i="3" s="1"/>
  <c r="AU467" i="3"/>
  <c r="AH470" i="3"/>
  <c r="AS471" i="3"/>
  <c r="AT471" i="3" s="1"/>
  <c r="AM473" i="3"/>
  <c r="AS476" i="3"/>
  <c r="AT476" i="3" s="1"/>
  <c r="AH480" i="3"/>
  <c r="AS481" i="3"/>
  <c r="AT481" i="3" s="1"/>
  <c r="AS482" i="3"/>
  <c r="AT482" i="3" s="1"/>
  <c r="AU488" i="3"/>
  <c r="AH491" i="3"/>
  <c r="AS492" i="3"/>
  <c r="AT492" i="3" s="1"/>
  <c r="AU495" i="3"/>
  <c r="AS498" i="3"/>
  <c r="AT498" i="3" s="1"/>
  <c r="AM500" i="3"/>
  <c r="AH508" i="3"/>
  <c r="AS508" i="3"/>
  <c r="AT508" i="3" s="1"/>
  <c r="AO509" i="3"/>
  <c r="AO510" i="3"/>
  <c r="AU512" i="3"/>
  <c r="AM513" i="3"/>
  <c r="AH515" i="3"/>
  <c r="AO516" i="3"/>
  <c r="AM518" i="3"/>
  <c r="AM519" i="3"/>
  <c r="AH520" i="3"/>
  <c r="AO523" i="3"/>
  <c r="AH527" i="3"/>
  <c r="AS528" i="3"/>
  <c r="AT528" i="3" s="1"/>
  <c r="AO533" i="3"/>
  <c r="AU534" i="3"/>
  <c r="AM535" i="3"/>
  <c r="AS537" i="3"/>
  <c r="AT537" i="3" s="1"/>
  <c r="AM539" i="3"/>
  <c r="AU540" i="3"/>
  <c r="AM545" i="3"/>
  <c r="AH548" i="3"/>
  <c r="AH553" i="3"/>
  <c r="AS554" i="3"/>
  <c r="AT554" i="3" s="1"/>
  <c r="AS555" i="3"/>
  <c r="AT555" i="3" s="1"/>
  <c r="AU557" i="3"/>
  <c r="AH559" i="3"/>
  <c r="AS559" i="3"/>
  <c r="AT559" i="3" s="1"/>
  <c r="AO560" i="3"/>
  <c r="AU562" i="3"/>
  <c r="AS565" i="3"/>
  <c r="AT565" i="3" s="1"/>
  <c r="AM567" i="3"/>
  <c r="AU577" i="3"/>
  <c r="AM577" i="3"/>
  <c r="AO588" i="3"/>
  <c r="AS588" i="3"/>
  <c r="AT588" i="3" s="1"/>
  <c r="AM590" i="3"/>
  <c r="AS593" i="3"/>
  <c r="AT593" i="3" s="1"/>
  <c r="AM596" i="3"/>
  <c r="AU601" i="3"/>
  <c r="AO604" i="3"/>
  <c r="AO615" i="3"/>
  <c r="AM628" i="3"/>
  <c r="AU633" i="3"/>
  <c r="AM634" i="3"/>
  <c r="AH635" i="3"/>
  <c r="AH641" i="3"/>
  <c r="AO642" i="3"/>
  <c r="AM650" i="3"/>
  <c r="AH652" i="3"/>
  <c r="AU655" i="3"/>
  <c r="AM656" i="3"/>
  <c r="AS659" i="3"/>
  <c r="AT659" i="3" s="1"/>
  <c r="AM661" i="3"/>
  <c r="AH671" i="3"/>
  <c r="AH679" i="3"/>
  <c r="AO686" i="3"/>
  <c r="AH694" i="3"/>
  <c r="AH700" i="3"/>
  <c r="AM713" i="3"/>
  <c r="AH714" i="3"/>
  <c r="AS720" i="3"/>
  <c r="AT720" i="3" s="1"/>
  <c r="AM726" i="3"/>
  <c r="AH727" i="3"/>
  <c r="AM729" i="3"/>
  <c r="AS730" i="3"/>
  <c r="AT730" i="3" s="1"/>
  <c r="AS736" i="3"/>
  <c r="AT736" i="3" s="1"/>
  <c r="AS742" i="3"/>
  <c r="AT742" i="3" s="1"/>
  <c r="AM744" i="3"/>
  <c r="AH746" i="3"/>
  <c r="AS746" i="3"/>
  <c r="AT746" i="3" s="1"/>
  <c r="AO748" i="3"/>
  <c r="AO764" i="3"/>
  <c r="AO765" i="3"/>
  <c r="AO778" i="3"/>
  <c r="AS790" i="3"/>
  <c r="AT790" i="3" s="1"/>
  <c r="AU801" i="3"/>
  <c r="AM801" i="3"/>
  <c r="AM823" i="3"/>
  <c r="AH843" i="3"/>
  <c r="AS843" i="3"/>
  <c r="AT843" i="3" s="1"/>
  <c r="AS844" i="3"/>
  <c r="AT844" i="3" s="1"/>
  <c r="AM845" i="3"/>
  <c r="AU846" i="3"/>
  <c r="AH847" i="3"/>
  <c r="AU854" i="3"/>
  <c r="AO862" i="3"/>
  <c r="AU864" i="3"/>
  <c r="AS866" i="3"/>
  <c r="AT866" i="3" s="1"/>
  <c r="AO876" i="3"/>
  <c r="AU877" i="3"/>
  <c r="AH879" i="3"/>
  <c r="AS880" i="3"/>
  <c r="AT880" i="3" s="1"/>
  <c r="AH887" i="3"/>
  <c r="AU901" i="3"/>
  <c r="AS911" i="3"/>
  <c r="AT911" i="3" s="1"/>
  <c r="AH916" i="3"/>
  <c r="AH933" i="3"/>
  <c r="AH934" i="3"/>
  <c r="AU971" i="3"/>
  <c r="AU1208" i="3"/>
  <c r="AM1208" i="3"/>
  <c r="AM1578" i="3"/>
  <c r="AU1578" i="3"/>
  <c r="AH243" i="3"/>
  <c r="AO244" i="3"/>
  <c r="AS249" i="3"/>
  <c r="AT249" i="3" s="1"/>
  <c r="AH252" i="3"/>
  <c r="AO254" i="3"/>
  <c r="AO255" i="3"/>
  <c r="AU256" i="3"/>
  <c r="AS258" i="3"/>
  <c r="AT258" i="3" s="1"/>
  <c r="AM260" i="3"/>
  <c r="AM266" i="3"/>
  <c r="AU269" i="3"/>
  <c r="AH274" i="3"/>
  <c r="AS276" i="3"/>
  <c r="AT276" i="3" s="1"/>
  <c r="AM278" i="3"/>
  <c r="AH280" i="3"/>
  <c r="AS284" i="3"/>
  <c r="AT284" i="3" s="1"/>
  <c r="AM286" i="3"/>
  <c r="AU296" i="3"/>
  <c r="AM302" i="3"/>
  <c r="AS303" i="3"/>
  <c r="AT303" i="3" s="1"/>
  <c r="AM305" i="3"/>
  <c r="AS312" i="3"/>
  <c r="AT312" i="3" s="1"/>
  <c r="AU314" i="3"/>
  <c r="AU316" i="3"/>
  <c r="AH318" i="3"/>
  <c r="AS319" i="3"/>
  <c r="AT319" i="3" s="1"/>
  <c r="AM321" i="3"/>
  <c r="AM328" i="3"/>
  <c r="AH331" i="3"/>
  <c r="AU335" i="3"/>
  <c r="AU336" i="3"/>
  <c r="AH338" i="3"/>
  <c r="AS344" i="3"/>
  <c r="AT344" i="3" s="1"/>
  <c r="AO352" i="3"/>
  <c r="AO353" i="3"/>
  <c r="AU355" i="3"/>
  <c r="AS364" i="3"/>
  <c r="AT364" i="3" s="1"/>
  <c r="AS368" i="3"/>
  <c r="AT368" i="3" s="1"/>
  <c r="AM369" i="3"/>
  <c r="AH371" i="3"/>
  <c r="AS372" i="3"/>
  <c r="AT372" i="3" s="1"/>
  <c r="AH376" i="3"/>
  <c r="AO378" i="3"/>
  <c r="AM379" i="3"/>
  <c r="AS389" i="3"/>
  <c r="AT389" i="3" s="1"/>
  <c r="AM391" i="3"/>
  <c r="AH393" i="3"/>
  <c r="AU395" i="3"/>
  <c r="AH397" i="3"/>
  <c r="AU402" i="3"/>
  <c r="AU406" i="3"/>
  <c r="AH408" i="3"/>
  <c r="AO418" i="3"/>
  <c r="AM420" i="3"/>
  <c r="AS426" i="3"/>
  <c r="AT426" i="3" s="1"/>
  <c r="AS427" i="3"/>
  <c r="AT427" i="3" s="1"/>
  <c r="AO433" i="3"/>
  <c r="AH434" i="3"/>
  <c r="AU437" i="3"/>
  <c r="AM444" i="3"/>
  <c r="AH446" i="3"/>
  <c r="AS446" i="3"/>
  <c r="AT446" i="3" s="1"/>
  <c r="AS447" i="3"/>
  <c r="AT447" i="3" s="1"/>
  <c r="AU450" i="3"/>
  <c r="AH452" i="3"/>
  <c r="AS454" i="3"/>
  <c r="AT454" i="3" s="1"/>
  <c r="AS455" i="3"/>
  <c r="AT455" i="3" s="1"/>
  <c r="AU458" i="3"/>
  <c r="AH460" i="3"/>
  <c r="AO462" i="3"/>
  <c r="AH468" i="3"/>
  <c r="AO471" i="3"/>
  <c r="AO476" i="3"/>
  <c r="AM478" i="3"/>
  <c r="AO482" i="3"/>
  <c r="AO485" i="3"/>
  <c r="AM487" i="3"/>
  <c r="AH489" i="3"/>
  <c r="AO492" i="3"/>
  <c r="AM494" i="3"/>
  <c r="AS497" i="3"/>
  <c r="AT497" i="3" s="1"/>
  <c r="AH502" i="3"/>
  <c r="AS503" i="3"/>
  <c r="AT503" i="3" s="1"/>
  <c r="AO505" i="3"/>
  <c r="AU506" i="3"/>
  <c r="AM506" i="3"/>
  <c r="AU530" i="3"/>
  <c r="AH532" i="3"/>
  <c r="AS532" i="3"/>
  <c r="AT532" i="3" s="1"/>
  <c r="AO537" i="3"/>
  <c r="AH541" i="3"/>
  <c r="AS543" i="3"/>
  <c r="AT543" i="3" s="1"/>
  <c r="AS548" i="3"/>
  <c r="AT548" i="3" s="1"/>
  <c r="AU551" i="3"/>
  <c r="AH552" i="3"/>
  <c r="AO556" i="3"/>
  <c r="AM561" i="3"/>
  <c r="AH563" i="3"/>
  <c r="AO581" i="3"/>
  <c r="AH585" i="3"/>
  <c r="AS587" i="3"/>
  <c r="AT587" i="3" s="1"/>
  <c r="AS592" i="3"/>
  <c r="AT592" i="3" s="1"/>
  <c r="AO593" i="3"/>
  <c r="AO594" i="3"/>
  <c r="AM595" i="3"/>
  <c r="AH596" i="3"/>
  <c r="AH597" i="3"/>
  <c r="AO598" i="3"/>
  <c r="AM600" i="3"/>
  <c r="AS603" i="3"/>
  <c r="AT603" i="3" s="1"/>
  <c r="AM605" i="3"/>
  <c r="AH613" i="3"/>
  <c r="AH629" i="3"/>
  <c r="AO631" i="3"/>
  <c r="AS636" i="3"/>
  <c r="AT636" i="3" s="1"/>
  <c r="AM638" i="3"/>
  <c r="AM639" i="3"/>
  <c r="AM649" i="3"/>
  <c r="AH650" i="3"/>
  <c r="AS652" i="3"/>
  <c r="AT652" i="3" s="1"/>
  <c r="AO659" i="3"/>
  <c r="AH669" i="3"/>
  <c r="AS671" i="3"/>
  <c r="AT671" i="3" s="1"/>
  <c r="AU672" i="3"/>
  <c r="AM672" i="3"/>
  <c r="AO685" i="3"/>
  <c r="AM686" i="3"/>
  <c r="AO687" i="3"/>
  <c r="AS694" i="3"/>
  <c r="AT694" i="3" s="1"/>
  <c r="AS705" i="3"/>
  <c r="AT705" i="3" s="1"/>
  <c r="AU725" i="3"/>
  <c r="AM725" i="3"/>
  <c r="AO736" i="3"/>
  <c r="AO742" i="3"/>
  <c r="AO773" i="3"/>
  <c r="AM774" i="3"/>
  <c r="AS777" i="3"/>
  <c r="AT777" i="3" s="1"/>
  <c r="AS798" i="3"/>
  <c r="AT798" i="3" s="1"/>
  <c r="AU871" i="3"/>
  <c r="AS874" i="3"/>
  <c r="AT874" i="3" s="1"/>
  <c r="AU885" i="3"/>
  <c r="AS909" i="3"/>
  <c r="AT909" i="3" s="1"/>
  <c r="AS916" i="3"/>
  <c r="AT916" i="3" s="1"/>
  <c r="AS928" i="3"/>
  <c r="AT928" i="3" s="1"/>
  <c r="AM930" i="3"/>
  <c r="AM931" i="3"/>
  <c r="AU1091" i="3"/>
  <c r="AO1091" i="3"/>
  <c r="AH174" i="3"/>
  <c r="AS174" i="3"/>
  <c r="AT174" i="3" s="1"/>
  <c r="AO175" i="3"/>
  <c r="AO176" i="3"/>
  <c r="AU178" i="3"/>
  <c r="AH180" i="3"/>
  <c r="AO181" i="3"/>
  <c r="AS185" i="3"/>
  <c r="AT185" i="3" s="1"/>
  <c r="AM187" i="3"/>
  <c r="AU192" i="3"/>
  <c r="AS195" i="3"/>
  <c r="AT195" i="3" s="1"/>
  <c r="AS198" i="3"/>
  <c r="AT198" i="3" s="1"/>
  <c r="AO203" i="3"/>
  <c r="AM205" i="3"/>
  <c r="AH207" i="3"/>
  <c r="AH212" i="3"/>
  <c r="AS214" i="3"/>
  <c r="AT214" i="3" s="1"/>
  <c r="AM215" i="3"/>
  <c r="AS217" i="3"/>
  <c r="AT217" i="3" s="1"/>
  <c r="AM218" i="3"/>
  <c r="AU219" i="3"/>
  <c r="AH220" i="3"/>
  <c r="AS221" i="3"/>
  <c r="AT221" i="3" s="1"/>
  <c r="AH229" i="3"/>
  <c r="AO230" i="3"/>
  <c r="AS234" i="3"/>
  <c r="AT234" i="3" s="1"/>
  <c r="AH238" i="3"/>
  <c r="AS238" i="3"/>
  <c r="AT238" i="3" s="1"/>
  <c r="AO239" i="3"/>
  <c r="AO240" i="3"/>
  <c r="AU241" i="3"/>
  <c r="AH242" i="3"/>
  <c r="AS243" i="3"/>
  <c r="AT243" i="3" s="1"/>
  <c r="AM245" i="3"/>
  <c r="AM251" i="3"/>
  <c r="AU255" i="3"/>
  <c r="AH261" i="3"/>
  <c r="AS263" i="3"/>
  <c r="AT263" i="3" s="1"/>
  <c r="AM265" i="3"/>
  <c r="AM268" i="3"/>
  <c r="AM269" i="3"/>
  <c r="AH270" i="3"/>
  <c r="AS271" i="3"/>
  <c r="AT271" i="3" s="1"/>
  <c r="AM272" i="3"/>
  <c r="AS280" i="3"/>
  <c r="AT280" i="3" s="1"/>
  <c r="AM281" i="3"/>
  <c r="AH282" i="3"/>
  <c r="AO284" i="3"/>
  <c r="AH287" i="3"/>
  <c r="AS287" i="3"/>
  <c r="AT287" i="3" s="1"/>
  <c r="AO288" i="3"/>
  <c r="AO289" i="3"/>
  <c r="AU291" i="3"/>
  <c r="AH292" i="3"/>
  <c r="AH293" i="3"/>
  <c r="AO294" i="3"/>
  <c r="AU295" i="3"/>
  <c r="AM296" i="3"/>
  <c r="AH297" i="3"/>
  <c r="AO303" i="3"/>
  <c r="AO306" i="3"/>
  <c r="AM309" i="3"/>
  <c r="AH311" i="3"/>
  <c r="AO312" i="3"/>
  <c r="AM314" i="3"/>
  <c r="AU325" i="3"/>
  <c r="AM326" i="3"/>
  <c r="AS331" i="3"/>
  <c r="AT331" i="3" s="1"/>
  <c r="AS338" i="3"/>
  <c r="AT338" i="3" s="1"/>
  <c r="AM340" i="3"/>
  <c r="AH341" i="3"/>
  <c r="AH342" i="3"/>
  <c r="AS343" i="3"/>
  <c r="AT343" i="3" s="1"/>
  <c r="AH347" i="3"/>
  <c r="AS347" i="3"/>
  <c r="AT347" i="3" s="1"/>
  <c r="AO348" i="3"/>
  <c r="AH350" i="3"/>
  <c r="AM355" i="3"/>
  <c r="AO359" i="3"/>
  <c r="AU360" i="3"/>
  <c r="AM361" i="3"/>
  <c r="AS363" i="3"/>
  <c r="AT363" i="3" s="1"/>
  <c r="AH366" i="3"/>
  <c r="AH367" i="3"/>
  <c r="AM374" i="3"/>
  <c r="AO381" i="3"/>
  <c r="AO382" i="3"/>
  <c r="AU384" i="3"/>
  <c r="AO394" i="3"/>
  <c r="AM395" i="3"/>
  <c r="AH401" i="3"/>
  <c r="AO404" i="3"/>
  <c r="AU411" i="3"/>
  <c r="AS415" i="3"/>
  <c r="AT415" i="3" s="1"/>
  <c r="AS421" i="3"/>
  <c r="AT421" i="3" s="1"/>
  <c r="AO422" i="3"/>
  <c r="AO428" i="3"/>
  <c r="AU432" i="3"/>
  <c r="AO435" i="3"/>
  <c r="AO466" i="3"/>
  <c r="AU477" i="3"/>
  <c r="AO480" i="3"/>
  <c r="AO481" i="3"/>
  <c r="AU487" i="3"/>
  <c r="AO508" i="3"/>
  <c r="AO515" i="3"/>
  <c r="AO553" i="3"/>
  <c r="AU556" i="3"/>
  <c r="AO559" i="3"/>
  <c r="AU576" i="3"/>
  <c r="AU600" i="3"/>
  <c r="AU632" i="3"/>
  <c r="AM632" i="3"/>
  <c r="AO646" i="3"/>
  <c r="AU648" i="3"/>
  <c r="AO650" i="3"/>
  <c r="AO652" i="3"/>
  <c r="AO666" i="3"/>
  <c r="AU685" i="3"/>
  <c r="AU728" i="3"/>
  <c r="AM728" i="3"/>
  <c r="AU822" i="3"/>
  <c r="AM822" i="3"/>
  <c r="AS824" i="3"/>
  <c r="AT824" i="3" s="1"/>
  <c r="AU836" i="3"/>
  <c r="AU848" i="3"/>
  <c r="AH901" i="3"/>
  <c r="AH932" i="3"/>
  <c r="AU1191" i="3"/>
  <c r="AM1191" i="3"/>
  <c r="AO80" i="3"/>
  <c r="AM81" i="3"/>
  <c r="AS87" i="3"/>
  <c r="AT87" i="3" s="1"/>
  <c r="AM89" i="3"/>
  <c r="AS94" i="3"/>
  <c r="AT94" i="3" s="1"/>
  <c r="AM96" i="3"/>
  <c r="AO97" i="3"/>
  <c r="AM98" i="3"/>
  <c r="AM99" i="3"/>
  <c r="AH101" i="3"/>
  <c r="AM103" i="3"/>
  <c r="AO106" i="3"/>
  <c r="AU112" i="3"/>
  <c r="AU113" i="3"/>
  <c r="AH114" i="3"/>
  <c r="AO116" i="3"/>
  <c r="AH119" i="3"/>
  <c r="AS119" i="3"/>
  <c r="AT119" i="3" s="1"/>
  <c r="AO120" i="3"/>
  <c r="AO121" i="3"/>
  <c r="AU123" i="3"/>
  <c r="AH124" i="3"/>
  <c r="AH125" i="3"/>
  <c r="AO126" i="3"/>
  <c r="AS131" i="3"/>
  <c r="AT131" i="3" s="1"/>
  <c r="AM133" i="3"/>
  <c r="AU138" i="3"/>
  <c r="AS141" i="3"/>
  <c r="AT141" i="3" s="1"/>
  <c r="AM143" i="3"/>
  <c r="AS145" i="3"/>
  <c r="AT145" i="3" s="1"/>
  <c r="AH149" i="3"/>
  <c r="AO150" i="3"/>
  <c r="AM152" i="3"/>
  <c r="AH154" i="3"/>
  <c r="AH159" i="3"/>
  <c r="AS161" i="3"/>
  <c r="AT161" i="3" s="1"/>
  <c r="AM163" i="3"/>
  <c r="AS164" i="3"/>
  <c r="AT164" i="3" s="1"/>
  <c r="AU166" i="3"/>
  <c r="AH167" i="3"/>
  <c r="AS169" i="3"/>
  <c r="AT169" i="3" s="1"/>
  <c r="AM171" i="3"/>
  <c r="AU177" i="3"/>
  <c r="AS180" i="3"/>
  <c r="AT180" i="3" s="1"/>
  <c r="AM182" i="3"/>
  <c r="AS184" i="3"/>
  <c r="AT184" i="3" s="1"/>
  <c r="AH188" i="3"/>
  <c r="AO189" i="3"/>
  <c r="AM191" i="3"/>
  <c r="AM192" i="3"/>
  <c r="AH193" i="3"/>
  <c r="AH197" i="3"/>
  <c r="AS199" i="3"/>
  <c r="AT199" i="3" s="1"/>
  <c r="AM201" i="3"/>
  <c r="AM204" i="3"/>
  <c r="AU205" i="3"/>
  <c r="AH206" i="3"/>
  <c r="AS208" i="3"/>
  <c r="AT208" i="3" s="1"/>
  <c r="AM210" i="3"/>
  <c r="AH216" i="3"/>
  <c r="AO217" i="3"/>
  <c r="AH223" i="3"/>
  <c r="AS223" i="3"/>
  <c r="AT223" i="3" s="1"/>
  <c r="AO224" i="3"/>
  <c r="AO225" i="3"/>
  <c r="AO226" i="3"/>
  <c r="AU227" i="3"/>
  <c r="AH228" i="3"/>
  <c r="AS229" i="3"/>
  <c r="AT229" i="3" s="1"/>
  <c r="AM231" i="3"/>
  <c r="AM236" i="3"/>
  <c r="AU240" i="3"/>
  <c r="AH246" i="3"/>
  <c r="AS248" i="3"/>
  <c r="AT248" i="3" s="1"/>
  <c r="AM250" i="3"/>
  <c r="AO252" i="3"/>
  <c r="AM254" i="3"/>
  <c r="AM255" i="3"/>
  <c r="AH256" i="3"/>
  <c r="AS257" i="3"/>
  <c r="AT257" i="3" s="1"/>
  <c r="AM259" i="3"/>
  <c r="AM267" i="3"/>
  <c r="AU268" i="3"/>
  <c r="AH269" i="3"/>
  <c r="AO271" i="3"/>
  <c r="AH273" i="3"/>
  <c r="AS273" i="3"/>
  <c r="AT273" i="3" s="1"/>
  <c r="AO274" i="3"/>
  <c r="AO275" i="3"/>
  <c r="AU277" i="3"/>
  <c r="AH278" i="3"/>
  <c r="AH279" i="3"/>
  <c r="AO280" i="3"/>
  <c r="AS283" i="3"/>
  <c r="AT283" i="3" s="1"/>
  <c r="AM285" i="3"/>
  <c r="AU290" i="3"/>
  <c r="AS293" i="3"/>
  <c r="AT293" i="3" s="1"/>
  <c r="AM295" i="3"/>
  <c r="AS298" i="3"/>
  <c r="AT298" i="3" s="1"/>
  <c r="AM300" i="3"/>
  <c r="AU304" i="3"/>
  <c r="AH305" i="3"/>
  <c r="AM308" i="3"/>
  <c r="AS311" i="3"/>
  <c r="AT311" i="3" s="1"/>
  <c r="AM313" i="3"/>
  <c r="AS316" i="3"/>
  <c r="AT316" i="3" s="1"/>
  <c r="AS317" i="3"/>
  <c r="AT317" i="3" s="1"/>
  <c r="AO318" i="3"/>
  <c r="AM320" i="3"/>
  <c r="AO323" i="3"/>
  <c r="AH330" i="3"/>
  <c r="AO331" i="3"/>
  <c r="AS336" i="3"/>
  <c r="AT336" i="3" s="1"/>
  <c r="AM345" i="3"/>
  <c r="AO351" i="3"/>
  <c r="AU354" i="3"/>
  <c r="AH356" i="3"/>
  <c r="AS369" i="3"/>
  <c r="AT369" i="3" s="1"/>
  <c r="AS370" i="3"/>
  <c r="AT370" i="3" s="1"/>
  <c r="AO371" i="3"/>
  <c r="AS371" i="3"/>
  <c r="AT371" i="3" s="1"/>
  <c r="AO372" i="3"/>
  <c r="AM373" i="3"/>
  <c r="AS375" i="3"/>
  <c r="AT375" i="3" s="1"/>
  <c r="AH379" i="3"/>
  <c r="AM384" i="3"/>
  <c r="AO388" i="3"/>
  <c r="AU389" i="3"/>
  <c r="AM390" i="3"/>
  <c r="AS391" i="3"/>
  <c r="AT391" i="3" s="1"/>
  <c r="AS392" i="3"/>
  <c r="AT392" i="3" s="1"/>
  <c r="AU394" i="3"/>
  <c r="AH395" i="3"/>
  <c r="AH396" i="3"/>
  <c r="AM399" i="3"/>
  <c r="AH400" i="3"/>
  <c r="AH402" i="3"/>
  <c r="AS403" i="3"/>
  <c r="AT403" i="3" s="1"/>
  <c r="AH407" i="3"/>
  <c r="AS407" i="3"/>
  <c r="AT407" i="3" s="1"/>
  <c r="AM410" i="3"/>
  <c r="AH411" i="3"/>
  <c r="AH413" i="3"/>
  <c r="AU431" i="3"/>
  <c r="AM432" i="3"/>
  <c r="AO446" i="3"/>
  <c r="AM449" i="3"/>
  <c r="AH451" i="3"/>
  <c r="AU453" i="3"/>
  <c r="AO454" i="3"/>
  <c r="AU456" i="3"/>
  <c r="AM457" i="3"/>
  <c r="AH459" i="3"/>
  <c r="AU462" i="3"/>
  <c r="AH464" i="3"/>
  <c r="AS465" i="3"/>
  <c r="AT465" i="3" s="1"/>
  <c r="AH467" i="3"/>
  <c r="AS469" i="3"/>
  <c r="AT469" i="3" s="1"/>
  <c r="AH473" i="3"/>
  <c r="AM477" i="3"/>
  <c r="AU482" i="3"/>
  <c r="AH488" i="3"/>
  <c r="AS490" i="3"/>
  <c r="AT490" i="3" s="1"/>
  <c r="AH495" i="3"/>
  <c r="AS495" i="3"/>
  <c r="AT495" i="3" s="1"/>
  <c r="AO497" i="3"/>
  <c r="AU498" i="3"/>
  <c r="AM498" i="3"/>
  <c r="AO502" i="3"/>
  <c r="AU504" i="3"/>
  <c r="AM505" i="3"/>
  <c r="AO506" i="3"/>
  <c r="AS507" i="3"/>
  <c r="AT507" i="3" s="1"/>
  <c r="AM509" i="3"/>
  <c r="AU510" i="3"/>
  <c r="AS514" i="3"/>
  <c r="AT514" i="3" s="1"/>
  <c r="AM516" i="3"/>
  <c r="AM523" i="3"/>
  <c r="AO527" i="3"/>
  <c r="AO528" i="3"/>
  <c r="AM529" i="3"/>
  <c r="AO530" i="3"/>
  <c r="AH531" i="3"/>
  <c r="AO532" i="3"/>
  <c r="AU533" i="3"/>
  <c r="AH539" i="3"/>
  <c r="AS540" i="3"/>
  <c r="AT540" i="3" s="1"/>
  <c r="AS541" i="3"/>
  <c r="AT541" i="3" s="1"/>
  <c r="AH545" i="3"/>
  <c r="AU549" i="3"/>
  <c r="AM550" i="3"/>
  <c r="AU555" i="3"/>
  <c r="AH557" i="3"/>
  <c r="AS558" i="3"/>
  <c r="AT558" i="3" s="1"/>
  <c r="AM560" i="3"/>
  <c r="AH562" i="3"/>
  <c r="AS563" i="3"/>
  <c r="AT563" i="3" s="1"/>
  <c r="AH567" i="3"/>
  <c r="AU570" i="3"/>
  <c r="AH572" i="3"/>
  <c r="AS573" i="3"/>
  <c r="AT573" i="3" s="1"/>
  <c r="AM575" i="3"/>
  <c r="AH577" i="3"/>
  <c r="AH583" i="3"/>
  <c r="AS584" i="3"/>
  <c r="AT584" i="3" s="1"/>
  <c r="AO585" i="3"/>
  <c r="AS585" i="3"/>
  <c r="AT585" i="3" s="1"/>
  <c r="AO587" i="3"/>
  <c r="AU588" i="3"/>
  <c r="AH590" i="3"/>
  <c r="AS590" i="3"/>
  <c r="AT590" i="3" s="1"/>
  <c r="AO591" i="3"/>
  <c r="AO592" i="3"/>
  <c r="AH595" i="3"/>
  <c r="AM604" i="3"/>
  <c r="AS606" i="3"/>
  <c r="AT606" i="3" s="1"/>
  <c r="AS618" i="3"/>
  <c r="AT618" i="3" s="1"/>
  <c r="AM620" i="3"/>
  <c r="AM626" i="3"/>
  <c r="AH627" i="3"/>
  <c r="AH633" i="3"/>
  <c r="AH634" i="3"/>
  <c r="AO635" i="3"/>
  <c r="AU642" i="3"/>
  <c r="AH644" i="3"/>
  <c r="AU647" i="3"/>
  <c r="AM648" i="3"/>
  <c r="AH649" i="3"/>
  <c r="AS657" i="3"/>
  <c r="AT657" i="3" s="1"/>
  <c r="AH661" i="3"/>
  <c r="AS665" i="3"/>
  <c r="AT665" i="3" s="1"/>
  <c r="AM667" i="3"/>
  <c r="AH676" i="3"/>
  <c r="AH677" i="3"/>
  <c r="AS678" i="3"/>
  <c r="AT678" i="3" s="1"/>
  <c r="AM685" i="3"/>
  <c r="AH686" i="3"/>
  <c r="AH691" i="3"/>
  <c r="AH692" i="3"/>
  <c r="AS693" i="3"/>
  <c r="AT693" i="3" s="1"/>
  <c r="AO698" i="3"/>
  <c r="AO709" i="3"/>
  <c r="AU711" i="3"/>
  <c r="AM711" i="3"/>
  <c r="AM716" i="3"/>
  <c r="AS718" i="3"/>
  <c r="AT718" i="3" s="1"/>
  <c r="AO723" i="3"/>
  <c r="AM724" i="3"/>
  <c r="AH725" i="3"/>
  <c r="AO757" i="3"/>
  <c r="AO758" i="3"/>
  <c r="AO784" i="3"/>
  <c r="AM785" i="3"/>
  <c r="AH786" i="3"/>
  <c r="AS789" i="3"/>
  <c r="AT789" i="3" s="1"/>
  <c r="AM795" i="3"/>
  <c r="AH804" i="3"/>
  <c r="AH805" i="3"/>
  <c r="AH808" i="3"/>
  <c r="AM815" i="3"/>
  <c r="AS819" i="3"/>
  <c r="AT819" i="3" s="1"/>
  <c r="AO820" i="3"/>
  <c r="AH832" i="3"/>
  <c r="AH833" i="3"/>
  <c r="AM836" i="3"/>
  <c r="AH837" i="3"/>
  <c r="AS838" i="3"/>
  <c r="AT838" i="3" s="1"/>
  <c r="AM857" i="3"/>
  <c r="AH859" i="3"/>
  <c r="AU861" i="3"/>
  <c r="AH873" i="3"/>
  <c r="AU875" i="3"/>
  <c r="AM875" i="3"/>
  <c r="AM876" i="3"/>
  <c r="AU879" i="3"/>
  <c r="AO884" i="3"/>
  <c r="AS892" i="3"/>
  <c r="AT892" i="3" s="1"/>
  <c r="AH895" i="3"/>
  <c r="AS896" i="3"/>
  <c r="AT896" i="3" s="1"/>
  <c r="AU964" i="3"/>
  <c r="AM964" i="3"/>
  <c r="AH215" i="3"/>
  <c r="AS216" i="3"/>
  <c r="AT216" i="3" s="1"/>
  <c r="AS219" i="3"/>
  <c r="AT219" i="3" s="1"/>
  <c r="AM222" i="3"/>
  <c r="AU226" i="3"/>
  <c r="AH232" i="3"/>
  <c r="AS233" i="3"/>
  <c r="AT233" i="3" s="1"/>
  <c r="AM235" i="3"/>
  <c r="AH237" i="3"/>
  <c r="AO238" i="3"/>
  <c r="AM239" i="3"/>
  <c r="AM240" i="3"/>
  <c r="AH241" i="3"/>
  <c r="AS242" i="3"/>
  <c r="AT242" i="3" s="1"/>
  <c r="AM244" i="3"/>
  <c r="AM253" i="3"/>
  <c r="AU254" i="3"/>
  <c r="AH255" i="3"/>
  <c r="AO257" i="3"/>
  <c r="AH260" i="3"/>
  <c r="AS260" i="3"/>
  <c r="AT260" i="3" s="1"/>
  <c r="AO261" i="3"/>
  <c r="AO262" i="3"/>
  <c r="AU264" i="3"/>
  <c r="AH265" i="3"/>
  <c r="AH266" i="3"/>
  <c r="AS270" i="3"/>
  <c r="AT270" i="3" s="1"/>
  <c r="AU276" i="3"/>
  <c r="AS279" i="3"/>
  <c r="AT279" i="3" s="1"/>
  <c r="AH286" i="3"/>
  <c r="AO287" i="3"/>
  <c r="AM289" i="3"/>
  <c r="AH291" i="3"/>
  <c r="AH296" i="3"/>
  <c r="AS297" i="3"/>
  <c r="AT297" i="3" s="1"/>
  <c r="AH302" i="3"/>
  <c r="AS302" i="3"/>
  <c r="AT302" i="3" s="1"/>
  <c r="AM303" i="3"/>
  <c r="AO307" i="3"/>
  <c r="AH310" i="3"/>
  <c r="AH320" i="3"/>
  <c r="AH321" i="3"/>
  <c r="AS322" i="3"/>
  <c r="AT322" i="3" s="1"/>
  <c r="AU324" i="3"/>
  <c r="AH327" i="3"/>
  <c r="AU329" i="3"/>
  <c r="AS330" i="3"/>
  <c r="AT330" i="3" s="1"/>
  <c r="AU332" i="3"/>
  <c r="AM333" i="3"/>
  <c r="AH335" i="3"/>
  <c r="AM339" i="3"/>
  <c r="AS340" i="3"/>
  <c r="AT340" i="3" s="1"/>
  <c r="AO342" i="3"/>
  <c r="AS342" i="3"/>
  <c r="AT342" i="3" s="1"/>
  <c r="AO343" i="3"/>
  <c r="AM344" i="3"/>
  <c r="AH349" i="3"/>
  <c r="AS350" i="3"/>
  <c r="AT350" i="3" s="1"/>
  <c r="AU353" i="3"/>
  <c r="AS356" i="3"/>
  <c r="AT356" i="3" s="1"/>
  <c r="AO358" i="3"/>
  <c r="AU368" i="3"/>
  <c r="AH373" i="3"/>
  <c r="AU377" i="3"/>
  <c r="AO380" i="3"/>
  <c r="AU383" i="3"/>
  <c r="AH385" i="3"/>
  <c r="AM398" i="3"/>
  <c r="AH399" i="3"/>
  <c r="AO403" i="3"/>
  <c r="AU405" i="3"/>
  <c r="AM408" i="3"/>
  <c r="AO415" i="3"/>
  <c r="AO421" i="3"/>
  <c r="AH432" i="3"/>
  <c r="AU434" i="3"/>
  <c r="AH437" i="3"/>
  <c r="AS437" i="3"/>
  <c r="AT437" i="3" s="1"/>
  <c r="AU442" i="3"/>
  <c r="AH444" i="3"/>
  <c r="AS444" i="3"/>
  <c r="AT444" i="3" s="1"/>
  <c r="AO445" i="3"/>
  <c r="AU447" i="3"/>
  <c r="AS451" i="3"/>
  <c r="AT451" i="3" s="1"/>
  <c r="AU455" i="3"/>
  <c r="AH458" i="3"/>
  <c r="AS459" i="3"/>
  <c r="AT459" i="3" s="1"/>
  <c r="AM461" i="3"/>
  <c r="AO465" i="3"/>
  <c r="AO469" i="3"/>
  <c r="AM471" i="3"/>
  <c r="AO474" i="3"/>
  <c r="AU475" i="3"/>
  <c r="AM476" i="3"/>
  <c r="AH478" i="3"/>
  <c r="AO479" i="3"/>
  <c r="AS484" i="3"/>
  <c r="AT484" i="3" s="1"/>
  <c r="AM485" i="3"/>
  <c r="AM492" i="3"/>
  <c r="AH494" i="3"/>
  <c r="AO501" i="3"/>
  <c r="AU503" i="3"/>
  <c r="AO507" i="3"/>
  <c r="AH511" i="3"/>
  <c r="AS513" i="3"/>
  <c r="AT513" i="3" s="1"/>
  <c r="AH517" i="3"/>
  <c r="AS519" i="3"/>
  <c r="AT519" i="3" s="1"/>
  <c r="AO521" i="3"/>
  <c r="AU522" i="3"/>
  <c r="AH524" i="3"/>
  <c r="AO525" i="3"/>
  <c r="AO526" i="3"/>
  <c r="AU528" i="3"/>
  <c r="AH530" i="3"/>
  <c r="AS531" i="3"/>
  <c r="AT531" i="3" s="1"/>
  <c r="AS535" i="3"/>
  <c r="AT535" i="3" s="1"/>
  <c r="AM537" i="3"/>
  <c r="AO546" i="3"/>
  <c r="AO547" i="3"/>
  <c r="AH551" i="3"/>
  <c r="AO558" i="3"/>
  <c r="AU565" i="3"/>
  <c r="AM565" i="3"/>
  <c r="AO573" i="3"/>
  <c r="AS577" i="3"/>
  <c r="AT577" i="3" s="1"/>
  <c r="AU580" i="3"/>
  <c r="AM581" i="3"/>
  <c r="AO586" i="3"/>
  <c r="AU593" i="3"/>
  <c r="AM593" i="3"/>
  <c r="AS596" i="3"/>
  <c r="AT596" i="3" s="1"/>
  <c r="AM598" i="3"/>
  <c r="AH621" i="3"/>
  <c r="AO623" i="3"/>
  <c r="AU625" i="3"/>
  <c r="AS628" i="3"/>
  <c r="AT628" i="3" s="1"/>
  <c r="AM630" i="3"/>
  <c r="AM631" i="3"/>
  <c r="AO640" i="3"/>
  <c r="AS644" i="3"/>
  <c r="AT644" i="3" s="1"/>
  <c r="AO651" i="3"/>
  <c r="AS656" i="3"/>
  <c r="AT656" i="3" s="1"/>
  <c r="AO665" i="3"/>
  <c r="AS669" i="3"/>
  <c r="AT669" i="3" s="1"/>
  <c r="AO671" i="3"/>
  <c r="AM671" i="3"/>
  <c r="AO683" i="3"/>
  <c r="AS703" i="3"/>
  <c r="AT703" i="3" s="1"/>
  <c r="AH717" i="3"/>
  <c r="AS722" i="3"/>
  <c r="AT722" i="3" s="1"/>
  <c r="AS733" i="3"/>
  <c r="AT733" i="3" s="1"/>
  <c r="AM759" i="3"/>
  <c r="AO766" i="3"/>
  <c r="AU785" i="3"/>
  <c r="AH787" i="3"/>
  <c r="AS805" i="3"/>
  <c r="AT805" i="3" s="1"/>
  <c r="AS808" i="3"/>
  <c r="AT808" i="3" s="1"/>
  <c r="AO814" i="3"/>
  <c r="AH817" i="3"/>
  <c r="AM831" i="3"/>
  <c r="AS851" i="3"/>
  <c r="AT851" i="3" s="1"/>
  <c r="AH858" i="3"/>
  <c r="AS873" i="3"/>
  <c r="AT873" i="3" s="1"/>
  <c r="AS882" i="3"/>
  <c r="AT882" i="3" s="1"/>
  <c r="AS883" i="3"/>
  <c r="AT883" i="3" s="1"/>
  <c r="AO889" i="3"/>
  <c r="AH890" i="3"/>
  <c r="AH918" i="3"/>
  <c r="AS923" i="3"/>
  <c r="AT923" i="3" s="1"/>
  <c r="AM925" i="3"/>
  <c r="AO1021" i="3"/>
  <c r="AU306" i="3"/>
  <c r="AM312" i="3"/>
  <c r="AM318" i="3"/>
  <c r="AO319" i="3"/>
  <c r="AM324" i="3"/>
  <c r="AH325" i="3"/>
  <c r="AS326" i="3"/>
  <c r="AT326" i="3" s="1"/>
  <c r="AM332" i="3"/>
  <c r="AO337" i="3"/>
  <c r="AU348" i="3"/>
  <c r="AH355" i="3"/>
  <c r="AS355" i="3"/>
  <c r="AT355" i="3" s="1"/>
  <c r="AO356" i="3"/>
  <c r="AM358" i="3"/>
  <c r="AM359" i="3"/>
  <c r="AH361" i="3"/>
  <c r="AO362" i="3"/>
  <c r="AU363" i="3"/>
  <c r="AH365" i="3"/>
  <c r="AU372" i="3"/>
  <c r="AU374" i="3"/>
  <c r="AU376" i="3"/>
  <c r="AH378" i="3"/>
  <c r="AS379" i="3"/>
  <c r="AT379" i="3" s="1"/>
  <c r="AU382" i="3"/>
  <c r="AS385" i="3"/>
  <c r="AT385" i="3" s="1"/>
  <c r="AM393" i="3"/>
  <c r="AS394" i="3"/>
  <c r="AT394" i="3" s="1"/>
  <c r="AU397" i="3"/>
  <c r="AS399" i="3"/>
  <c r="AT399" i="3" s="1"/>
  <c r="AS400" i="3"/>
  <c r="AT400" i="3" s="1"/>
  <c r="AS402" i="3"/>
  <c r="AT402" i="3" s="1"/>
  <c r="AH406" i="3"/>
  <c r="AS406" i="3"/>
  <c r="AT406" i="3" s="1"/>
  <c r="AO407" i="3"/>
  <c r="AH410" i="3"/>
  <c r="AU416" i="3"/>
  <c r="AH418" i="3"/>
  <c r="AS420" i="3"/>
  <c r="AT420" i="3" s="1"/>
  <c r="AM422" i="3"/>
  <c r="AH426" i="3"/>
  <c r="AS432" i="3"/>
  <c r="AT432" i="3" s="1"/>
  <c r="AU439" i="3"/>
  <c r="AH443" i="3"/>
  <c r="AM446" i="3"/>
  <c r="AH448" i="3"/>
  <c r="AM454" i="3"/>
  <c r="AH456" i="3"/>
  <c r="AO459" i="3"/>
  <c r="AU461" i="3"/>
  <c r="AU470" i="3"/>
  <c r="AH472" i="3"/>
  <c r="AS472" i="3"/>
  <c r="AT472" i="3" s="1"/>
  <c r="AO473" i="3"/>
  <c r="AH477" i="3"/>
  <c r="AS478" i="3"/>
  <c r="AT478" i="3" s="1"/>
  <c r="AM480" i="3"/>
  <c r="AU481" i="3"/>
  <c r="AO495" i="3"/>
  <c r="AU496" i="3"/>
  <c r="AH499" i="3"/>
  <c r="AM502" i="3"/>
  <c r="AM503" i="3"/>
  <c r="AH504" i="3"/>
  <c r="AS506" i="3"/>
  <c r="AT506" i="3" s="1"/>
  <c r="AM508" i="3"/>
  <c r="AM515" i="3"/>
  <c r="AO519" i="3"/>
  <c r="AO520" i="3"/>
  <c r="AM522" i="3"/>
  <c r="AU527" i="3"/>
  <c r="AO531" i="3"/>
  <c r="AH538" i="3"/>
  <c r="AS538" i="3"/>
  <c r="AT538" i="3" s="1"/>
  <c r="AO539" i="3"/>
  <c r="AO540" i="3"/>
  <c r="AU542" i="3"/>
  <c r="AM543" i="3"/>
  <c r="AH544" i="3"/>
  <c r="AU548" i="3"/>
  <c r="AM548" i="3"/>
  <c r="AO567" i="3"/>
  <c r="AU569" i="3"/>
  <c r="AS572" i="3"/>
  <c r="AT572" i="3" s="1"/>
  <c r="AM574" i="3"/>
  <c r="AS576" i="3"/>
  <c r="AT576" i="3" s="1"/>
  <c r="AO577" i="3"/>
  <c r="AO578" i="3"/>
  <c r="AM580" i="3"/>
  <c r="AH582" i="3"/>
  <c r="AS582" i="3"/>
  <c r="AT582" i="3" s="1"/>
  <c r="AO583" i="3"/>
  <c r="AO584" i="3"/>
  <c r="AU586" i="3"/>
  <c r="AM587" i="3"/>
  <c r="AH588" i="3"/>
  <c r="AO612" i="3"/>
  <c r="AS616" i="3"/>
  <c r="AT616" i="3" s="1"/>
  <c r="AU619" i="3"/>
  <c r="AM619" i="3"/>
  <c r="AM636" i="3"/>
  <c r="AU641" i="3"/>
  <c r="AH642" i="3"/>
  <c r="AS672" i="3"/>
  <c r="AT672" i="3" s="1"/>
  <c r="AM674" i="3"/>
  <c r="AH690" i="3"/>
  <c r="AH696" i="3"/>
  <c r="AM699" i="3"/>
  <c r="AM701" i="3"/>
  <c r="AU705" i="3"/>
  <c r="AM705" i="3"/>
  <c r="AO706" i="3"/>
  <c r="AH707" i="3"/>
  <c r="AM710" i="3"/>
  <c r="AH711" i="3"/>
  <c r="AU715" i="3"/>
  <c r="AM715" i="3"/>
  <c r="AS717" i="3"/>
  <c r="AT717" i="3" s="1"/>
  <c r="AS732" i="3"/>
  <c r="AT732" i="3" s="1"/>
  <c r="AO739" i="3"/>
  <c r="AO740" i="3"/>
  <c r="AS750" i="3"/>
  <c r="AT750" i="3" s="1"/>
  <c r="AM752" i="3"/>
  <c r="AH754" i="3"/>
  <c r="AS754" i="3"/>
  <c r="AT754" i="3" s="1"/>
  <c r="AM767" i="3"/>
  <c r="AO767" i="3"/>
  <c r="AS769" i="3"/>
  <c r="AT769" i="3" s="1"/>
  <c r="AM780" i="3"/>
  <c r="AH803" i="3"/>
  <c r="AO850" i="3"/>
  <c r="AH850" i="3"/>
  <c r="AO881" i="3"/>
  <c r="AH881" i="3"/>
  <c r="AO904" i="3"/>
  <c r="AH917" i="3"/>
  <c r="AO945" i="3"/>
  <c r="AM1012" i="3"/>
  <c r="AS1032" i="3"/>
  <c r="AT1032" i="3" s="1"/>
  <c r="AO1033" i="3"/>
  <c r="AU1035" i="3"/>
  <c r="AH1036" i="3"/>
  <c r="AO1038" i="3"/>
  <c r="AO1041" i="3"/>
  <c r="AH1061" i="3"/>
  <c r="AS1062" i="3"/>
  <c r="AT1062" i="3" s="1"/>
  <c r="AS1088" i="3"/>
  <c r="AT1088" i="3" s="1"/>
  <c r="AM1101" i="3"/>
  <c r="AH1103" i="3"/>
  <c r="AM1106" i="3"/>
  <c r="AH1112" i="3"/>
  <c r="AU1120" i="3"/>
  <c r="AU1131" i="3"/>
  <c r="AM1131" i="3"/>
  <c r="AS1149" i="3"/>
  <c r="AT1149" i="3" s="1"/>
  <c r="AU1160" i="3"/>
  <c r="AH1172" i="3"/>
  <c r="AS1219" i="3"/>
  <c r="AT1219" i="3" s="1"/>
  <c r="AU1255" i="3"/>
  <c r="AM1270" i="3"/>
  <c r="AO1286" i="3"/>
  <c r="AH1294" i="3"/>
  <c r="AM1309" i="3"/>
  <c r="AO1309" i="3"/>
  <c r="AH1336" i="3"/>
  <c r="AM1351" i="3"/>
  <c r="AM1363" i="3"/>
  <c r="AO1363" i="3"/>
  <c r="AH1364" i="3"/>
  <c r="AS1365" i="3"/>
  <c r="AT1365" i="3" s="1"/>
  <c r="AO1379" i="3"/>
  <c r="AH1385" i="3"/>
  <c r="AS1396" i="3"/>
  <c r="AT1396" i="3" s="1"/>
  <c r="AU1415" i="3"/>
  <c r="AH1460" i="3"/>
  <c r="AO1463" i="3"/>
  <c r="AH1466" i="3"/>
  <c r="AH1806" i="3"/>
  <c r="AO970" i="3"/>
  <c r="AH973" i="3"/>
  <c r="AU976" i="3"/>
  <c r="AH979" i="3"/>
  <c r="AS979" i="3"/>
  <c r="AT979" i="3" s="1"/>
  <c r="AS980" i="3"/>
  <c r="AT980" i="3" s="1"/>
  <c r="AU984" i="3"/>
  <c r="AM984" i="3"/>
  <c r="AM1003" i="3"/>
  <c r="AO1008" i="3"/>
  <c r="AS1036" i="3"/>
  <c r="AT1036" i="3" s="1"/>
  <c r="AU1039" i="3"/>
  <c r="AH1041" i="3"/>
  <c r="AS1066" i="3"/>
  <c r="AT1066" i="3" s="1"/>
  <c r="AH1102" i="3"/>
  <c r="AS1103" i="3"/>
  <c r="AT1103" i="3" s="1"/>
  <c r="AH1107" i="3"/>
  <c r="AS1152" i="3"/>
  <c r="AT1152" i="3" s="1"/>
  <c r="AH1161" i="3"/>
  <c r="AO1173" i="3"/>
  <c r="AH1368" i="3"/>
  <c r="AM1428" i="3"/>
  <c r="AO1428" i="3"/>
  <c r="AU1464" i="3"/>
  <c r="AM1464" i="3"/>
  <c r="AH1487" i="3"/>
  <c r="AS1554" i="3"/>
  <c r="AT1554" i="3" s="1"/>
  <c r="AS1594" i="3"/>
  <c r="AT1594" i="3" s="1"/>
  <c r="AU1594" i="3"/>
  <c r="AU1739" i="3"/>
  <c r="AM1739" i="3"/>
  <c r="AU2099" i="3"/>
  <c r="AM2099" i="3"/>
  <c r="AS664" i="3"/>
  <c r="AT664" i="3" s="1"/>
  <c r="AH668" i="3"/>
  <c r="AH675" i="3"/>
  <c r="AS679" i="3"/>
  <c r="AT679" i="3" s="1"/>
  <c r="AO681" i="3"/>
  <c r="AH684" i="3"/>
  <c r="AO696" i="3"/>
  <c r="AS696" i="3"/>
  <c r="AT696" i="3" s="1"/>
  <c r="AM698" i="3"/>
  <c r="AH699" i="3"/>
  <c r="AO703" i="3"/>
  <c r="AO704" i="3"/>
  <c r="AS704" i="3"/>
  <c r="AT704" i="3" s="1"/>
  <c r="AO707" i="3"/>
  <c r="AS707" i="3"/>
  <c r="AT707" i="3" s="1"/>
  <c r="AM709" i="3"/>
  <c r="AH710" i="3"/>
  <c r="AO718" i="3"/>
  <c r="AO719" i="3"/>
  <c r="AS719" i="3"/>
  <c r="AT719" i="3" s="1"/>
  <c r="AH724" i="3"/>
  <c r="AO730" i="3"/>
  <c r="AO731" i="3"/>
  <c r="AS731" i="3"/>
  <c r="AT731" i="3" s="1"/>
  <c r="AO735" i="3"/>
  <c r="AS735" i="3"/>
  <c r="AT735" i="3" s="1"/>
  <c r="AM737" i="3"/>
  <c r="AM738" i="3"/>
  <c r="AU739" i="3"/>
  <c r="AM741" i="3"/>
  <c r="AU742" i="3"/>
  <c r="AO743" i="3"/>
  <c r="AH745" i="3"/>
  <c r="AU748" i="3"/>
  <c r="AO751" i="3"/>
  <c r="AH753" i="3"/>
  <c r="AU756" i="3"/>
  <c r="AH760" i="3"/>
  <c r="AU763" i="3"/>
  <c r="AM766" i="3"/>
  <c r="AH768" i="3"/>
  <c r="AS768" i="3"/>
  <c r="AT768" i="3" s="1"/>
  <c r="AO769" i="3"/>
  <c r="AS771" i="3"/>
  <c r="AT771" i="3" s="1"/>
  <c r="AH775" i="3"/>
  <c r="AS775" i="3"/>
  <c r="AT775" i="3" s="1"/>
  <c r="AO776" i="3"/>
  <c r="AO777" i="3"/>
  <c r="AH779" i="3"/>
  <c r="AS781" i="3"/>
  <c r="AT781" i="3" s="1"/>
  <c r="AU783" i="3"/>
  <c r="AM790" i="3"/>
  <c r="AU792" i="3"/>
  <c r="AS804" i="3"/>
  <c r="AT804" i="3" s="1"/>
  <c r="AM806" i="3"/>
  <c r="AO810" i="3"/>
  <c r="AS810" i="3"/>
  <c r="AT810" i="3" s="1"/>
  <c r="AU814" i="3"/>
  <c r="AH816" i="3"/>
  <c r="AS816" i="3"/>
  <c r="AT816" i="3" s="1"/>
  <c r="AS817" i="3"/>
  <c r="AT817" i="3" s="1"/>
  <c r="AM819" i="3"/>
  <c r="AU821" i="3"/>
  <c r="AS825" i="3"/>
  <c r="AT825" i="3" s="1"/>
  <c r="AO826" i="3"/>
  <c r="AS826" i="3"/>
  <c r="AT826" i="3" s="1"/>
  <c r="AH836" i="3"/>
  <c r="AU839" i="3"/>
  <c r="AH841" i="3"/>
  <c r="AU844" i="3"/>
  <c r="AS848" i="3"/>
  <c r="AT848" i="3" s="1"/>
  <c r="AO852" i="3"/>
  <c r="AS852" i="3"/>
  <c r="AT852" i="3" s="1"/>
  <c r="AM860" i="3"/>
  <c r="AH863" i="3"/>
  <c r="AH864" i="3"/>
  <c r="AS881" i="3"/>
  <c r="AT881" i="3" s="1"/>
  <c r="AH894" i="3"/>
  <c r="AO896" i="3"/>
  <c r="AO898" i="3"/>
  <c r="AU899" i="3"/>
  <c r="AH906" i="3"/>
  <c r="AH908" i="3"/>
  <c r="AO912" i="3"/>
  <c r="AS934" i="3"/>
  <c r="AT934" i="3" s="1"/>
  <c r="AH938" i="3"/>
  <c r="AO943" i="3"/>
  <c r="AS949" i="3"/>
  <c r="AT949" i="3" s="1"/>
  <c r="AO956" i="3"/>
  <c r="AU957" i="3"/>
  <c r="AO962" i="3"/>
  <c r="AH966" i="3"/>
  <c r="AS973" i="3"/>
  <c r="AT973" i="3" s="1"/>
  <c r="AH978" i="3"/>
  <c r="AM987" i="3"/>
  <c r="AH994" i="3"/>
  <c r="AS1004" i="3"/>
  <c r="AT1004" i="3" s="1"/>
  <c r="AU1027" i="3"/>
  <c r="AH1029" i="3"/>
  <c r="AM1033" i="3"/>
  <c r="AU1034" i="3"/>
  <c r="AM1039" i="3"/>
  <c r="AU1048" i="3"/>
  <c r="AU1053" i="3"/>
  <c r="AU1058" i="3"/>
  <c r="AH1060" i="3"/>
  <c r="AS1061" i="3"/>
  <c r="AT1061" i="3" s="1"/>
  <c r="AM1063" i="3"/>
  <c r="AH1078" i="3"/>
  <c r="AO1080" i="3"/>
  <c r="AO1085" i="3"/>
  <c r="AM1089" i="3"/>
  <c r="AU1094" i="3"/>
  <c r="AU1100" i="3"/>
  <c r="AO1105" i="3"/>
  <c r="AM1105" i="3"/>
  <c r="AU1124" i="3"/>
  <c r="AH1126" i="3"/>
  <c r="AU1145" i="3"/>
  <c r="AM1150" i="3"/>
  <c r="AU1159" i="3"/>
  <c r="AS1168" i="3"/>
  <c r="AT1168" i="3" s="1"/>
  <c r="AH1185" i="3"/>
  <c r="AS1213" i="3"/>
  <c r="AT1213" i="3" s="1"/>
  <c r="AU1216" i="3"/>
  <c r="AM1216" i="3"/>
  <c r="AU1233" i="3"/>
  <c r="AM1269" i="3"/>
  <c r="AU1324" i="3"/>
  <c r="AH1325" i="3"/>
  <c r="AS1326" i="3"/>
  <c r="AT1326" i="3" s="1"/>
  <c r="AU1329" i="3"/>
  <c r="AM1329" i="3"/>
  <c r="AU1362" i="3"/>
  <c r="AM1458" i="3"/>
  <c r="AH1526" i="3"/>
  <c r="AH1544" i="3"/>
  <c r="AM1907" i="3"/>
  <c r="AU1907" i="3"/>
  <c r="AS1917" i="3"/>
  <c r="AT1917" i="3" s="1"/>
  <c r="AU468" i="3"/>
  <c r="AM469" i="3"/>
  <c r="AH471" i="3"/>
  <c r="AO472" i="3"/>
  <c r="AH475" i="3"/>
  <c r="AO478" i="3"/>
  <c r="AH482" i="3"/>
  <c r="AH486" i="3"/>
  <c r="AS487" i="3"/>
  <c r="AT487" i="3" s="1"/>
  <c r="AS488" i="3"/>
  <c r="AT488" i="3" s="1"/>
  <c r="AU491" i="3"/>
  <c r="AH493" i="3"/>
  <c r="AH500" i="3"/>
  <c r="AU511" i="3"/>
  <c r="AH514" i="3"/>
  <c r="AS515" i="3"/>
  <c r="AT515" i="3" s="1"/>
  <c r="AM517" i="3"/>
  <c r="AU518" i="3"/>
  <c r="AO522" i="3"/>
  <c r="AS522" i="3"/>
  <c r="AT522" i="3" s="1"/>
  <c r="AM524" i="3"/>
  <c r="AM531" i="3"/>
  <c r="AU541" i="3"/>
  <c r="AS544" i="3"/>
  <c r="AT544" i="3" s="1"/>
  <c r="AM547" i="3"/>
  <c r="AH549" i="3"/>
  <c r="AM553" i="3"/>
  <c r="AU554" i="3"/>
  <c r="AS557" i="3"/>
  <c r="AT557" i="3" s="1"/>
  <c r="AM559" i="3"/>
  <c r="AM566" i="3"/>
  <c r="AH568" i="3"/>
  <c r="AS569" i="3"/>
  <c r="AT569" i="3" s="1"/>
  <c r="AS570" i="3"/>
  <c r="AT570" i="3" s="1"/>
  <c r="AU572" i="3"/>
  <c r="AH574" i="3"/>
  <c r="AS574" i="3"/>
  <c r="AT574" i="3" s="1"/>
  <c r="AO575" i="3"/>
  <c r="AO576" i="3"/>
  <c r="AU578" i="3"/>
  <c r="AM579" i="3"/>
  <c r="AH580" i="3"/>
  <c r="AU585" i="3"/>
  <c r="AH589" i="3"/>
  <c r="AO590" i="3"/>
  <c r="AM592" i="3"/>
  <c r="AO597" i="3"/>
  <c r="AH601" i="3"/>
  <c r="AH606" i="3"/>
  <c r="AS607" i="3"/>
  <c r="AT607" i="3" s="1"/>
  <c r="AO608" i="3"/>
  <c r="AS608" i="3"/>
  <c r="AT608" i="3" s="1"/>
  <c r="AU611" i="3"/>
  <c r="AM612" i="3"/>
  <c r="AS621" i="3"/>
  <c r="AT621" i="3" s="1"/>
  <c r="AU624" i="3"/>
  <c r="AH628" i="3"/>
  <c r="AO629" i="3"/>
  <c r="AH636" i="3"/>
  <c r="AO637" i="3"/>
  <c r="AH643" i="3"/>
  <c r="AO644" i="3"/>
  <c r="AM646" i="3"/>
  <c r="AH648" i="3"/>
  <c r="AS651" i="3"/>
  <c r="AT651" i="3" s="1"/>
  <c r="AM653" i="3"/>
  <c r="AH654" i="3"/>
  <c r="AH655" i="3"/>
  <c r="AO658" i="3"/>
  <c r="AS658" i="3"/>
  <c r="AT658" i="3" s="1"/>
  <c r="AM660" i="3"/>
  <c r="AS662" i="3"/>
  <c r="AT662" i="3" s="1"/>
  <c r="AM666" i="3"/>
  <c r="AO669" i="3"/>
  <c r="AO670" i="3"/>
  <c r="AS670" i="3"/>
  <c r="AT670" i="3" s="1"/>
  <c r="AM673" i="3"/>
  <c r="AO676" i="3"/>
  <c r="AO677" i="3"/>
  <c r="AS677" i="3"/>
  <c r="AT677" i="3" s="1"/>
  <c r="AS680" i="3"/>
  <c r="AT680" i="3" s="1"/>
  <c r="AM682" i="3"/>
  <c r="AH685" i="3"/>
  <c r="AH689" i="3"/>
  <c r="AO691" i="3"/>
  <c r="AO692" i="3"/>
  <c r="AS692" i="3"/>
  <c r="AT692" i="3" s="1"/>
  <c r="AO695" i="3"/>
  <c r="AS695" i="3"/>
  <c r="AT695" i="3" s="1"/>
  <c r="AH701" i="3"/>
  <c r="AS706" i="3"/>
  <c r="AT706" i="3" s="1"/>
  <c r="AH712" i="3"/>
  <c r="AH716" i="3"/>
  <c r="AO717" i="3"/>
  <c r="AO720" i="3"/>
  <c r="AM723" i="3"/>
  <c r="AH726" i="3"/>
  <c r="AH729" i="3"/>
  <c r="AS734" i="3"/>
  <c r="AT734" i="3" s="1"/>
  <c r="AH738" i="3"/>
  <c r="AM739" i="3"/>
  <c r="AM742" i="3"/>
  <c r="AM743" i="3"/>
  <c r="AS745" i="3"/>
  <c r="AT745" i="3" s="1"/>
  <c r="AO746" i="3"/>
  <c r="AM747" i="3"/>
  <c r="AM748" i="3"/>
  <c r="AM749" i="3"/>
  <c r="AU750" i="3"/>
  <c r="AM751" i="3"/>
  <c r="AS753" i="3"/>
  <c r="AT753" i="3" s="1"/>
  <c r="AO754" i="3"/>
  <c r="AM755" i="3"/>
  <c r="AM756" i="3"/>
  <c r="AM757" i="3"/>
  <c r="AU758" i="3"/>
  <c r="AO761" i="3"/>
  <c r="AM762" i="3"/>
  <c r="AM763" i="3"/>
  <c r="AM764" i="3"/>
  <c r="AU765" i="3"/>
  <c r="AH766" i="3"/>
  <c r="AH767" i="3"/>
  <c r="AM773" i="3"/>
  <c r="AM777" i="3"/>
  <c r="AU778" i="3"/>
  <c r="AU780" i="3"/>
  <c r="AO781" i="3"/>
  <c r="AU782" i="3"/>
  <c r="AM783" i="3"/>
  <c r="AS786" i="3"/>
  <c r="AT786" i="3" s="1"/>
  <c r="AO787" i="3"/>
  <c r="AU788" i="3"/>
  <c r="AU799" i="3"/>
  <c r="AU800" i="3"/>
  <c r="AH802" i="3"/>
  <c r="AO804" i="3"/>
  <c r="AM805" i="3"/>
  <c r="AH806" i="3"/>
  <c r="AH807" i="3"/>
  <c r="AO808" i="3"/>
  <c r="AM812" i="3"/>
  <c r="AM813" i="3"/>
  <c r="AM814" i="3"/>
  <c r="AM820" i="3"/>
  <c r="AM821" i="3"/>
  <c r="AO825" i="3"/>
  <c r="AU829" i="3"/>
  <c r="AH831" i="3"/>
  <c r="AO832" i="3"/>
  <c r="AM834" i="3"/>
  <c r="AS836" i="3"/>
  <c r="AT836" i="3" s="1"/>
  <c r="AO838" i="3"/>
  <c r="AM840" i="3"/>
  <c r="AS842" i="3"/>
  <c r="AT842" i="3" s="1"/>
  <c r="AS847" i="3"/>
  <c r="AT847" i="3" s="1"/>
  <c r="AS850" i="3"/>
  <c r="AT850" i="3" s="1"/>
  <c r="AH855" i="3"/>
  <c r="AH856" i="3"/>
  <c r="AS864" i="3"/>
  <c r="AT864" i="3" s="1"/>
  <c r="AU867" i="3"/>
  <c r="AS870" i="3"/>
  <c r="AT870" i="3" s="1"/>
  <c r="AO873" i="3"/>
  <c r="AS878" i="3"/>
  <c r="AT878" i="3" s="1"/>
  <c r="AO879" i="3"/>
  <c r="AU884" i="3"/>
  <c r="AU892" i="3"/>
  <c r="AS895" i="3"/>
  <c r="AT895" i="3" s="1"/>
  <c r="AM896" i="3"/>
  <c r="AM899" i="3"/>
  <c r="AH905" i="3"/>
  <c r="AH907" i="3"/>
  <c r="AH915" i="3"/>
  <c r="AU918" i="3"/>
  <c r="AU919" i="3"/>
  <c r="AS921" i="3"/>
  <c r="AT921" i="3" s="1"/>
  <c r="AS922" i="3"/>
  <c r="AT922" i="3" s="1"/>
  <c r="AO923" i="3"/>
  <c r="AU924" i="3"/>
  <c r="AH925" i="3"/>
  <c r="AS927" i="3"/>
  <c r="AT927" i="3" s="1"/>
  <c r="AO934" i="3"/>
  <c r="AU936" i="3"/>
  <c r="AS942" i="3"/>
  <c r="AT942" i="3" s="1"/>
  <c r="AO954" i="3"/>
  <c r="AS954" i="3"/>
  <c r="AT954" i="3" s="1"/>
  <c r="AM957" i="3"/>
  <c r="AS961" i="3"/>
  <c r="AT961" i="3" s="1"/>
  <c r="AM962" i="3"/>
  <c r="AH964" i="3"/>
  <c r="AH965" i="3"/>
  <c r="AU980" i="3"/>
  <c r="AU991" i="3"/>
  <c r="AH999" i="3"/>
  <c r="AH1004" i="3"/>
  <c r="AS1008" i="3"/>
  <c r="AT1008" i="3" s="1"/>
  <c r="AS1023" i="3"/>
  <c r="AT1023" i="3" s="1"/>
  <c r="AO1024" i="3"/>
  <c r="AM1027" i="3"/>
  <c r="AU1047" i="3"/>
  <c r="AM1048" i="3"/>
  <c r="AH1049" i="3"/>
  <c r="AS1050" i="3"/>
  <c r="AT1050" i="3" s="1"/>
  <c r="AM1053" i="3"/>
  <c r="AM1076" i="3"/>
  <c r="AH1077" i="3"/>
  <c r="AS1078" i="3"/>
  <c r="AT1078" i="3" s="1"/>
  <c r="AU1081" i="3"/>
  <c r="AU1086" i="3"/>
  <c r="AM1088" i="3"/>
  <c r="AM1094" i="3"/>
  <c r="AH1101" i="3"/>
  <c r="AO1112" i="3"/>
  <c r="AH1115" i="3"/>
  <c r="AO1119" i="3"/>
  <c r="AS1120" i="3"/>
  <c r="AT1120" i="3" s="1"/>
  <c r="AM1124" i="3"/>
  <c r="AO1143" i="3"/>
  <c r="AH1146" i="3"/>
  <c r="AS1167" i="3"/>
  <c r="AT1167" i="3" s="1"/>
  <c r="AH1180" i="3"/>
  <c r="AS1181" i="3"/>
  <c r="AT1181" i="3" s="1"/>
  <c r="AU1186" i="3"/>
  <c r="AM1197" i="3"/>
  <c r="AH1199" i="3"/>
  <c r="AS1200" i="3"/>
  <c r="AT1200" i="3" s="1"/>
  <c r="AM1202" i="3"/>
  <c r="AS1212" i="3"/>
  <c r="AT1212" i="3" s="1"/>
  <c r="AM1228" i="3"/>
  <c r="AH1230" i="3"/>
  <c r="AS1247" i="3"/>
  <c r="AT1247" i="3" s="1"/>
  <c r="AS1305" i="3"/>
  <c r="AT1305" i="3" s="1"/>
  <c r="AH1309" i="3"/>
  <c r="AO1356" i="3"/>
  <c r="AH1363" i="3"/>
  <c r="AS1377" i="3"/>
  <c r="AT1377" i="3" s="1"/>
  <c r="AM1390" i="3"/>
  <c r="AH1392" i="3"/>
  <c r="AM1405" i="3"/>
  <c r="AO1405" i="3"/>
  <c r="AH1406" i="3"/>
  <c r="AS1443" i="3"/>
  <c r="AT1443" i="3" s="1"/>
  <c r="AM1445" i="3"/>
  <c r="AS1455" i="3"/>
  <c r="AT1455" i="3" s="1"/>
  <c r="AM1457" i="3"/>
  <c r="AU1524" i="3"/>
  <c r="AM1524" i="3"/>
  <c r="AM1542" i="3"/>
  <c r="AU1542" i="3"/>
  <c r="AO1563" i="3"/>
  <c r="AS1568" i="3"/>
  <c r="AT1568" i="3" s="1"/>
  <c r="AO1570" i="3"/>
  <c r="AM1570" i="3"/>
  <c r="AO1616" i="3"/>
  <c r="AM1774" i="3"/>
  <c r="AU1774" i="3"/>
  <c r="AU720" i="3"/>
  <c r="AU722" i="3"/>
  <c r="AU732" i="3"/>
  <c r="AU747" i="3"/>
  <c r="AU755" i="3"/>
  <c r="AU762" i="3"/>
  <c r="AO768" i="3"/>
  <c r="AU771" i="3"/>
  <c r="AU811" i="3"/>
  <c r="AU860" i="3"/>
  <c r="AU883" i="3"/>
  <c r="AO886" i="3"/>
  <c r="AO903" i="3"/>
  <c r="AU928" i="3"/>
  <c r="AO931" i="3"/>
  <c r="AO932" i="3"/>
  <c r="AU954" i="3"/>
  <c r="AO961" i="3"/>
  <c r="AU987" i="3"/>
  <c r="AO1017" i="3"/>
  <c r="AU1019" i="3"/>
  <c r="AO1031" i="3"/>
  <c r="AH1048" i="3"/>
  <c r="AO1050" i="3"/>
  <c r="AM1052" i="3"/>
  <c r="AH1054" i="3"/>
  <c r="AS1055" i="3"/>
  <c r="AT1055" i="3" s="1"/>
  <c r="AM1057" i="3"/>
  <c r="AO1058" i="3"/>
  <c r="AH1059" i="3"/>
  <c r="AU1071" i="3"/>
  <c r="AS1074" i="3"/>
  <c r="AT1074" i="3" s="1"/>
  <c r="AU1076" i="3"/>
  <c r="AM1093" i="3"/>
  <c r="AH1095" i="3"/>
  <c r="AU1099" i="3"/>
  <c r="AO1113" i="3"/>
  <c r="AH1114" i="3"/>
  <c r="AU1117" i="3"/>
  <c r="AH1119" i="3"/>
  <c r="AH1135" i="3"/>
  <c r="AO1156" i="3"/>
  <c r="AO1226" i="3"/>
  <c r="AM1245" i="3"/>
  <c r="AS1316" i="3"/>
  <c r="AT1316" i="3" s="1"/>
  <c r="AO1318" i="3"/>
  <c r="AH1654" i="3"/>
  <c r="AO1654" i="3"/>
  <c r="AS1764" i="3"/>
  <c r="AT1764" i="3" s="1"/>
  <c r="AU1889" i="3"/>
  <c r="AM1889" i="3"/>
  <c r="AO562" i="3"/>
  <c r="AS567" i="3"/>
  <c r="AT567" i="3" s="1"/>
  <c r="AO568" i="3"/>
  <c r="AO569" i="3"/>
  <c r="AU571" i="3"/>
  <c r="AO572" i="3"/>
  <c r="AH573" i="3"/>
  <c r="AO574" i="3"/>
  <c r="AM576" i="3"/>
  <c r="AH578" i="3"/>
  <c r="AS581" i="3"/>
  <c r="AT581" i="3" s="1"/>
  <c r="AM583" i="3"/>
  <c r="AU584" i="3"/>
  <c r="AH586" i="3"/>
  <c r="AO589" i="3"/>
  <c r="AH593" i="3"/>
  <c r="AS595" i="3"/>
  <c r="AT595" i="3" s="1"/>
  <c r="AH599" i="3"/>
  <c r="AS600" i="3"/>
  <c r="AT600" i="3" s="1"/>
  <c r="AO601" i="3"/>
  <c r="AS601" i="3"/>
  <c r="AT601" i="3" s="1"/>
  <c r="AU603" i="3"/>
  <c r="AH605" i="3"/>
  <c r="AO607" i="3"/>
  <c r="AU609" i="3"/>
  <c r="AM610" i="3"/>
  <c r="AH611" i="3"/>
  <c r="AS613" i="3"/>
  <c r="AT613" i="3" s="1"/>
  <c r="AU616" i="3"/>
  <c r="AS620" i="3"/>
  <c r="AT620" i="3" s="1"/>
  <c r="AM622" i="3"/>
  <c r="AM623" i="3"/>
  <c r="AH625" i="3"/>
  <c r="AO628" i="3"/>
  <c r="AH632" i="3"/>
  <c r="AO636" i="3"/>
  <c r="AH640" i="3"/>
  <c r="AO643" i="3"/>
  <c r="AS649" i="3"/>
  <c r="AT649" i="3" s="1"/>
  <c r="AS650" i="3"/>
  <c r="AT650" i="3" s="1"/>
  <c r="AM652" i="3"/>
  <c r="AS654" i="3"/>
  <c r="AT654" i="3" s="1"/>
  <c r="AO655" i="3"/>
  <c r="AS655" i="3"/>
  <c r="AT655" i="3" s="1"/>
  <c r="AM659" i="3"/>
  <c r="AO662" i="3"/>
  <c r="AU663" i="3"/>
  <c r="AO664" i="3"/>
  <c r="AS667" i="3"/>
  <c r="AT667" i="3" s="1"/>
  <c r="AU671" i="3"/>
  <c r="AS674" i="3"/>
  <c r="AT674" i="3" s="1"/>
  <c r="AU678" i="3"/>
  <c r="AU680" i="3"/>
  <c r="AM681" i="3"/>
  <c r="AO689" i="3"/>
  <c r="AU693" i="3"/>
  <c r="AU696" i="3"/>
  <c r="AH698" i="3"/>
  <c r="AO701" i="3"/>
  <c r="AS701" i="3"/>
  <c r="AT701" i="3" s="1"/>
  <c r="AM702" i="3"/>
  <c r="AM703" i="3"/>
  <c r="AU704" i="3"/>
  <c r="AU706" i="3"/>
  <c r="AU707" i="3"/>
  <c r="AH709" i="3"/>
  <c r="AO716" i="3"/>
  <c r="AM718" i="3"/>
  <c r="AU719" i="3"/>
  <c r="AM720" i="3"/>
  <c r="AM721" i="3"/>
  <c r="AM722" i="3"/>
  <c r="AO729" i="3"/>
  <c r="AM730" i="3"/>
  <c r="AU731" i="3"/>
  <c r="AM732" i="3"/>
  <c r="AM733" i="3"/>
  <c r="AU734" i="3"/>
  <c r="AU735" i="3"/>
  <c r="AH737" i="3"/>
  <c r="AH743" i="3"/>
  <c r="AS744" i="3"/>
  <c r="AT744" i="3" s="1"/>
  <c r="AH748" i="3"/>
  <c r="AH751" i="3"/>
  <c r="AS752" i="3"/>
  <c r="AT752" i="3" s="1"/>
  <c r="AH756" i="3"/>
  <c r="AH759" i="3"/>
  <c r="AS760" i="3"/>
  <c r="AT760" i="3" s="1"/>
  <c r="AH763" i="3"/>
  <c r="AS767" i="3"/>
  <c r="AT767" i="3" s="1"/>
  <c r="AM769" i="3"/>
  <c r="AM771" i="3"/>
  <c r="AS774" i="3"/>
  <c r="AT774" i="3" s="1"/>
  <c r="AM776" i="3"/>
  <c r="AU777" i="3"/>
  <c r="AS779" i="3"/>
  <c r="AT779" i="3" s="1"/>
  <c r="AO780" i="3"/>
  <c r="AM781" i="3"/>
  <c r="AS785" i="3"/>
  <c r="AT785" i="3" s="1"/>
  <c r="AO795" i="3"/>
  <c r="AU797" i="3"/>
  <c r="AH800" i="3"/>
  <c r="AO802" i="3"/>
  <c r="AU810" i="3"/>
  <c r="AM811" i="3"/>
  <c r="AS815" i="3"/>
  <c r="AT815" i="3" s="1"/>
  <c r="AU824" i="3"/>
  <c r="AO835" i="3"/>
  <c r="AU837" i="3"/>
  <c r="AU843" i="3"/>
  <c r="AO847" i="3"/>
  <c r="AU851" i="3"/>
  <c r="AU852" i="3"/>
  <c r="AS854" i="3"/>
  <c r="AT854" i="3" s="1"/>
  <c r="AS855" i="3"/>
  <c r="AT855" i="3" s="1"/>
  <c r="AO856" i="3"/>
  <c r="AS856" i="3"/>
  <c r="AT856" i="3" s="1"/>
  <c r="AH861" i="3"/>
  <c r="AM867" i="3"/>
  <c r="AO870" i="3"/>
  <c r="AM872" i="3"/>
  <c r="AO874" i="3"/>
  <c r="AH875" i="3"/>
  <c r="AM881" i="3"/>
  <c r="AM882" i="3"/>
  <c r="AM883" i="3"/>
  <c r="AO887" i="3"/>
  <c r="AH888" i="3"/>
  <c r="AU891" i="3"/>
  <c r="AH893" i="3"/>
  <c r="AU895" i="3"/>
  <c r="AS900" i="3"/>
  <c r="AT900" i="3" s="1"/>
  <c r="AM909" i="3"/>
  <c r="AH914" i="3"/>
  <c r="AO915" i="3"/>
  <c r="AM916" i="3"/>
  <c r="AU917" i="3"/>
  <c r="AS924" i="3"/>
  <c r="AT924" i="3" s="1"/>
  <c r="AH929" i="3"/>
  <c r="AH930" i="3"/>
  <c r="AS931" i="3"/>
  <c r="AT931" i="3" s="1"/>
  <c r="AM939" i="3"/>
  <c r="AM943" i="3"/>
  <c r="AH945" i="3"/>
  <c r="AU947" i="3"/>
  <c r="AO949" i="3"/>
  <c r="AH952" i="3"/>
  <c r="AS958" i="3"/>
  <c r="AT958" i="3" s="1"/>
  <c r="AU962" i="3"/>
  <c r="AS964" i="3"/>
  <c r="AT964" i="3" s="1"/>
  <c r="AS965" i="3"/>
  <c r="AT965" i="3" s="1"/>
  <c r="AS983" i="3"/>
  <c r="AT983" i="3" s="1"/>
  <c r="AS984" i="3"/>
  <c r="AT984" i="3" s="1"/>
  <c r="AU985" i="3"/>
  <c r="AH986" i="3"/>
  <c r="AU990" i="3"/>
  <c r="AM1019" i="3"/>
  <c r="AH1020" i="3"/>
  <c r="AU1032" i="3"/>
  <c r="AM1032" i="3"/>
  <c r="AM1065" i="3"/>
  <c r="AU1066" i="3"/>
  <c r="AO1069" i="3"/>
  <c r="AU1079" i="3"/>
  <c r="AM1091" i="3"/>
  <c r="AO1106" i="3"/>
  <c r="AU1342" i="3"/>
  <c r="AM1385" i="3"/>
  <c r="AO1385" i="3"/>
  <c r="AS1387" i="3"/>
  <c r="AT1387" i="3" s="1"/>
  <c r="AO1389" i="3"/>
  <c r="AU1421" i="3"/>
  <c r="AH1441" i="3"/>
  <c r="AH1454" i="3"/>
  <c r="AS1454" i="3"/>
  <c r="AT1454" i="3" s="1"/>
  <c r="AH1472" i="3"/>
  <c r="AS1473" i="3"/>
  <c r="AT1473" i="3" s="1"/>
  <c r="AU1500" i="3"/>
  <c r="AH1501" i="3"/>
  <c r="AS1502" i="3"/>
  <c r="AT1502" i="3" s="1"/>
  <c r="AS1521" i="3"/>
  <c r="AT1521" i="3" s="1"/>
  <c r="AS1556" i="3"/>
  <c r="AT1556" i="3" s="1"/>
  <c r="AS1561" i="3"/>
  <c r="AT1561" i="3" s="1"/>
  <c r="AM1563" i="3"/>
  <c r="AU1579" i="3"/>
  <c r="AM1579" i="3"/>
  <c r="AS1650" i="3"/>
  <c r="AT1650" i="3" s="1"/>
  <c r="AU1652" i="3"/>
  <c r="AM1652" i="3"/>
  <c r="AU1678" i="3"/>
  <c r="AO1678" i="3"/>
  <c r="AU1725" i="3"/>
  <c r="AO1725" i="3"/>
  <c r="AU608" i="3"/>
  <c r="AH612" i="3"/>
  <c r="AO613" i="3"/>
  <c r="AO620" i="3"/>
  <c r="AH624" i="3"/>
  <c r="AS626" i="3"/>
  <c r="AT626" i="3" s="1"/>
  <c r="AS627" i="3"/>
  <c r="AT627" i="3" s="1"/>
  <c r="AM629" i="3"/>
  <c r="AS634" i="3"/>
  <c r="AT634" i="3" s="1"/>
  <c r="AS635" i="3"/>
  <c r="AT635" i="3" s="1"/>
  <c r="AM637" i="3"/>
  <c r="AS642" i="3"/>
  <c r="AT642" i="3" s="1"/>
  <c r="AM644" i="3"/>
  <c r="AS646" i="3"/>
  <c r="AT646" i="3" s="1"/>
  <c r="AO647" i="3"/>
  <c r="AS647" i="3"/>
  <c r="AT647" i="3" s="1"/>
  <c r="AH653" i="3"/>
  <c r="AO656" i="3"/>
  <c r="AU658" i="3"/>
  <c r="AH660" i="3"/>
  <c r="AM664" i="3"/>
  <c r="AH665" i="3"/>
  <c r="AH666" i="3"/>
  <c r="AO667" i="3"/>
  <c r="AM669" i="3"/>
  <c r="AU670" i="3"/>
  <c r="AH672" i="3"/>
  <c r="AH673" i="3"/>
  <c r="AO674" i="3"/>
  <c r="AM676" i="3"/>
  <c r="AU677" i="3"/>
  <c r="AM679" i="3"/>
  <c r="AH682" i="3"/>
  <c r="AO684" i="3"/>
  <c r="AO688" i="3"/>
  <c r="AS688" i="3"/>
  <c r="AT688" i="3" s="1"/>
  <c r="AM690" i="3"/>
  <c r="AM691" i="3"/>
  <c r="AU692" i="3"/>
  <c r="AM694" i="3"/>
  <c r="AU695" i="3"/>
  <c r="AO699" i="3"/>
  <c r="AO700" i="3"/>
  <c r="AS700" i="3"/>
  <c r="AT700" i="3" s="1"/>
  <c r="AH703" i="3"/>
  <c r="AO710" i="3"/>
  <c r="AO711" i="3"/>
  <c r="AS711" i="3"/>
  <c r="AT711" i="3" s="1"/>
  <c r="AO715" i="3"/>
  <c r="AS715" i="3"/>
  <c r="AT715" i="3" s="1"/>
  <c r="AM717" i="3"/>
  <c r="AH718" i="3"/>
  <c r="AH723" i="3"/>
  <c r="AO724" i="3"/>
  <c r="AO725" i="3"/>
  <c r="AS725" i="3"/>
  <c r="AT725" i="3" s="1"/>
  <c r="AO728" i="3"/>
  <c r="AS728" i="3"/>
  <c r="AT728" i="3" s="1"/>
  <c r="AH730" i="3"/>
  <c r="AO744" i="3"/>
  <c r="AM746" i="3"/>
  <c r="AO752" i="3"/>
  <c r="AM754" i="3"/>
  <c r="AO760" i="3"/>
  <c r="AM761" i="3"/>
  <c r="AS766" i="3"/>
  <c r="AT766" i="3" s="1"/>
  <c r="AO774" i="3"/>
  <c r="AU775" i="3"/>
  <c r="AH778" i="3"/>
  <c r="AO779" i="3"/>
  <c r="AH782" i="3"/>
  <c r="AU786" i="3"/>
  <c r="AM787" i="3"/>
  <c r="AS792" i="3"/>
  <c r="AT792" i="3" s="1"/>
  <c r="AO794" i="3"/>
  <c r="AO801" i="3"/>
  <c r="AS801" i="3"/>
  <c r="AT801" i="3" s="1"/>
  <c r="AM804" i="3"/>
  <c r="AM807" i="3"/>
  <c r="AM808" i="3"/>
  <c r="AH809" i="3"/>
  <c r="AH812" i="3"/>
  <c r="AS813" i="3"/>
  <c r="AT813" i="3" s="1"/>
  <c r="AO815" i="3"/>
  <c r="AU816" i="3"/>
  <c r="AU817" i="3"/>
  <c r="AS820" i="3"/>
  <c r="AT820" i="3" s="1"/>
  <c r="AO822" i="3"/>
  <c r="AU825" i="3"/>
  <c r="AM832" i="3"/>
  <c r="AM833" i="3"/>
  <c r="AS840" i="3"/>
  <c r="AT840" i="3" s="1"/>
  <c r="AM841" i="3"/>
  <c r="AM843" i="3"/>
  <c r="AH844" i="3"/>
  <c r="AS845" i="3"/>
  <c r="AT845" i="3" s="1"/>
  <c r="AO846" i="3"/>
  <c r="AH851" i="3"/>
  <c r="AM852" i="3"/>
  <c r="AU858" i="3"/>
  <c r="AM859" i="3"/>
  <c r="AM864" i="3"/>
  <c r="AH866" i="3"/>
  <c r="AH868" i="3"/>
  <c r="AO869" i="3"/>
  <c r="AO877" i="3"/>
  <c r="AH883" i="3"/>
  <c r="AH884" i="3"/>
  <c r="AH892" i="3"/>
  <c r="AS893" i="3"/>
  <c r="AT893" i="3" s="1"/>
  <c r="AS899" i="3"/>
  <c r="AT899" i="3" s="1"/>
  <c r="AH904" i="3"/>
  <c r="AM907" i="3"/>
  <c r="AS913" i="3"/>
  <c r="AT913" i="3" s="1"/>
  <c r="AM917" i="3"/>
  <c r="AH919" i="3"/>
  <c r="AO925" i="3"/>
  <c r="AS925" i="3"/>
  <c r="AT925" i="3" s="1"/>
  <c r="AH928" i="3"/>
  <c r="AU929" i="3"/>
  <c r="AM932" i="3"/>
  <c r="AU933" i="3"/>
  <c r="AS937" i="3"/>
  <c r="AT937" i="3" s="1"/>
  <c r="AO941" i="3"/>
  <c r="AM948" i="3"/>
  <c r="AU951" i="3"/>
  <c r="AH956" i="3"/>
  <c r="AS956" i="3"/>
  <c r="AT956" i="3" s="1"/>
  <c r="AS957" i="3"/>
  <c r="AT957" i="3" s="1"/>
  <c r="AO959" i="3"/>
  <c r="AH963" i="3"/>
  <c r="AO971" i="3"/>
  <c r="AO984" i="3"/>
  <c r="AS986" i="3"/>
  <c r="AT986" i="3" s="1"/>
  <c r="AM988" i="3"/>
  <c r="AM989" i="3"/>
  <c r="AH991" i="3"/>
  <c r="AM995" i="3"/>
  <c r="AH997" i="3"/>
  <c r="AU1000" i="3"/>
  <c r="AH1002" i="3"/>
  <c r="AS1011" i="3"/>
  <c r="AT1011" i="3" s="1"/>
  <c r="AU1018" i="3"/>
  <c r="AU1024" i="3"/>
  <c r="AS1038" i="3"/>
  <c r="AT1038" i="3" s="1"/>
  <c r="AM1042" i="3"/>
  <c r="AH1043" i="3"/>
  <c r="AS1044" i="3"/>
  <c r="AT1044" i="3" s="1"/>
  <c r="AH1047" i="3"/>
  <c r="AO1049" i="3"/>
  <c r="AH1052" i="3"/>
  <c r="AH1076" i="3"/>
  <c r="AU1092" i="3"/>
  <c r="AS1094" i="3"/>
  <c r="AT1094" i="3" s="1"/>
  <c r="AO1096" i="3"/>
  <c r="AM1097" i="3"/>
  <c r="AU1102" i="3"/>
  <c r="AU1107" i="3"/>
  <c r="AS1110" i="3"/>
  <c r="AT1110" i="3" s="1"/>
  <c r="AM1112" i="3"/>
  <c r="AU1127" i="3"/>
  <c r="AO1133" i="3"/>
  <c r="AS1135" i="3"/>
  <c r="AT1135" i="3" s="1"/>
  <c r="AU1137" i="3"/>
  <c r="AS1145" i="3"/>
  <c r="AT1145" i="3" s="1"/>
  <c r="AH1153" i="3"/>
  <c r="AS1153" i="3"/>
  <c r="AT1153" i="3" s="1"/>
  <c r="AO1154" i="3"/>
  <c r="AH1187" i="3"/>
  <c r="AO1190" i="3"/>
  <c r="AH1192" i="3"/>
  <c r="AH1197" i="3"/>
  <c r="AO1207" i="3"/>
  <c r="AS1211" i="3"/>
  <c r="AT1211" i="3" s="1"/>
  <c r="AS1220" i="3"/>
  <c r="AT1220" i="3" s="1"/>
  <c r="AO1221" i="3"/>
  <c r="AH1228" i="3"/>
  <c r="AO1238" i="3"/>
  <c r="AH1246" i="3"/>
  <c r="AM1257" i="3"/>
  <c r="AH1282" i="3"/>
  <c r="AH1298" i="3"/>
  <c r="AH1311" i="3"/>
  <c r="AM1315" i="3"/>
  <c r="AS1338" i="3"/>
  <c r="AT1338" i="3" s="1"/>
  <c r="AH1343" i="3"/>
  <c r="AS1354" i="3"/>
  <c r="AT1354" i="3" s="1"/>
  <c r="AM1368" i="3"/>
  <c r="AH1370" i="3"/>
  <c r="AH1375" i="3"/>
  <c r="AH1390" i="3"/>
  <c r="AH1400" i="3"/>
  <c r="AM1404" i="3"/>
  <c r="AH1405" i="3"/>
  <c r="AO1450" i="3"/>
  <c r="AU1452" i="3"/>
  <c r="AM1452" i="3"/>
  <c r="AS1468" i="3"/>
  <c r="AT1468" i="3" s="1"/>
  <c r="AM1470" i="3"/>
  <c r="AU1493" i="3"/>
  <c r="AU1495" i="3"/>
  <c r="AS1497" i="3"/>
  <c r="AT1497" i="3" s="1"/>
  <c r="AM1532" i="3"/>
  <c r="AH1542" i="3"/>
  <c r="AM1709" i="3"/>
  <c r="AS1843" i="3"/>
  <c r="AT1843" i="3" s="1"/>
  <c r="AH1851" i="3"/>
  <c r="AM1166" i="3"/>
  <c r="AM1170" i="3"/>
  <c r="AS1173" i="3"/>
  <c r="AT1173" i="3" s="1"/>
  <c r="AH1198" i="3"/>
  <c r="AS1199" i="3"/>
  <c r="AT1199" i="3" s="1"/>
  <c r="AH1203" i="3"/>
  <c r="AS1205" i="3"/>
  <c r="AT1205" i="3" s="1"/>
  <c r="AH1210" i="3"/>
  <c r="AO1225" i="3"/>
  <c r="AS1230" i="3"/>
  <c r="AT1230" i="3" s="1"/>
  <c r="AS1231" i="3"/>
  <c r="AT1231" i="3" s="1"/>
  <c r="AH1234" i="3"/>
  <c r="AO1236" i="3"/>
  <c r="AS1236" i="3"/>
  <c r="AT1236" i="3" s="1"/>
  <c r="AH1240" i="3"/>
  <c r="AS1241" i="3"/>
  <c r="AT1241" i="3" s="1"/>
  <c r="AU1244" i="3"/>
  <c r="AM1251" i="3"/>
  <c r="AH1253" i="3"/>
  <c r="AU1257" i="3"/>
  <c r="AS1260" i="3"/>
  <c r="AT1260" i="3" s="1"/>
  <c r="AM1275" i="3"/>
  <c r="AH1277" i="3"/>
  <c r="AU1280" i="3"/>
  <c r="AM1286" i="3"/>
  <c r="AH1288" i="3"/>
  <c r="AS1289" i="3"/>
  <c r="AT1289" i="3" s="1"/>
  <c r="AU1292" i="3"/>
  <c r="AO1300" i="3"/>
  <c r="AS1311" i="3"/>
  <c r="AT1311" i="3" s="1"/>
  <c r="AO1313" i="3"/>
  <c r="AM1314" i="3"/>
  <c r="AH1320" i="3"/>
  <c r="AS1321" i="3"/>
  <c r="AT1321" i="3" s="1"/>
  <c r="AU1334" i="3"/>
  <c r="AO1338" i="3"/>
  <c r="AH1339" i="3"/>
  <c r="AU1341" i="3"/>
  <c r="AO1344" i="3"/>
  <c r="AH1347" i="3"/>
  <c r="AS1348" i="3"/>
  <c r="AT1348" i="3" s="1"/>
  <c r="AU1351" i="3"/>
  <c r="AM1355" i="3"/>
  <c r="AM1356" i="3"/>
  <c r="AH1358" i="3"/>
  <c r="AS1359" i="3"/>
  <c r="AT1359" i="3" s="1"/>
  <c r="AO1365" i="3"/>
  <c r="AS1370" i="3"/>
  <c r="AT1370" i="3" s="1"/>
  <c r="AM1378" i="3"/>
  <c r="AM1379" i="3"/>
  <c r="AH1381" i="3"/>
  <c r="AS1382" i="3"/>
  <c r="AT1382" i="3" s="1"/>
  <c r="AU1384" i="3"/>
  <c r="AH1391" i="3"/>
  <c r="AS1392" i="3"/>
  <c r="AT1392" i="3" s="1"/>
  <c r="AM1397" i="3"/>
  <c r="AM1398" i="3"/>
  <c r="AS1399" i="3"/>
  <c r="AT1399" i="3" s="1"/>
  <c r="AS1401" i="3"/>
  <c r="AT1401" i="3" s="1"/>
  <c r="AU1404" i="3"/>
  <c r="AM1408" i="3"/>
  <c r="AM1410" i="3"/>
  <c r="AH1412" i="3"/>
  <c r="AH1416" i="3"/>
  <c r="AS1417" i="3"/>
  <c r="AT1417" i="3" s="1"/>
  <c r="AS1418" i="3"/>
  <c r="AT1418" i="3" s="1"/>
  <c r="AH1422" i="3"/>
  <c r="AS1423" i="3"/>
  <c r="AT1423" i="3" s="1"/>
  <c r="AU1426" i="3"/>
  <c r="AO1430" i="3"/>
  <c r="AS1435" i="3"/>
  <c r="AT1435" i="3" s="1"/>
  <c r="AO1436" i="3"/>
  <c r="AU1439" i="3"/>
  <c r="AU1445" i="3"/>
  <c r="AH1446" i="3"/>
  <c r="AS1447" i="3"/>
  <c r="AT1447" i="3" s="1"/>
  <c r="AO1448" i="3"/>
  <c r="AS1448" i="3"/>
  <c r="AT1448" i="3" s="1"/>
  <c r="AU1457" i="3"/>
  <c r="AS1459" i="3"/>
  <c r="AT1459" i="3" s="1"/>
  <c r="AO1462" i="3"/>
  <c r="AO1468" i="3"/>
  <c r="AH1471" i="3"/>
  <c r="AU1477" i="3"/>
  <c r="AU1487" i="3"/>
  <c r="AS1488" i="3"/>
  <c r="AT1488" i="3" s="1"/>
  <c r="AH1496" i="3"/>
  <c r="AO1497" i="3"/>
  <c r="AH1506" i="3"/>
  <c r="AU1523" i="3"/>
  <c r="AU1528" i="3"/>
  <c r="AU1536" i="3"/>
  <c r="AM1536" i="3"/>
  <c r="AO1557" i="3"/>
  <c r="AH1560" i="3"/>
  <c r="AO1561" i="3"/>
  <c r="AH1567" i="3"/>
  <c r="AS1567" i="3"/>
  <c r="AT1567" i="3" s="1"/>
  <c r="AO1568" i="3"/>
  <c r="AO1585" i="3"/>
  <c r="AU1591" i="3"/>
  <c r="AU1596" i="3"/>
  <c r="AM1604" i="3"/>
  <c r="AO1610" i="3"/>
  <c r="AO1632" i="3"/>
  <c r="AU1635" i="3"/>
  <c r="AM1644" i="3"/>
  <c r="AM1669" i="3"/>
  <c r="AU1674" i="3"/>
  <c r="AM1674" i="3"/>
  <c r="AS1701" i="3"/>
  <c r="AT1701" i="3" s="1"/>
  <c r="AH1710" i="3"/>
  <c r="AS1722" i="3"/>
  <c r="AT1722" i="3" s="1"/>
  <c r="AO1737" i="3"/>
  <c r="AU1764" i="3"/>
  <c r="AO1795" i="3"/>
  <c r="AU1795" i="3"/>
  <c r="AU1799" i="3"/>
  <c r="AH1818" i="3"/>
  <c r="AM1841" i="3"/>
  <c r="AO1863" i="3"/>
  <c r="AU1863" i="3"/>
  <c r="AH1865" i="3"/>
  <c r="AS1926" i="3"/>
  <c r="AT1926" i="3" s="1"/>
  <c r="AH2007" i="3"/>
  <c r="AH1113" i="3"/>
  <c r="AU1116" i="3"/>
  <c r="AH1118" i="3"/>
  <c r="AO1121" i="3"/>
  <c r="AM1123" i="3"/>
  <c r="AH1125" i="3"/>
  <c r="AO1135" i="3"/>
  <c r="AH1139" i="3"/>
  <c r="AS1140" i="3"/>
  <c r="AT1140" i="3" s="1"/>
  <c r="AS1141" i="3"/>
  <c r="AT1141" i="3" s="1"/>
  <c r="AM1143" i="3"/>
  <c r="AS1147" i="3"/>
  <c r="AT1147" i="3" s="1"/>
  <c r="AS1161" i="3"/>
  <c r="AT1161" i="3" s="1"/>
  <c r="AS1162" i="3"/>
  <c r="AT1162" i="3" s="1"/>
  <c r="AO1167" i="3"/>
  <c r="AH1171" i="3"/>
  <c r="AU1176" i="3"/>
  <c r="AU1182" i="3"/>
  <c r="AM1183" i="3"/>
  <c r="AH1184" i="3"/>
  <c r="AM1190" i="3"/>
  <c r="AU1195" i="3"/>
  <c r="AH1202" i="3"/>
  <c r="AM1206" i="3"/>
  <c r="AM1207" i="3"/>
  <c r="AH1209" i="3"/>
  <c r="AM1215" i="3"/>
  <c r="AH1217" i="3"/>
  <c r="AS1218" i="3"/>
  <c r="AT1218" i="3" s="1"/>
  <c r="AU1221" i="3"/>
  <c r="AU1226" i="3"/>
  <c r="AM1232" i="3"/>
  <c r="AM1238" i="3"/>
  <c r="AM1244" i="3"/>
  <c r="AU1249" i="3"/>
  <c r="AH1252" i="3"/>
  <c r="AS1253" i="3"/>
  <c r="AT1253" i="3" s="1"/>
  <c r="AH1258" i="3"/>
  <c r="AS1259" i="3"/>
  <c r="AT1259" i="3" s="1"/>
  <c r="AO1260" i="3"/>
  <c r="AM1262" i="3"/>
  <c r="AU1263" i="3"/>
  <c r="AH1264" i="3"/>
  <c r="AS1265" i="3"/>
  <c r="AT1265" i="3" s="1"/>
  <c r="AU1268" i="3"/>
  <c r="AH1276" i="3"/>
  <c r="AS1277" i="3"/>
  <c r="AT1277" i="3" s="1"/>
  <c r="AO1278" i="3"/>
  <c r="AO1283" i="3"/>
  <c r="AU1285" i="3"/>
  <c r="AH1287" i="3"/>
  <c r="AM1292" i="3"/>
  <c r="AH1297" i="3"/>
  <c r="AS1299" i="3"/>
  <c r="AT1299" i="3" s="1"/>
  <c r="AH1303" i="3"/>
  <c r="AS1304" i="3"/>
  <c r="AT1304" i="3" s="1"/>
  <c r="AU1307" i="3"/>
  <c r="AO1311" i="3"/>
  <c r="AH1315" i="3"/>
  <c r="AO1316" i="3"/>
  <c r="AM1323" i="3"/>
  <c r="AH1324" i="3"/>
  <c r="AM1328" i="3"/>
  <c r="AH1330" i="3"/>
  <c r="AH1335" i="3"/>
  <c r="AO1337" i="3"/>
  <c r="AS1337" i="3"/>
  <c r="AT1337" i="3" s="1"/>
  <c r="AM1341" i="3"/>
  <c r="AU1345" i="3"/>
  <c r="AO1348" i="3"/>
  <c r="AU1366" i="3"/>
  <c r="AO1370" i="3"/>
  <c r="AO1376" i="3"/>
  <c r="AM1384" i="3"/>
  <c r="AU1388" i="3"/>
  <c r="AO1392" i="3"/>
  <c r="AO1395" i="3"/>
  <c r="AO1407" i="3"/>
  <c r="AH1411" i="3"/>
  <c r="AS1412" i="3"/>
  <c r="AT1412" i="3" s="1"/>
  <c r="AU1414" i="3"/>
  <c r="AM1420" i="3"/>
  <c r="AU1431" i="3"/>
  <c r="AU1438" i="3"/>
  <c r="AH1440" i="3"/>
  <c r="AS1442" i="3"/>
  <c r="AT1442" i="3" s="1"/>
  <c r="AM1450" i="3"/>
  <c r="AH1453" i="3"/>
  <c r="AO1460" i="3"/>
  <c r="AS1460" i="3"/>
  <c r="AT1460" i="3" s="1"/>
  <c r="AM1462" i="3"/>
  <c r="AM1463" i="3"/>
  <c r="AH1465" i="3"/>
  <c r="AO1472" i="3"/>
  <c r="AS1472" i="3"/>
  <c r="AT1472" i="3" s="1"/>
  <c r="AO1479" i="3"/>
  <c r="AU1484" i="3"/>
  <c r="AO1489" i="3"/>
  <c r="AM1490" i="3"/>
  <c r="AS1496" i="3"/>
  <c r="AT1496" i="3" s="1"/>
  <c r="AO1502" i="3"/>
  <c r="AM1503" i="3"/>
  <c r="AS1516" i="3"/>
  <c r="AT1516" i="3" s="1"/>
  <c r="AM1518" i="3"/>
  <c r="AH1520" i="3"/>
  <c r="AH1524" i="3"/>
  <c r="AS1526" i="3"/>
  <c r="AT1526" i="3" s="1"/>
  <c r="AO1544" i="3"/>
  <c r="AU1558" i="3"/>
  <c r="AM1558" i="3"/>
  <c r="AS1575" i="3"/>
  <c r="AT1575" i="3" s="1"/>
  <c r="AO1576" i="3"/>
  <c r="AS1584" i="3"/>
  <c r="AT1584" i="3" s="1"/>
  <c r="AU1586" i="3"/>
  <c r="AO1609" i="3"/>
  <c r="AU1620" i="3"/>
  <c r="AH1645" i="3"/>
  <c r="AS1658" i="3"/>
  <c r="AT1658" i="3" s="1"/>
  <c r="AM1692" i="3"/>
  <c r="AO1699" i="3"/>
  <c r="AO1784" i="3"/>
  <c r="AM1799" i="3"/>
  <c r="AS1829" i="3"/>
  <c r="AT1829" i="3" s="1"/>
  <c r="AS1845" i="3"/>
  <c r="AT1845" i="3" s="1"/>
  <c r="AM1863" i="3"/>
  <c r="AS1874" i="3"/>
  <c r="AT1874" i="3" s="1"/>
  <c r="AO1936" i="3"/>
  <c r="AU1936" i="3"/>
  <c r="AU2293" i="3"/>
  <c r="AM2293" i="3"/>
  <c r="AH937" i="3"/>
  <c r="AH942" i="3"/>
  <c r="AU946" i="3"/>
  <c r="AM952" i="3"/>
  <c r="AU953" i="3"/>
  <c r="AH954" i="3"/>
  <c r="AH955" i="3"/>
  <c r="AO957" i="3"/>
  <c r="AM960" i="3"/>
  <c r="AM967" i="3"/>
  <c r="AH972" i="3"/>
  <c r="AO973" i="3"/>
  <c r="AU975" i="3"/>
  <c r="AO980" i="3"/>
  <c r="AO982" i="3"/>
  <c r="AS991" i="3"/>
  <c r="AT991" i="3" s="1"/>
  <c r="AH1003" i="3"/>
  <c r="AS1003" i="3"/>
  <c r="AT1003" i="3" s="1"/>
  <c r="AU1005" i="3"/>
  <c r="AU1011" i="3"/>
  <c r="AS1014" i="3"/>
  <c r="AT1014" i="3" s="1"/>
  <c r="AU1015" i="3"/>
  <c r="AM1016" i="3"/>
  <c r="AH1018" i="3"/>
  <c r="AU1022" i="3"/>
  <c r="AM1023" i="3"/>
  <c r="AH1024" i="3"/>
  <c r="AM1036" i="3"/>
  <c r="AU1037" i="3"/>
  <c r="AM1038" i="3"/>
  <c r="AH1040" i="3"/>
  <c r="AS1043" i="3"/>
  <c r="AT1043" i="3" s="1"/>
  <c r="AM1044" i="3"/>
  <c r="AH1046" i="3"/>
  <c r="AU1050" i="3"/>
  <c r="AS1053" i="3"/>
  <c r="AT1053" i="3" s="1"/>
  <c r="AH1057" i="3"/>
  <c r="AM1062" i="3"/>
  <c r="AH1065" i="3"/>
  <c r="AO1067" i="3"/>
  <c r="AH1070" i="3"/>
  <c r="AS1071" i="3"/>
  <c r="AT1071" i="3" s="1"/>
  <c r="AU1074" i="3"/>
  <c r="AO1077" i="3"/>
  <c r="AH1081" i="3"/>
  <c r="AS1082" i="3"/>
  <c r="AT1082" i="3" s="1"/>
  <c r="AO1083" i="3"/>
  <c r="AH1086" i="3"/>
  <c r="AU1088" i="3"/>
  <c r="AH1091" i="3"/>
  <c r="AS1093" i="3"/>
  <c r="AT1093" i="3" s="1"/>
  <c r="AO1097" i="3"/>
  <c r="AS1101" i="3"/>
  <c r="AT1101" i="3" s="1"/>
  <c r="AO1102" i="3"/>
  <c r="AS1102" i="3"/>
  <c r="AT1102" i="3" s="1"/>
  <c r="AH1106" i="3"/>
  <c r="AS1107" i="3"/>
  <c r="AT1107" i="3" s="1"/>
  <c r="AU1110" i="3"/>
  <c r="AO1114" i="3"/>
  <c r="AH1117" i="3"/>
  <c r="AS1118" i="3"/>
  <c r="AT1118" i="3" s="1"/>
  <c r="AS1119" i="3"/>
  <c r="AT1119" i="3" s="1"/>
  <c r="AM1130" i="3"/>
  <c r="AH1132" i="3"/>
  <c r="AU1136" i="3"/>
  <c r="AH1144" i="3"/>
  <c r="AM1148" i="3"/>
  <c r="AM1149" i="3"/>
  <c r="AH1151" i="3"/>
  <c r="AO1153" i="3"/>
  <c r="AM1156" i="3"/>
  <c r="AH1159" i="3"/>
  <c r="AM1164" i="3"/>
  <c r="AH1166" i="3"/>
  <c r="AU1168" i="3"/>
  <c r="AO1172" i="3"/>
  <c r="AM1176" i="3"/>
  <c r="AO1180" i="3"/>
  <c r="AU1188" i="3"/>
  <c r="AH1191" i="3"/>
  <c r="AH1196" i="3"/>
  <c r="AS1197" i="3"/>
  <c r="AT1197" i="3" s="1"/>
  <c r="AO1198" i="3"/>
  <c r="AS1198" i="3"/>
  <c r="AT1198" i="3" s="1"/>
  <c r="AS1203" i="3"/>
  <c r="AT1203" i="3" s="1"/>
  <c r="AO1204" i="3"/>
  <c r="AS1210" i="3"/>
  <c r="AT1210" i="3" s="1"/>
  <c r="AU1213" i="3"/>
  <c r="AM1221" i="3"/>
  <c r="AH1227" i="3"/>
  <c r="AS1228" i="3"/>
  <c r="AT1228" i="3" s="1"/>
  <c r="AS1229" i="3"/>
  <c r="AT1229" i="3" s="1"/>
  <c r="AO1235" i="3"/>
  <c r="AU1237" i="3"/>
  <c r="AH1239" i="3"/>
  <c r="AS1240" i="3"/>
  <c r="AT1240" i="3" s="1"/>
  <c r="AO1242" i="3"/>
  <c r="AM1243" i="3"/>
  <c r="AH1245" i="3"/>
  <c r="AS1252" i="3"/>
  <c r="AT1252" i="3" s="1"/>
  <c r="AU1262" i="3"/>
  <c r="AM1268" i="3"/>
  <c r="AU1273" i="3"/>
  <c r="AS1276" i="3"/>
  <c r="AT1276" i="3" s="1"/>
  <c r="AU1279" i="3"/>
  <c r="AH1280" i="3"/>
  <c r="AS1281" i="3"/>
  <c r="AT1281" i="3" s="1"/>
  <c r="AU1284" i="3"/>
  <c r="AM1291" i="3"/>
  <c r="AH1293" i="3"/>
  <c r="AU1296" i="3"/>
  <c r="AM1300" i="3"/>
  <c r="AM1301" i="3"/>
  <c r="AH1302" i="3"/>
  <c r="AM1307" i="3"/>
  <c r="AU1312" i="3"/>
  <c r="AO1321" i="3"/>
  <c r="AO1325" i="3"/>
  <c r="AH1329" i="3"/>
  <c r="AS1330" i="3"/>
  <c r="AT1330" i="3" s="1"/>
  <c r="AS1339" i="3"/>
  <c r="AT1339" i="3" s="1"/>
  <c r="AM1340" i="3"/>
  <c r="AH1342" i="3"/>
  <c r="AO1347" i="3"/>
  <c r="AS1347" i="3"/>
  <c r="AT1347" i="3" s="1"/>
  <c r="AH1351" i="3"/>
  <c r="AS1352" i="3"/>
  <c r="AT1352" i="3" s="1"/>
  <c r="AU1354" i="3"/>
  <c r="AS1358" i="3"/>
  <c r="AT1358" i="3" s="1"/>
  <c r="AM1361" i="3"/>
  <c r="AH1362" i="3"/>
  <c r="AH1367" i="3"/>
  <c r="AS1369" i="3"/>
  <c r="AT1369" i="3" s="1"/>
  <c r="AH1373" i="3"/>
  <c r="AS1374" i="3"/>
  <c r="AT1374" i="3" s="1"/>
  <c r="AU1377" i="3"/>
  <c r="AS1381" i="3"/>
  <c r="AT1381" i="3" s="1"/>
  <c r="AH1389" i="3"/>
  <c r="AO1391" i="3"/>
  <c r="AS1391" i="3"/>
  <c r="AT1391" i="3" s="1"/>
  <c r="AS1394" i="3"/>
  <c r="AT1394" i="3" s="1"/>
  <c r="AU1396" i="3"/>
  <c r="AO1400" i="3"/>
  <c r="AM1403" i="3"/>
  <c r="AU1408" i="3"/>
  <c r="AO1412" i="3"/>
  <c r="AO1417" i="3"/>
  <c r="AM1423" i="3"/>
  <c r="AM1425" i="3"/>
  <c r="AH1427" i="3"/>
  <c r="AH1432" i="3"/>
  <c r="AS1433" i="3"/>
  <c r="AT1433" i="3" s="1"/>
  <c r="AS1434" i="3"/>
  <c r="AT1434" i="3" s="1"/>
  <c r="AM1438" i="3"/>
  <c r="AH1445" i="3"/>
  <c r="AO1447" i="3"/>
  <c r="AU1449" i="3"/>
  <c r="AS1453" i="3"/>
  <c r="AT1453" i="3" s="1"/>
  <c r="AU1456" i="3"/>
  <c r="AM1456" i="3"/>
  <c r="AH1470" i="3"/>
  <c r="AS1478" i="3"/>
  <c r="AT1478" i="3" s="1"/>
  <c r="AM1484" i="3"/>
  <c r="AM1488" i="3"/>
  <c r="AH1491" i="3"/>
  <c r="AM1493" i="3"/>
  <c r="AU1497" i="3"/>
  <c r="AH1500" i="3"/>
  <c r="AO1516" i="3"/>
  <c r="AS1533" i="3"/>
  <c r="AT1533" i="3" s="1"/>
  <c r="AU1540" i="3"/>
  <c r="AU1550" i="3"/>
  <c r="AO1555" i="3"/>
  <c r="AO1560" i="3"/>
  <c r="AH1570" i="3"/>
  <c r="AM1577" i="3"/>
  <c r="AU1581" i="3"/>
  <c r="AM1586" i="3"/>
  <c r="AS1601" i="3"/>
  <c r="AT1601" i="3" s="1"/>
  <c r="AU1609" i="3"/>
  <c r="AM1620" i="3"/>
  <c r="AH1622" i="3"/>
  <c r="AM1655" i="3"/>
  <c r="AU1676" i="3"/>
  <c r="AH1705" i="3"/>
  <c r="AS1717" i="3"/>
  <c r="AT1717" i="3" s="1"/>
  <c r="AS1721" i="3"/>
  <c r="AT1721" i="3" s="1"/>
  <c r="AU1733" i="3"/>
  <c r="AO1735" i="3"/>
  <c r="AO1736" i="3"/>
  <c r="AU1746" i="3"/>
  <c r="AS1752" i="3"/>
  <c r="AT1752" i="3" s="1"/>
  <c r="AM1755" i="3"/>
  <c r="AO1758" i="3"/>
  <c r="AS1774" i="3"/>
  <c r="AT1774" i="3" s="1"/>
  <c r="AU1785" i="3"/>
  <c r="AS1787" i="3"/>
  <c r="AT1787" i="3" s="1"/>
  <c r="AS1813" i="3"/>
  <c r="AT1813" i="3" s="1"/>
  <c r="AS1850" i="3"/>
  <c r="AT1850" i="3" s="1"/>
  <c r="AU1866" i="3"/>
  <c r="AS1873" i="3"/>
  <c r="AT1873" i="3" s="1"/>
  <c r="AO1922" i="3"/>
  <c r="AU1922" i="3"/>
  <c r="AM1922" i="3"/>
  <c r="AS985" i="3"/>
  <c r="AT985" i="3" s="1"/>
  <c r="AO991" i="3"/>
  <c r="AU993" i="3"/>
  <c r="AS996" i="3"/>
  <c r="AT996" i="3" s="1"/>
  <c r="AU999" i="3"/>
  <c r="AO1005" i="3"/>
  <c r="AH1007" i="3"/>
  <c r="AH1017" i="3"/>
  <c r="AU1029" i="3"/>
  <c r="AM1031" i="3"/>
  <c r="AH1033" i="3"/>
  <c r="AS1046" i="3"/>
  <c r="AT1046" i="3" s="1"/>
  <c r="AH1051" i="3"/>
  <c r="AO1053" i="3"/>
  <c r="AS1058" i="3"/>
  <c r="AT1058" i="3" s="1"/>
  <c r="AO1060" i="3"/>
  <c r="AU1062" i="3"/>
  <c r="AS1065" i="3"/>
  <c r="AT1065" i="3" s="1"/>
  <c r="AU1072" i="3"/>
  <c r="AU1078" i="3"/>
  <c r="AS1086" i="3"/>
  <c r="AT1086" i="3" s="1"/>
  <c r="AU1087" i="3"/>
  <c r="AH1099" i="3"/>
  <c r="AM1104" i="3"/>
  <c r="AU1115" i="3"/>
  <c r="AO1118" i="3"/>
  <c r="AH1131" i="3"/>
  <c r="AS1132" i="3"/>
  <c r="AT1132" i="3" s="1"/>
  <c r="AH1137" i="3"/>
  <c r="AS1138" i="3"/>
  <c r="AT1138" i="3" s="1"/>
  <c r="AO1139" i="3"/>
  <c r="AS1139" i="3"/>
  <c r="AT1139" i="3" s="1"/>
  <c r="AH1143" i="3"/>
  <c r="AS1144" i="3"/>
  <c r="AT1144" i="3" s="1"/>
  <c r="AO1146" i="3"/>
  <c r="AS1151" i="3"/>
  <c r="AT1151" i="3" s="1"/>
  <c r="AU1154" i="3"/>
  <c r="AH1158" i="3"/>
  <c r="AS1159" i="3"/>
  <c r="AT1159" i="3" s="1"/>
  <c r="AO1161" i="3"/>
  <c r="AM1168" i="3"/>
  <c r="AU1173" i="3"/>
  <c r="AM1175" i="3"/>
  <c r="AH1177" i="3"/>
  <c r="AS1178" i="3"/>
  <c r="AT1178" i="3" s="1"/>
  <c r="AU1181" i="3"/>
  <c r="AO1185" i="3"/>
  <c r="AM1194" i="3"/>
  <c r="AM1200" i="3"/>
  <c r="AH1201" i="3"/>
  <c r="AS1201" i="3"/>
  <c r="AT1201" i="3" s="1"/>
  <c r="AM1203" i="3"/>
  <c r="AU1205" i="3"/>
  <c r="AM1210" i="3"/>
  <c r="AM1213" i="3"/>
  <c r="AM1218" i="3"/>
  <c r="AM1220" i="3"/>
  <c r="AH1222" i="3"/>
  <c r="AS1223" i="3"/>
  <c r="AT1223" i="3" s="1"/>
  <c r="AM1225" i="3"/>
  <c r="AM1230" i="3"/>
  <c r="AM1231" i="3"/>
  <c r="AH1232" i="3"/>
  <c r="AS1233" i="3"/>
  <c r="AT1233" i="3" s="1"/>
  <c r="AU1236" i="3"/>
  <c r="AO1240" i="3"/>
  <c r="AS1245" i="3"/>
  <c r="AT1245" i="3" s="1"/>
  <c r="AO1246" i="3"/>
  <c r="AH1250" i="3"/>
  <c r="AS1251" i="3"/>
  <c r="AT1251" i="3" s="1"/>
  <c r="AM1254" i="3"/>
  <c r="AO1259" i="3"/>
  <c r="AH1263" i="3"/>
  <c r="AS1263" i="3"/>
  <c r="AT1263" i="3" s="1"/>
  <c r="AS1264" i="3"/>
  <c r="AT1264" i="3" s="1"/>
  <c r="AM1265" i="3"/>
  <c r="AM1267" i="3"/>
  <c r="AH1269" i="3"/>
  <c r="AH1274" i="3"/>
  <c r="AS1275" i="3"/>
  <c r="AT1275" i="3" s="1"/>
  <c r="AO1276" i="3"/>
  <c r="AM1278" i="3"/>
  <c r="AM1284" i="3"/>
  <c r="AS1286" i="3"/>
  <c r="AT1286" i="3" s="1"/>
  <c r="AO1288" i="3"/>
  <c r="AS1293" i="3"/>
  <c r="AT1293" i="3" s="1"/>
  <c r="AO1294" i="3"/>
  <c r="AO1298" i="3"/>
  <c r="AM1304" i="3"/>
  <c r="AM1306" i="3"/>
  <c r="AH1308" i="3"/>
  <c r="AH1313" i="3"/>
  <c r="AS1314" i="3"/>
  <c r="AT1314" i="3" s="1"/>
  <c r="AS1315" i="3"/>
  <c r="AT1315" i="3" s="1"/>
  <c r="AH1318" i="3"/>
  <c r="AS1319" i="3"/>
  <c r="AT1319" i="3" s="1"/>
  <c r="AS1323" i="3"/>
  <c r="AT1323" i="3" s="1"/>
  <c r="AM1325" i="3"/>
  <c r="AU1326" i="3"/>
  <c r="AO1330" i="3"/>
  <c r="AH1334" i="3"/>
  <c r="AO1336" i="3"/>
  <c r="AU1338" i="3"/>
  <c r="AO1339" i="3"/>
  <c r="AS1342" i="3"/>
  <c r="AT1342" i="3" s="1"/>
  <c r="AO1343" i="3"/>
  <c r="AM1348" i="3"/>
  <c r="AM1349" i="3"/>
  <c r="AS1350" i="3"/>
  <c r="AT1350" i="3" s="1"/>
  <c r="AM1354" i="3"/>
  <c r="AS1356" i="3"/>
  <c r="AT1356" i="3" s="1"/>
  <c r="AO1358" i="3"/>
  <c r="AS1362" i="3"/>
  <c r="AT1362" i="3" s="1"/>
  <c r="AU1365" i="3"/>
  <c r="AM1370" i="3"/>
  <c r="AM1371" i="3"/>
  <c r="AS1372" i="3"/>
  <c r="AT1372" i="3" s="1"/>
  <c r="AM1377" i="3"/>
  <c r="AS1379" i="3"/>
  <c r="AT1379" i="3" s="1"/>
  <c r="AO1381" i="3"/>
  <c r="AU1387" i="3"/>
  <c r="AM1393" i="3"/>
  <c r="AM1396" i="3"/>
  <c r="AM1400" i="3"/>
  <c r="AU1401" i="3"/>
  <c r="AH1409" i="3"/>
  <c r="AO1411" i="3"/>
  <c r="AS1411" i="3"/>
  <c r="AT1411" i="3" s="1"/>
  <c r="AS1415" i="3"/>
  <c r="AT1415" i="3" s="1"/>
  <c r="AU1418" i="3"/>
  <c r="AS1420" i="3"/>
  <c r="AT1420" i="3" s="1"/>
  <c r="AO1422" i="3"/>
  <c r="AH1426" i="3"/>
  <c r="AS1427" i="3"/>
  <c r="AT1427" i="3" s="1"/>
  <c r="AU1430" i="3"/>
  <c r="AM1436" i="3"/>
  <c r="AH1437" i="3"/>
  <c r="AH1439" i="3"/>
  <c r="AO1441" i="3"/>
  <c r="AH1457" i="3"/>
  <c r="AU1461" i="3"/>
  <c r="AO1465" i="3"/>
  <c r="AU1468" i="3"/>
  <c r="AM1468" i="3"/>
  <c r="AO1471" i="3"/>
  <c r="AU1473" i="3"/>
  <c r="AS1475" i="3"/>
  <c r="AT1475" i="3" s="1"/>
  <c r="AO1478" i="3"/>
  <c r="AS1480" i="3"/>
  <c r="AT1480" i="3" s="1"/>
  <c r="AU1483" i="3"/>
  <c r="AS1486" i="3"/>
  <c r="AT1486" i="3" s="1"/>
  <c r="AO1487" i="3"/>
  <c r="AO1490" i="3"/>
  <c r="AS1495" i="3"/>
  <c r="AT1495" i="3" s="1"/>
  <c r="AM1506" i="3"/>
  <c r="AH1514" i="3"/>
  <c r="AO1526" i="3"/>
  <c r="AO1547" i="3"/>
  <c r="AM1548" i="3"/>
  <c r="AS1553" i="3"/>
  <c r="AT1553" i="3" s="1"/>
  <c r="AM1572" i="3"/>
  <c r="AU1572" i="3"/>
  <c r="AM1590" i="3"/>
  <c r="AU1627" i="3"/>
  <c r="AU1638" i="3"/>
  <c r="AM1638" i="3"/>
  <c r="AU1650" i="3"/>
  <c r="AO1694" i="3"/>
  <c r="AU1707" i="3"/>
  <c r="AM1733" i="3"/>
  <c r="AS1734" i="3"/>
  <c r="AT1734" i="3" s="1"/>
  <c r="AM1742" i="3"/>
  <c r="AH1747" i="3"/>
  <c r="AU1793" i="3"/>
  <c r="AO1796" i="3"/>
  <c r="AO1809" i="3"/>
  <c r="AU1843" i="3"/>
  <c r="AU1917" i="3"/>
  <c r="AU1942" i="3"/>
  <c r="AM1954" i="3"/>
  <c r="AU1954" i="3"/>
  <c r="AH946" i="3"/>
  <c r="AS953" i="3"/>
  <c r="AT953" i="3" s="1"/>
  <c r="AO955" i="3"/>
  <c r="AH969" i="3"/>
  <c r="AM973" i="3"/>
  <c r="AH975" i="3"/>
  <c r="AS977" i="3"/>
  <c r="AT977" i="3" s="1"/>
  <c r="AU986" i="3"/>
  <c r="AO997" i="3"/>
  <c r="AH1000" i="3"/>
  <c r="AM1005" i="3"/>
  <c r="AU1014" i="3"/>
  <c r="AS1024" i="3"/>
  <c r="AT1024" i="3" s="1"/>
  <c r="AS1025" i="3"/>
  <c r="AT1025" i="3" s="1"/>
  <c r="AH1032" i="3"/>
  <c r="AS1034" i="3"/>
  <c r="AT1034" i="3" s="1"/>
  <c r="AU1036" i="3"/>
  <c r="AS1039" i="3"/>
  <c r="AT1039" i="3" s="1"/>
  <c r="AU1044" i="3"/>
  <c r="AM1049" i="3"/>
  <c r="AM1054" i="3"/>
  <c r="AU1055" i="3"/>
  <c r="AH1056" i="3"/>
  <c r="AS1056" i="3"/>
  <c r="AT1056" i="3" s="1"/>
  <c r="AM1058" i="3"/>
  <c r="AU1061" i="3"/>
  <c r="AS1063" i="3"/>
  <c r="AT1063" i="3" s="1"/>
  <c r="AS1070" i="3"/>
  <c r="AT1070" i="3" s="1"/>
  <c r="AM1071" i="3"/>
  <c r="AM1073" i="3"/>
  <c r="AH1075" i="3"/>
  <c r="AH1079" i="3"/>
  <c r="AS1080" i="3"/>
  <c r="AT1080" i="3" s="1"/>
  <c r="AM1083" i="3"/>
  <c r="AO1086" i="3"/>
  <c r="AM1087" i="3"/>
  <c r="AS1089" i="3"/>
  <c r="AT1089" i="3" s="1"/>
  <c r="AS1091" i="3"/>
  <c r="AT1091" i="3" s="1"/>
  <c r="AO1093" i="3"/>
  <c r="AU1095" i="3"/>
  <c r="AU1096" i="3"/>
  <c r="AH1098" i="3"/>
  <c r="AS1099" i="3"/>
  <c r="AT1099" i="3" s="1"/>
  <c r="AO1101" i="3"/>
  <c r="AS1105" i="3"/>
  <c r="AT1105" i="3" s="1"/>
  <c r="AS1106" i="3"/>
  <c r="AT1106" i="3" s="1"/>
  <c r="AM1107" i="3"/>
  <c r="AU1108" i="3"/>
  <c r="AM1109" i="3"/>
  <c r="AH1111" i="3"/>
  <c r="AO1117" i="3"/>
  <c r="AS1123" i="3"/>
  <c r="AT1123" i="3" s="1"/>
  <c r="AO1124" i="3"/>
  <c r="AS1124" i="3"/>
  <c r="AT1124" i="3" s="1"/>
  <c r="AO1144" i="3"/>
  <c r="AU1147" i="3"/>
  <c r="AS1150" i="3"/>
  <c r="AT1150" i="3" s="1"/>
  <c r="AO1151" i="3"/>
  <c r="AS1157" i="3"/>
  <c r="AT1157" i="3" s="1"/>
  <c r="AU1162" i="3"/>
  <c r="AS1165" i="3"/>
  <c r="AT1165" i="3" s="1"/>
  <c r="AS1166" i="3"/>
  <c r="AT1166" i="3" s="1"/>
  <c r="AM1167" i="3"/>
  <c r="AH1169" i="3"/>
  <c r="AO1178" i="3"/>
  <c r="AS1183" i="3"/>
  <c r="AT1183" i="3" s="1"/>
  <c r="AS1190" i="3"/>
  <c r="AT1190" i="3" s="1"/>
  <c r="AO1191" i="3"/>
  <c r="AS1191" i="3"/>
  <c r="AT1191" i="3" s="1"/>
  <c r="AU1193" i="3"/>
  <c r="AH1195" i="3"/>
  <c r="AO1197" i="3"/>
  <c r="AO1202" i="3"/>
  <c r="AO1209" i="3"/>
  <c r="AU1211" i="3"/>
  <c r="AM1212" i="3"/>
  <c r="AH1214" i="3"/>
  <c r="AS1222" i="3"/>
  <c r="AT1222" i="3" s="1"/>
  <c r="AO1223" i="3"/>
  <c r="AH1226" i="3"/>
  <c r="AO1228" i="3"/>
  <c r="AS1238" i="3"/>
  <c r="AT1238" i="3" s="1"/>
  <c r="AM1240" i="3"/>
  <c r="AU1241" i="3"/>
  <c r="AH1249" i="3"/>
  <c r="AM1253" i="3"/>
  <c r="AU1254" i="3"/>
  <c r="AH1256" i="3"/>
  <c r="AS1257" i="3"/>
  <c r="AT1257" i="3" s="1"/>
  <c r="AU1260" i="3"/>
  <c r="AO1264" i="3"/>
  <c r="AH1268" i="3"/>
  <c r="AS1269" i="3"/>
  <c r="AT1269" i="3" s="1"/>
  <c r="AO1270" i="3"/>
  <c r="AU1278" i="3"/>
  <c r="AS1279" i="3"/>
  <c r="AT1279" i="3" s="1"/>
  <c r="AS1280" i="3"/>
  <c r="AT1280" i="3" s="1"/>
  <c r="AM1281" i="3"/>
  <c r="AM1283" i="3"/>
  <c r="AH1285" i="3"/>
  <c r="AM1288" i="3"/>
  <c r="AU1289" i="3"/>
  <c r="AU1295" i="3"/>
  <c r="AH1296" i="3"/>
  <c r="AU1299" i="3"/>
  <c r="AS1301" i="3"/>
  <c r="AT1301" i="3" s="1"/>
  <c r="AO1303" i="3"/>
  <c r="AH1307" i="3"/>
  <c r="AS1308" i="3"/>
  <c r="AT1308" i="3" s="1"/>
  <c r="AU1311" i="3"/>
  <c r="AM1316" i="3"/>
  <c r="AH1317" i="3"/>
  <c r="AS1317" i="3"/>
  <c r="AT1317" i="3" s="1"/>
  <c r="AH1327" i="3"/>
  <c r="AO1329" i="3"/>
  <c r="AS1329" i="3"/>
  <c r="AT1329" i="3" s="1"/>
  <c r="AH1333" i="3"/>
  <c r="AS1334" i="3"/>
  <c r="AT1334" i="3" s="1"/>
  <c r="AU1337" i="3"/>
  <c r="AM1339" i="3"/>
  <c r="AO1342" i="3"/>
  <c r="AO1346" i="3"/>
  <c r="AS1351" i="3"/>
  <c r="AT1351" i="3" s="1"/>
  <c r="AM1352" i="3"/>
  <c r="AM1353" i="3"/>
  <c r="AH1355" i="3"/>
  <c r="AM1358" i="3"/>
  <c r="AU1359" i="3"/>
  <c r="AO1362" i="3"/>
  <c r="AO1368" i="3"/>
  <c r="AU1370" i="3"/>
  <c r="AM1374" i="3"/>
  <c r="AM1376" i="3"/>
  <c r="AH1378" i="3"/>
  <c r="AM1381" i="3"/>
  <c r="AU1382" i="3"/>
  <c r="AO1390" i="3"/>
  <c r="AU1392" i="3"/>
  <c r="AM1394" i="3"/>
  <c r="AM1395" i="3"/>
  <c r="AH1397" i="3"/>
  <c r="AM1413" i="3"/>
  <c r="AM1418" i="3"/>
  <c r="AM1422" i="3"/>
  <c r="AU1423" i="3"/>
  <c r="AO1433" i="3"/>
  <c r="AU1435" i="3"/>
  <c r="AS1437" i="3"/>
  <c r="AT1437" i="3" s="1"/>
  <c r="AS1439" i="3"/>
  <c r="AT1439" i="3" s="1"/>
  <c r="AU1442" i="3"/>
  <c r="AO1446" i="3"/>
  <c r="AO1452" i="3"/>
  <c r="AM1453" i="3"/>
  <c r="AM1454" i="3"/>
  <c r="AM1455" i="3"/>
  <c r="AS1457" i="3"/>
  <c r="AT1457" i="3" s="1"/>
  <c r="AO1458" i="3"/>
  <c r="AU1460" i="3"/>
  <c r="AH1462" i="3"/>
  <c r="AS1463" i="3"/>
  <c r="AT1463" i="3" s="1"/>
  <c r="AH1469" i="3"/>
  <c r="AU1472" i="3"/>
  <c r="AS1476" i="3"/>
  <c r="AT1476" i="3" s="1"/>
  <c r="AS1477" i="3"/>
  <c r="AT1477" i="3" s="1"/>
  <c r="AM1478" i="3"/>
  <c r="AO1482" i="3"/>
  <c r="AO1484" i="3"/>
  <c r="AO1486" i="3"/>
  <c r="AM1492" i="3"/>
  <c r="AO1509" i="3"/>
  <c r="AH1513" i="3"/>
  <c r="AH1518" i="3"/>
  <c r="AS1536" i="3"/>
  <c r="AT1536" i="3" s="1"/>
  <c r="AS1541" i="3"/>
  <c r="AT1541" i="3" s="1"/>
  <c r="AU1544" i="3"/>
  <c r="AS1546" i="3"/>
  <c r="AT1546" i="3" s="1"/>
  <c r="AH1572" i="3"/>
  <c r="AH1574" i="3"/>
  <c r="AS1582" i="3"/>
  <c r="AT1582" i="3" s="1"/>
  <c r="AH1586" i="3"/>
  <c r="AS1587" i="3"/>
  <c r="AT1587" i="3" s="1"/>
  <c r="AM1589" i="3"/>
  <c r="AH1591" i="3"/>
  <c r="AO1622" i="3"/>
  <c r="AU1633" i="3"/>
  <c r="AO1640" i="3"/>
  <c r="AS1644" i="3"/>
  <c r="AT1644" i="3" s="1"/>
  <c r="AM1646" i="3"/>
  <c r="AH1651" i="3"/>
  <c r="AM1661" i="3"/>
  <c r="AS1663" i="3"/>
  <c r="AT1663" i="3" s="1"/>
  <c r="AO1665" i="3"/>
  <c r="AH1668" i="3"/>
  <c r="AM1680" i="3"/>
  <c r="AH1682" i="3"/>
  <c r="AU1697" i="3"/>
  <c r="AO1705" i="3"/>
  <c r="AO1713" i="3"/>
  <c r="AH1715" i="3"/>
  <c r="AO1730" i="3"/>
  <c r="AM1732" i="3"/>
  <c r="AO1739" i="3"/>
  <c r="AU1745" i="3"/>
  <c r="AU1770" i="3"/>
  <c r="AU1771" i="3"/>
  <c r="AM1771" i="3"/>
  <c r="AH1781" i="3"/>
  <c r="AS1790" i="3"/>
  <c r="AT1790" i="3" s="1"/>
  <c r="AM1793" i="3"/>
  <c r="AS1795" i="3"/>
  <c r="AT1795" i="3" s="1"/>
  <c r="AM1840" i="3"/>
  <c r="AH1844" i="3"/>
  <c r="AS1852" i="3"/>
  <c r="AT1852" i="3" s="1"/>
  <c r="AM1855" i="3"/>
  <c r="AU1855" i="3"/>
  <c r="AS1868" i="3"/>
  <c r="AT1868" i="3" s="1"/>
  <c r="AU1870" i="3"/>
  <c r="AM1900" i="3"/>
  <c r="AO1933" i="3"/>
  <c r="AH1984" i="3"/>
  <c r="AU1988" i="3"/>
  <c r="AM1988" i="3"/>
  <c r="AS1130" i="3"/>
  <c r="AT1130" i="3" s="1"/>
  <c r="AO1131" i="3"/>
  <c r="AU1134" i="3"/>
  <c r="AO1138" i="3"/>
  <c r="AH1142" i="3"/>
  <c r="AS1142" i="3"/>
  <c r="AT1142" i="3" s="1"/>
  <c r="AM1144" i="3"/>
  <c r="AM1151" i="3"/>
  <c r="AU1152" i="3"/>
  <c r="AM1159" i="3"/>
  <c r="AO1166" i="3"/>
  <c r="AO1177" i="3"/>
  <c r="AH1194" i="3"/>
  <c r="AU1198" i="3"/>
  <c r="AU1203" i="3"/>
  <c r="AU1210" i="3"/>
  <c r="AU1218" i="3"/>
  <c r="AU1224" i="3"/>
  <c r="AH1225" i="3"/>
  <c r="AU1229" i="3"/>
  <c r="AM1233" i="3"/>
  <c r="AO1234" i="3"/>
  <c r="AS1243" i="3"/>
  <c r="AT1243" i="3" s="1"/>
  <c r="AM1246" i="3"/>
  <c r="AH1248" i="3"/>
  <c r="AO1251" i="3"/>
  <c r="AU1253" i="3"/>
  <c r="AH1255" i="3"/>
  <c r="AS1255" i="3"/>
  <c r="AT1255" i="3" s="1"/>
  <c r="AS1262" i="3"/>
  <c r="AT1262" i="3" s="1"/>
  <c r="AM1264" i="3"/>
  <c r="AU1265" i="3"/>
  <c r="AS1268" i="3"/>
  <c r="AT1268" i="3" s="1"/>
  <c r="AO1269" i="3"/>
  <c r="AO1275" i="3"/>
  <c r="AO1280" i="3"/>
  <c r="AS1291" i="3"/>
  <c r="AT1291" i="3" s="1"/>
  <c r="AO1292" i="3"/>
  <c r="AM1303" i="3"/>
  <c r="AU1304" i="3"/>
  <c r="AO1314" i="3"/>
  <c r="AM1319" i="3"/>
  <c r="AU1325" i="3"/>
  <c r="AM1330" i="3"/>
  <c r="AO1334" i="3"/>
  <c r="AH1344" i="3"/>
  <c r="AU1347" i="3"/>
  <c r="AS1349" i="3"/>
  <c r="AT1349" i="3" s="1"/>
  <c r="AO1351" i="3"/>
  <c r="AH1365" i="3"/>
  <c r="AU1369" i="3"/>
  <c r="AS1371" i="3"/>
  <c r="AT1371" i="3" s="1"/>
  <c r="AO1373" i="3"/>
  <c r="AO1384" i="3"/>
  <c r="AH1387" i="3"/>
  <c r="AU1391" i="3"/>
  <c r="AS1393" i="3"/>
  <c r="AT1393" i="3" s="1"/>
  <c r="AO1398" i="3"/>
  <c r="AU1400" i="3"/>
  <c r="AS1403" i="3"/>
  <c r="AT1403" i="3" s="1"/>
  <c r="AO1410" i="3"/>
  <c r="AM1415" i="3"/>
  <c r="AS1425" i="3"/>
  <c r="AT1425" i="3" s="1"/>
  <c r="AO1426" i="3"/>
  <c r="AU1429" i="3"/>
  <c r="AH1430" i="3"/>
  <c r="AO1440" i="3"/>
  <c r="AO1445" i="3"/>
  <c r="AO1457" i="3"/>
  <c r="AM1465" i="3"/>
  <c r="AH1468" i="3"/>
  <c r="AS1483" i="3"/>
  <c r="AT1483" i="3" s="1"/>
  <c r="AO1504" i="3"/>
  <c r="AS1535" i="3"/>
  <c r="AT1535" i="3" s="1"/>
  <c r="AU1538" i="3"/>
  <c r="AM1538" i="3"/>
  <c r="AO1596" i="3"/>
  <c r="AM1641" i="3"/>
  <c r="AU1641" i="3"/>
  <c r="AM1649" i="3"/>
  <c r="AH1650" i="3"/>
  <c r="AS1676" i="3"/>
  <c r="AT1676" i="3" s="1"/>
  <c r="AO1677" i="3"/>
  <c r="AM1678" i="3"/>
  <c r="AO1729" i="3"/>
  <c r="AH1767" i="3"/>
  <c r="AS1833" i="3"/>
  <c r="AT1833" i="3" s="1"/>
  <c r="AM2124" i="3"/>
  <c r="AU2124" i="3"/>
  <c r="AS2185" i="3"/>
  <c r="AT2185" i="3" s="1"/>
  <c r="AS2264" i="3"/>
  <c r="AT2264" i="3" s="1"/>
  <c r="AS1577" i="3"/>
  <c r="AT1577" i="3" s="1"/>
  <c r="AM1580" i="3"/>
  <c r="AO1589" i="3"/>
  <c r="AO1595" i="3"/>
  <c r="AM1596" i="3"/>
  <c r="AU1597" i="3"/>
  <c r="AO1602" i="3"/>
  <c r="AS1606" i="3"/>
  <c r="AT1606" i="3" s="1"/>
  <c r="AO1615" i="3"/>
  <c r="AS1626" i="3"/>
  <c r="AT1626" i="3" s="1"/>
  <c r="AU1628" i="3"/>
  <c r="AU1630" i="3"/>
  <c r="AO1638" i="3"/>
  <c r="AS1647" i="3"/>
  <c r="AT1647" i="3" s="1"/>
  <c r="AS1652" i="3"/>
  <c r="AT1652" i="3" s="1"/>
  <c r="AH1662" i="3"/>
  <c r="AO1663" i="3"/>
  <c r="AU1666" i="3"/>
  <c r="AH1670" i="3"/>
  <c r="AM1677" i="3"/>
  <c r="AH1679" i="3"/>
  <c r="AH1681" i="3"/>
  <c r="AS1682" i="3"/>
  <c r="AT1682" i="3" s="1"/>
  <c r="AO1683" i="3"/>
  <c r="AH1686" i="3"/>
  <c r="AS1689" i="3"/>
  <c r="AT1689" i="3" s="1"/>
  <c r="AO1696" i="3"/>
  <c r="AS1696" i="3"/>
  <c r="AT1696" i="3" s="1"/>
  <c r="AO1698" i="3"/>
  <c r="AS1707" i="3"/>
  <c r="AT1707" i="3" s="1"/>
  <c r="AS1711" i="3"/>
  <c r="AT1711" i="3" s="1"/>
  <c r="AH1714" i="3"/>
  <c r="AO1717" i="3"/>
  <c r="AU1719" i="3"/>
  <c r="AO1722" i="3"/>
  <c r="AO1723" i="3"/>
  <c r="AS1727" i="3"/>
  <c r="AT1727" i="3" s="1"/>
  <c r="AM1731" i="3"/>
  <c r="AU1735" i="3"/>
  <c r="AU1737" i="3"/>
  <c r="AU1742" i="3"/>
  <c r="AO1743" i="3"/>
  <c r="AH1745" i="3"/>
  <c r="AO1748" i="3"/>
  <c r="AH1751" i="3"/>
  <c r="AH1756" i="3"/>
  <c r="AU1759" i="3"/>
  <c r="AS1762" i="3"/>
  <c r="AT1762" i="3" s="1"/>
  <c r="AU1765" i="3"/>
  <c r="AM1766" i="3"/>
  <c r="AS1767" i="3"/>
  <c r="AT1767" i="3" s="1"/>
  <c r="AS1773" i="3"/>
  <c r="AT1773" i="3" s="1"/>
  <c r="AU1779" i="3"/>
  <c r="AO1782" i="3"/>
  <c r="AO1783" i="3"/>
  <c r="AM1790" i="3"/>
  <c r="AU1796" i="3"/>
  <c r="AU1798" i="3"/>
  <c r="AS1801" i="3"/>
  <c r="AT1801" i="3" s="1"/>
  <c r="AM1816" i="3"/>
  <c r="AS1818" i="3"/>
  <c r="AT1818" i="3" s="1"/>
  <c r="AS1823" i="3"/>
  <c r="AT1823" i="3" s="1"/>
  <c r="AU1824" i="3"/>
  <c r="AM1825" i="3"/>
  <c r="AS1828" i="3"/>
  <c r="AT1828" i="3" s="1"/>
  <c r="AH1837" i="3"/>
  <c r="AS1844" i="3"/>
  <c r="AT1844" i="3" s="1"/>
  <c r="AH1850" i="3"/>
  <c r="AO1859" i="3"/>
  <c r="AM1861" i="3"/>
  <c r="AS1865" i="3"/>
  <c r="AT1865" i="3" s="1"/>
  <c r="AO1867" i="3"/>
  <c r="AO1868" i="3"/>
  <c r="AH1872" i="3"/>
  <c r="AO1874" i="3"/>
  <c r="AH1879" i="3"/>
  <c r="AH1890" i="3"/>
  <c r="AS1892" i="3"/>
  <c r="AT1892" i="3" s="1"/>
  <c r="AM1894" i="3"/>
  <c r="AH1896" i="3"/>
  <c r="AS1912" i="3"/>
  <c r="AT1912" i="3" s="1"/>
  <c r="AS1918" i="3"/>
  <c r="AT1918" i="3" s="1"/>
  <c r="AO1926" i="3"/>
  <c r="AO1927" i="3"/>
  <c r="AM1944" i="3"/>
  <c r="AH1966" i="3"/>
  <c r="AS1967" i="3"/>
  <c r="AT1967" i="3" s="1"/>
  <c r="AM1969" i="3"/>
  <c r="AU1969" i="3"/>
  <c r="AS1980" i="3"/>
  <c r="AT1980" i="3" s="1"/>
  <c r="AS1984" i="3"/>
  <c r="AT1984" i="3" s="1"/>
  <c r="AS2007" i="3"/>
  <c r="AT2007" i="3" s="1"/>
  <c r="AS2015" i="3"/>
  <c r="AT2015" i="3" s="1"/>
  <c r="AH2028" i="3"/>
  <c r="AH2048" i="3"/>
  <c r="AH2062" i="3"/>
  <c r="AS2093" i="3"/>
  <c r="AT2093" i="3" s="1"/>
  <c r="AH2100" i="3"/>
  <c r="AM2103" i="3"/>
  <c r="AU2123" i="3"/>
  <c r="AM2123" i="3"/>
  <c r="AM2166" i="3"/>
  <c r="AH2168" i="3"/>
  <c r="AS2169" i="3"/>
  <c r="AT2169" i="3" s="1"/>
  <c r="AM2353" i="3"/>
  <c r="AH2355" i="3"/>
  <c r="AU2779" i="3"/>
  <c r="AM2779" i="3"/>
  <c r="AS1599" i="3"/>
  <c r="AT1599" i="3" s="1"/>
  <c r="AO1600" i="3"/>
  <c r="AU1603" i="3"/>
  <c r="AO1607" i="3"/>
  <c r="AS1607" i="3"/>
  <c r="AT1607" i="3" s="1"/>
  <c r="AU1610" i="3"/>
  <c r="AH1613" i="3"/>
  <c r="AM1616" i="3"/>
  <c r="AO1626" i="3"/>
  <c r="AM1629" i="3"/>
  <c r="AM1630" i="3"/>
  <c r="AU1639" i="3"/>
  <c r="AS1645" i="3"/>
  <c r="AT1645" i="3" s="1"/>
  <c r="AU1648" i="3"/>
  <c r="AM1654" i="3"/>
  <c r="AH1657" i="3"/>
  <c r="AO1659" i="3"/>
  <c r="AM1666" i="3"/>
  <c r="AS1669" i="3"/>
  <c r="AT1669" i="3" s="1"/>
  <c r="AU1672" i="3"/>
  <c r="AM1673" i="3"/>
  <c r="AH1675" i="3"/>
  <c r="AM1684" i="3"/>
  <c r="AO1688" i="3"/>
  <c r="AM1691" i="3"/>
  <c r="AH1694" i="3"/>
  <c r="AM1699" i="3"/>
  <c r="AM1702" i="3"/>
  <c r="AU1708" i="3"/>
  <c r="AH1709" i="3"/>
  <c r="AU1712" i="3"/>
  <c r="AH1725" i="3"/>
  <c r="AM1730" i="3"/>
  <c r="AM1736" i="3"/>
  <c r="AM1737" i="3"/>
  <c r="AH1738" i="3"/>
  <c r="AH1739" i="3"/>
  <c r="AO1742" i="3"/>
  <c r="AM1744" i="3"/>
  <c r="AS1747" i="3"/>
  <c r="AT1747" i="3" s="1"/>
  <c r="AU1756" i="3"/>
  <c r="AM1759" i="3"/>
  <c r="AH1760" i="3"/>
  <c r="AH1761" i="3"/>
  <c r="AO1767" i="3"/>
  <c r="AO1768" i="3"/>
  <c r="AO1775" i="3"/>
  <c r="AM1776" i="3"/>
  <c r="AH1785" i="3"/>
  <c r="AU1788" i="3"/>
  <c r="AM1798" i="3"/>
  <c r="AH1799" i="3"/>
  <c r="AO1801" i="3"/>
  <c r="AS1805" i="3"/>
  <c r="AT1805" i="3" s="1"/>
  <c r="AO1807" i="3"/>
  <c r="AO1808" i="3"/>
  <c r="AH1811" i="3"/>
  <c r="AH1817" i="3"/>
  <c r="AU1817" i="3"/>
  <c r="AU1820" i="3"/>
  <c r="AH1821" i="3"/>
  <c r="AH1822" i="3"/>
  <c r="AO1838" i="3"/>
  <c r="AH1842" i="3"/>
  <c r="AM1846" i="3"/>
  <c r="AH1848" i="3"/>
  <c r="AH1849" i="3"/>
  <c r="AO1857" i="3"/>
  <c r="AO1865" i="3"/>
  <c r="AH1870" i="3"/>
  <c r="AS1872" i="3"/>
  <c r="AT1872" i="3" s="1"/>
  <c r="AS1879" i="3"/>
  <c r="AT1879" i="3" s="1"/>
  <c r="AU1881" i="3"/>
  <c r="AM1888" i="3"/>
  <c r="AH1889" i="3"/>
  <c r="AH1902" i="3"/>
  <c r="AO1903" i="3"/>
  <c r="AH1911" i="3"/>
  <c r="AH1916" i="3"/>
  <c r="AO1917" i="3"/>
  <c r="AO1931" i="3"/>
  <c r="AU1933" i="3"/>
  <c r="AH1936" i="3"/>
  <c r="AU1949" i="3"/>
  <c r="AS1951" i="3"/>
  <c r="AT1951" i="3" s="1"/>
  <c r="AU1953" i="3"/>
  <c r="AM1953" i="3"/>
  <c r="AM1959" i="3"/>
  <c r="AU1972" i="3"/>
  <c r="AH1979" i="3"/>
  <c r="AS1979" i="3"/>
  <c r="AT1979" i="3" s="1"/>
  <c r="AM1987" i="3"/>
  <c r="AS2073" i="3"/>
  <c r="AT2073" i="3" s="1"/>
  <c r="AS2183" i="3"/>
  <c r="AT2183" i="3" s="1"/>
  <c r="AS2208" i="3"/>
  <c r="AT2208" i="3" s="1"/>
  <c r="AS2262" i="3"/>
  <c r="AT2262" i="3" s="1"/>
  <c r="AM2280" i="3"/>
  <c r="AO2280" i="3"/>
  <c r="AU2329" i="3"/>
  <c r="AS2331" i="3"/>
  <c r="AT2331" i="3" s="1"/>
  <c r="AH2336" i="3"/>
  <c r="AU1443" i="3"/>
  <c r="AS1444" i="3"/>
  <c r="AT1444" i="3" s="1"/>
  <c r="AU1448" i="3"/>
  <c r="AO1454" i="3"/>
  <c r="AH1464" i="3"/>
  <c r="AS1465" i="3"/>
  <c r="AT1465" i="3" s="1"/>
  <c r="AU1469" i="3"/>
  <c r="AO1473" i="3"/>
  <c r="AH1482" i="3"/>
  <c r="AH1489" i="3"/>
  <c r="AS1490" i="3"/>
  <c r="AT1490" i="3" s="1"/>
  <c r="AM1505" i="3"/>
  <c r="AM1509" i="3"/>
  <c r="AH1512" i="3"/>
  <c r="AO1520" i="3"/>
  <c r="AU1522" i="3"/>
  <c r="AS1525" i="3"/>
  <c r="AT1525" i="3" s="1"/>
  <c r="AM1529" i="3"/>
  <c r="AM1530" i="3"/>
  <c r="AH1533" i="3"/>
  <c r="AU1554" i="3"/>
  <c r="AS1586" i="3"/>
  <c r="AT1586" i="3" s="1"/>
  <c r="AO1599" i="3"/>
  <c r="AM1601" i="3"/>
  <c r="AM1602" i="3"/>
  <c r="AM1603" i="3"/>
  <c r="AH1604" i="3"/>
  <c r="AU1606" i="3"/>
  <c r="AH1609" i="3"/>
  <c r="AM1610" i="3"/>
  <c r="AS1613" i="3"/>
  <c r="AT1613" i="3" s="1"/>
  <c r="AH1617" i="3"/>
  <c r="AH1618" i="3"/>
  <c r="AS1620" i="3"/>
  <c r="AT1620" i="3" s="1"/>
  <c r="AU1629" i="3"/>
  <c r="AO1635" i="3"/>
  <c r="AO1636" i="3"/>
  <c r="AO1637" i="3"/>
  <c r="AS1641" i="3"/>
  <c r="AT1641" i="3" s="1"/>
  <c r="AH1649" i="3"/>
  <c r="AO1651" i="3"/>
  <c r="AS1657" i="3"/>
  <c r="AT1657" i="3" s="1"/>
  <c r="AU1660" i="3"/>
  <c r="AH1661" i="3"/>
  <c r="AS1661" i="3"/>
  <c r="AT1661" i="3" s="1"/>
  <c r="AO1662" i="3"/>
  <c r="AM1663" i="3"/>
  <c r="AM1665" i="3"/>
  <c r="AH1667" i="3"/>
  <c r="AS1668" i="3"/>
  <c r="AT1668" i="3" s="1"/>
  <c r="AO1669" i="3"/>
  <c r="AO1670" i="3"/>
  <c r="AM1671" i="3"/>
  <c r="AS1675" i="3"/>
  <c r="AT1675" i="3" s="1"/>
  <c r="AH1678" i="3"/>
  <c r="AO1681" i="3"/>
  <c r="AS1681" i="3"/>
  <c r="AT1681" i="3" s="1"/>
  <c r="AH1685" i="3"/>
  <c r="AS1686" i="3"/>
  <c r="AT1686" i="3" s="1"/>
  <c r="AU1689" i="3"/>
  <c r="AO1695" i="3"/>
  <c r="AH1700" i="3"/>
  <c r="AS1706" i="3"/>
  <c r="AT1706" i="3" s="1"/>
  <c r="AM1712" i="3"/>
  <c r="AS1713" i="3"/>
  <c r="AT1713" i="3" s="1"/>
  <c r="AO1715" i="3"/>
  <c r="AM1716" i="3"/>
  <c r="AS1720" i="3"/>
  <c r="AT1720" i="3" s="1"/>
  <c r="AM1722" i="3"/>
  <c r="AM1723" i="3"/>
  <c r="AS1741" i="3"/>
  <c r="AT1741" i="3" s="1"/>
  <c r="AO1747" i="3"/>
  <c r="AH1750" i="3"/>
  <c r="AO1751" i="3"/>
  <c r="AH1754" i="3"/>
  <c r="AM1758" i="3"/>
  <c r="AS1761" i="3"/>
  <c r="AT1761" i="3" s="1"/>
  <c r="AS1772" i="3"/>
  <c r="AT1772" i="3" s="1"/>
  <c r="AM1775" i="3"/>
  <c r="AM1777" i="3"/>
  <c r="AS1780" i="3"/>
  <c r="AT1780" i="3" s="1"/>
  <c r="AM1782" i="3"/>
  <c r="AM1783" i="3"/>
  <c r="AM1797" i="3"/>
  <c r="AH1805" i="3"/>
  <c r="AS1806" i="3"/>
  <c r="AT1806" i="3" s="1"/>
  <c r="AU1808" i="3"/>
  <c r="AM1809" i="3"/>
  <c r="AH1815" i="3"/>
  <c r="AU1818" i="3"/>
  <c r="AM1819" i="3"/>
  <c r="AS1822" i="3"/>
  <c r="AT1822" i="3" s="1"/>
  <c r="AU1829" i="3"/>
  <c r="AH1830" i="3"/>
  <c r="AU1834" i="3"/>
  <c r="AU1835" i="3"/>
  <c r="AO1837" i="3"/>
  <c r="AU1839" i="3"/>
  <c r="AS1842" i="3"/>
  <c r="AT1842" i="3" s="1"/>
  <c r="AO1844" i="3"/>
  <c r="AO1851" i="3"/>
  <c r="AS1871" i="3"/>
  <c r="AT1871" i="3" s="1"/>
  <c r="AO1872" i="3"/>
  <c r="AU1873" i="3"/>
  <c r="AU1875" i="3"/>
  <c r="AS1878" i="3"/>
  <c r="AT1878" i="3" s="1"/>
  <c r="AM1881" i="3"/>
  <c r="AH1882" i="3"/>
  <c r="AS1884" i="3"/>
  <c r="AT1884" i="3" s="1"/>
  <c r="AM1886" i="3"/>
  <c r="AS1889" i="3"/>
  <c r="AT1889" i="3" s="1"/>
  <c r="AS1895" i="3"/>
  <c r="AT1895" i="3" s="1"/>
  <c r="AO1896" i="3"/>
  <c r="AU1899" i="3"/>
  <c r="AS1907" i="3"/>
  <c r="AT1907" i="3" s="1"/>
  <c r="AM1914" i="3"/>
  <c r="AO1918" i="3"/>
  <c r="AM1920" i="3"/>
  <c r="AM1933" i="3"/>
  <c r="AH1934" i="3"/>
  <c r="AS1936" i="3"/>
  <c r="AT1936" i="3" s="1"/>
  <c r="AS1946" i="3"/>
  <c r="AT1946" i="3" s="1"/>
  <c r="AH1960" i="3"/>
  <c r="AM1963" i="3"/>
  <c r="AS1975" i="3"/>
  <c r="AT1975" i="3" s="1"/>
  <c r="AH1981" i="3"/>
  <c r="AS2001" i="3"/>
  <c r="AT2001" i="3" s="1"/>
  <c r="AS2002" i="3"/>
  <c r="AT2002" i="3" s="1"/>
  <c r="AM2004" i="3"/>
  <c r="AU2015" i="3"/>
  <c r="AS2017" i="3"/>
  <c r="AT2017" i="3" s="1"/>
  <c r="AM2041" i="3"/>
  <c r="AO2053" i="3"/>
  <c r="AS2056" i="3"/>
  <c r="AT2056" i="3" s="1"/>
  <c r="AM2059" i="3"/>
  <c r="AH2061" i="3"/>
  <c r="AH2072" i="3"/>
  <c r="AU2083" i="3"/>
  <c r="AO2089" i="3"/>
  <c r="AU2106" i="3"/>
  <c r="AM2106" i="3"/>
  <c r="AM2143" i="3"/>
  <c r="AM2165" i="3"/>
  <c r="AO2182" i="3"/>
  <c r="AH2182" i="3"/>
  <c r="AH2311" i="3"/>
  <c r="AH2318" i="3"/>
  <c r="AH2436" i="3"/>
  <c r="AU1825" i="3"/>
  <c r="AO1826" i="3"/>
  <c r="AU1833" i="3"/>
  <c r="AO1842" i="3"/>
  <c r="AO1856" i="3"/>
  <c r="AO1864" i="3"/>
  <c r="AU1868" i="3"/>
  <c r="AO1871" i="3"/>
  <c r="AO1878" i="3"/>
  <c r="AO1890" i="3"/>
  <c r="AO1891" i="3"/>
  <c r="AU1897" i="3"/>
  <c r="AM1897" i="3"/>
  <c r="AO1902" i="3"/>
  <c r="AO1907" i="3"/>
  <c r="AU1908" i="3"/>
  <c r="AO1923" i="3"/>
  <c r="AU1927" i="3"/>
  <c r="AM1927" i="3"/>
  <c r="AU1948" i="3"/>
  <c r="AM1948" i="3"/>
  <c r="AO1975" i="3"/>
  <c r="AO1978" i="3"/>
  <c r="AH1978" i="3"/>
  <c r="AO2016" i="3"/>
  <c r="AH2016" i="3"/>
  <c r="AU2126" i="3"/>
  <c r="AU2138" i="3"/>
  <c r="AM2138" i="3"/>
  <c r="AO2138" i="3"/>
  <c r="AM2228" i="3"/>
  <c r="AU2228" i="3"/>
  <c r="AU2410" i="3"/>
  <c r="AM2410" i="3"/>
  <c r="AO1464" i="3"/>
  <c r="AS1464" i="3"/>
  <c r="AT1464" i="3" s="1"/>
  <c r="AM1473" i="3"/>
  <c r="AM1474" i="3"/>
  <c r="AH1475" i="3"/>
  <c r="AM1476" i="3"/>
  <c r="AH1477" i="3"/>
  <c r="AH1478" i="3"/>
  <c r="AH1481" i="3"/>
  <c r="AU1486" i="3"/>
  <c r="AH1492" i="3"/>
  <c r="AU1496" i="3"/>
  <c r="AO1501" i="3"/>
  <c r="AS1506" i="3"/>
  <c r="AT1506" i="3" s="1"/>
  <c r="AH1510" i="3"/>
  <c r="AU1511" i="3"/>
  <c r="AS1518" i="3"/>
  <c r="AT1518" i="3" s="1"/>
  <c r="AO1524" i="3"/>
  <c r="AM1527" i="3"/>
  <c r="AH1532" i="3"/>
  <c r="AH1538" i="3"/>
  <c r="AS1539" i="3"/>
  <c r="AT1539" i="3" s="1"/>
  <c r="AO1542" i="3"/>
  <c r="AU1545" i="3"/>
  <c r="AS1551" i="3"/>
  <c r="AT1551" i="3" s="1"/>
  <c r="AO1552" i="3"/>
  <c r="AU1555" i="3"/>
  <c r="AM1561" i="3"/>
  <c r="AH1562" i="3"/>
  <c r="AH1564" i="3"/>
  <c r="AS1571" i="3"/>
  <c r="AT1571" i="3" s="1"/>
  <c r="AH1589" i="3"/>
  <c r="AS1592" i="3"/>
  <c r="AT1592" i="3" s="1"/>
  <c r="AM1594" i="3"/>
  <c r="AM1600" i="3"/>
  <c r="AO1604" i="3"/>
  <c r="AU1607" i="3"/>
  <c r="AS1611" i="3"/>
  <c r="AT1611" i="3" s="1"/>
  <c r="AH1616" i="3"/>
  <c r="AS1619" i="3"/>
  <c r="AT1619" i="3" s="1"/>
  <c r="AU1621" i="3"/>
  <c r="AU1624" i="3"/>
  <c r="AS1633" i="3"/>
  <c r="AT1633" i="3" s="1"/>
  <c r="AO1634" i="3"/>
  <c r="AM1637" i="3"/>
  <c r="AU1642" i="3"/>
  <c r="AH1648" i="3"/>
  <c r="AS1648" i="3"/>
  <c r="AT1648" i="3" s="1"/>
  <c r="AO1649" i="3"/>
  <c r="AS1655" i="3"/>
  <c r="AT1655" i="3" s="1"/>
  <c r="AM1659" i="3"/>
  <c r="AM1662" i="3"/>
  <c r="AS1674" i="3"/>
  <c r="AT1674" i="3" s="1"/>
  <c r="AH1677" i="3"/>
  <c r="AS1678" i="3"/>
  <c r="AT1678" i="3" s="1"/>
  <c r="AO1680" i="3"/>
  <c r="AS1684" i="3"/>
  <c r="AT1684" i="3" s="1"/>
  <c r="AO1685" i="3"/>
  <c r="AM1686" i="3"/>
  <c r="AM1688" i="3"/>
  <c r="AS1692" i="3"/>
  <c r="AT1692" i="3" s="1"/>
  <c r="AS1693" i="3"/>
  <c r="AT1693" i="3" s="1"/>
  <c r="AH1699" i="3"/>
  <c r="AU1699" i="3"/>
  <c r="AH1702" i="3"/>
  <c r="AH1703" i="3"/>
  <c r="AU1714" i="3"/>
  <c r="AH1724" i="3"/>
  <c r="AS1725" i="3"/>
  <c r="AT1725" i="3" s="1"/>
  <c r="AH1729" i="3"/>
  <c r="AS1732" i="3"/>
  <c r="AT1732" i="3" s="1"/>
  <c r="AS1738" i="3"/>
  <c r="AT1738" i="3" s="1"/>
  <c r="AU1741" i="3"/>
  <c r="AH1749" i="3"/>
  <c r="AO1750" i="3"/>
  <c r="AU1752" i="3"/>
  <c r="AS1754" i="3"/>
  <c r="AT1754" i="3" s="1"/>
  <c r="AO1755" i="3"/>
  <c r="AS1758" i="3"/>
  <c r="AT1758" i="3" s="1"/>
  <c r="AO1773" i="3"/>
  <c r="AH1777" i="3"/>
  <c r="AH1784" i="3"/>
  <c r="AS1792" i="3"/>
  <c r="AT1792" i="3" s="1"/>
  <c r="AU1807" i="3"/>
  <c r="AS1810" i="3"/>
  <c r="AT1810" i="3" s="1"/>
  <c r="AU1813" i="3"/>
  <c r="AH1820" i="3"/>
  <c r="AO1823" i="3"/>
  <c r="AM1827" i="3"/>
  <c r="AM1833" i="3"/>
  <c r="AH1834" i="3"/>
  <c r="AM1838" i="3"/>
  <c r="AH1846" i="3"/>
  <c r="AU1850" i="3"/>
  <c r="AH1853" i="3"/>
  <c r="AO1855" i="3"/>
  <c r="AM1857" i="3"/>
  <c r="AM1865" i="3"/>
  <c r="AM1868" i="3"/>
  <c r="AH1869" i="3"/>
  <c r="AH1881" i="3"/>
  <c r="AS1881" i="3"/>
  <c r="AT1881" i="3" s="1"/>
  <c r="AS1888" i="3"/>
  <c r="AT1888" i="3" s="1"/>
  <c r="AM1891" i="3"/>
  <c r="AM1903" i="3"/>
  <c r="AH1909" i="3"/>
  <c r="AS1922" i="3"/>
  <c r="AT1922" i="3" s="1"/>
  <c r="AS1933" i="3"/>
  <c r="AT1933" i="3" s="1"/>
  <c r="AS1938" i="3"/>
  <c r="AT1938" i="3" s="1"/>
  <c r="AO1939" i="3"/>
  <c r="AO1954" i="3"/>
  <c r="AH1958" i="3"/>
  <c r="AS1974" i="3"/>
  <c r="AT1974" i="3" s="1"/>
  <c r="AH1990" i="3"/>
  <c r="AO1992" i="3"/>
  <c r="AU1995" i="3"/>
  <c r="AM2003" i="3"/>
  <c r="AH2041" i="3"/>
  <c r="AH2078" i="3"/>
  <c r="AM2089" i="3"/>
  <c r="AM2105" i="3"/>
  <c r="AH2106" i="3"/>
  <c r="AH2159" i="3"/>
  <c r="AS2181" i="3"/>
  <c r="AT2181" i="3" s="1"/>
  <c r="AS2225" i="3"/>
  <c r="AT2225" i="3" s="1"/>
  <c r="AM2227" i="3"/>
  <c r="AH2248" i="3"/>
  <c r="AM2279" i="3"/>
  <c r="AU2384" i="3"/>
  <c r="AS1492" i="3"/>
  <c r="AT1492" i="3" s="1"/>
  <c r="AS1494" i="3"/>
  <c r="AT1494" i="3" s="1"/>
  <c r="AH1497" i="3"/>
  <c r="AH1499" i="3"/>
  <c r="AS1500" i="3"/>
  <c r="AT1500" i="3" s="1"/>
  <c r="AM1501" i="3"/>
  <c r="AH1504" i="3"/>
  <c r="AS1505" i="3"/>
  <c r="AT1505" i="3" s="1"/>
  <c r="AO1506" i="3"/>
  <c r="AU1509" i="3"/>
  <c r="AU1513" i="3"/>
  <c r="AM1515" i="3"/>
  <c r="AH1516" i="3"/>
  <c r="AH1517" i="3"/>
  <c r="AS1522" i="3"/>
  <c r="AT1522" i="3" s="1"/>
  <c r="AH1527" i="3"/>
  <c r="AS1532" i="3"/>
  <c r="AT1532" i="3" s="1"/>
  <c r="AH1537" i="3"/>
  <c r="AM1544" i="3"/>
  <c r="AH1546" i="3"/>
  <c r="AU1553" i="3"/>
  <c r="AH1554" i="3"/>
  <c r="AS1558" i="3"/>
  <c r="AT1558" i="3" s="1"/>
  <c r="AU1567" i="3"/>
  <c r="AO1571" i="3"/>
  <c r="AM1573" i="3"/>
  <c r="AM1574" i="3"/>
  <c r="AS1578" i="3"/>
  <c r="AT1578" i="3" s="1"/>
  <c r="AO1582" i="3"/>
  <c r="AO1583" i="3"/>
  <c r="AS1590" i="3"/>
  <c r="AT1590" i="3" s="1"/>
  <c r="AO1592" i="3"/>
  <c r="AM1599" i="3"/>
  <c r="AM1607" i="3"/>
  <c r="AM1614" i="3"/>
  <c r="AS1617" i="3"/>
  <c r="AT1617" i="3" s="1"/>
  <c r="AO1619" i="3"/>
  <c r="AM1622" i="3"/>
  <c r="AM1624" i="3"/>
  <c r="AS1631" i="3"/>
  <c r="AT1631" i="3" s="1"/>
  <c r="AH1639" i="3"/>
  <c r="AS1640" i="3"/>
  <c r="AT1640" i="3" s="1"/>
  <c r="AM1643" i="3"/>
  <c r="AM1651" i="3"/>
  <c r="AH1653" i="3"/>
  <c r="AS1654" i="3"/>
  <c r="AT1654" i="3" s="1"/>
  <c r="AO1655" i="3"/>
  <c r="AO1656" i="3"/>
  <c r="AM1657" i="3"/>
  <c r="AS1666" i="3"/>
  <c r="AT1666" i="3" s="1"/>
  <c r="AU1681" i="3"/>
  <c r="AU1686" i="3"/>
  <c r="AH1689" i="3"/>
  <c r="AH1690" i="3"/>
  <c r="AS1691" i="3"/>
  <c r="AT1691" i="3" s="1"/>
  <c r="AO1692" i="3"/>
  <c r="AO1693" i="3"/>
  <c r="AM1694" i="3"/>
  <c r="AM1695" i="3"/>
  <c r="AS1703" i="3"/>
  <c r="AT1703" i="3" s="1"/>
  <c r="AH1717" i="3"/>
  <c r="AO1719" i="3"/>
  <c r="AH1728" i="3"/>
  <c r="AS1728" i="3"/>
  <c r="AT1728" i="3" s="1"/>
  <c r="AS1736" i="3"/>
  <c r="AT1736" i="3" s="1"/>
  <c r="AS1744" i="3"/>
  <c r="AT1744" i="3" s="1"/>
  <c r="AS1749" i="3"/>
  <c r="AT1749" i="3" s="1"/>
  <c r="AU1751" i="3"/>
  <c r="AH1753" i="3"/>
  <c r="AM1756" i="3"/>
  <c r="AH1758" i="3"/>
  <c r="AS1765" i="3"/>
  <c r="AT1765" i="3" s="1"/>
  <c r="AS1769" i="3"/>
  <c r="AT1769" i="3" s="1"/>
  <c r="AH1788" i="3"/>
  <c r="AS1788" i="3"/>
  <c r="AT1788" i="3" s="1"/>
  <c r="AO1789" i="3"/>
  <c r="AO1790" i="3"/>
  <c r="AS1797" i="3"/>
  <c r="AT1797" i="3" s="1"/>
  <c r="AO1800" i="3"/>
  <c r="AH1801" i="3"/>
  <c r="AU1806" i="3"/>
  <c r="AM1807" i="3"/>
  <c r="AO1810" i="3"/>
  <c r="AU1812" i="3"/>
  <c r="AH1814" i="3"/>
  <c r="AO1816" i="3"/>
  <c r="AH1819" i="3"/>
  <c r="AS1819" i="3"/>
  <c r="AT1819" i="3" s="1"/>
  <c r="AO1825" i="3"/>
  <c r="AM1826" i="3"/>
  <c r="AH1833" i="3"/>
  <c r="AS1836" i="3"/>
  <c r="AT1836" i="3" s="1"/>
  <c r="AM1837" i="3"/>
  <c r="AH1839" i="3"/>
  <c r="AS1839" i="3"/>
  <c r="AT1839" i="3" s="1"/>
  <c r="AS1841" i="3"/>
  <c r="AT1841" i="3" s="1"/>
  <c r="AM1844" i="3"/>
  <c r="AS1860" i="3"/>
  <c r="AT1860" i="3" s="1"/>
  <c r="AS1861" i="3"/>
  <c r="AT1861" i="3" s="1"/>
  <c r="AM1872" i="3"/>
  <c r="AH1875" i="3"/>
  <c r="AS1875" i="3"/>
  <c r="AT1875" i="3" s="1"/>
  <c r="AS1877" i="3"/>
  <c r="AT1877" i="3" s="1"/>
  <c r="AM1879" i="3"/>
  <c r="AH1885" i="3"/>
  <c r="AH1886" i="3"/>
  <c r="AO1894" i="3"/>
  <c r="AM1896" i="3"/>
  <c r="AS1897" i="3"/>
  <c r="AT1897" i="3" s="1"/>
  <c r="AS1900" i="3"/>
  <c r="AT1900" i="3" s="1"/>
  <c r="AH1904" i="3"/>
  <c r="AS1904" i="3"/>
  <c r="AT1904" i="3" s="1"/>
  <c r="AS1905" i="3"/>
  <c r="AT1905" i="3" s="1"/>
  <c r="AO1906" i="3"/>
  <c r="AS1909" i="3"/>
  <c r="AT1909" i="3" s="1"/>
  <c r="AO1910" i="3"/>
  <c r="AO1915" i="3"/>
  <c r="AM1918" i="3"/>
  <c r="AH1920" i="3"/>
  <c r="AS1927" i="3"/>
  <c r="AT1927" i="3" s="1"/>
  <c r="AS1929" i="3"/>
  <c r="AT1929" i="3" s="1"/>
  <c r="AM1940" i="3"/>
  <c r="AS1959" i="3"/>
  <c r="AT1959" i="3" s="1"/>
  <c r="AH1972" i="3"/>
  <c r="AS1973" i="3"/>
  <c r="AT1973" i="3" s="1"/>
  <c r="AM1989" i="3"/>
  <c r="AS1991" i="3"/>
  <c r="AT1991" i="3" s="1"/>
  <c r="AM1995" i="3"/>
  <c r="AS1997" i="3"/>
  <c r="AT1997" i="3" s="1"/>
  <c r="AH2011" i="3"/>
  <c r="AO2014" i="3"/>
  <c r="AH2023" i="3"/>
  <c r="AM2031" i="3"/>
  <c r="AS2032" i="3"/>
  <c r="AT2032" i="3" s="1"/>
  <c r="AO2037" i="3"/>
  <c r="AH2087" i="3"/>
  <c r="AS2095" i="3"/>
  <c r="AT2095" i="3" s="1"/>
  <c r="AU2104" i="3"/>
  <c r="AM2189" i="3"/>
  <c r="AU2189" i="3"/>
  <c r="AS2202" i="3"/>
  <c r="AT2202" i="3" s="1"/>
  <c r="AM2267" i="3"/>
  <c r="AS2269" i="3"/>
  <c r="AT2269" i="3" s="1"/>
  <c r="AM2271" i="3"/>
  <c r="AM2009" i="3"/>
  <c r="AH2015" i="3"/>
  <c r="AH2021" i="3"/>
  <c r="AU2036" i="3"/>
  <c r="AH2042" i="3"/>
  <c r="AS2045" i="3"/>
  <c r="AT2045" i="3" s="1"/>
  <c r="AH2049" i="3"/>
  <c r="AH2055" i="3"/>
  <c r="AO2056" i="3"/>
  <c r="AM2058" i="3"/>
  <c r="AU2061" i="3"/>
  <c r="AU2062" i="3"/>
  <c r="AH2065" i="3"/>
  <c r="AH2079" i="3"/>
  <c r="AM2084" i="3"/>
  <c r="AM2085" i="3"/>
  <c r="AH2086" i="3"/>
  <c r="AM2090" i="3"/>
  <c r="AM2091" i="3"/>
  <c r="AS2094" i="3"/>
  <c r="AT2094" i="3" s="1"/>
  <c r="AU2096" i="3"/>
  <c r="AH2099" i="3"/>
  <c r="AS2101" i="3"/>
  <c r="AT2101" i="3" s="1"/>
  <c r="AH2107" i="3"/>
  <c r="AH2108" i="3"/>
  <c r="AS2109" i="3"/>
  <c r="AT2109" i="3" s="1"/>
  <c r="AS2114" i="3"/>
  <c r="AT2114" i="3" s="1"/>
  <c r="AS2119" i="3"/>
  <c r="AT2119" i="3" s="1"/>
  <c r="AO2127" i="3"/>
  <c r="AU2135" i="3"/>
  <c r="AU2142" i="3"/>
  <c r="AU2153" i="3"/>
  <c r="AM2153" i="3"/>
  <c r="AS2159" i="3"/>
  <c r="AT2159" i="3" s="1"/>
  <c r="AM2163" i="3"/>
  <c r="AH2167" i="3"/>
  <c r="AS2168" i="3"/>
  <c r="AT2168" i="3" s="1"/>
  <c r="AH2181" i="3"/>
  <c r="AM2223" i="3"/>
  <c r="AM2246" i="3"/>
  <c r="AS2249" i="3"/>
  <c r="AT2249" i="3" s="1"/>
  <c r="AH2262" i="3"/>
  <c r="AU2283" i="3"/>
  <c r="AH2284" i="3"/>
  <c r="AH2294" i="3"/>
  <c r="AH2305" i="3"/>
  <c r="AH2306" i="3"/>
  <c r="AU2309" i="3"/>
  <c r="AM2309" i="3"/>
  <c r="AS2311" i="3"/>
  <c r="AT2311" i="3" s="1"/>
  <c r="AS2318" i="3"/>
  <c r="AT2318" i="3" s="1"/>
  <c r="AH2330" i="3"/>
  <c r="AS2330" i="3"/>
  <c r="AT2330" i="3" s="1"/>
  <c r="AU2435" i="3"/>
  <c r="AM2435" i="3"/>
  <c r="AU2451" i="3"/>
  <c r="AM2451" i="3"/>
  <c r="AO2494" i="3"/>
  <c r="AM2639" i="3"/>
  <c r="AO2639" i="3"/>
  <c r="AU2861" i="3"/>
  <c r="AM2861" i="3"/>
  <c r="AU1940" i="3"/>
  <c r="AU1947" i="3"/>
  <c r="AH1957" i="3"/>
  <c r="AS1960" i="3"/>
  <c r="AT1960" i="3" s="1"/>
  <c r="AO1967" i="3"/>
  <c r="AH1971" i="3"/>
  <c r="AS1971" i="3"/>
  <c r="AT1971" i="3" s="1"/>
  <c r="AH1983" i="3"/>
  <c r="AS1990" i="3"/>
  <c r="AT1990" i="3" s="1"/>
  <c r="AM1993" i="3"/>
  <c r="AM1994" i="3"/>
  <c r="AH1995" i="3"/>
  <c r="AH1996" i="3"/>
  <c r="AH2000" i="3"/>
  <c r="AS2011" i="3"/>
  <c r="AT2011" i="3" s="1"/>
  <c r="AU2013" i="3"/>
  <c r="AS2014" i="3"/>
  <c r="AT2014" i="3" s="1"/>
  <c r="AS2024" i="3"/>
  <c r="AT2024" i="3" s="1"/>
  <c r="AU2026" i="3"/>
  <c r="AS2028" i="3"/>
  <c r="AT2028" i="3" s="1"/>
  <c r="AO2032" i="3"/>
  <c r="AM2036" i="3"/>
  <c r="AO2044" i="3"/>
  <c r="AS2044" i="3"/>
  <c r="AT2044" i="3" s="1"/>
  <c r="AU2057" i="3"/>
  <c r="AH2059" i="3"/>
  <c r="AO2062" i="3"/>
  <c r="AS2062" i="3"/>
  <c r="AT2062" i="3" s="1"/>
  <c r="AM2069" i="3"/>
  <c r="AM2070" i="3"/>
  <c r="AH2071" i="3"/>
  <c r="AM2076" i="3"/>
  <c r="AS2079" i="3"/>
  <c r="AT2079" i="3" s="1"/>
  <c r="AS2099" i="3"/>
  <c r="AT2099" i="3" s="1"/>
  <c r="AS2100" i="3"/>
  <c r="AT2100" i="3" s="1"/>
  <c r="AS2113" i="3"/>
  <c r="AT2113" i="3" s="1"/>
  <c r="AO2114" i="3"/>
  <c r="AH2118" i="3"/>
  <c r="AO2120" i="3"/>
  <c r="AM2135" i="3"/>
  <c r="AH2136" i="3"/>
  <c r="AM2142" i="3"/>
  <c r="AH2143" i="3"/>
  <c r="AH2144" i="3"/>
  <c r="AS2145" i="3"/>
  <c r="AT2145" i="3" s="1"/>
  <c r="AO2159" i="3"/>
  <c r="AU2171" i="3"/>
  <c r="AH2174" i="3"/>
  <c r="AU2178" i="3"/>
  <c r="AU2184" i="3"/>
  <c r="AH2191" i="3"/>
  <c r="AS2201" i="3"/>
  <c r="AT2201" i="3" s="1"/>
  <c r="AH2205" i="3"/>
  <c r="AM2218" i="3"/>
  <c r="AO2221" i="3"/>
  <c r="AU2241" i="3"/>
  <c r="AH2247" i="3"/>
  <c r="AH2256" i="3"/>
  <c r="AM2260" i="3"/>
  <c r="AH2280" i="3"/>
  <c r="AM2297" i="3"/>
  <c r="AM2316" i="3"/>
  <c r="AS2326" i="3"/>
  <c r="AT2326" i="3" s="1"/>
  <c r="AH2351" i="3"/>
  <c r="AM2363" i="3"/>
  <c r="AM2368" i="3"/>
  <c r="AH2381" i="3"/>
  <c r="AO2577" i="3"/>
  <c r="AH1894" i="3"/>
  <c r="AM1899" i="3"/>
  <c r="AS1903" i="3"/>
  <c r="AT1903" i="3" s="1"/>
  <c r="AH1908" i="3"/>
  <c r="AO1909" i="3"/>
  <c r="AM1912" i="3"/>
  <c r="AO1916" i="3"/>
  <c r="AO1924" i="3"/>
  <c r="AS1931" i="3"/>
  <c r="AT1931" i="3" s="1"/>
  <c r="AU1939" i="3"/>
  <c r="AM1947" i="3"/>
  <c r="AH1948" i="3"/>
  <c r="AS1950" i="3"/>
  <c r="AT1950" i="3" s="1"/>
  <c r="AM1952" i="3"/>
  <c r="AH1954" i="3"/>
  <c r="AS1956" i="3"/>
  <c r="AT1956" i="3" s="1"/>
  <c r="AO1958" i="3"/>
  <c r="AS1958" i="3"/>
  <c r="AT1958" i="3" s="1"/>
  <c r="AO1960" i="3"/>
  <c r="AS1966" i="3"/>
  <c r="AT1966" i="3" s="1"/>
  <c r="AH1970" i="3"/>
  <c r="AM1973" i="3"/>
  <c r="AM1980" i="3"/>
  <c r="AS1981" i="3"/>
  <c r="AT1981" i="3" s="1"/>
  <c r="AU1982" i="3"/>
  <c r="AS1983" i="3"/>
  <c r="AT1983" i="3" s="1"/>
  <c r="AH1988" i="3"/>
  <c r="AO1990" i="3"/>
  <c r="AS1995" i="3"/>
  <c r="AT1995" i="3" s="1"/>
  <c r="AS1996" i="3"/>
  <c r="AT1996" i="3" s="1"/>
  <c r="AM1998" i="3"/>
  <c r="AM2002" i="3"/>
  <c r="AH2006" i="3"/>
  <c r="AO2011" i="3"/>
  <c r="AH2014" i="3"/>
  <c r="AH2020" i="3"/>
  <c r="AM2024" i="3"/>
  <c r="AH2030" i="3"/>
  <c r="AS2041" i="3"/>
  <c r="AT2041" i="3" s="1"/>
  <c r="AO2043" i="3"/>
  <c r="AS2043" i="3"/>
  <c r="AT2043" i="3" s="1"/>
  <c r="AU2044" i="3"/>
  <c r="AS2048" i="3"/>
  <c r="AT2048" i="3" s="1"/>
  <c r="AO2049" i="3"/>
  <c r="AU2051" i="3"/>
  <c r="AH2052" i="3"/>
  <c r="AU2054" i="3"/>
  <c r="AU2067" i="3"/>
  <c r="AO2079" i="3"/>
  <c r="AM2081" i="3"/>
  <c r="AS2085" i="3"/>
  <c r="AT2085" i="3" s="1"/>
  <c r="AS2086" i="3"/>
  <c r="AT2086" i="3" s="1"/>
  <c r="AM2094" i="3"/>
  <c r="AM2114" i="3"/>
  <c r="AU2115" i="3"/>
  <c r="AH2116" i="3"/>
  <c r="AH2117" i="3"/>
  <c r="AS2118" i="3"/>
  <c r="AT2118" i="3" s="1"/>
  <c r="AO2125" i="3"/>
  <c r="AH2129" i="3"/>
  <c r="AM2134" i="3"/>
  <c r="AH2135" i="3"/>
  <c r="AM2157" i="3"/>
  <c r="AH2189" i="3"/>
  <c r="AU2194" i="3"/>
  <c r="AH2196" i="3"/>
  <c r="AS2197" i="3"/>
  <c r="AT2197" i="3" s="1"/>
  <c r="AH2200" i="3"/>
  <c r="AU2202" i="3"/>
  <c r="AM2203" i="3"/>
  <c r="AS2206" i="3"/>
  <c r="AT2206" i="3" s="1"/>
  <c r="AS2215" i="3"/>
  <c r="AT2215" i="3" s="1"/>
  <c r="AU2216" i="3"/>
  <c r="AU2222" i="3"/>
  <c r="AM2222" i="3"/>
  <c r="AO2229" i="3"/>
  <c r="AU2235" i="3"/>
  <c r="AU2244" i="3"/>
  <c r="AM2245" i="3"/>
  <c r="AS2247" i="3"/>
  <c r="AT2247" i="3" s="1"/>
  <c r="AH2261" i="3"/>
  <c r="AS2275" i="3"/>
  <c r="AT2275" i="3" s="1"/>
  <c r="AH2293" i="3"/>
  <c r="AU2300" i="3"/>
  <c r="AO2301" i="3"/>
  <c r="AH2304" i="3"/>
  <c r="AM2315" i="3"/>
  <c r="AO2315" i="3"/>
  <c r="AS2325" i="3"/>
  <c r="AT2325" i="3" s="1"/>
  <c r="AH2364" i="3"/>
  <c r="AS2365" i="3"/>
  <c r="AT2365" i="3" s="1"/>
  <c r="AM2741" i="3"/>
  <c r="AO2741" i="3"/>
  <c r="AU1997" i="3"/>
  <c r="AO2000" i="3"/>
  <c r="AU2001" i="3"/>
  <c r="AU2006" i="3"/>
  <c r="AO2027" i="3"/>
  <c r="AU2033" i="3"/>
  <c r="AU2050" i="3"/>
  <c r="AO2073" i="3"/>
  <c r="AO2099" i="3"/>
  <c r="AO2109" i="3"/>
  <c r="AO2151" i="3"/>
  <c r="AU2157" i="3"/>
  <c r="AO2175" i="3"/>
  <c r="AU2193" i="3"/>
  <c r="AU2208" i="3"/>
  <c r="AM2208" i="3"/>
  <c r="AO2272" i="3"/>
  <c r="AU2535" i="3"/>
  <c r="AM2535" i="3"/>
  <c r="AU2630" i="3"/>
  <c r="AM2630" i="3"/>
  <c r="AS1947" i="3"/>
  <c r="AT1947" i="3" s="1"/>
  <c r="AS1954" i="3"/>
  <c r="AT1954" i="3" s="1"/>
  <c r="AO1955" i="3"/>
  <c r="AO1964" i="3"/>
  <c r="AM1967" i="3"/>
  <c r="AS1977" i="3"/>
  <c r="AT1977" i="3" s="1"/>
  <c r="AO1982" i="3"/>
  <c r="AM1984" i="3"/>
  <c r="AH1987" i="3"/>
  <c r="AO1989" i="3"/>
  <c r="AH1992" i="3"/>
  <c r="AH1994" i="3"/>
  <c r="AS1999" i="3"/>
  <c r="AT1999" i="3" s="1"/>
  <c r="AU2005" i="3"/>
  <c r="AS2006" i="3"/>
  <c r="AT2006" i="3" s="1"/>
  <c r="AO2022" i="3"/>
  <c r="AU2024" i="3"/>
  <c r="AH2025" i="3"/>
  <c r="AH2026" i="3"/>
  <c r="AM2028" i="3"/>
  <c r="AU2029" i="3"/>
  <c r="AM2032" i="3"/>
  <c r="AM2033" i="3"/>
  <c r="AH2034" i="3"/>
  <c r="AS2047" i="3"/>
  <c r="AT2047" i="3" s="1"/>
  <c r="AM2050" i="3"/>
  <c r="AO2054" i="3"/>
  <c r="AS2059" i="3"/>
  <c r="AT2059" i="3" s="1"/>
  <c r="AO2061" i="3"/>
  <c r="AH2064" i="3"/>
  <c r="AS2064" i="3"/>
  <c r="AT2064" i="3" s="1"/>
  <c r="AM2066" i="3"/>
  <c r="AO2071" i="3"/>
  <c r="AM2073" i="3"/>
  <c r="AM2074" i="3"/>
  <c r="AH2076" i="3"/>
  <c r="AS2077" i="3"/>
  <c r="AT2077" i="3" s="1"/>
  <c r="AS2083" i="3"/>
  <c r="AT2083" i="3" s="1"/>
  <c r="AU2093" i="3"/>
  <c r="AU2094" i="3"/>
  <c r="AM2100" i="3"/>
  <c r="AH2102" i="3"/>
  <c r="AO2105" i="3"/>
  <c r="AO2106" i="3"/>
  <c r="AM2109" i="3"/>
  <c r="AS2111" i="3"/>
  <c r="AT2111" i="3" s="1"/>
  <c r="AO2117" i="3"/>
  <c r="AH2128" i="3"/>
  <c r="AO2131" i="3"/>
  <c r="AH2146" i="3"/>
  <c r="AH2178" i="3"/>
  <c r="AO2189" i="3"/>
  <c r="AM2193" i="3"/>
  <c r="AH2194" i="3"/>
  <c r="AH2195" i="3"/>
  <c r="AH2199" i="3"/>
  <c r="AU2206" i="3"/>
  <c r="AM2211" i="3"/>
  <c r="AS2214" i="3"/>
  <c r="AT2214" i="3" s="1"/>
  <c r="AO2215" i="3"/>
  <c r="AH2218" i="3"/>
  <c r="AS2218" i="3"/>
  <c r="AT2218" i="3" s="1"/>
  <c r="AO2219" i="3"/>
  <c r="AM2221" i="3"/>
  <c r="AH2236" i="3"/>
  <c r="AS2238" i="3"/>
  <c r="AT2238" i="3" s="1"/>
  <c r="AH2241" i="3"/>
  <c r="AO2243" i="3"/>
  <c r="AH2245" i="3"/>
  <c r="AS2252" i="3"/>
  <c r="AT2252" i="3" s="1"/>
  <c r="AH2255" i="3"/>
  <c r="AO2257" i="3"/>
  <c r="AO2267" i="3"/>
  <c r="AM2272" i="3"/>
  <c r="AO2275" i="3"/>
  <c r="AH2278" i="3"/>
  <c r="AO2289" i="3"/>
  <c r="AO2300" i="3"/>
  <c r="AH2303" i="3"/>
  <c r="AH2315" i="3"/>
  <c r="AH2320" i="3"/>
  <c r="AM2323" i="3"/>
  <c r="AM2337" i="3"/>
  <c r="AS2339" i="3"/>
  <c r="AT2339" i="3" s="1"/>
  <c r="AS2346" i="3"/>
  <c r="AT2346" i="3" s="1"/>
  <c r="AU2361" i="3"/>
  <c r="AO2361" i="3"/>
  <c r="AM2396" i="3"/>
  <c r="AO2396" i="3"/>
  <c r="AU2794" i="3"/>
  <c r="AM2794" i="3"/>
  <c r="AM1895" i="3"/>
  <c r="AH1898" i="3"/>
  <c r="AM1909" i="3"/>
  <c r="AH1912" i="3"/>
  <c r="AS1914" i="3"/>
  <c r="AT1914" i="3" s="1"/>
  <c r="AM1916" i="3"/>
  <c r="AM1924" i="3"/>
  <c r="AH1928" i="3"/>
  <c r="AS1930" i="3"/>
  <c r="AT1930" i="3" s="1"/>
  <c r="AH1939" i="3"/>
  <c r="AS1939" i="3"/>
  <c r="AT1939" i="3" s="1"/>
  <c r="AS1948" i="3"/>
  <c r="AT1948" i="3" s="1"/>
  <c r="AO1949" i="3"/>
  <c r="AH1951" i="3"/>
  <c r="AH1952" i="3"/>
  <c r="AS1953" i="3"/>
  <c r="AT1953" i="3" s="1"/>
  <c r="AU1958" i="3"/>
  <c r="AM1965" i="3"/>
  <c r="AU1966" i="3"/>
  <c r="AO1969" i="3"/>
  <c r="AO1970" i="3"/>
  <c r="AU1971" i="3"/>
  <c r="AH1975" i="3"/>
  <c r="AU1977" i="3"/>
  <c r="AO1988" i="3"/>
  <c r="AS1988" i="3"/>
  <c r="AT1988" i="3" s="1"/>
  <c r="AU1998" i="3"/>
  <c r="AH2002" i="3"/>
  <c r="AS2008" i="3"/>
  <c r="AT2008" i="3" s="1"/>
  <c r="AS2010" i="3"/>
  <c r="AT2010" i="3" s="1"/>
  <c r="AM2011" i="3"/>
  <c r="AS2013" i="3"/>
  <c r="AT2013" i="3" s="1"/>
  <c r="AM2015" i="3"/>
  <c r="AH2017" i="3"/>
  <c r="AM2021" i="3"/>
  <c r="AS2026" i="3"/>
  <c r="AT2026" i="3" s="1"/>
  <c r="AM2029" i="3"/>
  <c r="AS2030" i="3"/>
  <c r="AT2030" i="3" s="1"/>
  <c r="AS2038" i="3"/>
  <c r="AT2038" i="3" s="1"/>
  <c r="AO2040" i="3"/>
  <c r="AU2043" i="3"/>
  <c r="AH2045" i="3"/>
  <c r="AH2046" i="3"/>
  <c r="AO2047" i="3"/>
  <c r="AM2049" i="3"/>
  <c r="AH2050" i="3"/>
  <c r="AH2051" i="3"/>
  <c r="AS2057" i="3"/>
  <c r="AT2057" i="3" s="1"/>
  <c r="AS2058" i="3"/>
  <c r="AT2058" i="3" s="1"/>
  <c r="AO2059" i="3"/>
  <c r="AH2067" i="3"/>
  <c r="AU2078" i="3"/>
  <c r="AU2079" i="3"/>
  <c r="AO2084" i="3"/>
  <c r="AO2085" i="3"/>
  <c r="AM2086" i="3"/>
  <c r="AO2090" i="3"/>
  <c r="AO2091" i="3"/>
  <c r="AM2093" i="3"/>
  <c r="AO2103" i="3"/>
  <c r="AS2103" i="3"/>
  <c r="AT2103" i="3" s="1"/>
  <c r="AM2107" i="3"/>
  <c r="AU2118" i="3"/>
  <c r="AS2130" i="3"/>
  <c r="AT2130" i="3" s="1"/>
  <c r="AM2132" i="3"/>
  <c r="AU2149" i="3"/>
  <c r="AU2150" i="3"/>
  <c r="AO2150" i="3"/>
  <c r="AO2153" i="3"/>
  <c r="AS2162" i="3"/>
  <c r="AT2162" i="3" s="1"/>
  <c r="AS2164" i="3"/>
  <c r="AT2164" i="3" s="1"/>
  <c r="AS2170" i="3"/>
  <c r="AT2170" i="3" s="1"/>
  <c r="AO2179" i="3"/>
  <c r="AU2190" i="3"/>
  <c r="AH2193" i="3"/>
  <c r="AS2195" i="3"/>
  <c r="AT2195" i="3" s="1"/>
  <c r="AM2200" i="3"/>
  <c r="AS2209" i="3"/>
  <c r="AT2209" i="3" s="1"/>
  <c r="AH2212" i="3"/>
  <c r="AO2232" i="3"/>
  <c r="AO2238" i="3"/>
  <c r="AH2251" i="3"/>
  <c r="AO2252" i="3"/>
  <c r="AH2270" i="3"/>
  <c r="AS2299" i="3"/>
  <c r="AT2299" i="3" s="1"/>
  <c r="AH2312" i="3"/>
  <c r="AH2319" i="3"/>
  <c r="AO2335" i="3"/>
  <c r="AM2336" i="3"/>
  <c r="AU2336" i="3"/>
  <c r="AU2354" i="3"/>
  <c r="AS2358" i="3"/>
  <c r="AT2358" i="3" s="1"/>
  <c r="AU2432" i="3"/>
  <c r="AU2450" i="3"/>
  <c r="AH2452" i="3"/>
  <c r="AU2456" i="3"/>
  <c r="AH2458" i="3"/>
  <c r="AH2468" i="3"/>
  <c r="AM2473" i="3"/>
  <c r="AU2477" i="3"/>
  <c r="AO2481" i="3"/>
  <c r="AU2487" i="3"/>
  <c r="AM2492" i="3"/>
  <c r="AM2493" i="3"/>
  <c r="AO2497" i="3"/>
  <c r="AM2500" i="3"/>
  <c r="AO2512" i="3"/>
  <c r="AU2513" i="3"/>
  <c r="AS2520" i="3"/>
  <c r="AT2520" i="3" s="1"/>
  <c r="AM2530" i="3"/>
  <c r="AO2557" i="3"/>
  <c r="AM2590" i="3"/>
  <c r="AH2592" i="3"/>
  <c r="AO2593" i="3"/>
  <c r="AU2595" i="3"/>
  <c r="AU2603" i="3"/>
  <c r="AH2604" i="3"/>
  <c r="AS2605" i="3"/>
  <c r="AT2605" i="3" s="1"/>
  <c r="AS2613" i="3"/>
  <c r="AT2613" i="3" s="1"/>
  <c r="AU2616" i="3"/>
  <c r="AH2617" i="3"/>
  <c r="AO2627" i="3"/>
  <c r="AS2637" i="3"/>
  <c r="AT2637" i="3" s="1"/>
  <c r="AO2638" i="3"/>
  <c r="AO2648" i="3"/>
  <c r="AU2648" i="3"/>
  <c r="AO2651" i="3"/>
  <c r="AH2653" i="3"/>
  <c r="AS2658" i="3"/>
  <c r="AT2658" i="3" s="1"/>
  <c r="AH2662" i="3"/>
  <c r="AM2669" i="3"/>
  <c r="AU2674" i="3"/>
  <c r="AM2674" i="3"/>
  <c r="AU2688" i="3"/>
  <c r="AS2690" i="3"/>
  <c r="AT2690" i="3" s="1"/>
  <c r="AU2693" i="3"/>
  <c r="AM2693" i="3"/>
  <c r="AO2709" i="3"/>
  <c r="AS2711" i="3"/>
  <c r="AT2711" i="3" s="1"/>
  <c r="AU2724" i="3"/>
  <c r="AH2726" i="3"/>
  <c r="AM2790" i="3"/>
  <c r="AU2829" i="3"/>
  <c r="AM2860" i="3"/>
  <c r="AH2862" i="3"/>
  <c r="AM2916" i="3"/>
  <c r="AU2916" i="3"/>
  <c r="AU2978" i="3"/>
  <c r="AM2978" i="3"/>
  <c r="AU2993" i="3"/>
  <c r="AM2993" i="3"/>
  <c r="AU3071" i="3"/>
  <c r="AM3071" i="3"/>
  <c r="AU3115" i="3"/>
  <c r="AM3115" i="3"/>
  <c r="AS2370" i="3"/>
  <c r="AT2370" i="3" s="1"/>
  <c r="AH2375" i="3"/>
  <c r="AU2379" i="3"/>
  <c r="AS2382" i="3"/>
  <c r="AT2382" i="3" s="1"/>
  <c r="AM2383" i="3"/>
  <c r="AS2387" i="3"/>
  <c r="AT2387" i="3" s="1"/>
  <c r="AO2395" i="3"/>
  <c r="AH2398" i="3"/>
  <c r="AU2401" i="3"/>
  <c r="AM2401" i="3"/>
  <c r="AS2407" i="3"/>
  <c r="AT2407" i="3" s="1"/>
  <c r="AM2409" i="3"/>
  <c r="AS2412" i="3"/>
  <c r="AT2412" i="3" s="1"/>
  <c r="AH2422" i="3"/>
  <c r="AO2431" i="3"/>
  <c r="AS2432" i="3"/>
  <c r="AT2432" i="3" s="1"/>
  <c r="AS2433" i="3"/>
  <c r="AT2433" i="3" s="1"/>
  <c r="AS2441" i="3"/>
  <c r="AT2441" i="3" s="1"/>
  <c r="AH2463" i="3"/>
  <c r="AU2466" i="3"/>
  <c r="AM2466" i="3"/>
  <c r="AS2479" i="3"/>
  <c r="AT2479" i="3" s="1"/>
  <c r="AH2489" i="3"/>
  <c r="AH2514" i="3"/>
  <c r="AH2531" i="3"/>
  <c r="AS2540" i="3"/>
  <c r="AT2540" i="3" s="1"/>
  <c r="AH2560" i="3"/>
  <c r="AH2581" i="3"/>
  <c r="AH2591" i="3"/>
  <c r="AU2618" i="3"/>
  <c r="AS2662" i="3"/>
  <c r="AT2662" i="3" s="1"/>
  <c r="AH2681" i="3"/>
  <c r="AS2703" i="3"/>
  <c r="AT2703" i="3" s="1"/>
  <c r="AU2782" i="3"/>
  <c r="AM2812" i="3"/>
  <c r="AH2831" i="3"/>
  <c r="AS2836" i="3"/>
  <c r="AT2836" i="3" s="1"/>
  <c r="AM2301" i="3"/>
  <c r="AS2306" i="3"/>
  <c r="AT2306" i="3" s="1"/>
  <c r="AS2320" i="3"/>
  <c r="AT2320" i="3" s="1"/>
  <c r="AU2349" i="3"/>
  <c r="AU2353" i="3"/>
  <c r="AO2358" i="3"/>
  <c r="AH2363" i="3"/>
  <c r="AU2372" i="3"/>
  <c r="AS2375" i="3"/>
  <c r="AT2375" i="3" s="1"/>
  <c r="AU2378" i="3"/>
  <c r="AM2379" i="3"/>
  <c r="AH2380" i="3"/>
  <c r="AU2383" i="3"/>
  <c r="AH2385" i="3"/>
  <c r="AS2393" i="3"/>
  <c r="AT2393" i="3" s="1"/>
  <c r="AM2395" i="3"/>
  <c r="AU2420" i="3"/>
  <c r="AM2448" i="3"/>
  <c r="AS2463" i="3"/>
  <c r="AT2463" i="3" s="1"/>
  <c r="AM2476" i="3"/>
  <c r="AO2476" i="3"/>
  <c r="AM2486" i="3"/>
  <c r="AM2503" i="3"/>
  <c r="AM2508" i="3"/>
  <c r="AS2523" i="3"/>
  <c r="AT2523" i="3" s="1"/>
  <c r="AS2526" i="3"/>
  <c r="AT2526" i="3" s="1"/>
  <c r="AH2539" i="3"/>
  <c r="AS2550" i="3"/>
  <c r="AT2550" i="3" s="1"/>
  <c r="AM2552" i="3"/>
  <c r="AM2558" i="3"/>
  <c r="AS2572" i="3"/>
  <c r="AT2572" i="3" s="1"/>
  <c r="AM2574" i="3"/>
  <c r="AH2576" i="3"/>
  <c r="AS2577" i="3"/>
  <c r="AT2577" i="3" s="1"/>
  <c r="AM2602" i="3"/>
  <c r="AU2605" i="3"/>
  <c r="AH2635" i="3"/>
  <c r="AH2639" i="3"/>
  <c r="AS2640" i="3"/>
  <c r="AT2640" i="3" s="1"/>
  <c r="AM2647" i="3"/>
  <c r="AO2647" i="3"/>
  <c r="AH2656" i="3"/>
  <c r="AH2661" i="3"/>
  <c r="AS2677" i="3"/>
  <c r="AT2677" i="3" s="1"/>
  <c r="AU2679" i="3"/>
  <c r="AM2679" i="3"/>
  <c r="AH2697" i="3"/>
  <c r="AH2702" i="3"/>
  <c r="AS2706" i="3"/>
  <c r="AT2706" i="3" s="1"/>
  <c r="AM2708" i="3"/>
  <c r="AS2719" i="3"/>
  <c r="AT2719" i="3" s="1"/>
  <c r="AO2722" i="3"/>
  <c r="AH2725" i="3"/>
  <c r="AH2737" i="3"/>
  <c r="AH2741" i="3"/>
  <c r="AU2759" i="3"/>
  <c r="AH2761" i="3"/>
  <c r="AS2762" i="3"/>
  <c r="AT2762" i="3" s="1"/>
  <c r="AS2766" i="3"/>
  <c r="AT2766" i="3" s="1"/>
  <c r="AU2863" i="3"/>
  <c r="AS2917" i="3"/>
  <c r="AT2917" i="3" s="1"/>
  <c r="AU2988" i="3"/>
  <c r="AM2988" i="3"/>
  <c r="AO3011" i="3"/>
  <c r="AU3011" i="3"/>
  <c r="AM3011" i="3"/>
  <c r="AS3017" i="3"/>
  <c r="AT3017" i="3" s="1"/>
  <c r="AS3030" i="3"/>
  <c r="AT3030" i="3" s="1"/>
  <c r="AU3051" i="3"/>
  <c r="AM3051" i="3"/>
  <c r="AS3078" i="3"/>
  <c r="AT3078" i="3" s="1"/>
  <c r="AU3078" i="3"/>
  <c r="AO2111" i="3"/>
  <c r="AO2113" i="3"/>
  <c r="AO2119" i="3"/>
  <c r="AM2121" i="3"/>
  <c r="AH2123" i="3"/>
  <c r="AH2125" i="3"/>
  <c r="AM2129" i="3"/>
  <c r="AM2130" i="3"/>
  <c r="AS2136" i="3"/>
  <c r="AT2136" i="3" s="1"/>
  <c r="AM2140" i="3"/>
  <c r="AM2141" i="3"/>
  <c r="AS2152" i="3"/>
  <c r="AT2152" i="3" s="1"/>
  <c r="AU2156" i="3"/>
  <c r="AU2160" i="3"/>
  <c r="AO2170" i="3"/>
  <c r="AM2171" i="3"/>
  <c r="AM2172" i="3"/>
  <c r="AS2180" i="3"/>
  <c r="AT2180" i="3" s="1"/>
  <c r="AU2183" i="3"/>
  <c r="AU2187" i="3"/>
  <c r="AS2199" i="3"/>
  <c r="AT2199" i="3" s="1"/>
  <c r="AS2200" i="3"/>
  <c r="AT2200" i="3" s="1"/>
  <c r="AH2204" i="3"/>
  <c r="AH2211" i="3"/>
  <c r="AM2214" i="3"/>
  <c r="AM2226" i="3"/>
  <c r="AS2229" i="3"/>
  <c r="AT2229" i="3" s="1"/>
  <c r="AU2230" i="3"/>
  <c r="AM2232" i="3"/>
  <c r="AS2234" i="3"/>
  <c r="AT2234" i="3" s="1"/>
  <c r="AS2235" i="3"/>
  <c r="AT2235" i="3" s="1"/>
  <c r="AS2237" i="3"/>
  <c r="AT2237" i="3" s="1"/>
  <c r="AH2240" i="3"/>
  <c r="AM2243" i="3"/>
  <c r="AH2246" i="3"/>
  <c r="AS2246" i="3"/>
  <c r="AT2246" i="3" s="1"/>
  <c r="AO2247" i="3"/>
  <c r="AH2254" i="3"/>
  <c r="AM2257" i="3"/>
  <c r="AU2266" i="3"/>
  <c r="AO2274" i="3"/>
  <c r="AM2282" i="3"/>
  <c r="AS2286" i="3"/>
  <c r="AT2286" i="3" s="1"/>
  <c r="AM2289" i="3"/>
  <c r="AS2294" i="3"/>
  <c r="AT2294" i="3" s="1"/>
  <c r="AU2296" i="3"/>
  <c r="AH2298" i="3"/>
  <c r="AO2299" i="3"/>
  <c r="AH2302" i="3"/>
  <c r="AO2306" i="3"/>
  <c r="AM2308" i="3"/>
  <c r="AH2310" i="3"/>
  <c r="AO2312" i="3"/>
  <c r="AM2322" i="3"/>
  <c r="AH2324" i="3"/>
  <c r="AU2327" i="3"/>
  <c r="AH2328" i="3"/>
  <c r="AH2345" i="3"/>
  <c r="AO2346" i="3"/>
  <c r="AU2348" i="3"/>
  <c r="AM2349" i="3"/>
  <c r="AH2350" i="3"/>
  <c r="AS2356" i="3"/>
  <c r="AT2356" i="3" s="1"/>
  <c r="AM2359" i="3"/>
  <c r="AM2372" i="3"/>
  <c r="AH2373" i="3"/>
  <c r="AM2376" i="3"/>
  <c r="AM2378" i="3"/>
  <c r="AO2393" i="3"/>
  <c r="AH2396" i="3"/>
  <c r="AM2400" i="3"/>
  <c r="AH2404" i="3"/>
  <c r="AS2406" i="3"/>
  <c r="AT2406" i="3" s="1"/>
  <c r="AH2409" i="3"/>
  <c r="AS2417" i="3"/>
  <c r="AT2417" i="3" s="1"/>
  <c r="AH2429" i="3"/>
  <c r="AO2432" i="3"/>
  <c r="AH2435" i="3"/>
  <c r="AM2443" i="3"/>
  <c r="AH2444" i="3"/>
  <c r="AU2448" i="3"/>
  <c r="AH2450" i="3"/>
  <c r="AO2458" i="3"/>
  <c r="AS2462" i="3"/>
  <c r="AT2462" i="3" s="1"/>
  <c r="AU2485" i="3"/>
  <c r="AH2487" i="3"/>
  <c r="AS2494" i="3"/>
  <c r="AT2494" i="3" s="1"/>
  <c r="AH2504" i="3"/>
  <c r="AM2511" i="3"/>
  <c r="AH2521" i="3"/>
  <c r="AO2526" i="3"/>
  <c r="AH2530" i="3"/>
  <c r="AU2541" i="3"/>
  <c r="AH2543" i="3"/>
  <c r="AS2544" i="3"/>
  <c r="AT2544" i="3" s="1"/>
  <c r="AM2546" i="3"/>
  <c r="AH2548" i="3"/>
  <c r="AS2566" i="3"/>
  <c r="AT2566" i="3" s="1"/>
  <c r="AO2572" i="3"/>
  <c r="AO2587" i="3"/>
  <c r="AH2590" i="3"/>
  <c r="AH2599" i="3"/>
  <c r="AU2601" i="3"/>
  <c r="AO2608" i="3"/>
  <c r="AS2620" i="3"/>
  <c r="AT2620" i="3" s="1"/>
  <c r="AU2622" i="3"/>
  <c r="AH2624" i="3"/>
  <c r="AO2633" i="3"/>
  <c r="AU2633" i="3"/>
  <c r="AS2635" i="3"/>
  <c r="AT2635" i="3" s="1"/>
  <c r="AU2638" i="3"/>
  <c r="AM2638" i="3"/>
  <c r="AS2644" i="3"/>
  <c r="AT2644" i="3" s="1"/>
  <c r="AO2645" i="3"/>
  <c r="AU2654" i="3"/>
  <c r="AS2656" i="3"/>
  <c r="AT2656" i="3" s="1"/>
  <c r="AU2659" i="3"/>
  <c r="AM2659" i="3"/>
  <c r="AS2670" i="3"/>
  <c r="AT2670" i="3" s="1"/>
  <c r="AM2676" i="3"/>
  <c r="AH2682" i="3"/>
  <c r="AO2684" i="3"/>
  <c r="AO2687" i="3"/>
  <c r="AH2688" i="3"/>
  <c r="AU2695" i="3"/>
  <c r="AS2697" i="3"/>
  <c r="AT2697" i="3" s="1"/>
  <c r="AU2700" i="3"/>
  <c r="AM2700" i="3"/>
  <c r="AS2705" i="3"/>
  <c r="AT2705" i="3" s="1"/>
  <c r="AM2717" i="3"/>
  <c r="AS2718" i="3"/>
  <c r="AT2718" i="3" s="1"/>
  <c r="AS2725" i="3"/>
  <c r="AT2725" i="3" s="1"/>
  <c r="AU2735" i="3"/>
  <c r="AS2737" i="3"/>
  <c r="AT2737" i="3" s="1"/>
  <c r="AU2739" i="3"/>
  <c r="AM2739" i="3"/>
  <c r="AU2756" i="3"/>
  <c r="AM2756" i="3"/>
  <c r="AM2820" i="3"/>
  <c r="AO2888" i="3"/>
  <c r="AH2905" i="3"/>
  <c r="AH2906" i="3"/>
  <c r="AM2909" i="3"/>
  <c r="AU2909" i="3"/>
  <c r="AU2131" i="3"/>
  <c r="AH2133" i="3"/>
  <c r="AS2134" i="3"/>
  <c r="AT2134" i="3" s="1"/>
  <c r="AM2137" i="3"/>
  <c r="AU2139" i="3"/>
  <c r="AS2142" i="3"/>
  <c r="AT2142" i="3" s="1"/>
  <c r="AU2147" i="3"/>
  <c r="AH2148" i="3"/>
  <c r="AS2148" i="3"/>
  <c r="AT2148" i="3" s="1"/>
  <c r="AM2156" i="3"/>
  <c r="AH2157" i="3"/>
  <c r="AM2161" i="3"/>
  <c r="AU2162" i="3"/>
  <c r="AO2167" i="3"/>
  <c r="AH2176" i="3"/>
  <c r="AS2177" i="3"/>
  <c r="AT2177" i="3" s="1"/>
  <c r="AM2183" i="3"/>
  <c r="AM2187" i="3"/>
  <c r="AO2194" i="3"/>
  <c r="AS2194" i="3"/>
  <c r="AT2194" i="3" s="1"/>
  <c r="AH2197" i="3"/>
  <c r="AH2198" i="3"/>
  <c r="AO2200" i="3"/>
  <c r="AS2204" i="3"/>
  <c r="AT2204" i="3" s="1"/>
  <c r="AM2209" i="3"/>
  <c r="AH2210" i="3"/>
  <c r="AS2211" i="3"/>
  <c r="AT2211" i="3" s="1"/>
  <c r="AU2213" i="3"/>
  <c r="AO2218" i="3"/>
  <c r="AH2223" i="3"/>
  <c r="AS2227" i="3"/>
  <c r="AT2227" i="3" s="1"/>
  <c r="AH2233" i="3"/>
  <c r="AH2239" i="3"/>
  <c r="AU2249" i="3"/>
  <c r="AM2252" i="3"/>
  <c r="AH2253" i="3"/>
  <c r="AO2261" i="3"/>
  <c r="AM2266" i="3"/>
  <c r="AH2267" i="3"/>
  <c r="AH2271" i="3"/>
  <c r="AM2275" i="3"/>
  <c r="AS2277" i="3"/>
  <c r="AT2277" i="3" s="1"/>
  <c r="AS2278" i="3"/>
  <c r="AT2278" i="3" s="1"/>
  <c r="AS2280" i="3"/>
  <c r="AT2280" i="3" s="1"/>
  <c r="AU2281" i="3"/>
  <c r="AS2283" i="3"/>
  <c r="AT2283" i="3" s="1"/>
  <c r="AS2285" i="3"/>
  <c r="AT2285" i="3" s="1"/>
  <c r="AO2286" i="3"/>
  <c r="AU2287" i="3"/>
  <c r="AH2290" i="3"/>
  <c r="AS2293" i="3"/>
  <c r="AT2293" i="3" s="1"/>
  <c r="AM2296" i="3"/>
  <c r="AM2300" i="3"/>
  <c r="AH2308" i="3"/>
  <c r="AH2314" i="3"/>
  <c r="AH2316" i="3"/>
  <c r="AH2317" i="3"/>
  <c r="AH2323" i="3"/>
  <c r="AS2324" i="3"/>
  <c r="AT2324" i="3" s="1"/>
  <c r="AM2339" i="3"/>
  <c r="AH2340" i="3"/>
  <c r="AS2345" i="3"/>
  <c r="AT2345" i="3" s="1"/>
  <c r="AM2348" i="3"/>
  <c r="AM2352" i="3"/>
  <c r="AS2354" i="3"/>
  <c r="AT2354" i="3" s="1"/>
  <c r="AO2363" i="3"/>
  <c r="AU2370" i="3"/>
  <c r="AU2376" i="3"/>
  <c r="AH2377" i="3"/>
  <c r="AH2379" i="3"/>
  <c r="AS2380" i="3"/>
  <c r="AT2380" i="3" s="1"/>
  <c r="AH2390" i="3"/>
  <c r="AU2394" i="3"/>
  <c r="AM2394" i="3"/>
  <c r="AO2406" i="3"/>
  <c r="AH2413" i="3"/>
  <c r="AO2417" i="3"/>
  <c r="AS2421" i="3"/>
  <c r="AT2421" i="3" s="1"/>
  <c r="AS2425" i="3"/>
  <c r="AT2425" i="3" s="1"/>
  <c r="AO2426" i="3"/>
  <c r="AH2427" i="3"/>
  <c r="AH2428" i="3"/>
  <c r="AS2431" i="3"/>
  <c r="AT2431" i="3" s="1"/>
  <c r="AU2441" i="3"/>
  <c r="AS2445" i="3"/>
  <c r="AT2445" i="3" s="1"/>
  <c r="AU2459" i="3"/>
  <c r="AH2461" i="3"/>
  <c r="AU2469" i="3"/>
  <c r="AM2475" i="3"/>
  <c r="AS2488" i="3"/>
  <c r="AT2488" i="3" s="1"/>
  <c r="AU2501" i="3"/>
  <c r="AS2504" i="3"/>
  <c r="AT2504" i="3" s="1"/>
  <c r="AM2506" i="3"/>
  <c r="AO2508" i="3"/>
  <c r="AU2511" i="3"/>
  <c r="AS2513" i="3"/>
  <c r="AT2513" i="3" s="1"/>
  <c r="AO2518" i="3"/>
  <c r="AM2519" i="3"/>
  <c r="AS2522" i="3"/>
  <c r="AT2522" i="3" s="1"/>
  <c r="AU2523" i="3"/>
  <c r="AM2568" i="3"/>
  <c r="AO2586" i="3"/>
  <c r="AS2606" i="3"/>
  <c r="AT2606" i="3" s="1"/>
  <c r="AU2609" i="3"/>
  <c r="AS2611" i="3"/>
  <c r="AT2611" i="3" s="1"/>
  <c r="AO2620" i="3"/>
  <c r="AU2625" i="3"/>
  <c r="AS2648" i="3"/>
  <c r="AT2648" i="3" s="1"/>
  <c r="AH2663" i="3"/>
  <c r="AO2666" i="3"/>
  <c r="AH2669" i="3"/>
  <c r="AS2683" i="3"/>
  <c r="AT2683" i="3" s="1"/>
  <c r="AU2685" i="3"/>
  <c r="AH2687" i="3"/>
  <c r="AS2688" i="3"/>
  <c r="AT2688" i="3" s="1"/>
  <c r="AO2713" i="3"/>
  <c r="AO2714" i="3"/>
  <c r="AU2746" i="3"/>
  <c r="AM2746" i="3"/>
  <c r="AU2751" i="3"/>
  <c r="AH2757" i="3"/>
  <c r="AM2870" i="3"/>
  <c r="AU2893" i="3"/>
  <c r="AM2893" i="3"/>
  <c r="AO2947" i="3"/>
  <c r="AS3076" i="3"/>
  <c r="AT3076" i="3" s="1"/>
  <c r="AU3076" i="3"/>
  <c r="AU2243" i="3"/>
  <c r="AO2246" i="3"/>
  <c r="AU2251" i="3"/>
  <c r="AO2292" i="3"/>
  <c r="AO2302" i="3"/>
  <c r="AO2310" i="3"/>
  <c r="AU2322" i="3"/>
  <c r="AO2324" i="3"/>
  <c r="AU2339" i="3"/>
  <c r="AS2340" i="3"/>
  <c r="AT2340" i="3" s="1"/>
  <c r="AH2343" i="3"/>
  <c r="AO2368" i="3"/>
  <c r="AO2456" i="3"/>
  <c r="AM2459" i="3"/>
  <c r="AO2473" i="3"/>
  <c r="AO2500" i="3"/>
  <c r="AO2520" i="3"/>
  <c r="AO2539" i="3"/>
  <c r="AO2544" i="3"/>
  <c r="AO2595" i="3"/>
  <c r="AH2641" i="3"/>
  <c r="AO2662" i="3"/>
  <c r="AU2662" i="3"/>
  <c r="AU2667" i="3"/>
  <c r="AM2667" i="3"/>
  <c r="AU2670" i="3"/>
  <c r="AO2703" i="3"/>
  <c r="AU2703" i="3"/>
  <c r="AM2841" i="3"/>
  <c r="AU2841" i="3"/>
  <c r="AS2848" i="3"/>
  <c r="AT2848" i="3" s="1"/>
  <c r="AM2850" i="3"/>
  <c r="AU3073" i="3"/>
  <c r="AM3073" i="3"/>
  <c r="AU2102" i="3"/>
  <c r="AS2106" i="3"/>
  <c r="AT2106" i="3" s="1"/>
  <c r="AS2108" i="3"/>
  <c r="AT2108" i="3" s="1"/>
  <c r="AM2111" i="3"/>
  <c r="AM2119" i="3"/>
  <c r="AH2121" i="3"/>
  <c r="AO2123" i="3"/>
  <c r="AO2124" i="3"/>
  <c r="AU2137" i="3"/>
  <c r="AS2141" i="3"/>
  <c r="AT2141" i="3" s="1"/>
  <c r="AM2144" i="3"/>
  <c r="AU2145" i="3"/>
  <c r="AS2150" i="3"/>
  <c r="AT2150" i="3" s="1"/>
  <c r="AS2156" i="3"/>
  <c r="AT2156" i="3" s="1"/>
  <c r="AS2157" i="3"/>
  <c r="AT2157" i="3" s="1"/>
  <c r="AO2166" i="3"/>
  <c r="AM2168" i="3"/>
  <c r="AS2189" i="3"/>
  <c r="AT2189" i="3" s="1"/>
  <c r="AS2191" i="3"/>
  <c r="AT2191" i="3" s="1"/>
  <c r="AU2195" i="3"/>
  <c r="AM2212" i="3"/>
  <c r="AO2217" i="3"/>
  <c r="AS2220" i="3"/>
  <c r="AT2220" i="3" s="1"/>
  <c r="AO2223" i="3"/>
  <c r="AH2226" i="3"/>
  <c r="AH2232" i="3"/>
  <c r="AS2232" i="3"/>
  <c r="AT2232" i="3" s="1"/>
  <c r="AU2237" i="3"/>
  <c r="AM2241" i="3"/>
  <c r="AS2245" i="3"/>
  <c r="AT2245" i="3" s="1"/>
  <c r="AM2251" i="3"/>
  <c r="AH2252" i="3"/>
  <c r="AM2255" i="3"/>
  <c r="AO2260" i="3"/>
  <c r="AH2265" i="3"/>
  <c r="AH2266" i="3"/>
  <c r="AS2267" i="3"/>
  <c r="AT2267" i="3" s="1"/>
  <c r="AU2269" i="3"/>
  <c r="AS2272" i="3"/>
  <c r="AT2272" i="3" s="1"/>
  <c r="AM2274" i="3"/>
  <c r="AH2282" i="3"/>
  <c r="AM2285" i="3"/>
  <c r="AH2289" i="3"/>
  <c r="AS2289" i="3"/>
  <c r="AT2289" i="3" s="1"/>
  <c r="AM2294" i="3"/>
  <c r="AH2295" i="3"/>
  <c r="AS2297" i="3"/>
  <c r="AT2297" i="3" s="1"/>
  <c r="AH2307" i="3"/>
  <c r="AO2309" i="3"/>
  <c r="AM2312" i="3"/>
  <c r="AS2314" i="3"/>
  <c r="AT2314" i="3" s="1"/>
  <c r="AU2318" i="3"/>
  <c r="AH2321" i="3"/>
  <c r="AM2330" i="3"/>
  <c r="AU2330" i="3"/>
  <c r="AS2334" i="3"/>
  <c r="AT2334" i="3" s="1"/>
  <c r="AU2346" i="3"/>
  <c r="AS2353" i="3"/>
  <c r="AT2353" i="3" s="1"/>
  <c r="AU2356" i="3"/>
  <c r="AS2359" i="3"/>
  <c r="AT2359" i="3" s="1"/>
  <c r="AS2360" i="3"/>
  <c r="AT2360" i="3" s="1"/>
  <c r="AU2364" i="3"/>
  <c r="AU2369" i="3"/>
  <c r="AH2370" i="3"/>
  <c r="AH2371" i="3"/>
  <c r="AO2374" i="3"/>
  <c r="AU2386" i="3"/>
  <c r="AH2388" i="3"/>
  <c r="AS2389" i="3"/>
  <c r="AT2389" i="3" s="1"/>
  <c r="AO2409" i="3"/>
  <c r="AM2411" i="3"/>
  <c r="AS2420" i="3"/>
  <c r="AT2420" i="3" s="1"/>
  <c r="AU2422" i="3"/>
  <c r="AH2424" i="3"/>
  <c r="AO2425" i="3"/>
  <c r="AM2432" i="3"/>
  <c r="AS2438" i="3"/>
  <c r="AT2438" i="3" s="1"/>
  <c r="AO2439" i="3"/>
  <c r="AM2440" i="3"/>
  <c r="AH2441" i="3"/>
  <c r="AH2442" i="3"/>
  <c r="AM2446" i="3"/>
  <c r="AU2457" i="3"/>
  <c r="AM2458" i="3"/>
  <c r="AO2467" i="3"/>
  <c r="AH2470" i="3"/>
  <c r="AU2474" i="3"/>
  <c r="AM2474" i="3"/>
  <c r="AO2483" i="3"/>
  <c r="AH2490" i="3"/>
  <c r="AH2495" i="3"/>
  <c r="AS2496" i="3"/>
  <c r="AT2496" i="3" s="1"/>
  <c r="AO2499" i="3"/>
  <c r="AU2514" i="3"/>
  <c r="AH2515" i="3"/>
  <c r="AS2538" i="3"/>
  <c r="AT2538" i="3" s="1"/>
  <c r="AH2541" i="3"/>
  <c r="AS2548" i="3"/>
  <c r="AT2548" i="3" s="1"/>
  <c r="AU2559" i="3"/>
  <c r="AS2562" i="3"/>
  <c r="AT2562" i="3" s="1"/>
  <c r="AS2565" i="3"/>
  <c r="AT2565" i="3" s="1"/>
  <c r="AH2569" i="3"/>
  <c r="AS2579" i="3"/>
  <c r="AT2579" i="3" s="1"/>
  <c r="AU2580" i="3"/>
  <c r="AM2581" i="3"/>
  <c r="AM2587" i="3"/>
  <c r="AM2597" i="3"/>
  <c r="AU2599" i="3"/>
  <c r="AU2611" i="3"/>
  <c r="AH2618" i="3"/>
  <c r="AO2629" i="3"/>
  <c r="AO2632" i="3"/>
  <c r="AH2633" i="3"/>
  <c r="AU2640" i="3"/>
  <c r="AS2642" i="3"/>
  <c r="AT2642" i="3" s="1"/>
  <c r="AU2645" i="3"/>
  <c r="AM2645" i="3"/>
  <c r="AS2651" i="3"/>
  <c r="AT2651" i="3" s="1"/>
  <c r="AM2661" i="3"/>
  <c r="AH2671" i="3"/>
  <c r="AH2695" i="3"/>
  <c r="AM2702" i="3"/>
  <c r="AO2728" i="3"/>
  <c r="AM2731" i="3"/>
  <c r="AO2748" i="3"/>
  <c r="AH2752" i="3"/>
  <c r="AM2785" i="3"/>
  <c r="AH2788" i="3"/>
  <c r="AM2791" i="3"/>
  <c r="AM2807" i="3"/>
  <c r="AM2840" i="3"/>
  <c r="AH2854" i="3"/>
  <c r="AH2898" i="3"/>
  <c r="AS2899" i="3"/>
  <c r="AT2899" i="3" s="1"/>
  <c r="AU2901" i="3"/>
  <c r="AM2901" i="3"/>
  <c r="AM2943" i="3"/>
  <c r="AH2945" i="3"/>
  <c r="AU2957" i="3"/>
  <c r="AS2960" i="3"/>
  <c r="AT2960" i="3" s="1"/>
  <c r="AH2995" i="3"/>
  <c r="AU3008" i="3"/>
  <c r="AO3009" i="3"/>
  <c r="AH3012" i="3"/>
  <c r="AS3029" i="3"/>
  <c r="AT3029" i="3" s="1"/>
  <c r="AS3031" i="3"/>
  <c r="AT3031" i="3" s="1"/>
  <c r="AM3034" i="3"/>
  <c r="AH3036" i="3"/>
  <c r="AO3079" i="3"/>
  <c r="AO3080" i="3"/>
  <c r="AS3083" i="3"/>
  <c r="AT3083" i="3" s="1"/>
  <c r="AU3085" i="3"/>
  <c r="AM3085" i="3"/>
  <c r="AM3128" i="3"/>
  <c r="AH3136" i="3"/>
  <c r="AU3144" i="3"/>
  <c r="AM3144" i="3"/>
  <c r="AU3196" i="3"/>
  <c r="AM3196" i="3"/>
  <c r="AH3274" i="3"/>
  <c r="AH3298" i="3"/>
  <c r="AM3336" i="3"/>
  <c r="AS2761" i="3"/>
  <c r="AT2761" i="3" s="1"/>
  <c r="AM2764" i="3"/>
  <c r="AO2771" i="3"/>
  <c r="AM2778" i="3"/>
  <c r="AO2785" i="3"/>
  <c r="AH2787" i="3"/>
  <c r="AS2788" i="3"/>
  <c r="AT2788" i="3" s="1"/>
  <c r="AS2797" i="3"/>
  <c r="AT2797" i="3" s="1"/>
  <c r="AU2801" i="3"/>
  <c r="AU2807" i="3"/>
  <c r="AH2808" i="3"/>
  <c r="AH2816" i="3"/>
  <c r="AS2832" i="3"/>
  <c r="AT2832" i="3" s="1"/>
  <c r="AO2833" i="3"/>
  <c r="AM2834" i="3"/>
  <c r="AS2855" i="3"/>
  <c r="AT2855" i="3" s="1"/>
  <c r="AO2858" i="3"/>
  <c r="AU2870" i="3"/>
  <c r="AH2872" i="3"/>
  <c r="AM2879" i="3"/>
  <c r="AU2879" i="3"/>
  <c r="AS2882" i="3"/>
  <c r="AT2882" i="3" s="1"/>
  <c r="AH2885" i="3"/>
  <c r="AM2888" i="3"/>
  <c r="AS2890" i="3"/>
  <c r="AT2890" i="3" s="1"/>
  <c r="AO2900" i="3"/>
  <c r="AS2918" i="3"/>
  <c r="AT2918" i="3" s="1"/>
  <c r="AH2926" i="3"/>
  <c r="AO2946" i="3"/>
  <c r="AH2948" i="3"/>
  <c r="AU2955" i="3"/>
  <c r="AO2955" i="3"/>
  <c r="AM2957" i="3"/>
  <c r="AS2959" i="3"/>
  <c r="AT2959" i="3" s="1"/>
  <c r="AO2967" i="3"/>
  <c r="AH2969" i="3"/>
  <c r="AS2970" i="3"/>
  <c r="AT2970" i="3" s="1"/>
  <c r="AM2973" i="3"/>
  <c r="AH2982" i="3"/>
  <c r="AU2986" i="3"/>
  <c r="AM2987" i="3"/>
  <c r="AS2990" i="3"/>
  <c r="AT2990" i="3" s="1"/>
  <c r="AU2991" i="3"/>
  <c r="AM2991" i="3"/>
  <c r="AM3026" i="3"/>
  <c r="AU3029" i="3"/>
  <c r="AU3031" i="3"/>
  <c r="AO3056" i="3"/>
  <c r="AM3067" i="3"/>
  <c r="AM3072" i="3"/>
  <c r="AS3125" i="3"/>
  <c r="AT3125" i="3" s="1"/>
  <c r="AM3127" i="3"/>
  <c r="AM3190" i="3"/>
  <c r="AH3192" i="3"/>
  <c r="AU3192" i="3"/>
  <c r="AM3204" i="3"/>
  <c r="AS3218" i="3"/>
  <c r="AT3218" i="3" s="1"/>
  <c r="AS3234" i="3"/>
  <c r="AT3234" i="3" s="1"/>
  <c r="AM3272" i="3"/>
  <c r="AH3320" i="3"/>
  <c r="AM3588" i="3"/>
  <c r="AO3207" i="3"/>
  <c r="AM3323" i="3"/>
  <c r="AM3529" i="3"/>
  <c r="AO3529" i="3"/>
  <c r="AH2386" i="3"/>
  <c r="AM2391" i="3"/>
  <c r="AU2393" i="3"/>
  <c r="AH2395" i="3"/>
  <c r="AS2397" i="3"/>
  <c r="AT2397" i="3" s="1"/>
  <c r="AM2399" i="3"/>
  <c r="AH2402" i="3"/>
  <c r="AS2403" i="3"/>
  <c r="AT2403" i="3" s="1"/>
  <c r="AM2408" i="3"/>
  <c r="AH2411" i="3"/>
  <c r="AS2423" i="3"/>
  <c r="AT2423" i="3" s="1"/>
  <c r="AU2425" i="3"/>
  <c r="AS2429" i="3"/>
  <c r="AT2429" i="3" s="1"/>
  <c r="AS2436" i="3"/>
  <c r="AT2436" i="3" s="1"/>
  <c r="AO2437" i="3"/>
  <c r="AM2439" i="3"/>
  <c r="AH2451" i="3"/>
  <c r="AS2452" i="3"/>
  <c r="AT2452" i="3" s="1"/>
  <c r="AM2464" i="3"/>
  <c r="AH2467" i="3"/>
  <c r="AS2469" i="3"/>
  <c r="AT2469" i="3" s="1"/>
  <c r="AO2470" i="3"/>
  <c r="AM2471" i="3"/>
  <c r="AH2475" i="3"/>
  <c r="AH2478" i="3"/>
  <c r="AM2483" i="3"/>
  <c r="AH2486" i="3"/>
  <c r="AU2492" i="3"/>
  <c r="AO2504" i="3"/>
  <c r="AM2505" i="3"/>
  <c r="AS2509" i="3"/>
  <c r="AT2509" i="3" s="1"/>
  <c r="AO2510" i="3"/>
  <c r="AO2516" i="3"/>
  <c r="AM2533" i="3"/>
  <c r="AS2536" i="3"/>
  <c r="AT2536" i="3" s="1"/>
  <c r="AS2541" i="3"/>
  <c r="AT2541" i="3" s="1"/>
  <c r="AO2542" i="3"/>
  <c r="AS2542" i="3"/>
  <c r="AT2542" i="3" s="1"/>
  <c r="AU2543" i="3"/>
  <c r="AH2547" i="3"/>
  <c r="AO2555" i="3"/>
  <c r="AU2556" i="3"/>
  <c r="AO2562" i="3"/>
  <c r="AM2563" i="3"/>
  <c r="AO2571" i="3"/>
  <c r="AH2575" i="3"/>
  <c r="AU2579" i="3"/>
  <c r="AU2585" i="3"/>
  <c r="AO2591" i="3"/>
  <c r="AM2593" i="3"/>
  <c r="AM2608" i="3"/>
  <c r="AH2610" i="3"/>
  <c r="AU2614" i="3"/>
  <c r="AM2615" i="3"/>
  <c r="AM2621" i="3"/>
  <c r="AH2623" i="3"/>
  <c r="AU2627" i="3"/>
  <c r="AU2628" i="3"/>
  <c r="AM2629" i="3"/>
  <c r="AH2631" i="3"/>
  <c r="AH2648" i="3"/>
  <c r="AS2650" i="3"/>
  <c r="AT2650" i="3" s="1"/>
  <c r="AU2652" i="3"/>
  <c r="AM2684" i="3"/>
  <c r="AH2686" i="3"/>
  <c r="AH2703" i="3"/>
  <c r="AM2714" i="3"/>
  <c r="AM2721" i="3"/>
  <c r="AH2724" i="3"/>
  <c r="AH2731" i="3"/>
  <c r="AM2734" i="3"/>
  <c r="AS2746" i="3"/>
  <c r="AT2746" i="3" s="1"/>
  <c r="AM2777" i="3"/>
  <c r="AH2786" i="3"/>
  <c r="AM2800" i="3"/>
  <c r="AH2803" i="3"/>
  <c r="AM2806" i="3"/>
  <c r="AS2821" i="3"/>
  <c r="AT2821" i="3" s="1"/>
  <c r="AU2823" i="3"/>
  <c r="AH2830" i="3"/>
  <c r="AS2831" i="3"/>
  <c r="AT2831" i="3" s="1"/>
  <c r="AH2835" i="3"/>
  <c r="AU2843" i="3"/>
  <c r="AS2865" i="3"/>
  <c r="AT2865" i="3" s="1"/>
  <c r="AU2869" i="3"/>
  <c r="AH2870" i="3"/>
  <c r="AU2887" i="3"/>
  <c r="AH2897" i="3"/>
  <c r="AO2899" i="3"/>
  <c r="AH2904" i="3"/>
  <c r="AU2914" i="3"/>
  <c r="AH2916" i="3"/>
  <c r="AH2925" i="3"/>
  <c r="AH2939" i="3"/>
  <c r="AS2940" i="3"/>
  <c r="AT2940" i="3" s="1"/>
  <c r="AS2948" i="3"/>
  <c r="AT2948" i="3" s="1"/>
  <c r="AH2951" i="3"/>
  <c r="AM2954" i="3"/>
  <c r="AH2957" i="3"/>
  <c r="AU2984" i="3"/>
  <c r="AM2985" i="3"/>
  <c r="AM3002" i="3"/>
  <c r="AS3006" i="3"/>
  <c r="AT3006" i="3" s="1"/>
  <c r="AM3009" i="3"/>
  <c r="AS3018" i="3"/>
  <c r="AT3018" i="3" s="1"/>
  <c r="AU3024" i="3"/>
  <c r="AS3053" i="3"/>
  <c r="AT3053" i="3" s="1"/>
  <c r="AS3060" i="3"/>
  <c r="AT3060" i="3" s="1"/>
  <c r="AS3062" i="3"/>
  <c r="AT3062" i="3" s="1"/>
  <c r="AO3065" i="3"/>
  <c r="AS3068" i="3"/>
  <c r="AT3068" i="3" s="1"/>
  <c r="AS3120" i="3"/>
  <c r="AT3120" i="3" s="1"/>
  <c r="AO3149" i="3"/>
  <c r="AS3162" i="3"/>
  <c r="AT3162" i="3" s="1"/>
  <c r="AS3180" i="3"/>
  <c r="AT3180" i="3" s="1"/>
  <c r="AM3182" i="3"/>
  <c r="AM3183" i="3"/>
  <c r="AH3444" i="3"/>
  <c r="AO3444" i="3"/>
  <c r="AS3469" i="3"/>
  <c r="AT3469" i="3" s="1"/>
  <c r="AM3471" i="3"/>
  <c r="AH3473" i="3"/>
  <c r="AO3476" i="3"/>
  <c r="AS3581" i="3"/>
  <c r="AT3581" i="3" s="1"/>
  <c r="AH3585" i="3"/>
  <c r="AS2329" i="3"/>
  <c r="AT2329" i="3" s="1"/>
  <c r="AO2330" i="3"/>
  <c r="AH2335" i="3"/>
  <c r="AH2338" i="3"/>
  <c r="AS2343" i="3"/>
  <c r="AT2343" i="3" s="1"/>
  <c r="AM2345" i="3"/>
  <c r="AS2347" i="3"/>
  <c r="AT2347" i="3" s="1"/>
  <c r="AS2349" i="3"/>
  <c r="AT2349" i="3" s="1"/>
  <c r="AO2355" i="3"/>
  <c r="AH2361" i="3"/>
  <c r="AU2367" i="3"/>
  <c r="AH2369" i="3"/>
  <c r="AS2372" i="3"/>
  <c r="AT2372" i="3" s="1"/>
  <c r="AS2388" i="3"/>
  <c r="AT2388" i="3" s="1"/>
  <c r="AU2391" i="3"/>
  <c r="AH2392" i="3"/>
  <c r="AM2393" i="3"/>
  <c r="AO2397" i="3"/>
  <c r="AU2399" i="3"/>
  <c r="AM2404" i="3"/>
  <c r="AU2407" i="3"/>
  <c r="AM2417" i="3"/>
  <c r="AO2422" i="3"/>
  <c r="AS2422" i="3"/>
  <c r="AT2422" i="3" s="1"/>
  <c r="AO2424" i="3"/>
  <c r="AM2425" i="3"/>
  <c r="AO2428" i="3"/>
  <c r="AU2438" i="3"/>
  <c r="AH2440" i="3"/>
  <c r="AS2443" i="3"/>
  <c r="AT2443" i="3" s="1"/>
  <c r="AM2455" i="3"/>
  <c r="AH2459" i="3"/>
  <c r="AS2461" i="3"/>
  <c r="AT2461" i="3" s="1"/>
  <c r="AU2464" i="3"/>
  <c r="AH2465" i="3"/>
  <c r="AU2471" i="3"/>
  <c r="AH2472" i="3"/>
  <c r="AS2477" i="3"/>
  <c r="AT2477" i="3" s="1"/>
  <c r="AS2478" i="3"/>
  <c r="AT2478" i="3" s="1"/>
  <c r="AU2482" i="3"/>
  <c r="AO2490" i="3"/>
  <c r="AH2493" i="3"/>
  <c r="AM2496" i="3"/>
  <c r="AH2501" i="3"/>
  <c r="AS2502" i="3"/>
  <c r="AT2502" i="3" s="1"/>
  <c r="AM2504" i="3"/>
  <c r="AH2506" i="3"/>
  <c r="AS2514" i="3"/>
  <c r="AT2514" i="3" s="1"/>
  <c r="AU2515" i="3"/>
  <c r="AH2519" i="3"/>
  <c r="AO2525" i="3"/>
  <c r="AO2531" i="3"/>
  <c r="AM2532" i="3"/>
  <c r="AO2541" i="3"/>
  <c r="AM2545" i="3"/>
  <c r="AU2550" i="3"/>
  <c r="AS2552" i="3"/>
  <c r="AT2552" i="3" s="1"/>
  <c r="AS2553" i="3"/>
  <c r="AT2553" i="3" s="1"/>
  <c r="AM2555" i="3"/>
  <c r="AH2559" i="3"/>
  <c r="AS2560" i="3"/>
  <c r="AT2560" i="3" s="1"/>
  <c r="AM2562" i="3"/>
  <c r="AU2565" i="3"/>
  <c r="AH2567" i="3"/>
  <c r="AS2568" i="3"/>
  <c r="AT2568" i="3" s="1"/>
  <c r="AM2579" i="3"/>
  <c r="AS2582" i="3"/>
  <c r="AT2582" i="3" s="1"/>
  <c r="AH2588" i="3"/>
  <c r="AS2589" i="3"/>
  <c r="AT2589" i="3" s="1"/>
  <c r="AH2594" i="3"/>
  <c r="AH2597" i="3"/>
  <c r="AO2598" i="3"/>
  <c r="AS2604" i="3"/>
  <c r="AT2604" i="3" s="1"/>
  <c r="AU2606" i="3"/>
  <c r="AS2610" i="3"/>
  <c r="AT2610" i="3" s="1"/>
  <c r="AU2613" i="3"/>
  <c r="AS2617" i="3"/>
  <c r="AT2617" i="3" s="1"/>
  <c r="AU2620" i="3"/>
  <c r="AS2623" i="3"/>
  <c r="AT2623" i="3" s="1"/>
  <c r="AO2624" i="3"/>
  <c r="AM2627" i="3"/>
  <c r="AO2634" i="3"/>
  <c r="AM2637" i="3"/>
  <c r="AU2643" i="3"/>
  <c r="AM2644" i="3"/>
  <c r="AH2646" i="3"/>
  <c r="AM2652" i="3"/>
  <c r="AU2657" i="3"/>
  <c r="AM2658" i="3"/>
  <c r="AH2660" i="3"/>
  <c r="AO2663" i="3"/>
  <c r="AM2666" i="3"/>
  <c r="AH2668" i="3"/>
  <c r="AU2672" i="3"/>
  <c r="AM2673" i="3"/>
  <c r="AH2675" i="3"/>
  <c r="AH2680" i="3"/>
  <c r="AU2683" i="3"/>
  <c r="AM2692" i="3"/>
  <c r="AH2694" i="3"/>
  <c r="AU2698" i="3"/>
  <c r="AM2699" i="3"/>
  <c r="AH2701" i="3"/>
  <c r="AU2706" i="3"/>
  <c r="AH2709" i="3"/>
  <c r="AU2712" i="3"/>
  <c r="AH2715" i="3"/>
  <c r="AS2717" i="3"/>
  <c r="AT2717" i="3" s="1"/>
  <c r="AU2719" i="3"/>
  <c r="AO2726" i="3"/>
  <c r="AO2732" i="3"/>
  <c r="AU2738" i="3"/>
  <c r="AH2740" i="3"/>
  <c r="AS2740" i="3"/>
  <c r="AT2740" i="3" s="1"/>
  <c r="AS2745" i="3"/>
  <c r="AT2745" i="3" s="1"/>
  <c r="AM2748" i="3"/>
  <c r="AU2766" i="3"/>
  <c r="AH2768" i="3"/>
  <c r="AS2769" i="3"/>
  <c r="AT2769" i="3" s="1"/>
  <c r="AU2774" i="3"/>
  <c r="AH2778" i="3"/>
  <c r="AM2782" i="3"/>
  <c r="AS2791" i="3"/>
  <c r="AT2791" i="3" s="1"/>
  <c r="AU2792" i="3"/>
  <c r="AO2792" i="3"/>
  <c r="AO2800" i="3"/>
  <c r="AM2805" i="3"/>
  <c r="AM2823" i="3"/>
  <c r="AH2824" i="3"/>
  <c r="AM2826" i="3"/>
  <c r="AH2829" i="3"/>
  <c r="AM2852" i="3"/>
  <c r="AH2864" i="3"/>
  <c r="AO2867" i="3"/>
  <c r="AH2884" i="3"/>
  <c r="AO2885" i="3"/>
  <c r="AM2887" i="3"/>
  <c r="AO2911" i="3"/>
  <c r="AU2913" i="3"/>
  <c r="AM2914" i="3"/>
  <c r="AM2923" i="3"/>
  <c r="AU2923" i="3"/>
  <c r="AU2928" i="3"/>
  <c r="AS2935" i="3"/>
  <c r="AT2935" i="3" s="1"/>
  <c r="AS2939" i="3"/>
  <c r="AT2939" i="3" s="1"/>
  <c r="AS2951" i="3"/>
  <c r="AT2951" i="3" s="1"/>
  <c r="AO2952" i="3"/>
  <c r="AS2974" i="3"/>
  <c r="AT2974" i="3" s="1"/>
  <c r="AM2976" i="3"/>
  <c r="AM2977" i="3"/>
  <c r="AM2984" i="3"/>
  <c r="AH2998" i="3"/>
  <c r="AM3014" i="3"/>
  <c r="AS3016" i="3"/>
  <c r="AT3016" i="3" s="1"/>
  <c r="AH3021" i="3"/>
  <c r="AH3022" i="3"/>
  <c r="AM3024" i="3"/>
  <c r="AM3043" i="3"/>
  <c r="AS3047" i="3"/>
  <c r="AT3047" i="3" s="1"/>
  <c r="AM3050" i="3"/>
  <c r="AH3052" i="3"/>
  <c r="AU3055" i="3"/>
  <c r="AM3056" i="3"/>
  <c r="AU3060" i="3"/>
  <c r="AO3061" i="3"/>
  <c r="AU3062" i="3"/>
  <c r="AM3070" i="3"/>
  <c r="AH3089" i="3"/>
  <c r="AS3090" i="3"/>
  <c r="AT3090" i="3" s="1"/>
  <c r="AH3093" i="3"/>
  <c r="AM3096" i="3"/>
  <c r="AS3098" i="3"/>
  <c r="AT3098" i="3" s="1"/>
  <c r="AM3100" i="3"/>
  <c r="AM3101" i="3"/>
  <c r="AU3146" i="3"/>
  <c r="AU3150" i="3"/>
  <c r="AH3153" i="3"/>
  <c r="AS3158" i="3"/>
  <c r="AT3158" i="3" s="1"/>
  <c r="AM3425" i="3"/>
  <c r="AU3425" i="3"/>
  <c r="AU3442" i="3"/>
  <c r="AM3442" i="3"/>
  <c r="AU3455" i="3"/>
  <c r="AM3455" i="3"/>
  <c r="AM3466" i="3"/>
  <c r="AU3586" i="3"/>
  <c r="AO2323" i="3"/>
  <c r="AH2325" i="3"/>
  <c r="AU2333" i="3"/>
  <c r="AS2337" i="3"/>
  <c r="AT2337" i="3" s="1"/>
  <c r="AS2338" i="3"/>
  <c r="AT2338" i="3" s="1"/>
  <c r="AH2346" i="3"/>
  <c r="AO2348" i="3"/>
  <c r="AS2348" i="3"/>
  <c r="AT2348" i="3" s="1"/>
  <c r="AM2351" i="3"/>
  <c r="AH2352" i="3"/>
  <c r="AM2357" i="3"/>
  <c r="AM2358" i="3"/>
  <c r="AS2364" i="3"/>
  <c r="AT2364" i="3" s="1"/>
  <c r="AM2367" i="3"/>
  <c r="AO2371" i="3"/>
  <c r="AS2379" i="3"/>
  <c r="AT2379" i="3" s="1"/>
  <c r="AU2382" i="3"/>
  <c r="AH2383" i="3"/>
  <c r="AS2386" i="3"/>
  <c r="AT2386" i="3" s="1"/>
  <c r="AH2394" i="3"/>
  <c r="AS2395" i="3"/>
  <c r="AT2395" i="3" s="1"/>
  <c r="AH2401" i="3"/>
  <c r="AU2404" i="3"/>
  <c r="AU2406" i="3"/>
  <c r="AM2407" i="3"/>
  <c r="AH2408" i="3"/>
  <c r="AS2410" i="3"/>
  <c r="AT2410" i="3" s="1"/>
  <c r="AO2411" i="3"/>
  <c r="AM2412" i="3"/>
  <c r="AU2413" i="3"/>
  <c r="AU2415" i="3"/>
  <c r="AH2419" i="3"/>
  <c r="AM2424" i="3"/>
  <c r="AH2426" i="3"/>
  <c r="AM2431" i="3"/>
  <c r="AM2438" i="3"/>
  <c r="AO2442" i="3"/>
  <c r="AS2451" i="3"/>
  <c r="AT2451" i="3" s="1"/>
  <c r="AU2454" i="3"/>
  <c r="AH2456" i="3"/>
  <c r="AO2461" i="3"/>
  <c r="AH2466" i="3"/>
  <c r="AS2467" i="3"/>
  <c r="AT2467" i="3" s="1"/>
  <c r="AH2474" i="3"/>
  <c r="AO2477" i="3"/>
  <c r="AM2479" i="3"/>
  <c r="AU2481" i="3"/>
  <c r="AM2482" i="3"/>
  <c r="AH2483" i="3"/>
  <c r="AS2485" i="3"/>
  <c r="AT2485" i="3" s="1"/>
  <c r="AO2486" i="3"/>
  <c r="AM2491" i="3"/>
  <c r="AS2493" i="3"/>
  <c r="AT2493" i="3" s="1"/>
  <c r="AU2496" i="3"/>
  <c r="AS2508" i="3"/>
  <c r="AT2508" i="3" s="1"/>
  <c r="AU2509" i="3"/>
  <c r="AS2511" i="3"/>
  <c r="AT2511" i="3" s="1"/>
  <c r="AO2514" i="3"/>
  <c r="AM2517" i="3"/>
  <c r="AU2522" i="3"/>
  <c r="AH2528" i="3"/>
  <c r="AS2529" i="3"/>
  <c r="AT2529" i="3" s="1"/>
  <c r="AM2531" i="3"/>
  <c r="AH2533" i="3"/>
  <c r="AS2535" i="3"/>
  <c r="AT2535" i="3" s="1"/>
  <c r="AU2536" i="3"/>
  <c r="AH2538" i="3"/>
  <c r="AH2546" i="3"/>
  <c r="AM2550" i="3"/>
  <c r="AM2554" i="3"/>
  <c r="AM2566" i="3"/>
  <c r="AO2575" i="3"/>
  <c r="AS2575" i="3"/>
  <c r="AT2575" i="3" s="1"/>
  <c r="AM2577" i="3"/>
  <c r="AM2583" i="3"/>
  <c r="AM2592" i="3"/>
  <c r="AO2599" i="3"/>
  <c r="AH2601" i="3"/>
  <c r="AS2602" i="3"/>
  <c r="AT2602" i="3" s="1"/>
  <c r="AO2603" i="3"/>
  <c r="AS2603" i="3"/>
  <c r="AT2603" i="3" s="1"/>
  <c r="AM2606" i="3"/>
  <c r="AM2613" i="3"/>
  <c r="AO2617" i="3"/>
  <c r="AM2620" i="3"/>
  <c r="AS2632" i="3"/>
  <c r="AT2632" i="3" s="1"/>
  <c r="AU2635" i="3"/>
  <c r="AU2642" i="3"/>
  <c r="AO2649" i="3"/>
  <c r="AM2651" i="3"/>
  <c r="AU2656" i="3"/>
  <c r="AS2661" i="3"/>
  <c r="AT2661" i="3" s="1"/>
  <c r="AU2664" i="3"/>
  <c r="AS2668" i="3"/>
  <c r="AT2668" i="3" s="1"/>
  <c r="AO2669" i="3"/>
  <c r="AS2676" i="3"/>
  <c r="AT2676" i="3" s="1"/>
  <c r="AU2677" i="3"/>
  <c r="AS2680" i="3"/>
  <c r="AT2680" i="3" s="1"/>
  <c r="AO2681" i="3"/>
  <c r="AM2683" i="3"/>
  <c r="AO2686" i="3"/>
  <c r="AS2687" i="3"/>
  <c r="AT2687" i="3" s="1"/>
  <c r="AU2690" i="3"/>
  <c r="AS2694" i="3"/>
  <c r="AT2694" i="3" s="1"/>
  <c r="AU2697" i="3"/>
  <c r="AM2706" i="3"/>
  <c r="AM2712" i="3"/>
  <c r="AM2719" i="3"/>
  <c r="AH2722" i="3"/>
  <c r="AS2724" i="3"/>
  <c r="AT2724" i="3" s="1"/>
  <c r="AU2727" i="3"/>
  <c r="AH2729" i="3"/>
  <c r="AS2731" i="3"/>
  <c r="AT2731" i="3" s="1"/>
  <c r="AM2737" i="3"/>
  <c r="AH2742" i="3"/>
  <c r="AH2743" i="3"/>
  <c r="AS2749" i="3"/>
  <c r="AT2749" i="3" s="1"/>
  <c r="AS2768" i="3"/>
  <c r="AT2768" i="3" s="1"/>
  <c r="AS2772" i="3"/>
  <c r="AT2772" i="3" s="1"/>
  <c r="AU2788" i="3"/>
  <c r="AO2791" i="3"/>
  <c r="AM2792" i="3"/>
  <c r="AH2794" i="3"/>
  <c r="AS2795" i="3"/>
  <c r="AT2795" i="3" s="1"/>
  <c r="AU2822" i="3"/>
  <c r="AS2824" i="3"/>
  <c r="AT2824" i="3" s="1"/>
  <c r="AS2844" i="3"/>
  <c r="AT2844" i="3" s="1"/>
  <c r="AU2873" i="3"/>
  <c r="AS2879" i="3"/>
  <c r="AT2879" i="3" s="1"/>
  <c r="AU2890" i="3"/>
  <c r="AO2893" i="3"/>
  <c r="AH2896" i="3"/>
  <c r="AO2910" i="3"/>
  <c r="AM2913" i="3"/>
  <c r="AS2915" i="3"/>
  <c r="AT2915" i="3" s="1"/>
  <c r="AS2920" i="3"/>
  <c r="AT2920" i="3" s="1"/>
  <c r="AO2930" i="3"/>
  <c r="AM2931" i="3"/>
  <c r="AH2933" i="3"/>
  <c r="AH2938" i="3"/>
  <c r="AH2950" i="3"/>
  <c r="AU2964" i="3"/>
  <c r="AM2966" i="3"/>
  <c r="AH2968" i="3"/>
  <c r="AS2973" i="3"/>
  <c r="AT2973" i="3" s="1"/>
  <c r="AH2978" i="3"/>
  <c r="AS2987" i="3"/>
  <c r="AT2987" i="3" s="1"/>
  <c r="AU2995" i="3"/>
  <c r="AO2995" i="3"/>
  <c r="AH2997" i="3"/>
  <c r="AM3001" i="3"/>
  <c r="AS3003" i="3"/>
  <c r="AT3003" i="3" s="1"/>
  <c r="AU3016" i="3"/>
  <c r="AS3022" i="3"/>
  <c r="AT3022" i="3" s="1"/>
  <c r="AS3026" i="3"/>
  <c r="AT3026" i="3" s="1"/>
  <c r="AO3034" i="3"/>
  <c r="AU3036" i="3"/>
  <c r="AS3046" i="3"/>
  <c r="AT3046" i="3" s="1"/>
  <c r="AO3048" i="3"/>
  <c r="AH3051" i="3"/>
  <c r="AS3052" i="3"/>
  <c r="AT3052" i="3" s="1"/>
  <c r="AM3055" i="3"/>
  <c r="AH3066" i="3"/>
  <c r="AU3081" i="3"/>
  <c r="AU3082" i="3"/>
  <c r="AU3087" i="3"/>
  <c r="AH3147" i="3"/>
  <c r="AO3148" i="3"/>
  <c r="AM3150" i="3"/>
  <c r="AH3152" i="3"/>
  <c r="AS3153" i="3"/>
  <c r="AT3153" i="3" s="1"/>
  <c r="AM3174" i="3"/>
  <c r="AM3178" i="3"/>
  <c r="AO2378" i="3"/>
  <c r="AO2380" i="3"/>
  <c r="AO2384" i="3"/>
  <c r="AO2385" i="3"/>
  <c r="AH2405" i="3"/>
  <c r="AU2412" i="3"/>
  <c r="AH2416" i="3"/>
  <c r="AS2418" i="3"/>
  <c r="AT2418" i="3" s="1"/>
  <c r="AU2423" i="3"/>
  <c r="AU2427" i="3"/>
  <c r="AU2429" i="3"/>
  <c r="AO2435" i="3"/>
  <c r="AO2450" i="3"/>
  <c r="AU2479" i="3"/>
  <c r="AH2480" i="3"/>
  <c r="AO2485" i="3"/>
  <c r="AU2488" i="3"/>
  <c r="AO2502" i="3"/>
  <c r="AO2519" i="3"/>
  <c r="AM2524" i="3"/>
  <c r="AO2560" i="3"/>
  <c r="AO2569" i="3"/>
  <c r="AU2570" i="3"/>
  <c r="AM2576" i="3"/>
  <c r="AH2578" i="3"/>
  <c r="AO2581" i="3"/>
  <c r="AO2589" i="3"/>
  <c r="AO2597" i="3"/>
  <c r="AH2600" i="3"/>
  <c r="AO2605" i="3"/>
  <c r="AS2608" i="3"/>
  <c r="AT2608" i="3" s="1"/>
  <c r="AO2609" i="3"/>
  <c r="AS2609" i="3"/>
  <c r="AT2609" i="3" s="1"/>
  <c r="AH2614" i="3"/>
  <c r="AS2615" i="3"/>
  <c r="AT2615" i="3" s="1"/>
  <c r="AO2616" i="3"/>
  <c r="AS2616" i="3"/>
  <c r="AT2616" i="3" s="1"/>
  <c r="AS2621" i="3"/>
  <c r="AT2621" i="3" s="1"/>
  <c r="AO2622" i="3"/>
  <c r="AS2622" i="3"/>
  <c r="AT2622" i="3" s="1"/>
  <c r="AH2626" i="3"/>
  <c r="AH2627" i="3"/>
  <c r="AH2628" i="3"/>
  <c r="AS2629" i="3"/>
  <c r="AT2629" i="3" s="1"/>
  <c r="AO2630" i="3"/>
  <c r="AS2630" i="3"/>
  <c r="AT2630" i="3" s="1"/>
  <c r="AM2635" i="3"/>
  <c r="AM2642" i="3"/>
  <c r="AS2647" i="3"/>
  <c r="AT2647" i="3" s="1"/>
  <c r="AU2650" i="3"/>
  <c r="AO2653" i="3"/>
  <c r="AM2656" i="3"/>
  <c r="AO2661" i="3"/>
  <c r="AM2664" i="3"/>
  <c r="AS2667" i="3"/>
  <c r="AT2667" i="3" s="1"/>
  <c r="AS2674" i="3"/>
  <c r="AT2674" i="3" s="1"/>
  <c r="AO2675" i="3"/>
  <c r="AO2676" i="3"/>
  <c r="AM2677" i="3"/>
  <c r="AS2685" i="3"/>
  <c r="AT2685" i="3" s="1"/>
  <c r="AM2690" i="3"/>
  <c r="AM2697" i="3"/>
  <c r="AO2701" i="3"/>
  <c r="AS2702" i="3"/>
  <c r="AT2702" i="3" s="1"/>
  <c r="AM2705" i="3"/>
  <c r="AH2707" i="3"/>
  <c r="AU2711" i="3"/>
  <c r="AH2713" i="3"/>
  <c r="AM2718" i="3"/>
  <c r="AH2720" i="3"/>
  <c r="AM2727" i="3"/>
  <c r="AH2734" i="3"/>
  <c r="AO2745" i="3"/>
  <c r="AO2759" i="3"/>
  <c r="AH2767" i="3"/>
  <c r="AS2782" i="3"/>
  <c r="AT2782" i="3" s="1"/>
  <c r="AO2807" i="3"/>
  <c r="AM2815" i="3"/>
  <c r="AH2818" i="3"/>
  <c r="AS2819" i="3"/>
  <c r="AT2819" i="3" s="1"/>
  <c r="AS2838" i="3"/>
  <c r="AT2838" i="3" s="1"/>
  <c r="AO2839" i="3"/>
  <c r="AO2840" i="3"/>
  <c r="AH2843" i="3"/>
  <c r="AH2852" i="3"/>
  <c r="AS2853" i="3"/>
  <c r="AT2853" i="3" s="1"/>
  <c r="AO2860" i="3"/>
  <c r="AO2870" i="3"/>
  <c r="AS2875" i="3"/>
  <c r="AT2875" i="3" s="1"/>
  <c r="AH2883" i="3"/>
  <c r="AU2889" i="3"/>
  <c r="AS2929" i="3"/>
  <c r="AT2929" i="3" s="1"/>
  <c r="AH2937" i="3"/>
  <c r="AU2948" i="3"/>
  <c r="AH2949" i="3"/>
  <c r="AS2962" i="3"/>
  <c r="AT2962" i="3" s="1"/>
  <c r="AM2995" i="3"/>
  <c r="AS2997" i="3"/>
  <c r="AT2997" i="3" s="1"/>
  <c r="AH3014" i="3"/>
  <c r="AS3015" i="3"/>
  <c r="AT3015" i="3" s="1"/>
  <c r="AU3035" i="3"/>
  <c r="AS3044" i="3"/>
  <c r="AT3044" i="3" s="1"/>
  <c r="AS3097" i="3"/>
  <c r="AT3097" i="3" s="1"/>
  <c r="AO3134" i="3"/>
  <c r="AU3239" i="3"/>
  <c r="AM3239" i="3"/>
  <c r="AH3299" i="3"/>
  <c r="AU3350" i="3"/>
  <c r="AM3350" i="3"/>
  <c r="AU3400" i="3"/>
  <c r="AO3400" i="3"/>
  <c r="AU3417" i="3"/>
  <c r="AM3417" i="3"/>
  <c r="AH2749" i="3"/>
  <c r="AS2751" i="3"/>
  <c r="AT2751" i="3" s="1"/>
  <c r="AU2754" i="3"/>
  <c r="AS2757" i="3"/>
  <c r="AT2757" i="3" s="1"/>
  <c r="AH2760" i="3"/>
  <c r="AS2760" i="3"/>
  <c r="AT2760" i="3" s="1"/>
  <c r="AS2767" i="3"/>
  <c r="AT2767" i="3" s="1"/>
  <c r="AO2768" i="3"/>
  <c r="AH2771" i="3"/>
  <c r="AO2773" i="3"/>
  <c r="AO2779" i="3"/>
  <c r="AO2781" i="3"/>
  <c r="AO2788" i="3"/>
  <c r="AH2792" i="3"/>
  <c r="AS2794" i="3"/>
  <c r="AT2794" i="3" s="1"/>
  <c r="AH2802" i="3"/>
  <c r="AS2803" i="3"/>
  <c r="AT2803" i="3" s="1"/>
  <c r="AO2804" i="3"/>
  <c r="AS2817" i="3"/>
  <c r="AT2817" i="3" s="1"/>
  <c r="AO2818" i="3"/>
  <c r="AH2823" i="3"/>
  <c r="AS2830" i="3"/>
  <c r="AT2830" i="3" s="1"/>
  <c r="AO2831" i="3"/>
  <c r="AM2833" i="3"/>
  <c r="AH2834" i="3"/>
  <c r="AS2841" i="3"/>
  <c r="AT2841" i="3" s="1"/>
  <c r="AS2845" i="3"/>
  <c r="AT2845" i="3" s="1"/>
  <c r="AU2847" i="3"/>
  <c r="AU2849" i="3"/>
  <c r="AS2852" i="3"/>
  <c r="AT2852" i="3" s="1"/>
  <c r="AO2854" i="3"/>
  <c r="AM2858" i="3"/>
  <c r="AH2861" i="3"/>
  <c r="AS2861" i="3"/>
  <c r="AT2861" i="3" s="1"/>
  <c r="AS2864" i="3"/>
  <c r="AT2864" i="3" s="1"/>
  <c r="AU2868" i="3"/>
  <c r="AS2873" i="3"/>
  <c r="AT2873" i="3" s="1"/>
  <c r="AO2875" i="3"/>
  <c r="AS2884" i="3"/>
  <c r="AT2884" i="3" s="1"/>
  <c r="AM2886" i="3"/>
  <c r="AH2895" i="3"/>
  <c r="AS2898" i="3"/>
  <c r="AT2898" i="3" s="1"/>
  <c r="AH2903" i="3"/>
  <c r="AS2906" i="3"/>
  <c r="AT2906" i="3" s="1"/>
  <c r="AU2912" i="3"/>
  <c r="AH2913" i="3"/>
  <c r="AS2916" i="3"/>
  <c r="AT2916" i="3" s="1"/>
  <c r="AO2918" i="3"/>
  <c r="AU2920" i="3"/>
  <c r="AH2922" i="3"/>
  <c r="AH2924" i="3"/>
  <c r="AS2928" i="3"/>
  <c r="AT2928" i="3" s="1"/>
  <c r="AM2930" i="3"/>
  <c r="AU2941" i="3"/>
  <c r="AH2944" i="3"/>
  <c r="AO2945" i="3"/>
  <c r="AS2950" i="3"/>
  <c r="AT2950" i="3" s="1"/>
  <c r="AO2951" i="3"/>
  <c r="AU2953" i="3"/>
  <c r="AU2960" i="3"/>
  <c r="AU2963" i="3"/>
  <c r="AO2970" i="3"/>
  <c r="AO2971" i="3"/>
  <c r="AM2975" i="3"/>
  <c r="AS2979" i="3"/>
  <c r="AT2979" i="3" s="1"/>
  <c r="AS2981" i="3"/>
  <c r="AT2981" i="3" s="1"/>
  <c r="AM2983" i="3"/>
  <c r="AH2986" i="3"/>
  <c r="AM2992" i="3"/>
  <c r="AU2999" i="3"/>
  <c r="AH3002" i="3"/>
  <c r="AO3004" i="3"/>
  <c r="AU3007" i="3"/>
  <c r="AU3017" i="3"/>
  <c r="AM3019" i="3"/>
  <c r="AH3020" i="3"/>
  <c r="AO3023" i="3"/>
  <c r="AO3028" i="3"/>
  <c r="AS3028" i="3"/>
  <c r="AT3028" i="3" s="1"/>
  <c r="AM3032" i="3"/>
  <c r="AH3035" i="3"/>
  <c r="AS3036" i="3"/>
  <c r="AT3036" i="3" s="1"/>
  <c r="AO3037" i="3"/>
  <c r="AU3039" i="3"/>
  <c r="AM3040" i="3"/>
  <c r="AS3043" i="3"/>
  <c r="AT3043" i="3" s="1"/>
  <c r="AM3047" i="3"/>
  <c r="AS3051" i="3"/>
  <c r="AT3051" i="3" s="1"/>
  <c r="AS3059" i="3"/>
  <c r="AT3059" i="3" s="1"/>
  <c r="AS3075" i="3"/>
  <c r="AT3075" i="3" s="1"/>
  <c r="AM3084" i="3"/>
  <c r="AO3088" i="3"/>
  <c r="AM3094" i="3"/>
  <c r="AS3115" i="3"/>
  <c r="AT3115" i="3" s="1"/>
  <c r="AU3118" i="3"/>
  <c r="AU3122" i="3"/>
  <c r="AM3134" i="3"/>
  <c r="AS3141" i="3"/>
  <c r="AT3141" i="3" s="1"/>
  <c r="AM3173" i="3"/>
  <c r="AS3176" i="3"/>
  <c r="AT3176" i="3" s="1"/>
  <c r="AU3182" i="3"/>
  <c r="AU3231" i="3"/>
  <c r="AM3231" i="3"/>
  <c r="AU3257" i="3"/>
  <c r="AO3262" i="3"/>
  <c r="AU3262" i="3"/>
  <c r="AH3319" i="3"/>
  <c r="AS3320" i="3"/>
  <c r="AT3320" i="3" s="1"/>
  <c r="AH3325" i="3"/>
  <c r="AS3401" i="3"/>
  <c r="AT3401" i="3" s="1"/>
  <c r="AS3451" i="3"/>
  <c r="AT3451" i="3" s="1"/>
  <c r="AO3583" i="3"/>
  <c r="AS3585" i="3"/>
  <c r="AT3585" i="3" s="1"/>
  <c r="AH3589" i="3"/>
  <c r="AU2737" i="3"/>
  <c r="AM2745" i="3"/>
  <c r="AH2747" i="3"/>
  <c r="AM2754" i="3"/>
  <c r="AO2757" i="3"/>
  <c r="AM2773" i="3"/>
  <c r="AO2787" i="3"/>
  <c r="AH2791" i="3"/>
  <c r="AO2794" i="3"/>
  <c r="AS2802" i="3"/>
  <c r="AT2802" i="3" s="1"/>
  <c r="AO2803" i="3"/>
  <c r="AO2817" i="3"/>
  <c r="AM2819" i="3"/>
  <c r="AO2830" i="3"/>
  <c r="AM2832" i="3"/>
  <c r="AS2835" i="3"/>
  <c r="AT2835" i="3" s="1"/>
  <c r="AU2838" i="3"/>
  <c r="AS2843" i="3"/>
  <c r="AT2843" i="3" s="1"/>
  <c r="AO2845" i="3"/>
  <c r="AM2848" i="3"/>
  <c r="AM2849" i="3"/>
  <c r="AH2850" i="3"/>
  <c r="AU2855" i="3"/>
  <c r="AH2859" i="3"/>
  <c r="AO2864" i="3"/>
  <c r="AM2867" i="3"/>
  <c r="AM2868" i="3"/>
  <c r="AH2869" i="3"/>
  <c r="AU2876" i="3"/>
  <c r="AH2878" i="3"/>
  <c r="AO2879" i="3"/>
  <c r="AS2880" i="3"/>
  <c r="AT2880" i="3" s="1"/>
  <c r="AO2881" i="3"/>
  <c r="AM2885" i="3"/>
  <c r="AS2896" i="3"/>
  <c r="AT2896" i="3" s="1"/>
  <c r="AM2898" i="3"/>
  <c r="AH2900" i="3"/>
  <c r="AO2905" i="3"/>
  <c r="AO2915" i="3"/>
  <c r="AO2916" i="3"/>
  <c r="AM2920" i="3"/>
  <c r="AS2925" i="3"/>
  <c r="AT2925" i="3" s="1"/>
  <c r="AO2926" i="3"/>
  <c r="AO2928" i="3"/>
  <c r="AH2931" i="3"/>
  <c r="AS2931" i="3"/>
  <c r="AT2931" i="3" s="1"/>
  <c r="AM2941" i="3"/>
  <c r="AS2944" i="3"/>
  <c r="AT2944" i="3" s="1"/>
  <c r="AM2946" i="3"/>
  <c r="AO2949" i="3"/>
  <c r="AM2952" i="3"/>
  <c r="AM2953" i="3"/>
  <c r="AS2958" i="3"/>
  <c r="AT2958" i="3" s="1"/>
  <c r="AM2961" i="3"/>
  <c r="AM2963" i="3"/>
  <c r="AH2964" i="3"/>
  <c r="AH2967" i="3"/>
  <c r="AH2976" i="3"/>
  <c r="AH2984" i="3"/>
  <c r="AS2989" i="3"/>
  <c r="AT2989" i="3" s="1"/>
  <c r="AH2993" i="3"/>
  <c r="AM2999" i="3"/>
  <c r="AM3000" i="3"/>
  <c r="AS3002" i="3"/>
  <c r="AT3002" i="3" s="1"/>
  <c r="AU3006" i="3"/>
  <c r="AS3014" i="3"/>
  <c r="AT3014" i="3" s="1"/>
  <c r="AO3021" i="3"/>
  <c r="AS3021" i="3"/>
  <c r="AT3021" i="3" s="1"/>
  <c r="AH3025" i="3"/>
  <c r="AM3039" i="3"/>
  <c r="AO3043" i="3"/>
  <c r="AM3045" i="3"/>
  <c r="AM3053" i="3"/>
  <c r="AH3056" i="3"/>
  <c r="AH3081" i="3"/>
  <c r="AH3095" i="3"/>
  <c r="AO3096" i="3"/>
  <c r="AS3105" i="3"/>
  <c r="AT3105" i="3" s="1"/>
  <c r="AS3111" i="3"/>
  <c r="AT3111" i="3" s="1"/>
  <c r="AU3113" i="3"/>
  <c r="AU3117" i="3"/>
  <c r="AM3122" i="3"/>
  <c r="AH3124" i="3"/>
  <c r="AH3133" i="3"/>
  <c r="AH3135" i="3"/>
  <c r="AU3138" i="3"/>
  <c r="AS3140" i="3"/>
  <c r="AT3140" i="3" s="1"/>
  <c r="AO3157" i="3"/>
  <c r="AH3167" i="3"/>
  <c r="AH3174" i="3"/>
  <c r="AS3175" i="3"/>
  <c r="AT3175" i="3" s="1"/>
  <c r="AM3247" i="3"/>
  <c r="AM3261" i="3"/>
  <c r="AH3263" i="3"/>
  <c r="AS3315" i="3"/>
  <c r="AT3315" i="3" s="1"/>
  <c r="AM3317" i="3"/>
  <c r="AU3366" i="3"/>
  <c r="AM3366" i="3"/>
  <c r="AS3371" i="3"/>
  <c r="AT3371" i="3" s="1"/>
  <c r="AM3374" i="3"/>
  <c r="AU3389" i="3"/>
  <c r="AM3395" i="3"/>
  <c r="AS3396" i="3"/>
  <c r="AT3396" i="3" s="1"/>
  <c r="AU3396" i="3"/>
  <c r="AS3549" i="3"/>
  <c r="AT3549" i="3" s="1"/>
  <c r="AS2741" i="3"/>
  <c r="AT2741" i="3" s="1"/>
  <c r="AU2743" i="3"/>
  <c r="AU2752" i="3"/>
  <c r="AM2753" i="3"/>
  <c r="AH2755" i="3"/>
  <c r="AS2756" i="3"/>
  <c r="AT2756" i="3" s="1"/>
  <c r="AM2757" i="3"/>
  <c r="AH2759" i="3"/>
  <c r="AM2761" i="3"/>
  <c r="AO2762" i="3"/>
  <c r="AM2763" i="3"/>
  <c r="AO2766" i="3"/>
  <c r="AO2767" i="3"/>
  <c r="AU2769" i="3"/>
  <c r="AH2774" i="3"/>
  <c r="AO2778" i="3"/>
  <c r="AH2783" i="3"/>
  <c r="AS2786" i="3"/>
  <c r="AT2786" i="3" s="1"/>
  <c r="AO2802" i="3"/>
  <c r="AM2804" i="3"/>
  <c r="AH2806" i="3"/>
  <c r="AH2807" i="3"/>
  <c r="AO2808" i="3"/>
  <c r="AH2813" i="3"/>
  <c r="AS2816" i="3"/>
  <c r="AT2816" i="3" s="1"/>
  <c r="AH2821" i="3"/>
  <c r="AH2822" i="3"/>
  <c r="AO2823" i="3"/>
  <c r="AH2826" i="3"/>
  <c r="AS2833" i="3"/>
  <c r="AT2833" i="3" s="1"/>
  <c r="AM2844" i="3"/>
  <c r="AU2846" i="3"/>
  <c r="AU2848" i="3"/>
  <c r="AM2854" i="3"/>
  <c r="AH2856" i="3"/>
  <c r="AS2860" i="3"/>
  <c r="AT2860" i="3" s="1"/>
  <c r="AO2861" i="3"/>
  <c r="AU2865" i="3"/>
  <c r="AU2867" i="3"/>
  <c r="AM2875" i="3"/>
  <c r="AO2880" i="3"/>
  <c r="AU2885" i="3"/>
  <c r="AS2888" i="3"/>
  <c r="AT2888" i="3" s="1"/>
  <c r="AS2894" i="3"/>
  <c r="AT2894" i="3" s="1"/>
  <c r="AM2897" i="3"/>
  <c r="AM2899" i="3"/>
  <c r="AS2904" i="3"/>
  <c r="AT2904" i="3" s="1"/>
  <c r="AM2907" i="3"/>
  <c r="AS2912" i="3"/>
  <c r="AT2912" i="3" s="1"/>
  <c r="AS2914" i="3"/>
  <c r="AT2914" i="3" s="1"/>
  <c r="AM2917" i="3"/>
  <c r="AO2924" i="3"/>
  <c r="AM2928" i="3"/>
  <c r="AU2929" i="3"/>
  <c r="AU2933" i="3"/>
  <c r="AU2934" i="3"/>
  <c r="AO2937" i="3"/>
  <c r="AO2938" i="3"/>
  <c r="AM2940" i="3"/>
  <c r="AH2954" i="3"/>
  <c r="AH2966" i="3"/>
  <c r="AU2979" i="3"/>
  <c r="AM2982" i="3"/>
  <c r="AO2988" i="3"/>
  <c r="AS2994" i="3"/>
  <c r="AT2994" i="3" s="1"/>
  <c r="AS2996" i="3"/>
  <c r="AT2996" i="3" s="1"/>
  <c r="AM2998" i="3"/>
  <c r="AO3002" i="3"/>
  <c r="AU3003" i="3"/>
  <c r="AM3006" i="3"/>
  <c r="AM3008" i="3"/>
  <c r="AH3010" i="3"/>
  <c r="AO3013" i="3"/>
  <c r="AM3016" i="3"/>
  <c r="AS3019" i="3"/>
  <c r="AT3019" i="3" s="1"/>
  <c r="AS3020" i="3"/>
  <c r="AT3020" i="3" s="1"/>
  <c r="AU3022" i="3"/>
  <c r="AS3025" i="3"/>
  <c r="AT3025" i="3" s="1"/>
  <c r="AM3060" i="3"/>
  <c r="AH3072" i="3"/>
  <c r="AU3089" i="3"/>
  <c r="AM3093" i="3"/>
  <c r="AS3119" i="3"/>
  <c r="AT3119" i="3" s="1"/>
  <c r="AM3121" i="3"/>
  <c r="AU3153" i="3"/>
  <c r="AU3158" i="3"/>
  <c r="AM3158" i="3"/>
  <c r="AU3172" i="3"/>
  <c r="AM3172" i="3"/>
  <c r="AO3221" i="3"/>
  <c r="AU3223" i="3"/>
  <c r="AO3251" i="3"/>
  <c r="AU3261" i="3"/>
  <c r="AO3261" i="3"/>
  <c r="AO3277" i="3"/>
  <c r="AU3278" i="3"/>
  <c r="AU3286" i="3"/>
  <c r="AM3286" i="3"/>
  <c r="AU3317" i="3"/>
  <c r="AS3319" i="3"/>
  <c r="AT3319" i="3" s="1"/>
  <c r="AO3368" i="3"/>
  <c r="AS3370" i="3"/>
  <c r="AT3370" i="3" s="1"/>
  <c r="AH2798" i="3"/>
  <c r="AS2812" i="3"/>
  <c r="AT2812" i="3" s="1"/>
  <c r="AU2818" i="3"/>
  <c r="AU2824" i="3"/>
  <c r="AO2834" i="3"/>
  <c r="AM2835" i="3"/>
  <c r="AS2840" i="3"/>
  <c r="AT2840" i="3" s="1"/>
  <c r="AO2841" i="3"/>
  <c r="AM2843" i="3"/>
  <c r="AS2849" i="3"/>
  <c r="AT2849" i="3" s="1"/>
  <c r="AU2854" i="3"/>
  <c r="AS2868" i="3"/>
  <c r="AT2868" i="3" s="1"/>
  <c r="AU2875" i="3"/>
  <c r="AU2882" i="3"/>
  <c r="AM2883" i="3"/>
  <c r="AU2898" i="3"/>
  <c r="AO2904" i="3"/>
  <c r="AU2906" i="3"/>
  <c r="AO2907" i="3"/>
  <c r="AS2911" i="3"/>
  <c r="AT2911" i="3" s="1"/>
  <c r="AH2919" i="3"/>
  <c r="AO2923" i="3"/>
  <c r="AU2927" i="3"/>
  <c r="AU2930" i="3"/>
  <c r="AO2931" i="3"/>
  <c r="AH2935" i="3"/>
  <c r="AS2941" i="3"/>
  <c r="AT2941" i="3" s="1"/>
  <c r="AS2947" i="3"/>
  <c r="AT2947" i="3" s="1"/>
  <c r="AO2957" i="3"/>
  <c r="AU2970" i="3"/>
  <c r="AH2974" i="3"/>
  <c r="AO2976" i="3"/>
  <c r="AO2977" i="3"/>
  <c r="AU2981" i="3"/>
  <c r="AH3007" i="3"/>
  <c r="AU3012" i="3"/>
  <c r="AH3016" i="3"/>
  <c r="AO3025" i="3"/>
  <c r="AU3027" i="3"/>
  <c r="AU3028" i="3"/>
  <c r="AO3050" i="3"/>
  <c r="AU3058" i="3"/>
  <c r="AU3059" i="3"/>
  <c r="AO3066" i="3"/>
  <c r="AO3086" i="3"/>
  <c r="AM3092" i="3"/>
  <c r="AO3105" i="3"/>
  <c r="AU3107" i="3"/>
  <c r="AU3152" i="3"/>
  <c r="AO3160" i="3"/>
  <c r="AO3195" i="3"/>
  <c r="AO3205" i="3"/>
  <c r="AO3238" i="3"/>
  <c r="AS3245" i="3"/>
  <c r="AT3245" i="3" s="1"/>
  <c r="AM3246" i="3"/>
  <c r="AU3252" i="3"/>
  <c r="AM3252" i="3"/>
  <c r="AS3296" i="3"/>
  <c r="AT3296" i="3" s="1"/>
  <c r="AO3301" i="3"/>
  <c r="AO3481" i="3"/>
  <c r="AO3484" i="3"/>
  <c r="AM3485" i="3"/>
  <c r="AU3485" i="3"/>
  <c r="AM3541" i="3"/>
  <c r="AH3543" i="3"/>
  <c r="AS3552" i="3"/>
  <c r="AT3552" i="3" s="1"/>
  <c r="AS3073" i="3"/>
  <c r="AT3073" i="3" s="1"/>
  <c r="AS3086" i="3"/>
  <c r="AT3086" i="3" s="1"/>
  <c r="AO3098" i="3"/>
  <c r="AS3127" i="3"/>
  <c r="AT3127" i="3" s="1"/>
  <c r="AO3128" i="3"/>
  <c r="AH3131" i="3"/>
  <c r="AH3134" i="3"/>
  <c r="AS3135" i="3"/>
  <c r="AT3135" i="3" s="1"/>
  <c r="AU3137" i="3"/>
  <c r="AH3139" i="3"/>
  <c r="AO3141" i="3"/>
  <c r="AM3143" i="3"/>
  <c r="AH3156" i="3"/>
  <c r="AO3163" i="3"/>
  <c r="AU3165" i="3"/>
  <c r="AM3165" i="3"/>
  <c r="AM3203" i="3"/>
  <c r="AH3205" i="3"/>
  <c r="AO3224" i="3"/>
  <c r="AO3245" i="3"/>
  <c r="AH3247" i="3"/>
  <c r="AS3288" i="3"/>
  <c r="AT3288" i="3" s="1"/>
  <c r="AO3289" i="3"/>
  <c r="AH3297" i="3"/>
  <c r="AM3312" i="3"/>
  <c r="AO3315" i="3"/>
  <c r="AH3318" i="3"/>
  <c r="AO3320" i="3"/>
  <c r="AU3321" i="3"/>
  <c r="AM3322" i="3"/>
  <c r="AS3324" i="3"/>
  <c r="AT3324" i="3" s="1"/>
  <c r="AO3337" i="3"/>
  <c r="AH3341" i="3"/>
  <c r="AO3342" i="3"/>
  <c r="AU3344" i="3"/>
  <c r="AM3359" i="3"/>
  <c r="AM3368" i="3"/>
  <c r="AS3391" i="3"/>
  <c r="AT3391" i="3" s="1"/>
  <c r="AM3393" i="3"/>
  <c r="AH3400" i="3"/>
  <c r="AS3414" i="3"/>
  <c r="AT3414" i="3" s="1"/>
  <c r="AS3422" i="3"/>
  <c r="AT3422" i="3" s="1"/>
  <c r="AM3436" i="3"/>
  <c r="AO3436" i="3"/>
  <c r="AH3443" i="3"/>
  <c r="AU3461" i="3"/>
  <c r="AM3461" i="3"/>
  <c r="AH3467" i="3"/>
  <c r="AU3524" i="3"/>
  <c r="AM3524" i="3"/>
  <c r="AM3528" i="3"/>
  <c r="AM3560" i="3"/>
  <c r="AU3570" i="3"/>
  <c r="AH3571" i="3"/>
  <c r="AO3634" i="3"/>
  <c r="AM3634" i="3"/>
  <c r="AS3096" i="3"/>
  <c r="AT3096" i="3" s="1"/>
  <c r="AH3101" i="3"/>
  <c r="AS3102" i="3"/>
  <c r="AT3102" i="3" s="1"/>
  <c r="AU3109" i="3"/>
  <c r="AH3116" i="3"/>
  <c r="AU3129" i="3"/>
  <c r="AS3139" i="3"/>
  <c r="AT3139" i="3" s="1"/>
  <c r="AH3144" i="3"/>
  <c r="AS3145" i="3"/>
  <c r="AT3145" i="3" s="1"/>
  <c r="AS3157" i="3"/>
  <c r="AT3157" i="3" s="1"/>
  <c r="AS3168" i="3"/>
  <c r="AT3168" i="3" s="1"/>
  <c r="AH3173" i="3"/>
  <c r="AM3198" i="3"/>
  <c r="AS3200" i="3"/>
  <c r="AT3200" i="3" s="1"/>
  <c r="AO3210" i="3"/>
  <c r="AU3212" i="3"/>
  <c r="AM3230" i="3"/>
  <c r="AH3232" i="3"/>
  <c r="AM3241" i="3"/>
  <c r="AH3243" i="3"/>
  <c r="AS3252" i="3"/>
  <c r="AT3252" i="3" s="1"/>
  <c r="AO3253" i="3"/>
  <c r="AM3254" i="3"/>
  <c r="AU3255" i="3"/>
  <c r="AS3256" i="3"/>
  <c r="AT3256" i="3" s="1"/>
  <c r="AO3258" i="3"/>
  <c r="AU3265" i="3"/>
  <c r="AO3269" i="3"/>
  <c r="AH3272" i="3"/>
  <c r="AO3283" i="3"/>
  <c r="AU3290" i="3"/>
  <c r="AM3305" i="3"/>
  <c r="AH3309" i="3"/>
  <c r="AH3313" i="3"/>
  <c r="AO3328" i="3"/>
  <c r="AU3337" i="3"/>
  <c r="AM3338" i="3"/>
  <c r="AH3340" i="3"/>
  <c r="AS3346" i="3"/>
  <c r="AT3346" i="3" s="1"/>
  <c r="AS3355" i="3"/>
  <c r="AT3355" i="3" s="1"/>
  <c r="AO3357" i="3"/>
  <c r="AH3360" i="3"/>
  <c r="AS3361" i="3"/>
  <c r="AT3361" i="3" s="1"/>
  <c r="AO3362" i="3"/>
  <c r="AS3366" i="3"/>
  <c r="AT3366" i="3" s="1"/>
  <c r="AU3388" i="3"/>
  <c r="AH3389" i="3"/>
  <c r="AO3405" i="3"/>
  <c r="AH3412" i="3"/>
  <c r="AS3413" i="3"/>
  <c r="AT3413" i="3" s="1"/>
  <c r="AM3511" i="3"/>
  <c r="AU3511" i="3"/>
  <c r="AH3513" i="3"/>
  <c r="AM3516" i="3"/>
  <c r="AU3528" i="3"/>
  <c r="AH3530" i="3"/>
  <c r="AM3546" i="3"/>
  <c r="AU3557" i="3"/>
  <c r="AH3562" i="3"/>
  <c r="AO3563" i="3"/>
  <c r="AU3565" i="3"/>
  <c r="AS3568" i="3"/>
  <c r="AT3568" i="3" s="1"/>
  <c r="AU3184" i="3"/>
  <c r="AU3185" i="3"/>
  <c r="AU3198" i="3"/>
  <c r="AU3211" i="3"/>
  <c r="AO3222" i="3"/>
  <c r="AU3264" i="3"/>
  <c r="AU3279" i="3"/>
  <c r="AO3288" i="3"/>
  <c r="AU3305" i="3"/>
  <c r="AO3310" i="3"/>
  <c r="AO3336" i="3"/>
  <c r="AU3363" i="3"/>
  <c r="AM3363" i="3"/>
  <c r="AM3411" i="3"/>
  <c r="AU3411" i="3"/>
  <c r="AU3420" i="3"/>
  <c r="AM3420" i="3"/>
  <c r="AO3430" i="3"/>
  <c r="AU3432" i="3"/>
  <c r="AU3450" i="3"/>
  <c r="AM3486" i="3"/>
  <c r="AU3486" i="3"/>
  <c r="AU3532" i="3"/>
  <c r="AM3532" i="3"/>
  <c r="AO3602" i="3"/>
  <c r="AU3177" i="3"/>
  <c r="AU3179" i="3"/>
  <c r="AS3181" i="3"/>
  <c r="AT3181" i="3" s="1"/>
  <c r="AM3185" i="3"/>
  <c r="AS3188" i="3"/>
  <c r="AT3188" i="3" s="1"/>
  <c r="AS3189" i="3"/>
  <c r="AT3189" i="3" s="1"/>
  <c r="AH3193" i="3"/>
  <c r="AH3194" i="3"/>
  <c r="AU3197" i="3"/>
  <c r="AM3211" i="3"/>
  <c r="AH3213" i="3"/>
  <c r="AM3224" i="3"/>
  <c r="AH3226" i="3"/>
  <c r="AU3234" i="3"/>
  <c r="AO3239" i="3"/>
  <c r="AH3255" i="3"/>
  <c r="AM3264" i="3"/>
  <c r="AH3271" i="3"/>
  <c r="AM3279" i="3"/>
  <c r="AM3283" i="3"/>
  <c r="AM3289" i="3"/>
  <c r="AO3297" i="3"/>
  <c r="AH3301" i="3"/>
  <c r="AH3308" i="3"/>
  <c r="AO3309" i="3"/>
  <c r="AU3310" i="3"/>
  <c r="AM3311" i="3"/>
  <c r="AS3327" i="3"/>
  <c r="AT3327" i="3" s="1"/>
  <c r="AM3328" i="3"/>
  <c r="AS3335" i="3"/>
  <c r="AT3335" i="3" s="1"/>
  <c r="AO3373" i="3"/>
  <c r="AU3375" i="3"/>
  <c r="AU3380" i="3"/>
  <c r="AM3380" i="3"/>
  <c r="AM3405" i="3"/>
  <c r="AM3406" i="3"/>
  <c r="AU3410" i="3"/>
  <c r="AH3428" i="3"/>
  <c r="AU3431" i="3"/>
  <c r="AH3433" i="3"/>
  <c r="AS3437" i="3"/>
  <c r="AT3437" i="3" s="1"/>
  <c r="AM3450" i="3"/>
  <c r="AH3451" i="3"/>
  <c r="AU3487" i="3"/>
  <c r="AU3488" i="3"/>
  <c r="AU3491" i="3"/>
  <c r="AH3524" i="3"/>
  <c r="AU3527" i="3"/>
  <c r="AM3527" i="3"/>
  <c r="AH3558" i="3"/>
  <c r="AO3559" i="3"/>
  <c r="AO3597" i="3"/>
  <c r="AU3603" i="3"/>
  <c r="AH3605" i="3"/>
  <c r="AU3606" i="3"/>
  <c r="AS3325" i="3"/>
  <c r="AT3325" i="3" s="1"/>
  <c r="AH3332" i="3"/>
  <c r="AS3333" i="3"/>
  <c r="AT3333" i="3" s="1"/>
  <c r="AH3339" i="3"/>
  <c r="AU3342" i="3"/>
  <c r="AS3345" i="3"/>
  <c r="AT3345" i="3" s="1"/>
  <c r="AU3357" i="3"/>
  <c r="AS3360" i="3"/>
  <c r="AT3360" i="3" s="1"/>
  <c r="AM3362" i="3"/>
  <c r="AH3364" i="3"/>
  <c r="AO3370" i="3"/>
  <c r="AO3371" i="3"/>
  <c r="AM3373" i="3"/>
  <c r="AS3375" i="3"/>
  <c r="AT3375" i="3" s="1"/>
  <c r="AH3384" i="3"/>
  <c r="AS3385" i="3"/>
  <c r="AT3385" i="3" s="1"/>
  <c r="AS3386" i="3"/>
  <c r="AT3386" i="3" s="1"/>
  <c r="AU3398" i="3"/>
  <c r="AS3402" i="3"/>
  <c r="AT3402" i="3" s="1"/>
  <c r="AM3408" i="3"/>
  <c r="AM3419" i="3"/>
  <c r="AU3424" i="3"/>
  <c r="AH3426" i="3"/>
  <c r="AU3434" i="3"/>
  <c r="AM3441" i="3"/>
  <c r="AU3447" i="3"/>
  <c r="AH3449" i="3"/>
  <c r="AH3506" i="3"/>
  <c r="AS3507" i="3"/>
  <c r="AT3507" i="3" s="1"/>
  <c r="AO3508" i="3"/>
  <c r="AH3511" i="3"/>
  <c r="AH3523" i="3"/>
  <c r="AS3524" i="3"/>
  <c r="AT3524" i="3" s="1"/>
  <c r="AS3529" i="3"/>
  <c r="AT3529" i="3" s="1"/>
  <c r="AO3534" i="3"/>
  <c r="AO3544" i="3"/>
  <c r="AH3547" i="3"/>
  <c r="AO3555" i="3"/>
  <c r="AO3571" i="3"/>
  <c r="AS3580" i="3"/>
  <c r="AT3580" i="3" s="1"/>
  <c r="AH3584" i="3"/>
  <c r="AO3585" i="3"/>
  <c r="AU3587" i="3"/>
  <c r="AM3587" i="3"/>
  <c r="AU3592" i="3"/>
  <c r="AU3614" i="3"/>
  <c r="AS3072" i="3"/>
  <c r="AT3072" i="3" s="1"/>
  <c r="AO3082" i="3"/>
  <c r="AH3100" i="3"/>
  <c r="AS3101" i="3"/>
  <c r="AT3101" i="3" s="1"/>
  <c r="AM3105" i="3"/>
  <c r="AH3107" i="3"/>
  <c r="AS3107" i="3"/>
  <c r="AT3107" i="3" s="1"/>
  <c r="AO3108" i="3"/>
  <c r="AO3110" i="3"/>
  <c r="AU3112" i="3"/>
  <c r="AH3114" i="3"/>
  <c r="AS3117" i="3"/>
  <c r="AT3117" i="3" s="1"/>
  <c r="AO3119" i="3"/>
  <c r="AO3125" i="3"/>
  <c r="AH3129" i="3"/>
  <c r="AO3131" i="3"/>
  <c r="AS3131" i="3"/>
  <c r="AT3131" i="3" s="1"/>
  <c r="AO3137" i="3"/>
  <c r="AS3137" i="3"/>
  <c r="AT3137" i="3" s="1"/>
  <c r="AM3141" i="3"/>
  <c r="AO3146" i="3"/>
  <c r="AH3150" i="3"/>
  <c r="AM3156" i="3"/>
  <c r="AU3164" i="3"/>
  <c r="AS3174" i="3"/>
  <c r="AT3174" i="3" s="1"/>
  <c r="AO3175" i="3"/>
  <c r="AO3176" i="3"/>
  <c r="AH3179" i="3"/>
  <c r="AS3185" i="3"/>
  <c r="AT3185" i="3" s="1"/>
  <c r="AU3200" i="3"/>
  <c r="AS3212" i="3"/>
  <c r="AT3212" i="3" s="1"/>
  <c r="AU3214" i="3"/>
  <c r="AH3215" i="3"/>
  <c r="AO3218" i="3"/>
  <c r="AH3223" i="3"/>
  <c r="AS3225" i="3"/>
  <c r="AT3225" i="3" s="1"/>
  <c r="AO3228" i="3"/>
  <c r="AS3232" i="3"/>
  <c r="AT3232" i="3" s="1"/>
  <c r="AO3233" i="3"/>
  <c r="AO3235" i="3"/>
  <c r="AU3256" i="3"/>
  <c r="AM3258" i="3"/>
  <c r="AH3260" i="3"/>
  <c r="AS3264" i="3"/>
  <c r="AT3264" i="3" s="1"/>
  <c r="AO3266" i="3"/>
  <c r="AU3268" i="3"/>
  <c r="AO3272" i="3"/>
  <c r="AS3272" i="3"/>
  <c r="AT3272" i="3" s="1"/>
  <c r="AU3275" i="3"/>
  <c r="AS3279" i="3"/>
  <c r="AT3279" i="3" s="1"/>
  <c r="AO3280" i="3"/>
  <c r="AS3286" i="3"/>
  <c r="AT3286" i="3" s="1"/>
  <c r="AS3292" i="3"/>
  <c r="AT3292" i="3" s="1"/>
  <c r="AU3293" i="3"/>
  <c r="AU3298" i="3"/>
  <c r="AM3301" i="3"/>
  <c r="AS3308" i="3"/>
  <c r="AT3308" i="3" s="1"/>
  <c r="AH3312" i="3"/>
  <c r="AM3316" i="3"/>
  <c r="AH3323" i="3"/>
  <c r="AM3331" i="3"/>
  <c r="AU3347" i="3"/>
  <c r="AO3352" i="3"/>
  <c r="AU3353" i="3"/>
  <c r="AO3354" i="3"/>
  <c r="AS3359" i="3"/>
  <c r="AT3359" i="3" s="1"/>
  <c r="AU3362" i="3"/>
  <c r="AU3368" i="3"/>
  <c r="AH3369" i="3"/>
  <c r="AU3377" i="3"/>
  <c r="AO3385" i="3"/>
  <c r="AM3397" i="3"/>
  <c r="AM3398" i="3"/>
  <c r="AH3399" i="3"/>
  <c r="AO3402" i="3"/>
  <c r="AH3405" i="3"/>
  <c r="AS3411" i="3"/>
  <c r="AT3411" i="3" s="1"/>
  <c r="AU3419" i="3"/>
  <c r="AM3424" i="3"/>
  <c r="AM3434" i="3"/>
  <c r="AH3435" i="3"/>
  <c r="AM3440" i="3"/>
  <c r="AH3442" i="3"/>
  <c r="AS3443" i="3"/>
  <c r="AT3443" i="3" s="1"/>
  <c r="AS3444" i="3"/>
  <c r="AT3444" i="3" s="1"/>
  <c r="AM3447" i="3"/>
  <c r="AO3456" i="3"/>
  <c r="AU3458" i="3"/>
  <c r="AH3466" i="3"/>
  <c r="AM3495" i="3"/>
  <c r="AS3501" i="3"/>
  <c r="AT3501" i="3" s="1"/>
  <c r="AM3504" i="3"/>
  <c r="AU3504" i="3"/>
  <c r="AS3506" i="3"/>
  <c r="AT3506" i="3" s="1"/>
  <c r="AU3507" i="3"/>
  <c r="AS3515" i="3"/>
  <c r="AT3515" i="3" s="1"/>
  <c r="AS3520" i="3"/>
  <c r="AT3520" i="3" s="1"/>
  <c r="AM3521" i="3"/>
  <c r="AU3535" i="3"/>
  <c r="AM3535" i="3"/>
  <c r="AS3542" i="3"/>
  <c r="AT3542" i="3" s="1"/>
  <c r="AS3547" i="3"/>
  <c r="AT3547" i="3" s="1"/>
  <c r="AO3548" i="3"/>
  <c r="AH3551" i="3"/>
  <c r="AO3553" i="3"/>
  <c r="AH3556" i="3"/>
  <c r="AU3572" i="3"/>
  <c r="AS3575" i="3"/>
  <c r="AT3575" i="3" s="1"/>
  <c r="AH3579" i="3"/>
  <c r="AS3579" i="3"/>
  <c r="AT3579" i="3" s="1"/>
  <c r="AS3631" i="3"/>
  <c r="AT3631" i="3" s="1"/>
  <c r="AU3074" i="3"/>
  <c r="AU3075" i="3"/>
  <c r="AS3089" i="3"/>
  <c r="AT3089" i="3" s="1"/>
  <c r="AH3092" i="3"/>
  <c r="AO3095" i="3"/>
  <c r="AM3098" i="3"/>
  <c r="AU3103" i="3"/>
  <c r="AU3111" i="3"/>
  <c r="AS3114" i="3"/>
  <c r="AT3114" i="3" s="1"/>
  <c r="AO3124" i="3"/>
  <c r="AS3124" i="3"/>
  <c r="AT3124" i="3" s="1"/>
  <c r="AU3126" i="3"/>
  <c r="AU3139" i="3"/>
  <c r="AS3144" i="3"/>
  <c r="AT3144" i="3" s="1"/>
  <c r="AU3147" i="3"/>
  <c r="AS3152" i="3"/>
  <c r="AT3152" i="3" s="1"/>
  <c r="AO3154" i="3"/>
  <c r="AM3157" i="3"/>
  <c r="AH3165" i="3"/>
  <c r="AH3166" i="3"/>
  <c r="AU3168" i="3"/>
  <c r="AH3171" i="3"/>
  <c r="AS3171" i="3"/>
  <c r="AT3171" i="3" s="1"/>
  <c r="AM3176" i="3"/>
  <c r="AH3178" i="3"/>
  <c r="AS3179" i="3"/>
  <c r="AT3179" i="3" s="1"/>
  <c r="AU3181" i="3"/>
  <c r="AM3181" i="3"/>
  <c r="AO3192" i="3"/>
  <c r="AS3210" i="3"/>
  <c r="AT3210" i="3" s="1"/>
  <c r="AM3213" i="3"/>
  <c r="AS3216" i="3"/>
  <c r="AT3216" i="3" s="1"/>
  <c r="AO3217" i="3"/>
  <c r="AH3222" i="3"/>
  <c r="AS3224" i="3"/>
  <c r="AT3224" i="3" s="1"/>
  <c r="AO3225" i="3"/>
  <c r="AO3232" i="3"/>
  <c r="AU3236" i="3"/>
  <c r="AM3238" i="3"/>
  <c r="AH3240" i="3"/>
  <c r="AS3241" i="3"/>
  <c r="AT3241" i="3" s="1"/>
  <c r="AO3243" i="3"/>
  <c r="AM3245" i="3"/>
  <c r="AH3246" i="3"/>
  <c r="AS3248" i="3"/>
  <c r="AT3248" i="3" s="1"/>
  <c r="AH3259" i="3"/>
  <c r="AS3263" i="3"/>
  <c r="AT3263" i="3" s="1"/>
  <c r="AU3267" i="3"/>
  <c r="AU3281" i="3"/>
  <c r="AM3288" i="3"/>
  <c r="AH3291" i="3"/>
  <c r="AO3292" i="3"/>
  <c r="AU3294" i="3"/>
  <c r="AU3301" i="3"/>
  <c r="AH3302" i="3"/>
  <c r="AS3304" i="3"/>
  <c r="AT3304" i="3" s="1"/>
  <c r="AH3306" i="3"/>
  <c r="AO3308" i="3"/>
  <c r="AS3312" i="3"/>
  <c r="AT3312" i="3" s="1"/>
  <c r="AU3315" i="3"/>
  <c r="AH3317" i="3"/>
  <c r="AO3324" i="3"/>
  <c r="AO3325" i="3"/>
  <c r="AH3328" i="3"/>
  <c r="AU3331" i="3"/>
  <c r="AS3332" i="3"/>
  <c r="AT3332" i="3" s="1"/>
  <c r="AM3346" i="3"/>
  <c r="AH3348" i="3"/>
  <c r="AU3355" i="3"/>
  <c r="AO3359" i="3"/>
  <c r="AS3363" i="3"/>
  <c r="AT3363" i="3" s="1"/>
  <c r="AS3364" i="3"/>
  <c r="AT3364" i="3" s="1"/>
  <c r="AM3376" i="3"/>
  <c r="AH3378" i="3"/>
  <c r="AU3382" i="3"/>
  <c r="AH3383" i="3"/>
  <c r="AO3389" i="3"/>
  <c r="AU3391" i="3"/>
  <c r="AU3403" i="3"/>
  <c r="AM3403" i="3"/>
  <c r="AU3412" i="3"/>
  <c r="AU3418" i="3"/>
  <c r="AS3420" i="3"/>
  <c r="AT3420" i="3" s="1"/>
  <c r="AO3421" i="3"/>
  <c r="AM3423" i="3"/>
  <c r="AH3425" i="3"/>
  <c r="AM3433" i="3"/>
  <c r="AU3439" i="3"/>
  <c r="AO3461" i="3"/>
  <c r="AM3464" i="3"/>
  <c r="AS3466" i="3"/>
  <c r="AT3466" i="3" s="1"/>
  <c r="AH3497" i="3"/>
  <c r="AO3499" i="3"/>
  <c r="AM3503" i="3"/>
  <c r="AM3508" i="3"/>
  <c r="AU3512" i="3"/>
  <c r="AS3519" i="3"/>
  <c r="AT3519" i="3" s="1"/>
  <c r="AS3522" i="3"/>
  <c r="AT3522" i="3" s="1"/>
  <c r="AO3533" i="3"/>
  <c r="AH3536" i="3"/>
  <c r="AO3537" i="3"/>
  <c r="AU3575" i="3"/>
  <c r="AM3577" i="3"/>
  <c r="AS3593" i="3"/>
  <c r="AT3593" i="3" s="1"/>
  <c r="AO3594" i="3"/>
  <c r="AO3603" i="3"/>
  <c r="AO3614" i="3"/>
  <c r="AS3630" i="3"/>
  <c r="AT3630" i="3" s="1"/>
  <c r="AO3114" i="3"/>
  <c r="AO3116" i="3"/>
  <c r="AM3119" i="3"/>
  <c r="AU3132" i="3"/>
  <c r="AO3136" i="3"/>
  <c r="AM3146" i="3"/>
  <c r="AU3155" i="3"/>
  <c r="AO3167" i="3"/>
  <c r="AO3197" i="3"/>
  <c r="AU3199" i="3"/>
  <c r="AO3204" i="3"/>
  <c r="AU3213" i="3"/>
  <c r="AM3226" i="3"/>
  <c r="AO3241" i="3"/>
  <c r="AU3250" i="3"/>
  <c r="AO3260" i="3"/>
  <c r="AO3263" i="3"/>
  <c r="AU3273" i="3"/>
  <c r="AU3287" i="3"/>
  <c r="AH3288" i="3"/>
  <c r="AH3295" i="3"/>
  <c r="AS3303" i="3"/>
  <c r="AT3303" i="3" s="1"/>
  <c r="AU3311" i="3"/>
  <c r="AM3340" i="3"/>
  <c r="AU3346" i="3"/>
  <c r="AH3347" i="3"/>
  <c r="AM3354" i="3"/>
  <c r="AH3356" i="3"/>
  <c r="AU3360" i="3"/>
  <c r="AM3365" i="3"/>
  <c r="AU3376" i="3"/>
  <c r="AU3390" i="3"/>
  <c r="AH3413" i="3"/>
  <c r="AO3416" i="3"/>
  <c r="AU3422" i="3"/>
  <c r="AM3422" i="3"/>
  <c r="AU3427" i="3"/>
  <c r="AS3434" i="3"/>
  <c r="AT3434" i="3" s="1"/>
  <c r="AO3449" i="3"/>
  <c r="AU3451" i="3"/>
  <c r="AU3462" i="3"/>
  <c r="AM3462" i="3"/>
  <c r="AM3467" i="3"/>
  <c r="AO3471" i="3"/>
  <c r="AO3478" i="3"/>
  <c r="AO3490" i="3"/>
  <c r="AO3491" i="3"/>
  <c r="AO3500" i="3"/>
  <c r="AH3531" i="3"/>
  <c r="AU3595" i="3"/>
  <c r="AM3595" i="3"/>
  <c r="AO3627" i="3"/>
  <c r="AH3629" i="3"/>
  <c r="AH3633" i="3"/>
  <c r="AM3658" i="3"/>
  <c r="AU3658" i="3"/>
  <c r="AO3158" i="3"/>
  <c r="AM3160" i="3"/>
  <c r="AH3169" i="3"/>
  <c r="AM3175" i="3"/>
  <c r="AU3180" i="3"/>
  <c r="AM3188" i="3"/>
  <c r="AS3193" i="3"/>
  <c r="AT3193" i="3" s="1"/>
  <c r="AU3194" i="3"/>
  <c r="AH3198" i="3"/>
  <c r="AU3215" i="3"/>
  <c r="AU3225" i="3"/>
  <c r="AU3233" i="3"/>
  <c r="AH3234" i="3"/>
  <c r="AM3235" i="3"/>
  <c r="AH3237" i="3"/>
  <c r="AS3239" i="3"/>
  <c r="AT3239" i="3" s="1"/>
  <c r="AO3240" i="3"/>
  <c r="AS3246" i="3"/>
  <c r="AT3246" i="3" s="1"/>
  <c r="AM3251" i="3"/>
  <c r="AH3253" i="3"/>
  <c r="AU3259" i="3"/>
  <c r="AH3264" i="3"/>
  <c r="AO3267" i="3"/>
  <c r="AM3269" i="3"/>
  <c r="AM3271" i="3"/>
  <c r="AM3277" i="3"/>
  <c r="AO3278" i="3"/>
  <c r="AS3281" i="3"/>
  <c r="AT3281" i="3" s="1"/>
  <c r="AM3285" i="3"/>
  <c r="AH3293" i="3"/>
  <c r="AM3297" i="3"/>
  <c r="AH3300" i="3"/>
  <c r="AM3304" i="3"/>
  <c r="AO3306" i="3"/>
  <c r="AU3307" i="3"/>
  <c r="AM3308" i="3"/>
  <c r="AU3313" i="3"/>
  <c r="AO3323" i="3"/>
  <c r="AU3324" i="3"/>
  <c r="AM3330" i="3"/>
  <c r="AU3334" i="3"/>
  <c r="AM3335" i="3"/>
  <c r="AS3338" i="3"/>
  <c r="AT3338" i="3" s="1"/>
  <c r="AS3344" i="3"/>
  <c r="AT3344" i="3" s="1"/>
  <c r="AU3349" i="3"/>
  <c r="AH3351" i="3"/>
  <c r="AH3352" i="3"/>
  <c r="AM3364" i="3"/>
  <c r="AU3365" i="3"/>
  <c r="AH3367" i="3"/>
  <c r="AH3368" i="3"/>
  <c r="AM3371" i="3"/>
  <c r="AH3373" i="3"/>
  <c r="AH3374" i="3"/>
  <c r="AS3376" i="3"/>
  <c r="AT3376" i="3" s="1"/>
  <c r="AH3381" i="3"/>
  <c r="AH3382" i="3"/>
  <c r="AH3387" i="3"/>
  <c r="AM3392" i="3"/>
  <c r="AU3393" i="3"/>
  <c r="AM3394" i="3"/>
  <c r="AH3396" i="3"/>
  <c r="AO3399" i="3"/>
  <c r="AS3400" i="3"/>
  <c r="AT3400" i="3" s="1"/>
  <c r="AM3407" i="3"/>
  <c r="AM3409" i="3"/>
  <c r="AH3411" i="3"/>
  <c r="AO3413" i="3"/>
  <c r="AM3414" i="3"/>
  <c r="AS3419" i="3"/>
  <c r="AT3419" i="3" s="1"/>
  <c r="AH3423" i="3"/>
  <c r="AH3424" i="3"/>
  <c r="AH3430" i="3"/>
  <c r="AH3431" i="3"/>
  <c r="AS3433" i="3"/>
  <c r="AT3433" i="3" s="1"/>
  <c r="AM3438" i="3"/>
  <c r="AH3440" i="3"/>
  <c r="AO3443" i="3"/>
  <c r="AM3444" i="3"/>
  <c r="AM3452" i="3"/>
  <c r="AH3457" i="3"/>
  <c r="AS3457" i="3"/>
  <c r="AT3457" i="3" s="1"/>
  <c r="AS3458" i="3"/>
  <c r="AT3458" i="3" s="1"/>
  <c r="AH3464" i="3"/>
  <c r="AH3465" i="3"/>
  <c r="AO3468" i="3"/>
  <c r="AH3472" i="3"/>
  <c r="AH3479" i="3"/>
  <c r="AH3486" i="3"/>
  <c r="AH3493" i="3"/>
  <c r="AS3495" i="3"/>
  <c r="AT3495" i="3" s="1"/>
  <c r="AO3496" i="3"/>
  <c r="AM3499" i="3"/>
  <c r="AH3504" i="3"/>
  <c r="AS3505" i="3"/>
  <c r="AT3505" i="3" s="1"/>
  <c r="AH3510" i="3"/>
  <c r="AS3511" i="3"/>
  <c r="AT3511" i="3" s="1"/>
  <c r="AS3513" i="3"/>
  <c r="AT3513" i="3" s="1"/>
  <c r="AH3521" i="3"/>
  <c r="AO3536" i="3"/>
  <c r="AH3540" i="3"/>
  <c r="AH3546" i="3"/>
  <c r="AM3549" i="3"/>
  <c r="AU3549" i="3"/>
  <c r="AS3551" i="3"/>
  <c r="AT3551" i="3" s="1"/>
  <c r="AU3554" i="3"/>
  <c r="AM3554" i="3"/>
  <c r="AO3579" i="3"/>
  <c r="AH3583" i="3"/>
  <c r="AO3584" i="3"/>
  <c r="AS3595" i="3"/>
  <c r="AT3595" i="3" s="1"/>
  <c r="AH3599" i="3"/>
  <c r="AO3600" i="3"/>
  <c r="AU3601" i="3"/>
  <c r="AM3602" i="3"/>
  <c r="AH3604" i="3"/>
  <c r="AM3621" i="3"/>
  <c r="AS3646" i="3"/>
  <c r="AT3646" i="3" s="1"/>
  <c r="AU3364" i="3"/>
  <c r="AS3368" i="3"/>
  <c r="AT3368" i="3" s="1"/>
  <c r="AM3370" i="3"/>
  <c r="AS3374" i="3"/>
  <c r="AT3374" i="3" s="1"/>
  <c r="AM3378" i="3"/>
  <c r="AU3379" i="3"/>
  <c r="AS3382" i="3"/>
  <c r="AT3382" i="3" s="1"/>
  <c r="AM3385" i="3"/>
  <c r="AU3386" i="3"/>
  <c r="AS3389" i="3"/>
  <c r="AT3389" i="3" s="1"/>
  <c r="AH3394" i="3"/>
  <c r="AH3395" i="3"/>
  <c r="AM3400" i="3"/>
  <c r="AH3409" i="3"/>
  <c r="AH3410" i="3"/>
  <c r="AH3416" i="3"/>
  <c r="AH3417" i="3"/>
  <c r="AU3421" i="3"/>
  <c r="AO3425" i="3"/>
  <c r="AU3429" i="3"/>
  <c r="AU3436" i="3"/>
  <c r="AH3438" i="3"/>
  <c r="AH3439" i="3"/>
  <c r="AO3445" i="3"/>
  <c r="AH3446" i="3"/>
  <c r="AH3447" i="3"/>
  <c r="AU3453" i="3"/>
  <c r="AM3454" i="3"/>
  <c r="AH3456" i="3"/>
  <c r="AM3458" i="3"/>
  <c r="AU3471" i="3"/>
  <c r="AU3472" i="3"/>
  <c r="AU3474" i="3"/>
  <c r="AU3478" i="3"/>
  <c r="AU3479" i="3"/>
  <c r="AO3480" i="3"/>
  <c r="AM3481" i="3"/>
  <c r="AS3486" i="3"/>
  <c r="AT3486" i="3" s="1"/>
  <c r="AO3487" i="3"/>
  <c r="AM3497" i="3"/>
  <c r="AS3503" i="3"/>
  <c r="AT3503" i="3" s="1"/>
  <c r="AO3505" i="3"/>
  <c r="AO3506" i="3"/>
  <c r="AO3512" i="3"/>
  <c r="AS3512" i="3"/>
  <c r="AT3512" i="3" s="1"/>
  <c r="AH3516" i="3"/>
  <c r="AO3523" i="3"/>
  <c r="AS3523" i="3"/>
  <c r="AT3523" i="3" s="1"/>
  <c r="AH3526" i="3"/>
  <c r="AU3531" i="3"/>
  <c r="AM3531" i="3"/>
  <c r="AH3555" i="3"/>
  <c r="AM3558" i="3"/>
  <c r="AM3559" i="3"/>
  <c r="AH3560" i="3"/>
  <c r="AU3580" i="3"/>
  <c r="AM3597" i="3"/>
  <c r="AS3599" i="3"/>
  <c r="AT3599" i="3" s="1"/>
  <c r="AH3603" i="3"/>
  <c r="AS3604" i="3"/>
  <c r="AT3604" i="3" s="1"/>
  <c r="AO3605" i="3"/>
  <c r="AU3617" i="3"/>
  <c r="AS3623" i="3"/>
  <c r="AT3623" i="3" s="1"/>
  <c r="AO3369" i="3"/>
  <c r="AU3371" i="3"/>
  <c r="AO3374" i="3"/>
  <c r="AO3376" i="3"/>
  <c r="AU3378" i="3"/>
  <c r="AO3383" i="3"/>
  <c r="AM3391" i="3"/>
  <c r="AU3392" i="3"/>
  <c r="AS3395" i="3"/>
  <c r="AT3395" i="3" s="1"/>
  <c r="AO3396" i="3"/>
  <c r="AM3399" i="3"/>
  <c r="AH3402" i="3"/>
  <c r="AH3403" i="3"/>
  <c r="AU3407" i="3"/>
  <c r="AS3410" i="3"/>
  <c r="AT3410" i="3" s="1"/>
  <c r="AO3411" i="3"/>
  <c r="AM3413" i="3"/>
  <c r="AU3414" i="3"/>
  <c r="AO3419" i="3"/>
  <c r="AS3424" i="3"/>
  <c r="AT3424" i="3" s="1"/>
  <c r="AO3426" i="3"/>
  <c r="AS3431" i="3"/>
  <c r="AT3431" i="3" s="1"/>
  <c r="AO3433" i="3"/>
  <c r="AU3435" i="3"/>
  <c r="AO3440" i="3"/>
  <c r="AM3443" i="3"/>
  <c r="AU3444" i="3"/>
  <c r="AM3451" i="3"/>
  <c r="AU3452" i="3"/>
  <c r="AM3453" i="3"/>
  <c r="AH3454" i="3"/>
  <c r="AH3455" i="3"/>
  <c r="AO3459" i="3"/>
  <c r="AH3460" i="3"/>
  <c r="AH3461" i="3"/>
  <c r="AS3464" i="3"/>
  <c r="AT3464" i="3" s="1"/>
  <c r="AO3465" i="3"/>
  <c r="AO3467" i="3"/>
  <c r="AO3504" i="3"/>
  <c r="AO3511" i="3"/>
  <c r="AH3515" i="3"/>
  <c r="AO3521" i="3"/>
  <c r="AS3534" i="3"/>
  <c r="AT3534" i="3" s="1"/>
  <c r="AH3537" i="3"/>
  <c r="AU3542" i="3"/>
  <c r="AS3555" i="3"/>
  <c r="AT3555" i="3" s="1"/>
  <c r="AO3565" i="3"/>
  <c r="AU3566" i="3"/>
  <c r="AM3574" i="3"/>
  <c r="AS3577" i="3"/>
  <c r="AT3577" i="3" s="1"/>
  <c r="AM3580" i="3"/>
  <c r="AH3586" i="3"/>
  <c r="AS3587" i="3"/>
  <c r="AT3587" i="3" s="1"/>
  <c r="AM3589" i="3"/>
  <c r="AH3592" i="3"/>
  <c r="AM3600" i="3"/>
  <c r="AH3602" i="3"/>
  <c r="AU3611" i="3"/>
  <c r="AM3611" i="3"/>
  <c r="AH3635" i="3"/>
  <c r="AO3638" i="3"/>
  <c r="AM3640" i="3"/>
  <c r="AS3641" i="3"/>
  <c r="AT3641" i="3" s="1"/>
  <c r="AU3673" i="3"/>
  <c r="AO3693" i="3"/>
  <c r="AH3742" i="3"/>
  <c r="AM3608" i="3"/>
  <c r="AO3611" i="3"/>
  <c r="AM3612" i="3"/>
  <c r="AM3613" i="3"/>
  <c r="AS3616" i="3"/>
  <c r="AT3616" i="3" s="1"/>
  <c r="AU3618" i="3"/>
  <c r="AH3624" i="3"/>
  <c r="AS3624" i="3"/>
  <c r="AT3624" i="3" s="1"/>
  <c r="AH3636" i="3"/>
  <c r="AH3637" i="3"/>
  <c r="AM3641" i="3"/>
  <c r="AU3646" i="3"/>
  <c r="AH3648" i="3"/>
  <c r="AO3661" i="3"/>
  <c r="AM3675" i="3"/>
  <c r="AH3676" i="3"/>
  <c r="AH3677" i="3"/>
  <c r="AS3678" i="3"/>
  <c r="AT3678" i="3" s="1"/>
  <c r="AS3682" i="3"/>
  <c r="AT3682" i="3" s="1"/>
  <c r="AH3685" i="3"/>
  <c r="AM3690" i="3"/>
  <c r="AO3702" i="3"/>
  <c r="AH3705" i="3"/>
  <c r="AO3711" i="3"/>
  <c r="AM3722" i="3"/>
  <c r="AH3726" i="3"/>
  <c r="AS3726" i="3"/>
  <c r="AT3726" i="3" s="1"/>
  <c r="AM3646" i="3"/>
  <c r="AS3648" i="3"/>
  <c r="AT3648" i="3" s="1"/>
  <c r="AO3649" i="3"/>
  <c r="AH3652" i="3"/>
  <c r="AO3654" i="3"/>
  <c r="AM3657" i="3"/>
  <c r="AH3659" i="3"/>
  <c r="AS3665" i="3"/>
  <c r="AT3665" i="3" s="1"/>
  <c r="AM3668" i="3"/>
  <c r="AS3671" i="3"/>
  <c r="AT3671" i="3" s="1"/>
  <c r="AU3684" i="3"/>
  <c r="AM3684" i="3"/>
  <c r="AS3694" i="3"/>
  <c r="AT3694" i="3" s="1"/>
  <c r="AH3715" i="3"/>
  <c r="AH3725" i="3"/>
  <c r="AS3741" i="3"/>
  <c r="AT3741" i="3" s="1"/>
  <c r="AO3653" i="3"/>
  <c r="AO3672" i="3"/>
  <c r="AU3694" i="3"/>
  <c r="AM3696" i="3"/>
  <c r="AH3697" i="3"/>
  <c r="AH3704" i="3"/>
  <c r="AO3705" i="3"/>
  <c r="AH3708" i="3"/>
  <c r="AH3713" i="3"/>
  <c r="AM3714" i="3"/>
  <c r="AS3719" i="3"/>
  <c r="AT3719" i="3" s="1"/>
  <c r="AO3726" i="3"/>
  <c r="AO3737" i="3"/>
  <c r="AU3738" i="3"/>
  <c r="AO3659" i="3"/>
  <c r="AM3661" i="3"/>
  <c r="AH3662" i="3"/>
  <c r="AM3667" i="3"/>
  <c r="AH3669" i="3"/>
  <c r="AS3670" i="3"/>
  <c r="AT3670" i="3" s="1"/>
  <c r="AM3673" i="3"/>
  <c r="AO3701" i="3"/>
  <c r="AO3715" i="3"/>
  <c r="AH3723" i="3"/>
  <c r="AO3730" i="3"/>
  <c r="AO3734" i="3"/>
  <c r="AU3735" i="3"/>
  <c r="AS3750" i="3"/>
  <c r="AT3750" i="3" s="1"/>
  <c r="AS3622" i="3"/>
  <c r="AT3622" i="3" s="1"/>
  <c r="AS3628" i="3"/>
  <c r="AT3628" i="3" s="1"/>
  <c r="AO3629" i="3"/>
  <c r="AU3630" i="3"/>
  <c r="AU3632" i="3"/>
  <c r="AM3632" i="3"/>
  <c r="AS3634" i="3"/>
  <c r="AT3634" i="3" s="1"/>
  <c r="AU3637" i="3"/>
  <c r="AS3642" i="3"/>
  <c r="AT3642" i="3" s="1"/>
  <c r="AM3643" i="3"/>
  <c r="AU3653" i="3"/>
  <c r="AH3656" i="3"/>
  <c r="AO3658" i="3"/>
  <c r="AO3664" i="3"/>
  <c r="AU3682" i="3"/>
  <c r="AH3684" i="3"/>
  <c r="AU3688" i="3"/>
  <c r="AS3692" i="3"/>
  <c r="AT3692" i="3" s="1"/>
  <c r="AU3700" i="3"/>
  <c r="AU3705" i="3"/>
  <c r="AH3477" i="3"/>
  <c r="AS3478" i="3"/>
  <c r="AT3478" i="3" s="1"/>
  <c r="AO3479" i="3"/>
  <c r="AS3479" i="3"/>
  <c r="AT3479" i="3" s="1"/>
  <c r="AH3481" i="3"/>
  <c r="AH3484" i="3"/>
  <c r="AO3486" i="3"/>
  <c r="AH3494" i="3"/>
  <c r="AO3497" i="3"/>
  <c r="AH3505" i="3"/>
  <c r="AO3516" i="3"/>
  <c r="AS3516" i="3"/>
  <c r="AT3516" i="3" s="1"/>
  <c r="AO3517" i="3"/>
  <c r="AM3518" i="3"/>
  <c r="AH3519" i="3"/>
  <c r="AU3523" i="3"/>
  <c r="AH3533" i="3"/>
  <c r="AM3537" i="3"/>
  <c r="AH3538" i="3"/>
  <c r="AO3541" i="3"/>
  <c r="AS3545" i="3"/>
  <c r="AT3545" i="3" s="1"/>
  <c r="AH3550" i="3"/>
  <c r="AO3551" i="3"/>
  <c r="AS3557" i="3"/>
  <c r="AT3557" i="3" s="1"/>
  <c r="AH3565" i="3"/>
  <c r="AH3570" i="3"/>
  <c r="AO3574" i="3"/>
  <c r="AH3588" i="3"/>
  <c r="AS3590" i="3"/>
  <c r="AT3590" i="3" s="1"/>
  <c r="AO3591" i="3"/>
  <c r="AM3592" i="3"/>
  <c r="AM3594" i="3"/>
  <c r="AM3599" i="3"/>
  <c r="AM3604" i="3"/>
  <c r="AM3610" i="3"/>
  <c r="AS3612" i="3"/>
  <c r="AT3612" i="3" s="1"/>
  <c r="AO3613" i="3"/>
  <c r="AO3618" i="3"/>
  <c r="AO3624" i="3"/>
  <c r="AU3635" i="3"/>
  <c r="AS3639" i="3"/>
  <c r="AT3639" i="3" s="1"/>
  <c r="AS3640" i="3"/>
  <c r="AT3640" i="3" s="1"/>
  <c r="AO3647" i="3"/>
  <c r="AM3660" i="3"/>
  <c r="AU3663" i="3"/>
  <c r="AM3665" i="3"/>
  <c r="AH3667" i="3"/>
  <c r="AO3669" i="3"/>
  <c r="AM3672" i="3"/>
  <c r="AS3684" i="3"/>
  <c r="AT3684" i="3" s="1"/>
  <c r="AU3687" i="3"/>
  <c r="AH3689" i="3"/>
  <c r="AO3691" i="3"/>
  <c r="AM3693" i="3"/>
  <c r="AH3696" i="3"/>
  <c r="AO3698" i="3"/>
  <c r="AO3718" i="3"/>
  <c r="AO3723" i="3"/>
  <c r="AU3725" i="3"/>
  <c r="AU3622" i="3"/>
  <c r="AM3624" i="3"/>
  <c r="AH3626" i="3"/>
  <c r="AM3630" i="3"/>
  <c r="AU3631" i="3"/>
  <c r="AO3633" i="3"/>
  <c r="AO3640" i="3"/>
  <c r="AU3642" i="3"/>
  <c r="AS3650" i="3"/>
  <c r="AT3650" i="3" s="1"/>
  <c r="AO3657" i="3"/>
  <c r="AS3680" i="3"/>
  <c r="AT3680" i="3" s="1"/>
  <c r="AM3686" i="3"/>
  <c r="AM3687" i="3"/>
  <c r="AH3702" i="3"/>
  <c r="AU3702" i="3"/>
  <c r="AM3709" i="3"/>
  <c r="AH3711" i="3"/>
  <c r="AS3712" i="3"/>
  <c r="AT3712" i="3" s="1"/>
  <c r="AO3713" i="3"/>
  <c r="AU3730" i="3"/>
  <c r="AO3753" i="3"/>
  <c r="AU3759" i="3"/>
  <c r="AH3764" i="3"/>
  <c r="AM3747" i="3"/>
  <c r="AH3749" i="3"/>
  <c r="AM3804" i="3"/>
  <c r="AH3812" i="3"/>
  <c r="AO3812" i="3"/>
  <c r="AH3813" i="3"/>
  <c r="AH3733" i="3"/>
  <c r="AM3739" i="3"/>
  <c r="AH3741" i="3"/>
  <c r="AH3748" i="3"/>
  <c r="AS3749" i="3"/>
  <c r="AT3749" i="3" s="1"/>
  <c r="AM3753" i="3"/>
  <c r="AO3764" i="3"/>
  <c r="AO3771" i="3"/>
  <c r="AS3772" i="3"/>
  <c r="AT3772" i="3" s="1"/>
  <c r="AO3781" i="3"/>
  <c r="AO3787" i="3"/>
  <c r="AM3789" i="3"/>
  <c r="AM3796" i="3"/>
  <c r="AO3800" i="3"/>
  <c r="AO3807" i="3"/>
  <c r="AH3822" i="3"/>
  <c r="AU3717" i="3"/>
  <c r="AM3720" i="3"/>
  <c r="AO3727" i="3"/>
  <c r="AH3731" i="3"/>
  <c r="AS3733" i="3"/>
  <c r="AT3733" i="3" s="1"/>
  <c r="AU3737" i="3"/>
  <c r="AU3753" i="3"/>
  <c r="AH3757" i="3"/>
  <c r="AO3759" i="3"/>
  <c r="AU3765" i="3"/>
  <c r="AS3769" i="3"/>
  <c r="AT3769" i="3" s="1"/>
  <c r="AO3783" i="3"/>
  <c r="AH3784" i="3"/>
  <c r="AS3786" i="3"/>
  <c r="AT3786" i="3" s="1"/>
  <c r="AM3795" i="3"/>
  <c r="AU3800" i="3"/>
  <c r="AU3809" i="3"/>
  <c r="AH3811" i="3"/>
  <c r="AS3748" i="3"/>
  <c r="AT3748" i="3" s="1"/>
  <c r="AH3768" i="3"/>
  <c r="AO3779" i="3"/>
  <c r="AS3785" i="3"/>
  <c r="AT3785" i="3" s="1"/>
  <c r="AM3794" i="3"/>
  <c r="AO3798" i="3"/>
  <c r="AH3821" i="3"/>
  <c r="AM3828" i="3"/>
  <c r="AM3525" i="3"/>
  <c r="AH3528" i="3"/>
  <c r="AM3534" i="3"/>
  <c r="AH3541" i="3"/>
  <c r="AS3548" i="3"/>
  <c r="AT3548" i="3" s="1"/>
  <c r="AO3549" i="3"/>
  <c r="AM3550" i="3"/>
  <c r="AM3551" i="3"/>
  <c r="AO3556" i="3"/>
  <c r="AS3560" i="3"/>
  <c r="AT3560" i="3" s="1"/>
  <c r="AS3565" i="3"/>
  <c r="AT3565" i="3" s="1"/>
  <c r="AS3572" i="3"/>
  <c r="AT3572" i="3" s="1"/>
  <c r="AM3582" i="3"/>
  <c r="AS3598" i="3"/>
  <c r="AT3598" i="3" s="1"/>
  <c r="AU3600" i="3"/>
  <c r="AO3606" i="3"/>
  <c r="AH3608" i="3"/>
  <c r="AO3610" i="3"/>
  <c r="AO3612" i="3"/>
  <c r="AH3615" i="3"/>
  <c r="AO3620" i="3"/>
  <c r="AU3623" i="3"/>
  <c r="AO3628" i="3"/>
  <c r="AM3631" i="3"/>
  <c r="AS3638" i="3"/>
  <c r="AT3638" i="3" s="1"/>
  <c r="AU3640" i="3"/>
  <c r="AS3645" i="3"/>
  <c r="AT3645" i="3" s="1"/>
  <c r="AM3649" i="3"/>
  <c r="AU3656" i="3"/>
  <c r="AS3660" i="3"/>
  <c r="AT3660" i="3" s="1"/>
  <c r="AO3667" i="3"/>
  <c r="AS3667" i="3"/>
  <c r="AT3667" i="3" s="1"/>
  <c r="AS3669" i="3"/>
  <c r="AT3669" i="3" s="1"/>
  <c r="AO3675" i="3"/>
  <c r="AS3675" i="3"/>
  <c r="AT3675" i="3" s="1"/>
  <c r="AH3688" i="3"/>
  <c r="AU3690" i="3"/>
  <c r="AM3691" i="3"/>
  <c r="AU3692" i="3"/>
  <c r="AM3698" i="3"/>
  <c r="AU3699" i="3"/>
  <c r="AM3701" i="3"/>
  <c r="AH3707" i="3"/>
  <c r="AU3711" i="3"/>
  <c r="AM3718" i="3"/>
  <c r="AU3719" i="3"/>
  <c r="AS3723" i="3"/>
  <c r="AT3723" i="3" s="1"/>
  <c r="AO3724" i="3"/>
  <c r="AS3732" i="3"/>
  <c r="AT3732" i="3" s="1"/>
  <c r="AH3745" i="3"/>
  <c r="AM3750" i="3"/>
  <c r="AS3755" i="3"/>
  <c r="AT3755" i="3" s="1"/>
  <c r="AS3759" i="3"/>
  <c r="AT3759" i="3" s="1"/>
  <c r="AO3760" i="3"/>
  <c r="AS3760" i="3"/>
  <c r="AT3760" i="3" s="1"/>
  <c r="AO3761" i="3"/>
  <c r="AU3769" i="3"/>
  <c r="AM3774" i="3"/>
  <c r="AS3782" i="3"/>
  <c r="AT3782" i="3" s="1"/>
  <c r="AU3807" i="3"/>
  <c r="AS3826" i="3"/>
  <c r="AT3826" i="3" s="1"/>
  <c r="AM3727" i="3"/>
  <c r="AH3729" i="3"/>
  <c r="AO3742" i="3"/>
  <c r="AO3755" i="3"/>
  <c r="AO3758" i="3"/>
  <c r="AO3768" i="3"/>
  <c r="AM3780" i="3"/>
  <c r="AH3795" i="3"/>
  <c r="AS3810" i="3"/>
  <c r="AT3810" i="3" s="1"/>
  <c r="AM3605" i="3"/>
  <c r="AH3607" i="3"/>
  <c r="AO3608" i="3"/>
  <c r="AS3614" i="3"/>
  <c r="AT3614" i="3" s="1"/>
  <c r="AO3615" i="3"/>
  <c r="AM3616" i="3"/>
  <c r="AH3632" i="3"/>
  <c r="AS3632" i="3"/>
  <c r="AT3632" i="3" s="1"/>
  <c r="AS3633" i="3"/>
  <c r="AT3633" i="3" s="1"/>
  <c r="AH3642" i="3"/>
  <c r="AO3645" i="3"/>
  <c r="AM3647" i="3"/>
  <c r="AH3650" i="3"/>
  <c r="AH3651" i="3"/>
  <c r="AU3655" i="3"/>
  <c r="AU3662" i="3"/>
  <c r="AH3665" i="3"/>
  <c r="AM3669" i="3"/>
  <c r="AU3670" i="3"/>
  <c r="AH3674" i="3"/>
  <c r="AM3677" i="3"/>
  <c r="AU3678" i="3"/>
  <c r="AH3679" i="3"/>
  <c r="AU3691" i="3"/>
  <c r="AS3695" i="3"/>
  <c r="AT3695" i="3" s="1"/>
  <c r="AM3697" i="3"/>
  <c r="AU3698" i="3"/>
  <c r="AM3703" i="3"/>
  <c r="AM3704" i="3"/>
  <c r="AS3706" i="3"/>
  <c r="AT3706" i="3" s="1"/>
  <c r="AO3707" i="3"/>
  <c r="AM3708" i="3"/>
  <c r="AU3710" i="3"/>
  <c r="AH3719" i="3"/>
  <c r="AH3720" i="3"/>
  <c r="AM3726" i="3"/>
  <c r="AH3728" i="3"/>
  <c r="AM3733" i="3"/>
  <c r="AH3735" i="3"/>
  <c r="AH3736" i="3"/>
  <c r="AO3739" i="3"/>
  <c r="AH3744" i="3"/>
  <c r="AU3746" i="3"/>
  <c r="AH3752" i="3"/>
  <c r="AH3775" i="3"/>
  <c r="AS3776" i="3"/>
  <c r="AT3776" i="3" s="1"/>
  <c r="AU3779" i="3"/>
  <c r="AH3781" i="3"/>
  <c r="AO3822" i="3"/>
  <c r="AO3829" i="3"/>
  <c r="AU3791" i="3"/>
  <c r="AM3791" i="3"/>
  <c r="AU3819" i="3"/>
  <c r="AO3819" i="3"/>
  <c r="AM3831" i="3"/>
  <c r="AU3831" i="3"/>
  <c r="AH3849" i="3"/>
  <c r="AU3852" i="3"/>
  <c r="AH3856" i="3"/>
  <c r="AS3857" i="3"/>
  <c r="AT3857" i="3" s="1"/>
  <c r="AU3860" i="3"/>
  <c r="AS3864" i="3"/>
  <c r="AT3864" i="3" s="1"/>
  <c r="AM3868" i="3"/>
  <c r="AH3871" i="3"/>
  <c r="AS3872" i="3"/>
  <c r="AT3872" i="3" s="1"/>
  <c r="AU3875" i="3"/>
  <c r="AH3878" i="3"/>
  <c r="AO3879" i="3"/>
  <c r="AM3882" i="3"/>
  <c r="AU3888" i="3"/>
  <c r="AH3891" i="3"/>
  <c r="AH3892" i="3"/>
  <c r="AS3893" i="3"/>
  <c r="AT3893" i="3" s="1"/>
  <c r="AU3895" i="3"/>
  <c r="AU3903" i="3"/>
  <c r="AU3919" i="3"/>
  <c r="AH3921" i="3"/>
  <c r="AU3933" i="3"/>
  <c r="AO3937" i="3"/>
  <c r="AM3940" i="3"/>
  <c r="AO3944" i="3"/>
  <c r="AM3827" i="3"/>
  <c r="AU3829" i="3"/>
  <c r="AS3834" i="3"/>
  <c r="AT3834" i="3" s="1"/>
  <c r="AU3837" i="3"/>
  <c r="AO3839" i="3"/>
  <c r="AH3840" i="3"/>
  <c r="AS3841" i="3"/>
  <c r="AT3841" i="3" s="1"/>
  <c r="AM3845" i="3"/>
  <c r="AO3847" i="3"/>
  <c r="AH3848" i="3"/>
  <c r="AS3849" i="3"/>
  <c r="AT3849" i="3" s="1"/>
  <c r="AO3854" i="3"/>
  <c r="AM3880" i="3"/>
  <c r="AM3881" i="3"/>
  <c r="AH3883" i="3"/>
  <c r="AS3892" i="3"/>
  <c r="AT3892" i="3" s="1"/>
  <c r="AO3907" i="3"/>
  <c r="AO3913" i="3"/>
  <c r="AH3941" i="3"/>
  <c r="AH3942" i="3"/>
  <c r="AM3945" i="3"/>
  <c r="AH3810" i="3"/>
  <c r="AM3829" i="3"/>
  <c r="AH3833" i="3"/>
  <c r="AM3837" i="3"/>
  <c r="AS3840" i="3"/>
  <c r="AT3840" i="3" s="1"/>
  <c r="AM3844" i="3"/>
  <c r="AH3853" i="3"/>
  <c r="AM3859" i="3"/>
  <c r="AH3861" i="3"/>
  <c r="AU3863" i="3"/>
  <c r="AM3865" i="3"/>
  <c r="AO3868" i="3"/>
  <c r="AH3869" i="3"/>
  <c r="AS3871" i="3"/>
  <c r="AT3871" i="3" s="1"/>
  <c r="AM3874" i="3"/>
  <c r="AH3876" i="3"/>
  <c r="AH3912" i="3"/>
  <c r="AS3914" i="3"/>
  <c r="AT3914" i="3" s="1"/>
  <c r="AM3916" i="3"/>
  <c r="AM3923" i="3"/>
  <c r="AU3928" i="3"/>
  <c r="AM3930" i="3"/>
  <c r="AM3932" i="3"/>
  <c r="AH3934" i="3"/>
  <c r="AO3802" i="3"/>
  <c r="AM3803" i="3"/>
  <c r="AH3809" i="3"/>
  <c r="AS3811" i="3"/>
  <c r="AT3811" i="3" s="1"/>
  <c r="AO3813" i="3"/>
  <c r="AS3813" i="3"/>
  <c r="AT3813" i="3" s="1"/>
  <c r="AU3815" i="3"/>
  <c r="AU3816" i="3"/>
  <c r="AH3819" i="3"/>
  <c r="AH3820" i="3"/>
  <c r="AH3831" i="3"/>
  <c r="AU3835" i="3"/>
  <c r="AM3836" i="3"/>
  <c r="AH3838" i="3"/>
  <c r="AM3842" i="3"/>
  <c r="AH3845" i="3"/>
  <c r="AO3845" i="3"/>
  <c r="AH3846" i="3"/>
  <c r="AM3850" i="3"/>
  <c r="AS3855" i="3"/>
  <c r="AT3855" i="3" s="1"/>
  <c r="AM3857" i="3"/>
  <c r="AS3861" i="3"/>
  <c r="AT3861" i="3" s="1"/>
  <c r="AS3862" i="3"/>
  <c r="AT3862" i="3" s="1"/>
  <c r="AS3869" i="3"/>
  <c r="AT3869" i="3" s="1"/>
  <c r="AU3871" i="3"/>
  <c r="AM3872" i="3"/>
  <c r="AS3876" i="3"/>
  <c r="AT3876" i="3" s="1"/>
  <c r="AM3879" i="3"/>
  <c r="AO3880" i="3"/>
  <c r="AS3884" i="3"/>
  <c r="AT3884" i="3" s="1"/>
  <c r="AS3889" i="3"/>
  <c r="AT3889" i="3" s="1"/>
  <c r="AM3893" i="3"/>
  <c r="AS3896" i="3"/>
  <c r="AT3896" i="3" s="1"/>
  <c r="AM3900" i="3"/>
  <c r="AS3904" i="3"/>
  <c r="AT3904" i="3" s="1"/>
  <c r="AS3920" i="3"/>
  <c r="AT3920" i="3" s="1"/>
  <c r="AS3934" i="3"/>
  <c r="AT3934" i="3" s="1"/>
  <c r="AM3937" i="3"/>
  <c r="AH3939" i="3"/>
  <c r="AO3782" i="3"/>
  <c r="AO3785" i="3"/>
  <c r="AH3792" i="3"/>
  <c r="AH3793" i="3"/>
  <c r="AM3802" i="3"/>
  <c r="AS3809" i="3"/>
  <c r="AT3809" i="3" s="1"/>
  <c r="AO3811" i="3"/>
  <c r="AM3816" i="3"/>
  <c r="AS3821" i="3"/>
  <c r="AT3821" i="3" s="1"/>
  <c r="AH3829" i="3"/>
  <c r="AH3830" i="3"/>
  <c r="AS3831" i="3"/>
  <c r="AT3831" i="3" s="1"/>
  <c r="AS3832" i="3"/>
  <c r="AT3832" i="3" s="1"/>
  <c r="AS3838" i="3"/>
  <c r="AT3838" i="3" s="1"/>
  <c r="AS3846" i="3"/>
  <c r="AT3846" i="3" s="1"/>
  <c r="AH3851" i="3"/>
  <c r="AS3854" i="3"/>
  <c r="AT3854" i="3" s="1"/>
  <c r="AH3880" i="3"/>
  <c r="AS3882" i="3"/>
  <c r="AT3882" i="3" s="1"/>
  <c r="AM3907" i="3"/>
  <c r="AO3908" i="3"/>
  <c r="AH3909" i="3"/>
  <c r="AS3913" i="3"/>
  <c r="AT3913" i="3" s="1"/>
  <c r="AM3915" i="3"/>
  <c r="AO3916" i="3"/>
  <c r="AH3917" i="3"/>
  <c r="AO3943" i="3"/>
  <c r="AH3945" i="3"/>
  <c r="AH3780" i="3"/>
  <c r="AM3788" i="3"/>
  <c r="AH3790" i="3"/>
  <c r="AH3800" i="3"/>
  <c r="AH3804" i="3"/>
  <c r="AO3809" i="3"/>
  <c r="AM3814" i="3"/>
  <c r="AS3818" i="3"/>
  <c r="AT3818" i="3" s="1"/>
  <c r="AO3821" i="3"/>
  <c r="AO3831" i="3"/>
  <c r="AM3834" i="3"/>
  <c r="AM3849" i="3"/>
  <c r="AS3852" i="3"/>
  <c r="AT3852" i="3" s="1"/>
  <c r="AM3856" i="3"/>
  <c r="AO3857" i="3"/>
  <c r="AH3858" i="3"/>
  <c r="AO3885" i="3"/>
  <c r="AO3891" i="3"/>
  <c r="AH3908" i="3"/>
  <c r="AS3911" i="3"/>
  <c r="AT3911" i="3" s="1"/>
  <c r="AH3916" i="3"/>
  <c r="AS3919" i="3"/>
  <c r="AT3919" i="3" s="1"/>
  <c r="AO3921" i="3"/>
  <c r="AH3923" i="3"/>
  <c r="AM3927" i="3"/>
  <c r="AH3930" i="3"/>
  <c r="AS3933" i="3"/>
  <c r="AT3933" i="3" s="1"/>
  <c r="AO3940" i="3"/>
  <c r="AH3751" i="3"/>
  <c r="AS3753" i="3"/>
  <c r="AT3753" i="3" s="1"/>
  <c r="AM3761" i="3"/>
  <c r="AH3763" i="3"/>
  <c r="AS3768" i="3"/>
  <c r="AT3768" i="3" s="1"/>
  <c r="AH3776" i="3"/>
  <c r="AH3777" i="3"/>
  <c r="AU3786" i="3"/>
  <c r="AO3795" i="3"/>
  <c r="AU3810" i="3"/>
  <c r="AU3813" i="3"/>
  <c r="AH3815" i="3"/>
  <c r="AU3820" i="3"/>
  <c r="AM3824" i="3"/>
  <c r="AM3825" i="3"/>
  <c r="AS3837" i="3"/>
  <c r="AT3837" i="3" s="1"/>
  <c r="AO3840" i="3"/>
  <c r="AH3842" i="3"/>
  <c r="AS3845" i="3"/>
  <c r="AT3845" i="3" s="1"/>
  <c r="AO3848" i="3"/>
  <c r="AH3857" i="3"/>
  <c r="AM3862" i="3"/>
  <c r="AO3867" i="3"/>
  <c r="AM3870" i="3"/>
  <c r="AH3872" i="3"/>
  <c r="AS3874" i="3"/>
  <c r="AT3874" i="3" s="1"/>
  <c r="AM3877" i="3"/>
  <c r="AH3879" i="3"/>
  <c r="AS3880" i="3"/>
  <c r="AT3880" i="3" s="1"/>
  <c r="AO3881" i="3"/>
  <c r="AM3884" i="3"/>
  <c r="AM3885" i="3"/>
  <c r="AM3890" i="3"/>
  <c r="AM3891" i="3"/>
  <c r="AH3893" i="3"/>
  <c r="AM3897" i="3"/>
  <c r="AH3900" i="3"/>
  <c r="AS3902" i="3"/>
  <c r="AT3902" i="3" s="1"/>
  <c r="AM3905" i="3"/>
  <c r="AS3910" i="3"/>
  <c r="AT3910" i="3" s="1"/>
  <c r="AO3925" i="3"/>
  <c r="AS3932" i="3"/>
  <c r="AT3932" i="3" s="1"/>
  <c r="AM3935" i="3"/>
  <c r="AH3937" i="3"/>
  <c r="AS3938" i="3"/>
  <c r="AT3938" i="3" s="1"/>
  <c r="AU3941" i="3"/>
  <c r="AH3944" i="3"/>
  <c r="AO3844" i="3"/>
  <c r="AO3853" i="3"/>
  <c r="AO3859" i="3"/>
  <c r="AO3874" i="3"/>
  <c r="AO3876" i="3"/>
  <c r="AO3894" i="3"/>
  <c r="AO3902" i="3"/>
  <c r="AO3910" i="3"/>
  <c r="AH3915" i="3"/>
  <c r="AS3916" i="3"/>
  <c r="AT3916" i="3" s="1"/>
  <c r="AO3918" i="3"/>
  <c r="AH3922" i="3"/>
  <c r="AU3926" i="3"/>
  <c r="AH3928" i="3"/>
  <c r="AH3929" i="3"/>
  <c r="AO3932" i="3"/>
  <c r="AU3939" i="3"/>
  <c r="AS3944" i="3"/>
  <c r="AT3944" i="3" s="1"/>
  <c r="AO185" i="3"/>
  <c r="AO200" i="3"/>
  <c r="AO227" i="3"/>
  <c r="AO241" i="3"/>
  <c r="AO256" i="3"/>
  <c r="AO270" i="3"/>
  <c r="AO283" i="3"/>
  <c r="AO365" i="3"/>
  <c r="AO535" i="3"/>
  <c r="AO541" i="3"/>
  <c r="AO542" i="3"/>
  <c r="AO551" i="3"/>
  <c r="AO610" i="3"/>
  <c r="AO618" i="3"/>
  <c r="AO625" i="3"/>
  <c r="AO633" i="3"/>
  <c r="AO634" i="3"/>
  <c r="AO641" i="3"/>
  <c r="AO649" i="3"/>
  <c r="AO679" i="3"/>
  <c r="AO694" i="3"/>
  <c r="AO726" i="3"/>
  <c r="AO772" i="3"/>
  <c r="AO866" i="3"/>
  <c r="AO920" i="3"/>
  <c r="AO1142" i="3"/>
  <c r="AO1165" i="3"/>
  <c r="AO1335" i="3"/>
  <c r="AO1459" i="3"/>
  <c r="AO1485" i="3"/>
  <c r="AO1870" i="3"/>
  <c r="AO77" i="3"/>
  <c r="AO13" i="3"/>
  <c r="AO324" i="3"/>
  <c r="AO529" i="3"/>
  <c r="AO534" i="3"/>
  <c r="AO609" i="3"/>
  <c r="AO617" i="3"/>
  <c r="AO705" i="3"/>
  <c r="AO727" i="3"/>
  <c r="AO913" i="3"/>
  <c r="AO989" i="3"/>
  <c r="AO1004" i="3"/>
  <c r="AO1754" i="3"/>
  <c r="AO536" i="3"/>
  <c r="AO178" i="3"/>
  <c r="AO193" i="3"/>
  <c r="AO207" i="3"/>
  <c r="AO234" i="3"/>
  <c r="AO249" i="3"/>
  <c r="AO264" i="3"/>
  <c r="AO277" i="3"/>
  <c r="AO291" i="3"/>
  <c r="AO322" i="3"/>
  <c r="AO409" i="3"/>
  <c r="AO447" i="3"/>
  <c r="AO490" i="3"/>
  <c r="AO496" i="3"/>
  <c r="AO503" i="3"/>
  <c r="AO504" i="3"/>
  <c r="AO514" i="3"/>
  <c r="AO564" i="3"/>
  <c r="AO571" i="3"/>
  <c r="AO721" i="3"/>
  <c r="AO756" i="3"/>
  <c r="AO785" i="3"/>
  <c r="AO1026" i="3"/>
  <c r="AO1282" i="3"/>
  <c r="AO1432" i="3"/>
  <c r="AO1518" i="3"/>
  <c r="AO1540" i="3"/>
  <c r="AO1608" i="3"/>
  <c r="AO1710" i="3"/>
  <c r="AO1711" i="3"/>
  <c r="AO57" i="3"/>
  <c r="AO357" i="3"/>
  <c r="AO387" i="3"/>
  <c r="AO417" i="3"/>
  <c r="AO424" i="3"/>
  <c r="AO439" i="3"/>
  <c r="AO468" i="3"/>
  <c r="AO475" i="3"/>
  <c r="AO483" i="3"/>
  <c r="AO489" i="3"/>
  <c r="AO563" i="3"/>
  <c r="AO570" i="3"/>
  <c r="AO663" i="3"/>
  <c r="AO732" i="3"/>
  <c r="AO763" i="3"/>
  <c r="AO909" i="3"/>
  <c r="AO927" i="3"/>
  <c r="AO1201" i="3"/>
  <c r="AO1510" i="3"/>
  <c r="AO63" i="3"/>
  <c r="AO101" i="3"/>
  <c r="AO115" i="3"/>
  <c r="AO131" i="3"/>
  <c r="AO147" i="3"/>
  <c r="AO162" i="3"/>
  <c r="AO177" i="3"/>
  <c r="AO192" i="3"/>
  <c r="AO206" i="3"/>
  <c r="AO220" i="3"/>
  <c r="AO233" i="3"/>
  <c r="AO248" i="3"/>
  <c r="AO263" i="3"/>
  <c r="AO276" i="3"/>
  <c r="AO290" i="3"/>
  <c r="AO314" i="3"/>
  <c r="AO375" i="3"/>
  <c r="AO550" i="3"/>
  <c r="AO555" i="3"/>
  <c r="AO712" i="3"/>
  <c r="AO759" i="3"/>
  <c r="AO901" i="3"/>
  <c r="AO1186" i="3"/>
  <c r="AO1227" i="3"/>
  <c r="AO1360" i="3"/>
  <c r="AO1383" i="3"/>
  <c r="AO1588" i="3"/>
  <c r="AO52" i="3"/>
  <c r="AO100" i="3"/>
  <c r="AO114" i="3"/>
  <c r="AO130" i="3"/>
  <c r="AO146" i="3"/>
  <c r="AO161" i="3"/>
  <c r="AO301" i="3"/>
  <c r="AO315" i="3"/>
  <c r="AO327" i="3"/>
  <c r="AO334" i="3"/>
  <c r="AO346" i="3"/>
  <c r="AO349" i="3"/>
  <c r="AO383" i="3"/>
  <c r="AO386" i="3"/>
  <c r="AO402" i="3"/>
  <c r="AO543" i="3"/>
  <c r="AO548" i="3"/>
  <c r="AO549" i="3"/>
  <c r="AO557" i="3"/>
  <c r="AO626" i="3"/>
  <c r="AO648" i="3"/>
  <c r="AO657" i="3"/>
  <c r="AO678" i="3"/>
  <c r="AO693" i="3"/>
  <c r="AO713" i="3"/>
  <c r="AO791" i="3"/>
  <c r="AO858" i="3"/>
  <c r="AO967" i="3"/>
  <c r="AO1042" i="3"/>
  <c r="AO1150" i="3"/>
  <c r="AO1171" i="3"/>
  <c r="AO1250" i="3"/>
  <c r="AO2835" i="3"/>
  <c r="AO2843" i="3"/>
  <c r="AO2941" i="3"/>
  <c r="AO3169" i="3"/>
  <c r="AO1653" i="3"/>
  <c r="AO2258" i="3"/>
  <c r="AO2401" i="3"/>
  <c r="AO3190" i="3"/>
  <c r="AO3191" i="3"/>
  <c r="AO3234" i="3"/>
  <c r="AO3326" i="3"/>
  <c r="AO3372" i="3"/>
  <c r="AO2020" i="3"/>
  <c r="AO2350" i="3"/>
  <c r="AO2436" i="3"/>
  <c r="AO3466" i="3"/>
  <c r="AO3502" i="3"/>
  <c r="AO3514" i="3"/>
  <c r="AO1402" i="3"/>
  <c r="AO1475" i="3"/>
  <c r="AO1721" i="3"/>
  <c r="AO1734" i="3"/>
  <c r="AO1930" i="3"/>
  <c r="AO1961" i="3"/>
  <c r="AO2060" i="3"/>
  <c r="AO2165" i="3"/>
  <c r="AO2307" i="3"/>
  <c r="AO2314" i="3"/>
  <c r="AO2408" i="3"/>
  <c r="AO2452" i="3"/>
  <c r="AO2618" i="3"/>
  <c r="AO2729" i="3"/>
  <c r="AO2777" i="3"/>
  <c r="AO2836" i="3"/>
  <c r="AO3159" i="3"/>
  <c r="AO3166" i="3"/>
  <c r="AO3219" i="3"/>
  <c r="AO3220" i="3"/>
  <c r="AO3242" i="3"/>
  <c r="AO3498" i="3"/>
  <c r="AO3510" i="3"/>
  <c r="AO3518" i="3"/>
  <c r="AO1467" i="3"/>
  <c r="AO1690" i="3"/>
  <c r="AO1769" i="3"/>
  <c r="AO2017" i="3"/>
  <c r="AO2080" i="3"/>
  <c r="AO2095" i="3"/>
  <c r="AO2342" i="3"/>
  <c r="AO2365" i="3"/>
  <c r="AO2489" i="3"/>
  <c r="AO2625" i="3"/>
  <c r="AO2815" i="3"/>
  <c r="AO2959" i="3"/>
  <c r="AO3087" i="3"/>
  <c r="AO3135" i="3"/>
  <c r="AO3173" i="3"/>
  <c r="AO3174" i="3"/>
  <c r="AO3270" i="3"/>
  <c r="AO3358" i="3"/>
  <c r="AO3408" i="3"/>
  <c r="AO3470" i="3"/>
  <c r="AO2688" i="3"/>
  <c r="AO2695" i="3"/>
  <c r="AO2944" i="3"/>
  <c r="AO3033" i="3"/>
  <c r="AO3049" i="3"/>
  <c r="AO3401" i="3"/>
  <c r="AO3415" i="3"/>
  <c r="AO3437" i="3"/>
  <c r="AO1612" i="3"/>
  <c r="AO1996" i="3"/>
  <c r="AO2048" i="3"/>
  <c r="AO2320" i="3"/>
  <c r="AO2334" i="3"/>
  <c r="AO2423" i="3"/>
  <c r="AO2466" i="3"/>
  <c r="AO2584" i="3"/>
  <c r="AO2892" i="3"/>
  <c r="AO2975" i="3"/>
  <c r="AO3001" i="3"/>
  <c r="AO3064" i="3"/>
  <c r="AO3093" i="3"/>
  <c r="AO3494" i="3"/>
  <c r="AO3652" i="3"/>
  <c r="AM6" i="3"/>
  <c r="AU10" i="3"/>
  <c r="AM11" i="3"/>
  <c r="AH14" i="3"/>
  <c r="AU15" i="3"/>
  <c r="AM3" i="3"/>
  <c r="AH6" i="3"/>
  <c r="AU7" i="3"/>
  <c r="AH9" i="3"/>
  <c r="AH16" i="3"/>
  <c r="AO16" i="3"/>
  <c r="AS19" i="3"/>
  <c r="AT19" i="3" s="1"/>
  <c r="AO29" i="3"/>
  <c r="AM34" i="3"/>
  <c r="AS44" i="3"/>
  <c r="AT44" i="3" s="1"/>
  <c r="AH49" i="3"/>
  <c r="AO49" i="3"/>
  <c r="AO50" i="3"/>
  <c r="AU53" i="3"/>
  <c r="AH55" i="3"/>
  <c r="AH62" i="3"/>
  <c r="AU67" i="3"/>
  <c r="AH69" i="3"/>
  <c r="AU74" i="3"/>
  <c r="AH75" i="3"/>
  <c r="AU80" i="3"/>
  <c r="AH82" i="3"/>
  <c r="AU88" i="3"/>
  <c r="AH90" i="3"/>
  <c r="AU95" i="3"/>
  <c r="AO18" i="3"/>
  <c r="AO19" i="3"/>
  <c r="AO31" i="3"/>
  <c r="AH3" i="3"/>
  <c r="AO14" i="3"/>
  <c r="AO90" i="3"/>
  <c r="AH21" i="3"/>
  <c r="AO23" i="3"/>
  <c r="AH23" i="3"/>
  <c r="AO26" i="3"/>
  <c r="AM29" i="3"/>
  <c r="AH33" i="3"/>
  <c r="AO39" i="3"/>
  <c r="AH47" i="3"/>
  <c r="AU50" i="3"/>
  <c r="AO6" i="3"/>
  <c r="AO11" i="3"/>
  <c r="AO3" i="3"/>
  <c r="AS3" i="3"/>
  <c r="AT3" i="3" s="1"/>
  <c r="AS25" i="3"/>
  <c r="AT25" i="3" s="1"/>
  <c r="AU26" i="3"/>
  <c r="AH41" i="3"/>
  <c r="AM43" i="3"/>
  <c r="AU44" i="3"/>
  <c r="AS15" i="3"/>
  <c r="AT15" i="3" s="1"/>
  <c r="AS2" i="3"/>
  <c r="AT2" i="3" s="1"/>
  <c r="AO4" i="3"/>
  <c r="AS7" i="3"/>
  <c r="AT7" i="3" s="1"/>
  <c r="AS10" i="3"/>
  <c r="AT10" i="3" s="1"/>
  <c r="AM19" i="3"/>
  <c r="AU2" i="3"/>
  <c r="AO7" i="3"/>
  <c r="AO17" i="3"/>
  <c r="AU17" i="3"/>
  <c r="AM17" i="3"/>
  <c r="AH29" i="3"/>
  <c r="AO30" i="3"/>
  <c r="AH30" i="3"/>
  <c r="AO33" i="3"/>
  <c r="AO34" i="3"/>
  <c r="AM36" i="3"/>
  <c r="AH45" i="3"/>
  <c r="AO47" i="3"/>
  <c r="AU47" i="3"/>
  <c r="AO9" i="3"/>
  <c r="AM9" i="3"/>
  <c r="AO21" i="3"/>
  <c r="AO41" i="3"/>
  <c r="AU41" i="3"/>
  <c r="AO88" i="3"/>
  <c r="AM88" i="3"/>
  <c r="AO95" i="3"/>
  <c r="AM95" i="3"/>
  <c r="AM4" i="3"/>
  <c r="AH17" i="3"/>
  <c r="AH18" i="3"/>
  <c r="AU21" i="3"/>
  <c r="AU24" i="3"/>
  <c r="AH36" i="3"/>
  <c r="AH38" i="3"/>
  <c r="AO38" i="3"/>
  <c r="AU31" i="3"/>
  <c r="AU39" i="3"/>
  <c r="AU12" i="3"/>
  <c r="AM24" i="3"/>
  <c r="AM31" i="3"/>
  <c r="AM39" i="3"/>
  <c r="AM53" i="3"/>
  <c r="AU56" i="3"/>
  <c r="AM74" i="3"/>
  <c r="AM101" i="3"/>
  <c r="AO102" i="3"/>
  <c r="AU103" i="3"/>
  <c r="AM107" i="3"/>
  <c r="AM115" i="3"/>
  <c r="AO117" i="3"/>
  <c r="AU118" i="3"/>
  <c r="AM123" i="3"/>
  <c r="AO125" i="3"/>
  <c r="AU126" i="3"/>
  <c r="AM131" i="3"/>
  <c r="AO133" i="3"/>
  <c r="AU134" i="3"/>
  <c r="AM139" i="3"/>
  <c r="AO141" i="3"/>
  <c r="AU142" i="3"/>
  <c r="AM147" i="3"/>
  <c r="AO148" i="3"/>
  <c r="AU149" i="3"/>
  <c r="AM154" i="3"/>
  <c r="AO156" i="3"/>
  <c r="AU157" i="3"/>
  <c r="AM162" i="3"/>
  <c r="AU164" i="3"/>
  <c r="AM168" i="3"/>
  <c r="AO170" i="3"/>
  <c r="AU171" i="3"/>
  <c r="AM178" i="3"/>
  <c r="AO180" i="3"/>
  <c r="AU181" i="3"/>
  <c r="AM185" i="3"/>
  <c r="AO187" i="3"/>
  <c r="AU188" i="3"/>
  <c r="AM193" i="3"/>
  <c r="AO195" i="3"/>
  <c r="AU196" i="3"/>
  <c r="AM200" i="3"/>
  <c r="AO202" i="3"/>
  <c r="AM207" i="3"/>
  <c r="AO209" i="3"/>
  <c r="AU210" i="3"/>
  <c r="AO216" i="3"/>
  <c r="AU217" i="3"/>
  <c r="AO222" i="3"/>
  <c r="AM227" i="3"/>
  <c r="AO229" i="3"/>
  <c r="AU230" i="3"/>
  <c r="AM234" i="3"/>
  <c r="AO236" i="3"/>
  <c r="AU237" i="3"/>
  <c r="AM241" i="3"/>
  <c r="AO243" i="3"/>
  <c r="AU244" i="3"/>
  <c r="AM249" i="3"/>
  <c r="AO251" i="3"/>
  <c r="AM256" i="3"/>
  <c r="AO258" i="3"/>
  <c r="AU259" i="3"/>
  <c r="AM264" i="3"/>
  <c r="AO266" i="3"/>
  <c r="AM270" i="3"/>
  <c r="AU272" i="3"/>
  <c r="AM277" i="3"/>
  <c r="AO279" i="3"/>
  <c r="AU280" i="3"/>
  <c r="AM283" i="3"/>
  <c r="AO285" i="3"/>
  <c r="AU286" i="3"/>
  <c r="AM291" i="3"/>
  <c r="AO293" i="3"/>
  <c r="AU294" i="3"/>
  <c r="AM297" i="3"/>
  <c r="AO299" i="3"/>
  <c r="AU301" i="3"/>
  <c r="AU303" i="3"/>
  <c r="AO305" i="3"/>
  <c r="AU309" i="3"/>
  <c r="AO311" i="3"/>
  <c r="AU312" i="3"/>
  <c r="AU319" i="3"/>
  <c r="AM322" i="3"/>
  <c r="AO338" i="3"/>
  <c r="AM343" i="3"/>
  <c r="AO347" i="3"/>
  <c r="AO350" i="3"/>
  <c r="AU356" i="3"/>
  <c r="AM360" i="3"/>
  <c r="AM365" i="3"/>
  <c r="AO367" i="3"/>
  <c r="AO368" i="3"/>
  <c r="AM372" i="3"/>
  <c r="AO376" i="3"/>
  <c r="AO379" i="3"/>
  <c r="AU385" i="3"/>
  <c r="AM389" i="3"/>
  <c r="AO396" i="3"/>
  <c r="AO397" i="3"/>
  <c r="AM402" i="3"/>
  <c r="AO406" i="3"/>
  <c r="AO410" i="3"/>
  <c r="AM434" i="3"/>
  <c r="AO448" i="3"/>
  <c r="AM448" i="3"/>
  <c r="AU4" i="3"/>
  <c r="AU19" i="3"/>
  <c r="AU27" i="3"/>
  <c r="AU34" i="3"/>
  <c r="AU42" i="3"/>
  <c r="AU48" i="3"/>
  <c r="AM67" i="3"/>
  <c r="AU70" i="3"/>
  <c r="AU76" i="3"/>
  <c r="AM80" i="3"/>
  <c r="AU83" i="3"/>
  <c r="AU91" i="3"/>
  <c r="AO109" i="3"/>
  <c r="AU110" i="3"/>
  <c r="AH300" i="3"/>
  <c r="AM301" i="3"/>
  <c r="AS313" i="3"/>
  <c r="AT313" i="3" s="1"/>
  <c r="AO317" i="3"/>
  <c r="AM319" i="3"/>
  <c r="AU326" i="3"/>
  <c r="AU333" i="3"/>
  <c r="AO335" i="3"/>
  <c r="AU340" i="3"/>
  <c r="AO341" i="3"/>
  <c r="AU344" i="3"/>
  <c r="AS345" i="3"/>
  <c r="AT345" i="3" s="1"/>
  <c r="AM348" i="3"/>
  <c r="AM351" i="3"/>
  <c r="AU357" i="3"/>
  <c r="AU362" i="3"/>
  <c r="AO363" i="3"/>
  <c r="AH368" i="3"/>
  <c r="AU369" i="3"/>
  <c r="AO370" i="3"/>
  <c r="AU373" i="3"/>
  <c r="AS374" i="3"/>
  <c r="AT374" i="3" s="1"/>
  <c r="AM377" i="3"/>
  <c r="AM380" i="3"/>
  <c r="AU386" i="3"/>
  <c r="AU391" i="3"/>
  <c r="AO392" i="3"/>
  <c r="AU399" i="3"/>
  <c r="AO400" i="3"/>
  <c r="AU403" i="3"/>
  <c r="AS404" i="3"/>
  <c r="AT404" i="3" s="1"/>
  <c r="AM407" i="3"/>
  <c r="AM411" i="3"/>
  <c r="AO414" i="3"/>
  <c r="AU423" i="3"/>
  <c r="AU424" i="3"/>
  <c r="AO425" i="3"/>
  <c r="AS428" i="3"/>
  <c r="AT428" i="3" s="1"/>
  <c r="AO430" i="3"/>
  <c r="AH442" i="3"/>
  <c r="AU448" i="3"/>
  <c r="AO455" i="3"/>
  <c r="AO456" i="3"/>
  <c r="AM456" i="3"/>
  <c r="AO24" i="3"/>
  <c r="AU32" i="3"/>
  <c r="AU46" i="3"/>
  <c r="AO53" i="3"/>
  <c r="AU54" i="3"/>
  <c r="AU81" i="3"/>
  <c r="AU89" i="3"/>
  <c r="AU96" i="3"/>
  <c r="AU108" i="3"/>
  <c r="AU116" i="3"/>
  <c r="AU124" i="3"/>
  <c r="AU132" i="3"/>
  <c r="AU140" i="3"/>
  <c r="AU155" i="3"/>
  <c r="AU163" i="3"/>
  <c r="AU169" i="3"/>
  <c r="AU179" i="3"/>
  <c r="AU186" i="3"/>
  <c r="AU194" i="3"/>
  <c r="AU201" i="3"/>
  <c r="AU208" i="3"/>
  <c r="AU215" i="3"/>
  <c r="AU221" i="3"/>
  <c r="AU228" i="3"/>
  <c r="AU235" i="3"/>
  <c r="AU242" i="3"/>
  <c r="AU250" i="3"/>
  <c r="AU257" i="3"/>
  <c r="AU265" i="3"/>
  <c r="AU271" i="3"/>
  <c r="AU278" i="3"/>
  <c r="AU284" i="3"/>
  <c r="AU292" i="3"/>
  <c r="AU298" i="3"/>
  <c r="AH322" i="3"/>
  <c r="AM323" i="3"/>
  <c r="AU330" i="3"/>
  <c r="AS337" i="3"/>
  <c r="AT337" i="3" s="1"/>
  <c r="AM353" i="3"/>
  <c r="AM357" i="3"/>
  <c r="AH360" i="3"/>
  <c r="AO360" i="3"/>
  <c r="AS366" i="3"/>
  <c r="AT366" i="3" s="1"/>
  <c r="AM382" i="3"/>
  <c r="AM386" i="3"/>
  <c r="AH389" i="3"/>
  <c r="AO389" i="3"/>
  <c r="AM394" i="3"/>
  <c r="AS395" i="3"/>
  <c r="AT395" i="3" s="1"/>
  <c r="AU408" i="3"/>
  <c r="AM413" i="3"/>
  <c r="AH419" i="3"/>
  <c r="AO419" i="3"/>
  <c r="AU425" i="3"/>
  <c r="AU428" i="3"/>
  <c r="AU25" i="3"/>
  <c r="AU40" i="3"/>
  <c r="AU61" i="3"/>
  <c r="AM10" i="3"/>
  <c r="AM68" i="3"/>
  <c r="AU97" i="3"/>
  <c r="AU104" i="3"/>
  <c r="AU111" i="3"/>
  <c r="AU119" i="3"/>
  <c r="AU127" i="3"/>
  <c r="AU135" i="3"/>
  <c r="AU143" i="3"/>
  <c r="AU150" i="3"/>
  <c r="AU158" i="3"/>
  <c r="AU165" i="3"/>
  <c r="AU172" i="3"/>
  <c r="AU174" i="3"/>
  <c r="AU182" i="3"/>
  <c r="AU189" i="3"/>
  <c r="AU203" i="3"/>
  <c r="AU211" i="3"/>
  <c r="AU223" i="3"/>
  <c r="AU231" i="3"/>
  <c r="AU238" i="3"/>
  <c r="AU245" i="3"/>
  <c r="AU252" i="3"/>
  <c r="AU260" i="3"/>
  <c r="AU273" i="3"/>
  <c r="AU287" i="3"/>
  <c r="AS299" i="3"/>
  <c r="AT299" i="3" s="1"/>
  <c r="AU302" i="3"/>
  <c r="AU307" i="3"/>
  <c r="AU310" i="3"/>
  <c r="AU320" i="3"/>
  <c r="AU327" i="3"/>
  <c r="AU337" i="3"/>
  <c r="AU346" i="3"/>
  <c r="AU349" i="3"/>
  <c r="AO355" i="3"/>
  <c r="AU358" i="3"/>
  <c r="AO364" i="3"/>
  <c r="AU366" i="3"/>
  <c r="AS367" i="3"/>
  <c r="AT367" i="3" s="1"/>
  <c r="AU378" i="3"/>
  <c r="AO384" i="3"/>
  <c r="AU387" i="3"/>
  <c r="AO393" i="3"/>
  <c r="AS396" i="3"/>
  <c r="AT396" i="3" s="1"/>
  <c r="AU409" i="3"/>
  <c r="AH420" i="3"/>
  <c r="AH421" i="3"/>
  <c r="AH422" i="3"/>
  <c r="AM425" i="3"/>
  <c r="AU426" i="3"/>
  <c r="AO437" i="3"/>
  <c r="AS443" i="3"/>
  <c r="AT443" i="3" s="1"/>
  <c r="AU444" i="3"/>
  <c r="AH450" i="3"/>
  <c r="AU5" i="3"/>
  <c r="AU13" i="3"/>
  <c r="AU20" i="3"/>
  <c r="AU28" i="3"/>
  <c r="AU35" i="3"/>
  <c r="AU49" i="3"/>
  <c r="AU57" i="3"/>
  <c r="AU63" i="3"/>
  <c r="AU77" i="3"/>
  <c r="AU84" i="3"/>
  <c r="AU92" i="3"/>
  <c r="AU299" i="3"/>
  <c r="AH306" i="3"/>
  <c r="AM307" i="3"/>
  <c r="AS321" i="3"/>
  <c r="AT321" i="3" s="1"/>
  <c r="AO325" i="3"/>
  <c r="AM327" i="3"/>
  <c r="AU331" i="3"/>
  <c r="AU334" i="3"/>
  <c r="AU341" i="3"/>
  <c r="AM346" i="3"/>
  <c r="AM349" i="3"/>
  <c r="AH352" i="3"/>
  <c r="AM354" i="3"/>
  <c r="AS359" i="3"/>
  <c r="AT359" i="3" s="1"/>
  <c r="AU367" i="3"/>
  <c r="AU370" i="3"/>
  <c r="AM375" i="3"/>
  <c r="AM378" i="3"/>
  <c r="AH381" i="3"/>
  <c r="AM383" i="3"/>
  <c r="AS388" i="3"/>
  <c r="AT388" i="3" s="1"/>
  <c r="AO391" i="3"/>
  <c r="AU396" i="3"/>
  <c r="AU400" i="3"/>
  <c r="AM405" i="3"/>
  <c r="AM409" i="3"/>
  <c r="AH412" i="3"/>
  <c r="AO412" i="3"/>
  <c r="AO413" i="3"/>
  <c r="AO416" i="3"/>
  <c r="AM428" i="3"/>
  <c r="AO432" i="3"/>
  <c r="AS435" i="3"/>
  <c r="AT435" i="3" s="1"/>
  <c r="AU436" i="3"/>
  <c r="AO438" i="3"/>
  <c r="AS441" i="3"/>
  <c r="AT441" i="3" s="1"/>
  <c r="AO451" i="3"/>
  <c r="AU102" i="3"/>
  <c r="AU109" i="3"/>
  <c r="AU117" i="3"/>
  <c r="AU125" i="3"/>
  <c r="AU133" i="3"/>
  <c r="AU141" i="3"/>
  <c r="AU148" i="3"/>
  <c r="AU156" i="3"/>
  <c r="AU170" i="3"/>
  <c r="AU180" i="3"/>
  <c r="AU187" i="3"/>
  <c r="AU195" i="3"/>
  <c r="AU202" i="3"/>
  <c r="AU209" i="3"/>
  <c r="AU216" i="3"/>
  <c r="AU222" i="3"/>
  <c r="AU229" i="3"/>
  <c r="AU236" i="3"/>
  <c r="AU243" i="3"/>
  <c r="AU251" i="3"/>
  <c r="AU258" i="3"/>
  <c r="AU266" i="3"/>
  <c r="AU279" i="3"/>
  <c r="AU285" i="3"/>
  <c r="AU293" i="3"/>
  <c r="AU305" i="3"/>
  <c r="AU311" i="3"/>
  <c r="AO330" i="3"/>
  <c r="AU338" i="3"/>
  <c r="AU350" i="3"/>
  <c r="AU379" i="3"/>
  <c r="AU410" i="3"/>
  <c r="AO440" i="3"/>
  <c r="AM440" i="3"/>
  <c r="AU454" i="3"/>
  <c r="AU43" i="3"/>
  <c r="AU128" i="3"/>
  <c r="AU136" i="3"/>
  <c r="AU144" i="3"/>
  <c r="AU151" i="3"/>
  <c r="AU159" i="3"/>
  <c r="AU173" i="3"/>
  <c r="AU175" i="3"/>
  <c r="AU183" i="3"/>
  <c r="AU190" i="3"/>
  <c r="AU197" i="3"/>
  <c r="AU204" i="3"/>
  <c r="AU212" i="3"/>
  <c r="AU218" i="3"/>
  <c r="AU224" i="3"/>
  <c r="AU232" i="3"/>
  <c r="AU246" i="3"/>
  <c r="AU253" i="3"/>
  <c r="AU261" i="3"/>
  <c r="AU267" i="3"/>
  <c r="AU274" i="3"/>
  <c r="AU281" i="3"/>
  <c r="AU288" i="3"/>
  <c r="AU300" i="3"/>
  <c r="AU308" i="3"/>
  <c r="AO309" i="3"/>
  <c r="AU318" i="3"/>
  <c r="AU328" i="3"/>
  <c r="AH345" i="3"/>
  <c r="AM347" i="3"/>
  <c r="AS351" i="3"/>
  <c r="AT351" i="3" s="1"/>
  <c r="AU364" i="3"/>
  <c r="AM368" i="3"/>
  <c r="AH374" i="3"/>
  <c r="AM376" i="3"/>
  <c r="AS380" i="3"/>
  <c r="AT380" i="3" s="1"/>
  <c r="AU393" i="3"/>
  <c r="AM397" i="3"/>
  <c r="AH404" i="3"/>
  <c r="AO405" i="3"/>
  <c r="AM406" i="3"/>
  <c r="AS411" i="3"/>
  <c r="AT411" i="3" s="1"/>
  <c r="AU417" i="3"/>
  <c r="AU420" i="3"/>
  <c r="AU421" i="3"/>
  <c r="AU422" i="3"/>
  <c r="AO423" i="3"/>
  <c r="AH427" i="3"/>
  <c r="AU433" i="3"/>
  <c r="AM437" i="3"/>
  <c r="AU440" i="3"/>
  <c r="AU441" i="3"/>
  <c r="AO442" i="3"/>
  <c r="AH314" i="3"/>
  <c r="AM315" i="3"/>
  <c r="AS329" i="3"/>
  <c r="AT329" i="3" s="1"/>
  <c r="AO333" i="3"/>
  <c r="AU339" i="3"/>
  <c r="AO340" i="3"/>
  <c r="AH346" i="3"/>
  <c r="AS352" i="3"/>
  <c r="AT352" i="3" s="1"/>
  <c r="AU361" i="3"/>
  <c r="AU365" i="3"/>
  <c r="AO369" i="3"/>
  <c r="AH375" i="3"/>
  <c r="AS381" i="3"/>
  <c r="AT381" i="3" s="1"/>
  <c r="AU390" i="3"/>
  <c r="AU398" i="3"/>
  <c r="AO399" i="3"/>
  <c r="AH405" i="3"/>
  <c r="AO408" i="3"/>
  <c r="AS412" i="3"/>
  <c r="AT412" i="3" s="1"/>
  <c r="AS413" i="3"/>
  <c r="AT413" i="3" s="1"/>
  <c r="AM417" i="3"/>
  <c r="AU418" i="3"/>
  <c r="AH428" i="3"/>
  <c r="AH429" i="3"/>
  <c r="AH430" i="3"/>
  <c r="AM433" i="3"/>
  <c r="AO434" i="3"/>
  <c r="AM435" i="3"/>
  <c r="AU438" i="3"/>
  <c r="AM442" i="3"/>
  <c r="AO444" i="3"/>
  <c r="AM451" i="3"/>
  <c r="AH453" i="3"/>
  <c r="AS457" i="3"/>
  <c r="AT457" i="3" s="1"/>
  <c r="AU435" i="3"/>
  <c r="AU443" i="3"/>
  <c r="AO450" i="3"/>
  <c r="AU451" i="3"/>
  <c r="AO458" i="3"/>
  <c r="AU459" i="3"/>
  <c r="AO464" i="3"/>
  <c r="AU465" i="3"/>
  <c r="AM468" i="3"/>
  <c r="AO470" i="3"/>
  <c r="AU471" i="3"/>
  <c r="AM475" i="3"/>
  <c r="AO477" i="3"/>
  <c r="AU478" i="3"/>
  <c r="AM483" i="3"/>
  <c r="AO484" i="3"/>
  <c r="AM489" i="3"/>
  <c r="AO491" i="3"/>
  <c r="AU492" i="3"/>
  <c r="AM496" i="3"/>
  <c r="AU499" i="3"/>
  <c r="AM504" i="3"/>
  <c r="AU507" i="3"/>
  <c r="AM512" i="3"/>
  <c r="AU515" i="3"/>
  <c r="AM520" i="3"/>
  <c r="AU523" i="3"/>
  <c r="AM528" i="3"/>
  <c r="AU531" i="3"/>
  <c r="AM534" i="3"/>
  <c r="AU537" i="3"/>
  <c r="AM542" i="3"/>
  <c r="AU544" i="3"/>
  <c r="AM549" i="3"/>
  <c r="AM556" i="3"/>
  <c r="AU558" i="3"/>
  <c r="AM563" i="3"/>
  <c r="AU566" i="3"/>
  <c r="AM571" i="3"/>
  <c r="AU573" i="3"/>
  <c r="AM578" i="3"/>
  <c r="AU581" i="3"/>
  <c r="AM586" i="3"/>
  <c r="AU589" i="3"/>
  <c r="AM594" i="3"/>
  <c r="AO596" i="3"/>
  <c r="AU597" i="3"/>
  <c r="AM602" i="3"/>
  <c r="AO603" i="3"/>
  <c r="AU604" i="3"/>
  <c r="AM609" i="3"/>
  <c r="AU612" i="3"/>
  <c r="AM617" i="3"/>
  <c r="AO619" i="3"/>
  <c r="AU620" i="3"/>
  <c r="AM625" i="3"/>
  <c r="AU628" i="3"/>
  <c r="AU636" i="3"/>
  <c r="AU643" i="3"/>
  <c r="AU651" i="3"/>
  <c r="AU659" i="3"/>
  <c r="AU666" i="3"/>
  <c r="AU673" i="3"/>
  <c r="AU681" i="3"/>
  <c r="AU743" i="3"/>
  <c r="AU751" i="3"/>
  <c r="AU759" i="3"/>
  <c r="AU772" i="3"/>
  <c r="AU779" i="3"/>
  <c r="AU787" i="3"/>
  <c r="AU803" i="3"/>
  <c r="AO805" i="3"/>
  <c r="AO807" i="3"/>
  <c r="AO819" i="3"/>
  <c r="AO599" i="3"/>
  <c r="AO606" i="3"/>
  <c r="AU607" i="3"/>
  <c r="AO614" i="3"/>
  <c r="AU615" i="3"/>
  <c r="AO622" i="3"/>
  <c r="AU623" i="3"/>
  <c r="AO630" i="3"/>
  <c r="AU631" i="3"/>
  <c r="AO638" i="3"/>
  <c r="AU639" i="3"/>
  <c r="AO645" i="3"/>
  <c r="AU646" i="3"/>
  <c r="AO653" i="3"/>
  <c r="AU654" i="3"/>
  <c r="AO661" i="3"/>
  <c r="AU662" i="3"/>
  <c r="AO668" i="3"/>
  <c r="AU669" i="3"/>
  <c r="AO675" i="3"/>
  <c r="AU676" i="3"/>
  <c r="AU684" i="3"/>
  <c r="AU691" i="3"/>
  <c r="AU699" i="3"/>
  <c r="AU703" i="3"/>
  <c r="AU710" i="3"/>
  <c r="AU718" i="3"/>
  <c r="AU724" i="3"/>
  <c r="AU730" i="3"/>
  <c r="AU738" i="3"/>
  <c r="AU746" i="3"/>
  <c r="AU754" i="3"/>
  <c r="AU761" i="3"/>
  <c r="AU768" i="3"/>
  <c r="AO775" i="3"/>
  <c r="AU776" i="3"/>
  <c r="AO797" i="3"/>
  <c r="AO809" i="3"/>
  <c r="AM809" i="3"/>
  <c r="AU449" i="3"/>
  <c r="AU457" i="3"/>
  <c r="AU463" i="3"/>
  <c r="AU469" i="3"/>
  <c r="AU476" i="3"/>
  <c r="AU490" i="3"/>
  <c r="AU497" i="3"/>
  <c r="AU505" i="3"/>
  <c r="AU513" i="3"/>
  <c r="AU521" i="3"/>
  <c r="AU529" i="3"/>
  <c r="AU535" i="3"/>
  <c r="AU543" i="3"/>
  <c r="AU550" i="3"/>
  <c r="AU564" i="3"/>
  <c r="AU579" i="3"/>
  <c r="AU587" i="3"/>
  <c r="AU595" i="3"/>
  <c r="AU610" i="3"/>
  <c r="AU618" i="3"/>
  <c r="AU626" i="3"/>
  <c r="AU634" i="3"/>
  <c r="AU649" i="3"/>
  <c r="AU657" i="3"/>
  <c r="AU664" i="3"/>
  <c r="AU679" i="3"/>
  <c r="AU686" i="3"/>
  <c r="AU694" i="3"/>
  <c r="AU713" i="3"/>
  <c r="AU721" i="3"/>
  <c r="AU727" i="3"/>
  <c r="AU733" i="3"/>
  <c r="AU741" i="3"/>
  <c r="AU749" i="3"/>
  <c r="AU757" i="3"/>
  <c r="AU764" i="3"/>
  <c r="AU770" i="3"/>
  <c r="AO782" i="3"/>
  <c r="AS784" i="3"/>
  <c r="AT784" i="3" s="1"/>
  <c r="AU790" i="3"/>
  <c r="AU791" i="3"/>
  <c r="AM794" i="3"/>
  <c r="AM800" i="3"/>
  <c r="AU452" i="3"/>
  <c r="AU460" i="3"/>
  <c r="AU466" i="3"/>
  <c r="AU472" i="3"/>
  <c r="AU479" i="3"/>
  <c r="AU485" i="3"/>
  <c r="AU493" i="3"/>
  <c r="AU500" i="3"/>
  <c r="AU508" i="3"/>
  <c r="AU516" i="3"/>
  <c r="AU524" i="3"/>
  <c r="AU532" i="3"/>
  <c r="AU538" i="3"/>
  <c r="AU545" i="3"/>
  <c r="AU552" i="3"/>
  <c r="AU559" i="3"/>
  <c r="AU567" i="3"/>
  <c r="AU574" i="3"/>
  <c r="AU582" i="3"/>
  <c r="AU590" i="3"/>
  <c r="AU598" i="3"/>
  <c r="AU605" i="3"/>
  <c r="AU613" i="3"/>
  <c r="AU621" i="3"/>
  <c r="AU629" i="3"/>
  <c r="AU637" i="3"/>
  <c r="AU644" i="3"/>
  <c r="AU652" i="3"/>
  <c r="AU660" i="3"/>
  <c r="AU667" i="3"/>
  <c r="AU674" i="3"/>
  <c r="AU682" i="3"/>
  <c r="AU689" i="3"/>
  <c r="AU697" i="3"/>
  <c r="AU708" i="3"/>
  <c r="AU716" i="3"/>
  <c r="AU723" i="3"/>
  <c r="AU729" i="3"/>
  <c r="AU736" i="3"/>
  <c r="AU744" i="3"/>
  <c r="AU752" i="3"/>
  <c r="AU760" i="3"/>
  <c r="AU766" i="3"/>
  <c r="AU781" i="3"/>
  <c r="AM791" i="3"/>
  <c r="AH793" i="3"/>
  <c r="AU795" i="3"/>
  <c r="AO796" i="3"/>
  <c r="AS796" i="3"/>
  <c r="AT796" i="3" s="1"/>
  <c r="AO803" i="3"/>
  <c r="AU805" i="3"/>
  <c r="AU807" i="3"/>
  <c r="AU769" i="3"/>
  <c r="AS778" i="3"/>
  <c r="AT778" i="3" s="1"/>
  <c r="AU784" i="3"/>
  <c r="AM789" i="3"/>
  <c r="AU796" i="3"/>
  <c r="AS797" i="3"/>
  <c r="AT797" i="3" s="1"/>
  <c r="AH801" i="3"/>
  <c r="AH811" i="3"/>
  <c r="AH788" i="3"/>
  <c r="AH791" i="3"/>
  <c r="AM792" i="3"/>
  <c r="AO793" i="3"/>
  <c r="AO806" i="3"/>
  <c r="AU473" i="3"/>
  <c r="AU480" i="3"/>
  <c r="AU486" i="3"/>
  <c r="AU494" i="3"/>
  <c r="AU501" i="3"/>
  <c r="AU509" i="3"/>
  <c r="AU517" i="3"/>
  <c r="AU525" i="3"/>
  <c r="AU539" i="3"/>
  <c r="AU546" i="3"/>
  <c r="AU553" i="3"/>
  <c r="AU560" i="3"/>
  <c r="AU568" i="3"/>
  <c r="AU575" i="3"/>
  <c r="AU583" i="3"/>
  <c r="AU591" i="3"/>
  <c r="AU599" i="3"/>
  <c r="AU606" i="3"/>
  <c r="AU614" i="3"/>
  <c r="AU622" i="3"/>
  <c r="AU630" i="3"/>
  <c r="AU638" i="3"/>
  <c r="AU645" i="3"/>
  <c r="AU653" i="3"/>
  <c r="AU661" i="3"/>
  <c r="AU668" i="3"/>
  <c r="AU675" i="3"/>
  <c r="AU683" i="3"/>
  <c r="AU690" i="3"/>
  <c r="AU698" i="3"/>
  <c r="AU702" i="3"/>
  <c r="AU709" i="3"/>
  <c r="AU717" i="3"/>
  <c r="AU737" i="3"/>
  <c r="AU745" i="3"/>
  <c r="AU753" i="3"/>
  <c r="AU767" i="3"/>
  <c r="AM798" i="3"/>
  <c r="AU798" i="3"/>
  <c r="AO800" i="3"/>
  <c r="AO811" i="3"/>
  <c r="AU815" i="3"/>
  <c r="AH774" i="3"/>
  <c r="AM775" i="3"/>
  <c r="AH781" i="3"/>
  <c r="AO783" i="3"/>
  <c r="AH785" i="3"/>
  <c r="AM786" i="3"/>
  <c r="AS787" i="3"/>
  <c r="AT787" i="3" s="1"/>
  <c r="AO788" i="3"/>
  <c r="AM799" i="3"/>
  <c r="AU809" i="3"/>
  <c r="AO812" i="3"/>
  <c r="AU812" i="3"/>
  <c r="AU818" i="3"/>
  <c r="AO823" i="3"/>
  <c r="AM824" i="3"/>
  <c r="AM829" i="3"/>
  <c r="AU832" i="3"/>
  <c r="AO833" i="3"/>
  <c r="AS833" i="3"/>
  <c r="AT833" i="3" s="1"/>
  <c r="AO834" i="3"/>
  <c r="AH835" i="3"/>
  <c r="AO836" i="3"/>
  <c r="AU838" i="3"/>
  <c r="AM839" i="3"/>
  <c r="AH849" i="3"/>
  <c r="AM851" i="3"/>
  <c r="AS853" i="3"/>
  <c r="AT853" i="3" s="1"/>
  <c r="AO859" i="3"/>
  <c r="AS859" i="3"/>
  <c r="AT859" i="3" s="1"/>
  <c r="AM863" i="3"/>
  <c r="AU865" i="3"/>
  <c r="AU872" i="3"/>
  <c r="AM873" i="3"/>
  <c r="AH876" i="3"/>
  <c r="AH877" i="3"/>
  <c r="AM885" i="3"/>
  <c r="AM891" i="3"/>
  <c r="AU893" i="3"/>
  <c r="AO894" i="3"/>
  <c r="AH902" i="3"/>
  <c r="AO902" i="3"/>
  <c r="AM903" i="3"/>
  <c r="AU903" i="3"/>
  <c r="AS908" i="3"/>
  <c r="AT908" i="3" s="1"/>
  <c r="AU912" i="3"/>
  <c r="AO914" i="3"/>
  <c r="AM918" i="3"/>
  <c r="AO929" i="3"/>
  <c r="AO930" i="3"/>
  <c r="AH931" i="3"/>
  <c r="AS938" i="3"/>
  <c r="AT938" i="3" s="1"/>
  <c r="AU939" i="3"/>
  <c r="AU941" i="3"/>
  <c r="AS955" i="3"/>
  <c r="AT955" i="3" s="1"/>
  <c r="AU959" i="3"/>
  <c r="AM974" i="3"/>
  <c r="AU977" i="3"/>
  <c r="AM979" i="3"/>
  <c r="AU979" i="3"/>
  <c r="AO979" i="3"/>
  <c r="AO983" i="3"/>
  <c r="AM983" i="3"/>
  <c r="AM990" i="3"/>
  <c r="AM1020" i="3"/>
  <c r="AU1020" i="3"/>
  <c r="AU819" i="3"/>
  <c r="AH823" i="3"/>
  <c r="AO831" i="3"/>
  <c r="AU833" i="3"/>
  <c r="AM837" i="3"/>
  <c r="AM838" i="3"/>
  <c r="AU840" i="3"/>
  <c r="AO841" i="3"/>
  <c r="AO843" i="3"/>
  <c r="AU845" i="3"/>
  <c r="AM846" i="3"/>
  <c r="AO857" i="3"/>
  <c r="AM858" i="3"/>
  <c r="AU859" i="3"/>
  <c r="AU866" i="3"/>
  <c r="AO867" i="3"/>
  <c r="AS867" i="3"/>
  <c r="AT867" i="3" s="1"/>
  <c r="AU873" i="3"/>
  <c r="AO878" i="3"/>
  <c r="AU880" i="3"/>
  <c r="AO890" i="3"/>
  <c r="AM894" i="3"/>
  <c r="AU897" i="3"/>
  <c r="AU910" i="3"/>
  <c r="AO919" i="3"/>
  <c r="AO928" i="3"/>
  <c r="AH960" i="3"/>
  <c r="AO960" i="3"/>
  <c r="AM961" i="3"/>
  <c r="AU961" i="3"/>
  <c r="AS966" i="3"/>
  <c r="AT966" i="3" s="1"/>
  <c r="AU970" i="3"/>
  <c r="AO972" i="3"/>
  <c r="AM976" i="3"/>
  <c r="AO988" i="3"/>
  <c r="AH989" i="3"/>
  <c r="AS995" i="3"/>
  <c r="AT995" i="3" s="1"/>
  <c r="AU998" i="3"/>
  <c r="AM998" i="3"/>
  <c r="AO999" i="3"/>
  <c r="AU1007" i="3"/>
  <c r="AO1013" i="3"/>
  <c r="AM1013" i="3"/>
  <c r="AO824" i="3"/>
  <c r="AU826" i="3"/>
  <c r="AO830" i="3"/>
  <c r="AO839" i="3"/>
  <c r="AM844" i="3"/>
  <c r="AU847" i="3"/>
  <c r="AO848" i="3"/>
  <c r="AO849" i="3"/>
  <c r="AO851" i="3"/>
  <c r="AU853" i="3"/>
  <c r="AO865" i="3"/>
  <c r="AU874" i="3"/>
  <c r="AO875" i="3"/>
  <c r="AU881" i="3"/>
  <c r="AO885" i="3"/>
  <c r="AO893" i="3"/>
  <c r="AM895" i="3"/>
  <c r="AO916" i="3"/>
  <c r="AO926" i="3"/>
  <c r="AU927" i="3"/>
  <c r="AU940" i="3"/>
  <c r="AM940" i="3"/>
  <c r="AO948" i="3"/>
  <c r="AU949" i="3"/>
  <c r="AO953" i="3"/>
  <c r="AU968" i="3"/>
  <c r="AU973" i="3"/>
  <c r="AO977" i="3"/>
  <c r="AO986" i="3"/>
  <c r="AS1002" i="3"/>
  <c r="AT1002" i="3" s="1"/>
  <c r="AU1002" i="3"/>
  <c r="AU1006" i="3"/>
  <c r="AH1027" i="3"/>
  <c r="AO1027" i="3"/>
  <c r="AO1056" i="3"/>
  <c r="AU1056" i="3"/>
  <c r="AM1056" i="3"/>
  <c r="AU813" i="3"/>
  <c r="AO817" i="3"/>
  <c r="AU820" i="3"/>
  <c r="AO821" i="3"/>
  <c r="AU827" i="3"/>
  <c r="AU834" i="3"/>
  <c r="AM835" i="3"/>
  <c r="AH838" i="3"/>
  <c r="AH839" i="3"/>
  <c r="AO855" i="3"/>
  <c r="AM861" i="3"/>
  <c r="AH872" i="3"/>
  <c r="AM874" i="3"/>
  <c r="AU882" i="3"/>
  <c r="AO883" i="3"/>
  <c r="AU887" i="3"/>
  <c r="AO888" i="3"/>
  <c r="AS888" i="3"/>
  <c r="AT888" i="3" s="1"/>
  <c r="AS889" i="3"/>
  <c r="AT889" i="3" s="1"/>
  <c r="AS890" i="3"/>
  <c r="AT890" i="3" s="1"/>
  <c r="AH899" i="3"/>
  <c r="AM905" i="3"/>
  <c r="AU905" i="3"/>
  <c r="AM908" i="3"/>
  <c r="AO908" i="3"/>
  <c r="AU914" i="3"/>
  <c r="AM914" i="3"/>
  <c r="AM938" i="3"/>
  <c r="AO938" i="3"/>
  <c r="AS944" i="3"/>
  <c r="AT944" i="3" s="1"/>
  <c r="AU944" i="3"/>
  <c r="AU952" i="3"/>
  <c r="AM953" i="3"/>
  <c r="AO974" i="3"/>
  <c r="AH976" i="3"/>
  <c r="AH977" i="3"/>
  <c r="AM996" i="3"/>
  <c r="AO996" i="3"/>
  <c r="AH998" i="3"/>
  <c r="AM1006" i="3"/>
  <c r="AU789" i="3"/>
  <c r="AU794" i="3"/>
  <c r="AU802" i="3"/>
  <c r="AU808" i="3"/>
  <c r="AM816" i="3"/>
  <c r="AS822" i="3"/>
  <c r="AT822" i="3" s="1"/>
  <c r="AU828" i="3"/>
  <c r="AO829" i="3"/>
  <c r="AS829" i="3"/>
  <c r="AT829" i="3" s="1"/>
  <c r="AU835" i="3"/>
  <c r="AU841" i="3"/>
  <c r="AM842" i="3"/>
  <c r="AH845" i="3"/>
  <c r="AH846" i="3"/>
  <c r="AM854" i="3"/>
  <c r="AO863" i="3"/>
  <c r="AS863" i="3"/>
  <c r="AT863" i="3" s="1"/>
  <c r="AO864" i="3"/>
  <c r="AU868" i="3"/>
  <c r="AM869" i="3"/>
  <c r="AS871" i="3"/>
  <c r="AT871" i="3" s="1"/>
  <c r="AH880" i="3"/>
  <c r="AS884" i="3"/>
  <c r="AT884" i="3" s="1"/>
  <c r="AO891" i="3"/>
  <c r="AO892" i="3"/>
  <c r="AH897" i="3"/>
  <c r="AS898" i="3"/>
  <c r="AT898" i="3" s="1"/>
  <c r="AO900" i="3"/>
  <c r="AS903" i="3"/>
  <c r="AT903" i="3" s="1"/>
  <c r="AM904" i="3"/>
  <c r="AU904" i="3"/>
  <c r="AU907" i="3"/>
  <c r="AU908" i="3"/>
  <c r="AM928" i="3"/>
  <c r="AU931" i="3"/>
  <c r="AU932" i="3"/>
  <c r="AO937" i="3"/>
  <c r="AH939" i="3"/>
  <c r="AO939" i="3"/>
  <c r="AH940" i="3"/>
  <c r="AH957" i="3"/>
  <c r="AM966" i="3"/>
  <c r="AO966" i="3"/>
  <c r="AU972" i="3"/>
  <c r="AM972" i="3"/>
  <c r="AO994" i="3"/>
  <c r="AO818" i="3"/>
  <c r="AU823" i="3"/>
  <c r="AH826" i="3"/>
  <c r="AO827" i="3"/>
  <c r="AS830" i="3"/>
  <c r="AT830" i="3" s="1"/>
  <c r="AO837" i="3"/>
  <c r="AS837" i="3"/>
  <c r="AT837" i="3" s="1"/>
  <c r="AU842" i="3"/>
  <c r="AU849" i="3"/>
  <c r="AM850" i="3"/>
  <c r="AH853" i="3"/>
  <c r="AO861" i="3"/>
  <c r="AM862" i="3"/>
  <c r="AU870" i="3"/>
  <c r="AO871" i="3"/>
  <c r="AO872" i="3"/>
  <c r="AU876" i="3"/>
  <c r="AM877" i="3"/>
  <c r="AS879" i="3"/>
  <c r="AT879" i="3" s="1"/>
  <c r="AH886" i="3"/>
  <c r="AU890" i="3"/>
  <c r="AO899" i="3"/>
  <c r="AU902" i="3"/>
  <c r="AO905" i="3"/>
  <c r="AO911" i="3"/>
  <c r="AH912" i="3"/>
  <c r="AU922" i="3"/>
  <c r="AM935" i="3"/>
  <c r="AU935" i="3"/>
  <c r="AO935" i="3"/>
  <c r="AU945" i="3"/>
  <c r="AM950" i="3"/>
  <c r="AU950" i="3"/>
  <c r="AO958" i="3"/>
  <c r="AM963" i="3"/>
  <c r="AU963" i="3"/>
  <c r="AU965" i="3"/>
  <c r="AU966" i="3"/>
  <c r="AU983" i="3"/>
  <c r="AM986" i="3"/>
  <c r="AU989" i="3"/>
  <c r="AM992" i="3"/>
  <c r="AU992" i="3"/>
  <c r="AO992" i="3"/>
  <c r="AU995" i="3"/>
  <c r="AU831" i="3"/>
  <c r="AO844" i="3"/>
  <c r="AU878" i="3"/>
  <c r="AO880" i="3"/>
  <c r="AO895" i="3"/>
  <c r="AM920" i="3"/>
  <c r="AU920" i="3"/>
  <c r="AU925" i="3"/>
  <c r="AU934" i="3"/>
  <c r="AU960" i="3"/>
  <c r="AO969" i="3"/>
  <c r="AM1000" i="3"/>
  <c r="AO1000" i="3"/>
  <c r="AO868" i="3"/>
  <c r="AM921" i="3"/>
  <c r="AU921" i="3"/>
  <c r="AO921" i="3"/>
  <c r="AO924" i="3"/>
  <c r="AM924" i="3"/>
  <c r="AM937" i="3"/>
  <c r="AU937" i="3"/>
  <c r="AM942" i="3"/>
  <c r="AO942" i="3"/>
  <c r="AM978" i="3"/>
  <c r="AU978" i="3"/>
  <c r="AM981" i="3"/>
  <c r="AM994" i="3"/>
  <c r="AU994" i="3"/>
  <c r="AM1009" i="3"/>
  <c r="AU1009" i="3"/>
  <c r="AO1084" i="3"/>
  <c r="AU1084" i="3"/>
  <c r="AM1084" i="3"/>
  <c r="AS1098" i="3"/>
  <c r="AT1098" i="3" s="1"/>
  <c r="AH1105" i="3"/>
  <c r="AM1111" i="3"/>
  <c r="AS1128" i="3"/>
  <c r="AT1128" i="3" s="1"/>
  <c r="AH1134" i="3"/>
  <c r="AM1140" i="3"/>
  <c r="AS1158" i="3"/>
  <c r="AT1158" i="3" s="1"/>
  <c r="AH1165" i="3"/>
  <c r="AM1169" i="3"/>
  <c r="AS1187" i="3"/>
  <c r="AT1187" i="3" s="1"/>
  <c r="AH1193" i="3"/>
  <c r="AM1199" i="3"/>
  <c r="AS1217" i="3"/>
  <c r="AT1217" i="3" s="1"/>
  <c r="AO1219" i="3"/>
  <c r="AH1229" i="3"/>
  <c r="AS1235" i="3"/>
  <c r="AT1235" i="3" s="1"/>
  <c r="AO1239" i="3"/>
  <c r="AM1239" i="3"/>
  <c r="AH1241" i="3"/>
  <c r="AO1241" i="3"/>
  <c r="AH1247" i="3"/>
  <c r="AS1256" i="3"/>
  <c r="AT1256" i="3" s="1"/>
  <c r="AO1258" i="3"/>
  <c r="AU1272" i="3"/>
  <c r="AM1277" i="3"/>
  <c r="AS1288" i="3"/>
  <c r="AT1288" i="3" s="1"/>
  <c r="AO1290" i="3"/>
  <c r="AU1303" i="3"/>
  <c r="AM1308" i="3"/>
  <c r="AS1318" i="3"/>
  <c r="AT1318" i="3" s="1"/>
  <c r="AO1320" i="3"/>
  <c r="AU1333" i="3"/>
  <c r="AS1336" i="3"/>
  <c r="AT1336" i="3" s="1"/>
  <c r="AH1354" i="3"/>
  <c r="AS1361" i="3"/>
  <c r="AT1361" i="3" s="1"/>
  <c r="AO1364" i="3"/>
  <c r="AM1364" i="3"/>
  <c r="AH1366" i="3"/>
  <c r="AO1366" i="3"/>
  <c r="AH1372" i="3"/>
  <c r="AH1384" i="3"/>
  <c r="AS1390" i="3"/>
  <c r="AT1390" i="3" s="1"/>
  <c r="AH1394" i="3"/>
  <c r="AO1394" i="3"/>
  <c r="AU1397" i="3"/>
  <c r="AH1399" i="3"/>
  <c r="AS1407" i="3"/>
  <c r="AT1407" i="3" s="1"/>
  <c r="AO1409" i="3"/>
  <c r="AO1419" i="3"/>
  <c r="AU1422" i="3"/>
  <c r="AM1427" i="3"/>
  <c r="AU889" i="3"/>
  <c r="AS891" i="3"/>
  <c r="AT891" i="3" s="1"/>
  <c r="AH900" i="3"/>
  <c r="AU909" i="3"/>
  <c r="AO910" i="3"/>
  <c r="AS910" i="3"/>
  <c r="AT910" i="3" s="1"/>
  <c r="AU916" i="3"/>
  <c r="AM923" i="3"/>
  <c r="AH926" i="3"/>
  <c r="AH927" i="3"/>
  <c r="AM936" i="3"/>
  <c r="AU943" i="3"/>
  <c r="AO944" i="3"/>
  <c r="AO946" i="3"/>
  <c r="AU948" i="3"/>
  <c r="AM949" i="3"/>
  <c r="AS951" i="3"/>
  <c r="AT951" i="3" s="1"/>
  <c r="AH958" i="3"/>
  <c r="AS962" i="3"/>
  <c r="AT962" i="3" s="1"/>
  <c r="AU967" i="3"/>
  <c r="AO968" i="3"/>
  <c r="AS968" i="3"/>
  <c r="AT968" i="3" s="1"/>
  <c r="AU974" i="3"/>
  <c r="AU981" i="3"/>
  <c r="AM982" i="3"/>
  <c r="AH985" i="3"/>
  <c r="AM993" i="3"/>
  <c r="AU1001" i="3"/>
  <c r="AO1002" i="3"/>
  <c r="AO1003" i="3"/>
  <c r="AH1006" i="3"/>
  <c r="AO1007" i="3"/>
  <c r="AH1008" i="3"/>
  <c r="AU1010" i="3"/>
  <c r="AU1012" i="3"/>
  <c r="AM1014" i="3"/>
  <c r="AH1019" i="3"/>
  <c r="AH1022" i="3"/>
  <c r="AH1025" i="3"/>
  <c r="AH1028" i="3"/>
  <c r="AS1031" i="3"/>
  <c r="AT1031" i="3" s="1"/>
  <c r="AO1032" i="3"/>
  <c r="AH1039" i="3"/>
  <c r="AO1043" i="3"/>
  <c r="AO1045" i="3"/>
  <c r="AM1045" i="3"/>
  <c r="AU1054" i="3"/>
  <c r="AS1060" i="3"/>
  <c r="AT1060" i="3" s="1"/>
  <c r="AO1061" i="3"/>
  <c r="AO1070" i="3"/>
  <c r="AO1072" i="3"/>
  <c r="AM1072" i="3"/>
  <c r="AU1082" i="3"/>
  <c r="AO1087" i="3"/>
  <c r="AH1094" i="3"/>
  <c r="AO1098" i="3"/>
  <c r="AO1100" i="3"/>
  <c r="AM1100" i="3"/>
  <c r="AU1111" i="3"/>
  <c r="AM1113" i="3"/>
  <c r="AH1124" i="3"/>
  <c r="AO1128" i="3"/>
  <c r="AO1129" i="3"/>
  <c r="AM1129" i="3"/>
  <c r="AU1140" i="3"/>
  <c r="AM1142" i="3"/>
  <c r="AS1146" i="3"/>
  <c r="AT1146" i="3" s="1"/>
  <c r="AH1154" i="3"/>
  <c r="AO1158" i="3"/>
  <c r="AO1160" i="3"/>
  <c r="AM1160" i="3"/>
  <c r="AU1169" i="3"/>
  <c r="AM1171" i="3"/>
  <c r="AS1175" i="3"/>
  <c r="AT1175" i="3" s="1"/>
  <c r="AO1187" i="3"/>
  <c r="AO1189" i="3"/>
  <c r="AM1189" i="3"/>
  <c r="AU1199" i="3"/>
  <c r="AM1201" i="3"/>
  <c r="AS1204" i="3"/>
  <c r="AT1204" i="3" s="1"/>
  <c r="AO1205" i="3"/>
  <c r="AH1213" i="3"/>
  <c r="AO1217" i="3"/>
  <c r="AH1221" i="3"/>
  <c r="AO1230" i="3"/>
  <c r="AM1237" i="3"/>
  <c r="AS1248" i="3"/>
  <c r="AT1248" i="3" s="1"/>
  <c r="AH1260" i="3"/>
  <c r="AS1267" i="3"/>
  <c r="AT1267" i="3" s="1"/>
  <c r="AO1268" i="3"/>
  <c r="AO1271" i="3"/>
  <c r="AM1271" i="3"/>
  <c r="AH1273" i="3"/>
  <c r="AO1273" i="3"/>
  <c r="AU1277" i="3"/>
  <c r="AH1279" i="3"/>
  <c r="AH1292" i="3"/>
  <c r="AS1298" i="3"/>
  <c r="AT1298" i="3" s="1"/>
  <c r="AO1299" i="3"/>
  <c r="AO1302" i="3"/>
  <c r="AM1302" i="3"/>
  <c r="AH1304" i="3"/>
  <c r="AO1304" i="3"/>
  <c r="AU1308" i="3"/>
  <c r="AH1310" i="3"/>
  <c r="AS1328" i="3"/>
  <c r="AT1328" i="3" s="1"/>
  <c r="AO1332" i="3"/>
  <c r="AM1332" i="3"/>
  <c r="AM1338" i="3"/>
  <c r="AS1344" i="3"/>
  <c r="AT1344" i="3" s="1"/>
  <c r="AO1355" i="3"/>
  <c r="AM1362" i="3"/>
  <c r="AS1373" i="3"/>
  <c r="AT1373" i="3" s="1"/>
  <c r="AO1375" i="3"/>
  <c r="AM1392" i="3"/>
  <c r="AS1400" i="3"/>
  <c r="AT1400" i="3" s="1"/>
  <c r="AO1418" i="3"/>
  <c r="AO1421" i="3"/>
  <c r="AM1421" i="3"/>
  <c r="AH1423" i="3"/>
  <c r="AO1423" i="3"/>
  <c r="AU1427" i="3"/>
  <c r="AU896" i="3"/>
  <c r="AM897" i="3"/>
  <c r="AO918" i="3"/>
  <c r="AS918" i="3"/>
  <c r="AT918" i="3" s="1"/>
  <c r="AU923" i="3"/>
  <c r="AU930" i="3"/>
  <c r="AH935" i="3"/>
  <c r="AO951" i="3"/>
  <c r="AO952" i="3"/>
  <c r="AU955" i="3"/>
  <c r="AO976" i="3"/>
  <c r="AS976" i="3"/>
  <c r="AT976" i="3" s="1"/>
  <c r="AU982" i="3"/>
  <c r="AU988" i="3"/>
  <c r="AH992" i="3"/>
  <c r="AH1015" i="3"/>
  <c r="AO1019" i="3"/>
  <c r="AO1035" i="3"/>
  <c r="AH1037" i="3"/>
  <c r="AO1040" i="3"/>
  <c r="AS1041" i="3"/>
  <c r="AT1041" i="3" s="1"/>
  <c r="AO1063" i="3"/>
  <c r="AM1064" i="3"/>
  <c r="AO1065" i="3"/>
  <c r="AH1066" i="3"/>
  <c r="AO1068" i="3"/>
  <c r="AS1069" i="3"/>
  <c r="AT1069" i="3" s="1"/>
  <c r="AO1089" i="3"/>
  <c r="AM1090" i="3"/>
  <c r="AH1092" i="3"/>
  <c r="AO1095" i="3"/>
  <c r="AS1096" i="3"/>
  <c r="AT1096" i="3" s="1"/>
  <c r="AO1120" i="3"/>
  <c r="AM1121" i="3"/>
  <c r="AH1122" i="3"/>
  <c r="AO1125" i="3"/>
  <c r="AS1126" i="3"/>
  <c r="AT1126" i="3" s="1"/>
  <c r="AH1152" i="3"/>
  <c r="AO1155" i="3"/>
  <c r="AS1156" i="3"/>
  <c r="AT1156" i="3" s="1"/>
  <c r="AO1179" i="3"/>
  <c r="AM1180" i="3"/>
  <c r="AO1181" i="3"/>
  <c r="AH1182" i="3"/>
  <c r="AO1184" i="3"/>
  <c r="AS1185" i="3"/>
  <c r="AT1185" i="3" s="1"/>
  <c r="AO1208" i="3"/>
  <c r="AM1209" i="3"/>
  <c r="AH1211" i="3"/>
  <c r="AO1214" i="3"/>
  <c r="AS1215" i="3"/>
  <c r="AT1215" i="3" s="1"/>
  <c r="AO1222" i="3"/>
  <c r="AO1229" i="3"/>
  <c r="AH1233" i="3"/>
  <c r="AO1233" i="3"/>
  <c r="AO1261" i="3"/>
  <c r="AO1293" i="3"/>
  <c r="AO1322" i="3"/>
  <c r="AO1354" i="3"/>
  <c r="AO1357" i="3"/>
  <c r="AM1357" i="3"/>
  <c r="AH1359" i="3"/>
  <c r="AO1359" i="3"/>
  <c r="AO1386" i="3"/>
  <c r="AM1386" i="3"/>
  <c r="AH1388" i="3"/>
  <c r="AO1388" i="3"/>
  <c r="AS1452" i="3"/>
  <c r="AT1452" i="3" s="1"/>
  <c r="AO1025" i="3"/>
  <c r="AU1033" i="3"/>
  <c r="AO1039" i="3"/>
  <c r="AO1051" i="3"/>
  <c r="AM1051" i="3"/>
  <c r="AO1079" i="3"/>
  <c r="AM1079" i="3"/>
  <c r="AO1094" i="3"/>
  <c r="AO1108" i="3"/>
  <c r="AM1108" i="3"/>
  <c r="AU1118" i="3"/>
  <c r="AO1137" i="3"/>
  <c r="AM1137" i="3"/>
  <c r="AU1148" i="3"/>
  <c r="AU1177" i="3"/>
  <c r="AO1196" i="3"/>
  <c r="AM1196" i="3"/>
  <c r="AU1206" i="3"/>
  <c r="AO1224" i="3"/>
  <c r="AM1224" i="3"/>
  <c r="AO1263" i="3"/>
  <c r="AM1263" i="3"/>
  <c r="AH1265" i="3"/>
  <c r="AO1265" i="3"/>
  <c r="AU1269" i="3"/>
  <c r="AO1295" i="3"/>
  <c r="AM1295" i="3"/>
  <c r="AU1300" i="3"/>
  <c r="AO1324" i="3"/>
  <c r="AM1324" i="3"/>
  <c r="AH1326" i="3"/>
  <c r="AO1326" i="3"/>
  <c r="AU1330" i="3"/>
  <c r="AO1367" i="3"/>
  <c r="AH1404" i="3"/>
  <c r="AS1410" i="3"/>
  <c r="AT1410" i="3" s="1"/>
  <c r="AH1415" i="3"/>
  <c r="AO1415" i="3"/>
  <c r="AU1419" i="3"/>
  <c r="AH1421" i="3"/>
  <c r="AH1434" i="3"/>
  <c r="AH1442" i="3"/>
  <c r="AU886" i="3"/>
  <c r="AM887" i="3"/>
  <c r="AH889" i="3"/>
  <c r="AO897" i="3"/>
  <c r="AM898" i="3"/>
  <c r="AO906" i="3"/>
  <c r="AO907" i="3"/>
  <c r="AU911" i="3"/>
  <c r="AM912" i="3"/>
  <c r="AS914" i="3"/>
  <c r="AT914" i="3" s="1"/>
  <c r="AS926" i="3"/>
  <c r="AT926" i="3" s="1"/>
  <c r="AO933" i="3"/>
  <c r="AS933" i="3"/>
  <c r="AT933" i="3" s="1"/>
  <c r="AU938" i="3"/>
  <c r="AM945" i="3"/>
  <c r="AH948" i="3"/>
  <c r="AH949" i="3"/>
  <c r="AM956" i="3"/>
  <c r="AO964" i="3"/>
  <c r="AO965" i="3"/>
  <c r="AU969" i="3"/>
  <c r="AM970" i="3"/>
  <c r="AS972" i="3"/>
  <c r="AT972" i="3" s="1"/>
  <c r="AH981" i="3"/>
  <c r="AO990" i="3"/>
  <c r="AS990" i="3"/>
  <c r="AT990" i="3" s="1"/>
  <c r="AU996" i="3"/>
  <c r="AU1003" i="3"/>
  <c r="AM1004" i="3"/>
  <c r="AO1006" i="3"/>
  <c r="AS1006" i="3"/>
  <c r="AT1006" i="3" s="1"/>
  <c r="AS1007" i="3"/>
  <c r="AT1007" i="3" s="1"/>
  <c r="AS1017" i="3"/>
  <c r="AT1017" i="3" s="1"/>
  <c r="AO1018" i="3"/>
  <c r="AS1020" i="3"/>
  <c r="AT1020" i="3" s="1"/>
  <c r="AS1021" i="3"/>
  <c r="AT1021" i="3" s="1"/>
  <c r="AO1023" i="3"/>
  <c r="AS1026" i="3"/>
  <c r="AT1026" i="3" s="1"/>
  <c r="AO1028" i="3"/>
  <c r="AU1028" i="3"/>
  <c r="AH1035" i="3"/>
  <c r="AM1040" i="3"/>
  <c r="AM1043" i="3"/>
  <c r="AH1045" i="3"/>
  <c r="AO1046" i="3"/>
  <c r="AS1047" i="3"/>
  <c r="AT1047" i="3" s="1"/>
  <c r="AS1057" i="3"/>
  <c r="AT1057" i="3" s="1"/>
  <c r="AH1063" i="3"/>
  <c r="AM1068" i="3"/>
  <c r="AM1070" i="3"/>
  <c r="AO1071" i="3"/>
  <c r="AH1072" i="3"/>
  <c r="AO1075" i="3"/>
  <c r="AS1076" i="3"/>
  <c r="AT1076" i="3" s="1"/>
  <c r="AS1085" i="3"/>
  <c r="AT1085" i="3" s="1"/>
  <c r="AH1089" i="3"/>
  <c r="AM1095" i="3"/>
  <c r="AM1098" i="3"/>
  <c r="AO1099" i="3"/>
  <c r="AH1100" i="3"/>
  <c r="AO1103" i="3"/>
  <c r="AS1104" i="3"/>
  <c r="AT1104" i="3" s="1"/>
  <c r="AU1105" i="3"/>
  <c r="AS1114" i="3"/>
  <c r="AT1114" i="3" s="1"/>
  <c r="AH1120" i="3"/>
  <c r="AM1125" i="3"/>
  <c r="AO1127" i="3"/>
  <c r="AM1128" i="3"/>
  <c r="AH1129" i="3"/>
  <c r="AO1132" i="3"/>
  <c r="AS1133" i="3"/>
  <c r="AT1133" i="3" s="1"/>
  <c r="AS1143" i="3"/>
  <c r="AT1143" i="3" s="1"/>
  <c r="AH1150" i="3"/>
  <c r="AM1155" i="3"/>
  <c r="AO1157" i="3"/>
  <c r="AM1158" i="3"/>
  <c r="AO1159" i="3"/>
  <c r="AH1160" i="3"/>
  <c r="AO1163" i="3"/>
  <c r="AS1164" i="3"/>
  <c r="AT1164" i="3" s="1"/>
  <c r="AU1165" i="3"/>
  <c r="AS1172" i="3"/>
  <c r="AT1172" i="3" s="1"/>
  <c r="AH1179" i="3"/>
  <c r="AM1184" i="3"/>
  <c r="AM1187" i="3"/>
  <c r="AH1189" i="3"/>
  <c r="AS1192" i="3"/>
  <c r="AT1192" i="3" s="1"/>
  <c r="AS1202" i="3"/>
  <c r="AT1202" i="3" s="1"/>
  <c r="AH1208" i="3"/>
  <c r="AM1214" i="3"/>
  <c r="AO1216" i="3"/>
  <c r="AM1217" i="3"/>
  <c r="AM1222" i="3"/>
  <c r="AU1230" i="3"/>
  <c r="AH1244" i="3"/>
  <c r="AO1253" i="3"/>
  <c r="AU1256" i="3"/>
  <c r="AM1261" i="3"/>
  <c r="AS1272" i="3"/>
  <c r="AT1272" i="3" s="1"/>
  <c r="AO1274" i="3"/>
  <c r="AO1285" i="3"/>
  <c r="AU1288" i="3"/>
  <c r="AM1293" i="3"/>
  <c r="AS1303" i="3"/>
  <c r="AT1303" i="3" s="1"/>
  <c r="AO1305" i="3"/>
  <c r="AU1318" i="3"/>
  <c r="AM1322" i="3"/>
  <c r="AS1333" i="3"/>
  <c r="AT1333" i="3" s="1"/>
  <c r="AH1341" i="3"/>
  <c r="AS1346" i="3"/>
  <c r="AT1346" i="3" s="1"/>
  <c r="AO1350" i="3"/>
  <c r="AM1350" i="3"/>
  <c r="AH1352" i="3"/>
  <c r="AO1352" i="3"/>
  <c r="AU1355" i="3"/>
  <c r="AH1357" i="3"/>
  <c r="AH1369" i="3"/>
  <c r="AS1376" i="3"/>
  <c r="AT1376" i="3" s="1"/>
  <c r="AO1377" i="3"/>
  <c r="AO1380" i="3"/>
  <c r="AM1380" i="3"/>
  <c r="AH1382" i="3"/>
  <c r="AO1382" i="3"/>
  <c r="AH1386" i="3"/>
  <c r="AH1396" i="3"/>
  <c r="AU1407" i="3"/>
  <c r="AM1412" i="3"/>
  <c r="AS1422" i="3"/>
  <c r="AT1422" i="3" s="1"/>
  <c r="AO1424" i="3"/>
  <c r="AO1435" i="3"/>
  <c r="AO1443" i="3"/>
  <c r="AO1449" i="3"/>
  <c r="AU997" i="3"/>
  <c r="AO998" i="3"/>
  <c r="AS998" i="3"/>
  <c r="AT998" i="3" s="1"/>
  <c r="AU1004" i="3"/>
  <c r="AO1009" i="3"/>
  <c r="AO1011" i="3"/>
  <c r="AO1016" i="3"/>
  <c r="AO1020" i="3"/>
  <c r="AO1030" i="3"/>
  <c r="AM1030" i="3"/>
  <c r="AU1040" i="3"/>
  <c r="AU1041" i="3"/>
  <c r="AO1059" i="3"/>
  <c r="AM1059" i="3"/>
  <c r="AU1068" i="3"/>
  <c r="AU1069" i="3"/>
  <c r="AO1074" i="3"/>
  <c r="AO1116" i="3"/>
  <c r="AM1116" i="3"/>
  <c r="AU1125" i="3"/>
  <c r="AO1145" i="3"/>
  <c r="AM1145" i="3"/>
  <c r="AU1155" i="3"/>
  <c r="AO1174" i="3"/>
  <c r="AM1174" i="3"/>
  <c r="AU1184" i="3"/>
  <c r="AU1214" i="3"/>
  <c r="AH1218" i="3"/>
  <c r="AO1218" i="3"/>
  <c r="AU1222" i="3"/>
  <c r="AU1239" i="3"/>
  <c r="AO1245" i="3"/>
  <c r="AU1248" i="3"/>
  <c r="AO1252" i="3"/>
  <c r="AO1255" i="3"/>
  <c r="AM1255" i="3"/>
  <c r="AH1257" i="3"/>
  <c r="AO1257" i="3"/>
  <c r="AU1261" i="3"/>
  <c r="AO1284" i="3"/>
  <c r="AO1287" i="3"/>
  <c r="AM1287" i="3"/>
  <c r="AH1289" i="3"/>
  <c r="AO1289" i="3"/>
  <c r="AU1293" i="3"/>
  <c r="AO1315" i="3"/>
  <c r="AO1317" i="3"/>
  <c r="AM1317" i="3"/>
  <c r="AH1319" i="3"/>
  <c r="AO1319" i="3"/>
  <c r="AU1322" i="3"/>
  <c r="AU1344" i="3"/>
  <c r="AU1364" i="3"/>
  <c r="AU1373" i="3"/>
  <c r="AO1397" i="3"/>
  <c r="AO1404" i="3"/>
  <c r="AO1406" i="3"/>
  <c r="AM1406" i="3"/>
  <c r="AH1408" i="3"/>
  <c r="AO1408" i="3"/>
  <c r="AU1412" i="3"/>
  <c r="AO1434" i="3"/>
  <c r="AO1442" i="3"/>
  <c r="AU900" i="3"/>
  <c r="AM901" i="3"/>
  <c r="AM913" i="3"/>
  <c r="AO922" i="3"/>
  <c r="AU926" i="3"/>
  <c r="AM927" i="3"/>
  <c r="AS929" i="3"/>
  <c r="AT929" i="3" s="1"/>
  <c r="AS941" i="3"/>
  <c r="AT941" i="3" s="1"/>
  <c r="AO947" i="3"/>
  <c r="AS947" i="3"/>
  <c r="AT947" i="3" s="1"/>
  <c r="AU958" i="3"/>
  <c r="AM959" i="3"/>
  <c r="AH962" i="3"/>
  <c r="AM971" i="3"/>
  <c r="AO981" i="3"/>
  <c r="AM985" i="3"/>
  <c r="AS987" i="3"/>
  <c r="AT987" i="3" s="1"/>
  <c r="AH995" i="3"/>
  <c r="AS999" i="3"/>
  <c r="AT999" i="3" s="1"/>
  <c r="AM1008" i="3"/>
  <c r="AO1010" i="3"/>
  <c r="AO1014" i="3"/>
  <c r="AO1022" i="3"/>
  <c r="AM1022" i="3"/>
  <c r="AU1025" i="3"/>
  <c r="AM1026" i="3"/>
  <c r="AH1042" i="3"/>
  <c r="AM1046" i="3"/>
  <c r="AO1048" i="3"/>
  <c r="AO1054" i="3"/>
  <c r="AS1064" i="3"/>
  <c r="AT1064" i="3" s="1"/>
  <c r="AM1075" i="3"/>
  <c r="AO1078" i="3"/>
  <c r="AO1082" i="3"/>
  <c r="AS1090" i="3"/>
  <c r="AT1090" i="3" s="1"/>
  <c r="AH1097" i="3"/>
  <c r="AM1103" i="3"/>
  <c r="AO1107" i="3"/>
  <c r="AO1111" i="3"/>
  <c r="AU1113" i="3"/>
  <c r="AS1121" i="3"/>
  <c r="AT1121" i="3" s="1"/>
  <c r="AH1127" i="3"/>
  <c r="AM1132" i="3"/>
  <c r="AO1134" i="3"/>
  <c r="AO1136" i="3"/>
  <c r="AO1140" i="3"/>
  <c r="AU1142" i="3"/>
  <c r="AH1157" i="3"/>
  <c r="AM1163" i="3"/>
  <c r="AO1169" i="3"/>
  <c r="AU1171" i="3"/>
  <c r="AS1180" i="3"/>
  <c r="AT1180" i="3" s="1"/>
  <c r="AH1186" i="3"/>
  <c r="AO1193" i="3"/>
  <c r="AO1195" i="3"/>
  <c r="AO1199" i="3"/>
  <c r="AU1201" i="3"/>
  <c r="AS1209" i="3"/>
  <c r="AT1209" i="3" s="1"/>
  <c r="AH1216" i="3"/>
  <c r="AS1225" i="3"/>
  <c r="AT1225" i="3" s="1"/>
  <c r="AO1244" i="3"/>
  <c r="AO1247" i="3"/>
  <c r="AM1247" i="3"/>
  <c r="AO1266" i="3"/>
  <c r="AO1277" i="3"/>
  <c r="AM1285" i="3"/>
  <c r="AS1296" i="3"/>
  <c r="AT1296" i="3" s="1"/>
  <c r="AO1297" i="3"/>
  <c r="AO1308" i="3"/>
  <c r="AS1325" i="3"/>
  <c r="AT1325" i="3" s="1"/>
  <c r="AO1327" i="3"/>
  <c r="AU1332" i="3"/>
  <c r="AH1337" i="3"/>
  <c r="AS1340" i="3"/>
  <c r="AT1340" i="3" s="1"/>
  <c r="AO1341" i="3"/>
  <c r="AH1345" i="3"/>
  <c r="AO1345" i="3"/>
  <c r="AU1348" i="3"/>
  <c r="AH1350" i="3"/>
  <c r="AS1368" i="3"/>
  <c r="AT1368" i="3" s="1"/>
  <c r="AO1369" i="3"/>
  <c r="AO1372" i="3"/>
  <c r="AM1372" i="3"/>
  <c r="AH1374" i="3"/>
  <c r="AO1374" i="3"/>
  <c r="AU1378" i="3"/>
  <c r="AH1380" i="3"/>
  <c r="AO1399" i="3"/>
  <c r="AM1399" i="3"/>
  <c r="AO1416" i="3"/>
  <c r="AO1427" i="3"/>
  <c r="AM1435" i="3"/>
  <c r="AO1437" i="3"/>
  <c r="AM1437" i="3"/>
  <c r="AM1443" i="3"/>
  <c r="AO1444" i="3"/>
  <c r="AM1444" i="3"/>
  <c r="AM1449" i="3"/>
  <c r="AO1451" i="3"/>
  <c r="AM1451" i="3"/>
  <c r="AO1015" i="3"/>
  <c r="AM1015" i="3"/>
  <c r="AU1021" i="3"/>
  <c r="AO1037" i="3"/>
  <c r="AM1037" i="3"/>
  <c r="AU1046" i="3"/>
  <c r="AO1064" i="3"/>
  <c r="AO1066" i="3"/>
  <c r="AM1066" i="3"/>
  <c r="AU1075" i="3"/>
  <c r="AO1081" i="3"/>
  <c r="AO1090" i="3"/>
  <c r="AO1092" i="3"/>
  <c r="AM1092" i="3"/>
  <c r="AU1103" i="3"/>
  <c r="AO1110" i="3"/>
  <c r="AO1122" i="3"/>
  <c r="AM1122" i="3"/>
  <c r="AU1132" i="3"/>
  <c r="AO1152" i="3"/>
  <c r="AM1152" i="3"/>
  <c r="AU1163" i="3"/>
  <c r="AO1182" i="3"/>
  <c r="AM1182" i="3"/>
  <c r="AO1211" i="3"/>
  <c r="AM1211" i="3"/>
  <c r="AO1279" i="3"/>
  <c r="AM1279" i="3"/>
  <c r="AH1281" i="3"/>
  <c r="AO1281" i="3"/>
  <c r="AO1310" i="3"/>
  <c r="AM1310" i="3"/>
  <c r="AH1312" i="3"/>
  <c r="AO1312" i="3"/>
  <c r="AU1386" i="3"/>
  <c r="AO1429" i="3"/>
  <c r="AM1429" i="3"/>
  <c r="AH1431" i="3"/>
  <c r="AO1431" i="3"/>
  <c r="AU1459" i="3"/>
  <c r="AU1467" i="3"/>
  <c r="AU1475" i="3"/>
  <c r="AU1485" i="3"/>
  <c r="AS1520" i="3"/>
  <c r="AT1520" i="3" s="1"/>
  <c r="AU1520" i="3"/>
  <c r="AH1550" i="3"/>
  <c r="AO1550" i="3"/>
  <c r="AU1219" i="3"/>
  <c r="AU1227" i="3"/>
  <c r="AU1234" i="3"/>
  <c r="AU1242" i="3"/>
  <c r="AU1250" i="3"/>
  <c r="AU1258" i="3"/>
  <c r="AU1266" i="3"/>
  <c r="AU1274" i="3"/>
  <c r="AU1282" i="3"/>
  <c r="AU1290" i="3"/>
  <c r="AU1297" i="3"/>
  <c r="AU1305" i="3"/>
  <c r="AU1313" i="3"/>
  <c r="AU1320" i="3"/>
  <c r="AU1327" i="3"/>
  <c r="AU1335" i="3"/>
  <c r="AU1360" i="3"/>
  <c r="AU1367" i="3"/>
  <c r="AU1375" i="3"/>
  <c r="AU1383" i="3"/>
  <c r="AU1389" i="3"/>
  <c r="AU1402" i="3"/>
  <c r="AU1409" i="3"/>
  <c r="AU1416" i="3"/>
  <c r="AU1424" i="3"/>
  <c r="AU1432" i="3"/>
  <c r="AO1439" i="3"/>
  <c r="AU1440" i="3"/>
  <c r="AU1446" i="3"/>
  <c r="AO1453" i="3"/>
  <c r="AU1454" i="3"/>
  <c r="AM1459" i="3"/>
  <c r="AO1461" i="3"/>
  <c r="AU1462" i="3"/>
  <c r="AM1467" i="3"/>
  <c r="AO1469" i="3"/>
  <c r="AU1470" i="3"/>
  <c r="AM1475" i="3"/>
  <c r="AM1477" i="3"/>
  <c r="AM1480" i="3"/>
  <c r="AM1481" i="3"/>
  <c r="AM1485" i="3"/>
  <c r="AH1488" i="3"/>
  <c r="AM1491" i="3"/>
  <c r="AO1498" i="3"/>
  <c r="AS1498" i="3"/>
  <c r="AT1498" i="3" s="1"/>
  <c r="AS1501" i="3"/>
  <c r="AT1501" i="3" s="1"/>
  <c r="AU1502" i="3"/>
  <c r="AO1505" i="3"/>
  <c r="AS1514" i="3"/>
  <c r="AT1514" i="3" s="1"/>
  <c r="AS1519" i="3"/>
  <c r="AT1519" i="3" s="1"/>
  <c r="AM1521" i="3"/>
  <c r="AM1523" i="3"/>
  <c r="AO1534" i="3"/>
  <c r="AU1534" i="3"/>
  <c r="AU1539" i="3"/>
  <c r="AM1543" i="3"/>
  <c r="AM1559" i="3"/>
  <c r="AU1559" i="3"/>
  <c r="AH1598" i="3"/>
  <c r="AO1598" i="3"/>
  <c r="AO1611" i="3"/>
  <c r="AU1611" i="3"/>
  <c r="AM1611" i="3"/>
  <c r="AM1219" i="3"/>
  <c r="AM1227" i="3"/>
  <c r="AM1234" i="3"/>
  <c r="AM1242" i="3"/>
  <c r="AM1250" i="3"/>
  <c r="AM1258" i="3"/>
  <c r="AM1266" i="3"/>
  <c r="AM1274" i="3"/>
  <c r="AM1282" i="3"/>
  <c r="AM1290" i="3"/>
  <c r="AM1297" i="3"/>
  <c r="AM1305" i="3"/>
  <c r="AM1313" i="3"/>
  <c r="AM1320" i="3"/>
  <c r="AM1327" i="3"/>
  <c r="AM1335" i="3"/>
  <c r="AM1360" i="3"/>
  <c r="AM1367" i="3"/>
  <c r="AM1375" i="3"/>
  <c r="AM1383" i="3"/>
  <c r="AM1389" i="3"/>
  <c r="AM1402" i="3"/>
  <c r="AM1409" i="3"/>
  <c r="AM1416" i="3"/>
  <c r="AM1424" i="3"/>
  <c r="AM1432" i="3"/>
  <c r="AU1478" i="3"/>
  <c r="AU1481" i="3"/>
  <c r="AO1492" i="3"/>
  <c r="AM1495" i="3"/>
  <c r="AM1497" i="3"/>
  <c r="AM1499" i="3"/>
  <c r="AU1505" i="3"/>
  <c r="AS1511" i="3"/>
  <c r="AT1511" i="3" s="1"/>
  <c r="AO1512" i="3"/>
  <c r="AM1525" i="3"/>
  <c r="AU1526" i="3"/>
  <c r="AM1528" i="3"/>
  <c r="AU1530" i="3"/>
  <c r="AS1531" i="3"/>
  <c r="AT1531" i="3" s="1"/>
  <c r="AM1533" i="3"/>
  <c r="AM1539" i="3"/>
  <c r="AM1540" i="3"/>
  <c r="AU1541" i="3"/>
  <c r="AH1547" i="3"/>
  <c r="AS1549" i="3"/>
  <c r="AT1549" i="3" s="1"/>
  <c r="AO1551" i="3"/>
  <c r="AU1577" i="3"/>
  <c r="AS1614" i="3"/>
  <c r="AT1614" i="3" s="1"/>
  <c r="AM1780" i="3"/>
  <c r="AU1780" i="3"/>
  <c r="AU1043" i="3"/>
  <c r="AU1049" i="3"/>
  <c r="AU1057" i="3"/>
  <c r="AU1064" i="3"/>
  <c r="AU1070" i="3"/>
  <c r="AU1077" i="3"/>
  <c r="AU1085" i="3"/>
  <c r="AU1090" i="3"/>
  <c r="AU1098" i="3"/>
  <c r="AU1106" i="3"/>
  <c r="AU1114" i="3"/>
  <c r="AU1121" i="3"/>
  <c r="AU1128" i="3"/>
  <c r="AU1135" i="3"/>
  <c r="AU1143" i="3"/>
  <c r="AU1158" i="3"/>
  <c r="AU1166" i="3"/>
  <c r="AU1172" i="3"/>
  <c r="AU1180" i="3"/>
  <c r="AU1187" i="3"/>
  <c r="AU1194" i="3"/>
  <c r="AU1202" i="3"/>
  <c r="AU1209" i="3"/>
  <c r="AU1217" i="3"/>
  <c r="AU1225" i="3"/>
  <c r="AU1232" i="3"/>
  <c r="AH1480" i="3"/>
  <c r="AU1482" i="3"/>
  <c r="AO1483" i="3"/>
  <c r="AH1485" i="3"/>
  <c r="AM1486" i="3"/>
  <c r="AS1487" i="3"/>
  <c r="AT1487" i="3" s="1"/>
  <c r="AO1488" i="3"/>
  <c r="AM1494" i="3"/>
  <c r="AO1496" i="3"/>
  <c r="AM1502" i="3"/>
  <c r="AU1503" i="3"/>
  <c r="AU1515" i="3"/>
  <c r="AU1533" i="3"/>
  <c r="AU1535" i="3"/>
  <c r="AO1537" i="3"/>
  <c r="AO1556" i="3"/>
  <c r="AU1556" i="3"/>
  <c r="AM1556" i="3"/>
  <c r="AH1578" i="3"/>
  <c r="AO1578" i="3"/>
  <c r="AM1617" i="3"/>
  <c r="AU1617" i="3"/>
  <c r="AO1658" i="3"/>
  <c r="AM1658" i="3"/>
  <c r="AU1658" i="3"/>
  <c r="AU1016" i="3"/>
  <c r="AU1023" i="3"/>
  <c r="AU1031" i="3"/>
  <c r="AU1038" i="3"/>
  <c r="AU1052" i="3"/>
  <c r="AU1060" i="3"/>
  <c r="AU1067" i="3"/>
  <c r="AU1073" i="3"/>
  <c r="AU1080" i="3"/>
  <c r="AU1093" i="3"/>
  <c r="AU1101" i="3"/>
  <c r="AU1109" i="3"/>
  <c r="AU1123" i="3"/>
  <c r="AU1130" i="3"/>
  <c r="AU1138" i="3"/>
  <c r="AU1146" i="3"/>
  <c r="AU1153" i="3"/>
  <c r="AU1161" i="3"/>
  <c r="AU1167" i="3"/>
  <c r="AU1175" i="3"/>
  <c r="AU1183" i="3"/>
  <c r="AU1190" i="3"/>
  <c r="AU1197" i="3"/>
  <c r="AU1204" i="3"/>
  <c r="AU1212" i="3"/>
  <c r="AU1220" i="3"/>
  <c r="AU1228" i="3"/>
  <c r="AU1235" i="3"/>
  <c r="AU1243" i="3"/>
  <c r="AU1251" i="3"/>
  <c r="AU1259" i="3"/>
  <c r="AU1267" i="3"/>
  <c r="AU1275" i="3"/>
  <c r="AU1283" i="3"/>
  <c r="AU1291" i="3"/>
  <c r="AU1298" i="3"/>
  <c r="AU1306" i="3"/>
  <c r="AU1314" i="3"/>
  <c r="AU1321" i="3"/>
  <c r="AU1328" i="3"/>
  <c r="AU1336" i="3"/>
  <c r="AU1340" i="3"/>
  <c r="AU1346" i="3"/>
  <c r="AU1353" i="3"/>
  <c r="AU1361" i="3"/>
  <c r="AU1368" i="3"/>
  <c r="AU1376" i="3"/>
  <c r="AU1390" i="3"/>
  <c r="AU1395" i="3"/>
  <c r="AU1403" i="3"/>
  <c r="AU1410" i="3"/>
  <c r="AU1417" i="3"/>
  <c r="AU1425" i="3"/>
  <c r="AU1433" i="3"/>
  <c r="AU1441" i="3"/>
  <c r="AU1447" i="3"/>
  <c r="AU1455" i="3"/>
  <c r="AU1463" i="3"/>
  <c r="AU1471" i="3"/>
  <c r="AU1479" i="3"/>
  <c r="AO1481" i="3"/>
  <c r="AU1498" i="3"/>
  <c r="AO1500" i="3"/>
  <c r="AU1501" i="3"/>
  <c r="AM1513" i="3"/>
  <c r="AO1521" i="3"/>
  <c r="AU1529" i="3"/>
  <c r="AO1553" i="3"/>
  <c r="AM1553" i="3"/>
  <c r="AU1587" i="3"/>
  <c r="AM1587" i="3"/>
  <c r="AS1597" i="3"/>
  <c r="AT1597" i="3" s="1"/>
  <c r="AS1623" i="3"/>
  <c r="AT1623" i="3" s="1"/>
  <c r="AU1104" i="3"/>
  <c r="AU1112" i="3"/>
  <c r="AU1119" i="3"/>
  <c r="AU1126" i="3"/>
  <c r="AU1133" i="3"/>
  <c r="AU1141" i="3"/>
  <c r="AU1149" i="3"/>
  <c r="AU1156" i="3"/>
  <c r="AU1164" i="3"/>
  <c r="AU1170" i="3"/>
  <c r="AU1178" i="3"/>
  <c r="AU1185" i="3"/>
  <c r="AU1192" i="3"/>
  <c r="AU1200" i="3"/>
  <c r="AU1207" i="3"/>
  <c r="AU1215" i="3"/>
  <c r="AU1223" i="3"/>
  <c r="AU1231" i="3"/>
  <c r="AU1238" i="3"/>
  <c r="AU1286" i="3"/>
  <c r="AU1294" i="3"/>
  <c r="AU1301" i="3"/>
  <c r="AU1309" i="3"/>
  <c r="AU1316" i="3"/>
  <c r="AU1323" i="3"/>
  <c r="AU1331" i="3"/>
  <c r="AU1343" i="3"/>
  <c r="AU1349" i="3"/>
  <c r="AU1356" i="3"/>
  <c r="AU1363" i="3"/>
  <c r="AU1371" i="3"/>
  <c r="AU1379" i="3"/>
  <c r="AU1385" i="3"/>
  <c r="AU1393" i="3"/>
  <c r="AU1398" i="3"/>
  <c r="AU1405" i="3"/>
  <c r="AU1413" i="3"/>
  <c r="AU1420" i="3"/>
  <c r="AU1428" i="3"/>
  <c r="AU1436" i="3"/>
  <c r="AU1450" i="3"/>
  <c r="AU1458" i="3"/>
  <c r="AU1466" i="3"/>
  <c r="AU1474" i="3"/>
  <c r="AU1476" i="3"/>
  <c r="AO1477" i="3"/>
  <c r="AM1479" i="3"/>
  <c r="AO1480" i="3"/>
  <c r="AM1489" i="3"/>
  <c r="AU1490" i="3"/>
  <c r="AO1491" i="3"/>
  <c r="AS1491" i="3"/>
  <c r="AT1491" i="3" s="1"/>
  <c r="AH1494" i="3"/>
  <c r="AM1498" i="3"/>
  <c r="AO1499" i="3"/>
  <c r="AM1500" i="3"/>
  <c r="AU1507" i="3"/>
  <c r="AU1508" i="3"/>
  <c r="AM1510" i="3"/>
  <c r="AU1512" i="3"/>
  <c r="AU1514" i="3"/>
  <c r="AM1519" i="3"/>
  <c r="AO1519" i="3"/>
  <c r="AH1522" i="3"/>
  <c r="AO1522" i="3"/>
  <c r="AO1527" i="3"/>
  <c r="AO1530" i="3"/>
  <c r="AU1531" i="3"/>
  <c r="AO1533" i="3"/>
  <c r="AH1543" i="3"/>
  <c r="AH1558" i="3"/>
  <c r="AS1559" i="3"/>
  <c r="AT1559" i="3" s="1"/>
  <c r="AS1569" i="3"/>
  <c r="AT1569" i="3" s="1"/>
  <c r="AU1593" i="3"/>
  <c r="AO1593" i="3"/>
  <c r="AM1593" i="3"/>
  <c r="AH1652" i="3"/>
  <c r="AO1652" i="3"/>
  <c r="AO1727" i="3"/>
  <c r="AM1727" i="3"/>
  <c r="AU1727" i="3"/>
  <c r="AS1484" i="3"/>
  <c r="AT1484" i="3" s="1"/>
  <c r="AU1488" i="3"/>
  <c r="AO1495" i="3"/>
  <c r="AM1508" i="3"/>
  <c r="AM1511" i="3"/>
  <c r="AO1511" i="3"/>
  <c r="AO1515" i="3"/>
  <c r="AU1516" i="3"/>
  <c r="AO1532" i="3"/>
  <c r="AU1548" i="3"/>
  <c r="AO1566" i="3"/>
  <c r="AM1566" i="3"/>
  <c r="AU1566" i="3"/>
  <c r="AO1581" i="3"/>
  <c r="AM1581" i="3"/>
  <c r="AH1671" i="3"/>
  <c r="AO1671" i="3"/>
  <c r="AU1492" i="3"/>
  <c r="AO1494" i="3"/>
  <c r="AO1507" i="3"/>
  <c r="AO1517" i="3"/>
  <c r="AU1525" i="3"/>
  <c r="AO1541" i="3"/>
  <c r="AM1562" i="3"/>
  <c r="AU1562" i="3"/>
  <c r="AM1887" i="3"/>
  <c r="AU1887" i="3"/>
  <c r="AH1900" i="3"/>
  <c r="AO1900" i="3"/>
  <c r="AO1536" i="3"/>
  <c r="AU1543" i="3"/>
  <c r="AS1544" i="3"/>
  <c r="AT1544" i="3" s="1"/>
  <c r="AM1549" i="3"/>
  <c r="AO1559" i="3"/>
  <c r="AU1563" i="3"/>
  <c r="AO1564" i="3"/>
  <c r="AS1566" i="3"/>
  <c r="AT1566" i="3" s="1"/>
  <c r="AM1569" i="3"/>
  <c r="AH1573" i="3"/>
  <c r="AS1576" i="3"/>
  <c r="AT1576" i="3" s="1"/>
  <c r="AU1580" i="3"/>
  <c r="AM1588" i="3"/>
  <c r="AU1589" i="3"/>
  <c r="AO1590" i="3"/>
  <c r="AU1601" i="3"/>
  <c r="AS1602" i="3"/>
  <c r="AT1602" i="3" s="1"/>
  <c r="AO1614" i="3"/>
  <c r="AO1618" i="3"/>
  <c r="AS1622" i="3"/>
  <c r="AT1622" i="3" s="1"/>
  <c r="AH1627" i="3"/>
  <c r="AM1631" i="3"/>
  <c r="AU1632" i="3"/>
  <c r="AO1633" i="3"/>
  <c r="AS1637" i="3"/>
  <c r="AT1637" i="3" s="1"/>
  <c r="AH1641" i="3"/>
  <c r="AO1641" i="3"/>
  <c r="AM1645" i="3"/>
  <c r="AU1646" i="3"/>
  <c r="AO1647" i="3"/>
  <c r="AU1649" i="3"/>
  <c r="AS1662" i="3"/>
  <c r="AT1662" i="3" s="1"/>
  <c r="AS1673" i="3"/>
  <c r="AT1673" i="3" s="1"/>
  <c r="AU1677" i="3"/>
  <c r="AS1683" i="3"/>
  <c r="AT1683" i="3" s="1"/>
  <c r="AO1684" i="3"/>
  <c r="AO1687" i="3"/>
  <c r="AM1687" i="3"/>
  <c r="AS1695" i="3"/>
  <c r="AT1695" i="3" s="1"/>
  <c r="AH1701" i="3"/>
  <c r="AM1704" i="3"/>
  <c r="AM1720" i="3"/>
  <c r="AU1720" i="3"/>
  <c r="AS1731" i="3"/>
  <c r="AT1731" i="3" s="1"/>
  <c r="AH1759" i="3"/>
  <c r="AM1762" i="3"/>
  <c r="AS1775" i="3"/>
  <c r="AT1775" i="3" s="1"/>
  <c r="AS1783" i="3"/>
  <c r="AT1783" i="3" s="1"/>
  <c r="AM1786" i="3"/>
  <c r="AU1786" i="3"/>
  <c r="AO1786" i="3"/>
  <c r="AS1802" i="3"/>
  <c r="AT1802" i="3" s="1"/>
  <c r="AO1822" i="3"/>
  <c r="AM1822" i="3"/>
  <c r="AS1825" i="3"/>
  <c r="AT1825" i="3" s="1"/>
  <c r="AH1829" i="3"/>
  <c r="AO1829" i="3"/>
  <c r="AH1841" i="3"/>
  <c r="AO1841" i="3"/>
  <c r="AS1924" i="3"/>
  <c r="AT1924" i="3" s="1"/>
  <c r="AM1951" i="3"/>
  <c r="AU1951" i="3"/>
  <c r="AO1966" i="3"/>
  <c r="AM2146" i="3"/>
  <c r="AU2146" i="3"/>
  <c r="AU1489" i="3"/>
  <c r="AH1503" i="3"/>
  <c r="AM1504" i="3"/>
  <c r="AU1510" i="3"/>
  <c r="AU1517" i="3"/>
  <c r="AU1518" i="3"/>
  <c r="AU1521" i="3"/>
  <c r="AS1527" i="3"/>
  <c r="AT1527" i="3" s="1"/>
  <c r="AO1538" i="3"/>
  <c r="AH1548" i="3"/>
  <c r="AS1552" i="3"/>
  <c r="AT1552" i="3" s="1"/>
  <c r="AM1557" i="3"/>
  <c r="AM1564" i="3"/>
  <c r="AO1567" i="3"/>
  <c r="AU1570" i="3"/>
  <c r="AS1572" i="3"/>
  <c r="AT1572" i="3" s="1"/>
  <c r="AM1575" i="3"/>
  <c r="AH1579" i="3"/>
  <c r="AS1583" i="3"/>
  <c r="AT1583" i="3" s="1"/>
  <c r="AO1586" i="3"/>
  <c r="AU1588" i="3"/>
  <c r="AU1590" i="3"/>
  <c r="AM1595" i="3"/>
  <c r="AO1597" i="3"/>
  <c r="AH1605" i="3"/>
  <c r="AS1608" i="3"/>
  <c r="AT1608" i="3" s="1"/>
  <c r="AM1612" i="3"/>
  <c r="AM1618" i="3"/>
  <c r="AO1623" i="3"/>
  <c r="AH1628" i="3"/>
  <c r="AH1630" i="3"/>
  <c r="AM1633" i="3"/>
  <c r="AH1642" i="3"/>
  <c r="AH1644" i="3"/>
  <c r="AM1648" i="3"/>
  <c r="AM1656" i="3"/>
  <c r="AH1658" i="3"/>
  <c r="AH1660" i="3"/>
  <c r="AO1660" i="3"/>
  <c r="AO1661" i="3"/>
  <c r="AO1664" i="3"/>
  <c r="AM1664" i="3"/>
  <c r="AH1669" i="3"/>
  <c r="AO1675" i="3"/>
  <c r="AM1676" i="3"/>
  <c r="AU1684" i="3"/>
  <c r="AH1692" i="3"/>
  <c r="AO1703" i="3"/>
  <c r="AM1703" i="3"/>
  <c r="AO1704" i="3"/>
  <c r="AO1709" i="3"/>
  <c r="AS1715" i="3"/>
  <c r="AT1715" i="3" s="1"/>
  <c r="AS1723" i="3"/>
  <c r="AT1723" i="3" s="1"/>
  <c r="AM1726" i="3"/>
  <c r="AU1726" i="3"/>
  <c r="AO1726" i="3"/>
  <c r="AS1742" i="3"/>
  <c r="AT1742" i="3" s="1"/>
  <c r="AU1743" i="3"/>
  <c r="AO1761" i="3"/>
  <c r="AM1761" i="3"/>
  <c r="AO1762" i="3"/>
  <c r="AM1779" i="3"/>
  <c r="AU1801" i="3"/>
  <c r="AH1828" i="3"/>
  <c r="AO1828" i="3"/>
  <c r="AM1832" i="3"/>
  <c r="AU1832" i="3"/>
  <c r="AS1851" i="3"/>
  <c r="AT1851" i="3" s="1"/>
  <c r="AH1897" i="3"/>
  <c r="AM1928" i="3"/>
  <c r="AM1935" i="3"/>
  <c r="AO1935" i="3"/>
  <c r="AM1941" i="3"/>
  <c r="AO1941" i="3"/>
  <c r="AO1942" i="3"/>
  <c r="AM1942" i="3"/>
  <c r="AU1950" i="3"/>
  <c r="AO1950" i="3"/>
  <c r="AM2020" i="3"/>
  <c r="AM2045" i="3"/>
  <c r="AU2045" i="3"/>
  <c r="AM2097" i="3"/>
  <c r="AU2097" i="3"/>
  <c r="AM1514" i="3"/>
  <c r="AO1523" i="3"/>
  <c r="AH1525" i="3"/>
  <c r="AM1526" i="3"/>
  <c r="AO1528" i="3"/>
  <c r="AO1546" i="3"/>
  <c r="AH1556" i="3"/>
  <c r="AS1560" i="3"/>
  <c r="AT1560" i="3" s="1"/>
  <c r="AM1565" i="3"/>
  <c r="AO1573" i="3"/>
  <c r="AU1576" i="3"/>
  <c r="AO1577" i="3"/>
  <c r="AH1581" i="3"/>
  <c r="AM1582" i="3"/>
  <c r="AU1584" i="3"/>
  <c r="AH1587" i="3"/>
  <c r="AU1595" i="3"/>
  <c r="AH1611" i="3"/>
  <c r="AU1614" i="3"/>
  <c r="AS1615" i="3"/>
  <c r="AT1615" i="3" s="1"/>
  <c r="AM1619" i="3"/>
  <c r="AM1621" i="3"/>
  <c r="AS1624" i="3"/>
  <c r="AT1624" i="3" s="1"/>
  <c r="AM1634" i="3"/>
  <c r="AM1636" i="3"/>
  <c r="AS1638" i="3"/>
  <c r="AT1638" i="3" s="1"/>
  <c r="AS1651" i="3"/>
  <c r="AT1651" i="3" s="1"/>
  <c r="AU1656" i="3"/>
  <c r="AO1657" i="3"/>
  <c r="AU1661" i="3"/>
  <c r="AS1670" i="3"/>
  <c r="AT1670" i="3" s="1"/>
  <c r="AS1680" i="3"/>
  <c r="AT1680" i="3" s="1"/>
  <c r="AO1697" i="3"/>
  <c r="AM1697" i="3"/>
  <c r="AH1706" i="3"/>
  <c r="AO1706" i="3"/>
  <c r="AM1719" i="3"/>
  <c r="AO1741" i="3"/>
  <c r="AH1764" i="3"/>
  <c r="AO1764" i="3"/>
  <c r="AM1767" i="3"/>
  <c r="AM1778" i="3"/>
  <c r="AU1778" i="3"/>
  <c r="AO1778" i="3"/>
  <c r="AU1800" i="3"/>
  <c r="AS1808" i="3"/>
  <c r="AT1808" i="3" s="1"/>
  <c r="AU1810" i="3"/>
  <c r="AH1812" i="3"/>
  <c r="AO1814" i="3"/>
  <c r="AM1814" i="3"/>
  <c r="AO1815" i="3"/>
  <c r="AO1817" i="3"/>
  <c r="AM1821" i="3"/>
  <c r="AS1824" i="3"/>
  <c r="AT1824" i="3" s="1"/>
  <c r="AO1869" i="3"/>
  <c r="AM1893" i="3"/>
  <c r="AU1893" i="3"/>
  <c r="AS1923" i="3"/>
  <c r="AT1923" i="3" s="1"/>
  <c r="AU1923" i="3"/>
  <c r="AM1934" i="3"/>
  <c r="AM1950" i="3"/>
  <c r="AS1965" i="3"/>
  <c r="AT1965" i="3" s="1"/>
  <c r="AO1579" i="3"/>
  <c r="AU1583" i="3"/>
  <c r="AU1602" i="3"/>
  <c r="AU1622" i="3"/>
  <c r="AU1637" i="3"/>
  <c r="AO1642" i="3"/>
  <c r="AH1666" i="3"/>
  <c r="AO1666" i="3"/>
  <c r="AO1672" i="3"/>
  <c r="AM1672" i="3"/>
  <c r="AU1685" i="3"/>
  <c r="AM1718" i="3"/>
  <c r="AU1718" i="3"/>
  <c r="AO1718" i="3"/>
  <c r="AU1749" i="3"/>
  <c r="AO1753" i="3"/>
  <c r="AM1753" i="3"/>
  <c r="AO1785" i="3"/>
  <c r="AM1831" i="3"/>
  <c r="AU1831" i="3"/>
  <c r="AO1831" i="3"/>
  <c r="AM1883" i="3"/>
  <c r="AO1883" i="3"/>
  <c r="AO1884" i="3"/>
  <c r="AM1884" i="3"/>
  <c r="AU1892" i="3"/>
  <c r="AO1892" i="3"/>
  <c r="AM2072" i="3"/>
  <c r="AO2072" i="3"/>
  <c r="AU1552" i="3"/>
  <c r="AM1560" i="3"/>
  <c r="AU1561" i="3"/>
  <c r="AO1562" i="3"/>
  <c r="AU1573" i="3"/>
  <c r="AS1574" i="3"/>
  <c r="AT1574" i="3" s="1"/>
  <c r="AM1584" i="3"/>
  <c r="AO1587" i="3"/>
  <c r="AO1591" i="3"/>
  <c r="AS1593" i="3"/>
  <c r="AT1593" i="3" s="1"/>
  <c r="AH1596" i="3"/>
  <c r="AM1597" i="3"/>
  <c r="AH1601" i="3"/>
  <c r="AS1604" i="3"/>
  <c r="AT1604" i="3" s="1"/>
  <c r="AO1606" i="3"/>
  <c r="AU1608" i="3"/>
  <c r="AM1615" i="3"/>
  <c r="AU1616" i="3"/>
  <c r="AO1617" i="3"/>
  <c r="AH1620" i="3"/>
  <c r="AO1620" i="3"/>
  <c r="AM1623" i="3"/>
  <c r="AO1625" i="3"/>
  <c r="AS1629" i="3"/>
  <c r="AT1629" i="3" s="1"/>
  <c r="AH1635" i="3"/>
  <c r="AO1639" i="3"/>
  <c r="AS1643" i="3"/>
  <c r="AT1643" i="3" s="1"/>
  <c r="AS1649" i="3"/>
  <c r="AT1649" i="3" s="1"/>
  <c r="AS1659" i="3"/>
  <c r="AT1659" i="3" s="1"/>
  <c r="AU1662" i="3"/>
  <c r="AS1677" i="3"/>
  <c r="AT1677" i="3" s="1"/>
  <c r="AO1682" i="3"/>
  <c r="AH1697" i="3"/>
  <c r="AS1700" i="3"/>
  <c r="AT1700" i="3" s="1"/>
  <c r="AM1714" i="3"/>
  <c r="AH1733" i="3"/>
  <c r="AO1733" i="3"/>
  <c r="AS1757" i="3"/>
  <c r="AT1757" i="3" s="1"/>
  <c r="AH1793" i="3"/>
  <c r="AO1793" i="3"/>
  <c r="AM1800" i="3"/>
  <c r="AS1811" i="3"/>
  <c r="AT1811" i="3" s="1"/>
  <c r="AM1869" i="3"/>
  <c r="AM1877" i="3"/>
  <c r="AO1877" i="3"/>
  <c r="AM1892" i="3"/>
  <c r="AO1973" i="3"/>
  <c r="AO1983" i="3"/>
  <c r="AU1999" i="3"/>
  <c r="AU1499" i="3"/>
  <c r="AS1524" i="3"/>
  <c r="AT1524" i="3" s="1"/>
  <c r="AU1532" i="3"/>
  <c r="AU1537" i="3"/>
  <c r="AS1542" i="3"/>
  <c r="AT1542" i="3" s="1"/>
  <c r="AH1545" i="3"/>
  <c r="AO1545" i="3"/>
  <c r="AM1546" i="3"/>
  <c r="AH1551" i="3"/>
  <c r="AS1555" i="3"/>
  <c r="AT1555" i="3" s="1"/>
  <c r="AO1558" i="3"/>
  <c r="AU1560" i="3"/>
  <c r="AM1568" i="3"/>
  <c r="AO1569" i="3"/>
  <c r="AH1577" i="3"/>
  <c r="AS1580" i="3"/>
  <c r="AT1580" i="3" s="1"/>
  <c r="AM1585" i="3"/>
  <c r="AM1591" i="3"/>
  <c r="AO1594" i="3"/>
  <c r="AS1600" i="3"/>
  <c r="AT1600" i="3" s="1"/>
  <c r="AH1603" i="3"/>
  <c r="AO1603" i="3"/>
  <c r="AH1607" i="3"/>
  <c r="AS1610" i="3"/>
  <c r="AT1610" i="3" s="1"/>
  <c r="AO1613" i="3"/>
  <c r="AU1615" i="3"/>
  <c r="AH1621" i="3"/>
  <c r="AM1625" i="3"/>
  <c r="AO1631" i="3"/>
  <c r="AH1636" i="3"/>
  <c r="AM1639" i="3"/>
  <c r="AO1645" i="3"/>
  <c r="AO1648" i="3"/>
  <c r="AO1650" i="3"/>
  <c r="AM1650" i="3"/>
  <c r="AH1655" i="3"/>
  <c r="AM1670" i="3"/>
  <c r="AH1672" i="3"/>
  <c r="AH1674" i="3"/>
  <c r="AO1674" i="3"/>
  <c r="AO1676" i="3"/>
  <c r="AO1679" i="3"/>
  <c r="AM1679" i="3"/>
  <c r="AS1688" i="3"/>
  <c r="AT1688" i="3" s="1"/>
  <c r="AM1693" i="3"/>
  <c r="AH1696" i="3"/>
  <c r="AM1708" i="3"/>
  <c r="AO1724" i="3"/>
  <c r="AM1740" i="3"/>
  <c r="AU1747" i="3"/>
  <c r="AS1750" i="3"/>
  <c r="AT1750" i="3" s="1"/>
  <c r="AM1773" i="3"/>
  <c r="AO1779" i="3"/>
  <c r="AH1792" i="3"/>
  <c r="AS1804" i="3"/>
  <c r="AT1804" i="3" s="1"/>
  <c r="AM1820" i="3"/>
  <c r="AM1830" i="3"/>
  <c r="AU1830" i="3"/>
  <c r="AO1830" i="3"/>
  <c r="AU1836" i="3"/>
  <c r="AO1836" i="3"/>
  <c r="AH1845" i="3"/>
  <c r="AS1864" i="3"/>
  <c r="AT1864" i="3" s="1"/>
  <c r="AU1864" i="3"/>
  <c r="AM1876" i="3"/>
  <c r="AU1882" i="3"/>
  <c r="AM1901" i="3"/>
  <c r="AU1901" i="3"/>
  <c r="AM1945" i="3"/>
  <c r="AU1945" i="3"/>
  <c r="AM1976" i="3"/>
  <c r="AU1976" i="3"/>
  <c r="AM2025" i="3"/>
  <c r="AU2025" i="3"/>
  <c r="AO2025" i="3"/>
  <c r="AO2026" i="3"/>
  <c r="AH2036" i="3"/>
  <c r="AH1495" i="3"/>
  <c r="AM1496" i="3"/>
  <c r="AS1509" i="3"/>
  <c r="AT1509" i="3" s="1"/>
  <c r="AO1513" i="3"/>
  <c r="AH1536" i="3"/>
  <c r="AO1539" i="3"/>
  <c r="AH1540" i="3"/>
  <c r="AM1541" i="3"/>
  <c r="AO1543" i="3"/>
  <c r="AU1547" i="3"/>
  <c r="AO1548" i="3"/>
  <c r="AH1553" i="3"/>
  <c r="AM1554" i="3"/>
  <c r="AH1559" i="3"/>
  <c r="AS1563" i="3"/>
  <c r="AT1563" i="3" s="1"/>
  <c r="AU1568" i="3"/>
  <c r="AU1569" i="3"/>
  <c r="AO1575" i="3"/>
  <c r="AH1584" i="3"/>
  <c r="AS1588" i="3"/>
  <c r="AT1588" i="3" s="1"/>
  <c r="AM1592" i="3"/>
  <c r="AO1601" i="3"/>
  <c r="AU1604" i="3"/>
  <c r="AO1605" i="3"/>
  <c r="AM1609" i="3"/>
  <c r="AH1614" i="3"/>
  <c r="AM1626" i="3"/>
  <c r="AM1628" i="3"/>
  <c r="AO1630" i="3"/>
  <c r="AS1632" i="3"/>
  <c r="AT1632" i="3" s="1"/>
  <c r="AM1640" i="3"/>
  <c r="AM1642" i="3"/>
  <c r="AO1644" i="3"/>
  <c r="AS1646" i="3"/>
  <c r="AT1646" i="3" s="1"/>
  <c r="AS1656" i="3"/>
  <c r="AT1656" i="3" s="1"/>
  <c r="AS1665" i="3"/>
  <c r="AT1665" i="3" s="1"/>
  <c r="AU1670" i="3"/>
  <c r="AH1684" i="3"/>
  <c r="AU1687" i="3"/>
  <c r="AU1693" i="3"/>
  <c r="AU1700" i="3"/>
  <c r="AU1705" i="3"/>
  <c r="AH1732" i="3"/>
  <c r="AO1732" i="3"/>
  <c r="AO1746" i="3"/>
  <c r="AM1746" i="3"/>
  <c r="AU1757" i="3"/>
  <c r="AU1763" i="3"/>
  <c r="AM1772" i="3"/>
  <c r="AU1772" i="3"/>
  <c r="AO1787" i="3"/>
  <c r="AM1787" i="3"/>
  <c r="AM1823" i="3"/>
  <c r="AU1823" i="3"/>
  <c r="AM1836" i="3"/>
  <c r="AM1937" i="3"/>
  <c r="AU1937" i="3"/>
  <c r="AM2023" i="3"/>
  <c r="AO2023" i="3"/>
  <c r="AS2055" i="3"/>
  <c r="AT2055" i="3" s="1"/>
  <c r="AU2055" i="3"/>
  <c r="AM2108" i="3"/>
  <c r="AO2108" i="3"/>
  <c r="AM2198" i="3"/>
  <c r="AU2198" i="3"/>
  <c r="AU2225" i="3"/>
  <c r="AM2225" i="3"/>
  <c r="AO2259" i="3"/>
  <c r="AU2259" i="3"/>
  <c r="AO2313" i="3"/>
  <c r="AM2313" i="3"/>
  <c r="AO2656" i="3"/>
  <c r="AO2678" i="3"/>
  <c r="AM2678" i="3"/>
  <c r="AU2678" i="3"/>
  <c r="AO2751" i="3"/>
  <c r="AH2075" i="3"/>
  <c r="AU2095" i="3"/>
  <c r="AS2116" i="3"/>
  <c r="AT2116" i="3" s="1"/>
  <c r="AO2147" i="3"/>
  <c r="AU2167" i="3"/>
  <c r="AO2176" i="3"/>
  <c r="AM2253" i="3"/>
  <c r="AU2253" i="3"/>
  <c r="AO2253" i="3"/>
  <c r="AU2256" i="3"/>
  <c r="AO2290" i="3"/>
  <c r="AS2301" i="3"/>
  <c r="AT2301" i="3" s="1"/>
  <c r="AU2301" i="3"/>
  <c r="AU1647" i="3"/>
  <c r="AU1653" i="3"/>
  <c r="AU1667" i="3"/>
  <c r="AU1675" i="3"/>
  <c r="AU1682" i="3"/>
  <c r="AU1690" i="3"/>
  <c r="AS1698" i="3"/>
  <c r="AT1698" i="3" s="1"/>
  <c r="AU1702" i="3"/>
  <c r="AH1707" i="3"/>
  <c r="AS1710" i="3"/>
  <c r="AT1710" i="3" s="1"/>
  <c r="AH1712" i="3"/>
  <c r="AO1712" i="3"/>
  <c r="AM1721" i="3"/>
  <c r="AU1722" i="3"/>
  <c r="AM1728" i="3"/>
  <c r="AH1740" i="3"/>
  <c r="AS1748" i="3"/>
  <c r="AT1748" i="3" s="1"/>
  <c r="AO1749" i="3"/>
  <c r="AU1753" i="3"/>
  <c r="AU1754" i="3"/>
  <c r="AS1755" i="3"/>
  <c r="AT1755" i="3" s="1"/>
  <c r="AU1760" i="3"/>
  <c r="AH1765" i="3"/>
  <c r="AO1766" i="3"/>
  <c r="AS1768" i="3"/>
  <c r="AT1768" i="3" s="1"/>
  <c r="AH1771" i="3"/>
  <c r="AO1771" i="3"/>
  <c r="AM1781" i="3"/>
  <c r="AU1782" i="3"/>
  <c r="AM1788" i="3"/>
  <c r="AM1794" i="3"/>
  <c r="AH1800" i="3"/>
  <c r="AS1809" i="3"/>
  <c r="AT1809" i="3" s="1"/>
  <c r="AU1814" i="3"/>
  <c r="AU1815" i="3"/>
  <c r="AS1816" i="3"/>
  <c r="AT1816" i="3" s="1"/>
  <c r="AU1821" i="3"/>
  <c r="AH1836" i="3"/>
  <c r="AO1850" i="3"/>
  <c r="AS1856" i="3"/>
  <c r="AT1856" i="3" s="1"/>
  <c r="AS1857" i="3"/>
  <c r="AT1857" i="3" s="1"/>
  <c r="AS1862" i="3"/>
  <c r="AT1862" i="3" s="1"/>
  <c r="AM1873" i="3"/>
  <c r="AU1876" i="3"/>
  <c r="AM1880" i="3"/>
  <c r="AU1883" i="3"/>
  <c r="AM1885" i="3"/>
  <c r="AH1892" i="3"/>
  <c r="AH1895" i="3"/>
  <c r="AS1915" i="3"/>
  <c r="AT1915" i="3" s="1"/>
  <c r="AS1916" i="3"/>
  <c r="AT1916" i="3" s="1"/>
  <c r="AS1921" i="3"/>
  <c r="AT1921" i="3" s="1"/>
  <c r="AU1934" i="3"/>
  <c r="AM1938" i="3"/>
  <c r="AU1941" i="3"/>
  <c r="AM1943" i="3"/>
  <c r="AH1950" i="3"/>
  <c r="AH1953" i="3"/>
  <c r="AO1953" i="3"/>
  <c r="AH1961" i="3"/>
  <c r="AS1968" i="3"/>
  <c r="AT1968" i="3" s="1"/>
  <c r="AU1970" i="3"/>
  <c r="AM1972" i="3"/>
  <c r="AO1974" i="3"/>
  <c r="AM1974" i="3"/>
  <c r="AU2002" i="3"/>
  <c r="AO2006" i="3"/>
  <c r="AO2035" i="3"/>
  <c r="AH2043" i="3"/>
  <c r="AO2064" i="3"/>
  <c r="AS2088" i="3"/>
  <c r="AT2088" i="3" s="1"/>
  <c r="AU2108" i="3"/>
  <c r="AO2128" i="3"/>
  <c r="AM2154" i="3"/>
  <c r="AU2154" i="3"/>
  <c r="AM2164" i="3"/>
  <c r="AO2164" i="3"/>
  <c r="AM2197" i="3"/>
  <c r="AU2197" i="3"/>
  <c r="AM2224" i="3"/>
  <c r="AU2224" i="3"/>
  <c r="AO2224" i="3"/>
  <c r="AM2242" i="3"/>
  <c r="AU2242" i="3"/>
  <c r="AH2296" i="3"/>
  <c r="AM2392" i="3"/>
  <c r="AU2392" i="3"/>
  <c r="AM2480" i="3"/>
  <c r="AU2480" i="3"/>
  <c r="AM1653" i="3"/>
  <c r="AM1667" i="3"/>
  <c r="AM1675" i="3"/>
  <c r="AM1682" i="3"/>
  <c r="AM1690" i="3"/>
  <c r="AU1698" i="3"/>
  <c r="AS1699" i="3"/>
  <c r="AT1699" i="3" s="1"/>
  <c r="AO1700" i="3"/>
  <c r="AU1703" i="3"/>
  <c r="AU1704" i="3"/>
  <c r="AS1705" i="3"/>
  <c r="AT1705" i="3" s="1"/>
  <c r="AU1709" i="3"/>
  <c r="AS1716" i="3"/>
  <c r="AT1716" i="3" s="1"/>
  <c r="AH1719" i="3"/>
  <c r="AM1729" i="3"/>
  <c r="AU1730" i="3"/>
  <c r="AO1731" i="3"/>
  <c r="AM1734" i="3"/>
  <c r="AM1735" i="3"/>
  <c r="AM1741" i="3"/>
  <c r="AH1746" i="3"/>
  <c r="AU1748" i="3"/>
  <c r="AM1754" i="3"/>
  <c r="AU1755" i="3"/>
  <c r="AS1756" i="3"/>
  <c r="AT1756" i="3" s="1"/>
  <c r="AO1757" i="3"/>
  <c r="AU1761" i="3"/>
  <c r="AU1762" i="3"/>
  <c r="AS1763" i="3"/>
  <c r="AT1763" i="3" s="1"/>
  <c r="AU1767" i="3"/>
  <c r="AH1772" i="3"/>
  <c r="AS1776" i="3"/>
  <c r="AT1776" i="3" s="1"/>
  <c r="AH1779" i="3"/>
  <c r="AM1789" i="3"/>
  <c r="AU1790" i="3"/>
  <c r="AO1791" i="3"/>
  <c r="AM1795" i="3"/>
  <c r="AM1796" i="3"/>
  <c r="AO1799" i="3"/>
  <c r="AM1801" i="3"/>
  <c r="AO1805" i="3"/>
  <c r="AU1809" i="3"/>
  <c r="AM1815" i="3"/>
  <c r="AU1816" i="3"/>
  <c r="AS1817" i="3"/>
  <c r="AT1817" i="3" s="1"/>
  <c r="AO1818" i="3"/>
  <c r="AU1822" i="3"/>
  <c r="AO1827" i="3"/>
  <c r="AH1831" i="3"/>
  <c r="AH1832" i="3"/>
  <c r="AO1843" i="3"/>
  <c r="AO1846" i="3"/>
  <c r="AS1848" i="3"/>
  <c r="AT1848" i="3" s="1"/>
  <c r="AS1849" i="3"/>
  <c r="AT1849" i="3" s="1"/>
  <c r="AO1852" i="3"/>
  <c r="AS1854" i="3"/>
  <c r="AT1854" i="3" s="1"/>
  <c r="AU1856" i="3"/>
  <c r="AM1866" i="3"/>
  <c r="AU1869" i="3"/>
  <c r="AM1874" i="3"/>
  <c r="AU1877" i="3"/>
  <c r="AM1878" i="3"/>
  <c r="AH1884" i="3"/>
  <c r="AH1887" i="3"/>
  <c r="AO1905" i="3"/>
  <c r="AS1908" i="3"/>
  <c r="AT1908" i="3" s="1"/>
  <c r="AO1911" i="3"/>
  <c r="AS1913" i="3"/>
  <c r="AT1913" i="3" s="1"/>
  <c r="AU1915" i="3"/>
  <c r="AM1925" i="3"/>
  <c r="AU1928" i="3"/>
  <c r="AM1932" i="3"/>
  <c r="AU1935" i="3"/>
  <c r="AM1936" i="3"/>
  <c r="AH1945" i="3"/>
  <c r="AS1962" i="3"/>
  <c r="AT1962" i="3" s="1"/>
  <c r="AU1973" i="3"/>
  <c r="AH1976" i="3"/>
  <c r="AU1984" i="3"/>
  <c r="AS1987" i="3"/>
  <c r="AT1987" i="3" s="1"/>
  <c r="AU1990" i="3"/>
  <c r="AM2019" i="3"/>
  <c r="AU2019" i="3"/>
  <c r="AM2030" i="3"/>
  <c r="AU2030" i="3"/>
  <c r="AS2046" i="3"/>
  <c r="AT2046" i="3" s="1"/>
  <c r="AU2058" i="3"/>
  <c r="AU2080" i="3"/>
  <c r="AM2101" i="3"/>
  <c r="AO2101" i="3"/>
  <c r="AO2102" i="3"/>
  <c r="AM2102" i="3"/>
  <c r="AU2116" i="3"/>
  <c r="AU2151" i="3"/>
  <c r="AS2174" i="3"/>
  <c r="AT2174" i="3" s="1"/>
  <c r="AM2196" i="3"/>
  <c r="AU2196" i="3"/>
  <c r="AO2196" i="3"/>
  <c r="AM2258" i="3"/>
  <c r="AM2277" i="3"/>
  <c r="AO2277" i="3"/>
  <c r="AM2284" i="3"/>
  <c r="AU2284" i="3"/>
  <c r="AM2291" i="3"/>
  <c r="AO2291" i="3"/>
  <c r="AM2343" i="3"/>
  <c r="AU2343" i="3"/>
  <c r="AO2343" i="3"/>
  <c r="AU1623" i="3"/>
  <c r="AU1631" i="3"/>
  <c r="AU1645" i="3"/>
  <c r="AU1651" i="3"/>
  <c r="AU1659" i="3"/>
  <c r="AU1665" i="3"/>
  <c r="AU1673" i="3"/>
  <c r="AU1680" i="3"/>
  <c r="AU1688" i="3"/>
  <c r="AU1695" i="3"/>
  <c r="AO1707" i="3"/>
  <c r="AU1710" i="3"/>
  <c r="AU1711" i="3"/>
  <c r="AU1715" i="3"/>
  <c r="AH1720" i="3"/>
  <c r="AS1724" i="3"/>
  <c r="AT1724" i="3" s="1"/>
  <c r="AH1727" i="3"/>
  <c r="AU1736" i="3"/>
  <c r="AO1738" i="3"/>
  <c r="AM1743" i="3"/>
  <c r="AM1747" i="3"/>
  <c r="AO1765" i="3"/>
  <c r="AU1768" i="3"/>
  <c r="AU1769" i="3"/>
  <c r="AS1770" i="3"/>
  <c r="AT1770" i="3" s="1"/>
  <c r="AU1775" i="3"/>
  <c r="AH1780" i="3"/>
  <c r="AS1784" i="3"/>
  <c r="AT1784" i="3" s="1"/>
  <c r="AH1787" i="3"/>
  <c r="AO1794" i="3"/>
  <c r="AM1803" i="3"/>
  <c r="AM1808" i="3"/>
  <c r="AO1812" i="3"/>
  <c r="AM1824" i="3"/>
  <c r="AO1840" i="3"/>
  <c r="AO1845" i="3"/>
  <c r="AS1847" i="3"/>
  <c r="AT1847" i="3" s="1"/>
  <c r="AO1848" i="3"/>
  <c r="AM1858" i="3"/>
  <c r="AU1861" i="3"/>
  <c r="AM1867" i="3"/>
  <c r="AM1870" i="3"/>
  <c r="AM1871" i="3"/>
  <c r="AO1879" i="3"/>
  <c r="AO1895" i="3"/>
  <c r="AO1898" i="3"/>
  <c r="AS1901" i="3"/>
  <c r="AT1901" i="3" s="1"/>
  <c r="AS1902" i="3"/>
  <c r="AT1902" i="3" s="1"/>
  <c r="AO1904" i="3"/>
  <c r="AS1906" i="3"/>
  <c r="AT1906" i="3" s="1"/>
  <c r="AO1908" i="3"/>
  <c r="AU1914" i="3"/>
  <c r="AM1917" i="3"/>
  <c r="AU1920" i="3"/>
  <c r="AM1926" i="3"/>
  <c r="AU1929" i="3"/>
  <c r="AM1930" i="3"/>
  <c r="AH1937" i="3"/>
  <c r="AH1942" i="3"/>
  <c r="AU1963" i="3"/>
  <c r="AU1967" i="3"/>
  <c r="AU1986" i="3"/>
  <c r="AU1989" i="3"/>
  <c r="AO2010" i="3"/>
  <c r="AM2010" i="3"/>
  <c r="AO2012" i="3"/>
  <c r="AM2017" i="3"/>
  <c r="AH2035" i="3"/>
  <c r="AO2038" i="3"/>
  <c r="AO2039" i="3"/>
  <c r="AU2047" i="3"/>
  <c r="AS2053" i="3"/>
  <c r="AT2053" i="3" s="1"/>
  <c r="AO2067" i="3"/>
  <c r="AS2074" i="3"/>
  <c r="AT2074" i="3" s="1"/>
  <c r="AM2080" i="3"/>
  <c r="AM2092" i="3"/>
  <c r="AO2094" i="3"/>
  <c r="AU2111" i="3"/>
  <c r="AO2112" i="3"/>
  <c r="AM2151" i="3"/>
  <c r="AU2164" i="3"/>
  <c r="AU2176" i="3"/>
  <c r="AO2192" i="3"/>
  <c r="AM2192" i="3"/>
  <c r="AM2195" i="3"/>
  <c r="AM2210" i="3"/>
  <c r="AU2210" i="3"/>
  <c r="AO2214" i="3"/>
  <c r="AS2274" i="3"/>
  <c r="AT2274" i="3" s="1"/>
  <c r="AS2323" i="3"/>
  <c r="AT2323" i="3" s="1"/>
  <c r="AU2323" i="3"/>
  <c r="AM2325" i="3"/>
  <c r="AU2325" i="3"/>
  <c r="AU1549" i="3"/>
  <c r="AU1557" i="3"/>
  <c r="AU1565" i="3"/>
  <c r="AU1571" i="3"/>
  <c r="AU1585" i="3"/>
  <c r="AU1592" i="3"/>
  <c r="AU1599" i="3"/>
  <c r="AU1612" i="3"/>
  <c r="AU1619" i="3"/>
  <c r="AU1626" i="3"/>
  <c r="AU1634" i="3"/>
  <c r="AU1640" i="3"/>
  <c r="AU1654" i="3"/>
  <c r="AU1668" i="3"/>
  <c r="AU1683" i="3"/>
  <c r="AU1691" i="3"/>
  <c r="AO1701" i="3"/>
  <c r="AH1704" i="3"/>
  <c r="AM1710" i="3"/>
  <c r="AM1711" i="3"/>
  <c r="AS1712" i="3"/>
  <c r="AT1712" i="3" s="1"/>
  <c r="AU1716" i="3"/>
  <c r="AU1717" i="3"/>
  <c r="AS1718" i="3"/>
  <c r="AT1718" i="3" s="1"/>
  <c r="AU1723" i="3"/>
  <c r="AH1734" i="3"/>
  <c r="AU1744" i="3"/>
  <c r="AO1745" i="3"/>
  <c r="AM1749" i="3"/>
  <c r="AO1759" i="3"/>
  <c r="AH1762" i="3"/>
  <c r="AM1768" i="3"/>
  <c r="AM1769" i="3"/>
  <c r="AS1771" i="3"/>
  <c r="AT1771" i="3" s="1"/>
  <c r="AO1772" i="3"/>
  <c r="AU1776" i="3"/>
  <c r="AU1777" i="3"/>
  <c r="AS1778" i="3"/>
  <c r="AT1778" i="3" s="1"/>
  <c r="AU1783" i="3"/>
  <c r="AH1795" i="3"/>
  <c r="AM1804" i="3"/>
  <c r="AU1805" i="3"/>
  <c r="AO1806" i="3"/>
  <c r="AM1810" i="3"/>
  <c r="AO1820" i="3"/>
  <c r="AH1823" i="3"/>
  <c r="AU1826" i="3"/>
  <c r="AS1830" i="3"/>
  <c r="AT1830" i="3" s="1"/>
  <c r="AS1831" i="3"/>
  <c r="AT1831" i="3" s="1"/>
  <c r="AO1832" i="3"/>
  <c r="AS1837" i="3"/>
  <c r="AT1837" i="3" s="1"/>
  <c r="AO1839" i="3"/>
  <c r="AM1850" i="3"/>
  <c r="AU1853" i="3"/>
  <c r="AU1860" i="3"/>
  <c r="AU1862" i="3"/>
  <c r="AM1864" i="3"/>
  <c r="AO1887" i="3"/>
  <c r="AO1897" i="3"/>
  <c r="AO1901" i="3"/>
  <c r="AU1912" i="3"/>
  <c r="AU1919" i="3"/>
  <c r="AU1921" i="3"/>
  <c r="AM1923" i="3"/>
  <c r="AO1945" i="3"/>
  <c r="AO1948" i="3"/>
  <c r="AU1962" i="3"/>
  <c r="AO1971" i="3"/>
  <c r="AO1977" i="3"/>
  <c r="AM1985" i="3"/>
  <c r="AU1985" i="3"/>
  <c r="AM1991" i="3"/>
  <c r="AU1991" i="3"/>
  <c r="AM2027" i="3"/>
  <c r="AU2027" i="3"/>
  <c r="AO2030" i="3"/>
  <c r="AS2034" i="3"/>
  <c r="AT2034" i="3" s="1"/>
  <c r="AO2045" i="3"/>
  <c r="AO2063" i="3"/>
  <c r="AU2066" i="3"/>
  <c r="AO2115" i="3"/>
  <c r="AM2115" i="3"/>
  <c r="AM2122" i="3"/>
  <c r="AO2122" i="3"/>
  <c r="AO2132" i="3"/>
  <c r="AO2136" i="3"/>
  <c r="AM2158" i="3"/>
  <c r="AO2158" i="3"/>
  <c r="AO2168" i="3"/>
  <c r="AU2174" i="3"/>
  <c r="AM2347" i="3"/>
  <c r="AU2347" i="3"/>
  <c r="AM2405" i="3"/>
  <c r="AU2405" i="3"/>
  <c r="AM2449" i="3"/>
  <c r="AU2449" i="3"/>
  <c r="AH2505" i="3"/>
  <c r="AO2505" i="3"/>
  <c r="AU2567" i="3"/>
  <c r="AM2567" i="3"/>
  <c r="AM1700" i="3"/>
  <c r="AM1705" i="3"/>
  <c r="AO1708" i="3"/>
  <c r="AH1711" i="3"/>
  <c r="AS1719" i="3"/>
  <c r="AT1719" i="3" s="1"/>
  <c r="AO1720" i="3"/>
  <c r="AU1724" i="3"/>
  <c r="AS1726" i="3"/>
  <c r="AT1726" i="3" s="1"/>
  <c r="AU1731" i="3"/>
  <c r="AH1735" i="3"/>
  <c r="AS1739" i="3"/>
  <c r="AT1739" i="3" s="1"/>
  <c r="AH1742" i="3"/>
  <c r="AM1750" i="3"/>
  <c r="AO1752" i="3"/>
  <c r="AM1757" i="3"/>
  <c r="AM1763" i="3"/>
  <c r="AH1769" i="3"/>
  <c r="AS1779" i="3"/>
  <c r="AT1779" i="3" s="1"/>
  <c r="AO1780" i="3"/>
  <c r="AU1784" i="3"/>
  <c r="AS1786" i="3"/>
  <c r="AT1786" i="3" s="1"/>
  <c r="AU1791" i="3"/>
  <c r="AH1796" i="3"/>
  <c r="AS1799" i="3"/>
  <c r="AT1799" i="3" s="1"/>
  <c r="AH1802" i="3"/>
  <c r="AM1811" i="3"/>
  <c r="AO1813" i="3"/>
  <c r="AM1818" i="3"/>
  <c r="AU1827" i="3"/>
  <c r="AO1833" i="3"/>
  <c r="AS1835" i="3"/>
  <c r="AT1835" i="3" s="1"/>
  <c r="AM1843" i="3"/>
  <c r="AU1846" i="3"/>
  <c r="AM1851" i="3"/>
  <c r="AU1852" i="3"/>
  <c r="AU1854" i="3"/>
  <c r="AM1856" i="3"/>
  <c r="AH1863" i="3"/>
  <c r="AH1866" i="3"/>
  <c r="AO1882" i="3"/>
  <c r="AS1885" i="3"/>
  <c r="AT1885" i="3" s="1"/>
  <c r="AS1886" i="3"/>
  <c r="AT1886" i="3" s="1"/>
  <c r="AO1888" i="3"/>
  <c r="AO1889" i="3"/>
  <c r="AS1891" i="3"/>
  <c r="AT1891" i="3" s="1"/>
  <c r="AO1893" i="3"/>
  <c r="AU1905" i="3"/>
  <c r="AM1910" i="3"/>
  <c r="AU1911" i="3"/>
  <c r="AU1913" i="3"/>
  <c r="AM1915" i="3"/>
  <c r="AH1922" i="3"/>
  <c r="AH1925" i="3"/>
  <c r="AO1929" i="3"/>
  <c r="AO1937" i="3"/>
  <c r="AO1940" i="3"/>
  <c r="AS1943" i="3"/>
  <c r="AT1943" i="3" s="1"/>
  <c r="AS1944" i="3"/>
  <c r="AT1944" i="3" s="1"/>
  <c r="AO1946" i="3"/>
  <c r="AO1947" i="3"/>
  <c r="AS1949" i="3"/>
  <c r="AT1949" i="3" s="1"/>
  <c r="AO1951" i="3"/>
  <c r="AU1956" i="3"/>
  <c r="AM1960" i="3"/>
  <c r="AU1960" i="3"/>
  <c r="AM1964" i="3"/>
  <c r="AU1964" i="3"/>
  <c r="AM1968" i="3"/>
  <c r="AU1968" i="3"/>
  <c r="AO1976" i="3"/>
  <c r="AM1981" i="3"/>
  <c r="AM1983" i="3"/>
  <c r="AM1990" i="3"/>
  <c r="AO1997" i="3"/>
  <c r="AM1997" i="3"/>
  <c r="AO2003" i="3"/>
  <c r="AU2008" i="3"/>
  <c r="AU2010" i="3"/>
  <c r="AH2019" i="3"/>
  <c r="AO2033" i="3"/>
  <c r="AU2041" i="3"/>
  <c r="AU2053" i="3"/>
  <c r="AO2086" i="3"/>
  <c r="AM2087" i="3"/>
  <c r="AO2087" i="3"/>
  <c r="AH2092" i="3"/>
  <c r="AU2100" i="3"/>
  <c r="AH2142" i="3"/>
  <c r="AS2167" i="3"/>
  <c r="AT2167" i="3" s="1"/>
  <c r="AU2168" i="3"/>
  <c r="AO2169" i="3"/>
  <c r="AM2188" i="3"/>
  <c r="AU2188" i="3"/>
  <c r="AO2195" i="3"/>
  <c r="AO2266" i="3"/>
  <c r="AM2334" i="3"/>
  <c r="AU1696" i="3"/>
  <c r="AO1702" i="3"/>
  <c r="AM1707" i="3"/>
  <c r="AO1714" i="3"/>
  <c r="AO1728" i="3"/>
  <c r="AU1732" i="3"/>
  <c r="AU1738" i="3"/>
  <c r="AH1743" i="3"/>
  <c r="AH1748" i="3"/>
  <c r="AO1760" i="3"/>
  <c r="AM1765" i="3"/>
  <c r="AM1770" i="3"/>
  <c r="AO1774" i="3"/>
  <c r="AO1788" i="3"/>
  <c r="AU1792" i="3"/>
  <c r="AS1794" i="3"/>
  <c r="AT1794" i="3" s="1"/>
  <c r="AH1803" i="3"/>
  <c r="AS1807" i="3"/>
  <c r="AT1807" i="3" s="1"/>
  <c r="AH1809" i="3"/>
  <c r="AO1821" i="3"/>
  <c r="AH1825" i="3"/>
  <c r="AU1828" i="3"/>
  <c r="AU1840" i="3"/>
  <c r="AU1845" i="3"/>
  <c r="AU1847" i="3"/>
  <c r="AM1848" i="3"/>
  <c r="AH1858" i="3"/>
  <c r="AO1862" i="3"/>
  <c r="AO1873" i="3"/>
  <c r="AO1876" i="3"/>
  <c r="AO1880" i="3"/>
  <c r="AO1881" i="3"/>
  <c r="AS1883" i="3"/>
  <c r="AT1883" i="3" s="1"/>
  <c r="AO1885" i="3"/>
  <c r="AU1885" i="3"/>
  <c r="AU1898" i="3"/>
  <c r="AU1904" i="3"/>
  <c r="AU1906" i="3"/>
  <c r="AM1908" i="3"/>
  <c r="AH1917" i="3"/>
  <c r="AO1921" i="3"/>
  <c r="AO1934" i="3"/>
  <c r="AO1938" i="3"/>
  <c r="AS1941" i="3"/>
  <c r="AT1941" i="3" s="1"/>
  <c r="AO1943" i="3"/>
  <c r="AU1943" i="3"/>
  <c r="AM1955" i="3"/>
  <c r="AU1955" i="3"/>
  <c r="AO1959" i="3"/>
  <c r="AO1963" i="3"/>
  <c r="AH1967" i="3"/>
  <c r="AU1978" i="3"/>
  <c r="AU1979" i="3"/>
  <c r="AU1980" i="3"/>
  <c r="AO1984" i="3"/>
  <c r="AS2000" i="3"/>
  <c r="AT2000" i="3" s="1"/>
  <c r="AO2004" i="3"/>
  <c r="AM2008" i="3"/>
  <c r="AS2019" i="3"/>
  <c r="AT2019" i="3" s="1"/>
  <c r="AS2022" i="3"/>
  <c r="AT2022" i="3" s="1"/>
  <c r="AS2023" i="3"/>
  <c r="AT2023" i="3" s="1"/>
  <c r="AM2026" i="3"/>
  <c r="AO2029" i="3"/>
  <c r="AO2031" i="3"/>
  <c r="AU2031" i="3"/>
  <c r="AM2039" i="3"/>
  <c r="AM2046" i="3"/>
  <c r="AU2046" i="3"/>
  <c r="AO2051" i="3"/>
  <c r="AO2052" i="3"/>
  <c r="AM2052" i="3"/>
  <c r="AM2067" i="3"/>
  <c r="AS2071" i="3"/>
  <c r="AT2071" i="3" s="1"/>
  <c r="AH2089" i="3"/>
  <c r="AO2118" i="3"/>
  <c r="AO2133" i="3"/>
  <c r="AU2166" i="3"/>
  <c r="AO2173" i="3"/>
  <c r="AM2173" i="3"/>
  <c r="AM2205" i="3"/>
  <c r="AO2205" i="3"/>
  <c r="AU2214" i="3"/>
  <c r="AO2273" i="3"/>
  <c r="AU2273" i="3"/>
  <c r="AM2335" i="3"/>
  <c r="AO2370" i="3"/>
  <c r="AO2413" i="3"/>
  <c r="AM2434" i="3"/>
  <c r="AU2434" i="3"/>
  <c r="AO2457" i="3"/>
  <c r="AM2534" i="3"/>
  <c r="AU2534" i="3"/>
  <c r="AO2613" i="3"/>
  <c r="AO3054" i="3"/>
  <c r="AU3054" i="3"/>
  <c r="AM3054" i="3"/>
  <c r="AO3142" i="3"/>
  <c r="AU3142" i="3"/>
  <c r="AM3142" i="3"/>
  <c r="AO1956" i="3"/>
  <c r="AU1959" i="3"/>
  <c r="AH1962" i="3"/>
  <c r="AO1965" i="3"/>
  <c r="AS1969" i="3"/>
  <c r="AT1969" i="3" s="1"/>
  <c r="AO1986" i="3"/>
  <c r="AH1989" i="3"/>
  <c r="AM1996" i="3"/>
  <c r="AS1998" i="3"/>
  <c r="AT1998" i="3" s="1"/>
  <c r="AO1999" i="3"/>
  <c r="AU2003" i="3"/>
  <c r="AU2004" i="3"/>
  <c r="AS2005" i="3"/>
  <c r="AT2005" i="3" s="1"/>
  <c r="AU2009" i="3"/>
  <c r="AH2013" i="3"/>
  <c r="AS2016" i="3"/>
  <c r="AT2016" i="3" s="1"/>
  <c r="AO2028" i="3"/>
  <c r="AO2036" i="3"/>
  <c r="AM2037" i="3"/>
  <c r="AO2041" i="3"/>
  <c r="AH2044" i="3"/>
  <c r="AM2051" i="3"/>
  <c r="AS2054" i="3"/>
  <c r="AT2054" i="3" s="1"/>
  <c r="AO2055" i="3"/>
  <c r="AU2059" i="3"/>
  <c r="AU2060" i="3"/>
  <c r="AS2061" i="3"/>
  <c r="AT2061" i="3" s="1"/>
  <c r="AH2066" i="3"/>
  <c r="AU2068" i="3"/>
  <c r="AU2070" i="3"/>
  <c r="AS2072" i="3"/>
  <c r="AT2072" i="3" s="1"/>
  <c r="AH2080" i="3"/>
  <c r="AU2082" i="3"/>
  <c r="AM2083" i="3"/>
  <c r="AU2085" i="3"/>
  <c r="AS2087" i="3"/>
  <c r="AT2087" i="3" s="1"/>
  <c r="AH2095" i="3"/>
  <c r="AM2096" i="3"/>
  <c r="AM2098" i="3"/>
  <c r="AU2101" i="3"/>
  <c r="AU2103" i="3"/>
  <c r="AM2104" i="3"/>
  <c r="AU2107" i="3"/>
  <c r="AU2109" i="3"/>
  <c r="AO2116" i="3"/>
  <c r="AS2117" i="3"/>
  <c r="AT2117" i="3" s="1"/>
  <c r="AS2122" i="3"/>
  <c r="AT2122" i="3" s="1"/>
  <c r="AS2124" i="3"/>
  <c r="AT2124" i="3" s="1"/>
  <c r="AO2126" i="3"/>
  <c r="AO2129" i="3"/>
  <c r="AO2139" i="3"/>
  <c r="AH2140" i="3"/>
  <c r="AO2144" i="3"/>
  <c r="AO2145" i="3"/>
  <c r="AH2151" i="3"/>
  <c r="AM2152" i="3"/>
  <c r="AM2155" i="3"/>
  <c r="AU2158" i="3"/>
  <c r="AU2159" i="3"/>
  <c r="AM2160" i="3"/>
  <c r="AU2163" i="3"/>
  <c r="AU2165" i="3"/>
  <c r="AO2174" i="3"/>
  <c r="AS2175" i="3"/>
  <c r="AT2175" i="3" s="1"/>
  <c r="AO2177" i="3"/>
  <c r="AM2181" i="3"/>
  <c r="AU2185" i="3"/>
  <c r="AO2202" i="3"/>
  <c r="AM2213" i="3"/>
  <c r="AM2215" i="3"/>
  <c r="AO2230" i="3"/>
  <c r="AH2237" i="3"/>
  <c r="AO2237" i="3"/>
  <c r="AH2242" i="3"/>
  <c r="AM2248" i="3"/>
  <c r="AO2248" i="3"/>
  <c r="AS2254" i="3"/>
  <c r="AT2254" i="3" s="1"/>
  <c r="AU2285" i="3"/>
  <c r="AM2295" i="3"/>
  <c r="AU2295" i="3"/>
  <c r="AO2295" i="3"/>
  <c r="AM2373" i="3"/>
  <c r="AH2376" i="3"/>
  <c r="AO2376" i="3"/>
  <c r="AH2410" i="3"/>
  <c r="AM2416" i="3"/>
  <c r="AH2420" i="3"/>
  <c r="AO2420" i="3"/>
  <c r="AO2438" i="3"/>
  <c r="AH2454" i="3"/>
  <c r="AM2460" i="3"/>
  <c r="AH2464" i="3"/>
  <c r="AO2464" i="3"/>
  <c r="AS2571" i="3"/>
  <c r="AT2571" i="3" s="1"/>
  <c r="AU2571" i="3"/>
  <c r="AU1713" i="3"/>
  <c r="AU1721" i="3"/>
  <c r="AU1729" i="3"/>
  <c r="AU1750" i="3"/>
  <c r="AU1758" i="3"/>
  <c r="AU1766" i="3"/>
  <c r="AU1773" i="3"/>
  <c r="AU1781" i="3"/>
  <c r="AU1789" i="3"/>
  <c r="AU1797" i="3"/>
  <c r="AU1804" i="3"/>
  <c r="AU1811" i="3"/>
  <c r="AU1819" i="3"/>
  <c r="AU1838" i="3"/>
  <c r="AU1844" i="3"/>
  <c r="AU1851" i="3"/>
  <c r="AU1859" i="3"/>
  <c r="AU1867" i="3"/>
  <c r="AU1874" i="3"/>
  <c r="AU1880" i="3"/>
  <c r="AU1888" i="3"/>
  <c r="AU1896" i="3"/>
  <c r="AU1903" i="3"/>
  <c r="AU1910" i="3"/>
  <c r="AU1918" i="3"/>
  <c r="AU1926" i="3"/>
  <c r="AU1932" i="3"/>
  <c r="AU1938" i="3"/>
  <c r="AU1946" i="3"/>
  <c r="AO1957" i="3"/>
  <c r="AS1961" i="3"/>
  <c r="AT1961" i="3" s="1"/>
  <c r="AU1974" i="3"/>
  <c r="AO1979" i="3"/>
  <c r="AU1981" i="3"/>
  <c r="AO1987" i="3"/>
  <c r="AM1992" i="3"/>
  <c r="AO2001" i="3"/>
  <c r="AH2004" i="3"/>
  <c r="AU2011" i="3"/>
  <c r="AS2012" i="3"/>
  <c r="AT2012" i="3" s="1"/>
  <c r="AO2013" i="3"/>
  <c r="AU2016" i="3"/>
  <c r="AU2017" i="3"/>
  <c r="AS2018" i="3"/>
  <c r="AT2018" i="3" s="1"/>
  <c r="AU2022" i="3"/>
  <c r="AS2029" i="3"/>
  <c r="AT2029" i="3" s="1"/>
  <c r="AH2031" i="3"/>
  <c r="AM2040" i="3"/>
  <c r="AO2042" i="3"/>
  <c r="AM2047" i="3"/>
  <c r="AM2053" i="3"/>
  <c r="AO2057" i="3"/>
  <c r="AH2060" i="3"/>
  <c r="AU2063" i="3"/>
  <c r="AU2071" i="3"/>
  <c r="AU2073" i="3"/>
  <c r="AO2074" i="3"/>
  <c r="AU2074" i="3"/>
  <c r="AS2075" i="3"/>
  <c r="AT2075" i="3" s="1"/>
  <c r="AU2076" i="3"/>
  <c r="AU2086" i="3"/>
  <c r="AO2088" i="3"/>
  <c r="AU2088" i="3"/>
  <c r="AS2089" i="3"/>
  <c r="AT2089" i="3" s="1"/>
  <c r="AU2090" i="3"/>
  <c r="AH2097" i="3"/>
  <c r="AH2109" i="3"/>
  <c r="AM2112" i="3"/>
  <c r="AU2113" i="3"/>
  <c r="AU2114" i="3"/>
  <c r="AU2117" i="3"/>
  <c r="AM2118" i="3"/>
  <c r="AU2121" i="3"/>
  <c r="AS2132" i="3"/>
  <c r="AT2132" i="3" s="1"/>
  <c r="AU2133" i="3"/>
  <c r="AO2134" i="3"/>
  <c r="AO2135" i="3"/>
  <c r="AS2137" i="3"/>
  <c r="AT2137" i="3" s="1"/>
  <c r="AO2140" i="3"/>
  <c r="AO2143" i="3"/>
  <c r="AH2154" i="3"/>
  <c r="AH2165" i="3"/>
  <c r="AM2169" i="3"/>
  <c r="AU2170" i="3"/>
  <c r="AU2172" i="3"/>
  <c r="AU2175" i="3"/>
  <c r="AM2176" i="3"/>
  <c r="AO2180" i="3"/>
  <c r="AM2180" i="3"/>
  <c r="AU2180" i="3"/>
  <c r="AH2188" i="3"/>
  <c r="AH2208" i="3"/>
  <c r="AO2208" i="3"/>
  <c r="AU2212" i="3"/>
  <c r="AH2213" i="3"/>
  <c r="AM2220" i="3"/>
  <c r="AO2220" i="3"/>
  <c r="AH2225" i="3"/>
  <c r="AS2226" i="3"/>
  <c r="AT2226" i="3" s="1"/>
  <c r="AU2257" i="3"/>
  <c r="AU2264" i="3"/>
  <c r="AM2268" i="3"/>
  <c r="AU2268" i="3"/>
  <c r="AO2268" i="3"/>
  <c r="AU2271" i="3"/>
  <c r="AS2288" i="3"/>
  <c r="AT2288" i="3" s="1"/>
  <c r="AO2321" i="3"/>
  <c r="AM2362" i="3"/>
  <c r="AU2362" i="3"/>
  <c r="AH2391" i="3"/>
  <c r="AO2391" i="3"/>
  <c r="AO2410" i="3"/>
  <c r="AO2427" i="3"/>
  <c r="AO2454" i="3"/>
  <c r="AH2479" i="3"/>
  <c r="AO2479" i="3"/>
  <c r="AU1961" i="3"/>
  <c r="AU1965" i="3"/>
  <c r="AM1970" i="3"/>
  <c r="AH1977" i="3"/>
  <c r="AM1978" i="3"/>
  <c r="AS1982" i="3"/>
  <c r="AT1982" i="3" s="1"/>
  <c r="AU1994" i="3"/>
  <c r="AO1995" i="3"/>
  <c r="AM1999" i="3"/>
  <c r="AM2005" i="3"/>
  <c r="AO2008" i="3"/>
  <c r="AU2012" i="3"/>
  <c r="AU2018" i="3"/>
  <c r="AO2019" i="3"/>
  <c r="AU2023" i="3"/>
  <c r="AS2025" i="3"/>
  <c r="AT2025" i="3" s="1"/>
  <c r="AU2028" i="3"/>
  <c r="AS2035" i="3"/>
  <c r="AT2035" i="3" s="1"/>
  <c r="AH2038" i="3"/>
  <c r="AM2048" i="3"/>
  <c r="AU2049" i="3"/>
  <c r="AO2050" i="3"/>
  <c r="AM2055" i="3"/>
  <c r="AM2061" i="3"/>
  <c r="AO2065" i="3"/>
  <c r="AH2068" i="3"/>
  <c r="AU2072" i="3"/>
  <c r="AO2078" i="3"/>
  <c r="AH2082" i="3"/>
  <c r="AH2083" i="3"/>
  <c r="AU2087" i="3"/>
  <c r="AO2092" i="3"/>
  <c r="AO2093" i="3"/>
  <c r="AH2104" i="3"/>
  <c r="AH2115" i="3"/>
  <c r="AM2116" i="3"/>
  <c r="AU2120" i="3"/>
  <c r="AU2122" i="3"/>
  <c r="AU2125" i="3"/>
  <c r="AM2126" i="3"/>
  <c r="AU2129" i="3"/>
  <c r="AS2139" i="3"/>
  <c r="AT2139" i="3" s="1"/>
  <c r="AU2140" i="3"/>
  <c r="AO2141" i="3"/>
  <c r="AO2142" i="3"/>
  <c r="AS2144" i="3"/>
  <c r="AT2144" i="3" s="1"/>
  <c r="AS2146" i="3"/>
  <c r="AT2146" i="3" s="1"/>
  <c r="AO2149" i="3"/>
  <c r="AH2160" i="3"/>
  <c r="AH2173" i="3"/>
  <c r="AM2174" i="3"/>
  <c r="AM2177" i="3"/>
  <c r="AU2179" i="3"/>
  <c r="AO2198" i="3"/>
  <c r="AO2210" i="3"/>
  <c r="AS2217" i="3"/>
  <c r="AT2217" i="3" s="1"/>
  <c r="AM2229" i="3"/>
  <c r="AO2233" i="3"/>
  <c r="AO2244" i="3"/>
  <c r="AU2255" i="3"/>
  <c r="AM2263" i="3"/>
  <c r="AO2263" i="3"/>
  <c r="AH2269" i="3"/>
  <c r="AS2270" i="3"/>
  <c r="AT2270" i="3" s="1"/>
  <c r="AU2298" i="3"/>
  <c r="AM2303" i="3"/>
  <c r="AO2303" i="3"/>
  <c r="AU2304" i="3"/>
  <c r="AH2309" i="3"/>
  <c r="AO2318" i="3"/>
  <c r="AM2321" i="3"/>
  <c r="AO2325" i="3"/>
  <c r="AO2328" i="3"/>
  <c r="AM2329" i="3"/>
  <c r="AO2329" i="3"/>
  <c r="AO2367" i="3"/>
  <c r="AH2382" i="3"/>
  <c r="AH2425" i="3"/>
  <c r="AM2430" i="3"/>
  <c r="AH2469" i="3"/>
  <c r="AO2770" i="3"/>
  <c r="AM2770" i="3"/>
  <c r="AU1837" i="3"/>
  <c r="AU1842" i="3"/>
  <c r="AU1849" i="3"/>
  <c r="AU1857" i="3"/>
  <c r="AU1865" i="3"/>
  <c r="AU1872" i="3"/>
  <c r="AU1879" i="3"/>
  <c r="AU1886" i="3"/>
  <c r="AU1894" i="3"/>
  <c r="AU1902" i="3"/>
  <c r="AU1916" i="3"/>
  <c r="AU1924" i="3"/>
  <c r="AU1931" i="3"/>
  <c r="AU1944" i="3"/>
  <c r="AU1952" i="3"/>
  <c r="AO1972" i="3"/>
  <c r="AU1975" i="3"/>
  <c r="AO1980" i="3"/>
  <c r="AO2002" i="3"/>
  <c r="AO2015" i="3"/>
  <c r="AU2034" i="3"/>
  <c r="AO2058" i="3"/>
  <c r="AU2075" i="3"/>
  <c r="AU2089" i="3"/>
  <c r="AO2097" i="3"/>
  <c r="AO2100" i="3"/>
  <c r="AU2128" i="3"/>
  <c r="AU2130" i="3"/>
  <c r="AU2132" i="3"/>
  <c r="AU2136" i="3"/>
  <c r="AO2146" i="3"/>
  <c r="AO2148" i="3"/>
  <c r="AO2154" i="3"/>
  <c r="AO2157" i="3"/>
  <c r="AO2183" i="3"/>
  <c r="AO2188" i="3"/>
  <c r="AO2197" i="3"/>
  <c r="AO2201" i="3"/>
  <c r="AM2201" i="3"/>
  <c r="AM2239" i="3"/>
  <c r="AU2239" i="3"/>
  <c r="AO2239" i="3"/>
  <c r="AO2276" i="3"/>
  <c r="AO2287" i="3"/>
  <c r="AO2293" i="3"/>
  <c r="AM2311" i="3"/>
  <c r="AO2311" i="3"/>
  <c r="AO2327" i="3"/>
  <c r="AM2327" i="3"/>
  <c r="AM2340" i="3"/>
  <c r="AU2340" i="3"/>
  <c r="AO2354" i="3"/>
  <c r="AM2377" i="3"/>
  <c r="AU2377" i="3"/>
  <c r="AM2421" i="3"/>
  <c r="AU2421" i="3"/>
  <c r="AO2441" i="3"/>
  <c r="AM2465" i="3"/>
  <c r="AU2465" i="3"/>
  <c r="AO2540" i="3"/>
  <c r="AM2540" i="3"/>
  <c r="AU2540" i="3"/>
  <c r="AU1957" i="3"/>
  <c r="AM1962" i="3"/>
  <c r="AH1969" i="3"/>
  <c r="AM1971" i="3"/>
  <c r="AS1976" i="3"/>
  <c r="AT1976" i="3" s="1"/>
  <c r="AU1987" i="3"/>
  <c r="AH1998" i="3"/>
  <c r="AM2007" i="3"/>
  <c r="AO2009" i="3"/>
  <c r="AM2013" i="3"/>
  <c r="AO2021" i="3"/>
  <c r="AH2024" i="3"/>
  <c r="AS2031" i="3"/>
  <c r="AT2031" i="3" s="1"/>
  <c r="AU2035" i="3"/>
  <c r="AS2037" i="3"/>
  <c r="AT2037" i="3" s="1"/>
  <c r="AU2042" i="3"/>
  <c r="AH2054" i="3"/>
  <c r="AM2064" i="3"/>
  <c r="AS2067" i="3"/>
  <c r="AT2067" i="3" s="1"/>
  <c r="AM2077" i="3"/>
  <c r="AS2081" i="3"/>
  <c r="AT2081" i="3" s="1"/>
  <c r="AO2083" i="3"/>
  <c r="AO2096" i="3"/>
  <c r="AO2098" i="3"/>
  <c r="AO2104" i="3"/>
  <c r="AO2107" i="3"/>
  <c r="AH2131" i="3"/>
  <c r="AU2143" i="3"/>
  <c r="AO2152" i="3"/>
  <c r="AS2153" i="3"/>
  <c r="AT2153" i="3" s="1"/>
  <c r="AO2155" i="3"/>
  <c r="AO2156" i="3"/>
  <c r="AO2160" i="3"/>
  <c r="AO2163" i="3"/>
  <c r="AO2181" i="3"/>
  <c r="AO2191" i="3"/>
  <c r="AO2204" i="3"/>
  <c r="AO2216" i="3"/>
  <c r="AO2222" i="3"/>
  <c r="AU2227" i="3"/>
  <c r="AH2228" i="3"/>
  <c r="AM2234" i="3"/>
  <c r="AO2234" i="3"/>
  <c r="AS2240" i="3"/>
  <c r="AT2240" i="3" s="1"/>
  <c r="AU2272" i="3"/>
  <c r="AU2278" i="3"/>
  <c r="AO2285" i="3"/>
  <c r="AU2344" i="3"/>
  <c r="AM2344" i="3"/>
  <c r="AO2382" i="3"/>
  <c r="AH2397" i="3"/>
  <c r="AH2448" i="3"/>
  <c r="AO2448" i="3"/>
  <c r="AO2469" i="3"/>
  <c r="AO2472" i="3"/>
  <c r="AH2485" i="3"/>
  <c r="AM2539" i="3"/>
  <c r="AS2546" i="3"/>
  <c r="AT2546" i="3" s="1"/>
  <c r="AM2564" i="3"/>
  <c r="AU2564" i="3"/>
  <c r="AU2568" i="3"/>
  <c r="AM2578" i="3"/>
  <c r="AU2578" i="3"/>
  <c r="AS2591" i="3"/>
  <c r="AT2591" i="3" s="1"/>
  <c r="AO2636" i="3"/>
  <c r="AM2636" i="3"/>
  <c r="AU2636" i="3"/>
  <c r="AH2735" i="3"/>
  <c r="AU3090" i="3"/>
  <c r="AS3136" i="3"/>
  <c r="AT3136" i="3" s="1"/>
  <c r="AU3140" i="3"/>
  <c r="AH2183" i="3"/>
  <c r="AM2184" i="3"/>
  <c r="AO2185" i="3"/>
  <c r="AH2187" i="3"/>
  <c r="AO2187" i="3"/>
  <c r="AM2202" i="3"/>
  <c r="AU2203" i="3"/>
  <c r="AO2206" i="3"/>
  <c r="AO2212" i="3"/>
  <c r="AU2215" i="3"/>
  <c r="AM2216" i="3"/>
  <c r="AU2217" i="3"/>
  <c r="AU2218" i="3"/>
  <c r="AO2227" i="3"/>
  <c r="AU2229" i="3"/>
  <c r="AM2230" i="3"/>
  <c r="AU2231" i="3"/>
  <c r="AU2232" i="3"/>
  <c r="AO2235" i="3"/>
  <c r="AO2241" i="3"/>
  <c r="AM2244" i="3"/>
  <c r="AU2245" i="3"/>
  <c r="AU2246" i="3"/>
  <c r="AO2249" i="3"/>
  <c r="AO2255" i="3"/>
  <c r="AU2258" i="3"/>
  <c r="AM2259" i="3"/>
  <c r="AU2260" i="3"/>
  <c r="AU2261" i="3"/>
  <c r="AO2264" i="3"/>
  <c r="AM2273" i="3"/>
  <c r="AU2274" i="3"/>
  <c r="AU2275" i="3"/>
  <c r="AO2278" i="3"/>
  <c r="AO2283" i="3"/>
  <c r="AU2286" i="3"/>
  <c r="AM2287" i="3"/>
  <c r="AU2288" i="3"/>
  <c r="AU2289" i="3"/>
  <c r="AO2298" i="3"/>
  <c r="AU2299" i="3"/>
  <c r="AO2304" i="3"/>
  <c r="AS2310" i="3"/>
  <c r="AT2310" i="3" s="1"/>
  <c r="AS2315" i="3"/>
  <c r="AT2315" i="3" s="1"/>
  <c r="AO2316" i="3"/>
  <c r="AO2317" i="3"/>
  <c r="AO2319" i="3"/>
  <c r="AS2319" i="3"/>
  <c r="AT2319" i="3" s="1"/>
  <c r="AM2328" i="3"/>
  <c r="AM2332" i="3"/>
  <c r="AU2334" i="3"/>
  <c r="AM2338" i="3"/>
  <c r="AO2339" i="3"/>
  <c r="AU2341" i="3"/>
  <c r="AS2352" i="3"/>
  <c r="AT2352" i="3" s="1"/>
  <c r="AS2355" i="3"/>
  <c r="AT2355" i="3" s="1"/>
  <c r="AO2356" i="3"/>
  <c r="AO2357" i="3"/>
  <c r="AM2360" i="3"/>
  <c r="AS2368" i="3"/>
  <c r="AT2368" i="3" s="1"/>
  <c r="AS2371" i="3"/>
  <c r="AT2371" i="3" s="1"/>
  <c r="AO2372" i="3"/>
  <c r="AO2373" i="3"/>
  <c r="AM2375" i="3"/>
  <c r="AS2385" i="3"/>
  <c r="AT2385" i="3" s="1"/>
  <c r="AO2386" i="3"/>
  <c r="AO2387" i="3"/>
  <c r="AM2390" i="3"/>
  <c r="AS2398" i="3"/>
  <c r="AT2398" i="3" s="1"/>
  <c r="AS2400" i="3"/>
  <c r="AT2400" i="3" s="1"/>
  <c r="AO2402" i="3"/>
  <c r="AS2411" i="3"/>
  <c r="AT2411" i="3" s="1"/>
  <c r="AS2414" i="3"/>
  <c r="AT2414" i="3" s="1"/>
  <c r="AO2415" i="3"/>
  <c r="AO2416" i="3"/>
  <c r="AM2419" i="3"/>
  <c r="AS2426" i="3"/>
  <c r="AT2426" i="3" s="1"/>
  <c r="AS2428" i="3"/>
  <c r="AT2428" i="3" s="1"/>
  <c r="AO2429" i="3"/>
  <c r="AO2430" i="3"/>
  <c r="AM2433" i="3"/>
  <c r="AS2439" i="3"/>
  <c r="AT2439" i="3" s="1"/>
  <c r="AS2442" i="3"/>
  <c r="AT2442" i="3" s="1"/>
  <c r="AO2443" i="3"/>
  <c r="AO2444" i="3"/>
  <c r="AM2447" i="3"/>
  <c r="AS2455" i="3"/>
  <c r="AT2455" i="3" s="1"/>
  <c r="AS2458" i="3"/>
  <c r="AT2458" i="3" s="1"/>
  <c r="AO2460" i="3"/>
  <c r="AM2463" i="3"/>
  <c r="AS2470" i="3"/>
  <c r="AT2470" i="3" s="1"/>
  <c r="AS2473" i="3"/>
  <c r="AT2473" i="3" s="1"/>
  <c r="AO2474" i="3"/>
  <c r="AO2475" i="3"/>
  <c r="AM2478" i="3"/>
  <c r="AS2486" i="3"/>
  <c r="AT2486" i="3" s="1"/>
  <c r="AO2498" i="3"/>
  <c r="AM2498" i="3"/>
  <c r="AO2513" i="3"/>
  <c r="AM2513" i="3"/>
  <c r="AM2525" i="3"/>
  <c r="AS2531" i="3"/>
  <c r="AT2531" i="3" s="1"/>
  <c r="AS2545" i="3"/>
  <c r="AT2545" i="3" s="1"/>
  <c r="AM2549" i="3"/>
  <c r="AU2549" i="3"/>
  <c r="AU2554" i="3"/>
  <c r="AU2583" i="3"/>
  <c r="AM2594" i="3"/>
  <c r="AU2594" i="3"/>
  <c r="AH2611" i="3"/>
  <c r="AO2631" i="3"/>
  <c r="AH2654" i="3"/>
  <c r="AS2673" i="3"/>
  <c r="AT2673" i="3" s="1"/>
  <c r="AO2689" i="3"/>
  <c r="AO2691" i="3"/>
  <c r="AM2691" i="3"/>
  <c r="AU2691" i="3"/>
  <c r="AO2730" i="3"/>
  <c r="AO2755" i="3"/>
  <c r="AH2764" i="3"/>
  <c r="AM2853" i="3"/>
  <c r="AU2853" i="3"/>
  <c r="AS2881" i="3"/>
  <c r="AT2881" i="3" s="1"/>
  <c r="AU1993" i="3"/>
  <c r="AU2000" i="3"/>
  <c r="AU2007" i="3"/>
  <c r="AU2014" i="3"/>
  <c r="AU2020" i="3"/>
  <c r="AU2032" i="3"/>
  <c r="AU2040" i="3"/>
  <c r="AU2048" i="3"/>
  <c r="AU2056" i="3"/>
  <c r="AU2064" i="3"/>
  <c r="AU2069" i="3"/>
  <c r="AU2077" i="3"/>
  <c r="AU2084" i="3"/>
  <c r="AU2091" i="3"/>
  <c r="AU2098" i="3"/>
  <c r="AU2105" i="3"/>
  <c r="AU2112" i="3"/>
  <c r="AU2119" i="3"/>
  <c r="AU2127" i="3"/>
  <c r="AU2134" i="3"/>
  <c r="AU2141" i="3"/>
  <c r="AU2155" i="3"/>
  <c r="AU2161" i="3"/>
  <c r="AU2169" i="3"/>
  <c r="AU2177" i="3"/>
  <c r="AO2178" i="3"/>
  <c r="AU2181" i="3"/>
  <c r="AS2182" i="3"/>
  <c r="AT2182" i="3" s="1"/>
  <c r="AM2191" i="3"/>
  <c r="AU2192" i="3"/>
  <c r="AH2201" i="3"/>
  <c r="AM2204" i="3"/>
  <c r="AU2205" i="3"/>
  <c r="AO2207" i="3"/>
  <c r="AS2207" i="3"/>
  <c r="AT2207" i="3" s="1"/>
  <c r="AM2219" i="3"/>
  <c r="AU2220" i="3"/>
  <c r="AS2221" i="3"/>
  <c r="AT2221" i="3" s="1"/>
  <c r="AH2230" i="3"/>
  <c r="AM2233" i="3"/>
  <c r="AU2234" i="3"/>
  <c r="AO2236" i="3"/>
  <c r="AS2236" i="3"/>
  <c r="AT2236" i="3" s="1"/>
  <c r="AH2244" i="3"/>
  <c r="AM2247" i="3"/>
  <c r="AU2248" i="3"/>
  <c r="AO2250" i="3"/>
  <c r="AS2250" i="3"/>
  <c r="AT2250" i="3" s="1"/>
  <c r="AH2259" i="3"/>
  <c r="AM2262" i="3"/>
  <c r="AU2263" i="3"/>
  <c r="AS2265" i="3"/>
  <c r="AT2265" i="3" s="1"/>
  <c r="AH2273" i="3"/>
  <c r="AM2276" i="3"/>
  <c r="AU2277" i="3"/>
  <c r="AO2279" i="3"/>
  <c r="AS2279" i="3"/>
  <c r="AT2279" i="3" s="1"/>
  <c r="AH2287" i="3"/>
  <c r="AM2290" i="3"/>
  <c r="AU2291" i="3"/>
  <c r="AS2292" i="3"/>
  <c r="AT2292" i="3" s="1"/>
  <c r="AM2302" i="3"/>
  <c r="AU2303" i="3"/>
  <c r="AO2305" i="3"/>
  <c r="AS2305" i="3"/>
  <c r="AT2305" i="3" s="1"/>
  <c r="AU2308" i="3"/>
  <c r="AU2311" i="3"/>
  <c r="AM2314" i="3"/>
  <c r="AM2318" i="3"/>
  <c r="AU2320" i="3"/>
  <c r="AM2324" i="3"/>
  <c r="AU2326" i="3"/>
  <c r="AO2336" i="3"/>
  <c r="AH2344" i="3"/>
  <c r="AS2351" i="3"/>
  <c r="AT2351" i="3" s="1"/>
  <c r="AM2354" i="3"/>
  <c r="AS2366" i="3"/>
  <c r="AT2366" i="3" s="1"/>
  <c r="AM2370" i="3"/>
  <c r="AS2381" i="3"/>
  <c r="AT2381" i="3" s="1"/>
  <c r="AM2384" i="3"/>
  <c r="AS2396" i="3"/>
  <c r="AT2396" i="3" s="1"/>
  <c r="AS2409" i="3"/>
  <c r="AT2409" i="3" s="1"/>
  <c r="AM2413" i="3"/>
  <c r="AM2427" i="3"/>
  <c r="AS2437" i="3"/>
  <c r="AT2437" i="3" s="1"/>
  <c r="AM2441" i="3"/>
  <c r="AS2453" i="3"/>
  <c r="AT2453" i="3" s="1"/>
  <c r="AM2457" i="3"/>
  <c r="AS2468" i="3"/>
  <c r="AT2468" i="3" s="1"/>
  <c r="AM2472" i="3"/>
  <c r="AS2484" i="3"/>
  <c r="AT2484" i="3" s="1"/>
  <c r="AM2490" i="3"/>
  <c r="AM2507" i="3"/>
  <c r="AU2507" i="3"/>
  <c r="AS2517" i="3"/>
  <c r="AT2517" i="3" s="1"/>
  <c r="AM2521" i="3"/>
  <c r="AU2521" i="3"/>
  <c r="AU2524" i="3"/>
  <c r="AU2553" i="3"/>
  <c r="AM2553" i="3"/>
  <c r="AS2558" i="3"/>
  <c r="AT2558" i="3" s="1"/>
  <c r="AO2563" i="3"/>
  <c r="AO2576" i="3"/>
  <c r="AU2582" i="3"/>
  <c r="AM2582" i="3"/>
  <c r="AS2587" i="3"/>
  <c r="AT2587" i="3" s="1"/>
  <c r="AO2607" i="3"/>
  <c r="AM2607" i="3"/>
  <c r="AU2607" i="3"/>
  <c r="AO2646" i="3"/>
  <c r="AH2670" i="3"/>
  <c r="AS2684" i="3"/>
  <c r="AT2684" i="3" s="1"/>
  <c r="AO2724" i="3"/>
  <c r="AS2726" i="3"/>
  <c r="AT2726" i="3" s="1"/>
  <c r="AO2822" i="3"/>
  <c r="AU2182" i="3"/>
  <c r="AS2186" i="3"/>
  <c r="AT2186" i="3" s="1"/>
  <c r="AH2190" i="3"/>
  <c r="AU2199" i="3"/>
  <c r="AH2202" i="3"/>
  <c r="AU2209" i="3"/>
  <c r="AS2210" i="3"/>
  <c r="AT2210" i="3" s="1"/>
  <c r="AO2211" i="3"/>
  <c r="AH2215" i="3"/>
  <c r="AH2216" i="3"/>
  <c r="AU2223" i="3"/>
  <c r="AS2224" i="3"/>
  <c r="AT2224" i="3" s="1"/>
  <c r="AO2225" i="3"/>
  <c r="AO2226" i="3"/>
  <c r="AH2229" i="3"/>
  <c r="AU2238" i="3"/>
  <c r="AS2239" i="3"/>
  <c r="AT2239" i="3" s="1"/>
  <c r="AO2240" i="3"/>
  <c r="AU2252" i="3"/>
  <c r="AS2253" i="3"/>
  <c r="AT2253" i="3" s="1"/>
  <c r="AO2254" i="3"/>
  <c r="AH2258" i="3"/>
  <c r="AU2267" i="3"/>
  <c r="AS2268" i="3"/>
  <c r="AT2268" i="3" s="1"/>
  <c r="AO2269" i="3"/>
  <c r="AO2270" i="3"/>
  <c r="AU2280" i="3"/>
  <c r="AO2281" i="3"/>
  <c r="AO2282" i="3"/>
  <c r="AH2286" i="3"/>
  <c r="AU2294" i="3"/>
  <c r="AS2295" i="3"/>
  <c r="AT2295" i="3" s="1"/>
  <c r="AO2296" i="3"/>
  <c r="AO2297" i="3"/>
  <c r="AH2299" i="3"/>
  <c r="AM2307" i="3"/>
  <c r="AU2313" i="3"/>
  <c r="AM2317" i="3"/>
  <c r="AU2319" i="3"/>
  <c r="AM2320" i="3"/>
  <c r="AH2337" i="3"/>
  <c r="AO2347" i="3"/>
  <c r="AU2355" i="3"/>
  <c r="AH2359" i="3"/>
  <c r="AO2362" i="3"/>
  <c r="AU2371" i="3"/>
  <c r="AO2377" i="3"/>
  <c r="AU2385" i="3"/>
  <c r="AH2389" i="3"/>
  <c r="AO2392" i="3"/>
  <c r="AU2400" i="3"/>
  <c r="AH2403" i="3"/>
  <c r="AO2405" i="3"/>
  <c r="AU2414" i="3"/>
  <c r="AH2418" i="3"/>
  <c r="AO2421" i="3"/>
  <c r="AU2428" i="3"/>
  <c r="AH2432" i="3"/>
  <c r="AO2434" i="3"/>
  <c r="AU2442" i="3"/>
  <c r="AH2446" i="3"/>
  <c r="AO2449" i="3"/>
  <c r="AU2458" i="3"/>
  <c r="AH2462" i="3"/>
  <c r="AO2465" i="3"/>
  <c r="AU2473" i="3"/>
  <c r="AH2477" i="3"/>
  <c r="AO2480" i="3"/>
  <c r="AU2538" i="3"/>
  <c r="AM2538" i="3"/>
  <c r="AO2547" i="3"/>
  <c r="AO2592" i="3"/>
  <c r="AO2642" i="3"/>
  <c r="AO2704" i="3"/>
  <c r="AM2704" i="3"/>
  <c r="AU2704" i="3"/>
  <c r="AO2742" i="3"/>
  <c r="AM2810" i="3"/>
  <c r="AU2810" i="3"/>
  <c r="AM2825" i="3"/>
  <c r="AO2825" i="3"/>
  <c r="AO2213" i="3"/>
  <c r="AO2228" i="3"/>
  <c r="AO2242" i="3"/>
  <c r="AO2256" i="3"/>
  <c r="AO2271" i="3"/>
  <c r="AO2284" i="3"/>
  <c r="AU2306" i="3"/>
  <c r="AO2340" i="3"/>
  <c r="AO2344" i="3"/>
  <c r="AO2345" i="3"/>
  <c r="AO2349" i="3"/>
  <c r="AO2353" i="3"/>
  <c r="AO2364" i="3"/>
  <c r="AO2369" i="3"/>
  <c r="AO2379" i="3"/>
  <c r="AO2383" i="3"/>
  <c r="AO2394" i="3"/>
  <c r="AO2399" i="3"/>
  <c r="AO2407" i="3"/>
  <c r="AO2440" i="3"/>
  <c r="AO2451" i="3"/>
  <c r="AO2471" i="3"/>
  <c r="AO2482" i="3"/>
  <c r="AO2532" i="3"/>
  <c r="AO2570" i="3"/>
  <c r="AM2570" i="3"/>
  <c r="AO2619" i="3"/>
  <c r="AO2665" i="3"/>
  <c r="AM2665" i="3"/>
  <c r="AU2665" i="3"/>
  <c r="AO2697" i="3"/>
  <c r="AS2699" i="3"/>
  <c r="AT2699" i="3" s="1"/>
  <c r="AO2740" i="3"/>
  <c r="AO2744" i="3"/>
  <c r="AM2744" i="3"/>
  <c r="AU2744" i="3"/>
  <c r="AM2799" i="3"/>
  <c r="AO2799" i="3"/>
  <c r="AS2804" i="3"/>
  <c r="AT2804" i="3" s="1"/>
  <c r="AO2184" i="3"/>
  <c r="AU2186" i="3"/>
  <c r="AO2190" i="3"/>
  <c r="AU2207" i="3"/>
  <c r="AU2221" i="3"/>
  <c r="AU2236" i="3"/>
  <c r="AU2250" i="3"/>
  <c r="AU2265" i="3"/>
  <c r="AU2279" i="3"/>
  <c r="AU2292" i="3"/>
  <c r="AU2305" i="3"/>
  <c r="AO2332" i="3"/>
  <c r="AO2337" i="3"/>
  <c r="AO2338" i="3"/>
  <c r="AO2341" i="3"/>
  <c r="AO2359" i="3"/>
  <c r="AO2360" i="3"/>
  <c r="AO2375" i="3"/>
  <c r="AO2389" i="3"/>
  <c r="AO2390" i="3"/>
  <c r="AO2403" i="3"/>
  <c r="AO2418" i="3"/>
  <c r="AO2419" i="3"/>
  <c r="AO2433" i="3"/>
  <c r="AO2446" i="3"/>
  <c r="AO2447" i="3"/>
  <c r="AO2463" i="3"/>
  <c r="AO2478" i="3"/>
  <c r="AO2487" i="3"/>
  <c r="AU2495" i="3"/>
  <c r="AM2495" i="3"/>
  <c r="AO2556" i="3"/>
  <c r="AM2556" i="3"/>
  <c r="AO2585" i="3"/>
  <c r="AM2585" i="3"/>
  <c r="AH2640" i="3"/>
  <c r="AO2660" i="3"/>
  <c r="AO2716" i="3"/>
  <c r="AO2737" i="3"/>
  <c r="AO2775" i="3"/>
  <c r="AM2780" i="3"/>
  <c r="AU2780" i="3"/>
  <c r="AM2798" i="3"/>
  <c r="AU2307" i="3"/>
  <c r="AU2314" i="3"/>
  <c r="AU2321" i="3"/>
  <c r="AU2328" i="3"/>
  <c r="AU2335" i="3"/>
  <c r="AU2342" i="3"/>
  <c r="AU2350" i="3"/>
  <c r="AU2357" i="3"/>
  <c r="AU2365" i="3"/>
  <c r="AU2373" i="3"/>
  <c r="AU2380" i="3"/>
  <c r="AU2387" i="3"/>
  <c r="AU2395" i="3"/>
  <c r="AU2402" i="3"/>
  <c r="AU2408" i="3"/>
  <c r="AU2416" i="3"/>
  <c r="AU2424" i="3"/>
  <c r="AU2430" i="3"/>
  <c r="AU2436" i="3"/>
  <c r="AU2444" i="3"/>
  <c r="AU2452" i="3"/>
  <c r="AU2460" i="3"/>
  <c r="AU2467" i="3"/>
  <c r="AU2475" i="3"/>
  <c r="AU2483" i="3"/>
  <c r="AH2488" i="3"/>
  <c r="AU2490" i="3"/>
  <c r="AO2491" i="3"/>
  <c r="AS2491" i="3"/>
  <c r="AT2491" i="3" s="1"/>
  <c r="AM2497" i="3"/>
  <c r="AO2503" i="3"/>
  <c r="AS2503" i="3"/>
  <c r="AT2503" i="3" s="1"/>
  <c r="AH2508" i="3"/>
  <c r="AH2509" i="3"/>
  <c r="AU2512" i="3"/>
  <c r="AO2517" i="3"/>
  <c r="AH2522" i="3"/>
  <c r="AO2522" i="3"/>
  <c r="AH2523" i="3"/>
  <c r="AU2525" i="3"/>
  <c r="AO2530" i="3"/>
  <c r="AS2530" i="3"/>
  <c r="AT2530" i="3" s="1"/>
  <c r="AH2535" i="3"/>
  <c r="AO2535" i="3"/>
  <c r="AH2536" i="3"/>
  <c r="AU2539" i="3"/>
  <c r="AO2545" i="3"/>
  <c r="AH2550" i="3"/>
  <c r="AO2550" i="3"/>
  <c r="AH2551" i="3"/>
  <c r="AU2555" i="3"/>
  <c r="AO2561" i="3"/>
  <c r="AS2561" i="3"/>
  <c r="AT2561" i="3" s="1"/>
  <c r="AH2565" i="3"/>
  <c r="AU2569" i="3"/>
  <c r="AO2574" i="3"/>
  <c r="AS2574" i="3"/>
  <c r="AT2574" i="3" s="1"/>
  <c r="AH2579" i="3"/>
  <c r="AO2579" i="3"/>
  <c r="AH2580" i="3"/>
  <c r="AM2584" i="3"/>
  <c r="AO2590" i="3"/>
  <c r="AS2590" i="3"/>
  <c r="AT2590" i="3" s="1"/>
  <c r="AH2595" i="3"/>
  <c r="AH2596" i="3"/>
  <c r="AM2631" i="3"/>
  <c r="AM2646" i="3"/>
  <c r="AM2660" i="3"/>
  <c r="AM2675" i="3"/>
  <c r="AM2686" i="3"/>
  <c r="AM2701" i="3"/>
  <c r="AM2713" i="3"/>
  <c r="AM2728" i="3"/>
  <c r="AM2740" i="3"/>
  <c r="AM2755" i="3"/>
  <c r="AU2770" i="3"/>
  <c r="AM2774" i="3"/>
  <c r="AU2786" i="3"/>
  <c r="AM2796" i="3"/>
  <c r="AO2796" i="3"/>
  <c r="AM2809" i="3"/>
  <c r="AU2809" i="3"/>
  <c r="AU2816" i="3"/>
  <c r="AU2825" i="3"/>
  <c r="AM2922" i="3"/>
  <c r="AO2922" i="3"/>
  <c r="AU2922" i="3"/>
  <c r="AU2191" i="3"/>
  <c r="AU2204" i="3"/>
  <c r="AU2211" i="3"/>
  <c r="AU2219" i="3"/>
  <c r="AU2226" i="3"/>
  <c r="AU2233" i="3"/>
  <c r="AU2240" i="3"/>
  <c r="AU2247" i="3"/>
  <c r="AU2254" i="3"/>
  <c r="AU2262" i="3"/>
  <c r="AU2270" i="3"/>
  <c r="AU2276" i="3"/>
  <c r="AU2282" i="3"/>
  <c r="AU2290" i="3"/>
  <c r="AU2297" i="3"/>
  <c r="AU2302" i="3"/>
  <c r="AU2310" i="3"/>
  <c r="AU2317" i="3"/>
  <c r="AU2324" i="3"/>
  <c r="AU2331" i="3"/>
  <c r="AU2338" i="3"/>
  <c r="AU2345" i="3"/>
  <c r="AU2352" i="3"/>
  <c r="AU2360" i="3"/>
  <c r="AU2368" i="3"/>
  <c r="AU2375" i="3"/>
  <c r="AU2390" i="3"/>
  <c r="AU2398" i="3"/>
  <c r="AU2411" i="3"/>
  <c r="AU2419" i="3"/>
  <c r="AU2426" i="3"/>
  <c r="AU2433" i="3"/>
  <c r="AU2439" i="3"/>
  <c r="AU2447" i="3"/>
  <c r="AU2455" i="3"/>
  <c r="AU2463" i="3"/>
  <c r="AU2470" i="3"/>
  <c r="AU2478" i="3"/>
  <c r="AU2486" i="3"/>
  <c r="AU2491" i="3"/>
  <c r="AS2492" i="3"/>
  <c r="AT2492" i="3" s="1"/>
  <c r="AH2498" i="3"/>
  <c r="AU2500" i="3"/>
  <c r="AO2501" i="3"/>
  <c r="AM2501" i="3"/>
  <c r="AU2503" i="3"/>
  <c r="AS2505" i="3"/>
  <c r="AT2505" i="3" s="1"/>
  <c r="AH2513" i="3"/>
  <c r="AO2515" i="3"/>
  <c r="AM2515" i="3"/>
  <c r="AU2517" i="3"/>
  <c r="AS2519" i="3"/>
  <c r="AT2519" i="3" s="1"/>
  <c r="AU2527" i="3"/>
  <c r="AO2528" i="3"/>
  <c r="AM2528" i="3"/>
  <c r="AU2530" i="3"/>
  <c r="AS2532" i="3"/>
  <c r="AT2532" i="3" s="1"/>
  <c r="AH2540" i="3"/>
  <c r="AU2542" i="3"/>
  <c r="AO2543" i="3"/>
  <c r="AM2543" i="3"/>
  <c r="AU2545" i="3"/>
  <c r="AS2547" i="3"/>
  <c r="AT2547" i="3" s="1"/>
  <c r="AH2556" i="3"/>
  <c r="AU2558" i="3"/>
  <c r="AO2559" i="3"/>
  <c r="AM2559" i="3"/>
  <c r="AU2561" i="3"/>
  <c r="AS2563" i="3"/>
  <c r="AT2563" i="3" s="1"/>
  <c r="AH2570" i="3"/>
  <c r="AU2572" i="3"/>
  <c r="AO2573" i="3"/>
  <c r="AM2573" i="3"/>
  <c r="AU2574" i="3"/>
  <c r="AS2576" i="3"/>
  <c r="AT2576" i="3" s="1"/>
  <c r="AH2585" i="3"/>
  <c r="AU2587" i="3"/>
  <c r="AO2588" i="3"/>
  <c r="AM2588" i="3"/>
  <c r="AU2590" i="3"/>
  <c r="AS2592" i="3"/>
  <c r="AT2592" i="3" s="1"/>
  <c r="AS2600" i="3"/>
  <c r="AT2600" i="3" s="1"/>
  <c r="AM2605" i="3"/>
  <c r="AH2609" i="3"/>
  <c r="AS2612" i="3"/>
  <c r="AT2612" i="3" s="1"/>
  <c r="AM2618" i="3"/>
  <c r="AM2619" i="3"/>
  <c r="AH2622" i="3"/>
  <c r="AS2626" i="3"/>
  <c r="AT2626" i="3" s="1"/>
  <c r="AU2631" i="3"/>
  <c r="AM2633" i="3"/>
  <c r="AM2634" i="3"/>
  <c r="AH2638" i="3"/>
  <c r="AS2641" i="3"/>
  <c r="AT2641" i="3" s="1"/>
  <c r="AU2646" i="3"/>
  <c r="AM2648" i="3"/>
  <c r="AM2649" i="3"/>
  <c r="AH2652" i="3"/>
  <c r="AS2655" i="3"/>
  <c r="AT2655" i="3" s="1"/>
  <c r="AU2660" i="3"/>
  <c r="AU2661" i="3"/>
  <c r="AM2662" i="3"/>
  <c r="AM2663" i="3"/>
  <c r="AH2667" i="3"/>
  <c r="AS2671" i="3"/>
  <c r="AT2671" i="3" s="1"/>
  <c r="AU2675" i="3"/>
  <c r="AU2676" i="3"/>
  <c r="AH2679" i="3"/>
  <c r="AS2682" i="3"/>
  <c r="AT2682" i="3" s="1"/>
  <c r="AU2686" i="3"/>
  <c r="AM2688" i="3"/>
  <c r="AM2689" i="3"/>
  <c r="AH2693" i="3"/>
  <c r="AS2696" i="3"/>
  <c r="AT2696" i="3" s="1"/>
  <c r="AU2701" i="3"/>
  <c r="AU2702" i="3"/>
  <c r="AM2703" i="3"/>
  <c r="AH2706" i="3"/>
  <c r="AS2710" i="3"/>
  <c r="AT2710" i="3" s="1"/>
  <c r="AU2713" i="3"/>
  <c r="AM2715" i="3"/>
  <c r="AM2716" i="3"/>
  <c r="AH2719" i="3"/>
  <c r="AS2723" i="3"/>
  <c r="AT2723" i="3" s="1"/>
  <c r="AU2728" i="3"/>
  <c r="AM2729" i="3"/>
  <c r="AM2730" i="3"/>
  <c r="AS2736" i="3"/>
  <c r="AT2736" i="3" s="1"/>
  <c r="AU2740" i="3"/>
  <c r="AM2742" i="3"/>
  <c r="AH2746" i="3"/>
  <c r="AS2750" i="3"/>
  <c r="AT2750" i="3" s="1"/>
  <c r="AS2758" i="3"/>
  <c r="AT2758" i="3" s="1"/>
  <c r="AM2760" i="3"/>
  <c r="AS2790" i="3"/>
  <c r="AT2790" i="3" s="1"/>
  <c r="AU2790" i="3"/>
  <c r="AU2796" i="3"/>
  <c r="AS2820" i="3"/>
  <c r="AT2820" i="3" s="1"/>
  <c r="AU2820" i="3"/>
  <c r="AS2829" i="3"/>
  <c r="AT2829" i="3" s="1"/>
  <c r="AS2837" i="3"/>
  <c r="AT2837" i="3" s="1"/>
  <c r="AH2876" i="3"/>
  <c r="AS2487" i="3"/>
  <c r="AT2487" i="3" s="1"/>
  <c r="AO2488" i="3"/>
  <c r="AU2493" i="3"/>
  <c r="AH2496" i="3"/>
  <c r="AM2499" i="3"/>
  <c r="AM2502" i="3"/>
  <c r="AS2507" i="3"/>
  <c r="AT2507" i="3" s="1"/>
  <c r="AH2511" i="3"/>
  <c r="AM2514" i="3"/>
  <c r="AM2516" i="3"/>
  <c r="AS2521" i="3"/>
  <c r="AT2521" i="3" s="1"/>
  <c r="AH2524" i="3"/>
  <c r="AM2526" i="3"/>
  <c r="AM2529" i="3"/>
  <c r="AS2534" i="3"/>
  <c r="AT2534" i="3" s="1"/>
  <c r="AM2541" i="3"/>
  <c r="AM2544" i="3"/>
  <c r="AS2549" i="3"/>
  <c r="AT2549" i="3" s="1"/>
  <c r="AH2554" i="3"/>
  <c r="AM2557" i="3"/>
  <c r="AM2560" i="3"/>
  <c r="AS2564" i="3"/>
  <c r="AT2564" i="3" s="1"/>
  <c r="AH2568" i="3"/>
  <c r="AM2571" i="3"/>
  <c r="AS2578" i="3"/>
  <c r="AT2578" i="3" s="1"/>
  <c r="AH2583" i="3"/>
  <c r="AM2586" i="3"/>
  <c r="AM2589" i="3"/>
  <c r="AS2594" i="3"/>
  <c r="AT2594" i="3" s="1"/>
  <c r="AS2598" i="3"/>
  <c r="AT2598" i="3" s="1"/>
  <c r="AO2600" i="3"/>
  <c r="AO2606" i="3"/>
  <c r="AH2607" i="3"/>
  <c r="AO2610" i="3"/>
  <c r="AO2612" i="3"/>
  <c r="AO2623" i="3"/>
  <c r="AS2624" i="3"/>
  <c r="AT2624" i="3" s="1"/>
  <c r="AO2626" i="3"/>
  <c r="AO2635" i="3"/>
  <c r="AH2636" i="3"/>
  <c r="AS2639" i="3"/>
  <c r="AT2639" i="3" s="1"/>
  <c r="AO2641" i="3"/>
  <c r="AS2653" i="3"/>
  <c r="AT2653" i="3" s="1"/>
  <c r="AO2655" i="3"/>
  <c r="AO2664" i="3"/>
  <c r="AH2665" i="3"/>
  <c r="AO2668" i="3"/>
  <c r="AS2669" i="3"/>
  <c r="AT2669" i="3" s="1"/>
  <c r="AO2671" i="3"/>
  <c r="AO2677" i="3"/>
  <c r="AH2678" i="3"/>
  <c r="AO2680" i="3"/>
  <c r="AS2681" i="3"/>
  <c r="AT2681" i="3" s="1"/>
  <c r="AO2682" i="3"/>
  <c r="AO2690" i="3"/>
  <c r="AH2691" i="3"/>
  <c r="AO2694" i="3"/>
  <c r="AO2696" i="3"/>
  <c r="AH2704" i="3"/>
  <c r="AO2707" i="3"/>
  <c r="AS2708" i="3"/>
  <c r="AT2708" i="3" s="1"/>
  <c r="AO2710" i="3"/>
  <c r="AO2717" i="3"/>
  <c r="AO2720" i="3"/>
  <c r="AS2721" i="3"/>
  <c r="AT2721" i="3" s="1"/>
  <c r="AO2723" i="3"/>
  <c r="AO2731" i="3"/>
  <c r="AO2733" i="3"/>
  <c r="AS2734" i="3"/>
  <c r="AT2734" i="3" s="1"/>
  <c r="AO2736" i="3"/>
  <c r="AH2744" i="3"/>
  <c r="AO2747" i="3"/>
  <c r="AS2748" i="3"/>
  <c r="AT2748" i="3" s="1"/>
  <c r="AO2750" i="3"/>
  <c r="AO2758" i="3"/>
  <c r="AM2784" i="3"/>
  <c r="AO2784" i="3"/>
  <c r="AM2795" i="3"/>
  <c r="AU2795" i="3"/>
  <c r="AM2814" i="3"/>
  <c r="AO2814" i="3"/>
  <c r="AU2831" i="3"/>
  <c r="AM2908" i="3"/>
  <c r="AU2908" i="3"/>
  <c r="AO2908" i="3"/>
  <c r="AU2351" i="3"/>
  <c r="AU2358" i="3"/>
  <c r="AU2366" i="3"/>
  <c r="AU2374" i="3"/>
  <c r="AU2381" i="3"/>
  <c r="AU2388" i="3"/>
  <c r="AU2396" i="3"/>
  <c r="AU2409" i="3"/>
  <c r="AU2417" i="3"/>
  <c r="AU2431" i="3"/>
  <c r="AU2437" i="3"/>
  <c r="AU2445" i="3"/>
  <c r="AU2453" i="3"/>
  <c r="AU2461" i="3"/>
  <c r="AU2468" i="3"/>
  <c r="AU2476" i="3"/>
  <c r="AU2484" i="3"/>
  <c r="AU2504" i="3"/>
  <c r="AU2506" i="3"/>
  <c r="AO2507" i="3"/>
  <c r="AU2518" i="3"/>
  <c r="AU2520" i="3"/>
  <c r="AO2521" i="3"/>
  <c r="AU2531" i="3"/>
  <c r="AU2533" i="3"/>
  <c r="AO2534" i="3"/>
  <c r="AU2546" i="3"/>
  <c r="AU2548" i="3"/>
  <c r="AO2549" i="3"/>
  <c r="AU2562" i="3"/>
  <c r="AO2564" i="3"/>
  <c r="AU2575" i="3"/>
  <c r="AU2577" i="3"/>
  <c r="AO2578" i="3"/>
  <c r="AU2591" i="3"/>
  <c r="AU2593" i="3"/>
  <c r="AO2594" i="3"/>
  <c r="AO2601" i="3"/>
  <c r="AM2601" i="3"/>
  <c r="AO2614" i="3"/>
  <c r="AM2614" i="3"/>
  <c r="AO2628" i="3"/>
  <c r="AM2628" i="3"/>
  <c r="AO2643" i="3"/>
  <c r="AM2643" i="3"/>
  <c r="AO2657" i="3"/>
  <c r="AM2657" i="3"/>
  <c r="AO2672" i="3"/>
  <c r="AM2672" i="3"/>
  <c r="AO2698" i="3"/>
  <c r="AM2698" i="3"/>
  <c r="AO2711" i="3"/>
  <c r="AM2711" i="3"/>
  <c r="AO2725" i="3"/>
  <c r="AM2725" i="3"/>
  <c r="AO2738" i="3"/>
  <c r="AM2738" i="3"/>
  <c r="AO2752" i="3"/>
  <c r="AM2752" i="3"/>
  <c r="AU2767" i="3"/>
  <c r="AU2803" i="3"/>
  <c r="AU2850" i="3"/>
  <c r="AO2993" i="3"/>
  <c r="AU2494" i="3"/>
  <c r="AO2495" i="3"/>
  <c r="AS2495" i="3"/>
  <c r="AT2495" i="3" s="1"/>
  <c r="AO2496" i="3"/>
  <c r="AH2500" i="3"/>
  <c r="AU2505" i="3"/>
  <c r="AO2511" i="3"/>
  <c r="AU2519" i="3"/>
  <c r="AO2524" i="3"/>
  <c r="AH2527" i="3"/>
  <c r="AU2532" i="3"/>
  <c r="AO2538" i="3"/>
  <c r="AH2542" i="3"/>
  <c r="AU2547" i="3"/>
  <c r="AO2553" i="3"/>
  <c r="AO2554" i="3"/>
  <c r="AH2558" i="3"/>
  <c r="AU2563" i="3"/>
  <c r="AO2567" i="3"/>
  <c r="AO2568" i="3"/>
  <c r="AH2572" i="3"/>
  <c r="AU2576" i="3"/>
  <c r="AO2582" i="3"/>
  <c r="AO2583" i="3"/>
  <c r="AH2587" i="3"/>
  <c r="AM2610" i="3"/>
  <c r="AO2611" i="3"/>
  <c r="AM2623" i="3"/>
  <c r="AO2640" i="3"/>
  <c r="AO2654" i="3"/>
  <c r="AM2668" i="3"/>
  <c r="AO2670" i="3"/>
  <c r="AM2680" i="3"/>
  <c r="AM2694" i="3"/>
  <c r="AM2707" i="3"/>
  <c r="AM2720" i="3"/>
  <c r="AM2733" i="3"/>
  <c r="AO2735" i="3"/>
  <c r="AM2747" i="3"/>
  <c r="AO2749" i="3"/>
  <c r="AO2765" i="3"/>
  <c r="AM2765" i="3"/>
  <c r="AH2769" i="3"/>
  <c r="AM2793" i="3"/>
  <c r="AU2793" i="3"/>
  <c r="AM2811" i="3"/>
  <c r="AO2811" i="3"/>
  <c r="AM2942" i="3"/>
  <c r="AU2942" i="3"/>
  <c r="AO2493" i="3"/>
  <c r="AS2497" i="3"/>
  <c r="AT2497" i="3" s="1"/>
  <c r="AO2509" i="3"/>
  <c r="AM2509" i="3"/>
  <c r="AS2512" i="3"/>
  <c r="AT2512" i="3" s="1"/>
  <c r="AO2523" i="3"/>
  <c r="AM2523" i="3"/>
  <c r="AS2525" i="3"/>
  <c r="AT2525" i="3" s="1"/>
  <c r="AO2536" i="3"/>
  <c r="AM2536" i="3"/>
  <c r="AS2539" i="3"/>
  <c r="AT2539" i="3" s="1"/>
  <c r="AO2551" i="3"/>
  <c r="AM2551" i="3"/>
  <c r="AS2555" i="3"/>
  <c r="AT2555" i="3" s="1"/>
  <c r="AO2565" i="3"/>
  <c r="AM2565" i="3"/>
  <c r="AS2569" i="3"/>
  <c r="AT2569" i="3" s="1"/>
  <c r="AO2580" i="3"/>
  <c r="AM2580" i="3"/>
  <c r="AS2584" i="3"/>
  <c r="AT2584" i="3" s="1"/>
  <c r="AO2596" i="3"/>
  <c r="AM2596" i="3"/>
  <c r="AM2599" i="3"/>
  <c r="AM2600" i="3"/>
  <c r="AH2603" i="3"/>
  <c r="AU2610" i="3"/>
  <c r="AM2611" i="3"/>
  <c r="AM2612" i="3"/>
  <c r="AH2616" i="3"/>
  <c r="AS2619" i="3"/>
  <c r="AT2619" i="3" s="1"/>
  <c r="AU2623" i="3"/>
  <c r="AM2625" i="3"/>
  <c r="AM2626" i="3"/>
  <c r="AH2630" i="3"/>
  <c r="AS2634" i="3"/>
  <c r="AT2634" i="3" s="1"/>
  <c r="AM2640" i="3"/>
  <c r="AM2641" i="3"/>
  <c r="AH2645" i="3"/>
  <c r="AS2649" i="3"/>
  <c r="AT2649" i="3" s="1"/>
  <c r="AM2654" i="3"/>
  <c r="AM2655" i="3"/>
  <c r="AH2659" i="3"/>
  <c r="AS2663" i="3"/>
  <c r="AT2663" i="3" s="1"/>
  <c r="AU2668" i="3"/>
  <c r="AU2669" i="3"/>
  <c r="AM2670" i="3"/>
  <c r="AM2671" i="3"/>
  <c r="AH2674" i="3"/>
  <c r="AU2680" i="3"/>
  <c r="AU2681" i="3"/>
  <c r="AM2682" i="3"/>
  <c r="AH2685" i="3"/>
  <c r="AS2689" i="3"/>
  <c r="AT2689" i="3" s="1"/>
  <c r="AU2694" i="3"/>
  <c r="AM2695" i="3"/>
  <c r="AM2696" i="3"/>
  <c r="AH2700" i="3"/>
  <c r="AU2707" i="3"/>
  <c r="AM2709" i="3"/>
  <c r="AM2710" i="3"/>
  <c r="AH2712" i="3"/>
  <c r="AS2716" i="3"/>
  <c r="AT2716" i="3" s="1"/>
  <c r="AU2720" i="3"/>
  <c r="AM2722" i="3"/>
  <c r="AM2723" i="3"/>
  <c r="AH2727" i="3"/>
  <c r="AS2730" i="3"/>
  <c r="AT2730" i="3" s="1"/>
  <c r="AU2733" i="3"/>
  <c r="AM2735" i="3"/>
  <c r="AM2736" i="3"/>
  <c r="AH2739" i="3"/>
  <c r="AS2742" i="3"/>
  <c r="AT2742" i="3" s="1"/>
  <c r="AU2747" i="3"/>
  <c r="AM2749" i="3"/>
  <c r="AM2750" i="3"/>
  <c r="AH2754" i="3"/>
  <c r="AM2758" i="3"/>
  <c r="AS2759" i="3"/>
  <c r="AT2759" i="3" s="1"/>
  <c r="AU2764" i="3"/>
  <c r="AO2764" i="3"/>
  <c r="AM2781" i="3"/>
  <c r="AS2805" i="3"/>
  <c r="AT2805" i="3" s="1"/>
  <c r="AU2805" i="3"/>
  <c r="AU2811" i="3"/>
  <c r="AM2827" i="3"/>
  <c r="AO2827" i="3"/>
  <c r="AO2828" i="3"/>
  <c r="AO2842" i="3"/>
  <c r="AO2862" i="3"/>
  <c r="AU2895" i="3"/>
  <c r="AO2652" i="3"/>
  <c r="AO2659" i="3"/>
  <c r="AO2667" i="3"/>
  <c r="AO2674" i="3"/>
  <c r="AO2679" i="3"/>
  <c r="AO2685" i="3"/>
  <c r="AO2693" i="3"/>
  <c r="AO2700" i="3"/>
  <c r="AO2706" i="3"/>
  <c r="AO2712" i="3"/>
  <c r="AO2719" i="3"/>
  <c r="AO2727" i="3"/>
  <c r="AO2739" i="3"/>
  <c r="AO2746" i="3"/>
  <c r="AO2754" i="3"/>
  <c r="AU2755" i="3"/>
  <c r="AO2756" i="3"/>
  <c r="AU2758" i="3"/>
  <c r="AU2761" i="3"/>
  <c r="AM2766" i="3"/>
  <c r="AH2772" i="3"/>
  <c r="AS2776" i="3"/>
  <c r="AT2776" i="3" s="1"/>
  <c r="AH2779" i="3"/>
  <c r="AU2783" i="3"/>
  <c r="AU2785" i="3"/>
  <c r="AO2786" i="3"/>
  <c r="AS2787" i="3"/>
  <c r="AT2787" i="3" s="1"/>
  <c r="AU2798" i="3"/>
  <c r="AU2800" i="3"/>
  <c r="AO2801" i="3"/>
  <c r="AU2813" i="3"/>
  <c r="AU2815" i="3"/>
  <c r="AO2816" i="3"/>
  <c r="AU2826" i="3"/>
  <c r="AU2828" i="3"/>
  <c r="AO2829" i="3"/>
  <c r="AU2833" i="3"/>
  <c r="AU2836" i="3"/>
  <c r="AO2837" i="3"/>
  <c r="AM2842" i="3"/>
  <c r="AO2844" i="3"/>
  <c r="AM2847" i="3"/>
  <c r="AM2851" i="3"/>
  <c r="AH2855" i="3"/>
  <c r="AO2859" i="3"/>
  <c r="AM2862" i="3"/>
  <c r="AO2863" i="3"/>
  <c r="AM2866" i="3"/>
  <c r="AH2871" i="3"/>
  <c r="AO2873" i="3"/>
  <c r="AH2874" i="3"/>
  <c r="AS2877" i="3"/>
  <c r="AT2877" i="3" s="1"/>
  <c r="AO2883" i="3"/>
  <c r="AO2891" i="3"/>
  <c r="AU2917" i="3"/>
  <c r="AU2921" i="3"/>
  <c r="AO2921" i="3"/>
  <c r="AU2938" i="3"/>
  <c r="AS2945" i="3"/>
  <c r="AT2945" i="3" s="1"/>
  <c r="AS2969" i="3"/>
  <c r="AT2969" i="3" s="1"/>
  <c r="AH2981" i="3"/>
  <c r="AH2991" i="3"/>
  <c r="AM3044" i="3"/>
  <c r="AU3044" i="3"/>
  <c r="AU2600" i="3"/>
  <c r="AU2612" i="3"/>
  <c r="AU2619" i="3"/>
  <c r="AU2626" i="3"/>
  <c r="AU2634" i="3"/>
  <c r="AU2641" i="3"/>
  <c r="AU2649" i="3"/>
  <c r="AU2655" i="3"/>
  <c r="AU2663" i="3"/>
  <c r="AU2671" i="3"/>
  <c r="AU2682" i="3"/>
  <c r="AU2689" i="3"/>
  <c r="AU2696" i="3"/>
  <c r="AU2710" i="3"/>
  <c r="AU2716" i="3"/>
  <c r="AU2723" i="3"/>
  <c r="AU2730" i="3"/>
  <c r="AU2736" i="3"/>
  <c r="AU2742" i="3"/>
  <c r="AU2750" i="3"/>
  <c r="AU2762" i="3"/>
  <c r="AS2771" i="3"/>
  <c r="AT2771" i="3" s="1"/>
  <c r="AU2775" i="3"/>
  <c r="AH2780" i="3"/>
  <c r="AU2784" i="3"/>
  <c r="AO2790" i="3"/>
  <c r="AH2795" i="3"/>
  <c r="AU2799" i="3"/>
  <c r="AO2805" i="3"/>
  <c r="AO2806" i="3"/>
  <c r="AH2810" i="3"/>
  <c r="AU2814" i="3"/>
  <c r="AO2820" i="3"/>
  <c r="AO2824" i="3"/>
  <c r="AU2827" i="3"/>
  <c r="AM2839" i="3"/>
  <c r="AU2842" i="3"/>
  <c r="AO2852" i="3"/>
  <c r="AH2853" i="3"/>
  <c r="AS2857" i="3"/>
  <c r="AT2857" i="3" s="1"/>
  <c r="AU2862" i="3"/>
  <c r="AO2876" i="3"/>
  <c r="AU2892" i="3"/>
  <c r="AM2894" i="3"/>
  <c r="AU2894" i="3"/>
  <c r="AO2903" i="3"/>
  <c r="AM2903" i="3"/>
  <c r="AO2958" i="3"/>
  <c r="AU2958" i="3"/>
  <c r="AM2958" i="3"/>
  <c r="AU3020" i="3"/>
  <c r="AM3020" i="3"/>
  <c r="AU3120" i="3"/>
  <c r="AU2502" i="3"/>
  <c r="AU2510" i="3"/>
  <c r="AU2516" i="3"/>
  <c r="AU2529" i="3"/>
  <c r="AU2537" i="3"/>
  <c r="AU2544" i="3"/>
  <c r="AU2552" i="3"/>
  <c r="AU2560" i="3"/>
  <c r="AU2566" i="3"/>
  <c r="AU2581" i="3"/>
  <c r="AU2589" i="3"/>
  <c r="AU2602" i="3"/>
  <c r="AU2608" i="3"/>
  <c r="AU2615" i="3"/>
  <c r="AU2621" i="3"/>
  <c r="AU2629" i="3"/>
  <c r="AU2637" i="3"/>
  <c r="AU2644" i="3"/>
  <c r="AU2651" i="3"/>
  <c r="AU2658" i="3"/>
  <c r="AU2666" i="3"/>
  <c r="AU2673" i="3"/>
  <c r="AU2684" i="3"/>
  <c r="AU2692" i="3"/>
  <c r="AU2699" i="3"/>
  <c r="AU2705" i="3"/>
  <c r="AU2718" i="3"/>
  <c r="AU2726" i="3"/>
  <c r="AU2732" i="3"/>
  <c r="AU2745" i="3"/>
  <c r="AU2753" i="3"/>
  <c r="AM2762" i="3"/>
  <c r="AH2765" i="3"/>
  <c r="AM2767" i="3"/>
  <c r="AO2772" i="3"/>
  <c r="AU2776" i="3"/>
  <c r="AU2777" i="3"/>
  <c r="AS2778" i="3"/>
  <c r="AT2778" i="3" s="1"/>
  <c r="AH2785" i="3"/>
  <c r="AU2787" i="3"/>
  <c r="AM2788" i="3"/>
  <c r="AU2802" i="3"/>
  <c r="AM2803" i="3"/>
  <c r="AU2817" i="3"/>
  <c r="AM2818" i="3"/>
  <c r="AS2822" i="3"/>
  <c r="AT2822" i="3" s="1"/>
  <c r="AU2830" i="3"/>
  <c r="AM2831" i="3"/>
  <c r="AU2834" i="3"/>
  <c r="AU2835" i="3"/>
  <c r="AM2836" i="3"/>
  <c r="AU2840" i="3"/>
  <c r="AS2854" i="3"/>
  <c r="AT2854" i="3" s="1"/>
  <c r="AH2868" i="3"/>
  <c r="AO2874" i="3"/>
  <c r="AU2878" i="3"/>
  <c r="AO2878" i="3"/>
  <c r="AU2880" i="3"/>
  <c r="AM2891" i="3"/>
  <c r="AH2907" i="3"/>
  <c r="AH2908" i="3"/>
  <c r="AO2913" i="3"/>
  <c r="AU2919" i="3"/>
  <c r="AH2934" i="3"/>
  <c r="AM2956" i="3"/>
  <c r="AU2956" i="3"/>
  <c r="AO2964" i="3"/>
  <c r="AU2971" i="3"/>
  <c r="AH3113" i="3"/>
  <c r="AU2489" i="3"/>
  <c r="AU2497" i="3"/>
  <c r="AU2584" i="3"/>
  <c r="AU2592" i="3"/>
  <c r="AU2598" i="3"/>
  <c r="AU2604" i="3"/>
  <c r="AU2617" i="3"/>
  <c r="AU2624" i="3"/>
  <c r="AU2632" i="3"/>
  <c r="AU2639" i="3"/>
  <c r="AU2647" i="3"/>
  <c r="AU2653" i="3"/>
  <c r="AU2687" i="3"/>
  <c r="AU2708" i="3"/>
  <c r="AU2714" i="3"/>
  <c r="AU2721" i="3"/>
  <c r="AU2734" i="3"/>
  <c r="AU2741" i="3"/>
  <c r="AU2748" i="3"/>
  <c r="AO2760" i="3"/>
  <c r="AU2763" i="3"/>
  <c r="AH2766" i="3"/>
  <c r="AO2769" i="3"/>
  <c r="AU2772" i="3"/>
  <c r="AU2778" i="3"/>
  <c r="AS2779" i="3"/>
  <c r="AT2779" i="3" s="1"/>
  <c r="AO2780" i="3"/>
  <c r="AM2786" i="3"/>
  <c r="AM2789" i="3"/>
  <c r="AS2793" i="3"/>
  <c r="AT2793" i="3" s="1"/>
  <c r="AO2795" i="3"/>
  <c r="AH2800" i="3"/>
  <c r="AM2801" i="3"/>
  <c r="AU2804" i="3"/>
  <c r="AS2809" i="3"/>
  <c r="AT2809" i="3" s="1"/>
  <c r="AO2810" i="3"/>
  <c r="AH2815" i="3"/>
  <c r="AM2816" i="3"/>
  <c r="AU2819" i="3"/>
  <c r="AH2828" i="3"/>
  <c r="AM2829" i="3"/>
  <c r="AU2832" i="3"/>
  <c r="AM2837" i="3"/>
  <c r="AH2844" i="3"/>
  <c r="AH2846" i="3"/>
  <c r="AH2847" i="3"/>
  <c r="AH2849" i="3"/>
  <c r="AO2853" i="3"/>
  <c r="AM2856" i="3"/>
  <c r="AM2859" i="3"/>
  <c r="AH2863" i="3"/>
  <c r="AO2865" i="3"/>
  <c r="AH2866" i="3"/>
  <c r="AO2869" i="3"/>
  <c r="AS2870" i="3"/>
  <c r="AT2870" i="3" s="1"/>
  <c r="AS2872" i="3"/>
  <c r="AT2872" i="3" s="1"/>
  <c r="AU2874" i="3"/>
  <c r="AU2877" i="3"/>
  <c r="AM2878" i="3"/>
  <c r="AU2883" i="3"/>
  <c r="AO2884" i="3"/>
  <c r="AU2891" i="3"/>
  <c r="AO2906" i="3"/>
  <c r="AM2915" i="3"/>
  <c r="AU2915" i="3"/>
  <c r="AH2920" i="3"/>
  <c r="AO2920" i="3"/>
  <c r="AO2936" i="3"/>
  <c r="AM2936" i="3"/>
  <c r="AU2939" i="3"/>
  <c r="AU2945" i="3"/>
  <c r="AO2986" i="3"/>
  <c r="AO3035" i="3"/>
  <c r="AO3041" i="3"/>
  <c r="AM3041" i="3"/>
  <c r="AH2758" i="3"/>
  <c r="AM2759" i="3"/>
  <c r="AS2764" i="3"/>
  <c r="AT2764" i="3" s="1"/>
  <c r="AM2771" i="3"/>
  <c r="AO2774" i="3"/>
  <c r="AH2777" i="3"/>
  <c r="AU2791" i="3"/>
  <c r="AO2793" i="3"/>
  <c r="AU2806" i="3"/>
  <c r="AO2809" i="3"/>
  <c r="AU2821" i="3"/>
  <c r="AH2836" i="3"/>
  <c r="AH2838" i="3"/>
  <c r="AO2838" i="3"/>
  <c r="AH2839" i="3"/>
  <c r="AH2841" i="3"/>
  <c r="AO2850" i="3"/>
  <c r="AS2851" i="3"/>
  <c r="AT2851" i="3" s="1"/>
  <c r="AU2856" i="3"/>
  <c r="AU2857" i="3"/>
  <c r="AU2860" i="3"/>
  <c r="AS2867" i="3"/>
  <c r="AT2867" i="3" s="1"/>
  <c r="AO2868" i="3"/>
  <c r="AO2872" i="3"/>
  <c r="AO2889" i="3"/>
  <c r="AO2890" i="3"/>
  <c r="AM2890" i="3"/>
  <c r="AH2894" i="3"/>
  <c r="AO2895" i="3"/>
  <c r="AO2896" i="3"/>
  <c r="AM2900" i="3"/>
  <c r="AU2900" i="3"/>
  <c r="AS2932" i="3"/>
  <c r="AT2932" i="3" s="1"/>
  <c r="AO2935" i="3"/>
  <c r="AU2937" i="3"/>
  <c r="AS2943" i="3"/>
  <c r="AT2943" i="3" s="1"/>
  <c r="AH2947" i="3"/>
  <c r="AH2955" i="3"/>
  <c r="AU2961" i="3"/>
  <c r="AO2983" i="3"/>
  <c r="AO2996" i="3"/>
  <c r="AU2996" i="3"/>
  <c r="AO3186" i="3"/>
  <c r="AM3186" i="3"/>
  <c r="AU3186" i="3"/>
  <c r="AO2761" i="3"/>
  <c r="AO2782" i="3"/>
  <c r="AO2783" i="3"/>
  <c r="AO2797" i="3"/>
  <c r="AO2798" i="3"/>
  <c r="AO2812" i="3"/>
  <c r="AO2813" i="3"/>
  <c r="AO2826" i="3"/>
  <c r="AO2847" i="3"/>
  <c r="AO2849" i="3"/>
  <c r="AO2851" i="3"/>
  <c r="AO2866" i="3"/>
  <c r="AO2871" i="3"/>
  <c r="AO2929" i="3"/>
  <c r="AM2929" i="3"/>
  <c r="AO2943" i="3"/>
  <c r="AO2948" i="3"/>
  <c r="AS3009" i="3"/>
  <c r="AT3009" i="3" s="1"/>
  <c r="AU2884" i="3"/>
  <c r="AH2887" i="3"/>
  <c r="AO2887" i="3"/>
  <c r="AS2892" i="3"/>
  <c r="AT2892" i="3" s="1"/>
  <c r="AU2896" i="3"/>
  <c r="AM2902" i="3"/>
  <c r="AU2903" i="3"/>
  <c r="AO2912" i="3"/>
  <c r="AH2914" i="3"/>
  <c r="AO2914" i="3"/>
  <c r="AH2915" i="3"/>
  <c r="AU2924" i="3"/>
  <c r="AO2925" i="3"/>
  <c r="AU2935" i="3"/>
  <c r="AS2938" i="3"/>
  <c r="AT2938" i="3" s="1"/>
  <c r="AO2939" i="3"/>
  <c r="AU2944" i="3"/>
  <c r="AS2949" i="3"/>
  <c r="AT2949" i="3" s="1"/>
  <c r="AS2965" i="3"/>
  <c r="AT2965" i="3" s="1"/>
  <c r="AO2969" i="3"/>
  <c r="AO2974" i="3"/>
  <c r="AS2975" i="3"/>
  <c r="AT2975" i="3" s="1"/>
  <c r="AS2977" i="3"/>
  <c r="AT2977" i="3" s="1"/>
  <c r="AO2979" i="3"/>
  <c r="AO2984" i="3"/>
  <c r="AH2989" i="3"/>
  <c r="AO2998" i="3"/>
  <c r="AH2999" i="3"/>
  <c r="AH3001" i="3"/>
  <c r="AS3004" i="3"/>
  <c r="AT3004" i="3" s="1"/>
  <c r="AS3008" i="3"/>
  <c r="AT3008" i="3" s="1"/>
  <c r="AM3012" i="3"/>
  <c r="AM3017" i="3"/>
  <c r="AH3024" i="3"/>
  <c r="AO3027" i="3"/>
  <c r="AO3063" i="3"/>
  <c r="AH3070" i="3"/>
  <c r="AO3074" i="3"/>
  <c r="AH3082" i="3"/>
  <c r="AM3090" i="3"/>
  <c r="AU3100" i="3"/>
  <c r="AS3116" i="3"/>
  <c r="AT3116" i="3" s="1"/>
  <c r="AM3162" i="3"/>
  <c r="AU3162" i="3"/>
  <c r="AO3170" i="3"/>
  <c r="AO3598" i="3"/>
  <c r="AU3598" i="3"/>
  <c r="AM3598" i="3"/>
  <c r="AH3616" i="3"/>
  <c r="AO3616" i="3"/>
  <c r="AO3619" i="3"/>
  <c r="AM3619" i="3"/>
  <c r="AU3619" i="3"/>
  <c r="AO3685" i="3"/>
  <c r="AM3685" i="3"/>
  <c r="AU3685" i="3"/>
  <c r="AU3706" i="3"/>
  <c r="AM3706" i="3"/>
  <c r="AU2837" i="3"/>
  <c r="AU2845" i="3"/>
  <c r="AU2851" i="3"/>
  <c r="AU2858" i="3"/>
  <c r="AU2864" i="3"/>
  <c r="AU2872" i="3"/>
  <c r="AU2888" i="3"/>
  <c r="AS2897" i="3"/>
  <c r="AT2897" i="3" s="1"/>
  <c r="AH2901" i="3"/>
  <c r="AU2904" i="3"/>
  <c r="AM2910" i="3"/>
  <c r="AU2911" i="3"/>
  <c r="AO2919" i="3"/>
  <c r="AH2921" i="3"/>
  <c r="AU2931" i="3"/>
  <c r="AO2932" i="3"/>
  <c r="AM2937" i="3"/>
  <c r="AU2943" i="3"/>
  <c r="AS2946" i="3"/>
  <c r="AT2946" i="3" s="1"/>
  <c r="AS2952" i="3"/>
  <c r="AT2952" i="3" s="1"/>
  <c r="AO2953" i="3"/>
  <c r="AM2964" i="3"/>
  <c r="AS2972" i="3"/>
  <c r="AT2972" i="3" s="1"/>
  <c r="AU2976" i="3"/>
  <c r="AS2983" i="3"/>
  <c r="AT2983" i="3" s="1"/>
  <c r="AS2985" i="3"/>
  <c r="AT2985" i="3" s="1"/>
  <c r="AO2987" i="3"/>
  <c r="AO2991" i="3"/>
  <c r="AH2996" i="3"/>
  <c r="AU3009" i="3"/>
  <c r="AM3015" i="3"/>
  <c r="AU3015" i="3"/>
  <c r="AO3029" i="3"/>
  <c r="AM3029" i="3"/>
  <c r="AS3048" i="3"/>
  <c r="AT3048" i="3" s="1"/>
  <c r="AO3099" i="3"/>
  <c r="AU3099" i="3"/>
  <c r="AH3109" i="3"/>
  <c r="AO3111" i="3"/>
  <c r="AS3133" i="3"/>
  <c r="AT3133" i="3" s="1"/>
  <c r="AO3152" i="3"/>
  <c r="AO3156" i="3"/>
  <c r="AU3161" i="3"/>
  <c r="AO3161" i="3"/>
  <c r="AS3167" i="3"/>
  <c r="AT3167" i="3" s="1"/>
  <c r="AO3501" i="3"/>
  <c r="AM3501" i="3"/>
  <c r="AU2773" i="3"/>
  <c r="AU2781" i="3"/>
  <c r="AU2789" i="3"/>
  <c r="AH2879" i="3"/>
  <c r="AM2880" i="3"/>
  <c r="AO2882" i="3"/>
  <c r="AM2884" i="3"/>
  <c r="AS2886" i="3"/>
  <c r="AT2886" i="3" s="1"/>
  <c r="AH2891" i="3"/>
  <c r="AS2905" i="3"/>
  <c r="AT2905" i="3" s="1"/>
  <c r="AH2909" i="3"/>
  <c r="AM2918" i="3"/>
  <c r="AO2927" i="3"/>
  <c r="AH2929" i="3"/>
  <c r="AO2940" i="3"/>
  <c r="AM2944" i="3"/>
  <c r="AM2945" i="3"/>
  <c r="AU2946" i="3"/>
  <c r="AU2949" i="3"/>
  <c r="AU2952" i="3"/>
  <c r="AS2954" i="3"/>
  <c r="AT2954" i="3" s="1"/>
  <c r="AH2958" i="3"/>
  <c r="AO2960" i="3"/>
  <c r="AM2962" i="3"/>
  <c r="AU2965" i="3"/>
  <c r="AO2966" i="3"/>
  <c r="AM2967" i="3"/>
  <c r="AM2971" i="3"/>
  <c r="AS2980" i="3"/>
  <c r="AT2980" i="3" s="1"/>
  <c r="AO2985" i="3"/>
  <c r="AU2987" i="3"/>
  <c r="AO2990" i="3"/>
  <c r="AS2992" i="3"/>
  <c r="AT2992" i="3" s="1"/>
  <c r="AO2994" i="3"/>
  <c r="AO2999" i="3"/>
  <c r="AO3003" i="3"/>
  <c r="AM3003" i="3"/>
  <c r="AU3004" i="3"/>
  <c r="AO3026" i="3"/>
  <c r="AO3038" i="3"/>
  <c r="AU3038" i="3"/>
  <c r="AO3047" i="3"/>
  <c r="AH3054" i="3"/>
  <c r="AM3063" i="3"/>
  <c r="AH3067" i="3"/>
  <c r="AO3067" i="3"/>
  <c r="AS3069" i="3"/>
  <c r="AT3069" i="3" s="1"/>
  <c r="AO3073" i="3"/>
  <c r="AM3076" i="3"/>
  <c r="AM3087" i="3"/>
  <c r="AO3094" i="3"/>
  <c r="AM3097" i="3"/>
  <c r="AU3097" i="3"/>
  <c r="AM3099" i="3"/>
  <c r="AO3106" i="3"/>
  <c r="AU3106" i="3"/>
  <c r="AS3154" i="3"/>
  <c r="AT3154" i="3" s="1"/>
  <c r="AM3159" i="3"/>
  <c r="AM3161" i="3"/>
  <c r="AO3395" i="3"/>
  <c r="AU2881" i="3"/>
  <c r="AU2886" i="3"/>
  <c r="AM2892" i="3"/>
  <c r="AO2894" i="3"/>
  <c r="AU2897" i="3"/>
  <c r="AU2899" i="3"/>
  <c r="AS2900" i="3"/>
  <c r="AT2900" i="3" s="1"/>
  <c r="AO2901" i="3"/>
  <c r="AS2913" i="3"/>
  <c r="AT2913" i="3" s="1"/>
  <c r="AH2917" i="3"/>
  <c r="AM2925" i="3"/>
  <c r="AU2926" i="3"/>
  <c r="AO2934" i="3"/>
  <c r="AH2936" i="3"/>
  <c r="AM2951" i="3"/>
  <c r="AO2954" i="3"/>
  <c r="AO2956" i="3"/>
  <c r="AH2961" i="3"/>
  <c r="AO2963" i="3"/>
  <c r="AM2969" i="3"/>
  <c r="AU2972" i="3"/>
  <c r="AO2973" i="3"/>
  <c r="AM2974" i="3"/>
  <c r="AM2979" i="3"/>
  <c r="AS2988" i="3"/>
  <c r="AT2988" i="3" s="1"/>
  <c r="AU2989" i="3"/>
  <c r="AO2992" i="3"/>
  <c r="AU2994" i="3"/>
  <c r="AO2997" i="3"/>
  <c r="AS2998" i="3"/>
  <c r="AT2998" i="3" s="1"/>
  <c r="AS3000" i="3"/>
  <c r="AT3000" i="3" s="1"/>
  <c r="AM3007" i="3"/>
  <c r="AO3007" i="3"/>
  <c r="AO3010" i="3"/>
  <c r="AH3011" i="3"/>
  <c r="AO3015" i="3"/>
  <c r="AS3023" i="3"/>
  <c r="AT3023" i="3" s="1"/>
  <c r="AO3045" i="3"/>
  <c r="AO3058" i="3"/>
  <c r="AO3084" i="3"/>
  <c r="AU3084" i="3"/>
  <c r="AM3104" i="3"/>
  <c r="AU3104" i="3"/>
  <c r="AO3208" i="3"/>
  <c r="AU2905" i="3"/>
  <c r="AU2907" i="3"/>
  <c r="AO2909" i="3"/>
  <c r="AO2942" i="3"/>
  <c r="AU2980" i="3"/>
  <c r="AO2981" i="3"/>
  <c r="AO3000" i="3"/>
  <c r="AO3014" i="3"/>
  <c r="AO3051" i="3"/>
  <c r="AO3123" i="3"/>
  <c r="AO3145" i="3"/>
  <c r="AM3145" i="3"/>
  <c r="AU3145" i="3"/>
  <c r="AS3243" i="3"/>
  <c r="AT3243" i="3" s="1"/>
  <c r="AU3246" i="3"/>
  <c r="AO3284" i="3"/>
  <c r="AU3284" i="3"/>
  <c r="AO2902" i="3"/>
  <c r="AO2917" i="3"/>
  <c r="AO2950" i="3"/>
  <c r="AO2961" i="3"/>
  <c r="AO2978" i="3"/>
  <c r="AO3005" i="3"/>
  <c r="AO3012" i="3"/>
  <c r="AO3017" i="3"/>
  <c r="AO3032" i="3"/>
  <c r="AO3042" i="3"/>
  <c r="AO3057" i="3"/>
  <c r="AO3070" i="3"/>
  <c r="AU3070" i="3"/>
  <c r="AO3102" i="3"/>
  <c r="AU3102" i="3"/>
  <c r="AO3122" i="3"/>
  <c r="AH3214" i="3"/>
  <c r="AO3236" i="3"/>
  <c r="AO3256" i="3"/>
  <c r="AM3284" i="3"/>
  <c r="AS3584" i="3"/>
  <c r="AT3584" i="3" s="1"/>
  <c r="AS3703" i="3"/>
  <c r="AT3703" i="3" s="1"/>
  <c r="AH3825" i="3"/>
  <c r="AO3825" i="3"/>
  <c r="AO3866" i="3"/>
  <c r="AM3866" i="3"/>
  <c r="AU3866" i="3"/>
  <c r="AU2951" i="3"/>
  <c r="AU2959" i="3"/>
  <c r="AU2967" i="3"/>
  <c r="AU2974" i="3"/>
  <c r="AU2982" i="3"/>
  <c r="AU2990" i="3"/>
  <c r="AU2997" i="3"/>
  <c r="AS3013" i="3"/>
  <c r="AT3013" i="3" s="1"/>
  <c r="AU3021" i="3"/>
  <c r="AO3022" i="3"/>
  <c r="AH3026" i="3"/>
  <c r="AM3027" i="3"/>
  <c r="AM3030" i="3"/>
  <c r="AS3034" i="3"/>
  <c r="AT3034" i="3" s="1"/>
  <c r="AH3039" i="3"/>
  <c r="AO3040" i="3"/>
  <c r="AH3041" i="3"/>
  <c r="AM3042" i="3"/>
  <c r="AU3045" i="3"/>
  <c r="AS3050" i="3"/>
  <c r="AT3050" i="3" s="1"/>
  <c r="AO3052" i="3"/>
  <c r="AH3055" i="3"/>
  <c r="AH3057" i="3"/>
  <c r="AM3058" i="3"/>
  <c r="AM3061" i="3"/>
  <c r="AS3066" i="3"/>
  <c r="AT3066" i="3" s="1"/>
  <c r="AO3068" i="3"/>
  <c r="AH3071" i="3"/>
  <c r="AO3072" i="3"/>
  <c r="AH3073" i="3"/>
  <c r="AM3074" i="3"/>
  <c r="AM3077" i="3"/>
  <c r="AS3081" i="3"/>
  <c r="AT3081" i="3" s="1"/>
  <c r="AO3083" i="3"/>
  <c r="AH3085" i="3"/>
  <c r="AH3087" i="3"/>
  <c r="AM3088" i="3"/>
  <c r="AM3095" i="3"/>
  <c r="AO3101" i="3"/>
  <c r="AH3102" i="3"/>
  <c r="AH3103" i="3"/>
  <c r="AO3103" i="3"/>
  <c r="AH3104" i="3"/>
  <c r="AH3106" i="3"/>
  <c r="AS3112" i="3"/>
  <c r="AT3112" i="3" s="1"/>
  <c r="AM3123" i="3"/>
  <c r="AH3126" i="3"/>
  <c r="AO3138" i="3"/>
  <c r="AM3138" i="3"/>
  <c r="AH3142" i="3"/>
  <c r="AO3144" i="3"/>
  <c r="AH3145" i="3"/>
  <c r="AS3149" i="3"/>
  <c r="AT3149" i="3" s="1"/>
  <c r="AS3151" i="3"/>
  <c r="AT3151" i="3" s="1"/>
  <c r="AU3156" i="3"/>
  <c r="AM3169" i="3"/>
  <c r="AO3201" i="3"/>
  <c r="AM3201" i="3"/>
  <c r="AU3201" i="3"/>
  <c r="AU3209" i="3"/>
  <c r="AM3218" i="3"/>
  <c r="AS3258" i="3"/>
  <c r="AT3258" i="3" s="1"/>
  <c r="AU3282" i="3"/>
  <c r="AO3439" i="3"/>
  <c r="AU2902" i="3"/>
  <c r="AU2910" i="3"/>
  <c r="AU2918" i="3"/>
  <c r="AU2925" i="3"/>
  <c r="AU2932" i="3"/>
  <c r="AU2940" i="3"/>
  <c r="AU2954" i="3"/>
  <c r="AU2962" i="3"/>
  <c r="AU2969" i="3"/>
  <c r="AU2977" i="3"/>
  <c r="AU2985" i="3"/>
  <c r="AU2992" i="3"/>
  <c r="AU3000" i="3"/>
  <c r="AM3022" i="3"/>
  <c r="AO3024" i="3"/>
  <c r="AO3031" i="3"/>
  <c r="AU3032" i="3"/>
  <c r="AU3033" i="3"/>
  <c r="AU3034" i="3"/>
  <c r="AS3035" i="3"/>
  <c r="AT3035" i="3" s="1"/>
  <c r="AO3046" i="3"/>
  <c r="AU3047" i="3"/>
  <c r="AU3049" i="3"/>
  <c r="AU3050" i="3"/>
  <c r="AU3052" i="3"/>
  <c r="AO3062" i="3"/>
  <c r="AU3063" i="3"/>
  <c r="AU3065" i="3"/>
  <c r="AU3066" i="3"/>
  <c r="AS3067" i="3"/>
  <c r="AT3067" i="3" s="1"/>
  <c r="AU3068" i="3"/>
  <c r="AO3078" i="3"/>
  <c r="AU3080" i="3"/>
  <c r="AO3081" i="3"/>
  <c r="AS3082" i="3"/>
  <c r="AT3082" i="3" s="1"/>
  <c r="AU3083" i="3"/>
  <c r="AH3094" i="3"/>
  <c r="AH3096" i="3"/>
  <c r="AH3097" i="3"/>
  <c r="AH3099" i="3"/>
  <c r="AM3114" i="3"/>
  <c r="AO3115" i="3"/>
  <c r="AO3118" i="3"/>
  <c r="AM3118" i="3"/>
  <c r="AH3122" i="3"/>
  <c r="AO3127" i="3"/>
  <c r="AS3128" i="3"/>
  <c r="AT3128" i="3" s="1"/>
  <c r="AS3130" i="3"/>
  <c r="AT3130" i="3" s="1"/>
  <c r="AM3135" i="3"/>
  <c r="AS3146" i="3"/>
  <c r="AT3146" i="3" s="1"/>
  <c r="AO3151" i="3"/>
  <c r="AH3161" i="3"/>
  <c r="AH3180" i="3"/>
  <c r="AO3229" i="3"/>
  <c r="AM3229" i="3"/>
  <c r="AU3229" i="3"/>
  <c r="AS3339" i="3"/>
  <c r="AT3339" i="3" s="1"/>
  <c r="AU3339" i="3"/>
  <c r="AS3005" i="3"/>
  <c r="AT3005" i="3" s="1"/>
  <c r="AU3013" i="3"/>
  <c r="AM3018" i="3"/>
  <c r="AM3023" i="3"/>
  <c r="AH3028" i="3"/>
  <c r="AH3029" i="3"/>
  <c r="AM3031" i="3"/>
  <c r="AM3033" i="3"/>
  <c r="AS3038" i="3"/>
  <c r="AT3038" i="3" s="1"/>
  <c r="AO3039" i="3"/>
  <c r="AH3043" i="3"/>
  <c r="AH3044" i="3"/>
  <c r="AM3046" i="3"/>
  <c r="AM3048" i="3"/>
  <c r="AM3049" i="3"/>
  <c r="AS3054" i="3"/>
  <c r="AT3054" i="3" s="1"/>
  <c r="AO3055" i="3"/>
  <c r="AH3059" i="3"/>
  <c r="AO3059" i="3"/>
  <c r="AH3060" i="3"/>
  <c r="AM3062" i="3"/>
  <c r="AM3064" i="3"/>
  <c r="AM3065" i="3"/>
  <c r="AS3070" i="3"/>
  <c r="AT3070" i="3" s="1"/>
  <c r="AO3071" i="3"/>
  <c r="AH3075" i="3"/>
  <c r="AH3076" i="3"/>
  <c r="AM3078" i="3"/>
  <c r="AM3079" i="3"/>
  <c r="AS3084" i="3"/>
  <c r="AT3084" i="3" s="1"/>
  <c r="AO3085" i="3"/>
  <c r="AO3089" i="3"/>
  <c r="AH3090" i="3"/>
  <c r="AO3104" i="3"/>
  <c r="AO3107" i="3"/>
  <c r="AS3108" i="3"/>
  <c r="AT3108" i="3" s="1"/>
  <c r="AU3114" i="3"/>
  <c r="AU3119" i="3"/>
  <c r="AO3130" i="3"/>
  <c r="AM3136" i="3"/>
  <c r="AO3150" i="3"/>
  <c r="AO3153" i="3"/>
  <c r="AM3153" i="3"/>
  <c r="AU3167" i="3"/>
  <c r="AO3189" i="3"/>
  <c r="AH3196" i="3"/>
  <c r="AO3227" i="3"/>
  <c r="AM3227" i="3"/>
  <c r="AU2968" i="3"/>
  <c r="AU2975" i="3"/>
  <c r="AU2983" i="3"/>
  <c r="AU2998" i="3"/>
  <c r="AU3001" i="3"/>
  <c r="AU3019" i="3"/>
  <c r="AO3020" i="3"/>
  <c r="AO3036" i="3"/>
  <c r="AM3036" i="3"/>
  <c r="AO3097" i="3"/>
  <c r="AO3100" i="3"/>
  <c r="AO3129" i="3"/>
  <c r="AO3132" i="3"/>
  <c r="AM3132" i="3"/>
  <c r="AO3140" i="3"/>
  <c r="AU3148" i="3"/>
  <c r="AU3154" i="3"/>
  <c r="AO3178" i="3"/>
  <c r="AO3187" i="3"/>
  <c r="AO3216" i="3"/>
  <c r="AM3216" i="3"/>
  <c r="AU3216" i="3"/>
  <c r="AM3295" i="3"/>
  <c r="AU3295" i="3"/>
  <c r="AU3005" i="3"/>
  <c r="AM3010" i="3"/>
  <c r="AS3027" i="3"/>
  <c r="AT3027" i="3" s="1"/>
  <c r="AH3032" i="3"/>
  <c r="AH3033" i="3"/>
  <c r="AM3037" i="3"/>
  <c r="AS3042" i="3"/>
  <c r="AT3042" i="3" s="1"/>
  <c r="AO3044" i="3"/>
  <c r="AH3047" i="3"/>
  <c r="AH3049" i="3"/>
  <c r="AU3053" i="3"/>
  <c r="AS3058" i="3"/>
  <c r="AT3058" i="3" s="1"/>
  <c r="AO3060" i="3"/>
  <c r="AH3063" i="3"/>
  <c r="AH3065" i="3"/>
  <c r="AM3066" i="3"/>
  <c r="AM3069" i="3"/>
  <c r="AS3074" i="3"/>
  <c r="AT3074" i="3" s="1"/>
  <c r="AO3076" i="3"/>
  <c r="AH3080" i="3"/>
  <c r="AM3081" i="3"/>
  <c r="AS3088" i="3"/>
  <c r="AT3088" i="3" s="1"/>
  <c r="AO3090" i="3"/>
  <c r="AS3091" i="3"/>
  <c r="AT3091" i="3" s="1"/>
  <c r="AO3092" i="3"/>
  <c r="AS3093" i="3"/>
  <c r="AT3093" i="3" s="1"/>
  <c r="AS3095" i="3"/>
  <c r="AT3095" i="3" s="1"/>
  <c r="AM3107" i="3"/>
  <c r="AO3109" i="3"/>
  <c r="AH3115" i="3"/>
  <c r="AO3117" i="3"/>
  <c r="AH3118" i="3"/>
  <c r="AO3120" i="3"/>
  <c r="AS3121" i="3"/>
  <c r="AT3121" i="3" s="1"/>
  <c r="AS3123" i="3"/>
  <c r="AT3123" i="3" s="1"/>
  <c r="AU3127" i="3"/>
  <c r="AM3129" i="3"/>
  <c r="AO3143" i="3"/>
  <c r="AM3151" i="3"/>
  <c r="AH3155" i="3"/>
  <c r="AS3160" i="3"/>
  <c r="AT3160" i="3" s="1"/>
  <c r="AM3189" i="3"/>
  <c r="AS3195" i="3"/>
  <c r="AT3195" i="3" s="1"/>
  <c r="AO3202" i="3"/>
  <c r="AO3248" i="3"/>
  <c r="AU3248" i="3"/>
  <c r="AU3291" i="3"/>
  <c r="AO3113" i="3"/>
  <c r="AO3126" i="3"/>
  <c r="AO3139" i="3"/>
  <c r="AO3147" i="3"/>
  <c r="AO3155" i="3"/>
  <c r="AU3159" i="3"/>
  <c r="AM3166" i="3"/>
  <c r="AH3168" i="3"/>
  <c r="AU3170" i="3"/>
  <c r="AO3171" i="3"/>
  <c r="AH3172" i="3"/>
  <c r="AS3177" i="3"/>
  <c r="AT3177" i="3" s="1"/>
  <c r="AH3181" i="3"/>
  <c r="AO3182" i="3"/>
  <c r="AH3183" i="3"/>
  <c r="AO3183" i="3"/>
  <c r="AM3184" i="3"/>
  <c r="AM3187" i="3"/>
  <c r="AS3192" i="3"/>
  <c r="AT3192" i="3" s="1"/>
  <c r="AH3197" i="3"/>
  <c r="AO3198" i="3"/>
  <c r="AO3199" i="3"/>
  <c r="AM3202" i="3"/>
  <c r="AS3207" i="3"/>
  <c r="AT3207" i="3" s="1"/>
  <c r="AH3212" i="3"/>
  <c r="AO3214" i="3"/>
  <c r="AM3215" i="3"/>
  <c r="AM3217" i="3"/>
  <c r="AS3221" i="3"/>
  <c r="AT3221" i="3" s="1"/>
  <c r="AU3226" i="3"/>
  <c r="AS3238" i="3"/>
  <c r="AT3238" i="3" s="1"/>
  <c r="AH3248" i="3"/>
  <c r="AM3249" i="3"/>
  <c r="AH3252" i="3"/>
  <c r="AM3260" i="3"/>
  <c r="AO3265" i="3"/>
  <c r="AM3265" i="3"/>
  <c r="AH3273" i="3"/>
  <c r="AS3277" i="3"/>
  <c r="AT3277" i="3" s="1"/>
  <c r="AH3284" i="3"/>
  <c r="AO3286" i="3"/>
  <c r="AH3287" i="3"/>
  <c r="AS3289" i="3"/>
  <c r="AT3289" i="3" s="1"/>
  <c r="AM3302" i="3"/>
  <c r="AU3302" i="3"/>
  <c r="AM3314" i="3"/>
  <c r="AU3314" i="3"/>
  <c r="AU3319" i="3"/>
  <c r="AM3329" i="3"/>
  <c r="AU3329" i="3"/>
  <c r="AU3332" i="3"/>
  <c r="AM3343" i="3"/>
  <c r="AU3343" i="3"/>
  <c r="AM3513" i="3"/>
  <c r="AM3519" i="3"/>
  <c r="AU3519" i="3"/>
  <c r="AO3519" i="3"/>
  <c r="AM3526" i="3"/>
  <c r="AU3526" i="3"/>
  <c r="AO3526" i="3"/>
  <c r="AU3095" i="3"/>
  <c r="AU3110" i="3"/>
  <c r="AU3116" i="3"/>
  <c r="AU3123" i="3"/>
  <c r="AU3130" i="3"/>
  <c r="AU3136" i="3"/>
  <c r="AU3143" i="3"/>
  <c r="AU3151" i="3"/>
  <c r="AM3163" i="3"/>
  <c r="AU3175" i="3"/>
  <c r="AU3189" i="3"/>
  <c r="AU3191" i="3"/>
  <c r="AU3204" i="3"/>
  <c r="AU3206" i="3"/>
  <c r="AU3207" i="3"/>
  <c r="AS3208" i="3"/>
  <c r="AT3208" i="3" s="1"/>
  <c r="AU3218" i="3"/>
  <c r="AM3219" i="3"/>
  <c r="AU3220" i="3"/>
  <c r="AH3227" i="3"/>
  <c r="AM3228" i="3"/>
  <c r="AH3231" i="3"/>
  <c r="AM3240" i="3"/>
  <c r="AO3244" i="3"/>
  <c r="AM3244" i="3"/>
  <c r="AO3250" i="3"/>
  <c r="AS3254" i="3"/>
  <c r="AT3254" i="3" s="1"/>
  <c r="AU3260" i="3"/>
  <c r="AM3262" i="3"/>
  <c r="AS3274" i="3"/>
  <c r="AT3274" i="3" s="1"/>
  <c r="AO3275" i="3"/>
  <c r="AM3292" i="3"/>
  <c r="AH3294" i="3"/>
  <c r="AO3294" i="3"/>
  <c r="AS3297" i="3"/>
  <c r="AT3297" i="3" s="1"/>
  <c r="AO3410" i="3"/>
  <c r="AU3023" i="3"/>
  <c r="AU3030" i="3"/>
  <c r="AU3037" i="3"/>
  <c r="AU3061" i="3"/>
  <c r="AU3069" i="3"/>
  <c r="AU3077" i="3"/>
  <c r="AU3091" i="3"/>
  <c r="AU3098" i="3"/>
  <c r="AU3105" i="3"/>
  <c r="AU3125" i="3"/>
  <c r="AU3133" i="3"/>
  <c r="AH3162" i="3"/>
  <c r="AO3165" i="3"/>
  <c r="AM3167" i="3"/>
  <c r="AO3168" i="3"/>
  <c r="AU3171" i="3"/>
  <c r="AU3176" i="3"/>
  <c r="AO3181" i="3"/>
  <c r="AH3185" i="3"/>
  <c r="AO3185" i="3"/>
  <c r="AH3186" i="3"/>
  <c r="AU3190" i="3"/>
  <c r="AM3191" i="3"/>
  <c r="AO3196" i="3"/>
  <c r="AS3196" i="3"/>
  <c r="AT3196" i="3" s="1"/>
  <c r="AH3200" i="3"/>
  <c r="AO3200" i="3"/>
  <c r="AH3201" i="3"/>
  <c r="AU3205" i="3"/>
  <c r="AM3206" i="3"/>
  <c r="AO3211" i="3"/>
  <c r="AS3211" i="3"/>
  <c r="AT3211" i="3" s="1"/>
  <c r="AO3212" i="3"/>
  <c r="AH3216" i="3"/>
  <c r="AU3219" i="3"/>
  <c r="AM3220" i="3"/>
  <c r="AO3223" i="3"/>
  <c r="AM3223" i="3"/>
  <c r="AH3229" i="3"/>
  <c r="AS3233" i="3"/>
  <c r="AT3233" i="3" s="1"/>
  <c r="AS3235" i="3"/>
  <c r="AT3235" i="3" s="1"/>
  <c r="AU3240" i="3"/>
  <c r="AU3241" i="3"/>
  <c r="AM3242" i="3"/>
  <c r="AS3251" i="3"/>
  <c r="AT3251" i="3" s="1"/>
  <c r="AO3252" i="3"/>
  <c r="AH3262" i="3"/>
  <c r="AM3263" i="3"/>
  <c r="AH3267" i="3"/>
  <c r="AM3276" i="3"/>
  <c r="AO3291" i="3"/>
  <c r="AO3318" i="3"/>
  <c r="AU3318" i="3"/>
  <c r="AM3318" i="3"/>
  <c r="AO3382" i="3"/>
  <c r="AO3455" i="3"/>
  <c r="AU3002" i="3"/>
  <c r="AU3010" i="3"/>
  <c r="AU3018" i="3"/>
  <c r="AU3025" i="3"/>
  <c r="AU3040" i="3"/>
  <c r="AU3048" i="3"/>
  <c r="AU3056" i="3"/>
  <c r="AU3064" i="3"/>
  <c r="AU3072" i="3"/>
  <c r="AU3079" i="3"/>
  <c r="AU3086" i="3"/>
  <c r="AU3093" i="3"/>
  <c r="AU3101" i="3"/>
  <c r="AU3108" i="3"/>
  <c r="AU3121" i="3"/>
  <c r="AU3128" i="3"/>
  <c r="AU3134" i="3"/>
  <c r="AU3141" i="3"/>
  <c r="AU3149" i="3"/>
  <c r="AU3157" i="3"/>
  <c r="AU3160" i="3"/>
  <c r="AU3178" i="3"/>
  <c r="AO3179" i="3"/>
  <c r="AM3179" i="3"/>
  <c r="AS3182" i="3"/>
  <c r="AT3182" i="3" s="1"/>
  <c r="AU3193" i="3"/>
  <c r="AO3194" i="3"/>
  <c r="AM3194" i="3"/>
  <c r="AS3198" i="3"/>
  <c r="AT3198" i="3" s="1"/>
  <c r="AH3206" i="3"/>
  <c r="AU3208" i="3"/>
  <c r="AO3209" i="3"/>
  <c r="AM3209" i="3"/>
  <c r="AS3213" i="3"/>
  <c r="AT3213" i="3" s="1"/>
  <c r="AH3220" i="3"/>
  <c r="AS3230" i="3"/>
  <c r="AT3230" i="3" s="1"/>
  <c r="AO3231" i="3"/>
  <c r="AH3242" i="3"/>
  <c r="AM3243" i="3"/>
  <c r="AM3253" i="3"/>
  <c r="AO3255" i="3"/>
  <c r="AO3257" i="3"/>
  <c r="AM3257" i="3"/>
  <c r="AO3264" i="3"/>
  <c r="AH3265" i="3"/>
  <c r="AO3268" i="3"/>
  <c r="AS3269" i="3"/>
  <c r="AT3269" i="3" s="1"/>
  <c r="AS3271" i="3"/>
  <c r="AT3271" i="3" s="1"/>
  <c r="AU3276" i="3"/>
  <c r="AU3277" i="3"/>
  <c r="AM3278" i="3"/>
  <c r="AH3281" i="3"/>
  <c r="AS3285" i="3"/>
  <c r="AT3285" i="3" s="1"/>
  <c r="AU3289" i="3"/>
  <c r="AO3303" i="3"/>
  <c r="AU3308" i="3"/>
  <c r="AU3322" i="3"/>
  <c r="AU3335" i="3"/>
  <c r="AO3344" i="3"/>
  <c r="AS3161" i="3"/>
  <c r="AT3161" i="3" s="1"/>
  <c r="AO3162" i="3"/>
  <c r="AH3175" i="3"/>
  <c r="AM3177" i="3"/>
  <c r="AS3184" i="3"/>
  <c r="AT3184" i="3" s="1"/>
  <c r="AH3189" i="3"/>
  <c r="AM3192" i="3"/>
  <c r="AM3195" i="3"/>
  <c r="AH3204" i="3"/>
  <c r="AM3207" i="3"/>
  <c r="AM3210" i="3"/>
  <c r="AS3215" i="3"/>
  <c r="AT3215" i="3" s="1"/>
  <c r="AH3218" i="3"/>
  <c r="AM3221" i="3"/>
  <c r="AH3225" i="3"/>
  <c r="AM3232" i="3"/>
  <c r="AO3237" i="3"/>
  <c r="AM3237" i="3"/>
  <c r="AH3244" i="3"/>
  <c r="AO3246" i="3"/>
  <c r="AS3247" i="3"/>
  <c r="AT3247" i="3" s="1"/>
  <c r="AS3249" i="3"/>
  <c r="AT3249" i="3" s="1"/>
  <c r="AU3253" i="3"/>
  <c r="AU3254" i="3"/>
  <c r="AM3255" i="3"/>
  <c r="AS3266" i="3"/>
  <c r="AT3266" i="3" s="1"/>
  <c r="AU3270" i="3"/>
  <c r="AO3271" i="3"/>
  <c r="AH3278" i="3"/>
  <c r="AO3279" i="3"/>
  <c r="AO3282" i="3"/>
  <c r="AS3283" i="3"/>
  <c r="AT3283" i="3" s="1"/>
  <c r="AO3285" i="3"/>
  <c r="AH3290" i="3"/>
  <c r="AO3290" i="3"/>
  <c r="AO3424" i="3"/>
  <c r="AO3172" i="3"/>
  <c r="AO3180" i="3"/>
  <c r="AO3184" i="3"/>
  <c r="AO3215" i="3"/>
  <c r="AO3226" i="3"/>
  <c r="AO3249" i="3"/>
  <c r="AO3273" i="3"/>
  <c r="AM3273" i="3"/>
  <c r="AM3287" i="3"/>
  <c r="AO3287" i="3"/>
  <c r="AO3307" i="3"/>
  <c r="AM3307" i="3"/>
  <c r="AO3321" i="3"/>
  <c r="AM3321" i="3"/>
  <c r="AM3333" i="3"/>
  <c r="AO3333" i="3"/>
  <c r="AO3334" i="3"/>
  <c r="AM3334" i="3"/>
  <c r="AU3296" i="3"/>
  <c r="AS3298" i="3"/>
  <c r="AT3298" i="3" s="1"/>
  <c r="AO3299" i="3"/>
  <c r="AH3303" i="3"/>
  <c r="AH3304" i="3"/>
  <c r="AO3305" i="3"/>
  <c r="AM3306" i="3"/>
  <c r="AS3311" i="3"/>
  <c r="AT3311" i="3" s="1"/>
  <c r="AO3312" i="3"/>
  <c r="AH3315" i="3"/>
  <c r="AH3316" i="3"/>
  <c r="AO3317" i="3"/>
  <c r="AM3320" i="3"/>
  <c r="AS3326" i="3"/>
  <c r="AT3326" i="3" s="1"/>
  <c r="AO3327" i="3"/>
  <c r="AH3330" i="3"/>
  <c r="AO3331" i="3"/>
  <c r="AU3333" i="3"/>
  <c r="AO3340" i="3"/>
  <c r="AH3344" i="3"/>
  <c r="AH3345" i="3"/>
  <c r="AH3350" i="3"/>
  <c r="AS3354" i="3"/>
  <c r="AT3354" i="3" s="1"/>
  <c r="AU3358" i="3"/>
  <c r="AM3361" i="3"/>
  <c r="AH3366" i="3"/>
  <c r="AS3369" i="3"/>
  <c r="AT3369" i="3" s="1"/>
  <c r="AU3372" i="3"/>
  <c r="AM3375" i="3"/>
  <c r="AH3380" i="3"/>
  <c r="AS3383" i="3"/>
  <c r="AT3383" i="3" s="1"/>
  <c r="AM3388" i="3"/>
  <c r="AH3393" i="3"/>
  <c r="AS3397" i="3"/>
  <c r="AT3397" i="3" s="1"/>
  <c r="AU3401" i="3"/>
  <c r="AM3404" i="3"/>
  <c r="AH3408" i="3"/>
  <c r="AU3415" i="3"/>
  <c r="AM3418" i="3"/>
  <c r="AH3422" i="3"/>
  <c r="AS3426" i="3"/>
  <c r="AT3426" i="3" s="1"/>
  <c r="AM3432" i="3"/>
  <c r="AH3437" i="3"/>
  <c r="AS3441" i="3"/>
  <c r="AT3441" i="3" s="1"/>
  <c r="AU3445" i="3"/>
  <c r="AM3448" i="3"/>
  <c r="AH3453" i="3"/>
  <c r="AU3459" i="3"/>
  <c r="AM3463" i="3"/>
  <c r="AO3463" i="3"/>
  <c r="AO3477" i="3"/>
  <c r="AS3496" i="3"/>
  <c r="AT3496" i="3" s="1"/>
  <c r="AO3509" i="3"/>
  <c r="AM3509" i="3"/>
  <c r="AM3510" i="3"/>
  <c r="AH3542" i="3"/>
  <c r="AO3564" i="3"/>
  <c r="AU3221" i="3"/>
  <c r="AU3228" i="3"/>
  <c r="AU3235" i="3"/>
  <c r="AU3243" i="3"/>
  <c r="AU3249" i="3"/>
  <c r="AU3263" i="3"/>
  <c r="AU3271" i="3"/>
  <c r="AU3285" i="3"/>
  <c r="AU3288" i="3"/>
  <c r="AU3292" i="3"/>
  <c r="AS3293" i="3"/>
  <c r="AT3293" i="3" s="1"/>
  <c r="AS3300" i="3"/>
  <c r="AT3300" i="3" s="1"/>
  <c r="AU3309" i="3"/>
  <c r="AM3310" i="3"/>
  <c r="AU3323" i="3"/>
  <c r="AM3324" i="3"/>
  <c r="AU3336" i="3"/>
  <c r="AM3337" i="3"/>
  <c r="AS3341" i="3"/>
  <c r="AT3341" i="3" s="1"/>
  <c r="AM3522" i="3"/>
  <c r="AU3522" i="3"/>
  <c r="AM3552" i="3"/>
  <c r="AU3552" i="3"/>
  <c r="AS3558" i="3"/>
  <c r="AT3558" i="3" s="1"/>
  <c r="AU3173" i="3"/>
  <c r="AU3187" i="3"/>
  <c r="AU3195" i="3"/>
  <c r="AU3202" i="3"/>
  <c r="AU3210" i="3"/>
  <c r="AU3217" i="3"/>
  <c r="AU3224" i="3"/>
  <c r="AU3230" i="3"/>
  <c r="AU3238" i="3"/>
  <c r="AU3245" i="3"/>
  <c r="AU3251" i="3"/>
  <c r="AU3258" i="3"/>
  <c r="AU3266" i="3"/>
  <c r="AU3274" i="3"/>
  <c r="AU3280" i="3"/>
  <c r="AU3297" i="3"/>
  <c r="AS3302" i="3"/>
  <c r="AT3302" i="3" s="1"/>
  <c r="AO3304" i="3"/>
  <c r="AH3307" i="3"/>
  <c r="AS3314" i="3"/>
  <c r="AT3314" i="3" s="1"/>
  <c r="AO3316" i="3"/>
  <c r="AH3321" i="3"/>
  <c r="AU3325" i="3"/>
  <c r="AS3329" i="3"/>
  <c r="AT3329" i="3" s="1"/>
  <c r="AO3330" i="3"/>
  <c r="AH3334" i="3"/>
  <c r="AU3338" i="3"/>
  <c r="AS3343" i="3"/>
  <c r="AT3343" i="3" s="1"/>
  <c r="AO3345" i="3"/>
  <c r="AO3348" i="3"/>
  <c r="AS3351" i="3"/>
  <c r="AT3351" i="3" s="1"/>
  <c r="AU3356" i="3"/>
  <c r="AM3358" i="3"/>
  <c r="AH3363" i="3"/>
  <c r="AS3367" i="3"/>
  <c r="AT3367" i="3" s="1"/>
  <c r="AU3370" i="3"/>
  <c r="AM3372" i="3"/>
  <c r="AH3377" i="3"/>
  <c r="AS3381" i="3"/>
  <c r="AT3381" i="3" s="1"/>
  <c r="AU3385" i="3"/>
  <c r="AM3387" i="3"/>
  <c r="AH3390" i="3"/>
  <c r="AS3394" i="3"/>
  <c r="AT3394" i="3" s="1"/>
  <c r="AU3399" i="3"/>
  <c r="AM3401" i="3"/>
  <c r="AM3402" i="3"/>
  <c r="AH3406" i="3"/>
  <c r="AS3409" i="3"/>
  <c r="AT3409" i="3" s="1"/>
  <c r="AU3413" i="3"/>
  <c r="AM3415" i="3"/>
  <c r="AM3416" i="3"/>
  <c r="AH3420" i="3"/>
  <c r="AS3423" i="3"/>
  <c r="AT3423" i="3" s="1"/>
  <c r="AU3428" i="3"/>
  <c r="AM3430" i="3"/>
  <c r="AH3434" i="3"/>
  <c r="AS3438" i="3"/>
  <c r="AT3438" i="3" s="1"/>
  <c r="AU3443" i="3"/>
  <c r="AM3445" i="3"/>
  <c r="AM3446" i="3"/>
  <c r="AH3450" i="3"/>
  <c r="AS3454" i="3"/>
  <c r="AT3454" i="3" s="1"/>
  <c r="AM3459" i="3"/>
  <c r="AM3460" i="3"/>
  <c r="AS3473" i="3"/>
  <c r="AT3473" i="3" s="1"/>
  <c r="AS3482" i="3"/>
  <c r="AT3482" i="3" s="1"/>
  <c r="AO3483" i="3"/>
  <c r="AM3483" i="3"/>
  <c r="AM3506" i="3"/>
  <c r="AU3163" i="3"/>
  <c r="AU3169" i="3"/>
  <c r="AH3292" i="3"/>
  <c r="AO3298" i="3"/>
  <c r="AU3299" i="3"/>
  <c r="AO3302" i="3"/>
  <c r="AU3304" i="3"/>
  <c r="AO3311" i="3"/>
  <c r="AU3312" i="3"/>
  <c r="AO3314" i="3"/>
  <c r="AU3316" i="3"/>
  <c r="AU3327" i="3"/>
  <c r="AO3329" i="3"/>
  <c r="AU3330" i="3"/>
  <c r="AO3339" i="3"/>
  <c r="AU3340" i="3"/>
  <c r="AO3343" i="3"/>
  <c r="AU3345" i="3"/>
  <c r="AO3346" i="3"/>
  <c r="AS3349" i="3"/>
  <c r="AT3349" i="3" s="1"/>
  <c r="AO3351" i="3"/>
  <c r="AH3361" i="3"/>
  <c r="AO3364" i="3"/>
  <c r="AS3365" i="3"/>
  <c r="AT3365" i="3" s="1"/>
  <c r="AO3367" i="3"/>
  <c r="AH3375" i="3"/>
  <c r="AO3378" i="3"/>
  <c r="AS3379" i="3"/>
  <c r="AT3379" i="3" s="1"/>
  <c r="AO3381" i="3"/>
  <c r="AH3388" i="3"/>
  <c r="AO3391" i="3"/>
  <c r="AS3392" i="3"/>
  <c r="AT3392" i="3" s="1"/>
  <c r="AO3394" i="3"/>
  <c r="AO3403" i="3"/>
  <c r="AH3404" i="3"/>
  <c r="AS3407" i="3"/>
  <c r="AT3407" i="3" s="1"/>
  <c r="AO3409" i="3"/>
  <c r="AO3417" i="3"/>
  <c r="AH3418" i="3"/>
  <c r="AS3421" i="3"/>
  <c r="AT3421" i="3" s="1"/>
  <c r="AO3423" i="3"/>
  <c r="AO3431" i="3"/>
  <c r="AH3432" i="3"/>
  <c r="AO3435" i="3"/>
  <c r="AS3436" i="3"/>
  <c r="AT3436" i="3" s="1"/>
  <c r="AO3438" i="3"/>
  <c r="AO3447" i="3"/>
  <c r="AH3448" i="3"/>
  <c r="AO3451" i="3"/>
  <c r="AS3452" i="3"/>
  <c r="AT3452" i="3" s="1"/>
  <c r="AO3454" i="3"/>
  <c r="AH3463" i="3"/>
  <c r="AS3489" i="3"/>
  <c r="AT3489" i="3" s="1"/>
  <c r="AU3496" i="3"/>
  <c r="AH3539" i="3"/>
  <c r="AM3293" i="3"/>
  <c r="AO3295" i="3"/>
  <c r="AM3300" i="3"/>
  <c r="AH3310" i="3"/>
  <c r="AS3318" i="3"/>
  <c r="AT3318" i="3" s="1"/>
  <c r="AO3319" i="3"/>
  <c r="AH3324" i="3"/>
  <c r="AO3332" i="3"/>
  <c r="AH3337" i="3"/>
  <c r="AU3341" i="3"/>
  <c r="AH3358" i="3"/>
  <c r="AH3372" i="3"/>
  <c r="AH3401" i="3"/>
  <c r="AU3408" i="3"/>
  <c r="AH3415" i="3"/>
  <c r="AU3437" i="3"/>
  <c r="AH3445" i="3"/>
  <c r="AM3456" i="3"/>
  <c r="AH3459" i="3"/>
  <c r="AS3471" i="3"/>
  <c r="AT3471" i="3" s="1"/>
  <c r="AU3348" i="3"/>
  <c r="AO3350" i="3"/>
  <c r="AU3354" i="3"/>
  <c r="AO3361" i="3"/>
  <c r="AO3366" i="3"/>
  <c r="AU3369" i="3"/>
  <c r="AO3375" i="3"/>
  <c r="AO3380" i="3"/>
  <c r="AU3383" i="3"/>
  <c r="AO3388" i="3"/>
  <c r="AO3393" i="3"/>
  <c r="AU3397" i="3"/>
  <c r="AO3404" i="3"/>
  <c r="AO3418" i="3"/>
  <c r="AO3422" i="3"/>
  <c r="AO3432" i="3"/>
  <c r="AO3448" i="3"/>
  <c r="AO3453" i="3"/>
  <c r="AM3515" i="3"/>
  <c r="AU3515" i="3"/>
  <c r="AU3520" i="3"/>
  <c r="AM3520" i="3"/>
  <c r="AU3537" i="3"/>
  <c r="AS3537" i="3"/>
  <c r="AT3537" i="3" s="1"/>
  <c r="AO3347" i="3"/>
  <c r="AO3355" i="3"/>
  <c r="AO3363" i="3"/>
  <c r="AO3377" i="3"/>
  <c r="AO3384" i="3"/>
  <c r="AO3390" i="3"/>
  <c r="AO3398" i="3"/>
  <c r="AO3406" i="3"/>
  <c r="AO3412" i="3"/>
  <c r="AO3420" i="3"/>
  <c r="AO3427" i="3"/>
  <c r="AO3434" i="3"/>
  <c r="AO3442" i="3"/>
  <c r="AO3450" i="3"/>
  <c r="AO3457" i="3"/>
  <c r="AH3462" i="3"/>
  <c r="AO3462" i="3"/>
  <c r="AM3465" i="3"/>
  <c r="AO3472" i="3"/>
  <c r="AS3472" i="3"/>
  <c r="AT3472" i="3" s="1"/>
  <c r="AO3473" i="3"/>
  <c r="AO3475" i="3"/>
  <c r="AS3475" i="3"/>
  <c r="AT3475" i="3" s="1"/>
  <c r="AM3480" i="3"/>
  <c r="AM3484" i="3"/>
  <c r="AO3488" i="3"/>
  <c r="AS3488" i="3"/>
  <c r="AT3488" i="3" s="1"/>
  <c r="AO3489" i="3"/>
  <c r="AO3492" i="3"/>
  <c r="AS3492" i="3"/>
  <c r="AT3492" i="3" s="1"/>
  <c r="AO3493" i="3"/>
  <c r="AU3495" i="3"/>
  <c r="AM3498" i="3"/>
  <c r="AM3502" i="3"/>
  <c r="AM3505" i="3"/>
  <c r="AM3507" i="3"/>
  <c r="AU3509" i="3"/>
  <c r="AU3513" i="3"/>
  <c r="AU3516" i="3"/>
  <c r="AM3517" i="3"/>
  <c r="AH3532" i="3"/>
  <c r="AH3535" i="3"/>
  <c r="AS3541" i="3"/>
  <c r="AT3541" i="3" s="1"/>
  <c r="AS3543" i="3"/>
  <c r="AT3543" i="3" s="1"/>
  <c r="AO3545" i="3"/>
  <c r="AH3552" i="3"/>
  <c r="AH3554" i="3"/>
  <c r="AS3556" i="3"/>
  <c r="AT3556" i="3" s="1"/>
  <c r="AO3557" i="3"/>
  <c r="AO3558" i="3"/>
  <c r="AS3561" i="3"/>
  <c r="AT3561" i="3" s="1"/>
  <c r="AH3566" i="3"/>
  <c r="AU3351" i="3"/>
  <c r="AU3359" i="3"/>
  <c r="AU3367" i="3"/>
  <c r="AU3373" i="3"/>
  <c r="AU3381" i="3"/>
  <c r="AU3387" i="3"/>
  <c r="AU3394" i="3"/>
  <c r="AU3402" i="3"/>
  <c r="AU3409" i="3"/>
  <c r="AU3416" i="3"/>
  <c r="AU3423" i="3"/>
  <c r="AU3430" i="3"/>
  <c r="AU3438" i="3"/>
  <c r="AU3446" i="3"/>
  <c r="AU3454" i="3"/>
  <c r="AU3460" i="3"/>
  <c r="AU3465" i="3"/>
  <c r="AU3467" i="3"/>
  <c r="AS3468" i="3"/>
  <c r="AT3468" i="3" s="1"/>
  <c r="AO3469" i="3"/>
  <c r="AM3477" i="3"/>
  <c r="AU3483" i="3"/>
  <c r="AM3494" i="3"/>
  <c r="AU3501" i="3"/>
  <c r="AU3505" i="3"/>
  <c r="AU3508" i="3"/>
  <c r="AH3527" i="3"/>
  <c r="AO3543" i="3"/>
  <c r="AS3546" i="3"/>
  <c r="AT3546" i="3" s="1"/>
  <c r="AU3550" i="3"/>
  <c r="AO3609" i="3"/>
  <c r="AM3609" i="3"/>
  <c r="AU3609" i="3"/>
  <c r="AM3676" i="3"/>
  <c r="AU3676" i="3"/>
  <c r="AU3426" i="3"/>
  <c r="AU3433" i="3"/>
  <c r="AU3441" i="3"/>
  <c r="AU3449" i="3"/>
  <c r="AS3461" i="3"/>
  <c r="AT3461" i="3" s="1"/>
  <c r="AM3470" i="3"/>
  <c r="AM3473" i="3"/>
  <c r="AM3474" i="3"/>
  <c r="AU3476" i="3"/>
  <c r="AU3482" i="3"/>
  <c r="AM3489" i="3"/>
  <c r="AM3491" i="3"/>
  <c r="AU3493" i="3"/>
  <c r="AU3497" i="3"/>
  <c r="AU3500" i="3"/>
  <c r="AH3517" i="3"/>
  <c r="AH3520" i="3"/>
  <c r="AS3526" i="3"/>
  <c r="AT3526" i="3" s="1"/>
  <c r="AS3528" i="3"/>
  <c r="AT3528" i="3" s="1"/>
  <c r="AO3530" i="3"/>
  <c r="AO3535" i="3"/>
  <c r="AS3535" i="3"/>
  <c r="AT3535" i="3" s="1"/>
  <c r="AO3538" i="3"/>
  <c r="AS3538" i="3"/>
  <c r="AT3538" i="3" s="1"/>
  <c r="AO3539" i="3"/>
  <c r="AU3541" i="3"/>
  <c r="AM3544" i="3"/>
  <c r="AO3547" i="3"/>
  <c r="AO3554" i="3"/>
  <c r="AO3578" i="3"/>
  <c r="AM3578" i="3"/>
  <c r="AU3578" i="3"/>
  <c r="AU3300" i="3"/>
  <c r="AU3306" i="3"/>
  <c r="AU3320" i="3"/>
  <c r="AU3469" i="3"/>
  <c r="AU3473" i="3"/>
  <c r="AU3475" i="3"/>
  <c r="AM3476" i="3"/>
  <c r="AO3485" i="3"/>
  <c r="AU3489" i="3"/>
  <c r="AU3492" i="3"/>
  <c r="AO3503" i="3"/>
  <c r="AH3512" i="3"/>
  <c r="AO3522" i="3"/>
  <c r="AO3527" i="3"/>
  <c r="AO3528" i="3"/>
  <c r="AU3530" i="3"/>
  <c r="AO3531" i="3"/>
  <c r="AS3531" i="3"/>
  <c r="AT3531" i="3" s="1"/>
  <c r="AO3532" i="3"/>
  <c r="AU3534" i="3"/>
  <c r="AM3540" i="3"/>
  <c r="AM3543" i="3"/>
  <c r="AM3545" i="3"/>
  <c r="AO3552" i="3"/>
  <c r="AS3553" i="3"/>
  <c r="AT3553" i="3" s="1"/>
  <c r="AU3558" i="3"/>
  <c r="AU3562" i="3"/>
  <c r="AO3562" i="3"/>
  <c r="AH3572" i="3"/>
  <c r="AO3572" i="3"/>
  <c r="AO3576" i="3"/>
  <c r="AU3468" i="3"/>
  <c r="AM3469" i="3"/>
  <c r="AO3515" i="3"/>
  <c r="AO3520" i="3"/>
  <c r="AO3524" i="3"/>
  <c r="AM3533" i="3"/>
  <c r="AM3536" i="3"/>
  <c r="AU3539" i="3"/>
  <c r="AU3543" i="3"/>
  <c r="AU3546" i="3"/>
  <c r="AU3556" i="3"/>
  <c r="AO3560" i="3"/>
  <c r="AU3561" i="3"/>
  <c r="AM3569" i="3"/>
  <c r="AU3569" i="3"/>
  <c r="AO3625" i="3"/>
  <c r="AS3644" i="3"/>
  <c r="AT3644" i="3" s="1"/>
  <c r="AO3507" i="3"/>
  <c r="AO3513" i="3"/>
  <c r="AU3536" i="3"/>
  <c r="AU3538" i="3"/>
  <c r="AH3621" i="3"/>
  <c r="AO3621" i="3"/>
  <c r="AH3640" i="3"/>
  <c r="AU3470" i="3"/>
  <c r="AU3477" i="3"/>
  <c r="AU3484" i="3"/>
  <c r="AU3494" i="3"/>
  <c r="AU3502" i="3"/>
  <c r="AU3510" i="3"/>
  <c r="AU3518" i="3"/>
  <c r="AU3525" i="3"/>
  <c r="AU3533" i="3"/>
  <c r="AU3540" i="3"/>
  <c r="AU3547" i="3"/>
  <c r="AU3555" i="3"/>
  <c r="AU3564" i="3"/>
  <c r="AH3568" i="3"/>
  <c r="AO3568" i="3"/>
  <c r="AS3571" i="3"/>
  <c r="AT3571" i="3" s="1"/>
  <c r="AH3580" i="3"/>
  <c r="AO3580" i="3"/>
  <c r="AO3586" i="3"/>
  <c r="AM3586" i="3"/>
  <c r="AH3590" i="3"/>
  <c r="AO3596" i="3"/>
  <c r="AS3602" i="3"/>
  <c r="AT3602" i="3" s="1"/>
  <c r="AS3605" i="3"/>
  <c r="AT3605" i="3" s="1"/>
  <c r="AH3614" i="3"/>
  <c r="AM3547" i="3"/>
  <c r="AM3555" i="3"/>
  <c r="AU3560" i="3"/>
  <c r="AM3563" i="3"/>
  <c r="AM3564" i="3"/>
  <c r="AH3569" i="3"/>
  <c r="AM3573" i="3"/>
  <c r="AO3575" i="3"/>
  <c r="AM3576" i="3"/>
  <c r="AO3577" i="3"/>
  <c r="AH3578" i="3"/>
  <c r="AS3582" i="3"/>
  <c r="AT3582" i="3" s="1"/>
  <c r="AU3583" i="3"/>
  <c r="AS3591" i="3"/>
  <c r="AT3591" i="3" s="1"/>
  <c r="AH3611" i="3"/>
  <c r="AS3615" i="3"/>
  <c r="AT3615" i="3" s="1"/>
  <c r="AO3617" i="3"/>
  <c r="AM3617" i="3"/>
  <c r="AS3620" i="3"/>
  <c r="AT3620" i="3" s="1"/>
  <c r="AM3625" i="3"/>
  <c r="AH3639" i="3"/>
  <c r="AO3639" i="3"/>
  <c r="AM3674" i="3"/>
  <c r="AM3682" i="3"/>
  <c r="AH3690" i="3"/>
  <c r="AU3553" i="3"/>
  <c r="AO3573" i="3"/>
  <c r="AH3587" i="3"/>
  <c r="AO3587" i="3"/>
  <c r="AO3593" i="3"/>
  <c r="AM3593" i="3"/>
  <c r="AH3598" i="3"/>
  <c r="AM3607" i="3"/>
  <c r="AH3609" i="3"/>
  <c r="AH3619" i="3"/>
  <c r="AM3623" i="3"/>
  <c r="AO3623" i="3"/>
  <c r="AS3651" i="3"/>
  <c r="AT3651" i="3" s="1"/>
  <c r="AH3699" i="3"/>
  <c r="AU3548" i="3"/>
  <c r="AH3564" i="3"/>
  <c r="AM3565" i="3"/>
  <c r="AS3567" i="3"/>
  <c r="AT3567" i="3" s="1"/>
  <c r="AO3569" i="3"/>
  <c r="AM3581" i="3"/>
  <c r="AO3604" i="3"/>
  <c r="AM3606" i="3"/>
  <c r="AS3610" i="3"/>
  <c r="AT3610" i="3" s="1"/>
  <c r="AM3716" i="3"/>
  <c r="AU3716" i="3"/>
  <c r="AU3466" i="3"/>
  <c r="AU3480" i="3"/>
  <c r="AU3490" i="3"/>
  <c r="AU3498" i="3"/>
  <c r="AU3506" i="3"/>
  <c r="AU3514" i="3"/>
  <c r="AU3521" i="3"/>
  <c r="AU3529" i="3"/>
  <c r="AU3544" i="3"/>
  <c r="AU3551" i="3"/>
  <c r="AU3559" i="3"/>
  <c r="AM3561" i="3"/>
  <c r="AS3562" i="3"/>
  <c r="AT3562" i="3" s="1"/>
  <c r="AO3566" i="3"/>
  <c r="AO3570" i="3"/>
  <c r="AM3570" i="3"/>
  <c r="AH3575" i="3"/>
  <c r="AO3581" i="3"/>
  <c r="AM3583" i="3"/>
  <c r="AH3595" i="3"/>
  <c r="AO3595" i="3"/>
  <c r="AO3599" i="3"/>
  <c r="AO3601" i="3"/>
  <c r="AM3601" i="3"/>
  <c r="AU3628" i="3"/>
  <c r="AO3641" i="3"/>
  <c r="AS3657" i="3"/>
  <c r="AT3657" i="3" s="1"/>
  <c r="AU3681" i="3"/>
  <c r="AM3681" i="3"/>
  <c r="AM3566" i="3"/>
  <c r="AS3576" i="3"/>
  <c r="AT3576" i="3" s="1"/>
  <c r="AO3590" i="3"/>
  <c r="AM3591" i="3"/>
  <c r="AH3593" i="3"/>
  <c r="AS3597" i="3"/>
  <c r="AT3597" i="3" s="1"/>
  <c r="AM3615" i="3"/>
  <c r="AH3617" i="3"/>
  <c r="AU3620" i="3"/>
  <c r="AO3666" i="3"/>
  <c r="AO3677" i="3"/>
  <c r="AO3679" i="3"/>
  <c r="AM3679" i="3"/>
  <c r="AU3679" i="3"/>
  <c r="AU3573" i="3"/>
  <c r="AU3581" i="3"/>
  <c r="AU3588" i="3"/>
  <c r="AU3596" i="3"/>
  <c r="AU3604" i="3"/>
  <c r="AU3612" i="3"/>
  <c r="AH3622" i="3"/>
  <c r="AU3625" i="3"/>
  <c r="AS3626" i="3"/>
  <c r="AT3626" i="3" s="1"/>
  <c r="AH3630" i="3"/>
  <c r="AU3634" i="3"/>
  <c r="AS3636" i="3"/>
  <c r="AT3636" i="3" s="1"/>
  <c r="AM3642" i="3"/>
  <c r="AU3643" i="3"/>
  <c r="AO3644" i="3"/>
  <c r="AO3646" i="3"/>
  <c r="AS3649" i="3"/>
  <c r="AT3649" i="3" s="1"/>
  <c r="AO3650" i="3"/>
  <c r="AO3651" i="3"/>
  <c r="AS3652" i="3"/>
  <c r="AT3652" i="3" s="1"/>
  <c r="AS3654" i="3"/>
  <c r="AT3654" i="3" s="1"/>
  <c r="AU3661" i="3"/>
  <c r="AM3666" i="3"/>
  <c r="AO3671" i="3"/>
  <c r="AM3671" i="3"/>
  <c r="AU3674" i="3"/>
  <c r="AH3682" i="3"/>
  <c r="AU3683" i="3"/>
  <c r="AO3689" i="3"/>
  <c r="AH3692" i="3"/>
  <c r="AH3694" i="3"/>
  <c r="AS3702" i="3"/>
  <c r="AT3702" i="3" s="1"/>
  <c r="AO3703" i="3"/>
  <c r="AH3706" i="3"/>
  <c r="AH3717" i="3"/>
  <c r="AS3724" i="3"/>
  <c r="AT3724" i="3" s="1"/>
  <c r="AS3743" i="3"/>
  <c r="AT3743" i="3" s="1"/>
  <c r="AO3789" i="3"/>
  <c r="AU3790" i="3"/>
  <c r="AH3796" i="3"/>
  <c r="AO3841" i="3"/>
  <c r="AU3576" i="3"/>
  <c r="AU3584" i="3"/>
  <c r="AU3591" i="3"/>
  <c r="AU3599" i="3"/>
  <c r="AU3607" i="3"/>
  <c r="AU3615" i="3"/>
  <c r="AU3633" i="3"/>
  <c r="AH3641" i="3"/>
  <c r="AS3647" i="3"/>
  <c r="AT3647" i="3" s="1"/>
  <c r="AO3663" i="3"/>
  <c r="AM3663" i="3"/>
  <c r="AU3666" i="3"/>
  <c r="AU3677" i="3"/>
  <c r="AO3684" i="3"/>
  <c r="AH3687" i="3"/>
  <c r="AO3697" i="3"/>
  <c r="AU3722" i="3"/>
  <c r="AM3731" i="3"/>
  <c r="AU3731" i="3"/>
  <c r="AO3762" i="3"/>
  <c r="AM3762" i="3"/>
  <c r="AH3860" i="3"/>
  <c r="AO3860" i="3"/>
  <c r="AH3919" i="3"/>
  <c r="AO3919" i="3"/>
  <c r="AU3571" i="3"/>
  <c r="AU3579" i="3"/>
  <c r="AU3594" i="3"/>
  <c r="AU3602" i="3"/>
  <c r="AU3610" i="3"/>
  <c r="AS3621" i="3"/>
  <c r="AT3621" i="3" s="1"/>
  <c r="AO3622" i="3"/>
  <c r="AU3627" i="3"/>
  <c r="AS3629" i="3"/>
  <c r="AT3629" i="3" s="1"/>
  <c r="AO3630" i="3"/>
  <c r="AO3632" i="3"/>
  <c r="AM3635" i="3"/>
  <c r="AM3644" i="3"/>
  <c r="AM3651" i="3"/>
  <c r="AO3656" i="3"/>
  <c r="AM3656" i="3"/>
  <c r="AU3659" i="3"/>
  <c r="AH3668" i="3"/>
  <c r="AU3669" i="3"/>
  <c r="AH3678" i="3"/>
  <c r="AO3678" i="3"/>
  <c r="AH3681" i="3"/>
  <c r="AO3690" i="3"/>
  <c r="AS3693" i="3"/>
  <c r="AT3693" i="3" s="1"/>
  <c r="AO3695" i="3"/>
  <c r="AS3698" i="3"/>
  <c r="AT3698" i="3" s="1"/>
  <c r="AS3708" i="3"/>
  <c r="AT3708" i="3" s="1"/>
  <c r="AM3712" i="3"/>
  <c r="AO3712" i="3"/>
  <c r="AO3722" i="3"/>
  <c r="AH3732" i="3"/>
  <c r="AH3740" i="3"/>
  <c r="AO3749" i="3"/>
  <c r="AM3754" i="3"/>
  <c r="AO3754" i="3"/>
  <c r="AO3775" i="3"/>
  <c r="AM3775" i="3"/>
  <c r="AU3775" i="3"/>
  <c r="AU3567" i="3"/>
  <c r="AU3574" i="3"/>
  <c r="AU3582" i="3"/>
  <c r="AU3589" i="3"/>
  <c r="AU3597" i="3"/>
  <c r="AU3605" i="3"/>
  <c r="AU3613" i="3"/>
  <c r="AM3620" i="3"/>
  <c r="AH3625" i="3"/>
  <c r="AU3626" i="3"/>
  <c r="AM3627" i="3"/>
  <c r="AH3634" i="3"/>
  <c r="AU3636" i="3"/>
  <c r="AU3644" i="3"/>
  <c r="AU3645" i="3"/>
  <c r="AO3648" i="3"/>
  <c r="AM3648" i="3"/>
  <c r="AU3651" i="3"/>
  <c r="AH3661" i="3"/>
  <c r="AH3670" i="3"/>
  <c r="AO3670" i="3"/>
  <c r="AH3671" i="3"/>
  <c r="AH3673" i="3"/>
  <c r="AO3682" i="3"/>
  <c r="AS3686" i="3"/>
  <c r="AT3686" i="3" s="1"/>
  <c r="AO3687" i="3"/>
  <c r="AO3688" i="3"/>
  <c r="AS3691" i="3"/>
  <c r="AT3691" i="3" s="1"/>
  <c r="AU3697" i="3"/>
  <c r="AM3702" i="3"/>
  <c r="AU3703" i="3"/>
  <c r="AM3721" i="3"/>
  <c r="AO3729" i="3"/>
  <c r="AO3748" i="3"/>
  <c r="AO3770" i="3"/>
  <c r="AM3770" i="3"/>
  <c r="AU3770" i="3"/>
  <c r="AU3563" i="3"/>
  <c r="AU3577" i="3"/>
  <c r="AU3585" i="3"/>
  <c r="AU3608" i="3"/>
  <c r="AM3628" i="3"/>
  <c r="AO3631" i="3"/>
  <c r="AM3638" i="3"/>
  <c r="AH3643" i="3"/>
  <c r="AM3654" i="3"/>
  <c r="AO3662" i="3"/>
  <c r="AO3676" i="3"/>
  <c r="AO3681" i="3"/>
  <c r="AO3700" i="3"/>
  <c r="AM3700" i="3"/>
  <c r="AU3720" i="3"/>
  <c r="AU3721" i="3"/>
  <c r="AU3739" i="3"/>
  <c r="AS3747" i="3"/>
  <c r="AT3747" i="3" s="1"/>
  <c r="AS3619" i="3"/>
  <c r="AT3619" i="3" s="1"/>
  <c r="AU3621" i="3"/>
  <c r="AH3627" i="3"/>
  <c r="AU3629" i="3"/>
  <c r="AU3638" i="3"/>
  <c r="AU3639" i="3"/>
  <c r="AO3642" i="3"/>
  <c r="AH3646" i="3"/>
  <c r="AU3647" i="3"/>
  <c r="AH3655" i="3"/>
  <c r="AH3658" i="3"/>
  <c r="AO3668" i="3"/>
  <c r="AS3672" i="3"/>
  <c r="AT3672" i="3" s="1"/>
  <c r="AO3673" i="3"/>
  <c r="AO3674" i="3"/>
  <c r="AS3677" i="3"/>
  <c r="AT3677" i="3" s="1"/>
  <c r="AO3683" i="3"/>
  <c r="AM3688" i="3"/>
  <c r="AU3695" i="3"/>
  <c r="AS3704" i="3"/>
  <c r="AT3704" i="3" s="1"/>
  <c r="AM3707" i="3"/>
  <c r="AO3708" i="3"/>
  <c r="AM3710" i="3"/>
  <c r="AS3714" i="3"/>
  <c r="AT3714" i="3" s="1"/>
  <c r="AO3843" i="3"/>
  <c r="AM3843" i="3"/>
  <c r="AU3843" i="3"/>
  <c r="AH3868" i="3"/>
  <c r="AO3873" i="3"/>
  <c r="AM3873" i="3"/>
  <c r="AU3873" i="3"/>
  <c r="AU3707" i="3"/>
  <c r="AM3713" i="3"/>
  <c r="AU3714" i="3"/>
  <c r="AS3715" i="3"/>
  <c r="AT3715" i="3" s="1"/>
  <c r="AH3722" i="3"/>
  <c r="AU3724" i="3"/>
  <c r="AO3725" i="3"/>
  <c r="AM3725" i="3"/>
  <c r="AU3727" i="3"/>
  <c r="AS3729" i="3"/>
  <c r="AT3729" i="3" s="1"/>
  <c r="AS3735" i="3"/>
  <c r="AT3735" i="3" s="1"/>
  <c r="AS3739" i="3"/>
  <c r="AT3739" i="3" s="1"/>
  <c r="AO3740" i="3"/>
  <c r="AS3740" i="3"/>
  <c r="AT3740" i="3" s="1"/>
  <c r="AO3743" i="3"/>
  <c r="AO3744" i="3"/>
  <c r="AS3744" i="3"/>
  <c r="AT3744" i="3" s="1"/>
  <c r="AO3747" i="3"/>
  <c r="AU3747" i="3"/>
  <c r="AU3752" i="3"/>
  <c r="AS3778" i="3"/>
  <c r="AT3778" i="3" s="1"/>
  <c r="AU3787" i="3"/>
  <c r="AH3794" i="3"/>
  <c r="AH3837" i="3"/>
  <c r="AO3837" i="3"/>
  <c r="AU3654" i="3"/>
  <c r="AU3704" i="3"/>
  <c r="AU3708" i="3"/>
  <c r="AH3712" i="3"/>
  <c r="AS3716" i="3"/>
  <c r="AT3716" i="3" s="1"/>
  <c r="AM3723" i="3"/>
  <c r="AS3731" i="3"/>
  <c r="AT3731" i="3" s="1"/>
  <c r="AO3732" i="3"/>
  <c r="AO3736" i="3"/>
  <c r="AO3741" i="3"/>
  <c r="AU3743" i="3"/>
  <c r="AM3746" i="3"/>
  <c r="AM3749" i="3"/>
  <c r="AM3755" i="3"/>
  <c r="AU3755" i="3"/>
  <c r="AU3760" i="3"/>
  <c r="AU3761" i="3"/>
  <c r="AO3777" i="3"/>
  <c r="AU3780" i="3"/>
  <c r="AM3782" i="3"/>
  <c r="AU3782" i="3"/>
  <c r="AO3799" i="3"/>
  <c r="AM3799" i="3"/>
  <c r="AM3808" i="3"/>
  <c r="AU3808" i="3"/>
  <c r="AO3906" i="3"/>
  <c r="AU3906" i="3"/>
  <c r="AU3649" i="3"/>
  <c r="AU3657" i="3"/>
  <c r="AU3664" i="3"/>
  <c r="AU3672" i="3"/>
  <c r="AU3680" i="3"/>
  <c r="AU3686" i="3"/>
  <c r="AU3693" i="3"/>
  <c r="AU3701" i="3"/>
  <c r="AO3716" i="3"/>
  <c r="AU3728" i="3"/>
  <c r="AO3731" i="3"/>
  <c r="AO3733" i="3"/>
  <c r="AM3737" i="3"/>
  <c r="AM3738" i="3"/>
  <c r="AM3741" i="3"/>
  <c r="AM3742" i="3"/>
  <c r="AU3745" i="3"/>
  <c r="AU3748" i="3"/>
  <c r="AU3751" i="3"/>
  <c r="AO3773" i="3"/>
  <c r="AM3820" i="3"/>
  <c r="AO3914" i="3"/>
  <c r="AU3914" i="3"/>
  <c r="AM3914" i="3"/>
  <c r="AU3652" i="3"/>
  <c r="AU3660" i="3"/>
  <c r="AU3667" i="3"/>
  <c r="AU3675" i="3"/>
  <c r="AU3689" i="3"/>
  <c r="AU3696" i="3"/>
  <c r="AO3706" i="3"/>
  <c r="AU3709" i="3"/>
  <c r="AO3710" i="3"/>
  <c r="AS3710" i="3"/>
  <c r="AT3710" i="3" s="1"/>
  <c r="AU3715" i="3"/>
  <c r="AO3719" i="3"/>
  <c r="AO3720" i="3"/>
  <c r="AH3724" i="3"/>
  <c r="AU3729" i="3"/>
  <c r="AU3740" i="3"/>
  <c r="AU3744" i="3"/>
  <c r="AO3804" i="3"/>
  <c r="AH3805" i="3"/>
  <c r="AO3817" i="3"/>
  <c r="AU3817" i="3"/>
  <c r="AM3818" i="3"/>
  <c r="AH3703" i="3"/>
  <c r="AM3705" i="3"/>
  <c r="AS3711" i="3"/>
  <c r="AT3711" i="3" s="1"/>
  <c r="AO3717" i="3"/>
  <c r="AM3717" i="3"/>
  <c r="AS3721" i="3"/>
  <c r="AT3721" i="3" s="1"/>
  <c r="AH3730" i="3"/>
  <c r="AU3732" i="3"/>
  <c r="AU3736" i="3"/>
  <c r="AO3738" i="3"/>
  <c r="AO3745" i="3"/>
  <c r="AH3759" i="3"/>
  <c r="AS3764" i="3"/>
  <c r="AT3764" i="3" s="1"/>
  <c r="AU3773" i="3"/>
  <c r="AM3778" i="3"/>
  <c r="AH3786" i="3"/>
  <c r="AO3786" i="3"/>
  <c r="AM3797" i="3"/>
  <c r="AM3817" i="3"/>
  <c r="AU3733" i="3"/>
  <c r="AU3741" i="3"/>
  <c r="AU3749" i="3"/>
  <c r="AH3760" i="3"/>
  <c r="AM3763" i="3"/>
  <c r="AO3766" i="3"/>
  <c r="AS3774" i="3"/>
  <c r="AT3774" i="3" s="1"/>
  <c r="AH3787" i="3"/>
  <c r="AM3790" i="3"/>
  <c r="AO3792" i="3"/>
  <c r="AM3798" i="3"/>
  <c r="AS3801" i="3"/>
  <c r="AT3801" i="3" s="1"/>
  <c r="AH3807" i="3"/>
  <c r="AO3810" i="3"/>
  <c r="AS3812" i="3"/>
  <c r="AT3812" i="3" s="1"/>
  <c r="AU3818" i="3"/>
  <c r="AS3822" i="3"/>
  <c r="AT3822" i="3" s="1"/>
  <c r="AS3824" i="3"/>
  <c r="AT3824" i="3" s="1"/>
  <c r="AS3825" i="3"/>
  <c r="AT3825" i="3" s="1"/>
  <c r="AU3827" i="3"/>
  <c r="AS3839" i="3"/>
  <c r="AT3839" i="3" s="1"/>
  <c r="AO3904" i="3"/>
  <c r="AO3912" i="3"/>
  <c r="AO3752" i="3"/>
  <c r="AS3756" i="3"/>
  <c r="AT3756" i="3" s="1"/>
  <c r="AH3762" i="3"/>
  <c r="AU3764" i="3"/>
  <c r="AO3765" i="3"/>
  <c r="AS3767" i="3"/>
  <c r="AT3767" i="3" s="1"/>
  <c r="AM3771" i="3"/>
  <c r="AU3772" i="3"/>
  <c r="AO3776" i="3"/>
  <c r="AM3781" i="3"/>
  <c r="AS3783" i="3"/>
  <c r="AT3783" i="3" s="1"/>
  <c r="AH3789" i="3"/>
  <c r="AU3792" i="3"/>
  <c r="AO3796" i="3"/>
  <c r="AH3797" i="3"/>
  <c r="AM3800" i="3"/>
  <c r="AU3802" i="3"/>
  <c r="AO3803" i="3"/>
  <c r="AO3805" i="3"/>
  <c r="AM3810" i="3"/>
  <c r="AM3811" i="3"/>
  <c r="AH3817" i="3"/>
  <c r="AM3821" i="3"/>
  <c r="AO3824" i="3"/>
  <c r="AU3824" i="3"/>
  <c r="AM3833" i="3"/>
  <c r="AO3834" i="3"/>
  <c r="AH3835" i="3"/>
  <c r="AM3864" i="3"/>
  <c r="AH3866" i="3"/>
  <c r="AH3898" i="3"/>
  <c r="AH3906" i="3"/>
  <c r="AO3936" i="3"/>
  <c r="AU3936" i="3"/>
  <c r="AS3940" i="3"/>
  <c r="AT3940" i="3" s="1"/>
  <c r="AS3793" i="3"/>
  <c r="AT3793" i="3" s="1"/>
  <c r="AH3799" i="3"/>
  <c r="AU3801" i="3"/>
  <c r="AS3804" i="3"/>
  <c r="AT3804" i="3" s="1"/>
  <c r="AU3811" i="3"/>
  <c r="AU3812" i="3"/>
  <c r="AO3815" i="3"/>
  <c r="AU3822" i="3"/>
  <c r="AO3823" i="3"/>
  <c r="AM3826" i="3"/>
  <c r="AU3826" i="3"/>
  <c r="AH3850" i="3"/>
  <c r="AO3850" i="3"/>
  <c r="AO3855" i="3"/>
  <c r="AU3855" i="3"/>
  <c r="AS3859" i="3"/>
  <c r="AT3859" i="3" s="1"/>
  <c r="AO3863" i="3"/>
  <c r="AM3863" i="3"/>
  <c r="AO3901" i="3"/>
  <c r="AM3901" i="3"/>
  <c r="AM3936" i="3"/>
  <c r="AU3718" i="3"/>
  <c r="AU3726" i="3"/>
  <c r="AU3734" i="3"/>
  <c r="AU3742" i="3"/>
  <c r="AU3750" i="3"/>
  <c r="AU3756" i="3"/>
  <c r="AO3757" i="3"/>
  <c r="AM3766" i="3"/>
  <c r="AU3767" i="3"/>
  <c r="AS3777" i="3"/>
  <c r="AT3777" i="3" s="1"/>
  <c r="AU3783" i="3"/>
  <c r="AO3784" i="3"/>
  <c r="AU3794" i="3"/>
  <c r="AO3797" i="3"/>
  <c r="AU3814" i="3"/>
  <c r="AM3830" i="3"/>
  <c r="AU3830" i="3"/>
  <c r="AO3878" i="3"/>
  <c r="AU3878" i="3"/>
  <c r="AH3888" i="3"/>
  <c r="AO3888" i="3"/>
  <c r="AO3934" i="3"/>
  <c r="AM3757" i="3"/>
  <c r="AS3761" i="3"/>
  <c r="AT3761" i="3" s="1"/>
  <c r="AH3765" i="3"/>
  <c r="AH3773" i="3"/>
  <c r="AM3776" i="3"/>
  <c r="AO3778" i="3"/>
  <c r="AO3780" i="3"/>
  <c r="AM3784" i="3"/>
  <c r="AM3785" i="3"/>
  <c r="AS3788" i="3"/>
  <c r="AT3788" i="3" s="1"/>
  <c r="AH3791" i="3"/>
  <c r="AO3791" i="3"/>
  <c r="AU3793" i="3"/>
  <c r="AO3794" i="3"/>
  <c r="AS3796" i="3"/>
  <c r="AT3796" i="3" s="1"/>
  <c r="AU3803" i="3"/>
  <c r="AU3804" i="3"/>
  <c r="AO3808" i="3"/>
  <c r="AH3823" i="3"/>
  <c r="AO3826" i="3"/>
  <c r="AH3827" i="3"/>
  <c r="AM3878" i="3"/>
  <c r="AS3881" i="3"/>
  <c r="AT3881" i="3" s="1"/>
  <c r="AH3886" i="3"/>
  <c r="AS3890" i="3"/>
  <c r="AT3890" i="3" s="1"/>
  <c r="AH3895" i="3"/>
  <c r="AO3895" i="3"/>
  <c r="AS3929" i="3"/>
  <c r="AT3929" i="3" s="1"/>
  <c r="AO3763" i="3"/>
  <c r="AU3777" i="3"/>
  <c r="AS3779" i="3"/>
  <c r="AT3779" i="3" s="1"/>
  <c r="AU3785" i="3"/>
  <c r="AO3790" i="3"/>
  <c r="AS3798" i="3"/>
  <c r="AT3798" i="3" s="1"/>
  <c r="AH3802" i="3"/>
  <c r="AM3815" i="3"/>
  <c r="AO3818" i="3"/>
  <c r="AH3826" i="3"/>
  <c r="AO3883" i="3"/>
  <c r="AO3922" i="3"/>
  <c r="AO3924" i="3"/>
  <c r="AM3924" i="3"/>
  <c r="AU3924" i="3"/>
  <c r="AH3926" i="3"/>
  <c r="AO3926" i="3"/>
  <c r="AO3931" i="3"/>
  <c r="AM3931" i="3"/>
  <c r="AH3936" i="3"/>
  <c r="AM3944" i="3"/>
  <c r="AU3758" i="3"/>
  <c r="AU3766" i="3"/>
  <c r="AU3771" i="3"/>
  <c r="AU3778" i="3"/>
  <c r="AU3795" i="3"/>
  <c r="AU3821" i="3"/>
  <c r="AS3836" i="3"/>
  <c r="AT3836" i="3" s="1"/>
  <c r="AM3841" i="3"/>
  <c r="AH3843" i="3"/>
  <c r="AO3849" i="3"/>
  <c r="AO3851" i="3"/>
  <c r="AM3851" i="3"/>
  <c r="AH3855" i="3"/>
  <c r="AO3861" i="3"/>
  <c r="AS3870" i="3"/>
  <c r="AT3870" i="3" s="1"/>
  <c r="AS3879" i="3"/>
  <c r="AT3879" i="3" s="1"/>
  <c r="AS3887" i="3"/>
  <c r="AT3887" i="3" s="1"/>
  <c r="AM3892" i="3"/>
  <c r="AS3897" i="3"/>
  <c r="AT3897" i="3" s="1"/>
  <c r="AS3907" i="3"/>
  <c r="AT3907" i="3" s="1"/>
  <c r="AS3918" i="3"/>
  <c r="AT3918" i="3" s="1"/>
  <c r="AM3922" i="3"/>
  <c r="AH3924" i="3"/>
  <c r="AS3927" i="3"/>
  <c r="AT3927" i="3" s="1"/>
  <c r="AO3942" i="3"/>
  <c r="AM3943" i="3"/>
  <c r="AU3768" i="3"/>
  <c r="AU3774" i="3"/>
  <c r="AU3781" i="3"/>
  <c r="AU3788" i="3"/>
  <c r="AU3798" i="3"/>
  <c r="AU3806" i="3"/>
  <c r="AU3825" i="3"/>
  <c r="AS3828" i="3"/>
  <c r="AT3828" i="3" s="1"/>
  <c r="AH3832" i="3"/>
  <c r="AO3838" i="3"/>
  <c r="AM3840" i="3"/>
  <c r="AS3847" i="3"/>
  <c r="AT3847" i="3" s="1"/>
  <c r="AU3848" i="3"/>
  <c r="AS3867" i="3"/>
  <c r="AT3867" i="3" s="1"/>
  <c r="AH3875" i="3"/>
  <c r="AO3875" i="3"/>
  <c r="AH3885" i="3"/>
  <c r="AO3889" i="3"/>
  <c r="AH3903" i="3"/>
  <c r="AO3903" i="3"/>
  <c r="AO3909" i="3"/>
  <c r="AM3909" i="3"/>
  <c r="AH3914" i="3"/>
  <c r="AO3920" i="3"/>
  <c r="AM3921" i="3"/>
  <c r="AH3933" i="3"/>
  <c r="AO3933" i="3"/>
  <c r="AO3939" i="3"/>
  <c r="AM3939" i="3"/>
  <c r="AS3833" i="3"/>
  <c r="AT3833" i="3" s="1"/>
  <c r="AS3844" i="3"/>
  <c r="AT3844" i="3" s="1"/>
  <c r="AH3852" i="3"/>
  <c r="AO3852" i="3"/>
  <c r="AO3856" i="3"/>
  <c r="AO3858" i="3"/>
  <c r="AM3858" i="3"/>
  <c r="AH3863" i="3"/>
  <c r="AO3871" i="3"/>
  <c r="AH3873" i="3"/>
  <c r="AS3877" i="3"/>
  <c r="AT3877" i="3" s="1"/>
  <c r="AS3894" i="3"/>
  <c r="AT3894" i="3" s="1"/>
  <c r="AO3898" i="3"/>
  <c r="AM3899" i="3"/>
  <c r="AO3900" i="3"/>
  <c r="AH3901" i="3"/>
  <c r="AS3905" i="3"/>
  <c r="AT3905" i="3" s="1"/>
  <c r="AS3915" i="3"/>
  <c r="AT3915" i="3" s="1"/>
  <c r="AS3925" i="3"/>
  <c r="AT3925" i="3" s="1"/>
  <c r="AO3928" i="3"/>
  <c r="AM3929" i="3"/>
  <c r="AH3931" i="3"/>
  <c r="AS3935" i="3"/>
  <c r="AT3935" i="3" s="1"/>
  <c r="AH3943" i="3"/>
  <c r="AO3820" i="3"/>
  <c r="AU3828" i="3"/>
  <c r="AO3832" i="3"/>
  <c r="AO3833" i="3"/>
  <c r="AO3835" i="3"/>
  <c r="AM3835" i="3"/>
  <c r="AH3882" i="3"/>
  <c r="AO3882" i="3"/>
  <c r="AO3886" i="3"/>
  <c r="AM3886" i="3"/>
  <c r="AO3896" i="3"/>
  <c r="AH3911" i="3"/>
  <c r="AO3911" i="3"/>
  <c r="AO3915" i="3"/>
  <c r="AO3917" i="3"/>
  <c r="AM3917" i="3"/>
  <c r="AU3838" i="3"/>
  <c r="AU3846" i="3"/>
  <c r="AU3853" i="3"/>
  <c r="AU3861" i="3"/>
  <c r="AU3869" i="3"/>
  <c r="AU3876" i="3"/>
  <c r="AU3883" i="3"/>
  <c r="AU3889" i="3"/>
  <c r="AU3896" i="3"/>
  <c r="AU3904" i="3"/>
  <c r="AU3912" i="3"/>
  <c r="AU3920" i="3"/>
  <c r="AU3934" i="3"/>
  <c r="AU3942" i="3"/>
  <c r="AU3833" i="3"/>
  <c r="AM3838" i="3"/>
  <c r="AU3841" i="3"/>
  <c r="AM3846" i="3"/>
  <c r="AU3849" i="3"/>
  <c r="AM3853" i="3"/>
  <c r="AU3856" i="3"/>
  <c r="AM3861" i="3"/>
  <c r="AU3864" i="3"/>
  <c r="AM3869" i="3"/>
  <c r="AM3876" i="3"/>
  <c r="AU3879" i="3"/>
  <c r="AM3883" i="3"/>
  <c r="AM3889" i="3"/>
  <c r="AU3892" i="3"/>
  <c r="AM3896" i="3"/>
  <c r="AU3899" i="3"/>
  <c r="AM3904" i="3"/>
  <c r="AU3907" i="3"/>
  <c r="AM3912" i="3"/>
  <c r="AU3915" i="3"/>
  <c r="AM3920" i="3"/>
  <c r="AU3922" i="3"/>
  <c r="AU3929" i="3"/>
  <c r="AM3934" i="3"/>
  <c r="AU3937" i="3"/>
  <c r="AM3942" i="3"/>
  <c r="AU3944" i="3"/>
  <c r="AU3836" i="3"/>
  <c r="AU3844" i="3"/>
  <c r="AU3859" i="3"/>
  <c r="AU3867" i="3"/>
  <c r="AU3874" i="3"/>
  <c r="AU3881" i="3"/>
  <c r="AU3887" i="3"/>
  <c r="AU3894" i="3"/>
  <c r="AU3902" i="3"/>
  <c r="AU3910" i="3"/>
  <c r="AU3918" i="3"/>
  <c r="AU3925" i="3"/>
  <c r="AU3932" i="3"/>
  <c r="AU3940" i="3"/>
  <c r="AU3839" i="3"/>
  <c r="AU3847" i="3"/>
  <c r="AU3854" i="3"/>
  <c r="AU3862" i="3"/>
  <c r="AU3870" i="3"/>
  <c r="AU3877" i="3"/>
  <c r="AU3884" i="3"/>
  <c r="AU3890" i="3"/>
  <c r="AU3897" i="3"/>
  <c r="AU3905" i="3"/>
  <c r="AU3913" i="3"/>
  <c r="AU3927" i="3"/>
  <c r="AU3935" i="3"/>
  <c r="AU3834" i="3"/>
  <c r="AU3842" i="3"/>
  <c r="AU3850" i="3"/>
  <c r="AU3857" i="3"/>
  <c r="AU3865" i="3"/>
  <c r="AU3872" i="3"/>
  <c r="AU3880" i="3"/>
  <c r="AU3893" i="3"/>
  <c r="AU3900" i="3"/>
  <c r="AU3908" i="3"/>
  <c r="AU3916" i="3"/>
  <c r="AU3923" i="3"/>
  <c r="AU3930" i="3"/>
  <c r="AU3938" i="3"/>
  <c r="AU394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<sst xmlns="http://schemas.openxmlformats.org/spreadsheetml/2006/main" count="65581" uniqueCount="10669">
  <si>
    <t>Flujo General para Solicitudes</t>
  </si>
  <si>
    <t>Estados para Baja tensión</t>
  </si>
  <si>
    <t>Estados para Obras</t>
  </si>
  <si>
    <t>Estados Compartidos</t>
  </si>
  <si>
    <t>Solicitudes en Curso actual</t>
  </si>
  <si>
    <t>Solicitudes Gestionadas mes actual</t>
  </si>
  <si>
    <t>Año Sol</t>
  </si>
  <si>
    <t>(Todas)</t>
  </si>
  <si>
    <t>Mes Sol</t>
  </si>
  <si>
    <t>ACTIVIDAD</t>
  </si>
  <si>
    <t>Departamento</t>
  </si>
  <si>
    <t xml:space="preserve">EST_ORDEN </t>
  </si>
  <si>
    <t>Contar</t>
  </si>
  <si>
    <t>Estado Agrupado</t>
  </si>
  <si>
    <t>Antigüedad</t>
  </si>
  <si>
    <t>NUM_EXP</t>
  </si>
  <si>
    <t>ESTADO_EXP</t>
  </si>
  <si>
    <t xml:space="preserve"> NIS_RAD</t>
  </si>
  <si>
    <t xml:space="preserve"> NIF</t>
  </si>
  <si>
    <t>EST_SUMINIST</t>
  </si>
  <si>
    <t>UNICOM</t>
  </si>
  <si>
    <t>NOMBRE_CLI</t>
  </si>
  <si>
    <t>TFNO_CLI</t>
  </si>
  <si>
    <t>TIP_C</t>
  </si>
  <si>
    <t>DIRECCION_SUM</t>
  </si>
  <si>
    <t xml:space="preserve">REF_DIR </t>
  </si>
  <si>
    <t xml:space="preserve">USUARIO_GEN </t>
  </si>
  <si>
    <t>DESC_USR</t>
  </si>
  <si>
    <t>ESTAD</t>
  </si>
  <si>
    <t xml:space="preserve">F_SOL </t>
  </si>
  <si>
    <t xml:space="preserve">F_UCE </t>
  </si>
  <si>
    <t>COD_UNICOM_COMPET</t>
  </si>
  <si>
    <t>NUM_OS</t>
  </si>
  <si>
    <t xml:space="preserve">TIPO_OS </t>
  </si>
  <si>
    <t>OS</t>
  </si>
  <si>
    <t xml:space="preserve"> KVA</t>
  </si>
  <si>
    <t xml:space="preserve">DESC_TIPO </t>
  </si>
  <si>
    <t xml:space="preserve">F_ACT </t>
  </si>
  <si>
    <t>TIPO_OBRA</t>
  </si>
  <si>
    <t>Clasificación</t>
  </si>
  <si>
    <t>Dia sol</t>
  </si>
  <si>
    <t>Gestión O/S</t>
  </si>
  <si>
    <t>Dia act</t>
  </si>
  <si>
    <t>Mes Act</t>
  </si>
  <si>
    <t>Año Act</t>
  </si>
  <si>
    <t>Antigüedad Act</t>
  </si>
  <si>
    <t>Fecha Gen OS</t>
  </si>
  <si>
    <t>Antigüedad OS</t>
  </si>
  <si>
    <t>Dia UCE</t>
  </si>
  <si>
    <t>Mes UCE</t>
  </si>
  <si>
    <t>Año UCE</t>
  </si>
  <si>
    <t>Antigüedad UCE</t>
  </si>
  <si>
    <t>Antigüedad UCE / Act</t>
  </si>
  <si>
    <t>P34602017030015</t>
  </si>
  <si>
    <t>Presupuesto notificado cliente</t>
  </si>
  <si>
    <t xml:space="preserve">                                                                                </t>
  </si>
  <si>
    <t xml:space="preserve">O.C. B/quilla Nte   </t>
  </si>
  <si>
    <t xml:space="preserve">PROYECTO PRONE HEREDIA RURAL                                            </t>
  </si>
  <si>
    <t>TC050</t>
  </si>
  <si>
    <t xml:space="preserve">                                                                                                                                                                                           </t>
  </si>
  <si>
    <t xml:space="preserve">CASA 125 HEREDIA                                            </t>
  </si>
  <si>
    <t xml:space="preserve">TR193884                      </t>
  </si>
  <si>
    <t>AC100</t>
  </si>
  <si>
    <t>NO</t>
  </si>
  <si>
    <t xml:space="preserve">Obras </t>
  </si>
  <si>
    <t>Presupuesto Notificado Cliente</t>
  </si>
  <si>
    <t>Proyecto PRONE</t>
  </si>
  <si>
    <t>P31602020050008</t>
  </si>
  <si>
    <t>Pendiente Adjudicación</t>
  </si>
  <si>
    <t xml:space="preserve">XXX NO UTILIZAR     </t>
  </si>
  <si>
    <t xml:space="preserve">OTTO EHRHARDT FUENTES                                                   </t>
  </si>
  <si>
    <t>TC090</t>
  </si>
  <si>
    <t xml:space="preserve">NIC ANT 6652041                                             </t>
  </si>
  <si>
    <t xml:space="preserve">T3243764                      </t>
  </si>
  <si>
    <t xml:space="preserve">Hugo_Bello_Sanchez                                                              </t>
  </si>
  <si>
    <t>AC190</t>
  </si>
  <si>
    <t xml:space="preserve">Seguimiento y rev. instalacion electrica distribucion </t>
  </si>
  <si>
    <t>En tratamiento</t>
  </si>
  <si>
    <t>CT nuevo MT/BT Tipo Poste</t>
  </si>
  <si>
    <t>P93432019100011</t>
  </si>
  <si>
    <t>Puesta en Servicio</t>
  </si>
  <si>
    <t xml:space="preserve">ZE Santa_Marta      </t>
  </si>
  <si>
    <t xml:space="preserve">SANTA MARTA DISTRITO DE                                                 </t>
  </si>
  <si>
    <t>TC095</t>
  </si>
  <si>
    <t xml:space="preserve">CASD LICEO SAMARIO                                          </t>
  </si>
  <si>
    <t xml:space="preserve">T9697258                      </t>
  </si>
  <si>
    <t xml:space="preserve">Adriana_Duran_Q                                                                 </t>
  </si>
  <si>
    <t>AC220</t>
  </si>
  <si>
    <t xml:space="preserve">Anulada </t>
  </si>
  <si>
    <t>Aumentos de potencia</t>
  </si>
  <si>
    <t>Notificación Cliente</t>
  </si>
  <si>
    <t>Resuelta</t>
  </si>
  <si>
    <t>P11702018050056</t>
  </si>
  <si>
    <t xml:space="preserve">Situacion correcta                                                              </t>
  </si>
  <si>
    <t xml:space="preserve">Central de Escritos </t>
  </si>
  <si>
    <t xml:space="preserve">PORTUARIO DISTRITO ESPECIAL INDUSTRIAL Y                                </t>
  </si>
  <si>
    <t xml:space="preserve">CR 13 84 14 ENTR   1                                                                                                                                                                       </t>
  </si>
  <si>
    <t xml:space="preserve">                                                            </t>
  </si>
  <si>
    <t xml:space="preserve">T2464384                      </t>
  </si>
  <si>
    <t xml:space="preserve">PAOLA_PALMIERI_MARTINEZ                                                         </t>
  </si>
  <si>
    <t xml:space="preserve">Factibilidad Distribucion </t>
  </si>
  <si>
    <t>CT nuevo MT/BT sup cliente esp</t>
  </si>
  <si>
    <t>P34302018060011</t>
  </si>
  <si>
    <t xml:space="preserve">SANTA CRUZ S.A.S DE PAPARE                                              </t>
  </si>
  <si>
    <t>TC089</t>
  </si>
  <si>
    <t xml:space="preserve">Adjudicación Obras Clientes </t>
  </si>
  <si>
    <t>P11102019100153</t>
  </si>
  <si>
    <t xml:space="preserve">O.C. B/quilla Cto   </t>
  </si>
  <si>
    <t xml:space="preserve">  CENTRO RES LA 76                                                      </t>
  </si>
  <si>
    <t>TC087</t>
  </si>
  <si>
    <t xml:space="preserve">CONJ RES LA 76                                              </t>
  </si>
  <si>
    <t xml:space="preserve">T9763922                      </t>
  </si>
  <si>
    <t xml:space="preserve">Somaya_Rincon                                                                   </t>
  </si>
  <si>
    <t>Retranqueo de red MT</t>
  </si>
  <si>
    <t>P11702019070179</t>
  </si>
  <si>
    <t xml:space="preserve">JESSICA JIMENEZ PANADERIA NIEVES                                        </t>
  </si>
  <si>
    <t>TC092</t>
  </si>
  <si>
    <t xml:space="preserve">A3151411                      </t>
  </si>
  <si>
    <t xml:space="preserve">FERGIE_YULISSA_SOLANO_MANOTAS                                                   </t>
  </si>
  <si>
    <t>P95102018060041</t>
  </si>
  <si>
    <t xml:space="preserve">C.T.SOLEDAD         </t>
  </si>
  <si>
    <t xml:space="preserve">ETAPA II Y III URBANIZACION LAS CAYENAS                                 </t>
  </si>
  <si>
    <t xml:space="preserve">T2891467                      </t>
  </si>
  <si>
    <t xml:space="preserve">SHIRLEY_ESTHER_TAPIA_CUADRADO                                                   </t>
  </si>
  <si>
    <t>Proyecto urbanización abierta</t>
  </si>
  <si>
    <t>P77512020100003</t>
  </si>
  <si>
    <t xml:space="preserve">O.C. Riohacha       </t>
  </si>
  <si>
    <t xml:space="preserve">ANGELICA ESCOBAR OSPINO                                                 </t>
  </si>
  <si>
    <t xml:space="preserve">CASA FINCA ANGELICA                                         </t>
  </si>
  <si>
    <t xml:space="preserve">N3352044                      </t>
  </si>
  <si>
    <t xml:space="preserve">Laudis_Peñaranda_                                                               </t>
  </si>
  <si>
    <t>P11102019070148</t>
  </si>
  <si>
    <t xml:space="preserve">PRAGMACIO ANTEQUERA                                                     </t>
  </si>
  <si>
    <t xml:space="preserve">CL 61 38 89                                                                                                                                                                                </t>
  </si>
  <si>
    <t>P11102018110112</t>
  </si>
  <si>
    <t xml:space="preserve">AMARILO ZAFIRO ALAMEDA DEL RIO                                          </t>
  </si>
  <si>
    <t xml:space="preserve">Proyecto Conforme </t>
  </si>
  <si>
    <t>CT nuevo MT/BTsup multifamiliar</t>
  </si>
  <si>
    <t>P31602020070005</t>
  </si>
  <si>
    <t xml:space="preserve">GLADIS ELENA RAMIREZ ZULUAGA                                            </t>
  </si>
  <si>
    <t xml:space="preserve">FINCA LA CONCENSA                                           </t>
  </si>
  <si>
    <t xml:space="preserve">G2288387                      </t>
  </si>
  <si>
    <t xml:space="preserve">MARCOS_DAVID_RUMBO_BORRE                                                        </t>
  </si>
  <si>
    <t>P75412019110008</t>
  </si>
  <si>
    <t xml:space="preserve">SUAN CONCESION MONTES DE MARIA                                          </t>
  </si>
  <si>
    <t xml:space="preserve">A2891363                      </t>
  </si>
  <si>
    <t xml:space="preserve">Naibet Olivo                                                                    </t>
  </si>
  <si>
    <t>P11102020070008</t>
  </si>
  <si>
    <t xml:space="preserve">  TRIFAMILIAR TRES PISOS                                                </t>
  </si>
  <si>
    <t xml:space="preserve">TRIFAMILIAR 3 PISOS                                         </t>
  </si>
  <si>
    <t xml:space="preserve">Sin Actividad </t>
  </si>
  <si>
    <t>P75512019040003</t>
  </si>
  <si>
    <t xml:space="preserve">CARMEN MANGA                                                            </t>
  </si>
  <si>
    <t>P93432019120006</t>
  </si>
  <si>
    <t xml:space="preserve">OMAR ROMERO CASTAÑEDA                                                   </t>
  </si>
  <si>
    <t xml:space="preserve">NIF VECINO 10058020                                         </t>
  </si>
  <si>
    <t>P11102019100092</t>
  </si>
  <si>
    <t xml:space="preserve">  RIOS &amp; JULIAO SAS                                                     </t>
  </si>
  <si>
    <t xml:space="preserve">CALZADO VEKARY                                              </t>
  </si>
  <si>
    <t>P34102020040023</t>
  </si>
  <si>
    <t xml:space="preserve">MARIELA MARTINEZ J                                                      </t>
  </si>
  <si>
    <t xml:space="preserve">CL 22 CR 21 35                                                                                                                                                                             </t>
  </si>
  <si>
    <t>P95102020100024</t>
  </si>
  <si>
    <t>ZE Bquilla-Sur-S/dad</t>
  </si>
  <si>
    <t xml:space="preserve">OSCAR JAVIER LARA VILLAREAL MUEBLES Y COLCHONES RELAX                   </t>
  </si>
  <si>
    <t>TC091</t>
  </si>
  <si>
    <t xml:space="preserve">CR 29 110 50               LOC     2                                                                                                                                                       </t>
  </si>
  <si>
    <t xml:space="preserve">PROV COLCHONES RELAX                                        </t>
  </si>
  <si>
    <t>P11102018080152</t>
  </si>
  <si>
    <t xml:space="preserve">LUIS HERNEY GIRALDO PLASTICOS PUPIPLAST DEL CARIBE                      </t>
  </si>
  <si>
    <t xml:space="preserve">CL 28 N 36-100 BODEGA 1                                     </t>
  </si>
  <si>
    <t>TC012</t>
  </si>
  <si>
    <t xml:space="preserve">T0925304                      </t>
  </si>
  <si>
    <t xml:space="preserve">MARTHA_VICTORIA_SALAS_CUAN                                                      </t>
  </si>
  <si>
    <t>P93312020060003</t>
  </si>
  <si>
    <t xml:space="preserve">MUNICIPIO DE BARRANCAS ELECT ZONA RURAL 1 NO INTERCONECTADA             </t>
  </si>
  <si>
    <t>Proyectos de electrificación</t>
  </si>
  <si>
    <t>P11102019060070</t>
  </si>
  <si>
    <t xml:space="preserve">  CONSTRUCCIONES MARVAL S.A                                             </t>
  </si>
  <si>
    <t xml:space="preserve">BALCONES DEL MAR                                            </t>
  </si>
  <si>
    <t>P11102019040108</t>
  </si>
  <si>
    <t xml:space="preserve">EDIFICIO INKANTO PROVISIONAL                                            </t>
  </si>
  <si>
    <t>TC088</t>
  </si>
  <si>
    <t xml:space="preserve">ESQUINA                                                     </t>
  </si>
  <si>
    <t>P11102020080096</t>
  </si>
  <si>
    <t xml:space="preserve">  CON RES LA ESPANOLA                                                   </t>
  </si>
  <si>
    <t xml:space="preserve">LA ESPAÑOLA                                                 </t>
  </si>
  <si>
    <t xml:space="preserve">MP000166                      </t>
  </si>
  <si>
    <t>Adjudicación Obras Empresa</t>
  </si>
  <si>
    <t>P34402019090019</t>
  </si>
  <si>
    <t xml:space="preserve">PEAJE ARACATACA CONSORCIO INPROCOS SAS                                  </t>
  </si>
  <si>
    <t xml:space="preserve">PEAJE KM 3                                                  </t>
  </si>
  <si>
    <t>P95302020060004</t>
  </si>
  <si>
    <t xml:space="preserve">  BODEGA MOTOCOSTA ZILOG                                                </t>
  </si>
  <si>
    <t xml:space="preserve">LOTE M3 B1 PARQUE IND ZILOG                                 </t>
  </si>
  <si>
    <t>P11802020100078</t>
  </si>
  <si>
    <t xml:space="preserve">VILLA LOZANO SUBNORMAL                                                  </t>
  </si>
  <si>
    <t>TC093</t>
  </si>
  <si>
    <t xml:space="preserve">SUBNORMAL                                                   </t>
  </si>
  <si>
    <t>Proyecto redes zona subnormal</t>
  </si>
  <si>
    <t>P11702019060033</t>
  </si>
  <si>
    <t xml:space="preserve">NIEVES PROVISIONAL BODEGA LAS                                           </t>
  </si>
  <si>
    <t>P95102015040029</t>
  </si>
  <si>
    <t>Inicio de Obra</t>
  </si>
  <si>
    <t xml:space="preserve">  BODEGA PARQUE INTERNACIONAL DEL CA                                    </t>
  </si>
  <si>
    <t xml:space="preserve">G2247589                      </t>
  </si>
  <si>
    <t xml:space="preserve">CARLOS_ENRIQUE_ARRIETA_POLANCO                                                  </t>
  </si>
  <si>
    <t>AC200</t>
  </si>
  <si>
    <t>P34102019090048</t>
  </si>
  <si>
    <t xml:space="preserve">CONSORCIO INDUMAX                                                       </t>
  </si>
  <si>
    <t>P11802018050044</t>
  </si>
  <si>
    <t xml:space="preserve">FIDEICOMISO INMOB INACAR S.A PORTOCASTELLO                              </t>
  </si>
  <si>
    <t xml:space="preserve">LOTE 3C                                                     </t>
  </si>
  <si>
    <t>P34102020070056</t>
  </si>
  <si>
    <t xml:space="preserve">URBANIZACION LAS ACACIAS II ETAPA                                       </t>
  </si>
  <si>
    <t xml:space="preserve">T7541855                      </t>
  </si>
  <si>
    <t xml:space="preserve">Elizabeth_Perez_Rincon                                                          </t>
  </si>
  <si>
    <t xml:space="preserve">MP000343                      </t>
  </si>
  <si>
    <t xml:space="preserve">Coogeneración/Suplencia </t>
  </si>
  <si>
    <t>Coogeneración / Suplencia</t>
  </si>
  <si>
    <t>P93322018040013</t>
  </si>
  <si>
    <t xml:space="preserve">ANAMANA 2 ELECTRIFICACION RURAL VDA                                     </t>
  </si>
  <si>
    <t>Proyecto FAER</t>
  </si>
  <si>
    <t>P75412018100028</t>
  </si>
  <si>
    <t xml:space="preserve">ZE Atl. Oriental    </t>
  </si>
  <si>
    <t xml:space="preserve">MOCANA URBANIZACION                                                     </t>
  </si>
  <si>
    <t xml:space="preserve">URBANIZACION MOCANA                                         </t>
  </si>
  <si>
    <t>P11502013050012</t>
  </si>
  <si>
    <t xml:space="preserve">MALLORQUIN TORRES DE                                                    </t>
  </si>
  <si>
    <t xml:space="preserve">TORRES DE MALLORQUIN                                        </t>
  </si>
  <si>
    <t xml:space="preserve">T2551191                      </t>
  </si>
  <si>
    <t>P75412017110010</t>
  </si>
  <si>
    <t xml:space="preserve">O.C Sabanalarga     </t>
  </si>
  <si>
    <t xml:space="preserve">COMPAÑIA AGROPECUARIA J.J MUNIZ ALBA &amp;                                  </t>
  </si>
  <si>
    <t xml:space="preserve">=CRA 38 52 158 LC 1                                         </t>
  </si>
  <si>
    <t>P11102017070127</t>
  </si>
  <si>
    <t>P34102019080103</t>
  </si>
  <si>
    <t xml:space="preserve">RAMON MARTI SALADIE                                                     </t>
  </si>
  <si>
    <t xml:space="preserve">SECTOR LAS TRINITARIAS                                      </t>
  </si>
  <si>
    <t>P34102019060046</t>
  </si>
  <si>
    <t xml:space="preserve">REORGANIZACION AVANTEL SAS EN                                           </t>
  </si>
  <si>
    <t xml:space="preserve">CR 21D4 29F 41               LOC     2                                                                                                                                                     </t>
  </si>
  <si>
    <t xml:space="preserve">PISO PRIMERO NORTE AVANTEL                                  </t>
  </si>
  <si>
    <t>P11102013030036</t>
  </si>
  <si>
    <t>Fin Obra</t>
  </si>
  <si>
    <t xml:space="preserve">BARRANQUILLA CONCONCRETO PRESTIGE                                       </t>
  </si>
  <si>
    <t xml:space="preserve">TR182513                      </t>
  </si>
  <si>
    <t>AC210</t>
  </si>
  <si>
    <t xml:space="preserve">Fin de Obra Cliente </t>
  </si>
  <si>
    <t>P11802020100077</t>
  </si>
  <si>
    <t>P95202019100025</t>
  </si>
  <si>
    <t xml:space="preserve">POPULAR JUNIOR F.C. S.A. CLUB DEPORTIVO                                 </t>
  </si>
  <si>
    <t xml:space="preserve">VIA SABANIL LADO CLUB ALEM                                  </t>
  </si>
  <si>
    <t>Acometida Suficiente</t>
  </si>
  <si>
    <t xml:space="preserve">S.A. E.S.P. CELSIA COLOMBIA                                             </t>
  </si>
  <si>
    <t xml:space="preserve">RC000135                      </t>
  </si>
  <si>
    <t xml:space="preserve">CRISTIAN_CONTRERAS_ARROYO                                                       </t>
  </si>
  <si>
    <t>AC233</t>
  </si>
  <si>
    <t>P34602020070004</t>
  </si>
  <si>
    <t xml:space="preserve">  INTERASEO S.A                                                         </t>
  </si>
  <si>
    <t xml:space="preserve">RELLENO SANITARIO PALANGANA                                 </t>
  </si>
  <si>
    <t>Consultaría Proyecto</t>
  </si>
  <si>
    <t>P95302017050004</t>
  </si>
  <si>
    <t xml:space="preserve">MANZANA 14 PROVISIONAL VILLAS DE SAN PABLO                              </t>
  </si>
  <si>
    <t xml:space="preserve">VILLAS DE SAN PABLO MZ 14                                   </t>
  </si>
  <si>
    <t xml:space="preserve">T3443869                      </t>
  </si>
  <si>
    <t>P11702019070185</t>
  </si>
  <si>
    <t xml:space="preserve">  ZARCOPLAST                                                            </t>
  </si>
  <si>
    <t>P93302020020018</t>
  </si>
  <si>
    <t xml:space="preserve">ALFREDO MACHADO TRESPALACIO                                             </t>
  </si>
  <si>
    <t xml:space="preserve">FINCA                                                       </t>
  </si>
  <si>
    <t>P93422018110002</t>
  </si>
  <si>
    <t xml:space="preserve">CONJUNTO MIRADOR DE LAS GAVIOTAS                                        </t>
  </si>
  <si>
    <t xml:space="preserve">LA PAZ                                                      </t>
  </si>
  <si>
    <t>P93312020060002</t>
  </si>
  <si>
    <t xml:space="preserve">MUNICIOIO DE BARRANCAS E RURAL ZONAS NO INT VEREDA LAGUNITA             </t>
  </si>
  <si>
    <t>P95102018100023</t>
  </si>
  <si>
    <t xml:space="preserve">  EMPRESAS PUBLICAS DE MEDELLIN                                         </t>
  </si>
  <si>
    <t>TC029</t>
  </si>
  <si>
    <t xml:space="preserve">CL 110 6D 11               LOC   EPM                                                                                                                                                       </t>
  </si>
  <si>
    <t xml:space="preserve">A8742068                      </t>
  </si>
  <si>
    <t xml:space="preserve">Alvaro_Enrique_Hernandez_Suarez                                                 </t>
  </si>
  <si>
    <t>Proyecto No conforme</t>
  </si>
  <si>
    <t>Proyecto urbanización cerrada</t>
  </si>
  <si>
    <t>P11102020090045</t>
  </si>
  <si>
    <t xml:space="preserve">INVERSIONES Y CIA S EN C EDIF MULTI TITANIUM SANCHEZ VENGOECHEA         </t>
  </si>
  <si>
    <t>P75412018120033</t>
  </si>
  <si>
    <t xml:space="preserve">HECTOR ALONSO GARCIA ARBELAEZ                                           </t>
  </si>
  <si>
    <t xml:space="preserve">CLL 13B 3 06=CLL 13B 3 06                                   </t>
  </si>
  <si>
    <t>P11802018100043</t>
  </si>
  <si>
    <t xml:space="preserve">ZONA FRANCA BARRANQUILLA ACEROS DEL ATLANTICO                           </t>
  </si>
  <si>
    <t xml:space="preserve">DRILLING STRUCTURES                                         </t>
  </si>
  <si>
    <t>P93402020100002</t>
  </si>
  <si>
    <t xml:space="preserve">SAS SANTA CRUZ DE PAPARE                                                </t>
  </si>
  <si>
    <t xml:space="preserve">PROYECTO FINCA PORVENIR                                     </t>
  </si>
  <si>
    <t>P95302020110007</t>
  </si>
  <si>
    <t xml:space="preserve">Pendiente Presupuestación </t>
  </si>
  <si>
    <t xml:space="preserve">JAIME LUSTGARTEN STEKERL                                                </t>
  </si>
  <si>
    <t xml:space="preserve">FINCA LA PISTA                                              </t>
  </si>
  <si>
    <t xml:space="preserve">A0840971                      </t>
  </si>
  <si>
    <t xml:space="preserve">JEISSON_JAIR_LARIOS_DIAZ                                                        </t>
  </si>
  <si>
    <t>AC090</t>
  </si>
  <si>
    <t>P11102020100062</t>
  </si>
  <si>
    <t xml:space="preserve">HAROLD PORTO GUERRERO                                                   </t>
  </si>
  <si>
    <t>P11102018070110</t>
  </si>
  <si>
    <t xml:space="preserve">CL 30 CR 1E UNION TEMPORAL RETRANQUEO REUBICACION DE REDES              </t>
  </si>
  <si>
    <t xml:space="preserve">BAR0272                                                     </t>
  </si>
  <si>
    <t xml:space="preserve">  PROYECTO EDIFICIO BAVARO                                              </t>
  </si>
  <si>
    <t>P11502020090009</t>
  </si>
  <si>
    <t xml:space="preserve">  CONSTRUCTORA DELAMAR                                                  </t>
  </si>
  <si>
    <t>P11102019030118</t>
  </si>
  <si>
    <t xml:space="preserve">MIRAMAR CDM                                                             </t>
  </si>
  <si>
    <t xml:space="preserve">CDM MIRAMAR                                                 </t>
  </si>
  <si>
    <t>P12102019040002</t>
  </si>
  <si>
    <t xml:space="preserve">CHATEAU CONDOMINIO VILLA DE                                             </t>
  </si>
  <si>
    <t>P75422018060005</t>
  </si>
  <si>
    <t xml:space="preserve">  TRANSPORTE JOHAN LIMITADA                                             </t>
  </si>
  <si>
    <t xml:space="preserve">CANTERA SAN VICENTE                                         </t>
  </si>
  <si>
    <t>Cambio trafo existente.</t>
  </si>
  <si>
    <t>P95102019100005</t>
  </si>
  <si>
    <t xml:space="preserve">  THE MOON QUILLA SAS                                                   </t>
  </si>
  <si>
    <t xml:space="preserve">THE MOON QUILLA                                             </t>
  </si>
  <si>
    <t>P11102019060038</t>
  </si>
  <si>
    <t xml:space="preserve">  UNION TEMPORAL AURORA-SPORAS                                          </t>
  </si>
  <si>
    <t xml:space="preserve">IED ESTHER PELAEZ                                           </t>
  </si>
  <si>
    <t xml:space="preserve">T3215501                      </t>
  </si>
  <si>
    <t xml:space="preserve">Luz_Estela_Arevalo_de_León                                                      </t>
  </si>
  <si>
    <t>P33102019060011</t>
  </si>
  <si>
    <t xml:space="preserve">MANO DE DIOS ETAPA 2 CONSTRUCCION REDES ELECTRICAS MTBT                 </t>
  </si>
  <si>
    <t xml:space="preserve">PALACIO MUNICIPAL                                           </t>
  </si>
  <si>
    <t>P11102019040062</t>
  </si>
  <si>
    <t xml:space="preserve">  ALMACENES Y TALLER CICLOCOSTA                                         </t>
  </si>
  <si>
    <t xml:space="preserve">ALMACEN CICLOCOSTA=CLL 35 39 45                             </t>
  </si>
  <si>
    <t xml:space="preserve">A2668441                      </t>
  </si>
  <si>
    <t xml:space="preserve">YANILETH_MOLINARES_ORELLANO                                                     </t>
  </si>
  <si>
    <t>Retiro de trafo existente</t>
  </si>
  <si>
    <t>TC011</t>
  </si>
  <si>
    <t>P34102019070079</t>
  </si>
  <si>
    <t xml:space="preserve">PUNTA GAIRA BREK SAS                                                    </t>
  </si>
  <si>
    <t>P11102019090081</t>
  </si>
  <si>
    <t xml:space="preserve">  ABDEL WUAJAK AWBB SAS                                                 </t>
  </si>
  <si>
    <t xml:space="preserve">  EMGESA S.A. E.S.P.                                                    </t>
  </si>
  <si>
    <t>TC033</t>
  </si>
  <si>
    <t>P12102020030022</t>
  </si>
  <si>
    <t xml:space="preserve">GREEN PARK BODEGA LOTE 13                                               </t>
  </si>
  <si>
    <t xml:space="preserve">BODEGA LOTE 13                                              </t>
  </si>
  <si>
    <t>P93322020100015</t>
  </si>
  <si>
    <t xml:space="preserve">MAICAO PARQUEADERO JUANCHON                                             </t>
  </si>
  <si>
    <t xml:space="preserve">PARQUEADERO                                                 </t>
  </si>
  <si>
    <t>P33402020100017</t>
  </si>
  <si>
    <t xml:space="preserve">VILLANUEVA PARQUE EL KORAN                                              </t>
  </si>
  <si>
    <t xml:space="preserve">PAQUE EL KORAN                                              </t>
  </si>
  <si>
    <t>P11502017120001</t>
  </si>
  <si>
    <t xml:space="preserve">NOVATERRA PROVISIONAL                                                   </t>
  </si>
  <si>
    <t xml:space="preserve">NOVATERRA                                                   </t>
  </si>
  <si>
    <t>P95302017090006</t>
  </si>
  <si>
    <t xml:space="preserve">ALUMBRADO PUBLICO - CONSORCIO VILLAS DE SAN PABLO                       </t>
  </si>
  <si>
    <t>TC099</t>
  </si>
  <si>
    <t>P95202019040019</t>
  </si>
  <si>
    <t xml:space="preserve">LA NUEVA ILUSION CONSORCIO                                              </t>
  </si>
  <si>
    <t xml:space="preserve">URB.NUEVA ILUSION                                           </t>
  </si>
  <si>
    <t>P95102020110033</t>
  </si>
  <si>
    <t xml:space="preserve">FINCA LA MOYA INVERSIONES LUMA GB                                       </t>
  </si>
  <si>
    <t xml:space="preserve">FINCA LA MOYA                                               </t>
  </si>
  <si>
    <t>P75422019040003</t>
  </si>
  <si>
    <t xml:space="preserve">COLEGIO SAN CAYETANO RETRANQUEO                                         </t>
  </si>
  <si>
    <t xml:space="preserve">RETRANQUEO                                                  </t>
  </si>
  <si>
    <t>P11802019100127</t>
  </si>
  <si>
    <t xml:space="preserve">EDUARDO ESTEBAN MOTEL DON JUAN GAITAN. ECHEVERRIA                       </t>
  </si>
  <si>
    <t xml:space="preserve">CR 14E 62 58                                                </t>
  </si>
  <si>
    <t>P93312020060006</t>
  </si>
  <si>
    <t xml:space="preserve">MUNICIPIO DE FONSECA CONT REMO REPOSICION REDES MTB EL CONFUSO          </t>
  </si>
  <si>
    <t>P12102019040008</t>
  </si>
  <si>
    <t xml:space="preserve">BEACH RESORT DELFINES AQUAMARINA                                        </t>
  </si>
  <si>
    <t>P11702012120034</t>
  </si>
  <si>
    <t>P75412019090012</t>
  </si>
  <si>
    <t xml:space="preserve">RAUL FCA LAS LUCES NAVARRO BAZURTO                                      </t>
  </si>
  <si>
    <t xml:space="preserve">CONJ RES PUERTO ALEGRE                                      </t>
  </si>
  <si>
    <t>P95212020090005</t>
  </si>
  <si>
    <t xml:space="preserve">6 HOLDING SAS PARQUE TEMATICO CARIBE AVENTURA                           </t>
  </si>
  <si>
    <t xml:space="preserve">3145757664-3135964895 </t>
  </si>
  <si>
    <t xml:space="preserve">LADO FCA LA ESPERANZA                                       </t>
  </si>
  <si>
    <t>P93322020050001</t>
  </si>
  <si>
    <t xml:space="preserve">ARIANNA AMAYA VILLA RAQUEL                                              </t>
  </si>
  <si>
    <t>P34402018100015</t>
  </si>
  <si>
    <t xml:space="preserve">EDS LA ESQUINA DEL PROGRESO MGA S EN CS                                 </t>
  </si>
  <si>
    <t xml:space="preserve">SALIDA FUNDACION - PIVIJAY                                  </t>
  </si>
  <si>
    <t>P33102020030035</t>
  </si>
  <si>
    <t xml:space="preserve">  SINTRACARBON                                                          </t>
  </si>
  <si>
    <t xml:space="preserve">3184561139 3167407074 </t>
  </si>
  <si>
    <t xml:space="preserve">CL 12A 11 42                                                                                                                                                                               </t>
  </si>
  <si>
    <t xml:space="preserve">SINTRACARBON                                                </t>
  </si>
  <si>
    <t>P11102020040019</t>
  </si>
  <si>
    <t xml:space="preserve">MZ 7 LOTE 2 RUISE?OR I ALAMEDA DEL RIO                                  </t>
  </si>
  <si>
    <t xml:space="preserve">MZ 7 LOTE 2                                                 </t>
  </si>
  <si>
    <t>P11802020030052</t>
  </si>
  <si>
    <t xml:space="preserve">PROYECTO PUNTA ALTA                                         </t>
  </si>
  <si>
    <t>P11502020110002</t>
  </si>
  <si>
    <t xml:space="preserve">CIUDADELA DE PRIMERA INFANCIA ADOLECENCIA Y JUVENTUD                    </t>
  </si>
  <si>
    <t xml:space="preserve">CIUDADELA DE PRIMERA INFANCIA ADOLECENCI                    </t>
  </si>
  <si>
    <t>P11102020040010</t>
  </si>
  <si>
    <t xml:space="preserve">ALUMBRADO PUB SUBESTACION 4 ALAMEDA DEL RIO                             </t>
  </si>
  <si>
    <t xml:space="preserve">SUBESTACION 4 AP ALAMEDA DEL RIO                            </t>
  </si>
  <si>
    <t>P11102017030097</t>
  </si>
  <si>
    <t xml:space="preserve">THERMOTAR MODELO PROVISIONAL                                            </t>
  </si>
  <si>
    <t>P11102019090018</t>
  </si>
  <si>
    <t xml:space="preserve">  MONTECARLOS K58                                                       </t>
  </si>
  <si>
    <t xml:space="preserve">=CRA 58 82 41                                               </t>
  </si>
  <si>
    <t>P11102019040120</t>
  </si>
  <si>
    <t xml:space="preserve">LUIS EDUARDO VANEGAS LOPEZ                                              </t>
  </si>
  <si>
    <t xml:space="preserve">CR 43 70 9                                                                                                                                                                                 </t>
  </si>
  <si>
    <t>P11502018060004</t>
  </si>
  <si>
    <t xml:space="preserve">NORTE PROVISIONAL DE CONST EDIFICIO CCI                                 </t>
  </si>
  <si>
    <t xml:space="preserve">LOTE A3 PORTAL DE GENOVES                                   </t>
  </si>
  <si>
    <t>P75412018120035</t>
  </si>
  <si>
    <t xml:space="preserve">JAIR GOMEZ ZULUAGA                                                      </t>
  </si>
  <si>
    <t xml:space="preserve">URB-1425029000005 = TV58 1904, TV58 1904=E/CL 19 Y 19A      </t>
  </si>
  <si>
    <t>P12102019070030</t>
  </si>
  <si>
    <t xml:space="preserve">SARA JACOME                                                             </t>
  </si>
  <si>
    <t>P11102015100207</t>
  </si>
  <si>
    <t xml:space="preserve">COSTEÑO EL CAMPESINO                                                    </t>
  </si>
  <si>
    <t>P11102019090119</t>
  </si>
  <si>
    <t xml:space="preserve">VITERBO ACEVEDO SERRANO                                                 </t>
  </si>
  <si>
    <t xml:space="preserve">CR 65 79 153 BLOQ 1   P 1  APTO 01                                                                                                                                                         </t>
  </si>
  <si>
    <t xml:space="preserve">CRA 53 76 239=CRA 65 79 153                                 </t>
  </si>
  <si>
    <t>P95202019080008</t>
  </si>
  <si>
    <t xml:space="preserve">LAS COMPUERTAS IED INSTITUCION EDUCATIVA                                </t>
  </si>
  <si>
    <t xml:space="preserve">INST EDUCATIVA                                              </t>
  </si>
  <si>
    <t>P33302019010012</t>
  </si>
  <si>
    <t xml:space="preserve">  MUNICIPIO DE BARRANCAS                                                </t>
  </si>
  <si>
    <t xml:space="preserve">CR 4 CL 13 1                                                                                                                                                                               </t>
  </si>
  <si>
    <t>P95102020020038</t>
  </si>
  <si>
    <t xml:space="preserve">JOSE EDUARDO VANEGAS CACERES                                            </t>
  </si>
  <si>
    <t xml:space="preserve">VIA JUAN MINA  KM 5                                         </t>
  </si>
  <si>
    <t>P12102019050029</t>
  </si>
  <si>
    <t xml:space="preserve">HERRASEG S.A BODEGAS                                                    </t>
  </si>
  <si>
    <t xml:space="preserve">3607535 3145784831    </t>
  </si>
  <si>
    <t xml:space="preserve">BODEGAS HERASEG                                             </t>
  </si>
  <si>
    <t>P95202019120005</t>
  </si>
  <si>
    <t xml:space="preserve">JOSUE DONADO RICARDO                                                    </t>
  </si>
  <si>
    <t xml:space="preserve">ESPUMAS ANTA FE DE BOGOTA                                   </t>
  </si>
  <si>
    <t>P75422019050005</t>
  </si>
  <si>
    <t xml:space="preserve">GUILLERMO GOMEZ BOTERO FINCA RANCHO VEGA                                </t>
  </si>
  <si>
    <t xml:space="preserve">RANCHO VEGA                                                 </t>
  </si>
  <si>
    <t>P75422018090005</t>
  </si>
  <si>
    <t xml:space="preserve">  GOBERNACION DEL ATLANTICO                                             </t>
  </si>
  <si>
    <t>TC096</t>
  </si>
  <si>
    <t xml:space="preserve">BOMBEROS SABANALARGA                                        </t>
  </si>
  <si>
    <t>P11502019120028</t>
  </si>
  <si>
    <t xml:space="preserve">  PLAN PARCIAL ATELIER DEL CISNE                                        </t>
  </si>
  <si>
    <t xml:space="preserve">PLAN PARCIAL ATELIER DEL CISNE                              </t>
  </si>
  <si>
    <t>P11802020080001</t>
  </si>
  <si>
    <t xml:space="preserve">VIÑA DEL REY SUBNORMAL ECA                                              </t>
  </si>
  <si>
    <t xml:space="preserve">SUBNORMAL VIÑA DEL REY                                      </t>
  </si>
  <si>
    <t>P93412020070002</t>
  </si>
  <si>
    <t xml:space="preserve">JESSICA MICHELLE REYES ARDILA                                           </t>
  </si>
  <si>
    <t xml:space="preserve">PROECTO JESSICA MICHELLE                                    </t>
  </si>
  <si>
    <t>P93402020100014</t>
  </si>
  <si>
    <t xml:space="preserve">MITCHELL S. EN C. BEATRICE FLYE DE                                      </t>
  </si>
  <si>
    <t xml:space="preserve">CARRT TRONCAL DEL CARIBE CR 1 7                                                                                                                                                            </t>
  </si>
  <si>
    <t xml:space="preserve">FINCAS                                                      </t>
  </si>
  <si>
    <t xml:space="preserve">No requiere Presupuesto Empresa </t>
  </si>
  <si>
    <t>P11802019080016</t>
  </si>
  <si>
    <t xml:space="preserve">SOL PROVISIONAL PTO ACORDEON                                            </t>
  </si>
  <si>
    <t xml:space="preserve">PROVISIONAL DE OBRA                                         </t>
  </si>
  <si>
    <t>P11102017060087</t>
  </si>
  <si>
    <t xml:space="preserve">COMERCIAL EDIFICIO PARQUEADERO                                          </t>
  </si>
  <si>
    <t xml:space="preserve">EDIFIICO PARQUEADERO                                        </t>
  </si>
  <si>
    <t>P95102018080020</t>
  </si>
  <si>
    <t xml:space="preserve">GRUPO OMJ S.A.S BODEGA PIC 4 CALZACOSTA                                 </t>
  </si>
  <si>
    <t xml:space="preserve">ELECT METROPARQUE 2                                         </t>
  </si>
  <si>
    <t>P11102019070053</t>
  </si>
  <si>
    <t xml:space="preserve">VIRGINIA ARGUELLO JEREZ                                                 </t>
  </si>
  <si>
    <t xml:space="preserve">=CRA 73 75 147                                              </t>
  </si>
  <si>
    <t>P95202019010033</t>
  </si>
  <si>
    <t>P11802013070013</t>
  </si>
  <si>
    <t xml:space="preserve">T2591361                      </t>
  </si>
  <si>
    <t xml:space="preserve">NEIDYS_VILLAVECES                                                               </t>
  </si>
  <si>
    <t>P34302020090001</t>
  </si>
  <si>
    <t xml:space="preserve">SIERRA S.A.S. E.S.P. OPERADORES DE SERVICIOS DE LA                      </t>
  </si>
  <si>
    <t xml:space="preserve">OPERADORES DE SERVICIOS DE LA SIERRA S.A.S. E.S.P.          </t>
  </si>
  <si>
    <t>P34602020070009</t>
  </si>
  <si>
    <t xml:space="preserve">DROGUERIAS OLIMPICA S.A. SUPERTIENDAS Y                                 </t>
  </si>
  <si>
    <t xml:space="preserve">CENTRO COM PORTAL DEL PRADO                                 </t>
  </si>
  <si>
    <t>P95102018090005</t>
  </si>
  <si>
    <t xml:space="preserve">JUAN ADRES VERGARA PROVISIONAL OFICINAS Y BODEGAS                       </t>
  </si>
  <si>
    <t xml:space="preserve">=CRA 38 110 11                                              </t>
  </si>
  <si>
    <t xml:space="preserve">TR183120                      </t>
  </si>
  <si>
    <t>P95202020020009</t>
  </si>
  <si>
    <t xml:space="preserve">MANUEL A. AZUERO ANGULO                                                 </t>
  </si>
  <si>
    <t xml:space="preserve">FINCA VILLA BLANCA                                          </t>
  </si>
  <si>
    <t>P34402016080009</t>
  </si>
  <si>
    <t xml:space="preserve">THAMK MUELLE PALERMO                                                    </t>
  </si>
  <si>
    <t xml:space="preserve">NIF VECINO 20709894                                         </t>
  </si>
  <si>
    <t>P11502017090039</t>
  </si>
  <si>
    <t xml:space="preserve">CONSTRUCTORA MARASHA PROYECTO MARASHA ELITE                             </t>
  </si>
  <si>
    <t>P11702017100007</t>
  </si>
  <si>
    <t xml:space="preserve">ARA LAS NIEVES TIENDA                                                   </t>
  </si>
  <si>
    <t xml:space="preserve">=CRA 15 21 66                                               </t>
  </si>
  <si>
    <t>P11102019090110</t>
  </si>
  <si>
    <t xml:space="preserve">  COMUNICACION COMCEL S.A                                               </t>
  </si>
  <si>
    <t xml:space="preserve">TR045591                      </t>
  </si>
  <si>
    <t xml:space="preserve">YOLIMA_MENDOZA_SANCHEZ                                                          </t>
  </si>
  <si>
    <t>P11802018090057</t>
  </si>
  <si>
    <t xml:space="preserve">CALLE 30 UNIOM TEMPORAL VIAS RETRANQUEO LA VIRGENCITA                   </t>
  </si>
  <si>
    <t>P34102019120072</t>
  </si>
  <si>
    <t xml:space="preserve">PUENTE PEATONAL SANTA ANA RUTA DEL SOL II                               </t>
  </si>
  <si>
    <t xml:space="preserve">ENTRADA TERMINAL DE TRANSPORTE                              </t>
  </si>
  <si>
    <t>P34102019100035</t>
  </si>
  <si>
    <t xml:space="preserve">  CASA DEL MAR                                                          </t>
  </si>
  <si>
    <t xml:space="preserve">CASA DEL MAR                                                </t>
  </si>
  <si>
    <t>P11102019060042</t>
  </si>
  <si>
    <t xml:space="preserve">TERESITA UPEGUI DE MALDONADO                                            </t>
  </si>
  <si>
    <t>P11802019020061</t>
  </si>
  <si>
    <t xml:space="preserve">  HOSPITAL LA MISERICORDIA                                              </t>
  </si>
  <si>
    <t>P11802020050013</t>
  </si>
  <si>
    <t xml:space="preserve">EDS LA 18 INVERSIONES COGAS DEL CARIBE                                  </t>
  </si>
  <si>
    <t>P77512020070001</t>
  </si>
  <si>
    <t xml:space="preserve">FABIO MEJIA HERRERA                                                     </t>
  </si>
  <si>
    <t xml:space="preserve">HOSTAL MARQUETALIA                                          </t>
  </si>
  <si>
    <t>P93312020100010</t>
  </si>
  <si>
    <t xml:space="preserve">DISTRACCION FINCA FABRIORI JORGE                                        </t>
  </si>
  <si>
    <t xml:space="preserve">FABRIORI                                                    </t>
  </si>
  <si>
    <t>P93422020080004</t>
  </si>
  <si>
    <t xml:space="preserve">EDUAR FELIPE CHAPARRO LEMUS                                             </t>
  </si>
  <si>
    <t xml:space="preserve">CARRT 90 KM 16 75                                                                                                                                                                          </t>
  </si>
  <si>
    <t xml:space="preserve">NIF VEC 36117302                                            </t>
  </si>
  <si>
    <t>P34102020030095</t>
  </si>
  <si>
    <t xml:space="preserve">PROVISIONAL ARAGOA EDIFICIO                                             </t>
  </si>
  <si>
    <t xml:space="preserve">CL 21 1A 35                                                                                                                                                                                </t>
  </si>
  <si>
    <t xml:space="preserve">RODADERO SUR                                                </t>
  </si>
  <si>
    <t>P93412020030001</t>
  </si>
  <si>
    <t xml:space="preserve">MARTA BEATRIZ GAMEZ                                                     </t>
  </si>
  <si>
    <t>P11702019120102</t>
  </si>
  <si>
    <t xml:space="preserve">MARVAL  S.A CONSTRUCIONES                                               </t>
  </si>
  <si>
    <t xml:space="preserve">CENTRO EMPRESARIAL                                          </t>
  </si>
  <si>
    <t xml:space="preserve">MP000049                      </t>
  </si>
  <si>
    <t xml:space="preserve">GIANNY_JHOANA_SOLIS_GARCIA                                                      </t>
  </si>
  <si>
    <t>P11102020100046</t>
  </si>
  <si>
    <t xml:space="preserve">JAIME H MURCIA                                                          </t>
  </si>
  <si>
    <t xml:space="preserve">                      </t>
  </si>
  <si>
    <t xml:space="preserve">A2017831                      </t>
  </si>
  <si>
    <t xml:space="preserve">ALONSO ENRIQUE ORTEGA SILVERA                                                   </t>
  </si>
  <si>
    <t>P11702016060122</t>
  </si>
  <si>
    <t>P11802020050001</t>
  </si>
  <si>
    <t xml:space="preserve">SOLEDAD ALUMBRADO PUBLICO URB PARQUES DE                                </t>
  </si>
  <si>
    <t>P11102019090070</t>
  </si>
  <si>
    <t xml:space="preserve">  URBICOSTA S.A.S                                                       </t>
  </si>
  <si>
    <t>P11102019020082</t>
  </si>
  <si>
    <t xml:space="preserve">CALLE 91 RETRANQUEO ARROYO                                              </t>
  </si>
  <si>
    <t>P95302019040004</t>
  </si>
  <si>
    <t xml:space="preserve">  INMEL INGENIERIA SAS                                                  </t>
  </si>
  <si>
    <t>TC025</t>
  </si>
  <si>
    <t>P11702020090030</t>
  </si>
  <si>
    <t xml:space="preserve">  LOCAL COMERCIAL MILADYS OSORIO                                        </t>
  </si>
  <si>
    <t xml:space="preserve">LOTE B                                                      </t>
  </si>
  <si>
    <t>P34102019080123</t>
  </si>
  <si>
    <t xml:space="preserve">ARNULFO ACEVEDO                                                         </t>
  </si>
  <si>
    <t>P33402020100006</t>
  </si>
  <si>
    <t xml:space="preserve">SILVIO MOLINA M                                                         </t>
  </si>
  <si>
    <t xml:space="preserve">KM 6                                                        </t>
  </si>
  <si>
    <t>P93322020110003</t>
  </si>
  <si>
    <t xml:space="preserve">CELESTINA PEREIRA B                                                     </t>
  </si>
  <si>
    <t xml:space="preserve">CL 13 CR 28 67                                                                                                                                                                             </t>
  </si>
  <si>
    <t xml:space="preserve">NIF CERCANO 25616755                                        </t>
  </si>
  <si>
    <t>P33102018120023</t>
  </si>
  <si>
    <t xml:space="preserve">BALCONES DEL PALAA URBANIZACION                                         </t>
  </si>
  <si>
    <t xml:space="preserve">CALLE 14E1                                                  </t>
  </si>
  <si>
    <t>P93322020100041</t>
  </si>
  <si>
    <t>Pendiente de documentación</t>
  </si>
  <si>
    <t xml:space="preserve">DE MAICAO MUNICIPIO                                                     </t>
  </si>
  <si>
    <t xml:space="preserve">CL 14 21 25                                                                                                                                                                                </t>
  </si>
  <si>
    <t>AC230</t>
  </si>
  <si>
    <t>P11502019100023</t>
  </si>
  <si>
    <t xml:space="preserve">  PROVISIONAL CASA VILLA ESPERANZA                                      </t>
  </si>
  <si>
    <t xml:space="preserve">PROVISIONAL CASA VILLA ESPERANZA                            </t>
  </si>
  <si>
    <t xml:space="preserve">MP000213                      </t>
  </si>
  <si>
    <t xml:space="preserve">Wilman_Salazar_Roballo                                                          </t>
  </si>
  <si>
    <t>P95202020110021</t>
  </si>
  <si>
    <t>Revision en escritorio</t>
  </si>
  <si>
    <t xml:space="preserve">PROVISIONAL PARQUES DEL TREBOL                                          </t>
  </si>
  <si>
    <t xml:space="preserve">SALA DE VENTAS DOÑA MANUELA                                 </t>
  </si>
  <si>
    <t>AC232</t>
  </si>
  <si>
    <t>Revisión en escritorio</t>
  </si>
  <si>
    <t>P11102019040106</t>
  </si>
  <si>
    <t xml:space="preserve">  TAXMOTOR                                                              </t>
  </si>
  <si>
    <t>P34302019090003</t>
  </si>
  <si>
    <t xml:space="preserve">CENTRO HISTORICO CONSORCIO CIENAGA                                      </t>
  </si>
  <si>
    <t xml:space="preserve">PLAZA CENTENARIO                                            </t>
  </si>
  <si>
    <t>P93432019030007</t>
  </si>
  <si>
    <t xml:space="preserve">EDIFICIO TERRAZAS TAYRONA RENOVA DISEÑO URBANO                          </t>
  </si>
  <si>
    <t xml:space="preserve">PLAYA SALGUERO PROV CONST                                   </t>
  </si>
  <si>
    <t>P11102018080153</t>
  </si>
  <si>
    <t xml:space="preserve">OLIMPICA S.A. DARIO SENIOR RUBEN                                        </t>
  </si>
  <si>
    <t>CT nuevo AT/MTsup cliente especial</t>
  </si>
  <si>
    <t>P11102019040126</t>
  </si>
  <si>
    <t xml:space="preserve">BORACAY PROVISIONAL EDIFICIO                                            </t>
  </si>
  <si>
    <t>P93302020070020</t>
  </si>
  <si>
    <t xml:space="preserve">UDEA AREA COMERCIAL                                                     </t>
  </si>
  <si>
    <t xml:space="preserve">SUBSEDE RIOHACHA                                            </t>
  </si>
  <si>
    <t>P11102016120081</t>
  </si>
  <si>
    <t xml:space="preserve">NUEVA BARRANQUILLA 5Y 8 RETRANQUEO                                      </t>
  </si>
  <si>
    <t xml:space="preserve">EDS MIRAMAR                                                 </t>
  </si>
  <si>
    <t>P11702019070103</t>
  </si>
  <si>
    <t xml:space="preserve">Y FINANCIERO PROVISIONAL SENA COMERCIAL                                 </t>
  </si>
  <si>
    <t xml:space="preserve">SENA CAYENA                                                 </t>
  </si>
  <si>
    <t>P95302019040006</t>
  </si>
  <si>
    <t>P11502018060003</t>
  </si>
  <si>
    <t xml:space="preserve">CADIZ CONJUNTO RESIDENCIAL TORRES DE                                    </t>
  </si>
  <si>
    <t xml:space="preserve">TORRES DE CADIZ                                             </t>
  </si>
  <si>
    <t>P11102018050106</t>
  </si>
  <si>
    <t xml:space="preserve">LUIS EDUARDO SAAD SAMPER                                                </t>
  </si>
  <si>
    <t xml:space="preserve">=CRA 46 82 67                                               </t>
  </si>
  <si>
    <t>P11502017020011</t>
  </si>
  <si>
    <t xml:space="preserve">PAOLA CASA DE APONTE                                                    </t>
  </si>
  <si>
    <t>P11502019120016</t>
  </si>
  <si>
    <t xml:space="preserve">CARLOS JARAMILLO                                                        </t>
  </si>
  <si>
    <t xml:space="preserve">CR 5 8 97                                                                                                                                                                                  </t>
  </si>
  <si>
    <t xml:space="preserve">PUNTA ROCA                                                  </t>
  </si>
  <si>
    <t>P11102019090111</t>
  </si>
  <si>
    <t xml:space="preserve">  SENA TIC DEFINITIVO                                                   </t>
  </si>
  <si>
    <t xml:space="preserve">SENA TIC DEFINITIVO                                         </t>
  </si>
  <si>
    <t>P77512020090014</t>
  </si>
  <si>
    <t xml:space="preserve">LEDYS CAMPO RIVADENEIRA                                                 </t>
  </si>
  <si>
    <t xml:space="preserve">CASA                                                        </t>
  </si>
  <si>
    <t>P33402020100001</t>
  </si>
  <si>
    <t xml:space="preserve">PARQUE TRANQUILIDAD PLAZA                                               </t>
  </si>
  <si>
    <t xml:space="preserve">PLAZA                                                       </t>
  </si>
  <si>
    <t>P11102020070071</t>
  </si>
  <si>
    <t xml:space="preserve">ANDRES FELIPE SOLANO DISTRIMEDCO S.A.                                   </t>
  </si>
  <si>
    <t>P11102018110087</t>
  </si>
  <si>
    <t xml:space="preserve">POSADA RAMIREZ LTDA INVERSIONES                                         </t>
  </si>
  <si>
    <t>P75412020020008</t>
  </si>
  <si>
    <t xml:space="preserve">JUSTO Y BUENO TIENDA                                                    </t>
  </si>
  <si>
    <t xml:space="preserve">=OTR  CLL 18 14 2 21                                        </t>
  </si>
  <si>
    <t>P75512019060009</t>
  </si>
  <si>
    <t xml:space="preserve">  DEFINITIVO VILLA ADELA DE CHAR                                        </t>
  </si>
  <si>
    <t>P95212020100009</t>
  </si>
  <si>
    <t xml:space="preserve">ESTADIO DE FUTBOL DE LURUACO                                            </t>
  </si>
  <si>
    <t xml:space="preserve">ESTADIO MUNICIPAL DE LURUACO                                </t>
  </si>
  <si>
    <t>Generada</t>
  </si>
  <si>
    <t>P11102018100020</t>
  </si>
  <si>
    <t xml:space="preserve">CARMEN JORDI DE ANGULO                                                  </t>
  </si>
  <si>
    <t xml:space="preserve">=CRA 43 95 20                                               </t>
  </si>
  <si>
    <t>P93312020110010</t>
  </si>
  <si>
    <t xml:space="preserve">MUNICIPIO DE HATONUEVO SACUDETE AL PARQUE TIPO 1                        </t>
  </si>
  <si>
    <t>Disponibilidad de servicio</t>
  </si>
  <si>
    <t>P11802019090068</t>
  </si>
  <si>
    <t xml:space="preserve">  PROVISIONAL PLAZA MARIA DOLORES                                       </t>
  </si>
  <si>
    <t xml:space="preserve">=CLL 25B 26 31                                              </t>
  </si>
  <si>
    <t>P34102020080006</t>
  </si>
  <si>
    <t xml:space="preserve">COLINA DEL MAR                                                          </t>
  </si>
  <si>
    <t>P11102020110019</t>
  </si>
  <si>
    <t xml:space="preserve">OFFICE PROVISIONAL G79 HOME                                             </t>
  </si>
  <si>
    <t xml:space="preserve">KIOSKO (PARQUEADERO)                                        </t>
  </si>
  <si>
    <t>P12202019090010</t>
  </si>
  <si>
    <t xml:space="preserve">LINA FCA MONTECARLO MUÑOZ M                                             </t>
  </si>
  <si>
    <t xml:space="preserve">CT 03306 MT 16917                                           </t>
  </si>
  <si>
    <t>P11502020110006</t>
  </si>
  <si>
    <t xml:space="preserve">SA A CONSTRUIR                                                          </t>
  </si>
  <si>
    <t xml:space="preserve">CL 48 ENTRE CRA 27 Y 29                                     </t>
  </si>
  <si>
    <t>P75412017070022</t>
  </si>
  <si>
    <t>P11102014040126</t>
  </si>
  <si>
    <t xml:space="preserve">CONINSA RAMON RESERVA DE LA CAROLINA                                    </t>
  </si>
  <si>
    <t>P93402018060007</t>
  </si>
  <si>
    <t xml:space="preserve">FINCA SACRAMENTO BANAPALMA SA                                           </t>
  </si>
  <si>
    <t xml:space="preserve">KM 3 VIA A SEVILLA                                          </t>
  </si>
  <si>
    <t>P11502019040005</t>
  </si>
  <si>
    <t xml:space="preserve">CIRCUNVALAR PROSPERIDAD CONCESION COSTERA                               </t>
  </si>
  <si>
    <t>P34102020060019</t>
  </si>
  <si>
    <t xml:space="preserve">EDIFICIO PUNTA BETIN CONSTRUCTORA INFANTE VIVES SAS                     </t>
  </si>
  <si>
    <t xml:space="preserve">K 1C C 25 Y 26                                              </t>
  </si>
  <si>
    <t>P11102020110106</t>
  </si>
  <si>
    <t xml:space="preserve">PROVISIONAL DE OBRA TORRE GAIA                                          </t>
  </si>
  <si>
    <t xml:space="preserve">PROVISIONAL DE OBRA TORREA GAIA                             </t>
  </si>
  <si>
    <t>P34102020020050</t>
  </si>
  <si>
    <t xml:space="preserve">EDGAR ONOFRE RODRIGUEZ RUIZ                                             </t>
  </si>
  <si>
    <t xml:space="preserve">JUSTO Y BUENO LAS ACACIAS                                   </t>
  </si>
  <si>
    <t>P95102018030036</t>
  </si>
  <si>
    <t xml:space="preserve">DAIVER LA PRADERA BODEGAS                                               </t>
  </si>
  <si>
    <t>P93502018020001</t>
  </si>
  <si>
    <t xml:space="preserve">FABIO GIRALDO PROVISIONAL BODEGA SARENS                                 </t>
  </si>
  <si>
    <t xml:space="preserve">OPP FILM COLOMBIA S.A.S                                                 </t>
  </si>
  <si>
    <t xml:space="preserve">ZOFIA - PROVISIONAL CORPACERO                               </t>
  </si>
  <si>
    <t>P11702018030090</t>
  </si>
  <si>
    <t xml:space="preserve">LA VICTORIA TIENDA ARA                                                  </t>
  </si>
  <si>
    <t>P93322020040003</t>
  </si>
  <si>
    <t xml:space="preserve">MUNICIPIO DE MAICAO ELECTRIFICACION BARR LA VICTORIA                    </t>
  </si>
  <si>
    <t xml:space="preserve">CL  12  11 - 38                                             </t>
  </si>
  <si>
    <t>P75412019030019</t>
  </si>
  <si>
    <t xml:space="preserve">SUAN- LEONARDO SARABIA MEJORAMIENTO DE VIVIENDAS                        </t>
  </si>
  <si>
    <t xml:space="preserve">CANAL A STA LUCIA CT 0821K                                  </t>
  </si>
  <si>
    <t>P95202020060002</t>
  </si>
  <si>
    <t xml:space="preserve">MALAMBO ALCANTARILLADO DE                                               </t>
  </si>
  <si>
    <t>P11102020030105</t>
  </si>
  <si>
    <t xml:space="preserve">TRAFO 3 AMARILO CONSTRUCTORA ALAMEDA DEL RIO S\E ALUMBRADO PUBLIC       </t>
  </si>
  <si>
    <t xml:space="preserve">ALAMEDA DEL RIO                                             </t>
  </si>
  <si>
    <t>P12202020100007</t>
  </si>
  <si>
    <t xml:space="preserve">  HDA VILLA PARAISO                                                     </t>
  </si>
  <si>
    <t xml:space="preserve">CARRT A USIACURI KM 1 8                                                                                                                                                                    </t>
  </si>
  <si>
    <t xml:space="preserve">CT 4758H MT 2338H                                           </t>
  </si>
  <si>
    <t xml:space="preserve">ETAPA 1 CONSTRUCTORA BOLIVAR PLAN PARCIAL CURINCA                       </t>
  </si>
  <si>
    <t xml:space="preserve">CURINCAM ETAPA I                                            </t>
  </si>
  <si>
    <t>P34102018120090</t>
  </si>
  <si>
    <t xml:space="preserve">CIUDAD EQUIDAD CONSTRUCTORA BOLIVAR SA                                  </t>
  </si>
  <si>
    <t xml:space="preserve">CIUDAD EQUIDAD                                              </t>
  </si>
  <si>
    <t>P95302020020004</t>
  </si>
  <si>
    <t xml:space="preserve">  CIC VILLA DE SAN PABLO                                                </t>
  </si>
  <si>
    <t>P93312020100017</t>
  </si>
  <si>
    <t xml:space="preserve">ZAMBRANO FINCA NERIO GARCIA                                             </t>
  </si>
  <si>
    <t xml:space="preserve">NERIO                                                       </t>
  </si>
  <si>
    <t>P11102020110024</t>
  </si>
  <si>
    <t xml:space="preserve">ALVARO MENDOZA A                                                        </t>
  </si>
  <si>
    <t xml:space="preserve">3107410008 3107410016 </t>
  </si>
  <si>
    <t xml:space="preserve">=CRA 59 86 100                                              </t>
  </si>
  <si>
    <t>P11102015100142</t>
  </si>
  <si>
    <t xml:space="preserve">CONSTRUCCIONES MARVAL SA URBANIZACION LISBOA                            </t>
  </si>
  <si>
    <t>P34102020070002</t>
  </si>
  <si>
    <t xml:space="preserve">EDIFICIO   MIRADOR SAN PEDRO                                            </t>
  </si>
  <si>
    <t xml:space="preserve">CL 29 CR 31 35               ARCO   01                                                                                                                                                     </t>
  </si>
  <si>
    <t xml:space="preserve">PELUQUERIA KEIT                                             </t>
  </si>
  <si>
    <t>P93312020070004</t>
  </si>
  <si>
    <t xml:space="preserve">MUNICIPIO DE ALBANIA COMUNIDADES INDIGENA KARARAPANA Y WARRACH          </t>
  </si>
  <si>
    <t>P11802019080091</t>
  </si>
  <si>
    <t xml:space="preserve">ETAPA 4B URBANIZACION LOS ALMENDROS                                     </t>
  </si>
  <si>
    <t>P12202019040001</t>
  </si>
  <si>
    <t xml:space="preserve">ADRIANA CATALINA CANO GUERRERO                                          </t>
  </si>
  <si>
    <t>P34102018110035</t>
  </si>
  <si>
    <t xml:space="preserve">ROBERTO KATIME FONTALVO                                                 </t>
  </si>
  <si>
    <t>P12102017050037</t>
  </si>
  <si>
    <t>P12102018040003</t>
  </si>
  <si>
    <t xml:space="preserve">EL REFUGIO COMERCIALIZADORA LOS ANGELES                                 </t>
  </si>
  <si>
    <t xml:space="preserve">PARCELA EL REFUGIO                                          </t>
  </si>
  <si>
    <t>P75412019040006</t>
  </si>
  <si>
    <t xml:space="preserve">  MUNICIPIO SABANAGRANDE                                                </t>
  </si>
  <si>
    <t xml:space="preserve">CL 6 14 15                                                                                                                                                                                 </t>
  </si>
  <si>
    <t>P11502020090020</t>
  </si>
  <si>
    <t xml:space="preserve">SANDRA MARTINEZ OLIVEROS                                                </t>
  </si>
  <si>
    <t>P11102020060003</t>
  </si>
  <si>
    <t xml:space="preserve">  TUBOPLAST SAS                                                         </t>
  </si>
  <si>
    <t xml:space="preserve">CL 41 51 64               LOC   NRP                                                                                                                                                        </t>
  </si>
  <si>
    <t xml:space="preserve">JOSE RAMON BECERRA                                          </t>
  </si>
  <si>
    <t>P11102018120074</t>
  </si>
  <si>
    <t xml:space="preserve">ANDINA HERRAJES                                                         </t>
  </si>
  <si>
    <t>P93322020030036</t>
  </si>
  <si>
    <t xml:space="preserve">Suspendido por impago                                                           </t>
  </si>
  <si>
    <t xml:space="preserve">  ALMACEN BASE                                                          </t>
  </si>
  <si>
    <t xml:space="preserve">CL 10A 13 37                                                                                                                                                                               </t>
  </si>
  <si>
    <t>P34102018010047</t>
  </si>
  <si>
    <t xml:space="preserve">  MUNICIPIO DE ZONA BANANERA                                            </t>
  </si>
  <si>
    <t xml:space="preserve">ALCALDIA                                                    </t>
  </si>
  <si>
    <t>P33102020050002</t>
  </si>
  <si>
    <t xml:space="preserve">MAIKER MARTINEZ ORTIZ                                                   </t>
  </si>
  <si>
    <t xml:space="preserve">CASA FINCA MAIKER                                           </t>
  </si>
  <si>
    <t>P12102016070030</t>
  </si>
  <si>
    <t xml:space="preserve">TIENDAS ARA GALAPA CRUZ DE JUBILEO                                      </t>
  </si>
  <si>
    <t xml:space="preserve">TIENDA ARA                                                  </t>
  </si>
  <si>
    <t>P11502019070016</t>
  </si>
  <si>
    <t xml:space="preserve">OBRA IED MARIA MANCILLA SEGUNDA ET                                      </t>
  </si>
  <si>
    <t xml:space="preserve">IED MARIA MANCILLA 2 ETAPA                                  </t>
  </si>
  <si>
    <t>P11102020110015</t>
  </si>
  <si>
    <t xml:space="preserve">  EDIFICIO CASA MADEIRA II                                              </t>
  </si>
  <si>
    <t xml:space="preserve">CASA MADEIRA II                                             </t>
  </si>
  <si>
    <t>P31602020070004</t>
  </si>
  <si>
    <t>P11502015030002</t>
  </si>
  <si>
    <t xml:space="preserve">A7414938                      </t>
  </si>
  <si>
    <t xml:space="preserve">Zayira_Salcedo                                                                  </t>
  </si>
  <si>
    <t>P75412020080015</t>
  </si>
  <si>
    <t xml:space="preserve">CLAUDIO GRANERO LOS PAISAS GOMEZ                                        </t>
  </si>
  <si>
    <t xml:space="preserve">CL 6 CR 9 5                                                                                                                                                                                </t>
  </si>
  <si>
    <t>P11102019100146</t>
  </si>
  <si>
    <t xml:space="preserve">PESEBRE VOLVER A BELEN ART KANGEL COLOMBIA SAS                          </t>
  </si>
  <si>
    <t>P11102019070091</t>
  </si>
  <si>
    <t xml:space="preserve">BQUILLA DEFINITIVO DINISSAN                                             </t>
  </si>
  <si>
    <t xml:space="preserve">NISAN                                                       </t>
  </si>
  <si>
    <t>P11502020090021</t>
  </si>
  <si>
    <t xml:space="preserve">A CONSTRUIR MALECON DE PUERTO COLOMBIA                                  </t>
  </si>
  <si>
    <t xml:space="preserve">ENTRE CRA 4 Y 5 CON CALLE 2                                 </t>
  </si>
  <si>
    <t>P11102020020023</t>
  </si>
  <si>
    <t xml:space="preserve">  TAMARA IMAGENES DIAGNOSTICAS                                          </t>
  </si>
  <si>
    <t>P12102019110023</t>
  </si>
  <si>
    <t xml:space="preserve">URBANIZACION EL FARO YUBER BERNAL CONTENTO                              </t>
  </si>
  <si>
    <t xml:space="preserve">URB EL FARO                                                 </t>
  </si>
  <si>
    <t>P11102020060068</t>
  </si>
  <si>
    <t xml:space="preserve">  MARIA MULATA ALAMEDA DEL RIO                                          </t>
  </si>
  <si>
    <t xml:space="preserve">MARIA MULATA                                                </t>
  </si>
  <si>
    <t>P11102018100041</t>
  </si>
  <si>
    <t xml:space="preserve">INVERSORES BERMONT PROVISIONAL TORRE GAIA                               </t>
  </si>
  <si>
    <t>P75422018110004</t>
  </si>
  <si>
    <t xml:space="preserve">  MUNICIPIO DE LURUACO                                                  </t>
  </si>
  <si>
    <t xml:space="preserve">CRA 3 # 5B -150                                             </t>
  </si>
  <si>
    <t>P33402020100015</t>
  </si>
  <si>
    <t xml:space="preserve">BARRIO CATORCE DE JUNIO ILUMINACION URUMITA SECTOR 1                    </t>
  </si>
  <si>
    <t xml:space="preserve">AP                                                          </t>
  </si>
  <si>
    <t>P93302019020011</t>
  </si>
  <si>
    <t xml:space="preserve">ANA ESTHER ESCUDERO BRITO                                               </t>
  </si>
  <si>
    <t xml:space="preserve">CL 11A 17 88                                                                                                                                                                               </t>
  </si>
  <si>
    <t xml:space="preserve">CL 11A                                                      </t>
  </si>
  <si>
    <t>P11502020110023</t>
  </si>
  <si>
    <t xml:space="preserve">  MARASHA SUNSET MARASHA SUNSET                                         </t>
  </si>
  <si>
    <t xml:space="preserve">LOTE 1 BLOQUE 12 PUNTA ROCA                                 </t>
  </si>
  <si>
    <t>P11802012110007</t>
  </si>
  <si>
    <t xml:space="preserve">  COLOMBIA TELECOMUNICACIONES                                           </t>
  </si>
  <si>
    <t xml:space="preserve">TRANSVERSAL 60  114A-55                                     </t>
  </si>
  <si>
    <t xml:space="preserve">T6604621                      </t>
  </si>
  <si>
    <t>P11102020060048</t>
  </si>
  <si>
    <t xml:space="preserve">JAIME RUEDA SANTOYO                                                     </t>
  </si>
  <si>
    <t xml:space="preserve">CL 71 65 76               CASA    1                                                                                                                                                        </t>
  </si>
  <si>
    <t xml:space="preserve">CRA 53 76 239=CLL 71 65 76                                  </t>
  </si>
  <si>
    <t>P11102019100134</t>
  </si>
  <si>
    <t xml:space="preserve">  PROVISIONAL EDIFICIO ESMERALDA                                        </t>
  </si>
  <si>
    <t xml:space="preserve">PROVISIONAL EDIFICIO ESMERALDA                              </t>
  </si>
  <si>
    <t>P11102019090059</t>
  </si>
  <si>
    <t xml:space="preserve">PUERTA DE ORO ASOCIACION DE RECICLADORES                                </t>
  </si>
  <si>
    <t xml:space="preserve">ASOCIACION DE RECICLADORES PUERTA DE ORO                    </t>
  </si>
  <si>
    <t>P93322020100009</t>
  </si>
  <si>
    <t xml:space="preserve">JULIA LASTRA PIMIENTA                                                   </t>
  </si>
  <si>
    <t xml:space="preserve">HOSTAL                                                      </t>
  </si>
  <si>
    <t>P11502020020011</t>
  </si>
  <si>
    <t xml:space="preserve">S.A.S CONCESION COSTERA CARTAGENA BARRANQUIL                            </t>
  </si>
  <si>
    <t xml:space="preserve">CENTRO CIAL LAS RAMBLAS                                     </t>
  </si>
  <si>
    <t>P75422019050003</t>
  </si>
  <si>
    <t xml:space="preserve">ALCIBIADES PACHECO GONZALEZ FINCA CIENAGUITA                            </t>
  </si>
  <si>
    <t xml:space="preserve">FINCA CIENAGUITA                                            </t>
  </si>
  <si>
    <t>P75512020040002</t>
  </si>
  <si>
    <t xml:space="preserve">  EDIFICIO ENCANTO CARIBE                                               </t>
  </si>
  <si>
    <t xml:space="preserve">EDIF ENCANTO CARIBE                                         </t>
  </si>
  <si>
    <t>P11102017080165</t>
  </si>
  <si>
    <t xml:space="preserve">BAHIA COUNTRY 79 JARDIN PLAZA CLUB RESIDENCIAL                          </t>
  </si>
  <si>
    <t xml:space="preserve">=CLL 79B 42 83                                              </t>
  </si>
  <si>
    <t xml:space="preserve">  CONSTRUCCIONES MARVAL S,A                                             </t>
  </si>
  <si>
    <t xml:space="preserve">DEFINITIVO ACANDI                                           </t>
  </si>
  <si>
    <t>P34102020080051</t>
  </si>
  <si>
    <t>P12102019030033</t>
  </si>
  <si>
    <t xml:space="preserve">DEL JOBO URB VALLES                                                     </t>
  </si>
  <si>
    <t xml:space="preserve">URB VALLES DEL JOBO                                         </t>
  </si>
  <si>
    <t>P95102019070038</t>
  </si>
  <si>
    <t xml:space="preserve">EL PLATANAL SOLEDAD ALUMBRADO PUBLICO AV                                </t>
  </si>
  <si>
    <t xml:space="preserve">ALUMBRADO PUBLICO AV EL PLATANAL                            </t>
  </si>
  <si>
    <t>P11202020030001</t>
  </si>
  <si>
    <t xml:space="preserve">  URBANIZADORA MARIN VALENCIA                                           </t>
  </si>
  <si>
    <t xml:space="preserve">EDIFICIO PORTO BAHIA                                        </t>
  </si>
  <si>
    <t xml:space="preserve">RC000366                      </t>
  </si>
  <si>
    <t>P34102019120082</t>
  </si>
  <si>
    <t xml:space="preserve">MARGARITA SANCHEZ DE CUDINI                                             </t>
  </si>
  <si>
    <t xml:space="preserve">CR 19 CL 26B 38                                                                                                                                                                            </t>
  </si>
  <si>
    <t xml:space="preserve">K 19 26B 38                                                 </t>
  </si>
  <si>
    <t>P11702020010013</t>
  </si>
  <si>
    <t xml:space="preserve">  INSTITUCION HOSPITAL PASO GALAN                                       </t>
  </si>
  <si>
    <t xml:space="preserve">=CRA 2 38B 08                                               </t>
  </si>
  <si>
    <t>P11102020050017</t>
  </si>
  <si>
    <t xml:space="preserve">WILLIAM RAMIREZ PUERTA DE ORO WR                                        </t>
  </si>
  <si>
    <t xml:space="preserve">=CRA 81 84 17                                               </t>
  </si>
  <si>
    <t>P11102013020033</t>
  </si>
  <si>
    <t xml:space="preserve">BANCO DE BOGOTA OFICINA CENTRO ESPEC DE VIVIENDA                        </t>
  </si>
  <si>
    <t xml:space="preserve">CLL 82 51 33                                                </t>
  </si>
  <si>
    <t>P11102019110004</t>
  </si>
  <si>
    <t xml:space="preserve">  ARTDECON DE COLOMBIA SAS                                              </t>
  </si>
  <si>
    <t xml:space="preserve">CL 39 N° 36-79 CHIQUINQUIRA                                 </t>
  </si>
  <si>
    <t>P12102020080017</t>
  </si>
  <si>
    <t xml:space="preserve">ROBERT E. SANJUAN PUGLIESE                                              </t>
  </si>
  <si>
    <t>P11502019040004</t>
  </si>
  <si>
    <t xml:space="preserve">  TIENDA ARA CORREDOR UNIVERSITARIO                                     </t>
  </si>
  <si>
    <t>P75412019080021</t>
  </si>
  <si>
    <t xml:space="preserve">EL ROBLE AMARILLO VALORCON URBANIZACION                                 </t>
  </si>
  <si>
    <t xml:space="preserve">URBANIZACION EL ROBLE AMARILLO                              </t>
  </si>
  <si>
    <t>P93312020060007</t>
  </si>
  <si>
    <t xml:space="preserve">MUNICIPIO DE FONSECA CONT REMO REPOSICION REDES MTB EL HATICO           </t>
  </si>
  <si>
    <t>P11702012090109</t>
  </si>
  <si>
    <t>P11102018110006</t>
  </si>
  <si>
    <t xml:space="preserve">LAS ESTRELLAS CONJUNTO RESIDENCIAL                                      </t>
  </si>
  <si>
    <t>P93302020090004</t>
  </si>
  <si>
    <t xml:space="preserve">EL PASO COMUNIDAD CHONCHOPRI                                            </t>
  </si>
  <si>
    <t xml:space="preserve">COMUNIDAD                                                   </t>
  </si>
  <si>
    <t>P11102018110078</t>
  </si>
  <si>
    <t xml:space="preserve">  CASA CURAL SANTA TRINIDAD                                             </t>
  </si>
  <si>
    <t xml:space="preserve">CR 70 77 63                                                                                                                                                                                </t>
  </si>
  <si>
    <t>P33102020100018</t>
  </si>
  <si>
    <t xml:space="preserve">AILIN CASA FINCA GARCIA MARTINEZ                                        </t>
  </si>
  <si>
    <t xml:space="preserve">CASA FINCA                                                  </t>
  </si>
  <si>
    <t>P11802019100113</t>
  </si>
  <si>
    <t xml:space="preserve">  UT ESPACIOS DEPORTIVOS                                                </t>
  </si>
  <si>
    <t xml:space="preserve">PARQUE LOS ROBLES                                           </t>
  </si>
  <si>
    <t>P75412020090009</t>
  </si>
  <si>
    <t xml:space="preserve">DOS DE MARZO MUNICIPIO DE SABANAGRANDE                                  </t>
  </si>
  <si>
    <t>TC098</t>
  </si>
  <si>
    <t>P11502015040039</t>
  </si>
  <si>
    <t xml:space="preserve">INMOBILIARIA OSCAR LIMITADA PARQUE RESIDENCIAL COLINAS DE PRADOMAR      </t>
  </si>
  <si>
    <t xml:space="preserve">CRT VIEJA PTO COL                                           </t>
  </si>
  <si>
    <t>P11102019080121</t>
  </si>
  <si>
    <t xml:space="preserve">EDIFICIO ARRECIFE GOLF CONSTRUCCIONES ARRECIFE SAS                      </t>
  </si>
  <si>
    <t xml:space="preserve">CRA 53 76 239=CLL 81 64 26                                  </t>
  </si>
  <si>
    <t>P95212020090003</t>
  </si>
  <si>
    <t xml:space="preserve">RETRANQUEO VIA LA YE DE PIOJO                                           </t>
  </si>
  <si>
    <t>Retranqueo de red BT</t>
  </si>
  <si>
    <t>P93312020100013</t>
  </si>
  <si>
    <t xml:space="preserve">DISTRACCION FINCA LEYDI PERALTA                                         </t>
  </si>
  <si>
    <t xml:space="preserve">DISTRACCION  CHORRERA MANO I                                </t>
  </si>
  <si>
    <t>P95212020060002</t>
  </si>
  <si>
    <t xml:space="preserve">EBAR CUENCA 2 USIACURI                                                  </t>
  </si>
  <si>
    <t xml:space="preserve">EBAR CUENCA 2                                               </t>
  </si>
  <si>
    <t>P11802017120053</t>
  </si>
  <si>
    <t xml:space="preserve">CONSTRUCTORA BOLIVAR PROVISIONAL PUERTO MILLO                           </t>
  </si>
  <si>
    <t xml:space="preserve">URB.NORMANDIA III ETAPA SOLEDA                              </t>
  </si>
  <si>
    <t>P34102019030024</t>
  </si>
  <si>
    <t xml:space="preserve">JUAN FERNANDO AREAS                                                     </t>
  </si>
  <si>
    <t>P11102020020011</t>
  </si>
  <si>
    <t xml:space="preserve">  CLINICA SANTA ANA DE DIOS                                             </t>
  </si>
  <si>
    <t xml:space="preserve">3012589175 3003828467 </t>
  </si>
  <si>
    <t xml:space="preserve">CLL 70B 41 187                                              </t>
  </si>
  <si>
    <t>P12102020060030</t>
  </si>
  <si>
    <t xml:space="preserve">CIUDADELA VILLAS DEL PORVENIR ETAPA 2                                   </t>
  </si>
  <si>
    <t xml:space="preserve">CIUDADELA VILLAS DEL PORVENIR                               </t>
  </si>
  <si>
    <t>P95302019110005</t>
  </si>
  <si>
    <t xml:space="preserve">  BODEGA EDUARDO MALDONADO                                              </t>
  </si>
  <si>
    <t xml:space="preserve">BODEGA EDUARDO MALDONADO                                    </t>
  </si>
  <si>
    <t>P11102019080076</t>
  </si>
  <si>
    <t xml:space="preserve">  INVERSIONES MEMO DEL CARIBE S. EN C.                                  </t>
  </si>
  <si>
    <t xml:space="preserve">MONTES Y CIA LTDA=CLL 84 81 26                              </t>
  </si>
  <si>
    <t>P11702020100035</t>
  </si>
  <si>
    <t xml:space="preserve">ADALBERTO ATENCIO                                                       </t>
  </si>
  <si>
    <t xml:space="preserve">CR 17SUR 93 248 TALLER                                                                                                                                                                     </t>
  </si>
  <si>
    <t>P95202019110020</t>
  </si>
  <si>
    <t xml:space="preserve">EDIFICIO HERNANDO MARRIAGA                                              </t>
  </si>
  <si>
    <t xml:space="preserve">EDIFICIO HERNANDO MARRIAGA                                  </t>
  </si>
  <si>
    <t>P11102019110017</t>
  </si>
  <si>
    <t xml:space="preserve">  PLANTA DE PRODUCCION DE ALIMENTOS ALONDRA                             </t>
  </si>
  <si>
    <t xml:space="preserve">VIA 40 # 67B-63 - GENEROSO MANCINI                          </t>
  </si>
  <si>
    <t>P34102020060034</t>
  </si>
  <si>
    <t xml:space="preserve">Y VIVES ANA MARGARITA COTES DE ZUÑIGA ROSA                              </t>
  </si>
  <si>
    <t xml:space="preserve">ESCUELA DE VARONES MANZANAR                                 </t>
  </si>
  <si>
    <t>P93412020110003</t>
  </si>
  <si>
    <t xml:space="preserve">O.C. La 14          </t>
  </si>
  <si>
    <t xml:space="preserve">TOTALIZADOR LA NIGUA MUN PUEBLO VIEJO                                   </t>
  </si>
  <si>
    <t xml:space="preserve">REF 5874848                                                 </t>
  </si>
  <si>
    <t xml:space="preserve">C9794580                      </t>
  </si>
  <si>
    <t xml:space="preserve">TATIANA ADELA LUQUEZ VANSTRAHLEM                                                </t>
  </si>
  <si>
    <t>P75412019050028</t>
  </si>
  <si>
    <t xml:space="preserve">NORBERTO GARCIA AVILA FINCA                                             </t>
  </si>
  <si>
    <t>P75512019050002</t>
  </si>
  <si>
    <t>P93312020050001</t>
  </si>
  <si>
    <t xml:space="preserve">MUNICIPIO DE BARRANCAS ELECTRIFICACION COMUNIDAD DE MESETA              </t>
  </si>
  <si>
    <t>P93322020100033</t>
  </si>
  <si>
    <t xml:space="preserve">BRISAS DE PAZ CEMENTERIO                                                </t>
  </si>
  <si>
    <t xml:space="preserve">CEMENTERIO                                                  </t>
  </si>
  <si>
    <t>P93432017120004</t>
  </si>
  <si>
    <t xml:space="preserve">NINA FRANCESCA ARIAS PULECIO                                            </t>
  </si>
  <si>
    <t xml:space="preserve">CR PRINCIPAL 5 1                                                                                                                                                                           </t>
  </si>
  <si>
    <t xml:space="preserve">NIC VECINO 1001132                                          </t>
  </si>
  <si>
    <t>P11502019070019</t>
  </si>
  <si>
    <t xml:space="preserve">ALVARO SANCHEZ VIVIENDA UNIFAMILIAR                                     </t>
  </si>
  <si>
    <t xml:space="preserve">URB LOMAS DE CAUJARAL LOTE 5                                </t>
  </si>
  <si>
    <t>P11702020010006</t>
  </si>
  <si>
    <t xml:space="preserve">PARQUE ALEGRA ALUMBRADO PUBLICO CENTRO COMERCIAL                        </t>
  </si>
  <si>
    <t xml:space="preserve">ALUMBRADO PUBLICO CL 30 4B 50 180 120                       </t>
  </si>
  <si>
    <t>P95302016050005</t>
  </si>
  <si>
    <t xml:space="preserve">S.A ZONA FRANCA DEL CARIBE                                              </t>
  </si>
  <si>
    <t>P11502018070004</t>
  </si>
  <si>
    <t xml:space="preserve">LG PUNTA ROCA                                                           </t>
  </si>
  <si>
    <t>P11702020010062</t>
  </si>
  <si>
    <t xml:space="preserve">S.A PANINVER                                                            </t>
  </si>
  <si>
    <t>P11802019110084</t>
  </si>
  <si>
    <t xml:space="preserve">  ENSAMBLADORA SIGMA                                                    </t>
  </si>
  <si>
    <t xml:space="preserve">BODEGA K                                                    </t>
  </si>
  <si>
    <t>P93322020030031</t>
  </si>
  <si>
    <t xml:space="preserve">MUNICIPIO DE MAICAO COMUNIDAD INDIGENA LA CRUZ                          </t>
  </si>
  <si>
    <t>P12102017120016</t>
  </si>
  <si>
    <t xml:space="preserve">JEIMMY ALEJANDRA BARRERA SANCHEZ                                        </t>
  </si>
  <si>
    <t xml:space="preserve">NIC VEC 2169616                                             </t>
  </si>
  <si>
    <t>P77512020070005</t>
  </si>
  <si>
    <t xml:space="preserve">LINA CAUSIL LOZANO                                                      </t>
  </si>
  <si>
    <t xml:space="preserve">VIA LOS CERRITOS                                            </t>
  </si>
  <si>
    <t>P95302020080001</t>
  </si>
  <si>
    <t xml:space="preserve">BQUILLA PROYECTO PARQUES DE BOLIVAR                                     </t>
  </si>
  <si>
    <t xml:space="preserve">PROV PARQUES DE BOLIVAR MZ 4                                </t>
  </si>
  <si>
    <t>P93312020100006</t>
  </si>
  <si>
    <t xml:space="preserve">JOSE GUADALUPE ORTEGA MEDINA                                            </t>
  </si>
  <si>
    <t xml:space="preserve">KM 15                                                       </t>
  </si>
  <si>
    <t>P34102019070036</t>
  </si>
  <si>
    <t xml:space="preserve">PROMOTORA KAKUUNA S.A.S                                                 </t>
  </si>
  <si>
    <t>P93312020070011</t>
  </si>
  <si>
    <t xml:space="preserve">MUNICIPIO EL MOLINO CONSTRUC REDES ELECT BARRI VILLA VICTORIA           </t>
  </si>
  <si>
    <t xml:space="preserve">ALCADIA MUNICIPAL                                           </t>
  </si>
  <si>
    <t>P12102020060036</t>
  </si>
  <si>
    <t xml:space="preserve">CEDI ESTRATEGIA 2G MERCADERIA                                           </t>
  </si>
  <si>
    <t>P33402020070011</t>
  </si>
  <si>
    <t xml:space="preserve">VENMART SAS                                                             </t>
  </si>
  <si>
    <t>P31602019110025</t>
  </si>
  <si>
    <t xml:space="preserve">CANDELARIA MARTINEZ VIADERO                                             </t>
  </si>
  <si>
    <t>P12102019050030</t>
  </si>
  <si>
    <t xml:space="preserve">LUIS E. PEREZ ORTIZ FINCA LA ARENOSA                                    </t>
  </si>
  <si>
    <t xml:space="preserve">FINCA LA ARENOSA                                            </t>
  </si>
  <si>
    <t>P11102019100150</t>
  </si>
  <si>
    <t xml:space="preserve">JENNYS CORTINA BOLIVAR                                                  </t>
  </si>
  <si>
    <t xml:space="preserve">=CLL 65 47 09                                               </t>
  </si>
  <si>
    <t xml:space="preserve">SANTA MARTA PARQUE LOGISTICO INDUSTRIAL DE                              </t>
  </si>
  <si>
    <t xml:space="preserve">CARRT TRONCAL DEL CARIBE KM 2 ENTR   2                                                                                                                                                     </t>
  </si>
  <si>
    <t xml:space="preserve">PARQUE AGROINDUSTRIAL PAS                                   </t>
  </si>
  <si>
    <t>P12102020060042</t>
  </si>
  <si>
    <t xml:space="preserve">IVAN OSORIO FCA BARRO PRIETO                                            </t>
  </si>
  <si>
    <t xml:space="preserve">CARRT A CGTO CASCAJAL KM 2 400                                                                                                                                                             </t>
  </si>
  <si>
    <t xml:space="preserve">CT 13245 MT 15681                                           </t>
  </si>
  <si>
    <t xml:space="preserve">T2141362                      </t>
  </si>
  <si>
    <t xml:space="preserve">ALEXANDER_DE_JESUS_CAMPO_ANGULO                                                 </t>
  </si>
  <si>
    <t>P11102015030111</t>
  </si>
  <si>
    <t xml:space="preserve">MOVIL S.A COLOMBIA                                                      </t>
  </si>
  <si>
    <t xml:space="preserve">ADELITA DE CHAR ETA II SECC-C                               </t>
  </si>
  <si>
    <t xml:space="preserve">A2207937                      </t>
  </si>
  <si>
    <t xml:space="preserve">HUGO_ALBERTO_HENRIQUEZ_PEREZ                                                    </t>
  </si>
  <si>
    <t>P34402020100006</t>
  </si>
  <si>
    <t xml:space="preserve">EL RETEN BIOFLOC                                                        </t>
  </si>
  <si>
    <t xml:space="preserve">VEREDA ZAPACA                                               </t>
  </si>
  <si>
    <t>P93402020040001</t>
  </si>
  <si>
    <t xml:space="preserve">VICENTE PAUL CANTILLO SILVA                                             </t>
  </si>
  <si>
    <t xml:space="preserve">VEREDA CARITAL                                              </t>
  </si>
  <si>
    <t>P11102020030076</t>
  </si>
  <si>
    <t xml:space="preserve">BEIT - JALA RECONSTRUCCION PATRIMONIAL                                  </t>
  </si>
  <si>
    <t>P11802017090074</t>
  </si>
  <si>
    <t xml:space="preserve">BARRIOS MULTIFAMILIAR BEATRIZ                                           </t>
  </si>
  <si>
    <t xml:space="preserve">URB.MANANTIAL 1                                             </t>
  </si>
  <si>
    <t>P34102018040028</t>
  </si>
  <si>
    <t xml:space="preserve">JENIFER PERVIN CAMPO                                                    </t>
  </si>
  <si>
    <t xml:space="preserve">NIF VEC 10012329                                            </t>
  </si>
  <si>
    <t>P31602020070006</t>
  </si>
  <si>
    <t xml:space="preserve">LIUNJAR HERRERA OSPINO                                                  </t>
  </si>
  <si>
    <t>P11102016100142</t>
  </si>
  <si>
    <t xml:space="preserve">KRA 75 ALUMBRADO PUBLICO                                                </t>
  </si>
  <si>
    <t>P11702017090007</t>
  </si>
  <si>
    <t xml:space="preserve">TR193763                      </t>
  </si>
  <si>
    <t>E11102018110001</t>
  </si>
  <si>
    <t xml:space="preserve">TECNOGLAS ALUBAQ ILUMINACION ARBOL DE NAVIDAD ROTONDA DE                </t>
  </si>
  <si>
    <t xml:space="preserve">BOMBEROS VIA 40                                             </t>
  </si>
  <si>
    <t>Eventuales</t>
  </si>
  <si>
    <t>P95102018090016</t>
  </si>
  <si>
    <t xml:space="preserve">UNION TEMPORAL GRAN VIA R90 RETRANQUEO CORDIALIDAD                      </t>
  </si>
  <si>
    <t xml:space="preserve">=CLL 95 6 22                                                </t>
  </si>
  <si>
    <t>P11502015050024</t>
  </si>
  <si>
    <t xml:space="preserve">  CASA VIVIAN FELIZ DE OLMOS                                            </t>
  </si>
  <si>
    <t>P33302017030017</t>
  </si>
  <si>
    <t xml:space="preserve">JARDIN VILLA                                                            </t>
  </si>
  <si>
    <t>P11802019040094</t>
  </si>
  <si>
    <t xml:space="preserve">GAITA PUERTO                                                            </t>
  </si>
  <si>
    <t xml:space="preserve">PUERTO GAITA                                                </t>
  </si>
  <si>
    <t>P11802019090096</t>
  </si>
  <si>
    <t xml:space="preserve">  EDIFICIO GIRALDO                                                      </t>
  </si>
  <si>
    <t xml:space="preserve">=CLL 18 24 78                                               </t>
  </si>
  <si>
    <t>P33402018030005</t>
  </si>
  <si>
    <t xml:space="preserve">RAFAEL EDUARDO HINOJOSA MENESES                                         </t>
  </si>
  <si>
    <t xml:space="preserve">CR6    6SUR   158                                           </t>
  </si>
  <si>
    <t>P12102020020018</t>
  </si>
  <si>
    <t xml:space="preserve">ARCHIVALDO J. VILLANUEVA PERRUELO                                       </t>
  </si>
  <si>
    <t xml:space="preserve">FINCA VILLA GLORIA                                          </t>
  </si>
  <si>
    <t>P12102019100027</t>
  </si>
  <si>
    <t xml:space="preserve">BODEGA 164B INVERSIONES MENDEZ GROUP                                    </t>
  </si>
  <si>
    <t>P95302018120004</t>
  </si>
  <si>
    <t xml:space="preserve">CONINSA RAMON H ILUMINACION EXTERIOR ALAMOS E1                          </t>
  </si>
  <si>
    <t>P93322020070007</t>
  </si>
  <si>
    <t xml:space="preserve">MUNICIPIO DE MAICAO COMUNIDAD INDIGENA WAYUMANA                         </t>
  </si>
  <si>
    <t>P11102019100177</t>
  </si>
  <si>
    <t xml:space="preserve">  LEGANZA                                                               </t>
  </si>
  <si>
    <t xml:space="preserve">CR 58 81 135                                                                                                                                                                               </t>
  </si>
  <si>
    <t>P12102020020019</t>
  </si>
  <si>
    <t xml:space="preserve">ATLANTICO ZONA FRANCA INTERNACIONAL DEL                                 </t>
  </si>
  <si>
    <t xml:space="preserve">CARRT DE LA CORDIALIDAD 114 250               BDGA  81B                                                                                                                                    </t>
  </si>
  <si>
    <t xml:space="preserve">ZONA FRANCA VIA COORDIALIDAD                                </t>
  </si>
  <si>
    <t>P93402018050004</t>
  </si>
  <si>
    <t xml:space="preserve">ESTACION DE BOMBEO FINCA BCN                                            </t>
  </si>
  <si>
    <t xml:space="preserve">2.5KM DE LA ENT A ORIHUECA HACIA SEVILLA                    </t>
  </si>
  <si>
    <t>P12102020030019</t>
  </si>
  <si>
    <t xml:space="preserve">VILLA YAKY RESIDENCIAL                                                  </t>
  </si>
  <si>
    <t xml:space="preserve">RESIDENCIAL VILLA YAKY                                      </t>
  </si>
  <si>
    <t>P77512020090008</t>
  </si>
  <si>
    <t xml:space="preserve">SAN SALVADOR FINCA PRADERA                                              </t>
  </si>
  <si>
    <t xml:space="preserve">VIA SAN SALVADOR                                            </t>
  </si>
  <si>
    <t>P95102019070050</t>
  </si>
  <si>
    <t xml:space="preserve">SOLEDAD ALUMBRADO PUB AV EL PLATANAL                                    </t>
  </si>
  <si>
    <t xml:space="preserve">AV EL PLATANAL ALUM PUB                                     </t>
  </si>
  <si>
    <t>P11702017030037</t>
  </si>
  <si>
    <t>P11602018120001</t>
  </si>
  <si>
    <t xml:space="preserve">CONSTRUCTORA BOLIVAR PLAZA COMERCIAL CIUDAD DE PUERTO                   </t>
  </si>
  <si>
    <t>P93502016070001</t>
  </si>
  <si>
    <t xml:space="preserve">PUMAREJO RETRANQUEO PUENTE                                              </t>
  </si>
  <si>
    <t xml:space="preserve">SECTOR CASA LOMA                                            </t>
  </si>
  <si>
    <t>P95212017100006</t>
  </si>
  <si>
    <t xml:space="preserve">JORGE EDUARDO VENTURA JIMENEZ                                           </t>
  </si>
  <si>
    <t xml:space="preserve">CLL 14 15A 04                                               </t>
  </si>
  <si>
    <t xml:space="preserve">  VATIA S.A. E.S.P.                                                     </t>
  </si>
  <si>
    <t>TC020</t>
  </si>
  <si>
    <t xml:space="preserve">COMPAÑIA DE GENERACION DEL CAUCA S.A. E.S.P.                </t>
  </si>
  <si>
    <t>P75412019090018</t>
  </si>
  <si>
    <t xml:space="preserve">INDUAGRICOLA BIOAGRO                                                    </t>
  </si>
  <si>
    <t xml:space="preserve">3145472087 3148647    </t>
  </si>
  <si>
    <t xml:space="preserve">INDUAGRICOLAS S.A.                                          </t>
  </si>
  <si>
    <t>P95102020070004</t>
  </si>
  <si>
    <t xml:space="preserve">CONSTRUCTORA VILLA LINDA URBANIZACION VILLA MANUELA ETAPA II            </t>
  </si>
  <si>
    <t>P11102019010091</t>
  </si>
  <si>
    <t xml:space="preserve">ALAMEDA DEL RIO FIDUCIARIA BOGOTA                                       </t>
  </si>
  <si>
    <t xml:space="preserve">PALOMA                                                      </t>
  </si>
  <si>
    <t>P95202020050005</t>
  </si>
  <si>
    <t xml:space="preserve">EL ESPINAL MALAMBO SUBNORMAL ECA                                        </t>
  </si>
  <si>
    <t>P34102019110018</t>
  </si>
  <si>
    <t xml:space="preserve">ECOAMBIENTAL S.A.S PUNTO URBANO INGIENERIA                              </t>
  </si>
  <si>
    <t>P11702018070096</t>
  </si>
  <si>
    <t xml:space="preserve">BETANCOUR GARCIA EDIFICIO PRAGA JORGE MARIO                             </t>
  </si>
  <si>
    <t xml:space="preserve">=CLL 36B 15C 34                                             </t>
  </si>
  <si>
    <t>P33402019080016</t>
  </si>
  <si>
    <t xml:space="preserve">LUCILA URBANIZACION VILLA                                               </t>
  </si>
  <si>
    <t xml:space="preserve">URBANIZACION VILLA LUCILA FRE ROMAN GOME                    </t>
  </si>
  <si>
    <t>P11802020100051</t>
  </si>
  <si>
    <t xml:space="preserve">CARMEN YOLANDA TORRES ORTIZ                                             </t>
  </si>
  <si>
    <t xml:space="preserve">CR 14 44 63                                                                                                                                                                                </t>
  </si>
  <si>
    <t>P11102020070058</t>
  </si>
  <si>
    <t xml:space="preserve">CC EXITO INSTALACION DE MEDICION EMBEBIDA                               </t>
  </si>
  <si>
    <t xml:space="preserve">EMBEBIDA EXITO                                              </t>
  </si>
  <si>
    <t>P93402020100005</t>
  </si>
  <si>
    <t xml:space="preserve">FINCA LA SARA BMT                                                       </t>
  </si>
  <si>
    <t xml:space="preserve">T2713741                      </t>
  </si>
  <si>
    <t xml:space="preserve">Lissett Logreira                                                                </t>
  </si>
  <si>
    <t>P11102020060069</t>
  </si>
  <si>
    <t xml:space="preserve">  PROYECTO MIRLA ALAMEDA DEL RIO                                        </t>
  </si>
  <si>
    <t xml:space="preserve">PROYECTO MIRLA                                              </t>
  </si>
  <si>
    <t>P95202018080011</t>
  </si>
  <si>
    <t xml:space="preserve">=CLL40 45 27                                                </t>
  </si>
  <si>
    <t>P11102019080147</t>
  </si>
  <si>
    <t xml:space="preserve">DEF JUSTO Y BUENO CALLE 93                                              </t>
  </si>
  <si>
    <t xml:space="preserve">=CLL 93 43 138                                              </t>
  </si>
  <si>
    <t>P34102020090074</t>
  </si>
  <si>
    <t xml:space="preserve">HORACIO CARREÑO SARMIENTO                                               </t>
  </si>
  <si>
    <t xml:space="preserve">CR 19 11C 74                                                                                                                                                                               </t>
  </si>
  <si>
    <t>P93402020100010</t>
  </si>
  <si>
    <t xml:space="preserve">LUIS CARLOS REMON TRUYOTH BMT FCA SANTA MARTA3                          </t>
  </si>
  <si>
    <t>P33402017030012</t>
  </si>
  <si>
    <t xml:space="preserve">COLOMBIA GRAN                                                           </t>
  </si>
  <si>
    <t xml:space="preserve">CL 2 ON CR 1                                                </t>
  </si>
  <si>
    <t>P11102019090134</t>
  </si>
  <si>
    <t xml:space="preserve">  CENTRO COMERCIAL STRIP MALL                                           </t>
  </si>
  <si>
    <t xml:space="preserve">CC STRIP MALL LOTE 15                                       </t>
  </si>
  <si>
    <t>P75512018090007</t>
  </si>
  <si>
    <t>P12102020070005</t>
  </si>
  <si>
    <t xml:space="preserve">ALVARO PEÑA VARGAS FINCA SAN MIGUEL                                     </t>
  </si>
  <si>
    <t xml:space="preserve">SAN MIGUEL                                                  </t>
  </si>
  <si>
    <t>P11802019080083</t>
  </si>
  <si>
    <t xml:space="preserve">OBRA JUSTO Y BUENO SOLEDAD                                              </t>
  </si>
  <si>
    <t xml:space="preserve">=CLL 18 26 04                                               </t>
  </si>
  <si>
    <t>P11502017040019</t>
  </si>
  <si>
    <t xml:space="preserve">APARTAMENTOS PROV MINT                                                  </t>
  </si>
  <si>
    <t>P95212018070009</t>
  </si>
  <si>
    <t>P11702016060123</t>
  </si>
  <si>
    <t>P11102020050047</t>
  </si>
  <si>
    <t xml:space="preserve">BARBARA CLUB HOUSE SALA DE VENTAS PROVISIONAL SANTA                     </t>
  </si>
  <si>
    <t xml:space="preserve">SALA DE VENTAS PROV CLUB HOUSE ST BARBAR                    </t>
  </si>
  <si>
    <t>P11102018040101</t>
  </si>
  <si>
    <t xml:space="preserve">JHOM WILLIAM OROZCO OFICINAS REFRIPARTES                                </t>
  </si>
  <si>
    <t xml:space="preserve">=CLL 45 43 42                                               </t>
  </si>
  <si>
    <t>P34602019010013</t>
  </si>
  <si>
    <t xml:space="preserve">EDINSON GUILLEN YEPEZ                                                   </t>
  </si>
  <si>
    <t xml:space="preserve">KM 12                                                       </t>
  </si>
  <si>
    <t>P11102018060024</t>
  </si>
  <si>
    <t xml:space="preserve">BRIZA EDIFICIO RESIDENCIAL                                              </t>
  </si>
  <si>
    <t xml:space="preserve">PROV BRIZZA                                                 </t>
  </si>
  <si>
    <t>P11102018060057</t>
  </si>
  <si>
    <t xml:space="preserve">  EDIF ARRECIFE GOLF                                                    </t>
  </si>
  <si>
    <t>P11102017060069</t>
  </si>
  <si>
    <t xml:space="preserve">DAVID SEGUNDO MURILLO SOTO                                              </t>
  </si>
  <si>
    <t xml:space="preserve">3587608 3218523405    </t>
  </si>
  <si>
    <t xml:space="preserve">CRA 53 76 239=CLL 70 45 49                                  </t>
  </si>
  <si>
    <t>P95102020050001</t>
  </si>
  <si>
    <t xml:space="preserve">  PUERTO FLAUTA CUIDAD DEL PUERTO                                       </t>
  </si>
  <si>
    <t xml:space="preserve">PUERTO FLAUTA CIUDAD DEL PUERTO                             </t>
  </si>
  <si>
    <t>P34102020010010</t>
  </si>
  <si>
    <t xml:space="preserve">S.A. METROAGUA                                                          </t>
  </si>
  <si>
    <t xml:space="preserve">METROAGUA SA ESP                                            </t>
  </si>
  <si>
    <t xml:space="preserve">A9290580                      </t>
  </si>
  <si>
    <t xml:space="preserve">Edelbrando_Cerro_Castillo                                                       </t>
  </si>
  <si>
    <t>P34102019050107</t>
  </si>
  <si>
    <t xml:space="preserve">  CI ARCAS SAS                                                          </t>
  </si>
  <si>
    <t xml:space="preserve">CLLE 24 # 28 -15 LAS MINAS- BOMBA TERPEL                    </t>
  </si>
  <si>
    <t>P33302017030016</t>
  </si>
  <si>
    <t xml:space="preserve">DICIEMBRE QUINCE DE                                                     </t>
  </si>
  <si>
    <t xml:space="preserve">CL 20 ENTRE CR 13 Y 13A                                     </t>
  </si>
  <si>
    <t>P11102012110165</t>
  </si>
  <si>
    <t xml:space="preserve">ESTBARRA                      </t>
  </si>
  <si>
    <t>P93312020080004</t>
  </si>
  <si>
    <t xml:space="preserve">MUNICIPIO DE EL MOLINO ELECTRIFICACION BARRIO EL MILLON                 </t>
  </si>
  <si>
    <t>P11502020080001</t>
  </si>
  <si>
    <t xml:space="preserve">MODESTO CASA JORGE EDUARDO ESCOBAR                                      </t>
  </si>
  <si>
    <t xml:space="preserve">CL 11 8 221                                                                                                                                                                                </t>
  </si>
  <si>
    <t xml:space="preserve">CASA FAMILIAR VERGARA                                       </t>
  </si>
  <si>
    <t>P11102020060049</t>
  </si>
  <si>
    <t xml:space="preserve">  DISTRITO DE BARRANQUILLA                                              </t>
  </si>
  <si>
    <t>P12102019110046</t>
  </si>
  <si>
    <t xml:space="preserve">ESTACION DE SERVICIO SABANALARGA                                        </t>
  </si>
  <si>
    <t xml:space="preserve">OTR CLL 19 3 103 SABANALARGA=OTR CLL 19 3 103 SABANALARGA   </t>
  </si>
  <si>
    <t>P11102019050050</t>
  </si>
  <si>
    <t xml:space="preserve">GONZALO MEJIA LONDOÑO                                                   </t>
  </si>
  <si>
    <t xml:space="preserve">CR 42F 79B 107               LOC     3                                                                                                                                                     </t>
  </si>
  <si>
    <t xml:space="preserve">CRA 42F 79B 107                                             </t>
  </si>
  <si>
    <t>P11802020090019</t>
  </si>
  <si>
    <t xml:space="preserve">  PROVISIONAL DE OBRA TIMBAL                                            </t>
  </si>
  <si>
    <t xml:space="preserve">CR 16B CL 48 17               SEGE TIMB                                                                                                                                                    </t>
  </si>
  <si>
    <t xml:space="preserve">CIUDAD DEL PUERTO                                           </t>
  </si>
  <si>
    <t>P11802020040004</t>
  </si>
  <si>
    <t>P34102020080066</t>
  </si>
  <si>
    <t xml:space="preserve">JULIO PIEDRAHITA                                                        </t>
  </si>
  <si>
    <t xml:space="preserve">CR 17 21A 89                                                                                                                                                                               </t>
  </si>
  <si>
    <t>P12102019110002</t>
  </si>
  <si>
    <t xml:space="preserve">MUNDO FELIZ EBAR CUENCA 2                                               </t>
  </si>
  <si>
    <t>P11802020090083</t>
  </si>
  <si>
    <t xml:space="preserve">HEALTH IPS LINEA VITAL                                                  </t>
  </si>
  <si>
    <t xml:space="preserve">CL 19 21 174                                                                                                                                                                               </t>
  </si>
  <si>
    <t xml:space="preserve">=CLL 19 21 174                                              </t>
  </si>
  <si>
    <t>P12102020080019</t>
  </si>
  <si>
    <t xml:space="preserve">  FCA LA LOMA                                                           </t>
  </si>
  <si>
    <t xml:space="preserve">CARRT A SANTA VERONICA KM 1 327                                                                                                                                                            </t>
  </si>
  <si>
    <t>P11102019110005</t>
  </si>
  <si>
    <t xml:space="preserve">  RESTAURANTE ROCAS DEL MAR                                             </t>
  </si>
  <si>
    <t>P11802020010012</t>
  </si>
  <si>
    <t xml:space="preserve">  CONSTRUCCIONES MARVAL                                                 </t>
  </si>
  <si>
    <t>P75512016040001</t>
  </si>
  <si>
    <t xml:space="preserve">  MUNICIPIO DE SOLEDAD                                                  </t>
  </si>
  <si>
    <t>P75412019110027</t>
  </si>
  <si>
    <t xml:space="preserve">PONEDERA CONSTRUCCION E ILUMINACION                                     </t>
  </si>
  <si>
    <t>P77512019110003</t>
  </si>
  <si>
    <t xml:space="preserve">CEDRI FABIEN DANIEL CASA CAMPO PALOMINO                                 </t>
  </si>
  <si>
    <t xml:space="preserve">FINCA LA ESCONDIDA                                          </t>
  </si>
  <si>
    <t>P34102020060010</t>
  </si>
  <si>
    <t>P11102018090005</t>
  </si>
  <si>
    <t xml:space="preserve">INTEGRAL IPS  S.A. MEDICINA                                             </t>
  </si>
  <si>
    <t xml:space="preserve">CARRERA 52 # 74-112                                         </t>
  </si>
  <si>
    <t>P34702018110008</t>
  </si>
  <si>
    <t xml:space="preserve">CANCHA POLIDEPORTIVO SANTANDER                                          </t>
  </si>
  <si>
    <t xml:space="preserve">CRA 15 ENTRE 6 Y 7                                          </t>
  </si>
  <si>
    <t xml:space="preserve">SA CONSTRUCCIONES MARVAL                                                </t>
  </si>
  <si>
    <t>P12102018080020</t>
  </si>
  <si>
    <t>P95102018010023</t>
  </si>
  <si>
    <t xml:space="preserve">PASERCOL TIENDA ARA 7 DE ABRIL                                          </t>
  </si>
  <si>
    <t xml:space="preserve">CR 15 SUR 50 158                                            </t>
  </si>
  <si>
    <t>P34402018050005</t>
  </si>
  <si>
    <t xml:space="preserve">ELENA SIERRA DE GAMARA                                                  </t>
  </si>
  <si>
    <t xml:space="preserve">CR 7 11 17                                                                                                                                                                                 </t>
  </si>
  <si>
    <t>P11102019080052</t>
  </si>
  <si>
    <t xml:space="preserve">ARTURO MARTINEZ M                                                       </t>
  </si>
  <si>
    <t xml:space="preserve">CL 93 49C 42                                                                                                                                                                               </t>
  </si>
  <si>
    <t>P11102020030088</t>
  </si>
  <si>
    <t xml:space="preserve">  EDIFICIO ISABELLA                                                     </t>
  </si>
  <si>
    <t xml:space="preserve">CRA 53 76 239=CRA 71 81 83                                  </t>
  </si>
  <si>
    <t>P34102020090080</t>
  </si>
  <si>
    <t xml:space="preserve">CASA EL MAYOR                                                           </t>
  </si>
  <si>
    <t xml:space="preserve">AV FERROCARRIL FRENTE A MAKRO                               </t>
  </si>
  <si>
    <t>P95102019020032</t>
  </si>
  <si>
    <t>P93502018090001</t>
  </si>
  <si>
    <t xml:space="preserve">RETRANQUEO PALERMO-REMOLINO CONSORCIO RIBERA ESTE                       </t>
  </si>
  <si>
    <t xml:space="preserve">VIA PALERMO - REMOLINO                                      </t>
  </si>
  <si>
    <t>P34402020040001</t>
  </si>
  <si>
    <t xml:space="preserve">SA SEGUROS BOLIVAR                                                      </t>
  </si>
  <si>
    <t xml:space="preserve">CORREGIMIENTO DE SAN LUIS                                   </t>
  </si>
  <si>
    <t>P33102019120033</t>
  </si>
  <si>
    <t xml:space="preserve">PARQUE PADILLA ADECUACION ESCENARIO RECREODEPORTIVO                     </t>
  </si>
  <si>
    <t>P11102019100014</t>
  </si>
  <si>
    <t xml:space="preserve">  UF2 GRAN MALECON FUNCIONAL                                            </t>
  </si>
  <si>
    <t xml:space="preserve">RETRANQUEO UF2 MALECON                                      </t>
  </si>
  <si>
    <t>P93312020060009</t>
  </si>
  <si>
    <t xml:space="preserve">MUNICIPIO DE FONSECA ELECTRIFICACION CONEJO LAS MARIMOND                </t>
  </si>
  <si>
    <t>P11502020020007</t>
  </si>
  <si>
    <t>P11102020020030</t>
  </si>
  <si>
    <t xml:space="preserve">IVAN DARIO GOMEZ APARTAMENTOS LA 44                                     </t>
  </si>
  <si>
    <t xml:space="preserve">CR 44 54 47                                                 </t>
  </si>
  <si>
    <t>P11102020060052</t>
  </si>
  <si>
    <t>Revision</t>
  </si>
  <si>
    <t xml:space="preserve">ALAMEDA DEL RIO RETRANQUEO DE REDES SALIDA TRANSELCA                    </t>
  </si>
  <si>
    <t xml:space="preserve">RETRANQUEO SALIDA TRANSELCA                                 </t>
  </si>
  <si>
    <t>AC231</t>
  </si>
  <si>
    <t>Revisión</t>
  </si>
  <si>
    <t>P75422020100001</t>
  </si>
  <si>
    <t xml:space="preserve">LUIS RAMIREZ FRANCO FINCA GRACIA DE DIOS                                </t>
  </si>
  <si>
    <t>P11802020010046</t>
  </si>
  <si>
    <t>P12102020110062</t>
  </si>
  <si>
    <t xml:space="preserve">JOSE GABRIEL MUÑOZ ARRIETA                                              </t>
  </si>
  <si>
    <t xml:space="preserve">CL 10 21 4                                                                                                                                                                                 </t>
  </si>
  <si>
    <t>P11102014010030</t>
  </si>
  <si>
    <t xml:space="preserve">  INDUSTRIA TEXACO                                                      </t>
  </si>
  <si>
    <t>P75512016090004</t>
  </si>
  <si>
    <t xml:space="preserve">PLANATA SISA PARQUE INDUSTRIAL EUROPARK                                 </t>
  </si>
  <si>
    <t>P75412018120013</t>
  </si>
  <si>
    <t xml:space="preserve">BONGA ETAPA 2 CONJUNTO CAMPESTRE                                        </t>
  </si>
  <si>
    <t xml:space="preserve">REF CT A082132                                              </t>
  </si>
  <si>
    <t>P11102020100124</t>
  </si>
  <si>
    <t xml:space="preserve">SYLVIA MERCEDES DIAZ PAEZ                                               </t>
  </si>
  <si>
    <t xml:space="preserve">301642 8733           </t>
  </si>
  <si>
    <t xml:space="preserve">CR 42 75B 145                                                                                                                                                                              </t>
  </si>
  <si>
    <t xml:space="preserve">EDIFICIO JARDIN PLAZA                                       </t>
  </si>
  <si>
    <t>P12102019100019</t>
  </si>
  <si>
    <t xml:space="preserve">SAN MIGUEL URBANIZACION                                                 </t>
  </si>
  <si>
    <t xml:space="preserve">PREDIO SEVILLA #1                                           </t>
  </si>
  <si>
    <t>P75512018010004</t>
  </si>
  <si>
    <t xml:space="preserve">COMPAQIA AVICOLA Y GANADERA SA BODEGA CONDIMAR 13                       </t>
  </si>
  <si>
    <t xml:space="preserve">BODEGAS HELL                                                </t>
  </si>
  <si>
    <t>P93312020050006</t>
  </si>
  <si>
    <t xml:space="preserve">PATILLA REASENTAMIENTO                                                  </t>
  </si>
  <si>
    <t>P93302019120003</t>
  </si>
  <si>
    <t xml:space="preserve">GOBERNACION DE LA GUAJIRA AMPL DE REDES MBT COMUNIDAD LAS CASITA        </t>
  </si>
  <si>
    <t xml:space="preserve">ENT DESC GOBERNACION BPC                                    </t>
  </si>
  <si>
    <t>P11102016080091</t>
  </si>
  <si>
    <t xml:space="preserve">  CONSORCIO PLAZA SAN JOSE                                              </t>
  </si>
  <si>
    <t>P93312020060010</t>
  </si>
  <si>
    <t xml:space="preserve">MUNICIPIO DE FONSECA REPOTENCIACION REDES MTBR SITIO NUEVO              </t>
  </si>
  <si>
    <t>P93412019050002</t>
  </si>
  <si>
    <t xml:space="preserve">ANDIMINERALS SAS ESTACION DE AGUA BMT                                   </t>
  </si>
  <si>
    <t>P11802016110034</t>
  </si>
  <si>
    <t xml:space="preserve">DE LOS ALMENDROS CONSTRUCIONES MARVAL URBANIZACION RESERVA              </t>
  </si>
  <si>
    <t xml:space="preserve">URNANIZACIÓN RESERVA DE LOS ALMENDROS                       </t>
  </si>
  <si>
    <t>P95202017060009</t>
  </si>
  <si>
    <t xml:space="preserve">CANDELARIA REAL URBANIZACION                                            </t>
  </si>
  <si>
    <t xml:space="preserve">CANDELARIA REAL                                             </t>
  </si>
  <si>
    <t>P93322019100018</t>
  </si>
  <si>
    <t xml:space="preserve">MUNICIPIO DE MANAURE CONST REDES ELECTRIC BARRIO ICHIEN                 </t>
  </si>
  <si>
    <t xml:space="preserve">PROV ALUMB NAVID                                            </t>
  </si>
  <si>
    <t>P11102019080040</t>
  </si>
  <si>
    <t xml:space="preserve">ALVARO PABA TOSCANO                                                     </t>
  </si>
  <si>
    <t>P11802019120032</t>
  </si>
  <si>
    <t xml:space="preserve">MZ8 PROVISIONAL ALTOS DE LOS MANANTI                                    </t>
  </si>
  <si>
    <t xml:space="preserve">PORTAL DE LOS MANANTIALES M8                                </t>
  </si>
  <si>
    <t>P11102019060004</t>
  </si>
  <si>
    <t xml:space="preserve">FAUEZ FAUSTO DAVID JAIL BENITEZ                                         </t>
  </si>
  <si>
    <t xml:space="preserve">CR 54 75 78                                                                                                                                                                                </t>
  </si>
  <si>
    <t xml:space="preserve">CRA 53 76 239=CRA 54 75 78                                  </t>
  </si>
  <si>
    <t>P93302020050004</t>
  </si>
  <si>
    <t xml:space="preserve">CRISTIAN MARRIAGA CARMONA                                               </t>
  </si>
  <si>
    <t xml:space="preserve">VIA PERICO                                                  </t>
  </si>
  <si>
    <t>P93322019030021</t>
  </si>
  <si>
    <t xml:space="preserve">MUNICIPIO DE MANAURE ELECTRIFICACION COMUNIDAD MARAUYEN 2               </t>
  </si>
  <si>
    <t>P11102019120035</t>
  </si>
  <si>
    <t xml:space="preserve">ALTOS DEL CHAIRAMA EDIFICIO                                             </t>
  </si>
  <si>
    <t xml:space="preserve">3107806884 8259383    </t>
  </si>
  <si>
    <t xml:space="preserve">CL 83B 42D 148               SEGE PROV                                                                                                                                                     </t>
  </si>
  <si>
    <t xml:space="preserve">=CLL 83B 42D 148                                            </t>
  </si>
  <si>
    <t>P93432019090010</t>
  </si>
  <si>
    <t xml:space="preserve">JOSE AGUSTIN RINCON URIBE                                               </t>
  </si>
  <si>
    <t xml:space="preserve">LA BUENA NUEVA                                              </t>
  </si>
  <si>
    <t>P93532020070003</t>
  </si>
  <si>
    <t xml:space="preserve">JOSE VICENTE TREJOS DE ANGEL BMT FCA EL TATU                            </t>
  </si>
  <si>
    <t xml:space="preserve">VEC 3828736                                                 </t>
  </si>
  <si>
    <t>P11102019010047</t>
  </si>
  <si>
    <t xml:space="preserve">UNION TEMPORAL GRAN MALECON MALECON UF2,UF3,UF4 AVENIDA DEL RIO MAG     </t>
  </si>
  <si>
    <t xml:space="preserve">PLANTA DE TTO EDAR                                          </t>
  </si>
  <si>
    <t>P95102019110002</t>
  </si>
  <si>
    <t xml:space="preserve">  PROYECTO INVERSIONES EL TRIANGULO                                     </t>
  </si>
  <si>
    <t xml:space="preserve">STOCK CARIBE                                                </t>
  </si>
  <si>
    <t>P11502020010001</t>
  </si>
  <si>
    <t xml:space="preserve">ROBERTO PALLARES CORONADO EDIFICIO KAIROS II                            </t>
  </si>
  <si>
    <t xml:space="preserve">CL 10  10D-37                                               </t>
  </si>
  <si>
    <t>P75412016100009</t>
  </si>
  <si>
    <t xml:space="preserve">PALMAR DE VARELA SUPERTIENDAS OLIMPICA                                  </t>
  </si>
  <si>
    <t>P12102020070029</t>
  </si>
  <si>
    <t xml:space="preserve">SAN VICENTE FINCA                                                       </t>
  </si>
  <si>
    <t xml:space="preserve">CT DE REF 7686 S                                            </t>
  </si>
  <si>
    <t>P11102019050120</t>
  </si>
  <si>
    <t xml:space="preserve">NANCY CASTRO                                                            </t>
  </si>
  <si>
    <t xml:space="preserve">CL 69F 41 183                                                                                                                                                                              </t>
  </si>
  <si>
    <t>P11102019090077</t>
  </si>
  <si>
    <t xml:space="preserve">JULIA CRISTINA GUTIERREZ DE PIÑERES                                     </t>
  </si>
  <si>
    <t xml:space="preserve">=CRA 82 107 40                                              </t>
  </si>
  <si>
    <t>P75422018040010</t>
  </si>
  <si>
    <t xml:space="preserve">MUNICIPIO DE REPELON ESCENARIO DEPORTIVO ROTINET                        </t>
  </si>
  <si>
    <t>P11102019030091</t>
  </si>
  <si>
    <t xml:space="preserve">PROVISIONAL MALL PLAZA BUENAVISTA 3                                     </t>
  </si>
  <si>
    <t xml:space="preserve">PROV. CONST. HOME CENTER                                    </t>
  </si>
  <si>
    <t>P34102020090030</t>
  </si>
  <si>
    <t xml:space="preserve">CARCELARIO - INPEC INSTITUTO NACIONAL PENITENCIARIO Y                   </t>
  </si>
  <si>
    <t>TC094</t>
  </si>
  <si>
    <t xml:space="preserve">CL 24 17A 40               APTO   0                                                                                                                                                        </t>
  </si>
  <si>
    <t xml:space="preserve">EDIFICIO INPEC                                              </t>
  </si>
  <si>
    <t>P31602019110003</t>
  </si>
  <si>
    <t xml:space="preserve">RAFAEL ENRIQUE ZAMBRANO TORRES                                          </t>
  </si>
  <si>
    <t xml:space="preserve">FINCA VILLA CLAUDIA                                         </t>
  </si>
  <si>
    <t>P75512018080005</t>
  </si>
  <si>
    <t xml:space="preserve">MANUELA BELTRAN SUPERTIENDA OLIMPICA                                    </t>
  </si>
  <si>
    <t>P11102017080064</t>
  </si>
  <si>
    <t xml:space="preserve">FLOR ARENAS                                                             </t>
  </si>
  <si>
    <t xml:space="preserve">SAN NICOLAS DE TOLENTINO                                    </t>
  </si>
  <si>
    <t>P95302020070004</t>
  </si>
  <si>
    <t xml:space="preserve">LAS CAYENAS - ZONA FRANCA D ENERGY PROYEC S.A.S FOTOPROMOCION ZONA      </t>
  </si>
  <si>
    <t xml:space="preserve">LA CAYENA ZONA FRANCA DEL CAI                               </t>
  </si>
  <si>
    <t>P93242020020002</t>
  </si>
  <si>
    <t>P11702018010047</t>
  </si>
  <si>
    <t xml:space="preserve">PROMIGAS VALVULA CORDIALIDAD                                            </t>
  </si>
  <si>
    <t xml:space="preserve">CLL 110 12F 39=CLL 110 12F 39                               </t>
  </si>
  <si>
    <t>P95102018070042</t>
  </si>
  <si>
    <t xml:space="preserve">CR 38 Y 12A EDUBAR RETRANQUEO REUBICACION REDES                         </t>
  </si>
  <si>
    <t xml:space="preserve">=CLL 110 37 09                                              </t>
  </si>
  <si>
    <t>P93322020100023</t>
  </si>
  <si>
    <t xml:space="preserve">OFICINA PEDROSA ADONILSON                                               </t>
  </si>
  <si>
    <t xml:space="preserve">CL 7                                                        </t>
  </si>
  <si>
    <t>P12102020060010</t>
  </si>
  <si>
    <t xml:space="preserve">JESUS D ESCOBAR NOGUERA                                                 </t>
  </si>
  <si>
    <t>P95102020060004</t>
  </si>
  <si>
    <t xml:space="preserve">DEL ATLANTICO SA COMERCIALIZADORA                                       </t>
  </si>
  <si>
    <t xml:space="preserve">=CRA 50 74 29                                               </t>
  </si>
  <si>
    <t>P95212019070004</t>
  </si>
  <si>
    <t xml:space="preserve">ELECTRIFICACION RESERVA NATURAL EL PALOMAR, PIOJO                       </t>
  </si>
  <si>
    <t xml:space="preserve">RESERVA NATURAL EL PALOMAR                                  </t>
  </si>
  <si>
    <t>P11802019030081</t>
  </si>
  <si>
    <t xml:space="preserve">LOCAL 3 GRUPO VIRANELO SAS                                              </t>
  </si>
  <si>
    <t xml:space="preserve">CR 14 57 9                                                  </t>
  </si>
  <si>
    <t>P11102019110119</t>
  </si>
  <si>
    <t xml:space="preserve">  SUPERTDA ASADERO VELOZ                                                </t>
  </si>
  <si>
    <t xml:space="preserve">MINIMERCADO                                                 </t>
  </si>
  <si>
    <t>P34102018020029</t>
  </si>
  <si>
    <t>P12102020030017</t>
  </si>
  <si>
    <t xml:space="preserve">PALMAGAN DE LA COSTA BODEGA INDUPARK                                    </t>
  </si>
  <si>
    <t xml:space="preserve">ZONA INDUSTRIAL GALAPA  ZIGA                                </t>
  </si>
  <si>
    <t>P77512020090005</t>
  </si>
  <si>
    <t xml:space="preserve">ORE FINCA MONTE                                                         </t>
  </si>
  <si>
    <t xml:space="preserve">KM 2                                                        </t>
  </si>
  <si>
    <t>P95202019060017</t>
  </si>
  <si>
    <t xml:space="preserve">ELECTRIFICACION VEREDA VILLA OLIMPIC PONEDERA                           </t>
  </si>
  <si>
    <t xml:space="preserve">ELECTRIFICACION                                             </t>
  </si>
  <si>
    <t>P11102020020061</t>
  </si>
  <si>
    <t xml:space="preserve">  ALUMBRADO PUBLICO VIVACE DIVILLE                                      </t>
  </si>
  <si>
    <t>P11802019020039</t>
  </si>
  <si>
    <t xml:space="preserve">MISERICORDIA PROVISIONAL HOSPITAL LA                                    </t>
  </si>
  <si>
    <t>P95202017030003</t>
  </si>
  <si>
    <t xml:space="preserve">LTDA VALORCON                                                           </t>
  </si>
  <si>
    <t xml:space="preserve">CL 32 11 1                                                  </t>
  </si>
  <si>
    <t>P12102020010041</t>
  </si>
  <si>
    <t xml:space="preserve">JUAN CARLOS AGUDELO GOMEZ                                               </t>
  </si>
  <si>
    <t xml:space="preserve">CL 23 10 38                                                                                                                                                                                </t>
  </si>
  <si>
    <t xml:space="preserve">CL 23 NIC DE REF 2180714                                    </t>
  </si>
  <si>
    <t>P11502020100010</t>
  </si>
  <si>
    <t xml:space="preserve">SANDRA BAYONA DIAZ                                                      </t>
  </si>
  <si>
    <t xml:space="preserve">KM 7 CABAÑA LA MARIA                                        </t>
  </si>
  <si>
    <t>P11102019050152</t>
  </si>
  <si>
    <t xml:space="preserve">AXXIS 86 PROVISIONAL DE OBRA                                            </t>
  </si>
  <si>
    <t xml:space="preserve">3003847181 – 31763972 </t>
  </si>
  <si>
    <t>P11102020110068</t>
  </si>
  <si>
    <t xml:space="preserve">ISABEL DE COLLANTES                                                     </t>
  </si>
  <si>
    <t xml:space="preserve">CL 72 66 139               APTO   01                                                                                                                                                       </t>
  </si>
  <si>
    <t xml:space="preserve">AGRIL DISEÑOS                                               </t>
  </si>
  <si>
    <t>P93422019110012</t>
  </si>
  <si>
    <t xml:space="preserve">  FENOCO S.A.                                                           </t>
  </si>
  <si>
    <t xml:space="preserve">CONSTRUCTORA JIMENEZ SA                                                 </t>
  </si>
  <si>
    <t xml:space="preserve">C 14 TV 31 FTE CLUB                                         </t>
  </si>
  <si>
    <t>P75412019040028</t>
  </si>
  <si>
    <t xml:space="preserve">CANDELARIA I.E. NUESTRA SEÑORA                                          </t>
  </si>
  <si>
    <t>P34102019030057</t>
  </si>
  <si>
    <t xml:space="preserve">PEDRO NEL MONTERO MURILLO                                               </t>
  </si>
  <si>
    <t xml:space="preserve">VECICNO 1061466                                             </t>
  </si>
  <si>
    <t>P95302019010003</t>
  </si>
  <si>
    <t xml:space="preserve">CARIBE S.A ZONA FRANCA DEL                                              </t>
  </si>
  <si>
    <t>P33402020100005</t>
  </si>
  <si>
    <t xml:space="preserve">FINCA FREDY HERNANDEZ                                                   </t>
  </si>
  <si>
    <t>P93322020090007</t>
  </si>
  <si>
    <t xml:space="preserve">ANA DIAZ FINCA VILLA ELENA                                              </t>
  </si>
  <si>
    <t>P34102018050067</t>
  </si>
  <si>
    <t xml:space="preserve">  MUNICIPIO DE CIENAGA                                                  </t>
  </si>
  <si>
    <t>P75422018070005</t>
  </si>
  <si>
    <t>P11502020110014</t>
  </si>
  <si>
    <t xml:space="preserve">PROVISIONAL INVERSIONES HIH SAS                                         </t>
  </si>
  <si>
    <t xml:space="preserve">URB LOMAS DE CAUJARAL                                       </t>
  </si>
  <si>
    <t>P12102020030012</t>
  </si>
  <si>
    <t xml:space="preserve">ADOLFO SCHLEGEL VERANO                                                  </t>
  </si>
  <si>
    <t xml:space="preserve">CLLE 77B # 57-141                                           </t>
  </si>
  <si>
    <t>P34702017030005</t>
  </si>
  <si>
    <t xml:space="preserve">BOLIVAR SIMON                                                           </t>
  </si>
  <si>
    <t>P33402017090005</t>
  </si>
  <si>
    <t xml:space="preserve">LA LOMA ELECTRIFICACION RURAL VDA                                       </t>
  </si>
  <si>
    <t>P75412019090034</t>
  </si>
  <si>
    <t xml:space="preserve">CRUCE LA GIRALDA ELECTRIFICACION RURAL                                  </t>
  </si>
  <si>
    <t xml:space="preserve">FINCA LA GIRALDA KM 52                                      </t>
  </si>
  <si>
    <t>P11102019010017</t>
  </si>
  <si>
    <t xml:space="preserve">  CONSORCIO ESCUELAS FIFE                                               </t>
  </si>
  <si>
    <t>P11102018040011</t>
  </si>
  <si>
    <t xml:space="preserve">  EDIFICIO CENTRO 72                                                    </t>
  </si>
  <si>
    <t xml:space="preserve">EDIFICIO CENTRO 72                                          </t>
  </si>
  <si>
    <t>P11502020100007</t>
  </si>
  <si>
    <t xml:space="preserve">MAFALDA PEREZ CAMPANELLA PROVISIONAL CASA                               </t>
  </si>
  <si>
    <t xml:space="preserve">CASA MAFALDA PEREZ CAMPANELLA                               </t>
  </si>
  <si>
    <t>P11102018040025</t>
  </si>
  <si>
    <t xml:space="preserve">MARAWI ALTOS DEL LIMON EDIFICIO                                         </t>
  </si>
  <si>
    <t>P34102020110003</t>
  </si>
  <si>
    <t xml:space="preserve">EDIFICIO ALTOS DEL CISNE                                                </t>
  </si>
  <si>
    <t xml:space="preserve">NIC ANT 6508484 MZ9 11 Y POST 7559426 MZ9 10                </t>
  </si>
  <si>
    <t>P93322020030030</t>
  </si>
  <si>
    <t xml:space="preserve">MUNICIPIO DE MAICAO COMUNIDAD INDIGENA KASHICHI                         </t>
  </si>
  <si>
    <t>P34102019110039</t>
  </si>
  <si>
    <t xml:space="preserve">RETRANQUEO PUENTE CURINCA RUTA DEL SOL II                               </t>
  </si>
  <si>
    <t xml:space="preserve">CL PRINCIPAL                                                </t>
  </si>
  <si>
    <t xml:space="preserve">Pendiente Ejecución </t>
  </si>
  <si>
    <t>AC120</t>
  </si>
  <si>
    <t>P33402020050005</t>
  </si>
  <si>
    <t xml:space="preserve">WILLIAN MENDOZA PALACIO                                                 </t>
  </si>
  <si>
    <t xml:space="preserve">WILIAM                                                      </t>
  </si>
  <si>
    <t>P93322019110023</t>
  </si>
  <si>
    <t xml:space="preserve">EL CARDON SALINAS DEL CARDON                                            </t>
  </si>
  <si>
    <t>P95202018090019</t>
  </si>
  <si>
    <t xml:space="preserve">PLAZA SANTA LUCIA                                                       </t>
  </si>
  <si>
    <t xml:space="preserve">PARQUE BOLIVAR STA LUCIA                                    </t>
  </si>
  <si>
    <t>P11102020060047</t>
  </si>
  <si>
    <t xml:space="preserve">  RETRANQUEO APOYO MIRAMAR PROV TORINO                                  </t>
  </si>
  <si>
    <t xml:space="preserve">ESQUINA TORINO                                              </t>
  </si>
  <si>
    <t>P11702017100093</t>
  </si>
  <si>
    <t>P11102020030084</t>
  </si>
  <si>
    <t xml:space="preserve">CARIBE FUNDACION OFTALMOLOGICA DEL                                      </t>
  </si>
  <si>
    <t xml:space="preserve">=CLL 86 50 63                                               </t>
  </si>
  <si>
    <t>P34402018040018</t>
  </si>
  <si>
    <t xml:space="preserve">INVERSIONES DEL MAGDALENA Y CIA CAMPAMENTO                              </t>
  </si>
  <si>
    <t>P95102018050012</t>
  </si>
  <si>
    <t xml:space="preserve">MICHAEL CORPUS FORBES EDIFICIO MULTIFAMILIAR                            </t>
  </si>
  <si>
    <t xml:space="preserve">=CRA  26 86A 45                                             </t>
  </si>
  <si>
    <t>P12102017120019</t>
  </si>
  <si>
    <t xml:space="preserve">MHC INGENIERIA Y CONSTRUCCION RETRANQUEO PROYECTO SEGUNDA CALZADA VIA   </t>
  </si>
  <si>
    <t xml:space="preserve">SANTA VERONICA A CARTAGENA                                  </t>
  </si>
  <si>
    <t>P93312020060008</t>
  </si>
  <si>
    <t xml:space="preserve">MUNICIPIO DE FONSECA CONT REMO REPOSICION REDES MTB DE CONEJO           </t>
  </si>
  <si>
    <t>P75512016090019</t>
  </si>
  <si>
    <t xml:space="preserve">MANZANA 13 CIUDAD CARIBE                                                </t>
  </si>
  <si>
    <t>P31602019020004</t>
  </si>
  <si>
    <t xml:space="preserve">ANA MARIA RUIDIAZ YEPEZ                                                 </t>
  </si>
  <si>
    <t>P31602019020024</t>
  </si>
  <si>
    <t xml:space="preserve">EDITH QUIROZ QUINTERO                                                   </t>
  </si>
  <si>
    <t xml:space="preserve">NIF VEC. 34015364                                           </t>
  </si>
  <si>
    <t xml:space="preserve">MP000129                      </t>
  </si>
  <si>
    <t>P11102019040118</t>
  </si>
  <si>
    <t xml:space="preserve">  SOCIEDAD PORTUARIA MARINAS DEL CARIBE                                 </t>
  </si>
  <si>
    <t>P77512019030004</t>
  </si>
  <si>
    <t xml:space="preserve">PALOMINO HOTEL DREAMER                                                  </t>
  </si>
  <si>
    <t xml:space="preserve">3215964037 4350888    </t>
  </si>
  <si>
    <t xml:space="preserve">CARRT VIA A LA PLAYA KM 15 2                                                                                                                                                               </t>
  </si>
  <si>
    <t xml:space="preserve">VIA A LA PLAYA                                              </t>
  </si>
  <si>
    <t>P93402019050002</t>
  </si>
  <si>
    <t xml:space="preserve">FINCA LA SARA FEMIA SA                                                  </t>
  </si>
  <si>
    <t>P34702017030004</t>
  </si>
  <si>
    <t xml:space="preserve">11 DE NOVIEMBRE SAN MARTIN 8 DE DICIEMBRE                               </t>
  </si>
  <si>
    <t xml:space="preserve">SECTOR 8 DICIEMBRE                                          </t>
  </si>
  <si>
    <t>P34102019080072</t>
  </si>
  <si>
    <t xml:space="preserve">ILUMINACION SAN ANDRESITO UT AMOBLAMIENTO URBANO                        </t>
  </si>
  <si>
    <t xml:space="preserve">SECTOR SAN ANDRESITO                                        </t>
  </si>
  <si>
    <t>P12102019110038</t>
  </si>
  <si>
    <t xml:space="preserve">PUERTA DE ORO PARQUE INDUSTRIAL                                         </t>
  </si>
  <si>
    <t>P95102019080017</t>
  </si>
  <si>
    <t xml:space="preserve">EL BOSQUE PROVISIONAL SENA ADMINISTRATIVO                               </t>
  </si>
  <si>
    <t xml:space="preserve">SENA ADMIN BOSQUE                                           </t>
  </si>
  <si>
    <t>P95202019080025</t>
  </si>
  <si>
    <t xml:space="preserve">INVERSIONES VEGA BENEDETTI                                              </t>
  </si>
  <si>
    <t xml:space="preserve">=CLL 10 17 58                                               </t>
  </si>
  <si>
    <t>P11502019100007</t>
  </si>
  <si>
    <t xml:space="preserve">SALGAR RETRANQUEO POSTE MEDIA TENSION                                   </t>
  </si>
  <si>
    <t xml:space="preserve">RETRANQUEO POSTE SALGAR                                     </t>
  </si>
  <si>
    <t>P75412017090050</t>
  </si>
  <si>
    <t xml:space="preserve">FINCA SINAI MOSQUERA ROBLEDO JESICA ANDREA                              </t>
  </si>
  <si>
    <t xml:space="preserve">NIC VEC 7854195                                             </t>
  </si>
  <si>
    <t>P95102020100020</t>
  </si>
  <si>
    <t xml:space="preserve">LA PRADERA SUBNORMAL ECA                                                </t>
  </si>
  <si>
    <t xml:space="preserve">CERCA AL ARROYO                                             </t>
  </si>
  <si>
    <t>P11502019060014</t>
  </si>
  <si>
    <t xml:space="preserve">  ESMERALD PLACE                                                        </t>
  </si>
  <si>
    <t>P11102020020009</t>
  </si>
  <si>
    <t xml:space="preserve">CL 62 47 119               LOC  PEAJ                                                                                                                                                       </t>
  </si>
  <si>
    <t>P34102020110007</t>
  </si>
  <si>
    <t xml:space="preserve">PATIO TALLER SETP                                                       </t>
  </si>
  <si>
    <t xml:space="preserve">A 500MTS DE LA GLORIETA DE MAMATOCO                         </t>
  </si>
  <si>
    <t>P11102016110096</t>
  </si>
  <si>
    <t xml:space="preserve">SAN FELIPE LA 23  - NESTOR GIR CONJUNTO RESIDENCIAL                     </t>
  </si>
  <si>
    <t>P34602018010015</t>
  </si>
  <si>
    <t xml:space="preserve">  MUNICIPIO DE CONCORDIA                                                </t>
  </si>
  <si>
    <t xml:space="preserve">CL 5A 5-05 M-32900944                                       </t>
  </si>
  <si>
    <t>P93432020050001</t>
  </si>
  <si>
    <t xml:space="preserve">RAUL MONTOYA                                                            </t>
  </si>
  <si>
    <t xml:space="preserve">CARRT A PARQUE TAYRONA KM 34 38                                                                                                                                                            </t>
  </si>
  <si>
    <t xml:space="preserve">NIF VECINO 10058136                                         </t>
  </si>
  <si>
    <t>P75512013090002</t>
  </si>
  <si>
    <t xml:space="preserve">ETAPA II COMPAÑIA AVICOLA Y GANADERA SAS                                </t>
  </si>
  <si>
    <t>P12102018040054</t>
  </si>
  <si>
    <t xml:space="preserve">SOCIEDAD GRUPO MORELO S.A.S                                             </t>
  </si>
  <si>
    <t xml:space="preserve">CRA 18  7A   5                                              </t>
  </si>
  <si>
    <t>P12102020040005</t>
  </si>
  <si>
    <t>P11102018090012</t>
  </si>
  <si>
    <t xml:space="preserve">INMUEBLES JGA SAS LE MERIDIEM II                                        </t>
  </si>
  <si>
    <t xml:space="preserve">3776021 3012356102    </t>
  </si>
  <si>
    <t xml:space="preserve">=CRA 64 84 08                                               </t>
  </si>
  <si>
    <t>P75412018070005</t>
  </si>
  <si>
    <t xml:space="preserve">GOBERNACION DEL ATLCO ELECTRIFICACION EL LIMON                          </t>
  </si>
  <si>
    <t xml:space="preserve">ELECTRIFICACION EL LIMON                                    </t>
  </si>
  <si>
    <t>P93322020090005</t>
  </si>
  <si>
    <t xml:space="preserve">KIOSKO JIREH FINCA GUAYMARAL                                            </t>
  </si>
  <si>
    <t xml:space="preserve">KM 14                                                       </t>
  </si>
  <si>
    <t>P11802019090070</t>
  </si>
  <si>
    <t xml:space="preserve">  PROVISIONAL PLAZA OLIMPIA                                             </t>
  </si>
  <si>
    <t xml:space="preserve">PROVISIONAL PLAZA OLIMPIA                                   </t>
  </si>
  <si>
    <t>P12102020030028</t>
  </si>
  <si>
    <t xml:space="preserve">COMERCIALIZADORA NIKOSTA                                                </t>
  </si>
  <si>
    <t xml:space="preserve">ZOFIA -                                                     </t>
  </si>
  <si>
    <t>P34102020060024</t>
  </si>
  <si>
    <t xml:space="preserve">RESORT ALUNA                                                            </t>
  </si>
  <si>
    <t xml:space="preserve">LOTE LA BARRANCA                                            </t>
  </si>
  <si>
    <t>P12102020080003</t>
  </si>
  <si>
    <t xml:space="preserve">  SUVA S.A.S                                                            </t>
  </si>
  <si>
    <t xml:space="preserve">CARRT A BARANOA KM 2 700                                                                                                                                                                   </t>
  </si>
  <si>
    <t xml:space="preserve">EDIFICIO LAS GARZAS                                         </t>
  </si>
  <si>
    <t>P11102014050097</t>
  </si>
  <si>
    <t xml:space="preserve">OCTAVIO RESTREPO L                                                      </t>
  </si>
  <si>
    <t xml:space="preserve">Inicio de Obras Cliente </t>
  </si>
  <si>
    <t>P11102019060100</t>
  </si>
  <si>
    <t xml:space="preserve">GLORIETA MIRAMAR RETRANQUEO                                             </t>
  </si>
  <si>
    <t xml:space="preserve">OFICINA MIRAMAR                                             </t>
  </si>
  <si>
    <t>P11102019090067</t>
  </si>
  <si>
    <t xml:space="preserve">ALIANZA FIDUCIARIA EDIFICIO STILNOVO                                    </t>
  </si>
  <si>
    <t xml:space="preserve">3854016  3854008      </t>
  </si>
  <si>
    <t xml:space="preserve">CRA 43B 87 93                                               </t>
  </si>
  <si>
    <t>P11702020070018</t>
  </si>
  <si>
    <t xml:space="preserve">GUSTAVO GALAN S                                                         </t>
  </si>
  <si>
    <t>P11802019080108</t>
  </si>
  <si>
    <t xml:space="preserve">  EDS CARNAVAL SOLEDAD                                                  </t>
  </si>
  <si>
    <t xml:space="preserve">EDS CARNAVAL                                                </t>
  </si>
  <si>
    <t>P34702020080002</t>
  </si>
  <si>
    <t xml:space="preserve">EDWIN DARIO SALAZAR SERNA                                               </t>
  </si>
  <si>
    <t xml:space="preserve">K 15 11 16                                                  </t>
  </si>
  <si>
    <t>P11102018100049</t>
  </si>
  <si>
    <t xml:space="preserve">AVORA -AVINTIA GRUPO PROVISIONAL VIDALIA                                </t>
  </si>
  <si>
    <t xml:space="preserve">CRA 42 78 144 IN 1                                          </t>
  </si>
  <si>
    <t>P93412019040005</t>
  </si>
  <si>
    <t xml:space="preserve">URBANIZACION ANA BELEN                                                  </t>
  </si>
  <si>
    <t xml:space="preserve">URB ANA BELEN                                               </t>
  </si>
  <si>
    <t>P11102018120006</t>
  </si>
  <si>
    <t xml:space="preserve">INVERSIONES SALCAR Y CIA S EN CENTRO COMERCIAL LUXURY                   </t>
  </si>
  <si>
    <t xml:space="preserve">CL 98 52 12                                                 </t>
  </si>
  <si>
    <t>P95202019080032</t>
  </si>
  <si>
    <t xml:space="preserve">JORGE E SAN ISIDRO PARCELA 4 CERVANTES CONTRERAS                        </t>
  </si>
  <si>
    <t xml:space="preserve">3002038776 3002038776 </t>
  </si>
  <si>
    <t xml:space="preserve">VDA EL TAMARINDO                                            </t>
  </si>
  <si>
    <t>P95102019080062</t>
  </si>
  <si>
    <t xml:space="preserve">JOSE OROZCO                                                             </t>
  </si>
  <si>
    <t>P11102019090132</t>
  </si>
  <si>
    <t xml:space="preserve">ALVAREZ SALAS SH TABOR 94 JUAN ANTONIO                                  </t>
  </si>
  <si>
    <t xml:space="preserve">3004968160 3196761786 </t>
  </si>
  <si>
    <t xml:space="preserve">CL 94 42F 98                                                                                                                                                                               </t>
  </si>
  <si>
    <t xml:space="preserve">CLL 94 42F 98                                               </t>
  </si>
  <si>
    <t>P34102020110092</t>
  </si>
  <si>
    <t xml:space="preserve">TOTALIZADOR SAN MARTIN SECTOR LA LOMA MUN PUEBLO VIEJO                  </t>
  </si>
  <si>
    <t xml:space="preserve">REF 5872301                                                 </t>
  </si>
  <si>
    <t>P11102016110035</t>
  </si>
  <si>
    <t>P95302017080005</t>
  </si>
  <si>
    <t xml:space="preserve">  BATERIAS WILLARD                                                      </t>
  </si>
  <si>
    <t xml:space="preserve">KMT 9 CT JUAN MINA.-POSTE 164                               </t>
  </si>
  <si>
    <t>P11502019080021</t>
  </si>
  <si>
    <t xml:space="preserve">PTO COL EDIFICIO MARASHA SUNSET                                         </t>
  </si>
  <si>
    <t xml:space="preserve">EDIFICIO MARASHA SUNSET                                     </t>
  </si>
  <si>
    <t>P11102019090046</t>
  </si>
  <si>
    <t xml:space="preserve">LUIS MARENCO                                                            </t>
  </si>
  <si>
    <t>P11102017070101</t>
  </si>
  <si>
    <t xml:space="preserve">APARTAMENTO EDIFICIO DE                                                 </t>
  </si>
  <si>
    <t>P12202020020008</t>
  </si>
  <si>
    <t xml:space="preserve">EDGARDO JIMENEZ RIVALDO                                                 </t>
  </si>
  <si>
    <t xml:space="preserve">3006508183 3006353247 </t>
  </si>
  <si>
    <t>P11102018100061</t>
  </si>
  <si>
    <t xml:space="preserve">COLOMBIA TELECOMUNICACIONES S.A. E.S.P                                  </t>
  </si>
  <si>
    <t xml:space="preserve">CR 43 72 110                                                                                                                                                                               </t>
  </si>
  <si>
    <t>P34402020030008</t>
  </si>
  <si>
    <t xml:space="preserve">OSCAR DARIO GIRALDO ARISTIZABAL                                         </t>
  </si>
  <si>
    <t>P11102019090115</t>
  </si>
  <si>
    <t xml:space="preserve">PROVISIONAL AMPLIACION PLAZA DE LA PAZ                                  </t>
  </si>
  <si>
    <t xml:space="preserve">PROVISIONAL AMP PLAZA DE LA PAZ                             </t>
  </si>
  <si>
    <t>P34102020090082</t>
  </si>
  <si>
    <t xml:space="preserve">COTESAB S.A.S PROV CONSTRUCCION EDF EL FARO                             </t>
  </si>
  <si>
    <t xml:space="preserve">VEC 7805608                                                 </t>
  </si>
  <si>
    <t>P12102020100027</t>
  </si>
  <si>
    <t>P33402020110001</t>
  </si>
  <si>
    <t xml:space="preserve">MUNICIPIO DE VILLANUEVA PROYECTO SACUDETE AL PARQUE                     </t>
  </si>
  <si>
    <t>P93322018040011</t>
  </si>
  <si>
    <t xml:space="preserve">INDIGENA TRULIYAMANA CONSTRUCCION DE REDE ELECTRICA COMUNIDAD           </t>
  </si>
  <si>
    <t xml:space="preserve">SAMA LTDA                                                   </t>
  </si>
  <si>
    <t>P77532020070001</t>
  </si>
  <si>
    <t xml:space="preserve">TIENDA MEGA FLOWER PALMAR ENYERBETH                                     </t>
  </si>
  <si>
    <t xml:space="preserve">NIF VEC. 25657594                                           </t>
  </si>
  <si>
    <t>P11102019030019</t>
  </si>
  <si>
    <t xml:space="preserve">75 EDIFICIO BLUE                                                        </t>
  </si>
  <si>
    <t>P11102020050033</t>
  </si>
  <si>
    <t xml:space="preserve">EL SINAI SUBNORMAL                                                      </t>
  </si>
  <si>
    <t xml:space="preserve">TOTALIZADOR SUBNORMAL ECA                                   </t>
  </si>
  <si>
    <t>P11102016120062</t>
  </si>
  <si>
    <t xml:space="preserve">CARRERA 54 CALLE 84 Y 52 SUBTERRANIZACION REDES MT                      </t>
  </si>
  <si>
    <t xml:space="preserve">CRA 54 # 48-127                                             </t>
  </si>
  <si>
    <t>P34302020110009</t>
  </si>
  <si>
    <t>Apertura</t>
  </si>
  <si>
    <t xml:space="preserve">FREDY DE JESUS TORRES BARRIOS BMT                                       </t>
  </si>
  <si>
    <t xml:space="preserve">REF 1092856                                                 </t>
  </si>
  <si>
    <t>AC999</t>
  </si>
  <si>
    <t>P11502019090004</t>
  </si>
  <si>
    <t xml:space="preserve">MARIA ELENA LINERO-                                                     </t>
  </si>
  <si>
    <t xml:space="preserve">CL 11 CR 8 536                                                                                                                                                                             </t>
  </si>
  <si>
    <t>P11502019080024</t>
  </si>
  <si>
    <t xml:space="preserve">  CENTRO COMERCIAL PUERTO COLOMBIA                                      </t>
  </si>
  <si>
    <t xml:space="preserve">CR 10 11A-36                                                </t>
  </si>
  <si>
    <t>P12202015100003</t>
  </si>
  <si>
    <t xml:space="preserve">CIUDADELA DISTRITAL ETAPA II VIPA                                       </t>
  </si>
  <si>
    <t xml:space="preserve">VIPA ETAPA II                                               </t>
  </si>
  <si>
    <t>P11102020090137</t>
  </si>
  <si>
    <t xml:space="preserve">EDIFICIO CRISTIANO OSPINO CONTRERA CIRO                                 </t>
  </si>
  <si>
    <t xml:space="preserve">CL 107 36 121                                                                                                                                                                              </t>
  </si>
  <si>
    <t>P12102019100005</t>
  </si>
  <si>
    <t xml:space="preserve">BAJO OSTION ELECTRIFICACION RURAL                                       </t>
  </si>
  <si>
    <t xml:space="preserve">300 MTS DESPUES DEL PEAJE                                   </t>
  </si>
  <si>
    <t>P11102019120080</t>
  </si>
  <si>
    <t xml:space="preserve">  ENERGITECA                                                            </t>
  </si>
  <si>
    <t xml:space="preserve">CR 43 76 168                                                                                                                                                                               </t>
  </si>
  <si>
    <t>P95202020070002</t>
  </si>
  <si>
    <t xml:space="preserve">PARQUEADERO EL PASITO                                                   </t>
  </si>
  <si>
    <t xml:space="preserve">PARQUEADERO EL PASITO                                       </t>
  </si>
  <si>
    <t>P11102020090077</t>
  </si>
  <si>
    <t xml:space="preserve">ERWIN BARROS                                                            </t>
  </si>
  <si>
    <t xml:space="preserve">CR 36 108 15                                                                                                                                                                               </t>
  </si>
  <si>
    <t>P77512020090002</t>
  </si>
  <si>
    <t xml:space="preserve">LA CEIBITA RIOHACHA FINCA LOS ALMENDROS                                 </t>
  </si>
  <si>
    <t xml:space="preserve">KM 4                                                        </t>
  </si>
  <si>
    <t>P11102018110105</t>
  </si>
  <si>
    <t xml:space="preserve">ARQUITECTURA Y CONCRETO PROVISIONAL DISTRITO 90                         </t>
  </si>
  <si>
    <t>P12102018070010</t>
  </si>
  <si>
    <t>P33102019090037</t>
  </si>
  <si>
    <t xml:space="preserve">MUNICIPIO DE RIOHACHA COMUNIDAD INDIGENA CAMARONES                      </t>
  </si>
  <si>
    <t>P11102018080061</t>
  </si>
  <si>
    <t xml:space="preserve">ARCO 1 CENTRO COMERCIAL 53                                              </t>
  </si>
  <si>
    <t xml:space="preserve">CRA 53 80 167                                               </t>
  </si>
  <si>
    <t>P11102019040083</t>
  </si>
  <si>
    <t xml:space="preserve">  PLAZA GOLF 64                                                         </t>
  </si>
  <si>
    <t xml:space="preserve">CRA 53 76 239=CRA 64 81 62                                  </t>
  </si>
  <si>
    <t>P11102019010092</t>
  </si>
  <si>
    <t>P11702019100013</t>
  </si>
  <si>
    <t xml:space="preserve">  LOCAL TIENDA D1 SAN JOSE                                              </t>
  </si>
  <si>
    <t xml:space="preserve">DEFINITIVO TIENDA D1 SAN JOSE                               </t>
  </si>
  <si>
    <t>P11102018120081</t>
  </si>
  <si>
    <t xml:space="preserve">OSVALDO RAFAEL NOTARIA 12 ARRIETA NARVAEZ                               </t>
  </si>
  <si>
    <t xml:space="preserve">CRA 53 76 239=CLL 72 38 212                                 </t>
  </si>
  <si>
    <t>P93412019090009</t>
  </si>
  <si>
    <t xml:space="preserve">JUAN CARLOS PALACIO CALDERON BMT FCA TECHO ROJO                         </t>
  </si>
  <si>
    <t xml:space="preserve">VEC 7730364                                                 </t>
  </si>
  <si>
    <t>P11802020030086</t>
  </si>
  <si>
    <t xml:space="preserve">VILLA VALENTINA SUBNORMAL ECA                                           </t>
  </si>
  <si>
    <t xml:space="preserve">CR 5C 56 130                                                </t>
  </si>
  <si>
    <t>P95102019050047</t>
  </si>
  <si>
    <t xml:space="preserve">COLOMBIA SAS ARTDECON DE                                                </t>
  </si>
  <si>
    <t xml:space="preserve">=CRA 26 21 45                                               </t>
  </si>
  <si>
    <t>P93322020050003</t>
  </si>
  <si>
    <t xml:space="preserve">EDUARDO ALGARIN MANRIQUE                                                </t>
  </si>
  <si>
    <t xml:space="preserve">VIA CARRAIPIA KM 4MAS 100                                   </t>
  </si>
  <si>
    <t>P34102020070062</t>
  </si>
  <si>
    <t xml:space="preserve">DE COLOMBIA S.A DIALNET                                                 </t>
  </si>
  <si>
    <t xml:space="preserve">CL 13 CR 3 5                                                                                                                                                                               </t>
  </si>
  <si>
    <t xml:space="preserve">C 13 3 05 ESQ                                               </t>
  </si>
  <si>
    <t>P75512020020002</t>
  </si>
  <si>
    <t xml:space="preserve">  PARQUE INDUSTRIAL EUROPARK                                            </t>
  </si>
  <si>
    <t>P11102019080054</t>
  </si>
  <si>
    <t xml:space="preserve">  PROVISIONAL LOCAL EL POBLADO                                          </t>
  </si>
  <si>
    <t xml:space="preserve">=CLL 93 49C 42                                              </t>
  </si>
  <si>
    <t>P75422019060002</t>
  </si>
  <si>
    <t xml:space="preserve">COLOMBIA MOVIL S.A.E.S.P                                                </t>
  </si>
  <si>
    <t>P11102020070067</t>
  </si>
  <si>
    <t xml:space="preserve">  LUBRICANTES ALFA                                                      </t>
  </si>
  <si>
    <t xml:space="preserve">CL 48 53 84          P 01 APTO 02                                                                                                                                                          </t>
  </si>
  <si>
    <t>P11502015030018</t>
  </si>
  <si>
    <t xml:space="preserve">VILLA RAUZAN RESIDENCIAL SALGAR.                                        </t>
  </si>
  <si>
    <t xml:space="preserve">VILLA RAUZAN                                                </t>
  </si>
  <si>
    <t xml:space="preserve">TR183275                      </t>
  </si>
  <si>
    <t>P93402020020001</t>
  </si>
  <si>
    <t xml:space="preserve">MANUEL VERGARA ARMENTA BMT FCA PATRICIA                                 </t>
  </si>
  <si>
    <t>P11102018050096</t>
  </si>
  <si>
    <t xml:space="preserve">IRATI PROVISIONAL DE OBRA                                               </t>
  </si>
  <si>
    <t xml:space="preserve">PROVIONAL IRATI                                             </t>
  </si>
  <si>
    <t>P11102020020039</t>
  </si>
  <si>
    <t xml:space="preserve">CONSTRUCTORA BOLIVAR PROYECTO TORTOLA ALAMEDA DE RIO                    </t>
  </si>
  <si>
    <t xml:space="preserve">TORTOLA                                                     </t>
  </si>
  <si>
    <t>P11102019110073</t>
  </si>
  <si>
    <t xml:space="preserve">  EDIFICIO FOUNTAIN                                                     </t>
  </si>
  <si>
    <t>P34102019110075</t>
  </si>
  <si>
    <t xml:space="preserve">SAS NEVACOS BEANS                                                       </t>
  </si>
  <si>
    <t xml:space="preserve">DON JACA                                                    </t>
  </si>
  <si>
    <t>P11102018050077</t>
  </si>
  <si>
    <t xml:space="preserve">  JCR INGENIERIA ELECTRICA SAS                                          </t>
  </si>
  <si>
    <t xml:space="preserve">CENTRAL GARDEN                                              </t>
  </si>
  <si>
    <t>P11102017080287</t>
  </si>
  <si>
    <t xml:space="preserve">GENESIS GRANADILLO EDIFICIO                                             </t>
  </si>
  <si>
    <t>P12102018040008</t>
  </si>
  <si>
    <t xml:space="preserve">JEAN CARLOS ORELLANO VIECCO                                             </t>
  </si>
  <si>
    <t xml:space="preserve">PARCELA 23                                                  </t>
  </si>
  <si>
    <t>P34402019060004</t>
  </si>
  <si>
    <t xml:space="preserve">EDER FABIAN ROJANO YANCE                                                </t>
  </si>
  <si>
    <t xml:space="preserve">FINCA SAN MARTIN                                            </t>
  </si>
  <si>
    <t>P75512018080006</t>
  </si>
  <si>
    <t xml:space="preserve">BODEGA UNO 7-B BODEGAS PIC THF INTERNACIONAL SA                         </t>
  </si>
  <si>
    <t xml:space="preserve">GONVARRI COLOMBIA                                           </t>
  </si>
  <si>
    <t>P11102018100110</t>
  </si>
  <si>
    <t xml:space="preserve">  RETRANQUEO ARROYO CALLE 76                                            </t>
  </si>
  <si>
    <t>P33302020020008</t>
  </si>
  <si>
    <t xml:space="preserve">  DISTRIBUIDORA GAMA                                                    </t>
  </si>
  <si>
    <t xml:space="preserve">CL 13 19 58               APTO    1                                                                                                                                                        </t>
  </si>
  <si>
    <t>P11102020010066</t>
  </si>
  <si>
    <t xml:space="preserve">  CENTRO COMERCIAL JARDIN DEL RIO                                       </t>
  </si>
  <si>
    <t xml:space="preserve">CENTRO COMERCIAL JARDIN DEL RIO                             </t>
  </si>
  <si>
    <t>P93302020100010</t>
  </si>
  <si>
    <t xml:space="preserve">BERNARDO RAMIREZ QUINTANA                                               </t>
  </si>
  <si>
    <t xml:space="preserve">KM 5                                                        </t>
  </si>
  <si>
    <t>P11102020030096</t>
  </si>
  <si>
    <t xml:space="preserve">  BARUC 95 EDIFICIO                                                     </t>
  </si>
  <si>
    <t>P93322020080009</t>
  </si>
  <si>
    <t xml:space="preserve">  COOPERATIVA COCOTSACOGUA                                              </t>
  </si>
  <si>
    <t xml:space="preserve">CL 16 CR 24 28                                                                                                                                                                             </t>
  </si>
  <si>
    <t>P12102020060017</t>
  </si>
  <si>
    <t xml:space="preserve">MILEIDA MENDES LOCALES COMERCIALES                                      </t>
  </si>
  <si>
    <t xml:space="preserve">LOCALES COMERCIALES                                         </t>
  </si>
  <si>
    <t>P11802020110046</t>
  </si>
  <si>
    <t xml:space="preserve">TRANSNAVAL SAS COMPLEJO INDUSTRIAL                                      </t>
  </si>
  <si>
    <t xml:space="preserve">CAVICA SOLEDAD                                              </t>
  </si>
  <si>
    <t>Industrias</t>
  </si>
  <si>
    <t>P75412017090045</t>
  </si>
  <si>
    <t xml:space="preserve">FINCA SAN RAFAEL DE LOS REYES CABARCAS JULIO CESAR                      </t>
  </si>
  <si>
    <t xml:space="preserve">NIC VEC 2023513                                             </t>
  </si>
  <si>
    <t>P95102020080029</t>
  </si>
  <si>
    <t xml:space="preserve">CALIDAD GRAFICA S.A.                                                    </t>
  </si>
  <si>
    <t xml:space="preserve">CL 110 6Q 522               LOC  NREG                                                                                                                                                      </t>
  </si>
  <si>
    <t>P34102019060001</t>
  </si>
  <si>
    <t xml:space="preserve">RETRANQUEO CRA 4 RODADERO RUTA DEL SOL II                               </t>
  </si>
  <si>
    <t xml:space="preserve">DESDE LA CRA 4 HASTA EL PUENTE DE GAIRA                     </t>
  </si>
  <si>
    <t>P75422018040013</t>
  </si>
  <si>
    <t xml:space="preserve">  MUNICIPIO DE REPELON                                                  </t>
  </si>
  <si>
    <t xml:space="preserve">ALCALDIA DE REPELON.                                        </t>
  </si>
  <si>
    <t xml:space="preserve">PROVISIONAL                                                 </t>
  </si>
  <si>
    <t>P93312020100014</t>
  </si>
  <si>
    <t xml:space="preserve">GONZALEZ FINCA SAUL BRITO                                               </t>
  </si>
  <si>
    <t xml:space="preserve">DISTRACCION CHORRERA MANO D                                 </t>
  </si>
  <si>
    <t>P11502020050004</t>
  </si>
  <si>
    <t xml:space="preserve">  FINCA EL MAIZAL                                                       </t>
  </si>
  <si>
    <t xml:space="preserve">CARRT VIA A SABANILLA 51B 700                                                                                                                                                              </t>
  </si>
  <si>
    <t xml:space="preserve">FINCA EL MAIZAL                                             </t>
  </si>
  <si>
    <t>P11702018060002</t>
  </si>
  <si>
    <t xml:space="preserve">CR 15 21 11               INT     1                                                                                                                                                        </t>
  </si>
  <si>
    <t>P75412020110013</t>
  </si>
  <si>
    <t xml:space="preserve">DONALDO MARQUEZ MUÑOZ                                                   </t>
  </si>
  <si>
    <t xml:space="preserve">BELLA LUCY                                                  </t>
  </si>
  <si>
    <t>P31602019080003</t>
  </si>
  <si>
    <t xml:space="preserve">GLOBAL SAS PROMOTORA MINERA                                             </t>
  </si>
  <si>
    <t xml:space="preserve">EL CERRITO                                                  </t>
  </si>
  <si>
    <t>P11502017050029</t>
  </si>
  <si>
    <t xml:space="preserve">PARK 2 EDIFICIO GREEN                                                   </t>
  </si>
  <si>
    <t xml:space="preserve">GREEN PARK                                                  </t>
  </si>
  <si>
    <t>P11102020020113</t>
  </si>
  <si>
    <t xml:space="preserve">  FINCATEX                                                              </t>
  </si>
  <si>
    <t xml:space="preserve">CL 75 72 40               BDGA    1                                                                                                                                                        </t>
  </si>
  <si>
    <t>P95212020090004</t>
  </si>
  <si>
    <t xml:space="preserve">CONJUNTO RESIDENCAL GRANADA NORTE                                       </t>
  </si>
  <si>
    <t xml:space="preserve">CONJUNTO RESIDENCIAL GRANADA NORTE                          </t>
  </si>
  <si>
    <t>P11802020050019</t>
  </si>
  <si>
    <t xml:space="preserve">  TIERRA SANTA LOCAL 2                                                  </t>
  </si>
  <si>
    <t xml:space="preserve">CL 63 14 50               LOC    18                                                                                                                                                        </t>
  </si>
  <si>
    <t xml:space="preserve">TERRANOVA                                                   </t>
  </si>
  <si>
    <t>P11702017100117</t>
  </si>
  <si>
    <t xml:space="preserve">  CONDOMINIO LAS PALMA                                                  </t>
  </si>
  <si>
    <t>P95102019010037</t>
  </si>
  <si>
    <t xml:space="preserve">SOL CARIBE PROVISIONAL DE OBRA                                          </t>
  </si>
  <si>
    <t>P11102020030063</t>
  </si>
  <si>
    <t xml:space="preserve">ENRIQUE ROCA DONADO                                                     </t>
  </si>
  <si>
    <t xml:space="preserve">CL 37 N° 33-190                                             </t>
  </si>
  <si>
    <t>P77912019010001</t>
  </si>
  <si>
    <t xml:space="preserve">SAS JS INGENIERIA Y CONSTRUCCIONES                                      </t>
  </si>
  <si>
    <t>P93322020100039</t>
  </si>
  <si>
    <t xml:space="preserve">RAFAEL CONTRERAS                                                        </t>
  </si>
  <si>
    <t xml:space="preserve">CL 16 22 41                                                                                                                                                                                </t>
  </si>
  <si>
    <t xml:space="preserve">ZILOG                                                       </t>
  </si>
  <si>
    <t>P93302020070015</t>
  </si>
  <si>
    <t xml:space="preserve">MUNICIPIO DE RIOHACHA AMPLIACION RED MT BT CI REMEDIOS GUAYAVIT         </t>
  </si>
  <si>
    <t>P93322020070006</t>
  </si>
  <si>
    <t xml:space="preserve">MUNICIPIO DE MAICAO COMUNIDAD INDIGENA KAREPCHON                        </t>
  </si>
  <si>
    <t>P34102019120089</t>
  </si>
  <si>
    <t xml:space="preserve">EDIFICIO CRYSTAL BAVARIA                                                </t>
  </si>
  <si>
    <t xml:space="preserve">C 29 K 2 AV DEL RIO                                         </t>
  </si>
  <si>
    <t>P11102020010076</t>
  </si>
  <si>
    <t xml:space="preserve">  PROYECTO OFICINAS CINTELI COLOMBIA SAS                                </t>
  </si>
  <si>
    <t>P34102019080126</t>
  </si>
  <si>
    <t>P11102020080006</t>
  </si>
  <si>
    <t xml:space="preserve">VICTOR HUGO FAJARDO FERNANDEZ DE CASTRO                                 </t>
  </si>
  <si>
    <t xml:space="preserve">CR 39 CL 84 30                                                                                                                                                                             </t>
  </si>
  <si>
    <t xml:space="preserve">=CRA 39 84 49                                               </t>
  </si>
  <si>
    <t>P75412018030040</t>
  </si>
  <si>
    <t xml:space="preserve">XIOMARA GONZALEZ TORRES                                                 </t>
  </si>
  <si>
    <t xml:space="preserve">FINCA CANAAN                                                </t>
  </si>
  <si>
    <t>P11102019110034</t>
  </si>
  <si>
    <t>P11802020080021</t>
  </si>
  <si>
    <t xml:space="preserve">  CONSORCIO CONSTRUOBRAS                                                </t>
  </si>
  <si>
    <t xml:space="preserve">PARQUE RECREODEPORTIVO CIUDAD SALITRE                       </t>
  </si>
  <si>
    <t>P11102020110109</t>
  </si>
  <si>
    <t xml:space="preserve">RICARDO MANZUR AYALA                                                    </t>
  </si>
  <si>
    <t xml:space="preserve">CR 59B 85 17                                                                                                                                                                               </t>
  </si>
  <si>
    <t>P11102017030081</t>
  </si>
  <si>
    <t xml:space="preserve">PLATINIUM OLAYA EDIFICIO                                                </t>
  </si>
  <si>
    <t>P33102020020016</t>
  </si>
  <si>
    <t xml:space="preserve">ENRIQUE VANGRIEKEN COMUNIDAD SANTA RITA                                 </t>
  </si>
  <si>
    <t xml:space="preserve">COMUNIDAD INDIGENA SANTA RITA                               </t>
  </si>
  <si>
    <t>P93312020030009</t>
  </si>
  <si>
    <t xml:space="preserve">MUNICIPIO DE BARRANCAS AMPLIACION REDES ELE COM INDIG CASTILLETE        </t>
  </si>
  <si>
    <t>P12102020060043</t>
  </si>
  <si>
    <t xml:space="preserve">EDS LA FLORESTA                                                         </t>
  </si>
  <si>
    <t xml:space="preserve">CT 05620 MT 06733                                           </t>
  </si>
  <si>
    <t>P11802020090010</t>
  </si>
  <si>
    <t xml:space="preserve">ELVIRA DE LAS MERCEDES VARGAS CUENTAS                                   </t>
  </si>
  <si>
    <t xml:space="preserve">CL 72 22E 57                                                                                                                                                                               </t>
  </si>
  <si>
    <t xml:space="preserve">CLL 72 22E 57                                               </t>
  </si>
  <si>
    <t>P11102016050165</t>
  </si>
  <si>
    <t xml:space="preserve">BALLESTEROS PROVISIONAL BODEGA                                          </t>
  </si>
  <si>
    <t>P34102018070087</t>
  </si>
  <si>
    <t xml:space="preserve">URBANIZACION LAS ACACIAS OPV EL OASIS                                   </t>
  </si>
  <si>
    <t xml:space="preserve">VIA A MINCA                                                 </t>
  </si>
  <si>
    <t>P77512020090011</t>
  </si>
  <si>
    <t xml:space="preserve">CUATRO VEREDA FINCA TOBIAS REDONDO                                      </t>
  </si>
  <si>
    <t xml:space="preserve">FINCA TOBIA REDONDO                                         </t>
  </si>
  <si>
    <t>P95202020110010</t>
  </si>
  <si>
    <t xml:space="preserve">ADINAEL PEREZ BODEGA CARACOLI                                           </t>
  </si>
  <si>
    <t>P75412020030023</t>
  </si>
  <si>
    <t xml:space="preserve">CENTRO DE VIDA ADULTO MAYOR                                             </t>
  </si>
  <si>
    <t xml:space="preserve">CENTRO DE VIDA ADULTO MAYOR                                 </t>
  </si>
  <si>
    <t>P12202020040001</t>
  </si>
  <si>
    <t xml:space="preserve">CENTRO DESARROLLO JUVENIL BARANOA                                       </t>
  </si>
  <si>
    <t xml:space="preserve">ADULTO MAYOR                                                </t>
  </si>
  <si>
    <t>P34402018120008</t>
  </si>
  <si>
    <t xml:space="preserve">LUIS EDUARDO RESTREPO PEÑARANDA                                         </t>
  </si>
  <si>
    <t xml:space="preserve">CRA 50 80-191                                               </t>
  </si>
  <si>
    <t>P12102019070027</t>
  </si>
  <si>
    <t xml:space="preserve">JORGE LLINAS                                                            </t>
  </si>
  <si>
    <t>P95302019080006</t>
  </si>
  <si>
    <t xml:space="preserve">CRRT A GALAPA BODEGA JUAN MINA                                          </t>
  </si>
  <si>
    <t xml:space="preserve">BODEGA JUAN MINA                                            </t>
  </si>
  <si>
    <t>P33102019090003</t>
  </si>
  <si>
    <t xml:space="preserve">  MUNICIPIO DE RIOHACHA                                                 </t>
  </si>
  <si>
    <t xml:space="preserve">MUNICIPIO DE RIOHACHA                                       </t>
  </si>
  <si>
    <t>P11102019040072</t>
  </si>
  <si>
    <t xml:space="preserve">FERNANDO BUITRAGO GONZALEZ                                              </t>
  </si>
  <si>
    <t>P11502020010009</t>
  </si>
  <si>
    <t>P11102019050015</t>
  </si>
  <si>
    <t xml:space="preserve">  ZULUAGA DUQUE PROVISIONAL                                             </t>
  </si>
  <si>
    <t>P11102018030014</t>
  </si>
  <si>
    <t xml:space="preserve">COMCEL S.A COMUNICACION CELULAR                                         </t>
  </si>
  <si>
    <t xml:space="preserve">NIC DE REF 7750828                                          </t>
  </si>
  <si>
    <t>P11802019110094</t>
  </si>
  <si>
    <t xml:space="preserve">  ESTACION DE POLICIA DE SOLEDAD                                        </t>
  </si>
  <si>
    <t xml:space="preserve">ESTACION DE POLICIA DE SOLEDAD                              </t>
  </si>
  <si>
    <t>E75412020110001</t>
  </si>
  <si>
    <t xml:space="preserve">Pendiente revisión en campo </t>
  </si>
  <si>
    <t xml:space="preserve">AUTOCONSUMO ATLANTICO SUR                                               </t>
  </si>
  <si>
    <t xml:space="preserve">AUTOCONSUMO                                                 </t>
  </si>
  <si>
    <t>AC005</t>
  </si>
  <si>
    <t>Sin obra</t>
  </si>
  <si>
    <t>P11802020020007</t>
  </si>
  <si>
    <t xml:space="preserve">  ANTENA MONOPOLO AEROPUERTO                                            </t>
  </si>
  <si>
    <t xml:space="preserve">VIA MALAMBO                                                 </t>
  </si>
  <si>
    <t>P31602020090005</t>
  </si>
  <si>
    <t xml:space="preserve">  GALEANO JUNIOR                                                        </t>
  </si>
  <si>
    <t>P77522020100003</t>
  </si>
  <si>
    <t xml:space="preserve">CRISTIAN CAMILO CUELLO SUAREZ                                           </t>
  </si>
  <si>
    <t>P33402020100016</t>
  </si>
  <si>
    <t xml:space="preserve">BARRIO PORVENIR ILUMINACION URUMITA SECTOR 2                            </t>
  </si>
  <si>
    <t xml:space="preserve">AP SECTOR 1                                                 </t>
  </si>
  <si>
    <t>P12102018060008</t>
  </si>
  <si>
    <t xml:space="preserve">  PARQUE LOGISTICO CALIFORNIA                                           </t>
  </si>
  <si>
    <t xml:space="preserve">PARQUE LOGISTICO CALIFORNIA                                 </t>
  </si>
  <si>
    <t>P11802019070110</t>
  </si>
  <si>
    <t>P95102020010017</t>
  </si>
  <si>
    <t xml:space="preserve">CR 3B 52B 42                                                                                                                                                                               </t>
  </si>
  <si>
    <t>P34102018120093</t>
  </si>
  <si>
    <t xml:space="preserve">EDIFICIO AMBAR INFINITY 3G CONSTRUCTORES SA                             </t>
  </si>
  <si>
    <t xml:space="preserve">CR 1                                                        </t>
  </si>
  <si>
    <t>P11802017030082</t>
  </si>
  <si>
    <t>P33402017030013</t>
  </si>
  <si>
    <t xml:space="preserve">BETEL PARAISO DE                                                        </t>
  </si>
  <si>
    <t xml:space="preserve">P DE BETEL                                                  </t>
  </si>
  <si>
    <t>P11102018100140</t>
  </si>
  <si>
    <t xml:space="preserve">ISAZA RUBIANO BENILDA CLUB CAMPESTRE MALLORQUIN                         </t>
  </si>
  <si>
    <t>P34102020010070</t>
  </si>
  <si>
    <t xml:space="preserve">MONICA ISABEL YANET HERNANDEZ                                           </t>
  </si>
  <si>
    <t xml:space="preserve">K 4 32 50                                                   </t>
  </si>
  <si>
    <t>P11102020110004</t>
  </si>
  <si>
    <t xml:space="preserve">FARIDE ESTER PABON CHARRIS                                              </t>
  </si>
  <si>
    <t xml:space="preserve">CR 50 101B 8                                                                                                                                                                               </t>
  </si>
  <si>
    <t xml:space="preserve">CR 50 101B 08                                               </t>
  </si>
  <si>
    <t>P11502018090023</t>
  </si>
  <si>
    <t xml:space="preserve">OMAR DE JESUS GOMEZ EDIFICIO ISABEL                                     </t>
  </si>
  <si>
    <t>P93312020070001</t>
  </si>
  <si>
    <t xml:space="preserve">EFRAIN ANDRADE ARENAS                                                   </t>
  </si>
  <si>
    <t xml:space="preserve">CASA FCA EL SILENCIO                                        </t>
  </si>
  <si>
    <t>P11102017030109</t>
  </si>
  <si>
    <t xml:space="preserve">PLENITUD CIUDAD JARDIN EDIFICIO                                         </t>
  </si>
  <si>
    <t>P11102016090095</t>
  </si>
  <si>
    <t xml:space="preserve">PRADO EDIFICIO DEL                                                      </t>
  </si>
  <si>
    <t xml:space="preserve">EDIF EL PRADO                                               </t>
  </si>
  <si>
    <t>P95202018070021</t>
  </si>
  <si>
    <t>P11102016090129</t>
  </si>
  <si>
    <t xml:space="preserve">HOSPITAL DE BARRANQUILLA RETRANQUEO PLAZA                               </t>
  </si>
  <si>
    <t>P11102018040049</t>
  </si>
  <si>
    <t xml:space="preserve">INVERSIONES OMA &amp; CIA  SCA TIENDA ARA ALTOS DEL LIMON                   </t>
  </si>
  <si>
    <t>P95202019090003</t>
  </si>
  <si>
    <t xml:space="preserve">CIUDCARIBE EDS DEFINITIVO                                               </t>
  </si>
  <si>
    <t xml:space="preserve">CIUDCARIBE                                                  </t>
  </si>
  <si>
    <t>P11502020070006</t>
  </si>
  <si>
    <t xml:space="preserve">  CONJUNTO RESIDENCIAL LISBOA                                           </t>
  </si>
  <si>
    <t xml:space="preserve">CONJ RESIDENCIAL LISBOA                                     </t>
  </si>
  <si>
    <t>P11102019110040</t>
  </si>
  <si>
    <t xml:space="preserve">LUZ EDILIA EDIFICIO MULTIFAMILIAR                                       </t>
  </si>
  <si>
    <t>P77512020020001</t>
  </si>
  <si>
    <t xml:space="preserve">LUKE KYLIE BAKER                                                        </t>
  </si>
  <si>
    <t xml:space="preserve">CALLE 10 PASA EL CAI HACIA LA PLAYA                         </t>
  </si>
  <si>
    <t>P95102020040012</t>
  </si>
  <si>
    <t xml:space="preserve">  AWBB S.A.S                                                            </t>
  </si>
  <si>
    <t xml:space="preserve">CR 15SUR 80 160                                                                                                                                                                            </t>
  </si>
  <si>
    <t xml:space="preserve">PLANTA DE POSTES MILEM LTDA                                 </t>
  </si>
  <si>
    <t>P95102020010023</t>
  </si>
  <si>
    <t xml:space="preserve">LORENA II CONJUNTO VILLA                                                </t>
  </si>
  <si>
    <t xml:space="preserve">VILLA LORENA II                                             </t>
  </si>
  <si>
    <t>P95202018070023</t>
  </si>
  <si>
    <t>P75532019060001</t>
  </si>
  <si>
    <t xml:space="preserve">CAMPAMENTO SAN PABLO CONSTRUCTORA FG SA                                 </t>
  </si>
  <si>
    <t xml:space="preserve">CRA 57 84 211                                               </t>
  </si>
  <si>
    <t>P11702018100083</t>
  </si>
  <si>
    <t xml:space="preserve">RILEY HAROL EDUARDO                                                     </t>
  </si>
  <si>
    <t xml:space="preserve">CL 110 9G 130               LOC   NRP                                                                                                                                                      </t>
  </si>
  <si>
    <t xml:space="preserve">CALLE 110   9G - 130                                        </t>
  </si>
  <si>
    <t>P12102018120029</t>
  </si>
  <si>
    <t xml:space="preserve">FELIX ANTONIO UTRIA MIRANDA                                             </t>
  </si>
  <si>
    <t xml:space="preserve">FINCA VILLA SONIA                                           </t>
  </si>
  <si>
    <t>P11502020060007</t>
  </si>
  <si>
    <t xml:space="preserve">  JDG HONS S.A.S                                                        </t>
  </si>
  <si>
    <t xml:space="preserve">CL 3B CR 38 300                                                                                                                                                                            </t>
  </si>
  <si>
    <t>P11802019010093</t>
  </si>
  <si>
    <t xml:space="preserve">EKOSOLTEC PROVISIONAL                                                   </t>
  </si>
  <si>
    <t xml:space="preserve">BODEGA H                                                    </t>
  </si>
  <si>
    <t>P11702019070110</t>
  </si>
  <si>
    <t>P93432020010001</t>
  </si>
  <si>
    <t xml:space="preserve">II ETAPA NUEVO MILENIO                                                  </t>
  </si>
  <si>
    <t xml:space="preserve">NUEVO MILENIO                                               </t>
  </si>
  <si>
    <t>P93312020100016</t>
  </si>
  <si>
    <t xml:space="preserve">MANUEL NIEVES FINCA CANAN                                               </t>
  </si>
  <si>
    <t xml:space="preserve">VIA CHORRERA A LA SIERRA                                    </t>
  </si>
  <si>
    <t>P33102019070039</t>
  </si>
  <si>
    <t xml:space="preserve">NAFER JOSE ALVAREZ ZAPA                                                 </t>
  </si>
  <si>
    <t xml:space="preserve">CR 7A CL 35 62               APTO    1                                                                                                                                                     </t>
  </si>
  <si>
    <t>P11502019080013</t>
  </si>
  <si>
    <t xml:space="preserve">SALGAR PLAN PARCIAL ALTOS DE SABANILLA                                  </t>
  </si>
  <si>
    <t xml:space="preserve">ALTOS DE SABANILLA CANCHAS DEL COUNTRY                      </t>
  </si>
  <si>
    <t>P11102016060193</t>
  </si>
  <si>
    <t xml:space="preserve">EDIFICIO MULTIFAMILIAR MARANATHA                                        </t>
  </si>
  <si>
    <t xml:space="preserve">MULTIFAMILIAR MARANATHA                                     </t>
  </si>
  <si>
    <t>P11802019030088</t>
  </si>
  <si>
    <t xml:space="preserve">SOLEDAD 2000 TIENDA ARA                                                 </t>
  </si>
  <si>
    <t xml:space="preserve">TIENDA ARA DIFINITIVO                                       </t>
  </si>
  <si>
    <t>P93432019080012</t>
  </si>
  <si>
    <t xml:space="preserve">URB AIRES DE LA SIERRA COOVISOCIAL                                      </t>
  </si>
  <si>
    <t xml:space="preserve">KM 5 VIA A BONDA LOTE 23                                    </t>
  </si>
  <si>
    <t>P11502018090004</t>
  </si>
  <si>
    <t xml:space="preserve">INVERSIONES FRANCO ACOSTA DEFINITIVO BODEGA OLIMPICA                    </t>
  </si>
  <si>
    <t>P34102020090062</t>
  </si>
  <si>
    <t xml:space="preserve">ELINA RIVAS VELAZQUEZ                                                   </t>
  </si>
  <si>
    <t xml:space="preserve">CL 10 CR 7 10                                                                                                                                                                              </t>
  </si>
  <si>
    <t>P75532018060001</t>
  </si>
  <si>
    <t>P11102018060089</t>
  </si>
  <si>
    <t xml:space="preserve">LA PLAZUELA CONSTRUCCIONES MARVAL PROVISIONAL                           </t>
  </si>
  <si>
    <t>P11102019120146</t>
  </si>
  <si>
    <t xml:space="preserve">  PROVISIONAL GZ TOWER                                                  </t>
  </si>
  <si>
    <t xml:space="preserve">CONSTRUCCIONES MARVAL S.A. EDIFICIO SORRENTO                            </t>
  </si>
  <si>
    <t>P93312020100005</t>
  </si>
  <si>
    <t xml:space="preserve">NUMAEL MOLINA CASA FINCA                                                </t>
  </si>
  <si>
    <t xml:space="preserve">VIA BUENAVISTA SAN JUAN                                     </t>
  </si>
  <si>
    <t>P11102020080089</t>
  </si>
  <si>
    <t xml:space="preserve">  LOCAL HERNAN PEREZ                                                    </t>
  </si>
  <si>
    <t xml:space="preserve">CL 72 58 52          P 1  APTO 01                                                                                                                                                          </t>
  </si>
  <si>
    <t>P11102020080082</t>
  </si>
  <si>
    <t xml:space="preserve">MARIELA ANDRADE TOBIAS                                                  </t>
  </si>
  <si>
    <t xml:space="preserve">CR 38 108 45          P 1  APTO 2                                                                                                                                                          </t>
  </si>
  <si>
    <t xml:space="preserve">=CLL 82 35D 22                                              </t>
  </si>
  <si>
    <t>P11502020050008</t>
  </si>
  <si>
    <t xml:space="preserve">  COMERCIAL JULIO ALDANA BULA                                           </t>
  </si>
  <si>
    <t xml:space="preserve">COMERCIAL JULIO CESAR ALDANA                                </t>
  </si>
  <si>
    <t>P77512020010004</t>
  </si>
  <si>
    <t xml:space="preserve">HECTOR REYES                                                            </t>
  </si>
  <si>
    <t xml:space="preserve">3013642639 4210869    </t>
  </si>
  <si>
    <t xml:space="preserve">CARRT VIA A LA PLAYA KM 1 6                                                                                                                                                                </t>
  </si>
  <si>
    <t xml:space="preserve">SANTA ANA                                                   </t>
  </si>
  <si>
    <t>P77512020090010</t>
  </si>
  <si>
    <t xml:space="preserve">SANTA RITA ARIAS RAFAEL FINCA                                           </t>
  </si>
  <si>
    <t xml:space="preserve">ENTRADA SANTA RITA                                          </t>
  </si>
  <si>
    <t>P11102014120177</t>
  </si>
  <si>
    <t xml:space="preserve">  RETRANQUEO REDES MT Y BT CALLE79 CRA52                                </t>
  </si>
  <si>
    <t>P33402020090008</t>
  </si>
  <si>
    <t xml:space="preserve">URUMITA FINCA IVAN CARCAMO                                              </t>
  </si>
  <si>
    <t xml:space="preserve">KM 1                                                        </t>
  </si>
  <si>
    <t>P34102020050005</t>
  </si>
  <si>
    <t xml:space="preserve">CONJUNTO RESIDENCIAL MONTPELLIER                                        </t>
  </si>
  <si>
    <t xml:space="preserve">CONJUNTO RESIDENCIAL MONTPELLIER                            </t>
  </si>
  <si>
    <t>P93502017100003</t>
  </si>
  <si>
    <t xml:space="preserve">  RETRAMAR S.A.                                                         </t>
  </si>
  <si>
    <t>P12102019080013</t>
  </si>
  <si>
    <t>P11102016050127</t>
  </si>
  <si>
    <t xml:space="preserve">64 EDIFICIO DALIA                                                       </t>
  </si>
  <si>
    <t>P11102019110048</t>
  </si>
  <si>
    <t xml:space="preserve">  EDIFICIO ESMERALDA                                                    </t>
  </si>
  <si>
    <t xml:space="preserve">DEFINITIVO ESMERALDA                                        </t>
  </si>
  <si>
    <t>P11102018040039</t>
  </si>
  <si>
    <t xml:space="preserve">GARDEN EDIFICIO CENTRAL                                                 </t>
  </si>
  <si>
    <t>P95202018070025</t>
  </si>
  <si>
    <t>P34102020040020</t>
  </si>
  <si>
    <t xml:space="preserve">JESUS PARRA CURVELO MARIA LUZ LLERENA PARRA / DALMA DE                  </t>
  </si>
  <si>
    <t>P75412019060010</t>
  </si>
  <si>
    <t xml:space="preserve">  ACUACULTIVOS EL GUAJARO SA                                            </t>
  </si>
  <si>
    <t xml:space="preserve">CT 12956 MT 15387                                           </t>
  </si>
  <si>
    <t>P11102018030056</t>
  </si>
  <si>
    <t xml:space="preserve">ALKARAWI PROVISIONAL CENTRO COMERCIAL                                   </t>
  </si>
  <si>
    <t xml:space="preserve">CENT  CMCIAL  ALKARAWI PLAZA                                </t>
  </si>
  <si>
    <t>P11102018100004</t>
  </si>
  <si>
    <t xml:space="preserve">CR 53 - ALUBAQ ILUMINACION AVENIDA CIRCUNVALAR                          </t>
  </si>
  <si>
    <t>P11102019110043</t>
  </si>
  <si>
    <t>P31602020080006</t>
  </si>
  <si>
    <t xml:space="preserve">JAVIER MARTINEZ JIMENEZ                                                 </t>
  </si>
  <si>
    <t>P95102018090018</t>
  </si>
  <si>
    <t xml:space="preserve">PARRA GONZALEZ SANDRA MARCELA LOCALES EL POR FIN                        </t>
  </si>
  <si>
    <t xml:space="preserve">= MNZ 23 LO 4                                               </t>
  </si>
  <si>
    <t>P33402020100002</t>
  </si>
  <si>
    <t xml:space="preserve">ALEX FINCA MORELLY ORTIZ                                                </t>
  </si>
  <si>
    <t xml:space="preserve">FINCA ALEX                                                  </t>
  </si>
  <si>
    <t>P11102019080114</t>
  </si>
  <si>
    <t xml:space="preserve">PROYECTO ALONDRA CONSTRUCTORA AMARILO                                   </t>
  </si>
  <si>
    <t>P93322018040014</t>
  </si>
  <si>
    <t xml:space="preserve">LOS ACEITUNO LA PAZ ELECTRIFICACION RURAL VDAS IRRUWANI                 </t>
  </si>
  <si>
    <t>P34102020010032</t>
  </si>
  <si>
    <t xml:space="preserve">JOSE MARIA BENAVIDES DE VEGA                                            </t>
  </si>
  <si>
    <t>P34102020030106</t>
  </si>
  <si>
    <t xml:space="preserve">SAN LORENZO ETAPA 1 CONJUNTO RESIDENCIAL                                </t>
  </si>
  <si>
    <t xml:space="preserve">CR 66 CL 48 106                                                                                                                                                                            </t>
  </si>
  <si>
    <t xml:space="preserve">CONJUNTO RESIDENCIAL SAN LORENZO ETAPA 1                    </t>
  </si>
  <si>
    <t>P11802019120081</t>
  </si>
  <si>
    <t xml:space="preserve">ALBERTO DE LA SALA NUÑEZ                                                </t>
  </si>
  <si>
    <t xml:space="preserve">EDS CIRCUNVALAR                                             </t>
  </si>
  <si>
    <t xml:space="preserve">AMBAR ROCA 3G CONTRUCTORES                                              </t>
  </si>
  <si>
    <t>P95202020070008</t>
  </si>
  <si>
    <t xml:space="preserve">COMERCIALIZADORA ECOFORT                                                </t>
  </si>
  <si>
    <t xml:space="preserve">ECOPART MZ 54 BODEGA 4                                      </t>
  </si>
  <si>
    <t>P95212018070008</t>
  </si>
  <si>
    <t xml:space="preserve">  MUNICIPIO DE JUAN DE ACOSTA                                           </t>
  </si>
  <si>
    <t>P11502020020003</t>
  </si>
  <si>
    <t xml:space="preserve">  FREDDY ROCA &amp;CIA S EN C                                               </t>
  </si>
  <si>
    <t xml:space="preserve">LT B7                                                       </t>
  </si>
  <si>
    <t xml:space="preserve">PLAN CARNAVAL NELSON CONSUE                                 </t>
  </si>
  <si>
    <t>P75412018040025</t>
  </si>
  <si>
    <t xml:space="preserve">CANDELARIA ESCENARIO DEPORTIVO                                          </t>
  </si>
  <si>
    <t xml:space="preserve">ESCENARIO DEP CANDELARIA                                    </t>
  </si>
  <si>
    <t>P11102018050108</t>
  </si>
  <si>
    <t xml:space="preserve">MADISON - MARLENE MANTILLA CONJUNTO RESIDENCIAL                         </t>
  </si>
  <si>
    <t xml:space="preserve">=CLL 70B 32 97                                              </t>
  </si>
  <si>
    <t>P75512020030003</t>
  </si>
  <si>
    <t xml:space="preserve">  RESIDENCIAL KORALIA                                                   </t>
  </si>
  <si>
    <t>P34102019020093</t>
  </si>
  <si>
    <t xml:space="preserve">EDIFICIO HAWAY                                                          </t>
  </si>
  <si>
    <t xml:space="preserve">CRA 2 # 5 -117 RODADERO                                     </t>
  </si>
  <si>
    <t>P95102020080032</t>
  </si>
  <si>
    <t xml:space="preserve">VERDE CARNECOL CARIBE                                                   </t>
  </si>
  <si>
    <t xml:space="preserve">CARIBE VERDE LOCAL 22                                       </t>
  </si>
  <si>
    <t>P12102020080006</t>
  </si>
  <si>
    <t xml:space="preserve">BODEGA 3 PARQUE INDUSTRIAL Y COMERC JHON ISACC CURE                     </t>
  </si>
  <si>
    <t xml:space="preserve">CARRT DE LA CORDIALIDAD KM 127 128                                                                                                                                                         </t>
  </si>
  <si>
    <t>P11702018020060</t>
  </si>
  <si>
    <t xml:space="preserve">VICTOR MANUEL ITZAE ALZATE VALENCIA                                     </t>
  </si>
  <si>
    <t xml:space="preserve">3016400980 3137979616 </t>
  </si>
  <si>
    <t>P11502017080031</t>
  </si>
  <si>
    <t xml:space="preserve">JOHANNA ZUCCARDI VERGARA                                                </t>
  </si>
  <si>
    <t xml:space="preserve">CL 11 CR 8 581                                                                                                                                                                             </t>
  </si>
  <si>
    <t>P11802020100106</t>
  </si>
  <si>
    <t xml:space="preserve">  INVERSIONES COMBUGAS LTDA                                             </t>
  </si>
  <si>
    <t xml:space="preserve">CRA 51A N 18 16                                             </t>
  </si>
  <si>
    <t>P95202019110034</t>
  </si>
  <si>
    <t xml:space="preserve">RICA LA RIBERA VILLA                                                    </t>
  </si>
  <si>
    <t>P93412019090007</t>
  </si>
  <si>
    <t xml:space="preserve">OSVALDO JOSE GARCIA CHARRY BMT FCA PONTILLON                            </t>
  </si>
  <si>
    <t xml:space="preserve">VEC 7711981                                                 </t>
  </si>
  <si>
    <t xml:space="preserve">Fin de Obra Empresa </t>
  </si>
  <si>
    <t>P75422020100005</t>
  </si>
  <si>
    <t xml:space="preserve">FINCA CHOCORRITO 2                                                      </t>
  </si>
  <si>
    <t>P93322020100011</t>
  </si>
  <si>
    <t xml:space="preserve">SANDRA VALDEBLANQUEZ FINCA PARAJIMARU                                   </t>
  </si>
  <si>
    <t xml:space="preserve">SANDRA VALDEBLANQUEZ                                        </t>
  </si>
  <si>
    <t>P11102020070046</t>
  </si>
  <si>
    <t xml:space="preserve">DILMA BEATRIZ AVILA BARBOSA                                             </t>
  </si>
  <si>
    <t xml:space="preserve">=CRA 44B 70 81                                              </t>
  </si>
  <si>
    <t>P12102020020016</t>
  </si>
  <si>
    <t xml:space="preserve">CENTRO INDUSTRIAL LA SIERRA                                             </t>
  </si>
  <si>
    <t xml:space="preserve">HACIENDA LA SIERRA                                          </t>
  </si>
  <si>
    <t>P33102020070013</t>
  </si>
  <si>
    <t xml:space="preserve">LUIS C PEREZ                                                            </t>
  </si>
  <si>
    <t xml:space="preserve">CL 15 12 10                                                                                                                                                                                </t>
  </si>
  <si>
    <t>P11102019100002</t>
  </si>
  <si>
    <t xml:space="preserve">SAS IPS SALUD SOCIAL                                                    </t>
  </si>
  <si>
    <t xml:space="preserve">=CRA 49C 84 187                                             </t>
  </si>
  <si>
    <t>P11702017080044</t>
  </si>
  <si>
    <t xml:space="preserve">INVERSIONES AGROPECUARIA DE LA TIENDA ARA LA SIERRA                     </t>
  </si>
  <si>
    <t xml:space="preserve">=CLL 47 10B 10                                              </t>
  </si>
  <si>
    <t>P93322020070005</t>
  </si>
  <si>
    <t xml:space="preserve">MUNICIPIO DE MAICAO COMUNIDAD INDIGENA KARINAPIO                        </t>
  </si>
  <si>
    <t>P11102020030033</t>
  </si>
  <si>
    <t xml:space="preserve">  PARQUE TRANSVERSAL 44 MIRAMAR                                         </t>
  </si>
  <si>
    <t xml:space="preserve">BRISAS DEL MAR                                              </t>
  </si>
  <si>
    <t>P34612020040001</t>
  </si>
  <si>
    <t xml:space="preserve">SAS LA PROSPERIDAD SOLAR                                                </t>
  </si>
  <si>
    <t>P12102017110008</t>
  </si>
  <si>
    <t>P75412017110004</t>
  </si>
  <si>
    <t xml:space="preserve">PONEDERA MUNICIPIO DE                                                   </t>
  </si>
  <si>
    <t>P11102018020084</t>
  </si>
  <si>
    <t xml:space="preserve">INVERCIONES JOSE PAVA TOSCANO &amp; CIA                                     </t>
  </si>
  <si>
    <t xml:space="preserve">CL 105 49E 108                                                                                                                                                                             </t>
  </si>
  <si>
    <t xml:space="preserve">INVERCIONES JOSE PVA TOSCANO Y CIA                          </t>
  </si>
  <si>
    <t>P11102019100011</t>
  </si>
  <si>
    <t xml:space="preserve">CONSTRUCTORA AMARILO PROVISIONAL ZAFIRO                                 </t>
  </si>
  <si>
    <t xml:space="preserve">PROVISIONAL DE OBRA ZAFIRO                                  </t>
  </si>
  <si>
    <t>P11502016110007</t>
  </si>
  <si>
    <t xml:space="preserve">SCHOOL S.A.S. INTERNATIONAL BERCKL                                      </t>
  </si>
  <si>
    <t xml:space="preserve">KM 5 FTE A JARDINES ETERNIDAD                               </t>
  </si>
  <si>
    <t>P12202018110016</t>
  </si>
  <si>
    <t xml:space="preserve">VILLA OLIMPICA MZ 53                                                    </t>
  </si>
  <si>
    <t xml:space="preserve">MZ C53                                                      </t>
  </si>
  <si>
    <t>P11102020020050</t>
  </si>
  <si>
    <t xml:space="preserve">CR 53 75 124               LOC  NROT                                                                                                                                                       </t>
  </si>
  <si>
    <t>P75412019070015</t>
  </si>
  <si>
    <t xml:space="preserve">GAS LA MILAGROSA ESTACION DE SERVICIO                                   </t>
  </si>
  <si>
    <t xml:space="preserve">CT 2115E MT 1527E                                           </t>
  </si>
  <si>
    <t>P93422020050001</t>
  </si>
  <si>
    <t xml:space="preserve">JUAN JOSE MOSCARELLA ZACCARO                                            </t>
  </si>
  <si>
    <t>P11802017070020</t>
  </si>
  <si>
    <t xml:space="preserve">LAS MORAS 4 ETAPA VILLA LINDA TRAFO 4                                   </t>
  </si>
  <si>
    <t xml:space="preserve">VILLA LINDA LAS MORAS                                       </t>
  </si>
  <si>
    <t>P95102016090049</t>
  </si>
  <si>
    <t xml:space="preserve">  BODEGA SYT # 2                                                        </t>
  </si>
  <si>
    <t>P11502018090003</t>
  </si>
  <si>
    <t>P75412019050026</t>
  </si>
  <si>
    <t xml:space="preserve">SENOVIA ATENCIO ALTAMAR                                                 </t>
  </si>
  <si>
    <t xml:space="preserve">FINCA SENOVIA                                               </t>
  </si>
  <si>
    <t>P11102019090113</t>
  </si>
  <si>
    <t xml:space="preserve">DEFINITIVO AMPLIACION PLAZA DE LA PAZ                                   </t>
  </si>
  <si>
    <t xml:space="preserve">AMPLIACION PLAZA DE LA PAZ                                  </t>
  </si>
  <si>
    <t>P11102019090104</t>
  </si>
  <si>
    <t xml:space="preserve">VILLA MARE EDIFICIO                                                     </t>
  </si>
  <si>
    <t xml:space="preserve">=CRA 65 86 93                                               </t>
  </si>
  <si>
    <t>P11802020030095</t>
  </si>
  <si>
    <t>P75512020050005</t>
  </si>
  <si>
    <t xml:space="preserve">  URB PALMERAS DEL CARIBE III                                           </t>
  </si>
  <si>
    <t xml:space="preserve">URB PALMERAS DEL CARIBE 3                                   </t>
  </si>
  <si>
    <t>P93402020090005</t>
  </si>
  <si>
    <t xml:space="preserve">FINCA LA VICTOIRE                                                       </t>
  </si>
  <si>
    <t xml:space="preserve">ENTRADA AL ROBLE                                            </t>
  </si>
  <si>
    <t>P11102019090027</t>
  </si>
  <si>
    <t xml:space="preserve">CL 110 POSTE TECNOGLASS TIGO BAR 07656                                  </t>
  </si>
  <si>
    <t xml:space="preserve">POSTE TIGO BAR07656                                         </t>
  </si>
  <si>
    <t>P11702019070099</t>
  </si>
  <si>
    <t xml:space="preserve">LADO PALERMO NUEVO PUENTE PUMAREJO                                      </t>
  </si>
  <si>
    <t xml:space="preserve">PUENTE PUMAREJO                                             </t>
  </si>
  <si>
    <t>P75412018040046</t>
  </si>
  <si>
    <t xml:space="preserve">NIT.800076770-1 CORRIENTE ALTERNA LTDA                                  </t>
  </si>
  <si>
    <t>Retranqueo de red AT</t>
  </si>
  <si>
    <t>P93402019060002</t>
  </si>
  <si>
    <t>P34102019020076</t>
  </si>
  <si>
    <t xml:space="preserve">CARLOS ALBERTO PELAEZ CASTELLANOS                                       </t>
  </si>
  <si>
    <t xml:space="preserve">CERCA AL MIRADOR DE TAGANGA                                 </t>
  </si>
  <si>
    <t>P33402019100008</t>
  </si>
  <si>
    <t xml:space="preserve">MUNICIPIO DE LA JAGUA PARQUE LA TRANQUILID                              </t>
  </si>
  <si>
    <t>P77512020100005</t>
  </si>
  <si>
    <t xml:space="preserve">JOSE FERNANDO VEGA MAESTRE                                              </t>
  </si>
  <si>
    <t xml:space="preserve">FINCA JOSE VEGA                                             </t>
  </si>
  <si>
    <t>P11102019100083</t>
  </si>
  <si>
    <t xml:space="preserve">  PROVISIONAL DE OBRA CANARIO                                           </t>
  </si>
  <si>
    <t xml:space="preserve">PROVISIONAL CANARIO                                         </t>
  </si>
  <si>
    <t>P93322020100020</t>
  </si>
  <si>
    <t xml:space="preserve">LA PAZ MAICAO CEMENTERIO RANCHERIA                                      </t>
  </si>
  <si>
    <t xml:space="preserve">KM 3                                                        </t>
  </si>
  <si>
    <t>P93322019090042</t>
  </si>
  <si>
    <t xml:space="preserve">MAICAO CENTRO JUSTO Y BUENO                                             </t>
  </si>
  <si>
    <t>P11102020010084</t>
  </si>
  <si>
    <t xml:space="preserve">  CENTRO COMERCIAL DISTRITO 51B                                         </t>
  </si>
  <si>
    <t xml:space="preserve">CENTRO COMERCIAL DISTRITO 51B                               </t>
  </si>
  <si>
    <t>P11802020030056</t>
  </si>
  <si>
    <t>P11102020010094</t>
  </si>
  <si>
    <t xml:space="preserve">CL 45 36 41                                                                                                                                                                                </t>
  </si>
  <si>
    <t>P11102020080028</t>
  </si>
  <si>
    <t xml:space="preserve">TREN TAJAMAR TREN TURISTICO LAS FLORES                                  </t>
  </si>
  <si>
    <t xml:space="preserve">TREN TURISTICO LAS FLORES                                   </t>
  </si>
  <si>
    <t>P75422018050006</t>
  </si>
  <si>
    <t xml:space="preserve">PSICOLAS REPELON ASOCIACION DE JOVENE PRODUCTORES AGROPECU              </t>
  </si>
  <si>
    <t xml:space="preserve">LOTE SAN MARCOS                                             </t>
  </si>
  <si>
    <t>P34102018110094</t>
  </si>
  <si>
    <t xml:space="preserve">SAS INVERSIONES CELCAS                                                  </t>
  </si>
  <si>
    <t xml:space="preserve">URB LAS CASAS                                               </t>
  </si>
  <si>
    <t>P95102020060001</t>
  </si>
  <si>
    <t xml:space="preserve">  TALLER METALMECANICA 90B                                              </t>
  </si>
  <si>
    <t xml:space="preserve">TALLER METALMECANICA 90B                                    </t>
  </si>
  <si>
    <t>P11102019110011</t>
  </si>
  <si>
    <t xml:space="preserve">  UNIDAD RENAL NEFROUROS                                                </t>
  </si>
  <si>
    <t>P93432019070006</t>
  </si>
  <si>
    <t xml:space="preserve">VILLA ELIANA FINCA                                                      </t>
  </si>
  <si>
    <t xml:space="preserve">CR PRINCIPAL 5 130                                                                                                                                                                         </t>
  </si>
  <si>
    <t xml:space="preserve">NIF VECINO 21066579                                         </t>
  </si>
  <si>
    <t>P11102020060042</t>
  </si>
  <si>
    <t xml:space="preserve">GAVIOTA PROV CONACO                                                     </t>
  </si>
  <si>
    <t xml:space="preserve">GAVIOTA                                                     </t>
  </si>
  <si>
    <t>P93422020110007</t>
  </si>
  <si>
    <t xml:space="preserve">PROVISIONAL PORTAL DE LA SIERRA SAS                                     </t>
  </si>
  <si>
    <t xml:space="preserve">CR 7 116 33               LOC     1                                                                                                                                                        </t>
  </si>
  <si>
    <t xml:space="preserve">FRENTE CC ZAZUE                                             </t>
  </si>
  <si>
    <t>P33102020110013</t>
  </si>
  <si>
    <t xml:space="preserve">ERIKA PEÑALVER COMUNIDAD INDIGENA WAYUKAZO                              </t>
  </si>
  <si>
    <t xml:space="preserve">RC000113                      </t>
  </si>
  <si>
    <t xml:space="preserve">ABEL_DAVID_SOCARRÁS_POLO                                                        </t>
  </si>
  <si>
    <t>P93312020060001</t>
  </si>
  <si>
    <t xml:space="preserve">MUNICIPIO DE BARRANCAS E RURAL ZONAS N  INT VEREDA CALABACITO           </t>
  </si>
  <si>
    <t>P95302019110003</t>
  </si>
  <si>
    <t xml:space="preserve">  BODEGA TODOORTOPEDIC                                                  </t>
  </si>
  <si>
    <t xml:space="preserve">ZONA FRANCA PALERMO                                         </t>
  </si>
  <si>
    <t>P12102020070020</t>
  </si>
  <si>
    <t xml:space="preserve">ZONA FRANCA YAMILSE MOLINA BDGA 32-1 Y 32-2                             </t>
  </si>
  <si>
    <t xml:space="preserve">BODEGA 32-1 Y 32-2                                          </t>
  </si>
  <si>
    <t>P11502017040016</t>
  </si>
  <si>
    <t xml:space="preserve">  ATC SITIOS DE COLOMBIA S.A.S                                          </t>
  </si>
  <si>
    <t xml:space="preserve">GUA0070-161765-FONSECA IV                                   </t>
  </si>
  <si>
    <t>P75422019050004</t>
  </si>
  <si>
    <t xml:space="preserve">ARCENIO LEAL GONZALEZ FINCA SARA SOFIA                                  </t>
  </si>
  <si>
    <t xml:space="preserve">FINCA SARA SOFIA                                            </t>
  </si>
  <si>
    <t>P11702016050101</t>
  </si>
  <si>
    <t>P11102018040017</t>
  </si>
  <si>
    <t xml:space="preserve">ORLANDO MALKIN                                                          </t>
  </si>
  <si>
    <t>P95102020060019</t>
  </si>
  <si>
    <t xml:space="preserve">SOLEDAD DISPONIBILIDAD URB VILLAS DEL ENCANTO                           </t>
  </si>
  <si>
    <t xml:space="preserve">DISPONIBILIDAD VILLAS DEL ENCANTO                           </t>
  </si>
  <si>
    <t>P11502017050003</t>
  </si>
  <si>
    <t xml:space="preserve">  CASA GUSTAVO ROJAS MALDONADO                                          </t>
  </si>
  <si>
    <t xml:space="preserve">CASA GUSTAVO ROJAS MALDONADO                                </t>
  </si>
  <si>
    <t>P34102020050009</t>
  </si>
  <si>
    <t xml:space="preserve">OSCAR GONZALEZ F.                                                       </t>
  </si>
  <si>
    <t xml:space="preserve">CL 14 CR 18 37                                                                                                                                                                             </t>
  </si>
  <si>
    <t xml:space="preserve">C 14 18 37        3A                                        </t>
  </si>
  <si>
    <t>P11702019070122</t>
  </si>
  <si>
    <t>P95102020020040</t>
  </si>
  <si>
    <t xml:space="preserve">  RECICLADORA LA CENTRAL                                                </t>
  </si>
  <si>
    <t xml:space="preserve">RECICLADORA LA CENTRAL                                      </t>
  </si>
  <si>
    <t>P11802020030087</t>
  </si>
  <si>
    <t xml:space="preserve">VILLA MONI SUBNORMAL                                                    </t>
  </si>
  <si>
    <t>P11702020070004</t>
  </si>
  <si>
    <t xml:space="preserve">MURILLO CLINICA SANITAS                                                 </t>
  </si>
  <si>
    <t>P75512017070007</t>
  </si>
  <si>
    <t xml:space="preserve">PARQUE EUROPARK BODEGAS MAKEN                                           </t>
  </si>
  <si>
    <t xml:space="preserve">PARQUE EUROPARK                                             </t>
  </si>
  <si>
    <t>P31602019020031</t>
  </si>
  <si>
    <t xml:space="preserve">HERMIDES SAUCEDO PEREZ                                                  </t>
  </si>
  <si>
    <t xml:space="preserve">C 3 5 69 MANCHIQUEJO                                        </t>
  </si>
  <si>
    <t>P73912019090001</t>
  </si>
  <si>
    <t xml:space="preserve">  MUNICIPIO DE NUEVA GRANADA                                            </t>
  </si>
  <si>
    <t xml:space="preserve">CR 5  3-37                                                  </t>
  </si>
  <si>
    <t xml:space="preserve">A7192403                      </t>
  </si>
  <si>
    <t xml:space="preserve">YESSITH_TORRES_RANGEL                                                           </t>
  </si>
  <si>
    <t>P11102019030090</t>
  </si>
  <si>
    <t xml:space="preserve">2 EDIFICIO ALTARES                                                      </t>
  </si>
  <si>
    <t>P93312020100001</t>
  </si>
  <si>
    <t xml:space="preserve">JESUS PAUL FINCA FIGUEROA                                               </t>
  </si>
  <si>
    <t xml:space="preserve">JESUS FIGUEROA                                              </t>
  </si>
  <si>
    <t>P11802020100027</t>
  </si>
  <si>
    <t xml:space="preserve">VILLA MARIA SELENE SUBNORMAL                                            </t>
  </si>
  <si>
    <t>P11102018040106</t>
  </si>
  <si>
    <t xml:space="preserve">MALKUN DE AZAR JULIETA TIENDA ARA EL POBLADO                            </t>
  </si>
  <si>
    <t>P12102017110035</t>
  </si>
  <si>
    <t xml:space="preserve">MARTHA LUCIA SANTAMARI FUENTES                                          </t>
  </si>
  <si>
    <t xml:space="preserve">EDIFICIO ESQUINA REAL                                       </t>
  </si>
  <si>
    <t>P93312020030007</t>
  </si>
  <si>
    <t>P12102019040024</t>
  </si>
  <si>
    <t xml:space="preserve">LOTE NUEVO BOYACA B 1                                                   </t>
  </si>
  <si>
    <t xml:space="preserve">LOTE NUEVO BOYACA B-1                                       </t>
  </si>
  <si>
    <t>P12102019030015</t>
  </si>
  <si>
    <t xml:space="preserve">CALAMARES II CONST AGUAMARINA                                           </t>
  </si>
  <si>
    <t xml:space="preserve">AGUA MARINA BEACH                                           </t>
  </si>
  <si>
    <t>P12102018080013</t>
  </si>
  <si>
    <t xml:space="preserve">DIANA ALMACEN DIANA DE PAEZ                                             </t>
  </si>
  <si>
    <t>P33102019050020</t>
  </si>
  <si>
    <t xml:space="preserve">NAGIB YEHYA YAZDE CHAWCHAR                                              </t>
  </si>
  <si>
    <t xml:space="preserve">CR 16 14D 63               INT     1                                                                                                                                                       </t>
  </si>
  <si>
    <t>P11102020030038</t>
  </si>
  <si>
    <t xml:space="preserve">ANGELICA DE BETANCOURT                                                  </t>
  </si>
  <si>
    <t>P11102018050109</t>
  </si>
  <si>
    <t xml:space="preserve">RUEDA GALOFRE E HIJOS EDIFICIO FONTAIN                                  </t>
  </si>
  <si>
    <t>P11802019070039</t>
  </si>
  <si>
    <t xml:space="preserve">SOLEDAD CENTRO COM TU PLAZA                                             </t>
  </si>
  <si>
    <t xml:space="preserve">CL 65 9 40 TU PLAZA                                         </t>
  </si>
  <si>
    <t>P11102020060027</t>
  </si>
  <si>
    <t xml:space="preserve">URB LA PLAYA RETRANQUEO UF6 KM 31 AL 33                                 </t>
  </si>
  <si>
    <t xml:space="preserve">RETRANQUEO ENTRADA URB PLAYA KM 31 AL 33                    </t>
  </si>
  <si>
    <t>P12102019090043</t>
  </si>
  <si>
    <t xml:space="preserve">LOTE 67 GREEN PARK                                                      </t>
  </si>
  <si>
    <t>P95102018110025</t>
  </si>
  <si>
    <t>P95102019100012</t>
  </si>
  <si>
    <t xml:space="preserve">20 JUL RETRANQUEO POSTES CIRC ARBOLEDA                                  </t>
  </si>
  <si>
    <t xml:space="preserve">RETRANQUEO CIRCUITO ARBOLEDA                                </t>
  </si>
  <si>
    <t>P34302020110008</t>
  </si>
  <si>
    <t xml:space="preserve">TOTALIZADOR PANAMA MUN PUEBLO VIEJO                                     </t>
  </si>
  <si>
    <t xml:space="preserve">REF 4325934                                                 </t>
  </si>
  <si>
    <t>P11502017120003</t>
  </si>
  <si>
    <t xml:space="preserve">TILSIA MARIA LARA BAUTE FUNDACION BERCKLEY                              </t>
  </si>
  <si>
    <t>P93432018120005</t>
  </si>
  <si>
    <t xml:space="preserve">PORTAL DE VERACRUZ COOPMERCAR                                           </t>
  </si>
  <si>
    <t xml:space="preserve">ENT A 20 DE OCTUBRE                                         </t>
  </si>
  <si>
    <t>P93322020020005</t>
  </si>
  <si>
    <t xml:space="preserve">CL 13 15 58                                                                                                                                                                                </t>
  </si>
  <si>
    <t>P31602019020030</t>
  </si>
  <si>
    <t xml:space="preserve">RUBEN DARIO LOPEZ SANCHEZ                                               </t>
  </si>
  <si>
    <t>P95102020050011</t>
  </si>
  <si>
    <t xml:space="preserve">  CENTRO LOGISTICO STOCK CARIBE                                         </t>
  </si>
  <si>
    <t xml:space="preserve">LADRILLERA  A 1 KM DE LA CIRCUN                             </t>
  </si>
  <si>
    <t>P34102020110002</t>
  </si>
  <si>
    <t xml:space="preserve">HOTEL BOUTIQUE ADAZ S.A.S                                               </t>
  </si>
  <si>
    <t xml:space="preserve">CL 13 CR 5 10               LOC     1                                                                                                                                                      </t>
  </si>
  <si>
    <t xml:space="preserve">C 15 K 3 ESQ CJA 103                                        </t>
  </si>
  <si>
    <t>P75412020010012</t>
  </si>
  <si>
    <t xml:space="preserve">II ETAPA URB- MANATI PRIMERO                                            </t>
  </si>
  <si>
    <t>P11102017040047</t>
  </si>
  <si>
    <t xml:space="preserve">INGENIERIA SAS HOTEL IBIS MIROAL                                        </t>
  </si>
  <si>
    <t>P93302019100004</t>
  </si>
  <si>
    <t xml:space="preserve">LAGUNA OXIDACION ETAPA 2 ELECT COMUNIDADES INDIGENAS ALEDAÑAS           </t>
  </si>
  <si>
    <t>P34102019090078</t>
  </si>
  <si>
    <t>P11102019120037</t>
  </si>
  <si>
    <t xml:space="preserve">  DESARROLLADORA CENTRAL S.A.S                                          </t>
  </si>
  <si>
    <t>TC010</t>
  </si>
  <si>
    <t>P34102019100091</t>
  </si>
  <si>
    <t xml:space="preserve">  RUTA DEL SOL II S A                                                   </t>
  </si>
  <si>
    <t xml:space="preserve">3003350220 3598434    </t>
  </si>
  <si>
    <t>P75512013100003</t>
  </si>
  <si>
    <t xml:space="preserve">VILLANOVA CONJUNTO RESIDENCIAL                                          </t>
  </si>
  <si>
    <t>P93402019060001</t>
  </si>
  <si>
    <t xml:space="preserve">ANGEL MARIA JIMENEZ SALAZAR                                             </t>
  </si>
  <si>
    <t xml:space="preserve">FINCA LA AGUSTINA                                           </t>
  </si>
  <si>
    <t>P11702019070048</t>
  </si>
  <si>
    <t xml:space="preserve">  CONSORCIO SES PUENTE MAGDALENA                                        </t>
  </si>
  <si>
    <t xml:space="preserve">PROV PUMAREJO                                               </t>
  </si>
  <si>
    <t>P93402020060001</t>
  </si>
  <si>
    <t xml:space="preserve">MANUEL AGUSTIN VERGARA ARMENTA BMT FCA PATRICIA                         </t>
  </si>
  <si>
    <t>P12102018080015</t>
  </si>
  <si>
    <t xml:space="preserve">TRINITARIAS CREDICORP URBANIZACION LAS                                  </t>
  </si>
  <si>
    <t xml:space="preserve">LAS TRINITARIAS                                             </t>
  </si>
  <si>
    <t>P93302020020014</t>
  </si>
  <si>
    <t xml:space="preserve">  RAMA JUDICIAL                                                         </t>
  </si>
  <si>
    <t xml:space="preserve">NIC 7784811                                                 </t>
  </si>
  <si>
    <t>P12102020050032</t>
  </si>
  <si>
    <t xml:space="preserve">URBANIZACION ALTOS D GUADALUPE ETAPA 2                                  </t>
  </si>
  <si>
    <t xml:space="preserve">ALTOS DE GUADALUPE ETAPA 2                                  </t>
  </si>
  <si>
    <t>P93412020110001</t>
  </si>
  <si>
    <t>P93422018060002</t>
  </si>
  <si>
    <t xml:space="preserve">ALVARO NEFTALI MORAN CIFUENTES                                          </t>
  </si>
  <si>
    <t>P77512019110005</t>
  </si>
  <si>
    <t xml:space="preserve">HEGEL PALOMINO INTERNACIONAL SAS                                        </t>
  </si>
  <si>
    <t xml:space="preserve">HOTEL PALOMINO                                              </t>
  </si>
  <si>
    <t>P93322020100013</t>
  </si>
  <si>
    <t xml:space="preserve">SARA MENDOZA RODRIGUEZ                                                  </t>
  </si>
  <si>
    <t xml:space="preserve">KM 89 1                                                     </t>
  </si>
  <si>
    <t>P11102019040006</t>
  </si>
  <si>
    <t xml:space="preserve">RODOLFO MIGUEL ACOSTA BARROS                                            </t>
  </si>
  <si>
    <t>P11102018110030</t>
  </si>
  <si>
    <t>P11102019100178</t>
  </si>
  <si>
    <t xml:space="preserve">  FABRICA DE LA CULTUR DISTRITO DE BARRANQ                              </t>
  </si>
  <si>
    <t>P11502019120029</t>
  </si>
  <si>
    <t xml:space="preserve">ANA LEONOR BUITRAGO JEREZ                                               </t>
  </si>
  <si>
    <t xml:space="preserve">CONJUNTO BIFAMILIAR "ARCADIA"                               </t>
  </si>
  <si>
    <t>P34102020020029</t>
  </si>
  <si>
    <t xml:space="preserve">OMAIRA RUDAS GARAY                                                      </t>
  </si>
  <si>
    <t xml:space="preserve">CR 15 75 299                                                                                                                                                                               </t>
  </si>
  <si>
    <t xml:space="preserve">NIC VECINO  6920530                                         </t>
  </si>
  <si>
    <t>P12102020110003</t>
  </si>
  <si>
    <t xml:space="preserve">CEDI KOBA-                                                              </t>
  </si>
  <si>
    <t>P95302019070001</t>
  </si>
  <si>
    <t xml:space="preserve">FOTOPROMOCION BODEGA INDUSTRIAL                                         </t>
  </si>
  <si>
    <t xml:space="preserve">ZONA FRANCA LAS CAYENAS                                     </t>
  </si>
  <si>
    <t>Cambio Nivel de Tension</t>
  </si>
  <si>
    <t>P75422019090002</t>
  </si>
  <si>
    <t xml:space="preserve">SHYRLY L. GOMEZ PACHECO FINCA ATALANTA                                  </t>
  </si>
  <si>
    <t xml:space="preserve">FINCA ATALANTA                                              </t>
  </si>
  <si>
    <t>P12102018040053</t>
  </si>
  <si>
    <t>P75412017110006</t>
  </si>
  <si>
    <t xml:space="preserve">  MUNICIPIO DE MANATI                                                   </t>
  </si>
  <si>
    <t xml:space="preserve">3686111 7434010       </t>
  </si>
  <si>
    <t xml:space="preserve">CRA 6 2 06                                                  </t>
  </si>
  <si>
    <t>P11102018110131</t>
  </si>
  <si>
    <t xml:space="preserve">BANCOLOMBIA PARQUEADERO CLINICA LA MERCED                               </t>
  </si>
  <si>
    <t>P11702019040104</t>
  </si>
  <si>
    <t xml:space="preserve">SAN ANTONIO PROYECTO HACIENDA                                           </t>
  </si>
  <si>
    <t xml:space="preserve">HACIENDA SAN ANTONIO                                        </t>
  </si>
  <si>
    <t>P75412018080035</t>
  </si>
  <si>
    <t xml:space="preserve">  MUNICIPIO DE CANDELARIA                                               </t>
  </si>
  <si>
    <t xml:space="preserve">=CLL 10A 11 06                                              </t>
  </si>
  <si>
    <t>P11102020060029</t>
  </si>
  <si>
    <t xml:space="preserve">  PROVISIONAL EDIFICIO ARTE 57                                          </t>
  </si>
  <si>
    <t xml:space="preserve">=CRA 57 85 82                                               </t>
  </si>
  <si>
    <t>P95102020050013</t>
  </si>
  <si>
    <t xml:space="preserve">2 BODEGA S Y T                                                          </t>
  </si>
  <si>
    <t xml:space="preserve">CR 9G 110 187               LOC  SYT2                                                                                                                                                      </t>
  </si>
  <si>
    <t xml:space="preserve">BODEGA 43                                                   </t>
  </si>
  <si>
    <t>P11102019050083</t>
  </si>
  <si>
    <t xml:space="preserve">  A TIEMPO LTDA                                                         </t>
  </si>
  <si>
    <t xml:space="preserve">CRA 60 66 45                                                </t>
  </si>
  <si>
    <t>E11102020110001</t>
  </si>
  <si>
    <t xml:space="preserve">EVENTUAL ILUMINACION ARBOL NAVIDAD TECNOGLASS                           </t>
  </si>
  <si>
    <t xml:space="preserve">ROTONDA TECNOGLASS VENTANA AL M                             </t>
  </si>
  <si>
    <t>P34102019090088</t>
  </si>
  <si>
    <t xml:space="preserve">CL 24 17A 40 ENTR   2                                                                                                                                                                      </t>
  </si>
  <si>
    <t>P34102019050015</t>
  </si>
  <si>
    <t xml:space="preserve">MARIA CLAUDIA HERNANDEZ ANZOLA                                          </t>
  </si>
  <si>
    <t xml:space="preserve">C 15 7 41                                                   </t>
  </si>
  <si>
    <t>P34102020090027</t>
  </si>
  <si>
    <t xml:space="preserve">YANETH PATRICIA GRANADOS                                                </t>
  </si>
  <si>
    <t xml:space="preserve">CR 16 CL 5 12                                                                                                                                                                              </t>
  </si>
  <si>
    <t>P95212020060003</t>
  </si>
  <si>
    <t xml:space="preserve">EBAR CUENCA 1 USIACURI                                                  </t>
  </si>
  <si>
    <t>P95102019110017</t>
  </si>
  <si>
    <t xml:space="preserve">CL 21 30 81                                                                                                                                                                                </t>
  </si>
  <si>
    <t>P11102018060097</t>
  </si>
  <si>
    <t xml:space="preserve">  LIRIMA SAS                                                            </t>
  </si>
  <si>
    <t xml:space="preserve">HARVI DECORACIONES                                          </t>
  </si>
  <si>
    <t>P11102019090128</t>
  </si>
  <si>
    <t xml:space="preserve">57 PROVISIONAL EDIFICIO DI ANGELOUS                                     </t>
  </si>
  <si>
    <t xml:space="preserve">PROVISIONAL EDIF DI ANGELOUS 57                             </t>
  </si>
  <si>
    <t>P34102020010049</t>
  </si>
  <si>
    <t xml:space="preserve">ETAPA I REINA ISABEL                                                    </t>
  </si>
  <si>
    <t xml:space="preserve">SANTA HELENA                                                </t>
  </si>
  <si>
    <t>P75512019110005</t>
  </si>
  <si>
    <t xml:space="preserve">  TALLER WILLIAM                                                        </t>
  </si>
  <si>
    <t xml:space="preserve">TALLER WILLIAM                                              </t>
  </si>
  <si>
    <t>P12102018100033</t>
  </si>
  <si>
    <t xml:space="preserve">COLOMBIA SELING DE                                                      </t>
  </si>
  <si>
    <t xml:space="preserve">LOTE B1 GALAPA A BNOA                                       </t>
  </si>
  <si>
    <t>P12202019110019</t>
  </si>
  <si>
    <t xml:space="preserve">GALAPA SENA CILA                                                        </t>
  </si>
  <si>
    <t xml:space="preserve">SENA CILA                                                   </t>
  </si>
  <si>
    <t>P12202019110001</t>
  </si>
  <si>
    <t xml:space="preserve">  PARQUE BARANOA                                                        </t>
  </si>
  <si>
    <t>P93402020100007</t>
  </si>
  <si>
    <t xml:space="preserve">BERTHA MARIA REDONDO RODRIGUEZ BMT FCA PALESTINA                        </t>
  </si>
  <si>
    <t>P34102020090020</t>
  </si>
  <si>
    <t xml:space="preserve">CONJUNTO RESIDENCIAL GAIRA GOLF                                         </t>
  </si>
  <si>
    <t xml:space="preserve">SECTOR TEYUNA                                               </t>
  </si>
  <si>
    <t>P75412020110003</t>
  </si>
  <si>
    <t xml:space="preserve">PONEDERA ESTACION DE REGULAC Y MEDICION                                 </t>
  </si>
  <si>
    <t>P11102019070006</t>
  </si>
  <si>
    <t xml:space="preserve">BLANCA SOFIA CARREÑO LEON                                               </t>
  </si>
  <si>
    <t xml:space="preserve">CL 91 46 50                                                 </t>
  </si>
  <si>
    <t>P93312020090007</t>
  </si>
  <si>
    <t xml:space="preserve">PARNERTS TELECOM ANTENA WON JS-351 LA JUNTA                             </t>
  </si>
  <si>
    <t xml:space="preserve">CENTRO EMPRESARIAL INVERFIN                                 </t>
  </si>
  <si>
    <t>P34102019100058</t>
  </si>
  <si>
    <t xml:space="preserve">ARMANDO PEREZ                                                           </t>
  </si>
  <si>
    <t>P34102020100029</t>
  </si>
  <si>
    <t xml:space="preserve">SAS TODO AMBIENTAL                                                      </t>
  </si>
  <si>
    <t xml:space="preserve">LOTE 6B                                                     </t>
  </si>
  <si>
    <t>P11802019110120</t>
  </si>
  <si>
    <t xml:space="preserve">  PROVISIONAL LA CEIBA                                                  </t>
  </si>
  <si>
    <t xml:space="preserve">TR 1BSUR CL 68B 10                                                                                                                                                                         </t>
  </si>
  <si>
    <t xml:space="preserve">PROV LA CEIBA                                               </t>
  </si>
  <si>
    <t>P77512020090004</t>
  </si>
  <si>
    <t xml:space="preserve">ELKIN BARROS B                                                          </t>
  </si>
  <si>
    <t xml:space="preserve">KM 48                                                       </t>
  </si>
  <si>
    <t>P12202020020012</t>
  </si>
  <si>
    <t xml:space="preserve">RAFAEL PALACIO                                                          </t>
  </si>
  <si>
    <t xml:space="preserve">3002902805 3095636    </t>
  </si>
  <si>
    <t xml:space="preserve">CR 19 9 4                                                                                                                                                                                  </t>
  </si>
  <si>
    <t>P12102018100027</t>
  </si>
  <si>
    <t xml:space="preserve">LA REPRESA PROVISIONAL DE OBRA                                          </t>
  </si>
  <si>
    <t xml:space="preserve">PROVISIONAL LA REPRESA                                      </t>
  </si>
  <si>
    <t>P12302020110001</t>
  </si>
  <si>
    <t xml:space="preserve">JUAN DE DIOS PLATA PLATA FINCA LAS LOMITAS                              </t>
  </si>
  <si>
    <t xml:space="preserve">LAS LOMITAS                                                 </t>
  </si>
  <si>
    <t>P75412018060011</t>
  </si>
  <si>
    <t xml:space="preserve">ASCANIO ALBERTO RIQUETT OSPINO                                          </t>
  </si>
  <si>
    <t xml:space="preserve">NIC VEC 6915161                                             </t>
  </si>
  <si>
    <t>P75412018030039</t>
  </si>
  <si>
    <t xml:space="preserve">BERTHA REGINA COVA DE MEDINA                                            </t>
  </si>
  <si>
    <t xml:space="preserve">NIC VEC 6642570                                             </t>
  </si>
  <si>
    <t>P33102019030026</t>
  </si>
  <si>
    <t xml:space="preserve">VICENTE BORREGO                                                         </t>
  </si>
  <si>
    <t xml:space="preserve">CL 1 10 75               LOC  1                                                                                                                                                            </t>
  </si>
  <si>
    <t>P95202020020030</t>
  </si>
  <si>
    <t xml:space="preserve">ATLANTIK PARQUE INDUSTRIAL                                              </t>
  </si>
  <si>
    <t xml:space="preserve">PARQUE IND ATLANTIK                                         </t>
  </si>
  <si>
    <t>P34102020090081</t>
  </si>
  <si>
    <t xml:space="preserve">FINCA TIGRICHAMA                                                        </t>
  </si>
  <si>
    <t xml:space="preserve">VEREDA LAS CABAÑAS                                          </t>
  </si>
  <si>
    <t>P12102018070041</t>
  </si>
  <si>
    <t>P34602019020010</t>
  </si>
  <si>
    <t xml:space="preserve">ASOGANGUMAGD ASOCIACION DE GANADEROS DE GUAMAL                          </t>
  </si>
  <si>
    <t xml:space="preserve">ASOGANGUMAGD                                                </t>
  </si>
  <si>
    <t>P11102019070045</t>
  </si>
  <si>
    <t xml:space="preserve">EDIF KAREN MEJIA FRANCO Y CIA LTDA                                      </t>
  </si>
  <si>
    <t xml:space="preserve">CL 77 59 85 BLOQ 1   P 2  APTO 01                                                                                                                                                          </t>
  </si>
  <si>
    <t>P11502016100026</t>
  </si>
  <si>
    <t xml:space="preserve">CAMPESTRE PROV CENTRO COMERCIAL PLAZA                                   </t>
  </si>
  <si>
    <t>P75412019050031</t>
  </si>
  <si>
    <t xml:space="preserve">NELSON J. JARAMILLO RUIZ FINCA                                          </t>
  </si>
  <si>
    <t>P33302019120008</t>
  </si>
  <si>
    <t xml:space="preserve">GUAYACANAL BARRANCAS CONSTRUCCION RED ELE ILUMINACION VIA               </t>
  </si>
  <si>
    <t>P11102018100162</t>
  </si>
  <si>
    <t>P11102019110099</t>
  </si>
  <si>
    <t xml:space="preserve">  EDIFICIO L UNIQUE                                                     </t>
  </si>
  <si>
    <t xml:space="preserve">EDIFICIO LUNIQUE                                            </t>
  </si>
  <si>
    <t>P11102020050008</t>
  </si>
  <si>
    <t xml:space="preserve">  PRONTOFLEX                                                            </t>
  </si>
  <si>
    <t xml:space="preserve">PRONTOFLEX                                                  </t>
  </si>
  <si>
    <t>P11802019120031</t>
  </si>
  <si>
    <t>P77912020110002</t>
  </si>
  <si>
    <t xml:space="preserve">RAMON GAMARRA BMT FCA FLORENCIA                                         </t>
  </si>
  <si>
    <t>P11502020060006</t>
  </si>
  <si>
    <t xml:space="preserve">  CASA PRADOMAR                                                         </t>
  </si>
  <si>
    <t xml:space="preserve">CASA PRADOMAR                                               </t>
  </si>
  <si>
    <t>P34102020110066</t>
  </si>
  <si>
    <t>P12102019110001</t>
  </si>
  <si>
    <t xml:space="preserve">MUNDO FELIZ EBAR CUENCA 1                                               </t>
  </si>
  <si>
    <t xml:space="preserve">EBAR CUENCA 1                                               </t>
  </si>
  <si>
    <t>P34702020040001</t>
  </si>
  <si>
    <t>P11102019010089</t>
  </si>
  <si>
    <t>P75412019050044</t>
  </si>
  <si>
    <t xml:space="preserve">PONEDERA CASA DE LA CULTURA                                             </t>
  </si>
  <si>
    <t>P34102019080129</t>
  </si>
  <si>
    <t>P34402020110001</t>
  </si>
  <si>
    <t xml:space="preserve">  MUNICIPIO DE EL RETEN                                                 </t>
  </si>
  <si>
    <t xml:space="preserve">NIF VEC. 20655300                                           </t>
  </si>
  <si>
    <t>P75412020060010</t>
  </si>
  <si>
    <t xml:space="preserve">JUANA FONTALVO                                                          </t>
  </si>
  <si>
    <t>P11102020110051</t>
  </si>
  <si>
    <t xml:space="preserve">CR 43 80 186               LOC  NROT                                                                                                                                                       </t>
  </si>
  <si>
    <t>P12102020110031</t>
  </si>
  <si>
    <t xml:space="preserve">NALLIDE E. GUARDIOLA CAMPO                                              </t>
  </si>
  <si>
    <t xml:space="preserve">FINCA MY DREAN                                              </t>
  </si>
  <si>
    <t>P11102020090034</t>
  </si>
  <si>
    <t xml:space="preserve">GERMAN BLANCO SANTIS                                                    </t>
  </si>
  <si>
    <t xml:space="preserve">CL 30 43 79                                                                                                                                                                                </t>
  </si>
  <si>
    <t xml:space="preserve">JUSTO Y BUENO                                               </t>
  </si>
  <si>
    <t>P11802019010005</t>
  </si>
  <si>
    <t xml:space="preserve">  VALORES INMOBILIARIO HG S.A.                                          </t>
  </si>
  <si>
    <t xml:space="preserve">1-6340000             </t>
  </si>
  <si>
    <t xml:space="preserve">CIUDAD SALITRE                                              </t>
  </si>
  <si>
    <t>P34102020040001</t>
  </si>
  <si>
    <t xml:space="preserve">SAS MULTIDESARROLLOS URBANOS                                            </t>
  </si>
  <si>
    <t xml:space="preserve">NIF VECINO 34025653.                                        </t>
  </si>
  <si>
    <t>P11802019080129</t>
  </si>
  <si>
    <t xml:space="preserve">  PORTAL DEL SOL                                                        </t>
  </si>
  <si>
    <t xml:space="preserve">CR 30 32 331               ARCO   AC                                                                                                                                                       </t>
  </si>
  <si>
    <t xml:space="preserve">PORTAL DEL SOL                                              </t>
  </si>
  <si>
    <t>P31602019110015</t>
  </si>
  <si>
    <t xml:space="preserve">ANA LUCIA CANTILLO DE MUÑOZ                                             </t>
  </si>
  <si>
    <t>P11102019060016</t>
  </si>
  <si>
    <t xml:space="preserve">CARLOS SERRANO                                                          </t>
  </si>
  <si>
    <t xml:space="preserve">CL 86 CR 71 116                                                                                                                                                                            </t>
  </si>
  <si>
    <t>P95102020110008</t>
  </si>
  <si>
    <t xml:space="preserve">MOTEL LA LUNA VIP CONSTRUCTORA INMOBILIARIA EDIFICA                     </t>
  </si>
  <si>
    <t xml:space="preserve">MOTEL LA LUNA                                               </t>
  </si>
  <si>
    <t>P93302020100008</t>
  </si>
  <si>
    <t xml:space="preserve">KEVIN JOSE TIRADO SOCARRAS                                              </t>
  </si>
  <si>
    <t>P93302020090003</t>
  </si>
  <si>
    <t xml:space="preserve">ARENALITO FINCA MONTERREY                                               </t>
  </si>
  <si>
    <t>P12102020060020</t>
  </si>
  <si>
    <t>P11802019110111</t>
  </si>
  <si>
    <t xml:space="preserve">  PROVISIONAL LOCAL LOS ALMENDROS                                       </t>
  </si>
  <si>
    <t xml:space="preserve">PROVISIONAL LOCAL LOS ALMENDROS                             </t>
  </si>
  <si>
    <t>P75422020020004</t>
  </si>
  <si>
    <t xml:space="preserve">ALFONSO HORTA PULGAR                                                    </t>
  </si>
  <si>
    <t xml:space="preserve">MONTE ARARA                                                 </t>
  </si>
  <si>
    <t>P95202018100013</t>
  </si>
  <si>
    <t xml:space="preserve">CONCESION COSTERA ALIMENTACION BASCULA N.2                              </t>
  </si>
  <si>
    <t xml:space="preserve">ALIM BASCULA 2                                              </t>
  </si>
  <si>
    <t>P11102019010104</t>
  </si>
  <si>
    <t xml:space="preserve">COLOMBIA TELECOMUNICACIONES SA ESP                                      </t>
  </si>
  <si>
    <t>P75422018020002</t>
  </si>
  <si>
    <t xml:space="preserve">S.A. E.S.P. COLOMBIA MOVIL                                              </t>
  </si>
  <si>
    <t xml:space="preserve">BURO 51                                                     </t>
  </si>
  <si>
    <t xml:space="preserve">T2806330                      </t>
  </si>
  <si>
    <t xml:space="preserve">SUAD_ELENA_FALCON_LONDOÑO                                                       </t>
  </si>
  <si>
    <t>P77512020080003</t>
  </si>
  <si>
    <t xml:space="preserve">MUNICIPIO DE DIBULLA URB VILLA DIANA VIVIENDA INTERES SOC               </t>
  </si>
  <si>
    <t xml:space="preserve">CL 6                                                        </t>
  </si>
  <si>
    <t>P11102017110009</t>
  </si>
  <si>
    <t xml:space="preserve">  EDIFICIO NOVO 90                                                      </t>
  </si>
  <si>
    <t>P93312020030010</t>
  </si>
  <si>
    <t xml:space="preserve">MUNICIPIO DE BARRANCAS AMPLIACION REDES ELE COM INDIG MARIATUY          </t>
  </si>
  <si>
    <t>P11102020020019</t>
  </si>
  <si>
    <t xml:space="preserve">AUTOPARTES S.A FANALCA FABRICA NACIONAL DE                              </t>
  </si>
  <si>
    <t xml:space="preserve">3600692 ext 117       </t>
  </si>
  <si>
    <t xml:space="preserve">CL 77 59 112                                                </t>
  </si>
  <si>
    <t>P75412019050023</t>
  </si>
  <si>
    <t xml:space="preserve">JOSE R. MARTINEZ GUERRERO                                               </t>
  </si>
  <si>
    <t xml:space="preserve">REF EL POLLO                                                </t>
  </si>
  <si>
    <t>P34102020020096</t>
  </si>
  <si>
    <t xml:space="preserve">JOSE JOAQUIN MEZA TEHERAN                                               </t>
  </si>
  <si>
    <t xml:space="preserve">SECTOR EL LIMON                                             </t>
  </si>
  <si>
    <t>P12102017080012</t>
  </si>
  <si>
    <t xml:space="preserve">ATLANTICO GREEN PARK                                                    </t>
  </si>
  <si>
    <t>P11802019080004</t>
  </si>
  <si>
    <t xml:space="preserve">APARTAMENTOS OBRA ESPERANZA                                             </t>
  </si>
  <si>
    <t xml:space="preserve">CL 82 ENTRE 18 A Y 18B ESPERANZA APTOS                      </t>
  </si>
  <si>
    <t>P11502015030011</t>
  </si>
  <si>
    <t xml:space="preserve">PRADOMAR CENTER CENTRO COMERCIAL                                        </t>
  </si>
  <si>
    <t xml:space="preserve">CENTRO COMERCIAL PRADOMAR CENTER                            </t>
  </si>
  <si>
    <t>P11102019120094</t>
  </si>
  <si>
    <t xml:space="preserve">SIA TRADE S.A BODEGA EMPACADORA BARRANQUI                               </t>
  </si>
  <si>
    <t>P75512020060004</t>
  </si>
  <si>
    <t xml:space="preserve">  HOTEL BY HOUR                                                         </t>
  </si>
  <si>
    <t xml:space="preserve">LOCALES COMERCIALES PIC                                     </t>
  </si>
  <si>
    <t>P34102020030096</t>
  </si>
  <si>
    <t xml:space="preserve">JIMENEZ S.A.S CONSTRUCTORA                                              </t>
  </si>
  <si>
    <t xml:space="preserve">HOTEL MARA                                                  </t>
  </si>
  <si>
    <t>P93322020040010</t>
  </si>
  <si>
    <t xml:space="preserve">MUNICIPIO DE URIBIA ESTACION DE BOMBEO                                  </t>
  </si>
  <si>
    <t>P93322020070002</t>
  </si>
  <si>
    <t xml:space="preserve">MUNICIPIO DE MAICAO COMUNIDAD INDIGENA ISHIPA                           </t>
  </si>
  <si>
    <t>P11102016110075</t>
  </si>
  <si>
    <t xml:space="preserve">  LYD HOUSE SAS SERVILELA LTADA                                         </t>
  </si>
  <si>
    <t xml:space="preserve">CRA 49C 75 47                                               </t>
  </si>
  <si>
    <t>P11702013090107</t>
  </si>
  <si>
    <t xml:space="preserve">WILLIAM GARCIA OSORIO                                                   </t>
  </si>
  <si>
    <t>P12202020010016</t>
  </si>
  <si>
    <t xml:space="preserve">C9, C34, C35 URB VILLA OLIMPICA                                         </t>
  </si>
  <si>
    <t xml:space="preserve">NEW EVOLUTIONS COMPA ALTOS DE GUADALU                                   </t>
  </si>
  <si>
    <t>P93302020070001</t>
  </si>
  <si>
    <t xml:space="preserve">ROBERTO POZO DON ALI GARCIA PABON                                       </t>
  </si>
  <si>
    <t xml:space="preserve">FINCA DON ALI                                               </t>
  </si>
  <si>
    <t>P77512019070007</t>
  </si>
  <si>
    <t xml:space="preserve">DOLMEN AP ILUMINACION MINGU                                             </t>
  </si>
  <si>
    <t xml:space="preserve">=CRA 64B 85 80                                              </t>
  </si>
  <si>
    <t>P11102020060028</t>
  </si>
  <si>
    <t xml:space="preserve">  LOCAL COMERCIAL LA 38                                                 </t>
  </si>
  <si>
    <t xml:space="preserve">3223457100 3450596    </t>
  </si>
  <si>
    <t xml:space="preserve">CR 38 76 50                                                                                                                                                                                </t>
  </si>
  <si>
    <t>P11102020090140</t>
  </si>
  <si>
    <t xml:space="preserve">ELIAS NUÑEZ SAAVEDRA                                                    </t>
  </si>
  <si>
    <t xml:space="preserve">CR 42 78B 179               APTO    1                                                                                                                                                      </t>
  </si>
  <si>
    <t xml:space="preserve">=CRA 42 78B 179                                             </t>
  </si>
  <si>
    <t>P11102017070043</t>
  </si>
  <si>
    <t xml:space="preserve">INDUSTRIAL Y PORTUARIO DISTRITO ESPECIAL                                </t>
  </si>
  <si>
    <t>P11702020100026</t>
  </si>
  <si>
    <t xml:space="preserve">PLAZA LAS NIEVES CENTRO COMERCIAL                                       </t>
  </si>
  <si>
    <t xml:space="preserve">CENTRO COMERCIAL PLAZA LAS NIEVES                           </t>
  </si>
  <si>
    <t>P11102014060150</t>
  </si>
  <si>
    <t xml:space="preserve">FRANCA PEAJE CORREDOR PORTUARIO ZONA                                    </t>
  </si>
  <si>
    <t xml:space="preserve">PEAJE CORREDOR PORTUARIO                                    </t>
  </si>
  <si>
    <t xml:space="preserve">T7308604                      </t>
  </si>
  <si>
    <t>P11102020040009</t>
  </si>
  <si>
    <t xml:space="preserve">GALLERY TOBON DISTRIBUIDORA                                             </t>
  </si>
  <si>
    <t>P93502019090004</t>
  </si>
  <si>
    <t xml:space="preserve">JULIO MEDINA CAUSIL BMT FCA EL MILAGRO                                  </t>
  </si>
  <si>
    <t>P93302020060014</t>
  </si>
  <si>
    <t xml:space="preserve">GREGORIO MEDINA TORO                                                    </t>
  </si>
  <si>
    <t xml:space="preserve">HOSPEDAJE LA CONSENTIDA                                     </t>
  </si>
  <si>
    <t>P11102019070010</t>
  </si>
  <si>
    <t xml:space="preserve">CIRCUNVALAR 2 RETRANQUEO AVENIDA                                        </t>
  </si>
  <si>
    <t xml:space="preserve">RETRANQUEO CIRCUNVALAR 2                                    </t>
  </si>
  <si>
    <t>P34102020110085</t>
  </si>
  <si>
    <t xml:space="preserve">ALVARO RAFAEL GOMEZ AÑEZ BMT                                            </t>
  </si>
  <si>
    <t xml:space="preserve">VEC REF 7956435                                             </t>
  </si>
  <si>
    <t>P11102018100107</t>
  </si>
  <si>
    <t xml:space="preserve">INMUEBLES JGA SAS PROVISIONAL LE MERIDIEM II                            </t>
  </si>
  <si>
    <t>P75412017090037</t>
  </si>
  <si>
    <t xml:space="preserve">LAS PARCELAS CONJUNTO CAMPESTRE LA BONGA                                </t>
  </si>
  <si>
    <t xml:space="preserve">FINCA LA BONGA                                              </t>
  </si>
  <si>
    <t>P12102020020011</t>
  </si>
  <si>
    <t xml:space="preserve">INDUPARK PARQUE INDUSTRIAL                                              </t>
  </si>
  <si>
    <t xml:space="preserve">3885133 3005611580    </t>
  </si>
  <si>
    <t>P11702020080007</t>
  </si>
  <si>
    <t xml:space="preserve">  EDIFICIO ANGELOUS                                                     </t>
  </si>
  <si>
    <t>P75422020110006</t>
  </si>
  <si>
    <t xml:space="preserve">BORIS B BAUTE BORNACELLI FINCA LA PROMESA                               </t>
  </si>
  <si>
    <t xml:space="preserve">CT 08123                                                    </t>
  </si>
  <si>
    <t>P93312020110001</t>
  </si>
  <si>
    <t xml:space="preserve">GUJ QUEBRACHAL SUBESTACION CLARO                                        </t>
  </si>
  <si>
    <t>P11702019100084</t>
  </si>
  <si>
    <t xml:space="preserve">  UNION TEMPORAL AVENIDA BOYACA                                         </t>
  </si>
  <si>
    <t>P33102020100027</t>
  </si>
  <si>
    <t xml:space="preserve">LUZ ALEJANDRA FIGUEROA ROMARO                                           </t>
  </si>
  <si>
    <t xml:space="preserve">CL 60 CR 2                                                  </t>
  </si>
  <si>
    <t>P11802020110036</t>
  </si>
  <si>
    <t xml:space="preserve">TOWER 3 ANTENA LAS TRINITARIAS                                          </t>
  </si>
  <si>
    <t>P93312020100004</t>
  </si>
  <si>
    <t xml:space="preserve">CASA FINCA DAZA ELKIN                                                   </t>
  </si>
  <si>
    <t xml:space="preserve">CRRT A LA DUDA                                              </t>
  </si>
  <si>
    <t>P93402020100004</t>
  </si>
  <si>
    <t xml:space="preserve">MARIA DORIS CALVO ORTIZ BMT FCA DIANA MARI                              </t>
  </si>
  <si>
    <t>P34102019110096</t>
  </si>
  <si>
    <t xml:space="preserve">CL 6 CR 9 6                                                                                                                                                                                </t>
  </si>
  <si>
    <t>P11102019120095</t>
  </si>
  <si>
    <t xml:space="preserve">  OFICINAS COMPGENIOSS                                                  </t>
  </si>
  <si>
    <t xml:space="preserve">CR 45 82 82                                                                                                                                                                                </t>
  </si>
  <si>
    <t>P34102020060033</t>
  </si>
  <si>
    <t xml:space="preserve">CARLOS RAFAEL BARROS CORRALES                                           </t>
  </si>
  <si>
    <t>P95102019040005</t>
  </si>
  <si>
    <t xml:space="preserve">PATRICIA RIVERO CASTILLO                                                </t>
  </si>
  <si>
    <t>P11102020030066</t>
  </si>
  <si>
    <t xml:space="preserve">  LOCALES MAYAGUES 84                                                   </t>
  </si>
  <si>
    <t xml:space="preserve">CL 84 50 45 BLOQ 1   P 1  APTO 00                                                                                                                                                          </t>
  </si>
  <si>
    <t>P95102017030052</t>
  </si>
  <si>
    <t xml:space="preserve">MANUELA BELTRAN TIENDA ARA                                              </t>
  </si>
  <si>
    <t xml:space="preserve">TIENDA ARA MANUELA BELTRAN                                  </t>
  </si>
  <si>
    <t xml:space="preserve">O.C. Prado Plaza    </t>
  </si>
  <si>
    <t>P11102017100051</t>
  </si>
  <si>
    <t>P77512020100002</t>
  </si>
  <si>
    <t xml:space="preserve">ELSA BEACH CABAÑAS                                                      </t>
  </si>
  <si>
    <t xml:space="preserve">GERMAN MARTINEZ                                             </t>
  </si>
  <si>
    <t>P93402020100006</t>
  </si>
  <si>
    <t xml:space="preserve">FINCA LA TERESITA BMT                                                   </t>
  </si>
  <si>
    <t>P11102019090130</t>
  </si>
  <si>
    <t xml:space="preserve">MONOPOLO COLOMBIA MOVIL                                                 </t>
  </si>
  <si>
    <t xml:space="preserve">BAR 0765 PUERTA DE ORO SEPARADOR VIAL                       </t>
  </si>
  <si>
    <t>P95102018050040</t>
  </si>
  <si>
    <t xml:space="preserve">CARIBE VERDE  - INVERSIONES AM BODEGA AMIN 2 -66 PARQUE INDUSTRIAL      </t>
  </si>
  <si>
    <t xml:space="preserve">BODEGA CARIBE VERDE                                         </t>
  </si>
  <si>
    <t>P12102020080021</t>
  </si>
  <si>
    <t xml:space="preserve">S A AUTOPISTA SOL                                                       </t>
  </si>
  <si>
    <t xml:space="preserve">CARRT A BARANOA KM 4 1                                                                                                                                                                     </t>
  </si>
  <si>
    <t xml:space="preserve">URB1231280000002 LADO COMEVA                                </t>
  </si>
  <si>
    <t>P11102020100073</t>
  </si>
  <si>
    <t xml:space="preserve">S.A BANCOLOMBIA                                                         </t>
  </si>
  <si>
    <t xml:space="preserve">CR 47 66 28                                                                                                                                                                                </t>
  </si>
  <si>
    <t xml:space="preserve">=CRA 47 66 28                                               </t>
  </si>
  <si>
    <t>P11102015100083</t>
  </si>
  <si>
    <t xml:space="preserve">OLCAB LTDA                                                              </t>
  </si>
  <si>
    <t>P11102017050097</t>
  </si>
  <si>
    <t xml:space="preserve">UNIDADES FUNCIONALES AVENIDA DEL RIO                                    </t>
  </si>
  <si>
    <t xml:space="preserve">AVENIDA EL RIO                                              </t>
  </si>
  <si>
    <t>P75412018060007</t>
  </si>
  <si>
    <t xml:space="preserve">ADOLECENCIA MANATI CIUDADELA DE LA PRIMERA INFANCIA                     </t>
  </si>
  <si>
    <t xml:space="preserve">CIUDADELA DE LA PRIMERA INFANCIA                            </t>
  </si>
  <si>
    <t>P11102016120030</t>
  </si>
  <si>
    <t xml:space="preserve">JORDAN COLOMBIA EDIFICIO                                                </t>
  </si>
  <si>
    <t>P33102020080023</t>
  </si>
  <si>
    <t xml:space="preserve">CLINICA PRINCESA DIANA PROVISIONAL DE OBRA                              </t>
  </si>
  <si>
    <t xml:space="preserve">ROVISIONAL OBRA                                             </t>
  </si>
  <si>
    <t>P75512020020007</t>
  </si>
  <si>
    <t>P31602019020001</t>
  </si>
  <si>
    <t xml:space="preserve">NATIVIDAD MUÑOZ TORRES                                                  </t>
  </si>
  <si>
    <t xml:space="preserve">SIN REF                                                     </t>
  </si>
  <si>
    <t>P12102017110030</t>
  </si>
  <si>
    <t xml:space="preserve">MARTIN EMILIO ECHEVERRIA ARTETA                                         </t>
  </si>
  <si>
    <t xml:space="preserve">NIC VEC 2327549                                             </t>
  </si>
  <si>
    <t>P11102019120086</t>
  </si>
  <si>
    <t xml:space="preserve">  OCON SAS                                                              </t>
  </si>
  <si>
    <t>P33102019080025</t>
  </si>
  <si>
    <t xml:space="preserve">BUENOS AIRES RIOHACHA ANGULO LILINA JUSTO Y BUENO                       </t>
  </si>
  <si>
    <t xml:space="preserve">JUSTO Y BUENO  - BUENOS AIRES                               </t>
  </si>
  <si>
    <t>P95202020110008</t>
  </si>
  <si>
    <t xml:space="preserve">MAGDALENA PROV RIBERA DEL                                               </t>
  </si>
  <si>
    <t xml:space="preserve">CT 0634H MT 1967H                                           </t>
  </si>
  <si>
    <t>P33102020090002</t>
  </si>
  <si>
    <t xml:space="preserve">LA BODEGUITA CENTRO DE RECICLAJE                                        </t>
  </si>
  <si>
    <t xml:space="preserve">FRENTE A BUGANVILLA                                         </t>
  </si>
  <si>
    <t>P11102020030103</t>
  </si>
  <si>
    <t xml:space="preserve">PUBLICO TRAFO 1 ALAMEDA DEL RIO S/E ALUMBRADO                           </t>
  </si>
  <si>
    <t>P95202019040003</t>
  </si>
  <si>
    <t xml:space="preserve">FUNFUCODES URBANIZACION LLUVIA DE ORO                                   </t>
  </si>
  <si>
    <t xml:space="preserve">URB LLUVIA DE ORO                                           </t>
  </si>
  <si>
    <t>P11802018100004</t>
  </si>
  <si>
    <t xml:space="preserve">CONSTRUCCIONES MARVAL PROVISIONAL GALERAS                               </t>
  </si>
  <si>
    <t>P11102015050021</t>
  </si>
  <si>
    <t xml:space="preserve">3007379183 3185040    </t>
  </si>
  <si>
    <t>P34102020100117</t>
  </si>
  <si>
    <t xml:space="preserve">CARLOS ALEJANDRO TAUTIVA IBAÑEZ                                         </t>
  </si>
  <si>
    <t xml:space="preserve">LOTE GRANJA TAYRONA                                         </t>
  </si>
  <si>
    <t>P34102020020103</t>
  </si>
  <si>
    <t xml:space="preserve">RESERVAS INN CONINSA RAMON H                                            </t>
  </si>
  <si>
    <t xml:space="preserve">VILLAS DEL MAYOR                                            </t>
  </si>
  <si>
    <t>P33402019100001</t>
  </si>
  <si>
    <t>P11102020110003</t>
  </si>
  <si>
    <t xml:space="preserve">KAMILA OBRA PROYECTO                                                    </t>
  </si>
  <si>
    <t xml:space="preserve">CR 70 78 6                                                                                                                                                                                 </t>
  </si>
  <si>
    <t xml:space="preserve">CRA 53 76 239=CRA 70 78 06                                  </t>
  </si>
  <si>
    <t>P11102019050042</t>
  </si>
  <si>
    <t xml:space="preserve">ALBERTO CAYETANO ESPINOSA MERLANO                                       </t>
  </si>
  <si>
    <t xml:space="preserve">CRA 43 92 26                                                </t>
  </si>
  <si>
    <t>P93432018100006</t>
  </si>
  <si>
    <t xml:space="preserve">SERVELION GOMEZ                                                         </t>
  </si>
  <si>
    <t xml:space="preserve">BURITACA                                                    </t>
  </si>
  <si>
    <t>P11802020030103</t>
  </si>
  <si>
    <t xml:space="preserve">NORMANDIA OBRA LOCAL                                                    </t>
  </si>
  <si>
    <t xml:space="preserve">PROVISIONAL LOCAL                                           </t>
  </si>
  <si>
    <t>P11502019030004</t>
  </si>
  <si>
    <t>P11102019120038</t>
  </si>
  <si>
    <t xml:space="preserve">CL 47 32 72               LOC     1                                                                                                                                                        </t>
  </si>
  <si>
    <t>P34102020070009</t>
  </si>
  <si>
    <t xml:space="preserve">EDIFICIO MONARCA PROVISIONAL DE OBRA                                    </t>
  </si>
  <si>
    <t xml:space="preserve">PROVISIONAL OBRA                                            </t>
  </si>
  <si>
    <t>P11102020020047</t>
  </si>
  <si>
    <t xml:space="preserve">TATIANA RESTREPO MULTIFAMILIAR VALORIM LCR E HIJAS                      </t>
  </si>
  <si>
    <t xml:space="preserve">CR 47 75 51                                                 </t>
  </si>
  <si>
    <t>P11102020010052</t>
  </si>
  <si>
    <t xml:space="preserve">  MAKRO PRADO                                                           </t>
  </si>
  <si>
    <t xml:space="preserve">MAKRO PRADO                                                 </t>
  </si>
  <si>
    <t>P11102019120113</t>
  </si>
  <si>
    <t xml:space="preserve">  PROVISIONAL CLINICA SANTA ANA DE DIOS                                 </t>
  </si>
  <si>
    <t xml:space="preserve">=CLL 70B 41 207                                             </t>
  </si>
  <si>
    <t>P33402020100008</t>
  </si>
  <si>
    <t xml:space="preserve">EDWARD FRAGOZO MENDOZA FINCA VILLA JULY                                 </t>
  </si>
  <si>
    <t xml:space="preserve">FCA VILLA JULY                                              </t>
  </si>
  <si>
    <t>P33402020070002</t>
  </si>
  <si>
    <t xml:space="preserve">JOSE ALBERTO SAURITH BAQUERO                                            </t>
  </si>
  <si>
    <t xml:space="preserve">FCA VIA AL PLAN                                             </t>
  </si>
  <si>
    <t>P34102016110016</t>
  </si>
  <si>
    <t>P75422020110005</t>
  </si>
  <si>
    <t xml:space="preserve">NESTOR I. RODRIGUEZ JIMENEZ                                             </t>
  </si>
  <si>
    <t>P11102019060075</t>
  </si>
  <si>
    <t xml:space="preserve">CC LA ZONA ROBERTO MANZUR                                               </t>
  </si>
  <si>
    <t xml:space="preserve">CL 34 41 81 BLOQ 1   P 1                                                                                                                                                                   </t>
  </si>
  <si>
    <t xml:space="preserve">CENTRO COMERCIAL LA ZONA                                    </t>
  </si>
  <si>
    <t>P12102018120028</t>
  </si>
  <si>
    <t xml:space="preserve">ELIAS LONDOÑO CASTRO                                                    </t>
  </si>
  <si>
    <t xml:space="preserve">FINCA MARIA JOSE                                            </t>
  </si>
  <si>
    <t>P11102019020099</t>
  </si>
  <si>
    <t xml:space="preserve">MT Y BT RETRANQUEO DE RED                                               </t>
  </si>
  <si>
    <t>P33102019070041</t>
  </si>
  <si>
    <t xml:space="preserve">VILLA DE SANTORINI CONJUNTO RESIDENCIAL                                 </t>
  </si>
  <si>
    <t xml:space="preserve">CL7     6    31                                             </t>
  </si>
  <si>
    <t>P11802018020040</t>
  </si>
  <si>
    <t xml:space="preserve">  GRUPO AEROPORTUARIO DEL CARIBE SAS                                    </t>
  </si>
  <si>
    <t xml:space="preserve">AEROPUERTO INTERNACIONAL ERNESTO CORTISSOZ                  </t>
  </si>
  <si>
    <t>P31602020030016</t>
  </si>
  <si>
    <t xml:space="preserve">  HOTEL EL CASIQUE                                                      </t>
  </si>
  <si>
    <t xml:space="preserve">CT REF 0994M                                                </t>
  </si>
  <si>
    <t>P75512019060002</t>
  </si>
  <si>
    <t xml:space="preserve">MURILLO ETAPA II VILLA LINDA                                            </t>
  </si>
  <si>
    <t>P95302017060004</t>
  </si>
  <si>
    <t>P75412017110023</t>
  </si>
  <si>
    <t xml:space="preserve">DANIEH CECILIA DE AVILA GARCIA                                          </t>
  </si>
  <si>
    <t xml:space="preserve">CR 19 A N 9 54                                              </t>
  </si>
  <si>
    <t>P11102019080138</t>
  </si>
  <si>
    <t xml:space="preserve">SIMON BOLIVAR UNIVERSIDAD                                               </t>
  </si>
  <si>
    <t xml:space="preserve">UNIVERSIDAD SIMON BOLIVAR                                   </t>
  </si>
  <si>
    <t>P93322019080025</t>
  </si>
  <si>
    <t xml:space="preserve">  IGLESIA DE DIOS MINISTERIAL DE JESUS                                  </t>
  </si>
  <si>
    <t>P93322019050023</t>
  </si>
  <si>
    <t xml:space="preserve">MUNICIPIO DE MAICAO PLANTA DE TRATAMIENT EBAR 2                         </t>
  </si>
  <si>
    <t>P34102020030042</t>
  </si>
  <si>
    <t xml:space="preserve">CARLOS ALBERTO VERDUGO RUEDA                                            </t>
  </si>
  <si>
    <t xml:space="preserve">VEC 7634646                                                 </t>
  </si>
  <si>
    <t>P34102019060032</t>
  </si>
  <si>
    <t xml:space="preserve">UIBSS SAS CARIBBEAN ECO SOAPS                                           </t>
  </si>
  <si>
    <t xml:space="preserve">ENTRADA BIODIESEL                                           </t>
  </si>
  <si>
    <t>P11102019030008</t>
  </si>
  <si>
    <t xml:space="preserve">METRO PORTALES URBANOS S.A                                              </t>
  </si>
  <si>
    <t xml:space="preserve">EDIF TORRES DEL METRO                                       </t>
  </si>
  <si>
    <t>P33102020100024</t>
  </si>
  <si>
    <t xml:space="preserve">LUIS ANDRE CABANA FINCA PALAIMA                                         </t>
  </si>
  <si>
    <t xml:space="preserve">KM 8                                                        </t>
  </si>
  <si>
    <t>P11102019090155</t>
  </si>
  <si>
    <t xml:space="preserve">  SENA TIC PROVISIONAL                                                  </t>
  </si>
  <si>
    <t xml:space="preserve">SENA TIC PROVISIONAL                                        </t>
  </si>
  <si>
    <t>P75412019070027</t>
  </si>
  <si>
    <t xml:space="preserve">LEOVIGILDO DE LA HOZ                                                    </t>
  </si>
  <si>
    <t>P33102020100049</t>
  </si>
  <si>
    <t xml:space="preserve">JORGE MENDOZA                                                           </t>
  </si>
  <si>
    <t xml:space="preserve">CL 15 1 120          P 1  APTO 02                                                                                                                                                          </t>
  </si>
  <si>
    <t>P11102019070126</t>
  </si>
  <si>
    <t xml:space="preserve">ALAMEDA DEL RIO EDIFICIO PROVISIONAL                                    </t>
  </si>
  <si>
    <t xml:space="preserve">EDIFICIO ALAMEDA DEL RIO MZ 14                              </t>
  </si>
  <si>
    <t>P34102020030091</t>
  </si>
  <si>
    <t>P11102019100003</t>
  </si>
  <si>
    <t xml:space="preserve">SAS BODEGA ARTDECON DE COLOMBIA                                         </t>
  </si>
  <si>
    <t>P11102019020056</t>
  </si>
  <si>
    <t xml:space="preserve">CARMEN HINESTROZA                                                       </t>
  </si>
  <si>
    <t xml:space="preserve">3023728  3205105229   </t>
  </si>
  <si>
    <t>P75412019090001</t>
  </si>
  <si>
    <t xml:space="preserve">ALBEL ANTONIO CEPEDA MACIAS                                             </t>
  </si>
  <si>
    <t xml:space="preserve">FINCA RINCONCITO                                            </t>
  </si>
  <si>
    <t>P93432019080009</t>
  </si>
  <si>
    <t xml:space="preserve">FRANCISCO PATIÑO MONSALVE LOTES EL LIMONAR                              </t>
  </si>
  <si>
    <t>P11102018110107</t>
  </si>
  <si>
    <t xml:space="preserve">AMARILO S.A. COLIBRI ALAMEDA DEL RIO                                    </t>
  </si>
  <si>
    <t xml:space="preserve">EDIF TORINO                                                 </t>
  </si>
  <si>
    <t>P11102016120114</t>
  </si>
  <si>
    <t>P93432019030002</t>
  </si>
  <si>
    <t xml:space="preserve">GRANJA LA ESMERALDA                                                     </t>
  </si>
  <si>
    <t xml:space="preserve">NIF VEC 10030233                                            </t>
  </si>
  <si>
    <t>P93322019030007</t>
  </si>
  <si>
    <t xml:space="preserve">CELIA ARPUSHANA EPINAYU                                                 </t>
  </si>
  <si>
    <t>P93302020050005</t>
  </si>
  <si>
    <t xml:space="preserve">GENEROSO RICCIULLI PANA                                                 </t>
  </si>
  <si>
    <t xml:space="preserve">CASA FINCA GENEROSO                                         </t>
  </si>
  <si>
    <t>P11102019030082</t>
  </si>
  <si>
    <t xml:space="preserve">  EDIFICIO CL 51                                                        </t>
  </si>
  <si>
    <t xml:space="preserve">=CLL 51 35 32                                               </t>
  </si>
  <si>
    <t>P11702017040081</t>
  </si>
  <si>
    <t xml:space="preserve">AGUAS EL MIRADOR DE LAS                                                 </t>
  </si>
  <si>
    <t xml:space="preserve">EL MIRADOR DE LAS AGUAS                                     </t>
  </si>
  <si>
    <t>P75422020090008</t>
  </si>
  <si>
    <t xml:space="preserve">ALMACEN D1 LURUACO                                                      </t>
  </si>
  <si>
    <t xml:space="preserve">ALMACEN D1                                                  </t>
  </si>
  <si>
    <t>P12102020080032</t>
  </si>
  <si>
    <t xml:space="preserve">GABRIEL FCA CASAGRANDE MEISEL                                           </t>
  </si>
  <si>
    <t xml:space="preserve">CL 12 21 85                                                                                                                                                                                </t>
  </si>
  <si>
    <t xml:space="preserve">CASA GRANDE                                                 </t>
  </si>
  <si>
    <t>P95212018030002</t>
  </si>
  <si>
    <t xml:space="preserve">V.I.S VILLAS DE BARANOA PROYECTO DE VIVIENDA                            </t>
  </si>
  <si>
    <t xml:space="preserve">NIC VEC 2658165                                             </t>
  </si>
  <si>
    <t>P12102020020010</t>
  </si>
  <si>
    <t xml:space="preserve">IBIS DEL R ROMERO CANTILLO                                              </t>
  </si>
  <si>
    <t xml:space="preserve">FINCA VILLA LINDA                                           </t>
  </si>
  <si>
    <t>P11502019060009</t>
  </si>
  <si>
    <t xml:space="preserve">  INVERHAV SAS                                                          </t>
  </si>
  <si>
    <t xml:space="preserve">CARRT AUTOP AL  MAR KM 7 49                                                                                                                                                                </t>
  </si>
  <si>
    <t xml:space="preserve">AUT PTOCO KM7 FCA CASBLANC                                  </t>
  </si>
  <si>
    <t>P75512020070001</t>
  </si>
  <si>
    <t xml:space="preserve">CARIBE TERRAPIM S.A. PROYECTO SEVILLA DEL                               </t>
  </si>
  <si>
    <t>P11102019100108</t>
  </si>
  <si>
    <t xml:space="preserve">  MERCADO DE GRANOS MEJORAMIENTO                                        </t>
  </si>
  <si>
    <t xml:space="preserve">MEJORAMIENTO MERCADO DE GRANOS                              </t>
  </si>
  <si>
    <t>P11102020060058</t>
  </si>
  <si>
    <t xml:space="preserve">ARIEL CUESTA SOLANO                                                     </t>
  </si>
  <si>
    <t xml:space="preserve">CL 45 # 33 - 95                                             </t>
  </si>
  <si>
    <t>P12202019070008</t>
  </si>
  <si>
    <t xml:space="preserve">VILLA OLIMPICA MZ 94 MI KASA                                            </t>
  </si>
  <si>
    <t xml:space="preserve">MI KASA VILLA OLIMPICA                                      </t>
  </si>
  <si>
    <t>P33102020030004</t>
  </si>
  <si>
    <t xml:space="preserve">RECREATIONS SAS NAUTICAL                                                </t>
  </si>
  <si>
    <t xml:space="preserve">FRENTE AL HOTEL GIMAURA                                     </t>
  </si>
  <si>
    <t>P95302020030005</t>
  </si>
  <si>
    <t xml:space="preserve">ZILOG PARQUE INDUSTRIAL                                                 </t>
  </si>
  <si>
    <t>P95102018110034</t>
  </si>
  <si>
    <t xml:space="preserve">PUBLICO LA CENTRAL ILESA DEL NORTE S.A ALUMBRADO                        </t>
  </si>
  <si>
    <t xml:space="preserve">CRA 2 67 05=CRA 2 67 05                                     </t>
  </si>
  <si>
    <t>P12102020070030</t>
  </si>
  <si>
    <t xml:space="preserve">CENTRO LOGISTICO CABAÑA PLAYA MENDOZA                                   </t>
  </si>
  <si>
    <t xml:space="preserve">CENTRO LOGISTICO STOC                                       </t>
  </si>
  <si>
    <t>P11102018050113</t>
  </si>
  <si>
    <t xml:space="preserve">  UNIVERSIDAD DEL ATLANTICO                                             </t>
  </si>
  <si>
    <t xml:space="preserve">3103678088 3853125    </t>
  </si>
  <si>
    <t>P11102019100096</t>
  </si>
  <si>
    <t xml:space="preserve">CL 30 44 77                                                                                                                                                                                </t>
  </si>
  <si>
    <t>P11102018050048</t>
  </si>
  <si>
    <t xml:space="preserve">PLAZA 59- PAUL JASSIR LOCALES COMERCIALES                               </t>
  </si>
  <si>
    <t xml:space="preserve">=CRA 59 84 09                                               </t>
  </si>
  <si>
    <t>P12202018060001</t>
  </si>
  <si>
    <t xml:space="preserve">S.A.S REACEICO                                                          </t>
  </si>
  <si>
    <t>P11102017050019</t>
  </si>
  <si>
    <t xml:space="preserve">BALCONI EDIFICIO RESIDENCIAL 90                                         </t>
  </si>
  <si>
    <t xml:space="preserve">EDIFICIO RESIDENCIAL                                        </t>
  </si>
  <si>
    <t>P11102018020078</t>
  </si>
  <si>
    <t xml:space="preserve">COMPAÑIA S. EN. C STUDBAQ NATALY Y                                      </t>
  </si>
  <si>
    <t>P34102019020009</t>
  </si>
  <si>
    <t xml:space="preserve">RIVERA CAMPESTRE CONSTRUCTORA CMA SAS                                   </t>
  </si>
  <si>
    <t xml:space="preserve">URB RIVERA CAMPESTRE                                        </t>
  </si>
  <si>
    <t>P11502019100010</t>
  </si>
  <si>
    <t xml:space="preserve">MAHABNA PROVISIONAL TORRE EMP MEICO                                     </t>
  </si>
  <si>
    <t xml:space="preserve">PROVISIONAL MEICO MAHABNA                                   </t>
  </si>
  <si>
    <t>P34602020050002</t>
  </si>
  <si>
    <t xml:space="preserve">EMERSON HERNANDEZ MARTINEZ                                              </t>
  </si>
  <si>
    <t xml:space="preserve">C 1 RICAURTE                                                </t>
  </si>
  <si>
    <t>P93322020080010</t>
  </si>
  <si>
    <t xml:space="preserve">MUNICIPIO DE MANAURE COMUNIDAD INDIGENA BETEL                           </t>
  </si>
  <si>
    <t>P11102020030104</t>
  </si>
  <si>
    <t xml:space="preserve">TRAFO 2 -AMARILO CONSTRUCTORA ALAMEDA DEL RIO S/E ALUMBRADO PUBLIC      </t>
  </si>
  <si>
    <t>P95302020010002</t>
  </si>
  <si>
    <t>P33102020110006</t>
  </si>
  <si>
    <t xml:space="preserve">AURUM EDIFICIO AURUM                                                    </t>
  </si>
  <si>
    <t xml:space="preserve">EDIFICIO AURUM                                              </t>
  </si>
  <si>
    <t>P75412020090011</t>
  </si>
  <si>
    <t xml:space="preserve">CONSUELO GOMEZ FINCA PORCION 1 EL RECUERDO                              </t>
  </si>
  <si>
    <t xml:space="preserve">FINCA PORCION 1 EL RECUERDO                                 </t>
  </si>
  <si>
    <t>P95202020010006</t>
  </si>
  <si>
    <t xml:space="preserve">CAMELIAS URBANIZACION LAS                                               </t>
  </si>
  <si>
    <t xml:space="preserve">URB LAS CAMELIAS                                            </t>
  </si>
  <si>
    <t>P93302020090012</t>
  </si>
  <si>
    <t xml:space="preserve">LIBARDO ENRIQUE ROJAS QUINTERO                                          </t>
  </si>
  <si>
    <t>P95202019120030</t>
  </si>
  <si>
    <t>P34102020020039</t>
  </si>
  <si>
    <t xml:space="preserve">  LA CAJA                                                               </t>
  </si>
  <si>
    <t xml:space="preserve">CL 26 CR 12 107                                                                                                                                                                            </t>
  </si>
  <si>
    <t xml:space="preserve">CENTRO DEPORTIVO  LA CAJA                                   </t>
  </si>
  <si>
    <t xml:space="preserve">Presupuesto Actualizado </t>
  </si>
  <si>
    <t>P75512018040003</t>
  </si>
  <si>
    <t xml:space="preserve">DOÑA MANUELA SALA DE VENTA                                              </t>
  </si>
  <si>
    <t>P95202020030003</t>
  </si>
  <si>
    <t xml:space="preserve">URB VILLA JERUSALEM CASCADA REAL SOLEDAD                                </t>
  </si>
  <si>
    <t xml:space="preserve">URB VILLA JERUSALEM                                         </t>
  </si>
  <si>
    <t>P95102019110014</t>
  </si>
  <si>
    <t xml:space="preserve">CAZUCA SOLUCIONES AMBIENTALES E IND                                     </t>
  </si>
  <si>
    <t xml:space="preserve">CARRT A TUBARA LOTE B2                                      </t>
  </si>
  <si>
    <t>P11102019040052</t>
  </si>
  <si>
    <t xml:space="preserve">E INDUSTRIAL LTDA CL 49C LABORATORIO ABBA - CLINICO MICROBIOLOGI        </t>
  </si>
  <si>
    <t xml:space="preserve">=CRA 49C 84 83                                              </t>
  </si>
  <si>
    <t>P75422020090006</t>
  </si>
  <si>
    <t xml:space="preserve">PLANTA DE LAVADO CANTERA MANA                                           </t>
  </si>
  <si>
    <t xml:space="preserve">CT 06860 MT 08035 POSTE 132                                 </t>
  </si>
  <si>
    <t>P11102020070087</t>
  </si>
  <si>
    <t xml:space="preserve">JULIO MEJIAA                                                            </t>
  </si>
  <si>
    <t xml:space="preserve">CL 50 41 156          P 1  APTO 01                                                                                                                                                         </t>
  </si>
  <si>
    <t>P34102020060031</t>
  </si>
  <si>
    <t>P93302019120005</t>
  </si>
  <si>
    <t xml:space="preserve">GOBERNACION DE LA GUAJIRA AMPL DE REDES MBT B SUN NUEVO HORIZONT        </t>
  </si>
  <si>
    <t>P11102019080113</t>
  </si>
  <si>
    <t xml:space="preserve">ALAMEDA DEL RIO PROVISIONAL PALOMA                                      </t>
  </si>
  <si>
    <t xml:space="preserve">PROVISIONAL PALOMA                                          </t>
  </si>
  <si>
    <t>P11702019030010</t>
  </si>
  <si>
    <t xml:space="preserve">ATLANTICO COMFAMILIAR                                                   </t>
  </si>
  <si>
    <t xml:space="preserve">Calle 48 No. 43-80                                          </t>
  </si>
  <si>
    <t>P75512015070006</t>
  </si>
  <si>
    <t xml:space="preserve">  PARQUE RECREO DEPORTIVO SOLEDAD                                       </t>
  </si>
  <si>
    <t>P11702017040072</t>
  </si>
  <si>
    <t xml:space="preserve">TECNICA LTDA - GLADYS ACEVEDO BODEGA J.A. REPRESENTACIONE               </t>
  </si>
  <si>
    <t>P95202020040005</t>
  </si>
  <si>
    <t xml:space="preserve">CENTRO DE DESARROLLO JUVENIL                                            </t>
  </si>
  <si>
    <t xml:space="preserve">CNTRO DESARROLLO JUVENIL                                    </t>
  </si>
  <si>
    <t>P93312020100020</t>
  </si>
  <si>
    <t xml:space="preserve">RICARDO ANDRES NUÑEZ PALACIO                                            </t>
  </si>
  <si>
    <t>P34302020110007</t>
  </si>
  <si>
    <t>P95102015120012</t>
  </si>
  <si>
    <t xml:space="preserve">VERDE PROVISIONAL #2 CARIBE                                             </t>
  </si>
  <si>
    <t xml:space="preserve">PROVISIONAL # 2                                             </t>
  </si>
  <si>
    <t>P11702020100079</t>
  </si>
  <si>
    <t xml:space="preserve">GERARDO BENIEZ HOTEL PORTAL PLAZA                                       </t>
  </si>
  <si>
    <t xml:space="preserve">HOTEL PORTAL PLAZA                                          </t>
  </si>
  <si>
    <t>P95102018080008</t>
  </si>
  <si>
    <t>P12102020100024</t>
  </si>
  <si>
    <t xml:space="preserve">URBANIZACION VISTAMAR                                                   </t>
  </si>
  <si>
    <t xml:space="preserve">URBANIZACION VISTAMAR                                       </t>
  </si>
  <si>
    <t>P75512018040001</t>
  </si>
  <si>
    <t xml:space="preserve">  GONVARRI MS COLOMBIA                                                  </t>
  </si>
  <si>
    <t xml:space="preserve">CLL 110 6 335                                               </t>
  </si>
  <si>
    <t>P95302020100001</t>
  </si>
  <si>
    <t xml:space="preserve">BODEGA 2 F002 FOTOPROMOCION                                             </t>
  </si>
  <si>
    <t xml:space="preserve">CARRT A JUAN MINA A GALAPA 200 1               LOC  F002                                                                                                                                   </t>
  </si>
  <si>
    <t>P11102020050042</t>
  </si>
  <si>
    <t xml:space="preserve">BETHEL MULTIFAMILIAR                                                    </t>
  </si>
  <si>
    <t xml:space="preserve">CR 42H 79B 63                                                                                                                                                                              </t>
  </si>
  <si>
    <t>P33102020090003</t>
  </si>
  <si>
    <t xml:space="preserve">RIOHACHA FINCA EL DESCANSO                                              </t>
  </si>
  <si>
    <t xml:space="preserve">FINCA EL DESCANSO                                           </t>
  </si>
  <si>
    <t>P33102020050001</t>
  </si>
  <si>
    <t xml:space="preserve">OSCAR BARROS ARREDONDO                                                  </t>
  </si>
  <si>
    <t xml:space="preserve">CASA FINCA OSCAR                                            </t>
  </si>
  <si>
    <t>P34402018100016</t>
  </si>
  <si>
    <t xml:space="preserve">FUNDACION BATALLON DE ALTA MONTAÑA NO 6                                 </t>
  </si>
  <si>
    <t xml:space="preserve">VDA LA ESTRELLA - EL CINCUENTA                              </t>
  </si>
  <si>
    <t>P93432020070005</t>
  </si>
  <si>
    <t xml:space="preserve">MARIA C VILLAMIZAR                                                      </t>
  </si>
  <si>
    <t>P11102019120020</t>
  </si>
  <si>
    <t xml:space="preserve">SURTIABARROTES INTERNACIONAL S.A.S                                      </t>
  </si>
  <si>
    <t>P31602019020005</t>
  </si>
  <si>
    <t xml:space="preserve">JESUS DAVID NUMA SAAD                                                   </t>
  </si>
  <si>
    <t xml:space="preserve">VIA EL BANCO CHIMICHAGUA                                    </t>
  </si>
  <si>
    <t>P12102018120018</t>
  </si>
  <si>
    <t xml:space="preserve">PEDRO MANUEL PALLARES POLO                                              </t>
  </si>
  <si>
    <t xml:space="preserve">CARRT A CAMPECHE KM 2 50                                                                                                                                                                   </t>
  </si>
  <si>
    <t>P93402020060002</t>
  </si>
  <si>
    <t xml:space="preserve">  FUNDACION STAND BY ME                                                 </t>
  </si>
  <si>
    <t xml:space="preserve">CL 5 CR 3 18                                                                                                                                                                               </t>
  </si>
  <si>
    <t xml:space="preserve">C 5                                                         </t>
  </si>
  <si>
    <t>P11102019060062</t>
  </si>
  <si>
    <t xml:space="preserve">LA PLAYA DEFINITIVO VILLAS DE MARBELLA                                  </t>
  </si>
  <si>
    <t xml:space="preserve">VILLA DE MARBELLA                                           </t>
  </si>
  <si>
    <t>P12202019010003</t>
  </si>
  <si>
    <t xml:space="preserve">DISTRITAL VALORCON CIUDADELA                                            </t>
  </si>
  <si>
    <t xml:space="preserve">CL 6 CR 61-100 MANZANA A 38                                 </t>
  </si>
  <si>
    <t>P11702020070064</t>
  </si>
  <si>
    <t xml:space="preserve">OSCAR ENRIQUE ORTIZ                                                     </t>
  </si>
  <si>
    <t xml:space="preserve">CR 1J 48 14 BLOQ  88 P1 APTO  102                                                                                                                                                          </t>
  </si>
  <si>
    <t>P75412017090052</t>
  </si>
  <si>
    <t xml:space="preserve">FINCA EL ENCANTO REINEMER LLACH CARLOS ENRIQUE                          </t>
  </si>
  <si>
    <t xml:space="preserve">NIC VEC 6642315                                             </t>
  </si>
  <si>
    <t>P11102020110074</t>
  </si>
  <si>
    <t xml:space="preserve">OFFICE G79 HOME                                                         </t>
  </si>
  <si>
    <t xml:space="preserve">DEFINITIVO G79 HOME                                         </t>
  </si>
  <si>
    <t>P77512019070006</t>
  </si>
  <si>
    <t xml:space="preserve">DOLMEN AP ILUMINACION PALOMINO                                          </t>
  </si>
  <si>
    <t>P95302016030006</t>
  </si>
  <si>
    <t xml:space="preserve">DIANA LOTE VILLA                                                        </t>
  </si>
  <si>
    <t>P95202018030024</t>
  </si>
  <si>
    <t xml:space="preserve">9007940216 CONSORCIO DE DISEÑOS COSTERA NIT                             </t>
  </si>
  <si>
    <t xml:space="preserve">PESAJE                                                      </t>
  </si>
  <si>
    <t xml:space="preserve">  UNIVERSIDAD DEL NORTE                                                 </t>
  </si>
  <si>
    <t xml:space="preserve">SEDE 1                                                      </t>
  </si>
  <si>
    <t>P11102017070123</t>
  </si>
  <si>
    <t xml:space="preserve">  EDIFICIO MULTIFAMILI TITAN 58                                         </t>
  </si>
  <si>
    <t xml:space="preserve">CRA 53 76 239=CLL 58 38 74                                  </t>
  </si>
  <si>
    <t>P11102018110116</t>
  </si>
  <si>
    <t xml:space="preserve">BODEGA 2 YESOS &amp; CAOLINES DEL CARIBE                                    </t>
  </si>
  <si>
    <t xml:space="preserve">=CLL 5A 51 107                                              </t>
  </si>
  <si>
    <t>P12102020030015</t>
  </si>
  <si>
    <t>P11802018020093</t>
  </si>
  <si>
    <t xml:space="preserve">HORIZONTE - DIAZGRANADOS LOZAN PROVISIONAL URBANIZACION                 </t>
  </si>
  <si>
    <t>P75412020080014</t>
  </si>
  <si>
    <t xml:space="preserve">CEMENTERIO MUNICIPAL SABANAGRANDE                                       </t>
  </si>
  <si>
    <t>P95102019010001</t>
  </si>
  <si>
    <t xml:space="preserve">ROMMY MONSALVE TIENDA MERCADERIA JUSTO Y BUENO                          </t>
  </si>
  <si>
    <t xml:space="preserve">CR 27 85 89               LOC     1                                                                                                                                                        </t>
  </si>
  <si>
    <t xml:space="preserve">CRA 14 43A 02 LC 1 PI 1                                     </t>
  </si>
  <si>
    <t>P34102019120095</t>
  </si>
  <si>
    <t xml:space="preserve">EDOLIA MANCILLA CARBAJAL                                                </t>
  </si>
  <si>
    <t xml:space="preserve">PORTALES DE LA AVENIDA                                      </t>
  </si>
  <si>
    <t>P11502019110011</t>
  </si>
  <si>
    <t xml:space="preserve">DE BARRANQUILLA SOCIEDA DE  ACUEDUCT ANTARILLADO Y ASEO                 </t>
  </si>
  <si>
    <t xml:space="preserve">7550909 3213767014    </t>
  </si>
  <si>
    <t xml:space="preserve">CR 10 2 9                                                                                                                                                                                  </t>
  </si>
  <si>
    <t xml:space="preserve">CR 54  59Y64 PARQUE FUNDAD                                  </t>
  </si>
  <si>
    <t>P95102020090001</t>
  </si>
  <si>
    <t xml:space="preserve">  PARQUE INDUSTRIAL CARIBE VERDE                                        </t>
  </si>
  <si>
    <t>P75422020040003</t>
  </si>
  <si>
    <t xml:space="preserve">CENTR DE ADULTO MAYOR                                       </t>
  </si>
  <si>
    <t>P11102019050043</t>
  </si>
  <si>
    <t>P11102017030057</t>
  </si>
  <si>
    <t xml:space="preserve">IGANCIO BLANCO                                                          </t>
  </si>
  <si>
    <t xml:space="preserve">CR 58 72 133 BLOQ 1   P 1  APTO 02                                                                                                                                                         </t>
  </si>
  <si>
    <t>E11102013120001</t>
  </si>
  <si>
    <t xml:space="preserve">DEL JUGUETE FERIA                                                       </t>
  </si>
  <si>
    <t xml:space="preserve">FERIA DEL JUGUETE FRTE STERIO UNIVERSAL                     </t>
  </si>
  <si>
    <t>P11102020030034</t>
  </si>
  <si>
    <t xml:space="preserve">JOSEFA VISBAL                                                           </t>
  </si>
  <si>
    <t>P11102020020109</t>
  </si>
  <si>
    <t xml:space="preserve">  OBRA DILUGANO                                                         </t>
  </si>
  <si>
    <t xml:space="preserve">CRA 53 76 239=CRA 58 79 121                                 </t>
  </si>
  <si>
    <t>P75422018120010</t>
  </si>
  <si>
    <t xml:space="preserve">JORGE CHAMS CURE                                                        </t>
  </si>
  <si>
    <t xml:space="preserve">FINCA CAÑAGUATAL                                            </t>
  </si>
  <si>
    <t>P34702019010012</t>
  </si>
  <si>
    <t xml:space="preserve">  MUNICIPIO DE PLATO                                                    </t>
  </si>
  <si>
    <t>P11502019030002</t>
  </si>
  <si>
    <t xml:space="preserve">  CONJUNTO CAMPESTRE VILLAS DE FONTEPEDRA                               </t>
  </si>
  <si>
    <t>P34102019090121</t>
  </si>
  <si>
    <t>P93502020020001</t>
  </si>
  <si>
    <t xml:space="preserve">DISTRACOM S.A. EDS SITIONUEVO                                           </t>
  </si>
  <si>
    <t xml:space="preserve">STN001 VILLAPALERMO                                         </t>
  </si>
  <si>
    <t>P11102020100005</t>
  </si>
  <si>
    <t xml:space="preserve">EL RUBI SUBNORMAL                                                       </t>
  </si>
  <si>
    <t xml:space="preserve">ENTRE LA CL 84 CR 36 ESQUINA                                </t>
  </si>
  <si>
    <t>P95102020050005</t>
  </si>
  <si>
    <t>P34102020110009</t>
  </si>
  <si>
    <t xml:space="preserve">SAN LORENZO ETAPA 4 CONJUNTO RESIDENCAL                                 </t>
  </si>
  <si>
    <t xml:space="preserve">CONJ RES SAN LORENZO 1                                      </t>
  </si>
  <si>
    <t>P34102020010060</t>
  </si>
  <si>
    <t xml:space="preserve">CARLOS ALBERTO PEROZO PEREZ                                             </t>
  </si>
  <si>
    <t xml:space="preserve">C 26 2 95                                                   </t>
  </si>
  <si>
    <t>P11102020110057</t>
  </si>
  <si>
    <t xml:space="preserve">EDGAR CAMELO RUEDA                                                      </t>
  </si>
  <si>
    <t xml:space="preserve">CL 55 26 6          P 1  APTO 01                                                                                                                                                           </t>
  </si>
  <si>
    <t>P12102020110027</t>
  </si>
  <si>
    <t xml:space="preserve">CL 7 3 63               LOC     1                                                                                                                                                          </t>
  </si>
  <si>
    <t xml:space="preserve">LOCAL 1                                                     </t>
  </si>
  <si>
    <t>P11702020050018</t>
  </si>
  <si>
    <t xml:space="preserve">  PROVISIONAL CAOBA                                                     </t>
  </si>
  <si>
    <t xml:space="preserve">PROVISIONAL CAOBA                                           </t>
  </si>
  <si>
    <t>P11502020030016</t>
  </si>
  <si>
    <t xml:space="preserve">  EDS VILLA CAMPESTRE                                                   </t>
  </si>
  <si>
    <t>P34102020080028</t>
  </si>
  <si>
    <t xml:space="preserve">ROBERTO ENRIQUE MENDOZA VASQUEZ                                         </t>
  </si>
  <si>
    <t xml:space="preserve">CL 24 26B 4                                                                                                                                                                                </t>
  </si>
  <si>
    <t xml:space="preserve">CALLE 29 26C -04   VILLA DEL RIO                            </t>
  </si>
  <si>
    <t>P93402020100011</t>
  </si>
  <si>
    <t xml:space="preserve">DILAR RODRIGUEZ MARIN BMT TALLER HIDRICO                                </t>
  </si>
  <si>
    <t>P34102020090021</t>
  </si>
  <si>
    <t xml:space="preserve">GUSTAVO RAFAEL RIOS VIVES                                               </t>
  </si>
  <si>
    <t xml:space="preserve">VEREDA JAMONACAL                                            </t>
  </si>
  <si>
    <t>P93322020040002</t>
  </si>
  <si>
    <t xml:space="preserve">MUNICIPIO DE MAICAO ELECTRIFICACION BARR SANTA ISABEL                   </t>
  </si>
  <si>
    <t>P11802020050009</t>
  </si>
  <si>
    <t>P11502019100003</t>
  </si>
  <si>
    <t xml:space="preserve">  PROVISIONAL ESMERALD PLACE                                            </t>
  </si>
  <si>
    <t xml:space="preserve">3173704367 3007435343 </t>
  </si>
  <si>
    <t xml:space="preserve">PROVISIONAL OBRA ESMERALD PLACE                             </t>
  </si>
  <si>
    <t>P11102019030097</t>
  </si>
  <si>
    <t xml:space="preserve">  DITAR S.A.                                                            </t>
  </si>
  <si>
    <t xml:space="preserve">CRA 53 76 239=CLL 44 44 53                                  </t>
  </si>
  <si>
    <t>P11702017040033</t>
  </si>
  <si>
    <t xml:space="preserve">CAMBEL GRUPO EMPRESARIAL                                                </t>
  </si>
  <si>
    <t>P11102020020045</t>
  </si>
  <si>
    <t xml:space="preserve">CARIDAD PATRICIA ALVAREZ OSPINO                                         </t>
  </si>
  <si>
    <t>P12102020090027</t>
  </si>
  <si>
    <t xml:space="preserve">ANDRES DE LOS REYES                                                     </t>
  </si>
  <si>
    <t xml:space="preserve">=CRA 23 26 23                                               </t>
  </si>
  <si>
    <t>P11802013060029</t>
  </si>
  <si>
    <t>P34102019040051</t>
  </si>
  <si>
    <t xml:space="preserve">JOSE MANUEL RODRIGUEZ                                                   </t>
  </si>
  <si>
    <t>P12102020110042</t>
  </si>
  <si>
    <t xml:space="preserve">URBANIZACION CASA GRANDE ETAPA 2                                        </t>
  </si>
  <si>
    <t xml:space="preserve">URB CASA GRANDE                                             </t>
  </si>
  <si>
    <t>P95302013110006</t>
  </si>
  <si>
    <t xml:space="preserve">SAN PABLO 2 UNION TEMPORAL VILLA DE                                     </t>
  </si>
  <si>
    <t xml:space="preserve">URBANIZACION VILLA SAN PABLO                                </t>
  </si>
  <si>
    <t>P93322018040012</t>
  </si>
  <si>
    <t xml:space="preserve">SIMALUNCIRA USHULU ELECTRIFICACION RURAL VDA ALTO PINO                  </t>
  </si>
  <si>
    <t>P75412020090002</t>
  </si>
  <si>
    <t xml:space="preserve">PALMAR DE VARELA EBAR                                                   </t>
  </si>
  <si>
    <t xml:space="preserve">EBAR                                                        </t>
  </si>
  <si>
    <t>P11802019080064</t>
  </si>
  <si>
    <t xml:space="preserve">  SEVILLA VILLA LAS MORAS2                                              </t>
  </si>
  <si>
    <t xml:space="preserve">VILLA LAS MORAS II                                          </t>
  </si>
  <si>
    <t>P11102019020104</t>
  </si>
  <si>
    <t xml:space="preserve">  ALAMEDA DEL RIO                                                       </t>
  </si>
  <si>
    <t>P93302020020019</t>
  </si>
  <si>
    <t xml:space="preserve">BREYLER QUINTO SUAREZ                                                   </t>
  </si>
  <si>
    <t xml:space="preserve">PESQUERA GUAJIROS MAR                                       </t>
  </si>
  <si>
    <t>P34102020050017</t>
  </si>
  <si>
    <t xml:space="preserve">RETRANQUEO PROV PUENTE CRA 4 RUTA DEL SOL II                            </t>
  </si>
  <si>
    <t xml:space="preserve">PUENTE DE MI GUAJIRA - BOMBA ARCAS                          </t>
  </si>
  <si>
    <t>P34302020080001</t>
  </si>
  <si>
    <t xml:space="preserve">MAGDALENA 039 CONSORCIO MECO                                            </t>
  </si>
  <si>
    <t xml:space="preserve">ESTACION DE POLICIA                                         </t>
  </si>
  <si>
    <t>P75422018030007</t>
  </si>
  <si>
    <t xml:space="preserve">GIOVANI REALES VASQUEZ                                                  </t>
  </si>
  <si>
    <t xml:space="preserve">3116520271 353582839  </t>
  </si>
  <si>
    <t xml:space="preserve">FINCA LA RENOVACION                                         </t>
  </si>
  <si>
    <t>P11102019110064</t>
  </si>
  <si>
    <t xml:space="preserve">BELEN IGLESIA BAUTISTA                                                  </t>
  </si>
  <si>
    <t xml:space="preserve">3535064 3604051       </t>
  </si>
  <si>
    <t xml:space="preserve">CR 66 74 123                                                                                                                                                                               </t>
  </si>
  <si>
    <t>P75412019090033</t>
  </si>
  <si>
    <t xml:space="preserve">SGRANDE PROVISIONAL ARGOS                                               </t>
  </si>
  <si>
    <t xml:space="preserve">CRT ENTRE MALAMBO Y SNGDE                                   </t>
  </si>
  <si>
    <t>P34702019030006</t>
  </si>
  <si>
    <t xml:space="preserve">CL 10 16 7                                                                                                                                                                                 </t>
  </si>
  <si>
    <t>P93322020100007</t>
  </si>
  <si>
    <t xml:space="preserve">MANAURE AP DEL ANILLO VIAL                                              </t>
  </si>
  <si>
    <t>P34302020070001</t>
  </si>
  <si>
    <t xml:space="preserve">  HOSPITAL SAN CRISTOBAL E.S.E.                                         </t>
  </si>
  <si>
    <t xml:space="preserve">HOSPITAL SAN CRISTOBAL                                      </t>
  </si>
  <si>
    <t>P34102019070129</t>
  </si>
  <si>
    <t xml:space="preserve">SOSTENES RAFAEL ROYERO ACOSTA                                           </t>
  </si>
  <si>
    <t xml:space="preserve">CR 9                                                        </t>
  </si>
  <si>
    <t>P11102015060070</t>
  </si>
  <si>
    <t xml:space="preserve">PAOLA DURAN FUNDACION INTERNANCI FIDEC                                  </t>
  </si>
  <si>
    <t>P11502019010010</t>
  </si>
  <si>
    <t xml:space="preserve">  CONSORCIO DESARROLLO ESCOLAR                                          </t>
  </si>
  <si>
    <t xml:space="preserve">PROVISIONAL ESCUELA SAN JOSE                                </t>
  </si>
  <si>
    <t xml:space="preserve">MP000074                      </t>
  </si>
  <si>
    <t>P93402020110004</t>
  </si>
  <si>
    <t xml:space="preserve">BANANERA DE EXPORTACION BANEX S.A.                                      </t>
  </si>
  <si>
    <t xml:space="preserve">CL PRINCIPAL CR 3 806                                                                                                                                                                      </t>
  </si>
  <si>
    <t xml:space="preserve">OFICINA 701                                                 </t>
  </si>
  <si>
    <t>P34102020020064</t>
  </si>
  <si>
    <t xml:space="preserve">MILADIS GALLARDO PEREZ                                                  </t>
  </si>
  <si>
    <t>P33402020100003</t>
  </si>
  <si>
    <t xml:space="preserve">FINCA FINCA RAMON LAGO                                                  </t>
  </si>
  <si>
    <t>P34302020110010</t>
  </si>
  <si>
    <t xml:space="preserve">CANCHA DE FUTBOL MUNICIPIO PÚEBLO VIEJO BMT                             </t>
  </si>
  <si>
    <t xml:space="preserve">NIC 3847398                                                 </t>
  </si>
  <si>
    <t>P34702018110009</t>
  </si>
  <si>
    <t xml:space="preserve">INFANTIL MUNICIPIO PLATO CENTRO DE DESARROLLO                           </t>
  </si>
  <si>
    <t xml:space="preserve">CENTRO DE DESARROLLO INFANTIL                               </t>
  </si>
  <si>
    <t>P75412019070021</t>
  </si>
  <si>
    <t xml:space="preserve">GLORIA VILLARREAL CONJ CAMPESTRE LAS TRES PERLAS                        </t>
  </si>
  <si>
    <t>P11102019050098</t>
  </si>
  <si>
    <t xml:space="preserve">85 S.A.S PARAISO                                                        </t>
  </si>
  <si>
    <t>P12102018090044</t>
  </si>
  <si>
    <t xml:space="preserve">GRANDE URB CASA                                                         </t>
  </si>
  <si>
    <t xml:space="preserve">LOTE EL TUBIO                                               </t>
  </si>
  <si>
    <t>P11102020030016</t>
  </si>
  <si>
    <t xml:space="preserve">CONSTRUCCIONES S,EN,C BELLAGIO                                          </t>
  </si>
  <si>
    <t xml:space="preserve">CL 85 42D 164                                                                                                                                                                              </t>
  </si>
  <si>
    <t xml:space="preserve">=CLL 85 42D 164                                             </t>
  </si>
  <si>
    <t>P11502020030010</t>
  </si>
  <si>
    <t xml:space="preserve">LUZ MERY PEDRAZA PACHECO                                                </t>
  </si>
  <si>
    <t xml:space="preserve">CL 133 53 57                                                                                                                                                                               </t>
  </si>
  <si>
    <t xml:space="preserve">=CLL 90 42B1 67                                             </t>
  </si>
  <si>
    <t>P12202016110005</t>
  </si>
  <si>
    <t xml:space="preserve">VALORCON S.A CIUDADELA DISTRITAL CALLE 5                                </t>
  </si>
  <si>
    <t xml:space="preserve">URB VILLA OLIMPICA SECTOR A MZ A8 - A9                      </t>
  </si>
  <si>
    <t>P11502020060014</t>
  </si>
  <si>
    <t xml:space="preserve">PUERTO COLOMBIA EMPRESA SOCIAL DEL ESTADO LOCAL DE                      </t>
  </si>
  <si>
    <t xml:space="preserve">CL 2 3 13                                                                                                                                                                                  </t>
  </si>
  <si>
    <t xml:space="preserve">=CLL 2B 3 13                                                </t>
  </si>
  <si>
    <t>P75522015090001</t>
  </si>
  <si>
    <t xml:space="preserve">ETAPA 2 RETRANQUEO PUENTE PUMAREJO                                      </t>
  </si>
  <si>
    <t xml:space="preserve">KR 10B SALID PTE PUMAREJO= CRA 10B SALID PTE PUMAREJO       </t>
  </si>
  <si>
    <t>P11702020050012</t>
  </si>
  <si>
    <t xml:space="preserve">  PLAZA DORADA                                                          </t>
  </si>
  <si>
    <t xml:space="preserve">PLAZA DORADA                                                </t>
  </si>
  <si>
    <t>P11702019040053</t>
  </si>
  <si>
    <t xml:space="preserve">JESUS GERARDO PALLARES SALAZAR                                          </t>
  </si>
  <si>
    <t xml:space="preserve">=CLL 38 20 67                                               </t>
  </si>
  <si>
    <t>P93502017060001</t>
  </si>
  <si>
    <t xml:space="preserve">MAMBO BODEGA INDUSTRIALES                                               </t>
  </si>
  <si>
    <t xml:space="preserve">BODEGA MAMBO                                                </t>
  </si>
  <si>
    <t>P93422019050010</t>
  </si>
  <si>
    <t>P11502020050002</t>
  </si>
  <si>
    <t xml:space="preserve">  ALTOS DE MONTICELO SALGAR                                             </t>
  </si>
  <si>
    <t xml:space="preserve">ALTOS DE MONTICELO                                          </t>
  </si>
  <si>
    <t>P34102020050013</t>
  </si>
  <si>
    <t xml:space="preserve">GESTION Y ORGANIZACION G Y O S A S                                      </t>
  </si>
  <si>
    <t xml:space="preserve">CRA 21  NO.10 A-95                                          </t>
  </si>
  <si>
    <t>P77512020090001</t>
  </si>
  <si>
    <t xml:space="preserve">RIOHACHA CABAÑAS CRISTO REY                                             </t>
  </si>
  <si>
    <t xml:space="preserve">CR 7E CL 62                                                 </t>
  </si>
  <si>
    <t>P93432018030001</t>
  </si>
  <si>
    <t>P95212020080004</t>
  </si>
  <si>
    <t xml:space="preserve">DIANA DE LA ROSA FINCA EL SILENCIO                                      </t>
  </si>
  <si>
    <t>P95102014090074</t>
  </si>
  <si>
    <t xml:space="preserve">O.C. B/quilla Sur   </t>
  </si>
  <si>
    <t xml:space="preserve">SOLEDAD PROV.   DE OBRA PARQUE DE BOLIVAR                               </t>
  </si>
  <si>
    <t>P11102017090111</t>
  </si>
  <si>
    <t xml:space="preserve">BIGA VIGA TIENDA ARA CHIQUIQUIRA                                        </t>
  </si>
  <si>
    <t xml:space="preserve">MUEBLES JAMAR                                               </t>
  </si>
  <si>
    <t>P11102020100071</t>
  </si>
  <si>
    <t xml:space="preserve">BRANDYYS &amp; CIA S EN C INVERSIONES                                       </t>
  </si>
  <si>
    <t xml:space="preserve">CL 74 44 29 BLOQ 1   P 1  APTO 01                                                                                                                                                          </t>
  </si>
  <si>
    <t>P11102020050022</t>
  </si>
  <si>
    <t xml:space="preserve">ALKARAWI S.A CONSTRUCTORA                                               </t>
  </si>
  <si>
    <t xml:space="preserve">CL 91 50 126                                                                                                                                                                               </t>
  </si>
  <si>
    <t>P11502020070004</t>
  </si>
  <si>
    <t xml:space="preserve">  PROVISIONAL CASA VICTOR DIAZ DAZA                                     </t>
  </si>
  <si>
    <t xml:space="preserve">PROVISIONAL CASA VICTOR DIAZ LOTE 10 G23                    </t>
  </si>
  <si>
    <t>P77512020070002</t>
  </si>
  <si>
    <t xml:space="preserve">SAMUEL LARSON                                                           </t>
  </si>
  <si>
    <t xml:space="preserve">HOSPEDAJE                                                   </t>
  </si>
  <si>
    <t>P34102020090019</t>
  </si>
  <si>
    <t xml:space="preserve">IDALIDES DE PALACIO                                                     </t>
  </si>
  <si>
    <t xml:space="preserve">CR 35 10A 49               APTO   01                                                                                                                                                       </t>
  </si>
  <si>
    <t>P33102017070046</t>
  </si>
  <si>
    <t>P12102020080044</t>
  </si>
  <si>
    <t xml:space="preserve">OLGA GRANADOS SALAS FINCA DOÑA OLGA                                     </t>
  </si>
  <si>
    <t xml:space="preserve">FINCA DOÑA OLGA                                             </t>
  </si>
  <si>
    <t>P75412019110004</t>
  </si>
  <si>
    <t xml:space="preserve">PALMAR DE VARELA CONCESION MONTES DE MARIA                              </t>
  </si>
  <si>
    <t>P93402019090006</t>
  </si>
  <si>
    <t xml:space="preserve">CL PRINCIPAL CR 3 251                                                                                                                                                                      </t>
  </si>
  <si>
    <t>P33402019100005</t>
  </si>
  <si>
    <t xml:space="preserve">MUNICIPIO DE URUMITA PARQUE BARRIO 16 DE ABRIL                          </t>
  </si>
  <si>
    <t xml:space="preserve">PROV ALUMB NAVIDEÑO                                         </t>
  </si>
  <si>
    <t>P75512020050006</t>
  </si>
  <si>
    <t>P95102019110010</t>
  </si>
  <si>
    <t xml:space="preserve">BOLIVAR PUERTO TAMBORA CONSTRUCTORA                                     </t>
  </si>
  <si>
    <t>P34102018050035</t>
  </si>
  <si>
    <t>P75412018020008</t>
  </si>
  <si>
    <t>P95212018080003</t>
  </si>
  <si>
    <t>P11102018070108</t>
  </si>
  <si>
    <t xml:space="preserve">CASA 55 LOCALES COMERCIAL                                               </t>
  </si>
  <si>
    <t>P95202017090022</t>
  </si>
  <si>
    <t xml:space="preserve">FINCA BIOVINE VILLAFAÑE GOMEZ ALEXIS                                    </t>
  </si>
  <si>
    <t xml:space="preserve">NIC VEC 7785192                                             </t>
  </si>
  <si>
    <t>P11502019100021</t>
  </si>
  <si>
    <t xml:space="preserve">  CONJUNTO RESIDENCIAL NOVATERRA                                        </t>
  </si>
  <si>
    <t xml:space="preserve">RINCON RUEDA GUSTAVO                                        </t>
  </si>
  <si>
    <t>P11702019090054</t>
  </si>
  <si>
    <t xml:space="preserve">TIGO COLOMBIA MONOPOLO LITOPLAS BAR0762                                 </t>
  </si>
  <si>
    <t xml:space="preserve">LITOPLAS                                                    </t>
  </si>
  <si>
    <t>P12102016060047</t>
  </si>
  <si>
    <t xml:space="preserve">LOS ANGELES CENTRO COMERCIAL                                            </t>
  </si>
  <si>
    <t xml:space="preserve">CT 06024 MT 07145                                           </t>
  </si>
  <si>
    <t>P93402019010001</t>
  </si>
  <si>
    <t xml:space="preserve">EDUARDO RAFAEL BOLAÑO FERGUSSON                                         </t>
  </si>
  <si>
    <t xml:space="preserve">LOTE LAS CECILIAS HOY SAN JORGE                             </t>
  </si>
  <si>
    <t>P34102019080093</t>
  </si>
  <si>
    <t xml:space="preserve">RACIRA ELENA BUSTAMANTE POLO                                            </t>
  </si>
  <si>
    <t xml:space="preserve">CARRT VIA A MINCA KM 1 3          P                                                                                                                                                        </t>
  </si>
  <si>
    <t>CASERIO FRNETE AL CLUB CAMPESTRE KM 3 LOCALIDAD QUEBRADA JAP</t>
  </si>
  <si>
    <t>P34402019030011</t>
  </si>
  <si>
    <t xml:space="preserve">URBANIZACION ANGELA MARIA                                               </t>
  </si>
  <si>
    <t xml:space="preserve">CALLE 1 CRA 1                                               </t>
  </si>
  <si>
    <t>P75412017110032</t>
  </si>
  <si>
    <t xml:space="preserve">RESIDUALES BOHORQUEZ ESTACION DE BOMBEO DE AGUAS                        </t>
  </si>
  <si>
    <t xml:space="preserve">=CLL 4 3 87                                                 </t>
  </si>
  <si>
    <t>P12102019050032</t>
  </si>
  <si>
    <t xml:space="preserve">ELIANE J. PEREIRA CHINCHILLA FINCA DIVIDENCIA                           </t>
  </si>
  <si>
    <t xml:space="preserve">FINCA DIVIDENCIA                                            </t>
  </si>
  <si>
    <t>P12202019090001</t>
  </si>
  <si>
    <t xml:space="preserve">VILLAS DE TORCOROMA BARANOA                                             </t>
  </si>
  <si>
    <t xml:space="preserve">VILLAS DE TORCOROMA                                         </t>
  </si>
  <si>
    <t>P93322019010020</t>
  </si>
  <si>
    <t xml:space="preserve">JIETKA WAYUU UNION TEMPORAL MANAURE                                     </t>
  </si>
  <si>
    <t xml:space="preserve">CIUDADELA JIETKA WAYUU                                      </t>
  </si>
  <si>
    <t>P93402017120001</t>
  </si>
  <si>
    <t xml:space="preserve">JAINEN GUTIERREZ REDONDO BMT FCA JAINER                                 </t>
  </si>
  <si>
    <t xml:space="preserve">EDIFICIO GREEN TOWER                                        </t>
  </si>
  <si>
    <t>P34102020060038</t>
  </si>
  <si>
    <t xml:space="preserve">CP SAS SERVIMETAL                                                       </t>
  </si>
  <si>
    <t xml:space="preserve">VILLA BETEL                                                 </t>
  </si>
  <si>
    <t>P34302020110005</t>
  </si>
  <si>
    <t xml:space="preserve">LUCAS PROVINCIALI                                                       </t>
  </si>
  <si>
    <t>P75412020110002</t>
  </si>
  <si>
    <t xml:space="preserve">SABANAGRANDE PISCICOLA-                                                 </t>
  </si>
  <si>
    <t>P11802017030029</t>
  </si>
  <si>
    <t xml:space="preserve">CR 15E 32B 1                                                                                                                                                                               </t>
  </si>
  <si>
    <t>P12102020080028</t>
  </si>
  <si>
    <t>P11802019050027</t>
  </si>
  <si>
    <t xml:space="preserve">  LOCAL NO. 5 URB ALTOS DE LOS NOGALES                                  </t>
  </si>
  <si>
    <t>P12102017030020</t>
  </si>
  <si>
    <t xml:space="preserve">URBANIZACION VILLA CAROLINA POLONUEVO                                   </t>
  </si>
  <si>
    <t xml:space="preserve">VILLA CAROLINA                                              </t>
  </si>
  <si>
    <t>P11802019050052</t>
  </si>
  <si>
    <t>P93302020100019</t>
  </si>
  <si>
    <t xml:space="preserve">JOSE MARIA AMAYA MENGUAL                                                </t>
  </si>
  <si>
    <t xml:space="preserve">JOSE MARIA AMAYA                                            </t>
  </si>
  <si>
    <t>P93322020100014</t>
  </si>
  <si>
    <t xml:space="preserve">MAICAO PARQUEADERO WARRI                                                </t>
  </si>
  <si>
    <t xml:space="preserve">CR 42 CL 10-1                                               </t>
  </si>
  <si>
    <t>P12102020110052</t>
  </si>
  <si>
    <t xml:space="preserve">LAS LOMAS CAMPOMAR                                                      </t>
  </si>
  <si>
    <t xml:space="preserve">LAS LOMAS CAMPOMAR                                          </t>
  </si>
  <si>
    <t>P11702017080130</t>
  </si>
  <si>
    <t>P11702019100020</t>
  </si>
  <si>
    <t xml:space="preserve">BARRANQUILLA ASOCIACION LA IGLESIA EN                                   </t>
  </si>
  <si>
    <t xml:space="preserve">CL 93 15SUR 176                                                                                                                                                                            </t>
  </si>
  <si>
    <t xml:space="preserve">CL 93 # 15 SUR  - 176                                       </t>
  </si>
  <si>
    <t>P12102020100012</t>
  </si>
  <si>
    <t xml:space="preserve">MAICOL J MEJIA DE LA ROSA                                               </t>
  </si>
  <si>
    <t xml:space="preserve">FINCA ABAJO                                                 </t>
  </si>
  <si>
    <t>P93312020070003</t>
  </si>
  <si>
    <t xml:space="preserve">YURIKA OSPINO JIMENEZ                                                   </t>
  </si>
  <si>
    <t xml:space="preserve">FINCA GUAYACANAL                                            </t>
  </si>
  <si>
    <t>P11802016060082</t>
  </si>
  <si>
    <t>P11102018030087</t>
  </si>
  <si>
    <t xml:space="preserve">  CONSORCIO BQUILLA PATINODROMO                                         </t>
  </si>
  <si>
    <t xml:space="preserve">EL PATINODROMO                                              </t>
  </si>
  <si>
    <t>P11502019120033</t>
  </si>
  <si>
    <t xml:space="preserve">  MANUEL LUNA GARCIA                                                    </t>
  </si>
  <si>
    <t xml:space="preserve">PROVISIONAL MANUEL LUNA                                     </t>
  </si>
  <si>
    <t>P11102020100044</t>
  </si>
  <si>
    <t xml:space="preserve">CLINICA BAUTISTA ASOCIACION                                             </t>
  </si>
  <si>
    <t xml:space="preserve">CL 71 38 97                                                                                                                                                                                </t>
  </si>
  <si>
    <t xml:space="preserve">=CLL 71 38 97                                               </t>
  </si>
  <si>
    <t>P11802020030102</t>
  </si>
  <si>
    <t>P11802020100033</t>
  </si>
  <si>
    <t xml:space="preserve">WILINTON CONTRERAS ROJAS                                                </t>
  </si>
  <si>
    <t xml:space="preserve">CR 26 25 37                                                                                                                                                                                </t>
  </si>
  <si>
    <t xml:space="preserve">=CRA 26 25 37                                               </t>
  </si>
  <si>
    <t>P33302018040014</t>
  </si>
  <si>
    <t xml:space="preserve">JAWEY ELECTRIFICACION RURAL VDA                                         </t>
  </si>
  <si>
    <t>P95102020070003</t>
  </si>
  <si>
    <t xml:space="preserve">CTRO ESCANOGRAFIA VALENCIA SALAZAR DARIO                                </t>
  </si>
  <si>
    <t xml:space="preserve">CR 6B 75B 60                                                                                                                                                                               </t>
  </si>
  <si>
    <t xml:space="preserve">CRA 6B # 75B-60                                             </t>
  </si>
  <si>
    <t>P34102019010108</t>
  </si>
  <si>
    <t xml:space="preserve">SOLTERRA PRALAC S.A.S CENTRO COMERCIAL                                  </t>
  </si>
  <si>
    <t xml:space="preserve">3017954718 3174045480 </t>
  </si>
  <si>
    <t>P11702019030088</t>
  </si>
  <si>
    <t xml:space="preserve">EL VALLE TIENDA ARA                                                     </t>
  </si>
  <si>
    <t>P33402020100019</t>
  </si>
  <si>
    <t xml:space="preserve">MARTHA AGUIRRE CUADRADO                                                 </t>
  </si>
  <si>
    <t xml:space="preserve">RANCHO VANNA                                                </t>
  </si>
  <si>
    <t>P11102020110115</t>
  </si>
  <si>
    <t xml:space="preserve">COCO EDIFICIO                                                           </t>
  </si>
  <si>
    <t xml:space="preserve">CRA 53 76 239=CRA 68 78 37                                  </t>
  </si>
  <si>
    <t>P75422019010004</t>
  </si>
  <si>
    <t xml:space="preserve">  PARQUE ESTADIO LURUACO                                                </t>
  </si>
  <si>
    <t>P11702019120101</t>
  </si>
  <si>
    <t>P11102020030101</t>
  </si>
  <si>
    <t xml:space="preserve">ETAPA 3 SKY 96 APARTAMENTOS TORRE 3                                     </t>
  </si>
  <si>
    <t xml:space="preserve">ETAPA 3 SKY 96 APTOS                                        </t>
  </si>
  <si>
    <t>P11102013090067</t>
  </si>
  <si>
    <t xml:space="preserve">  EDIFICIO MADRID                                                       </t>
  </si>
  <si>
    <t>P75412018040031</t>
  </si>
  <si>
    <t xml:space="preserve">  MUNICIPIO DE SANTO TOMAS                                              </t>
  </si>
  <si>
    <t xml:space="preserve">=CRA 11 2A 96                                               </t>
  </si>
  <si>
    <t>P75512020020006</t>
  </si>
  <si>
    <t xml:space="preserve">  CIC LAS GARDENIAS                                                     </t>
  </si>
  <si>
    <t>P11802017040036</t>
  </si>
  <si>
    <t xml:space="preserve">BMT LUIS ERNESTO SUAREZ MEZA                                            </t>
  </si>
  <si>
    <t xml:space="preserve">FINCA BMT LA BENDICION DE DIOS                              </t>
  </si>
  <si>
    <t>P11102019110006</t>
  </si>
  <si>
    <t>P11102018060020</t>
  </si>
  <si>
    <t xml:space="preserve">AREA COMUN INVERFIN CONSTRUCTOR EDF CHATEAU                             </t>
  </si>
  <si>
    <t xml:space="preserve">=CRA 59 96 06                                               </t>
  </si>
  <si>
    <t>P11102020010098</t>
  </si>
  <si>
    <t xml:space="preserve">  CENTRO COMERCIAL BARRIO ABAJO                                         </t>
  </si>
  <si>
    <t xml:space="preserve">=CLL 46 51 49                                               </t>
  </si>
  <si>
    <t>P11502020010031</t>
  </si>
  <si>
    <t xml:space="preserve">  VIVIENDA UNIFAMILIAR FAMILIA VISBAL                                   </t>
  </si>
  <si>
    <t xml:space="preserve">LOTE 3 CLUB LAGOS CAUJARAL                                  </t>
  </si>
  <si>
    <t>P93432020090019</t>
  </si>
  <si>
    <t xml:space="preserve">JORGE LINERO BMT                                                        </t>
  </si>
  <si>
    <t>P11102019110054</t>
  </si>
  <si>
    <t xml:space="preserve">  EDIFICIO RIVER                                                        </t>
  </si>
  <si>
    <t xml:space="preserve">EDIFICIO RIVER                                              </t>
  </si>
  <si>
    <t>P77912020110001</t>
  </si>
  <si>
    <t xml:space="preserve">CESAR MENDOZA CORTEZ BMT FCA LA ESPERANZA                               </t>
  </si>
  <si>
    <t xml:space="preserve">IF 34244753                                                 </t>
  </si>
  <si>
    <t>P93322020100045</t>
  </si>
  <si>
    <t xml:space="preserve">PARCELA HERNANDEZ YANILETH                                              </t>
  </si>
  <si>
    <t>P93322020030001</t>
  </si>
  <si>
    <t xml:space="preserve">MUNICIPIO DE MAICAO ALBERGUE VENEZOLANOS                                </t>
  </si>
  <si>
    <t>P11702018050062</t>
  </si>
  <si>
    <t>P34402020090016</t>
  </si>
  <si>
    <t xml:space="preserve">ALBA LUZ OROZCO CARRILO                                                 </t>
  </si>
  <si>
    <t>P11802017090097</t>
  </si>
  <si>
    <t xml:space="preserve">LUGOMAR INVERSIONES S.A EDS PUERTO MADERO                               </t>
  </si>
  <si>
    <t>P12102019030019</t>
  </si>
  <si>
    <t xml:space="preserve">LA PROSPERIDAD CENTRO EMPRESARIAL                                       </t>
  </si>
  <si>
    <t xml:space="preserve">CTRO EMP LA PROSPERIDAD                                     </t>
  </si>
  <si>
    <t>P75422019090004</t>
  </si>
  <si>
    <t xml:space="preserve">LUCHA HACIENDA LA                                                       </t>
  </si>
  <si>
    <t>P33402020090007</t>
  </si>
  <si>
    <t xml:space="preserve">URUMITA FINCA EFREN MENDOZA                                             </t>
  </si>
  <si>
    <t>P95302019100001</t>
  </si>
  <si>
    <t>P12202017080036</t>
  </si>
  <si>
    <t xml:space="preserve">S A VALORCON S A VALORCON Y CONTRATOS                                   </t>
  </si>
  <si>
    <t xml:space="preserve">PROVISIONAL BODEGA                                          </t>
  </si>
  <si>
    <t>P34402017030015</t>
  </si>
  <si>
    <t xml:space="preserve">15 DE DICIEMBRE CIUDAD JARDIN                                           </t>
  </si>
  <si>
    <t xml:space="preserve">SECTPR 15 DE DICIEMBRE                                      </t>
  </si>
  <si>
    <t>P11802020100048</t>
  </si>
  <si>
    <t xml:space="preserve">VIÑA DEL REY SUBNORMAL                                                  </t>
  </si>
  <si>
    <t>P11802019100095</t>
  </si>
  <si>
    <t xml:space="preserve">  RETRANQUEO CANCHA HIPODROMO                                           </t>
  </si>
  <si>
    <t xml:space="preserve">RETRANQUEO CANCHA HIPODROMO                                 </t>
  </si>
  <si>
    <t>P11702019060070</t>
  </si>
  <si>
    <t xml:space="preserve">CARLOS ENRIQUE FONTALVO AREVALO                                         </t>
  </si>
  <si>
    <t>P34402017030014</t>
  </si>
  <si>
    <t xml:space="preserve">REP 1 DE MAYO 6 DE ENERO                                                </t>
  </si>
  <si>
    <t xml:space="preserve">CL 13 CON CRA 25.                                           </t>
  </si>
  <si>
    <t>P95202020080019</t>
  </si>
  <si>
    <t>P11102020020025</t>
  </si>
  <si>
    <t xml:space="preserve">  ALMACEITES                                                            </t>
  </si>
  <si>
    <t xml:space="preserve">ALMACEITES                                                  </t>
  </si>
  <si>
    <t>P95302019110001</t>
  </si>
  <si>
    <t>P11102017080166</t>
  </si>
  <si>
    <t>P77532020100001</t>
  </si>
  <si>
    <t xml:space="preserve">ELKIN ESTREN DUARTE D                                                   </t>
  </si>
  <si>
    <t xml:space="preserve">CR 7F CL 10                                                 </t>
  </si>
  <si>
    <t>P33102020060001</t>
  </si>
  <si>
    <t xml:space="preserve">ROMAN OVALLE                                                            </t>
  </si>
  <si>
    <t xml:space="preserve">CRA 15 ENTRE CLL 22 Y 23                                    </t>
  </si>
  <si>
    <t>P34102019050070</t>
  </si>
  <si>
    <t xml:space="preserve">SAS CONCRETOS Y CONCRETOS                                               </t>
  </si>
  <si>
    <t xml:space="preserve">KM 18 1 AEROMAR                                             </t>
  </si>
  <si>
    <t>P11102020080026</t>
  </si>
  <si>
    <t>P11502020110024</t>
  </si>
  <si>
    <t xml:space="preserve">Alta sin facturar                                                               </t>
  </si>
  <si>
    <t xml:space="preserve">ALGUIS DANIUR VYSHNIAUSKAS GRAU                                         </t>
  </si>
  <si>
    <t xml:space="preserve">CL 1 CR 3 1                                                                                                                                                                                </t>
  </si>
  <si>
    <t xml:space="preserve">CASA 5 CONJUNTO NOVATERRA                                   </t>
  </si>
  <si>
    <t>P11102020030073</t>
  </si>
  <si>
    <t xml:space="preserve">  HELADOS MILKYS                                                        </t>
  </si>
  <si>
    <t>P93312020100008</t>
  </si>
  <si>
    <t xml:space="preserve">ALEX VILLAZON OVALLE FINCA RISARALDA                                    </t>
  </si>
  <si>
    <t>P11102018030115</t>
  </si>
  <si>
    <t xml:space="preserve">PLAZA CATALUÑA CENTRO COMERCIAL                                         </t>
  </si>
  <si>
    <t>P75422020080003</t>
  </si>
  <si>
    <t xml:space="preserve">GABRIELA P. HOYOS MILANES                                               </t>
  </si>
  <si>
    <t xml:space="preserve">FINCA HELENA                                                </t>
  </si>
  <si>
    <t>P11102016090159</t>
  </si>
  <si>
    <t>P12102019120011</t>
  </si>
  <si>
    <t xml:space="preserve">ATANASIO SEGUNDO OLMEDO PACHECO                                         </t>
  </si>
  <si>
    <t xml:space="preserve">CL 6 12A 27                                                                                                                                                                                </t>
  </si>
  <si>
    <t xml:space="preserve">=CLL 6 12A 27                                               </t>
  </si>
  <si>
    <t>P12202020110012</t>
  </si>
  <si>
    <t xml:space="preserve">SENA SEDE TECNOLOGICA DE BARANOA                                        </t>
  </si>
  <si>
    <t xml:space="preserve">SENA                                                        </t>
  </si>
  <si>
    <t>P11102020020119</t>
  </si>
  <si>
    <t xml:space="preserve">DEL RIO PROVISIONAL DE OBRA RUISEÑOR 1 ALAMEDA                          </t>
  </si>
  <si>
    <t>P11702018030024</t>
  </si>
  <si>
    <t xml:space="preserve">PUENTE PUMAREJO - PALERMO CONSORCIO SES-PUENTE ALUMBRADO PUBLICO        </t>
  </si>
  <si>
    <t>P77512020100006</t>
  </si>
  <si>
    <t xml:space="preserve">INES HENRIQUEZ JAYARIYU                                                 </t>
  </si>
  <si>
    <t xml:space="preserve">FCA INES HENRIQUE                                           </t>
  </si>
  <si>
    <t>P34102020080046</t>
  </si>
  <si>
    <t xml:space="preserve">TRINIDAD MIRANDA                                                        </t>
  </si>
  <si>
    <t xml:space="preserve">CR 16 4 58                                                                                                                                                                                 </t>
  </si>
  <si>
    <t>P11102013050001</t>
  </si>
  <si>
    <t xml:space="preserve">JARDIN BURBUJAS CONJUNTO RESIDENCIAL                                    </t>
  </si>
  <si>
    <t>P95302020060003</t>
  </si>
  <si>
    <t xml:space="preserve">  PROVISIONAL BODEGA JUAN MINA                                          </t>
  </si>
  <si>
    <t xml:space="preserve">PROVISIONAL BODEGA JUAN MINA                                </t>
  </si>
  <si>
    <t>P77522020100002</t>
  </si>
  <si>
    <t xml:space="preserve">DE AGUA RESGUARDO SAN FRANCISCO BOMBA                                   </t>
  </si>
  <si>
    <t xml:space="preserve">BOMBA DE AGUA RESGAURDO                                     </t>
  </si>
  <si>
    <t>P95202019110036</t>
  </si>
  <si>
    <t xml:space="preserve">CASA DE LA CULTURA MANATI                                               </t>
  </si>
  <si>
    <t xml:space="preserve">CASA DE LA CULTURA                                          </t>
  </si>
  <si>
    <t>P75412019040026</t>
  </si>
  <si>
    <t>P77512020090013</t>
  </si>
  <si>
    <t xml:space="preserve">JUAN GABRIEL MONTOYA FERNANDEZ                                          </t>
  </si>
  <si>
    <t>P75412018100029</t>
  </si>
  <si>
    <t xml:space="preserve">ENERGIZACION UVITO ANDREA EL PELU                                       </t>
  </si>
  <si>
    <t xml:space="preserve">EXTENSION DE RED                                            </t>
  </si>
  <si>
    <t>P33302019110004</t>
  </si>
  <si>
    <t xml:space="preserve">CLINICA SANTA MONICA PROVISIONAL                                        </t>
  </si>
  <si>
    <t xml:space="preserve">PROVISIONAL CLINICA SANTA MONICA                            </t>
  </si>
  <si>
    <t>P75412018040004</t>
  </si>
  <si>
    <t xml:space="preserve">WILSON DE JESUS DE HORTA AVILES                                         </t>
  </si>
  <si>
    <t>P95212019090002</t>
  </si>
  <si>
    <t xml:space="preserve">PEDRO AHUMADA AVILA FCA AMILANDIA                                       </t>
  </si>
  <si>
    <t xml:space="preserve">CARRT A SABANALARGA KM 1 31                                                                                                                                                                </t>
  </si>
  <si>
    <t xml:space="preserve">CT 06305 MT 07434                                           </t>
  </si>
  <si>
    <t>P12102020100013</t>
  </si>
  <si>
    <t xml:space="preserve">GIOVANNI J. YEPES YEPES                                                 </t>
  </si>
  <si>
    <t xml:space="preserve">FINCA VILLA ROSA                                            </t>
  </si>
  <si>
    <t>P75512019010009</t>
  </si>
  <si>
    <t>P12102020020017</t>
  </si>
  <si>
    <t xml:space="preserve">JUAN B. CONSUEGRA ARTETA                                                </t>
  </si>
  <si>
    <t xml:space="preserve">FINCA TODO FIERRO                                           </t>
  </si>
  <si>
    <t>P93322019120010</t>
  </si>
  <si>
    <t xml:space="preserve">LAURA ECHETO APARTAMENTO WANASIA                                        </t>
  </si>
  <si>
    <t xml:space="preserve">CONJUSTO RES WANASIA                                        </t>
  </si>
  <si>
    <t>P11702019010097</t>
  </si>
  <si>
    <t xml:space="preserve">SANDRA MILENA GONZALEZ MEZA                                             </t>
  </si>
  <si>
    <t xml:space="preserve">CR 18 23 40                                                                                                                                                                                </t>
  </si>
  <si>
    <t xml:space="preserve">=CRA 18 23 40                                               </t>
  </si>
  <si>
    <t>P95212020110002</t>
  </si>
  <si>
    <t xml:space="preserve">REAL VILLA CAMPESTRE                                                    </t>
  </si>
  <si>
    <t>P11102019120002</t>
  </si>
  <si>
    <t xml:space="preserve">VIVIENDA DE LA ESPRIELLA M CHAR ABDALA F                                </t>
  </si>
  <si>
    <t xml:space="preserve">CR 58 84 134                                                                                                                                                                               </t>
  </si>
  <si>
    <t>P95212020080001</t>
  </si>
  <si>
    <t xml:space="preserve">JAVIER AYALA CASA SANTA VERONICA                                        </t>
  </si>
  <si>
    <t xml:space="preserve">CASA SANTA VERONICA                                         </t>
  </si>
  <si>
    <t>P11102017030064</t>
  </si>
  <si>
    <t xml:space="preserve">FERRELECTRIC FERRELECTRIC                                               </t>
  </si>
  <si>
    <t xml:space="preserve">VIA 40 54 200                                               </t>
  </si>
  <si>
    <t>P95102020040001</t>
  </si>
  <si>
    <t xml:space="preserve">  DISTRIBUIDORA H&amp;M                                                     </t>
  </si>
  <si>
    <t xml:space="preserve">DISTRIBUIDORA H&amp;M                                           </t>
  </si>
  <si>
    <t>P93322020020010</t>
  </si>
  <si>
    <t xml:space="preserve">ALUISHIRRA COMUNIDAD INDIGENA                                           </t>
  </si>
  <si>
    <t xml:space="preserve">MANO DERECHA                                                </t>
  </si>
  <si>
    <t>P93312020050004</t>
  </si>
  <si>
    <t xml:space="preserve">MUNICIPIO DE BARRANCAS ELECTRIFICACION COMU ZANJA BLANCA II             </t>
  </si>
  <si>
    <t>P11502019020015</t>
  </si>
  <si>
    <t xml:space="preserve">ESTANCIA CONJUNTO RESIDENCIAL LA                                        </t>
  </si>
  <si>
    <t xml:space="preserve">CONJUNTO RESIDENCIAL LA ESTANCIA                            </t>
  </si>
  <si>
    <t>P34102019120071</t>
  </si>
  <si>
    <t xml:space="preserve">RETRANQUEO ANTINARCOTICOS RUTA DEL SOL II                               </t>
  </si>
  <si>
    <t xml:space="preserve">ROTONDA PIRAGUA                                             </t>
  </si>
  <si>
    <t>P11602018100001</t>
  </si>
  <si>
    <t xml:space="preserve">CONSTRUCTORA BOLIVAR PROVISIONAL PUERTO CONGA                           </t>
  </si>
  <si>
    <t>P75512020030008</t>
  </si>
  <si>
    <t xml:space="preserve">  VILLA LINDA MURILLO ETAPA 3                                           </t>
  </si>
  <si>
    <t>P34102020100091</t>
  </si>
  <si>
    <t>P95102020060015</t>
  </si>
  <si>
    <t xml:space="preserve">URB LOS NISPEROS CDI ALCALDIA DE SOLEDAD                                </t>
  </si>
  <si>
    <t>TC014</t>
  </si>
  <si>
    <t xml:space="preserve">SECRETARIA DE SOLEDAD                                       </t>
  </si>
  <si>
    <t>P11102019050086</t>
  </si>
  <si>
    <t xml:space="preserve">Y BUENO TIENDA JUSTO                                                    </t>
  </si>
  <si>
    <t>P93322020080011</t>
  </si>
  <si>
    <t xml:space="preserve">MUNICIPIO DE MANAURE COMUNIDAD INDIGENA SANTA FE Y KAJUTSON             </t>
  </si>
  <si>
    <t>P75422017110009</t>
  </si>
  <si>
    <t xml:space="preserve">UNION TEMPORAL LAGUNA                                                   </t>
  </si>
  <si>
    <t xml:space="preserve">NIC VEC                                                     </t>
  </si>
  <si>
    <t>P31602019020027</t>
  </si>
  <si>
    <t xml:space="preserve">NESTOR MANUEL PEREZ ZAMBRANO                                            </t>
  </si>
  <si>
    <t xml:space="preserve">FINCA EL PORVENIR                                           </t>
  </si>
  <si>
    <t>P95102020060018</t>
  </si>
  <si>
    <t xml:space="preserve">CR 8C 76 68                                                                                                                                                                                </t>
  </si>
  <si>
    <t>P11102019030057</t>
  </si>
  <si>
    <t xml:space="preserve">PROVISIONAL AMBROSIA CATERINE S. HAROLD MAESTRE                         </t>
  </si>
  <si>
    <t>P34602020090016</t>
  </si>
  <si>
    <t xml:space="preserve">RODRIGO DE JESUS DUQUE RAMIREZ                                          </t>
  </si>
  <si>
    <t xml:space="preserve">CL 17 11 67                                                                                                                                                                                </t>
  </si>
  <si>
    <t xml:space="preserve">C 17 11 67                                                  </t>
  </si>
  <si>
    <t>P34102019110098</t>
  </si>
  <si>
    <t xml:space="preserve">SANTA MARTA CLUB                                                        </t>
  </si>
  <si>
    <t xml:space="preserve">CR 1C 22 110                                                                                                                                                                               </t>
  </si>
  <si>
    <t xml:space="preserve">CLUB SANTA MARTA.                                           </t>
  </si>
  <si>
    <t>P73912019090002</t>
  </si>
  <si>
    <t xml:space="preserve">GUILLERMO ANTONIO CASTRO GARRIDO                                        </t>
  </si>
  <si>
    <t>P11802018110051</t>
  </si>
  <si>
    <t xml:space="preserve">MANUEL GUILLERMO ARENAS URBANIZACION JADE II                            </t>
  </si>
  <si>
    <t>P93502018090002</t>
  </si>
  <si>
    <t>P11102015080117</t>
  </si>
  <si>
    <t xml:space="preserve">MAURICIO BOTERO BOTERO                                                  </t>
  </si>
  <si>
    <t xml:space="preserve">=CRA 58 74 84                                               </t>
  </si>
  <si>
    <t>P95302016020004</t>
  </si>
  <si>
    <t xml:space="preserve">  CONTRAINCENDIO PARQUE ZILOG                                           </t>
  </si>
  <si>
    <t>P33302020070001</t>
  </si>
  <si>
    <t xml:space="preserve">JAIRO VIDAL MOLINA                                                      </t>
  </si>
  <si>
    <t xml:space="preserve">CASA FCA JAIRO VIDAL                                        </t>
  </si>
  <si>
    <t>P95302015100007</t>
  </si>
  <si>
    <t xml:space="preserve">MANZANA 14 Y 16 URBANIZACION VILLAS DE SAN PABLO                        </t>
  </si>
  <si>
    <t>P11102018120069</t>
  </si>
  <si>
    <t>P93322020100008</t>
  </si>
  <si>
    <t xml:space="preserve">JHON ALEXANDER CEBALLO VILLA                                            </t>
  </si>
  <si>
    <t xml:space="preserve">CR 8 CL 6                                                   </t>
  </si>
  <si>
    <t>P33302020070002</t>
  </si>
  <si>
    <t xml:space="preserve">RODRIGO LARA FRANCO                                                     </t>
  </si>
  <si>
    <t xml:space="preserve">CHATARRERIA                                                 </t>
  </si>
  <si>
    <t>P34602020010010</t>
  </si>
  <si>
    <t xml:space="preserve">GLADYS MARIA PEÑA OROZCO                                                </t>
  </si>
  <si>
    <t xml:space="preserve">ENTRE ARACATACA Y PEAJE TUCURINCA                           </t>
  </si>
  <si>
    <t>P34102019110023</t>
  </si>
  <si>
    <t xml:space="preserve">HOTEL CALLE 24 INVERSIONES OSMAR SA                                     </t>
  </si>
  <si>
    <t>P11102020060050</t>
  </si>
  <si>
    <t xml:space="preserve">  RETRANQUEO DUVILLE &amp;VIVACE                                            </t>
  </si>
  <si>
    <t xml:space="preserve">RETRANQUEO DUVILLE Y VIVACE                                 </t>
  </si>
  <si>
    <t>P11102018090098</t>
  </si>
  <si>
    <t xml:space="preserve">PROLONGACION CR 43 MIRAMAR ROU PROVISIONAL CONSORCIO ME CR 43           </t>
  </si>
  <si>
    <t xml:space="preserve">BAR0011                                                     </t>
  </si>
  <si>
    <t>P93402020080001</t>
  </si>
  <si>
    <t xml:space="preserve">ESTACION DE BOMBEO SARA BRETAÑA                                         </t>
  </si>
  <si>
    <t xml:space="preserve">VIA IBERIA - PALOMAR                                        </t>
  </si>
  <si>
    <t>P75412019080005</t>
  </si>
  <si>
    <t xml:space="preserve">CL 4 14 86                                                                                                                                                                                 </t>
  </si>
  <si>
    <t>P34102020110043</t>
  </si>
  <si>
    <t xml:space="preserve">RODADERO CONSORCIO CAMELLON                                             </t>
  </si>
  <si>
    <t xml:space="preserve">CRA 1 ENTRE CALLES 5 Y 11                                   </t>
  </si>
  <si>
    <t>P11102016010098</t>
  </si>
  <si>
    <t xml:space="preserve">ALIANZA FIDUCIARIA SA BC EMPRESARIAL                                    </t>
  </si>
  <si>
    <t xml:space="preserve">PROV BC EMPRESARIAL                                         </t>
  </si>
  <si>
    <t>P95102018030002</t>
  </si>
  <si>
    <t xml:space="preserve">CR 8 87 112                                                                                                                                                                                </t>
  </si>
  <si>
    <t>P95202020020006</t>
  </si>
  <si>
    <t xml:space="preserve">RELLENO SANITARIO DE SOLEDAD ASEO SOLEDAD SA ESP                        </t>
  </si>
  <si>
    <t xml:space="preserve">3809200 3117481987    </t>
  </si>
  <si>
    <t xml:space="preserve">ASEO TECNICO                                                </t>
  </si>
  <si>
    <t>P77512020060003</t>
  </si>
  <si>
    <t xml:space="preserve">CLAUDIA ZAPATA VASQUEZ                                                  </t>
  </si>
  <si>
    <t xml:space="preserve">FINCA CLAUDIA ZAPATA                                        </t>
  </si>
  <si>
    <t>P11102017010108</t>
  </si>
  <si>
    <t xml:space="preserve">HISTORICO RETRANQUEO CENTRO                                             </t>
  </si>
  <si>
    <t>P11102018110015</t>
  </si>
  <si>
    <t xml:space="preserve">MARIA ANGELICA LOCALES                                                  </t>
  </si>
  <si>
    <t>P11102020030018</t>
  </si>
  <si>
    <t xml:space="preserve">HERSA SA INVERSIONES                                                    </t>
  </si>
  <si>
    <t xml:space="preserve">=CRA 42C 7 20                                               </t>
  </si>
  <si>
    <t>P11802019070097</t>
  </si>
  <si>
    <t>P95202020110013</t>
  </si>
  <si>
    <t>P11102020010028</t>
  </si>
  <si>
    <t xml:space="preserve">ATLANTICO TRIBUNALES ADMINISTRATIVOS DEL                                </t>
  </si>
  <si>
    <t xml:space="preserve">AV VIA 40 73 50                                                                                                                                                                            </t>
  </si>
  <si>
    <t xml:space="preserve">VIA 40 3 73-50                                              </t>
  </si>
  <si>
    <t>P95102019070042</t>
  </si>
  <si>
    <t xml:space="preserve">REBOLO OBRA TIENDAS D1                                                  </t>
  </si>
  <si>
    <t xml:space="preserve">=CRA 29 17 02                                               </t>
  </si>
  <si>
    <t>P11802014050050</t>
  </si>
  <si>
    <t xml:space="preserve">  TRANSURBAR LTDA                                                       </t>
  </si>
  <si>
    <t>P11802017080038</t>
  </si>
  <si>
    <t xml:space="preserve">PLEXAPORT INDUSTRIA RIO GRANDE                                          </t>
  </si>
  <si>
    <t xml:space="preserve">PLEXAPORT                                                   </t>
  </si>
  <si>
    <t>P11702017030035</t>
  </si>
  <si>
    <t xml:space="preserve">CL 41B 1F 5                                                                                                                                                                                </t>
  </si>
  <si>
    <t>P34302020020002</t>
  </si>
  <si>
    <t xml:space="preserve">LUIS CASTILLO                                                           </t>
  </si>
  <si>
    <t>P11102019010071</t>
  </si>
  <si>
    <t xml:space="preserve">CECILIA  JACINTA OCHOA DE CORREDOR                                      </t>
  </si>
  <si>
    <t xml:space="preserve">=CLL 70B 41 235                                             </t>
  </si>
  <si>
    <t>P95202019050007</t>
  </si>
  <si>
    <t xml:space="preserve">SUAN, JAIRO FONSECA MEJORAMIENTO DE VIVIENDAS                           </t>
  </si>
  <si>
    <t xml:space="preserve">CT 6300V                                                    </t>
  </si>
  <si>
    <t>P12102018060033</t>
  </si>
  <si>
    <t xml:space="preserve">LOGICEM CENTRO LOGISTICO ULTRACEM                                       </t>
  </si>
  <si>
    <t xml:space="preserve">LOGICEM                                                     </t>
  </si>
  <si>
    <t>P95202018070007</t>
  </si>
  <si>
    <t>P12102020020012</t>
  </si>
  <si>
    <t xml:space="preserve">  CONSTRUCCION- CILA                                                    </t>
  </si>
  <si>
    <t xml:space="preserve">CARRT DE LA CORDIALIDAD KM 10 935               LOC     3                                                                                                                                  </t>
  </si>
  <si>
    <t xml:space="preserve">CT 05625 MT 06638                                           </t>
  </si>
  <si>
    <t>P33102019120032</t>
  </si>
  <si>
    <t xml:space="preserve">VILLA GOZEN II CONJUNTO RESIDENCIAL                                     </t>
  </si>
  <si>
    <t>P11102016120089</t>
  </si>
  <si>
    <t xml:space="preserve">CR53 #106-1 PARQUEADERO PRICESMART                                      </t>
  </si>
  <si>
    <t>P11502018060017</t>
  </si>
  <si>
    <t xml:space="preserve">JORGE VIVES GARCIA PROVISIONAL                                          </t>
  </si>
  <si>
    <t>P11102019110139</t>
  </si>
  <si>
    <t xml:space="preserve">  INVERSIONES CORREA PAYARES                                            </t>
  </si>
  <si>
    <t xml:space="preserve">INVERSIONES CORREA PAYARES                                  </t>
  </si>
  <si>
    <t>P12102017010010</t>
  </si>
  <si>
    <t xml:space="preserve">AMABLE MERCADO MULTIFAMILIAR LA 18                                      </t>
  </si>
  <si>
    <t xml:space="preserve">MULTIFAMILIAR LA 18- LOTE B                                 </t>
  </si>
  <si>
    <t>P11102019010107</t>
  </si>
  <si>
    <t xml:space="preserve">ALVARO DUARTE LEAL                                                      </t>
  </si>
  <si>
    <t>P11102019030062</t>
  </si>
  <si>
    <t xml:space="preserve">ANTONIO CANEDO                                                          </t>
  </si>
  <si>
    <t>P93432019050004</t>
  </si>
  <si>
    <t xml:space="preserve">SAS TAYRONA AUTOMOTRIZ                                                  </t>
  </si>
  <si>
    <t xml:space="preserve">KM 3 VIA A RIOHACHA                                         </t>
  </si>
  <si>
    <t>P11102019110132</t>
  </si>
  <si>
    <t>P11102016040124</t>
  </si>
  <si>
    <t xml:space="preserve">CR 25B 55 30               SEGE    1                                                                                                                                                       </t>
  </si>
  <si>
    <t>P12102020070014</t>
  </si>
  <si>
    <t xml:space="preserve">PEREZ SALES S.A.S. CONSTRUCTORA                                         </t>
  </si>
  <si>
    <t xml:space="preserve">3145477041-3603060    </t>
  </si>
  <si>
    <t xml:space="preserve">CARRT DE LA CORDIALIDAD 114 250                                                                                                                                                            </t>
  </si>
  <si>
    <t xml:space="preserve">ZONA FRANCA BGA 46 KM 14 A 2 KM DE LA CIRCUNVALAR           </t>
  </si>
  <si>
    <t>P93412020100002</t>
  </si>
  <si>
    <t xml:space="preserve">PABLO ANDRES ALMARALES PABON                                            </t>
  </si>
  <si>
    <t xml:space="preserve">FINCA DUBE                                                  </t>
  </si>
  <si>
    <t>P11502017090011</t>
  </si>
  <si>
    <t xml:space="preserve">MIMELU MULTIFAMILIAR EDIFICIO                                           </t>
  </si>
  <si>
    <t xml:space="preserve">=CRA 12 4 43                                                </t>
  </si>
  <si>
    <t>P33302019100008</t>
  </si>
  <si>
    <t xml:space="preserve">MUNICIPIO DE FONSECA CDI FONSECA                                        </t>
  </si>
  <si>
    <t xml:space="preserve">ALCALDIA DE FONSECA                                         </t>
  </si>
  <si>
    <t>P11102019080036</t>
  </si>
  <si>
    <t xml:space="preserve">  KFC CL 74                                                             </t>
  </si>
  <si>
    <t xml:space="preserve">CRA 50 74 13=CRA 50 74 13                                   </t>
  </si>
  <si>
    <t>P93322020100040</t>
  </si>
  <si>
    <t xml:space="preserve">LIGIA MARIA FONTALVO OJITO                                              </t>
  </si>
  <si>
    <t xml:space="preserve">CR 24 15A 65                                                                                                                                                                               </t>
  </si>
  <si>
    <t>P11702019120002</t>
  </si>
  <si>
    <t xml:space="preserve">GRUPO INMOBILIARIA S.A.S.                                               </t>
  </si>
  <si>
    <t>P93302019100002</t>
  </si>
  <si>
    <t xml:space="preserve">SECTOR ARIMAKA COMUNIDAD INDIGENA SEYAMUKE                              </t>
  </si>
  <si>
    <t>P11102018050095</t>
  </si>
  <si>
    <t xml:space="preserve">PRODESA PROVISIONAL PERDIZ                                              </t>
  </si>
  <si>
    <t xml:space="preserve">RELLENO SANITARIO                                           </t>
  </si>
  <si>
    <t>P11802020020039</t>
  </si>
  <si>
    <t>P31602019110013</t>
  </si>
  <si>
    <t xml:space="preserve">JOSE ANANIAS LOPEZ ALVARADO                                             </t>
  </si>
  <si>
    <t>P95302019090001</t>
  </si>
  <si>
    <t>P11102018050009</t>
  </si>
  <si>
    <t xml:space="preserve">CANCHA LA PLAYA ILUMINACION ESCENARIO DEPORTI                           </t>
  </si>
  <si>
    <t xml:space="preserve">CL 8 12 5                                                   </t>
  </si>
  <si>
    <t>P11802019100065</t>
  </si>
  <si>
    <t xml:space="preserve">  URB CAOBA CIUDAD SALITRE                                              </t>
  </si>
  <si>
    <t xml:space="preserve">URB CAOBA                                                   </t>
  </si>
  <si>
    <t>P93322020100012</t>
  </si>
  <si>
    <t xml:space="preserve">DIAN PANA PARQUEADERO                                                   </t>
  </si>
  <si>
    <t xml:space="preserve">CR 43 CL 13 1                                               </t>
  </si>
  <si>
    <t>P33102020030044</t>
  </si>
  <si>
    <t xml:space="preserve">FAMILIA DE NAZARETH INSTITUCION EDUCATIVA                               </t>
  </si>
  <si>
    <t xml:space="preserve">CL 1  7-21                                                  </t>
  </si>
  <si>
    <t>P11102018080098</t>
  </si>
  <si>
    <t xml:space="preserve">FIDEICOMISO EDIFICIO SANTORINI                                          </t>
  </si>
  <si>
    <t xml:space="preserve">=CRA 42C 83 99                                              </t>
  </si>
  <si>
    <t>P34102020060020</t>
  </si>
  <si>
    <t xml:space="preserve">RODEO LTDA AGROPECUARIA FRIGORIFICO                                     </t>
  </si>
  <si>
    <t xml:space="preserve">VIA CIENAGA DETRAS BOMBA ZUCA                               </t>
  </si>
  <si>
    <t>P11102018090007</t>
  </si>
  <si>
    <t xml:space="preserve">DISTRITO ESPECIAL Y PORTUARIO MUSEO DEL CARNAVAL                        </t>
  </si>
  <si>
    <t xml:space="preserve">=CLL 49B 53 63                                              </t>
  </si>
  <si>
    <t>P11102019020048</t>
  </si>
  <si>
    <t xml:space="preserve">CARRERA 65 PROLONGACION DE LA                                           </t>
  </si>
  <si>
    <t>P95102020060013</t>
  </si>
  <si>
    <t xml:space="preserve">  BODEGA DE LA HOZ SANTOYA LOTE 10                                      </t>
  </si>
  <si>
    <t xml:space="preserve">BODEGA CARIBE VERDE LOTE 10                                 </t>
  </si>
  <si>
    <t>P12202018030005</t>
  </si>
  <si>
    <t>P93312019090007</t>
  </si>
  <si>
    <t xml:space="preserve">LA JUNTA COMUNICACION CELULAR COMCEL SA                                 </t>
  </si>
  <si>
    <t>P11702020010029</t>
  </si>
  <si>
    <t xml:space="preserve">  EDIFICIO VILLA PAULINA TORRE 10                                       </t>
  </si>
  <si>
    <t xml:space="preserve">CONJ RES VILLA PAULINA TORRE 10                             </t>
  </si>
  <si>
    <t>P11102019010004</t>
  </si>
  <si>
    <t xml:space="preserve">MURCIA ALMACENES                                                        </t>
  </si>
  <si>
    <t xml:space="preserve">GRANERO EL UNICO                                            </t>
  </si>
  <si>
    <t>P77522019110001</t>
  </si>
  <si>
    <t xml:space="preserve">MUNICIPIO DE HATONUEVO ESCENARIO RECREO-DEP PARA LOS HBTANTES DE        </t>
  </si>
  <si>
    <t>P11102019090142</t>
  </si>
  <si>
    <t xml:space="preserve">CL 68 47 64                                                                                                                                                                                </t>
  </si>
  <si>
    <t>P77512019080011</t>
  </si>
  <si>
    <t xml:space="preserve">YEFFERSON NARVAEZ LOPEZ                                                 </t>
  </si>
  <si>
    <t>P11102019100130</t>
  </si>
  <si>
    <t>P34702020100002</t>
  </si>
  <si>
    <t xml:space="preserve">EDS PLATO DISTRACOM SA                                                  </t>
  </si>
  <si>
    <t xml:space="preserve">CL 14A 12A 82                                               </t>
  </si>
  <si>
    <t>P75512018120001</t>
  </si>
  <si>
    <t xml:space="preserve">MANZANA 18 PROYECTO CIUDAD CARIBE                                       </t>
  </si>
  <si>
    <t>P33102020100050</t>
  </si>
  <si>
    <t xml:space="preserve">LUIS BERMUDEZ CAMARGO                                                   </t>
  </si>
  <si>
    <t xml:space="preserve">CL 12C 16 121          P  1                                                                                                                                                                </t>
  </si>
  <si>
    <t xml:space="preserve">CL 12B #  16   121                                          </t>
  </si>
  <si>
    <t>P34102019100099</t>
  </si>
  <si>
    <t xml:space="preserve">FRENTE PASO NIVEL VIA ALTERNA                               </t>
  </si>
  <si>
    <t>P31602020090006</t>
  </si>
  <si>
    <t xml:space="preserve">  GIL JULIO CESAR                                                       </t>
  </si>
  <si>
    <t>P93312020020005</t>
  </si>
  <si>
    <t xml:space="preserve">EL MOLINO CENTRO DEPORTIVO SEGURIDAD CIUDADANA                          </t>
  </si>
  <si>
    <t>P11502020090001</t>
  </si>
  <si>
    <t xml:space="preserve">S.A RLGM INGENIERIA                                                     </t>
  </si>
  <si>
    <t xml:space="preserve">=CLL 80B 42D 191                                            </t>
  </si>
  <si>
    <t>P12102020100015</t>
  </si>
  <si>
    <t xml:space="preserve">JAIRO DE JESUS SERNA GONZALEZ                                           </t>
  </si>
  <si>
    <t xml:space="preserve">CR 23 CL 37 7                                                                                                                                                                              </t>
  </si>
  <si>
    <t>P34102020060039</t>
  </si>
  <si>
    <t xml:space="preserve">NASCA I&amp;P SAS GUANACARI                                                 </t>
  </si>
  <si>
    <t xml:space="preserve">CORREGIMIENTO DE CORDOBITA                                  </t>
  </si>
  <si>
    <t>P11102020030027</t>
  </si>
  <si>
    <t xml:space="preserve">JUAN B CHAPARRO                                                         </t>
  </si>
  <si>
    <t xml:space="preserve">CR 10 8 69                                                                                                                                                                                 </t>
  </si>
  <si>
    <t>P95202018020006</t>
  </si>
  <si>
    <t>P12102020090001</t>
  </si>
  <si>
    <t xml:space="preserve">LIZA AMARIS MOLINA FINCA                                                </t>
  </si>
  <si>
    <t xml:space="preserve">FINCA LIZA                                                  </t>
  </si>
  <si>
    <t>P11102019120119</t>
  </si>
  <si>
    <t xml:space="preserve">  SALA DE VENTAS ARIA                                                   </t>
  </si>
  <si>
    <t xml:space="preserve">SALA DE VENTAS ARIA                                         </t>
  </si>
  <si>
    <t>P31602019110014</t>
  </si>
  <si>
    <t xml:space="preserve">MIGUEL ANGEL SUAREZ CALDERON                                            </t>
  </si>
  <si>
    <t xml:space="preserve">PARCELA ENTRANDO AL BANCO                                   </t>
  </si>
  <si>
    <t>P75412020080009</t>
  </si>
  <si>
    <t xml:space="preserve">JUAN CARLOS BARROS VILLALOBOS                                           </t>
  </si>
  <si>
    <t xml:space="preserve">CARRT A SABANAGRANDE KM 4 200                                                                                                                                                              </t>
  </si>
  <si>
    <t xml:space="preserve">CT 2993K                                                    </t>
  </si>
  <si>
    <t>P11102020070014</t>
  </si>
  <si>
    <t xml:space="preserve">  PROYECTO EDIFICIO MOSAIC                                              </t>
  </si>
  <si>
    <t xml:space="preserve">EDIFICIO MOSAIC                                             </t>
  </si>
  <si>
    <t>P11102018050029</t>
  </si>
  <si>
    <t xml:space="preserve">CONACO GAVIOTA ALAMEDA DEL RIO                                          </t>
  </si>
  <si>
    <t>P12102018120027</t>
  </si>
  <si>
    <t xml:space="preserve">WENDY ARGUELLES LARA                                                    </t>
  </si>
  <si>
    <t xml:space="preserve">FINCA CANDILEJAS                                            </t>
  </si>
  <si>
    <t>P34102019070049</t>
  </si>
  <si>
    <t xml:space="preserve">CL 6 CR 6 11               APTO   1                                                                                                                                                        </t>
  </si>
  <si>
    <t>P11102020040023</t>
  </si>
  <si>
    <t>P11802019010081</t>
  </si>
  <si>
    <t xml:space="preserve">SOLEDAD 2000 PROVISIONAL TIENDA ARA                                     </t>
  </si>
  <si>
    <t>P34102020010088</t>
  </si>
  <si>
    <t xml:space="preserve">CARLOS ALBERTO POLO OSPINO                                              </t>
  </si>
  <si>
    <t xml:space="preserve">SECTOR TIGRERA                                              </t>
  </si>
  <si>
    <t>P12202020040003</t>
  </si>
  <si>
    <t xml:space="preserve">URBANIZACION ALI TIERRAS DE ABRAHAM                                     </t>
  </si>
  <si>
    <t xml:space="preserve">URBANIZACION ALI TIERRAS                                    </t>
  </si>
  <si>
    <t>P93312020100003</t>
  </si>
  <si>
    <t xml:space="preserve">DISTRACCION ACUEDUCTO POTRERITO                                         </t>
  </si>
  <si>
    <t xml:space="preserve">BOMBA DE POTRERITO                                          </t>
  </si>
  <si>
    <t>P12102018120025</t>
  </si>
  <si>
    <t xml:space="preserve">MARIA SKANDRA AZAR PABA                                                 </t>
  </si>
  <si>
    <t xml:space="preserve">FINCA EL CAIRO                                              </t>
  </si>
  <si>
    <t>P11102019010030</t>
  </si>
  <si>
    <t xml:space="preserve">BEIL EDIFICIO RESIDENCIAL                                               </t>
  </si>
  <si>
    <t>P34102020050019</t>
  </si>
  <si>
    <t xml:space="preserve">LAUREANO GUTIERREZ                                                      </t>
  </si>
  <si>
    <t xml:space="preserve">CR 19A 26B 127                                                                                                                                                                             </t>
  </si>
  <si>
    <t>P95302019100004</t>
  </si>
  <si>
    <t>P11502020090023</t>
  </si>
  <si>
    <t>P12202016100008</t>
  </si>
  <si>
    <t xml:space="preserve">TIENDA ARA VILLA OLIMPICA                                               </t>
  </si>
  <si>
    <t>P11102016110144</t>
  </si>
  <si>
    <t xml:space="preserve">57 EDIFICIO VITRA                                                       </t>
  </si>
  <si>
    <t>P93402020110005</t>
  </si>
  <si>
    <t>P93312019090006</t>
  </si>
  <si>
    <t xml:space="preserve">EJERCITO INSTITUTO DE CASAS FISCALES DEL                                </t>
  </si>
  <si>
    <t xml:space="preserve">EDIFICIO DE VIVIENDA FISCAL                                 </t>
  </si>
  <si>
    <t xml:space="preserve">T4031029                      </t>
  </si>
  <si>
    <t xml:space="preserve">ALEXANDER_DIAZ_VANGRIEKEN                                                       </t>
  </si>
  <si>
    <t>P11102019020071</t>
  </si>
  <si>
    <t xml:space="preserve">BERGER JOSE IMPERIO DE LA ROPA                                          </t>
  </si>
  <si>
    <t xml:space="preserve">CL 31 40 32                                                                                                                                                                                </t>
  </si>
  <si>
    <t>P75422019040002</t>
  </si>
  <si>
    <t xml:space="preserve">VILLA ROSA NORMALIZACION PROYECTO                                       </t>
  </si>
  <si>
    <t>P93502020010003</t>
  </si>
  <si>
    <t xml:space="preserve">FRANCA S.A.S PALERMO USUARIO OPERADOR DE ZONA                           </t>
  </si>
  <si>
    <t>P11102019110137</t>
  </si>
  <si>
    <t xml:space="preserve">  EDIFICIO TERRA                                                        </t>
  </si>
  <si>
    <t xml:space="preserve">CRA 53 76 239=CRA 56 79 76                                  </t>
  </si>
  <si>
    <t>P12202020090006</t>
  </si>
  <si>
    <t xml:space="preserve">URBANIZACION VILLAS DE BARANOA                                          </t>
  </si>
  <si>
    <t xml:space="preserve">URB VILLAS DE BARANOA                                       </t>
  </si>
  <si>
    <t>P34602019020005</t>
  </si>
  <si>
    <t xml:space="preserve">PETRONA DAVILA HERNANDEZ                                                </t>
  </si>
  <si>
    <t>P93402019050005</t>
  </si>
  <si>
    <t xml:space="preserve">JUAN BAUTISTA PEREIRA GOMEZ                                             </t>
  </si>
  <si>
    <t xml:space="preserve">PARQUES DE BOLIVAR III                                      </t>
  </si>
  <si>
    <t>P95102019080031</t>
  </si>
  <si>
    <t xml:space="preserve">LOCAL 33 PARQUE INDUSTRIAL CARIBE VERDE                                 </t>
  </si>
  <si>
    <t xml:space="preserve">CL 110 6Q 537               LOC    33                                                                                                                                                      </t>
  </si>
  <si>
    <t>P34102020050014</t>
  </si>
  <si>
    <t>P11802019080096</t>
  </si>
  <si>
    <t xml:space="preserve">  JUSTO Y BUENO SOLEDAD                                                 </t>
  </si>
  <si>
    <t>P11502018080006</t>
  </si>
  <si>
    <t xml:space="preserve">SARABIA Y CIA S EN C INVERSIONES Y ASESORIAS PEREZ                      </t>
  </si>
  <si>
    <t xml:space="preserve">CRA 6 ENTRE CALLES 7 Y 8                                    </t>
  </si>
  <si>
    <t>P31602019010023</t>
  </si>
  <si>
    <t xml:space="preserve">HERMEDITH NARVAEZ MOYA                                                  </t>
  </si>
  <si>
    <t xml:space="preserve">C 2  N4-85                                                  </t>
  </si>
  <si>
    <t>P11502020060004</t>
  </si>
  <si>
    <t xml:space="preserve">SECTOR UNIATLANTICO REUBICACION ALUMB PUBLICO CR 51B                    </t>
  </si>
  <si>
    <t xml:space="preserve">REUBICACION ALUMBRADO PUBLICO CR 51B                        </t>
  </si>
  <si>
    <t>P12102020060004</t>
  </si>
  <si>
    <t xml:space="preserve">OLGA UTRIA DE LA HOZ                                                    </t>
  </si>
  <si>
    <t xml:space="preserve">SECTOR PLAYA LINDA                                          </t>
  </si>
  <si>
    <t>P77532020100002</t>
  </si>
  <si>
    <t xml:space="preserve">CUBIERTO MUNICIPAL URIBIA POLIDEPORTIVO                                 </t>
  </si>
  <si>
    <t xml:space="preserve">CR 9A                                                       </t>
  </si>
  <si>
    <t>P11102019110120</t>
  </si>
  <si>
    <t>P93322020050002</t>
  </si>
  <si>
    <t xml:space="preserve">NAYELI AVELLANEDA CHARRY                                                </t>
  </si>
  <si>
    <t xml:space="preserve">NAYELLI                                                     </t>
  </si>
  <si>
    <t>P34102019120013</t>
  </si>
  <si>
    <t xml:space="preserve">FERNANDO CORTES MARTINEZ                                                </t>
  </si>
  <si>
    <t xml:space="preserve">5154392 3002691303    </t>
  </si>
  <si>
    <t xml:space="preserve">C 16 14 38                                                  </t>
  </si>
  <si>
    <t>P93402020010013</t>
  </si>
  <si>
    <t xml:space="preserve">  INVERSIONES MRS S.A.S                                                 </t>
  </si>
  <si>
    <t xml:space="preserve">TECNICAS BALTIME                                            </t>
  </si>
  <si>
    <t>P11802019030018</t>
  </si>
  <si>
    <t xml:space="preserve">  COLOMBIA TELECOMUNI CACIONES                                          </t>
  </si>
  <si>
    <t>P93312020020004</t>
  </si>
  <si>
    <t xml:space="preserve">JOSE JAIME MARULANDA ANTIGUO ETCR PONDORE                               </t>
  </si>
  <si>
    <t xml:space="preserve">A 1 KM ENTRADA A PONDORES                                   </t>
  </si>
  <si>
    <t>P11702019080114</t>
  </si>
  <si>
    <t xml:space="preserve">CON CIRCUNVALAR RETRANQUEO AMP CALLE 30                                 </t>
  </si>
  <si>
    <t xml:space="preserve">RETRANQUEO CL30 Y CIRCUNVALAR                               </t>
  </si>
  <si>
    <t>P11102019050142</t>
  </si>
  <si>
    <t xml:space="preserve">D1 TIENDAS                                                              </t>
  </si>
  <si>
    <t xml:space="preserve">=CRA 43 90 60                                               </t>
  </si>
  <si>
    <t>P11702016060029</t>
  </si>
  <si>
    <t xml:space="preserve">LA BAHIA                                                    </t>
  </si>
  <si>
    <t>P93432020100003</t>
  </si>
  <si>
    <t xml:space="preserve">LUIS COLIMBIA VILLA PEREZ BMT                                           </t>
  </si>
  <si>
    <t>P11102018100152</t>
  </si>
  <si>
    <t xml:space="preserve">TORRE 3 EDIFICIO ALTARES CONSORCIO ALIANZA                              </t>
  </si>
  <si>
    <t xml:space="preserve">EDIFICIO ALTARES                                            </t>
  </si>
  <si>
    <t>P12102014060015</t>
  </si>
  <si>
    <t xml:space="preserve">PABLO CARRT A LEÑA FCA LA ESMERALDA OSORIO CAPELLA                      </t>
  </si>
  <si>
    <t xml:space="preserve">350274 3791684        </t>
  </si>
  <si>
    <t xml:space="preserve">FCA LA ESMERALDA CARRTETERA A LEÑA                          </t>
  </si>
  <si>
    <t xml:space="preserve">A5226878                      </t>
  </si>
  <si>
    <t xml:space="preserve">LORENA POLO PACHECO                                                             </t>
  </si>
  <si>
    <t>P95202019050023</t>
  </si>
  <si>
    <t xml:space="preserve">CAMPO DE LA CRUZ URB EL TRIUNFO                                         </t>
  </si>
  <si>
    <t>P11102019110074</t>
  </si>
  <si>
    <t xml:space="preserve">  CASA SAADE                                                            </t>
  </si>
  <si>
    <t xml:space="preserve">=CLL 102 49E 32                                             </t>
  </si>
  <si>
    <t>P11102019120068</t>
  </si>
  <si>
    <t xml:space="preserve">PEGGY ALGARIN LADRON DE GUEVARA                                         </t>
  </si>
  <si>
    <t xml:space="preserve">CLL 68 54 110                                               </t>
  </si>
  <si>
    <t>P75412020010026</t>
  </si>
  <si>
    <t xml:space="preserve">PALMAR DE VARELA URBANIZ VILLA CAROLINA                                 </t>
  </si>
  <si>
    <t>P93322020080008</t>
  </si>
  <si>
    <t xml:space="preserve">JORGE EDUARDO SANCHEZ ANGEL                                             </t>
  </si>
  <si>
    <t xml:space="preserve">CL 16 7 54                                                                                                                                                                                 </t>
  </si>
  <si>
    <t>P11102020010008</t>
  </si>
  <si>
    <t xml:space="preserve">  PROVISIONAL TORTOLA ALAMEDA DEL RIO                                   </t>
  </si>
  <si>
    <t xml:space="preserve">PROVISIONAL TORTOLA                                         </t>
  </si>
  <si>
    <t>P93322019060008</t>
  </si>
  <si>
    <t xml:space="preserve">MUNICIPIO DE MAICAO PLANTA DE TRATAMIENT EBAR 1                         </t>
  </si>
  <si>
    <t>P34402020010002</t>
  </si>
  <si>
    <t xml:space="preserve">  MUNICIPIO DE ARACATACA                                                </t>
  </si>
  <si>
    <t xml:space="preserve">C 9 4A 32                                                   </t>
  </si>
  <si>
    <t>P11702019080064</t>
  </si>
  <si>
    <t xml:space="preserve">JUAN FERNANDO VILLA VILLA                                               </t>
  </si>
  <si>
    <t xml:space="preserve">ALFAGRES                                                    </t>
  </si>
  <si>
    <t>P95302016060017</t>
  </si>
  <si>
    <t xml:space="preserve">SAS NUEVE CUARENTA                                                      </t>
  </si>
  <si>
    <t xml:space="preserve">ALFAGRES CAYENAS                                            </t>
  </si>
  <si>
    <t xml:space="preserve">T2209287                      </t>
  </si>
  <si>
    <t xml:space="preserve">Willinton_Antonio_Molina_Esmeral                                                </t>
  </si>
  <si>
    <t>P75412019010016</t>
  </si>
  <si>
    <t xml:space="preserve">PALMAR DE VARELA ALUMBRADO PUBLICO                                      </t>
  </si>
  <si>
    <t>P11102019120148</t>
  </si>
  <si>
    <t xml:space="preserve">  CENTRO COMERCIAL BETANIA                                              </t>
  </si>
  <si>
    <t xml:space="preserve">CENTRO COMERCIAL BETANIA                                    </t>
  </si>
  <si>
    <t>P11502019100027</t>
  </si>
  <si>
    <t xml:space="preserve">YADIRA NOVOA CARDENAS                                                   </t>
  </si>
  <si>
    <t xml:space="preserve">3097023 3043465193    </t>
  </si>
  <si>
    <t xml:space="preserve">CL 3 14C 89                                                                                                                                                                                </t>
  </si>
  <si>
    <t>P11102019090083</t>
  </si>
  <si>
    <t xml:space="preserve">  PROVISIONAL RIBERA ALTA                                               </t>
  </si>
  <si>
    <t xml:space="preserve">PROVISIONAL RIBERA ALTA                                     </t>
  </si>
  <si>
    <t>P11102018110056</t>
  </si>
  <si>
    <t>P11102019100039</t>
  </si>
  <si>
    <t xml:space="preserve">ANGELA NAVARRO DE MONTALVO                                              </t>
  </si>
  <si>
    <t xml:space="preserve">=CLL 71 32 09                                               </t>
  </si>
  <si>
    <t>P12202019100001</t>
  </si>
  <si>
    <t xml:space="preserve">  MUNICIPIO DE BARANOA                                                  </t>
  </si>
  <si>
    <t xml:space="preserve">CR 18 18 8                                                                                                                                                                                 </t>
  </si>
  <si>
    <t>P11702019090063</t>
  </si>
  <si>
    <t xml:space="preserve">MAURICIO MARTINEZ BECERRA                                               </t>
  </si>
  <si>
    <t>P93302020060013</t>
  </si>
  <si>
    <t xml:space="preserve">JORGE CAMARGO EPIAYU                                                    </t>
  </si>
  <si>
    <t xml:space="preserve">FINCA CUEVA HONDA J CAMARGO                                 </t>
  </si>
  <si>
    <t>P33102019110031</t>
  </si>
  <si>
    <t xml:space="preserve">MARGARITA BALLESTEROS                                                   </t>
  </si>
  <si>
    <t xml:space="preserve">CL 13 12A 56                                                                                                                                                                               </t>
  </si>
  <si>
    <t>P75422018050001</t>
  </si>
  <si>
    <t>P11102016100129</t>
  </si>
  <si>
    <t xml:space="preserve">  P F V Y CIA LTDA                                                      </t>
  </si>
  <si>
    <t xml:space="preserve">3495200-3015937405    </t>
  </si>
  <si>
    <t>P34102020080011</t>
  </si>
  <si>
    <t>P95102019110023</t>
  </si>
  <si>
    <t xml:space="preserve">  TIENDA ARA SAN ROQUE                                                  </t>
  </si>
  <si>
    <t xml:space="preserve">CLL 17 34 05                                                </t>
  </si>
  <si>
    <t>P11102020070092</t>
  </si>
  <si>
    <t xml:space="preserve">F JAVIER BETANCOURT                                                     </t>
  </si>
  <si>
    <t xml:space="preserve">CR 43B 80 85                                                                                                                                                                               </t>
  </si>
  <si>
    <t>P95102020010026</t>
  </si>
  <si>
    <t xml:space="preserve">  TIENDA ARA CARRIZAL                                                   </t>
  </si>
  <si>
    <t xml:space="preserve">CL 49 1 36                                                                                                                                                                                 </t>
  </si>
  <si>
    <t xml:space="preserve">1 36S                                                       </t>
  </si>
  <si>
    <t>P11102020110046</t>
  </si>
  <si>
    <t xml:space="preserve">ANTONIO JOSE PAGANO BELEÑO                                              </t>
  </si>
  <si>
    <t xml:space="preserve">CR 66B 49 90                                                                                                                                                                               </t>
  </si>
  <si>
    <t>P95202018030003</t>
  </si>
  <si>
    <t xml:space="preserve">BODEGA 6 MZ 54 PARQUE INDUSTRIAL PIMSA                                  </t>
  </si>
  <si>
    <t xml:space="preserve">BODEGA MZ A 54A                                             </t>
  </si>
  <si>
    <t>P11702019090122</t>
  </si>
  <si>
    <t xml:space="preserve">CARLOS VILARO R ROSA DE VILARO                                          </t>
  </si>
  <si>
    <t>P33402020100007</t>
  </si>
  <si>
    <t xml:space="preserve">JAIE DAZA FINCA SANTA TERESA                                            </t>
  </si>
  <si>
    <t xml:space="preserve">FINCA SANTA TERESITA                                        </t>
  </si>
  <si>
    <t>P12202019070013</t>
  </si>
  <si>
    <t xml:space="preserve">BARANOA BODEGA VEGA BENEDETTI                                           </t>
  </si>
  <si>
    <t>P34102020060036</t>
  </si>
  <si>
    <t xml:space="preserve">ANA MILENA DIAZ GRANADOS GALVAN                                         </t>
  </si>
  <si>
    <t xml:space="preserve">AL LADO DE LA IGLESIA                                       </t>
  </si>
  <si>
    <t>P93302020090011</t>
  </si>
  <si>
    <t xml:space="preserve">CAMARONES FINCA MARIELIS                                                </t>
  </si>
  <si>
    <t>P11102020100056</t>
  </si>
  <si>
    <t xml:space="preserve">EUSSE S.A.S. INDUSTRIAS PLASTICAS                                       </t>
  </si>
  <si>
    <t xml:space="preserve">Calle 69 No. 68-37                                          </t>
  </si>
  <si>
    <t>P11802019070088</t>
  </si>
  <si>
    <t xml:space="preserve">SOLEDAD PROV DE OBRA THE POINT                                          </t>
  </si>
  <si>
    <t xml:space="preserve">THE POINT SOLEDAD                                           </t>
  </si>
  <si>
    <t>P11802019080063</t>
  </si>
  <si>
    <t>P75512018050005</t>
  </si>
  <si>
    <t xml:space="preserve">JAIME DE LUQUE VALVULAS PROMIGAS S.A                                    </t>
  </si>
  <si>
    <t xml:space="preserve">TRANSPORTADORES GANDUR                                      </t>
  </si>
  <si>
    <t>P95102019010028</t>
  </si>
  <si>
    <t>P11802017030047</t>
  </si>
  <si>
    <t xml:space="preserve">Y CONSTRUCCIONES S.A.I.S.M.S.A INGENIERÍA SUMINISTROS,MONTAJES          </t>
  </si>
  <si>
    <t>P93312020110002</t>
  </si>
  <si>
    <t xml:space="preserve">GUJ LAGUNITA SUBESTACION CLARO                                          </t>
  </si>
  <si>
    <t>P11102020090147</t>
  </si>
  <si>
    <t xml:space="preserve">NAVIVES SAS INVERSIONES                                                 </t>
  </si>
  <si>
    <t xml:space="preserve">BODEGAS NAVIVES                                             </t>
  </si>
  <si>
    <t>P75422020040002</t>
  </si>
  <si>
    <t xml:space="preserve">CENTRO DE ADULTO MAYOR                                                  </t>
  </si>
  <si>
    <t xml:space="preserve">CENTRO DE ADULTO MAYOR                                      </t>
  </si>
  <si>
    <t>P11102017050032</t>
  </si>
  <si>
    <t xml:space="preserve">  SUNSET VIEW                                                           </t>
  </si>
  <si>
    <t xml:space="preserve">SUNSET VIEW                                                 </t>
  </si>
  <si>
    <t>P11702018050070</t>
  </si>
  <si>
    <t>P95102020090019</t>
  </si>
  <si>
    <t xml:space="preserve">VILLA LINDA LTDA CONSTRUCTORA                                           </t>
  </si>
  <si>
    <t xml:space="preserve">=CRA 7B 12A 88                                              </t>
  </si>
  <si>
    <t>P12102018060003</t>
  </si>
  <si>
    <t xml:space="preserve">ISABEL C. SUMOZA POLO                                                   </t>
  </si>
  <si>
    <t xml:space="preserve">CABAÑA POR SOMBRERO VUELTIAO                                </t>
  </si>
  <si>
    <t>P34302020110003</t>
  </si>
  <si>
    <t xml:space="preserve">FUNDACION ENTRE TODOS                                                   </t>
  </si>
  <si>
    <t xml:space="preserve">K 11 17 02                                                  </t>
  </si>
  <si>
    <t>P11702019120005</t>
  </si>
  <si>
    <t xml:space="preserve">  PROVISIONAL YARUMO                                                    </t>
  </si>
  <si>
    <t xml:space="preserve">PROV YARUMO                                                 </t>
  </si>
  <si>
    <t>P34602019020004</t>
  </si>
  <si>
    <t xml:space="preserve">MIGUEL BARROS RUIDIAZ                                                   </t>
  </si>
  <si>
    <t>P11102019110096</t>
  </si>
  <si>
    <t xml:space="preserve">EDIFICIO DUVILLE ARQUITECTURA Y CONCRETO SAS                            </t>
  </si>
  <si>
    <t xml:space="preserve">EDIFICIO DUVILLE                                            </t>
  </si>
  <si>
    <t>P77512020090012</t>
  </si>
  <si>
    <t xml:space="preserve">SANTA RITA FINCA DIANA PUERTA                                           </t>
  </si>
  <si>
    <t>P12202020090001</t>
  </si>
  <si>
    <t xml:space="preserve">ANGEL A NATERA ORTIZ FINCA                                              </t>
  </si>
  <si>
    <t>P75412017080020</t>
  </si>
  <si>
    <t xml:space="preserve">CIUDADANA DE CAMPO LA CRUZ CIC.CENTRO DE INTEGRACION                    </t>
  </si>
  <si>
    <t xml:space="preserve">CIC CAMPO DE LA CRUZ                                        </t>
  </si>
  <si>
    <t>P34102020060035</t>
  </si>
  <si>
    <t xml:space="preserve">ARCAS MMV SAS                                                           </t>
  </si>
  <si>
    <t xml:space="preserve">CR 66 48 22                                                                                                                                                                                </t>
  </si>
  <si>
    <t xml:space="preserve">CR 66                                                       </t>
  </si>
  <si>
    <t>P33402020100014</t>
  </si>
  <si>
    <t xml:space="preserve">URUMITA PARQUE RAUL LOPEZ                                               </t>
  </si>
  <si>
    <t xml:space="preserve">PARQUE RAUL LOPEZ                                           </t>
  </si>
  <si>
    <t>P34102020100027</t>
  </si>
  <si>
    <t xml:space="preserve">EDIFICIO EL VIGIA COTESAB SAS                                           </t>
  </si>
  <si>
    <t>P11802013050043</t>
  </si>
  <si>
    <t xml:space="preserve">PROMITEL COLOMBIA SAS NODO HIPODROMO                                    </t>
  </si>
  <si>
    <t xml:space="preserve">PROMITEL HIPODROMO                                          </t>
  </si>
  <si>
    <t>P12202019110012</t>
  </si>
  <si>
    <t xml:space="preserve">SONIA MONSALVE HERRERA                                                  </t>
  </si>
  <si>
    <t xml:space="preserve">CR 19                                                       </t>
  </si>
  <si>
    <t>P11102017020074</t>
  </si>
  <si>
    <t>P11702019050056</t>
  </si>
  <si>
    <t xml:space="preserve">LUBRICANTES MEDELLIN RINCON BOTERO GERARDO HUMBERTO                     </t>
  </si>
  <si>
    <t>P11102019070038</t>
  </si>
  <si>
    <t xml:space="preserve">EDIFICIO PETRUS LURA                                                    </t>
  </si>
  <si>
    <t>P93312020070007</t>
  </si>
  <si>
    <t xml:space="preserve">MUNICIPIO DE SAN JUAN AMPLIACION MEJORAMIE REPOT RED MBT PONDOR         </t>
  </si>
  <si>
    <t>P11102018050116</t>
  </si>
  <si>
    <t xml:space="preserve">PROINGECOL S.A. TIENDA ARA LA PLAYA                                     </t>
  </si>
  <si>
    <t>P12102018040009</t>
  </si>
  <si>
    <t xml:space="preserve">FABIO RAUL FRANCO MEJIA                                                 </t>
  </si>
  <si>
    <t xml:space="preserve">FINCA CASA GRANDE                                           </t>
  </si>
  <si>
    <t>P11102019040007</t>
  </si>
  <si>
    <t xml:space="preserve">AMARILO SA EBAR ALAMEDA DEL RIO                                         </t>
  </si>
  <si>
    <t>P12102020110056</t>
  </si>
  <si>
    <t xml:space="preserve">AAA BASE OPERACIONES POCITOS                                            </t>
  </si>
  <si>
    <t>P33302019080006</t>
  </si>
  <si>
    <t xml:space="preserve">ABANET CILINA BONILLA SOLANO                                            </t>
  </si>
  <si>
    <t xml:space="preserve">CL 6 26 73                                                                                                                                                                                 </t>
  </si>
  <si>
    <t>P34102020110088</t>
  </si>
  <si>
    <t xml:space="preserve">JESSICA NUÑEZ GONZALEZ BMT                                              </t>
  </si>
  <si>
    <t xml:space="preserve">NIC 7341038 -7895600                                        </t>
  </si>
  <si>
    <t>P75412020020011</t>
  </si>
  <si>
    <t xml:space="preserve">ALICIA VICTORIA T RESTREPO ORTEGA                                       </t>
  </si>
  <si>
    <t xml:space="preserve">FINCA AREVALO                                               </t>
  </si>
  <si>
    <t>P11202020010001</t>
  </si>
  <si>
    <t xml:space="preserve">  IED SANTA MAGDALENA SOFIA                                             </t>
  </si>
  <si>
    <t>P95212020110001</t>
  </si>
  <si>
    <t>P11502018020020</t>
  </si>
  <si>
    <t xml:space="preserve">S.A.S AVE CAPITALES                                                     </t>
  </si>
  <si>
    <t>P34102020020104</t>
  </si>
  <si>
    <t xml:space="preserve">URBANIZACION LAS CASAS ETAPA IV                                         </t>
  </si>
  <si>
    <t xml:space="preserve">CALLE 47 ENTRE CRA 31 Y 32                                  </t>
  </si>
  <si>
    <t>P93312020050009</t>
  </si>
  <si>
    <t xml:space="preserve">MUNICIPIO DE BARRANCAS ELECTRIFICACION COMU DE LAS PALMITAS             </t>
  </si>
  <si>
    <t>P34402019070021</t>
  </si>
  <si>
    <t xml:space="preserve">MARISOL CHAVARRO BEDOYA BMT FCA BELEN II                                </t>
  </si>
  <si>
    <t xml:space="preserve">VIA AVIANCA NIC 3836949                                     </t>
  </si>
  <si>
    <t>P11502015090023</t>
  </si>
  <si>
    <t xml:space="preserve">  ALTOS DE MONTICELLO                                                   </t>
  </si>
  <si>
    <t xml:space="preserve">ALTOS MONTICELLO                                            </t>
  </si>
  <si>
    <t>P11102020020053</t>
  </si>
  <si>
    <t xml:space="preserve">CR 35 72 83          P 1  APTO 1                                                                                                                                                           </t>
  </si>
  <si>
    <t>P11502019110005</t>
  </si>
  <si>
    <t xml:space="preserve">INVERSIONES ORIZZONTE S.A.S CONJUNTO RESIDENCIAL CARIBE BEACH           </t>
  </si>
  <si>
    <t xml:space="preserve">=CLL 7 10B 64                                               </t>
  </si>
  <si>
    <t>P11102020090020</t>
  </si>
  <si>
    <t xml:space="preserve">CRUZ S.A.S HADDAD                                                       </t>
  </si>
  <si>
    <t xml:space="preserve">CRA 53 76 239=CRA 59B 79 217                                </t>
  </si>
  <si>
    <t>P93502018120002</t>
  </si>
  <si>
    <t xml:space="preserve">  MUNICIPIO DE ZAPAYAN                                                  </t>
  </si>
  <si>
    <t>P93312020110003</t>
  </si>
  <si>
    <t xml:space="preserve">HATONUEVO CANCHA DE MINIFUTBOL                                          </t>
  </si>
  <si>
    <t>P11802012050008</t>
  </si>
  <si>
    <t xml:space="preserve">LOS ALMENDROS CUARTA 4 ETAPA CONSTRUCCIONES BETA URBANIZACION           </t>
  </si>
  <si>
    <t xml:space="preserve">T2133016                      </t>
  </si>
  <si>
    <t>P11102020040034</t>
  </si>
  <si>
    <t>P34102020080073</t>
  </si>
  <si>
    <t xml:space="preserve">  BILLAR EL CISNE                                                       </t>
  </si>
  <si>
    <t xml:space="preserve">CR 66B                                                      </t>
  </si>
  <si>
    <t>Aprobación Obras</t>
  </si>
  <si>
    <t>P11702014030143</t>
  </si>
  <si>
    <t xml:space="preserve">FABIOLA ESTHER BULA ECHEVERRIA                                          </t>
  </si>
  <si>
    <t xml:space="preserve">DG 111 26B 34                                               </t>
  </si>
  <si>
    <t>P93522019010001</t>
  </si>
  <si>
    <t xml:space="preserve">EL CINCUENTA 50 GENSA LINEA 13,2KV SANTA ROSA -                         </t>
  </si>
  <si>
    <t xml:space="preserve">KM 10 VIA FUNDACION - BOSCONIA                              </t>
  </si>
  <si>
    <t>P11102019020092</t>
  </si>
  <si>
    <t xml:space="preserve">  VOPAK COLOMBIA                                                        </t>
  </si>
  <si>
    <t>P34402017030020</t>
  </si>
  <si>
    <t xml:space="preserve">DELICIAS LAS                                                            </t>
  </si>
  <si>
    <t xml:space="preserve">CRA 19A CON CALLE 23 ESQUINA                                </t>
  </si>
  <si>
    <t>P11102020010092</t>
  </si>
  <si>
    <t xml:space="preserve">  HOME MART                                                             </t>
  </si>
  <si>
    <t xml:space="preserve">CR 60 76 45                                                                                                                                                                                </t>
  </si>
  <si>
    <t xml:space="preserve">CRA 60 76 45                                                </t>
  </si>
  <si>
    <t>P75412020080006</t>
  </si>
  <si>
    <t xml:space="preserve">CIUDADELA SANTA SOFIA ETAPA II                                          </t>
  </si>
  <si>
    <t xml:space="preserve">CIUDADELA STA SOFIA                                         </t>
  </si>
  <si>
    <t>P11102019060031</t>
  </si>
  <si>
    <t xml:space="preserve">BEATRIZ M DE HELD                                                       </t>
  </si>
  <si>
    <t xml:space="preserve">3132109987 3160300    </t>
  </si>
  <si>
    <t>P93302019060021</t>
  </si>
  <si>
    <t xml:space="preserve">OXIDACION ETAPA 1 ELEC COMUNIDADES INDIGENAS ALEDAÑAS                   </t>
  </si>
  <si>
    <t>P11102017050022</t>
  </si>
  <si>
    <t xml:space="preserve">NAKAD RESIDENCIAL RODRIGUEZ                                             </t>
  </si>
  <si>
    <t xml:space="preserve">RESIDENCIAL NAKAD                                           </t>
  </si>
  <si>
    <t>P11102019120097</t>
  </si>
  <si>
    <t>P34102020110021</t>
  </si>
  <si>
    <t xml:space="preserve">RAFAEL EMILIO REALES IBARRA                                             </t>
  </si>
  <si>
    <t xml:space="preserve">C 15 22 144                                                 </t>
  </si>
  <si>
    <t>P12102018120032</t>
  </si>
  <si>
    <t xml:space="preserve">ATLANTICO MUNICIPIO DE POLONUEVO                                        </t>
  </si>
  <si>
    <t xml:space="preserve">CL 8 7 2                                                                                                                                                                                   </t>
  </si>
  <si>
    <t>P75412019050025</t>
  </si>
  <si>
    <t xml:space="preserve">JULIO C. CALVO MEJIA FINCA NAZARET                                      </t>
  </si>
  <si>
    <t xml:space="preserve">FINCA NAZATRET                                              </t>
  </si>
  <si>
    <t>P31602020060001</t>
  </si>
  <si>
    <t xml:space="preserve">  MUNICIPIO DE EL BANCO                                                 </t>
  </si>
  <si>
    <t xml:space="preserve">C 7 K 20 Y 19B                                              </t>
  </si>
  <si>
    <t>P11102015040034</t>
  </si>
  <si>
    <t xml:space="preserve">CLINICA BONNADONA PROVISIONAL CONSTRUC PARQUEADERO                      </t>
  </si>
  <si>
    <t xml:space="preserve">=CRA 49C 82 82                                              </t>
  </si>
  <si>
    <t>P12102016020047</t>
  </si>
  <si>
    <t xml:space="preserve">DE SAN LUIS ELECTRIFICACION VEREDA EL CORRAL                            </t>
  </si>
  <si>
    <t xml:space="preserve">ELECTRIFICACION DE REDES VDA                                </t>
  </si>
  <si>
    <t>P34102020010087</t>
  </si>
  <si>
    <t xml:space="preserve">JUAN CARLOS OSPINA DE ARMAS                                             </t>
  </si>
  <si>
    <t xml:space="preserve">ENSENADA LA PICUA                                           </t>
  </si>
  <si>
    <t>P11102018100146</t>
  </si>
  <si>
    <t>P31602019020028</t>
  </si>
  <si>
    <t xml:space="preserve">ARGENIS DIAZ SANCHEZ                                                    </t>
  </si>
  <si>
    <t>P11802019030065</t>
  </si>
  <si>
    <t xml:space="preserve">VIAS DEL ATLANTICO PCI UNION TEMPORAL                                   </t>
  </si>
  <si>
    <t>P12102020020038</t>
  </si>
  <si>
    <t xml:space="preserve">EASY SISTEM BODEGA                                                      </t>
  </si>
  <si>
    <t xml:space="preserve">EASY SISTEM                                                 </t>
  </si>
  <si>
    <t>P34102020100075</t>
  </si>
  <si>
    <t>P75422020100009</t>
  </si>
  <si>
    <t xml:space="preserve">CBD CANNA GROUP INVERNADERO REPELON                                     </t>
  </si>
  <si>
    <t>P93322020100043</t>
  </si>
  <si>
    <t>P12202020090002</t>
  </si>
  <si>
    <t xml:space="preserve">VILLA OLIMPICA PLANTA PETAR                                             </t>
  </si>
  <si>
    <t xml:space="preserve">TALLER Y PLANTA                                             </t>
  </si>
  <si>
    <t>P95202019080018</t>
  </si>
  <si>
    <t xml:space="preserve">TIENDA JUSTO Y BUENO INVESMA &amp; CIA S EN C                               </t>
  </si>
  <si>
    <t>P93322020100036</t>
  </si>
  <si>
    <t xml:space="preserve">URIBIA TIENDA PARQUEADERO                                               </t>
  </si>
  <si>
    <t xml:space="preserve">TIENDA                                                      </t>
  </si>
  <si>
    <t>P93302020100012</t>
  </si>
  <si>
    <t xml:space="preserve">ROSA BRITO PESQUERA 30                                                  </t>
  </si>
  <si>
    <t xml:space="preserve">PESQUERA EN EL COLEGIO                                      </t>
  </si>
  <si>
    <t>P11802018010017</t>
  </si>
  <si>
    <t>P11802019090013</t>
  </si>
  <si>
    <t xml:space="preserve">SOLEDAD RETRANQUEO OASIS AAA                                            </t>
  </si>
  <si>
    <t xml:space="preserve">RETRANQUEO EL OASIS AAA                                     </t>
  </si>
  <si>
    <t>P75512017030004</t>
  </si>
  <si>
    <t xml:space="preserve">CIUDAD VERDE PROVISIONAL SENA                                           </t>
  </si>
  <si>
    <t>P11102013100127</t>
  </si>
  <si>
    <t xml:space="preserve">  CLINICA ODONTOLOGICA DENTICENTER S.A                                  </t>
  </si>
  <si>
    <t>P12202019070004</t>
  </si>
  <si>
    <t xml:space="preserve">OBRA FINCA SINAI                                                        </t>
  </si>
  <si>
    <t xml:space="preserve">CT 4798H MT 2801H FINCA SINAI                               </t>
  </si>
  <si>
    <t>P11802020090018</t>
  </si>
  <si>
    <t xml:space="preserve">WILSON HEREDIA FIERRO                                                   </t>
  </si>
  <si>
    <t>P93532020070004</t>
  </si>
  <si>
    <t xml:space="preserve">NADIN VELIZ PEREA OROZCO BMT FCA VILLA GILMA                            </t>
  </si>
  <si>
    <t xml:space="preserve">VEC 6750612                                                 </t>
  </si>
  <si>
    <t>P11802020030093</t>
  </si>
  <si>
    <t xml:space="preserve">  LOCAL COMERCIAL LOS ALMENDROS                                         </t>
  </si>
  <si>
    <t xml:space="preserve">LOCAL COMERCIAL LOS ALMENDROS                               </t>
  </si>
  <si>
    <t>P11102019080104</t>
  </si>
  <si>
    <t xml:space="preserve">PLAZA CENTRO COMERCIAL ALKARAWI                                         </t>
  </si>
  <si>
    <t xml:space="preserve">=CLL 90 50 127                                              </t>
  </si>
  <si>
    <t>P11102020020080</t>
  </si>
  <si>
    <t xml:space="preserve">  PROVISIONAL DE OBRA TORRES DE DILUGANO                                </t>
  </si>
  <si>
    <t>P33402020100013</t>
  </si>
  <si>
    <t xml:space="preserve">VICTORIA M BERMUDEZ DE                                                  </t>
  </si>
  <si>
    <t xml:space="preserve">CARRT SALIDA A FONSECA 7 90001                                                                                                                                                             </t>
  </si>
  <si>
    <t>P75512020060003</t>
  </si>
  <si>
    <t xml:space="preserve">  PUERTO BONGOE CIUDAD DEL PUERTO                                       </t>
  </si>
  <si>
    <t xml:space="preserve">PUERTO BONGOE                                               </t>
  </si>
  <si>
    <t>P95202019030011</t>
  </si>
  <si>
    <t xml:space="preserve">8VA ETAPA URB CONCORD                                                   </t>
  </si>
  <si>
    <t>P11102020080099</t>
  </si>
  <si>
    <t xml:space="preserve">  SUPERTIENDAS OLIMPICA                                                 </t>
  </si>
  <si>
    <t>P95302017030002</t>
  </si>
  <si>
    <t xml:space="preserve">KARILIN CURE PAVON LOTE INDUSTRIAL                                      </t>
  </si>
  <si>
    <t xml:space="preserve">LOTE INDUSTRIAL KARILIN PAVON                               </t>
  </si>
  <si>
    <t>P11102019070106</t>
  </si>
  <si>
    <t xml:space="preserve">CINES SAS OPERADORA COLOMBIANA DE                                       </t>
  </si>
  <si>
    <t xml:space="preserve">CR 55 99 51 BUENAVISTA 3 CINEPOLIS                          </t>
  </si>
  <si>
    <t>P93312020090003</t>
  </si>
  <si>
    <t xml:space="preserve">PARCELA TECHO AZUL BERARDINELLY VICENTE                                 </t>
  </si>
  <si>
    <t xml:space="preserve">REASENTAMIENTO                                              </t>
  </si>
  <si>
    <t>P34402020010004</t>
  </si>
  <si>
    <t xml:space="preserve">FINCA LA GUINEA SAFA SAS INVERSIONES                                    </t>
  </si>
  <si>
    <t xml:space="preserve">CASERIO LAS FLORES                                          </t>
  </si>
  <si>
    <t>P93402020110001</t>
  </si>
  <si>
    <t>P93402018030001</t>
  </si>
  <si>
    <t xml:space="preserve">  INVERSIONES LA LOLITA                                                 </t>
  </si>
  <si>
    <t>P11702020110066</t>
  </si>
  <si>
    <t xml:space="preserve">SOLANGEL VELANDIA CARIZOZA                                              </t>
  </si>
  <si>
    <t xml:space="preserve">CR 21 41 18                                                                                                                                                                                </t>
  </si>
  <si>
    <t>P12102020030020</t>
  </si>
  <si>
    <t>P95202020020033</t>
  </si>
  <si>
    <t xml:space="preserve">ESCAIT ANTONIO HERRERA PASCUAL                                          </t>
  </si>
  <si>
    <t xml:space="preserve">CS NRO 1 EL CASCARON                                        </t>
  </si>
  <si>
    <t>P95102013060027</t>
  </si>
  <si>
    <t>P11702020100039</t>
  </si>
  <si>
    <t xml:space="preserve">SUCURSAL CORDIALIDAD UNIFEL SAS MODUTABLEROS                            </t>
  </si>
  <si>
    <t xml:space="preserve">CL 56 11 65                                                                                                                                                                                </t>
  </si>
  <si>
    <t xml:space="preserve">=CLL 47 11 65                                               </t>
  </si>
  <si>
    <t>P75522019020001</t>
  </si>
  <si>
    <t xml:space="preserve">FASE 4 RETRANQUEO PUMAREJO                                              </t>
  </si>
  <si>
    <t>P12202019080028</t>
  </si>
  <si>
    <t xml:space="preserve">SEDE BANDA DPTAL CONCHA ACUSTICA                                        </t>
  </si>
  <si>
    <t xml:space="preserve">CT 05563 MT 06673                                           </t>
  </si>
  <si>
    <t>P11102019120063</t>
  </si>
  <si>
    <t xml:space="preserve">  A CONSTRUIR S.A.                                                      </t>
  </si>
  <si>
    <t xml:space="preserve">A CONSTRUIR  S A                                            </t>
  </si>
  <si>
    <t>P11102020060060</t>
  </si>
  <si>
    <t xml:space="preserve">  ALUMBRADO PUBLICO CARRERA 65 CL99                                     </t>
  </si>
  <si>
    <t xml:space="preserve">ILUMINACION CR 65                                           </t>
  </si>
  <si>
    <t>P11102019090032</t>
  </si>
  <si>
    <t xml:space="preserve">RIOJA LAS DELICIAS EDIFICIO                                             </t>
  </si>
  <si>
    <t xml:space="preserve">=CLL 70B 39 110                                             </t>
  </si>
  <si>
    <t>P11102019110098</t>
  </si>
  <si>
    <t xml:space="preserve">VIVACE ARQUITECTURA Y CONCRETO S.A.S                                    </t>
  </si>
  <si>
    <t>P11102020060020</t>
  </si>
  <si>
    <t xml:space="preserve">  PROVISIONAL PELICANO ALAMEDA DEL RIO                                  </t>
  </si>
  <si>
    <t xml:space="preserve">PROVISIONAL PELICANO                                        </t>
  </si>
  <si>
    <t>P11102018060032</t>
  </si>
  <si>
    <t xml:space="preserve">JERONIMO MARTINS COLOMBIA TIENDA ARA CIUDAD JARDIN                      </t>
  </si>
  <si>
    <t xml:space="preserve">CRA 42E CLL 80B ESQUINA                                     </t>
  </si>
  <si>
    <t>P11102016030053</t>
  </si>
  <si>
    <t xml:space="preserve">ATLANTICO FUNDACION TECNAR                                              </t>
  </si>
  <si>
    <t xml:space="preserve">3112853 3112853       </t>
  </si>
  <si>
    <t xml:space="preserve">FUNDACION TECNAR ATLANTICO                                  </t>
  </si>
  <si>
    <t>P75412018110009</t>
  </si>
  <si>
    <t xml:space="preserve">ALTOS DE SANTO TOMAS                                                    </t>
  </si>
  <si>
    <t xml:space="preserve">ALTOS DE SANTO TOMAS                                        </t>
  </si>
  <si>
    <t>P93312020080002</t>
  </si>
  <si>
    <t xml:space="preserve">MUNICIPIO DE BARRANCAS AMPLIACION REDES MTB RESGUARDO PROVINCIAL        </t>
  </si>
  <si>
    <t>P95202019050014</t>
  </si>
  <si>
    <t xml:space="preserve">AGUAS DEL SUR DEL ATLANTICO                                             </t>
  </si>
  <si>
    <t xml:space="preserve">AGUAS DEL SUR                                               </t>
  </si>
  <si>
    <t>P11102020080003</t>
  </si>
  <si>
    <t xml:space="preserve">RODRIGO DANGOND                                                         </t>
  </si>
  <si>
    <t xml:space="preserve">3854905-3174397066    </t>
  </si>
  <si>
    <t xml:space="preserve">ED. DORAL                                                   </t>
  </si>
  <si>
    <t>P11802019100052</t>
  </si>
  <si>
    <t>P12102019090036</t>
  </si>
  <si>
    <t xml:space="preserve">GREEN PARK BODEGA 9                                                     </t>
  </si>
  <si>
    <t>P34102020020106</t>
  </si>
  <si>
    <t xml:space="preserve">VEREDA ALTOS DE DON JACA                                                </t>
  </si>
  <si>
    <t>P11102019080077</t>
  </si>
  <si>
    <t xml:space="preserve">MULTIFAMILIAR EDIFICIO GENOVIEVE                                        </t>
  </si>
  <si>
    <t xml:space="preserve">=CRA 42F 82 100                                             </t>
  </si>
  <si>
    <t>P12202020030014</t>
  </si>
  <si>
    <t xml:space="preserve">BARANOA RETRANQUEO VILLAS DE                                            </t>
  </si>
  <si>
    <t>P11102020040021</t>
  </si>
  <si>
    <t xml:space="preserve">MZ 5 LOTE 3 RUISE?OR II ALAMEDA DEL RIO                                 </t>
  </si>
  <si>
    <t xml:space="preserve">MZ 5 LOTE 3                                                 </t>
  </si>
  <si>
    <t>P34102019110027</t>
  </si>
  <si>
    <t xml:space="preserve">JIMENEZ S.A. CONSTRUCTORA                                               </t>
  </si>
  <si>
    <t xml:space="preserve">3107042802-3173639657 </t>
  </si>
  <si>
    <t xml:space="preserve">CR 4                                                        </t>
  </si>
  <si>
    <t>P34702020040003</t>
  </si>
  <si>
    <t xml:space="preserve">AYDA NUNEZ                                                              </t>
  </si>
  <si>
    <t xml:space="preserve">CR 4 6 1                                                                                                                                                                                   </t>
  </si>
  <si>
    <t xml:space="preserve">PALERMO TANKS SAS                                           </t>
  </si>
  <si>
    <t>P34702019110006</t>
  </si>
  <si>
    <t xml:space="preserve">FANNY DZ DE OSPINO                                                      </t>
  </si>
  <si>
    <t xml:space="preserve">CL 4 13 10                                                                                                                                                                                 </t>
  </si>
  <si>
    <t>P11702020040005</t>
  </si>
  <si>
    <t xml:space="preserve">SOCIEDAD FIDUCIARIA PATRIMONIO AUTONOMO FIDUCIARIA BANCOLOMB            </t>
  </si>
  <si>
    <t>P11102020010024</t>
  </si>
  <si>
    <t xml:space="preserve">AMERICANA EDIFICIO BLOQUE F CORPORACION UNIV                            </t>
  </si>
  <si>
    <t xml:space="preserve">3851027 EXT 477       </t>
  </si>
  <si>
    <t xml:space="preserve">CL 71 41 184               LOC     1                                                                                                                                                       </t>
  </si>
  <si>
    <t xml:space="preserve">CL 71 N 41-178 LOCAL                                        </t>
  </si>
  <si>
    <t>P93432019040006</t>
  </si>
  <si>
    <t xml:space="preserve">EDITH JIMENEZ                                                           </t>
  </si>
  <si>
    <t xml:space="preserve">CARRT TRONCAL DEL CARIBE KM 2 320                                                                                                                                                          </t>
  </si>
  <si>
    <t>P11502016090034</t>
  </si>
  <si>
    <t xml:space="preserve">ENRIQUETA PUCHE DE GARCIA CENTRO COMERCIAL EL CAMPITO                   </t>
  </si>
  <si>
    <t xml:space="preserve">OTR CRT PTO COL KM7 PI 16                                   </t>
  </si>
  <si>
    <t>P93312020090008</t>
  </si>
  <si>
    <t xml:space="preserve">DISTRACCION FINCA CHIN                                                  </t>
  </si>
  <si>
    <t xml:space="preserve">LOS HORNITOS                                                </t>
  </si>
  <si>
    <t>P93312019040007</t>
  </si>
  <si>
    <t xml:space="preserve">MUNICIPIO DE ALBANIA COMUNIDADES INDIGENA WANETURUMANA                  </t>
  </si>
  <si>
    <t>P93432020020004</t>
  </si>
  <si>
    <t xml:space="preserve">CARLOS BETANCUR SUAREZ BMT FCA LA FORTUNA                               </t>
  </si>
  <si>
    <t xml:space="preserve">VEC 6724245                                                 </t>
  </si>
  <si>
    <t>P11102019100086</t>
  </si>
  <si>
    <t xml:space="preserve">  TRANSMETRO  SAS                                                       </t>
  </si>
  <si>
    <t xml:space="preserve">CL 74 44 102               OFI  ADMI                                                                                                                                                       </t>
  </si>
  <si>
    <t xml:space="preserve">=OTR CRA 46 CL 45                                           </t>
  </si>
  <si>
    <t>P12102020010027</t>
  </si>
  <si>
    <t xml:space="preserve">  URB MADRIGAL                                                          </t>
  </si>
  <si>
    <t>P34402017030016</t>
  </si>
  <si>
    <t xml:space="preserve">BOSQUE EL                                                               </t>
  </si>
  <si>
    <t xml:space="preserve">SECTOR EL BOSQUE                                            </t>
  </si>
  <si>
    <t>P11102020030002</t>
  </si>
  <si>
    <t xml:space="preserve">  PROYECTO FLORENCIA                                                    </t>
  </si>
  <si>
    <t>P11102015090016</t>
  </si>
  <si>
    <t xml:space="preserve">CARIBE REUBICACION DE TRAFO CENTRO DE EVENTOS Y EXPOSICIONES DEL        </t>
  </si>
  <si>
    <t>P34602020090005</t>
  </si>
  <si>
    <t xml:space="preserve">JUAN CARLOS GOMEZ GAMARRA FINCA EL PROGRESO                             </t>
  </si>
  <si>
    <t xml:space="preserve">CL PRINCIPAL CR 1 20                                                                                                                                                                       </t>
  </si>
  <si>
    <t xml:space="preserve">NIF V 34517450 POR EL PUENTE                                </t>
  </si>
  <si>
    <t>P11802019070087</t>
  </si>
  <si>
    <t xml:space="preserve">SOLEDAD DEFINITIVO THE POINT                                            </t>
  </si>
  <si>
    <t xml:space="preserve">3012044663 3217541482 </t>
  </si>
  <si>
    <t xml:space="preserve">CONJUNTO H JARDINES ARBOLED                                 </t>
  </si>
  <si>
    <t>P11802020110064</t>
  </si>
  <si>
    <t xml:space="preserve">RENACER SUBNORMAL                                                       </t>
  </si>
  <si>
    <t>P93402020100003</t>
  </si>
  <si>
    <t xml:space="preserve">ALFREDO LUCIO RADA MAZA BMT PARCELA LA MARIA                            </t>
  </si>
  <si>
    <t>P75512019110001</t>
  </si>
  <si>
    <t xml:space="preserve">CR 4SUR 99C 46                                                                                                                                                                             </t>
  </si>
  <si>
    <t>P11502018110013</t>
  </si>
  <si>
    <t xml:space="preserve">SEDE CARIBE PROVISIONAL COMFAMILIAR ATLANTICO                           </t>
  </si>
  <si>
    <t xml:space="preserve">CENTRO COMERCIAL ESTACION SAN PEDRO                                     </t>
  </si>
  <si>
    <t xml:space="preserve">CENTRO CCIAL SAN PEDRO                                      </t>
  </si>
  <si>
    <t>P34102020110069</t>
  </si>
  <si>
    <t>P75412020100015</t>
  </si>
  <si>
    <t xml:space="preserve">EL UVITO ELECTRIFICACION VEREDA                                         </t>
  </si>
  <si>
    <t>P34602020050001</t>
  </si>
  <si>
    <t xml:space="preserve">TANQUE DE GEOMEMBRANA ASOPCON                                           </t>
  </si>
  <si>
    <t xml:space="preserve">VEREDA LOMA FRESCA                                          </t>
  </si>
  <si>
    <t>P93312019040003</t>
  </si>
  <si>
    <t xml:space="preserve">MUNICIPIO DE ALBANIA COMUNIDADES INDIGENA EL MILAGRO SAN JOSE           </t>
  </si>
  <si>
    <t>P34702017050001</t>
  </si>
  <si>
    <t xml:space="preserve">URBANIZACION JUAN XXIII                                                 </t>
  </si>
  <si>
    <t xml:space="preserve">AL LADO DE LA SE PLATO                                      </t>
  </si>
  <si>
    <t>P77522020090003</t>
  </si>
  <si>
    <t xml:space="preserve">ACELA ARREDONDO MEJIA ADELA                                             </t>
  </si>
  <si>
    <t>P93432019120008</t>
  </si>
  <si>
    <t xml:space="preserve">  OASIS DE NEGUANJE                                                     </t>
  </si>
  <si>
    <t xml:space="preserve">CARRT A NEGUANJE KM 6 3                                                                                                                                                                    </t>
  </si>
  <si>
    <t xml:space="preserve">EL OASIS DE NEGUANJE                                        </t>
  </si>
  <si>
    <t>P95202019070014</t>
  </si>
  <si>
    <t xml:space="preserve">SUAN ELECTRIFICACION ESMER HENRIQUEZ                                    </t>
  </si>
  <si>
    <t>P34102019090024</t>
  </si>
  <si>
    <t xml:space="preserve">RODRIGO TRASLAVIÑA ROA                                                  </t>
  </si>
  <si>
    <t xml:space="preserve">CL 6 CR 15 59               APTO   0                                                                                                                                                       </t>
  </si>
  <si>
    <t xml:space="preserve">C 6 15-59                                                   </t>
  </si>
  <si>
    <t>P93302020070010</t>
  </si>
  <si>
    <t xml:space="preserve">ROBINSON JOSE PERTUZ MARTINEZ                                           </t>
  </si>
  <si>
    <t xml:space="preserve">CR 13A CL 33 54               APTO    3                                                                                                                                                    </t>
  </si>
  <si>
    <t xml:space="preserve">CR 13A                                                      </t>
  </si>
  <si>
    <t>P11102020080100</t>
  </si>
  <si>
    <t xml:space="preserve">  CONSTRUCTORA IZA SAS                                                  </t>
  </si>
  <si>
    <t xml:space="preserve">AP 501                                                      </t>
  </si>
  <si>
    <t>P93312020040001</t>
  </si>
  <si>
    <t xml:space="preserve">CORRG WARE WAREN CONSTRUCCION PARQUE RECREODEPORTIVO                    </t>
  </si>
  <si>
    <t>P93312020090005</t>
  </si>
  <si>
    <t xml:space="preserve">FINCA ZUÑIGA GLORIA                                                     </t>
  </si>
  <si>
    <t xml:space="preserve">KM 1 FINCA                                                  </t>
  </si>
  <si>
    <t>P11102018100143</t>
  </si>
  <si>
    <t>P34302020100009</t>
  </si>
  <si>
    <t xml:space="preserve">RAUL ESPINOZA                                                           </t>
  </si>
  <si>
    <t xml:space="preserve">CL 12 CR 15 7                                                                                                                                                                              </t>
  </si>
  <si>
    <t>P93502016060001</t>
  </si>
  <si>
    <t xml:space="preserve">PALERMO ZONA FRANCA                                                     </t>
  </si>
  <si>
    <t xml:space="preserve">EDS PALERMO                                                 </t>
  </si>
  <si>
    <t>P11502017100031</t>
  </si>
  <si>
    <t xml:space="preserve">LEYDIS ARRIETA VIVIENDA FAMILIAR                                        </t>
  </si>
  <si>
    <t xml:space="preserve">=CLL 9 5 142                                                </t>
  </si>
  <si>
    <t>P34202019080001</t>
  </si>
  <si>
    <t>P95202020020017</t>
  </si>
  <si>
    <t>P11502020050010</t>
  </si>
  <si>
    <t xml:space="preserve">HH URBANO SAS EDIFICIO RIVER PLACE                                      </t>
  </si>
  <si>
    <t xml:space="preserve">EDIFICIO RIVER PLACE                                        </t>
  </si>
  <si>
    <t>P33402020100009</t>
  </si>
  <si>
    <t xml:space="preserve">URUMITA FINCA VILLA LEONOR                                              </t>
  </si>
  <si>
    <t xml:space="preserve">FCA VILLA LEONOR                                            </t>
  </si>
  <si>
    <t>P12102020020032</t>
  </si>
  <si>
    <t xml:space="preserve">UNIVERSIDAD ATLANTICO PROVISIONAL SABANALARGA                           </t>
  </si>
  <si>
    <t xml:space="preserve">UDEA                                                        </t>
  </si>
  <si>
    <t>P33402017090007</t>
  </si>
  <si>
    <t xml:space="preserve">EL RETIRO - JUNCALITO ELECTRIFICACION RURAL VDA LA SARAITA              </t>
  </si>
  <si>
    <t>P34602020030020</t>
  </si>
  <si>
    <t xml:space="preserve">  AGUAS DE ARACATACA S.A.  E.S.P.                                       </t>
  </si>
  <si>
    <t xml:space="preserve">ESTACION DE BOMBEO Y AGUA PO                                </t>
  </si>
  <si>
    <t>P11102019060025</t>
  </si>
  <si>
    <t xml:space="preserve">  C.I. ALIEMPAQUES S.A.S                                                </t>
  </si>
  <si>
    <t>P11702020060027</t>
  </si>
  <si>
    <t xml:space="preserve">  EDIFICIO GUADALUPE                                                    </t>
  </si>
  <si>
    <t>P11802019080087</t>
  </si>
  <si>
    <t xml:space="preserve">SOLEDAD PROVISIONAL SOLE MIO                                            </t>
  </si>
  <si>
    <t xml:space="preserve">PROVISIONAL SOLE MIO                                        </t>
  </si>
  <si>
    <t>P12102018050041</t>
  </si>
  <si>
    <t xml:space="preserve">ARCOS SA E.S.P AMPLIACION ACUEDUCTO COSTERO                             </t>
  </si>
  <si>
    <t>P11802020070028</t>
  </si>
  <si>
    <t xml:space="preserve">  PROYECTOS ALMENDROS CAMPESTRE                                         </t>
  </si>
  <si>
    <t xml:space="preserve">ALMENDROS CAMPESTRES                                        </t>
  </si>
  <si>
    <t>P93502020020003</t>
  </si>
  <si>
    <t xml:space="preserve">APOLONIO AGATON MONTENEGRO PABON                                        </t>
  </si>
  <si>
    <t xml:space="preserve">VIA SALAMINA - GUAIMARO                                     </t>
  </si>
  <si>
    <t>P11702019100067</t>
  </si>
  <si>
    <t xml:space="preserve">NESTOR CHAMORRO                                                         </t>
  </si>
  <si>
    <t>P11802018010016</t>
  </si>
  <si>
    <t>P77512020090009</t>
  </si>
  <si>
    <t xml:space="preserve">PALOMINO CABAÑA DAZA EDGAR                                              </t>
  </si>
  <si>
    <t xml:space="preserve">KM 7                                                        </t>
  </si>
  <si>
    <t>P34102018100042</t>
  </si>
  <si>
    <t xml:space="preserve">YOLANDA CASAS UBAQUE                                                    </t>
  </si>
  <si>
    <t xml:space="preserve">C 22 20 59                                                  </t>
  </si>
  <si>
    <t>P12102020110021</t>
  </si>
  <si>
    <t xml:space="preserve">ZOLOEFI ZONA LOGISTICA EFICIENTE                                        </t>
  </si>
  <si>
    <t xml:space="preserve">PROVI ZOLOEFI                                               </t>
  </si>
  <si>
    <t>P11802020070013</t>
  </si>
  <si>
    <t xml:space="preserve">  MULTIFAMILIAR ANDREA                                                  </t>
  </si>
  <si>
    <t xml:space="preserve">CR 27 24 136                                                                                                                                                                               </t>
  </si>
  <si>
    <t>P11102017090075</t>
  </si>
  <si>
    <t xml:space="preserve">MURANO PROVISIONAL                                                      </t>
  </si>
  <si>
    <t>P75412018110036</t>
  </si>
  <si>
    <t xml:space="preserve">RESERVA DEL MAR                                             </t>
  </si>
  <si>
    <t>P11502012120001</t>
  </si>
  <si>
    <t xml:space="preserve">GUILLERMO MARIANO ROLDAN FREIDELL                                       </t>
  </si>
  <si>
    <t xml:space="preserve">FINCA EL CASTILLO VIA A SABANILLA                           </t>
  </si>
  <si>
    <t>P75412019030012</t>
  </si>
  <si>
    <t xml:space="preserve">SUAN ELECTRIFICACION EDITH HERRERA                                      </t>
  </si>
  <si>
    <t>P34102019080064</t>
  </si>
  <si>
    <t xml:space="preserve">CL 24A CR 2 47                                                                                                                                                                             </t>
  </si>
  <si>
    <t>P11502019060001</t>
  </si>
  <si>
    <t xml:space="preserve">ALTA VISTA LOMAS DE                                                     </t>
  </si>
  <si>
    <t xml:space="preserve">LOMAS DE ALTA VISTA                                         </t>
  </si>
  <si>
    <t>P95102018120018</t>
  </si>
  <si>
    <t xml:space="preserve">SERVICIO CARNAVAL ESTACION DE                                           </t>
  </si>
  <si>
    <t>P77512020100010</t>
  </si>
  <si>
    <t xml:space="preserve">YOZUU RESTAURANTE                                                       </t>
  </si>
  <si>
    <t xml:space="preserve">RESTAURANTE YOZUU                                           </t>
  </si>
  <si>
    <t>P11102020060036</t>
  </si>
  <si>
    <t xml:space="preserve">  EDIFICIO MARTINIKA                                                    </t>
  </si>
  <si>
    <t xml:space="preserve">EDIFICIO MARTINIKA                                          </t>
  </si>
  <si>
    <t>P93322020030029</t>
  </si>
  <si>
    <t xml:space="preserve">MUNICIPIO DE MAICAO COMUNIDAD INDIGENA TUCTU                            </t>
  </si>
  <si>
    <t>P77522019020003</t>
  </si>
  <si>
    <t xml:space="preserve">MUNICIPIO DE HATONUEVO CONST PARQUE RECREOD SIXTA RODRIGUEZ             </t>
  </si>
  <si>
    <t>P34102020110006</t>
  </si>
  <si>
    <t>P77532020050002</t>
  </si>
  <si>
    <t xml:space="preserve">PABLO RADA FONSECA                                                      </t>
  </si>
  <si>
    <t xml:space="preserve">PESQUERA                                                    </t>
  </si>
  <si>
    <t>P11102019090109</t>
  </si>
  <si>
    <t xml:space="preserve">  SALA DE VENTAS BARUC 76                                               </t>
  </si>
  <si>
    <t xml:space="preserve">SALA DE VENTAS BARUC 76                                     </t>
  </si>
  <si>
    <t>P11802020060008</t>
  </si>
  <si>
    <t xml:space="preserve">CIUDAD FALLECE SUBNORMAL                                                </t>
  </si>
  <si>
    <t>P11802018080104</t>
  </si>
  <si>
    <t xml:space="preserve">ANTONIO COHALA CONSTRUCCIONES PROVISIONAL VILLAS DE SAN                 </t>
  </si>
  <si>
    <t xml:space="preserve">SAN ANTONI                                                  </t>
  </si>
  <si>
    <t>P11102017110112</t>
  </si>
  <si>
    <t xml:space="preserve">PALENQUE KUSINA MESTIZA INVERSIONES TAABI SA                            </t>
  </si>
  <si>
    <t>P12102020020025</t>
  </si>
  <si>
    <t xml:space="preserve">URBANIZACION VALLES DEL JOBO                                            </t>
  </si>
  <si>
    <t>P11102018110155</t>
  </si>
  <si>
    <t>P33102020100048</t>
  </si>
  <si>
    <t xml:space="preserve">ALVARO BARROS DE ARMAS                                                  </t>
  </si>
  <si>
    <t xml:space="preserve">CL 7 10 110          P  2 APTO    2                                                                                                                                                        </t>
  </si>
  <si>
    <t xml:space="preserve">NIF VEC. 25635273                                           </t>
  </si>
  <si>
    <t>P11702019050021</t>
  </si>
  <si>
    <t>P93302020070011</t>
  </si>
  <si>
    <t xml:space="preserve">UDEA CONJUNTO RESIDENCIAL                                               </t>
  </si>
  <si>
    <t>P75422017040005</t>
  </si>
  <si>
    <t>P11802020110057</t>
  </si>
  <si>
    <t>P11102018020033</t>
  </si>
  <si>
    <t xml:space="preserve">PALMETTO TOWERS URBANIZADORA MARIN VALENCIA S.A                         </t>
  </si>
  <si>
    <t xml:space="preserve">PROVISIONAL PALMETTO                                        </t>
  </si>
  <si>
    <t>P11102019070130</t>
  </si>
  <si>
    <t xml:space="preserve">MANOTAS EL PORVENIR EDIFICIO                                            </t>
  </si>
  <si>
    <t>P93312019020001</t>
  </si>
  <si>
    <t xml:space="preserve">CL 9 CR 5 8               LOC  1                                                                                                                                                           </t>
  </si>
  <si>
    <t>P12102020030013</t>
  </si>
  <si>
    <t xml:space="preserve">GRAO S.A.S INVERSIONES                                                  </t>
  </si>
  <si>
    <t xml:space="preserve">CL 8                                                        </t>
  </si>
  <si>
    <t>P33302019020020</t>
  </si>
  <si>
    <t>P11102019020004</t>
  </si>
  <si>
    <t>P12102017110011</t>
  </si>
  <si>
    <t xml:space="preserve">SABANALARGA BIBILOTECA PUBLICA DE                                       </t>
  </si>
  <si>
    <t xml:space="preserve">BIBLIOTECA PUBLICA                                          </t>
  </si>
  <si>
    <t>P75422019120004</t>
  </si>
  <si>
    <t>P11102019080055</t>
  </si>
  <si>
    <t xml:space="preserve">WILLIAN DE LA HOZ                                                       </t>
  </si>
  <si>
    <t>P34102020080024</t>
  </si>
  <si>
    <t xml:space="preserve">URBANIZACION VENECIA CONSTRUCTORA JIMENEZ                               </t>
  </si>
  <si>
    <t xml:space="preserve">URB VENECIA ETAPA I                                         </t>
  </si>
  <si>
    <t>P31602020050002</t>
  </si>
  <si>
    <t xml:space="preserve">PEDRO NEL RANGEL GONZALEZ                                               </t>
  </si>
  <si>
    <t xml:space="preserve">NIC ANT 7749271                                             </t>
  </si>
  <si>
    <t>P11102017110003</t>
  </si>
  <si>
    <t xml:space="preserve">PLAZA EDIFICIO JARDIN                                                   </t>
  </si>
  <si>
    <t>P11102020040027</t>
  </si>
  <si>
    <t xml:space="preserve">  LOCAL COMERCIAL MADECENTRO                                            </t>
  </si>
  <si>
    <t xml:space="preserve">CR 43 82 178                                                                                                                                                                               </t>
  </si>
  <si>
    <t>P11102019110024</t>
  </si>
  <si>
    <t xml:space="preserve">CAMPESTRE ANTENA ESTACION COLINAS                                       </t>
  </si>
  <si>
    <t xml:space="preserve">ANTENA COLINAS CAMPESTRE                                    </t>
  </si>
  <si>
    <t>P11502016060032</t>
  </si>
  <si>
    <t xml:space="preserve">BMT JOSE NICOLAS VALENCIA CHEUDRAE                                      </t>
  </si>
  <si>
    <t xml:space="preserve">BMT JOSE NICOLAS VALENCIA                                   </t>
  </si>
  <si>
    <t>P93322020100035</t>
  </si>
  <si>
    <t xml:space="preserve">PECES FINCA CRIADERO DE                                                 </t>
  </si>
  <si>
    <t xml:space="preserve">CRIADERO DE PECES                                           </t>
  </si>
  <si>
    <t>P12102018040010</t>
  </si>
  <si>
    <t xml:space="preserve">JORGE BULA H                                                            </t>
  </si>
  <si>
    <t xml:space="preserve">CL PERIC ESQ GRANA PTMEND                                   </t>
  </si>
  <si>
    <t>P11702018040064</t>
  </si>
  <si>
    <t xml:space="preserve">21 RETRANQUEO ARROYO                                                    </t>
  </si>
  <si>
    <t>P11802017040021</t>
  </si>
  <si>
    <t xml:space="preserve">JAIME MARTINEZ &amp; SAS PV                                                 </t>
  </si>
  <si>
    <t xml:space="preserve"> FINCA PEZQUERA                                             </t>
  </si>
  <si>
    <t>P95302019040001</t>
  </si>
  <si>
    <t>P11102017090005</t>
  </si>
  <si>
    <t xml:space="preserve">QUANTUM  - CONSTRUCTORA DANTE PROVISIONAL EDIFICIO DANTE                </t>
  </si>
  <si>
    <t>P11502018010001</t>
  </si>
  <si>
    <t xml:space="preserve">ELOY DE JESUS - YOLIMA ARZINIE PROVISIONAL LAGOS DE CAUJARAL            </t>
  </si>
  <si>
    <t>P33102019080038</t>
  </si>
  <si>
    <t xml:space="preserve">HEROINA URIANA AMAYA                                                    </t>
  </si>
  <si>
    <t>P11102017110041</t>
  </si>
  <si>
    <t xml:space="preserve">  BAVARIA &amp; CIA S.C.A.                                                  </t>
  </si>
  <si>
    <t xml:space="preserve">CRA 38 8 104                                                </t>
  </si>
  <si>
    <t>P95202020110015</t>
  </si>
  <si>
    <t xml:space="preserve">PMV CONCESION COSTERA                                                   </t>
  </si>
  <si>
    <t>P11102019050084</t>
  </si>
  <si>
    <t xml:space="preserve">SERVIPARAMO SERVI PARAMO                                                </t>
  </si>
  <si>
    <t xml:space="preserve">AV VIA 40 75 95                                                                                                                                                                            </t>
  </si>
  <si>
    <t xml:space="preserve">CL 28 - 21-27                                               </t>
  </si>
  <si>
    <t>P11102019110002</t>
  </si>
  <si>
    <t xml:space="preserve">  PROVISIONAL TORTOLA                                                   </t>
  </si>
  <si>
    <t>P93302020070009</t>
  </si>
  <si>
    <t xml:space="preserve">ATENAIDA BEATRIZ QUINTERO BUENO                                         </t>
  </si>
  <si>
    <t xml:space="preserve">CR 7H 43 7                                                                                                                                                                                 </t>
  </si>
  <si>
    <t>P93322020100031</t>
  </si>
  <si>
    <t xml:space="preserve">URB VILLA FAUSTA ESTACION DE BOMBEO                                     </t>
  </si>
  <si>
    <t xml:space="preserve">BOMBEO                                                      </t>
  </si>
  <si>
    <t xml:space="preserve">En elaboración de informe técnico </t>
  </si>
  <si>
    <t>P11102020050023</t>
  </si>
  <si>
    <t xml:space="preserve">YHON GIRALDO RENDON                                                     </t>
  </si>
  <si>
    <t xml:space="preserve">CL 41 31 96               APTO  102                                                                                                                                                        </t>
  </si>
  <si>
    <t xml:space="preserve">=CLL 41 31 96                                               </t>
  </si>
  <si>
    <t>P11102019060104</t>
  </si>
  <si>
    <t xml:space="preserve">BONAVISTA EDIFICIO APARTAMENTOS                                         </t>
  </si>
  <si>
    <t xml:space="preserve">=CLL 86 42B1 172                                            </t>
  </si>
  <si>
    <t>P34102020100030</t>
  </si>
  <si>
    <t>P95212016040009</t>
  </si>
  <si>
    <t>P11102016100012</t>
  </si>
  <si>
    <t xml:space="preserve">  COLOMBIA MOVIL                                                        </t>
  </si>
  <si>
    <t xml:space="preserve">COLOMBIA MOVILES                                            </t>
  </si>
  <si>
    <t>P93502017050001</t>
  </si>
  <si>
    <t xml:space="preserve">NATURALES PROVISIONAL PARQUE NACIONAL                                   </t>
  </si>
  <si>
    <t xml:space="preserve">PARQUE NACIONALES NATURALES                                 </t>
  </si>
  <si>
    <t>P95102019080040</t>
  </si>
  <si>
    <t xml:space="preserve">LTDA INVERSIONES ALCIRA &amp; CIA                                           </t>
  </si>
  <si>
    <t xml:space="preserve">INV ALCIRA Y CIA                                            </t>
  </si>
  <si>
    <t>P75412018120037</t>
  </si>
  <si>
    <t xml:space="preserve">OSACR EMILIO POLO TORREGROZA                                            </t>
  </si>
  <si>
    <t xml:space="preserve">FINCA LA ROSITA                                             </t>
  </si>
  <si>
    <t>P12102020110061</t>
  </si>
  <si>
    <t>P93302020090014</t>
  </si>
  <si>
    <t xml:space="preserve">PARNERTS TELECON ANTENA WON JS-54 JUAN Y MEDIO                          </t>
  </si>
  <si>
    <t>P11702019050075</t>
  </si>
  <si>
    <t xml:space="preserve">ALEGRA PROVISIONAL CENTRO COMERCIAL                                     </t>
  </si>
  <si>
    <t>P93322020100018</t>
  </si>
  <si>
    <t xml:space="preserve">RIGOBERTO CATAÑO C                                                      </t>
  </si>
  <si>
    <t xml:space="preserve">CL 20                                                       </t>
  </si>
  <si>
    <t>P12102020010028</t>
  </si>
  <si>
    <t xml:space="preserve">RESIDENCIAL BARCELONA CONJUNTO                                          </t>
  </si>
  <si>
    <t>P11802019090040</t>
  </si>
  <si>
    <t xml:space="preserve">PROVISIONAL BILLAR EL MONUMENTAL SOLEDAD                                </t>
  </si>
  <si>
    <t xml:space="preserve">BILLAR EL MONUMENTAL                                        </t>
  </si>
  <si>
    <t xml:space="preserve">  CONSTRUCIONES MARVAL                                                  </t>
  </si>
  <si>
    <t>P11102019060015</t>
  </si>
  <si>
    <t xml:space="preserve">Y CIA S C S WUNDERLIN                                                   </t>
  </si>
  <si>
    <t xml:space="preserve">CL 76 46 64 BLOQ 1   P 2  APTO 1B                                                                                                                                                          </t>
  </si>
  <si>
    <t xml:space="preserve">WENDERLIN                                                   </t>
  </si>
  <si>
    <t>P11802019060014</t>
  </si>
  <si>
    <t xml:space="preserve">LOS ROBLES DEFINITIVO TIENDA ARA                                        </t>
  </si>
  <si>
    <t>P77512020100007</t>
  </si>
  <si>
    <t xml:space="preserve">EL HABRA FINCA MILDER IBARRA                                            </t>
  </si>
  <si>
    <t xml:space="preserve">MILDER                                                      </t>
  </si>
  <si>
    <t>P93312020100002</t>
  </si>
  <si>
    <t xml:space="preserve">JUAN CARLOS OÑATE RAMOS                                                 </t>
  </si>
  <si>
    <t xml:space="preserve">JUAN CARLOS OÑATE                                           </t>
  </si>
  <si>
    <t>P34102019050083</t>
  </si>
  <si>
    <t xml:space="preserve">TEATRO SANTA MARTA                                                      </t>
  </si>
  <si>
    <t xml:space="preserve">RESTAURACION TEATRO SANTA MARTA                             </t>
  </si>
  <si>
    <t xml:space="preserve">G3738846                      </t>
  </si>
  <si>
    <t xml:space="preserve">KATHERINE_DEL_CARMEN_LOPEZ_PEREIRA                                              </t>
  </si>
  <si>
    <t>P11702020060009</t>
  </si>
  <si>
    <t xml:space="preserve">GIOVANNI ALZATE                                                         </t>
  </si>
  <si>
    <t xml:space="preserve">CL 42B 8 17                                                                                                                                                                                </t>
  </si>
  <si>
    <t xml:space="preserve">=CLL 42B 8 17                                               </t>
  </si>
  <si>
    <t>P12102020080033</t>
  </si>
  <si>
    <t xml:space="preserve">RODOLFO ACOSTA PROVISIONAL PLAYA MENDOZA                                </t>
  </si>
  <si>
    <t>P34402020070004</t>
  </si>
  <si>
    <t xml:space="preserve">DIEGO FERNANDO MILLAN GARCIA                                            </t>
  </si>
  <si>
    <t xml:space="preserve">SAN BERNARDO                                                </t>
  </si>
  <si>
    <t>P11702019080017</t>
  </si>
  <si>
    <t xml:space="preserve">SANTA MARTA IGLESIA                                                     </t>
  </si>
  <si>
    <t xml:space="preserve">CL 19 5A 13          P  1 LOC     1                                                                                                                                                        </t>
  </si>
  <si>
    <t xml:space="preserve">=CLL 19A 5A 13                                              </t>
  </si>
  <si>
    <t>P75512018090001</t>
  </si>
  <si>
    <t xml:space="preserve">OLIMPICA MANUELA BELTRAN PROVISIONAL SUPERTIENDA                        </t>
  </si>
  <si>
    <t>P11702020110047</t>
  </si>
  <si>
    <t xml:space="preserve">INVERSIONES OASIS SILVERA Y GONZALEZ SAS                                </t>
  </si>
  <si>
    <t xml:space="preserve">CL 45 21 141                                                                                                                                                                               </t>
  </si>
  <si>
    <t>P95102017060038</t>
  </si>
  <si>
    <t xml:space="preserve">  METROPARQUE LOTE 1A3 BDGA 26                                          </t>
  </si>
  <si>
    <t>P33302020020007</t>
  </si>
  <si>
    <t xml:space="preserve">WALEKAI SAS FONSECA CENTRO DIAGNOSTICO AUTOMOTOR                        </t>
  </si>
  <si>
    <t xml:space="preserve">CL 28  16-110                                               </t>
  </si>
  <si>
    <t>P11102019100053</t>
  </si>
  <si>
    <t xml:space="preserve">ADVENTISTA DEL 7 D IGLESIA                                              </t>
  </si>
  <si>
    <t xml:space="preserve">CL 103 50 97                                                                                                                                                                               </t>
  </si>
  <si>
    <t>P33402020070001</t>
  </si>
  <si>
    <t xml:space="preserve">LUIS ALFONSO VEGA PLATA                                                 </t>
  </si>
  <si>
    <t xml:space="preserve">LOCALES                                                     </t>
  </si>
  <si>
    <t>P75512017010001</t>
  </si>
  <si>
    <t>P34102019020027</t>
  </si>
  <si>
    <t xml:space="preserve">RETRANQUEO PUENTE BAVARIA SETP                                          </t>
  </si>
  <si>
    <t xml:space="preserve">CRA 10 ENTRE CALLES 29 Y 30                                 </t>
  </si>
  <si>
    <t>P12102019050019</t>
  </si>
  <si>
    <t xml:space="preserve">  CONCESION AUTOPISTA DEL SOL S.A.                                      </t>
  </si>
  <si>
    <t xml:space="preserve">CARRT ORIENTAL A SABANAGRANDE KM1 TESORO                    </t>
  </si>
  <si>
    <t>P11102017110139</t>
  </si>
  <si>
    <t xml:space="preserve">ICE INGENIEROS EDIFICIO CANTALUNA                                       </t>
  </si>
  <si>
    <t xml:space="preserve">=CRA 64B 86 116                                             </t>
  </si>
  <si>
    <t>P11802019070006</t>
  </si>
  <si>
    <t xml:space="preserve">ANAA ACEVEDO SERRANO                                                    </t>
  </si>
  <si>
    <t>P11502019040021</t>
  </si>
  <si>
    <t xml:space="preserve">SALGAR EDS                                                              </t>
  </si>
  <si>
    <t xml:space="preserve">EDS SALGAR                                                  </t>
  </si>
  <si>
    <t>P11102017080132</t>
  </si>
  <si>
    <t xml:space="preserve">ANCORA PROYECTOS SAS EDIFICIO SKYROS 79                                 </t>
  </si>
  <si>
    <t>P93502018120001</t>
  </si>
  <si>
    <t xml:space="preserve">PALERMO BODEGA 1 ZONA FRANCA                                            </t>
  </si>
  <si>
    <t xml:space="preserve">ZONA FRANCA                                                 </t>
  </si>
  <si>
    <t>P34102020100024</t>
  </si>
  <si>
    <t xml:space="preserve">E INMOBILIARIA SAS ANTARES CONSTRUCTORA                                 </t>
  </si>
  <si>
    <t xml:space="preserve">PROVISIONAL PORTOVENTOS                                     </t>
  </si>
  <si>
    <t>P75422018040005</t>
  </si>
  <si>
    <t xml:space="preserve">REPELON ESCENARIO DEPORTIVO                                             </t>
  </si>
  <si>
    <t xml:space="preserve">ESCENARIO DEPORTIVO                                         </t>
  </si>
  <si>
    <t>P12102019100026</t>
  </si>
  <si>
    <t xml:space="preserve">BOD 164A INVERSIONES MENDEZ GROUP                                       </t>
  </si>
  <si>
    <t>P75412019050036</t>
  </si>
  <si>
    <t xml:space="preserve">REPOTENCIACION GOBERNACION DEL ATLANTICO                                </t>
  </si>
  <si>
    <t xml:space="preserve">= CLL 40 CR 45Y 46 SOTANO SE                                </t>
  </si>
  <si>
    <t>P11102015110140</t>
  </si>
  <si>
    <t xml:space="preserve">MIRADOR 42G EDIFICIO .                                                  </t>
  </si>
  <si>
    <t xml:space="preserve">EDIFICIO MIRADOR 42G                                        </t>
  </si>
  <si>
    <t>P75412019100027</t>
  </si>
  <si>
    <t xml:space="preserve">LA ENSENADA ELECTRIFICACION VEREDA                                      </t>
  </si>
  <si>
    <t>P75412019110028</t>
  </si>
  <si>
    <t>P11802019120037</t>
  </si>
  <si>
    <t xml:space="preserve">RAQUEL DE NAVARRO                                                       </t>
  </si>
  <si>
    <t xml:space="preserve">CL 30 24 69                                                                                                                                                                                </t>
  </si>
  <si>
    <t>P11702020070016</t>
  </si>
  <si>
    <t xml:space="preserve">  CONSORCIO DESAROLLO ESCOLAR                                           </t>
  </si>
  <si>
    <t xml:space="preserve"> TORRE  EMPRESARIAL GRUPO AR                                </t>
  </si>
  <si>
    <t>P75412019110017</t>
  </si>
  <si>
    <t xml:space="preserve">EBAR CIUDADELA SANTA SOFIA                                              </t>
  </si>
  <si>
    <t xml:space="preserve">CARRT ORIENTAL, EBAR                                        </t>
  </si>
  <si>
    <t>P11502019110002</t>
  </si>
  <si>
    <t>P11102019080004</t>
  </si>
  <si>
    <t xml:space="preserve">OBRA DISTRITO 51B FOOD HALL                                             </t>
  </si>
  <si>
    <t>P12202019120011</t>
  </si>
  <si>
    <t xml:space="preserve">PLAZA DE BARANOA PARQUE                                                 </t>
  </si>
  <si>
    <t xml:space="preserve">REMODELACION DEL PARQUE                                     </t>
  </si>
  <si>
    <t>P95302020030004</t>
  </si>
  <si>
    <t>P11802020070063</t>
  </si>
  <si>
    <t xml:space="preserve">  CASA MULTIFAMILIAR SOLEDAD                                            </t>
  </si>
  <si>
    <t>P11102020110058</t>
  </si>
  <si>
    <t xml:space="preserve">GUILLERMO WILSON                                                        </t>
  </si>
  <si>
    <t xml:space="preserve">CL 83 80 31                                                                                                                                                                                </t>
  </si>
  <si>
    <t>P11802020100079</t>
  </si>
  <si>
    <t xml:space="preserve">ALBERTO JOSE BAQUERO LATORRE                                            </t>
  </si>
  <si>
    <t xml:space="preserve">CL 63 CR 16 20                                                                                                                                                                             </t>
  </si>
  <si>
    <t>P12202018120023</t>
  </si>
  <si>
    <t xml:space="preserve">TERMOPAINEL COLOMBIA NELSON SAMPAIO                                     </t>
  </si>
  <si>
    <t>P11102013070098</t>
  </si>
  <si>
    <t xml:space="preserve">CL 35 39 40               LOC  NROT                                                                                                                                                        </t>
  </si>
  <si>
    <t>P12102020090011</t>
  </si>
  <si>
    <t xml:space="preserve">HERIBERTO BELLO                                                         </t>
  </si>
  <si>
    <t>P95302020110006</t>
  </si>
  <si>
    <t xml:space="preserve">ALVARO MUÑOZ TORRES                                                     </t>
  </si>
  <si>
    <t xml:space="preserve">FINCA EL CALLAO                                             </t>
  </si>
  <si>
    <t>P11102019100094</t>
  </si>
  <si>
    <t xml:space="preserve">MARBELLA OLIMPICA                                                       </t>
  </si>
  <si>
    <t xml:space="preserve">OLIMPICA CENTRO COMERCIAL MARBELLA                          </t>
  </si>
  <si>
    <t>P11102020010013</t>
  </si>
  <si>
    <t xml:space="preserve">  EDIFICIO LINCON                                                       </t>
  </si>
  <si>
    <t xml:space="preserve">CLL 88 42E 66=CLL 88 42E 66                                 </t>
  </si>
  <si>
    <t>P11102013070205</t>
  </si>
  <si>
    <t xml:space="preserve">LENOX PROVISIONAL EDIFICIO                                              </t>
  </si>
  <si>
    <t xml:space="preserve">T2939105                      </t>
  </si>
  <si>
    <t>P34602019110001</t>
  </si>
  <si>
    <t xml:space="preserve">RETRANQUEO CONSORCIO INPROCOS SAS                                       </t>
  </si>
  <si>
    <t>P11102014010159</t>
  </si>
  <si>
    <t xml:space="preserve">MANUEL JONES INDUBEE                                                    </t>
  </si>
  <si>
    <t>P33102020010024</t>
  </si>
  <si>
    <t xml:space="preserve">HILDA HENRIQUEZ                                                         </t>
  </si>
  <si>
    <t xml:space="preserve">CL 7 5 75                                                                                                                                                                                  </t>
  </si>
  <si>
    <t>P95102020050007</t>
  </si>
  <si>
    <t xml:space="preserve">EL BOSQUE SUBNORMAL ECA                                                 </t>
  </si>
  <si>
    <t>P33302020020016</t>
  </si>
  <si>
    <t xml:space="preserve">FONSECA ALUMBRADO PUBLICO                                               </t>
  </si>
  <si>
    <t>P93402020010011</t>
  </si>
  <si>
    <t xml:space="preserve">LUIS CARLOS REMON TRUYOTH                                               </t>
  </si>
  <si>
    <t>P34702020090001</t>
  </si>
  <si>
    <t>P93432020070008</t>
  </si>
  <si>
    <t xml:space="preserve">ARMANDO GAMEZ PINILLA                                                   </t>
  </si>
  <si>
    <t xml:space="preserve">CL 30 70 87 P 1 APTO 1                                                                                                                                                                     </t>
  </si>
  <si>
    <t xml:space="preserve">CALLE 30 70 87                                              </t>
  </si>
  <si>
    <t>P11502020030018</t>
  </si>
  <si>
    <t xml:space="preserve">  BODEGA COMERCIAL SHIRLY MENDOZA                                       </t>
  </si>
  <si>
    <t xml:space="preserve">BODEGA COMERCIAL SHIRLY MENDOZA                             </t>
  </si>
  <si>
    <t>P11102015070093</t>
  </si>
  <si>
    <t xml:space="preserve">  LOCALES COMERCIALES                                                   </t>
  </si>
  <si>
    <t xml:space="preserve">=CRA 44 82 16                                               </t>
  </si>
  <si>
    <t>P11102017120013</t>
  </si>
  <si>
    <t xml:space="preserve">  EDIFICIO STILO K47 VARIEDAD LTDA                                      </t>
  </si>
  <si>
    <t>P75422018110003</t>
  </si>
  <si>
    <t xml:space="preserve">FINCA EL PARAISO SOLUCIONES CARIBE S.A.S                                </t>
  </si>
  <si>
    <t xml:space="preserve">FINCA EL PARAISO                                            </t>
  </si>
  <si>
    <t>P77512020090007</t>
  </si>
  <si>
    <t xml:space="preserve">MINGUEO FINCA LA SUIZA                                                  </t>
  </si>
  <si>
    <t xml:space="preserve">VIA MINGUEO KM 15                                           </t>
  </si>
  <si>
    <t>P31602020030003</t>
  </si>
  <si>
    <t xml:space="preserve">ALFONSO GUTIERREZ AGUILAR                                               </t>
  </si>
  <si>
    <t xml:space="preserve">FINCA BMT                                                   </t>
  </si>
  <si>
    <t>P11702018110037</t>
  </si>
  <si>
    <t xml:space="preserve">CONSORCIO ICOHNO CAMINO CIUDADELA 20 DE JULI                            </t>
  </si>
  <si>
    <t>TC097</t>
  </si>
  <si>
    <t xml:space="preserve">=CLL 47C 3AS 18                                             </t>
  </si>
  <si>
    <t>P77512020060002</t>
  </si>
  <si>
    <t xml:space="preserve">BRIAN DAMIAN FORMEL                                                     </t>
  </si>
  <si>
    <t>P11102019090056</t>
  </si>
  <si>
    <t xml:space="preserve">  RIU 52 EDIFICIO                                                       </t>
  </si>
  <si>
    <t xml:space="preserve">CRA 52 82 253                                               </t>
  </si>
  <si>
    <t>P34102020090050</t>
  </si>
  <si>
    <t xml:space="preserve">NANCY MARGARITA SANCHEZ PONCE DE LEON                                   </t>
  </si>
  <si>
    <t xml:space="preserve">VEREDA EL LIMON                                             </t>
  </si>
  <si>
    <t>P11102018040095</t>
  </si>
  <si>
    <t xml:space="preserve">MARTHA LUCIA LALINDE ARZUZA                                             </t>
  </si>
  <si>
    <t xml:space="preserve">CRA 53 76 239=CLL 41 43 98                                  </t>
  </si>
  <si>
    <t>P11102016090049</t>
  </si>
  <si>
    <t xml:space="preserve">FERNANDO DELGADO                                                        </t>
  </si>
  <si>
    <t>P95202018070020</t>
  </si>
  <si>
    <t>P95202019120003</t>
  </si>
  <si>
    <t xml:space="preserve">TIENDA D1 LOCAL COMERCIAL MELAMED LADINO                                </t>
  </si>
  <si>
    <t>P93242020020003</t>
  </si>
  <si>
    <t>P11502018110008</t>
  </si>
  <si>
    <t xml:space="preserve">MOVIL S.A ESP COLOMBIA                                                  </t>
  </si>
  <si>
    <t xml:space="preserve">ANTENA                                                      </t>
  </si>
  <si>
    <t>P11102020070027</t>
  </si>
  <si>
    <t xml:space="preserve">PROVISIONAL DE OBRA BORA                                                </t>
  </si>
  <si>
    <t xml:space="preserve">BORA ALTO                                                   </t>
  </si>
  <si>
    <t>P11102018050086</t>
  </si>
  <si>
    <t xml:space="preserve">  EDIFICIO VALLE DE ORDESA                                              </t>
  </si>
  <si>
    <t xml:space="preserve">EDIFI VALLE DE ORDESA                                       </t>
  </si>
  <si>
    <t>P34602019120012</t>
  </si>
  <si>
    <t>P11802019070014</t>
  </si>
  <si>
    <t xml:space="preserve">  AMIA PROJECTS                                                         </t>
  </si>
  <si>
    <t>P34102019080094</t>
  </si>
  <si>
    <t xml:space="preserve">PANADERIA BUCAROS SAS                                                   </t>
  </si>
  <si>
    <t xml:space="preserve">LADO EQUINORTE                                              </t>
  </si>
  <si>
    <t>P95102019050012</t>
  </si>
  <si>
    <t xml:space="preserve">MANUELA URBANIZACION DOÑA                                               </t>
  </si>
  <si>
    <t>P95212020080003</t>
  </si>
  <si>
    <t xml:space="preserve">SANTIAGO ARIAS FINCA LA ESMERALDA                                       </t>
  </si>
  <si>
    <t>P93312020100021</t>
  </si>
  <si>
    <t xml:space="preserve">JOAQUIN NUÑEZ PALACIO                                                   </t>
  </si>
  <si>
    <t>P75512020060005</t>
  </si>
  <si>
    <t>P34102018100017</t>
  </si>
  <si>
    <t xml:space="preserve">CUN SEDE SANTA MARTA CORPORACION UNIFICAD NACIONAL DE EDUC.SUP          </t>
  </si>
  <si>
    <t xml:space="preserve">SEDE B UNIV. CUN.                                           </t>
  </si>
  <si>
    <t xml:space="preserve">T5517341                      </t>
  </si>
  <si>
    <t xml:space="preserve">LISSY_YELENA_IGLESIAS_CORDOBA                                                   </t>
  </si>
  <si>
    <t>P34102019080132</t>
  </si>
  <si>
    <t xml:space="preserve">HYDARULIC SYSTEMS S.A.S                                                 </t>
  </si>
  <si>
    <t xml:space="preserve">FINCA BOYACA                                                </t>
  </si>
  <si>
    <t>P93432019110004</t>
  </si>
  <si>
    <t xml:space="preserve">PAULA ANDREA TURBAY ESCORCIA                                            </t>
  </si>
  <si>
    <t xml:space="preserve">MZ 1 LOTE 25                                                </t>
  </si>
  <si>
    <t>P95102019020003</t>
  </si>
  <si>
    <t xml:space="preserve">DEL CARIBE SOL                                                          </t>
  </si>
  <si>
    <t xml:space="preserve">SOL CARIBE                                                  </t>
  </si>
  <si>
    <t>P11702013110015</t>
  </si>
  <si>
    <t xml:space="preserve">URB MARIN VALENCIA ALTOS DE SAN ISIDRO                                  </t>
  </si>
  <si>
    <t>P11702019120041</t>
  </si>
  <si>
    <t xml:space="preserve">  APARTAMENTOS LAS NIEVES                                               </t>
  </si>
  <si>
    <t xml:space="preserve">=CRA 19 18 51                                               </t>
  </si>
  <si>
    <t>P75412019070026</t>
  </si>
  <si>
    <t xml:space="preserve">CR 15 CL 15 68               APTO    1                                                                                                                                                     </t>
  </si>
  <si>
    <t xml:space="preserve">=CRA 15 15 68                                               </t>
  </si>
  <si>
    <t>P34602019030003</t>
  </si>
  <si>
    <t xml:space="preserve">  FINCA SANTA ANA  15                                                   </t>
  </si>
  <si>
    <t xml:space="preserve">TEOBROMINA                                                  </t>
  </si>
  <si>
    <t>P93312020090009</t>
  </si>
  <si>
    <t xml:space="preserve">URUMITA FINCA JAIME DAZA                                                </t>
  </si>
  <si>
    <t xml:space="preserve">JAIME DAZA                                                  </t>
  </si>
  <si>
    <t>P93432020030008</t>
  </si>
  <si>
    <t>P12102020110006</t>
  </si>
  <si>
    <t xml:space="preserve">COLOMBIA MOVIL S.A                                                      </t>
  </si>
  <si>
    <t xml:space="preserve">ANTENA COLOMBIA MOVIL                                       </t>
  </si>
  <si>
    <t>P95212020110005</t>
  </si>
  <si>
    <t xml:space="preserve">CENTRO ARTESANAL USIACURI                                               </t>
  </si>
  <si>
    <t xml:space="preserve">CENT ARTESANAL JULIO FLORES                                 </t>
  </si>
  <si>
    <t>P11702019070104</t>
  </si>
  <si>
    <t xml:space="preserve">SAS PRODUCTOS JHUNIOS ROL D                                             </t>
  </si>
  <si>
    <t xml:space="preserve">PRODUCTOS JHUNIO S                                          </t>
  </si>
  <si>
    <t>P11102020020051</t>
  </si>
  <si>
    <t xml:space="preserve">OFFICE BUENAVISTA STUDIO                                                </t>
  </si>
  <si>
    <t xml:space="preserve">OFFICE                                                      </t>
  </si>
  <si>
    <t>P12202020080005</t>
  </si>
  <si>
    <t xml:space="preserve">NELLY ESTHER JABBA DI GERONIMO                                          </t>
  </si>
  <si>
    <t xml:space="preserve">CARRT PITAL A BARANOA KM 2 900                                                                                                                                                             </t>
  </si>
  <si>
    <t xml:space="preserve">JALISCO                                                     </t>
  </si>
  <si>
    <t>P11502020090017</t>
  </si>
  <si>
    <t xml:space="preserve">LA FONDA PAISA RESTAURANTE                                              </t>
  </si>
  <si>
    <t xml:space="preserve">KM 10 POSTE 81 MARGEN DERECHO                               </t>
  </si>
  <si>
    <t>P95102018080002</t>
  </si>
  <si>
    <t xml:space="preserve">JERONIMO MARTINS COLOMBIA TIENDA ARA SAN MARTIN                         </t>
  </si>
  <si>
    <t xml:space="preserve">CLL 47 3A 02                                                </t>
  </si>
  <si>
    <t>P75422020090005</t>
  </si>
  <si>
    <t xml:space="preserve">  AGREGADOS DEL ATLANTICO S.A                                           </t>
  </si>
  <si>
    <t xml:space="preserve">CARRT A VIA DE LA CORDIALIDAD KM 0 22                                                                                                                                                      </t>
  </si>
  <si>
    <t xml:space="preserve">EDIFICIO BAHIA OFICINA 34                                   </t>
  </si>
  <si>
    <t>P34402017030019</t>
  </si>
  <si>
    <t xml:space="preserve">LOMA FRESCA EL YUMBO JUAN 23                                            </t>
  </si>
  <si>
    <t xml:space="preserve">NIF VEC. 24559294                                           </t>
  </si>
  <si>
    <t>P11102019070025</t>
  </si>
  <si>
    <t xml:space="preserve">LEONARDO JOSE CARVAJALINO SOLANO                                        </t>
  </si>
  <si>
    <t xml:space="preserve">CRA 53 76 239=CRA 69 79 136                                 </t>
  </si>
  <si>
    <t>P34102019100041</t>
  </si>
  <si>
    <t xml:space="preserve">ALIRIA BAEZ SALAZAR                                                     </t>
  </si>
  <si>
    <t xml:space="preserve">C 10C 1C 78 KR 1 Y KR 2                                     </t>
  </si>
  <si>
    <t>P75512020050003</t>
  </si>
  <si>
    <t xml:space="preserve">GARDENIAS PROVISIONAL MEGACOLEGIO LAS                                   </t>
  </si>
  <si>
    <t>P11802017030087</t>
  </si>
  <si>
    <t xml:space="preserve">BMT SAULO ANTONIO GARCIA CALI                                           </t>
  </si>
  <si>
    <t xml:space="preserve">BMT CLL 66 1SUR 800                                         </t>
  </si>
  <si>
    <t>P12102020110059</t>
  </si>
  <si>
    <t xml:space="preserve">DIANA C RUIZ MENDOZA FINCA EL PROGRESO                                  </t>
  </si>
  <si>
    <t xml:space="preserve">CARRT A STO TOMAS                                           </t>
  </si>
  <si>
    <t>P11802017080085</t>
  </si>
  <si>
    <t xml:space="preserve">CR 30 30 1               LOC  NREG                                                                                                                                                         </t>
  </si>
  <si>
    <t>P12102019070036</t>
  </si>
  <si>
    <t xml:space="preserve">ARTURO FABIO MANOTAS VIZCAINO                                           </t>
  </si>
  <si>
    <t xml:space="preserve">ALMACEN                                                     </t>
  </si>
  <si>
    <t>P11102019110131</t>
  </si>
  <si>
    <t>P11102019050127</t>
  </si>
  <si>
    <t xml:space="preserve">AC CONSTRUCCIONES EDIFICIO ROYAL 94                                     </t>
  </si>
  <si>
    <t>P34102020060021</t>
  </si>
  <si>
    <t>P93312020090002</t>
  </si>
  <si>
    <t xml:space="preserve">BARRANCON FINCA ELISA DE GOMEZ                                          </t>
  </si>
  <si>
    <t xml:space="preserve">FINCA ELSIDE GOMEZ                                          </t>
  </si>
  <si>
    <t>P11502020050003</t>
  </si>
  <si>
    <t xml:space="preserve">AUGUSTO ANTONIO MESA CARDONA                                            </t>
  </si>
  <si>
    <t xml:space="preserve">CARRT A SALGAR CL 11 109                                                                                                                                                                   </t>
  </si>
  <si>
    <t>P34302019020001</t>
  </si>
  <si>
    <t xml:space="preserve">S,A,S EDUR                                                              </t>
  </si>
  <si>
    <t xml:space="preserve">VEC 1092948 CARR COSTA VERDE                                </t>
  </si>
  <si>
    <t>P77532020050001</t>
  </si>
  <si>
    <t xml:space="preserve">LEONARDO ENRIQUE EPIAYU E                                               </t>
  </si>
  <si>
    <t xml:space="preserve">LEONARDO EPIAYU                                             </t>
  </si>
  <si>
    <t>P95102020060005</t>
  </si>
  <si>
    <t xml:space="preserve">S.A.S. DAVITA                                                           </t>
  </si>
  <si>
    <t>P11102020020040</t>
  </si>
  <si>
    <t xml:space="preserve">  FERRETERIA SAMIR 43                                                   </t>
  </si>
  <si>
    <t xml:space="preserve">FERRETERIA SAMIR                                            </t>
  </si>
  <si>
    <t>P12102020040002</t>
  </si>
  <si>
    <t xml:space="preserve">ELECTRIFICACION VEREDA CIENAGUITA                                       </t>
  </si>
  <si>
    <t>P34102020080017</t>
  </si>
  <si>
    <t>P95202020060004</t>
  </si>
  <si>
    <t xml:space="preserve">JUAN V. CALDERON CORAL                                                  </t>
  </si>
  <si>
    <t>P34102020110086</t>
  </si>
  <si>
    <t xml:space="preserve">GLEYMER FARUD GOMEZ TORRES BMT CABAÑA                                   </t>
  </si>
  <si>
    <t xml:space="preserve">REF VEC 7956435                                             </t>
  </si>
  <si>
    <t>P93432020070006</t>
  </si>
  <si>
    <t xml:space="preserve">ANDRES AVELINO MONTERO                                                  </t>
  </si>
  <si>
    <t xml:space="preserve">CL 5 CR 19 68                                                                                                                                                                              </t>
  </si>
  <si>
    <t>P33402020100004</t>
  </si>
  <si>
    <t xml:space="preserve">FINCA FINCA LAS MANUELAS                                                </t>
  </si>
  <si>
    <t xml:space="preserve">FINCA LAS MANUELAS                                          </t>
  </si>
  <si>
    <t>P11102019050007</t>
  </si>
  <si>
    <t xml:space="preserve">AMIN CONSUEGRA                                                          </t>
  </si>
  <si>
    <t xml:space="preserve">CL 74 41 6                                                                                                                                                                                 </t>
  </si>
  <si>
    <t>P75412019050024</t>
  </si>
  <si>
    <t xml:space="preserve">EMILDA E. CHARRIS PEREZ FINCA GUAYABAL                                  </t>
  </si>
  <si>
    <t xml:space="preserve">GUAYABAL                                                    </t>
  </si>
  <si>
    <t>P34102020010054</t>
  </si>
  <si>
    <t>P31602020090003</t>
  </si>
  <si>
    <t xml:space="preserve">HATILLO LA SABANA                                           </t>
  </si>
  <si>
    <t>P12102019090016</t>
  </si>
  <si>
    <t xml:space="preserve">CARMEN BILLARES SALON MEXICO DE BELTRAN                                 </t>
  </si>
  <si>
    <t xml:space="preserve">CL 11 14 153                                                                                                                                                                               </t>
  </si>
  <si>
    <t>P34102020090063</t>
  </si>
  <si>
    <t xml:space="preserve">HERNANDEZ TEOLINDA MARIA TORRES FERNANDEZ LEOPOLDO ANTONIO Y            </t>
  </si>
  <si>
    <t xml:space="preserve">CL 6 CR 9 57                                                                                                                                                                               </t>
  </si>
  <si>
    <t>P11102016060132</t>
  </si>
  <si>
    <t xml:space="preserve">THE FUN ZONE SLS ENTERTAINMENT SAS                                      </t>
  </si>
  <si>
    <t>P95202019120004</t>
  </si>
  <si>
    <t xml:space="preserve">NUEVA CANDELARIA II URBANIZACION                                        </t>
  </si>
  <si>
    <t xml:space="preserve">URB.NUEVA CANDELARIA II                                     </t>
  </si>
  <si>
    <t>P95102018110003</t>
  </si>
  <si>
    <t xml:space="preserve">MANUELA II CONSTRUCTORA VILLA SALA DE VENTAS URBANIZACION DOÑA          </t>
  </si>
  <si>
    <t>P11802019020084</t>
  </si>
  <si>
    <t xml:space="preserve">QUIMBAYA CONSTRUCCIONES MARVAL                                          </t>
  </si>
  <si>
    <t>P12102016050016</t>
  </si>
  <si>
    <t>P12202019120010</t>
  </si>
  <si>
    <t>P95202020100021</t>
  </si>
  <si>
    <t xml:space="preserve">SAS INGENOSTRUM COLOMBIA                                                </t>
  </si>
  <si>
    <t xml:space="preserve">OF 701                                                      </t>
  </si>
  <si>
    <t>P75412018020035</t>
  </si>
  <si>
    <t xml:space="preserve">COLOMBIA SAS TERNIUM                                                    </t>
  </si>
  <si>
    <t xml:space="preserve">TERNIUN COLOMBIA                                            </t>
  </si>
  <si>
    <t>P11702018070054</t>
  </si>
  <si>
    <t xml:space="preserve">ATLETISMO PISTA DE                                                      </t>
  </si>
  <si>
    <t>P11102017120022</t>
  </si>
  <si>
    <t xml:space="preserve">DIAGNOSTICA DEL SUR S.A.S HOTELERO VIA 40 TECNOLOGIA                    </t>
  </si>
  <si>
    <t xml:space="preserve">3809050 3103564347    </t>
  </si>
  <si>
    <t>P31602020010018</t>
  </si>
  <si>
    <t xml:space="preserve">ERIKA ISABEL CERVANTES RIVERA                                           </t>
  </si>
  <si>
    <t xml:space="preserve">FINCA EL SOL                                                </t>
  </si>
  <si>
    <t>P34402018040015</t>
  </si>
  <si>
    <t xml:space="preserve">WILLIAN AYURE BODEGA JENNIFER PINILLOS                                  </t>
  </si>
  <si>
    <t>P11102018090024</t>
  </si>
  <si>
    <t xml:space="preserve">GOMEZ JIMENEZ E HIJOS PLASTIVEN S.A GERMAN ALBERTO                      </t>
  </si>
  <si>
    <t>P11802020070004</t>
  </si>
  <si>
    <t xml:space="preserve">  DEPOSITO LA 20                                                        </t>
  </si>
  <si>
    <t>P31602020010019</t>
  </si>
  <si>
    <t xml:space="preserve">YIMIS TORRES CORTES                                                     </t>
  </si>
  <si>
    <t>P11102020030058</t>
  </si>
  <si>
    <t xml:space="preserve">  PROVISIONAL ORION 445                                                 </t>
  </si>
  <si>
    <t>P95102018070006</t>
  </si>
  <si>
    <t>P93502020060001</t>
  </si>
  <si>
    <t xml:space="preserve">PALERMO GNV SAN MARINO DISTRACOM SA                                     </t>
  </si>
  <si>
    <t xml:space="preserve">EDS SITIONUEVO                                              </t>
  </si>
  <si>
    <t>P11102017050013</t>
  </si>
  <si>
    <t xml:space="preserve">BODEGA LA 43 PLASTICOS GRIMALDO                                         </t>
  </si>
  <si>
    <t xml:space="preserve">PLASTICOS                                                   </t>
  </si>
  <si>
    <t>P11102020070035</t>
  </si>
  <si>
    <t xml:space="preserve">COLBA S.A.S. INVERSIONES                                                </t>
  </si>
  <si>
    <t xml:space="preserve">CR 50 72 51                                                                                                                                                                                </t>
  </si>
  <si>
    <t>P34702020110001</t>
  </si>
  <si>
    <t xml:space="preserve">IPS FUNDACION PRO MAGDALENA                                             </t>
  </si>
  <si>
    <t xml:space="preserve">CR 15 CL 3 12                                                                                                                                                                              </t>
  </si>
  <si>
    <t xml:space="preserve">FRENTE SENA                                                 </t>
  </si>
  <si>
    <t>P34102019050053</t>
  </si>
  <si>
    <t xml:space="preserve">CARLOS TONCEL DIAZ                                                      </t>
  </si>
  <si>
    <t xml:space="preserve">A LA ENTRADA MATADERO VIRA VIRA                             </t>
  </si>
  <si>
    <t>P93432019070011</t>
  </si>
  <si>
    <t>P34402019030003</t>
  </si>
  <si>
    <t xml:space="preserve">URBANIZACION VILLA GLADYS                                               </t>
  </si>
  <si>
    <t xml:space="preserve">ANTIGUO AEROPUERTO                                          </t>
  </si>
  <si>
    <t>P11102016090021</t>
  </si>
  <si>
    <t xml:space="preserve">RESTAURANTE PALOMA EL CELLER S.A.S                                      </t>
  </si>
  <si>
    <t xml:space="preserve">RESTAURANTE PALOMA                                          </t>
  </si>
  <si>
    <t>P75412019090026</t>
  </si>
  <si>
    <t xml:space="preserve">MARIA L. VILLEGAS GIL VILLA MARCELA                                     </t>
  </si>
  <si>
    <t xml:space="preserve">CT 11823 MT 13966                                           </t>
  </si>
  <si>
    <t>P93312020100012</t>
  </si>
  <si>
    <t xml:space="preserve">DISTRACION FCA ANDREINA GARCIA                                          </t>
  </si>
  <si>
    <t xml:space="preserve">EL SILENCIO LOS HORNITOS                                    </t>
  </si>
  <si>
    <t>P11102018080103</t>
  </si>
  <si>
    <t xml:space="preserve">MOTEL EL SITIO OLIVARES MALDONADO ADOLFO                                </t>
  </si>
  <si>
    <t>P11102019020020</t>
  </si>
  <si>
    <t xml:space="preserve">  FUNDACION CARNAVAL DE BARRANQUILLA                                    </t>
  </si>
  <si>
    <t xml:space="preserve">CL 50 53 66                                                                                                                                                                                </t>
  </si>
  <si>
    <t>P34102020030103</t>
  </si>
  <si>
    <t xml:space="preserve">CL 23A CR 11 103               ARCO    0                                                                                                                                                   </t>
  </si>
  <si>
    <t>P93312020060011</t>
  </si>
  <si>
    <t xml:space="preserve">MUNICIPIO DE FONSECA ELECTRIFICACION ETCR PONDORES                      </t>
  </si>
  <si>
    <t>P11102020100110</t>
  </si>
  <si>
    <t xml:space="preserve">CL 80 49C 32               LOC  PEAJ                                                                                                                                                       </t>
  </si>
  <si>
    <t>P95212018100003</t>
  </si>
  <si>
    <t xml:space="preserve">ALEJANDRO FCA LA ESPERANZA ZAKZUK                                       </t>
  </si>
  <si>
    <t xml:space="preserve">CARRT A ESTADERO 20 DE JULIO KM 2 100                                                                                                                                                      </t>
  </si>
  <si>
    <t xml:space="preserve">=CRA 51 84 85                                               </t>
  </si>
  <si>
    <t>P34102020100092</t>
  </si>
  <si>
    <t xml:space="preserve">CL 26A CR 30B 36               APTO  201                                                                                                                                                   </t>
  </si>
  <si>
    <t>P95102018050013</t>
  </si>
  <si>
    <t xml:space="preserve">  ALFAGRES S.A.                                                         </t>
  </si>
  <si>
    <t xml:space="preserve">CL 110 CR 33 12               BDGA   14                                                                                                                                                    </t>
  </si>
  <si>
    <t>P11102020110032</t>
  </si>
  <si>
    <t>P11102019070101</t>
  </si>
  <si>
    <t xml:space="preserve">OBRA NAVARRO RUEDA Y CIA                                                </t>
  </si>
  <si>
    <t xml:space="preserve">CR 48 75 54 BLOQ   1 P  1 LOC     4                                                                                                                                                        </t>
  </si>
  <si>
    <t xml:space="preserve">CRA 48 75 54                                                </t>
  </si>
  <si>
    <t>P95102017090056</t>
  </si>
  <si>
    <t xml:space="preserve">THF INTERNACIONAL SAS LOCALES COMERCIALES PIC                           </t>
  </si>
  <si>
    <t>P11502020070002</t>
  </si>
  <si>
    <t xml:space="preserve">COLOMBIA PROVISIONAL PLAZA PUERTO                                       </t>
  </si>
  <si>
    <t xml:space="preserve">PROVISIONAL PLAZA PTO COL                                   </t>
  </si>
  <si>
    <t>P75412020100009</t>
  </si>
  <si>
    <t xml:space="preserve">  MUNICIPIO DE SANTA LUCIA                                              </t>
  </si>
  <si>
    <t xml:space="preserve">ALCALDIA DE SANTA LUCIA                                     </t>
  </si>
  <si>
    <t>P95102017030038</t>
  </si>
  <si>
    <t xml:space="preserve">Y CONSTRUCCIONES S.A INGENIERIA SUMINISTROS MONTAJES                    </t>
  </si>
  <si>
    <t>P93432020020013</t>
  </si>
  <si>
    <t xml:space="preserve">FREDIS ZAPATA HERRERA BMT                                               </t>
  </si>
  <si>
    <t>P75412018040005</t>
  </si>
  <si>
    <t xml:space="preserve">JUAN JOSE RODRIGUEZ OROZCO                                              </t>
  </si>
  <si>
    <t xml:space="preserve">PARCELA VILLA JOHANA                                        </t>
  </si>
  <si>
    <t>P33102019110033</t>
  </si>
  <si>
    <t xml:space="preserve">SCHOOL TRINITY BILINGUE                                                 </t>
  </si>
  <si>
    <t xml:space="preserve">COLEGIO                                                     </t>
  </si>
  <si>
    <t>P11102018050055</t>
  </si>
  <si>
    <t xml:space="preserve">MISCELANEA ANGY SPORT LTDA ANGY SPORT                                   </t>
  </si>
  <si>
    <t>P34602018120003</t>
  </si>
  <si>
    <t>P34102019070111</t>
  </si>
  <si>
    <t xml:space="preserve">EDIFICO NAOMA JASSAI SANTA MARTA SAS                                    </t>
  </si>
  <si>
    <t xml:space="preserve">ENTRADA IROTAMA                                             </t>
  </si>
  <si>
    <t>P33102020070024</t>
  </si>
  <si>
    <t xml:space="preserve">WAYUU RIZZIA LAS DELICIAS CONSTRUCCION INSTALA AP COMUNIDADES INDIG     </t>
  </si>
  <si>
    <t>P11102020060038</t>
  </si>
  <si>
    <t xml:space="preserve">S.A.S FRNQUICIAS Y MARCAS                                               </t>
  </si>
  <si>
    <t xml:space="preserve">CL 64 66 38                                                                                                                                                                                </t>
  </si>
  <si>
    <t>P11102017010051</t>
  </si>
  <si>
    <t xml:space="preserve">TECNOGLASS ESTACION DE BOMBEROS SECTOR                                  </t>
  </si>
  <si>
    <t xml:space="preserve">ESTACION DE BOMBEROS SECOR TECNOGLAS                        </t>
  </si>
  <si>
    <t>P93322020040004</t>
  </si>
  <si>
    <t xml:space="preserve">MUNICIPIO DE MAICAO ELECTRIFICACION BARR OSCAR MEJIA                    </t>
  </si>
  <si>
    <t>P75412019030018</t>
  </si>
  <si>
    <t xml:space="preserve">SUAN MEJORAMIENTO DE VIVIENDAS                                          </t>
  </si>
  <si>
    <t xml:space="preserve">CT 0821K                                                    </t>
  </si>
  <si>
    <t>P11102020060067</t>
  </si>
  <si>
    <t xml:space="preserve">  DEFINITIVO PROYECTO SUNSET VIEW                                       </t>
  </si>
  <si>
    <t xml:space="preserve">SUNSET VIEW DEFINITIVO                                      </t>
  </si>
  <si>
    <t>P11102020010006</t>
  </si>
  <si>
    <t xml:space="preserve">  LOCAL DUQUE ZULUAGA                                                   </t>
  </si>
  <si>
    <t xml:space="preserve">LOCAL COMERCIAL                                             </t>
  </si>
  <si>
    <t>P93402020070002</t>
  </si>
  <si>
    <t xml:space="preserve">FINCA GOTRES SAS                                                        </t>
  </si>
  <si>
    <t xml:space="preserve">FINCA GOTRES                                                </t>
  </si>
  <si>
    <t>P11802013100081</t>
  </si>
  <si>
    <t xml:space="preserve">SUPER MANZANA A CONSTRUCCIONES BETA URBA LOS ALMENDROS                  </t>
  </si>
  <si>
    <t>P11502019100002</t>
  </si>
  <si>
    <t xml:space="preserve">PUERTO COLOMBIA ILUMINACION DEPORTIV CAMPO DE BEISBOL                   </t>
  </si>
  <si>
    <t xml:space="preserve">CL 13 12 35                                                 </t>
  </si>
  <si>
    <t>P34102020090012</t>
  </si>
  <si>
    <t xml:space="preserve">H2735924                      </t>
  </si>
  <si>
    <t xml:space="preserve">Lynda_Karina_Alvarez_Bermudez                                                   </t>
  </si>
  <si>
    <t>P11102014080125</t>
  </si>
  <si>
    <t xml:space="preserve">  BODEGA JACUR 69                                                       </t>
  </si>
  <si>
    <t xml:space="preserve">BODEGA S JACUR 69                                           </t>
  </si>
  <si>
    <t>P33302020060001</t>
  </si>
  <si>
    <t xml:space="preserve">MUNICIPIO DE FONSECA CONT REMO REPOSICION REDES MTB DE ALMAPOQ          </t>
  </si>
  <si>
    <t>P75412019020014</t>
  </si>
  <si>
    <t xml:space="preserve">IN #1 URB LAS PALMERAS                                                  </t>
  </si>
  <si>
    <t>P11702020090021</t>
  </si>
  <si>
    <t xml:space="preserve">GUSTAVO ELIECER HOYOS CEBALLOS                                          </t>
  </si>
  <si>
    <t xml:space="preserve">CL 34B 1B 131                                                                                                                                                                              </t>
  </si>
  <si>
    <t xml:space="preserve">CLL 34B 1B 131                                              </t>
  </si>
  <si>
    <t>P11502019070010</t>
  </si>
  <si>
    <t xml:space="preserve">PH URB PARADISE LIVING                                                  </t>
  </si>
  <si>
    <t xml:space="preserve">CRA 30A 1B 215 LOTE D5                                      </t>
  </si>
  <si>
    <t>P75412017100017</t>
  </si>
  <si>
    <t xml:space="preserve">  MUNICIPIO DE CAMPO DE LA CRUZ 5                                       </t>
  </si>
  <si>
    <t xml:space="preserve">= CRA 8 8 16 CAMPO DE LA CR                                 </t>
  </si>
  <si>
    <t>P93312019100005</t>
  </si>
  <si>
    <t xml:space="preserve">MUNICIPIO ALBANIA CDI- BIBLIOTECA                                       </t>
  </si>
  <si>
    <t>P93322020100021</t>
  </si>
  <si>
    <t xml:space="preserve">MAICAO FINCA PAPITA                                                     </t>
  </si>
  <si>
    <t xml:space="preserve">FINCA PAPITA                                                </t>
  </si>
  <si>
    <t>P11102020060041</t>
  </si>
  <si>
    <t xml:space="preserve">IMPROARROZ LTDA INDUSTRIA PRODUCTORA DE ARROZ                           </t>
  </si>
  <si>
    <t xml:space="preserve">CR 43 6 80                                                                                                                                                                                 </t>
  </si>
  <si>
    <t>P75512018090003</t>
  </si>
  <si>
    <t xml:space="preserve">POLICARPA LOCAL PLAZA SAMPAYO                                           </t>
  </si>
  <si>
    <t>P11802020090067</t>
  </si>
  <si>
    <t xml:space="preserve">ZARABANDA SUBNORMAL                                                     </t>
  </si>
  <si>
    <t xml:space="preserve">FRENTE A LA MZ B LOTE 9                                     </t>
  </si>
  <si>
    <t>P33402019070003</t>
  </si>
  <si>
    <t xml:space="preserve">MUNICIPIO DE SAN JUAN ADECUACION REMODELAC AV MANUEL A DAVILA           </t>
  </si>
  <si>
    <t>P95202018120008</t>
  </si>
  <si>
    <t xml:space="preserve">RETRANQUEO PLAZA SANTO TOMAS                                            </t>
  </si>
  <si>
    <t xml:space="preserve">RETRANQUEO PLAZA STO TOMAS                                  </t>
  </si>
  <si>
    <t>P95302017100008</t>
  </si>
  <si>
    <t>P75412020100006</t>
  </si>
  <si>
    <t>P33402020100018</t>
  </si>
  <si>
    <t xml:space="preserve">URUMITA PARQUE DIECISEIS DE ABRIL                                       </t>
  </si>
  <si>
    <t xml:space="preserve">CR 8                                                        </t>
  </si>
  <si>
    <t>P33302020030013</t>
  </si>
  <si>
    <t xml:space="preserve">MUNICIPIO DE BARRANCAS AMPLIACION REDES ELE COM IND CAMPO ALEGRE        </t>
  </si>
  <si>
    <t>P11102019110055</t>
  </si>
  <si>
    <t xml:space="preserve">BILLARES GOLDEN ARDILA PORRAS MIGUEL                                    </t>
  </si>
  <si>
    <t xml:space="preserve">=CRA 43 79 162                                              </t>
  </si>
  <si>
    <t>P95202018040023</t>
  </si>
  <si>
    <t xml:space="preserve">  SIMBA S.A.S.                                                          </t>
  </si>
  <si>
    <t>P11102020090040</t>
  </si>
  <si>
    <t xml:space="preserve">  LOCAL JOSE VERANO                                                     </t>
  </si>
  <si>
    <t xml:space="preserve">CL 70C 26 48 BLOQ 1   P 1  APTO 01                                                                                                                                                         </t>
  </si>
  <si>
    <t>P11102020020117</t>
  </si>
  <si>
    <t xml:space="preserve">E HIJOS NASSIN MEZRAHHI                                                 </t>
  </si>
  <si>
    <t xml:space="preserve">CL 75 72 45               LOC     3                                                                                                                                                        </t>
  </si>
  <si>
    <t xml:space="preserve">CALLE 75 # 72-45                                            </t>
  </si>
  <si>
    <t>P11502019080014</t>
  </si>
  <si>
    <t xml:space="preserve">SABANILLA PLAN PARCIAL LAS PALMERAS                                     </t>
  </si>
  <si>
    <t xml:space="preserve">PLAN PARCIAL LAS PALMERAS                                   </t>
  </si>
  <si>
    <t>P75412018070017</t>
  </si>
  <si>
    <t xml:space="preserve">ATLANTICO GOBERNACION DEL DEPARTAMENTO DEL                              </t>
  </si>
  <si>
    <t xml:space="preserve">3517807    3449421    </t>
  </si>
  <si>
    <t xml:space="preserve">CRA 53 76 239=CRA 41 58 10                                  </t>
  </si>
  <si>
    <t>P75422019030001</t>
  </si>
  <si>
    <t xml:space="preserve">ISABEL LOPEZ IE JOSE CONSUEGRA HIGGINS                                  </t>
  </si>
  <si>
    <t xml:space="preserve">IE JOSE CONSUEGRA H                                         </t>
  </si>
  <si>
    <t>P11102019050080</t>
  </si>
  <si>
    <t xml:space="preserve">JORGE ARMANDO RODRIGUEZ BUENO                                           </t>
  </si>
  <si>
    <t xml:space="preserve">CRA 53 76 239=CRA 71 83 49                                  </t>
  </si>
  <si>
    <t>P93322019120009</t>
  </si>
  <si>
    <t xml:space="preserve">HARRY FUMINAYA -GOBERNA AMPL DE REDES MBT B SUN LUISA PEREZ Y           </t>
  </si>
  <si>
    <t>P11102020100115</t>
  </si>
  <si>
    <t xml:space="preserve">CL 37 43 29               LOC     1                                                                                                                                                        </t>
  </si>
  <si>
    <t>P11102020080048</t>
  </si>
  <si>
    <t xml:space="preserve">VALENCIA S.A. URBANIZADORA MARIN                                        </t>
  </si>
  <si>
    <t xml:space="preserve">TR 44 102 80                                                                                                                                                                               </t>
  </si>
  <si>
    <t>P11802019010087</t>
  </si>
  <si>
    <t xml:space="preserve">  CUS LAS COLONIAS                                                      </t>
  </si>
  <si>
    <t>P95202019110033</t>
  </si>
  <si>
    <t xml:space="preserve">DEIZON ENRIQUE HURTADO ANGULO                                           </t>
  </si>
  <si>
    <t xml:space="preserve">CLL 10 1BS 23=CLL 10 1BS 23                                 </t>
  </si>
  <si>
    <t>P93312019040006</t>
  </si>
  <si>
    <t xml:space="preserve">MUNICIPIO DE ALBANIA COMUNIDADES INDIGENA CAÑAGUANTAMANA                </t>
  </si>
  <si>
    <t>P11502019050011</t>
  </si>
  <si>
    <t xml:space="preserve">HAROLD DE JESUS MAESTRE MERCADO                                         </t>
  </si>
  <si>
    <t xml:space="preserve">CL 11 8 561                                                                                                                                                                                </t>
  </si>
  <si>
    <t>P11502018070003</t>
  </si>
  <si>
    <t xml:space="preserve">MONTICELLO BOSQUES DE                                                   </t>
  </si>
  <si>
    <t xml:space="preserve">ALTOS DE MONTICELLO                                         </t>
  </si>
  <si>
    <t>P34402020090022</t>
  </si>
  <si>
    <t xml:space="preserve">MARTIN GUTIERREZ DE LA HOZ BMT                                          </t>
  </si>
  <si>
    <t>P11102019050032</t>
  </si>
  <si>
    <t>P11102017100082</t>
  </si>
  <si>
    <t xml:space="preserve">59 EDIFICIO FOREST                                                      </t>
  </si>
  <si>
    <t xml:space="preserve">=CLL 90 58 43                                               </t>
  </si>
  <si>
    <t>P11102018110060</t>
  </si>
  <si>
    <t xml:space="preserve">  INMUEBLES JGA SAS LOCAL 1                                             </t>
  </si>
  <si>
    <t xml:space="preserve">=CLL 84 59 34                                               </t>
  </si>
  <si>
    <t>E11102020100001</t>
  </si>
  <si>
    <t xml:space="preserve">O.C. Soledad        </t>
  </si>
  <si>
    <t xml:space="preserve">COINDUSTRIAL SAS PROVISIONAL TERMOTECNICA                               </t>
  </si>
  <si>
    <t xml:space="preserve">A2670921                      </t>
  </si>
  <si>
    <t xml:space="preserve">Margarita_Ortiz_Dominguez                                                       </t>
  </si>
  <si>
    <t>P34602019010012</t>
  </si>
  <si>
    <t xml:space="preserve">FRANCISCO LOPEZ YEPEZ                                                   </t>
  </si>
  <si>
    <t xml:space="preserve">NIC POS 3805133                                             </t>
  </si>
  <si>
    <t>P93402020020007</t>
  </si>
  <si>
    <t xml:space="preserve">LOS HATOS SAS AGRICOLA MONTERREY                                        </t>
  </si>
  <si>
    <t xml:space="preserve">LOTE JARIBAL                                                </t>
  </si>
  <si>
    <t>P34402020080003</t>
  </si>
  <si>
    <t xml:space="preserve">  BODEGA DIANA CORPORACION SAS                                          </t>
  </si>
  <si>
    <t>P34102020040003</t>
  </si>
  <si>
    <t xml:space="preserve">LA BLOQUERA                                                             </t>
  </si>
  <si>
    <t xml:space="preserve">POZOS COLORADOS                                             </t>
  </si>
  <si>
    <t>P33102020090004</t>
  </si>
  <si>
    <t>P93312019040005</t>
  </si>
  <si>
    <t xml:space="preserve">MUNICIPIO DE ALBANIA COMUNIDADES INDIGENA IRRUAKA, MARIARRANQU          </t>
  </si>
  <si>
    <t>P11102019080139</t>
  </si>
  <si>
    <t xml:space="preserve">APTOS EDIFICIO REVIVE 60                                                </t>
  </si>
  <si>
    <t>P11102019020093</t>
  </si>
  <si>
    <t xml:space="preserve">JAIRO MORA                                                              </t>
  </si>
  <si>
    <t xml:space="preserve">CL 74 39 72                                                                                                                                                                                </t>
  </si>
  <si>
    <t>P93432020050003</t>
  </si>
  <si>
    <t xml:space="preserve">VIVIENDA UNIFAMILIAR MANTILLA MANTILLITAS SAS                           </t>
  </si>
  <si>
    <t xml:space="preserve">PROYECTO ALTA CUMBRE                                        </t>
  </si>
  <si>
    <t>P93502016100001</t>
  </si>
  <si>
    <t xml:space="preserve">MARGARITA ROSA BONNET MADRID                                            </t>
  </si>
  <si>
    <t xml:space="preserve">CARRT A CAÑO CLARIN KM 5 500                                </t>
  </si>
  <si>
    <t>P12202018010007</t>
  </si>
  <si>
    <t xml:space="preserve">LA MAGUA S.A.S PORCICOLA                                                </t>
  </si>
  <si>
    <t>P75412018080017</t>
  </si>
  <si>
    <t xml:space="preserve">CL 4 10 41                                                                                                                                                                                 </t>
  </si>
  <si>
    <t>P11702019100109</t>
  </si>
  <si>
    <t xml:space="preserve">  CARNECOL LA PAZ                                                       </t>
  </si>
  <si>
    <t xml:space="preserve">CARNECOL LA PAZ                                             </t>
  </si>
  <si>
    <t>P93302017090004</t>
  </si>
  <si>
    <t xml:space="preserve">COTOPRIX - LOS CERRITOS ELECTRIFICACION RURAL VDAS MONGUI               </t>
  </si>
  <si>
    <t>P93432020010018</t>
  </si>
  <si>
    <t xml:space="preserve">VERONIKA GOGNJAVEC                                                      </t>
  </si>
  <si>
    <t xml:space="preserve">PROYECO VERONICA                                            </t>
  </si>
  <si>
    <t>P34602017030016</t>
  </si>
  <si>
    <t xml:space="preserve">11 DE NOVIEMBRE PRADITO                                                 </t>
  </si>
  <si>
    <t xml:space="preserve">C  8  2E  16                                                </t>
  </si>
  <si>
    <t>P11502019100019</t>
  </si>
  <si>
    <t xml:space="preserve">  VIVIENDA FAYAD -ROSADO                                                </t>
  </si>
  <si>
    <t xml:space="preserve">CL 10 CR 10 102                                                                                                                                                                            </t>
  </si>
  <si>
    <t xml:space="preserve">PROV FAYAD                                                  </t>
  </si>
  <si>
    <t>P77512020090003</t>
  </si>
  <si>
    <t xml:space="preserve">PARTNERS TELECOM JUNGLE SITE JS-334                                     </t>
  </si>
  <si>
    <t>P95302020060001</t>
  </si>
  <si>
    <t xml:space="preserve">  TURBINAS Y TURBINAS SAS                                               </t>
  </si>
  <si>
    <t xml:space="preserve">TURBINAS Y TURBINAS SAS                                     </t>
  </si>
  <si>
    <t>P95102019070027</t>
  </si>
  <si>
    <t xml:space="preserve">COLOM FUTBOL PROVISIONAL DE OBRA FED                                    </t>
  </si>
  <si>
    <t xml:space="preserve">LOTE ALAMEDA DEL RIO                                        </t>
  </si>
  <si>
    <t>P11502018120017</t>
  </si>
  <si>
    <t xml:space="preserve">THF INTERNACIONAL SAS PROVISIONAL CIUDAD DEL PUERTO                     </t>
  </si>
  <si>
    <t>P34102019100090</t>
  </si>
  <si>
    <t>P95302020070002</t>
  </si>
  <si>
    <t xml:space="preserve">  BODEGA ARTEMARMOL                                                     </t>
  </si>
  <si>
    <t xml:space="preserve">BODEGA ARTEMARMOL                                           </t>
  </si>
  <si>
    <t>P75412017110025</t>
  </si>
  <si>
    <t xml:space="preserve">PEDRO MANUEL CUBIDES LOBO                                               </t>
  </si>
  <si>
    <t xml:space="preserve">NIC VEC 7586197 FINCA SAN LUIS                              </t>
  </si>
  <si>
    <t>P77512019100005</t>
  </si>
  <si>
    <t xml:space="preserve">MAICO CAICEDO HOTEL DRIFT                                               </t>
  </si>
  <si>
    <t>P93312020090004</t>
  </si>
  <si>
    <t xml:space="preserve">FINCA PARODI JORGE                                                      </t>
  </si>
  <si>
    <t>P93322020110010</t>
  </si>
  <si>
    <t xml:space="preserve">MUNICIPIO DE MANAURE CASA DEL ADULTO MAYO                               </t>
  </si>
  <si>
    <t>P93422019070009</t>
  </si>
  <si>
    <t xml:space="preserve">DISAN DISTRIBUCIONES SANTA MARTA                                        </t>
  </si>
  <si>
    <t>P34102020060011</t>
  </si>
  <si>
    <t xml:space="preserve">ETAPA 1 GREEN BLUE                                                      </t>
  </si>
  <si>
    <t xml:space="preserve">LOTE A1                                                     </t>
  </si>
  <si>
    <t>P11102016070133</t>
  </si>
  <si>
    <t xml:space="preserve">55 EDIFICIO SOHO                                                        </t>
  </si>
  <si>
    <t>P34402020100016</t>
  </si>
  <si>
    <t xml:space="preserve">BANCO DE LAS MICROFINANZAS Y/O BANCA MIA MICROFINANZAS                  </t>
  </si>
  <si>
    <t xml:space="preserve">CR 8 CL 10 4                                                                                                                                                                               </t>
  </si>
  <si>
    <t xml:space="preserve">BANCO DE LAS FINANZAS BANCAMIA                              </t>
  </si>
  <si>
    <t>P34102019100069</t>
  </si>
  <si>
    <t xml:space="preserve">CENTRO COMERCIAL PANAMERICANA BUENAVISTA                                </t>
  </si>
  <si>
    <t xml:space="preserve">LOCAL 50                                                    </t>
  </si>
  <si>
    <t>P75422019090006</t>
  </si>
  <si>
    <t xml:space="preserve">LUIS DIAZ MENDOZA                                                       </t>
  </si>
  <si>
    <t>P11802020060010</t>
  </si>
  <si>
    <t xml:space="preserve">BUTIFARRA SOLEDE?A DISPONIBILIDA CENTR DE PRODUCCION DE                 </t>
  </si>
  <si>
    <t xml:space="preserve">DISPONIBILIDAD IND BUTIFARRA SOLEDE?A                       </t>
  </si>
  <si>
    <t>P33102020100023</t>
  </si>
  <si>
    <t>P11102019020066</t>
  </si>
  <si>
    <t xml:space="preserve">  IGLESIA CRISTIANA CASA DEL REY                                        </t>
  </si>
  <si>
    <t xml:space="preserve">3147477830 3688932    </t>
  </si>
  <si>
    <t>P95302019040002</t>
  </si>
  <si>
    <t>P93322020080015</t>
  </si>
  <si>
    <t>P75532019110001</t>
  </si>
  <si>
    <t xml:space="preserve">CL 70C 10 25                                                                                                                                                                               </t>
  </si>
  <si>
    <t>P11102017030046</t>
  </si>
  <si>
    <t xml:space="preserve">AV VIA 40 71  197  DUP 1                                                                                                                                                                   </t>
  </si>
  <si>
    <t>P95102018060008</t>
  </si>
  <si>
    <t xml:space="preserve">  RETRANQUEO ECOPARQUE LA PAZ                                           </t>
  </si>
  <si>
    <t>P77522020100001</t>
  </si>
  <si>
    <t xml:space="preserve">ALBANIA BASURERO MUNICIPAL                                              </t>
  </si>
  <si>
    <t xml:space="preserve">BASURERO ALBANIA                                            </t>
  </si>
  <si>
    <t>P11102019080075</t>
  </si>
  <si>
    <t xml:space="preserve">COMPENSAR CAJA DE COMPENSACION FAMILIAR                                 </t>
  </si>
  <si>
    <t>P11702017020068</t>
  </si>
  <si>
    <t xml:space="preserve">HAMBURGO ILUMINACION AVENIDA                                            </t>
  </si>
  <si>
    <t>P11802017110025</t>
  </si>
  <si>
    <t xml:space="preserve">CDI PROVISIONAL VILLA ESTADIO                                           </t>
  </si>
  <si>
    <t>P33102020010002</t>
  </si>
  <si>
    <t xml:space="preserve">MUNICIPIO DE RIOHACHA ESTACION DE SERVICIO VILLA FATIMA                 </t>
  </si>
  <si>
    <t>P11102016120041</t>
  </si>
  <si>
    <t xml:space="preserve">POLDI  OFELIA GONZALEZ DE BORELLY                                       </t>
  </si>
  <si>
    <t xml:space="preserve">CR 52 79 184                                                                                                                                                                               </t>
  </si>
  <si>
    <t xml:space="preserve">CRA 53 76 239=CRA 52 79 184                                 </t>
  </si>
  <si>
    <t>P11502019010006</t>
  </si>
  <si>
    <t xml:space="preserve">  VIVIENDA CHAR Y CIA EN C                                              </t>
  </si>
  <si>
    <t xml:space="preserve">CL 5 CR 35 43                                                                                                                                                                              </t>
  </si>
  <si>
    <t xml:space="preserve">VIVIENDA CHARD Y CIA EN C                                   </t>
  </si>
  <si>
    <t>P11102018120052</t>
  </si>
  <si>
    <t xml:space="preserve">AC CONSTRUCCIONES PROVISIONAL EDIFICIO ROYAL 94                         </t>
  </si>
  <si>
    <t>P34102020050006</t>
  </si>
  <si>
    <t xml:space="preserve">TORRE 1 RIVIERA PLAZA                                                   </t>
  </si>
  <si>
    <t xml:space="preserve">CENTRO VACIONAL BELLA VISTA                                 </t>
  </si>
  <si>
    <t>P93502016090001</t>
  </si>
  <si>
    <t xml:space="preserve">IBIZA CENTRO COMERCIAL E INDUSTRI                                       </t>
  </si>
  <si>
    <t>P12202020070011</t>
  </si>
  <si>
    <t xml:space="preserve">ESTACION DE BOMBEO AGUAS RESIDUALES CUENCA 4 BARANOA                    </t>
  </si>
  <si>
    <t xml:space="preserve">035 8789212           </t>
  </si>
  <si>
    <t xml:space="preserve">CUENCA 4                                                    </t>
  </si>
  <si>
    <t>P31602019020029</t>
  </si>
  <si>
    <t xml:space="preserve">HECTOR JULIO JULIO SERRANO                                              </t>
  </si>
  <si>
    <t>P11502019100014</t>
  </si>
  <si>
    <t xml:space="preserve">JUAN CARLOS DEVIA BURGOS CONJUNTO CERRADO JARDINELA                     </t>
  </si>
  <si>
    <t xml:space="preserve">JUAN CARLOS DEVIA BURGOS                                    </t>
  </si>
  <si>
    <t>P12102020010026</t>
  </si>
  <si>
    <t xml:space="preserve">CIC CENTRO DE INTEGRACIO CIUDADANA                                      </t>
  </si>
  <si>
    <t>P11502017090004</t>
  </si>
  <si>
    <t xml:space="preserve">CONSTRUCTORA INVERCINCO S.A.S CONJUNTO RESIDENCIAL VISTA MARINA         </t>
  </si>
  <si>
    <t>P75512019110003</t>
  </si>
  <si>
    <t>P95202019110011</t>
  </si>
  <si>
    <t xml:space="preserve">EL CONCORD TIENDA ARA                                                   </t>
  </si>
  <si>
    <t xml:space="preserve">TIENDA ARA VILLA ESTHER                                     </t>
  </si>
  <si>
    <t>P34402019080006</t>
  </si>
  <si>
    <t>P93402019090001</t>
  </si>
  <si>
    <t xml:space="preserve">FINCA GARRAPATAS INVERSIONES SANTA PALMA SAS                            </t>
  </si>
  <si>
    <t xml:space="preserve">CL PRINCIPAL KM 3 2                                                                                                                                                                        </t>
  </si>
  <si>
    <t>P11102018090119</t>
  </si>
  <si>
    <t xml:space="preserve">CANALIZACION ARROYO CR 65 RETRANQUEO CONSTRUCCION                       </t>
  </si>
  <si>
    <t xml:space="preserve"> RETRANQUEO ENTRE VIA 40 Y CALLE 48                         </t>
  </si>
  <si>
    <t>P11102019120116</t>
  </si>
  <si>
    <t>P11102016090013</t>
  </si>
  <si>
    <t>P11102018090099</t>
  </si>
  <si>
    <t xml:space="preserve">  PROMOTORA KOSMOS S.A                                                  </t>
  </si>
  <si>
    <t xml:space="preserve">Compra de Activos </t>
  </si>
  <si>
    <t>P11802019070106</t>
  </si>
  <si>
    <t xml:space="preserve">AV EL PLATANAL2 ALUMBRADO PUBLICO                                       </t>
  </si>
  <si>
    <t xml:space="preserve">ALUMBRADO PUB AV EL PLATANAL                                </t>
  </si>
  <si>
    <t>P12202018050006</t>
  </si>
  <si>
    <t xml:space="preserve">LIMITADA PANADERIA LA FRONTERA                                          </t>
  </si>
  <si>
    <t xml:space="preserve">CRA 15 61 44                                                </t>
  </si>
  <si>
    <t>P34102019090047</t>
  </si>
  <si>
    <t>P11102019020111</t>
  </si>
  <si>
    <t xml:space="preserve">HOSPITAL BARRANQUILLA SENA MODULO                                       </t>
  </si>
  <si>
    <t>P11802019100116</t>
  </si>
  <si>
    <t xml:space="preserve">SOLEDAD PALACIO MUNICIPAL DE                                            </t>
  </si>
  <si>
    <t xml:space="preserve">PALACIO MUNICIPAL SOLEDAD                                   </t>
  </si>
  <si>
    <t>P11102019110046</t>
  </si>
  <si>
    <t xml:space="preserve">CONSTRUCTORA DELFOZ PROVISIONAL EDIFICIO EURUS                          </t>
  </si>
  <si>
    <t>P11502019010015</t>
  </si>
  <si>
    <t xml:space="preserve">FASE 1 ALTOS DE GIRASOL                                                 </t>
  </si>
  <si>
    <t xml:space="preserve">AL LADO DE URB BRISAS DEL PUERTO                            </t>
  </si>
  <si>
    <t>P75412019010015</t>
  </si>
  <si>
    <t xml:space="preserve">ADOLFO GUTIERREZ FINCA LOS DOCELLOS                                     </t>
  </si>
  <si>
    <t>P11102019060002</t>
  </si>
  <si>
    <t xml:space="preserve">DEL ATLANTICO INSTITUTO EXPERIMENT                                      </t>
  </si>
  <si>
    <t>P11502016100040</t>
  </si>
  <si>
    <t xml:space="preserve">MINT ALUMBRADO PUBLICO EDIFICIO                                         </t>
  </si>
  <si>
    <t>P93312020050002</t>
  </si>
  <si>
    <t xml:space="preserve">MUNICIPIO DE BARRANCAS ELECTRIFICACION COMU ZANJA BLANCA III            </t>
  </si>
  <si>
    <t>P75422020020008</t>
  </si>
  <si>
    <t xml:space="preserve">CAPTACION BARCAZA DE LURUACO                                            </t>
  </si>
  <si>
    <t xml:space="preserve">CAPTACION DE BARCAZA DE LURUACO                             </t>
  </si>
  <si>
    <t>P11702020030035</t>
  </si>
  <si>
    <t xml:space="preserve">  EXPRESO BRASILIA S.A                                                  </t>
  </si>
  <si>
    <t xml:space="preserve">CL 19 6A 10 BLOQ 01  P 01 APTO 02                                                                                                                                                          </t>
  </si>
  <si>
    <t xml:space="preserve">EXPRESO BRASILIA                                            </t>
  </si>
  <si>
    <t>P34102020050008</t>
  </si>
  <si>
    <t xml:space="preserve">MARIA GRANADOS RIVERA BMT FCA VILLA ZOLER                               </t>
  </si>
  <si>
    <t>P93302019120004</t>
  </si>
  <si>
    <t xml:space="preserve">GOBERNACION DE LA GUAJIRA AMPL DE REDES MBT COMUNIDAD LA ESPERAN        </t>
  </si>
  <si>
    <t>P11102019060028</t>
  </si>
  <si>
    <t>P93432020010019</t>
  </si>
  <si>
    <t>P11102020090032</t>
  </si>
  <si>
    <t xml:space="preserve">  PROYECTO CITY HOLDING 93                                              </t>
  </si>
  <si>
    <t xml:space="preserve">=CLL 93 43 41                                               </t>
  </si>
  <si>
    <t>P93302019080014</t>
  </si>
  <si>
    <t xml:space="preserve">ADELINA EPIAYU E                                                        </t>
  </si>
  <si>
    <t xml:space="preserve">ADELINA EPIAYU                                              </t>
  </si>
  <si>
    <t>P11102017100109</t>
  </si>
  <si>
    <t>P34102020110042</t>
  </si>
  <si>
    <t xml:space="preserve">JOSE LACOUTURE CRUZ                                                     </t>
  </si>
  <si>
    <t xml:space="preserve">CL 22 CR 21 15                                                                                                                                                                             </t>
  </si>
  <si>
    <t xml:space="preserve">VILLA JARDIN I                                              </t>
  </si>
  <si>
    <t>P95302019110006</t>
  </si>
  <si>
    <t xml:space="preserve">  COMPLEJO INTEGRAL NU3                                                 </t>
  </si>
  <si>
    <t xml:space="preserve">COMPLEJO INTEGRAL NU3                                       </t>
  </si>
  <si>
    <t>P11502020060005</t>
  </si>
  <si>
    <t xml:space="preserve">  PROYECTO RIBERA DE MALLORQUIN                                         </t>
  </si>
  <si>
    <t xml:space="preserve">SALA DE VENTAS                                              </t>
  </si>
  <si>
    <t>P34102020030060</t>
  </si>
  <si>
    <t xml:space="preserve">PEDRO QUINTERO                                                          </t>
  </si>
  <si>
    <t xml:space="preserve">3157224456 3157280246 </t>
  </si>
  <si>
    <t xml:space="preserve">CR 8 24B 115               APTO   0                                                                                                                                                        </t>
  </si>
  <si>
    <t>P77512020100004</t>
  </si>
  <si>
    <t xml:space="preserve">DAVID CHARLES MAURICE FUCHS                                             </t>
  </si>
  <si>
    <t>P34102019030025</t>
  </si>
  <si>
    <t>P11102019050013</t>
  </si>
  <si>
    <t xml:space="preserve">  SINTRAIMAGRA                                                          </t>
  </si>
  <si>
    <t>P93312020090006</t>
  </si>
  <si>
    <t xml:space="preserve">FINCA ROMERO MANUEL                                                     </t>
  </si>
  <si>
    <t>P77512020100017</t>
  </si>
  <si>
    <t xml:space="preserve">FINCA ARENALITO GARCIA ROSARIO                                          </t>
  </si>
  <si>
    <t xml:space="preserve">FINCA ARENALITO VIA LOMA DE TR                              </t>
  </si>
  <si>
    <t>P11102020100068</t>
  </si>
  <si>
    <t xml:space="preserve">SPA ANITA INVERSIONES SALCAR &amp; COMPAÑIA                                 </t>
  </si>
  <si>
    <t xml:space="preserve">=CLL 86 47 81                                               </t>
  </si>
  <si>
    <t>P95102020090035</t>
  </si>
  <si>
    <t xml:space="preserve">IMPACTO COMERCIALIZADORA                                                </t>
  </si>
  <si>
    <t>P77532019070002</t>
  </si>
  <si>
    <t xml:space="preserve">DOLMEN AP ENTRADA URIBIA                                                </t>
  </si>
  <si>
    <t>P95202018070022</t>
  </si>
  <si>
    <t>P11102020010070</t>
  </si>
  <si>
    <t xml:space="preserve">  TIENDA ARA ALTOS DE RIOMAR                                            </t>
  </si>
  <si>
    <t xml:space="preserve">TIENDA ARA ALTOS DE RIOMAR                                  </t>
  </si>
  <si>
    <t>P93322020060003</t>
  </si>
  <si>
    <t xml:space="preserve">LUZ AURORA PAZ COMUNIDAD PULIKHUMAN                                     </t>
  </si>
  <si>
    <t xml:space="preserve">CR 28 CON CL 16                                             </t>
  </si>
  <si>
    <t>P95202018110012</t>
  </si>
  <si>
    <t>P34102020100078</t>
  </si>
  <si>
    <t xml:space="preserve">KAPACANA I                                                  </t>
  </si>
  <si>
    <t>P11702019120045</t>
  </si>
  <si>
    <t xml:space="preserve">  CENTRO COMERCIAL PLAZA LAS NIEVES                                     </t>
  </si>
  <si>
    <t>P11102020010071</t>
  </si>
  <si>
    <t xml:space="preserve">  TIENDA ARA GOLF                                                       </t>
  </si>
  <si>
    <t>P34102020040021</t>
  </si>
  <si>
    <t xml:space="preserve">URBANIZACION VILLA TOLEDO II SEDES LTDA                                 </t>
  </si>
  <si>
    <t xml:space="preserve">MZ A C 16                                                   </t>
  </si>
  <si>
    <t>P12102019080035</t>
  </si>
  <si>
    <t>P11702018110133</t>
  </si>
  <si>
    <t xml:space="preserve">DELICHEF MORA FERNANDEZ JOSE A                                          </t>
  </si>
  <si>
    <t xml:space="preserve">=CLL 46 27 91                                               </t>
  </si>
  <si>
    <t>P33102020080009</t>
  </si>
  <si>
    <t xml:space="preserve">OCTAVIO JACOB RIVADENEIRA SUAREZ                                        </t>
  </si>
  <si>
    <t xml:space="preserve">CL 14B 21 50 APTO 1                                                                                                                                                                        </t>
  </si>
  <si>
    <t>E11102018040001</t>
  </si>
  <si>
    <t xml:space="preserve">TOMAS ARRIETA PROVISIONAL ESTADIO DE BEISBOL                            </t>
  </si>
  <si>
    <t xml:space="preserve">EST. DE BEISBOL TOMAS ARRIETA                               </t>
  </si>
  <si>
    <t>P93312020070002</t>
  </si>
  <si>
    <t xml:space="preserve">JOSE JORGE IPUANA URIANA                                                </t>
  </si>
  <si>
    <t xml:space="preserve">FCA VIA TAMAQUITO                                           </t>
  </si>
  <si>
    <t>P11702020100059</t>
  </si>
  <si>
    <t xml:space="preserve">EL FERRY SUBNORMAL                                                      </t>
  </si>
  <si>
    <t xml:space="preserve">ESQUINA SUBNORMAL                                           </t>
  </si>
  <si>
    <t>P11102019040038</t>
  </si>
  <si>
    <t xml:space="preserve">  PARROQUIA  NTRA SRA DE COBRE                                          </t>
  </si>
  <si>
    <t>P95202019030019</t>
  </si>
  <si>
    <t xml:space="preserve">VEGA BENEDETTI LOCAL PROV INVERSIONES                                   </t>
  </si>
  <si>
    <t>P11102019080078</t>
  </si>
  <si>
    <t xml:space="preserve">  RAFAEL GARRIDO                                                        </t>
  </si>
  <si>
    <t>P11802019080060</t>
  </si>
  <si>
    <t xml:space="preserve">SOLEDAD PROYECTO YARUMO OBRA                                            </t>
  </si>
  <si>
    <t xml:space="preserve">YARUMO SMZ 07                                               </t>
  </si>
  <si>
    <t>P11102020030064</t>
  </si>
  <si>
    <t xml:space="preserve">  LOCALES COMERCIALES LA 80                                             </t>
  </si>
  <si>
    <t>P33402020110003</t>
  </si>
  <si>
    <t xml:space="preserve">LA JAGUA DEL PILAR URBANIZACION SAN BENITO                              </t>
  </si>
  <si>
    <t xml:space="preserve">CL 12 ENTRE CR 7A LA 11                                     </t>
  </si>
  <si>
    <t>P95212017090011</t>
  </si>
  <si>
    <t xml:space="preserve">FINCA LAS SANTILLAS VILLA NARVAEZ MARIA DEL SOCORRO                     </t>
  </si>
  <si>
    <t xml:space="preserve">FINCA LAS SANTILLAS                                         </t>
  </si>
  <si>
    <t>P93322020100030</t>
  </si>
  <si>
    <t xml:space="preserve">NAYELIS AVELLANEDA                                                      </t>
  </si>
  <si>
    <t xml:space="preserve">NAYELIS                                                     </t>
  </si>
  <si>
    <t>P34102019010086</t>
  </si>
  <si>
    <t xml:space="preserve">MARIA FERNANDA PEREZ GUTIERREZ                                          </t>
  </si>
  <si>
    <t xml:space="preserve">EDF CENTRO EJECUTIVO                                        </t>
  </si>
  <si>
    <t>P93312019110003</t>
  </si>
  <si>
    <t xml:space="preserve">MUNICIPIO DE DISTRACCION ADECUACION AMPLIACIO MBT COMUNIDAD INDIGE      </t>
  </si>
  <si>
    <t>P11702018110094</t>
  </si>
  <si>
    <t xml:space="preserve">ERE HIJOS Y CIA SCA BODEGA INMOBILIARIA                                 </t>
  </si>
  <si>
    <t xml:space="preserve">3015095645  3705681   </t>
  </si>
  <si>
    <t xml:space="preserve">CALLE 30 NO 5 99                                            </t>
  </si>
  <si>
    <t>P95102019080057</t>
  </si>
  <si>
    <t xml:space="preserve">CARIBE VERDE BODEGA 45 PARQUE INDUSTRIAL                                </t>
  </si>
  <si>
    <t>P11702019100033</t>
  </si>
  <si>
    <t xml:space="preserve">NELSON * GALVAN ASCANIO                                                 </t>
  </si>
  <si>
    <t xml:space="preserve">=CLL 41 22 82                                               </t>
  </si>
  <si>
    <t>P93322020100022</t>
  </si>
  <si>
    <t xml:space="preserve">FINCA ROMELL ATENCIO IPUANA                                             </t>
  </si>
  <si>
    <t xml:space="preserve">FINCA ROMELL                                                </t>
  </si>
  <si>
    <t>P75422017090007</t>
  </si>
  <si>
    <t xml:space="preserve">CALIXTO VILORIA CANTERA                                                 </t>
  </si>
  <si>
    <t>P93322020100032</t>
  </si>
  <si>
    <t xml:space="preserve">MAICAO FINCA JOSE MARQUEZ                                               </t>
  </si>
  <si>
    <t xml:space="preserve">FINCA JOSE MARQUEZ                                          </t>
  </si>
  <si>
    <t>P11102019050153</t>
  </si>
  <si>
    <t xml:space="preserve">AXXIS 86 DEFINITIVO                                                     </t>
  </si>
  <si>
    <t xml:space="preserve">=CLL 86 47 18                                               </t>
  </si>
  <si>
    <t>P11102019100125</t>
  </si>
  <si>
    <t xml:space="preserve">MARGARITA LUCIA BOTERO GOMEZ                                            </t>
  </si>
  <si>
    <t>P93322020030032</t>
  </si>
  <si>
    <t xml:space="preserve">MUNICIPIO DE MAICAO COMUNIDADES INDIGENA MARALA PATILLAL                </t>
  </si>
  <si>
    <t>P11802019070062</t>
  </si>
  <si>
    <t>P11802019070108</t>
  </si>
  <si>
    <t>P34102019020011</t>
  </si>
  <si>
    <t xml:space="preserve">SAS DIAMANTE DE LA SIERRA                                               </t>
  </si>
  <si>
    <t xml:space="preserve">DIAMANTE DE LA SIERRA                                       </t>
  </si>
  <si>
    <t>P34102017120078</t>
  </si>
  <si>
    <t xml:space="preserve">MULTICOMERCIO SAN RAFAEL CUARTO FRIO                                    </t>
  </si>
  <si>
    <t>P11802019050064</t>
  </si>
  <si>
    <t>P34702020070002</t>
  </si>
  <si>
    <t xml:space="preserve">URBANIZACION COLISEO DEPORTIVO                                          </t>
  </si>
  <si>
    <t>P95212016100003</t>
  </si>
  <si>
    <t xml:space="preserve">FELIPE ANDRES RANGEL PAVA                                               </t>
  </si>
  <si>
    <t xml:space="preserve">NIC VEC 6835472                                             </t>
  </si>
  <si>
    <t>P34702020040002</t>
  </si>
  <si>
    <t>P11802017080138</t>
  </si>
  <si>
    <t xml:space="preserve">POR ACCIONES RETRANQUEO TRINITARI INV MADOLL COMANDITA                  </t>
  </si>
  <si>
    <t xml:space="preserve">PROVISIONAL JAMAR                                           </t>
  </si>
  <si>
    <t>P11802019060012</t>
  </si>
  <si>
    <t xml:space="preserve">LOS ROBLES PROVISIONAL TIENDA ARA                                       </t>
  </si>
  <si>
    <t>P93302019100011</t>
  </si>
  <si>
    <t xml:space="preserve">MARELIS CASTRO BARRIOS                                                  </t>
  </si>
  <si>
    <t xml:space="preserve">ENTRADA AL COLORADO                                         </t>
  </si>
  <si>
    <t>P11802019110082</t>
  </si>
  <si>
    <t xml:space="preserve">EL MANANTIAL LOCALES COMERCIALES                                        </t>
  </si>
  <si>
    <t>P75512018070004</t>
  </si>
  <si>
    <t xml:space="preserve">MENDOZA LILIANA EGEA                                                    </t>
  </si>
  <si>
    <t>P11802019100128</t>
  </si>
  <si>
    <t xml:space="preserve">  AMPLIACION PARQUEADE ALIANZA SODIS                                    </t>
  </si>
  <si>
    <t xml:space="preserve">AMPLIACION PARQUEADERO ALIANZA SODIS                        </t>
  </si>
  <si>
    <t>P11702019040088</t>
  </si>
  <si>
    <t>P11802020060024</t>
  </si>
  <si>
    <t xml:space="preserve">  FISCALIA DE SOLEDAD                                                   </t>
  </si>
  <si>
    <t>P93242020100001</t>
  </si>
  <si>
    <t>P11802018070092</t>
  </si>
  <si>
    <t xml:space="preserve">  PROV CAMELOT URB                                                      </t>
  </si>
  <si>
    <t xml:space="preserve">3214500143 3139030    </t>
  </si>
  <si>
    <t xml:space="preserve">PROV CAMELOT URBANIZACION                                   </t>
  </si>
  <si>
    <t>P11102020020024</t>
  </si>
  <si>
    <t xml:space="preserve">  HOTEL CARIBE 79                                                       </t>
  </si>
  <si>
    <t xml:space="preserve">CL 79 49C 33          P 1  APTO AC                                                                                                                                                         </t>
  </si>
  <si>
    <t xml:space="preserve">EDF ESCORIAL                                                </t>
  </si>
  <si>
    <t>P11102020050032</t>
  </si>
  <si>
    <t xml:space="preserve">FUTBOL ALAMEDA DEL RIO FEDERACION COLOMBIANA DE                         </t>
  </si>
  <si>
    <t>P11102020100059</t>
  </si>
  <si>
    <t>P75412019060019</t>
  </si>
  <si>
    <t xml:space="preserve">  ESE HOSPITAL LOCAL DE CAMPO DE LA CRUZ                                </t>
  </si>
  <si>
    <t xml:space="preserve">CL 10 4 9                                                                                                                                                                                  </t>
  </si>
  <si>
    <t xml:space="preserve">HOSPITAL CAMPO DE LA CRUZ                                   </t>
  </si>
  <si>
    <t>P11802020040010</t>
  </si>
  <si>
    <t xml:space="preserve">  PLAZA MACONDO SOLEDAD                                                 </t>
  </si>
  <si>
    <t xml:space="preserve">PLAZA MACONDO                                               </t>
  </si>
  <si>
    <t>P12102019020019</t>
  </si>
  <si>
    <t xml:space="preserve">MONICA I. CEPEDA DE LLINAS                                              </t>
  </si>
  <si>
    <t>P11102020110045</t>
  </si>
  <si>
    <t xml:space="preserve">BARRANQUILLA UNION TEMPORAL ARROYOS DE                                  </t>
  </si>
  <si>
    <t xml:space="preserve">UNION TEMPORAL ARROYO DE BARRANQUILLA                       </t>
  </si>
  <si>
    <t>P11802019090111</t>
  </si>
  <si>
    <t>P75422020060003</t>
  </si>
  <si>
    <t xml:space="preserve">PRIMERO DE OCTUBRE MUNICIPIO DE BARANOA                                 </t>
  </si>
  <si>
    <t xml:space="preserve">SUBNORMAL CT REF 11194                                      </t>
  </si>
  <si>
    <t>P11102020050039</t>
  </si>
  <si>
    <t xml:space="preserve">JORGE DUQUE WILSON                                                      </t>
  </si>
  <si>
    <t xml:space="preserve">CR 43 75 48                                                                                                                                                                                </t>
  </si>
  <si>
    <t>P11102020020004</t>
  </si>
  <si>
    <t xml:space="preserve">  COCINAS BARRANQUILLA                                                  </t>
  </si>
  <si>
    <t xml:space="preserve">3227846744_3183519994 </t>
  </si>
  <si>
    <t xml:space="preserve">=CRA 53 68 55                                               </t>
  </si>
  <si>
    <t>P33102020090016</t>
  </si>
  <si>
    <t xml:space="preserve">RIOHACHA COMUNIDADES PROXIMA LAGUNA D OXIDACION 1                       </t>
  </si>
  <si>
    <t xml:space="preserve">LAGUNA DE OXIDACION                                         </t>
  </si>
  <si>
    <t>P11802018020031</t>
  </si>
  <si>
    <t xml:space="preserve">LAS MORA TRAFO 6 CONJUNTO RESIDENCIAL VILLA LINDA                       </t>
  </si>
  <si>
    <t xml:space="preserve">VILLA LINDA LAS MORA 2 TRAFO 6                              </t>
  </si>
  <si>
    <t>P11802020030022</t>
  </si>
  <si>
    <t xml:space="preserve">  URB BRISAS DE SEVILLA                                                 </t>
  </si>
  <si>
    <t>P11102019060078</t>
  </si>
  <si>
    <t xml:space="preserve">JOSE SELMAN GIRALDO                                                     </t>
  </si>
  <si>
    <t>P33102019080039</t>
  </si>
  <si>
    <t xml:space="preserve">INTERNACIONAL IGLESIA MINISTERIA DE DIOS DE JESUCRIST                   </t>
  </si>
  <si>
    <t xml:space="preserve">CL 15 12A 50                                                                                                                                                                               </t>
  </si>
  <si>
    <t>P11802020070062</t>
  </si>
  <si>
    <t>P34102020100026</t>
  </si>
  <si>
    <t xml:space="preserve">JAVIER RICARDO ORTIZ SOLANO BMT                                         </t>
  </si>
  <si>
    <t xml:space="preserve">NIV VECINO 6629461                                          </t>
  </si>
  <si>
    <t>P93312020060005</t>
  </si>
  <si>
    <t xml:space="preserve">MUNICIPIO DE BARRANCAS ELECT ZONA RURAL 2 NO INTERCONECTADA             </t>
  </si>
  <si>
    <t>P95202019070032</t>
  </si>
  <si>
    <t xml:space="preserve">ETAPA 2 SALA DE VENTAS DOÑA MANUELA                                     </t>
  </si>
  <si>
    <t xml:space="preserve">DOÑA MANUELA                                                </t>
  </si>
  <si>
    <t>P11602017110001</t>
  </si>
  <si>
    <t xml:space="preserve">CONSTRUCTORA BOLIVAR PROVISIONAL PUERTO TAMBORA                         </t>
  </si>
  <si>
    <t>P95102018010032</t>
  </si>
  <si>
    <t xml:space="preserve">  RIFLEXCO SAS                                                          </t>
  </si>
  <si>
    <t>P93402018050006</t>
  </si>
  <si>
    <t xml:space="preserve">SIGILFREDO MARTINEZ MANGA BMT LA CRIOLLA                                </t>
  </si>
  <si>
    <t>P12102020090025</t>
  </si>
  <si>
    <t xml:space="preserve">TERESA ECHEVERRIA ECHEVERRIA CASTRO LOTES CON SERVICIOS                 </t>
  </si>
  <si>
    <t xml:space="preserve">LOTES CON SERVICIO                                          </t>
  </si>
  <si>
    <t>P95302019040005</t>
  </si>
  <si>
    <t>P75412019030013</t>
  </si>
  <si>
    <t xml:space="preserve">SUAN ELECTRIFICACION GERMAN OSPINO                                      </t>
  </si>
  <si>
    <t>P11502018090005</t>
  </si>
  <si>
    <t xml:space="preserve">INVERSIONES FRANCO TORRES ACOS DEFINITIVO BODEGA OLIMPICA               </t>
  </si>
  <si>
    <t xml:space="preserve">CLUB TOWER II                                               </t>
  </si>
  <si>
    <t>P34602018040005</t>
  </si>
  <si>
    <t xml:space="preserve">VIVIENDAS DE INTERES SOCIAL PROGRAMA DE COSTRUCC Y REUBICACION DE       </t>
  </si>
  <si>
    <t xml:space="preserve">VIA BOMBA A BALSAMO                                         </t>
  </si>
  <si>
    <t>P11802019040058</t>
  </si>
  <si>
    <t xml:space="preserve">DE SOLEDAD VILLAS                                                       </t>
  </si>
  <si>
    <t xml:space="preserve">VILLAS DE SOLEDAD                                           </t>
  </si>
  <si>
    <t>P93302019100021</t>
  </si>
  <si>
    <t xml:space="preserve">ENERCENIT CONSORCIO USAENE                                              </t>
  </si>
  <si>
    <t xml:space="preserve">ESCUELA LUIS ANTONIO ROBLES                                 </t>
  </si>
  <si>
    <t>P95202018040001</t>
  </si>
  <si>
    <t xml:space="preserve">JENIFER VILLEGAS MORENO                                                 </t>
  </si>
  <si>
    <t xml:space="preserve">FINCA MORENO                                                </t>
  </si>
  <si>
    <t>P31602020050001</t>
  </si>
  <si>
    <t xml:space="preserve">MARTHA FERNANDEZ ARIAS                                                  </t>
  </si>
  <si>
    <t xml:space="preserve">CORREGIMIENTO SAN PEDRO                                     </t>
  </si>
  <si>
    <t>P11102020040004</t>
  </si>
  <si>
    <t xml:space="preserve">  CONSTRUCTORA CASCONST                                                 </t>
  </si>
  <si>
    <t xml:space="preserve">EDIF IMPERIUM                                               </t>
  </si>
  <si>
    <t>P34602019070011</t>
  </si>
  <si>
    <t xml:space="preserve">2018 CONSORCIO CONSTRUVIAS                                              </t>
  </si>
  <si>
    <t xml:space="preserve">CRA 5 ENTRE CALLES 6 HASTA 10                               </t>
  </si>
  <si>
    <t>P11102020010073</t>
  </si>
  <si>
    <t xml:space="preserve">  LA BARCELONETA                                                        </t>
  </si>
  <si>
    <t xml:space="preserve">CR 47 80 62               BDGA PROV                                                                                                                                                        </t>
  </si>
  <si>
    <t xml:space="preserve">NEUROPEDRIATIA                                              </t>
  </si>
  <si>
    <t>P11102019120064</t>
  </si>
  <si>
    <t>P11102018070071</t>
  </si>
  <si>
    <t xml:space="preserve">ROBERTO J LEON AREA COMUN PETRUS ROYALES                                </t>
  </si>
  <si>
    <t>P75422020040001</t>
  </si>
  <si>
    <t xml:space="preserve">ELIANA MARGARITA PALACIO TORRENEGRA                                     </t>
  </si>
  <si>
    <t xml:space="preserve">CL 1 CR 1 735                                                                                                                                                                              </t>
  </si>
  <si>
    <t xml:space="preserve">CR 20 3 03                                                  </t>
  </si>
  <si>
    <t>P95202020030009</t>
  </si>
  <si>
    <t xml:space="preserve">URBANIZACION PRADOS DEL CONCORD                                         </t>
  </si>
  <si>
    <t xml:space="preserve">URB. PRADOS DEL CONCORD                                     </t>
  </si>
  <si>
    <t>P75412020070019</t>
  </si>
  <si>
    <t xml:space="preserve">CONSORCIO VIAS DEL ATLANTICO 007                                        </t>
  </si>
  <si>
    <t>P12102019010017</t>
  </si>
  <si>
    <t xml:space="preserve">ASOATLANTICO ASOCIACION MUNICIPIO DEL ATLANTICO                         </t>
  </si>
  <si>
    <t xml:space="preserve">FINCA LOS VOLCANES II-LAS PETR                              </t>
  </si>
  <si>
    <t>P75412020050007</t>
  </si>
  <si>
    <t xml:space="preserve">URBANIZACION LA BONGA ETAPA 2                                           </t>
  </si>
  <si>
    <t xml:space="preserve">URB LA BONGA ETAPA 2                                        </t>
  </si>
  <si>
    <t>P11802020010020</t>
  </si>
  <si>
    <t>P11702019050070</t>
  </si>
  <si>
    <t xml:space="preserve">  COLEGIO SANTA TERESITA                                                </t>
  </si>
  <si>
    <t xml:space="preserve">CRA 19 24 22                                                </t>
  </si>
  <si>
    <t>P11102019090071</t>
  </si>
  <si>
    <t xml:space="preserve">CONSTRUCTORA BOLIVAR ALAMEDA DEL RIO  TUCAN                             </t>
  </si>
  <si>
    <t>P34102020020091</t>
  </si>
  <si>
    <t xml:space="preserve">CONJUNTO PAULA DEL MAR                                                  </t>
  </si>
  <si>
    <t xml:space="preserve">LOTE 9 Y 10                                                 </t>
  </si>
  <si>
    <t>P11502018080017</t>
  </si>
  <si>
    <t xml:space="preserve">EDUARDO LAFAURIE                                                        </t>
  </si>
  <si>
    <t xml:space="preserve">CL 3 33 95                                                                                                                                                                                 </t>
  </si>
  <si>
    <t>P11102019030115</t>
  </si>
  <si>
    <t>P11502020030008</t>
  </si>
  <si>
    <t xml:space="preserve">INVERSIONES HOB PROVISIONAL EDS VIA AL MAR                              </t>
  </si>
  <si>
    <t>P93312020010001</t>
  </si>
  <si>
    <t xml:space="preserve">MARIA FERNANDA URBANIZACION RESIDENCIAL                                 </t>
  </si>
  <si>
    <t xml:space="preserve">VILLA FERNANDA                                              </t>
  </si>
  <si>
    <t>P34602020080007</t>
  </si>
  <si>
    <t xml:space="preserve">FINCA PANDORA LOGISTICS SERVICE SAS                                     </t>
  </si>
  <si>
    <t>P95202020110005</t>
  </si>
  <si>
    <t xml:space="preserve">ELEODORO SEGUNDO MEZA CONTRERAS                                         </t>
  </si>
  <si>
    <t>P34102018110059</t>
  </si>
  <si>
    <t xml:space="preserve">OSCAR ARDILA BELLO AMANECER                                             </t>
  </si>
  <si>
    <t>P11702020050005</t>
  </si>
  <si>
    <t xml:space="preserve">HANS CARLOS MIRANDA HERRERA                                             </t>
  </si>
  <si>
    <t xml:space="preserve">CR 20C 24 106                                                                                                                                                                              </t>
  </si>
  <si>
    <t>P95202019090002</t>
  </si>
  <si>
    <t xml:space="preserve">MALAMBO PROV CIUDCARIBE                                                 </t>
  </si>
  <si>
    <t>P95102019030027</t>
  </si>
  <si>
    <t xml:space="preserve">  PROVISIONAL LOCAL INVERSIONES VEGA                                    </t>
  </si>
  <si>
    <t xml:space="preserve">=CRA 6 75B 50                                               </t>
  </si>
  <si>
    <t>P33102020090001</t>
  </si>
  <si>
    <t xml:space="preserve">FINCA ARMENTA JORGE                                                     </t>
  </si>
  <si>
    <t>P11702020050001</t>
  </si>
  <si>
    <t>P11102020090041</t>
  </si>
  <si>
    <t xml:space="preserve">  MERCADO GRAN BAZAR                                                    </t>
  </si>
  <si>
    <t xml:space="preserve">MERCADO GRAN BAZAR                                          </t>
  </si>
  <si>
    <t>P11102019110047</t>
  </si>
  <si>
    <t>P75512020020008</t>
  </si>
  <si>
    <t xml:space="preserve">JOSE M GRIEGO                                                           </t>
  </si>
  <si>
    <t xml:space="preserve">CR 1E 90 60          P  1 LOC     1                                                                                                                                                        </t>
  </si>
  <si>
    <t>P11102019080021</t>
  </si>
  <si>
    <t xml:space="preserve">ETICOL ETIQUETAS DE COLOMBIA S.A.S                                      </t>
  </si>
  <si>
    <t xml:space="preserve">CR 81A 108 35                                                                                                                                                                              </t>
  </si>
  <si>
    <t xml:space="preserve">ETICOL                                                      </t>
  </si>
  <si>
    <t>P12102020090010</t>
  </si>
  <si>
    <t xml:space="preserve">URBANIZACION ARCHIPIELAGO I                                             </t>
  </si>
  <si>
    <t xml:space="preserve">URB ARCHIPIELAGO I                                          </t>
  </si>
  <si>
    <t>P11502016030011</t>
  </si>
  <si>
    <t xml:space="preserve">CARLOS AGUDELO AGUIRRE                                                  </t>
  </si>
  <si>
    <t xml:space="preserve">CRA11 5 202                                                 </t>
  </si>
  <si>
    <t>P11502017090029</t>
  </si>
  <si>
    <t xml:space="preserve">SANTOS DE LOS ULTIMOS DIAS TEMPLO IGLESIA DE JESUCRISTO DE LOS          </t>
  </si>
  <si>
    <t xml:space="preserve">IGLESIA DE JESUCRISTO                                       </t>
  </si>
  <si>
    <t>P11102020010001</t>
  </si>
  <si>
    <t>P34102020090017</t>
  </si>
  <si>
    <t xml:space="preserve">ROSALBA RUEDA BLANCO                                                    </t>
  </si>
  <si>
    <t>P11102019070116</t>
  </si>
  <si>
    <t xml:space="preserve">ROTONDA MIRAMAR ALUMBRADO PUB CONSORCIO ME                              </t>
  </si>
  <si>
    <t xml:space="preserve">ROTONDA MIRAMAR /CIRCUNVALAR                                </t>
  </si>
  <si>
    <t>P11702019120047</t>
  </si>
  <si>
    <t xml:space="preserve">  LOCALES COMERCIALES LA 14                                             </t>
  </si>
  <si>
    <t xml:space="preserve">CR 14 38 24                                                 </t>
  </si>
  <si>
    <t>P95202018010014</t>
  </si>
  <si>
    <t xml:space="preserve">LIZBETH R CERVANTES FUNDACION COMUNIDAD VIVA                            </t>
  </si>
  <si>
    <t xml:space="preserve">FUNDACION CUMUNIDAD VIVA                                    </t>
  </si>
  <si>
    <t>P11102017100008</t>
  </si>
  <si>
    <t xml:space="preserve">URBANIZADORA MARIN VALENCIA PROVISIONAL BOLINIA                         </t>
  </si>
  <si>
    <t>P95102019060029</t>
  </si>
  <si>
    <t>P93312020100015</t>
  </si>
  <si>
    <t xml:space="preserve">MARTINEZ FINCA VICTOR HUGO                                              </t>
  </si>
  <si>
    <t xml:space="preserve">CANTERA LOS HORNITOS                                        </t>
  </si>
  <si>
    <t>P93412020030007</t>
  </si>
  <si>
    <t>P11502020010017</t>
  </si>
  <si>
    <t xml:space="preserve">GRUPO EMPRESARIAL LIVINN VILLA CAMPESTRE                                </t>
  </si>
  <si>
    <t>P93502019030002</t>
  </si>
  <si>
    <t xml:space="preserve">AUSA PROVISIONAL PARQUE INDUSTRIAL                                      </t>
  </si>
  <si>
    <t>P34102020090007</t>
  </si>
  <si>
    <t xml:space="preserve">YOLANDA ROBLES DE FERNANDEZ DE CAST                                     </t>
  </si>
  <si>
    <t xml:space="preserve">CR 9 20 28                                                                                                                                                                                 </t>
  </si>
  <si>
    <t xml:space="preserve">K 8C 20 28                                                  </t>
  </si>
  <si>
    <t>P93302020060015</t>
  </si>
  <si>
    <t xml:space="preserve">NELSON LOZANO CAICEDO                                                   </t>
  </si>
  <si>
    <t xml:space="preserve">KM 19                                                       </t>
  </si>
  <si>
    <t>P75412017090047</t>
  </si>
  <si>
    <t xml:space="preserve">PABLO JOSE FCA DIOS Y YO ARROYO CERVANTES                               </t>
  </si>
  <si>
    <t xml:space="preserve">CT 12954 MT 15355                                           </t>
  </si>
  <si>
    <t>P93422019030004</t>
  </si>
  <si>
    <t xml:space="preserve">LUZ MARINA PERTUZ OROZCO                                                </t>
  </si>
  <si>
    <t xml:space="preserve">MZ 8 UNIDAD 81 MIRADOR DE LAS GAVIOTAS                      </t>
  </si>
  <si>
    <t>P93402018120001</t>
  </si>
  <si>
    <t xml:space="preserve">25 LOS TRUPILLOS                                                        </t>
  </si>
  <si>
    <t xml:space="preserve">CL PRINCIPAL CR 3 117                                                                                                                                                                      </t>
  </si>
  <si>
    <t xml:space="preserve">CARITAL                                                     </t>
  </si>
  <si>
    <t>P11102020020052</t>
  </si>
  <si>
    <t>P11102018020125</t>
  </si>
  <si>
    <t xml:space="preserve">MADRID RIOMAR EDIFICIO                                                  </t>
  </si>
  <si>
    <t xml:space="preserve">=CLL 85 59B 57                                              </t>
  </si>
  <si>
    <t>P12102019110033</t>
  </si>
  <si>
    <t xml:space="preserve">COSTA PALMAGAN DE LA                                                    </t>
  </si>
  <si>
    <t xml:space="preserve">REF ZIGA - VIA GALAPA                                       </t>
  </si>
  <si>
    <t>P11102020090089</t>
  </si>
  <si>
    <t xml:space="preserve">  LOCAL D1 CALLE 75                                                     </t>
  </si>
  <si>
    <t xml:space="preserve">CL 75 57 38                                                                                                                                                                                </t>
  </si>
  <si>
    <t>P77512020100012</t>
  </si>
  <si>
    <t xml:space="preserve">LUIS EDUARDO TORO TORO                                                  </t>
  </si>
  <si>
    <t>P75412020070004</t>
  </si>
  <si>
    <t xml:space="preserve">LUIS FLORIAN HERNANDEZ FINCA LA FELICIDAD                               </t>
  </si>
  <si>
    <t>P11802019120010</t>
  </si>
  <si>
    <t xml:space="preserve">VICTOR A DE LA HOZ                                                      </t>
  </si>
  <si>
    <t xml:space="preserve">CL 19 3B 7                                                                                                                                                                                 </t>
  </si>
  <si>
    <t>P11102020070029</t>
  </si>
  <si>
    <t xml:space="preserve">CLUSTER 2 URBANISMO PROV DE OBRA ELECTRICA                              </t>
  </si>
  <si>
    <t xml:space="preserve">PROV OBRA ELECTRICA CLUSTER 2                               </t>
  </si>
  <si>
    <t>P77512020100016</t>
  </si>
  <si>
    <t xml:space="preserve">FINCA CALISA PINEDO HECTOR                                              </t>
  </si>
  <si>
    <t xml:space="preserve">FINCA CALISA                                                </t>
  </si>
  <si>
    <t>P77512020100009</t>
  </si>
  <si>
    <t xml:space="preserve">ARROYO ARENA FINCA POZO DE AGUA                                         </t>
  </si>
  <si>
    <t xml:space="preserve">ENTRADA ARROYO ARENA                                        </t>
  </si>
  <si>
    <t>P11102019050059</t>
  </si>
  <si>
    <t xml:space="preserve">GAIA EDIFICIO TORRE                                                     </t>
  </si>
  <si>
    <t>P11502018110024</t>
  </si>
  <si>
    <t xml:space="preserve">DORADOS LAS GAVIOTAS AÑOS                                               </t>
  </si>
  <si>
    <t xml:space="preserve">MEDIDA PROVISIONAL                                          </t>
  </si>
  <si>
    <t>P11102018110016</t>
  </si>
  <si>
    <t xml:space="preserve">SUPREMA PANADERIA                                                       </t>
  </si>
  <si>
    <t>P75512020090008</t>
  </si>
  <si>
    <t xml:space="preserve">AUDA MELISSA MIRANDA MORENO                                             </t>
  </si>
  <si>
    <t>P95102020010022</t>
  </si>
  <si>
    <t xml:space="preserve">  COMERCIALIZADORA NIMO                                                 </t>
  </si>
  <si>
    <t>P95102019080022</t>
  </si>
  <si>
    <t xml:space="preserve">  LOCAL SIETE DE ABRIL                                                  </t>
  </si>
  <si>
    <t xml:space="preserve">CL 49 4SUR 80                                                                                                                                                                              </t>
  </si>
  <si>
    <t>P11102020100105</t>
  </si>
  <si>
    <t xml:space="preserve">SANDRA BEATRIZ CARBONELL MENDOZA                                        </t>
  </si>
  <si>
    <t xml:space="preserve">CL 71 32 108                                                                                                                                                                               </t>
  </si>
  <si>
    <t xml:space="preserve">CLL 71 32 108=CLL 71 32 108                                 </t>
  </si>
  <si>
    <t>P93322020110009</t>
  </si>
  <si>
    <t xml:space="preserve">OLIMPICA STO MAICAO MEZQUITA                                            </t>
  </si>
  <si>
    <t>P11102018120066</t>
  </si>
  <si>
    <t xml:space="preserve">  PROV PARQUE CENTRAL HAYUELOS                                          </t>
  </si>
  <si>
    <t xml:space="preserve">3208454389 3013761670 </t>
  </si>
  <si>
    <t xml:space="preserve">CRA 45 45 81                                                </t>
  </si>
  <si>
    <t>P75412019080001</t>
  </si>
  <si>
    <t xml:space="preserve">CANDELARIA CENTRO DE VIDA ADULTO MAYOR                                  </t>
  </si>
  <si>
    <t xml:space="preserve">3023741707 3215719829 </t>
  </si>
  <si>
    <t>P11802019100129</t>
  </si>
  <si>
    <t xml:space="preserve">ARQUITECTURA Y CONCRETOS LAS ACACIAS ROJAS ETAPA 1C Y 1D                </t>
  </si>
  <si>
    <t xml:space="preserve">LAS ACACIAS II ETAPA                                        </t>
  </si>
  <si>
    <t>P77512020100001</t>
  </si>
  <si>
    <t xml:space="preserve">VIAL DIBULLA ILUMINACION ACCESO                                         </t>
  </si>
  <si>
    <t xml:space="preserve">SOBRE LA CRA 10 CON CLL 5                                   </t>
  </si>
  <si>
    <t>P11102016060123</t>
  </si>
  <si>
    <t xml:space="preserve">ARQUITECTURA Y CONCRETO SELECT                                          </t>
  </si>
  <si>
    <t>P11502019040009</t>
  </si>
  <si>
    <t>P95202020110016</t>
  </si>
  <si>
    <t>P11102019070024</t>
  </si>
  <si>
    <t xml:space="preserve">BODEGA LA 33 ZARUR CABRERA SERGIO IVAN                                  </t>
  </si>
  <si>
    <t xml:space="preserve">CR 33 44 9                                                  </t>
  </si>
  <si>
    <t>P95102020020014</t>
  </si>
  <si>
    <t>P33102020110005</t>
  </si>
  <si>
    <t xml:space="preserve">HECTOR HUGO SIERRA SALAS                                                </t>
  </si>
  <si>
    <t xml:space="preserve">CR 6 9 15               APTO  201                                                                                                                                                          </t>
  </si>
  <si>
    <t xml:space="preserve">RESIDENCIAL                                                 </t>
  </si>
  <si>
    <t>P11102019120032</t>
  </si>
  <si>
    <t xml:space="preserve">DEYCI CARRILLO AVILA                                                    </t>
  </si>
  <si>
    <t>P11102018050025</t>
  </si>
  <si>
    <t xml:space="preserve">PLASTICAS EUSSE SAS BODEGAS INDUSTRIAS                                  </t>
  </si>
  <si>
    <t>P11102020080079</t>
  </si>
  <si>
    <t xml:space="preserve">ROSA DE PASCO                                                           </t>
  </si>
  <si>
    <t xml:space="preserve">CR 35B 72 25                                                                                                                                                                               </t>
  </si>
  <si>
    <t>P11802015090090</t>
  </si>
  <si>
    <t xml:space="preserve">INNECARIBE EDS MANUELA BELTRAN                                          </t>
  </si>
  <si>
    <t xml:space="preserve">AUT AL LADO INAGRARIO ENTRADA MANUELA BELTRAN               </t>
  </si>
  <si>
    <t>P11702018010079</t>
  </si>
  <si>
    <t xml:space="preserve">RIVAS LA COMERCIALIZADORA                                               </t>
  </si>
  <si>
    <t xml:space="preserve">CL 94 9J 5                                                                                                                                                                                 </t>
  </si>
  <si>
    <t xml:space="preserve">CL 94 9J 5 CASA                                             </t>
  </si>
  <si>
    <t>P11802020060003</t>
  </si>
  <si>
    <t>P34602019110002</t>
  </si>
  <si>
    <t xml:space="preserve">PEDRO DIAZ                                                              </t>
  </si>
  <si>
    <t xml:space="preserve">CA 9 10 04                                                  </t>
  </si>
  <si>
    <t>P34102019010111</t>
  </si>
  <si>
    <t xml:space="preserve">CCIA Y CONDOM ALTOS DE CIENAGA CONSULTORIA &amp; SERVICIOS DE ING           </t>
  </si>
  <si>
    <t>P11102017020022</t>
  </si>
  <si>
    <t xml:space="preserve">OLAYA EDIFICIO BALCONES DE                                              </t>
  </si>
  <si>
    <t>P11702019020005</t>
  </si>
  <si>
    <t>P95302017080001</t>
  </si>
  <si>
    <t xml:space="preserve">KATIUSKA PICO BANDA                                                     </t>
  </si>
  <si>
    <t xml:space="preserve">CARRT A JUAN MINA A GALAPA 127 39                                                                                                                                                          </t>
  </si>
  <si>
    <t xml:space="preserve">PICO BANDA KATIUSKA                                         </t>
  </si>
  <si>
    <t>P93422020100006</t>
  </si>
  <si>
    <t xml:space="preserve">NEIDA ESTHER RUIZ FONTALVO                                              </t>
  </si>
  <si>
    <t>P93312020070009</t>
  </si>
  <si>
    <t xml:space="preserve">MUNICIPIO DE EL MOLINO CONSTRUCCION REDES B VILLA DEL ROSARIO           </t>
  </si>
  <si>
    <t>P11702019030089</t>
  </si>
  <si>
    <t>P95102020020012</t>
  </si>
  <si>
    <t xml:space="preserve">VIDA CONSORCIO CENTROS DE                                               </t>
  </si>
  <si>
    <t xml:space="preserve">=CLL 47 8 36                                                </t>
  </si>
  <si>
    <t>P34302020110006</t>
  </si>
  <si>
    <t>P75422018120009</t>
  </si>
  <si>
    <t xml:space="preserve">FILIBERTO SARMIENTO ARIAS                                               </t>
  </si>
  <si>
    <t xml:space="preserve">RANCHO SR                                                   </t>
  </si>
  <si>
    <t>P93302019120017</t>
  </si>
  <si>
    <t xml:space="preserve">ALTOS DEL PARAISO CONJUNTO RESIDENCIAL                                  </t>
  </si>
  <si>
    <t>P11802020010009</t>
  </si>
  <si>
    <t>P11102020030098</t>
  </si>
  <si>
    <t>P11102019110138</t>
  </si>
  <si>
    <t xml:space="preserve">EPSILON INVERSIONES Y CONSTRUCIONES                                     </t>
  </si>
  <si>
    <t xml:space="preserve">CRA 53 76 239=CLL 56 44 146                                 </t>
  </si>
  <si>
    <t>P11802020030104</t>
  </si>
  <si>
    <t>P34402020060002</t>
  </si>
  <si>
    <t>P95102020020003</t>
  </si>
  <si>
    <t xml:space="preserve">  PROYECTO MALIBU                                                       </t>
  </si>
  <si>
    <t xml:space="preserve">PROYECTO MALIBU                                             </t>
  </si>
  <si>
    <t>P93402019120007</t>
  </si>
  <si>
    <t xml:space="preserve">RAFAEL MALDONADO                                                        </t>
  </si>
  <si>
    <t>P11502020030004</t>
  </si>
  <si>
    <t xml:space="preserve">  ALUMBRADO PUBLICO MONTICELLO                                          </t>
  </si>
  <si>
    <t>P93312020090001</t>
  </si>
  <si>
    <t xml:space="preserve">PARTNERS TELECOM JUNGLE SITE JS-117                                     </t>
  </si>
  <si>
    <t>P11802019100114</t>
  </si>
  <si>
    <t>P77512020100008</t>
  </si>
  <si>
    <t xml:space="preserve">ISIDRO MARQUEZ BADERA CASA FINCA                                        </t>
  </si>
  <si>
    <t>P11102018050089</t>
  </si>
  <si>
    <t xml:space="preserve">PARAISO CARIBE 2 PROVISIONAL VANYLON                                    </t>
  </si>
  <si>
    <t xml:space="preserve">CALLE 79  73 -180                                           </t>
  </si>
  <si>
    <t>P12102018110005</t>
  </si>
  <si>
    <t>P93302020090009</t>
  </si>
  <si>
    <t xml:space="preserve">EL PASO FINCA VILLA COTTY                                               </t>
  </si>
  <si>
    <t>P11102018110079</t>
  </si>
  <si>
    <t xml:space="preserve">SUPERTIENDAS OLIMPICA INV AGROPECUARIAS DE MIER CHARRIS                 </t>
  </si>
  <si>
    <t>P11502015070026</t>
  </si>
  <si>
    <t xml:space="preserve">  MUNICIPIO DE PUERTO COLOMBIA                                          </t>
  </si>
  <si>
    <t xml:space="preserve">=CLL 2 5 20                                                 </t>
  </si>
  <si>
    <t>P33102019070019</t>
  </si>
  <si>
    <t xml:space="preserve">MANUEL JOSE BUILES MEDINA                                               </t>
  </si>
  <si>
    <t>P11702016090086</t>
  </si>
  <si>
    <t xml:space="preserve">CASA 1 QUINTAS DE BOULEVARD                                             </t>
  </si>
  <si>
    <t xml:space="preserve">=CLL 50 27 48                                               </t>
  </si>
  <si>
    <t>P11102018120008</t>
  </si>
  <si>
    <t xml:space="preserve">ALCANTARILLADO PLUVIAL RETRANQUEO VIA 40                                </t>
  </si>
  <si>
    <t>P95212020040001</t>
  </si>
  <si>
    <t xml:space="preserve">CENTRO DESARROLLO LIDERAZGO JUVENIL                                     </t>
  </si>
  <si>
    <t xml:space="preserve">CENTRO DE DESARROLLO                                        </t>
  </si>
  <si>
    <t>P34102019120027</t>
  </si>
  <si>
    <t xml:space="preserve">SOUAD HAIDAR DARWICHE DE ISSA                                           </t>
  </si>
  <si>
    <t xml:space="preserve">CL 17 1B 76               LOC     1                                                                                                                                                        </t>
  </si>
  <si>
    <t xml:space="preserve">C 17 1B-76                                                  </t>
  </si>
  <si>
    <t>P11502019120011</t>
  </si>
  <si>
    <t xml:space="preserve">  MULTIFAMILIAR PTO COLOMBIA                                            </t>
  </si>
  <si>
    <t xml:space="preserve">MULTIFAMILIAR PTO COLOMBIA                                  </t>
  </si>
  <si>
    <t>P11102018100005</t>
  </si>
  <si>
    <t xml:space="preserve">MARIO BLANDON HOTEL MARCARI                                             </t>
  </si>
  <si>
    <t xml:space="preserve">3205401532 3116558896 </t>
  </si>
  <si>
    <t xml:space="preserve">PROVISIONAL DE OBRA BLANDON                                 </t>
  </si>
  <si>
    <t>P11802020110060</t>
  </si>
  <si>
    <t>P11802019080095</t>
  </si>
  <si>
    <t xml:space="preserve">SOLEDAD PUNTO DE VENTA PORCICARNES                                      </t>
  </si>
  <si>
    <t>P11102019100071</t>
  </si>
  <si>
    <t xml:space="preserve">RAFAEL RODRIGUEZ                                                        </t>
  </si>
  <si>
    <t>P77512020060001</t>
  </si>
  <si>
    <t xml:space="preserve">VISTA URBANIZACION BELLA                                                </t>
  </si>
  <si>
    <t>P11102018050112</t>
  </si>
  <si>
    <t>P12102018090007</t>
  </si>
  <si>
    <t>P34102019120026</t>
  </si>
  <si>
    <t xml:space="preserve">CL 19 3 74                                                                                                                                                                                 </t>
  </si>
  <si>
    <t>P95302020110008</t>
  </si>
  <si>
    <t xml:space="preserve">HOME RELAX                                                              </t>
  </si>
  <si>
    <t xml:space="preserve">RELAX HOME                                                  </t>
  </si>
  <si>
    <t>P11702019040116</t>
  </si>
  <si>
    <t xml:space="preserve">PROSPERO R DIAZ G                                                       </t>
  </si>
  <si>
    <t>P11702019080080</t>
  </si>
  <si>
    <t xml:space="preserve">OBRA D1 EL CARMEN CORDIALIDAD                                           </t>
  </si>
  <si>
    <t xml:space="preserve">LOC 3 Y 4 D1 EL CARMEN CORDIALIDAD                          </t>
  </si>
  <si>
    <t>P75422020110004</t>
  </si>
  <si>
    <t xml:space="preserve">CARRT A CARTAGENA KM 3 500                                                                                                                                                                 </t>
  </si>
  <si>
    <t>P11502018080003</t>
  </si>
  <si>
    <t>P34102020110084</t>
  </si>
  <si>
    <t xml:space="preserve">DISLAY CASAS CRUZ                                                       </t>
  </si>
  <si>
    <t xml:space="preserve">CL 75                                                       </t>
  </si>
  <si>
    <t>P12102015100022</t>
  </si>
  <si>
    <t xml:space="preserve">VILLAS DE LA CORDIALIDAD ALIANZA FIDUCIARIA                             </t>
  </si>
  <si>
    <t>P12102018070020</t>
  </si>
  <si>
    <t xml:space="preserve">  D.J. Y CIA. S.A.S                                                     </t>
  </si>
  <si>
    <t xml:space="preserve">COLIN PARK                                                  </t>
  </si>
  <si>
    <t>P93412019090003</t>
  </si>
  <si>
    <t xml:space="preserve">ALI MARIÑO VILLANUEVA BMT FCA LA LIMONERA                               </t>
  </si>
  <si>
    <t xml:space="preserve">VEC 7604887                                                 </t>
  </si>
  <si>
    <t>P34602019030006</t>
  </si>
  <si>
    <t>P77512020090006</t>
  </si>
  <si>
    <t xml:space="preserve">SANTA RITA FINCA SANTA RITA                                             </t>
  </si>
  <si>
    <t xml:space="preserve">FINCA SANTA RITA                                            </t>
  </si>
  <si>
    <t>P77512020050003</t>
  </si>
  <si>
    <t xml:space="preserve">MUNICIPIO DE RIOHACHA ESTACION BOMBEO AGUA RESIDUALES LOMA TRUP         </t>
  </si>
  <si>
    <t xml:space="preserve">CL 2 # 8  8                                                 </t>
  </si>
  <si>
    <t>P95202019010021</t>
  </si>
  <si>
    <t xml:space="preserve">CARACOLI PROVISIONAL PILOT PLANT                                        </t>
  </si>
  <si>
    <t xml:space="preserve">PROV PILOT PLANT CARACOLI                                   </t>
  </si>
  <si>
    <t>P11102013080155</t>
  </si>
  <si>
    <t xml:space="preserve">II HOTEL SONESTA                                                        </t>
  </si>
  <si>
    <t xml:space="preserve">HOTEL                                                       </t>
  </si>
  <si>
    <t>P11102019060044</t>
  </si>
  <si>
    <t>P11102019120021</t>
  </si>
  <si>
    <t xml:space="preserve">E HIJOS Y CIA S EN CS ALVAREZ OROZCO                                    </t>
  </si>
  <si>
    <t>P11102016090099</t>
  </si>
  <si>
    <t xml:space="preserve">EDIFICIO PALMA VECCHIA                                                  </t>
  </si>
  <si>
    <t xml:space="preserve">3770085 ext 5108      </t>
  </si>
  <si>
    <t>P12102019020018</t>
  </si>
  <si>
    <t>P11102019030033</t>
  </si>
  <si>
    <t xml:space="preserve">MARGARITA LUCIA BOTERO                                                  </t>
  </si>
  <si>
    <t>P12202020110003</t>
  </si>
  <si>
    <t>P12102017080025</t>
  </si>
  <si>
    <t xml:space="preserve">PLANTA TVG DE COLOMBIA CEPEDA TARUD CIA                                 </t>
  </si>
  <si>
    <t xml:space="preserve">AL LADO DE ALPINA                                           </t>
  </si>
  <si>
    <t>P11102020070019</t>
  </si>
  <si>
    <t xml:space="preserve">ANCIZAR ARAGON SINISTERRA                                               </t>
  </si>
  <si>
    <t xml:space="preserve">=CRA 47 63 08                                               </t>
  </si>
  <si>
    <t>P11802017070033</t>
  </si>
  <si>
    <t xml:space="preserve">  AERONAUTICA CIVIL                                                     </t>
  </si>
  <si>
    <t xml:space="preserve">CT 12392 MT 14570                                           </t>
  </si>
  <si>
    <t>P11502018050019</t>
  </si>
  <si>
    <t xml:space="preserve">YASMIRA PABON CHARRIS                                                   </t>
  </si>
  <si>
    <t>P11102019060102</t>
  </si>
  <si>
    <t>P11102019120142</t>
  </si>
  <si>
    <t xml:space="preserve">SOCIAL - CEDESOCIAL FUNDACION CENTRO DE DESARROLLO                      </t>
  </si>
  <si>
    <t xml:space="preserve">CR 62 64 46                                                                                                                                                                                </t>
  </si>
  <si>
    <t>P95212020110004</t>
  </si>
  <si>
    <t xml:space="preserve">JOAQUIN P BENEDETTI OLAVE                                               </t>
  </si>
  <si>
    <t xml:space="preserve">FINCA MATILDE SOFIA                                         </t>
  </si>
  <si>
    <t>P95202019050019</t>
  </si>
  <si>
    <t xml:space="preserve">GUAIRA CONDOMINIO LA                                                    </t>
  </si>
  <si>
    <t>P93312020100011</t>
  </si>
  <si>
    <t xml:space="preserve">OSIRIS MURILLO FINCA VILLA OSI                                          </t>
  </si>
  <si>
    <t xml:space="preserve">VIA CHORRERA LA SIERRA                                      </t>
  </si>
  <si>
    <t>P75422018120003</t>
  </si>
  <si>
    <t xml:space="preserve">POZO PROFUNDO COLOMBIA                                                  </t>
  </si>
  <si>
    <t xml:space="preserve">EST BOMBEO                                                  </t>
  </si>
  <si>
    <t>P75422020110003</t>
  </si>
  <si>
    <t xml:space="preserve">RICARDO FCA EL REPOSO RIAÑO SILVA                                       </t>
  </si>
  <si>
    <t xml:space="preserve">CARRT A REPELON KM 11 1                                                                                                                                                                    </t>
  </si>
  <si>
    <t xml:space="preserve">CT 30755 MT 6781                                            </t>
  </si>
  <si>
    <t>P95202018030023</t>
  </si>
  <si>
    <t xml:space="preserve">MATILDE GARCIA QUINTERO                                                 </t>
  </si>
  <si>
    <t>P11502020010006</t>
  </si>
  <si>
    <t xml:space="preserve">DUDU CASA SARITA                                                        </t>
  </si>
  <si>
    <t xml:space="preserve">CL 11 CR 9 23               CASA PROV                                                                                                                                                      </t>
  </si>
  <si>
    <t xml:space="preserve">CASA SARITA DUDU                                            </t>
  </si>
  <si>
    <t>P34302019030003</t>
  </si>
  <si>
    <t xml:space="preserve">MAGDALENA 2016 UNION TEMPORAL VIDA NUEVA                                </t>
  </si>
  <si>
    <t>P11102019100175</t>
  </si>
  <si>
    <t xml:space="preserve">MARTIN QUINTERO VILLEGAS                                                </t>
  </si>
  <si>
    <t xml:space="preserve">3246787 3163116732    </t>
  </si>
  <si>
    <t>P95102020050009</t>
  </si>
  <si>
    <t xml:space="preserve">INVERSIONES VEGA BENEDETTI JUSTO Y BUENO EL BOSQUE                      </t>
  </si>
  <si>
    <t xml:space="preserve">CR 6 75B 38                                                 </t>
  </si>
  <si>
    <t>P95102014040048</t>
  </si>
  <si>
    <t xml:space="preserve">  AMV-PROV.URBA CIUDAD CARIBE                                           </t>
  </si>
  <si>
    <t>P11102019110079</t>
  </si>
  <si>
    <t xml:space="preserve">ABILIO FERNANDEZ                                                        </t>
  </si>
  <si>
    <t xml:space="preserve">3014454056 3145410866 </t>
  </si>
  <si>
    <t>P11102019070149</t>
  </si>
  <si>
    <t xml:space="preserve">OBRA EDIFICIO FAMILIA ABUCHAIBE                                         </t>
  </si>
  <si>
    <t xml:space="preserve">EDIF FLIA ABUCHAIBE                                         </t>
  </si>
  <si>
    <t>P95102018110045</t>
  </si>
  <si>
    <t xml:space="preserve">SAS PROMOTORES DEL CARIBE                                               </t>
  </si>
  <si>
    <t>P77512020070004</t>
  </si>
  <si>
    <t xml:space="preserve">SAMILA CIFUENTES CABAÑA TURISTICA EL POTRERITO                          </t>
  </si>
  <si>
    <t xml:space="preserve">CL 9                                                        </t>
  </si>
  <si>
    <t>P11102017100092</t>
  </si>
  <si>
    <t xml:space="preserve">IVAN ANTEQUERA PROVISIONAL AVANTIKA                                     </t>
  </si>
  <si>
    <t>P11802020060016</t>
  </si>
  <si>
    <t xml:space="preserve">SOLEDAD RETRANQUEO PORTAL DE LOS MANANTIALES                            </t>
  </si>
  <si>
    <t xml:space="preserve">RETRANQUEO PORTAL DE MANANTIALES                            </t>
  </si>
  <si>
    <t>P75412018090011</t>
  </si>
  <si>
    <t xml:space="preserve">CANDELARIA PARQUE PLAZA                                                 </t>
  </si>
  <si>
    <t xml:space="preserve">PARQUE PLAZA                                                </t>
  </si>
  <si>
    <t>P34102020020052</t>
  </si>
  <si>
    <t xml:space="preserve">RETRANQUEO MIRADOR DE MINCA URBANIZACIOIN                               </t>
  </si>
  <si>
    <t xml:space="preserve">ENTRADA MIRADOR DE MINCA                                    </t>
  </si>
  <si>
    <t>P11102020020100</t>
  </si>
  <si>
    <t xml:space="preserve">MARTHA MEYER V                                                          </t>
  </si>
  <si>
    <t xml:space="preserve">3003057798 3195538    </t>
  </si>
  <si>
    <t xml:space="preserve">CL 86 47 81                                                                                                                                                                                </t>
  </si>
  <si>
    <t>P34102020060037</t>
  </si>
  <si>
    <t xml:space="preserve">COLOMBIA ARTEMARMOL                                                     </t>
  </si>
  <si>
    <t xml:space="preserve">PROVISIONAL ARTEMARMOL                                      </t>
  </si>
  <si>
    <t>P95302020050001</t>
  </si>
  <si>
    <t xml:space="preserve">PINAL DEL RIO II SUBNORMAL                                              </t>
  </si>
  <si>
    <t xml:space="preserve">SUBNORMAL II                                                </t>
  </si>
  <si>
    <t>P34102017100028</t>
  </si>
  <si>
    <t>P95202017090007</t>
  </si>
  <si>
    <t xml:space="preserve">JOSE ASDRUBAL BOTERO GARCIA                                             </t>
  </si>
  <si>
    <t xml:space="preserve">TRANSFORMADOR ILEGAL D 30KVA                                </t>
  </si>
  <si>
    <t>P11102019090050</t>
  </si>
  <si>
    <t xml:space="preserve">  DEFINITIVO BODEGA LA 33                                               </t>
  </si>
  <si>
    <t xml:space="preserve">DEFINITIVO BODEGA LA 33                                     </t>
  </si>
  <si>
    <t>P11102018100128</t>
  </si>
  <si>
    <t xml:space="preserve">C.A. Malambo        </t>
  </si>
  <si>
    <t xml:space="preserve">LANGOLO 59 EDIFICIO RESIDENCIAL                                         </t>
  </si>
  <si>
    <t xml:space="preserve">EDIFICIO LANGOLO 59                                         </t>
  </si>
  <si>
    <t>P93302019050010</t>
  </si>
  <si>
    <t xml:space="preserve">EDER DELUQUE HOTEL DIAMANTE                                             </t>
  </si>
  <si>
    <t>P11702020090059</t>
  </si>
  <si>
    <t xml:space="preserve">CANDELARIA MERIÑO BUELVAS                                               </t>
  </si>
  <si>
    <t xml:space="preserve">CL 17 18 4          P  2 APTO    1                                                                                                                                                         </t>
  </si>
  <si>
    <t>P93402020020008</t>
  </si>
  <si>
    <t xml:space="preserve">OSCAR PRIETO BMT                                                        </t>
  </si>
  <si>
    <t xml:space="preserve">CL PRINCIPAL CR 1 127                                                                                                                                                                      </t>
  </si>
  <si>
    <t>P11102018120079</t>
  </si>
  <si>
    <t>P95302018110002</t>
  </si>
  <si>
    <t>P11802020010088</t>
  </si>
  <si>
    <t>P93402020100009</t>
  </si>
  <si>
    <t xml:space="preserve">FRANCISCO ANTONIO VALLEJO BLANCO BMT FCA LA YENIS 1                     </t>
  </si>
  <si>
    <t>P11102019100144</t>
  </si>
  <si>
    <t xml:space="preserve">GERONIMO BENEDETTI                                                      </t>
  </si>
  <si>
    <t xml:space="preserve">CL 96 46 99                                                                                                                                                                                </t>
  </si>
  <si>
    <t>P11102014050070</t>
  </si>
  <si>
    <t>P11102020040002</t>
  </si>
  <si>
    <t xml:space="preserve">  EDIFICIO CARLOS SALGADO                                               </t>
  </si>
  <si>
    <t>P34402019090021</t>
  </si>
  <si>
    <t>P34602020110005</t>
  </si>
  <si>
    <t xml:space="preserve">DAVID JESUS MORALES PEREZ                                               </t>
  </si>
  <si>
    <t xml:space="preserve">CR 10 9 48                                                                                                                                                                                 </t>
  </si>
  <si>
    <t>P95202019030014</t>
  </si>
  <si>
    <t xml:space="preserve">MALAMBO ALUMBRADO PUBLICO VIA ORIENTAL                                  </t>
  </si>
  <si>
    <t xml:space="preserve">ALUMBRADO VIA ORIENTAL MALAMBO                              </t>
  </si>
  <si>
    <t>P11102019040028</t>
  </si>
  <si>
    <t xml:space="preserve">BLANC EDIFICIO X                                                        </t>
  </si>
  <si>
    <t xml:space="preserve">EDIFICIO BLANC                                              </t>
  </si>
  <si>
    <t>P11102019070022</t>
  </si>
  <si>
    <t xml:space="preserve">BUSINESS 52 DEFINITIVO DE CONST SAN VICENTE                             </t>
  </si>
  <si>
    <t>P11502019120004</t>
  </si>
  <si>
    <t>P11102020040029</t>
  </si>
  <si>
    <t xml:space="preserve">GREGORIO VILLALBA                                                       </t>
  </si>
  <si>
    <t>P11102017070054</t>
  </si>
  <si>
    <t xml:space="preserve">DE LA FELICIDAD RETRANQUEO ARROYO                                       </t>
  </si>
  <si>
    <t xml:space="preserve">RETRANQUEO ARROYO DE LA FELICIDAD                           </t>
  </si>
  <si>
    <t>P11502020110025</t>
  </si>
  <si>
    <t xml:space="preserve">EL VIEJO MUELLE CLUB DE LEONES DE PUERTO COLOMBIA                       </t>
  </si>
  <si>
    <t xml:space="preserve">CLUB DE LEONES DE PUERTO EL VIEJO MUELLE                    </t>
  </si>
  <si>
    <t>P11702019040067</t>
  </si>
  <si>
    <t xml:space="preserve">CRISTOBAL BUSTOS RAMIREZ CARROCERIAS Y FURGON BUMANGUEZA                </t>
  </si>
  <si>
    <t>P77532020050003</t>
  </si>
  <si>
    <t xml:space="preserve">CONSUELO GONZALEZ GOMEZ                                                 </t>
  </si>
  <si>
    <t xml:space="preserve">CONSUELO G                                                  </t>
  </si>
  <si>
    <t>P11102016080097</t>
  </si>
  <si>
    <t xml:space="preserve">CALLE 84 RETRANQUEO REDES MT Y BT                                       </t>
  </si>
  <si>
    <t>P11702020010072</t>
  </si>
  <si>
    <t>P11802020110053</t>
  </si>
  <si>
    <t xml:space="preserve">ROSALES 1 SUBNORMAL                                                     </t>
  </si>
  <si>
    <t>P93322020090006</t>
  </si>
  <si>
    <t xml:space="preserve">MANAURE MOTEL IGUANA                                                    </t>
  </si>
  <si>
    <t>P11802018080054</t>
  </si>
  <si>
    <t xml:space="preserve">REGULO DIAZ GRANADOS LOZANO URBANIZACION HORIZONTE ETAPA 1              </t>
  </si>
  <si>
    <t xml:space="preserve">=CLL 70 14D 10                                              </t>
  </si>
  <si>
    <t>P34102019010105</t>
  </si>
  <si>
    <t xml:space="preserve">BUONA VITA CONSTRUCCIONES SAS                                           </t>
  </si>
  <si>
    <t xml:space="preserve">CR 20                                                       </t>
  </si>
  <si>
    <t>P75512012100002</t>
  </si>
  <si>
    <t xml:space="preserve">G0815767                      </t>
  </si>
  <si>
    <t xml:space="preserve">EDWIN_ALBERTO_PIMIENTA_LORA                                                     </t>
  </si>
  <si>
    <t>P11102020110112</t>
  </si>
  <si>
    <t xml:space="preserve">  TAMARA IMAGENES RADIOLOGIA                                            </t>
  </si>
  <si>
    <t xml:space="preserve">CR 50 80 101          P 1  APTO 2                                                                                                                                                          </t>
  </si>
  <si>
    <t>P11102017120006</t>
  </si>
  <si>
    <t xml:space="preserve">  CONJUNTO RESIDENCIAL LA FUENTE II                                     </t>
  </si>
  <si>
    <t>P93422020030002</t>
  </si>
  <si>
    <t xml:space="preserve">BAHIA CONCHA SERVITECNIC LTDA CONJUNTO ECOTURISTIC                      </t>
  </si>
  <si>
    <t xml:space="preserve">ENTRADA BAHIA CONCHA                                        </t>
  </si>
  <si>
    <t>P11102019030029</t>
  </si>
  <si>
    <t xml:space="preserve">RAUL FERNANDO VILLARREAL MARQUEZ                                        </t>
  </si>
  <si>
    <t xml:space="preserve">=CLL 52 54 64                                               </t>
  </si>
  <si>
    <t>P34702020030003</t>
  </si>
  <si>
    <t xml:space="preserve">MANUEL LEAL CAMARGO                                                     </t>
  </si>
  <si>
    <t xml:space="preserve">VIA 14 CR 19 PARQUE DE DIVERSION                            </t>
  </si>
  <si>
    <t>P11802019040041</t>
  </si>
  <si>
    <t>P34102020010098</t>
  </si>
  <si>
    <t xml:space="preserve">PENTECOSTAL IGLESIA                                                     </t>
  </si>
  <si>
    <t>P34702020010001</t>
  </si>
  <si>
    <t xml:space="preserve">URB ALTOS DE ARARAT ZEMENT SAS                                          </t>
  </si>
  <si>
    <t xml:space="preserve">NIF VEC. 20678024                                           </t>
  </si>
  <si>
    <t>P31602019020032</t>
  </si>
  <si>
    <t xml:space="preserve">HERNANDO VIADERO ALVEAR                                                 </t>
  </si>
  <si>
    <t>P12102020030025</t>
  </si>
  <si>
    <t>P93322020100044</t>
  </si>
  <si>
    <t xml:space="preserve">DIEGO HENRY ROJAS IDALGO                                                </t>
  </si>
  <si>
    <t xml:space="preserve">CR 19A                                                      </t>
  </si>
  <si>
    <t>P93322020100019</t>
  </si>
  <si>
    <t xml:space="preserve">MAICAO COLEGIO OCOCHI                                                   </t>
  </si>
  <si>
    <t xml:space="preserve">COLEGIO OCOCHI                                              </t>
  </si>
  <si>
    <t>P95102016050040</t>
  </si>
  <si>
    <t xml:space="preserve">  ZONA FRANCA LA CAYENA                                                 </t>
  </si>
  <si>
    <t xml:space="preserve">PROYECTO LA CAYENA                                          </t>
  </si>
  <si>
    <t>P95102016110043</t>
  </si>
  <si>
    <t xml:space="preserve">MARIA URREGO ARANGO                                                     </t>
  </si>
  <si>
    <t>P34102019090045</t>
  </si>
  <si>
    <t>P12102020100057</t>
  </si>
  <si>
    <t xml:space="preserve">ALBA MERCADO DE LA HOZ                                                  </t>
  </si>
  <si>
    <t xml:space="preserve">CL 11 14 43                                                                                                                                                                                </t>
  </si>
  <si>
    <t>P77512020050004</t>
  </si>
  <si>
    <t xml:space="preserve">RUBEN D LOPEZ JIMENEZ HOSPEDAJE                                         </t>
  </si>
  <si>
    <t xml:space="preserve">HOSPEDAJE RUBEN DARIO LOPEZ JIMENEZ                         </t>
  </si>
  <si>
    <t>P11502018080028</t>
  </si>
  <si>
    <t xml:space="preserve">GOLDEN COMUNICACIONES ESTACION CELULAR ALKARAWI                         </t>
  </si>
  <si>
    <t xml:space="preserve">CANTERAS MUNARRIS                                           </t>
  </si>
  <si>
    <t>P11102017080253</t>
  </si>
  <si>
    <t xml:space="preserve">  EDIFICIO RUIZ QUIJANO                                                 </t>
  </si>
  <si>
    <t xml:space="preserve">BAR0163-TEMP BARRIO ABAJO-161267                            </t>
  </si>
  <si>
    <t>P11102019080028</t>
  </si>
  <si>
    <t xml:space="preserve">  FARMATODO CALLE 79                                                    </t>
  </si>
  <si>
    <t>P11102017090080</t>
  </si>
  <si>
    <t xml:space="preserve">  SINTRAELECOL                                                          </t>
  </si>
  <si>
    <t>P95102020010005</t>
  </si>
  <si>
    <t xml:space="preserve">BOD 74 Y 75 FEDERICO OSORIO SA                                          </t>
  </si>
  <si>
    <t>P93432019070004</t>
  </si>
  <si>
    <t xml:space="preserve">ANDREA BELTRAN CASTELLANOS                                              </t>
  </si>
  <si>
    <t xml:space="preserve">CARRT TRONCAL DEL CARIBE KM 3                                                                                                                                                              </t>
  </si>
  <si>
    <t xml:space="preserve">C 29A 14-48                                                 </t>
  </si>
  <si>
    <t>P33102019070040</t>
  </si>
  <si>
    <t xml:space="preserve">ALBERTO JOSE DURAN CARRILLO                                             </t>
  </si>
  <si>
    <t>P95102019120003</t>
  </si>
  <si>
    <t xml:space="preserve">  JERONIMO MARTINS COLOMBIA S.A.S                                       </t>
  </si>
  <si>
    <t xml:space="preserve">JERONIMO MARTINS                                            </t>
  </si>
  <si>
    <t>P11102020060033</t>
  </si>
  <si>
    <t>P11802020090053</t>
  </si>
  <si>
    <t xml:space="preserve">PROVISIONAL EPK ZONA FRANCA                                             </t>
  </si>
  <si>
    <t xml:space="preserve">BODEGA 2                                                    </t>
  </si>
  <si>
    <t>P95102018090012</t>
  </si>
  <si>
    <t xml:space="preserve">  FERRO MADERAS LOZANO                                                  </t>
  </si>
  <si>
    <t xml:space="preserve">CR 6 89 50          P 1  LOC  1                                                                                                                                                            </t>
  </si>
  <si>
    <t>P75412020040008</t>
  </si>
  <si>
    <t xml:space="preserve">URBANIZACION MARIA AUXILIADORA                                          </t>
  </si>
  <si>
    <t xml:space="preserve">URBANIZACION MARIA AUXILIADORA                              </t>
  </si>
  <si>
    <t>P77912018080001</t>
  </si>
  <si>
    <t xml:space="preserve">URBANIZACION CASA DE ORACION MUNICIPIO EL PIÑON                         </t>
  </si>
  <si>
    <t xml:space="preserve">CALLE 15 KM 1 CABECERA MUNICIPAL                            </t>
  </si>
  <si>
    <t>P11102018040096</t>
  </si>
  <si>
    <t xml:space="preserve">EDF NOVAGARDEN EMEDOS GRUPO DE INVERSION E INMOBILI                     </t>
  </si>
  <si>
    <t>P95202018030025</t>
  </si>
  <si>
    <t>P93502020080003</t>
  </si>
  <si>
    <t xml:space="preserve">ANTONIO BOJANINI                                                        </t>
  </si>
  <si>
    <t xml:space="preserve">CL PRINCIPAL CR 10 39                                                                                                                                                                      </t>
  </si>
  <si>
    <t>P11502020020004</t>
  </si>
  <si>
    <t xml:space="preserve">VIVIENDA PROV DAVID SABBAG                                              </t>
  </si>
  <si>
    <t xml:space="preserve">SABBAG                                                      </t>
  </si>
  <si>
    <t>P11102016110134</t>
  </si>
  <si>
    <t xml:space="preserve">JIM JAVIER HERNANDEZ DE LA OSSA                                         </t>
  </si>
  <si>
    <t xml:space="preserve">VIVIENDA UNIFAMILIAR                                        </t>
  </si>
  <si>
    <t>P11102019060072</t>
  </si>
  <si>
    <t xml:space="preserve">PROYECTO VIAL REUBICACION DE REDES ELECTRICAS CON INTER                 </t>
  </si>
  <si>
    <t xml:space="preserve">CORREG.LA PLAYA ANT.VIA FERRE                               </t>
  </si>
  <si>
    <t>P11102020090092</t>
  </si>
  <si>
    <t xml:space="preserve">S.A. MEDICINA INTEGRAL IPS                                              </t>
  </si>
  <si>
    <t>P11802020030058</t>
  </si>
  <si>
    <t xml:space="preserve">  PROVISIONAL BODEGA                                                    </t>
  </si>
  <si>
    <t xml:space="preserve">PROVISIONAL BODEGA SOLEDAD                                  </t>
  </si>
  <si>
    <t>P11702018040011</t>
  </si>
  <si>
    <t>P95102020070016</t>
  </si>
  <si>
    <t xml:space="preserve">  ASESORIAS Y PROYECTOS SAS                                             </t>
  </si>
  <si>
    <t xml:space="preserve">=CLL 24 29 110                                              </t>
  </si>
  <si>
    <t>P93402020010012</t>
  </si>
  <si>
    <t xml:space="preserve">JOAQUIN RUEDA PADILLA                                                   </t>
  </si>
  <si>
    <t xml:space="preserve">VIA A YE DE CIENAGA                                         </t>
  </si>
  <si>
    <t>P93402020100008</t>
  </si>
  <si>
    <t xml:space="preserve">RUDY ALFONSO ESCOBAR CHARRIS BMT FCA SANTA MARTA                        </t>
  </si>
  <si>
    <t>P11102020070051</t>
  </si>
  <si>
    <t xml:space="preserve">PUERTO CASTILLA S.A.S. PROVISIONAL                                      </t>
  </si>
  <si>
    <t xml:space="preserve">3106391841   3604200  </t>
  </si>
  <si>
    <t xml:space="preserve">CLL 47 34 71=CLL 47 34 71                                   </t>
  </si>
  <si>
    <t>P34102019100071</t>
  </si>
  <si>
    <t>P95302018120001</t>
  </si>
  <si>
    <t xml:space="preserve">COMPAÑIA PROV INVERSIONES COLLAVINI Y                                   </t>
  </si>
  <si>
    <t>P93402019100002</t>
  </si>
  <si>
    <t xml:space="preserve">CL PRINCIPAL CR 3 114          P L                                                                                                                                                         </t>
  </si>
  <si>
    <t>P33402017090008</t>
  </si>
  <si>
    <t xml:space="preserve">EL ENEAL ELECTRIFICACION RURAL VDA                                      </t>
  </si>
  <si>
    <t xml:space="preserve">VILLANUEVA                                                  </t>
  </si>
  <si>
    <t>P12102019030025</t>
  </si>
  <si>
    <t xml:space="preserve">INDUPARK BODEGA CLIMATEC                                                </t>
  </si>
  <si>
    <t>P11802019060004</t>
  </si>
  <si>
    <t xml:space="preserve">SAS CONTRUCCIONES E INVERSIONES BETA                                    </t>
  </si>
  <si>
    <t>P95102020020045</t>
  </si>
  <si>
    <t xml:space="preserve">SAS BODEGAS TECNICAS INNOVADORAS DE CONSTRUCCION TIC                    </t>
  </si>
  <si>
    <t>P95202019080024</t>
  </si>
  <si>
    <t xml:space="preserve">ISRAEL ARDILA BODEGAS-                                                  </t>
  </si>
  <si>
    <t>P31602019110004</t>
  </si>
  <si>
    <t xml:space="preserve">PEAJE GUAMAL INSTITUTO NACIONAL D VIAS                                  </t>
  </si>
  <si>
    <t xml:space="preserve">FINCA LOS DESEOS                                            </t>
  </si>
  <si>
    <t xml:space="preserve">A3309452                      </t>
  </si>
  <si>
    <t xml:space="preserve">NEVIS_PATRICIA_RAMIREZ_CONTRERAS                                                </t>
  </si>
  <si>
    <t>P11102020020072</t>
  </si>
  <si>
    <t xml:space="preserve">  CENTRO DE VIDA CLUB BARRANQUILLA                                      </t>
  </si>
  <si>
    <t>P95102019070047</t>
  </si>
  <si>
    <t>P75412019090035</t>
  </si>
  <si>
    <t xml:space="preserve">PEDRO BILLARES EL FORASTERO SIADO                                       </t>
  </si>
  <si>
    <t xml:space="preserve">BILLARES EL FORASTERO                                       </t>
  </si>
  <si>
    <t>P11102016100106</t>
  </si>
  <si>
    <t xml:space="preserve">PLAZA 59 JASSIR SAIEH S.A.S. CENTRO COMERCIAL                           </t>
  </si>
  <si>
    <t>P93422018120008</t>
  </si>
  <si>
    <t xml:space="preserve">FABIO NAVARRO GARCIA                                                    </t>
  </si>
  <si>
    <t xml:space="preserve">CL 127 5 145                                                                                                                                                                               </t>
  </si>
  <si>
    <t>SUBIDA X CS INES ANT 7665833 CL127 4 42 Y 6748432 CR8 127 37</t>
  </si>
  <si>
    <t>P11802020030077</t>
  </si>
  <si>
    <t xml:space="preserve">  DEFINITIVO TIENDA ARA NORMANDIA                                       </t>
  </si>
  <si>
    <t xml:space="preserve">DEFINITIVO TIENDA ARA NORMANDIA                             </t>
  </si>
  <si>
    <t>P11702020010126</t>
  </si>
  <si>
    <t>P95202018120026</t>
  </si>
  <si>
    <t xml:space="preserve">JORGE LUIS ARIZA VILLA                                                  </t>
  </si>
  <si>
    <t xml:space="preserve">EL PAPAYO                                                   </t>
  </si>
  <si>
    <t>P12102018010017</t>
  </si>
  <si>
    <t xml:space="preserve">JOSE MAURICE BEYAERT BRANDT                                             </t>
  </si>
  <si>
    <t>P11102016060196</t>
  </si>
  <si>
    <t xml:space="preserve">CENTRO COMERCIAL MURCIA                                                 </t>
  </si>
  <si>
    <t xml:space="preserve">CLL 37 43 37=CLL 37 43 37                                   </t>
  </si>
  <si>
    <t>P11502012120007</t>
  </si>
  <si>
    <t xml:space="preserve">PUERTO COLOMBIA ESTACION DE POLICIA NACIONAL                            </t>
  </si>
  <si>
    <t xml:space="preserve">POLICIA NACIONAL                                            </t>
  </si>
  <si>
    <t>P11102018070044</t>
  </si>
  <si>
    <t xml:space="preserve">YENIS GONZALEZ CENTRO COMERCIAL PLAZA 98                                </t>
  </si>
  <si>
    <t xml:space="preserve">COMCEL BAR BUENAVISTA 2                                     </t>
  </si>
  <si>
    <t>P12102018100026</t>
  </si>
  <si>
    <t xml:space="preserve">MEDICO SAN JUAN EMPRESA UNIPERSONAL CENTRO                              </t>
  </si>
  <si>
    <t xml:space="preserve">CL 18 19 55                                                                                                                                                                                </t>
  </si>
  <si>
    <t>P11102020020074</t>
  </si>
  <si>
    <t xml:space="preserve">  RETRANQUEO Y AMPLIAC PLAZA DE LA PAZ                                  </t>
  </si>
  <si>
    <t>P77512020090015</t>
  </si>
  <si>
    <t xml:space="preserve">PALOMINO RODRIGUEZ PAOLA                                                </t>
  </si>
  <si>
    <t>P11802020110086</t>
  </si>
  <si>
    <t>P33102020090013</t>
  </si>
  <si>
    <t xml:space="preserve">HAISON FUENMAYOR ESCOBAR                                                </t>
  </si>
  <si>
    <t xml:space="preserve">HAISON                                                      </t>
  </si>
  <si>
    <t>P11102020110108</t>
  </si>
  <si>
    <t xml:space="preserve">MEDIA COMMERCE RUEDA C RAMON GABRIEL                                    </t>
  </si>
  <si>
    <t xml:space="preserve">CR 44 85 77                                                                                                                                                                                </t>
  </si>
  <si>
    <t>P34102020040024</t>
  </si>
  <si>
    <t xml:space="preserve">  COMCEL S, A                                                           </t>
  </si>
  <si>
    <t xml:space="preserve">NIC REF= 6210955                                            </t>
  </si>
  <si>
    <t>P75412019010013</t>
  </si>
  <si>
    <t>P12202018050020</t>
  </si>
  <si>
    <t xml:space="preserve">  VALORCON                                                              </t>
  </si>
  <si>
    <t>P31602019010024</t>
  </si>
  <si>
    <t xml:space="preserve">LUIS IGNACIO BAYTER JARAMILLO                                           </t>
  </si>
  <si>
    <t>P34402020090013</t>
  </si>
  <si>
    <t xml:space="preserve">CARLOS ARTURO RUEDA RAMIREZ                                             </t>
  </si>
  <si>
    <t>P95302020090001</t>
  </si>
  <si>
    <t xml:space="preserve">VICTORIA DE LAS SALAS POLO                                              </t>
  </si>
  <si>
    <t>P11702020020004</t>
  </si>
  <si>
    <t xml:space="preserve">  TIENDA ARA LA UNION                                                   </t>
  </si>
  <si>
    <t>P31602020010011</t>
  </si>
  <si>
    <t xml:space="preserve">LUIS MANUEL BELEÑO ALVAREZ                                              </t>
  </si>
  <si>
    <t xml:space="preserve">C 7 8 26                                                    </t>
  </si>
  <si>
    <t>P11802019100106</t>
  </si>
  <si>
    <t xml:space="preserve">  POLIDEPORTIVO EL HIPODROMO                                            </t>
  </si>
  <si>
    <t xml:space="preserve">POLIDEPORTIVO EL HIPODROMO                                  </t>
  </si>
  <si>
    <t>P31602019110008</t>
  </si>
  <si>
    <t xml:space="preserve">ROBERTO ROCHA SABALLET                                                  </t>
  </si>
  <si>
    <t xml:space="preserve">CORREGIMIENTO DE SAN JOSE EL BANCO                          </t>
  </si>
  <si>
    <t xml:space="preserve">T2154465                      </t>
  </si>
  <si>
    <t xml:space="preserve">Guillermo_Calvo                                                                 </t>
  </si>
  <si>
    <t>P93322020070004</t>
  </si>
  <si>
    <t xml:space="preserve">MUNICIPIO DE MAICAO COMUNIDAD INDIGENA ATNAMANA                         </t>
  </si>
  <si>
    <t>P11102013030032</t>
  </si>
  <si>
    <t xml:space="preserve">LIVING CONCONCRETO EDIFICIO                                             </t>
  </si>
  <si>
    <t>P11102020080027</t>
  </si>
  <si>
    <t>P33402020090006</t>
  </si>
  <si>
    <t xml:space="preserve">CRISTIAN VEGA CRISTIAN                                                  </t>
  </si>
  <si>
    <t xml:space="preserve">CRISTIAN VEGA                                               </t>
  </si>
  <si>
    <t>P11102019020091</t>
  </si>
  <si>
    <t>P11102020110104</t>
  </si>
  <si>
    <t xml:space="preserve">JOSE EMILIO TRIANA DELGADO                                              </t>
  </si>
  <si>
    <t xml:space="preserve">CRA 53 76 239=CLL 61 43 119                                 </t>
  </si>
  <si>
    <t>P73912020030001</t>
  </si>
  <si>
    <t>P34102020020088</t>
  </si>
  <si>
    <t xml:space="preserve">CARLOS GILBERTO QUINTERO LOZANO                                         </t>
  </si>
  <si>
    <t xml:space="preserve">CR 12A CL 12 22                                                                                                                                                                            </t>
  </si>
  <si>
    <t xml:space="preserve">K 12A 12 22                                                 </t>
  </si>
  <si>
    <t>P75412015040028</t>
  </si>
  <si>
    <t>P95302019060003</t>
  </si>
  <si>
    <t xml:space="preserve">PROVISIONAL LOTE LUSTGARTEN STECKERL JAIME                              </t>
  </si>
  <si>
    <t xml:space="preserve">PROVISIONAL LOTE JUAN MINA                                  </t>
  </si>
  <si>
    <t>P11102019100045</t>
  </si>
  <si>
    <t xml:space="preserve">CONSTRUCTORA A2 SAS CORAL TOWER                                         </t>
  </si>
  <si>
    <t xml:space="preserve">=CLL 91 46 41                                               </t>
  </si>
  <si>
    <t>P34302020070002</t>
  </si>
  <si>
    <t xml:space="preserve">  INFOTEP                                                               </t>
  </si>
  <si>
    <t xml:space="preserve">CALLE 10 CRA 12 POST                                        </t>
  </si>
  <si>
    <t>P75512020080006</t>
  </si>
  <si>
    <t xml:space="preserve">  PORTAL DEL PARQUE PLAZA COMERCIAL                                     </t>
  </si>
  <si>
    <t xml:space="preserve">PORTAL DEL PARQUE PLAZA COMERCIAL                           </t>
  </si>
  <si>
    <t>P11102020080034</t>
  </si>
  <si>
    <t xml:space="preserve">PENSIONES-COLPENSIONES ADMINISTRADORA COLOMBIANA DE                     </t>
  </si>
  <si>
    <t xml:space="preserve">AV VIA 40 69 111               LOC   101                                                                                                                                                   </t>
  </si>
  <si>
    <t xml:space="preserve">=CLL 82 49C 49                                              </t>
  </si>
  <si>
    <t>P93432020090013</t>
  </si>
  <si>
    <t xml:space="preserve">JORGE CEBALLO                                                           </t>
  </si>
  <si>
    <t xml:space="preserve">CARRT TRONCAL DEL CARIBE KM 2 118                                                                                                                                                          </t>
  </si>
  <si>
    <t xml:space="preserve">NIC ANT REF 6873000 CARRT TRONCAL DEL CARIBE KM 2 112       </t>
  </si>
  <si>
    <t>P11102014080178</t>
  </si>
  <si>
    <t>P12102020080018</t>
  </si>
  <si>
    <t xml:space="preserve">FINCA MAYRA A. VERA DUARTE                                              </t>
  </si>
  <si>
    <t>P11102018060099</t>
  </si>
  <si>
    <t>P33102019120007</t>
  </si>
  <si>
    <t xml:space="preserve">RESGUARDO 4 DE NOV POZO RIO DE JANEIRO                                  </t>
  </si>
  <si>
    <t xml:space="preserve">COLEGIO ALMIRANTE PADILLA ALBANIA                           </t>
  </si>
  <si>
    <t>P11102016110068</t>
  </si>
  <si>
    <t xml:space="preserve">INVERSOL S A S EDIFICIO MAXXIS                                          </t>
  </si>
  <si>
    <t xml:space="preserve">CR 48 N° 99-121 VILLA SANTOS                                </t>
  </si>
  <si>
    <t>P75512019110011</t>
  </si>
  <si>
    <t xml:space="preserve">CONSTRUCCIONES ACF SAS                                                  </t>
  </si>
  <si>
    <t>P95202019020021</t>
  </si>
  <si>
    <t xml:space="preserve">VEREDA GATO NEGRO ELECTRIFICACION                                       </t>
  </si>
  <si>
    <t xml:space="preserve">VEREDA GATO NEGRO                                           </t>
  </si>
  <si>
    <t>P75512017110003</t>
  </si>
  <si>
    <t xml:space="preserve">JIMENEZ QUINTERO LOCALES Y VIVIENDAS DECIMO ALEXANDER                   </t>
  </si>
  <si>
    <t xml:space="preserve">=CRA 6S 45D2 14                                             </t>
  </si>
  <si>
    <t>P93402020110003</t>
  </si>
  <si>
    <t xml:space="preserve">  AGROPECUARIA LA LEYENDA S.A.                                          </t>
  </si>
  <si>
    <t xml:space="preserve">LOS TUNJOS                                                  </t>
  </si>
  <si>
    <t>P34602020100004</t>
  </si>
  <si>
    <t xml:space="preserve">JAVIER SOLANO LAS MARGARITAS FCA  BMT                                   </t>
  </si>
  <si>
    <t xml:space="preserve">CARRT A ARACATACA 2 4                                                                                                                                                                      </t>
  </si>
  <si>
    <t xml:space="preserve">NIF VEC 35088689                                            </t>
  </si>
  <si>
    <t>P11502019070008</t>
  </si>
  <si>
    <t xml:space="preserve">RENE MAURICIO PEREZ CAMPANELLA                                          </t>
  </si>
  <si>
    <t xml:space="preserve">CL 7 LOTE 7                                                                                                                                                                                </t>
  </si>
  <si>
    <t>P93302020050003</t>
  </si>
  <si>
    <t xml:space="preserve">EDENIRIS BORREGO RODRIGUEZ                                              </t>
  </si>
  <si>
    <t xml:space="preserve">VIA MATITA KM 6                                             </t>
  </si>
  <si>
    <t>P11102020080035</t>
  </si>
  <si>
    <t xml:space="preserve">AV VIA 40 69 111               LOC   704                                                                                                                                                   </t>
  </si>
  <si>
    <t>P11802019100087</t>
  </si>
  <si>
    <t xml:space="preserve">  CONSTRUCTORA AG                                                       </t>
  </si>
  <si>
    <t xml:space="preserve">CONSTRUCTORA AG                                             </t>
  </si>
  <si>
    <t>P93322020100034</t>
  </si>
  <si>
    <t xml:space="preserve">MAICAO ACERRADERO KM 80                                                 </t>
  </si>
  <si>
    <t xml:space="preserve">ACERRADERO KM 80                                            </t>
  </si>
  <si>
    <t>P12102019070010</t>
  </si>
  <si>
    <t xml:space="preserve">  MUNICIPIO DE GALAPA                                                   </t>
  </si>
  <si>
    <t>P95102016110047</t>
  </si>
  <si>
    <t xml:space="preserve">  CONJUNTO RESIDENCIAL VILLA LORENA                                     </t>
  </si>
  <si>
    <t>P33102020100037</t>
  </si>
  <si>
    <t xml:space="preserve">  NAUTICAL RECREATIONS                                                  </t>
  </si>
  <si>
    <t xml:space="preserve">NAUTICAL                                                    </t>
  </si>
  <si>
    <t>P34602019020001</t>
  </si>
  <si>
    <t xml:space="preserve">ANTONIO JOSE ANGARITA GUTIERREZ                                         </t>
  </si>
  <si>
    <t xml:space="preserve">FINCA LA MORENA                                             </t>
  </si>
  <si>
    <t>P93432020070010</t>
  </si>
  <si>
    <t xml:space="preserve">ROSA ELENA BRAVO CASTRO                                                 </t>
  </si>
  <si>
    <t>P11802020060019</t>
  </si>
  <si>
    <t xml:space="preserve">LOS CEREZOS SUBNORMAL ECA                                               </t>
  </si>
  <si>
    <t>P34602017030017</t>
  </si>
  <si>
    <t xml:space="preserve">JOSE SAN                                                                </t>
  </si>
  <si>
    <t>P11102018040071</t>
  </si>
  <si>
    <t>P93402019120003</t>
  </si>
  <si>
    <t xml:space="preserve">RICARDO CHARRIS MURIEL                                                  </t>
  </si>
  <si>
    <t>P11802020100028</t>
  </si>
  <si>
    <t>P12102020110028</t>
  </si>
  <si>
    <t xml:space="preserve">ZOILA FINCA VILLA                                                       </t>
  </si>
  <si>
    <t xml:space="preserve">AL FRENTE DEL MIRADOR DE NAVI                               </t>
  </si>
  <si>
    <t>P11102018070056</t>
  </si>
  <si>
    <t xml:space="preserve">HOUSE NUEVO HORIZONTE MAS                                               </t>
  </si>
  <si>
    <t>P11702019070127</t>
  </si>
  <si>
    <t xml:space="preserve">CL 30 15 160          P 1  LOC  4                                                                                                                                                          </t>
  </si>
  <si>
    <t>E93302020100001</t>
  </si>
  <si>
    <t xml:space="preserve">Pendiente Actuación cliente </t>
  </si>
  <si>
    <t xml:space="preserve">  ALDEAS INFANTILES SOS COLOMBIA                                        </t>
  </si>
  <si>
    <t xml:space="preserve">BIBLIOTECA                                                  </t>
  </si>
  <si>
    <t xml:space="preserve">MP000038                      </t>
  </si>
  <si>
    <t xml:space="preserve">MIRLEYS_RIOS_CORDON                                                             </t>
  </si>
  <si>
    <t>AC236</t>
  </si>
  <si>
    <t>Inspección Normalización</t>
  </si>
  <si>
    <t>P11102020090015</t>
  </si>
  <si>
    <t>P95102019100027</t>
  </si>
  <si>
    <t xml:space="preserve">II Y III ETAPA URBANIZACION LAS CAYENAS                                 </t>
  </si>
  <si>
    <t xml:space="preserve">URB LAS CAYENAS II Y III                                    </t>
  </si>
  <si>
    <t>P33402019100006</t>
  </si>
  <si>
    <t xml:space="preserve">MUNICIPIO DE LA JAGUA CONSTRUCCION ECOPARQ LA JAGUA Y URUMITA           </t>
  </si>
  <si>
    <t>P11102020070061</t>
  </si>
  <si>
    <t>P31602019010021</t>
  </si>
  <si>
    <t xml:space="preserve">JUANA PEREZ PEREZ                                                       </t>
  </si>
  <si>
    <t xml:space="preserve">CARRET VIA A URQUIJO KM 1 FINCA                             </t>
  </si>
  <si>
    <t>P11102020090004</t>
  </si>
  <si>
    <t xml:space="preserve">PELEGRIN BOLANO                                                         </t>
  </si>
  <si>
    <t>P75412020100007</t>
  </si>
  <si>
    <t xml:space="preserve">III ETAPA URB- MANATI PRIMERO                                           </t>
  </si>
  <si>
    <t>P11102017060144</t>
  </si>
  <si>
    <t xml:space="preserve">MORENO RUEDA RAMIRO PARQUE INDUSTRIAL MEDITERRANEO                      </t>
  </si>
  <si>
    <t>P95302016110009</t>
  </si>
  <si>
    <t xml:space="preserve">EDUARDO BODEGA MALDONADO                                                </t>
  </si>
  <si>
    <t>P11102019010102</t>
  </si>
  <si>
    <t xml:space="preserve">K-46 EDIFICIO                                                           </t>
  </si>
  <si>
    <t xml:space="preserve">EDIFICIO K-46                                               </t>
  </si>
  <si>
    <t>P11102018120031</t>
  </si>
  <si>
    <t xml:space="preserve">SANTA MARIA DEL MAR EDS VENTANA AL MUNDO                                </t>
  </si>
  <si>
    <t>P93312020060004</t>
  </si>
  <si>
    <t xml:space="preserve">MUNICIPIO DE BARRANCAS ELECT ZONA RURAL 3 NO INTERCONECTADA             </t>
  </si>
  <si>
    <t>P11102019010097</t>
  </si>
  <si>
    <t>P11102019080087</t>
  </si>
  <si>
    <t xml:space="preserve">PROVISIONAL ARTDECON DE COLOMBIA SAS                                    </t>
  </si>
  <si>
    <t xml:space="preserve">ARTDECON DE COLOMBIA SAS                                    </t>
  </si>
  <si>
    <t>P93312019040004</t>
  </si>
  <si>
    <t xml:space="preserve">MUNICIPIO DE ALBANIA COMUNIDAD INDIGENA KERIYUSEIN                      </t>
  </si>
  <si>
    <t>P34102019080128</t>
  </si>
  <si>
    <t>P11802019070058</t>
  </si>
  <si>
    <t xml:space="preserve">SOLEDAD URB ALTOS DE HORIZONTE                                          </t>
  </si>
  <si>
    <t xml:space="preserve">URB ALTOS DE HORIZONTES                                     </t>
  </si>
  <si>
    <t>P11102019090053</t>
  </si>
  <si>
    <t xml:space="preserve">GALAPA ILUMINACION VIA LA CORDIALIDAD A                                 </t>
  </si>
  <si>
    <t xml:space="preserve">CRA 67 # 58-15                                              </t>
  </si>
  <si>
    <t>P77532020100003</t>
  </si>
  <si>
    <t xml:space="preserve">JHONAN GUARIN CIRO                                                      </t>
  </si>
  <si>
    <t xml:space="preserve">CL 11                                                       </t>
  </si>
  <si>
    <t>P11102019110035</t>
  </si>
  <si>
    <t>P93532020030002</t>
  </si>
  <si>
    <t xml:space="preserve">  MUNICIPIO DE CHIBOLO                                                  </t>
  </si>
  <si>
    <t>P12102018080046</t>
  </si>
  <si>
    <t xml:space="preserve">APTO 1 Y APTO 2                                             </t>
  </si>
  <si>
    <t>P11102020110103</t>
  </si>
  <si>
    <t xml:space="preserve">JAIRO ENRIQUE JIMENEZ SOLANA                                            </t>
  </si>
  <si>
    <t xml:space="preserve">CR 46 76 68                                                                                                                                                                                </t>
  </si>
  <si>
    <t>P95102015030027</t>
  </si>
  <si>
    <t xml:space="preserve">ALCALDIA URBANIZACION LAS CAYENAS II ETAPA                              </t>
  </si>
  <si>
    <t xml:space="preserve">PROV COLEGIO LAS CAYENAS                                    </t>
  </si>
  <si>
    <t>P11102019090145</t>
  </si>
  <si>
    <t xml:space="preserve">JORGE ALBERTO GARCIA GOMEZ                                              </t>
  </si>
  <si>
    <t xml:space="preserve">CR 51B 80 124                                                                                                                                                                              </t>
  </si>
  <si>
    <t xml:space="preserve">EDIFCIO TERRAZIINO                                          </t>
  </si>
  <si>
    <t>P95202020020008</t>
  </si>
  <si>
    <t xml:space="preserve">ALFREDO CASTELLON ARRIETA                                               </t>
  </si>
  <si>
    <t xml:space="preserve">VILLA CASTELLON                                             </t>
  </si>
  <si>
    <t>P11502019070029</t>
  </si>
  <si>
    <t xml:space="preserve">ISMAEL ROSALES                                                          </t>
  </si>
  <si>
    <t>P34102019090128</t>
  </si>
  <si>
    <t xml:space="preserve">MINCA MALL AQUARELA PLAZA SAS CENTRO COMERCIAL                          </t>
  </si>
  <si>
    <t>P34102019080130</t>
  </si>
  <si>
    <t>P11502020060013</t>
  </si>
  <si>
    <t xml:space="preserve">  PROVISIONAL EDIFICIO SURA BARRANQUILLA                                </t>
  </si>
  <si>
    <t xml:space="preserve">PROVISIONAL EDIFICIO SURA                                   </t>
  </si>
  <si>
    <t>P11502019090025</t>
  </si>
  <si>
    <t xml:space="preserve">  PLAZA FLORENCIA                                                       </t>
  </si>
  <si>
    <t xml:space="preserve">LOTE 7A2 PLAZA FLORENCIA                                    </t>
  </si>
  <si>
    <t>P11702020070080</t>
  </si>
  <si>
    <t xml:space="preserve">  CONSTRUCCIONES OBYCON S.A.S                                           </t>
  </si>
  <si>
    <t xml:space="preserve">SHOW ROOM  ENTRESIERRAS                                     </t>
  </si>
  <si>
    <t>P12102019010019</t>
  </si>
  <si>
    <t>P12102018120023</t>
  </si>
  <si>
    <t xml:space="preserve">GERMAN PANCRACIO MEDINA CEPEDA                                          </t>
  </si>
  <si>
    <t xml:space="preserve">FINCA LA CABAÑA BMT                                         </t>
  </si>
  <si>
    <t>P93532020070002</t>
  </si>
  <si>
    <t xml:space="preserve">JULIO GARCIA RADA BMT FCA CATAMARCA                                     </t>
  </si>
  <si>
    <t xml:space="preserve">VEC 7748697                                                 </t>
  </si>
  <si>
    <t>P75512020020009</t>
  </si>
  <si>
    <t>P93312020030008</t>
  </si>
  <si>
    <t xml:space="preserve">MUNICIPIO DE BARRANCAS AMPLIACION REDES ELE COM INDIGENA CHAREO         </t>
  </si>
  <si>
    <t>P12102017070031</t>
  </si>
  <si>
    <t xml:space="preserve">SUPERBRIX S.A BODEGA                                                    </t>
  </si>
  <si>
    <t xml:space="preserve">ZOFIA - PROVISIONAL                                         </t>
  </si>
  <si>
    <t>P93312019040002</t>
  </si>
  <si>
    <t>P34602020100011</t>
  </si>
  <si>
    <t xml:space="preserve">CONSORCIO PARQUE LINEAL 2018                                            </t>
  </si>
  <si>
    <t xml:space="preserve">PARQUE LINEAL CONSORCIO                                     </t>
  </si>
  <si>
    <t>P11102019060043</t>
  </si>
  <si>
    <t xml:space="preserve">ALFA DELFOS S.A.S EDIFICIO                                              </t>
  </si>
  <si>
    <t>P34302020030010</t>
  </si>
  <si>
    <t>P93312020070008</t>
  </si>
  <si>
    <t xml:space="preserve">MUNICIPIO DE EL MOLINO VEREDA LOS BARRIALES                             </t>
  </si>
  <si>
    <t>P75412019110002</t>
  </si>
  <si>
    <t xml:space="preserve">PALMAR DE VARELA ELECTRIFICACION RURAL                                  </t>
  </si>
  <si>
    <t>P95212017040015</t>
  </si>
  <si>
    <t>P77912018110004</t>
  </si>
  <si>
    <t xml:space="preserve">ADOLFO VELEZ MARTINEZ                                                   </t>
  </si>
  <si>
    <t xml:space="preserve">6510500 6567061       </t>
  </si>
  <si>
    <t xml:space="preserve">EDIFICIO  MORROS  VITRI                                     </t>
  </si>
  <si>
    <t>P31602019010005</t>
  </si>
  <si>
    <t xml:space="preserve">EL BANCO URBANIZACION BELEN                                             </t>
  </si>
  <si>
    <t xml:space="preserve">FINCA LOS MONJES                                            </t>
  </si>
  <si>
    <t>P75422018110005</t>
  </si>
  <si>
    <t>P11102019040113</t>
  </si>
  <si>
    <t xml:space="preserve">EDIFICIO TABOR                                              </t>
  </si>
  <si>
    <t>P34102020110068</t>
  </si>
  <si>
    <t xml:space="preserve">MARTHA S. MOLINARES MARTINEZ                                            </t>
  </si>
  <si>
    <t xml:space="preserve">C 14 31 10 DG 31 Y LA CL 14 ESQ                             </t>
  </si>
  <si>
    <t>P95202019080033</t>
  </si>
  <si>
    <t xml:space="preserve">YENI B. RESTREPO MEJIA FINCA EL PASO                                    </t>
  </si>
  <si>
    <t xml:space="preserve">FINCA EL PASO                                               </t>
  </si>
  <si>
    <t>P11102018020010</t>
  </si>
  <si>
    <t xml:space="preserve">CESAR AUGUSTO PROVISIONAL MENDOZA BARROS                                </t>
  </si>
  <si>
    <t xml:space="preserve">=CRA 43B 79 224                                             </t>
  </si>
  <si>
    <t>P11102020020097</t>
  </si>
  <si>
    <t xml:space="preserve">  CONJUNTO TRIFILAR VILLA SANTOS                                        </t>
  </si>
  <si>
    <t>P33302020080007</t>
  </si>
  <si>
    <t xml:space="preserve">MUNICIPIO DE DISTRACCION AMPLIACION REDES MTB ASENTAMIENTO EL PULG      </t>
  </si>
  <si>
    <t>P34102020030083</t>
  </si>
  <si>
    <t>P75412019080002</t>
  </si>
  <si>
    <t xml:space="preserve">BOHORQUEZ CENTRO DE VIDA DEL ADULTO MAYOR                               </t>
  </si>
  <si>
    <t>P33102020090005</t>
  </si>
  <si>
    <t>P11802019060003</t>
  </si>
  <si>
    <t xml:space="preserve">CONSTRUCCIONES E INVER BETA S. URBANIZACION LOS ALMENDROS VI ETAPA      </t>
  </si>
  <si>
    <t>P75512020100001</t>
  </si>
  <si>
    <t xml:space="preserve">  IRMA USCATEGUI                                                        </t>
  </si>
  <si>
    <t xml:space="preserve">=CLL 42 24 31                                               </t>
  </si>
  <si>
    <t>P95102016090050</t>
  </si>
  <si>
    <t xml:space="preserve">CARIBE VERDE BODEGAS MAX LOCALES                                        </t>
  </si>
  <si>
    <t>P95202018080025</t>
  </si>
  <si>
    <t xml:space="preserve">PALMAR DE VARELA RELLENO AMBIENTAL INTERASEO SAS                        </t>
  </si>
  <si>
    <t xml:space="preserve">RELLENO AMBIENTAL                                           </t>
  </si>
  <si>
    <t>P12202018030002</t>
  </si>
  <si>
    <t xml:space="preserve">VILLA OLIMPICA,GALAPA CENTRO DE DESARROLLO CDI                          </t>
  </si>
  <si>
    <t xml:space="preserve">CDI                                                         </t>
  </si>
  <si>
    <t>P11102017120062</t>
  </si>
  <si>
    <t>P11102020100108</t>
  </si>
  <si>
    <t xml:space="preserve">  MAGNETRÓN S.A.                                                        </t>
  </si>
  <si>
    <t xml:space="preserve">AV VIA 40 83 25                                                                                                                                                                            </t>
  </si>
  <si>
    <t>P11202019060001</t>
  </si>
  <si>
    <t>P33402017090006</t>
  </si>
  <si>
    <t xml:space="preserve">EL HORNO ELECTRIFICACION RURAL VDA                                      </t>
  </si>
  <si>
    <t>P34102018010046</t>
  </si>
  <si>
    <t xml:space="preserve">CONSTRUCTORES S A S MIPKO                                               </t>
  </si>
  <si>
    <t xml:space="preserve">CL 87                                                       </t>
  </si>
  <si>
    <t>P11102019060037</t>
  </si>
  <si>
    <t xml:space="preserve">LUIS YESID BELLO RUIZ                                                   </t>
  </si>
  <si>
    <t>P12202019110017</t>
  </si>
  <si>
    <t>P12202017070006</t>
  </si>
  <si>
    <t xml:space="preserve">ALFREDO LLINAS O                                                        </t>
  </si>
  <si>
    <t>P95202017120014</t>
  </si>
  <si>
    <t xml:space="preserve">EDS DEL RIO SANDOVAL OROZCO S.A.S                                       </t>
  </si>
  <si>
    <t xml:space="preserve">=CLL 95 43 60                                               </t>
  </si>
  <si>
    <t>P33102019060030</t>
  </si>
  <si>
    <t xml:space="preserve">FRANCISCO MARQUEZ                                                       </t>
  </si>
  <si>
    <t xml:space="preserve">CR 5 1 20                                                                                                                                                                                  </t>
  </si>
  <si>
    <t>P93532020070001</t>
  </si>
  <si>
    <t xml:space="preserve">JORGE CARDOZO QUIROZ BMT ESTACION LAS VEG                               </t>
  </si>
  <si>
    <t>P93322020060004</t>
  </si>
  <si>
    <t xml:space="preserve">JOSE ROLANDO RIVERA BOURIYU                                             </t>
  </si>
  <si>
    <t xml:space="preserve">FINCA JOSE RIVEIRA                                          </t>
  </si>
  <si>
    <t>P34402020100005</t>
  </si>
  <si>
    <t xml:space="preserve">MAG EL BONGO COMCEL SA                                                  </t>
  </si>
  <si>
    <t xml:space="preserve">POR LA CANCHA                                               </t>
  </si>
  <si>
    <t>P12102020060006</t>
  </si>
  <si>
    <t>P31602019010022</t>
  </si>
  <si>
    <t xml:space="preserve">OSWALDO ANGEL CADENA                                                    </t>
  </si>
  <si>
    <t xml:space="preserve">NIC MAS CERCANO 3806773                                     </t>
  </si>
  <si>
    <t>P11502019090018</t>
  </si>
  <si>
    <t xml:space="preserve">RAFAEL MATERA LAJUD                                                     </t>
  </si>
  <si>
    <t xml:space="preserve">FTE LAGO DEL CISNE                                          </t>
  </si>
  <si>
    <t>P11702016080155</t>
  </si>
  <si>
    <t xml:space="preserve">CARMEN DE OSORIO                                                        </t>
  </si>
  <si>
    <t xml:space="preserve">3797353 3604219 30054 </t>
  </si>
  <si>
    <t>P11802020100026</t>
  </si>
  <si>
    <t xml:space="preserve">CIUDAD CARIBE IV SUBNORMAL                                              </t>
  </si>
  <si>
    <t>P75412019050029</t>
  </si>
  <si>
    <t xml:space="preserve">JUAN C. LAFAURIE HENRIQUEZ FINCA PUERTO SILVIA                          </t>
  </si>
  <si>
    <t xml:space="preserve">PUERTO SILVIA                                               </t>
  </si>
  <si>
    <t>P11702020010113</t>
  </si>
  <si>
    <t xml:space="preserve">  PROVISIONAL HOSPITAL CAMINO A NAZARETH                                </t>
  </si>
  <si>
    <t xml:space="preserve">HOSPITALCAMINO A NAZARETH                                   </t>
  </si>
  <si>
    <t>P93422019100008</t>
  </si>
  <si>
    <t xml:space="preserve">SECTOR 1 MZ T1 1                                                                                                                                                                           </t>
  </si>
  <si>
    <t>P11802020050004</t>
  </si>
  <si>
    <t xml:space="preserve">  SALUD TOTAL IPS SOLEDAD                                               </t>
  </si>
  <si>
    <t xml:space="preserve">SALUD TOTAL IPS                                             </t>
  </si>
  <si>
    <t>P11102019040109</t>
  </si>
  <si>
    <t xml:space="preserve">INKANTO EDIFICIO                                                        </t>
  </si>
  <si>
    <t>P75412019050030</t>
  </si>
  <si>
    <t xml:space="preserve">YURELIS DEL C GUERRERO TORRES FINCA LA FLOJERA                          </t>
  </si>
  <si>
    <t xml:space="preserve">FINCA LA FLOJERA                                            </t>
  </si>
  <si>
    <t>P75512020050004</t>
  </si>
  <si>
    <t>P11102019050081</t>
  </si>
  <si>
    <t xml:space="preserve">ELIECER REDONDO                                                         </t>
  </si>
  <si>
    <t>P34102020110005</t>
  </si>
  <si>
    <t>P11102020060046</t>
  </si>
  <si>
    <t xml:space="preserve">YENIS SOFIA NIEBLES EDIFICIO COINCARIBE                                 </t>
  </si>
  <si>
    <t>P34302020110002</t>
  </si>
  <si>
    <t xml:space="preserve">  MUNICIPIO DE PUEBLO VIEJO                                             </t>
  </si>
  <si>
    <t xml:space="preserve">C 5 6 34                                                    </t>
  </si>
  <si>
    <t>P11102020070059</t>
  </si>
  <si>
    <t>P12202017030001</t>
  </si>
  <si>
    <t>P11502013100031</t>
  </si>
  <si>
    <t xml:space="preserve">  CONJUNTO RESINDENCIA LOMAS DE PRADOMAR                                </t>
  </si>
  <si>
    <t>P95102019020022</t>
  </si>
  <si>
    <t xml:space="preserve">NELSON HUMBERTO HERNANDEZ MORENO                                        </t>
  </si>
  <si>
    <t xml:space="preserve">=CLL 113 # 29-82                                            </t>
  </si>
  <si>
    <t>P93302020100009</t>
  </si>
  <si>
    <t xml:space="preserve">EL HABRAR FINCA PRIMAVERA                                               </t>
  </si>
  <si>
    <t xml:space="preserve">KM 6 FCA PRIMAVERA                                          </t>
  </si>
  <si>
    <t>P93322020100017</t>
  </si>
  <si>
    <t xml:space="preserve">RANCHO DE ANDRES FINCA Y ESTADERO                                       </t>
  </si>
  <si>
    <t xml:space="preserve">ESTADERO ANDRES                                             </t>
  </si>
  <si>
    <t>P93312020100007</t>
  </si>
  <si>
    <t xml:space="preserve">SEBASTIAN VILLAZON OVALLE FINCA CALDAS                                  </t>
  </si>
  <si>
    <t>P93432020100012</t>
  </si>
  <si>
    <t xml:space="preserve">YULIS BAYTER BMT CABAÑA ECOHABS                                         </t>
  </si>
  <si>
    <t xml:space="preserve">DESPUES QUEBRA VALENCIA  MAN                                </t>
  </si>
  <si>
    <t>P34102016110014</t>
  </si>
  <si>
    <t>P11102017070074</t>
  </si>
  <si>
    <t xml:space="preserve">HABIB LOCALES COMERCIALES                                               </t>
  </si>
  <si>
    <t>P11102020090144</t>
  </si>
  <si>
    <t xml:space="preserve">SAMUEL VIÑAS                                                            </t>
  </si>
  <si>
    <t xml:space="preserve">CR 43 84 204                                                                                                                                                                               </t>
  </si>
  <si>
    <t xml:space="preserve">ALMACEN WILLY                                               </t>
  </si>
  <si>
    <t>P11502019110009</t>
  </si>
  <si>
    <t xml:space="preserve">AP UNIDOS S.A.S CONJUNTO RESIDENCIAL BALBOA CAMPESTRE                   </t>
  </si>
  <si>
    <t>P11802020070016</t>
  </si>
  <si>
    <t xml:space="preserve">  PROVISIONAL HOTEL DOS TIEMPOS                                         </t>
  </si>
  <si>
    <t xml:space="preserve">PROVISIONAL HOTEL DOS TIEMPOS                               </t>
  </si>
  <si>
    <t>P77532019110001</t>
  </si>
  <si>
    <t xml:space="preserve">  MUNICIPIO DE URIBIA                                                   </t>
  </si>
  <si>
    <t>P95302020060005</t>
  </si>
  <si>
    <t xml:space="preserve">  INVERSIONES MIZPA Y CIA S EN C                                        </t>
  </si>
  <si>
    <t xml:space="preserve">CARRT A JUAN MINA A GALAPA KM 4 1                                                                                                                                                          </t>
  </si>
  <si>
    <t xml:space="preserve">PLANTA CREMATORIA DESECHOS CLINICOS                         </t>
  </si>
  <si>
    <t>P11802020060011</t>
  </si>
  <si>
    <t xml:space="preserve">  CASA LAS TRINITARIAS                                                  </t>
  </si>
  <si>
    <t>P93312020070005</t>
  </si>
  <si>
    <t>P95212019050001</t>
  </si>
  <si>
    <t xml:space="preserve">TUBARA MI PLAZA                                                         </t>
  </si>
  <si>
    <t xml:space="preserve">I.E.T.. AGROPEC # 2 SAN JOSE                                </t>
  </si>
  <si>
    <t>P34402016110014</t>
  </si>
  <si>
    <t xml:space="preserve">TANKS PALERMO                                                           </t>
  </si>
  <si>
    <t>P31602018080002</t>
  </si>
  <si>
    <t>P34102019080114</t>
  </si>
  <si>
    <t xml:space="preserve">                               JAR INF LOS AMIGUITO                     </t>
  </si>
  <si>
    <t xml:space="preserve">4316610 4316610       </t>
  </si>
  <si>
    <t xml:space="preserve">CL 26 CR 4 150                                                                                                                                                                             </t>
  </si>
  <si>
    <t>P12102019110015</t>
  </si>
  <si>
    <t xml:space="preserve">IPS FASALUD CISNES                                                      </t>
  </si>
  <si>
    <t xml:space="preserve">CL 12 35 99                                                                                                                                                                                </t>
  </si>
  <si>
    <t>P34102018090076</t>
  </si>
  <si>
    <t xml:space="preserve">DEISY JAQUELINE CANO MAYA                                               </t>
  </si>
  <si>
    <t>P33402019120004</t>
  </si>
  <si>
    <t xml:space="preserve">SAN JUAN DEL CESAR CONSTRUCCION COLEGIO ALTOS DE LA PROSPERI            </t>
  </si>
  <si>
    <t>P95102019100030</t>
  </si>
  <si>
    <t xml:space="preserve">ARIEL EDGARDO CUESTA SOLANO                                             </t>
  </si>
  <si>
    <t xml:space="preserve">CONJ RES CASTELLANA CAMPEST                                 </t>
  </si>
  <si>
    <t>P95102019100029</t>
  </si>
  <si>
    <t xml:space="preserve">  PROVISIONAL BODEGA METROPARQUE                                        </t>
  </si>
  <si>
    <t xml:space="preserve">METROPARQUE                                                 </t>
  </si>
  <si>
    <t>P11502020090015</t>
  </si>
  <si>
    <t xml:space="preserve">VIVIENDA LIZARAZO HIH INVERSIONES SAS PROVISIONAL                       </t>
  </si>
  <si>
    <t xml:space="preserve">PROVISIOBNAL LIZARAZO                                       </t>
  </si>
  <si>
    <t>P95102020050003</t>
  </si>
  <si>
    <t>P11102018010066</t>
  </si>
  <si>
    <t xml:space="preserve">PARA VARONES LTDA COLEGIO COLON                                         </t>
  </si>
  <si>
    <t>P11702018110070</t>
  </si>
  <si>
    <t xml:space="preserve">RIVAS PROVISIONAL CHATARRERIA                                           </t>
  </si>
  <si>
    <t xml:space="preserve">CR 24  110-41                                               </t>
  </si>
  <si>
    <t>P11502020030003</t>
  </si>
  <si>
    <t>P11502020100009</t>
  </si>
  <si>
    <t xml:space="preserve">ANTONIO JOSE CAMPO CARRASQUILLA                                         </t>
  </si>
  <si>
    <t xml:space="preserve">BODEGA                                                      </t>
  </si>
  <si>
    <t>P93302020040001</t>
  </si>
  <si>
    <t xml:space="preserve">GOBERNACION DE LA GUAJIRA RED MTBT VILLAMARTIN SECTOR BARRIO ARRIBA     </t>
  </si>
  <si>
    <t xml:space="preserve">CL1       4       59                                        </t>
  </si>
  <si>
    <t>P34102020110070</t>
  </si>
  <si>
    <t xml:space="preserve">LOTES CON SERVICIO FINCA EL RECUERDO                                    </t>
  </si>
  <si>
    <t xml:space="preserve">VIA CINCINATI KM 2,7                                        </t>
  </si>
  <si>
    <t>P11502017060027</t>
  </si>
  <si>
    <t xml:space="preserve">  FOOD TRUCK AVENUE                                                     </t>
  </si>
  <si>
    <t xml:space="preserve">TAJAMARES DE VILLA CAMP T 1                                 </t>
  </si>
  <si>
    <t>P34102019120083</t>
  </si>
  <si>
    <t xml:space="preserve">DESARROLLO URBANO Y HOTELERO PUNTA GLORIA                               </t>
  </si>
  <si>
    <t xml:space="preserve">CERRO LA GLORIA CABO TORTUGA                                </t>
  </si>
  <si>
    <t>P12102020010030</t>
  </si>
  <si>
    <t xml:space="preserve">CLAUDIA EUSSE PROYECTO MIRAFLORES                                       </t>
  </si>
  <si>
    <t xml:space="preserve">PROYECTO MIRAFLORES                                         </t>
  </si>
  <si>
    <t>P34102020020107</t>
  </si>
  <si>
    <t xml:space="preserve">VEREDA LOS NARANJOS                                                     </t>
  </si>
  <si>
    <t xml:space="preserve">VEREDA LOS NARANJOS CGTO GUACHACA                           </t>
  </si>
  <si>
    <t>P34602020080005</t>
  </si>
  <si>
    <t xml:space="preserve">SANTIAGO RAFAEL FERNANDEZ GALVAN FINCA RANCHO GRANDE                    </t>
  </si>
  <si>
    <t xml:space="preserve">NIC VECINO 7765963                                          </t>
  </si>
  <si>
    <t>P75412017110022</t>
  </si>
  <si>
    <t xml:space="preserve">SARA LUCIA CABALLERO SIMANCA                                            </t>
  </si>
  <si>
    <t xml:space="preserve">NIC VEC 2318395                                             </t>
  </si>
  <si>
    <t>P93302020090001</t>
  </si>
  <si>
    <t xml:space="preserve">PUENTE BOMBA FINCA LA ESPERANZA                                         </t>
  </si>
  <si>
    <t>P93432019030006</t>
  </si>
  <si>
    <t>P93312020050003</t>
  </si>
  <si>
    <t xml:space="preserve">MUNICIPIO DE BARRANCAS ELECTRIFICACION COMU ZANJA BLANCA I              </t>
  </si>
  <si>
    <t>P12102020110018</t>
  </si>
  <si>
    <t>P75512017090014</t>
  </si>
  <si>
    <t xml:space="preserve">FRANKLIN GIRALDO JIMENEZ PROYECTOS NUEVOS APARTAMENTOS                  </t>
  </si>
  <si>
    <t xml:space="preserve">=CLL 91 2 01                                                </t>
  </si>
  <si>
    <t>P11102020010005</t>
  </si>
  <si>
    <t>P93302020090002</t>
  </si>
  <si>
    <t xml:space="preserve">BOCA DE CAMARONES RESTAURANTE LA CONSENTIDA                             </t>
  </si>
  <si>
    <t xml:space="preserve">AL LADO DEL REMANZO                                         </t>
  </si>
  <si>
    <t>P93402020100012</t>
  </si>
  <si>
    <t xml:space="preserve">CARLA LONDOÑO ESPITIA                                                   </t>
  </si>
  <si>
    <t xml:space="preserve">KM 1 VIA A SANTA ROSALIA                                    </t>
  </si>
  <si>
    <t>P11102019100012</t>
  </si>
  <si>
    <t xml:space="preserve">GIRALDO G MARIO CENTRO COMERCIAL CONTINENTAL                            </t>
  </si>
  <si>
    <t xml:space="preserve">3104174904 3002766    </t>
  </si>
  <si>
    <t xml:space="preserve">CL 35 44 67                                                                                                                                                                                </t>
  </si>
  <si>
    <t>P12102020110032</t>
  </si>
  <si>
    <t xml:space="preserve">GUILLERMO A. HANABERGH AMORE                                            </t>
  </si>
  <si>
    <t xml:space="preserve">FINCA LOMITA ARENA                                          </t>
  </si>
  <si>
    <t>P11802019030031</t>
  </si>
  <si>
    <t xml:space="preserve">CIUDAD DEL PUERTO CASETA ZONA DE CESION 3                               </t>
  </si>
  <si>
    <t>P34102020050016</t>
  </si>
  <si>
    <t xml:space="preserve">CECILIA FUENTES ROMERO                                                  </t>
  </si>
  <si>
    <t>P11102020050049</t>
  </si>
  <si>
    <t xml:space="preserve">  EDIFICIO CHEMAR I                                                     </t>
  </si>
  <si>
    <t xml:space="preserve">EDF CHEMARIS                                                </t>
  </si>
  <si>
    <t>P12102019060025</t>
  </si>
  <si>
    <t>P11802019090023</t>
  </si>
  <si>
    <t xml:space="preserve">LA ARBOLEDA - AREA COMUN INNECARIBE S.A CENTRO COMERCIAL                </t>
  </si>
  <si>
    <t xml:space="preserve">CENTRO COMER LA ARBOLEDA                                    </t>
  </si>
  <si>
    <t>P11502020070023</t>
  </si>
  <si>
    <t xml:space="preserve">BRIAN ANTHONY M CLEAN                                                   </t>
  </si>
  <si>
    <t xml:space="preserve">CR 52 132 167                                               </t>
  </si>
  <si>
    <t>P11502020090006</t>
  </si>
  <si>
    <t xml:space="preserve">UNIPERSONAL SIGLA HERODES E.U. HERODES EMPRESA                          </t>
  </si>
  <si>
    <t xml:space="preserve">CONJUNTO RESIDENCIAL MAITTA                                 </t>
  </si>
  <si>
    <t>P11102020030035</t>
  </si>
  <si>
    <t xml:space="preserve">DAVID EUSEBIO GARZON CARRILLO                                           </t>
  </si>
  <si>
    <t xml:space="preserve">P. CENTRAL - 50                                             </t>
  </si>
  <si>
    <t>P11802020030064</t>
  </si>
  <si>
    <t xml:space="preserve">  PLAZA COMERCIAL JAMAR                                                 </t>
  </si>
  <si>
    <t>P34102019110024</t>
  </si>
  <si>
    <t xml:space="preserve">EDIFICIO CAMARA DE COMERCIO AREA COMUN                                  </t>
  </si>
  <si>
    <t>P11102020090088</t>
  </si>
  <si>
    <t xml:space="preserve">JOSE LUIS ARIAS SUAREZ                                                  </t>
  </si>
  <si>
    <t xml:space="preserve">CRA 53 46 49                                                </t>
  </si>
  <si>
    <t>P11102020090098</t>
  </si>
  <si>
    <t xml:space="preserve">JACK JULIO                                                              </t>
  </si>
  <si>
    <t xml:space="preserve">EDIF. PORTO ALEGRE                                          </t>
  </si>
  <si>
    <t>P11102019100135</t>
  </si>
  <si>
    <t xml:space="preserve">MODESTO ESCALANTE VALDEZ                                                </t>
  </si>
  <si>
    <t xml:space="preserve">ESCALANTE VALDEZ MODESTO                                    </t>
  </si>
  <si>
    <t>P11102020080018</t>
  </si>
  <si>
    <t xml:space="preserve">GABRIEL GOMEZ                                                           </t>
  </si>
  <si>
    <t>P11102020010104</t>
  </si>
  <si>
    <t xml:space="preserve">MARTHA SANDOVAL PINZON                                                  </t>
  </si>
  <si>
    <t xml:space="preserve">3027936 3002146569    </t>
  </si>
  <si>
    <t xml:space="preserve">=CLL 94 42C 156                                             </t>
  </si>
  <si>
    <t>P11802019090021</t>
  </si>
  <si>
    <t xml:space="preserve">PLAZA LA ARBOLEDA GOLDEN BRIDGE CORP S CENTRO COMERCIAL                 </t>
  </si>
  <si>
    <t>P33102020040002</t>
  </si>
  <si>
    <t xml:space="preserve">  BANCO POPULAR                                                         </t>
  </si>
  <si>
    <t>P11502020070005</t>
  </si>
  <si>
    <t xml:space="preserve">FRANCISCO FERNANDEZ                                                     </t>
  </si>
  <si>
    <t>P11802019090022</t>
  </si>
  <si>
    <t xml:space="preserve">PLAZA LA ARBOLEDA CENTRO COMERCIAL                                      </t>
  </si>
  <si>
    <t xml:space="preserve">LOCAL 14-15-16-17-18 UNIFICADO                              </t>
  </si>
  <si>
    <t>P11502020080006</t>
  </si>
  <si>
    <t xml:space="preserve">GLAUDIA BEJARANO                                                        </t>
  </si>
  <si>
    <t xml:space="preserve">LA HERRADURA                                                </t>
  </si>
  <si>
    <t>P11502019120023</t>
  </si>
  <si>
    <t xml:space="preserve">ARMANDO RIVAS CABALLERO                                                 </t>
  </si>
  <si>
    <t xml:space="preserve">BARRANQUILLA SPORT                                          </t>
  </si>
  <si>
    <t>P95202020070009</t>
  </si>
  <si>
    <t xml:space="preserve">MALAMBO RESERVA DE                                                      </t>
  </si>
  <si>
    <t xml:space="preserve">RESERVA DE MALAMBO                                          </t>
  </si>
  <si>
    <t>P11102020050044</t>
  </si>
  <si>
    <t xml:space="preserve">CAMPESTRE PORTAL DE VILLA                                               </t>
  </si>
  <si>
    <t xml:space="preserve">PORTAL DE VILLA CAMPESTRE                                   </t>
  </si>
  <si>
    <t>P34102019110105</t>
  </si>
  <si>
    <t xml:space="preserve">CARMEN   MARIA SALAZAR DE ORTEGA                                        </t>
  </si>
  <si>
    <t xml:space="preserve">NIF VECINO 10049418                                         </t>
  </si>
  <si>
    <t>P12102019110041</t>
  </si>
  <si>
    <t xml:space="preserve">JAMAR CEDIS INVERSIONES MADOLL CIA S EN C                               </t>
  </si>
  <si>
    <t>P34102020080022</t>
  </si>
  <si>
    <t xml:space="preserve">CAMARA DE COMERCIO DE SANTA MARTA                                       </t>
  </si>
  <si>
    <t xml:space="preserve">PROYECTO CAMARA COMERCIO                                    </t>
  </si>
  <si>
    <t>P11802020070003</t>
  </si>
  <si>
    <t xml:space="preserve">CLAUDIA OLIVIA VARELA PATERNINA                                         </t>
  </si>
  <si>
    <t>P11102019100133</t>
  </si>
  <si>
    <t xml:space="preserve">  COLEGIO AMERICANO PARA VARONES                                        </t>
  </si>
  <si>
    <t xml:space="preserve">Cra 78 # 74 - 179                                           </t>
  </si>
  <si>
    <t>P11702019090143</t>
  </si>
  <si>
    <t xml:space="preserve">JAVIER HUMBERTO MEJIA MORRON                                            </t>
  </si>
  <si>
    <t>P34102020070064</t>
  </si>
  <si>
    <t xml:space="preserve">S.A. OLIMPICA                                                           </t>
  </si>
  <si>
    <t xml:space="preserve">CENTRO CIAL PORTAL DEL PRADO                                </t>
  </si>
  <si>
    <t>P11102020070013</t>
  </si>
  <si>
    <t xml:space="preserve">  SABORES- LTDA                                                         </t>
  </si>
  <si>
    <t xml:space="preserve">=CRA 38 68B 23                                              </t>
  </si>
  <si>
    <t>P11102020030085</t>
  </si>
  <si>
    <t xml:space="preserve">MAGDALENA POSADA DE RUIZ                                                </t>
  </si>
  <si>
    <t>P11802019090020</t>
  </si>
  <si>
    <t xml:space="preserve">ASEO AAA SOCIEDAD ACUEDUCTO ALCANTARILLADO Y                            </t>
  </si>
  <si>
    <t xml:space="preserve">CLL 30 14 01     DETRAS  B. EL MANANTIAL VIA GRANABASTOS    </t>
  </si>
  <si>
    <t>P33302020070009</t>
  </si>
  <si>
    <t>P93312019090004</t>
  </si>
  <si>
    <t xml:space="preserve">GUAJIRA GOBERNACION DE LA                                               </t>
  </si>
  <si>
    <t>P12102020090005</t>
  </si>
  <si>
    <t xml:space="preserve">AVICOLA NACIONAL AURORA                                                 </t>
  </si>
  <si>
    <t xml:space="preserve">AVICOLA NACIONAL AURORA                                     </t>
  </si>
  <si>
    <t>P11102020090111</t>
  </si>
  <si>
    <t xml:space="preserve">  CONJUNTO RES TRIANA                                                   </t>
  </si>
  <si>
    <t xml:space="preserve">TRIANA                                                      </t>
  </si>
  <si>
    <t>P11102020060044</t>
  </si>
  <si>
    <t>P34102020070066</t>
  </si>
  <si>
    <t>P11102019090004</t>
  </si>
  <si>
    <t xml:space="preserve">LOCALES EL ROSARIO                                                      </t>
  </si>
  <si>
    <t xml:space="preserve">CRA 53 76 239=CLL 50 41 38                                  </t>
  </si>
  <si>
    <t>P95212019090001</t>
  </si>
  <si>
    <t xml:space="preserve">NAPOLES S.A. SANTA ANITA                                                </t>
  </si>
  <si>
    <t xml:space="preserve">CT 05336 MT 06446 LA COMADREJA                              </t>
  </si>
  <si>
    <t>P11502020070015</t>
  </si>
  <si>
    <t>P34102020090077</t>
  </si>
  <si>
    <t xml:space="preserve">ALFREDO BAITER.                                                         </t>
  </si>
  <si>
    <t>P11102020080090</t>
  </si>
  <si>
    <t xml:space="preserve">SONIA GOMEZ                                                             </t>
  </si>
  <si>
    <t>P11102020090086</t>
  </si>
  <si>
    <t xml:space="preserve">GILBERTO ARTETA DE LA H                                                 </t>
  </si>
  <si>
    <t>P11502020070007</t>
  </si>
  <si>
    <t xml:space="preserve">HERNAN MARTINEZ                                                         </t>
  </si>
  <si>
    <t xml:space="preserve">CLLE 76 # 54-11                                             </t>
  </si>
  <si>
    <t>P11502020090012</t>
  </si>
  <si>
    <t>P11102020090093</t>
  </si>
  <si>
    <t xml:space="preserve">ALTOS DEL PARQUE URBANIZACION VIZCAYA                                   </t>
  </si>
  <si>
    <t xml:space="preserve">URBANIZACION VIZCAYA                                        </t>
  </si>
  <si>
    <t>P11502020040003</t>
  </si>
  <si>
    <t>P11802020070091</t>
  </si>
  <si>
    <t>P11102019120092</t>
  </si>
  <si>
    <t>P11502020010027</t>
  </si>
  <si>
    <t xml:space="preserve">HNTAS DE LOS DESVAL ASOC.PUBLICA FIELES CATOLICOS                       </t>
  </si>
  <si>
    <t xml:space="preserve">CRA 13 10 32                                                </t>
  </si>
  <si>
    <t>P11802019090019</t>
  </si>
  <si>
    <t xml:space="preserve">  SUPERINTENDENCIA DE REGISTRO Y NOTARIADO                              </t>
  </si>
  <si>
    <t>P34102020080010</t>
  </si>
  <si>
    <t xml:space="preserve">JOSE ANGEL GARAY ALBONIGA                                               </t>
  </si>
  <si>
    <t xml:space="preserve">CONDOMINIO AQUAMARINA                                       </t>
  </si>
  <si>
    <t>P34102020080009</t>
  </si>
  <si>
    <t xml:space="preserve">ELSY VEGA MIER                                                          </t>
  </si>
  <si>
    <t>P75512020080001</t>
  </si>
  <si>
    <t xml:space="preserve">INCUBADORA SANTANDER BODEGA HUEVOS KIKE                                 </t>
  </si>
  <si>
    <t>P11102020020035</t>
  </si>
  <si>
    <t xml:space="preserve">JUAN GABRIEL HERNANDEZ CARRILLO                                         </t>
  </si>
  <si>
    <t xml:space="preserve">CL 47 38 12                                                 </t>
  </si>
  <si>
    <t xml:space="preserve">A2591867                      </t>
  </si>
  <si>
    <t xml:space="preserve">RUT_MILENA_ROSALES_CASTILLA                                                     </t>
  </si>
  <si>
    <t xml:space="preserve">Suministros definitivos Simples </t>
  </si>
  <si>
    <t>P34102020100058</t>
  </si>
  <si>
    <t xml:space="preserve">YANET DE JESUS VARGAS GUERRERO                                          </t>
  </si>
  <si>
    <t xml:space="preserve">SECTOR 1 MZ125 5                                                                                                                                                                           </t>
  </si>
  <si>
    <t xml:space="preserve">FRENTE AL PARQUE DE LA MZ120                                </t>
  </si>
  <si>
    <t xml:space="preserve">TR193322                      </t>
  </si>
  <si>
    <t xml:space="preserve">Carlos_Andres_Vargas_Ballestas                                                  </t>
  </si>
  <si>
    <t>Modificación de Potencia</t>
  </si>
  <si>
    <t>P11102020020127</t>
  </si>
  <si>
    <t xml:space="preserve">EDGARDO JOSE JIMENEZ POLO                                               </t>
  </si>
  <si>
    <t xml:space="preserve">A2777358                      </t>
  </si>
  <si>
    <t xml:space="preserve">LEXANDRA_SUAREZ_TOVAR                                                           </t>
  </si>
  <si>
    <t>P11102019110152</t>
  </si>
  <si>
    <t xml:space="preserve">MARGARITA PARRA VARGAS                                                  </t>
  </si>
  <si>
    <t xml:space="preserve">MP000142                      </t>
  </si>
  <si>
    <t xml:space="preserve">ANA_KARINA_RIVERO_PEREZ                                                         </t>
  </si>
  <si>
    <t>P11702019090028</t>
  </si>
  <si>
    <t xml:space="preserve">OC CCIAL AMERICANO  </t>
  </si>
  <si>
    <t xml:space="preserve">LEVY JOSE VALDIVIESO HERNANDEZ                                          </t>
  </si>
  <si>
    <t xml:space="preserve">MP000295                      </t>
  </si>
  <si>
    <t xml:space="preserve">JAVIER_HUMBERTO_MELGAREJO_MONTA?EZ                                              </t>
  </si>
  <si>
    <t>P77522020110004</t>
  </si>
  <si>
    <t xml:space="preserve">TERESA ISABEL BADILLO BRITO                                             </t>
  </si>
  <si>
    <t xml:space="preserve">LAS MALVINAS                                                </t>
  </si>
  <si>
    <t xml:space="preserve">TR046848                      </t>
  </si>
  <si>
    <t xml:space="preserve">CINDY_PITRE                                                                     </t>
  </si>
  <si>
    <t>SI</t>
  </si>
  <si>
    <t>P34102020110075</t>
  </si>
  <si>
    <t xml:space="preserve">LIZETH SORAYA RODRIGUEZ MEDINA                                          </t>
  </si>
  <si>
    <t xml:space="preserve">MZ 13 CASA 14                                               </t>
  </si>
  <si>
    <t xml:space="preserve">A9670285                      </t>
  </si>
  <si>
    <t xml:space="preserve">Alexandra_Campo_Quintero                                                        </t>
  </si>
  <si>
    <t>P11802020100102</t>
  </si>
  <si>
    <t xml:space="preserve">Of. Telefónica 24H  </t>
  </si>
  <si>
    <t xml:space="preserve">JACKELINE ARIZA SANTOYA                                                 </t>
  </si>
  <si>
    <t xml:space="preserve">=CRA 25 23 27                                               </t>
  </si>
  <si>
    <t xml:space="preserve">NT001137                      </t>
  </si>
  <si>
    <t xml:space="preserve">STEFANNIE_PAOLA_RAMBAO_BENAVIDES                                                </t>
  </si>
  <si>
    <t>P11802019090071</t>
  </si>
  <si>
    <t xml:space="preserve">Requiere proyecto </t>
  </si>
  <si>
    <t xml:space="preserve">EDWIN ALBERTO BORJA LOPEZ                                               </t>
  </si>
  <si>
    <t xml:space="preserve">A2532323                      </t>
  </si>
  <si>
    <t xml:space="preserve">MARELVIS_NIETO                                                                  </t>
  </si>
  <si>
    <t>AC170</t>
  </si>
  <si>
    <t>P11102020100052</t>
  </si>
  <si>
    <t xml:space="preserve">TULIO MEZA MANOTAS                                                      </t>
  </si>
  <si>
    <t xml:space="preserve">A2846153                      </t>
  </si>
  <si>
    <t xml:space="preserve">Dalgi_Olmos_Villanueva                                                          </t>
  </si>
  <si>
    <t>P11802020110087</t>
  </si>
  <si>
    <t xml:space="preserve">DANIELA RAQUEL ARIZA MOLINA                                             </t>
  </si>
  <si>
    <t xml:space="preserve">CR 12 57 70                                                 </t>
  </si>
  <si>
    <t>P95202020110019</t>
  </si>
  <si>
    <t xml:space="preserve">INVESMENT MITHI RIVER                                                   </t>
  </si>
  <si>
    <t xml:space="preserve">NT001193                      </t>
  </si>
  <si>
    <t xml:space="preserve">KATIA_INES_GALLARDO_VERGARA                                                     </t>
  </si>
  <si>
    <t>P11102020110034</t>
  </si>
  <si>
    <t xml:space="preserve">CARMEN VDA DE CAVIEDES                                                  </t>
  </si>
  <si>
    <t xml:space="preserve">CL 64 31 88                                                                                                                                                                                </t>
  </si>
  <si>
    <t xml:space="preserve">MP000293                      </t>
  </si>
  <si>
    <t xml:space="preserve">WENDY_PAOLA_NIEBLES_TAFUR                                                       </t>
  </si>
  <si>
    <t>P95102020030026</t>
  </si>
  <si>
    <t xml:space="preserve">CARLOS RAUL TORRES SERRANO                                              </t>
  </si>
  <si>
    <t xml:space="preserve">CR 37 116 178                                                                                                                                                                              </t>
  </si>
  <si>
    <t xml:space="preserve">CR 37 N° 116-178 LA PRADERA                                 </t>
  </si>
  <si>
    <t xml:space="preserve">MP000395                      </t>
  </si>
  <si>
    <t xml:space="preserve">Veronica_Garcia_Amaya                                                           </t>
  </si>
  <si>
    <t>P11802020110029</t>
  </si>
  <si>
    <t xml:space="preserve">RAMIRO CARDENAS                                                         </t>
  </si>
  <si>
    <t>P11102020110087</t>
  </si>
  <si>
    <t xml:space="preserve">MONICA LILIANA BELTRAN ARIZA                                            </t>
  </si>
  <si>
    <t xml:space="preserve">CRA 53 76 239=CRA 76 80 112                                 </t>
  </si>
  <si>
    <t xml:space="preserve">MP000316                      </t>
  </si>
  <si>
    <t xml:space="preserve">LUZ_PALENCIA_OLIVARES                                                           </t>
  </si>
  <si>
    <t>P11102020110073</t>
  </si>
  <si>
    <t xml:space="preserve">JOSE FERNANDO GUTIERREZ JARAMILLO                                       </t>
  </si>
  <si>
    <t xml:space="preserve">MP000354                      </t>
  </si>
  <si>
    <t xml:space="preserve">YESSICA_PAOLA_MARTINEZ_MENDEZ                                                   </t>
  </si>
  <si>
    <t>P34102020110038</t>
  </si>
  <si>
    <t xml:space="preserve">ARACELYS DE LOS SANTOS PARDO SEGRERA                                    </t>
  </si>
  <si>
    <t>P12202020100018</t>
  </si>
  <si>
    <t xml:space="preserve">MARIO ELECTO POLO SIERRA                                                </t>
  </si>
  <si>
    <t>P95102020100017</t>
  </si>
  <si>
    <t xml:space="preserve">ALFONSO DE LA HOZ CAYCEDO                                               </t>
  </si>
  <si>
    <t xml:space="preserve">CRA 3F 49E 80                                               </t>
  </si>
  <si>
    <t>P11102020050040</t>
  </si>
  <si>
    <t xml:space="preserve">AURIESTELA LUCIA ECHEVERRIA ARTETA                                      </t>
  </si>
  <si>
    <t xml:space="preserve">=CLL 69E 32 08                                              </t>
  </si>
  <si>
    <t xml:space="preserve">ACSIA041                      </t>
  </si>
  <si>
    <t xml:space="preserve">CLAUDIA MANOTAS                                                                 </t>
  </si>
  <si>
    <t>P11802020110021</t>
  </si>
  <si>
    <t xml:space="preserve">MARIBEL FAJARDO AMOROCHO                                                </t>
  </si>
  <si>
    <t xml:space="preserve">=CRA 23C 76D 39                                             </t>
  </si>
  <si>
    <t>P11802020070056</t>
  </si>
  <si>
    <t xml:space="preserve">ISABEL ESMERAL ARANGO                                                   </t>
  </si>
  <si>
    <t xml:space="preserve">CL 47 N  14-75                                              </t>
  </si>
  <si>
    <t>P11102020110077</t>
  </si>
  <si>
    <t xml:space="preserve">BEATRIZ ELENA CABEZA MORELOS                                            </t>
  </si>
  <si>
    <t xml:space="preserve">CL 35 39 10                                                                                                                                                                                </t>
  </si>
  <si>
    <t xml:space="preserve">RC000120                      </t>
  </si>
  <si>
    <t xml:space="preserve">SILVIA_QUIROZ_PARRA                                                             </t>
  </si>
  <si>
    <t>P11102020060057</t>
  </si>
  <si>
    <t xml:space="preserve">CARLOS ARTURO GUTIERREZ CURE                                            </t>
  </si>
  <si>
    <t>P11502020110013</t>
  </si>
  <si>
    <t xml:space="preserve">WILLIAM JOSE BENITEZ PINTO                                              </t>
  </si>
  <si>
    <t xml:space="preserve">EDIFICIO ALPES REAL PISO 01 APTO 09                         </t>
  </si>
  <si>
    <t>P11802020010093</t>
  </si>
  <si>
    <t xml:space="preserve">JORGE ARTURO MENDEZ MARTINEZ                                            </t>
  </si>
  <si>
    <t xml:space="preserve">MP000434                      </t>
  </si>
  <si>
    <t xml:space="preserve">MELISSA_CAROLINA_CASTANO_OSPINO                                                 </t>
  </si>
  <si>
    <t>P95102020090009</t>
  </si>
  <si>
    <t xml:space="preserve">ALEX MEDINA BELLO                                                       </t>
  </si>
  <si>
    <t xml:space="preserve">MP000297                      </t>
  </si>
  <si>
    <t xml:space="preserve">SANDRA_PEREZ_MORGAN                                                             </t>
  </si>
  <si>
    <t>P11502020090013</t>
  </si>
  <si>
    <t xml:space="preserve">GREGORIO ALBERTO CALVO MORALES                                          </t>
  </si>
  <si>
    <t xml:space="preserve">CL 10 11 68 CASA                                                                                                                                                                           </t>
  </si>
  <si>
    <t xml:space="preserve">A2747698                      </t>
  </si>
  <si>
    <t xml:space="preserve">NUBIS_ZAMBRANO_BELEÑO                                                           </t>
  </si>
  <si>
    <t>P95102020030008</t>
  </si>
  <si>
    <t xml:space="preserve">ADRIANA FONSECA PABA                                                    </t>
  </si>
  <si>
    <t xml:space="preserve">=CRA 8BS 50 62                                              </t>
  </si>
  <si>
    <t>P11702020110075</t>
  </si>
  <si>
    <t xml:space="preserve">EVELIA IMITOLA DE MOLINA                                                </t>
  </si>
  <si>
    <t xml:space="preserve">CL 63 13 30                                                                                                                                                                                </t>
  </si>
  <si>
    <t>P31602020080003</t>
  </si>
  <si>
    <t xml:space="preserve">ALFONSO MANRIQUE MORALES                                                </t>
  </si>
  <si>
    <t xml:space="preserve">CR 25 8E 86                                                 </t>
  </si>
  <si>
    <t xml:space="preserve">T6722017                      </t>
  </si>
  <si>
    <t xml:space="preserve">Diana_Patricia_Mercado_Pinedo                                                   </t>
  </si>
  <si>
    <t>P34102020110016</t>
  </si>
  <si>
    <t xml:space="preserve">SMITH RICARDO VILLAFAÑE ARRIETA                                         </t>
  </si>
  <si>
    <t xml:space="preserve">3008031659 3002668168 </t>
  </si>
  <si>
    <t xml:space="preserve">DG 37 TR  6 53                                                                                                                                                                             </t>
  </si>
  <si>
    <t xml:space="preserve">MP000242                      </t>
  </si>
  <si>
    <t xml:space="preserve">SOFIA_ESTHER_CASTRO_VICIOSO                                                     </t>
  </si>
  <si>
    <t>P11702020110069</t>
  </si>
  <si>
    <t xml:space="preserve">DELMA REGINA CANTILLO CERVANTES                                         </t>
  </si>
  <si>
    <t>P12102020110002</t>
  </si>
  <si>
    <t xml:space="preserve">SA ESP COLOMBIA MOVIL                                                   </t>
  </si>
  <si>
    <t xml:space="preserve">SECTOR 1 MZJ1.14LO 2                                        </t>
  </si>
  <si>
    <t>P95102020070019</t>
  </si>
  <si>
    <t xml:space="preserve">SANDRA MILDRED CLARO QUINTERO                                           </t>
  </si>
  <si>
    <t xml:space="preserve">ENTRE CLL 68 Y 71                                           </t>
  </si>
  <si>
    <t xml:space="preserve">A2715136                      </t>
  </si>
  <si>
    <t xml:space="preserve">Marilin_Martinez_Salas                                                          </t>
  </si>
  <si>
    <t>P93422020110002</t>
  </si>
  <si>
    <t xml:space="preserve">VICTOR ALFONSO ARIZA PEREZ                                              </t>
  </si>
  <si>
    <t xml:space="preserve">ENTRE CALLE 29F Y 29G                                       </t>
  </si>
  <si>
    <t xml:space="preserve">A7936230                      </t>
  </si>
  <si>
    <t xml:space="preserve">MARTHA_RAMOS_DE_LA_CRUZ                                                         </t>
  </si>
  <si>
    <t>P11802020040032</t>
  </si>
  <si>
    <t xml:space="preserve">JESUS BLANCO ARIZA                                                      </t>
  </si>
  <si>
    <t xml:space="preserve">CL 68F # 17B - 16                                           </t>
  </si>
  <si>
    <t>P11102020020038</t>
  </si>
  <si>
    <t xml:space="preserve">PAULO CESAR SANDOVAL ARANGO                                             </t>
  </si>
  <si>
    <t xml:space="preserve">=CLL 69 34 83                                               </t>
  </si>
  <si>
    <t>P34102020110073</t>
  </si>
  <si>
    <t xml:space="preserve">BENJE SMITH                                                             </t>
  </si>
  <si>
    <t xml:space="preserve">NT000737                      </t>
  </si>
  <si>
    <t xml:space="preserve">SLENDY_LORAINE_BARCELO_POLO                                                     </t>
  </si>
  <si>
    <t>P95202020080017</t>
  </si>
  <si>
    <t xml:space="preserve">KAREN  PATRICIA MEJIA MORALES                                           </t>
  </si>
  <si>
    <t xml:space="preserve">MZ H LOTE 198                                               </t>
  </si>
  <si>
    <t>P11102020100035</t>
  </si>
  <si>
    <t xml:space="preserve">ALVARO LUIS TERAN DE LA CRUZ                                            </t>
  </si>
  <si>
    <t xml:space="preserve">CL 72 39 135               APTO    1                                                                                                                                                       </t>
  </si>
  <si>
    <t xml:space="preserve">CASA 1                                                      </t>
  </si>
  <si>
    <t>P95102020040003</t>
  </si>
  <si>
    <t xml:space="preserve">MARGARITA MENDOZA GUZMAN                                                </t>
  </si>
  <si>
    <t xml:space="preserve">CLL 98 6 59                                                 </t>
  </si>
  <si>
    <t>P11702020060036</t>
  </si>
  <si>
    <t xml:space="preserve">DUVIS CANTILLO HERNANDEZ                                                </t>
  </si>
  <si>
    <t xml:space="preserve">CR 13C 50 13                                                </t>
  </si>
  <si>
    <t xml:space="preserve">TR042882                      </t>
  </si>
  <si>
    <t xml:space="preserve">LAURA_MARIA_BARRIOS_RADA                                                        </t>
  </si>
  <si>
    <t>P95102020080009</t>
  </si>
  <si>
    <t xml:space="preserve">LUZ ESTELLA COGOLLO                                                     </t>
  </si>
  <si>
    <t>P95202020100020</t>
  </si>
  <si>
    <t xml:space="preserve">ELMA INES MUÑOZ ARTEAGA                                                 </t>
  </si>
  <si>
    <t xml:space="preserve">CL 4B5 CR 1C1SUR 63                                         </t>
  </si>
  <si>
    <t>P11502019060015</t>
  </si>
  <si>
    <t xml:space="preserve">ROSA ELENA GARCES GONZALEZ                                              </t>
  </si>
  <si>
    <t xml:space="preserve">CALLE 6B 12 65                                              </t>
  </si>
  <si>
    <t xml:space="preserve">TR046389                      </t>
  </si>
  <si>
    <t xml:space="preserve">MAURO_MAURY_PENATE                                                              </t>
  </si>
  <si>
    <t>P11102020020114</t>
  </si>
  <si>
    <t xml:space="preserve">ELIZABETH CUPITRA MALAGON                                               </t>
  </si>
  <si>
    <t xml:space="preserve">CR 23 N 70C 4 CASA                                          </t>
  </si>
  <si>
    <t xml:space="preserve">MP000294                      </t>
  </si>
  <si>
    <t xml:space="preserve">DARIO_GONZALEZ_IMITOLA                                                          </t>
  </si>
  <si>
    <t>P95102020110003</t>
  </si>
  <si>
    <t xml:space="preserve">HANOIS  TOMAS BOLAÑO RIVERA                                             </t>
  </si>
  <si>
    <t>P11802019120001</t>
  </si>
  <si>
    <t xml:space="preserve">ANDRES ALMENTERO                                                        </t>
  </si>
  <si>
    <t xml:space="preserve">CR 37 27C 46                                                                                                                                                                               </t>
  </si>
  <si>
    <t xml:space="preserve">MP000306                      </t>
  </si>
  <si>
    <t xml:space="preserve">ALBA_LINDO_CARCAMO                                                              </t>
  </si>
  <si>
    <t>P11802020070012</t>
  </si>
  <si>
    <t xml:space="preserve">ANA HERNANDEZ AVILA                                                     </t>
  </si>
  <si>
    <t xml:space="preserve">URB LOS ALMENDROS                                           </t>
  </si>
  <si>
    <t>P12202020090012</t>
  </si>
  <si>
    <t>Acometida Simple Ejecutada</t>
  </si>
  <si>
    <t xml:space="preserve">ORLANDO SANJUANELO M.C.J DEL CARIBE SAS                                 </t>
  </si>
  <si>
    <t>AC045</t>
  </si>
  <si>
    <t>P11102020110110</t>
  </si>
  <si>
    <t xml:space="preserve">J7441601 JAIME CUELLO                                                   </t>
  </si>
  <si>
    <t xml:space="preserve">3043824281-3174375090 </t>
  </si>
  <si>
    <t xml:space="preserve">CR 35 69C 104                                                                                                                                                                              </t>
  </si>
  <si>
    <t>P34102020110057</t>
  </si>
  <si>
    <t xml:space="preserve">ALEJANDRO MANUEL PAREJO ARITAMA                                         </t>
  </si>
  <si>
    <t xml:space="preserve">CIUDAD DEL SOL III MZ G CASA 1                              </t>
  </si>
  <si>
    <t>P33302020080003</t>
  </si>
  <si>
    <t xml:space="preserve">YOHANA ISABEL MONTERO BULA                                              </t>
  </si>
  <si>
    <t xml:space="preserve">TR182538                      </t>
  </si>
  <si>
    <t xml:space="preserve"> Kenia_Nouvis_Vargas_Barrios                                                    </t>
  </si>
  <si>
    <t>P11102020110030</t>
  </si>
  <si>
    <t xml:space="preserve">JOSE ARGEMIRO GARCIA CARO                                               </t>
  </si>
  <si>
    <t xml:space="preserve">CL 49 46A 48                                                                                                                                                                               </t>
  </si>
  <si>
    <t xml:space="preserve">CLL 49 46A 48                                               </t>
  </si>
  <si>
    <t>P11102020080077</t>
  </si>
  <si>
    <t xml:space="preserve">CLAUDIA PATRICIA DE LA HOZ FERNANDEZ                                    </t>
  </si>
  <si>
    <t xml:space="preserve">=CLL 84 82 121                                              </t>
  </si>
  <si>
    <t>P11102020020057</t>
  </si>
  <si>
    <t xml:space="preserve">ZOBEIDA ESTHER GUZMAN AHUMADA                                           </t>
  </si>
  <si>
    <t xml:space="preserve">CR 65B 49 71                                                                                                                                                                               </t>
  </si>
  <si>
    <t xml:space="preserve">MP000355                      </t>
  </si>
  <si>
    <t xml:space="preserve">MAYLIN_CAROLINA_RAMOS_TORRADO                                                   </t>
  </si>
  <si>
    <t>P12102020100042</t>
  </si>
  <si>
    <t xml:space="preserve">LTDA ISAAC CONSTRUCTORA                                                 </t>
  </si>
  <si>
    <t xml:space="preserve">EDIFICIO  MINARETE                                          </t>
  </si>
  <si>
    <t xml:space="preserve">MP000341                      </t>
  </si>
  <si>
    <t xml:space="preserve">JAVIER_ANDRES_PEREZ_LOZANO                                                      </t>
  </si>
  <si>
    <t>P95102020110020</t>
  </si>
  <si>
    <t xml:space="preserve">MARYURI DEL CARMEN PEREZ TOVAR                                          </t>
  </si>
  <si>
    <t xml:space="preserve">=CRA 7B 45C7 55                                             </t>
  </si>
  <si>
    <t>P75512019100005</t>
  </si>
  <si>
    <t xml:space="preserve">JORGE IVAN MALAGON ENSUNCHO                                             </t>
  </si>
  <si>
    <t xml:space="preserve">CR 7N 131 35 T11AP104                                                                                                                                                                      </t>
  </si>
  <si>
    <t xml:space="preserve">A2565792                      </t>
  </si>
  <si>
    <t xml:space="preserve">YORLENY_LISSETH_HAMBURGER_WATTS                                                 </t>
  </si>
  <si>
    <t>P11702020030079</t>
  </si>
  <si>
    <t xml:space="preserve">INVERCLINICAS CLINICA MURILLO                                           </t>
  </si>
  <si>
    <t xml:space="preserve">=CLL 45 20 107                                              </t>
  </si>
  <si>
    <t>P11702019110114</t>
  </si>
  <si>
    <t xml:space="preserve">CLAVERIA SAS PARQUE INDUSTRIAL                                          </t>
  </si>
  <si>
    <t xml:space="preserve">MP000153                      </t>
  </si>
  <si>
    <t xml:space="preserve">JESSICA_PAOLA_BALDOVINO_AVILA                                                   </t>
  </si>
  <si>
    <t>P11802020080043</t>
  </si>
  <si>
    <t xml:space="preserve">JOSE ANTONIO ALFARO                                                     </t>
  </si>
  <si>
    <t xml:space="preserve">CLL 64C 14A1 10                                             </t>
  </si>
  <si>
    <t>P95102019120005</t>
  </si>
  <si>
    <t xml:space="preserve">WUENDYS TATIANA VILLADIEGO FRANCO                                       </t>
  </si>
  <si>
    <t xml:space="preserve">=CRA 4 51B 31                                               </t>
  </si>
  <si>
    <t xml:space="preserve">MP000224                      </t>
  </si>
  <si>
    <t>P95102020090026</t>
  </si>
  <si>
    <t xml:space="preserve">DENNIS VILLARREAL                                                       </t>
  </si>
  <si>
    <t>P11702020040015</t>
  </si>
  <si>
    <t xml:space="preserve">ESTHER LUISA SERRANO GOMEZ                                              </t>
  </si>
  <si>
    <t xml:space="preserve">=CRA 1E 45 32                                               </t>
  </si>
  <si>
    <t>P34102020110076</t>
  </si>
  <si>
    <t xml:space="preserve">CR 35 10A 49               APTO  102                                                                                                                                                       </t>
  </si>
  <si>
    <t xml:space="preserve">MP000241                      </t>
  </si>
  <si>
    <t xml:space="preserve">MIGUEL_ANGEL_PERILLA_PUERTA                                                     </t>
  </si>
  <si>
    <t>P11102020090027</t>
  </si>
  <si>
    <t xml:space="preserve">PEDRO MIGUEL BONILLA CARRERA                                            </t>
  </si>
  <si>
    <t xml:space="preserve">TR051819                      </t>
  </si>
  <si>
    <t xml:space="preserve">JHESICA_KATHERINE_HERNANDEZ_VERGEL                                              </t>
  </si>
  <si>
    <t>P11102020100012</t>
  </si>
  <si>
    <t xml:space="preserve">KAREN DEL SOCORRO FERRO ANGULO                                          </t>
  </si>
  <si>
    <t xml:space="preserve">=CRA 73 86 59                                               </t>
  </si>
  <si>
    <t>P11802020030055</t>
  </si>
  <si>
    <t xml:space="preserve">NANCY DEL CARMEN OVIEDO ORTIZ                                           </t>
  </si>
  <si>
    <t xml:space="preserve">URB.LOS ALMENDROS ET9                                       </t>
  </si>
  <si>
    <t xml:space="preserve">A2673775                      </t>
  </si>
  <si>
    <t xml:space="preserve">CRUZ_GUTIERREZ                                                                  </t>
  </si>
  <si>
    <t>P93422020110004</t>
  </si>
  <si>
    <t xml:space="preserve">ERNESTINA ISABEL YANCE MERIÑO                                           </t>
  </si>
  <si>
    <t xml:space="preserve">CR 9 ENTRE CL 146 Y 147                                     </t>
  </si>
  <si>
    <t>P11102020110012</t>
  </si>
  <si>
    <t xml:space="preserve">MARIANA DIAZ CASTRO                                                     </t>
  </si>
  <si>
    <t xml:space="preserve">=CRA 8 42 17                                                </t>
  </si>
  <si>
    <t>P95212020080002</t>
  </si>
  <si>
    <t xml:space="preserve">AIDA CECILIA ESMERAL SEÑAS                                              </t>
  </si>
  <si>
    <t xml:space="preserve">CLLE PPAL ENTRADA                                           </t>
  </si>
  <si>
    <t>P93322020110004</t>
  </si>
  <si>
    <t>ZE MaicaoManauUribia</t>
  </si>
  <si>
    <t xml:space="preserve">JOSE RANGEL RICARDO                                                     </t>
  </si>
  <si>
    <t xml:space="preserve">CL14#11-67                                                  </t>
  </si>
  <si>
    <t xml:space="preserve">TR194778                      </t>
  </si>
  <si>
    <t xml:space="preserve">JOELIS_PATRICIA_RIASCO_QUIÑONES                                                 </t>
  </si>
  <si>
    <t>P11102020110122</t>
  </si>
  <si>
    <t xml:space="preserve">ROSALBA CHOLES ROLONG                                                   </t>
  </si>
  <si>
    <t xml:space="preserve">=CLL 72 23 76                                               </t>
  </si>
  <si>
    <t>P11802020100042</t>
  </si>
  <si>
    <t xml:space="preserve">ROSEBEL CELIS CAMACHO                                                   </t>
  </si>
  <si>
    <t xml:space="preserve">= MNZ 22 LO 7                                               </t>
  </si>
  <si>
    <t>P11502020110007</t>
  </si>
  <si>
    <t xml:space="preserve">SHIRLEY CASTRO RIVERA                                                   </t>
  </si>
  <si>
    <t xml:space="preserve">A2443472                      </t>
  </si>
  <si>
    <t xml:space="preserve">VIVIANA_ESTHER_CARRILLO_ESCALANTE                                               </t>
  </si>
  <si>
    <t>P11102020030006</t>
  </si>
  <si>
    <t xml:space="preserve">LEDYS HORTENCIA CONSUEGRA LOZANO                                        </t>
  </si>
  <si>
    <t xml:space="preserve">CENTRO BARRANQUILLA                                         </t>
  </si>
  <si>
    <t>P93432020110006</t>
  </si>
  <si>
    <t xml:space="preserve">NELSON BENAVIDES MONCADA                                                </t>
  </si>
  <si>
    <t xml:space="preserve">LOTE#4 CORREGIMIENTO DE BONDA                               </t>
  </si>
  <si>
    <t xml:space="preserve">NT001923                      </t>
  </si>
  <si>
    <t xml:space="preserve">LINA_MARIA_STEFANELL_DE_LA_HOZ                                                  </t>
  </si>
  <si>
    <t>P11102020060037</t>
  </si>
  <si>
    <t xml:space="preserve">EDUARDO ROCHA                                                           </t>
  </si>
  <si>
    <t xml:space="preserve">3145311105-31         </t>
  </si>
  <si>
    <t xml:space="preserve">CR 65 58 93                                                                                                                                                                                </t>
  </si>
  <si>
    <t>P93422020110009</t>
  </si>
  <si>
    <t xml:space="preserve">JULIAN POLO                                                             </t>
  </si>
  <si>
    <t xml:space="preserve">CL 11D 25 79                                                                                                                                                                               </t>
  </si>
  <si>
    <t xml:space="preserve">TR193557                      </t>
  </si>
  <si>
    <t xml:space="preserve">LORENA_CARMONA_SANCHEZ                                                          </t>
  </si>
  <si>
    <t>P34102020110090</t>
  </si>
  <si>
    <t xml:space="preserve">ISABEL MARIA BARROS ZARRAZOLA                                           </t>
  </si>
  <si>
    <t xml:space="preserve">TR043731                      </t>
  </si>
  <si>
    <t xml:space="preserve">ROSA_RADA_RAMIREZ                                                               </t>
  </si>
  <si>
    <t>P11102020110121</t>
  </si>
  <si>
    <t xml:space="preserve">LUZ MARY CASTRO VERGARA                                                 </t>
  </si>
  <si>
    <t xml:space="preserve">=CRA 23B 64 14                                              </t>
  </si>
  <si>
    <t xml:space="preserve">MP000315                      </t>
  </si>
  <si>
    <t xml:space="preserve">THAIS_CABRERA_BELTRAN                                                           </t>
  </si>
  <si>
    <t>P11702020070008</t>
  </si>
  <si>
    <t xml:space="preserve">ISAIAS BUITRAGO DE DIAZ MARIA / DIAZ PABA                               </t>
  </si>
  <si>
    <t xml:space="preserve">CR 6C 18 30                                                                                                                                                                                </t>
  </si>
  <si>
    <t>P11702020100094</t>
  </si>
  <si>
    <t xml:space="preserve">LUIS ENRIQUE ROYERO SALAS                                               </t>
  </si>
  <si>
    <t xml:space="preserve">=CLL 42A 2B 09                                              </t>
  </si>
  <si>
    <t>P11102020110055</t>
  </si>
  <si>
    <t xml:space="preserve">ANA CAÑATE TORRES                                                       </t>
  </si>
  <si>
    <t xml:space="preserve">CR 23    64  177                                            </t>
  </si>
  <si>
    <t xml:space="preserve">MP000292                      </t>
  </si>
  <si>
    <t xml:space="preserve">ANGELA_MONTOYA_MEDINA                                                           </t>
  </si>
  <si>
    <t>P11702020080037</t>
  </si>
  <si>
    <t xml:space="preserve">JUAN GUALBERTO BARROS BUELVAS                                           </t>
  </si>
  <si>
    <t xml:space="preserve">3136197363 3218698681 </t>
  </si>
  <si>
    <t>P95202020070003</t>
  </si>
  <si>
    <t xml:space="preserve">GERARDO SAUL IZQUIERDO REYES                                            </t>
  </si>
  <si>
    <t xml:space="preserve">=CLL 42B 7A 15                                              </t>
  </si>
  <si>
    <t>P11702020100080</t>
  </si>
  <si>
    <t xml:space="preserve">FERNANDO FLORIAN GOMEZ                                                  </t>
  </si>
  <si>
    <t xml:space="preserve">CR 20 64B 57                                                                                                                                                                               </t>
  </si>
  <si>
    <t xml:space="preserve">=CRA 20 64B 57                                              </t>
  </si>
  <si>
    <t>P11102019110143</t>
  </si>
  <si>
    <t xml:space="preserve">MANUEL EDMUNDO MEZA ATENCIA                                             </t>
  </si>
  <si>
    <t xml:space="preserve">=CLL 81 76 63                                               </t>
  </si>
  <si>
    <t>P33102020110018</t>
  </si>
  <si>
    <t xml:space="preserve">NELIA BEATRIZ GAMEZ SIERRA                                              </t>
  </si>
  <si>
    <t xml:space="preserve">MP000155                      </t>
  </si>
  <si>
    <t xml:space="preserve">GREACE_PAMELA_TARRIFE_MAYESTON                                                  </t>
  </si>
  <si>
    <t>P93402020110002</t>
  </si>
  <si>
    <t xml:space="preserve">ZE Zona Bananera    </t>
  </si>
  <si>
    <t xml:space="preserve">DOLORES OSPINO                                                          </t>
  </si>
  <si>
    <t xml:space="preserve">CL 5 9 5                                                                                                                                                                                   </t>
  </si>
  <si>
    <t xml:space="preserve">TR182906                      </t>
  </si>
  <si>
    <t xml:space="preserve">DELFINA BOLIVAR                                                                 </t>
  </si>
  <si>
    <t>P11102020110061</t>
  </si>
  <si>
    <t xml:space="preserve">CARMEN ONEIDA ANGARITA MOLINA                                           </t>
  </si>
  <si>
    <t>P11802020110062</t>
  </si>
  <si>
    <t xml:space="preserve">YEIMI ESTHER VERGARA HERNANDEZ                                          </t>
  </si>
  <si>
    <t xml:space="preserve">=CRA 39 31 26                                               </t>
  </si>
  <si>
    <t>P95102020080006</t>
  </si>
  <si>
    <t xml:space="preserve">JORGE LUIS VILLA GONZALEZ                                               </t>
  </si>
  <si>
    <t>P95102020060008</t>
  </si>
  <si>
    <t xml:space="preserve">  ANTENA CELULAR TELEFONICA SA                                          </t>
  </si>
  <si>
    <t xml:space="preserve">BODEGA 1 CALCAREOS                                          </t>
  </si>
  <si>
    <t>P11502020030019</t>
  </si>
  <si>
    <t xml:space="preserve">GLORIA ESTHER GONZALEZ GAMBIN                                           </t>
  </si>
  <si>
    <t>P34102020100068</t>
  </si>
  <si>
    <t xml:space="preserve">YOLANDA VELASQUEZ GIRALDO                                               </t>
  </si>
  <si>
    <t xml:space="preserve">A7428873                      </t>
  </si>
  <si>
    <t xml:space="preserve">KELYS_ASTRID_BELTRAN_GOMEZ                                                      </t>
  </si>
  <si>
    <t>P34102020110048</t>
  </si>
  <si>
    <t xml:space="preserve">JUAN CARLOS PADILLA ROJANO                                              </t>
  </si>
  <si>
    <t xml:space="preserve">MP000146                      </t>
  </si>
  <si>
    <t xml:space="preserve">JULIETH_PAOLA_RODRIGUEZ_ARVILLA                                                 </t>
  </si>
  <si>
    <t>P33102020090007</t>
  </si>
  <si>
    <t xml:space="preserve">ALMIS ANTONIO RAMIREZ FERNANDEZ                                         </t>
  </si>
  <si>
    <t xml:space="preserve">CR 7 20 40               LOC     1                                                                                                                                                         </t>
  </si>
  <si>
    <t xml:space="preserve">A6076224                      </t>
  </si>
  <si>
    <t xml:space="preserve">CARMENZA_MARTINEZ_RAMIREZ                                                       </t>
  </si>
  <si>
    <t>P75412020110010</t>
  </si>
  <si>
    <t>Sector Atlántico Sur</t>
  </si>
  <si>
    <t xml:space="preserve">ADELMA MARGOTH VALVERDE ALTAMAR                                         </t>
  </si>
  <si>
    <t xml:space="preserve">NT000630                      </t>
  </si>
  <si>
    <t xml:space="preserve">LISETH_CAROLINA_MORALES_TEJADA                                                  </t>
  </si>
  <si>
    <t>P11802020090020</t>
  </si>
  <si>
    <t xml:space="preserve">LUIS FRANCISCO MELENDEZ RUSIL                                           </t>
  </si>
  <si>
    <t xml:space="preserve">3015912774-3005910776 </t>
  </si>
  <si>
    <t xml:space="preserve">=CRA 45 43 24                                               </t>
  </si>
  <si>
    <t xml:space="preserve">MP000028                      </t>
  </si>
  <si>
    <t xml:space="preserve">ILSE_PATRICIA_MOLINARES_ZAMBRANO                                                </t>
  </si>
  <si>
    <t>P11802020110037</t>
  </si>
  <si>
    <t xml:space="preserve">MAYER YULIETH MEJIA MARTINEZ                                            </t>
  </si>
  <si>
    <t xml:space="preserve">CL 59 34B 3                                                                                                                                                                                </t>
  </si>
  <si>
    <t>P11702020110043</t>
  </si>
  <si>
    <t xml:space="preserve">NERIDA VEGLIANTE LEUDIS Y HERRERA                                       </t>
  </si>
  <si>
    <t xml:space="preserve">CL17E2 6A 48                                                </t>
  </si>
  <si>
    <t>P11102020100155</t>
  </si>
  <si>
    <t xml:space="preserve">ROCIO FERNANDEZ LOZANO                                                  </t>
  </si>
  <si>
    <t xml:space="preserve">CRA 53 76 239=CLL 71 68 42                                  </t>
  </si>
  <si>
    <t xml:space="preserve">MP000058                      </t>
  </si>
  <si>
    <t xml:space="preserve">NATALIA_MARIA_PEREZ_MAHECHA                                                     </t>
  </si>
  <si>
    <t>P75412020100025</t>
  </si>
  <si>
    <t xml:space="preserve">OMAR DOMINGUEZ SALAS                                                    </t>
  </si>
  <si>
    <t xml:space="preserve">CL 9 8A 241                                                 </t>
  </si>
  <si>
    <t xml:space="preserve">ACSIA043                      </t>
  </si>
  <si>
    <t xml:space="preserve">BRENDA MONSALVE                                                                 </t>
  </si>
  <si>
    <t>P11802020100100</t>
  </si>
  <si>
    <t xml:space="preserve">JOAQUIN JOSE GUTIERREZ PAREJO                                           </t>
  </si>
  <si>
    <t xml:space="preserve">CR 41A 45 40          P  2 APTO    1                                                                                                                                                       </t>
  </si>
  <si>
    <t>P95102020110012</t>
  </si>
  <si>
    <t xml:space="preserve">JAIME FALS RETAMOZA                                                     </t>
  </si>
  <si>
    <t xml:space="preserve">A2589961                      </t>
  </si>
  <si>
    <t xml:space="preserve">KAREN_KANIZARES_MANOSALVA                                                       </t>
  </si>
  <si>
    <t>P11702020100083</t>
  </si>
  <si>
    <t xml:space="preserve">CECILIA PARDO DE ALEMAN                                                 </t>
  </si>
  <si>
    <t xml:space="preserve">=CLL 35A 7H 31                                              </t>
  </si>
  <si>
    <t>P11802020110078</t>
  </si>
  <si>
    <t xml:space="preserve">TAYRA PATRICIA DE LA ROSA BANDERA                                       </t>
  </si>
  <si>
    <t xml:space="preserve">PUERTO GAITA  CL 41 17C 185                                 </t>
  </si>
  <si>
    <t xml:space="preserve">RC000086                      </t>
  </si>
  <si>
    <t xml:space="preserve">VIVIANA_ISABEL_PORTO_MOLINA                                                     </t>
  </si>
  <si>
    <t>P11802019120021</t>
  </si>
  <si>
    <t xml:space="preserve">JOAQUIN ROA GOMEZ                                                       </t>
  </si>
  <si>
    <t xml:space="preserve">ACSIA040                      </t>
  </si>
  <si>
    <t xml:space="preserve">IRINA ROMERO                                                                    </t>
  </si>
  <si>
    <t>P95102020080013</t>
  </si>
  <si>
    <t xml:space="preserve">ELVIRA DE LA ROSA                                                       </t>
  </si>
  <si>
    <t xml:space="preserve">A2790619                      </t>
  </si>
  <si>
    <t xml:space="preserve">Martha_Oliva_Ortega                                                             </t>
  </si>
  <si>
    <t>P11702020110035</t>
  </si>
  <si>
    <t xml:space="preserve">JHON FREDY TABORDA HIGUERA                                              </t>
  </si>
  <si>
    <t xml:space="preserve">=CRA 16CS 42 54 MA 20 LO 1                                  </t>
  </si>
  <si>
    <t xml:space="preserve">MP000430                      </t>
  </si>
  <si>
    <t xml:space="preserve">MICHEL_ANDREA_ALONSO_TORRES                                                     </t>
  </si>
  <si>
    <t>P12102020110029</t>
  </si>
  <si>
    <t xml:space="preserve">KELIS PAOLA SAUMETH CANTILLO                                            </t>
  </si>
  <si>
    <t xml:space="preserve">CARRT AL VAIVEN KM1 780 STA VERONICA RUR                    </t>
  </si>
  <si>
    <t>P77522020090001</t>
  </si>
  <si>
    <t xml:space="preserve">JESUALDO OJEDA HOTEL VILLA ESPERANZ                                     </t>
  </si>
  <si>
    <t xml:space="preserve">HOTEL VILLA ESPERANZA                                       </t>
  </si>
  <si>
    <t>P95102020020004</t>
  </si>
  <si>
    <t xml:space="preserve">LEYDI LAURA ORTEGA MOLINA                                               </t>
  </si>
  <si>
    <t xml:space="preserve">CALLE 102 NO 6H 14 SAN PEDRO ALEJANDRINO                    </t>
  </si>
  <si>
    <t>P95102020070023</t>
  </si>
  <si>
    <t xml:space="preserve">MARIA LOPEZ AMARIS                                                      </t>
  </si>
  <si>
    <t>P11102020110062</t>
  </si>
  <si>
    <t xml:space="preserve">JAIRO ARMANDO MENDEZ GOMEZ                                              </t>
  </si>
  <si>
    <t xml:space="preserve">=CLL 68 21B 25                                              </t>
  </si>
  <si>
    <t>P12102020100032</t>
  </si>
  <si>
    <t xml:space="preserve">CLARIBEL ARTETA JIMENEZ                                                 </t>
  </si>
  <si>
    <t xml:space="preserve">CT 06525 MT 07667                                           </t>
  </si>
  <si>
    <t>P11102020080010</t>
  </si>
  <si>
    <t xml:space="preserve">WILLIAMS VALLEJO TORO                                                   </t>
  </si>
  <si>
    <t xml:space="preserve">CR 26D 65 13                                                                                                                                                                               </t>
  </si>
  <si>
    <t xml:space="preserve">=CRA 26D 65 13                                              </t>
  </si>
  <si>
    <t>P11702020110020</t>
  </si>
  <si>
    <t xml:space="preserve">RICARDO GOMEZ ACOSTA                                                    </t>
  </si>
  <si>
    <t>P95102020090021</t>
  </si>
  <si>
    <t xml:space="preserve">VICTOR ESTEBAN APONTE MORALES                                           </t>
  </si>
  <si>
    <t>P95102020090013</t>
  </si>
  <si>
    <t xml:space="preserve">DELWYS DORIA GONZALEZ                                                   </t>
  </si>
  <si>
    <t>P11802020110070</t>
  </si>
  <si>
    <t xml:space="preserve">ROSA EDILMA MEJIA DE LOPEZ                                              </t>
  </si>
  <si>
    <t xml:space="preserve">CR 42A 43 137          P 1  APTO 1                                                                                                                                                         </t>
  </si>
  <si>
    <t xml:space="preserve">=CRA 42A 43 137 MA 9 LO 42                                  </t>
  </si>
  <si>
    <t xml:space="preserve">MP000462                      </t>
  </si>
  <si>
    <t xml:space="preserve">MARIA_JOSE_DIAZ_CALDERIN                                                        </t>
  </si>
  <si>
    <t>P33102020110002</t>
  </si>
  <si>
    <t xml:space="preserve">VICTOR ANATOLIO BALDOVINO LEGUIA                                        </t>
  </si>
  <si>
    <t xml:space="preserve">CR 24 14C 33                                                                                                                                                                               </t>
  </si>
  <si>
    <t>P95102020110024</t>
  </si>
  <si>
    <t xml:space="preserve">ARISTIDES DAVID CERVANTES BARRIOS                                       </t>
  </si>
  <si>
    <t xml:space="preserve"> 3126323481 - 3008102 </t>
  </si>
  <si>
    <t xml:space="preserve">CRA 13 85A 61                                               </t>
  </si>
  <si>
    <t>P75412020080005</t>
  </si>
  <si>
    <t xml:space="preserve">MARIA  FRANCISCA ARTETA IBAÑEZ                                          </t>
  </si>
  <si>
    <t>P34102020110077</t>
  </si>
  <si>
    <t xml:space="preserve">ORLANDO LUIS CAMARGO MARTINEZ                                           </t>
  </si>
  <si>
    <t xml:space="preserve">4362163-3135704907    </t>
  </si>
  <si>
    <t xml:space="preserve">MZ 16 C 2 LIBANO 2000                                       </t>
  </si>
  <si>
    <t>P33102020090032</t>
  </si>
  <si>
    <t xml:space="preserve">VITAL SALUD GUAJIRA I P S                                               </t>
  </si>
  <si>
    <t>P75512020100004</t>
  </si>
  <si>
    <t xml:space="preserve">GRACIELA SALCEDO SANABRIA                                               </t>
  </si>
  <si>
    <t xml:space="preserve">CR 8H CL 128 48                                                                                                                                                                            </t>
  </si>
  <si>
    <t xml:space="preserve">URB CIUDAD CARIBE MZ 19                                     </t>
  </si>
  <si>
    <t>P11702020110026</t>
  </si>
  <si>
    <t xml:space="preserve">NUBIA URIBE MONTOYA                                                     </t>
  </si>
  <si>
    <t xml:space="preserve">CR 22 50 -16                                                </t>
  </si>
  <si>
    <t>P93302020100014</t>
  </si>
  <si>
    <t xml:space="preserve">CLAUDIA PATRICIA RIVERA RODRIGUEZ                                       </t>
  </si>
  <si>
    <t>P11702020110076</t>
  </si>
  <si>
    <t xml:space="preserve">JORGE LUIS GONZALEZ AHUMADA                                             </t>
  </si>
  <si>
    <t xml:space="preserve">=CRA 11S 46E 25                                             </t>
  </si>
  <si>
    <t>P11102020110070</t>
  </si>
  <si>
    <t xml:space="preserve">CELVIA ESTHER CARRILLO ORTEGA                                           </t>
  </si>
  <si>
    <t xml:space="preserve">CR 72 82 36                                                                                                                                                                                </t>
  </si>
  <si>
    <t>P75532020100001</t>
  </si>
  <si>
    <t xml:space="preserve">LEONARDO MANUEL GALINDO ESTRADA                                         </t>
  </si>
  <si>
    <t>P11802020050017</t>
  </si>
  <si>
    <t xml:space="preserve">NEFRI DEL CARMEN BALDELAMAR COGOLLO                                     </t>
  </si>
  <si>
    <t xml:space="preserve">CRA 41A 45 32                                               </t>
  </si>
  <si>
    <t>P11102020110091</t>
  </si>
  <si>
    <t>P11702020020009</t>
  </si>
  <si>
    <t xml:space="preserve">ANA DE TRIANA                                                           </t>
  </si>
  <si>
    <t>P11802020110013</t>
  </si>
  <si>
    <t xml:space="preserve">ESMERALDA MUÑOZ ORTEGA                                                  </t>
  </si>
  <si>
    <t xml:space="preserve">CL 65D N 12 35                                              </t>
  </si>
  <si>
    <t>P11702020110072</t>
  </si>
  <si>
    <t xml:space="preserve">HERIBERTO JUNIOR PALOMO VASQUEZ                                         </t>
  </si>
  <si>
    <t xml:space="preserve">CL 35 17 130                                                                                                                                                                               </t>
  </si>
  <si>
    <t>P11802020030011</t>
  </si>
  <si>
    <t xml:space="preserve">ANGEL MIGUEL DURAN QUIÑONEZ                                             </t>
  </si>
  <si>
    <t xml:space="preserve">CLL 44D 25 81                                               </t>
  </si>
  <si>
    <t>P11702020100098</t>
  </si>
  <si>
    <t xml:space="preserve">LUZ MERY SALCEDO CASIANI                                                </t>
  </si>
  <si>
    <t xml:space="preserve">=CRA 14 64B 54                                              </t>
  </si>
  <si>
    <t>P11102019090024</t>
  </si>
  <si>
    <t xml:space="preserve">  BODEGAS NAVIDES                                                       </t>
  </si>
  <si>
    <t>P95202020100001</t>
  </si>
  <si>
    <t xml:space="preserve">WILMIS SANDOVAL ABDO                                                    </t>
  </si>
  <si>
    <t>P93302020090010</t>
  </si>
  <si>
    <t xml:space="preserve">JULIO REMBERTO CASTILLO                                                 </t>
  </si>
  <si>
    <t xml:space="preserve">TR183331                      </t>
  </si>
  <si>
    <t xml:space="preserve">MICHAEL_STEVE_LOPEZ_SALCEDO                                                     </t>
  </si>
  <si>
    <t>P11102020110065</t>
  </si>
  <si>
    <t xml:space="preserve">JOSE I MERCADO C                                                        </t>
  </si>
  <si>
    <t>P34102020110060</t>
  </si>
  <si>
    <t xml:space="preserve">ZAMMY ISABEL BLANCO ROVIRA                                              </t>
  </si>
  <si>
    <t xml:space="preserve">MZ.21 CASA 13 LUZ DEL MUNDO                                 </t>
  </si>
  <si>
    <t>P11802020060004</t>
  </si>
  <si>
    <t xml:space="preserve">IRLENA DE BERNAL                                                        </t>
  </si>
  <si>
    <t xml:space="preserve">CR 33 26 69                                                                                                                                                                                </t>
  </si>
  <si>
    <t>P11102020110072</t>
  </si>
  <si>
    <t xml:space="preserve">DE COLOMBIA S.A.S COINCO                                                </t>
  </si>
  <si>
    <t xml:space="preserve">MP000298                      </t>
  </si>
  <si>
    <t xml:space="preserve">TERESA_ELVIRA_CANTILLO_MENDOZA                                                  </t>
  </si>
  <si>
    <t>P11102019110052</t>
  </si>
  <si>
    <t xml:space="preserve">ARACELLY PEREZ DE GARIZABALO                                            </t>
  </si>
  <si>
    <t>P33402020100010</t>
  </si>
  <si>
    <t xml:space="preserve">JOSE DE DIOS CLARO LOPEZ                                                </t>
  </si>
  <si>
    <t>P11102020030078</t>
  </si>
  <si>
    <t xml:space="preserve">ISABEL HERNANDEZ POLO                                                   </t>
  </si>
  <si>
    <t xml:space="preserve">3164940741-3404859    </t>
  </si>
  <si>
    <t>P75412020110018</t>
  </si>
  <si>
    <t xml:space="preserve">CESAR TRUYOL                                                            </t>
  </si>
  <si>
    <t>P11102020110095</t>
  </si>
  <si>
    <t xml:space="preserve">CARLOS VICENTE VARGAS GALLARDO                                          </t>
  </si>
  <si>
    <t>P95202020090005</t>
  </si>
  <si>
    <t xml:space="preserve">CARMEN  RAFAELA CAMPO ROJANO                                            </t>
  </si>
  <si>
    <t xml:space="preserve">=CRA 30C 26 19                                              </t>
  </si>
  <si>
    <t>P11102020030090</t>
  </si>
  <si>
    <t xml:space="preserve">MARIA VIRGELINA ZAPATA SIMANCA                                          </t>
  </si>
  <si>
    <t xml:space="preserve">CRA 53 76 239=CRA 50 60 05                                  </t>
  </si>
  <si>
    <t>P75512020110001</t>
  </si>
  <si>
    <t xml:space="preserve">LUCIA DEL CARMEN ROMERO PUELLO                                          </t>
  </si>
  <si>
    <t xml:space="preserve">=CLL 45C2 6S 86                                             </t>
  </si>
  <si>
    <t>P11102020110099</t>
  </si>
  <si>
    <t xml:space="preserve">JOSE ROSALIA PONCE CARDENAS                                             </t>
  </si>
  <si>
    <t xml:space="preserve">CL 52 36 36          P 1  APTO 01                                                                                                                                                          </t>
  </si>
  <si>
    <t>P11802020110025</t>
  </si>
  <si>
    <t xml:space="preserve">VICTOR MANUEL MALO GUERRERO                                             </t>
  </si>
  <si>
    <t>P11102020100143</t>
  </si>
  <si>
    <t xml:space="preserve">JUAN DE DIOS BALLESTEROS MONSALVE                                       </t>
  </si>
  <si>
    <t>P11702020100077</t>
  </si>
  <si>
    <t xml:space="preserve">CECILIA RUEDA GORZO                                                     </t>
  </si>
  <si>
    <t xml:space="preserve">CR 14 56C 57               LOC     1                                                                                                                                                       </t>
  </si>
  <si>
    <t xml:space="preserve">=CRA 14 56C 57                                              </t>
  </si>
  <si>
    <t>P11102020110063</t>
  </si>
  <si>
    <t xml:space="preserve">ANA DE PEREZ                                                            </t>
  </si>
  <si>
    <t xml:space="preserve">CR 26C7 74C 56               LOC     1                                                                                                                                                     </t>
  </si>
  <si>
    <t>P11802020110043</t>
  </si>
  <si>
    <t xml:space="preserve">LUCY PATERNOSTRO DE AVILA                                               </t>
  </si>
  <si>
    <t xml:space="preserve">URB. LOS ROBLES VI ETAPA                                    </t>
  </si>
  <si>
    <t>P11102020090003</t>
  </si>
  <si>
    <t xml:space="preserve">JOSE LUIS MORALES GERSTL                                                </t>
  </si>
  <si>
    <t xml:space="preserve">CL 93 47 131               LOC     2                                                                                                                                                       </t>
  </si>
  <si>
    <t>P95102020110025</t>
  </si>
  <si>
    <t xml:space="preserve">OSMAIRA SANTOS                                                          </t>
  </si>
  <si>
    <t>P34602020090026</t>
  </si>
  <si>
    <t xml:space="preserve">HUMBERTO MIGUEL RANGEL ARISMENDI                                        </t>
  </si>
  <si>
    <t xml:space="preserve">SABANA DE MARANON                                           </t>
  </si>
  <si>
    <t xml:space="preserve">TR194440                      </t>
  </si>
  <si>
    <t xml:space="preserve">DEYANIRA_ARCIA_ALFARO                                                           </t>
  </si>
  <si>
    <t>P95102020100001</t>
  </si>
  <si>
    <t xml:space="preserve">EVA DEL CARMEN UCROS CORTINA                                            </t>
  </si>
  <si>
    <t xml:space="preserve">=CRA 20 62 28                                               </t>
  </si>
  <si>
    <t xml:space="preserve">TR183318                      </t>
  </si>
  <si>
    <t xml:space="preserve">Mairene_Meza_Lechuga                                                            </t>
  </si>
  <si>
    <t>P11102020100144</t>
  </si>
  <si>
    <t xml:space="preserve">JAHN CARLY GUTIERREZ CARDENAS                                           </t>
  </si>
  <si>
    <t>P11102020100151</t>
  </si>
  <si>
    <t xml:space="preserve">AUGUSTO NORIEGA RODRIGUEZ                                               </t>
  </si>
  <si>
    <t xml:space="preserve">CRA 53 76 239=CLL 37 41 114                                 </t>
  </si>
  <si>
    <t>P11502020110022</t>
  </si>
  <si>
    <t xml:space="preserve">AXEL TOLDSTANO ADONAI                                                   </t>
  </si>
  <si>
    <t>P11702020100115</t>
  </si>
  <si>
    <t xml:space="preserve">MARIA MARGARITA MUNOZ MUNIVE                                            </t>
  </si>
  <si>
    <t>P11702020100110</t>
  </si>
  <si>
    <t xml:space="preserve">RENE MIGUEL PERTUZ CAMPO                                                </t>
  </si>
  <si>
    <t xml:space="preserve">CR 10B 45C2 67          P 1  APTO 01                                                                                                                                                       </t>
  </si>
  <si>
    <t xml:space="preserve">=CRA 10B 45C2 67                                            </t>
  </si>
  <si>
    <t>P75412020110017</t>
  </si>
  <si>
    <t xml:space="preserve">TATIANA DEL C PADILLA BADILLO                                           </t>
  </si>
  <si>
    <t>P11702020110029</t>
  </si>
  <si>
    <t xml:space="preserve">MARIBEL FONTALVO DE LEON                                                </t>
  </si>
  <si>
    <t xml:space="preserve">=CLL 45F 18 82                                              </t>
  </si>
  <si>
    <t xml:space="preserve">NT000856                      </t>
  </si>
  <si>
    <t xml:space="preserve">KARLA_MELISSA_BARRIOS_RADA                                                      </t>
  </si>
  <si>
    <t>P95202020080011</t>
  </si>
  <si>
    <t xml:space="preserve">SAIRA  MONICA BALLESTEROS TORO                                          </t>
  </si>
  <si>
    <t>P11102019120029</t>
  </si>
  <si>
    <t xml:space="preserve">FABIAN ORTEGA CONTRERAS                                                 </t>
  </si>
  <si>
    <t xml:space="preserve">CR 38 85 93          P  1                                                                                                                                                                  </t>
  </si>
  <si>
    <t xml:space="preserve">=CRA 38 85 93                                               </t>
  </si>
  <si>
    <t xml:space="preserve">MP000152                      </t>
  </si>
  <si>
    <t xml:space="preserve">MALKA_IRINA_ROCHA_MEJIA                                                         </t>
  </si>
  <si>
    <t>P11802020110061</t>
  </si>
  <si>
    <t xml:space="preserve">JAVIER ENRIQUE MIRANDA DIAZ                                             </t>
  </si>
  <si>
    <t xml:space="preserve">A2667628                      </t>
  </si>
  <si>
    <t xml:space="preserve">GIOVANNA_CORONELL_DAZA                                                          </t>
  </si>
  <si>
    <t>P11102020100129</t>
  </si>
  <si>
    <t xml:space="preserve">NURY ISABEL ESCORCIA PALMERA                                            </t>
  </si>
  <si>
    <t xml:space="preserve">=CLL 47B 25 52                                              </t>
  </si>
  <si>
    <t>P11702020110038</t>
  </si>
  <si>
    <t xml:space="preserve">ALFREDO GARCIA VEGA                                                     </t>
  </si>
  <si>
    <t>P95102020100038</t>
  </si>
  <si>
    <t xml:space="preserve">VANESSA CAROLINA ALZATE GARCIA                                          </t>
  </si>
  <si>
    <t xml:space="preserve">=CLL 59C 23 09                                              </t>
  </si>
  <si>
    <t>P11802020040031</t>
  </si>
  <si>
    <t xml:space="preserve">EDUIN DIAZ MEDINA                                                       </t>
  </si>
  <si>
    <t xml:space="preserve">CL 68F # 20 - 30   APTO 1                                   </t>
  </si>
  <si>
    <t>P11102020110035</t>
  </si>
  <si>
    <t xml:space="preserve">FLOR ALBA BARRERA CALDERON                                              </t>
  </si>
  <si>
    <t xml:space="preserve">=CLL 64 31 88                                               </t>
  </si>
  <si>
    <t>P11102020110039</t>
  </si>
  <si>
    <t xml:space="preserve">ISMELDA MARIA BRUGES ARIZA                                              </t>
  </si>
  <si>
    <t xml:space="preserve">CR 39 69D 54                                                                                                                                                                               </t>
  </si>
  <si>
    <t xml:space="preserve">=CLL 72B 24C 34                                             </t>
  </si>
  <si>
    <t>P95202020110018</t>
  </si>
  <si>
    <t xml:space="preserve">ADRIANA TORRES RODRIGUEZ                                                </t>
  </si>
  <si>
    <t xml:space="preserve">=CLL 4B1 2S 55                                              </t>
  </si>
  <si>
    <t>P77512020100015</t>
  </si>
  <si>
    <t xml:space="preserve">ABOGADOS CONSULTORES SAS DIAZ GRANADOS Y                                </t>
  </si>
  <si>
    <t xml:space="preserve">URB UKUA                                                    </t>
  </si>
  <si>
    <t>P93532020110005</t>
  </si>
  <si>
    <t xml:space="preserve">O.C. Plato          </t>
  </si>
  <si>
    <t xml:space="preserve">MANUEL ANTONIO JIMENEZ JIMENEZ                                          </t>
  </si>
  <si>
    <t xml:space="preserve">CR 15 CL 6 33                                                                                                                                                                              </t>
  </si>
  <si>
    <t xml:space="preserve">TR045268                      </t>
  </si>
  <si>
    <t xml:space="preserve">WILLIAM_MUNOZ_OLGUIN                                                            </t>
  </si>
  <si>
    <t>P11102020100139</t>
  </si>
  <si>
    <t xml:space="preserve">ROSALBA MARIA CALLE ROJAS                                               </t>
  </si>
  <si>
    <t xml:space="preserve">=CRA 23 64 46                                               </t>
  </si>
  <si>
    <t>P95202020100022</t>
  </si>
  <si>
    <t xml:space="preserve">JOSE BENITO FLORIAN PACHECO                                             </t>
  </si>
  <si>
    <t xml:space="preserve">CR 1C2 CL 17 23                                             </t>
  </si>
  <si>
    <t>P77522020110005</t>
  </si>
  <si>
    <t xml:space="preserve">HILDA AUXILIADORA ORTIZ VALDEBLANQUEZ                                   </t>
  </si>
  <si>
    <t>P11102020030003</t>
  </si>
  <si>
    <t xml:space="preserve">ISABEL CRISTINA CARO DE MENDOZA                                         </t>
  </si>
  <si>
    <t xml:space="preserve">=CLL 71 22C 03                                              </t>
  </si>
  <si>
    <t xml:space="preserve">MP000059                      </t>
  </si>
  <si>
    <t>P11502020100022</t>
  </si>
  <si>
    <t xml:space="preserve">AMADO DE LA ROSA CARPINTERO                                             </t>
  </si>
  <si>
    <t>P11102020110085</t>
  </si>
  <si>
    <t xml:space="preserve">NELSON GARZON POSSO                                                     </t>
  </si>
  <si>
    <t xml:space="preserve">=CRA 30 73 34                                               </t>
  </si>
  <si>
    <t>P11102020110020</t>
  </si>
  <si>
    <t xml:space="preserve">LUIS ALFREDO IZQUIERDO                                                  </t>
  </si>
  <si>
    <t xml:space="preserve">CL 63 36 -53                                                                                                                                                                               </t>
  </si>
  <si>
    <t xml:space="preserve">CL 63 36 53                                                 </t>
  </si>
  <si>
    <t>P11702019100047</t>
  </si>
  <si>
    <t xml:space="preserve">LILIANA FELICIA VILLALBA DURANGO                                        </t>
  </si>
  <si>
    <t xml:space="preserve"> CR 3 A SUR NR 47 56                                        </t>
  </si>
  <si>
    <t>P11702020110081</t>
  </si>
  <si>
    <t xml:space="preserve">ANA MARIA CANTILLO VALDEZ                                               </t>
  </si>
  <si>
    <t xml:space="preserve">=CRA 6B 24 36                                               </t>
  </si>
  <si>
    <t>P95102019090021</t>
  </si>
  <si>
    <t xml:space="preserve">JUSTO GERMAN OROZCO GOMEZ                                               </t>
  </si>
  <si>
    <t xml:space="preserve">=CLL 58C 23A 21                                             </t>
  </si>
  <si>
    <t>P34102020110001</t>
  </si>
  <si>
    <t xml:space="preserve">JANY GONZALEZ RINCON                                                    </t>
  </si>
  <si>
    <t>P11802020040034</t>
  </si>
  <si>
    <t xml:space="preserve">DIOSELINA ISABEL GONZALEZ HERNANDEZ                                     </t>
  </si>
  <si>
    <t>P95102020100033</t>
  </si>
  <si>
    <t xml:space="preserve">EMILSE ESCORCIA                                                         </t>
  </si>
  <si>
    <t xml:space="preserve">CRA 25 Y 26                                                 </t>
  </si>
  <si>
    <t>P11802019110121</t>
  </si>
  <si>
    <t xml:space="preserve">LUCILA ROA BAYONA                                                       </t>
  </si>
  <si>
    <t xml:space="preserve">URB NORMANDIA (MZ 5 LOTE 16 )                               </t>
  </si>
  <si>
    <t>P34102020100076</t>
  </si>
  <si>
    <t xml:space="preserve">RICARDO SOMERSON                                                        </t>
  </si>
  <si>
    <t xml:space="preserve">FRENTE A LA MZ A4 CASA #21                                  </t>
  </si>
  <si>
    <t>P11702020110030</t>
  </si>
  <si>
    <t xml:space="preserve">GERARDO ROSAS BLANCO                                                    </t>
  </si>
  <si>
    <t>P95102020080026</t>
  </si>
  <si>
    <t xml:space="preserve">ROSANA PEREZ LEYVA                                                      </t>
  </si>
  <si>
    <t xml:space="preserve">CR 18B 60 4                                                                                                                                                                                </t>
  </si>
  <si>
    <t>P11102020020008</t>
  </si>
  <si>
    <t xml:space="preserve">MARITZA DEL CARMEN DAVILA VANEGAS                                       </t>
  </si>
  <si>
    <t xml:space="preserve">MP000026                      </t>
  </si>
  <si>
    <t xml:space="preserve">LUIS_DAVID_REYES_MEDINA                                                         </t>
  </si>
  <si>
    <t>P34102020110046</t>
  </si>
  <si>
    <t xml:space="preserve">JAIME JESUS CAVADIA BENAVIDES                                           </t>
  </si>
  <si>
    <t xml:space="preserve">CL 5 16B 15                                                                                                                                                                                </t>
  </si>
  <si>
    <t xml:space="preserve">CL 5 16B 15                                                 </t>
  </si>
  <si>
    <t>P11102020110053</t>
  </si>
  <si>
    <t xml:space="preserve">MARIA ESTHER MUALIN DE MICHELL                                          </t>
  </si>
  <si>
    <t xml:space="preserve">CRA 44 44 85 AC                                             </t>
  </si>
  <si>
    <t>P34102020110089</t>
  </si>
  <si>
    <t xml:space="preserve">JUAN JOSE CANDELARIO SAMPER                                             </t>
  </si>
  <si>
    <t xml:space="preserve">CR 42 45 84                                                                                                                                                                                </t>
  </si>
  <si>
    <t xml:space="preserve">MZ 13 CASA 33                                               </t>
  </si>
  <si>
    <t>P95202020090011</t>
  </si>
  <si>
    <t xml:space="preserve">XIOMY JUDITH CABALLERO SALCEDO                                          </t>
  </si>
  <si>
    <t>P11102020110117</t>
  </si>
  <si>
    <t xml:space="preserve">MAGOLA CAICEDO CASALLA                                                  </t>
  </si>
  <si>
    <t xml:space="preserve">=CRA 24C 70C 158                                            </t>
  </si>
  <si>
    <t>P11702020080033</t>
  </si>
  <si>
    <t xml:space="preserve">ADELSIS GOMEZ GARCIA                                                    </t>
  </si>
  <si>
    <t>P95102020070007</t>
  </si>
  <si>
    <t xml:space="preserve">MANUEL ANTONIO SALAZAR RADA                                             </t>
  </si>
  <si>
    <t>P11702020100090</t>
  </si>
  <si>
    <t xml:space="preserve">YECID GUILLERMO BARRIOS CANTILLO                                        </t>
  </si>
  <si>
    <t xml:space="preserve">=CRA 8 40 06                                                </t>
  </si>
  <si>
    <t>P93422020100017</t>
  </si>
  <si>
    <t xml:space="preserve">ABELINA ISABEL SANTOYA BARRIOS                                          </t>
  </si>
  <si>
    <t xml:space="preserve">CL 149 7 38 CRISTO REY                                      </t>
  </si>
  <si>
    <t>P12102020110054</t>
  </si>
  <si>
    <t xml:space="preserve">DENIS ESTHER SANTANA RADA                                               </t>
  </si>
  <si>
    <t xml:space="preserve">MZ 1 LOTE 1                                                 </t>
  </si>
  <si>
    <t>P11102020040007</t>
  </si>
  <si>
    <t>P93322020070009</t>
  </si>
  <si>
    <t xml:space="preserve">NEIRYS PATRICIA FRAGOZO PEREZ                                           </t>
  </si>
  <si>
    <t>P11802020100046</t>
  </si>
  <si>
    <t xml:space="preserve">LUIS SANTANA TOLOZA                                                     </t>
  </si>
  <si>
    <t xml:space="preserve">CR 13 59 55 CASA                                                                                                                                                                           </t>
  </si>
  <si>
    <t xml:space="preserve">CR 13 59 55                                                 </t>
  </si>
  <si>
    <t>P11802020110075</t>
  </si>
  <si>
    <t xml:space="preserve">MARIA CECILIA CUBILLOS FERNANDEZ                                        </t>
  </si>
  <si>
    <t xml:space="preserve">CR 29 25 84                                                                                                                                                                                </t>
  </si>
  <si>
    <t>P11102019100107</t>
  </si>
  <si>
    <t xml:space="preserve">CLAUDIA PATRICIA FRANCO GUZMAN                                          </t>
  </si>
  <si>
    <t xml:space="preserve">CLL 69 38 65                                                </t>
  </si>
  <si>
    <t>P11702020030077</t>
  </si>
  <si>
    <t xml:space="preserve">LEIDY PATRICIA VASQUEZ PARODI                                           </t>
  </si>
  <si>
    <t xml:space="preserve">CR 2 34D 30                                                                                                                                                                                </t>
  </si>
  <si>
    <t xml:space="preserve">=CRA 2 34D 30                                               </t>
  </si>
  <si>
    <t>P95102020060017</t>
  </si>
  <si>
    <t>P95102020030017</t>
  </si>
  <si>
    <t xml:space="preserve">ANAYIVE MARIA SANTIAGO DE CALDERON                                      </t>
  </si>
  <si>
    <t xml:space="preserve">=CRA 6 47A-25                                               </t>
  </si>
  <si>
    <t>P11102019110140</t>
  </si>
  <si>
    <t xml:space="preserve">  ALUTECH INTERNATIONAL SYSTEM                                          </t>
  </si>
  <si>
    <t xml:space="preserve">3007123621 3218523405 </t>
  </si>
  <si>
    <t xml:space="preserve">CR 46 70 43 BLOQ 1   P 1  LOC  02                                                                                                                                                          </t>
  </si>
  <si>
    <t>P75412020100022</t>
  </si>
  <si>
    <t xml:space="preserve">JOSUE DE JESUS PEREZ GARCIA                                             </t>
  </si>
  <si>
    <t xml:space="preserve">CR 6A 14 30                                                                                                                                                                                </t>
  </si>
  <si>
    <t>P95102020030013</t>
  </si>
  <si>
    <t xml:space="preserve">ORLANDO VILLARREAL VESGA                                                </t>
  </si>
  <si>
    <t>P11702020040009</t>
  </si>
  <si>
    <t xml:space="preserve">JOSE REYNETH QUIROGA LOZANO                                             </t>
  </si>
  <si>
    <t xml:space="preserve">=CLL 38 20 86                                               </t>
  </si>
  <si>
    <t>P11102019080035</t>
  </si>
  <si>
    <t xml:space="preserve">YUDY ESTHER MUNERA MUÑEZ                                                </t>
  </si>
  <si>
    <t xml:space="preserve">=CRA 56 48 40                                               </t>
  </si>
  <si>
    <t>P75412020110023</t>
  </si>
  <si>
    <t xml:space="preserve">NELSON A. GUARIN CIRO                                                   </t>
  </si>
  <si>
    <t xml:space="preserve">=CLL 13 3 03                                                </t>
  </si>
  <si>
    <t>P11502020100021</t>
  </si>
  <si>
    <t xml:space="preserve">ULDA RUBY AMAYA NUÑEZ                                                   </t>
  </si>
  <si>
    <t xml:space="preserve">AMAYA NUÑEZ ULDA RUBY                                       </t>
  </si>
  <si>
    <t>P11702020110087</t>
  </si>
  <si>
    <t xml:space="preserve">ASESORES DE SEGUROS LTDA OSORIO JARAMILLO                               </t>
  </si>
  <si>
    <t xml:space="preserve">CR 15C 31 210                                                                                                                                                                              </t>
  </si>
  <si>
    <t xml:space="preserve">=CRA 15C 31 210                                             </t>
  </si>
  <si>
    <t>P34602020090008</t>
  </si>
  <si>
    <t xml:space="preserve">JAIRO ALFONSO CENDALES CANTILLO                                         </t>
  </si>
  <si>
    <t>P11102020110120</t>
  </si>
  <si>
    <t xml:space="preserve">WILFRIDO BILBAO A                                                       </t>
  </si>
  <si>
    <t xml:space="preserve">CR 26C5 79 43          P 1  APTO 01                                                                                                                                                        </t>
  </si>
  <si>
    <t>P11802020110005</t>
  </si>
  <si>
    <t xml:space="preserve">JORGE ENRIQUE ANILLO FONTALVO                                           </t>
  </si>
  <si>
    <t xml:space="preserve">=CRA 36 38 86                                               </t>
  </si>
  <si>
    <t>P75512020090002</t>
  </si>
  <si>
    <t xml:space="preserve">ALBERTO LUIS ROLONG PACHECO                                             </t>
  </si>
  <si>
    <t xml:space="preserve">=CRA 5C 92 21                                               </t>
  </si>
  <si>
    <t>P11102020110071</t>
  </si>
  <si>
    <t xml:space="preserve">MIGUEL ENRIQUE ARIZA LARA                                               </t>
  </si>
  <si>
    <t xml:space="preserve">CRA 42D 80A 36 APTO 203                                     </t>
  </si>
  <si>
    <t>P11102020110097</t>
  </si>
  <si>
    <t xml:space="preserve">VIRGINIA BLANCO SERRANO                                                 </t>
  </si>
  <si>
    <t xml:space="preserve">ADELITA DE CHAR ET 1                                        </t>
  </si>
  <si>
    <t>P11102019070135</t>
  </si>
  <si>
    <t xml:space="preserve">DHL EXPRESS COLOMBIA EDIFCIO GREEN TOWER                                </t>
  </si>
  <si>
    <t>P11702020020070</t>
  </si>
  <si>
    <t xml:space="preserve">MARIA CLEMENCIA VIVIESCAS CALDERON                                      </t>
  </si>
  <si>
    <t xml:space="preserve">CR 16 36B 26                                                                                                                                                                               </t>
  </si>
  <si>
    <t xml:space="preserve">CRA 16 36B 26                                               </t>
  </si>
  <si>
    <t>P95102020090012</t>
  </si>
  <si>
    <t xml:space="preserve">LUZ ENA RODELO NAVARRO                                                  </t>
  </si>
  <si>
    <t xml:space="preserve">=CLL 74 24B 28                                              </t>
  </si>
  <si>
    <t>P95102020020033</t>
  </si>
  <si>
    <t xml:space="preserve">LUZ ELENA REYES VELEZ                                                   </t>
  </si>
  <si>
    <t xml:space="preserve">CL 66A 18 51          P  2 APTO    2                                                                                                                                                       </t>
  </si>
  <si>
    <t>P11702020110039</t>
  </si>
  <si>
    <t xml:space="preserve">GLORIA INES NAVARRO MONTOYA                                             </t>
  </si>
  <si>
    <t xml:space="preserve">CR 7B1 33 58                                                </t>
  </si>
  <si>
    <t>P75412020110009</t>
  </si>
  <si>
    <t xml:space="preserve">CAROLINE GUERRERO MENDRALES                                             </t>
  </si>
  <si>
    <t xml:space="preserve">CARRT A POLONUEVO KM4 220 SGRANDE RURAL                     </t>
  </si>
  <si>
    <t>P95102020070020</t>
  </si>
  <si>
    <t xml:space="preserve">SANDRA OLANO DOMINGUEZ                                                  </t>
  </si>
  <si>
    <t xml:space="preserve">BAR0270                                                     </t>
  </si>
  <si>
    <t>P12102020110050</t>
  </si>
  <si>
    <t xml:space="preserve">IVAN JOSE SOLANO ARCON                                                  </t>
  </si>
  <si>
    <t>P11802020110001</t>
  </si>
  <si>
    <t xml:space="preserve">JOSE MANUEL DE AVILA CUELLO                                             </t>
  </si>
  <si>
    <t xml:space="preserve">URB  NORMANDIA  (MZ 5 LOTE5)                                </t>
  </si>
  <si>
    <t>P11802020030090</t>
  </si>
  <si>
    <t xml:space="preserve">SIXTA LUZ HERNANDEZ AVILEZ                                              </t>
  </si>
  <si>
    <t xml:space="preserve">CLL  55 15E 10 INTERNO                                      </t>
  </si>
  <si>
    <t>P93322020100037</t>
  </si>
  <si>
    <t xml:space="preserve">JHON BAQUERO MONTENEGRO                                                 </t>
  </si>
  <si>
    <t xml:space="preserve">CL 10                                                       </t>
  </si>
  <si>
    <t>P77522020080001</t>
  </si>
  <si>
    <t xml:space="preserve">BORIS RAMOS EPIEYU                                                      </t>
  </si>
  <si>
    <t xml:space="preserve">CL 26 14B 32                                                                                                                                                                               </t>
  </si>
  <si>
    <t>P11102020050014</t>
  </si>
  <si>
    <t xml:space="preserve">NOHORA EDITH TORRADO SANJUAN                                            </t>
  </si>
  <si>
    <t xml:space="preserve">CR 71 80 25                                                                                                                                                                                </t>
  </si>
  <si>
    <t>P12102020100031</t>
  </si>
  <si>
    <t xml:space="preserve">BANCOLOMBIA                                                             </t>
  </si>
  <si>
    <t xml:space="preserve">CL 21 19 4               LOC     5                                                                                                                                                         </t>
  </si>
  <si>
    <t>P11802020110017</t>
  </si>
  <si>
    <t xml:space="preserve">ANA SOFIA HERRERA G                                                     </t>
  </si>
  <si>
    <t>P11102020100111</t>
  </si>
  <si>
    <t xml:space="preserve">YOLIMA DEL ROSARIO MORALES LOPEZ                                        </t>
  </si>
  <si>
    <t xml:space="preserve">CL 46 46 228                                                </t>
  </si>
  <si>
    <t>P95102019080042</t>
  </si>
  <si>
    <t xml:space="preserve">DIGNORET MARAÑON MANGA                                                  </t>
  </si>
  <si>
    <t xml:space="preserve">CL 82 27 7161                                               </t>
  </si>
  <si>
    <t>P31602020090002</t>
  </si>
  <si>
    <t xml:space="preserve">MIREYA RAMOS AREVALO                                                    </t>
  </si>
  <si>
    <t xml:space="preserve">LOCAL 1 CR4 A C 10 Y 11                                     </t>
  </si>
  <si>
    <t>P11102020100133</t>
  </si>
  <si>
    <t xml:space="preserve">PORTOFINO GLOBAL S.A.S                                                  </t>
  </si>
  <si>
    <t xml:space="preserve">CR 61 68 88 BLOQ 1   P 1  APTO 1A                                                                                                                                                          </t>
  </si>
  <si>
    <t>P93322020100004</t>
  </si>
  <si>
    <t xml:space="preserve">LUIS JOSE SAJAUT SUAREZ                                                 </t>
  </si>
  <si>
    <t xml:space="preserve">CL 16                                                       </t>
  </si>
  <si>
    <t>P11102020110010</t>
  </si>
  <si>
    <t xml:space="preserve">JUAN CARLOS VELAZQUEZ PEREZ                                             </t>
  </si>
  <si>
    <t>P75412020090008</t>
  </si>
  <si>
    <t xml:space="preserve">TATIANA DEL CARMEN PADILLA BADILLO                                      </t>
  </si>
  <si>
    <t xml:space="preserve">CRA 5 NO 15 23 EL DORAL SANTO TOMAS                         </t>
  </si>
  <si>
    <t>P11802020110028</t>
  </si>
  <si>
    <t xml:space="preserve">ROBERT ENRIQUE GUERRERO TAPIAS                                          </t>
  </si>
  <si>
    <t xml:space="preserve">URB EL MANANTIAL ETAPA VI                                   </t>
  </si>
  <si>
    <t>P11102020110107</t>
  </si>
  <si>
    <t xml:space="preserve">LILIA RUEDA                                                             </t>
  </si>
  <si>
    <t xml:space="preserve">CR 37 102B 26          P 1  APTO 1                                                                                                                                                         </t>
  </si>
  <si>
    <t>P34402020110012</t>
  </si>
  <si>
    <t xml:space="preserve">O.C. Fundación      </t>
  </si>
  <si>
    <t xml:space="preserve">SAMIR SANCHEZ BARBOSA                                                   </t>
  </si>
  <si>
    <t xml:space="preserve">CL 12 CR 9 61               APTO    1                                                                                                                                                      </t>
  </si>
  <si>
    <t xml:space="preserve">A7273175                      </t>
  </si>
  <si>
    <t xml:space="preserve">KARINA_OSPINO_GARCIA                                                            </t>
  </si>
  <si>
    <t>P11802020110012</t>
  </si>
  <si>
    <t xml:space="preserve">GUIOMAR DENISE MARTINEZ VARGAS                                          </t>
  </si>
  <si>
    <t xml:space="preserve">DG 1B # 68 - 03                                             </t>
  </si>
  <si>
    <t xml:space="preserve">MP000150                      </t>
  </si>
  <si>
    <t xml:space="preserve">GISSELLA_JANNINE_RANGEL_SANCHEZ                                                 </t>
  </si>
  <si>
    <t>P95202020100003</t>
  </si>
  <si>
    <t xml:space="preserve">EVA SELEINE JAIMES GUERRERO                                             </t>
  </si>
  <si>
    <t xml:space="preserve">APTO                                                        </t>
  </si>
  <si>
    <t xml:space="preserve">NT000148                      </t>
  </si>
  <si>
    <t xml:space="preserve">LUZ_ELENA_MIRANDA_GUZMAN                                                        </t>
  </si>
  <si>
    <t>P11802020030080</t>
  </si>
  <si>
    <t xml:space="preserve">MEIBEL ANTONIA NAVAS ZAMBRANO                                           </t>
  </si>
  <si>
    <t xml:space="preserve">CL 31 CR 16 06                                              </t>
  </si>
  <si>
    <t>P34102020100010</t>
  </si>
  <si>
    <t xml:space="preserve">GLORIA ELENA MEJIA DE ALVAREZ                                           </t>
  </si>
  <si>
    <t xml:space="preserve">CL 10B CR 3 42                                                                                                                                                                             </t>
  </si>
  <si>
    <t xml:space="preserve">C 10B 3 42                                                  </t>
  </si>
  <si>
    <t xml:space="preserve">A7430858                      </t>
  </si>
  <si>
    <t xml:space="preserve">Elsa_Avila_Varela                                                               </t>
  </si>
  <si>
    <t>P93322020100025</t>
  </si>
  <si>
    <t xml:space="preserve">IPS COSTA ATLANTICA CORPORACION                                         </t>
  </si>
  <si>
    <t xml:space="preserve">CL 15 15 70                                                                                                                                                                                </t>
  </si>
  <si>
    <t xml:space="preserve">EDIFICIO OCEAN TOWER OFC 311                                </t>
  </si>
  <si>
    <t xml:space="preserve">TR193875                      </t>
  </si>
  <si>
    <t xml:space="preserve">PAOLA_MARÍA_GALINDO_ROMERO                                                      </t>
  </si>
  <si>
    <t>P12102020080012</t>
  </si>
  <si>
    <t xml:space="preserve">DANIRIS CECILIA OROZCO MANOTAS                                          </t>
  </si>
  <si>
    <t xml:space="preserve">CR 2 6A 35                                                  </t>
  </si>
  <si>
    <t>P34102020100114</t>
  </si>
  <si>
    <t xml:space="preserve">KIARA PATRICIA ROMERO RODRIGUEZ                                         </t>
  </si>
  <si>
    <t xml:space="preserve">ENTRE CRA 14AY CRA 15                                       </t>
  </si>
  <si>
    <t>P11102020110076</t>
  </si>
  <si>
    <t xml:space="preserve">NEYLA INES MANOTAS VEGA                                                 </t>
  </si>
  <si>
    <t xml:space="preserve">CR 65 79 106 BLOQ 1   P 3  APTO 3                                                                                                                                                          </t>
  </si>
  <si>
    <t xml:space="preserve">EDIFICIO LUNA                                               </t>
  </si>
  <si>
    <t>P11802020100044</t>
  </si>
  <si>
    <t xml:space="preserve">AIZANE MARIA ZUNIGA DE RODRIGUEZ                                        </t>
  </si>
  <si>
    <t>P11102020080012</t>
  </si>
  <si>
    <t xml:space="preserve">ALBERTO MARIO BOLAÑO DE ORO                                             </t>
  </si>
  <si>
    <t xml:space="preserve">CL 81 74 56                                                 </t>
  </si>
  <si>
    <t>P34102020110041</t>
  </si>
  <si>
    <t xml:space="preserve">ADAULFO LINERO M                                                        </t>
  </si>
  <si>
    <t>P11102020110101</t>
  </si>
  <si>
    <t xml:space="preserve">ALAIN WILLIAM MOLINA MONTERO                                            </t>
  </si>
  <si>
    <t xml:space="preserve">=CRA 25 47 27                                               </t>
  </si>
  <si>
    <t>P95102020090020</t>
  </si>
  <si>
    <t xml:space="preserve">GLADYS FERRER DE ALBA                                                   </t>
  </si>
  <si>
    <t xml:space="preserve">CRA 11C  38-36                                              </t>
  </si>
  <si>
    <t>P11702020090044</t>
  </si>
  <si>
    <t xml:space="preserve">NERY ARDILA DUARTE                                                      </t>
  </si>
  <si>
    <t xml:space="preserve">3660119 3045505917    </t>
  </si>
  <si>
    <t xml:space="preserve">CL 44B 5B 2                                                                                                                                                                                </t>
  </si>
  <si>
    <t xml:space="preserve">=CRA 23 70C 02                                              </t>
  </si>
  <si>
    <t>P11102020100119</t>
  </si>
  <si>
    <t xml:space="preserve">ESMERALDA PICON DONADO                                                  </t>
  </si>
  <si>
    <t>P34602020110003</t>
  </si>
  <si>
    <t xml:space="preserve">SERGIO ENRIQUE CHARRIZ ARIZA                                            </t>
  </si>
  <si>
    <t xml:space="preserve">A6452902                      </t>
  </si>
  <si>
    <t xml:space="preserve">AURIS_ESTHER_JIMENEZ_PIÑA                                                       </t>
  </si>
  <si>
    <t>P11702020030076</t>
  </si>
  <si>
    <t xml:space="preserve">ISABEL DE LA HOZ DE LA HOZ                                              </t>
  </si>
  <si>
    <t xml:space="preserve">CR 11 57 37                                                                                                                                                                                </t>
  </si>
  <si>
    <t>P11802020080028</t>
  </si>
  <si>
    <t xml:space="preserve">JOSE GABRIEL ROYERO MEZA                                                </t>
  </si>
  <si>
    <t>P95102019090026</t>
  </si>
  <si>
    <t xml:space="preserve">RAUL SANCHEZ CALDERON                                                   </t>
  </si>
  <si>
    <t xml:space="preserve">3104552697-3145979    </t>
  </si>
  <si>
    <t xml:space="preserve">CL 51B 8B 54                                                                                                                                                                               </t>
  </si>
  <si>
    <t xml:space="preserve">TR052017                      </t>
  </si>
  <si>
    <t xml:space="preserve">YULISSA_ANDREA_PACHECO_OLAYA                                                    </t>
  </si>
  <si>
    <t>P11102020080040</t>
  </si>
  <si>
    <t xml:space="preserve">LAURA YINETH LUGO OROZCO                                                </t>
  </si>
  <si>
    <t xml:space="preserve">CLL 56 27 40                                                </t>
  </si>
  <si>
    <t>P12202020110011</t>
  </si>
  <si>
    <t xml:space="preserve">ALFONSO LOPEZ LAVALLE                                                   </t>
  </si>
  <si>
    <t>P12102020100052</t>
  </si>
  <si>
    <t xml:space="preserve">  INVERSIONES ANDRADE SAS                                               </t>
  </si>
  <si>
    <t>P95202020110007</t>
  </si>
  <si>
    <t xml:space="preserve">JUAN CARLOS BARRAGAN RUEDA                                              </t>
  </si>
  <si>
    <t xml:space="preserve">=CRA 2S 5A 36                                               </t>
  </si>
  <si>
    <t>P95102020040007</t>
  </si>
  <si>
    <t xml:space="preserve">MARITZA AVILA                                                           </t>
  </si>
  <si>
    <t>P11102020090130</t>
  </si>
  <si>
    <t xml:space="preserve">GLADYS BUSTOS                                                           </t>
  </si>
  <si>
    <t xml:space="preserve">CR 36 80 105                                                                                                                                                                               </t>
  </si>
  <si>
    <t>P95102019110011</t>
  </si>
  <si>
    <t xml:space="preserve">JUANA DE DIOS DE LA ASUNCION DE LA HOZ                                  </t>
  </si>
  <si>
    <t xml:space="preserve">=CRA 6Q 102A 147                                            </t>
  </si>
  <si>
    <t>P75422020060001</t>
  </si>
  <si>
    <t xml:space="preserve">JORGE  LUIS MANOTAS MANOTAS                                             </t>
  </si>
  <si>
    <t>P93412020110002</t>
  </si>
  <si>
    <t xml:space="preserve">ANA DEL CARMEN CASTAÑO LOZANO                                           </t>
  </si>
  <si>
    <t xml:space="preserve">CL 6 Y 7                                                    </t>
  </si>
  <si>
    <t>P11802020110056</t>
  </si>
  <si>
    <t xml:space="preserve">LEDYS SULBARAN                                                          </t>
  </si>
  <si>
    <t>P34702020090008</t>
  </si>
  <si>
    <t xml:space="preserve">RAFAEL MORENO MARTINEZ                                                  </t>
  </si>
  <si>
    <t xml:space="preserve">NUEVO SERVICIO                                              </t>
  </si>
  <si>
    <t xml:space="preserve">A7642997                      </t>
  </si>
  <si>
    <t xml:space="preserve">RAFAEL_GREGORIO_DE_LA_HOZ_GUTIERREZ                                             </t>
  </si>
  <si>
    <t>P95102020110010</t>
  </si>
  <si>
    <t xml:space="preserve">COMCEL S.A COMUNICACION CELULAR S.A                                     </t>
  </si>
  <si>
    <t>P11802020060026</t>
  </si>
  <si>
    <t xml:space="preserve">BUENAVENTURA CARBONO MONTIEL                                            </t>
  </si>
  <si>
    <t>P95202020090003</t>
  </si>
  <si>
    <t xml:space="preserve">MIGUEL CABARCAS                                                         </t>
  </si>
  <si>
    <t>P12102020100059</t>
  </si>
  <si>
    <t xml:space="preserve">GUSTAVO ENRIQUE MARQUEZ ARIZA                                           </t>
  </si>
  <si>
    <t xml:space="preserve">NIC REF 6531777FCA PROSPERIDAD                              </t>
  </si>
  <si>
    <t xml:space="preserve">TR193869                      </t>
  </si>
  <si>
    <t xml:space="preserve">Jackeline_Esther_Jimenez_Barros                                                 </t>
  </si>
  <si>
    <t>P95202020100019</t>
  </si>
  <si>
    <t xml:space="preserve">MARIA  ISABEL DE  ALBA NARVAEZ                                          </t>
  </si>
  <si>
    <t>P11702020030040</t>
  </si>
  <si>
    <t xml:space="preserve">BEATRIZ PARRA DE MIRANDA                                                </t>
  </si>
  <si>
    <t xml:space="preserve">CL 33 7D 139                                                                                                                                                                               </t>
  </si>
  <si>
    <t>P75412020100019</t>
  </si>
  <si>
    <t xml:space="preserve">CARIDAD ESTHER LEON FONTALVO                                            </t>
  </si>
  <si>
    <t xml:space="preserve">NT000200                      </t>
  </si>
  <si>
    <t xml:space="preserve">Aranthxa_Barraza                                                                </t>
  </si>
  <si>
    <t>P11702019110026</t>
  </si>
  <si>
    <t xml:space="preserve">NORA DE LA CRUZ RODRIGUEZ                                               </t>
  </si>
  <si>
    <t>P95102020030001</t>
  </si>
  <si>
    <t xml:space="preserve">MARGARITA MARIA MENDEZ CASARES                                          </t>
  </si>
  <si>
    <t xml:space="preserve">CL 117 # 22 - 45  LA PRADERA                                </t>
  </si>
  <si>
    <t>P11102019110092</t>
  </si>
  <si>
    <t xml:space="preserve">PEDRO ANTONIO SEQUEA IRIARTE                                            </t>
  </si>
  <si>
    <t xml:space="preserve">MP000299                      </t>
  </si>
  <si>
    <t xml:space="preserve">TERESA_MASSI_CHARRIS                                                            </t>
  </si>
  <si>
    <t>P11702020110086</t>
  </si>
  <si>
    <t xml:space="preserve">RAUL E LUQUE                                                            </t>
  </si>
  <si>
    <t xml:space="preserve">CL 48 26B 93                                                                                                                                                                               </t>
  </si>
  <si>
    <t>P11102020040011</t>
  </si>
  <si>
    <t xml:space="preserve">ANGE YUBENY GALEANO BERNAL                                              </t>
  </si>
  <si>
    <t>P11802020100031</t>
  </si>
  <si>
    <t xml:space="preserve">OLIMPO OMAR HERAZO LOPEZ                                                </t>
  </si>
  <si>
    <t xml:space="preserve">=CRA 37 35 21                                               </t>
  </si>
  <si>
    <t>P11102019110036</t>
  </si>
  <si>
    <t xml:space="preserve">MALLERLI PATRICIA ECKER PEREZ                                           </t>
  </si>
  <si>
    <t xml:space="preserve">=CLL 68 23 14                                               </t>
  </si>
  <si>
    <t>P95202020090015</t>
  </si>
  <si>
    <t xml:space="preserve">RAFAEL ANTONIO MORALES                                                  </t>
  </si>
  <si>
    <t xml:space="preserve">=CRA 2S 7A 23                                               </t>
  </si>
  <si>
    <t>P11802020110016</t>
  </si>
  <si>
    <t xml:space="preserve">DEXTER TULIO CABRERA ORTEGA                                             </t>
  </si>
  <si>
    <t xml:space="preserve">=CRA 15D 65 16                                              </t>
  </si>
  <si>
    <t>P95102020080034</t>
  </si>
  <si>
    <t xml:space="preserve">LIDUVINA DE JESUS GONZALEZ PAZ                                          </t>
  </si>
  <si>
    <t>P95102020100043</t>
  </si>
  <si>
    <t xml:space="preserve">MAITE GUTIERREZ PORTAL D SAN ANTONIO CASA 34                            </t>
  </si>
  <si>
    <t xml:space="preserve">CL 37 CR 12A 64                                                                                                                                                                            </t>
  </si>
  <si>
    <t xml:space="preserve">URB PORTAL DE SAN ANTONIO                                   </t>
  </si>
  <si>
    <t>P93432020100010</t>
  </si>
  <si>
    <t xml:space="preserve">JESSICA   ALEJANDRA BAENA RIATIGA                                       </t>
  </si>
  <si>
    <t xml:space="preserve">NIC VECINO  7974402                                         </t>
  </si>
  <si>
    <t>P11802020030092</t>
  </si>
  <si>
    <t xml:space="preserve">MARINA MARTINEZ                                                         </t>
  </si>
  <si>
    <t>P11102020100149</t>
  </si>
  <si>
    <t xml:space="preserve">LUCILA SANCHEZ M                                                        </t>
  </si>
  <si>
    <t xml:space="preserve">3523525-3127315342    </t>
  </si>
  <si>
    <t xml:space="preserve">CR 24C 70C 86                                                                                                                                                                              </t>
  </si>
  <si>
    <t>P11102020110089</t>
  </si>
  <si>
    <t xml:space="preserve">GLADYS ESTHER LINERO QUINTERO                                           </t>
  </si>
  <si>
    <t xml:space="preserve">ED ALBERTO                                                  </t>
  </si>
  <si>
    <t>P12102020110051</t>
  </si>
  <si>
    <t xml:space="preserve">FABIAN AHUMADA DIAZ                                                     </t>
  </si>
  <si>
    <t>P11802020110082</t>
  </si>
  <si>
    <t xml:space="preserve">CARLOS ALBERTO VARGAS BOVEA                                             </t>
  </si>
  <si>
    <t xml:space="preserve">=CRA 26 25A 25                                              </t>
  </si>
  <si>
    <t>P95102020080001</t>
  </si>
  <si>
    <t xml:space="preserve">LIGIA FERNANDEZ VALDERRAMA                                              </t>
  </si>
  <si>
    <t>P34102020110059</t>
  </si>
  <si>
    <t xml:space="preserve">ELIZABETH RUIZ GARZON                                                   </t>
  </si>
  <si>
    <t xml:space="preserve">MANZ S1 # 20                                                </t>
  </si>
  <si>
    <t>P95302020020003</t>
  </si>
  <si>
    <t xml:space="preserve">MARTHA C HERNANDEZ OÑATE                                                </t>
  </si>
  <si>
    <t>P11802020100040</t>
  </si>
  <si>
    <t xml:space="preserve">YOLANIS PRESTON MILLAN                                                  </t>
  </si>
  <si>
    <t>P11102020100136</t>
  </si>
  <si>
    <t xml:space="preserve">JULIO CESAR****** DUQUE GIRALDO                                         </t>
  </si>
  <si>
    <t xml:space="preserve">CRA 53 76 239=CLL 38 45 80                                  </t>
  </si>
  <si>
    <t>P11702020040004</t>
  </si>
  <si>
    <t xml:space="preserve">JOSE LUIS SANTAMARIA USECHE                                             </t>
  </si>
  <si>
    <t xml:space="preserve">=CLL 64C 15 15                                              </t>
  </si>
  <si>
    <t>P11102020060017</t>
  </si>
  <si>
    <t xml:space="preserve">NAYIBE HAYDAR DE AFRICANO                                               </t>
  </si>
  <si>
    <t xml:space="preserve">TR193385                      </t>
  </si>
  <si>
    <t xml:space="preserve">Kellyzabet_Montiel_Castro                                                       </t>
  </si>
  <si>
    <t>P11102020110067</t>
  </si>
  <si>
    <t>P95212020110010</t>
  </si>
  <si>
    <t xml:space="preserve">CARLOS PINTO CORZO                                                      </t>
  </si>
  <si>
    <t xml:space="preserve">CRA 14 NO 6 20 BAJO DE CAMPO MAR CGTO ST                    </t>
  </si>
  <si>
    <t>P11802020010031</t>
  </si>
  <si>
    <t xml:space="preserve">LUIS ALBERTO MIRANDA OLIVEROS                                           </t>
  </si>
  <si>
    <t xml:space="preserve">=CLL 73 21A 04                                              </t>
  </si>
  <si>
    <t>P12202020100024</t>
  </si>
  <si>
    <t xml:space="preserve">JOSE LUIS BROCHERO MADERA                                               </t>
  </si>
  <si>
    <t>P93322020080014</t>
  </si>
  <si>
    <t xml:space="preserve">MARTHA ICELA LOZADA DAZA                                                </t>
  </si>
  <si>
    <t xml:space="preserve">CL 11A 3ESTE 24                                                                                                                                                                            </t>
  </si>
  <si>
    <t>P11702020030044</t>
  </si>
  <si>
    <t xml:space="preserve">GRISELA SEVERICHE NADJAR                                                </t>
  </si>
  <si>
    <t xml:space="preserve">CLL 63C 20 50 TORRE 1 P 1  APTO 1                           </t>
  </si>
  <si>
    <t>P95102020070005</t>
  </si>
  <si>
    <t xml:space="preserve">MARINA ESTHER NORIEGA MUÑOZ                                             </t>
  </si>
  <si>
    <t xml:space="preserve">CRA 17 40 54                                                </t>
  </si>
  <si>
    <t>P75512020080005</t>
  </si>
  <si>
    <t xml:space="preserve">HUGO RAFAEL PERALTA CALVO                                               </t>
  </si>
  <si>
    <t>P34602020090011</t>
  </si>
  <si>
    <t xml:space="preserve">ESPERANZA MUÑOZ DE RIVERA                                               </t>
  </si>
  <si>
    <t xml:space="preserve">NT001922                      </t>
  </si>
  <si>
    <t xml:space="preserve">STEPHANIE_PAOLA_VILLAFA?E_FERNANDEZ                                             </t>
  </si>
  <si>
    <t>P93432020040001</t>
  </si>
  <si>
    <t xml:space="preserve">NUBIOLA RINCON                                                          </t>
  </si>
  <si>
    <t>P33402020110005</t>
  </si>
  <si>
    <t xml:space="preserve">O.C. Fonseca        </t>
  </si>
  <si>
    <t xml:space="preserve">RUBIELA MARINA BECERRA PEÑALOZA                                         </t>
  </si>
  <si>
    <t xml:space="preserve">TR194553                      </t>
  </si>
  <si>
    <t xml:space="preserve">SANDRA_CECILIA_MORA_OÑATE                                                       </t>
  </si>
  <si>
    <t>P95102020100029</t>
  </si>
  <si>
    <t xml:space="preserve">LEONOR MURILLO GARCIA                                                   </t>
  </si>
  <si>
    <t xml:space="preserve">=CRA 8C 49 94                                               </t>
  </si>
  <si>
    <t>P11802020100030</t>
  </si>
  <si>
    <t xml:space="preserve">JANIRIS PATRICIA JARABA BLANQUICETH                                     </t>
  </si>
  <si>
    <t>P12102020110058</t>
  </si>
  <si>
    <t xml:space="preserve">GENARO MORA MARTINEZ                                                    </t>
  </si>
  <si>
    <t xml:space="preserve">CALLE 8 NO 21 7 VILALS DE STA VERONICA                      </t>
  </si>
  <si>
    <t>P11702020030054</t>
  </si>
  <si>
    <t xml:space="preserve">ANGEL CIRO CALLEJAS CARRETERO                                           </t>
  </si>
  <si>
    <t xml:space="preserve">=CRA 5C 33D 25                                              </t>
  </si>
  <si>
    <t>P33102020100005</t>
  </si>
  <si>
    <t xml:space="preserve">ANA MINDIOLA PALMEZANO                                                  </t>
  </si>
  <si>
    <t>P93322020080007</t>
  </si>
  <si>
    <t xml:space="preserve">EL HAGE EL HAGE MOHAMAD AHMAD                                           </t>
  </si>
  <si>
    <t>P11802020100061</t>
  </si>
  <si>
    <t xml:space="preserve">ROBERTO LIMA                                                            </t>
  </si>
  <si>
    <t xml:space="preserve">URB RESERVA LOS ALMENDROS                                   </t>
  </si>
  <si>
    <t>P11802020030067</t>
  </si>
  <si>
    <t xml:space="preserve">EDWIN FERNANDO NAVARRO LOPEZ                                            </t>
  </si>
  <si>
    <t xml:space="preserve">URB. LOS ROBLES VII ETAPA                                   </t>
  </si>
  <si>
    <t>P95102020100030</t>
  </si>
  <si>
    <t xml:space="preserve">SIRIA MARIA PEREZ ALVAREZ                                               </t>
  </si>
  <si>
    <t xml:space="preserve">= MNZ 1 LO 6                                                </t>
  </si>
  <si>
    <t>P11702020100016</t>
  </si>
  <si>
    <t xml:space="preserve">IDA MARES CERA                                                          </t>
  </si>
  <si>
    <t>P11802017060033</t>
  </si>
  <si>
    <t xml:space="preserve">MARILUZ RAMOS ZABALETA                                                  </t>
  </si>
  <si>
    <t xml:space="preserve">CLL 72A 17 88                                               </t>
  </si>
  <si>
    <t>P11102020080038</t>
  </si>
  <si>
    <t xml:space="preserve">S.A.S ATC SITIOS DE COLOMBIA                                            </t>
  </si>
  <si>
    <t xml:space="preserve">CL 40 11A-5                                                 </t>
  </si>
  <si>
    <t>P11102020110082</t>
  </si>
  <si>
    <t xml:space="preserve">MERCEDES DEL CARMEN THALIENS SANDOVAL                                   </t>
  </si>
  <si>
    <t xml:space="preserve">=CLL 83 82B 24                                              </t>
  </si>
  <si>
    <t>P11702020110015</t>
  </si>
  <si>
    <t xml:space="preserve">LUZ MARIA COSME DE RANGEL                                               </t>
  </si>
  <si>
    <t>P95102020110028</t>
  </si>
  <si>
    <t xml:space="preserve">ASTRID VASQUEZ BERMEJO                                                  </t>
  </si>
  <si>
    <t xml:space="preserve">MP000323                      </t>
  </si>
  <si>
    <t xml:space="preserve">Geraldine_Rojas_Garcia                                                          </t>
  </si>
  <si>
    <t>P11702020100007</t>
  </si>
  <si>
    <t xml:space="preserve">CONSUELO DEL ROSARIO PAMPLONA GUZMAN                                    </t>
  </si>
  <si>
    <t xml:space="preserve">CALLE 16 NO 22 72 LA LUZ BQUILLA                            </t>
  </si>
  <si>
    <t>P11702020110004</t>
  </si>
  <si>
    <t xml:space="preserve">PAOLA JOBANA VELASQUEZ BATLLE                                           </t>
  </si>
  <si>
    <t xml:space="preserve">CLL 33F 2B 54                                               </t>
  </si>
  <si>
    <t>P11802020100111</t>
  </si>
  <si>
    <t xml:space="preserve">VICENTA AMINTA SMITH BERNARD                                            </t>
  </si>
  <si>
    <t>P34102020110063</t>
  </si>
  <si>
    <t xml:space="preserve">SIRLEY YEPEZ                                                            </t>
  </si>
  <si>
    <t xml:space="preserve">DETRAS D ELA CONCEPCION.                                    </t>
  </si>
  <si>
    <t>P77512020100014</t>
  </si>
  <si>
    <t xml:space="preserve">DEYSI LEONOR CASTILLO MENDOZA                                           </t>
  </si>
  <si>
    <t xml:space="preserve">CR 40                                                       </t>
  </si>
  <si>
    <t>P95102020030023</t>
  </si>
  <si>
    <t xml:space="preserve">LEDIS MIRANDA PEREZ                                                     </t>
  </si>
  <si>
    <t xml:space="preserve">CL 17 35B 32                                                                                                                                                                               </t>
  </si>
  <si>
    <t xml:space="preserve">CONJ RES. ALTOS DE LA COLINA                                </t>
  </si>
  <si>
    <t>P11702019100092</t>
  </si>
  <si>
    <t xml:space="preserve">DORLISCA OLIVARES                                                       </t>
  </si>
  <si>
    <t>P11802020110076</t>
  </si>
  <si>
    <t xml:space="preserve">MARIA CONCEPCION DE ALBA BRAVO                                          </t>
  </si>
  <si>
    <t xml:space="preserve">CLL 13A   24  03                                            </t>
  </si>
  <si>
    <t xml:space="preserve">A2730276                      </t>
  </si>
  <si>
    <t xml:space="preserve">PAOLA PACHECO MIRANDA                                                           </t>
  </si>
  <si>
    <t>P11102020110075</t>
  </si>
  <si>
    <t xml:space="preserve">3215271775 3015015633 </t>
  </si>
  <si>
    <t xml:space="preserve">=CLL 33 24 28                                               </t>
  </si>
  <si>
    <t>P95102020110017</t>
  </si>
  <si>
    <t xml:space="preserve">DAVID SEGUNDO GOMEZ BANDERA                                             </t>
  </si>
  <si>
    <t xml:space="preserve">CRA 34 117 17                                               </t>
  </si>
  <si>
    <t>P95102020100011</t>
  </si>
  <si>
    <t xml:space="preserve">FELIPE ANTONIO JIMENEZ DE LA HOZ                                        </t>
  </si>
  <si>
    <t>P33102020110009</t>
  </si>
  <si>
    <t xml:space="preserve">ARTURO CARLOS CORTES GUERRA                                             </t>
  </si>
  <si>
    <t>P75422020100003</t>
  </si>
  <si>
    <t xml:space="preserve">SHIRLEY PAOLA PACHECO CERVANTES                                         </t>
  </si>
  <si>
    <t xml:space="preserve">NT000146                      </t>
  </si>
  <si>
    <t>P11102020110123</t>
  </si>
  <si>
    <t xml:space="preserve">ROQUE JACINTO FRANCO PEREZ                                              </t>
  </si>
  <si>
    <t xml:space="preserve">CR 23B 64 185                                                                                                                                                                              </t>
  </si>
  <si>
    <t xml:space="preserve">=CRA 23B 64 185                                             </t>
  </si>
  <si>
    <t>P11102020030081</t>
  </si>
  <si>
    <t xml:space="preserve">  NORIS ORTEGA                                                          </t>
  </si>
  <si>
    <t xml:space="preserve">CL 70 39 71                                                                                                                                                                                </t>
  </si>
  <si>
    <t>P95102020100010</t>
  </si>
  <si>
    <t xml:space="preserve">JORGE RAAD VILORIA                                                      </t>
  </si>
  <si>
    <t>P11702020050006</t>
  </si>
  <si>
    <t xml:space="preserve">JESUS ALBEIRO GARCIA JIMENEZ                                            </t>
  </si>
  <si>
    <t xml:space="preserve">=CLL 43 1AS 30                                              </t>
  </si>
  <si>
    <t>P93322020100038</t>
  </si>
  <si>
    <t xml:space="preserve">ROSMARI MURILLO CARDILE                                                 </t>
  </si>
  <si>
    <t xml:space="preserve">CL 7 20 35                                                                                                                                                                                 </t>
  </si>
  <si>
    <t xml:space="preserve">TR194775                      </t>
  </si>
  <si>
    <t xml:space="preserve">LUCELIS_BEATRIZ_ROMERO_CAMARGO                                                  </t>
  </si>
  <si>
    <t>P34102020100111</t>
  </si>
  <si>
    <t xml:space="preserve">MANUEL STIVEN RINCON ZARATE                                             </t>
  </si>
  <si>
    <t xml:space="preserve">CL 19                                                       </t>
  </si>
  <si>
    <t>P93432020100011</t>
  </si>
  <si>
    <t xml:space="preserve">SONIA DIAZGRANADOS URUEÑA                                               </t>
  </si>
  <si>
    <t xml:space="preserve">VEC 1002660 GAIRA  TAIRONA                                  </t>
  </si>
  <si>
    <t xml:space="preserve">T9057111                      </t>
  </si>
  <si>
    <t xml:space="preserve">Sandra_Gonzalez_Hernandez                                                       </t>
  </si>
  <si>
    <t>P11702020090014</t>
  </si>
  <si>
    <t xml:space="preserve">FABIO PALACIO PALACIO                                                   </t>
  </si>
  <si>
    <t xml:space="preserve">=CRA 12 27B 86                                              </t>
  </si>
  <si>
    <t>P11802020030088</t>
  </si>
  <si>
    <t xml:space="preserve">NOHEMID TRILLOS GUTIERREZ                                               </t>
  </si>
  <si>
    <t xml:space="preserve">=CLL29 26 57                                                </t>
  </si>
  <si>
    <t>P95102020070017</t>
  </si>
  <si>
    <t xml:space="preserve">LISETH PAOLA RUBIO HERRERA                                              </t>
  </si>
  <si>
    <t>P33102020100055</t>
  </si>
  <si>
    <t xml:space="preserve">SUJELIS YOLIBETH MORALES MARTINEZ                                       </t>
  </si>
  <si>
    <t>P95202020030007</t>
  </si>
  <si>
    <t xml:space="preserve">YAMILE VELASQUEZ                                                        </t>
  </si>
  <si>
    <t>P95102020070013</t>
  </si>
  <si>
    <t xml:space="preserve">ALFREDO ANTONIO FREYLE SAID                                             </t>
  </si>
  <si>
    <t>P11102020110066</t>
  </si>
  <si>
    <t xml:space="preserve">GONZALO SANTOS CHACON                                                   </t>
  </si>
  <si>
    <t>P12102020110053</t>
  </si>
  <si>
    <t>P11802020110065</t>
  </si>
  <si>
    <t xml:space="preserve">SARA HERRERA PESTANA                                                    </t>
  </si>
  <si>
    <t xml:space="preserve">=CLL 23B 39 61                                              </t>
  </si>
  <si>
    <t>P11702020060024</t>
  </si>
  <si>
    <t xml:space="preserve">LENIS MARTA SOLANO ARIAS                                                </t>
  </si>
  <si>
    <t xml:space="preserve">=CLL 45 20 166                                              </t>
  </si>
  <si>
    <t>P12202020100006</t>
  </si>
  <si>
    <t xml:space="preserve">ROSALINA PLATA GOMEZ                                                    </t>
  </si>
  <si>
    <t xml:space="preserve">URB VILLA OLIMPICA                                          </t>
  </si>
  <si>
    <t>P12202020080012</t>
  </si>
  <si>
    <t xml:space="preserve">FRANCISCO  JAVIER URUETA BENAVIDES                                      </t>
  </si>
  <si>
    <t>P11802020030030</t>
  </si>
  <si>
    <t xml:space="preserve">STEFANNY DE LA CRUZ TORO                                                </t>
  </si>
  <si>
    <t xml:space="preserve">CRA 40A 31 20                                               </t>
  </si>
  <si>
    <t xml:space="preserve">A4151369                      </t>
  </si>
  <si>
    <t xml:space="preserve">DEISY_JHOANNA_IBAÑEZ_DE_LEON                                                    </t>
  </si>
  <si>
    <t>P11702020110052</t>
  </si>
  <si>
    <t xml:space="preserve">MARIA ANGELICA PUERTO CRUZ                                              </t>
  </si>
  <si>
    <t>P95102020070021</t>
  </si>
  <si>
    <t xml:space="preserve">FERNANDO MANUEL PEREZ TORRES                                            </t>
  </si>
  <si>
    <t>P11702020110022</t>
  </si>
  <si>
    <t xml:space="preserve">NORIS PERTUZ DE MEZA                                                    </t>
  </si>
  <si>
    <t xml:space="preserve">3102124137-3134338138 </t>
  </si>
  <si>
    <t>P93432020110007</t>
  </si>
  <si>
    <t xml:space="preserve">DAVID NUMA FLORIAN                                                      </t>
  </si>
  <si>
    <t xml:space="preserve">MZ S CASA 17                                                </t>
  </si>
  <si>
    <t>P11102020030071</t>
  </si>
  <si>
    <t xml:space="preserve">ALVARO JESUS MARTINEZ VEGA                                              </t>
  </si>
  <si>
    <t xml:space="preserve">CL 38 30 125          P 1  APTO 01                                                                                                                                                         </t>
  </si>
  <si>
    <t xml:space="preserve">CLL 38 #30-125=CLL 38 30 125                                </t>
  </si>
  <si>
    <t>P11502020020025</t>
  </si>
  <si>
    <t xml:space="preserve">PIEDAD ISABEL ANGEL PATERNINA                                           </t>
  </si>
  <si>
    <t xml:space="preserve">=CLL 10 10B 96                                              </t>
  </si>
  <si>
    <t xml:space="preserve">MP000223                      </t>
  </si>
  <si>
    <t xml:space="preserve">MELISSA_TRUJILLO_MERCADO                                                        </t>
  </si>
  <si>
    <t>P95102020110031</t>
  </si>
  <si>
    <t xml:space="preserve">JULIO CESAR CASTILLO VEGA                                               </t>
  </si>
  <si>
    <t xml:space="preserve">=CRA 31 116 70                                              </t>
  </si>
  <si>
    <t>P11702020110008</t>
  </si>
  <si>
    <t xml:space="preserve">LEONOR ACEVEDO DUARTE                                                   </t>
  </si>
  <si>
    <t xml:space="preserve">=CLL 53 18 02                                               </t>
  </si>
  <si>
    <t>P11802020110024</t>
  </si>
  <si>
    <t xml:space="preserve">LUIS FERNANDO NAVARRO MERCADO                                           </t>
  </si>
  <si>
    <t xml:space="preserve">=CRA 9F 55 88                                               </t>
  </si>
  <si>
    <t>P11102020040022</t>
  </si>
  <si>
    <t xml:space="preserve">MAYARIS ARLETTE MENDOZA PEREA                                           </t>
  </si>
  <si>
    <t xml:space="preserve">NIC REF= 5058299                                            </t>
  </si>
  <si>
    <t>P93312020080001</t>
  </si>
  <si>
    <t xml:space="preserve">SILVANA REMEDIOS ROMERO VENCE                                           </t>
  </si>
  <si>
    <t>P11102020110021</t>
  </si>
  <si>
    <t xml:space="preserve">OSIRIS EMPERATRIZ BERMUDEZ JARABA                                       </t>
  </si>
  <si>
    <t xml:space="preserve">CRA 53 76 239=CRA 67 76 116                                 </t>
  </si>
  <si>
    <t>P11502020110001</t>
  </si>
  <si>
    <t xml:space="preserve">ALGIS DARIUS VYSHNIAUSKAS GRAU                                          </t>
  </si>
  <si>
    <t>P11102020020107</t>
  </si>
  <si>
    <t xml:space="preserve">ROQUE GRASS V                                                           </t>
  </si>
  <si>
    <t xml:space="preserve">CR 26C4 79 8                                                                                                                                                                               </t>
  </si>
  <si>
    <t>P11102020110054</t>
  </si>
  <si>
    <t xml:space="preserve">EDUARDO R BORRERO O                                                     </t>
  </si>
  <si>
    <t>P34402020110018</t>
  </si>
  <si>
    <t xml:space="preserve">JULIO JACOBO MEJIA RODRIGUEZ                                            </t>
  </si>
  <si>
    <t xml:space="preserve">CL 5 CR 6 36                                                                                                                                                                               </t>
  </si>
  <si>
    <t>P34602020100009</t>
  </si>
  <si>
    <t xml:space="preserve">TERESA VILLARREAL                                                       </t>
  </si>
  <si>
    <t xml:space="preserve">CL 8 18 78                                                                                                                                                                                 </t>
  </si>
  <si>
    <t xml:space="preserve">TR194461                      </t>
  </si>
  <si>
    <t xml:space="preserve">EILEN_MORRON_CHARRIS                                                            </t>
  </si>
  <si>
    <t>P11502020030014</t>
  </si>
  <si>
    <t xml:space="preserve">MARIA PADILLA MOLINA                                                    </t>
  </si>
  <si>
    <t>P77522020110003</t>
  </si>
  <si>
    <t xml:space="preserve">WALTER DICK HAWKINS MORALES                                             </t>
  </si>
  <si>
    <t xml:space="preserve">LOCAL                                                       </t>
  </si>
  <si>
    <t>P11102020110026</t>
  </si>
  <si>
    <t xml:space="preserve">CANDELARIA MARTINEZ PASTRANA                                            </t>
  </si>
  <si>
    <t xml:space="preserve">=CRA 31 51B 54                                              </t>
  </si>
  <si>
    <t>P11702020030085</t>
  </si>
  <si>
    <t xml:space="preserve">LIZ MARGARITA ATENSIA CASTRO                                            </t>
  </si>
  <si>
    <t>P12102020110049</t>
  </si>
  <si>
    <t xml:space="preserve">ISACC BARRIOS                                                           </t>
  </si>
  <si>
    <t>P11802020040030</t>
  </si>
  <si>
    <t xml:space="preserve">CAROLINA CABARCAS DE REALAES                                            </t>
  </si>
  <si>
    <t>P11102020030005</t>
  </si>
  <si>
    <t xml:space="preserve">CARMEN DE VERGEL                                                        </t>
  </si>
  <si>
    <t>P75512020110006</t>
  </si>
  <si>
    <t xml:space="preserve">JAVIER HENRIQUEZ CEBALLOS                                               </t>
  </si>
  <si>
    <t xml:space="preserve">=CRA 5S 99C 54                                              </t>
  </si>
  <si>
    <t>P95102020080012</t>
  </si>
  <si>
    <t xml:space="preserve">RUBIELA DEL CARMEN ORDOÑEZ HERNANDEZ                                    </t>
  </si>
  <si>
    <t>P95102020070014</t>
  </si>
  <si>
    <t xml:space="preserve">SILVIA PATRICIA MIRANDA MENDOZA                                         </t>
  </si>
  <si>
    <t>P11702020100085</t>
  </si>
  <si>
    <t xml:space="preserve">ROSEMBERG MARTINEZ CHARRIS                                              </t>
  </si>
  <si>
    <t xml:space="preserve">CL 45H 1C3 4                                                                                                                                                                               </t>
  </si>
  <si>
    <t>P11802020090002</t>
  </si>
  <si>
    <t xml:space="preserve">AGRIPINA ISABEL OROZCO MINDIOLA                                         </t>
  </si>
  <si>
    <t xml:space="preserve">CR 44 42 17                                                                                                                                                                                </t>
  </si>
  <si>
    <t>P33402020110007</t>
  </si>
  <si>
    <t xml:space="preserve">O.C. San Juan       </t>
  </si>
  <si>
    <t xml:space="preserve">JAIR ENRIQUE MARTINEZ CUELLO                                            </t>
  </si>
  <si>
    <t xml:space="preserve">A7003308                      </t>
  </si>
  <si>
    <t xml:space="preserve">Clara_Marina_Guerra                                                             </t>
  </si>
  <si>
    <t>P11702020070047</t>
  </si>
  <si>
    <t xml:space="preserve">DEMETRIO CAMARGO JIMENEZ                                                </t>
  </si>
  <si>
    <t>P11102020030061</t>
  </si>
  <si>
    <t xml:space="preserve">RICARDO ANTONIO DE LA HOZ LARA                                          </t>
  </si>
  <si>
    <t xml:space="preserve">CR 33 52 41                                                                                                                                                                                </t>
  </si>
  <si>
    <t xml:space="preserve">=CRA 33 52 41                                               </t>
  </si>
  <si>
    <t>P11102020100140</t>
  </si>
  <si>
    <t xml:space="preserve">ALSARY GUTIERREZ OLIVARES                                               </t>
  </si>
  <si>
    <t xml:space="preserve">=CLL 33 30 161                                              </t>
  </si>
  <si>
    <t>P11802020100103</t>
  </si>
  <si>
    <t xml:space="preserve">LUZ MIRYAN GUERRERO CELIS                                               </t>
  </si>
  <si>
    <t xml:space="preserve">CLL 68B 14A 46                                              </t>
  </si>
  <si>
    <t>P95102020070011</t>
  </si>
  <si>
    <t xml:space="preserve">CARMEN JULIA PUGLIESE SIMANCA                                           </t>
  </si>
  <si>
    <t xml:space="preserve">CRA 31 118 25                                               </t>
  </si>
  <si>
    <t>P11702020110063</t>
  </si>
  <si>
    <t xml:space="preserve">IGNACIO BARON PINTO                                                     </t>
  </si>
  <si>
    <t xml:space="preserve">3235855748-3213259980 </t>
  </si>
  <si>
    <t xml:space="preserve">CR 3 A SUR NR 47B 62                                        </t>
  </si>
  <si>
    <t>P75412020110001</t>
  </si>
  <si>
    <t xml:space="preserve">NILDA YANETH PLAZAS                                                     </t>
  </si>
  <si>
    <t xml:space="preserve">CL 15   3   72                                              </t>
  </si>
  <si>
    <t>P34102020110054</t>
  </si>
  <si>
    <t xml:space="preserve">JOSE ALFREDO VILLARREAL ARIAS                                           </t>
  </si>
  <si>
    <t xml:space="preserve">CR 64 CL 61 89 TORR   6      APTO  403                                                                                                                                                     </t>
  </si>
  <si>
    <t xml:space="preserve">PROV ALTOS STA HELENA II                                    </t>
  </si>
  <si>
    <t>P11802020100037</t>
  </si>
  <si>
    <t xml:space="preserve">JOSE LUIS DE LA HOZ NAVARRO                                             </t>
  </si>
  <si>
    <t xml:space="preserve">CL 27C # 38C - 03 B. SANTA INES                             </t>
  </si>
  <si>
    <t xml:space="preserve">T8738446                      </t>
  </si>
  <si>
    <t xml:space="preserve">MANUEL PADILLA PALMA                                                            </t>
  </si>
  <si>
    <t>P33302020110006</t>
  </si>
  <si>
    <t xml:space="preserve">MARITZA ATENCIO                                                         </t>
  </si>
  <si>
    <t xml:space="preserve">CR 11 10 16                                                                                                                                                                                </t>
  </si>
  <si>
    <t>P33302020110002</t>
  </si>
  <si>
    <t xml:space="preserve">CIA S A S ADRIAN MAFIOLI Y                                              </t>
  </si>
  <si>
    <t xml:space="preserve">CDI VILLA HERMOSA                                           </t>
  </si>
  <si>
    <t>P95102020090017</t>
  </si>
  <si>
    <t xml:space="preserve">AMIN NICOLAS CHAMS ABUCHAIBE                                            </t>
  </si>
  <si>
    <t xml:space="preserve">CR 26B 84 80                                                                                                                                                                               </t>
  </si>
  <si>
    <t xml:space="preserve">NT001924                      </t>
  </si>
  <si>
    <t xml:space="preserve">MANUEL_DE_JESUS_JULIO_BARRIOS                                                   </t>
  </si>
  <si>
    <t>P11102020020084</t>
  </si>
  <si>
    <t xml:space="preserve">GERARDO RAMIREZ BALLESTAS                                               </t>
  </si>
  <si>
    <t xml:space="preserve">GONZALEZ CALDERON CARLOS E                                  </t>
  </si>
  <si>
    <t>P11802020090092</t>
  </si>
  <si>
    <t xml:space="preserve">EDUVINA CARDOZO BARCINILLAS                                             </t>
  </si>
  <si>
    <t>P12102020110065</t>
  </si>
  <si>
    <t xml:space="preserve">JUDITH ISABEL ZAMBRANO MERCADO                                          </t>
  </si>
  <si>
    <t xml:space="preserve">=CRA 21 24 94                                               </t>
  </si>
  <si>
    <t>P11802020100110</t>
  </si>
  <si>
    <t xml:space="preserve">GLORIA GOMEZ DE TORRES                                                  </t>
  </si>
  <si>
    <t xml:space="preserve">=CLL64 9 23                                                 </t>
  </si>
  <si>
    <t>P11802020040017</t>
  </si>
  <si>
    <t xml:space="preserve">LUISA C PASOS                                                           </t>
  </si>
  <si>
    <t xml:space="preserve">CR 54 23 38                                                 </t>
  </si>
  <si>
    <t>P95102020070015</t>
  </si>
  <si>
    <t xml:space="preserve">OLGA AMPARO JARAMILLO JIMENEZ                                           </t>
  </si>
  <si>
    <t xml:space="preserve">=CLL 117B 20 04                                             </t>
  </si>
  <si>
    <t>P95202020100002</t>
  </si>
  <si>
    <t xml:space="preserve">PAOLA MORALES  JIMENES                                                  </t>
  </si>
  <si>
    <t xml:space="preserve">APTOS                                                       </t>
  </si>
  <si>
    <t>P11102020100112</t>
  </si>
  <si>
    <t xml:space="preserve">CRISTIAN JOSE BOLIVAR PLANETA                                           </t>
  </si>
  <si>
    <t xml:space="preserve">=CRA 42A 80 78                                              </t>
  </si>
  <si>
    <t>P11102020110007</t>
  </si>
  <si>
    <t xml:space="preserve">ELY PAOLA NAVARRO MARTINEZ                                              </t>
  </si>
  <si>
    <t xml:space="preserve">=CLL 41 31 64                                               </t>
  </si>
  <si>
    <t>P11102020110064</t>
  </si>
  <si>
    <t xml:space="preserve">ROBERTO CARLOS CONEO                                                    </t>
  </si>
  <si>
    <t>P93322020080004</t>
  </si>
  <si>
    <t xml:space="preserve">YISED RAMIREZ RAMOS                                                     </t>
  </si>
  <si>
    <t>P34102020110029</t>
  </si>
  <si>
    <t xml:space="preserve">SOR YORLANIS OROZCO BAENA                                               </t>
  </si>
  <si>
    <t xml:space="preserve">NIC VECINO 7145500                                          </t>
  </si>
  <si>
    <t xml:space="preserve">TR193878                      </t>
  </si>
  <si>
    <t xml:space="preserve">Brisneth_Oliver_Mendoza                                                         </t>
  </si>
  <si>
    <t>P33102020110014</t>
  </si>
  <si>
    <t xml:space="preserve">GUAJIRA SALUDVIDA EPS                                                   </t>
  </si>
  <si>
    <t xml:space="preserve">CL 7 12 58                                                                                                                                                                                 </t>
  </si>
  <si>
    <t>P11802020100007</t>
  </si>
  <si>
    <t xml:space="preserve">LORENZA GREGORY                                                         </t>
  </si>
  <si>
    <t>P11802020040018</t>
  </si>
  <si>
    <t xml:space="preserve">BIVIANA ESCUDERO COGOLLO                                                </t>
  </si>
  <si>
    <t xml:space="preserve">=CLL 17 26C 38                                              </t>
  </si>
  <si>
    <t>P11102020070001</t>
  </si>
  <si>
    <t xml:space="preserve">INMACULADA ISABEL CORONADO RODRIGUEZ                                    </t>
  </si>
  <si>
    <t xml:space="preserve">CL 55 34 27          P  3 APTO   3A                                                                                                                                                        </t>
  </si>
  <si>
    <t xml:space="preserve">=CLL 55 34 27                                               </t>
  </si>
  <si>
    <t>P11702020100109</t>
  </si>
  <si>
    <t xml:space="preserve">EDIN MISAEL MACIAS CUENTAS                                              </t>
  </si>
  <si>
    <t xml:space="preserve">CR 4A 33 28                                                                                                                                                                                </t>
  </si>
  <si>
    <t xml:space="preserve">=CRA 4A 33 28                                               </t>
  </si>
  <si>
    <t>P34102020110056</t>
  </si>
  <si>
    <t xml:space="preserve">LARRY ROY GONZALEZ OSPINO                                               </t>
  </si>
  <si>
    <t xml:space="preserve">CL 8A 19C 17                                                                                                                                                                               </t>
  </si>
  <si>
    <t xml:space="preserve">C 8A 19D 17                                                 </t>
  </si>
  <si>
    <t>P34402020110013</t>
  </si>
  <si>
    <t xml:space="preserve">LILIA INES OCAMPO PEREZ                                                 </t>
  </si>
  <si>
    <t xml:space="preserve">DIAGONAL DE CATARE                                          </t>
  </si>
  <si>
    <t xml:space="preserve">A7423005                      </t>
  </si>
  <si>
    <t xml:space="preserve">Rosa_Gamez_Berrio                                                               </t>
  </si>
  <si>
    <t>P11702020100068</t>
  </si>
  <si>
    <t xml:space="preserve">BERTHA ELENA SUAREZ BENAVIDES                                           </t>
  </si>
  <si>
    <t xml:space="preserve">CL 45B 9B 32          P  2 APTO    1                                                                                                                                                       </t>
  </si>
  <si>
    <t xml:space="preserve">=CLL 45B 9B 32                                              </t>
  </si>
  <si>
    <t>P95102020110034</t>
  </si>
  <si>
    <t xml:space="preserve">EDRED JUDITH TOSCANO DE LA HOZ                                          </t>
  </si>
  <si>
    <t xml:space="preserve">CRA 6 73F 15                                                </t>
  </si>
  <si>
    <t>P93532020110003</t>
  </si>
  <si>
    <t xml:space="preserve">ARNULFO SERRANO                                                         </t>
  </si>
  <si>
    <t xml:space="preserve">CR 15A CL 13 32 APTO 2                                                                                                                                                                     </t>
  </si>
  <si>
    <t xml:space="preserve">CR 15A CL 12 32 APT 2 NIC ANT 6750520 CR 15A CL 11 17       </t>
  </si>
  <si>
    <t>P95102020090007</t>
  </si>
  <si>
    <t xml:space="preserve">LUIS RAFAEL PEREZ CERPA                                                 </t>
  </si>
  <si>
    <t xml:space="preserve">CLL 116 26 41                                               </t>
  </si>
  <si>
    <t xml:space="preserve">NT001267                      </t>
  </si>
  <si>
    <t xml:space="preserve">Lucia_Fernanda_pinedo_Betin                                                     </t>
  </si>
  <si>
    <t>P11102020100100</t>
  </si>
  <si>
    <t xml:space="preserve">KAROL MOLINA HANS                                                       </t>
  </si>
  <si>
    <t>P11102020100146</t>
  </si>
  <si>
    <t xml:space="preserve">JOHN SEBASTIAN TORRES LASCANO                                           </t>
  </si>
  <si>
    <t>P95102020090006</t>
  </si>
  <si>
    <t>P75512020080002</t>
  </si>
  <si>
    <t xml:space="preserve">TATIANA PATRICIA CAMELO ESCOBAR                                         </t>
  </si>
  <si>
    <t>P31602020080004</t>
  </si>
  <si>
    <t xml:space="preserve">EUDIVIA DE LAS AGUAS                                                    </t>
  </si>
  <si>
    <t>P95102020020017</t>
  </si>
  <si>
    <t>P12102020100063</t>
  </si>
  <si>
    <t xml:space="preserve">LUCIA FERNANDA AHUMADA NAVARRO                                          </t>
  </si>
  <si>
    <t>P11102020030048</t>
  </si>
  <si>
    <t xml:space="preserve">ALEJANDRO NARANJO VELEZ                                                 </t>
  </si>
  <si>
    <t xml:space="preserve">SILUETA=CLL 44 27 115                                       </t>
  </si>
  <si>
    <t>P11702020100029</t>
  </si>
  <si>
    <t xml:space="preserve">TEOFILO ANTONIO GUTIERREZ RONCANCIO                                     </t>
  </si>
  <si>
    <t xml:space="preserve">=CRA 10 26 151                                              </t>
  </si>
  <si>
    <t>P75412020090007</t>
  </si>
  <si>
    <t xml:space="preserve">MERCEDES MARIANA GONZALEZ ORTIZ                                         </t>
  </si>
  <si>
    <t>P11702020030021</t>
  </si>
  <si>
    <t xml:space="preserve">LUIS E. GIRALDO FRANCO                                                  </t>
  </si>
  <si>
    <t xml:space="preserve">CL 68 CR 20 27          P 1  APTO 1                                                                                                                                                        </t>
  </si>
  <si>
    <t xml:space="preserve">CL 68 CR20 27                                               </t>
  </si>
  <si>
    <t>P11802020110003</t>
  </si>
  <si>
    <t xml:space="preserve">YACIRA ISABEL RODRIGUEZ PEREZ                                           </t>
  </si>
  <si>
    <t>P11102019110020</t>
  </si>
  <si>
    <t xml:space="preserve">SINDY PAOLA HERNANDEZ SANTANA                                           </t>
  </si>
  <si>
    <t xml:space="preserve">CL 44 43 128          P 2  APTO 2                                                                                                                                                          </t>
  </si>
  <si>
    <t xml:space="preserve">ED. SELLOS                                                  </t>
  </si>
  <si>
    <t>P11702020110050</t>
  </si>
  <si>
    <t xml:space="preserve">DELIA PATRICIA ARRAUTT MELO                                             </t>
  </si>
  <si>
    <t xml:space="preserve">CL 47B 19C 31                                               </t>
  </si>
  <si>
    <t>P34102020110094</t>
  </si>
  <si>
    <t xml:space="preserve">SIGIFREDO ANTONIO CANDELARIO CASTRO                                     </t>
  </si>
  <si>
    <t xml:space="preserve">C 11A N29-89                                                </t>
  </si>
  <si>
    <t>P11802020100090</t>
  </si>
  <si>
    <t xml:space="preserve">LUIS GONZALEZ                                                           </t>
  </si>
  <si>
    <t>P11802020110014</t>
  </si>
  <si>
    <t xml:space="preserve">ALEXANDER ALCALA ALCALA                                                 </t>
  </si>
  <si>
    <t xml:space="preserve">URBA LOS ROBLES ETAPA 8                                     </t>
  </si>
  <si>
    <t>P11802020110031</t>
  </si>
  <si>
    <t xml:space="preserve">LIDIS PATRICIA MARIN ARAUJO                                             </t>
  </si>
  <si>
    <t>P95102020110026</t>
  </si>
  <si>
    <t xml:space="preserve">GERTRUDIS VASQUEZ                                                       </t>
  </si>
  <si>
    <t>P11702020020090</t>
  </si>
  <si>
    <t xml:space="preserve">RICARDO JOSE AMADOR DIAZ                                                </t>
  </si>
  <si>
    <t>P11802020070078</t>
  </si>
  <si>
    <t xml:space="preserve">JORGE ELIECER BARRIOS LOPEZ                                             </t>
  </si>
  <si>
    <t xml:space="preserve">3116118444- 320647751 </t>
  </si>
  <si>
    <t>P11102020110052</t>
  </si>
  <si>
    <t xml:space="preserve">GUADALUPE ANTONIA CASTILLO BULA                                         </t>
  </si>
  <si>
    <t xml:space="preserve">=CLL 48 52 64                                               </t>
  </si>
  <si>
    <t>P11102019120011</t>
  </si>
  <si>
    <t xml:space="preserve">ELIECER JOSE PALACIO ORTEGA                                             </t>
  </si>
  <si>
    <t>P11702020020087</t>
  </si>
  <si>
    <t xml:space="preserve">FIDEL ENRIQUE ALEMAN MARQUEZ                                            </t>
  </si>
  <si>
    <t xml:space="preserve">=CRA 16 45F 39                                              </t>
  </si>
  <si>
    <t>P12202020070009</t>
  </si>
  <si>
    <t xml:space="preserve">LEONARDO MERCADO                                                        </t>
  </si>
  <si>
    <t xml:space="preserve">NT000162                      </t>
  </si>
  <si>
    <t xml:space="preserve">ANGIE_PAOLA_CARMONA_ESCOBAR                                                     </t>
  </si>
  <si>
    <t>P95202020100005</t>
  </si>
  <si>
    <t xml:space="preserve">DAMARIS DEL SOCORRO MORALES PADILLA                                     </t>
  </si>
  <si>
    <t xml:space="preserve">CLL 10B 1DS 42                                              </t>
  </si>
  <si>
    <t>P34602020090003</t>
  </si>
  <si>
    <t xml:space="preserve">RUBY ALFARO DE CUELLO                                                   </t>
  </si>
  <si>
    <t xml:space="preserve">NIF VEC 35064706                                            </t>
  </si>
  <si>
    <t>P11102020040008</t>
  </si>
  <si>
    <t xml:space="preserve">JULIO FERNANDEZ SALAZAR                                                 </t>
  </si>
  <si>
    <t>P34402020110010</t>
  </si>
  <si>
    <t xml:space="preserve">JAIRO EMILIO FONTALVO PALMA                                             </t>
  </si>
  <si>
    <t>P11102019110042</t>
  </si>
  <si>
    <t xml:space="preserve">RAFAEL ANTONIO VELEZ PONSON                                             </t>
  </si>
  <si>
    <t xml:space="preserve">CL 83 41F 29                                                                                                                                                                               </t>
  </si>
  <si>
    <t xml:space="preserve">=CLL 83 41F 29                                              </t>
  </si>
  <si>
    <t>P11802020030021</t>
  </si>
  <si>
    <t xml:space="preserve">BEATRIZ CECILIA EGUIS DE PEREZ                                          </t>
  </si>
  <si>
    <t xml:space="preserve">=CLL 44 13A 05                                              </t>
  </si>
  <si>
    <t xml:space="preserve">MP000302                      </t>
  </si>
  <si>
    <t xml:space="preserve">CAROLINA_PRIETO_PENA                                                            </t>
  </si>
  <si>
    <t>P11702020110041</t>
  </si>
  <si>
    <t xml:space="preserve">TERESA DE JESUS CALDERIN DE IGLESIAS                                    </t>
  </si>
  <si>
    <t xml:space="preserve">CRA 20B 57 29                                               </t>
  </si>
  <si>
    <t>P11802020110080</t>
  </si>
  <si>
    <t xml:space="preserve">KATY  MILENA AMELL VILLAFAÑE                                            </t>
  </si>
  <si>
    <t xml:space="preserve">UNIDAD RESIDENCIAL MALAGA                                   </t>
  </si>
  <si>
    <t>P95102020090032</t>
  </si>
  <si>
    <t xml:space="preserve">WILSON CARVAJALINO BAYONA                                               </t>
  </si>
  <si>
    <t xml:space="preserve">CLL 50 9 06 PISO 1 APTO 2                                   </t>
  </si>
  <si>
    <t>P11702020030047</t>
  </si>
  <si>
    <t xml:space="preserve">MARIA ROSA ARIAS RUEDA                                                  </t>
  </si>
  <si>
    <t xml:space="preserve">=CLL 117 11E 17                                             </t>
  </si>
  <si>
    <t>P93322020090012</t>
  </si>
  <si>
    <t xml:space="preserve">YAMILES HERNANDEZ RODRIGUEZ                                             </t>
  </si>
  <si>
    <t>P95102020090033</t>
  </si>
  <si>
    <t xml:space="preserve">ARACELIS SIERRA DE OLIVERA                                              </t>
  </si>
  <si>
    <t xml:space="preserve">=CRA 3F 46G2 87                                             </t>
  </si>
  <si>
    <t>P95102020100009</t>
  </si>
  <si>
    <t xml:space="preserve">RAFAEL PUA RIOS                                                         </t>
  </si>
  <si>
    <t xml:space="preserve">CASA 15 MZ 9                                                </t>
  </si>
  <si>
    <t>P11702020110010</t>
  </si>
  <si>
    <t xml:space="preserve">ZAIDA ESTHER SERRANO PADILLA                                            </t>
  </si>
  <si>
    <t xml:space="preserve">3038450-3013907998    </t>
  </si>
  <si>
    <t>P11102020100150</t>
  </si>
  <si>
    <t>P95102020060010</t>
  </si>
  <si>
    <t>P77532020080003</t>
  </si>
  <si>
    <t xml:space="preserve">MADYS MARIA MARTINEZ ARGUELLES                                          </t>
  </si>
  <si>
    <t xml:space="preserve">CL 11 7E 15                                                                                                                                                                                </t>
  </si>
  <si>
    <t>P11502020070022</t>
  </si>
  <si>
    <t xml:space="preserve">CLAUDIO NIEBLES RUBIO                                                   </t>
  </si>
  <si>
    <t xml:space="preserve">CR 15 10 110                                                                                                                                                                               </t>
  </si>
  <si>
    <t>P33302020080008</t>
  </si>
  <si>
    <t xml:space="preserve">ROSALBA CARRILLLO PEREZ                                                 </t>
  </si>
  <si>
    <t xml:space="preserve">CL 11 CR 10 5               APTO    1                                                                                                                                                      </t>
  </si>
  <si>
    <t>P11802020100066</t>
  </si>
  <si>
    <t xml:space="preserve">NAIBET VEGA ROMERO                                                      </t>
  </si>
  <si>
    <t xml:space="preserve">=CLL 53 17 05                                               </t>
  </si>
  <si>
    <t>P34102020110091</t>
  </si>
  <si>
    <t xml:space="preserve">CR 42 45 84               APTO  201                                                                                                                                                        </t>
  </si>
  <si>
    <t>P34102020100121</t>
  </si>
  <si>
    <t xml:space="preserve">ALFREDO OROZCO                                                          </t>
  </si>
  <si>
    <t xml:space="preserve">SECTOR 1 MZ D 24                                                                                                                                                                           </t>
  </si>
  <si>
    <t>P95102020090037</t>
  </si>
  <si>
    <t xml:space="preserve">NORLY ISABEL REQUENA MADRID                                             </t>
  </si>
  <si>
    <t xml:space="preserve">CLL 1182 20 30                                              </t>
  </si>
  <si>
    <t>P95102020040011</t>
  </si>
  <si>
    <t>P95102020110011</t>
  </si>
  <si>
    <t xml:space="preserve">LUCY RAMOS ROJAS                                                        </t>
  </si>
  <si>
    <t>P11802020040014</t>
  </si>
  <si>
    <t xml:space="preserve">RANULFO OYOLA NORIEGA                                                   </t>
  </si>
  <si>
    <t>P11802020030089</t>
  </si>
  <si>
    <t xml:space="preserve">VICTOR ALFONSO RACEDO RODRIGUEZ                                         </t>
  </si>
  <si>
    <t xml:space="preserve">RACEDO RODRIGUEZ VICTOR ALF                                 </t>
  </si>
  <si>
    <t>P95302020090002</t>
  </si>
  <si>
    <t xml:space="preserve">WILSON GUTIERREZ BELTRAN                                                </t>
  </si>
  <si>
    <t>P11802020110081</t>
  </si>
  <si>
    <t xml:space="preserve">OMAIRA ISABEL SUAREZ MOYA                                               </t>
  </si>
  <si>
    <t xml:space="preserve">CLL 52 14D 26                                               </t>
  </si>
  <si>
    <t>P11702020100056</t>
  </si>
  <si>
    <t xml:space="preserve">JESUS JIMENEZ P                                                         </t>
  </si>
  <si>
    <t xml:space="preserve">CL 35 6 41                                                                                                                                                                                 </t>
  </si>
  <si>
    <t>P11702020070072</t>
  </si>
  <si>
    <t xml:space="preserve">BRENDA LUZ OGAZA MORALES                                                </t>
  </si>
  <si>
    <t xml:space="preserve">=CLL 50 9D 49                                               </t>
  </si>
  <si>
    <t>P12102020110030</t>
  </si>
  <si>
    <t xml:space="preserve">OSCAR ANTONIO BARRAZA ROJAS                                             </t>
  </si>
  <si>
    <t xml:space="preserve">CLL 8A ENTRE CRA 20 Y 21                                    </t>
  </si>
  <si>
    <t>P95102020110019</t>
  </si>
  <si>
    <t xml:space="preserve">MONICA RODRIGUEZ CHAVEZ                                                 </t>
  </si>
  <si>
    <t>P11802020100023</t>
  </si>
  <si>
    <t xml:space="preserve">LUIS CARLOS SANTIAGO GIL                                                </t>
  </si>
  <si>
    <t>P33302020110001</t>
  </si>
  <si>
    <t xml:space="preserve">JORGE LUIS MENDOZA GARCIA                                               </t>
  </si>
  <si>
    <t xml:space="preserve">LAS DELICIAS                                                </t>
  </si>
  <si>
    <t>P11102020090118</t>
  </si>
  <si>
    <t xml:space="preserve">PEDRO JUAN ALBA ECHEVERRIA                                              </t>
  </si>
  <si>
    <t xml:space="preserve">CL 68C 32 38                                                                                                                                                                               </t>
  </si>
  <si>
    <t>P95102020100003</t>
  </si>
  <si>
    <t xml:space="preserve">MARGARITA ROSA MADRID MOLINA                                            </t>
  </si>
  <si>
    <t>P11102019100179</t>
  </si>
  <si>
    <t xml:space="preserve">JENER CASTAÑO AGUIRRE                                                   </t>
  </si>
  <si>
    <t xml:space="preserve">CLL 65 44 91                                                </t>
  </si>
  <si>
    <t>P11702020090012</t>
  </si>
  <si>
    <t xml:space="preserve">TERESA PUELLO DE ROCA                                                   </t>
  </si>
  <si>
    <t xml:space="preserve">CR 12 27B 86                                                                                                                                                                               </t>
  </si>
  <si>
    <t>P11702019100093</t>
  </si>
  <si>
    <t xml:space="preserve">JOSE J BENITEZ                                                          </t>
  </si>
  <si>
    <t xml:space="preserve">CR 21B 63C 75                                               </t>
  </si>
  <si>
    <t>P11102020100032</t>
  </si>
  <si>
    <t>P31602020090004</t>
  </si>
  <si>
    <t xml:space="preserve">ELIANA ROJAS AGUILAR                                                    </t>
  </si>
  <si>
    <t xml:space="preserve">TR050689                      </t>
  </si>
  <si>
    <t xml:space="preserve">EDWIN_JOSE_CARRETERO_HERNANDEZ                                                  </t>
  </si>
  <si>
    <t>P12102020100020</t>
  </si>
  <si>
    <t xml:space="preserve">YUREIMIS JOHANA CASTRO FLOREZ                                           </t>
  </si>
  <si>
    <t xml:space="preserve">CR 2 1 65                                                   </t>
  </si>
  <si>
    <t xml:space="preserve">NT000631                      </t>
  </si>
  <si>
    <t xml:space="preserve">CARLOS_ALBERO_VILLANUEVA_OLMOS                                                  </t>
  </si>
  <si>
    <t>P95202020110001</t>
  </si>
  <si>
    <t xml:space="preserve">MARGOTH DEL SOCORRO CARDENAS OCAMPO                                     </t>
  </si>
  <si>
    <t xml:space="preserve">=CLL 7 9 34                                                 </t>
  </si>
  <si>
    <t>P95102020090002</t>
  </si>
  <si>
    <t xml:space="preserve">YOLANDA MATILDE VILLARREAL ARRIETA                                      </t>
  </si>
  <si>
    <t xml:space="preserve">=CLL 62 23 04                                               </t>
  </si>
  <si>
    <t>P11702020100101</t>
  </si>
  <si>
    <t xml:space="preserve">ILDA MERCEDES IGLESIAS DE CRESPO                                        </t>
  </si>
  <si>
    <t>P11702020110078</t>
  </si>
  <si>
    <t xml:space="preserve">JORGE ELIECER OSPINO RIVERA                                             </t>
  </si>
  <si>
    <t xml:space="preserve">CR 24 53 33                                                                                                                                                                                </t>
  </si>
  <si>
    <t xml:space="preserve">CRA 24 53 33                                                </t>
  </si>
  <si>
    <t>P34402020100020</t>
  </si>
  <si>
    <t xml:space="preserve">EUNIRIS HERRERA MOYA                                                    </t>
  </si>
  <si>
    <t xml:space="preserve">C 5 K 10                                                    </t>
  </si>
  <si>
    <t>P34102020110008</t>
  </si>
  <si>
    <t xml:space="preserve">YARITZA PATRICIA AVENDAÑO CABARCAS                                      </t>
  </si>
  <si>
    <t xml:space="preserve">MZ 5 CASA 19 CONCEP 4                                       </t>
  </si>
  <si>
    <t>P11702020110057</t>
  </si>
  <si>
    <t xml:space="preserve">BELARMINO BOLAÑO DE AGUAS                                               </t>
  </si>
  <si>
    <t>P95102020110002</t>
  </si>
  <si>
    <t xml:space="preserve">ALVARO ANDRADE                                                          </t>
  </si>
  <si>
    <t>P11802017080053</t>
  </si>
  <si>
    <t xml:space="preserve">YOLANDA JUDITH MORA VENERA                                              </t>
  </si>
  <si>
    <t>P11702019090105</t>
  </si>
  <si>
    <t xml:space="preserve">JAVIER MOLINA HOSTIA                                                    </t>
  </si>
  <si>
    <t>P11702020040023</t>
  </si>
  <si>
    <t xml:space="preserve">RITA BEATRIZ DIAZ RUIZ                                                  </t>
  </si>
  <si>
    <t xml:space="preserve">=CRA 15D 84 146                                             </t>
  </si>
  <si>
    <t>P77512020100013</t>
  </si>
  <si>
    <t xml:space="preserve">WENDY JULANY RAMIREZ CARDEÑO                                            </t>
  </si>
  <si>
    <t>P33102020090008</t>
  </si>
  <si>
    <t xml:space="preserve">CR 7 20 40               LOC     2                                                                                                                                                         </t>
  </si>
  <si>
    <t>P11502019120002</t>
  </si>
  <si>
    <t xml:space="preserve">JOSE TAURINO GONZALEZ GONZALEZ                                          </t>
  </si>
  <si>
    <t>P11702020110059</t>
  </si>
  <si>
    <t xml:space="preserve">JESUS DE DIOS MUTIS BALLESTEROS                                         </t>
  </si>
  <si>
    <t xml:space="preserve">CL 46 16E 35               APTO  203                                                                                                                                                       </t>
  </si>
  <si>
    <t xml:space="preserve">=CLL 46 16E 35                                              </t>
  </si>
  <si>
    <t>P11702020110042</t>
  </si>
  <si>
    <t xml:space="preserve">ANGEL RODRIGUEZ L                                                       </t>
  </si>
  <si>
    <t>P11702020080043</t>
  </si>
  <si>
    <t xml:space="preserve">WILBER HERNANDEZ O                                                      </t>
  </si>
  <si>
    <t>P34302020100008</t>
  </si>
  <si>
    <t xml:space="preserve">O.C. Ciénaga        </t>
  </si>
  <si>
    <t xml:space="preserve">MIRYAN DE JESUS ULLOA MARTINEZ                                          </t>
  </si>
  <si>
    <t xml:space="preserve">CL 10 17 64                                                                                                                                                                                </t>
  </si>
  <si>
    <t xml:space="preserve">C 10 17-73                                                  </t>
  </si>
  <si>
    <t xml:space="preserve">A9058590                      </t>
  </si>
  <si>
    <t xml:space="preserve">ALJADYS_CECILIA_HERNANDEZ_RUA                                                   </t>
  </si>
  <si>
    <t>P12102020110064</t>
  </si>
  <si>
    <t xml:space="preserve">FERNANDO ALBERTO FERNANDEZ AISALEZ                                      </t>
  </si>
  <si>
    <t xml:space="preserve">CALLE 32 NO 23 49 ALIANZA SLARGA                            </t>
  </si>
  <si>
    <t>P75412020110004</t>
  </si>
  <si>
    <t xml:space="preserve">TOMAS JOSE GUARDIOLA SARMIENTO                                          </t>
  </si>
  <si>
    <t>P95102020100008</t>
  </si>
  <si>
    <t xml:space="preserve">LUIS CANTILLO BOLAÑO                                                    </t>
  </si>
  <si>
    <t>P75422020100004</t>
  </si>
  <si>
    <t xml:space="preserve">SHIRLY PAOLA PACHECO CERVANTES                                          </t>
  </si>
  <si>
    <t>P11802020110030</t>
  </si>
  <si>
    <t xml:space="preserve">JANNA SELENA PEREZ PARRA                                                </t>
  </si>
  <si>
    <t xml:space="preserve">CL 45C CR 14F 63 MZ 35 LOT 23                               </t>
  </si>
  <si>
    <t>P34102020110065</t>
  </si>
  <si>
    <t xml:space="preserve">MARIA EUGENIA FIGUEROA CASTILLA                                         </t>
  </si>
  <si>
    <t>P95102020080030</t>
  </si>
  <si>
    <t xml:space="preserve">DE LA COSTA BIENES Y CONSTRUCCIONES                                     </t>
  </si>
  <si>
    <t>P11802020110051</t>
  </si>
  <si>
    <t xml:space="preserve">CARLOS MIGUEL CABRERA MORALES                                           </t>
  </si>
  <si>
    <t>P95102020080021</t>
  </si>
  <si>
    <t xml:space="preserve">MARIA PATRICIA CABALLERO NAVARRO                                        </t>
  </si>
  <si>
    <t xml:space="preserve">=CRA 11C 38 70                                              </t>
  </si>
  <si>
    <t>P11102020100069</t>
  </si>
  <si>
    <t xml:space="preserve">LUIS ARTURO VALDERRAMA ORJUELA                                          </t>
  </si>
  <si>
    <t xml:space="preserve">CONJ RES LA ESTRELLA                                        </t>
  </si>
  <si>
    <t>P11102020090129</t>
  </si>
  <si>
    <t xml:space="preserve">OLGA LUCIA DE AVILA ARRIETA                                             </t>
  </si>
  <si>
    <t xml:space="preserve">=CLL 77 38A 60                                              </t>
  </si>
  <si>
    <t>P11102020030023</t>
  </si>
  <si>
    <t xml:space="preserve">LEISLY YEIMI ASIS GUZMAN                                                </t>
  </si>
  <si>
    <t>P11802020110083</t>
  </si>
  <si>
    <t xml:space="preserve">MAGDA RIVERA MORENO                                                     </t>
  </si>
  <si>
    <t xml:space="preserve">=CLL 66A 14 10                                              </t>
  </si>
  <si>
    <t>P11502020050009</t>
  </si>
  <si>
    <t xml:space="preserve">MARTA LIGIA GOMEZ PERALTA                                               </t>
  </si>
  <si>
    <t xml:space="preserve">DG 4A 11 34                                                                                                                                                                                </t>
  </si>
  <si>
    <t>P11102020110102</t>
  </si>
  <si>
    <t xml:space="preserve">MIRYAM RAMIREZ DE DUQUE                                                 </t>
  </si>
  <si>
    <t xml:space="preserve">CL 50 37 53               BDGA    1                                                                                                                                                        </t>
  </si>
  <si>
    <t xml:space="preserve">=CLL 50 # 37-53                                             </t>
  </si>
  <si>
    <t>P75512020070004</t>
  </si>
  <si>
    <t xml:space="preserve">ANGELA DIAZ                                                             </t>
  </si>
  <si>
    <t>P95102020090003</t>
  </si>
  <si>
    <t xml:space="preserve">MARGOTH DIAZ                                                            </t>
  </si>
  <si>
    <t>P11702020110025</t>
  </si>
  <si>
    <t xml:space="preserve">HELEN PATRICIA MARTES QUINTERO                                          </t>
  </si>
  <si>
    <t xml:space="preserve">=CLL 37E 1H 37                                              </t>
  </si>
  <si>
    <t>P11102020110111</t>
  </si>
  <si>
    <t xml:space="preserve">UBALDO JESUS RACEDO CUEVAS                                              </t>
  </si>
  <si>
    <t>P33302020090005</t>
  </si>
  <si>
    <t xml:space="preserve">MIRIAM MEDINA                                                           </t>
  </si>
  <si>
    <t xml:space="preserve">CR 17                                                       </t>
  </si>
  <si>
    <t xml:space="preserve">A6983515                      </t>
  </si>
  <si>
    <t xml:space="preserve">María_Bernarda_Carrillo                                                         </t>
  </si>
  <si>
    <t>P33402020100020</t>
  </si>
  <si>
    <t xml:space="preserve">SALBADOR MONTANO                                                        </t>
  </si>
  <si>
    <t xml:space="preserve">C0927607                      </t>
  </si>
  <si>
    <t xml:space="preserve">Nathalie_Gnecco_Pelaez                                                          </t>
  </si>
  <si>
    <t>P11102020100156</t>
  </si>
  <si>
    <t xml:space="preserve">BERNARDO LOPEZ                                                          </t>
  </si>
  <si>
    <t>P11702020090086</t>
  </si>
  <si>
    <t xml:space="preserve">SONIA ESQUIVIA FAUCETT                                                  </t>
  </si>
  <si>
    <t>P11702020110065</t>
  </si>
  <si>
    <t xml:space="preserve">MP000085                      </t>
  </si>
  <si>
    <t xml:space="preserve">KARINE_ROMERO_GONZALEZ                                                          </t>
  </si>
  <si>
    <t>P11702020030007</t>
  </si>
  <si>
    <t xml:space="preserve">RODRIGO ENRIQUE GUTIERREZ NAVARRO                                       </t>
  </si>
  <si>
    <t xml:space="preserve">=CRA 4B 24B 36                                              </t>
  </si>
  <si>
    <t>P33302020110010</t>
  </si>
  <si>
    <t xml:space="preserve">LEIDER ORDOÑEZ MARTINEZ                                                 </t>
  </si>
  <si>
    <t xml:space="preserve">CR 10 14 71                                                                                                                                                                                </t>
  </si>
  <si>
    <t>P11102020090028</t>
  </si>
  <si>
    <t xml:space="preserve">NELSON RUEDA VARGAS                                                     </t>
  </si>
  <si>
    <t xml:space="preserve">=CLL 70B 26D 15                                             </t>
  </si>
  <si>
    <t>P11102020020056</t>
  </si>
  <si>
    <t xml:space="preserve">ANDRES BARRIOS DUQUE                                                    </t>
  </si>
  <si>
    <t xml:space="preserve">CL 70B 68 51                                                                                                                                                                               </t>
  </si>
  <si>
    <t>P93322020080012</t>
  </si>
  <si>
    <t xml:space="preserve">EINAR MIGUEL SIOSI CASTRILLO                                            </t>
  </si>
  <si>
    <t xml:space="preserve">CR 27 16B 23          P 1  CASA 1                                                                                                                                                          </t>
  </si>
  <si>
    <t>P11802020040025</t>
  </si>
  <si>
    <t xml:space="preserve">MARIA DEL SOCORRO SIERRA MONTES                                         </t>
  </si>
  <si>
    <t>P12202020110009</t>
  </si>
  <si>
    <t xml:space="preserve">LENIS DE FATIMA BARROS SARMIENTO                                        </t>
  </si>
  <si>
    <t xml:space="preserve">CL 5A 63 111                                                                                                                                                                               </t>
  </si>
  <si>
    <t>P11802020080057</t>
  </si>
  <si>
    <t xml:space="preserve">OMAIRA ESTHER SUARES NIETO                                              </t>
  </si>
  <si>
    <t xml:space="preserve">CR 39A 31 12          P  2 APTO    1                                                                                                                                                       </t>
  </si>
  <si>
    <t xml:space="preserve">CR 39A # 31 - 12                                            </t>
  </si>
  <si>
    <t>P95102020030016</t>
  </si>
  <si>
    <t xml:space="preserve">NAOS CONJUNTO RESIDENCIAL                                               </t>
  </si>
  <si>
    <t xml:space="preserve">CONJUNTO RESIDENCIAL NAOS                                   </t>
  </si>
  <si>
    <t>P11102020010089</t>
  </si>
  <si>
    <t xml:space="preserve">MARIA CELMAR SOTO SALDARRIAGA                                           </t>
  </si>
  <si>
    <t xml:space="preserve">CRA 41 65B 17                                               </t>
  </si>
  <si>
    <t>P95102019040039</t>
  </si>
  <si>
    <t xml:space="preserve">RICARDO BARRIOS ORTIZ                                                   </t>
  </si>
  <si>
    <t xml:space="preserve">CL 117B 25 58          P  1 APTO    1                                                                                                                                                      </t>
  </si>
  <si>
    <t xml:space="preserve">ENTRE CRA 26 Y 25                                           </t>
  </si>
  <si>
    <t>P11102020040015</t>
  </si>
  <si>
    <t xml:space="preserve">AMINTA ISABEL PAEZ REDONDO                                              </t>
  </si>
  <si>
    <t xml:space="preserve">=CLL 93 42B1 47                                             </t>
  </si>
  <si>
    <t>P11102020020063</t>
  </si>
  <si>
    <t xml:space="preserve">SANDRA MARIA FLORES DE SABBAG                                           </t>
  </si>
  <si>
    <t xml:space="preserve">OFICINA                                                     </t>
  </si>
  <si>
    <t>P11802020110074</t>
  </si>
  <si>
    <t xml:space="preserve">COMBARRANQUILLA UNIDAD DEPORTIVA                                        </t>
  </si>
  <si>
    <t xml:space="preserve">CRA 11B 76E1 59                                             </t>
  </si>
  <si>
    <t>P11802019090012</t>
  </si>
  <si>
    <t xml:space="preserve">ISABEL POLO                                                             </t>
  </si>
  <si>
    <t>P11802020110032</t>
  </si>
  <si>
    <t xml:space="preserve">ANDRES GUTIERREZ SALGADO                                                </t>
  </si>
  <si>
    <t xml:space="preserve">CRA 43A 33 69=CRA 43A 33 69                                 </t>
  </si>
  <si>
    <t>P11702020110071</t>
  </si>
  <si>
    <t xml:space="preserve">SONIA GONZALEZ MEDINA                                                   </t>
  </si>
  <si>
    <t>P95102020100032</t>
  </si>
  <si>
    <t xml:space="preserve">GABRIEL ESCOBAR                                                         </t>
  </si>
  <si>
    <t xml:space="preserve">CL 66A 18 39          P 1  APTO 1                                                                                                                                                          </t>
  </si>
  <si>
    <t>P11802020030066</t>
  </si>
  <si>
    <t xml:space="preserve">LAURA MARIA BARRANCO SARAVIA                                            </t>
  </si>
  <si>
    <t xml:space="preserve">3208646651-3870201    </t>
  </si>
  <si>
    <t xml:space="preserve">TR 14B CL 42 4                                                                                                                                                                             </t>
  </si>
  <si>
    <t xml:space="preserve">TRANSV 14B CL 42 04                                         </t>
  </si>
  <si>
    <t>P11702020110074</t>
  </si>
  <si>
    <t xml:space="preserve">MARIA ANGELICA SUAREZ ORTEGA                                            </t>
  </si>
  <si>
    <t xml:space="preserve">=CLL 26 19 07                                               </t>
  </si>
  <si>
    <t>P95102020110015</t>
  </si>
  <si>
    <t xml:space="preserve">S,A,S CASTRO PANESSO                                                    </t>
  </si>
  <si>
    <t>P11802020030013</t>
  </si>
  <si>
    <t xml:space="preserve">FABIO ZULETA MARIN                                                      </t>
  </si>
  <si>
    <t>P11802019080135</t>
  </si>
  <si>
    <t xml:space="preserve">O.C Baranoa         </t>
  </si>
  <si>
    <t xml:space="preserve">TILSO JOSE RUIZ MOJICA                                                  </t>
  </si>
  <si>
    <t xml:space="preserve">TR183235                      </t>
  </si>
  <si>
    <t xml:space="preserve">SANDRA_CERPA                                                                    </t>
  </si>
  <si>
    <t>P93322020100010</t>
  </si>
  <si>
    <t>P34102020110012</t>
  </si>
  <si>
    <t xml:space="preserve">JORGE NACER LAMIR PADUA                                                 </t>
  </si>
  <si>
    <t>P95102020110038</t>
  </si>
  <si>
    <t xml:space="preserve">LUIS JESUS CABALLERO ARANDA                                             </t>
  </si>
  <si>
    <t>P11702020030017</t>
  </si>
  <si>
    <t>P75412020100016</t>
  </si>
  <si>
    <t xml:space="preserve">HECTOR JULIO BOHORQUEZ VERBEL                                           </t>
  </si>
  <si>
    <t xml:space="preserve">CLL 4A 10B 13    APTO 2                                     </t>
  </si>
  <si>
    <t>P11702020110006</t>
  </si>
  <si>
    <t xml:space="preserve">GREEYNS DEL CARMEN VILLALOBOS OROZCO                                    </t>
  </si>
  <si>
    <t xml:space="preserve">=CRA 2B1 41C 50   PISO 2                                    </t>
  </si>
  <si>
    <t>P33402020110004</t>
  </si>
  <si>
    <t xml:space="preserve">GUSMALDO KAMMERER                                                       </t>
  </si>
  <si>
    <t xml:space="preserve">CR 10                                                       </t>
  </si>
  <si>
    <t>P12102020110025</t>
  </si>
  <si>
    <t xml:space="preserve">SANDRA ORTIZ VELASQUEZ                                                  </t>
  </si>
  <si>
    <t xml:space="preserve">CART AL VAIVEN KM1 750 CGTO STA  VERONIC                    </t>
  </si>
  <si>
    <t>P11102020110040</t>
  </si>
  <si>
    <t xml:space="preserve">3681891 3003434616    </t>
  </si>
  <si>
    <t>P75512020110002</t>
  </si>
  <si>
    <t xml:space="preserve">ROSA ANGELINA BELTRAN ECHEVERRIA                                        </t>
  </si>
  <si>
    <t xml:space="preserve">=CRA 5 94 90                                                </t>
  </si>
  <si>
    <t>P11702020020055</t>
  </si>
  <si>
    <t xml:space="preserve">ROSALINDA ESCORCIA MARTINEZ                                             </t>
  </si>
  <si>
    <t xml:space="preserve">CR 15 26 25               CASA    1                                                                                                                                                        </t>
  </si>
  <si>
    <t xml:space="preserve">CRA 15 26 25 CASA 1                                         </t>
  </si>
  <si>
    <t>P34602020090025</t>
  </si>
  <si>
    <t xml:space="preserve">JUAN CHAVEZ GONZALEZ                                                    </t>
  </si>
  <si>
    <t>P12102020070013</t>
  </si>
  <si>
    <t>P11802020110007</t>
  </si>
  <si>
    <t xml:space="preserve">SANDRA YOANA MONTAÑA OTERO                                              </t>
  </si>
  <si>
    <t xml:space="preserve">CR 22   69B - 09                                            </t>
  </si>
  <si>
    <t>P11702020090089</t>
  </si>
  <si>
    <t xml:space="preserve">EMILECIO DIAZ LEON                                                      </t>
  </si>
  <si>
    <t xml:space="preserve">CL 107 12E 53                                                                                                                                                                              </t>
  </si>
  <si>
    <t>P34102020110039</t>
  </si>
  <si>
    <t xml:space="preserve">JESUS JOSE ROJAS TETE                                                   </t>
  </si>
  <si>
    <t xml:space="preserve">CARRT VIA A MINCA CR 6 223                                                                                                                                                                 </t>
  </si>
  <si>
    <t>P95102020110023</t>
  </si>
  <si>
    <t xml:space="preserve">REINEL PRADO S                                                          </t>
  </si>
  <si>
    <t>P11802020080022</t>
  </si>
  <si>
    <t xml:space="preserve">HERNAN DE JESUS QUIROZ GIL                                              </t>
  </si>
  <si>
    <t xml:space="preserve">CR 19A # 76D - 63MANZ 125 LOTE 4                            </t>
  </si>
  <si>
    <t>P11702020100015</t>
  </si>
  <si>
    <t xml:space="preserve">BERTHA CECILIA TORRES DE BLANCO                                         </t>
  </si>
  <si>
    <t xml:space="preserve">CR 7D 40 27                                                                                                                                                                                </t>
  </si>
  <si>
    <t>P11802020110018</t>
  </si>
  <si>
    <t xml:space="preserve">ORLANDO GONZALEZ HERNANDEZ                                              </t>
  </si>
  <si>
    <t>P95102020100039</t>
  </si>
  <si>
    <t xml:space="preserve">MAYERLIN NAVAS RAMOS                                                    </t>
  </si>
  <si>
    <t>P95102020110018</t>
  </si>
  <si>
    <t xml:space="preserve">ALICIA TORO CAMARGO                                                     </t>
  </si>
  <si>
    <t xml:space="preserve">CLL 117 25 53                                               </t>
  </si>
  <si>
    <t>P11702019110066</t>
  </si>
  <si>
    <t xml:space="preserve">ALFONSO RAFAEL GUTIERREZ COLON                                          </t>
  </si>
  <si>
    <t xml:space="preserve">=CLL 41B 1B 70                                              </t>
  </si>
  <si>
    <t>P11802020080031</t>
  </si>
  <si>
    <t xml:space="preserve">HILDA ELENA RAMOS GARCIA                                                </t>
  </si>
  <si>
    <t xml:space="preserve">CR 24 # 47-04                                               </t>
  </si>
  <si>
    <t>P12102020110057</t>
  </si>
  <si>
    <t xml:space="preserve">SILVANA ROSA RODRIGUEZ LUQUE                                            </t>
  </si>
  <si>
    <t xml:space="preserve">CRA 1 NO 1 20 VDA PUNTA SATILLERO CGTO B                    </t>
  </si>
  <si>
    <t>P77522020090004</t>
  </si>
  <si>
    <t xml:space="preserve">ALIDA MARIA CARDONA                                                     </t>
  </si>
  <si>
    <t xml:space="preserve">CL 14 16 72                                                                                                                                                                                </t>
  </si>
  <si>
    <t>P95202020100018</t>
  </si>
  <si>
    <t>P11702020100069</t>
  </si>
  <si>
    <t xml:space="preserve">ARMANDO ALVARADO BENAVIDEZ                                              </t>
  </si>
  <si>
    <t xml:space="preserve">3881298-3188316873    </t>
  </si>
  <si>
    <t xml:space="preserve">DGN 112 27 28                                               </t>
  </si>
  <si>
    <t>P33402020090012</t>
  </si>
  <si>
    <t>P12202020100023</t>
  </si>
  <si>
    <t xml:space="preserve">MARTHA VESGA URIBE                                                      </t>
  </si>
  <si>
    <t xml:space="preserve">CL 2 61 75                                                                                                                                                                                 </t>
  </si>
  <si>
    <t xml:space="preserve">CLL 2                                                       </t>
  </si>
  <si>
    <t>P11802020030043</t>
  </si>
  <si>
    <t xml:space="preserve">HUVER MEDINA HERRERA                                                    </t>
  </si>
  <si>
    <t xml:space="preserve">CR 27 44 4 APTO 2                                           </t>
  </si>
  <si>
    <t>P11102020100148</t>
  </si>
  <si>
    <t xml:space="preserve">ZOBEIDA SERAFINA TORREGROZA FONTALVO                                    </t>
  </si>
  <si>
    <t xml:space="preserve">3206677 3164734097    </t>
  </si>
  <si>
    <t xml:space="preserve">=CLL 27 22 02                                               </t>
  </si>
  <si>
    <t>P34402020110016</t>
  </si>
  <si>
    <t xml:space="preserve">GLORIA GUTIERREZ CERDA                                                  </t>
  </si>
  <si>
    <t>P34102020110025</t>
  </si>
  <si>
    <t xml:space="preserve">YOLANDA TRIANA                                                          </t>
  </si>
  <si>
    <t>P11802020090080</t>
  </si>
  <si>
    <t xml:space="preserve">JEFFREY TAYLOR MEJIA                                                    </t>
  </si>
  <si>
    <t xml:space="preserve">=CLL 47 11B 18                                              </t>
  </si>
  <si>
    <t>P34102020110034</t>
  </si>
  <si>
    <t xml:space="preserve">YORLEDIS RODRIGUEZ PEÑA                                                 </t>
  </si>
  <si>
    <t xml:space="preserve">C 10 20A 30                                                 </t>
  </si>
  <si>
    <t>P33102020100026</t>
  </si>
  <si>
    <t xml:space="preserve">YANERIS DEL PILAR PEREZ REDONDO                                         </t>
  </si>
  <si>
    <t>P34102020100095</t>
  </si>
  <si>
    <t xml:space="preserve">ANGEL MARIA RODRIGUEZ SILVA                                             </t>
  </si>
  <si>
    <t>P11802020050006</t>
  </si>
  <si>
    <t xml:space="preserve">OSVALDO SEGUNDO BARRIOS SILVA                                           </t>
  </si>
  <si>
    <t xml:space="preserve">3013731102-3134794179 </t>
  </si>
  <si>
    <t xml:space="preserve">MANZANA D SAN PANCRACIO                                     </t>
  </si>
  <si>
    <t>P34102020100104</t>
  </si>
  <si>
    <t xml:space="preserve">CAYETANA DE LA ROSA NARVAEZ                                             </t>
  </si>
  <si>
    <t xml:space="preserve">MZ 41 C 04 C 29 JUL                                         </t>
  </si>
  <si>
    <t>P33302020110005</t>
  </si>
  <si>
    <t xml:space="preserve">JESUS FERNANDO JIMENEZ BENJUMEA                                         </t>
  </si>
  <si>
    <t xml:space="preserve">CL 12 CR 11 72                                                                                                                                                                             </t>
  </si>
  <si>
    <t>P34402020110009</t>
  </si>
  <si>
    <t xml:space="preserve">RAFAEL ENRIQUE SANJUANELO DURAN                                         </t>
  </si>
  <si>
    <t xml:space="preserve">A7106794                      </t>
  </si>
  <si>
    <t xml:space="preserve">Belkis_Gonzalez_Bermudez                                                        </t>
  </si>
  <si>
    <t>P33402020080002</t>
  </si>
  <si>
    <t xml:space="preserve">JUAN CARLOS LINARES RODRIGUEZ                                           </t>
  </si>
  <si>
    <t xml:space="preserve">CL 12 11 53                                                 </t>
  </si>
  <si>
    <t>P11102019110032</t>
  </si>
  <si>
    <t xml:space="preserve">VIANIS DEL SOCORRO GONZALEZ JIMENEZ                                     </t>
  </si>
  <si>
    <t xml:space="preserve">=CLL 50 24 72                                               </t>
  </si>
  <si>
    <t>P12102020100055</t>
  </si>
  <si>
    <t xml:space="preserve">CONSTRUCCIONES FERNANDEZ HOYOS S.A.S                                    </t>
  </si>
  <si>
    <t xml:space="preserve">T2854966                      </t>
  </si>
  <si>
    <t xml:space="preserve">SANDRA CARROL SANTANA                                                           </t>
  </si>
  <si>
    <t>P11102020090097</t>
  </si>
  <si>
    <t xml:space="preserve">ANA ALICIA WAU RUIZ                                                     </t>
  </si>
  <si>
    <t xml:space="preserve">=CRA 32 52 08                                               </t>
  </si>
  <si>
    <t>P11102020100118</t>
  </si>
  <si>
    <t xml:space="preserve">PEDRO JOSE ANGULO SPIRKO                                                </t>
  </si>
  <si>
    <t xml:space="preserve">CRA 53 76 239=CLL 73 41 58                                  </t>
  </si>
  <si>
    <t>P12202020110007</t>
  </si>
  <si>
    <t xml:space="preserve">ROSINA DEL CARMEN OLIVERO ALVAREZ                                       </t>
  </si>
  <si>
    <t xml:space="preserve">CRA 19 NO 33B 168 URB VILLA LEYLA                           </t>
  </si>
  <si>
    <t>P93532020110002</t>
  </si>
  <si>
    <t xml:space="preserve">ZOILA DIOSA CARRANZA BOLAÑO                                             </t>
  </si>
  <si>
    <t xml:space="preserve">CL 14 9A 34                                                                                                                                                                                </t>
  </si>
  <si>
    <t xml:space="preserve">NIC POST REF 3828605 CL 14 CR 9A 75                         </t>
  </si>
  <si>
    <t>P11702020110079</t>
  </si>
  <si>
    <t xml:space="preserve">MOISES RAFAEL RODRIGUEZ                                                 </t>
  </si>
  <si>
    <t>P11102020070077</t>
  </si>
  <si>
    <t xml:space="preserve">MIGUEL MIRANDA                                                          </t>
  </si>
  <si>
    <t xml:space="preserve">CR 25C 53D 65                                                                                                                                                                              </t>
  </si>
  <si>
    <t>P11702020050030</t>
  </si>
  <si>
    <t xml:space="preserve">JEIMY MARIA GALAN RIBON                                                 </t>
  </si>
  <si>
    <t xml:space="preserve">CRA 18S 46B 04                                              </t>
  </si>
  <si>
    <t>P95102020080004</t>
  </si>
  <si>
    <t xml:space="preserve">ESTIWAR NAVARRO CAMARGO                                                 </t>
  </si>
  <si>
    <t xml:space="preserve">DGN 56C 4 17                                                </t>
  </si>
  <si>
    <t>P11102020070085</t>
  </si>
  <si>
    <t xml:space="preserve">LISBETH CASTILLO CHARRIS                                                </t>
  </si>
  <si>
    <t xml:space="preserve">CL 80 70 50          P  1 APTO    2                                                                                                                                                        </t>
  </si>
  <si>
    <t xml:space="preserve">CRA 53 76 239=CLL 80 70 50                                  </t>
  </si>
  <si>
    <t>P11702020100095</t>
  </si>
  <si>
    <t>P95102020110022</t>
  </si>
  <si>
    <t xml:space="preserve">FARID JOSE RUIZ ORTEGA                                                  </t>
  </si>
  <si>
    <t>P11102019120033</t>
  </si>
  <si>
    <t xml:space="preserve">GENIO MARIO VOTO BUITRAGO                                               </t>
  </si>
  <si>
    <t xml:space="preserve">=CLL 37 33 173                                              </t>
  </si>
  <si>
    <t>P34402020110006</t>
  </si>
  <si>
    <t xml:space="preserve">MARIA DEL ROSARIO MORON PERTUZ                                          </t>
  </si>
  <si>
    <t>P11102020070025</t>
  </si>
  <si>
    <t xml:space="preserve">YARIS YARAITH ECKER ECKER PEREZ                                         </t>
  </si>
  <si>
    <t xml:space="preserve">CL 68 23 14                                                                                                                                                                                </t>
  </si>
  <si>
    <t>P11702020020085</t>
  </si>
  <si>
    <t xml:space="preserve">VIVIANA ISABEL PALMETT MERIÑO                                           </t>
  </si>
  <si>
    <t xml:space="preserve">CL 27A 17A 16                                                                                                                                                                              </t>
  </si>
  <si>
    <t xml:space="preserve">=CLL 27A 17A 16                                             </t>
  </si>
  <si>
    <t>P11802020100088</t>
  </si>
  <si>
    <t xml:space="preserve">WILGEN DE JESUS RAMOS JIMENEZ                                           </t>
  </si>
  <si>
    <t>P95102020040004</t>
  </si>
  <si>
    <t xml:space="preserve">INDIRA MARGARITA URUETA GONZALEZ                                        </t>
  </si>
  <si>
    <t xml:space="preserve">URB-0723237500005=ESPERANZA C.1 MAYO 32-12                  </t>
  </si>
  <si>
    <t>P11102020100123</t>
  </si>
  <si>
    <t xml:space="preserve">DORCA MARIA MENDOZA MEZA                                                </t>
  </si>
  <si>
    <t xml:space="preserve">=CRA 32 44 65                                               </t>
  </si>
  <si>
    <t>P33102020110017</t>
  </si>
  <si>
    <t xml:space="preserve">FRANCISCO JAVIER TORRES ORTIZ                                           </t>
  </si>
  <si>
    <t xml:space="preserve">CL 18 12C 83                                                                                                                                                                               </t>
  </si>
  <si>
    <t xml:space="preserve">A5610021                      </t>
  </si>
  <si>
    <t xml:space="preserve">Yamile_Deniris_Jaimes_Sandoval                                                  </t>
  </si>
  <si>
    <t>P93422020090010</t>
  </si>
  <si>
    <t xml:space="preserve">NAUSER PAYARES                                                          </t>
  </si>
  <si>
    <t xml:space="preserve">MZ 3 CASA 7                                                 </t>
  </si>
  <si>
    <t>P11102020030011</t>
  </si>
  <si>
    <t xml:space="preserve">JULIETA ESTHER PASTRANA DE ARMAS                                        </t>
  </si>
  <si>
    <t xml:space="preserve">=CRA 48 72 73                                               </t>
  </si>
  <si>
    <t xml:space="preserve">RC000101                      </t>
  </si>
  <si>
    <t>P95102020090027</t>
  </si>
  <si>
    <t xml:space="preserve">JHON JAIRO ARO MONTEJO                                                  </t>
  </si>
  <si>
    <t>P95102020080022</t>
  </si>
  <si>
    <t xml:space="preserve">JACOBO RAMON TARUD JASSIR                                               </t>
  </si>
  <si>
    <t xml:space="preserve">METRO PARQUE                                                </t>
  </si>
  <si>
    <t>P11102020030060</t>
  </si>
  <si>
    <t xml:space="preserve">SELENE ESTELA ALTAMAR COLON                                             </t>
  </si>
  <si>
    <t xml:space="preserve">CLL 81 76 87                                                </t>
  </si>
  <si>
    <t>P11702020110034</t>
  </si>
  <si>
    <t xml:space="preserve">GLORIA NIÑO LORDUY                                                      </t>
  </si>
  <si>
    <t xml:space="preserve">=CLL 45E 16D 28                                             </t>
  </si>
  <si>
    <t>P34402020110014</t>
  </si>
  <si>
    <t xml:space="preserve">LAUDITH LEYLA MOLINA GONZALEZ                                           </t>
  </si>
  <si>
    <t xml:space="preserve">CR 9A CL 17 38                                                                                                                                                                             </t>
  </si>
  <si>
    <t>P11102020100134</t>
  </si>
  <si>
    <t xml:space="preserve">JAIME ALONSO BERRIO VILLEGAS                                            </t>
  </si>
  <si>
    <t xml:space="preserve">=CRA 56 48 72                                               </t>
  </si>
  <si>
    <t>P11102020110049</t>
  </si>
  <si>
    <t xml:space="preserve">JAIRO DURAN ROJAS                                                       </t>
  </si>
  <si>
    <t>P34702020110005</t>
  </si>
  <si>
    <t xml:space="preserve">ROGELIO ZAMBRANO CURIEL                                                 </t>
  </si>
  <si>
    <t xml:space="preserve">CL 3 15 20          P 1  APTO 1                                                                                                                                                            </t>
  </si>
  <si>
    <t xml:space="preserve">ENTRE CARRERAS 14 Y 15.                                     </t>
  </si>
  <si>
    <t xml:space="preserve">MP000453                      </t>
  </si>
  <si>
    <t xml:space="preserve">ANGELICA_MARIA_ARRIETA_ACOSTA                                                   </t>
  </si>
  <si>
    <t>P77912020110003</t>
  </si>
  <si>
    <t xml:space="preserve">ALFONSO GOMEZ MONTENEGRO BMT                                            </t>
  </si>
  <si>
    <t xml:space="preserve">NT001565                      </t>
  </si>
  <si>
    <t xml:space="preserve">MARTHA_ISABEL_GARCIA_RUEDAS                                                     </t>
  </si>
  <si>
    <t>P11802020110048</t>
  </si>
  <si>
    <t xml:space="preserve">CARMEN DEL SOCORRO ESCORCIA MEDINA                                      </t>
  </si>
  <si>
    <t xml:space="preserve">=CLL 26 37A 13                                              </t>
  </si>
  <si>
    <t>P93302020080015</t>
  </si>
  <si>
    <t xml:space="preserve">AMARILIS SOCARRAS SIERRA                                                </t>
  </si>
  <si>
    <t xml:space="preserve">CR 26 14E 75                                                                                                                                                                               </t>
  </si>
  <si>
    <t>P11102020110001</t>
  </si>
  <si>
    <t xml:space="preserve">GLORIA AMPARO MESA RIVERA                                               </t>
  </si>
  <si>
    <t>P34402020110015</t>
  </si>
  <si>
    <t xml:space="preserve">YAIR DILLYZ BELTRAN MORENO                                              </t>
  </si>
  <si>
    <t>P33102020100013</t>
  </si>
  <si>
    <t xml:space="preserve">INGRID YOHANA BONETT CAMPO                                              </t>
  </si>
  <si>
    <t>P11102020100045</t>
  </si>
  <si>
    <t xml:space="preserve">ARQUITECTURA DE PROYECTO LTDA GUILLERMO OTERO VIDAL                     </t>
  </si>
  <si>
    <t xml:space="preserve">=CLL 87 53 15                                               </t>
  </si>
  <si>
    <t>P11102020080050</t>
  </si>
  <si>
    <t>P11102020060073</t>
  </si>
  <si>
    <t>P11102020060021</t>
  </si>
  <si>
    <t>P11702020090085</t>
  </si>
  <si>
    <t xml:space="preserve">MARIA BEJARANO                                                          </t>
  </si>
  <si>
    <t xml:space="preserve">CR 7D 35 40                                                                                                                                                                                </t>
  </si>
  <si>
    <t>P11102020110029</t>
  </si>
  <si>
    <t xml:space="preserve">JAIME CONTRETAS &amp; CIA CONSTRUCCIONES E INVERSIONES                      </t>
  </si>
  <si>
    <t>P11702020020038</t>
  </si>
  <si>
    <t xml:space="preserve">PARQUE VI UNION TEMPORAL                                                </t>
  </si>
  <si>
    <t xml:space="preserve">EN POSTE EN EL PARQUE                                       </t>
  </si>
  <si>
    <t>P34102020110049</t>
  </si>
  <si>
    <t xml:space="preserve">CECILIA ESTHER MARQUEZ MEJIA                                            </t>
  </si>
  <si>
    <t xml:space="preserve">MZ 31 CASA 5                                                </t>
  </si>
  <si>
    <t>P11802019110102</t>
  </si>
  <si>
    <t xml:space="preserve">DAVID BALLESTAS                                                         </t>
  </si>
  <si>
    <t xml:space="preserve">A2847339                      </t>
  </si>
  <si>
    <t xml:space="preserve">MELBY_VILLANUEVA_MORALES                                                        </t>
  </si>
  <si>
    <t>P34102020110036</t>
  </si>
  <si>
    <t xml:space="preserve">NUBY CONSUEGRA                                                          </t>
  </si>
  <si>
    <t>P95102019120025</t>
  </si>
  <si>
    <t xml:space="preserve">YENIS PATRICIA VERA CANCINO                                             </t>
  </si>
  <si>
    <t xml:space="preserve">MP000296                      </t>
  </si>
  <si>
    <t>P11102020110116</t>
  </si>
  <si>
    <t xml:space="preserve">SABRINA ISABEL CARMONA LLERENA                                          </t>
  </si>
  <si>
    <t xml:space="preserve">=CLL 64 32 69                                               </t>
  </si>
  <si>
    <t>P11702020030049</t>
  </si>
  <si>
    <t xml:space="preserve">FLORA DE CORTINA                                                        </t>
  </si>
  <si>
    <t>P75512020080003</t>
  </si>
  <si>
    <t xml:space="preserve">ALVARO LUIS SALCEDO PAJARO                                              </t>
  </si>
  <si>
    <t xml:space="preserve">=CLL 92 2D 45                                               </t>
  </si>
  <si>
    <t>P11702020110083</t>
  </si>
  <si>
    <t xml:space="preserve">ANA MARIA SOLANO SALAMANCA                                              </t>
  </si>
  <si>
    <t xml:space="preserve">CR 20 27B 18                                                                                                                                                                               </t>
  </si>
  <si>
    <t xml:space="preserve">CRA 20 27B 18                                               </t>
  </si>
  <si>
    <t>P33402020110002</t>
  </si>
  <si>
    <t xml:space="preserve">NELLIS MARIA ROIS FERNANDEZ                                             </t>
  </si>
  <si>
    <t xml:space="preserve">CL 3  5  - 103  LOCAL 9                                     </t>
  </si>
  <si>
    <t>P34102020110045</t>
  </si>
  <si>
    <t xml:space="preserve">ESMIT JOSE VARGAS GRANADOS                                              </t>
  </si>
  <si>
    <t xml:space="preserve">C31 16-64                                                   </t>
  </si>
  <si>
    <t>P33402020090013</t>
  </si>
  <si>
    <t xml:space="preserve">DELCYS BRITO VEGA                                                       </t>
  </si>
  <si>
    <t>P11802020050003</t>
  </si>
  <si>
    <t xml:space="preserve">CARMEN CECILIA GELIZ CABRALES                                           </t>
  </si>
  <si>
    <t>P34602020090028</t>
  </si>
  <si>
    <t xml:space="preserve">AURA ESNEDA LUCERO ARANGO                                               </t>
  </si>
  <si>
    <t xml:space="preserve">C 7 9 52                                                    </t>
  </si>
  <si>
    <t>P11702020100088</t>
  </si>
  <si>
    <t xml:space="preserve">SONIA MARIA MERIÑO ARRIETA                                              </t>
  </si>
  <si>
    <t xml:space="preserve">CR 27 86-40                                                 </t>
  </si>
  <si>
    <t>P11102020090142</t>
  </si>
  <si>
    <t xml:space="preserve">MARIA CRISTINA CORONELL PIMIENTA                                        </t>
  </si>
  <si>
    <t xml:space="preserve">CR 38 85 83                                                                                                                                                                                </t>
  </si>
  <si>
    <t xml:space="preserve">CR 38 # 85 - 83  LAS ESTRELLAS                              </t>
  </si>
  <si>
    <t>P95102020100031</t>
  </si>
  <si>
    <t xml:space="preserve">LEIDYS DIANA MARQUEZ CERVANTES                                          </t>
  </si>
  <si>
    <t xml:space="preserve">CR 8C 45C 102                                               </t>
  </si>
  <si>
    <t>P95102019110033</t>
  </si>
  <si>
    <t xml:space="preserve">NAIBY SANTANA OBESO                                                     </t>
  </si>
  <si>
    <t xml:space="preserve">_x0006_                                                           </t>
  </si>
  <si>
    <t>P11102020050025</t>
  </si>
  <si>
    <t xml:space="preserve">VILMA DE CABRERA                                                        </t>
  </si>
  <si>
    <t xml:space="preserve">CR 31 53C 38                                                                                                                                                                               </t>
  </si>
  <si>
    <t>P34602020110007</t>
  </si>
  <si>
    <t xml:space="preserve">KATHERINE GISELL GALVAN BUSTILLO                                        </t>
  </si>
  <si>
    <t>P95202020110014</t>
  </si>
  <si>
    <t>P11102020030086</t>
  </si>
  <si>
    <t>P11702020020091</t>
  </si>
  <si>
    <t xml:space="preserve">MARIBEL SOFIA BERRIO MIRANDA                                            </t>
  </si>
  <si>
    <t xml:space="preserve">CR 9D 38B 31                                                                                                                                                                               </t>
  </si>
  <si>
    <t xml:space="preserve">=CRA 9D 38B 31                                              </t>
  </si>
  <si>
    <t>P11102020110060</t>
  </si>
  <si>
    <t xml:space="preserve">YAMILE ESTHER ALI GUTIERREZ                                             </t>
  </si>
  <si>
    <t>P11502019120009</t>
  </si>
  <si>
    <t xml:space="preserve">ENITH DURAN HERNANDEZ                                                   </t>
  </si>
  <si>
    <t xml:space="preserve">CRA 1A 2A 46                                                </t>
  </si>
  <si>
    <t>P11502020110010</t>
  </si>
  <si>
    <t xml:space="preserve">MARIO JESUS GOMEZ MONTERROSA                                            </t>
  </si>
  <si>
    <t>P34102020090099</t>
  </si>
  <si>
    <t xml:space="preserve">NANCY CECILIA ESTRADA RINCONES                                          </t>
  </si>
  <si>
    <t xml:space="preserve">NIF REF 34562663                                            </t>
  </si>
  <si>
    <t>P11802020050021</t>
  </si>
  <si>
    <t xml:space="preserve">S.A.S DTRAFFIC CORP                                                     </t>
  </si>
  <si>
    <t xml:space="preserve">COORDENADAS 10.97682-74.77564 ESP PUBLICO                   </t>
  </si>
  <si>
    <t>P95102020090025</t>
  </si>
  <si>
    <t xml:space="preserve">CHRISTIAN CERA SUAREZ                                                   </t>
  </si>
  <si>
    <t xml:space="preserve">3114170176 6658281    </t>
  </si>
  <si>
    <t xml:space="preserve">CT 13036 MT 15470                                           </t>
  </si>
  <si>
    <t>P12102020070033</t>
  </si>
  <si>
    <t xml:space="preserve">JUAN MANUEL ROCA MARCHENA                                               </t>
  </si>
  <si>
    <t>P95102019100021</t>
  </si>
  <si>
    <t xml:space="preserve">JUAN PACHECO RIVALDO                                                    </t>
  </si>
  <si>
    <t>P33102020070004</t>
  </si>
  <si>
    <t xml:space="preserve">JAIRO MANOTAS ARIZA                                                     </t>
  </si>
  <si>
    <t>P11702020100114</t>
  </si>
  <si>
    <t xml:space="preserve">OLIMPIA FONSECA DE SANTANA                                              </t>
  </si>
  <si>
    <t xml:space="preserve">3621682-3002865182    </t>
  </si>
  <si>
    <t>P11802020070059</t>
  </si>
  <si>
    <t xml:space="preserve">JOAQUIN RACEDO TEHERAN                                                  </t>
  </si>
  <si>
    <t>P11802019120026</t>
  </si>
  <si>
    <t xml:space="preserve">RUBEN DARIO BARRIOS ARAUJO                                              </t>
  </si>
  <si>
    <t>P95102020090018</t>
  </si>
  <si>
    <t xml:space="preserve">ELVIRA FERNANDEZ                                                        </t>
  </si>
  <si>
    <t>P11702020110040</t>
  </si>
  <si>
    <t xml:space="preserve">MAGALIS MARIA PEÑATA ROMERO                                             </t>
  </si>
  <si>
    <t xml:space="preserve">=CRA 6 18 61                                                </t>
  </si>
  <si>
    <t>P34402020110003</t>
  </si>
  <si>
    <t xml:space="preserve">ROSIRIS VIZCAINO PERTUZ                                                 </t>
  </si>
  <si>
    <t>P11102020110059</t>
  </si>
  <si>
    <t xml:space="preserve">OFELIA RUEDA DE VASQUEZ                                                 </t>
  </si>
  <si>
    <t xml:space="preserve">3706080 3145922276    </t>
  </si>
  <si>
    <t>P11702020030046</t>
  </si>
  <si>
    <t xml:space="preserve">MARIA DE LA CRUZ DE AVILA DE REYES                                      </t>
  </si>
  <si>
    <t>P11802020040021</t>
  </si>
  <si>
    <t xml:space="preserve">ARLIDYS ISABEL VILLARREAL ZAMORA                                        </t>
  </si>
  <si>
    <t xml:space="preserve">URB BOULE SAN PANCRACIO                                     </t>
  </si>
  <si>
    <t>P11102020110113</t>
  </si>
  <si>
    <t xml:space="preserve">ERIKA RUTH BORELLY SIERRA                                               </t>
  </si>
  <si>
    <t xml:space="preserve">=CLL 33 26 20                                               </t>
  </si>
  <si>
    <t>P11702020070019</t>
  </si>
  <si>
    <t xml:space="preserve">ANDREA PAOLA FERNANDEZ ROJAS                                            </t>
  </si>
  <si>
    <t xml:space="preserve">=CLL 53B 20 52                                              </t>
  </si>
  <si>
    <t>P11802020110079</t>
  </si>
  <si>
    <t xml:space="preserve">ONILDA JIMENEZ ZAMBRANO                                                 </t>
  </si>
  <si>
    <t>P95202020110006</t>
  </si>
  <si>
    <t xml:space="preserve">WILDER CRSITOBAL ESTRADA ORTEGA                                         </t>
  </si>
  <si>
    <t>P95302020070001</t>
  </si>
  <si>
    <t xml:space="preserve">LUIS DONADO PALACIO                                                     </t>
  </si>
  <si>
    <t xml:space="preserve">=CLL 6 6 15                                                 </t>
  </si>
  <si>
    <t>P95102020080033</t>
  </si>
  <si>
    <t xml:space="preserve">AGRIPINA SUAREZ FLOREZ                                                  </t>
  </si>
  <si>
    <t xml:space="preserve">CRA 8B  49-99                                               </t>
  </si>
  <si>
    <t>P95202020100004</t>
  </si>
  <si>
    <t xml:space="preserve">HEIDY MEZA ALTAMAR                                                      </t>
  </si>
  <si>
    <t>P93432020100016</t>
  </si>
  <si>
    <t xml:space="preserve">FRANCISCO JAVIER SALAZAR HURTADO                                        </t>
  </si>
  <si>
    <t xml:space="preserve">MASINGA                                                     </t>
  </si>
  <si>
    <t>P11102019120091</t>
  </si>
  <si>
    <t xml:space="preserve">MARGARITA CECILIA CONSUEGRA MANOTAS                                     </t>
  </si>
  <si>
    <t xml:space="preserve">MP000304                      </t>
  </si>
  <si>
    <t>P11702020040025</t>
  </si>
  <si>
    <t xml:space="preserve">ELLA KARINA DIAZ ATENCIA                                                </t>
  </si>
  <si>
    <t>P95102020080031</t>
  </si>
  <si>
    <t xml:space="preserve">NORMA ELENA FLOREZ AMELL                                                </t>
  </si>
  <si>
    <t>P11702020080046</t>
  </si>
  <si>
    <t xml:space="preserve">CARLOS ADOLFO ALTAMAR ARRIETA                                           </t>
  </si>
  <si>
    <t>P95102020080003</t>
  </si>
  <si>
    <t xml:space="preserve">DUSTIN SANDOVAL ARTEAGA                                                 </t>
  </si>
  <si>
    <t xml:space="preserve">=CLL 86 13C 80                                              </t>
  </si>
  <si>
    <t>P11802020040028</t>
  </si>
  <si>
    <t>P11102020100043</t>
  </si>
  <si>
    <t>P11702020100047</t>
  </si>
  <si>
    <t xml:space="preserve">JORGE IVAN GIRALDO GONZALEZ                                             </t>
  </si>
  <si>
    <t xml:space="preserve">CL 41 7F 3                                                                                                                                                                                 </t>
  </si>
  <si>
    <t>P12102020090014</t>
  </si>
  <si>
    <t xml:space="preserve">MARLENE BURGOS JULIO                                                    </t>
  </si>
  <si>
    <t xml:space="preserve">CT 05670 MT 06783                                           </t>
  </si>
  <si>
    <t>P95102020110016</t>
  </si>
  <si>
    <t xml:space="preserve">SAS+ CASTRO PANESSO                                                     </t>
  </si>
  <si>
    <t xml:space="preserve">CLL110 9G 187                                               </t>
  </si>
  <si>
    <t>P11102020080061</t>
  </si>
  <si>
    <t>P11102020030054</t>
  </si>
  <si>
    <t xml:space="preserve">HERSILDA RUEDA DE OTERO                                                 </t>
  </si>
  <si>
    <t xml:space="preserve">NRO MAT 040-157508                                          </t>
  </si>
  <si>
    <t>P34102020100038</t>
  </si>
  <si>
    <t xml:space="preserve">NURIS ISABEL TAPIAS. ALTAMAR                                            </t>
  </si>
  <si>
    <t xml:space="preserve">SECTOR 1 MZ74 7                                                                                                                                                                            </t>
  </si>
  <si>
    <t>P11802020070086</t>
  </si>
  <si>
    <t xml:space="preserve">LIZBETH MORENO MARIN                                                    </t>
  </si>
  <si>
    <t>P11802020100072</t>
  </si>
  <si>
    <t xml:space="preserve">HILDER- PHOENIX II S.A.S TORO GOMEZ                                     </t>
  </si>
  <si>
    <t xml:space="preserve">LOS ALMENDROS 2 ETAPA                                       </t>
  </si>
  <si>
    <t>P11702020100030</t>
  </si>
  <si>
    <t xml:space="preserve">MONICA PATRICIA MENDOZA RESTREPO                                        </t>
  </si>
  <si>
    <t xml:space="preserve">CR 14 64 15                                                                                                                                                                                </t>
  </si>
  <si>
    <t>P11802019110101</t>
  </si>
  <si>
    <t xml:space="preserve">MILE BANDA AYALA                                                        </t>
  </si>
  <si>
    <t xml:space="preserve">CR 26A 44 3 PISO 2 APTO 2                                   </t>
  </si>
  <si>
    <t>P11702020080054</t>
  </si>
  <si>
    <t xml:space="preserve">CARMEN J DE GONZALEZ                                                    </t>
  </si>
  <si>
    <t xml:space="preserve">CR 9 19 81 BLOQ 1   P 1  APTO 1                                                                                                                                                            </t>
  </si>
  <si>
    <t>P95202020110003</t>
  </si>
  <si>
    <t xml:space="preserve">WILLIAM MARQUEZ PATERNINA                                               </t>
  </si>
  <si>
    <t xml:space="preserve">3205083448-3116854045 </t>
  </si>
  <si>
    <t xml:space="preserve">CR 25 24A 49                                                </t>
  </si>
  <si>
    <t>P11502020110009</t>
  </si>
  <si>
    <t xml:space="preserve">GERMAN MAURICIO FERNANDEZ PARRA                                         </t>
  </si>
  <si>
    <t xml:space="preserve">CONJ RES LAGOMAR                                            </t>
  </si>
  <si>
    <t>P11802019110105</t>
  </si>
  <si>
    <t xml:space="preserve">DANIEL ENRIQUE MAZA HERRERA                                             </t>
  </si>
  <si>
    <t>P95102020100004</t>
  </si>
  <si>
    <t xml:space="preserve">CLL 1182 20 30 APTO 2 PRADERA II ETAPA                      </t>
  </si>
  <si>
    <t>P34102020110055</t>
  </si>
  <si>
    <t xml:space="preserve">HELCIAS PEREZ ASPRILLA                                                  </t>
  </si>
  <si>
    <t>P11802020040039</t>
  </si>
  <si>
    <t xml:space="preserve">LAURA MERLETH ACUÑA MIRANDA                                             </t>
  </si>
  <si>
    <t>P11502020110015</t>
  </si>
  <si>
    <t xml:space="preserve">GISELL TOLEDO GONZALEZ                                                  </t>
  </si>
  <si>
    <t xml:space="preserve">CLL 7 # 11 - 15                                             </t>
  </si>
  <si>
    <t>P75412020110019</t>
  </si>
  <si>
    <t>P11802020020010</t>
  </si>
  <si>
    <t xml:space="preserve">BRAYAN ARTURO EBRATT SANJUANELO                                         </t>
  </si>
  <si>
    <t>P11102020060055</t>
  </si>
  <si>
    <t xml:space="preserve">MIONICA ANILLO ZUÑIGA                                                   </t>
  </si>
  <si>
    <t xml:space="preserve">=CRA 33 72 195                                              </t>
  </si>
  <si>
    <t>P11502019110021</t>
  </si>
  <si>
    <t xml:space="preserve">JULIO ANDELFO GRANADOS SUAREZ                                           </t>
  </si>
  <si>
    <t>P93422020100016</t>
  </si>
  <si>
    <t xml:space="preserve">LUDYS DE BORNACELLI                                                     </t>
  </si>
  <si>
    <t>P34602020090029</t>
  </si>
  <si>
    <t xml:space="preserve">SORAYA QUIROZ                                                           </t>
  </si>
  <si>
    <t xml:space="preserve">MP000504                      </t>
  </si>
  <si>
    <t xml:space="preserve">GULLIVER_GELEZ_LONDONO                                                          </t>
  </si>
  <si>
    <t>P11102020110098</t>
  </si>
  <si>
    <t xml:space="preserve">ELVIA ESTHER HINCAPIE DE ESCORCIA                                       </t>
  </si>
  <si>
    <t>P11702020110070</t>
  </si>
  <si>
    <t>P77522020090005</t>
  </si>
  <si>
    <t xml:space="preserve">ANIBAL RAUL BALLESTAS LOPEZ                                             </t>
  </si>
  <si>
    <t>P11802020040042</t>
  </si>
  <si>
    <t xml:space="preserve">ERIKA PATRICIA CARRASCAL GIRON                                          </t>
  </si>
  <si>
    <t>P11702020080035</t>
  </si>
  <si>
    <t xml:space="preserve">CARMEN CECILIA CANDELA SIMANCA                                          </t>
  </si>
  <si>
    <t xml:space="preserve">=CLL 35 17 177                                              </t>
  </si>
  <si>
    <t>P34402020100010</t>
  </si>
  <si>
    <t xml:space="preserve">KAREN MARGARITA PACHECO CASTILLA                                        </t>
  </si>
  <si>
    <t>P33102020100036</t>
  </si>
  <si>
    <t xml:space="preserve">NORHA BEATRIZ BRITO DE MELO                                             </t>
  </si>
  <si>
    <t xml:space="preserve">CR 15 14C 45                                                                                                                                                                               </t>
  </si>
  <si>
    <t>P34102020100066</t>
  </si>
  <si>
    <t xml:space="preserve">YASMINA ISABEL GUTIERREZ FLOREZ                                         </t>
  </si>
  <si>
    <t xml:space="preserve">C 32 11 63                                                  </t>
  </si>
  <si>
    <t>P34102020110022</t>
  </si>
  <si>
    <t xml:space="preserve">CARLOS ERNESTO GUTIERREZ SANABRIA                                       </t>
  </si>
  <si>
    <t xml:space="preserve">FRENTE A LA MZD1 CASA M                                     </t>
  </si>
  <si>
    <t>P93422020110006</t>
  </si>
  <si>
    <t xml:space="preserve">MARCO FIDEL BEDOYA ALZATE                                               </t>
  </si>
  <si>
    <t xml:space="preserve">CR 25 CL 29B 40                                                                                                                                                                            </t>
  </si>
  <si>
    <t xml:space="preserve">MALVINAS                                                    </t>
  </si>
  <si>
    <t>P11702020050008</t>
  </si>
  <si>
    <t xml:space="preserve">ARLEY DURAN GUERRERO                                                    </t>
  </si>
  <si>
    <t xml:space="preserve">=CRA 9G 87 106                                              </t>
  </si>
  <si>
    <t>P11102020110090</t>
  </si>
  <si>
    <t xml:space="preserve">JORGE ENRIQUE VILLARREAL JIMENEZ                                        </t>
  </si>
  <si>
    <t xml:space="preserve">=CLL 79C 32 28                                              </t>
  </si>
  <si>
    <t>P95102020100050</t>
  </si>
  <si>
    <t xml:space="preserve">NINFA ARAQUE MORENO                                                     </t>
  </si>
  <si>
    <t>P11802020030029</t>
  </si>
  <si>
    <t xml:space="preserve">MILADYS MARTINEZ                                                        </t>
  </si>
  <si>
    <t>P12102020110001</t>
  </si>
  <si>
    <t xml:space="preserve">LEONARDO ROJAS DE ALBA                                                  </t>
  </si>
  <si>
    <t xml:space="preserve">CLL 7 CON CRA 6 82 JUAN DE ACOSTA                           </t>
  </si>
  <si>
    <t>P34102020110064</t>
  </si>
  <si>
    <t xml:space="preserve">CONSUELO OYAGA OLIVERO                                                  </t>
  </si>
  <si>
    <t xml:space="preserve">AL LADO MZ 21 CASA 20.                                      </t>
  </si>
  <si>
    <t>P34302020110004</t>
  </si>
  <si>
    <t xml:space="preserve">ANTONIO MARIA SARMIENTO SERRANO                                         </t>
  </si>
  <si>
    <t xml:space="preserve">CL 10 13 46                                                                                                                                                                                </t>
  </si>
  <si>
    <t xml:space="preserve">C 10 13-46                                                  </t>
  </si>
  <si>
    <t xml:space="preserve">TR050153                      </t>
  </si>
  <si>
    <t xml:space="preserve">LEONELA_CARRILLO_SIMANCA                                                        </t>
  </si>
  <si>
    <t>P11802020100109</t>
  </si>
  <si>
    <t xml:space="preserve">SANDRA PEREZ LUGO                                                       </t>
  </si>
  <si>
    <t xml:space="preserve">CR 23A 74 19                                                                                                                                                                               </t>
  </si>
  <si>
    <t xml:space="preserve">URB. LOS ROBLES IV ETAPA                                    </t>
  </si>
  <si>
    <t>P34102020100093</t>
  </si>
  <si>
    <t xml:space="preserve">HECTOR GUSTAVO RAMIREZ DUQUE                                            </t>
  </si>
  <si>
    <t>P11102020110037</t>
  </si>
  <si>
    <t xml:space="preserve">MARIA JULIA MONTOYA DIAZ                                                </t>
  </si>
  <si>
    <t xml:space="preserve">=CRA 25C 53D 15                                             </t>
  </si>
  <si>
    <t>P12202020110010</t>
  </si>
  <si>
    <t xml:space="preserve">HERNANDO J TOVAR SUAREZ                                                 </t>
  </si>
  <si>
    <t xml:space="preserve">MZ A63                                                      </t>
  </si>
  <si>
    <t>P11702019120028</t>
  </si>
  <si>
    <t xml:space="preserve">ISAAC SREDNI CLAPERSAK                                                  </t>
  </si>
  <si>
    <t>P34102020100041</t>
  </si>
  <si>
    <t xml:space="preserve">JUAN CARLOS SANCHEZ NARANJO                                             </t>
  </si>
  <si>
    <t>P11102020030059</t>
  </si>
  <si>
    <t xml:space="preserve">LUISA ESTHER ACUÑA DE CANTILLO                                          </t>
  </si>
  <si>
    <t xml:space="preserve">=CRA 46 95 43                                               </t>
  </si>
  <si>
    <t>P12102020100066</t>
  </si>
  <si>
    <t xml:space="preserve">MARCO SOLANO                                                            </t>
  </si>
  <si>
    <t xml:space="preserve">CL 9A 27 76                                                                                                                                                                                </t>
  </si>
  <si>
    <t xml:space="preserve">CLL 9A 27 76 MA B LO 13                                     </t>
  </si>
  <si>
    <t>P95102019120012</t>
  </si>
  <si>
    <t xml:space="preserve">YASON ESMIT CUESTA ALVAREZ                                              </t>
  </si>
  <si>
    <t xml:space="preserve">CLL 119 26 07=CLL 119 26 07                                 </t>
  </si>
  <si>
    <t>P11102020030009</t>
  </si>
  <si>
    <t xml:space="preserve">  INVERSIONES IJJ                                                       </t>
  </si>
  <si>
    <t xml:space="preserve">CR 50 69 22          P  2 APTO    1                                                                                                                                                        </t>
  </si>
  <si>
    <t xml:space="preserve">=CRA 50 69 22                                               </t>
  </si>
  <si>
    <t>P12102020110011</t>
  </si>
  <si>
    <t xml:space="preserve">DIVA MONTALVO MENDOZA                                                   </t>
  </si>
  <si>
    <t xml:space="preserve">CLL 7 CRA 27                                                </t>
  </si>
  <si>
    <t>P93312020090012</t>
  </si>
  <si>
    <t xml:space="preserve">PATRICIA FONTALVO HENRIQUEZ                                             </t>
  </si>
  <si>
    <t>P11702019120011</t>
  </si>
  <si>
    <t xml:space="preserve">JAIME AVELINO FIGUEROA LUX                                              </t>
  </si>
  <si>
    <t>P12102020100002</t>
  </si>
  <si>
    <t xml:space="preserve">RICHARD ELOY RODRIGUEZ CERVANTES                                        </t>
  </si>
  <si>
    <t>P11802020110023</t>
  </si>
  <si>
    <t xml:space="preserve">ALFONSO ANTONIO** MARENCO DE LA VICTORIA                                </t>
  </si>
  <si>
    <t xml:space="preserve">CL 22 21 72                                                                                                                                                                                </t>
  </si>
  <si>
    <t xml:space="preserve">=CLL 22 21 72                                               </t>
  </si>
  <si>
    <t>P95202020100008</t>
  </si>
  <si>
    <t xml:space="preserve">BETTY DIAZ DE LOZANO                                                    </t>
  </si>
  <si>
    <t xml:space="preserve">CR 4SUR 4A 30                                                                                                                                                                              </t>
  </si>
  <si>
    <t>P33102020100015</t>
  </si>
  <si>
    <t xml:space="preserve">KEVIN YAIR MENA PINTO                                                   </t>
  </si>
  <si>
    <t>P75512020040001</t>
  </si>
  <si>
    <t xml:space="preserve">MIRIAM FLOREZ                                                           </t>
  </si>
  <si>
    <t xml:space="preserve">CL 91 1 20                                                                                                                                                                                 </t>
  </si>
  <si>
    <t>P34102020100108</t>
  </si>
  <si>
    <t xml:space="preserve">RAFAEL ENRIQUE GARCIA BARRANCO                                          </t>
  </si>
  <si>
    <t xml:space="preserve">NIF VEC 10011752                                            </t>
  </si>
  <si>
    <t>P75412020110022</t>
  </si>
  <si>
    <t xml:space="preserve">JUAN FERRETERIA LA BODEGUITA AVILA                                      </t>
  </si>
  <si>
    <t xml:space="preserve">CL 15 18 90          P 1  APTO 2                                                                                                                                                           </t>
  </si>
  <si>
    <t>P12102020110060</t>
  </si>
  <si>
    <t xml:space="preserve">AGROPROYECTOS DEL CARIBE S.A.S                                          </t>
  </si>
  <si>
    <t xml:space="preserve">CT 14533 MT 07257                                           </t>
  </si>
  <si>
    <t>P11802020020091</t>
  </si>
  <si>
    <t xml:space="preserve">OLGA LUCIA ARTETA CANTILLO                                              </t>
  </si>
  <si>
    <t>P11102020110083</t>
  </si>
  <si>
    <t xml:space="preserve">  COOLMULTICOSTA                                                        </t>
  </si>
  <si>
    <t xml:space="preserve">PASEO BOLIVAR                                               </t>
  </si>
  <si>
    <t>P11702020100112</t>
  </si>
  <si>
    <t xml:space="preserve">CARLOS CESAR FABREGAS CORONELL                                          </t>
  </si>
  <si>
    <t>P33402020090010</t>
  </si>
  <si>
    <t xml:space="preserve">CR 10 12 37                                                                                                                                                                                </t>
  </si>
  <si>
    <t>P93432020100007</t>
  </si>
  <si>
    <t xml:space="preserve">ALEXANDRA MAZ SERRANO INV CASA DEL RIO                                  </t>
  </si>
  <si>
    <t xml:space="preserve">SECTOR CAÑAVERAL                                            </t>
  </si>
  <si>
    <t>P93302020080004</t>
  </si>
  <si>
    <t xml:space="preserve">ELENA ISABEL ROMERO ZEQUEIRA                                            </t>
  </si>
  <si>
    <t>P95102020110006</t>
  </si>
  <si>
    <t xml:space="preserve">MARLENE ESTHER NORIEGA DE LA OSSA                                       </t>
  </si>
  <si>
    <t xml:space="preserve">CRA 2 ENTRE CALLE 51 B Y 51B1                               </t>
  </si>
  <si>
    <t>P95102020100006</t>
  </si>
  <si>
    <t xml:space="preserve">GUSTAVO ADOLFO RAMOS VILORIA                                            </t>
  </si>
  <si>
    <t xml:space="preserve">=CLL 22 21 64                                               </t>
  </si>
  <si>
    <t>P12102020090006</t>
  </si>
  <si>
    <t xml:space="preserve">FRANCISCO GOMEZ SERNA                                                   </t>
  </si>
  <si>
    <t>P93302020110009</t>
  </si>
  <si>
    <t xml:space="preserve">YADILIS BARROS MEJIA                                                    </t>
  </si>
  <si>
    <t xml:space="preserve">CL 35 12A1 25                                                                                                                                                                              </t>
  </si>
  <si>
    <t xml:space="preserve">CL 35                                                       </t>
  </si>
  <si>
    <t>P11702020100089</t>
  </si>
  <si>
    <t xml:space="preserve">WILMAN SALVADOR SANTANDER DE LA CRUZ                                    </t>
  </si>
  <si>
    <t>P11102019110111</t>
  </si>
  <si>
    <t xml:space="preserve">GLORIA IGLESIAS DE CAMARGO                                              </t>
  </si>
  <si>
    <t>P95302020090003</t>
  </si>
  <si>
    <t>P11102020110028</t>
  </si>
  <si>
    <t xml:space="preserve">MARGARITA MARQUEZ PLATA                                                 </t>
  </si>
  <si>
    <t xml:space="preserve">CR 78  #  82 - 27                                           </t>
  </si>
  <si>
    <t>P12102020100038</t>
  </si>
  <si>
    <t xml:space="preserve">PEDRO MARIO VERGARA GALBAN                                              </t>
  </si>
  <si>
    <t xml:space="preserve">=CLL 8A 18 71                                               </t>
  </si>
  <si>
    <t>P11802020100016</t>
  </si>
  <si>
    <t xml:space="preserve">ALEJANDRO ESPINOSA PATRON                                               </t>
  </si>
  <si>
    <t xml:space="preserve">=CLL 51 10 21                                               </t>
  </si>
  <si>
    <t xml:space="preserve">Pendiente de documentación                                                      </t>
  </si>
  <si>
    <t>P75512019060008</t>
  </si>
  <si>
    <t xml:space="preserve">SRA. NANCY ELVIRA CONTRERAS ROJAS                                       </t>
  </si>
  <si>
    <t>P75412020110007</t>
  </si>
  <si>
    <t xml:space="preserve">BELKIS ESTRADA CABALLERO                                                </t>
  </si>
  <si>
    <t>P95102020100028</t>
  </si>
  <si>
    <t xml:space="preserve">NICOLASA MARTINEZ RADA                                                  </t>
  </si>
  <si>
    <t xml:space="preserve">CRA 21B 68 24                                               </t>
  </si>
  <si>
    <t>P75512020010008</t>
  </si>
  <si>
    <t xml:space="preserve">ESMERALDA DEL CARMEN BARRENECHE MONTES                                  </t>
  </si>
  <si>
    <t xml:space="preserve">CRA 5B NO 91 85 SAN LUIS BQUILLA                            </t>
  </si>
  <si>
    <t>P11502019100025</t>
  </si>
  <si>
    <t xml:space="preserve">  EDS PAPIROS 2                                                         </t>
  </si>
  <si>
    <t xml:space="preserve">EDS PAPIROS 2 PROVISIONAL                                   </t>
  </si>
  <si>
    <t>P93502020110001</t>
  </si>
  <si>
    <t xml:space="preserve">PALMELIDA GUTIERRE                                                      </t>
  </si>
  <si>
    <t xml:space="preserve">ENTRE CL 2 Y 3                                              </t>
  </si>
  <si>
    <t>P11102020100126</t>
  </si>
  <si>
    <t>P11802020090066</t>
  </si>
  <si>
    <t xml:space="preserve">ARINSON DAVID ORTIZ CASTILLO                                            </t>
  </si>
  <si>
    <t xml:space="preserve">=CLL 66A 14 40                                              </t>
  </si>
  <si>
    <t>P11802020100052</t>
  </si>
  <si>
    <t xml:space="preserve">MARIA DE LA ASUNCION MONROY GARCIA                                      </t>
  </si>
  <si>
    <t xml:space="preserve">CR 8A 51A 23                                                                                                                                                                               </t>
  </si>
  <si>
    <t xml:space="preserve">CRA 8A 51A 15                                               </t>
  </si>
  <si>
    <t>P11702020080049</t>
  </si>
  <si>
    <t xml:space="preserve">LUISA CARDOZO CERINZA                                                   </t>
  </si>
  <si>
    <t>P34102020100046</t>
  </si>
  <si>
    <t xml:space="preserve">JULIO ARAQUE                                                            </t>
  </si>
  <si>
    <t>P11102020110009</t>
  </si>
  <si>
    <t xml:space="preserve">JAIME CONTRERAS &amp; CIA CONTRUCCIONES E INVERSIONES                       </t>
  </si>
  <si>
    <t xml:space="preserve">CR 45 61 28                                                                                                                                                                                </t>
  </si>
  <si>
    <t>P95102020110021</t>
  </si>
  <si>
    <t xml:space="preserve">FABER ALQUIBER AGUIRRE IDARRAGA                                         </t>
  </si>
  <si>
    <t xml:space="preserve">CLL 40A 19 05                                               </t>
  </si>
  <si>
    <t>P11802020100071</t>
  </si>
  <si>
    <t xml:space="preserve">HILDER ALEXANDER TORO GOMEZ                                             </t>
  </si>
  <si>
    <t>P34702020110002</t>
  </si>
  <si>
    <t xml:space="preserve">BESAIDA MARIA PINEDA BENEDETTI                                          </t>
  </si>
  <si>
    <t>P34102020110078</t>
  </si>
  <si>
    <t>P11102019090144</t>
  </si>
  <si>
    <t xml:space="preserve">LAIREF ELENA CANTILLO ALVARADO                                          </t>
  </si>
  <si>
    <t>P11102020030075</t>
  </si>
  <si>
    <t xml:space="preserve">AURA DE JESUS JIMENEZ DE CAMPO                                          </t>
  </si>
  <si>
    <t>P93322020080001</t>
  </si>
  <si>
    <t>P95102020080015</t>
  </si>
  <si>
    <t xml:space="preserve">IVANA SOLANO NISPERUZA                                                  </t>
  </si>
  <si>
    <t xml:space="preserve">LA MISMA                                                    </t>
  </si>
  <si>
    <t>P11102020110043</t>
  </si>
  <si>
    <t xml:space="preserve">NELSON OLIVARES RODRIGUEZ                                               </t>
  </si>
  <si>
    <t xml:space="preserve">=CLL 108 37 48                                              </t>
  </si>
  <si>
    <t>P11702020100113</t>
  </si>
  <si>
    <t xml:space="preserve">MARY EMPERATRIZ PEÑA VASQUEZ                                            </t>
  </si>
  <si>
    <t>P11502020110012</t>
  </si>
  <si>
    <t xml:space="preserve">ORLANDO RAFAEL MOLINA MERCADO                                           </t>
  </si>
  <si>
    <t xml:space="preserve">CL 8  13-180                                                </t>
  </si>
  <si>
    <t>P95202020110020</t>
  </si>
  <si>
    <t xml:space="preserve">MITHI RIVER INVESMENT S A S                                             </t>
  </si>
  <si>
    <t>P95102019120006</t>
  </si>
  <si>
    <t xml:space="preserve">LEONARDO FABIO CALVO ARIZA                                              </t>
  </si>
  <si>
    <t xml:space="preserve">=DGN  55F 5 04                                              </t>
  </si>
  <si>
    <t>P11702020110058</t>
  </si>
  <si>
    <t xml:space="preserve">GIOVANNY JESUS SARABIA CARRILLO                                         </t>
  </si>
  <si>
    <t xml:space="preserve">CRA 26 DG111 60                                             </t>
  </si>
  <si>
    <t>P11702020030009</t>
  </si>
  <si>
    <t xml:space="preserve">PARROQUIA MARIA AUXILIADORA                                             </t>
  </si>
  <si>
    <t xml:space="preserve">PARROQUIA MARIA AUXILIADORA-LA MAGDALENA-                   </t>
  </si>
  <si>
    <t>P11702020110068</t>
  </si>
  <si>
    <t xml:space="preserve">ASTRITH DEL CARMEN DE LA OSSA ROMERO                                    </t>
  </si>
  <si>
    <t xml:space="preserve">CLL 42A 7 90                                                </t>
  </si>
  <si>
    <t>P12102020100051</t>
  </si>
  <si>
    <t xml:space="preserve">ALONSO ARIAS ARBELAEZ                                                   </t>
  </si>
  <si>
    <t>P11802020100065</t>
  </si>
  <si>
    <t xml:space="preserve">CARLOS MANUEL FLOREZ ANAYA                                              </t>
  </si>
  <si>
    <t xml:space="preserve">=CRA 10C1 53A 21                                            </t>
  </si>
  <si>
    <t>P95102020110032</t>
  </si>
  <si>
    <t xml:space="preserve">MARTA LUZ PAREDIS NAVARRO                                               </t>
  </si>
  <si>
    <t xml:space="preserve">=CLL 49 10S 30                                              </t>
  </si>
  <si>
    <t>P77512020100011</t>
  </si>
  <si>
    <t xml:space="preserve">CARMEN ZAPATA RAMIREZ                                                   </t>
  </si>
  <si>
    <t xml:space="preserve">CL 1B CR 4 51                                                                                                                                                                              </t>
  </si>
  <si>
    <t>P11702020110021</t>
  </si>
  <si>
    <t xml:space="preserve">EDGARDO ESTEBAN PINTO ALTAMAR                                           </t>
  </si>
  <si>
    <t xml:space="preserve">CR 14 45B 16                                                                                                                                                                               </t>
  </si>
  <si>
    <t xml:space="preserve">=CRA 14 45B 16                                              </t>
  </si>
  <si>
    <t>P95202020050007</t>
  </si>
  <si>
    <t xml:space="preserve">BETANIA P DE CAMACHO                                                    </t>
  </si>
  <si>
    <t>P95102020110035</t>
  </si>
  <si>
    <t>P11102019120036</t>
  </si>
  <si>
    <t xml:space="preserve">BANCOLOMBIA S.A. TEAMGRAPHIC IIMPRESION DIGITAL                         </t>
  </si>
  <si>
    <t xml:space="preserve">322-6133814           </t>
  </si>
  <si>
    <t xml:space="preserve">DIST. FABIO ARANGO=CLL 68B 50 105                           </t>
  </si>
  <si>
    <t>P75512020040005</t>
  </si>
  <si>
    <t xml:space="preserve">MERLIS MARIA SALAS CAMACHO                                              </t>
  </si>
  <si>
    <t xml:space="preserve">CR 3C 62A 10                                                </t>
  </si>
  <si>
    <t>P95302020100005</t>
  </si>
  <si>
    <t xml:space="preserve">IVAN RENE BUENO CESPEDES                                                </t>
  </si>
  <si>
    <t>P11102020110031</t>
  </si>
  <si>
    <t xml:space="preserve">LEONOR SANCHEZ M                                                        </t>
  </si>
  <si>
    <t xml:space="preserve">CL 66 44 84                                                                                                                                                                                </t>
  </si>
  <si>
    <t>P11502020070018</t>
  </si>
  <si>
    <t xml:space="preserve">YAMILE ESTHER MANCERA LLANOS                                            </t>
  </si>
  <si>
    <t xml:space="preserve">=CRA 9 2 84                                                 </t>
  </si>
  <si>
    <t>P95102020110007</t>
  </si>
  <si>
    <t>P11102020030053</t>
  </si>
  <si>
    <t xml:space="preserve">FRANCISCO MIGUEL ZABALETA PADILLA                                       </t>
  </si>
  <si>
    <t xml:space="preserve">=CRA 44 79 157                                              </t>
  </si>
  <si>
    <t>P11702020110045</t>
  </si>
  <si>
    <t xml:space="preserve">WILLIAM ARDILA RODRIGUEZ                                                </t>
  </si>
  <si>
    <t xml:space="preserve">CLL 19 4 76                                                 </t>
  </si>
  <si>
    <t>P11702020110062</t>
  </si>
  <si>
    <t xml:space="preserve">ELVIA ROSA CONTRERAS DE VARGAS                                          </t>
  </si>
  <si>
    <t>P12102020110063</t>
  </si>
  <si>
    <t xml:space="preserve">JOSE MANUEL DOMINGUEZ ESCALANTE                                         </t>
  </si>
  <si>
    <t xml:space="preserve">CLL 5 27A 53 MA K LO 19=CLL 5 27A 53 MA K LO 19             </t>
  </si>
  <si>
    <t>P12102020110024</t>
  </si>
  <si>
    <t xml:space="preserve">RUBIS VELASQUEZ SOTO                                                    </t>
  </si>
  <si>
    <t xml:space="preserve">CARRT AL VAIVEN KM1 820 CGTO STA VERONIC                    </t>
  </si>
  <si>
    <t>P11502020100018</t>
  </si>
  <si>
    <t xml:space="preserve">JESUS ALFREDO SANTAMARIA CROSTHWAITE                                    </t>
  </si>
  <si>
    <t xml:space="preserve">CR 10  11A-46                                               </t>
  </si>
  <si>
    <t>P93322020110014</t>
  </si>
  <si>
    <t xml:space="preserve">RAUL CAICEDO                                                            </t>
  </si>
  <si>
    <t>P95102020030019</t>
  </si>
  <si>
    <t xml:space="preserve">DEWIN DE JESUS GAMEZ OLIVELLA                                           </t>
  </si>
  <si>
    <t xml:space="preserve">=CRA 21B 67 39                                              </t>
  </si>
  <si>
    <t>P77532020080001</t>
  </si>
  <si>
    <t xml:space="preserve">DAIRITH FUMINAYA NAVAS                                                  </t>
  </si>
  <si>
    <t>P93532020110001</t>
  </si>
  <si>
    <t xml:space="preserve">NESTOR GUILLERMO RAMOS MUÑOZ                                            </t>
  </si>
  <si>
    <t xml:space="preserve">CL 3 CR 12 81                                                                                                                                                                              </t>
  </si>
  <si>
    <t xml:space="preserve">NIC ANT 3827730 CL 3 12 67                                  </t>
  </si>
  <si>
    <t>P95212020110009</t>
  </si>
  <si>
    <t xml:space="preserve">RICARDO GAVIRIA CONTRERAS                                               </t>
  </si>
  <si>
    <t>P95102020110001</t>
  </si>
  <si>
    <t xml:space="preserve">MARIA EMMA PALACIO VERDUGO                                              </t>
  </si>
  <si>
    <t xml:space="preserve">=CRA 24B 75A 82                                             </t>
  </si>
  <si>
    <t>P11102020100117</t>
  </si>
  <si>
    <t xml:space="preserve">JAIME JOSE PIANETA LOPEZ                                                </t>
  </si>
  <si>
    <t xml:space="preserve">CRA 53 76 239=CLL 50 43 44                                  </t>
  </si>
  <si>
    <t>P11702020110011</t>
  </si>
  <si>
    <t xml:space="preserve">RAFAEL ANTONIO RAMIREZ RESTREPO                                         </t>
  </si>
  <si>
    <t xml:space="preserve">CL 19 2C 10                                                                                                                                                                                </t>
  </si>
  <si>
    <t xml:space="preserve">=CLL 35 40 10                                               </t>
  </si>
  <si>
    <t>P93322020110001</t>
  </si>
  <si>
    <t xml:space="preserve">RUBI ESTER DAZA ZUBIRIA                                                 </t>
  </si>
  <si>
    <t xml:space="preserve">CL 6 22 32                                                                                                                                                                                 </t>
  </si>
  <si>
    <t>P93322020110008</t>
  </si>
  <si>
    <t xml:space="preserve">MOHAMAD SAID EL HAGE EL HAGE                                            </t>
  </si>
  <si>
    <t xml:space="preserve">CL 10 CR 10 11 ENTR 1   P 1  BODE 1                                                                                                                                                        </t>
  </si>
  <si>
    <t xml:space="preserve">TR194779                      </t>
  </si>
  <si>
    <t xml:space="preserve">NORELVIS_SANCHEZ_DE_LEON                                                        </t>
  </si>
  <si>
    <t>P11702020030022</t>
  </si>
  <si>
    <t xml:space="preserve">EUGENIO ALONSO YAÑEZ                                                    </t>
  </si>
  <si>
    <t xml:space="preserve">=CRA 10A 118 33                                             </t>
  </si>
  <si>
    <t>P11702020090025</t>
  </si>
  <si>
    <t xml:space="preserve">ANA MARIA CABRERA GRUBERT                                               </t>
  </si>
  <si>
    <t xml:space="preserve">CL 36B 5B 36                                                                                                                                                                               </t>
  </si>
  <si>
    <t xml:space="preserve">=CLL 36B 5B 36                                              </t>
  </si>
  <si>
    <t>P34602020090027</t>
  </si>
  <si>
    <t xml:space="preserve">JULIO CESAR NAVARRO DELGADO                                             </t>
  </si>
  <si>
    <t>P34402020100023</t>
  </si>
  <si>
    <t xml:space="preserve">ALBA ROSA COGOLLO HOYOS                                                 </t>
  </si>
  <si>
    <t xml:space="preserve">NIF VEC 20679654                                            </t>
  </si>
  <si>
    <t>P93322020110006</t>
  </si>
  <si>
    <t xml:space="preserve">DANIEL HERNANDEZ ESTRADA                                                </t>
  </si>
  <si>
    <t xml:space="preserve">NIF VEC. 25628965                                           </t>
  </si>
  <si>
    <t xml:space="preserve">TR194776                      </t>
  </si>
  <si>
    <t xml:space="preserve">ALEXANDER_CASTRO_VERGEL                                                         </t>
  </si>
  <si>
    <t>P11702020110005</t>
  </si>
  <si>
    <t xml:space="preserve">YADIRA ROSA GRAUS CUELLO                                                </t>
  </si>
  <si>
    <t xml:space="preserve">CRA 11S 47 18                                               </t>
  </si>
  <si>
    <t>P95102020100045</t>
  </si>
  <si>
    <t xml:space="preserve">ANA JOSEFA TAPIA CASTELLAR                                              </t>
  </si>
  <si>
    <t>P33302020100012</t>
  </si>
  <si>
    <t xml:space="preserve">MANUEL FRANCISCO GARCIA ORTIZ                                           </t>
  </si>
  <si>
    <t xml:space="preserve">CR 19 CL 18 30                                                                                                                                                                             </t>
  </si>
  <si>
    <t>P11702020050023</t>
  </si>
  <si>
    <t xml:space="preserve">GERMAN ANTONIO MERCADO GARIZABAL                                        </t>
  </si>
  <si>
    <t xml:space="preserve">CRA 27B 18 25                                               </t>
  </si>
  <si>
    <t>P11102019100050</t>
  </si>
  <si>
    <t xml:space="preserve">ELVIS ALBERTO GUZMAN PEREZ                                              </t>
  </si>
  <si>
    <t xml:space="preserve">3176872217  3861470   </t>
  </si>
  <si>
    <t xml:space="preserve">CRA 78 83 42                                                </t>
  </si>
  <si>
    <t>P95102020080008</t>
  </si>
  <si>
    <t xml:space="preserve">HASMINIA DEL CARMEN OSORIO CORREA                                       </t>
  </si>
  <si>
    <t>P34402020110007</t>
  </si>
  <si>
    <t xml:space="preserve">RESTAURANTE COLOMBIA MIA                                    </t>
  </si>
  <si>
    <t>P75512020070006</t>
  </si>
  <si>
    <t xml:space="preserve">ADALMINA VILLALOBOS                                                     </t>
  </si>
  <si>
    <t>P11702020100099</t>
  </si>
  <si>
    <t xml:space="preserve">LEYDA ROJAS VELASCO                                                     </t>
  </si>
  <si>
    <t xml:space="preserve">=CRA 21B 63C 71                                             </t>
  </si>
  <si>
    <t>P11102020040001</t>
  </si>
  <si>
    <t xml:space="preserve">  PANADERIA STA MONICA                                                  </t>
  </si>
  <si>
    <t xml:space="preserve">CR 38 38 12 Y 41 68                                         </t>
  </si>
  <si>
    <t>P95102020110029</t>
  </si>
  <si>
    <t xml:space="preserve">EDWIN DE LA CRUZ BELEÑO TORRES                                          </t>
  </si>
  <si>
    <t xml:space="preserve">2389660 PISO 1 APTO 1                                       </t>
  </si>
  <si>
    <t>P34102020110052</t>
  </si>
  <si>
    <t xml:space="preserve">CAROLINA YANETH OSORIO PEDROZO                                          </t>
  </si>
  <si>
    <t xml:space="preserve">NIF VEC 34535038                                            </t>
  </si>
  <si>
    <t>P11702020110024</t>
  </si>
  <si>
    <t xml:space="preserve">  WILFRIDO COBA                                                         </t>
  </si>
  <si>
    <t>P11802020110033</t>
  </si>
  <si>
    <t xml:space="preserve">JOSE HUMBERTO LOPEZ AGUDELO                                             </t>
  </si>
  <si>
    <t>P95102020100041</t>
  </si>
  <si>
    <t xml:space="preserve">RICARDO GREGORIO URDANETA SUAREZ                                        </t>
  </si>
  <si>
    <t xml:space="preserve">CR 26C 81C 43                                               </t>
  </si>
  <si>
    <t>P11502020100027</t>
  </si>
  <si>
    <t xml:space="preserve">ANDRES EDUARDO ACOSTA BARROS                                            </t>
  </si>
  <si>
    <t>P11102020060034</t>
  </si>
  <si>
    <t xml:space="preserve">LINA MARIA IRIARTE FERNANDEZ                                            </t>
  </si>
  <si>
    <t xml:space="preserve">=CRA 23 47C 02                                              </t>
  </si>
  <si>
    <t>P11102019120022</t>
  </si>
  <si>
    <t xml:space="preserve">KEVIN ALFONSO DELAYTZ VILLA                                             </t>
  </si>
  <si>
    <t xml:space="preserve">=CLL 69E 32 24                                              </t>
  </si>
  <si>
    <t>P11702020100050</t>
  </si>
  <si>
    <t xml:space="preserve">CARMEN CAMPO DE ESCORCIA                                                </t>
  </si>
  <si>
    <t xml:space="preserve">CR 1D1 CL 41B 53                                            </t>
  </si>
  <si>
    <t>P34102020110030</t>
  </si>
  <si>
    <t xml:space="preserve">FADDY MARIA ABREU RIOS                                                  </t>
  </si>
  <si>
    <t>P34602020090007</t>
  </si>
  <si>
    <t xml:space="preserve">ENRIQUE GUTIERREZ                                                       </t>
  </si>
  <si>
    <t xml:space="preserve">TR045987                      </t>
  </si>
  <si>
    <t xml:space="preserve">ANA_TERESA_OSPINO_LARA                                                          </t>
  </si>
  <si>
    <t>P11802020030079</t>
  </si>
  <si>
    <t xml:space="preserve">DANIEL ALEXIS RODRIGUEZ MONTAÑEZ                                        </t>
  </si>
  <si>
    <t xml:space="preserve">=CLL 43B 14 222                                             </t>
  </si>
  <si>
    <t>P11802020100101</t>
  </si>
  <si>
    <t xml:space="preserve">MARTA LUCIA PEREZ ARANGO                                                </t>
  </si>
  <si>
    <t xml:space="preserve">CRA 13 52  70                                               </t>
  </si>
  <si>
    <t xml:space="preserve">Instalador de medidor y/o acometida PCI </t>
  </si>
  <si>
    <t>P95102020100022</t>
  </si>
  <si>
    <t xml:space="preserve">MARIA DEL CARMEN BOLAÑO OROZCO                                          </t>
  </si>
  <si>
    <t xml:space="preserve">CL 123 25 16               APTO  102                                                                                                                                                       </t>
  </si>
  <si>
    <t xml:space="preserve">=CLL  123 25 16                                             </t>
  </si>
  <si>
    <t>P93432020090018</t>
  </si>
  <si>
    <t xml:space="preserve">ALBERT TORRES CACERES                                                   </t>
  </si>
  <si>
    <t xml:space="preserve">CR 78A                                                      </t>
  </si>
  <si>
    <t>P95202020090013</t>
  </si>
  <si>
    <t xml:space="preserve">ALEXANDER ARAQUE PINZON                                                 </t>
  </si>
  <si>
    <t xml:space="preserve">=CRA 5S 4B 19                                               </t>
  </si>
  <si>
    <t>P11702020110085</t>
  </si>
  <si>
    <t>P95102020100044</t>
  </si>
  <si>
    <t xml:space="preserve">ANA REGINA POLO DE DURAN                                                </t>
  </si>
  <si>
    <t xml:space="preserve">=CRA 31 113 52                                              </t>
  </si>
  <si>
    <t>P11802020110068</t>
  </si>
  <si>
    <t xml:space="preserve">EDUVIGES MERCADO ORDOÑEZ                                                </t>
  </si>
  <si>
    <t xml:space="preserve">CL 63A 22A 40                                               </t>
  </si>
  <si>
    <t>P11102020110105</t>
  </si>
  <si>
    <t xml:space="preserve">LIAN ESCAR                                                              </t>
  </si>
  <si>
    <t xml:space="preserve">CL 30 41 27          P 1  APTO 1                                                                                                                                                           </t>
  </si>
  <si>
    <t>P11102020110011</t>
  </si>
  <si>
    <t xml:space="preserve">JOSE ANTONIO SANCHEZ VANEGAS                                            </t>
  </si>
  <si>
    <t xml:space="preserve">CL 80 66 56                                                 </t>
  </si>
  <si>
    <t>P11802020080053</t>
  </si>
  <si>
    <t xml:space="preserve">CRISTINA ALEXANDRA HERRERA MONTES                                       </t>
  </si>
  <si>
    <t xml:space="preserve">CR 41G 44 20                                                                                                                                                                               </t>
  </si>
  <si>
    <t>P93422020110003</t>
  </si>
  <si>
    <t xml:space="preserve">DAVID VASQUEZ FERREIRA                                                  </t>
  </si>
  <si>
    <t xml:space="preserve">ENTRE CARRERAS 16 Y 17.                                     </t>
  </si>
  <si>
    <t>P11802020110035</t>
  </si>
  <si>
    <t xml:space="preserve">LUDYS MARIA RIVERA GOMEZ                                                </t>
  </si>
  <si>
    <t xml:space="preserve">=CLL 55 47 12                                               </t>
  </si>
  <si>
    <t>P11802020100081</t>
  </si>
  <si>
    <t xml:space="preserve">EFRAIN DE JESUS GONZALEZ AMELL                                          </t>
  </si>
  <si>
    <t>P93322020080005</t>
  </si>
  <si>
    <t xml:space="preserve">  ALMACEN NORMA                                                         </t>
  </si>
  <si>
    <t xml:space="preserve">A0940095                      </t>
  </si>
  <si>
    <t xml:space="preserve">YORLENIS_PATRICIA_RODRIGUEZ_PIMIENTA                                            </t>
  </si>
  <si>
    <t>P11102020090115</t>
  </si>
  <si>
    <t xml:space="preserve">HAROLD BARRIOS SANJUAN                                                  </t>
  </si>
  <si>
    <t xml:space="preserve">=CLL 26 23 105                                              </t>
  </si>
  <si>
    <t>P11102020100138</t>
  </si>
  <si>
    <t xml:space="preserve">EFRAIN GONZALES                                                         </t>
  </si>
  <si>
    <t>P11802020100093</t>
  </si>
  <si>
    <t xml:space="preserve">JOSE ISMAEL GOMEZ GARNICA                                               </t>
  </si>
  <si>
    <t xml:space="preserve">CR 23D 76D 52                                                                                                                                                                              </t>
  </si>
  <si>
    <t xml:space="preserve">=CRA 22F1 76D 52                                            </t>
  </si>
  <si>
    <t>P11802020110063</t>
  </si>
  <si>
    <t xml:space="preserve">CARMEN ESTHER IMITOLA MARRUGO                                           </t>
  </si>
  <si>
    <t>P34102020110093</t>
  </si>
  <si>
    <t xml:space="preserve">JOSE GREGORIO MARTINEZ CARDONA                                          </t>
  </si>
  <si>
    <t xml:space="preserve">ENTRE CALLE 23 Y 25                                         </t>
  </si>
  <si>
    <t>P93302020110008</t>
  </si>
  <si>
    <t xml:space="preserve">ENITH MENDOZA BALLESTEROS                                               </t>
  </si>
  <si>
    <t>P93322020110011</t>
  </si>
  <si>
    <t xml:space="preserve">MARIA JOSEFA LARRADA DELGADO                                            </t>
  </si>
  <si>
    <t xml:space="preserve">NT001927                      </t>
  </si>
  <si>
    <t xml:space="preserve">Ludis_Maria_Jaramillo_Jimenez                                                   </t>
  </si>
  <si>
    <t>P11802020110069</t>
  </si>
  <si>
    <t>P11102019050110</t>
  </si>
  <si>
    <t xml:space="preserve">MARIA TERESA BECERRA DE BONILLA                                         </t>
  </si>
  <si>
    <t>P11702020050024</t>
  </si>
  <si>
    <t xml:space="preserve">ENEIDA BONNETT                                                          </t>
  </si>
  <si>
    <t xml:space="preserve">CL 46 CR 10ASUR 27               APTO    1                                                                                                                                                 </t>
  </si>
  <si>
    <t xml:space="preserve">CL 46 CR 10A SUR 27                                         </t>
  </si>
  <si>
    <t>P34602020090033</t>
  </si>
  <si>
    <t xml:space="preserve">LUCELIS VILLEROS RANGEL                                                 </t>
  </si>
  <si>
    <t xml:space="preserve">C 13 K 3 ESQ B LARA                                         </t>
  </si>
  <si>
    <t>P93322020100002</t>
  </si>
  <si>
    <t xml:space="preserve">MANUEL ROCHA                                                            </t>
  </si>
  <si>
    <t>P75422020110010</t>
  </si>
  <si>
    <t xml:space="preserve">MARTHA LUCIA ALZATE                                                     </t>
  </si>
  <si>
    <t xml:space="preserve">CALLE 9 NO 14 3 BAJO DE CAMPO MAR STA VE                    </t>
  </si>
  <si>
    <t>P11802020100043</t>
  </si>
  <si>
    <t xml:space="preserve">VICENTA MARIA RODRIGUEZ VEGA                                            </t>
  </si>
  <si>
    <t xml:space="preserve">CRA 15A 41 03                                               </t>
  </si>
  <si>
    <t>P11802020030065</t>
  </si>
  <si>
    <t xml:space="preserve">JULIO CESAR ESTRADA RODRIGUEZ                                           </t>
  </si>
  <si>
    <t>P11702020070057</t>
  </si>
  <si>
    <t xml:space="preserve">PEDRO BAHOQUE DAZA                                                      </t>
  </si>
  <si>
    <t>P93322020110013</t>
  </si>
  <si>
    <t xml:space="preserve">YOLANDA BEATRIZ CAMARGO ROJAS                                           </t>
  </si>
  <si>
    <t xml:space="preserve">CL 21 19 52                                                                                                                                                                                </t>
  </si>
  <si>
    <t>P33102020090030</t>
  </si>
  <si>
    <t xml:space="preserve">EDALCIA SALAS RODRIGUEZ                                                 </t>
  </si>
  <si>
    <t>P11102020100135</t>
  </si>
  <si>
    <t xml:space="preserve">SIBELLE LINEY AFANADOR AFANADOR                                         </t>
  </si>
  <si>
    <t>P12102020110055</t>
  </si>
  <si>
    <t xml:space="preserve">JOSE ISMAEL BARACALDO ALDANA                                            </t>
  </si>
  <si>
    <t xml:space="preserve">CR 8 8 84                                                   </t>
  </si>
  <si>
    <t>P11702020100104</t>
  </si>
  <si>
    <t xml:space="preserve">DE LA COSTA S.A.S. VIDRIOS Y ACSESORIOS                                 </t>
  </si>
  <si>
    <t xml:space="preserve">=CRA 12 53D 02                                              </t>
  </si>
  <si>
    <t>P95302020100004</t>
  </si>
  <si>
    <t xml:space="preserve">AIDES MARIA RODRIGUEZ BUELVAS                                           </t>
  </si>
  <si>
    <t xml:space="preserve">CL 7B N 7-77 CASA                                           </t>
  </si>
  <si>
    <t>P11102020110044</t>
  </si>
  <si>
    <t xml:space="preserve">RASHID ELJAIEK TORRES                                                   </t>
  </si>
  <si>
    <t xml:space="preserve">3794217   3002482818  </t>
  </si>
  <si>
    <t xml:space="preserve">CRA 53 76 239=CLL 60 43 37                                  </t>
  </si>
  <si>
    <t>P11802020030053</t>
  </si>
  <si>
    <t xml:space="preserve">LUZ ELENA GUERRA DE DE LAS SALAS                                        </t>
  </si>
  <si>
    <t xml:space="preserve">=CRA 20A 79 81                                              </t>
  </si>
  <si>
    <t>P11702020110080</t>
  </si>
  <si>
    <t xml:space="preserve">AYMER CANTILLO ROSALES                                                  </t>
  </si>
  <si>
    <t xml:space="preserve">=CRA 10 36B 60                                              </t>
  </si>
  <si>
    <t>P11102020110056</t>
  </si>
  <si>
    <t>P11502020030013</t>
  </si>
  <si>
    <t xml:space="preserve">INGRID PATRICIA HIDALGO SEGRERA                                         </t>
  </si>
  <si>
    <t xml:space="preserve">CL 2 # 17 - 52                                              </t>
  </si>
  <si>
    <t>P95102020070009</t>
  </si>
  <si>
    <t xml:space="preserve">NORA NOHEMI VALLE FUENTES                                               </t>
  </si>
  <si>
    <t xml:space="preserve">=CLL 50C 1E 46                                              </t>
  </si>
  <si>
    <t>P11802020050020</t>
  </si>
  <si>
    <t xml:space="preserve">MONICA PATRICIA CASTILLA MONTERO                                        </t>
  </si>
  <si>
    <t xml:space="preserve">CL 77 23F 46                                                                                                                                                                               </t>
  </si>
  <si>
    <t xml:space="preserve">=CLL 77 23B 46                                              </t>
  </si>
  <si>
    <t>P11802020110050</t>
  </si>
  <si>
    <t xml:space="preserve">AMANDA DE JESUS MONTAÑO ACOSTA                                          </t>
  </si>
  <si>
    <t xml:space="preserve">CASA 3                                                      </t>
  </si>
  <si>
    <t>P11802019100051</t>
  </si>
  <si>
    <t xml:space="preserve">ZULNEIRA ESTHER TRUYOLL LOPEZ                                           </t>
  </si>
  <si>
    <t>P34102020110044</t>
  </si>
  <si>
    <t xml:space="preserve">NIDIA ESTHER GONZALEZ MOSCOTE                                           </t>
  </si>
  <si>
    <t>P34102020110071</t>
  </si>
  <si>
    <t xml:space="preserve">HUMBERTO SANTANDER * RAMIREZ CASTRO                                     </t>
  </si>
  <si>
    <t xml:space="preserve">3014922470 3054011230 </t>
  </si>
  <si>
    <t xml:space="preserve">CL 13A 33A 11                                                                                                                                                                              </t>
  </si>
  <si>
    <t xml:space="preserve">ENTRE LA CARRERA 33A Y 33C                                  </t>
  </si>
  <si>
    <t>P11102020030074</t>
  </si>
  <si>
    <t xml:space="preserve">RAFAEL CAJAR                                                            </t>
  </si>
  <si>
    <t xml:space="preserve">3367500 - 3147300352  </t>
  </si>
  <si>
    <t>P11802020110049</t>
  </si>
  <si>
    <t xml:space="preserve">EDER VINCENT MEJIA NEGRETE                                              </t>
  </si>
  <si>
    <t>P93302020110006</t>
  </si>
  <si>
    <t xml:space="preserve">ZAIDA CABALLERO BULLOSO                                                 </t>
  </si>
  <si>
    <t>P95102020080023</t>
  </si>
  <si>
    <t>P11802020030062</t>
  </si>
  <si>
    <t xml:space="preserve">CARLOS ENRIQUE CAMARGO DE LEON                                          </t>
  </si>
  <si>
    <t>P11102020090100</t>
  </si>
  <si>
    <t xml:space="preserve">EDGAR ALDAIR PALOMINO POLO                                              </t>
  </si>
  <si>
    <t xml:space="preserve">CR 50A1 9 21                                                </t>
  </si>
  <si>
    <t>P11702020060015</t>
  </si>
  <si>
    <t xml:space="preserve">CINDY LEIDYS CARREÑO MONTENEGRO                                         </t>
  </si>
  <si>
    <t>P11802020100002</t>
  </si>
  <si>
    <t xml:space="preserve">EULALIA ISABEL OROZCO SOLANO                                            </t>
  </si>
  <si>
    <t xml:space="preserve">3007493673-3803852    </t>
  </si>
  <si>
    <t xml:space="preserve">CRA 14D 53 53                                               </t>
  </si>
  <si>
    <t>P11802020100076</t>
  </si>
  <si>
    <t xml:space="preserve">ELVIRA E STEFANEL DE DIAZ GRANADO                                       </t>
  </si>
  <si>
    <t>P11702020110046</t>
  </si>
  <si>
    <t xml:space="preserve">SERGIO ALBERTO HERNANDEZ DE LA CRUZ                                     </t>
  </si>
  <si>
    <t xml:space="preserve">DG 113 # 27-06                                              </t>
  </si>
  <si>
    <t>P33402020110008</t>
  </si>
  <si>
    <t xml:space="preserve">MARIA ISABEL GONZALEZ SUAREZ                                            </t>
  </si>
  <si>
    <t>P11102020050037</t>
  </si>
  <si>
    <t xml:space="preserve">MARIA ALEJANDRA LOPEZ CRIALES                                           </t>
  </si>
  <si>
    <t xml:space="preserve">ADELITA DE CHAR                                             </t>
  </si>
  <si>
    <t>P11802020110026</t>
  </si>
  <si>
    <t xml:space="preserve">ANIBAL RAFAEL PRADO SALAS                                               </t>
  </si>
  <si>
    <t xml:space="preserve">=CRA 26 25 60                                               </t>
  </si>
  <si>
    <t>P11102020110093</t>
  </si>
  <si>
    <t xml:space="preserve">CR 25 47 27                                                                                                                                                                                </t>
  </si>
  <si>
    <t>P12102020100065</t>
  </si>
  <si>
    <t xml:space="preserve">ALBERTO RENIZ ESCORCIA                                                  </t>
  </si>
  <si>
    <t xml:space="preserve">NIC REF 7961853                                             </t>
  </si>
  <si>
    <t>P11802020110071</t>
  </si>
  <si>
    <t xml:space="preserve">JACQUELINE CENTENO MARTINEZ                                             </t>
  </si>
  <si>
    <t>P11802020110027</t>
  </si>
  <si>
    <t xml:space="preserve">MILED DE JESUS PALLARES NARVAEZ                                         </t>
  </si>
  <si>
    <t>P11802020020090</t>
  </si>
  <si>
    <t xml:space="preserve">GERSON RINCON VASQUEZ                                                   </t>
  </si>
  <si>
    <t xml:space="preserve">CL 61C 10C 47                                                                                                                                                                              </t>
  </si>
  <si>
    <t xml:space="preserve">CLL 61C # 10C - 47                                          </t>
  </si>
  <si>
    <t>P34102020100116</t>
  </si>
  <si>
    <t xml:space="preserve">RICARDO ENRIQUE MONTES RIVERA                                           </t>
  </si>
  <si>
    <t xml:space="preserve">CL 47                                                       </t>
  </si>
  <si>
    <t>P95202020100017</t>
  </si>
  <si>
    <t>P95102020030031</t>
  </si>
  <si>
    <t xml:space="preserve">JOSE LUIS YEPEZ DURAN                                                   </t>
  </si>
  <si>
    <t xml:space="preserve">3013419500-3007568797 </t>
  </si>
  <si>
    <t xml:space="preserve">=CRA 8 45D 75                                               </t>
  </si>
  <si>
    <t>P11702020090039</t>
  </si>
  <si>
    <t xml:space="preserve">LESVIA RADA DE LA HOZ                                                   </t>
  </si>
  <si>
    <t>P11802020030057</t>
  </si>
  <si>
    <t>P93502020010002</t>
  </si>
  <si>
    <t>P11102019110038</t>
  </si>
  <si>
    <t>P95102020070025</t>
  </si>
  <si>
    <t xml:space="preserve">BENJAMIN ELIAS PAEZ ANDON                                               </t>
  </si>
  <si>
    <t xml:space="preserve">=CRA 6L3 102 33                                             </t>
  </si>
  <si>
    <t>P34102020110047</t>
  </si>
  <si>
    <t xml:space="preserve">EDILMA GORDILLO B                                                       </t>
  </si>
  <si>
    <t xml:space="preserve">CL 29C 18 26                                                                                                                                                                               </t>
  </si>
  <si>
    <t>P95102020070032</t>
  </si>
  <si>
    <t xml:space="preserve">JEFERSON ALVAREZ SARABIA                                                </t>
  </si>
  <si>
    <t xml:space="preserve">=CRA 11C 39 115                                             </t>
  </si>
  <si>
    <t>P11802020110045</t>
  </si>
  <si>
    <t xml:space="preserve">VICENTE DE JESUS CALVO ESQUEA                                           </t>
  </si>
  <si>
    <t xml:space="preserve">CR 17B 54 60                                                </t>
  </si>
  <si>
    <t>P33102020090031</t>
  </si>
  <si>
    <t xml:space="preserve">DIN OLIVO MODESTO                                                       </t>
  </si>
  <si>
    <t xml:space="preserve">CL 27C                                                      </t>
  </si>
  <si>
    <t>P12202020100001</t>
  </si>
  <si>
    <t xml:space="preserve">MARIA OLIVA MARIN OSORIO                                                </t>
  </si>
  <si>
    <t xml:space="preserve">CL 2A                                                       </t>
  </si>
  <si>
    <t>P11102020100152</t>
  </si>
  <si>
    <t xml:space="preserve">LUIS CARLOS CASTILLO PATERNINA                                          </t>
  </si>
  <si>
    <t>P11802020060002</t>
  </si>
  <si>
    <t xml:space="preserve">ANIBAL PEÑA GARCIA                                                      </t>
  </si>
  <si>
    <t xml:space="preserve">CL 74A, CR 13B 76  ( VILLA LAS MORAS 2 ETAPA SOLEDAD        </t>
  </si>
  <si>
    <t>P11802020100020</t>
  </si>
  <si>
    <t xml:space="preserve">PABLO ANDRES VARTICORSKY MERCADO                                        </t>
  </si>
  <si>
    <t xml:space="preserve">=CLL 59 25 16                                               </t>
  </si>
  <si>
    <t>P95102020040006</t>
  </si>
  <si>
    <t xml:space="preserve">JUAN FRANCISCO ESPANOL LAMBRAÑO                                         </t>
  </si>
  <si>
    <t>P11702020110048</t>
  </si>
  <si>
    <t xml:space="preserve">MARTHA LUZ DURAN ATENCIA                                                </t>
  </si>
  <si>
    <t>P93422020110008</t>
  </si>
  <si>
    <t xml:space="preserve">ROGELIO JESUS PACHECO MERCADO                                           </t>
  </si>
  <si>
    <t xml:space="preserve">ENTRADA PANTANO                                             </t>
  </si>
  <si>
    <t>P11802020090006</t>
  </si>
  <si>
    <t xml:space="preserve">JOSE RAFAEL OÑATE ARMENTA                                               </t>
  </si>
  <si>
    <t xml:space="preserve">3742146  3002798517   </t>
  </si>
  <si>
    <t xml:space="preserve">CR 43A 27C 2                                                                                                                                                                               </t>
  </si>
  <si>
    <t xml:space="preserve">=CRA 43A 27C 02                                             </t>
  </si>
  <si>
    <t>P11702020100103</t>
  </si>
  <si>
    <t xml:space="preserve">ELVIRA BARROZO MONTERO                                                  </t>
  </si>
  <si>
    <t xml:space="preserve">=CRA 5B 38B 173   APTO 1                                    </t>
  </si>
  <si>
    <t>P75412020050010</t>
  </si>
  <si>
    <t xml:space="preserve">LUISA MARQUEZ CONRADO                                                   </t>
  </si>
  <si>
    <t>P95102020090023</t>
  </si>
  <si>
    <t xml:space="preserve">FABIAN RIQUETT MAESTRE                                                  </t>
  </si>
  <si>
    <t xml:space="preserve">=CLL 63 22E 10                                              </t>
  </si>
  <si>
    <t>P34102020110080</t>
  </si>
  <si>
    <t xml:space="preserve">SANDRA MILENA SARMIENTO QUINTERO                                        </t>
  </si>
  <si>
    <t>P11102020110100</t>
  </si>
  <si>
    <t xml:space="preserve">JOSE PABLO RUEDA RUEDA                                                  </t>
  </si>
  <si>
    <t>P12202020110015</t>
  </si>
  <si>
    <t xml:space="preserve">MILTON BRANDO GUARDIA SAMUDIO                                           </t>
  </si>
  <si>
    <t xml:space="preserve">CRA 14 NO 14 43 LA ARBOLEDA CGTO PITAL D                    </t>
  </si>
  <si>
    <t>P12102020100029</t>
  </si>
  <si>
    <t xml:space="preserve">ANTONIO GIL                                                             </t>
  </si>
  <si>
    <t xml:space="preserve">CL 2A 5 57                                                                                                                                                                                 </t>
  </si>
  <si>
    <t>P34102020110082</t>
  </si>
  <si>
    <t xml:space="preserve">GRACIELA ACEVEDO GOMEZ                                                  </t>
  </si>
  <si>
    <t xml:space="preserve">CR 16D CL 10A 15                                                                                                                                                                           </t>
  </si>
  <si>
    <t>P11802020110042</t>
  </si>
  <si>
    <t xml:space="preserve">VIRGINIA DEL SOCORRO RAMIREZ MOLINA                                     </t>
  </si>
  <si>
    <t xml:space="preserve">CL 76B 12B 21                                                                                                                                                                              </t>
  </si>
  <si>
    <t>P34102020110050</t>
  </si>
  <si>
    <t xml:space="preserve">BLANCA OFELIA VESGA RODRIGUEZ                                           </t>
  </si>
  <si>
    <t xml:space="preserve">MZA S1 C22 CONC 4                                           </t>
  </si>
  <si>
    <t>P95102020110037</t>
  </si>
  <si>
    <t xml:space="preserve">LIVALDO ALGARIN GONZALEZ                                                </t>
  </si>
  <si>
    <t xml:space="preserve">CL 116 N 29-115 CASA                                        </t>
  </si>
  <si>
    <t>P11102020030021</t>
  </si>
  <si>
    <t xml:space="preserve">MYRIAN ANDREA PEÑA MALAGON                                              </t>
  </si>
  <si>
    <t>P11702020100062</t>
  </si>
  <si>
    <t xml:space="preserve">NIDIA ESTHER GOMEZ DE PEREZ                                             </t>
  </si>
  <si>
    <t xml:space="preserve">CL 38C 21 108                                                                                                                                                                              </t>
  </si>
  <si>
    <t xml:space="preserve">CLL 38C 21 108                                              </t>
  </si>
  <si>
    <t>P11802020040029</t>
  </si>
  <si>
    <t>P11502020070014</t>
  </si>
  <si>
    <t xml:space="preserve">CLAUDIO NIEBLES                                                         </t>
  </si>
  <si>
    <t>P34402020110011</t>
  </si>
  <si>
    <t xml:space="preserve">NAIDA PEREZ GARCIA                                                      </t>
  </si>
  <si>
    <t xml:space="preserve">SECTOR 1 MZ J 9 CASA                                                                                                                                                                       </t>
  </si>
  <si>
    <t>P11802020100059</t>
  </si>
  <si>
    <t xml:space="preserve">GABRIEL CAMARGO RODRIGUEZ                                               </t>
  </si>
  <si>
    <t xml:space="preserve">CR 34 35 56                                                                                                                                                                                </t>
  </si>
  <si>
    <t>P11702020110077</t>
  </si>
  <si>
    <t xml:space="preserve">JACQUELINE ISABEL AHUMADA VALENTHI                                      </t>
  </si>
  <si>
    <t>P11102020110114</t>
  </si>
  <si>
    <t xml:space="preserve">HUMBERTO NICOLAS VENCE OJEDA                                            </t>
  </si>
  <si>
    <t>P11102020030067</t>
  </si>
  <si>
    <t>P12102020100007</t>
  </si>
  <si>
    <t xml:space="preserve">DUVIS CERVANTES                                                         </t>
  </si>
  <si>
    <t>P34102020100086</t>
  </si>
  <si>
    <t xml:space="preserve">FREDY MANUEL CANDELARIO ARIAS                                           </t>
  </si>
  <si>
    <t xml:space="preserve">FRENTE A MZ E CASA 102                                      </t>
  </si>
  <si>
    <t>P11102019100062</t>
  </si>
  <si>
    <t xml:space="preserve">BEATRIZ ALICIA RODAS MORA                                               </t>
  </si>
  <si>
    <t xml:space="preserve">CR 49 # 76 - 1                                              </t>
  </si>
  <si>
    <t>P34102020110081</t>
  </si>
  <si>
    <t xml:space="preserve">EFRAIN DIOFANTE PINTO LUBO                                              </t>
  </si>
  <si>
    <t>P11102019100073</t>
  </si>
  <si>
    <t xml:space="preserve">MANUEL HUMBERTO GRAZZIANI MENDEZ                                        </t>
  </si>
  <si>
    <t xml:space="preserve">=CRA 26B 68B 78                                             </t>
  </si>
  <si>
    <t>P11102020110050</t>
  </si>
  <si>
    <t xml:space="preserve">CARMEN MONTAÑO                                                          </t>
  </si>
  <si>
    <t>P11702019120075</t>
  </si>
  <si>
    <t xml:space="preserve">MARINA DE LA CRUZ BLANCO DE ALMARIO                                     </t>
  </si>
  <si>
    <t xml:space="preserve">=CLL 46H 1C 21                                              </t>
  </si>
  <si>
    <t>P34102020110040</t>
  </si>
  <si>
    <t xml:space="preserve">MARIA DE LOS ANGELES BUENDIA MENDOZA                                    </t>
  </si>
  <si>
    <t>P12102020110048</t>
  </si>
  <si>
    <t xml:space="preserve">SHIRLEY CEPEDA ANAYA                                                    </t>
  </si>
  <si>
    <t xml:space="preserve">CRA 4 NO 10 199 PTO VELERO                                  </t>
  </si>
  <si>
    <t>P11802020110006</t>
  </si>
  <si>
    <t xml:space="preserve">CR 12E 71 58                                                                                                                                                                               </t>
  </si>
  <si>
    <t>P11802020110085</t>
  </si>
  <si>
    <t xml:space="preserve">FANNY MARIA DONADO DE CORREA                                            </t>
  </si>
  <si>
    <t xml:space="preserve">NUEVO HORIZONTE                                             </t>
  </si>
  <si>
    <t>P11702020110064</t>
  </si>
  <si>
    <t xml:space="preserve">LUIS ENRIQUE PEDROZO MESA                                               </t>
  </si>
  <si>
    <t xml:space="preserve">3124319 3217222158    </t>
  </si>
  <si>
    <t>P11702020110002</t>
  </si>
  <si>
    <t xml:space="preserve">ZOILA NUNEZ                                                             </t>
  </si>
  <si>
    <t>P75512020040003</t>
  </si>
  <si>
    <t xml:space="preserve">DIANORA POLO DE NARRIAGA                                                </t>
  </si>
  <si>
    <t>P11102020100039</t>
  </si>
  <si>
    <t>P11802020100074</t>
  </si>
  <si>
    <t xml:space="preserve">LUISA ESTHER MONTERO MELENDRES                                          </t>
  </si>
  <si>
    <t xml:space="preserve">URB. LOS ALMENDROS  III ETAPA                               </t>
  </si>
  <si>
    <t>P12202020100015</t>
  </si>
  <si>
    <t xml:space="preserve">OSCAR PEÑA MARRIAGA                                                     </t>
  </si>
  <si>
    <t>P34102020110020</t>
  </si>
  <si>
    <t xml:space="preserve">MARIBELL CRUZ DIAZ                                                      </t>
  </si>
  <si>
    <t xml:space="preserve">NIF VECINO 34045530                                         </t>
  </si>
  <si>
    <t>P93322020100029</t>
  </si>
  <si>
    <t xml:space="preserve">ARMANDO IGUARAN LOCALES COMERCIALES TAHARIANA                           </t>
  </si>
  <si>
    <t xml:space="preserve">LOCALES TAHARIANA                                           </t>
  </si>
  <si>
    <t>P95102020100036</t>
  </si>
  <si>
    <t xml:space="preserve">ERIKA PAOLA MARROQUIN RAMIREZ                                           </t>
  </si>
  <si>
    <t xml:space="preserve">CLL 81D 27A 37                                              </t>
  </si>
  <si>
    <t>P11802020110047</t>
  </si>
  <si>
    <t xml:space="preserve">RAFAEL EUGENIO DOUGLAS QUINTO                                           </t>
  </si>
  <si>
    <t xml:space="preserve">CL 60 23 130          P  1 APTO  101                                                                                                                                                       </t>
  </si>
  <si>
    <t xml:space="preserve">=CLL 60 23 130                                              </t>
  </si>
  <si>
    <t>P11802020030045</t>
  </si>
  <si>
    <t xml:space="preserve">MAIRA ALEJANDRA HERNANDEZ SANCHEZ                                       </t>
  </si>
  <si>
    <t>P11702020090087</t>
  </si>
  <si>
    <t>P93302020110007</t>
  </si>
  <si>
    <t xml:space="preserve">KATERINE SILVANA MEJIA ORDUZ                                            </t>
  </si>
  <si>
    <t>P11102020110025</t>
  </si>
  <si>
    <t xml:space="preserve">ARELYS DE LAS SALAS TORRES                                              </t>
  </si>
  <si>
    <t xml:space="preserve">CR 20A 15 36                                                </t>
  </si>
  <si>
    <t>P11802020110084</t>
  </si>
  <si>
    <t xml:space="preserve">WILLIAM ALBERTO CAMARGO ROMERO                                          </t>
  </si>
  <si>
    <t xml:space="preserve">CRA 18D 80 24                                               </t>
  </si>
  <si>
    <t>P34102020110053</t>
  </si>
  <si>
    <t xml:space="preserve">CARLOS   JAVIER NARVAEZ ARANGO                                          </t>
  </si>
  <si>
    <t>P34602020080006</t>
  </si>
  <si>
    <t xml:space="preserve">JOSE D PEDROZO                                                          </t>
  </si>
  <si>
    <t>P11802020040002</t>
  </si>
  <si>
    <t xml:space="preserve">FRANCISCO HERNANDEZ RAMIREZ                                             </t>
  </si>
  <si>
    <t xml:space="preserve">=CLL 25 49 71                                               </t>
  </si>
  <si>
    <t>P11802020090023</t>
  </si>
  <si>
    <t xml:space="preserve">GLADYS DE PUGLIESE                                                      </t>
  </si>
  <si>
    <t>P11702019100115</t>
  </si>
  <si>
    <t xml:space="preserve">HECTOR PERTUZ HOYOS                                                     </t>
  </si>
  <si>
    <t xml:space="preserve">CR 10C 45B 27                                                                                                                                                                              </t>
  </si>
  <si>
    <t xml:space="preserve">TR193621                      </t>
  </si>
  <si>
    <t xml:space="preserve">Petrona_Maria_Lopez_Sierra                                                      </t>
  </si>
  <si>
    <t>P75512020090013</t>
  </si>
  <si>
    <t xml:space="preserve">S.A.S TRANSTERMO                                                        </t>
  </si>
  <si>
    <t xml:space="preserve">PARQUE  INDUSTRIAL EUROPARK AV CIRCUNVALAR                  </t>
  </si>
  <si>
    <t>P77522020090002</t>
  </si>
  <si>
    <t>P11702020110053</t>
  </si>
  <si>
    <t xml:space="preserve">HECTOR SEGUNDO ARCE GARCIA                                              </t>
  </si>
  <si>
    <t>P34102020110010</t>
  </si>
  <si>
    <t>P11702019100145</t>
  </si>
  <si>
    <t xml:space="preserve">BLANCA RODRIGUEZ                                                        </t>
  </si>
  <si>
    <t>P75512020090001</t>
  </si>
  <si>
    <t xml:space="preserve">HILDEBRANDO ALVAREZ ZUMALAVE                                            </t>
  </si>
  <si>
    <t xml:space="preserve">=CRA 2B 91 81                                               </t>
  </si>
  <si>
    <t>P11102020100051</t>
  </si>
  <si>
    <t xml:space="preserve">RAFAEL ALFONSO PARRA PELAEZ                                             </t>
  </si>
  <si>
    <t xml:space="preserve">CR 41 40 36                                                                                                                                                                                </t>
  </si>
  <si>
    <t xml:space="preserve">CR 41 40 36                                                 </t>
  </si>
  <si>
    <t>P95102019100015</t>
  </si>
  <si>
    <t xml:space="preserve">ROSA VILLA                                                              </t>
  </si>
  <si>
    <t>P11702020110082</t>
  </si>
  <si>
    <t xml:space="preserve">MIGUEL ANGEL ARTEAGA MARTINEZ                                           </t>
  </si>
  <si>
    <t xml:space="preserve">=CRA 11 51 05                                               </t>
  </si>
  <si>
    <t>P11702019110127</t>
  </si>
  <si>
    <t xml:space="preserve">OSNAYDER DE JESUS ALVARADO VIZCAINO                                     </t>
  </si>
  <si>
    <t xml:space="preserve">CRA 10AS # 47B-26                                           </t>
  </si>
  <si>
    <t>P34702020110004</t>
  </si>
  <si>
    <t xml:space="preserve">ANDERSON CUETTO OSPINO                                                  </t>
  </si>
  <si>
    <t xml:space="preserve">NIC ANT 3815696 CR 11 CL 22 33                              </t>
  </si>
  <si>
    <t>P11102020110048</t>
  </si>
  <si>
    <t xml:space="preserve">LUIS E GUTIEREZ ORTIZ                                                   </t>
  </si>
  <si>
    <t xml:space="preserve">CL 107 36 15          P  2 APTO    2                                                                                                                                                       </t>
  </si>
  <si>
    <t xml:space="preserve">=CLL 107 36 15                                              </t>
  </si>
  <si>
    <t>P11802020020093</t>
  </si>
  <si>
    <t xml:space="preserve">JOSELITO LOPEZ MARROQUIN                                                </t>
  </si>
  <si>
    <t>P11802020080062</t>
  </si>
  <si>
    <t xml:space="preserve">ISAAC BARAQUE                                                           </t>
  </si>
  <si>
    <t>P34102020110014</t>
  </si>
  <si>
    <t xml:space="preserve">AGUSTIN BERNIER ROBLES                                                  </t>
  </si>
  <si>
    <t>P33102020070020</t>
  </si>
  <si>
    <t xml:space="preserve">GLADYS PEREZ PIMIENTA                                                   </t>
  </si>
  <si>
    <t xml:space="preserve">CR 22 # 14F - 05                                            </t>
  </si>
  <si>
    <t>P93532020100004</t>
  </si>
  <si>
    <t xml:space="preserve">BIENVENIDO DE LA ROSA                                                   </t>
  </si>
  <si>
    <t>P33302020100010</t>
  </si>
  <si>
    <t xml:space="preserve">YARITZA BARROS PINTO                                                    </t>
  </si>
  <si>
    <t>P11102020100153</t>
  </si>
  <si>
    <t xml:space="preserve">GABRIEL GUZMAN MARTINEZ                                                 </t>
  </si>
  <si>
    <t xml:space="preserve">CR 49 64 15                                                                                                                                                                                </t>
  </si>
  <si>
    <t>P11502020100024</t>
  </si>
  <si>
    <t xml:space="preserve">CARMEN CECILIA DOMINGUEZ PUELLO                                         </t>
  </si>
  <si>
    <t>P11702020010038</t>
  </si>
  <si>
    <t xml:space="preserve">CARMEN EUGENIA DEL BARRE DE PARRA                                       </t>
  </si>
  <si>
    <t xml:space="preserve">=CRA 9S 46 79                                               </t>
  </si>
  <si>
    <t>P34102020110058</t>
  </si>
  <si>
    <t xml:space="preserve">SECTOR 1 MZ S1 20                                                                                                                                                                          </t>
  </si>
  <si>
    <t>P93432020090016</t>
  </si>
  <si>
    <t xml:space="preserve">MIGUEL EDUARDO GARCIA MEJIA                                             </t>
  </si>
  <si>
    <t xml:space="preserve">CARRT A PARQUE TAYRONA KM 44 45               APTO    1                                                                                                                                    </t>
  </si>
  <si>
    <t>P11702020010125</t>
  </si>
  <si>
    <t xml:space="preserve">BAR LA LUZ COLOMBIA MOVIL                                               </t>
  </si>
  <si>
    <t>P34102020110062</t>
  </si>
  <si>
    <t xml:space="preserve">CR 35 10A 49                                                                                                                                                                               </t>
  </si>
  <si>
    <t>P34102020100119</t>
  </si>
  <si>
    <t xml:space="preserve">DIOMARA SUAREZ                                                          </t>
  </si>
  <si>
    <t xml:space="preserve">NIC ANT 4326124 CL 151 3 48 Y POST 6634428 CL 151 3C 8      </t>
  </si>
  <si>
    <t>P95102020100005</t>
  </si>
  <si>
    <t>P77912020100002</t>
  </si>
  <si>
    <t xml:space="preserve">ESMERALDA ISABEL MELENDREZ ESQUEA                                       </t>
  </si>
  <si>
    <t xml:space="preserve">CR 3 15 23 CASA                                                                                                                                                                            </t>
  </si>
  <si>
    <t xml:space="preserve">CR 3 15 23                                                  </t>
  </si>
  <si>
    <t>P11802020100070</t>
  </si>
  <si>
    <t xml:space="preserve">DEISY MARIA PINTO BARROS                                                </t>
  </si>
  <si>
    <t>P93322020090004</t>
  </si>
  <si>
    <t>P11802020110039</t>
  </si>
  <si>
    <t xml:space="preserve">ANGEL PEREZ G                                                           </t>
  </si>
  <si>
    <t>P34102020100042</t>
  </si>
  <si>
    <t>P75512020100002</t>
  </si>
  <si>
    <t xml:space="preserve">SONIA GARCIA NAVARRO                                                    </t>
  </si>
  <si>
    <t xml:space="preserve">PORTAL DE SAN ANTONIO                                       </t>
  </si>
  <si>
    <t>P33102020100041</t>
  </si>
  <si>
    <t>P11702020110028</t>
  </si>
  <si>
    <t xml:space="preserve">CESAR AUGUSTO JULIO RESTREPO                                            </t>
  </si>
  <si>
    <t>P11102020110078</t>
  </si>
  <si>
    <t xml:space="preserve">JUAN LUCIO EDUARDO CROES                                                </t>
  </si>
  <si>
    <t>P11502020040005</t>
  </si>
  <si>
    <t xml:space="preserve">RICARDO RAMON CARABALLO ORTIZ                                           </t>
  </si>
  <si>
    <t xml:space="preserve">SERVICIO.NUEVO A 220V.                                      </t>
  </si>
  <si>
    <t>P11102019050109</t>
  </si>
  <si>
    <t>P34102020100118</t>
  </si>
  <si>
    <t xml:space="preserve">ISIS MEJIA VEGA                                                         </t>
  </si>
  <si>
    <t xml:space="preserve">CR 11 CL 1 96                                                                                                                                                                              </t>
  </si>
  <si>
    <t xml:space="preserve">ENSENADA OLAYA HERRERA                                      </t>
  </si>
  <si>
    <t>P11802020040040</t>
  </si>
  <si>
    <t xml:space="preserve">UBALDO ENRIQUE URINA ALTAHONA                                           </t>
  </si>
  <si>
    <t xml:space="preserve">=CRA 18B 63 44                                              </t>
  </si>
  <si>
    <t>P34402020110017</t>
  </si>
  <si>
    <t xml:space="preserve">DINA LUZ MORENO OROZCO                                                  </t>
  </si>
  <si>
    <t xml:space="preserve">CL 2A 13 2                                                                                                                                                                                 </t>
  </si>
  <si>
    <t>P95102020030028</t>
  </si>
  <si>
    <t xml:space="preserve">GABRIEL DE JESUS VELEZ MARTINEZ                                         </t>
  </si>
  <si>
    <t xml:space="preserve">CRA 24 115 85                                               </t>
  </si>
  <si>
    <t>P11802020110004</t>
  </si>
  <si>
    <t>P95102020110036</t>
  </si>
  <si>
    <t xml:space="preserve">INGRID DE LA ASUNCION RODRIGUEZ                                         </t>
  </si>
  <si>
    <t xml:space="preserve">DE LA ASUNCION R INGRID                                     </t>
  </si>
  <si>
    <t>P11802020050002</t>
  </si>
  <si>
    <t xml:space="preserve">EMILCE PRENT HERAZO                                                     </t>
  </si>
  <si>
    <t>P93532020100005</t>
  </si>
  <si>
    <t xml:space="preserve">KELLYS JOHANA GOMEZ MOLINA                                              </t>
  </si>
  <si>
    <t xml:space="preserve">CL 5 14 95                                                                                                                                                                                 </t>
  </si>
  <si>
    <t>P95102020030007</t>
  </si>
  <si>
    <t xml:space="preserve">MARLENE ISABEL SALGADO SERRANO                                          </t>
  </si>
  <si>
    <t xml:space="preserve">=CRA 8AS 50 22                                              </t>
  </si>
  <si>
    <t>P95102020110030</t>
  </si>
  <si>
    <t xml:space="preserve">OSCAR JOSE HERRERA VILLEGAS                                             </t>
  </si>
  <si>
    <t xml:space="preserve">CR 2G  49B 12                                               </t>
  </si>
  <si>
    <t>P11802020100104</t>
  </si>
  <si>
    <t xml:space="preserve">ROSA MARIA GOMEZ MUÑOZ                                                  </t>
  </si>
  <si>
    <t>P11502020110026</t>
  </si>
  <si>
    <t xml:space="preserve">JOHN JAIRO CANO MONTOYA                                                 </t>
  </si>
  <si>
    <t>P11102020100109</t>
  </si>
  <si>
    <t xml:space="preserve">JORGE SAIEH                                                             </t>
  </si>
  <si>
    <t xml:space="preserve">EDIF. AURITA                                                </t>
  </si>
  <si>
    <t>P11102020110014</t>
  </si>
  <si>
    <t>P11802020100024</t>
  </si>
  <si>
    <t xml:space="preserve">JOSE NELSON RIVERA TORRES                                               </t>
  </si>
  <si>
    <t xml:space="preserve">=CRA 42 28 05                                               </t>
  </si>
  <si>
    <t>P11802020100038</t>
  </si>
  <si>
    <t xml:space="preserve">ISAIAS DE JESUS VILLANUEVA BRAVO                                        </t>
  </si>
  <si>
    <t xml:space="preserve">=CRA 39A 33 84                                              </t>
  </si>
  <si>
    <t>P34102020110051</t>
  </si>
  <si>
    <t xml:space="preserve">YADIRA DEL CARMEN TORRES NARANJO                                        </t>
  </si>
  <si>
    <t>P12102020080011</t>
  </si>
  <si>
    <t xml:space="preserve">VANESA  PAOLA LOPEZ BAENA                                               </t>
  </si>
  <si>
    <t>P11802019090093</t>
  </si>
  <si>
    <t xml:space="preserve">LISSETH MILENA VERGARA HERNANDEZ                                        </t>
  </si>
  <si>
    <t xml:space="preserve">CRA 39 31 26                                                </t>
  </si>
  <si>
    <t>P11702020100020</t>
  </si>
  <si>
    <t xml:space="preserve">MONICA PATRICIA ORTEGA ARRIETA                                          </t>
  </si>
  <si>
    <t xml:space="preserve">CR 1F 45 102                                                                                                                                                                               </t>
  </si>
  <si>
    <t xml:space="preserve">=CRA 1F 45 102                                              </t>
  </si>
  <si>
    <t>P11702020030045</t>
  </si>
  <si>
    <t xml:space="preserve">ALVARO E BLANQUICETT                                                    </t>
  </si>
  <si>
    <t xml:space="preserve">CR 1F 45 74                                                                                                                                                                                </t>
  </si>
  <si>
    <t>P95102020110004</t>
  </si>
  <si>
    <t xml:space="preserve">REYNALDO DE JESUS CAMPO MARTINEZ                                        </t>
  </si>
  <si>
    <t xml:space="preserve">CL 115 34 54                                                                                                                                                                               </t>
  </si>
  <si>
    <t>P95102020090010</t>
  </si>
  <si>
    <t xml:space="preserve">DAIRO PADILLA                                                           </t>
  </si>
  <si>
    <t xml:space="preserve">3135799971 3216072481 </t>
  </si>
  <si>
    <t xml:space="preserve">CRA 29 6 146                                                </t>
  </si>
  <si>
    <t>P75412020110011</t>
  </si>
  <si>
    <t xml:space="preserve">JUACO ASADERO SPRINFIELD                                                </t>
  </si>
  <si>
    <t xml:space="preserve">CR 10 3 71                                                                                                                                                                                 </t>
  </si>
  <si>
    <t xml:space="preserve">TR050215                      </t>
  </si>
  <si>
    <t xml:space="preserve">VANESSA_ESTHER_MARTINEZ_HERNANDEZ                                               </t>
  </si>
  <si>
    <t>P12202020060004</t>
  </si>
  <si>
    <t xml:space="preserve">ADOLFO JAVIER MERIÑO FONSECA                                            </t>
  </si>
  <si>
    <t xml:space="preserve">URB VILLA OLIMPICA - ENT URB                                </t>
  </si>
  <si>
    <t>P12202020110006</t>
  </si>
  <si>
    <t xml:space="preserve">RAUL EDUARDO MERCADO POLO                                               </t>
  </si>
  <si>
    <t>P34102020110013</t>
  </si>
  <si>
    <t xml:space="preserve">LUIS HECTOR RUEDA OROZCO                                                </t>
  </si>
  <si>
    <t>P75412020080001</t>
  </si>
  <si>
    <t xml:space="preserve">MANUELA VALLEJO                                                         </t>
  </si>
  <si>
    <t>P11102020070034</t>
  </si>
  <si>
    <t xml:space="preserve">LEIDYS TERESA PINEDA PORTELA                                            </t>
  </si>
  <si>
    <t xml:space="preserve">CRA 53 76 239=CLL 61 46 91                                  </t>
  </si>
  <si>
    <t>P12102020100022</t>
  </si>
  <si>
    <t xml:space="preserve">SANDRA OÑORO ACOSTA                                                     </t>
  </si>
  <si>
    <t>P11702020110067</t>
  </si>
  <si>
    <t xml:space="preserve">EMILSE BUENO QUIÑONES                                                   </t>
  </si>
  <si>
    <t xml:space="preserve">CL 48D 5ASUR 45                                                                                                                                                                            </t>
  </si>
  <si>
    <t xml:space="preserve">CL 48D NR 5 A SUR 45                                        </t>
  </si>
  <si>
    <t>P11802020110034</t>
  </si>
  <si>
    <t xml:space="preserve">FREDY ENRIQUE CHARRIS DE LAS SALAS                                      </t>
  </si>
  <si>
    <t xml:space="preserve">=CRA 11C 53 45                                              </t>
  </si>
  <si>
    <t>P11802020070037</t>
  </si>
  <si>
    <t xml:space="preserve">ELIANA MARIA SANABRIA ACOSTA                                            </t>
  </si>
  <si>
    <t xml:space="preserve">=CLL 65 23 10                                               </t>
  </si>
  <si>
    <t>P11702020110031</t>
  </si>
  <si>
    <t>P11102020100116</t>
  </si>
  <si>
    <t>P11802020030070</t>
  </si>
  <si>
    <t xml:space="preserve">KAROLYN JAEL BERNAL PEDROZO                                             </t>
  </si>
  <si>
    <t xml:space="preserve">K14A N 80A-53                                               </t>
  </si>
  <si>
    <t>P93432020110003</t>
  </si>
  <si>
    <t xml:space="preserve">ABRAHAM FAROUK ZAWADY ISAZA                                             </t>
  </si>
  <si>
    <t xml:space="preserve">3014125755 4326387    </t>
  </si>
  <si>
    <t xml:space="preserve">CARRETERA A BONDA                                           </t>
  </si>
  <si>
    <t>P11102020110022</t>
  </si>
  <si>
    <t xml:space="preserve">ELBINIA DURAN GOMEZ                                                     </t>
  </si>
  <si>
    <t xml:space="preserve">CR 15 110B 3                                                </t>
  </si>
  <si>
    <t>P12202020110005</t>
  </si>
  <si>
    <t xml:space="preserve">RAUL MERCADO POLO                                                       </t>
  </si>
  <si>
    <t xml:space="preserve">APT  1  APTO APT3                                           </t>
  </si>
  <si>
    <t>P11702020110007</t>
  </si>
  <si>
    <t xml:space="preserve">BRYAN ANDRES BOLIVAR MARTINEZ                                           </t>
  </si>
  <si>
    <t>P11502020030001</t>
  </si>
  <si>
    <t xml:space="preserve">CL 2A 11 1                                                                                                                                                                                 </t>
  </si>
  <si>
    <t>P11102020110096</t>
  </si>
  <si>
    <t xml:space="preserve">JOSE DEL CARMEN RODRIGUEZ SANTAMARIA                                    </t>
  </si>
  <si>
    <t xml:space="preserve">=CLL 35 27 146 AP 1                                         </t>
  </si>
  <si>
    <t>P11702020090068</t>
  </si>
  <si>
    <t xml:space="preserve">SEBASTIAN GARCIA                                                        </t>
  </si>
  <si>
    <t xml:space="preserve">CL 19 7A 12                                                                                                                                                                                </t>
  </si>
  <si>
    <t>P95102020080020</t>
  </si>
  <si>
    <t xml:space="preserve">NOEL SIADO                                                              </t>
  </si>
  <si>
    <t xml:space="preserve">CL 50 8G 42                                                                                                                                                                                </t>
  </si>
  <si>
    <t>P95102020080017</t>
  </si>
  <si>
    <t xml:space="preserve">ESILDA MARIA ARIAS FAJARDO                                              </t>
  </si>
  <si>
    <t xml:space="preserve">CLL 67A 17A 81                                              </t>
  </si>
  <si>
    <t>P11702020050021</t>
  </si>
  <si>
    <t xml:space="preserve">ALBA HERMINA ACOSTA DIAZ                                                </t>
  </si>
  <si>
    <t xml:space="preserve">=CRA 2B 42 52 MA 27 LO 5                                    </t>
  </si>
  <si>
    <t>P11702020110001</t>
  </si>
  <si>
    <t>P11802020010095</t>
  </si>
  <si>
    <t xml:space="preserve">ANGEL DE JESUS ARDILA LEON                                              </t>
  </si>
  <si>
    <t>P95212020100002</t>
  </si>
  <si>
    <t xml:space="preserve">WADIS VILORIA SANTIAGO                                                  </t>
  </si>
  <si>
    <t>P11802020060023</t>
  </si>
  <si>
    <t xml:space="preserve">MARIO NOBMAN B                                                          </t>
  </si>
  <si>
    <t>P34102020100120</t>
  </si>
  <si>
    <t xml:space="preserve">CL 13 CR 10 65                                                                                                                                                                             </t>
  </si>
  <si>
    <t xml:space="preserve">C 30 4 33 OFICINAS                                          </t>
  </si>
  <si>
    <t>P11102020110047</t>
  </si>
  <si>
    <t xml:space="preserve">ASTRID TEJERA CANTILLO                                                  </t>
  </si>
  <si>
    <t xml:space="preserve">=CLL 70C 23 36                                              </t>
  </si>
  <si>
    <t>P33402020090015</t>
  </si>
  <si>
    <t xml:space="preserve">JOSE GREGORIO ARGOTE DAZA                                               </t>
  </si>
  <si>
    <t xml:space="preserve">CARRERA 9                                                   </t>
  </si>
  <si>
    <t>P95202020110022</t>
  </si>
  <si>
    <t xml:space="preserve">ANGEL ROJAS                                                             </t>
  </si>
  <si>
    <t xml:space="preserve">CR 3ASUR 10 3                                                                                                                                                                              </t>
  </si>
  <si>
    <t xml:space="preserve">CRA 3AS 10 03                                               </t>
  </si>
  <si>
    <t>P11802020110058</t>
  </si>
  <si>
    <t>P11802020080037</t>
  </si>
  <si>
    <t xml:space="preserve">JESENIA ISABEL RUDOLFO TORIBIO                                          </t>
  </si>
  <si>
    <t>P11102020080084</t>
  </si>
  <si>
    <t xml:space="preserve">YAZMIN EDITH PACHECO FONTALVO                                           </t>
  </si>
  <si>
    <t xml:space="preserve">CL 21C 10 32                                                                                                                                                                               </t>
  </si>
  <si>
    <t xml:space="preserve">ADELITA DE CHAR ETAPA II SECC B                             </t>
  </si>
  <si>
    <t>P33102020090006</t>
  </si>
  <si>
    <t xml:space="preserve">ADANOLIS VICENTA GUTIERREZ IBARRA                                       </t>
  </si>
  <si>
    <t xml:space="preserve">CL 27C 6A 15                                                                                                                                                                               </t>
  </si>
  <si>
    <t>P11102020050006</t>
  </si>
  <si>
    <t xml:space="preserve">OSVALDO MANUEL ALONSO ARIZA                                             </t>
  </si>
  <si>
    <t xml:space="preserve">CRA 53 76 239=CRA 51 46 73                                  </t>
  </si>
  <si>
    <t>P95202020030005</t>
  </si>
  <si>
    <t xml:space="preserve">NELSON ALTHAONA                                                         </t>
  </si>
  <si>
    <t xml:space="preserve">CLL 11E 1B 86                                               </t>
  </si>
  <si>
    <t>P11702020110044</t>
  </si>
  <si>
    <t xml:space="preserve">EDGARDO JOSE MEZA SANTIAGO                                              </t>
  </si>
  <si>
    <t xml:space="preserve">CR 2A 36 40               APTO   01                                                                                                                                                        </t>
  </si>
  <si>
    <t xml:space="preserve">=CRA 2A 36 38                                               </t>
  </si>
  <si>
    <t>P95102020100012</t>
  </si>
  <si>
    <t xml:space="preserve">FELIX CHARRIS                                                           </t>
  </si>
  <si>
    <t xml:space="preserve">3241244  3222012756   </t>
  </si>
  <si>
    <t>P11702020110009</t>
  </si>
  <si>
    <t xml:space="preserve">ROSALBA AREVALO PEREZ                                                   </t>
  </si>
  <si>
    <t xml:space="preserve">=CLL 35 8 51                                                </t>
  </si>
  <si>
    <t>P34102020110087</t>
  </si>
  <si>
    <t xml:space="preserve">MANUEL OLIVARES                                                         </t>
  </si>
  <si>
    <t>P34102020100102</t>
  </si>
  <si>
    <t xml:space="preserve">ROSA ELENA ZAMBRANO CORONADO                                            </t>
  </si>
  <si>
    <t xml:space="preserve">CL 9 CR 7 8                                                                                                                                                                                </t>
  </si>
  <si>
    <t xml:space="preserve">C 9 7 02                                                    </t>
  </si>
  <si>
    <t>P75422020110001</t>
  </si>
  <si>
    <t xml:space="preserve">AURA JULIA MOLINA MOLINA                                                </t>
  </si>
  <si>
    <t xml:space="preserve">REF FCA  HENEQUEN                                           </t>
  </si>
  <si>
    <t xml:space="preserve">A2853103                      </t>
  </si>
  <si>
    <t xml:space="preserve">ESCORCIA_REBOLLEDO_ALEXANDRA_PATRICIA                                           </t>
  </si>
  <si>
    <t>P11102020100038</t>
  </si>
  <si>
    <t>P11702020100092</t>
  </si>
  <si>
    <t xml:space="preserve">MABEL ROSANIA PIMIENTA                                                  </t>
  </si>
  <si>
    <t>P11702020100086</t>
  </si>
  <si>
    <t xml:space="preserve">ADRIAN ARMANDO REALES ZARCO                                             </t>
  </si>
  <si>
    <t xml:space="preserve">=CLL 44 5B 146                                              </t>
  </si>
  <si>
    <t>P11102020100145</t>
  </si>
  <si>
    <t>P11702020100096</t>
  </si>
  <si>
    <t xml:space="preserve">KATHERINE ARROYO ARTEAGA                                                </t>
  </si>
  <si>
    <t xml:space="preserve">CL 46E 13A S 18                                                                                                                                                                            </t>
  </si>
  <si>
    <t xml:space="preserve">CRA 13 SUR # 46D-03                                         </t>
  </si>
  <si>
    <t>P12202020110014</t>
  </si>
  <si>
    <t xml:space="preserve">YULIS GUTIERREZ RODRIGUEZ                                               </t>
  </si>
  <si>
    <t>P11102020110006</t>
  </si>
  <si>
    <t xml:space="preserve">ROBERTO INSIGNARES                                                      </t>
  </si>
  <si>
    <t>P11802020110073</t>
  </si>
  <si>
    <t xml:space="preserve">CLAUDIA PATRICIA GLEN PAEZ                                              </t>
  </si>
  <si>
    <t xml:space="preserve">CL 46 11 17                                                                                                                                                                                </t>
  </si>
  <si>
    <t>P11702020110023</t>
  </si>
  <si>
    <t>P11102020110092</t>
  </si>
  <si>
    <t xml:space="preserve">BERLIDES MARIA MANJARREZ ARIAS                                          </t>
  </si>
  <si>
    <t xml:space="preserve">3609771-3218120026    </t>
  </si>
  <si>
    <t xml:space="preserve">=CRA 27 75 45                                               </t>
  </si>
  <si>
    <t>P11502020080007</t>
  </si>
  <si>
    <t xml:space="preserve">MARIA DEL CARMEN AGUIRRE DE LA HOZ                                      </t>
  </si>
  <si>
    <t>P11702020050009</t>
  </si>
  <si>
    <t>P34102020110072</t>
  </si>
  <si>
    <t xml:space="preserve">FERMIN CERCHAR                                                          </t>
  </si>
  <si>
    <t>P11702020100081</t>
  </si>
  <si>
    <t xml:space="preserve">DERBYS MORA                                                             </t>
  </si>
  <si>
    <t xml:space="preserve">CR 3 45F 20                                                                                                                                                                                </t>
  </si>
  <si>
    <t>P11502020050001</t>
  </si>
  <si>
    <t>P11802020050027</t>
  </si>
  <si>
    <t xml:space="preserve">LIZETH PAOLA GONZALEZ GONZALEZ                                          </t>
  </si>
  <si>
    <t xml:space="preserve">CR 26 57D 02                                                </t>
  </si>
  <si>
    <t>P11802020070081</t>
  </si>
  <si>
    <t xml:space="preserve">JOSE ANTONIO SANDOVAL MONTERROSA                                        </t>
  </si>
  <si>
    <t>P11502020110027</t>
  </si>
  <si>
    <t xml:space="preserve">SARITA ELENA FERNANDEZ DE CASTRO RUIZ                                   </t>
  </si>
  <si>
    <t>P93302020110010</t>
  </si>
  <si>
    <t xml:space="preserve">YENNIS ESTHER DUARTE ARREDONDO                                          </t>
  </si>
  <si>
    <t xml:space="preserve">CR 13B                                                      </t>
  </si>
  <si>
    <t>P11802020110020</t>
  </si>
  <si>
    <t xml:space="preserve">LUIS ALFONSO PAEZ DE LA HOZ                                             </t>
  </si>
  <si>
    <t xml:space="preserve">=CLL 21 50 94                                               </t>
  </si>
  <si>
    <t>P12202020100017</t>
  </si>
  <si>
    <t xml:space="preserve">MILENA SALTARIN JIMENEZ                                                 </t>
  </si>
  <si>
    <t>P93322020100003</t>
  </si>
  <si>
    <t xml:space="preserve">GEITZA MARIA PARODY MEDINA                                              </t>
  </si>
  <si>
    <t>P95302020030003</t>
  </si>
  <si>
    <t xml:space="preserve">ORLANDO ANTONIO RICO ROMERO                                             </t>
  </si>
  <si>
    <t xml:space="preserve">CR 13 VIA 11 144                                            </t>
  </si>
  <si>
    <t>P11802020100099</t>
  </si>
  <si>
    <t xml:space="preserve">ANA ISABEL VARGAS PERTUZ                                                </t>
  </si>
  <si>
    <t xml:space="preserve">AL LADO DEL NIC 5926488                                     </t>
  </si>
  <si>
    <t>P11102019120056</t>
  </si>
  <si>
    <t xml:space="preserve">CARLOS ALFONSO TORRES OROZCO                                            </t>
  </si>
  <si>
    <t>P95102020100035</t>
  </si>
  <si>
    <t xml:space="preserve">TERESITA DE JESUS BALLESTEROS CORONEL                                   </t>
  </si>
  <si>
    <t>P12102020100054</t>
  </si>
  <si>
    <t xml:space="preserve">ENRIQUE PADILLA                                                         </t>
  </si>
  <si>
    <t>P11102020030093</t>
  </si>
  <si>
    <t xml:space="preserve">SILICAR LTDA AGROQUIM ANDINA S A                                        </t>
  </si>
  <si>
    <t xml:space="preserve">CR 42D 7 19                                                                                                                                                                                </t>
  </si>
  <si>
    <t xml:space="preserve">SILICAR LTDA                                                </t>
  </si>
  <si>
    <t>P11802020110088</t>
  </si>
  <si>
    <t>P11102020110038</t>
  </si>
  <si>
    <t xml:space="preserve">RAUL SALGADO                                                            </t>
  </si>
  <si>
    <t>P11102020080097</t>
  </si>
  <si>
    <t>P34102020110083</t>
  </si>
  <si>
    <t xml:space="preserve">NEREIDA MEZA                                                            </t>
  </si>
  <si>
    <t>P11802020110072</t>
  </si>
  <si>
    <t xml:space="preserve">GLORIA CECILIA AMOROCHO CAICEDO                                         </t>
  </si>
  <si>
    <t xml:space="preserve">MANZ 04 CASA 0427                                           </t>
  </si>
  <si>
    <t>P95102020040002</t>
  </si>
  <si>
    <t xml:space="preserve">ISIDRO ANTONIO OROZCO BETANCUR                                          </t>
  </si>
  <si>
    <t xml:space="preserve">=CRA 6L 102 09                                              </t>
  </si>
  <si>
    <t>P11102019050139</t>
  </si>
  <si>
    <t xml:space="preserve">JUANA ISABEL DEL CASTILLO DE JARABA                                     </t>
  </si>
  <si>
    <t xml:space="preserve">=CLL 96 46 183                                              </t>
  </si>
  <si>
    <t xml:space="preserve">TR046569                      </t>
  </si>
  <si>
    <t xml:space="preserve">JORGE_ALEXANDER_CASTELLANOS                                                     </t>
  </si>
  <si>
    <t>P95102020100034</t>
  </si>
  <si>
    <t xml:space="preserve">MARIA DOLORES FONTALVO CABRERA                                          </t>
  </si>
  <si>
    <t xml:space="preserve">=CRA 2G 49B 31                                              </t>
  </si>
  <si>
    <t>P33102020060005</t>
  </si>
  <si>
    <t xml:space="preserve">MARIA DE JESUS TORO DE MEDINA                                           </t>
  </si>
  <si>
    <t>P11802020110040</t>
  </si>
  <si>
    <t xml:space="preserve">NEYDA DE LA ROSA RAMIREZ                                                </t>
  </si>
  <si>
    <t xml:space="preserve">LA 14                                                       </t>
  </si>
  <si>
    <t xml:space="preserve">MP000449                      </t>
  </si>
  <si>
    <t xml:space="preserve">KEVIN_JAIR_SALAZAR_CANIZARES                                                    </t>
  </si>
  <si>
    <t>P11102020020101</t>
  </si>
  <si>
    <t xml:space="preserve">ANITA PORRAS SANTAMARIA                                                 </t>
  </si>
  <si>
    <t xml:space="preserve">CRA 53 76 239=CRA 46 65 06                                  </t>
  </si>
  <si>
    <t>P11802020110059</t>
  </si>
  <si>
    <t xml:space="preserve">VILLA LAS MORAS VILLA LAS MORAS                                         </t>
  </si>
  <si>
    <t>P34102020110061</t>
  </si>
  <si>
    <t xml:space="preserve">EYLEEN  MILENA ACOSTA MORA                                              </t>
  </si>
  <si>
    <t xml:space="preserve">MZ 26 CASA 2                                                </t>
  </si>
  <si>
    <t>P95102020100048</t>
  </si>
  <si>
    <t xml:space="preserve">NELVIS CHINCHIA MEJIA                                                   </t>
  </si>
  <si>
    <t xml:space="preserve">=CRA 6F 101 58                                              </t>
  </si>
  <si>
    <t>P11802020110077</t>
  </si>
  <si>
    <t xml:space="preserve">JULIO C ARBELAEZ                                                        </t>
  </si>
  <si>
    <t>P95102020100018</t>
  </si>
  <si>
    <t xml:space="preserve">NORMA ESTHER THERAN MORELO                                              </t>
  </si>
  <si>
    <t xml:space="preserve">=CRA 8 45C 83                                               </t>
  </si>
  <si>
    <t>P11102020080092</t>
  </si>
  <si>
    <t>P93532020110004</t>
  </si>
  <si>
    <t xml:space="preserve">IGLESIAS STA CATALINA                                                   </t>
  </si>
  <si>
    <t xml:space="preserve">CL 2 CR 3A 33                                                                                                                                                                              </t>
  </si>
  <si>
    <t xml:space="preserve">C 2                                                         </t>
  </si>
  <si>
    <t>P11802020100098</t>
  </si>
  <si>
    <t xml:space="preserve">FELIX RAFAEL BORJA BALLESTEROS                                          </t>
  </si>
  <si>
    <t xml:space="preserve">=CRA 21 79 69                                               </t>
  </si>
  <si>
    <t>P93322020110005</t>
  </si>
  <si>
    <t xml:space="preserve">AURA DE MEJIA                                                           </t>
  </si>
  <si>
    <t xml:space="preserve">CL 15 18 54                                                                                                                                                                                </t>
  </si>
  <si>
    <t>P12202020110013</t>
  </si>
  <si>
    <t xml:space="preserve">CECILIA GAMEZ FONSECA                                                   </t>
  </si>
  <si>
    <t xml:space="preserve">CARRERA 10 NO 18 95                                         </t>
  </si>
  <si>
    <t>P33102020110016</t>
  </si>
  <si>
    <t xml:space="preserve">LUZ DE ALBA PARRA REDONDO                                               </t>
  </si>
  <si>
    <t>P11702020110049</t>
  </si>
  <si>
    <t xml:space="preserve">SIRLEY DEL CARMEN IBARRA CASTRO                                         </t>
  </si>
  <si>
    <t xml:space="preserve">3004398314 3127706430 </t>
  </si>
  <si>
    <t xml:space="preserve">=CLL 105 13 86                                              </t>
  </si>
  <si>
    <t>P11702020040003</t>
  </si>
  <si>
    <t xml:space="preserve">SUSANA NARVAEZ CAMACHO                                                  </t>
  </si>
  <si>
    <t xml:space="preserve">=CRA 8C 42B 52                                              </t>
  </si>
  <si>
    <t>P11102020020020</t>
  </si>
  <si>
    <t xml:space="preserve">CENTRO DE ACEROS DEL CARIBE LTDA                                        </t>
  </si>
  <si>
    <t xml:space="preserve">=CLL 31 29 15                                               </t>
  </si>
  <si>
    <t>P11702020100106</t>
  </si>
  <si>
    <t xml:space="preserve">RODOLFO RODRIGUEZ CARDENAS                                              </t>
  </si>
  <si>
    <t xml:space="preserve">CRA 3C 37C 03=CRA 3C 37C 03                                 </t>
  </si>
  <si>
    <t>P11702020030075</t>
  </si>
  <si>
    <t xml:space="preserve">LEDA ELETH MEDINA JARAMILLO                                             </t>
  </si>
  <si>
    <t xml:space="preserve">=CLL 57 15 70                                               </t>
  </si>
  <si>
    <t>P11102020060032</t>
  </si>
  <si>
    <t xml:space="preserve">LTDA DISPROPAN CARIBE                                                   </t>
  </si>
  <si>
    <t>P11102020070030</t>
  </si>
  <si>
    <t xml:space="preserve">AMIRA ANAYA PIÑA                                                        </t>
  </si>
  <si>
    <t>P11102020110094</t>
  </si>
  <si>
    <t xml:space="preserve">CARLOS WILSON MORA RICO                                                 </t>
  </si>
  <si>
    <t>P33402020110006</t>
  </si>
  <si>
    <t xml:space="preserve">ESNEIDER DAVID SILVA BAQUERO                                            </t>
  </si>
  <si>
    <t>P11802020110041</t>
  </si>
  <si>
    <t xml:space="preserve">ADALBERTO ANTONIO RODRIGUEZ MEDINA                                      </t>
  </si>
  <si>
    <t>P11102020110005</t>
  </si>
  <si>
    <t>P11102020110008</t>
  </si>
  <si>
    <t xml:space="preserve">JULIAN RAIMUNDO CRESCENTE TAIBEL                                        </t>
  </si>
  <si>
    <t>P34602020090032</t>
  </si>
  <si>
    <t xml:space="preserve">JAIDY YULIETH MARTINEZ JULIO                                            </t>
  </si>
  <si>
    <t>P11102020110118</t>
  </si>
  <si>
    <t xml:space="preserve">CARLOS ADOLFO GARCIA RODRIGUEZ                                          </t>
  </si>
  <si>
    <t xml:space="preserve">CL 61 31 92                                                                                                                                                                                </t>
  </si>
  <si>
    <t xml:space="preserve">=CLL 61 31 92                                               </t>
  </si>
  <si>
    <t>P34702020110003</t>
  </si>
  <si>
    <t xml:space="preserve">JORGE MANUEL PIÑA VILLAMIZAR                                            </t>
  </si>
  <si>
    <t>P11802020070029</t>
  </si>
  <si>
    <t xml:space="preserve">CANDIDA RAQUEL ARRIETA PINTO                                            </t>
  </si>
  <si>
    <t xml:space="preserve">=CLL 23 50 32                                               </t>
  </si>
  <si>
    <t>P34102020110032</t>
  </si>
  <si>
    <t xml:space="preserve">MARIA POMPOSA LOBO PACHECO                                              </t>
  </si>
  <si>
    <t>P11802020050008</t>
  </si>
  <si>
    <t xml:space="preserve">GUSTAVO ADOLFO CAMARGO POLO                                             </t>
  </si>
  <si>
    <t xml:space="preserve">CR 13B 59 21                                                </t>
  </si>
  <si>
    <t>P11502020100023</t>
  </si>
  <si>
    <t xml:space="preserve">HUGO MACIAS BARRIOS                                                     </t>
  </si>
  <si>
    <t xml:space="preserve">=CLL 2 14B 30                                               </t>
  </si>
  <si>
    <t>P95102019100040</t>
  </si>
  <si>
    <t xml:space="preserve">CANDI XIOMARA SOTO MEJIA                                                </t>
  </si>
  <si>
    <t xml:space="preserve">CL 121 NO 26 78 APTO 1                                      </t>
  </si>
  <si>
    <t xml:space="preserve">R2744079                      </t>
  </si>
  <si>
    <t xml:space="preserve">ALIBETH MENDOZA CARRILLO                                                        </t>
  </si>
  <si>
    <t>P95102020100016</t>
  </si>
  <si>
    <t xml:space="preserve">CL 116 34 71                                                                                                                                                                               </t>
  </si>
  <si>
    <t>P11802020020062</t>
  </si>
  <si>
    <t xml:space="preserve">RAQUEL REGINA RAMOS PADILLA                                             </t>
  </si>
  <si>
    <t>P11102019120017</t>
  </si>
  <si>
    <t xml:space="preserve">ROSALBA DURAN ARIZA                                                     </t>
  </si>
  <si>
    <t>P12102020110039</t>
  </si>
  <si>
    <t xml:space="preserve">DALIS ARCON CERVANTES                                                   </t>
  </si>
  <si>
    <t>P95102020050002</t>
  </si>
  <si>
    <t xml:space="preserve">LUCINDA MARIA PICO FERRER                                               </t>
  </si>
  <si>
    <t xml:space="preserve">CL 6C CR 3D 09 MZ 78 LOT 5                                  </t>
  </si>
  <si>
    <t>P11102020030083</t>
  </si>
  <si>
    <t xml:space="preserve">SANDRA MARIA SALAZAR                                                    </t>
  </si>
  <si>
    <t>P95102020100023</t>
  </si>
  <si>
    <t xml:space="preserve">LORENZA ISABEL JIMENEZ HERNANDEZ                                        </t>
  </si>
  <si>
    <t>P11702019100153</t>
  </si>
  <si>
    <t xml:space="preserve">PABLO . SANTANA BARRERA                                                 </t>
  </si>
  <si>
    <t xml:space="preserve">CR 4D 24B 55                                                </t>
  </si>
  <si>
    <t>P11102020110081</t>
  </si>
  <si>
    <t xml:space="preserve">  COINCO DE COLOMBIA S.A.S                                              </t>
  </si>
  <si>
    <t xml:space="preserve">CRA 13 104 15                                               </t>
  </si>
  <si>
    <t>P11702020100107</t>
  </si>
  <si>
    <t xml:space="preserve">AMPARO OROZCO BARRIOS                                                   </t>
  </si>
  <si>
    <t xml:space="preserve">3114264666-3174521    </t>
  </si>
  <si>
    <t xml:space="preserve">CL 47C  13ASUR-25                                           </t>
  </si>
  <si>
    <t>P93322020110012</t>
  </si>
  <si>
    <t>P11102020110088</t>
  </si>
  <si>
    <t>P11102020110033</t>
  </si>
  <si>
    <t xml:space="preserve">QUIMTEC CIA. LTDA QUIMICA TECNICA                                       </t>
  </si>
  <si>
    <t xml:space="preserve">=CRA 54 59 27 LC 15                                         </t>
  </si>
  <si>
    <t>P77912020090003</t>
  </si>
  <si>
    <t xml:space="preserve">JHON JAIRO PERTUZ MONTENEGRO BMT                                        </t>
  </si>
  <si>
    <t>P34102020090013</t>
  </si>
  <si>
    <t xml:space="preserve">LUIS CARLO DANGOND FCA SAN JOSE BMT LOS TRUPILLOS                       </t>
  </si>
  <si>
    <t>P34602020090023</t>
  </si>
  <si>
    <t xml:space="preserve">ROBERTO HERRERA BMT                                                     </t>
  </si>
  <si>
    <t>P93402020090003</t>
  </si>
  <si>
    <t xml:space="preserve">JUAN VACA PLASTIQUERA BMT                                               </t>
  </si>
  <si>
    <t>P34602020090019</t>
  </si>
  <si>
    <t xml:space="preserve">ARTURO RAFAEL CORBACHO OROZCO BMT FCA EL COLONAL                        </t>
  </si>
  <si>
    <t>P34402020090021</t>
  </si>
  <si>
    <t xml:space="preserve">LEONIDAS MEJIA TORRIJO BMT                                              </t>
  </si>
  <si>
    <t>P93422020080005</t>
  </si>
  <si>
    <t xml:space="preserve">HENRY DURAN BRAVO BMT                                                   </t>
  </si>
  <si>
    <t>P34102020090015</t>
  </si>
  <si>
    <t xml:space="preserve">JHONATAN SANCHEZ BMT                                                    </t>
  </si>
  <si>
    <t>P34702020090006</t>
  </si>
  <si>
    <t xml:space="preserve">RAFAEL SAUL JARABA BMT FCA LA FORTUNA                                   </t>
  </si>
  <si>
    <t>P34102020080067</t>
  </si>
  <si>
    <t xml:space="preserve">ALEX AGUDELO BMT                                                        </t>
  </si>
  <si>
    <t>P93402020090002</t>
  </si>
  <si>
    <t xml:space="preserve">CARLOS AVILA DURAN BMT                                                  </t>
  </si>
  <si>
    <t>P34402020090019</t>
  </si>
  <si>
    <t xml:space="preserve">JUAN MANUEL GOMEZ MENDOZA BMT                                           </t>
  </si>
  <si>
    <t>P77912020090016</t>
  </si>
  <si>
    <t xml:space="preserve">ARNOLDO ORTEGA OROZCO BMT FCA EL ALIVIO                                 </t>
  </si>
  <si>
    <t>P77912020090008</t>
  </si>
  <si>
    <t xml:space="preserve">LUIS CARLOS CABALLERO CANTILLO BMT PARCELA LA MARIA                     </t>
  </si>
  <si>
    <t>P34602020090012</t>
  </si>
  <si>
    <t xml:space="preserve">CARLOS SIERRA BMT                                                       </t>
  </si>
  <si>
    <t>P34602020090018</t>
  </si>
  <si>
    <t xml:space="preserve">ISRAEL SANTODOMINGO BOLAÑO BMT FCA SANTA MARIA                          </t>
  </si>
  <si>
    <t>P77912020090021</t>
  </si>
  <si>
    <t xml:space="preserve">LUIS CARBONELL COVAS BMT                                                </t>
  </si>
  <si>
    <t>P77912020090011</t>
  </si>
  <si>
    <t xml:space="preserve">ADRIANO JOSE ARIZA VERGARA BMT FCA VILLA BLANQU                         </t>
  </si>
  <si>
    <t>P34402020090024</t>
  </si>
  <si>
    <t>P34702020090005</t>
  </si>
  <si>
    <t xml:space="preserve">JAMES BOTERO BOTERO BMT                                                 </t>
  </si>
  <si>
    <t>P77912020090005</t>
  </si>
  <si>
    <t xml:space="preserve">JAIME CANTILLO BORNACHERA BMT                                           </t>
  </si>
  <si>
    <t>P93402020080004</t>
  </si>
  <si>
    <t xml:space="preserve">CARLOS MONTOYA VIZCAINO BMT FCA LA MESITA                               </t>
  </si>
  <si>
    <t>P34102020080062</t>
  </si>
  <si>
    <t xml:space="preserve">JOSE DE LA CRUZ MANJARREZ BMT                                           </t>
  </si>
  <si>
    <t xml:space="preserve">REFM  6568613                                               </t>
  </si>
  <si>
    <t>P34102020080068</t>
  </si>
  <si>
    <t xml:space="preserve">OMAR OSPINO TOLOZA BMT                                                  </t>
  </si>
  <si>
    <t>P77912020090015</t>
  </si>
  <si>
    <t xml:space="preserve">JOSE DE LA CRUZ FERNANDEZ CUETO BMT FCA VILLA ESPERA                    </t>
  </si>
  <si>
    <t>P34102020090014</t>
  </si>
  <si>
    <t xml:space="preserve">EFRAIN MIRANDA FCA EL CORRAL BMT                                        </t>
  </si>
  <si>
    <t>P93432020090006</t>
  </si>
  <si>
    <t xml:space="preserve">JOSE MIGUEL DAO BMT                                                     </t>
  </si>
  <si>
    <t xml:space="preserve">CARRT DE VIRA VIRA A LA LISA                                </t>
  </si>
  <si>
    <t>P34102020080061</t>
  </si>
  <si>
    <t xml:space="preserve">ROSA MARGARITA VILLAFAÑA BMT FCA TRINIDAD                               </t>
  </si>
  <si>
    <t>P77912020090017</t>
  </si>
  <si>
    <t xml:space="preserve">MIRIAM LUZ BOCANEGRA BARROS BMT FCA LA FARMACIA                         </t>
  </si>
  <si>
    <t>P93432020090003</t>
  </si>
  <si>
    <t xml:space="preserve">ANNE SCHMOLINSKI BMT                                                    </t>
  </si>
  <si>
    <t>P34602020090022</t>
  </si>
  <si>
    <t>P93402020090004</t>
  </si>
  <si>
    <t xml:space="preserve">CARLOS DAVILA SANCHEZ BMT FCA LA CEIBA 1                                </t>
  </si>
  <si>
    <t>P34102020080072</t>
  </si>
  <si>
    <t xml:space="preserve">ELIECER FERRER BMT                                                      </t>
  </si>
  <si>
    <t xml:space="preserve">LADO DE LA ESTACION EL ROBLE                                </t>
  </si>
  <si>
    <t>P34602020090021</t>
  </si>
  <si>
    <t xml:space="preserve">OSCAR ROMERO PERTUZ BMT FCA ALGARROBITO                                 </t>
  </si>
  <si>
    <t>P77912020090013</t>
  </si>
  <si>
    <t xml:space="preserve">CESAR AUGUSTO ISAZA ARIZA BMT FCA LA MARGARITA                          </t>
  </si>
  <si>
    <t>P77912020090002</t>
  </si>
  <si>
    <t xml:space="preserve">JUAN CARLOS CHARRIS CASTRO BMT                                          </t>
  </si>
  <si>
    <t>P93432020080007</t>
  </si>
  <si>
    <t xml:space="preserve">ALFONSO MARIN BMT                                                       </t>
  </si>
  <si>
    <t>P77912020090014</t>
  </si>
  <si>
    <t xml:space="preserve">MARGARITA ARIZA DE AGUAS BMT FCA LA MARGARITA                           </t>
  </si>
  <si>
    <t>P77912020090006</t>
  </si>
  <si>
    <t xml:space="preserve">EDUARDO SALAH ROPAIN BMT                                                </t>
  </si>
  <si>
    <t>P93432020090004</t>
  </si>
  <si>
    <t xml:space="preserve">GUSTAVO CASTRO BMT FCA CASA VERDE                                       </t>
  </si>
  <si>
    <t>P93532020090011</t>
  </si>
  <si>
    <t xml:space="preserve">YIN PATERNOSTRO BMT FCA CEIBOTE                                         </t>
  </si>
  <si>
    <t>P77912020090020</t>
  </si>
  <si>
    <t xml:space="preserve">ABIMAEL ORTEGA OROZCO BMT                                               </t>
  </si>
  <si>
    <t>P34602020090013</t>
  </si>
  <si>
    <t xml:space="preserve">PEDRO MANJARREZ FIGUEREDO BMT FCA COROZAL                               </t>
  </si>
  <si>
    <t>P77912020090018</t>
  </si>
  <si>
    <t xml:space="preserve">RAMIRO CASTAÑEDA PACHECO BMT FCA LA MACONDERA                           </t>
  </si>
  <si>
    <t>P77912020090019</t>
  </si>
  <si>
    <t>P93422020080006</t>
  </si>
  <si>
    <t xml:space="preserve">GERMAN PAREDES BMT                                                      </t>
  </si>
  <si>
    <t>P34602020090015</t>
  </si>
  <si>
    <t xml:space="preserve">CARLOS CANTILLO PABON BMT FCA LA FORTUNA                                </t>
  </si>
  <si>
    <t>P34702020090007</t>
  </si>
  <si>
    <t xml:space="preserve">JOSE MARIA MOLINA REYES BMT FCA                                         </t>
  </si>
  <si>
    <t>P34402020090023</t>
  </si>
  <si>
    <t xml:space="preserve">LUDYS MOLINA BMT                                                        </t>
  </si>
  <si>
    <t>P34102020080064</t>
  </si>
  <si>
    <t xml:space="preserve">FRANCISCO VICENTE PICON BMT                                             </t>
  </si>
  <si>
    <t>P93532020090010</t>
  </si>
  <si>
    <t xml:space="preserve">RUBEN DARIO FLOREZ RIOS BMT                                             </t>
  </si>
  <si>
    <t>P77912020090010</t>
  </si>
  <si>
    <t xml:space="preserve">WILLIAM TRAPERO OROZCO BMT                                              </t>
  </si>
  <si>
    <t>P34102020080065</t>
  </si>
  <si>
    <t xml:space="preserve">MARIO HERNAN CARRASCAL GOMEZ BMT PLASTIQUERA                            </t>
  </si>
  <si>
    <t>P77912020090004</t>
  </si>
  <si>
    <t xml:space="preserve">JORGE JAY BMT FCA PAN COGER                                             </t>
  </si>
  <si>
    <t xml:space="preserve">FCA PANCO GER                                               </t>
  </si>
  <si>
    <t>P34602020090030</t>
  </si>
  <si>
    <t xml:space="preserve">JOSE AGUSTIN GUETTE DE KA CRUZ BMT                                      </t>
  </si>
  <si>
    <t>P34602020090014</t>
  </si>
  <si>
    <t xml:space="preserve">JUAN VILLADIEGO RAMIREZ BMT FCA GARRAPATA                               </t>
  </si>
  <si>
    <t>P93412020090001</t>
  </si>
  <si>
    <t xml:space="preserve">CAROLINA MARIA VIVES CABALLERO BMT                                      </t>
  </si>
  <si>
    <t>P77912020090009</t>
  </si>
  <si>
    <t xml:space="preserve">ASOCIACION ASOPEGAN BMT                                                 </t>
  </si>
  <si>
    <t>P34102020080070</t>
  </si>
  <si>
    <t xml:space="preserve">RAFAEL PAEZ GONZALEZ BMT                                                </t>
  </si>
  <si>
    <t>P93402020080003</t>
  </si>
  <si>
    <t xml:space="preserve">ANUAR CERVANTES BMT FCA AMADA                                           </t>
  </si>
  <si>
    <t xml:space="preserve">FCA AMADA POR LA BONGA                                      </t>
  </si>
  <si>
    <t>P93432020090010</t>
  </si>
  <si>
    <t>P34602020090024</t>
  </si>
  <si>
    <t xml:space="preserve">ONALDO OLIVO BMT                                                        </t>
  </si>
  <si>
    <t>P34602020090020</t>
  </si>
  <si>
    <t xml:space="preserve">ANTONIO DAVID RESTREPO PERTUZ BMT FCA  EL COLONAL                       </t>
  </si>
  <si>
    <t>P77912020090001</t>
  </si>
  <si>
    <t xml:space="preserve">OWALDO RAFAEL CASTRO MANGA BMT                                          </t>
  </si>
  <si>
    <t>P34602020090031</t>
  </si>
  <si>
    <t xml:space="preserve">RAMIRO RAFAEL BMT                                                       </t>
  </si>
  <si>
    <t>P77912020090007</t>
  </si>
  <si>
    <t>P77912020090012</t>
  </si>
  <si>
    <t xml:space="preserve">RAMIRO ENRIQUE ISAZA ARIZA BMT FCA LA MARGARITA                         </t>
  </si>
  <si>
    <t>P34602020090017</t>
  </si>
  <si>
    <t xml:space="preserve">GUSTAVO RAFAEL PERTUZ MERCADO BMT FCA EL SUIRY                          </t>
  </si>
  <si>
    <t>P34402020090020</t>
  </si>
  <si>
    <t xml:space="preserve">MIRIAN ESTHER RIVERA TORRIJO                                            </t>
  </si>
  <si>
    <t xml:space="preserve">NIF VEC 34034026                                            </t>
  </si>
  <si>
    <t>P34102020080069</t>
  </si>
  <si>
    <t xml:space="preserve">ALI YEPEZ BMT                                                           </t>
  </si>
  <si>
    <t xml:space="preserve">300 MTS DESPUE PLANTA AGUA                                  </t>
  </si>
  <si>
    <t>Inactivo</t>
  </si>
  <si>
    <t>Si</t>
  </si>
  <si>
    <t>(Varios elementos)</t>
  </si>
  <si>
    <t>Suma de  KVA</t>
  </si>
  <si>
    <t>KVA REAL</t>
  </si>
  <si>
    <t>horas mes</t>
  </si>
  <si>
    <t>FU</t>
  </si>
  <si>
    <t>Factor Conectados sin contratación</t>
  </si>
  <si>
    <t>Energía Perdidas/mes</t>
  </si>
  <si>
    <t>CAPACIDAD (KVA)</t>
  </si>
  <si>
    <t>Cantidad Suminstros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</si>
</sst>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32">
    <xf numFmtId="0" fontId="0" fillId="0" borderId="0" xfId="0"/>
    <xf numFmtId="0" fontId="3" fillId="6" borderId="0" xfId="0" applyFont="1" applyFill="1"/>
    <xf numFmtId="0" fontId="1" fillId="6" borderId="0" xfId="0" applyFont="1" applyFill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Fill="1"/>
    <xf numFmtId="0" fontId="0" fillId="7" borderId="0" xfId="0" applyFill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1" fillId="0" borderId="0" xfId="0" applyFont="1" applyFill="1"/>
    <xf numFmtId="0" fontId="3" fillId="0" borderId="0" xfId="0" applyFont="1" applyFill="1" applyAlignment="1">
      <alignment horizontal="left"/>
    </xf>
    <xf numFmtId="14" fontId="0" fillId="0" borderId="0" xfId="0" applyNumberFormat="1"/>
    <xf numFmtId="0" fontId="2" fillId="9" borderId="2" xfId="0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14" fontId="2" fillId="8" borderId="2" xfId="0" applyNumberFormat="1" applyFont="1" applyFill="1" applyBorder="1" applyAlignment="1">
      <alignment horizontal="center"/>
    </xf>
    <xf numFmtId="0" fontId="0" fillId="0" borderId="2" xfId="0" applyBorder="1"/>
    <xf numFmtId="14" fontId="0" fillId="0" borderId="2" xfId="0" applyNumberFormat="1" applyBorder="1"/>
    <xf numFmtId="16" fontId="0" fillId="0" borderId="2" xfId="0" applyNumberFormat="1" applyBorder="1"/>
    <xf numFmtId="3" fontId="0" fillId="0" borderId="2" xfId="0" applyNumberFormat="1" applyBorder="1"/>
    <xf numFmtId="0" fontId="0" fillId="0" borderId="4" xfId="0" applyBorder="1"/>
    <xf numFmtId="0" fontId="0" fillId="0" borderId="3" xfId="0" applyBorder="1"/>
    <xf numFmtId="0" fontId="4" fillId="0" borderId="0" xfId="0" applyNumberFormat="1" applyFont="1" applyFill="1" applyBorder="1"/>
    <xf numFmtId="164" fontId="0" fillId="0" borderId="0" xfId="1" applyNumberFormat="1" applyFont="1"/>
    <xf numFmtId="164" fontId="0" fillId="0" borderId="2" xfId="1" applyNumberFormat="1" applyFont="1" applyBorder="1"/>
    <xf numFmtId="0" fontId="0" fillId="0" borderId="5" xfId="0" applyFill="1" applyBorder="1"/>
    <xf numFmtId="0" fontId="3" fillId="2" borderId="0" xfId="0" applyFont="1" applyFill="1" applyAlignment="1">
      <alignment horizontal="left" vertical="center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3" fillId="6" borderId="0" xfId="0" applyFont="1" applyFill="1" applyAlignment="1">
      <alignment horizontal="left"/>
    </xf>
  </cellXfs>
  <cellStyles count="2">
    <cellStyle name="Millares" xfId="1" builtinId="3"/>
    <cellStyle name="Normal" xfId="0" builtinId="0"/>
  </cellStyles>
  <dxfs count="87">
    <dxf>
      <alignment horizontal="left" vertical="center" wrapText="1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horizontal="left"/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alignment horizontal="left"/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  <alignment horizontal="center" vertical="center" wrapText="1"/>
    </dxf>
    <dxf>
      <alignment horizontal="left"/>
    </dxf>
    <dxf>
      <fill>
        <patternFill patternType="solid">
          <fgColor indexed="64"/>
          <bgColor theme="9" tint="0.59999389629810485"/>
        </patternFill>
      </fill>
      <alignment horizontal="center" vertical="center" wrapText="1"/>
    </dxf>
    <dxf>
      <alignment wrapText="1"/>
    </dxf>
    <dxf>
      <alignment vertical="center"/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1">
  <dgm:title val=""/>
  <dgm:desc val=""/>
  <dgm:catLst>
    <dgm:cat type="accent1" pri="11100"/>
  </dgm:catLst>
  <dgm:styleLbl name="node0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lignNode1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1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lnNode1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vennNode1">
    <dgm:fillClrLst meth="repeat">
      <a:schemeClr val="lt1">
        <a:alpha val="50000"/>
      </a:schemeClr>
    </dgm:fillClrLst>
    <dgm:linClrLst meth="repeat">
      <a:schemeClr val="accent1">
        <a:shade val="80000"/>
      </a:schemeClr>
    </dgm:linClrLst>
    <dgm:effectClrLst/>
    <dgm:txLinClrLst/>
    <dgm:txFillClrLst/>
    <dgm:txEffectClrLst/>
  </dgm:styleLbl>
  <dgm:styleLbl name="node2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3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4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1">
        <a:tint val="4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4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40000"/>
      </a:schemeClr>
    </dgm:fillClrLst>
    <dgm:linClrLst meth="repeat">
      <a:schemeClr val="accent1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1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2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3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4">
    <dgm:fillClrLst meth="repeat">
      <a:schemeClr val="lt1"/>
    </dgm:fillClrLst>
    <dgm:linClrLst meth="repeat">
      <a:schemeClr val="accent1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accent1">
        <a:alpha val="90000"/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accent1">
        <a:alpha val="90000"/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accent1">
        <a:alpha val="90000"/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accent1">
        <a:alpha val="40000"/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accent1">
        <a:alpha val="90000"/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lt1">
        <a:alpha val="90000"/>
        <a:tint val="40000"/>
      </a:schemeClr>
    </dgm:fillClrLst>
    <dgm:linClrLst meth="repeat">
      <a:schemeClr val="accent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lt1">
        <a:alpha val="90000"/>
        <a:tint val="40000"/>
      </a:schemeClr>
    </dgm:fillClrLst>
    <dgm:linClrLst meth="repeat">
      <a:schemeClr val="accent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lt1">
        <a:alpha val="90000"/>
        <a:tint val="40000"/>
      </a:schemeClr>
    </dgm:fillClrLst>
    <dgm:linClrLst meth="repeat">
      <a:schemeClr val="accent1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accent1">
        <a:alpha val="90000"/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accent1">
        <a:alpha val="90000"/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accent1">
        <a:alpha val="90000"/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accent1">
        <a:alpha val="90000"/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6F2AD82C-B822-42BB-96B5-2AE04EA8C2CC}" type="doc">
      <dgm:prSet loTypeId="urn:microsoft.com/office/officeart/2005/8/layout/process1" loCatId="process" qsTypeId="urn:microsoft.com/office/officeart/2005/8/quickstyle/simple1" qsCatId="simple" csTypeId="urn:microsoft.com/office/officeart/2005/8/colors/accent1_1" csCatId="accent1" phldr="1"/>
      <dgm:spPr/>
    </dgm:pt>
    <dgm:pt modelId="{F1EC5D89-289E-49C9-9B27-D0141B51193B}">
      <dgm:prSet phldrT="[Texto]" custT="1">
        <dgm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dgm:style>
      </dgm:prSet>
      <dgm:spPr/>
      <dgm:t>
        <a:bodyPr/>
        <a:lstStyle/>
        <a:p>
          <a:r>
            <a:rPr lang="es-CO" sz="1200"/>
            <a:t>1. Solicitud</a:t>
          </a:r>
        </a:p>
      </dgm:t>
    </dgm:pt>
    <dgm:pt modelId="{99D34A26-69F5-4922-9691-D9803C26A7F6}" type="parTrans" cxnId="{C75898C9-20B9-49FA-8EC9-0D207CB4AAB2}">
      <dgm:prSet/>
      <dgm:spPr/>
      <dgm:t>
        <a:bodyPr/>
        <a:lstStyle/>
        <a:p>
          <a:endParaRPr lang="es-CO" sz="2800"/>
        </a:p>
      </dgm:t>
    </dgm:pt>
    <dgm:pt modelId="{4E601C52-DEAE-4E90-8C89-1633A20EC799}" type="sibTrans" cxnId="{C75898C9-20B9-49FA-8EC9-0D207CB4AAB2}">
      <dgm:prSet custT="1"/>
      <dgm:spPr/>
      <dgm:t>
        <a:bodyPr/>
        <a:lstStyle/>
        <a:p>
          <a:endParaRPr lang="es-CO" sz="1050"/>
        </a:p>
      </dgm:t>
    </dgm:pt>
    <dgm:pt modelId="{A5308059-B0EB-476A-AAF7-5007315FC047}">
      <dgm:prSet phldrT="[Texto]" custT="1">
        <dgm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dgm:style>
      </dgm:prSet>
      <dgm:spPr/>
      <dgm:t>
        <a:bodyPr/>
        <a:lstStyle/>
        <a:p>
          <a:r>
            <a:rPr lang="es-CO" sz="1200"/>
            <a:t>Factibilidad</a:t>
          </a:r>
        </a:p>
      </dgm:t>
    </dgm:pt>
    <dgm:pt modelId="{3C84FD9E-AA87-471E-AD69-6BE19759DE5D}" type="parTrans" cxnId="{F91A7FCE-10F6-47DF-91EF-7A2930C17441}">
      <dgm:prSet/>
      <dgm:spPr/>
      <dgm:t>
        <a:bodyPr/>
        <a:lstStyle/>
        <a:p>
          <a:endParaRPr lang="es-CO" sz="2800"/>
        </a:p>
      </dgm:t>
    </dgm:pt>
    <dgm:pt modelId="{ED85E9C9-8806-4E86-BF1A-F42D24A24740}" type="sibTrans" cxnId="{F91A7FCE-10F6-47DF-91EF-7A2930C17441}">
      <dgm:prSet custT="1"/>
      <dgm:spPr/>
      <dgm:t>
        <a:bodyPr/>
        <a:lstStyle/>
        <a:p>
          <a:endParaRPr lang="es-CO" sz="1050"/>
        </a:p>
      </dgm:t>
    </dgm:pt>
    <dgm:pt modelId="{1A4347AF-9D42-47D7-862E-5A4CF9E1BC06}">
      <dgm:prSet phldrT="[Texto]" custT="1"/>
      <dgm:spPr/>
      <dgm:t>
        <a:bodyPr/>
        <a:lstStyle/>
        <a:p>
          <a:r>
            <a:rPr lang="es-CO" sz="1200"/>
            <a:t>Evaluación Técnico - Economía</a:t>
          </a:r>
        </a:p>
      </dgm:t>
    </dgm:pt>
    <dgm:pt modelId="{5FCBC962-7668-4F2D-8EF6-9FE3114C7757}" type="parTrans" cxnId="{C8F0486E-9025-4BB4-9AFA-059BD58DE39E}">
      <dgm:prSet/>
      <dgm:spPr/>
      <dgm:t>
        <a:bodyPr/>
        <a:lstStyle/>
        <a:p>
          <a:endParaRPr lang="es-CO" sz="2800"/>
        </a:p>
      </dgm:t>
    </dgm:pt>
    <dgm:pt modelId="{F57FF1EA-85CC-4C40-8C09-696E449F83ED}" type="sibTrans" cxnId="{C8F0486E-9025-4BB4-9AFA-059BD58DE39E}">
      <dgm:prSet custT="1"/>
      <dgm:spPr/>
      <dgm:t>
        <a:bodyPr/>
        <a:lstStyle/>
        <a:p>
          <a:endParaRPr lang="es-CO" sz="1050"/>
        </a:p>
      </dgm:t>
    </dgm:pt>
    <dgm:pt modelId="{C377FA8E-146D-4272-907F-A39452CC83F1}">
      <dgm:prSet phldrT="[Texto]" custT="1"/>
      <dgm:spPr/>
      <dgm:t>
        <a:bodyPr/>
        <a:lstStyle/>
        <a:p>
          <a:r>
            <a:rPr lang="es-CO" sz="1200"/>
            <a:t>Presupuestación</a:t>
          </a:r>
        </a:p>
      </dgm:t>
    </dgm:pt>
    <dgm:pt modelId="{61AA91E6-EBBC-43ED-9A63-906F14EF69E2}" type="parTrans" cxnId="{968A5C95-EA43-4BA6-BFA5-978FFE54C7BB}">
      <dgm:prSet/>
      <dgm:spPr/>
      <dgm:t>
        <a:bodyPr/>
        <a:lstStyle/>
        <a:p>
          <a:endParaRPr lang="es-CO" sz="2800"/>
        </a:p>
      </dgm:t>
    </dgm:pt>
    <dgm:pt modelId="{BB3B6D21-39DE-4C7B-8D84-4B7FD1CE0989}" type="sibTrans" cxnId="{968A5C95-EA43-4BA6-BFA5-978FFE54C7BB}">
      <dgm:prSet custT="1"/>
      <dgm:spPr/>
      <dgm:t>
        <a:bodyPr/>
        <a:lstStyle/>
        <a:p>
          <a:endParaRPr lang="es-CO" sz="1050"/>
        </a:p>
      </dgm:t>
    </dgm:pt>
    <dgm:pt modelId="{D94063A6-7C58-49B9-810E-C68A93DFED8A}">
      <dgm:prSet phldrT="[Texto]" custT="1"/>
      <dgm:spPr/>
      <dgm:t>
        <a:bodyPr/>
        <a:lstStyle/>
        <a:p>
          <a:r>
            <a:rPr lang="es-CO" sz="1200"/>
            <a:t>Consultoría</a:t>
          </a:r>
          <a:r>
            <a:rPr lang="es-CO" sz="1200" baseline="0"/>
            <a:t> / Adjudicación</a:t>
          </a:r>
          <a:endParaRPr lang="es-CO" sz="1200"/>
        </a:p>
      </dgm:t>
    </dgm:pt>
    <dgm:pt modelId="{4BB12418-FB32-451D-B0A1-DB11974C3D2E}" type="parTrans" cxnId="{4E2A6270-0C9A-4FDA-8FE0-AA24981A252E}">
      <dgm:prSet/>
      <dgm:spPr/>
      <dgm:t>
        <a:bodyPr/>
        <a:lstStyle/>
        <a:p>
          <a:endParaRPr lang="es-CO" sz="2800"/>
        </a:p>
      </dgm:t>
    </dgm:pt>
    <dgm:pt modelId="{305D526F-F4A0-4E40-A706-D14013B48299}" type="sibTrans" cxnId="{4E2A6270-0C9A-4FDA-8FE0-AA24981A252E}">
      <dgm:prSet custT="1"/>
      <dgm:spPr/>
      <dgm:t>
        <a:bodyPr/>
        <a:lstStyle/>
        <a:p>
          <a:endParaRPr lang="es-CO" sz="1050"/>
        </a:p>
      </dgm:t>
    </dgm:pt>
    <dgm:pt modelId="{91854DB9-5653-47BE-B568-B21FC7EBA198}">
      <dgm:prSet phldrT="[Texto]" custT="1"/>
      <dgm:spPr/>
      <dgm:t>
        <a:bodyPr/>
        <a:lstStyle/>
        <a:p>
          <a:r>
            <a:rPr lang="es-CO" sz="1200"/>
            <a:t>Ejecución</a:t>
          </a:r>
          <a:r>
            <a:rPr lang="es-CO" sz="1200" baseline="0"/>
            <a:t> / Seguimiento de Obra</a:t>
          </a:r>
          <a:endParaRPr lang="es-CO" sz="1200"/>
        </a:p>
      </dgm:t>
    </dgm:pt>
    <dgm:pt modelId="{F9D05A7B-4978-4D58-AE81-8FF1E46F5315}" type="parTrans" cxnId="{76CF7D9A-7413-4B6C-B8B5-256D5CA49D7F}">
      <dgm:prSet/>
      <dgm:spPr/>
      <dgm:t>
        <a:bodyPr/>
        <a:lstStyle/>
        <a:p>
          <a:endParaRPr lang="es-CO" sz="2800"/>
        </a:p>
      </dgm:t>
    </dgm:pt>
    <dgm:pt modelId="{0C4D84DB-30DB-4D7D-9B14-44D2821E9B1F}" type="sibTrans" cxnId="{76CF7D9A-7413-4B6C-B8B5-256D5CA49D7F}">
      <dgm:prSet custT="1"/>
      <dgm:spPr/>
      <dgm:t>
        <a:bodyPr/>
        <a:lstStyle/>
        <a:p>
          <a:endParaRPr lang="es-CO" sz="1050"/>
        </a:p>
      </dgm:t>
    </dgm:pt>
    <dgm:pt modelId="{3550F041-9470-4870-A42E-098F7CA902D9}">
      <dgm:prSet phldrT="[Texto]" custT="1">
        <dgm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dgm:style>
      </dgm:prSet>
      <dgm:spPr/>
      <dgm:t>
        <a:bodyPr/>
        <a:lstStyle/>
        <a:p>
          <a:r>
            <a:rPr lang="es-CO" sz="1200"/>
            <a:t>Ejecución OS Inspección Normalización</a:t>
          </a:r>
        </a:p>
      </dgm:t>
    </dgm:pt>
    <dgm:pt modelId="{017EFCFF-F82A-4DF8-8B51-73A2B41089D2}" type="parTrans" cxnId="{54BF5BBE-C856-4303-B355-E28BF8A88745}">
      <dgm:prSet/>
      <dgm:spPr/>
      <dgm:t>
        <a:bodyPr/>
        <a:lstStyle/>
        <a:p>
          <a:endParaRPr lang="es-CO" sz="2800"/>
        </a:p>
      </dgm:t>
    </dgm:pt>
    <dgm:pt modelId="{DD27AEC5-5FF1-444D-B00D-6E6D340C3FF1}" type="sibTrans" cxnId="{54BF5BBE-C856-4303-B355-E28BF8A88745}">
      <dgm:prSet custT="1"/>
      <dgm:spPr/>
      <dgm:t>
        <a:bodyPr/>
        <a:lstStyle/>
        <a:p>
          <a:endParaRPr lang="es-CO" sz="1050"/>
        </a:p>
      </dgm:t>
    </dgm:pt>
    <dgm:pt modelId="{0941D99F-EDCE-4F4B-A825-ED477B8DA89A}">
      <dgm:prSet phldrT="[Texto]" custT="1"/>
      <dgm:spPr/>
      <dgm:t>
        <a:bodyPr/>
        <a:lstStyle/>
        <a:p>
          <a:r>
            <a:rPr lang="es-CO" sz="1200"/>
            <a:t>Puesta</a:t>
          </a:r>
          <a:r>
            <a:rPr lang="es-CO" sz="1200" baseline="0"/>
            <a:t> en Servicio</a:t>
          </a:r>
          <a:endParaRPr lang="es-CO" sz="1200"/>
        </a:p>
      </dgm:t>
    </dgm:pt>
    <dgm:pt modelId="{CA0EF67F-66CB-43A9-B0EC-59BDF181022F}" type="parTrans" cxnId="{741BD790-B503-4F05-A446-971E3955913A}">
      <dgm:prSet/>
      <dgm:spPr/>
      <dgm:t>
        <a:bodyPr/>
        <a:lstStyle/>
        <a:p>
          <a:endParaRPr lang="es-CO" sz="2800"/>
        </a:p>
      </dgm:t>
    </dgm:pt>
    <dgm:pt modelId="{6354E31E-BEA7-4E64-9060-27A86E316B5E}" type="sibTrans" cxnId="{741BD790-B503-4F05-A446-971E3955913A}">
      <dgm:prSet custT="1"/>
      <dgm:spPr/>
      <dgm:t>
        <a:bodyPr/>
        <a:lstStyle/>
        <a:p>
          <a:endParaRPr lang="es-CO" sz="1050"/>
        </a:p>
      </dgm:t>
    </dgm:pt>
    <dgm:pt modelId="{F037957B-3E05-413C-B56E-26DB4DB55697}">
      <dgm:prSet phldrT="[Texto]" custT="1">
        <dgm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dgm:style>
      </dgm:prSet>
      <dgm:spPr/>
      <dgm:t>
        <a:bodyPr/>
        <a:lstStyle/>
        <a:p>
          <a:r>
            <a:rPr lang="es-CO" sz="1200"/>
            <a:t>Contratación</a:t>
          </a:r>
        </a:p>
      </dgm:t>
    </dgm:pt>
    <dgm:pt modelId="{E5B8B069-44C1-473B-A756-6565DA0606BA}" type="parTrans" cxnId="{2B84930A-5FC9-48CC-BBF8-41117A6D2C58}">
      <dgm:prSet/>
      <dgm:spPr/>
      <dgm:t>
        <a:bodyPr/>
        <a:lstStyle/>
        <a:p>
          <a:endParaRPr lang="es-CO" sz="2800"/>
        </a:p>
      </dgm:t>
    </dgm:pt>
    <dgm:pt modelId="{8F551293-7A08-4431-BC2F-74CAD5D5E532}" type="sibTrans" cxnId="{2B84930A-5FC9-48CC-BBF8-41117A6D2C58}">
      <dgm:prSet/>
      <dgm:spPr/>
      <dgm:t>
        <a:bodyPr/>
        <a:lstStyle/>
        <a:p>
          <a:endParaRPr lang="es-CO" sz="2800"/>
        </a:p>
      </dgm:t>
    </dgm:pt>
    <dgm:pt modelId="{4B4C198E-A224-41EC-BA45-C841FD637B65}" type="pres">
      <dgm:prSet presAssocID="{6F2AD82C-B822-42BB-96B5-2AE04EA8C2CC}" presName="Name0" presStyleCnt="0">
        <dgm:presLayoutVars>
          <dgm:dir/>
          <dgm:resizeHandles val="exact"/>
        </dgm:presLayoutVars>
      </dgm:prSet>
      <dgm:spPr/>
    </dgm:pt>
    <dgm:pt modelId="{9FDE0F4F-FAE9-492B-8CAC-51E03AD37C07}" type="pres">
      <dgm:prSet presAssocID="{F1EC5D89-289E-49C9-9B27-D0141B51193B}" presName="node" presStyleLbl="node1" presStyleIdx="0" presStyleCnt="9">
        <dgm:presLayoutVars>
          <dgm:bulletEnabled val="1"/>
        </dgm:presLayoutVars>
      </dgm:prSet>
      <dgm:spPr/>
    </dgm:pt>
    <dgm:pt modelId="{885BE2A9-4D05-4CDB-905C-961220F25B05}" type="pres">
      <dgm:prSet presAssocID="{4E601C52-DEAE-4E90-8C89-1633A20EC799}" presName="sibTrans" presStyleLbl="sibTrans2D1" presStyleIdx="0" presStyleCnt="8"/>
      <dgm:spPr/>
    </dgm:pt>
    <dgm:pt modelId="{C642CB47-6C11-480C-A9BA-6FC084E49561}" type="pres">
      <dgm:prSet presAssocID="{4E601C52-DEAE-4E90-8C89-1633A20EC799}" presName="connectorText" presStyleLbl="sibTrans2D1" presStyleIdx="0" presStyleCnt="8"/>
      <dgm:spPr/>
    </dgm:pt>
    <dgm:pt modelId="{A21B4A05-9091-49A6-92A7-6BF44CB6E7CC}" type="pres">
      <dgm:prSet presAssocID="{A5308059-B0EB-476A-AAF7-5007315FC047}" presName="node" presStyleLbl="node1" presStyleIdx="1" presStyleCnt="9">
        <dgm:presLayoutVars>
          <dgm:bulletEnabled val="1"/>
        </dgm:presLayoutVars>
      </dgm:prSet>
      <dgm:spPr/>
    </dgm:pt>
    <dgm:pt modelId="{97CBE989-8480-490F-AFB3-36387E7A2310}" type="pres">
      <dgm:prSet presAssocID="{ED85E9C9-8806-4E86-BF1A-F42D24A24740}" presName="sibTrans" presStyleLbl="sibTrans2D1" presStyleIdx="1" presStyleCnt="8"/>
      <dgm:spPr/>
    </dgm:pt>
    <dgm:pt modelId="{60643CC7-CC51-46A5-8EBB-E857ADA8F981}" type="pres">
      <dgm:prSet presAssocID="{ED85E9C9-8806-4E86-BF1A-F42D24A24740}" presName="connectorText" presStyleLbl="sibTrans2D1" presStyleIdx="1" presStyleCnt="8"/>
      <dgm:spPr/>
    </dgm:pt>
    <dgm:pt modelId="{66500516-47F5-4B97-B16B-1DC3D1255B76}" type="pres">
      <dgm:prSet presAssocID="{1A4347AF-9D42-47D7-862E-5A4CF9E1BC06}" presName="node" presStyleLbl="node1" presStyleIdx="2" presStyleCnt="9">
        <dgm:presLayoutVars>
          <dgm:bulletEnabled val="1"/>
        </dgm:presLayoutVars>
      </dgm:prSet>
      <dgm:spPr/>
    </dgm:pt>
    <dgm:pt modelId="{16718110-3663-4BF7-948A-9AA034027BB2}" type="pres">
      <dgm:prSet presAssocID="{F57FF1EA-85CC-4C40-8C09-696E449F83ED}" presName="sibTrans" presStyleLbl="sibTrans2D1" presStyleIdx="2" presStyleCnt="8"/>
      <dgm:spPr/>
    </dgm:pt>
    <dgm:pt modelId="{0411115C-E82A-4064-99A0-E02727573D51}" type="pres">
      <dgm:prSet presAssocID="{F57FF1EA-85CC-4C40-8C09-696E449F83ED}" presName="connectorText" presStyleLbl="sibTrans2D1" presStyleIdx="2" presStyleCnt="8"/>
      <dgm:spPr/>
    </dgm:pt>
    <dgm:pt modelId="{CBC803E2-7025-4D0E-80E1-7FD70BAC17F6}" type="pres">
      <dgm:prSet presAssocID="{C377FA8E-146D-4272-907F-A39452CC83F1}" presName="node" presStyleLbl="node1" presStyleIdx="3" presStyleCnt="9">
        <dgm:presLayoutVars>
          <dgm:bulletEnabled val="1"/>
        </dgm:presLayoutVars>
      </dgm:prSet>
      <dgm:spPr/>
    </dgm:pt>
    <dgm:pt modelId="{78FA5263-E699-417A-A601-8037577DF258}" type="pres">
      <dgm:prSet presAssocID="{BB3B6D21-39DE-4C7B-8D84-4B7FD1CE0989}" presName="sibTrans" presStyleLbl="sibTrans2D1" presStyleIdx="3" presStyleCnt="8" custLinFactNeighborX="-23920" custLinFactNeighborY="-5112"/>
      <dgm:spPr/>
    </dgm:pt>
    <dgm:pt modelId="{C40C263F-D45E-4AEB-92ED-F98DE316622D}" type="pres">
      <dgm:prSet presAssocID="{BB3B6D21-39DE-4C7B-8D84-4B7FD1CE0989}" presName="connectorText" presStyleLbl="sibTrans2D1" presStyleIdx="3" presStyleCnt="8"/>
      <dgm:spPr/>
    </dgm:pt>
    <dgm:pt modelId="{0C5D7BFB-85D2-45CF-A26F-D7FFB1F1AE13}" type="pres">
      <dgm:prSet presAssocID="{D94063A6-7C58-49B9-810E-C68A93DFED8A}" presName="node" presStyleLbl="node1" presStyleIdx="4" presStyleCnt="9">
        <dgm:presLayoutVars>
          <dgm:bulletEnabled val="1"/>
        </dgm:presLayoutVars>
      </dgm:prSet>
      <dgm:spPr/>
    </dgm:pt>
    <dgm:pt modelId="{C9205D47-8198-4B8D-ACA5-C54D8815FAE3}" type="pres">
      <dgm:prSet presAssocID="{305D526F-F4A0-4E40-A706-D14013B48299}" presName="sibTrans" presStyleLbl="sibTrans2D1" presStyleIdx="4" presStyleCnt="8"/>
      <dgm:spPr/>
    </dgm:pt>
    <dgm:pt modelId="{E2D4F9CC-2CDD-49A1-887C-625D62F7FB4B}" type="pres">
      <dgm:prSet presAssocID="{305D526F-F4A0-4E40-A706-D14013B48299}" presName="connectorText" presStyleLbl="sibTrans2D1" presStyleIdx="4" presStyleCnt="8"/>
      <dgm:spPr/>
    </dgm:pt>
    <dgm:pt modelId="{41A8A06B-C8FE-4B37-8420-1C2DD1A33D64}" type="pres">
      <dgm:prSet presAssocID="{91854DB9-5653-47BE-B568-B21FC7EBA198}" presName="node" presStyleLbl="node1" presStyleIdx="5" presStyleCnt="9">
        <dgm:presLayoutVars>
          <dgm:bulletEnabled val="1"/>
        </dgm:presLayoutVars>
      </dgm:prSet>
      <dgm:spPr/>
    </dgm:pt>
    <dgm:pt modelId="{2E1A3092-4FD2-48DC-9CB5-097ED24EB599}" type="pres">
      <dgm:prSet presAssocID="{0C4D84DB-30DB-4D7D-9B14-44D2821E9B1F}" presName="sibTrans" presStyleLbl="sibTrans2D1" presStyleIdx="5" presStyleCnt="8"/>
      <dgm:spPr/>
    </dgm:pt>
    <dgm:pt modelId="{7900C430-5FC6-40E4-B07B-3479D2F84D52}" type="pres">
      <dgm:prSet presAssocID="{0C4D84DB-30DB-4D7D-9B14-44D2821E9B1F}" presName="connectorText" presStyleLbl="sibTrans2D1" presStyleIdx="5" presStyleCnt="8"/>
      <dgm:spPr/>
    </dgm:pt>
    <dgm:pt modelId="{966752BB-984A-4410-B701-A9F8B196542C}" type="pres">
      <dgm:prSet presAssocID="{3550F041-9470-4870-A42E-098F7CA902D9}" presName="node" presStyleLbl="node1" presStyleIdx="6" presStyleCnt="9">
        <dgm:presLayoutVars>
          <dgm:bulletEnabled val="1"/>
        </dgm:presLayoutVars>
      </dgm:prSet>
      <dgm:spPr/>
    </dgm:pt>
    <dgm:pt modelId="{C8E8AE7E-D47D-4390-AE3D-EDEFDC971F69}" type="pres">
      <dgm:prSet presAssocID="{DD27AEC5-5FF1-444D-B00D-6E6D340C3FF1}" presName="sibTrans" presStyleLbl="sibTrans2D1" presStyleIdx="6" presStyleCnt="8"/>
      <dgm:spPr/>
    </dgm:pt>
    <dgm:pt modelId="{C28DA5EE-7763-4B02-A81A-4DED76684CB0}" type="pres">
      <dgm:prSet presAssocID="{DD27AEC5-5FF1-444D-B00D-6E6D340C3FF1}" presName="connectorText" presStyleLbl="sibTrans2D1" presStyleIdx="6" presStyleCnt="8"/>
      <dgm:spPr/>
    </dgm:pt>
    <dgm:pt modelId="{1A3A715A-C795-4BE4-BEFC-A7E0DD60AA88}" type="pres">
      <dgm:prSet presAssocID="{0941D99F-EDCE-4F4B-A825-ED477B8DA89A}" presName="node" presStyleLbl="node1" presStyleIdx="7" presStyleCnt="9">
        <dgm:presLayoutVars>
          <dgm:bulletEnabled val="1"/>
        </dgm:presLayoutVars>
      </dgm:prSet>
      <dgm:spPr/>
    </dgm:pt>
    <dgm:pt modelId="{775DFE59-3F29-4F99-B2ED-C7B4181D33F5}" type="pres">
      <dgm:prSet presAssocID="{6354E31E-BEA7-4E64-9060-27A86E316B5E}" presName="sibTrans" presStyleLbl="sibTrans2D1" presStyleIdx="7" presStyleCnt="8"/>
      <dgm:spPr/>
    </dgm:pt>
    <dgm:pt modelId="{6150B4A8-863D-4E4F-8077-2F10CE279B1B}" type="pres">
      <dgm:prSet presAssocID="{6354E31E-BEA7-4E64-9060-27A86E316B5E}" presName="connectorText" presStyleLbl="sibTrans2D1" presStyleIdx="7" presStyleCnt="8"/>
      <dgm:spPr/>
    </dgm:pt>
    <dgm:pt modelId="{C4F9270D-9CCE-45BF-927B-A0F2582D6D21}" type="pres">
      <dgm:prSet presAssocID="{F037957B-3E05-413C-B56E-26DB4DB55697}" presName="node" presStyleLbl="node1" presStyleIdx="8" presStyleCnt="9">
        <dgm:presLayoutVars>
          <dgm:bulletEnabled val="1"/>
        </dgm:presLayoutVars>
      </dgm:prSet>
      <dgm:spPr/>
    </dgm:pt>
  </dgm:ptLst>
  <dgm:cxnLst>
    <dgm:cxn modelId="{E3B93405-9727-40C4-B086-0EB68FADA108}" type="presOf" srcId="{DD27AEC5-5FF1-444D-B00D-6E6D340C3FF1}" destId="{C28DA5EE-7763-4B02-A81A-4DED76684CB0}" srcOrd="1" destOrd="0" presId="urn:microsoft.com/office/officeart/2005/8/layout/process1"/>
    <dgm:cxn modelId="{2B84930A-5FC9-48CC-BBF8-41117A6D2C58}" srcId="{6F2AD82C-B822-42BB-96B5-2AE04EA8C2CC}" destId="{F037957B-3E05-413C-B56E-26DB4DB55697}" srcOrd="8" destOrd="0" parTransId="{E5B8B069-44C1-473B-A756-6565DA0606BA}" sibTransId="{8F551293-7A08-4431-BC2F-74CAD5D5E532}"/>
    <dgm:cxn modelId="{ED445B24-6075-49FC-BF28-23F1A649B9A2}" type="presOf" srcId="{ED85E9C9-8806-4E86-BF1A-F42D24A24740}" destId="{97CBE989-8480-490F-AFB3-36387E7A2310}" srcOrd="0" destOrd="0" presId="urn:microsoft.com/office/officeart/2005/8/layout/process1"/>
    <dgm:cxn modelId="{76E85533-1AC4-4A9E-925C-CC370EC13D62}" type="presOf" srcId="{DD27AEC5-5FF1-444D-B00D-6E6D340C3FF1}" destId="{C8E8AE7E-D47D-4390-AE3D-EDEFDC971F69}" srcOrd="0" destOrd="0" presId="urn:microsoft.com/office/officeart/2005/8/layout/process1"/>
    <dgm:cxn modelId="{0C45293E-0AFD-4EF3-921B-A27545E8EEA1}" type="presOf" srcId="{0C4D84DB-30DB-4D7D-9B14-44D2821E9B1F}" destId="{2E1A3092-4FD2-48DC-9CB5-097ED24EB599}" srcOrd="0" destOrd="0" presId="urn:microsoft.com/office/officeart/2005/8/layout/process1"/>
    <dgm:cxn modelId="{9E2C9440-48AE-47AB-81A8-7EF8720F5C42}" type="presOf" srcId="{ED85E9C9-8806-4E86-BF1A-F42D24A24740}" destId="{60643CC7-CC51-46A5-8EBB-E857ADA8F981}" srcOrd="1" destOrd="0" presId="urn:microsoft.com/office/officeart/2005/8/layout/process1"/>
    <dgm:cxn modelId="{CDB5F662-B9AC-4271-94DD-81D292067C6C}" type="presOf" srcId="{D94063A6-7C58-49B9-810E-C68A93DFED8A}" destId="{0C5D7BFB-85D2-45CF-A26F-D7FFB1F1AE13}" srcOrd="0" destOrd="0" presId="urn:microsoft.com/office/officeart/2005/8/layout/process1"/>
    <dgm:cxn modelId="{7556C468-DAB0-4224-B01E-7A55A08C8314}" type="presOf" srcId="{BB3B6D21-39DE-4C7B-8D84-4B7FD1CE0989}" destId="{C40C263F-D45E-4AEB-92ED-F98DE316622D}" srcOrd="1" destOrd="0" presId="urn:microsoft.com/office/officeart/2005/8/layout/process1"/>
    <dgm:cxn modelId="{C8F0486E-9025-4BB4-9AFA-059BD58DE39E}" srcId="{6F2AD82C-B822-42BB-96B5-2AE04EA8C2CC}" destId="{1A4347AF-9D42-47D7-862E-5A4CF9E1BC06}" srcOrd="2" destOrd="0" parTransId="{5FCBC962-7668-4F2D-8EF6-9FE3114C7757}" sibTransId="{F57FF1EA-85CC-4C40-8C09-696E449F83ED}"/>
    <dgm:cxn modelId="{4E2A6270-0C9A-4FDA-8FE0-AA24981A252E}" srcId="{6F2AD82C-B822-42BB-96B5-2AE04EA8C2CC}" destId="{D94063A6-7C58-49B9-810E-C68A93DFED8A}" srcOrd="4" destOrd="0" parTransId="{4BB12418-FB32-451D-B0A1-DB11974C3D2E}" sibTransId="{305D526F-F4A0-4E40-A706-D14013B48299}"/>
    <dgm:cxn modelId="{A3739C55-B9F4-4790-BBF6-0454C1D3E2DD}" type="presOf" srcId="{3550F041-9470-4870-A42E-098F7CA902D9}" destId="{966752BB-984A-4410-B701-A9F8B196542C}" srcOrd="0" destOrd="0" presId="urn:microsoft.com/office/officeart/2005/8/layout/process1"/>
    <dgm:cxn modelId="{7042DA76-4A5F-4333-95E3-3B7E7291267A}" type="presOf" srcId="{F57FF1EA-85CC-4C40-8C09-696E449F83ED}" destId="{0411115C-E82A-4064-99A0-E02727573D51}" srcOrd="1" destOrd="0" presId="urn:microsoft.com/office/officeart/2005/8/layout/process1"/>
    <dgm:cxn modelId="{49DC8B78-BEFC-400B-A8CA-D826228067FA}" type="presOf" srcId="{F57FF1EA-85CC-4C40-8C09-696E449F83ED}" destId="{16718110-3663-4BF7-948A-9AA034027BB2}" srcOrd="0" destOrd="0" presId="urn:microsoft.com/office/officeart/2005/8/layout/process1"/>
    <dgm:cxn modelId="{EFFE447D-B5F2-46F0-A96C-72201D24A5B0}" type="presOf" srcId="{91854DB9-5653-47BE-B568-B21FC7EBA198}" destId="{41A8A06B-C8FE-4B37-8420-1C2DD1A33D64}" srcOrd="0" destOrd="0" presId="urn:microsoft.com/office/officeart/2005/8/layout/process1"/>
    <dgm:cxn modelId="{9758287E-1353-4FD9-B6FD-89BF13A23CDC}" type="presOf" srcId="{4E601C52-DEAE-4E90-8C89-1633A20EC799}" destId="{885BE2A9-4D05-4CDB-905C-961220F25B05}" srcOrd="0" destOrd="0" presId="urn:microsoft.com/office/officeart/2005/8/layout/process1"/>
    <dgm:cxn modelId="{42092C8C-4DF5-41AA-9460-854CF9C25271}" type="presOf" srcId="{305D526F-F4A0-4E40-A706-D14013B48299}" destId="{E2D4F9CC-2CDD-49A1-887C-625D62F7FB4B}" srcOrd="1" destOrd="0" presId="urn:microsoft.com/office/officeart/2005/8/layout/process1"/>
    <dgm:cxn modelId="{14DCC48E-BFF8-4429-9B44-E0A7B6260D62}" type="presOf" srcId="{305D526F-F4A0-4E40-A706-D14013B48299}" destId="{C9205D47-8198-4B8D-ACA5-C54D8815FAE3}" srcOrd="0" destOrd="0" presId="urn:microsoft.com/office/officeart/2005/8/layout/process1"/>
    <dgm:cxn modelId="{741BD790-B503-4F05-A446-971E3955913A}" srcId="{6F2AD82C-B822-42BB-96B5-2AE04EA8C2CC}" destId="{0941D99F-EDCE-4F4B-A825-ED477B8DA89A}" srcOrd="7" destOrd="0" parTransId="{CA0EF67F-66CB-43A9-B0EC-59BDF181022F}" sibTransId="{6354E31E-BEA7-4E64-9060-27A86E316B5E}"/>
    <dgm:cxn modelId="{968A5C95-EA43-4BA6-BFA5-978FFE54C7BB}" srcId="{6F2AD82C-B822-42BB-96B5-2AE04EA8C2CC}" destId="{C377FA8E-146D-4272-907F-A39452CC83F1}" srcOrd="3" destOrd="0" parTransId="{61AA91E6-EBBC-43ED-9A63-906F14EF69E2}" sibTransId="{BB3B6D21-39DE-4C7B-8D84-4B7FD1CE0989}"/>
    <dgm:cxn modelId="{76CF7D9A-7413-4B6C-B8B5-256D5CA49D7F}" srcId="{6F2AD82C-B822-42BB-96B5-2AE04EA8C2CC}" destId="{91854DB9-5653-47BE-B568-B21FC7EBA198}" srcOrd="5" destOrd="0" parTransId="{F9D05A7B-4978-4D58-AE81-8FF1E46F5315}" sibTransId="{0C4D84DB-30DB-4D7D-9B14-44D2821E9B1F}"/>
    <dgm:cxn modelId="{66CAC79C-2E30-4330-9196-EE727862F98E}" type="presOf" srcId="{C377FA8E-146D-4272-907F-A39452CC83F1}" destId="{CBC803E2-7025-4D0E-80E1-7FD70BAC17F6}" srcOrd="0" destOrd="0" presId="urn:microsoft.com/office/officeart/2005/8/layout/process1"/>
    <dgm:cxn modelId="{F784E7B6-BD0C-44AE-B813-299D5C373DEA}" type="presOf" srcId="{0941D99F-EDCE-4F4B-A825-ED477B8DA89A}" destId="{1A3A715A-C795-4BE4-BEFC-A7E0DD60AA88}" srcOrd="0" destOrd="0" presId="urn:microsoft.com/office/officeart/2005/8/layout/process1"/>
    <dgm:cxn modelId="{56C8FBB8-4869-44F3-B7F9-0F46D0D37A9F}" type="presOf" srcId="{A5308059-B0EB-476A-AAF7-5007315FC047}" destId="{A21B4A05-9091-49A6-92A7-6BF44CB6E7CC}" srcOrd="0" destOrd="0" presId="urn:microsoft.com/office/officeart/2005/8/layout/process1"/>
    <dgm:cxn modelId="{9E497EB9-8F7D-4FA2-9CCB-293EEB54C4DC}" type="presOf" srcId="{F1EC5D89-289E-49C9-9B27-D0141B51193B}" destId="{9FDE0F4F-FAE9-492B-8CAC-51E03AD37C07}" srcOrd="0" destOrd="0" presId="urn:microsoft.com/office/officeart/2005/8/layout/process1"/>
    <dgm:cxn modelId="{D269BFBD-5AA3-420B-B020-DDB1D9AAD16E}" type="presOf" srcId="{0C4D84DB-30DB-4D7D-9B14-44D2821E9B1F}" destId="{7900C430-5FC6-40E4-B07B-3479D2F84D52}" srcOrd="1" destOrd="0" presId="urn:microsoft.com/office/officeart/2005/8/layout/process1"/>
    <dgm:cxn modelId="{54BF5BBE-C856-4303-B355-E28BF8A88745}" srcId="{6F2AD82C-B822-42BB-96B5-2AE04EA8C2CC}" destId="{3550F041-9470-4870-A42E-098F7CA902D9}" srcOrd="6" destOrd="0" parTransId="{017EFCFF-F82A-4DF8-8B51-73A2B41089D2}" sibTransId="{DD27AEC5-5FF1-444D-B00D-6E6D340C3FF1}"/>
    <dgm:cxn modelId="{C75898C9-20B9-49FA-8EC9-0D207CB4AAB2}" srcId="{6F2AD82C-B822-42BB-96B5-2AE04EA8C2CC}" destId="{F1EC5D89-289E-49C9-9B27-D0141B51193B}" srcOrd="0" destOrd="0" parTransId="{99D34A26-69F5-4922-9691-D9803C26A7F6}" sibTransId="{4E601C52-DEAE-4E90-8C89-1633A20EC799}"/>
    <dgm:cxn modelId="{F91A7FCE-10F6-47DF-91EF-7A2930C17441}" srcId="{6F2AD82C-B822-42BB-96B5-2AE04EA8C2CC}" destId="{A5308059-B0EB-476A-AAF7-5007315FC047}" srcOrd="1" destOrd="0" parTransId="{3C84FD9E-AA87-471E-AD69-6BE19759DE5D}" sibTransId="{ED85E9C9-8806-4E86-BF1A-F42D24A24740}"/>
    <dgm:cxn modelId="{B76D5AE7-C70B-43D3-96ED-22BDBDADD353}" type="presOf" srcId="{6F2AD82C-B822-42BB-96B5-2AE04EA8C2CC}" destId="{4B4C198E-A224-41EC-BA45-C841FD637B65}" srcOrd="0" destOrd="0" presId="urn:microsoft.com/office/officeart/2005/8/layout/process1"/>
    <dgm:cxn modelId="{247769E8-C437-4A8C-BA33-D57F5ADAEF3A}" type="presOf" srcId="{BB3B6D21-39DE-4C7B-8D84-4B7FD1CE0989}" destId="{78FA5263-E699-417A-A601-8037577DF258}" srcOrd="0" destOrd="0" presId="urn:microsoft.com/office/officeart/2005/8/layout/process1"/>
    <dgm:cxn modelId="{550F81EB-F42C-4B83-9822-C08B46E92002}" type="presOf" srcId="{6354E31E-BEA7-4E64-9060-27A86E316B5E}" destId="{775DFE59-3F29-4F99-B2ED-C7B4181D33F5}" srcOrd="0" destOrd="0" presId="urn:microsoft.com/office/officeart/2005/8/layout/process1"/>
    <dgm:cxn modelId="{F236ECEC-7B34-4862-83D4-1D2089E6DEB5}" type="presOf" srcId="{1A4347AF-9D42-47D7-862E-5A4CF9E1BC06}" destId="{66500516-47F5-4B97-B16B-1DC3D1255B76}" srcOrd="0" destOrd="0" presId="urn:microsoft.com/office/officeart/2005/8/layout/process1"/>
    <dgm:cxn modelId="{BC77FBEE-A11D-465E-A5E6-C0718658F60D}" type="presOf" srcId="{4E601C52-DEAE-4E90-8C89-1633A20EC799}" destId="{C642CB47-6C11-480C-A9BA-6FC084E49561}" srcOrd="1" destOrd="0" presId="urn:microsoft.com/office/officeart/2005/8/layout/process1"/>
    <dgm:cxn modelId="{EC43F7F5-8FF2-4D8B-ADDE-34BC8DCDD8E8}" type="presOf" srcId="{F037957B-3E05-413C-B56E-26DB4DB55697}" destId="{C4F9270D-9CCE-45BF-927B-A0F2582D6D21}" srcOrd="0" destOrd="0" presId="urn:microsoft.com/office/officeart/2005/8/layout/process1"/>
    <dgm:cxn modelId="{1BD91AF8-48C8-4C65-9D80-D57A2738125D}" type="presOf" srcId="{6354E31E-BEA7-4E64-9060-27A86E316B5E}" destId="{6150B4A8-863D-4E4F-8077-2F10CE279B1B}" srcOrd="1" destOrd="0" presId="urn:microsoft.com/office/officeart/2005/8/layout/process1"/>
    <dgm:cxn modelId="{495D6568-B743-43C0-AE8A-3EDD643F6D5A}" type="presParOf" srcId="{4B4C198E-A224-41EC-BA45-C841FD637B65}" destId="{9FDE0F4F-FAE9-492B-8CAC-51E03AD37C07}" srcOrd="0" destOrd="0" presId="urn:microsoft.com/office/officeart/2005/8/layout/process1"/>
    <dgm:cxn modelId="{8CB7F033-54B8-4DF1-96EF-DAFB5870DF96}" type="presParOf" srcId="{4B4C198E-A224-41EC-BA45-C841FD637B65}" destId="{885BE2A9-4D05-4CDB-905C-961220F25B05}" srcOrd="1" destOrd="0" presId="urn:microsoft.com/office/officeart/2005/8/layout/process1"/>
    <dgm:cxn modelId="{5E366FC8-DE8B-403E-8BEF-7048266576CF}" type="presParOf" srcId="{885BE2A9-4D05-4CDB-905C-961220F25B05}" destId="{C642CB47-6C11-480C-A9BA-6FC084E49561}" srcOrd="0" destOrd="0" presId="urn:microsoft.com/office/officeart/2005/8/layout/process1"/>
    <dgm:cxn modelId="{5B89C2F0-485B-4E30-92AE-B2D7E27A7D4B}" type="presParOf" srcId="{4B4C198E-A224-41EC-BA45-C841FD637B65}" destId="{A21B4A05-9091-49A6-92A7-6BF44CB6E7CC}" srcOrd="2" destOrd="0" presId="urn:microsoft.com/office/officeart/2005/8/layout/process1"/>
    <dgm:cxn modelId="{0CF13C90-82E8-453E-A615-84C545F550DD}" type="presParOf" srcId="{4B4C198E-A224-41EC-BA45-C841FD637B65}" destId="{97CBE989-8480-490F-AFB3-36387E7A2310}" srcOrd="3" destOrd="0" presId="urn:microsoft.com/office/officeart/2005/8/layout/process1"/>
    <dgm:cxn modelId="{3943812D-AB5D-4ECD-AF48-58BA936AA988}" type="presParOf" srcId="{97CBE989-8480-490F-AFB3-36387E7A2310}" destId="{60643CC7-CC51-46A5-8EBB-E857ADA8F981}" srcOrd="0" destOrd="0" presId="urn:microsoft.com/office/officeart/2005/8/layout/process1"/>
    <dgm:cxn modelId="{87756E8F-3FE1-422F-AC71-24962539993E}" type="presParOf" srcId="{4B4C198E-A224-41EC-BA45-C841FD637B65}" destId="{66500516-47F5-4B97-B16B-1DC3D1255B76}" srcOrd="4" destOrd="0" presId="urn:microsoft.com/office/officeart/2005/8/layout/process1"/>
    <dgm:cxn modelId="{86564779-9C4B-4B87-B7E1-4E0F3FFB9806}" type="presParOf" srcId="{4B4C198E-A224-41EC-BA45-C841FD637B65}" destId="{16718110-3663-4BF7-948A-9AA034027BB2}" srcOrd="5" destOrd="0" presId="urn:microsoft.com/office/officeart/2005/8/layout/process1"/>
    <dgm:cxn modelId="{E5FCA052-7DF8-434B-A29D-66BB64EE309D}" type="presParOf" srcId="{16718110-3663-4BF7-948A-9AA034027BB2}" destId="{0411115C-E82A-4064-99A0-E02727573D51}" srcOrd="0" destOrd="0" presId="urn:microsoft.com/office/officeart/2005/8/layout/process1"/>
    <dgm:cxn modelId="{04813140-45BA-48B9-8E4F-92433ECC7471}" type="presParOf" srcId="{4B4C198E-A224-41EC-BA45-C841FD637B65}" destId="{CBC803E2-7025-4D0E-80E1-7FD70BAC17F6}" srcOrd="6" destOrd="0" presId="urn:microsoft.com/office/officeart/2005/8/layout/process1"/>
    <dgm:cxn modelId="{4CCEAD85-FFD6-4E28-BE14-3D74D9B13356}" type="presParOf" srcId="{4B4C198E-A224-41EC-BA45-C841FD637B65}" destId="{78FA5263-E699-417A-A601-8037577DF258}" srcOrd="7" destOrd="0" presId="urn:microsoft.com/office/officeart/2005/8/layout/process1"/>
    <dgm:cxn modelId="{F9ED01EC-4F90-469B-AD33-942FB80E9AB5}" type="presParOf" srcId="{78FA5263-E699-417A-A601-8037577DF258}" destId="{C40C263F-D45E-4AEB-92ED-F98DE316622D}" srcOrd="0" destOrd="0" presId="urn:microsoft.com/office/officeart/2005/8/layout/process1"/>
    <dgm:cxn modelId="{EED7FBB9-1B53-412E-AF9B-E7D252B6E900}" type="presParOf" srcId="{4B4C198E-A224-41EC-BA45-C841FD637B65}" destId="{0C5D7BFB-85D2-45CF-A26F-D7FFB1F1AE13}" srcOrd="8" destOrd="0" presId="urn:microsoft.com/office/officeart/2005/8/layout/process1"/>
    <dgm:cxn modelId="{582B1032-AD69-4F31-A6E9-9FD195A7CF6B}" type="presParOf" srcId="{4B4C198E-A224-41EC-BA45-C841FD637B65}" destId="{C9205D47-8198-4B8D-ACA5-C54D8815FAE3}" srcOrd="9" destOrd="0" presId="urn:microsoft.com/office/officeart/2005/8/layout/process1"/>
    <dgm:cxn modelId="{3E292240-01F0-4692-8227-79394EFA569D}" type="presParOf" srcId="{C9205D47-8198-4B8D-ACA5-C54D8815FAE3}" destId="{E2D4F9CC-2CDD-49A1-887C-625D62F7FB4B}" srcOrd="0" destOrd="0" presId="urn:microsoft.com/office/officeart/2005/8/layout/process1"/>
    <dgm:cxn modelId="{7404E2A7-8381-4DA9-BAB6-E55E662F5FA4}" type="presParOf" srcId="{4B4C198E-A224-41EC-BA45-C841FD637B65}" destId="{41A8A06B-C8FE-4B37-8420-1C2DD1A33D64}" srcOrd="10" destOrd="0" presId="urn:microsoft.com/office/officeart/2005/8/layout/process1"/>
    <dgm:cxn modelId="{369FE6D0-ADA3-4A74-980F-C7C5A02942E6}" type="presParOf" srcId="{4B4C198E-A224-41EC-BA45-C841FD637B65}" destId="{2E1A3092-4FD2-48DC-9CB5-097ED24EB599}" srcOrd="11" destOrd="0" presId="urn:microsoft.com/office/officeart/2005/8/layout/process1"/>
    <dgm:cxn modelId="{EF5C81A8-C81C-4153-A5F3-5F2552F37246}" type="presParOf" srcId="{2E1A3092-4FD2-48DC-9CB5-097ED24EB599}" destId="{7900C430-5FC6-40E4-B07B-3479D2F84D52}" srcOrd="0" destOrd="0" presId="urn:microsoft.com/office/officeart/2005/8/layout/process1"/>
    <dgm:cxn modelId="{3EBF8402-0B4D-4DCD-A5D6-2B9DE5C66A4F}" type="presParOf" srcId="{4B4C198E-A224-41EC-BA45-C841FD637B65}" destId="{966752BB-984A-4410-B701-A9F8B196542C}" srcOrd="12" destOrd="0" presId="urn:microsoft.com/office/officeart/2005/8/layout/process1"/>
    <dgm:cxn modelId="{3CC5A7B3-B05D-464B-8EEC-03FA1F86AD19}" type="presParOf" srcId="{4B4C198E-A224-41EC-BA45-C841FD637B65}" destId="{C8E8AE7E-D47D-4390-AE3D-EDEFDC971F69}" srcOrd="13" destOrd="0" presId="urn:microsoft.com/office/officeart/2005/8/layout/process1"/>
    <dgm:cxn modelId="{7FAE293E-FCD9-41D6-89E9-829367EC6C86}" type="presParOf" srcId="{C8E8AE7E-D47D-4390-AE3D-EDEFDC971F69}" destId="{C28DA5EE-7763-4B02-A81A-4DED76684CB0}" srcOrd="0" destOrd="0" presId="urn:microsoft.com/office/officeart/2005/8/layout/process1"/>
    <dgm:cxn modelId="{9EA65262-5114-4325-9DCA-DD65FD8E932B}" type="presParOf" srcId="{4B4C198E-A224-41EC-BA45-C841FD637B65}" destId="{1A3A715A-C795-4BE4-BEFC-A7E0DD60AA88}" srcOrd="14" destOrd="0" presId="urn:microsoft.com/office/officeart/2005/8/layout/process1"/>
    <dgm:cxn modelId="{1269F02C-F015-47B9-B483-054428FF7D5C}" type="presParOf" srcId="{4B4C198E-A224-41EC-BA45-C841FD637B65}" destId="{775DFE59-3F29-4F99-B2ED-C7B4181D33F5}" srcOrd="15" destOrd="0" presId="urn:microsoft.com/office/officeart/2005/8/layout/process1"/>
    <dgm:cxn modelId="{6B3BD29A-2173-458A-926A-CF49B35C498B}" type="presParOf" srcId="{775DFE59-3F29-4F99-B2ED-C7B4181D33F5}" destId="{6150B4A8-863D-4E4F-8077-2F10CE279B1B}" srcOrd="0" destOrd="0" presId="urn:microsoft.com/office/officeart/2005/8/layout/process1"/>
    <dgm:cxn modelId="{A606B32E-332F-4719-8DF8-516E40F5DE78}" type="presParOf" srcId="{4B4C198E-A224-41EC-BA45-C841FD637B65}" destId="{C4F9270D-9CCE-45BF-927B-A0F2582D6D21}" srcOrd="16" destOrd="0" presId="urn:microsoft.com/office/officeart/2005/8/layout/process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FDE0F4F-FAE9-492B-8CAC-51E03AD37C07}">
      <dsp:nvSpPr>
        <dsp:cNvPr id="0" name=""/>
        <dsp:cNvSpPr/>
      </dsp:nvSpPr>
      <dsp:spPr>
        <a:xfrm>
          <a:off x="6262" y="216822"/>
          <a:ext cx="1448959" cy="869375"/>
        </a:xfrm>
        <a:prstGeom prst="roundRect">
          <a:avLst>
            <a:gd name="adj" fmla="val 10000"/>
          </a:avLst>
        </a:prstGeom>
        <a:solidFill>
          <a:schemeClr val="lt1"/>
        </a:solidFill>
        <a:ln w="12700" cap="flat" cmpd="sng" algn="ctr">
          <a:solidFill>
            <a:schemeClr val="accent6"/>
          </a:solidFill>
          <a:prstDash val="solid"/>
          <a:miter lim="800000"/>
        </a:ln>
        <a:effectLst/>
      </dsp:spPr>
      <dsp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1. Solicitud</a:t>
          </a:r>
        </a:p>
      </dsp:txBody>
      <dsp:txXfrm>
        <a:off x="31725" y="242285"/>
        <a:ext cx="1398033" cy="818449"/>
      </dsp:txXfrm>
    </dsp:sp>
    <dsp:sp modelId="{885BE2A9-4D05-4CDB-905C-961220F25B05}">
      <dsp:nvSpPr>
        <dsp:cNvPr id="0" name=""/>
        <dsp:cNvSpPr/>
      </dsp:nvSpPr>
      <dsp:spPr>
        <a:xfrm>
          <a:off x="1600117" y="471839"/>
          <a:ext cx="307179" cy="359341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1050" kern="1200"/>
        </a:p>
      </dsp:txBody>
      <dsp:txXfrm>
        <a:off x="1600117" y="543707"/>
        <a:ext cx="215025" cy="215605"/>
      </dsp:txXfrm>
    </dsp:sp>
    <dsp:sp modelId="{A21B4A05-9091-49A6-92A7-6BF44CB6E7CC}">
      <dsp:nvSpPr>
        <dsp:cNvPr id="0" name=""/>
        <dsp:cNvSpPr/>
      </dsp:nvSpPr>
      <dsp:spPr>
        <a:xfrm>
          <a:off x="2034805" y="216822"/>
          <a:ext cx="1448959" cy="869375"/>
        </a:xfrm>
        <a:prstGeom prst="roundRect">
          <a:avLst>
            <a:gd name="adj" fmla="val 10000"/>
          </a:avLst>
        </a:prstGeom>
        <a:solidFill>
          <a:schemeClr val="lt1"/>
        </a:solidFill>
        <a:ln w="12700" cap="flat" cmpd="sng" algn="ctr">
          <a:solidFill>
            <a:schemeClr val="accent5"/>
          </a:solidFill>
          <a:prstDash val="solid"/>
          <a:miter lim="800000"/>
        </a:ln>
        <a:effectLst/>
      </dsp:spPr>
      <dsp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Factibilidad</a:t>
          </a:r>
        </a:p>
      </dsp:txBody>
      <dsp:txXfrm>
        <a:off x="2060268" y="242285"/>
        <a:ext cx="1398033" cy="818449"/>
      </dsp:txXfrm>
    </dsp:sp>
    <dsp:sp modelId="{97CBE989-8480-490F-AFB3-36387E7A2310}">
      <dsp:nvSpPr>
        <dsp:cNvPr id="0" name=""/>
        <dsp:cNvSpPr/>
      </dsp:nvSpPr>
      <dsp:spPr>
        <a:xfrm>
          <a:off x="3628660" y="471839"/>
          <a:ext cx="307179" cy="359341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1050" kern="1200"/>
        </a:p>
      </dsp:txBody>
      <dsp:txXfrm>
        <a:off x="3628660" y="543707"/>
        <a:ext cx="215025" cy="215605"/>
      </dsp:txXfrm>
    </dsp:sp>
    <dsp:sp modelId="{66500516-47F5-4B97-B16B-1DC3D1255B76}">
      <dsp:nvSpPr>
        <dsp:cNvPr id="0" name=""/>
        <dsp:cNvSpPr/>
      </dsp:nvSpPr>
      <dsp:spPr>
        <a:xfrm>
          <a:off x="4063348" y="216822"/>
          <a:ext cx="1448959" cy="869375"/>
        </a:xfrm>
        <a:prstGeom prst="roundRect">
          <a:avLst>
            <a:gd name="adj" fmla="val 1000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Evaluación Técnico - Economía</a:t>
          </a:r>
        </a:p>
      </dsp:txBody>
      <dsp:txXfrm>
        <a:off x="4088811" y="242285"/>
        <a:ext cx="1398033" cy="818449"/>
      </dsp:txXfrm>
    </dsp:sp>
    <dsp:sp modelId="{16718110-3663-4BF7-948A-9AA034027BB2}">
      <dsp:nvSpPr>
        <dsp:cNvPr id="0" name=""/>
        <dsp:cNvSpPr/>
      </dsp:nvSpPr>
      <dsp:spPr>
        <a:xfrm>
          <a:off x="5657204" y="471839"/>
          <a:ext cx="307179" cy="359341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1050" kern="1200"/>
        </a:p>
      </dsp:txBody>
      <dsp:txXfrm>
        <a:off x="5657204" y="543707"/>
        <a:ext cx="215025" cy="215605"/>
      </dsp:txXfrm>
    </dsp:sp>
    <dsp:sp modelId="{CBC803E2-7025-4D0E-80E1-7FD70BAC17F6}">
      <dsp:nvSpPr>
        <dsp:cNvPr id="0" name=""/>
        <dsp:cNvSpPr/>
      </dsp:nvSpPr>
      <dsp:spPr>
        <a:xfrm>
          <a:off x="6091892" y="216822"/>
          <a:ext cx="1448959" cy="869375"/>
        </a:xfrm>
        <a:prstGeom prst="roundRect">
          <a:avLst>
            <a:gd name="adj" fmla="val 1000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Presupuestación</a:t>
          </a:r>
        </a:p>
      </dsp:txBody>
      <dsp:txXfrm>
        <a:off x="6117355" y="242285"/>
        <a:ext cx="1398033" cy="818449"/>
      </dsp:txXfrm>
    </dsp:sp>
    <dsp:sp modelId="{78FA5263-E699-417A-A601-8037577DF258}">
      <dsp:nvSpPr>
        <dsp:cNvPr id="0" name=""/>
        <dsp:cNvSpPr/>
      </dsp:nvSpPr>
      <dsp:spPr>
        <a:xfrm>
          <a:off x="7612270" y="453469"/>
          <a:ext cx="307179" cy="359341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1050" kern="1200"/>
        </a:p>
      </dsp:txBody>
      <dsp:txXfrm>
        <a:off x="7612270" y="525337"/>
        <a:ext cx="215025" cy="215605"/>
      </dsp:txXfrm>
    </dsp:sp>
    <dsp:sp modelId="{0C5D7BFB-85D2-45CF-A26F-D7FFB1F1AE13}">
      <dsp:nvSpPr>
        <dsp:cNvPr id="0" name=""/>
        <dsp:cNvSpPr/>
      </dsp:nvSpPr>
      <dsp:spPr>
        <a:xfrm>
          <a:off x="8120435" y="216822"/>
          <a:ext cx="1448959" cy="869375"/>
        </a:xfrm>
        <a:prstGeom prst="roundRect">
          <a:avLst>
            <a:gd name="adj" fmla="val 1000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Consultoría</a:t>
          </a:r>
          <a:r>
            <a:rPr lang="es-CO" sz="1200" kern="1200" baseline="0"/>
            <a:t> / Adjudicación</a:t>
          </a:r>
          <a:endParaRPr lang="es-CO" sz="1200" kern="1200"/>
        </a:p>
      </dsp:txBody>
      <dsp:txXfrm>
        <a:off x="8145898" y="242285"/>
        <a:ext cx="1398033" cy="818449"/>
      </dsp:txXfrm>
    </dsp:sp>
    <dsp:sp modelId="{C9205D47-8198-4B8D-ACA5-C54D8815FAE3}">
      <dsp:nvSpPr>
        <dsp:cNvPr id="0" name=""/>
        <dsp:cNvSpPr/>
      </dsp:nvSpPr>
      <dsp:spPr>
        <a:xfrm>
          <a:off x="9714290" y="471839"/>
          <a:ext cx="307179" cy="359341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1050" kern="1200"/>
        </a:p>
      </dsp:txBody>
      <dsp:txXfrm>
        <a:off x="9714290" y="543707"/>
        <a:ext cx="215025" cy="215605"/>
      </dsp:txXfrm>
    </dsp:sp>
    <dsp:sp modelId="{41A8A06B-C8FE-4B37-8420-1C2DD1A33D64}">
      <dsp:nvSpPr>
        <dsp:cNvPr id="0" name=""/>
        <dsp:cNvSpPr/>
      </dsp:nvSpPr>
      <dsp:spPr>
        <a:xfrm>
          <a:off x="10148978" y="216822"/>
          <a:ext cx="1448959" cy="869375"/>
        </a:xfrm>
        <a:prstGeom prst="roundRect">
          <a:avLst>
            <a:gd name="adj" fmla="val 1000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Ejecución</a:t>
          </a:r>
          <a:r>
            <a:rPr lang="es-CO" sz="1200" kern="1200" baseline="0"/>
            <a:t> / Seguimiento de Obra</a:t>
          </a:r>
          <a:endParaRPr lang="es-CO" sz="1200" kern="1200"/>
        </a:p>
      </dsp:txBody>
      <dsp:txXfrm>
        <a:off x="10174441" y="242285"/>
        <a:ext cx="1398033" cy="818449"/>
      </dsp:txXfrm>
    </dsp:sp>
    <dsp:sp modelId="{2E1A3092-4FD2-48DC-9CB5-097ED24EB599}">
      <dsp:nvSpPr>
        <dsp:cNvPr id="0" name=""/>
        <dsp:cNvSpPr/>
      </dsp:nvSpPr>
      <dsp:spPr>
        <a:xfrm>
          <a:off x="11742833" y="471839"/>
          <a:ext cx="307179" cy="359341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1050" kern="1200"/>
        </a:p>
      </dsp:txBody>
      <dsp:txXfrm>
        <a:off x="11742833" y="543707"/>
        <a:ext cx="215025" cy="215605"/>
      </dsp:txXfrm>
    </dsp:sp>
    <dsp:sp modelId="{966752BB-984A-4410-B701-A9F8B196542C}">
      <dsp:nvSpPr>
        <dsp:cNvPr id="0" name=""/>
        <dsp:cNvSpPr/>
      </dsp:nvSpPr>
      <dsp:spPr>
        <a:xfrm>
          <a:off x="12177521" y="216822"/>
          <a:ext cx="1448959" cy="869375"/>
        </a:xfrm>
        <a:prstGeom prst="roundRect">
          <a:avLst>
            <a:gd name="adj" fmla="val 10000"/>
          </a:avLst>
        </a:prstGeom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Ejecución OS Inspección Normalización</a:t>
          </a:r>
        </a:p>
      </dsp:txBody>
      <dsp:txXfrm>
        <a:off x="12202984" y="242285"/>
        <a:ext cx="1398033" cy="818449"/>
      </dsp:txXfrm>
    </dsp:sp>
    <dsp:sp modelId="{C8E8AE7E-D47D-4390-AE3D-EDEFDC971F69}">
      <dsp:nvSpPr>
        <dsp:cNvPr id="0" name=""/>
        <dsp:cNvSpPr/>
      </dsp:nvSpPr>
      <dsp:spPr>
        <a:xfrm>
          <a:off x="13771377" y="471839"/>
          <a:ext cx="307179" cy="359341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1050" kern="1200"/>
        </a:p>
      </dsp:txBody>
      <dsp:txXfrm>
        <a:off x="13771377" y="543707"/>
        <a:ext cx="215025" cy="215605"/>
      </dsp:txXfrm>
    </dsp:sp>
    <dsp:sp modelId="{1A3A715A-C795-4BE4-BEFC-A7E0DD60AA88}">
      <dsp:nvSpPr>
        <dsp:cNvPr id="0" name=""/>
        <dsp:cNvSpPr/>
      </dsp:nvSpPr>
      <dsp:spPr>
        <a:xfrm>
          <a:off x="14206065" y="216822"/>
          <a:ext cx="1448959" cy="869375"/>
        </a:xfrm>
        <a:prstGeom prst="roundRect">
          <a:avLst>
            <a:gd name="adj" fmla="val 10000"/>
          </a:avLst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Puesta</a:t>
          </a:r>
          <a:r>
            <a:rPr lang="es-CO" sz="1200" kern="1200" baseline="0"/>
            <a:t> en Servicio</a:t>
          </a:r>
          <a:endParaRPr lang="es-CO" sz="1200" kern="1200"/>
        </a:p>
      </dsp:txBody>
      <dsp:txXfrm>
        <a:off x="14231528" y="242285"/>
        <a:ext cx="1398033" cy="818449"/>
      </dsp:txXfrm>
    </dsp:sp>
    <dsp:sp modelId="{775DFE59-3F29-4F99-B2ED-C7B4181D33F5}">
      <dsp:nvSpPr>
        <dsp:cNvPr id="0" name=""/>
        <dsp:cNvSpPr/>
      </dsp:nvSpPr>
      <dsp:spPr>
        <a:xfrm>
          <a:off x="15799920" y="471839"/>
          <a:ext cx="307179" cy="359341"/>
        </a:xfrm>
        <a:prstGeom prst="rightArrow">
          <a:avLst>
            <a:gd name="adj1" fmla="val 60000"/>
            <a:gd name="adj2" fmla="val 50000"/>
          </a:avLst>
        </a:prstGeom>
        <a:solidFill>
          <a:schemeClr val="accent1">
            <a:tint val="6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ctr" anchorCtr="0">
          <a:noAutofit/>
        </a:bodyPr>
        <a:lstStyle/>
        <a:p>
          <a:pPr marL="0" lvl="0" indent="0" algn="ctr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endParaRPr lang="es-CO" sz="1050" kern="1200"/>
        </a:p>
      </dsp:txBody>
      <dsp:txXfrm>
        <a:off x="15799920" y="543707"/>
        <a:ext cx="215025" cy="215605"/>
      </dsp:txXfrm>
    </dsp:sp>
    <dsp:sp modelId="{C4F9270D-9CCE-45BF-927B-A0F2582D6D21}">
      <dsp:nvSpPr>
        <dsp:cNvPr id="0" name=""/>
        <dsp:cNvSpPr/>
      </dsp:nvSpPr>
      <dsp:spPr>
        <a:xfrm>
          <a:off x="16234608" y="216822"/>
          <a:ext cx="1448959" cy="869375"/>
        </a:xfrm>
        <a:prstGeom prst="roundRect">
          <a:avLst>
            <a:gd name="adj" fmla="val 10000"/>
          </a:avLst>
        </a:prstGeom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dsp:spPr>
      <dsp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0" lvl="0" indent="0" algn="ctr" defTabSz="533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CO" sz="1200" kern="1200"/>
            <a:t>Contratación</a:t>
          </a:r>
        </a:p>
      </dsp:txBody>
      <dsp:txXfrm>
        <a:off x="16260071" y="242285"/>
        <a:ext cx="1398033" cy="81844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rocess1">
  <dgm:title val=""/>
  <dgm:desc val=""/>
  <dgm:catLst>
    <dgm:cat type="process" pri="1000"/>
    <dgm:cat type="convert" pri="15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lin"/>
      </dgm:if>
      <dgm:else name="Name3">
        <dgm:alg type="lin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ch" ptType="node" refType="w"/>
      <dgm:constr type="h" for="ch" ptType="node" op="equ"/>
      <dgm:constr type="primFontSz" for="ch" ptType="node" op="equ" val="65"/>
      <dgm:constr type="w" for="ch" ptType="sibTrans" refType="w" refFor="ch" refPtType="node" op="equ" fact="0.4"/>
      <dgm:constr type="h" for="ch" ptType="sibTrans" op="equ"/>
      <dgm:constr type="primFontSz" for="des" forName="connectorText" op="equ" val="55"/>
      <dgm:constr type="primFontSz" for="des" forName="connectorText" refType="primFontSz" refFor="ch" refPtType="node" op="lte" fact="0.8"/>
    </dgm:constrLst>
    <dgm:ruleLst/>
    <dgm:forEach name="nodesForEach" axis="ch" ptType="node">
      <dgm:layoutNode name="node">
        <dgm:varLst>
          <dgm:bulletEnabled val="1"/>
        </dgm:varLst>
        <dgm:alg type="tx"/>
        <dgm:shape xmlns:r="http://schemas.openxmlformats.org/officeDocument/2006/relationships" type="roundRect" r:blip="">
          <dgm:adjLst>
            <dgm:adj idx="1" val="0.1"/>
          </dgm:adjLst>
        </dgm:shape>
        <dgm:presOf axis="desOrSelf" ptType="node"/>
        <dgm:constrLst>
          <dgm:constr type="h" refType="w" fact="0.6"/>
          <dgm:constr type="tMarg" refType="primFontSz" fact="0.3"/>
          <dgm:constr type="bMarg" refType="primFontSz" fact="0.3"/>
          <dgm:constr type="lMarg" refType="primFontSz" fact="0.3"/>
          <dgm:constr type="rMarg" refType="primFontSz" fact="0.3"/>
        </dgm:constrLst>
        <dgm:ruleLst>
          <dgm:rule type="primFontSz" val="18" fact="NaN" max="NaN"/>
          <dgm:rule type="h" val="NaN" fact="1.5" max="NaN"/>
          <dgm:rule type="primFontSz" val="5" fact="NaN" max="NaN"/>
          <dgm:rule type="h" val="INF" fact="NaN" max="NaN"/>
        </dgm:ruleLst>
      </dgm:layoutNode>
      <dgm:forEach name="sibTransForEach" axis="followSib" ptType="sibTrans" cnt="1">
        <dgm:layoutNode name="sibTrans">
          <dgm:alg type="conn">
            <dgm:param type="begPts" val="auto"/>
            <dgm:param type="endPts" val="auto"/>
          </dgm:alg>
          <dgm:shape xmlns:r="http://schemas.openxmlformats.org/officeDocument/2006/relationships" type="conn" r:blip="">
            <dgm:adjLst/>
          </dgm:shape>
          <dgm:presOf axis="self"/>
          <dgm:constrLst>
            <dgm:constr type="h" refType="w" fact="0.62"/>
            <dgm:constr type="connDist"/>
            <dgm:constr type="begPad" refType="connDist" fact="0.25"/>
            <dgm:constr type="endPad" refType="connDist" fact="0.22"/>
          </dgm:constrLst>
          <dgm:ruleLst/>
          <dgm:layoutNode name="connectorText">
            <dgm:alg type="tx">
              <dgm:param type="autoTxRot" val="grav"/>
            </dgm:alg>
            <dgm:shape xmlns:r="http://schemas.openxmlformats.org/officeDocument/2006/relationships" type="conn" r:blip="" hideGeom="1">
              <dgm:adjLst/>
            </dgm:shape>
            <dgm:presOf axis="self"/>
            <dgm:constrLst>
              <dgm:constr type="lMarg"/>
              <dgm:constr type="rMarg"/>
              <dgm:constr type="tMarg"/>
              <dgm:constr type="bMarg"/>
            </dgm:constrLst>
            <dgm:ruleLst>
              <dgm:rule type="primFontSz" val="5" fact="NaN" max="NaN"/>
            </dgm:ruleLst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1386840</xdr:colOff>
      <xdr:row>2</xdr:row>
      <xdr:rowOff>30480</xdr:rowOff>
    </xdr:from>
    <xdr:to>
      <xdr:col>16</xdr:col>
      <xdr:colOff>1836420</xdr:colOff>
      <xdr:row>9</xdr:row>
      <xdr:rowOff>0</xdr:rowOff>
    </xdr:to>
    <xdr:graphicFrame macro="">
      <xdr:nvGraphicFramePr>
        <xdr:cNvPr id="2" name="Diagrama 1">
          <a:extLst>
            <a:ext uri="{FF2B5EF4-FFF2-40B4-BE49-F238E27FC236}">
              <a16:creationId xmlns:a16="http://schemas.microsoft.com/office/drawing/2014/main" id="{7D177B63-4EBB-4231-B0E3-4A681B7F9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31000621/OneDrive/Centro%20de%20Servicios%20Compartidos%20SAS/Nuevas%20Conexiones%20Air-e%20-%20Documentos/03_Seguimiento_Nuevas_Conexion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Seguimiento Estados"/>
      <sheetName val="2. Seguimiento Actividades"/>
      <sheetName val="3. Seguimiento Ordenes"/>
      <sheetName val="4. Seguimiento BMT"/>
      <sheetName val="5. Verificaciones"/>
      <sheetName val="6. Ingresos - Gastos"/>
      <sheetName val="Validación Amarres"/>
      <sheetName val="Pendientes de Conexión"/>
      <sheetName val="Informe en Curso"/>
      <sheetName val="Informe Finalizadas"/>
      <sheetName val="Ordenes de Servicio"/>
      <sheetName val="Cruces"/>
      <sheetName val="CREG 030"/>
      <sheetName val="CREG 1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>
        <row r="1">
          <cell r="G1" t="str">
            <v>NUM_OS</v>
          </cell>
          <cell r="H1" t="str">
            <v>NUM_LOTE</v>
          </cell>
          <cell r="I1" t="str">
            <v>EST_OS</v>
          </cell>
          <cell r="J1" t="str">
            <v>Desc_Est_Orden</v>
          </cell>
          <cell r="K1" t="str">
            <v>F_GEN</v>
          </cell>
        </row>
        <row r="2">
          <cell r="G2">
            <v>28254537</v>
          </cell>
          <cell r="H2">
            <v>202010017631</v>
          </cell>
          <cell r="I2" t="str">
            <v>EO004</v>
          </cell>
          <cell r="J2" t="str">
            <v>En tratamiento</v>
          </cell>
          <cell r="K2">
            <v>44131</v>
          </cell>
        </row>
        <row r="3">
          <cell r="G3">
            <v>28254236</v>
          </cell>
          <cell r="H3">
            <v>202010017753</v>
          </cell>
          <cell r="I3" t="str">
            <v>EO004</v>
          </cell>
          <cell r="J3" t="str">
            <v>En tratamiento</v>
          </cell>
          <cell r="K3">
            <v>44131</v>
          </cell>
        </row>
        <row r="4">
          <cell r="G4">
            <v>28254006</v>
          </cell>
          <cell r="H4">
            <v>202010016771</v>
          </cell>
          <cell r="I4" t="str">
            <v>EO004</v>
          </cell>
          <cell r="J4" t="str">
            <v>En tratamiento</v>
          </cell>
          <cell r="K4">
            <v>44131</v>
          </cell>
        </row>
        <row r="5">
          <cell r="G5">
            <v>28255371</v>
          </cell>
          <cell r="H5">
            <v>202010017660</v>
          </cell>
          <cell r="I5" t="str">
            <v>EO004</v>
          </cell>
          <cell r="J5" t="str">
            <v>En tratamiento</v>
          </cell>
          <cell r="K5">
            <v>44131</v>
          </cell>
        </row>
        <row r="6">
          <cell r="G6">
            <v>28256986</v>
          </cell>
          <cell r="H6">
            <v>202010017660</v>
          </cell>
          <cell r="I6" t="str">
            <v>EO004</v>
          </cell>
          <cell r="J6" t="str">
            <v>En tratamiento</v>
          </cell>
          <cell r="K6">
            <v>44132</v>
          </cell>
        </row>
        <row r="7">
          <cell r="G7">
            <v>28256380</v>
          </cell>
          <cell r="H7">
            <v>202010016771</v>
          </cell>
          <cell r="I7" t="str">
            <v>EO004</v>
          </cell>
          <cell r="J7" t="str">
            <v>En tratamiento</v>
          </cell>
          <cell r="K7">
            <v>44132</v>
          </cell>
        </row>
        <row r="8">
          <cell r="G8">
            <v>28259046</v>
          </cell>
          <cell r="H8" t="str">
            <v xml:space="preserve">            </v>
          </cell>
          <cell r="I8" t="str">
            <v>EO001</v>
          </cell>
          <cell r="J8" t="str">
            <v>Generada</v>
          </cell>
          <cell r="K8">
            <v>44133</v>
          </cell>
        </row>
        <row r="9">
          <cell r="G9">
            <v>28259906</v>
          </cell>
          <cell r="H9" t="str">
            <v xml:space="preserve">            </v>
          </cell>
          <cell r="I9" t="str">
            <v>EO001</v>
          </cell>
          <cell r="J9" t="str">
            <v>Generada</v>
          </cell>
          <cell r="K9">
            <v>44133</v>
          </cell>
        </row>
        <row r="10">
          <cell r="G10">
            <v>28259585</v>
          </cell>
          <cell r="H10">
            <v>202010017755</v>
          </cell>
          <cell r="I10" t="str">
            <v>EO004</v>
          </cell>
          <cell r="J10" t="str">
            <v>En tratamiento</v>
          </cell>
          <cell r="K10">
            <v>44133</v>
          </cell>
        </row>
        <row r="11">
          <cell r="G11">
            <v>28255932</v>
          </cell>
          <cell r="H11">
            <v>202010017755</v>
          </cell>
          <cell r="I11" t="str">
            <v>EO004</v>
          </cell>
          <cell r="J11" t="str">
            <v>En tratamiento</v>
          </cell>
          <cell r="K11">
            <v>44132</v>
          </cell>
        </row>
        <row r="12">
          <cell r="G12">
            <v>28259964</v>
          </cell>
          <cell r="H12" t="str">
            <v xml:space="preserve">            </v>
          </cell>
          <cell r="I12" t="str">
            <v>EO001</v>
          </cell>
          <cell r="J12" t="str">
            <v>Generada</v>
          </cell>
          <cell r="K12">
            <v>44133</v>
          </cell>
        </row>
        <row r="13">
          <cell r="G13">
            <v>28259380</v>
          </cell>
          <cell r="H13">
            <v>202010017660</v>
          </cell>
          <cell r="I13" t="str">
            <v>EO004</v>
          </cell>
          <cell r="J13" t="str">
            <v>En tratamiento</v>
          </cell>
          <cell r="K13">
            <v>44133</v>
          </cell>
        </row>
        <row r="14">
          <cell r="G14">
            <v>28241658</v>
          </cell>
          <cell r="H14">
            <v>202010015729</v>
          </cell>
          <cell r="I14" t="str">
            <v>EO004</v>
          </cell>
          <cell r="J14" t="str">
            <v>En tratamiento</v>
          </cell>
          <cell r="K14">
            <v>44124</v>
          </cell>
        </row>
        <row r="15">
          <cell r="G15">
            <v>28243207</v>
          </cell>
          <cell r="H15">
            <v>202010013207</v>
          </cell>
          <cell r="I15" t="str">
            <v>EO004</v>
          </cell>
          <cell r="J15" t="str">
            <v>En tratamiento</v>
          </cell>
          <cell r="K15">
            <v>44124</v>
          </cell>
        </row>
        <row r="16">
          <cell r="G16">
            <v>28242018</v>
          </cell>
          <cell r="H16">
            <v>202010015040</v>
          </cell>
          <cell r="I16" t="str">
            <v>EO004</v>
          </cell>
          <cell r="J16" t="str">
            <v>En tratamiento</v>
          </cell>
          <cell r="K16">
            <v>44124</v>
          </cell>
        </row>
        <row r="17">
          <cell r="G17">
            <v>28250672</v>
          </cell>
          <cell r="H17">
            <v>202010017725</v>
          </cell>
          <cell r="I17" t="str">
            <v>EO004</v>
          </cell>
          <cell r="J17" t="str">
            <v>En tratamiento</v>
          </cell>
          <cell r="K17">
            <v>44128</v>
          </cell>
        </row>
        <row r="18">
          <cell r="G18">
            <v>28247679</v>
          </cell>
          <cell r="H18">
            <v>202010015657</v>
          </cell>
          <cell r="I18" t="str">
            <v>EO004</v>
          </cell>
          <cell r="J18" t="str">
            <v>En tratamiento</v>
          </cell>
          <cell r="K18">
            <v>44126</v>
          </cell>
        </row>
        <row r="19">
          <cell r="G19">
            <v>28248322</v>
          </cell>
          <cell r="H19">
            <v>202010015010</v>
          </cell>
          <cell r="I19" t="str">
            <v>EO004</v>
          </cell>
          <cell r="J19" t="str">
            <v>En tratamiento</v>
          </cell>
          <cell r="K19">
            <v>44127</v>
          </cell>
        </row>
        <row r="20">
          <cell r="G20">
            <v>28252892</v>
          </cell>
          <cell r="H20">
            <v>202010016707</v>
          </cell>
          <cell r="I20" t="str">
            <v>EO004</v>
          </cell>
          <cell r="J20" t="str">
            <v>En tratamiento</v>
          </cell>
          <cell r="K20">
            <v>44130</v>
          </cell>
        </row>
        <row r="21">
          <cell r="G21">
            <v>28258567</v>
          </cell>
          <cell r="H21" t="str">
            <v xml:space="preserve">            </v>
          </cell>
          <cell r="I21" t="str">
            <v>EO001</v>
          </cell>
          <cell r="J21" t="str">
            <v>Generada</v>
          </cell>
          <cell r="K21">
            <v>44133</v>
          </cell>
        </row>
        <row r="22">
          <cell r="G22">
            <v>28250615</v>
          </cell>
          <cell r="H22">
            <v>202010016477</v>
          </cell>
          <cell r="I22" t="str">
            <v>EO004</v>
          </cell>
          <cell r="J22" t="str">
            <v>En tratamiento</v>
          </cell>
          <cell r="K22">
            <v>44128</v>
          </cell>
        </row>
        <row r="23">
          <cell r="G23">
            <v>28252047</v>
          </cell>
          <cell r="H23" t="str">
            <v xml:space="preserve">            </v>
          </cell>
          <cell r="I23" t="str">
            <v>EO001</v>
          </cell>
          <cell r="J23" t="str">
            <v>Generada</v>
          </cell>
          <cell r="K23">
            <v>44130</v>
          </cell>
        </row>
        <row r="24">
          <cell r="G24">
            <v>28254694</v>
          </cell>
          <cell r="H24">
            <v>202010017787</v>
          </cell>
          <cell r="I24" t="str">
            <v>EO004</v>
          </cell>
          <cell r="J24" t="str">
            <v>En tratamiento</v>
          </cell>
          <cell r="K24">
            <v>44131</v>
          </cell>
        </row>
        <row r="25">
          <cell r="G25">
            <v>28255448</v>
          </cell>
          <cell r="H25">
            <v>202010017787</v>
          </cell>
          <cell r="I25" t="str">
            <v>EO004</v>
          </cell>
          <cell r="J25" t="str">
            <v>En tratamiento</v>
          </cell>
          <cell r="K25">
            <v>44131</v>
          </cell>
        </row>
        <row r="26">
          <cell r="G26">
            <v>28255473</v>
          </cell>
          <cell r="H26">
            <v>202010017787</v>
          </cell>
          <cell r="I26" t="str">
            <v>EO004</v>
          </cell>
          <cell r="J26" t="str">
            <v>En tratamiento</v>
          </cell>
          <cell r="K26">
            <v>44131</v>
          </cell>
        </row>
        <row r="27">
          <cell r="G27">
            <v>28256595</v>
          </cell>
          <cell r="H27" t="str">
            <v xml:space="preserve">            </v>
          </cell>
          <cell r="I27" t="str">
            <v>EO001</v>
          </cell>
          <cell r="J27" t="str">
            <v>Generada</v>
          </cell>
          <cell r="K27">
            <v>44132</v>
          </cell>
        </row>
        <row r="28">
          <cell r="G28">
            <v>28256164</v>
          </cell>
          <cell r="H28">
            <v>202010017787</v>
          </cell>
          <cell r="I28" t="str">
            <v>EO004</v>
          </cell>
          <cell r="J28" t="str">
            <v>En tratamiento</v>
          </cell>
          <cell r="K28">
            <v>44132</v>
          </cell>
        </row>
        <row r="29">
          <cell r="G29">
            <v>28259786</v>
          </cell>
          <cell r="H29">
            <v>202010017584</v>
          </cell>
          <cell r="I29" t="str">
            <v>EO004</v>
          </cell>
          <cell r="J29" t="str">
            <v>En tratamiento</v>
          </cell>
          <cell r="K29">
            <v>44133</v>
          </cell>
        </row>
        <row r="30">
          <cell r="G30">
            <v>28256769</v>
          </cell>
          <cell r="H30">
            <v>202010017787</v>
          </cell>
          <cell r="I30" t="str">
            <v>EO004</v>
          </cell>
          <cell r="J30" t="str">
            <v>En tratamiento</v>
          </cell>
          <cell r="K30">
            <v>44132</v>
          </cell>
        </row>
        <row r="31">
          <cell r="G31">
            <v>28259031</v>
          </cell>
          <cell r="H31" t="str">
            <v xml:space="preserve">            </v>
          </cell>
          <cell r="I31" t="str">
            <v>EO001</v>
          </cell>
          <cell r="J31" t="str">
            <v>Generada</v>
          </cell>
          <cell r="K31">
            <v>44133</v>
          </cell>
        </row>
        <row r="32">
          <cell r="G32">
            <v>28238826</v>
          </cell>
          <cell r="H32">
            <v>202010017787</v>
          </cell>
          <cell r="I32" t="str">
            <v>EO004</v>
          </cell>
          <cell r="J32" t="str">
            <v>En tratamiento</v>
          </cell>
          <cell r="K32">
            <v>44121</v>
          </cell>
        </row>
        <row r="33">
          <cell r="G33">
            <v>28242160</v>
          </cell>
          <cell r="H33">
            <v>202010009603</v>
          </cell>
          <cell r="I33" t="str">
            <v>EO004</v>
          </cell>
          <cell r="J33" t="str">
            <v>En tratamiento</v>
          </cell>
          <cell r="K33">
            <v>44124</v>
          </cell>
        </row>
        <row r="34">
          <cell r="G34">
            <v>28250389</v>
          </cell>
          <cell r="H34" t="str">
            <v xml:space="preserve">            </v>
          </cell>
          <cell r="I34" t="str">
            <v>EO004</v>
          </cell>
          <cell r="J34" t="str">
            <v>En tratamiento</v>
          </cell>
          <cell r="K34">
            <v>44128</v>
          </cell>
        </row>
        <row r="35">
          <cell r="G35">
            <v>28244814</v>
          </cell>
          <cell r="H35">
            <v>202010017787</v>
          </cell>
          <cell r="I35" t="str">
            <v>EO004</v>
          </cell>
          <cell r="J35" t="str">
            <v>En tratamiento</v>
          </cell>
          <cell r="K35">
            <v>44125</v>
          </cell>
        </row>
        <row r="36">
          <cell r="G36">
            <v>28245288</v>
          </cell>
          <cell r="H36">
            <v>202010017787</v>
          </cell>
          <cell r="I36" t="str">
            <v>EO004</v>
          </cell>
          <cell r="J36" t="str">
            <v>En tratamiento</v>
          </cell>
          <cell r="K36">
            <v>44125</v>
          </cell>
        </row>
        <row r="37">
          <cell r="G37">
            <v>28246654</v>
          </cell>
          <cell r="H37">
            <v>202010017787</v>
          </cell>
          <cell r="I37" t="str">
            <v>EO004</v>
          </cell>
          <cell r="J37" t="str">
            <v>En tratamiento</v>
          </cell>
          <cell r="K37">
            <v>44126</v>
          </cell>
        </row>
        <row r="38">
          <cell r="G38">
            <v>28249562</v>
          </cell>
          <cell r="H38">
            <v>202010017787</v>
          </cell>
          <cell r="I38" t="str">
            <v>EO004</v>
          </cell>
          <cell r="J38" t="str">
            <v>En tratamiento</v>
          </cell>
          <cell r="K38">
            <v>44127</v>
          </cell>
        </row>
        <row r="39">
          <cell r="G39">
            <v>28250329</v>
          </cell>
          <cell r="H39">
            <v>202010017787</v>
          </cell>
          <cell r="I39" t="str">
            <v>EO004</v>
          </cell>
          <cell r="J39" t="str">
            <v>En tratamiento</v>
          </cell>
          <cell r="K39">
            <v>44128</v>
          </cell>
        </row>
        <row r="40">
          <cell r="G40">
            <v>28246770</v>
          </cell>
          <cell r="H40">
            <v>202010009164</v>
          </cell>
          <cell r="I40" t="str">
            <v>EO004</v>
          </cell>
          <cell r="J40" t="str">
            <v>En tratamiento</v>
          </cell>
          <cell r="K40">
            <v>44126</v>
          </cell>
        </row>
        <row r="41">
          <cell r="G41">
            <v>28212076</v>
          </cell>
          <cell r="H41">
            <v>202010017799</v>
          </cell>
          <cell r="I41" t="str">
            <v>EO004</v>
          </cell>
          <cell r="J41" t="str">
            <v>En tratamiento</v>
          </cell>
          <cell r="K41">
            <v>44108</v>
          </cell>
        </row>
        <row r="42">
          <cell r="G42">
            <v>28218606</v>
          </cell>
          <cell r="H42">
            <v>202010003317</v>
          </cell>
          <cell r="I42" t="str">
            <v>EO004</v>
          </cell>
          <cell r="J42" t="str">
            <v>En tratamiento</v>
          </cell>
          <cell r="K42">
            <v>44112</v>
          </cell>
        </row>
        <row r="43">
          <cell r="G43">
            <v>28251862</v>
          </cell>
          <cell r="H43">
            <v>202010014250</v>
          </cell>
          <cell r="I43" t="str">
            <v>EO004</v>
          </cell>
          <cell r="J43" t="str">
            <v>En tratamiento</v>
          </cell>
          <cell r="K43">
            <v>44130</v>
          </cell>
        </row>
        <row r="44">
          <cell r="G44">
            <v>28252610</v>
          </cell>
          <cell r="H44">
            <v>202010017642</v>
          </cell>
          <cell r="I44" t="str">
            <v>EO004</v>
          </cell>
          <cell r="J44" t="str">
            <v>En tratamiento</v>
          </cell>
          <cell r="K44">
            <v>44130</v>
          </cell>
        </row>
        <row r="45">
          <cell r="G45">
            <v>28255210</v>
          </cell>
          <cell r="H45">
            <v>202010015390</v>
          </cell>
          <cell r="I45" t="str">
            <v>EO004</v>
          </cell>
          <cell r="J45" t="str">
            <v>En tratamiento</v>
          </cell>
          <cell r="K45">
            <v>44131</v>
          </cell>
        </row>
        <row r="46">
          <cell r="G46">
            <v>28254349</v>
          </cell>
          <cell r="H46">
            <v>202010015042</v>
          </cell>
          <cell r="I46" t="str">
            <v>EO004</v>
          </cell>
          <cell r="J46" t="str">
            <v>En tratamiento</v>
          </cell>
          <cell r="K46">
            <v>44131</v>
          </cell>
        </row>
        <row r="47">
          <cell r="G47">
            <v>28254837</v>
          </cell>
          <cell r="H47">
            <v>202010015172</v>
          </cell>
          <cell r="I47" t="str">
            <v>EO004</v>
          </cell>
          <cell r="J47" t="str">
            <v>En tratamiento</v>
          </cell>
          <cell r="K47">
            <v>44131</v>
          </cell>
        </row>
        <row r="48">
          <cell r="G48">
            <v>28254898</v>
          </cell>
          <cell r="H48">
            <v>202010015951</v>
          </cell>
          <cell r="I48" t="str">
            <v>EO004</v>
          </cell>
          <cell r="J48" t="str">
            <v>En tratamiento</v>
          </cell>
          <cell r="K48">
            <v>44131</v>
          </cell>
        </row>
        <row r="49">
          <cell r="G49">
            <v>28256489</v>
          </cell>
          <cell r="H49">
            <v>202010017642</v>
          </cell>
          <cell r="I49" t="str">
            <v>EO004</v>
          </cell>
          <cell r="J49" t="str">
            <v>En tratamiento</v>
          </cell>
          <cell r="K49">
            <v>44132</v>
          </cell>
        </row>
        <row r="50">
          <cell r="G50">
            <v>28259061</v>
          </cell>
          <cell r="H50">
            <v>202010017525</v>
          </cell>
          <cell r="I50" t="str">
            <v>EO004</v>
          </cell>
          <cell r="J50" t="str">
            <v>En tratamiento</v>
          </cell>
          <cell r="K50">
            <v>44133</v>
          </cell>
        </row>
        <row r="51">
          <cell r="G51">
            <v>28259071</v>
          </cell>
          <cell r="H51">
            <v>202010017642</v>
          </cell>
          <cell r="I51" t="str">
            <v>EO004</v>
          </cell>
          <cell r="J51" t="str">
            <v>En tratamiento</v>
          </cell>
          <cell r="K51">
            <v>44133</v>
          </cell>
        </row>
        <row r="52">
          <cell r="G52">
            <v>28238135</v>
          </cell>
          <cell r="H52">
            <v>202010007317</v>
          </cell>
          <cell r="I52" t="str">
            <v>EO004</v>
          </cell>
          <cell r="J52" t="str">
            <v>En tratamiento</v>
          </cell>
          <cell r="K52">
            <v>44120</v>
          </cell>
        </row>
        <row r="53">
          <cell r="G53">
            <v>28239766</v>
          </cell>
          <cell r="H53">
            <v>202010008694</v>
          </cell>
          <cell r="I53" t="str">
            <v>EO004</v>
          </cell>
          <cell r="J53" t="str">
            <v>En tratamiento</v>
          </cell>
          <cell r="K53">
            <v>44123</v>
          </cell>
        </row>
        <row r="54">
          <cell r="G54">
            <v>28236310</v>
          </cell>
          <cell r="H54">
            <v>202010007112</v>
          </cell>
          <cell r="I54" t="str">
            <v>EO004</v>
          </cell>
          <cell r="J54" t="str">
            <v>En tratamiento</v>
          </cell>
          <cell r="K54">
            <v>44120</v>
          </cell>
        </row>
        <row r="55">
          <cell r="G55">
            <v>28239153</v>
          </cell>
          <cell r="H55">
            <v>202010008210</v>
          </cell>
          <cell r="I55" t="str">
            <v>EO004</v>
          </cell>
          <cell r="J55" t="str">
            <v>En tratamiento</v>
          </cell>
          <cell r="K55">
            <v>44122</v>
          </cell>
        </row>
        <row r="56">
          <cell r="G56">
            <v>28242360</v>
          </cell>
          <cell r="H56">
            <v>202010015591</v>
          </cell>
          <cell r="I56" t="str">
            <v>EO004</v>
          </cell>
          <cell r="J56" t="str">
            <v>En tratamiento</v>
          </cell>
          <cell r="K56">
            <v>44124</v>
          </cell>
        </row>
        <row r="57">
          <cell r="G57">
            <v>28242013</v>
          </cell>
          <cell r="H57">
            <v>202010011361</v>
          </cell>
          <cell r="I57" t="str">
            <v>EO004</v>
          </cell>
          <cell r="J57" t="str">
            <v>En tratamiento</v>
          </cell>
          <cell r="K57">
            <v>44124</v>
          </cell>
        </row>
        <row r="58">
          <cell r="G58">
            <v>28243989</v>
          </cell>
          <cell r="H58">
            <v>202010017642</v>
          </cell>
          <cell r="I58" t="str">
            <v>EO004</v>
          </cell>
          <cell r="J58" t="str">
            <v>En tratamiento</v>
          </cell>
          <cell r="K58">
            <v>44125</v>
          </cell>
        </row>
        <row r="59">
          <cell r="G59">
            <v>28245154</v>
          </cell>
          <cell r="H59">
            <v>202010015591</v>
          </cell>
          <cell r="I59" t="str">
            <v>EO004</v>
          </cell>
          <cell r="J59" t="str">
            <v>En tratamiento</v>
          </cell>
          <cell r="K59">
            <v>44125</v>
          </cell>
        </row>
        <row r="60">
          <cell r="G60">
            <v>28247231</v>
          </cell>
          <cell r="H60">
            <v>202010017636</v>
          </cell>
          <cell r="I60" t="str">
            <v>EO004</v>
          </cell>
          <cell r="J60" t="str">
            <v>En tratamiento</v>
          </cell>
          <cell r="K60">
            <v>44126</v>
          </cell>
        </row>
        <row r="61">
          <cell r="G61">
            <v>28248981</v>
          </cell>
          <cell r="H61">
            <v>202010015591</v>
          </cell>
          <cell r="I61" t="str">
            <v>EO004</v>
          </cell>
          <cell r="J61" t="str">
            <v>En tratamiento</v>
          </cell>
          <cell r="K61">
            <v>44127</v>
          </cell>
        </row>
        <row r="62">
          <cell r="G62">
            <v>28250515</v>
          </cell>
          <cell r="H62">
            <v>202010015591</v>
          </cell>
          <cell r="I62" t="str">
            <v>EO004</v>
          </cell>
          <cell r="J62" t="str">
            <v>En tratamiento</v>
          </cell>
          <cell r="K62">
            <v>44128</v>
          </cell>
        </row>
        <row r="63">
          <cell r="G63">
            <v>28250555</v>
          </cell>
          <cell r="H63">
            <v>202010015591</v>
          </cell>
          <cell r="I63" t="str">
            <v>EO004</v>
          </cell>
          <cell r="J63" t="str">
            <v>En tratamiento</v>
          </cell>
          <cell r="K63">
            <v>44128</v>
          </cell>
        </row>
        <row r="64">
          <cell r="G64">
            <v>28250507</v>
          </cell>
          <cell r="H64">
            <v>202010013546</v>
          </cell>
          <cell r="I64" t="str">
            <v>EO004</v>
          </cell>
          <cell r="J64" t="str">
            <v>En tratamiento</v>
          </cell>
          <cell r="K64">
            <v>44128</v>
          </cell>
        </row>
        <row r="65">
          <cell r="G65">
            <v>28216106</v>
          </cell>
          <cell r="H65">
            <v>202010000563</v>
          </cell>
          <cell r="I65" t="str">
            <v>EO004</v>
          </cell>
          <cell r="J65" t="str">
            <v>En tratamiento</v>
          </cell>
          <cell r="K65">
            <v>44110</v>
          </cell>
        </row>
        <row r="66">
          <cell r="G66">
            <v>28215604</v>
          </cell>
          <cell r="H66">
            <v>202010000423</v>
          </cell>
          <cell r="I66" t="str">
            <v>EO004</v>
          </cell>
          <cell r="J66" t="str">
            <v>En tratamiento</v>
          </cell>
          <cell r="K66">
            <v>44110</v>
          </cell>
        </row>
        <row r="67">
          <cell r="G67">
            <v>28224710</v>
          </cell>
          <cell r="H67">
            <v>202010015591</v>
          </cell>
          <cell r="I67" t="str">
            <v>EO004</v>
          </cell>
          <cell r="J67" t="str">
            <v>En tratamiento</v>
          </cell>
          <cell r="K67">
            <v>44113</v>
          </cell>
        </row>
        <row r="68">
          <cell r="G68">
            <v>28233944</v>
          </cell>
          <cell r="H68">
            <v>202010006202</v>
          </cell>
          <cell r="I68" t="str">
            <v>EO004</v>
          </cell>
          <cell r="J68" t="str">
            <v>En tratamiento</v>
          </cell>
          <cell r="K68">
            <v>44119</v>
          </cell>
        </row>
        <row r="69">
          <cell r="G69">
            <v>28234001</v>
          </cell>
          <cell r="H69">
            <v>202010006202</v>
          </cell>
          <cell r="I69" t="str">
            <v>EO004</v>
          </cell>
          <cell r="J69" t="str">
            <v>En tratamiento</v>
          </cell>
          <cell r="K69">
            <v>44119</v>
          </cell>
        </row>
        <row r="70">
          <cell r="G70">
            <v>28255987</v>
          </cell>
          <cell r="H70">
            <v>202010016183</v>
          </cell>
          <cell r="I70" t="str">
            <v>EO001</v>
          </cell>
          <cell r="J70" t="str">
            <v>Generada</v>
          </cell>
          <cell r="K70">
            <v>44132</v>
          </cell>
        </row>
        <row r="71">
          <cell r="G71">
            <v>28245394</v>
          </cell>
          <cell r="H71">
            <v>202010014853</v>
          </cell>
          <cell r="I71" t="str">
            <v>EO004</v>
          </cell>
          <cell r="J71" t="str">
            <v>En tratamiento</v>
          </cell>
          <cell r="K71">
            <v>44125</v>
          </cell>
        </row>
        <row r="72">
          <cell r="G72">
            <v>28253596</v>
          </cell>
          <cell r="H72" t="str">
            <v xml:space="preserve">            </v>
          </cell>
          <cell r="I72" t="str">
            <v>EO004</v>
          </cell>
          <cell r="J72" t="str">
            <v>En tratamiento</v>
          </cell>
          <cell r="K72">
            <v>44130</v>
          </cell>
        </row>
        <row r="73">
          <cell r="G73">
            <v>28252652</v>
          </cell>
          <cell r="H73" t="str">
            <v xml:space="preserve">            </v>
          </cell>
          <cell r="I73" t="str">
            <v>EO004</v>
          </cell>
          <cell r="J73" t="str">
            <v>En tratamiento</v>
          </cell>
          <cell r="K73">
            <v>44130</v>
          </cell>
        </row>
        <row r="74">
          <cell r="G74">
            <v>28253395</v>
          </cell>
          <cell r="H74" t="str">
            <v xml:space="preserve">            </v>
          </cell>
          <cell r="I74" t="str">
            <v>EO004</v>
          </cell>
          <cell r="J74" t="str">
            <v>En tratamiento</v>
          </cell>
          <cell r="K74">
            <v>44130</v>
          </cell>
        </row>
        <row r="75">
          <cell r="G75">
            <v>28257695</v>
          </cell>
          <cell r="H75" t="str">
            <v xml:space="preserve">            </v>
          </cell>
          <cell r="I75" t="str">
            <v>EO004</v>
          </cell>
          <cell r="J75" t="str">
            <v>En tratamiento</v>
          </cell>
          <cell r="K75">
            <v>44132</v>
          </cell>
        </row>
        <row r="76">
          <cell r="G76">
            <v>28257707</v>
          </cell>
          <cell r="H76" t="str">
            <v xml:space="preserve">            </v>
          </cell>
          <cell r="I76" t="str">
            <v>EO004</v>
          </cell>
          <cell r="J76" t="str">
            <v>En tratamiento</v>
          </cell>
          <cell r="K76">
            <v>44132</v>
          </cell>
        </row>
        <row r="77">
          <cell r="G77">
            <v>28257728</v>
          </cell>
          <cell r="H77" t="str">
            <v xml:space="preserve">            </v>
          </cell>
          <cell r="I77" t="str">
            <v>EO004</v>
          </cell>
          <cell r="J77" t="str">
            <v>En tratamiento</v>
          </cell>
          <cell r="K77">
            <v>44132</v>
          </cell>
        </row>
        <row r="78">
          <cell r="G78">
            <v>28257730</v>
          </cell>
          <cell r="H78" t="str">
            <v xml:space="preserve">            </v>
          </cell>
          <cell r="I78" t="str">
            <v>EO004</v>
          </cell>
          <cell r="J78" t="str">
            <v>En tratamiento</v>
          </cell>
          <cell r="K78">
            <v>44132</v>
          </cell>
        </row>
        <row r="79">
          <cell r="G79">
            <v>28250103</v>
          </cell>
          <cell r="H79" t="str">
            <v xml:space="preserve">            </v>
          </cell>
          <cell r="I79" t="str">
            <v>EO004</v>
          </cell>
          <cell r="J79" t="str">
            <v>En tratamiento</v>
          </cell>
          <cell r="K79">
            <v>44127</v>
          </cell>
        </row>
        <row r="80">
          <cell r="G80">
            <v>28250755</v>
          </cell>
          <cell r="H80" t="str">
            <v xml:space="preserve">            </v>
          </cell>
          <cell r="I80" t="str">
            <v>EO004</v>
          </cell>
          <cell r="J80" t="str">
            <v>En tratamiento</v>
          </cell>
          <cell r="K80">
            <v>44128</v>
          </cell>
        </row>
        <row r="81">
          <cell r="G81">
            <v>28250548</v>
          </cell>
          <cell r="H81" t="str">
            <v xml:space="preserve">            </v>
          </cell>
          <cell r="I81" t="str">
            <v>EO004</v>
          </cell>
          <cell r="J81" t="str">
            <v>En tratamiento</v>
          </cell>
          <cell r="K81">
            <v>44128</v>
          </cell>
        </row>
        <row r="82">
          <cell r="G82">
            <v>28240440</v>
          </cell>
          <cell r="H82" t="str">
            <v xml:space="preserve">            </v>
          </cell>
          <cell r="I82" t="str">
            <v>EO004</v>
          </cell>
          <cell r="J82" t="str">
            <v>En tratamiento</v>
          </cell>
          <cell r="K82">
            <v>44123</v>
          </cell>
        </row>
        <row r="83">
          <cell r="G83">
            <v>28242740</v>
          </cell>
          <cell r="H83" t="str">
            <v xml:space="preserve">            </v>
          </cell>
          <cell r="I83" t="str">
            <v>EO004</v>
          </cell>
          <cell r="J83" t="str">
            <v>En tratamiento</v>
          </cell>
          <cell r="K83">
            <v>44124</v>
          </cell>
        </row>
        <row r="84">
          <cell r="G84">
            <v>28240849</v>
          </cell>
          <cell r="H84" t="str">
            <v xml:space="preserve">            </v>
          </cell>
          <cell r="I84" t="str">
            <v>EO004</v>
          </cell>
          <cell r="J84" t="str">
            <v>En tratamiento</v>
          </cell>
          <cell r="K84">
            <v>44123</v>
          </cell>
        </row>
        <row r="85">
          <cell r="G85">
            <v>28243762</v>
          </cell>
          <cell r="H85" t="str">
            <v xml:space="preserve">            </v>
          </cell>
          <cell r="I85" t="str">
            <v>EO004</v>
          </cell>
          <cell r="J85" t="str">
            <v>En tratamiento</v>
          </cell>
          <cell r="K85">
            <v>44125</v>
          </cell>
        </row>
        <row r="86">
          <cell r="G86">
            <v>28250138</v>
          </cell>
          <cell r="H86" t="str">
            <v xml:space="preserve">            </v>
          </cell>
          <cell r="I86" t="str">
            <v>EO004</v>
          </cell>
          <cell r="J86" t="str">
            <v>En tratamiento</v>
          </cell>
          <cell r="K86">
            <v>44127</v>
          </cell>
        </row>
        <row r="87">
          <cell r="G87">
            <v>28250661</v>
          </cell>
          <cell r="H87" t="str">
            <v xml:space="preserve">            </v>
          </cell>
          <cell r="I87" t="str">
            <v>EO004</v>
          </cell>
          <cell r="J87" t="str">
            <v>En tratamiento</v>
          </cell>
          <cell r="K87">
            <v>44128</v>
          </cell>
        </row>
        <row r="88">
          <cell r="G88">
            <v>28250678</v>
          </cell>
          <cell r="H88" t="str">
            <v xml:space="preserve">            </v>
          </cell>
          <cell r="I88" t="str">
            <v>EO004</v>
          </cell>
          <cell r="J88" t="str">
            <v>En tratamiento</v>
          </cell>
          <cell r="K88">
            <v>44128</v>
          </cell>
        </row>
        <row r="89">
          <cell r="G89">
            <v>28250696</v>
          </cell>
          <cell r="H89" t="str">
            <v xml:space="preserve">            </v>
          </cell>
          <cell r="I89" t="str">
            <v>EO004</v>
          </cell>
          <cell r="J89" t="str">
            <v>En tratamiento</v>
          </cell>
          <cell r="K89">
            <v>44128</v>
          </cell>
        </row>
        <row r="90">
          <cell r="G90">
            <v>28250712</v>
          </cell>
          <cell r="H90" t="str">
            <v xml:space="preserve">            </v>
          </cell>
          <cell r="I90" t="str">
            <v>EO004</v>
          </cell>
          <cell r="J90" t="str">
            <v>En tratamiento</v>
          </cell>
          <cell r="K90">
            <v>44128</v>
          </cell>
        </row>
        <row r="91">
          <cell r="G91">
            <v>28250719</v>
          </cell>
          <cell r="H91" t="str">
            <v xml:space="preserve">            </v>
          </cell>
          <cell r="I91" t="str">
            <v>EO004</v>
          </cell>
          <cell r="J91" t="str">
            <v>En tratamiento</v>
          </cell>
          <cell r="K91">
            <v>44128</v>
          </cell>
        </row>
        <row r="92">
          <cell r="G92">
            <v>28250724</v>
          </cell>
          <cell r="H92" t="str">
            <v xml:space="preserve">            </v>
          </cell>
          <cell r="I92" t="str">
            <v>EO004</v>
          </cell>
          <cell r="J92" t="str">
            <v>En tratamiento</v>
          </cell>
          <cell r="K92">
            <v>44128</v>
          </cell>
        </row>
        <row r="93">
          <cell r="G93">
            <v>28250763</v>
          </cell>
          <cell r="H93" t="str">
            <v xml:space="preserve">            </v>
          </cell>
          <cell r="I93" t="str">
            <v>EO004</v>
          </cell>
          <cell r="J93" t="str">
            <v>En tratamiento</v>
          </cell>
          <cell r="K93">
            <v>44128</v>
          </cell>
        </row>
        <row r="94">
          <cell r="G94">
            <v>28250766</v>
          </cell>
          <cell r="H94" t="str">
            <v xml:space="preserve">            </v>
          </cell>
          <cell r="I94" t="str">
            <v>EO004</v>
          </cell>
          <cell r="J94" t="str">
            <v>En tratamiento</v>
          </cell>
          <cell r="K94">
            <v>44128</v>
          </cell>
        </row>
        <row r="95">
          <cell r="G95">
            <v>28249474</v>
          </cell>
          <cell r="H95" t="str">
            <v xml:space="preserve">            </v>
          </cell>
          <cell r="I95" t="str">
            <v>EO004</v>
          </cell>
          <cell r="J95" t="str">
            <v>En tratamiento</v>
          </cell>
          <cell r="K95">
            <v>44127</v>
          </cell>
        </row>
        <row r="96">
          <cell r="G96">
            <v>28240398</v>
          </cell>
          <cell r="H96" t="str">
            <v xml:space="preserve">            </v>
          </cell>
          <cell r="I96" t="str">
            <v>EO004</v>
          </cell>
          <cell r="J96" t="str">
            <v>En tratamiento</v>
          </cell>
          <cell r="K96">
            <v>44123</v>
          </cell>
        </row>
        <row r="97">
          <cell r="G97">
            <v>28240449</v>
          </cell>
          <cell r="H97" t="str">
            <v xml:space="preserve">            </v>
          </cell>
          <cell r="I97" t="str">
            <v>EO004</v>
          </cell>
          <cell r="J97" t="str">
            <v>En tratamiento</v>
          </cell>
          <cell r="K97">
            <v>44123</v>
          </cell>
        </row>
        <row r="98">
          <cell r="G98">
            <v>28240500</v>
          </cell>
          <cell r="H98" t="str">
            <v xml:space="preserve">            </v>
          </cell>
          <cell r="I98" t="str">
            <v>EO004</v>
          </cell>
          <cell r="J98" t="str">
            <v>En tratamiento</v>
          </cell>
          <cell r="K98">
            <v>44123</v>
          </cell>
        </row>
        <row r="99">
          <cell r="G99">
            <v>28240621</v>
          </cell>
          <cell r="H99" t="str">
            <v xml:space="preserve">            </v>
          </cell>
          <cell r="I99" t="str">
            <v>EO004</v>
          </cell>
          <cell r="J99" t="str">
            <v>En tratamiento</v>
          </cell>
          <cell r="K99">
            <v>44123</v>
          </cell>
        </row>
        <row r="100">
          <cell r="G100">
            <v>28240710</v>
          </cell>
          <cell r="H100" t="str">
            <v xml:space="preserve">            </v>
          </cell>
          <cell r="I100" t="str">
            <v>EO004</v>
          </cell>
          <cell r="J100" t="str">
            <v>En tratamiento</v>
          </cell>
          <cell r="K100">
            <v>44123</v>
          </cell>
        </row>
        <row r="101">
          <cell r="G101">
            <v>28241338</v>
          </cell>
          <cell r="H101" t="str">
            <v xml:space="preserve">            </v>
          </cell>
          <cell r="I101" t="str">
            <v>EO004</v>
          </cell>
          <cell r="J101" t="str">
            <v>En tratamiento</v>
          </cell>
          <cell r="K101">
            <v>44123</v>
          </cell>
        </row>
        <row r="102">
          <cell r="G102">
            <v>28242345</v>
          </cell>
          <cell r="H102" t="str">
            <v xml:space="preserve">            </v>
          </cell>
          <cell r="I102" t="str">
            <v>EO004</v>
          </cell>
          <cell r="J102" t="str">
            <v>En tratamiento</v>
          </cell>
          <cell r="K102">
            <v>44124</v>
          </cell>
        </row>
        <row r="103">
          <cell r="G103">
            <v>28242657</v>
          </cell>
          <cell r="H103" t="str">
            <v xml:space="preserve">            </v>
          </cell>
          <cell r="I103" t="str">
            <v>EO004</v>
          </cell>
          <cell r="J103" t="str">
            <v>En tratamiento</v>
          </cell>
          <cell r="K103">
            <v>44124</v>
          </cell>
        </row>
        <row r="104">
          <cell r="G104">
            <v>28243014</v>
          </cell>
          <cell r="H104" t="str">
            <v xml:space="preserve">            </v>
          </cell>
          <cell r="I104" t="str">
            <v>EO004</v>
          </cell>
          <cell r="J104" t="str">
            <v>En tratamiento</v>
          </cell>
          <cell r="K104">
            <v>44124</v>
          </cell>
        </row>
        <row r="105">
          <cell r="G105">
            <v>28243321</v>
          </cell>
          <cell r="H105" t="str">
            <v xml:space="preserve">            </v>
          </cell>
          <cell r="I105" t="str">
            <v>EO004</v>
          </cell>
          <cell r="J105" t="str">
            <v>En tratamiento</v>
          </cell>
          <cell r="K105">
            <v>44124</v>
          </cell>
        </row>
        <row r="106">
          <cell r="G106">
            <v>28243774</v>
          </cell>
          <cell r="H106" t="str">
            <v xml:space="preserve">            </v>
          </cell>
          <cell r="I106" t="str">
            <v>EO004</v>
          </cell>
          <cell r="J106" t="str">
            <v>En tratamiento</v>
          </cell>
          <cell r="K106">
            <v>44125</v>
          </cell>
        </row>
        <row r="107">
          <cell r="G107">
            <v>28243502</v>
          </cell>
          <cell r="H107" t="str">
            <v xml:space="preserve">            </v>
          </cell>
          <cell r="I107" t="str">
            <v>EO004</v>
          </cell>
          <cell r="J107" t="str">
            <v>En tratamiento</v>
          </cell>
          <cell r="K107">
            <v>44124</v>
          </cell>
        </row>
        <row r="108">
          <cell r="G108">
            <v>28249521</v>
          </cell>
          <cell r="H108" t="str">
            <v xml:space="preserve">            </v>
          </cell>
          <cell r="I108" t="str">
            <v>EO004</v>
          </cell>
          <cell r="J108" t="str">
            <v>En tratamiento</v>
          </cell>
          <cell r="K108">
            <v>44127</v>
          </cell>
        </row>
        <row r="109">
          <cell r="G109">
            <v>25819915</v>
          </cell>
          <cell r="H109" t="str">
            <v xml:space="preserve">            </v>
          </cell>
          <cell r="I109" t="str">
            <v>EO004</v>
          </cell>
          <cell r="J109" t="str">
            <v>En tratamiento</v>
          </cell>
          <cell r="K109">
            <v>43451</v>
          </cell>
        </row>
        <row r="110">
          <cell r="G110">
            <v>25974850</v>
          </cell>
          <cell r="H110" t="str">
            <v xml:space="preserve">            </v>
          </cell>
          <cell r="I110" t="str">
            <v>EO004</v>
          </cell>
          <cell r="J110" t="str">
            <v>En tratamiento</v>
          </cell>
          <cell r="K110">
            <v>43503</v>
          </cell>
        </row>
        <row r="111">
          <cell r="G111">
            <v>23715901</v>
          </cell>
          <cell r="H111" t="str">
            <v xml:space="preserve">            </v>
          </cell>
          <cell r="I111" t="str">
            <v>EO004</v>
          </cell>
          <cell r="J111" t="str">
            <v>En tratamiento</v>
          </cell>
          <cell r="K111">
            <v>42828</v>
          </cell>
        </row>
        <row r="112">
          <cell r="G112">
            <v>23725074</v>
          </cell>
          <cell r="H112" t="str">
            <v xml:space="preserve">            </v>
          </cell>
          <cell r="I112" t="str">
            <v>EO004</v>
          </cell>
          <cell r="J112" t="str">
            <v>En tratamiento</v>
          </cell>
          <cell r="K112">
            <v>42830</v>
          </cell>
        </row>
        <row r="113">
          <cell r="G113">
            <v>26041895</v>
          </cell>
          <cell r="H113" t="str">
            <v xml:space="preserve">            </v>
          </cell>
          <cell r="I113" t="str">
            <v>EO004</v>
          </cell>
          <cell r="J113" t="str">
            <v>En tratamiento</v>
          </cell>
          <cell r="K113">
            <v>43522</v>
          </cell>
        </row>
        <row r="114">
          <cell r="G114">
            <v>26184084</v>
          </cell>
          <cell r="H114" t="str">
            <v xml:space="preserve">            </v>
          </cell>
          <cell r="I114" t="str">
            <v>EO004</v>
          </cell>
          <cell r="J114" t="str">
            <v>En tratamiento</v>
          </cell>
          <cell r="K114">
            <v>43564</v>
          </cell>
        </row>
        <row r="115">
          <cell r="G115">
            <v>26186451</v>
          </cell>
          <cell r="H115" t="str">
            <v xml:space="preserve">            </v>
          </cell>
          <cell r="I115" t="str">
            <v>EO004</v>
          </cell>
          <cell r="J115" t="str">
            <v>En tratamiento</v>
          </cell>
          <cell r="K115">
            <v>43564</v>
          </cell>
        </row>
        <row r="116">
          <cell r="G116">
            <v>23789261</v>
          </cell>
          <cell r="H116" t="str">
            <v xml:space="preserve">            </v>
          </cell>
          <cell r="I116" t="str">
            <v>EO004</v>
          </cell>
          <cell r="J116" t="str">
            <v>En tratamiento</v>
          </cell>
          <cell r="K116">
            <v>42852</v>
          </cell>
        </row>
        <row r="117">
          <cell r="G117">
            <v>26212169</v>
          </cell>
          <cell r="H117" t="str">
            <v xml:space="preserve">            </v>
          </cell>
          <cell r="I117" t="str">
            <v>EO004</v>
          </cell>
          <cell r="J117" t="str">
            <v>En tratamiento</v>
          </cell>
          <cell r="K117">
            <v>43570</v>
          </cell>
        </row>
        <row r="118">
          <cell r="G118">
            <v>23842297</v>
          </cell>
          <cell r="H118" t="str">
            <v xml:space="preserve">            </v>
          </cell>
          <cell r="I118" t="str">
            <v>EO004</v>
          </cell>
          <cell r="J118" t="str">
            <v>En tratamiento</v>
          </cell>
          <cell r="K118">
            <v>42871</v>
          </cell>
        </row>
        <row r="119">
          <cell r="G119">
            <v>26306634</v>
          </cell>
          <cell r="H119" t="str">
            <v xml:space="preserve">            </v>
          </cell>
          <cell r="I119" t="str">
            <v>EO004</v>
          </cell>
          <cell r="J119" t="str">
            <v>En tratamiento</v>
          </cell>
          <cell r="K119">
            <v>43600</v>
          </cell>
        </row>
        <row r="120">
          <cell r="G120">
            <v>26451633</v>
          </cell>
          <cell r="H120" t="str">
            <v xml:space="preserve">            </v>
          </cell>
          <cell r="I120" t="str">
            <v>EO004</v>
          </cell>
          <cell r="J120" t="str">
            <v>En tratamiento</v>
          </cell>
          <cell r="K120">
            <v>43643</v>
          </cell>
        </row>
        <row r="121">
          <cell r="G121">
            <v>25793122</v>
          </cell>
          <cell r="H121" t="str">
            <v xml:space="preserve">            </v>
          </cell>
          <cell r="I121" t="str">
            <v>EO004</v>
          </cell>
          <cell r="J121" t="str">
            <v>En tratamiento</v>
          </cell>
          <cell r="K121">
            <v>43441</v>
          </cell>
        </row>
        <row r="122">
          <cell r="G122">
            <v>25932308</v>
          </cell>
          <cell r="H122" t="str">
            <v xml:space="preserve">            </v>
          </cell>
          <cell r="I122" t="str">
            <v>EO004</v>
          </cell>
          <cell r="J122" t="str">
            <v>En tratamiento</v>
          </cell>
          <cell r="K122">
            <v>43490</v>
          </cell>
        </row>
        <row r="123">
          <cell r="G123">
            <v>23710663</v>
          </cell>
          <cell r="H123" t="str">
            <v xml:space="preserve">            </v>
          </cell>
          <cell r="I123" t="str">
            <v>EO004</v>
          </cell>
          <cell r="J123" t="str">
            <v>En tratamiento</v>
          </cell>
          <cell r="K123">
            <v>42825</v>
          </cell>
        </row>
        <row r="124">
          <cell r="G124">
            <v>26022950</v>
          </cell>
          <cell r="H124" t="str">
            <v xml:space="preserve">            </v>
          </cell>
          <cell r="I124" t="str">
            <v>EO004</v>
          </cell>
          <cell r="J124" t="str">
            <v>En tratamiento</v>
          </cell>
          <cell r="K124">
            <v>43516</v>
          </cell>
        </row>
        <row r="125">
          <cell r="G125">
            <v>26038607</v>
          </cell>
          <cell r="H125" t="str">
            <v xml:space="preserve">            </v>
          </cell>
          <cell r="I125" t="str">
            <v>EO004</v>
          </cell>
          <cell r="J125" t="str">
            <v>En tratamiento</v>
          </cell>
          <cell r="K125">
            <v>43521</v>
          </cell>
        </row>
        <row r="126">
          <cell r="G126">
            <v>26115793</v>
          </cell>
          <cell r="H126" t="str">
            <v xml:space="preserve">            </v>
          </cell>
          <cell r="I126" t="str">
            <v>EO004</v>
          </cell>
          <cell r="J126" t="str">
            <v>En tratamiento</v>
          </cell>
          <cell r="K126">
            <v>43543</v>
          </cell>
        </row>
        <row r="127">
          <cell r="G127">
            <v>26212280</v>
          </cell>
          <cell r="H127" t="str">
            <v xml:space="preserve">            </v>
          </cell>
          <cell r="I127" t="str">
            <v>EO004</v>
          </cell>
          <cell r="J127" t="str">
            <v>En tratamiento</v>
          </cell>
          <cell r="K127">
            <v>43570</v>
          </cell>
        </row>
        <row r="128">
          <cell r="G128">
            <v>26246932</v>
          </cell>
          <cell r="H128" t="str">
            <v xml:space="preserve">            </v>
          </cell>
          <cell r="I128" t="str">
            <v>EO004</v>
          </cell>
          <cell r="J128" t="str">
            <v>En tratamiento</v>
          </cell>
          <cell r="K128">
            <v>43581</v>
          </cell>
        </row>
        <row r="129">
          <cell r="G129">
            <v>26265619</v>
          </cell>
          <cell r="H129" t="str">
            <v xml:space="preserve">            </v>
          </cell>
          <cell r="I129" t="str">
            <v>EO004</v>
          </cell>
          <cell r="J129" t="str">
            <v>En tratamiento</v>
          </cell>
          <cell r="K129">
            <v>43588</v>
          </cell>
        </row>
        <row r="130">
          <cell r="G130">
            <v>26276429</v>
          </cell>
          <cell r="H130" t="str">
            <v xml:space="preserve">            </v>
          </cell>
          <cell r="I130" t="str">
            <v>EO004</v>
          </cell>
          <cell r="J130" t="str">
            <v>En tratamiento</v>
          </cell>
          <cell r="K130">
            <v>43591</v>
          </cell>
        </row>
        <row r="131">
          <cell r="G131">
            <v>26278533</v>
          </cell>
          <cell r="H131" t="str">
            <v xml:space="preserve">            </v>
          </cell>
          <cell r="I131" t="str">
            <v>EO004</v>
          </cell>
          <cell r="J131" t="str">
            <v>En tratamiento</v>
          </cell>
          <cell r="K131">
            <v>43592</v>
          </cell>
        </row>
        <row r="132">
          <cell r="G132">
            <v>23853950</v>
          </cell>
          <cell r="H132" t="str">
            <v xml:space="preserve">            </v>
          </cell>
          <cell r="I132" t="str">
            <v>EO004</v>
          </cell>
          <cell r="J132" t="str">
            <v>En tratamiento</v>
          </cell>
          <cell r="K132">
            <v>42874</v>
          </cell>
        </row>
        <row r="133">
          <cell r="G133">
            <v>25802890</v>
          </cell>
          <cell r="H133" t="str">
            <v xml:space="preserve">            </v>
          </cell>
          <cell r="I133" t="str">
            <v>EO004</v>
          </cell>
          <cell r="J133" t="str">
            <v>En tratamiento</v>
          </cell>
          <cell r="K133">
            <v>43445</v>
          </cell>
        </row>
        <row r="134">
          <cell r="G134">
            <v>25941377</v>
          </cell>
          <cell r="H134" t="str">
            <v xml:space="preserve">            </v>
          </cell>
          <cell r="I134" t="str">
            <v>EO004</v>
          </cell>
          <cell r="J134" t="str">
            <v>En tratamiento</v>
          </cell>
          <cell r="K134">
            <v>43494</v>
          </cell>
        </row>
        <row r="135">
          <cell r="G135">
            <v>23710952</v>
          </cell>
          <cell r="H135" t="str">
            <v xml:space="preserve">            </v>
          </cell>
          <cell r="I135" t="str">
            <v>EO004</v>
          </cell>
          <cell r="J135" t="str">
            <v>En tratamiento</v>
          </cell>
          <cell r="K135">
            <v>42825</v>
          </cell>
        </row>
        <row r="136">
          <cell r="G136">
            <v>26067061</v>
          </cell>
          <cell r="H136" t="str">
            <v xml:space="preserve">            </v>
          </cell>
          <cell r="I136" t="str">
            <v>EO004</v>
          </cell>
          <cell r="J136" t="str">
            <v>En tratamiento</v>
          </cell>
          <cell r="K136">
            <v>43530</v>
          </cell>
        </row>
        <row r="137">
          <cell r="G137">
            <v>26144611</v>
          </cell>
          <cell r="H137" t="str">
            <v xml:space="preserve">            </v>
          </cell>
          <cell r="I137" t="str">
            <v>EO004</v>
          </cell>
          <cell r="J137" t="str">
            <v>En tratamiento</v>
          </cell>
          <cell r="K137">
            <v>43552</v>
          </cell>
        </row>
        <row r="138">
          <cell r="G138">
            <v>26186481</v>
          </cell>
          <cell r="H138" t="str">
            <v xml:space="preserve">            </v>
          </cell>
          <cell r="I138" t="str">
            <v>EO004</v>
          </cell>
          <cell r="J138" t="str">
            <v>En tratamiento</v>
          </cell>
          <cell r="K138">
            <v>43564</v>
          </cell>
        </row>
        <row r="139">
          <cell r="G139">
            <v>26212313</v>
          </cell>
          <cell r="H139" t="str">
            <v xml:space="preserve">            </v>
          </cell>
          <cell r="I139" t="str">
            <v>EO004</v>
          </cell>
          <cell r="J139" t="str">
            <v>En tratamiento</v>
          </cell>
          <cell r="K139">
            <v>43570</v>
          </cell>
        </row>
        <row r="140">
          <cell r="G140">
            <v>26264916</v>
          </cell>
          <cell r="H140" t="str">
            <v xml:space="preserve">            </v>
          </cell>
          <cell r="I140" t="str">
            <v>EO004</v>
          </cell>
          <cell r="J140" t="str">
            <v>En tratamiento</v>
          </cell>
          <cell r="K140">
            <v>43587</v>
          </cell>
        </row>
        <row r="141">
          <cell r="G141">
            <v>26278752</v>
          </cell>
          <cell r="H141" t="str">
            <v xml:space="preserve">            </v>
          </cell>
          <cell r="I141" t="str">
            <v>EO004</v>
          </cell>
          <cell r="J141" t="str">
            <v>En tratamiento</v>
          </cell>
          <cell r="K141">
            <v>43592</v>
          </cell>
        </row>
        <row r="142">
          <cell r="G142">
            <v>23861837</v>
          </cell>
          <cell r="H142" t="str">
            <v xml:space="preserve">            </v>
          </cell>
          <cell r="I142" t="str">
            <v>EO004</v>
          </cell>
          <cell r="J142" t="str">
            <v>En tratamiento</v>
          </cell>
          <cell r="K142">
            <v>42877</v>
          </cell>
        </row>
        <row r="143">
          <cell r="G143">
            <v>28007265</v>
          </cell>
          <cell r="H143" t="str">
            <v xml:space="preserve">            </v>
          </cell>
          <cell r="I143" t="str">
            <v>EO004</v>
          </cell>
          <cell r="J143" t="str">
            <v>En tratamiento</v>
          </cell>
          <cell r="K143">
            <v>44061</v>
          </cell>
        </row>
        <row r="144">
          <cell r="G144">
            <v>28101913</v>
          </cell>
          <cell r="H144" t="str">
            <v xml:space="preserve">            </v>
          </cell>
          <cell r="I144" t="str">
            <v>EO004</v>
          </cell>
          <cell r="J144" t="str">
            <v>En tratamiento</v>
          </cell>
          <cell r="K144">
            <v>44077</v>
          </cell>
        </row>
        <row r="145">
          <cell r="G145">
            <v>26421451</v>
          </cell>
          <cell r="H145" t="str">
            <v xml:space="preserve">            </v>
          </cell>
          <cell r="I145" t="str">
            <v>EO004</v>
          </cell>
          <cell r="J145" t="str">
            <v>En tratamiento</v>
          </cell>
          <cell r="K145">
            <v>43633</v>
          </cell>
        </row>
        <row r="146">
          <cell r="G146">
            <v>24027889</v>
          </cell>
          <cell r="H146" t="str">
            <v xml:space="preserve">            </v>
          </cell>
          <cell r="I146" t="str">
            <v>EO004</v>
          </cell>
          <cell r="J146" t="str">
            <v>En tratamiento</v>
          </cell>
          <cell r="K146">
            <v>42928</v>
          </cell>
        </row>
        <row r="147">
          <cell r="G147">
            <v>24021557</v>
          </cell>
          <cell r="H147" t="str">
            <v xml:space="preserve">            </v>
          </cell>
          <cell r="I147" t="str">
            <v>EO004</v>
          </cell>
          <cell r="J147" t="str">
            <v>En tratamiento</v>
          </cell>
          <cell r="K147">
            <v>42926</v>
          </cell>
        </row>
        <row r="148">
          <cell r="G148">
            <v>26495027</v>
          </cell>
          <cell r="H148" t="str">
            <v xml:space="preserve">            </v>
          </cell>
          <cell r="I148" t="str">
            <v>EO004</v>
          </cell>
          <cell r="J148" t="str">
            <v>En tratamiento</v>
          </cell>
          <cell r="K148">
            <v>43656</v>
          </cell>
        </row>
        <row r="149">
          <cell r="G149">
            <v>24059470</v>
          </cell>
          <cell r="H149" t="str">
            <v xml:space="preserve">            </v>
          </cell>
          <cell r="I149" t="str">
            <v>EO004</v>
          </cell>
          <cell r="J149" t="str">
            <v>En tratamiento</v>
          </cell>
          <cell r="K149">
            <v>42937</v>
          </cell>
        </row>
        <row r="150">
          <cell r="G150">
            <v>26545805</v>
          </cell>
          <cell r="H150" t="str">
            <v xml:space="preserve">            </v>
          </cell>
          <cell r="I150" t="str">
            <v>EO004</v>
          </cell>
          <cell r="J150" t="str">
            <v>En tratamiento</v>
          </cell>
          <cell r="K150">
            <v>43670</v>
          </cell>
        </row>
        <row r="151">
          <cell r="G151">
            <v>24070182</v>
          </cell>
          <cell r="H151" t="str">
            <v xml:space="preserve">            </v>
          </cell>
          <cell r="I151" t="str">
            <v>EO004</v>
          </cell>
          <cell r="J151" t="str">
            <v>En tratamiento</v>
          </cell>
          <cell r="K151">
            <v>42940</v>
          </cell>
        </row>
        <row r="152">
          <cell r="G152">
            <v>24099025</v>
          </cell>
          <cell r="H152" t="str">
            <v xml:space="preserve">            </v>
          </cell>
          <cell r="I152" t="str">
            <v>EO004</v>
          </cell>
          <cell r="J152" t="str">
            <v>En tratamiento</v>
          </cell>
          <cell r="K152">
            <v>42948</v>
          </cell>
        </row>
        <row r="153">
          <cell r="G153">
            <v>26686536</v>
          </cell>
          <cell r="H153" t="str">
            <v xml:space="preserve">            </v>
          </cell>
          <cell r="I153" t="str">
            <v>EO004</v>
          </cell>
          <cell r="J153" t="str">
            <v>En tratamiento</v>
          </cell>
          <cell r="K153">
            <v>43711</v>
          </cell>
        </row>
        <row r="154">
          <cell r="G154">
            <v>26692983</v>
          </cell>
          <cell r="H154" t="str">
            <v xml:space="preserve">            </v>
          </cell>
          <cell r="I154" t="str">
            <v>EO004</v>
          </cell>
          <cell r="J154" t="str">
            <v>En tratamiento</v>
          </cell>
          <cell r="K154">
            <v>43713</v>
          </cell>
        </row>
        <row r="155">
          <cell r="G155">
            <v>27000473</v>
          </cell>
          <cell r="H155" t="str">
            <v xml:space="preserve">            </v>
          </cell>
          <cell r="I155" t="str">
            <v>EO004</v>
          </cell>
          <cell r="J155" t="str">
            <v>En tratamiento</v>
          </cell>
          <cell r="K155">
            <v>43810</v>
          </cell>
        </row>
        <row r="156">
          <cell r="G156">
            <v>27103766</v>
          </cell>
          <cell r="H156" t="str">
            <v xml:space="preserve">            </v>
          </cell>
          <cell r="I156" t="str">
            <v>EO004</v>
          </cell>
          <cell r="J156" t="str">
            <v>En tratamiento</v>
          </cell>
          <cell r="K156">
            <v>43853</v>
          </cell>
        </row>
        <row r="157">
          <cell r="G157">
            <v>27137711</v>
          </cell>
          <cell r="H157" t="str">
            <v xml:space="preserve">            </v>
          </cell>
          <cell r="I157" t="str">
            <v>EO004</v>
          </cell>
          <cell r="J157" t="str">
            <v>En tratamiento</v>
          </cell>
          <cell r="K157">
            <v>43864</v>
          </cell>
        </row>
        <row r="158">
          <cell r="G158">
            <v>27953607</v>
          </cell>
          <cell r="H158" t="str">
            <v xml:space="preserve">            </v>
          </cell>
          <cell r="I158" t="str">
            <v>EO004</v>
          </cell>
          <cell r="J158" t="str">
            <v>En tratamiento</v>
          </cell>
          <cell r="K158">
            <v>44051</v>
          </cell>
        </row>
        <row r="159">
          <cell r="G159">
            <v>26715851</v>
          </cell>
          <cell r="H159" t="str">
            <v xml:space="preserve">            </v>
          </cell>
          <cell r="I159" t="str">
            <v>EO004</v>
          </cell>
          <cell r="J159" t="str">
            <v>En tratamiento</v>
          </cell>
          <cell r="K159">
            <v>43719</v>
          </cell>
        </row>
        <row r="160">
          <cell r="G160">
            <v>26732138</v>
          </cell>
          <cell r="H160" t="str">
            <v xml:space="preserve">            </v>
          </cell>
          <cell r="I160" t="str">
            <v>EO004</v>
          </cell>
          <cell r="J160" t="str">
            <v>En tratamiento</v>
          </cell>
          <cell r="K160">
            <v>43724</v>
          </cell>
        </row>
        <row r="161">
          <cell r="G161">
            <v>25862710</v>
          </cell>
          <cell r="H161" t="str">
            <v xml:space="preserve">            </v>
          </cell>
          <cell r="I161" t="str">
            <v>EO004</v>
          </cell>
          <cell r="J161" t="str">
            <v>En tratamiento</v>
          </cell>
          <cell r="K161">
            <v>43468</v>
          </cell>
        </row>
        <row r="162">
          <cell r="G162">
            <v>23662730</v>
          </cell>
          <cell r="H162" t="str">
            <v xml:space="preserve">            </v>
          </cell>
          <cell r="I162" t="str">
            <v>EO004</v>
          </cell>
          <cell r="J162" t="str">
            <v>En tratamiento</v>
          </cell>
          <cell r="K162">
            <v>42810</v>
          </cell>
        </row>
        <row r="163">
          <cell r="G163">
            <v>25932244</v>
          </cell>
          <cell r="H163" t="str">
            <v xml:space="preserve">            </v>
          </cell>
          <cell r="I163" t="str">
            <v>EO004</v>
          </cell>
          <cell r="J163" t="str">
            <v>En tratamiento</v>
          </cell>
          <cell r="K163">
            <v>43490</v>
          </cell>
        </row>
        <row r="164">
          <cell r="G164">
            <v>25948201</v>
          </cell>
          <cell r="H164" t="str">
            <v xml:space="preserve">            </v>
          </cell>
          <cell r="I164" t="str">
            <v>EO004</v>
          </cell>
          <cell r="J164" t="str">
            <v>En tratamiento</v>
          </cell>
          <cell r="K164">
            <v>43495</v>
          </cell>
        </row>
        <row r="165">
          <cell r="G165">
            <v>25974844</v>
          </cell>
          <cell r="H165" t="str">
            <v xml:space="preserve">            </v>
          </cell>
          <cell r="I165" t="str">
            <v>EO004</v>
          </cell>
          <cell r="J165" t="str">
            <v>En tratamiento</v>
          </cell>
          <cell r="K165">
            <v>43503</v>
          </cell>
        </row>
        <row r="166">
          <cell r="G166">
            <v>23722997</v>
          </cell>
          <cell r="H166" t="str">
            <v xml:space="preserve">            </v>
          </cell>
          <cell r="I166" t="str">
            <v>EO004</v>
          </cell>
          <cell r="J166" t="str">
            <v>En tratamiento</v>
          </cell>
          <cell r="K166">
            <v>42829</v>
          </cell>
        </row>
        <row r="167">
          <cell r="G167">
            <v>26003488</v>
          </cell>
          <cell r="H167" t="str">
            <v xml:space="preserve">            </v>
          </cell>
          <cell r="I167" t="str">
            <v>EO004</v>
          </cell>
          <cell r="J167" t="str">
            <v>En tratamiento</v>
          </cell>
          <cell r="K167">
            <v>43511</v>
          </cell>
        </row>
        <row r="168">
          <cell r="G168">
            <v>23735769</v>
          </cell>
          <cell r="H168" t="str">
            <v xml:space="preserve">            </v>
          </cell>
          <cell r="I168" t="str">
            <v>EO004</v>
          </cell>
          <cell r="J168" t="str">
            <v>En tratamiento</v>
          </cell>
          <cell r="K168">
            <v>42832</v>
          </cell>
        </row>
        <row r="169">
          <cell r="G169">
            <v>27964385</v>
          </cell>
          <cell r="H169" t="str">
            <v xml:space="preserve">            </v>
          </cell>
          <cell r="I169" t="str">
            <v>EO004</v>
          </cell>
          <cell r="J169" t="str">
            <v>En tratamiento</v>
          </cell>
          <cell r="K169">
            <v>44053</v>
          </cell>
        </row>
        <row r="170">
          <cell r="G170">
            <v>28021043</v>
          </cell>
          <cell r="H170" t="str">
            <v xml:space="preserve">            </v>
          </cell>
          <cell r="I170" t="str">
            <v>EO004</v>
          </cell>
          <cell r="J170" t="str">
            <v>En tratamiento</v>
          </cell>
          <cell r="K170">
            <v>44063</v>
          </cell>
        </row>
        <row r="171">
          <cell r="G171">
            <v>28136377</v>
          </cell>
          <cell r="H171" t="str">
            <v xml:space="preserve">            </v>
          </cell>
          <cell r="I171" t="str">
            <v>EO004</v>
          </cell>
          <cell r="J171" t="str">
            <v>En tratamiento</v>
          </cell>
          <cell r="K171">
            <v>44090</v>
          </cell>
        </row>
        <row r="172">
          <cell r="G172">
            <v>26003512</v>
          </cell>
          <cell r="H172" t="str">
            <v xml:space="preserve">            </v>
          </cell>
          <cell r="I172" t="str">
            <v>EO004</v>
          </cell>
          <cell r="J172" t="str">
            <v>En tratamiento</v>
          </cell>
          <cell r="K172">
            <v>43511</v>
          </cell>
        </row>
        <row r="173">
          <cell r="G173">
            <v>26068401</v>
          </cell>
          <cell r="H173" t="str">
            <v xml:space="preserve">            </v>
          </cell>
          <cell r="I173" t="str">
            <v>EO004</v>
          </cell>
          <cell r="J173" t="str">
            <v>En tratamiento</v>
          </cell>
          <cell r="K173">
            <v>43530</v>
          </cell>
        </row>
        <row r="174">
          <cell r="G174">
            <v>28096523</v>
          </cell>
          <cell r="H174" t="str">
            <v xml:space="preserve">            </v>
          </cell>
          <cell r="I174" t="str">
            <v>EO004</v>
          </cell>
          <cell r="J174" t="str">
            <v>En tratamiento</v>
          </cell>
          <cell r="K174">
            <v>44076</v>
          </cell>
        </row>
        <row r="175">
          <cell r="G175">
            <v>25875249</v>
          </cell>
          <cell r="H175" t="str">
            <v xml:space="preserve">            </v>
          </cell>
          <cell r="I175" t="str">
            <v>EO004</v>
          </cell>
          <cell r="J175" t="str">
            <v>En tratamiento</v>
          </cell>
          <cell r="K175">
            <v>43474</v>
          </cell>
        </row>
        <row r="176">
          <cell r="G176">
            <v>25932019</v>
          </cell>
          <cell r="H176" t="str">
            <v xml:space="preserve">            </v>
          </cell>
          <cell r="I176" t="str">
            <v>EO004</v>
          </cell>
          <cell r="J176" t="str">
            <v>En tratamiento</v>
          </cell>
          <cell r="K176">
            <v>43490</v>
          </cell>
        </row>
        <row r="177">
          <cell r="G177">
            <v>23692547</v>
          </cell>
          <cell r="H177" t="str">
            <v xml:space="preserve">            </v>
          </cell>
          <cell r="I177" t="str">
            <v>EO004</v>
          </cell>
          <cell r="J177" t="str">
            <v>En tratamiento</v>
          </cell>
          <cell r="K177">
            <v>42821</v>
          </cell>
        </row>
        <row r="178">
          <cell r="G178">
            <v>23706264</v>
          </cell>
          <cell r="H178" t="str">
            <v xml:space="preserve">            </v>
          </cell>
          <cell r="I178" t="str">
            <v>EO004</v>
          </cell>
          <cell r="J178" t="str">
            <v>En tratamiento</v>
          </cell>
          <cell r="K178">
            <v>42824</v>
          </cell>
        </row>
        <row r="179">
          <cell r="G179">
            <v>23739054</v>
          </cell>
          <cell r="H179" t="str">
            <v xml:space="preserve">            </v>
          </cell>
          <cell r="I179" t="str">
            <v>EO004</v>
          </cell>
          <cell r="J179" t="str">
            <v>En tratamiento</v>
          </cell>
          <cell r="K179">
            <v>42835</v>
          </cell>
        </row>
        <row r="180">
          <cell r="G180">
            <v>26024394</v>
          </cell>
          <cell r="H180" t="str">
            <v xml:space="preserve">            </v>
          </cell>
          <cell r="I180" t="str">
            <v>EO004</v>
          </cell>
          <cell r="J180" t="str">
            <v>En tratamiento</v>
          </cell>
          <cell r="K180">
            <v>43516</v>
          </cell>
        </row>
        <row r="181">
          <cell r="G181">
            <v>26084273</v>
          </cell>
          <cell r="H181" t="str">
            <v xml:space="preserve">            </v>
          </cell>
          <cell r="I181" t="str">
            <v>EO004</v>
          </cell>
          <cell r="J181" t="str">
            <v>En tratamiento</v>
          </cell>
          <cell r="K181">
            <v>43535</v>
          </cell>
        </row>
        <row r="182">
          <cell r="G182">
            <v>26333569</v>
          </cell>
          <cell r="H182" t="str">
            <v xml:space="preserve">            </v>
          </cell>
          <cell r="I182" t="str">
            <v>EO004</v>
          </cell>
          <cell r="J182" t="str">
            <v>En tratamiento</v>
          </cell>
          <cell r="K182">
            <v>43606</v>
          </cell>
        </row>
        <row r="183">
          <cell r="G183">
            <v>26950914</v>
          </cell>
          <cell r="H183" t="str">
            <v xml:space="preserve">            </v>
          </cell>
          <cell r="I183" t="str">
            <v>EO004</v>
          </cell>
          <cell r="J183" t="str">
            <v>En tratamiento</v>
          </cell>
          <cell r="K183">
            <v>43796</v>
          </cell>
        </row>
        <row r="184">
          <cell r="G184">
            <v>27592646</v>
          </cell>
          <cell r="H184" t="str">
            <v xml:space="preserve">            </v>
          </cell>
          <cell r="I184" t="str">
            <v>EO004</v>
          </cell>
          <cell r="J184" t="str">
            <v>En tratamiento</v>
          </cell>
          <cell r="K184">
            <v>43987</v>
          </cell>
        </row>
        <row r="185">
          <cell r="G185">
            <v>26451787</v>
          </cell>
          <cell r="H185" t="str">
            <v xml:space="preserve">            </v>
          </cell>
          <cell r="I185" t="str">
            <v>EO004</v>
          </cell>
          <cell r="J185" t="str">
            <v>En tratamiento</v>
          </cell>
          <cell r="K185">
            <v>43643</v>
          </cell>
        </row>
        <row r="186">
          <cell r="G186">
            <v>24009205</v>
          </cell>
          <cell r="H186" t="str">
            <v xml:space="preserve">            </v>
          </cell>
          <cell r="I186" t="str">
            <v>EO004</v>
          </cell>
          <cell r="J186" t="str">
            <v>En tratamiento</v>
          </cell>
          <cell r="K186">
            <v>42922</v>
          </cell>
        </row>
        <row r="187">
          <cell r="G187">
            <v>24030950</v>
          </cell>
          <cell r="H187" t="str">
            <v xml:space="preserve">            </v>
          </cell>
          <cell r="I187" t="str">
            <v>EO004</v>
          </cell>
          <cell r="J187" t="str">
            <v>En tratamiento</v>
          </cell>
          <cell r="K187">
            <v>42928</v>
          </cell>
        </row>
        <row r="188">
          <cell r="G188">
            <v>26117764</v>
          </cell>
          <cell r="H188" t="str">
            <v xml:space="preserve">            </v>
          </cell>
          <cell r="I188" t="str">
            <v>EO004</v>
          </cell>
          <cell r="J188" t="str">
            <v>En tratamiento</v>
          </cell>
          <cell r="K188">
            <v>43543</v>
          </cell>
        </row>
        <row r="189">
          <cell r="G189">
            <v>26125696</v>
          </cell>
          <cell r="H189" t="str">
            <v xml:space="preserve">            </v>
          </cell>
          <cell r="I189" t="str">
            <v>EO004</v>
          </cell>
          <cell r="J189" t="str">
            <v>En tratamiento</v>
          </cell>
          <cell r="K189">
            <v>43545</v>
          </cell>
        </row>
        <row r="190">
          <cell r="G190">
            <v>26151432</v>
          </cell>
          <cell r="H190" t="str">
            <v xml:space="preserve">            </v>
          </cell>
          <cell r="I190" t="str">
            <v>EO004</v>
          </cell>
          <cell r="J190" t="str">
            <v>En tratamiento</v>
          </cell>
          <cell r="K190">
            <v>43553</v>
          </cell>
        </row>
        <row r="191">
          <cell r="G191">
            <v>23776306</v>
          </cell>
          <cell r="H191" t="str">
            <v xml:space="preserve">            </v>
          </cell>
          <cell r="I191" t="str">
            <v>EO004</v>
          </cell>
          <cell r="J191" t="str">
            <v>En tratamiento</v>
          </cell>
          <cell r="K191">
            <v>42849</v>
          </cell>
        </row>
        <row r="192">
          <cell r="G192">
            <v>26193247</v>
          </cell>
          <cell r="H192" t="str">
            <v xml:space="preserve">            </v>
          </cell>
          <cell r="I192" t="str">
            <v>EO004</v>
          </cell>
          <cell r="J192" t="str">
            <v>En tratamiento</v>
          </cell>
          <cell r="K192">
            <v>43566</v>
          </cell>
        </row>
        <row r="193">
          <cell r="G193">
            <v>23784894</v>
          </cell>
          <cell r="H193" t="str">
            <v xml:space="preserve">            </v>
          </cell>
          <cell r="I193" t="str">
            <v>EO004</v>
          </cell>
          <cell r="J193" t="str">
            <v>En tratamiento</v>
          </cell>
          <cell r="K193">
            <v>42851</v>
          </cell>
        </row>
        <row r="194">
          <cell r="G194">
            <v>26229497</v>
          </cell>
          <cell r="H194" t="str">
            <v xml:space="preserve">            </v>
          </cell>
          <cell r="I194" t="str">
            <v>EO004</v>
          </cell>
          <cell r="J194" t="str">
            <v>En tratamiento</v>
          </cell>
          <cell r="K194">
            <v>43577</v>
          </cell>
        </row>
        <row r="195">
          <cell r="G195">
            <v>26288897</v>
          </cell>
          <cell r="H195" t="str">
            <v xml:space="preserve">            </v>
          </cell>
          <cell r="I195" t="str">
            <v>EO004</v>
          </cell>
          <cell r="J195" t="str">
            <v>En tratamiento</v>
          </cell>
          <cell r="K195">
            <v>43594</v>
          </cell>
        </row>
        <row r="196">
          <cell r="G196">
            <v>26925270</v>
          </cell>
          <cell r="H196" t="str">
            <v xml:space="preserve">            </v>
          </cell>
          <cell r="I196" t="str">
            <v>EO004</v>
          </cell>
          <cell r="J196" t="str">
            <v>En tratamiento</v>
          </cell>
          <cell r="K196">
            <v>43788</v>
          </cell>
        </row>
        <row r="197">
          <cell r="G197">
            <v>26973922</v>
          </cell>
          <cell r="H197" t="str">
            <v xml:space="preserve">            </v>
          </cell>
          <cell r="I197" t="str">
            <v>EO004</v>
          </cell>
          <cell r="J197" t="str">
            <v>En tratamiento</v>
          </cell>
          <cell r="K197">
            <v>43802</v>
          </cell>
        </row>
        <row r="198">
          <cell r="G198">
            <v>27405024</v>
          </cell>
          <cell r="H198" t="str">
            <v xml:space="preserve">            </v>
          </cell>
          <cell r="I198" t="str">
            <v>EO004</v>
          </cell>
          <cell r="J198" t="str">
            <v>En tratamiento</v>
          </cell>
          <cell r="K198">
            <v>43955</v>
          </cell>
        </row>
        <row r="199">
          <cell r="G199">
            <v>28031952</v>
          </cell>
          <cell r="H199" t="str">
            <v xml:space="preserve">            </v>
          </cell>
          <cell r="I199" t="str">
            <v>EO004</v>
          </cell>
          <cell r="J199" t="str">
            <v>En tratamiento</v>
          </cell>
          <cell r="K199">
            <v>44064</v>
          </cell>
        </row>
        <row r="200">
          <cell r="G200">
            <v>26869228</v>
          </cell>
          <cell r="H200" t="str">
            <v xml:space="preserve">            </v>
          </cell>
          <cell r="I200" t="str">
            <v>EO004</v>
          </cell>
          <cell r="J200" t="str">
            <v>En tratamiento</v>
          </cell>
          <cell r="K200">
            <v>43767</v>
          </cell>
        </row>
        <row r="201">
          <cell r="G201">
            <v>28127639</v>
          </cell>
          <cell r="H201" t="str">
            <v xml:space="preserve">            </v>
          </cell>
          <cell r="I201" t="str">
            <v>EO004</v>
          </cell>
          <cell r="J201" t="str">
            <v>En tratamiento</v>
          </cell>
          <cell r="K201">
            <v>44088</v>
          </cell>
        </row>
        <row r="202">
          <cell r="G202">
            <v>27889237</v>
          </cell>
          <cell r="H202" t="str">
            <v xml:space="preserve">            </v>
          </cell>
          <cell r="I202" t="str">
            <v>EO004</v>
          </cell>
          <cell r="J202" t="str">
            <v>En tratamiento</v>
          </cell>
          <cell r="K202">
            <v>44040</v>
          </cell>
        </row>
        <row r="203">
          <cell r="G203">
            <v>28116292</v>
          </cell>
          <cell r="H203" t="str">
            <v xml:space="preserve">            </v>
          </cell>
          <cell r="I203" t="str">
            <v>EO004</v>
          </cell>
          <cell r="J203" t="str">
            <v>En tratamiento</v>
          </cell>
          <cell r="K203">
            <v>44083</v>
          </cell>
        </row>
        <row r="204">
          <cell r="G204">
            <v>27133317</v>
          </cell>
          <cell r="H204" t="str">
            <v xml:space="preserve">            </v>
          </cell>
          <cell r="I204" t="str">
            <v>EO004</v>
          </cell>
          <cell r="J204" t="str">
            <v>En tratamiento</v>
          </cell>
          <cell r="K204">
            <v>43861</v>
          </cell>
        </row>
        <row r="205">
          <cell r="G205">
            <v>23864357</v>
          </cell>
          <cell r="H205" t="str">
            <v xml:space="preserve">            </v>
          </cell>
          <cell r="I205" t="str">
            <v>EO004</v>
          </cell>
          <cell r="J205" t="str">
            <v>En tratamiento</v>
          </cell>
          <cell r="K205">
            <v>42877</v>
          </cell>
        </row>
        <row r="206">
          <cell r="G206">
            <v>23983119</v>
          </cell>
          <cell r="H206" t="str">
            <v xml:space="preserve">            </v>
          </cell>
          <cell r="I206" t="str">
            <v>EO004</v>
          </cell>
          <cell r="J206" t="str">
            <v>En tratamiento</v>
          </cell>
          <cell r="K206">
            <v>42914</v>
          </cell>
        </row>
        <row r="207">
          <cell r="G207">
            <v>26433870</v>
          </cell>
          <cell r="H207" t="str">
            <v xml:space="preserve">            </v>
          </cell>
          <cell r="I207" t="str">
            <v>EO004</v>
          </cell>
          <cell r="J207" t="str">
            <v>En tratamiento</v>
          </cell>
          <cell r="K207">
            <v>43636</v>
          </cell>
        </row>
        <row r="208">
          <cell r="G208">
            <v>26492955</v>
          </cell>
          <cell r="H208" t="str">
            <v xml:space="preserve">            </v>
          </cell>
          <cell r="I208" t="str">
            <v>EO004</v>
          </cell>
          <cell r="J208" t="str">
            <v>En tratamiento</v>
          </cell>
          <cell r="K208">
            <v>43656</v>
          </cell>
        </row>
        <row r="209">
          <cell r="G209">
            <v>26775566</v>
          </cell>
          <cell r="H209" t="str">
            <v xml:space="preserve">            </v>
          </cell>
          <cell r="I209" t="str">
            <v>EO004</v>
          </cell>
          <cell r="J209" t="str">
            <v>En tratamiento</v>
          </cell>
          <cell r="K209">
            <v>43738</v>
          </cell>
        </row>
        <row r="210">
          <cell r="G210">
            <v>26776958</v>
          </cell>
          <cell r="H210" t="str">
            <v xml:space="preserve">            </v>
          </cell>
          <cell r="I210" t="str">
            <v>EO004</v>
          </cell>
          <cell r="J210" t="str">
            <v>En tratamiento</v>
          </cell>
          <cell r="K210">
            <v>43738</v>
          </cell>
        </row>
        <row r="211">
          <cell r="G211">
            <v>26808865</v>
          </cell>
          <cell r="H211" t="str">
            <v xml:space="preserve">            </v>
          </cell>
          <cell r="I211" t="str">
            <v>EO004</v>
          </cell>
          <cell r="J211" t="str">
            <v>En tratamiento</v>
          </cell>
          <cell r="K211">
            <v>43747</v>
          </cell>
        </row>
        <row r="212">
          <cell r="G212">
            <v>24267782</v>
          </cell>
          <cell r="H212" t="str">
            <v xml:space="preserve">            </v>
          </cell>
          <cell r="I212" t="str">
            <v>EO004</v>
          </cell>
          <cell r="J212" t="str">
            <v>En tratamiento</v>
          </cell>
          <cell r="K212">
            <v>42999</v>
          </cell>
        </row>
        <row r="213">
          <cell r="G213">
            <v>24285180</v>
          </cell>
          <cell r="H213" t="str">
            <v xml:space="preserve">            </v>
          </cell>
          <cell r="I213" t="str">
            <v>EO004</v>
          </cell>
          <cell r="J213" t="str">
            <v>En tratamiento</v>
          </cell>
          <cell r="K213">
            <v>43004</v>
          </cell>
        </row>
        <row r="214">
          <cell r="G214">
            <v>26840306</v>
          </cell>
          <cell r="H214" t="str">
            <v xml:space="preserve">            </v>
          </cell>
          <cell r="I214" t="str">
            <v>EO004</v>
          </cell>
          <cell r="J214" t="str">
            <v>En tratamiento</v>
          </cell>
          <cell r="K214">
            <v>43759</v>
          </cell>
        </row>
        <row r="215">
          <cell r="G215">
            <v>24324442</v>
          </cell>
          <cell r="H215" t="str">
            <v xml:space="preserve">            </v>
          </cell>
          <cell r="I215" t="str">
            <v>EO004</v>
          </cell>
          <cell r="J215" t="str">
            <v>En tratamiento</v>
          </cell>
          <cell r="K215">
            <v>43014</v>
          </cell>
        </row>
        <row r="216">
          <cell r="G216">
            <v>27514181</v>
          </cell>
          <cell r="H216" t="str">
            <v xml:space="preserve">            </v>
          </cell>
          <cell r="I216" t="str">
            <v>EO004</v>
          </cell>
          <cell r="J216" t="str">
            <v>En tratamiento</v>
          </cell>
          <cell r="K216">
            <v>43973</v>
          </cell>
        </row>
        <row r="217">
          <cell r="G217">
            <v>26836290</v>
          </cell>
          <cell r="H217" t="str">
            <v xml:space="preserve">            </v>
          </cell>
          <cell r="I217" t="str">
            <v>EO004</v>
          </cell>
          <cell r="J217" t="str">
            <v>En tratamiento</v>
          </cell>
          <cell r="K217">
            <v>43756</v>
          </cell>
        </row>
        <row r="218">
          <cell r="G218">
            <v>24330550</v>
          </cell>
          <cell r="H218" t="str">
            <v xml:space="preserve">            </v>
          </cell>
          <cell r="I218" t="str">
            <v>EO004</v>
          </cell>
          <cell r="J218" t="str">
            <v>En tratamiento</v>
          </cell>
          <cell r="K218">
            <v>43017</v>
          </cell>
        </row>
        <row r="219">
          <cell r="G219">
            <v>26911653</v>
          </cell>
          <cell r="H219" t="str">
            <v xml:space="preserve">            </v>
          </cell>
          <cell r="I219" t="str">
            <v>EO004</v>
          </cell>
          <cell r="J219" t="str">
            <v>En tratamiento</v>
          </cell>
          <cell r="K219">
            <v>43783</v>
          </cell>
        </row>
        <row r="220">
          <cell r="G220">
            <v>24394854</v>
          </cell>
          <cell r="H220" t="str">
            <v xml:space="preserve">            </v>
          </cell>
          <cell r="I220" t="str">
            <v>EO004</v>
          </cell>
          <cell r="J220" t="str">
            <v>En tratamiento</v>
          </cell>
          <cell r="K220">
            <v>43035</v>
          </cell>
        </row>
        <row r="221">
          <cell r="G221">
            <v>24408627</v>
          </cell>
          <cell r="H221" t="str">
            <v xml:space="preserve">            </v>
          </cell>
          <cell r="I221" t="str">
            <v>EO004</v>
          </cell>
          <cell r="J221" t="str">
            <v>En tratamiento</v>
          </cell>
          <cell r="K221">
            <v>43040</v>
          </cell>
        </row>
        <row r="222">
          <cell r="G222">
            <v>26946332</v>
          </cell>
          <cell r="H222" t="str">
            <v xml:space="preserve">            </v>
          </cell>
          <cell r="I222" t="str">
            <v>EO004</v>
          </cell>
          <cell r="J222" t="str">
            <v>En tratamiento</v>
          </cell>
          <cell r="K222">
            <v>43795</v>
          </cell>
        </row>
        <row r="223">
          <cell r="G223">
            <v>23854066</v>
          </cell>
          <cell r="H223" t="str">
            <v xml:space="preserve">            </v>
          </cell>
          <cell r="I223" t="str">
            <v>EO004</v>
          </cell>
          <cell r="J223" t="str">
            <v>En tratamiento</v>
          </cell>
          <cell r="K223">
            <v>42874</v>
          </cell>
        </row>
        <row r="224">
          <cell r="G224">
            <v>26357993</v>
          </cell>
          <cell r="H224" t="str">
            <v xml:space="preserve">            </v>
          </cell>
          <cell r="I224" t="str">
            <v>EO004</v>
          </cell>
          <cell r="J224" t="str">
            <v>En tratamiento</v>
          </cell>
          <cell r="K224">
            <v>43613</v>
          </cell>
        </row>
        <row r="225">
          <cell r="G225">
            <v>26417759</v>
          </cell>
          <cell r="H225" t="str">
            <v xml:space="preserve">            </v>
          </cell>
          <cell r="I225" t="str">
            <v>EO004</v>
          </cell>
          <cell r="J225" t="str">
            <v>En tratamiento</v>
          </cell>
          <cell r="K225">
            <v>43633</v>
          </cell>
        </row>
        <row r="226">
          <cell r="G226">
            <v>26434040</v>
          </cell>
          <cell r="H226" t="str">
            <v xml:space="preserve">            </v>
          </cell>
          <cell r="I226" t="str">
            <v>EO004</v>
          </cell>
          <cell r="J226" t="str">
            <v>En tratamiento</v>
          </cell>
          <cell r="K226">
            <v>43636</v>
          </cell>
        </row>
        <row r="227">
          <cell r="G227">
            <v>26551658</v>
          </cell>
          <cell r="H227" t="str">
            <v xml:space="preserve">            </v>
          </cell>
          <cell r="I227" t="str">
            <v>EO004</v>
          </cell>
          <cell r="J227" t="str">
            <v>En tratamiento</v>
          </cell>
          <cell r="K227">
            <v>43672</v>
          </cell>
        </row>
        <row r="228">
          <cell r="G228">
            <v>26572968</v>
          </cell>
          <cell r="H228" t="str">
            <v xml:space="preserve">            </v>
          </cell>
          <cell r="I228" t="str">
            <v>EO004</v>
          </cell>
          <cell r="J228" t="str">
            <v>En tratamiento</v>
          </cell>
          <cell r="K228">
            <v>43678</v>
          </cell>
        </row>
        <row r="229">
          <cell r="G229">
            <v>26693039</v>
          </cell>
          <cell r="H229" t="str">
            <v xml:space="preserve">            </v>
          </cell>
          <cell r="I229" t="str">
            <v>EO004</v>
          </cell>
          <cell r="J229" t="str">
            <v>En tratamiento</v>
          </cell>
          <cell r="K229">
            <v>43713</v>
          </cell>
        </row>
        <row r="230">
          <cell r="G230">
            <v>28043065</v>
          </cell>
          <cell r="H230" t="str">
            <v xml:space="preserve">            </v>
          </cell>
          <cell r="I230" t="str">
            <v>EO004</v>
          </cell>
          <cell r="J230" t="str">
            <v>En tratamiento</v>
          </cell>
          <cell r="K230">
            <v>44067</v>
          </cell>
        </row>
        <row r="231">
          <cell r="G231">
            <v>28128415</v>
          </cell>
          <cell r="H231" t="str">
            <v xml:space="preserve">            </v>
          </cell>
          <cell r="I231" t="str">
            <v>EO004</v>
          </cell>
          <cell r="J231" t="str">
            <v>En tratamiento</v>
          </cell>
          <cell r="K231">
            <v>44088</v>
          </cell>
        </row>
        <row r="232">
          <cell r="G232">
            <v>27991814</v>
          </cell>
          <cell r="H232" t="str">
            <v xml:space="preserve">            </v>
          </cell>
          <cell r="I232" t="str">
            <v>EO004</v>
          </cell>
          <cell r="J232" t="str">
            <v>En tratamiento</v>
          </cell>
          <cell r="K232">
            <v>44057</v>
          </cell>
        </row>
        <row r="233">
          <cell r="G233">
            <v>26695993</v>
          </cell>
          <cell r="H233" t="str">
            <v xml:space="preserve">            </v>
          </cell>
          <cell r="I233" t="str">
            <v>EO004</v>
          </cell>
          <cell r="J233" t="str">
            <v>En tratamiento</v>
          </cell>
          <cell r="K233">
            <v>43713</v>
          </cell>
        </row>
        <row r="234">
          <cell r="G234">
            <v>24272305</v>
          </cell>
          <cell r="H234" t="str">
            <v xml:space="preserve">            </v>
          </cell>
          <cell r="I234" t="str">
            <v>EO004</v>
          </cell>
          <cell r="J234" t="str">
            <v>En tratamiento</v>
          </cell>
          <cell r="K234">
            <v>43000</v>
          </cell>
        </row>
        <row r="235">
          <cell r="G235">
            <v>26828665</v>
          </cell>
          <cell r="H235" t="str">
            <v xml:space="preserve">            </v>
          </cell>
          <cell r="I235" t="str">
            <v>EO004</v>
          </cell>
          <cell r="J235" t="str">
            <v>En tratamiento</v>
          </cell>
          <cell r="K235">
            <v>43754</v>
          </cell>
        </row>
        <row r="236">
          <cell r="G236">
            <v>26828770</v>
          </cell>
          <cell r="H236" t="str">
            <v xml:space="preserve">            </v>
          </cell>
          <cell r="I236" t="str">
            <v>EO004</v>
          </cell>
          <cell r="J236" t="str">
            <v>En tratamiento</v>
          </cell>
          <cell r="K236">
            <v>43754</v>
          </cell>
        </row>
        <row r="237">
          <cell r="G237">
            <v>26857079</v>
          </cell>
          <cell r="H237" t="str">
            <v xml:space="preserve">            </v>
          </cell>
          <cell r="I237" t="str">
            <v>EO004</v>
          </cell>
          <cell r="J237" t="str">
            <v>En tratamiento</v>
          </cell>
          <cell r="K237">
            <v>43763</v>
          </cell>
        </row>
        <row r="238">
          <cell r="G238">
            <v>24486809</v>
          </cell>
          <cell r="H238" t="str">
            <v xml:space="preserve">            </v>
          </cell>
          <cell r="I238" t="str">
            <v>EO004</v>
          </cell>
          <cell r="J238" t="str">
            <v>En tratamiento</v>
          </cell>
          <cell r="K238">
            <v>43064</v>
          </cell>
        </row>
        <row r="239">
          <cell r="G239">
            <v>26994764</v>
          </cell>
          <cell r="H239" t="str">
            <v xml:space="preserve">            </v>
          </cell>
          <cell r="I239" t="str">
            <v>EO004</v>
          </cell>
          <cell r="J239" t="str">
            <v>En tratamiento</v>
          </cell>
          <cell r="K239">
            <v>43809</v>
          </cell>
        </row>
        <row r="240">
          <cell r="G240">
            <v>27006679</v>
          </cell>
          <cell r="H240" t="str">
            <v xml:space="preserve">            </v>
          </cell>
          <cell r="I240" t="str">
            <v>EO004</v>
          </cell>
          <cell r="J240" t="str">
            <v>En tratamiento</v>
          </cell>
          <cell r="K240">
            <v>43812</v>
          </cell>
        </row>
        <row r="241">
          <cell r="G241">
            <v>27040725</v>
          </cell>
          <cell r="H241" t="str">
            <v xml:space="preserve">            </v>
          </cell>
          <cell r="I241" t="str">
            <v>EO004</v>
          </cell>
          <cell r="J241" t="str">
            <v>En tratamiento</v>
          </cell>
          <cell r="K241">
            <v>43825</v>
          </cell>
        </row>
        <row r="242">
          <cell r="G242">
            <v>27067796</v>
          </cell>
          <cell r="H242" t="str">
            <v xml:space="preserve">            </v>
          </cell>
          <cell r="I242" t="str">
            <v>EO004</v>
          </cell>
          <cell r="J242" t="str">
            <v>En tratamiento</v>
          </cell>
          <cell r="K242">
            <v>43839</v>
          </cell>
        </row>
        <row r="243">
          <cell r="G243">
            <v>24616358</v>
          </cell>
          <cell r="H243" t="str">
            <v xml:space="preserve">            </v>
          </cell>
          <cell r="I243" t="str">
            <v>EO004</v>
          </cell>
          <cell r="J243" t="str">
            <v>En tratamiento</v>
          </cell>
          <cell r="K243">
            <v>43105</v>
          </cell>
        </row>
        <row r="244">
          <cell r="G244">
            <v>28146074</v>
          </cell>
          <cell r="H244" t="str">
            <v xml:space="preserve">            </v>
          </cell>
          <cell r="I244" t="str">
            <v>EO004</v>
          </cell>
          <cell r="J244" t="str">
            <v>En tratamiento</v>
          </cell>
          <cell r="K244">
            <v>44092</v>
          </cell>
        </row>
        <row r="245">
          <cell r="G245">
            <v>28032258</v>
          </cell>
          <cell r="H245" t="str">
            <v xml:space="preserve">            </v>
          </cell>
          <cell r="I245" t="str">
            <v>EO004</v>
          </cell>
          <cell r="J245" t="str">
            <v>En tratamiento</v>
          </cell>
          <cell r="K245">
            <v>44064</v>
          </cell>
        </row>
        <row r="246">
          <cell r="G246">
            <v>24630183</v>
          </cell>
          <cell r="H246" t="str">
            <v xml:space="preserve">            </v>
          </cell>
          <cell r="I246" t="str">
            <v>EO004</v>
          </cell>
          <cell r="J246" t="str">
            <v>En tratamiento</v>
          </cell>
          <cell r="K246">
            <v>43111</v>
          </cell>
        </row>
        <row r="247">
          <cell r="G247">
            <v>24683434</v>
          </cell>
          <cell r="H247" t="str">
            <v xml:space="preserve">            </v>
          </cell>
          <cell r="I247" t="str">
            <v>EO004</v>
          </cell>
          <cell r="J247" t="str">
            <v>En tratamiento</v>
          </cell>
          <cell r="K247">
            <v>43124</v>
          </cell>
        </row>
        <row r="248">
          <cell r="G248">
            <v>27073664</v>
          </cell>
          <cell r="H248" t="str">
            <v xml:space="preserve">            </v>
          </cell>
          <cell r="I248" t="str">
            <v>EO004</v>
          </cell>
          <cell r="J248" t="str">
            <v>En tratamiento</v>
          </cell>
          <cell r="K248">
            <v>43840</v>
          </cell>
        </row>
        <row r="249">
          <cell r="G249">
            <v>27096416</v>
          </cell>
          <cell r="H249" t="str">
            <v xml:space="preserve">            </v>
          </cell>
          <cell r="I249" t="str">
            <v>EO004</v>
          </cell>
          <cell r="J249" t="str">
            <v>En tratamiento</v>
          </cell>
          <cell r="K249">
            <v>43851</v>
          </cell>
        </row>
        <row r="250">
          <cell r="G250">
            <v>27106558</v>
          </cell>
          <cell r="H250" t="str">
            <v xml:space="preserve">            </v>
          </cell>
          <cell r="I250" t="str">
            <v>EO004</v>
          </cell>
          <cell r="J250" t="str">
            <v>En tratamiento</v>
          </cell>
          <cell r="K250">
            <v>43853</v>
          </cell>
        </row>
        <row r="251">
          <cell r="G251">
            <v>27106774</v>
          </cell>
          <cell r="H251" t="str">
            <v xml:space="preserve">            </v>
          </cell>
          <cell r="I251" t="str">
            <v>EO004</v>
          </cell>
          <cell r="J251" t="str">
            <v>En tratamiento</v>
          </cell>
          <cell r="K251">
            <v>43853</v>
          </cell>
        </row>
        <row r="252">
          <cell r="G252">
            <v>26931482</v>
          </cell>
          <cell r="H252" t="str">
            <v xml:space="preserve">            </v>
          </cell>
          <cell r="I252" t="str">
            <v>EO004</v>
          </cell>
          <cell r="J252" t="str">
            <v>En tratamiento</v>
          </cell>
          <cell r="K252">
            <v>43789</v>
          </cell>
        </row>
        <row r="253">
          <cell r="G253">
            <v>26545342</v>
          </cell>
          <cell r="H253" t="str">
            <v xml:space="preserve">            </v>
          </cell>
          <cell r="I253" t="str">
            <v>EO004</v>
          </cell>
          <cell r="J253" t="str">
            <v>En tratamiento</v>
          </cell>
          <cell r="K253">
            <v>43670</v>
          </cell>
        </row>
        <row r="254">
          <cell r="G254">
            <v>26545754</v>
          </cell>
          <cell r="H254" t="str">
            <v xml:space="preserve">            </v>
          </cell>
          <cell r="I254" t="str">
            <v>EO004</v>
          </cell>
          <cell r="J254" t="str">
            <v>En tratamiento</v>
          </cell>
          <cell r="K254">
            <v>43670</v>
          </cell>
        </row>
        <row r="255">
          <cell r="G255">
            <v>26598437</v>
          </cell>
          <cell r="H255" t="str">
            <v xml:space="preserve">            </v>
          </cell>
          <cell r="I255" t="str">
            <v>EO004</v>
          </cell>
          <cell r="J255" t="str">
            <v>En tratamiento</v>
          </cell>
          <cell r="K255">
            <v>43686</v>
          </cell>
        </row>
        <row r="256">
          <cell r="G256">
            <v>26777103</v>
          </cell>
          <cell r="H256" t="str">
            <v xml:space="preserve">            </v>
          </cell>
          <cell r="I256" t="str">
            <v>EO004</v>
          </cell>
          <cell r="J256" t="str">
            <v>En tratamiento</v>
          </cell>
          <cell r="K256">
            <v>43738</v>
          </cell>
        </row>
        <row r="257">
          <cell r="G257">
            <v>28167292</v>
          </cell>
          <cell r="H257" t="str">
            <v xml:space="preserve">            </v>
          </cell>
          <cell r="I257" t="str">
            <v>EO004</v>
          </cell>
          <cell r="J257" t="str">
            <v>En tratamiento</v>
          </cell>
          <cell r="K257">
            <v>44099</v>
          </cell>
        </row>
        <row r="258">
          <cell r="G258">
            <v>26795535</v>
          </cell>
          <cell r="H258" t="str">
            <v xml:space="preserve">            </v>
          </cell>
          <cell r="I258" t="str">
            <v>EO004</v>
          </cell>
          <cell r="J258" t="str">
            <v>En tratamiento</v>
          </cell>
          <cell r="K258">
            <v>43743</v>
          </cell>
        </row>
        <row r="259">
          <cell r="G259">
            <v>24247969</v>
          </cell>
          <cell r="H259" t="str">
            <v xml:space="preserve">            </v>
          </cell>
          <cell r="I259" t="str">
            <v>EO004</v>
          </cell>
          <cell r="J259" t="str">
            <v>En tratamiento</v>
          </cell>
          <cell r="K259">
            <v>42993</v>
          </cell>
        </row>
        <row r="260">
          <cell r="G260">
            <v>24295655</v>
          </cell>
          <cell r="H260" t="str">
            <v xml:space="preserve">            </v>
          </cell>
          <cell r="I260" t="str">
            <v>EO004</v>
          </cell>
          <cell r="J260" t="str">
            <v>En tratamiento</v>
          </cell>
          <cell r="K260">
            <v>43006</v>
          </cell>
        </row>
        <row r="261">
          <cell r="G261">
            <v>26826117</v>
          </cell>
          <cell r="H261" t="str">
            <v xml:space="preserve">            </v>
          </cell>
          <cell r="I261" t="str">
            <v>EO004</v>
          </cell>
          <cell r="J261" t="str">
            <v>En tratamiento</v>
          </cell>
          <cell r="K261">
            <v>43754</v>
          </cell>
        </row>
        <row r="262">
          <cell r="G262">
            <v>26864046</v>
          </cell>
          <cell r="H262" t="str">
            <v xml:space="preserve">            </v>
          </cell>
          <cell r="I262" t="str">
            <v>EO004</v>
          </cell>
          <cell r="J262" t="str">
            <v>En tratamiento</v>
          </cell>
          <cell r="K262">
            <v>43766</v>
          </cell>
        </row>
        <row r="263">
          <cell r="G263">
            <v>26906821</v>
          </cell>
          <cell r="H263" t="str">
            <v xml:space="preserve">            </v>
          </cell>
          <cell r="I263" t="str">
            <v>EO004</v>
          </cell>
          <cell r="J263" t="str">
            <v>En tratamiento</v>
          </cell>
          <cell r="K263">
            <v>43782</v>
          </cell>
        </row>
        <row r="264">
          <cell r="G264">
            <v>24401732</v>
          </cell>
          <cell r="H264" t="str">
            <v xml:space="preserve">            </v>
          </cell>
          <cell r="I264" t="str">
            <v>EO004</v>
          </cell>
          <cell r="J264" t="str">
            <v>En tratamiento</v>
          </cell>
          <cell r="K264">
            <v>43038</v>
          </cell>
        </row>
        <row r="265">
          <cell r="G265">
            <v>24058140</v>
          </cell>
          <cell r="H265" t="str">
            <v xml:space="preserve">            </v>
          </cell>
          <cell r="I265" t="str">
            <v>EO004</v>
          </cell>
          <cell r="J265" t="str">
            <v>En tratamiento</v>
          </cell>
          <cell r="K265">
            <v>42935</v>
          </cell>
        </row>
        <row r="266">
          <cell r="G266">
            <v>26554243</v>
          </cell>
          <cell r="H266" t="str">
            <v xml:space="preserve">            </v>
          </cell>
          <cell r="I266" t="str">
            <v>EO004</v>
          </cell>
          <cell r="J266" t="str">
            <v>En tratamiento</v>
          </cell>
          <cell r="K266">
            <v>43672</v>
          </cell>
        </row>
        <row r="267">
          <cell r="G267">
            <v>24178464</v>
          </cell>
          <cell r="H267" t="str">
            <v xml:space="preserve">            </v>
          </cell>
          <cell r="I267" t="str">
            <v>EO004</v>
          </cell>
          <cell r="J267" t="str">
            <v>En tratamiento</v>
          </cell>
          <cell r="K267">
            <v>42972</v>
          </cell>
        </row>
        <row r="268">
          <cell r="G268">
            <v>26751633</v>
          </cell>
          <cell r="H268" t="str">
            <v xml:space="preserve">            </v>
          </cell>
          <cell r="I268" t="str">
            <v>EO004</v>
          </cell>
          <cell r="J268" t="str">
            <v>En tratamiento</v>
          </cell>
          <cell r="K268">
            <v>43731</v>
          </cell>
        </row>
        <row r="269">
          <cell r="G269">
            <v>26775615</v>
          </cell>
          <cell r="H269" t="str">
            <v xml:space="preserve">            </v>
          </cell>
          <cell r="I269" t="str">
            <v>EO004</v>
          </cell>
          <cell r="J269" t="str">
            <v>En tratamiento</v>
          </cell>
          <cell r="K269">
            <v>43738</v>
          </cell>
        </row>
        <row r="270">
          <cell r="G270">
            <v>26826229</v>
          </cell>
          <cell r="H270" t="str">
            <v xml:space="preserve">            </v>
          </cell>
          <cell r="I270" t="str">
            <v>EO004</v>
          </cell>
          <cell r="J270" t="str">
            <v>En tratamiento</v>
          </cell>
          <cell r="K270">
            <v>43754</v>
          </cell>
        </row>
        <row r="271">
          <cell r="G271">
            <v>26868521</v>
          </cell>
          <cell r="H271" t="str">
            <v xml:space="preserve">            </v>
          </cell>
          <cell r="I271" t="str">
            <v>EO004</v>
          </cell>
          <cell r="J271" t="str">
            <v>En tratamiento</v>
          </cell>
          <cell r="K271">
            <v>43767</v>
          </cell>
        </row>
        <row r="272">
          <cell r="G272">
            <v>26887652</v>
          </cell>
          <cell r="H272" t="str">
            <v xml:space="preserve">            </v>
          </cell>
          <cell r="I272" t="str">
            <v>EO004</v>
          </cell>
          <cell r="J272" t="str">
            <v>En tratamiento</v>
          </cell>
          <cell r="K272">
            <v>43775</v>
          </cell>
        </row>
        <row r="273">
          <cell r="G273">
            <v>26906536</v>
          </cell>
          <cell r="H273" t="str">
            <v xml:space="preserve">            </v>
          </cell>
          <cell r="I273" t="str">
            <v>EO004</v>
          </cell>
          <cell r="J273" t="str">
            <v>En tratamiento</v>
          </cell>
          <cell r="K273">
            <v>43782</v>
          </cell>
        </row>
        <row r="274">
          <cell r="G274">
            <v>26929690</v>
          </cell>
          <cell r="H274" t="str">
            <v xml:space="preserve">            </v>
          </cell>
          <cell r="I274" t="str">
            <v>EO004</v>
          </cell>
          <cell r="J274" t="str">
            <v>En tratamiento</v>
          </cell>
          <cell r="K274">
            <v>43789</v>
          </cell>
        </row>
        <row r="275">
          <cell r="G275">
            <v>27131074</v>
          </cell>
          <cell r="H275" t="str">
            <v xml:space="preserve">            </v>
          </cell>
          <cell r="I275" t="str">
            <v>EO004</v>
          </cell>
          <cell r="J275" t="str">
            <v>En tratamiento</v>
          </cell>
          <cell r="K275">
            <v>43861</v>
          </cell>
        </row>
        <row r="276">
          <cell r="G276">
            <v>27213327</v>
          </cell>
          <cell r="H276" t="str">
            <v xml:space="preserve">            </v>
          </cell>
          <cell r="I276" t="str">
            <v>EO004</v>
          </cell>
          <cell r="J276" t="str">
            <v>En tratamiento</v>
          </cell>
          <cell r="K276">
            <v>43888</v>
          </cell>
        </row>
        <row r="277">
          <cell r="G277">
            <v>27212185</v>
          </cell>
          <cell r="H277" t="str">
            <v xml:space="preserve">            </v>
          </cell>
          <cell r="I277" t="str">
            <v>EO004</v>
          </cell>
          <cell r="J277" t="str">
            <v>En tratamiento</v>
          </cell>
          <cell r="K277">
            <v>43888</v>
          </cell>
        </row>
        <row r="278">
          <cell r="G278">
            <v>27229980</v>
          </cell>
          <cell r="H278" t="str">
            <v xml:space="preserve">            </v>
          </cell>
          <cell r="I278" t="str">
            <v>EO004</v>
          </cell>
          <cell r="J278" t="str">
            <v>En tratamiento</v>
          </cell>
          <cell r="K278">
            <v>43894</v>
          </cell>
        </row>
        <row r="279">
          <cell r="G279">
            <v>27230082</v>
          </cell>
          <cell r="H279" t="str">
            <v xml:space="preserve">            </v>
          </cell>
          <cell r="I279" t="str">
            <v>EO004</v>
          </cell>
          <cell r="J279" t="str">
            <v>En tratamiento</v>
          </cell>
          <cell r="K279">
            <v>43894</v>
          </cell>
        </row>
        <row r="280">
          <cell r="G280">
            <v>27230443</v>
          </cell>
          <cell r="H280" t="str">
            <v xml:space="preserve">            </v>
          </cell>
          <cell r="I280" t="str">
            <v>EO004</v>
          </cell>
          <cell r="J280" t="str">
            <v>En tratamiento</v>
          </cell>
          <cell r="K280">
            <v>43894</v>
          </cell>
        </row>
        <row r="281">
          <cell r="G281">
            <v>27237809</v>
          </cell>
          <cell r="H281" t="str">
            <v xml:space="preserve">            </v>
          </cell>
          <cell r="I281" t="str">
            <v>EO004</v>
          </cell>
          <cell r="J281" t="str">
            <v>En tratamiento</v>
          </cell>
          <cell r="K281">
            <v>43896</v>
          </cell>
        </row>
        <row r="282">
          <cell r="G282">
            <v>27238312</v>
          </cell>
          <cell r="H282" t="str">
            <v xml:space="preserve">            </v>
          </cell>
          <cell r="I282" t="str">
            <v>EO004</v>
          </cell>
          <cell r="J282" t="str">
            <v>En tratamiento</v>
          </cell>
          <cell r="K282">
            <v>43896</v>
          </cell>
        </row>
        <row r="283">
          <cell r="G283">
            <v>27253301</v>
          </cell>
          <cell r="H283" t="str">
            <v xml:space="preserve">            </v>
          </cell>
          <cell r="I283" t="str">
            <v>EO004</v>
          </cell>
          <cell r="J283" t="str">
            <v>En tratamiento</v>
          </cell>
          <cell r="K283">
            <v>43901</v>
          </cell>
        </row>
        <row r="284">
          <cell r="G284">
            <v>27259341</v>
          </cell>
          <cell r="H284" t="str">
            <v xml:space="preserve">            </v>
          </cell>
          <cell r="I284" t="str">
            <v>EO004</v>
          </cell>
          <cell r="J284" t="str">
            <v>En tratamiento</v>
          </cell>
          <cell r="K284">
            <v>43902</v>
          </cell>
        </row>
        <row r="285">
          <cell r="G285">
            <v>27260692</v>
          </cell>
          <cell r="H285" t="str">
            <v xml:space="preserve">            </v>
          </cell>
          <cell r="I285" t="str">
            <v>EO004</v>
          </cell>
          <cell r="J285" t="str">
            <v>En tratamiento</v>
          </cell>
          <cell r="K285">
            <v>43903</v>
          </cell>
        </row>
        <row r="286">
          <cell r="G286">
            <v>26872423</v>
          </cell>
          <cell r="H286" t="str">
            <v xml:space="preserve">            </v>
          </cell>
          <cell r="I286" t="str">
            <v>EO004</v>
          </cell>
          <cell r="J286" t="str">
            <v>En tratamiento</v>
          </cell>
          <cell r="K286">
            <v>43768</v>
          </cell>
        </row>
        <row r="287">
          <cell r="G287">
            <v>24421896</v>
          </cell>
          <cell r="H287" t="str">
            <v xml:space="preserve">            </v>
          </cell>
          <cell r="I287" t="str">
            <v>EO004</v>
          </cell>
          <cell r="J287" t="str">
            <v>En tratamiento</v>
          </cell>
          <cell r="K287">
            <v>43046</v>
          </cell>
        </row>
        <row r="288">
          <cell r="G288">
            <v>24464775</v>
          </cell>
          <cell r="H288" t="str">
            <v xml:space="preserve">            </v>
          </cell>
          <cell r="I288" t="str">
            <v>EO004</v>
          </cell>
          <cell r="J288" t="str">
            <v>En tratamiento</v>
          </cell>
          <cell r="K288">
            <v>43059</v>
          </cell>
        </row>
        <row r="289">
          <cell r="G289">
            <v>26987658</v>
          </cell>
          <cell r="H289" t="str">
            <v xml:space="preserve">            </v>
          </cell>
          <cell r="I289" t="str">
            <v>EO004</v>
          </cell>
          <cell r="J289" t="str">
            <v>En tratamiento</v>
          </cell>
          <cell r="K289">
            <v>43806</v>
          </cell>
        </row>
        <row r="290">
          <cell r="G290">
            <v>27121731</v>
          </cell>
          <cell r="H290" t="str">
            <v xml:space="preserve">            </v>
          </cell>
          <cell r="I290" t="str">
            <v>EO004</v>
          </cell>
          <cell r="J290" t="str">
            <v>En tratamiento</v>
          </cell>
          <cell r="K290">
            <v>43858</v>
          </cell>
        </row>
        <row r="291">
          <cell r="G291">
            <v>24489102</v>
          </cell>
          <cell r="H291" t="str">
            <v xml:space="preserve">            </v>
          </cell>
          <cell r="I291" t="str">
            <v>EO004</v>
          </cell>
          <cell r="J291" t="str">
            <v>En tratamiento</v>
          </cell>
          <cell r="K291">
            <v>43066</v>
          </cell>
        </row>
        <row r="292">
          <cell r="G292">
            <v>24503868</v>
          </cell>
          <cell r="H292" t="str">
            <v xml:space="preserve">            </v>
          </cell>
          <cell r="I292" t="str">
            <v>EO004</v>
          </cell>
          <cell r="J292" t="str">
            <v>En tratamiento</v>
          </cell>
          <cell r="K292">
            <v>43069</v>
          </cell>
        </row>
        <row r="293">
          <cell r="G293">
            <v>27006734</v>
          </cell>
          <cell r="H293" t="str">
            <v xml:space="preserve">            </v>
          </cell>
          <cell r="I293" t="str">
            <v>EO004</v>
          </cell>
          <cell r="J293" t="str">
            <v>En tratamiento</v>
          </cell>
          <cell r="K293">
            <v>43812</v>
          </cell>
        </row>
        <row r="294">
          <cell r="G294">
            <v>24519695</v>
          </cell>
          <cell r="H294" t="str">
            <v xml:space="preserve">            </v>
          </cell>
          <cell r="I294" t="str">
            <v>EO004</v>
          </cell>
          <cell r="J294" t="str">
            <v>En tratamiento</v>
          </cell>
          <cell r="K294">
            <v>43074</v>
          </cell>
        </row>
        <row r="295">
          <cell r="G295">
            <v>27032912</v>
          </cell>
          <cell r="H295" t="str">
            <v xml:space="preserve">            </v>
          </cell>
          <cell r="I295" t="str">
            <v>EO004</v>
          </cell>
          <cell r="J295" t="str">
            <v>En tratamiento</v>
          </cell>
          <cell r="K295">
            <v>43822</v>
          </cell>
        </row>
        <row r="296">
          <cell r="G296">
            <v>27040745</v>
          </cell>
          <cell r="H296" t="str">
            <v xml:space="preserve">            </v>
          </cell>
          <cell r="I296" t="str">
            <v>EO004</v>
          </cell>
          <cell r="J296" t="str">
            <v>En tratamiento</v>
          </cell>
          <cell r="K296">
            <v>43825</v>
          </cell>
        </row>
        <row r="297">
          <cell r="G297">
            <v>27051616</v>
          </cell>
          <cell r="H297" t="str">
            <v xml:space="preserve">            </v>
          </cell>
          <cell r="I297" t="str">
            <v>EO004</v>
          </cell>
          <cell r="J297" t="str">
            <v>En tratamiento</v>
          </cell>
          <cell r="K297">
            <v>43829</v>
          </cell>
        </row>
        <row r="298">
          <cell r="G298">
            <v>26931363</v>
          </cell>
          <cell r="H298" t="str">
            <v xml:space="preserve">            </v>
          </cell>
          <cell r="I298" t="str">
            <v>EO004</v>
          </cell>
          <cell r="J298" t="str">
            <v>En tratamiento</v>
          </cell>
          <cell r="K298">
            <v>43789</v>
          </cell>
        </row>
        <row r="299">
          <cell r="G299">
            <v>24430584</v>
          </cell>
          <cell r="H299" t="str">
            <v xml:space="preserve">            </v>
          </cell>
          <cell r="I299" t="str">
            <v>EO004</v>
          </cell>
          <cell r="J299" t="str">
            <v>En tratamiento</v>
          </cell>
          <cell r="K299">
            <v>43047</v>
          </cell>
        </row>
        <row r="300">
          <cell r="G300">
            <v>26962049</v>
          </cell>
          <cell r="H300" t="str">
            <v xml:space="preserve">            </v>
          </cell>
          <cell r="I300" t="str">
            <v>EO004</v>
          </cell>
          <cell r="J300" t="str">
            <v>En tratamiento</v>
          </cell>
          <cell r="K300">
            <v>43798</v>
          </cell>
        </row>
        <row r="301">
          <cell r="G301">
            <v>24444435</v>
          </cell>
          <cell r="H301" t="str">
            <v xml:space="preserve">            </v>
          </cell>
          <cell r="I301" t="str">
            <v>EO004</v>
          </cell>
          <cell r="J301" t="str">
            <v>En tratamiento</v>
          </cell>
          <cell r="K301">
            <v>43053</v>
          </cell>
        </row>
        <row r="302">
          <cell r="G302">
            <v>27968305</v>
          </cell>
          <cell r="H302" t="str">
            <v xml:space="preserve">            </v>
          </cell>
          <cell r="I302" t="str">
            <v>EO004</v>
          </cell>
          <cell r="J302" t="str">
            <v>En tratamiento</v>
          </cell>
          <cell r="K302">
            <v>44054</v>
          </cell>
        </row>
        <row r="303">
          <cell r="G303">
            <v>26965813</v>
          </cell>
          <cell r="H303" t="str">
            <v xml:space="preserve">            </v>
          </cell>
          <cell r="I303" t="str">
            <v>EO004</v>
          </cell>
          <cell r="J303" t="str">
            <v>En tratamiento</v>
          </cell>
          <cell r="K303">
            <v>43801</v>
          </cell>
        </row>
        <row r="304">
          <cell r="G304">
            <v>24456404</v>
          </cell>
          <cell r="H304" t="str">
            <v xml:space="preserve">            </v>
          </cell>
          <cell r="I304" t="str">
            <v>EO004</v>
          </cell>
          <cell r="J304" t="str">
            <v>En tratamiento</v>
          </cell>
          <cell r="K304">
            <v>43056</v>
          </cell>
        </row>
        <row r="305">
          <cell r="G305">
            <v>24480205</v>
          </cell>
          <cell r="H305" t="str">
            <v xml:space="preserve">            </v>
          </cell>
          <cell r="I305" t="str">
            <v>EO004</v>
          </cell>
          <cell r="J305" t="str">
            <v>En tratamiento</v>
          </cell>
          <cell r="K305">
            <v>43062</v>
          </cell>
        </row>
        <row r="306">
          <cell r="G306">
            <v>26995491</v>
          </cell>
          <cell r="H306" t="str">
            <v xml:space="preserve">            </v>
          </cell>
          <cell r="I306" t="str">
            <v>EO004</v>
          </cell>
          <cell r="J306" t="str">
            <v>En tratamiento</v>
          </cell>
          <cell r="K306">
            <v>43809</v>
          </cell>
        </row>
        <row r="307">
          <cell r="G307">
            <v>24489507</v>
          </cell>
          <cell r="H307" t="str">
            <v xml:space="preserve">            </v>
          </cell>
          <cell r="I307" t="str">
            <v>EO004</v>
          </cell>
          <cell r="J307" t="str">
            <v>En tratamiento</v>
          </cell>
          <cell r="K307">
            <v>43066</v>
          </cell>
        </row>
        <row r="308">
          <cell r="G308">
            <v>27003281</v>
          </cell>
          <cell r="H308" t="str">
            <v xml:space="preserve">            </v>
          </cell>
          <cell r="I308" t="str">
            <v>EO004</v>
          </cell>
          <cell r="J308" t="str">
            <v>En tratamiento</v>
          </cell>
          <cell r="K308">
            <v>43811</v>
          </cell>
        </row>
        <row r="309">
          <cell r="G309">
            <v>27006589</v>
          </cell>
          <cell r="H309" t="str">
            <v xml:space="preserve">            </v>
          </cell>
          <cell r="I309" t="str">
            <v>EO004</v>
          </cell>
          <cell r="J309" t="str">
            <v>En tratamiento</v>
          </cell>
          <cell r="K309">
            <v>43812</v>
          </cell>
        </row>
        <row r="310">
          <cell r="G310">
            <v>27006774</v>
          </cell>
          <cell r="H310" t="str">
            <v xml:space="preserve">            </v>
          </cell>
          <cell r="I310" t="str">
            <v>EO004</v>
          </cell>
          <cell r="J310" t="str">
            <v>En tratamiento</v>
          </cell>
          <cell r="K310">
            <v>43812</v>
          </cell>
        </row>
        <row r="311">
          <cell r="G311">
            <v>24104671</v>
          </cell>
          <cell r="H311" t="str">
            <v xml:space="preserve">            </v>
          </cell>
          <cell r="I311" t="str">
            <v>EO004</v>
          </cell>
          <cell r="J311" t="str">
            <v>En tratamiento</v>
          </cell>
          <cell r="K311">
            <v>42949</v>
          </cell>
        </row>
        <row r="312">
          <cell r="G312">
            <v>24108102</v>
          </cell>
          <cell r="H312" t="str">
            <v xml:space="preserve">            </v>
          </cell>
          <cell r="I312" t="str">
            <v>EO004</v>
          </cell>
          <cell r="J312" t="str">
            <v>En tratamiento</v>
          </cell>
          <cell r="K312">
            <v>42950</v>
          </cell>
        </row>
        <row r="313">
          <cell r="G313">
            <v>27143861</v>
          </cell>
          <cell r="H313" t="str">
            <v xml:space="preserve">            </v>
          </cell>
          <cell r="I313" t="str">
            <v>EO004</v>
          </cell>
          <cell r="J313" t="str">
            <v>En tratamiento</v>
          </cell>
          <cell r="K313">
            <v>43866</v>
          </cell>
        </row>
        <row r="314">
          <cell r="G314">
            <v>27991752</v>
          </cell>
          <cell r="H314" t="str">
            <v xml:space="preserve">            </v>
          </cell>
          <cell r="I314" t="str">
            <v>EO004</v>
          </cell>
          <cell r="J314" t="str">
            <v>En tratamiento</v>
          </cell>
          <cell r="K314">
            <v>44057</v>
          </cell>
        </row>
        <row r="315">
          <cell r="G315">
            <v>27116453</v>
          </cell>
          <cell r="H315" t="str">
            <v xml:space="preserve">            </v>
          </cell>
          <cell r="I315" t="str">
            <v>EO004</v>
          </cell>
          <cell r="J315" t="str">
            <v>En tratamiento</v>
          </cell>
          <cell r="K315">
            <v>43857</v>
          </cell>
        </row>
        <row r="316">
          <cell r="G316">
            <v>24152422</v>
          </cell>
          <cell r="H316" t="str">
            <v xml:space="preserve">            </v>
          </cell>
          <cell r="I316" t="str">
            <v>EO004</v>
          </cell>
          <cell r="J316" t="str">
            <v>En tratamiento</v>
          </cell>
          <cell r="K316">
            <v>42964</v>
          </cell>
        </row>
        <row r="317">
          <cell r="G317">
            <v>26693028</v>
          </cell>
          <cell r="H317" t="str">
            <v xml:space="preserve">            </v>
          </cell>
          <cell r="I317" t="str">
            <v>EO004</v>
          </cell>
          <cell r="J317" t="str">
            <v>En tratamiento</v>
          </cell>
          <cell r="K317">
            <v>43713</v>
          </cell>
        </row>
        <row r="318">
          <cell r="G318">
            <v>26784405</v>
          </cell>
          <cell r="H318" t="str">
            <v xml:space="preserve">            </v>
          </cell>
          <cell r="I318" t="str">
            <v>EO004</v>
          </cell>
          <cell r="J318" t="str">
            <v>En tratamiento</v>
          </cell>
          <cell r="K318">
            <v>43740</v>
          </cell>
        </row>
        <row r="319">
          <cell r="G319">
            <v>26809038</v>
          </cell>
          <cell r="H319" t="str">
            <v xml:space="preserve">            </v>
          </cell>
          <cell r="I319" t="str">
            <v>EO004</v>
          </cell>
          <cell r="J319" t="str">
            <v>En tratamiento</v>
          </cell>
          <cell r="K319">
            <v>43747</v>
          </cell>
        </row>
        <row r="320">
          <cell r="G320">
            <v>26837154</v>
          </cell>
          <cell r="H320" t="str">
            <v xml:space="preserve">            </v>
          </cell>
          <cell r="I320" t="str">
            <v>EO004</v>
          </cell>
          <cell r="J320" t="str">
            <v>En tratamiento</v>
          </cell>
          <cell r="K320">
            <v>43756</v>
          </cell>
        </row>
        <row r="321">
          <cell r="G321">
            <v>24486818</v>
          </cell>
          <cell r="H321" t="str">
            <v xml:space="preserve">            </v>
          </cell>
          <cell r="I321" t="str">
            <v>EO004</v>
          </cell>
          <cell r="J321" t="str">
            <v>En tratamiento</v>
          </cell>
          <cell r="K321">
            <v>43064</v>
          </cell>
        </row>
        <row r="322">
          <cell r="G322">
            <v>27033510</v>
          </cell>
          <cell r="H322" t="str">
            <v xml:space="preserve">            </v>
          </cell>
          <cell r="I322" t="str">
            <v>EO004</v>
          </cell>
          <cell r="J322" t="str">
            <v>En tratamiento</v>
          </cell>
          <cell r="K322">
            <v>43822</v>
          </cell>
        </row>
        <row r="323">
          <cell r="G323">
            <v>24560971</v>
          </cell>
          <cell r="H323" t="str">
            <v xml:space="preserve">            </v>
          </cell>
          <cell r="I323" t="str">
            <v>EO004</v>
          </cell>
          <cell r="J323" t="str">
            <v>En tratamiento</v>
          </cell>
          <cell r="K323">
            <v>43087</v>
          </cell>
        </row>
        <row r="324">
          <cell r="G324">
            <v>27061149</v>
          </cell>
          <cell r="H324" t="str">
            <v xml:space="preserve">            </v>
          </cell>
          <cell r="I324" t="str">
            <v>EO004</v>
          </cell>
          <cell r="J324" t="str">
            <v>En tratamiento</v>
          </cell>
          <cell r="K324">
            <v>43837</v>
          </cell>
        </row>
        <row r="325">
          <cell r="G325">
            <v>26917245</v>
          </cell>
          <cell r="H325" t="str">
            <v xml:space="preserve">            </v>
          </cell>
          <cell r="I325" t="str">
            <v>EO004</v>
          </cell>
          <cell r="J325" t="str">
            <v>En tratamiento</v>
          </cell>
          <cell r="K325">
            <v>43784</v>
          </cell>
        </row>
        <row r="326">
          <cell r="G326">
            <v>24418369</v>
          </cell>
          <cell r="H326" t="str">
            <v xml:space="preserve">            </v>
          </cell>
          <cell r="I326" t="str">
            <v>EO004</v>
          </cell>
          <cell r="J326" t="str">
            <v>En tratamiento</v>
          </cell>
          <cell r="K326">
            <v>43042</v>
          </cell>
        </row>
        <row r="327">
          <cell r="G327">
            <v>28128430</v>
          </cell>
          <cell r="H327" t="str">
            <v xml:space="preserve">            </v>
          </cell>
          <cell r="I327" t="str">
            <v>EO004</v>
          </cell>
          <cell r="J327" t="str">
            <v>En tratamiento</v>
          </cell>
          <cell r="K327">
            <v>44088</v>
          </cell>
        </row>
        <row r="328">
          <cell r="G328">
            <v>27851792</v>
          </cell>
          <cell r="H328" t="str">
            <v xml:space="preserve">            </v>
          </cell>
          <cell r="I328" t="str">
            <v>EO004</v>
          </cell>
          <cell r="J328" t="str">
            <v>En tratamiento</v>
          </cell>
          <cell r="K328">
            <v>44034</v>
          </cell>
        </row>
        <row r="329">
          <cell r="G329">
            <v>28008153</v>
          </cell>
          <cell r="H329" t="str">
            <v xml:space="preserve">            </v>
          </cell>
          <cell r="I329" t="str">
            <v>EO004</v>
          </cell>
          <cell r="J329" t="str">
            <v>En tratamiento</v>
          </cell>
          <cell r="K329">
            <v>44061</v>
          </cell>
        </row>
        <row r="330">
          <cell r="G330">
            <v>26972556</v>
          </cell>
          <cell r="H330" t="str">
            <v xml:space="preserve">            </v>
          </cell>
          <cell r="I330" t="str">
            <v>EO004</v>
          </cell>
          <cell r="J330" t="str">
            <v>En tratamiento</v>
          </cell>
          <cell r="K330">
            <v>43802</v>
          </cell>
        </row>
        <row r="331">
          <cell r="G331">
            <v>24491499</v>
          </cell>
          <cell r="H331" t="str">
            <v xml:space="preserve">            </v>
          </cell>
          <cell r="I331" t="str">
            <v>EO004</v>
          </cell>
          <cell r="J331" t="str">
            <v>En tratamiento</v>
          </cell>
          <cell r="K331">
            <v>43066</v>
          </cell>
        </row>
        <row r="332">
          <cell r="G332">
            <v>27000468</v>
          </cell>
          <cell r="H332" t="str">
            <v xml:space="preserve">            </v>
          </cell>
          <cell r="I332" t="str">
            <v>EO004</v>
          </cell>
          <cell r="J332" t="str">
            <v>En tratamiento</v>
          </cell>
          <cell r="K332">
            <v>43810</v>
          </cell>
        </row>
        <row r="333">
          <cell r="G333">
            <v>27011002</v>
          </cell>
          <cell r="H333" t="str">
            <v xml:space="preserve">            </v>
          </cell>
          <cell r="I333" t="str">
            <v>EO004</v>
          </cell>
          <cell r="J333" t="str">
            <v>En tratamiento</v>
          </cell>
          <cell r="K333">
            <v>43815</v>
          </cell>
        </row>
        <row r="334">
          <cell r="G334">
            <v>27030563</v>
          </cell>
          <cell r="H334" t="str">
            <v xml:space="preserve">            </v>
          </cell>
          <cell r="I334" t="str">
            <v>EO004</v>
          </cell>
          <cell r="J334" t="str">
            <v>En tratamiento</v>
          </cell>
          <cell r="K334">
            <v>43822</v>
          </cell>
        </row>
        <row r="335">
          <cell r="G335">
            <v>27032756</v>
          </cell>
          <cell r="H335" t="str">
            <v xml:space="preserve">            </v>
          </cell>
          <cell r="I335" t="str">
            <v>EO004</v>
          </cell>
          <cell r="J335" t="str">
            <v>En tratamiento</v>
          </cell>
          <cell r="K335">
            <v>43822</v>
          </cell>
        </row>
        <row r="336">
          <cell r="G336">
            <v>27047700</v>
          </cell>
          <cell r="H336" t="str">
            <v xml:space="preserve">            </v>
          </cell>
          <cell r="I336" t="str">
            <v>EO004</v>
          </cell>
          <cell r="J336" t="str">
            <v>En tratamiento</v>
          </cell>
          <cell r="K336">
            <v>43829</v>
          </cell>
        </row>
        <row r="337">
          <cell r="G337">
            <v>27058806</v>
          </cell>
          <cell r="H337" t="str">
            <v xml:space="preserve">            </v>
          </cell>
          <cell r="I337" t="str">
            <v>EO004</v>
          </cell>
          <cell r="J337" t="str">
            <v>En tratamiento</v>
          </cell>
          <cell r="K337">
            <v>43833</v>
          </cell>
        </row>
        <row r="338">
          <cell r="G338">
            <v>24594073</v>
          </cell>
          <cell r="H338" t="str">
            <v xml:space="preserve">            </v>
          </cell>
          <cell r="I338" t="str">
            <v>EO004</v>
          </cell>
          <cell r="J338" t="str">
            <v>En tratamiento</v>
          </cell>
          <cell r="K338">
            <v>43097</v>
          </cell>
        </row>
        <row r="339">
          <cell r="G339">
            <v>24608041</v>
          </cell>
          <cell r="H339" t="str">
            <v xml:space="preserve">            </v>
          </cell>
          <cell r="I339" t="str">
            <v>EO004</v>
          </cell>
          <cell r="J339" t="str">
            <v>En tratamiento</v>
          </cell>
          <cell r="K339">
            <v>43103</v>
          </cell>
        </row>
        <row r="340">
          <cell r="G340">
            <v>24519888</v>
          </cell>
          <cell r="H340" t="str">
            <v xml:space="preserve">            </v>
          </cell>
          <cell r="I340" t="str">
            <v>EO004</v>
          </cell>
          <cell r="J340" t="str">
            <v>En tratamiento</v>
          </cell>
          <cell r="K340">
            <v>43074</v>
          </cell>
        </row>
        <row r="341">
          <cell r="G341">
            <v>28224845</v>
          </cell>
          <cell r="H341" t="str">
            <v xml:space="preserve">            </v>
          </cell>
          <cell r="I341" t="str">
            <v>EO004</v>
          </cell>
          <cell r="J341" t="str">
            <v>En tratamiento</v>
          </cell>
          <cell r="K341">
            <v>44113</v>
          </cell>
        </row>
        <row r="342">
          <cell r="G342">
            <v>27851349</v>
          </cell>
          <cell r="H342" t="str">
            <v xml:space="preserve">            </v>
          </cell>
          <cell r="I342" t="str">
            <v>EO004</v>
          </cell>
          <cell r="J342" t="str">
            <v>En tratamiento</v>
          </cell>
          <cell r="K342">
            <v>44034</v>
          </cell>
        </row>
        <row r="343">
          <cell r="G343">
            <v>27027845</v>
          </cell>
          <cell r="H343" t="str">
            <v xml:space="preserve">            </v>
          </cell>
          <cell r="I343" t="str">
            <v>EO004</v>
          </cell>
          <cell r="J343" t="str">
            <v>En tratamiento</v>
          </cell>
          <cell r="K343">
            <v>43819</v>
          </cell>
        </row>
        <row r="344">
          <cell r="G344">
            <v>27033125</v>
          </cell>
          <cell r="H344" t="str">
            <v xml:space="preserve">            </v>
          </cell>
          <cell r="I344" t="str">
            <v>EO004</v>
          </cell>
          <cell r="J344" t="str">
            <v>En tratamiento</v>
          </cell>
          <cell r="K344">
            <v>43822</v>
          </cell>
        </row>
        <row r="345">
          <cell r="G345">
            <v>27033271</v>
          </cell>
          <cell r="H345" t="str">
            <v xml:space="preserve">            </v>
          </cell>
          <cell r="I345" t="str">
            <v>EO004</v>
          </cell>
          <cell r="J345" t="str">
            <v>En tratamiento</v>
          </cell>
          <cell r="K345">
            <v>43822</v>
          </cell>
        </row>
        <row r="346">
          <cell r="G346">
            <v>24566866</v>
          </cell>
          <cell r="H346" t="str">
            <v xml:space="preserve">            </v>
          </cell>
          <cell r="I346" t="str">
            <v>EO004</v>
          </cell>
          <cell r="J346" t="str">
            <v>En tratamiento</v>
          </cell>
          <cell r="K346">
            <v>43088</v>
          </cell>
        </row>
        <row r="347">
          <cell r="G347">
            <v>27042543</v>
          </cell>
          <cell r="H347" t="str">
            <v xml:space="preserve">            </v>
          </cell>
          <cell r="I347" t="str">
            <v>EO004</v>
          </cell>
          <cell r="J347" t="str">
            <v>En tratamiento</v>
          </cell>
          <cell r="K347">
            <v>43826</v>
          </cell>
        </row>
        <row r="348">
          <cell r="G348">
            <v>27065918</v>
          </cell>
          <cell r="H348" t="str">
            <v xml:space="preserve">            </v>
          </cell>
          <cell r="I348" t="str">
            <v>EO004</v>
          </cell>
          <cell r="J348" t="str">
            <v>En tratamiento</v>
          </cell>
          <cell r="K348">
            <v>43838</v>
          </cell>
        </row>
        <row r="349">
          <cell r="G349">
            <v>24643714</v>
          </cell>
          <cell r="H349" t="str">
            <v xml:space="preserve">            </v>
          </cell>
          <cell r="I349" t="str">
            <v>EO004</v>
          </cell>
          <cell r="J349" t="str">
            <v>En tratamiento</v>
          </cell>
          <cell r="K349">
            <v>43115</v>
          </cell>
        </row>
        <row r="350">
          <cell r="G350">
            <v>24705714</v>
          </cell>
          <cell r="H350" t="str">
            <v xml:space="preserve">            </v>
          </cell>
          <cell r="I350" t="str">
            <v>EO004</v>
          </cell>
          <cell r="J350" t="str">
            <v>En tratamiento</v>
          </cell>
          <cell r="K350">
            <v>43130</v>
          </cell>
        </row>
        <row r="351">
          <cell r="G351">
            <v>27103890</v>
          </cell>
          <cell r="H351" t="str">
            <v xml:space="preserve">            </v>
          </cell>
          <cell r="I351" t="str">
            <v>EO004</v>
          </cell>
          <cell r="J351" t="str">
            <v>En tratamiento</v>
          </cell>
          <cell r="K351">
            <v>43853</v>
          </cell>
        </row>
        <row r="352">
          <cell r="G352">
            <v>27109054</v>
          </cell>
          <cell r="H352" t="str">
            <v xml:space="preserve">            </v>
          </cell>
          <cell r="I352" t="str">
            <v>EO004</v>
          </cell>
          <cell r="J352" t="str">
            <v>En tratamiento</v>
          </cell>
          <cell r="K352">
            <v>43854</v>
          </cell>
        </row>
        <row r="353">
          <cell r="G353">
            <v>24943538</v>
          </cell>
          <cell r="H353" t="str">
            <v xml:space="preserve">            </v>
          </cell>
          <cell r="I353" t="str">
            <v>EO004</v>
          </cell>
          <cell r="J353" t="str">
            <v>En tratamiento</v>
          </cell>
          <cell r="K353">
            <v>43195</v>
          </cell>
        </row>
        <row r="354">
          <cell r="G354">
            <v>25010847</v>
          </cell>
          <cell r="H354" t="str">
            <v xml:space="preserve">            </v>
          </cell>
          <cell r="I354" t="str">
            <v>EO004</v>
          </cell>
          <cell r="J354" t="str">
            <v>En tratamiento</v>
          </cell>
          <cell r="K354">
            <v>43213</v>
          </cell>
        </row>
        <row r="355">
          <cell r="G355">
            <v>27491577</v>
          </cell>
          <cell r="H355" t="str">
            <v xml:space="preserve">            </v>
          </cell>
          <cell r="I355" t="str">
            <v>EO004</v>
          </cell>
          <cell r="J355" t="str">
            <v>En tratamiento</v>
          </cell>
          <cell r="K355">
            <v>43971</v>
          </cell>
        </row>
        <row r="356">
          <cell r="G356">
            <v>27501769</v>
          </cell>
          <cell r="H356" t="str">
            <v xml:space="preserve">            </v>
          </cell>
          <cell r="I356" t="str">
            <v>EO004</v>
          </cell>
          <cell r="J356" t="str">
            <v>En tratamiento</v>
          </cell>
          <cell r="K356">
            <v>43972</v>
          </cell>
        </row>
        <row r="357">
          <cell r="G357">
            <v>27512326</v>
          </cell>
          <cell r="H357" t="str">
            <v xml:space="preserve">            </v>
          </cell>
          <cell r="I357" t="str">
            <v>EO004</v>
          </cell>
          <cell r="J357" t="str">
            <v>En tratamiento</v>
          </cell>
          <cell r="K357">
            <v>43973</v>
          </cell>
        </row>
        <row r="358">
          <cell r="G358">
            <v>27611759</v>
          </cell>
          <cell r="H358" t="str">
            <v xml:space="preserve">            </v>
          </cell>
          <cell r="I358" t="str">
            <v>EO004</v>
          </cell>
          <cell r="J358" t="str">
            <v>En tratamiento</v>
          </cell>
          <cell r="K358">
            <v>43991</v>
          </cell>
        </row>
        <row r="359">
          <cell r="G359">
            <v>25056914</v>
          </cell>
          <cell r="H359" t="str">
            <v xml:space="preserve">            </v>
          </cell>
          <cell r="I359" t="str">
            <v>EO004</v>
          </cell>
          <cell r="J359" t="str">
            <v>En tratamiento</v>
          </cell>
          <cell r="K359">
            <v>43227</v>
          </cell>
        </row>
        <row r="360">
          <cell r="G360">
            <v>25064812</v>
          </cell>
          <cell r="H360" t="str">
            <v xml:space="preserve">            </v>
          </cell>
          <cell r="I360" t="str">
            <v>EO004</v>
          </cell>
          <cell r="J360" t="str">
            <v>En tratamiento</v>
          </cell>
          <cell r="K360">
            <v>43228</v>
          </cell>
        </row>
        <row r="361">
          <cell r="G361">
            <v>25093155</v>
          </cell>
          <cell r="H361" t="str">
            <v xml:space="preserve">            </v>
          </cell>
          <cell r="I361" t="str">
            <v>EO004</v>
          </cell>
          <cell r="J361" t="str">
            <v>En tratamiento</v>
          </cell>
          <cell r="K361">
            <v>43237</v>
          </cell>
        </row>
        <row r="362">
          <cell r="G362">
            <v>25111431</v>
          </cell>
          <cell r="H362" t="str">
            <v xml:space="preserve">            </v>
          </cell>
          <cell r="I362" t="str">
            <v>EO004</v>
          </cell>
          <cell r="J362" t="str">
            <v>En tratamiento</v>
          </cell>
          <cell r="K362">
            <v>43242</v>
          </cell>
        </row>
        <row r="363">
          <cell r="G363">
            <v>27723988</v>
          </cell>
          <cell r="H363" t="str">
            <v xml:space="preserve">            </v>
          </cell>
          <cell r="I363" t="str">
            <v>EO004</v>
          </cell>
          <cell r="J363" t="str">
            <v>En tratamiento</v>
          </cell>
          <cell r="K363">
            <v>44012</v>
          </cell>
        </row>
        <row r="364">
          <cell r="G364">
            <v>28087434</v>
          </cell>
          <cell r="H364" t="str">
            <v xml:space="preserve">            </v>
          </cell>
          <cell r="I364" t="str">
            <v>EO004</v>
          </cell>
          <cell r="J364" t="str">
            <v>En tratamiento</v>
          </cell>
          <cell r="K364">
            <v>44074</v>
          </cell>
        </row>
        <row r="365">
          <cell r="G365">
            <v>27051955</v>
          </cell>
          <cell r="H365" t="str">
            <v xml:space="preserve">            </v>
          </cell>
          <cell r="I365" t="str">
            <v>EO004</v>
          </cell>
          <cell r="J365" t="str">
            <v>En tratamiento</v>
          </cell>
          <cell r="K365">
            <v>43830</v>
          </cell>
        </row>
        <row r="366">
          <cell r="G366">
            <v>27052020</v>
          </cell>
          <cell r="H366" t="str">
            <v xml:space="preserve">            </v>
          </cell>
          <cell r="I366" t="str">
            <v>EO004</v>
          </cell>
          <cell r="J366" t="str">
            <v>En tratamiento</v>
          </cell>
          <cell r="K366">
            <v>43830</v>
          </cell>
        </row>
        <row r="367">
          <cell r="G367">
            <v>27057524</v>
          </cell>
          <cell r="H367" t="str">
            <v xml:space="preserve">            </v>
          </cell>
          <cell r="I367" t="str">
            <v>EO004</v>
          </cell>
          <cell r="J367" t="str">
            <v>En tratamiento</v>
          </cell>
          <cell r="K367">
            <v>43833</v>
          </cell>
        </row>
        <row r="368">
          <cell r="G368">
            <v>27092143</v>
          </cell>
          <cell r="H368" t="str">
            <v xml:space="preserve">            </v>
          </cell>
          <cell r="I368" t="str">
            <v>EO004</v>
          </cell>
          <cell r="J368" t="str">
            <v>En tratamiento</v>
          </cell>
          <cell r="K368">
            <v>43850</v>
          </cell>
        </row>
        <row r="369">
          <cell r="G369">
            <v>27092212</v>
          </cell>
          <cell r="H369" t="str">
            <v xml:space="preserve">            </v>
          </cell>
          <cell r="I369" t="str">
            <v>EO004</v>
          </cell>
          <cell r="J369" t="str">
            <v>En tratamiento</v>
          </cell>
          <cell r="K369">
            <v>43850</v>
          </cell>
        </row>
        <row r="370">
          <cell r="G370">
            <v>24705340</v>
          </cell>
          <cell r="H370" t="str">
            <v xml:space="preserve">            </v>
          </cell>
          <cell r="I370" t="str">
            <v>EO004</v>
          </cell>
          <cell r="J370" t="str">
            <v>En tratamiento</v>
          </cell>
          <cell r="K370">
            <v>43130</v>
          </cell>
        </row>
        <row r="371">
          <cell r="G371">
            <v>27224172</v>
          </cell>
          <cell r="H371" t="str">
            <v xml:space="preserve">            </v>
          </cell>
          <cell r="I371" t="str">
            <v>EO004</v>
          </cell>
          <cell r="J371" t="str">
            <v>En tratamiento</v>
          </cell>
          <cell r="K371">
            <v>43892</v>
          </cell>
        </row>
        <row r="372">
          <cell r="G372">
            <v>27247923</v>
          </cell>
          <cell r="H372" t="str">
            <v xml:space="preserve">            </v>
          </cell>
          <cell r="I372" t="str">
            <v>EO004</v>
          </cell>
          <cell r="J372" t="str">
            <v>En tratamiento</v>
          </cell>
          <cell r="K372">
            <v>43899</v>
          </cell>
        </row>
        <row r="373">
          <cell r="G373">
            <v>27254161</v>
          </cell>
          <cell r="H373" t="str">
            <v xml:space="preserve">            </v>
          </cell>
          <cell r="I373" t="str">
            <v>EO004</v>
          </cell>
          <cell r="J373" t="str">
            <v>En tratamiento</v>
          </cell>
          <cell r="K373">
            <v>43901</v>
          </cell>
        </row>
        <row r="374">
          <cell r="G374">
            <v>24817289</v>
          </cell>
          <cell r="H374" t="str">
            <v xml:space="preserve">            </v>
          </cell>
          <cell r="I374" t="str">
            <v>EO004</v>
          </cell>
          <cell r="J374" t="str">
            <v>En tratamiento</v>
          </cell>
          <cell r="K374">
            <v>43159</v>
          </cell>
        </row>
        <row r="375">
          <cell r="G375">
            <v>27268599</v>
          </cell>
          <cell r="H375" t="str">
            <v xml:space="preserve">            </v>
          </cell>
          <cell r="I375" t="str">
            <v>EO004</v>
          </cell>
          <cell r="J375" t="str">
            <v>En tratamiento</v>
          </cell>
          <cell r="K375">
            <v>43906</v>
          </cell>
        </row>
        <row r="376">
          <cell r="G376">
            <v>25183263</v>
          </cell>
          <cell r="H376" t="str">
            <v xml:space="preserve">            </v>
          </cell>
          <cell r="I376" t="str">
            <v>EO004</v>
          </cell>
          <cell r="J376" t="str">
            <v>En tratamiento</v>
          </cell>
          <cell r="K376">
            <v>43263</v>
          </cell>
        </row>
        <row r="377">
          <cell r="G377">
            <v>27812985</v>
          </cell>
          <cell r="H377" t="str">
            <v xml:space="preserve">            </v>
          </cell>
          <cell r="I377" t="str">
            <v>EO004</v>
          </cell>
          <cell r="J377" t="str">
            <v>En tratamiento</v>
          </cell>
          <cell r="K377">
            <v>44027</v>
          </cell>
        </row>
        <row r="378">
          <cell r="G378">
            <v>27813051</v>
          </cell>
          <cell r="H378" t="str">
            <v xml:space="preserve">            </v>
          </cell>
          <cell r="I378" t="str">
            <v>EO004</v>
          </cell>
          <cell r="J378" t="str">
            <v>En tratamiento</v>
          </cell>
          <cell r="K378">
            <v>44027</v>
          </cell>
        </row>
        <row r="379">
          <cell r="G379">
            <v>27820234</v>
          </cell>
          <cell r="H379" t="str">
            <v xml:space="preserve">            </v>
          </cell>
          <cell r="I379" t="str">
            <v>EO004</v>
          </cell>
          <cell r="J379" t="str">
            <v>En tratamiento</v>
          </cell>
          <cell r="K379">
            <v>44028</v>
          </cell>
        </row>
        <row r="380">
          <cell r="G380">
            <v>25224473</v>
          </cell>
          <cell r="H380" t="str">
            <v xml:space="preserve">            </v>
          </cell>
          <cell r="I380" t="str">
            <v>EO004</v>
          </cell>
          <cell r="J380" t="str">
            <v>En tratamiento</v>
          </cell>
          <cell r="K380">
            <v>43273</v>
          </cell>
        </row>
        <row r="381">
          <cell r="G381">
            <v>27878402</v>
          </cell>
          <cell r="H381" t="str">
            <v xml:space="preserve">            </v>
          </cell>
          <cell r="I381" t="str">
            <v>EO004</v>
          </cell>
          <cell r="J381" t="str">
            <v>En tratamiento</v>
          </cell>
          <cell r="K381">
            <v>44039</v>
          </cell>
        </row>
        <row r="382">
          <cell r="G382">
            <v>27891810</v>
          </cell>
          <cell r="H382" t="str">
            <v xml:space="preserve">            </v>
          </cell>
          <cell r="I382" t="str">
            <v>EO004</v>
          </cell>
          <cell r="J382" t="str">
            <v>En tratamiento</v>
          </cell>
          <cell r="K382">
            <v>44041</v>
          </cell>
        </row>
        <row r="383">
          <cell r="G383">
            <v>25346502</v>
          </cell>
          <cell r="H383" t="str">
            <v xml:space="preserve">            </v>
          </cell>
          <cell r="I383" t="str">
            <v>EO004</v>
          </cell>
          <cell r="J383" t="str">
            <v>En tratamiento</v>
          </cell>
          <cell r="K383">
            <v>43308</v>
          </cell>
        </row>
        <row r="384">
          <cell r="G384">
            <v>25356643</v>
          </cell>
          <cell r="H384" t="str">
            <v xml:space="preserve">            </v>
          </cell>
          <cell r="I384" t="str">
            <v>EO004</v>
          </cell>
          <cell r="J384" t="str">
            <v>En tratamiento</v>
          </cell>
          <cell r="K384">
            <v>43311</v>
          </cell>
        </row>
        <row r="385">
          <cell r="G385">
            <v>27959618</v>
          </cell>
          <cell r="H385" t="str">
            <v xml:space="preserve">            </v>
          </cell>
          <cell r="I385" t="str">
            <v>EO004</v>
          </cell>
          <cell r="J385" t="str">
            <v>En tratamiento</v>
          </cell>
          <cell r="K385">
            <v>44053</v>
          </cell>
        </row>
        <row r="386">
          <cell r="G386">
            <v>28224721</v>
          </cell>
          <cell r="H386" t="str">
            <v xml:space="preserve">            </v>
          </cell>
          <cell r="I386" t="str">
            <v>EO004</v>
          </cell>
          <cell r="J386" t="str">
            <v>En tratamiento</v>
          </cell>
          <cell r="K386">
            <v>44113</v>
          </cell>
        </row>
        <row r="387">
          <cell r="G387">
            <v>27973111</v>
          </cell>
          <cell r="H387" t="str">
            <v xml:space="preserve">            </v>
          </cell>
          <cell r="I387" t="str">
            <v>EO004</v>
          </cell>
          <cell r="J387" t="str">
            <v>En tratamiento</v>
          </cell>
          <cell r="K387">
            <v>44055</v>
          </cell>
        </row>
        <row r="388">
          <cell r="G388">
            <v>27984892</v>
          </cell>
          <cell r="H388" t="str">
            <v xml:space="preserve">            </v>
          </cell>
          <cell r="I388" t="str">
            <v>EO004</v>
          </cell>
          <cell r="J388" t="str">
            <v>En tratamiento</v>
          </cell>
          <cell r="K388">
            <v>44056</v>
          </cell>
        </row>
        <row r="389">
          <cell r="G389">
            <v>28027914</v>
          </cell>
          <cell r="H389" t="str">
            <v xml:space="preserve">            </v>
          </cell>
          <cell r="I389" t="str">
            <v>EO004</v>
          </cell>
          <cell r="J389" t="str">
            <v>En tratamiento</v>
          </cell>
          <cell r="K389">
            <v>44063</v>
          </cell>
        </row>
        <row r="390">
          <cell r="G390">
            <v>28027956</v>
          </cell>
          <cell r="H390" t="str">
            <v xml:space="preserve">            </v>
          </cell>
          <cell r="I390" t="str">
            <v>EO004</v>
          </cell>
          <cell r="J390" t="str">
            <v>En tratamiento</v>
          </cell>
          <cell r="K390">
            <v>44063</v>
          </cell>
        </row>
        <row r="391">
          <cell r="G391">
            <v>28034981</v>
          </cell>
          <cell r="H391" t="str">
            <v xml:space="preserve">            </v>
          </cell>
          <cell r="I391" t="str">
            <v>EO004</v>
          </cell>
          <cell r="J391" t="str">
            <v>En tratamiento</v>
          </cell>
          <cell r="K391">
            <v>44064</v>
          </cell>
        </row>
        <row r="392">
          <cell r="G392">
            <v>28087350</v>
          </cell>
          <cell r="H392" t="str">
            <v xml:space="preserve">            </v>
          </cell>
          <cell r="I392" t="str">
            <v>EO004</v>
          </cell>
          <cell r="J392" t="str">
            <v>En tratamiento</v>
          </cell>
          <cell r="K392">
            <v>44074</v>
          </cell>
        </row>
        <row r="393">
          <cell r="G393">
            <v>25455771</v>
          </cell>
          <cell r="H393" t="str">
            <v xml:space="preserve">            </v>
          </cell>
          <cell r="I393" t="str">
            <v>EO004</v>
          </cell>
          <cell r="J393" t="str">
            <v>En tratamiento</v>
          </cell>
          <cell r="K393">
            <v>43339</v>
          </cell>
        </row>
        <row r="394">
          <cell r="G394">
            <v>25456181</v>
          </cell>
          <cell r="H394" t="str">
            <v xml:space="preserve">            </v>
          </cell>
          <cell r="I394" t="str">
            <v>EO004</v>
          </cell>
          <cell r="J394" t="str">
            <v>En tratamiento</v>
          </cell>
          <cell r="K394">
            <v>43339</v>
          </cell>
        </row>
        <row r="395">
          <cell r="G395">
            <v>25459909</v>
          </cell>
          <cell r="H395" t="str">
            <v xml:space="preserve">            </v>
          </cell>
          <cell r="I395" t="str">
            <v>EO004</v>
          </cell>
          <cell r="J395" t="str">
            <v>En tratamiento</v>
          </cell>
          <cell r="K395">
            <v>43340</v>
          </cell>
        </row>
        <row r="396">
          <cell r="G396">
            <v>28111886</v>
          </cell>
          <cell r="H396" t="str">
            <v xml:space="preserve">            </v>
          </cell>
          <cell r="I396" t="str">
            <v>EO004</v>
          </cell>
          <cell r="J396" t="str">
            <v>En tratamiento</v>
          </cell>
          <cell r="K396">
            <v>44082</v>
          </cell>
        </row>
        <row r="397">
          <cell r="G397">
            <v>28112418</v>
          </cell>
          <cell r="H397" t="str">
            <v xml:space="preserve">            </v>
          </cell>
          <cell r="I397" t="str">
            <v>EO004</v>
          </cell>
          <cell r="J397" t="str">
            <v>En tratamiento</v>
          </cell>
          <cell r="K397">
            <v>44082</v>
          </cell>
        </row>
        <row r="398">
          <cell r="G398">
            <v>28229471</v>
          </cell>
          <cell r="H398" t="str">
            <v xml:space="preserve">            </v>
          </cell>
          <cell r="I398" t="str">
            <v>EO004</v>
          </cell>
          <cell r="J398" t="str">
            <v>En tratamiento</v>
          </cell>
          <cell r="K398">
            <v>44117</v>
          </cell>
        </row>
        <row r="399">
          <cell r="G399">
            <v>28225142</v>
          </cell>
          <cell r="H399" t="str">
            <v xml:space="preserve">            </v>
          </cell>
          <cell r="I399" t="str">
            <v>EO004</v>
          </cell>
          <cell r="J399" t="str">
            <v>En tratamiento</v>
          </cell>
          <cell r="K399">
            <v>44113</v>
          </cell>
        </row>
        <row r="400">
          <cell r="G400">
            <v>27515716</v>
          </cell>
          <cell r="H400" t="str">
            <v xml:space="preserve">            </v>
          </cell>
          <cell r="I400" t="str">
            <v>EO004</v>
          </cell>
          <cell r="J400" t="str">
            <v>En tratamiento</v>
          </cell>
          <cell r="K400">
            <v>43973</v>
          </cell>
        </row>
        <row r="401">
          <cell r="G401">
            <v>28114361</v>
          </cell>
          <cell r="H401" t="str">
            <v xml:space="preserve">            </v>
          </cell>
          <cell r="I401" t="str">
            <v>EO004</v>
          </cell>
          <cell r="J401" t="str">
            <v>En tratamiento</v>
          </cell>
          <cell r="K401">
            <v>44082</v>
          </cell>
        </row>
        <row r="402">
          <cell r="G402">
            <v>28117136</v>
          </cell>
          <cell r="H402" t="str">
            <v xml:space="preserve">            </v>
          </cell>
          <cell r="I402" t="str">
            <v>EO004</v>
          </cell>
          <cell r="J402" t="str">
            <v>En tratamiento</v>
          </cell>
          <cell r="K402">
            <v>44083</v>
          </cell>
        </row>
        <row r="403">
          <cell r="G403">
            <v>27079792</v>
          </cell>
          <cell r="H403" t="str">
            <v xml:space="preserve">            </v>
          </cell>
          <cell r="I403" t="str">
            <v>EO004</v>
          </cell>
          <cell r="J403" t="str">
            <v>En tratamiento</v>
          </cell>
          <cell r="K403">
            <v>43843</v>
          </cell>
        </row>
        <row r="404">
          <cell r="G404">
            <v>27106745</v>
          </cell>
          <cell r="H404" t="str">
            <v xml:space="preserve">            </v>
          </cell>
          <cell r="I404" t="str">
            <v>EO004</v>
          </cell>
          <cell r="J404" t="str">
            <v>En tratamiento</v>
          </cell>
          <cell r="K404">
            <v>43853</v>
          </cell>
        </row>
        <row r="405">
          <cell r="G405">
            <v>27125969</v>
          </cell>
          <cell r="H405" t="str">
            <v xml:space="preserve">            </v>
          </cell>
          <cell r="I405" t="str">
            <v>EO004</v>
          </cell>
          <cell r="J405" t="str">
            <v>En tratamiento</v>
          </cell>
          <cell r="K405">
            <v>43859</v>
          </cell>
        </row>
        <row r="406">
          <cell r="G406">
            <v>24764642</v>
          </cell>
          <cell r="H406" t="str">
            <v xml:space="preserve">            </v>
          </cell>
          <cell r="I406" t="str">
            <v>EO004</v>
          </cell>
          <cell r="J406" t="str">
            <v>En tratamiento</v>
          </cell>
          <cell r="K406">
            <v>43146</v>
          </cell>
        </row>
        <row r="407">
          <cell r="G407">
            <v>27136703</v>
          </cell>
          <cell r="H407" t="str">
            <v xml:space="preserve">            </v>
          </cell>
          <cell r="I407" t="str">
            <v>EO004</v>
          </cell>
          <cell r="J407" t="str">
            <v>En tratamiento</v>
          </cell>
          <cell r="K407">
            <v>43864</v>
          </cell>
        </row>
        <row r="408">
          <cell r="G408">
            <v>27136953</v>
          </cell>
          <cell r="H408" t="str">
            <v xml:space="preserve">            </v>
          </cell>
          <cell r="I408" t="str">
            <v>EO004</v>
          </cell>
          <cell r="J408" t="str">
            <v>En tratamiento</v>
          </cell>
          <cell r="K408">
            <v>43864</v>
          </cell>
        </row>
        <row r="409">
          <cell r="G409">
            <v>27137528</v>
          </cell>
          <cell r="H409" t="str">
            <v xml:space="preserve">            </v>
          </cell>
          <cell r="I409" t="str">
            <v>EO004</v>
          </cell>
          <cell r="J409" t="str">
            <v>En tratamiento</v>
          </cell>
          <cell r="K409">
            <v>43864</v>
          </cell>
        </row>
        <row r="410">
          <cell r="G410">
            <v>28230807</v>
          </cell>
          <cell r="H410" t="str">
            <v xml:space="preserve">            </v>
          </cell>
          <cell r="I410" t="str">
            <v>EO004</v>
          </cell>
          <cell r="J410" t="str">
            <v>En tratamiento</v>
          </cell>
          <cell r="K410">
            <v>44117</v>
          </cell>
        </row>
        <row r="411">
          <cell r="G411">
            <v>24790064</v>
          </cell>
          <cell r="H411" t="str">
            <v xml:space="preserve">            </v>
          </cell>
          <cell r="I411" t="str">
            <v>EO004</v>
          </cell>
          <cell r="J411" t="str">
            <v>En tratamiento</v>
          </cell>
          <cell r="K411">
            <v>43152</v>
          </cell>
        </row>
        <row r="412">
          <cell r="G412">
            <v>24811371</v>
          </cell>
          <cell r="H412" t="str">
            <v xml:space="preserve">            </v>
          </cell>
          <cell r="I412" t="str">
            <v>EO004</v>
          </cell>
          <cell r="J412" t="str">
            <v>En tratamiento</v>
          </cell>
          <cell r="K412">
            <v>43158</v>
          </cell>
        </row>
        <row r="413">
          <cell r="G413">
            <v>27229277</v>
          </cell>
          <cell r="H413" t="str">
            <v xml:space="preserve">            </v>
          </cell>
          <cell r="I413" t="str">
            <v>EO004</v>
          </cell>
          <cell r="J413" t="str">
            <v>En tratamiento</v>
          </cell>
          <cell r="K413">
            <v>43894</v>
          </cell>
        </row>
        <row r="414">
          <cell r="G414">
            <v>27282597</v>
          </cell>
          <cell r="H414" t="str">
            <v xml:space="preserve">            </v>
          </cell>
          <cell r="I414" t="str">
            <v>EO004</v>
          </cell>
          <cell r="J414" t="str">
            <v>En tratamiento</v>
          </cell>
          <cell r="K414">
            <v>43909</v>
          </cell>
        </row>
        <row r="415">
          <cell r="G415">
            <v>27063661</v>
          </cell>
          <cell r="H415" t="str">
            <v xml:space="preserve">            </v>
          </cell>
          <cell r="I415" t="str">
            <v>EO004</v>
          </cell>
          <cell r="J415" t="str">
            <v>En tratamiento</v>
          </cell>
          <cell r="K415">
            <v>43838</v>
          </cell>
        </row>
        <row r="416">
          <cell r="G416">
            <v>27109041</v>
          </cell>
          <cell r="H416" t="str">
            <v xml:space="preserve">            </v>
          </cell>
          <cell r="I416" t="str">
            <v>EO004</v>
          </cell>
          <cell r="J416" t="str">
            <v>En tratamiento</v>
          </cell>
          <cell r="K416">
            <v>43854</v>
          </cell>
        </row>
        <row r="417">
          <cell r="G417">
            <v>27125987</v>
          </cell>
          <cell r="H417" t="str">
            <v xml:space="preserve">            </v>
          </cell>
          <cell r="I417" t="str">
            <v>EO004</v>
          </cell>
          <cell r="J417" t="str">
            <v>En tratamiento</v>
          </cell>
          <cell r="K417">
            <v>43859</v>
          </cell>
        </row>
        <row r="418">
          <cell r="G418">
            <v>24764341</v>
          </cell>
          <cell r="H418" t="str">
            <v xml:space="preserve">            </v>
          </cell>
          <cell r="I418" t="str">
            <v>EO004</v>
          </cell>
          <cell r="J418" t="str">
            <v>En tratamiento</v>
          </cell>
          <cell r="K418">
            <v>43146</v>
          </cell>
        </row>
        <row r="419">
          <cell r="G419">
            <v>27191156</v>
          </cell>
          <cell r="H419" t="str">
            <v xml:space="preserve">            </v>
          </cell>
          <cell r="I419" t="str">
            <v>EO004</v>
          </cell>
          <cell r="J419" t="str">
            <v>En tratamiento</v>
          </cell>
          <cell r="K419">
            <v>43880</v>
          </cell>
        </row>
        <row r="420">
          <cell r="G420">
            <v>27198384</v>
          </cell>
          <cell r="H420" t="str">
            <v xml:space="preserve">            </v>
          </cell>
          <cell r="I420" t="str">
            <v>EO004</v>
          </cell>
          <cell r="J420" t="str">
            <v>En tratamiento</v>
          </cell>
          <cell r="K420">
            <v>43882</v>
          </cell>
        </row>
        <row r="421">
          <cell r="G421">
            <v>27227304</v>
          </cell>
          <cell r="H421" t="str">
            <v xml:space="preserve">            </v>
          </cell>
          <cell r="I421" t="str">
            <v>EO004</v>
          </cell>
          <cell r="J421" t="str">
            <v>En tratamiento</v>
          </cell>
          <cell r="K421">
            <v>43893</v>
          </cell>
        </row>
        <row r="422">
          <cell r="G422">
            <v>27239714</v>
          </cell>
          <cell r="H422" t="str">
            <v xml:space="preserve">            </v>
          </cell>
          <cell r="I422" t="str">
            <v>EO004</v>
          </cell>
          <cell r="J422" t="str">
            <v>En tratamiento</v>
          </cell>
          <cell r="K422">
            <v>43896</v>
          </cell>
        </row>
        <row r="423">
          <cell r="G423">
            <v>27260709</v>
          </cell>
          <cell r="H423" t="str">
            <v xml:space="preserve">            </v>
          </cell>
          <cell r="I423" t="str">
            <v>EO004</v>
          </cell>
          <cell r="J423" t="str">
            <v>En tratamiento</v>
          </cell>
          <cell r="K423">
            <v>43903</v>
          </cell>
        </row>
        <row r="424">
          <cell r="G424">
            <v>27264310</v>
          </cell>
          <cell r="H424" t="str">
            <v xml:space="preserve">            </v>
          </cell>
          <cell r="I424" t="str">
            <v>EO004</v>
          </cell>
          <cell r="J424" t="str">
            <v>En tratamiento</v>
          </cell>
          <cell r="K424">
            <v>43904</v>
          </cell>
        </row>
        <row r="425">
          <cell r="G425">
            <v>27281633</v>
          </cell>
          <cell r="H425" t="str">
            <v xml:space="preserve">            </v>
          </cell>
          <cell r="I425" t="str">
            <v>EO004</v>
          </cell>
          <cell r="J425" t="str">
            <v>En tratamiento</v>
          </cell>
          <cell r="K425">
            <v>43909</v>
          </cell>
        </row>
        <row r="426">
          <cell r="G426">
            <v>24880403</v>
          </cell>
          <cell r="H426" t="str">
            <v xml:space="preserve">            </v>
          </cell>
          <cell r="I426" t="str">
            <v>EO004</v>
          </cell>
          <cell r="J426" t="str">
            <v>En tratamiento</v>
          </cell>
          <cell r="K426">
            <v>43174</v>
          </cell>
        </row>
        <row r="427">
          <cell r="G427">
            <v>28117267</v>
          </cell>
          <cell r="H427" t="str">
            <v xml:space="preserve">            </v>
          </cell>
          <cell r="I427" t="str">
            <v>EO004</v>
          </cell>
          <cell r="J427" t="str">
            <v>En tratamiento</v>
          </cell>
          <cell r="K427">
            <v>44083</v>
          </cell>
        </row>
        <row r="428">
          <cell r="G428">
            <v>28135516</v>
          </cell>
          <cell r="H428" t="str">
            <v xml:space="preserve">            </v>
          </cell>
          <cell r="I428" t="str">
            <v>EO004</v>
          </cell>
          <cell r="J428" t="str">
            <v>En tratamiento</v>
          </cell>
          <cell r="K428">
            <v>44089</v>
          </cell>
        </row>
        <row r="429">
          <cell r="G429">
            <v>28143162</v>
          </cell>
          <cell r="H429" t="str">
            <v xml:space="preserve">            </v>
          </cell>
          <cell r="I429" t="str">
            <v>EO004</v>
          </cell>
          <cell r="J429" t="str">
            <v>En tratamiento</v>
          </cell>
          <cell r="K429">
            <v>44091</v>
          </cell>
        </row>
        <row r="430">
          <cell r="G430">
            <v>27303844</v>
          </cell>
          <cell r="H430" t="str">
            <v xml:space="preserve">            </v>
          </cell>
          <cell r="I430" t="str">
            <v>EO004</v>
          </cell>
          <cell r="J430" t="str">
            <v>En tratamiento</v>
          </cell>
          <cell r="K430">
            <v>43924</v>
          </cell>
        </row>
        <row r="431">
          <cell r="G431">
            <v>27304684</v>
          </cell>
          <cell r="H431" t="str">
            <v xml:space="preserve">            </v>
          </cell>
          <cell r="I431" t="str">
            <v>EO004</v>
          </cell>
          <cell r="J431" t="str">
            <v>En tratamiento</v>
          </cell>
          <cell r="K431">
            <v>43924</v>
          </cell>
        </row>
        <row r="432">
          <cell r="G432">
            <v>24956110</v>
          </cell>
          <cell r="H432" t="str">
            <v xml:space="preserve">            </v>
          </cell>
          <cell r="I432" t="str">
            <v>EO004</v>
          </cell>
          <cell r="J432" t="str">
            <v>En tratamiento</v>
          </cell>
          <cell r="K432">
            <v>43199</v>
          </cell>
        </row>
        <row r="433">
          <cell r="G433">
            <v>24961112</v>
          </cell>
          <cell r="H433" t="str">
            <v xml:space="preserve">            </v>
          </cell>
          <cell r="I433" t="str">
            <v>EO004</v>
          </cell>
          <cell r="J433" t="str">
            <v>En tratamiento</v>
          </cell>
          <cell r="K433">
            <v>43200</v>
          </cell>
        </row>
        <row r="434">
          <cell r="G434">
            <v>27441148</v>
          </cell>
          <cell r="H434" t="str">
            <v xml:space="preserve">            </v>
          </cell>
          <cell r="I434" t="str">
            <v>EO004</v>
          </cell>
          <cell r="J434" t="str">
            <v>En tratamiento</v>
          </cell>
          <cell r="K434">
            <v>43962</v>
          </cell>
        </row>
        <row r="435">
          <cell r="G435">
            <v>24999922</v>
          </cell>
          <cell r="H435" t="str">
            <v xml:space="preserve">            </v>
          </cell>
          <cell r="I435" t="str">
            <v>EO004</v>
          </cell>
          <cell r="J435" t="str">
            <v>En tratamiento</v>
          </cell>
          <cell r="K435">
            <v>43210</v>
          </cell>
        </row>
        <row r="436">
          <cell r="G436">
            <v>25020395</v>
          </cell>
          <cell r="H436" t="str">
            <v xml:space="preserve">            </v>
          </cell>
          <cell r="I436" t="str">
            <v>EO004</v>
          </cell>
          <cell r="J436" t="str">
            <v>En tratamiento</v>
          </cell>
          <cell r="K436">
            <v>43215</v>
          </cell>
        </row>
        <row r="437">
          <cell r="G437">
            <v>27525412</v>
          </cell>
          <cell r="H437" t="str">
            <v xml:space="preserve">            </v>
          </cell>
          <cell r="I437" t="str">
            <v>EO004</v>
          </cell>
          <cell r="J437" t="str">
            <v>En tratamiento</v>
          </cell>
          <cell r="K437">
            <v>43977</v>
          </cell>
        </row>
        <row r="438">
          <cell r="G438">
            <v>25045554</v>
          </cell>
          <cell r="H438" t="str">
            <v xml:space="preserve">            </v>
          </cell>
          <cell r="I438" t="str">
            <v>EO004</v>
          </cell>
          <cell r="J438" t="str">
            <v>En tratamiento</v>
          </cell>
          <cell r="K438">
            <v>43223</v>
          </cell>
        </row>
        <row r="439">
          <cell r="G439">
            <v>27681231</v>
          </cell>
          <cell r="H439" t="str">
            <v xml:space="preserve">            </v>
          </cell>
          <cell r="I439" t="str">
            <v>EO004</v>
          </cell>
          <cell r="J439" t="str">
            <v>En tratamiento</v>
          </cell>
          <cell r="K439">
            <v>44004</v>
          </cell>
        </row>
        <row r="440">
          <cell r="G440">
            <v>25139971</v>
          </cell>
          <cell r="H440" t="str">
            <v xml:space="preserve">            </v>
          </cell>
          <cell r="I440" t="str">
            <v>EO004</v>
          </cell>
          <cell r="J440" t="str">
            <v>En tratamiento</v>
          </cell>
          <cell r="K440">
            <v>43249</v>
          </cell>
        </row>
        <row r="441">
          <cell r="G441">
            <v>27734322</v>
          </cell>
          <cell r="H441" t="str">
            <v xml:space="preserve">            </v>
          </cell>
          <cell r="I441" t="str">
            <v>EO004</v>
          </cell>
          <cell r="J441" t="str">
            <v>En tratamiento</v>
          </cell>
          <cell r="K441">
            <v>44013</v>
          </cell>
        </row>
        <row r="442">
          <cell r="G442">
            <v>28167270</v>
          </cell>
          <cell r="H442" t="str">
            <v xml:space="preserve">            </v>
          </cell>
          <cell r="I442" t="str">
            <v>EO004</v>
          </cell>
          <cell r="J442" t="str">
            <v>En tratamiento</v>
          </cell>
          <cell r="K442">
            <v>44099</v>
          </cell>
        </row>
        <row r="443">
          <cell r="G443">
            <v>27117332</v>
          </cell>
          <cell r="H443" t="str">
            <v xml:space="preserve">            </v>
          </cell>
          <cell r="I443" t="str">
            <v>EO004</v>
          </cell>
          <cell r="J443" t="str">
            <v>En tratamiento</v>
          </cell>
          <cell r="K443">
            <v>43857</v>
          </cell>
        </row>
        <row r="444">
          <cell r="G444">
            <v>27124109</v>
          </cell>
          <cell r="H444" t="str">
            <v xml:space="preserve">            </v>
          </cell>
          <cell r="I444" t="str">
            <v>EO004</v>
          </cell>
          <cell r="J444" t="str">
            <v>En tratamiento</v>
          </cell>
          <cell r="K444">
            <v>43859</v>
          </cell>
        </row>
        <row r="445">
          <cell r="G445">
            <v>28232662</v>
          </cell>
          <cell r="H445" t="str">
            <v xml:space="preserve">            </v>
          </cell>
          <cell r="I445" t="str">
            <v>EO004</v>
          </cell>
          <cell r="J445" t="str">
            <v>En tratamiento</v>
          </cell>
          <cell r="K445">
            <v>44118</v>
          </cell>
        </row>
        <row r="446">
          <cell r="G446">
            <v>27152158</v>
          </cell>
          <cell r="H446" t="str">
            <v xml:space="preserve">            </v>
          </cell>
          <cell r="I446" t="str">
            <v>EO004</v>
          </cell>
          <cell r="J446" t="str">
            <v>En tratamiento</v>
          </cell>
          <cell r="K446">
            <v>43868</v>
          </cell>
        </row>
        <row r="447">
          <cell r="G447">
            <v>27152660</v>
          </cell>
          <cell r="H447" t="str">
            <v xml:space="preserve">            </v>
          </cell>
          <cell r="I447" t="str">
            <v>EO004</v>
          </cell>
          <cell r="J447" t="str">
            <v>En tratamiento</v>
          </cell>
          <cell r="K447">
            <v>43868</v>
          </cell>
        </row>
        <row r="448">
          <cell r="G448">
            <v>27190021</v>
          </cell>
          <cell r="H448" t="str">
            <v xml:space="preserve">            </v>
          </cell>
          <cell r="I448" t="str">
            <v>EO004</v>
          </cell>
          <cell r="J448" t="str">
            <v>En tratamiento</v>
          </cell>
          <cell r="K448">
            <v>43880</v>
          </cell>
        </row>
        <row r="449">
          <cell r="G449">
            <v>27197994</v>
          </cell>
          <cell r="H449" t="str">
            <v xml:space="preserve">            </v>
          </cell>
          <cell r="I449" t="str">
            <v>EO004</v>
          </cell>
          <cell r="J449" t="str">
            <v>En tratamiento</v>
          </cell>
          <cell r="K449">
            <v>43882</v>
          </cell>
        </row>
        <row r="450">
          <cell r="G450">
            <v>27216576</v>
          </cell>
          <cell r="H450" t="str">
            <v xml:space="preserve">            </v>
          </cell>
          <cell r="I450" t="str">
            <v>EO004</v>
          </cell>
          <cell r="J450" t="str">
            <v>En tratamiento</v>
          </cell>
          <cell r="K450">
            <v>43889</v>
          </cell>
        </row>
        <row r="451">
          <cell r="G451">
            <v>24851492</v>
          </cell>
          <cell r="H451" t="str">
            <v xml:space="preserve">            </v>
          </cell>
          <cell r="I451" t="str">
            <v>EO004</v>
          </cell>
          <cell r="J451" t="str">
            <v>En tratamiento</v>
          </cell>
          <cell r="K451">
            <v>43167</v>
          </cell>
        </row>
        <row r="452">
          <cell r="G452">
            <v>27300360</v>
          </cell>
          <cell r="H452" t="str">
            <v xml:space="preserve">            </v>
          </cell>
          <cell r="I452" t="str">
            <v>EO004</v>
          </cell>
          <cell r="J452" t="str">
            <v>En tratamiento</v>
          </cell>
          <cell r="K452">
            <v>43922</v>
          </cell>
        </row>
        <row r="453">
          <cell r="G453">
            <v>24885179</v>
          </cell>
          <cell r="H453" t="str">
            <v xml:space="preserve">            </v>
          </cell>
          <cell r="I453" t="str">
            <v>EO004</v>
          </cell>
          <cell r="J453" t="str">
            <v>En tratamiento</v>
          </cell>
          <cell r="K453">
            <v>43175</v>
          </cell>
        </row>
        <row r="454">
          <cell r="G454">
            <v>27381038</v>
          </cell>
          <cell r="H454" t="str">
            <v xml:space="preserve">            </v>
          </cell>
          <cell r="I454" t="str">
            <v>EO004</v>
          </cell>
          <cell r="J454" t="str">
            <v>En tratamiento</v>
          </cell>
          <cell r="K454">
            <v>43950</v>
          </cell>
        </row>
        <row r="455">
          <cell r="G455">
            <v>27768366</v>
          </cell>
          <cell r="H455" t="str">
            <v xml:space="preserve">            </v>
          </cell>
          <cell r="I455" t="str">
            <v>EO004</v>
          </cell>
          <cell r="J455" t="str">
            <v>En tratamiento</v>
          </cell>
          <cell r="K455">
            <v>44019</v>
          </cell>
        </row>
        <row r="456">
          <cell r="G456">
            <v>28233987</v>
          </cell>
          <cell r="H456" t="str">
            <v xml:space="preserve">            </v>
          </cell>
          <cell r="I456" t="str">
            <v>EO004</v>
          </cell>
          <cell r="J456" t="str">
            <v>En tratamiento</v>
          </cell>
          <cell r="K456">
            <v>44119</v>
          </cell>
        </row>
        <row r="457">
          <cell r="G457">
            <v>25229918</v>
          </cell>
          <cell r="H457" t="str">
            <v xml:space="preserve">            </v>
          </cell>
          <cell r="I457" t="str">
            <v>EO004</v>
          </cell>
          <cell r="J457" t="str">
            <v>En tratamiento</v>
          </cell>
          <cell r="K457">
            <v>43276</v>
          </cell>
        </row>
        <row r="458">
          <cell r="G458">
            <v>25242436</v>
          </cell>
          <cell r="H458" t="str">
            <v xml:space="preserve">            </v>
          </cell>
          <cell r="I458" t="str">
            <v>EO004</v>
          </cell>
          <cell r="J458" t="str">
            <v>En tratamiento</v>
          </cell>
          <cell r="K458">
            <v>43278</v>
          </cell>
        </row>
        <row r="459">
          <cell r="G459">
            <v>25249878</v>
          </cell>
          <cell r="H459" t="str">
            <v xml:space="preserve">            </v>
          </cell>
          <cell r="I459" t="str">
            <v>EO004</v>
          </cell>
          <cell r="J459" t="str">
            <v>En tratamiento</v>
          </cell>
          <cell r="K459">
            <v>43280</v>
          </cell>
        </row>
        <row r="460">
          <cell r="G460">
            <v>25275875</v>
          </cell>
          <cell r="H460" t="str">
            <v xml:space="preserve">            </v>
          </cell>
          <cell r="I460" t="str">
            <v>EO004</v>
          </cell>
          <cell r="J460" t="str">
            <v>En tratamiento</v>
          </cell>
          <cell r="K460">
            <v>43290</v>
          </cell>
        </row>
        <row r="461">
          <cell r="G461">
            <v>27928148</v>
          </cell>
          <cell r="H461" t="str">
            <v xml:space="preserve">            </v>
          </cell>
          <cell r="I461" t="str">
            <v>EO004</v>
          </cell>
          <cell r="J461" t="str">
            <v>En tratamiento</v>
          </cell>
          <cell r="K461">
            <v>44047</v>
          </cell>
        </row>
        <row r="462">
          <cell r="G462">
            <v>25330037</v>
          </cell>
          <cell r="H462" t="str">
            <v xml:space="preserve">            </v>
          </cell>
          <cell r="I462" t="str">
            <v>EO004</v>
          </cell>
          <cell r="J462" t="str">
            <v>En tratamiento</v>
          </cell>
          <cell r="K462">
            <v>43305</v>
          </cell>
        </row>
        <row r="463">
          <cell r="G463">
            <v>25347099</v>
          </cell>
          <cell r="H463" t="str">
            <v xml:space="preserve">            </v>
          </cell>
          <cell r="I463" t="str">
            <v>EO004</v>
          </cell>
          <cell r="J463" t="str">
            <v>En tratamiento</v>
          </cell>
          <cell r="K463">
            <v>43308</v>
          </cell>
        </row>
        <row r="464">
          <cell r="G464">
            <v>27984898</v>
          </cell>
          <cell r="H464" t="str">
            <v xml:space="preserve">            </v>
          </cell>
          <cell r="I464" t="str">
            <v>EO004</v>
          </cell>
          <cell r="J464" t="str">
            <v>En tratamiento</v>
          </cell>
          <cell r="K464">
            <v>44056</v>
          </cell>
        </row>
        <row r="465">
          <cell r="G465">
            <v>28007022</v>
          </cell>
          <cell r="H465" t="str">
            <v xml:space="preserve">            </v>
          </cell>
          <cell r="I465" t="str">
            <v>EO004</v>
          </cell>
          <cell r="J465" t="str">
            <v>En tratamiento</v>
          </cell>
          <cell r="K465">
            <v>44061</v>
          </cell>
        </row>
        <row r="466">
          <cell r="G466">
            <v>25412866</v>
          </cell>
          <cell r="H466" t="str">
            <v xml:space="preserve">            </v>
          </cell>
          <cell r="I466" t="str">
            <v>EO004</v>
          </cell>
          <cell r="J466" t="str">
            <v>En tratamiento</v>
          </cell>
          <cell r="K466">
            <v>43327</v>
          </cell>
        </row>
        <row r="467">
          <cell r="G467">
            <v>24974853</v>
          </cell>
          <cell r="H467" t="str">
            <v xml:space="preserve">            </v>
          </cell>
          <cell r="I467" t="str">
            <v>EO004</v>
          </cell>
          <cell r="J467" t="str">
            <v>En tratamiento</v>
          </cell>
          <cell r="K467">
            <v>43203</v>
          </cell>
        </row>
        <row r="468">
          <cell r="G468">
            <v>27539874</v>
          </cell>
          <cell r="H468" t="str">
            <v xml:space="preserve">            </v>
          </cell>
          <cell r="I468" t="str">
            <v>EO004</v>
          </cell>
          <cell r="J468" t="str">
            <v>En tratamiento</v>
          </cell>
          <cell r="K468">
            <v>43979</v>
          </cell>
        </row>
        <row r="469">
          <cell r="G469">
            <v>27604758</v>
          </cell>
          <cell r="H469" t="str">
            <v xml:space="preserve">            </v>
          </cell>
          <cell r="I469" t="str">
            <v>EO004</v>
          </cell>
          <cell r="J469" t="str">
            <v>En tratamiento</v>
          </cell>
          <cell r="K469">
            <v>43991</v>
          </cell>
        </row>
        <row r="470">
          <cell r="G470">
            <v>27642560</v>
          </cell>
          <cell r="H470" t="str">
            <v xml:space="preserve">            </v>
          </cell>
          <cell r="I470" t="str">
            <v>EO004</v>
          </cell>
          <cell r="J470" t="str">
            <v>En tratamiento</v>
          </cell>
          <cell r="K470">
            <v>43997</v>
          </cell>
        </row>
        <row r="471">
          <cell r="G471">
            <v>25081853</v>
          </cell>
          <cell r="H471" t="str">
            <v xml:space="preserve">            </v>
          </cell>
          <cell r="I471" t="str">
            <v>EO004</v>
          </cell>
          <cell r="J471" t="str">
            <v>En tratamiento</v>
          </cell>
          <cell r="K471">
            <v>43235</v>
          </cell>
        </row>
        <row r="472">
          <cell r="G472">
            <v>27698139</v>
          </cell>
          <cell r="H472" t="str">
            <v xml:space="preserve">            </v>
          </cell>
          <cell r="I472" t="str">
            <v>EO004</v>
          </cell>
          <cell r="J472" t="str">
            <v>En tratamiento</v>
          </cell>
          <cell r="K472">
            <v>44007</v>
          </cell>
        </row>
        <row r="473">
          <cell r="G473">
            <v>27768363</v>
          </cell>
          <cell r="H473" t="str">
            <v xml:space="preserve">            </v>
          </cell>
          <cell r="I473" t="str">
            <v>EO004</v>
          </cell>
          <cell r="J473" t="str">
            <v>En tratamiento</v>
          </cell>
          <cell r="K473">
            <v>44019</v>
          </cell>
        </row>
        <row r="474">
          <cell r="G474">
            <v>27785138</v>
          </cell>
          <cell r="H474" t="str">
            <v xml:space="preserve">            </v>
          </cell>
          <cell r="I474" t="str">
            <v>EO004</v>
          </cell>
          <cell r="J474" t="str">
            <v>En tratamiento</v>
          </cell>
          <cell r="K474">
            <v>44021</v>
          </cell>
        </row>
        <row r="475">
          <cell r="G475">
            <v>25185427</v>
          </cell>
          <cell r="H475" t="str">
            <v xml:space="preserve">            </v>
          </cell>
          <cell r="I475" t="str">
            <v>EO004</v>
          </cell>
          <cell r="J475" t="str">
            <v>En tratamiento</v>
          </cell>
          <cell r="K475">
            <v>43263</v>
          </cell>
        </row>
        <row r="476">
          <cell r="G476">
            <v>27801196</v>
          </cell>
          <cell r="H476" t="str">
            <v xml:space="preserve">            </v>
          </cell>
          <cell r="I476" t="str">
            <v>EO004</v>
          </cell>
          <cell r="J476" t="str">
            <v>En tratamiento</v>
          </cell>
          <cell r="K476">
            <v>44025</v>
          </cell>
        </row>
        <row r="477">
          <cell r="G477">
            <v>25587681</v>
          </cell>
          <cell r="H477" t="str">
            <v xml:space="preserve">            </v>
          </cell>
          <cell r="I477" t="str">
            <v>EO004</v>
          </cell>
          <cell r="J477" t="str">
            <v>En tratamiento</v>
          </cell>
          <cell r="K477">
            <v>43376</v>
          </cell>
        </row>
        <row r="478">
          <cell r="G478">
            <v>28225178</v>
          </cell>
          <cell r="H478" t="str">
            <v xml:space="preserve">            </v>
          </cell>
          <cell r="I478" t="str">
            <v>EO004</v>
          </cell>
          <cell r="J478" t="str">
            <v>En tratamiento</v>
          </cell>
          <cell r="K478">
            <v>44113</v>
          </cell>
        </row>
        <row r="479">
          <cell r="G479">
            <v>27381085</v>
          </cell>
          <cell r="H479" t="str">
            <v xml:space="preserve">            </v>
          </cell>
          <cell r="I479" t="str">
            <v>EO004</v>
          </cell>
          <cell r="J479" t="str">
            <v>En tratamiento</v>
          </cell>
          <cell r="K479">
            <v>43950</v>
          </cell>
        </row>
        <row r="480">
          <cell r="G480">
            <v>27412811</v>
          </cell>
          <cell r="H480" t="str">
            <v xml:space="preserve">            </v>
          </cell>
          <cell r="I480" t="str">
            <v>EO004</v>
          </cell>
          <cell r="J480" t="str">
            <v>En tratamiento</v>
          </cell>
          <cell r="K480">
            <v>43957</v>
          </cell>
        </row>
        <row r="481">
          <cell r="G481">
            <v>27529670</v>
          </cell>
          <cell r="H481" t="str">
            <v xml:space="preserve">            </v>
          </cell>
          <cell r="I481" t="str">
            <v>EO004</v>
          </cell>
          <cell r="J481" t="str">
            <v>En tratamiento</v>
          </cell>
          <cell r="K481">
            <v>43978</v>
          </cell>
        </row>
        <row r="482">
          <cell r="G482">
            <v>27620787</v>
          </cell>
          <cell r="H482" t="str">
            <v xml:space="preserve">            </v>
          </cell>
          <cell r="I482" t="str">
            <v>EO004</v>
          </cell>
          <cell r="J482" t="str">
            <v>En tratamiento</v>
          </cell>
          <cell r="K482">
            <v>43993</v>
          </cell>
        </row>
        <row r="483">
          <cell r="G483">
            <v>25078006</v>
          </cell>
          <cell r="H483" t="str">
            <v xml:space="preserve">            </v>
          </cell>
          <cell r="I483" t="str">
            <v>EO004</v>
          </cell>
          <cell r="J483" t="str">
            <v>En tratamiento</v>
          </cell>
          <cell r="K483">
            <v>43231</v>
          </cell>
        </row>
        <row r="484">
          <cell r="G484">
            <v>27660783</v>
          </cell>
          <cell r="H484" t="str">
            <v xml:space="preserve">            </v>
          </cell>
          <cell r="I484" t="str">
            <v>EO004</v>
          </cell>
          <cell r="J484" t="str">
            <v>En tratamiento</v>
          </cell>
          <cell r="K484">
            <v>44000</v>
          </cell>
        </row>
        <row r="485">
          <cell r="G485">
            <v>25110250</v>
          </cell>
          <cell r="H485" t="str">
            <v xml:space="preserve">            </v>
          </cell>
          <cell r="I485" t="str">
            <v>EO004</v>
          </cell>
          <cell r="J485" t="str">
            <v>En tratamiento</v>
          </cell>
          <cell r="K485">
            <v>43242</v>
          </cell>
        </row>
        <row r="486">
          <cell r="G486">
            <v>27768379</v>
          </cell>
          <cell r="H486" t="str">
            <v xml:space="preserve">            </v>
          </cell>
          <cell r="I486" t="str">
            <v>EO004</v>
          </cell>
          <cell r="J486" t="str">
            <v>En tratamiento</v>
          </cell>
          <cell r="K486">
            <v>44019</v>
          </cell>
        </row>
        <row r="487">
          <cell r="G487">
            <v>27793150</v>
          </cell>
          <cell r="H487" t="str">
            <v xml:space="preserve">            </v>
          </cell>
          <cell r="I487" t="str">
            <v>EO004</v>
          </cell>
          <cell r="J487" t="str">
            <v>En tratamiento</v>
          </cell>
          <cell r="K487">
            <v>44022</v>
          </cell>
        </row>
        <row r="488">
          <cell r="G488">
            <v>27838415</v>
          </cell>
          <cell r="H488" t="str">
            <v xml:space="preserve">            </v>
          </cell>
          <cell r="I488" t="str">
            <v>EO004</v>
          </cell>
          <cell r="J488" t="str">
            <v>En tratamiento</v>
          </cell>
          <cell r="K488">
            <v>44032</v>
          </cell>
        </row>
        <row r="489">
          <cell r="G489">
            <v>25221907</v>
          </cell>
          <cell r="H489" t="str">
            <v xml:space="preserve">            </v>
          </cell>
          <cell r="I489" t="str">
            <v>EO004</v>
          </cell>
          <cell r="J489" t="str">
            <v>En tratamiento</v>
          </cell>
          <cell r="K489">
            <v>43273</v>
          </cell>
        </row>
        <row r="490">
          <cell r="G490">
            <v>25239854</v>
          </cell>
          <cell r="H490" t="str">
            <v xml:space="preserve">            </v>
          </cell>
          <cell r="I490" t="str">
            <v>EO004</v>
          </cell>
          <cell r="J490" t="str">
            <v>En tratamiento</v>
          </cell>
          <cell r="K490">
            <v>43278</v>
          </cell>
        </row>
        <row r="491">
          <cell r="G491">
            <v>28026254</v>
          </cell>
          <cell r="H491" t="str">
            <v xml:space="preserve">            </v>
          </cell>
          <cell r="I491" t="str">
            <v>EO004</v>
          </cell>
          <cell r="J491" t="str">
            <v>En tratamiento</v>
          </cell>
          <cell r="K491">
            <v>44063</v>
          </cell>
        </row>
        <row r="492">
          <cell r="G492">
            <v>28043240</v>
          </cell>
          <cell r="H492" t="str">
            <v xml:space="preserve">            </v>
          </cell>
          <cell r="I492" t="str">
            <v>EO004</v>
          </cell>
          <cell r="J492" t="str">
            <v>En tratamiento</v>
          </cell>
          <cell r="K492">
            <v>44067</v>
          </cell>
        </row>
        <row r="493">
          <cell r="G493">
            <v>28087356</v>
          </cell>
          <cell r="H493" t="str">
            <v xml:space="preserve">            </v>
          </cell>
          <cell r="I493" t="str">
            <v>EO004</v>
          </cell>
          <cell r="J493" t="str">
            <v>En tratamiento</v>
          </cell>
          <cell r="K493">
            <v>44074</v>
          </cell>
        </row>
        <row r="494">
          <cell r="G494">
            <v>28111553</v>
          </cell>
          <cell r="H494" t="str">
            <v xml:space="preserve">            </v>
          </cell>
          <cell r="I494" t="str">
            <v>EO004</v>
          </cell>
          <cell r="J494" t="str">
            <v>En tratamiento</v>
          </cell>
          <cell r="K494">
            <v>44082</v>
          </cell>
        </row>
        <row r="495">
          <cell r="G495">
            <v>28117200</v>
          </cell>
          <cell r="H495" t="str">
            <v xml:space="preserve">            </v>
          </cell>
          <cell r="I495" t="str">
            <v>EO004</v>
          </cell>
          <cell r="J495" t="str">
            <v>En tratamiento</v>
          </cell>
          <cell r="K495">
            <v>44083</v>
          </cell>
        </row>
        <row r="496">
          <cell r="G496">
            <v>25242291</v>
          </cell>
          <cell r="H496" t="str">
            <v xml:space="preserve">            </v>
          </cell>
          <cell r="I496" t="str">
            <v>EO004</v>
          </cell>
          <cell r="J496" t="str">
            <v>En tratamiento</v>
          </cell>
          <cell r="K496">
            <v>43278</v>
          </cell>
        </row>
        <row r="497">
          <cell r="G497">
            <v>25246836</v>
          </cell>
          <cell r="H497" t="str">
            <v xml:space="preserve">            </v>
          </cell>
          <cell r="I497" t="str">
            <v>EO004</v>
          </cell>
          <cell r="J497" t="str">
            <v>En tratamiento</v>
          </cell>
          <cell r="K497">
            <v>43279</v>
          </cell>
        </row>
        <row r="498">
          <cell r="G498">
            <v>27891901</v>
          </cell>
          <cell r="H498" t="str">
            <v xml:space="preserve">            </v>
          </cell>
          <cell r="I498" t="str">
            <v>EO004</v>
          </cell>
          <cell r="J498" t="str">
            <v>En tratamiento</v>
          </cell>
          <cell r="K498">
            <v>44041</v>
          </cell>
        </row>
        <row r="499">
          <cell r="G499">
            <v>27891986</v>
          </cell>
          <cell r="H499" t="str">
            <v xml:space="preserve">            </v>
          </cell>
          <cell r="I499" t="str">
            <v>EO004</v>
          </cell>
          <cell r="J499" t="str">
            <v>En tratamiento</v>
          </cell>
          <cell r="K499">
            <v>44041</v>
          </cell>
        </row>
        <row r="500">
          <cell r="G500">
            <v>25312424</v>
          </cell>
          <cell r="H500" t="str">
            <v xml:space="preserve">            </v>
          </cell>
          <cell r="I500" t="str">
            <v>EO004</v>
          </cell>
          <cell r="J500" t="str">
            <v>En tratamiento</v>
          </cell>
          <cell r="K500">
            <v>43298</v>
          </cell>
        </row>
        <row r="501">
          <cell r="G501">
            <v>25327601</v>
          </cell>
          <cell r="H501" t="str">
            <v xml:space="preserve">            </v>
          </cell>
          <cell r="I501" t="str">
            <v>EO004</v>
          </cell>
          <cell r="J501" t="str">
            <v>En tratamiento</v>
          </cell>
          <cell r="K501">
            <v>43305</v>
          </cell>
        </row>
        <row r="502">
          <cell r="G502">
            <v>25333323</v>
          </cell>
          <cell r="H502" t="str">
            <v xml:space="preserve">            </v>
          </cell>
          <cell r="I502" t="str">
            <v>EO004</v>
          </cell>
          <cell r="J502" t="str">
            <v>En tratamiento</v>
          </cell>
          <cell r="K502">
            <v>43305</v>
          </cell>
        </row>
        <row r="503">
          <cell r="G503">
            <v>25346436</v>
          </cell>
          <cell r="H503" t="str">
            <v xml:space="preserve">            </v>
          </cell>
          <cell r="I503" t="str">
            <v>EO004</v>
          </cell>
          <cell r="J503" t="str">
            <v>En tratamiento</v>
          </cell>
          <cell r="K503">
            <v>43308</v>
          </cell>
        </row>
        <row r="504">
          <cell r="G504">
            <v>25346455</v>
          </cell>
          <cell r="H504" t="str">
            <v xml:space="preserve">            </v>
          </cell>
          <cell r="I504" t="str">
            <v>EO004</v>
          </cell>
          <cell r="J504" t="str">
            <v>En tratamiento</v>
          </cell>
          <cell r="K504">
            <v>43308</v>
          </cell>
        </row>
        <row r="505">
          <cell r="G505">
            <v>27959976</v>
          </cell>
          <cell r="H505" t="str">
            <v xml:space="preserve">            </v>
          </cell>
          <cell r="I505" t="str">
            <v>EO004</v>
          </cell>
          <cell r="J505" t="str">
            <v>En tratamiento</v>
          </cell>
          <cell r="K505">
            <v>44053</v>
          </cell>
        </row>
        <row r="506">
          <cell r="G506">
            <v>25359788</v>
          </cell>
          <cell r="H506" t="str">
            <v xml:space="preserve">            </v>
          </cell>
          <cell r="I506" t="str">
            <v>EO004</v>
          </cell>
          <cell r="J506" t="str">
            <v>En tratamiento</v>
          </cell>
          <cell r="K506">
            <v>43312</v>
          </cell>
        </row>
        <row r="507">
          <cell r="G507">
            <v>25361334</v>
          </cell>
          <cell r="H507" t="str">
            <v xml:space="preserve">            </v>
          </cell>
          <cell r="I507" t="str">
            <v>EO004</v>
          </cell>
          <cell r="J507" t="str">
            <v>En tratamiento</v>
          </cell>
          <cell r="K507">
            <v>43312</v>
          </cell>
        </row>
        <row r="508">
          <cell r="G508">
            <v>25188450</v>
          </cell>
          <cell r="H508" t="str">
            <v xml:space="preserve">            </v>
          </cell>
          <cell r="I508" t="str">
            <v>EO004</v>
          </cell>
          <cell r="J508" t="str">
            <v>En tratamiento</v>
          </cell>
          <cell r="K508">
            <v>43264</v>
          </cell>
        </row>
        <row r="509">
          <cell r="G509">
            <v>27815063</v>
          </cell>
          <cell r="H509" t="str">
            <v xml:space="preserve">            </v>
          </cell>
          <cell r="I509" t="str">
            <v>EO004</v>
          </cell>
          <cell r="J509" t="str">
            <v>En tratamiento</v>
          </cell>
          <cell r="K509">
            <v>44027</v>
          </cell>
        </row>
        <row r="510">
          <cell r="G510">
            <v>25216710</v>
          </cell>
          <cell r="H510" t="str">
            <v xml:space="preserve">            </v>
          </cell>
          <cell r="I510" t="str">
            <v>EO004</v>
          </cell>
          <cell r="J510" t="str">
            <v>En tratamiento</v>
          </cell>
          <cell r="K510">
            <v>43271</v>
          </cell>
        </row>
        <row r="511">
          <cell r="G511">
            <v>27861567</v>
          </cell>
          <cell r="H511" t="str">
            <v xml:space="preserve">            </v>
          </cell>
          <cell r="I511" t="str">
            <v>EO004</v>
          </cell>
          <cell r="J511" t="str">
            <v>En tratamiento</v>
          </cell>
          <cell r="K511">
            <v>44035</v>
          </cell>
        </row>
        <row r="512">
          <cell r="G512">
            <v>25246791</v>
          </cell>
          <cell r="H512" t="str">
            <v xml:space="preserve">            </v>
          </cell>
          <cell r="I512" t="str">
            <v>EO004</v>
          </cell>
          <cell r="J512" t="str">
            <v>En tratamiento</v>
          </cell>
          <cell r="K512">
            <v>43279</v>
          </cell>
        </row>
        <row r="513">
          <cell r="G513">
            <v>27879180</v>
          </cell>
          <cell r="H513" t="str">
            <v xml:space="preserve">            </v>
          </cell>
          <cell r="I513" t="str">
            <v>EO004</v>
          </cell>
          <cell r="J513" t="str">
            <v>En tratamiento</v>
          </cell>
          <cell r="K513">
            <v>44039</v>
          </cell>
        </row>
        <row r="514">
          <cell r="G514">
            <v>27880247</v>
          </cell>
          <cell r="H514" t="str">
            <v xml:space="preserve">            </v>
          </cell>
          <cell r="I514" t="str">
            <v>EO004</v>
          </cell>
          <cell r="J514" t="str">
            <v>En tratamiento</v>
          </cell>
          <cell r="K514">
            <v>44039</v>
          </cell>
        </row>
        <row r="515">
          <cell r="G515">
            <v>25272217</v>
          </cell>
          <cell r="H515" t="str">
            <v xml:space="preserve">            </v>
          </cell>
          <cell r="I515" t="str">
            <v>EO004</v>
          </cell>
          <cell r="J515" t="str">
            <v>En tratamiento</v>
          </cell>
          <cell r="K515">
            <v>43287</v>
          </cell>
        </row>
        <row r="516">
          <cell r="G516">
            <v>27914759</v>
          </cell>
          <cell r="H516" t="str">
            <v xml:space="preserve">            </v>
          </cell>
          <cell r="I516" t="str">
            <v>EO004</v>
          </cell>
          <cell r="J516" t="str">
            <v>En tratamiento</v>
          </cell>
          <cell r="K516">
            <v>44043</v>
          </cell>
        </row>
        <row r="517">
          <cell r="G517">
            <v>25327889</v>
          </cell>
          <cell r="H517" t="str">
            <v xml:space="preserve">            </v>
          </cell>
          <cell r="I517" t="str">
            <v>EO004</v>
          </cell>
          <cell r="J517" t="str">
            <v>En tratamiento</v>
          </cell>
          <cell r="K517">
            <v>43305</v>
          </cell>
        </row>
        <row r="518">
          <cell r="G518">
            <v>25357072</v>
          </cell>
          <cell r="H518" t="str">
            <v xml:space="preserve">            </v>
          </cell>
          <cell r="I518" t="str">
            <v>EO004</v>
          </cell>
          <cell r="J518" t="str">
            <v>En tratamiento</v>
          </cell>
          <cell r="K518">
            <v>43311</v>
          </cell>
        </row>
        <row r="519">
          <cell r="G519">
            <v>27971649</v>
          </cell>
          <cell r="H519" t="str">
            <v xml:space="preserve">            </v>
          </cell>
          <cell r="I519" t="str">
            <v>EO004</v>
          </cell>
          <cell r="J519" t="str">
            <v>En tratamiento</v>
          </cell>
          <cell r="K519">
            <v>44054</v>
          </cell>
        </row>
        <row r="520">
          <cell r="G520">
            <v>28122460</v>
          </cell>
          <cell r="H520" t="str">
            <v xml:space="preserve">            </v>
          </cell>
          <cell r="I520" t="str">
            <v>EO004</v>
          </cell>
          <cell r="J520" t="str">
            <v>En tratamiento</v>
          </cell>
          <cell r="K520">
            <v>44085</v>
          </cell>
        </row>
        <row r="521">
          <cell r="G521">
            <v>28128555</v>
          </cell>
          <cell r="H521" t="str">
            <v xml:space="preserve">            </v>
          </cell>
          <cell r="I521" t="str">
            <v>EO004</v>
          </cell>
          <cell r="J521" t="str">
            <v>En tratamiento</v>
          </cell>
          <cell r="K521">
            <v>44088</v>
          </cell>
        </row>
        <row r="522">
          <cell r="G522">
            <v>28135467</v>
          </cell>
          <cell r="H522" t="str">
            <v xml:space="preserve">            </v>
          </cell>
          <cell r="I522" t="str">
            <v>EO004</v>
          </cell>
          <cell r="J522" t="str">
            <v>En tratamiento</v>
          </cell>
          <cell r="K522">
            <v>44089</v>
          </cell>
        </row>
        <row r="523">
          <cell r="G523">
            <v>28140697</v>
          </cell>
          <cell r="H523" t="str">
            <v xml:space="preserve">            </v>
          </cell>
          <cell r="I523" t="str">
            <v>EO004</v>
          </cell>
          <cell r="J523" t="str">
            <v>En tratamiento</v>
          </cell>
          <cell r="K523">
            <v>44091</v>
          </cell>
        </row>
        <row r="524">
          <cell r="G524">
            <v>28143541</v>
          </cell>
          <cell r="H524" t="str">
            <v xml:space="preserve">            </v>
          </cell>
          <cell r="I524" t="str">
            <v>EO004</v>
          </cell>
          <cell r="J524" t="str">
            <v>En tratamiento</v>
          </cell>
          <cell r="K524">
            <v>44092</v>
          </cell>
        </row>
        <row r="525">
          <cell r="G525">
            <v>27968482</v>
          </cell>
          <cell r="H525" t="str">
            <v xml:space="preserve">            </v>
          </cell>
          <cell r="I525" t="str">
            <v>EO004</v>
          </cell>
          <cell r="J525" t="str">
            <v>En tratamiento</v>
          </cell>
          <cell r="K525">
            <v>44054</v>
          </cell>
        </row>
        <row r="526">
          <cell r="G526">
            <v>27972609</v>
          </cell>
          <cell r="H526" t="str">
            <v xml:space="preserve">            </v>
          </cell>
          <cell r="I526" t="str">
            <v>EO004</v>
          </cell>
          <cell r="J526" t="str">
            <v>En tratamiento</v>
          </cell>
          <cell r="K526">
            <v>44054</v>
          </cell>
        </row>
        <row r="527">
          <cell r="G527">
            <v>27973101</v>
          </cell>
          <cell r="H527" t="str">
            <v xml:space="preserve">            </v>
          </cell>
          <cell r="I527" t="str">
            <v>EO004</v>
          </cell>
          <cell r="J527" t="str">
            <v>En tratamiento</v>
          </cell>
          <cell r="K527">
            <v>44055</v>
          </cell>
        </row>
        <row r="528">
          <cell r="G528">
            <v>25374941</v>
          </cell>
          <cell r="H528" t="str">
            <v xml:space="preserve">            </v>
          </cell>
          <cell r="I528" t="str">
            <v>EO004</v>
          </cell>
          <cell r="J528" t="str">
            <v>En tratamiento</v>
          </cell>
          <cell r="K528">
            <v>43315</v>
          </cell>
        </row>
        <row r="529">
          <cell r="G529">
            <v>25388946</v>
          </cell>
          <cell r="H529" t="str">
            <v xml:space="preserve">            </v>
          </cell>
          <cell r="I529" t="str">
            <v>EO004</v>
          </cell>
          <cell r="J529" t="str">
            <v>En tratamiento</v>
          </cell>
          <cell r="K529">
            <v>43320</v>
          </cell>
        </row>
        <row r="530">
          <cell r="G530">
            <v>27991759</v>
          </cell>
          <cell r="H530" t="str">
            <v xml:space="preserve">            </v>
          </cell>
          <cell r="I530" t="str">
            <v>EO004</v>
          </cell>
          <cell r="J530" t="str">
            <v>En tratamiento</v>
          </cell>
          <cell r="K530">
            <v>44057</v>
          </cell>
        </row>
        <row r="531">
          <cell r="G531">
            <v>25412705</v>
          </cell>
          <cell r="H531" t="str">
            <v xml:space="preserve">            </v>
          </cell>
          <cell r="I531" t="str">
            <v>EO004</v>
          </cell>
          <cell r="J531" t="str">
            <v>En tratamiento</v>
          </cell>
          <cell r="K531">
            <v>43327</v>
          </cell>
        </row>
        <row r="532">
          <cell r="G532">
            <v>25424742</v>
          </cell>
          <cell r="H532" t="str">
            <v xml:space="preserve">            </v>
          </cell>
          <cell r="I532" t="str">
            <v>EO004</v>
          </cell>
          <cell r="J532" t="str">
            <v>En tratamiento</v>
          </cell>
          <cell r="K532">
            <v>43329</v>
          </cell>
        </row>
        <row r="533">
          <cell r="G533">
            <v>28023610</v>
          </cell>
          <cell r="H533" t="str">
            <v xml:space="preserve">            </v>
          </cell>
          <cell r="I533" t="str">
            <v>EO004</v>
          </cell>
          <cell r="J533" t="str">
            <v>En tratamiento</v>
          </cell>
          <cell r="K533">
            <v>44063</v>
          </cell>
        </row>
        <row r="534">
          <cell r="G534">
            <v>28062966</v>
          </cell>
          <cell r="H534" t="str">
            <v xml:space="preserve">            </v>
          </cell>
          <cell r="I534" t="str">
            <v>EO004</v>
          </cell>
          <cell r="J534" t="str">
            <v>En tratamiento</v>
          </cell>
          <cell r="K534">
            <v>44069</v>
          </cell>
        </row>
        <row r="535">
          <cell r="G535">
            <v>28061460</v>
          </cell>
          <cell r="H535" t="str">
            <v xml:space="preserve">            </v>
          </cell>
          <cell r="I535" t="str">
            <v>EO004</v>
          </cell>
          <cell r="J535" t="str">
            <v>En tratamiento</v>
          </cell>
          <cell r="K535">
            <v>44069</v>
          </cell>
        </row>
        <row r="536">
          <cell r="G536">
            <v>25534169</v>
          </cell>
          <cell r="H536" t="str">
            <v xml:space="preserve">            </v>
          </cell>
          <cell r="I536" t="str">
            <v>EO004</v>
          </cell>
          <cell r="J536" t="str">
            <v>En tratamiento</v>
          </cell>
          <cell r="K536">
            <v>43361</v>
          </cell>
        </row>
        <row r="537">
          <cell r="G537">
            <v>25543176</v>
          </cell>
          <cell r="H537" t="str">
            <v xml:space="preserve">            </v>
          </cell>
          <cell r="I537" t="str">
            <v>EO004</v>
          </cell>
          <cell r="J537" t="str">
            <v>En tratamiento</v>
          </cell>
          <cell r="K537">
            <v>43363</v>
          </cell>
        </row>
        <row r="538">
          <cell r="G538">
            <v>25580864</v>
          </cell>
          <cell r="H538" t="str">
            <v xml:space="preserve">            </v>
          </cell>
          <cell r="I538" t="str">
            <v>EO004</v>
          </cell>
          <cell r="J538" t="str">
            <v>En tratamiento</v>
          </cell>
          <cell r="K538">
            <v>43375</v>
          </cell>
        </row>
        <row r="539">
          <cell r="G539">
            <v>25638799</v>
          </cell>
          <cell r="H539" t="str">
            <v xml:space="preserve">            </v>
          </cell>
          <cell r="I539" t="str">
            <v>EO004</v>
          </cell>
          <cell r="J539" t="str">
            <v>En tratamiento</v>
          </cell>
          <cell r="K539">
            <v>43392</v>
          </cell>
        </row>
        <row r="540">
          <cell r="G540">
            <v>25657993</v>
          </cell>
          <cell r="H540" t="str">
            <v xml:space="preserve">            </v>
          </cell>
          <cell r="I540" t="str">
            <v>EO004</v>
          </cell>
          <cell r="J540" t="str">
            <v>En tratamiento</v>
          </cell>
          <cell r="K540">
            <v>43397</v>
          </cell>
        </row>
        <row r="541">
          <cell r="G541">
            <v>25659822</v>
          </cell>
          <cell r="H541" t="str">
            <v xml:space="preserve">            </v>
          </cell>
          <cell r="I541" t="str">
            <v>EO004</v>
          </cell>
          <cell r="J541" t="str">
            <v>En tratamiento</v>
          </cell>
          <cell r="K541">
            <v>43398</v>
          </cell>
        </row>
        <row r="542">
          <cell r="G542">
            <v>25664894</v>
          </cell>
          <cell r="H542" t="str">
            <v xml:space="preserve">            </v>
          </cell>
          <cell r="I542" t="str">
            <v>EO004</v>
          </cell>
          <cell r="J542" t="str">
            <v>En tratamiento</v>
          </cell>
          <cell r="K542">
            <v>43399</v>
          </cell>
        </row>
        <row r="543">
          <cell r="G543">
            <v>25695871</v>
          </cell>
          <cell r="H543" t="str">
            <v xml:space="preserve">            </v>
          </cell>
          <cell r="I543" t="str">
            <v>EO004</v>
          </cell>
          <cell r="J543" t="str">
            <v>En tratamiento</v>
          </cell>
          <cell r="K543">
            <v>43411</v>
          </cell>
        </row>
        <row r="544">
          <cell r="G544">
            <v>25763184</v>
          </cell>
          <cell r="H544" t="str">
            <v xml:space="preserve">            </v>
          </cell>
          <cell r="I544" t="str">
            <v>EO004</v>
          </cell>
          <cell r="J544" t="str">
            <v>En tratamiento</v>
          </cell>
          <cell r="K544">
            <v>43432</v>
          </cell>
        </row>
        <row r="545">
          <cell r="G545">
            <v>25820112</v>
          </cell>
          <cell r="H545" t="str">
            <v xml:space="preserve">            </v>
          </cell>
          <cell r="I545" t="str">
            <v>EO004</v>
          </cell>
          <cell r="J545" t="str">
            <v>En tratamiento</v>
          </cell>
          <cell r="K545">
            <v>43451</v>
          </cell>
        </row>
        <row r="546">
          <cell r="G546">
            <v>25974840</v>
          </cell>
          <cell r="H546" t="str">
            <v xml:space="preserve">            </v>
          </cell>
          <cell r="I546" t="str">
            <v>EO004</v>
          </cell>
          <cell r="J546" t="str">
            <v>En tratamiento</v>
          </cell>
          <cell r="K546">
            <v>43503</v>
          </cell>
        </row>
        <row r="547">
          <cell r="G547">
            <v>27991744</v>
          </cell>
          <cell r="H547" t="str">
            <v xml:space="preserve">            </v>
          </cell>
          <cell r="I547" t="str">
            <v>EO004</v>
          </cell>
          <cell r="J547" t="str">
            <v>En tratamiento</v>
          </cell>
          <cell r="K547">
            <v>44057</v>
          </cell>
        </row>
        <row r="548">
          <cell r="G548">
            <v>25403532</v>
          </cell>
          <cell r="H548" t="str">
            <v xml:space="preserve">            </v>
          </cell>
          <cell r="I548" t="str">
            <v>EO004</v>
          </cell>
          <cell r="J548" t="str">
            <v>En tratamiento</v>
          </cell>
          <cell r="K548">
            <v>43325</v>
          </cell>
        </row>
        <row r="549">
          <cell r="G549">
            <v>25413292</v>
          </cell>
          <cell r="H549" t="str">
            <v xml:space="preserve">            </v>
          </cell>
          <cell r="I549" t="str">
            <v>EO004</v>
          </cell>
          <cell r="J549" t="str">
            <v>En tratamiento</v>
          </cell>
          <cell r="K549">
            <v>43327</v>
          </cell>
        </row>
        <row r="550">
          <cell r="G550">
            <v>28067986</v>
          </cell>
          <cell r="H550" t="str">
            <v xml:space="preserve">            </v>
          </cell>
          <cell r="I550" t="str">
            <v>EO004</v>
          </cell>
          <cell r="J550" t="str">
            <v>En tratamiento</v>
          </cell>
          <cell r="K550">
            <v>44070</v>
          </cell>
        </row>
        <row r="551">
          <cell r="G551">
            <v>28091146</v>
          </cell>
          <cell r="H551" t="str">
            <v xml:space="preserve">            </v>
          </cell>
          <cell r="I551" t="str">
            <v>EO004</v>
          </cell>
          <cell r="J551" t="str">
            <v>En tratamiento</v>
          </cell>
          <cell r="K551">
            <v>44075</v>
          </cell>
        </row>
        <row r="552">
          <cell r="G552">
            <v>28125679</v>
          </cell>
          <cell r="H552" t="str">
            <v xml:space="preserve">            </v>
          </cell>
          <cell r="I552" t="str">
            <v>EO004</v>
          </cell>
          <cell r="J552" t="str">
            <v>En tratamiento</v>
          </cell>
          <cell r="K552">
            <v>44085</v>
          </cell>
        </row>
        <row r="553">
          <cell r="G553">
            <v>25480539</v>
          </cell>
          <cell r="H553" t="str">
            <v xml:space="preserve">            </v>
          </cell>
          <cell r="I553" t="str">
            <v>EO004</v>
          </cell>
          <cell r="J553" t="str">
            <v>En tratamiento</v>
          </cell>
          <cell r="K553">
            <v>43346</v>
          </cell>
        </row>
        <row r="554">
          <cell r="G554">
            <v>25994798</v>
          </cell>
          <cell r="H554" t="str">
            <v xml:space="preserve">            </v>
          </cell>
          <cell r="I554" t="str">
            <v>EO004</v>
          </cell>
          <cell r="J554" t="str">
            <v>En tratamiento</v>
          </cell>
          <cell r="K554">
            <v>43509</v>
          </cell>
        </row>
        <row r="555">
          <cell r="G555">
            <v>26003467</v>
          </cell>
          <cell r="H555" t="str">
            <v xml:space="preserve">            </v>
          </cell>
          <cell r="I555" t="str">
            <v>EO004</v>
          </cell>
          <cell r="J555" t="str">
            <v>En tratamiento</v>
          </cell>
          <cell r="K555">
            <v>43511</v>
          </cell>
        </row>
        <row r="556">
          <cell r="G556">
            <v>26016576</v>
          </cell>
          <cell r="H556" t="str">
            <v xml:space="preserve">            </v>
          </cell>
          <cell r="I556" t="str">
            <v>EO004</v>
          </cell>
          <cell r="J556" t="str">
            <v>En tratamiento</v>
          </cell>
          <cell r="K556">
            <v>43515</v>
          </cell>
        </row>
        <row r="557">
          <cell r="G557">
            <v>26048398</v>
          </cell>
          <cell r="H557" t="str">
            <v xml:space="preserve">            </v>
          </cell>
          <cell r="I557" t="str">
            <v>EO004</v>
          </cell>
          <cell r="J557" t="str">
            <v>En tratamiento</v>
          </cell>
          <cell r="K557">
            <v>43523</v>
          </cell>
        </row>
        <row r="558">
          <cell r="G558">
            <v>26068143</v>
          </cell>
          <cell r="H558" t="str">
            <v xml:space="preserve">            </v>
          </cell>
          <cell r="I558" t="str">
            <v>EO004</v>
          </cell>
          <cell r="J558" t="str">
            <v>En tratamiento</v>
          </cell>
          <cell r="K558">
            <v>43530</v>
          </cell>
        </row>
        <row r="559">
          <cell r="G559">
            <v>26130792</v>
          </cell>
          <cell r="H559" t="str">
            <v xml:space="preserve">            </v>
          </cell>
          <cell r="I559" t="str">
            <v>EO004</v>
          </cell>
          <cell r="J559" t="str">
            <v>En tratamiento</v>
          </cell>
          <cell r="K559">
            <v>43546</v>
          </cell>
        </row>
        <row r="560">
          <cell r="G560">
            <v>23761477</v>
          </cell>
          <cell r="H560" t="str">
            <v xml:space="preserve">            </v>
          </cell>
          <cell r="I560" t="str">
            <v>EO004</v>
          </cell>
          <cell r="J560" t="str">
            <v>En tratamiento</v>
          </cell>
          <cell r="K560">
            <v>42844</v>
          </cell>
        </row>
        <row r="561">
          <cell r="G561">
            <v>23800942</v>
          </cell>
          <cell r="H561" t="str">
            <v xml:space="preserve">            </v>
          </cell>
          <cell r="I561" t="str">
            <v>EO004</v>
          </cell>
          <cell r="J561" t="str">
            <v>En tratamiento</v>
          </cell>
          <cell r="K561">
            <v>42857</v>
          </cell>
        </row>
        <row r="562">
          <cell r="G562">
            <v>26236339</v>
          </cell>
          <cell r="H562" t="str">
            <v xml:space="preserve">            </v>
          </cell>
          <cell r="I562" t="str">
            <v>EO004</v>
          </cell>
          <cell r="J562" t="str">
            <v>En tratamiento</v>
          </cell>
          <cell r="K562">
            <v>43579</v>
          </cell>
        </row>
        <row r="563">
          <cell r="G563">
            <v>26256398</v>
          </cell>
          <cell r="H563" t="str">
            <v xml:space="preserve">            </v>
          </cell>
          <cell r="I563" t="str">
            <v>EO004</v>
          </cell>
          <cell r="J563" t="str">
            <v>En tratamiento</v>
          </cell>
          <cell r="K563">
            <v>43585</v>
          </cell>
        </row>
        <row r="564">
          <cell r="G564">
            <v>26340825</v>
          </cell>
          <cell r="H564" t="str">
            <v xml:space="preserve">            </v>
          </cell>
          <cell r="I564" t="str">
            <v>EO004</v>
          </cell>
          <cell r="J564" t="str">
            <v>En tratamiento</v>
          </cell>
          <cell r="K564">
            <v>43608</v>
          </cell>
        </row>
        <row r="565">
          <cell r="G565">
            <v>26356697</v>
          </cell>
          <cell r="H565" t="str">
            <v xml:space="preserve">            </v>
          </cell>
          <cell r="I565" t="str">
            <v>EO004</v>
          </cell>
          <cell r="J565" t="str">
            <v>En tratamiento</v>
          </cell>
          <cell r="K565">
            <v>43613</v>
          </cell>
        </row>
        <row r="566">
          <cell r="G566">
            <v>25430209</v>
          </cell>
          <cell r="H566" t="str">
            <v xml:space="preserve">            </v>
          </cell>
          <cell r="I566" t="str">
            <v>EO004</v>
          </cell>
          <cell r="J566" t="str">
            <v>En tratamiento</v>
          </cell>
          <cell r="K566">
            <v>43333</v>
          </cell>
        </row>
        <row r="567">
          <cell r="G567">
            <v>25455744</v>
          </cell>
          <cell r="H567" t="str">
            <v xml:space="preserve">            </v>
          </cell>
          <cell r="I567" t="str">
            <v>EO004</v>
          </cell>
          <cell r="J567" t="str">
            <v>En tratamiento</v>
          </cell>
          <cell r="K567">
            <v>43339</v>
          </cell>
        </row>
        <row r="568">
          <cell r="G568">
            <v>25468334</v>
          </cell>
          <cell r="H568" t="str">
            <v xml:space="preserve">            </v>
          </cell>
          <cell r="I568" t="str">
            <v>EO004</v>
          </cell>
          <cell r="J568" t="str">
            <v>En tratamiento</v>
          </cell>
          <cell r="K568">
            <v>43342</v>
          </cell>
        </row>
        <row r="569">
          <cell r="G569">
            <v>28139841</v>
          </cell>
          <cell r="H569" t="str">
            <v xml:space="preserve">            </v>
          </cell>
          <cell r="I569" t="str">
            <v>EO004</v>
          </cell>
          <cell r="J569" t="str">
            <v>En tratamiento</v>
          </cell>
          <cell r="K569">
            <v>44090</v>
          </cell>
        </row>
        <row r="570">
          <cell r="G570">
            <v>28153507</v>
          </cell>
          <cell r="H570" t="str">
            <v xml:space="preserve">            </v>
          </cell>
          <cell r="I570" t="str">
            <v>EO004</v>
          </cell>
          <cell r="J570" t="str">
            <v>En tratamiento</v>
          </cell>
          <cell r="K570">
            <v>44095</v>
          </cell>
        </row>
        <row r="571">
          <cell r="G571">
            <v>25557942</v>
          </cell>
          <cell r="H571" t="str">
            <v xml:space="preserve">            </v>
          </cell>
          <cell r="I571" t="str">
            <v>EO004</v>
          </cell>
          <cell r="J571" t="str">
            <v>En tratamiento</v>
          </cell>
          <cell r="K571">
            <v>43368</v>
          </cell>
        </row>
        <row r="572">
          <cell r="G572">
            <v>25563270</v>
          </cell>
          <cell r="H572" t="str">
            <v xml:space="preserve">            </v>
          </cell>
          <cell r="I572" t="str">
            <v>EO004</v>
          </cell>
          <cell r="J572" t="str">
            <v>En tratamiento</v>
          </cell>
          <cell r="K572">
            <v>43369</v>
          </cell>
        </row>
        <row r="573">
          <cell r="G573">
            <v>23989134</v>
          </cell>
          <cell r="H573" t="str">
            <v xml:space="preserve">            </v>
          </cell>
          <cell r="I573" t="str">
            <v>EO004</v>
          </cell>
          <cell r="J573" t="str">
            <v>En tratamiento</v>
          </cell>
          <cell r="K573">
            <v>42915</v>
          </cell>
        </row>
        <row r="574">
          <cell r="G574">
            <v>26573111</v>
          </cell>
          <cell r="H574" t="str">
            <v xml:space="preserve">            </v>
          </cell>
          <cell r="I574" t="str">
            <v>EO004</v>
          </cell>
          <cell r="J574" t="str">
            <v>En tratamiento</v>
          </cell>
          <cell r="K574">
            <v>43678</v>
          </cell>
        </row>
        <row r="575">
          <cell r="G575">
            <v>26626270</v>
          </cell>
          <cell r="H575" t="str">
            <v xml:space="preserve">            </v>
          </cell>
          <cell r="I575" t="str">
            <v>EO004</v>
          </cell>
          <cell r="J575" t="str">
            <v>En tratamiento</v>
          </cell>
          <cell r="K575">
            <v>43693</v>
          </cell>
        </row>
        <row r="576">
          <cell r="G576">
            <v>26674902</v>
          </cell>
          <cell r="H576" t="str">
            <v xml:space="preserve">            </v>
          </cell>
          <cell r="I576" t="str">
            <v>EO004</v>
          </cell>
          <cell r="J576" t="str">
            <v>En tratamiento</v>
          </cell>
          <cell r="K576">
            <v>43707</v>
          </cell>
        </row>
        <row r="577">
          <cell r="G577">
            <v>26775637</v>
          </cell>
          <cell r="H577" t="str">
            <v xml:space="preserve">            </v>
          </cell>
          <cell r="I577" t="str">
            <v>EO004</v>
          </cell>
          <cell r="J577" t="str">
            <v>En tratamiento</v>
          </cell>
          <cell r="K577">
            <v>43738</v>
          </cell>
        </row>
        <row r="578">
          <cell r="G578">
            <v>26777576</v>
          </cell>
          <cell r="H578" t="str">
            <v xml:space="preserve">            </v>
          </cell>
          <cell r="I578" t="str">
            <v>EO004</v>
          </cell>
          <cell r="J578" t="str">
            <v>En tratamiento</v>
          </cell>
          <cell r="K578">
            <v>43738</v>
          </cell>
        </row>
        <row r="579">
          <cell r="G579">
            <v>26807965</v>
          </cell>
          <cell r="H579" t="str">
            <v xml:space="preserve">            </v>
          </cell>
          <cell r="I579" t="str">
            <v>EO004</v>
          </cell>
          <cell r="J579" t="str">
            <v>En tratamiento</v>
          </cell>
          <cell r="K579">
            <v>43747</v>
          </cell>
        </row>
        <row r="580">
          <cell r="G580">
            <v>26836012</v>
          </cell>
          <cell r="H580" t="str">
            <v xml:space="preserve">            </v>
          </cell>
          <cell r="I580" t="str">
            <v>EO004</v>
          </cell>
          <cell r="J580" t="str">
            <v>En tratamiento</v>
          </cell>
          <cell r="K580">
            <v>43756</v>
          </cell>
        </row>
        <row r="581">
          <cell r="G581">
            <v>26851148</v>
          </cell>
          <cell r="H581" t="str">
            <v xml:space="preserve">            </v>
          </cell>
          <cell r="I581" t="str">
            <v>EO004</v>
          </cell>
          <cell r="J581" t="str">
            <v>En tratamiento</v>
          </cell>
          <cell r="K581">
            <v>43761</v>
          </cell>
        </row>
        <row r="582">
          <cell r="G582">
            <v>26967292</v>
          </cell>
          <cell r="H582" t="str">
            <v xml:space="preserve">            </v>
          </cell>
          <cell r="I582" t="str">
            <v>EO004</v>
          </cell>
          <cell r="J582" t="str">
            <v>En tratamiento</v>
          </cell>
          <cell r="K582">
            <v>43801</v>
          </cell>
        </row>
        <row r="583">
          <cell r="G583">
            <v>26977113</v>
          </cell>
          <cell r="H583" t="str">
            <v xml:space="preserve">            </v>
          </cell>
          <cell r="I583" t="str">
            <v>EO004</v>
          </cell>
          <cell r="J583" t="str">
            <v>En tratamiento</v>
          </cell>
          <cell r="K583">
            <v>43803</v>
          </cell>
        </row>
        <row r="584">
          <cell r="G584">
            <v>25585252</v>
          </cell>
          <cell r="H584" t="str">
            <v xml:space="preserve">            </v>
          </cell>
          <cell r="I584" t="str">
            <v>EO004</v>
          </cell>
          <cell r="J584" t="str">
            <v>En tratamiento</v>
          </cell>
          <cell r="K584">
            <v>43375</v>
          </cell>
        </row>
        <row r="585">
          <cell r="G585">
            <v>25597464</v>
          </cell>
          <cell r="H585" t="str">
            <v xml:space="preserve">            </v>
          </cell>
          <cell r="I585" t="str">
            <v>EO004</v>
          </cell>
          <cell r="J585" t="str">
            <v>En tratamiento</v>
          </cell>
          <cell r="K585">
            <v>43378</v>
          </cell>
        </row>
        <row r="586">
          <cell r="G586">
            <v>25635524</v>
          </cell>
          <cell r="H586" t="str">
            <v xml:space="preserve">            </v>
          </cell>
          <cell r="I586" t="str">
            <v>EO004</v>
          </cell>
          <cell r="J586" t="str">
            <v>En tratamiento</v>
          </cell>
          <cell r="K586">
            <v>43391</v>
          </cell>
        </row>
        <row r="587">
          <cell r="G587">
            <v>25659894</v>
          </cell>
          <cell r="H587" t="str">
            <v xml:space="preserve">            </v>
          </cell>
          <cell r="I587" t="str">
            <v>EO004</v>
          </cell>
          <cell r="J587" t="str">
            <v>En tratamiento</v>
          </cell>
          <cell r="K587">
            <v>43398</v>
          </cell>
        </row>
        <row r="588">
          <cell r="G588">
            <v>25666399</v>
          </cell>
          <cell r="H588" t="str">
            <v xml:space="preserve">            </v>
          </cell>
          <cell r="I588" t="str">
            <v>EO004</v>
          </cell>
          <cell r="J588" t="str">
            <v>En tratamiento</v>
          </cell>
          <cell r="K588">
            <v>43399</v>
          </cell>
        </row>
        <row r="589">
          <cell r="G589">
            <v>26995568</v>
          </cell>
          <cell r="H589" t="str">
            <v xml:space="preserve">            </v>
          </cell>
          <cell r="I589" t="str">
            <v>EO004</v>
          </cell>
          <cell r="J589" t="str">
            <v>En tratamiento</v>
          </cell>
          <cell r="K589">
            <v>43809</v>
          </cell>
        </row>
        <row r="590">
          <cell r="G590">
            <v>27006627</v>
          </cell>
          <cell r="H590" t="str">
            <v xml:space="preserve">            </v>
          </cell>
          <cell r="I590" t="str">
            <v>EO004</v>
          </cell>
          <cell r="J590" t="str">
            <v>En tratamiento</v>
          </cell>
          <cell r="K590">
            <v>43812</v>
          </cell>
        </row>
        <row r="591">
          <cell r="G591">
            <v>27106639</v>
          </cell>
          <cell r="H591" t="str">
            <v xml:space="preserve">            </v>
          </cell>
          <cell r="I591" t="str">
            <v>EO004</v>
          </cell>
          <cell r="J591" t="str">
            <v>En tratamiento</v>
          </cell>
          <cell r="K591">
            <v>43853</v>
          </cell>
        </row>
        <row r="592">
          <cell r="G592">
            <v>27131237</v>
          </cell>
          <cell r="H592" t="str">
            <v xml:space="preserve">            </v>
          </cell>
          <cell r="I592" t="str">
            <v>EO004</v>
          </cell>
          <cell r="J592" t="str">
            <v>En tratamiento</v>
          </cell>
          <cell r="K592">
            <v>43861</v>
          </cell>
        </row>
        <row r="593">
          <cell r="G593">
            <v>24764245</v>
          </cell>
          <cell r="H593" t="str">
            <v xml:space="preserve">            </v>
          </cell>
          <cell r="I593" t="str">
            <v>EO004</v>
          </cell>
          <cell r="J593" t="str">
            <v>En tratamiento</v>
          </cell>
          <cell r="K593">
            <v>43146</v>
          </cell>
        </row>
        <row r="594">
          <cell r="G594">
            <v>27162118</v>
          </cell>
          <cell r="H594" t="str">
            <v xml:space="preserve">            </v>
          </cell>
          <cell r="I594" t="str">
            <v>EO004</v>
          </cell>
          <cell r="J594" t="str">
            <v>En tratamiento</v>
          </cell>
          <cell r="K594">
            <v>43872</v>
          </cell>
        </row>
        <row r="595">
          <cell r="G595">
            <v>27164954</v>
          </cell>
          <cell r="H595" t="str">
            <v xml:space="preserve">            </v>
          </cell>
          <cell r="I595" t="str">
            <v>EO004</v>
          </cell>
          <cell r="J595" t="str">
            <v>En tratamiento</v>
          </cell>
          <cell r="K595">
            <v>43873</v>
          </cell>
        </row>
        <row r="596">
          <cell r="G596">
            <v>27239771</v>
          </cell>
          <cell r="H596" t="str">
            <v xml:space="preserve">            </v>
          </cell>
          <cell r="I596" t="str">
            <v>EO004</v>
          </cell>
          <cell r="J596" t="str">
            <v>En tratamiento</v>
          </cell>
          <cell r="K596">
            <v>43896</v>
          </cell>
        </row>
        <row r="597">
          <cell r="G597">
            <v>27247807</v>
          </cell>
          <cell r="H597" t="str">
            <v xml:space="preserve">            </v>
          </cell>
          <cell r="I597" t="str">
            <v>EO004</v>
          </cell>
          <cell r="J597" t="str">
            <v>En tratamiento</v>
          </cell>
          <cell r="K597">
            <v>43899</v>
          </cell>
        </row>
        <row r="598">
          <cell r="G598">
            <v>27254177</v>
          </cell>
          <cell r="H598" t="str">
            <v xml:space="preserve">            </v>
          </cell>
          <cell r="I598" t="str">
            <v>EO004</v>
          </cell>
          <cell r="J598" t="str">
            <v>En tratamiento</v>
          </cell>
          <cell r="K598">
            <v>43901</v>
          </cell>
        </row>
        <row r="599">
          <cell r="G599">
            <v>27800760</v>
          </cell>
          <cell r="H599" t="str">
            <v xml:space="preserve">            </v>
          </cell>
          <cell r="I599" t="str">
            <v>EO004</v>
          </cell>
          <cell r="J599" t="str">
            <v>En tratamiento</v>
          </cell>
          <cell r="K599">
            <v>44025</v>
          </cell>
        </row>
        <row r="600">
          <cell r="G600">
            <v>25192774</v>
          </cell>
          <cell r="H600" t="str">
            <v xml:space="preserve">            </v>
          </cell>
          <cell r="I600" t="str">
            <v>EO004</v>
          </cell>
          <cell r="J600" t="str">
            <v>En tratamiento</v>
          </cell>
          <cell r="K600">
            <v>43265</v>
          </cell>
        </row>
        <row r="601">
          <cell r="G601">
            <v>25214498</v>
          </cell>
          <cell r="H601" t="str">
            <v xml:space="preserve">            </v>
          </cell>
          <cell r="I601" t="str">
            <v>EO004</v>
          </cell>
          <cell r="J601" t="str">
            <v>En tratamiento</v>
          </cell>
          <cell r="K601">
            <v>43271</v>
          </cell>
        </row>
        <row r="602">
          <cell r="G602">
            <v>25246798</v>
          </cell>
          <cell r="H602" t="str">
            <v xml:space="preserve">            </v>
          </cell>
          <cell r="I602" t="str">
            <v>EO004</v>
          </cell>
          <cell r="J602" t="str">
            <v>En tratamiento</v>
          </cell>
          <cell r="K602">
            <v>43279</v>
          </cell>
        </row>
        <row r="603">
          <cell r="G603">
            <v>25279945</v>
          </cell>
          <cell r="H603" t="str">
            <v xml:space="preserve">            </v>
          </cell>
          <cell r="I603" t="str">
            <v>EO004</v>
          </cell>
          <cell r="J603" t="str">
            <v>En tratamiento</v>
          </cell>
          <cell r="K603">
            <v>43290</v>
          </cell>
        </row>
        <row r="604">
          <cell r="G604">
            <v>25292330</v>
          </cell>
          <cell r="H604" t="str">
            <v xml:space="preserve">            </v>
          </cell>
          <cell r="I604" t="str">
            <v>EO004</v>
          </cell>
          <cell r="J604" t="str">
            <v>En tratamiento</v>
          </cell>
          <cell r="K604">
            <v>43293</v>
          </cell>
        </row>
        <row r="605">
          <cell r="G605">
            <v>27913854</v>
          </cell>
          <cell r="H605" t="str">
            <v xml:space="preserve">            </v>
          </cell>
          <cell r="I605" t="str">
            <v>EO004</v>
          </cell>
          <cell r="J605" t="str">
            <v>En tratamiento</v>
          </cell>
          <cell r="K605">
            <v>44043</v>
          </cell>
        </row>
        <row r="606">
          <cell r="G606">
            <v>25316547</v>
          </cell>
          <cell r="H606" t="str">
            <v xml:space="preserve">            </v>
          </cell>
          <cell r="I606" t="str">
            <v>EO004</v>
          </cell>
          <cell r="J606" t="str">
            <v>En tratamiento</v>
          </cell>
          <cell r="K606">
            <v>43299</v>
          </cell>
        </row>
        <row r="607">
          <cell r="G607">
            <v>27931432</v>
          </cell>
          <cell r="H607" t="str">
            <v xml:space="preserve">            </v>
          </cell>
          <cell r="I607" t="str">
            <v>EO004</v>
          </cell>
          <cell r="J607" t="str">
            <v>En tratamiento</v>
          </cell>
          <cell r="K607">
            <v>44047</v>
          </cell>
        </row>
        <row r="608">
          <cell r="G608">
            <v>25346154</v>
          </cell>
          <cell r="H608" t="str">
            <v xml:space="preserve">            </v>
          </cell>
          <cell r="I608" t="str">
            <v>EO004</v>
          </cell>
          <cell r="J608" t="str">
            <v>En tratamiento</v>
          </cell>
          <cell r="K608">
            <v>43308</v>
          </cell>
        </row>
        <row r="609">
          <cell r="G609">
            <v>27963754</v>
          </cell>
          <cell r="H609" t="str">
            <v xml:space="preserve">            </v>
          </cell>
          <cell r="I609" t="str">
            <v>EO004</v>
          </cell>
          <cell r="J609" t="str">
            <v>En tratamiento</v>
          </cell>
          <cell r="K609">
            <v>44053</v>
          </cell>
        </row>
        <row r="610">
          <cell r="G610">
            <v>25371289</v>
          </cell>
          <cell r="H610" t="str">
            <v xml:space="preserve">            </v>
          </cell>
          <cell r="I610" t="str">
            <v>EO004</v>
          </cell>
          <cell r="J610" t="str">
            <v>En tratamiento</v>
          </cell>
          <cell r="K610">
            <v>43314</v>
          </cell>
        </row>
        <row r="611">
          <cell r="G611">
            <v>25607781</v>
          </cell>
          <cell r="H611" t="str">
            <v xml:space="preserve">            </v>
          </cell>
          <cell r="I611" t="str">
            <v>EO004</v>
          </cell>
          <cell r="J611" t="str">
            <v>En tratamiento</v>
          </cell>
          <cell r="K611">
            <v>43382</v>
          </cell>
        </row>
        <row r="612">
          <cell r="G612">
            <v>25638762</v>
          </cell>
          <cell r="H612" t="str">
            <v xml:space="preserve">            </v>
          </cell>
          <cell r="I612" t="str">
            <v>EO004</v>
          </cell>
          <cell r="J612" t="str">
            <v>En tratamiento</v>
          </cell>
          <cell r="K612">
            <v>43392</v>
          </cell>
        </row>
        <row r="613">
          <cell r="G613">
            <v>25716793</v>
          </cell>
          <cell r="H613" t="str">
            <v xml:space="preserve">            </v>
          </cell>
          <cell r="I613" t="str">
            <v>EO004</v>
          </cell>
          <cell r="J613" t="str">
            <v>En tratamiento</v>
          </cell>
          <cell r="K613">
            <v>43419</v>
          </cell>
        </row>
        <row r="614">
          <cell r="G614">
            <v>25723901</v>
          </cell>
          <cell r="H614" t="str">
            <v xml:space="preserve">            </v>
          </cell>
          <cell r="I614" t="str">
            <v>EO004</v>
          </cell>
          <cell r="J614" t="str">
            <v>En tratamiento</v>
          </cell>
          <cell r="K614">
            <v>43420</v>
          </cell>
        </row>
        <row r="615">
          <cell r="G615">
            <v>24835466</v>
          </cell>
          <cell r="H615" t="str">
            <v xml:space="preserve">            </v>
          </cell>
          <cell r="I615" t="str">
            <v>EO004</v>
          </cell>
          <cell r="J615" t="str">
            <v>En tratamiento</v>
          </cell>
          <cell r="K615">
            <v>43164</v>
          </cell>
        </row>
        <row r="616">
          <cell r="G616">
            <v>24851610</v>
          </cell>
          <cell r="H616" t="str">
            <v xml:space="preserve">            </v>
          </cell>
          <cell r="I616" t="str">
            <v>EO004</v>
          </cell>
          <cell r="J616" t="str">
            <v>En tratamiento</v>
          </cell>
          <cell r="K616">
            <v>43167</v>
          </cell>
        </row>
        <row r="617">
          <cell r="G617">
            <v>27282580</v>
          </cell>
          <cell r="H617" t="str">
            <v xml:space="preserve">            </v>
          </cell>
          <cell r="I617" t="str">
            <v>EO004</v>
          </cell>
          <cell r="J617" t="str">
            <v>En tratamiento</v>
          </cell>
          <cell r="K617">
            <v>43909</v>
          </cell>
        </row>
        <row r="618">
          <cell r="G618">
            <v>27320880</v>
          </cell>
          <cell r="H618" t="str">
            <v xml:space="preserve">            </v>
          </cell>
          <cell r="I618" t="str">
            <v>EO004</v>
          </cell>
          <cell r="J618" t="str">
            <v>En tratamiento</v>
          </cell>
          <cell r="K618">
            <v>43936</v>
          </cell>
        </row>
        <row r="619">
          <cell r="G619">
            <v>27407398</v>
          </cell>
          <cell r="H619" t="str">
            <v xml:space="preserve">            </v>
          </cell>
          <cell r="I619" t="str">
            <v>EO004</v>
          </cell>
          <cell r="J619" t="str">
            <v>En tratamiento</v>
          </cell>
          <cell r="K619">
            <v>43956</v>
          </cell>
        </row>
        <row r="620">
          <cell r="G620">
            <v>27429967</v>
          </cell>
          <cell r="H620" t="str">
            <v xml:space="preserve">            </v>
          </cell>
          <cell r="I620" t="str">
            <v>EO004</v>
          </cell>
          <cell r="J620" t="str">
            <v>En tratamiento</v>
          </cell>
          <cell r="K620">
            <v>43959</v>
          </cell>
        </row>
        <row r="621">
          <cell r="G621">
            <v>25020045</v>
          </cell>
          <cell r="H621" t="str">
            <v xml:space="preserve">            </v>
          </cell>
          <cell r="I621" t="str">
            <v>EO004</v>
          </cell>
          <cell r="J621" t="str">
            <v>En tratamiento</v>
          </cell>
          <cell r="K621">
            <v>43215</v>
          </cell>
        </row>
        <row r="622">
          <cell r="G622">
            <v>27602082</v>
          </cell>
          <cell r="H622" t="str">
            <v xml:space="preserve">            </v>
          </cell>
          <cell r="I622" t="str">
            <v>EO004</v>
          </cell>
          <cell r="J622" t="str">
            <v>En tratamiento</v>
          </cell>
          <cell r="K622">
            <v>43990</v>
          </cell>
        </row>
        <row r="623">
          <cell r="G623">
            <v>27611768</v>
          </cell>
          <cell r="H623" t="str">
            <v xml:space="preserve">            </v>
          </cell>
          <cell r="I623" t="str">
            <v>EO004</v>
          </cell>
          <cell r="J623" t="str">
            <v>En tratamiento</v>
          </cell>
          <cell r="K623">
            <v>43991</v>
          </cell>
        </row>
        <row r="624">
          <cell r="G624">
            <v>27973386</v>
          </cell>
          <cell r="H624" t="str">
            <v xml:space="preserve">            </v>
          </cell>
          <cell r="I624" t="str">
            <v>EO004</v>
          </cell>
          <cell r="J624" t="str">
            <v>En tratamiento</v>
          </cell>
          <cell r="K624">
            <v>44055</v>
          </cell>
        </row>
        <row r="625">
          <cell r="G625">
            <v>25375371</v>
          </cell>
          <cell r="H625" t="str">
            <v xml:space="preserve">            </v>
          </cell>
          <cell r="I625" t="str">
            <v>EO004</v>
          </cell>
          <cell r="J625" t="str">
            <v>En tratamiento</v>
          </cell>
          <cell r="K625">
            <v>43315</v>
          </cell>
        </row>
        <row r="626">
          <cell r="G626">
            <v>27984496</v>
          </cell>
          <cell r="H626" t="str">
            <v xml:space="preserve">            </v>
          </cell>
          <cell r="I626" t="str">
            <v>EO004</v>
          </cell>
          <cell r="J626" t="str">
            <v>En tratamiento</v>
          </cell>
          <cell r="K626">
            <v>44056</v>
          </cell>
        </row>
        <row r="627">
          <cell r="G627">
            <v>28232514</v>
          </cell>
          <cell r="H627" t="str">
            <v xml:space="preserve">            </v>
          </cell>
          <cell r="I627" t="str">
            <v>EO004</v>
          </cell>
          <cell r="J627" t="str">
            <v>En tratamiento</v>
          </cell>
          <cell r="K627">
            <v>44118</v>
          </cell>
        </row>
        <row r="628">
          <cell r="G628">
            <v>25387987</v>
          </cell>
          <cell r="H628" t="str">
            <v xml:space="preserve">            </v>
          </cell>
          <cell r="I628" t="str">
            <v>EO004</v>
          </cell>
          <cell r="J628" t="str">
            <v>En tratamiento</v>
          </cell>
          <cell r="K628">
            <v>43320</v>
          </cell>
        </row>
        <row r="629">
          <cell r="G629">
            <v>25413647</v>
          </cell>
          <cell r="H629" t="str">
            <v xml:space="preserve">            </v>
          </cell>
          <cell r="I629" t="str">
            <v>EO004</v>
          </cell>
          <cell r="J629" t="str">
            <v>En tratamiento</v>
          </cell>
          <cell r="K629">
            <v>43327</v>
          </cell>
        </row>
        <row r="630">
          <cell r="G630">
            <v>25424837</v>
          </cell>
          <cell r="H630" t="str">
            <v xml:space="preserve">            </v>
          </cell>
          <cell r="I630" t="str">
            <v>EO004</v>
          </cell>
          <cell r="J630" t="str">
            <v>En tratamiento</v>
          </cell>
          <cell r="K630">
            <v>43329</v>
          </cell>
        </row>
        <row r="631">
          <cell r="G631">
            <v>28027960</v>
          </cell>
          <cell r="H631" t="str">
            <v xml:space="preserve">            </v>
          </cell>
          <cell r="I631" t="str">
            <v>EO004</v>
          </cell>
          <cell r="J631" t="str">
            <v>En tratamiento</v>
          </cell>
          <cell r="K631">
            <v>44063</v>
          </cell>
        </row>
        <row r="632">
          <cell r="G632">
            <v>28035238</v>
          </cell>
          <cell r="H632" t="str">
            <v xml:space="preserve">            </v>
          </cell>
          <cell r="I632" t="str">
            <v>EO004</v>
          </cell>
          <cell r="J632" t="str">
            <v>En tratamiento</v>
          </cell>
          <cell r="K632">
            <v>44064</v>
          </cell>
        </row>
        <row r="633">
          <cell r="G633">
            <v>28087375</v>
          </cell>
          <cell r="H633" t="str">
            <v xml:space="preserve">            </v>
          </cell>
          <cell r="I633" t="str">
            <v>EO004</v>
          </cell>
          <cell r="J633" t="str">
            <v>En tratamiento</v>
          </cell>
          <cell r="K633">
            <v>44074</v>
          </cell>
        </row>
        <row r="634">
          <cell r="G634">
            <v>28120710</v>
          </cell>
          <cell r="H634" t="str">
            <v xml:space="preserve">            </v>
          </cell>
          <cell r="I634" t="str">
            <v>EO004</v>
          </cell>
          <cell r="J634" t="str">
            <v>En tratamiento</v>
          </cell>
          <cell r="K634">
            <v>44084</v>
          </cell>
        </row>
        <row r="635">
          <cell r="G635">
            <v>25653371</v>
          </cell>
          <cell r="H635" t="str">
            <v xml:space="preserve">            </v>
          </cell>
          <cell r="I635" t="str">
            <v>EO004</v>
          </cell>
          <cell r="J635" t="str">
            <v>En tratamiento</v>
          </cell>
          <cell r="K635">
            <v>43396</v>
          </cell>
        </row>
        <row r="636">
          <cell r="G636">
            <v>25659974</v>
          </cell>
          <cell r="H636" t="str">
            <v xml:space="preserve">            </v>
          </cell>
          <cell r="I636" t="str">
            <v>EO004</v>
          </cell>
          <cell r="J636" t="str">
            <v>En tratamiento</v>
          </cell>
          <cell r="K636">
            <v>43398</v>
          </cell>
        </row>
        <row r="637">
          <cell r="G637">
            <v>25659978</v>
          </cell>
          <cell r="H637" t="str">
            <v xml:space="preserve">            </v>
          </cell>
          <cell r="I637" t="str">
            <v>EO004</v>
          </cell>
          <cell r="J637" t="str">
            <v>En tratamiento</v>
          </cell>
          <cell r="K637">
            <v>43398</v>
          </cell>
        </row>
        <row r="638">
          <cell r="G638">
            <v>25789419</v>
          </cell>
          <cell r="H638" t="str">
            <v xml:space="preserve">            </v>
          </cell>
          <cell r="I638" t="str">
            <v>EO004</v>
          </cell>
          <cell r="J638" t="str">
            <v>En tratamiento</v>
          </cell>
          <cell r="K638">
            <v>43440</v>
          </cell>
        </row>
        <row r="639">
          <cell r="G639">
            <v>25183895</v>
          </cell>
          <cell r="H639" t="str">
            <v xml:space="preserve">            </v>
          </cell>
          <cell r="I639" t="str">
            <v>EO004</v>
          </cell>
          <cell r="J639" t="str">
            <v>En tratamiento</v>
          </cell>
          <cell r="K639">
            <v>43263</v>
          </cell>
        </row>
        <row r="640">
          <cell r="G640">
            <v>25224758</v>
          </cell>
          <cell r="H640" t="str">
            <v xml:space="preserve">            </v>
          </cell>
          <cell r="I640" t="str">
            <v>EO004</v>
          </cell>
          <cell r="J640" t="str">
            <v>En tratamiento</v>
          </cell>
          <cell r="K640">
            <v>43273</v>
          </cell>
        </row>
        <row r="641">
          <cell r="G641">
            <v>27842075</v>
          </cell>
          <cell r="H641" t="str">
            <v xml:space="preserve">            </v>
          </cell>
          <cell r="I641" t="str">
            <v>EO004</v>
          </cell>
          <cell r="J641" t="str">
            <v>En tratamiento</v>
          </cell>
          <cell r="K641">
            <v>44033</v>
          </cell>
        </row>
        <row r="642">
          <cell r="G642">
            <v>27846153</v>
          </cell>
          <cell r="H642" t="str">
            <v xml:space="preserve">            </v>
          </cell>
          <cell r="I642" t="str">
            <v>EO004</v>
          </cell>
          <cell r="J642" t="str">
            <v>En tratamiento</v>
          </cell>
          <cell r="K642">
            <v>44033</v>
          </cell>
        </row>
        <row r="643">
          <cell r="G643">
            <v>25242401</v>
          </cell>
          <cell r="H643" t="str">
            <v xml:space="preserve">            </v>
          </cell>
          <cell r="I643" t="str">
            <v>EO004</v>
          </cell>
          <cell r="J643" t="str">
            <v>En tratamiento</v>
          </cell>
          <cell r="K643">
            <v>43278</v>
          </cell>
        </row>
        <row r="644">
          <cell r="G644">
            <v>25248992</v>
          </cell>
          <cell r="H644" t="str">
            <v xml:space="preserve">            </v>
          </cell>
          <cell r="I644" t="str">
            <v>EO004</v>
          </cell>
          <cell r="J644" t="str">
            <v>En tratamiento</v>
          </cell>
          <cell r="K644">
            <v>43280</v>
          </cell>
        </row>
        <row r="645">
          <cell r="G645">
            <v>27888668</v>
          </cell>
          <cell r="H645" t="str">
            <v xml:space="preserve">            </v>
          </cell>
          <cell r="I645" t="str">
            <v>EO004</v>
          </cell>
          <cell r="J645" t="str">
            <v>En tratamiento</v>
          </cell>
          <cell r="K645">
            <v>44040</v>
          </cell>
        </row>
        <row r="646">
          <cell r="G646">
            <v>25290117</v>
          </cell>
          <cell r="H646" t="str">
            <v xml:space="preserve">            </v>
          </cell>
          <cell r="I646" t="str">
            <v>EO004</v>
          </cell>
          <cell r="J646" t="str">
            <v>En tratamiento</v>
          </cell>
          <cell r="K646">
            <v>43292</v>
          </cell>
        </row>
        <row r="647">
          <cell r="G647">
            <v>25329777</v>
          </cell>
          <cell r="H647" t="str">
            <v xml:space="preserve">            </v>
          </cell>
          <cell r="I647" t="str">
            <v>EO004</v>
          </cell>
          <cell r="J647" t="str">
            <v>En tratamiento</v>
          </cell>
          <cell r="K647">
            <v>43305</v>
          </cell>
        </row>
        <row r="648">
          <cell r="G648">
            <v>27930203</v>
          </cell>
          <cell r="H648" t="str">
            <v xml:space="preserve">            </v>
          </cell>
          <cell r="I648" t="str">
            <v>EO004</v>
          </cell>
          <cell r="J648" t="str">
            <v>En tratamiento</v>
          </cell>
          <cell r="K648">
            <v>44047</v>
          </cell>
        </row>
        <row r="649">
          <cell r="G649">
            <v>25346521</v>
          </cell>
          <cell r="H649" t="str">
            <v xml:space="preserve">            </v>
          </cell>
          <cell r="I649" t="str">
            <v>EO004</v>
          </cell>
          <cell r="J649" t="str">
            <v>En tratamiento</v>
          </cell>
          <cell r="K649">
            <v>43308</v>
          </cell>
        </row>
        <row r="650">
          <cell r="G650">
            <v>25357306</v>
          </cell>
          <cell r="H650" t="str">
            <v xml:space="preserve">            </v>
          </cell>
          <cell r="I650" t="str">
            <v>EO004</v>
          </cell>
          <cell r="J650" t="str">
            <v>En tratamiento</v>
          </cell>
          <cell r="K650">
            <v>43311</v>
          </cell>
        </row>
        <row r="651">
          <cell r="G651">
            <v>27960117</v>
          </cell>
          <cell r="H651" t="str">
            <v xml:space="preserve">            </v>
          </cell>
          <cell r="I651" t="str">
            <v>EO004</v>
          </cell>
          <cell r="J651" t="str">
            <v>En tratamiento</v>
          </cell>
          <cell r="K651">
            <v>44053</v>
          </cell>
        </row>
        <row r="652">
          <cell r="G652">
            <v>27968434</v>
          </cell>
          <cell r="H652" t="str">
            <v xml:space="preserve">            </v>
          </cell>
          <cell r="I652" t="str">
            <v>EO004</v>
          </cell>
          <cell r="J652" t="str">
            <v>En tratamiento</v>
          </cell>
          <cell r="K652">
            <v>44054</v>
          </cell>
        </row>
        <row r="653">
          <cell r="G653">
            <v>25375193</v>
          </cell>
          <cell r="H653" t="str">
            <v xml:space="preserve">            </v>
          </cell>
          <cell r="I653" t="str">
            <v>EO004</v>
          </cell>
          <cell r="J653" t="str">
            <v>En tratamiento</v>
          </cell>
          <cell r="K653">
            <v>43315</v>
          </cell>
        </row>
        <row r="654">
          <cell r="G654">
            <v>27976221</v>
          </cell>
          <cell r="H654" t="str">
            <v xml:space="preserve">            </v>
          </cell>
          <cell r="I654" t="str">
            <v>EO004</v>
          </cell>
          <cell r="J654" t="str">
            <v>En tratamiento</v>
          </cell>
          <cell r="K654">
            <v>44055</v>
          </cell>
        </row>
        <row r="655">
          <cell r="G655">
            <v>28067964</v>
          </cell>
          <cell r="H655" t="str">
            <v xml:space="preserve">            </v>
          </cell>
          <cell r="I655" t="str">
            <v>EO004</v>
          </cell>
          <cell r="J655" t="str">
            <v>En tratamiento</v>
          </cell>
          <cell r="K655">
            <v>44070</v>
          </cell>
        </row>
        <row r="656">
          <cell r="G656">
            <v>28117146</v>
          </cell>
          <cell r="H656" t="str">
            <v xml:space="preserve">            </v>
          </cell>
          <cell r="I656" t="str">
            <v>EO004</v>
          </cell>
          <cell r="J656" t="str">
            <v>En tratamiento</v>
          </cell>
          <cell r="K656">
            <v>44083</v>
          </cell>
        </row>
        <row r="657">
          <cell r="G657">
            <v>25478271</v>
          </cell>
          <cell r="H657" t="str">
            <v xml:space="preserve">            </v>
          </cell>
          <cell r="I657" t="str">
            <v>EO004</v>
          </cell>
          <cell r="J657" t="str">
            <v>En tratamiento</v>
          </cell>
          <cell r="K657">
            <v>43346</v>
          </cell>
        </row>
        <row r="658">
          <cell r="G658">
            <v>25498250</v>
          </cell>
          <cell r="H658" t="str">
            <v xml:space="preserve">            </v>
          </cell>
          <cell r="I658" t="str">
            <v>EO004</v>
          </cell>
          <cell r="J658" t="str">
            <v>En tratamiento</v>
          </cell>
          <cell r="K658">
            <v>43350</v>
          </cell>
        </row>
        <row r="659">
          <cell r="G659">
            <v>28138376</v>
          </cell>
          <cell r="H659" t="str">
            <v xml:space="preserve">            </v>
          </cell>
          <cell r="I659" t="str">
            <v>EO004</v>
          </cell>
          <cell r="J659" t="str">
            <v>En tratamiento</v>
          </cell>
          <cell r="K659">
            <v>44090</v>
          </cell>
        </row>
        <row r="660">
          <cell r="G660">
            <v>28139738</v>
          </cell>
          <cell r="H660" t="str">
            <v xml:space="preserve">            </v>
          </cell>
          <cell r="I660" t="str">
            <v>EO004</v>
          </cell>
          <cell r="J660" t="str">
            <v>En tratamiento</v>
          </cell>
          <cell r="K660">
            <v>44090</v>
          </cell>
        </row>
        <row r="661">
          <cell r="G661">
            <v>25094406</v>
          </cell>
          <cell r="H661" t="str">
            <v xml:space="preserve">            </v>
          </cell>
          <cell r="I661" t="str">
            <v>EO004</v>
          </cell>
          <cell r="J661" t="str">
            <v>En tratamiento</v>
          </cell>
          <cell r="K661">
            <v>43237</v>
          </cell>
        </row>
        <row r="662">
          <cell r="G662">
            <v>27681208</v>
          </cell>
          <cell r="H662" t="str">
            <v xml:space="preserve">            </v>
          </cell>
          <cell r="I662" t="str">
            <v>EO004</v>
          </cell>
          <cell r="J662" t="str">
            <v>En tratamiento</v>
          </cell>
          <cell r="K662">
            <v>44004</v>
          </cell>
        </row>
        <row r="663">
          <cell r="G663">
            <v>25149837</v>
          </cell>
          <cell r="H663" t="str">
            <v xml:space="preserve">            </v>
          </cell>
          <cell r="I663" t="str">
            <v>EO004</v>
          </cell>
          <cell r="J663" t="str">
            <v>En tratamiento</v>
          </cell>
          <cell r="K663">
            <v>43251</v>
          </cell>
        </row>
        <row r="664">
          <cell r="G664">
            <v>27765343</v>
          </cell>
          <cell r="H664" t="str">
            <v xml:space="preserve">            </v>
          </cell>
          <cell r="I664" t="str">
            <v>EO004</v>
          </cell>
          <cell r="J664" t="str">
            <v>En tratamiento</v>
          </cell>
          <cell r="K664">
            <v>44019</v>
          </cell>
        </row>
        <row r="665">
          <cell r="G665">
            <v>25169284</v>
          </cell>
          <cell r="H665" t="str">
            <v xml:space="preserve">            </v>
          </cell>
          <cell r="I665" t="str">
            <v>EO004</v>
          </cell>
          <cell r="J665" t="str">
            <v>En tratamiento</v>
          </cell>
          <cell r="K665">
            <v>43258</v>
          </cell>
        </row>
        <row r="666">
          <cell r="G666">
            <v>28224970</v>
          </cell>
          <cell r="H666" t="str">
            <v xml:space="preserve">            </v>
          </cell>
          <cell r="I666" t="str">
            <v>EO004</v>
          </cell>
          <cell r="J666" t="str">
            <v>En tratamiento</v>
          </cell>
          <cell r="K666">
            <v>44113</v>
          </cell>
        </row>
        <row r="667">
          <cell r="G667">
            <v>25529677</v>
          </cell>
          <cell r="H667" t="str">
            <v xml:space="preserve">            </v>
          </cell>
          <cell r="I667" t="str">
            <v>EO004</v>
          </cell>
          <cell r="J667" t="str">
            <v>En tratamiento</v>
          </cell>
          <cell r="K667">
            <v>43360</v>
          </cell>
        </row>
        <row r="668">
          <cell r="G668">
            <v>28149489</v>
          </cell>
          <cell r="H668" t="str">
            <v xml:space="preserve">            </v>
          </cell>
          <cell r="I668" t="str">
            <v>EO004</v>
          </cell>
          <cell r="J668" t="str">
            <v>En tratamiento</v>
          </cell>
          <cell r="K668">
            <v>44093</v>
          </cell>
        </row>
        <row r="669">
          <cell r="G669">
            <v>25539032</v>
          </cell>
          <cell r="H669" t="str">
            <v xml:space="preserve">            </v>
          </cell>
          <cell r="I669" t="str">
            <v>EO004</v>
          </cell>
          <cell r="J669" t="str">
            <v>En tratamiento</v>
          </cell>
          <cell r="K669">
            <v>43362</v>
          </cell>
        </row>
        <row r="670">
          <cell r="G670">
            <v>25552723</v>
          </cell>
          <cell r="H670" t="str">
            <v xml:space="preserve">            </v>
          </cell>
          <cell r="I670" t="str">
            <v>EO004</v>
          </cell>
          <cell r="J670" t="str">
            <v>En tratamiento</v>
          </cell>
          <cell r="K670">
            <v>43367</v>
          </cell>
        </row>
        <row r="671">
          <cell r="G671">
            <v>27497446</v>
          </cell>
          <cell r="H671" t="str">
            <v xml:space="preserve">            </v>
          </cell>
          <cell r="I671" t="str">
            <v>EO004</v>
          </cell>
          <cell r="J671" t="str">
            <v>En tratamiento</v>
          </cell>
          <cell r="K671">
            <v>43971</v>
          </cell>
        </row>
        <row r="672">
          <cell r="G672">
            <v>27529695</v>
          </cell>
          <cell r="H672" t="str">
            <v xml:space="preserve">            </v>
          </cell>
          <cell r="I672" t="str">
            <v>EO004</v>
          </cell>
          <cell r="J672" t="str">
            <v>En tratamiento</v>
          </cell>
          <cell r="K672">
            <v>43978</v>
          </cell>
        </row>
        <row r="673">
          <cell r="G673">
            <v>27558791</v>
          </cell>
          <cell r="H673" t="str">
            <v xml:space="preserve">            </v>
          </cell>
          <cell r="I673" t="str">
            <v>EO004</v>
          </cell>
          <cell r="J673" t="str">
            <v>En tratamiento</v>
          </cell>
          <cell r="K673">
            <v>43983</v>
          </cell>
        </row>
        <row r="674">
          <cell r="G674">
            <v>27585841</v>
          </cell>
          <cell r="H674" t="str">
            <v xml:space="preserve">            </v>
          </cell>
          <cell r="I674" t="str">
            <v>EO004</v>
          </cell>
          <cell r="J674" t="str">
            <v>En tratamiento</v>
          </cell>
          <cell r="K674">
            <v>43987</v>
          </cell>
        </row>
        <row r="675">
          <cell r="G675">
            <v>27607817</v>
          </cell>
          <cell r="H675" t="str">
            <v xml:space="preserve">            </v>
          </cell>
          <cell r="I675" t="str">
            <v>EO004</v>
          </cell>
          <cell r="J675" t="str">
            <v>En tratamiento</v>
          </cell>
          <cell r="K675">
            <v>43991</v>
          </cell>
        </row>
        <row r="676">
          <cell r="G676">
            <v>27620955</v>
          </cell>
          <cell r="H676" t="str">
            <v xml:space="preserve">            </v>
          </cell>
          <cell r="I676" t="str">
            <v>EO004</v>
          </cell>
          <cell r="J676" t="str">
            <v>En tratamiento</v>
          </cell>
          <cell r="K676">
            <v>43993</v>
          </cell>
        </row>
        <row r="677">
          <cell r="G677">
            <v>25140112</v>
          </cell>
          <cell r="H677" t="str">
            <v xml:space="preserve">            </v>
          </cell>
          <cell r="I677" t="str">
            <v>EO004</v>
          </cell>
          <cell r="J677" t="str">
            <v>En tratamiento</v>
          </cell>
          <cell r="K677">
            <v>43249</v>
          </cell>
        </row>
        <row r="678">
          <cell r="G678">
            <v>27768370</v>
          </cell>
          <cell r="H678" t="str">
            <v xml:space="preserve">            </v>
          </cell>
          <cell r="I678" t="str">
            <v>EO004</v>
          </cell>
          <cell r="J678" t="str">
            <v>En tratamiento</v>
          </cell>
          <cell r="K678">
            <v>44019</v>
          </cell>
        </row>
        <row r="679">
          <cell r="G679">
            <v>25167290</v>
          </cell>
          <cell r="H679" t="str">
            <v xml:space="preserve">            </v>
          </cell>
          <cell r="I679" t="str">
            <v>EO004</v>
          </cell>
          <cell r="J679" t="str">
            <v>En tratamiento</v>
          </cell>
          <cell r="K679">
            <v>43257</v>
          </cell>
        </row>
        <row r="680">
          <cell r="G680">
            <v>28224756</v>
          </cell>
          <cell r="H680" t="str">
            <v xml:space="preserve">            </v>
          </cell>
          <cell r="I680" t="str">
            <v>EO004</v>
          </cell>
          <cell r="J680" t="str">
            <v>En tratamiento</v>
          </cell>
          <cell r="K680">
            <v>44113</v>
          </cell>
        </row>
        <row r="681">
          <cell r="G681">
            <v>28225010</v>
          </cell>
          <cell r="H681" t="str">
            <v xml:space="preserve">            </v>
          </cell>
          <cell r="I681" t="str">
            <v>EO004</v>
          </cell>
          <cell r="J681" t="str">
            <v>En tratamiento</v>
          </cell>
          <cell r="K681">
            <v>44113</v>
          </cell>
        </row>
        <row r="682">
          <cell r="G682">
            <v>28225166</v>
          </cell>
          <cell r="H682" t="str">
            <v xml:space="preserve">            </v>
          </cell>
          <cell r="I682" t="str">
            <v>EO004</v>
          </cell>
          <cell r="J682" t="str">
            <v>En tratamiento</v>
          </cell>
          <cell r="K682">
            <v>44113</v>
          </cell>
        </row>
        <row r="683">
          <cell r="G683">
            <v>25606316</v>
          </cell>
          <cell r="H683" t="str">
            <v xml:space="preserve">            </v>
          </cell>
          <cell r="I683" t="str">
            <v>EO004</v>
          </cell>
          <cell r="J683" t="str">
            <v>En tratamiento</v>
          </cell>
          <cell r="K683">
            <v>43382</v>
          </cell>
        </row>
        <row r="684">
          <cell r="G684">
            <v>28232642</v>
          </cell>
          <cell r="H684" t="str">
            <v xml:space="preserve">            </v>
          </cell>
          <cell r="I684" t="str">
            <v>EO004</v>
          </cell>
          <cell r="J684" t="str">
            <v>En tratamiento</v>
          </cell>
          <cell r="K684">
            <v>44118</v>
          </cell>
        </row>
        <row r="685">
          <cell r="G685">
            <v>28232682</v>
          </cell>
          <cell r="H685" t="str">
            <v xml:space="preserve">            </v>
          </cell>
          <cell r="I685" t="str">
            <v>EO004</v>
          </cell>
          <cell r="J685" t="str">
            <v>En tratamiento</v>
          </cell>
          <cell r="K685">
            <v>44118</v>
          </cell>
        </row>
        <row r="686">
          <cell r="G686">
            <v>28232993</v>
          </cell>
          <cell r="H686" t="str">
            <v xml:space="preserve">            </v>
          </cell>
          <cell r="I686" t="str">
            <v>EO004</v>
          </cell>
          <cell r="J686" t="str">
            <v>En tratamiento</v>
          </cell>
          <cell r="K686">
            <v>44118</v>
          </cell>
        </row>
        <row r="687">
          <cell r="G687">
            <v>25650923</v>
          </cell>
          <cell r="H687" t="str">
            <v xml:space="preserve">            </v>
          </cell>
          <cell r="I687" t="str">
            <v>EO004</v>
          </cell>
          <cell r="J687" t="str">
            <v>En tratamiento</v>
          </cell>
          <cell r="K687">
            <v>43396</v>
          </cell>
        </row>
        <row r="688">
          <cell r="G688">
            <v>25658065</v>
          </cell>
          <cell r="H688" t="str">
            <v xml:space="preserve">            </v>
          </cell>
          <cell r="I688" t="str">
            <v>EO004</v>
          </cell>
          <cell r="J688" t="str">
            <v>En tratamiento</v>
          </cell>
          <cell r="K688">
            <v>43397</v>
          </cell>
        </row>
        <row r="689">
          <cell r="G689">
            <v>25693625</v>
          </cell>
          <cell r="H689" t="str">
            <v xml:space="preserve">            </v>
          </cell>
          <cell r="I689" t="str">
            <v>EO004</v>
          </cell>
          <cell r="J689" t="str">
            <v>En tratamiento</v>
          </cell>
          <cell r="K689">
            <v>43410</v>
          </cell>
        </row>
        <row r="690">
          <cell r="G690">
            <v>25731055</v>
          </cell>
          <cell r="H690" t="str">
            <v xml:space="preserve">            </v>
          </cell>
          <cell r="I690" t="str">
            <v>EO004</v>
          </cell>
          <cell r="J690" t="str">
            <v>En tratamiento</v>
          </cell>
          <cell r="K690">
            <v>43423</v>
          </cell>
        </row>
        <row r="691">
          <cell r="G691">
            <v>25733292</v>
          </cell>
          <cell r="H691" t="str">
            <v xml:space="preserve">            </v>
          </cell>
          <cell r="I691" t="str">
            <v>EO004</v>
          </cell>
          <cell r="J691" t="str">
            <v>En tratamiento</v>
          </cell>
          <cell r="K691">
            <v>43424</v>
          </cell>
        </row>
        <row r="692">
          <cell r="G692">
            <v>25659960</v>
          </cell>
          <cell r="H692" t="str">
            <v xml:space="preserve">            </v>
          </cell>
          <cell r="I692" t="str">
            <v>EO004</v>
          </cell>
          <cell r="J692" t="str">
            <v>En tratamiento</v>
          </cell>
          <cell r="K692">
            <v>43398</v>
          </cell>
        </row>
        <row r="693">
          <cell r="G693">
            <v>25690776</v>
          </cell>
          <cell r="H693" t="str">
            <v xml:space="preserve">            </v>
          </cell>
          <cell r="I693" t="str">
            <v>EO004</v>
          </cell>
          <cell r="J693" t="str">
            <v>En tratamiento</v>
          </cell>
          <cell r="K693">
            <v>43410</v>
          </cell>
        </row>
        <row r="694">
          <cell r="G694">
            <v>25659966</v>
          </cell>
          <cell r="H694" t="str">
            <v xml:space="preserve">            </v>
          </cell>
          <cell r="I694" t="str">
            <v>EO004</v>
          </cell>
          <cell r="J694" t="str">
            <v>En tratamiento</v>
          </cell>
          <cell r="K694">
            <v>43398</v>
          </cell>
        </row>
        <row r="695">
          <cell r="G695">
            <v>25690955</v>
          </cell>
          <cell r="H695" t="str">
            <v xml:space="preserve">            </v>
          </cell>
          <cell r="I695" t="str">
            <v>EO004</v>
          </cell>
          <cell r="J695" t="str">
            <v>En tratamiento</v>
          </cell>
          <cell r="K695">
            <v>43410</v>
          </cell>
        </row>
        <row r="696">
          <cell r="G696">
            <v>25728612</v>
          </cell>
          <cell r="H696" t="str">
            <v xml:space="preserve">            </v>
          </cell>
          <cell r="I696" t="str">
            <v>EO004</v>
          </cell>
          <cell r="J696" t="str">
            <v>En tratamiento</v>
          </cell>
          <cell r="K696">
            <v>43423</v>
          </cell>
        </row>
        <row r="697">
          <cell r="G697">
            <v>25788329</v>
          </cell>
          <cell r="H697" t="str">
            <v xml:space="preserve">            </v>
          </cell>
          <cell r="I697" t="str">
            <v>EO004</v>
          </cell>
          <cell r="J697" t="str">
            <v>En tratamiento</v>
          </cell>
          <cell r="K697">
            <v>43440</v>
          </cell>
        </row>
        <row r="698">
          <cell r="G698">
            <v>28253832</v>
          </cell>
          <cell r="H698" t="str">
            <v xml:space="preserve">            </v>
          </cell>
          <cell r="I698" t="str">
            <v>EO004</v>
          </cell>
          <cell r="J698" t="str">
            <v>En tratamiento</v>
          </cell>
          <cell r="K698">
            <v>44131</v>
          </cell>
        </row>
        <row r="699">
          <cell r="G699">
            <v>28255596</v>
          </cell>
          <cell r="H699" t="str">
            <v xml:space="preserve">            </v>
          </cell>
          <cell r="I699" t="str">
            <v>EO004</v>
          </cell>
          <cell r="J699" t="str">
            <v>En tratamiento</v>
          </cell>
          <cell r="K699">
            <v>44131</v>
          </cell>
        </row>
        <row r="700">
          <cell r="G700">
            <v>28253140</v>
          </cell>
          <cell r="H700" t="str">
            <v xml:space="preserve">            </v>
          </cell>
          <cell r="I700" t="str">
            <v>EO004</v>
          </cell>
          <cell r="J700" t="str">
            <v>En tratamiento</v>
          </cell>
          <cell r="K700">
            <v>44130</v>
          </cell>
        </row>
        <row r="701">
          <cell r="G701">
            <v>28253252</v>
          </cell>
          <cell r="H701" t="str">
            <v xml:space="preserve">            </v>
          </cell>
          <cell r="I701" t="str">
            <v>EO004</v>
          </cell>
          <cell r="J701" t="str">
            <v>En tratamiento</v>
          </cell>
          <cell r="K701">
            <v>44130</v>
          </cell>
        </row>
        <row r="702">
          <cell r="G702">
            <v>28253619</v>
          </cell>
          <cell r="H702" t="str">
            <v xml:space="preserve">            </v>
          </cell>
          <cell r="I702" t="str">
            <v>EO004</v>
          </cell>
          <cell r="J702" t="str">
            <v>En tratamiento</v>
          </cell>
          <cell r="K702">
            <v>44130</v>
          </cell>
        </row>
        <row r="703">
          <cell r="G703">
            <v>28257582</v>
          </cell>
          <cell r="H703" t="str">
            <v xml:space="preserve">            </v>
          </cell>
          <cell r="I703" t="str">
            <v>EO004</v>
          </cell>
          <cell r="J703" t="str">
            <v>En tratamiento</v>
          </cell>
          <cell r="K703">
            <v>44132</v>
          </cell>
        </row>
        <row r="704">
          <cell r="G704">
            <v>28257353</v>
          </cell>
          <cell r="H704" t="str">
            <v xml:space="preserve">            </v>
          </cell>
          <cell r="I704" t="str">
            <v>EO004</v>
          </cell>
          <cell r="J704" t="str">
            <v>En tratamiento</v>
          </cell>
          <cell r="K704">
            <v>44132</v>
          </cell>
        </row>
        <row r="705">
          <cell r="G705">
            <v>28257570</v>
          </cell>
          <cell r="H705" t="str">
            <v xml:space="preserve">            </v>
          </cell>
          <cell r="I705" t="str">
            <v>EO004</v>
          </cell>
          <cell r="J705" t="str">
            <v>En tratamiento</v>
          </cell>
          <cell r="K705">
            <v>44132</v>
          </cell>
        </row>
        <row r="706">
          <cell r="G706">
            <v>28255583</v>
          </cell>
          <cell r="H706" t="str">
            <v xml:space="preserve">            </v>
          </cell>
          <cell r="I706" t="str">
            <v>EO004</v>
          </cell>
          <cell r="J706" t="str">
            <v>En tratamiento</v>
          </cell>
          <cell r="K706">
            <v>44131</v>
          </cell>
        </row>
        <row r="707">
          <cell r="G707">
            <v>28255857</v>
          </cell>
          <cell r="H707" t="str">
            <v xml:space="preserve">            </v>
          </cell>
          <cell r="I707" t="str">
            <v>EO004</v>
          </cell>
          <cell r="J707" t="str">
            <v>En tratamiento</v>
          </cell>
          <cell r="K707">
            <v>44132</v>
          </cell>
        </row>
        <row r="708">
          <cell r="G708">
            <v>28257392</v>
          </cell>
          <cell r="H708" t="str">
            <v xml:space="preserve">            </v>
          </cell>
          <cell r="I708" t="str">
            <v>EO004</v>
          </cell>
          <cell r="J708" t="str">
            <v>En tratamiento</v>
          </cell>
          <cell r="K708">
            <v>44132</v>
          </cell>
        </row>
        <row r="709">
          <cell r="G709">
            <v>28257636</v>
          </cell>
          <cell r="H709" t="str">
            <v xml:space="preserve">            </v>
          </cell>
          <cell r="I709" t="str">
            <v>EO004</v>
          </cell>
          <cell r="J709" t="str">
            <v>En tratamiento</v>
          </cell>
          <cell r="K709">
            <v>44132</v>
          </cell>
        </row>
        <row r="710">
          <cell r="G710">
            <v>28250108</v>
          </cell>
          <cell r="H710" t="str">
            <v xml:space="preserve">            </v>
          </cell>
          <cell r="I710" t="str">
            <v>EO004</v>
          </cell>
          <cell r="J710" t="str">
            <v>En tratamiento</v>
          </cell>
          <cell r="K710">
            <v>44127</v>
          </cell>
        </row>
        <row r="711">
          <cell r="G711">
            <v>28248264</v>
          </cell>
          <cell r="H711" t="str">
            <v xml:space="preserve">            </v>
          </cell>
          <cell r="I711" t="str">
            <v>EO004</v>
          </cell>
          <cell r="J711" t="str">
            <v>En tratamiento</v>
          </cell>
          <cell r="K711">
            <v>44127</v>
          </cell>
        </row>
        <row r="712">
          <cell r="G712">
            <v>28136962</v>
          </cell>
          <cell r="H712" t="str">
            <v xml:space="preserve">            </v>
          </cell>
          <cell r="I712" t="str">
            <v>EO004</v>
          </cell>
          <cell r="J712" t="str">
            <v>En tratamiento</v>
          </cell>
          <cell r="K712">
            <v>44090</v>
          </cell>
        </row>
        <row r="713">
          <cell r="G713">
            <v>28259849</v>
          </cell>
          <cell r="H713" t="str">
            <v xml:space="preserve">            </v>
          </cell>
          <cell r="I713" t="str">
            <v>EO001</v>
          </cell>
          <cell r="J713" t="str">
            <v>Generada</v>
          </cell>
          <cell r="K713">
            <v>44133</v>
          </cell>
        </row>
        <row r="714">
          <cell r="G714">
            <v>28253933</v>
          </cell>
          <cell r="H714">
            <v>202010015492</v>
          </cell>
          <cell r="I714" t="str">
            <v>EO004</v>
          </cell>
          <cell r="J714" t="str">
            <v>En tratamiento</v>
          </cell>
          <cell r="K714">
            <v>44131</v>
          </cell>
        </row>
        <row r="715">
          <cell r="G715">
            <v>28252168</v>
          </cell>
          <cell r="H715">
            <v>202010017610</v>
          </cell>
          <cell r="I715" t="str">
            <v>EO004</v>
          </cell>
          <cell r="J715" t="str">
            <v>En tratamiento</v>
          </cell>
          <cell r="K715">
            <v>44130</v>
          </cell>
        </row>
        <row r="716">
          <cell r="G716">
            <v>28251793</v>
          </cell>
          <cell r="H716">
            <v>202010017753</v>
          </cell>
          <cell r="I716" t="str">
            <v>EO004</v>
          </cell>
          <cell r="J716" t="str">
            <v>En tratamiento</v>
          </cell>
          <cell r="K716">
            <v>44130</v>
          </cell>
        </row>
        <row r="717">
          <cell r="G717">
            <v>28251885</v>
          </cell>
          <cell r="H717">
            <v>202010016417</v>
          </cell>
          <cell r="I717" t="str">
            <v>EO004</v>
          </cell>
          <cell r="J717" t="str">
            <v>En tratamiento</v>
          </cell>
          <cell r="K717">
            <v>44130</v>
          </cell>
        </row>
        <row r="718">
          <cell r="G718">
            <v>28252606</v>
          </cell>
          <cell r="H718">
            <v>202010017753</v>
          </cell>
          <cell r="I718" t="str">
            <v>EO004</v>
          </cell>
          <cell r="J718" t="str">
            <v>En tratamiento</v>
          </cell>
          <cell r="K718">
            <v>44130</v>
          </cell>
        </row>
        <row r="719">
          <cell r="G719">
            <v>28252821</v>
          </cell>
          <cell r="H719">
            <v>202010016813</v>
          </cell>
          <cell r="I719" t="str">
            <v>EO004</v>
          </cell>
          <cell r="J719" t="str">
            <v>En tratamiento</v>
          </cell>
          <cell r="K719">
            <v>44130</v>
          </cell>
        </row>
        <row r="720">
          <cell r="G720">
            <v>28252357</v>
          </cell>
          <cell r="H720">
            <v>202010017729</v>
          </cell>
          <cell r="I720" t="str">
            <v>EO004</v>
          </cell>
          <cell r="J720" t="str">
            <v>En tratamiento</v>
          </cell>
          <cell r="K720">
            <v>44130</v>
          </cell>
        </row>
        <row r="721">
          <cell r="G721">
            <v>28252419</v>
          </cell>
          <cell r="H721">
            <v>202010017753</v>
          </cell>
          <cell r="I721" t="str">
            <v>EO004</v>
          </cell>
          <cell r="J721" t="str">
            <v>En tratamiento</v>
          </cell>
          <cell r="K721">
            <v>44130</v>
          </cell>
        </row>
        <row r="722">
          <cell r="G722">
            <v>28252447</v>
          </cell>
          <cell r="H722">
            <v>202010017423</v>
          </cell>
          <cell r="I722" t="str">
            <v>EO004</v>
          </cell>
          <cell r="J722" t="str">
            <v>En tratamiento</v>
          </cell>
          <cell r="K722">
            <v>44130</v>
          </cell>
        </row>
        <row r="723">
          <cell r="G723">
            <v>28252473</v>
          </cell>
          <cell r="H723">
            <v>202010017753</v>
          </cell>
          <cell r="I723" t="str">
            <v>EO004</v>
          </cell>
          <cell r="J723" t="str">
            <v>En tratamiento</v>
          </cell>
          <cell r="K723">
            <v>44130</v>
          </cell>
        </row>
        <row r="724">
          <cell r="G724">
            <v>28252522</v>
          </cell>
          <cell r="H724">
            <v>202010015264</v>
          </cell>
          <cell r="I724" t="str">
            <v>EO004</v>
          </cell>
          <cell r="J724" t="str">
            <v>En tratamiento</v>
          </cell>
          <cell r="K724">
            <v>44130</v>
          </cell>
        </row>
        <row r="725">
          <cell r="G725">
            <v>28252586</v>
          </cell>
          <cell r="H725">
            <v>202010017753</v>
          </cell>
          <cell r="I725" t="str">
            <v>EO004</v>
          </cell>
          <cell r="J725" t="str">
            <v>En tratamiento</v>
          </cell>
          <cell r="K725">
            <v>44130</v>
          </cell>
        </row>
        <row r="726">
          <cell r="G726">
            <v>28252614</v>
          </cell>
          <cell r="H726">
            <v>202010017753</v>
          </cell>
          <cell r="I726" t="str">
            <v>EO004</v>
          </cell>
          <cell r="J726" t="str">
            <v>En tratamiento</v>
          </cell>
          <cell r="K726">
            <v>44130</v>
          </cell>
        </row>
        <row r="727">
          <cell r="G727">
            <v>28253794</v>
          </cell>
          <cell r="H727">
            <v>202010016771</v>
          </cell>
          <cell r="I727" t="str">
            <v>EO004</v>
          </cell>
          <cell r="J727" t="str">
            <v>En tratamiento</v>
          </cell>
          <cell r="K727">
            <v>44131</v>
          </cell>
        </row>
        <row r="728">
          <cell r="G728">
            <v>28252413</v>
          </cell>
          <cell r="H728">
            <v>202010017753</v>
          </cell>
          <cell r="I728" t="str">
            <v>EO004</v>
          </cell>
          <cell r="J728" t="str">
            <v>En tratamiento</v>
          </cell>
          <cell r="K728">
            <v>44130</v>
          </cell>
        </row>
        <row r="729">
          <cell r="G729">
            <v>28253159</v>
          </cell>
          <cell r="H729">
            <v>202010017481</v>
          </cell>
          <cell r="I729" t="str">
            <v>EO004</v>
          </cell>
          <cell r="J729" t="str">
            <v>En tratamiento</v>
          </cell>
          <cell r="K729">
            <v>44130</v>
          </cell>
        </row>
        <row r="730">
          <cell r="G730">
            <v>28252411</v>
          </cell>
          <cell r="H730">
            <v>202010017753</v>
          </cell>
          <cell r="I730" t="str">
            <v>EO004</v>
          </cell>
          <cell r="J730" t="str">
            <v>En tratamiento</v>
          </cell>
          <cell r="K730">
            <v>44130</v>
          </cell>
        </row>
        <row r="731">
          <cell r="G731">
            <v>28253778</v>
          </cell>
          <cell r="H731">
            <v>202010017611</v>
          </cell>
          <cell r="I731" t="str">
            <v>EO004</v>
          </cell>
          <cell r="J731" t="str">
            <v>En tratamiento</v>
          </cell>
          <cell r="K731">
            <v>44131</v>
          </cell>
        </row>
        <row r="732">
          <cell r="G732">
            <v>28252794</v>
          </cell>
          <cell r="H732">
            <v>202010017658</v>
          </cell>
          <cell r="I732" t="str">
            <v>EO004</v>
          </cell>
          <cell r="J732" t="str">
            <v>En tratamiento</v>
          </cell>
          <cell r="K732">
            <v>44130</v>
          </cell>
        </row>
        <row r="733">
          <cell r="G733">
            <v>28253025</v>
          </cell>
          <cell r="H733">
            <v>202010016771</v>
          </cell>
          <cell r="I733" t="str">
            <v>EO004</v>
          </cell>
          <cell r="J733" t="str">
            <v>En tratamiento</v>
          </cell>
          <cell r="K733">
            <v>44130</v>
          </cell>
        </row>
        <row r="734">
          <cell r="G734">
            <v>28253346</v>
          </cell>
          <cell r="H734">
            <v>202010017109</v>
          </cell>
          <cell r="I734" t="str">
            <v>EO004</v>
          </cell>
          <cell r="J734" t="str">
            <v>En tratamiento</v>
          </cell>
          <cell r="K734">
            <v>44130</v>
          </cell>
        </row>
        <row r="735">
          <cell r="G735">
            <v>28253683</v>
          </cell>
          <cell r="H735">
            <v>202010017753</v>
          </cell>
          <cell r="I735" t="str">
            <v>EO004</v>
          </cell>
          <cell r="J735" t="str">
            <v>En tratamiento</v>
          </cell>
          <cell r="K735">
            <v>44131</v>
          </cell>
        </row>
        <row r="736">
          <cell r="G736">
            <v>28255391</v>
          </cell>
          <cell r="H736">
            <v>202010017442</v>
          </cell>
          <cell r="I736" t="str">
            <v>EO004</v>
          </cell>
          <cell r="J736" t="str">
            <v>En tratamiento</v>
          </cell>
          <cell r="K736">
            <v>44131</v>
          </cell>
        </row>
        <row r="737">
          <cell r="G737">
            <v>28254219</v>
          </cell>
          <cell r="H737">
            <v>202010016689</v>
          </cell>
          <cell r="I737" t="str">
            <v>EO004</v>
          </cell>
          <cell r="J737" t="str">
            <v>En tratamiento</v>
          </cell>
          <cell r="K737">
            <v>44131</v>
          </cell>
        </row>
        <row r="738">
          <cell r="G738">
            <v>28253739</v>
          </cell>
          <cell r="H738">
            <v>202010017611</v>
          </cell>
          <cell r="I738" t="str">
            <v>EO004</v>
          </cell>
          <cell r="J738" t="str">
            <v>En tratamiento</v>
          </cell>
          <cell r="K738">
            <v>44131</v>
          </cell>
        </row>
        <row r="739">
          <cell r="G739">
            <v>28254376</v>
          </cell>
          <cell r="H739">
            <v>202010017611</v>
          </cell>
          <cell r="I739" t="str">
            <v>EO004</v>
          </cell>
          <cell r="J739" t="str">
            <v>En tratamiento</v>
          </cell>
          <cell r="K739">
            <v>44131</v>
          </cell>
        </row>
        <row r="740">
          <cell r="G740">
            <v>28254474</v>
          </cell>
          <cell r="H740">
            <v>202010017753</v>
          </cell>
          <cell r="I740" t="str">
            <v>EO004</v>
          </cell>
          <cell r="J740" t="str">
            <v>En tratamiento</v>
          </cell>
          <cell r="K740">
            <v>44131</v>
          </cell>
        </row>
        <row r="741">
          <cell r="G741">
            <v>28253841</v>
          </cell>
          <cell r="H741">
            <v>202010017442</v>
          </cell>
          <cell r="I741" t="str">
            <v>EO004</v>
          </cell>
          <cell r="J741" t="str">
            <v>En tratamiento</v>
          </cell>
          <cell r="K741">
            <v>44131</v>
          </cell>
        </row>
        <row r="742">
          <cell r="G742">
            <v>28253941</v>
          </cell>
          <cell r="H742">
            <v>202010017753</v>
          </cell>
          <cell r="I742" t="str">
            <v>EO004</v>
          </cell>
          <cell r="J742" t="str">
            <v>En tratamiento</v>
          </cell>
          <cell r="K742">
            <v>44131</v>
          </cell>
        </row>
        <row r="743">
          <cell r="G743">
            <v>28253982</v>
          </cell>
          <cell r="H743">
            <v>202010017660</v>
          </cell>
          <cell r="I743" t="str">
            <v>EO004</v>
          </cell>
          <cell r="J743" t="str">
            <v>En tratamiento</v>
          </cell>
          <cell r="K743">
            <v>44131</v>
          </cell>
        </row>
        <row r="744">
          <cell r="G744">
            <v>28255374</v>
          </cell>
          <cell r="H744">
            <v>202010017755</v>
          </cell>
          <cell r="I744" t="str">
            <v>EO004</v>
          </cell>
          <cell r="J744" t="str">
            <v>En tratamiento</v>
          </cell>
          <cell r="K744">
            <v>44131</v>
          </cell>
        </row>
        <row r="745">
          <cell r="G745">
            <v>28254054</v>
          </cell>
          <cell r="H745">
            <v>202010017753</v>
          </cell>
          <cell r="I745" t="str">
            <v>EO004</v>
          </cell>
          <cell r="J745" t="str">
            <v>En tratamiento</v>
          </cell>
          <cell r="K745">
            <v>44131</v>
          </cell>
        </row>
        <row r="746">
          <cell r="G746">
            <v>28254182</v>
          </cell>
          <cell r="H746">
            <v>202010017612</v>
          </cell>
          <cell r="I746" t="str">
            <v>EO004</v>
          </cell>
          <cell r="J746" t="str">
            <v>En tratamiento</v>
          </cell>
          <cell r="K746">
            <v>44131</v>
          </cell>
        </row>
        <row r="747">
          <cell r="G747">
            <v>28254581</v>
          </cell>
          <cell r="H747">
            <v>202010016433</v>
          </cell>
          <cell r="I747" t="str">
            <v>EO004</v>
          </cell>
          <cell r="J747" t="str">
            <v>En tratamiento</v>
          </cell>
          <cell r="K747">
            <v>44131</v>
          </cell>
        </row>
        <row r="748">
          <cell r="G748">
            <v>28254810</v>
          </cell>
          <cell r="H748">
            <v>202010017753</v>
          </cell>
          <cell r="I748" t="str">
            <v>EO004</v>
          </cell>
          <cell r="J748" t="str">
            <v>En tratamiento</v>
          </cell>
          <cell r="K748">
            <v>44131</v>
          </cell>
        </row>
        <row r="749">
          <cell r="G749">
            <v>28255112</v>
          </cell>
          <cell r="H749">
            <v>202010016771</v>
          </cell>
          <cell r="I749" t="str">
            <v>EO004</v>
          </cell>
          <cell r="J749" t="str">
            <v>En tratamiento</v>
          </cell>
          <cell r="K749">
            <v>44131</v>
          </cell>
        </row>
        <row r="750">
          <cell r="G750">
            <v>28255726</v>
          </cell>
          <cell r="H750">
            <v>202010017755</v>
          </cell>
          <cell r="I750" t="str">
            <v>EO004</v>
          </cell>
          <cell r="J750" t="str">
            <v>En tratamiento</v>
          </cell>
          <cell r="K750">
            <v>44132</v>
          </cell>
        </row>
        <row r="751">
          <cell r="G751">
            <v>28256423</v>
          </cell>
          <cell r="H751">
            <v>202010016433</v>
          </cell>
          <cell r="I751" t="str">
            <v>EO004</v>
          </cell>
          <cell r="J751" t="str">
            <v>En tratamiento</v>
          </cell>
          <cell r="K751">
            <v>44132</v>
          </cell>
        </row>
        <row r="752">
          <cell r="G752">
            <v>28254740</v>
          </cell>
          <cell r="H752">
            <v>202010017753</v>
          </cell>
          <cell r="I752" t="str">
            <v>EO004</v>
          </cell>
          <cell r="J752" t="str">
            <v>En tratamiento</v>
          </cell>
          <cell r="K752">
            <v>44131</v>
          </cell>
        </row>
        <row r="753">
          <cell r="G753">
            <v>28255431</v>
          </cell>
          <cell r="H753">
            <v>202010016263</v>
          </cell>
          <cell r="I753" t="str">
            <v>EO004</v>
          </cell>
          <cell r="J753" t="str">
            <v>En tratamiento</v>
          </cell>
          <cell r="K753">
            <v>44131</v>
          </cell>
        </row>
        <row r="754">
          <cell r="G754">
            <v>28256707</v>
          </cell>
          <cell r="H754">
            <v>202010017725</v>
          </cell>
          <cell r="I754" t="str">
            <v>EO004</v>
          </cell>
          <cell r="J754" t="str">
            <v>En tratamiento</v>
          </cell>
          <cell r="K754">
            <v>44132</v>
          </cell>
        </row>
        <row r="755">
          <cell r="G755">
            <v>28257037</v>
          </cell>
          <cell r="H755">
            <v>202010017442</v>
          </cell>
          <cell r="I755" t="str">
            <v>EO004</v>
          </cell>
          <cell r="J755" t="str">
            <v>En tratamiento</v>
          </cell>
          <cell r="K755">
            <v>44132</v>
          </cell>
        </row>
        <row r="756">
          <cell r="G756">
            <v>28257484</v>
          </cell>
          <cell r="H756">
            <v>202010017442</v>
          </cell>
          <cell r="I756" t="str">
            <v>EO004</v>
          </cell>
          <cell r="J756" t="str">
            <v>En tratamiento</v>
          </cell>
          <cell r="K756">
            <v>44132</v>
          </cell>
        </row>
        <row r="757">
          <cell r="G757">
            <v>28255791</v>
          </cell>
          <cell r="H757">
            <v>202010017660</v>
          </cell>
          <cell r="I757" t="str">
            <v>EO004</v>
          </cell>
          <cell r="J757" t="str">
            <v>En tratamiento</v>
          </cell>
          <cell r="K757">
            <v>44132</v>
          </cell>
        </row>
        <row r="758">
          <cell r="G758">
            <v>28255038</v>
          </cell>
          <cell r="H758">
            <v>202010017755</v>
          </cell>
          <cell r="I758" t="str">
            <v>EO004</v>
          </cell>
          <cell r="J758" t="str">
            <v>En tratamiento</v>
          </cell>
          <cell r="K758">
            <v>44131</v>
          </cell>
        </row>
        <row r="759">
          <cell r="G759">
            <v>28256594</v>
          </cell>
          <cell r="H759">
            <v>202010017755</v>
          </cell>
          <cell r="I759" t="str">
            <v>EO004</v>
          </cell>
          <cell r="J759" t="str">
            <v>En tratamiento</v>
          </cell>
          <cell r="K759">
            <v>44132</v>
          </cell>
        </row>
        <row r="760">
          <cell r="G760">
            <v>28256739</v>
          </cell>
          <cell r="H760">
            <v>202010017109</v>
          </cell>
          <cell r="I760" t="str">
            <v>EO004</v>
          </cell>
          <cell r="J760" t="str">
            <v>En tratamiento</v>
          </cell>
          <cell r="K760">
            <v>44132</v>
          </cell>
        </row>
        <row r="761">
          <cell r="G761">
            <v>28257047</v>
          </cell>
          <cell r="H761">
            <v>202010017660</v>
          </cell>
          <cell r="I761" t="str">
            <v>EO004</v>
          </cell>
          <cell r="J761" t="str">
            <v>En tratamiento</v>
          </cell>
          <cell r="K761">
            <v>44132</v>
          </cell>
        </row>
        <row r="762">
          <cell r="G762">
            <v>28257655</v>
          </cell>
          <cell r="H762">
            <v>202010016771</v>
          </cell>
          <cell r="I762" t="str">
            <v>EO004</v>
          </cell>
          <cell r="J762" t="str">
            <v>En tratamiento</v>
          </cell>
          <cell r="K762">
            <v>44132</v>
          </cell>
        </row>
        <row r="763">
          <cell r="G763">
            <v>28257657</v>
          </cell>
          <cell r="H763">
            <v>202010016771</v>
          </cell>
          <cell r="I763" t="str">
            <v>EO004</v>
          </cell>
          <cell r="J763" t="str">
            <v>En tratamiento</v>
          </cell>
          <cell r="K763">
            <v>44132</v>
          </cell>
        </row>
        <row r="764">
          <cell r="G764">
            <v>28256978</v>
          </cell>
          <cell r="H764">
            <v>202010017660</v>
          </cell>
          <cell r="I764" t="str">
            <v>EO004</v>
          </cell>
          <cell r="J764" t="str">
            <v>En tratamiento</v>
          </cell>
          <cell r="K764">
            <v>44132</v>
          </cell>
        </row>
        <row r="765">
          <cell r="G765">
            <v>28258341</v>
          </cell>
          <cell r="H765">
            <v>202010017755</v>
          </cell>
          <cell r="I765" t="str">
            <v>EO004</v>
          </cell>
          <cell r="J765" t="str">
            <v>En tratamiento</v>
          </cell>
          <cell r="K765">
            <v>44133</v>
          </cell>
        </row>
        <row r="766">
          <cell r="G766">
            <v>28258566</v>
          </cell>
          <cell r="H766">
            <v>202010017755</v>
          </cell>
          <cell r="I766" t="str">
            <v>EO004</v>
          </cell>
          <cell r="J766" t="str">
            <v>En tratamiento</v>
          </cell>
          <cell r="K766">
            <v>44133</v>
          </cell>
        </row>
        <row r="767">
          <cell r="G767">
            <v>28256747</v>
          </cell>
          <cell r="H767">
            <v>202010016433</v>
          </cell>
          <cell r="I767" t="str">
            <v>EO004</v>
          </cell>
          <cell r="J767" t="str">
            <v>En tratamiento</v>
          </cell>
          <cell r="K767">
            <v>44132</v>
          </cell>
        </row>
        <row r="768">
          <cell r="G768">
            <v>28257195</v>
          </cell>
          <cell r="H768">
            <v>202010017755</v>
          </cell>
          <cell r="I768" t="str">
            <v>EO004</v>
          </cell>
          <cell r="J768" t="str">
            <v>En tratamiento</v>
          </cell>
          <cell r="K768">
            <v>44132</v>
          </cell>
        </row>
        <row r="769">
          <cell r="G769">
            <v>28257263</v>
          </cell>
          <cell r="H769">
            <v>202010017442</v>
          </cell>
          <cell r="I769" t="str">
            <v>EO004</v>
          </cell>
          <cell r="J769" t="str">
            <v>En tratamiento</v>
          </cell>
          <cell r="K769">
            <v>44132</v>
          </cell>
        </row>
        <row r="770">
          <cell r="G770">
            <v>28257280</v>
          </cell>
          <cell r="H770">
            <v>202010017442</v>
          </cell>
          <cell r="I770" t="str">
            <v>EO004</v>
          </cell>
          <cell r="J770" t="str">
            <v>En tratamiento</v>
          </cell>
          <cell r="K770">
            <v>44132</v>
          </cell>
        </row>
        <row r="771">
          <cell r="G771">
            <v>28258373</v>
          </cell>
          <cell r="H771">
            <v>202010017755</v>
          </cell>
          <cell r="I771" t="str">
            <v>EO004</v>
          </cell>
          <cell r="J771" t="str">
            <v>En tratamiento</v>
          </cell>
          <cell r="K771">
            <v>44133</v>
          </cell>
        </row>
        <row r="772">
          <cell r="G772">
            <v>28258982</v>
          </cell>
          <cell r="H772" t="str">
            <v xml:space="preserve">            </v>
          </cell>
          <cell r="I772" t="str">
            <v>EO001</v>
          </cell>
          <cell r="J772" t="str">
            <v>Generada</v>
          </cell>
          <cell r="K772">
            <v>44133</v>
          </cell>
        </row>
        <row r="773">
          <cell r="G773">
            <v>28259068</v>
          </cell>
          <cell r="H773" t="str">
            <v xml:space="preserve">            </v>
          </cell>
          <cell r="I773" t="str">
            <v>EO001</v>
          </cell>
          <cell r="J773" t="str">
            <v>Generada</v>
          </cell>
          <cell r="K773">
            <v>44133</v>
          </cell>
        </row>
        <row r="774">
          <cell r="G774">
            <v>28259610</v>
          </cell>
          <cell r="H774" t="str">
            <v xml:space="preserve">            </v>
          </cell>
          <cell r="I774" t="str">
            <v>EO001</v>
          </cell>
          <cell r="J774" t="str">
            <v>Generada</v>
          </cell>
          <cell r="K774">
            <v>44133</v>
          </cell>
        </row>
        <row r="775">
          <cell r="G775">
            <v>28259754</v>
          </cell>
          <cell r="H775">
            <v>202010017755</v>
          </cell>
          <cell r="I775" t="str">
            <v>EO004</v>
          </cell>
          <cell r="J775" t="str">
            <v>En tratamiento</v>
          </cell>
          <cell r="K775">
            <v>44133</v>
          </cell>
        </row>
        <row r="776">
          <cell r="G776">
            <v>28258833</v>
          </cell>
          <cell r="H776">
            <v>202010017338</v>
          </cell>
          <cell r="I776" t="str">
            <v>EO004</v>
          </cell>
          <cell r="J776" t="str">
            <v>En tratamiento</v>
          </cell>
          <cell r="K776">
            <v>44133</v>
          </cell>
        </row>
        <row r="777">
          <cell r="G777">
            <v>28259571</v>
          </cell>
          <cell r="H777">
            <v>202010017755</v>
          </cell>
          <cell r="I777" t="str">
            <v>EO004</v>
          </cell>
          <cell r="J777" t="str">
            <v>En tratamiento</v>
          </cell>
          <cell r="K777">
            <v>44133</v>
          </cell>
        </row>
        <row r="778">
          <cell r="G778">
            <v>28259349</v>
          </cell>
          <cell r="H778">
            <v>202010017722</v>
          </cell>
          <cell r="I778" t="str">
            <v>EO004</v>
          </cell>
          <cell r="J778" t="str">
            <v>En tratamiento</v>
          </cell>
          <cell r="K778">
            <v>44133</v>
          </cell>
        </row>
        <row r="779">
          <cell r="G779">
            <v>28259832</v>
          </cell>
          <cell r="H779" t="str">
            <v xml:space="preserve">            </v>
          </cell>
          <cell r="I779" t="str">
            <v>EO001</v>
          </cell>
          <cell r="J779" t="str">
            <v>Generada</v>
          </cell>
          <cell r="K779">
            <v>44133</v>
          </cell>
        </row>
        <row r="780">
          <cell r="G780">
            <v>28259578</v>
          </cell>
          <cell r="H780" t="str">
            <v xml:space="preserve">            </v>
          </cell>
          <cell r="I780" t="str">
            <v>EO001</v>
          </cell>
          <cell r="J780" t="str">
            <v>Generada</v>
          </cell>
          <cell r="K780">
            <v>44133</v>
          </cell>
        </row>
        <row r="781">
          <cell r="G781">
            <v>28259885</v>
          </cell>
          <cell r="H781" t="str">
            <v xml:space="preserve">            </v>
          </cell>
          <cell r="I781" t="str">
            <v>EO001</v>
          </cell>
          <cell r="J781" t="str">
            <v>Generada</v>
          </cell>
          <cell r="K781">
            <v>44133</v>
          </cell>
        </row>
        <row r="782">
          <cell r="G782">
            <v>28250280</v>
          </cell>
          <cell r="H782">
            <v>202010015499</v>
          </cell>
          <cell r="I782" t="str">
            <v>EO004</v>
          </cell>
          <cell r="J782" t="str">
            <v>En tratamiento</v>
          </cell>
          <cell r="K782">
            <v>44128</v>
          </cell>
        </row>
        <row r="783">
          <cell r="G783">
            <v>28250693</v>
          </cell>
          <cell r="H783">
            <v>202010015497</v>
          </cell>
          <cell r="I783" t="str">
            <v>EO004</v>
          </cell>
          <cell r="J783" t="str">
            <v>En tratamiento</v>
          </cell>
          <cell r="K783">
            <v>44128</v>
          </cell>
        </row>
        <row r="784">
          <cell r="G784">
            <v>28246290</v>
          </cell>
          <cell r="H784">
            <v>202010015497</v>
          </cell>
          <cell r="I784" t="str">
            <v>EO004</v>
          </cell>
          <cell r="J784" t="str">
            <v>En tratamiento</v>
          </cell>
          <cell r="K784">
            <v>44126</v>
          </cell>
        </row>
        <row r="785">
          <cell r="G785">
            <v>28249924</v>
          </cell>
          <cell r="H785">
            <v>202010016621</v>
          </cell>
          <cell r="I785" t="str">
            <v>EO004</v>
          </cell>
          <cell r="J785" t="str">
            <v>En tratamiento</v>
          </cell>
          <cell r="K785">
            <v>44127</v>
          </cell>
        </row>
        <row r="786">
          <cell r="G786">
            <v>28250579</v>
          </cell>
          <cell r="H786">
            <v>202010015040</v>
          </cell>
          <cell r="I786" t="str">
            <v>EO004</v>
          </cell>
          <cell r="J786" t="str">
            <v>En tratamiento</v>
          </cell>
          <cell r="K786">
            <v>44128</v>
          </cell>
        </row>
        <row r="787">
          <cell r="G787">
            <v>28250815</v>
          </cell>
          <cell r="H787">
            <v>202010017729</v>
          </cell>
          <cell r="I787" t="str">
            <v>EO004</v>
          </cell>
          <cell r="J787" t="str">
            <v>En tratamiento</v>
          </cell>
          <cell r="K787">
            <v>44128</v>
          </cell>
        </row>
        <row r="788">
          <cell r="G788">
            <v>28250415</v>
          </cell>
          <cell r="H788">
            <v>202010015040</v>
          </cell>
          <cell r="I788" t="str">
            <v>EO004</v>
          </cell>
          <cell r="J788" t="str">
            <v>En tratamiento</v>
          </cell>
          <cell r="K788">
            <v>44128</v>
          </cell>
        </row>
        <row r="789">
          <cell r="G789">
            <v>28250297</v>
          </cell>
          <cell r="H789">
            <v>202010017611</v>
          </cell>
          <cell r="I789" t="str">
            <v>EO004</v>
          </cell>
          <cell r="J789" t="str">
            <v>En tratamiento</v>
          </cell>
          <cell r="K789">
            <v>44128</v>
          </cell>
        </row>
        <row r="790">
          <cell r="G790">
            <v>28242901</v>
          </cell>
          <cell r="H790">
            <v>202010016424</v>
          </cell>
          <cell r="I790" t="str">
            <v>EO004</v>
          </cell>
          <cell r="J790" t="str">
            <v>En tratamiento</v>
          </cell>
          <cell r="K790">
            <v>44124</v>
          </cell>
        </row>
        <row r="791">
          <cell r="G791">
            <v>28245391</v>
          </cell>
          <cell r="H791">
            <v>202010016424</v>
          </cell>
          <cell r="I791" t="str">
            <v>EO004</v>
          </cell>
          <cell r="J791" t="str">
            <v>En tratamiento</v>
          </cell>
          <cell r="K791">
            <v>44125</v>
          </cell>
        </row>
        <row r="792">
          <cell r="G792">
            <v>28246247</v>
          </cell>
          <cell r="H792">
            <v>202010017086</v>
          </cell>
          <cell r="I792" t="str">
            <v>EO004</v>
          </cell>
          <cell r="J792" t="str">
            <v>En tratamiento</v>
          </cell>
          <cell r="K792">
            <v>44126</v>
          </cell>
        </row>
        <row r="793">
          <cell r="G793">
            <v>28246572</v>
          </cell>
          <cell r="H793">
            <v>202010017423</v>
          </cell>
          <cell r="I793" t="str">
            <v>EO004</v>
          </cell>
          <cell r="J793" t="str">
            <v>En tratamiento</v>
          </cell>
          <cell r="K793">
            <v>44126</v>
          </cell>
        </row>
        <row r="794">
          <cell r="G794">
            <v>28247339</v>
          </cell>
          <cell r="H794">
            <v>202010016424</v>
          </cell>
          <cell r="I794" t="str">
            <v>EO004</v>
          </cell>
          <cell r="J794" t="str">
            <v>En tratamiento</v>
          </cell>
          <cell r="K794">
            <v>44126</v>
          </cell>
        </row>
        <row r="795">
          <cell r="G795">
            <v>28247709</v>
          </cell>
          <cell r="H795">
            <v>202010016627</v>
          </cell>
          <cell r="I795" t="str">
            <v>EO004</v>
          </cell>
          <cell r="J795" t="str">
            <v>En tratamiento</v>
          </cell>
          <cell r="K795">
            <v>44126</v>
          </cell>
        </row>
        <row r="796">
          <cell r="G796">
            <v>28248295</v>
          </cell>
          <cell r="H796">
            <v>202010017610</v>
          </cell>
          <cell r="I796" t="str">
            <v>EO004</v>
          </cell>
          <cell r="J796" t="str">
            <v>En tratamiento</v>
          </cell>
          <cell r="K796">
            <v>44127</v>
          </cell>
        </row>
        <row r="797">
          <cell r="G797">
            <v>28247647</v>
          </cell>
          <cell r="H797">
            <v>202010017442</v>
          </cell>
          <cell r="I797" t="str">
            <v>EO004</v>
          </cell>
          <cell r="J797" t="str">
            <v>En tratamiento</v>
          </cell>
          <cell r="K797">
            <v>44126</v>
          </cell>
        </row>
        <row r="798">
          <cell r="G798">
            <v>28248899</v>
          </cell>
          <cell r="H798">
            <v>202010016424</v>
          </cell>
          <cell r="I798" t="str">
            <v>EO004</v>
          </cell>
          <cell r="J798" t="str">
            <v>En tratamiento</v>
          </cell>
          <cell r="K798">
            <v>44127</v>
          </cell>
        </row>
        <row r="799">
          <cell r="G799">
            <v>28248971</v>
          </cell>
          <cell r="H799">
            <v>202010016424</v>
          </cell>
          <cell r="I799" t="str">
            <v>EO004</v>
          </cell>
          <cell r="J799" t="str">
            <v>En tratamiento</v>
          </cell>
          <cell r="K799">
            <v>44127</v>
          </cell>
        </row>
        <row r="800">
          <cell r="G800">
            <v>28249081</v>
          </cell>
          <cell r="H800">
            <v>202010016424</v>
          </cell>
          <cell r="I800" t="str">
            <v>EO004</v>
          </cell>
          <cell r="J800" t="str">
            <v>En tratamiento</v>
          </cell>
          <cell r="K800">
            <v>44127</v>
          </cell>
        </row>
        <row r="801">
          <cell r="G801">
            <v>28248865</v>
          </cell>
          <cell r="H801">
            <v>202010017722</v>
          </cell>
          <cell r="I801" t="str">
            <v>EO004</v>
          </cell>
          <cell r="J801" t="str">
            <v>En tratamiento</v>
          </cell>
          <cell r="K801">
            <v>44127</v>
          </cell>
        </row>
        <row r="802">
          <cell r="G802">
            <v>28249006</v>
          </cell>
          <cell r="H802">
            <v>202010015040</v>
          </cell>
          <cell r="I802" t="str">
            <v>EO004</v>
          </cell>
          <cell r="J802" t="str">
            <v>En tratamiento</v>
          </cell>
          <cell r="K802">
            <v>44127</v>
          </cell>
        </row>
        <row r="803">
          <cell r="G803">
            <v>28212387</v>
          </cell>
          <cell r="H803">
            <v>202010000647</v>
          </cell>
          <cell r="I803" t="str">
            <v>EO004</v>
          </cell>
          <cell r="J803" t="str">
            <v>En tratamiento</v>
          </cell>
          <cell r="K803">
            <v>44109</v>
          </cell>
        </row>
        <row r="804">
          <cell r="G804">
            <v>28218382</v>
          </cell>
          <cell r="H804">
            <v>202010017336</v>
          </cell>
          <cell r="I804" t="str">
            <v>EO004</v>
          </cell>
          <cell r="J804" t="str">
            <v>En tratamiento</v>
          </cell>
          <cell r="K804">
            <v>44112</v>
          </cell>
        </row>
        <row r="805">
          <cell r="G805">
            <v>28224270</v>
          </cell>
          <cell r="H805">
            <v>202010016424</v>
          </cell>
          <cell r="I805" t="str">
            <v>EO004</v>
          </cell>
          <cell r="J805" t="str">
            <v>En tratamiento</v>
          </cell>
          <cell r="K805">
            <v>44113</v>
          </cell>
        </row>
        <row r="806">
          <cell r="G806">
            <v>28219435</v>
          </cell>
          <cell r="H806" t="str">
            <v xml:space="preserve">            </v>
          </cell>
          <cell r="I806" t="str">
            <v>EO001</v>
          </cell>
          <cell r="J806" t="str">
            <v>Generada</v>
          </cell>
          <cell r="K806">
            <v>44112</v>
          </cell>
        </row>
        <row r="807">
          <cell r="G807">
            <v>28252645</v>
          </cell>
          <cell r="H807">
            <v>202010017221</v>
          </cell>
          <cell r="I807" t="str">
            <v>EO004</v>
          </cell>
          <cell r="J807" t="str">
            <v>En tratamiento</v>
          </cell>
          <cell r="K807">
            <v>44130</v>
          </cell>
        </row>
        <row r="808">
          <cell r="G808">
            <v>28252366</v>
          </cell>
          <cell r="H808">
            <v>202010016707</v>
          </cell>
          <cell r="I808" t="str">
            <v>EO004</v>
          </cell>
          <cell r="J808" t="str">
            <v>En tratamiento</v>
          </cell>
          <cell r="K808">
            <v>44130</v>
          </cell>
        </row>
        <row r="809">
          <cell r="G809">
            <v>28252527</v>
          </cell>
          <cell r="H809">
            <v>202010017221</v>
          </cell>
          <cell r="I809" t="str">
            <v>EO004</v>
          </cell>
          <cell r="J809" t="str">
            <v>En tratamiento</v>
          </cell>
          <cell r="K809">
            <v>44130</v>
          </cell>
        </row>
        <row r="810">
          <cell r="G810">
            <v>28253275</v>
          </cell>
          <cell r="H810">
            <v>202010017240</v>
          </cell>
          <cell r="I810" t="str">
            <v>EO004</v>
          </cell>
          <cell r="J810" t="str">
            <v>En tratamiento</v>
          </cell>
          <cell r="K810">
            <v>44130</v>
          </cell>
        </row>
        <row r="811">
          <cell r="G811">
            <v>28256723</v>
          </cell>
          <cell r="H811">
            <v>202010016700</v>
          </cell>
          <cell r="I811" t="str">
            <v>EO004</v>
          </cell>
          <cell r="J811" t="str">
            <v>En tratamiento</v>
          </cell>
          <cell r="K811">
            <v>44132</v>
          </cell>
        </row>
        <row r="812">
          <cell r="G812">
            <v>28256059</v>
          </cell>
          <cell r="H812">
            <v>202010016707</v>
          </cell>
          <cell r="I812" t="str">
            <v>EO004</v>
          </cell>
          <cell r="J812" t="str">
            <v>En tratamiento</v>
          </cell>
          <cell r="K812">
            <v>44132</v>
          </cell>
        </row>
        <row r="813">
          <cell r="G813">
            <v>28256821</v>
          </cell>
          <cell r="H813">
            <v>202010016707</v>
          </cell>
          <cell r="I813" t="str">
            <v>EO004</v>
          </cell>
          <cell r="J813" t="str">
            <v>En tratamiento</v>
          </cell>
          <cell r="K813">
            <v>44132</v>
          </cell>
        </row>
        <row r="814">
          <cell r="G814">
            <v>28259409</v>
          </cell>
          <cell r="H814" t="str">
            <v xml:space="preserve">            </v>
          </cell>
          <cell r="I814" t="str">
            <v>EO001</v>
          </cell>
          <cell r="J814" t="str">
            <v>Generada</v>
          </cell>
          <cell r="K814">
            <v>44133</v>
          </cell>
        </row>
        <row r="815">
          <cell r="G815">
            <v>28259424</v>
          </cell>
          <cell r="H815" t="str">
            <v xml:space="preserve">            </v>
          </cell>
          <cell r="I815" t="str">
            <v>EO001</v>
          </cell>
          <cell r="J815" t="str">
            <v>Generada</v>
          </cell>
          <cell r="K815">
            <v>44133</v>
          </cell>
        </row>
        <row r="816">
          <cell r="G816">
            <v>28259446</v>
          </cell>
          <cell r="H816" t="str">
            <v xml:space="preserve">            </v>
          </cell>
          <cell r="I816" t="str">
            <v>EO001</v>
          </cell>
          <cell r="J816" t="str">
            <v>Generada</v>
          </cell>
          <cell r="K816">
            <v>44133</v>
          </cell>
        </row>
        <row r="817">
          <cell r="G817">
            <v>28238726</v>
          </cell>
          <cell r="H817">
            <v>202010016707</v>
          </cell>
          <cell r="I817" t="str">
            <v>EO004</v>
          </cell>
          <cell r="J817" t="str">
            <v>En tratamiento</v>
          </cell>
          <cell r="K817">
            <v>44121</v>
          </cell>
        </row>
        <row r="818">
          <cell r="G818">
            <v>28240365</v>
          </cell>
          <cell r="H818">
            <v>202010016477</v>
          </cell>
          <cell r="I818" t="str">
            <v>EO004</v>
          </cell>
          <cell r="J818" t="str">
            <v>En tratamiento</v>
          </cell>
          <cell r="K818">
            <v>44123</v>
          </cell>
        </row>
        <row r="819">
          <cell r="G819">
            <v>28241626</v>
          </cell>
          <cell r="H819">
            <v>202010016702</v>
          </cell>
          <cell r="I819" t="str">
            <v>EO004</v>
          </cell>
          <cell r="J819" t="str">
            <v>En tratamiento</v>
          </cell>
          <cell r="K819">
            <v>44124</v>
          </cell>
        </row>
        <row r="820">
          <cell r="G820">
            <v>28244953</v>
          </cell>
          <cell r="H820">
            <v>202010017669</v>
          </cell>
          <cell r="I820" t="str">
            <v>EO004</v>
          </cell>
          <cell r="J820" t="str">
            <v>En tratamiento</v>
          </cell>
          <cell r="K820">
            <v>44125</v>
          </cell>
        </row>
        <row r="821">
          <cell r="G821">
            <v>28237975</v>
          </cell>
          <cell r="H821">
            <v>202010016707</v>
          </cell>
          <cell r="I821" t="str">
            <v>EO004</v>
          </cell>
          <cell r="J821" t="str">
            <v>En tratamiento</v>
          </cell>
          <cell r="K821">
            <v>44120</v>
          </cell>
        </row>
        <row r="822">
          <cell r="G822">
            <v>28246998</v>
          </cell>
          <cell r="H822">
            <v>202010016707</v>
          </cell>
          <cell r="I822" t="str">
            <v>EO004</v>
          </cell>
          <cell r="J822" t="str">
            <v>En tratamiento</v>
          </cell>
          <cell r="K822">
            <v>44126</v>
          </cell>
        </row>
        <row r="823">
          <cell r="G823">
            <v>28248133</v>
          </cell>
          <cell r="H823">
            <v>202010017669</v>
          </cell>
          <cell r="I823" t="str">
            <v>EO004</v>
          </cell>
          <cell r="J823" t="str">
            <v>En tratamiento</v>
          </cell>
          <cell r="K823">
            <v>44127</v>
          </cell>
        </row>
        <row r="824">
          <cell r="G824">
            <v>28248585</v>
          </cell>
          <cell r="H824">
            <v>202010016477</v>
          </cell>
          <cell r="I824" t="str">
            <v>EO004</v>
          </cell>
          <cell r="J824" t="str">
            <v>En tratamiento</v>
          </cell>
          <cell r="K824">
            <v>44127</v>
          </cell>
        </row>
        <row r="825">
          <cell r="G825">
            <v>28133491</v>
          </cell>
          <cell r="H825">
            <v>202009020929</v>
          </cell>
          <cell r="I825" t="str">
            <v>EO004</v>
          </cell>
          <cell r="J825" t="str">
            <v>En tratamiento</v>
          </cell>
          <cell r="K825">
            <v>44089</v>
          </cell>
        </row>
        <row r="826">
          <cell r="G826">
            <v>28116646</v>
          </cell>
          <cell r="H826">
            <v>202009020929</v>
          </cell>
          <cell r="I826" t="str">
            <v>EO004</v>
          </cell>
          <cell r="J826" t="str">
            <v>En tratamiento</v>
          </cell>
          <cell r="K826">
            <v>44083</v>
          </cell>
        </row>
        <row r="827">
          <cell r="G827">
            <v>28251703</v>
          </cell>
          <cell r="H827">
            <v>202010017787</v>
          </cell>
          <cell r="I827" t="str">
            <v>EO004</v>
          </cell>
          <cell r="J827" t="str">
            <v>En tratamiento</v>
          </cell>
          <cell r="K827">
            <v>44130</v>
          </cell>
        </row>
        <row r="828">
          <cell r="G828">
            <v>28252814</v>
          </cell>
          <cell r="H828">
            <v>202010017787</v>
          </cell>
          <cell r="I828" t="str">
            <v>EO004</v>
          </cell>
          <cell r="J828" t="str">
            <v>En tratamiento</v>
          </cell>
          <cell r="K828">
            <v>44130</v>
          </cell>
        </row>
        <row r="829">
          <cell r="G829">
            <v>28252998</v>
          </cell>
          <cell r="H829">
            <v>202010017787</v>
          </cell>
          <cell r="I829" t="str">
            <v>EO004</v>
          </cell>
          <cell r="J829" t="str">
            <v>En tratamiento</v>
          </cell>
          <cell r="K829">
            <v>44130</v>
          </cell>
        </row>
        <row r="830">
          <cell r="G830">
            <v>28252941</v>
          </cell>
          <cell r="H830">
            <v>202010017785</v>
          </cell>
          <cell r="I830" t="str">
            <v>EO001</v>
          </cell>
          <cell r="J830" t="str">
            <v>Generada</v>
          </cell>
          <cell r="K830">
            <v>44130</v>
          </cell>
        </row>
        <row r="831">
          <cell r="G831">
            <v>28254998</v>
          </cell>
          <cell r="H831">
            <v>202010017787</v>
          </cell>
          <cell r="I831" t="str">
            <v>EO004</v>
          </cell>
          <cell r="J831" t="str">
            <v>En tratamiento</v>
          </cell>
          <cell r="K831">
            <v>44131</v>
          </cell>
        </row>
        <row r="832">
          <cell r="G832">
            <v>28256157</v>
          </cell>
          <cell r="H832">
            <v>202010017787</v>
          </cell>
          <cell r="I832" t="str">
            <v>EO004</v>
          </cell>
          <cell r="J832" t="str">
            <v>En tratamiento</v>
          </cell>
          <cell r="K832">
            <v>44132</v>
          </cell>
        </row>
        <row r="833">
          <cell r="G833">
            <v>28257080</v>
          </cell>
          <cell r="H833">
            <v>202010017787</v>
          </cell>
          <cell r="I833" t="str">
            <v>EO004</v>
          </cell>
          <cell r="J833" t="str">
            <v>En tratamiento</v>
          </cell>
          <cell r="K833">
            <v>44132</v>
          </cell>
        </row>
        <row r="834">
          <cell r="G834">
            <v>28258371</v>
          </cell>
          <cell r="H834">
            <v>202010017787</v>
          </cell>
          <cell r="I834" t="str">
            <v>EO004</v>
          </cell>
          <cell r="J834" t="str">
            <v>En tratamiento</v>
          </cell>
          <cell r="K834">
            <v>44133</v>
          </cell>
        </row>
        <row r="835">
          <cell r="G835">
            <v>28257763</v>
          </cell>
          <cell r="H835">
            <v>202010017787</v>
          </cell>
          <cell r="I835" t="str">
            <v>EO004</v>
          </cell>
          <cell r="J835" t="str">
            <v>En tratamiento</v>
          </cell>
          <cell r="K835">
            <v>44132</v>
          </cell>
        </row>
        <row r="836">
          <cell r="G836">
            <v>28258297</v>
          </cell>
          <cell r="H836">
            <v>202010017787</v>
          </cell>
          <cell r="I836" t="str">
            <v>EO004</v>
          </cell>
          <cell r="J836" t="str">
            <v>En tratamiento</v>
          </cell>
          <cell r="K836">
            <v>44133</v>
          </cell>
        </row>
        <row r="837">
          <cell r="G837">
            <v>28259250</v>
          </cell>
          <cell r="H837">
            <v>202010017799</v>
          </cell>
          <cell r="I837" t="str">
            <v>EO004</v>
          </cell>
          <cell r="J837" t="str">
            <v>En tratamiento</v>
          </cell>
          <cell r="K837">
            <v>44133</v>
          </cell>
        </row>
        <row r="838">
          <cell r="G838">
            <v>28258511</v>
          </cell>
          <cell r="H838">
            <v>202010017624</v>
          </cell>
          <cell r="I838" t="str">
            <v>EO004</v>
          </cell>
          <cell r="J838" t="str">
            <v>En tratamiento</v>
          </cell>
          <cell r="K838">
            <v>44133</v>
          </cell>
        </row>
        <row r="839">
          <cell r="G839">
            <v>28258816</v>
          </cell>
          <cell r="H839">
            <v>202010017584</v>
          </cell>
          <cell r="I839" t="str">
            <v>EO004</v>
          </cell>
          <cell r="J839" t="str">
            <v>En tratamiento</v>
          </cell>
          <cell r="K839">
            <v>44133</v>
          </cell>
        </row>
        <row r="840">
          <cell r="G840">
            <v>28259331</v>
          </cell>
          <cell r="H840" t="str">
            <v xml:space="preserve">            </v>
          </cell>
          <cell r="I840" t="str">
            <v>EO001</v>
          </cell>
          <cell r="J840" t="str">
            <v>Generada</v>
          </cell>
          <cell r="K840">
            <v>44133</v>
          </cell>
        </row>
        <row r="841">
          <cell r="G841">
            <v>28259937</v>
          </cell>
          <cell r="H841">
            <v>202010017584</v>
          </cell>
          <cell r="I841" t="str">
            <v>EO004</v>
          </cell>
          <cell r="J841" t="str">
            <v>En tratamiento</v>
          </cell>
          <cell r="K841">
            <v>44133</v>
          </cell>
        </row>
        <row r="842">
          <cell r="G842">
            <v>28235964</v>
          </cell>
          <cell r="H842">
            <v>202010016616</v>
          </cell>
          <cell r="I842" t="str">
            <v>EO004</v>
          </cell>
          <cell r="J842" t="str">
            <v>En tratamiento</v>
          </cell>
          <cell r="K842">
            <v>44120</v>
          </cell>
        </row>
        <row r="843">
          <cell r="G843">
            <v>28244903</v>
          </cell>
          <cell r="H843">
            <v>202010015426</v>
          </cell>
          <cell r="I843" t="str">
            <v>EO004</v>
          </cell>
          <cell r="J843" t="str">
            <v>En tratamiento</v>
          </cell>
          <cell r="K843">
            <v>44125</v>
          </cell>
        </row>
        <row r="844">
          <cell r="G844">
            <v>28250367</v>
          </cell>
          <cell r="H844">
            <v>202010017785</v>
          </cell>
          <cell r="I844" t="str">
            <v>EO001</v>
          </cell>
          <cell r="J844" t="str">
            <v>Generada</v>
          </cell>
          <cell r="K844">
            <v>44128</v>
          </cell>
        </row>
        <row r="845">
          <cell r="G845">
            <v>28250403</v>
          </cell>
          <cell r="H845">
            <v>202010017785</v>
          </cell>
          <cell r="I845" t="str">
            <v>EO001</v>
          </cell>
          <cell r="J845" t="str">
            <v>Generada</v>
          </cell>
          <cell r="K845">
            <v>44128</v>
          </cell>
        </row>
        <row r="846">
          <cell r="G846">
            <v>28250574</v>
          </cell>
          <cell r="H846">
            <v>202010017787</v>
          </cell>
          <cell r="I846" t="str">
            <v>EO004</v>
          </cell>
          <cell r="J846" t="str">
            <v>En tratamiento</v>
          </cell>
          <cell r="K846">
            <v>44128</v>
          </cell>
        </row>
        <row r="847">
          <cell r="G847">
            <v>28238812</v>
          </cell>
          <cell r="H847">
            <v>202010017787</v>
          </cell>
          <cell r="I847" t="str">
            <v>EO004</v>
          </cell>
          <cell r="J847" t="str">
            <v>En tratamiento</v>
          </cell>
          <cell r="K847">
            <v>44121</v>
          </cell>
        </row>
        <row r="848">
          <cell r="G848">
            <v>28240497</v>
          </cell>
          <cell r="H848">
            <v>202010017217</v>
          </cell>
          <cell r="I848" t="str">
            <v>EO004</v>
          </cell>
          <cell r="J848" t="str">
            <v>En tratamiento</v>
          </cell>
          <cell r="K848">
            <v>44123</v>
          </cell>
        </row>
        <row r="849">
          <cell r="G849">
            <v>28239956</v>
          </cell>
          <cell r="H849">
            <v>202010003317</v>
          </cell>
          <cell r="I849" t="str">
            <v>EO004</v>
          </cell>
          <cell r="J849" t="str">
            <v>En tratamiento</v>
          </cell>
          <cell r="K849">
            <v>44123</v>
          </cell>
        </row>
        <row r="850">
          <cell r="G850">
            <v>28239509</v>
          </cell>
          <cell r="H850">
            <v>202010003317</v>
          </cell>
          <cell r="I850" t="str">
            <v>EO004</v>
          </cell>
          <cell r="J850" t="str">
            <v>En tratamiento</v>
          </cell>
          <cell r="K850">
            <v>44123</v>
          </cell>
        </row>
        <row r="851">
          <cell r="G851">
            <v>28241008</v>
          </cell>
          <cell r="H851">
            <v>202010017787</v>
          </cell>
          <cell r="I851" t="str">
            <v>EO004</v>
          </cell>
          <cell r="J851" t="str">
            <v>En tratamiento</v>
          </cell>
          <cell r="K851">
            <v>44123</v>
          </cell>
        </row>
        <row r="852">
          <cell r="G852">
            <v>28242749</v>
          </cell>
          <cell r="H852">
            <v>202010003317</v>
          </cell>
          <cell r="I852" t="str">
            <v>EO004</v>
          </cell>
          <cell r="J852" t="str">
            <v>En tratamiento</v>
          </cell>
          <cell r="K852">
            <v>44124</v>
          </cell>
        </row>
        <row r="853">
          <cell r="G853">
            <v>28243243</v>
          </cell>
          <cell r="H853">
            <v>202010017719</v>
          </cell>
          <cell r="I853" t="str">
            <v>EO004</v>
          </cell>
          <cell r="J853" t="str">
            <v>En tratamiento</v>
          </cell>
          <cell r="K853">
            <v>44124</v>
          </cell>
        </row>
        <row r="854">
          <cell r="G854">
            <v>28243102</v>
          </cell>
          <cell r="H854">
            <v>202010017217</v>
          </cell>
          <cell r="I854" t="str">
            <v>EO004</v>
          </cell>
          <cell r="J854" t="str">
            <v>En tratamiento</v>
          </cell>
          <cell r="K854">
            <v>44124</v>
          </cell>
        </row>
        <row r="855">
          <cell r="G855">
            <v>28243219</v>
          </cell>
          <cell r="H855">
            <v>202010003317</v>
          </cell>
          <cell r="I855" t="str">
            <v>EO004</v>
          </cell>
          <cell r="J855" t="str">
            <v>En tratamiento</v>
          </cell>
          <cell r="K855">
            <v>44124</v>
          </cell>
        </row>
        <row r="856">
          <cell r="G856">
            <v>28250422</v>
          </cell>
          <cell r="H856">
            <v>202010017787</v>
          </cell>
          <cell r="I856" t="str">
            <v>EO004</v>
          </cell>
          <cell r="J856" t="str">
            <v>En tratamiento</v>
          </cell>
          <cell r="K856">
            <v>44128</v>
          </cell>
        </row>
        <row r="857">
          <cell r="G857">
            <v>28250457</v>
          </cell>
          <cell r="H857">
            <v>202010017787</v>
          </cell>
          <cell r="I857" t="str">
            <v>EO004</v>
          </cell>
          <cell r="J857" t="str">
            <v>En tratamiento</v>
          </cell>
          <cell r="K857">
            <v>44128</v>
          </cell>
        </row>
        <row r="858">
          <cell r="G858">
            <v>28245814</v>
          </cell>
          <cell r="H858">
            <v>202010017787</v>
          </cell>
          <cell r="I858" t="str">
            <v>EO004</v>
          </cell>
          <cell r="J858" t="str">
            <v>En tratamiento</v>
          </cell>
          <cell r="K858">
            <v>44126</v>
          </cell>
        </row>
        <row r="859">
          <cell r="G859">
            <v>28247260</v>
          </cell>
          <cell r="H859">
            <v>202010003317</v>
          </cell>
          <cell r="I859" t="str">
            <v>EO004</v>
          </cell>
          <cell r="J859" t="str">
            <v>En tratamiento</v>
          </cell>
          <cell r="K859">
            <v>44126</v>
          </cell>
        </row>
        <row r="860">
          <cell r="G860">
            <v>28246795</v>
          </cell>
          <cell r="H860">
            <v>202010017217</v>
          </cell>
          <cell r="I860" t="str">
            <v>EO004</v>
          </cell>
          <cell r="J860" t="str">
            <v>En tratamiento</v>
          </cell>
          <cell r="K860">
            <v>44126</v>
          </cell>
        </row>
        <row r="861">
          <cell r="G861">
            <v>28247809</v>
          </cell>
          <cell r="H861">
            <v>202010017643</v>
          </cell>
          <cell r="I861" t="str">
            <v>EO004</v>
          </cell>
          <cell r="J861" t="str">
            <v>En tratamiento</v>
          </cell>
          <cell r="K861">
            <v>44126</v>
          </cell>
        </row>
        <row r="862">
          <cell r="G862">
            <v>28247289</v>
          </cell>
          <cell r="H862">
            <v>202010017787</v>
          </cell>
          <cell r="I862" t="str">
            <v>EO004</v>
          </cell>
          <cell r="J862" t="str">
            <v>En tratamiento</v>
          </cell>
          <cell r="K862">
            <v>44126</v>
          </cell>
        </row>
        <row r="863">
          <cell r="G863">
            <v>28248109</v>
          </cell>
          <cell r="H863">
            <v>202010017787</v>
          </cell>
          <cell r="I863" t="str">
            <v>EO004</v>
          </cell>
          <cell r="J863" t="str">
            <v>En tratamiento</v>
          </cell>
          <cell r="K863">
            <v>44127</v>
          </cell>
        </row>
        <row r="864">
          <cell r="G864">
            <v>28248711</v>
          </cell>
          <cell r="H864" t="str">
            <v xml:space="preserve">            </v>
          </cell>
          <cell r="I864" t="str">
            <v>EO004</v>
          </cell>
          <cell r="J864" t="str">
            <v>En tratamiento</v>
          </cell>
          <cell r="K864">
            <v>44127</v>
          </cell>
        </row>
        <row r="865">
          <cell r="G865">
            <v>28249033</v>
          </cell>
          <cell r="H865">
            <v>202010017787</v>
          </cell>
          <cell r="I865" t="str">
            <v>EO004</v>
          </cell>
          <cell r="J865" t="str">
            <v>En tratamiento</v>
          </cell>
          <cell r="K865">
            <v>44127</v>
          </cell>
        </row>
        <row r="866">
          <cell r="G866">
            <v>28212864</v>
          </cell>
          <cell r="H866">
            <v>202010016520</v>
          </cell>
          <cell r="I866" t="str">
            <v>EO004</v>
          </cell>
          <cell r="J866" t="str">
            <v>En tratamiento</v>
          </cell>
          <cell r="K866">
            <v>44109</v>
          </cell>
        </row>
        <row r="867">
          <cell r="G867">
            <v>28212920</v>
          </cell>
          <cell r="H867">
            <v>202010003317</v>
          </cell>
          <cell r="I867" t="str">
            <v>EO004</v>
          </cell>
          <cell r="J867" t="str">
            <v>En tratamiento</v>
          </cell>
          <cell r="K867">
            <v>44109</v>
          </cell>
        </row>
        <row r="868">
          <cell r="G868">
            <v>28216191</v>
          </cell>
          <cell r="H868">
            <v>202010003317</v>
          </cell>
          <cell r="I868" t="str">
            <v>EO004</v>
          </cell>
          <cell r="J868" t="str">
            <v>En tratamiento</v>
          </cell>
          <cell r="K868">
            <v>44110</v>
          </cell>
        </row>
        <row r="869">
          <cell r="G869">
            <v>28217236</v>
          </cell>
          <cell r="H869">
            <v>202010017787</v>
          </cell>
          <cell r="I869" t="str">
            <v>EO004</v>
          </cell>
          <cell r="J869" t="str">
            <v>En tratamiento</v>
          </cell>
          <cell r="K869">
            <v>44111</v>
          </cell>
        </row>
        <row r="870">
          <cell r="G870">
            <v>28227977</v>
          </cell>
          <cell r="H870">
            <v>202010016248</v>
          </cell>
          <cell r="I870" t="str">
            <v>EO004</v>
          </cell>
          <cell r="J870" t="str">
            <v>En tratamiento</v>
          </cell>
          <cell r="K870">
            <v>44114</v>
          </cell>
        </row>
        <row r="871">
          <cell r="G871">
            <v>28112780</v>
          </cell>
          <cell r="H871">
            <v>202010017799</v>
          </cell>
          <cell r="I871" t="str">
            <v>EO004</v>
          </cell>
          <cell r="J871" t="str">
            <v>En tratamiento</v>
          </cell>
          <cell r="K871">
            <v>44082</v>
          </cell>
        </row>
        <row r="872">
          <cell r="G872">
            <v>28111550</v>
          </cell>
          <cell r="H872">
            <v>202010001031</v>
          </cell>
          <cell r="I872" t="str">
            <v>EO004</v>
          </cell>
          <cell r="J872" t="str">
            <v>En tratamiento</v>
          </cell>
          <cell r="K872">
            <v>44082</v>
          </cell>
        </row>
        <row r="873">
          <cell r="G873">
            <v>27968221</v>
          </cell>
          <cell r="H873">
            <v>202008013265</v>
          </cell>
          <cell r="I873" t="str">
            <v>EO004</v>
          </cell>
          <cell r="J873" t="str">
            <v>En tratamiento</v>
          </cell>
          <cell r="K873">
            <v>44054</v>
          </cell>
        </row>
        <row r="874">
          <cell r="G874">
            <v>28224654</v>
          </cell>
          <cell r="H874">
            <v>202010016620</v>
          </cell>
          <cell r="I874" t="str">
            <v>EO004</v>
          </cell>
          <cell r="J874" t="str">
            <v>En tratamiento</v>
          </cell>
          <cell r="K874">
            <v>44113</v>
          </cell>
        </row>
        <row r="875">
          <cell r="G875">
            <v>28234448</v>
          </cell>
          <cell r="H875">
            <v>202010007019</v>
          </cell>
          <cell r="I875" t="str">
            <v>EO004</v>
          </cell>
          <cell r="J875" t="str">
            <v>En tratamiento</v>
          </cell>
          <cell r="K875">
            <v>44119</v>
          </cell>
        </row>
        <row r="876">
          <cell r="G876">
            <v>28234093</v>
          </cell>
          <cell r="H876">
            <v>202010007019</v>
          </cell>
          <cell r="I876" t="str">
            <v>EO004</v>
          </cell>
          <cell r="J876" t="str">
            <v>En tratamiento</v>
          </cell>
          <cell r="K876">
            <v>44119</v>
          </cell>
        </row>
        <row r="877">
          <cell r="G877">
            <v>28252436</v>
          </cell>
          <cell r="H877">
            <v>202010014250</v>
          </cell>
          <cell r="I877" t="str">
            <v>EO004</v>
          </cell>
          <cell r="J877" t="str">
            <v>En tratamiento</v>
          </cell>
          <cell r="K877">
            <v>44130</v>
          </cell>
        </row>
        <row r="878">
          <cell r="G878">
            <v>28253077</v>
          </cell>
          <cell r="H878">
            <v>202010014615</v>
          </cell>
          <cell r="I878" t="str">
            <v>EO004</v>
          </cell>
          <cell r="J878" t="str">
            <v>En tratamiento</v>
          </cell>
          <cell r="K878">
            <v>44130</v>
          </cell>
        </row>
        <row r="879">
          <cell r="G879">
            <v>28253333</v>
          </cell>
          <cell r="H879">
            <v>202010014615</v>
          </cell>
          <cell r="I879" t="str">
            <v>EO004</v>
          </cell>
          <cell r="J879" t="str">
            <v>En tratamiento</v>
          </cell>
          <cell r="K879">
            <v>44130</v>
          </cell>
        </row>
        <row r="880">
          <cell r="G880">
            <v>28253727</v>
          </cell>
          <cell r="H880">
            <v>202010015042</v>
          </cell>
          <cell r="I880" t="str">
            <v>EO004</v>
          </cell>
          <cell r="J880" t="str">
            <v>En tratamiento</v>
          </cell>
          <cell r="K880">
            <v>44131</v>
          </cell>
        </row>
        <row r="881">
          <cell r="G881">
            <v>28252625</v>
          </cell>
          <cell r="H881">
            <v>202010014615</v>
          </cell>
          <cell r="I881" t="str">
            <v>EO004</v>
          </cell>
          <cell r="J881" t="str">
            <v>En tratamiento</v>
          </cell>
          <cell r="K881">
            <v>44130</v>
          </cell>
        </row>
        <row r="882">
          <cell r="G882">
            <v>28254086</v>
          </cell>
          <cell r="H882">
            <v>202010015042</v>
          </cell>
          <cell r="I882" t="str">
            <v>EO004</v>
          </cell>
          <cell r="J882" t="str">
            <v>En tratamiento</v>
          </cell>
          <cell r="K882">
            <v>44131</v>
          </cell>
        </row>
        <row r="883">
          <cell r="G883">
            <v>28251745</v>
          </cell>
          <cell r="H883">
            <v>202010014250</v>
          </cell>
          <cell r="I883" t="str">
            <v>EO004</v>
          </cell>
          <cell r="J883" t="str">
            <v>En tratamiento</v>
          </cell>
          <cell r="K883">
            <v>44130</v>
          </cell>
        </row>
        <row r="884">
          <cell r="G884">
            <v>28252244</v>
          </cell>
          <cell r="H884">
            <v>202010017642</v>
          </cell>
          <cell r="I884" t="str">
            <v>EO004</v>
          </cell>
          <cell r="J884" t="str">
            <v>En tratamiento</v>
          </cell>
          <cell r="K884">
            <v>44130</v>
          </cell>
        </row>
        <row r="885">
          <cell r="G885">
            <v>28254569</v>
          </cell>
          <cell r="H885">
            <v>202010015717</v>
          </cell>
          <cell r="I885" t="str">
            <v>EO004</v>
          </cell>
          <cell r="J885" t="str">
            <v>En tratamiento</v>
          </cell>
          <cell r="K885">
            <v>44131</v>
          </cell>
        </row>
        <row r="886">
          <cell r="G886">
            <v>28254887</v>
          </cell>
          <cell r="H886">
            <v>202010015390</v>
          </cell>
          <cell r="I886" t="str">
            <v>EO004</v>
          </cell>
          <cell r="J886" t="str">
            <v>En tratamiento</v>
          </cell>
          <cell r="K886">
            <v>44131</v>
          </cell>
        </row>
        <row r="887">
          <cell r="G887">
            <v>28255611</v>
          </cell>
          <cell r="H887">
            <v>202010015717</v>
          </cell>
          <cell r="I887" t="str">
            <v>EO004</v>
          </cell>
          <cell r="J887" t="str">
            <v>En tratamiento</v>
          </cell>
          <cell r="K887">
            <v>44131</v>
          </cell>
        </row>
        <row r="888">
          <cell r="G888">
            <v>28253867</v>
          </cell>
          <cell r="H888">
            <v>202010015042</v>
          </cell>
          <cell r="I888" t="str">
            <v>EO004</v>
          </cell>
          <cell r="J888" t="str">
            <v>En tratamiento</v>
          </cell>
          <cell r="K888">
            <v>44131</v>
          </cell>
        </row>
        <row r="889">
          <cell r="G889">
            <v>28254314</v>
          </cell>
          <cell r="H889">
            <v>202010015042</v>
          </cell>
          <cell r="I889" t="str">
            <v>EO004</v>
          </cell>
          <cell r="J889" t="str">
            <v>En tratamiento</v>
          </cell>
          <cell r="K889">
            <v>44131</v>
          </cell>
        </row>
        <row r="890">
          <cell r="G890">
            <v>28255460</v>
          </cell>
          <cell r="H890">
            <v>202010015390</v>
          </cell>
          <cell r="I890" t="str">
            <v>EO004</v>
          </cell>
          <cell r="J890" t="str">
            <v>En tratamiento</v>
          </cell>
          <cell r="K890">
            <v>44131</v>
          </cell>
        </row>
        <row r="891">
          <cell r="G891">
            <v>28256445</v>
          </cell>
          <cell r="H891">
            <v>202010016087</v>
          </cell>
          <cell r="I891" t="str">
            <v>EO004</v>
          </cell>
          <cell r="J891" t="str">
            <v>En tratamiento</v>
          </cell>
          <cell r="K891">
            <v>44132</v>
          </cell>
        </row>
        <row r="892">
          <cell r="G892">
            <v>28255189</v>
          </cell>
          <cell r="H892">
            <v>202010015390</v>
          </cell>
          <cell r="I892" t="str">
            <v>EO004</v>
          </cell>
          <cell r="J892" t="str">
            <v>En tratamiento</v>
          </cell>
          <cell r="K892">
            <v>44131</v>
          </cell>
        </row>
        <row r="893">
          <cell r="G893">
            <v>28257217</v>
          </cell>
          <cell r="H893">
            <v>202010016410</v>
          </cell>
          <cell r="I893" t="str">
            <v>EO004</v>
          </cell>
          <cell r="J893" t="str">
            <v>En tratamiento</v>
          </cell>
          <cell r="K893">
            <v>44132</v>
          </cell>
        </row>
        <row r="894">
          <cell r="G894">
            <v>28257145</v>
          </cell>
          <cell r="H894">
            <v>202010016410</v>
          </cell>
          <cell r="I894" t="str">
            <v>EO004</v>
          </cell>
          <cell r="J894" t="str">
            <v>En tratamiento</v>
          </cell>
          <cell r="K894">
            <v>44132</v>
          </cell>
        </row>
        <row r="895">
          <cell r="G895">
            <v>28255907</v>
          </cell>
          <cell r="H895">
            <v>202010016087</v>
          </cell>
          <cell r="I895" t="str">
            <v>EO004</v>
          </cell>
          <cell r="J895" t="str">
            <v>En tratamiento</v>
          </cell>
          <cell r="K895">
            <v>44132</v>
          </cell>
        </row>
        <row r="896">
          <cell r="G896">
            <v>28257104</v>
          </cell>
          <cell r="H896">
            <v>202010016410</v>
          </cell>
          <cell r="I896" t="str">
            <v>EO004</v>
          </cell>
          <cell r="J896" t="str">
            <v>En tratamiento</v>
          </cell>
          <cell r="K896">
            <v>44132</v>
          </cell>
        </row>
        <row r="897">
          <cell r="G897">
            <v>28257158</v>
          </cell>
          <cell r="H897">
            <v>202010016410</v>
          </cell>
          <cell r="I897" t="str">
            <v>EO004</v>
          </cell>
          <cell r="J897" t="str">
            <v>En tratamiento</v>
          </cell>
          <cell r="K897">
            <v>44132</v>
          </cell>
        </row>
        <row r="898">
          <cell r="G898">
            <v>28257228</v>
          </cell>
          <cell r="H898">
            <v>202010016410</v>
          </cell>
          <cell r="I898" t="str">
            <v>EO004</v>
          </cell>
          <cell r="J898" t="str">
            <v>En tratamiento</v>
          </cell>
          <cell r="K898">
            <v>44132</v>
          </cell>
        </row>
        <row r="899">
          <cell r="G899">
            <v>28256553</v>
          </cell>
          <cell r="H899">
            <v>202010016087</v>
          </cell>
          <cell r="I899" t="str">
            <v>EO004</v>
          </cell>
          <cell r="J899" t="str">
            <v>En tratamiento</v>
          </cell>
          <cell r="K899">
            <v>44132</v>
          </cell>
        </row>
        <row r="900">
          <cell r="G900">
            <v>28256811</v>
          </cell>
          <cell r="H900">
            <v>202010016087</v>
          </cell>
          <cell r="I900" t="str">
            <v>EO004</v>
          </cell>
          <cell r="J900" t="str">
            <v>En tratamiento</v>
          </cell>
          <cell r="K900">
            <v>44132</v>
          </cell>
        </row>
        <row r="901">
          <cell r="G901">
            <v>28258590</v>
          </cell>
          <cell r="H901">
            <v>202010017642</v>
          </cell>
          <cell r="I901" t="str">
            <v>EO004</v>
          </cell>
          <cell r="J901" t="str">
            <v>En tratamiento</v>
          </cell>
          <cell r="K901">
            <v>44133</v>
          </cell>
        </row>
        <row r="902">
          <cell r="G902">
            <v>28259532</v>
          </cell>
          <cell r="H902">
            <v>202010017525</v>
          </cell>
          <cell r="I902" t="str">
            <v>EO004</v>
          </cell>
          <cell r="J902" t="str">
            <v>En tratamiento</v>
          </cell>
          <cell r="K902">
            <v>44133</v>
          </cell>
        </row>
        <row r="903">
          <cell r="G903">
            <v>28259238</v>
          </cell>
          <cell r="H903">
            <v>202010017525</v>
          </cell>
          <cell r="I903" t="str">
            <v>EO004</v>
          </cell>
          <cell r="J903" t="str">
            <v>En tratamiento</v>
          </cell>
          <cell r="K903">
            <v>44133</v>
          </cell>
        </row>
        <row r="904">
          <cell r="G904">
            <v>28259162</v>
          </cell>
          <cell r="H904">
            <v>202010017525</v>
          </cell>
          <cell r="I904" t="str">
            <v>EO004</v>
          </cell>
          <cell r="J904" t="str">
            <v>En tratamiento</v>
          </cell>
          <cell r="K904">
            <v>44133</v>
          </cell>
        </row>
        <row r="905">
          <cell r="G905">
            <v>28259503</v>
          </cell>
          <cell r="H905">
            <v>202010017642</v>
          </cell>
          <cell r="I905" t="str">
            <v>EO004</v>
          </cell>
          <cell r="J905" t="str">
            <v>En tratamiento</v>
          </cell>
          <cell r="K905">
            <v>44133</v>
          </cell>
        </row>
        <row r="906">
          <cell r="G906">
            <v>28236213</v>
          </cell>
          <cell r="H906">
            <v>202010013501</v>
          </cell>
          <cell r="I906" t="str">
            <v>EO004</v>
          </cell>
          <cell r="J906" t="str">
            <v>En tratamiento</v>
          </cell>
          <cell r="K906">
            <v>44120</v>
          </cell>
        </row>
        <row r="907">
          <cell r="G907">
            <v>28235782</v>
          </cell>
          <cell r="H907">
            <v>202010014068</v>
          </cell>
          <cell r="I907" t="str">
            <v>EO004</v>
          </cell>
          <cell r="J907" t="str">
            <v>En tratamiento</v>
          </cell>
          <cell r="K907">
            <v>44120</v>
          </cell>
        </row>
        <row r="908">
          <cell r="G908">
            <v>28249358</v>
          </cell>
          <cell r="H908">
            <v>202010016010</v>
          </cell>
          <cell r="I908" t="str">
            <v>EO004</v>
          </cell>
          <cell r="J908" t="str">
            <v>En tratamiento</v>
          </cell>
          <cell r="K908">
            <v>44127</v>
          </cell>
        </row>
        <row r="909">
          <cell r="G909">
            <v>28250597</v>
          </cell>
          <cell r="H909">
            <v>202010013546</v>
          </cell>
          <cell r="I909" t="str">
            <v>EO004</v>
          </cell>
          <cell r="J909" t="str">
            <v>En tratamiento</v>
          </cell>
          <cell r="K909">
            <v>44128</v>
          </cell>
        </row>
        <row r="910">
          <cell r="G910">
            <v>28238260</v>
          </cell>
          <cell r="H910">
            <v>202010007642</v>
          </cell>
          <cell r="I910" t="str">
            <v>EO004</v>
          </cell>
          <cell r="J910" t="str">
            <v>En tratamiento</v>
          </cell>
          <cell r="K910">
            <v>44120</v>
          </cell>
        </row>
        <row r="911">
          <cell r="G911">
            <v>28240462</v>
          </cell>
          <cell r="H911">
            <v>202010017642</v>
          </cell>
          <cell r="I911" t="str">
            <v>EO004</v>
          </cell>
          <cell r="J911" t="str">
            <v>En tratamiento</v>
          </cell>
          <cell r="K911">
            <v>44123</v>
          </cell>
        </row>
        <row r="912">
          <cell r="G912">
            <v>28240504</v>
          </cell>
          <cell r="H912">
            <v>202010008979</v>
          </cell>
          <cell r="I912" t="str">
            <v>EO004</v>
          </cell>
          <cell r="J912" t="str">
            <v>En tratamiento</v>
          </cell>
          <cell r="K912">
            <v>44123</v>
          </cell>
        </row>
        <row r="913">
          <cell r="G913">
            <v>28239149</v>
          </cell>
          <cell r="H913">
            <v>202010014070</v>
          </cell>
          <cell r="I913" t="str">
            <v>EO004</v>
          </cell>
          <cell r="J913" t="str">
            <v>En tratamiento</v>
          </cell>
          <cell r="K913">
            <v>44122</v>
          </cell>
        </row>
        <row r="914">
          <cell r="G914">
            <v>28239751</v>
          </cell>
          <cell r="H914">
            <v>202010008694</v>
          </cell>
          <cell r="I914" t="str">
            <v>EO004</v>
          </cell>
          <cell r="J914" t="str">
            <v>En tratamiento</v>
          </cell>
          <cell r="K914">
            <v>44123</v>
          </cell>
        </row>
        <row r="915">
          <cell r="G915">
            <v>28241094</v>
          </cell>
          <cell r="H915">
            <v>202010014073</v>
          </cell>
          <cell r="I915" t="str">
            <v>EO004</v>
          </cell>
          <cell r="J915" t="str">
            <v>En tratamiento</v>
          </cell>
          <cell r="K915">
            <v>44123</v>
          </cell>
        </row>
        <row r="916">
          <cell r="G916">
            <v>28242419</v>
          </cell>
          <cell r="H916">
            <v>202010009628</v>
          </cell>
          <cell r="I916" t="str">
            <v>EO004</v>
          </cell>
          <cell r="J916" t="str">
            <v>En tratamiento</v>
          </cell>
          <cell r="K916">
            <v>44124</v>
          </cell>
        </row>
        <row r="917">
          <cell r="G917">
            <v>28243294</v>
          </cell>
          <cell r="H917">
            <v>202010014082</v>
          </cell>
          <cell r="I917" t="str">
            <v>EO004</v>
          </cell>
          <cell r="J917" t="str">
            <v>En tratamiento</v>
          </cell>
          <cell r="K917">
            <v>44124</v>
          </cell>
        </row>
        <row r="918">
          <cell r="G918">
            <v>28242334</v>
          </cell>
          <cell r="H918">
            <v>202010009628</v>
          </cell>
          <cell r="I918" t="str">
            <v>EO004</v>
          </cell>
          <cell r="J918" t="str">
            <v>En tratamiento</v>
          </cell>
          <cell r="K918">
            <v>44124</v>
          </cell>
        </row>
        <row r="919">
          <cell r="G919">
            <v>28242341</v>
          </cell>
          <cell r="H919">
            <v>202010009628</v>
          </cell>
          <cell r="I919" t="str">
            <v>EO004</v>
          </cell>
          <cell r="J919" t="str">
            <v>En tratamiento</v>
          </cell>
          <cell r="K919">
            <v>44124</v>
          </cell>
        </row>
        <row r="920">
          <cell r="G920">
            <v>28242711</v>
          </cell>
          <cell r="H920">
            <v>202010009934</v>
          </cell>
          <cell r="I920" t="str">
            <v>EO004</v>
          </cell>
          <cell r="J920" t="str">
            <v>En tratamiento</v>
          </cell>
          <cell r="K920">
            <v>44124</v>
          </cell>
        </row>
        <row r="921">
          <cell r="G921">
            <v>28244333</v>
          </cell>
          <cell r="H921" t="str">
            <v xml:space="preserve">            </v>
          </cell>
          <cell r="I921" t="str">
            <v>EO004</v>
          </cell>
          <cell r="J921" t="str">
            <v>En tratamiento</v>
          </cell>
          <cell r="K921">
            <v>44125</v>
          </cell>
        </row>
        <row r="922">
          <cell r="G922">
            <v>28244764</v>
          </cell>
          <cell r="H922">
            <v>202010010745</v>
          </cell>
          <cell r="I922" t="str">
            <v>EO004</v>
          </cell>
          <cell r="J922" t="str">
            <v>En tratamiento</v>
          </cell>
          <cell r="K922">
            <v>44125</v>
          </cell>
        </row>
        <row r="923">
          <cell r="G923">
            <v>28243602</v>
          </cell>
          <cell r="H923">
            <v>202010010457</v>
          </cell>
          <cell r="I923" t="str">
            <v>EO004</v>
          </cell>
          <cell r="J923" t="str">
            <v>En tratamiento</v>
          </cell>
          <cell r="K923">
            <v>44125</v>
          </cell>
        </row>
        <row r="924">
          <cell r="G924">
            <v>28246711</v>
          </cell>
          <cell r="H924" t="str">
            <v xml:space="preserve">            </v>
          </cell>
          <cell r="I924" t="str">
            <v>EO001</v>
          </cell>
          <cell r="J924" t="str">
            <v>Generada</v>
          </cell>
          <cell r="K924">
            <v>44126</v>
          </cell>
        </row>
        <row r="925">
          <cell r="G925">
            <v>28248371</v>
          </cell>
          <cell r="H925">
            <v>202010012471</v>
          </cell>
          <cell r="I925" t="str">
            <v>EO004</v>
          </cell>
          <cell r="J925" t="str">
            <v>En tratamiento</v>
          </cell>
          <cell r="K925">
            <v>44127</v>
          </cell>
        </row>
        <row r="926">
          <cell r="G926">
            <v>28249136</v>
          </cell>
          <cell r="H926">
            <v>202010012636</v>
          </cell>
          <cell r="I926" t="str">
            <v>EO004</v>
          </cell>
          <cell r="J926" t="str">
            <v>En tratamiento</v>
          </cell>
          <cell r="K926">
            <v>44127</v>
          </cell>
        </row>
        <row r="927">
          <cell r="G927">
            <v>28248910</v>
          </cell>
          <cell r="H927">
            <v>202010017642</v>
          </cell>
          <cell r="I927" t="str">
            <v>EO004</v>
          </cell>
          <cell r="J927" t="str">
            <v>En tratamiento</v>
          </cell>
          <cell r="K927">
            <v>44127</v>
          </cell>
        </row>
        <row r="928">
          <cell r="G928">
            <v>28249013</v>
          </cell>
          <cell r="H928">
            <v>202010012636</v>
          </cell>
          <cell r="I928" t="str">
            <v>EO004</v>
          </cell>
          <cell r="J928" t="str">
            <v>En tratamiento</v>
          </cell>
          <cell r="K928">
            <v>44127</v>
          </cell>
        </row>
        <row r="929">
          <cell r="G929">
            <v>28249982</v>
          </cell>
          <cell r="H929">
            <v>202010012975</v>
          </cell>
          <cell r="I929" t="str">
            <v>EO004</v>
          </cell>
          <cell r="J929" t="str">
            <v>En tratamiento</v>
          </cell>
          <cell r="K929">
            <v>44127</v>
          </cell>
        </row>
        <row r="930">
          <cell r="G930">
            <v>28212809</v>
          </cell>
          <cell r="H930">
            <v>202010000193</v>
          </cell>
          <cell r="I930" t="str">
            <v>EO004</v>
          </cell>
          <cell r="J930" t="str">
            <v>En tratamiento</v>
          </cell>
          <cell r="K930">
            <v>44109</v>
          </cell>
        </row>
        <row r="931">
          <cell r="G931">
            <v>28233787</v>
          </cell>
          <cell r="H931">
            <v>202010016872</v>
          </cell>
          <cell r="I931" t="str">
            <v>EO004</v>
          </cell>
          <cell r="J931" t="str">
            <v>En tratamiento</v>
          </cell>
          <cell r="K931">
            <v>44119</v>
          </cell>
        </row>
        <row r="932">
          <cell r="G932">
            <v>28122606</v>
          </cell>
          <cell r="H932">
            <v>202009031011</v>
          </cell>
          <cell r="I932" t="str">
            <v>EO004</v>
          </cell>
          <cell r="J932" t="str">
            <v>En tratamiento</v>
          </cell>
          <cell r="K932">
            <v>44085</v>
          </cell>
        </row>
        <row r="933">
          <cell r="G933">
            <v>28234711</v>
          </cell>
          <cell r="H933">
            <v>202010016873</v>
          </cell>
          <cell r="I933" t="str">
            <v>EO004</v>
          </cell>
          <cell r="J933" t="str">
            <v>En tratamiento</v>
          </cell>
          <cell r="K933">
            <v>44119</v>
          </cell>
        </row>
        <row r="934">
          <cell r="G934">
            <v>28158789</v>
          </cell>
          <cell r="H934">
            <v>202009032115</v>
          </cell>
          <cell r="I934" t="str">
            <v>EO004</v>
          </cell>
          <cell r="J934" t="str">
            <v>En tratamiento</v>
          </cell>
          <cell r="K934">
            <v>44097</v>
          </cell>
        </row>
        <row r="935">
          <cell r="G935">
            <v>28230951</v>
          </cell>
          <cell r="H935">
            <v>202010014060</v>
          </cell>
          <cell r="I935" t="str">
            <v>EO004</v>
          </cell>
          <cell r="J935" t="str">
            <v>En tratamiento</v>
          </cell>
          <cell r="K935">
            <v>44118</v>
          </cell>
        </row>
        <row r="936">
          <cell r="G936">
            <v>28182850</v>
          </cell>
          <cell r="H936">
            <v>202009033962</v>
          </cell>
          <cell r="I936" t="str">
            <v>EO004</v>
          </cell>
          <cell r="J936" t="str">
            <v>En tratamiento</v>
          </cell>
          <cell r="K936">
            <v>44104</v>
          </cell>
        </row>
        <row r="937">
          <cell r="G937">
            <v>28178596</v>
          </cell>
          <cell r="H937">
            <v>202009033578</v>
          </cell>
          <cell r="I937" t="str">
            <v>EO004</v>
          </cell>
          <cell r="J937" t="str">
            <v>En tratamiento</v>
          </cell>
          <cell r="K937">
            <v>44103</v>
          </cell>
        </row>
        <row r="938">
          <cell r="G938">
            <v>28095136</v>
          </cell>
          <cell r="H938">
            <v>202009021293</v>
          </cell>
          <cell r="I938" t="str">
            <v>EO004</v>
          </cell>
          <cell r="J938" t="str">
            <v>En tratamiento</v>
          </cell>
          <cell r="K938">
            <v>44076</v>
          </cell>
        </row>
        <row r="939">
          <cell r="G939">
            <v>28111509</v>
          </cell>
          <cell r="H939">
            <v>202009021293</v>
          </cell>
          <cell r="I939" t="str">
            <v>EO004</v>
          </cell>
          <cell r="J939" t="str">
            <v>En tratamiento</v>
          </cell>
          <cell r="K939">
            <v>44082</v>
          </cell>
        </row>
        <row r="940">
          <cell r="G940">
            <v>28224320</v>
          </cell>
          <cell r="H940">
            <v>202010002657</v>
          </cell>
          <cell r="I940" t="str">
            <v>EO004</v>
          </cell>
          <cell r="J940" t="str">
            <v>En tratamiento</v>
          </cell>
          <cell r="K940">
            <v>44113</v>
          </cell>
        </row>
        <row r="941">
          <cell r="G941">
            <v>28156047</v>
          </cell>
          <cell r="H941">
            <v>202009033578</v>
          </cell>
          <cell r="I941" t="str">
            <v>EO004</v>
          </cell>
          <cell r="J941" t="str">
            <v>En tratamiento</v>
          </cell>
          <cell r="K941">
            <v>44096</v>
          </cell>
        </row>
        <row r="942">
          <cell r="G942">
            <v>28152080</v>
          </cell>
          <cell r="H942">
            <v>202009033962</v>
          </cell>
          <cell r="I942" t="str">
            <v>EO004</v>
          </cell>
          <cell r="J942" t="str">
            <v>En tratamiento</v>
          </cell>
          <cell r="K942">
            <v>44095</v>
          </cell>
        </row>
        <row r="943">
          <cell r="G943">
            <v>28163432</v>
          </cell>
          <cell r="H943">
            <v>202009032115</v>
          </cell>
          <cell r="I943" t="str">
            <v>EO004</v>
          </cell>
          <cell r="J943" t="str">
            <v>En tratamiento</v>
          </cell>
          <cell r="K943">
            <v>44098</v>
          </cell>
        </row>
        <row r="944">
          <cell r="G944">
            <v>28224811</v>
          </cell>
          <cell r="H944">
            <v>202010002657</v>
          </cell>
          <cell r="I944" t="str">
            <v>EO004</v>
          </cell>
          <cell r="J944" t="str">
            <v>En tratamiento</v>
          </cell>
          <cell r="K944">
            <v>44113</v>
          </cell>
        </row>
        <row r="945">
          <cell r="G945">
            <v>28224693</v>
          </cell>
          <cell r="H945">
            <v>202010017383</v>
          </cell>
          <cell r="I945" t="str">
            <v>EO004</v>
          </cell>
          <cell r="J945" t="str">
            <v>En tratamiento</v>
          </cell>
          <cell r="K945">
            <v>44113</v>
          </cell>
        </row>
        <row r="946">
          <cell r="G946">
            <v>28227741</v>
          </cell>
          <cell r="H946">
            <v>202010003458</v>
          </cell>
          <cell r="I946" t="str">
            <v>EO004</v>
          </cell>
          <cell r="J946" t="str">
            <v>En tratamiento</v>
          </cell>
          <cell r="K946">
            <v>44114</v>
          </cell>
        </row>
        <row r="947">
          <cell r="G947">
            <v>28219867</v>
          </cell>
          <cell r="H947">
            <v>202010001971</v>
          </cell>
          <cell r="I947" t="str">
            <v>EO004</v>
          </cell>
          <cell r="J947" t="str">
            <v>En tratamiento</v>
          </cell>
          <cell r="K947">
            <v>44112</v>
          </cell>
        </row>
        <row r="948">
          <cell r="G948">
            <v>28230367</v>
          </cell>
          <cell r="H948">
            <v>202010004752</v>
          </cell>
          <cell r="I948" t="str">
            <v>EO004</v>
          </cell>
          <cell r="J948" t="str">
            <v>En tratamiento</v>
          </cell>
          <cell r="K948">
            <v>44117</v>
          </cell>
        </row>
        <row r="949">
          <cell r="G949">
            <v>28233554</v>
          </cell>
          <cell r="H949">
            <v>202010006006</v>
          </cell>
          <cell r="I949" t="str">
            <v>EO004</v>
          </cell>
          <cell r="J949" t="str">
            <v>En tratamiento</v>
          </cell>
          <cell r="K949">
            <v>44119</v>
          </cell>
        </row>
        <row r="950">
          <cell r="G950">
            <v>28234034</v>
          </cell>
          <cell r="H950">
            <v>202010006202</v>
          </cell>
          <cell r="I950" t="str">
            <v>EO004</v>
          </cell>
          <cell r="J950" t="str">
            <v>En tratamiento</v>
          </cell>
          <cell r="K950">
            <v>44119</v>
          </cell>
        </row>
        <row r="951">
          <cell r="G951">
            <v>28234767</v>
          </cell>
          <cell r="H951">
            <v>202010006365</v>
          </cell>
          <cell r="I951" t="str">
            <v>EO004</v>
          </cell>
          <cell r="J951" t="str">
            <v>En tratamiento</v>
          </cell>
          <cell r="K951">
            <v>44119</v>
          </cell>
        </row>
        <row r="952">
          <cell r="G952">
            <v>28234923</v>
          </cell>
          <cell r="H952">
            <v>202010006365</v>
          </cell>
          <cell r="I952" t="str">
            <v>EO004</v>
          </cell>
          <cell r="J952" t="str">
            <v>En tratamiento</v>
          </cell>
          <cell r="K952">
            <v>44119</v>
          </cell>
        </row>
        <row r="953">
          <cell r="G953">
            <v>28234997</v>
          </cell>
          <cell r="H953">
            <v>202010012332</v>
          </cell>
          <cell r="I953" t="str">
            <v>EO004</v>
          </cell>
          <cell r="J953" t="str">
            <v>En tratamiento</v>
          </cell>
          <cell r="K953">
            <v>44119</v>
          </cell>
        </row>
        <row r="954">
          <cell r="G954">
            <v>28235055</v>
          </cell>
          <cell r="H954">
            <v>202010006365</v>
          </cell>
          <cell r="I954" t="str">
            <v>EO004</v>
          </cell>
          <cell r="J954" t="str">
            <v>En tratamiento</v>
          </cell>
          <cell r="K954">
            <v>44119</v>
          </cell>
        </row>
        <row r="955">
          <cell r="G955">
            <v>28235095</v>
          </cell>
          <cell r="H955">
            <v>202010006365</v>
          </cell>
          <cell r="I955" t="str">
            <v>EO004</v>
          </cell>
          <cell r="J955" t="str">
            <v>En tratamiento</v>
          </cell>
          <cell r="K955">
            <v>44119</v>
          </cell>
        </row>
        <row r="956">
          <cell r="G956">
            <v>28235146</v>
          </cell>
          <cell r="H956">
            <v>202010006365</v>
          </cell>
          <cell r="I956" t="str">
            <v>EO004</v>
          </cell>
          <cell r="J956" t="str">
            <v>En tratamiento</v>
          </cell>
          <cell r="K956">
            <v>44119</v>
          </cell>
        </row>
        <row r="957">
          <cell r="G957">
            <v>28235305</v>
          </cell>
          <cell r="H957">
            <v>202010014066</v>
          </cell>
          <cell r="I957" t="str">
            <v>EO004</v>
          </cell>
          <cell r="J957" t="str">
            <v>En tratamiento</v>
          </cell>
          <cell r="K957">
            <v>44119</v>
          </cell>
        </row>
        <row r="958">
          <cell r="G958">
            <v>28234450</v>
          </cell>
          <cell r="H958">
            <v>202010006202</v>
          </cell>
          <cell r="I958" t="str">
            <v>EO004</v>
          </cell>
          <cell r="J958" t="str">
            <v>En tratamiento</v>
          </cell>
          <cell r="K958">
            <v>44119</v>
          </cell>
        </row>
        <row r="959">
          <cell r="G959">
            <v>28234457</v>
          </cell>
          <cell r="H959">
            <v>202010006202</v>
          </cell>
          <cell r="I959" t="str">
            <v>EO004</v>
          </cell>
          <cell r="J959" t="str">
            <v>En tratamiento</v>
          </cell>
          <cell r="K959">
            <v>44119</v>
          </cell>
        </row>
        <row r="960">
          <cell r="G960">
            <v>28234942</v>
          </cell>
          <cell r="H960">
            <v>202010006365</v>
          </cell>
          <cell r="I960" t="str">
            <v>EO004</v>
          </cell>
          <cell r="J960" t="str">
            <v>En tratamiento</v>
          </cell>
          <cell r="K960">
            <v>44119</v>
          </cell>
        </row>
        <row r="961">
          <cell r="G961">
            <v>28235063</v>
          </cell>
          <cell r="H961">
            <v>202010016873</v>
          </cell>
          <cell r="I961" t="str">
            <v>EO004</v>
          </cell>
          <cell r="J961" t="str">
            <v>En tratamiento</v>
          </cell>
          <cell r="K961">
            <v>44119</v>
          </cell>
        </row>
        <row r="962">
          <cell r="G962">
            <v>28256874</v>
          </cell>
          <cell r="H962" t="str">
            <v xml:space="preserve">            </v>
          </cell>
          <cell r="I962" t="str">
            <v>EO001</v>
          </cell>
          <cell r="J962" t="str">
            <v>Generada</v>
          </cell>
          <cell r="K962">
            <v>44132</v>
          </cell>
        </row>
        <row r="963">
          <cell r="G963">
            <v>28217399</v>
          </cell>
          <cell r="H963">
            <v>202010007848</v>
          </cell>
          <cell r="I963" t="str">
            <v>EO004</v>
          </cell>
          <cell r="J963" t="str">
            <v>En tratamiento</v>
          </cell>
          <cell r="K963">
            <v>44111</v>
          </cell>
        </row>
        <row r="964">
          <cell r="G964">
            <v>28217412</v>
          </cell>
          <cell r="H964">
            <v>202010017148</v>
          </cell>
          <cell r="I964" t="str">
            <v>EO004</v>
          </cell>
          <cell r="J964" t="str">
            <v>En tratamiento</v>
          </cell>
          <cell r="K964">
            <v>44111</v>
          </cell>
        </row>
        <row r="965">
          <cell r="G965">
            <v>28227879</v>
          </cell>
          <cell r="H965">
            <v>202010007848</v>
          </cell>
          <cell r="I965" t="str">
            <v>EO004</v>
          </cell>
          <cell r="J965" t="str">
            <v>En tratamiento</v>
          </cell>
          <cell r="K965">
            <v>44114</v>
          </cell>
        </row>
        <row r="966">
          <cell r="G966">
            <v>28234696</v>
          </cell>
          <cell r="H966">
            <v>202010017148</v>
          </cell>
          <cell r="I966" t="str">
            <v>EO004</v>
          </cell>
          <cell r="J966" t="str">
            <v>En tratamiento</v>
          </cell>
          <cell r="K966">
            <v>44119</v>
          </cell>
        </row>
        <row r="967">
          <cell r="G967">
            <v>28231736</v>
          </cell>
          <cell r="H967" t="str">
            <v xml:space="preserve">            </v>
          </cell>
          <cell r="I967" t="str">
            <v>EO001</v>
          </cell>
          <cell r="J967" t="str">
            <v>Generada</v>
          </cell>
          <cell r="K967">
            <v>44118</v>
          </cell>
        </row>
        <row r="968">
          <cell r="G968">
            <v>28231752</v>
          </cell>
          <cell r="H968" t="str">
            <v xml:space="preserve">            </v>
          </cell>
          <cell r="I968" t="str">
            <v>EO001</v>
          </cell>
          <cell r="J968" t="str">
            <v>Generada</v>
          </cell>
          <cell r="K968">
            <v>44118</v>
          </cell>
        </row>
      </sheetData>
      <sheetData sheetId="11">
        <row r="1">
          <cell r="G1" t="str">
            <v>Concatenar</v>
          </cell>
          <cell r="H1" t="str">
            <v>Tipo De Solicitud</v>
          </cell>
          <cell r="K1" t="str">
            <v>Unicom</v>
          </cell>
          <cell r="L1" t="str">
            <v>Departamento</v>
          </cell>
          <cell r="O1" t="str">
            <v>EST_ORDEN</v>
          </cell>
          <cell r="P1" t="str">
            <v>Gestión</v>
          </cell>
          <cell r="S1" t="str">
            <v>ESTADO_EXP</v>
          </cell>
          <cell r="T1" t="str">
            <v>ESTADO_EXP Agrupado</v>
          </cell>
          <cell r="AJ1" t="str">
            <v>Disponibilidad</v>
          </cell>
          <cell r="AK1" t="str">
            <v>CREG</v>
          </cell>
        </row>
        <row r="2">
          <cell r="G2" t="str">
            <v>Obras CT nuevo MT/BT sup cliente esp</v>
          </cell>
          <cell r="H2" t="str">
            <v>Solicitud de Obra</v>
          </cell>
          <cell r="K2">
            <v>3460</v>
          </cell>
          <cell r="L2" t="str">
            <v>Magdalena</v>
          </cell>
          <cell r="O2" t="str">
            <v>Resuelta</v>
          </cell>
          <cell r="P2" t="str">
            <v>Resuelta</v>
          </cell>
          <cell r="S2" t="str">
            <v>Presupuesto notificado cliente</v>
          </cell>
          <cell r="T2" t="str">
            <v>4. Presupuesto de Obra</v>
          </cell>
          <cell r="AJ2" t="str">
            <v>P93522013100001</v>
          </cell>
          <cell r="AK2" t="str">
            <v>Solicitud CREG 106</v>
          </cell>
        </row>
        <row r="3">
          <cell r="G3" t="str">
            <v>Obras CT nuevo MT/BTsup multifamiliar</v>
          </cell>
          <cell r="H3" t="str">
            <v>Solicitud de Obra</v>
          </cell>
          <cell r="K3">
            <v>7551</v>
          </cell>
          <cell r="L3" t="str">
            <v>Atlántico Norte</v>
          </cell>
          <cell r="P3" t="str">
            <v>Resuelta</v>
          </cell>
          <cell r="S3" t="str">
            <v xml:space="preserve">Pendiente Actuación cliente </v>
          </cell>
          <cell r="T3" t="str">
            <v>7. Ejecución en Campo OS BT</v>
          </cell>
          <cell r="AJ3" t="str">
            <v>P93322014040016</v>
          </cell>
          <cell r="AK3" t="str">
            <v>Solicitud CREG 106</v>
          </cell>
        </row>
        <row r="4">
          <cell r="G4" t="str">
            <v>Obras CT nuevo MT/BT Tipo Poste</v>
          </cell>
          <cell r="H4" t="str">
            <v>Solicitud de Obra</v>
          </cell>
          <cell r="K4">
            <v>1110</v>
          </cell>
          <cell r="L4" t="str">
            <v>Atlántico Norte</v>
          </cell>
          <cell r="O4" t="str">
            <v>En tratamiento</v>
          </cell>
          <cell r="P4" t="str">
            <v>Pendiente</v>
          </cell>
          <cell r="S4" t="str">
            <v>Pendiente Adjudicación</v>
          </cell>
          <cell r="T4" t="str">
            <v>5. Consultoría / Adjudicación</v>
          </cell>
          <cell r="AJ4" t="str">
            <v>P12202015010005</v>
          </cell>
          <cell r="AK4" t="str">
            <v>Solicitud CREG 106</v>
          </cell>
        </row>
        <row r="5">
          <cell r="G5" t="str">
            <v>Suministros definitivos Simples Sin obra</v>
          </cell>
          <cell r="H5" t="str">
            <v>Solicitud por BT</v>
          </cell>
          <cell r="K5">
            <v>1180</v>
          </cell>
          <cell r="L5" t="str">
            <v>Atlántico Norte</v>
          </cell>
          <cell r="O5" t="str">
            <v xml:space="preserve">Anulada </v>
          </cell>
          <cell r="P5" t="str">
            <v>Resuelta</v>
          </cell>
          <cell r="S5" t="str">
            <v>Pendiente de documentación</v>
          </cell>
          <cell r="T5" t="str">
            <v>1. Solicitud</v>
          </cell>
          <cell r="AJ5" t="str">
            <v>P93322015030005</v>
          </cell>
          <cell r="AK5" t="str">
            <v>Solicitud CREG 106</v>
          </cell>
        </row>
        <row r="6">
          <cell r="G6" t="str">
            <v>Aumentos de potenciaCambio trafo existente.</v>
          </cell>
          <cell r="H6" t="str">
            <v>Solicitud de Obra</v>
          </cell>
          <cell r="K6">
            <v>3410</v>
          </cell>
          <cell r="L6" t="str">
            <v>Magdalena</v>
          </cell>
          <cell r="O6" t="str">
            <v>Generada</v>
          </cell>
          <cell r="P6" t="str">
            <v>Pendiente</v>
          </cell>
          <cell r="S6" t="str">
            <v xml:space="preserve">Pendiente Presupuestación </v>
          </cell>
          <cell r="T6" t="str">
            <v>3. Evaluación Técnico Ecónomica</v>
          </cell>
          <cell r="AJ6" t="str">
            <v>P12202015040001</v>
          </cell>
          <cell r="AK6" t="str">
            <v>Solicitud CREG 106</v>
          </cell>
        </row>
        <row r="7">
          <cell r="G7" t="str">
            <v>Obras Proyecto PRONE</v>
          </cell>
          <cell r="H7" t="str">
            <v>Solicitud de Obra</v>
          </cell>
          <cell r="K7">
            <v>9510</v>
          </cell>
          <cell r="L7" t="str">
            <v>Atlántico Norte</v>
          </cell>
          <cell r="S7" t="str">
            <v xml:space="preserve">Pendiente revisión en campo </v>
          </cell>
          <cell r="T7" t="str">
            <v>7. Ejecución en Campo OS BT</v>
          </cell>
          <cell r="AJ7" t="str">
            <v>P93312015050001</v>
          </cell>
          <cell r="AK7" t="str">
            <v>Solicitud CREG 106</v>
          </cell>
        </row>
        <row r="8">
          <cell r="G8" t="str">
            <v>Obras Retranqueo de red MT</v>
          </cell>
          <cell r="H8" t="str">
            <v>Solicitud de Obra</v>
          </cell>
          <cell r="K8">
            <v>1170</v>
          </cell>
          <cell r="L8" t="str">
            <v>Atlántico Norte</v>
          </cell>
          <cell r="S8" t="str">
            <v>Puesta en Servicio</v>
          </cell>
          <cell r="T8" t="str">
            <v>8. Puesta en Servicio</v>
          </cell>
          <cell r="AJ8" t="str">
            <v>P93302015050007</v>
          </cell>
          <cell r="AK8" t="str">
            <v>Solicitud CREG 106</v>
          </cell>
        </row>
        <row r="9">
          <cell r="G9" t="str">
            <v>Obras Proyecto urbanización abierta</v>
          </cell>
          <cell r="H9" t="str">
            <v>Solicitud de Obra</v>
          </cell>
          <cell r="K9">
            <v>3330</v>
          </cell>
          <cell r="L9" t="str">
            <v>Guajira</v>
          </cell>
          <cell r="S9" t="str">
            <v>Revision</v>
          </cell>
          <cell r="T9" t="str">
            <v>2. Factibilidad</v>
          </cell>
          <cell r="AJ9" t="str">
            <v>P93312015050004</v>
          </cell>
          <cell r="AK9" t="str">
            <v>Solicitud CREG 106</v>
          </cell>
        </row>
        <row r="10">
          <cell r="G10" t="str">
            <v>Aumentos de potenciaCT nuevo MT/BT sup cliente esp</v>
          </cell>
          <cell r="H10" t="str">
            <v>Solicitud de Obra</v>
          </cell>
          <cell r="K10">
            <v>9520</v>
          </cell>
          <cell r="L10" t="str">
            <v>Atlántico Sur</v>
          </cell>
          <cell r="S10" t="str">
            <v xml:space="preserve">Pendiente Ejecución </v>
          </cell>
          <cell r="T10" t="str">
            <v>6. Ejecución y Seguimiento de Obra</v>
          </cell>
          <cell r="AJ10" t="str">
            <v>P93312015060001</v>
          </cell>
          <cell r="AK10" t="str">
            <v>Solicitud CREG 106</v>
          </cell>
        </row>
        <row r="11">
          <cell r="G11" t="str">
            <v>Coogeneración/Suplencia Coogeneración / Suplencia</v>
          </cell>
          <cell r="H11" t="str">
            <v>Solicitud de Obra</v>
          </cell>
          <cell r="K11">
            <v>9530</v>
          </cell>
          <cell r="L11" t="str">
            <v>Atlántico Norte</v>
          </cell>
          <cell r="S11" t="str">
            <v xml:space="preserve">Requiere proyecto </v>
          </cell>
          <cell r="T11" t="str">
            <v>7. Ejecución en Campo OS BT</v>
          </cell>
          <cell r="AJ11" t="str">
            <v>P1110201507007</v>
          </cell>
          <cell r="AK11" t="str">
            <v>Solicitud CREG 106</v>
          </cell>
        </row>
        <row r="12">
          <cell r="G12" t="str">
            <v>Aumentos de potenciaCT nuevo MT/BT Tipo Poste</v>
          </cell>
          <cell r="H12" t="str">
            <v>Solicitud de Obra</v>
          </cell>
          <cell r="K12">
            <v>9350</v>
          </cell>
          <cell r="L12" t="str">
            <v>Magdalena</v>
          </cell>
          <cell r="S12" t="str">
            <v>Fin Obra</v>
          </cell>
          <cell r="T12" t="str">
            <v>6. Ejecución y Seguimiento de Obra</v>
          </cell>
          <cell r="AJ12" t="str">
            <v>P95302015070006</v>
          </cell>
          <cell r="AK12" t="str">
            <v>Solicitud CREG 106</v>
          </cell>
        </row>
        <row r="13">
          <cell r="G13" t="str">
            <v>Aumentos de potenciaSin obra</v>
          </cell>
          <cell r="H13" t="str">
            <v>Solicitud por BT</v>
          </cell>
          <cell r="K13">
            <v>9521</v>
          </cell>
          <cell r="L13" t="str">
            <v>Atlántico Sur</v>
          </cell>
          <cell r="S13" t="str">
            <v>Acometida Simple Ejecutada</v>
          </cell>
          <cell r="T13" t="str">
            <v>9. Contratación</v>
          </cell>
          <cell r="AJ13" t="str">
            <v>P12102015090054</v>
          </cell>
          <cell r="AK13" t="str">
            <v>Solicitud CREG 106</v>
          </cell>
        </row>
        <row r="14">
          <cell r="G14" t="str">
            <v>Obras Cambio Nivel de Tension</v>
          </cell>
          <cell r="H14" t="str">
            <v>Solicitud de Obra</v>
          </cell>
          <cell r="K14">
            <v>7541</v>
          </cell>
          <cell r="L14" t="str">
            <v>Atlántico Sur</v>
          </cell>
          <cell r="S14" t="str">
            <v>Inicio de Obra</v>
          </cell>
          <cell r="T14" t="str">
            <v>6. Ejecución y Seguimiento de Obra</v>
          </cell>
          <cell r="AJ14" t="str">
            <v>P93302015110011</v>
          </cell>
          <cell r="AK14" t="str">
            <v>Solicitud CREG 106</v>
          </cell>
        </row>
        <row r="15">
          <cell r="G15" t="str">
            <v>Obras Proyectos de electrificación</v>
          </cell>
          <cell r="H15" t="str">
            <v>Solicitud de Obra</v>
          </cell>
          <cell r="K15">
            <v>3430</v>
          </cell>
          <cell r="L15" t="str">
            <v>Magdalena</v>
          </cell>
          <cell r="S15" t="str">
            <v>Acometida Suficiente</v>
          </cell>
          <cell r="T15" t="str">
            <v>9. Contratación</v>
          </cell>
          <cell r="AJ15" t="str">
            <v>P75412015120033</v>
          </cell>
          <cell r="AK15" t="str">
            <v>Solicitud CREG 106</v>
          </cell>
        </row>
        <row r="16">
          <cell r="G16" t="str">
            <v>Aumentos de potenciaRetiro de trafo existente</v>
          </cell>
          <cell r="H16" t="str">
            <v>Solicitud de Obra</v>
          </cell>
          <cell r="K16">
            <v>3440</v>
          </cell>
          <cell r="L16" t="str">
            <v>Magdalena</v>
          </cell>
          <cell r="S16" t="str">
            <v>Apertura</v>
          </cell>
          <cell r="T16" t="str">
            <v>1. Solicitud</v>
          </cell>
          <cell r="AJ16" t="str">
            <v>P93432016020010</v>
          </cell>
          <cell r="AK16" t="str">
            <v>Solicitud CREG 106</v>
          </cell>
        </row>
        <row r="17">
          <cell r="G17" t="str">
            <v>Obras Disponibilidad de servicio</v>
          </cell>
          <cell r="H17" t="str">
            <v>Solicitud de Obra</v>
          </cell>
          <cell r="K17">
            <v>3340</v>
          </cell>
          <cell r="L17" t="str">
            <v>Guajira</v>
          </cell>
          <cell r="S17" t="str">
            <v>Revision en escritorio</v>
          </cell>
          <cell r="T17" t="str">
            <v>2. Factibilidad</v>
          </cell>
          <cell r="AJ17" t="str">
            <v>P12102016030030</v>
          </cell>
          <cell r="AK17" t="str">
            <v>Solicitud CREG 106</v>
          </cell>
        </row>
        <row r="18">
          <cell r="G18" t="str">
            <v>Aumentos de potenciaCT nuevo AT/MTsup cliente especial</v>
          </cell>
          <cell r="H18" t="str">
            <v>Solicitud de Obra</v>
          </cell>
          <cell r="K18">
            <v>9331</v>
          </cell>
          <cell r="L18" t="str">
            <v>Guajira</v>
          </cell>
          <cell r="AJ18" t="str">
            <v>P12102016030029</v>
          </cell>
          <cell r="AK18" t="str">
            <v>Solicitud CREG 106</v>
          </cell>
        </row>
        <row r="19">
          <cell r="G19" t="str">
            <v>Obras Proyecto FAER</v>
          </cell>
          <cell r="H19" t="str">
            <v>Solicitud de Obra</v>
          </cell>
          <cell r="K19">
            <v>1210</v>
          </cell>
          <cell r="L19" t="str">
            <v>Atlántico Sur</v>
          </cell>
          <cell r="AJ19" t="str">
            <v>P12102016030028</v>
          </cell>
          <cell r="AK19" t="str">
            <v>Solicitud CREG 106</v>
          </cell>
        </row>
        <row r="20">
          <cell r="G20" t="str">
            <v>Obras Proyecto redes zona subnormal</v>
          </cell>
          <cell r="H20" t="str">
            <v>Solicitud de Obra</v>
          </cell>
          <cell r="K20">
            <v>1150</v>
          </cell>
          <cell r="L20" t="str">
            <v>Atlántico Norte</v>
          </cell>
          <cell r="AJ20" t="str">
            <v>P12102016030027</v>
          </cell>
          <cell r="AK20" t="str">
            <v>Solicitud CREG 106</v>
          </cell>
        </row>
        <row r="21">
          <cell r="G21" t="str">
            <v>EventualesCT nuevo MT/BT sup cliente esp</v>
          </cell>
          <cell r="H21" t="str">
            <v>Solicitud de Obra</v>
          </cell>
          <cell r="K21">
            <v>7752</v>
          </cell>
          <cell r="L21" t="str">
            <v>Guajira</v>
          </cell>
          <cell r="AJ21" t="str">
            <v>P12102016030026</v>
          </cell>
          <cell r="AK21" t="str">
            <v>Solicitud CREG 106</v>
          </cell>
        </row>
        <row r="22">
          <cell r="G22" t="str">
            <v>Obras Proyecto urbanización cerrada</v>
          </cell>
          <cell r="H22" t="str">
            <v>Solicitud de Obra</v>
          </cell>
          <cell r="K22">
            <v>9340</v>
          </cell>
          <cell r="L22" t="str">
            <v>Magdalena</v>
          </cell>
          <cell r="AJ22" t="str">
            <v>P75412016040008</v>
          </cell>
          <cell r="AK22" t="str">
            <v>Solicitud CREG 106</v>
          </cell>
        </row>
        <row r="23">
          <cell r="G23" t="str">
            <v>EventualesCT nuevo MT/BT Tipo Poste</v>
          </cell>
          <cell r="H23" t="str">
            <v>Solicitud de Obra</v>
          </cell>
          <cell r="K23">
            <v>7791</v>
          </cell>
          <cell r="L23" t="str">
            <v>Magdalena</v>
          </cell>
          <cell r="AJ23" t="str">
            <v>P34612016040002</v>
          </cell>
          <cell r="AK23" t="str">
            <v>Solicitud CREG 106</v>
          </cell>
        </row>
        <row r="24">
          <cell r="G24" t="str">
            <v>EventualesSin obra</v>
          </cell>
          <cell r="H24" t="str">
            <v>Solicitud de Obra</v>
          </cell>
          <cell r="K24">
            <v>7542</v>
          </cell>
          <cell r="L24" t="str">
            <v>Atlántico Sur</v>
          </cell>
          <cell r="AJ24" t="str">
            <v>P93322016040015</v>
          </cell>
          <cell r="AK24" t="str">
            <v>Solicitud CREG 106</v>
          </cell>
        </row>
        <row r="25">
          <cell r="G25" t="str">
            <v>Compra de Activos Sin obra</v>
          </cell>
          <cell r="H25" t="str">
            <v>Solicitud de Obra</v>
          </cell>
          <cell r="K25">
            <v>3470</v>
          </cell>
          <cell r="L25" t="str">
            <v>Magdalena</v>
          </cell>
          <cell r="AJ25" t="str">
            <v>P11802016040092</v>
          </cell>
          <cell r="AK25" t="str">
            <v>Solicitud CREG 106</v>
          </cell>
        </row>
        <row r="26">
          <cell r="G26" t="str">
            <v>Obras Retranqueo de red AT</v>
          </cell>
          <cell r="H26" t="str">
            <v>Solicitud de Obra</v>
          </cell>
          <cell r="K26">
            <v>3310</v>
          </cell>
          <cell r="L26" t="str">
            <v>Guajira</v>
          </cell>
          <cell r="AJ26" t="str">
            <v>P34302016040003</v>
          </cell>
          <cell r="AK26" t="str">
            <v>Solicitud CREG 106</v>
          </cell>
        </row>
        <row r="27">
          <cell r="G27" t="str">
            <v>IndustriasCT nuevo MT/BT sup cliente esp</v>
          </cell>
          <cell r="H27" t="str">
            <v>Solicitud de Obra</v>
          </cell>
          <cell r="K27">
            <v>9343</v>
          </cell>
          <cell r="L27" t="str">
            <v>Magdalena</v>
          </cell>
          <cell r="AJ27" t="str">
            <v>P12202016040009</v>
          </cell>
          <cell r="AK27" t="str">
            <v>Solicitud CREG 106</v>
          </cell>
        </row>
        <row r="28">
          <cell r="G28" t="str">
            <v>Obras Retranqueo de red BT</v>
          </cell>
          <cell r="H28" t="str">
            <v>Solicitud de Obra</v>
          </cell>
          <cell r="K28">
            <v>1220</v>
          </cell>
          <cell r="L28" t="str">
            <v>Atlántico Sur</v>
          </cell>
          <cell r="AJ28" t="str">
            <v>P75412016040012</v>
          </cell>
          <cell r="AK28" t="str">
            <v>Solicitud CREG 106</v>
          </cell>
        </row>
        <row r="29">
          <cell r="G29" t="str">
            <v>Obras CT nuevo MT/BT  sup multifamiliar</v>
          </cell>
          <cell r="H29" t="str">
            <v>Solicitud de Obra</v>
          </cell>
          <cell r="K29">
            <v>9332</v>
          </cell>
          <cell r="L29" t="str">
            <v>Guajira</v>
          </cell>
          <cell r="AJ29" t="str">
            <v>P77912016040001</v>
          </cell>
          <cell r="AK29" t="str">
            <v>Solicitud CREG 106</v>
          </cell>
        </row>
        <row r="30">
          <cell r="G30" t="str">
            <v>Aumentos de potenciaCT nuevo AT/MT  sup cliente especial</v>
          </cell>
          <cell r="H30" t="str">
            <v>Solicitud de Obra</v>
          </cell>
          <cell r="K30">
            <v>9342</v>
          </cell>
          <cell r="L30" t="str">
            <v>Magdalena</v>
          </cell>
          <cell r="AJ30" t="str">
            <v>P12102016040058</v>
          </cell>
          <cell r="AK30" t="str">
            <v>Solicitud CREG 106</v>
          </cell>
        </row>
        <row r="31">
          <cell r="G31" t="str">
            <v>Coogeneración/SuplenciaCoogeneración / Suplencia</v>
          </cell>
          <cell r="H31" t="str">
            <v>Solicitud de Obra</v>
          </cell>
          <cell r="K31">
            <v>9330</v>
          </cell>
          <cell r="L31" t="str">
            <v>Guajira</v>
          </cell>
          <cell r="AJ31" t="str">
            <v>P34612016040003</v>
          </cell>
          <cell r="AK31" t="str">
            <v>Solicitud CREG 106</v>
          </cell>
        </row>
        <row r="32">
          <cell r="G32" t="str">
            <v>ObrasCT nuevo MT/BT  sup multifamiliar</v>
          </cell>
          <cell r="H32" t="str">
            <v>Solicitud de Obra</v>
          </cell>
          <cell r="K32">
            <v>9352</v>
          </cell>
          <cell r="L32" t="str">
            <v>Magdalena</v>
          </cell>
          <cell r="AJ32" t="str">
            <v>P34302016040005</v>
          </cell>
          <cell r="AK32" t="str">
            <v>Solicitud CREG 106</v>
          </cell>
        </row>
        <row r="33">
          <cell r="G33" t="str">
            <v>ObrasCT nuevo MT/BT sup cliente esp</v>
          </cell>
          <cell r="H33" t="str">
            <v>Solicitud de Obra</v>
          </cell>
          <cell r="K33">
            <v>7751</v>
          </cell>
          <cell r="L33" t="str">
            <v>Guajira</v>
          </cell>
          <cell r="AJ33" t="str">
            <v>P93302016040016</v>
          </cell>
          <cell r="AK33" t="str">
            <v>Solicitud CREG 106</v>
          </cell>
        </row>
        <row r="34">
          <cell r="G34" t="str">
            <v>ObrasCT nuevo MT/BT Tipo Poste</v>
          </cell>
          <cell r="H34" t="str">
            <v>Solicitud de Obra</v>
          </cell>
          <cell r="K34">
            <v>9324</v>
          </cell>
          <cell r="L34" t="str">
            <v>Magdalena</v>
          </cell>
          <cell r="AJ34" t="str">
            <v>P95212016040014</v>
          </cell>
          <cell r="AK34" t="str">
            <v>Solicitud CREG 106</v>
          </cell>
        </row>
        <row r="35">
          <cell r="K35">
            <v>7753</v>
          </cell>
          <cell r="L35" t="str">
            <v>Guajira</v>
          </cell>
          <cell r="AJ35" t="str">
            <v>P12102016040057</v>
          </cell>
          <cell r="AK35" t="str">
            <v>Solicitud CREG 106</v>
          </cell>
        </row>
        <row r="36">
          <cell r="K36">
            <v>3440</v>
          </cell>
          <cell r="L36" t="str">
            <v>Atlántico Norte</v>
          </cell>
          <cell r="AJ36" t="str">
            <v>P93322016050003</v>
          </cell>
          <cell r="AK36" t="str">
            <v>Solicitud CREG 106</v>
          </cell>
        </row>
        <row r="37">
          <cell r="K37">
            <v>9341</v>
          </cell>
          <cell r="L37" t="str">
            <v>Magdalena</v>
          </cell>
          <cell r="AJ37" t="str">
            <v>P95102016050018</v>
          </cell>
          <cell r="AK37" t="str">
            <v>Solicitud CREG 106</v>
          </cell>
        </row>
        <row r="38">
          <cell r="K38">
            <v>3420</v>
          </cell>
          <cell r="L38" t="str">
            <v>Magdalena</v>
          </cell>
          <cell r="AJ38" t="str">
            <v>P11802016050052</v>
          </cell>
          <cell r="AK38" t="str">
            <v>Solicitud CREG 106</v>
          </cell>
        </row>
        <row r="39">
          <cell r="K39">
            <v>9353</v>
          </cell>
          <cell r="L39" t="str">
            <v>Magdalena</v>
          </cell>
          <cell r="AJ39" t="str">
            <v>P11802016050054</v>
          </cell>
          <cell r="AK39" t="str">
            <v>Solicitud CREG 106</v>
          </cell>
        </row>
        <row r="40">
          <cell r="K40">
            <v>7553</v>
          </cell>
          <cell r="L40" t="str">
            <v>Atlántico Norte</v>
          </cell>
          <cell r="AJ40" t="str">
            <v>P93432016050005</v>
          </cell>
          <cell r="AK40" t="str">
            <v>Solicitud CREG 106</v>
          </cell>
        </row>
        <row r="41">
          <cell r="K41">
            <v>9350</v>
          </cell>
          <cell r="L41" t="str">
            <v>Atlántico Norte</v>
          </cell>
          <cell r="AJ41" t="str">
            <v>P93432016050004</v>
          </cell>
          <cell r="AK41" t="str">
            <v>Solicitud CREG 106</v>
          </cell>
        </row>
        <row r="42">
          <cell r="K42">
            <v>1160</v>
          </cell>
          <cell r="L42" t="str">
            <v>Atlántico Norte</v>
          </cell>
          <cell r="AJ42" t="str">
            <v>P93412016050005</v>
          </cell>
          <cell r="AK42" t="str">
            <v>Solicitud CREG 106</v>
          </cell>
        </row>
        <row r="43">
          <cell r="K43">
            <v>9520</v>
          </cell>
          <cell r="L43" t="str">
            <v>Atlántico Norte</v>
          </cell>
          <cell r="AJ43" t="str">
            <v>P93302016050008</v>
          </cell>
          <cell r="AK43" t="str">
            <v>Solicitud CREG 106</v>
          </cell>
        </row>
        <row r="44">
          <cell r="K44">
            <v>1120</v>
          </cell>
          <cell r="L44" t="str">
            <v>Atlántico Norte</v>
          </cell>
          <cell r="AJ44" t="str">
            <v>P93412016050006</v>
          </cell>
          <cell r="AK44" t="str">
            <v>Solicitud CREG 106</v>
          </cell>
        </row>
        <row r="45">
          <cell r="K45">
            <v>3461</v>
          </cell>
          <cell r="L45" t="str">
            <v>Magdalena</v>
          </cell>
          <cell r="AJ45" t="str">
            <v>P34302016050011</v>
          </cell>
          <cell r="AK45" t="str">
            <v>Solicitud CREG 106</v>
          </cell>
        </row>
        <row r="46">
          <cell r="K46">
            <v>9530</v>
          </cell>
          <cell r="L46" t="str">
            <v>Atlántico Sur</v>
          </cell>
          <cell r="AJ46" t="str">
            <v>P34302016050010</v>
          </cell>
          <cell r="AK46" t="str">
            <v>Solicitud CREG 106</v>
          </cell>
        </row>
        <row r="47">
          <cell r="K47">
            <v>7552</v>
          </cell>
          <cell r="L47" t="str">
            <v>Atlántico Norte</v>
          </cell>
          <cell r="AJ47" t="str">
            <v>P34612016050001</v>
          </cell>
          <cell r="AK47" t="str">
            <v>Solicitud CREG 106</v>
          </cell>
        </row>
        <row r="48">
          <cell r="K48">
            <v>1210</v>
          </cell>
          <cell r="L48" t="str">
            <v>Atlántico Norte</v>
          </cell>
          <cell r="AJ48" t="str">
            <v>P75422016050001</v>
          </cell>
          <cell r="AK48" t="str">
            <v>Solicitud CREG 106</v>
          </cell>
        </row>
        <row r="49">
          <cell r="K49">
            <v>2210</v>
          </cell>
          <cell r="L49" t="str">
            <v>Guajira</v>
          </cell>
          <cell r="AJ49" t="str">
            <v>P11102016050084</v>
          </cell>
          <cell r="AK49" t="str">
            <v>Solicitud CREG 106</v>
          </cell>
        </row>
        <row r="50">
          <cell r="K50">
            <v>3920</v>
          </cell>
          <cell r="L50" t="str">
            <v>Atlántico Norte</v>
          </cell>
          <cell r="AJ50" t="str">
            <v>P12102016050023</v>
          </cell>
          <cell r="AK50" t="str">
            <v>Solicitud CREG 106</v>
          </cell>
        </row>
        <row r="51">
          <cell r="K51">
            <v>1920</v>
          </cell>
          <cell r="L51" t="str">
            <v>Atlántico Norte</v>
          </cell>
          <cell r="AJ51" t="str">
            <v>P95212016050002</v>
          </cell>
          <cell r="AK51" t="str">
            <v>Solicitud CREG 106</v>
          </cell>
        </row>
        <row r="52">
          <cell r="AJ52" t="str">
            <v>P75412016050011</v>
          </cell>
          <cell r="AK52" t="str">
            <v>Solicitud CREG 106</v>
          </cell>
        </row>
        <row r="53">
          <cell r="AJ53" t="str">
            <v>P12102016050041</v>
          </cell>
          <cell r="AK53" t="str">
            <v>Solicitud CREG 106</v>
          </cell>
        </row>
        <row r="54">
          <cell r="AJ54" t="str">
            <v>P11502016050027</v>
          </cell>
          <cell r="AK54" t="str">
            <v>Solicitud CREG 106</v>
          </cell>
        </row>
        <row r="55">
          <cell r="AJ55" t="str">
            <v>P95202016060010</v>
          </cell>
          <cell r="AK55" t="str">
            <v>Solicitud CREG 106</v>
          </cell>
        </row>
        <row r="56">
          <cell r="AJ56" t="str">
            <v>P95212016060007</v>
          </cell>
          <cell r="AK56" t="str">
            <v>Solicitud CREG 106</v>
          </cell>
        </row>
        <row r="57">
          <cell r="AJ57" t="str">
            <v>P93412016070003</v>
          </cell>
          <cell r="AK57" t="str">
            <v>Solicitud CREG 106</v>
          </cell>
        </row>
        <row r="58">
          <cell r="AJ58" t="str">
            <v>P11802016070055</v>
          </cell>
          <cell r="AK58" t="str">
            <v>Solicitud CREG 106</v>
          </cell>
        </row>
        <row r="59">
          <cell r="AJ59" t="str">
            <v>P11802016070054</v>
          </cell>
          <cell r="AK59" t="str">
            <v>Solicitud CREG 106</v>
          </cell>
        </row>
        <row r="60">
          <cell r="AJ60" t="str">
            <v>P11802016070053</v>
          </cell>
          <cell r="AK60" t="str">
            <v>Solicitud CREG 106</v>
          </cell>
        </row>
        <row r="61">
          <cell r="AJ61" t="str">
            <v>P34612016070002</v>
          </cell>
          <cell r="AK61" t="str">
            <v>Solicitud CREG 106</v>
          </cell>
        </row>
        <row r="62">
          <cell r="AJ62" t="str">
            <v>P93322016080028</v>
          </cell>
          <cell r="AK62" t="str">
            <v>Solicitud CREG 106</v>
          </cell>
        </row>
        <row r="63">
          <cell r="AJ63" t="str">
            <v>P12102016090003</v>
          </cell>
          <cell r="AK63" t="str">
            <v>Solicitud CREG 106</v>
          </cell>
        </row>
        <row r="64">
          <cell r="AJ64" t="str">
            <v>P11502016090005</v>
          </cell>
          <cell r="AK64" t="str">
            <v>Solicitud CREG 106</v>
          </cell>
        </row>
        <row r="65">
          <cell r="AJ65" t="str">
            <v>P93522016090001</v>
          </cell>
          <cell r="AK65" t="str">
            <v>Solicitud CREG 106</v>
          </cell>
        </row>
        <row r="66">
          <cell r="AJ66" t="str">
            <v>P93402016100004</v>
          </cell>
          <cell r="AK66" t="str">
            <v>Solicitud CREG 106</v>
          </cell>
        </row>
        <row r="67">
          <cell r="AJ67" t="str">
            <v>P12102016110009</v>
          </cell>
          <cell r="AK67" t="str">
            <v>Solicitud CREG 106</v>
          </cell>
        </row>
        <row r="68">
          <cell r="AJ68" t="str">
            <v>P93432016110004</v>
          </cell>
          <cell r="AK68" t="str">
            <v>Solicitud CREG 106</v>
          </cell>
        </row>
        <row r="69">
          <cell r="AJ69" t="str">
            <v>P34302016110004</v>
          </cell>
          <cell r="AK69" t="str">
            <v>Solicitud CREG 106</v>
          </cell>
        </row>
        <row r="70">
          <cell r="AJ70" t="str">
            <v>P34302016110003</v>
          </cell>
          <cell r="AK70" t="str">
            <v>Solicitud CREG 106</v>
          </cell>
        </row>
        <row r="71">
          <cell r="AJ71" t="str">
            <v>P95302016110007</v>
          </cell>
          <cell r="AK71" t="str">
            <v>Solicitud CREG 106</v>
          </cell>
        </row>
        <row r="72">
          <cell r="AJ72" t="str">
            <v>P11502017010005</v>
          </cell>
          <cell r="AK72" t="str">
            <v>Solicitud CREG 106</v>
          </cell>
        </row>
        <row r="73">
          <cell r="AJ73" t="str">
            <v>P34302017020006</v>
          </cell>
          <cell r="AK73" t="str">
            <v>Solicitud CREG 106</v>
          </cell>
        </row>
        <row r="74">
          <cell r="AJ74" t="str">
            <v>P34612017030002</v>
          </cell>
          <cell r="AK74" t="str">
            <v>Solicitud CREG 106</v>
          </cell>
        </row>
        <row r="75">
          <cell r="AJ75" t="str">
            <v>P12202017030025</v>
          </cell>
          <cell r="AK75" t="str">
            <v>Solicitud CREG 106</v>
          </cell>
        </row>
        <row r="76">
          <cell r="AJ76" t="str">
            <v>P93312017030012</v>
          </cell>
          <cell r="AK76" t="str">
            <v>Solicitud CREG 106</v>
          </cell>
        </row>
        <row r="77">
          <cell r="AJ77" t="str">
            <v>P12102017030055</v>
          </cell>
          <cell r="AK77" t="str">
            <v>Solicitud CREG 106</v>
          </cell>
        </row>
        <row r="78">
          <cell r="AJ78" t="str">
            <v>P93302017030015</v>
          </cell>
          <cell r="AK78" t="str">
            <v>Solicitud CREG 106</v>
          </cell>
        </row>
        <row r="79">
          <cell r="AJ79" t="str">
            <v>P33102017030044</v>
          </cell>
          <cell r="AK79" t="str">
            <v>Solicitud CREG 106</v>
          </cell>
        </row>
        <row r="80">
          <cell r="AJ80" t="str">
            <v>P77512017030005</v>
          </cell>
          <cell r="AK80" t="str">
            <v>Solicitud CREG 106</v>
          </cell>
        </row>
        <row r="81">
          <cell r="AJ81" t="str">
            <v>P77512017030004</v>
          </cell>
          <cell r="AK81" t="str">
            <v>Solicitud CREG 106</v>
          </cell>
        </row>
        <row r="82">
          <cell r="AJ82" t="str">
            <v>P33302017030019</v>
          </cell>
          <cell r="AK82" t="str">
            <v>Solicitud CREG 106</v>
          </cell>
        </row>
        <row r="83">
          <cell r="AJ83" t="str">
            <v>P77512017040004</v>
          </cell>
          <cell r="AK83" t="str">
            <v>Solicitud CREG 106</v>
          </cell>
        </row>
        <row r="84">
          <cell r="AJ84" t="str">
            <v>P93322017040003</v>
          </cell>
          <cell r="AK84" t="str">
            <v>Solicitud CREG 106</v>
          </cell>
        </row>
        <row r="85">
          <cell r="AJ85" t="str">
            <v>P93322017040004</v>
          </cell>
          <cell r="AK85" t="str">
            <v>Solicitud CREG 106</v>
          </cell>
        </row>
        <row r="86">
          <cell r="AJ86" t="str">
            <v>P12102017040043</v>
          </cell>
          <cell r="AK86" t="str">
            <v>Solicitud CREG 106</v>
          </cell>
        </row>
        <row r="87">
          <cell r="AJ87" t="str">
            <v>P12202017040021</v>
          </cell>
          <cell r="AK87" t="str">
            <v>Solicitud CREG 106</v>
          </cell>
        </row>
        <row r="88">
          <cell r="AJ88" t="str">
            <v>P75422017050002</v>
          </cell>
          <cell r="AK88" t="str">
            <v>Solicitud CREG 106</v>
          </cell>
        </row>
        <row r="89">
          <cell r="AJ89" t="str">
            <v>P95302017050003</v>
          </cell>
          <cell r="AK89" t="str">
            <v>Solicitud CREG 106</v>
          </cell>
        </row>
        <row r="90">
          <cell r="AJ90" t="str">
            <v>P33102017060010</v>
          </cell>
          <cell r="AK90" t="str">
            <v>Solicitud CREG 106</v>
          </cell>
        </row>
        <row r="91">
          <cell r="AJ91" t="str">
            <v>P75422017060007</v>
          </cell>
          <cell r="AK91" t="str">
            <v>Solicitud CREG 106</v>
          </cell>
        </row>
        <row r="92">
          <cell r="AJ92" t="str">
            <v>P77512017060005</v>
          </cell>
          <cell r="AK92" t="str">
            <v>Solicitud CREG 106</v>
          </cell>
        </row>
        <row r="93">
          <cell r="AJ93" t="str">
            <v>P95302017070001</v>
          </cell>
          <cell r="AK93" t="str">
            <v>Solicitud CREG 106</v>
          </cell>
        </row>
        <row r="94">
          <cell r="AJ94" t="str">
            <v>P95202017070008</v>
          </cell>
          <cell r="AK94" t="str">
            <v>Solicitud CREG 106</v>
          </cell>
        </row>
        <row r="95">
          <cell r="AJ95" t="str">
            <v>P93502017070001</v>
          </cell>
          <cell r="AK95" t="str">
            <v>Solicitud CREG 106</v>
          </cell>
        </row>
        <row r="96">
          <cell r="AJ96" t="str">
            <v>P12102017080013</v>
          </cell>
          <cell r="AK96" t="str">
            <v>Solicitud CREG 106</v>
          </cell>
        </row>
        <row r="97">
          <cell r="AJ97" t="str">
            <v>P12102017080040</v>
          </cell>
          <cell r="AK97" t="str">
            <v>Solicitud CREG 106</v>
          </cell>
        </row>
        <row r="98">
          <cell r="AJ98" t="str">
            <v>P77512017080011</v>
          </cell>
          <cell r="AK98" t="str">
            <v>Solicitud CREG 106</v>
          </cell>
        </row>
        <row r="99">
          <cell r="AJ99" t="str">
            <v>P95302017090001</v>
          </cell>
          <cell r="AK99" t="str">
            <v>Solicitud CREG 106</v>
          </cell>
        </row>
        <row r="100">
          <cell r="AJ100" t="str">
            <v>P12102017090005</v>
          </cell>
          <cell r="AK100" t="str">
            <v>Solicitud CREG 106</v>
          </cell>
        </row>
        <row r="101">
          <cell r="AJ101" t="str">
            <v>P95302017090003</v>
          </cell>
          <cell r="AK101" t="str">
            <v>Solicitud CREG 106</v>
          </cell>
        </row>
        <row r="102">
          <cell r="AJ102" t="str">
            <v>P93322017090008</v>
          </cell>
          <cell r="AK102" t="str">
            <v>Solicitud CREG 106</v>
          </cell>
        </row>
        <row r="103">
          <cell r="AJ103" t="str">
            <v>P33302017090012</v>
          </cell>
          <cell r="AK103" t="str">
            <v>Solicitud CREG 106</v>
          </cell>
        </row>
        <row r="104">
          <cell r="AJ104" t="str">
            <v>P34702017090004</v>
          </cell>
          <cell r="AK104" t="str">
            <v>Solicitud CREG 106</v>
          </cell>
        </row>
        <row r="105">
          <cell r="AJ105" t="str">
            <v>P95212017090007</v>
          </cell>
          <cell r="AK105" t="str">
            <v>Solicitud CREG 106</v>
          </cell>
        </row>
        <row r="106">
          <cell r="AJ106" t="str">
            <v>P75412017090033</v>
          </cell>
          <cell r="AK106" t="str">
            <v>Solicitud CREG 106</v>
          </cell>
        </row>
        <row r="107">
          <cell r="AJ107" t="str">
            <v>P33302017090016</v>
          </cell>
          <cell r="AK107" t="str">
            <v>Solicitud CREG 106</v>
          </cell>
        </row>
        <row r="108">
          <cell r="AJ108" t="str">
            <v>P12102017090031</v>
          </cell>
          <cell r="AK108" t="str">
            <v>Solicitud CREG 106</v>
          </cell>
        </row>
        <row r="109">
          <cell r="AJ109" t="str">
            <v>P12102017100005</v>
          </cell>
          <cell r="AK109" t="str">
            <v>Solicitud CREG 106</v>
          </cell>
        </row>
        <row r="110">
          <cell r="AJ110" t="str">
            <v>P93502017100002</v>
          </cell>
          <cell r="AK110" t="str">
            <v>Solicitud CREG 106</v>
          </cell>
        </row>
        <row r="111">
          <cell r="AJ111" t="str">
            <v>P95202017100007</v>
          </cell>
          <cell r="AK111" t="str">
            <v>Solicitud CREG 106</v>
          </cell>
        </row>
        <row r="112">
          <cell r="AJ112" t="str">
            <v>P93522017100002</v>
          </cell>
          <cell r="AK112" t="str">
            <v>Solicitud CREG 106</v>
          </cell>
        </row>
        <row r="113">
          <cell r="AJ113" t="str">
            <v>P93522017100001</v>
          </cell>
          <cell r="AK113" t="str">
            <v>Solicitud CREG 106</v>
          </cell>
        </row>
        <row r="114">
          <cell r="AJ114" t="str">
            <v>P95202017100011</v>
          </cell>
          <cell r="AK114" t="str">
            <v>Solicitud CREG 106</v>
          </cell>
        </row>
        <row r="115">
          <cell r="AJ115" t="str">
            <v>P95302017100005</v>
          </cell>
          <cell r="AK115" t="str">
            <v>Solicitud CREG 106</v>
          </cell>
        </row>
        <row r="116">
          <cell r="AJ116" t="str">
            <v>P93322017100027</v>
          </cell>
          <cell r="AK116" t="str">
            <v>Solicitud CREG 106</v>
          </cell>
        </row>
        <row r="117">
          <cell r="AJ117" t="str">
            <v>P95202017100023</v>
          </cell>
          <cell r="AK117" t="str">
            <v>Solicitud CREG 106</v>
          </cell>
        </row>
        <row r="118">
          <cell r="AJ118" t="str">
            <v>P95212017110002</v>
          </cell>
          <cell r="AK118" t="str">
            <v>Solicitud CREG 106</v>
          </cell>
        </row>
        <row r="119">
          <cell r="AJ119" t="str">
            <v>P75422017110004</v>
          </cell>
          <cell r="AK119" t="str">
            <v>Solicitud CREG 106</v>
          </cell>
        </row>
        <row r="120">
          <cell r="AJ120" t="str">
            <v>P75422017110003</v>
          </cell>
          <cell r="AK120" t="str">
            <v>Solicitud CREG 106</v>
          </cell>
        </row>
        <row r="121">
          <cell r="AJ121" t="str">
            <v>P75422017110002</v>
          </cell>
          <cell r="AK121" t="str">
            <v>Solicitud CREG 106</v>
          </cell>
        </row>
        <row r="122">
          <cell r="AJ122" t="str">
            <v>P95212017110001</v>
          </cell>
          <cell r="AK122" t="str">
            <v>Solicitud CREG 106</v>
          </cell>
        </row>
        <row r="123">
          <cell r="AJ123" t="str">
            <v>P95302017110003</v>
          </cell>
          <cell r="AK123" t="str">
            <v>Solicitud CREG 106</v>
          </cell>
        </row>
        <row r="124">
          <cell r="AJ124" t="str">
            <v>P95202017110008</v>
          </cell>
          <cell r="AK124" t="str">
            <v>Solicitud CREG 106</v>
          </cell>
        </row>
        <row r="125">
          <cell r="AJ125" t="str">
            <v>P95202017110007</v>
          </cell>
          <cell r="AK125" t="str">
            <v>Solicitud CREG 106</v>
          </cell>
        </row>
        <row r="126">
          <cell r="AJ126" t="str">
            <v>P93402017110002</v>
          </cell>
          <cell r="AK126" t="str">
            <v>Solicitud CREG 106</v>
          </cell>
        </row>
        <row r="127">
          <cell r="AJ127" t="str">
            <v>P34612017110001</v>
          </cell>
          <cell r="AK127" t="str">
            <v>Solicitud CREG 106</v>
          </cell>
        </row>
        <row r="128">
          <cell r="AJ128" t="str">
            <v>P95212017110008</v>
          </cell>
          <cell r="AK128" t="str">
            <v>Solicitud CREG 106</v>
          </cell>
        </row>
        <row r="129">
          <cell r="AJ129" t="str">
            <v>P75412017110014</v>
          </cell>
          <cell r="AK129" t="str">
            <v>Solicitud CREG 106</v>
          </cell>
        </row>
        <row r="130">
          <cell r="AJ130" t="str">
            <v>P93502017110003</v>
          </cell>
          <cell r="AK130" t="str">
            <v>Solicitud CREG 106</v>
          </cell>
        </row>
        <row r="131">
          <cell r="AJ131" t="str">
            <v>P33102017110032</v>
          </cell>
          <cell r="AK131" t="str">
            <v>Solicitud CREG 106</v>
          </cell>
        </row>
        <row r="132">
          <cell r="AJ132" t="str">
            <v>P33302017110012</v>
          </cell>
          <cell r="AK132" t="str">
            <v>Solicitud CREG 106</v>
          </cell>
        </row>
        <row r="133">
          <cell r="AJ133" t="str">
            <v>P95302017110006</v>
          </cell>
          <cell r="AK133" t="str">
            <v>Solicitud CREG 106</v>
          </cell>
        </row>
        <row r="134">
          <cell r="AJ134" t="str">
            <v>P95302017110007</v>
          </cell>
          <cell r="AK134" t="str">
            <v>Solicitud CREG 106</v>
          </cell>
        </row>
        <row r="135">
          <cell r="AJ135" t="str">
            <v>P93412017110006</v>
          </cell>
          <cell r="AK135" t="str">
            <v>Solicitud CREG 106</v>
          </cell>
        </row>
        <row r="136">
          <cell r="AJ136" t="str">
            <v>P34302017120003</v>
          </cell>
          <cell r="AK136" t="str">
            <v>Solicitud CREG 106</v>
          </cell>
        </row>
        <row r="137">
          <cell r="AJ137" t="str">
            <v>P11502017120012</v>
          </cell>
          <cell r="AK137" t="str">
            <v>Solicitud CREG 106</v>
          </cell>
        </row>
        <row r="138">
          <cell r="AJ138" t="str">
            <v>P95302017120003</v>
          </cell>
          <cell r="AK138" t="str">
            <v>Solicitud CREG 106</v>
          </cell>
        </row>
        <row r="139">
          <cell r="AJ139" t="str">
            <v>P95202017120007</v>
          </cell>
          <cell r="AK139" t="str">
            <v>Solicitud CREG 106</v>
          </cell>
        </row>
        <row r="140">
          <cell r="AJ140" t="str">
            <v>P95302017120004</v>
          </cell>
          <cell r="AK140" t="str">
            <v>Solicitud CREG 106</v>
          </cell>
        </row>
        <row r="141">
          <cell r="AJ141" t="str">
            <v>P12102017120024</v>
          </cell>
          <cell r="AK141" t="str">
            <v>Solicitud CREG 106</v>
          </cell>
        </row>
        <row r="142">
          <cell r="AJ142" t="str">
            <v>P95202017120010</v>
          </cell>
          <cell r="AK142" t="str">
            <v>Solicitud CREG 106</v>
          </cell>
        </row>
        <row r="143">
          <cell r="AJ143" t="str">
            <v>P95202017120011</v>
          </cell>
          <cell r="AK143" t="str">
            <v>Solicitud CREG 106</v>
          </cell>
        </row>
        <row r="144">
          <cell r="AJ144" t="str">
            <v>P95202017120008</v>
          </cell>
          <cell r="AK144" t="str">
            <v>Solicitud CREG 106</v>
          </cell>
        </row>
        <row r="145">
          <cell r="AJ145" t="str">
            <v>P95202017120009</v>
          </cell>
          <cell r="AK145" t="str">
            <v>Solicitud CREG 106</v>
          </cell>
        </row>
        <row r="146">
          <cell r="AJ146" t="str">
            <v>P11502017120016</v>
          </cell>
          <cell r="AK146" t="str">
            <v>Solicitud CREG 106</v>
          </cell>
        </row>
        <row r="147">
          <cell r="AJ147" t="str">
            <v>P75422017120003</v>
          </cell>
          <cell r="AK147" t="str">
            <v>Solicitud CREG 106</v>
          </cell>
        </row>
        <row r="148">
          <cell r="AJ148" t="str">
            <v>P11802017120066</v>
          </cell>
          <cell r="AK148" t="str">
            <v>Solicitud CREG 106</v>
          </cell>
        </row>
        <row r="149">
          <cell r="AJ149" t="str">
            <v>P34302017120005</v>
          </cell>
          <cell r="AK149" t="str">
            <v>Solicitud CREG 106</v>
          </cell>
        </row>
        <row r="150">
          <cell r="AJ150" t="str">
            <v>P11802017120073</v>
          </cell>
          <cell r="AK150" t="str">
            <v>Solicitud CREG 106</v>
          </cell>
        </row>
        <row r="151">
          <cell r="AJ151" t="str">
            <v>P34102017120074</v>
          </cell>
          <cell r="AK151" t="str">
            <v>Solicitud CREG 106</v>
          </cell>
        </row>
        <row r="152">
          <cell r="AJ152" t="str">
            <v>P11102017120076</v>
          </cell>
          <cell r="AK152" t="str">
            <v>Solicitud CREG 106</v>
          </cell>
        </row>
        <row r="153">
          <cell r="AJ153" t="str">
            <v>P34302017120006</v>
          </cell>
          <cell r="AK153" t="str">
            <v>Solicitud CREG 106</v>
          </cell>
        </row>
        <row r="154">
          <cell r="AJ154" t="str">
            <v>P11802017120071</v>
          </cell>
          <cell r="AK154" t="str">
            <v>Solicitud CREG 106</v>
          </cell>
        </row>
        <row r="155">
          <cell r="AJ155" t="str">
            <v>P11102017120078</v>
          </cell>
          <cell r="AK155" t="str">
            <v>Solicitud CREG 106</v>
          </cell>
        </row>
        <row r="156">
          <cell r="AJ156" t="str">
            <v>P11102017120081</v>
          </cell>
          <cell r="AK156" t="str">
            <v>Solicitud CREG 106</v>
          </cell>
        </row>
        <row r="157">
          <cell r="AJ157" t="str">
            <v>P11102017120082</v>
          </cell>
          <cell r="AK157" t="str">
            <v>Solicitud CREG 106</v>
          </cell>
        </row>
        <row r="158">
          <cell r="AJ158" t="str">
            <v>P34102017120077</v>
          </cell>
          <cell r="AK158" t="str">
            <v>Solicitud CREG 106</v>
          </cell>
        </row>
        <row r="159">
          <cell r="AJ159" t="str">
            <v>P93502017120002</v>
          </cell>
          <cell r="AK159" t="str">
            <v>Solicitud CREG 106</v>
          </cell>
        </row>
        <row r="160">
          <cell r="AJ160" t="str">
            <v>P34102017120095</v>
          </cell>
          <cell r="AK160" t="str">
            <v>Solicitud CREG 106</v>
          </cell>
        </row>
        <row r="161">
          <cell r="AJ161" t="str">
            <v>P11802017120093</v>
          </cell>
          <cell r="AK161" t="str">
            <v>Solicitud CREG 106</v>
          </cell>
        </row>
        <row r="162">
          <cell r="AJ162" t="str">
            <v>P93502018010001</v>
          </cell>
          <cell r="AK162" t="str">
            <v>Solicitud CREG 106</v>
          </cell>
        </row>
        <row r="163">
          <cell r="AJ163" t="str">
            <v>P93502018010002</v>
          </cell>
          <cell r="AK163" t="str">
            <v>Solicitud CREG 106</v>
          </cell>
        </row>
        <row r="164">
          <cell r="AJ164" t="str">
            <v>P93502018010003</v>
          </cell>
          <cell r="AK164" t="str">
            <v>Solicitud CREG 106</v>
          </cell>
        </row>
        <row r="165">
          <cell r="AJ165" t="str">
            <v>P93502018010004</v>
          </cell>
          <cell r="AK165" t="str">
            <v>Solicitud CREG 106</v>
          </cell>
        </row>
        <row r="166">
          <cell r="AJ166" t="str">
            <v>P93502018010005</v>
          </cell>
          <cell r="AK166" t="str">
            <v>Solicitud CREG 106</v>
          </cell>
        </row>
        <row r="167">
          <cell r="AJ167" t="str">
            <v>P12102018010007</v>
          </cell>
          <cell r="AK167" t="str">
            <v>Solicitud CREG 106</v>
          </cell>
        </row>
        <row r="168">
          <cell r="AJ168" t="str">
            <v>P95302018010003</v>
          </cell>
          <cell r="AK168" t="str">
            <v>Solicitud CREG 106</v>
          </cell>
        </row>
        <row r="169">
          <cell r="AJ169" t="str">
            <v>P11502018010025</v>
          </cell>
          <cell r="AK169" t="str">
            <v>Solicitud CREG 106</v>
          </cell>
        </row>
        <row r="170">
          <cell r="AJ170" t="str">
            <v>P95202018010016</v>
          </cell>
          <cell r="AK170" t="str">
            <v>Solicitud CREG 106</v>
          </cell>
        </row>
        <row r="171">
          <cell r="AJ171" t="str">
            <v>P75412018010019</v>
          </cell>
          <cell r="AK171" t="str">
            <v>Solicitud CREG 106</v>
          </cell>
        </row>
        <row r="172">
          <cell r="AJ172" t="str">
            <v>P95212018010017</v>
          </cell>
          <cell r="AK172" t="str">
            <v>Solicitud CREG 106</v>
          </cell>
        </row>
        <row r="173">
          <cell r="AJ173" t="str">
            <v>P12102018010057</v>
          </cell>
          <cell r="AK173" t="str">
            <v>Solicitud CREG 106</v>
          </cell>
        </row>
        <row r="174">
          <cell r="AJ174" t="str">
            <v>P93302018020007</v>
          </cell>
          <cell r="AK174" t="str">
            <v>Solicitud CREG 106</v>
          </cell>
        </row>
        <row r="175">
          <cell r="AJ175" t="str">
            <v>P93322018020007</v>
          </cell>
          <cell r="AK175" t="str">
            <v>Solicitud CREG 106</v>
          </cell>
        </row>
        <row r="176">
          <cell r="AJ176" t="str">
            <v>P95202018020009</v>
          </cell>
          <cell r="AK176" t="str">
            <v>Solicitud CREG 106</v>
          </cell>
        </row>
        <row r="177">
          <cell r="AJ177" t="str">
            <v>P95302018020005</v>
          </cell>
          <cell r="AK177" t="str">
            <v>Solicitud CREG 106</v>
          </cell>
        </row>
        <row r="178">
          <cell r="AJ178" t="str">
            <v>P95202018020010</v>
          </cell>
          <cell r="AK178" t="str">
            <v>Solicitud CREG 106</v>
          </cell>
        </row>
        <row r="179">
          <cell r="AJ179" t="str">
            <v>P11102018020049</v>
          </cell>
          <cell r="AK179" t="str">
            <v>Solicitud CREG 106</v>
          </cell>
        </row>
        <row r="180">
          <cell r="AJ180" t="str">
            <v>P34612018020001</v>
          </cell>
          <cell r="AK180" t="str">
            <v>Solicitud CREG 106</v>
          </cell>
        </row>
        <row r="181">
          <cell r="AJ181" t="str">
            <v>P12102018020017</v>
          </cell>
          <cell r="AK181" t="str">
            <v>Solicitud CREG 106</v>
          </cell>
        </row>
        <row r="182">
          <cell r="AJ182" t="str">
            <v>P95302018020003</v>
          </cell>
          <cell r="AK182" t="str">
            <v>Solicitud CREG 106</v>
          </cell>
        </row>
        <row r="183">
          <cell r="AJ183" t="str">
            <v>P75412018020018</v>
          </cell>
          <cell r="AK183" t="str">
            <v>Solicitud CREG 106</v>
          </cell>
        </row>
        <row r="184">
          <cell r="AJ184" t="str">
            <v>P11502018020006</v>
          </cell>
          <cell r="AK184" t="str">
            <v>Solicitud CREG 106</v>
          </cell>
        </row>
        <row r="185">
          <cell r="AJ185" t="str">
            <v>P11502018020007</v>
          </cell>
          <cell r="AK185" t="str">
            <v>Solicitud CREG 106</v>
          </cell>
        </row>
        <row r="186">
          <cell r="AJ186" t="str">
            <v>P11102018020048</v>
          </cell>
          <cell r="AK186" t="str">
            <v>Solicitud CREG 106</v>
          </cell>
        </row>
        <row r="187">
          <cell r="AJ187" t="str">
            <v>P34102018020028</v>
          </cell>
          <cell r="AK187" t="str">
            <v>Solicitud CREG 106</v>
          </cell>
        </row>
        <row r="188">
          <cell r="AJ188" t="str">
            <v>P93432018020004</v>
          </cell>
          <cell r="AK188" t="str">
            <v>Solicitud CREG 106</v>
          </cell>
        </row>
        <row r="189">
          <cell r="AJ189" t="str">
            <v>P95302018020004</v>
          </cell>
          <cell r="AK189" t="str">
            <v>Solicitud CREG 106</v>
          </cell>
        </row>
        <row r="190">
          <cell r="AJ190" t="str">
            <v>P34302018020001</v>
          </cell>
          <cell r="AK190" t="str">
            <v>Solicitud CREG 106</v>
          </cell>
        </row>
        <row r="191">
          <cell r="AJ191" t="str">
            <v>P34302018020002</v>
          </cell>
          <cell r="AK191" t="str">
            <v>Solicitud CREG 106</v>
          </cell>
        </row>
        <row r="192">
          <cell r="AJ192" t="str">
            <v>P34302018020004</v>
          </cell>
          <cell r="AK192" t="str">
            <v>Solicitud CREG 106</v>
          </cell>
        </row>
        <row r="193">
          <cell r="AJ193" t="str">
            <v>P34302018020005</v>
          </cell>
          <cell r="AK193" t="str">
            <v>Solicitud CREG 106</v>
          </cell>
        </row>
        <row r="194">
          <cell r="AJ194" t="str">
            <v>P12102018020027</v>
          </cell>
          <cell r="AK194" t="str">
            <v>Solicitud CREG 106</v>
          </cell>
        </row>
        <row r="195">
          <cell r="AJ195" t="str">
            <v>P12102018020030</v>
          </cell>
          <cell r="AK195" t="str">
            <v>Solicitud CREG 106</v>
          </cell>
        </row>
        <row r="196">
          <cell r="AJ196" t="str">
            <v>P93502018020002</v>
          </cell>
          <cell r="AK196" t="str">
            <v>Solicitud CREG 106</v>
          </cell>
        </row>
        <row r="197">
          <cell r="AJ197" t="str">
            <v>P95202018020015</v>
          </cell>
          <cell r="AK197" t="str">
            <v>Solicitud CREG 106</v>
          </cell>
        </row>
        <row r="198">
          <cell r="AJ198" t="str">
            <v>P75422018020006</v>
          </cell>
          <cell r="AK198" t="str">
            <v>Solicitud CREG 106</v>
          </cell>
        </row>
        <row r="199">
          <cell r="AJ199" t="str">
            <v>P12202018020023</v>
          </cell>
          <cell r="AK199" t="str">
            <v>Solicitud CREG 106</v>
          </cell>
        </row>
        <row r="200">
          <cell r="AJ200" t="str">
            <v>P93302018020010</v>
          </cell>
          <cell r="AK200" t="str">
            <v>Solicitud CREG 106</v>
          </cell>
        </row>
        <row r="201">
          <cell r="AJ201" t="str">
            <v>P75412018020041</v>
          </cell>
          <cell r="AK201" t="str">
            <v>Solicitud CREG 106</v>
          </cell>
        </row>
        <row r="202">
          <cell r="AJ202" t="str">
            <v>P93402018020006</v>
          </cell>
          <cell r="AK202" t="str">
            <v>Solicitud CREG 106</v>
          </cell>
        </row>
        <row r="203">
          <cell r="AJ203" t="str">
            <v>P93322018020015</v>
          </cell>
          <cell r="AK203" t="str">
            <v>Solicitud CREG 106</v>
          </cell>
        </row>
        <row r="204">
          <cell r="AJ204" t="str">
            <v>P12102018020040</v>
          </cell>
          <cell r="AK204" t="str">
            <v>Solicitud CREG 106</v>
          </cell>
        </row>
        <row r="205">
          <cell r="AJ205" t="str">
            <v>P34302018020007</v>
          </cell>
          <cell r="AK205" t="str">
            <v>Solicitud CREG 106</v>
          </cell>
        </row>
        <row r="206">
          <cell r="AJ206" t="str">
            <v>P93322018020016</v>
          </cell>
          <cell r="AK206" t="str">
            <v>Solicitud CREG 106</v>
          </cell>
        </row>
        <row r="207">
          <cell r="AJ207" t="str">
            <v>P95212018030004</v>
          </cell>
          <cell r="AK207" t="str">
            <v>Solicitud CREG 106</v>
          </cell>
        </row>
        <row r="208">
          <cell r="AJ208" t="str">
            <v>P34612018030001</v>
          </cell>
          <cell r="AK208" t="str">
            <v>Solicitud CREG 106</v>
          </cell>
        </row>
        <row r="209">
          <cell r="AJ209" t="str">
            <v>P95302018030002</v>
          </cell>
          <cell r="AK209" t="str">
            <v>Solicitud CREG 106</v>
          </cell>
        </row>
        <row r="210">
          <cell r="AJ210" t="str">
            <v>P11802018030065</v>
          </cell>
          <cell r="AK210" t="str">
            <v>Solicitud CREG 106</v>
          </cell>
        </row>
        <row r="211">
          <cell r="AJ211" t="str">
            <v>P93402018030005</v>
          </cell>
          <cell r="AK211" t="str">
            <v>Solicitud CREG 106</v>
          </cell>
        </row>
        <row r="212">
          <cell r="AJ212" t="str">
            <v>P77512018030005</v>
          </cell>
          <cell r="AK212" t="str">
            <v>Solicitud CREG 106</v>
          </cell>
        </row>
        <row r="213">
          <cell r="AJ213" t="str">
            <v>P93322018030009</v>
          </cell>
          <cell r="AK213" t="str">
            <v>Solicitud CREG 106</v>
          </cell>
        </row>
        <row r="214">
          <cell r="AJ214" t="str">
            <v>P11102018030109</v>
          </cell>
          <cell r="AK214" t="str">
            <v>Solicitud CREG 106</v>
          </cell>
        </row>
        <row r="215">
          <cell r="AJ215" t="str">
            <v>P33302018030011</v>
          </cell>
          <cell r="AK215" t="str">
            <v>Solicitud CREG 106</v>
          </cell>
        </row>
        <row r="216">
          <cell r="AJ216" t="str">
            <v>P34102018030102</v>
          </cell>
          <cell r="AK216" t="str">
            <v>Solicitud CREG 106</v>
          </cell>
        </row>
        <row r="217">
          <cell r="AJ217" t="str">
            <v>P34102018030104</v>
          </cell>
          <cell r="AK217" t="str">
            <v>Solicitud CREG 106</v>
          </cell>
        </row>
        <row r="218">
          <cell r="AJ218" t="str">
            <v>P11102018030113</v>
          </cell>
          <cell r="AK218" t="str">
            <v>Solicitud CREG 106</v>
          </cell>
        </row>
        <row r="219">
          <cell r="AJ219" t="str">
            <v>P11102018030112</v>
          </cell>
          <cell r="AK219" t="str">
            <v>Solicitud CREG 106</v>
          </cell>
        </row>
        <row r="220">
          <cell r="AJ220" t="str">
            <v>P75412018030037</v>
          </cell>
          <cell r="AK220" t="str">
            <v>Solicitud CREG 106</v>
          </cell>
        </row>
        <row r="221">
          <cell r="AJ221" t="str">
            <v>P12102018030030</v>
          </cell>
          <cell r="AK221" t="str">
            <v>Solicitud CREG 106</v>
          </cell>
        </row>
        <row r="222">
          <cell r="AJ222" t="str">
            <v>P75422018030008</v>
          </cell>
          <cell r="AK222" t="str">
            <v>Solicitud CREG 106</v>
          </cell>
        </row>
        <row r="223">
          <cell r="AJ223" t="str">
            <v>P95202018040006</v>
          </cell>
          <cell r="AK223" t="str">
            <v>Solicitud CREG 106</v>
          </cell>
        </row>
        <row r="224">
          <cell r="AJ224" t="str">
            <v>P34302018040002</v>
          </cell>
          <cell r="AK224" t="str">
            <v>Solicitud CREG 106</v>
          </cell>
        </row>
        <row r="225">
          <cell r="AJ225" t="str">
            <v>P12102018040023</v>
          </cell>
          <cell r="AK225" t="str">
            <v>Solicitud CREG 106</v>
          </cell>
        </row>
        <row r="226">
          <cell r="AJ226" t="str">
            <v>P12102018040024</v>
          </cell>
          <cell r="AK226" t="str">
            <v>Solicitud CREG 106</v>
          </cell>
        </row>
        <row r="227">
          <cell r="AJ227" t="str">
            <v>P12102018040026</v>
          </cell>
          <cell r="AK227" t="str">
            <v>Solicitud CREG 106</v>
          </cell>
        </row>
        <row r="228">
          <cell r="AJ228" t="str">
            <v>P12102018040025</v>
          </cell>
          <cell r="AK228" t="str">
            <v>Solicitud CREG 106</v>
          </cell>
        </row>
        <row r="229">
          <cell r="AJ229" t="str">
            <v>P34612018040001</v>
          </cell>
          <cell r="AK229" t="str">
            <v>Solicitud CREG 106</v>
          </cell>
        </row>
        <row r="230">
          <cell r="AJ230" t="str">
            <v>P75422018040007</v>
          </cell>
          <cell r="AK230" t="str">
            <v>Solicitud CREG 106</v>
          </cell>
        </row>
        <row r="231">
          <cell r="AJ231" t="str">
            <v>P33302018040011</v>
          </cell>
          <cell r="AK231" t="str">
            <v>Solicitud CREG 106</v>
          </cell>
        </row>
        <row r="232">
          <cell r="AJ232" t="str">
            <v>P33102018040020</v>
          </cell>
          <cell r="AK232" t="str">
            <v>Solicitud CREG 106</v>
          </cell>
        </row>
        <row r="233">
          <cell r="AJ233" t="str">
            <v>P95302018040005</v>
          </cell>
          <cell r="AK233" t="str">
            <v>Solicitud CREG 106</v>
          </cell>
        </row>
        <row r="234">
          <cell r="AJ234" t="str">
            <v>P75412018040039</v>
          </cell>
          <cell r="AK234" t="str">
            <v>Solicitud CREG 106</v>
          </cell>
        </row>
        <row r="235">
          <cell r="AJ235" t="str">
            <v>P95302018040006</v>
          </cell>
          <cell r="AK235" t="str">
            <v>Solicitud CREG 106</v>
          </cell>
        </row>
        <row r="236">
          <cell r="AJ236" t="str">
            <v>P95302018040007</v>
          </cell>
          <cell r="AK236" t="str">
            <v>Solicitud CREG 106</v>
          </cell>
        </row>
        <row r="237">
          <cell r="AJ237" t="str">
            <v>P95302018040004</v>
          </cell>
          <cell r="AK237" t="str">
            <v>Solicitud CREG 106</v>
          </cell>
        </row>
        <row r="238">
          <cell r="AJ238" t="str">
            <v>P34612018040002</v>
          </cell>
          <cell r="AK238" t="str">
            <v>Solicitud CREG 106</v>
          </cell>
        </row>
        <row r="239">
          <cell r="AJ239" t="str">
            <v>P12102018050012</v>
          </cell>
          <cell r="AK239" t="str">
            <v>Solicitud CREG 106</v>
          </cell>
        </row>
        <row r="240">
          <cell r="AJ240" t="str">
            <v>P12102018050029</v>
          </cell>
          <cell r="AK240" t="str">
            <v>Solicitud CREG 106</v>
          </cell>
        </row>
        <row r="241">
          <cell r="AJ241" t="str">
            <v>P95202018050019</v>
          </cell>
          <cell r="AK241" t="str">
            <v>Solicitud CREG 106</v>
          </cell>
        </row>
        <row r="242">
          <cell r="AJ242" t="str">
            <v>P95202018050020</v>
          </cell>
          <cell r="AK242" t="str">
            <v>Solicitud CREG 106</v>
          </cell>
        </row>
        <row r="243">
          <cell r="AJ243" t="str">
            <v>P12102018050039</v>
          </cell>
          <cell r="AK243" t="str">
            <v>Solicitud CREG 106</v>
          </cell>
        </row>
        <row r="244">
          <cell r="AJ244" t="str">
            <v>P75412018050022</v>
          </cell>
          <cell r="AK244" t="str">
            <v>Solicitud CREG 106</v>
          </cell>
        </row>
        <row r="245">
          <cell r="AJ245" t="str">
            <v>P95202018060001</v>
          </cell>
          <cell r="AK245" t="str">
            <v>Solicitud CREG 106</v>
          </cell>
        </row>
        <row r="246">
          <cell r="AJ246" t="str">
            <v>P95202018060002</v>
          </cell>
          <cell r="AK246" t="str">
            <v>Solicitud CREG 106</v>
          </cell>
        </row>
        <row r="247">
          <cell r="AJ247" t="str">
            <v>P93322018060017</v>
          </cell>
          <cell r="AK247" t="str">
            <v>Solicitud CREG 106</v>
          </cell>
        </row>
        <row r="248">
          <cell r="AJ248" t="str">
            <v>P93322018060018</v>
          </cell>
          <cell r="AK248" t="str">
            <v>Solicitud CREG 106</v>
          </cell>
        </row>
        <row r="249">
          <cell r="AJ249" t="str">
            <v>P75422018060002</v>
          </cell>
          <cell r="AK249" t="str">
            <v>Solicitud CREG 106</v>
          </cell>
        </row>
        <row r="250">
          <cell r="AJ250" t="str">
            <v>P95202018060009</v>
          </cell>
          <cell r="AK250" t="str">
            <v>Solicitud CREG 106</v>
          </cell>
        </row>
        <row r="251">
          <cell r="AJ251" t="str">
            <v>P34612018060002</v>
          </cell>
          <cell r="AK251" t="str">
            <v>Solicitud CREG 106</v>
          </cell>
        </row>
        <row r="252">
          <cell r="AJ252" t="str">
            <v>P95202018070001</v>
          </cell>
          <cell r="AK252" t="str">
            <v>Solicitud CREG 106</v>
          </cell>
        </row>
        <row r="253">
          <cell r="AJ253" t="str">
            <v>P93322018070008</v>
          </cell>
          <cell r="AK253" t="str">
            <v>Solicitud CREG 106</v>
          </cell>
        </row>
        <row r="254">
          <cell r="AJ254" t="str">
            <v>P33102018070016</v>
          </cell>
          <cell r="AK254" t="str">
            <v>Solicitud CREG 106</v>
          </cell>
        </row>
        <row r="255">
          <cell r="AJ255" t="str">
            <v>P33102018070017</v>
          </cell>
          <cell r="AK255" t="str">
            <v>Solicitud CREG 106</v>
          </cell>
        </row>
        <row r="256">
          <cell r="AJ256" t="str">
            <v>P33302018070012</v>
          </cell>
          <cell r="AK256" t="str">
            <v>Solicitud CREG 106</v>
          </cell>
        </row>
        <row r="257">
          <cell r="AJ257" t="str">
            <v>P11502018070019</v>
          </cell>
          <cell r="AK257" t="str">
            <v>Solicitud CREG 106</v>
          </cell>
        </row>
        <row r="258">
          <cell r="AJ258" t="str">
            <v>P33302018080002</v>
          </cell>
          <cell r="AK258" t="str">
            <v>Solicitud CREG 106</v>
          </cell>
        </row>
        <row r="259">
          <cell r="AJ259" t="str">
            <v>P33302018080003</v>
          </cell>
          <cell r="AK259" t="str">
            <v>Solicitud CREG 106</v>
          </cell>
        </row>
        <row r="260">
          <cell r="AJ260" t="str">
            <v>P93302018080005</v>
          </cell>
          <cell r="AK260" t="str">
            <v>Solicitud CREG 106</v>
          </cell>
        </row>
        <row r="261">
          <cell r="AJ261" t="str">
            <v>P95302018080001</v>
          </cell>
          <cell r="AK261" t="str">
            <v>Solicitud CREG 106</v>
          </cell>
        </row>
        <row r="262">
          <cell r="AJ262" t="str">
            <v>P11102018080135</v>
          </cell>
          <cell r="AK262" t="str">
            <v>Solicitud CREG 106</v>
          </cell>
        </row>
        <row r="263">
          <cell r="AJ263" t="str">
            <v>P75412018080034</v>
          </cell>
          <cell r="AK263" t="str">
            <v>Solicitud CREG 106</v>
          </cell>
        </row>
        <row r="264">
          <cell r="AJ264" t="str">
            <v>P95202018080027</v>
          </cell>
          <cell r="AK264" t="str">
            <v>Solicitud CREG 106</v>
          </cell>
        </row>
        <row r="265">
          <cell r="AJ265" t="str">
            <v>P33102018090003</v>
          </cell>
          <cell r="AK265" t="str">
            <v>Solicitud CREG 106</v>
          </cell>
        </row>
        <row r="266">
          <cell r="AJ266" t="str">
            <v>P33102018090004</v>
          </cell>
          <cell r="AK266" t="str">
            <v>Solicitud CREG 106</v>
          </cell>
        </row>
        <row r="267">
          <cell r="AJ267" t="str">
            <v>P33102018090005</v>
          </cell>
          <cell r="AK267" t="str">
            <v>Solicitud CREG 106</v>
          </cell>
        </row>
        <row r="268">
          <cell r="AJ268" t="str">
            <v>P33302018090001</v>
          </cell>
          <cell r="AK268" t="str">
            <v>Solicitud CREG 106</v>
          </cell>
        </row>
        <row r="269">
          <cell r="AJ269" t="str">
            <v>P95202018090013</v>
          </cell>
          <cell r="AK269" t="str">
            <v>Solicitud CREG 106</v>
          </cell>
        </row>
        <row r="270">
          <cell r="AJ270" t="str">
            <v>P95202018090016</v>
          </cell>
          <cell r="AK270" t="str">
            <v>Solicitud CREG 106</v>
          </cell>
        </row>
        <row r="271">
          <cell r="AJ271" t="str">
            <v>P75422018090004</v>
          </cell>
          <cell r="AK271" t="str">
            <v>Solicitud CREG 106</v>
          </cell>
        </row>
        <row r="272">
          <cell r="AJ272" t="str">
            <v>P75422018100001</v>
          </cell>
          <cell r="AK272" t="str">
            <v>Solicitud CREG 106</v>
          </cell>
        </row>
        <row r="273">
          <cell r="AJ273" t="str">
            <v>P75422018100002</v>
          </cell>
          <cell r="AK273" t="str">
            <v>Solicitud CREG 106</v>
          </cell>
        </row>
        <row r="274">
          <cell r="AJ274" t="str">
            <v>P75422018100003</v>
          </cell>
          <cell r="AK274" t="str">
            <v>Solicitud CREG 106</v>
          </cell>
        </row>
        <row r="275">
          <cell r="AJ275" t="str">
            <v>P12202018100001</v>
          </cell>
          <cell r="AK275" t="str">
            <v>Solicitud CREG 106</v>
          </cell>
        </row>
        <row r="276">
          <cell r="AJ276" t="str">
            <v>P12202018100002</v>
          </cell>
          <cell r="AK276" t="str">
            <v>Solicitud CREG 106</v>
          </cell>
        </row>
        <row r="277">
          <cell r="AJ277" t="str">
            <v>P75412018100004</v>
          </cell>
          <cell r="AK277" t="str">
            <v>Solicitud CREG 106</v>
          </cell>
        </row>
        <row r="278">
          <cell r="AJ278" t="str">
            <v>P75412018100005</v>
          </cell>
          <cell r="AK278" t="str">
            <v>Solicitud CREG 106</v>
          </cell>
        </row>
        <row r="279">
          <cell r="AJ279" t="str">
            <v>P75412018100006</v>
          </cell>
          <cell r="AK279" t="str">
            <v>Solicitud CREG 106</v>
          </cell>
        </row>
        <row r="280">
          <cell r="AJ280" t="str">
            <v>P77512018100001</v>
          </cell>
          <cell r="AK280" t="str">
            <v>Solicitud CREG 106</v>
          </cell>
        </row>
        <row r="281">
          <cell r="AJ281" t="str">
            <v>P77512018100002</v>
          </cell>
          <cell r="AK281" t="str">
            <v>Solicitud CREG 106</v>
          </cell>
        </row>
        <row r="282">
          <cell r="AJ282" t="str">
            <v>P95202018100005</v>
          </cell>
          <cell r="AK282" t="str">
            <v>Solicitud CREG 106</v>
          </cell>
        </row>
        <row r="283">
          <cell r="AJ283" t="str">
            <v>P95202018100007</v>
          </cell>
          <cell r="AK283" t="str">
            <v>Solicitud CREG 106</v>
          </cell>
        </row>
        <row r="284">
          <cell r="AJ284" t="str">
            <v>P95202018100008</v>
          </cell>
          <cell r="AK284" t="str">
            <v>Solicitud CREG 106</v>
          </cell>
        </row>
        <row r="285">
          <cell r="AJ285" t="str">
            <v>P93312018100002</v>
          </cell>
          <cell r="AK285" t="str">
            <v>Solicitud CREG 106</v>
          </cell>
        </row>
        <row r="286">
          <cell r="AJ286" t="str">
            <v>P93312018100003</v>
          </cell>
          <cell r="AK286" t="str">
            <v>Solicitud CREG 106</v>
          </cell>
        </row>
        <row r="287">
          <cell r="AJ287" t="str">
            <v>P93312018100004</v>
          </cell>
          <cell r="AK287" t="str">
            <v>Solicitud CREG 106</v>
          </cell>
        </row>
        <row r="288">
          <cell r="AJ288" t="str">
            <v>P34302018100002</v>
          </cell>
          <cell r="AK288" t="str">
            <v>Solicitud CREG 106</v>
          </cell>
        </row>
        <row r="289">
          <cell r="AJ289" t="str">
            <v>P11102018100069</v>
          </cell>
          <cell r="AK289" t="str">
            <v>Solicitud CREG 106</v>
          </cell>
        </row>
        <row r="290">
          <cell r="AJ290" t="str">
            <v>P12102018100019</v>
          </cell>
          <cell r="AK290" t="str">
            <v>Solicitud CREG 106</v>
          </cell>
        </row>
        <row r="291">
          <cell r="AJ291" t="str">
            <v>P34612018100001</v>
          </cell>
          <cell r="AK291" t="str">
            <v>Solicitud CREG 106</v>
          </cell>
        </row>
        <row r="292">
          <cell r="AJ292" t="str">
            <v>P12102018100037</v>
          </cell>
          <cell r="AK292" t="str">
            <v>Solicitud CREG 106</v>
          </cell>
        </row>
        <row r="293">
          <cell r="AJ293" t="str">
            <v>P12102018100038</v>
          </cell>
          <cell r="AK293" t="str">
            <v>Solicitud CREG 106</v>
          </cell>
        </row>
        <row r="294">
          <cell r="AJ294" t="str">
            <v>P12102018100040</v>
          </cell>
          <cell r="AK294" t="str">
            <v>Solicitud CREG 106</v>
          </cell>
        </row>
        <row r="295">
          <cell r="AJ295" t="str">
            <v>P12102018100041</v>
          </cell>
          <cell r="AK295" t="str">
            <v>Solicitud CREG 106</v>
          </cell>
        </row>
        <row r="296">
          <cell r="AJ296" t="str">
            <v>P12102018100042</v>
          </cell>
          <cell r="AK296" t="str">
            <v>Solicitud CREG 106</v>
          </cell>
        </row>
        <row r="297">
          <cell r="AJ297" t="str">
            <v>P12102018100043</v>
          </cell>
          <cell r="AK297" t="str">
            <v>Solicitud CREG 106</v>
          </cell>
        </row>
        <row r="298">
          <cell r="AJ298" t="str">
            <v>P12102018100044</v>
          </cell>
          <cell r="AK298" t="str">
            <v>Solicitud CREG 106</v>
          </cell>
        </row>
        <row r="299">
          <cell r="AJ299" t="str">
            <v>P95212018120001</v>
          </cell>
          <cell r="AK299" t="str">
            <v>Solicitud CREG 106</v>
          </cell>
        </row>
        <row r="300">
          <cell r="AJ300" t="str">
            <v>P11802018120006</v>
          </cell>
          <cell r="AK300" t="str">
            <v>Solicitud CREG 106</v>
          </cell>
        </row>
        <row r="301">
          <cell r="AJ301" t="str">
            <v>P95302018120002</v>
          </cell>
          <cell r="AK301" t="str">
            <v>Solicitud CREG 106</v>
          </cell>
        </row>
        <row r="302">
          <cell r="AJ302" t="str">
            <v>P95302018120003</v>
          </cell>
          <cell r="AK302" t="str">
            <v>Solicitud CREG 106</v>
          </cell>
        </row>
        <row r="303">
          <cell r="AJ303" t="str">
            <v>P77512019010001</v>
          </cell>
          <cell r="AK303" t="str">
            <v>Solicitud CREG 106</v>
          </cell>
        </row>
        <row r="304">
          <cell r="AJ304" t="str">
            <v>P93322019010010</v>
          </cell>
          <cell r="AK304" t="str">
            <v>Solicitud CREG 106</v>
          </cell>
        </row>
        <row r="305">
          <cell r="AJ305" t="str">
            <v>P93322019010011</v>
          </cell>
          <cell r="AK305" t="str">
            <v>Solicitud CREG 106</v>
          </cell>
        </row>
        <row r="306">
          <cell r="AJ306" t="str">
            <v>P77512019010003</v>
          </cell>
          <cell r="AK306" t="str">
            <v>Solicitud CREG 106</v>
          </cell>
        </row>
        <row r="307">
          <cell r="AJ307" t="str">
            <v>P12102019010026</v>
          </cell>
          <cell r="AK307" t="str">
            <v>Solicitud CREG 106</v>
          </cell>
        </row>
        <row r="308">
          <cell r="AJ308" t="str">
            <v>P95212019010007</v>
          </cell>
          <cell r="AK308" t="str">
            <v>Solicitud CREG 106</v>
          </cell>
        </row>
        <row r="309">
          <cell r="AJ309" t="str">
            <v>P95212019010008</v>
          </cell>
          <cell r="AK309" t="str">
            <v>Solicitud CREG 106</v>
          </cell>
        </row>
        <row r="310">
          <cell r="AJ310" t="str">
            <v>P75412019010026</v>
          </cell>
          <cell r="AK310" t="str">
            <v>Solicitud CREG 106</v>
          </cell>
        </row>
        <row r="311">
          <cell r="AJ311" t="str">
            <v>P75412019010027</v>
          </cell>
          <cell r="AK311" t="str">
            <v>Solicitud CREG 106</v>
          </cell>
        </row>
        <row r="312">
          <cell r="AJ312" t="str">
            <v>P95202019010031</v>
          </cell>
          <cell r="AK312" t="str">
            <v>Solicitud CREG 106</v>
          </cell>
        </row>
        <row r="313">
          <cell r="AJ313" t="str">
            <v>P12102019020007</v>
          </cell>
          <cell r="AK313" t="str">
            <v>Solicitud CREG 106</v>
          </cell>
        </row>
        <row r="314">
          <cell r="AJ314" t="str">
            <v>P11102019020073</v>
          </cell>
          <cell r="AK314" t="str">
            <v>Solicitud CREG 106</v>
          </cell>
        </row>
        <row r="315">
          <cell r="AJ315" t="str">
            <v>P11702019020080</v>
          </cell>
          <cell r="AK315" t="str">
            <v>Solicitud CREG 106</v>
          </cell>
        </row>
        <row r="316">
          <cell r="AJ316" t="str">
            <v>P95202019020026</v>
          </cell>
          <cell r="AK316" t="str">
            <v>Solicitud CREG 106</v>
          </cell>
        </row>
        <row r="317">
          <cell r="AJ317" t="str">
            <v>P95212019020006</v>
          </cell>
          <cell r="AK317" t="str">
            <v>Solicitud CREG 106</v>
          </cell>
        </row>
        <row r="318">
          <cell r="AJ318" t="str">
            <v>P93402019020002</v>
          </cell>
          <cell r="AK318" t="str">
            <v>Solicitud CREG 106</v>
          </cell>
        </row>
        <row r="319">
          <cell r="AJ319" t="str">
            <v>P11802019020058</v>
          </cell>
          <cell r="AK319" t="str">
            <v>Solicitud CREG 106</v>
          </cell>
        </row>
        <row r="320">
          <cell r="AJ320" t="str">
            <v>P11802019020059</v>
          </cell>
          <cell r="AK320" t="str">
            <v>Solicitud CREG 106</v>
          </cell>
        </row>
        <row r="321">
          <cell r="AJ321" t="str">
            <v>P12102019020025</v>
          </cell>
          <cell r="AK321" t="str">
            <v>Solicitud CREG 106</v>
          </cell>
        </row>
        <row r="322">
          <cell r="AJ322" t="str">
            <v>P12202019020021</v>
          </cell>
          <cell r="AK322" t="str">
            <v>Solicitud CREG 106</v>
          </cell>
        </row>
        <row r="323">
          <cell r="AJ323" t="str">
            <v>P12202019020022</v>
          </cell>
          <cell r="AK323" t="str">
            <v>Solicitud CREG 106</v>
          </cell>
        </row>
        <row r="324">
          <cell r="AJ324" t="str">
            <v>P12202019020023</v>
          </cell>
          <cell r="AK324" t="str">
            <v>Solicitud CREG 106</v>
          </cell>
        </row>
        <row r="325">
          <cell r="AJ325" t="str">
            <v>P12102019020031</v>
          </cell>
          <cell r="AK325" t="str">
            <v>Solicitud CREG 106</v>
          </cell>
        </row>
        <row r="326">
          <cell r="AJ326" t="str">
            <v>P12102019020032</v>
          </cell>
          <cell r="AK326" t="str">
            <v>Solicitud CREG 106</v>
          </cell>
        </row>
        <row r="327">
          <cell r="AJ327" t="str">
            <v>P12102019020033</v>
          </cell>
          <cell r="AK327" t="str">
            <v>Solicitud CREG 106</v>
          </cell>
        </row>
        <row r="328">
          <cell r="AJ328" t="str">
            <v>P75412019020040</v>
          </cell>
          <cell r="AK328" t="str">
            <v>Solicitud CREG 106</v>
          </cell>
        </row>
        <row r="329">
          <cell r="AJ329" t="str">
            <v>P12102019020035</v>
          </cell>
          <cell r="AK329" t="str">
            <v>Solicitud CREG 106</v>
          </cell>
        </row>
        <row r="330">
          <cell r="AJ330" t="str">
            <v>P12102019020036</v>
          </cell>
          <cell r="AK330" t="str">
            <v>Solicitud CREG 106</v>
          </cell>
        </row>
        <row r="331">
          <cell r="AJ331" t="str">
            <v>P12102019020037</v>
          </cell>
          <cell r="AK331" t="str">
            <v>Solicitud CREG 106</v>
          </cell>
        </row>
        <row r="332">
          <cell r="AJ332" t="str">
            <v>P34612019020001</v>
          </cell>
          <cell r="AK332" t="str">
            <v>Solicitud CREG 106</v>
          </cell>
        </row>
        <row r="333">
          <cell r="AJ333" t="str">
            <v>P34612019020002</v>
          </cell>
          <cell r="AK333" t="str">
            <v>Solicitud CREG 106</v>
          </cell>
        </row>
        <row r="334">
          <cell r="AJ334" t="str">
            <v>P34612019020003</v>
          </cell>
          <cell r="AK334" t="str">
            <v>Solicitud CREG 106</v>
          </cell>
        </row>
        <row r="335">
          <cell r="AJ335" t="str">
            <v>P95212019020008</v>
          </cell>
          <cell r="AK335" t="str">
            <v>Solicitud CREG 106</v>
          </cell>
        </row>
        <row r="336">
          <cell r="AJ336" t="str">
            <v>P95202019030006</v>
          </cell>
          <cell r="AK336" t="str">
            <v>Solicitud CREG 106</v>
          </cell>
        </row>
        <row r="337">
          <cell r="AJ337" t="str">
            <v>P95202019030007</v>
          </cell>
          <cell r="AK337" t="str">
            <v>Solicitud CREG 106</v>
          </cell>
        </row>
        <row r="338">
          <cell r="AJ338" t="str">
            <v>P11102019030011</v>
          </cell>
          <cell r="AK338" t="str">
            <v>Solicitud CREG 106</v>
          </cell>
        </row>
        <row r="339">
          <cell r="AJ339" t="str">
            <v>P11102019030012</v>
          </cell>
          <cell r="AK339" t="str">
            <v>Solicitud CREG 106</v>
          </cell>
        </row>
        <row r="340">
          <cell r="AJ340" t="str">
            <v>P93502019030001</v>
          </cell>
          <cell r="AK340" t="str">
            <v>Solicitud CREG 106</v>
          </cell>
        </row>
        <row r="341">
          <cell r="AJ341" t="str">
            <v>P93302019030005</v>
          </cell>
          <cell r="AK341" t="str">
            <v>Solicitud CREG 106</v>
          </cell>
        </row>
        <row r="342">
          <cell r="AJ342" t="str">
            <v>P93302019030004</v>
          </cell>
          <cell r="AK342" t="str">
            <v>Solicitud CREG 106</v>
          </cell>
        </row>
        <row r="343">
          <cell r="AJ343" t="str">
            <v>P93302019030008</v>
          </cell>
          <cell r="AK343" t="str">
            <v>Solicitud CREG 106</v>
          </cell>
        </row>
        <row r="344">
          <cell r="AJ344" t="str">
            <v>P93302019030009</v>
          </cell>
          <cell r="AK344" t="str">
            <v>Solicitud CREG 106</v>
          </cell>
        </row>
        <row r="345">
          <cell r="AJ345" t="str">
            <v>P93432019030011</v>
          </cell>
          <cell r="AK345" t="str">
            <v>Solicitud CREG 106</v>
          </cell>
        </row>
        <row r="346">
          <cell r="AJ346" t="str">
            <v>P93432019030012</v>
          </cell>
          <cell r="AK346" t="str">
            <v>Solicitud CREG 106</v>
          </cell>
        </row>
        <row r="347">
          <cell r="AJ347" t="str">
            <v>P75422019030003</v>
          </cell>
          <cell r="AK347" t="str">
            <v>Solicitud CREG 106</v>
          </cell>
        </row>
        <row r="348">
          <cell r="AJ348" t="str">
            <v>P34702019030004</v>
          </cell>
          <cell r="AK348" t="str">
            <v>Solicitud CREG 106</v>
          </cell>
        </row>
        <row r="349">
          <cell r="AJ349" t="str">
            <v>P33102019030012</v>
          </cell>
          <cell r="AK349" t="str">
            <v>Solicitud CREG 106</v>
          </cell>
        </row>
        <row r="350">
          <cell r="AJ350" t="str">
            <v>P12102019040003</v>
          </cell>
          <cell r="AK350" t="str">
            <v>Solicitud CREG 106</v>
          </cell>
        </row>
        <row r="351">
          <cell r="AJ351" t="str">
            <v>P95202019040002</v>
          </cell>
          <cell r="AK351" t="str">
            <v>Solicitud CREG 106</v>
          </cell>
        </row>
        <row r="352">
          <cell r="AJ352" t="str">
            <v>P95202019040001</v>
          </cell>
          <cell r="AK352" t="str">
            <v>Solicitud CREG 106</v>
          </cell>
        </row>
        <row r="353">
          <cell r="AJ353" t="str">
            <v>P34702019040005</v>
          </cell>
          <cell r="AK353" t="str">
            <v>Solicitud CREG 106</v>
          </cell>
        </row>
        <row r="354">
          <cell r="AJ354" t="str">
            <v>P12102019040013</v>
          </cell>
          <cell r="AK354" t="str">
            <v>Solicitud CREG 106</v>
          </cell>
        </row>
        <row r="355">
          <cell r="AJ355" t="str">
            <v>P95302019040009</v>
          </cell>
          <cell r="AK355" t="str">
            <v>Solicitud CREG 106</v>
          </cell>
        </row>
        <row r="356">
          <cell r="AJ356" t="str">
            <v>P95302019040010</v>
          </cell>
          <cell r="AK356" t="str">
            <v>Solicitud CREG 106</v>
          </cell>
        </row>
        <row r="357">
          <cell r="AJ357" t="str">
            <v>P95302019040011</v>
          </cell>
          <cell r="AK357" t="str">
            <v>Solicitud CREG 106</v>
          </cell>
        </row>
        <row r="358">
          <cell r="AJ358" t="str">
            <v>P11502019040022</v>
          </cell>
          <cell r="AK358" t="str">
            <v>Solicitud CREG 106</v>
          </cell>
        </row>
        <row r="359">
          <cell r="AJ359" t="str">
            <v>P77512019040014</v>
          </cell>
          <cell r="AK359" t="str">
            <v>Solicitud CREG 106</v>
          </cell>
        </row>
        <row r="360">
          <cell r="AJ360" t="str">
            <v>P12102019050005</v>
          </cell>
          <cell r="AK360" t="str">
            <v>Solicitud CREG 106</v>
          </cell>
        </row>
        <row r="361">
          <cell r="AJ361" t="str">
            <v>P11802019050055</v>
          </cell>
          <cell r="AK361" t="str">
            <v>Solicitud CREG 106</v>
          </cell>
        </row>
        <row r="362">
          <cell r="AJ362" t="str">
            <v>P11802019050056</v>
          </cell>
          <cell r="AK362" t="str">
            <v>Solicitud CREG 106</v>
          </cell>
        </row>
        <row r="363">
          <cell r="AJ363" t="str">
            <v>P93322019050012</v>
          </cell>
          <cell r="AK363" t="str">
            <v>Solicitud CREG 106</v>
          </cell>
        </row>
        <row r="364">
          <cell r="AJ364" t="str">
            <v>P12102019050025</v>
          </cell>
          <cell r="AK364" t="str">
            <v>Solicitud CREG 106</v>
          </cell>
        </row>
        <row r="365">
          <cell r="AJ365" t="str">
            <v>P93312019050005</v>
          </cell>
          <cell r="AK365" t="str">
            <v>Solicitud CREG 106</v>
          </cell>
        </row>
        <row r="366">
          <cell r="AJ366" t="str">
            <v>P12102019050033</v>
          </cell>
          <cell r="AK366" t="str">
            <v>Solicitud CREG 106</v>
          </cell>
        </row>
        <row r="367">
          <cell r="AJ367" t="str">
            <v>P12102019050034</v>
          </cell>
          <cell r="AK367" t="str">
            <v>Solicitud CREG 106</v>
          </cell>
        </row>
        <row r="368">
          <cell r="AJ368" t="str">
            <v>P12102019050035</v>
          </cell>
          <cell r="AK368" t="str">
            <v>Solicitud CREG 106</v>
          </cell>
        </row>
        <row r="369">
          <cell r="AJ369" t="str">
            <v>P12102019050036</v>
          </cell>
          <cell r="AK369" t="str">
            <v>Solicitud CREG 106</v>
          </cell>
        </row>
        <row r="370">
          <cell r="AJ370" t="str">
            <v>P93502019050003</v>
          </cell>
          <cell r="AK370" t="str">
            <v>Solicitud CREG 106</v>
          </cell>
        </row>
        <row r="371">
          <cell r="AJ371" t="str">
            <v>P12102019050041</v>
          </cell>
          <cell r="AK371" t="str">
            <v>Solicitud CREG 106</v>
          </cell>
        </row>
        <row r="372">
          <cell r="AJ372" t="str">
            <v>P34302019050007</v>
          </cell>
          <cell r="AK372" t="str">
            <v>Solicitud CREG 106</v>
          </cell>
        </row>
        <row r="373">
          <cell r="AJ373" t="str">
            <v>P95202019050029</v>
          </cell>
          <cell r="AK373" t="str">
            <v>Solicitud CREG 106</v>
          </cell>
        </row>
        <row r="374">
          <cell r="AJ374" t="str">
            <v>P12102019050042</v>
          </cell>
          <cell r="AK374" t="str">
            <v>Solicitud CREG 106</v>
          </cell>
        </row>
        <row r="375">
          <cell r="AJ375" t="str">
            <v>P93322019050024</v>
          </cell>
          <cell r="AK375" t="str">
            <v>Solicitud CREG 106</v>
          </cell>
        </row>
        <row r="376">
          <cell r="AJ376" t="str">
            <v>P93322019050027</v>
          </cell>
          <cell r="AK376" t="str">
            <v>Solicitud CREG 106</v>
          </cell>
        </row>
        <row r="377">
          <cell r="AJ377" t="str">
            <v>P33302019060007</v>
          </cell>
          <cell r="AK377" t="str">
            <v>Solicitud CREG 106</v>
          </cell>
        </row>
        <row r="378">
          <cell r="AJ378" t="str">
            <v>P12102019060005</v>
          </cell>
          <cell r="AK378" t="str">
            <v>Solicitud CREG 106</v>
          </cell>
        </row>
        <row r="379">
          <cell r="AJ379" t="str">
            <v>P95202019060012</v>
          </cell>
          <cell r="AK379" t="str">
            <v>Solicitud CREG 106</v>
          </cell>
        </row>
        <row r="380">
          <cell r="AJ380" t="str">
            <v>P95202019060013</v>
          </cell>
          <cell r="AK380" t="str">
            <v>Solicitud CREG 106</v>
          </cell>
        </row>
        <row r="381">
          <cell r="AJ381" t="str">
            <v>P75412019060014</v>
          </cell>
          <cell r="AK381" t="str">
            <v>Solicitud CREG 106</v>
          </cell>
        </row>
        <row r="382">
          <cell r="AJ382" t="str">
            <v>P34702019060001</v>
          </cell>
          <cell r="AK382" t="str">
            <v>Solicitud CREG 106</v>
          </cell>
        </row>
        <row r="383">
          <cell r="AJ383" t="str">
            <v>P75412019060015</v>
          </cell>
          <cell r="AK383" t="str">
            <v>Solicitud CREG 106</v>
          </cell>
        </row>
        <row r="384">
          <cell r="AJ384" t="str">
            <v>P75412019060016</v>
          </cell>
          <cell r="AK384" t="str">
            <v>Solicitud CREG 106</v>
          </cell>
        </row>
        <row r="385">
          <cell r="AJ385" t="str">
            <v>P12102019060008</v>
          </cell>
          <cell r="AK385" t="str">
            <v>Solicitud CREG 106</v>
          </cell>
        </row>
        <row r="386">
          <cell r="AJ386" t="str">
            <v>P93312019060002</v>
          </cell>
          <cell r="AK386" t="str">
            <v>Solicitud CREG 106</v>
          </cell>
        </row>
        <row r="387">
          <cell r="AJ387" t="str">
            <v>P93322019060015</v>
          </cell>
          <cell r="AK387" t="str">
            <v>Solicitud CREG 106</v>
          </cell>
        </row>
        <row r="388">
          <cell r="AJ388" t="str">
            <v>P12102019060012</v>
          </cell>
          <cell r="AK388" t="str">
            <v>Solicitud CREG 106</v>
          </cell>
        </row>
        <row r="389">
          <cell r="AJ389" t="str">
            <v>P11502019060012</v>
          </cell>
          <cell r="AK389" t="str">
            <v>Solicitud CREG 106</v>
          </cell>
        </row>
        <row r="390">
          <cell r="AJ390" t="str">
            <v>P11502019060013</v>
          </cell>
          <cell r="AK390" t="str">
            <v>Solicitud CREG 106</v>
          </cell>
        </row>
        <row r="391">
          <cell r="AJ391" t="str">
            <v>P95202019060021</v>
          </cell>
          <cell r="AK391" t="str">
            <v>Solicitud CREG 106</v>
          </cell>
        </row>
        <row r="392">
          <cell r="AJ392" t="str">
            <v>P93312019060003</v>
          </cell>
          <cell r="AK392" t="str">
            <v>Solicitud CREG 106</v>
          </cell>
        </row>
        <row r="393">
          <cell r="AJ393" t="str">
            <v>P34302019060003</v>
          </cell>
          <cell r="AK393" t="str">
            <v>Solicitud CREG 106</v>
          </cell>
        </row>
        <row r="394">
          <cell r="AJ394" t="str">
            <v>P75412019060025</v>
          </cell>
          <cell r="AK394" t="str">
            <v>Solicitud CREG 106</v>
          </cell>
        </row>
        <row r="395">
          <cell r="AJ395" t="str">
            <v>P93322019060016</v>
          </cell>
          <cell r="AK395" t="str">
            <v>Solicitud CREG 106</v>
          </cell>
        </row>
        <row r="396">
          <cell r="AJ396" t="str">
            <v>P93322019060017</v>
          </cell>
          <cell r="AK396" t="str">
            <v>Solicitud CREG 106</v>
          </cell>
        </row>
        <row r="397">
          <cell r="AJ397" t="str">
            <v>P93322019060018</v>
          </cell>
          <cell r="AK397" t="str">
            <v>Solicitud CREG 106</v>
          </cell>
        </row>
        <row r="398">
          <cell r="AJ398" t="str">
            <v>P75412019060034</v>
          </cell>
          <cell r="AK398" t="str">
            <v>Solicitud CREG 106</v>
          </cell>
        </row>
        <row r="399">
          <cell r="AJ399" t="str">
            <v>P93312019060004</v>
          </cell>
          <cell r="AK399" t="str">
            <v>Solicitud CREG 106</v>
          </cell>
        </row>
        <row r="400">
          <cell r="AJ400" t="str">
            <v>P93312019060005</v>
          </cell>
          <cell r="AK400" t="str">
            <v>Solicitud CREG 106</v>
          </cell>
        </row>
        <row r="401">
          <cell r="AJ401" t="str">
            <v>P93322019060024</v>
          </cell>
          <cell r="AK401" t="str">
            <v>Solicitud CREG 106</v>
          </cell>
        </row>
        <row r="402">
          <cell r="AJ402" t="str">
            <v>P93322019060025</v>
          </cell>
          <cell r="AK402" t="str">
            <v>Solicitud CREG 106</v>
          </cell>
        </row>
        <row r="403">
          <cell r="AJ403" t="str">
            <v>P93322019070001</v>
          </cell>
          <cell r="AK403" t="str">
            <v>Solicitud CREG 106</v>
          </cell>
        </row>
        <row r="404">
          <cell r="AJ404" t="str">
            <v>P11102019070009</v>
          </cell>
          <cell r="AK404" t="str">
            <v>Solicitud CREG 106</v>
          </cell>
        </row>
        <row r="405">
          <cell r="AJ405" t="str">
            <v>P12102019070011</v>
          </cell>
          <cell r="AK405" t="str">
            <v>Solicitud CREG 106</v>
          </cell>
        </row>
        <row r="406">
          <cell r="AJ406" t="str">
            <v>P12102019070012</v>
          </cell>
          <cell r="AK406" t="str">
            <v>Solicitud CREG 106</v>
          </cell>
        </row>
        <row r="407">
          <cell r="AJ407" t="str">
            <v>P12102019070013</v>
          </cell>
          <cell r="AK407" t="str">
            <v>Solicitud CREG 106</v>
          </cell>
        </row>
        <row r="408">
          <cell r="AJ408" t="str">
            <v>P12102019070014</v>
          </cell>
          <cell r="AK408" t="str">
            <v>Solicitud CREG 106</v>
          </cell>
        </row>
        <row r="409">
          <cell r="AJ409" t="str">
            <v>P93312019070002</v>
          </cell>
          <cell r="AK409" t="str">
            <v>Solicitud CREG 106</v>
          </cell>
        </row>
        <row r="410">
          <cell r="AJ410" t="str">
            <v>P93312019070003</v>
          </cell>
          <cell r="AK410" t="str">
            <v>Solicitud CREG 106</v>
          </cell>
        </row>
        <row r="411">
          <cell r="AJ411" t="str">
            <v>P93312019070004</v>
          </cell>
          <cell r="AK411" t="str">
            <v>Solicitud CREG 106</v>
          </cell>
        </row>
        <row r="412">
          <cell r="AJ412" t="str">
            <v>P75422019070001</v>
          </cell>
          <cell r="AK412" t="str">
            <v>Solicitud CREG 106</v>
          </cell>
        </row>
        <row r="413">
          <cell r="AJ413" t="str">
            <v>P75422019070002</v>
          </cell>
          <cell r="AK413" t="str">
            <v>Solicitud CREG 106</v>
          </cell>
        </row>
        <row r="414">
          <cell r="AJ414" t="str">
            <v>P75422019070003</v>
          </cell>
          <cell r="AK414" t="str">
            <v>Solicitud CREG 106</v>
          </cell>
        </row>
        <row r="415">
          <cell r="AJ415" t="str">
            <v>P75412019070016</v>
          </cell>
          <cell r="AK415" t="str">
            <v>Solicitud CREG 106</v>
          </cell>
        </row>
        <row r="416">
          <cell r="AJ416" t="str">
            <v>P77912019070002</v>
          </cell>
          <cell r="AK416" t="str">
            <v>Solicitud CREG 106</v>
          </cell>
        </row>
        <row r="417">
          <cell r="AJ417" t="str">
            <v>P75422019070004</v>
          </cell>
          <cell r="AK417" t="str">
            <v>Solicitud CREG 106</v>
          </cell>
        </row>
        <row r="418">
          <cell r="AJ418" t="str">
            <v>P93322019070020</v>
          </cell>
          <cell r="AK418" t="str">
            <v>Solicitud CREG 106</v>
          </cell>
        </row>
        <row r="419">
          <cell r="AJ419" t="str">
            <v>P11502019070021</v>
          </cell>
          <cell r="AK419" t="str">
            <v>Solicitud CREG 106</v>
          </cell>
        </row>
        <row r="420">
          <cell r="AJ420" t="str">
            <v>P75422019070005</v>
          </cell>
          <cell r="AK420" t="str">
            <v>Solicitud CREG 106</v>
          </cell>
        </row>
        <row r="421">
          <cell r="AJ421" t="str">
            <v>P34612019070002</v>
          </cell>
          <cell r="AK421" t="str">
            <v>Solicitud CREG 106</v>
          </cell>
        </row>
        <row r="422">
          <cell r="AJ422" t="str">
            <v>P34612019070003</v>
          </cell>
          <cell r="AK422" t="str">
            <v>Solicitud CREG 106</v>
          </cell>
        </row>
        <row r="423">
          <cell r="AJ423" t="str">
            <v>P34702019070006</v>
          </cell>
          <cell r="AK423" t="str">
            <v>Solicitud CREG 106</v>
          </cell>
        </row>
        <row r="424">
          <cell r="AJ424" t="str">
            <v>P11102019070105</v>
          </cell>
          <cell r="AK424" t="str">
            <v>Solicitud CREG 106</v>
          </cell>
        </row>
        <row r="425">
          <cell r="AJ425" t="str">
            <v>P12102019070028</v>
          </cell>
          <cell r="AK425" t="str">
            <v>Solicitud CREG 106</v>
          </cell>
        </row>
        <row r="426">
          <cell r="AJ426" t="str">
            <v>P95202019070023</v>
          </cell>
          <cell r="AK426" t="str">
            <v>Solicitud CREG 106</v>
          </cell>
        </row>
        <row r="427">
          <cell r="AJ427" t="str">
            <v>P12202019070010</v>
          </cell>
          <cell r="AK427" t="str">
            <v>Solicitud CREG 106</v>
          </cell>
        </row>
        <row r="428">
          <cell r="AJ428" t="str">
            <v>P93322019070021</v>
          </cell>
          <cell r="AK428" t="str">
            <v>Solicitud CREG 106</v>
          </cell>
        </row>
        <row r="429">
          <cell r="AJ429" t="str">
            <v>P33302019070013</v>
          </cell>
          <cell r="AK429" t="str">
            <v>Solicitud CREG 106</v>
          </cell>
        </row>
        <row r="430">
          <cell r="AJ430" t="str">
            <v>P12102019070034</v>
          </cell>
          <cell r="AK430" t="str">
            <v>Solicitud CREG 106</v>
          </cell>
        </row>
        <row r="431">
          <cell r="AJ431" t="str">
            <v>P34102019070128</v>
          </cell>
          <cell r="AK431" t="str">
            <v>Solicitud CREG 106</v>
          </cell>
        </row>
        <row r="432">
          <cell r="AJ432" t="str">
            <v>P34702019070012</v>
          </cell>
          <cell r="AK432" t="str">
            <v>Solicitud CREG 106</v>
          </cell>
        </row>
        <row r="433">
          <cell r="AJ433" t="str">
            <v>P12102019080039</v>
          </cell>
          <cell r="AK433" t="str">
            <v>Solicitud CREG 106</v>
          </cell>
        </row>
        <row r="434">
          <cell r="AJ434" t="str">
            <v>P93322019080026</v>
          </cell>
          <cell r="AK434" t="str">
            <v>Solicitud CREG 106</v>
          </cell>
        </row>
        <row r="435">
          <cell r="AJ435" t="str">
            <v>P93322019080028</v>
          </cell>
          <cell r="AK435" t="str">
            <v>Solicitud CREG 106</v>
          </cell>
        </row>
        <row r="436">
          <cell r="AJ436" t="str">
            <v>P93322019080029</v>
          </cell>
          <cell r="AK436" t="str">
            <v>Solicitud CREG 106</v>
          </cell>
        </row>
        <row r="437">
          <cell r="AJ437" t="str">
            <v>P11102019080123</v>
          </cell>
          <cell r="AK437" t="str">
            <v>Solicitud CREG 106</v>
          </cell>
        </row>
        <row r="438">
          <cell r="AJ438" t="str">
            <v>P93322019080030</v>
          </cell>
          <cell r="AK438" t="str">
            <v>Solicitud CREG 106</v>
          </cell>
        </row>
        <row r="439">
          <cell r="AJ439" t="str">
            <v>P12102019080043</v>
          </cell>
          <cell r="AK439" t="str">
            <v>Solicitud CREG 106</v>
          </cell>
        </row>
        <row r="440">
          <cell r="AJ440" t="str">
            <v>P12102019080044</v>
          </cell>
          <cell r="AK440" t="str">
            <v>Solicitud CREG 106</v>
          </cell>
        </row>
        <row r="441">
          <cell r="AJ441" t="str">
            <v>P12102019080045</v>
          </cell>
          <cell r="AK441" t="str">
            <v>Solicitud CREG 106</v>
          </cell>
        </row>
        <row r="442">
          <cell r="AJ442" t="str">
            <v>P93322019080034</v>
          </cell>
          <cell r="AK442" t="str">
            <v>Solicitud CREG 106</v>
          </cell>
        </row>
        <row r="443">
          <cell r="AJ443" t="str">
            <v>P93322019080035</v>
          </cell>
          <cell r="AK443" t="str">
            <v>Solicitud CREG 106</v>
          </cell>
        </row>
        <row r="444">
          <cell r="AJ444" t="str">
            <v>P12202019080022</v>
          </cell>
          <cell r="AK444" t="str">
            <v>Solicitud CREG 106</v>
          </cell>
        </row>
        <row r="445">
          <cell r="AJ445" t="str">
            <v>P34702019080012</v>
          </cell>
          <cell r="AK445" t="str">
            <v>Solicitud CREG 106</v>
          </cell>
        </row>
        <row r="446">
          <cell r="AJ446" t="str">
            <v>P75422019080002</v>
          </cell>
          <cell r="AK446" t="str">
            <v>Solicitud CREG 106</v>
          </cell>
        </row>
        <row r="447">
          <cell r="AJ447" t="str">
            <v>P77512019080012</v>
          </cell>
          <cell r="AK447" t="str">
            <v>Solicitud CREG 106</v>
          </cell>
        </row>
        <row r="448">
          <cell r="AJ448" t="str">
            <v>P75412019080033</v>
          </cell>
          <cell r="AK448" t="str">
            <v>Solicitud CREG 106</v>
          </cell>
        </row>
        <row r="449">
          <cell r="AJ449" t="str">
            <v>P75412019080034</v>
          </cell>
          <cell r="AK449" t="str">
            <v>Solicitud CREG 106</v>
          </cell>
        </row>
        <row r="450">
          <cell r="AJ450" t="str">
            <v>P93402019080001</v>
          </cell>
          <cell r="AK450" t="str">
            <v>Solicitud CREG 106</v>
          </cell>
        </row>
        <row r="451">
          <cell r="AJ451" t="str">
            <v>P12102019080046</v>
          </cell>
          <cell r="AK451" t="str">
            <v>Solicitud CREG 106</v>
          </cell>
        </row>
        <row r="452">
          <cell r="AJ452" t="str">
            <v>P12102019080048</v>
          </cell>
          <cell r="AK452" t="str">
            <v>Solicitud CREG 106</v>
          </cell>
        </row>
        <row r="453">
          <cell r="AJ453" t="str">
            <v>P95202019080036</v>
          </cell>
          <cell r="AK453" t="str">
            <v>Solicitud CREG 106</v>
          </cell>
        </row>
        <row r="454">
          <cell r="AJ454" t="str">
            <v>P34702019080014</v>
          </cell>
          <cell r="AK454" t="str">
            <v>Solicitud CREG 106</v>
          </cell>
        </row>
        <row r="455">
          <cell r="AJ455" t="str">
            <v>P75412019080045</v>
          </cell>
          <cell r="AK455" t="str">
            <v>Solicitud CREG 106</v>
          </cell>
        </row>
        <row r="456">
          <cell r="AJ456" t="str">
            <v>P75412019080046</v>
          </cell>
          <cell r="AK456" t="str">
            <v>Solicitud CREG 106</v>
          </cell>
        </row>
        <row r="457">
          <cell r="AJ457" t="str">
            <v>P93312019080009</v>
          </cell>
          <cell r="AK457" t="str">
            <v>Solicitud CREG 106</v>
          </cell>
        </row>
        <row r="458">
          <cell r="AJ458" t="str">
            <v>P93322019080002</v>
          </cell>
          <cell r="AK458" t="str">
            <v>Solicitud CREG 106</v>
          </cell>
        </row>
        <row r="459">
          <cell r="AJ459" t="str">
            <v>P93322019090010</v>
          </cell>
          <cell r="AK459" t="str">
            <v>Solicitud CREG 106</v>
          </cell>
        </row>
        <row r="460">
          <cell r="AJ460" t="str">
            <v>P93302019090002</v>
          </cell>
          <cell r="AK460" t="str">
            <v>Solicitud CREG 106</v>
          </cell>
        </row>
        <row r="461">
          <cell r="AJ461" t="str">
            <v>P93312019090003</v>
          </cell>
          <cell r="AK461" t="str">
            <v>Solicitud CREG 106</v>
          </cell>
        </row>
        <row r="462">
          <cell r="AJ462" t="str">
            <v>P93302019090003</v>
          </cell>
          <cell r="AK462" t="str">
            <v>Solicitud CREG 106</v>
          </cell>
        </row>
        <row r="463">
          <cell r="AJ463" t="str">
            <v>P93502019090001</v>
          </cell>
          <cell r="AK463" t="str">
            <v>Solicitud CREG 106</v>
          </cell>
        </row>
        <row r="464">
          <cell r="AJ464" t="str">
            <v>P12102019090017</v>
          </cell>
          <cell r="AK464" t="str">
            <v>Solicitud CREG 106</v>
          </cell>
        </row>
        <row r="465">
          <cell r="AJ465" t="str">
            <v>P34602019090008</v>
          </cell>
          <cell r="AK465" t="str">
            <v>Solicitud CREG 106</v>
          </cell>
        </row>
        <row r="466">
          <cell r="AJ466" t="str">
            <v>P34402019090006</v>
          </cell>
          <cell r="AK466" t="str">
            <v>Solicitud CREG 106</v>
          </cell>
        </row>
        <row r="467">
          <cell r="AJ467" t="str">
            <v>P34402019090007</v>
          </cell>
          <cell r="AK467" t="str">
            <v>Solicitud CREG 106</v>
          </cell>
        </row>
        <row r="468">
          <cell r="AJ468" t="str">
            <v>P34402019090008</v>
          </cell>
          <cell r="AK468" t="str">
            <v>Solicitud CREG 106</v>
          </cell>
        </row>
        <row r="469">
          <cell r="AJ469" t="str">
            <v>P11802019090057</v>
          </cell>
          <cell r="AK469" t="str">
            <v>Solicitud CREG 106</v>
          </cell>
        </row>
        <row r="470">
          <cell r="AJ470" t="str">
            <v>P95202019090018</v>
          </cell>
          <cell r="AK470" t="str">
            <v>Solicitud CREG 106</v>
          </cell>
        </row>
        <row r="471">
          <cell r="AJ471" t="str">
            <v>P93322019090037</v>
          </cell>
          <cell r="AK471" t="str">
            <v>Solicitud CREG 106</v>
          </cell>
        </row>
        <row r="472">
          <cell r="AJ472" t="str">
            <v>P93322019090038</v>
          </cell>
          <cell r="AK472" t="str">
            <v>Solicitud CREG 106</v>
          </cell>
        </row>
        <row r="473">
          <cell r="AJ473" t="str">
            <v>P93322019090039</v>
          </cell>
          <cell r="AK473" t="str">
            <v>Solicitud CREG 106</v>
          </cell>
        </row>
        <row r="474">
          <cell r="AJ474" t="str">
            <v>P12102019090046</v>
          </cell>
          <cell r="AK474" t="str">
            <v>Solicitud CREG 106</v>
          </cell>
        </row>
        <row r="475">
          <cell r="AJ475" t="str">
            <v>P12102019090047</v>
          </cell>
          <cell r="AK475" t="str">
            <v>Solicitud CREG 106</v>
          </cell>
        </row>
        <row r="476">
          <cell r="AJ476" t="str">
            <v>P12102019090048</v>
          </cell>
          <cell r="AK476" t="str">
            <v>Solicitud CREG 106</v>
          </cell>
        </row>
        <row r="477">
          <cell r="AJ477" t="str">
            <v>P12102019090049</v>
          </cell>
          <cell r="AK477" t="str">
            <v>Solicitud CREG 106</v>
          </cell>
        </row>
        <row r="478">
          <cell r="AJ478" t="str">
            <v>P33402019100002</v>
          </cell>
          <cell r="AK478" t="str">
            <v>Solicitud CREG 106</v>
          </cell>
        </row>
        <row r="479">
          <cell r="AJ479" t="str">
            <v>P33102019100006</v>
          </cell>
          <cell r="AK479" t="str">
            <v>Solicitud CREG 106</v>
          </cell>
        </row>
        <row r="480">
          <cell r="AJ480" t="str">
            <v>P11102019100032</v>
          </cell>
          <cell r="AK480" t="str">
            <v>Solicitud CREG 106</v>
          </cell>
        </row>
        <row r="481">
          <cell r="AJ481" t="str">
            <v>P93302019100006</v>
          </cell>
          <cell r="AK481" t="str">
            <v>Solicitud CREG 106</v>
          </cell>
        </row>
        <row r="482">
          <cell r="AJ482" t="str">
            <v>P93322019100021</v>
          </cell>
          <cell r="AK482" t="str">
            <v>Solicitud CREG 106</v>
          </cell>
        </row>
        <row r="483">
          <cell r="AJ483" t="str">
            <v>P93212019100001</v>
          </cell>
          <cell r="AK483" t="str">
            <v>Solicitud CREG 106</v>
          </cell>
        </row>
        <row r="484">
          <cell r="AJ484" t="str">
            <v>P77912019100001</v>
          </cell>
          <cell r="AK484" t="str">
            <v>Solicitud CREG 106</v>
          </cell>
        </row>
        <row r="485">
          <cell r="AJ485" t="str">
            <v>P95202019100017</v>
          </cell>
          <cell r="AK485" t="str">
            <v>Solicitud CREG 106</v>
          </cell>
        </row>
        <row r="486">
          <cell r="AJ486" t="str">
            <v>P95202019100018</v>
          </cell>
          <cell r="AK486" t="str">
            <v>Solicitud CREG 106</v>
          </cell>
        </row>
        <row r="487">
          <cell r="AJ487" t="str">
            <v>P95202019100019</v>
          </cell>
          <cell r="AK487" t="str">
            <v>Solicitud CREG 106</v>
          </cell>
        </row>
        <row r="488">
          <cell r="AJ488" t="str">
            <v>P95202019100020</v>
          </cell>
          <cell r="AK488" t="str">
            <v>Solicitud CREG 106</v>
          </cell>
        </row>
        <row r="489">
          <cell r="AJ489" t="str">
            <v>P95202019100021</v>
          </cell>
          <cell r="AK489" t="str">
            <v>Solicitud CREG 106</v>
          </cell>
        </row>
        <row r="490">
          <cell r="AJ490" t="str">
            <v>P93212019100003</v>
          </cell>
          <cell r="AK490" t="str">
            <v>Solicitud CREG 106</v>
          </cell>
        </row>
        <row r="491">
          <cell r="AJ491" t="str">
            <v>P93212019100004</v>
          </cell>
          <cell r="AK491" t="str">
            <v>Solicitud CREG 106</v>
          </cell>
        </row>
        <row r="492">
          <cell r="AJ492" t="str">
            <v>P73912019100001</v>
          </cell>
          <cell r="AK492" t="str">
            <v>Solicitud CREG 106</v>
          </cell>
        </row>
        <row r="493">
          <cell r="AJ493" t="str">
            <v>P95202019100022</v>
          </cell>
          <cell r="AK493" t="str">
            <v>Solicitud CREG 106</v>
          </cell>
        </row>
        <row r="494">
          <cell r="AJ494" t="str">
            <v>P33402019100020</v>
          </cell>
          <cell r="AK494" t="str">
            <v>Solicitud CREG 106</v>
          </cell>
        </row>
        <row r="495">
          <cell r="AJ495" t="str">
            <v>P93212019100005</v>
          </cell>
          <cell r="AK495" t="str">
            <v>Solicitud CREG 106</v>
          </cell>
        </row>
        <row r="496">
          <cell r="AJ496" t="str">
            <v>P93212019100006</v>
          </cell>
          <cell r="AK496" t="str">
            <v>Solicitud CREG 106</v>
          </cell>
        </row>
        <row r="497">
          <cell r="AJ497" t="str">
            <v>P93212019100007</v>
          </cell>
          <cell r="AK497" t="str">
            <v>Solicitud CREG 106</v>
          </cell>
        </row>
        <row r="498">
          <cell r="AJ498" t="str">
            <v>P93212019100008</v>
          </cell>
          <cell r="AK498" t="str">
            <v>Solicitud CREG 106</v>
          </cell>
        </row>
        <row r="499">
          <cell r="AJ499" t="str">
            <v>P93212019100009</v>
          </cell>
          <cell r="AK499" t="str">
            <v>Solicitud CREG 106</v>
          </cell>
        </row>
        <row r="500">
          <cell r="AJ500" t="str">
            <v>P93212019100010</v>
          </cell>
          <cell r="AK500" t="str">
            <v>Solicitud CREG 106</v>
          </cell>
        </row>
        <row r="501">
          <cell r="AJ501" t="str">
            <v>P12202019100015</v>
          </cell>
          <cell r="AK501" t="str">
            <v>Solicitud CREG 106</v>
          </cell>
        </row>
        <row r="502">
          <cell r="AJ502" t="str">
            <v>P95202019100024</v>
          </cell>
          <cell r="AK502" t="str">
            <v>Solicitud CREG 106</v>
          </cell>
        </row>
        <row r="503">
          <cell r="AJ503" t="str">
            <v>P31602019100013</v>
          </cell>
          <cell r="AK503" t="str">
            <v>Solicitud CREG 106</v>
          </cell>
        </row>
        <row r="504">
          <cell r="AJ504" t="str">
            <v>P31602019100014</v>
          </cell>
          <cell r="AK504" t="str">
            <v>Solicitud CREG 106</v>
          </cell>
        </row>
        <row r="505">
          <cell r="AJ505" t="str">
            <v>P77912019100002</v>
          </cell>
          <cell r="AK505" t="str">
            <v>Solicitud CREG 106</v>
          </cell>
        </row>
        <row r="506">
          <cell r="AJ506" t="str">
            <v>P33302019100014</v>
          </cell>
          <cell r="AK506" t="str">
            <v>Solicitud CREG 106</v>
          </cell>
        </row>
        <row r="507">
          <cell r="AJ507" t="str">
            <v>P31602019100015</v>
          </cell>
          <cell r="AK507" t="str">
            <v>Solicitud CREG 106</v>
          </cell>
        </row>
        <row r="508">
          <cell r="AJ508" t="str">
            <v>P12102019100030</v>
          </cell>
          <cell r="AK508" t="str">
            <v>Solicitud CREG 106</v>
          </cell>
        </row>
        <row r="509">
          <cell r="AJ509" t="str">
            <v>P75422019100005</v>
          </cell>
          <cell r="AK509" t="str">
            <v>Solicitud CREG 106</v>
          </cell>
        </row>
        <row r="510">
          <cell r="AJ510" t="str">
            <v>P93322019100023</v>
          </cell>
          <cell r="AK510" t="str">
            <v>Solicitud CREG 106</v>
          </cell>
        </row>
        <row r="511">
          <cell r="AJ511" t="str">
            <v>P95202019100029</v>
          </cell>
          <cell r="AK511" t="str">
            <v>Solicitud CREG 106</v>
          </cell>
        </row>
        <row r="512">
          <cell r="AJ512" t="str">
            <v>P95202019100033</v>
          </cell>
          <cell r="AK512" t="str">
            <v>Solicitud CREG 106</v>
          </cell>
        </row>
        <row r="513">
          <cell r="AJ513" t="str">
            <v>P75412019100032</v>
          </cell>
          <cell r="AK513" t="str">
            <v>Solicitud CREG 106</v>
          </cell>
        </row>
        <row r="514">
          <cell r="AJ514" t="str">
            <v>P73912019100002</v>
          </cell>
          <cell r="AK514" t="str">
            <v>Solicitud CREG 106</v>
          </cell>
        </row>
        <row r="515">
          <cell r="AJ515" t="str">
            <v>P34602019100013</v>
          </cell>
          <cell r="AK515" t="str">
            <v>Solicitud CREG 106</v>
          </cell>
        </row>
        <row r="516">
          <cell r="AJ516" t="str">
            <v>P34402019100009</v>
          </cell>
          <cell r="AK516" t="str">
            <v>Solicitud CREG 106</v>
          </cell>
        </row>
        <row r="517">
          <cell r="AJ517" t="str">
            <v>P95202019100035</v>
          </cell>
          <cell r="AK517" t="str">
            <v>Solicitud CREG 106</v>
          </cell>
        </row>
        <row r="518">
          <cell r="AJ518" t="str">
            <v>P11502019100024</v>
          </cell>
          <cell r="AK518" t="str">
            <v>Solicitud CREG 106</v>
          </cell>
        </row>
        <row r="519">
          <cell r="AJ519" t="str">
            <v>P75422019100006</v>
          </cell>
          <cell r="AK519" t="str">
            <v>Solicitud CREG 106</v>
          </cell>
        </row>
        <row r="520">
          <cell r="AJ520" t="str">
            <v>P95202019100036</v>
          </cell>
          <cell r="AK520" t="str">
            <v>Solicitud CREG 106</v>
          </cell>
        </row>
        <row r="521">
          <cell r="AJ521" t="str">
            <v>P12102019100033</v>
          </cell>
          <cell r="AK521" t="str">
            <v>Solicitud CREG 106</v>
          </cell>
        </row>
        <row r="522">
          <cell r="AJ522" t="str">
            <v>P34612019100003</v>
          </cell>
          <cell r="AK522" t="str">
            <v>Solicitud CREG 106</v>
          </cell>
        </row>
        <row r="523">
          <cell r="AJ523" t="str">
            <v>P34612019100004</v>
          </cell>
          <cell r="AK523" t="str">
            <v>Solicitud CREG 106</v>
          </cell>
        </row>
        <row r="524">
          <cell r="AJ524" t="str">
            <v>P33402019100024</v>
          </cell>
          <cell r="AK524" t="str">
            <v>Solicitud CREG 106</v>
          </cell>
        </row>
        <row r="525">
          <cell r="AJ525" t="str">
            <v>P93322019100024</v>
          </cell>
          <cell r="AK525" t="str">
            <v>Solicitud CREG 106</v>
          </cell>
        </row>
        <row r="526">
          <cell r="AJ526" t="str">
            <v>P34702019100010</v>
          </cell>
          <cell r="AK526" t="str">
            <v>Solicitud CREG 106</v>
          </cell>
        </row>
        <row r="527">
          <cell r="AJ527" t="str">
            <v>P93322019100025</v>
          </cell>
          <cell r="AK527" t="str">
            <v>Solicitud CREG 106</v>
          </cell>
        </row>
        <row r="528">
          <cell r="AJ528" t="str">
            <v>P34402019100010</v>
          </cell>
          <cell r="AK528" t="str">
            <v>Solicitud CREG 106</v>
          </cell>
        </row>
        <row r="529">
          <cell r="AJ529" t="str">
            <v>P95202019110003</v>
          </cell>
          <cell r="AK529" t="str">
            <v>Solicitud CREG 106</v>
          </cell>
        </row>
        <row r="530">
          <cell r="AJ530" t="str">
            <v>P31602019110001</v>
          </cell>
          <cell r="AK530" t="str">
            <v>Solicitud CREG 106</v>
          </cell>
        </row>
        <row r="531">
          <cell r="AJ531" t="str">
            <v>P93322019110013</v>
          </cell>
          <cell r="AK531" t="str">
            <v>Solicitud CREG 106</v>
          </cell>
        </row>
        <row r="532">
          <cell r="AJ532" t="str">
            <v>P93312019110002</v>
          </cell>
          <cell r="AK532" t="str">
            <v>Solicitud CREG 106</v>
          </cell>
        </row>
        <row r="533">
          <cell r="AJ533" t="str">
            <v>P93322019110014</v>
          </cell>
          <cell r="AK533" t="str">
            <v>Solicitud CREG 106</v>
          </cell>
        </row>
        <row r="534">
          <cell r="AJ534" t="str">
            <v>P33102019110009</v>
          </cell>
          <cell r="AK534" t="str">
            <v>Solicitud CREG 106</v>
          </cell>
        </row>
        <row r="535">
          <cell r="AJ535" t="str">
            <v>P95202019110013</v>
          </cell>
          <cell r="AK535" t="str">
            <v>Solicitud CREG 106</v>
          </cell>
        </row>
        <row r="536">
          <cell r="AJ536" t="str">
            <v>P95202019110014</v>
          </cell>
          <cell r="AK536" t="str">
            <v>Solicitud CREG 106</v>
          </cell>
        </row>
        <row r="537">
          <cell r="AJ537" t="str">
            <v>P95202019110016</v>
          </cell>
          <cell r="AK537" t="str">
            <v>Solicitud CREG 106</v>
          </cell>
        </row>
        <row r="538">
          <cell r="AJ538" t="str">
            <v>P95202019110015</v>
          </cell>
          <cell r="AK538" t="str">
            <v>Solicitud CREG 106</v>
          </cell>
        </row>
        <row r="539">
          <cell r="AJ539" t="str">
            <v>P12102019110026</v>
          </cell>
          <cell r="AK539" t="str">
            <v>Solicitud CREG 106</v>
          </cell>
        </row>
        <row r="540">
          <cell r="AJ540" t="str">
            <v>P95202019110017</v>
          </cell>
          <cell r="AK540" t="str">
            <v>Solicitud CREG 106</v>
          </cell>
        </row>
        <row r="541">
          <cell r="AJ541" t="str">
            <v>P95202019110018</v>
          </cell>
          <cell r="AK541" t="str">
            <v>Solicitud CREG 106</v>
          </cell>
        </row>
        <row r="542">
          <cell r="AJ542" t="str">
            <v>P12102019110029</v>
          </cell>
          <cell r="AK542" t="str">
            <v>Solicitud CREG 106</v>
          </cell>
        </row>
        <row r="543">
          <cell r="AJ543" t="str">
            <v>P93322019110020</v>
          </cell>
          <cell r="AK543" t="str">
            <v>Solicitud CREG 106</v>
          </cell>
        </row>
        <row r="544">
          <cell r="AJ544" t="str">
            <v>P77512019110001</v>
          </cell>
          <cell r="AK544" t="str">
            <v>Solicitud CREG 106</v>
          </cell>
        </row>
        <row r="545">
          <cell r="AJ545" t="str">
            <v>P93502019110001</v>
          </cell>
          <cell r="AK545" t="str">
            <v>Solicitud CREG 106</v>
          </cell>
        </row>
        <row r="546">
          <cell r="AJ546" t="str">
            <v>P93502019110002</v>
          </cell>
          <cell r="AK546" t="str">
            <v>Solicitud CREG 106</v>
          </cell>
        </row>
        <row r="547">
          <cell r="AJ547" t="str">
            <v>P11202019110001</v>
          </cell>
          <cell r="AK547" t="str">
            <v>Solicitud CREG 106</v>
          </cell>
        </row>
        <row r="548">
          <cell r="AJ548" t="str">
            <v>P11502019110012</v>
          </cell>
          <cell r="AK548" t="str">
            <v>Solicitud CREG 106</v>
          </cell>
        </row>
        <row r="549">
          <cell r="AJ549" t="str">
            <v>P11502019110013</v>
          </cell>
          <cell r="AK549" t="str">
            <v>Solicitud CREG 106</v>
          </cell>
        </row>
        <row r="550">
          <cell r="AJ550" t="str">
            <v>P34102019110057</v>
          </cell>
          <cell r="AK550" t="str">
            <v>Solicitud CREG 106</v>
          </cell>
        </row>
        <row r="551">
          <cell r="AJ551" t="str">
            <v>P12102019110051</v>
          </cell>
          <cell r="AK551" t="str">
            <v>Solicitud CREG 106</v>
          </cell>
        </row>
        <row r="552">
          <cell r="AJ552" t="str">
            <v>P31602019110012</v>
          </cell>
          <cell r="AK552" t="str">
            <v>Solicitud CREG 106</v>
          </cell>
        </row>
        <row r="553">
          <cell r="AJ553" t="str">
            <v>P93322019110030</v>
          </cell>
          <cell r="AK553" t="str">
            <v>Solicitud CREG 106</v>
          </cell>
        </row>
        <row r="554">
          <cell r="AJ554" t="str">
            <v>P93312019110005</v>
          </cell>
          <cell r="AK554" t="str">
            <v>Solicitud CREG 106</v>
          </cell>
        </row>
        <row r="555">
          <cell r="AJ555" t="str">
            <v>P93312019110006</v>
          </cell>
          <cell r="AK555" t="str">
            <v>Solicitud CREG 106</v>
          </cell>
        </row>
        <row r="556">
          <cell r="AJ556" t="str">
            <v>P33402019110014</v>
          </cell>
          <cell r="AK556" t="str">
            <v>Solicitud CREG 106</v>
          </cell>
        </row>
        <row r="557">
          <cell r="AJ557" t="str">
            <v>P12102019110068</v>
          </cell>
          <cell r="AK557" t="str">
            <v>Solicitud CREG 106</v>
          </cell>
        </row>
        <row r="558">
          <cell r="AJ558" t="str">
            <v>P95202019110044</v>
          </cell>
          <cell r="AK558" t="str">
            <v>Solicitud CREG 106</v>
          </cell>
        </row>
        <row r="559">
          <cell r="AJ559" t="str">
            <v>P34202019120001</v>
          </cell>
          <cell r="AK559" t="str">
            <v>Solicitud CREG 106</v>
          </cell>
        </row>
        <row r="560">
          <cell r="AJ560" t="str">
            <v>P95202019120016</v>
          </cell>
          <cell r="AK560" t="str">
            <v>Solicitud CREG 106</v>
          </cell>
        </row>
        <row r="561">
          <cell r="AJ561" t="str">
            <v>P95202019120017</v>
          </cell>
          <cell r="AK561" t="str">
            <v>Solicitud CREG 106</v>
          </cell>
        </row>
        <row r="562">
          <cell r="AJ562" t="str">
            <v>P95202019120018</v>
          </cell>
          <cell r="AK562" t="str">
            <v>Solicitud CREG 106</v>
          </cell>
        </row>
        <row r="563">
          <cell r="AJ563" t="str">
            <v>P95202019120019</v>
          </cell>
          <cell r="AK563" t="str">
            <v>Solicitud CREG 106</v>
          </cell>
        </row>
        <row r="564">
          <cell r="AJ564" t="str">
            <v>P95202019120020</v>
          </cell>
          <cell r="AK564" t="str">
            <v>Solicitud CREG 106</v>
          </cell>
        </row>
        <row r="565">
          <cell r="AJ565" t="str">
            <v>P95202019120021</v>
          </cell>
          <cell r="AK565" t="str">
            <v>Solicitud CREG 106</v>
          </cell>
        </row>
        <row r="566">
          <cell r="AJ566" t="str">
            <v>P95202019120022</v>
          </cell>
          <cell r="AK566" t="str">
            <v>Solicitud CREG 106</v>
          </cell>
        </row>
        <row r="567">
          <cell r="AJ567" t="str">
            <v>P95202019120024</v>
          </cell>
          <cell r="AK567" t="str">
            <v>Solicitud CREG 106</v>
          </cell>
        </row>
        <row r="568">
          <cell r="AJ568" t="str">
            <v>P95202019120025</v>
          </cell>
          <cell r="AK568" t="str">
            <v>Solicitud CREG 106</v>
          </cell>
        </row>
        <row r="569">
          <cell r="AJ569" t="str">
            <v>P95202019120026</v>
          </cell>
          <cell r="AK569" t="str">
            <v>Solicitud CREG 106</v>
          </cell>
        </row>
        <row r="570">
          <cell r="AJ570" t="str">
            <v>P93432019120004</v>
          </cell>
          <cell r="AK570" t="str">
            <v>Solicitud CREG 106</v>
          </cell>
        </row>
        <row r="571">
          <cell r="AJ571" t="str">
            <v>P93432019120005</v>
          </cell>
          <cell r="AK571" t="str">
            <v>Solicitud CREG 106</v>
          </cell>
        </row>
        <row r="572">
          <cell r="AJ572" t="str">
            <v>P34402019120009</v>
          </cell>
          <cell r="AK572" t="str">
            <v>Solicitud CREG 106</v>
          </cell>
        </row>
        <row r="573">
          <cell r="AJ573" t="str">
            <v>P34402019120010</v>
          </cell>
          <cell r="AK573" t="str">
            <v>Solicitud CREG 106</v>
          </cell>
        </row>
        <row r="574">
          <cell r="AJ574" t="str">
            <v>P43102019120014</v>
          </cell>
          <cell r="AK574" t="str">
            <v>Solicitud CREG 106</v>
          </cell>
        </row>
        <row r="575">
          <cell r="AJ575" t="str">
            <v>P12102019120020</v>
          </cell>
          <cell r="AK575" t="str">
            <v>Solicitud CREG 106</v>
          </cell>
        </row>
        <row r="576">
          <cell r="AJ576" t="str">
            <v>P12102019120035</v>
          </cell>
          <cell r="AK576" t="str">
            <v>Solicitud CREG 106</v>
          </cell>
        </row>
        <row r="577">
          <cell r="AJ577" t="str">
            <v>P93502019120002</v>
          </cell>
          <cell r="AK577" t="str">
            <v>Solicitud CREG 106</v>
          </cell>
        </row>
        <row r="578">
          <cell r="AJ578" t="str">
            <v>P93502019120004</v>
          </cell>
          <cell r="AK578" t="str">
            <v>Solicitud CREG 106</v>
          </cell>
        </row>
        <row r="579">
          <cell r="AJ579" t="str">
            <v>P93502019120003</v>
          </cell>
          <cell r="AK579" t="str">
            <v>Solicitud CREG 106</v>
          </cell>
        </row>
        <row r="580">
          <cell r="AJ580" t="str">
            <v>P93502019120005</v>
          </cell>
          <cell r="AK580" t="str">
            <v>Solicitud CREG 106</v>
          </cell>
        </row>
        <row r="581">
          <cell r="AJ581" t="str">
            <v>P93502019120006</v>
          </cell>
          <cell r="AK581" t="str">
            <v>Solicitud CREG 106</v>
          </cell>
        </row>
        <row r="582">
          <cell r="AJ582" t="str">
            <v>P11802019120073</v>
          </cell>
          <cell r="AK582" t="str">
            <v>Solicitud CREG 106</v>
          </cell>
        </row>
        <row r="583">
          <cell r="AJ583" t="str">
            <v>P31602019120017</v>
          </cell>
          <cell r="AK583" t="str">
            <v>Solicitud CREG 106</v>
          </cell>
        </row>
        <row r="584">
          <cell r="AJ584" t="str">
            <v>P31602019120018</v>
          </cell>
          <cell r="AK584" t="str">
            <v>Solicitud CREG 106</v>
          </cell>
        </row>
        <row r="585">
          <cell r="AJ585" t="str">
            <v>P33402019120013</v>
          </cell>
          <cell r="AK585" t="str">
            <v>Solicitud CREG 106</v>
          </cell>
        </row>
        <row r="586">
          <cell r="AJ586" t="str">
            <v>P33302019120021</v>
          </cell>
          <cell r="AK586" t="str">
            <v>Solicitud CREG 106</v>
          </cell>
        </row>
        <row r="587">
          <cell r="AJ587" t="str">
            <v>P77512019120007</v>
          </cell>
          <cell r="AK587" t="str">
            <v>Solicitud CREG 106</v>
          </cell>
        </row>
        <row r="588">
          <cell r="AJ588" t="str">
            <v>P95202019120036</v>
          </cell>
          <cell r="AK588" t="str">
            <v>Solicitud CREG 106</v>
          </cell>
        </row>
        <row r="589">
          <cell r="AJ589" t="str">
            <v>P95202019120037</v>
          </cell>
          <cell r="AK589" t="str">
            <v>Solicitud CREG 106</v>
          </cell>
        </row>
        <row r="590">
          <cell r="AJ590" t="str">
            <v>P93322019120022</v>
          </cell>
          <cell r="AK590" t="str">
            <v>Solicitud CREG 106</v>
          </cell>
        </row>
        <row r="591">
          <cell r="AJ591" t="str">
            <v>P95202020010001</v>
          </cell>
          <cell r="AK591" t="str">
            <v>Solicitud CREG 106</v>
          </cell>
        </row>
        <row r="592">
          <cell r="AJ592" t="str">
            <v>P34102020010007</v>
          </cell>
          <cell r="AK592" t="str">
            <v>Solicitud CREG 106</v>
          </cell>
        </row>
        <row r="593">
          <cell r="AJ593" t="str">
            <v>P12102020010004</v>
          </cell>
          <cell r="AK593" t="str">
            <v>Solicitud CREG 106</v>
          </cell>
        </row>
        <row r="594">
          <cell r="AJ594" t="str">
            <v>P12102020010005</v>
          </cell>
          <cell r="AK594" t="str">
            <v>Solicitud CREG 106</v>
          </cell>
        </row>
        <row r="595">
          <cell r="AJ595" t="str">
            <v>P12102020010006</v>
          </cell>
          <cell r="AK595" t="str">
            <v>Solicitud CREG 106</v>
          </cell>
        </row>
        <row r="596">
          <cell r="AJ596" t="str">
            <v>P12102020010007</v>
          </cell>
          <cell r="AK596" t="str">
            <v>Solicitud CREG 106</v>
          </cell>
        </row>
        <row r="597">
          <cell r="AJ597" t="str">
            <v>P95202020010017</v>
          </cell>
          <cell r="AK597" t="str">
            <v>Solicitud CREG 106</v>
          </cell>
        </row>
        <row r="598">
          <cell r="AJ598" t="str">
            <v>P34612020010001</v>
          </cell>
          <cell r="AK598" t="str">
            <v>Solicitud CREG 106</v>
          </cell>
        </row>
        <row r="599">
          <cell r="AJ599" t="str">
            <v>P34402020010013</v>
          </cell>
          <cell r="AK599" t="str">
            <v>Solicitud CREG 106</v>
          </cell>
        </row>
        <row r="600">
          <cell r="AJ600" t="str">
            <v>P12102020010040</v>
          </cell>
          <cell r="AK600" t="str">
            <v>Solicitud CREG 106</v>
          </cell>
        </row>
        <row r="601">
          <cell r="AJ601" t="str">
            <v>P12202020010013</v>
          </cell>
          <cell r="AK601" t="str">
            <v>Solicitud CREG 106</v>
          </cell>
        </row>
        <row r="602">
          <cell r="AJ602" t="str">
            <v>P34612020010002</v>
          </cell>
          <cell r="AK602" t="str">
            <v>Solicitud CREG 106</v>
          </cell>
        </row>
        <row r="603">
          <cell r="AJ603" t="str">
            <v>P34402020010014</v>
          </cell>
          <cell r="AK603" t="str">
            <v>Solicitud CREG 106</v>
          </cell>
        </row>
        <row r="604">
          <cell r="AJ604" t="str">
            <v>P12102020010042</v>
          </cell>
          <cell r="AK604" t="str">
            <v>Solicitud CREG 106</v>
          </cell>
        </row>
        <row r="605">
          <cell r="AJ605" t="str">
            <v>P95202020010018</v>
          </cell>
          <cell r="AK605" t="str">
            <v>Solicitud CREG 106</v>
          </cell>
        </row>
        <row r="606">
          <cell r="AJ606" t="str">
            <v>P34402020010015</v>
          </cell>
          <cell r="AK606" t="str">
            <v>Solicitud CREG 106</v>
          </cell>
        </row>
        <row r="607">
          <cell r="AJ607" t="str">
            <v>P93522020010001</v>
          </cell>
          <cell r="AK607" t="str">
            <v>Solicitud CREG 106</v>
          </cell>
        </row>
        <row r="608">
          <cell r="AJ608" t="str">
            <v>P12102020010044</v>
          </cell>
          <cell r="AK608" t="str">
            <v>Solicitud CREG 106</v>
          </cell>
        </row>
        <row r="609">
          <cell r="AJ609" t="str">
            <v>P12102020010045</v>
          </cell>
          <cell r="AK609" t="str">
            <v>Solicitud CREG 106</v>
          </cell>
        </row>
        <row r="610">
          <cell r="AJ610" t="str">
            <v>P12202020010014</v>
          </cell>
          <cell r="AK610" t="str">
            <v>Solicitud CREG 106</v>
          </cell>
        </row>
        <row r="611">
          <cell r="AJ611" t="str">
            <v>P34612020010003</v>
          </cell>
          <cell r="AK611" t="str">
            <v>Solicitud CREG 106</v>
          </cell>
        </row>
        <row r="612">
          <cell r="AJ612" t="str">
            <v>P75412020010031</v>
          </cell>
          <cell r="AK612" t="str">
            <v>Solicitud CREG 106</v>
          </cell>
        </row>
        <row r="613">
          <cell r="AJ613" t="str">
            <v>P75412020010032</v>
          </cell>
          <cell r="AK613" t="str">
            <v>Solicitud CREG 106</v>
          </cell>
        </row>
        <row r="614">
          <cell r="AJ614" t="str">
            <v>P34702020020005</v>
          </cell>
          <cell r="AK614" t="str">
            <v>Solicitud CREG 106</v>
          </cell>
        </row>
        <row r="615">
          <cell r="AJ615" t="str">
            <v>P34702020020006</v>
          </cell>
          <cell r="AK615" t="str">
            <v>Solicitud CREG 106</v>
          </cell>
        </row>
        <row r="616">
          <cell r="AJ616" t="str">
            <v>P34602020020008</v>
          </cell>
          <cell r="AK616" t="str">
            <v>Solicitud CREG 106</v>
          </cell>
        </row>
        <row r="617">
          <cell r="AJ617" t="str">
            <v>P34602020020009</v>
          </cell>
          <cell r="AK617" t="str">
            <v>Solicitud CREG 106</v>
          </cell>
        </row>
        <row r="618">
          <cell r="AJ618" t="str">
            <v>P93402020020005</v>
          </cell>
          <cell r="AK618" t="str">
            <v>Solicitud CREG 106</v>
          </cell>
        </row>
        <row r="619">
          <cell r="AJ619" t="str">
            <v>P93402020020006</v>
          </cell>
          <cell r="AK619" t="str">
            <v>Solicitud CREG 106</v>
          </cell>
        </row>
        <row r="620">
          <cell r="AJ620" t="str">
            <v>P34602020020010</v>
          </cell>
          <cell r="AK620" t="str">
            <v>Solicitud CREG 106</v>
          </cell>
        </row>
        <row r="621">
          <cell r="AJ621" t="str">
            <v>P34602020020011</v>
          </cell>
          <cell r="AK621" t="str">
            <v>Solicitud CREG 106</v>
          </cell>
        </row>
        <row r="622">
          <cell r="AJ622" t="str">
            <v>P75412020020016</v>
          </cell>
          <cell r="AK622" t="str">
            <v>Solicitud CREG 106</v>
          </cell>
        </row>
        <row r="623">
          <cell r="AJ623" t="str">
            <v>P12202020020015</v>
          </cell>
          <cell r="AK623" t="str">
            <v>Solicitud CREG 106</v>
          </cell>
        </row>
        <row r="624">
          <cell r="AJ624" t="str">
            <v>P75422020020009</v>
          </cell>
          <cell r="AK624" t="str">
            <v>Solicitud CREG 106</v>
          </cell>
        </row>
        <row r="625">
          <cell r="AJ625" t="str">
            <v>P93312020020008</v>
          </cell>
          <cell r="AK625" t="str">
            <v>Solicitud CREG 106</v>
          </cell>
        </row>
        <row r="626">
          <cell r="AJ626" t="str">
            <v>P93322020020013</v>
          </cell>
          <cell r="AK626" t="str">
            <v>Solicitud CREG 106</v>
          </cell>
        </row>
        <row r="627">
          <cell r="AJ627" t="str">
            <v>P95202020020021</v>
          </cell>
          <cell r="AK627" t="str">
            <v>Solicitud CREG 106</v>
          </cell>
        </row>
        <row r="628">
          <cell r="AJ628" t="str">
            <v>P95202020020020</v>
          </cell>
          <cell r="AK628" t="str">
            <v>Solicitud CREG 106</v>
          </cell>
        </row>
        <row r="629">
          <cell r="AJ629" t="str">
            <v>P95202020020019</v>
          </cell>
          <cell r="AK629" t="str">
            <v>Solicitud CREG 106</v>
          </cell>
        </row>
        <row r="630">
          <cell r="AJ630" t="str">
            <v>P12102020020027</v>
          </cell>
          <cell r="AK630" t="str">
            <v>Solicitud CREG 106</v>
          </cell>
        </row>
        <row r="631">
          <cell r="AJ631" t="str">
            <v>P95202020020022</v>
          </cell>
          <cell r="AK631" t="str">
            <v>Solicitud CREG 106</v>
          </cell>
        </row>
        <row r="632">
          <cell r="AJ632" t="str">
            <v>P95202020020023</v>
          </cell>
          <cell r="AK632" t="str">
            <v>Solicitud CREG 106</v>
          </cell>
        </row>
        <row r="633">
          <cell r="AJ633" t="str">
            <v>P95202020020024</v>
          </cell>
          <cell r="AK633" t="str">
            <v>Solicitud CREG 106</v>
          </cell>
        </row>
        <row r="634">
          <cell r="AJ634" t="str">
            <v>P95202020020025</v>
          </cell>
          <cell r="AK634" t="str">
            <v>Solicitud CREG 106</v>
          </cell>
        </row>
        <row r="635">
          <cell r="AJ635" t="str">
            <v>P12102020020028</v>
          </cell>
          <cell r="AK635" t="str">
            <v>Solicitud CREG 106</v>
          </cell>
        </row>
        <row r="636">
          <cell r="AJ636" t="str">
            <v>P75422020020010</v>
          </cell>
          <cell r="AK636" t="str">
            <v>Solicitud CREG 106</v>
          </cell>
        </row>
        <row r="637">
          <cell r="AJ637" t="str">
            <v>P33302020020015</v>
          </cell>
          <cell r="AK637" t="str">
            <v>Solicitud CREG 106</v>
          </cell>
        </row>
        <row r="638">
          <cell r="AJ638" t="str">
            <v>P93312020020010</v>
          </cell>
          <cell r="AK638" t="str">
            <v>Solicitud CREG 106</v>
          </cell>
        </row>
        <row r="639">
          <cell r="AJ639" t="str">
            <v>P77512020020005</v>
          </cell>
          <cell r="AK639" t="str">
            <v>Solicitud CREG 106</v>
          </cell>
        </row>
        <row r="640">
          <cell r="AJ640" t="str">
            <v>P77522020020002</v>
          </cell>
          <cell r="AK640" t="str">
            <v>Solicitud CREG 106</v>
          </cell>
        </row>
        <row r="641">
          <cell r="AJ641" t="str">
            <v>P33102020020024</v>
          </cell>
          <cell r="AK641" t="str">
            <v>Solicitud CREG 106</v>
          </cell>
        </row>
        <row r="642">
          <cell r="AJ642" t="str">
            <v>P93312020020009</v>
          </cell>
          <cell r="AK642" t="str">
            <v>Solicitud CREG 106</v>
          </cell>
        </row>
        <row r="643">
          <cell r="AJ643" t="str">
            <v>P75412020020017</v>
          </cell>
          <cell r="AK643" t="str">
            <v>Solicitud CREG 106</v>
          </cell>
        </row>
        <row r="644">
          <cell r="AJ644" t="str">
            <v>P93312020020011</v>
          </cell>
          <cell r="AK644" t="str">
            <v>Solicitud CREG 106</v>
          </cell>
        </row>
        <row r="645">
          <cell r="AJ645" t="str">
            <v>P93312020020012</v>
          </cell>
          <cell r="AK645" t="str">
            <v>Solicitud CREG 106</v>
          </cell>
        </row>
        <row r="646">
          <cell r="AJ646" t="str">
            <v>P34102020020068</v>
          </cell>
          <cell r="AK646" t="str">
            <v>Solicitud CREG 106</v>
          </cell>
        </row>
        <row r="647">
          <cell r="AJ647" t="str">
            <v>P34102020020069</v>
          </cell>
          <cell r="AK647" t="str">
            <v>Solicitud CREG 106</v>
          </cell>
        </row>
        <row r="648">
          <cell r="AJ648" t="str">
            <v>P34102020020070</v>
          </cell>
          <cell r="AK648" t="str">
            <v>Solicitud CREG 106</v>
          </cell>
        </row>
        <row r="649">
          <cell r="AJ649" t="str">
            <v>P34102020020079</v>
          </cell>
          <cell r="AK649" t="str">
            <v>Solicitud CREG 106</v>
          </cell>
        </row>
        <row r="650">
          <cell r="AJ650" t="str">
            <v>P11102020020090</v>
          </cell>
          <cell r="AK650" t="str">
            <v>Solicitud CREG 106</v>
          </cell>
        </row>
        <row r="651">
          <cell r="AJ651" t="str">
            <v>P11102020020091</v>
          </cell>
          <cell r="AK651" t="str">
            <v>Solicitud CREG 106</v>
          </cell>
        </row>
        <row r="652">
          <cell r="AJ652" t="str">
            <v>P95202020020027</v>
          </cell>
          <cell r="AK652" t="str">
            <v>Solicitud CREG 106</v>
          </cell>
        </row>
        <row r="653">
          <cell r="AJ653" t="str">
            <v>P95202020020028</v>
          </cell>
          <cell r="AK653" t="str">
            <v>Solicitud CREG 106</v>
          </cell>
        </row>
        <row r="654">
          <cell r="AJ654" t="str">
            <v>P95202020020029</v>
          </cell>
          <cell r="AK654" t="str">
            <v>Solicitud CREG 106</v>
          </cell>
        </row>
        <row r="655">
          <cell r="AJ655" t="str">
            <v>P93312020020013</v>
          </cell>
          <cell r="AK655" t="str">
            <v>Solicitud CREG 106</v>
          </cell>
        </row>
        <row r="656">
          <cell r="AJ656" t="str">
            <v>P12102020020040</v>
          </cell>
          <cell r="AK656" t="str">
            <v>Solicitud CREG 106</v>
          </cell>
        </row>
        <row r="657">
          <cell r="AJ657" t="str">
            <v>P95212020030001</v>
          </cell>
          <cell r="AK657" t="str">
            <v>Solicitud CREG 106</v>
          </cell>
        </row>
        <row r="658">
          <cell r="AJ658" t="str">
            <v>P95302020030001</v>
          </cell>
          <cell r="AK658" t="str">
            <v>Solicitud CREG 106</v>
          </cell>
        </row>
        <row r="659">
          <cell r="AJ659" t="str">
            <v>P33402020030003</v>
          </cell>
          <cell r="AK659" t="str">
            <v>Solicitud CREG 106</v>
          </cell>
        </row>
        <row r="660">
          <cell r="AJ660" t="str">
            <v>P34402020030001</v>
          </cell>
          <cell r="AK660" t="str">
            <v>Solicitud CREG 106</v>
          </cell>
        </row>
        <row r="661">
          <cell r="AJ661" t="str">
            <v>P34402020030002</v>
          </cell>
          <cell r="AK661" t="str">
            <v>Solicitud CREG 106</v>
          </cell>
        </row>
        <row r="662">
          <cell r="AJ662" t="str">
            <v>P77512020030001</v>
          </cell>
          <cell r="AK662" t="str">
            <v>Solicitud CREG 106</v>
          </cell>
        </row>
        <row r="663">
          <cell r="AJ663" t="str">
            <v>P33102020030005</v>
          </cell>
          <cell r="AK663" t="str">
            <v>Solicitud CREG 106</v>
          </cell>
        </row>
        <row r="664">
          <cell r="AJ664" t="str">
            <v>P33102020030006</v>
          </cell>
          <cell r="AK664" t="str">
            <v>Solicitud CREG 106</v>
          </cell>
        </row>
        <row r="665">
          <cell r="AJ665" t="str">
            <v>P93312020030003</v>
          </cell>
          <cell r="AK665" t="str">
            <v>Solicitud CREG 106</v>
          </cell>
        </row>
        <row r="666">
          <cell r="AJ666" t="str">
            <v>P93312020030004</v>
          </cell>
          <cell r="AK666" t="str">
            <v>Solicitud CREG 106</v>
          </cell>
        </row>
        <row r="667">
          <cell r="AJ667" t="str">
            <v>P12102020030009</v>
          </cell>
          <cell r="AK667" t="str">
            <v>Solicitud CREG 106</v>
          </cell>
        </row>
        <row r="668">
          <cell r="AJ668" t="str">
            <v>P93322020030003</v>
          </cell>
          <cell r="AK668" t="str">
            <v>Solicitud CREG 106</v>
          </cell>
        </row>
        <row r="669">
          <cell r="AJ669" t="str">
            <v>P93322020030011</v>
          </cell>
          <cell r="AK669" t="str">
            <v>Solicitud CREG 106</v>
          </cell>
        </row>
        <row r="670">
          <cell r="AJ670" t="str">
            <v>P93322020030021</v>
          </cell>
          <cell r="AK670" t="str">
            <v>Solicitud CREG 106</v>
          </cell>
        </row>
        <row r="671">
          <cell r="AJ671" t="str">
            <v>P12102020030029</v>
          </cell>
          <cell r="AK671" t="str">
            <v>Solicitud CREG 106</v>
          </cell>
        </row>
        <row r="672">
          <cell r="AJ672" t="str">
            <v>P93322020030025</v>
          </cell>
          <cell r="AK672" t="str">
            <v>Solicitud CREG 106</v>
          </cell>
        </row>
        <row r="673">
          <cell r="AJ673" t="str">
            <v>P12102020030041</v>
          </cell>
          <cell r="AK673" t="str">
            <v>Solicitud CREG 106</v>
          </cell>
        </row>
        <row r="674">
          <cell r="AJ674" t="str">
            <v>P12102020030042</v>
          </cell>
          <cell r="AK674" t="str">
            <v>Solicitud CREG 106</v>
          </cell>
        </row>
        <row r="675">
          <cell r="AJ675" t="str">
            <v>P75412020030020</v>
          </cell>
          <cell r="AK675" t="str">
            <v>Solicitud CREG 106</v>
          </cell>
        </row>
        <row r="676">
          <cell r="AJ676" t="str">
            <v>P34702020030009</v>
          </cell>
          <cell r="AK676" t="str">
            <v>Solicitud CREG 106</v>
          </cell>
        </row>
        <row r="677">
          <cell r="AJ677" t="str">
            <v>P12102020040001</v>
          </cell>
          <cell r="AK677" t="str">
            <v>Solicitud CREG 106</v>
          </cell>
        </row>
        <row r="678">
          <cell r="AJ678" t="str">
            <v>P11502020040001</v>
          </cell>
          <cell r="AK678" t="str">
            <v>Solicitud CREG 106</v>
          </cell>
        </row>
        <row r="679">
          <cell r="AJ679" t="str">
            <v>P93322020040011</v>
          </cell>
          <cell r="AK679" t="str">
            <v>Solicitud CREG 106</v>
          </cell>
        </row>
        <row r="680">
          <cell r="AJ680" t="str">
            <v>P12102020050009</v>
          </cell>
          <cell r="AK680" t="str">
            <v>Solicitud CREG 106</v>
          </cell>
        </row>
        <row r="681">
          <cell r="AJ681" t="str">
            <v>P12102020050010</v>
          </cell>
          <cell r="AK681" t="str">
            <v>Solicitud CREG 106</v>
          </cell>
        </row>
        <row r="682">
          <cell r="AJ682" t="str">
            <v>P12102020050011</v>
          </cell>
          <cell r="AK682" t="str">
            <v>Solicitud CREG 106</v>
          </cell>
        </row>
        <row r="683">
          <cell r="AJ683" t="str">
            <v>P73912020050001</v>
          </cell>
          <cell r="AK683" t="str">
            <v>Solicitud CREG 106</v>
          </cell>
        </row>
        <row r="684">
          <cell r="AJ684" t="str">
            <v>P31402020050001</v>
          </cell>
          <cell r="AK684" t="str">
            <v>Solicitud CREG 106</v>
          </cell>
        </row>
        <row r="685">
          <cell r="AJ685" t="str">
            <v>P31402020050002</v>
          </cell>
          <cell r="AK685" t="str">
            <v>Solicitud CREG 106</v>
          </cell>
        </row>
        <row r="686">
          <cell r="AJ686" t="str">
            <v>P12102020050022</v>
          </cell>
          <cell r="AK686" t="str">
            <v>Solicitud CREG 106</v>
          </cell>
        </row>
        <row r="687">
          <cell r="AJ687" t="str">
            <v>P33302020050001</v>
          </cell>
          <cell r="AK687" t="str">
            <v>Solicitud CREG 106</v>
          </cell>
        </row>
        <row r="688">
          <cell r="AJ688" t="str">
            <v>P33302020050002</v>
          </cell>
          <cell r="AK688" t="str">
            <v>Solicitud CREG 106</v>
          </cell>
        </row>
        <row r="689">
          <cell r="AJ689" t="str">
            <v>P95202020060001</v>
          </cell>
          <cell r="AK689" t="str">
            <v>Solicitud CREG 106</v>
          </cell>
        </row>
        <row r="690">
          <cell r="AJ690" t="str">
            <v>P93312020060012</v>
          </cell>
          <cell r="AK690" t="str">
            <v>Solicitud CREG 106</v>
          </cell>
        </row>
        <row r="691">
          <cell r="AJ691" t="str">
            <v>P73912020060001</v>
          </cell>
          <cell r="AK691" t="str">
            <v>Solicitud CREG 106</v>
          </cell>
        </row>
        <row r="692">
          <cell r="AJ692" t="str">
            <v>P73912020060002</v>
          </cell>
          <cell r="AK692" t="str">
            <v>Solicitud CREG 106</v>
          </cell>
        </row>
        <row r="693">
          <cell r="AJ693" t="str">
            <v>P95212020060001</v>
          </cell>
          <cell r="AK693" t="str">
            <v>Solicitud CREG 106</v>
          </cell>
        </row>
        <row r="694">
          <cell r="AJ694" t="str">
            <v>P77522020060002</v>
          </cell>
          <cell r="AK694" t="str">
            <v>Solicitud CREG 106</v>
          </cell>
        </row>
        <row r="695">
          <cell r="AJ695" t="str">
            <v>P77522020060003</v>
          </cell>
          <cell r="AK695" t="str">
            <v>Solicitud CREG 106</v>
          </cell>
        </row>
        <row r="696">
          <cell r="AJ696" t="str">
            <v>P12202020060002</v>
          </cell>
          <cell r="AK696" t="str">
            <v>Solicitud CREG 106</v>
          </cell>
        </row>
        <row r="697">
          <cell r="AJ697" t="str">
            <v>P33402020060004</v>
          </cell>
          <cell r="AK697" t="str">
            <v>Solicitud CREG 106</v>
          </cell>
        </row>
        <row r="698">
          <cell r="AJ698" t="str">
            <v>P33102020060008</v>
          </cell>
          <cell r="AK698" t="str">
            <v>Solicitud CREG 106</v>
          </cell>
        </row>
        <row r="699">
          <cell r="AJ699" t="str">
            <v>P11102020070004</v>
          </cell>
          <cell r="AK699" t="str">
            <v>Solicitud CREG 106</v>
          </cell>
        </row>
        <row r="700">
          <cell r="AJ700" t="str">
            <v>P11102020070005</v>
          </cell>
          <cell r="AK700" t="str">
            <v>Solicitud CREG 106</v>
          </cell>
        </row>
        <row r="701">
          <cell r="AJ701" t="str">
            <v>P93212020070001</v>
          </cell>
          <cell r="AK701" t="str">
            <v>Solicitud CREG 106</v>
          </cell>
        </row>
        <row r="702">
          <cell r="AJ702" t="str">
            <v>P34702020070001</v>
          </cell>
          <cell r="AK702" t="str">
            <v>Solicitud CREG 106</v>
          </cell>
        </row>
        <row r="703">
          <cell r="AJ703" t="str">
            <v>P12102020070010</v>
          </cell>
          <cell r="AK703" t="str">
            <v>Solicitud CREG 106</v>
          </cell>
        </row>
        <row r="704">
          <cell r="AJ704" t="str">
            <v>P12102020070019</v>
          </cell>
          <cell r="AK704" t="str">
            <v>Solicitud CREG 106</v>
          </cell>
        </row>
        <row r="705">
          <cell r="AJ705" t="str">
            <v>P33102020080001</v>
          </cell>
          <cell r="AK705" t="str">
            <v>Solicitud CREG 106</v>
          </cell>
        </row>
        <row r="706">
          <cell r="AJ706" t="str">
            <v>P11502020080002</v>
          </cell>
          <cell r="AK706" t="str">
            <v>Solicitud CREG 106</v>
          </cell>
        </row>
        <row r="707">
          <cell r="AJ707" t="str">
            <v>P11502020080003</v>
          </cell>
          <cell r="AK707" t="str">
            <v>Solicitud CREG 106</v>
          </cell>
        </row>
        <row r="708">
          <cell r="AJ708" t="str">
            <v>P11502020080004</v>
          </cell>
          <cell r="AK708" t="str">
            <v>Solicitud CREG 106</v>
          </cell>
        </row>
        <row r="709">
          <cell r="AJ709" t="str">
            <v>P34702020080003</v>
          </cell>
          <cell r="AK709" t="str">
            <v>Solicitud CREG 106</v>
          </cell>
        </row>
        <row r="710">
          <cell r="AJ710" t="str">
            <v>P34702020080004</v>
          </cell>
          <cell r="AK710" t="str">
            <v>Solicitud CREG 106</v>
          </cell>
        </row>
        <row r="711">
          <cell r="AJ711" t="str">
            <v>P11102020080076</v>
          </cell>
          <cell r="AK711" t="str">
            <v>Solicitud CREG 106</v>
          </cell>
        </row>
        <row r="712">
          <cell r="AJ712" t="str">
            <v>P75422020080002</v>
          </cell>
          <cell r="AK712" t="str">
            <v>Solicitud CREG 106</v>
          </cell>
        </row>
        <row r="713">
          <cell r="AJ713" t="str">
            <v>P11502020080016</v>
          </cell>
          <cell r="AK713" t="str">
            <v>Solicitud CREG 106</v>
          </cell>
        </row>
        <row r="714">
          <cell r="AJ714">
            <v>0</v>
          </cell>
          <cell r="AK714" t="str">
            <v>Solicitud CREG 106</v>
          </cell>
        </row>
        <row r="715">
          <cell r="AJ715">
            <v>0</v>
          </cell>
          <cell r="AK715" t="str">
            <v>Solicitud CREG 106</v>
          </cell>
        </row>
        <row r="716">
          <cell r="AJ716">
            <v>0</v>
          </cell>
          <cell r="AK716" t="str">
            <v>Solicitud CREG 106</v>
          </cell>
        </row>
        <row r="717">
          <cell r="AJ717">
            <v>0</v>
          </cell>
          <cell r="AK717" t="str">
            <v>Solicitud CREG 106</v>
          </cell>
        </row>
        <row r="718">
          <cell r="AJ718">
            <v>0</v>
          </cell>
          <cell r="AK718" t="str">
            <v>Solicitud CREG 106</v>
          </cell>
        </row>
        <row r="719">
          <cell r="AJ719">
            <v>0</v>
          </cell>
          <cell r="AK719" t="str">
            <v>Solicitud CREG 106</v>
          </cell>
        </row>
        <row r="720">
          <cell r="AJ720">
            <v>0</v>
          </cell>
          <cell r="AK720" t="str">
            <v>Solicitud CREG 106</v>
          </cell>
        </row>
        <row r="721">
          <cell r="AJ721">
            <v>0</v>
          </cell>
          <cell r="AK721" t="str">
            <v>Solicitud CREG 106</v>
          </cell>
        </row>
        <row r="722">
          <cell r="AJ722">
            <v>0</v>
          </cell>
          <cell r="AK722" t="str">
            <v>Solicitud CREG 106</v>
          </cell>
        </row>
        <row r="723">
          <cell r="AJ723">
            <v>0</v>
          </cell>
          <cell r="AK723" t="str">
            <v>Solicitud CREG 106</v>
          </cell>
        </row>
        <row r="724">
          <cell r="AJ724">
            <v>0</v>
          </cell>
          <cell r="AK724" t="str">
            <v>Solicitud CREG 106</v>
          </cell>
        </row>
        <row r="725">
          <cell r="AJ725">
            <v>0</v>
          </cell>
          <cell r="AK725" t="str">
            <v>Solicitud CREG 106</v>
          </cell>
        </row>
        <row r="726">
          <cell r="AJ726">
            <v>0</v>
          </cell>
          <cell r="AK726" t="str">
            <v>Solicitud CREG 106</v>
          </cell>
        </row>
        <row r="727">
          <cell r="AJ727">
            <v>0</v>
          </cell>
          <cell r="AK727" t="str">
            <v>Solicitud CREG 106</v>
          </cell>
        </row>
        <row r="728">
          <cell r="AJ728">
            <v>0</v>
          </cell>
          <cell r="AK728" t="str">
            <v>Solicitud CREG 106</v>
          </cell>
        </row>
        <row r="729">
          <cell r="AJ729">
            <v>0</v>
          </cell>
          <cell r="AK729" t="str">
            <v>Solicitud CREG 106</v>
          </cell>
        </row>
        <row r="730">
          <cell r="AJ730">
            <v>0</v>
          </cell>
          <cell r="AK730" t="str">
            <v>Solicitud CREG 106</v>
          </cell>
        </row>
        <row r="731">
          <cell r="AJ731">
            <v>0</v>
          </cell>
          <cell r="AK731" t="str">
            <v>Solicitud CREG 106</v>
          </cell>
        </row>
        <row r="732">
          <cell r="AJ732">
            <v>0</v>
          </cell>
          <cell r="AK732" t="str">
            <v>Solicitud CREG 106</v>
          </cell>
        </row>
        <row r="733">
          <cell r="AJ733">
            <v>0</v>
          </cell>
          <cell r="AK733" t="str">
            <v>Solicitud CREG 106</v>
          </cell>
        </row>
        <row r="734">
          <cell r="AJ734">
            <v>0</v>
          </cell>
          <cell r="AK734" t="str">
            <v>Solicitud CREG 106</v>
          </cell>
        </row>
        <row r="735">
          <cell r="AJ735">
            <v>0</v>
          </cell>
          <cell r="AK735" t="str">
            <v>Solicitud CREG 106</v>
          </cell>
        </row>
        <row r="736">
          <cell r="AJ736">
            <v>0</v>
          </cell>
          <cell r="AK736" t="str">
            <v>Solicitud CREG 106</v>
          </cell>
        </row>
        <row r="737">
          <cell r="AJ737">
            <v>0</v>
          </cell>
          <cell r="AK737" t="str">
            <v>Solicitud CREG 106</v>
          </cell>
        </row>
        <row r="738">
          <cell r="AJ738">
            <v>0</v>
          </cell>
          <cell r="AK738" t="str">
            <v>Solicitud CREG 106</v>
          </cell>
        </row>
        <row r="739">
          <cell r="AJ739">
            <v>0</v>
          </cell>
          <cell r="AK739" t="str">
            <v>Solicitud CREG 106</v>
          </cell>
        </row>
        <row r="740">
          <cell r="AJ740">
            <v>0</v>
          </cell>
          <cell r="AK740" t="str">
            <v>Solicitud CREG 106</v>
          </cell>
        </row>
        <row r="741">
          <cell r="AJ741">
            <v>0</v>
          </cell>
          <cell r="AK741" t="str">
            <v>Solicitud CREG 106</v>
          </cell>
        </row>
        <row r="742">
          <cell r="AJ742">
            <v>0</v>
          </cell>
          <cell r="AK742" t="str">
            <v>Solicitud CREG 106</v>
          </cell>
        </row>
        <row r="743">
          <cell r="AJ743">
            <v>0</v>
          </cell>
          <cell r="AK743" t="str">
            <v>Solicitud CREG 106</v>
          </cell>
        </row>
        <row r="744">
          <cell r="AJ744">
            <v>0</v>
          </cell>
          <cell r="AK744" t="str">
            <v>Solicitud CREG 106</v>
          </cell>
        </row>
        <row r="745">
          <cell r="AJ745">
            <v>0</v>
          </cell>
          <cell r="AK745" t="str">
            <v>Solicitud CREG 106</v>
          </cell>
        </row>
        <row r="746">
          <cell r="AJ746">
            <v>0</v>
          </cell>
          <cell r="AK746" t="str">
            <v>Solicitud CREG 106</v>
          </cell>
        </row>
        <row r="747">
          <cell r="AJ747">
            <v>0</v>
          </cell>
          <cell r="AK747" t="str">
            <v>Solicitud CREG 106</v>
          </cell>
        </row>
        <row r="748">
          <cell r="AJ748">
            <v>0</v>
          </cell>
          <cell r="AK748" t="str">
            <v>Solicitud CREG 106</v>
          </cell>
        </row>
        <row r="749">
          <cell r="AJ749">
            <v>0</v>
          </cell>
          <cell r="AK749" t="str">
            <v>Solicitud CREG 106</v>
          </cell>
        </row>
        <row r="750">
          <cell r="AJ750">
            <v>0</v>
          </cell>
          <cell r="AK750" t="str">
            <v>Solicitud CREG 106</v>
          </cell>
        </row>
        <row r="751">
          <cell r="AJ751">
            <v>0</v>
          </cell>
          <cell r="AK751" t="str">
            <v>Solicitud CREG 106</v>
          </cell>
        </row>
        <row r="752">
          <cell r="AJ752">
            <v>0</v>
          </cell>
          <cell r="AK752" t="str">
            <v>Solicitud CREG 106</v>
          </cell>
        </row>
        <row r="753">
          <cell r="AJ753">
            <v>0</v>
          </cell>
          <cell r="AK753" t="str">
            <v>Solicitud CREG 106</v>
          </cell>
        </row>
        <row r="754">
          <cell r="AJ754">
            <v>0</v>
          </cell>
          <cell r="AK754" t="str">
            <v>Solicitud CREG 106</v>
          </cell>
        </row>
        <row r="755">
          <cell r="AJ755">
            <v>0</v>
          </cell>
          <cell r="AK755" t="str">
            <v>Solicitud CREG 106</v>
          </cell>
        </row>
        <row r="756">
          <cell r="AJ756">
            <v>0</v>
          </cell>
          <cell r="AK756" t="str">
            <v>Solicitud CREG 106</v>
          </cell>
        </row>
        <row r="757">
          <cell r="AJ757">
            <v>0</v>
          </cell>
          <cell r="AK757" t="str">
            <v>Solicitud CREG 106</v>
          </cell>
        </row>
        <row r="758">
          <cell r="AJ758">
            <v>0</v>
          </cell>
          <cell r="AK758" t="str">
            <v>Solicitud CREG 106</v>
          </cell>
        </row>
        <row r="759">
          <cell r="AJ759">
            <v>0</v>
          </cell>
          <cell r="AK759" t="str">
            <v>Solicitud CREG 106</v>
          </cell>
        </row>
        <row r="760">
          <cell r="AJ760">
            <v>0</v>
          </cell>
          <cell r="AK760" t="str">
            <v>Solicitud CREG 106</v>
          </cell>
        </row>
        <row r="761">
          <cell r="AJ761">
            <v>0</v>
          </cell>
          <cell r="AK761" t="str">
            <v>Solicitud CREG 106</v>
          </cell>
        </row>
        <row r="762">
          <cell r="AJ762">
            <v>0</v>
          </cell>
          <cell r="AK762" t="str">
            <v>Solicitud CREG 106</v>
          </cell>
        </row>
        <row r="763">
          <cell r="AJ763">
            <v>0</v>
          </cell>
          <cell r="AK763" t="str">
            <v>Solicitud CREG 106</v>
          </cell>
        </row>
        <row r="764">
          <cell r="AJ764">
            <v>0</v>
          </cell>
          <cell r="AK764" t="str">
            <v>Solicitud CREG 106</v>
          </cell>
        </row>
        <row r="765">
          <cell r="AJ765">
            <v>0</v>
          </cell>
          <cell r="AK765" t="str">
            <v>Solicitud CREG 106</v>
          </cell>
        </row>
        <row r="766">
          <cell r="AJ766">
            <v>0</v>
          </cell>
          <cell r="AK766" t="str">
            <v>Solicitud CREG 106</v>
          </cell>
        </row>
        <row r="767">
          <cell r="AJ767">
            <v>0</v>
          </cell>
          <cell r="AK767" t="str">
            <v>Solicitud CREG 106</v>
          </cell>
        </row>
        <row r="768">
          <cell r="AJ768">
            <v>0</v>
          </cell>
          <cell r="AK768" t="str">
            <v>Solicitud CREG 106</v>
          </cell>
        </row>
        <row r="769">
          <cell r="AJ769">
            <v>0</v>
          </cell>
          <cell r="AK769" t="str">
            <v>Solicitud CREG 106</v>
          </cell>
        </row>
        <row r="770">
          <cell r="AJ770">
            <v>0</v>
          </cell>
          <cell r="AK770" t="str">
            <v>Solicitud CREG 106</v>
          </cell>
        </row>
        <row r="771">
          <cell r="AJ771">
            <v>0</v>
          </cell>
          <cell r="AK771" t="str">
            <v>Solicitud CREG 106</v>
          </cell>
        </row>
        <row r="772">
          <cell r="AJ772">
            <v>0</v>
          </cell>
          <cell r="AK772" t="str">
            <v>Solicitud CREG 106</v>
          </cell>
        </row>
        <row r="773">
          <cell r="AJ773">
            <v>0</v>
          </cell>
          <cell r="AK773" t="str">
            <v>Solicitud CREG 106</v>
          </cell>
        </row>
        <row r="774">
          <cell r="AJ774">
            <v>0</v>
          </cell>
          <cell r="AK774" t="str">
            <v>Solicitud CREG 106</v>
          </cell>
        </row>
        <row r="775">
          <cell r="AJ775">
            <v>0</v>
          </cell>
          <cell r="AK775" t="str">
            <v>Solicitud CREG 106</v>
          </cell>
        </row>
        <row r="776">
          <cell r="AJ776">
            <v>0</v>
          </cell>
          <cell r="AK776" t="str">
            <v>Solicitud CREG 106</v>
          </cell>
        </row>
        <row r="777">
          <cell r="AJ777">
            <v>0</v>
          </cell>
          <cell r="AK777" t="str">
            <v>Solicitud CREG 106</v>
          </cell>
        </row>
        <row r="778">
          <cell r="AJ778">
            <v>0</v>
          </cell>
          <cell r="AK778" t="str">
            <v>Solicitud CREG 106</v>
          </cell>
        </row>
        <row r="779">
          <cell r="AJ779">
            <v>0</v>
          </cell>
          <cell r="AK779" t="str">
            <v>Solicitud CREG 106</v>
          </cell>
        </row>
        <row r="780">
          <cell r="AJ780">
            <v>0</v>
          </cell>
          <cell r="AK780" t="str">
            <v>Solicitud CREG 106</v>
          </cell>
        </row>
        <row r="781">
          <cell r="AJ781">
            <v>0</v>
          </cell>
          <cell r="AK781" t="str">
            <v>Solicitud CREG 106</v>
          </cell>
        </row>
        <row r="782">
          <cell r="AJ782">
            <v>0</v>
          </cell>
          <cell r="AK782" t="str">
            <v>Solicitud CREG 106</v>
          </cell>
        </row>
        <row r="783">
          <cell r="AJ783">
            <v>0</v>
          </cell>
          <cell r="AK783" t="str">
            <v>Solicitud CREG 106</v>
          </cell>
        </row>
        <row r="784">
          <cell r="AJ784">
            <v>0</v>
          </cell>
          <cell r="AK784" t="str">
            <v>Solicitud CREG 106</v>
          </cell>
        </row>
        <row r="785">
          <cell r="AJ785">
            <v>0</v>
          </cell>
          <cell r="AK785" t="str">
            <v>Solicitud CREG 106</v>
          </cell>
        </row>
        <row r="786">
          <cell r="AJ786">
            <v>0</v>
          </cell>
          <cell r="AK786" t="str">
            <v>Solicitud CREG 106</v>
          </cell>
        </row>
        <row r="787">
          <cell r="AJ787">
            <v>0</v>
          </cell>
          <cell r="AK787" t="str">
            <v>Solicitud CREG 106</v>
          </cell>
        </row>
        <row r="788">
          <cell r="AJ788">
            <v>0</v>
          </cell>
          <cell r="AK788" t="str">
            <v>Solicitud CREG 106</v>
          </cell>
        </row>
        <row r="789">
          <cell r="AJ789">
            <v>0</v>
          </cell>
          <cell r="AK789" t="str">
            <v>Solicitud CREG 106</v>
          </cell>
        </row>
        <row r="790">
          <cell r="AJ790">
            <v>0</v>
          </cell>
          <cell r="AK790" t="str">
            <v>Solicitud CREG 106</v>
          </cell>
        </row>
        <row r="791">
          <cell r="AJ791">
            <v>0</v>
          </cell>
          <cell r="AK791" t="str">
            <v>Solicitud CREG 106</v>
          </cell>
        </row>
        <row r="792">
          <cell r="AJ792">
            <v>0</v>
          </cell>
          <cell r="AK792" t="str">
            <v>Solicitud CREG 106</v>
          </cell>
        </row>
        <row r="793">
          <cell r="AJ793">
            <v>0</v>
          </cell>
          <cell r="AK793" t="str">
            <v>Solicitud CREG 106</v>
          </cell>
        </row>
        <row r="794">
          <cell r="AJ794">
            <v>0</v>
          </cell>
          <cell r="AK794" t="str">
            <v>Solicitud CREG 106</v>
          </cell>
        </row>
        <row r="795">
          <cell r="AJ795">
            <v>0</v>
          </cell>
          <cell r="AK795" t="str">
            <v>Solicitud CREG 106</v>
          </cell>
        </row>
        <row r="796">
          <cell r="AJ796">
            <v>0</v>
          </cell>
          <cell r="AK796" t="str">
            <v>Solicitud CREG 106</v>
          </cell>
        </row>
        <row r="797">
          <cell r="AJ797">
            <v>0</v>
          </cell>
          <cell r="AK797" t="str">
            <v>Solicitud CREG 106</v>
          </cell>
        </row>
        <row r="798">
          <cell r="AJ798">
            <v>0</v>
          </cell>
          <cell r="AK798" t="str">
            <v>Solicitud CREG 106</v>
          </cell>
        </row>
        <row r="799">
          <cell r="AJ799">
            <v>0</v>
          </cell>
          <cell r="AK799" t="str">
            <v>Solicitud CREG 106</v>
          </cell>
        </row>
        <row r="800">
          <cell r="AJ800">
            <v>0</v>
          </cell>
          <cell r="AK800" t="str">
            <v>Solicitud CREG 106</v>
          </cell>
        </row>
        <row r="801">
          <cell r="AJ801">
            <v>0</v>
          </cell>
          <cell r="AK801" t="str">
            <v>Solicitud CREG 106</v>
          </cell>
        </row>
        <row r="802">
          <cell r="AJ802">
            <v>0</v>
          </cell>
          <cell r="AK802" t="str">
            <v>Solicitud CREG 106</v>
          </cell>
        </row>
        <row r="803">
          <cell r="AJ803">
            <v>0</v>
          </cell>
          <cell r="AK803" t="str">
            <v>Solicitud CREG 106</v>
          </cell>
        </row>
        <row r="804">
          <cell r="AJ804">
            <v>0</v>
          </cell>
          <cell r="AK804" t="str">
            <v>Solicitud CREG 106</v>
          </cell>
        </row>
        <row r="805">
          <cell r="AJ805">
            <v>0</v>
          </cell>
          <cell r="AK805" t="str">
            <v>Solicitud CREG 106</v>
          </cell>
        </row>
        <row r="806">
          <cell r="AJ806">
            <v>0</v>
          </cell>
          <cell r="AK806" t="str">
            <v>Solicitud CREG 106</v>
          </cell>
        </row>
        <row r="807">
          <cell r="AJ807">
            <v>0</v>
          </cell>
          <cell r="AK807" t="str">
            <v>Solicitud CREG 106</v>
          </cell>
        </row>
        <row r="808">
          <cell r="AJ808">
            <v>0</v>
          </cell>
          <cell r="AK808" t="str">
            <v>Solicitud CREG 106</v>
          </cell>
        </row>
        <row r="809">
          <cell r="AJ809">
            <v>0</v>
          </cell>
          <cell r="AK809" t="str">
            <v>Solicitud CREG 106</v>
          </cell>
        </row>
        <row r="810">
          <cell r="AJ810">
            <v>0</v>
          </cell>
          <cell r="AK810" t="str">
            <v>Solicitud CREG 106</v>
          </cell>
        </row>
        <row r="811">
          <cell r="AJ811">
            <v>0</v>
          </cell>
          <cell r="AK811" t="str">
            <v>Solicitud CREG 106</v>
          </cell>
        </row>
        <row r="812">
          <cell r="AJ812">
            <v>0</v>
          </cell>
          <cell r="AK812" t="str">
            <v>Solicitud CREG 106</v>
          </cell>
        </row>
        <row r="813">
          <cell r="AJ813">
            <v>0</v>
          </cell>
          <cell r="AK813" t="str">
            <v>Solicitud CREG 106</v>
          </cell>
        </row>
        <row r="814">
          <cell r="AJ814">
            <v>0</v>
          </cell>
          <cell r="AK814" t="str">
            <v>Solicitud CREG 106</v>
          </cell>
        </row>
        <row r="815">
          <cell r="AJ815">
            <v>0</v>
          </cell>
          <cell r="AK815" t="str">
            <v>Solicitud CREG 106</v>
          </cell>
        </row>
        <row r="816">
          <cell r="AJ816">
            <v>0</v>
          </cell>
          <cell r="AK816" t="str">
            <v>Solicitud CREG 106</v>
          </cell>
        </row>
        <row r="817">
          <cell r="AJ817">
            <v>0</v>
          </cell>
          <cell r="AK817" t="str">
            <v>Solicitud CREG 106</v>
          </cell>
        </row>
        <row r="818">
          <cell r="AJ818">
            <v>0</v>
          </cell>
          <cell r="AK818" t="str">
            <v>Solicitud CREG 106</v>
          </cell>
        </row>
        <row r="819">
          <cell r="AJ819">
            <v>0</v>
          </cell>
          <cell r="AK819" t="str">
            <v>Solicitud CREG 106</v>
          </cell>
        </row>
        <row r="820">
          <cell r="AJ820">
            <v>0</v>
          </cell>
          <cell r="AK820" t="str">
            <v>Solicitud CREG 106</v>
          </cell>
        </row>
        <row r="821">
          <cell r="AJ821">
            <v>0</v>
          </cell>
          <cell r="AK821" t="str">
            <v>Solicitud CREG 106</v>
          </cell>
        </row>
        <row r="822">
          <cell r="AJ822">
            <v>0</v>
          </cell>
          <cell r="AK822" t="str">
            <v>Solicitud CREG 106</v>
          </cell>
        </row>
        <row r="823">
          <cell r="AJ823">
            <v>0</v>
          </cell>
          <cell r="AK823" t="str">
            <v>Solicitud CREG 106</v>
          </cell>
        </row>
        <row r="824">
          <cell r="AJ824">
            <v>0</v>
          </cell>
          <cell r="AK824" t="str">
            <v>Solicitud CREG 106</v>
          </cell>
        </row>
        <row r="825">
          <cell r="AJ825">
            <v>0</v>
          </cell>
          <cell r="AK825" t="str">
            <v>Solicitud CREG 106</v>
          </cell>
        </row>
        <row r="826">
          <cell r="AJ826">
            <v>0</v>
          </cell>
          <cell r="AK826" t="str">
            <v>Solicitud CREG 106</v>
          </cell>
        </row>
        <row r="827">
          <cell r="AJ827">
            <v>0</v>
          </cell>
          <cell r="AK827" t="str">
            <v>Solicitud CREG 106</v>
          </cell>
        </row>
        <row r="828">
          <cell r="AJ828">
            <v>0</v>
          </cell>
          <cell r="AK828" t="str">
            <v>Solicitud CREG 106</v>
          </cell>
        </row>
        <row r="829">
          <cell r="AJ829">
            <v>0</v>
          </cell>
          <cell r="AK829" t="str">
            <v>Solicitud CREG 106</v>
          </cell>
        </row>
        <row r="830">
          <cell r="AJ830">
            <v>0</v>
          </cell>
          <cell r="AK830" t="str">
            <v>Solicitud CREG 106</v>
          </cell>
        </row>
        <row r="831">
          <cell r="AJ831">
            <v>0</v>
          </cell>
          <cell r="AK831" t="str">
            <v>Solicitud CREG 106</v>
          </cell>
        </row>
        <row r="832">
          <cell r="AJ832">
            <v>0</v>
          </cell>
          <cell r="AK832" t="str">
            <v>Solicitud CREG 106</v>
          </cell>
        </row>
        <row r="833">
          <cell r="AJ833">
            <v>0</v>
          </cell>
          <cell r="AK833" t="str">
            <v>Solicitud CREG 106</v>
          </cell>
        </row>
        <row r="834">
          <cell r="AJ834">
            <v>0</v>
          </cell>
          <cell r="AK834" t="str">
            <v>Solicitud CREG 106</v>
          </cell>
        </row>
        <row r="835">
          <cell r="AJ835">
            <v>0</v>
          </cell>
          <cell r="AK835" t="str">
            <v>Solicitud CREG 106</v>
          </cell>
        </row>
        <row r="836">
          <cell r="AJ836">
            <v>0</v>
          </cell>
          <cell r="AK836" t="str">
            <v>Solicitud CREG 106</v>
          </cell>
        </row>
        <row r="837">
          <cell r="AJ837">
            <v>0</v>
          </cell>
          <cell r="AK837" t="str">
            <v>Solicitud CREG 106</v>
          </cell>
        </row>
        <row r="838">
          <cell r="AJ838">
            <v>0</v>
          </cell>
          <cell r="AK838" t="str">
            <v>Solicitud CREG 106</v>
          </cell>
        </row>
        <row r="839">
          <cell r="AJ839">
            <v>0</v>
          </cell>
          <cell r="AK839" t="str">
            <v>Solicitud CREG 106</v>
          </cell>
        </row>
        <row r="840">
          <cell r="AJ840">
            <v>0</v>
          </cell>
          <cell r="AK840" t="str">
            <v>Solicitud CREG 106</v>
          </cell>
        </row>
        <row r="841">
          <cell r="AJ841">
            <v>0</v>
          </cell>
          <cell r="AK841" t="str">
            <v>Solicitud CREG 106</v>
          </cell>
        </row>
        <row r="842">
          <cell r="AJ842">
            <v>0</v>
          </cell>
          <cell r="AK842" t="str">
            <v>Solicitud CREG 106</v>
          </cell>
        </row>
        <row r="843">
          <cell r="AJ843">
            <v>0</v>
          </cell>
          <cell r="AK843" t="str">
            <v>Solicitud CREG 106</v>
          </cell>
        </row>
        <row r="844">
          <cell r="AJ844">
            <v>0</v>
          </cell>
          <cell r="AK844" t="str">
            <v>Solicitud CREG 106</v>
          </cell>
        </row>
        <row r="845">
          <cell r="AJ845">
            <v>0</v>
          </cell>
          <cell r="AK845" t="str">
            <v>Solicitud CREG 106</v>
          </cell>
        </row>
        <row r="846">
          <cell r="AJ846">
            <v>0</v>
          </cell>
          <cell r="AK846" t="str">
            <v>Solicitud CREG 106</v>
          </cell>
        </row>
        <row r="847">
          <cell r="AJ847">
            <v>0</v>
          </cell>
          <cell r="AK847" t="str">
            <v>Solicitud CREG 106</v>
          </cell>
        </row>
        <row r="848">
          <cell r="AJ848">
            <v>0</v>
          </cell>
          <cell r="AK848" t="str">
            <v>Solicitud CREG 106</v>
          </cell>
        </row>
        <row r="849">
          <cell r="AJ849">
            <v>0</v>
          </cell>
          <cell r="AK849" t="str">
            <v>Solicitud CREG 106</v>
          </cell>
        </row>
        <row r="850">
          <cell r="AJ850">
            <v>0</v>
          </cell>
          <cell r="AK850" t="str">
            <v>Solicitud CREG 106</v>
          </cell>
        </row>
        <row r="851">
          <cell r="AJ851">
            <v>0</v>
          </cell>
          <cell r="AK851" t="str">
            <v>Solicitud CREG 106</v>
          </cell>
        </row>
        <row r="852">
          <cell r="AJ852">
            <v>0</v>
          </cell>
          <cell r="AK852" t="str">
            <v>Solicitud CREG 106</v>
          </cell>
        </row>
        <row r="853">
          <cell r="AJ853">
            <v>0</v>
          </cell>
          <cell r="AK853" t="str">
            <v>Solicitud CREG 106</v>
          </cell>
        </row>
        <row r="854">
          <cell r="AJ854">
            <v>0</v>
          </cell>
          <cell r="AK854" t="str">
            <v>Solicitud CREG 106</v>
          </cell>
        </row>
        <row r="855">
          <cell r="AJ855">
            <v>0</v>
          </cell>
          <cell r="AK855" t="str">
            <v>Solicitud CREG 106</v>
          </cell>
        </row>
        <row r="856">
          <cell r="AJ856">
            <v>0</v>
          </cell>
          <cell r="AK856" t="str">
            <v>Solicitud CREG 106</v>
          </cell>
        </row>
        <row r="857">
          <cell r="AJ857">
            <v>0</v>
          </cell>
          <cell r="AK857" t="str">
            <v>Solicitud CREG 106</v>
          </cell>
        </row>
        <row r="858">
          <cell r="AJ858">
            <v>0</v>
          </cell>
          <cell r="AK858" t="str">
            <v>Solicitud CREG 106</v>
          </cell>
        </row>
        <row r="859">
          <cell r="AJ859">
            <v>0</v>
          </cell>
          <cell r="AK859" t="str">
            <v>Solicitud CREG 106</v>
          </cell>
        </row>
        <row r="860">
          <cell r="AJ860">
            <v>0</v>
          </cell>
          <cell r="AK860" t="str">
            <v>Solicitud CREG 106</v>
          </cell>
        </row>
        <row r="861">
          <cell r="AJ861">
            <v>0</v>
          </cell>
          <cell r="AK861" t="str">
            <v>Solicitud CREG 106</v>
          </cell>
        </row>
        <row r="862">
          <cell r="AJ862">
            <v>0</v>
          </cell>
          <cell r="AK862" t="str">
            <v>Solicitud CREG 106</v>
          </cell>
        </row>
        <row r="863">
          <cell r="AJ863">
            <v>0</v>
          </cell>
          <cell r="AK863" t="str">
            <v>Solicitud CREG 106</v>
          </cell>
        </row>
        <row r="864">
          <cell r="AJ864">
            <v>0</v>
          </cell>
          <cell r="AK864" t="str">
            <v>Solicitud CREG 106</v>
          </cell>
        </row>
        <row r="865">
          <cell r="AJ865">
            <v>0</v>
          </cell>
          <cell r="AK865" t="str">
            <v>Solicitud CREG 106</v>
          </cell>
        </row>
        <row r="866">
          <cell r="AJ866">
            <v>0</v>
          </cell>
          <cell r="AK866" t="str">
            <v>Solicitud CREG 106</v>
          </cell>
        </row>
        <row r="867">
          <cell r="AJ867">
            <v>0</v>
          </cell>
          <cell r="AK867" t="str">
            <v>Solicitud CREG 106</v>
          </cell>
        </row>
        <row r="868">
          <cell r="AJ868">
            <v>0</v>
          </cell>
          <cell r="AK868" t="str">
            <v>Solicitud CREG 106</v>
          </cell>
        </row>
        <row r="869">
          <cell r="AJ869">
            <v>0</v>
          </cell>
          <cell r="AK869" t="str">
            <v>Solicitud CREG 106</v>
          </cell>
        </row>
        <row r="870">
          <cell r="AJ870">
            <v>0</v>
          </cell>
          <cell r="AK870" t="str">
            <v>Solicitud CREG 106</v>
          </cell>
        </row>
        <row r="871">
          <cell r="AJ871">
            <v>0</v>
          </cell>
          <cell r="AK871" t="str">
            <v>Solicitud CREG 106</v>
          </cell>
        </row>
        <row r="872">
          <cell r="AJ872">
            <v>0</v>
          </cell>
          <cell r="AK872" t="str">
            <v>Solicitud CREG 106</v>
          </cell>
        </row>
        <row r="873">
          <cell r="AJ873">
            <v>0</v>
          </cell>
          <cell r="AK873" t="str">
            <v>Solicitud CREG 106</v>
          </cell>
        </row>
        <row r="874">
          <cell r="AJ874">
            <v>0</v>
          </cell>
          <cell r="AK874" t="str">
            <v>Solicitud CREG 106</v>
          </cell>
        </row>
        <row r="875">
          <cell r="AJ875">
            <v>0</v>
          </cell>
          <cell r="AK875" t="str">
            <v>Solicitud CREG 106</v>
          </cell>
        </row>
        <row r="876">
          <cell r="AJ876">
            <v>0</v>
          </cell>
          <cell r="AK876" t="str">
            <v>Solicitud CREG 106</v>
          </cell>
        </row>
        <row r="877">
          <cell r="AJ877">
            <v>0</v>
          </cell>
          <cell r="AK877" t="str">
            <v>Solicitud CREG 106</v>
          </cell>
        </row>
        <row r="878">
          <cell r="AJ878">
            <v>0</v>
          </cell>
          <cell r="AK878" t="str">
            <v>Solicitud CREG 106</v>
          </cell>
        </row>
        <row r="879">
          <cell r="AJ879">
            <v>0</v>
          </cell>
          <cell r="AK879" t="str">
            <v>Solicitud CREG 106</v>
          </cell>
        </row>
        <row r="880">
          <cell r="AJ880">
            <v>0</v>
          </cell>
          <cell r="AK880" t="str">
            <v>Solicitud CREG 106</v>
          </cell>
        </row>
        <row r="881">
          <cell r="AJ881">
            <v>0</v>
          </cell>
          <cell r="AK881" t="str">
            <v>Solicitud CREG 106</v>
          </cell>
        </row>
        <row r="882">
          <cell r="AJ882">
            <v>0</v>
          </cell>
          <cell r="AK882" t="str">
            <v>Solicitud CREG 106</v>
          </cell>
        </row>
        <row r="883">
          <cell r="AJ883">
            <v>0</v>
          </cell>
          <cell r="AK883" t="str">
            <v>Solicitud CREG 106</v>
          </cell>
        </row>
        <row r="884">
          <cell r="AJ884">
            <v>0</v>
          </cell>
          <cell r="AK884" t="str">
            <v>Solicitud CREG 106</v>
          </cell>
        </row>
        <row r="885">
          <cell r="AJ885">
            <v>0</v>
          </cell>
          <cell r="AK885" t="str">
            <v>Solicitud CREG 106</v>
          </cell>
        </row>
        <row r="886">
          <cell r="AJ886">
            <v>0</v>
          </cell>
          <cell r="AK886" t="str">
            <v>Solicitud CREG 106</v>
          </cell>
        </row>
        <row r="887">
          <cell r="AJ887">
            <v>0</v>
          </cell>
          <cell r="AK887" t="str">
            <v>Solicitud CREG 106</v>
          </cell>
        </row>
        <row r="888">
          <cell r="AJ888">
            <v>0</v>
          </cell>
          <cell r="AK888" t="str">
            <v>Solicitud CREG 106</v>
          </cell>
        </row>
        <row r="889">
          <cell r="AJ889">
            <v>0</v>
          </cell>
          <cell r="AK889" t="str">
            <v>Solicitud CREG 106</v>
          </cell>
        </row>
        <row r="890">
          <cell r="AJ890">
            <v>0</v>
          </cell>
          <cell r="AK890" t="str">
            <v>Solicitud CREG 106</v>
          </cell>
        </row>
        <row r="891">
          <cell r="AJ891">
            <v>0</v>
          </cell>
          <cell r="AK891" t="str">
            <v>Solicitud CREG 106</v>
          </cell>
        </row>
        <row r="892">
          <cell r="AJ892">
            <v>0</v>
          </cell>
          <cell r="AK892" t="str">
            <v>Solicitud CREG 106</v>
          </cell>
        </row>
        <row r="893">
          <cell r="AJ893">
            <v>0</v>
          </cell>
          <cell r="AK893" t="str">
            <v>Solicitud CREG 106</v>
          </cell>
        </row>
        <row r="894">
          <cell r="AJ894">
            <v>0</v>
          </cell>
          <cell r="AK894" t="str">
            <v>Solicitud CREG 106</v>
          </cell>
        </row>
        <row r="895">
          <cell r="AJ895">
            <v>0</v>
          </cell>
          <cell r="AK895" t="str">
            <v>Solicitud CREG 106</v>
          </cell>
        </row>
        <row r="896">
          <cell r="AJ896">
            <v>0</v>
          </cell>
          <cell r="AK896" t="str">
            <v>Solicitud CREG 106</v>
          </cell>
        </row>
        <row r="897">
          <cell r="AJ897">
            <v>0</v>
          </cell>
          <cell r="AK897" t="str">
            <v>Solicitud CREG 106</v>
          </cell>
        </row>
        <row r="898">
          <cell r="AJ898">
            <v>0</v>
          </cell>
          <cell r="AK898" t="str">
            <v>Solicitud CREG 106</v>
          </cell>
        </row>
        <row r="899">
          <cell r="AJ899">
            <v>0</v>
          </cell>
          <cell r="AK899" t="str">
            <v>Solicitud CREG 106</v>
          </cell>
        </row>
        <row r="900">
          <cell r="AJ900">
            <v>0</v>
          </cell>
          <cell r="AK900" t="str">
            <v>Solicitud CREG 106</v>
          </cell>
        </row>
        <row r="901">
          <cell r="AJ901">
            <v>0</v>
          </cell>
          <cell r="AK901" t="str">
            <v>Solicitud CREG 106</v>
          </cell>
        </row>
        <row r="902">
          <cell r="AJ902">
            <v>0</v>
          </cell>
          <cell r="AK902" t="str">
            <v>Solicitud CREG 106</v>
          </cell>
        </row>
        <row r="903">
          <cell r="AJ903">
            <v>0</v>
          </cell>
          <cell r="AK903" t="str">
            <v>Solicitud CREG 106</v>
          </cell>
        </row>
        <row r="904">
          <cell r="AJ904">
            <v>0</v>
          </cell>
          <cell r="AK904" t="str">
            <v>Solicitud CREG 106</v>
          </cell>
        </row>
        <row r="905">
          <cell r="AJ905">
            <v>0</v>
          </cell>
          <cell r="AK905" t="str">
            <v>Solicitud CREG 106</v>
          </cell>
        </row>
        <row r="906">
          <cell r="AJ906">
            <v>0</v>
          </cell>
          <cell r="AK906" t="str">
            <v>Solicitud CREG 106</v>
          </cell>
        </row>
        <row r="907">
          <cell r="AJ907">
            <v>0</v>
          </cell>
          <cell r="AK907" t="str">
            <v>Solicitud CREG 106</v>
          </cell>
        </row>
        <row r="908">
          <cell r="AJ908">
            <v>0</v>
          </cell>
          <cell r="AK908" t="str">
            <v>Solicitud CREG 106</v>
          </cell>
        </row>
        <row r="909">
          <cell r="AJ909">
            <v>0</v>
          </cell>
          <cell r="AK909" t="str">
            <v>Solicitud CREG 106</v>
          </cell>
        </row>
        <row r="910">
          <cell r="AJ910">
            <v>0</v>
          </cell>
          <cell r="AK910" t="str">
            <v>Solicitud CREG 106</v>
          </cell>
        </row>
        <row r="911">
          <cell r="AJ911">
            <v>0</v>
          </cell>
          <cell r="AK911" t="str">
            <v>Solicitud CREG 106</v>
          </cell>
        </row>
        <row r="912">
          <cell r="AJ912">
            <v>0</v>
          </cell>
          <cell r="AK912" t="str">
            <v>Solicitud CREG 106</v>
          </cell>
        </row>
        <row r="913">
          <cell r="AJ913">
            <v>0</v>
          </cell>
          <cell r="AK913" t="str">
            <v>Solicitud CREG 106</v>
          </cell>
        </row>
        <row r="914">
          <cell r="AJ914">
            <v>0</v>
          </cell>
          <cell r="AK914" t="str">
            <v>Solicitud CREG 106</v>
          </cell>
        </row>
        <row r="915">
          <cell r="AJ915">
            <v>0</v>
          </cell>
          <cell r="AK915" t="str">
            <v>Solicitud CREG 106</v>
          </cell>
        </row>
        <row r="916">
          <cell r="AJ916">
            <v>0</v>
          </cell>
          <cell r="AK916" t="str">
            <v>Solicitud CREG 106</v>
          </cell>
        </row>
        <row r="917">
          <cell r="AJ917">
            <v>0</v>
          </cell>
          <cell r="AK917" t="str">
            <v>Solicitud CREG 106</v>
          </cell>
        </row>
        <row r="918">
          <cell r="AJ918">
            <v>0</v>
          </cell>
          <cell r="AK918" t="str">
            <v>Solicitud CREG 106</v>
          </cell>
        </row>
        <row r="919">
          <cell r="AJ919">
            <v>0</v>
          </cell>
          <cell r="AK919" t="str">
            <v>Solicitud CREG 106</v>
          </cell>
        </row>
        <row r="920">
          <cell r="AJ920">
            <v>0</v>
          </cell>
          <cell r="AK920" t="str">
            <v>Solicitud CREG 106</v>
          </cell>
        </row>
        <row r="921">
          <cell r="AJ921">
            <v>0</v>
          </cell>
          <cell r="AK921" t="str">
            <v>Solicitud CREG 106</v>
          </cell>
        </row>
        <row r="922">
          <cell r="AJ922">
            <v>0</v>
          </cell>
          <cell r="AK922" t="str">
            <v>Solicitud CREG 106</v>
          </cell>
        </row>
        <row r="923">
          <cell r="AJ923">
            <v>0</v>
          </cell>
          <cell r="AK923" t="str">
            <v>Solicitud CREG 106</v>
          </cell>
        </row>
        <row r="924">
          <cell r="AJ924">
            <v>0</v>
          </cell>
          <cell r="AK924" t="str">
            <v>Solicitud CREG 106</v>
          </cell>
        </row>
        <row r="925">
          <cell r="AJ925">
            <v>0</v>
          </cell>
          <cell r="AK925" t="str">
            <v>Solicitud CREG 106</v>
          </cell>
        </row>
        <row r="926">
          <cell r="AJ926">
            <v>0</v>
          </cell>
          <cell r="AK926" t="str">
            <v>Solicitud CREG 106</v>
          </cell>
        </row>
        <row r="927">
          <cell r="AJ927">
            <v>0</v>
          </cell>
          <cell r="AK927" t="str">
            <v>Solicitud CREG 106</v>
          </cell>
        </row>
        <row r="928">
          <cell r="AJ928">
            <v>0</v>
          </cell>
          <cell r="AK928" t="str">
            <v>Solicitud CREG 106</v>
          </cell>
        </row>
        <row r="929">
          <cell r="AJ929">
            <v>0</v>
          </cell>
          <cell r="AK929" t="str">
            <v>Solicitud CREG 106</v>
          </cell>
        </row>
        <row r="930">
          <cell r="AJ930">
            <v>0</v>
          </cell>
          <cell r="AK930" t="str">
            <v>Solicitud CREG 106</v>
          </cell>
        </row>
        <row r="931">
          <cell r="AJ931">
            <v>0</v>
          </cell>
          <cell r="AK931" t="str">
            <v>Solicitud CREG 106</v>
          </cell>
        </row>
        <row r="932">
          <cell r="AJ932">
            <v>0</v>
          </cell>
          <cell r="AK932" t="str">
            <v>Solicitud CREG 106</v>
          </cell>
        </row>
        <row r="933">
          <cell r="AJ933">
            <v>0</v>
          </cell>
          <cell r="AK933" t="str">
            <v>Solicitud CREG 106</v>
          </cell>
        </row>
        <row r="934">
          <cell r="AJ934">
            <v>0</v>
          </cell>
          <cell r="AK934" t="str">
            <v>Solicitud CREG 106</v>
          </cell>
        </row>
        <row r="935">
          <cell r="AJ935">
            <v>0</v>
          </cell>
          <cell r="AK935" t="str">
            <v>Solicitud CREG 106</v>
          </cell>
        </row>
        <row r="936">
          <cell r="AJ936">
            <v>0</v>
          </cell>
          <cell r="AK936" t="str">
            <v>Solicitud CREG 106</v>
          </cell>
        </row>
        <row r="937">
          <cell r="AJ937">
            <v>0</v>
          </cell>
          <cell r="AK937" t="str">
            <v>Solicitud CREG 106</v>
          </cell>
        </row>
        <row r="938">
          <cell r="AJ938">
            <v>0</v>
          </cell>
          <cell r="AK938" t="str">
            <v>Solicitud CREG 106</v>
          </cell>
        </row>
        <row r="939">
          <cell r="AJ939">
            <v>0</v>
          </cell>
          <cell r="AK939" t="str">
            <v>Solicitud CREG 106</v>
          </cell>
        </row>
        <row r="940">
          <cell r="AJ940">
            <v>0</v>
          </cell>
          <cell r="AK940" t="str">
            <v>Solicitud CREG 106</v>
          </cell>
        </row>
        <row r="941">
          <cell r="AJ941">
            <v>0</v>
          </cell>
          <cell r="AK941" t="str">
            <v>Solicitud CREG 106</v>
          </cell>
        </row>
        <row r="942">
          <cell r="AJ942">
            <v>0</v>
          </cell>
          <cell r="AK942" t="str">
            <v>Solicitud CREG 106</v>
          </cell>
        </row>
        <row r="943">
          <cell r="AJ943">
            <v>0</v>
          </cell>
          <cell r="AK943" t="str">
            <v>Solicitud CREG 106</v>
          </cell>
        </row>
        <row r="944">
          <cell r="AJ944">
            <v>0</v>
          </cell>
          <cell r="AK944" t="str">
            <v>Solicitud CREG 106</v>
          </cell>
        </row>
        <row r="945">
          <cell r="AJ945">
            <v>0</v>
          </cell>
          <cell r="AK945" t="str">
            <v>Solicitud CREG 106</v>
          </cell>
        </row>
        <row r="946">
          <cell r="AJ946">
            <v>0</v>
          </cell>
          <cell r="AK946" t="str">
            <v>Solicitud CREG 106</v>
          </cell>
        </row>
        <row r="947">
          <cell r="AJ947">
            <v>0</v>
          </cell>
          <cell r="AK947" t="str">
            <v>Solicitud CREG 106</v>
          </cell>
        </row>
        <row r="948">
          <cell r="AJ948">
            <v>0</v>
          </cell>
          <cell r="AK948" t="str">
            <v>Solicitud CREG 106</v>
          </cell>
        </row>
        <row r="949">
          <cell r="AJ949">
            <v>0</v>
          </cell>
          <cell r="AK949" t="str">
            <v>Solicitud CREG 106</v>
          </cell>
        </row>
        <row r="950">
          <cell r="AJ950">
            <v>0</v>
          </cell>
          <cell r="AK950" t="str">
            <v>Solicitud CREG 106</v>
          </cell>
        </row>
        <row r="951">
          <cell r="AJ951">
            <v>0</v>
          </cell>
          <cell r="AK951" t="str">
            <v>Solicitud CREG 106</v>
          </cell>
        </row>
        <row r="952">
          <cell r="AJ952">
            <v>0</v>
          </cell>
          <cell r="AK952" t="str">
            <v>Solicitud CREG 106</v>
          </cell>
        </row>
        <row r="953">
          <cell r="AJ953">
            <v>0</v>
          </cell>
          <cell r="AK953" t="str">
            <v>Solicitud CREG 106</v>
          </cell>
        </row>
        <row r="954">
          <cell r="AJ954">
            <v>0</v>
          </cell>
          <cell r="AK954" t="str">
            <v>Solicitud CREG 106</v>
          </cell>
        </row>
        <row r="955">
          <cell r="AJ955">
            <v>0</v>
          </cell>
          <cell r="AK955" t="str">
            <v>Solicitud CREG 106</v>
          </cell>
        </row>
        <row r="956">
          <cell r="AJ956">
            <v>0</v>
          </cell>
          <cell r="AK956" t="str">
            <v>Solicitud CREG 106</v>
          </cell>
        </row>
        <row r="957">
          <cell r="AJ957">
            <v>0</v>
          </cell>
          <cell r="AK957" t="str">
            <v>Solicitud CREG 106</v>
          </cell>
        </row>
        <row r="958">
          <cell r="AJ958">
            <v>0</v>
          </cell>
          <cell r="AK958" t="str">
            <v>Solicitud CREG 106</v>
          </cell>
        </row>
        <row r="959">
          <cell r="AJ959">
            <v>0</v>
          </cell>
          <cell r="AK959" t="str">
            <v>Solicitud CREG 106</v>
          </cell>
        </row>
        <row r="960">
          <cell r="AJ960">
            <v>0</v>
          </cell>
          <cell r="AK960" t="str">
            <v>Solicitud CREG 106</v>
          </cell>
        </row>
        <row r="961">
          <cell r="AJ961">
            <v>0</v>
          </cell>
          <cell r="AK961" t="str">
            <v>Solicitud CREG 106</v>
          </cell>
        </row>
        <row r="962">
          <cell r="AJ962">
            <v>0</v>
          </cell>
          <cell r="AK962" t="str">
            <v>Solicitud CREG 106</v>
          </cell>
        </row>
        <row r="963">
          <cell r="AJ963">
            <v>0</v>
          </cell>
          <cell r="AK963" t="str">
            <v>Solicitud CREG 106</v>
          </cell>
        </row>
        <row r="964">
          <cell r="AJ964">
            <v>0</v>
          </cell>
          <cell r="AK964" t="str">
            <v>Solicitud CREG 106</v>
          </cell>
        </row>
        <row r="965">
          <cell r="AJ965">
            <v>0</v>
          </cell>
          <cell r="AK965" t="str">
            <v>Solicitud CREG 106</v>
          </cell>
        </row>
        <row r="966">
          <cell r="AJ966">
            <v>0</v>
          </cell>
          <cell r="AK966" t="str">
            <v>Solicitud CREG 106</v>
          </cell>
        </row>
        <row r="967">
          <cell r="AJ967">
            <v>0</v>
          </cell>
          <cell r="AK967" t="str">
            <v>Solicitud CREG 106</v>
          </cell>
        </row>
        <row r="968">
          <cell r="AJ968">
            <v>0</v>
          </cell>
          <cell r="AK968" t="str">
            <v>Solicitud CREG 106</v>
          </cell>
        </row>
        <row r="969">
          <cell r="AJ969">
            <v>0</v>
          </cell>
          <cell r="AK969" t="str">
            <v>Solicitud CREG 106</v>
          </cell>
        </row>
        <row r="970">
          <cell r="AJ970">
            <v>0</v>
          </cell>
          <cell r="AK970" t="str">
            <v>Solicitud CREG 106</v>
          </cell>
        </row>
        <row r="971">
          <cell r="AJ971">
            <v>0</v>
          </cell>
          <cell r="AK971" t="str">
            <v>Solicitud CREG 106</v>
          </cell>
        </row>
        <row r="972">
          <cell r="AJ972">
            <v>0</v>
          </cell>
          <cell r="AK972" t="str">
            <v>Solicitud CREG 106</v>
          </cell>
        </row>
        <row r="973">
          <cell r="AJ973">
            <v>0</v>
          </cell>
          <cell r="AK973" t="str">
            <v>Solicitud CREG 106</v>
          </cell>
        </row>
        <row r="974">
          <cell r="AJ974">
            <v>0</v>
          </cell>
          <cell r="AK974" t="str">
            <v>Solicitud CREG 106</v>
          </cell>
        </row>
        <row r="975">
          <cell r="AJ975">
            <v>0</v>
          </cell>
          <cell r="AK975" t="str">
            <v>Solicitud CREG 106</v>
          </cell>
        </row>
        <row r="976">
          <cell r="AJ976">
            <v>0</v>
          </cell>
          <cell r="AK976" t="str">
            <v>Solicitud CREG 106</v>
          </cell>
        </row>
        <row r="977">
          <cell r="AJ977">
            <v>0</v>
          </cell>
          <cell r="AK977" t="str">
            <v>Solicitud CREG 106</v>
          </cell>
        </row>
        <row r="978">
          <cell r="AJ978">
            <v>0</v>
          </cell>
          <cell r="AK978" t="str">
            <v>Solicitud CREG 106</v>
          </cell>
        </row>
        <row r="979">
          <cell r="AJ979">
            <v>0</v>
          </cell>
          <cell r="AK979" t="str">
            <v>Solicitud CREG 106</v>
          </cell>
        </row>
        <row r="980">
          <cell r="AJ980">
            <v>0</v>
          </cell>
          <cell r="AK980" t="str">
            <v>Solicitud CREG 106</v>
          </cell>
        </row>
        <row r="981">
          <cell r="AJ981">
            <v>0</v>
          </cell>
          <cell r="AK981" t="str">
            <v>Solicitud CREG 106</v>
          </cell>
        </row>
        <row r="982">
          <cell r="AJ982">
            <v>0</v>
          </cell>
          <cell r="AK982" t="str">
            <v>Solicitud CREG 106</v>
          </cell>
        </row>
        <row r="983">
          <cell r="AJ983">
            <v>0</v>
          </cell>
          <cell r="AK983" t="str">
            <v>Solicitud CREG 106</v>
          </cell>
        </row>
        <row r="984">
          <cell r="AJ984">
            <v>0</v>
          </cell>
          <cell r="AK984" t="str">
            <v>Solicitud CREG 106</v>
          </cell>
        </row>
        <row r="985">
          <cell r="AJ985">
            <v>0</v>
          </cell>
          <cell r="AK985" t="str">
            <v>Solicitud CREG 106</v>
          </cell>
        </row>
        <row r="986">
          <cell r="AJ986">
            <v>0</v>
          </cell>
          <cell r="AK986" t="str">
            <v>Solicitud CREG 106</v>
          </cell>
        </row>
        <row r="987">
          <cell r="AJ987">
            <v>0</v>
          </cell>
          <cell r="AK987" t="str">
            <v>Solicitud CREG 106</v>
          </cell>
        </row>
        <row r="988">
          <cell r="AJ988">
            <v>0</v>
          </cell>
          <cell r="AK988" t="str">
            <v>Solicitud CREG 106</v>
          </cell>
        </row>
        <row r="989">
          <cell r="AJ989">
            <v>0</v>
          </cell>
          <cell r="AK989" t="str">
            <v>Solicitud CREG 106</v>
          </cell>
        </row>
        <row r="990">
          <cell r="AJ990">
            <v>0</v>
          </cell>
          <cell r="AK990" t="str">
            <v>Solicitud CREG 106</v>
          </cell>
        </row>
        <row r="991">
          <cell r="AJ991">
            <v>0</v>
          </cell>
          <cell r="AK991" t="str">
            <v>Solicitud CREG 106</v>
          </cell>
        </row>
        <row r="992">
          <cell r="AJ992">
            <v>0</v>
          </cell>
          <cell r="AK992" t="str">
            <v>Solicitud CREG 106</v>
          </cell>
        </row>
        <row r="993">
          <cell r="AJ993">
            <v>0</v>
          </cell>
          <cell r="AK993" t="str">
            <v>Solicitud CREG 106</v>
          </cell>
        </row>
        <row r="994">
          <cell r="AJ994">
            <v>0</v>
          </cell>
          <cell r="AK994" t="str">
            <v>Solicitud CREG 106</v>
          </cell>
        </row>
        <row r="995">
          <cell r="AJ995">
            <v>0</v>
          </cell>
          <cell r="AK995" t="str">
            <v>Solicitud CREG 106</v>
          </cell>
        </row>
        <row r="996">
          <cell r="AJ996">
            <v>0</v>
          </cell>
          <cell r="AK996" t="str">
            <v>Solicitud CREG 106</v>
          </cell>
        </row>
        <row r="997">
          <cell r="AJ997">
            <v>0</v>
          </cell>
          <cell r="AK997" t="str">
            <v>Solicitud CREG 106</v>
          </cell>
        </row>
        <row r="998">
          <cell r="AJ998">
            <v>0</v>
          </cell>
          <cell r="AK998" t="str">
            <v>Solicitud CREG 106</v>
          </cell>
        </row>
        <row r="999">
          <cell r="AJ999">
            <v>0</v>
          </cell>
          <cell r="AK999" t="str">
            <v>Solicitud CREG 106</v>
          </cell>
        </row>
        <row r="1000">
          <cell r="AJ1000">
            <v>0</v>
          </cell>
          <cell r="AK1000" t="str">
            <v>Solicitud CREG 106</v>
          </cell>
        </row>
        <row r="1001">
          <cell r="AJ1001">
            <v>0</v>
          </cell>
          <cell r="AK1001" t="str">
            <v>Solicitud CREG 106</v>
          </cell>
        </row>
        <row r="1002">
          <cell r="AJ1002">
            <v>0</v>
          </cell>
          <cell r="AK1002" t="str">
            <v>Solicitud CREG 106</v>
          </cell>
        </row>
        <row r="1003">
          <cell r="AJ1003">
            <v>0</v>
          </cell>
          <cell r="AK1003" t="str">
            <v>Solicitud CREG 106</v>
          </cell>
        </row>
        <row r="1004">
          <cell r="AJ1004">
            <v>0</v>
          </cell>
          <cell r="AK1004" t="str">
            <v>Solicitud CREG 106</v>
          </cell>
        </row>
        <row r="1005">
          <cell r="AJ1005">
            <v>0</v>
          </cell>
          <cell r="AK1005" t="str">
            <v>Solicitud CREG 106</v>
          </cell>
        </row>
        <row r="1006">
          <cell r="AJ1006">
            <v>0</v>
          </cell>
          <cell r="AK1006" t="str">
            <v>Solicitud CREG 106</v>
          </cell>
        </row>
        <row r="1007">
          <cell r="AJ1007">
            <v>0</v>
          </cell>
          <cell r="AK1007" t="str">
            <v>Solicitud CREG 106</v>
          </cell>
        </row>
        <row r="1008">
          <cell r="AJ1008">
            <v>0</v>
          </cell>
          <cell r="AK1008" t="str">
            <v>Solicitud CREG 106</v>
          </cell>
        </row>
        <row r="1009">
          <cell r="AJ1009">
            <v>0</v>
          </cell>
          <cell r="AK1009" t="str">
            <v>Solicitud CREG 106</v>
          </cell>
        </row>
        <row r="1010">
          <cell r="AJ1010">
            <v>0</v>
          </cell>
          <cell r="AK1010" t="str">
            <v>Solicitud CREG 106</v>
          </cell>
        </row>
        <row r="1011">
          <cell r="AJ1011">
            <v>0</v>
          </cell>
          <cell r="AK1011" t="str">
            <v>Solicitud CREG 106</v>
          </cell>
        </row>
        <row r="1012">
          <cell r="AJ1012">
            <v>0</v>
          </cell>
          <cell r="AK1012" t="str">
            <v>Solicitud CREG 106</v>
          </cell>
        </row>
        <row r="1013">
          <cell r="AJ1013">
            <v>0</v>
          </cell>
          <cell r="AK1013" t="str">
            <v>Solicitud CREG 106</v>
          </cell>
        </row>
        <row r="1014">
          <cell r="AJ1014">
            <v>0</v>
          </cell>
          <cell r="AK1014" t="str">
            <v>Solicitud CREG 106</v>
          </cell>
        </row>
        <row r="1015">
          <cell r="AJ1015">
            <v>0</v>
          </cell>
          <cell r="AK1015" t="str">
            <v>Solicitud CREG 106</v>
          </cell>
        </row>
        <row r="1016">
          <cell r="AJ1016">
            <v>0</v>
          </cell>
          <cell r="AK1016" t="str">
            <v>Solicitud CREG 106</v>
          </cell>
        </row>
        <row r="1017">
          <cell r="AJ1017">
            <v>0</v>
          </cell>
          <cell r="AK1017" t="str">
            <v>Solicitud CREG 106</v>
          </cell>
        </row>
        <row r="1018">
          <cell r="AJ1018">
            <v>0</v>
          </cell>
          <cell r="AK1018" t="str">
            <v>Solicitud CREG 106</v>
          </cell>
        </row>
        <row r="1019">
          <cell r="AJ1019">
            <v>0</v>
          </cell>
          <cell r="AK1019" t="str">
            <v>Solicitud CREG 106</v>
          </cell>
        </row>
        <row r="1020">
          <cell r="AJ1020">
            <v>0</v>
          </cell>
          <cell r="AK1020" t="str">
            <v>Solicitud CREG 106</v>
          </cell>
        </row>
        <row r="1021">
          <cell r="AJ1021">
            <v>0</v>
          </cell>
          <cell r="AK1021" t="str">
            <v>Solicitud CREG 106</v>
          </cell>
        </row>
        <row r="1022">
          <cell r="AJ1022">
            <v>0</v>
          </cell>
          <cell r="AK1022" t="str">
            <v>Solicitud CREG 106</v>
          </cell>
        </row>
        <row r="1023">
          <cell r="AJ1023">
            <v>0</v>
          </cell>
          <cell r="AK1023" t="str">
            <v>Solicitud CREG 106</v>
          </cell>
        </row>
        <row r="1024">
          <cell r="AJ1024">
            <v>0</v>
          </cell>
          <cell r="AK1024" t="str">
            <v>Solicitud CREG 106</v>
          </cell>
        </row>
        <row r="1025">
          <cell r="AJ1025">
            <v>0</v>
          </cell>
          <cell r="AK1025" t="str">
            <v>Solicitud CREG 106</v>
          </cell>
        </row>
        <row r="1026">
          <cell r="AJ1026">
            <v>0</v>
          </cell>
          <cell r="AK1026" t="str">
            <v>Solicitud CREG 106</v>
          </cell>
        </row>
        <row r="1027">
          <cell r="AJ1027">
            <v>0</v>
          </cell>
          <cell r="AK1027" t="str">
            <v>Solicitud CREG 106</v>
          </cell>
        </row>
        <row r="1028">
          <cell r="AJ1028">
            <v>0</v>
          </cell>
          <cell r="AK1028" t="str">
            <v>Solicitud CREG 106</v>
          </cell>
        </row>
        <row r="1029">
          <cell r="AJ1029">
            <v>0</v>
          </cell>
          <cell r="AK1029" t="str">
            <v>Solicitud CREG 106</v>
          </cell>
        </row>
        <row r="1030">
          <cell r="AJ1030">
            <v>0</v>
          </cell>
          <cell r="AK1030" t="str">
            <v>Solicitud CREG 106</v>
          </cell>
        </row>
        <row r="1031">
          <cell r="AJ1031">
            <v>0</v>
          </cell>
          <cell r="AK1031" t="str">
            <v>Solicitud CREG 106</v>
          </cell>
        </row>
        <row r="1032">
          <cell r="AJ1032">
            <v>0</v>
          </cell>
          <cell r="AK1032" t="str">
            <v>Solicitud CREG 106</v>
          </cell>
        </row>
        <row r="1033">
          <cell r="AJ1033">
            <v>0</v>
          </cell>
          <cell r="AK1033" t="str">
            <v>Solicitud CREG 106</v>
          </cell>
        </row>
        <row r="1034">
          <cell r="AJ1034">
            <v>0</v>
          </cell>
          <cell r="AK1034" t="str">
            <v>Solicitud CREG 106</v>
          </cell>
        </row>
        <row r="1035">
          <cell r="AJ1035">
            <v>0</v>
          </cell>
          <cell r="AK1035" t="str">
            <v>Solicitud CREG 106</v>
          </cell>
        </row>
        <row r="1036">
          <cell r="AJ1036">
            <v>0</v>
          </cell>
          <cell r="AK1036" t="str">
            <v>Solicitud CREG 106</v>
          </cell>
        </row>
        <row r="1037">
          <cell r="AJ1037">
            <v>0</v>
          </cell>
          <cell r="AK1037" t="str">
            <v>Solicitud CREG 106</v>
          </cell>
        </row>
        <row r="1038">
          <cell r="AJ1038">
            <v>0</v>
          </cell>
          <cell r="AK1038" t="str">
            <v>Solicitud CREG 106</v>
          </cell>
        </row>
        <row r="1039">
          <cell r="AJ1039">
            <v>0</v>
          </cell>
          <cell r="AK1039" t="str">
            <v>Solicitud CREG 106</v>
          </cell>
        </row>
        <row r="1040">
          <cell r="AJ1040">
            <v>0</v>
          </cell>
          <cell r="AK1040" t="str">
            <v>Solicitud CREG 106</v>
          </cell>
        </row>
        <row r="1041">
          <cell r="AJ1041">
            <v>0</v>
          </cell>
          <cell r="AK1041" t="str">
            <v>Solicitud CREG 106</v>
          </cell>
        </row>
        <row r="1042">
          <cell r="AJ1042">
            <v>0</v>
          </cell>
          <cell r="AK1042" t="str">
            <v>Solicitud CREG 106</v>
          </cell>
        </row>
        <row r="1043">
          <cell r="AJ1043">
            <v>0</v>
          </cell>
          <cell r="AK1043" t="str">
            <v>Solicitud CREG 106</v>
          </cell>
        </row>
        <row r="1044">
          <cell r="AJ1044">
            <v>0</v>
          </cell>
          <cell r="AK1044" t="str">
            <v>Solicitud CREG 106</v>
          </cell>
        </row>
        <row r="1045">
          <cell r="AJ1045">
            <v>0</v>
          </cell>
          <cell r="AK1045" t="str">
            <v>Solicitud CREG 106</v>
          </cell>
        </row>
        <row r="1046">
          <cell r="AJ1046">
            <v>0</v>
          </cell>
          <cell r="AK1046" t="str">
            <v>Solicitud CREG 106</v>
          </cell>
        </row>
        <row r="1047">
          <cell r="AJ1047">
            <v>0</v>
          </cell>
          <cell r="AK1047" t="str">
            <v>Solicitud CREG 106</v>
          </cell>
        </row>
        <row r="1048">
          <cell r="AJ1048">
            <v>0</v>
          </cell>
          <cell r="AK1048" t="str">
            <v>Solicitud CREG 106</v>
          </cell>
        </row>
        <row r="1049">
          <cell r="AJ1049">
            <v>0</v>
          </cell>
          <cell r="AK1049" t="str">
            <v>Solicitud CREG 106</v>
          </cell>
        </row>
        <row r="1050">
          <cell r="AJ1050">
            <v>0</v>
          </cell>
          <cell r="AK1050" t="str">
            <v>Solicitud CREG 106</v>
          </cell>
        </row>
        <row r="1051">
          <cell r="AJ1051">
            <v>0</v>
          </cell>
          <cell r="AK1051" t="str">
            <v>Solicitud CREG 106</v>
          </cell>
        </row>
        <row r="1052">
          <cell r="AJ1052">
            <v>0</v>
          </cell>
          <cell r="AK1052" t="str">
            <v>Solicitud CREG 106</v>
          </cell>
        </row>
        <row r="1053">
          <cell r="AJ1053">
            <v>0</v>
          </cell>
          <cell r="AK1053" t="str">
            <v>Solicitud CREG 106</v>
          </cell>
        </row>
        <row r="1054">
          <cell r="AJ1054">
            <v>0</v>
          </cell>
          <cell r="AK1054" t="str">
            <v>Solicitud CREG 106</v>
          </cell>
        </row>
        <row r="1055">
          <cell r="AJ1055">
            <v>0</v>
          </cell>
          <cell r="AK1055" t="str">
            <v>Solicitud CREG 106</v>
          </cell>
        </row>
        <row r="1056">
          <cell r="AJ1056">
            <v>0</v>
          </cell>
          <cell r="AK1056" t="str">
            <v>Solicitud CREG 106</v>
          </cell>
        </row>
        <row r="1057">
          <cell r="AJ1057">
            <v>0</v>
          </cell>
          <cell r="AK1057" t="str">
            <v>Solicitud CREG 106</v>
          </cell>
        </row>
        <row r="1058">
          <cell r="AJ1058">
            <v>0</v>
          </cell>
          <cell r="AK1058" t="str">
            <v>Solicitud CREG 106</v>
          </cell>
        </row>
        <row r="1059">
          <cell r="AJ1059">
            <v>0</v>
          </cell>
          <cell r="AK1059" t="str">
            <v>Solicitud CREG 106</v>
          </cell>
        </row>
        <row r="1060">
          <cell r="AJ1060">
            <v>0</v>
          </cell>
          <cell r="AK1060" t="str">
            <v>Solicitud CREG 106</v>
          </cell>
        </row>
        <row r="1061">
          <cell r="AJ1061">
            <v>0</v>
          </cell>
          <cell r="AK1061" t="str">
            <v>Solicitud CREG 106</v>
          </cell>
        </row>
        <row r="1062">
          <cell r="AJ1062">
            <v>0</v>
          </cell>
          <cell r="AK1062" t="str">
            <v>Solicitud CREG 106</v>
          </cell>
        </row>
        <row r="1063">
          <cell r="AJ1063">
            <v>0</v>
          </cell>
          <cell r="AK1063" t="str">
            <v>Solicitud CREG 106</v>
          </cell>
        </row>
        <row r="1064">
          <cell r="AJ1064">
            <v>0</v>
          </cell>
          <cell r="AK1064" t="str">
            <v>Solicitud CREG 106</v>
          </cell>
        </row>
        <row r="1065">
          <cell r="AJ1065">
            <v>0</v>
          </cell>
          <cell r="AK1065" t="str">
            <v>Solicitud CREG 106</v>
          </cell>
        </row>
        <row r="1066">
          <cell r="AJ1066">
            <v>0</v>
          </cell>
          <cell r="AK1066" t="str">
            <v>Solicitud CREG 106</v>
          </cell>
        </row>
        <row r="1067">
          <cell r="AJ1067">
            <v>0</v>
          </cell>
          <cell r="AK1067" t="str">
            <v>Solicitud CREG 106</v>
          </cell>
        </row>
        <row r="1068">
          <cell r="AJ1068">
            <v>0</v>
          </cell>
          <cell r="AK1068" t="str">
            <v>Solicitud CREG 106</v>
          </cell>
        </row>
        <row r="1069">
          <cell r="AJ1069">
            <v>0</v>
          </cell>
          <cell r="AK1069" t="str">
            <v>Solicitud CREG 106</v>
          </cell>
        </row>
        <row r="1070">
          <cell r="AJ1070">
            <v>0</v>
          </cell>
          <cell r="AK1070" t="str">
            <v>Solicitud CREG 106</v>
          </cell>
        </row>
        <row r="1071">
          <cell r="AJ1071">
            <v>0</v>
          </cell>
          <cell r="AK1071" t="str">
            <v>Solicitud CREG 106</v>
          </cell>
        </row>
        <row r="1072">
          <cell r="AJ1072">
            <v>0</v>
          </cell>
          <cell r="AK1072" t="str">
            <v>Solicitud CREG 106</v>
          </cell>
        </row>
        <row r="1073">
          <cell r="AJ1073">
            <v>0</v>
          </cell>
          <cell r="AK1073" t="str">
            <v>Solicitud CREG 106</v>
          </cell>
        </row>
        <row r="1074">
          <cell r="AJ1074">
            <v>0</v>
          </cell>
          <cell r="AK1074" t="str">
            <v>Solicitud CREG 106</v>
          </cell>
        </row>
        <row r="1075">
          <cell r="AJ1075">
            <v>0</v>
          </cell>
          <cell r="AK1075" t="str">
            <v>Solicitud CREG 106</v>
          </cell>
        </row>
        <row r="1076">
          <cell r="AJ1076">
            <v>0</v>
          </cell>
          <cell r="AK1076" t="str">
            <v>Solicitud CREG 106</v>
          </cell>
        </row>
        <row r="1077">
          <cell r="AJ1077">
            <v>0</v>
          </cell>
          <cell r="AK1077" t="str">
            <v>Solicitud CREG 106</v>
          </cell>
        </row>
        <row r="1078">
          <cell r="AJ1078">
            <v>0</v>
          </cell>
          <cell r="AK1078" t="str">
            <v>Solicitud CREG 106</v>
          </cell>
        </row>
        <row r="1079">
          <cell r="AJ1079">
            <v>0</v>
          </cell>
          <cell r="AK1079" t="str">
            <v>Solicitud CREG 106</v>
          </cell>
        </row>
        <row r="1080">
          <cell r="AJ1080">
            <v>0</v>
          </cell>
          <cell r="AK1080" t="str">
            <v>Solicitud CREG 106</v>
          </cell>
        </row>
        <row r="1081">
          <cell r="AJ1081">
            <v>0</v>
          </cell>
          <cell r="AK1081" t="str">
            <v>Solicitud CREG 106</v>
          </cell>
        </row>
        <row r="1082">
          <cell r="AJ1082">
            <v>0</v>
          </cell>
          <cell r="AK1082" t="str">
            <v>Solicitud CREG 106</v>
          </cell>
        </row>
        <row r="1083">
          <cell r="AJ1083">
            <v>0</v>
          </cell>
          <cell r="AK1083" t="str">
            <v>Solicitud CREG 106</v>
          </cell>
        </row>
        <row r="1084">
          <cell r="AJ1084">
            <v>0</v>
          </cell>
          <cell r="AK1084" t="str">
            <v>Solicitud CREG 106</v>
          </cell>
        </row>
        <row r="1085">
          <cell r="AJ1085">
            <v>0</v>
          </cell>
          <cell r="AK1085" t="str">
            <v>Solicitud CREG 106</v>
          </cell>
        </row>
        <row r="1086">
          <cell r="AJ1086">
            <v>0</v>
          </cell>
          <cell r="AK1086" t="str">
            <v>Solicitud CREG 106</v>
          </cell>
        </row>
        <row r="1087">
          <cell r="AJ1087">
            <v>0</v>
          </cell>
          <cell r="AK1087" t="str">
            <v>Solicitud CREG 106</v>
          </cell>
        </row>
        <row r="1088">
          <cell r="AJ1088">
            <v>0</v>
          </cell>
          <cell r="AK1088" t="str">
            <v>Solicitud CREG 106</v>
          </cell>
        </row>
        <row r="1089">
          <cell r="AJ1089">
            <v>0</v>
          </cell>
          <cell r="AK1089" t="str">
            <v>Solicitud CREG 106</v>
          </cell>
        </row>
        <row r="1090">
          <cell r="AJ1090">
            <v>0</v>
          </cell>
          <cell r="AK1090" t="str">
            <v>Solicitud CREG 106</v>
          </cell>
        </row>
        <row r="1091">
          <cell r="AJ1091">
            <v>0</v>
          </cell>
          <cell r="AK1091" t="str">
            <v>Solicitud CREG 106</v>
          </cell>
        </row>
        <row r="1092">
          <cell r="AJ1092">
            <v>0</v>
          </cell>
          <cell r="AK1092" t="str">
            <v>Solicitud CREG 106</v>
          </cell>
        </row>
        <row r="1093">
          <cell r="AJ1093">
            <v>0</v>
          </cell>
          <cell r="AK1093" t="str">
            <v>Solicitud CREG 106</v>
          </cell>
        </row>
        <row r="1094">
          <cell r="AJ1094">
            <v>0</v>
          </cell>
          <cell r="AK1094" t="str">
            <v>Solicitud CREG 106</v>
          </cell>
        </row>
        <row r="1095">
          <cell r="AJ1095">
            <v>0</v>
          </cell>
          <cell r="AK1095" t="str">
            <v>Solicitud CREG 106</v>
          </cell>
        </row>
        <row r="1096">
          <cell r="AJ1096">
            <v>0</v>
          </cell>
          <cell r="AK1096" t="str">
            <v>Solicitud CREG 106</v>
          </cell>
        </row>
        <row r="1097">
          <cell r="AJ1097">
            <v>0</v>
          </cell>
          <cell r="AK1097" t="str">
            <v>Solicitud CREG 106</v>
          </cell>
        </row>
        <row r="1098">
          <cell r="AJ1098">
            <v>0</v>
          </cell>
          <cell r="AK1098" t="str">
            <v>Solicitud CREG 106</v>
          </cell>
        </row>
        <row r="1099">
          <cell r="AJ1099">
            <v>0</v>
          </cell>
          <cell r="AK1099" t="str">
            <v>Solicitud CREG 106</v>
          </cell>
        </row>
        <row r="1100">
          <cell r="AJ1100">
            <v>0</v>
          </cell>
          <cell r="AK1100" t="str">
            <v>Solicitud CREG 106</v>
          </cell>
        </row>
        <row r="1101">
          <cell r="AJ1101">
            <v>0</v>
          </cell>
          <cell r="AK1101" t="str">
            <v>Solicitud CREG 106</v>
          </cell>
        </row>
        <row r="1102">
          <cell r="AJ1102">
            <v>0</v>
          </cell>
          <cell r="AK1102" t="str">
            <v>Solicitud CREG 106</v>
          </cell>
        </row>
        <row r="1103">
          <cell r="AJ1103">
            <v>0</v>
          </cell>
          <cell r="AK1103" t="str">
            <v>Solicitud CREG 106</v>
          </cell>
        </row>
        <row r="1104">
          <cell r="AJ1104">
            <v>0</v>
          </cell>
          <cell r="AK1104" t="str">
            <v>Solicitud CREG 106</v>
          </cell>
        </row>
        <row r="1105">
          <cell r="AJ1105">
            <v>0</v>
          </cell>
          <cell r="AK1105" t="str">
            <v>Solicitud CREG 106</v>
          </cell>
        </row>
        <row r="1106">
          <cell r="AJ1106">
            <v>0</v>
          </cell>
          <cell r="AK1106" t="str">
            <v>Solicitud CREG 106</v>
          </cell>
        </row>
        <row r="1107">
          <cell r="AJ1107">
            <v>0</v>
          </cell>
          <cell r="AK1107" t="str">
            <v>Solicitud CREG 106</v>
          </cell>
        </row>
        <row r="1108">
          <cell r="AJ1108">
            <v>0</v>
          </cell>
          <cell r="AK1108" t="str">
            <v>Solicitud CREG 106</v>
          </cell>
        </row>
        <row r="1109">
          <cell r="AJ1109">
            <v>0</v>
          </cell>
          <cell r="AK1109" t="str">
            <v>Solicitud CREG 106</v>
          </cell>
        </row>
        <row r="1110">
          <cell r="AJ1110">
            <v>0</v>
          </cell>
          <cell r="AK1110" t="str">
            <v>Solicitud CREG 106</v>
          </cell>
        </row>
        <row r="1111">
          <cell r="AJ1111">
            <v>0</v>
          </cell>
          <cell r="AK1111" t="str">
            <v>Solicitud CREG 106</v>
          </cell>
        </row>
        <row r="1112">
          <cell r="AJ1112">
            <v>0</v>
          </cell>
          <cell r="AK1112" t="str">
            <v>Solicitud CREG 106</v>
          </cell>
        </row>
        <row r="1113">
          <cell r="AJ1113">
            <v>0</v>
          </cell>
          <cell r="AK1113" t="str">
            <v>Solicitud CREG 106</v>
          </cell>
        </row>
        <row r="1114">
          <cell r="AJ1114">
            <v>0</v>
          </cell>
          <cell r="AK1114" t="str">
            <v>Solicitud CREG 106</v>
          </cell>
        </row>
        <row r="1115">
          <cell r="AJ1115">
            <v>0</v>
          </cell>
          <cell r="AK1115" t="str">
            <v>Solicitud CREG 106</v>
          </cell>
        </row>
        <row r="1116">
          <cell r="AJ1116">
            <v>0</v>
          </cell>
          <cell r="AK1116" t="str">
            <v>Solicitud CREG 106</v>
          </cell>
        </row>
        <row r="1117">
          <cell r="AJ1117">
            <v>0</v>
          </cell>
          <cell r="AK1117" t="str">
            <v>Solicitud CREG 106</v>
          </cell>
        </row>
        <row r="1118">
          <cell r="AJ1118">
            <v>0</v>
          </cell>
          <cell r="AK1118" t="str">
            <v>Solicitud CREG 106</v>
          </cell>
        </row>
        <row r="1119">
          <cell r="AJ1119">
            <v>0</v>
          </cell>
          <cell r="AK1119" t="str">
            <v>Solicitud CREG 106</v>
          </cell>
        </row>
        <row r="1120">
          <cell r="AJ1120">
            <v>0</v>
          </cell>
          <cell r="AK1120" t="str">
            <v>Solicitud CREG 106</v>
          </cell>
        </row>
        <row r="1121">
          <cell r="AJ1121">
            <v>0</v>
          </cell>
          <cell r="AK1121" t="str">
            <v>Solicitud CREG 106</v>
          </cell>
        </row>
        <row r="1122">
          <cell r="AJ1122">
            <v>0</v>
          </cell>
          <cell r="AK1122" t="str">
            <v>Solicitud CREG 106</v>
          </cell>
        </row>
        <row r="1123">
          <cell r="AJ1123">
            <v>0</v>
          </cell>
          <cell r="AK1123" t="str">
            <v>Solicitud CREG 106</v>
          </cell>
        </row>
        <row r="1124">
          <cell r="AJ1124">
            <v>0</v>
          </cell>
          <cell r="AK1124" t="str">
            <v>Solicitud CREG 106</v>
          </cell>
        </row>
        <row r="1125">
          <cell r="AJ1125">
            <v>0</v>
          </cell>
          <cell r="AK1125" t="str">
            <v>Solicitud CREG 106</v>
          </cell>
        </row>
        <row r="1126">
          <cell r="AJ1126">
            <v>0</v>
          </cell>
          <cell r="AK1126" t="str">
            <v>Solicitud CREG 106</v>
          </cell>
        </row>
        <row r="1127">
          <cell r="AJ1127">
            <v>0</v>
          </cell>
          <cell r="AK1127" t="str">
            <v>Solicitud CREG 106</v>
          </cell>
        </row>
        <row r="1128">
          <cell r="AJ1128">
            <v>0</v>
          </cell>
          <cell r="AK1128" t="str">
            <v>Solicitud CREG 106</v>
          </cell>
        </row>
        <row r="1129">
          <cell r="AJ1129">
            <v>0</v>
          </cell>
          <cell r="AK1129" t="str">
            <v>Solicitud CREG 106</v>
          </cell>
        </row>
        <row r="1130">
          <cell r="AJ1130">
            <v>0</v>
          </cell>
          <cell r="AK1130" t="str">
            <v>Solicitud CREG 106</v>
          </cell>
        </row>
        <row r="1131">
          <cell r="AJ1131">
            <v>0</v>
          </cell>
          <cell r="AK1131" t="str">
            <v>Solicitud CREG 106</v>
          </cell>
        </row>
        <row r="1132">
          <cell r="AJ1132">
            <v>0</v>
          </cell>
          <cell r="AK1132" t="str">
            <v>Solicitud CREG 106</v>
          </cell>
        </row>
        <row r="1133">
          <cell r="AJ1133">
            <v>0</v>
          </cell>
          <cell r="AK1133" t="str">
            <v>Solicitud CREG 106</v>
          </cell>
        </row>
        <row r="1134">
          <cell r="AJ1134">
            <v>0</v>
          </cell>
          <cell r="AK1134" t="str">
            <v>Solicitud CREG 106</v>
          </cell>
        </row>
        <row r="1135">
          <cell r="AJ1135">
            <v>0</v>
          </cell>
          <cell r="AK1135" t="str">
            <v>Solicitud CREG 106</v>
          </cell>
        </row>
        <row r="1136">
          <cell r="AJ1136">
            <v>0</v>
          </cell>
          <cell r="AK1136" t="str">
            <v>Solicitud CREG 106</v>
          </cell>
        </row>
        <row r="1137">
          <cell r="AJ1137">
            <v>0</v>
          </cell>
          <cell r="AK1137" t="str">
            <v>Solicitud CREG 106</v>
          </cell>
        </row>
        <row r="1138">
          <cell r="AJ1138">
            <v>0</v>
          </cell>
          <cell r="AK1138" t="str">
            <v>Solicitud CREG 106</v>
          </cell>
        </row>
        <row r="1139">
          <cell r="AJ1139">
            <v>0</v>
          </cell>
          <cell r="AK1139" t="str">
            <v>Solicitud CREG 106</v>
          </cell>
        </row>
        <row r="1140">
          <cell r="AJ1140">
            <v>0</v>
          </cell>
          <cell r="AK1140" t="str">
            <v>Solicitud CREG 106</v>
          </cell>
        </row>
        <row r="1141">
          <cell r="AJ1141">
            <v>0</v>
          </cell>
          <cell r="AK1141" t="str">
            <v>Solicitud CREG 106</v>
          </cell>
        </row>
        <row r="1142">
          <cell r="AJ1142">
            <v>0</v>
          </cell>
          <cell r="AK1142" t="str">
            <v>Solicitud CREG 106</v>
          </cell>
        </row>
        <row r="1143">
          <cell r="AJ1143">
            <v>0</v>
          </cell>
          <cell r="AK1143" t="str">
            <v>Solicitud CREG 106</v>
          </cell>
        </row>
        <row r="1144">
          <cell r="AJ1144">
            <v>0</v>
          </cell>
          <cell r="AK1144" t="str">
            <v>Solicitud CREG 106</v>
          </cell>
        </row>
        <row r="1145">
          <cell r="AJ1145">
            <v>0</v>
          </cell>
          <cell r="AK1145" t="str">
            <v>Solicitud CREG 106</v>
          </cell>
        </row>
        <row r="1146">
          <cell r="AJ1146">
            <v>0</v>
          </cell>
          <cell r="AK1146" t="str">
            <v>Solicitud CREG 106</v>
          </cell>
        </row>
        <row r="1147">
          <cell r="AJ1147">
            <v>0</v>
          </cell>
          <cell r="AK1147" t="str">
            <v>Solicitud CREG 106</v>
          </cell>
        </row>
        <row r="1148">
          <cell r="AJ1148">
            <v>0</v>
          </cell>
          <cell r="AK1148" t="str">
            <v>Solicitud CREG 106</v>
          </cell>
        </row>
        <row r="1149">
          <cell r="AJ1149">
            <v>0</v>
          </cell>
          <cell r="AK1149" t="str">
            <v>Solicitud CREG 106</v>
          </cell>
        </row>
        <row r="1150">
          <cell r="AJ1150">
            <v>0</v>
          </cell>
          <cell r="AK1150" t="str">
            <v>Solicitud CREG 106</v>
          </cell>
        </row>
        <row r="1151">
          <cell r="AJ1151">
            <v>0</v>
          </cell>
          <cell r="AK1151" t="str">
            <v>Solicitud CREG 106</v>
          </cell>
        </row>
        <row r="1152">
          <cell r="AJ1152">
            <v>0</v>
          </cell>
          <cell r="AK1152" t="str">
            <v>Solicitud CREG 106</v>
          </cell>
        </row>
        <row r="1153">
          <cell r="AJ1153">
            <v>0</v>
          </cell>
          <cell r="AK1153" t="str">
            <v>Solicitud CREG 106</v>
          </cell>
        </row>
        <row r="1154">
          <cell r="AJ1154">
            <v>0</v>
          </cell>
          <cell r="AK1154" t="str">
            <v>Solicitud CREG 106</v>
          </cell>
        </row>
        <row r="1155">
          <cell r="AJ1155">
            <v>0</v>
          </cell>
          <cell r="AK1155" t="str">
            <v>Solicitud CREG 106</v>
          </cell>
        </row>
        <row r="1156">
          <cell r="AJ1156">
            <v>0</v>
          </cell>
          <cell r="AK1156" t="str">
            <v>Solicitud CREG 106</v>
          </cell>
        </row>
        <row r="1157">
          <cell r="AJ1157">
            <v>0</v>
          </cell>
          <cell r="AK1157" t="str">
            <v>Solicitud CREG 106</v>
          </cell>
        </row>
        <row r="1158">
          <cell r="AJ1158">
            <v>0</v>
          </cell>
          <cell r="AK1158" t="str">
            <v>Solicitud CREG 106</v>
          </cell>
        </row>
        <row r="1159">
          <cell r="AJ1159">
            <v>0</v>
          </cell>
          <cell r="AK1159" t="str">
            <v>Solicitud CREG 106</v>
          </cell>
        </row>
        <row r="1160">
          <cell r="AJ1160">
            <v>0</v>
          </cell>
          <cell r="AK1160" t="str">
            <v>Solicitud CREG 106</v>
          </cell>
        </row>
        <row r="1161">
          <cell r="AJ1161">
            <v>0</v>
          </cell>
          <cell r="AK1161" t="str">
            <v>Solicitud CREG 106</v>
          </cell>
        </row>
        <row r="1162">
          <cell r="AJ1162">
            <v>0</v>
          </cell>
          <cell r="AK1162" t="str">
            <v>Solicitud CREG 106</v>
          </cell>
        </row>
        <row r="1163">
          <cell r="AJ1163">
            <v>0</v>
          </cell>
          <cell r="AK1163" t="str">
            <v>Solicitud CREG 106</v>
          </cell>
        </row>
        <row r="1164">
          <cell r="AJ1164">
            <v>0</v>
          </cell>
          <cell r="AK1164" t="str">
            <v>Solicitud CREG 106</v>
          </cell>
        </row>
        <row r="1165">
          <cell r="AJ1165">
            <v>0</v>
          </cell>
          <cell r="AK1165" t="str">
            <v>Solicitud CREG 106</v>
          </cell>
        </row>
        <row r="1166">
          <cell r="AJ1166">
            <v>0</v>
          </cell>
          <cell r="AK1166" t="str">
            <v>Solicitud CREG 106</v>
          </cell>
        </row>
        <row r="1167">
          <cell r="AJ1167">
            <v>0</v>
          </cell>
          <cell r="AK1167" t="str">
            <v>Solicitud CREG 106</v>
          </cell>
        </row>
        <row r="1168">
          <cell r="AJ1168">
            <v>0</v>
          </cell>
          <cell r="AK1168" t="str">
            <v>Solicitud CREG 106</v>
          </cell>
        </row>
        <row r="1169">
          <cell r="AJ1169">
            <v>0</v>
          </cell>
          <cell r="AK1169" t="str">
            <v>Solicitud CREG 106</v>
          </cell>
        </row>
        <row r="1170">
          <cell r="AJ1170">
            <v>0</v>
          </cell>
          <cell r="AK1170" t="str">
            <v>Solicitud CREG 106</v>
          </cell>
        </row>
        <row r="1171">
          <cell r="AJ1171">
            <v>0</v>
          </cell>
          <cell r="AK1171" t="str">
            <v>Solicitud CREG 106</v>
          </cell>
        </row>
        <row r="1172">
          <cell r="AJ1172">
            <v>0</v>
          </cell>
          <cell r="AK1172" t="str">
            <v>Solicitud CREG 106</v>
          </cell>
        </row>
        <row r="1173">
          <cell r="AJ1173">
            <v>0</v>
          </cell>
          <cell r="AK1173" t="str">
            <v>Solicitud CREG 106</v>
          </cell>
        </row>
        <row r="1174">
          <cell r="AJ1174">
            <v>0</v>
          </cell>
          <cell r="AK1174" t="str">
            <v>Solicitud CREG 106</v>
          </cell>
        </row>
        <row r="1175">
          <cell r="AJ1175">
            <v>0</v>
          </cell>
          <cell r="AK1175" t="str">
            <v>Solicitud CREG 106</v>
          </cell>
        </row>
        <row r="1176">
          <cell r="AJ1176">
            <v>0</v>
          </cell>
          <cell r="AK1176" t="str">
            <v>Solicitud CREG 106</v>
          </cell>
        </row>
        <row r="1177">
          <cell r="AJ1177">
            <v>0</v>
          </cell>
          <cell r="AK1177" t="str">
            <v>Solicitud CREG 106</v>
          </cell>
        </row>
        <row r="1178">
          <cell r="AJ1178">
            <v>0</v>
          </cell>
          <cell r="AK1178" t="str">
            <v>Solicitud CREG 106</v>
          </cell>
        </row>
        <row r="1179">
          <cell r="AJ1179">
            <v>0</v>
          </cell>
          <cell r="AK1179" t="str">
            <v>Solicitud CREG 106</v>
          </cell>
        </row>
        <row r="1180">
          <cell r="AJ1180">
            <v>0</v>
          </cell>
          <cell r="AK1180" t="str">
            <v>Solicitud CREG 106</v>
          </cell>
        </row>
        <row r="1181">
          <cell r="AJ1181">
            <v>0</v>
          </cell>
          <cell r="AK1181" t="str">
            <v>Solicitud CREG 106</v>
          </cell>
        </row>
        <row r="1182">
          <cell r="AJ1182">
            <v>0</v>
          </cell>
          <cell r="AK1182" t="str">
            <v>Solicitud CREG 106</v>
          </cell>
        </row>
        <row r="1183">
          <cell r="AJ1183">
            <v>0</v>
          </cell>
          <cell r="AK1183" t="str">
            <v>Solicitud CREG 106</v>
          </cell>
        </row>
        <row r="1184">
          <cell r="AJ1184">
            <v>0</v>
          </cell>
          <cell r="AK1184" t="str">
            <v>Solicitud CREG 106</v>
          </cell>
        </row>
        <row r="1185">
          <cell r="AJ1185">
            <v>0</v>
          </cell>
          <cell r="AK1185" t="str">
            <v>Solicitud CREG 106</v>
          </cell>
        </row>
        <row r="1186">
          <cell r="AJ1186">
            <v>0</v>
          </cell>
          <cell r="AK1186" t="str">
            <v>Solicitud CREG 106</v>
          </cell>
        </row>
        <row r="1187">
          <cell r="AJ1187">
            <v>0</v>
          </cell>
          <cell r="AK1187" t="str">
            <v>Solicitud CREG 106</v>
          </cell>
        </row>
        <row r="1188">
          <cell r="AJ1188">
            <v>0</v>
          </cell>
          <cell r="AK1188" t="str">
            <v>Solicitud CREG 106</v>
          </cell>
        </row>
        <row r="1189">
          <cell r="AJ1189">
            <v>0</v>
          </cell>
          <cell r="AK1189" t="str">
            <v>Solicitud CREG 106</v>
          </cell>
        </row>
        <row r="1190">
          <cell r="AJ1190">
            <v>0</v>
          </cell>
          <cell r="AK1190" t="str">
            <v>Solicitud CREG 106</v>
          </cell>
        </row>
        <row r="1191">
          <cell r="AJ1191">
            <v>0</v>
          </cell>
          <cell r="AK1191" t="str">
            <v>Solicitud CREG 106</v>
          </cell>
        </row>
        <row r="1192">
          <cell r="AJ1192">
            <v>0</v>
          </cell>
          <cell r="AK1192" t="str">
            <v>Solicitud CREG 106</v>
          </cell>
        </row>
        <row r="1193">
          <cell r="AJ1193">
            <v>0</v>
          </cell>
          <cell r="AK1193" t="str">
            <v>Solicitud CREG 106</v>
          </cell>
        </row>
        <row r="1194">
          <cell r="AJ1194">
            <v>0</v>
          </cell>
          <cell r="AK1194" t="str">
            <v>Solicitud CREG 106</v>
          </cell>
        </row>
        <row r="1195">
          <cell r="AJ1195">
            <v>0</v>
          </cell>
          <cell r="AK1195" t="str">
            <v>Solicitud CREG 106</v>
          </cell>
        </row>
        <row r="1196">
          <cell r="AJ1196">
            <v>0</v>
          </cell>
          <cell r="AK1196" t="str">
            <v>Solicitud CREG 106</v>
          </cell>
        </row>
        <row r="1197">
          <cell r="AJ1197">
            <v>0</v>
          </cell>
          <cell r="AK1197" t="str">
            <v>Solicitud CREG 106</v>
          </cell>
        </row>
        <row r="1198">
          <cell r="AJ1198">
            <v>0</v>
          </cell>
          <cell r="AK1198" t="str">
            <v>Solicitud CREG 106</v>
          </cell>
        </row>
        <row r="1199">
          <cell r="AJ1199">
            <v>0</v>
          </cell>
          <cell r="AK1199" t="str">
            <v>Solicitud CREG 106</v>
          </cell>
        </row>
        <row r="1200">
          <cell r="AJ1200">
            <v>0</v>
          </cell>
          <cell r="AK1200" t="str">
            <v>Solicitud CREG 106</v>
          </cell>
        </row>
        <row r="1201">
          <cell r="AJ1201">
            <v>0</v>
          </cell>
          <cell r="AK1201" t="str">
            <v>Solicitud CREG 106</v>
          </cell>
        </row>
        <row r="1202">
          <cell r="AJ1202">
            <v>0</v>
          </cell>
          <cell r="AK1202" t="str">
            <v>Solicitud CREG 106</v>
          </cell>
        </row>
        <row r="1203">
          <cell r="AJ1203">
            <v>0</v>
          </cell>
          <cell r="AK1203" t="str">
            <v>Solicitud CREG 106</v>
          </cell>
        </row>
        <row r="1204">
          <cell r="AJ1204">
            <v>0</v>
          </cell>
          <cell r="AK1204" t="str">
            <v>Solicitud CREG 106</v>
          </cell>
        </row>
        <row r="1205">
          <cell r="AJ1205">
            <v>0</v>
          </cell>
          <cell r="AK1205" t="str">
            <v>Solicitud CREG 106</v>
          </cell>
        </row>
        <row r="1206">
          <cell r="AJ1206">
            <v>0</v>
          </cell>
          <cell r="AK1206" t="str">
            <v>Solicitud CREG 106</v>
          </cell>
        </row>
        <row r="1207">
          <cell r="AJ1207">
            <v>0</v>
          </cell>
          <cell r="AK1207" t="str">
            <v>Solicitud CREG 106</v>
          </cell>
        </row>
        <row r="1208">
          <cell r="AJ1208">
            <v>0</v>
          </cell>
          <cell r="AK1208" t="str">
            <v>Solicitud CREG 106</v>
          </cell>
        </row>
        <row r="1209">
          <cell r="AJ1209">
            <v>0</v>
          </cell>
          <cell r="AK1209" t="str">
            <v>Solicitud CREG 106</v>
          </cell>
        </row>
        <row r="1210">
          <cell r="AJ1210">
            <v>0</v>
          </cell>
          <cell r="AK1210" t="str">
            <v>Solicitud CREG 106</v>
          </cell>
        </row>
        <row r="1211">
          <cell r="AJ1211">
            <v>0</v>
          </cell>
          <cell r="AK1211" t="str">
            <v>Solicitud CREG 106</v>
          </cell>
        </row>
        <row r="1212">
          <cell r="AJ1212">
            <v>0</v>
          </cell>
          <cell r="AK1212" t="str">
            <v>Solicitud CREG 106</v>
          </cell>
        </row>
        <row r="1213">
          <cell r="AJ1213">
            <v>0</v>
          </cell>
          <cell r="AK1213" t="str">
            <v>Solicitud CREG 106</v>
          </cell>
        </row>
        <row r="1214">
          <cell r="AJ1214">
            <v>0</v>
          </cell>
          <cell r="AK1214" t="str">
            <v>Solicitud CREG 106</v>
          </cell>
        </row>
        <row r="1215">
          <cell r="AJ1215">
            <v>0</v>
          </cell>
          <cell r="AK1215" t="str">
            <v>Solicitud CREG 106</v>
          </cell>
        </row>
        <row r="1216">
          <cell r="AJ1216">
            <v>0</v>
          </cell>
          <cell r="AK1216" t="str">
            <v>Solicitud CREG 106</v>
          </cell>
        </row>
        <row r="1217">
          <cell r="AJ1217">
            <v>0</v>
          </cell>
          <cell r="AK1217" t="str">
            <v>Solicitud CREG 106</v>
          </cell>
        </row>
        <row r="1218">
          <cell r="AJ1218">
            <v>0</v>
          </cell>
          <cell r="AK1218" t="str">
            <v>Solicitud CREG 106</v>
          </cell>
        </row>
        <row r="1219">
          <cell r="AJ1219">
            <v>0</v>
          </cell>
          <cell r="AK1219" t="str">
            <v>Solicitud CREG 106</v>
          </cell>
        </row>
        <row r="1220">
          <cell r="AJ1220">
            <v>0</v>
          </cell>
          <cell r="AK1220" t="str">
            <v>Solicitud CREG 106</v>
          </cell>
        </row>
        <row r="1221">
          <cell r="AJ1221">
            <v>0</v>
          </cell>
          <cell r="AK1221" t="str">
            <v>Solicitud CREG 106</v>
          </cell>
        </row>
        <row r="1222">
          <cell r="AJ1222">
            <v>0</v>
          </cell>
          <cell r="AK1222" t="str">
            <v>Solicitud CREG 106</v>
          </cell>
        </row>
        <row r="1223">
          <cell r="AJ1223">
            <v>0</v>
          </cell>
          <cell r="AK1223" t="str">
            <v>Solicitud CREG 106</v>
          </cell>
        </row>
        <row r="1224">
          <cell r="AJ1224">
            <v>0</v>
          </cell>
          <cell r="AK1224" t="str">
            <v>Solicitud CREG 106</v>
          </cell>
        </row>
        <row r="1225">
          <cell r="AJ1225">
            <v>0</v>
          </cell>
          <cell r="AK1225" t="str">
            <v>Solicitud CREG 106</v>
          </cell>
        </row>
        <row r="1226">
          <cell r="AJ1226">
            <v>0</v>
          </cell>
          <cell r="AK1226" t="str">
            <v>Solicitud CREG 106</v>
          </cell>
        </row>
        <row r="1227">
          <cell r="AJ1227">
            <v>0</v>
          </cell>
          <cell r="AK1227" t="str">
            <v>Solicitud CREG 106</v>
          </cell>
        </row>
        <row r="1228">
          <cell r="AJ1228">
            <v>0</v>
          </cell>
          <cell r="AK1228" t="str">
            <v>Solicitud CREG 106</v>
          </cell>
        </row>
        <row r="1229">
          <cell r="AJ1229">
            <v>0</v>
          </cell>
          <cell r="AK1229" t="str">
            <v>Solicitud CREG 106</v>
          </cell>
        </row>
        <row r="1230">
          <cell r="AJ1230">
            <v>0</v>
          </cell>
          <cell r="AK1230" t="str">
            <v>Solicitud CREG 106</v>
          </cell>
        </row>
        <row r="1231">
          <cell r="AJ1231">
            <v>0</v>
          </cell>
          <cell r="AK1231" t="str">
            <v>Solicitud CREG 106</v>
          </cell>
        </row>
        <row r="1232">
          <cell r="AJ1232">
            <v>0</v>
          </cell>
          <cell r="AK1232" t="str">
            <v>Solicitud CREG 106</v>
          </cell>
        </row>
        <row r="1233">
          <cell r="AJ1233">
            <v>0</v>
          </cell>
          <cell r="AK1233" t="str">
            <v>Solicitud CREG 106</v>
          </cell>
        </row>
        <row r="1234">
          <cell r="AJ1234">
            <v>0</v>
          </cell>
          <cell r="AK1234" t="str">
            <v>Solicitud CREG 106</v>
          </cell>
        </row>
        <row r="1235">
          <cell r="AJ1235">
            <v>0</v>
          </cell>
          <cell r="AK1235" t="str">
            <v>Solicitud CREG 106</v>
          </cell>
        </row>
        <row r="1236">
          <cell r="AJ1236">
            <v>0</v>
          </cell>
          <cell r="AK1236" t="str">
            <v>Solicitud CREG 106</v>
          </cell>
        </row>
        <row r="1237">
          <cell r="AJ1237">
            <v>0</v>
          </cell>
          <cell r="AK1237" t="str">
            <v>Solicitud CREG 106</v>
          </cell>
        </row>
        <row r="1238">
          <cell r="AJ1238">
            <v>0</v>
          </cell>
          <cell r="AK1238" t="str">
            <v>Solicitud CREG 106</v>
          </cell>
        </row>
        <row r="1239">
          <cell r="AJ1239">
            <v>0</v>
          </cell>
          <cell r="AK1239" t="str">
            <v>Solicitud CREG 106</v>
          </cell>
        </row>
        <row r="1240">
          <cell r="AJ1240">
            <v>0</v>
          </cell>
          <cell r="AK1240" t="str">
            <v>Solicitud CREG 106</v>
          </cell>
        </row>
        <row r="1241">
          <cell r="AJ1241">
            <v>0</v>
          </cell>
          <cell r="AK1241" t="str">
            <v>Solicitud CREG 106</v>
          </cell>
        </row>
        <row r="1242">
          <cell r="AJ1242">
            <v>0</v>
          </cell>
          <cell r="AK1242" t="str">
            <v>Solicitud CREG 106</v>
          </cell>
        </row>
        <row r="1243">
          <cell r="AJ1243">
            <v>0</v>
          </cell>
          <cell r="AK1243" t="str">
            <v>Solicitud CREG 106</v>
          </cell>
        </row>
        <row r="1244">
          <cell r="AJ1244">
            <v>0</v>
          </cell>
          <cell r="AK1244" t="str">
            <v>Solicitud CREG 106</v>
          </cell>
        </row>
        <row r="1245">
          <cell r="AJ1245">
            <v>0</v>
          </cell>
          <cell r="AK1245" t="str">
            <v>Solicitud CREG 106</v>
          </cell>
        </row>
        <row r="1246">
          <cell r="AJ1246">
            <v>0</v>
          </cell>
          <cell r="AK1246" t="str">
            <v>Solicitud CREG 106</v>
          </cell>
        </row>
        <row r="1247">
          <cell r="AJ1247">
            <v>0</v>
          </cell>
          <cell r="AK1247" t="str">
            <v>Solicitud CREG 106</v>
          </cell>
        </row>
        <row r="1248">
          <cell r="AJ1248">
            <v>0</v>
          </cell>
          <cell r="AK1248" t="str">
            <v>Solicitud CREG 106</v>
          </cell>
        </row>
        <row r="1249">
          <cell r="AJ1249">
            <v>0</v>
          </cell>
          <cell r="AK1249" t="str">
            <v>Solicitud CREG 106</v>
          </cell>
        </row>
        <row r="1250">
          <cell r="AJ1250">
            <v>0</v>
          </cell>
          <cell r="AK1250" t="str">
            <v>Solicitud CREG 106</v>
          </cell>
        </row>
        <row r="1251">
          <cell r="AJ1251">
            <v>0</v>
          </cell>
          <cell r="AK1251" t="str">
            <v>Solicitud CREG 106</v>
          </cell>
        </row>
        <row r="1252">
          <cell r="AJ1252">
            <v>0</v>
          </cell>
          <cell r="AK1252" t="str">
            <v>Solicitud CREG 106</v>
          </cell>
        </row>
        <row r="1253">
          <cell r="AJ1253">
            <v>0</v>
          </cell>
          <cell r="AK1253" t="str">
            <v>Solicitud CREG 106</v>
          </cell>
        </row>
        <row r="1254">
          <cell r="AJ1254">
            <v>0</v>
          </cell>
          <cell r="AK1254" t="str">
            <v>Solicitud CREG 106</v>
          </cell>
        </row>
        <row r="1255">
          <cell r="AJ1255">
            <v>0</v>
          </cell>
          <cell r="AK1255" t="str">
            <v>Solicitud CREG 106</v>
          </cell>
        </row>
        <row r="1256">
          <cell r="AJ1256">
            <v>0</v>
          </cell>
          <cell r="AK1256" t="str">
            <v>Solicitud CREG 106</v>
          </cell>
        </row>
        <row r="1257">
          <cell r="AJ1257">
            <v>0</v>
          </cell>
          <cell r="AK1257" t="str">
            <v>Solicitud CREG 106</v>
          </cell>
        </row>
        <row r="1258">
          <cell r="AJ1258">
            <v>0</v>
          </cell>
          <cell r="AK1258" t="str">
            <v>Solicitud CREG 106</v>
          </cell>
        </row>
        <row r="1259">
          <cell r="AJ1259">
            <v>0</v>
          </cell>
          <cell r="AK1259" t="str">
            <v>Solicitud CREG 106</v>
          </cell>
        </row>
        <row r="1260">
          <cell r="AJ1260">
            <v>0</v>
          </cell>
          <cell r="AK1260" t="str">
            <v>Solicitud CREG 106</v>
          </cell>
        </row>
        <row r="1261">
          <cell r="AJ1261">
            <v>0</v>
          </cell>
          <cell r="AK1261" t="str">
            <v>Solicitud CREG 106</v>
          </cell>
        </row>
        <row r="1262">
          <cell r="AJ1262">
            <v>0</v>
          </cell>
          <cell r="AK1262" t="str">
            <v>Solicitud CREG 106</v>
          </cell>
        </row>
        <row r="1263">
          <cell r="AJ1263">
            <v>0</v>
          </cell>
          <cell r="AK1263" t="str">
            <v>Solicitud CREG 106</v>
          </cell>
        </row>
        <row r="1264">
          <cell r="AJ1264">
            <v>0</v>
          </cell>
          <cell r="AK1264" t="str">
            <v>Solicitud CREG 106</v>
          </cell>
        </row>
        <row r="1265">
          <cell r="AJ1265">
            <v>0</v>
          </cell>
          <cell r="AK1265" t="str">
            <v>Solicitud CREG 106</v>
          </cell>
        </row>
        <row r="1266">
          <cell r="AJ1266">
            <v>0</v>
          </cell>
          <cell r="AK1266" t="str">
            <v>Solicitud CREG 106</v>
          </cell>
        </row>
        <row r="1267">
          <cell r="AJ1267">
            <v>0</v>
          </cell>
          <cell r="AK1267" t="str">
            <v>Solicitud CREG 106</v>
          </cell>
        </row>
        <row r="1268">
          <cell r="AJ1268">
            <v>0</v>
          </cell>
          <cell r="AK1268" t="str">
            <v>Solicitud CREG 106</v>
          </cell>
        </row>
        <row r="1269">
          <cell r="AJ1269">
            <v>0</v>
          </cell>
          <cell r="AK1269" t="str">
            <v>Solicitud CREG 106</v>
          </cell>
        </row>
        <row r="1270">
          <cell r="AJ1270">
            <v>0</v>
          </cell>
          <cell r="AK1270" t="str">
            <v>Solicitud CREG 106</v>
          </cell>
        </row>
        <row r="1271">
          <cell r="AJ1271">
            <v>0</v>
          </cell>
          <cell r="AK1271" t="str">
            <v>Solicitud CREG 106</v>
          </cell>
        </row>
        <row r="1272">
          <cell r="AJ1272">
            <v>0</v>
          </cell>
          <cell r="AK1272" t="str">
            <v>Solicitud CREG 106</v>
          </cell>
        </row>
        <row r="1273">
          <cell r="AJ1273">
            <v>0</v>
          </cell>
          <cell r="AK1273" t="str">
            <v>Solicitud CREG 106</v>
          </cell>
        </row>
        <row r="1274">
          <cell r="AJ1274">
            <v>0</v>
          </cell>
          <cell r="AK1274" t="str">
            <v>Solicitud CREG 106</v>
          </cell>
        </row>
        <row r="1275">
          <cell r="AJ1275">
            <v>0</v>
          </cell>
          <cell r="AK1275" t="str">
            <v>Solicitud CREG 106</v>
          </cell>
        </row>
        <row r="1276">
          <cell r="AJ1276">
            <v>0</v>
          </cell>
          <cell r="AK1276" t="str">
            <v>Solicitud CREG 106</v>
          </cell>
        </row>
        <row r="1277">
          <cell r="AJ1277">
            <v>0</v>
          </cell>
          <cell r="AK1277" t="str">
            <v>Solicitud CREG 106</v>
          </cell>
        </row>
        <row r="1278">
          <cell r="AJ1278">
            <v>0</v>
          </cell>
          <cell r="AK1278" t="str">
            <v>Solicitud CREG 106</v>
          </cell>
        </row>
        <row r="1279">
          <cell r="AJ1279">
            <v>0</v>
          </cell>
          <cell r="AK1279" t="str">
            <v>Solicitud CREG 106</v>
          </cell>
        </row>
        <row r="1280">
          <cell r="AJ1280">
            <v>0</v>
          </cell>
          <cell r="AK1280" t="str">
            <v>Solicitud CREG 106</v>
          </cell>
        </row>
        <row r="1281">
          <cell r="AJ1281">
            <v>0</v>
          </cell>
          <cell r="AK1281" t="str">
            <v>Solicitud CREG 106</v>
          </cell>
        </row>
        <row r="1282">
          <cell r="AJ1282">
            <v>0</v>
          </cell>
          <cell r="AK1282" t="str">
            <v>Solicitud CREG 106</v>
          </cell>
        </row>
        <row r="1283">
          <cell r="AJ1283">
            <v>0</v>
          </cell>
          <cell r="AK1283" t="str">
            <v>Solicitud CREG 106</v>
          </cell>
        </row>
        <row r="1284">
          <cell r="AJ1284">
            <v>0</v>
          </cell>
          <cell r="AK1284" t="str">
            <v>Solicitud CREG 106</v>
          </cell>
        </row>
        <row r="1285">
          <cell r="AJ1285">
            <v>0</v>
          </cell>
          <cell r="AK1285" t="str">
            <v>Solicitud CREG 106</v>
          </cell>
        </row>
        <row r="1286">
          <cell r="AJ1286">
            <v>0</v>
          </cell>
          <cell r="AK1286" t="str">
            <v>Solicitud CREG 106</v>
          </cell>
        </row>
        <row r="1287">
          <cell r="AJ1287">
            <v>0</v>
          </cell>
          <cell r="AK1287" t="str">
            <v>Solicitud CREG 106</v>
          </cell>
        </row>
        <row r="1288">
          <cell r="AJ1288">
            <v>0</v>
          </cell>
          <cell r="AK1288" t="str">
            <v>Solicitud CREG 106</v>
          </cell>
        </row>
        <row r="1289">
          <cell r="AJ1289">
            <v>0</v>
          </cell>
          <cell r="AK1289" t="str">
            <v>Solicitud CREG 106</v>
          </cell>
        </row>
        <row r="1290">
          <cell r="AJ1290">
            <v>0</v>
          </cell>
          <cell r="AK1290" t="str">
            <v>Solicitud CREG 106</v>
          </cell>
        </row>
        <row r="1291">
          <cell r="AJ1291">
            <v>0</v>
          </cell>
          <cell r="AK1291" t="str">
            <v>Solicitud CREG 106</v>
          </cell>
        </row>
        <row r="1292">
          <cell r="AJ1292">
            <v>0</v>
          </cell>
          <cell r="AK1292" t="str">
            <v>Solicitud CREG 106</v>
          </cell>
        </row>
        <row r="1293">
          <cell r="AJ1293">
            <v>0</v>
          </cell>
          <cell r="AK1293" t="str">
            <v>Solicitud CREG 106</v>
          </cell>
        </row>
        <row r="1294">
          <cell r="AJ1294">
            <v>0</v>
          </cell>
          <cell r="AK1294" t="str">
            <v>Solicitud CREG 106</v>
          </cell>
        </row>
        <row r="1295">
          <cell r="AJ1295">
            <v>0</v>
          </cell>
          <cell r="AK1295" t="str">
            <v>Solicitud CREG 106</v>
          </cell>
        </row>
        <row r="1296">
          <cell r="AJ1296">
            <v>0</v>
          </cell>
          <cell r="AK1296" t="str">
            <v>Solicitud CREG 106</v>
          </cell>
        </row>
        <row r="1297">
          <cell r="AJ1297">
            <v>0</v>
          </cell>
          <cell r="AK1297" t="str">
            <v>Solicitud CREG 106</v>
          </cell>
        </row>
        <row r="1298">
          <cell r="AJ1298">
            <v>0</v>
          </cell>
          <cell r="AK1298" t="str">
            <v>Solicitud CREG 106</v>
          </cell>
        </row>
        <row r="1299">
          <cell r="AJ1299">
            <v>0</v>
          </cell>
          <cell r="AK1299" t="str">
            <v>Solicitud CREG 106</v>
          </cell>
        </row>
        <row r="1300">
          <cell r="AJ1300">
            <v>0</v>
          </cell>
          <cell r="AK1300" t="str">
            <v>Solicitud CREG 106</v>
          </cell>
        </row>
        <row r="1301">
          <cell r="AJ1301">
            <v>0</v>
          </cell>
          <cell r="AK1301" t="str">
            <v>Solicitud CREG 106</v>
          </cell>
        </row>
        <row r="1302">
          <cell r="AJ1302">
            <v>0</v>
          </cell>
          <cell r="AK1302" t="str">
            <v>Solicitud CREG 106</v>
          </cell>
        </row>
        <row r="1303">
          <cell r="AJ1303">
            <v>0</v>
          </cell>
          <cell r="AK1303" t="str">
            <v>Solicitud CREG 106</v>
          </cell>
        </row>
        <row r="1304">
          <cell r="AJ1304">
            <v>0</v>
          </cell>
          <cell r="AK1304" t="str">
            <v>Solicitud CREG 106</v>
          </cell>
        </row>
        <row r="1305">
          <cell r="AJ1305">
            <v>0</v>
          </cell>
          <cell r="AK1305" t="str">
            <v>Solicitud CREG 106</v>
          </cell>
        </row>
        <row r="1306">
          <cell r="AJ1306">
            <v>0</v>
          </cell>
          <cell r="AK1306" t="str">
            <v>Solicitud CREG 106</v>
          </cell>
        </row>
        <row r="1307">
          <cell r="AJ1307">
            <v>0</v>
          </cell>
          <cell r="AK1307" t="str">
            <v>Solicitud CREG 106</v>
          </cell>
        </row>
        <row r="1308">
          <cell r="AJ1308">
            <v>0</v>
          </cell>
          <cell r="AK1308" t="str">
            <v>Solicitud CREG 106</v>
          </cell>
        </row>
        <row r="1309">
          <cell r="AJ1309">
            <v>0</v>
          </cell>
          <cell r="AK1309" t="str">
            <v>Solicitud CREG 106</v>
          </cell>
        </row>
        <row r="1310">
          <cell r="AJ1310">
            <v>0</v>
          </cell>
          <cell r="AK1310" t="str">
            <v>Solicitud CREG 106</v>
          </cell>
        </row>
        <row r="1311">
          <cell r="AJ1311">
            <v>0</v>
          </cell>
          <cell r="AK1311" t="str">
            <v>Solicitud CREG 106</v>
          </cell>
        </row>
        <row r="1312">
          <cell r="AJ1312">
            <v>0</v>
          </cell>
          <cell r="AK1312" t="str">
            <v>Solicitud CREG 106</v>
          </cell>
        </row>
        <row r="1313">
          <cell r="AJ1313">
            <v>0</v>
          </cell>
          <cell r="AK1313" t="str">
            <v>Solicitud CREG 106</v>
          </cell>
        </row>
        <row r="1314">
          <cell r="AJ1314">
            <v>0</v>
          </cell>
          <cell r="AK1314" t="str">
            <v>Solicitud CREG 106</v>
          </cell>
        </row>
        <row r="1315">
          <cell r="AJ1315">
            <v>0</v>
          </cell>
          <cell r="AK1315" t="str">
            <v>Solicitud CREG 106</v>
          </cell>
        </row>
        <row r="1316">
          <cell r="AJ1316">
            <v>0</v>
          </cell>
          <cell r="AK1316" t="str">
            <v>Solicitud CREG 106</v>
          </cell>
        </row>
        <row r="1317">
          <cell r="AJ1317">
            <v>0</v>
          </cell>
          <cell r="AK1317" t="str">
            <v>Solicitud CREG 106</v>
          </cell>
        </row>
        <row r="1318">
          <cell r="AJ1318">
            <v>0</v>
          </cell>
          <cell r="AK1318" t="str">
            <v>Solicitud CREG 106</v>
          </cell>
        </row>
        <row r="1319">
          <cell r="AJ1319">
            <v>0</v>
          </cell>
          <cell r="AK1319" t="str">
            <v>Solicitud CREG 106</v>
          </cell>
        </row>
        <row r="1320">
          <cell r="AJ1320">
            <v>0</v>
          </cell>
          <cell r="AK1320" t="str">
            <v>Solicitud CREG 106</v>
          </cell>
        </row>
        <row r="1321">
          <cell r="AJ1321">
            <v>0</v>
          </cell>
          <cell r="AK1321" t="str">
            <v>Solicitud CREG 106</v>
          </cell>
        </row>
        <row r="1322">
          <cell r="AJ1322">
            <v>0</v>
          </cell>
          <cell r="AK1322" t="str">
            <v>Solicitud CREG 106</v>
          </cell>
        </row>
        <row r="1323">
          <cell r="AJ1323">
            <v>0</v>
          </cell>
          <cell r="AK1323" t="str">
            <v>Solicitud CREG 106</v>
          </cell>
        </row>
        <row r="1324">
          <cell r="AJ1324">
            <v>0</v>
          </cell>
          <cell r="AK1324" t="str">
            <v>Solicitud CREG 106</v>
          </cell>
        </row>
        <row r="1325">
          <cell r="AJ1325">
            <v>0</v>
          </cell>
          <cell r="AK1325" t="str">
            <v>Solicitud CREG 106</v>
          </cell>
        </row>
        <row r="1326">
          <cell r="AJ1326">
            <v>0</v>
          </cell>
          <cell r="AK1326" t="str">
            <v>Solicitud CREG 106</v>
          </cell>
        </row>
        <row r="1327">
          <cell r="AJ1327">
            <v>0</v>
          </cell>
          <cell r="AK1327" t="str">
            <v>Solicitud CREG 106</v>
          </cell>
        </row>
        <row r="1328">
          <cell r="AJ1328">
            <v>0</v>
          </cell>
          <cell r="AK1328" t="str">
            <v>Solicitud CREG 106</v>
          </cell>
        </row>
        <row r="1329">
          <cell r="AJ1329">
            <v>0</v>
          </cell>
          <cell r="AK1329" t="str">
            <v>Solicitud CREG 106</v>
          </cell>
        </row>
        <row r="1330">
          <cell r="AJ1330">
            <v>0</v>
          </cell>
          <cell r="AK1330" t="str">
            <v>Solicitud CREG 106</v>
          </cell>
        </row>
        <row r="1331">
          <cell r="AJ1331">
            <v>0</v>
          </cell>
          <cell r="AK1331" t="str">
            <v>Solicitud CREG 106</v>
          </cell>
        </row>
        <row r="1332">
          <cell r="AJ1332">
            <v>0</v>
          </cell>
          <cell r="AK1332" t="str">
            <v>Solicitud CREG 106</v>
          </cell>
        </row>
        <row r="1333">
          <cell r="AJ1333">
            <v>0</v>
          </cell>
          <cell r="AK1333" t="str">
            <v>Solicitud CREG 106</v>
          </cell>
        </row>
        <row r="1334">
          <cell r="AJ1334">
            <v>0</v>
          </cell>
          <cell r="AK1334" t="str">
            <v>Solicitud CREG 106</v>
          </cell>
        </row>
        <row r="1335">
          <cell r="AJ1335">
            <v>0</v>
          </cell>
          <cell r="AK1335" t="str">
            <v>Solicitud CREG 106</v>
          </cell>
        </row>
        <row r="1336">
          <cell r="AJ1336">
            <v>0</v>
          </cell>
          <cell r="AK1336" t="str">
            <v>Solicitud CREG 106</v>
          </cell>
        </row>
        <row r="1337">
          <cell r="AJ1337">
            <v>0</v>
          </cell>
          <cell r="AK1337" t="str">
            <v>Solicitud CREG 106</v>
          </cell>
        </row>
        <row r="1338">
          <cell r="AJ1338">
            <v>0</v>
          </cell>
          <cell r="AK1338" t="str">
            <v>Solicitud CREG 106</v>
          </cell>
        </row>
        <row r="1339">
          <cell r="AJ1339">
            <v>0</v>
          </cell>
          <cell r="AK1339" t="str">
            <v>Solicitud CREG 106</v>
          </cell>
        </row>
        <row r="1340">
          <cell r="AJ1340">
            <v>0</v>
          </cell>
          <cell r="AK1340" t="str">
            <v>Solicitud CREG 106</v>
          </cell>
        </row>
        <row r="1341">
          <cell r="AJ1341">
            <v>0</v>
          </cell>
          <cell r="AK1341" t="str">
            <v>Solicitud CREG 106</v>
          </cell>
        </row>
        <row r="1342">
          <cell r="AJ1342">
            <v>0</v>
          </cell>
          <cell r="AK1342" t="str">
            <v>Solicitud CREG 106</v>
          </cell>
        </row>
        <row r="1343">
          <cell r="AJ1343">
            <v>0</v>
          </cell>
          <cell r="AK1343" t="str">
            <v>Solicitud CREG 106</v>
          </cell>
        </row>
        <row r="1344">
          <cell r="AJ1344">
            <v>0</v>
          </cell>
          <cell r="AK1344" t="str">
            <v>Solicitud CREG 106</v>
          </cell>
        </row>
        <row r="1345">
          <cell r="AJ1345">
            <v>0</v>
          </cell>
          <cell r="AK1345" t="str">
            <v>Solicitud CREG 106</v>
          </cell>
        </row>
        <row r="1346">
          <cell r="AJ1346">
            <v>0</v>
          </cell>
          <cell r="AK1346" t="str">
            <v>Solicitud CREG 106</v>
          </cell>
        </row>
        <row r="1347">
          <cell r="AJ1347">
            <v>0</v>
          </cell>
          <cell r="AK1347" t="str">
            <v>Solicitud CREG 106</v>
          </cell>
        </row>
        <row r="1348">
          <cell r="AJ1348">
            <v>0</v>
          </cell>
          <cell r="AK1348" t="str">
            <v>Solicitud CREG 106</v>
          </cell>
        </row>
        <row r="1349">
          <cell r="AJ1349">
            <v>0</v>
          </cell>
          <cell r="AK1349" t="str">
            <v>Solicitud CREG 106</v>
          </cell>
        </row>
        <row r="1350">
          <cell r="AJ1350">
            <v>0</v>
          </cell>
          <cell r="AK1350" t="str">
            <v>Solicitud CREG 106</v>
          </cell>
        </row>
        <row r="1351">
          <cell r="AJ1351">
            <v>0</v>
          </cell>
          <cell r="AK1351" t="str">
            <v>Solicitud CREG 106</v>
          </cell>
        </row>
        <row r="1352">
          <cell r="AJ1352">
            <v>0</v>
          </cell>
          <cell r="AK1352" t="str">
            <v>Solicitud CREG 106</v>
          </cell>
        </row>
        <row r="1353">
          <cell r="AJ1353">
            <v>0</v>
          </cell>
          <cell r="AK1353" t="str">
            <v>Solicitud CREG 106</v>
          </cell>
        </row>
        <row r="1354">
          <cell r="AJ1354">
            <v>0</v>
          </cell>
          <cell r="AK1354" t="str">
            <v>Solicitud CREG 106</v>
          </cell>
        </row>
        <row r="1355">
          <cell r="AJ1355">
            <v>0</v>
          </cell>
          <cell r="AK1355" t="str">
            <v>Solicitud CREG 106</v>
          </cell>
        </row>
        <row r="1356">
          <cell r="AJ1356">
            <v>0</v>
          </cell>
          <cell r="AK1356" t="str">
            <v>Solicitud CREG 106</v>
          </cell>
        </row>
        <row r="1357">
          <cell r="AJ1357">
            <v>0</v>
          </cell>
          <cell r="AK1357" t="str">
            <v>Solicitud CREG 106</v>
          </cell>
        </row>
        <row r="1358">
          <cell r="AJ1358">
            <v>0</v>
          </cell>
          <cell r="AK1358" t="str">
            <v>Solicitud CREG 106</v>
          </cell>
        </row>
        <row r="1359">
          <cell r="AJ1359">
            <v>0</v>
          </cell>
          <cell r="AK1359" t="str">
            <v>Solicitud CREG 106</v>
          </cell>
        </row>
        <row r="1360">
          <cell r="AJ1360">
            <v>0</v>
          </cell>
          <cell r="AK1360" t="str">
            <v>Solicitud CREG 106</v>
          </cell>
        </row>
        <row r="1361">
          <cell r="AJ1361">
            <v>0</v>
          </cell>
          <cell r="AK1361" t="str">
            <v>Solicitud CREG 106</v>
          </cell>
        </row>
        <row r="1362">
          <cell r="AJ1362">
            <v>0</v>
          </cell>
          <cell r="AK1362" t="str">
            <v>Solicitud CREG 106</v>
          </cell>
        </row>
        <row r="1363">
          <cell r="AJ1363">
            <v>0</v>
          </cell>
          <cell r="AK1363" t="str">
            <v>Solicitud CREG 106</v>
          </cell>
        </row>
        <row r="1364">
          <cell r="AJ1364">
            <v>0</v>
          </cell>
          <cell r="AK1364" t="str">
            <v>Solicitud CREG 106</v>
          </cell>
        </row>
        <row r="1365">
          <cell r="AJ1365">
            <v>0</v>
          </cell>
          <cell r="AK1365" t="str">
            <v>Solicitud CREG 106</v>
          </cell>
        </row>
        <row r="1366">
          <cell r="AJ1366">
            <v>0</v>
          </cell>
          <cell r="AK1366" t="str">
            <v>Solicitud CREG 106</v>
          </cell>
        </row>
        <row r="1367">
          <cell r="AJ1367">
            <v>0</v>
          </cell>
          <cell r="AK1367" t="str">
            <v>Solicitud CREG 106</v>
          </cell>
        </row>
        <row r="1368">
          <cell r="AJ1368">
            <v>0</v>
          </cell>
          <cell r="AK1368" t="str">
            <v>Solicitud CREG 106</v>
          </cell>
        </row>
        <row r="1369">
          <cell r="AJ1369">
            <v>0</v>
          </cell>
          <cell r="AK1369" t="str">
            <v>Solicitud CREG 106</v>
          </cell>
        </row>
        <row r="1370">
          <cell r="AJ1370">
            <v>0</v>
          </cell>
          <cell r="AK1370" t="str">
            <v>Solicitud CREG 106</v>
          </cell>
        </row>
        <row r="1371">
          <cell r="AJ1371">
            <v>0</v>
          </cell>
          <cell r="AK1371" t="str">
            <v>Solicitud CREG 106</v>
          </cell>
        </row>
        <row r="1372">
          <cell r="AJ1372">
            <v>0</v>
          </cell>
          <cell r="AK1372" t="str">
            <v>Solicitud CREG 106</v>
          </cell>
        </row>
        <row r="1373">
          <cell r="AJ1373">
            <v>0</v>
          </cell>
          <cell r="AK1373" t="str">
            <v>Solicitud CREG 106</v>
          </cell>
        </row>
        <row r="1374">
          <cell r="AJ1374">
            <v>0</v>
          </cell>
          <cell r="AK1374" t="str">
            <v>Solicitud CREG 106</v>
          </cell>
        </row>
        <row r="1375">
          <cell r="AJ1375">
            <v>0</v>
          </cell>
          <cell r="AK1375" t="str">
            <v>Solicitud CREG 106</v>
          </cell>
        </row>
        <row r="1376">
          <cell r="AJ1376">
            <v>0</v>
          </cell>
          <cell r="AK1376" t="str">
            <v>Solicitud CREG 106</v>
          </cell>
        </row>
        <row r="1377">
          <cell r="AJ1377">
            <v>0</v>
          </cell>
          <cell r="AK1377" t="str">
            <v>Solicitud CREG 106</v>
          </cell>
        </row>
        <row r="1378">
          <cell r="AJ1378">
            <v>0</v>
          </cell>
          <cell r="AK1378" t="str">
            <v>Solicitud CREG 106</v>
          </cell>
        </row>
        <row r="1379">
          <cell r="AJ1379">
            <v>0</v>
          </cell>
          <cell r="AK1379" t="str">
            <v>Solicitud CREG 106</v>
          </cell>
        </row>
        <row r="1380">
          <cell r="AJ1380">
            <v>0</v>
          </cell>
          <cell r="AK1380" t="str">
            <v>Solicitud CREG 106</v>
          </cell>
        </row>
        <row r="1381">
          <cell r="AJ1381">
            <v>0</v>
          </cell>
          <cell r="AK1381" t="str">
            <v>Solicitud CREG 106</v>
          </cell>
        </row>
        <row r="1382">
          <cell r="AJ1382">
            <v>0</v>
          </cell>
          <cell r="AK1382" t="str">
            <v>Solicitud CREG 106</v>
          </cell>
        </row>
        <row r="1383">
          <cell r="AJ1383">
            <v>0</v>
          </cell>
          <cell r="AK1383" t="str">
            <v>Solicitud CREG 106</v>
          </cell>
        </row>
        <row r="1384">
          <cell r="AJ1384">
            <v>0</v>
          </cell>
          <cell r="AK1384" t="str">
            <v>Solicitud CREG 106</v>
          </cell>
        </row>
        <row r="1385">
          <cell r="AJ1385">
            <v>0</v>
          </cell>
          <cell r="AK1385" t="str">
            <v>Solicitud CREG 106</v>
          </cell>
        </row>
        <row r="1386">
          <cell r="AJ1386">
            <v>0</v>
          </cell>
          <cell r="AK1386" t="str">
            <v>Solicitud CREG 106</v>
          </cell>
        </row>
        <row r="1387">
          <cell r="AJ1387">
            <v>0</v>
          </cell>
          <cell r="AK1387" t="str">
            <v>Solicitud CREG 106</v>
          </cell>
        </row>
        <row r="1388">
          <cell r="AJ1388">
            <v>0</v>
          </cell>
          <cell r="AK1388" t="str">
            <v>Solicitud CREG 106</v>
          </cell>
        </row>
        <row r="1389">
          <cell r="AJ1389">
            <v>0</v>
          </cell>
          <cell r="AK1389" t="str">
            <v>Solicitud CREG 106</v>
          </cell>
        </row>
        <row r="1390">
          <cell r="AJ1390">
            <v>0</v>
          </cell>
          <cell r="AK1390" t="str">
            <v>Solicitud CREG 106</v>
          </cell>
        </row>
        <row r="1391">
          <cell r="AJ1391">
            <v>0</v>
          </cell>
          <cell r="AK1391" t="str">
            <v>Solicitud CREG 106</v>
          </cell>
        </row>
        <row r="1392">
          <cell r="AJ1392">
            <v>0</v>
          </cell>
          <cell r="AK1392" t="str">
            <v>Solicitud CREG 106</v>
          </cell>
        </row>
        <row r="1393">
          <cell r="AJ1393">
            <v>0</v>
          </cell>
          <cell r="AK1393" t="str">
            <v>Solicitud CREG 106</v>
          </cell>
        </row>
        <row r="1394">
          <cell r="AJ1394">
            <v>0</v>
          </cell>
          <cell r="AK1394" t="str">
            <v>Solicitud CREG 106</v>
          </cell>
        </row>
        <row r="1395">
          <cell r="AJ1395">
            <v>0</v>
          </cell>
          <cell r="AK1395" t="str">
            <v>Solicitud CREG 106</v>
          </cell>
        </row>
        <row r="1396">
          <cell r="AJ1396">
            <v>0</v>
          </cell>
          <cell r="AK1396" t="str">
            <v>Solicitud CREG 106</v>
          </cell>
        </row>
        <row r="1397">
          <cell r="AJ1397">
            <v>0</v>
          </cell>
          <cell r="AK1397" t="str">
            <v>Solicitud CREG 106</v>
          </cell>
        </row>
        <row r="1398">
          <cell r="AJ1398">
            <v>0</v>
          </cell>
          <cell r="AK1398" t="str">
            <v>Solicitud CREG 106</v>
          </cell>
        </row>
        <row r="1399">
          <cell r="AJ1399">
            <v>0</v>
          </cell>
          <cell r="AK1399" t="str">
            <v>Solicitud CREG 106</v>
          </cell>
        </row>
        <row r="1400">
          <cell r="AJ1400">
            <v>0</v>
          </cell>
          <cell r="AK1400" t="str">
            <v>Solicitud CREG 106</v>
          </cell>
        </row>
        <row r="1401">
          <cell r="AJ1401">
            <v>0</v>
          </cell>
          <cell r="AK1401" t="str">
            <v>Solicitud CREG 106</v>
          </cell>
        </row>
        <row r="1402">
          <cell r="AJ1402">
            <v>0</v>
          </cell>
          <cell r="AK1402" t="str">
            <v>Solicitud CREG 106</v>
          </cell>
        </row>
        <row r="1403">
          <cell r="AJ1403">
            <v>0</v>
          </cell>
          <cell r="AK1403" t="str">
            <v>Solicitud CREG 106</v>
          </cell>
        </row>
        <row r="1404">
          <cell r="AJ1404">
            <v>0</v>
          </cell>
          <cell r="AK1404" t="str">
            <v>Solicitud CREG 106</v>
          </cell>
        </row>
        <row r="1405">
          <cell r="AJ1405">
            <v>0</v>
          </cell>
          <cell r="AK1405" t="str">
            <v>Solicitud CREG 106</v>
          </cell>
        </row>
        <row r="1406">
          <cell r="AJ1406">
            <v>0</v>
          </cell>
          <cell r="AK1406" t="str">
            <v>Solicitud CREG 106</v>
          </cell>
        </row>
        <row r="1407">
          <cell r="AJ1407">
            <v>0</v>
          </cell>
          <cell r="AK1407" t="str">
            <v>Solicitud CREG 106</v>
          </cell>
        </row>
        <row r="1408">
          <cell r="AJ1408">
            <v>0</v>
          </cell>
          <cell r="AK1408" t="str">
            <v>Solicitud CREG 106</v>
          </cell>
        </row>
        <row r="1409">
          <cell r="AJ1409">
            <v>0</v>
          </cell>
          <cell r="AK1409" t="str">
            <v>Solicitud CREG 106</v>
          </cell>
        </row>
        <row r="1410">
          <cell r="AJ1410">
            <v>0</v>
          </cell>
          <cell r="AK1410" t="str">
            <v>Solicitud CREG 106</v>
          </cell>
        </row>
        <row r="1411">
          <cell r="AJ1411">
            <v>0</v>
          </cell>
          <cell r="AK1411" t="str">
            <v>Solicitud CREG 106</v>
          </cell>
        </row>
        <row r="1412">
          <cell r="AJ1412">
            <v>0</v>
          </cell>
          <cell r="AK1412" t="str">
            <v>Solicitud CREG 106</v>
          </cell>
        </row>
        <row r="1413">
          <cell r="AJ1413">
            <v>0</v>
          </cell>
          <cell r="AK1413" t="str">
            <v>Solicitud CREG 106</v>
          </cell>
        </row>
        <row r="1414">
          <cell r="AJ1414">
            <v>0</v>
          </cell>
          <cell r="AK1414" t="str">
            <v>Solicitud CREG 106</v>
          </cell>
        </row>
        <row r="1415">
          <cell r="AJ1415">
            <v>0</v>
          </cell>
          <cell r="AK1415" t="str">
            <v>Solicitud CREG 106</v>
          </cell>
        </row>
        <row r="1416">
          <cell r="AJ1416">
            <v>0</v>
          </cell>
          <cell r="AK1416" t="str">
            <v>Solicitud CREG 106</v>
          </cell>
        </row>
        <row r="1417">
          <cell r="AJ1417">
            <v>0</v>
          </cell>
          <cell r="AK1417" t="str">
            <v>Solicitud CREG 106</v>
          </cell>
        </row>
        <row r="1418">
          <cell r="AJ1418">
            <v>0</v>
          </cell>
          <cell r="AK1418" t="str">
            <v>Solicitud CREG 106</v>
          </cell>
        </row>
        <row r="1419">
          <cell r="AJ1419">
            <v>0</v>
          </cell>
          <cell r="AK1419" t="str">
            <v>Solicitud CREG 106</v>
          </cell>
        </row>
        <row r="1420">
          <cell r="AJ1420">
            <v>0</v>
          </cell>
          <cell r="AK1420" t="str">
            <v>Solicitud CREG 106</v>
          </cell>
        </row>
        <row r="1421">
          <cell r="AJ1421">
            <v>0</v>
          </cell>
          <cell r="AK1421" t="str">
            <v>Solicitud CREG 106</v>
          </cell>
        </row>
        <row r="1422">
          <cell r="AJ1422">
            <v>0</v>
          </cell>
          <cell r="AK1422" t="str">
            <v>Solicitud CREG 106</v>
          </cell>
        </row>
        <row r="1423">
          <cell r="AJ1423">
            <v>0</v>
          </cell>
          <cell r="AK1423" t="str">
            <v>Solicitud CREG 106</v>
          </cell>
        </row>
        <row r="1424">
          <cell r="AJ1424">
            <v>0</v>
          </cell>
          <cell r="AK1424" t="str">
            <v>Solicitud CREG 106</v>
          </cell>
        </row>
        <row r="1425">
          <cell r="AJ1425">
            <v>0</v>
          </cell>
          <cell r="AK1425" t="str">
            <v>Solicitud CREG 106</v>
          </cell>
        </row>
        <row r="1426">
          <cell r="AJ1426">
            <v>0</v>
          </cell>
          <cell r="AK1426" t="str">
            <v>Solicitud CREG 106</v>
          </cell>
        </row>
        <row r="1427">
          <cell r="AJ1427">
            <v>0</v>
          </cell>
          <cell r="AK1427" t="str">
            <v>Solicitud CREG 106</v>
          </cell>
        </row>
        <row r="1428">
          <cell r="AJ1428">
            <v>0</v>
          </cell>
          <cell r="AK1428" t="str">
            <v>Solicitud CREG 106</v>
          </cell>
        </row>
        <row r="1429">
          <cell r="AJ1429">
            <v>0</v>
          </cell>
          <cell r="AK1429" t="str">
            <v>Solicitud CREG 106</v>
          </cell>
        </row>
        <row r="1430">
          <cell r="AJ1430">
            <v>0</v>
          </cell>
          <cell r="AK1430" t="str">
            <v>Solicitud CREG 106</v>
          </cell>
        </row>
        <row r="1431">
          <cell r="AJ1431">
            <v>0</v>
          </cell>
          <cell r="AK1431" t="str">
            <v>Solicitud CREG 106</v>
          </cell>
        </row>
        <row r="1432">
          <cell r="AJ1432">
            <v>0</v>
          </cell>
          <cell r="AK1432" t="str">
            <v>Solicitud CREG 106</v>
          </cell>
        </row>
        <row r="1433">
          <cell r="AJ1433">
            <v>0</v>
          </cell>
          <cell r="AK1433" t="str">
            <v>Solicitud CREG 106</v>
          </cell>
        </row>
        <row r="1434">
          <cell r="AJ1434">
            <v>0</v>
          </cell>
          <cell r="AK1434" t="str">
            <v>Solicitud CREG 106</v>
          </cell>
        </row>
        <row r="1435">
          <cell r="AJ1435">
            <v>0</v>
          </cell>
          <cell r="AK1435" t="str">
            <v>Solicitud CREG 106</v>
          </cell>
        </row>
        <row r="1436">
          <cell r="AJ1436">
            <v>0</v>
          </cell>
          <cell r="AK1436" t="str">
            <v>Solicitud CREG 106</v>
          </cell>
        </row>
        <row r="1437">
          <cell r="AJ1437">
            <v>0</v>
          </cell>
          <cell r="AK1437" t="str">
            <v>Solicitud CREG 106</v>
          </cell>
        </row>
        <row r="1438">
          <cell r="AJ1438">
            <v>0</v>
          </cell>
          <cell r="AK1438" t="str">
            <v>Solicitud CREG 106</v>
          </cell>
        </row>
        <row r="1439">
          <cell r="AJ1439">
            <v>0</v>
          </cell>
          <cell r="AK1439" t="str">
            <v>Solicitud CREG 106</v>
          </cell>
        </row>
        <row r="1440">
          <cell r="AJ1440">
            <v>0</v>
          </cell>
          <cell r="AK1440" t="str">
            <v>Solicitud CREG 106</v>
          </cell>
        </row>
        <row r="1441">
          <cell r="AJ1441">
            <v>0</v>
          </cell>
          <cell r="AK1441" t="str">
            <v>Solicitud CREG 106</v>
          </cell>
        </row>
        <row r="1442">
          <cell r="AJ1442">
            <v>0</v>
          </cell>
          <cell r="AK1442" t="str">
            <v>Solicitud CREG 106</v>
          </cell>
        </row>
        <row r="1443">
          <cell r="AJ1443">
            <v>0</v>
          </cell>
          <cell r="AK1443" t="str">
            <v>Solicitud CREG 106</v>
          </cell>
        </row>
        <row r="1444">
          <cell r="AJ1444">
            <v>0</v>
          </cell>
          <cell r="AK1444" t="str">
            <v>Solicitud CREG 106</v>
          </cell>
        </row>
        <row r="1445">
          <cell r="AJ1445">
            <v>0</v>
          </cell>
          <cell r="AK1445" t="str">
            <v>Solicitud CREG 106</v>
          </cell>
        </row>
        <row r="1446">
          <cell r="AJ1446">
            <v>0</v>
          </cell>
          <cell r="AK1446" t="str">
            <v>Solicitud CREG 106</v>
          </cell>
        </row>
        <row r="1447">
          <cell r="AJ1447">
            <v>0</v>
          </cell>
          <cell r="AK1447" t="str">
            <v>Solicitud CREG 106</v>
          </cell>
        </row>
        <row r="1448">
          <cell r="AJ1448">
            <v>0</v>
          </cell>
          <cell r="AK1448" t="str">
            <v>Solicitud CREG 106</v>
          </cell>
        </row>
        <row r="1449">
          <cell r="AJ1449">
            <v>0</v>
          </cell>
          <cell r="AK1449" t="str">
            <v>Solicitud CREG 106</v>
          </cell>
        </row>
        <row r="1450">
          <cell r="AJ1450">
            <v>0</v>
          </cell>
          <cell r="AK1450" t="str">
            <v>Solicitud CREG 106</v>
          </cell>
        </row>
        <row r="1451">
          <cell r="AJ1451">
            <v>0</v>
          </cell>
          <cell r="AK1451" t="str">
            <v>Solicitud CREG 106</v>
          </cell>
        </row>
        <row r="1452">
          <cell r="AJ1452">
            <v>0</v>
          </cell>
          <cell r="AK1452" t="str">
            <v>Solicitud CREG 106</v>
          </cell>
        </row>
        <row r="1453">
          <cell r="AJ1453">
            <v>0</v>
          </cell>
          <cell r="AK1453" t="str">
            <v>Solicitud CREG 106</v>
          </cell>
        </row>
        <row r="1454">
          <cell r="AJ1454">
            <v>0</v>
          </cell>
          <cell r="AK1454" t="str">
            <v>Solicitud CREG 106</v>
          </cell>
        </row>
        <row r="1455">
          <cell r="AJ1455">
            <v>0</v>
          </cell>
          <cell r="AK1455" t="str">
            <v>Solicitud CREG 106</v>
          </cell>
        </row>
        <row r="1456">
          <cell r="AJ1456">
            <v>0</v>
          </cell>
          <cell r="AK1456" t="str">
            <v>Solicitud CREG 106</v>
          </cell>
        </row>
        <row r="1457">
          <cell r="AJ1457">
            <v>0</v>
          </cell>
          <cell r="AK1457" t="str">
            <v>Solicitud CREG 106</v>
          </cell>
        </row>
        <row r="1458">
          <cell r="AJ1458">
            <v>0</v>
          </cell>
          <cell r="AK1458" t="str">
            <v>Solicitud CREG 106</v>
          </cell>
        </row>
        <row r="1459">
          <cell r="AJ1459">
            <v>0</v>
          </cell>
          <cell r="AK1459" t="str">
            <v>Solicitud CREG 106</v>
          </cell>
        </row>
        <row r="1460">
          <cell r="AJ1460">
            <v>0</v>
          </cell>
          <cell r="AK1460" t="str">
            <v>Solicitud CREG 106</v>
          </cell>
        </row>
        <row r="1461">
          <cell r="AJ1461">
            <v>0</v>
          </cell>
          <cell r="AK1461" t="str">
            <v>Solicitud CREG 106</v>
          </cell>
        </row>
        <row r="1462">
          <cell r="AJ1462">
            <v>0</v>
          </cell>
          <cell r="AK1462" t="str">
            <v>Solicitud CREG 106</v>
          </cell>
        </row>
        <row r="1463">
          <cell r="AJ1463">
            <v>0</v>
          </cell>
          <cell r="AK1463" t="str">
            <v>Solicitud CREG 106</v>
          </cell>
        </row>
        <row r="1464">
          <cell r="AJ1464">
            <v>0</v>
          </cell>
          <cell r="AK1464" t="str">
            <v>Solicitud CREG 106</v>
          </cell>
        </row>
        <row r="1465">
          <cell r="AJ1465">
            <v>0</v>
          </cell>
          <cell r="AK1465" t="str">
            <v>Solicitud CREG 106</v>
          </cell>
        </row>
        <row r="1466">
          <cell r="AJ1466">
            <v>0</v>
          </cell>
          <cell r="AK1466" t="str">
            <v>Solicitud CREG 106</v>
          </cell>
        </row>
        <row r="1467">
          <cell r="AJ1467">
            <v>0</v>
          </cell>
          <cell r="AK1467" t="str">
            <v>Solicitud CREG 106</v>
          </cell>
        </row>
        <row r="1468">
          <cell r="AJ1468">
            <v>0</v>
          </cell>
          <cell r="AK1468" t="str">
            <v>Solicitud CREG 106</v>
          </cell>
        </row>
        <row r="1469">
          <cell r="AJ1469">
            <v>0</v>
          </cell>
          <cell r="AK1469" t="str">
            <v>Solicitud CREG 106</v>
          </cell>
        </row>
        <row r="1470">
          <cell r="AJ1470">
            <v>0</v>
          </cell>
          <cell r="AK1470" t="str">
            <v>Solicitud CREG 106</v>
          </cell>
        </row>
        <row r="1471">
          <cell r="AJ1471">
            <v>0</v>
          </cell>
          <cell r="AK1471" t="str">
            <v>Solicitud CREG 106</v>
          </cell>
        </row>
        <row r="1472">
          <cell r="AJ1472">
            <v>0</v>
          </cell>
          <cell r="AK1472" t="str">
            <v>Solicitud CREG 106</v>
          </cell>
        </row>
        <row r="1473">
          <cell r="AJ1473">
            <v>0</v>
          </cell>
          <cell r="AK1473" t="str">
            <v>Solicitud CREG 106</v>
          </cell>
        </row>
        <row r="1474">
          <cell r="AJ1474">
            <v>0</v>
          </cell>
          <cell r="AK1474" t="str">
            <v>Solicitud CREG 106</v>
          </cell>
        </row>
        <row r="1475">
          <cell r="AJ1475">
            <v>0</v>
          </cell>
          <cell r="AK1475" t="str">
            <v>Solicitud CREG 106</v>
          </cell>
        </row>
        <row r="1476">
          <cell r="AJ1476">
            <v>0</v>
          </cell>
          <cell r="AK1476" t="str">
            <v>Solicitud CREG 106</v>
          </cell>
        </row>
        <row r="1477">
          <cell r="AJ1477">
            <v>0</v>
          </cell>
          <cell r="AK1477" t="str">
            <v>Solicitud CREG 106</v>
          </cell>
        </row>
        <row r="1478">
          <cell r="AJ1478">
            <v>0</v>
          </cell>
          <cell r="AK1478" t="str">
            <v>Solicitud CREG 106</v>
          </cell>
        </row>
        <row r="1479">
          <cell r="AJ1479">
            <v>0</v>
          </cell>
          <cell r="AK1479" t="str">
            <v>Solicitud CREG 106</v>
          </cell>
        </row>
        <row r="1480">
          <cell r="AJ1480">
            <v>0</v>
          </cell>
          <cell r="AK1480" t="str">
            <v>Solicitud CREG 106</v>
          </cell>
        </row>
        <row r="1481">
          <cell r="AJ1481">
            <v>0</v>
          </cell>
          <cell r="AK1481" t="str">
            <v>Solicitud CREG 106</v>
          </cell>
        </row>
        <row r="1482">
          <cell r="AJ1482">
            <v>0</v>
          </cell>
          <cell r="AK1482" t="str">
            <v>Solicitud CREG 106</v>
          </cell>
        </row>
        <row r="1483">
          <cell r="AJ1483">
            <v>0</v>
          </cell>
          <cell r="AK1483" t="str">
            <v>Solicitud CREG 106</v>
          </cell>
        </row>
        <row r="1484">
          <cell r="AJ1484">
            <v>0</v>
          </cell>
          <cell r="AK1484" t="str">
            <v>Solicitud CREG 106</v>
          </cell>
        </row>
        <row r="1485">
          <cell r="AJ1485">
            <v>0</v>
          </cell>
          <cell r="AK1485" t="str">
            <v>Solicitud CREG 106</v>
          </cell>
        </row>
        <row r="1486">
          <cell r="AJ1486">
            <v>0</v>
          </cell>
          <cell r="AK1486" t="str">
            <v>Solicitud CREG 106</v>
          </cell>
        </row>
        <row r="1487">
          <cell r="AJ1487">
            <v>0</v>
          </cell>
          <cell r="AK1487" t="str">
            <v>Solicitud CREG 106</v>
          </cell>
        </row>
        <row r="1488">
          <cell r="AJ1488">
            <v>0</v>
          </cell>
          <cell r="AK1488" t="str">
            <v>Solicitud CREG 106</v>
          </cell>
        </row>
        <row r="1489">
          <cell r="AJ1489">
            <v>0</v>
          </cell>
          <cell r="AK1489" t="str">
            <v>Solicitud CREG 106</v>
          </cell>
        </row>
        <row r="1490">
          <cell r="AJ1490">
            <v>0</v>
          </cell>
          <cell r="AK1490" t="str">
            <v>Solicitud CREG 106</v>
          </cell>
        </row>
        <row r="1491">
          <cell r="AJ1491">
            <v>0</v>
          </cell>
          <cell r="AK1491" t="str">
            <v>Solicitud CREG 106</v>
          </cell>
        </row>
        <row r="1492">
          <cell r="AJ1492">
            <v>0</v>
          </cell>
          <cell r="AK1492" t="str">
            <v>Solicitud CREG 106</v>
          </cell>
        </row>
        <row r="1493">
          <cell r="AJ1493">
            <v>0</v>
          </cell>
          <cell r="AK1493" t="str">
            <v>Solicitud CREG 106</v>
          </cell>
        </row>
        <row r="1494">
          <cell r="AJ1494">
            <v>0</v>
          </cell>
          <cell r="AK1494" t="str">
            <v>Solicitud CREG 106</v>
          </cell>
        </row>
        <row r="1495">
          <cell r="AJ1495">
            <v>0</v>
          </cell>
          <cell r="AK1495" t="str">
            <v>Solicitud CREG 106</v>
          </cell>
        </row>
        <row r="1496">
          <cell r="AJ1496">
            <v>0</v>
          </cell>
          <cell r="AK1496" t="str">
            <v>Solicitud CREG 106</v>
          </cell>
        </row>
        <row r="1497">
          <cell r="AJ1497">
            <v>0</v>
          </cell>
          <cell r="AK1497" t="str">
            <v>Solicitud CREG 106</v>
          </cell>
        </row>
        <row r="1498">
          <cell r="AJ1498">
            <v>0</v>
          </cell>
          <cell r="AK1498" t="str">
            <v>Solicitud CREG 106</v>
          </cell>
        </row>
        <row r="1499">
          <cell r="AJ1499">
            <v>0</v>
          </cell>
          <cell r="AK1499" t="str">
            <v>Solicitud CREG 106</v>
          </cell>
        </row>
        <row r="1500">
          <cell r="AJ1500">
            <v>0</v>
          </cell>
          <cell r="AK1500" t="str">
            <v>Solicitud CREG 106</v>
          </cell>
        </row>
        <row r="1501">
          <cell r="AJ1501">
            <v>0</v>
          </cell>
          <cell r="AK1501" t="str">
            <v>Solicitud CREG 106</v>
          </cell>
        </row>
        <row r="1502">
          <cell r="AJ1502">
            <v>0</v>
          </cell>
          <cell r="AK1502" t="str">
            <v>Solicitud CREG 106</v>
          </cell>
        </row>
        <row r="1503">
          <cell r="AJ1503">
            <v>0</v>
          </cell>
          <cell r="AK1503" t="str">
            <v>Solicitud CREG 106</v>
          </cell>
        </row>
        <row r="1504">
          <cell r="AJ1504">
            <v>0</v>
          </cell>
          <cell r="AK1504" t="str">
            <v>Solicitud CREG 106</v>
          </cell>
        </row>
        <row r="1505">
          <cell r="AJ1505">
            <v>0</v>
          </cell>
          <cell r="AK1505" t="str">
            <v>Solicitud CREG 106</v>
          </cell>
        </row>
        <row r="1506">
          <cell r="AJ1506">
            <v>0</v>
          </cell>
          <cell r="AK1506" t="str">
            <v>Solicitud CREG 106</v>
          </cell>
        </row>
        <row r="1507">
          <cell r="AJ1507">
            <v>0</v>
          </cell>
          <cell r="AK1507" t="str">
            <v>Solicitud CREG 106</v>
          </cell>
        </row>
        <row r="1508">
          <cell r="AJ1508">
            <v>0</v>
          </cell>
          <cell r="AK1508" t="str">
            <v>Solicitud CREG 106</v>
          </cell>
        </row>
        <row r="1509">
          <cell r="AJ1509">
            <v>0</v>
          </cell>
          <cell r="AK1509" t="str">
            <v>Solicitud CREG 106</v>
          </cell>
        </row>
        <row r="1510">
          <cell r="AJ1510">
            <v>0</v>
          </cell>
          <cell r="AK1510" t="str">
            <v>Solicitud CREG 106</v>
          </cell>
        </row>
        <row r="1511">
          <cell r="AJ1511">
            <v>0</v>
          </cell>
          <cell r="AK1511" t="str">
            <v>Solicitud CREG 106</v>
          </cell>
        </row>
        <row r="1512">
          <cell r="AJ1512">
            <v>0</v>
          </cell>
          <cell r="AK1512" t="str">
            <v>Solicitud CREG 106</v>
          </cell>
        </row>
        <row r="1513">
          <cell r="AJ1513">
            <v>0</v>
          </cell>
          <cell r="AK1513" t="str">
            <v>Solicitud CREG 106</v>
          </cell>
        </row>
        <row r="1514">
          <cell r="AJ1514">
            <v>0</v>
          </cell>
          <cell r="AK1514" t="str">
            <v>Solicitud CREG 106</v>
          </cell>
        </row>
        <row r="1515">
          <cell r="AJ1515">
            <v>0</v>
          </cell>
          <cell r="AK1515" t="str">
            <v>Solicitud CREG 106</v>
          </cell>
        </row>
        <row r="1516">
          <cell r="AJ1516">
            <v>0</v>
          </cell>
          <cell r="AK1516" t="str">
            <v>Solicitud CREG 106</v>
          </cell>
        </row>
        <row r="1517">
          <cell r="AJ1517">
            <v>0</v>
          </cell>
          <cell r="AK1517" t="str">
            <v>Solicitud CREG 106</v>
          </cell>
        </row>
        <row r="1518">
          <cell r="AJ1518">
            <v>0</v>
          </cell>
          <cell r="AK1518" t="str">
            <v>Solicitud CREG 106</v>
          </cell>
        </row>
        <row r="1519">
          <cell r="AJ1519">
            <v>0</v>
          </cell>
          <cell r="AK1519" t="str">
            <v>Solicitud CREG 106</v>
          </cell>
        </row>
        <row r="1520">
          <cell r="AJ1520">
            <v>0</v>
          </cell>
          <cell r="AK1520" t="str">
            <v>Solicitud CREG 106</v>
          </cell>
        </row>
        <row r="1521">
          <cell r="AJ1521">
            <v>0</v>
          </cell>
          <cell r="AK1521" t="str">
            <v>Solicitud CREG 106</v>
          </cell>
        </row>
        <row r="1522">
          <cell r="AJ1522">
            <v>0</v>
          </cell>
          <cell r="AK1522" t="str">
            <v>Solicitud CREG 106</v>
          </cell>
        </row>
        <row r="1523">
          <cell r="AJ1523">
            <v>0</v>
          </cell>
          <cell r="AK1523" t="str">
            <v>Solicitud CREG 106</v>
          </cell>
        </row>
        <row r="1524">
          <cell r="AJ1524">
            <v>0</v>
          </cell>
          <cell r="AK1524" t="str">
            <v>Solicitud CREG 106</v>
          </cell>
        </row>
        <row r="1525">
          <cell r="AJ1525">
            <v>0</v>
          </cell>
          <cell r="AK1525" t="str">
            <v>Solicitud CREG 106</v>
          </cell>
        </row>
        <row r="1526">
          <cell r="AJ1526">
            <v>0</v>
          </cell>
          <cell r="AK1526" t="str">
            <v>Solicitud CREG 106</v>
          </cell>
        </row>
        <row r="1527">
          <cell r="AJ1527">
            <v>0</v>
          </cell>
          <cell r="AK1527" t="str">
            <v>Solicitud CREG 106</v>
          </cell>
        </row>
        <row r="1528">
          <cell r="AJ1528">
            <v>0</v>
          </cell>
          <cell r="AK1528" t="str">
            <v>Solicitud CREG 106</v>
          </cell>
        </row>
        <row r="1529">
          <cell r="AJ1529">
            <v>0</v>
          </cell>
          <cell r="AK1529" t="str">
            <v>Solicitud CREG 106</v>
          </cell>
        </row>
        <row r="1530">
          <cell r="AJ1530">
            <v>0</v>
          </cell>
          <cell r="AK1530" t="str">
            <v>Solicitud CREG 106</v>
          </cell>
        </row>
        <row r="1531">
          <cell r="AJ1531">
            <v>0</v>
          </cell>
          <cell r="AK1531" t="str">
            <v>Solicitud CREG 106</v>
          </cell>
        </row>
        <row r="1532">
          <cell r="AJ1532">
            <v>0</v>
          </cell>
          <cell r="AK1532" t="str">
            <v>Solicitud CREG 106</v>
          </cell>
        </row>
        <row r="1533">
          <cell r="AJ1533">
            <v>0</v>
          </cell>
          <cell r="AK1533" t="str">
            <v>Solicitud CREG 106</v>
          </cell>
        </row>
        <row r="1534">
          <cell r="AJ1534">
            <v>0</v>
          </cell>
          <cell r="AK1534" t="str">
            <v>Solicitud CREG 106</v>
          </cell>
        </row>
        <row r="1535">
          <cell r="AJ1535">
            <v>0</v>
          </cell>
          <cell r="AK1535" t="str">
            <v>Solicitud CREG 106</v>
          </cell>
        </row>
        <row r="1536">
          <cell r="AJ1536">
            <v>0</v>
          </cell>
          <cell r="AK1536" t="str">
            <v>Solicitud CREG 106</v>
          </cell>
        </row>
        <row r="1537">
          <cell r="AJ1537">
            <v>0</v>
          </cell>
          <cell r="AK1537" t="str">
            <v>Solicitud CREG 106</v>
          </cell>
        </row>
        <row r="1538">
          <cell r="AJ1538">
            <v>0</v>
          </cell>
          <cell r="AK1538" t="str">
            <v>Solicitud CREG 106</v>
          </cell>
        </row>
        <row r="1539">
          <cell r="AJ1539">
            <v>0</v>
          </cell>
          <cell r="AK1539" t="str">
            <v>Solicitud CREG 106</v>
          </cell>
        </row>
        <row r="1540">
          <cell r="AJ1540">
            <v>0</v>
          </cell>
          <cell r="AK1540" t="str">
            <v>Solicitud CREG 106</v>
          </cell>
        </row>
        <row r="1541">
          <cell r="AJ1541">
            <v>0</v>
          </cell>
          <cell r="AK1541" t="str">
            <v>Solicitud CREG 106</v>
          </cell>
        </row>
        <row r="1542">
          <cell r="AJ1542">
            <v>0</v>
          </cell>
          <cell r="AK1542" t="str">
            <v>Solicitud CREG 106</v>
          </cell>
        </row>
        <row r="1543">
          <cell r="AJ1543">
            <v>0</v>
          </cell>
          <cell r="AK1543" t="str">
            <v>Solicitud CREG 106</v>
          </cell>
        </row>
        <row r="1544">
          <cell r="AJ1544">
            <v>0</v>
          </cell>
          <cell r="AK1544" t="str">
            <v>Solicitud CREG 106</v>
          </cell>
        </row>
        <row r="1545">
          <cell r="AJ1545">
            <v>0</v>
          </cell>
          <cell r="AK1545" t="str">
            <v>Solicitud CREG 106</v>
          </cell>
        </row>
        <row r="1546">
          <cell r="AJ1546">
            <v>0</v>
          </cell>
          <cell r="AK1546" t="str">
            <v>Solicitud CREG 106</v>
          </cell>
        </row>
        <row r="1547">
          <cell r="AJ1547">
            <v>0</v>
          </cell>
          <cell r="AK1547" t="str">
            <v>Solicitud CREG 106</v>
          </cell>
        </row>
        <row r="1548">
          <cell r="AJ1548">
            <v>0</v>
          </cell>
          <cell r="AK1548" t="str">
            <v>Solicitud CREG 106</v>
          </cell>
        </row>
        <row r="1549">
          <cell r="AJ1549">
            <v>0</v>
          </cell>
          <cell r="AK1549" t="str">
            <v>Solicitud CREG 106</v>
          </cell>
        </row>
        <row r="1550">
          <cell r="AJ1550">
            <v>0</v>
          </cell>
          <cell r="AK1550" t="str">
            <v>Solicitud CREG 106</v>
          </cell>
        </row>
        <row r="1551">
          <cell r="AJ1551">
            <v>0</v>
          </cell>
          <cell r="AK1551" t="str">
            <v>Solicitud CREG 106</v>
          </cell>
        </row>
        <row r="1552">
          <cell r="AJ1552">
            <v>0</v>
          </cell>
          <cell r="AK1552" t="str">
            <v>Solicitud CREG 106</v>
          </cell>
        </row>
        <row r="1553">
          <cell r="AJ1553">
            <v>0</v>
          </cell>
          <cell r="AK1553" t="str">
            <v>Solicitud CREG 106</v>
          </cell>
        </row>
        <row r="1554">
          <cell r="AJ1554">
            <v>0</v>
          </cell>
          <cell r="AK1554" t="str">
            <v>Solicitud CREG 106</v>
          </cell>
        </row>
        <row r="1555">
          <cell r="AJ1555">
            <v>0</v>
          </cell>
          <cell r="AK1555" t="str">
            <v>Solicitud CREG 106</v>
          </cell>
        </row>
        <row r="1556">
          <cell r="AJ1556">
            <v>0</v>
          </cell>
          <cell r="AK1556" t="str">
            <v>Solicitud CREG 106</v>
          </cell>
        </row>
        <row r="1557">
          <cell r="AJ1557">
            <v>0</v>
          </cell>
          <cell r="AK1557" t="str">
            <v>Solicitud CREG 106</v>
          </cell>
        </row>
        <row r="1558">
          <cell r="AJ1558">
            <v>0</v>
          </cell>
          <cell r="AK1558" t="str">
            <v>Solicitud CREG 106</v>
          </cell>
        </row>
        <row r="1559">
          <cell r="AJ1559">
            <v>0</v>
          </cell>
          <cell r="AK1559" t="str">
            <v>Solicitud CREG 106</v>
          </cell>
        </row>
        <row r="1560">
          <cell r="AJ1560">
            <v>0</v>
          </cell>
          <cell r="AK1560" t="str">
            <v>Solicitud CREG 106</v>
          </cell>
        </row>
        <row r="1561">
          <cell r="AJ1561">
            <v>0</v>
          </cell>
          <cell r="AK1561" t="str">
            <v>Solicitud CREG 106</v>
          </cell>
        </row>
        <row r="1562">
          <cell r="AJ1562">
            <v>0</v>
          </cell>
          <cell r="AK1562" t="str">
            <v>Solicitud CREG 106</v>
          </cell>
        </row>
        <row r="1563">
          <cell r="AJ1563">
            <v>0</v>
          </cell>
          <cell r="AK1563" t="str">
            <v>Solicitud CREG 106</v>
          </cell>
        </row>
        <row r="1564">
          <cell r="AJ1564">
            <v>0</v>
          </cell>
          <cell r="AK1564" t="str">
            <v>Solicitud CREG 106</v>
          </cell>
        </row>
        <row r="1565">
          <cell r="AJ1565">
            <v>0</v>
          </cell>
          <cell r="AK1565" t="str">
            <v>Solicitud CREG 106</v>
          </cell>
        </row>
        <row r="1566">
          <cell r="AJ1566">
            <v>0</v>
          </cell>
          <cell r="AK1566" t="str">
            <v>Solicitud CREG 106</v>
          </cell>
        </row>
        <row r="1567">
          <cell r="AJ1567">
            <v>0</v>
          </cell>
          <cell r="AK1567" t="str">
            <v>Solicitud CREG 106</v>
          </cell>
        </row>
        <row r="1568">
          <cell r="AJ1568">
            <v>0</v>
          </cell>
          <cell r="AK1568" t="str">
            <v>Solicitud CREG 106</v>
          </cell>
        </row>
        <row r="1569">
          <cell r="AJ1569">
            <v>0</v>
          </cell>
          <cell r="AK1569" t="str">
            <v>Solicitud CREG 106</v>
          </cell>
        </row>
        <row r="1570">
          <cell r="AJ1570">
            <v>0</v>
          </cell>
          <cell r="AK1570" t="str">
            <v>Solicitud CREG 106</v>
          </cell>
        </row>
        <row r="1571">
          <cell r="AJ1571">
            <v>0</v>
          </cell>
          <cell r="AK1571" t="str">
            <v>Solicitud CREG 106</v>
          </cell>
        </row>
        <row r="1572">
          <cell r="AJ1572">
            <v>0</v>
          </cell>
          <cell r="AK1572" t="str">
            <v>Solicitud CREG 106</v>
          </cell>
        </row>
        <row r="1573">
          <cell r="AJ1573">
            <v>0</v>
          </cell>
          <cell r="AK1573" t="str">
            <v>Solicitud CREG 106</v>
          </cell>
        </row>
        <row r="1574">
          <cell r="AJ1574">
            <v>0</v>
          </cell>
          <cell r="AK1574" t="str">
            <v>Solicitud CREG 106</v>
          </cell>
        </row>
        <row r="1575">
          <cell r="AJ1575">
            <v>0</v>
          </cell>
          <cell r="AK1575" t="str">
            <v>Solicitud CREG 106</v>
          </cell>
        </row>
        <row r="1576">
          <cell r="AJ1576">
            <v>0</v>
          </cell>
          <cell r="AK1576" t="str">
            <v>Solicitud CREG 106</v>
          </cell>
        </row>
        <row r="1577">
          <cell r="AJ1577">
            <v>0</v>
          </cell>
          <cell r="AK1577" t="str">
            <v>Solicitud CREG 106</v>
          </cell>
        </row>
        <row r="1578">
          <cell r="AJ1578">
            <v>0</v>
          </cell>
          <cell r="AK1578" t="str">
            <v>Solicitud CREG 106</v>
          </cell>
        </row>
        <row r="1579">
          <cell r="AJ1579">
            <v>0</v>
          </cell>
          <cell r="AK1579" t="str">
            <v>Solicitud CREG 106</v>
          </cell>
        </row>
        <row r="1580">
          <cell r="AJ1580">
            <v>0</v>
          </cell>
          <cell r="AK1580" t="str">
            <v>Solicitud CREG 106</v>
          </cell>
        </row>
        <row r="1581">
          <cell r="AJ1581">
            <v>0</v>
          </cell>
          <cell r="AK1581" t="str">
            <v>Solicitud CREG 106</v>
          </cell>
        </row>
        <row r="1582">
          <cell r="AJ1582">
            <v>0</v>
          </cell>
          <cell r="AK1582" t="str">
            <v>Solicitud CREG 106</v>
          </cell>
        </row>
        <row r="1583">
          <cell r="AJ1583">
            <v>0</v>
          </cell>
          <cell r="AK1583" t="str">
            <v>Solicitud CREG 106</v>
          </cell>
        </row>
        <row r="1584">
          <cell r="AJ1584">
            <v>0</v>
          </cell>
          <cell r="AK1584" t="str">
            <v>Solicitud CREG 106</v>
          </cell>
        </row>
        <row r="1585">
          <cell r="AJ1585">
            <v>0</v>
          </cell>
          <cell r="AK1585" t="str">
            <v>Solicitud CREG 106</v>
          </cell>
        </row>
        <row r="1586">
          <cell r="AJ1586">
            <v>0</v>
          </cell>
          <cell r="AK1586" t="str">
            <v>Solicitud CREG 106</v>
          </cell>
        </row>
        <row r="1587">
          <cell r="AJ1587">
            <v>0</v>
          </cell>
          <cell r="AK1587" t="str">
            <v>Solicitud CREG 106</v>
          </cell>
        </row>
        <row r="1588">
          <cell r="AJ1588">
            <v>0</v>
          </cell>
          <cell r="AK1588" t="str">
            <v>Solicitud CREG 106</v>
          </cell>
        </row>
        <row r="1589">
          <cell r="AJ1589">
            <v>0</v>
          </cell>
          <cell r="AK1589" t="str">
            <v>Solicitud CREG 106</v>
          </cell>
        </row>
        <row r="1590">
          <cell r="AJ1590">
            <v>0</v>
          </cell>
          <cell r="AK1590" t="str">
            <v>Solicitud CREG 106</v>
          </cell>
        </row>
        <row r="1591">
          <cell r="AJ1591">
            <v>0</v>
          </cell>
          <cell r="AK1591" t="str">
            <v>Solicitud CREG 106</v>
          </cell>
        </row>
        <row r="1592">
          <cell r="AJ1592">
            <v>0</v>
          </cell>
          <cell r="AK1592" t="str">
            <v>Solicitud CREG 106</v>
          </cell>
        </row>
        <row r="1593">
          <cell r="AJ1593">
            <v>0</v>
          </cell>
          <cell r="AK1593" t="str">
            <v>Solicitud CREG 106</v>
          </cell>
        </row>
        <row r="1594">
          <cell r="AJ1594">
            <v>0</v>
          </cell>
          <cell r="AK1594" t="str">
            <v>Solicitud CREG 106</v>
          </cell>
        </row>
        <row r="1595">
          <cell r="AJ1595">
            <v>0</v>
          </cell>
          <cell r="AK1595" t="str">
            <v>Solicitud CREG 106</v>
          </cell>
        </row>
        <row r="1596">
          <cell r="AJ1596">
            <v>0</v>
          </cell>
          <cell r="AK1596" t="str">
            <v>Solicitud CREG 106</v>
          </cell>
        </row>
        <row r="1597">
          <cell r="AJ1597">
            <v>0</v>
          </cell>
          <cell r="AK1597" t="str">
            <v>Solicitud CREG 106</v>
          </cell>
        </row>
        <row r="1598">
          <cell r="AJ1598">
            <v>0</v>
          </cell>
          <cell r="AK1598" t="str">
            <v>Solicitud CREG 106</v>
          </cell>
        </row>
        <row r="1599">
          <cell r="AJ1599">
            <v>0</v>
          </cell>
          <cell r="AK1599" t="str">
            <v>Solicitud CREG 106</v>
          </cell>
        </row>
        <row r="1600">
          <cell r="AJ1600">
            <v>0</v>
          </cell>
          <cell r="AK1600" t="str">
            <v>Solicitud CREG 106</v>
          </cell>
        </row>
        <row r="1601">
          <cell r="AJ1601">
            <v>0</v>
          </cell>
          <cell r="AK1601" t="str">
            <v>Solicitud CREG 106</v>
          </cell>
        </row>
        <row r="1602">
          <cell r="AJ1602">
            <v>0</v>
          </cell>
          <cell r="AK1602" t="str">
            <v>Solicitud CREG 106</v>
          </cell>
        </row>
        <row r="1603">
          <cell r="AJ1603">
            <v>0</v>
          </cell>
          <cell r="AK1603" t="str">
            <v>Solicitud CREG 106</v>
          </cell>
        </row>
        <row r="1604">
          <cell r="AJ1604">
            <v>0</v>
          </cell>
          <cell r="AK1604" t="str">
            <v>Solicitud CREG 106</v>
          </cell>
        </row>
        <row r="1605">
          <cell r="AJ1605">
            <v>0</v>
          </cell>
          <cell r="AK1605" t="str">
            <v>Solicitud CREG 106</v>
          </cell>
        </row>
        <row r="1606">
          <cell r="AJ1606">
            <v>0</v>
          </cell>
          <cell r="AK1606" t="str">
            <v>Solicitud CREG 106</v>
          </cell>
        </row>
        <row r="1607">
          <cell r="AJ1607">
            <v>0</v>
          </cell>
          <cell r="AK1607" t="str">
            <v>Solicitud CREG 106</v>
          </cell>
        </row>
        <row r="1608">
          <cell r="AJ1608">
            <v>0</v>
          </cell>
          <cell r="AK1608" t="str">
            <v>Solicitud CREG 106</v>
          </cell>
        </row>
        <row r="1609">
          <cell r="AJ1609">
            <v>0</v>
          </cell>
          <cell r="AK1609" t="str">
            <v>Solicitud CREG 106</v>
          </cell>
        </row>
        <row r="1610">
          <cell r="AJ1610">
            <v>0</v>
          </cell>
          <cell r="AK1610" t="str">
            <v>Solicitud CREG 106</v>
          </cell>
        </row>
        <row r="1611">
          <cell r="AJ1611">
            <v>0</v>
          </cell>
          <cell r="AK1611" t="str">
            <v>Solicitud CREG 106</v>
          </cell>
        </row>
        <row r="1612">
          <cell r="AJ1612">
            <v>0</v>
          </cell>
          <cell r="AK1612" t="str">
            <v>Solicitud CREG 106</v>
          </cell>
        </row>
        <row r="1613">
          <cell r="AJ1613">
            <v>0</v>
          </cell>
          <cell r="AK1613" t="str">
            <v>Solicitud CREG 106</v>
          </cell>
        </row>
        <row r="1614">
          <cell r="AJ1614">
            <v>0</v>
          </cell>
          <cell r="AK1614" t="str">
            <v>Solicitud CREG 106</v>
          </cell>
        </row>
        <row r="1615">
          <cell r="AJ1615">
            <v>0</v>
          </cell>
          <cell r="AK1615" t="str">
            <v>Solicitud CREG 106</v>
          </cell>
        </row>
        <row r="1616">
          <cell r="AJ1616">
            <v>0</v>
          </cell>
          <cell r="AK1616" t="str">
            <v>Solicitud CREG 106</v>
          </cell>
        </row>
        <row r="1617">
          <cell r="AJ1617">
            <v>0</v>
          </cell>
          <cell r="AK1617" t="str">
            <v>Solicitud CREG 106</v>
          </cell>
        </row>
        <row r="1618">
          <cell r="AJ1618">
            <v>0</v>
          </cell>
          <cell r="AK1618" t="str">
            <v>Solicitud CREG 106</v>
          </cell>
        </row>
        <row r="1619">
          <cell r="AJ1619">
            <v>0</v>
          </cell>
          <cell r="AK1619" t="str">
            <v>Solicitud CREG 106</v>
          </cell>
        </row>
        <row r="1620">
          <cell r="AJ1620">
            <v>0</v>
          </cell>
          <cell r="AK1620" t="str">
            <v>Solicitud CREG 106</v>
          </cell>
        </row>
        <row r="1621">
          <cell r="AJ1621">
            <v>0</v>
          </cell>
          <cell r="AK1621" t="str">
            <v>Solicitud CREG 106</v>
          </cell>
        </row>
        <row r="1622">
          <cell r="AJ1622">
            <v>0</v>
          </cell>
          <cell r="AK1622" t="str">
            <v>Solicitud CREG 106</v>
          </cell>
        </row>
        <row r="1623">
          <cell r="AJ1623">
            <v>0</v>
          </cell>
          <cell r="AK1623" t="str">
            <v>Solicitud CREG 106</v>
          </cell>
        </row>
        <row r="1624">
          <cell r="AJ1624">
            <v>0</v>
          </cell>
          <cell r="AK1624" t="str">
            <v>Solicitud CREG 106</v>
          </cell>
        </row>
        <row r="1625">
          <cell r="AJ1625">
            <v>0</v>
          </cell>
          <cell r="AK1625" t="str">
            <v>Solicitud CREG 106</v>
          </cell>
        </row>
        <row r="1626">
          <cell r="AJ1626">
            <v>0</v>
          </cell>
          <cell r="AK1626" t="str">
            <v>Solicitud CREG 106</v>
          </cell>
        </row>
        <row r="1627">
          <cell r="AJ1627">
            <v>0</v>
          </cell>
          <cell r="AK1627" t="str">
            <v>Solicitud CREG 106</v>
          </cell>
        </row>
        <row r="1628">
          <cell r="AJ1628">
            <v>0</v>
          </cell>
          <cell r="AK1628" t="str">
            <v>Solicitud CREG 106</v>
          </cell>
        </row>
        <row r="1629">
          <cell r="AJ1629">
            <v>0</v>
          </cell>
          <cell r="AK1629" t="str">
            <v>Solicitud CREG 106</v>
          </cell>
        </row>
        <row r="1630">
          <cell r="AJ1630">
            <v>0</v>
          </cell>
          <cell r="AK1630" t="str">
            <v>Solicitud CREG 106</v>
          </cell>
        </row>
        <row r="1631">
          <cell r="AJ1631">
            <v>0</v>
          </cell>
          <cell r="AK1631" t="str">
            <v>Solicitud CREG 106</v>
          </cell>
        </row>
        <row r="1632">
          <cell r="AJ1632">
            <v>0</v>
          </cell>
          <cell r="AK1632" t="str">
            <v>Solicitud CREG 106</v>
          </cell>
        </row>
        <row r="1633">
          <cell r="AJ1633">
            <v>0</v>
          </cell>
          <cell r="AK1633" t="str">
            <v>Solicitud CREG 106</v>
          </cell>
        </row>
        <row r="1634">
          <cell r="AJ1634">
            <v>0</v>
          </cell>
          <cell r="AK1634" t="str">
            <v>Solicitud CREG 106</v>
          </cell>
        </row>
        <row r="1635">
          <cell r="AJ1635">
            <v>0</v>
          </cell>
          <cell r="AK1635" t="str">
            <v>Solicitud CREG 106</v>
          </cell>
        </row>
        <row r="1636">
          <cell r="AJ1636">
            <v>0</v>
          </cell>
          <cell r="AK1636" t="str">
            <v>Solicitud CREG 106</v>
          </cell>
        </row>
        <row r="1637">
          <cell r="AJ1637">
            <v>0</v>
          </cell>
          <cell r="AK1637" t="str">
            <v>Solicitud CREG 106</v>
          </cell>
        </row>
        <row r="1638">
          <cell r="AJ1638">
            <v>0</v>
          </cell>
          <cell r="AK1638" t="str">
            <v>Solicitud CREG 106</v>
          </cell>
        </row>
        <row r="1639">
          <cell r="AJ1639">
            <v>0</v>
          </cell>
          <cell r="AK1639" t="str">
            <v>Solicitud CREG 106</v>
          </cell>
        </row>
        <row r="1640">
          <cell r="AJ1640">
            <v>0</v>
          </cell>
          <cell r="AK1640" t="str">
            <v>Solicitud CREG 106</v>
          </cell>
        </row>
        <row r="1641">
          <cell r="AJ1641">
            <v>0</v>
          </cell>
          <cell r="AK1641" t="str">
            <v>Solicitud CREG 106</v>
          </cell>
        </row>
        <row r="1642">
          <cell r="AJ1642">
            <v>0</v>
          </cell>
          <cell r="AK1642" t="str">
            <v>Solicitud CREG 106</v>
          </cell>
        </row>
        <row r="1643">
          <cell r="AJ1643">
            <v>0</v>
          </cell>
          <cell r="AK1643" t="str">
            <v>Solicitud CREG 106</v>
          </cell>
        </row>
        <row r="1644">
          <cell r="AJ1644">
            <v>0</v>
          </cell>
          <cell r="AK1644" t="str">
            <v>Solicitud CREG 106</v>
          </cell>
        </row>
        <row r="1645">
          <cell r="AJ1645">
            <v>0</v>
          </cell>
          <cell r="AK1645" t="str">
            <v>Solicitud CREG 106</v>
          </cell>
        </row>
        <row r="1646">
          <cell r="AJ1646">
            <v>0</v>
          </cell>
          <cell r="AK1646" t="str">
            <v>Solicitud CREG 106</v>
          </cell>
        </row>
        <row r="1647">
          <cell r="AJ1647">
            <v>0</v>
          </cell>
          <cell r="AK1647" t="str">
            <v>Solicitud CREG 106</v>
          </cell>
        </row>
        <row r="1648">
          <cell r="AJ1648">
            <v>0</v>
          </cell>
          <cell r="AK1648" t="str">
            <v>Solicitud CREG 106</v>
          </cell>
        </row>
        <row r="1649">
          <cell r="AJ1649">
            <v>0</v>
          </cell>
          <cell r="AK1649" t="str">
            <v>Solicitud CREG 106</v>
          </cell>
        </row>
        <row r="1650">
          <cell r="AJ1650">
            <v>0</v>
          </cell>
          <cell r="AK1650" t="str">
            <v>Solicitud CREG 106</v>
          </cell>
        </row>
        <row r="1651">
          <cell r="AJ1651">
            <v>0</v>
          </cell>
          <cell r="AK1651" t="str">
            <v>Solicitud CREG 106</v>
          </cell>
        </row>
        <row r="1652">
          <cell r="AJ1652">
            <v>0</v>
          </cell>
          <cell r="AK1652" t="str">
            <v>Solicitud CREG 106</v>
          </cell>
        </row>
        <row r="1653">
          <cell r="AJ1653">
            <v>0</v>
          </cell>
          <cell r="AK1653" t="str">
            <v>Solicitud CREG 106</v>
          </cell>
        </row>
        <row r="1654">
          <cell r="AJ1654">
            <v>0</v>
          </cell>
          <cell r="AK1654" t="str">
            <v>Solicitud CREG 106</v>
          </cell>
        </row>
        <row r="1655">
          <cell r="AJ1655">
            <v>0</v>
          </cell>
          <cell r="AK1655" t="str">
            <v>Solicitud CREG 106</v>
          </cell>
        </row>
        <row r="1656">
          <cell r="AJ1656">
            <v>0</v>
          </cell>
          <cell r="AK1656" t="str">
            <v>Solicitud CREG 106</v>
          </cell>
        </row>
        <row r="1657">
          <cell r="AJ1657">
            <v>0</v>
          </cell>
          <cell r="AK1657" t="str">
            <v>Solicitud CREG 106</v>
          </cell>
        </row>
        <row r="1658">
          <cell r="AJ1658">
            <v>0</v>
          </cell>
          <cell r="AK1658" t="str">
            <v>Solicitud CREG 106</v>
          </cell>
        </row>
        <row r="1659">
          <cell r="AJ1659">
            <v>0</v>
          </cell>
          <cell r="AK1659" t="str">
            <v>Solicitud CREG 106</v>
          </cell>
        </row>
        <row r="1660">
          <cell r="AJ1660">
            <v>0</v>
          </cell>
          <cell r="AK1660" t="str">
            <v>Solicitud CREG 106</v>
          </cell>
        </row>
        <row r="1661">
          <cell r="AJ1661">
            <v>0</v>
          </cell>
          <cell r="AK1661" t="str">
            <v>Solicitud CREG 106</v>
          </cell>
        </row>
        <row r="1662">
          <cell r="AJ1662">
            <v>0</v>
          </cell>
          <cell r="AK1662" t="str">
            <v>Solicitud CREG 106</v>
          </cell>
        </row>
        <row r="1663">
          <cell r="AJ1663">
            <v>0</v>
          </cell>
          <cell r="AK1663" t="str">
            <v>Solicitud CREG 106</v>
          </cell>
        </row>
        <row r="1664">
          <cell r="AJ1664">
            <v>0</v>
          </cell>
          <cell r="AK1664" t="str">
            <v>Solicitud CREG 106</v>
          </cell>
        </row>
        <row r="1665">
          <cell r="AJ1665">
            <v>0</v>
          </cell>
          <cell r="AK1665" t="str">
            <v>Solicitud CREG 106</v>
          </cell>
        </row>
        <row r="1666">
          <cell r="AJ1666">
            <v>0</v>
          </cell>
          <cell r="AK1666" t="str">
            <v>Solicitud CREG 106</v>
          </cell>
        </row>
        <row r="1667">
          <cell r="AJ1667">
            <v>0</v>
          </cell>
          <cell r="AK1667" t="str">
            <v>Solicitud CREG 106</v>
          </cell>
        </row>
        <row r="1668">
          <cell r="AJ1668">
            <v>0</v>
          </cell>
          <cell r="AK1668" t="str">
            <v>Solicitud CREG 106</v>
          </cell>
        </row>
        <row r="1669">
          <cell r="AJ1669">
            <v>0</v>
          </cell>
          <cell r="AK1669" t="str">
            <v>Solicitud CREG 106</v>
          </cell>
        </row>
        <row r="1670">
          <cell r="AJ1670">
            <v>0</v>
          </cell>
          <cell r="AK1670" t="str">
            <v>Solicitud CREG 106</v>
          </cell>
        </row>
        <row r="1671">
          <cell r="AJ1671">
            <v>0</v>
          </cell>
          <cell r="AK1671" t="str">
            <v>Solicitud CREG 106</v>
          </cell>
        </row>
        <row r="1672">
          <cell r="AJ1672">
            <v>0</v>
          </cell>
          <cell r="AK1672" t="str">
            <v>Solicitud CREG 106</v>
          </cell>
        </row>
        <row r="1673">
          <cell r="AJ1673">
            <v>0</v>
          </cell>
          <cell r="AK1673" t="str">
            <v>Solicitud CREG 106</v>
          </cell>
        </row>
        <row r="1674">
          <cell r="AJ1674">
            <v>0</v>
          </cell>
          <cell r="AK1674" t="str">
            <v>Solicitud CREG 106</v>
          </cell>
        </row>
        <row r="1675">
          <cell r="AJ1675">
            <v>0</v>
          </cell>
          <cell r="AK1675" t="str">
            <v>Solicitud CREG 106</v>
          </cell>
        </row>
        <row r="1676">
          <cell r="AJ1676">
            <v>0</v>
          </cell>
          <cell r="AK1676" t="str">
            <v>Solicitud CREG 106</v>
          </cell>
        </row>
        <row r="1677">
          <cell r="AJ1677">
            <v>0</v>
          </cell>
          <cell r="AK1677" t="str">
            <v>Solicitud CREG 106</v>
          </cell>
        </row>
        <row r="1678">
          <cell r="AJ1678">
            <v>0</v>
          </cell>
          <cell r="AK1678" t="str">
            <v>Solicitud CREG 106</v>
          </cell>
        </row>
        <row r="1679">
          <cell r="AJ1679">
            <v>0</v>
          </cell>
          <cell r="AK1679" t="str">
            <v>Solicitud CREG 106</v>
          </cell>
        </row>
        <row r="1680">
          <cell r="AJ1680">
            <v>0</v>
          </cell>
          <cell r="AK1680" t="str">
            <v>Solicitud CREG 106</v>
          </cell>
        </row>
        <row r="1681">
          <cell r="AJ1681">
            <v>0</v>
          </cell>
          <cell r="AK1681" t="str">
            <v>Solicitud CREG 106</v>
          </cell>
        </row>
        <row r="1682">
          <cell r="AJ1682">
            <v>0</v>
          </cell>
          <cell r="AK1682" t="str">
            <v>Solicitud CREG 106</v>
          </cell>
        </row>
        <row r="1683">
          <cell r="AJ1683">
            <v>0</v>
          </cell>
          <cell r="AK1683" t="str">
            <v>Solicitud CREG 106</v>
          </cell>
        </row>
        <row r="1684">
          <cell r="AJ1684">
            <v>0</v>
          </cell>
          <cell r="AK1684" t="str">
            <v>Solicitud CREG 106</v>
          </cell>
        </row>
        <row r="1685">
          <cell r="AJ1685">
            <v>0</v>
          </cell>
          <cell r="AK1685" t="str">
            <v>Solicitud CREG 106</v>
          </cell>
        </row>
        <row r="1686">
          <cell r="AJ1686">
            <v>0</v>
          </cell>
          <cell r="AK1686" t="str">
            <v>Solicitud CREG 106</v>
          </cell>
        </row>
        <row r="1687">
          <cell r="AJ1687">
            <v>0</v>
          </cell>
          <cell r="AK1687" t="str">
            <v>Solicitud CREG 106</v>
          </cell>
        </row>
        <row r="1688">
          <cell r="AJ1688">
            <v>0</v>
          </cell>
          <cell r="AK1688" t="str">
            <v>Solicitud CREG 106</v>
          </cell>
        </row>
        <row r="1689">
          <cell r="AJ1689">
            <v>0</v>
          </cell>
          <cell r="AK1689" t="str">
            <v>Solicitud CREG 106</v>
          </cell>
        </row>
        <row r="1690">
          <cell r="AJ1690">
            <v>0</v>
          </cell>
          <cell r="AK1690" t="str">
            <v>Solicitud CREG 106</v>
          </cell>
        </row>
        <row r="1691">
          <cell r="AJ1691">
            <v>0</v>
          </cell>
          <cell r="AK1691" t="str">
            <v>Solicitud CREG 106</v>
          </cell>
        </row>
        <row r="1692">
          <cell r="AJ1692">
            <v>0</v>
          </cell>
          <cell r="AK1692" t="str">
            <v>Solicitud CREG 106</v>
          </cell>
        </row>
        <row r="1693">
          <cell r="AJ1693">
            <v>0</v>
          </cell>
          <cell r="AK1693" t="str">
            <v>Solicitud CREG 106</v>
          </cell>
        </row>
        <row r="1694">
          <cell r="AJ1694">
            <v>0</v>
          </cell>
          <cell r="AK1694" t="str">
            <v>Solicitud CREG 106</v>
          </cell>
        </row>
        <row r="1695">
          <cell r="AJ1695">
            <v>0</v>
          </cell>
          <cell r="AK1695" t="str">
            <v>Solicitud CREG 106</v>
          </cell>
        </row>
        <row r="1696">
          <cell r="AJ1696">
            <v>0</v>
          </cell>
          <cell r="AK1696" t="str">
            <v>Solicitud CREG 106</v>
          </cell>
        </row>
        <row r="1697">
          <cell r="AJ1697">
            <v>0</v>
          </cell>
          <cell r="AK1697" t="str">
            <v>Solicitud CREG 106</v>
          </cell>
        </row>
        <row r="1698">
          <cell r="AJ1698">
            <v>0</v>
          </cell>
          <cell r="AK1698" t="str">
            <v>Solicitud CREG 106</v>
          </cell>
        </row>
        <row r="1699">
          <cell r="AJ1699">
            <v>0</v>
          </cell>
          <cell r="AK1699" t="str">
            <v>Solicitud CREG 106</v>
          </cell>
        </row>
        <row r="1700">
          <cell r="AJ1700">
            <v>0</v>
          </cell>
          <cell r="AK1700" t="str">
            <v>Solicitud CREG 106</v>
          </cell>
        </row>
        <row r="1701">
          <cell r="AJ1701">
            <v>0</v>
          </cell>
          <cell r="AK1701" t="str">
            <v>Solicitud CREG 106</v>
          </cell>
        </row>
        <row r="1702">
          <cell r="AJ1702">
            <v>0</v>
          </cell>
          <cell r="AK1702" t="str">
            <v>Solicitud CREG 106</v>
          </cell>
        </row>
        <row r="1703">
          <cell r="AJ1703">
            <v>0</v>
          </cell>
          <cell r="AK1703" t="str">
            <v>Solicitud CREG 106</v>
          </cell>
        </row>
        <row r="1704">
          <cell r="AJ1704">
            <v>0</v>
          </cell>
          <cell r="AK1704" t="str">
            <v>Solicitud CREG 106</v>
          </cell>
        </row>
        <row r="1705">
          <cell r="AJ1705">
            <v>0</v>
          </cell>
          <cell r="AK1705" t="str">
            <v>Solicitud CREG 106</v>
          </cell>
        </row>
        <row r="1706">
          <cell r="AJ1706">
            <v>0</v>
          </cell>
          <cell r="AK1706" t="str">
            <v>Solicitud CREG 106</v>
          </cell>
        </row>
        <row r="1707">
          <cell r="AJ1707">
            <v>0</v>
          </cell>
          <cell r="AK1707" t="str">
            <v>Solicitud CREG 106</v>
          </cell>
        </row>
        <row r="1708">
          <cell r="AJ1708">
            <v>0</v>
          </cell>
          <cell r="AK1708" t="str">
            <v>Solicitud CREG 106</v>
          </cell>
        </row>
        <row r="1709">
          <cell r="AJ1709">
            <v>0</v>
          </cell>
          <cell r="AK1709" t="str">
            <v>Solicitud CREG 106</v>
          </cell>
        </row>
        <row r="1710">
          <cell r="AJ1710">
            <v>0</v>
          </cell>
          <cell r="AK1710" t="str">
            <v>Solicitud CREG 106</v>
          </cell>
        </row>
        <row r="1711">
          <cell r="AJ1711">
            <v>0</v>
          </cell>
          <cell r="AK1711" t="str">
            <v>Solicitud CREG 106</v>
          </cell>
        </row>
        <row r="1712">
          <cell r="AJ1712">
            <v>0</v>
          </cell>
          <cell r="AK1712" t="str">
            <v>Solicitud CREG 106</v>
          </cell>
        </row>
        <row r="1713">
          <cell r="AJ1713">
            <v>0</v>
          </cell>
          <cell r="AK1713" t="str">
            <v>Solicitud CREG 106</v>
          </cell>
        </row>
        <row r="1714">
          <cell r="AJ1714">
            <v>0</v>
          </cell>
          <cell r="AK1714" t="str">
            <v>Solicitud CREG 106</v>
          </cell>
        </row>
        <row r="1715">
          <cell r="AJ1715">
            <v>0</v>
          </cell>
          <cell r="AK1715" t="str">
            <v>Solicitud CREG 106</v>
          </cell>
        </row>
        <row r="1716">
          <cell r="AJ1716">
            <v>0</v>
          </cell>
          <cell r="AK1716" t="str">
            <v>Solicitud CREG 106</v>
          </cell>
        </row>
        <row r="1717">
          <cell r="AJ1717">
            <v>0</v>
          </cell>
          <cell r="AK1717" t="str">
            <v>Solicitud CREG 106</v>
          </cell>
        </row>
        <row r="1718">
          <cell r="AJ1718">
            <v>0</v>
          </cell>
          <cell r="AK1718" t="str">
            <v>Solicitud CREG 106</v>
          </cell>
        </row>
        <row r="1719">
          <cell r="AJ1719">
            <v>0</v>
          </cell>
          <cell r="AK1719" t="str">
            <v>Solicitud CREG 106</v>
          </cell>
        </row>
        <row r="1720">
          <cell r="AJ1720">
            <v>0</v>
          </cell>
          <cell r="AK1720" t="str">
            <v>Solicitud CREG 106</v>
          </cell>
        </row>
        <row r="1721">
          <cell r="AJ1721">
            <v>0</v>
          </cell>
          <cell r="AK1721" t="str">
            <v>Solicitud CREG 106</v>
          </cell>
        </row>
        <row r="1722">
          <cell r="AJ1722">
            <v>0</v>
          </cell>
          <cell r="AK1722" t="str">
            <v>Solicitud CREG 106</v>
          </cell>
        </row>
        <row r="1723">
          <cell r="AJ1723">
            <v>0</v>
          </cell>
          <cell r="AK1723" t="str">
            <v>Solicitud CREG 106</v>
          </cell>
        </row>
        <row r="1724">
          <cell r="AJ1724">
            <v>0</v>
          </cell>
          <cell r="AK1724" t="str">
            <v>Solicitud CREG 106</v>
          </cell>
        </row>
        <row r="1725">
          <cell r="AJ1725">
            <v>0</v>
          </cell>
          <cell r="AK1725" t="str">
            <v>Solicitud CREG 106</v>
          </cell>
        </row>
        <row r="1726">
          <cell r="AJ1726">
            <v>0</v>
          </cell>
          <cell r="AK1726" t="str">
            <v>Solicitud CREG 106</v>
          </cell>
        </row>
        <row r="1727">
          <cell r="AJ1727">
            <v>0</v>
          </cell>
          <cell r="AK1727" t="str">
            <v>Solicitud CREG 106</v>
          </cell>
        </row>
        <row r="1728">
          <cell r="AJ1728">
            <v>0</v>
          </cell>
          <cell r="AK1728" t="str">
            <v>Solicitud CREG 106</v>
          </cell>
        </row>
        <row r="1729">
          <cell r="AJ1729">
            <v>0</v>
          </cell>
          <cell r="AK1729" t="str">
            <v>Solicitud CREG 106</v>
          </cell>
        </row>
        <row r="1730">
          <cell r="AJ1730">
            <v>0</v>
          </cell>
          <cell r="AK1730" t="str">
            <v>Solicitud CREG 106</v>
          </cell>
        </row>
        <row r="1731">
          <cell r="AJ1731">
            <v>0</v>
          </cell>
          <cell r="AK1731" t="str">
            <v>Solicitud CREG 106</v>
          </cell>
        </row>
        <row r="1732">
          <cell r="AJ1732">
            <v>0</v>
          </cell>
          <cell r="AK1732" t="str">
            <v>Solicitud CREG 106</v>
          </cell>
        </row>
        <row r="1733">
          <cell r="AJ1733">
            <v>0</v>
          </cell>
          <cell r="AK1733" t="str">
            <v>Solicitud CREG 106</v>
          </cell>
        </row>
        <row r="1734">
          <cell r="AJ1734">
            <v>0</v>
          </cell>
          <cell r="AK1734" t="str">
            <v>Solicitud CREG 106</v>
          </cell>
        </row>
        <row r="1735">
          <cell r="AJ1735">
            <v>0</v>
          </cell>
          <cell r="AK1735" t="str">
            <v>Solicitud CREG 106</v>
          </cell>
        </row>
        <row r="1736">
          <cell r="AJ1736">
            <v>0</v>
          </cell>
          <cell r="AK1736" t="str">
            <v>Solicitud CREG 106</v>
          </cell>
        </row>
        <row r="1737">
          <cell r="AJ1737">
            <v>0</v>
          </cell>
          <cell r="AK1737" t="str">
            <v>Solicitud CREG 106</v>
          </cell>
        </row>
        <row r="1738">
          <cell r="AJ1738">
            <v>0</v>
          </cell>
          <cell r="AK1738" t="str">
            <v>Solicitud CREG 106</v>
          </cell>
        </row>
        <row r="1739">
          <cell r="AJ1739">
            <v>0</v>
          </cell>
          <cell r="AK1739" t="str">
            <v>Solicitud CREG 106</v>
          </cell>
        </row>
        <row r="1740">
          <cell r="AJ1740">
            <v>0</v>
          </cell>
          <cell r="AK1740" t="str">
            <v>Solicitud CREG 106</v>
          </cell>
        </row>
        <row r="1741">
          <cell r="AJ1741">
            <v>0</v>
          </cell>
          <cell r="AK1741" t="str">
            <v>Solicitud CREG 106</v>
          </cell>
        </row>
        <row r="1742">
          <cell r="AJ1742">
            <v>0</v>
          </cell>
          <cell r="AK1742" t="str">
            <v>Solicitud CREG 106</v>
          </cell>
        </row>
        <row r="1743">
          <cell r="AJ1743">
            <v>0</v>
          </cell>
          <cell r="AK1743" t="str">
            <v>Solicitud CREG 106</v>
          </cell>
        </row>
        <row r="1744">
          <cell r="AJ1744">
            <v>0</v>
          </cell>
          <cell r="AK1744" t="str">
            <v>Solicitud CREG 106</v>
          </cell>
        </row>
        <row r="1745">
          <cell r="AJ1745">
            <v>0</v>
          </cell>
          <cell r="AK1745" t="str">
            <v>Solicitud CREG 106</v>
          </cell>
        </row>
        <row r="1746">
          <cell r="AJ1746">
            <v>0</v>
          </cell>
          <cell r="AK1746" t="str">
            <v>Solicitud CREG 106</v>
          </cell>
        </row>
        <row r="1747">
          <cell r="AJ1747">
            <v>0</v>
          </cell>
          <cell r="AK1747" t="str">
            <v>Solicitud CREG 106</v>
          </cell>
        </row>
        <row r="1748">
          <cell r="AJ1748">
            <v>0</v>
          </cell>
          <cell r="AK1748" t="str">
            <v>Solicitud CREG 106</v>
          </cell>
        </row>
        <row r="1749">
          <cell r="AJ1749">
            <v>0</v>
          </cell>
          <cell r="AK1749" t="str">
            <v>Solicitud CREG 106</v>
          </cell>
        </row>
        <row r="1750">
          <cell r="AJ1750">
            <v>0</v>
          </cell>
          <cell r="AK1750" t="str">
            <v>Solicitud CREG 106</v>
          </cell>
        </row>
        <row r="1751">
          <cell r="AJ1751">
            <v>0</v>
          </cell>
          <cell r="AK1751" t="str">
            <v>Solicitud CREG 106</v>
          </cell>
        </row>
        <row r="1752">
          <cell r="AJ1752">
            <v>0</v>
          </cell>
          <cell r="AK1752" t="str">
            <v>Solicitud CREG 106</v>
          </cell>
        </row>
        <row r="1753">
          <cell r="AJ1753">
            <v>0</v>
          </cell>
          <cell r="AK1753" t="str">
            <v>Solicitud CREG 106</v>
          </cell>
        </row>
        <row r="1754">
          <cell r="AJ1754">
            <v>0</v>
          </cell>
          <cell r="AK1754" t="str">
            <v>Solicitud CREG 106</v>
          </cell>
        </row>
        <row r="1755">
          <cell r="AJ1755">
            <v>0</v>
          </cell>
          <cell r="AK1755" t="str">
            <v>Solicitud CREG 106</v>
          </cell>
        </row>
        <row r="1756">
          <cell r="AJ1756">
            <v>0</v>
          </cell>
          <cell r="AK1756" t="str">
            <v>Solicitud CREG 106</v>
          </cell>
        </row>
        <row r="1757">
          <cell r="AJ1757">
            <v>0</v>
          </cell>
          <cell r="AK1757" t="str">
            <v>Solicitud CREG 106</v>
          </cell>
        </row>
        <row r="1758">
          <cell r="AJ1758">
            <v>0</v>
          </cell>
          <cell r="AK1758" t="str">
            <v>Solicitud CREG 106</v>
          </cell>
        </row>
        <row r="1759">
          <cell r="AJ1759">
            <v>0</v>
          </cell>
          <cell r="AK1759" t="str">
            <v>Solicitud CREG 106</v>
          </cell>
        </row>
        <row r="1760">
          <cell r="AJ1760">
            <v>0</v>
          </cell>
          <cell r="AK1760" t="str">
            <v>Solicitud CREG 106</v>
          </cell>
        </row>
        <row r="1761">
          <cell r="AJ1761">
            <v>0</v>
          </cell>
          <cell r="AK1761" t="str">
            <v>Solicitud CREG 106</v>
          </cell>
        </row>
        <row r="1762">
          <cell r="AJ1762">
            <v>0</v>
          </cell>
          <cell r="AK1762" t="str">
            <v>Solicitud CREG 106</v>
          </cell>
        </row>
        <row r="1763">
          <cell r="AJ1763">
            <v>0</v>
          </cell>
          <cell r="AK1763" t="str">
            <v>Solicitud CREG 106</v>
          </cell>
        </row>
        <row r="1764">
          <cell r="AJ1764">
            <v>0</v>
          </cell>
          <cell r="AK1764" t="str">
            <v>Solicitud CREG 106</v>
          </cell>
        </row>
        <row r="1765">
          <cell r="AJ1765">
            <v>0</v>
          </cell>
          <cell r="AK1765" t="str">
            <v>Solicitud CREG 106</v>
          </cell>
        </row>
        <row r="1766">
          <cell r="AJ1766">
            <v>0</v>
          </cell>
          <cell r="AK1766" t="str">
            <v>Solicitud CREG 106</v>
          </cell>
        </row>
        <row r="1767">
          <cell r="AJ1767">
            <v>0</v>
          </cell>
          <cell r="AK1767" t="str">
            <v>Solicitud CREG 106</v>
          </cell>
        </row>
        <row r="1768">
          <cell r="AJ1768">
            <v>0</v>
          </cell>
          <cell r="AK1768" t="str">
            <v>Solicitud CREG 106</v>
          </cell>
        </row>
        <row r="1769">
          <cell r="AJ1769">
            <v>0</v>
          </cell>
          <cell r="AK1769" t="str">
            <v>Solicitud CREG 106</v>
          </cell>
        </row>
        <row r="1770">
          <cell r="AJ1770">
            <v>0</v>
          </cell>
          <cell r="AK1770" t="str">
            <v>Solicitud CREG 106</v>
          </cell>
        </row>
        <row r="1771">
          <cell r="AJ1771">
            <v>0</v>
          </cell>
          <cell r="AK1771" t="str">
            <v>Solicitud CREG 106</v>
          </cell>
        </row>
        <row r="1772">
          <cell r="AJ1772">
            <v>0</v>
          </cell>
          <cell r="AK1772" t="str">
            <v>Solicitud CREG 106</v>
          </cell>
        </row>
        <row r="1773">
          <cell r="AJ1773">
            <v>0</v>
          </cell>
          <cell r="AK1773" t="str">
            <v>Solicitud CREG 106</v>
          </cell>
        </row>
        <row r="1774">
          <cell r="AJ1774">
            <v>0</v>
          </cell>
          <cell r="AK1774" t="str">
            <v>Solicitud CREG 106</v>
          </cell>
        </row>
        <row r="1775">
          <cell r="AJ1775">
            <v>0</v>
          </cell>
          <cell r="AK1775" t="str">
            <v>Solicitud CREG 106</v>
          </cell>
        </row>
        <row r="1776">
          <cell r="AJ1776">
            <v>0</v>
          </cell>
          <cell r="AK1776" t="str">
            <v>Solicitud CREG 106</v>
          </cell>
        </row>
        <row r="1777">
          <cell r="AJ1777">
            <v>0</v>
          </cell>
          <cell r="AK1777" t="str">
            <v>Solicitud CREG 106</v>
          </cell>
        </row>
        <row r="1778">
          <cell r="AJ1778">
            <v>0</v>
          </cell>
          <cell r="AK1778" t="str">
            <v>Solicitud CREG 106</v>
          </cell>
        </row>
        <row r="1779">
          <cell r="AJ1779">
            <v>0</v>
          </cell>
          <cell r="AK1779" t="str">
            <v>Solicitud CREG 106</v>
          </cell>
        </row>
        <row r="1780">
          <cell r="AJ1780">
            <v>0</v>
          </cell>
          <cell r="AK1780" t="str">
            <v>Solicitud CREG 106</v>
          </cell>
        </row>
        <row r="1781">
          <cell r="AJ1781">
            <v>0</v>
          </cell>
          <cell r="AK1781" t="str">
            <v>Solicitud CREG 106</v>
          </cell>
        </row>
        <row r="1782">
          <cell r="AJ1782">
            <v>0</v>
          </cell>
          <cell r="AK1782" t="str">
            <v>Solicitud CREG 106</v>
          </cell>
        </row>
        <row r="1783">
          <cell r="AJ1783">
            <v>0</v>
          </cell>
          <cell r="AK1783" t="str">
            <v>Solicitud CREG 106</v>
          </cell>
        </row>
        <row r="1784">
          <cell r="AJ1784">
            <v>0</v>
          </cell>
          <cell r="AK1784" t="str">
            <v>Solicitud CREG 106</v>
          </cell>
        </row>
        <row r="1785">
          <cell r="AJ1785">
            <v>0</v>
          </cell>
          <cell r="AK1785" t="str">
            <v>Solicitud CREG 106</v>
          </cell>
        </row>
        <row r="1786">
          <cell r="AJ1786">
            <v>0</v>
          </cell>
          <cell r="AK1786" t="str">
            <v>Solicitud CREG 106</v>
          </cell>
        </row>
        <row r="1787">
          <cell r="AJ1787">
            <v>0</v>
          </cell>
          <cell r="AK1787" t="str">
            <v>Solicitud CREG 106</v>
          </cell>
        </row>
        <row r="1788">
          <cell r="AJ1788">
            <v>0</v>
          </cell>
          <cell r="AK1788" t="str">
            <v>Solicitud CREG 106</v>
          </cell>
        </row>
        <row r="1789">
          <cell r="AJ1789">
            <v>0</v>
          </cell>
          <cell r="AK1789" t="str">
            <v>Solicitud CREG 106</v>
          </cell>
        </row>
        <row r="1790">
          <cell r="AJ1790">
            <v>0</v>
          </cell>
          <cell r="AK1790" t="str">
            <v>Solicitud CREG 106</v>
          </cell>
        </row>
        <row r="1791">
          <cell r="AJ1791">
            <v>0</v>
          </cell>
          <cell r="AK1791" t="str">
            <v>Solicitud CREG 106</v>
          </cell>
        </row>
        <row r="1792">
          <cell r="AJ1792">
            <v>0</v>
          </cell>
          <cell r="AK1792" t="str">
            <v>Solicitud CREG 106</v>
          </cell>
        </row>
        <row r="1793">
          <cell r="AJ1793">
            <v>0</v>
          </cell>
          <cell r="AK1793" t="str">
            <v>Solicitud CREG 106</v>
          </cell>
        </row>
        <row r="1794">
          <cell r="AJ1794">
            <v>0</v>
          </cell>
          <cell r="AK1794" t="str">
            <v>Solicitud CREG 106</v>
          </cell>
        </row>
        <row r="1795">
          <cell r="AJ1795">
            <v>0</v>
          </cell>
          <cell r="AK1795" t="str">
            <v>Solicitud CREG 106</v>
          </cell>
        </row>
        <row r="1796">
          <cell r="AJ1796">
            <v>0</v>
          </cell>
          <cell r="AK1796" t="str">
            <v>Solicitud CREG 106</v>
          </cell>
        </row>
        <row r="1797">
          <cell r="AJ1797">
            <v>0</v>
          </cell>
          <cell r="AK1797" t="str">
            <v>Solicitud CREG 106</v>
          </cell>
        </row>
        <row r="1798">
          <cell r="AJ1798">
            <v>0</v>
          </cell>
          <cell r="AK1798" t="str">
            <v>Solicitud CREG 106</v>
          </cell>
        </row>
        <row r="1799">
          <cell r="AJ1799">
            <v>0</v>
          </cell>
          <cell r="AK1799" t="str">
            <v>Solicitud CREG 106</v>
          </cell>
        </row>
        <row r="1800">
          <cell r="AJ1800">
            <v>0</v>
          </cell>
          <cell r="AK1800" t="str">
            <v>Solicitud CREG 106</v>
          </cell>
        </row>
        <row r="1801">
          <cell r="AJ1801">
            <v>0</v>
          </cell>
          <cell r="AK1801" t="str">
            <v>Solicitud CREG 106</v>
          </cell>
        </row>
        <row r="1802">
          <cell r="AJ1802">
            <v>0</v>
          </cell>
          <cell r="AK1802" t="str">
            <v>Solicitud CREG 106</v>
          </cell>
        </row>
        <row r="1803">
          <cell r="AJ1803">
            <v>0</v>
          </cell>
          <cell r="AK1803" t="str">
            <v>Solicitud CREG 106</v>
          </cell>
        </row>
        <row r="1804">
          <cell r="AJ1804">
            <v>0</v>
          </cell>
          <cell r="AK1804" t="str">
            <v>Solicitud CREG 106</v>
          </cell>
        </row>
        <row r="1805">
          <cell r="AJ1805">
            <v>0</v>
          </cell>
          <cell r="AK1805" t="str">
            <v>Solicitud CREG 106</v>
          </cell>
        </row>
        <row r="1806">
          <cell r="AJ1806">
            <v>0</v>
          </cell>
          <cell r="AK1806" t="str">
            <v>Solicitud CREG 106</v>
          </cell>
        </row>
        <row r="1807">
          <cell r="AJ1807">
            <v>0</v>
          </cell>
          <cell r="AK1807" t="str">
            <v>Solicitud CREG 106</v>
          </cell>
        </row>
        <row r="1808">
          <cell r="AJ1808">
            <v>0</v>
          </cell>
          <cell r="AK1808" t="str">
            <v>Solicitud CREG 106</v>
          </cell>
        </row>
        <row r="1809">
          <cell r="AJ1809">
            <v>0</v>
          </cell>
          <cell r="AK1809" t="str">
            <v>Solicitud CREG 106</v>
          </cell>
        </row>
        <row r="1810">
          <cell r="AJ1810">
            <v>0</v>
          </cell>
          <cell r="AK1810" t="str">
            <v>Solicitud CREG 106</v>
          </cell>
        </row>
        <row r="1811">
          <cell r="AJ1811">
            <v>0</v>
          </cell>
          <cell r="AK1811" t="str">
            <v>Solicitud CREG 106</v>
          </cell>
        </row>
        <row r="1812">
          <cell r="AJ1812">
            <v>0</v>
          </cell>
          <cell r="AK1812" t="str">
            <v>Solicitud CREG 106</v>
          </cell>
        </row>
        <row r="1813">
          <cell r="AJ1813">
            <v>0</v>
          </cell>
          <cell r="AK1813" t="str">
            <v>Solicitud CREG 106</v>
          </cell>
        </row>
        <row r="1814">
          <cell r="AJ1814">
            <v>0</v>
          </cell>
          <cell r="AK1814" t="str">
            <v>Solicitud CREG 106</v>
          </cell>
        </row>
        <row r="1815">
          <cell r="AJ1815">
            <v>0</v>
          </cell>
          <cell r="AK1815" t="str">
            <v>Solicitud CREG 106</v>
          </cell>
        </row>
        <row r="1816">
          <cell r="AJ1816">
            <v>0</v>
          </cell>
          <cell r="AK1816" t="str">
            <v>Solicitud CREG 106</v>
          </cell>
        </row>
        <row r="1817">
          <cell r="AJ1817">
            <v>0</v>
          </cell>
          <cell r="AK1817" t="str">
            <v>Solicitud CREG 106</v>
          </cell>
        </row>
        <row r="1818">
          <cell r="AJ1818">
            <v>0</v>
          </cell>
          <cell r="AK1818" t="str">
            <v>Solicitud CREG 106</v>
          </cell>
        </row>
        <row r="1819">
          <cell r="AJ1819">
            <v>0</v>
          </cell>
          <cell r="AK1819" t="str">
            <v>Solicitud CREG 106</v>
          </cell>
        </row>
        <row r="1820">
          <cell r="AJ1820">
            <v>0</v>
          </cell>
          <cell r="AK1820" t="str">
            <v>Solicitud CREG 106</v>
          </cell>
        </row>
        <row r="1821">
          <cell r="AJ1821">
            <v>0</v>
          </cell>
          <cell r="AK1821" t="str">
            <v>Solicitud CREG 106</v>
          </cell>
        </row>
        <row r="1822">
          <cell r="AJ1822">
            <v>0</v>
          </cell>
          <cell r="AK1822" t="str">
            <v>Solicitud CREG 106</v>
          </cell>
        </row>
        <row r="1823">
          <cell r="AJ1823">
            <v>0</v>
          </cell>
          <cell r="AK1823" t="str">
            <v>Solicitud CREG 106</v>
          </cell>
        </row>
        <row r="1824">
          <cell r="AJ1824">
            <v>0</v>
          </cell>
          <cell r="AK1824" t="str">
            <v>Solicitud CREG 106</v>
          </cell>
        </row>
        <row r="1825">
          <cell r="AJ1825">
            <v>0</v>
          </cell>
          <cell r="AK1825" t="str">
            <v>Solicitud CREG 106</v>
          </cell>
        </row>
        <row r="1826">
          <cell r="AJ1826">
            <v>0</v>
          </cell>
          <cell r="AK1826" t="str">
            <v>Solicitud CREG 106</v>
          </cell>
        </row>
        <row r="1827">
          <cell r="AJ1827">
            <v>0</v>
          </cell>
          <cell r="AK1827" t="str">
            <v>Solicitud CREG 106</v>
          </cell>
        </row>
        <row r="1828">
          <cell r="AJ1828">
            <v>0</v>
          </cell>
          <cell r="AK1828" t="str">
            <v>Solicitud CREG 106</v>
          </cell>
        </row>
        <row r="1829">
          <cell r="AJ1829">
            <v>0</v>
          </cell>
          <cell r="AK1829" t="str">
            <v>Solicitud CREG 106</v>
          </cell>
        </row>
        <row r="1830">
          <cell r="AJ1830">
            <v>0</v>
          </cell>
          <cell r="AK1830" t="str">
            <v>Solicitud CREG 106</v>
          </cell>
        </row>
        <row r="1831">
          <cell r="AJ1831">
            <v>0</v>
          </cell>
          <cell r="AK1831" t="str">
            <v>Solicitud CREG 106</v>
          </cell>
        </row>
        <row r="1832">
          <cell r="AJ1832">
            <v>0</v>
          </cell>
          <cell r="AK1832" t="str">
            <v>Solicitud CREG 106</v>
          </cell>
        </row>
        <row r="1833">
          <cell r="AJ1833">
            <v>0</v>
          </cell>
          <cell r="AK1833" t="str">
            <v>Solicitud CREG 106</v>
          </cell>
        </row>
        <row r="1834">
          <cell r="AJ1834">
            <v>0</v>
          </cell>
          <cell r="AK1834" t="str">
            <v>Solicitud CREG 106</v>
          </cell>
        </row>
        <row r="1835">
          <cell r="AJ1835">
            <v>0</v>
          </cell>
          <cell r="AK1835" t="str">
            <v>Solicitud CREG 106</v>
          </cell>
        </row>
        <row r="1836">
          <cell r="AJ1836">
            <v>0</v>
          </cell>
          <cell r="AK1836" t="str">
            <v>Solicitud CREG 106</v>
          </cell>
        </row>
        <row r="1837">
          <cell r="AJ1837">
            <v>0</v>
          </cell>
          <cell r="AK1837" t="str">
            <v>Solicitud CREG 106</v>
          </cell>
        </row>
        <row r="1838">
          <cell r="AJ1838">
            <v>0</v>
          </cell>
          <cell r="AK1838" t="str">
            <v>Solicitud CREG 106</v>
          </cell>
        </row>
        <row r="1839">
          <cell r="AJ1839">
            <v>0</v>
          </cell>
          <cell r="AK1839" t="str">
            <v>Solicitud CREG 106</v>
          </cell>
        </row>
        <row r="1840">
          <cell r="AJ1840">
            <v>0</v>
          </cell>
          <cell r="AK1840" t="str">
            <v>Solicitud CREG 106</v>
          </cell>
        </row>
        <row r="1841">
          <cell r="AJ1841">
            <v>0</v>
          </cell>
          <cell r="AK1841" t="str">
            <v>Solicitud CREG 106</v>
          </cell>
        </row>
        <row r="1842">
          <cell r="AJ1842">
            <v>0</v>
          </cell>
          <cell r="AK1842" t="str">
            <v>Solicitud CREG 106</v>
          </cell>
        </row>
        <row r="1843">
          <cell r="AJ1843">
            <v>0</v>
          </cell>
          <cell r="AK1843" t="str">
            <v>Solicitud CREG 106</v>
          </cell>
        </row>
        <row r="1844">
          <cell r="AJ1844">
            <v>0</v>
          </cell>
          <cell r="AK1844" t="str">
            <v>Solicitud CREG 106</v>
          </cell>
        </row>
        <row r="1845">
          <cell r="AJ1845">
            <v>0</v>
          </cell>
          <cell r="AK1845" t="str">
            <v>Solicitud CREG 106</v>
          </cell>
        </row>
        <row r="1846">
          <cell r="AJ1846">
            <v>0</v>
          </cell>
          <cell r="AK1846" t="str">
            <v>Solicitud CREG 106</v>
          </cell>
        </row>
        <row r="1847">
          <cell r="AJ1847">
            <v>0</v>
          </cell>
          <cell r="AK1847" t="str">
            <v>Solicitud CREG 106</v>
          </cell>
        </row>
        <row r="1848">
          <cell r="AJ1848">
            <v>0</v>
          </cell>
          <cell r="AK1848" t="str">
            <v>Solicitud CREG 106</v>
          </cell>
        </row>
        <row r="1849">
          <cell r="AJ1849">
            <v>0</v>
          </cell>
          <cell r="AK1849" t="str">
            <v>Solicitud CREG 106</v>
          </cell>
        </row>
        <row r="1850">
          <cell r="AJ1850">
            <v>0</v>
          </cell>
          <cell r="AK1850" t="str">
            <v>Solicitud CREG 106</v>
          </cell>
        </row>
        <row r="1851">
          <cell r="AJ1851">
            <v>0</v>
          </cell>
          <cell r="AK1851" t="str">
            <v>Solicitud CREG 106</v>
          </cell>
        </row>
        <row r="1852">
          <cell r="AJ1852">
            <v>0</v>
          </cell>
          <cell r="AK1852" t="str">
            <v>Solicitud CREG 106</v>
          </cell>
        </row>
        <row r="1853">
          <cell r="AJ1853">
            <v>0</v>
          </cell>
          <cell r="AK1853" t="str">
            <v>Solicitud CREG 106</v>
          </cell>
        </row>
        <row r="1854">
          <cell r="AJ1854">
            <v>0</v>
          </cell>
          <cell r="AK1854" t="str">
            <v>Solicitud CREG 106</v>
          </cell>
        </row>
        <row r="1855">
          <cell r="AJ1855">
            <v>0</v>
          </cell>
          <cell r="AK1855" t="str">
            <v>Solicitud CREG 106</v>
          </cell>
        </row>
        <row r="1856">
          <cell r="AJ1856">
            <v>0</v>
          </cell>
          <cell r="AK1856" t="str">
            <v>Solicitud CREG 106</v>
          </cell>
        </row>
        <row r="1857">
          <cell r="AJ1857">
            <v>0</v>
          </cell>
          <cell r="AK1857" t="str">
            <v>Solicitud CREG 106</v>
          </cell>
        </row>
        <row r="1858">
          <cell r="AJ1858">
            <v>0</v>
          </cell>
          <cell r="AK1858" t="str">
            <v>Solicitud CREG 106</v>
          </cell>
        </row>
        <row r="1859">
          <cell r="AJ1859">
            <v>0</v>
          </cell>
          <cell r="AK1859" t="str">
            <v>Solicitud CREG 106</v>
          </cell>
        </row>
        <row r="1860">
          <cell r="AJ1860">
            <v>0</v>
          </cell>
          <cell r="AK1860" t="str">
            <v>Solicitud CREG 106</v>
          </cell>
        </row>
        <row r="1861">
          <cell r="AJ1861">
            <v>0</v>
          </cell>
          <cell r="AK1861" t="str">
            <v>Solicitud CREG 106</v>
          </cell>
        </row>
        <row r="1862">
          <cell r="AJ1862">
            <v>0</v>
          </cell>
          <cell r="AK1862" t="str">
            <v>Solicitud CREG 106</v>
          </cell>
        </row>
        <row r="1863">
          <cell r="AJ1863">
            <v>0</v>
          </cell>
          <cell r="AK1863" t="str">
            <v>Solicitud CREG 106</v>
          </cell>
        </row>
        <row r="1864">
          <cell r="AJ1864">
            <v>0</v>
          </cell>
          <cell r="AK1864" t="str">
            <v>Solicitud CREG 106</v>
          </cell>
        </row>
        <row r="1865">
          <cell r="AJ1865">
            <v>0</v>
          </cell>
          <cell r="AK1865" t="str">
            <v>Solicitud CREG 106</v>
          </cell>
        </row>
        <row r="1866">
          <cell r="AJ1866">
            <v>0</v>
          </cell>
          <cell r="AK1866" t="str">
            <v>Solicitud CREG 106</v>
          </cell>
        </row>
        <row r="1867">
          <cell r="AJ1867">
            <v>0</v>
          </cell>
          <cell r="AK1867" t="str">
            <v>Solicitud CREG 106</v>
          </cell>
        </row>
        <row r="1868">
          <cell r="AJ1868">
            <v>0</v>
          </cell>
          <cell r="AK1868" t="str">
            <v>Solicitud CREG 106</v>
          </cell>
        </row>
        <row r="1869">
          <cell r="AJ1869">
            <v>0</v>
          </cell>
          <cell r="AK1869" t="str">
            <v>Solicitud CREG 106</v>
          </cell>
        </row>
        <row r="1870">
          <cell r="AJ1870">
            <v>0</v>
          </cell>
          <cell r="AK1870" t="str">
            <v>Solicitud CREG 106</v>
          </cell>
        </row>
        <row r="1871">
          <cell r="AJ1871">
            <v>0</v>
          </cell>
          <cell r="AK1871" t="str">
            <v>Solicitud CREG 106</v>
          </cell>
        </row>
        <row r="1872">
          <cell r="AJ1872">
            <v>0</v>
          </cell>
          <cell r="AK1872" t="str">
            <v>Solicitud CREG 106</v>
          </cell>
        </row>
        <row r="1873">
          <cell r="AJ1873">
            <v>0</v>
          </cell>
          <cell r="AK1873" t="str">
            <v>Solicitud CREG 106</v>
          </cell>
        </row>
        <row r="1874">
          <cell r="AJ1874">
            <v>0</v>
          </cell>
          <cell r="AK1874" t="str">
            <v>Solicitud CREG 106</v>
          </cell>
        </row>
        <row r="1875">
          <cell r="AJ1875">
            <v>0</v>
          </cell>
          <cell r="AK1875" t="str">
            <v>Solicitud CREG 106</v>
          </cell>
        </row>
        <row r="1876">
          <cell r="AJ1876">
            <v>0</v>
          </cell>
          <cell r="AK1876" t="str">
            <v>Solicitud CREG 106</v>
          </cell>
        </row>
        <row r="1877">
          <cell r="AJ1877">
            <v>0</v>
          </cell>
          <cell r="AK1877" t="str">
            <v>Solicitud CREG 106</v>
          </cell>
        </row>
        <row r="1878">
          <cell r="AJ1878">
            <v>0</v>
          </cell>
          <cell r="AK1878" t="str">
            <v>Solicitud CREG 106</v>
          </cell>
        </row>
        <row r="1879">
          <cell r="AJ1879">
            <v>0</v>
          </cell>
          <cell r="AK1879" t="str">
            <v>Solicitud CREG 106</v>
          </cell>
        </row>
        <row r="1880">
          <cell r="AJ1880">
            <v>0</v>
          </cell>
          <cell r="AK1880" t="str">
            <v>Solicitud CREG 106</v>
          </cell>
        </row>
        <row r="1881">
          <cell r="AJ1881">
            <v>0</v>
          </cell>
          <cell r="AK1881" t="str">
            <v>Solicitud CREG 106</v>
          </cell>
        </row>
        <row r="1882">
          <cell r="AJ1882">
            <v>0</v>
          </cell>
          <cell r="AK1882" t="str">
            <v>Solicitud CREG 106</v>
          </cell>
        </row>
        <row r="1883">
          <cell r="AJ1883">
            <v>0</v>
          </cell>
          <cell r="AK1883" t="str">
            <v>Solicitud CREG 106</v>
          </cell>
        </row>
        <row r="1884">
          <cell r="AJ1884">
            <v>0</v>
          </cell>
          <cell r="AK1884" t="str">
            <v>Solicitud CREG 106</v>
          </cell>
        </row>
        <row r="1885">
          <cell r="AJ1885">
            <v>0</v>
          </cell>
          <cell r="AK1885" t="str">
            <v>Solicitud CREG 106</v>
          </cell>
        </row>
        <row r="1886">
          <cell r="AJ1886">
            <v>0</v>
          </cell>
          <cell r="AK1886" t="str">
            <v>Solicitud CREG 106</v>
          </cell>
        </row>
        <row r="1887">
          <cell r="AJ1887">
            <v>0</v>
          </cell>
          <cell r="AK1887" t="str">
            <v>Solicitud CREG 106</v>
          </cell>
        </row>
        <row r="1888">
          <cell r="AJ1888">
            <v>0</v>
          </cell>
          <cell r="AK1888" t="str">
            <v>Solicitud CREG 106</v>
          </cell>
        </row>
        <row r="1889">
          <cell r="AJ1889">
            <v>0</v>
          </cell>
          <cell r="AK1889" t="str">
            <v>Solicitud CREG 106</v>
          </cell>
        </row>
        <row r="1890">
          <cell r="AJ1890">
            <v>0</v>
          </cell>
          <cell r="AK1890" t="str">
            <v>Solicitud CREG 106</v>
          </cell>
        </row>
        <row r="1891">
          <cell r="AJ1891">
            <v>0</v>
          </cell>
          <cell r="AK1891" t="str">
            <v>Solicitud CREG 106</v>
          </cell>
        </row>
        <row r="1892">
          <cell r="AJ1892">
            <v>0</v>
          </cell>
          <cell r="AK1892" t="str">
            <v>Solicitud CREG 106</v>
          </cell>
        </row>
        <row r="1893">
          <cell r="AJ1893">
            <v>0</v>
          </cell>
          <cell r="AK1893" t="str">
            <v>Solicitud CREG 106</v>
          </cell>
        </row>
        <row r="1894">
          <cell r="AJ1894">
            <v>0</v>
          </cell>
          <cell r="AK1894" t="str">
            <v>Solicitud CREG 106</v>
          </cell>
        </row>
        <row r="1895">
          <cell r="AJ1895">
            <v>0</v>
          </cell>
          <cell r="AK1895" t="str">
            <v>Solicitud CREG 106</v>
          </cell>
        </row>
        <row r="1896">
          <cell r="AJ1896">
            <v>0</v>
          </cell>
          <cell r="AK1896" t="str">
            <v>Solicitud CREG 106</v>
          </cell>
        </row>
        <row r="1897">
          <cell r="AJ1897">
            <v>0</v>
          </cell>
          <cell r="AK1897" t="str">
            <v>Solicitud CREG 106</v>
          </cell>
        </row>
        <row r="1898">
          <cell r="AJ1898">
            <v>0</v>
          </cell>
          <cell r="AK1898" t="str">
            <v>Solicitud CREG 106</v>
          </cell>
        </row>
        <row r="1899">
          <cell r="AJ1899">
            <v>0</v>
          </cell>
          <cell r="AK1899" t="str">
            <v>Solicitud CREG 106</v>
          </cell>
        </row>
        <row r="1900">
          <cell r="AJ1900">
            <v>0</v>
          </cell>
          <cell r="AK1900" t="str">
            <v>Solicitud CREG 106</v>
          </cell>
        </row>
        <row r="1901">
          <cell r="AJ1901">
            <v>0</v>
          </cell>
          <cell r="AK1901" t="str">
            <v>Solicitud CREG 106</v>
          </cell>
        </row>
        <row r="1902">
          <cell r="AJ1902">
            <v>0</v>
          </cell>
          <cell r="AK1902" t="str">
            <v>Solicitud CREG 106</v>
          </cell>
        </row>
        <row r="1903">
          <cell r="AJ1903">
            <v>0</v>
          </cell>
          <cell r="AK1903" t="str">
            <v>Solicitud CREG 106</v>
          </cell>
        </row>
        <row r="1904">
          <cell r="AJ1904">
            <v>0</v>
          </cell>
          <cell r="AK1904" t="str">
            <v>Solicitud CREG 106</v>
          </cell>
        </row>
        <row r="1905">
          <cell r="AJ1905">
            <v>0</v>
          </cell>
          <cell r="AK1905" t="str">
            <v>Solicitud CREG 106</v>
          </cell>
        </row>
        <row r="1906">
          <cell r="AJ1906">
            <v>0</v>
          </cell>
          <cell r="AK1906" t="str">
            <v>Solicitud CREG 106</v>
          </cell>
        </row>
        <row r="1907">
          <cell r="AJ1907">
            <v>0</v>
          </cell>
          <cell r="AK1907" t="str">
            <v>Solicitud CREG 106</v>
          </cell>
        </row>
        <row r="1908">
          <cell r="AJ1908">
            <v>0</v>
          </cell>
          <cell r="AK1908" t="str">
            <v>Solicitud CREG 106</v>
          </cell>
        </row>
        <row r="1909">
          <cell r="AJ1909">
            <v>0</v>
          </cell>
          <cell r="AK1909" t="str">
            <v>Solicitud CREG 106</v>
          </cell>
        </row>
        <row r="1910">
          <cell r="AJ1910">
            <v>0</v>
          </cell>
          <cell r="AK1910" t="str">
            <v>Solicitud CREG 106</v>
          </cell>
        </row>
        <row r="1911">
          <cell r="AJ1911">
            <v>0</v>
          </cell>
          <cell r="AK1911" t="str">
            <v>Solicitud CREG 106</v>
          </cell>
        </row>
        <row r="1912">
          <cell r="AJ1912">
            <v>0</v>
          </cell>
          <cell r="AK1912" t="str">
            <v>Solicitud CREG 106</v>
          </cell>
        </row>
        <row r="1913">
          <cell r="AJ1913">
            <v>0</v>
          </cell>
          <cell r="AK1913" t="str">
            <v>Solicitud CREG 106</v>
          </cell>
        </row>
        <row r="1914">
          <cell r="AJ1914">
            <v>0</v>
          </cell>
          <cell r="AK1914" t="str">
            <v>Solicitud CREG 106</v>
          </cell>
        </row>
        <row r="1915">
          <cell r="AJ1915">
            <v>0</v>
          </cell>
          <cell r="AK1915" t="str">
            <v>Solicitud CREG 106</v>
          </cell>
        </row>
        <row r="1916">
          <cell r="AJ1916">
            <v>0</v>
          </cell>
          <cell r="AK1916" t="str">
            <v>Solicitud CREG 106</v>
          </cell>
        </row>
        <row r="1917">
          <cell r="AJ1917">
            <v>0</v>
          </cell>
          <cell r="AK1917" t="str">
            <v>Solicitud CREG 106</v>
          </cell>
        </row>
        <row r="1918">
          <cell r="AJ1918">
            <v>0</v>
          </cell>
          <cell r="AK1918" t="str">
            <v>Solicitud CREG 106</v>
          </cell>
        </row>
        <row r="1919">
          <cell r="AJ1919">
            <v>0</v>
          </cell>
          <cell r="AK1919" t="str">
            <v>Solicitud CREG 106</v>
          </cell>
        </row>
        <row r="1920">
          <cell r="AJ1920">
            <v>0</v>
          </cell>
          <cell r="AK1920" t="str">
            <v>Solicitud CREG 106</v>
          </cell>
        </row>
        <row r="1921">
          <cell r="AJ1921">
            <v>0</v>
          </cell>
          <cell r="AK1921" t="str">
            <v>Solicitud CREG 106</v>
          </cell>
        </row>
        <row r="1922">
          <cell r="AJ1922">
            <v>0</v>
          </cell>
          <cell r="AK1922" t="str">
            <v>Solicitud CREG 106</v>
          </cell>
        </row>
        <row r="1923">
          <cell r="AJ1923">
            <v>0</v>
          </cell>
          <cell r="AK1923" t="str">
            <v>Solicitud CREG 106</v>
          </cell>
        </row>
        <row r="1924">
          <cell r="AJ1924">
            <v>0</v>
          </cell>
          <cell r="AK1924" t="str">
            <v>Solicitud CREG 106</v>
          </cell>
        </row>
        <row r="1925">
          <cell r="AJ1925">
            <v>0</v>
          </cell>
          <cell r="AK1925" t="str">
            <v>Solicitud CREG 106</v>
          </cell>
        </row>
        <row r="1926">
          <cell r="AJ1926">
            <v>0</v>
          </cell>
          <cell r="AK1926" t="str">
            <v>Solicitud CREG 106</v>
          </cell>
        </row>
        <row r="1927">
          <cell r="AJ1927">
            <v>0</v>
          </cell>
          <cell r="AK1927" t="str">
            <v>Solicitud CREG 106</v>
          </cell>
        </row>
        <row r="1928">
          <cell r="AJ1928">
            <v>0</v>
          </cell>
          <cell r="AK1928" t="str">
            <v>Solicitud CREG 106</v>
          </cell>
        </row>
        <row r="1929">
          <cell r="AJ1929">
            <v>0</v>
          </cell>
          <cell r="AK1929" t="str">
            <v>Solicitud CREG 106</v>
          </cell>
        </row>
        <row r="1930">
          <cell r="AJ1930">
            <v>0</v>
          </cell>
          <cell r="AK1930" t="str">
            <v>Solicitud CREG 106</v>
          </cell>
        </row>
        <row r="1931">
          <cell r="AJ1931">
            <v>0</v>
          </cell>
          <cell r="AK1931" t="str">
            <v>Solicitud CREG 106</v>
          </cell>
        </row>
        <row r="1932">
          <cell r="AJ1932">
            <v>0</v>
          </cell>
          <cell r="AK1932" t="str">
            <v>Solicitud CREG 106</v>
          </cell>
        </row>
        <row r="1933">
          <cell r="AJ1933">
            <v>0</v>
          </cell>
          <cell r="AK1933" t="str">
            <v>Solicitud CREG 106</v>
          </cell>
        </row>
        <row r="1934">
          <cell r="AJ1934">
            <v>0</v>
          </cell>
          <cell r="AK1934" t="str">
            <v>Solicitud CREG 106</v>
          </cell>
        </row>
        <row r="1935">
          <cell r="AJ1935">
            <v>0</v>
          </cell>
          <cell r="AK1935" t="str">
            <v>Solicitud CREG 106</v>
          </cell>
        </row>
        <row r="1936">
          <cell r="AJ1936">
            <v>0</v>
          </cell>
          <cell r="AK1936" t="str">
            <v>Solicitud CREG 106</v>
          </cell>
        </row>
        <row r="1937">
          <cell r="AJ1937">
            <v>0</v>
          </cell>
          <cell r="AK1937" t="str">
            <v>Solicitud CREG 106</v>
          </cell>
        </row>
        <row r="1938">
          <cell r="AJ1938">
            <v>0</v>
          </cell>
          <cell r="AK1938" t="str">
            <v>Solicitud CREG 106</v>
          </cell>
        </row>
        <row r="1939">
          <cell r="AJ1939">
            <v>0</v>
          </cell>
          <cell r="AK1939" t="str">
            <v>Solicitud CREG 106</v>
          </cell>
        </row>
        <row r="1940">
          <cell r="AJ1940">
            <v>0</v>
          </cell>
          <cell r="AK1940" t="str">
            <v>Solicitud CREG 106</v>
          </cell>
        </row>
        <row r="1941">
          <cell r="AJ1941">
            <v>0</v>
          </cell>
          <cell r="AK1941" t="str">
            <v>Solicitud CREG 106</v>
          </cell>
        </row>
        <row r="1942">
          <cell r="AJ1942">
            <v>0</v>
          </cell>
          <cell r="AK1942" t="str">
            <v>Solicitud CREG 106</v>
          </cell>
        </row>
        <row r="1943">
          <cell r="AJ1943">
            <v>0</v>
          </cell>
          <cell r="AK1943" t="str">
            <v>Solicitud CREG 106</v>
          </cell>
        </row>
        <row r="1944">
          <cell r="AJ1944">
            <v>0</v>
          </cell>
          <cell r="AK1944" t="str">
            <v>Solicitud CREG 106</v>
          </cell>
        </row>
        <row r="1945">
          <cell r="AJ1945">
            <v>0</v>
          </cell>
          <cell r="AK1945" t="str">
            <v>Solicitud CREG 106</v>
          </cell>
        </row>
        <row r="1946">
          <cell r="AJ1946">
            <v>0</v>
          </cell>
          <cell r="AK1946" t="str">
            <v>Solicitud CREG 106</v>
          </cell>
        </row>
        <row r="1947">
          <cell r="AJ1947">
            <v>0</v>
          </cell>
          <cell r="AK1947" t="str">
            <v>Solicitud CREG 106</v>
          </cell>
        </row>
        <row r="1948">
          <cell r="AJ1948">
            <v>0</v>
          </cell>
          <cell r="AK1948" t="str">
            <v>Solicitud CREG 106</v>
          </cell>
        </row>
        <row r="1949">
          <cell r="AJ1949">
            <v>0</v>
          </cell>
          <cell r="AK1949" t="str">
            <v>Solicitud CREG 106</v>
          </cell>
        </row>
        <row r="1950">
          <cell r="AJ1950">
            <v>0</v>
          </cell>
          <cell r="AK1950" t="str">
            <v>Solicitud CREG 106</v>
          </cell>
        </row>
        <row r="1951">
          <cell r="AJ1951">
            <v>0</v>
          </cell>
          <cell r="AK1951" t="str">
            <v>Solicitud CREG 106</v>
          </cell>
        </row>
        <row r="1952">
          <cell r="AJ1952">
            <v>0</v>
          </cell>
          <cell r="AK1952" t="str">
            <v>Solicitud CREG 106</v>
          </cell>
        </row>
        <row r="1953">
          <cell r="AJ1953">
            <v>0</v>
          </cell>
          <cell r="AK1953" t="str">
            <v>Solicitud CREG 106</v>
          </cell>
        </row>
        <row r="1954">
          <cell r="AJ1954">
            <v>0</v>
          </cell>
          <cell r="AK1954" t="str">
            <v>Solicitud CREG 106</v>
          </cell>
        </row>
        <row r="1955">
          <cell r="AJ1955">
            <v>0</v>
          </cell>
          <cell r="AK1955" t="str">
            <v>Solicitud CREG 106</v>
          </cell>
        </row>
        <row r="1956">
          <cell r="AJ1956">
            <v>0</v>
          </cell>
          <cell r="AK1956" t="str">
            <v>Solicitud CREG 106</v>
          </cell>
        </row>
        <row r="1957">
          <cell r="AJ1957">
            <v>0</v>
          </cell>
          <cell r="AK1957" t="str">
            <v>Solicitud CREG 106</v>
          </cell>
        </row>
        <row r="1958">
          <cell r="AJ1958">
            <v>0</v>
          </cell>
          <cell r="AK1958" t="str">
            <v>Solicitud CREG 106</v>
          </cell>
        </row>
        <row r="1959">
          <cell r="AJ1959">
            <v>0</v>
          </cell>
          <cell r="AK1959" t="str">
            <v>Solicitud CREG 106</v>
          </cell>
        </row>
        <row r="1960">
          <cell r="AJ1960">
            <v>0</v>
          </cell>
          <cell r="AK1960" t="str">
            <v>Solicitud CREG 106</v>
          </cell>
        </row>
        <row r="1961">
          <cell r="AJ1961">
            <v>0</v>
          </cell>
          <cell r="AK1961" t="str">
            <v>Solicitud CREG 106</v>
          </cell>
        </row>
        <row r="1962">
          <cell r="AJ1962">
            <v>0</v>
          </cell>
          <cell r="AK1962" t="str">
            <v>Solicitud CREG 106</v>
          </cell>
        </row>
        <row r="1963">
          <cell r="AJ1963">
            <v>0</v>
          </cell>
          <cell r="AK1963" t="str">
            <v>Solicitud CREG 106</v>
          </cell>
        </row>
        <row r="1964">
          <cell r="AJ1964">
            <v>0</v>
          </cell>
          <cell r="AK1964" t="str">
            <v>Solicitud CREG 106</v>
          </cell>
        </row>
        <row r="1965">
          <cell r="AJ1965">
            <v>0</v>
          </cell>
          <cell r="AK1965" t="str">
            <v>Solicitud CREG 106</v>
          </cell>
        </row>
        <row r="1966">
          <cell r="AJ1966">
            <v>0</v>
          </cell>
          <cell r="AK1966" t="str">
            <v>Solicitud CREG 106</v>
          </cell>
        </row>
        <row r="1967">
          <cell r="AJ1967">
            <v>0</v>
          </cell>
          <cell r="AK1967" t="str">
            <v>Solicitud CREG 106</v>
          </cell>
        </row>
        <row r="1968">
          <cell r="AJ1968">
            <v>0</v>
          </cell>
          <cell r="AK1968" t="str">
            <v>Solicitud CREG 106</v>
          </cell>
        </row>
        <row r="1969">
          <cell r="AJ1969">
            <v>0</v>
          </cell>
          <cell r="AK1969" t="str">
            <v>Solicitud CREG 106</v>
          </cell>
        </row>
        <row r="1970">
          <cell r="AJ1970">
            <v>0</v>
          </cell>
          <cell r="AK1970" t="str">
            <v>Solicitud CREG 106</v>
          </cell>
        </row>
        <row r="1971">
          <cell r="AJ1971">
            <v>0</v>
          </cell>
          <cell r="AK1971" t="str">
            <v>Solicitud CREG 106</v>
          </cell>
        </row>
        <row r="1972">
          <cell r="AJ1972">
            <v>0</v>
          </cell>
          <cell r="AK1972" t="str">
            <v>Solicitud CREG 106</v>
          </cell>
        </row>
        <row r="1973">
          <cell r="AJ1973">
            <v>0</v>
          </cell>
          <cell r="AK1973" t="str">
            <v>Solicitud CREG 106</v>
          </cell>
        </row>
        <row r="1974">
          <cell r="AJ1974">
            <v>0</v>
          </cell>
          <cell r="AK1974" t="str">
            <v>Solicitud CREG 106</v>
          </cell>
        </row>
        <row r="1975">
          <cell r="AJ1975">
            <v>0</v>
          </cell>
          <cell r="AK1975" t="str">
            <v>Solicitud CREG 106</v>
          </cell>
        </row>
        <row r="1976">
          <cell r="AJ1976">
            <v>0</v>
          </cell>
          <cell r="AK1976" t="str">
            <v>Solicitud CREG 106</v>
          </cell>
        </row>
        <row r="1977">
          <cell r="AJ1977">
            <v>0</v>
          </cell>
          <cell r="AK1977" t="str">
            <v>Solicitud CREG 106</v>
          </cell>
        </row>
        <row r="1978">
          <cell r="AJ1978">
            <v>0</v>
          </cell>
          <cell r="AK1978" t="str">
            <v>Solicitud CREG 106</v>
          </cell>
        </row>
        <row r="1979">
          <cell r="AJ1979">
            <v>0</v>
          </cell>
          <cell r="AK1979" t="str">
            <v>Solicitud CREG 106</v>
          </cell>
        </row>
        <row r="1980">
          <cell r="AJ1980">
            <v>0</v>
          </cell>
          <cell r="AK1980" t="str">
            <v>Solicitud CREG 106</v>
          </cell>
        </row>
        <row r="1981">
          <cell r="AJ1981">
            <v>0</v>
          </cell>
          <cell r="AK1981" t="str">
            <v>Solicitud CREG 106</v>
          </cell>
        </row>
        <row r="1982">
          <cell r="AJ1982">
            <v>0</v>
          </cell>
          <cell r="AK1982" t="str">
            <v>Solicitud CREG 106</v>
          </cell>
        </row>
        <row r="1983">
          <cell r="AJ1983">
            <v>0</v>
          </cell>
          <cell r="AK1983" t="str">
            <v>Solicitud CREG 106</v>
          </cell>
        </row>
        <row r="1984">
          <cell r="AJ1984">
            <v>0</v>
          </cell>
          <cell r="AK1984" t="str">
            <v>Solicitud CREG 106</v>
          </cell>
        </row>
        <row r="1985">
          <cell r="AJ1985">
            <v>0</v>
          </cell>
          <cell r="AK1985" t="str">
            <v>Solicitud CREG 106</v>
          </cell>
        </row>
        <row r="1986">
          <cell r="AJ1986">
            <v>0</v>
          </cell>
          <cell r="AK1986" t="str">
            <v>Solicitud CREG 106</v>
          </cell>
        </row>
        <row r="1987">
          <cell r="AJ1987">
            <v>0</v>
          </cell>
          <cell r="AK1987" t="str">
            <v>Solicitud CREG 106</v>
          </cell>
        </row>
        <row r="1988">
          <cell r="AJ1988">
            <v>0</v>
          </cell>
          <cell r="AK1988" t="str">
            <v>Solicitud CREG 106</v>
          </cell>
        </row>
        <row r="1989">
          <cell r="AJ1989">
            <v>0</v>
          </cell>
          <cell r="AK1989" t="str">
            <v>Solicitud CREG 106</v>
          </cell>
        </row>
        <row r="1990">
          <cell r="AJ1990">
            <v>0</v>
          </cell>
          <cell r="AK1990" t="str">
            <v>Solicitud CREG 106</v>
          </cell>
        </row>
        <row r="1991">
          <cell r="AJ1991">
            <v>0</v>
          </cell>
          <cell r="AK1991" t="str">
            <v>Solicitud CREG 106</v>
          </cell>
        </row>
        <row r="1992">
          <cell r="AJ1992">
            <v>0</v>
          </cell>
          <cell r="AK1992" t="str">
            <v>Solicitud CREG 106</v>
          </cell>
        </row>
        <row r="1993">
          <cell r="AJ1993">
            <v>0</v>
          </cell>
          <cell r="AK1993" t="str">
            <v>Solicitud CREG 106</v>
          </cell>
        </row>
        <row r="1994">
          <cell r="AJ1994">
            <v>0</v>
          </cell>
          <cell r="AK1994" t="str">
            <v>Solicitud CREG 106</v>
          </cell>
        </row>
        <row r="1995">
          <cell r="AJ1995">
            <v>0</v>
          </cell>
          <cell r="AK1995" t="str">
            <v>Solicitud CREG 106</v>
          </cell>
        </row>
        <row r="1996">
          <cell r="AJ1996">
            <v>0</v>
          </cell>
          <cell r="AK1996" t="str">
            <v>Solicitud CREG 106</v>
          </cell>
        </row>
        <row r="1997">
          <cell r="AJ1997">
            <v>0</v>
          </cell>
          <cell r="AK1997" t="str">
            <v>Solicitud CREG 106</v>
          </cell>
        </row>
        <row r="1998">
          <cell r="AJ1998">
            <v>0</v>
          </cell>
          <cell r="AK1998" t="str">
            <v>Solicitud CREG 106</v>
          </cell>
        </row>
        <row r="1999">
          <cell r="AJ1999">
            <v>0</v>
          </cell>
          <cell r="AK1999" t="str">
            <v>Solicitud CREG 106</v>
          </cell>
        </row>
        <row r="2000">
          <cell r="AJ2000">
            <v>0</v>
          </cell>
          <cell r="AK2000" t="str">
            <v>Solicitud CREG 106</v>
          </cell>
        </row>
        <row r="2001">
          <cell r="AJ2001">
            <v>0</v>
          </cell>
          <cell r="AK2001" t="str">
            <v>Solicitud CREG 106</v>
          </cell>
        </row>
        <row r="2002">
          <cell r="AJ2002">
            <v>0</v>
          </cell>
          <cell r="AK2002" t="str">
            <v>Solicitud CREG 106</v>
          </cell>
        </row>
        <row r="2003">
          <cell r="AJ2003">
            <v>0</v>
          </cell>
          <cell r="AK2003" t="str">
            <v>Solicitud CREG 106</v>
          </cell>
        </row>
        <row r="2004">
          <cell r="AJ2004">
            <v>0</v>
          </cell>
          <cell r="AK2004" t="str">
            <v>Solicitud CREG 106</v>
          </cell>
        </row>
        <row r="2005">
          <cell r="AJ2005">
            <v>0</v>
          </cell>
          <cell r="AK2005" t="str">
            <v>Solicitud CREG 106</v>
          </cell>
        </row>
        <row r="2006">
          <cell r="AJ2006">
            <v>0</v>
          </cell>
          <cell r="AK2006" t="str">
            <v>Solicitud CREG 106</v>
          </cell>
        </row>
        <row r="2007">
          <cell r="AJ2007">
            <v>0</v>
          </cell>
          <cell r="AK2007" t="str">
            <v>Solicitud CREG 106</v>
          </cell>
        </row>
        <row r="2008">
          <cell r="AJ2008">
            <v>0</v>
          </cell>
          <cell r="AK2008" t="str">
            <v>Solicitud CREG 106</v>
          </cell>
        </row>
        <row r="2009">
          <cell r="AJ2009">
            <v>0</v>
          </cell>
          <cell r="AK2009" t="str">
            <v>Solicitud CREG 106</v>
          </cell>
        </row>
        <row r="2010">
          <cell r="AJ2010">
            <v>0</v>
          </cell>
          <cell r="AK2010" t="str">
            <v>Solicitud CREG 106</v>
          </cell>
        </row>
        <row r="2011">
          <cell r="AJ2011">
            <v>0</v>
          </cell>
          <cell r="AK2011" t="str">
            <v>Solicitud CREG 106</v>
          </cell>
        </row>
        <row r="2012">
          <cell r="AJ2012">
            <v>0</v>
          </cell>
          <cell r="AK2012" t="str">
            <v>Solicitud CREG 106</v>
          </cell>
        </row>
        <row r="2013">
          <cell r="AJ2013">
            <v>0</v>
          </cell>
          <cell r="AK2013" t="str">
            <v>Solicitud CREG 106</v>
          </cell>
        </row>
        <row r="2014">
          <cell r="AJ2014">
            <v>0</v>
          </cell>
          <cell r="AK2014" t="str">
            <v>Solicitud CREG 106</v>
          </cell>
        </row>
        <row r="2015">
          <cell r="AJ2015">
            <v>0</v>
          </cell>
          <cell r="AK2015" t="str">
            <v>Solicitud CREG 106</v>
          </cell>
        </row>
        <row r="2016">
          <cell r="AJ2016">
            <v>0</v>
          </cell>
          <cell r="AK2016" t="str">
            <v>Solicitud CREG 106</v>
          </cell>
        </row>
        <row r="2017">
          <cell r="AJ2017">
            <v>0</v>
          </cell>
          <cell r="AK2017" t="str">
            <v>Solicitud CREG 106</v>
          </cell>
        </row>
        <row r="2018">
          <cell r="AJ2018">
            <v>0</v>
          </cell>
          <cell r="AK2018" t="str">
            <v>Solicitud CREG 106</v>
          </cell>
        </row>
        <row r="2019">
          <cell r="AJ2019">
            <v>0</v>
          </cell>
          <cell r="AK2019" t="str">
            <v>Solicitud CREG 106</v>
          </cell>
        </row>
        <row r="2020">
          <cell r="AJ2020">
            <v>0</v>
          </cell>
          <cell r="AK2020" t="str">
            <v>Solicitud CREG 106</v>
          </cell>
        </row>
        <row r="2021">
          <cell r="AJ2021">
            <v>0</v>
          </cell>
          <cell r="AK2021" t="str">
            <v>Solicitud CREG 106</v>
          </cell>
        </row>
        <row r="2022">
          <cell r="AJ2022">
            <v>0</v>
          </cell>
          <cell r="AK2022" t="str">
            <v>Solicitud CREG 106</v>
          </cell>
        </row>
        <row r="2023">
          <cell r="AJ2023">
            <v>0</v>
          </cell>
          <cell r="AK2023" t="str">
            <v>Solicitud CREG 106</v>
          </cell>
        </row>
        <row r="2024">
          <cell r="AJ2024">
            <v>0</v>
          </cell>
          <cell r="AK2024" t="str">
            <v>Solicitud CREG 106</v>
          </cell>
        </row>
        <row r="2025">
          <cell r="AJ2025">
            <v>0</v>
          </cell>
          <cell r="AK2025" t="str">
            <v>Solicitud CREG 106</v>
          </cell>
        </row>
        <row r="2026">
          <cell r="AJ2026">
            <v>0</v>
          </cell>
          <cell r="AK2026" t="str">
            <v>Solicitud CREG 106</v>
          </cell>
        </row>
        <row r="2027">
          <cell r="AJ2027">
            <v>0</v>
          </cell>
          <cell r="AK2027" t="str">
            <v>Solicitud CREG 106</v>
          </cell>
        </row>
        <row r="2028">
          <cell r="AJ2028">
            <v>0</v>
          </cell>
          <cell r="AK2028" t="str">
            <v>Solicitud CREG 106</v>
          </cell>
        </row>
        <row r="2029">
          <cell r="AJ2029">
            <v>0</v>
          </cell>
          <cell r="AK2029" t="str">
            <v>Solicitud CREG 106</v>
          </cell>
        </row>
        <row r="2030">
          <cell r="AJ2030">
            <v>0</v>
          </cell>
          <cell r="AK2030" t="str">
            <v>Solicitud CREG 106</v>
          </cell>
        </row>
        <row r="2031">
          <cell r="AJ2031">
            <v>0</v>
          </cell>
          <cell r="AK2031" t="str">
            <v>Solicitud CREG 106</v>
          </cell>
        </row>
        <row r="2032">
          <cell r="AJ2032">
            <v>0</v>
          </cell>
          <cell r="AK2032" t="str">
            <v>Solicitud CREG 106</v>
          </cell>
        </row>
        <row r="2033">
          <cell r="AJ2033">
            <v>0</v>
          </cell>
          <cell r="AK2033" t="str">
            <v>Solicitud CREG 106</v>
          </cell>
        </row>
        <row r="2034">
          <cell r="AJ2034">
            <v>0</v>
          </cell>
          <cell r="AK2034" t="str">
            <v>Solicitud CREG 106</v>
          </cell>
        </row>
        <row r="2035">
          <cell r="AJ2035">
            <v>0</v>
          </cell>
          <cell r="AK2035" t="str">
            <v>Solicitud CREG 106</v>
          </cell>
        </row>
        <row r="2036">
          <cell r="AJ2036">
            <v>0</v>
          </cell>
          <cell r="AK2036" t="str">
            <v>Solicitud CREG 106</v>
          </cell>
        </row>
        <row r="2037">
          <cell r="AJ2037">
            <v>0</v>
          </cell>
          <cell r="AK2037" t="str">
            <v>Solicitud CREG 106</v>
          </cell>
        </row>
        <row r="2038">
          <cell r="AJ2038">
            <v>0</v>
          </cell>
          <cell r="AK2038" t="str">
            <v>Solicitud CREG 106</v>
          </cell>
        </row>
        <row r="2039">
          <cell r="AJ2039">
            <v>0</v>
          </cell>
          <cell r="AK2039" t="str">
            <v>Solicitud CREG 106</v>
          </cell>
        </row>
        <row r="2040">
          <cell r="AJ2040">
            <v>0</v>
          </cell>
          <cell r="AK2040" t="str">
            <v>Solicitud CREG 106</v>
          </cell>
        </row>
        <row r="2041">
          <cell r="AJ2041">
            <v>0</v>
          </cell>
          <cell r="AK2041" t="str">
            <v>Solicitud CREG 106</v>
          </cell>
        </row>
        <row r="2042">
          <cell r="AJ2042">
            <v>0</v>
          </cell>
          <cell r="AK2042" t="str">
            <v>Solicitud CREG 106</v>
          </cell>
        </row>
        <row r="2043">
          <cell r="AJ2043">
            <v>0</v>
          </cell>
          <cell r="AK2043" t="str">
            <v>Solicitud CREG 106</v>
          </cell>
        </row>
        <row r="2044">
          <cell r="AJ2044">
            <v>0</v>
          </cell>
          <cell r="AK2044" t="str">
            <v>Solicitud CREG 106</v>
          </cell>
        </row>
        <row r="2045">
          <cell r="AJ2045">
            <v>0</v>
          </cell>
          <cell r="AK2045" t="str">
            <v>Solicitud CREG 106</v>
          </cell>
        </row>
        <row r="2046">
          <cell r="AJ2046">
            <v>0</v>
          </cell>
          <cell r="AK2046" t="str">
            <v>Solicitud CREG 106</v>
          </cell>
        </row>
        <row r="2047">
          <cell r="AJ2047">
            <v>0</v>
          </cell>
          <cell r="AK2047" t="str">
            <v>Solicitud CREG 106</v>
          </cell>
        </row>
        <row r="2048">
          <cell r="AJ2048">
            <v>0</v>
          </cell>
          <cell r="AK2048" t="str">
            <v>Solicitud CREG 106</v>
          </cell>
        </row>
        <row r="2049">
          <cell r="AJ2049">
            <v>0</v>
          </cell>
          <cell r="AK2049" t="str">
            <v>Solicitud CREG 106</v>
          </cell>
        </row>
        <row r="2050">
          <cell r="AJ2050">
            <v>0</v>
          </cell>
          <cell r="AK2050" t="str">
            <v>Solicitud CREG 106</v>
          </cell>
        </row>
        <row r="2051">
          <cell r="AJ2051">
            <v>0</v>
          </cell>
          <cell r="AK2051" t="str">
            <v>Solicitud CREG 106</v>
          </cell>
        </row>
        <row r="2052">
          <cell r="AJ2052">
            <v>0</v>
          </cell>
          <cell r="AK2052" t="str">
            <v>Solicitud CREG 106</v>
          </cell>
        </row>
        <row r="2053">
          <cell r="AJ2053">
            <v>0</v>
          </cell>
          <cell r="AK2053" t="str">
            <v>Solicitud CREG 106</v>
          </cell>
        </row>
        <row r="2054">
          <cell r="AJ2054">
            <v>0</v>
          </cell>
          <cell r="AK2054" t="str">
            <v>Solicitud CREG 106</v>
          </cell>
        </row>
        <row r="2055">
          <cell r="AJ2055">
            <v>0</v>
          </cell>
          <cell r="AK2055" t="str">
            <v>Solicitud CREG 106</v>
          </cell>
        </row>
        <row r="2056">
          <cell r="AJ2056">
            <v>0</v>
          </cell>
          <cell r="AK2056" t="str">
            <v>Solicitud CREG 106</v>
          </cell>
        </row>
        <row r="2057">
          <cell r="AJ2057">
            <v>0</v>
          </cell>
          <cell r="AK2057" t="str">
            <v>Solicitud CREG 106</v>
          </cell>
        </row>
        <row r="2058">
          <cell r="AJ2058">
            <v>0</v>
          </cell>
          <cell r="AK2058" t="str">
            <v>Solicitud CREG 106</v>
          </cell>
        </row>
        <row r="2059">
          <cell r="AJ2059">
            <v>0</v>
          </cell>
          <cell r="AK2059" t="str">
            <v>Solicitud CREG 106</v>
          </cell>
        </row>
        <row r="2060">
          <cell r="AJ2060">
            <v>0</v>
          </cell>
          <cell r="AK2060" t="str">
            <v>Solicitud CREG 106</v>
          </cell>
        </row>
        <row r="2061">
          <cell r="AJ2061">
            <v>0</v>
          </cell>
          <cell r="AK2061" t="str">
            <v>Solicitud CREG 106</v>
          </cell>
        </row>
        <row r="2062">
          <cell r="AJ2062">
            <v>0</v>
          </cell>
          <cell r="AK2062" t="str">
            <v>Solicitud CREG 106</v>
          </cell>
        </row>
        <row r="2063">
          <cell r="AJ2063">
            <v>0</v>
          </cell>
          <cell r="AK2063" t="str">
            <v>Solicitud CREG 106</v>
          </cell>
        </row>
        <row r="2064">
          <cell r="AJ2064">
            <v>0</v>
          </cell>
          <cell r="AK2064" t="str">
            <v>Solicitud CREG 106</v>
          </cell>
        </row>
        <row r="2065">
          <cell r="AJ2065">
            <v>0</v>
          </cell>
          <cell r="AK2065" t="str">
            <v>Solicitud CREG 106</v>
          </cell>
        </row>
        <row r="2066">
          <cell r="AJ2066">
            <v>0</v>
          </cell>
          <cell r="AK2066" t="str">
            <v>Solicitud CREG 106</v>
          </cell>
        </row>
        <row r="2067">
          <cell r="AJ2067">
            <v>0</v>
          </cell>
          <cell r="AK2067" t="str">
            <v>Solicitud CREG 106</v>
          </cell>
        </row>
        <row r="2068">
          <cell r="AJ2068">
            <v>0</v>
          </cell>
          <cell r="AK2068" t="str">
            <v>Solicitud CREG 106</v>
          </cell>
        </row>
        <row r="2069">
          <cell r="AJ2069">
            <v>0</v>
          </cell>
          <cell r="AK2069" t="str">
            <v>Solicitud CREG 106</v>
          </cell>
        </row>
        <row r="2070">
          <cell r="AJ2070">
            <v>0</v>
          </cell>
          <cell r="AK2070" t="str">
            <v>Solicitud CREG 106</v>
          </cell>
        </row>
        <row r="2071">
          <cell r="AJ2071">
            <v>0</v>
          </cell>
          <cell r="AK2071" t="str">
            <v>Solicitud CREG 106</v>
          </cell>
        </row>
        <row r="2072">
          <cell r="AJ2072">
            <v>0</v>
          </cell>
          <cell r="AK2072" t="str">
            <v>Solicitud CREG 106</v>
          </cell>
        </row>
        <row r="2073">
          <cell r="AJ2073">
            <v>0</v>
          </cell>
          <cell r="AK2073" t="str">
            <v>Solicitud CREG 106</v>
          </cell>
        </row>
        <row r="2074">
          <cell r="AJ2074">
            <v>0</v>
          </cell>
          <cell r="AK2074" t="str">
            <v>Solicitud CREG 106</v>
          </cell>
        </row>
        <row r="2075">
          <cell r="AJ2075">
            <v>0</v>
          </cell>
          <cell r="AK2075" t="str">
            <v>Solicitud CREG 106</v>
          </cell>
        </row>
        <row r="2076">
          <cell r="AJ2076">
            <v>0</v>
          </cell>
          <cell r="AK2076" t="str">
            <v>Solicitud CREG 106</v>
          </cell>
        </row>
        <row r="2077">
          <cell r="AJ2077">
            <v>0</v>
          </cell>
          <cell r="AK2077" t="str">
            <v>Solicitud CREG 106</v>
          </cell>
        </row>
        <row r="2078">
          <cell r="AJ2078">
            <v>0</v>
          </cell>
          <cell r="AK2078" t="str">
            <v>Solicitud CREG 106</v>
          </cell>
        </row>
        <row r="2079">
          <cell r="AJ2079">
            <v>0</v>
          </cell>
          <cell r="AK2079" t="str">
            <v>Solicitud CREG 106</v>
          </cell>
        </row>
        <row r="2080">
          <cell r="AJ2080">
            <v>0</v>
          </cell>
          <cell r="AK2080" t="str">
            <v>Solicitud CREG 106</v>
          </cell>
        </row>
        <row r="2081">
          <cell r="AJ2081">
            <v>0</v>
          </cell>
          <cell r="AK2081" t="str">
            <v>Solicitud CREG 106</v>
          </cell>
        </row>
        <row r="2082">
          <cell r="AJ2082">
            <v>0</v>
          </cell>
          <cell r="AK2082" t="str">
            <v>Solicitud CREG 106</v>
          </cell>
        </row>
        <row r="2083">
          <cell r="AJ2083">
            <v>0</v>
          </cell>
          <cell r="AK2083" t="str">
            <v>Solicitud CREG 106</v>
          </cell>
        </row>
        <row r="2084">
          <cell r="AJ2084">
            <v>0</v>
          </cell>
          <cell r="AK2084" t="str">
            <v>Solicitud CREG 106</v>
          </cell>
        </row>
        <row r="2085">
          <cell r="AJ2085">
            <v>0</v>
          </cell>
          <cell r="AK2085" t="str">
            <v>Solicitud CREG 106</v>
          </cell>
        </row>
        <row r="2086">
          <cell r="AJ2086">
            <v>0</v>
          </cell>
          <cell r="AK2086" t="str">
            <v>Solicitud CREG 106</v>
          </cell>
        </row>
        <row r="2087">
          <cell r="AJ2087">
            <v>0</v>
          </cell>
          <cell r="AK2087" t="str">
            <v>Solicitud CREG 106</v>
          </cell>
        </row>
        <row r="2088">
          <cell r="AJ2088">
            <v>0</v>
          </cell>
          <cell r="AK2088" t="str">
            <v>Solicitud CREG 106</v>
          </cell>
        </row>
        <row r="2089">
          <cell r="AJ2089">
            <v>0</v>
          </cell>
          <cell r="AK2089" t="str">
            <v>Solicitud CREG 106</v>
          </cell>
        </row>
        <row r="2090">
          <cell r="AJ2090">
            <v>0</v>
          </cell>
          <cell r="AK2090" t="str">
            <v>Solicitud CREG 106</v>
          </cell>
        </row>
        <row r="2091">
          <cell r="AJ2091">
            <v>0</v>
          </cell>
          <cell r="AK2091" t="str">
            <v>Solicitud CREG 106</v>
          </cell>
        </row>
        <row r="2092">
          <cell r="AJ2092">
            <v>0</v>
          </cell>
          <cell r="AK2092" t="str">
            <v>Solicitud CREG 106</v>
          </cell>
        </row>
        <row r="2093">
          <cell r="AJ2093">
            <v>0</v>
          </cell>
          <cell r="AK2093" t="str">
            <v>Solicitud CREG 106</v>
          </cell>
        </row>
        <row r="2094">
          <cell r="AJ2094">
            <v>0</v>
          </cell>
          <cell r="AK2094" t="str">
            <v>Solicitud CREG 106</v>
          </cell>
        </row>
        <row r="2095">
          <cell r="AJ2095">
            <v>0</v>
          </cell>
          <cell r="AK2095" t="str">
            <v>Solicitud CREG 106</v>
          </cell>
        </row>
        <row r="2096">
          <cell r="AJ2096">
            <v>0</v>
          </cell>
          <cell r="AK2096" t="str">
            <v>Solicitud CREG 106</v>
          </cell>
        </row>
        <row r="2097">
          <cell r="AJ2097">
            <v>0</v>
          </cell>
          <cell r="AK2097" t="str">
            <v>Solicitud CREG 106</v>
          </cell>
        </row>
        <row r="2098">
          <cell r="AJ2098">
            <v>0</v>
          </cell>
          <cell r="AK2098" t="str">
            <v>Solicitud CREG 106</v>
          </cell>
        </row>
        <row r="2099">
          <cell r="AJ2099">
            <v>0</v>
          </cell>
          <cell r="AK2099" t="str">
            <v>Solicitud CREG 106</v>
          </cell>
        </row>
        <row r="2100">
          <cell r="AJ2100">
            <v>0</v>
          </cell>
          <cell r="AK2100" t="str">
            <v>Solicitud CREG 106</v>
          </cell>
        </row>
        <row r="2101">
          <cell r="AJ2101">
            <v>0</v>
          </cell>
          <cell r="AK2101" t="str">
            <v>Solicitud CREG 106</v>
          </cell>
        </row>
        <row r="2102">
          <cell r="AJ2102">
            <v>0</v>
          </cell>
          <cell r="AK2102" t="str">
            <v>Solicitud CREG 106</v>
          </cell>
        </row>
        <row r="2103">
          <cell r="AJ2103">
            <v>0</v>
          </cell>
          <cell r="AK2103" t="str">
            <v>Solicitud CREG 106</v>
          </cell>
        </row>
        <row r="2104">
          <cell r="AJ2104">
            <v>0</v>
          </cell>
          <cell r="AK2104" t="str">
            <v>Solicitud CREG 106</v>
          </cell>
        </row>
        <row r="2105">
          <cell r="AJ2105">
            <v>0</v>
          </cell>
          <cell r="AK2105" t="str">
            <v>Solicitud CREG 106</v>
          </cell>
        </row>
        <row r="2106">
          <cell r="AJ2106">
            <v>0</v>
          </cell>
          <cell r="AK2106" t="str">
            <v>Solicitud CREG 106</v>
          </cell>
        </row>
        <row r="2107">
          <cell r="AJ2107">
            <v>0</v>
          </cell>
          <cell r="AK2107" t="str">
            <v>Solicitud CREG 106</v>
          </cell>
        </row>
        <row r="2108">
          <cell r="AJ2108">
            <v>0</v>
          </cell>
          <cell r="AK2108" t="str">
            <v>Solicitud CREG 106</v>
          </cell>
        </row>
        <row r="2109">
          <cell r="AJ2109">
            <v>0</v>
          </cell>
          <cell r="AK2109" t="str">
            <v>Solicitud CREG 106</v>
          </cell>
        </row>
        <row r="2110">
          <cell r="AJ2110">
            <v>0</v>
          </cell>
          <cell r="AK2110" t="str">
            <v>Solicitud CREG 106</v>
          </cell>
        </row>
        <row r="2111">
          <cell r="AJ2111">
            <v>0</v>
          </cell>
          <cell r="AK2111" t="str">
            <v>Solicitud CREG 106</v>
          </cell>
        </row>
        <row r="2112">
          <cell r="AJ2112">
            <v>0</v>
          </cell>
          <cell r="AK2112" t="str">
            <v>Solicitud CREG 106</v>
          </cell>
        </row>
        <row r="2113">
          <cell r="AJ2113">
            <v>0</v>
          </cell>
          <cell r="AK2113" t="str">
            <v>Solicitud CREG 106</v>
          </cell>
        </row>
        <row r="2114">
          <cell r="AJ2114">
            <v>0</v>
          </cell>
          <cell r="AK2114" t="str">
            <v>Solicitud CREG 106</v>
          </cell>
        </row>
        <row r="2115">
          <cell r="AJ2115">
            <v>0</v>
          </cell>
          <cell r="AK2115" t="str">
            <v>Solicitud CREG 106</v>
          </cell>
        </row>
        <row r="2116">
          <cell r="AJ2116">
            <v>0</v>
          </cell>
          <cell r="AK2116" t="str">
            <v>Solicitud CREG 106</v>
          </cell>
        </row>
        <row r="2117">
          <cell r="AJ2117">
            <v>0</v>
          </cell>
          <cell r="AK2117" t="str">
            <v>Solicitud CREG 106</v>
          </cell>
        </row>
        <row r="2118">
          <cell r="AJ2118">
            <v>0</v>
          </cell>
          <cell r="AK2118" t="str">
            <v>Solicitud CREG 106</v>
          </cell>
        </row>
        <row r="2119">
          <cell r="AJ2119">
            <v>0</v>
          </cell>
          <cell r="AK2119" t="str">
            <v>Solicitud CREG 106</v>
          </cell>
        </row>
        <row r="2120">
          <cell r="AJ2120">
            <v>0</v>
          </cell>
          <cell r="AK2120" t="str">
            <v>Solicitud CREG 106</v>
          </cell>
        </row>
        <row r="2121">
          <cell r="AJ2121">
            <v>0</v>
          </cell>
          <cell r="AK2121" t="str">
            <v>Solicitud CREG 106</v>
          </cell>
        </row>
        <row r="2122">
          <cell r="AJ2122">
            <v>0</v>
          </cell>
          <cell r="AK2122" t="str">
            <v>Solicitud CREG 106</v>
          </cell>
        </row>
        <row r="2123">
          <cell r="AJ2123">
            <v>0</v>
          </cell>
          <cell r="AK2123" t="str">
            <v>Solicitud CREG 106</v>
          </cell>
        </row>
        <row r="2124">
          <cell r="AJ2124">
            <v>0</v>
          </cell>
          <cell r="AK2124" t="str">
            <v>Solicitud CREG 106</v>
          </cell>
        </row>
        <row r="2125">
          <cell r="AJ2125">
            <v>0</v>
          </cell>
          <cell r="AK2125" t="str">
            <v>Solicitud CREG 106</v>
          </cell>
        </row>
        <row r="2126">
          <cell r="AJ2126">
            <v>0</v>
          </cell>
          <cell r="AK2126" t="str">
            <v>Solicitud CREG 106</v>
          </cell>
        </row>
        <row r="2127">
          <cell r="AJ2127">
            <v>0</v>
          </cell>
          <cell r="AK2127" t="str">
            <v>Solicitud CREG 106</v>
          </cell>
        </row>
        <row r="2128">
          <cell r="AJ2128">
            <v>0</v>
          </cell>
          <cell r="AK2128" t="str">
            <v>Solicitud CREG 106</v>
          </cell>
        </row>
        <row r="2129">
          <cell r="AJ2129">
            <v>0</v>
          </cell>
          <cell r="AK2129" t="str">
            <v>Solicitud CREG 106</v>
          </cell>
        </row>
        <row r="2130">
          <cell r="AJ2130">
            <v>0</v>
          </cell>
          <cell r="AK2130" t="str">
            <v>Solicitud CREG 106</v>
          </cell>
        </row>
        <row r="2131">
          <cell r="AJ2131">
            <v>0</v>
          </cell>
          <cell r="AK2131" t="str">
            <v>Solicitud CREG 106</v>
          </cell>
        </row>
        <row r="2132">
          <cell r="AJ2132">
            <v>0</v>
          </cell>
          <cell r="AK2132" t="str">
            <v>Solicitud CREG 106</v>
          </cell>
        </row>
        <row r="2133">
          <cell r="AJ2133">
            <v>0</v>
          </cell>
          <cell r="AK2133" t="str">
            <v>Solicitud CREG 106</v>
          </cell>
        </row>
        <row r="2134">
          <cell r="AJ2134">
            <v>0</v>
          </cell>
          <cell r="AK2134" t="str">
            <v>Solicitud CREG 106</v>
          </cell>
        </row>
        <row r="2135">
          <cell r="AJ2135">
            <v>0</v>
          </cell>
          <cell r="AK2135" t="str">
            <v>Solicitud CREG 106</v>
          </cell>
        </row>
        <row r="2136">
          <cell r="AJ2136">
            <v>0</v>
          </cell>
          <cell r="AK2136" t="str">
            <v>Solicitud CREG 106</v>
          </cell>
        </row>
        <row r="2137">
          <cell r="AJ2137">
            <v>0</v>
          </cell>
          <cell r="AK2137" t="str">
            <v>Solicitud CREG 106</v>
          </cell>
        </row>
        <row r="2138">
          <cell r="AJ2138">
            <v>0</v>
          </cell>
          <cell r="AK2138" t="str">
            <v>Solicitud CREG 106</v>
          </cell>
        </row>
        <row r="2139">
          <cell r="AJ2139">
            <v>0</v>
          </cell>
          <cell r="AK2139" t="str">
            <v>Solicitud CREG 106</v>
          </cell>
        </row>
        <row r="2140">
          <cell r="AJ2140">
            <v>0</v>
          </cell>
          <cell r="AK2140" t="str">
            <v>Solicitud CREG 106</v>
          </cell>
        </row>
        <row r="2141">
          <cell r="AJ2141">
            <v>0</v>
          </cell>
          <cell r="AK2141" t="str">
            <v>Solicitud CREG 106</v>
          </cell>
        </row>
        <row r="2142">
          <cell r="AJ2142">
            <v>0</v>
          </cell>
          <cell r="AK2142" t="str">
            <v>Solicitud CREG 106</v>
          </cell>
        </row>
        <row r="2143">
          <cell r="AJ2143">
            <v>0</v>
          </cell>
          <cell r="AK2143" t="str">
            <v>Solicitud CREG 106</v>
          </cell>
        </row>
        <row r="2144">
          <cell r="AJ2144">
            <v>0</v>
          </cell>
          <cell r="AK2144" t="str">
            <v>Solicitud CREG 106</v>
          </cell>
        </row>
        <row r="2145">
          <cell r="AJ2145">
            <v>0</v>
          </cell>
          <cell r="AK2145" t="str">
            <v>Solicitud CREG 106</v>
          </cell>
        </row>
        <row r="2146">
          <cell r="AJ2146">
            <v>0</v>
          </cell>
          <cell r="AK2146" t="str">
            <v>Solicitud CREG 106</v>
          </cell>
        </row>
        <row r="2147">
          <cell r="AJ2147">
            <v>0</v>
          </cell>
          <cell r="AK2147" t="str">
            <v>Solicitud CREG 106</v>
          </cell>
        </row>
        <row r="2148">
          <cell r="AJ2148">
            <v>0</v>
          </cell>
          <cell r="AK2148" t="str">
            <v>Solicitud CREG 106</v>
          </cell>
        </row>
        <row r="2149">
          <cell r="AJ2149">
            <v>0</v>
          </cell>
          <cell r="AK2149" t="str">
            <v>Solicitud CREG 106</v>
          </cell>
        </row>
        <row r="2150">
          <cell r="AJ2150">
            <v>0</v>
          </cell>
          <cell r="AK2150" t="str">
            <v>Solicitud CREG 106</v>
          </cell>
        </row>
        <row r="2151">
          <cell r="AJ2151">
            <v>0</v>
          </cell>
          <cell r="AK2151" t="str">
            <v>Solicitud CREG 106</v>
          </cell>
        </row>
        <row r="2152">
          <cell r="AJ2152">
            <v>0</v>
          </cell>
          <cell r="AK2152" t="str">
            <v>Solicitud CREG 106</v>
          </cell>
        </row>
        <row r="2153">
          <cell r="AJ2153">
            <v>0</v>
          </cell>
          <cell r="AK2153" t="str">
            <v>Solicitud CREG 106</v>
          </cell>
        </row>
        <row r="2154">
          <cell r="AJ2154">
            <v>0</v>
          </cell>
          <cell r="AK2154" t="str">
            <v>Solicitud CREG 106</v>
          </cell>
        </row>
        <row r="2155">
          <cell r="AJ2155">
            <v>0</v>
          </cell>
          <cell r="AK2155" t="str">
            <v>Solicitud CREG 106</v>
          </cell>
        </row>
        <row r="2156">
          <cell r="AJ2156">
            <v>0</v>
          </cell>
          <cell r="AK2156" t="str">
            <v>Solicitud CREG 106</v>
          </cell>
        </row>
        <row r="2157">
          <cell r="AJ2157">
            <v>0</v>
          </cell>
          <cell r="AK2157" t="str">
            <v>Solicitud CREG 106</v>
          </cell>
        </row>
        <row r="2158">
          <cell r="AJ2158">
            <v>0</v>
          </cell>
          <cell r="AK2158" t="str">
            <v>Solicitud CREG 106</v>
          </cell>
        </row>
        <row r="2159">
          <cell r="AJ2159">
            <v>0</v>
          </cell>
          <cell r="AK2159" t="str">
            <v>Solicitud CREG 106</v>
          </cell>
        </row>
        <row r="2160">
          <cell r="AJ2160">
            <v>0</v>
          </cell>
          <cell r="AK2160" t="str">
            <v>Solicitud CREG 106</v>
          </cell>
        </row>
        <row r="2161">
          <cell r="AJ2161">
            <v>0</v>
          </cell>
          <cell r="AK2161" t="str">
            <v>Solicitud CREG 106</v>
          </cell>
        </row>
        <row r="2162">
          <cell r="AJ2162">
            <v>0</v>
          </cell>
          <cell r="AK2162" t="str">
            <v>Solicitud CREG 106</v>
          </cell>
        </row>
        <row r="2163">
          <cell r="AJ2163">
            <v>0</v>
          </cell>
          <cell r="AK2163" t="str">
            <v>Solicitud CREG 106</v>
          </cell>
        </row>
        <row r="2164">
          <cell r="AJ2164">
            <v>0</v>
          </cell>
          <cell r="AK2164" t="str">
            <v>Solicitud CREG 106</v>
          </cell>
        </row>
        <row r="2165">
          <cell r="AJ2165">
            <v>0</v>
          </cell>
          <cell r="AK2165" t="str">
            <v>Solicitud CREG 106</v>
          </cell>
        </row>
        <row r="2166">
          <cell r="AJ2166">
            <v>0</v>
          </cell>
          <cell r="AK2166" t="str">
            <v>Solicitud CREG 106</v>
          </cell>
        </row>
        <row r="2167">
          <cell r="AJ2167">
            <v>0</v>
          </cell>
          <cell r="AK2167" t="str">
            <v>Solicitud CREG 106</v>
          </cell>
        </row>
        <row r="2168">
          <cell r="AJ2168">
            <v>0</v>
          </cell>
          <cell r="AK2168" t="str">
            <v>Solicitud CREG 106</v>
          </cell>
        </row>
        <row r="2169">
          <cell r="AJ2169">
            <v>0</v>
          </cell>
          <cell r="AK2169" t="str">
            <v>Solicitud CREG 106</v>
          </cell>
        </row>
        <row r="2170">
          <cell r="AJ2170">
            <v>0</v>
          </cell>
          <cell r="AK2170" t="str">
            <v>Solicitud CREG 106</v>
          </cell>
        </row>
        <row r="2171">
          <cell r="AJ2171">
            <v>0</v>
          </cell>
          <cell r="AK2171" t="str">
            <v>Solicitud CREG 106</v>
          </cell>
        </row>
        <row r="2172">
          <cell r="AJ2172">
            <v>0</v>
          </cell>
          <cell r="AK2172" t="str">
            <v>Solicitud CREG 106</v>
          </cell>
        </row>
        <row r="2173">
          <cell r="AJ2173">
            <v>0</v>
          </cell>
          <cell r="AK2173" t="str">
            <v>Solicitud CREG 106</v>
          </cell>
        </row>
        <row r="2174">
          <cell r="AJ2174">
            <v>0</v>
          </cell>
          <cell r="AK2174" t="str">
            <v>Solicitud CREG 106</v>
          </cell>
        </row>
        <row r="2175">
          <cell r="AJ2175">
            <v>0</v>
          </cell>
          <cell r="AK2175" t="str">
            <v>Solicitud CREG 106</v>
          </cell>
        </row>
        <row r="2176">
          <cell r="AJ2176">
            <v>0</v>
          </cell>
          <cell r="AK2176" t="str">
            <v>Solicitud CREG 106</v>
          </cell>
        </row>
        <row r="2177">
          <cell r="AJ2177">
            <v>0</v>
          </cell>
          <cell r="AK2177" t="str">
            <v>Solicitud CREG 106</v>
          </cell>
        </row>
        <row r="2178">
          <cell r="AJ2178">
            <v>0</v>
          </cell>
          <cell r="AK2178" t="str">
            <v>Solicitud CREG 106</v>
          </cell>
        </row>
        <row r="2179">
          <cell r="AJ2179">
            <v>0</v>
          </cell>
          <cell r="AK2179" t="str">
            <v>Solicitud CREG 106</v>
          </cell>
        </row>
        <row r="2180">
          <cell r="AJ2180">
            <v>0</v>
          </cell>
          <cell r="AK2180" t="str">
            <v>Solicitud CREG 106</v>
          </cell>
        </row>
        <row r="2181">
          <cell r="AJ2181">
            <v>0</v>
          </cell>
          <cell r="AK2181" t="str">
            <v>Solicitud CREG 106</v>
          </cell>
        </row>
        <row r="2182">
          <cell r="AJ2182">
            <v>0</v>
          </cell>
          <cell r="AK2182" t="str">
            <v>Solicitud CREG 106</v>
          </cell>
        </row>
        <row r="2183">
          <cell r="AJ2183">
            <v>0</v>
          </cell>
          <cell r="AK2183" t="str">
            <v>Solicitud CREG 106</v>
          </cell>
        </row>
        <row r="2184">
          <cell r="AJ2184">
            <v>0</v>
          </cell>
          <cell r="AK2184" t="str">
            <v>Solicitud CREG 106</v>
          </cell>
        </row>
        <row r="2185">
          <cell r="AJ2185">
            <v>0</v>
          </cell>
          <cell r="AK2185" t="str">
            <v>Solicitud CREG 106</v>
          </cell>
        </row>
        <row r="2186">
          <cell r="AJ2186">
            <v>0</v>
          </cell>
          <cell r="AK2186" t="str">
            <v>Solicitud CREG 106</v>
          </cell>
        </row>
        <row r="2187">
          <cell r="AJ2187">
            <v>0</v>
          </cell>
          <cell r="AK2187" t="str">
            <v>Solicitud CREG 106</v>
          </cell>
        </row>
        <row r="2188">
          <cell r="AJ2188">
            <v>0</v>
          </cell>
          <cell r="AK2188" t="str">
            <v>Solicitud CREG 106</v>
          </cell>
        </row>
        <row r="2189">
          <cell r="AJ2189">
            <v>0</v>
          </cell>
          <cell r="AK2189" t="str">
            <v>Solicitud CREG 106</v>
          </cell>
        </row>
        <row r="2190">
          <cell r="AJ2190">
            <v>0</v>
          </cell>
          <cell r="AK2190" t="str">
            <v>Solicitud CREG 106</v>
          </cell>
        </row>
        <row r="2191">
          <cell r="AJ2191">
            <v>0</v>
          </cell>
          <cell r="AK2191" t="str">
            <v>Solicitud CREG 106</v>
          </cell>
        </row>
        <row r="2192">
          <cell r="AJ2192">
            <v>0</v>
          </cell>
          <cell r="AK2192" t="str">
            <v>Solicitud CREG 106</v>
          </cell>
        </row>
        <row r="2193">
          <cell r="AJ2193">
            <v>0</v>
          </cell>
          <cell r="AK2193" t="str">
            <v>Solicitud CREG 106</v>
          </cell>
        </row>
        <row r="2194">
          <cell r="AJ2194">
            <v>0</v>
          </cell>
          <cell r="AK2194" t="str">
            <v>Solicitud CREG 106</v>
          </cell>
        </row>
        <row r="2195">
          <cell r="AJ2195">
            <v>0</v>
          </cell>
          <cell r="AK2195" t="str">
            <v>Solicitud CREG 106</v>
          </cell>
        </row>
        <row r="2196">
          <cell r="AJ2196">
            <v>0</v>
          </cell>
          <cell r="AK2196" t="str">
            <v>Solicitud CREG 106</v>
          </cell>
        </row>
        <row r="2197">
          <cell r="AJ2197">
            <v>0</v>
          </cell>
          <cell r="AK2197" t="str">
            <v>Solicitud CREG 106</v>
          </cell>
        </row>
        <row r="2198">
          <cell r="AJ2198">
            <v>0</v>
          </cell>
          <cell r="AK2198" t="str">
            <v>Solicitud CREG 106</v>
          </cell>
        </row>
        <row r="2199">
          <cell r="AJ2199">
            <v>0</v>
          </cell>
          <cell r="AK2199" t="str">
            <v>Solicitud CREG 106</v>
          </cell>
        </row>
        <row r="2200">
          <cell r="AJ2200">
            <v>0</v>
          </cell>
          <cell r="AK2200" t="str">
            <v>Solicitud CREG 106</v>
          </cell>
        </row>
        <row r="2201">
          <cell r="AJ2201">
            <v>0</v>
          </cell>
          <cell r="AK2201" t="str">
            <v>Solicitud CREG 106</v>
          </cell>
        </row>
        <row r="2202">
          <cell r="AJ2202">
            <v>0</v>
          </cell>
          <cell r="AK2202" t="str">
            <v>Solicitud CREG 106</v>
          </cell>
        </row>
        <row r="2203">
          <cell r="AJ2203">
            <v>0</v>
          </cell>
          <cell r="AK2203" t="str">
            <v>Solicitud CREG 106</v>
          </cell>
        </row>
        <row r="2204">
          <cell r="AJ2204">
            <v>0</v>
          </cell>
          <cell r="AK2204" t="str">
            <v>Solicitud CREG 106</v>
          </cell>
        </row>
        <row r="2205">
          <cell r="AJ2205">
            <v>0</v>
          </cell>
          <cell r="AK2205" t="str">
            <v>Solicitud CREG 106</v>
          </cell>
        </row>
        <row r="2206">
          <cell r="AJ2206">
            <v>0</v>
          </cell>
          <cell r="AK2206" t="str">
            <v>Solicitud CREG 106</v>
          </cell>
        </row>
        <row r="2207">
          <cell r="AJ2207">
            <v>0</v>
          </cell>
          <cell r="AK2207" t="str">
            <v>Solicitud CREG 106</v>
          </cell>
        </row>
        <row r="2208">
          <cell r="AJ2208">
            <v>0</v>
          </cell>
          <cell r="AK2208" t="str">
            <v>Solicitud CREG 106</v>
          </cell>
        </row>
        <row r="2209">
          <cell r="AJ2209">
            <v>0</v>
          </cell>
          <cell r="AK2209" t="str">
            <v>Solicitud CREG 106</v>
          </cell>
        </row>
        <row r="2210">
          <cell r="AJ2210">
            <v>0</v>
          </cell>
          <cell r="AK2210" t="str">
            <v>Solicitud CREG 106</v>
          </cell>
        </row>
        <row r="2211">
          <cell r="AJ2211">
            <v>0</v>
          </cell>
          <cell r="AK2211" t="str">
            <v>Solicitud CREG 106</v>
          </cell>
        </row>
        <row r="2212">
          <cell r="AJ2212">
            <v>0</v>
          </cell>
          <cell r="AK2212" t="str">
            <v>Solicitud CREG 106</v>
          </cell>
        </row>
        <row r="2213">
          <cell r="AJ2213">
            <v>0</v>
          </cell>
          <cell r="AK2213" t="str">
            <v>Solicitud CREG 106</v>
          </cell>
        </row>
        <row r="2214">
          <cell r="AJ2214">
            <v>0</v>
          </cell>
          <cell r="AK2214" t="str">
            <v>Solicitud CREG 106</v>
          </cell>
        </row>
        <row r="2215">
          <cell r="AJ2215">
            <v>0</v>
          </cell>
          <cell r="AK2215" t="str">
            <v>Solicitud CREG 106</v>
          </cell>
        </row>
        <row r="2216">
          <cell r="AJ2216">
            <v>0</v>
          </cell>
          <cell r="AK2216" t="str">
            <v>Solicitud CREG 106</v>
          </cell>
        </row>
        <row r="2217">
          <cell r="AJ2217">
            <v>0</v>
          </cell>
          <cell r="AK2217" t="str">
            <v>Solicitud CREG 106</v>
          </cell>
        </row>
        <row r="2218">
          <cell r="AJ2218">
            <v>0</v>
          </cell>
          <cell r="AK2218" t="str">
            <v>Solicitud CREG 106</v>
          </cell>
        </row>
        <row r="2219">
          <cell r="AJ2219">
            <v>0</v>
          </cell>
          <cell r="AK2219" t="str">
            <v>Solicitud CREG 106</v>
          </cell>
        </row>
        <row r="2220">
          <cell r="AJ2220">
            <v>0</v>
          </cell>
          <cell r="AK2220" t="str">
            <v>Solicitud CREG 106</v>
          </cell>
        </row>
        <row r="2221">
          <cell r="AJ2221">
            <v>0</v>
          </cell>
          <cell r="AK2221" t="str">
            <v>Solicitud CREG 106</v>
          </cell>
        </row>
        <row r="2222">
          <cell r="AJ2222">
            <v>0</v>
          </cell>
          <cell r="AK2222" t="str">
            <v>Solicitud CREG 106</v>
          </cell>
        </row>
        <row r="2223">
          <cell r="AJ2223">
            <v>0</v>
          </cell>
          <cell r="AK2223" t="str">
            <v>Solicitud CREG 106</v>
          </cell>
        </row>
        <row r="2224">
          <cell r="AJ2224">
            <v>0</v>
          </cell>
          <cell r="AK2224" t="str">
            <v>Solicitud CREG 106</v>
          </cell>
        </row>
        <row r="2225">
          <cell r="AJ2225">
            <v>0</v>
          </cell>
          <cell r="AK2225" t="str">
            <v>Solicitud CREG 106</v>
          </cell>
        </row>
        <row r="2226">
          <cell r="AJ2226">
            <v>0</v>
          </cell>
          <cell r="AK2226" t="str">
            <v>Solicitud CREG 106</v>
          </cell>
        </row>
        <row r="2227">
          <cell r="AJ2227">
            <v>0</v>
          </cell>
          <cell r="AK2227" t="str">
            <v>Solicitud CREG 106</v>
          </cell>
        </row>
        <row r="2228">
          <cell r="AJ2228">
            <v>0</v>
          </cell>
          <cell r="AK2228" t="str">
            <v>Solicitud CREG 106</v>
          </cell>
        </row>
        <row r="2229">
          <cell r="AJ2229">
            <v>0</v>
          </cell>
          <cell r="AK2229" t="str">
            <v>Solicitud CREG 106</v>
          </cell>
        </row>
        <row r="2230">
          <cell r="AJ2230">
            <v>0</v>
          </cell>
          <cell r="AK2230" t="str">
            <v>Solicitud CREG 106</v>
          </cell>
        </row>
        <row r="2231">
          <cell r="AJ2231">
            <v>0</v>
          </cell>
          <cell r="AK2231" t="str">
            <v>Solicitud CREG 106</v>
          </cell>
        </row>
        <row r="2232">
          <cell r="AJ2232">
            <v>0</v>
          </cell>
          <cell r="AK2232" t="str">
            <v>Solicitud CREG 106</v>
          </cell>
        </row>
        <row r="2233">
          <cell r="AJ2233">
            <v>0</v>
          </cell>
          <cell r="AK2233" t="str">
            <v>Solicitud CREG 106</v>
          </cell>
        </row>
        <row r="2234">
          <cell r="AJ2234">
            <v>0</v>
          </cell>
          <cell r="AK2234" t="str">
            <v>Solicitud CREG 106</v>
          </cell>
        </row>
        <row r="2235">
          <cell r="AJ2235">
            <v>0</v>
          </cell>
          <cell r="AK2235" t="str">
            <v>Solicitud CREG 106</v>
          </cell>
        </row>
        <row r="2236">
          <cell r="AJ2236">
            <v>0</v>
          </cell>
          <cell r="AK2236" t="str">
            <v>Solicitud CREG 106</v>
          </cell>
        </row>
        <row r="2237">
          <cell r="AJ2237">
            <v>0</v>
          </cell>
          <cell r="AK2237" t="str">
            <v>Solicitud CREG 106</v>
          </cell>
        </row>
        <row r="2238">
          <cell r="AJ2238">
            <v>0</v>
          </cell>
          <cell r="AK2238" t="str">
            <v>Solicitud CREG 106</v>
          </cell>
        </row>
        <row r="2239">
          <cell r="AJ2239">
            <v>0</v>
          </cell>
          <cell r="AK2239" t="str">
            <v>Solicitud CREG 106</v>
          </cell>
        </row>
        <row r="2240">
          <cell r="AJ2240">
            <v>0</v>
          </cell>
          <cell r="AK2240" t="str">
            <v>Solicitud CREG 106</v>
          </cell>
        </row>
        <row r="2241">
          <cell r="AJ2241">
            <v>0</v>
          </cell>
          <cell r="AK2241" t="str">
            <v>Solicitud CREG 106</v>
          </cell>
        </row>
        <row r="2242">
          <cell r="AJ2242">
            <v>0</v>
          </cell>
          <cell r="AK2242" t="str">
            <v>Solicitud CREG 106</v>
          </cell>
        </row>
        <row r="2243">
          <cell r="AJ2243">
            <v>0</v>
          </cell>
          <cell r="AK2243" t="str">
            <v>Solicitud CREG 106</v>
          </cell>
        </row>
        <row r="2244">
          <cell r="AJ2244">
            <v>0</v>
          </cell>
          <cell r="AK2244" t="str">
            <v>Solicitud CREG 106</v>
          </cell>
        </row>
        <row r="2245">
          <cell r="AJ2245">
            <v>0</v>
          </cell>
          <cell r="AK2245" t="str">
            <v>Solicitud CREG 106</v>
          </cell>
        </row>
        <row r="2246">
          <cell r="AJ2246">
            <v>0</v>
          </cell>
          <cell r="AK2246" t="str">
            <v>Solicitud CREG 106</v>
          </cell>
        </row>
        <row r="2247">
          <cell r="AJ2247">
            <v>0</v>
          </cell>
          <cell r="AK2247" t="str">
            <v>Solicitud CREG 106</v>
          </cell>
        </row>
        <row r="2248">
          <cell r="AJ2248">
            <v>0</v>
          </cell>
          <cell r="AK2248" t="str">
            <v>Solicitud CREG 106</v>
          </cell>
        </row>
        <row r="2249">
          <cell r="AJ2249">
            <v>0</v>
          </cell>
          <cell r="AK2249" t="str">
            <v>Solicitud CREG 106</v>
          </cell>
        </row>
        <row r="2250">
          <cell r="AJ2250">
            <v>0</v>
          </cell>
          <cell r="AK2250" t="str">
            <v>Solicitud CREG 106</v>
          </cell>
        </row>
        <row r="2251">
          <cell r="AJ2251">
            <v>0</v>
          </cell>
          <cell r="AK2251" t="str">
            <v>Solicitud CREG 106</v>
          </cell>
        </row>
        <row r="2252">
          <cell r="AJ2252">
            <v>0</v>
          </cell>
          <cell r="AK2252" t="str">
            <v>Solicitud CREG 106</v>
          </cell>
        </row>
        <row r="2253">
          <cell r="AJ2253">
            <v>0</v>
          </cell>
          <cell r="AK2253" t="str">
            <v>Solicitud CREG 106</v>
          </cell>
        </row>
        <row r="2254">
          <cell r="AJ2254">
            <v>0</v>
          </cell>
          <cell r="AK2254" t="str">
            <v>Solicitud CREG 106</v>
          </cell>
        </row>
        <row r="2255">
          <cell r="AJ2255">
            <v>0</v>
          </cell>
          <cell r="AK2255" t="str">
            <v>Solicitud CREG 106</v>
          </cell>
        </row>
        <row r="2256">
          <cell r="AJ2256">
            <v>0</v>
          </cell>
          <cell r="AK2256" t="str">
            <v>Solicitud CREG 106</v>
          </cell>
        </row>
        <row r="2257">
          <cell r="AJ2257">
            <v>0</v>
          </cell>
          <cell r="AK2257" t="str">
            <v>Solicitud CREG 106</v>
          </cell>
        </row>
        <row r="2258">
          <cell r="AJ2258">
            <v>0</v>
          </cell>
          <cell r="AK2258" t="str">
            <v>Solicitud CREG 106</v>
          </cell>
        </row>
        <row r="2259">
          <cell r="AJ2259">
            <v>0</v>
          </cell>
          <cell r="AK2259" t="str">
            <v>Solicitud CREG 106</v>
          </cell>
        </row>
        <row r="2260">
          <cell r="AJ2260">
            <v>0</v>
          </cell>
          <cell r="AK2260" t="str">
            <v>Solicitud CREG 106</v>
          </cell>
        </row>
        <row r="2261">
          <cell r="AJ2261">
            <v>0</v>
          </cell>
          <cell r="AK2261" t="str">
            <v>Solicitud CREG 106</v>
          </cell>
        </row>
        <row r="2262">
          <cell r="AJ2262">
            <v>0</v>
          </cell>
          <cell r="AK2262" t="str">
            <v>Solicitud CREG 106</v>
          </cell>
        </row>
        <row r="2263">
          <cell r="AJ2263">
            <v>0</v>
          </cell>
          <cell r="AK2263" t="str">
            <v>Solicitud CREG 106</v>
          </cell>
        </row>
        <row r="2264">
          <cell r="AJ2264">
            <v>0</v>
          </cell>
          <cell r="AK2264" t="str">
            <v>Solicitud CREG 106</v>
          </cell>
        </row>
        <row r="2265">
          <cell r="AJ2265">
            <v>0</v>
          </cell>
          <cell r="AK2265" t="str">
            <v>Solicitud CREG 106</v>
          </cell>
        </row>
        <row r="2266">
          <cell r="AJ2266">
            <v>0</v>
          </cell>
          <cell r="AK2266" t="str">
            <v>Solicitud CREG 106</v>
          </cell>
        </row>
        <row r="2267">
          <cell r="AJ2267">
            <v>0</v>
          </cell>
          <cell r="AK2267" t="str">
            <v>Solicitud CREG 106</v>
          </cell>
        </row>
        <row r="2268">
          <cell r="AJ2268">
            <v>0</v>
          </cell>
          <cell r="AK2268" t="str">
            <v>Solicitud CREG 106</v>
          </cell>
        </row>
        <row r="2269">
          <cell r="AJ2269">
            <v>0</v>
          </cell>
          <cell r="AK2269" t="str">
            <v>Solicitud CREG 106</v>
          </cell>
        </row>
        <row r="2270">
          <cell r="AJ2270">
            <v>0</v>
          </cell>
          <cell r="AK2270" t="str">
            <v>Solicitud CREG 106</v>
          </cell>
        </row>
        <row r="2271">
          <cell r="AJ2271">
            <v>0</v>
          </cell>
          <cell r="AK2271" t="str">
            <v>Solicitud CREG 106</v>
          </cell>
        </row>
        <row r="2272">
          <cell r="AJ2272">
            <v>0</v>
          </cell>
          <cell r="AK2272" t="str">
            <v>Solicitud CREG 106</v>
          </cell>
        </row>
        <row r="2273">
          <cell r="AJ2273">
            <v>0</v>
          </cell>
          <cell r="AK2273" t="str">
            <v>Solicitud CREG 106</v>
          </cell>
        </row>
        <row r="2274">
          <cell r="AJ2274">
            <v>0</v>
          </cell>
          <cell r="AK2274" t="str">
            <v>Solicitud CREG 106</v>
          </cell>
        </row>
        <row r="2275">
          <cell r="AJ2275">
            <v>0</v>
          </cell>
          <cell r="AK2275" t="str">
            <v>Solicitud CREG 106</v>
          </cell>
        </row>
        <row r="2276">
          <cell r="AJ2276">
            <v>0</v>
          </cell>
          <cell r="AK2276" t="str">
            <v>Solicitud CREG 106</v>
          </cell>
        </row>
        <row r="2277">
          <cell r="AJ2277">
            <v>0</v>
          </cell>
          <cell r="AK2277" t="str">
            <v>Solicitud CREG 106</v>
          </cell>
        </row>
        <row r="2278">
          <cell r="AJ2278">
            <v>0</v>
          </cell>
          <cell r="AK2278" t="str">
            <v>Solicitud CREG 106</v>
          </cell>
        </row>
        <row r="2279">
          <cell r="AJ2279">
            <v>0</v>
          </cell>
          <cell r="AK2279" t="str">
            <v>Solicitud CREG 106</v>
          </cell>
        </row>
        <row r="2280">
          <cell r="AJ2280">
            <v>0</v>
          </cell>
          <cell r="AK2280" t="str">
            <v>Solicitud CREG 106</v>
          </cell>
        </row>
        <row r="2281">
          <cell r="AJ2281">
            <v>0</v>
          </cell>
          <cell r="AK2281" t="str">
            <v>Solicitud CREG 106</v>
          </cell>
        </row>
        <row r="2282">
          <cell r="AJ2282">
            <v>0</v>
          </cell>
          <cell r="AK2282" t="str">
            <v>Solicitud CREG 106</v>
          </cell>
        </row>
        <row r="2283">
          <cell r="AJ2283">
            <v>0</v>
          </cell>
          <cell r="AK2283" t="str">
            <v>Solicitud CREG 106</v>
          </cell>
        </row>
        <row r="2284">
          <cell r="AJ2284">
            <v>0</v>
          </cell>
          <cell r="AK2284" t="str">
            <v>Solicitud CREG 106</v>
          </cell>
        </row>
        <row r="2285">
          <cell r="AJ2285">
            <v>0</v>
          </cell>
          <cell r="AK2285" t="str">
            <v>Solicitud CREG 106</v>
          </cell>
        </row>
        <row r="2286">
          <cell r="AJ2286">
            <v>0</v>
          </cell>
          <cell r="AK2286" t="str">
            <v>Solicitud CREG 106</v>
          </cell>
        </row>
        <row r="2287">
          <cell r="AJ2287">
            <v>0</v>
          </cell>
          <cell r="AK2287" t="str">
            <v>Solicitud CREG 106</v>
          </cell>
        </row>
        <row r="2288">
          <cell r="AJ2288">
            <v>0</v>
          </cell>
          <cell r="AK2288" t="str">
            <v>Solicitud CREG 106</v>
          </cell>
        </row>
        <row r="2289">
          <cell r="AJ2289">
            <v>0</v>
          </cell>
          <cell r="AK2289" t="str">
            <v>Solicitud CREG 106</v>
          </cell>
        </row>
        <row r="2290">
          <cell r="AJ2290">
            <v>0</v>
          </cell>
          <cell r="AK2290" t="str">
            <v>Solicitud CREG 106</v>
          </cell>
        </row>
        <row r="2291">
          <cell r="AJ2291">
            <v>0</v>
          </cell>
          <cell r="AK2291" t="str">
            <v>Solicitud CREG 106</v>
          </cell>
        </row>
        <row r="2292">
          <cell r="AJ2292">
            <v>0</v>
          </cell>
          <cell r="AK2292" t="str">
            <v>Solicitud CREG 106</v>
          </cell>
        </row>
        <row r="2293">
          <cell r="AJ2293">
            <v>0</v>
          </cell>
          <cell r="AK2293" t="str">
            <v>Solicitud CREG 106</v>
          </cell>
        </row>
        <row r="2294">
          <cell r="AJ2294">
            <v>0</v>
          </cell>
          <cell r="AK2294" t="str">
            <v>Solicitud CREG 106</v>
          </cell>
        </row>
        <row r="2295">
          <cell r="AJ2295">
            <v>0</v>
          </cell>
          <cell r="AK2295" t="str">
            <v>Solicitud CREG 106</v>
          </cell>
        </row>
        <row r="2296">
          <cell r="AJ2296">
            <v>0</v>
          </cell>
          <cell r="AK2296" t="str">
            <v>Solicitud CREG 106</v>
          </cell>
        </row>
        <row r="2297">
          <cell r="AJ2297">
            <v>0</v>
          </cell>
          <cell r="AK2297" t="str">
            <v>Solicitud CREG 106</v>
          </cell>
        </row>
        <row r="2298">
          <cell r="AJ2298">
            <v>0</v>
          </cell>
          <cell r="AK2298" t="str">
            <v>Solicitud CREG 106</v>
          </cell>
        </row>
        <row r="2299">
          <cell r="AJ2299">
            <v>0</v>
          </cell>
          <cell r="AK2299" t="str">
            <v>Solicitud CREG 106</v>
          </cell>
        </row>
        <row r="2300">
          <cell r="AJ2300">
            <v>0</v>
          </cell>
          <cell r="AK2300" t="str">
            <v>Solicitud CREG 106</v>
          </cell>
        </row>
        <row r="2301">
          <cell r="AJ2301">
            <v>0</v>
          </cell>
          <cell r="AK2301" t="str">
            <v>Solicitud CREG 106</v>
          </cell>
        </row>
        <row r="2302">
          <cell r="AJ2302">
            <v>0</v>
          </cell>
          <cell r="AK2302" t="str">
            <v>Solicitud CREG 106</v>
          </cell>
        </row>
        <row r="2303">
          <cell r="AJ2303">
            <v>0</v>
          </cell>
          <cell r="AK2303" t="str">
            <v>Solicitud CREG 106</v>
          </cell>
        </row>
        <row r="2304">
          <cell r="AJ2304">
            <v>0</v>
          </cell>
          <cell r="AK2304" t="str">
            <v>Solicitud CREG 106</v>
          </cell>
        </row>
        <row r="2305">
          <cell r="AJ2305">
            <v>0</v>
          </cell>
          <cell r="AK2305" t="str">
            <v>Solicitud CREG 106</v>
          </cell>
        </row>
        <row r="2306">
          <cell r="AJ2306">
            <v>0</v>
          </cell>
          <cell r="AK2306" t="str">
            <v>Solicitud CREG 106</v>
          </cell>
        </row>
        <row r="2307">
          <cell r="AJ2307">
            <v>0</v>
          </cell>
          <cell r="AK2307" t="str">
            <v>Solicitud CREG 106</v>
          </cell>
        </row>
        <row r="2308">
          <cell r="AJ2308">
            <v>0</v>
          </cell>
          <cell r="AK2308" t="str">
            <v>Solicitud CREG 106</v>
          </cell>
        </row>
        <row r="2309">
          <cell r="AJ2309">
            <v>0</v>
          </cell>
          <cell r="AK2309" t="str">
            <v>Solicitud CREG 106</v>
          </cell>
        </row>
        <row r="2310">
          <cell r="AJ2310">
            <v>0</v>
          </cell>
          <cell r="AK2310" t="str">
            <v>Solicitud CREG 106</v>
          </cell>
        </row>
        <row r="2311">
          <cell r="AJ2311">
            <v>0</v>
          </cell>
          <cell r="AK2311" t="str">
            <v>Solicitud CREG 106</v>
          </cell>
        </row>
        <row r="2312">
          <cell r="AJ2312">
            <v>0</v>
          </cell>
          <cell r="AK2312" t="str">
            <v>Solicitud CREG 106</v>
          </cell>
        </row>
        <row r="2313">
          <cell r="AJ2313">
            <v>0</v>
          </cell>
          <cell r="AK2313" t="str">
            <v>Solicitud CREG 106</v>
          </cell>
        </row>
        <row r="2314">
          <cell r="AJ2314">
            <v>0</v>
          </cell>
          <cell r="AK2314" t="str">
            <v>Solicitud CREG 106</v>
          </cell>
        </row>
        <row r="2315">
          <cell r="AJ2315">
            <v>0</v>
          </cell>
          <cell r="AK2315" t="str">
            <v>Solicitud CREG 106</v>
          </cell>
        </row>
        <row r="2316">
          <cell r="AJ2316">
            <v>0</v>
          </cell>
          <cell r="AK2316" t="str">
            <v>Solicitud CREG 106</v>
          </cell>
        </row>
        <row r="2317">
          <cell r="AJ2317">
            <v>0</v>
          </cell>
          <cell r="AK2317" t="str">
            <v>Solicitud CREG 106</v>
          </cell>
        </row>
        <row r="2318">
          <cell r="AJ2318">
            <v>0</v>
          </cell>
          <cell r="AK2318" t="str">
            <v>Solicitud CREG 106</v>
          </cell>
        </row>
        <row r="2319">
          <cell r="AJ2319">
            <v>0</v>
          </cell>
          <cell r="AK2319" t="str">
            <v>Solicitud CREG 106</v>
          </cell>
        </row>
        <row r="2320">
          <cell r="AJ2320">
            <v>0</v>
          </cell>
          <cell r="AK2320" t="str">
            <v>Solicitud CREG 106</v>
          </cell>
        </row>
        <row r="2321">
          <cell r="AJ2321">
            <v>0</v>
          </cell>
          <cell r="AK2321" t="str">
            <v>Solicitud CREG 106</v>
          </cell>
        </row>
        <row r="2322">
          <cell r="AJ2322">
            <v>0</v>
          </cell>
          <cell r="AK2322" t="str">
            <v>Solicitud CREG 106</v>
          </cell>
        </row>
        <row r="2323">
          <cell r="AJ2323">
            <v>0</v>
          </cell>
          <cell r="AK2323" t="str">
            <v>Solicitud CREG 106</v>
          </cell>
        </row>
        <row r="2324">
          <cell r="AJ2324">
            <v>0</v>
          </cell>
          <cell r="AK2324" t="str">
            <v>Solicitud CREG 106</v>
          </cell>
        </row>
        <row r="2325">
          <cell r="AJ2325">
            <v>0</v>
          </cell>
          <cell r="AK2325" t="str">
            <v>Solicitud CREG 106</v>
          </cell>
        </row>
        <row r="2326">
          <cell r="AJ2326">
            <v>0</v>
          </cell>
          <cell r="AK2326" t="str">
            <v>Solicitud CREG 106</v>
          </cell>
        </row>
        <row r="2327">
          <cell r="AJ2327">
            <v>0</v>
          </cell>
          <cell r="AK2327" t="str">
            <v>Solicitud CREG 106</v>
          </cell>
        </row>
        <row r="2328">
          <cell r="AJ2328">
            <v>0</v>
          </cell>
          <cell r="AK2328" t="str">
            <v>Solicitud CREG 106</v>
          </cell>
        </row>
        <row r="2329">
          <cell r="AJ2329">
            <v>0</v>
          </cell>
          <cell r="AK2329" t="str">
            <v>Solicitud CREG 106</v>
          </cell>
        </row>
        <row r="2330">
          <cell r="AJ2330">
            <v>0</v>
          </cell>
          <cell r="AK2330" t="str">
            <v>Solicitud CREG 106</v>
          </cell>
        </row>
        <row r="2331">
          <cell r="AJ2331">
            <v>0</v>
          </cell>
          <cell r="AK2331" t="str">
            <v>Solicitud CREG 106</v>
          </cell>
        </row>
        <row r="2332">
          <cell r="AJ2332">
            <v>0</v>
          </cell>
          <cell r="AK2332" t="str">
            <v>Solicitud CREG 106</v>
          </cell>
        </row>
        <row r="2333">
          <cell r="AJ2333">
            <v>0</v>
          </cell>
          <cell r="AK2333" t="str">
            <v>Solicitud CREG 106</v>
          </cell>
        </row>
        <row r="2334">
          <cell r="AJ2334">
            <v>0</v>
          </cell>
          <cell r="AK2334" t="str">
            <v>Solicitud CREG 106</v>
          </cell>
        </row>
        <row r="2335">
          <cell r="AJ2335">
            <v>0</v>
          </cell>
          <cell r="AK2335" t="str">
            <v>Solicitud CREG 106</v>
          </cell>
        </row>
        <row r="2336">
          <cell r="AJ2336">
            <v>0</v>
          </cell>
          <cell r="AK2336" t="str">
            <v>Solicitud CREG 106</v>
          </cell>
        </row>
        <row r="2337">
          <cell r="AJ2337">
            <v>0</v>
          </cell>
          <cell r="AK2337" t="str">
            <v>Solicitud CREG 106</v>
          </cell>
        </row>
        <row r="2338">
          <cell r="AJ2338">
            <v>0</v>
          </cell>
          <cell r="AK2338" t="str">
            <v>Solicitud CREG 106</v>
          </cell>
        </row>
        <row r="2339">
          <cell r="AJ2339">
            <v>0</v>
          </cell>
          <cell r="AK2339" t="str">
            <v>Solicitud CREG 106</v>
          </cell>
        </row>
        <row r="2340">
          <cell r="AJ2340">
            <v>0</v>
          </cell>
          <cell r="AK2340" t="str">
            <v>Solicitud CREG 106</v>
          </cell>
        </row>
        <row r="2341">
          <cell r="AJ2341">
            <v>0</v>
          </cell>
          <cell r="AK2341" t="str">
            <v>Solicitud CREG 106</v>
          </cell>
        </row>
        <row r="2342">
          <cell r="AJ2342">
            <v>0</v>
          </cell>
          <cell r="AK2342" t="str">
            <v>Solicitud CREG 106</v>
          </cell>
        </row>
        <row r="2343">
          <cell r="AJ2343">
            <v>0</v>
          </cell>
          <cell r="AK2343" t="str">
            <v>Solicitud CREG 106</v>
          </cell>
        </row>
        <row r="2344">
          <cell r="AJ2344">
            <v>0</v>
          </cell>
          <cell r="AK2344" t="str">
            <v>Solicitud CREG 106</v>
          </cell>
        </row>
        <row r="2345">
          <cell r="AJ2345">
            <v>0</v>
          </cell>
          <cell r="AK2345" t="str">
            <v>Solicitud CREG 106</v>
          </cell>
        </row>
        <row r="2346">
          <cell r="AJ2346">
            <v>0</v>
          </cell>
          <cell r="AK2346" t="str">
            <v>Solicitud CREG 106</v>
          </cell>
        </row>
        <row r="2347">
          <cell r="AJ2347">
            <v>0</v>
          </cell>
          <cell r="AK2347" t="str">
            <v>Solicitud CREG 106</v>
          </cell>
        </row>
        <row r="2348">
          <cell r="AJ2348">
            <v>0</v>
          </cell>
          <cell r="AK2348" t="str">
            <v>Solicitud CREG 106</v>
          </cell>
        </row>
        <row r="2349">
          <cell r="AJ2349">
            <v>0</v>
          </cell>
          <cell r="AK2349" t="str">
            <v>Solicitud CREG 106</v>
          </cell>
        </row>
        <row r="2350">
          <cell r="AJ2350">
            <v>0</v>
          </cell>
          <cell r="AK2350" t="str">
            <v>Solicitud CREG 106</v>
          </cell>
        </row>
        <row r="2351">
          <cell r="AJ2351">
            <v>0</v>
          </cell>
          <cell r="AK2351" t="str">
            <v>Solicitud CREG 106</v>
          </cell>
        </row>
        <row r="2352">
          <cell r="AJ2352">
            <v>0</v>
          </cell>
          <cell r="AK2352" t="str">
            <v>Solicitud CREG 106</v>
          </cell>
        </row>
        <row r="2353">
          <cell r="AJ2353">
            <v>0</v>
          </cell>
          <cell r="AK2353" t="str">
            <v>Solicitud CREG 106</v>
          </cell>
        </row>
        <row r="2354">
          <cell r="AJ2354">
            <v>0</v>
          </cell>
          <cell r="AK2354" t="str">
            <v>Solicitud CREG 106</v>
          </cell>
        </row>
        <row r="2355">
          <cell r="AJ2355">
            <v>0</v>
          </cell>
          <cell r="AK2355" t="str">
            <v>Solicitud CREG 106</v>
          </cell>
        </row>
        <row r="2356">
          <cell r="AJ2356">
            <v>0</v>
          </cell>
          <cell r="AK2356" t="str">
            <v>Solicitud CREG 106</v>
          </cell>
        </row>
        <row r="2357">
          <cell r="AJ2357">
            <v>0</v>
          </cell>
          <cell r="AK2357" t="str">
            <v>Solicitud CREG 106</v>
          </cell>
        </row>
        <row r="2358">
          <cell r="AJ2358">
            <v>0</v>
          </cell>
          <cell r="AK2358" t="str">
            <v>Solicitud CREG 106</v>
          </cell>
        </row>
        <row r="2359">
          <cell r="AJ2359">
            <v>0</v>
          </cell>
          <cell r="AK2359" t="str">
            <v>Solicitud CREG 106</v>
          </cell>
        </row>
        <row r="2360">
          <cell r="AJ2360">
            <v>0</v>
          </cell>
          <cell r="AK2360" t="str">
            <v>Solicitud CREG 106</v>
          </cell>
        </row>
        <row r="2361">
          <cell r="AJ2361">
            <v>0</v>
          </cell>
          <cell r="AK2361" t="str">
            <v>Solicitud CREG 106</v>
          </cell>
        </row>
        <row r="2362">
          <cell r="AJ2362">
            <v>0</v>
          </cell>
          <cell r="AK2362" t="str">
            <v>Solicitud CREG 106</v>
          </cell>
        </row>
        <row r="2363">
          <cell r="AJ2363">
            <v>0</v>
          </cell>
          <cell r="AK2363" t="str">
            <v>Solicitud CREG 106</v>
          </cell>
        </row>
        <row r="2364">
          <cell r="AJ2364">
            <v>0</v>
          </cell>
          <cell r="AK2364" t="str">
            <v>Solicitud CREG 106</v>
          </cell>
        </row>
        <row r="2365">
          <cell r="AJ2365">
            <v>0</v>
          </cell>
          <cell r="AK2365" t="str">
            <v>Solicitud CREG 106</v>
          </cell>
        </row>
        <row r="2366">
          <cell r="AJ2366">
            <v>0</v>
          </cell>
          <cell r="AK2366" t="str">
            <v>Solicitud CREG 106</v>
          </cell>
        </row>
        <row r="2367">
          <cell r="AJ2367">
            <v>0</v>
          </cell>
          <cell r="AK2367" t="str">
            <v>Solicitud CREG 106</v>
          </cell>
        </row>
        <row r="2368">
          <cell r="AJ2368">
            <v>0</v>
          </cell>
          <cell r="AK2368" t="str">
            <v>Solicitud CREG 106</v>
          </cell>
        </row>
        <row r="2369">
          <cell r="AJ2369">
            <v>0</v>
          </cell>
          <cell r="AK2369" t="str">
            <v>Solicitud CREG 106</v>
          </cell>
        </row>
        <row r="2370">
          <cell r="AJ2370">
            <v>0</v>
          </cell>
          <cell r="AK2370" t="str">
            <v>Solicitud CREG 106</v>
          </cell>
        </row>
        <row r="2371">
          <cell r="AJ2371">
            <v>0</v>
          </cell>
          <cell r="AK2371" t="str">
            <v>Solicitud CREG 106</v>
          </cell>
        </row>
        <row r="2372">
          <cell r="AJ2372">
            <v>0</v>
          </cell>
          <cell r="AK2372" t="str">
            <v>Solicitud CREG 106</v>
          </cell>
        </row>
        <row r="2373">
          <cell r="AJ2373">
            <v>0</v>
          </cell>
          <cell r="AK2373" t="str">
            <v>Solicitud CREG 106</v>
          </cell>
        </row>
        <row r="2374">
          <cell r="AJ2374">
            <v>0</v>
          </cell>
          <cell r="AK2374" t="str">
            <v>Solicitud CREG 106</v>
          </cell>
        </row>
        <row r="2375">
          <cell r="AJ2375">
            <v>0</v>
          </cell>
          <cell r="AK2375" t="str">
            <v>Solicitud CREG 106</v>
          </cell>
        </row>
        <row r="2376">
          <cell r="AJ2376">
            <v>0</v>
          </cell>
          <cell r="AK2376" t="str">
            <v>Solicitud CREG 106</v>
          </cell>
        </row>
        <row r="2377">
          <cell r="AJ2377">
            <v>0</v>
          </cell>
          <cell r="AK2377" t="str">
            <v>Solicitud CREG 106</v>
          </cell>
        </row>
        <row r="2378">
          <cell r="AJ2378">
            <v>0</v>
          </cell>
          <cell r="AK2378" t="str">
            <v>Solicitud CREG 106</v>
          </cell>
        </row>
        <row r="2379">
          <cell r="AJ2379">
            <v>0</v>
          </cell>
          <cell r="AK2379" t="str">
            <v>Solicitud CREG 106</v>
          </cell>
        </row>
        <row r="2380">
          <cell r="AJ2380">
            <v>0</v>
          </cell>
          <cell r="AK2380" t="str">
            <v>Solicitud CREG 106</v>
          </cell>
        </row>
        <row r="2381">
          <cell r="AJ2381">
            <v>0</v>
          </cell>
          <cell r="AK2381" t="str">
            <v>Solicitud CREG 106</v>
          </cell>
        </row>
        <row r="2382">
          <cell r="AJ2382">
            <v>0</v>
          </cell>
          <cell r="AK2382" t="str">
            <v>Solicitud CREG 106</v>
          </cell>
        </row>
        <row r="2383">
          <cell r="AJ2383">
            <v>0</v>
          </cell>
          <cell r="AK2383" t="str">
            <v>Solicitud CREG 106</v>
          </cell>
        </row>
        <row r="2384">
          <cell r="AJ2384">
            <v>0</v>
          </cell>
          <cell r="AK2384" t="str">
            <v>Solicitud CREG 106</v>
          </cell>
        </row>
        <row r="2385">
          <cell r="AJ2385">
            <v>0</v>
          </cell>
          <cell r="AK2385" t="str">
            <v>Solicitud CREG 106</v>
          </cell>
        </row>
        <row r="2386">
          <cell r="AJ2386">
            <v>0</v>
          </cell>
          <cell r="AK2386" t="str">
            <v>Solicitud CREG 106</v>
          </cell>
        </row>
        <row r="2387">
          <cell r="AJ2387">
            <v>0</v>
          </cell>
          <cell r="AK2387" t="str">
            <v>Solicitud CREG 106</v>
          </cell>
        </row>
        <row r="2388">
          <cell r="AJ2388">
            <v>0</v>
          </cell>
          <cell r="AK2388" t="str">
            <v>Solicitud CREG 106</v>
          </cell>
        </row>
        <row r="2389">
          <cell r="AJ2389">
            <v>0</v>
          </cell>
          <cell r="AK2389" t="str">
            <v>Solicitud CREG 106</v>
          </cell>
        </row>
        <row r="2390">
          <cell r="AJ2390">
            <v>0</v>
          </cell>
          <cell r="AK2390" t="str">
            <v>Solicitud CREG 106</v>
          </cell>
        </row>
        <row r="2391">
          <cell r="AJ2391">
            <v>0</v>
          </cell>
          <cell r="AK2391" t="str">
            <v>Solicitud CREG 106</v>
          </cell>
        </row>
        <row r="2392">
          <cell r="AJ2392">
            <v>0</v>
          </cell>
          <cell r="AK2392" t="str">
            <v>Solicitud CREG 106</v>
          </cell>
        </row>
        <row r="2393">
          <cell r="AJ2393">
            <v>0</v>
          </cell>
          <cell r="AK2393" t="str">
            <v>Solicitud CREG 106</v>
          </cell>
        </row>
        <row r="2394">
          <cell r="AJ2394">
            <v>0</v>
          </cell>
          <cell r="AK2394" t="str">
            <v>Solicitud CREG 106</v>
          </cell>
        </row>
        <row r="2395">
          <cell r="AJ2395">
            <v>0</v>
          </cell>
          <cell r="AK2395" t="str">
            <v>Solicitud CREG 106</v>
          </cell>
        </row>
        <row r="2396">
          <cell r="AJ2396">
            <v>0</v>
          </cell>
          <cell r="AK2396" t="str">
            <v>Solicitud CREG 106</v>
          </cell>
        </row>
        <row r="2397">
          <cell r="AJ2397">
            <v>0</v>
          </cell>
          <cell r="AK2397" t="str">
            <v>Solicitud CREG 106</v>
          </cell>
        </row>
        <row r="2398">
          <cell r="AJ2398">
            <v>0</v>
          </cell>
          <cell r="AK2398" t="str">
            <v>Solicitud CREG 106</v>
          </cell>
        </row>
        <row r="2399">
          <cell r="AJ2399">
            <v>0</v>
          </cell>
          <cell r="AK2399" t="str">
            <v>Solicitud CREG 106</v>
          </cell>
        </row>
        <row r="2400">
          <cell r="AJ2400">
            <v>0</v>
          </cell>
          <cell r="AK2400" t="str">
            <v>Solicitud CREG 106</v>
          </cell>
        </row>
        <row r="2401">
          <cell r="AJ2401">
            <v>0</v>
          </cell>
          <cell r="AK2401" t="str">
            <v>Solicitud CREG 106</v>
          </cell>
        </row>
        <row r="2402">
          <cell r="AJ2402">
            <v>0</v>
          </cell>
          <cell r="AK2402" t="str">
            <v>Solicitud CREG 106</v>
          </cell>
        </row>
        <row r="2403">
          <cell r="AJ2403">
            <v>0</v>
          </cell>
          <cell r="AK2403" t="str">
            <v>Solicitud CREG 106</v>
          </cell>
        </row>
        <row r="2404">
          <cell r="AJ2404">
            <v>0</v>
          </cell>
          <cell r="AK2404" t="str">
            <v>Solicitud CREG 106</v>
          </cell>
        </row>
        <row r="2405">
          <cell r="AJ2405">
            <v>0</v>
          </cell>
          <cell r="AK2405" t="str">
            <v>Solicitud CREG 106</v>
          </cell>
        </row>
        <row r="2406">
          <cell r="AJ2406">
            <v>0</v>
          </cell>
          <cell r="AK2406" t="str">
            <v>Solicitud CREG 106</v>
          </cell>
        </row>
        <row r="2407">
          <cell r="AJ2407">
            <v>0</v>
          </cell>
          <cell r="AK2407" t="str">
            <v>Solicitud CREG 106</v>
          </cell>
        </row>
        <row r="2408">
          <cell r="AJ2408">
            <v>0</v>
          </cell>
          <cell r="AK2408" t="str">
            <v>Solicitud CREG 106</v>
          </cell>
        </row>
        <row r="2409">
          <cell r="AJ2409">
            <v>0</v>
          </cell>
          <cell r="AK2409" t="str">
            <v>Solicitud CREG 106</v>
          </cell>
        </row>
        <row r="2410">
          <cell r="AJ2410">
            <v>0</v>
          </cell>
          <cell r="AK2410" t="str">
            <v>Solicitud CREG 106</v>
          </cell>
        </row>
        <row r="2411">
          <cell r="AJ2411">
            <v>0</v>
          </cell>
          <cell r="AK2411" t="str">
            <v>Solicitud CREG 106</v>
          </cell>
        </row>
        <row r="2412">
          <cell r="AJ2412">
            <v>0</v>
          </cell>
          <cell r="AK2412" t="str">
            <v>Solicitud CREG 106</v>
          </cell>
        </row>
        <row r="2413">
          <cell r="AJ2413">
            <v>0</v>
          </cell>
          <cell r="AK2413" t="str">
            <v>Solicitud CREG 106</v>
          </cell>
        </row>
        <row r="2414">
          <cell r="AJ2414">
            <v>0</v>
          </cell>
          <cell r="AK2414" t="str">
            <v>Solicitud CREG 106</v>
          </cell>
        </row>
        <row r="2415">
          <cell r="AJ2415">
            <v>0</v>
          </cell>
          <cell r="AK2415" t="str">
            <v>Solicitud CREG 106</v>
          </cell>
        </row>
        <row r="2416">
          <cell r="AJ2416">
            <v>0</v>
          </cell>
          <cell r="AK2416" t="str">
            <v>Solicitud CREG 106</v>
          </cell>
        </row>
        <row r="2417">
          <cell r="AJ2417">
            <v>0</v>
          </cell>
          <cell r="AK2417" t="str">
            <v>Solicitud CREG 106</v>
          </cell>
        </row>
        <row r="2418">
          <cell r="AJ2418">
            <v>0</v>
          </cell>
          <cell r="AK2418" t="str">
            <v>Solicitud CREG 106</v>
          </cell>
        </row>
        <row r="2419">
          <cell r="AJ2419">
            <v>0</v>
          </cell>
          <cell r="AK2419" t="str">
            <v>Solicitud CREG 106</v>
          </cell>
        </row>
        <row r="2420">
          <cell r="AJ2420">
            <v>0</v>
          </cell>
          <cell r="AK2420" t="str">
            <v>Solicitud CREG 106</v>
          </cell>
        </row>
        <row r="2421">
          <cell r="AJ2421">
            <v>0</v>
          </cell>
          <cell r="AK2421" t="str">
            <v>Solicitud CREG 106</v>
          </cell>
        </row>
        <row r="2422">
          <cell r="AJ2422">
            <v>0</v>
          </cell>
          <cell r="AK2422" t="str">
            <v>Solicitud CREG 106</v>
          </cell>
        </row>
        <row r="2423">
          <cell r="AJ2423">
            <v>0</v>
          </cell>
          <cell r="AK2423" t="str">
            <v>Solicitud CREG 106</v>
          </cell>
        </row>
        <row r="2424">
          <cell r="AJ2424">
            <v>0</v>
          </cell>
          <cell r="AK2424" t="str">
            <v>Solicitud CREG 106</v>
          </cell>
        </row>
        <row r="2425">
          <cell r="AJ2425">
            <v>0</v>
          </cell>
          <cell r="AK2425" t="str">
            <v>Solicitud CREG 106</v>
          </cell>
        </row>
        <row r="2426">
          <cell r="AJ2426">
            <v>0</v>
          </cell>
          <cell r="AK2426" t="str">
            <v>Solicitud CREG 106</v>
          </cell>
        </row>
        <row r="2427">
          <cell r="AJ2427">
            <v>0</v>
          </cell>
          <cell r="AK2427" t="str">
            <v>Solicitud CREG 106</v>
          </cell>
        </row>
        <row r="2428">
          <cell r="AJ2428">
            <v>0</v>
          </cell>
          <cell r="AK2428" t="str">
            <v>Solicitud CREG 106</v>
          </cell>
        </row>
        <row r="2429">
          <cell r="AJ2429">
            <v>0</v>
          </cell>
          <cell r="AK2429" t="str">
            <v>Solicitud CREG 106</v>
          </cell>
        </row>
        <row r="2430">
          <cell r="AJ2430">
            <v>0</v>
          </cell>
          <cell r="AK2430" t="str">
            <v>Solicitud CREG 106</v>
          </cell>
        </row>
        <row r="2431">
          <cell r="AJ2431">
            <v>0</v>
          </cell>
          <cell r="AK2431" t="str">
            <v>Solicitud CREG 106</v>
          </cell>
        </row>
        <row r="2432">
          <cell r="AJ2432">
            <v>0</v>
          </cell>
          <cell r="AK2432" t="str">
            <v>Solicitud CREG 106</v>
          </cell>
        </row>
        <row r="2433">
          <cell r="AJ2433">
            <v>0</v>
          </cell>
          <cell r="AK2433" t="str">
            <v>Solicitud CREG 106</v>
          </cell>
        </row>
        <row r="2434">
          <cell r="AJ2434">
            <v>0</v>
          </cell>
          <cell r="AK2434" t="str">
            <v>Solicitud CREG 106</v>
          </cell>
        </row>
        <row r="2435">
          <cell r="AJ2435">
            <v>0</v>
          </cell>
          <cell r="AK2435" t="str">
            <v>Solicitud CREG 106</v>
          </cell>
        </row>
        <row r="2436">
          <cell r="AJ2436">
            <v>0</v>
          </cell>
          <cell r="AK2436" t="str">
            <v>Solicitud CREG 106</v>
          </cell>
        </row>
        <row r="2437">
          <cell r="AJ2437">
            <v>0</v>
          </cell>
          <cell r="AK2437" t="str">
            <v>Solicitud CREG 106</v>
          </cell>
        </row>
        <row r="2438">
          <cell r="AJ2438">
            <v>0</v>
          </cell>
          <cell r="AK2438" t="str">
            <v>Solicitud CREG 106</v>
          </cell>
        </row>
        <row r="2439">
          <cell r="AJ2439">
            <v>0</v>
          </cell>
          <cell r="AK2439" t="str">
            <v>Solicitud CREG 106</v>
          </cell>
        </row>
        <row r="2440">
          <cell r="AJ2440">
            <v>0</v>
          </cell>
          <cell r="AK2440" t="str">
            <v>Solicitud CREG 106</v>
          </cell>
        </row>
        <row r="2441">
          <cell r="AJ2441">
            <v>0</v>
          </cell>
          <cell r="AK2441" t="str">
            <v>Solicitud CREG 106</v>
          </cell>
        </row>
        <row r="2442">
          <cell r="AJ2442">
            <v>0</v>
          </cell>
          <cell r="AK2442" t="str">
            <v>Solicitud CREG 106</v>
          </cell>
        </row>
        <row r="2443">
          <cell r="AJ2443">
            <v>0</v>
          </cell>
          <cell r="AK2443" t="str">
            <v>Solicitud CREG 106</v>
          </cell>
        </row>
        <row r="2444">
          <cell r="AJ2444">
            <v>0</v>
          </cell>
          <cell r="AK2444" t="str">
            <v>Solicitud CREG 106</v>
          </cell>
        </row>
        <row r="2445">
          <cell r="AJ2445">
            <v>0</v>
          </cell>
          <cell r="AK2445" t="str">
            <v>Solicitud CREG 106</v>
          </cell>
        </row>
        <row r="2446">
          <cell r="AJ2446">
            <v>0</v>
          </cell>
          <cell r="AK2446" t="str">
            <v>Solicitud CREG 106</v>
          </cell>
        </row>
        <row r="2447">
          <cell r="AJ2447">
            <v>0</v>
          </cell>
          <cell r="AK2447" t="str">
            <v>Solicitud CREG 106</v>
          </cell>
        </row>
        <row r="2448">
          <cell r="AJ2448">
            <v>0</v>
          </cell>
          <cell r="AK2448" t="str">
            <v>Solicitud CREG 106</v>
          </cell>
        </row>
        <row r="2449">
          <cell r="AJ2449">
            <v>0</v>
          </cell>
          <cell r="AK2449" t="str">
            <v>Solicitud CREG 106</v>
          </cell>
        </row>
        <row r="2450">
          <cell r="AJ2450">
            <v>0</v>
          </cell>
          <cell r="AK2450" t="str">
            <v>Solicitud CREG 106</v>
          </cell>
        </row>
        <row r="2451">
          <cell r="AJ2451">
            <v>0</v>
          </cell>
          <cell r="AK2451" t="str">
            <v>Solicitud CREG 106</v>
          </cell>
        </row>
        <row r="2452">
          <cell r="AJ2452">
            <v>0</v>
          </cell>
          <cell r="AK2452" t="str">
            <v>Solicitud CREG 106</v>
          </cell>
        </row>
        <row r="2453">
          <cell r="AJ2453">
            <v>0</v>
          </cell>
          <cell r="AK2453" t="str">
            <v>Solicitud CREG 106</v>
          </cell>
        </row>
        <row r="2454">
          <cell r="AJ2454">
            <v>0</v>
          </cell>
          <cell r="AK2454" t="str">
            <v>Solicitud CREG 106</v>
          </cell>
        </row>
        <row r="2455">
          <cell r="AJ2455">
            <v>0</v>
          </cell>
          <cell r="AK2455" t="str">
            <v>Solicitud CREG 106</v>
          </cell>
        </row>
        <row r="2456">
          <cell r="AJ2456">
            <v>0</v>
          </cell>
          <cell r="AK2456" t="str">
            <v>Solicitud CREG 106</v>
          </cell>
        </row>
        <row r="2457">
          <cell r="AJ2457">
            <v>0</v>
          </cell>
          <cell r="AK2457" t="str">
            <v>Solicitud CREG 106</v>
          </cell>
        </row>
        <row r="2458">
          <cell r="AJ2458">
            <v>0</v>
          </cell>
          <cell r="AK2458" t="str">
            <v>Solicitud CREG 106</v>
          </cell>
        </row>
        <row r="2459">
          <cell r="AJ2459">
            <v>0</v>
          </cell>
          <cell r="AK2459" t="str">
            <v>Solicitud CREG 106</v>
          </cell>
        </row>
        <row r="2460">
          <cell r="AJ2460">
            <v>0</v>
          </cell>
          <cell r="AK2460" t="str">
            <v>Solicitud CREG 106</v>
          </cell>
        </row>
        <row r="2461">
          <cell r="AJ2461">
            <v>0</v>
          </cell>
          <cell r="AK2461" t="str">
            <v>Solicitud CREG 106</v>
          </cell>
        </row>
        <row r="2462">
          <cell r="AJ2462">
            <v>0</v>
          </cell>
          <cell r="AK2462" t="str">
            <v>Solicitud CREG 106</v>
          </cell>
        </row>
        <row r="2463">
          <cell r="AJ2463">
            <v>0</v>
          </cell>
          <cell r="AK2463" t="str">
            <v>Solicitud CREG 106</v>
          </cell>
        </row>
        <row r="2464">
          <cell r="AJ2464">
            <v>0</v>
          </cell>
          <cell r="AK2464" t="str">
            <v>Solicitud CREG 106</v>
          </cell>
        </row>
        <row r="2465">
          <cell r="AJ2465">
            <v>0</v>
          </cell>
          <cell r="AK2465" t="str">
            <v>Solicitud CREG 106</v>
          </cell>
        </row>
        <row r="2466">
          <cell r="AJ2466">
            <v>0</v>
          </cell>
          <cell r="AK2466" t="str">
            <v>Solicitud CREG 106</v>
          </cell>
        </row>
        <row r="2467">
          <cell r="AJ2467">
            <v>0</v>
          </cell>
          <cell r="AK2467" t="str">
            <v>Solicitud CREG 106</v>
          </cell>
        </row>
        <row r="2468">
          <cell r="AJ2468">
            <v>0</v>
          </cell>
          <cell r="AK2468" t="str">
            <v>Solicitud CREG 106</v>
          </cell>
        </row>
        <row r="2469">
          <cell r="AJ2469">
            <v>0</v>
          </cell>
          <cell r="AK2469" t="str">
            <v>Solicitud CREG 106</v>
          </cell>
        </row>
        <row r="2470">
          <cell r="AJ2470">
            <v>0</v>
          </cell>
          <cell r="AK2470" t="str">
            <v>Solicitud CREG 106</v>
          </cell>
        </row>
        <row r="2471">
          <cell r="AJ2471">
            <v>0</v>
          </cell>
          <cell r="AK2471" t="str">
            <v>Solicitud CREG 106</v>
          </cell>
        </row>
        <row r="2472">
          <cell r="AJ2472">
            <v>0</v>
          </cell>
          <cell r="AK2472" t="str">
            <v>Solicitud CREG 106</v>
          </cell>
        </row>
        <row r="2473">
          <cell r="AJ2473">
            <v>0</v>
          </cell>
          <cell r="AK2473" t="str">
            <v>Solicitud CREG 106</v>
          </cell>
        </row>
        <row r="2474">
          <cell r="AJ2474">
            <v>0</v>
          </cell>
          <cell r="AK2474" t="str">
            <v>Solicitud CREG 106</v>
          </cell>
        </row>
        <row r="2475">
          <cell r="AJ2475">
            <v>0</v>
          </cell>
          <cell r="AK2475" t="str">
            <v>Solicitud CREG 106</v>
          </cell>
        </row>
        <row r="2476">
          <cell r="AJ2476">
            <v>0</v>
          </cell>
          <cell r="AK2476" t="str">
            <v>Solicitud CREG 106</v>
          </cell>
        </row>
        <row r="2477">
          <cell r="AJ2477">
            <v>0</v>
          </cell>
          <cell r="AK2477" t="str">
            <v>Solicitud CREG 106</v>
          </cell>
        </row>
        <row r="2478">
          <cell r="AJ2478">
            <v>0</v>
          </cell>
          <cell r="AK2478" t="str">
            <v>Solicitud CREG 106</v>
          </cell>
        </row>
        <row r="2479">
          <cell r="AJ2479">
            <v>0</v>
          </cell>
          <cell r="AK2479" t="str">
            <v>Solicitud CREG 106</v>
          </cell>
        </row>
        <row r="2480">
          <cell r="AJ2480">
            <v>0</v>
          </cell>
          <cell r="AK2480" t="str">
            <v>Solicitud CREG 106</v>
          </cell>
        </row>
        <row r="2481">
          <cell r="AJ2481">
            <v>0</v>
          </cell>
          <cell r="AK2481" t="str">
            <v>Solicitud CREG 106</v>
          </cell>
        </row>
        <row r="2482">
          <cell r="AJ2482">
            <v>0</v>
          </cell>
          <cell r="AK2482" t="str">
            <v>Solicitud CREG 106</v>
          </cell>
        </row>
        <row r="2483">
          <cell r="AJ2483">
            <v>0</v>
          </cell>
          <cell r="AK2483" t="str">
            <v>Solicitud CREG 106</v>
          </cell>
        </row>
        <row r="2484">
          <cell r="AJ2484">
            <v>0</v>
          </cell>
          <cell r="AK2484" t="str">
            <v>Solicitud CREG 106</v>
          </cell>
        </row>
        <row r="2485">
          <cell r="AJ2485">
            <v>0</v>
          </cell>
          <cell r="AK2485" t="str">
            <v>Solicitud CREG 106</v>
          </cell>
        </row>
        <row r="2486">
          <cell r="AJ2486">
            <v>0</v>
          </cell>
          <cell r="AK2486" t="str">
            <v>Solicitud CREG 106</v>
          </cell>
        </row>
        <row r="2487">
          <cell r="AJ2487">
            <v>0</v>
          </cell>
          <cell r="AK2487" t="str">
            <v>Solicitud CREG 106</v>
          </cell>
        </row>
        <row r="2488">
          <cell r="AJ2488">
            <v>0</v>
          </cell>
          <cell r="AK2488" t="str">
            <v>Solicitud CREG 106</v>
          </cell>
        </row>
        <row r="2489">
          <cell r="AJ2489">
            <v>0</v>
          </cell>
          <cell r="AK2489" t="str">
            <v>Solicitud CREG 106</v>
          </cell>
        </row>
        <row r="2490">
          <cell r="AJ2490">
            <v>0</v>
          </cell>
          <cell r="AK2490" t="str">
            <v>Solicitud CREG 106</v>
          </cell>
        </row>
        <row r="2491">
          <cell r="AJ2491">
            <v>0</v>
          </cell>
          <cell r="AK2491" t="str">
            <v>Solicitud CREG 106</v>
          </cell>
        </row>
        <row r="2492">
          <cell r="AJ2492">
            <v>0</v>
          </cell>
          <cell r="AK2492" t="str">
            <v>Solicitud CREG 106</v>
          </cell>
        </row>
        <row r="2493">
          <cell r="AJ2493">
            <v>0</v>
          </cell>
          <cell r="AK2493" t="str">
            <v>Solicitud CREG 106</v>
          </cell>
        </row>
        <row r="2494">
          <cell r="AJ2494">
            <v>0</v>
          </cell>
          <cell r="AK2494" t="str">
            <v>Solicitud CREG 106</v>
          </cell>
        </row>
        <row r="2495">
          <cell r="AJ2495">
            <v>0</v>
          </cell>
          <cell r="AK2495" t="str">
            <v>Solicitud CREG 106</v>
          </cell>
        </row>
        <row r="2496">
          <cell r="AJ2496">
            <v>0</v>
          </cell>
          <cell r="AK2496" t="str">
            <v>Solicitud CREG 106</v>
          </cell>
        </row>
        <row r="2497">
          <cell r="AJ2497">
            <v>0</v>
          </cell>
          <cell r="AK2497" t="str">
            <v>Solicitud CREG 106</v>
          </cell>
        </row>
        <row r="2498">
          <cell r="AJ2498">
            <v>0</v>
          </cell>
          <cell r="AK2498" t="str">
            <v>Solicitud CREG 106</v>
          </cell>
        </row>
        <row r="2499">
          <cell r="AJ2499">
            <v>0</v>
          </cell>
          <cell r="AK2499" t="str">
            <v>Solicitud CREG 106</v>
          </cell>
        </row>
        <row r="2500">
          <cell r="AJ2500">
            <v>0</v>
          </cell>
          <cell r="AK2500" t="str">
            <v>Solicitud CREG 106</v>
          </cell>
        </row>
        <row r="2501">
          <cell r="AJ2501">
            <v>0</v>
          </cell>
          <cell r="AK2501" t="str">
            <v>Solicitud CREG 106</v>
          </cell>
        </row>
        <row r="2502">
          <cell r="AJ2502">
            <v>0</v>
          </cell>
          <cell r="AK2502" t="str">
            <v>Solicitud CREG 106</v>
          </cell>
        </row>
        <row r="2503">
          <cell r="AJ2503">
            <v>0</v>
          </cell>
          <cell r="AK2503" t="str">
            <v>Solicitud CREG 106</v>
          </cell>
        </row>
        <row r="2504">
          <cell r="AJ2504">
            <v>0</v>
          </cell>
          <cell r="AK2504" t="str">
            <v>Solicitud CREG 106</v>
          </cell>
        </row>
        <row r="2505">
          <cell r="AJ2505">
            <v>0</v>
          </cell>
          <cell r="AK2505" t="str">
            <v>Solicitud CREG 106</v>
          </cell>
        </row>
        <row r="2506">
          <cell r="AJ2506">
            <v>0</v>
          </cell>
          <cell r="AK2506" t="str">
            <v>Solicitud CREG 106</v>
          </cell>
        </row>
        <row r="2507">
          <cell r="AJ2507">
            <v>0</v>
          </cell>
          <cell r="AK2507" t="str">
            <v>Solicitud CREG 106</v>
          </cell>
        </row>
        <row r="2508">
          <cell r="AJ2508">
            <v>0</v>
          </cell>
          <cell r="AK2508" t="str">
            <v>Solicitud CREG 106</v>
          </cell>
        </row>
        <row r="2509">
          <cell r="AJ2509">
            <v>0</v>
          </cell>
          <cell r="AK2509" t="str">
            <v>Solicitud CREG 106</v>
          </cell>
        </row>
        <row r="2510">
          <cell r="AJ2510">
            <v>0</v>
          </cell>
          <cell r="AK2510" t="str">
            <v>Solicitud CREG 106</v>
          </cell>
        </row>
        <row r="2511">
          <cell r="AJ2511">
            <v>0</v>
          </cell>
          <cell r="AK2511" t="str">
            <v>Solicitud CREG 106</v>
          </cell>
        </row>
        <row r="2512">
          <cell r="AJ2512">
            <v>0</v>
          </cell>
          <cell r="AK2512" t="str">
            <v>Solicitud CREG 106</v>
          </cell>
        </row>
        <row r="2513">
          <cell r="AJ2513">
            <v>0</v>
          </cell>
          <cell r="AK2513" t="str">
            <v>Solicitud CREG 106</v>
          </cell>
        </row>
        <row r="2514">
          <cell r="AJ2514">
            <v>0</v>
          </cell>
          <cell r="AK2514" t="str">
            <v>Solicitud CREG 106</v>
          </cell>
        </row>
        <row r="2515">
          <cell r="AJ2515">
            <v>0</v>
          </cell>
          <cell r="AK2515" t="str">
            <v>Solicitud CREG 106</v>
          </cell>
        </row>
        <row r="2516">
          <cell r="AJ2516">
            <v>0</v>
          </cell>
          <cell r="AK2516" t="str">
            <v>Solicitud CREG 106</v>
          </cell>
        </row>
        <row r="2517">
          <cell r="AJ2517">
            <v>0</v>
          </cell>
          <cell r="AK2517" t="str">
            <v>Solicitud CREG 106</v>
          </cell>
        </row>
        <row r="2518">
          <cell r="AJ2518">
            <v>0</v>
          </cell>
          <cell r="AK2518" t="str">
            <v>Solicitud CREG 106</v>
          </cell>
        </row>
        <row r="2519">
          <cell r="AJ2519">
            <v>0</v>
          </cell>
          <cell r="AK2519" t="str">
            <v>Solicitud CREG 106</v>
          </cell>
        </row>
        <row r="2520">
          <cell r="AJ2520">
            <v>0</v>
          </cell>
          <cell r="AK2520" t="str">
            <v>Solicitud CREG 106</v>
          </cell>
        </row>
        <row r="2521">
          <cell r="AJ2521">
            <v>0</v>
          </cell>
          <cell r="AK2521" t="str">
            <v>Solicitud CREG 106</v>
          </cell>
        </row>
        <row r="2522">
          <cell r="AJ2522">
            <v>0</v>
          </cell>
          <cell r="AK2522" t="str">
            <v>Solicitud CREG 106</v>
          </cell>
        </row>
        <row r="2523">
          <cell r="AJ2523">
            <v>0</v>
          </cell>
          <cell r="AK2523" t="str">
            <v>Solicitud CREG 106</v>
          </cell>
        </row>
        <row r="2524">
          <cell r="AJ2524">
            <v>0</v>
          </cell>
          <cell r="AK2524" t="str">
            <v>Solicitud CREG 106</v>
          </cell>
        </row>
        <row r="2525">
          <cell r="AJ2525">
            <v>0</v>
          </cell>
          <cell r="AK2525" t="str">
            <v>Solicitud CREG 106</v>
          </cell>
        </row>
        <row r="2526">
          <cell r="AJ2526">
            <v>0</v>
          </cell>
          <cell r="AK2526" t="str">
            <v>Solicitud CREG 106</v>
          </cell>
        </row>
        <row r="2527">
          <cell r="AJ2527">
            <v>0</v>
          </cell>
          <cell r="AK2527" t="str">
            <v>Solicitud CREG 106</v>
          </cell>
        </row>
        <row r="2528">
          <cell r="AJ2528">
            <v>0</v>
          </cell>
          <cell r="AK2528" t="str">
            <v>Solicitud CREG 106</v>
          </cell>
        </row>
        <row r="2529">
          <cell r="AJ2529">
            <v>0</v>
          </cell>
          <cell r="AK2529" t="str">
            <v>Solicitud CREG 106</v>
          </cell>
        </row>
        <row r="2530">
          <cell r="AJ2530">
            <v>0</v>
          </cell>
          <cell r="AK2530" t="str">
            <v>Solicitud CREG 106</v>
          </cell>
        </row>
        <row r="2531">
          <cell r="AJ2531">
            <v>0</v>
          </cell>
          <cell r="AK2531" t="str">
            <v>Solicitud CREG 106</v>
          </cell>
        </row>
        <row r="2532">
          <cell r="AJ2532">
            <v>0</v>
          </cell>
          <cell r="AK2532" t="str">
            <v>Solicitud CREG 106</v>
          </cell>
        </row>
        <row r="2533">
          <cell r="AJ2533">
            <v>0</v>
          </cell>
          <cell r="AK2533" t="str">
            <v>Solicitud CREG 106</v>
          </cell>
        </row>
        <row r="2534">
          <cell r="AJ2534">
            <v>0</v>
          </cell>
          <cell r="AK2534" t="str">
            <v>Solicitud CREG 106</v>
          </cell>
        </row>
        <row r="2535">
          <cell r="AJ2535">
            <v>0</v>
          </cell>
          <cell r="AK2535" t="str">
            <v>Solicitud CREG 106</v>
          </cell>
        </row>
        <row r="2536">
          <cell r="AJ2536">
            <v>0</v>
          </cell>
          <cell r="AK2536" t="str">
            <v>Solicitud CREG 106</v>
          </cell>
        </row>
        <row r="2537">
          <cell r="AJ2537">
            <v>0</v>
          </cell>
          <cell r="AK2537" t="str">
            <v>Solicitud CREG 106</v>
          </cell>
        </row>
        <row r="2538">
          <cell r="AJ2538">
            <v>0</v>
          </cell>
          <cell r="AK2538" t="str">
            <v>Solicitud CREG 106</v>
          </cell>
        </row>
        <row r="2539">
          <cell r="AJ2539">
            <v>0</v>
          </cell>
          <cell r="AK2539" t="str">
            <v>Solicitud CREG 106</v>
          </cell>
        </row>
        <row r="2540">
          <cell r="AJ2540">
            <v>0</v>
          </cell>
          <cell r="AK2540" t="str">
            <v>Solicitud CREG 106</v>
          </cell>
        </row>
        <row r="2541">
          <cell r="AJ2541">
            <v>0</v>
          </cell>
          <cell r="AK2541" t="str">
            <v>Solicitud CREG 106</v>
          </cell>
        </row>
        <row r="2542">
          <cell r="AJ2542">
            <v>0</v>
          </cell>
          <cell r="AK2542" t="str">
            <v>Solicitud CREG 106</v>
          </cell>
        </row>
        <row r="2543">
          <cell r="AJ2543">
            <v>0</v>
          </cell>
          <cell r="AK2543" t="str">
            <v>Solicitud CREG 106</v>
          </cell>
        </row>
        <row r="2544">
          <cell r="AJ2544">
            <v>0</v>
          </cell>
          <cell r="AK2544" t="str">
            <v>Solicitud CREG 106</v>
          </cell>
        </row>
        <row r="2545">
          <cell r="AJ2545">
            <v>0</v>
          </cell>
          <cell r="AK2545" t="str">
            <v>Solicitud CREG 106</v>
          </cell>
        </row>
        <row r="2546">
          <cell r="AJ2546">
            <v>0</v>
          </cell>
          <cell r="AK2546" t="str">
            <v>Solicitud CREG 106</v>
          </cell>
        </row>
        <row r="2547">
          <cell r="AJ2547">
            <v>0</v>
          </cell>
          <cell r="AK2547" t="str">
            <v>Solicitud CREG 106</v>
          </cell>
        </row>
        <row r="2548">
          <cell r="AJ2548">
            <v>0</v>
          </cell>
          <cell r="AK2548" t="str">
            <v>Solicitud CREG 106</v>
          </cell>
        </row>
        <row r="2549">
          <cell r="AJ2549">
            <v>0</v>
          </cell>
          <cell r="AK2549" t="str">
            <v>Solicitud CREG 106</v>
          </cell>
        </row>
        <row r="2550">
          <cell r="AJ2550">
            <v>0</v>
          </cell>
          <cell r="AK2550" t="str">
            <v>Solicitud CREG 106</v>
          </cell>
        </row>
        <row r="2551">
          <cell r="AJ2551">
            <v>0</v>
          </cell>
          <cell r="AK2551" t="str">
            <v>Solicitud CREG 106</v>
          </cell>
        </row>
        <row r="2552">
          <cell r="AJ2552">
            <v>0</v>
          </cell>
          <cell r="AK2552" t="str">
            <v>Solicitud CREG 106</v>
          </cell>
        </row>
        <row r="2553">
          <cell r="AJ2553">
            <v>0</v>
          </cell>
          <cell r="AK2553" t="str">
            <v>Solicitud CREG 106</v>
          </cell>
        </row>
        <row r="2554">
          <cell r="AJ2554">
            <v>0</v>
          </cell>
          <cell r="AK2554" t="str">
            <v>Solicitud CREG 106</v>
          </cell>
        </row>
        <row r="2555">
          <cell r="AJ2555">
            <v>0</v>
          </cell>
          <cell r="AK2555" t="str">
            <v>Solicitud CREG 106</v>
          </cell>
        </row>
        <row r="2556">
          <cell r="AJ2556">
            <v>0</v>
          </cell>
          <cell r="AK2556" t="str">
            <v>Solicitud CREG 106</v>
          </cell>
        </row>
        <row r="2557">
          <cell r="AJ2557">
            <v>0</v>
          </cell>
          <cell r="AK2557" t="str">
            <v>Solicitud CREG 106</v>
          </cell>
        </row>
        <row r="2558">
          <cell r="AJ2558">
            <v>0</v>
          </cell>
          <cell r="AK2558" t="str">
            <v>Solicitud CREG 106</v>
          </cell>
        </row>
        <row r="2559">
          <cell r="AJ2559">
            <v>0</v>
          </cell>
          <cell r="AK2559" t="str">
            <v>Solicitud CREG 106</v>
          </cell>
        </row>
        <row r="2560">
          <cell r="AJ2560">
            <v>0</v>
          </cell>
          <cell r="AK2560" t="str">
            <v>Solicitud CREG 106</v>
          </cell>
        </row>
        <row r="2561">
          <cell r="AJ2561">
            <v>0</v>
          </cell>
          <cell r="AK2561" t="str">
            <v>Solicitud CREG 106</v>
          </cell>
        </row>
        <row r="2562">
          <cell r="AJ2562">
            <v>0</v>
          </cell>
          <cell r="AK2562" t="str">
            <v>Solicitud CREG 106</v>
          </cell>
        </row>
        <row r="2563">
          <cell r="AJ2563">
            <v>0</v>
          </cell>
          <cell r="AK2563" t="str">
            <v>Solicitud CREG 106</v>
          </cell>
        </row>
        <row r="2564">
          <cell r="AJ2564">
            <v>0</v>
          </cell>
          <cell r="AK2564" t="str">
            <v>Solicitud CREG 106</v>
          </cell>
        </row>
        <row r="2565">
          <cell r="AJ2565">
            <v>0</v>
          </cell>
          <cell r="AK2565" t="str">
            <v>Solicitud CREG 106</v>
          </cell>
        </row>
        <row r="2566">
          <cell r="AJ2566">
            <v>0</v>
          </cell>
          <cell r="AK2566" t="str">
            <v>Solicitud CREG 106</v>
          </cell>
        </row>
        <row r="2567">
          <cell r="AJ2567">
            <v>0</v>
          </cell>
          <cell r="AK2567" t="str">
            <v>Solicitud CREG 106</v>
          </cell>
        </row>
        <row r="2568">
          <cell r="AJ2568">
            <v>0</v>
          </cell>
          <cell r="AK2568" t="str">
            <v>Solicitud CREG 106</v>
          </cell>
        </row>
        <row r="2569">
          <cell r="AJ2569">
            <v>0</v>
          </cell>
          <cell r="AK2569" t="str">
            <v>Solicitud CREG 106</v>
          </cell>
        </row>
        <row r="2570">
          <cell r="AJ2570">
            <v>0</v>
          </cell>
          <cell r="AK2570" t="str">
            <v>Solicitud CREG 106</v>
          </cell>
        </row>
        <row r="2571">
          <cell r="AJ2571">
            <v>0</v>
          </cell>
          <cell r="AK2571" t="str">
            <v>Solicitud CREG 106</v>
          </cell>
        </row>
        <row r="2572">
          <cell r="AJ2572">
            <v>0</v>
          </cell>
          <cell r="AK2572" t="str">
            <v>Solicitud CREG 106</v>
          </cell>
        </row>
        <row r="2573">
          <cell r="AJ2573">
            <v>0</v>
          </cell>
          <cell r="AK2573" t="str">
            <v>Solicitud CREG 106</v>
          </cell>
        </row>
        <row r="2574">
          <cell r="AJ2574">
            <v>0</v>
          </cell>
          <cell r="AK2574" t="str">
            <v>Solicitud CREG 106</v>
          </cell>
        </row>
        <row r="2575">
          <cell r="AJ2575">
            <v>0</v>
          </cell>
          <cell r="AK2575" t="str">
            <v>Solicitud CREG 106</v>
          </cell>
        </row>
        <row r="2576">
          <cell r="AJ2576">
            <v>0</v>
          </cell>
          <cell r="AK2576" t="str">
            <v>Solicitud CREG 106</v>
          </cell>
        </row>
        <row r="2577">
          <cell r="AJ2577">
            <v>0</v>
          </cell>
          <cell r="AK2577" t="str">
            <v>Solicitud CREG 106</v>
          </cell>
        </row>
        <row r="2578">
          <cell r="AJ2578">
            <v>0</v>
          </cell>
          <cell r="AK2578" t="str">
            <v>Solicitud CREG 106</v>
          </cell>
        </row>
        <row r="2579">
          <cell r="AJ2579">
            <v>0</v>
          </cell>
          <cell r="AK2579" t="str">
            <v>Solicitud CREG 106</v>
          </cell>
        </row>
        <row r="2580">
          <cell r="AJ2580">
            <v>0</v>
          </cell>
          <cell r="AK2580" t="str">
            <v>Solicitud CREG 106</v>
          </cell>
        </row>
        <row r="2581">
          <cell r="AJ2581">
            <v>0</v>
          </cell>
          <cell r="AK2581" t="str">
            <v>Solicitud CREG 106</v>
          </cell>
        </row>
        <row r="2582">
          <cell r="AJ2582">
            <v>0</v>
          </cell>
          <cell r="AK2582" t="str">
            <v>Solicitud CREG 106</v>
          </cell>
        </row>
        <row r="2583">
          <cell r="AJ2583">
            <v>0</v>
          </cell>
          <cell r="AK2583" t="str">
            <v>Solicitud CREG 106</v>
          </cell>
        </row>
        <row r="2584">
          <cell r="AJ2584">
            <v>0</v>
          </cell>
          <cell r="AK2584" t="str">
            <v>Solicitud CREG 106</v>
          </cell>
        </row>
        <row r="2585">
          <cell r="AJ2585">
            <v>0</v>
          </cell>
          <cell r="AK2585" t="str">
            <v>Solicitud CREG 106</v>
          </cell>
        </row>
        <row r="2586">
          <cell r="AJ2586">
            <v>0</v>
          </cell>
          <cell r="AK2586" t="str">
            <v>Solicitud CREG 106</v>
          </cell>
        </row>
        <row r="2587">
          <cell r="AJ2587">
            <v>0</v>
          </cell>
          <cell r="AK2587" t="str">
            <v>Solicitud CREG 106</v>
          </cell>
        </row>
        <row r="2588">
          <cell r="AJ2588">
            <v>0</v>
          </cell>
          <cell r="AK2588" t="str">
            <v>Solicitud CREG 106</v>
          </cell>
        </row>
        <row r="2589">
          <cell r="AJ2589">
            <v>0</v>
          </cell>
          <cell r="AK2589" t="str">
            <v>Solicitud CREG 106</v>
          </cell>
        </row>
        <row r="2590">
          <cell r="AJ2590">
            <v>0</v>
          </cell>
          <cell r="AK2590" t="str">
            <v>Solicitud CREG 106</v>
          </cell>
        </row>
        <row r="2591">
          <cell r="AJ2591">
            <v>0</v>
          </cell>
          <cell r="AK2591" t="str">
            <v>Solicitud CREG 106</v>
          </cell>
        </row>
        <row r="2592">
          <cell r="AJ2592">
            <v>0</v>
          </cell>
          <cell r="AK2592" t="str">
            <v>Solicitud CREG 106</v>
          </cell>
        </row>
        <row r="2593">
          <cell r="AJ2593">
            <v>0</v>
          </cell>
          <cell r="AK2593" t="str">
            <v>Solicitud CREG 106</v>
          </cell>
        </row>
        <row r="2594">
          <cell r="AJ2594">
            <v>0</v>
          </cell>
          <cell r="AK2594" t="str">
            <v>Solicitud CREG 106</v>
          </cell>
        </row>
        <row r="2595">
          <cell r="AJ2595">
            <v>0</v>
          </cell>
          <cell r="AK2595" t="str">
            <v>Solicitud CREG 106</v>
          </cell>
        </row>
        <row r="2596">
          <cell r="AJ2596">
            <v>0</v>
          </cell>
          <cell r="AK2596" t="str">
            <v>Solicitud CREG 106</v>
          </cell>
        </row>
        <row r="2597">
          <cell r="AJ2597">
            <v>0</v>
          </cell>
          <cell r="AK2597" t="str">
            <v>Solicitud CREG 106</v>
          </cell>
        </row>
        <row r="2598">
          <cell r="AJ2598">
            <v>0</v>
          </cell>
          <cell r="AK2598" t="str">
            <v>Solicitud CREG 106</v>
          </cell>
        </row>
        <row r="2599">
          <cell r="AJ2599">
            <v>0</v>
          </cell>
          <cell r="AK2599" t="str">
            <v>Solicitud CREG 106</v>
          </cell>
        </row>
        <row r="2600">
          <cell r="AJ2600">
            <v>0</v>
          </cell>
          <cell r="AK2600" t="str">
            <v>Solicitud CREG 106</v>
          </cell>
        </row>
        <row r="2601">
          <cell r="AJ2601">
            <v>0</v>
          </cell>
          <cell r="AK2601" t="str">
            <v>Solicitud CREG 106</v>
          </cell>
        </row>
        <row r="2602">
          <cell r="AJ2602">
            <v>0</v>
          </cell>
          <cell r="AK2602" t="str">
            <v>Solicitud CREG 106</v>
          </cell>
        </row>
        <row r="2603">
          <cell r="AJ2603">
            <v>0</v>
          </cell>
          <cell r="AK2603" t="str">
            <v>Solicitud CREG 106</v>
          </cell>
        </row>
        <row r="2604">
          <cell r="AJ2604">
            <v>0</v>
          </cell>
          <cell r="AK2604" t="str">
            <v>Solicitud CREG 106</v>
          </cell>
        </row>
        <row r="2605">
          <cell r="AJ2605">
            <v>0</v>
          </cell>
          <cell r="AK2605" t="str">
            <v>Solicitud CREG 106</v>
          </cell>
        </row>
        <row r="2606">
          <cell r="AJ2606">
            <v>0</v>
          </cell>
          <cell r="AK2606" t="str">
            <v>Solicitud CREG 106</v>
          </cell>
        </row>
        <row r="2607">
          <cell r="AJ2607">
            <v>0</v>
          </cell>
          <cell r="AK2607" t="str">
            <v>Solicitud CREG 106</v>
          </cell>
        </row>
        <row r="2608">
          <cell r="AJ2608">
            <v>0</v>
          </cell>
          <cell r="AK2608" t="str">
            <v>Solicitud CREG 106</v>
          </cell>
        </row>
        <row r="2609">
          <cell r="AJ2609">
            <v>0</v>
          </cell>
          <cell r="AK2609" t="str">
            <v>Solicitud CREG 106</v>
          </cell>
        </row>
        <row r="2610">
          <cell r="AJ2610">
            <v>0</v>
          </cell>
          <cell r="AK2610" t="str">
            <v>Solicitud CREG 106</v>
          </cell>
        </row>
        <row r="2611">
          <cell r="AJ2611">
            <v>0</v>
          </cell>
          <cell r="AK2611" t="str">
            <v>Solicitud CREG 106</v>
          </cell>
        </row>
        <row r="2612">
          <cell r="AJ2612">
            <v>0</v>
          </cell>
          <cell r="AK2612" t="str">
            <v>Solicitud CREG 106</v>
          </cell>
        </row>
        <row r="2613">
          <cell r="AJ2613">
            <v>0</v>
          </cell>
          <cell r="AK2613" t="str">
            <v>Solicitud CREG 106</v>
          </cell>
        </row>
        <row r="2614">
          <cell r="AJ2614">
            <v>0</v>
          </cell>
          <cell r="AK2614" t="str">
            <v>Solicitud CREG 106</v>
          </cell>
        </row>
        <row r="2615">
          <cell r="AJ2615">
            <v>0</v>
          </cell>
          <cell r="AK2615" t="str">
            <v>Solicitud CREG 106</v>
          </cell>
        </row>
        <row r="2616">
          <cell r="AJ2616">
            <v>0</v>
          </cell>
          <cell r="AK2616" t="str">
            <v>Solicitud CREG 106</v>
          </cell>
        </row>
        <row r="2617">
          <cell r="AJ2617">
            <v>0</v>
          </cell>
          <cell r="AK2617" t="str">
            <v>Solicitud CREG 106</v>
          </cell>
        </row>
        <row r="2618">
          <cell r="AJ2618">
            <v>0</v>
          </cell>
          <cell r="AK2618" t="str">
            <v>Solicitud CREG 106</v>
          </cell>
        </row>
        <row r="2619">
          <cell r="AJ2619">
            <v>0</v>
          </cell>
          <cell r="AK2619" t="str">
            <v>Solicitud CREG 106</v>
          </cell>
        </row>
        <row r="2620">
          <cell r="AJ2620">
            <v>0</v>
          </cell>
          <cell r="AK2620" t="str">
            <v>Solicitud CREG 106</v>
          </cell>
        </row>
        <row r="2621">
          <cell r="AJ2621">
            <v>0</v>
          </cell>
          <cell r="AK2621" t="str">
            <v>Solicitud CREG 106</v>
          </cell>
        </row>
        <row r="2622">
          <cell r="AJ2622">
            <v>0</v>
          </cell>
          <cell r="AK2622" t="str">
            <v>Solicitud CREG 106</v>
          </cell>
        </row>
        <row r="2623">
          <cell r="AJ2623">
            <v>0</v>
          </cell>
          <cell r="AK2623" t="str">
            <v>Solicitud CREG 106</v>
          </cell>
        </row>
        <row r="2624">
          <cell r="AJ2624">
            <v>0</v>
          </cell>
          <cell r="AK2624" t="str">
            <v>Solicitud CREG 106</v>
          </cell>
        </row>
        <row r="2625">
          <cell r="AJ2625">
            <v>0</v>
          </cell>
          <cell r="AK2625" t="str">
            <v>Solicitud CREG 106</v>
          </cell>
        </row>
        <row r="2626">
          <cell r="AJ2626">
            <v>0</v>
          </cell>
          <cell r="AK2626" t="str">
            <v>Solicitud CREG 106</v>
          </cell>
        </row>
        <row r="2627">
          <cell r="AJ2627">
            <v>0</v>
          </cell>
          <cell r="AK2627" t="str">
            <v>Solicitud CREG 106</v>
          </cell>
        </row>
        <row r="2628">
          <cell r="AJ2628">
            <v>0</v>
          </cell>
          <cell r="AK2628" t="str">
            <v>Solicitud CREG 106</v>
          </cell>
        </row>
        <row r="2629">
          <cell r="AJ2629">
            <v>0</v>
          </cell>
          <cell r="AK2629" t="str">
            <v>Solicitud CREG 106</v>
          </cell>
        </row>
        <row r="2630">
          <cell r="AJ2630">
            <v>0</v>
          </cell>
          <cell r="AK2630" t="str">
            <v>Solicitud CREG 106</v>
          </cell>
        </row>
        <row r="2631">
          <cell r="AJ2631">
            <v>0</v>
          </cell>
          <cell r="AK2631" t="str">
            <v>Solicitud CREG 106</v>
          </cell>
        </row>
        <row r="2632">
          <cell r="AJ2632">
            <v>0</v>
          </cell>
          <cell r="AK2632" t="str">
            <v>Solicitud CREG 106</v>
          </cell>
        </row>
        <row r="2633">
          <cell r="AJ2633">
            <v>0</v>
          </cell>
          <cell r="AK2633" t="str">
            <v>Solicitud CREG 106</v>
          </cell>
        </row>
        <row r="2634">
          <cell r="AJ2634">
            <v>0</v>
          </cell>
          <cell r="AK2634" t="str">
            <v>Solicitud CREG 106</v>
          </cell>
        </row>
        <row r="2635">
          <cell r="AJ2635">
            <v>0</v>
          </cell>
          <cell r="AK2635" t="str">
            <v>Solicitud CREG 106</v>
          </cell>
        </row>
        <row r="2636">
          <cell r="AJ2636">
            <v>0</v>
          </cell>
          <cell r="AK2636" t="str">
            <v>Solicitud CREG 106</v>
          </cell>
        </row>
        <row r="2637">
          <cell r="AJ2637">
            <v>0</v>
          </cell>
          <cell r="AK2637" t="str">
            <v>Solicitud CREG 106</v>
          </cell>
        </row>
        <row r="2638">
          <cell r="AJ2638">
            <v>0</v>
          </cell>
          <cell r="AK2638" t="str">
            <v>Solicitud CREG 106</v>
          </cell>
        </row>
        <row r="2639">
          <cell r="AJ2639">
            <v>0</v>
          </cell>
          <cell r="AK2639" t="str">
            <v>Solicitud CREG 106</v>
          </cell>
        </row>
        <row r="2640">
          <cell r="AJ2640">
            <v>0</v>
          </cell>
          <cell r="AK2640" t="str">
            <v>Solicitud CREG 106</v>
          </cell>
        </row>
        <row r="2641">
          <cell r="AJ2641">
            <v>0</v>
          </cell>
          <cell r="AK2641" t="str">
            <v>Solicitud CREG 106</v>
          </cell>
        </row>
        <row r="2642">
          <cell r="AJ2642">
            <v>0</v>
          </cell>
          <cell r="AK2642" t="str">
            <v>Solicitud CREG 106</v>
          </cell>
        </row>
        <row r="2643">
          <cell r="AJ2643">
            <v>0</v>
          </cell>
          <cell r="AK2643" t="str">
            <v>Solicitud CREG 106</v>
          </cell>
        </row>
        <row r="2644">
          <cell r="AJ2644">
            <v>0</v>
          </cell>
          <cell r="AK2644" t="str">
            <v>Solicitud CREG 106</v>
          </cell>
        </row>
        <row r="2645">
          <cell r="AJ2645">
            <v>0</v>
          </cell>
          <cell r="AK2645" t="str">
            <v>Solicitud CREG 106</v>
          </cell>
        </row>
        <row r="2646">
          <cell r="AJ2646">
            <v>0</v>
          </cell>
          <cell r="AK2646" t="str">
            <v>Solicitud CREG 106</v>
          </cell>
        </row>
        <row r="2647">
          <cell r="AJ2647">
            <v>0</v>
          </cell>
          <cell r="AK2647" t="str">
            <v>Solicitud CREG 106</v>
          </cell>
        </row>
        <row r="2648">
          <cell r="AJ2648">
            <v>0</v>
          </cell>
          <cell r="AK2648" t="str">
            <v>Solicitud CREG 106</v>
          </cell>
        </row>
        <row r="2649">
          <cell r="AJ2649">
            <v>0</v>
          </cell>
          <cell r="AK2649" t="str">
            <v>Solicitud CREG 106</v>
          </cell>
        </row>
        <row r="2650">
          <cell r="AJ2650">
            <v>0</v>
          </cell>
          <cell r="AK2650" t="str">
            <v>Solicitud CREG 106</v>
          </cell>
        </row>
        <row r="2651">
          <cell r="AJ2651">
            <v>0</v>
          </cell>
          <cell r="AK2651" t="str">
            <v>Solicitud CREG 106</v>
          </cell>
        </row>
        <row r="2652">
          <cell r="AJ2652">
            <v>0</v>
          </cell>
          <cell r="AK2652" t="str">
            <v>Solicitud CREG 106</v>
          </cell>
        </row>
        <row r="2653">
          <cell r="AJ2653">
            <v>0</v>
          </cell>
          <cell r="AK2653" t="str">
            <v>Solicitud CREG 106</v>
          </cell>
        </row>
        <row r="2654">
          <cell r="AJ2654">
            <v>0</v>
          </cell>
          <cell r="AK2654" t="str">
            <v>Solicitud CREG 106</v>
          </cell>
        </row>
        <row r="2655">
          <cell r="AJ2655">
            <v>0</v>
          </cell>
          <cell r="AK2655" t="str">
            <v>Solicitud CREG 106</v>
          </cell>
        </row>
        <row r="2656">
          <cell r="AJ2656">
            <v>0</v>
          </cell>
          <cell r="AK2656" t="str">
            <v>Solicitud CREG 106</v>
          </cell>
        </row>
        <row r="2657">
          <cell r="AJ2657">
            <v>0</v>
          </cell>
          <cell r="AK2657" t="str">
            <v>Solicitud CREG 106</v>
          </cell>
        </row>
        <row r="2658">
          <cell r="AJ2658">
            <v>0</v>
          </cell>
          <cell r="AK2658" t="str">
            <v>Solicitud CREG 106</v>
          </cell>
        </row>
        <row r="2659">
          <cell r="AJ2659">
            <v>0</v>
          </cell>
          <cell r="AK2659" t="str">
            <v>Solicitud CREG 106</v>
          </cell>
        </row>
        <row r="2660">
          <cell r="AJ2660">
            <v>0</v>
          </cell>
          <cell r="AK2660" t="str">
            <v>Solicitud CREG 106</v>
          </cell>
        </row>
        <row r="2661">
          <cell r="AJ2661">
            <v>0</v>
          </cell>
          <cell r="AK2661" t="str">
            <v>Solicitud CREG 106</v>
          </cell>
        </row>
        <row r="2662">
          <cell r="AJ2662">
            <v>0</v>
          </cell>
          <cell r="AK2662" t="str">
            <v>Solicitud CREG 106</v>
          </cell>
        </row>
        <row r="2663">
          <cell r="AJ2663">
            <v>0</v>
          </cell>
          <cell r="AK2663" t="str">
            <v>Solicitud CREG 106</v>
          </cell>
        </row>
        <row r="2664">
          <cell r="AJ2664">
            <v>0</v>
          </cell>
          <cell r="AK2664" t="str">
            <v>Solicitud CREG 106</v>
          </cell>
        </row>
        <row r="2665">
          <cell r="AJ2665">
            <v>0</v>
          </cell>
          <cell r="AK2665" t="str">
            <v>Solicitud CREG 106</v>
          </cell>
        </row>
        <row r="2666">
          <cell r="AJ2666">
            <v>0</v>
          </cell>
          <cell r="AK2666" t="str">
            <v>Solicitud CREG 106</v>
          </cell>
        </row>
        <row r="2667">
          <cell r="AJ2667">
            <v>0</v>
          </cell>
          <cell r="AK2667" t="str">
            <v>Solicitud CREG 106</v>
          </cell>
        </row>
        <row r="2668">
          <cell r="AJ2668">
            <v>0</v>
          </cell>
          <cell r="AK2668" t="str">
            <v>Solicitud CREG 106</v>
          </cell>
        </row>
        <row r="2669">
          <cell r="AJ2669">
            <v>0</v>
          </cell>
          <cell r="AK2669" t="str">
            <v>Solicitud CREG 106</v>
          </cell>
        </row>
        <row r="2670">
          <cell r="AJ2670">
            <v>0</v>
          </cell>
          <cell r="AK2670" t="str">
            <v>Solicitud CREG 106</v>
          </cell>
        </row>
        <row r="2671">
          <cell r="AJ2671">
            <v>0</v>
          </cell>
          <cell r="AK2671" t="str">
            <v>Solicitud CREG 106</v>
          </cell>
        </row>
        <row r="2672">
          <cell r="AJ2672">
            <v>0</v>
          </cell>
          <cell r="AK2672" t="str">
            <v>Solicitud CREG 106</v>
          </cell>
        </row>
        <row r="2673">
          <cell r="AJ2673">
            <v>0</v>
          </cell>
          <cell r="AK2673" t="str">
            <v>Solicitud CREG 106</v>
          </cell>
        </row>
        <row r="2674">
          <cell r="AJ2674">
            <v>0</v>
          </cell>
          <cell r="AK2674" t="str">
            <v>Solicitud CREG 106</v>
          </cell>
        </row>
        <row r="2675">
          <cell r="AJ2675">
            <v>0</v>
          </cell>
          <cell r="AK2675" t="str">
            <v>Solicitud CREG 106</v>
          </cell>
        </row>
        <row r="2676">
          <cell r="AJ2676">
            <v>0</v>
          </cell>
          <cell r="AK2676" t="str">
            <v>Solicitud CREG 106</v>
          </cell>
        </row>
        <row r="2677">
          <cell r="AJ2677">
            <v>0</v>
          </cell>
          <cell r="AK2677" t="str">
            <v>Solicitud CREG 106</v>
          </cell>
        </row>
        <row r="2678">
          <cell r="AJ2678">
            <v>0</v>
          </cell>
          <cell r="AK2678" t="str">
            <v>Solicitud CREG 106</v>
          </cell>
        </row>
        <row r="2679">
          <cell r="AJ2679">
            <v>0</v>
          </cell>
          <cell r="AK2679" t="str">
            <v>Solicitud CREG 106</v>
          </cell>
        </row>
        <row r="2680">
          <cell r="AJ2680">
            <v>0</v>
          </cell>
          <cell r="AK2680" t="str">
            <v>Solicitud CREG 106</v>
          </cell>
        </row>
        <row r="2681">
          <cell r="AJ2681">
            <v>0</v>
          </cell>
          <cell r="AK2681" t="str">
            <v>Solicitud CREG 106</v>
          </cell>
        </row>
        <row r="2682">
          <cell r="AJ2682">
            <v>0</v>
          </cell>
          <cell r="AK2682" t="str">
            <v>Solicitud CREG 106</v>
          </cell>
        </row>
        <row r="2683">
          <cell r="AJ2683">
            <v>0</v>
          </cell>
          <cell r="AK2683" t="str">
            <v>Solicitud CREG 106</v>
          </cell>
        </row>
        <row r="2684">
          <cell r="AJ2684">
            <v>0</v>
          </cell>
          <cell r="AK2684" t="str">
            <v>Solicitud CREG 106</v>
          </cell>
        </row>
        <row r="2685">
          <cell r="AJ2685">
            <v>0</v>
          </cell>
          <cell r="AK2685" t="str">
            <v>Solicitud CREG 106</v>
          </cell>
        </row>
        <row r="2686">
          <cell r="AJ2686">
            <v>0</v>
          </cell>
          <cell r="AK2686" t="str">
            <v>Solicitud CREG 106</v>
          </cell>
        </row>
        <row r="2687">
          <cell r="AJ2687">
            <v>0</v>
          </cell>
          <cell r="AK2687" t="str">
            <v>Solicitud CREG 106</v>
          </cell>
        </row>
        <row r="2688">
          <cell r="AJ2688">
            <v>0</v>
          </cell>
          <cell r="AK2688" t="str">
            <v>Solicitud CREG 106</v>
          </cell>
        </row>
        <row r="2689">
          <cell r="AJ2689">
            <v>0</v>
          </cell>
          <cell r="AK2689" t="str">
            <v>Solicitud CREG 106</v>
          </cell>
        </row>
        <row r="2690">
          <cell r="AJ2690">
            <v>0</v>
          </cell>
          <cell r="AK2690" t="str">
            <v>Solicitud CREG 106</v>
          </cell>
        </row>
        <row r="2691">
          <cell r="AJ2691">
            <v>0</v>
          </cell>
          <cell r="AK2691" t="str">
            <v>Solicitud CREG 106</v>
          </cell>
        </row>
        <row r="2692">
          <cell r="AJ2692">
            <v>0</v>
          </cell>
          <cell r="AK2692" t="str">
            <v>Solicitud CREG 106</v>
          </cell>
        </row>
        <row r="2693">
          <cell r="AJ2693">
            <v>0</v>
          </cell>
          <cell r="AK2693" t="str">
            <v>Solicitud CREG 106</v>
          </cell>
        </row>
        <row r="2694">
          <cell r="AJ2694">
            <v>0</v>
          </cell>
          <cell r="AK2694" t="str">
            <v>Solicitud CREG 106</v>
          </cell>
        </row>
        <row r="2695">
          <cell r="AJ2695">
            <v>0</v>
          </cell>
          <cell r="AK2695" t="str">
            <v>Solicitud CREG 106</v>
          </cell>
        </row>
        <row r="2696">
          <cell r="AJ2696">
            <v>0</v>
          </cell>
          <cell r="AK2696" t="str">
            <v>Solicitud CREG 106</v>
          </cell>
        </row>
        <row r="2697">
          <cell r="AJ2697">
            <v>0</v>
          </cell>
          <cell r="AK2697" t="str">
            <v>Solicitud CREG 106</v>
          </cell>
        </row>
        <row r="2698">
          <cell r="AJ2698">
            <v>0</v>
          </cell>
          <cell r="AK2698" t="str">
            <v>Solicitud CREG 106</v>
          </cell>
        </row>
        <row r="2699">
          <cell r="AJ2699">
            <v>0</v>
          </cell>
          <cell r="AK2699" t="str">
            <v>Solicitud CREG 106</v>
          </cell>
        </row>
        <row r="2700">
          <cell r="AJ2700">
            <v>0</v>
          </cell>
          <cell r="AK2700" t="str">
            <v>Solicitud CREG 106</v>
          </cell>
        </row>
        <row r="2701">
          <cell r="AJ2701">
            <v>0</v>
          </cell>
          <cell r="AK2701" t="str">
            <v>Solicitud CREG 106</v>
          </cell>
        </row>
        <row r="2702">
          <cell r="AJ2702">
            <v>0</v>
          </cell>
          <cell r="AK2702" t="str">
            <v>Solicitud CREG 106</v>
          </cell>
        </row>
        <row r="2703">
          <cell r="AJ2703">
            <v>0</v>
          </cell>
          <cell r="AK2703" t="str">
            <v>Solicitud CREG 106</v>
          </cell>
        </row>
        <row r="2704">
          <cell r="AJ2704">
            <v>0</v>
          </cell>
          <cell r="AK2704" t="str">
            <v>Solicitud CREG 106</v>
          </cell>
        </row>
        <row r="2705">
          <cell r="AJ2705">
            <v>0</v>
          </cell>
          <cell r="AK2705" t="str">
            <v>Solicitud CREG 106</v>
          </cell>
        </row>
        <row r="2706">
          <cell r="AJ2706">
            <v>0</v>
          </cell>
          <cell r="AK2706" t="str">
            <v>Solicitud CREG 106</v>
          </cell>
        </row>
        <row r="2707">
          <cell r="AJ2707">
            <v>0</v>
          </cell>
          <cell r="AK2707" t="str">
            <v>Solicitud CREG 106</v>
          </cell>
        </row>
        <row r="2708">
          <cell r="AJ2708">
            <v>0</v>
          </cell>
          <cell r="AK2708" t="str">
            <v>Solicitud CREG 106</v>
          </cell>
        </row>
        <row r="2709">
          <cell r="AJ2709">
            <v>0</v>
          </cell>
          <cell r="AK2709" t="str">
            <v>Solicitud CREG 106</v>
          </cell>
        </row>
        <row r="2710">
          <cell r="AJ2710">
            <v>0</v>
          </cell>
          <cell r="AK2710" t="str">
            <v>Solicitud CREG 106</v>
          </cell>
        </row>
        <row r="2711">
          <cell r="AJ2711">
            <v>0</v>
          </cell>
          <cell r="AK2711" t="str">
            <v>Solicitud CREG 106</v>
          </cell>
        </row>
        <row r="2712">
          <cell r="AJ2712">
            <v>0</v>
          </cell>
          <cell r="AK2712" t="str">
            <v>Solicitud CREG 106</v>
          </cell>
        </row>
        <row r="2713">
          <cell r="AJ2713">
            <v>0</v>
          </cell>
          <cell r="AK2713" t="str">
            <v>Solicitud CREG 106</v>
          </cell>
        </row>
        <row r="2714">
          <cell r="AJ2714">
            <v>0</v>
          </cell>
          <cell r="AK2714" t="str">
            <v>Solicitud CREG 106</v>
          </cell>
        </row>
        <row r="2715">
          <cell r="AJ2715">
            <v>0</v>
          </cell>
          <cell r="AK2715" t="str">
            <v>Solicitud CREG 106</v>
          </cell>
        </row>
        <row r="2716">
          <cell r="AJ2716">
            <v>0</v>
          </cell>
          <cell r="AK2716" t="str">
            <v>Solicitud CREG 106</v>
          </cell>
        </row>
        <row r="2717">
          <cell r="AJ2717">
            <v>0</v>
          </cell>
          <cell r="AK2717" t="str">
            <v>Solicitud CREG 106</v>
          </cell>
        </row>
        <row r="2718">
          <cell r="AJ2718">
            <v>0</v>
          </cell>
          <cell r="AK2718" t="str">
            <v>Solicitud CREG 106</v>
          </cell>
        </row>
        <row r="2719">
          <cell r="AJ2719">
            <v>0</v>
          </cell>
          <cell r="AK2719" t="str">
            <v>Solicitud CREG 106</v>
          </cell>
        </row>
        <row r="2720">
          <cell r="AJ2720">
            <v>0</v>
          </cell>
          <cell r="AK2720" t="str">
            <v>Solicitud CREG 106</v>
          </cell>
        </row>
        <row r="2721">
          <cell r="AJ2721">
            <v>0</v>
          </cell>
          <cell r="AK2721" t="str">
            <v>Solicitud CREG 106</v>
          </cell>
        </row>
        <row r="2722">
          <cell r="AJ2722">
            <v>0</v>
          </cell>
          <cell r="AK2722" t="str">
            <v>Solicitud CREG 106</v>
          </cell>
        </row>
        <row r="2723">
          <cell r="AJ2723">
            <v>0</v>
          </cell>
          <cell r="AK2723" t="str">
            <v>Solicitud CREG 106</v>
          </cell>
        </row>
        <row r="2724">
          <cell r="AJ2724">
            <v>0</v>
          </cell>
          <cell r="AK2724" t="str">
            <v>Solicitud CREG 106</v>
          </cell>
        </row>
        <row r="2725">
          <cell r="AJ2725">
            <v>0</v>
          </cell>
          <cell r="AK2725" t="str">
            <v>Solicitud CREG 106</v>
          </cell>
        </row>
        <row r="2726">
          <cell r="AJ2726">
            <v>0</v>
          </cell>
          <cell r="AK2726" t="str">
            <v>Solicitud CREG 106</v>
          </cell>
        </row>
        <row r="2727">
          <cell r="AJ2727">
            <v>0</v>
          </cell>
          <cell r="AK2727" t="str">
            <v>Solicitud CREG 106</v>
          </cell>
        </row>
        <row r="2728">
          <cell r="AJ2728">
            <v>0</v>
          </cell>
          <cell r="AK2728" t="str">
            <v>Solicitud CREG 106</v>
          </cell>
        </row>
        <row r="2729">
          <cell r="AJ2729">
            <v>0</v>
          </cell>
          <cell r="AK2729" t="str">
            <v>Solicitud CREG 106</v>
          </cell>
        </row>
        <row r="2730">
          <cell r="AJ2730">
            <v>0</v>
          </cell>
          <cell r="AK2730" t="str">
            <v>Solicitud CREG 106</v>
          </cell>
        </row>
        <row r="2731">
          <cell r="AJ2731">
            <v>0</v>
          </cell>
          <cell r="AK2731" t="str">
            <v>Solicitud CREG 106</v>
          </cell>
        </row>
        <row r="2732">
          <cell r="AJ2732">
            <v>0</v>
          </cell>
          <cell r="AK2732" t="str">
            <v>Solicitud CREG 106</v>
          </cell>
        </row>
        <row r="2733">
          <cell r="AJ2733">
            <v>0</v>
          </cell>
          <cell r="AK2733" t="str">
            <v>Solicitud CREG 106</v>
          </cell>
        </row>
        <row r="2734">
          <cell r="AJ2734">
            <v>0</v>
          </cell>
          <cell r="AK2734" t="str">
            <v>Solicitud CREG 106</v>
          </cell>
        </row>
        <row r="2735">
          <cell r="AJ2735">
            <v>0</v>
          </cell>
          <cell r="AK2735" t="str">
            <v>Solicitud CREG 106</v>
          </cell>
        </row>
        <row r="2736">
          <cell r="AJ2736">
            <v>0</v>
          </cell>
          <cell r="AK2736" t="str">
            <v>Solicitud CREG 106</v>
          </cell>
        </row>
        <row r="2737">
          <cell r="AJ2737">
            <v>0</v>
          </cell>
          <cell r="AK2737" t="str">
            <v>Solicitud CREG 106</v>
          </cell>
        </row>
        <row r="2738">
          <cell r="AJ2738">
            <v>0</v>
          </cell>
          <cell r="AK2738" t="str">
            <v>Solicitud CREG 106</v>
          </cell>
        </row>
        <row r="2739">
          <cell r="AJ2739">
            <v>0</v>
          </cell>
          <cell r="AK2739" t="str">
            <v>Solicitud CREG 106</v>
          </cell>
        </row>
        <row r="2740">
          <cell r="AJ2740">
            <v>0</v>
          </cell>
          <cell r="AK2740" t="str">
            <v>Solicitud CREG 106</v>
          </cell>
        </row>
        <row r="2741">
          <cell r="AJ2741">
            <v>0</v>
          </cell>
          <cell r="AK2741" t="str">
            <v>Solicitud CREG 106</v>
          </cell>
        </row>
        <row r="2742">
          <cell r="AJ2742">
            <v>0</v>
          </cell>
          <cell r="AK2742" t="str">
            <v>Solicitud CREG 106</v>
          </cell>
        </row>
        <row r="2743">
          <cell r="AJ2743">
            <v>0</v>
          </cell>
          <cell r="AK2743" t="str">
            <v>Solicitud CREG 106</v>
          </cell>
        </row>
        <row r="2744">
          <cell r="AJ2744">
            <v>0</v>
          </cell>
          <cell r="AK2744" t="str">
            <v>Solicitud CREG 106</v>
          </cell>
        </row>
        <row r="2745">
          <cell r="AJ2745">
            <v>0</v>
          </cell>
          <cell r="AK2745" t="str">
            <v>Solicitud CREG 106</v>
          </cell>
        </row>
        <row r="2746">
          <cell r="AJ2746">
            <v>0</v>
          </cell>
          <cell r="AK2746" t="str">
            <v>Solicitud CREG 106</v>
          </cell>
        </row>
        <row r="2747">
          <cell r="AJ2747">
            <v>0</v>
          </cell>
          <cell r="AK2747" t="str">
            <v>Solicitud CREG 106</v>
          </cell>
        </row>
        <row r="2748">
          <cell r="AJ2748">
            <v>0</v>
          </cell>
          <cell r="AK2748" t="str">
            <v>Solicitud CREG 106</v>
          </cell>
        </row>
        <row r="2749">
          <cell r="AJ2749">
            <v>0</v>
          </cell>
          <cell r="AK2749" t="str">
            <v>Solicitud CREG 106</v>
          </cell>
        </row>
        <row r="2750">
          <cell r="AJ2750">
            <v>0</v>
          </cell>
          <cell r="AK2750" t="str">
            <v>Solicitud CREG 106</v>
          </cell>
        </row>
        <row r="2751">
          <cell r="AJ2751">
            <v>0</v>
          </cell>
          <cell r="AK2751" t="str">
            <v>Solicitud CREG 106</v>
          </cell>
        </row>
        <row r="2752">
          <cell r="AJ2752">
            <v>0</v>
          </cell>
          <cell r="AK2752" t="str">
            <v>Solicitud CREG 106</v>
          </cell>
        </row>
        <row r="2753">
          <cell r="AJ2753">
            <v>0</v>
          </cell>
          <cell r="AK2753" t="str">
            <v>Solicitud CREG 106</v>
          </cell>
        </row>
        <row r="2754">
          <cell r="AJ2754">
            <v>0</v>
          </cell>
          <cell r="AK2754" t="str">
            <v>Solicitud CREG 106</v>
          </cell>
        </row>
        <row r="2755">
          <cell r="AJ2755">
            <v>0</v>
          </cell>
          <cell r="AK2755" t="str">
            <v>Solicitud CREG 106</v>
          </cell>
        </row>
        <row r="2756">
          <cell r="AJ2756">
            <v>0</v>
          </cell>
          <cell r="AK2756" t="str">
            <v>Solicitud CREG 106</v>
          </cell>
        </row>
        <row r="2757">
          <cell r="AJ2757">
            <v>0</v>
          </cell>
          <cell r="AK2757" t="str">
            <v>Solicitud CREG 106</v>
          </cell>
        </row>
        <row r="2758">
          <cell r="AJ2758">
            <v>0</v>
          </cell>
          <cell r="AK2758" t="str">
            <v>Solicitud CREG 106</v>
          </cell>
        </row>
        <row r="2759">
          <cell r="AJ2759">
            <v>0</v>
          </cell>
          <cell r="AK2759" t="str">
            <v>Solicitud CREG 106</v>
          </cell>
        </row>
        <row r="2760">
          <cell r="AJ2760">
            <v>0</v>
          </cell>
          <cell r="AK2760" t="str">
            <v>Solicitud CREG 106</v>
          </cell>
        </row>
        <row r="2761">
          <cell r="AJ2761">
            <v>0</v>
          </cell>
          <cell r="AK2761" t="str">
            <v>Solicitud CREG 106</v>
          </cell>
        </row>
        <row r="2762">
          <cell r="AJ2762">
            <v>0</v>
          </cell>
          <cell r="AK2762" t="str">
            <v>Solicitud CREG 106</v>
          </cell>
        </row>
        <row r="2763">
          <cell r="AJ2763">
            <v>0</v>
          </cell>
          <cell r="AK2763" t="str">
            <v>Solicitud CREG 106</v>
          </cell>
        </row>
        <row r="2764">
          <cell r="AJ2764">
            <v>0</v>
          </cell>
          <cell r="AK2764" t="str">
            <v>Solicitud CREG 106</v>
          </cell>
        </row>
        <row r="2765">
          <cell r="AJ2765">
            <v>0</v>
          </cell>
          <cell r="AK2765" t="str">
            <v>Solicitud CREG 106</v>
          </cell>
        </row>
        <row r="2766">
          <cell r="AJ2766">
            <v>0</v>
          </cell>
          <cell r="AK2766" t="str">
            <v>Solicitud CREG 106</v>
          </cell>
        </row>
        <row r="2767">
          <cell r="AJ2767">
            <v>0</v>
          </cell>
          <cell r="AK2767" t="str">
            <v>Solicitud CREG 106</v>
          </cell>
        </row>
        <row r="2768">
          <cell r="AJ2768">
            <v>0</v>
          </cell>
          <cell r="AK2768" t="str">
            <v>Solicitud CREG 106</v>
          </cell>
        </row>
        <row r="2769">
          <cell r="AJ2769">
            <v>0</v>
          </cell>
          <cell r="AK2769" t="str">
            <v>Solicitud CREG 106</v>
          </cell>
        </row>
        <row r="2770">
          <cell r="AJ2770">
            <v>0</v>
          </cell>
          <cell r="AK2770" t="str">
            <v>Solicitud CREG 106</v>
          </cell>
        </row>
        <row r="2771">
          <cell r="AJ2771">
            <v>0</v>
          </cell>
          <cell r="AK2771" t="str">
            <v>Solicitud CREG 106</v>
          </cell>
        </row>
        <row r="2772">
          <cell r="AJ2772">
            <v>0</v>
          </cell>
          <cell r="AK2772" t="str">
            <v>Solicitud CREG 106</v>
          </cell>
        </row>
        <row r="2773">
          <cell r="AJ2773">
            <v>0</v>
          </cell>
          <cell r="AK2773" t="str">
            <v>Solicitud CREG 106</v>
          </cell>
        </row>
        <row r="2774">
          <cell r="AJ2774">
            <v>0</v>
          </cell>
          <cell r="AK2774" t="str">
            <v>Solicitud CREG 106</v>
          </cell>
        </row>
        <row r="2775">
          <cell r="AJ2775">
            <v>0</v>
          </cell>
          <cell r="AK2775" t="str">
            <v>Solicitud CREG 106</v>
          </cell>
        </row>
        <row r="2776">
          <cell r="AJ2776">
            <v>0</v>
          </cell>
          <cell r="AK2776" t="str">
            <v>Solicitud CREG 106</v>
          </cell>
        </row>
        <row r="2777">
          <cell r="AJ2777">
            <v>0</v>
          </cell>
          <cell r="AK2777" t="str">
            <v>Solicitud CREG 106</v>
          </cell>
        </row>
        <row r="2778">
          <cell r="AJ2778">
            <v>0</v>
          </cell>
          <cell r="AK2778" t="str">
            <v>Solicitud CREG 106</v>
          </cell>
        </row>
        <row r="2779">
          <cell r="AJ2779">
            <v>0</v>
          </cell>
          <cell r="AK2779" t="str">
            <v>Solicitud CREG 106</v>
          </cell>
        </row>
        <row r="2780">
          <cell r="AJ2780">
            <v>0</v>
          </cell>
          <cell r="AK2780" t="str">
            <v>Solicitud CREG 106</v>
          </cell>
        </row>
        <row r="2781">
          <cell r="AJ2781">
            <v>0</v>
          </cell>
          <cell r="AK2781" t="str">
            <v>Solicitud CREG 106</v>
          </cell>
        </row>
        <row r="2782">
          <cell r="AJ2782">
            <v>0</v>
          </cell>
          <cell r="AK2782" t="str">
            <v>Solicitud CREG 106</v>
          </cell>
        </row>
        <row r="2783">
          <cell r="AJ2783">
            <v>0</v>
          </cell>
          <cell r="AK2783" t="str">
            <v>Solicitud CREG 106</v>
          </cell>
        </row>
        <row r="2784">
          <cell r="AJ2784">
            <v>0</v>
          </cell>
          <cell r="AK2784" t="str">
            <v>Solicitud CREG 106</v>
          </cell>
        </row>
        <row r="2785">
          <cell r="AJ2785">
            <v>0</v>
          </cell>
          <cell r="AK2785" t="str">
            <v>Solicitud CREG 106</v>
          </cell>
        </row>
        <row r="2786">
          <cell r="AJ2786">
            <v>0</v>
          </cell>
          <cell r="AK2786" t="str">
            <v>Solicitud CREG 106</v>
          </cell>
        </row>
        <row r="2787">
          <cell r="AJ2787">
            <v>0</v>
          </cell>
          <cell r="AK2787" t="str">
            <v>Solicitud CREG 106</v>
          </cell>
        </row>
        <row r="2788">
          <cell r="AJ2788">
            <v>0</v>
          </cell>
          <cell r="AK2788" t="str">
            <v>Solicitud CREG 106</v>
          </cell>
        </row>
        <row r="2789">
          <cell r="AJ2789">
            <v>0</v>
          </cell>
          <cell r="AK2789" t="str">
            <v>Solicitud CREG 106</v>
          </cell>
        </row>
        <row r="2790">
          <cell r="AJ2790">
            <v>0</v>
          </cell>
          <cell r="AK2790" t="str">
            <v>Solicitud CREG 106</v>
          </cell>
        </row>
        <row r="2791">
          <cell r="AJ2791">
            <v>0</v>
          </cell>
          <cell r="AK2791" t="str">
            <v>Solicitud CREG 106</v>
          </cell>
        </row>
        <row r="2792">
          <cell r="AJ2792">
            <v>0</v>
          </cell>
          <cell r="AK2792" t="str">
            <v>Solicitud CREG 106</v>
          </cell>
        </row>
        <row r="2793">
          <cell r="AJ2793">
            <v>0</v>
          </cell>
          <cell r="AK2793" t="str">
            <v>Solicitud CREG 106</v>
          </cell>
        </row>
        <row r="2794">
          <cell r="AJ2794">
            <v>0</v>
          </cell>
          <cell r="AK2794" t="str">
            <v>Solicitud CREG 106</v>
          </cell>
        </row>
        <row r="2795">
          <cell r="AJ2795">
            <v>0</v>
          </cell>
          <cell r="AK2795" t="str">
            <v>Solicitud CREG 106</v>
          </cell>
        </row>
        <row r="2796">
          <cell r="AJ2796">
            <v>0</v>
          </cell>
          <cell r="AK2796" t="str">
            <v>Solicitud CREG 106</v>
          </cell>
        </row>
        <row r="2797">
          <cell r="AJ2797">
            <v>0</v>
          </cell>
          <cell r="AK2797" t="str">
            <v>Solicitud CREG 106</v>
          </cell>
        </row>
        <row r="2798">
          <cell r="AJ2798">
            <v>0</v>
          </cell>
          <cell r="AK2798" t="str">
            <v>Solicitud CREG 106</v>
          </cell>
        </row>
        <row r="2799">
          <cell r="AJ2799">
            <v>0</v>
          </cell>
          <cell r="AK2799" t="str">
            <v>Solicitud CREG 106</v>
          </cell>
        </row>
        <row r="2800">
          <cell r="AJ2800">
            <v>0</v>
          </cell>
          <cell r="AK2800" t="str">
            <v>Solicitud CREG 106</v>
          </cell>
        </row>
        <row r="2801">
          <cell r="AJ2801">
            <v>0</v>
          </cell>
          <cell r="AK2801" t="str">
            <v>Solicitud CREG 106</v>
          </cell>
        </row>
        <row r="2802">
          <cell r="AJ2802">
            <v>0</v>
          </cell>
          <cell r="AK2802" t="str">
            <v>Solicitud CREG 106</v>
          </cell>
        </row>
        <row r="2803">
          <cell r="AJ2803">
            <v>0</v>
          </cell>
          <cell r="AK2803" t="str">
            <v>Solicitud CREG 106</v>
          </cell>
        </row>
        <row r="2804">
          <cell r="AJ2804">
            <v>0</v>
          </cell>
          <cell r="AK2804" t="str">
            <v>Solicitud CREG 106</v>
          </cell>
        </row>
        <row r="2805">
          <cell r="AJ2805">
            <v>0</v>
          </cell>
          <cell r="AK2805" t="str">
            <v>Solicitud CREG 106</v>
          </cell>
        </row>
        <row r="2806">
          <cell r="AJ2806">
            <v>0</v>
          </cell>
          <cell r="AK2806" t="str">
            <v>Solicitud CREG 106</v>
          </cell>
        </row>
        <row r="2807">
          <cell r="AJ2807">
            <v>0</v>
          </cell>
          <cell r="AK2807" t="str">
            <v>Solicitud CREG 106</v>
          </cell>
        </row>
        <row r="2808">
          <cell r="AJ2808">
            <v>0</v>
          </cell>
          <cell r="AK2808" t="str">
            <v>Solicitud CREG 106</v>
          </cell>
        </row>
        <row r="2809">
          <cell r="AJ2809">
            <v>0</v>
          </cell>
          <cell r="AK2809" t="str">
            <v>Solicitud CREG 106</v>
          </cell>
        </row>
        <row r="2810">
          <cell r="AJ2810">
            <v>0</v>
          </cell>
          <cell r="AK2810" t="str">
            <v>Solicitud CREG 106</v>
          </cell>
        </row>
        <row r="2811">
          <cell r="AJ2811">
            <v>0</v>
          </cell>
          <cell r="AK2811" t="str">
            <v>Solicitud CREG 106</v>
          </cell>
        </row>
        <row r="2812">
          <cell r="AJ2812">
            <v>0</v>
          </cell>
          <cell r="AK2812" t="str">
            <v>Solicitud CREG 106</v>
          </cell>
        </row>
        <row r="2813">
          <cell r="AJ2813">
            <v>0</v>
          </cell>
          <cell r="AK2813" t="str">
            <v>Solicitud CREG 106</v>
          </cell>
        </row>
        <row r="2814">
          <cell r="AJ2814">
            <v>0</v>
          </cell>
          <cell r="AK2814" t="str">
            <v>Solicitud CREG 106</v>
          </cell>
        </row>
        <row r="2815">
          <cell r="AJ2815">
            <v>0</v>
          </cell>
          <cell r="AK2815" t="str">
            <v>Solicitud CREG 106</v>
          </cell>
        </row>
        <row r="2816">
          <cell r="AJ2816">
            <v>0</v>
          </cell>
          <cell r="AK2816" t="str">
            <v>Solicitud CREG 106</v>
          </cell>
        </row>
        <row r="2817">
          <cell r="AJ2817">
            <v>0</v>
          </cell>
          <cell r="AK2817" t="str">
            <v>Solicitud CREG 106</v>
          </cell>
        </row>
        <row r="2818">
          <cell r="AJ2818">
            <v>0</v>
          </cell>
          <cell r="AK2818" t="str">
            <v>Solicitud CREG 106</v>
          </cell>
        </row>
        <row r="2819">
          <cell r="AJ2819">
            <v>0</v>
          </cell>
          <cell r="AK2819" t="str">
            <v>Solicitud CREG 106</v>
          </cell>
        </row>
        <row r="2820">
          <cell r="AJ2820">
            <v>0</v>
          </cell>
          <cell r="AK2820" t="str">
            <v>Solicitud CREG 106</v>
          </cell>
        </row>
        <row r="2821">
          <cell r="AJ2821">
            <v>0</v>
          </cell>
          <cell r="AK2821" t="str">
            <v>Solicitud CREG 106</v>
          </cell>
        </row>
        <row r="2822">
          <cell r="AJ2822">
            <v>0</v>
          </cell>
          <cell r="AK2822" t="str">
            <v>Solicitud CREG 106</v>
          </cell>
        </row>
        <row r="2823">
          <cell r="AJ2823">
            <v>0</v>
          </cell>
          <cell r="AK2823" t="str">
            <v>Solicitud CREG 106</v>
          </cell>
        </row>
        <row r="2824">
          <cell r="AJ2824">
            <v>0</v>
          </cell>
          <cell r="AK2824" t="str">
            <v>Solicitud CREG 106</v>
          </cell>
        </row>
        <row r="2825">
          <cell r="AJ2825">
            <v>0</v>
          </cell>
          <cell r="AK2825" t="str">
            <v>Solicitud CREG 106</v>
          </cell>
        </row>
        <row r="2826">
          <cell r="AJ2826">
            <v>0</v>
          </cell>
          <cell r="AK2826" t="str">
            <v>Solicitud CREG 106</v>
          </cell>
        </row>
        <row r="2827">
          <cell r="AJ2827">
            <v>0</v>
          </cell>
          <cell r="AK2827" t="str">
            <v>Solicitud CREG 106</v>
          </cell>
        </row>
        <row r="2828">
          <cell r="AJ2828">
            <v>0</v>
          </cell>
          <cell r="AK2828" t="str">
            <v>Solicitud CREG 106</v>
          </cell>
        </row>
        <row r="2829">
          <cell r="AJ2829">
            <v>0</v>
          </cell>
          <cell r="AK2829" t="str">
            <v>Solicitud CREG 106</v>
          </cell>
        </row>
        <row r="2830">
          <cell r="AJ2830">
            <v>0</v>
          </cell>
          <cell r="AK2830" t="str">
            <v>Solicitud CREG 106</v>
          </cell>
        </row>
        <row r="2831">
          <cell r="AJ2831">
            <v>0</v>
          </cell>
          <cell r="AK2831" t="str">
            <v>Solicitud CREG 106</v>
          </cell>
        </row>
        <row r="2832">
          <cell r="AJ2832">
            <v>0</v>
          </cell>
          <cell r="AK2832" t="str">
            <v>Solicitud CREG 106</v>
          </cell>
        </row>
        <row r="2833">
          <cell r="AJ2833">
            <v>0</v>
          </cell>
          <cell r="AK2833" t="str">
            <v>Solicitud CREG 106</v>
          </cell>
        </row>
        <row r="2834">
          <cell r="AJ2834">
            <v>0</v>
          </cell>
          <cell r="AK2834" t="str">
            <v>Solicitud CREG 106</v>
          </cell>
        </row>
        <row r="2835">
          <cell r="AJ2835">
            <v>0</v>
          </cell>
          <cell r="AK2835" t="str">
            <v>Solicitud CREG 106</v>
          </cell>
        </row>
        <row r="2836">
          <cell r="AJ2836">
            <v>0</v>
          </cell>
          <cell r="AK2836" t="str">
            <v>Solicitud CREG 106</v>
          </cell>
        </row>
        <row r="2837">
          <cell r="AJ2837">
            <v>0</v>
          </cell>
          <cell r="AK2837" t="str">
            <v>Solicitud CREG 106</v>
          </cell>
        </row>
        <row r="2838">
          <cell r="AJ2838">
            <v>0</v>
          </cell>
          <cell r="AK2838" t="str">
            <v>Solicitud CREG 106</v>
          </cell>
        </row>
        <row r="2839">
          <cell r="AJ2839">
            <v>0</v>
          </cell>
          <cell r="AK2839" t="str">
            <v>Solicitud CREG 106</v>
          </cell>
        </row>
        <row r="2840">
          <cell r="AJ2840">
            <v>0</v>
          </cell>
          <cell r="AK2840" t="str">
            <v>Solicitud CREG 106</v>
          </cell>
        </row>
        <row r="2841">
          <cell r="AJ2841">
            <v>0</v>
          </cell>
          <cell r="AK2841" t="str">
            <v>Solicitud CREG 106</v>
          </cell>
        </row>
        <row r="2842">
          <cell r="AJ2842">
            <v>0</v>
          </cell>
          <cell r="AK2842" t="str">
            <v>Solicitud CREG 106</v>
          </cell>
        </row>
        <row r="2843">
          <cell r="AJ2843">
            <v>0</v>
          </cell>
          <cell r="AK2843" t="str">
            <v>Solicitud CREG 106</v>
          </cell>
        </row>
        <row r="2844">
          <cell r="AJ2844">
            <v>0</v>
          </cell>
          <cell r="AK2844" t="str">
            <v>Solicitud CREG 106</v>
          </cell>
        </row>
        <row r="2845">
          <cell r="AJ2845">
            <v>0</v>
          </cell>
          <cell r="AK2845" t="str">
            <v>Solicitud CREG 106</v>
          </cell>
        </row>
        <row r="2846">
          <cell r="AJ2846">
            <v>0</v>
          </cell>
          <cell r="AK2846" t="str">
            <v>Solicitud CREG 106</v>
          </cell>
        </row>
        <row r="2847">
          <cell r="AJ2847">
            <v>0</v>
          </cell>
          <cell r="AK2847" t="str">
            <v>Solicitud CREG 106</v>
          </cell>
        </row>
        <row r="2848">
          <cell r="AJ2848">
            <v>0</v>
          </cell>
          <cell r="AK2848" t="str">
            <v>Solicitud CREG 106</v>
          </cell>
        </row>
        <row r="2849">
          <cell r="AJ2849">
            <v>0</v>
          </cell>
          <cell r="AK2849" t="str">
            <v>Solicitud CREG 106</v>
          </cell>
        </row>
        <row r="2850">
          <cell r="AJ2850">
            <v>0</v>
          </cell>
          <cell r="AK2850" t="str">
            <v>Solicitud CREG 106</v>
          </cell>
        </row>
        <row r="2851">
          <cell r="AJ2851">
            <v>0</v>
          </cell>
          <cell r="AK2851" t="str">
            <v>Solicitud CREG 106</v>
          </cell>
        </row>
        <row r="2852">
          <cell r="AJ2852">
            <v>0</v>
          </cell>
          <cell r="AK2852" t="str">
            <v>Solicitud CREG 106</v>
          </cell>
        </row>
        <row r="2853">
          <cell r="AJ2853">
            <v>0</v>
          </cell>
          <cell r="AK2853" t="str">
            <v>Solicitud CREG 106</v>
          </cell>
        </row>
        <row r="2854">
          <cell r="AJ2854">
            <v>0</v>
          </cell>
          <cell r="AK2854" t="str">
            <v>Solicitud CREG 106</v>
          </cell>
        </row>
        <row r="2855">
          <cell r="AJ2855">
            <v>0</v>
          </cell>
          <cell r="AK2855" t="str">
            <v>Solicitud CREG 106</v>
          </cell>
        </row>
        <row r="2856">
          <cell r="AJ2856">
            <v>0</v>
          </cell>
          <cell r="AK2856" t="str">
            <v>Solicitud CREG 106</v>
          </cell>
        </row>
        <row r="2857">
          <cell r="AJ2857">
            <v>0</v>
          </cell>
          <cell r="AK2857" t="str">
            <v>Solicitud CREG 106</v>
          </cell>
        </row>
        <row r="2858">
          <cell r="AJ2858">
            <v>0</v>
          </cell>
          <cell r="AK2858" t="str">
            <v>Solicitud CREG 106</v>
          </cell>
        </row>
        <row r="2859">
          <cell r="AJ2859">
            <v>0</v>
          </cell>
          <cell r="AK2859" t="str">
            <v>Solicitud CREG 106</v>
          </cell>
        </row>
        <row r="2860">
          <cell r="AJ2860">
            <v>0</v>
          </cell>
          <cell r="AK2860" t="str">
            <v>Solicitud CREG 106</v>
          </cell>
        </row>
        <row r="2861">
          <cell r="AJ2861">
            <v>0</v>
          </cell>
          <cell r="AK2861" t="str">
            <v>Solicitud CREG 106</v>
          </cell>
        </row>
        <row r="2862">
          <cell r="AJ2862">
            <v>0</v>
          </cell>
          <cell r="AK2862" t="str">
            <v>Solicitud CREG 106</v>
          </cell>
        </row>
        <row r="2863">
          <cell r="AJ2863">
            <v>0</v>
          </cell>
          <cell r="AK2863" t="str">
            <v>Solicitud CREG 106</v>
          </cell>
        </row>
        <row r="2864">
          <cell r="AJ2864">
            <v>0</v>
          </cell>
          <cell r="AK2864" t="str">
            <v>Solicitud CREG 106</v>
          </cell>
        </row>
        <row r="2865">
          <cell r="AJ2865">
            <v>0</v>
          </cell>
          <cell r="AK2865" t="str">
            <v>Solicitud CREG 106</v>
          </cell>
        </row>
        <row r="2866">
          <cell r="AJ2866">
            <v>0</v>
          </cell>
          <cell r="AK2866" t="str">
            <v>Solicitud CREG 106</v>
          </cell>
        </row>
        <row r="2867">
          <cell r="AJ2867">
            <v>0</v>
          </cell>
          <cell r="AK2867" t="str">
            <v>Solicitud CREG 106</v>
          </cell>
        </row>
        <row r="2868">
          <cell r="AJ2868">
            <v>0</v>
          </cell>
          <cell r="AK2868" t="str">
            <v>Solicitud CREG 106</v>
          </cell>
        </row>
        <row r="2869">
          <cell r="AJ2869">
            <v>0</v>
          </cell>
          <cell r="AK2869" t="str">
            <v>Solicitud CREG 106</v>
          </cell>
        </row>
        <row r="2870">
          <cell r="AJ2870">
            <v>0</v>
          </cell>
          <cell r="AK2870" t="str">
            <v>Solicitud CREG 106</v>
          </cell>
        </row>
        <row r="2871">
          <cell r="AJ2871">
            <v>0</v>
          </cell>
          <cell r="AK2871" t="str">
            <v>Solicitud CREG 106</v>
          </cell>
        </row>
        <row r="2872">
          <cell r="AJ2872">
            <v>0</v>
          </cell>
          <cell r="AK2872" t="str">
            <v>Solicitud CREG 106</v>
          </cell>
        </row>
        <row r="2873">
          <cell r="AJ2873">
            <v>0</v>
          </cell>
          <cell r="AK2873" t="str">
            <v>Solicitud CREG 106</v>
          </cell>
        </row>
        <row r="2874">
          <cell r="AJ2874">
            <v>0</v>
          </cell>
          <cell r="AK2874" t="str">
            <v>Solicitud CREG 106</v>
          </cell>
        </row>
        <row r="2875">
          <cell r="AJ2875">
            <v>0</v>
          </cell>
          <cell r="AK2875" t="str">
            <v>Solicitud CREG 106</v>
          </cell>
        </row>
        <row r="2876">
          <cell r="AJ2876">
            <v>0</v>
          </cell>
          <cell r="AK2876" t="str">
            <v>Solicitud CREG 106</v>
          </cell>
        </row>
        <row r="2877">
          <cell r="AJ2877">
            <v>0</v>
          </cell>
          <cell r="AK2877" t="str">
            <v>Solicitud CREG 106</v>
          </cell>
        </row>
        <row r="2878">
          <cell r="AJ2878">
            <v>0</v>
          </cell>
          <cell r="AK2878" t="str">
            <v>Solicitud CREG 106</v>
          </cell>
        </row>
        <row r="2879">
          <cell r="AJ2879">
            <v>0</v>
          </cell>
          <cell r="AK2879" t="str">
            <v>Solicitud CREG 106</v>
          </cell>
        </row>
        <row r="2880">
          <cell r="AJ2880">
            <v>0</v>
          </cell>
          <cell r="AK2880" t="str">
            <v>Solicitud CREG 106</v>
          </cell>
        </row>
        <row r="2881">
          <cell r="AJ2881">
            <v>0</v>
          </cell>
          <cell r="AK2881" t="str">
            <v>Solicitud CREG 106</v>
          </cell>
        </row>
        <row r="2882">
          <cell r="AJ2882">
            <v>0</v>
          </cell>
          <cell r="AK2882" t="str">
            <v>Solicitud CREG 106</v>
          </cell>
        </row>
        <row r="2883">
          <cell r="AJ2883">
            <v>0</v>
          </cell>
          <cell r="AK2883" t="str">
            <v>Solicitud CREG 106</v>
          </cell>
        </row>
        <row r="2884">
          <cell r="AJ2884">
            <v>0</v>
          </cell>
          <cell r="AK2884" t="str">
            <v>Solicitud CREG 106</v>
          </cell>
        </row>
        <row r="2885">
          <cell r="AJ2885">
            <v>0</v>
          </cell>
          <cell r="AK2885" t="str">
            <v>Solicitud CREG 106</v>
          </cell>
        </row>
        <row r="2886">
          <cell r="AJ2886">
            <v>0</v>
          </cell>
          <cell r="AK2886" t="str">
            <v>Solicitud CREG 106</v>
          </cell>
        </row>
        <row r="2887">
          <cell r="AJ2887">
            <v>0</v>
          </cell>
          <cell r="AK2887" t="str">
            <v>Solicitud CREG 106</v>
          </cell>
        </row>
        <row r="2888">
          <cell r="AJ2888">
            <v>0</v>
          </cell>
          <cell r="AK2888" t="str">
            <v>Solicitud CREG 106</v>
          </cell>
        </row>
        <row r="2889">
          <cell r="AJ2889">
            <v>0</v>
          </cell>
          <cell r="AK2889" t="str">
            <v>Solicitud CREG 106</v>
          </cell>
        </row>
        <row r="2890">
          <cell r="AJ2890">
            <v>0</v>
          </cell>
          <cell r="AK2890" t="str">
            <v>Solicitud CREG 106</v>
          </cell>
        </row>
        <row r="2891">
          <cell r="AJ2891">
            <v>0</v>
          </cell>
          <cell r="AK2891" t="str">
            <v>Solicitud CREG 106</v>
          </cell>
        </row>
        <row r="2892">
          <cell r="AJ2892">
            <v>0</v>
          </cell>
          <cell r="AK2892" t="str">
            <v>Solicitud CREG 106</v>
          </cell>
        </row>
        <row r="2893">
          <cell r="AJ2893">
            <v>0</v>
          </cell>
          <cell r="AK2893" t="str">
            <v>Solicitud CREG 106</v>
          </cell>
        </row>
        <row r="2894">
          <cell r="AJ2894">
            <v>0</v>
          </cell>
          <cell r="AK2894" t="str">
            <v>Solicitud CREG 106</v>
          </cell>
        </row>
        <row r="2895">
          <cell r="AJ2895">
            <v>0</v>
          </cell>
          <cell r="AK2895" t="str">
            <v>Solicitud CREG 106</v>
          </cell>
        </row>
        <row r="2896">
          <cell r="AJ2896">
            <v>0</v>
          </cell>
          <cell r="AK2896" t="str">
            <v>Solicitud CREG 106</v>
          </cell>
        </row>
        <row r="2897">
          <cell r="AJ2897">
            <v>0</v>
          </cell>
          <cell r="AK2897" t="str">
            <v>Solicitud CREG 106</v>
          </cell>
        </row>
        <row r="2898">
          <cell r="AJ2898">
            <v>0</v>
          </cell>
          <cell r="AK2898" t="str">
            <v>Solicitud CREG 106</v>
          </cell>
        </row>
        <row r="2899">
          <cell r="AJ2899">
            <v>0</v>
          </cell>
          <cell r="AK2899" t="str">
            <v>Solicitud CREG 106</v>
          </cell>
        </row>
        <row r="2900">
          <cell r="AJ2900">
            <v>0</v>
          </cell>
          <cell r="AK2900" t="str">
            <v>Solicitud CREG 106</v>
          </cell>
        </row>
        <row r="2901">
          <cell r="AJ2901">
            <v>0</v>
          </cell>
          <cell r="AK2901" t="str">
            <v>Solicitud CREG 106</v>
          </cell>
        </row>
        <row r="2902">
          <cell r="AJ2902">
            <v>0</v>
          </cell>
          <cell r="AK2902" t="str">
            <v>Solicitud CREG 106</v>
          </cell>
        </row>
        <row r="2903">
          <cell r="AJ2903">
            <v>0</v>
          </cell>
          <cell r="AK2903" t="str">
            <v>Solicitud CREG 106</v>
          </cell>
        </row>
        <row r="2904">
          <cell r="AJ2904">
            <v>0</v>
          </cell>
          <cell r="AK2904" t="str">
            <v>Solicitud CREG 106</v>
          </cell>
        </row>
        <row r="2905">
          <cell r="AJ2905">
            <v>0</v>
          </cell>
          <cell r="AK2905" t="str">
            <v>Solicitud CREG 106</v>
          </cell>
        </row>
        <row r="2906">
          <cell r="AJ2906">
            <v>0</v>
          </cell>
          <cell r="AK2906" t="str">
            <v>Solicitud CREG 106</v>
          </cell>
        </row>
        <row r="2907">
          <cell r="AJ2907">
            <v>0</v>
          </cell>
          <cell r="AK2907" t="str">
            <v>Solicitud CREG 106</v>
          </cell>
        </row>
        <row r="2908">
          <cell r="AJ2908">
            <v>0</v>
          </cell>
          <cell r="AK2908" t="str">
            <v>Solicitud CREG 106</v>
          </cell>
        </row>
        <row r="2909">
          <cell r="AJ2909">
            <v>0</v>
          </cell>
          <cell r="AK2909" t="str">
            <v>Solicitud CREG 106</v>
          </cell>
        </row>
        <row r="2910">
          <cell r="AJ2910">
            <v>0</v>
          </cell>
          <cell r="AK2910" t="str">
            <v>Solicitud CREG 106</v>
          </cell>
        </row>
        <row r="2911">
          <cell r="AJ2911">
            <v>0</v>
          </cell>
          <cell r="AK2911" t="str">
            <v>Solicitud CREG 106</v>
          </cell>
        </row>
        <row r="2912">
          <cell r="AJ2912">
            <v>0</v>
          </cell>
          <cell r="AK2912" t="str">
            <v>Solicitud CREG 106</v>
          </cell>
        </row>
        <row r="2913">
          <cell r="AJ2913">
            <v>0</v>
          </cell>
          <cell r="AK2913" t="str">
            <v>Solicitud CREG 106</v>
          </cell>
        </row>
        <row r="2914">
          <cell r="AJ2914">
            <v>0</v>
          </cell>
          <cell r="AK2914" t="str">
            <v>Solicitud CREG 106</v>
          </cell>
        </row>
        <row r="2915">
          <cell r="AJ2915">
            <v>0</v>
          </cell>
          <cell r="AK2915" t="str">
            <v>Solicitud CREG 106</v>
          </cell>
        </row>
        <row r="2916">
          <cell r="AJ2916">
            <v>0</v>
          </cell>
          <cell r="AK2916" t="str">
            <v>Solicitud CREG 106</v>
          </cell>
        </row>
        <row r="2917">
          <cell r="AJ2917">
            <v>0</v>
          </cell>
          <cell r="AK2917" t="str">
            <v>Solicitud CREG 106</v>
          </cell>
        </row>
        <row r="2918">
          <cell r="AJ2918">
            <v>0</v>
          </cell>
          <cell r="AK2918" t="str">
            <v>Solicitud CREG 106</v>
          </cell>
        </row>
        <row r="2919">
          <cell r="AJ2919">
            <v>0</v>
          </cell>
          <cell r="AK2919" t="str">
            <v>Solicitud CREG 106</v>
          </cell>
        </row>
        <row r="2920">
          <cell r="AJ2920">
            <v>0</v>
          </cell>
          <cell r="AK2920" t="str">
            <v>Solicitud CREG 106</v>
          </cell>
        </row>
        <row r="2921">
          <cell r="AJ2921">
            <v>0</v>
          </cell>
          <cell r="AK2921" t="str">
            <v>Solicitud CREG 106</v>
          </cell>
        </row>
        <row r="2922">
          <cell r="AJ2922">
            <v>0</v>
          </cell>
          <cell r="AK2922" t="str">
            <v>Solicitud CREG 106</v>
          </cell>
        </row>
        <row r="2923">
          <cell r="AJ2923">
            <v>0</v>
          </cell>
          <cell r="AK2923" t="str">
            <v>Solicitud CREG 106</v>
          </cell>
        </row>
        <row r="2924">
          <cell r="AJ2924">
            <v>0</v>
          </cell>
          <cell r="AK2924" t="str">
            <v>Solicitud CREG 106</v>
          </cell>
        </row>
        <row r="2925">
          <cell r="AJ2925">
            <v>0</v>
          </cell>
          <cell r="AK2925" t="str">
            <v>Solicitud CREG 106</v>
          </cell>
        </row>
        <row r="2926">
          <cell r="AJ2926">
            <v>0</v>
          </cell>
          <cell r="AK2926" t="str">
            <v>Solicitud CREG 106</v>
          </cell>
        </row>
        <row r="2927">
          <cell r="AJ2927">
            <v>0</v>
          </cell>
          <cell r="AK2927" t="str">
            <v>Solicitud CREG 106</v>
          </cell>
        </row>
        <row r="2928">
          <cell r="AJ2928">
            <v>0</v>
          </cell>
          <cell r="AK2928" t="str">
            <v>Solicitud CREG 106</v>
          </cell>
        </row>
        <row r="2929">
          <cell r="AJ2929">
            <v>0</v>
          </cell>
          <cell r="AK2929" t="str">
            <v>Solicitud CREG 106</v>
          </cell>
        </row>
        <row r="2930">
          <cell r="AJ2930">
            <v>0</v>
          </cell>
          <cell r="AK2930" t="str">
            <v>Solicitud CREG 106</v>
          </cell>
        </row>
        <row r="2931">
          <cell r="AJ2931">
            <v>0</v>
          </cell>
          <cell r="AK2931" t="str">
            <v>Solicitud CREG 106</v>
          </cell>
        </row>
        <row r="2932">
          <cell r="AJ2932">
            <v>0</v>
          </cell>
          <cell r="AK2932" t="str">
            <v>Solicitud CREG 106</v>
          </cell>
        </row>
        <row r="2933">
          <cell r="AJ2933">
            <v>0</v>
          </cell>
          <cell r="AK2933" t="str">
            <v>Solicitud CREG 106</v>
          </cell>
        </row>
        <row r="2934">
          <cell r="AJ2934">
            <v>0</v>
          </cell>
          <cell r="AK2934" t="str">
            <v>Solicitud CREG 106</v>
          </cell>
        </row>
        <row r="2935">
          <cell r="AJ2935">
            <v>0</v>
          </cell>
          <cell r="AK2935" t="str">
            <v>Solicitud CREG 106</v>
          </cell>
        </row>
        <row r="2936">
          <cell r="AJ2936">
            <v>0</v>
          </cell>
          <cell r="AK2936" t="str">
            <v>Solicitud CREG 106</v>
          </cell>
        </row>
        <row r="2937">
          <cell r="AJ2937">
            <v>0</v>
          </cell>
          <cell r="AK2937" t="str">
            <v>Solicitud CREG 106</v>
          </cell>
        </row>
        <row r="2938">
          <cell r="AJ2938">
            <v>0</v>
          </cell>
          <cell r="AK2938" t="str">
            <v>Solicitud CREG 106</v>
          </cell>
        </row>
        <row r="2939">
          <cell r="AJ2939">
            <v>0</v>
          </cell>
          <cell r="AK2939" t="str">
            <v>Solicitud CREG 106</v>
          </cell>
        </row>
        <row r="2940">
          <cell r="AJ2940">
            <v>0</v>
          </cell>
          <cell r="AK2940" t="str">
            <v>Solicitud CREG 106</v>
          </cell>
        </row>
        <row r="2941">
          <cell r="AJ2941">
            <v>0</v>
          </cell>
          <cell r="AK2941" t="str">
            <v>Solicitud CREG 106</v>
          </cell>
        </row>
        <row r="2942">
          <cell r="AJ2942">
            <v>0</v>
          </cell>
          <cell r="AK2942" t="str">
            <v>Solicitud CREG 106</v>
          </cell>
        </row>
        <row r="2943">
          <cell r="AJ2943">
            <v>0</v>
          </cell>
          <cell r="AK2943" t="str">
            <v>Solicitud CREG 106</v>
          </cell>
        </row>
        <row r="2944">
          <cell r="AJ2944">
            <v>0</v>
          </cell>
          <cell r="AK2944" t="str">
            <v>Solicitud CREG 106</v>
          </cell>
        </row>
        <row r="2945">
          <cell r="AJ2945">
            <v>0</v>
          </cell>
          <cell r="AK2945" t="str">
            <v>Solicitud CREG 106</v>
          </cell>
        </row>
        <row r="2946">
          <cell r="AJ2946">
            <v>0</v>
          </cell>
          <cell r="AK2946" t="str">
            <v>Solicitud CREG 106</v>
          </cell>
        </row>
        <row r="2947">
          <cell r="AJ2947">
            <v>0</v>
          </cell>
          <cell r="AK2947" t="str">
            <v>Solicitud CREG 106</v>
          </cell>
        </row>
        <row r="2948">
          <cell r="AJ2948">
            <v>0</v>
          </cell>
          <cell r="AK2948" t="str">
            <v>Solicitud CREG 106</v>
          </cell>
        </row>
        <row r="2949">
          <cell r="AJ2949">
            <v>0</v>
          </cell>
          <cell r="AK2949" t="str">
            <v>Solicitud CREG 106</v>
          </cell>
        </row>
        <row r="2950">
          <cell r="AJ2950">
            <v>0</v>
          </cell>
          <cell r="AK2950" t="str">
            <v>Solicitud CREG 106</v>
          </cell>
        </row>
        <row r="2951">
          <cell r="AJ2951">
            <v>0</v>
          </cell>
          <cell r="AK2951" t="str">
            <v>Solicitud CREG 106</v>
          </cell>
        </row>
        <row r="2952">
          <cell r="AJ2952">
            <v>0</v>
          </cell>
          <cell r="AK2952" t="str">
            <v>Solicitud CREG 106</v>
          </cell>
        </row>
        <row r="2953">
          <cell r="AJ2953">
            <v>0</v>
          </cell>
          <cell r="AK2953" t="str">
            <v>Solicitud CREG 106</v>
          </cell>
        </row>
        <row r="2954">
          <cell r="AJ2954">
            <v>0</v>
          </cell>
          <cell r="AK2954" t="str">
            <v>Solicitud CREG 106</v>
          </cell>
        </row>
        <row r="2955">
          <cell r="AJ2955">
            <v>0</v>
          </cell>
          <cell r="AK2955" t="str">
            <v>Solicitud CREG 106</v>
          </cell>
        </row>
        <row r="2956">
          <cell r="AJ2956">
            <v>0</v>
          </cell>
          <cell r="AK2956" t="str">
            <v>Solicitud CREG 106</v>
          </cell>
        </row>
        <row r="2957">
          <cell r="AJ2957">
            <v>0</v>
          </cell>
          <cell r="AK2957" t="str">
            <v>Solicitud CREG 106</v>
          </cell>
        </row>
        <row r="2958">
          <cell r="AJ2958">
            <v>0</v>
          </cell>
          <cell r="AK2958" t="str">
            <v>Solicitud CREG 106</v>
          </cell>
        </row>
        <row r="2959">
          <cell r="AJ2959">
            <v>0</v>
          </cell>
          <cell r="AK2959" t="str">
            <v>Solicitud CREG 106</v>
          </cell>
        </row>
        <row r="2960">
          <cell r="AJ2960">
            <v>0</v>
          </cell>
          <cell r="AK2960" t="str">
            <v>Solicitud CREG 106</v>
          </cell>
        </row>
        <row r="2961">
          <cell r="AJ2961">
            <v>0</v>
          </cell>
          <cell r="AK2961" t="str">
            <v>Solicitud CREG 106</v>
          </cell>
        </row>
        <row r="2962">
          <cell r="AJ2962">
            <v>0</v>
          </cell>
          <cell r="AK2962" t="str">
            <v>Solicitud CREG 106</v>
          </cell>
        </row>
        <row r="2963">
          <cell r="AJ2963">
            <v>0</v>
          </cell>
          <cell r="AK2963" t="str">
            <v>Solicitud CREG 106</v>
          </cell>
        </row>
        <row r="2964">
          <cell r="AJ2964">
            <v>0</v>
          </cell>
          <cell r="AK2964" t="str">
            <v>Solicitud CREG 106</v>
          </cell>
        </row>
        <row r="2965">
          <cell r="AJ2965">
            <v>0</v>
          </cell>
          <cell r="AK2965" t="str">
            <v>Solicitud CREG 106</v>
          </cell>
        </row>
        <row r="2966">
          <cell r="AJ2966">
            <v>0</v>
          </cell>
          <cell r="AK2966" t="str">
            <v>Solicitud CREG 106</v>
          </cell>
        </row>
        <row r="2967">
          <cell r="AJ2967">
            <v>0</v>
          </cell>
          <cell r="AK2967" t="str">
            <v>Solicitud CREG 106</v>
          </cell>
        </row>
        <row r="2968">
          <cell r="AJ2968">
            <v>0</v>
          </cell>
          <cell r="AK2968" t="str">
            <v>Solicitud CREG 106</v>
          </cell>
        </row>
        <row r="2969">
          <cell r="AJ2969">
            <v>0</v>
          </cell>
          <cell r="AK2969" t="str">
            <v>Solicitud CREG 106</v>
          </cell>
        </row>
        <row r="2970">
          <cell r="AJ2970">
            <v>0</v>
          </cell>
          <cell r="AK2970" t="str">
            <v>Solicitud CREG 106</v>
          </cell>
        </row>
        <row r="2971">
          <cell r="AJ2971">
            <v>0</v>
          </cell>
          <cell r="AK2971" t="str">
            <v>Solicitud CREG 106</v>
          </cell>
        </row>
        <row r="2972">
          <cell r="AJ2972">
            <v>0</v>
          </cell>
          <cell r="AK2972" t="str">
            <v>Solicitud CREG 106</v>
          </cell>
        </row>
        <row r="2973">
          <cell r="AJ2973">
            <v>0</v>
          </cell>
          <cell r="AK2973" t="str">
            <v>Solicitud CREG 106</v>
          </cell>
        </row>
        <row r="2974">
          <cell r="AJ2974">
            <v>0</v>
          </cell>
          <cell r="AK2974" t="str">
            <v>Solicitud CREG 106</v>
          </cell>
        </row>
        <row r="2975">
          <cell r="AJ2975">
            <v>0</v>
          </cell>
          <cell r="AK2975" t="str">
            <v>Solicitud CREG 106</v>
          </cell>
        </row>
        <row r="2976">
          <cell r="AJ2976">
            <v>0</v>
          </cell>
          <cell r="AK2976" t="str">
            <v>Solicitud CREG 106</v>
          </cell>
        </row>
        <row r="2977">
          <cell r="AJ2977">
            <v>0</v>
          </cell>
          <cell r="AK2977" t="str">
            <v>Solicitud CREG 106</v>
          </cell>
        </row>
        <row r="2978">
          <cell r="AJ2978">
            <v>0</v>
          </cell>
          <cell r="AK2978" t="str">
            <v>Solicitud CREG 106</v>
          </cell>
        </row>
        <row r="2979">
          <cell r="AJ2979">
            <v>0</v>
          </cell>
          <cell r="AK2979" t="str">
            <v>Solicitud CREG 106</v>
          </cell>
        </row>
        <row r="2980">
          <cell r="AJ2980">
            <v>0</v>
          </cell>
          <cell r="AK2980" t="str">
            <v>Solicitud CREG 106</v>
          </cell>
        </row>
        <row r="2981">
          <cell r="AJ2981">
            <v>0</v>
          </cell>
          <cell r="AK2981" t="str">
            <v>Solicitud CREG 106</v>
          </cell>
        </row>
        <row r="2982">
          <cell r="AJ2982">
            <v>0</v>
          </cell>
          <cell r="AK2982" t="str">
            <v>Solicitud CREG 106</v>
          </cell>
        </row>
        <row r="2983">
          <cell r="AJ2983">
            <v>0</v>
          </cell>
          <cell r="AK2983" t="str">
            <v>Solicitud CREG 106</v>
          </cell>
        </row>
        <row r="2984">
          <cell r="AJ2984">
            <v>0</v>
          </cell>
          <cell r="AK2984" t="str">
            <v>Solicitud CREG 106</v>
          </cell>
        </row>
        <row r="2985">
          <cell r="AJ2985">
            <v>0</v>
          </cell>
          <cell r="AK2985" t="str">
            <v>Solicitud CREG 106</v>
          </cell>
        </row>
        <row r="2986">
          <cell r="AJ2986">
            <v>0</v>
          </cell>
          <cell r="AK2986" t="str">
            <v>Solicitud CREG 106</v>
          </cell>
        </row>
        <row r="2987">
          <cell r="AJ2987">
            <v>0</v>
          </cell>
          <cell r="AK2987" t="str">
            <v>Solicitud CREG 106</v>
          </cell>
        </row>
        <row r="2988">
          <cell r="AJ2988">
            <v>0</v>
          </cell>
          <cell r="AK2988" t="str">
            <v>Solicitud CREG 106</v>
          </cell>
        </row>
        <row r="2989">
          <cell r="AJ2989">
            <v>0</v>
          </cell>
          <cell r="AK2989" t="str">
            <v>Solicitud CREG 106</v>
          </cell>
        </row>
        <row r="2990">
          <cell r="AJ2990">
            <v>0</v>
          </cell>
          <cell r="AK2990" t="str">
            <v>Solicitud CREG 106</v>
          </cell>
        </row>
        <row r="2991">
          <cell r="AJ2991">
            <v>0</v>
          </cell>
          <cell r="AK2991" t="str">
            <v>Solicitud CREG 106</v>
          </cell>
        </row>
        <row r="2992">
          <cell r="AJ2992">
            <v>0</v>
          </cell>
          <cell r="AK2992" t="str">
            <v>Solicitud CREG 106</v>
          </cell>
        </row>
        <row r="2993">
          <cell r="AJ2993">
            <v>0</v>
          </cell>
          <cell r="AK2993" t="str">
            <v>Solicitud CREG 106</v>
          </cell>
        </row>
        <row r="2994">
          <cell r="AJ2994">
            <v>0</v>
          </cell>
          <cell r="AK2994" t="str">
            <v>Solicitud CREG 106</v>
          </cell>
        </row>
        <row r="2995">
          <cell r="AJ2995">
            <v>0</v>
          </cell>
          <cell r="AK2995" t="str">
            <v>Solicitud CREG 106</v>
          </cell>
        </row>
        <row r="2996">
          <cell r="AJ2996">
            <v>0</v>
          </cell>
          <cell r="AK2996" t="str">
            <v>Solicitud CREG 106</v>
          </cell>
        </row>
        <row r="2997">
          <cell r="AJ2997">
            <v>0</v>
          </cell>
          <cell r="AK2997" t="str">
            <v>Solicitud CREG 106</v>
          </cell>
        </row>
        <row r="2998">
          <cell r="AJ2998">
            <v>0</v>
          </cell>
          <cell r="AK2998" t="str">
            <v>Solicitud CREG 106</v>
          </cell>
        </row>
        <row r="2999">
          <cell r="AJ2999">
            <v>0</v>
          </cell>
          <cell r="AK2999" t="str">
            <v>Solicitud CREG 106</v>
          </cell>
        </row>
        <row r="3000">
          <cell r="AJ3000">
            <v>0</v>
          </cell>
          <cell r="AK3000" t="str">
            <v>Solicitud CREG 106</v>
          </cell>
        </row>
        <row r="3001">
          <cell r="AJ3001" t="str">
            <v>P11502018040017</v>
          </cell>
          <cell r="AK3001" t="str">
            <v>Solicitud CREG 030</v>
          </cell>
        </row>
        <row r="3002">
          <cell r="AJ3002" t="str">
            <v>P11102018050036</v>
          </cell>
          <cell r="AK3002" t="str">
            <v>Solicitud CREG 030</v>
          </cell>
        </row>
        <row r="3003">
          <cell r="AJ3003" t="str">
            <v>P11102018060066</v>
          </cell>
          <cell r="AK3003" t="str">
            <v>Solicitud CREG 030</v>
          </cell>
        </row>
        <row r="3004">
          <cell r="AJ3004" t="str">
            <v>P11102018060090</v>
          </cell>
          <cell r="AK3004" t="str">
            <v>Solicitud CREG 030</v>
          </cell>
        </row>
        <row r="3005">
          <cell r="AJ3005" t="str">
            <v>P11102018060101</v>
          </cell>
          <cell r="AK3005" t="str">
            <v>Solicitud CREG 030</v>
          </cell>
        </row>
        <row r="3006">
          <cell r="AJ3006" t="str">
            <v>P11802018070110</v>
          </cell>
          <cell r="AK3006" t="str">
            <v>Solicitud CREG 030</v>
          </cell>
        </row>
        <row r="3007">
          <cell r="AJ3007" t="str">
            <v>P11102018080031</v>
          </cell>
          <cell r="AK3007" t="str">
            <v>Solicitud CREG 030</v>
          </cell>
        </row>
        <row r="3008">
          <cell r="AJ3008" t="str">
            <v>P75412018090009</v>
          </cell>
          <cell r="AK3008" t="str">
            <v>Solicitud CREG 030</v>
          </cell>
        </row>
        <row r="3009">
          <cell r="AJ3009" t="str">
            <v>P34102018090093</v>
          </cell>
          <cell r="AK3009" t="str">
            <v>Solicitud CREG 030</v>
          </cell>
        </row>
        <row r="3010">
          <cell r="AJ3010" t="str">
            <v>P11502018090019</v>
          </cell>
          <cell r="AK3010" t="str">
            <v>Solicitud CREG 030</v>
          </cell>
        </row>
        <row r="3011">
          <cell r="AJ3011" t="str">
            <v>P11102018100075</v>
          </cell>
          <cell r="AK3011" t="str">
            <v>Solicitud CREG 030</v>
          </cell>
        </row>
        <row r="3012">
          <cell r="AJ3012" t="str">
            <v>P11102018100076</v>
          </cell>
          <cell r="AK3012" t="str">
            <v>Solicitud CREG 030</v>
          </cell>
        </row>
        <row r="3013">
          <cell r="AJ3013" t="str">
            <v>P11802018100038</v>
          </cell>
          <cell r="AK3013" t="str">
            <v>Solicitud CREG 030</v>
          </cell>
        </row>
        <row r="3014">
          <cell r="AJ3014" t="str">
            <v>P11102018100082</v>
          </cell>
          <cell r="AK3014" t="str">
            <v>Solicitud CREG 030</v>
          </cell>
        </row>
        <row r="3015">
          <cell r="AJ3015" t="str">
            <v>P11702018100121</v>
          </cell>
          <cell r="AK3015" t="str">
            <v>Solicitud CREG 030</v>
          </cell>
        </row>
        <row r="3016">
          <cell r="AJ3016" t="str">
            <v>P33102018120021</v>
          </cell>
          <cell r="AK3016" t="str">
            <v>Solicitud CREG 030</v>
          </cell>
        </row>
        <row r="3017">
          <cell r="AJ3017" t="str">
            <v>P11102019010079</v>
          </cell>
          <cell r="AK3017" t="str">
            <v>Solicitud CREG 030</v>
          </cell>
        </row>
        <row r="3018">
          <cell r="AJ3018" t="str">
            <v>P33102019010019</v>
          </cell>
          <cell r="AK3018" t="str">
            <v>Solicitud CREG 030</v>
          </cell>
        </row>
        <row r="3019">
          <cell r="AJ3019" t="str">
            <v>P12102019020011</v>
          </cell>
          <cell r="AK3019" t="str">
            <v>Solicitud CREG 030</v>
          </cell>
        </row>
        <row r="3020">
          <cell r="AJ3020" t="str">
            <v>P11702019020056</v>
          </cell>
          <cell r="AK3020" t="str">
            <v>Solicitud CREG 030</v>
          </cell>
        </row>
        <row r="3021">
          <cell r="AJ3021" t="str">
            <v>P11102019030006</v>
          </cell>
          <cell r="AK3021" t="str">
            <v>Solicitud CREG 030</v>
          </cell>
        </row>
        <row r="3022">
          <cell r="AJ3022" t="str">
            <v>P11102019030055</v>
          </cell>
          <cell r="AK3022" t="str">
            <v>Solicitud CREG 030</v>
          </cell>
        </row>
        <row r="3023">
          <cell r="AJ3023" t="str">
            <v>P11502019030008</v>
          </cell>
          <cell r="AK3023" t="str">
            <v>Solicitud CREG 030</v>
          </cell>
        </row>
        <row r="3024">
          <cell r="AJ3024" t="str">
            <v>P34102019030050</v>
          </cell>
          <cell r="AK3024" t="str">
            <v>Solicitud CREG 030</v>
          </cell>
        </row>
        <row r="3025">
          <cell r="AJ3025" t="str">
            <v>P95202019030026</v>
          </cell>
          <cell r="AK3025" t="str">
            <v>Solicitud CREG 030</v>
          </cell>
        </row>
        <row r="3026">
          <cell r="AJ3026" t="str">
            <v>P11502019030020</v>
          </cell>
          <cell r="AK3026" t="str">
            <v>Solicitud CREG 030</v>
          </cell>
        </row>
        <row r="3027">
          <cell r="AJ3027" t="str">
            <v>P11102019030111</v>
          </cell>
          <cell r="AK3027" t="str">
            <v>Solicitud CREG 030</v>
          </cell>
        </row>
        <row r="3028">
          <cell r="AJ3028" t="str">
            <v>P95202019030015</v>
          </cell>
          <cell r="AK3028" t="str">
            <v>Solicitud CREG 030</v>
          </cell>
        </row>
        <row r="3029">
          <cell r="AJ3029" t="str">
            <v>P11702019030110</v>
          </cell>
          <cell r="AK3029" t="str">
            <v>Solicitud CREG 030</v>
          </cell>
        </row>
        <row r="3030">
          <cell r="AJ3030" t="str">
            <v>P34102019030095</v>
          </cell>
          <cell r="AK3030" t="str">
            <v>Solicitud CREG 030</v>
          </cell>
        </row>
        <row r="3031">
          <cell r="AJ3031" t="str">
            <v>P34102019040028</v>
          </cell>
          <cell r="AK3031" t="str">
            <v>Solicitud CREG 030</v>
          </cell>
        </row>
        <row r="3032">
          <cell r="AJ3032" t="str">
            <v>P34602019040009</v>
          </cell>
          <cell r="AK3032" t="str">
            <v>Solicitud CREG 030</v>
          </cell>
        </row>
        <row r="3033">
          <cell r="AJ3033" t="str">
            <v>P11102019050038</v>
          </cell>
          <cell r="AK3033" t="str">
            <v>Solicitud CREG 030</v>
          </cell>
        </row>
        <row r="3034">
          <cell r="AJ3034" t="str">
            <v>P34102019050037</v>
          </cell>
          <cell r="AK3034" t="str">
            <v>Solicitud CREG 030</v>
          </cell>
        </row>
        <row r="3035">
          <cell r="AJ3035" t="str">
            <v>P11102019050079</v>
          </cell>
          <cell r="AK3035" t="str">
            <v>Solicitud CREG 030</v>
          </cell>
        </row>
        <row r="3036">
          <cell r="AJ3036" t="str">
            <v>P34102019050087</v>
          </cell>
          <cell r="AK3036" t="str">
            <v>Solicitud CREG 030</v>
          </cell>
        </row>
        <row r="3037">
          <cell r="AJ3037" t="str">
            <v>P75412019050043</v>
          </cell>
          <cell r="AK3037" t="str">
            <v>Solicitud CREG 030</v>
          </cell>
        </row>
        <row r="3038">
          <cell r="AJ3038" t="str">
            <v>P93402019050007</v>
          </cell>
          <cell r="AK3038" t="str">
            <v>Solicitud CREG 030</v>
          </cell>
        </row>
        <row r="3039">
          <cell r="AJ3039" t="str">
            <v>P34102019050122</v>
          </cell>
          <cell r="AK3039" t="str">
            <v>Solicitud CREG 030</v>
          </cell>
        </row>
        <row r="3040">
          <cell r="AJ3040" t="str">
            <v>P11802019050116</v>
          </cell>
          <cell r="AK3040" t="str">
            <v>Solicitud CREG 030</v>
          </cell>
        </row>
        <row r="3041">
          <cell r="AJ3041" t="str">
            <v>P11802019060047</v>
          </cell>
          <cell r="AK3041" t="str">
            <v>Solicitud CREG 030</v>
          </cell>
        </row>
        <row r="3042">
          <cell r="AJ3042" t="str">
            <v>P12102019060019</v>
          </cell>
          <cell r="AK3042" t="str">
            <v>Solicitud CREG 030</v>
          </cell>
        </row>
        <row r="3043">
          <cell r="AJ3043" t="str">
            <v>P12102019060024</v>
          </cell>
          <cell r="AK3043" t="str">
            <v>Solicitud CREG 030</v>
          </cell>
        </row>
        <row r="3044">
          <cell r="AJ3044" t="str">
            <v>P12102019060025</v>
          </cell>
          <cell r="AK3044" t="str">
            <v>Solicitud CREG 030</v>
          </cell>
        </row>
        <row r="3045">
          <cell r="AJ3045" t="str">
            <v>P12102020090005</v>
          </cell>
          <cell r="AK3045" t="str">
            <v>Solicitud CREG 030</v>
          </cell>
        </row>
        <row r="3046">
          <cell r="AJ3046" t="str">
            <v>P34102019070122</v>
          </cell>
          <cell r="AK3046" t="str">
            <v>Solicitud CREG 030</v>
          </cell>
        </row>
        <row r="3047">
          <cell r="AJ3047" t="str">
            <v>P34102019080007</v>
          </cell>
          <cell r="AK3047" t="str">
            <v>Solicitud CREG 030</v>
          </cell>
        </row>
        <row r="3048">
          <cell r="AJ3048" t="str">
            <v>P11102019090147</v>
          </cell>
          <cell r="AK3048" t="str">
            <v>Solicitud CREG 030</v>
          </cell>
        </row>
        <row r="3049">
          <cell r="AJ3049" t="str">
            <v>P33102019080022</v>
          </cell>
          <cell r="AK3049" t="str">
            <v>Solicitud CREG 030</v>
          </cell>
        </row>
        <row r="3050">
          <cell r="AJ3050" t="str">
            <v>P11102019080093</v>
          </cell>
          <cell r="AK3050" t="str">
            <v>Solicitud CREG 030</v>
          </cell>
        </row>
        <row r="3051">
          <cell r="AJ3051" t="str">
            <v>P33402019090001</v>
          </cell>
          <cell r="AK3051" t="str">
            <v>Solicitud CREG 030</v>
          </cell>
        </row>
        <row r="3052">
          <cell r="AJ3052" t="str">
            <v>P11102019090004</v>
          </cell>
          <cell r="AK3052" t="str">
            <v>Solicitud CREG 030</v>
          </cell>
        </row>
        <row r="3053">
          <cell r="AJ3053" t="str">
            <v>P93312019090001</v>
          </cell>
          <cell r="AK3053" t="str">
            <v>Solicitud CREG 030</v>
          </cell>
        </row>
        <row r="3054">
          <cell r="AJ3054" t="str">
            <v>P93302019090001</v>
          </cell>
          <cell r="AK3054" t="str">
            <v>Solicitud CREG 030</v>
          </cell>
        </row>
        <row r="3055">
          <cell r="AJ3055" t="str">
            <v>P33302019090002</v>
          </cell>
          <cell r="AK3055" t="str">
            <v>Solicitud CREG 030</v>
          </cell>
        </row>
        <row r="3056">
          <cell r="AJ3056" t="str">
            <v>P33102019090004</v>
          </cell>
          <cell r="AK3056" t="str">
            <v>Solicitud CREG 030</v>
          </cell>
        </row>
        <row r="3057">
          <cell r="AJ3057" t="str">
            <v>P11502019090005</v>
          </cell>
          <cell r="AK3057" t="str">
            <v>Solicitud CREG 030</v>
          </cell>
        </row>
        <row r="3058">
          <cell r="AJ3058" t="str">
            <v>P93302019090004</v>
          </cell>
          <cell r="AK3058" t="str">
            <v>Solicitud CREG 030</v>
          </cell>
        </row>
        <row r="3059">
          <cell r="AJ3059" t="str">
            <v>P33102019090006</v>
          </cell>
          <cell r="AK3059" t="str">
            <v>Solicitud CREG 030</v>
          </cell>
        </row>
        <row r="3060">
          <cell r="AJ3060" t="str">
            <v>P93322019090011</v>
          </cell>
          <cell r="AK3060" t="str">
            <v>Solicitud CREG 030</v>
          </cell>
        </row>
        <row r="3061">
          <cell r="AJ3061" t="str">
            <v>P93312019090004</v>
          </cell>
          <cell r="AK3061" t="str">
            <v>Solicitud CREG 030</v>
          </cell>
        </row>
        <row r="3062">
          <cell r="AJ3062" t="str">
            <v>P93312019090005</v>
          </cell>
          <cell r="AK3062" t="str">
            <v>Solicitud CREG 030</v>
          </cell>
        </row>
        <row r="3063">
          <cell r="AJ3063" t="str">
            <v>P34102019090022</v>
          </cell>
          <cell r="AK3063" t="str">
            <v>Solicitud CREG 030</v>
          </cell>
        </row>
        <row r="3064">
          <cell r="AJ3064" t="str">
            <v>P11802019090019</v>
          </cell>
          <cell r="AK3064" t="str">
            <v>Solicitud CREG 030</v>
          </cell>
        </row>
        <row r="3065">
          <cell r="AJ3065" t="str">
            <v>P11802019090020</v>
          </cell>
          <cell r="AK3065" t="str">
            <v>Solicitud CREG 030</v>
          </cell>
        </row>
        <row r="3066">
          <cell r="AJ3066" t="str">
            <v>P11802019090022</v>
          </cell>
          <cell r="AK3066" t="str">
            <v>Solicitud CREG 030</v>
          </cell>
        </row>
        <row r="3067">
          <cell r="AJ3067" t="str">
            <v>P11802019090023</v>
          </cell>
          <cell r="AK3067" t="str">
            <v>Solicitud CREG 030</v>
          </cell>
        </row>
        <row r="3068">
          <cell r="AJ3068" t="str">
            <v>P34202019090001</v>
          </cell>
          <cell r="AK3068" t="str">
            <v>Solicitud CREG 030</v>
          </cell>
        </row>
        <row r="3069">
          <cell r="AJ3069" t="str">
            <v>P33402019090002</v>
          </cell>
          <cell r="AK3069" t="str">
            <v>Solicitud CREG 030</v>
          </cell>
        </row>
        <row r="3070">
          <cell r="AJ3070" t="str">
            <v>P11502019090009</v>
          </cell>
          <cell r="AK3070" t="str">
            <v>Solicitud CREG 030</v>
          </cell>
        </row>
        <row r="3071">
          <cell r="AJ3071" t="str">
            <v>P11102019090038</v>
          </cell>
          <cell r="AK3071" t="str">
            <v>Solicitud CREG 030</v>
          </cell>
        </row>
        <row r="3072">
          <cell r="AJ3072" t="str">
            <v>P11502019090012</v>
          </cell>
          <cell r="AK3072" t="str">
            <v>Solicitud CREG 030</v>
          </cell>
        </row>
        <row r="3073">
          <cell r="AJ3073" t="str">
            <v>P11702019090127</v>
          </cell>
          <cell r="AK3073" t="str">
            <v>Solicitud CREG 030</v>
          </cell>
        </row>
        <row r="3074">
          <cell r="AJ3074" t="str">
            <v>P11702019090129</v>
          </cell>
          <cell r="AK3074" t="str">
            <v>Solicitud CREG 030</v>
          </cell>
        </row>
        <row r="3075">
          <cell r="AJ3075" t="str">
            <v>P11702019090143</v>
          </cell>
          <cell r="AK3075" t="str">
            <v>Solicitud CREG 030</v>
          </cell>
        </row>
        <row r="3076">
          <cell r="AJ3076" t="str">
            <v>P11102019100066</v>
          </cell>
          <cell r="AK3076" t="str">
            <v>Solicitud CREG 030</v>
          </cell>
        </row>
        <row r="3077">
          <cell r="AJ3077" t="str">
            <v>P11102019100067</v>
          </cell>
          <cell r="AK3077" t="str">
            <v>Solicitud CREG 030</v>
          </cell>
        </row>
        <row r="3078">
          <cell r="AJ3078" t="str">
            <v>P11102019100105</v>
          </cell>
          <cell r="AK3078" t="str">
            <v>Solicitud CREG 030</v>
          </cell>
        </row>
        <row r="3079">
          <cell r="AJ3079" t="str">
            <v>P11102019100109</v>
          </cell>
          <cell r="AK3079" t="str">
            <v>Solicitud CREG 030</v>
          </cell>
        </row>
        <row r="3080">
          <cell r="AJ3080" t="str">
            <v>P11102019100133</v>
          </cell>
          <cell r="AK3080" t="str">
            <v>Solicitud CREG 030</v>
          </cell>
        </row>
        <row r="3081">
          <cell r="AJ3081" t="str">
            <v>P34402019100006</v>
          </cell>
          <cell r="AK3081" t="str">
            <v>Solicitud CREG 030</v>
          </cell>
        </row>
        <row r="3082">
          <cell r="AJ3082" t="str">
            <v>P11102019100135</v>
          </cell>
          <cell r="AK3082" t="str">
            <v>Solicitud CREG 030</v>
          </cell>
        </row>
        <row r="3083">
          <cell r="AJ3083" t="str">
            <v>P12102019100025</v>
          </cell>
          <cell r="AK3083" t="str">
            <v>Solicitud CREG 030</v>
          </cell>
        </row>
        <row r="3084">
          <cell r="AJ3084" t="str">
            <v>P34402019100008</v>
          </cell>
          <cell r="AK3084" t="str">
            <v>Solicitud CREG 030</v>
          </cell>
        </row>
        <row r="3085">
          <cell r="AJ3085" t="str">
            <v>P33302019110001</v>
          </cell>
          <cell r="AK3085" t="str">
            <v>Solicitud CREG 030</v>
          </cell>
        </row>
        <row r="3086">
          <cell r="AJ3086" t="str">
            <v>P34102019110024</v>
          </cell>
          <cell r="AK3086" t="str">
            <v>Solicitud CREG 030</v>
          </cell>
        </row>
        <row r="3087">
          <cell r="AJ3087" t="str">
            <v>P11502019110006</v>
          </cell>
          <cell r="AK3087" t="str">
            <v>Solicitud CREG 030</v>
          </cell>
        </row>
        <row r="3088">
          <cell r="AJ3088" t="str">
            <v>P11102019110045</v>
          </cell>
          <cell r="AK3088" t="str">
            <v>Solicitud CREG 030</v>
          </cell>
        </row>
        <row r="3089">
          <cell r="AJ3089" t="str">
            <v>P11502019110007</v>
          </cell>
          <cell r="AK3089" t="str">
            <v>Solicitud CREG 030</v>
          </cell>
        </row>
        <row r="3090">
          <cell r="AJ3090" t="str">
            <v>P11102019110067</v>
          </cell>
          <cell r="AK3090" t="str">
            <v>Solicitud CREG 030</v>
          </cell>
        </row>
        <row r="3091">
          <cell r="AJ3091" t="str">
            <v>P12102019110041</v>
          </cell>
          <cell r="AK3091" t="str">
            <v>Solicitud CREG 030</v>
          </cell>
        </row>
        <row r="3092">
          <cell r="AJ3092" t="str">
            <v>P11702019110072</v>
          </cell>
          <cell r="AK3092" t="str">
            <v>Solicitud CREG 030</v>
          </cell>
        </row>
        <row r="3093">
          <cell r="AJ3093" t="str">
            <v>P11102019110091</v>
          </cell>
          <cell r="AK3093" t="str">
            <v>Solicitud CREG 030</v>
          </cell>
        </row>
        <row r="3094">
          <cell r="AJ3094" t="str">
            <v>P11702019110110</v>
          </cell>
          <cell r="AK3094" t="str">
            <v>Solicitud CREG 030</v>
          </cell>
        </row>
        <row r="3095">
          <cell r="AJ3095" t="str">
            <v>P34102019110105</v>
          </cell>
          <cell r="AK3095" t="str">
            <v>Solicitud CREG 030</v>
          </cell>
        </row>
        <row r="3096">
          <cell r="AJ3096" t="str">
            <v>P11102019110146</v>
          </cell>
          <cell r="AK3096" t="str">
            <v>Solicitud CREG 030</v>
          </cell>
        </row>
        <row r="3097">
          <cell r="AJ3097" t="str">
            <v>P11102019120049</v>
          </cell>
          <cell r="AK3097" t="str">
            <v>Solicitud CREG 030</v>
          </cell>
        </row>
        <row r="3098">
          <cell r="AJ3098" t="str">
            <v>P11102019120076</v>
          </cell>
          <cell r="AK3098" t="str">
            <v>Solicitud CREG 030</v>
          </cell>
        </row>
        <row r="3099">
          <cell r="AJ3099" t="str">
            <v>P11502019120023</v>
          </cell>
          <cell r="AK3099" t="str">
            <v>Solicitud CREG 030</v>
          </cell>
        </row>
        <row r="3100">
          <cell r="AJ3100" t="str">
            <v>P11102019120092</v>
          </cell>
          <cell r="AK3100" t="str">
            <v>Solicitud CREG 030</v>
          </cell>
        </row>
        <row r="3101">
          <cell r="AJ3101" t="str">
            <v>P11102020050049</v>
          </cell>
          <cell r="AK3101" t="str">
            <v>Solicitud CREG 030</v>
          </cell>
        </row>
        <row r="3102">
          <cell r="AJ3102" t="str">
            <v>P11802018020082</v>
          </cell>
          <cell r="AK3102" t="str">
            <v>Solicitud CREG 030</v>
          </cell>
        </row>
        <row r="3103">
          <cell r="AJ3103" t="str">
            <v>P11102020010104</v>
          </cell>
          <cell r="AK3103" t="str">
            <v>Solicitud CREG 030</v>
          </cell>
        </row>
        <row r="3104">
          <cell r="AJ3104" t="str">
            <v>P11102020060044</v>
          </cell>
          <cell r="AK3104" t="str">
            <v>Solicitud CREG 030</v>
          </cell>
        </row>
        <row r="3105">
          <cell r="AJ3105" t="str">
            <v>P11502020070005</v>
          </cell>
          <cell r="AK3105" t="str">
            <v>Solicitud CREG 030</v>
          </cell>
        </row>
        <row r="3106">
          <cell r="AJ3106" t="str">
            <v>P33102020020010</v>
          </cell>
          <cell r="AK3106" t="str">
            <v>Solicitud CREG 030</v>
          </cell>
        </row>
        <row r="3107">
          <cell r="AJ3107" t="str">
            <v>P11102020070013</v>
          </cell>
          <cell r="AK3107" t="str">
            <v>Solicitud CREG 030</v>
          </cell>
        </row>
        <row r="3108">
          <cell r="AJ3108" t="str">
            <v>P11102020030085</v>
          </cell>
          <cell r="AK3108" t="str">
            <v>Solicitud CREG 030</v>
          </cell>
        </row>
        <row r="3109">
          <cell r="AJ3109" t="str">
            <v>P34102020020099</v>
          </cell>
          <cell r="AK3109" t="str">
            <v>Solicitud CREG 030</v>
          </cell>
        </row>
        <row r="3110">
          <cell r="AJ3110" t="str">
            <v>P33102020020035</v>
          </cell>
          <cell r="AK3110" t="str">
            <v>Solicitud CREG 030</v>
          </cell>
        </row>
        <row r="3111">
          <cell r="AJ3111" t="str">
            <v>P11502020080006</v>
          </cell>
          <cell r="AK3111" t="str">
            <v>Solicitud CREG 030</v>
          </cell>
        </row>
        <row r="3112">
          <cell r="AJ3112" t="str">
            <v>P11802020030064</v>
          </cell>
          <cell r="AK3112" t="str">
            <v>Solicitud CREG 030</v>
          </cell>
        </row>
        <row r="3113">
          <cell r="AJ3113" t="str">
            <v>P11102020030035</v>
          </cell>
          <cell r="AK3113" t="str">
            <v>Solicitud CREG 030</v>
          </cell>
        </row>
        <row r="3114">
          <cell r="AJ3114" t="str">
            <v>P34102020080009</v>
          </cell>
          <cell r="AK3114" t="str">
            <v>Solicitud CREG 030</v>
          </cell>
        </row>
        <row r="3115">
          <cell r="AJ3115" t="str">
            <v>P11102020080018</v>
          </cell>
          <cell r="AK3115" t="str">
            <v>Solicitud CREG 030</v>
          </cell>
        </row>
        <row r="3116">
          <cell r="AJ3116" t="str">
            <v>P34102020080010</v>
          </cell>
          <cell r="AK3116" t="str">
            <v>Solicitud CREG 030</v>
          </cell>
        </row>
        <row r="3117">
          <cell r="AJ3117" t="str">
            <v>P11102020030089</v>
          </cell>
          <cell r="AK3117" t="str">
            <v>Solicitud CREG 030</v>
          </cell>
        </row>
        <row r="3118">
          <cell r="AJ3118" t="str">
            <v>P33102020040002</v>
          </cell>
          <cell r="AK3118" t="str">
            <v>Solicitud CREG 030</v>
          </cell>
        </row>
        <row r="3119">
          <cell r="AJ3119" t="str">
            <v>P95212019090001</v>
          </cell>
          <cell r="AK3119" t="str">
            <v>Solicitud CREG 030</v>
          </cell>
        </row>
        <row r="3120">
          <cell r="AJ3120" t="str">
            <v>P11802019090021</v>
          </cell>
          <cell r="AK3120" t="str">
            <v>Solicitud CREG 030</v>
          </cell>
        </row>
        <row r="3121">
          <cell r="AJ3121" t="str">
            <v>P11502020010027</v>
          </cell>
          <cell r="AK3121" t="str">
            <v>Solicitud CREG 030</v>
          </cell>
        </row>
        <row r="3122">
          <cell r="AJ3122" t="str">
            <v>P34102020050016</v>
          </cell>
          <cell r="AK3122" t="str">
            <v>Solicitud CREG 030</v>
          </cell>
        </row>
        <row r="3123">
          <cell r="AJ3123" t="str">
            <v>P34102020080022</v>
          </cell>
          <cell r="AK3123" t="str">
            <v>Solicitud CREG 030</v>
          </cell>
        </row>
        <row r="3124">
          <cell r="AJ3124" t="str">
            <v>P11102020090088</v>
          </cell>
          <cell r="AK3124" t="str">
            <v>Solicitud CREG 030</v>
          </cell>
        </row>
        <row r="3125">
          <cell r="AJ3125" t="str">
            <v>P11502020070015</v>
          </cell>
          <cell r="AK3125" t="str">
            <v>Solicitud CREG 030</v>
          </cell>
        </row>
        <row r="3126">
          <cell r="AJ3126" t="str">
            <v>P11502020040003</v>
          </cell>
          <cell r="AK3126" t="str">
            <v>Solicitud CREG 030</v>
          </cell>
        </row>
        <row r="3127">
          <cell r="AJ3127" t="str">
            <v>P11102020090086</v>
          </cell>
          <cell r="AK3127" t="str">
            <v>Solicitud CREG 030</v>
          </cell>
        </row>
        <row r="3128">
          <cell r="AJ3128" t="str">
            <v>P11802020070091</v>
          </cell>
          <cell r="AK3128" t="str">
            <v>Solicitud CREG 030</v>
          </cell>
        </row>
        <row r="3129">
          <cell r="AJ3129" t="str">
            <v>P11502020070023</v>
          </cell>
          <cell r="AK3129" t="str">
            <v>Solicitud CREG 030</v>
          </cell>
        </row>
        <row r="3130">
          <cell r="AJ3130" t="str">
            <v>P11102020050044</v>
          </cell>
          <cell r="AK3130" t="str">
            <v>Solicitud CREG 030</v>
          </cell>
        </row>
        <row r="3131">
          <cell r="AJ3131" t="str">
            <v>P33302020070009</v>
          </cell>
          <cell r="AK3131" t="str">
            <v>Solicitud CREG 030</v>
          </cell>
        </row>
        <row r="3132">
          <cell r="AJ3132" t="str">
            <v>P34102020070064</v>
          </cell>
          <cell r="AK3132" t="str">
            <v>Solicitud CREG 030</v>
          </cell>
        </row>
        <row r="3133">
          <cell r="AJ3133" t="str">
            <v>P34102020070066</v>
          </cell>
          <cell r="AK3133" t="str">
            <v>Solicitud CREG 030</v>
          </cell>
        </row>
        <row r="3134">
          <cell r="AJ3134" t="str">
            <v>P95202020070009</v>
          </cell>
          <cell r="AK3134" t="str">
            <v>Solicitud CREG 030</v>
          </cell>
        </row>
        <row r="3135">
          <cell r="AJ3135" t="str">
            <v>P75512020080001</v>
          </cell>
          <cell r="AK3135" t="str">
            <v>Solicitud CREG 030</v>
          </cell>
        </row>
        <row r="3136">
          <cell r="AJ3136" t="str">
            <v>P11802020070003</v>
          </cell>
          <cell r="AK3136" t="str">
            <v>Solicitud CREG 030</v>
          </cell>
        </row>
        <row r="3137">
          <cell r="AJ3137" t="str">
            <v>P11502020070007</v>
          </cell>
          <cell r="AK3137" t="str">
            <v>Solicitud CREG 030</v>
          </cell>
        </row>
        <row r="3138">
          <cell r="AJ3138" t="str">
            <v>P95202020080014</v>
          </cell>
          <cell r="AK3138" t="str">
            <v>Solicitud CREG 030</v>
          </cell>
        </row>
        <row r="3139">
          <cell r="AJ3139" t="str">
            <v>P11802020080018</v>
          </cell>
          <cell r="AK3139" t="str">
            <v>Solicitud CREG 030</v>
          </cell>
        </row>
        <row r="3140">
          <cell r="AJ3140" t="str">
            <v>P11102020080090</v>
          </cell>
          <cell r="AK3140" t="str">
            <v>Solicitud CREG 030</v>
          </cell>
        </row>
        <row r="3141">
          <cell r="AJ3141" t="str">
            <v>P11502020090006</v>
          </cell>
          <cell r="AK3141" t="str">
            <v>Solicitud CREG 030</v>
          </cell>
        </row>
        <row r="3142">
          <cell r="AJ3142" t="str">
            <v>P11102020090093</v>
          </cell>
          <cell r="AK3142" t="str">
            <v>Solicitud CREG 030</v>
          </cell>
        </row>
        <row r="3143">
          <cell r="AJ3143" t="str">
            <v>P34102020090077</v>
          </cell>
          <cell r="AK3143" t="str">
            <v>Solicitud CREG 030</v>
          </cell>
        </row>
        <row r="3144">
          <cell r="AJ3144" t="str">
            <v>P11102020090098</v>
          </cell>
          <cell r="AK3144" t="str">
            <v>Solicitud CREG 030</v>
          </cell>
        </row>
        <row r="3145">
          <cell r="AJ3145" t="str">
            <v>P11102020090111</v>
          </cell>
          <cell r="AK3145" t="str">
            <v>Solicitud CREG 030</v>
          </cell>
        </row>
        <row r="3146">
          <cell r="AJ3146" t="str">
            <v>P11502020090012</v>
          </cell>
          <cell r="AK3146" t="str">
            <v>Solicitud CREG 030</v>
          </cell>
        </row>
        <row r="3147">
          <cell r="AJ3147">
            <v>0</v>
          </cell>
          <cell r="AK3147" t="str">
            <v>Solicitud CREG 030</v>
          </cell>
        </row>
        <row r="3148">
          <cell r="AJ3148">
            <v>0</v>
          </cell>
          <cell r="AK3148" t="str">
            <v>Solicitud CREG 030</v>
          </cell>
        </row>
        <row r="3149">
          <cell r="AJ3149">
            <v>0</v>
          </cell>
          <cell r="AK3149" t="str">
            <v>Solicitud CREG 030</v>
          </cell>
        </row>
        <row r="3150">
          <cell r="AJ3150">
            <v>0</v>
          </cell>
          <cell r="AK3150" t="str">
            <v>Solicitud CREG 030</v>
          </cell>
        </row>
        <row r="3151">
          <cell r="AJ3151">
            <v>0</v>
          </cell>
          <cell r="AK3151" t="str">
            <v>Solicitud CREG 030</v>
          </cell>
        </row>
        <row r="3152">
          <cell r="AJ3152">
            <v>0</v>
          </cell>
          <cell r="AK3152" t="str">
            <v>Solicitud CREG 030</v>
          </cell>
        </row>
        <row r="3153">
          <cell r="AJ3153">
            <v>0</v>
          </cell>
          <cell r="AK3153" t="str">
            <v>Solicitud CREG 030</v>
          </cell>
        </row>
        <row r="3154">
          <cell r="AJ3154">
            <v>0</v>
          </cell>
          <cell r="AK3154" t="str">
            <v>Solicitud CREG 030</v>
          </cell>
        </row>
        <row r="3155">
          <cell r="AJ3155">
            <v>0</v>
          </cell>
          <cell r="AK3155" t="str">
            <v>Solicitud CREG 030</v>
          </cell>
        </row>
        <row r="3156">
          <cell r="AJ3156">
            <v>0</v>
          </cell>
          <cell r="AK3156" t="str">
            <v>Solicitud CREG 030</v>
          </cell>
        </row>
        <row r="3157">
          <cell r="AJ3157">
            <v>0</v>
          </cell>
          <cell r="AK3157" t="str">
            <v>Solicitud CREG 030</v>
          </cell>
        </row>
        <row r="3158">
          <cell r="AJ3158">
            <v>0</v>
          </cell>
          <cell r="AK3158" t="str">
            <v>Solicitud CREG 030</v>
          </cell>
        </row>
        <row r="3159">
          <cell r="AJ3159">
            <v>0</v>
          </cell>
          <cell r="AK3159" t="str">
            <v>Solicitud CREG 030</v>
          </cell>
        </row>
        <row r="3160">
          <cell r="AJ3160">
            <v>0</v>
          </cell>
          <cell r="AK3160" t="str">
            <v>Solicitud CREG 030</v>
          </cell>
        </row>
        <row r="3161">
          <cell r="AJ3161">
            <v>0</v>
          </cell>
          <cell r="AK3161" t="str">
            <v>Solicitud CREG 030</v>
          </cell>
        </row>
        <row r="3162">
          <cell r="AJ3162">
            <v>0</v>
          </cell>
          <cell r="AK3162" t="str">
            <v>Solicitud CREG 030</v>
          </cell>
        </row>
        <row r="3163">
          <cell r="AJ3163">
            <v>0</v>
          </cell>
          <cell r="AK3163" t="str">
            <v>Solicitud CREG 030</v>
          </cell>
        </row>
        <row r="3164">
          <cell r="AJ3164">
            <v>0</v>
          </cell>
          <cell r="AK3164" t="str">
            <v>Solicitud CREG 030</v>
          </cell>
        </row>
        <row r="3165">
          <cell r="AJ3165">
            <v>0</v>
          </cell>
          <cell r="AK3165" t="str">
            <v>Solicitud CREG 030</v>
          </cell>
        </row>
        <row r="3166">
          <cell r="AJ3166">
            <v>0</v>
          </cell>
          <cell r="AK3166" t="str">
            <v>Solicitud CREG 030</v>
          </cell>
        </row>
        <row r="3167">
          <cell r="AJ3167">
            <v>0</v>
          </cell>
          <cell r="AK3167" t="str">
            <v>Solicitud CREG 030</v>
          </cell>
        </row>
        <row r="3168">
          <cell r="AJ3168">
            <v>0</v>
          </cell>
          <cell r="AK3168" t="str">
            <v>Solicitud CREG 030</v>
          </cell>
        </row>
        <row r="3169">
          <cell r="AJ3169">
            <v>0</v>
          </cell>
          <cell r="AK3169" t="str">
            <v>Solicitud CREG 030</v>
          </cell>
        </row>
        <row r="3170">
          <cell r="AJ3170">
            <v>0</v>
          </cell>
          <cell r="AK3170" t="str">
            <v>Solicitud CREG 030</v>
          </cell>
        </row>
        <row r="3171">
          <cell r="AJ3171">
            <v>0</v>
          </cell>
          <cell r="AK3171" t="str">
            <v>Solicitud CREG 030</v>
          </cell>
        </row>
        <row r="3172">
          <cell r="AJ3172">
            <v>0</v>
          </cell>
          <cell r="AK3172" t="str">
            <v>Solicitud CREG 030</v>
          </cell>
        </row>
        <row r="3173">
          <cell r="AJ3173">
            <v>0</v>
          </cell>
          <cell r="AK3173" t="str">
            <v>Solicitud CREG 030</v>
          </cell>
        </row>
        <row r="3174">
          <cell r="AJ3174">
            <v>0</v>
          </cell>
          <cell r="AK3174" t="str">
            <v>Solicitud CREG 030</v>
          </cell>
        </row>
        <row r="3175">
          <cell r="AJ3175">
            <v>0</v>
          </cell>
          <cell r="AK3175" t="str">
            <v>Solicitud CREG 030</v>
          </cell>
        </row>
        <row r="3176">
          <cell r="AJ3176">
            <v>0</v>
          </cell>
          <cell r="AK3176" t="str">
            <v>Solicitud CREG 030</v>
          </cell>
        </row>
        <row r="3177">
          <cell r="AJ3177">
            <v>0</v>
          </cell>
          <cell r="AK3177" t="str">
            <v>Solicitud CREG 030</v>
          </cell>
        </row>
        <row r="3178">
          <cell r="AJ3178">
            <v>0</v>
          </cell>
          <cell r="AK3178" t="str">
            <v>Solicitud CREG 030</v>
          </cell>
        </row>
        <row r="3179">
          <cell r="AJ3179">
            <v>0</v>
          </cell>
          <cell r="AK3179" t="str">
            <v>Solicitud CREG 030</v>
          </cell>
        </row>
        <row r="3180">
          <cell r="AJ3180">
            <v>0</v>
          </cell>
          <cell r="AK3180" t="str">
            <v>Solicitud CREG 030</v>
          </cell>
        </row>
        <row r="3181">
          <cell r="AJ3181">
            <v>0</v>
          </cell>
          <cell r="AK3181" t="str">
            <v>Solicitud CREG 030</v>
          </cell>
        </row>
        <row r="3182">
          <cell r="AJ3182">
            <v>0</v>
          </cell>
          <cell r="AK3182" t="str">
            <v>Solicitud CREG 030</v>
          </cell>
        </row>
        <row r="3183">
          <cell r="AJ3183">
            <v>0</v>
          </cell>
          <cell r="AK3183" t="str">
            <v>Solicitud CREG 030</v>
          </cell>
        </row>
        <row r="3184">
          <cell r="AJ3184">
            <v>0</v>
          </cell>
          <cell r="AK3184" t="str">
            <v>Solicitud CREG 030</v>
          </cell>
        </row>
        <row r="3185">
          <cell r="AJ3185">
            <v>0</v>
          </cell>
          <cell r="AK3185" t="str">
            <v>Solicitud CREG 030</v>
          </cell>
        </row>
        <row r="3186">
          <cell r="AJ3186">
            <v>0</v>
          </cell>
          <cell r="AK3186" t="str">
            <v>Solicitud CREG 030</v>
          </cell>
        </row>
        <row r="3187">
          <cell r="AJ3187">
            <v>0</v>
          </cell>
          <cell r="AK3187" t="str">
            <v>Solicitud CREG 030</v>
          </cell>
        </row>
        <row r="3188">
          <cell r="AJ3188">
            <v>0</v>
          </cell>
          <cell r="AK3188" t="str">
            <v>Solicitud CREG 030</v>
          </cell>
        </row>
        <row r="3189">
          <cell r="AJ3189">
            <v>0</v>
          </cell>
          <cell r="AK3189" t="str">
            <v>Solicitud CREG 030</v>
          </cell>
        </row>
        <row r="3190">
          <cell r="AJ3190">
            <v>0</v>
          </cell>
          <cell r="AK3190" t="str">
            <v>Solicitud CREG 030</v>
          </cell>
        </row>
        <row r="3191">
          <cell r="AJ3191">
            <v>0</v>
          </cell>
          <cell r="AK3191" t="str">
            <v>Solicitud CREG 030</v>
          </cell>
        </row>
        <row r="3192">
          <cell r="AJ3192">
            <v>0</v>
          </cell>
          <cell r="AK3192" t="str">
            <v>Solicitud CREG 030</v>
          </cell>
        </row>
        <row r="3193">
          <cell r="AJ3193">
            <v>0</v>
          </cell>
          <cell r="AK3193" t="str">
            <v>Solicitud CREG 030</v>
          </cell>
        </row>
        <row r="3194">
          <cell r="AJ3194">
            <v>0</v>
          </cell>
          <cell r="AK3194" t="str">
            <v>Solicitud CREG 030</v>
          </cell>
        </row>
        <row r="3195">
          <cell r="AJ3195">
            <v>0</v>
          </cell>
          <cell r="AK3195" t="str">
            <v>Solicitud CREG 030</v>
          </cell>
        </row>
        <row r="3196">
          <cell r="AJ3196">
            <v>0</v>
          </cell>
          <cell r="AK3196" t="str">
            <v>Solicitud CREG 030</v>
          </cell>
        </row>
        <row r="3197">
          <cell r="AJ3197">
            <v>0</v>
          </cell>
          <cell r="AK3197" t="str">
            <v>Solicitud CREG 030</v>
          </cell>
        </row>
        <row r="3198">
          <cell r="AJ3198">
            <v>0</v>
          </cell>
          <cell r="AK3198" t="str">
            <v>Solicitud CREG 030</v>
          </cell>
        </row>
        <row r="3199">
          <cell r="AJ3199">
            <v>0</v>
          </cell>
          <cell r="AK3199" t="str">
            <v>Solicitud CREG 030</v>
          </cell>
        </row>
        <row r="3200">
          <cell r="AJ3200">
            <v>0</v>
          </cell>
          <cell r="AK3200" t="str">
            <v>Solicitud CREG 030</v>
          </cell>
        </row>
        <row r="3201">
          <cell r="AJ3201">
            <v>0</v>
          </cell>
          <cell r="AK3201" t="str">
            <v>Solicitud CREG 030</v>
          </cell>
        </row>
        <row r="3202">
          <cell r="AJ3202">
            <v>0</v>
          </cell>
          <cell r="AK3202" t="str">
            <v>Solicitud CREG 030</v>
          </cell>
        </row>
        <row r="3203">
          <cell r="AJ3203">
            <v>0</v>
          </cell>
          <cell r="AK3203" t="str">
            <v>Solicitud CREG 030</v>
          </cell>
        </row>
        <row r="3204">
          <cell r="AJ3204">
            <v>0</v>
          </cell>
          <cell r="AK3204" t="str">
            <v>Solicitud CREG 030</v>
          </cell>
        </row>
        <row r="3205">
          <cell r="AJ3205">
            <v>0</v>
          </cell>
          <cell r="AK3205" t="str">
            <v>Solicitud CREG 030</v>
          </cell>
        </row>
        <row r="3206">
          <cell r="AJ3206">
            <v>0</v>
          </cell>
          <cell r="AK3206" t="str">
            <v>Solicitud CREG 030</v>
          </cell>
        </row>
        <row r="3207">
          <cell r="AJ3207">
            <v>0</v>
          </cell>
          <cell r="AK3207" t="str">
            <v>Solicitud CREG 030</v>
          </cell>
        </row>
        <row r="3208">
          <cell r="AJ3208">
            <v>0</v>
          </cell>
          <cell r="AK3208" t="str">
            <v>Solicitud CREG 030</v>
          </cell>
        </row>
        <row r="3209">
          <cell r="AJ3209">
            <v>0</v>
          </cell>
          <cell r="AK3209" t="str">
            <v>Solicitud CREG 030</v>
          </cell>
        </row>
        <row r="3210">
          <cell r="AJ3210">
            <v>0</v>
          </cell>
          <cell r="AK3210" t="str">
            <v>Solicitud CREG 030</v>
          </cell>
        </row>
        <row r="3211">
          <cell r="AJ3211">
            <v>0</v>
          </cell>
          <cell r="AK3211" t="str">
            <v>Solicitud CREG 030</v>
          </cell>
        </row>
        <row r="3212">
          <cell r="AJ3212">
            <v>0</v>
          </cell>
          <cell r="AK3212" t="str">
            <v>Solicitud CREG 030</v>
          </cell>
        </row>
        <row r="3213">
          <cell r="AJ3213">
            <v>0</v>
          </cell>
          <cell r="AK3213" t="str">
            <v>Solicitud CREG 030</v>
          </cell>
        </row>
        <row r="3214">
          <cell r="AJ3214">
            <v>0</v>
          </cell>
          <cell r="AK3214" t="str">
            <v>Solicitud CREG 030</v>
          </cell>
        </row>
        <row r="3215">
          <cell r="AJ3215">
            <v>0</v>
          </cell>
          <cell r="AK3215" t="str">
            <v>Solicitud CREG 030</v>
          </cell>
        </row>
        <row r="3216">
          <cell r="AJ3216">
            <v>0</v>
          </cell>
          <cell r="AK3216" t="str">
            <v>Solicitud CREG 030</v>
          </cell>
        </row>
        <row r="3217">
          <cell r="AJ3217">
            <v>0</v>
          </cell>
          <cell r="AK3217" t="str">
            <v>Solicitud CREG 030</v>
          </cell>
        </row>
        <row r="3218">
          <cell r="AJ3218">
            <v>0</v>
          </cell>
          <cell r="AK3218" t="str">
            <v>Solicitud CREG 030</v>
          </cell>
        </row>
        <row r="3219">
          <cell r="AJ3219">
            <v>0</v>
          </cell>
          <cell r="AK3219" t="str">
            <v>Solicitud CREG 030</v>
          </cell>
        </row>
        <row r="3220">
          <cell r="AJ3220">
            <v>0</v>
          </cell>
          <cell r="AK3220" t="str">
            <v>Solicitud CREG 030</v>
          </cell>
        </row>
        <row r="3221">
          <cell r="AJ3221">
            <v>0</v>
          </cell>
          <cell r="AK3221" t="str">
            <v>Solicitud CREG 030</v>
          </cell>
        </row>
        <row r="3222">
          <cell r="AJ3222">
            <v>0</v>
          </cell>
          <cell r="AK3222" t="str">
            <v>Solicitud CREG 030</v>
          </cell>
        </row>
        <row r="3223">
          <cell r="AJ3223">
            <v>0</v>
          </cell>
          <cell r="AK3223" t="str">
            <v>Solicitud CREG 030</v>
          </cell>
        </row>
        <row r="3224">
          <cell r="AJ3224">
            <v>0</v>
          </cell>
          <cell r="AK3224" t="str">
            <v>Solicitud CREG 030</v>
          </cell>
        </row>
        <row r="3225">
          <cell r="AJ3225">
            <v>0</v>
          </cell>
          <cell r="AK3225" t="str">
            <v>Solicitud CREG 030</v>
          </cell>
        </row>
        <row r="3226">
          <cell r="AJ3226">
            <v>0</v>
          </cell>
          <cell r="AK3226" t="str">
            <v>Solicitud CREG 030</v>
          </cell>
        </row>
        <row r="3227">
          <cell r="AJ3227">
            <v>0</v>
          </cell>
          <cell r="AK3227" t="str">
            <v>Solicitud CREG 030</v>
          </cell>
        </row>
        <row r="3228">
          <cell r="AJ3228">
            <v>0</v>
          </cell>
          <cell r="AK3228" t="str">
            <v>Solicitud CREG 030</v>
          </cell>
        </row>
        <row r="3229">
          <cell r="AJ3229">
            <v>0</v>
          </cell>
          <cell r="AK3229" t="str">
            <v>Solicitud CREG 030</v>
          </cell>
        </row>
        <row r="3230">
          <cell r="AJ3230">
            <v>0</v>
          </cell>
          <cell r="AK3230" t="str">
            <v>Solicitud CREG 030</v>
          </cell>
        </row>
        <row r="3231">
          <cell r="AJ3231">
            <v>0</v>
          </cell>
          <cell r="AK3231" t="str">
            <v>Solicitud CREG 030</v>
          </cell>
        </row>
        <row r="3232">
          <cell r="AJ3232">
            <v>0</v>
          </cell>
          <cell r="AK3232" t="str">
            <v>Solicitud CREG 030</v>
          </cell>
        </row>
        <row r="3233">
          <cell r="AJ3233">
            <v>0</v>
          </cell>
          <cell r="AK3233" t="str">
            <v>Solicitud CREG 030</v>
          </cell>
        </row>
        <row r="3234">
          <cell r="AJ3234">
            <v>0</v>
          </cell>
          <cell r="AK3234" t="str">
            <v>Solicitud CREG 030</v>
          </cell>
        </row>
        <row r="3235">
          <cell r="AJ3235">
            <v>0</v>
          </cell>
          <cell r="AK3235" t="str">
            <v>Solicitud CREG 030</v>
          </cell>
        </row>
        <row r="3236">
          <cell r="AJ3236">
            <v>0</v>
          </cell>
          <cell r="AK3236" t="str">
            <v>Solicitud CREG 030</v>
          </cell>
        </row>
        <row r="3237">
          <cell r="AJ3237">
            <v>0</v>
          </cell>
          <cell r="AK3237" t="str">
            <v>Solicitud CREG 030</v>
          </cell>
        </row>
        <row r="3238">
          <cell r="AJ3238">
            <v>0</v>
          </cell>
          <cell r="AK3238" t="str">
            <v>Solicitud CREG 030</v>
          </cell>
        </row>
        <row r="3239">
          <cell r="AJ3239">
            <v>0</v>
          </cell>
          <cell r="AK3239" t="str">
            <v>Solicitud CREG 030</v>
          </cell>
        </row>
        <row r="3240">
          <cell r="AJ3240">
            <v>0</v>
          </cell>
          <cell r="AK3240" t="str">
            <v>Solicitud CREG 030</v>
          </cell>
        </row>
        <row r="3241">
          <cell r="AJ3241">
            <v>0</v>
          </cell>
          <cell r="AK3241" t="str">
            <v>Solicitud CREG 030</v>
          </cell>
        </row>
        <row r="3242">
          <cell r="AJ3242">
            <v>0</v>
          </cell>
          <cell r="AK3242" t="str">
            <v>Solicitud CREG 030</v>
          </cell>
        </row>
        <row r="3243">
          <cell r="AJ3243">
            <v>0</v>
          </cell>
          <cell r="AK3243" t="str">
            <v>Solicitud CREG 030</v>
          </cell>
        </row>
        <row r="3244">
          <cell r="AJ3244">
            <v>0</v>
          </cell>
          <cell r="AK3244" t="str">
            <v>Solicitud CREG 030</v>
          </cell>
        </row>
        <row r="3245">
          <cell r="AJ3245">
            <v>0</v>
          </cell>
          <cell r="AK3245" t="str">
            <v>Solicitud CREG 030</v>
          </cell>
        </row>
        <row r="3246">
          <cell r="AJ3246">
            <v>0</v>
          </cell>
          <cell r="AK3246" t="str">
            <v>Solicitud CREG 030</v>
          </cell>
        </row>
        <row r="3247">
          <cell r="AJ3247">
            <v>0</v>
          </cell>
          <cell r="AK3247" t="str">
            <v>Solicitud CREG 030</v>
          </cell>
        </row>
        <row r="3248">
          <cell r="AJ3248">
            <v>0</v>
          </cell>
          <cell r="AK3248" t="str">
            <v>Solicitud CREG 030</v>
          </cell>
        </row>
        <row r="3249">
          <cell r="AJ3249">
            <v>0</v>
          </cell>
          <cell r="AK3249" t="str">
            <v>Solicitud CREG 030</v>
          </cell>
        </row>
        <row r="3250">
          <cell r="AJ3250">
            <v>0</v>
          </cell>
          <cell r="AK3250" t="str">
            <v>Solicitud CREG 030</v>
          </cell>
        </row>
        <row r="3251">
          <cell r="AJ3251">
            <v>0</v>
          </cell>
          <cell r="AK3251" t="str">
            <v>Solicitud CREG 030</v>
          </cell>
        </row>
        <row r="3252">
          <cell r="AJ3252">
            <v>0</v>
          </cell>
          <cell r="AK3252" t="str">
            <v>Solicitud CREG 030</v>
          </cell>
        </row>
        <row r="3253">
          <cell r="AJ3253">
            <v>0</v>
          </cell>
          <cell r="AK3253" t="str">
            <v>Solicitud CREG 030</v>
          </cell>
        </row>
        <row r="3254">
          <cell r="AJ3254">
            <v>0</v>
          </cell>
          <cell r="AK3254" t="str">
            <v>Solicitud CREG 030</v>
          </cell>
        </row>
        <row r="3255">
          <cell r="AJ3255">
            <v>0</v>
          </cell>
          <cell r="AK3255" t="str">
            <v>Solicitud CREG 030</v>
          </cell>
        </row>
        <row r="3256">
          <cell r="AJ3256">
            <v>0</v>
          </cell>
          <cell r="AK3256" t="str">
            <v>Solicitud CREG 030</v>
          </cell>
        </row>
        <row r="3257">
          <cell r="AJ3257">
            <v>0</v>
          </cell>
          <cell r="AK3257" t="str">
            <v>Solicitud CREG 030</v>
          </cell>
        </row>
        <row r="3258">
          <cell r="AJ3258">
            <v>0</v>
          </cell>
          <cell r="AK3258" t="str">
            <v>Solicitud CREG 030</v>
          </cell>
        </row>
        <row r="3259">
          <cell r="AJ3259">
            <v>0</v>
          </cell>
          <cell r="AK3259" t="str">
            <v>Solicitud CREG 030</v>
          </cell>
        </row>
        <row r="3260">
          <cell r="AJ3260">
            <v>0</v>
          </cell>
          <cell r="AK3260" t="str">
            <v>Solicitud CREG 030</v>
          </cell>
        </row>
        <row r="3261">
          <cell r="AJ3261">
            <v>0</v>
          </cell>
          <cell r="AK3261" t="str">
            <v>Solicitud CREG 030</v>
          </cell>
        </row>
        <row r="3262">
          <cell r="AJ3262">
            <v>0</v>
          </cell>
          <cell r="AK3262" t="str">
            <v>Solicitud CREG 030</v>
          </cell>
        </row>
        <row r="3263">
          <cell r="AJ3263">
            <v>0</v>
          </cell>
          <cell r="AK3263" t="str">
            <v>Solicitud CREG 030</v>
          </cell>
        </row>
        <row r="3264">
          <cell r="AJ3264">
            <v>0</v>
          </cell>
          <cell r="AK3264" t="str">
            <v>Solicitud CREG 030</v>
          </cell>
        </row>
        <row r="3265">
          <cell r="AJ3265">
            <v>0</v>
          </cell>
          <cell r="AK3265" t="str">
            <v>Solicitud CREG 030</v>
          </cell>
        </row>
        <row r="3266">
          <cell r="AJ3266">
            <v>0</v>
          </cell>
          <cell r="AK3266" t="str">
            <v>Solicitud CREG 030</v>
          </cell>
        </row>
        <row r="3267">
          <cell r="AJ3267">
            <v>0</v>
          </cell>
          <cell r="AK3267" t="str">
            <v>Solicitud CREG 030</v>
          </cell>
        </row>
        <row r="3268">
          <cell r="AJ3268">
            <v>0</v>
          </cell>
          <cell r="AK3268" t="str">
            <v>Solicitud CREG 030</v>
          </cell>
        </row>
        <row r="3269">
          <cell r="AJ3269">
            <v>0</v>
          </cell>
          <cell r="AK3269" t="str">
            <v>Solicitud CREG 030</v>
          </cell>
        </row>
        <row r="3270">
          <cell r="AJ3270">
            <v>0</v>
          </cell>
          <cell r="AK3270" t="str">
            <v>Solicitud CREG 030</v>
          </cell>
        </row>
        <row r="3271">
          <cell r="AJ3271">
            <v>0</v>
          </cell>
          <cell r="AK3271" t="str">
            <v>Solicitud CREG 030</v>
          </cell>
        </row>
        <row r="3272">
          <cell r="AJ3272">
            <v>0</v>
          </cell>
          <cell r="AK3272" t="str">
            <v>Solicitud CREG 030</v>
          </cell>
        </row>
        <row r="3273">
          <cell r="AJ3273">
            <v>0</v>
          </cell>
          <cell r="AK3273" t="str">
            <v>Solicitud CREG 030</v>
          </cell>
        </row>
        <row r="3274">
          <cell r="AJ3274">
            <v>0</v>
          </cell>
          <cell r="AK3274" t="str">
            <v>Solicitud CREG 030</v>
          </cell>
        </row>
        <row r="3275">
          <cell r="AJ3275">
            <v>0</v>
          </cell>
          <cell r="AK3275" t="str">
            <v>Solicitud CREG 030</v>
          </cell>
        </row>
        <row r="3276">
          <cell r="AJ3276">
            <v>0</v>
          </cell>
          <cell r="AK3276" t="str">
            <v>Solicitud CREG 030</v>
          </cell>
        </row>
        <row r="3277">
          <cell r="AJ3277">
            <v>0</v>
          </cell>
          <cell r="AK3277" t="str">
            <v>Solicitud CREG 030</v>
          </cell>
        </row>
        <row r="3278">
          <cell r="AJ3278">
            <v>0</v>
          </cell>
          <cell r="AK3278" t="str">
            <v>Solicitud CREG 030</v>
          </cell>
        </row>
        <row r="3279">
          <cell r="AJ3279">
            <v>0</v>
          </cell>
          <cell r="AK3279" t="str">
            <v>Solicitud CREG 030</v>
          </cell>
        </row>
        <row r="3280">
          <cell r="AJ3280">
            <v>0</v>
          </cell>
          <cell r="AK3280" t="str">
            <v>Solicitud CREG 030</v>
          </cell>
        </row>
        <row r="3281">
          <cell r="AJ3281">
            <v>0</v>
          </cell>
          <cell r="AK3281" t="str">
            <v>Solicitud CREG 030</v>
          </cell>
        </row>
        <row r="3282">
          <cell r="AJ3282">
            <v>0</v>
          </cell>
          <cell r="AK3282" t="str">
            <v>Solicitud CREG 030</v>
          </cell>
        </row>
        <row r="3283">
          <cell r="AJ3283">
            <v>0</v>
          </cell>
          <cell r="AK3283" t="str">
            <v>Solicitud CREG 030</v>
          </cell>
        </row>
        <row r="3284">
          <cell r="AJ3284">
            <v>0</v>
          </cell>
          <cell r="AK3284" t="str">
            <v>Solicitud CREG 030</v>
          </cell>
        </row>
        <row r="3285">
          <cell r="AJ3285">
            <v>0</v>
          </cell>
          <cell r="AK3285" t="str">
            <v>Solicitud CREG 030</v>
          </cell>
        </row>
        <row r="3286">
          <cell r="AJ3286">
            <v>0</v>
          </cell>
          <cell r="AK3286" t="str">
            <v>Solicitud CREG 030</v>
          </cell>
        </row>
        <row r="3287">
          <cell r="AJ3287">
            <v>0</v>
          </cell>
          <cell r="AK3287" t="str">
            <v>Solicitud CREG 030</v>
          </cell>
        </row>
        <row r="3288">
          <cell r="AJ3288">
            <v>0</v>
          </cell>
          <cell r="AK3288" t="str">
            <v>Solicitud CREG 030</v>
          </cell>
        </row>
        <row r="3289">
          <cell r="AJ3289">
            <v>0</v>
          </cell>
          <cell r="AK3289" t="str">
            <v>Solicitud CREG 030</v>
          </cell>
        </row>
        <row r="3290">
          <cell r="AJ3290">
            <v>0</v>
          </cell>
          <cell r="AK3290" t="str">
            <v>Solicitud CREG 030</v>
          </cell>
        </row>
        <row r="3291">
          <cell r="AJ3291">
            <v>0</v>
          </cell>
          <cell r="AK3291" t="str">
            <v>Solicitud CREG 030</v>
          </cell>
        </row>
        <row r="3292">
          <cell r="AJ3292">
            <v>0</v>
          </cell>
          <cell r="AK3292" t="str">
            <v>Solicitud CREG 030</v>
          </cell>
        </row>
        <row r="3293">
          <cell r="AJ3293">
            <v>0</v>
          </cell>
          <cell r="AK3293" t="str">
            <v>Solicitud CREG 030</v>
          </cell>
        </row>
        <row r="3294">
          <cell r="AJ3294">
            <v>0</v>
          </cell>
          <cell r="AK3294" t="str">
            <v>Solicitud CREG 030</v>
          </cell>
        </row>
        <row r="3295">
          <cell r="AJ3295">
            <v>0</v>
          </cell>
          <cell r="AK3295" t="str">
            <v>Solicitud CREG 030</v>
          </cell>
        </row>
        <row r="3296">
          <cell r="AJ3296">
            <v>0</v>
          </cell>
          <cell r="AK3296" t="str">
            <v>Solicitud CREG 030</v>
          </cell>
        </row>
        <row r="3297">
          <cell r="AJ3297">
            <v>0</v>
          </cell>
          <cell r="AK3297" t="str">
            <v>Solicitud CREG 030</v>
          </cell>
        </row>
        <row r="3298">
          <cell r="AJ3298">
            <v>0</v>
          </cell>
          <cell r="AK3298" t="str">
            <v>Solicitud CREG 030</v>
          </cell>
        </row>
        <row r="3299">
          <cell r="AJ3299">
            <v>0</v>
          </cell>
          <cell r="AK3299" t="str">
            <v>Solicitud CREG 030</v>
          </cell>
        </row>
        <row r="3300">
          <cell r="AJ3300">
            <v>0</v>
          </cell>
          <cell r="AK3300" t="str">
            <v>Solicitud CREG 030</v>
          </cell>
        </row>
        <row r="3301">
          <cell r="AJ3301">
            <v>0</v>
          </cell>
          <cell r="AK3301" t="str">
            <v>Solicitud CREG 030</v>
          </cell>
        </row>
        <row r="3302">
          <cell r="AJ3302">
            <v>0</v>
          </cell>
          <cell r="AK3302" t="str">
            <v>Solicitud CREG 030</v>
          </cell>
        </row>
        <row r="3303">
          <cell r="AJ3303">
            <v>0</v>
          </cell>
          <cell r="AK3303" t="str">
            <v>Solicitud CREG 030</v>
          </cell>
        </row>
        <row r="3304">
          <cell r="AJ3304">
            <v>0</v>
          </cell>
          <cell r="AK3304" t="str">
            <v>Solicitud CREG 030</v>
          </cell>
        </row>
        <row r="3305">
          <cell r="AJ3305">
            <v>0</v>
          </cell>
          <cell r="AK3305" t="str">
            <v>Solicitud CREG 030</v>
          </cell>
        </row>
        <row r="3306">
          <cell r="AJ3306">
            <v>0</v>
          </cell>
          <cell r="AK3306" t="str">
            <v>Solicitud CREG 030</v>
          </cell>
        </row>
        <row r="3307">
          <cell r="AJ3307">
            <v>0</v>
          </cell>
          <cell r="AK3307" t="str">
            <v>Solicitud CREG 030</v>
          </cell>
        </row>
        <row r="3308">
          <cell r="AJ3308">
            <v>0</v>
          </cell>
          <cell r="AK3308" t="str">
            <v>Solicitud CREG 030</v>
          </cell>
        </row>
        <row r="3309">
          <cell r="AJ3309">
            <v>0</v>
          </cell>
          <cell r="AK3309" t="str">
            <v>Solicitud CREG 030</v>
          </cell>
        </row>
        <row r="3310">
          <cell r="AJ3310">
            <v>0</v>
          </cell>
          <cell r="AK3310" t="str">
            <v>Solicitud CREG 030</v>
          </cell>
        </row>
        <row r="3311">
          <cell r="AJ3311">
            <v>0</v>
          </cell>
          <cell r="AK3311" t="str">
            <v>Solicitud CREG 030</v>
          </cell>
        </row>
        <row r="3312">
          <cell r="AJ3312">
            <v>0</v>
          </cell>
          <cell r="AK3312" t="str">
            <v>Solicitud CREG 030</v>
          </cell>
        </row>
        <row r="3313">
          <cell r="AJ3313">
            <v>0</v>
          </cell>
          <cell r="AK3313" t="str">
            <v>Solicitud CREG 030</v>
          </cell>
        </row>
        <row r="3314">
          <cell r="AJ3314">
            <v>0</v>
          </cell>
          <cell r="AK3314" t="str">
            <v>Solicitud CREG 030</v>
          </cell>
        </row>
        <row r="3315">
          <cell r="AJ3315">
            <v>0</v>
          </cell>
          <cell r="AK3315" t="str">
            <v>Solicitud CREG 030</v>
          </cell>
        </row>
        <row r="3316">
          <cell r="AJ3316">
            <v>0</v>
          </cell>
          <cell r="AK3316" t="str">
            <v>Solicitud CREG 030</v>
          </cell>
        </row>
        <row r="3317">
          <cell r="AJ3317">
            <v>0</v>
          </cell>
          <cell r="AK3317" t="str">
            <v>Solicitud CREG 030</v>
          </cell>
        </row>
        <row r="3318">
          <cell r="AJ3318">
            <v>0</v>
          </cell>
          <cell r="AK3318" t="str">
            <v>Solicitud CREG 030</v>
          </cell>
        </row>
        <row r="3319">
          <cell r="AJ3319">
            <v>0</v>
          </cell>
          <cell r="AK3319" t="str">
            <v>Solicitud CREG 030</v>
          </cell>
        </row>
        <row r="3320">
          <cell r="AJ3320">
            <v>0</v>
          </cell>
          <cell r="AK3320" t="str">
            <v>Solicitud CREG 030</v>
          </cell>
        </row>
        <row r="3321">
          <cell r="AJ3321">
            <v>0</v>
          </cell>
          <cell r="AK3321" t="str">
            <v>Solicitud CREG 030</v>
          </cell>
        </row>
        <row r="3322">
          <cell r="AJ3322">
            <v>0</v>
          </cell>
          <cell r="AK3322" t="str">
            <v>Solicitud CREG 030</v>
          </cell>
        </row>
        <row r="3323">
          <cell r="AJ3323">
            <v>0</v>
          </cell>
          <cell r="AK3323" t="str">
            <v>Solicitud CREG 030</v>
          </cell>
        </row>
        <row r="3324">
          <cell r="AJ3324">
            <v>0</v>
          </cell>
          <cell r="AK3324" t="str">
            <v>Solicitud CREG 030</v>
          </cell>
        </row>
        <row r="3325">
          <cell r="AJ3325">
            <v>0</v>
          </cell>
          <cell r="AK3325" t="str">
            <v>Solicitud CREG 030</v>
          </cell>
        </row>
        <row r="3326">
          <cell r="AJ3326">
            <v>0</v>
          </cell>
          <cell r="AK3326" t="str">
            <v>Solicitud CREG 030</v>
          </cell>
        </row>
        <row r="3327">
          <cell r="AJ3327">
            <v>0</v>
          </cell>
          <cell r="AK3327" t="str">
            <v>Solicitud CREG 030</v>
          </cell>
        </row>
        <row r="3328">
          <cell r="AJ3328">
            <v>0</v>
          </cell>
          <cell r="AK3328" t="str">
            <v>Solicitud CREG 030</v>
          </cell>
        </row>
        <row r="3329">
          <cell r="AJ3329">
            <v>0</v>
          </cell>
          <cell r="AK3329" t="str">
            <v>Solicitud CREG 030</v>
          </cell>
        </row>
        <row r="3330">
          <cell r="AJ3330">
            <v>0</v>
          </cell>
          <cell r="AK3330" t="str">
            <v>Solicitud CREG 030</v>
          </cell>
        </row>
        <row r="3331">
          <cell r="AJ3331">
            <v>0</v>
          </cell>
          <cell r="AK3331" t="str">
            <v>Solicitud CREG 030</v>
          </cell>
        </row>
        <row r="3332">
          <cell r="AJ3332">
            <v>0</v>
          </cell>
          <cell r="AK3332" t="str">
            <v>Solicitud CREG 030</v>
          </cell>
        </row>
        <row r="3333">
          <cell r="AJ3333">
            <v>0</v>
          </cell>
          <cell r="AK3333" t="str">
            <v>Solicitud CREG 030</v>
          </cell>
        </row>
        <row r="3334">
          <cell r="AJ3334">
            <v>0</v>
          </cell>
          <cell r="AK3334" t="str">
            <v>Solicitud CREG 030</v>
          </cell>
        </row>
        <row r="3335">
          <cell r="AJ3335">
            <v>0</v>
          </cell>
          <cell r="AK3335" t="str">
            <v>Solicitud CREG 030</v>
          </cell>
        </row>
        <row r="3336">
          <cell r="AJ3336">
            <v>0</v>
          </cell>
          <cell r="AK3336" t="str">
            <v>Solicitud CREG 030</v>
          </cell>
        </row>
        <row r="3337">
          <cell r="AJ3337">
            <v>0</v>
          </cell>
          <cell r="AK3337" t="str">
            <v>Solicitud CREG 030</v>
          </cell>
        </row>
        <row r="3338">
          <cell r="AJ3338">
            <v>0</v>
          </cell>
          <cell r="AK3338" t="str">
            <v>Solicitud CREG 030</v>
          </cell>
        </row>
        <row r="3339">
          <cell r="AJ3339">
            <v>0</v>
          </cell>
          <cell r="AK3339" t="str">
            <v>Solicitud CREG 030</v>
          </cell>
        </row>
        <row r="3340">
          <cell r="AJ3340">
            <v>0</v>
          </cell>
          <cell r="AK3340" t="str">
            <v>Solicitud CREG 030</v>
          </cell>
        </row>
        <row r="3341">
          <cell r="AJ3341">
            <v>0</v>
          </cell>
          <cell r="AK3341" t="str">
            <v>Solicitud CREG 030</v>
          </cell>
        </row>
        <row r="3342">
          <cell r="AJ3342">
            <v>0</v>
          </cell>
          <cell r="AK3342" t="str">
            <v>Solicitud CREG 030</v>
          </cell>
        </row>
        <row r="3343">
          <cell r="AJ3343">
            <v>0</v>
          </cell>
          <cell r="AK3343" t="str">
            <v>Solicitud CREG 030</v>
          </cell>
        </row>
        <row r="3344">
          <cell r="AJ3344">
            <v>0</v>
          </cell>
          <cell r="AK3344" t="str">
            <v>Solicitud CREG 030</v>
          </cell>
        </row>
        <row r="3345">
          <cell r="AJ3345">
            <v>0</v>
          </cell>
          <cell r="AK3345" t="str">
            <v>Solicitud CREG 030</v>
          </cell>
        </row>
        <row r="3346">
          <cell r="AJ3346">
            <v>0</v>
          </cell>
          <cell r="AK3346" t="str">
            <v>Solicitud CREG 030</v>
          </cell>
        </row>
        <row r="3347">
          <cell r="AJ3347">
            <v>0</v>
          </cell>
          <cell r="AK3347" t="str">
            <v>Solicitud CREG 030</v>
          </cell>
        </row>
        <row r="3348">
          <cell r="AJ3348">
            <v>0</v>
          </cell>
          <cell r="AK3348" t="str">
            <v>Solicitud CREG 030</v>
          </cell>
        </row>
        <row r="3349">
          <cell r="AJ3349">
            <v>0</v>
          </cell>
          <cell r="AK3349" t="str">
            <v>Solicitud CREG 030</v>
          </cell>
        </row>
        <row r="3350">
          <cell r="AJ3350">
            <v>0</v>
          </cell>
          <cell r="AK3350" t="str">
            <v>Solicitud CREG 030</v>
          </cell>
        </row>
        <row r="3351">
          <cell r="AJ3351">
            <v>0</v>
          </cell>
          <cell r="AK3351" t="str">
            <v>Solicitud CREG 030</v>
          </cell>
        </row>
        <row r="3352">
          <cell r="AJ3352">
            <v>0</v>
          </cell>
          <cell r="AK3352" t="str">
            <v>Solicitud CREG 030</v>
          </cell>
        </row>
        <row r="3353">
          <cell r="AJ3353">
            <v>0</v>
          </cell>
          <cell r="AK3353" t="str">
            <v>Solicitud CREG 030</v>
          </cell>
        </row>
        <row r="3354">
          <cell r="AJ3354">
            <v>0</v>
          </cell>
          <cell r="AK3354" t="str">
            <v>Solicitud CREG 030</v>
          </cell>
        </row>
        <row r="3355">
          <cell r="AJ3355">
            <v>0</v>
          </cell>
          <cell r="AK3355" t="str">
            <v>Solicitud CREG 030</v>
          </cell>
        </row>
        <row r="3356">
          <cell r="AJ3356">
            <v>0</v>
          </cell>
          <cell r="AK3356" t="str">
            <v>Solicitud CREG 030</v>
          </cell>
        </row>
        <row r="3357">
          <cell r="AJ3357">
            <v>0</v>
          </cell>
          <cell r="AK3357" t="str">
            <v>Solicitud CREG 030</v>
          </cell>
        </row>
        <row r="3358">
          <cell r="AJ3358">
            <v>0</v>
          </cell>
          <cell r="AK3358" t="str">
            <v>Solicitud CREG 030</v>
          </cell>
        </row>
        <row r="3359">
          <cell r="AJ3359">
            <v>0</v>
          </cell>
          <cell r="AK3359" t="str">
            <v>Solicitud CREG 030</v>
          </cell>
        </row>
        <row r="3360">
          <cell r="AJ3360">
            <v>0</v>
          </cell>
          <cell r="AK3360" t="str">
            <v>Solicitud CREG 030</v>
          </cell>
        </row>
        <row r="3361">
          <cell r="AJ3361">
            <v>0</v>
          </cell>
          <cell r="AK3361" t="str">
            <v>Solicitud CREG 030</v>
          </cell>
        </row>
        <row r="3362">
          <cell r="AJ3362">
            <v>0</v>
          </cell>
          <cell r="AK3362" t="str">
            <v>Solicitud CREG 030</v>
          </cell>
        </row>
        <row r="3363">
          <cell r="AJ3363">
            <v>0</v>
          </cell>
          <cell r="AK3363" t="str">
            <v>Solicitud CREG 030</v>
          </cell>
        </row>
        <row r="3364">
          <cell r="AJ3364">
            <v>0</v>
          </cell>
          <cell r="AK3364" t="str">
            <v>Solicitud CREG 030</v>
          </cell>
        </row>
        <row r="3365">
          <cell r="AJ3365">
            <v>0</v>
          </cell>
          <cell r="AK3365" t="str">
            <v>Solicitud CREG 030</v>
          </cell>
        </row>
        <row r="3366">
          <cell r="AJ3366">
            <v>0</v>
          </cell>
          <cell r="AK3366" t="str">
            <v>Solicitud CREG 030</v>
          </cell>
        </row>
        <row r="3367">
          <cell r="AJ3367">
            <v>0</v>
          </cell>
          <cell r="AK3367" t="str">
            <v>Solicitud CREG 030</v>
          </cell>
        </row>
        <row r="3368">
          <cell r="AJ3368">
            <v>0</v>
          </cell>
          <cell r="AK3368" t="str">
            <v>Solicitud CREG 030</v>
          </cell>
        </row>
        <row r="3369">
          <cell r="AJ3369">
            <v>0</v>
          </cell>
          <cell r="AK3369" t="str">
            <v>Solicitud CREG 030</v>
          </cell>
        </row>
        <row r="3370">
          <cell r="AJ3370">
            <v>0</v>
          </cell>
          <cell r="AK3370" t="str">
            <v>Solicitud CREG 030</v>
          </cell>
        </row>
        <row r="3371">
          <cell r="AJ3371">
            <v>0</v>
          </cell>
          <cell r="AK3371" t="str">
            <v>Solicitud CREG 030</v>
          </cell>
        </row>
        <row r="3372">
          <cell r="AJ3372">
            <v>0</v>
          </cell>
          <cell r="AK3372" t="str">
            <v>Solicitud CREG 030</v>
          </cell>
        </row>
        <row r="3373">
          <cell r="AJ3373">
            <v>0</v>
          </cell>
          <cell r="AK3373" t="str">
            <v>Solicitud CREG 030</v>
          </cell>
        </row>
        <row r="3374">
          <cell r="AJ3374">
            <v>0</v>
          </cell>
          <cell r="AK3374" t="str">
            <v>Solicitud CREG 030</v>
          </cell>
        </row>
        <row r="3375">
          <cell r="AJ3375">
            <v>0</v>
          </cell>
          <cell r="AK3375" t="str">
            <v>Solicitud CREG 030</v>
          </cell>
        </row>
        <row r="3376">
          <cell r="AJ3376">
            <v>0</v>
          </cell>
          <cell r="AK3376" t="str">
            <v>Solicitud CREG 030</v>
          </cell>
        </row>
        <row r="3377">
          <cell r="AJ3377">
            <v>0</v>
          </cell>
          <cell r="AK3377" t="str">
            <v>Solicitud CREG 030</v>
          </cell>
        </row>
        <row r="3378">
          <cell r="AJ3378">
            <v>0</v>
          </cell>
          <cell r="AK3378" t="str">
            <v>Solicitud CREG 030</v>
          </cell>
        </row>
        <row r="3379">
          <cell r="AJ3379">
            <v>0</v>
          </cell>
          <cell r="AK3379" t="str">
            <v>Solicitud CREG 030</v>
          </cell>
        </row>
        <row r="3380">
          <cell r="AJ3380">
            <v>0</v>
          </cell>
          <cell r="AK3380" t="str">
            <v>Solicitud CREG 030</v>
          </cell>
        </row>
        <row r="3381">
          <cell r="AJ3381">
            <v>0</v>
          </cell>
          <cell r="AK3381" t="str">
            <v>Solicitud CREG 030</v>
          </cell>
        </row>
        <row r="3382">
          <cell r="AJ3382">
            <v>0</v>
          </cell>
          <cell r="AK3382" t="str">
            <v>Solicitud CREG 030</v>
          </cell>
        </row>
        <row r="3383">
          <cell r="AJ3383">
            <v>0</v>
          </cell>
          <cell r="AK3383" t="str">
            <v>Solicitud CREG 030</v>
          </cell>
        </row>
        <row r="3384">
          <cell r="AJ3384">
            <v>0</v>
          </cell>
          <cell r="AK3384" t="str">
            <v>Solicitud CREG 030</v>
          </cell>
        </row>
        <row r="3385">
          <cell r="AJ3385">
            <v>0</v>
          </cell>
          <cell r="AK3385" t="str">
            <v>Solicitud CREG 030</v>
          </cell>
        </row>
        <row r="3386">
          <cell r="AJ3386">
            <v>0</v>
          </cell>
          <cell r="AK3386" t="str">
            <v>Solicitud CREG 030</v>
          </cell>
        </row>
        <row r="3387">
          <cell r="AJ3387">
            <v>0</v>
          </cell>
          <cell r="AK3387" t="str">
            <v>Solicitud CREG 030</v>
          </cell>
        </row>
        <row r="3388">
          <cell r="AJ3388">
            <v>0</v>
          </cell>
          <cell r="AK3388" t="str">
            <v>Solicitud CREG 030</v>
          </cell>
        </row>
        <row r="3389">
          <cell r="AJ3389">
            <v>0</v>
          </cell>
          <cell r="AK3389" t="str">
            <v>Solicitud CREG 030</v>
          </cell>
        </row>
        <row r="3390">
          <cell r="AJ3390">
            <v>0</v>
          </cell>
          <cell r="AK3390" t="str">
            <v>Solicitud CREG 030</v>
          </cell>
        </row>
        <row r="3391">
          <cell r="AJ3391">
            <v>0</v>
          </cell>
          <cell r="AK3391" t="str">
            <v>Solicitud CREG 030</v>
          </cell>
        </row>
        <row r="3392">
          <cell r="AJ3392">
            <v>0</v>
          </cell>
          <cell r="AK3392" t="str">
            <v>Solicitud CREG 030</v>
          </cell>
        </row>
        <row r="3393">
          <cell r="AJ3393">
            <v>0</v>
          </cell>
          <cell r="AK3393" t="str">
            <v>Solicitud CREG 030</v>
          </cell>
        </row>
        <row r="3394">
          <cell r="AJ3394">
            <v>0</v>
          </cell>
          <cell r="AK3394" t="str">
            <v>Solicitud CREG 030</v>
          </cell>
        </row>
        <row r="3395">
          <cell r="AJ3395">
            <v>0</v>
          </cell>
          <cell r="AK3395" t="str">
            <v>Solicitud CREG 030</v>
          </cell>
        </row>
        <row r="3396">
          <cell r="AJ3396">
            <v>0</v>
          </cell>
          <cell r="AK3396" t="str">
            <v>Solicitud CREG 030</v>
          </cell>
        </row>
        <row r="3397">
          <cell r="AJ3397">
            <v>0</v>
          </cell>
          <cell r="AK3397" t="str">
            <v>Solicitud CREG 030</v>
          </cell>
        </row>
        <row r="3398">
          <cell r="AJ3398">
            <v>0</v>
          </cell>
          <cell r="AK3398" t="str">
            <v>Solicitud CREG 030</v>
          </cell>
        </row>
        <row r="3399">
          <cell r="AJ3399">
            <v>0</v>
          </cell>
          <cell r="AK3399" t="str">
            <v>Solicitud CREG 030</v>
          </cell>
        </row>
        <row r="3400">
          <cell r="AJ3400">
            <v>0</v>
          </cell>
          <cell r="AK3400" t="str">
            <v>Solicitud CREG 030</v>
          </cell>
        </row>
        <row r="3401">
          <cell r="AJ3401">
            <v>0</v>
          </cell>
          <cell r="AK3401" t="str">
            <v>Solicitud CREG 030</v>
          </cell>
        </row>
        <row r="3402">
          <cell r="AJ3402">
            <v>0</v>
          </cell>
          <cell r="AK3402" t="str">
            <v>Solicitud CREG 030</v>
          </cell>
        </row>
        <row r="3403">
          <cell r="AJ3403">
            <v>0</v>
          </cell>
          <cell r="AK3403" t="str">
            <v>Solicitud CREG 030</v>
          </cell>
        </row>
        <row r="3404">
          <cell r="AJ3404">
            <v>0</v>
          </cell>
          <cell r="AK3404" t="str">
            <v>Solicitud CREG 030</v>
          </cell>
        </row>
        <row r="3405">
          <cell r="AJ3405">
            <v>0</v>
          </cell>
          <cell r="AK3405" t="str">
            <v>Solicitud CREG 030</v>
          </cell>
        </row>
        <row r="3406">
          <cell r="AJ3406">
            <v>0</v>
          </cell>
          <cell r="AK3406" t="str">
            <v>Solicitud CREG 030</v>
          </cell>
        </row>
        <row r="3407">
          <cell r="AJ3407">
            <v>0</v>
          </cell>
          <cell r="AK3407" t="str">
            <v>Solicitud CREG 030</v>
          </cell>
        </row>
        <row r="3408">
          <cell r="AJ3408">
            <v>0</v>
          </cell>
          <cell r="AK3408" t="str">
            <v>Solicitud CREG 030</v>
          </cell>
        </row>
        <row r="3409">
          <cell r="AJ3409">
            <v>0</v>
          </cell>
          <cell r="AK3409" t="str">
            <v>Solicitud CREG 030</v>
          </cell>
        </row>
        <row r="3410">
          <cell r="AJ3410">
            <v>0</v>
          </cell>
          <cell r="AK3410" t="str">
            <v>Solicitud CREG 030</v>
          </cell>
        </row>
        <row r="3411">
          <cell r="AJ3411">
            <v>0</v>
          </cell>
          <cell r="AK3411" t="str">
            <v>Solicitud CREG 030</v>
          </cell>
        </row>
        <row r="3412">
          <cell r="AJ3412">
            <v>0</v>
          </cell>
          <cell r="AK3412" t="str">
            <v>Solicitud CREG 030</v>
          </cell>
        </row>
        <row r="3413">
          <cell r="AJ3413">
            <v>0</v>
          </cell>
          <cell r="AK3413" t="str">
            <v>Solicitud CREG 030</v>
          </cell>
        </row>
        <row r="3414">
          <cell r="AJ3414">
            <v>0</v>
          </cell>
          <cell r="AK3414" t="str">
            <v>Solicitud CREG 030</v>
          </cell>
        </row>
        <row r="3415">
          <cell r="AJ3415">
            <v>0</v>
          </cell>
          <cell r="AK3415" t="str">
            <v>Solicitud CREG 030</v>
          </cell>
        </row>
        <row r="3416">
          <cell r="AJ3416">
            <v>0</v>
          </cell>
          <cell r="AK3416" t="str">
            <v>Solicitud CREG 030</v>
          </cell>
        </row>
        <row r="3417">
          <cell r="AJ3417">
            <v>0</v>
          </cell>
          <cell r="AK3417" t="str">
            <v>Solicitud CREG 030</v>
          </cell>
        </row>
        <row r="3418">
          <cell r="AJ3418">
            <v>0</v>
          </cell>
          <cell r="AK3418" t="str">
            <v>Solicitud CREG 030</v>
          </cell>
        </row>
        <row r="3419">
          <cell r="AJ3419">
            <v>0</v>
          </cell>
          <cell r="AK3419" t="str">
            <v>Solicitud CREG 030</v>
          </cell>
        </row>
        <row r="3420">
          <cell r="AJ3420">
            <v>0</v>
          </cell>
          <cell r="AK3420" t="str">
            <v>Solicitud CREG 030</v>
          </cell>
        </row>
        <row r="3421">
          <cell r="AJ3421">
            <v>0</v>
          </cell>
          <cell r="AK3421" t="str">
            <v>Solicitud CREG 030</v>
          </cell>
        </row>
        <row r="3422">
          <cell r="AJ3422">
            <v>0</v>
          </cell>
          <cell r="AK3422" t="str">
            <v>Solicitud CREG 030</v>
          </cell>
        </row>
        <row r="3423">
          <cell r="AJ3423">
            <v>0</v>
          </cell>
          <cell r="AK3423" t="str">
            <v>Solicitud CREG 030</v>
          </cell>
        </row>
        <row r="3424">
          <cell r="AJ3424">
            <v>0</v>
          </cell>
          <cell r="AK3424" t="str">
            <v>Solicitud CREG 030</v>
          </cell>
        </row>
        <row r="3425">
          <cell r="AJ3425">
            <v>0</v>
          </cell>
          <cell r="AK3425" t="str">
            <v>Solicitud CREG 030</v>
          </cell>
        </row>
        <row r="3426">
          <cell r="AJ3426">
            <v>0</v>
          </cell>
          <cell r="AK3426" t="str">
            <v>Solicitud CREG 030</v>
          </cell>
        </row>
        <row r="3427">
          <cell r="AJ3427">
            <v>0</v>
          </cell>
          <cell r="AK3427" t="str">
            <v>Solicitud CREG 030</v>
          </cell>
        </row>
        <row r="3428">
          <cell r="AJ3428">
            <v>0</v>
          </cell>
          <cell r="AK3428" t="str">
            <v>Solicitud CREG 030</v>
          </cell>
        </row>
        <row r="3429">
          <cell r="AJ3429">
            <v>0</v>
          </cell>
          <cell r="AK3429" t="str">
            <v>Solicitud CREG 030</v>
          </cell>
        </row>
        <row r="3430">
          <cell r="AJ3430">
            <v>0</v>
          </cell>
          <cell r="AK3430" t="str">
            <v>Solicitud CREG 030</v>
          </cell>
        </row>
        <row r="3431">
          <cell r="AJ3431">
            <v>0</v>
          </cell>
          <cell r="AK3431" t="str">
            <v>Solicitud CREG 030</v>
          </cell>
        </row>
        <row r="3432">
          <cell r="AJ3432">
            <v>0</v>
          </cell>
          <cell r="AK3432" t="str">
            <v>Solicitud CREG 030</v>
          </cell>
        </row>
        <row r="3433">
          <cell r="AJ3433">
            <v>0</v>
          </cell>
          <cell r="AK3433" t="str">
            <v>Solicitud CREG 030</v>
          </cell>
        </row>
        <row r="3434">
          <cell r="AJ3434">
            <v>0</v>
          </cell>
          <cell r="AK3434" t="str">
            <v>Solicitud CREG 030</v>
          </cell>
        </row>
        <row r="3435">
          <cell r="AJ3435">
            <v>0</v>
          </cell>
          <cell r="AK3435" t="str">
            <v>Solicitud CREG 030</v>
          </cell>
        </row>
        <row r="3436">
          <cell r="AJ3436">
            <v>0</v>
          </cell>
          <cell r="AK3436" t="str">
            <v>Solicitud CREG 030</v>
          </cell>
        </row>
        <row r="3437">
          <cell r="AJ3437">
            <v>0</v>
          </cell>
          <cell r="AK3437" t="str">
            <v>Solicitud CREG 030</v>
          </cell>
        </row>
        <row r="3438">
          <cell r="AJ3438">
            <v>0</v>
          </cell>
          <cell r="AK3438" t="str">
            <v>Solicitud CREG 030</v>
          </cell>
        </row>
        <row r="3439">
          <cell r="AJ3439">
            <v>0</v>
          </cell>
          <cell r="AK3439" t="str">
            <v>Solicitud CREG 030</v>
          </cell>
        </row>
        <row r="3440">
          <cell r="AJ3440">
            <v>0</v>
          </cell>
          <cell r="AK3440" t="str">
            <v>Solicitud CREG 030</v>
          </cell>
        </row>
        <row r="3441">
          <cell r="AJ3441">
            <v>0</v>
          </cell>
          <cell r="AK3441" t="str">
            <v>Solicitud CREG 030</v>
          </cell>
        </row>
        <row r="3442">
          <cell r="AJ3442">
            <v>0</v>
          </cell>
          <cell r="AK3442" t="str">
            <v>Solicitud CREG 030</v>
          </cell>
        </row>
        <row r="3443">
          <cell r="AJ3443">
            <v>0</v>
          </cell>
          <cell r="AK3443" t="str">
            <v>Solicitud CREG 030</v>
          </cell>
        </row>
        <row r="3444">
          <cell r="AJ3444">
            <v>0</v>
          </cell>
          <cell r="AK3444" t="str">
            <v>Solicitud CREG 030</v>
          </cell>
        </row>
        <row r="3445">
          <cell r="AJ3445">
            <v>0</v>
          </cell>
          <cell r="AK3445" t="str">
            <v>Solicitud CREG 030</v>
          </cell>
        </row>
        <row r="3446">
          <cell r="AJ3446">
            <v>0</v>
          </cell>
          <cell r="AK3446" t="str">
            <v>Solicitud CREG 030</v>
          </cell>
        </row>
        <row r="3447">
          <cell r="AJ3447">
            <v>0</v>
          </cell>
          <cell r="AK3447" t="str">
            <v>Solicitud CREG 030</v>
          </cell>
        </row>
        <row r="3448">
          <cell r="AJ3448">
            <v>0</v>
          </cell>
          <cell r="AK3448" t="str">
            <v>Solicitud CREG 030</v>
          </cell>
        </row>
        <row r="3449">
          <cell r="AJ3449">
            <v>0</v>
          </cell>
          <cell r="AK3449" t="str">
            <v>Solicitud CREG 030</v>
          </cell>
        </row>
        <row r="3450">
          <cell r="AJ3450">
            <v>0</v>
          </cell>
          <cell r="AK3450" t="str">
            <v>Solicitud CREG 030</v>
          </cell>
        </row>
        <row r="3451">
          <cell r="AJ3451">
            <v>0</v>
          </cell>
          <cell r="AK3451" t="str">
            <v>Solicitud CREG 030</v>
          </cell>
        </row>
        <row r="3452">
          <cell r="AJ3452">
            <v>0</v>
          </cell>
          <cell r="AK3452" t="str">
            <v>Solicitud CREG 030</v>
          </cell>
        </row>
        <row r="3453">
          <cell r="AJ3453">
            <v>0</v>
          </cell>
          <cell r="AK3453" t="str">
            <v>Solicitud CREG 030</v>
          </cell>
        </row>
        <row r="3454">
          <cell r="AJ3454">
            <v>0</v>
          </cell>
          <cell r="AK3454" t="str">
            <v>Solicitud CREG 030</v>
          </cell>
        </row>
        <row r="3455">
          <cell r="AJ3455">
            <v>0</v>
          </cell>
          <cell r="AK3455" t="str">
            <v>Solicitud CREG 030</v>
          </cell>
        </row>
        <row r="3456">
          <cell r="AJ3456">
            <v>0</v>
          </cell>
          <cell r="AK3456" t="str">
            <v>Solicitud CREG 030</v>
          </cell>
        </row>
        <row r="3457">
          <cell r="AJ3457">
            <v>0</v>
          </cell>
          <cell r="AK3457" t="str">
            <v>Solicitud CREG 030</v>
          </cell>
        </row>
        <row r="3458">
          <cell r="AJ3458">
            <v>0</v>
          </cell>
          <cell r="AK3458" t="str">
            <v>Solicitud CREG 030</v>
          </cell>
        </row>
        <row r="3459">
          <cell r="AJ3459">
            <v>0</v>
          </cell>
          <cell r="AK3459" t="str">
            <v>Solicitud CREG 030</v>
          </cell>
        </row>
        <row r="3460">
          <cell r="AJ3460">
            <v>0</v>
          </cell>
          <cell r="AK3460" t="str">
            <v>Solicitud CREG 030</v>
          </cell>
        </row>
        <row r="3461">
          <cell r="AJ3461">
            <v>0</v>
          </cell>
          <cell r="AK3461" t="str">
            <v>Solicitud CREG 030</v>
          </cell>
        </row>
        <row r="3462">
          <cell r="AJ3462">
            <v>0</v>
          </cell>
          <cell r="AK3462" t="str">
            <v>Solicitud CREG 030</v>
          </cell>
        </row>
        <row r="3463">
          <cell r="AJ3463">
            <v>0</v>
          </cell>
          <cell r="AK3463" t="str">
            <v>Solicitud CREG 030</v>
          </cell>
        </row>
        <row r="3464">
          <cell r="AJ3464">
            <v>0</v>
          </cell>
          <cell r="AK3464" t="str">
            <v>Solicitud CREG 030</v>
          </cell>
        </row>
        <row r="3465">
          <cell r="AJ3465">
            <v>0</v>
          </cell>
          <cell r="AK3465" t="str">
            <v>Solicitud CREG 030</v>
          </cell>
        </row>
        <row r="3466">
          <cell r="AJ3466">
            <v>0</v>
          </cell>
          <cell r="AK3466" t="str">
            <v>Solicitud CREG 030</v>
          </cell>
        </row>
        <row r="3467">
          <cell r="AJ3467">
            <v>0</v>
          </cell>
          <cell r="AK3467" t="str">
            <v>Solicitud CREG 030</v>
          </cell>
        </row>
        <row r="3468">
          <cell r="AJ3468">
            <v>0</v>
          </cell>
          <cell r="AK3468" t="str">
            <v>Solicitud CREG 030</v>
          </cell>
        </row>
        <row r="3469">
          <cell r="AJ3469">
            <v>0</v>
          </cell>
          <cell r="AK3469" t="str">
            <v>Solicitud CREG 030</v>
          </cell>
        </row>
        <row r="3470">
          <cell r="AJ3470">
            <v>0</v>
          </cell>
          <cell r="AK3470" t="str">
            <v>Solicitud CREG 030</v>
          </cell>
        </row>
        <row r="3471">
          <cell r="AJ3471">
            <v>0</v>
          </cell>
          <cell r="AK3471" t="str">
            <v>Solicitud CREG 030</v>
          </cell>
        </row>
        <row r="3472">
          <cell r="AJ3472">
            <v>0</v>
          </cell>
          <cell r="AK3472" t="str">
            <v>Solicitud CREG 030</v>
          </cell>
        </row>
        <row r="3473">
          <cell r="AJ3473">
            <v>0</v>
          </cell>
          <cell r="AK3473" t="str">
            <v>Solicitud CREG 030</v>
          </cell>
        </row>
        <row r="3474">
          <cell r="AJ3474">
            <v>0</v>
          </cell>
          <cell r="AK3474" t="str">
            <v>Solicitud CREG 030</v>
          </cell>
        </row>
        <row r="3475">
          <cell r="AJ3475">
            <v>0</v>
          </cell>
          <cell r="AK3475" t="str">
            <v>Solicitud CREG 030</v>
          </cell>
        </row>
        <row r="3476">
          <cell r="AJ3476">
            <v>0</v>
          </cell>
          <cell r="AK3476" t="str">
            <v>Solicitud CREG 030</v>
          </cell>
        </row>
        <row r="3477">
          <cell r="AJ3477">
            <v>0</v>
          </cell>
          <cell r="AK3477" t="str">
            <v>Solicitud CREG 030</v>
          </cell>
        </row>
        <row r="3478">
          <cell r="AJ3478">
            <v>0</v>
          </cell>
          <cell r="AK3478" t="str">
            <v>Solicitud CREG 030</v>
          </cell>
        </row>
        <row r="3479">
          <cell r="AJ3479">
            <v>0</v>
          </cell>
          <cell r="AK3479" t="str">
            <v>Solicitud CREG 030</v>
          </cell>
        </row>
        <row r="3480">
          <cell r="AJ3480">
            <v>0</v>
          </cell>
          <cell r="AK3480" t="str">
            <v>Solicitud CREG 030</v>
          </cell>
        </row>
        <row r="3481">
          <cell r="AJ3481">
            <v>0</v>
          </cell>
          <cell r="AK3481" t="str">
            <v>Solicitud CREG 030</v>
          </cell>
        </row>
        <row r="3482">
          <cell r="AJ3482">
            <v>0</v>
          </cell>
          <cell r="AK3482" t="str">
            <v>Solicitud CREG 030</v>
          </cell>
        </row>
        <row r="3483">
          <cell r="AJ3483">
            <v>0</v>
          </cell>
          <cell r="AK3483" t="str">
            <v>Solicitud CREG 030</v>
          </cell>
        </row>
        <row r="3484">
          <cell r="AJ3484">
            <v>0</v>
          </cell>
          <cell r="AK3484" t="str">
            <v>Solicitud CREG 030</v>
          </cell>
        </row>
        <row r="3485">
          <cell r="AJ3485">
            <v>0</v>
          </cell>
          <cell r="AK3485" t="str">
            <v>Solicitud CREG 030</v>
          </cell>
        </row>
        <row r="3486">
          <cell r="AJ3486">
            <v>0</v>
          </cell>
          <cell r="AK3486" t="str">
            <v>Solicitud CREG 030</v>
          </cell>
        </row>
        <row r="3487">
          <cell r="AJ3487">
            <v>0</v>
          </cell>
          <cell r="AK3487" t="str">
            <v>Solicitud CREG 030</v>
          </cell>
        </row>
        <row r="3488">
          <cell r="AJ3488">
            <v>0</v>
          </cell>
          <cell r="AK3488" t="str">
            <v>Solicitud CREG 030</v>
          </cell>
        </row>
        <row r="3489">
          <cell r="AJ3489">
            <v>0</v>
          </cell>
          <cell r="AK3489" t="str">
            <v>Solicitud CREG 030</v>
          </cell>
        </row>
        <row r="3490">
          <cell r="AJ3490">
            <v>0</v>
          </cell>
          <cell r="AK3490" t="str">
            <v>Solicitud CREG 030</v>
          </cell>
        </row>
        <row r="3491">
          <cell r="AJ3491">
            <v>0</v>
          </cell>
          <cell r="AK3491" t="str">
            <v>Solicitud CREG 030</v>
          </cell>
        </row>
        <row r="3492">
          <cell r="AJ3492">
            <v>0</v>
          </cell>
          <cell r="AK3492" t="str">
            <v>Solicitud CREG 030</v>
          </cell>
        </row>
        <row r="3493">
          <cell r="AJ3493">
            <v>0</v>
          </cell>
          <cell r="AK3493" t="str">
            <v>Solicitud CREG 030</v>
          </cell>
        </row>
        <row r="3494">
          <cell r="AJ3494">
            <v>0</v>
          </cell>
          <cell r="AK3494" t="str">
            <v>Solicitud CREG 030</v>
          </cell>
        </row>
        <row r="3495">
          <cell r="AJ3495">
            <v>0</v>
          </cell>
          <cell r="AK3495" t="str">
            <v>Solicitud CREG 030</v>
          </cell>
        </row>
        <row r="3496">
          <cell r="AJ3496">
            <v>0</v>
          </cell>
          <cell r="AK3496" t="str">
            <v>Solicitud CREG 030</v>
          </cell>
        </row>
        <row r="3497">
          <cell r="AJ3497">
            <v>0</v>
          </cell>
          <cell r="AK3497" t="str">
            <v>Solicitud CREG 030</v>
          </cell>
        </row>
        <row r="3498">
          <cell r="AJ3498">
            <v>0</v>
          </cell>
          <cell r="AK3498" t="str">
            <v>Solicitud CREG 030</v>
          </cell>
        </row>
        <row r="3499">
          <cell r="AJ3499">
            <v>0</v>
          </cell>
          <cell r="AK3499" t="str">
            <v>Solicitud CREG 030</v>
          </cell>
        </row>
        <row r="3500">
          <cell r="AJ3500">
            <v>0</v>
          </cell>
          <cell r="AK3500" t="str">
            <v>Solicitud CREG 030</v>
          </cell>
        </row>
        <row r="3501">
          <cell r="AJ3501">
            <v>0</v>
          </cell>
          <cell r="AK3501" t="str">
            <v>Solicitud CREG 030</v>
          </cell>
        </row>
        <row r="3502">
          <cell r="AJ3502">
            <v>0</v>
          </cell>
          <cell r="AK3502" t="str">
            <v>Solicitud CREG 030</v>
          </cell>
        </row>
        <row r="3503">
          <cell r="AJ3503">
            <v>0</v>
          </cell>
          <cell r="AK3503" t="str">
            <v>Solicitud CREG 030</v>
          </cell>
        </row>
        <row r="3504">
          <cell r="AJ3504">
            <v>0</v>
          </cell>
          <cell r="AK3504" t="str">
            <v>Solicitud CREG 030</v>
          </cell>
        </row>
        <row r="3505">
          <cell r="AJ3505">
            <v>0</v>
          </cell>
          <cell r="AK3505" t="str">
            <v>Solicitud CREG 030</v>
          </cell>
        </row>
        <row r="3506">
          <cell r="AJ3506">
            <v>0</v>
          </cell>
          <cell r="AK3506" t="str">
            <v>Solicitud CREG 030</v>
          </cell>
        </row>
        <row r="3507">
          <cell r="AJ3507">
            <v>0</v>
          </cell>
          <cell r="AK3507" t="str">
            <v>Solicitud CREG 030</v>
          </cell>
        </row>
        <row r="3508">
          <cell r="AJ3508">
            <v>0</v>
          </cell>
          <cell r="AK3508" t="str">
            <v>Solicitud CREG 030</v>
          </cell>
        </row>
        <row r="3509">
          <cell r="AJ3509">
            <v>0</v>
          </cell>
          <cell r="AK3509" t="str">
            <v>Solicitud CREG 030</v>
          </cell>
        </row>
        <row r="3510">
          <cell r="AJ3510">
            <v>0</v>
          </cell>
          <cell r="AK3510" t="str">
            <v>Solicitud CREG 030</v>
          </cell>
        </row>
        <row r="3511">
          <cell r="AJ3511">
            <v>0</v>
          </cell>
          <cell r="AK3511" t="str">
            <v>Solicitud CREG 030</v>
          </cell>
        </row>
        <row r="3512">
          <cell r="AJ3512">
            <v>0</v>
          </cell>
          <cell r="AK3512" t="str">
            <v>Solicitud CREG 030</v>
          </cell>
        </row>
        <row r="3513">
          <cell r="AJ3513">
            <v>0</v>
          </cell>
          <cell r="AK3513" t="str">
            <v>Solicitud CREG 030</v>
          </cell>
        </row>
        <row r="3514">
          <cell r="AJ3514">
            <v>0</v>
          </cell>
          <cell r="AK3514" t="str">
            <v>Solicitud CREG 030</v>
          </cell>
        </row>
        <row r="3515">
          <cell r="AJ3515">
            <v>0</v>
          </cell>
          <cell r="AK3515" t="str">
            <v>Solicitud CREG 030</v>
          </cell>
        </row>
        <row r="3516">
          <cell r="AJ3516">
            <v>0</v>
          </cell>
          <cell r="AK3516" t="str">
            <v>Solicitud CREG 030</v>
          </cell>
        </row>
        <row r="3517">
          <cell r="AJ3517">
            <v>0</v>
          </cell>
          <cell r="AK3517" t="str">
            <v>Solicitud CREG 030</v>
          </cell>
        </row>
        <row r="3518">
          <cell r="AJ3518">
            <v>0</v>
          </cell>
          <cell r="AK3518" t="str">
            <v>Solicitud CREG 030</v>
          </cell>
        </row>
        <row r="3519">
          <cell r="AJ3519">
            <v>0</v>
          </cell>
          <cell r="AK3519" t="str">
            <v>Solicitud CREG 030</v>
          </cell>
        </row>
        <row r="3520">
          <cell r="AJ3520">
            <v>0</v>
          </cell>
          <cell r="AK3520" t="str">
            <v>Solicitud CREG 030</v>
          </cell>
        </row>
        <row r="3521">
          <cell r="AJ3521">
            <v>0</v>
          </cell>
          <cell r="AK3521" t="str">
            <v>Solicitud CREG 030</v>
          </cell>
        </row>
        <row r="3522">
          <cell r="AJ3522">
            <v>0</v>
          </cell>
          <cell r="AK3522" t="str">
            <v>Solicitud CREG 030</v>
          </cell>
        </row>
        <row r="3523">
          <cell r="AJ3523">
            <v>0</v>
          </cell>
          <cell r="AK3523" t="str">
            <v>Solicitud CREG 030</v>
          </cell>
        </row>
        <row r="3524">
          <cell r="AJ3524">
            <v>0</v>
          </cell>
          <cell r="AK3524" t="str">
            <v>Solicitud CREG 030</v>
          </cell>
        </row>
        <row r="3525">
          <cell r="AJ3525">
            <v>0</v>
          </cell>
          <cell r="AK3525" t="str">
            <v>Solicitud CREG 030</v>
          </cell>
        </row>
        <row r="3526">
          <cell r="AJ3526">
            <v>0</v>
          </cell>
          <cell r="AK3526" t="str">
            <v>Solicitud CREG 030</v>
          </cell>
        </row>
        <row r="3527">
          <cell r="AJ3527">
            <v>0</v>
          </cell>
          <cell r="AK3527" t="str">
            <v>Solicitud CREG 030</v>
          </cell>
        </row>
        <row r="3528">
          <cell r="AJ3528">
            <v>0</v>
          </cell>
          <cell r="AK3528" t="str">
            <v>Solicitud CREG 030</v>
          </cell>
        </row>
        <row r="3529">
          <cell r="AJ3529">
            <v>0</v>
          </cell>
          <cell r="AK3529" t="str">
            <v>Solicitud CREG 030</v>
          </cell>
        </row>
        <row r="3530">
          <cell r="AJ3530">
            <v>0</v>
          </cell>
          <cell r="AK3530" t="str">
            <v>Solicitud CREG 030</v>
          </cell>
        </row>
        <row r="3531">
          <cell r="AJ3531">
            <v>0</v>
          </cell>
          <cell r="AK3531" t="str">
            <v>Solicitud CREG 030</v>
          </cell>
        </row>
        <row r="3532">
          <cell r="AJ3532">
            <v>0</v>
          </cell>
          <cell r="AK3532" t="str">
            <v>Solicitud CREG 030</v>
          </cell>
        </row>
        <row r="3533">
          <cell r="AJ3533">
            <v>0</v>
          </cell>
          <cell r="AK3533" t="str">
            <v>Solicitud CREG 030</v>
          </cell>
        </row>
        <row r="3534">
          <cell r="AJ3534">
            <v>0</v>
          </cell>
          <cell r="AK3534" t="str">
            <v>Solicitud CREG 030</v>
          </cell>
        </row>
        <row r="3535">
          <cell r="AJ3535">
            <v>0</v>
          </cell>
          <cell r="AK3535" t="str">
            <v>Solicitud CREG 030</v>
          </cell>
        </row>
        <row r="3536">
          <cell r="AJ3536">
            <v>0</v>
          </cell>
          <cell r="AK3536" t="str">
            <v>Solicitud CREG 030</v>
          </cell>
        </row>
        <row r="3537">
          <cell r="AJ3537">
            <v>0</v>
          </cell>
          <cell r="AK3537" t="str">
            <v>Solicitud CREG 030</v>
          </cell>
        </row>
        <row r="3538">
          <cell r="AJ3538">
            <v>0</v>
          </cell>
          <cell r="AK3538" t="str">
            <v>Solicitud CREG 030</v>
          </cell>
        </row>
        <row r="3539">
          <cell r="AJ3539">
            <v>0</v>
          </cell>
          <cell r="AK3539" t="str">
            <v>Solicitud CREG 030</v>
          </cell>
        </row>
        <row r="3540">
          <cell r="AJ3540">
            <v>0</v>
          </cell>
          <cell r="AK3540" t="str">
            <v>Solicitud CREG 030</v>
          </cell>
        </row>
        <row r="3541">
          <cell r="AJ3541">
            <v>0</v>
          </cell>
          <cell r="AK3541" t="str">
            <v>Solicitud CREG 030</v>
          </cell>
        </row>
        <row r="3542">
          <cell r="AJ3542">
            <v>0</v>
          </cell>
          <cell r="AK3542" t="str">
            <v>Solicitud CREG 030</v>
          </cell>
        </row>
        <row r="3543">
          <cell r="AJ3543">
            <v>0</v>
          </cell>
          <cell r="AK3543" t="str">
            <v>Solicitud CREG 030</v>
          </cell>
        </row>
        <row r="3544">
          <cell r="AJ3544">
            <v>0</v>
          </cell>
          <cell r="AK3544" t="str">
            <v>Solicitud CREG 030</v>
          </cell>
        </row>
        <row r="3545">
          <cell r="AJ3545">
            <v>0</v>
          </cell>
          <cell r="AK3545" t="str">
            <v>Solicitud CREG 030</v>
          </cell>
        </row>
        <row r="3546">
          <cell r="AJ3546">
            <v>0</v>
          </cell>
          <cell r="AK3546" t="str">
            <v>Solicitud CREG 030</v>
          </cell>
        </row>
        <row r="3547">
          <cell r="AJ3547">
            <v>0</v>
          </cell>
          <cell r="AK3547" t="str">
            <v>Solicitud CREG 030</v>
          </cell>
        </row>
        <row r="3548">
          <cell r="AJ3548">
            <v>0</v>
          </cell>
          <cell r="AK3548" t="str">
            <v>Solicitud CREG 030</v>
          </cell>
        </row>
        <row r="3549">
          <cell r="AJ3549">
            <v>0</v>
          </cell>
          <cell r="AK3549" t="str">
            <v>Solicitud CREG 030</v>
          </cell>
        </row>
        <row r="3550">
          <cell r="AJ3550">
            <v>0</v>
          </cell>
          <cell r="AK3550" t="str">
            <v>Solicitud CREG 030</v>
          </cell>
        </row>
        <row r="3551">
          <cell r="AJ3551">
            <v>0</v>
          </cell>
          <cell r="AK3551" t="str">
            <v>Solicitud CREG 030</v>
          </cell>
        </row>
        <row r="3552">
          <cell r="AJ3552">
            <v>0</v>
          </cell>
          <cell r="AK3552" t="str">
            <v>Solicitud CREG 030</v>
          </cell>
        </row>
        <row r="3553">
          <cell r="AJ3553">
            <v>0</v>
          </cell>
          <cell r="AK3553" t="str">
            <v>Solicitud CREG 030</v>
          </cell>
        </row>
        <row r="3554">
          <cell r="AJ3554">
            <v>0</v>
          </cell>
          <cell r="AK3554" t="str">
            <v>Solicitud CREG 030</v>
          </cell>
        </row>
        <row r="3555">
          <cell r="AJ3555">
            <v>0</v>
          </cell>
          <cell r="AK3555" t="str">
            <v>Solicitud CREG 030</v>
          </cell>
        </row>
        <row r="3556">
          <cell r="AJ3556">
            <v>0</v>
          </cell>
          <cell r="AK3556" t="str">
            <v>Solicitud CREG 030</v>
          </cell>
        </row>
        <row r="3557">
          <cell r="AJ3557">
            <v>0</v>
          </cell>
          <cell r="AK3557" t="str">
            <v>Solicitud CREG 030</v>
          </cell>
        </row>
        <row r="3558">
          <cell r="AJ3558">
            <v>0</v>
          </cell>
          <cell r="AK3558" t="str">
            <v>Solicitud CREG 030</v>
          </cell>
        </row>
        <row r="3559">
          <cell r="AJ3559">
            <v>0</v>
          </cell>
          <cell r="AK3559" t="str">
            <v>Solicitud CREG 030</v>
          </cell>
        </row>
        <row r="3560">
          <cell r="AJ3560">
            <v>0</v>
          </cell>
          <cell r="AK3560" t="str">
            <v>Solicitud CREG 030</v>
          </cell>
        </row>
        <row r="3561">
          <cell r="AJ3561">
            <v>0</v>
          </cell>
          <cell r="AK3561" t="str">
            <v>Solicitud CREG 030</v>
          </cell>
        </row>
        <row r="3562">
          <cell r="AJ3562">
            <v>0</v>
          </cell>
          <cell r="AK3562" t="str">
            <v>Solicitud CREG 030</v>
          </cell>
        </row>
        <row r="3563">
          <cell r="AJ3563">
            <v>0</v>
          </cell>
          <cell r="AK3563" t="str">
            <v>Solicitud CREG 030</v>
          </cell>
        </row>
        <row r="3564">
          <cell r="AJ3564">
            <v>0</v>
          </cell>
          <cell r="AK3564" t="str">
            <v>Solicitud CREG 030</v>
          </cell>
        </row>
        <row r="3565">
          <cell r="AJ3565">
            <v>0</v>
          </cell>
          <cell r="AK3565" t="str">
            <v>Solicitud CREG 030</v>
          </cell>
        </row>
        <row r="3566">
          <cell r="AJ3566">
            <v>0</v>
          </cell>
          <cell r="AK3566" t="str">
            <v>Solicitud CREG 030</v>
          </cell>
        </row>
        <row r="3567">
          <cell r="AJ3567">
            <v>0</v>
          </cell>
          <cell r="AK3567" t="str">
            <v>Solicitud CREG 030</v>
          </cell>
        </row>
        <row r="3568">
          <cell r="AJ3568">
            <v>0</v>
          </cell>
          <cell r="AK3568" t="str">
            <v>Solicitud CREG 030</v>
          </cell>
        </row>
        <row r="3569">
          <cell r="AJ3569">
            <v>0</v>
          </cell>
          <cell r="AK3569" t="str">
            <v>Solicitud CREG 030</v>
          </cell>
        </row>
        <row r="3570">
          <cell r="AJ3570">
            <v>0</v>
          </cell>
          <cell r="AK3570" t="str">
            <v>Solicitud CREG 030</v>
          </cell>
        </row>
        <row r="3571">
          <cell r="AJ3571">
            <v>0</v>
          </cell>
          <cell r="AK3571" t="str">
            <v>Solicitud CREG 030</v>
          </cell>
        </row>
        <row r="3572">
          <cell r="AJ3572">
            <v>0</v>
          </cell>
          <cell r="AK3572" t="str">
            <v>Solicitud CREG 030</v>
          </cell>
        </row>
        <row r="3573">
          <cell r="AJ3573">
            <v>0</v>
          </cell>
          <cell r="AK3573" t="str">
            <v>Solicitud CREG 030</v>
          </cell>
        </row>
        <row r="3574">
          <cell r="AJ3574">
            <v>0</v>
          </cell>
          <cell r="AK3574" t="str">
            <v>Solicitud CREG 030</v>
          </cell>
        </row>
        <row r="3575">
          <cell r="AJ3575">
            <v>0</v>
          </cell>
          <cell r="AK3575" t="str">
            <v>Solicitud CREG 030</v>
          </cell>
        </row>
        <row r="3576">
          <cell r="AJ3576">
            <v>0</v>
          </cell>
          <cell r="AK3576" t="str">
            <v>Solicitud CREG 030</v>
          </cell>
        </row>
        <row r="3577">
          <cell r="AJ3577">
            <v>0</v>
          </cell>
          <cell r="AK3577" t="str">
            <v>Solicitud CREG 030</v>
          </cell>
        </row>
        <row r="3578">
          <cell r="AJ3578">
            <v>0</v>
          </cell>
          <cell r="AK3578" t="str">
            <v>Solicitud CREG 030</v>
          </cell>
        </row>
        <row r="3579">
          <cell r="AJ3579">
            <v>0</v>
          </cell>
          <cell r="AK3579" t="str">
            <v>Solicitud CREG 030</v>
          </cell>
        </row>
        <row r="3580">
          <cell r="AJ3580">
            <v>0</v>
          </cell>
          <cell r="AK3580" t="str">
            <v>Solicitud CREG 030</v>
          </cell>
        </row>
        <row r="3581">
          <cell r="AJ3581">
            <v>0</v>
          </cell>
          <cell r="AK3581" t="str">
            <v>Solicitud CREG 030</v>
          </cell>
        </row>
        <row r="3582">
          <cell r="AJ3582">
            <v>0</v>
          </cell>
          <cell r="AK3582" t="str">
            <v>Solicitud CREG 030</v>
          </cell>
        </row>
        <row r="3583">
          <cell r="AJ3583">
            <v>0</v>
          </cell>
          <cell r="AK3583" t="str">
            <v>Solicitud CREG 030</v>
          </cell>
        </row>
        <row r="3584">
          <cell r="AJ3584">
            <v>0</v>
          </cell>
          <cell r="AK3584" t="str">
            <v>Solicitud CREG 030</v>
          </cell>
        </row>
        <row r="3585">
          <cell r="AJ3585">
            <v>0</v>
          </cell>
          <cell r="AK3585" t="str">
            <v>Solicitud CREG 030</v>
          </cell>
        </row>
        <row r="3586">
          <cell r="AJ3586">
            <v>0</v>
          </cell>
          <cell r="AK3586" t="str">
            <v>Solicitud CREG 030</v>
          </cell>
        </row>
        <row r="3587">
          <cell r="AJ3587">
            <v>0</v>
          </cell>
          <cell r="AK3587" t="str">
            <v>Solicitud CREG 030</v>
          </cell>
        </row>
        <row r="3588">
          <cell r="AJ3588">
            <v>0</v>
          </cell>
          <cell r="AK3588" t="str">
            <v>Solicitud CREG 030</v>
          </cell>
        </row>
        <row r="3589">
          <cell r="AJ3589">
            <v>0</v>
          </cell>
          <cell r="AK3589" t="str">
            <v>Solicitud CREG 030</v>
          </cell>
        </row>
        <row r="3590">
          <cell r="AJ3590">
            <v>0</v>
          </cell>
          <cell r="AK3590" t="str">
            <v>Solicitud CREG 030</v>
          </cell>
        </row>
        <row r="3591">
          <cell r="AJ3591">
            <v>0</v>
          </cell>
          <cell r="AK3591" t="str">
            <v>Solicitud CREG 030</v>
          </cell>
        </row>
        <row r="3592">
          <cell r="AJ3592">
            <v>0</v>
          </cell>
          <cell r="AK3592" t="str">
            <v>Solicitud CREG 030</v>
          </cell>
        </row>
        <row r="3593">
          <cell r="AJ3593">
            <v>0</v>
          </cell>
          <cell r="AK3593" t="str">
            <v>Solicitud CREG 030</v>
          </cell>
        </row>
        <row r="3594">
          <cell r="AJ3594">
            <v>0</v>
          </cell>
          <cell r="AK3594" t="str">
            <v>Solicitud CREG 030</v>
          </cell>
        </row>
        <row r="3595">
          <cell r="AJ3595">
            <v>0</v>
          </cell>
          <cell r="AK3595" t="str">
            <v>Solicitud CREG 030</v>
          </cell>
        </row>
        <row r="3596">
          <cell r="AJ3596">
            <v>0</v>
          </cell>
          <cell r="AK3596" t="str">
            <v>Solicitud CREG 030</v>
          </cell>
        </row>
        <row r="3597">
          <cell r="AJ3597">
            <v>0</v>
          </cell>
          <cell r="AK3597" t="str">
            <v>Solicitud CREG 030</v>
          </cell>
        </row>
        <row r="3598">
          <cell r="AJ3598">
            <v>0</v>
          </cell>
          <cell r="AK3598" t="str">
            <v>Solicitud CREG 030</v>
          </cell>
        </row>
        <row r="3599">
          <cell r="AJ3599">
            <v>0</v>
          </cell>
          <cell r="AK3599" t="str">
            <v>Solicitud CREG 030</v>
          </cell>
        </row>
        <row r="3600">
          <cell r="AJ3600">
            <v>0</v>
          </cell>
          <cell r="AK3600" t="str">
            <v>Solicitud CREG 030</v>
          </cell>
        </row>
        <row r="3601">
          <cell r="AJ3601">
            <v>0</v>
          </cell>
          <cell r="AK3601" t="str">
            <v>Solicitud CREG 030</v>
          </cell>
        </row>
        <row r="3602">
          <cell r="AJ3602">
            <v>0</v>
          </cell>
          <cell r="AK3602" t="str">
            <v>Solicitud CREG 030</v>
          </cell>
        </row>
        <row r="3603">
          <cell r="AJ3603">
            <v>0</v>
          </cell>
          <cell r="AK3603" t="str">
            <v>Solicitud CREG 030</v>
          </cell>
        </row>
        <row r="3604">
          <cell r="AJ3604">
            <v>0</v>
          </cell>
          <cell r="AK3604" t="str">
            <v>Solicitud CREG 030</v>
          </cell>
        </row>
        <row r="3605">
          <cell r="AJ3605">
            <v>0</v>
          </cell>
          <cell r="AK3605" t="str">
            <v>Solicitud CREG 030</v>
          </cell>
        </row>
        <row r="3606">
          <cell r="AJ3606">
            <v>0</v>
          </cell>
          <cell r="AK3606" t="str">
            <v>Solicitud CREG 030</v>
          </cell>
        </row>
        <row r="3607">
          <cell r="AJ3607">
            <v>0</v>
          </cell>
          <cell r="AK3607" t="str">
            <v>Solicitud CREG 030</v>
          </cell>
        </row>
        <row r="3608">
          <cell r="AJ3608">
            <v>0</v>
          </cell>
          <cell r="AK3608" t="str">
            <v>Solicitud CREG 030</v>
          </cell>
        </row>
        <row r="3609">
          <cell r="AJ3609">
            <v>0</v>
          </cell>
          <cell r="AK3609" t="str">
            <v>Solicitud CREG 030</v>
          </cell>
        </row>
        <row r="3610">
          <cell r="AJ3610">
            <v>0</v>
          </cell>
          <cell r="AK3610" t="str">
            <v>Solicitud CREG 030</v>
          </cell>
        </row>
        <row r="3611">
          <cell r="AJ3611">
            <v>0</v>
          </cell>
          <cell r="AK3611" t="str">
            <v>Solicitud CREG 030</v>
          </cell>
        </row>
        <row r="3612">
          <cell r="AJ3612">
            <v>0</v>
          </cell>
          <cell r="AK3612" t="str">
            <v>Solicitud CREG 030</v>
          </cell>
        </row>
        <row r="3613">
          <cell r="AJ3613">
            <v>0</v>
          </cell>
          <cell r="AK3613" t="str">
            <v>Solicitud CREG 030</v>
          </cell>
        </row>
        <row r="3614">
          <cell r="AJ3614">
            <v>0</v>
          </cell>
          <cell r="AK3614" t="str">
            <v>Solicitud CREG 030</v>
          </cell>
        </row>
        <row r="3615">
          <cell r="AJ3615">
            <v>0</v>
          </cell>
          <cell r="AK3615" t="str">
            <v>Solicitud CREG 030</v>
          </cell>
        </row>
        <row r="3616">
          <cell r="AJ3616">
            <v>0</v>
          </cell>
          <cell r="AK3616" t="str">
            <v>Solicitud CREG 030</v>
          </cell>
        </row>
        <row r="3617">
          <cell r="AJ3617">
            <v>0</v>
          </cell>
          <cell r="AK3617" t="str">
            <v>Solicitud CREG 030</v>
          </cell>
        </row>
        <row r="3618">
          <cell r="AJ3618">
            <v>0</v>
          </cell>
          <cell r="AK3618" t="str">
            <v>Solicitud CREG 030</v>
          </cell>
        </row>
        <row r="3619">
          <cell r="AJ3619">
            <v>0</v>
          </cell>
          <cell r="AK3619" t="str">
            <v>Solicitud CREG 030</v>
          </cell>
        </row>
        <row r="3620">
          <cell r="AJ3620">
            <v>0</v>
          </cell>
          <cell r="AK3620" t="str">
            <v>Solicitud CREG 030</v>
          </cell>
        </row>
        <row r="3621">
          <cell r="AJ3621">
            <v>0</v>
          </cell>
          <cell r="AK3621" t="str">
            <v>Solicitud CREG 030</v>
          </cell>
        </row>
        <row r="3622">
          <cell r="AJ3622">
            <v>0</v>
          </cell>
          <cell r="AK3622" t="str">
            <v>Solicitud CREG 030</v>
          </cell>
        </row>
        <row r="3623">
          <cell r="AJ3623">
            <v>0</v>
          </cell>
          <cell r="AK3623" t="str">
            <v>Solicitud CREG 030</v>
          </cell>
        </row>
        <row r="3624">
          <cell r="AJ3624">
            <v>0</v>
          </cell>
          <cell r="AK3624" t="str">
            <v>Solicitud CREG 030</v>
          </cell>
        </row>
        <row r="3625">
          <cell r="AJ3625">
            <v>0</v>
          </cell>
          <cell r="AK3625" t="str">
            <v>Solicitud CREG 030</v>
          </cell>
        </row>
        <row r="3626">
          <cell r="AJ3626">
            <v>0</v>
          </cell>
          <cell r="AK3626" t="str">
            <v>Solicitud CREG 030</v>
          </cell>
        </row>
        <row r="3627">
          <cell r="AJ3627">
            <v>0</v>
          </cell>
          <cell r="AK3627" t="str">
            <v>Solicitud CREG 030</v>
          </cell>
        </row>
        <row r="3628">
          <cell r="AJ3628">
            <v>0</v>
          </cell>
          <cell r="AK3628" t="str">
            <v>Solicitud CREG 030</v>
          </cell>
        </row>
        <row r="3629">
          <cell r="AJ3629">
            <v>0</v>
          </cell>
          <cell r="AK3629" t="str">
            <v>Solicitud CREG 030</v>
          </cell>
        </row>
        <row r="3630">
          <cell r="AJ3630">
            <v>0</v>
          </cell>
          <cell r="AK3630" t="str">
            <v>Solicitud CREG 030</v>
          </cell>
        </row>
        <row r="3631">
          <cell r="AJ3631">
            <v>0</v>
          </cell>
          <cell r="AK3631" t="str">
            <v>Solicitud CREG 030</v>
          </cell>
        </row>
        <row r="3632">
          <cell r="AJ3632">
            <v>0</v>
          </cell>
          <cell r="AK3632" t="str">
            <v>Solicitud CREG 030</v>
          </cell>
        </row>
        <row r="3633">
          <cell r="AJ3633">
            <v>0</v>
          </cell>
          <cell r="AK3633" t="str">
            <v>Solicitud CREG 030</v>
          </cell>
        </row>
        <row r="3634">
          <cell r="AJ3634">
            <v>0</v>
          </cell>
          <cell r="AK3634" t="str">
            <v>Solicitud CREG 030</v>
          </cell>
        </row>
        <row r="3635">
          <cell r="AJ3635">
            <v>0</v>
          </cell>
          <cell r="AK3635" t="str">
            <v>Solicitud CREG 030</v>
          </cell>
        </row>
        <row r="3636">
          <cell r="AJ3636">
            <v>0</v>
          </cell>
          <cell r="AK3636" t="str">
            <v>Solicitud CREG 030</v>
          </cell>
        </row>
        <row r="3637">
          <cell r="AJ3637">
            <v>0</v>
          </cell>
          <cell r="AK3637" t="str">
            <v>Solicitud CREG 030</v>
          </cell>
        </row>
        <row r="3638">
          <cell r="AJ3638">
            <v>0</v>
          </cell>
          <cell r="AK3638" t="str">
            <v>Solicitud CREG 030</v>
          </cell>
        </row>
        <row r="3639">
          <cell r="AJ3639">
            <v>0</v>
          </cell>
          <cell r="AK3639" t="str">
            <v>Solicitud CREG 030</v>
          </cell>
        </row>
        <row r="3640">
          <cell r="AJ3640">
            <v>0</v>
          </cell>
          <cell r="AK3640" t="str">
            <v>Solicitud CREG 030</v>
          </cell>
        </row>
        <row r="3641">
          <cell r="AJ3641">
            <v>0</v>
          </cell>
          <cell r="AK3641" t="str">
            <v>Solicitud CREG 030</v>
          </cell>
        </row>
        <row r="3642">
          <cell r="AJ3642">
            <v>0</v>
          </cell>
          <cell r="AK3642" t="str">
            <v>Solicitud CREG 030</v>
          </cell>
        </row>
        <row r="3643">
          <cell r="AJ3643">
            <v>0</v>
          </cell>
          <cell r="AK3643" t="str">
            <v>Solicitud CREG 030</v>
          </cell>
        </row>
        <row r="3644">
          <cell r="AJ3644">
            <v>0</v>
          </cell>
          <cell r="AK3644" t="str">
            <v>Solicitud CREG 030</v>
          </cell>
        </row>
        <row r="3645">
          <cell r="AJ3645">
            <v>0</v>
          </cell>
          <cell r="AK3645" t="str">
            <v>Solicitud CREG 030</v>
          </cell>
        </row>
        <row r="3646">
          <cell r="AJ3646">
            <v>0</v>
          </cell>
          <cell r="AK3646" t="str">
            <v>Solicitud CREG 030</v>
          </cell>
        </row>
        <row r="3647">
          <cell r="AJ3647">
            <v>0</v>
          </cell>
          <cell r="AK3647" t="str">
            <v>Solicitud CREG 030</v>
          </cell>
        </row>
        <row r="3648">
          <cell r="AJ3648">
            <v>0</v>
          </cell>
          <cell r="AK3648" t="str">
            <v>Solicitud CREG 030</v>
          </cell>
        </row>
        <row r="3649">
          <cell r="AJ3649">
            <v>0</v>
          </cell>
          <cell r="AK3649" t="str">
            <v>Solicitud CREG 030</v>
          </cell>
        </row>
        <row r="3650">
          <cell r="AJ3650">
            <v>0</v>
          </cell>
          <cell r="AK3650" t="str">
            <v>Solicitud CREG 030</v>
          </cell>
        </row>
        <row r="3651">
          <cell r="AJ3651">
            <v>0</v>
          </cell>
          <cell r="AK3651" t="str">
            <v>Solicitud CREG 030</v>
          </cell>
        </row>
        <row r="3652">
          <cell r="AJ3652">
            <v>0</v>
          </cell>
          <cell r="AK3652" t="str">
            <v>Solicitud CREG 030</v>
          </cell>
        </row>
        <row r="3653">
          <cell r="AJ3653">
            <v>0</v>
          </cell>
          <cell r="AK3653" t="str">
            <v>Solicitud CREG 030</v>
          </cell>
        </row>
        <row r="3654">
          <cell r="AJ3654">
            <v>0</v>
          </cell>
          <cell r="AK3654" t="str">
            <v>Solicitud CREG 030</v>
          </cell>
        </row>
        <row r="3655">
          <cell r="AJ3655">
            <v>0</v>
          </cell>
          <cell r="AK3655" t="str">
            <v>Solicitud CREG 030</v>
          </cell>
        </row>
        <row r="3656">
          <cell r="AJ3656">
            <v>0</v>
          </cell>
          <cell r="AK3656" t="str">
            <v>Solicitud CREG 030</v>
          </cell>
        </row>
        <row r="3657">
          <cell r="AJ3657">
            <v>0</v>
          </cell>
          <cell r="AK3657" t="str">
            <v>Solicitud CREG 030</v>
          </cell>
        </row>
        <row r="3658">
          <cell r="AJ3658">
            <v>0</v>
          </cell>
          <cell r="AK3658" t="str">
            <v>Solicitud CREG 030</v>
          </cell>
        </row>
        <row r="3659">
          <cell r="AJ3659">
            <v>0</v>
          </cell>
          <cell r="AK3659" t="str">
            <v>Solicitud CREG 030</v>
          </cell>
        </row>
        <row r="3660">
          <cell r="AJ3660">
            <v>0</v>
          </cell>
          <cell r="AK3660" t="str">
            <v>Solicitud CREG 030</v>
          </cell>
        </row>
        <row r="3661">
          <cell r="AJ3661">
            <v>0</v>
          </cell>
          <cell r="AK3661" t="str">
            <v>Solicitud CREG 030</v>
          </cell>
        </row>
        <row r="3662">
          <cell r="AJ3662">
            <v>0</v>
          </cell>
          <cell r="AK3662" t="str">
            <v>Solicitud CREG 030</v>
          </cell>
        </row>
        <row r="3663">
          <cell r="AJ3663">
            <v>0</v>
          </cell>
          <cell r="AK3663" t="str">
            <v>Solicitud CREG 030</v>
          </cell>
        </row>
        <row r="3664">
          <cell r="AJ3664">
            <v>0</v>
          </cell>
          <cell r="AK3664" t="str">
            <v>Solicitud CREG 030</v>
          </cell>
        </row>
        <row r="3665">
          <cell r="AJ3665">
            <v>0</v>
          </cell>
          <cell r="AK3665" t="str">
            <v>Solicitud CREG 030</v>
          </cell>
        </row>
        <row r="3666">
          <cell r="AJ3666">
            <v>0</v>
          </cell>
          <cell r="AK3666" t="str">
            <v>Solicitud CREG 030</v>
          </cell>
        </row>
        <row r="3667">
          <cell r="AJ3667">
            <v>0</v>
          </cell>
          <cell r="AK3667" t="str">
            <v>Solicitud CREG 030</v>
          </cell>
        </row>
        <row r="3668">
          <cell r="AJ3668">
            <v>0</v>
          </cell>
          <cell r="AK3668" t="str">
            <v>Solicitud CREG 030</v>
          </cell>
        </row>
        <row r="3669">
          <cell r="AJ3669">
            <v>0</v>
          </cell>
          <cell r="AK3669" t="str">
            <v>Solicitud CREG 030</v>
          </cell>
        </row>
        <row r="3670">
          <cell r="AJ3670">
            <v>0</v>
          </cell>
          <cell r="AK3670" t="str">
            <v>Solicitud CREG 030</v>
          </cell>
        </row>
        <row r="3671">
          <cell r="AJ3671">
            <v>0</v>
          </cell>
          <cell r="AK3671" t="str">
            <v>Solicitud CREG 030</v>
          </cell>
        </row>
        <row r="3672">
          <cell r="AJ3672">
            <v>0</v>
          </cell>
          <cell r="AK3672" t="str">
            <v>Solicitud CREG 030</v>
          </cell>
        </row>
        <row r="3673">
          <cell r="AJ3673">
            <v>0</v>
          </cell>
          <cell r="AK3673" t="str">
            <v>Solicitud CREG 030</v>
          </cell>
        </row>
        <row r="3674">
          <cell r="AJ3674">
            <v>0</v>
          </cell>
          <cell r="AK3674" t="str">
            <v>Solicitud CREG 030</v>
          </cell>
        </row>
        <row r="3675">
          <cell r="AJ3675">
            <v>0</v>
          </cell>
          <cell r="AK3675" t="str">
            <v>Solicitud CREG 030</v>
          </cell>
        </row>
        <row r="3676">
          <cell r="AJ3676">
            <v>0</v>
          </cell>
          <cell r="AK3676" t="str">
            <v>Solicitud CREG 030</v>
          </cell>
        </row>
        <row r="3677">
          <cell r="AJ3677">
            <v>0</v>
          </cell>
          <cell r="AK3677" t="str">
            <v>Solicitud CREG 030</v>
          </cell>
        </row>
        <row r="3678">
          <cell r="AJ3678">
            <v>0</v>
          </cell>
          <cell r="AK3678" t="str">
            <v>Solicitud CREG 030</v>
          </cell>
        </row>
        <row r="3679">
          <cell r="AJ3679">
            <v>0</v>
          </cell>
          <cell r="AK3679" t="str">
            <v>Solicitud CREG 030</v>
          </cell>
        </row>
        <row r="3680">
          <cell r="AJ3680">
            <v>0</v>
          </cell>
          <cell r="AK3680" t="str">
            <v>Solicitud CREG 030</v>
          </cell>
        </row>
        <row r="3681">
          <cell r="AJ3681">
            <v>0</v>
          </cell>
          <cell r="AK3681" t="str">
            <v>Solicitud CREG 030</v>
          </cell>
        </row>
        <row r="3682">
          <cell r="AJ3682">
            <v>0</v>
          </cell>
          <cell r="AK3682" t="str">
            <v>Solicitud CREG 030</v>
          </cell>
        </row>
        <row r="3683">
          <cell r="AJ3683">
            <v>0</v>
          </cell>
          <cell r="AK3683" t="str">
            <v>Solicitud CREG 030</v>
          </cell>
        </row>
        <row r="3684">
          <cell r="AJ3684">
            <v>0</v>
          </cell>
          <cell r="AK3684" t="str">
            <v>Solicitud CREG 030</v>
          </cell>
        </row>
        <row r="3685">
          <cell r="AJ3685">
            <v>0</v>
          </cell>
          <cell r="AK3685" t="str">
            <v>Solicitud CREG 030</v>
          </cell>
        </row>
        <row r="3686">
          <cell r="AJ3686">
            <v>0</v>
          </cell>
          <cell r="AK3686" t="str">
            <v>Solicitud CREG 030</v>
          </cell>
        </row>
        <row r="3687">
          <cell r="AJ3687">
            <v>0</v>
          </cell>
          <cell r="AK3687" t="str">
            <v>Solicitud CREG 030</v>
          </cell>
        </row>
        <row r="3688">
          <cell r="AJ3688">
            <v>0</v>
          </cell>
          <cell r="AK3688" t="str">
            <v>Solicitud CREG 030</v>
          </cell>
        </row>
        <row r="3689">
          <cell r="AJ3689">
            <v>0</v>
          </cell>
          <cell r="AK3689" t="str">
            <v>Solicitud CREG 030</v>
          </cell>
        </row>
        <row r="3690">
          <cell r="AJ3690">
            <v>0</v>
          </cell>
          <cell r="AK3690" t="str">
            <v>Solicitud CREG 030</v>
          </cell>
        </row>
        <row r="3691">
          <cell r="AJ3691">
            <v>0</v>
          </cell>
          <cell r="AK3691" t="str">
            <v>Solicitud CREG 030</v>
          </cell>
        </row>
        <row r="3692">
          <cell r="AJ3692">
            <v>0</v>
          </cell>
          <cell r="AK3692" t="str">
            <v>Solicitud CREG 030</v>
          </cell>
        </row>
        <row r="3693">
          <cell r="AJ3693">
            <v>0</v>
          </cell>
          <cell r="AK3693" t="str">
            <v>Solicitud CREG 030</v>
          </cell>
        </row>
        <row r="3694">
          <cell r="AJ3694">
            <v>0</v>
          </cell>
          <cell r="AK3694" t="str">
            <v>Solicitud CREG 030</v>
          </cell>
        </row>
        <row r="3695">
          <cell r="AJ3695">
            <v>0</v>
          </cell>
          <cell r="AK3695" t="str">
            <v>Solicitud CREG 030</v>
          </cell>
        </row>
        <row r="3696">
          <cell r="AJ3696">
            <v>0</v>
          </cell>
          <cell r="AK3696" t="str">
            <v>Solicitud CREG 030</v>
          </cell>
        </row>
        <row r="3697">
          <cell r="AJ3697">
            <v>0</v>
          </cell>
          <cell r="AK3697" t="str">
            <v>Solicitud CREG 030</v>
          </cell>
        </row>
        <row r="3698">
          <cell r="AJ3698">
            <v>0</v>
          </cell>
          <cell r="AK3698" t="str">
            <v>Solicitud CREG 030</v>
          </cell>
        </row>
        <row r="3699">
          <cell r="AJ3699">
            <v>0</v>
          </cell>
          <cell r="AK3699" t="str">
            <v>Solicitud CREG 030</v>
          </cell>
        </row>
        <row r="3700">
          <cell r="AJ3700">
            <v>0</v>
          </cell>
          <cell r="AK3700" t="str">
            <v>Solicitud CREG 030</v>
          </cell>
        </row>
        <row r="3701">
          <cell r="AJ3701">
            <v>0</v>
          </cell>
          <cell r="AK3701" t="str">
            <v>Solicitud CREG 030</v>
          </cell>
        </row>
        <row r="3702">
          <cell r="AJ3702">
            <v>0</v>
          </cell>
          <cell r="AK3702" t="str">
            <v>Solicitud CREG 030</v>
          </cell>
        </row>
        <row r="3703">
          <cell r="AJ3703">
            <v>0</v>
          </cell>
          <cell r="AK3703" t="str">
            <v>Solicitud CREG 030</v>
          </cell>
        </row>
        <row r="3704">
          <cell r="AJ3704">
            <v>0</v>
          </cell>
          <cell r="AK3704" t="str">
            <v>Solicitud CREG 030</v>
          </cell>
        </row>
        <row r="3705">
          <cell r="AJ3705">
            <v>0</v>
          </cell>
          <cell r="AK3705" t="str">
            <v>Solicitud CREG 030</v>
          </cell>
        </row>
        <row r="3706">
          <cell r="AJ3706">
            <v>0</v>
          </cell>
          <cell r="AK3706" t="str">
            <v>Solicitud CREG 030</v>
          </cell>
        </row>
        <row r="3707">
          <cell r="AJ3707">
            <v>0</v>
          </cell>
          <cell r="AK3707" t="str">
            <v>Solicitud CREG 030</v>
          </cell>
        </row>
        <row r="3708">
          <cell r="AJ3708">
            <v>0</v>
          </cell>
          <cell r="AK3708" t="str">
            <v>Solicitud CREG 030</v>
          </cell>
        </row>
        <row r="3709">
          <cell r="AJ3709">
            <v>0</v>
          </cell>
          <cell r="AK3709" t="str">
            <v>Solicitud CREG 030</v>
          </cell>
        </row>
        <row r="3710">
          <cell r="AJ3710">
            <v>0</v>
          </cell>
          <cell r="AK3710" t="str">
            <v>Solicitud CREG 030</v>
          </cell>
        </row>
        <row r="3711">
          <cell r="AJ3711">
            <v>0</v>
          </cell>
          <cell r="AK3711" t="str">
            <v>Solicitud CREG 030</v>
          </cell>
        </row>
        <row r="3712">
          <cell r="AJ3712">
            <v>0</v>
          </cell>
          <cell r="AK3712" t="str">
            <v>Solicitud CREG 030</v>
          </cell>
        </row>
        <row r="3713">
          <cell r="AJ3713">
            <v>0</v>
          </cell>
          <cell r="AK3713" t="str">
            <v>Solicitud CREG 030</v>
          </cell>
        </row>
        <row r="3714">
          <cell r="AJ3714">
            <v>0</v>
          </cell>
          <cell r="AK3714" t="str">
            <v>Solicitud CREG 030</v>
          </cell>
        </row>
        <row r="3715">
          <cell r="AJ3715">
            <v>0</v>
          </cell>
          <cell r="AK3715" t="str">
            <v>Solicitud CREG 030</v>
          </cell>
        </row>
        <row r="3716">
          <cell r="AJ3716">
            <v>0</v>
          </cell>
          <cell r="AK3716" t="str">
            <v>Solicitud CREG 030</v>
          </cell>
        </row>
        <row r="3717">
          <cell r="AJ3717">
            <v>0</v>
          </cell>
          <cell r="AK3717" t="str">
            <v>Solicitud CREG 030</v>
          </cell>
        </row>
        <row r="3718">
          <cell r="AJ3718">
            <v>0</v>
          </cell>
          <cell r="AK3718" t="str">
            <v>Solicitud CREG 030</v>
          </cell>
        </row>
        <row r="3719">
          <cell r="AJ3719">
            <v>0</v>
          </cell>
          <cell r="AK3719" t="str">
            <v>Solicitud CREG 030</v>
          </cell>
        </row>
        <row r="3720">
          <cell r="AJ3720">
            <v>0</v>
          </cell>
          <cell r="AK3720" t="str">
            <v>Solicitud CREG 030</v>
          </cell>
        </row>
        <row r="3721">
          <cell r="AJ3721">
            <v>0</v>
          </cell>
          <cell r="AK3721" t="str">
            <v>Solicitud CREG 030</v>
          </cell>
        </row>
        <row r="3722">
          <cell r="AJ3722">
            <v>0</v>
          </cell>
          <cell r="AK3722" t="str">
            <v>Solicitud CREG 030</v>
          </cell>
        </row>
        <row r="3723">
          <cell r="AJ3723">
            <v>0</v>
          </cell>
          <cell r="AK3723" t="str">
            <v>Solicitud CREG 030</v>
          </cell>
        </row>
        <row r="3724">
          <cell r="AJ3724">
            <v>0</v>
          </cell>
          <cell r="AK3724" t="str">
            <v>Solicitud CREG 030</v>
          </cell>
        </row>
        <row r="3725">
          <cell r="AJ3725">
            <v>0</v>
          </cell>
          <cell r="AK3725" t="str">
            <v>Solicitud CREG 030</v>
          </cell>
        </row>
        <row r="3726">
          <cell r="AJ3726">
            <v>0</v>
          </cell>
          <cell r="AK3726" t="str">
            <v>Solicitud CREG 030</v>
          </cell>
        </row>
        <row r="3727">
          <cell r="AJ3727">
            <v>0</v>
          </cell>
          <cell r="AK3727" t="str">
            <v>Solicitud CREG 030</v>
          </cell>
        </row>
        <row r="3728">
          <cell r="AJ3728">
            <v>0</v>
          </cell>
          <cell r="AK3728" t="str">
            <v>Solicitud CREG 030</v>
          </cell>
        </row>
        <row r="3729">
          <cell r="AJ3729">
            <v>0</v>
          </cell>
          <cell r="AK3729" t="str">
            <v>Solicitud CREG 030</v>
          </cell>
        </row>
        <row r="3730">
          <cell r="AJ3730">
            <v>0</v>
          </cell>
          <cell r="AK3730" t="str">
            <v>Solicitud CREG 030</v>
          </cell>
        </row>
        <row r="3731">
          <cell r="AJ3731">
            <v>0</v>
          </cell>
          <cell r="AK3731" t="str">
            <v>Solicitud CREG 030</v>
          </cell>
        </row>
        <row r="3732">
          <cell r="AJ3732">
            <v>0</v>
          </cell>
          <cell r="AK3732" t="str">
            <v>Solicitud CREG 030</v>
          </cell>
        </row>
        <row r="3733">
          <cell r="AJ3733">
            <v>0</v>
          </cell>
          <cell r="AK3733" t="str">
            <v>Solicitud CREG 030</v>
          </cell>
        </row>
        <row r="3734">
          <cell r="AJ3734">
            <v>0</v>
          </cell>
          <cell r="AK3734" t="str">
            <v>Solicitud CREG 030</v>
          </cell>
        </row>
        <row r="3735">
          <cell r="AJ3735">
            <v>0</v>
          </cell>
          <cell r="AK3735" t="str">
            <v>Solicitud CREG 030</v>
          </cell>
        </row>
        <row r="3736">
          <cell r="AJ3736">
            <v>0</v>
          </cell>
          <cell r="AK3736" t="str">
            <v>Solicitud CREG 030</v>
          </cell>
        </row>
        <row r="3737">
          <cell r="AJ3737">
            <v>0</v>
          </cell>
          <cell r="AK3737" t="str">
            <v>Solicitud CREG 030</v>
          </cell>
        </row>
        <row r="3738">
          <cell r="AJ3738">
            <v>0</v>
          </cell>
          <cell r="AK3738" t="str">
            <v>Solicitud CREG 030</v>
          </cell>
        </row>
        <row r="3739">
          <cell r="AJ3739">
            <v>0</v>
          </cell>
          <cell r="AK3739" t="str">
            <v>Solicitud CREG 030</v>
          </cell>
        </row>
        <row r="3740">
          <cell r="AJ3740">
            <v>0</v>
          </cell>
          <cell r="AK3740" t="str">
            <v>Solicitud CREG 030</v>
          </cell>
        </row>
        <row r="3741">
          <cell r="AJ3741">
            <v>0</v>
          </cell>
          <cell r="AK3741" t="str">
            <v>Solicitud CREG 030</v>
          </cell>
        </row>
        <row r="3742">
          <cell r="AJ3742">
            <v>0</v>
          </cell>
          <cell r="AK3742" t="str">
            <v>Solicitud CREG 030</v>
          </cell>
        </row>
        <row r="3743">
          <cell r="AJ3743">
            <v>0</v>
          </cell>
          <cell r="AK3743" t="str">
            <v>Solicitud CREG 030</v>
          </cell>
        </row>
        <row r="3744">
          <cell r="AJ3744">
            <v>0</v>
          </cell>
          <cell r="AK3744" t="str">
            <v>Solicitud CREG 030</v>
          </cell>
        </row>
        <row r="3745">
          <cell r="AJ3745">
            <v>0</v>
          </cell>
          <cell r="AK3745" t="str">
            <v>Solicitud CREG 030</v>
          </cell>
        </row>
        <row r="3746">
          <cell r="AJ3746">
            <v>0</v>
          </cell>
          <cell r="AK3746" t="str">
            <v>Solicitud CREG 030</v>
          </cell>
        </row>
        <row r="3747">
          <cell r="AJ3747">
            <v>0</v>
          </cell>
          <cell r="AK3747" t="str">
            <v>Solicitud CREG 030</v>
          </cell>
        </row>
        <row r="3748">
          <cell r="AJ3748">
            <v>0</v>
          </cell>
          <cell r="AK3748" t="str">
            <v>Solicitud CREG 030</v>
          </cell>
        </row>
        <row r="3749">
          <cell r="AJ3749">
            <v>0</v>
          </cell>
          <cell r="AK3749" t="str">
            <v>Solicitud CREG 030</v>
          </cell>
        </row>
        <row r="3750">
          <cell r="AJ3750">
            <v>0</v>
          </cell>
          <cell r="AK3750" t="str">
            <v>Solicitud CREG 030</v>
          </cell>
        </row>
        <row r="3751">
          <cell r="AJ3751">
            <v>0</v>
          </cell>
          <cell r="AK3751" t="str">
            <v>Solicitud CREG 030</v>
          </cell>
        </row>
        <row r="3752">
          <cell r="AJ3752">
            <v>0</v>
          </cell>
          <cell r="AK3752" t="str">
            <v>Solicitud CREG 030</v>
          </cell>
        </row>
        <row r="3753">
          <cell r="AJ3753">
            <v>0</v>
          </cell>
          <cell r="AK3753" t="str">
            <v>Solicitud CREG 030</v>
          </cell>
        </row>
        <row r="3754">
          <cell r="AJ3754">
            <v>0</v>
          </cell>
          <cell r="AK3754" t="str">
            <v>Solicitud CREG 030</v>
          </cell>
        </row>
        <row r="3755">
          <cell r="AJ3755">
            <v>0</v>
          </cell>
          <cell r="AK3755" t="str">
            <v>Solicitud CREG 030</v>
          </cell>
        </row>
        <row r="3756">
          <cell r="AJ3756">
            <v>0</v>
          </cell>
          <cell r="AK3756" t="str">
            <v>Solicitud CREG 030</v>
          </cell>
        </row>
        <row r="3757">
          <cell r="AJ3757">
            <v>0</v>
          </cell>
          <cell r="AK3757" t="str">
            <v>Solicitud CREG 030</v>
          </cell>
        </row>
        <row r="3758">
          <cell r="AJ3758">
            <v>0</v>
          </cell>
          <cell r="AK3758" t="str">
            <v>Solicitud CREG 030</v>
          </cell>
        </row>
        <row r="3759">
          <cell r="AJ3759">
            <v>0</v>
          </cell>
          <cell r="AK3759" t="str">
            <v>Solicitud CREG 030</v>
          </cell>
        </row>
        <row r="3760">
          <cell r="AJ3760">
            <v>0</v>
          </cell>
          <cell r="AK3760" t="str">
            <v>Solicitud CREG 030</v>
          </cell>
        </row>
        <row r="3761">
          <cell r="AJ3761">
            <v>0</v>
          </cell>
          <cell r="AK3761" t="str">
            <v>Solicitud CREG 030</v>
          </cell>
        </row>
        <row r="3762">
          <cell r="AJ3762">
            <v>0</v>
          </cell>
          <cell r="AK3762" t="str">
            <v>Solicitud CREG 030</v>
          </cell>
        </row>
        <row r="3763">
          <cell r="AJ3763">
            <v>0</v>
          </cell>
          <cell r="AK3763" t="str">
            <v>Solicitud CREG 030</v>
          </cell>
        </row>
        <row r="3764">
          <cell r="AJ3764">
            <v>0</v>
          </cell>
          <cell r="AK3764" t="str">
            <v>Solicitud CREG 030</v>
          </cell>
        </row>
        <row r="3765">
          <cell r="AJ3765">
            <v>0</v>
          </cell>
          <cell r="AK3765" t="str">
            <v>Solicitud CREG 030</v>
          </cell>
        </row>
        <row r="3766">
          <cell r="AJ3766">
            <v>0</v>
          </cell>
          <cell r="AK3766" t="str">
            <v>Solicitud CREG 030</v>
          </cell>
        </row>
        <row r="3767">
          <cell r="AJ3767">
            <v>0</v>
          </cell>
          <cell r="AK3767" t="str">
            <v>Solicitud CREG 030</v>
          </cell>
        </row>
        <row r="3768">
          <cell r="AJ3768">
            <v>0</v>
          </cell>
          <cell r="AK3768" t="str">
            <v>Solicitud CREG 030</v>
          </cell>
        </row>
        <row r="3769">
          <cell r="AJ3769">
            <v>0</v>
          </cell>
          <cell r="AK3769" t="str">
            <v>Solicitud CREG 030</v>
          </cell>
        </row>
        <row r="3770">
          <cell r="AJ3770">
            <v>0</v>
          </cell>
          <cell r="AK3770" t="str">
            <v>Solicitud CREG 030</v>
          </cell>
        </row>
        <row r="3771">
          <cell r="AJ3771">
            <v>0</v>
          </cell>
          <cell r="AK3771" t="str">
            <v>Solicitud CREG 030</v>
          </cell>
        </row>
        <row r="3772">
          <cell r="AJ3772">
            <v>0</v>
          </cell>
          <cell r="AK3772" t="str">
            <v>Solicitud CREG 030</v>
          </cell>
        </row>
        <row r="3773">
          <cell r="AJ3773">
            <v>0</v>
          </cell>
          <cell r="AK3773" t="str">
            <v>Solicitud CREG 030</v>
          </cell>
        </row>
        <row r="3774">
          <cell r="AJ3774">
            <v>0</v>
          </cell>
          <cell r="AK3774" t="str">
            <v>Solicitud CREG 030</v>
          </cell>
        </row>
        <row r="3775">
          <cell r="AJ3775">
            <v>0</v>
          </cell>
          <cell r="AK3775" t="str">
            <v>Solicitud CREG 030</v>
          </cell>
        </row>
        <row r="3776">
          <cell r="AJ3776">
            <v>0</v>
          </cell>
          <cell r="AK3776" t="str">
            <v>Solicitud CREG 030</v>
          </cell>
        </row>
        <row r="3777">
          <cell r="AJ3777">
            <v>0</v>
          </cell>
          <cell r="AK3777" t="str">
            <v>Solicitud CREG 030</v>
          </cell>
        </row>
        <row r="3778">
          <cell r="AJ3778">
            <v>0</v>
          </cell>
          <cell r="AK3778" t="str">
            <v>Solicitud CREG 030</v>
          </cell>
        </row>
        <row r="3779">
          <cell r="AJ3779">
            <v>0</v>
          </cell>
          <cell r="AK3779" t="str">
            <v>Solicitud CREG 030</v>
          </cell>
        </row>
        <row r="3780">
          <cell r="AJ3780">
            <v>0</v>
          </cell>
          <cell r="AK3780" t="str">
            <v>Solicitud CREG 030</v>
          </cell>
        </row>
        <row r="3781">
          <cell r="AJ3781">
            <v>0</v>
          </cell>
          <cell r="AK3781" t="str">
            <v>Solicitud CREG 030</v>
          </cell>
        </row>
        <row r="3782">
          <cell r="AJ3782">
            <v>0</v>
          </cell>
          <cell r="AK3782" t="str">
            <v>Solicitud CREG 030</v>
          </cell>
        </row>
        <row r="3783">
          <cell r="AJ3783">
            <v>0</v>
          </cell>
          <cell r="AK3783" t="str">
            <v>Solicitud CREG 030</v>
          </cell>
        </row>
        <row r="3784">
          <cell r="AJ3784">
            <v>0</v>
          </cell>
          <cell r="AK3784" t="str">
            <v>Solicitud CREG 030</v>
          </cell>
        </row>
        <row r="3785">
          <cell r="AJ3785">
            <v>0</v>
          </cell>
          <cell r="AK3785" t="str">
            <v>Solicitud CREG 030</v>
          </cell>
        </row>
        <row r="3786">
          <cell r="AJ3786">
            <v>0</v>
          </cell>
          <cell r="AK3786" t="str">
            <v>Solicitud CREG 030</v>
          </cell>
        </row>
        <row r="3787">
          <cell r="AJ3787">
            <v>0</v>
          </cell>
          <cell r="AK3787" t="str">
            <v>Solicitud CREG 030</v>
          </cell>
        </row>
        <row r="3788">
          <cell r="AJ3788">
            <v>0</v>
          </cell>
          <cell r="AK3788" t="str">
            <v>Solicitud CREG 030</v>
          </cell>
        </row>
        <row r="3789">
          <cell r="AJ3789">
            <v>0</v>
          </cell>
          <cell r="AK3789" t="str">
            <v>Solicitud CREG 030</v>
          </cell>
        </row>
        <row r="3790">
          <cell r="AJ3790">
            <v>0</v>
          </cell>
          <cell r="AK3790" t="str">
            <v>Solicitud CREG 030</v>
          </cell>
        </row>
        <row r="3791">
          <cell r="AJ3791">
            <v>0</v>
          </cell>
          <cell r="AK3791" t="str">
            <v>Solicitud CREG 030</v>
          </cell>
        </row>
        <row r="3792">
          <cell r="AJ3792">
            <v>0</v>
          </cell>
          <cell r="AK3792" t="str">
            <v>Solicitud CREG 030</v>
          </cell>
        </row>
        <row r="3793">
          <cell r="AJ3793">
            <v>0</v>
          </cell>
          <cell r="AK3793" t="str">
            <v>Solicitud CREG 030</v>
          </cell>
        </row>
        <row r="3794">
          <cell r="AJ3794">
            <v>0</v>
          </cell>
          <cell r="AK3794" t="str">
            <v>Solicitud CREG 030</v>
          </cell>
        </row>
        <row r="3795">
          <cell r="AJ3795">
            <v>0</v>
          </cell>
          <cell r="AK3795" t="str">
            <v>Solicitud CREG 030</v>
          </cell>
        </row>
        <row r="3796">
          <cell r="AJ3796">
            <v>0</v>
          </cell>
          <cell r="AK3796" t="str">
            <v>Solicitud CREG 030</v>
          </cell>
        </row>
        <row r="3797">
          <cell r="AJ3797">
            <v>0</v>
          </cell>
          <cell r="AK3797" t="str">
            <v>Solicitud CREG 030</v>
          </cell>
        </row>
        <row r="3798">
          <cell r="AJ3798">
            <v>0</v>
          </cell>
          <cell r="AK3798" t="str">
            <v>Solicitud CREG 030</v>
          </cell>
        </row>
        <row r="3799">
          <cell r="AJ3799">
            <v>0</v>
          </cell>
          <cell r="AK3799" t="str">
            <v>Solicitud CREG 030</v>
          </cell>
        </row>
        <row r="3800">
          <cell r="AJ3800">
            <v>0</v>
          </cell>
          <cell r="AK3800" t="str">
            <v>Solicitud CREG 030</v>
          </cell>
        </row>
        <row r="3801">
          <cell r="AJ3801">
            <v>0</v>
          </cell>
          <cell r="AK3801" t="str">
            <v>Solicitud CREG 030</v>
          </cell>
        </row>
        <row r="3802">
          <cell r="AJ3802">
            <v>0</v>
          </cell>
          <cell r="AK3802" t="str">
            <v>Solicitud CREG 030</v>
          </cell>
        </row>
        <row r="3803">
          <cell r="AJ3803">
            <v>0</v>
          </cell>
          <cell r="AK3803" t="str">
            <v>Solicitud CREG 030</v>
          </cell>
        </row>
        <row r="3804">
          <cell r="AJ3804">
            <v>0</v>
          </cell>
          <cell r="AK3804" t="str">
            <v>Solicitud CREG 030</v>
          </cell>
        </row>
        <row r="3805">
          <cell r="AJ3805">
            <v>0</v>
          </cell>
          <cell r="AK3805" t="str">
            <v>Solicitud CREG 030</v>
          </cell>
        </row>
        <row r="3806">
          <cell r="AJ3806">
            <v>0</v>
          </cell>
          <cell r="AK3806" t="str">
            <v>Solicitud CREG 030</v>
          </cell>
        </row>
        <row r="3807">
          <cell r="AJ3807">
            <v>0</v>
          </cell>
          <cell r="AK3807" t="str">
            <v>Solicitud CREG 030</v>
          </cell>
        </row>
        <row r="3808">
          <cell r="AJ3808">
            <v>0</v>
          </cell>
          <cell r="AK3808" t="str">
            <v>Solicitud CREG 030</v>
          </cell>
        </row>
        <row r="3809">
          <cell r="AJ3809">
            <v>0</v>
          </cell>
          <cell r="AK3809" t="str">
            <v>Solicitud CREG 030</v>
          </cell>
        </row>
        <row r="3810">
          <cell r="AJ3810">
            <v>0</v>
          </cell>
          <cell r="AK3810" t="str">
            <v>Solicitud CREG 030</v>
          </cell>
        </row>
        <row r="3811">
          <cell r="AJ3811">
            <v>0</v>
          </cell>
          <cell r="AK3811" t="str">
            <v>Solicitud CREG 030</v>
          </cell>
        </row>
        <row r="3812">
          <cell r="AJ3812">
            <v>0</v>
          </cell>
          <cell r="AK3812" t="str">
            <v>Solicitud CREG 030</v>
          </cell>
        </row>
        <row r="3813">
          <cell r="AJ3813">
            <v>0</v>
          </cell>
          <cell r="AK3813" t="str">
            <v>Solicitud CREG 030</v>
          </cell>
        </row>
        <row r="3814">
          <cell r="AJ3814">
            <v>0</v>
          </cell>
          <cell r="AK3814" t="str">
            <v>Solicitud CREG 030</v>
          </cell>
        </row>
        <row r="3815">
          <cell r="AJ3815">
            <v>0</v>
          </cell>
          <cell r="AK3815" t="str">
            <v>Solicitud CREG 030</v>
          </cell>
        </row>
        <row r="3816">
          <cell r="AJ3816">
            <v>0</v>
          </cell>
          <cell r="AK3816" t="str">
            <v>Solicitud CREG 030</v>
          </cell>
        </row>
        <row r="3817">
          <cell r="AJ3817">
            <v>0</v>
          </cell>
          <cell r="AK3817" t="str">
            <v>Solicitud CREG 030</v>
          </cell>
        </row>
        <row r="3818">
          <cell r="AJ3818">
            <v>0</v>
          </cell>
          <cell r="AK3818" t="str">
            <v>Solicitud CREG 030</v>
          </cell>
        </row>
        <row r="3819">
          <cell r="AJ3819">
            <v>0</v>
          </cell>
          <cell r="AK3819" t="str">
            <v>Solicitud CREG 030</v>
          </cell>
        </row>
        <row r="3820">
          <cell r="AJ3820">
            <v>0</v>
          </cell>
          <cell r="AK3820" t="str">
            <v>Solicitud CREG 030</v>
          </cell>
        </row>
        <row r="3821">
          <cell r="AJ3821">
            <v>0</v>
          </cell>
          <cell r="AK3821" t="str">
            <v>Solicitud CREG 030</v>
          </cell>
        </row>
        <row r="3822">
          <cell r="AJ3822">
            <v>0</v>
          </cell>
          <cell r="AK3822" t="str">
            <v>Solicitud CREG 030</v>
          </cell>
        </row>
        <row r="3823">
          <cell r="AJ3823">
            <v>0</v>
          </cell>
          <cell r="AK3823" t="str">
            <v>Solicitud CREG 030</v>
          </cell>
        </row>
        <row r="3824">
          <cell r="AJ3824">
            <v>0</v>
          </cell>
          <cell r="AK3824" t="str">
            <v>Solicitud CREG 030</v>
          </cell>
        </row>
        <row r="3825">
          <cell r="AJ3825">
            <v>0</v>
          </cell>
          <cell r="AK3825" t="str">
            <v>Solicitud CREG 030</v>
          </cell>
        </row>
        <row r="3826">
          <cell r="AJ3826">
            <v>0</v>
          </cell>
          <cell r="AK3826" t="str">
            <v>Solicitud CREG 030</v>
          </cell>
        </row>
        <row r="3827">
          <cell r="AJ3827">
            <v>0</v>
          </cell>
          <cell r="AK3827" t="str">
            <v>Solicitud CREG 030</v>
          </cell>
        </row>
        <row r="3828">
          <cell r="AJ3828">
            <v>0</v>
          </cell>
          <cell r="AK3828" t="str">
            <v>Solicitud CREG 030</v>
          </cell>
        </row>
        <row r="3829">
          <cell r="AJ3829">
            <v>0</v>
          </cell>
          <cell r="AK3829" t="str">
            <v>Solicitud CREG 030</v>
          </cell>
        </row>
        <row r="3830">
          <cell r="AJ3830">
            <v>0</v>
          </cell>
          <cell r="AK3830" t="str">
            <v>Solicitud CREG 030</v>
          </cell>
        </row>
        <row r="3831">
          <cell r="AJ3831">
            <v>0</v>
          </cell>
          <cell r="AK3831" t="str">
            <v>Solicitud CREG 030</v>
          </cell>
        </row>
        <row r="3832">
          <cell r="AJ3832">
            <v>0</v>
          </cell>
          <cell r="AK3832" t="str">
            <v>Solicitud CREG 030</v>
          </cell>
        </row>
        <row r="3833">
          <cell r="AJ3833">
            <v>0</v>
          </cell>
          <cell r="AK3833" t="str">
            <v>Solicitud CREG 030</v>
          </cell>
        </row>
        <row r="3834">
          <cell r="AJ3834">
            <v>0</v>
          </cell>
          <cell r="AK3834" t="str">
            <v>Solicitud CREG 030</v>
          </cell>
        </row>
        <row r="3835">
          <cell r="AJ3835">
            <v>0</v>
          </cell>
          <cell r="AK3835" t="str">
            <v>Solicitud CREG 030</v>
          </cell>
        </row>
        <row r="3836">
          <cell r="AJ3836">
            <v>0</v>
          </cell>
          <cell r="AK3836" t="str">
            <v>Solicitud CREG 030</v>
          </cell>
        </row>
        <row r="3837">
          <cell r="AJ3837">
            <v>0</v>
          </cell>
          <cell r="AK3837" t="str">
            <v>Solicitud CREG 030</v>
          </cell>
        </row>
        <row r="3838">
          <cell r="AJ3838">
            <v>0</v>
          </cell>
          <cell r="AK3838" t="str">
            <v>Solicitud CREG 030</v>
          </cell>
        </row>
        <row r="3839">
          <cell r="AJ3839">
            <v>0</v>
          </cell>
          <cell r="AK3839" t="str">
            <v>Solicitud CREG 030</v>
          </cell>
        </row>
        <row r="3840">
          <cell r="AJ3840">
            <v>0</v>
          </cell>
          <cell r="AK3840" t="str">
            <v>Solicitud CREG 030</v>
          </cell>
        </row>
        <row r="3841">
          <cell r="AJ3841">
            <v>0</v>
          </cell>
          <cell r="AK3841" t="str">
            <v>Solicitud CREG 030</v>
          </cell>
        </row>
        <row r="3842">
          <cell r="AJ3842">
            <v>0</v>
          </cell>
          <cell r="AK3842" t="str">
            <v>Solicitud CREG 030</v>
          </cell>
        </row>
        <row r="3843">
          <cell r="AJ3843">
            <v>0</v>
          </cell>
          <cell r="AK3843" t="str">
            <v>Solicitud CREG 030</v>
          </cell>
        </row>
        <row r="3844">
          <cell r="AJ3844">
            <v>0</v>
          </cell>
          <cell r="AK3844" t="str">
            <v>Solicitud CREG 030</v>
          </cell>
        </row>
        <row r="3845">
          <cell r="AJ3845">
            <v>0</v>
          </cell>
          <cell r="AK3845" t="str">
            <v>Solicitud CREG 030</v>
          </cell>
        </row>
        <row r="3846">
          <cell r="AJ3846">
            <v>0</v>
          </cell>
          <cell r="AK3846" t="str">
            <v>Solicitud CREG 030</v>
          </cell>
        </row>
        <row r="3847">
          <cell r="AJ3847">
            <v>0</v>
          </cell>
          <cell r="AK3847" t="str">
            <v>Solicitud CREG 030</v>
          </cell>
        </row>
        <row r="3848">
          <cell r="AJ3848">
            <v>0</v>
          </cell>
          <cell r="AK3848" t="str">
            <v>Solicitud CREG 030</v>
          </cell>
        </row>
        <row r="3849">
          <cell r="AJ3849">
            <v>0</v>
          </cell>
          <cell r="AK3849" t="str">
            <v>Solicitud CREG 030</v>
          </cell>
        </row>
        <row r="3850">
          <cell r="AJ3850">
            <v>0</v>
          </cell>
          <cell r="AK3850" t="str">
            <v>Solicitud CREG 030</v>
          </cell>
        </row>
        <row r="3851">
          <cell r="AJ3851">
            <v>0</v>
          </cell>
          <cell r="AK3851" t="str">
            <v>Solicitud CREG 030</v>
          </cell>
        </row>
        <row r="3852">
          <cell r="AJ3852">
            <v>0</v>
          </cell>
          <cell r="AK3852" t="str">
            <v>Solicitud CREG 030</v>
          </cell>
        </row>
        <row r="3853">
          <cell r="AJ3853">
            <v>0</v>
          </cell>
          <cell r="AK3853" t="str">
            <v>Solicitud CREG 030</v>
          </cell>
        </row>
        <row r="3854">
          <cell r="AJ3854">
            <v>0</v>
          </cell>
          <cell r="AK3854" t="str">
            <v>Solicitud CREG 030</v>
          </cell>
        </row>
        <row r="3855">
          <cell r="AJ3855">
            <v>0</v>
          </cell>
          <cell r="AK3855" t="str">
            <v>Solicitud CREG 030</v>
          </cell>
        </row>
        <row r="3856">
          <cell r="AJ3856">
            <v>0</v>
          </cell>
          <cell r="AK3856" t="str">
            <v>Solicitud CREG 030</v>
          </cell>
        </row>
        <row r="3857">
          <cell r="AJ3857">
            <v>0</v>
          </cell>
          <cell r="AK3857" t="str">
            <v>Solicitud CREG 030</v>
          </cell>
        </row>
        <row r="3858">
          <cell r="AJ3858">
            <v>0</v>
          </cell>
          <cell r="AK3858" t="str">
            <v>Solicitud CREG 030</v>
          </cell>
        </row>
        <row r="3859">
          <cell r="AJ3859">
            <v>0</v>
          </cell>
          <cell r="AK3859" t="str">
            <v>Solicitud CREG 030</v>
          </cell>
        </row>
        <row r="3860">
          <cell r="AJ3860">
            <v>0</v>
          </cell>
          <cell r="AK3860" t="str">
            <v>Solicitud CREG 030</v>
          </cell>
        </row>
        <row r="3861">
          <cell r="AJ3861">
            <v>0</v>
          </cell>
          <cell r="AK3861" t="str">
            <v>Solicitud CREG 030</v>
          </cell>
        </row>
        <row r="3862">
          <cell r="AJ3862">
            <v>0</v>
          </cell>
          <cell r="AK3862" t="str">
            <v>Solicitud CREG 030</v>
          </cell>
        </row>
        <row r="3863">
          <cell r="AJ3863">
            <v>0</v>
          </cell>
          <cell r="AK3863" t="str">
            <v>Solicitud CREG 030</v>
          </cell>
        </row>
        <row r="3864">
          <cell r="AJ3864">
            <v>0</v>
          </cell>
          <cell r="AK3864" t="str">
            <v>Solicitud CREG 030</v>
          </cell>
        </row>
        <row r="3865">
          <cell r="AJ3865">
            <v>0</v>
          </cell>
          <cell r="AK3865" t="str">
            <v>Solicitud CREG 030</v>
          </cell>
        </row>
        <row r="3866">
          <cell r="AJ3866">
            <v>0</v>
          </cell>
          <cell r="AK3866" t="str">
            <v>Solicitud CREG 030</v>
          </cell>
        </row>
        <row r="3867">
          <cell r="AJ3867">
            <v>0</v>
          </cell>
          <cell r="AK3867" t="str">
            <v>Solicitud CREG 030</v>
          </cell>
        </row>
        <row r="3868">
          <cell r="AJ3868">
            <v>0</v>
          </cell>
          <cell r="AK3868" t="str">
            <v>Solicitud CREG 030</v>
          </cell>
        </row>
        <row r="3869">
          <cell r="AJ3869">
            <v>0</v>
          </cell>
          <cell r="AK3869" t="str">
            <v>Solicitud CREG 030</v>
          </cell>
        </row>
        <row r="3870">
          <cell r="AJ3870">
            <v>0</v>
          </cell>
          <cell r="AK3870" t="str">
            <v>Solicitud CREG 030</v>
          </cell>
        </row>
        <row r="3871">
          <cell r="AJ3871">
            <v>0</v>
          </cell>
          <cell r="AK3871" t="str">
            <v>Solicitud CREG 030</v>
          </cell>
        </row>
        <row r="3872">
          <cell r="AJ3872">
            <v>0</v>
          </cell>
          <cell r="AK3872" t="str">
            <v>Solicitud CREG 030</v>
          </cell>
        </row>
        <row r="3873">
          <cell r="AJ3873">
            <v>0</v>
          </cell>
          <cell r="AK3873" t="str">
            <v>Solicitud CREG 030</v>
          </cell>
        </row>
        <row r="3874">
          <cell r="AJ3874">
            <v>0</v>
          </cell>
          <cell r="AK3874" t="str">
            <v>Solicitud CREG 030</v>
          </cell>
        </row>
        <row r="3875">
          <cell r="AJ3875">
            <v>0</v>
          </cell>
          <cell r="AK3875" t="str">
            <v>Solicitud CREG 030</v>
          </cell>
        </row>
        <row r="3876">
          <cell r="AJ3876">
            <v>0</v>
          </cell>
          <cell r="AK3876" t="str">
            <v>Solicitud CREG 030</v>
          </cell>
        </row>
        <row r="3877">
          <cell r="AJ3877">
            <v>0</v>
          </cell>
          <cell r="AK3877" t="str">
            <v>Solicitud CREG 030</v>
          </cell>
        </row>
        <row r="3878">
          <cell r="AJ3878">
            <v>0</v>
          </cell>
          <cell r="AK3878" t="str">
            <v>Solicitud CREG 030</v>
          </cell>
        </row>
        <row r="3879">
          <cell r="AJ3879">
            <v>0</v>
          </cell>
          <cell r="AK3879" t="str">
            <v>Solicitud CREG 030</v>
          </cell>
        </row>
        <row r="3880">
          <cell r="AJ3880">
            <v>0</v>
          </cell>
          <cell r="AK3880" t="str">
            <v>Solicitud CREG 030</v>
          </cell>
        </row>
        <row r="3881">
          <cell r="AJ3881">
            <v>0</v>
          </cell>
          <cell r="AK3881" t="str">
            <v>Solicitud CREG 030</v>
          </cell>
        </row>
        <row r="3882">
          <cell r="AJ3882">
            <v>0</v>
          </cell>
          <cell r="AK3882" t="str">
            <v>Solicitud CREG 030</v>
          </cell>
        </row>
        <row r="3883">
          <cell r="AJ3883">
            <v>0</v>
          </cell>
          <cell r="AK3883" t="str">
            <v>Solicitud CREG 030</v>
          </cell>
        </row>
        <row r="3884">
          <cell r="AJ3884">
            <v>0</v>
          </cell>
          <cell r="AK3884" t="str">
            <v>Solicitud CREG 030</v>
          </cell>
        </row>
        <row r="3885">
          <cell r="AJ3885">
            <v>0</v>
          </cell>
          <cell r="AK3885" t="str">
            <v>Solicitud CREG 030</v>
          </cell>
        </row>
        <row r="3886">
          <cell r="AJ3886">
            <v>0</v>
          </cell>
          <cell r="AK3886" t="str">
            <v>Solicitud CREG 030</v>
          </cell>
        </row>
        <row r="3887">
          <cell r="AJ3887">
            <v>0</v>
          </cell>
          <cell r="AK3887" t="str">
            <v>Solicitud CREG 030</v>
          </cell>
        </row>
        <row r="3888">
          <cell r="AJ3888">
            <v>0</v>
          </cell>
          <cell r="AK3888" t="str">
            <v>Solicitud CREG 030</v>
          </cell>
        </row>
        <row r="3889">
          <cell r="AJ3889">
            <v>0</v>
          </cell>
          <cell r="AK3889" t="str">
            <v>Solicitud CREG 030</v>
          </cell>
        </row>
        <row r="3890">
          <cell r="AJ3890">
            <v>0</v>
          </cell>
          <cell r="AK3890" t="str">
            <v>Solicitud CREG 030</v>
          </cell>
        </row>
        <row r="3891">
          <cell r="AJ3891">
            <v>0</v>
          </cell>
          <cell r="AK3891" t="str">
            <v>Solicitud CREG 030</v>
          </cell>
        </row>
        <row r="3892">
          <cell r="AJ3892">
            <v>0</v>
          </cell>
          <cell r="AK3892" t="str">
            <v>Solicitud CREG 030</v>
          </cell>
        </row>
        <row r="3893">
          <cell r="AJ3893">
            <v>0</v>
          </cell>
          <cell r="AK3893" t="str">
            <v>Solicitud CREG 030</v>
          </cell>
        </row>
        <row r="3894">
          <cell r="AJ3894">
            <v>0</v>
          </cell>
          <cell r="AK3894" t="str">
            <v>Solicitud CREG 030</v>
          </cell>
        </row>
        <row r="3895">
          <cell r="AJ3895">
            <v>0</v>
          </cell>
          <cell r="AK3895" t="str">
            <v>Solicitud CREG 030</v>
          </cell>
        </row>
        <row r="3896">
          <cell r="AJ3896">
            <v>0</v>
          </cell>
          <cell r="AK3896" t="str">
            <v>Solicitud CREG 030</v>
          </cell>
        </row>
        <row r="3897">
          <cell r="AJ3897">
            <v>0</v>
          </cell>
          <cell r="AK3897" t="str">
            <v>Solicitud CREG 030</v>
          </cell>
        </row>
        <row r="3898">
          <cell r="AJ3898">
            <v>0</v>
          </cell>
          <cell r="AK3898" t="str">
            <v>Solicitud CREG 030</v>
          </cell>
        </row>
        <row r="3899">
          <cell r="AJ3899">
            <v>0</v>
          </cell>
          <cell r="AK3899" t="str">
            <v>Solicitud CREG 030</v>
          </cell>
        </row>
        <row r="3900">
          <cell r="AJ3900">
            <v>0</v>
          </cell>
          <cell r="AK3900" t="str">
            <v>Solicitud CREG 030</v>
          </cell>
        </row>
        <row r="3901">
          <cell r="AJ3901">
            <v>0</v>
          </cell>
          <cell r="AK3901" t="str">
            <v>Solicitud CREG 030</v>
          </cell>
        </row>
        <row r="3902">
          <cell r="AJ3902">
            <v>0</v>
          </cell>
          <cell r="AK3902" t="str">
            <v>Solicitud CREG 030</v>
          </cell>
        </row>
        <row r="3903">
          <cell r="AJ3903">
            <v>0</v>
          </cell>
          <cell r="AK3903" t="str">
            <v>Solicitud CREG 030</v>
          </cell>
        </row>
        <row r="3904">
          <cell r="AJ3904">
            <v>0</v>
          </cell>
          <cell r="AK3904" t="str">
            <v>Solicitud CREG 030</v>
          </cell>
        </row>
        <row r="3905">
          <cell r="AJ3905">
            <v>0</v>
          </cell>
          <cell r="AK3905" t="str">
            <v>Solicitud CREG 030</v>
          </cell>
        </row>
        <row r="3906">
          <cell r="AJ3906">
            <v>0</v>
          </cell>
          <cell r="AK3906" t="str">
            <v>Solicitud CREG 030</v>
          </cell>
        </row>
        <row r="3907">
          <cell r="AJ3907">
            <v>0</v>
          </cell>
          <cell r="AK3907" t="str">
            <v>Solicitud CREG 030</v>
          </cell>
        </row>
        <row r="3908">
          <cell r="AJ3908">
            <v>0</v>
          </cell>
          <cell r="AK3908" t="str">
            <v>Solicitud CREG 030</v>
          </cell>
        </row>
        <row r="3909">
          <cell r="AJ3909">
            <v>0</v>
          </cell>
          <cell r="AK3909" t="str">
            <v>Solicitud CREG 030</v>
          </cell>
        </row>
        <row r="3910">
          <cell r="AJ3910">
            <v>0</v>
          </cell>
          <cell r="AK3910" t="str">
            <v>Solicitud CREG 030</v>
          </cell>
        </row>
        <row r="3911">
          <cell r="AJ3911">
            <v>0</v>
          </cell>
          <cell r="AK3911" t="str">
            <v>Solicitud CREG 030</v>
          </cell>
        </row>
        <row r="3912">
          <cell r="AJ3912">
            <v>0</v>
          </cell>
          <cell r="AK3912" t="str">
            <v>Solicitud CREG 030</v>
          </cell>
        </row>
        <row r="3913">
          <cell r="AJ3913">
            <v>0</v>
          </cell>
          <cell r="AK3913" t="str">
            <v>Solicitud CREG 030</v>
          </cell>
        </row>
        <row r="3914">
          <cell r="AJ3914">
            <v>0</v>
          </cell>
          <cell r="AK3914" t="str">
            <v>Solicitud CREG 030</v>
          </cell>
        </row>
        <row r="3915">
          <cell r="AJ3915">
            <v>0</v>
          </cell>
          <cell r="AK3915" t="str">
            <v>Solicitud CREG 030</v>
          </cell>
        </row>
        <row r="3916">
          <cell r="AJ3916">
            <v>0</v>
          </cell>
          <cell r="AK3916" t="str">
            <v>Solicitud CREG 030</v>
          </cell>
        </row>
        <row r="3917">
          <cell r="AJ3917">
            <v>0</v>
          </cell>
          <cell r="AK3917" t="str">
            <v>Solicitud CREG 030</v>
          </cell>
        </row>
        <row r="3918">
          <cell r="AJ3918">
            <v>0</v>
          </cell>
          <cell r="AK3918" t="str">
            <v>Solicitud CREG 030</v>
          </cell>
        </row>
        <row r="3919">
          <cell r="AJ3919">
            <v>0</v>
          </cell>
          <cell r="AK3919" t="str">
            <v>Solicitud CREG 030</v>
          </cell>
        </row>
        <row r="3920">
          <cell r="AJ3920">
            <v>0</v>
          </cell>
          <cell r="AK3920" t="str">
            <v>Solicitud CREG 030</v>
          </cell>
        </row>
        <row r="3921">
          <cell r="AJ3921">
            <v>0</v>
          </cell>
          <cell r="AK3921" t="str">
            <v>Solicitud CREG 030</v>
          </cell>
        </row>
        <row r="3922">
          <cell r="AJ3922">
            <v>0</v>
          </cell>
          <cell r="AK3922" t="str">
            <v>Solicitud CREG 030</v>
          </cell>
        </row>
        <row r="3923">
          <cell r="AJ3923">
            <v>0</v>
          </cell>
          <cell r="AK3923" t="str">
            <v>Solicitud CREG 030</v>
          </cell>
        </row>
        <row r="3924">
          <cell r="AJ3924">
            <v>0</v>
          </cell>
          <cell r="AK3924" t="str">
            <v>Solicitud CREG 030</v>
          </cell>
        </row>
        <row r="3925">
          <cell r="AJ3925">
            <v>0</v>
          </cell>
          <cell r="AK3925" t="str">
            <v>Solicitud CREG 030</v>
          </cell>
        </row>
        <row r="3926">
          <cell r="AJ3926">
            <v>0</v>
          </cell>
          <cell r="AK3926" t="str">
            <v>Solicitud CREG 030</v>
          </cell>
        </row>
        <row r="3927">
          <cell r="AJ3927">
            <v>0</v>
          </cell>
          <cell r="AK3927" t="str">
            <v>Solicitud CREG 030</v>
          </cell>
        </row>
        <row r="3928">
          <cell r="AJ3928">
            <v>0</v>
          </cell>
          <cell r="AK3928" t="str">
            <v>Solicitud CREG 030</v>
          </cell>
        </row>
        <row r="3929">
          <cell r="AJ3929">
            <v>0</v>
          </cell>
          <cell r="AK3929" t="str">
            <v>Solicitud CREG 030</v>
          </cell>
        </row>
        <row r="3930">
          <cell r="AJ3930">
            <v>0</v>
          </cell>
          <cell r="AK3930" t="str">
            <v>Solicitud CREG 030</v>
          </cell>
        </row>
        <row r="3931">
          <cell r="AJ3931">
            <v>0</v>
          </cell>
          <cell r="AK3931" t="str">
            <v>Solicitud CREG 030</v>
          </cell>
        </row>
        <row r="3932">
          <cell r="AJ3932">
            <v>0</v>
          </cell>
          <cell r="AK3932" t="str">
            <v>Solicitud CREG 030</v>
          </cell>
        </row>
        <row r="3933">
          <cell r="AJ3933">
            <v>0</v>
          </cell>
          <cell r="AK3933" t="str">
            <v>Solicitud CREG 030</v>
          </cell>
        </row>
        <row r="3934">
          <cell r="AJ3934">
            <v>0</v>
          </cell>
          <cell r="AK3934" t="str">
            <v>Solicitud CREG 030</v>
          </cell>
        </row>
        <row r="3935">
          <cell r="AJ3935">
            <v>0</v>
          </cell>
          <cell r="AK3935" t="str">
            <v>Solicitud CREG 030</v>
          </cell>
        </row>
        <row r="3936">
          <cell r="AJ3936">
            <v>0</v>
          </cell>
          <cell r="AK3936" t="str">
            <v>Solicitud CREG 030</v>
          </cell>
        </row>
        <row r="3937">
          <cell r="AJ3937">
            <v>0</v>
          </cell>
          <cell r="AK3937" t="str">
            <v>Solicitud CREG 030</v>
          </cell>
        </row>
        <row r="3938">
          <cell r="AJ3938">
            <v>0</v>
          </cell>
          <cell r="AK3938" t="str">
            <v>Solicitud CREG 030</v>
          </cell>
        </row>
        <row r="3939">
          <cell r="AJ3939">
            <v>0</v>
          </cell>
          <cell r="AK3939" t="str">
            <v>Solicitud CREG 030</v>
          </cell>
        </row>
        <row r="3940">
          <cell r="AJ3940">
            <v>0</v>
          </cell>
          <cell r="AK3940" t="str">
            <v>Solicitud CREG 030</v>
          </cell>
        </row>
        <row r="3941">
          <cell r="AJ3941">
            <v>0</v>
          </cell>
          <cell r="AK3941" t="str">
            <v>Solicitud CREG 030</v>
          </cell>
        </row>
        <row r="3942">
          <cell r="AJ3942">
            <v>0</v>
          </cell>
          <cell r="AK3942" t="str">
            <v>Solicitud CREG 030</v>
          </cell>
        </row>
        <row r="3943">
          <cell r="AJ3943">
            <v>0</v>
          </cell>
          <cell r="AK3943" t="str">
            <v>Solicitud CREG 030</v>
          </cell>
        </row>
        <row r="3944">
          <cell r="AJ3944">
            <v>0</v>
          </cell>
          <cell r="AK3944" t="str">
            <v>Solicitud CREG 030</v>
          </cell>
        </row>
        <row r="3945">
          <cell r="AJ3945">
            <v>0</v>
          </cell>
          <cell r="AK3945" t="str">
            <v>Solicitud CREG 030</v>
          </cell>
        </row>
        <row r="3946">
          <cell r="AJ3946">
            <v>0</v>
          </cell>
          <cell r="AK3946" t="str">
            <v>Solicitud CREG 030</v>
          </cell>
        </row>
        <row r="3947">
          <cell r="AJ3947">
            <v>0</v>
          </cell>
          <cell r="AK3947" t="str">
            <v>Solicitud CREG 030</v>
          </cell>
        </row>
        <row r="3948">
          <cell r="AJ3948">
            <v>0</v>
          </cell>
          <cell r="AK3948" t="str">
            <v>Solicitud CREG 030</v>
          </cell>
        </row>
        <row r="3949">
          <cell r="AJ3949">
            <v>0</v>
          </cell>
          <cell r="AK3949" t="str">
            <v>Solicitud CREG 030</v>
          </cell>
        </row>
        <row r="3950">
          <cell r="AJ3950">
            <v>0</v>
          </cell>
          <cell r="AK3950" t="str">
            <v>Solicitud CREG 030</v>
          </cell>
        </row>
        <row r="3951">
          <cell r="AJ3951">
            <v>0</v>
          </cell>
          <cell r="AK3951" t="str">
            <v>Solicitud CREG 030</v>
          </cell>
        </row>
        <row r="3952">
          <cell r="AJ3952">
            <v>0</v>
          </cell>
          <cell r="AK3952" t="str">
            <v>Solicitud CREG 030</v>
          </cell>
        </row>
        <row r="3953">
          <cell r="AJ3953">
            <v>0</v>
          </cell>
          <cell r="AK3953" t="str">
            <v>Solicitud CREG 030</v>
          </cell>
        </row>
        <row r="3954">
          <cell r="AJ3954">
            <v>0</v>
          </cell>
          <cell r="AK3954" t="str">
            <v>Solicitud CREG 030</v>
          </cell>
        </row>
        <row r="3955">
          <cell r="AJ3955">
            <v>0</v>
          </cell>
          <cell r="AK3955" t="str">
            <v>Solicitud CREG 030</v>
          </cell>
        </row>
        <row r="3956">
          <cell r="AJ3956">
            <v>0</v>
          </cell>
          <cell r="AK3956" t="str">
            <v>Solicitud CREG 030</v>
          </cell>
        </row>
        <row r="3957">
          <cell r="AJ3957">
            <v>0</v>
          </cell>
          <cell r="AK3957" t="str">
            <v>Solicitud CREG 030</v>
          </cell>
        </row>
        <row r="3958">
          <cell r="AJ3958">
            <v>0</v>
          </cell>
          <cell r="AK3958" t="str">
            <v>Solicitud CREG 030</v>
          </cell>
        </row>
        <row r="3959">
          <cell r="AJ3959">
            <v>0</v>
          </cell>
          <cell r="AK3959" t="str">
            <v>Solicitud CREG 030</v>
          </cell>
        </row>
        <row r="3960">
          <cell r="AJ3960">
            <v>0</v>
          </cell>
          <cell r="AK3960" t="str">
            <v>Solicitud CREG 030</v>
          </cell>
        </row>
        <row r="3961">
          <cell r="AJ3961">
            <v>0</v>
          </cell>
          <cell r="AK3961" t="str">
            <v>Solicitud CREG 030</v>
          </cell>
        </row>
        <row r="3962">
          <cell r="AJ3962">
            <v>0</v>
          </cell>
          <cell r="AK3962" t="str">
            <v>Solicitud CREG 030</v>
          </cell>
        </row>
        <row r="3963">
          <cell r="AJ3963">
            <v>0</v>
          </cell>
          <cell r="AK3963" t="str">
            <v>Solicitud CREG 030</v>
          </cell>
        </row>
        <row r="3964">
          <cell r="AJ3964">
            <v>0</v>
          </cell>
          <cell r="AK3964" t="str">
            <v>Solicitud CREG 030</v>
          </cell>
        </row>
        <row r="3965">
          <cell r="AJ3965">
            <v>0</v>
          </cell>
          <cell r="AK3965" t="str">
            <v>Solicitud CREG 030</v>
          </cell>
        </row>
        <row r="3966">
          <cell r="AJ3966">
            <v>0</v>
          </cell>
          <cell r="AK3966" t="str">
            <v>Solicitud CREG 030</v>
          </cell>
        </row>
        <row r="3967">
          <cell r="AJ3967">
            <v>0</v>
          </cell>
          <cell r="AK3967" t="str">
            <v>Solicitud CREG 030</v>
          </cell>
        </row>
        <row r="3968">
          <cell r="AJ3968">
            <v>0</v>
          </cell>
          <cell r="AK3968" t="str">
            <v>Solicitud CREG 030</v>
          </cell>
        </row>
        <row r="3969">
          <cell r="AJ3969">
            <v>0</v>
          </cell>
          <cell r="AK3969" t="str">
            <v>Solicitud CREG 030</v>
          </cell>
        </row>
        <row r="3970">
          <cell r="AJ3970">
            <v>0</v>
          </cell>
          <cell r="AK3970" t="str">
            <v>Solicitud CREG 030</v>
          </cell>
        </row>
        <row r="3971">
          <cell r="AJ3971">
            <v>0</v>
          </cell>
          <cell r="AK3971" t="str">
            <v>Solicitud CREG 030</v>
          </cell>
        </row>
        <row r="3972">
          <cell r="AJ3972">
            <v>0</v>
          </cell>
          <cell r="AK3972" t="str">
            <v>Solicitud CREG 030</v>
          </cell>
        </row>
        <row r="3973">
          <cell r="AJ3973">
            <v>0</v>
          </cell>
          <cell r="AK3973" t="str">
            <v>Solicitud CREG 030</v>
          </cell>
        </row>
        <row r="3974">
          <cell r="AJ3974">
            <v>0</v>
          </cell>
          <cell r="AK3974" t="str">
            <v>Solicitud CREG 030</v>
          </cell>
        </row>
        <row r="3975">
          <cell r="AJ3975">
            <v>0</v>
          </cell>
          <cell r="AK3975" t="str">
            <v>Solicitud CREG 030</v>
          </cell>
        </row>
        <row r="3976">
          <cell r="AJ3976">
            <v>0</v>
          </cell>
          <cell r="AK3976" t="str">
            <v>Solicitud CREG 030</v>
          </cell>
        </row>
        <row r="3977">
          <cell r="AJ3977">
            <v>0</v>
          </cell>
          <cell r="AK3977" t="str">
            <v>Solicitud CREG 030</v>
          </cell>
        </row>
        <row r="3978">
          <cell r="AJ3978">
            <v>0</v>
          </cell>
          <cell r="AK3978" t="str">
            <v>Solicitud CREG 030</v>
          </cell>
        </row>
        <row r="3979">
          <cell r="AJ3979">
            <v>0</v>
          </cell>
          <cell r="AK3979" t="str">
            <v>Solicitud CREG 030</v>
          </cell>
        </row>
        <row r="3980">
          <cell r="AJ3980">
            <v>0</v>
          </cell>
          <cell r="AK3980" t="str">
            <v>Solicitud CREG 030</v>
          </cell>
        </row>
        <row r="3981">
          <cell r="AJ3981">
            <v>0</v>
          </cell>
          <cell r="AK3981" t="str">
            <v>Solicitud CREG 030</v>
          </cell>
        </row>
        <row r="3982">
          <cell r="AJ3982">
            <v>0</v>
          </cell>
          <cell r="AK3982" t="str">
            <v>Solicitud CREG 030</v>
          </cell>
        </row>
        <row r="3983">
          <cell r="AJ3983">
            <v>0</v>
          </cell>
          <cell r="AK3983" t="str">
            <v>Solicitud CREG 030</v>
          </cell>
        </row>
        <row r="3984">
          <cell r="AJ3984">
            <v>0</v>
          </cell>
          <cell r="AK3984" t="str">
            <v>Solicitud CREG 030</v>
          </cell>
        </row>
        <row r="3985">
          <cell r="AJ3985">
            <v>0</v>
          </cell>
          <cell r="AK3985" t="str">
            <v>Solicitud CREG 030</v>
          </cell>
        </row>
        <row r="3986">
          <cell r="AJ3986">
            <v>0</v>
          </cell>
          <cell r="AK3986" t="str">
            <v>Solicitud CREG 030</v>
          </cell>
        </row>
        <row r="3987">
          <cell r="AJ3987">
            <v>0</v>
          </cell>
          <cell r="AK3987" t="str">
            <v>Solicitud CREG 030</v>
          </cell>
        </row>
        <row r="3988">
          <cell r="AJ3988">
            <v>0</v>
          </cell>
          <cell r="AK3988" t="str">
            <v>Solicitud CREG 030</v>
          </cell>
        </row>
        <row r="3989">
          <cell r="AJ3989">
            <v>0</v>
          </cell>
          <cell r="AK3989" t="str">
            <v>Solicitud CREG 030</v>
          </cell>
        </row>
        <row r="3990">
          <cell r="AJ3990">
            <v>0</v>
          </cell>
          <cell r="AK3990" t="str">
            <v>Solicitud CREG 030</v>
          </cell>
        </row>
        <row r="3991">
          <cell r="AJ3991">
            <v>0</v>
          </cell>
          <cell r="AK3991" t="str">
            <v>Solicitud CREG 030</v>
          </cell>
        </row>
        <row r="3992">
          <cell r="AJ3992">
            <v>0</v>
          </cell>
          <cell r="AK3992" t="str">
            <v>Solicitud CREG 030</v>
          </cell>
        </row>
        <row r="3993">
          <cell r="AJ3993">
            <v>0</v>
          </cell>
          <cell r="AK3993" t="str">
            <v>Solicitud CREG 030</v>
          </cell>
        </row>
        <row r="3994">
          <cell r="AJ3994">
            <v>0</v>
          </cell>
          <cell r="AK3994" t="str">
            <v>Solicitud CREG 030</v>
          </cell>
        </row>
        <row r="3995">
          <cell r="AJ3995">
            <v>0</v>
          </cell>
          <cell r="AK3995" t="str">
            <v>Solicitud CREG 030</v>
          </cell>
        </row>
        <row r="3996">
          <cell r="AJ3996">
            <v>0</v>
          </cell>
          <cell r="AK3996" t="str">
            <v>Solicitud CREG 030</v>
          </cell>
        </row>
        <row r="3997">
          <cell r="AJ3997">
            <v>0</v>
          </cell>
          <cell r="AK3997" t="str">
            <v>Solicitud CREG 030</v>
          </cell>
        </row>
        <row r="3998">
          <cell r="AJ3998">
            <v>0</v>
          </cell>
          <cell r="AK3998" t="str">
            <v>Solicitud CREG 030</v>
          </cell>
        </row>
        <row r="3999">
          <cell r="AJ3999">
            <v>0</v>
          </cell>
          <cell r="AK3999" t="str">
            <v>Solicitud CREG 030</v>
          </cell>
        </row>
        <row r="4000">
          <cell r="AJ4000">
            <v>0</v>
          </cell>
          <cell r="AK4000" t="str">
            <v>Solicitud CREG 030</v>
          </cell>
        </row>
        <row r="4001">
          <cell r="AJ4001">
            <v>0</v>
          </cell>
          <cell r="AK4001" t="str">
            <v>Solicitud CREG 030</v>
          </cell>
        </row>
        <row r="4002">
          <cell r="AJ4002">
            <v>0</v>
          </cell>
          <cell r="AK4002" t="str">
            <v>Solicitud CREG 030</v>
          </cell>
        </row>
        <row r="4003">
          <cell r="AJ4003">
            <v>0</v>
          </cell>
          <cell r="AK4003" t="str">
            <v>Solicitud CREG 030</v>
          </cell>
        </row>
        <row r="4004">
          <cell r="AJ4004">
            <v>0</v>
          </cell>
          <cell r="AK4004" t="str">
            <v>Solicitud CREG 030</v>
          </cell>
        </row>
        <row r="4005">
          <cell r="AJ4005">
            <v>0</v>
          </cell>
          <cell r="AK4005" t="str">
            <v>Solicitud CREG 030</v>
          </cell>
        </row>
        <row r="4006">
          <cell r="AJ4006">
            <v>0</v>
          </cell>
          <cell r="AK4006" t="str">
            <v>Solicitud CREG 030</v>
          </cell>
        </row>
        <row r="4007">
          <cell r="AJ4007">
            <v>0</v>
          </cell>
          <cell r="AK4007" t="str">
            <v>Solicitud CREG 030</v>
          </cell>
        </row>
        <row r="4008">
          <cell r="AJ4008">
            <v>0</v>
          </cell>
          <cell r="AK4008" t="str">
            <v>Solicitud CREG 030</v>
          </cell>
        </row>
        <row r="4009">
          <cell r="AJ4009">
            <v>0</v>
          </cell>
          <cell r="AK4009" t="str">
            <v>Solicitud CREG 030</v>
          </cell>
        </row>
        <row r="4010">
          <cell r="AJ4010">
            <v>0</v>
          </cell>
          <cell r="AK4010" t="str">
            <v>Solicitud CREG 030</v>
          </cell>
        </row>
        <row r="4011">
          <cell r="AJ4011">
            <v>0</v>
          </cell>
          <cell r="AK4011" t="str">
            <v>Solicitud CREG 030</v>
          </cell>
        </row>
        <row r="4012">
          <cell r="AJ4012">
            <v>0</v>
          </cell>
          <cell r="AK4012" t="str">
            <v>Solicitud CREG 030</v>
          </cell>
        </row>
        <row r="4013">
          <cell r="AJ4013">
            <v>0</v>
          </cell>
          <cell r="AK4013" t="str">
            <v>Solicitud CREG 030</v>
          </cell>
        </row>
        <row r="4014">
          <cell r="AJ4014">
            <v>0</v>
          </cell>
          <cell r="AK4014" t="str">
            <v>Solicitud CREG 030</v>
          </cell>
        </row>
        <row r="4015">
          <cell r="AJ4015">
            <v>0</v>
          </cell>
          <cell r="AK4015" t="str">
            <v>Solicitud CREG 030</v>
          </cell>
        </row>
        <row r="4016">
          <cell r="AJ4016">
            <v>0</v>
          </cell>
          <cell r="AK4016" t="str">
            <v>Solicitud CREG 030</v>
          </cell>
        </row>
        <row r="4017">
          <cell r="AJ4017">
            <v>0</v>
          </cell>
          <cell r="AK4017" t="str">
            <v>Solicitud CREG 030</v>
          </cell>
        </row>
        <row r="4018">
          <cell r="AJ4018">
            <v>0</v>
          </cell>
          <cell r="AK4018" t="str">
            <v>Solicitud CREG 030</v>
          </cell>
        </row>
        <row r="4019">
          <cell r="AJ4019">
            <v>0</v>
          </cell>
          <cell r="AK4019" t="str">
            <v>Solicitud CREG 030</v>
          </cell>
        </row>
        <row r="4020">
          <cell r="AJ4020">
            <v>0</v>
          </cell>
          <cell r="AK4020" t="str">
            <v>Solicitud CREG 030</v>
          </cell>
        </row>
        <row r="4021">
          <cell r="AJ4021">
            <v>0</v>
          </cell>
          <cell r="AK4021" t="str">
            <v>Solicitud CREG 030</v>
          </cell>
        </row>
        <row r="4022">
          <cell r="AJ4022">
            <v>0</v>
          </cell>
          <cell r="AK4022" t="str">
            <v>Solicitud CREG 030</v>
          </cell>
        </row>
        <row r="4023">
          <cell r="AJ4023">
            <v>0</v>
          </cell>
          <cell r="AK4023" t="str">
            <v>Solicitud CREG 030</v>
          </cell>
        </row>
        <row r="4024">
          <cell r="AJ4024">
            <v>0</v>
          </cell>
          <cell r="AK4024" t="str">
            <v>Solicitud CREG 030</v>
          </cell>
        </row>
        <row r="4025">
          <cell r="AJ4025">
            <v>0</v>
          </cell>
          <cell r="AK4025" t="str">
            <v>Solicitud CREG 030</v>
          </cell>
        </row>
        <row r="4026">
          <cell r="AJ4026">
            <v>0</v>
          </cell>
          <cell r="AK4026" t="str">
            <v>Solicitud CREG 030</v>
          </cell>
        </row>
        <row r="4027">
          <cell r="AJ4027">
            <v>0</v>
          </cell>
          <cell r="AK4027" t="str">
            <v>Solicitud CREG 030</v>
          </cell>
        </row>
        <row r="4028">
          <cell r="AJ4028">
            <v>0</v>
          </cell>
          <cell r="AK4028" t="str">
            <v>Solicitud CREG 030</v>
          </cell>
        </row>
        <row r="4029">
          <cell r="AJ4029">
            <v>0</v>
          </cell>
          <cell r="AK4029" t="str">
            <v>Solicitud CREG 030</v>
          </cell>
        </row>
        <row r="4030">
          <cell r="AJ4030">
            <v>0</v>
          </cell>
          <cell r="AK4030" t="str">
            <v>Solicitud CREG 030</v>
          </cell>
        </row>
        <row r="4031">
          <cell r="AJ4031">
            <v>0</v>
          </cell>
          <cell r="AK4031" t="str">
            <v>Solicitud CREG 030</v>
          </cell>
        </row>
        <row r="4032">
          <cell r="AJ4032">
            <v>0</v>
          </cell>
          <cell r="AK4032" t="str">
            <v>Solicitud CREG 030</v>
          </cell>
        </row>
        <row r="4033">
          <cell r="AJ4033">
            <v>0</v>
          </cell>
          <cell r="AK4033" t="str">
            <v>Solicitud CREG 030</v>
          </cell>
        </row>
        <row r="4034">
          <cell r="AJ4034">
            <v>0</v>
          </cell>
          <cell r="AK4034" t="str">
            <v>Solicitud CREG 030</v>
          </cell>
        </row>
        <row r="4035">
          <cell r="AJ4035">
            <v>0</v>
          </cell>
          <cell r="AK4035" t="str">
            <v>Solicitud CREG 030</v>
          </cell>
        </row>
        <row r="4036">
          <cell r="AJ4036">
            <v>0</v>
          </cell>
          <cell r="AK4036" t="str">
            <v>Solicitud CREG 030</v>
          </cell>
        </row>
        <row r="4037">
          <cell r="AJ4037">
            <v>0</v>
          </cell>
          <cell r="AK4037" t="str">
            <v>Solicitud CREG 030</v>
          </cell>
        </row>
        <row r="4038">
          <cell r="AJ4038">
            <v>0</v>
          </cell>
          <cell r="AK4038" t="str">
            <v>Solicitud CREG 030</v>
          </cell>
        </row>
        <row r="4039">
          <cell r="AJ4039">
            <v>0</v>
          </cell>
          <cell r="AK4039" t="str">
            <v>Solicitud CREG 030</v>
          </cell>
        </row>
        <row r="4040">
          <cell r="AJ4040">
            <v>0</v>
          </cell>
          <cell r="AK4040" t="str">
            <v>Solicitud CREG 030</v>
          </cell>
        </row>
        <row r="4041">
          <cell r="AJ4041">
            <v>0</v>
          </cell>
          <cell r="AK4041" t="str">
            <v>Solicitud CREG 030</v>
          </cell>
        </row>
        <row r="4042">
          <cell r="AJ4042">
            <v>0</v>
          </cell>
          <cell r="AK4042" t="str">
            <v>Solicitud CREG 030</v>
          </cell>
        </row>
        <row r="4043">
          <cell r="AJ4043">
            <v>0</v>
          </cell>
          <cell r="AK4043" t="str">
            <v>Solicitud CREG 030</v>
          </cell>
        </row>
        <row r="4044">
          <cell r="AJ4044">
            <v>0</v>
          </cell>
          <cell r="AK4044" t="str">
            <v>Solicitud CREG 030</v>
          </cell>
        </row>
        <row r="4045">
          <cell r="AJ4045">
            <v>0</v>
          </cell>
          <cell r="AK4045" t="str">
            <v>Solicitud CREG 030</v>
          </cell>
        </row>
        <row r="4046">
          <cell r="AJ4046">
            <v>0</v>
          </cell>
          <cell r="AK4046" t="str">
            <v>Solicitud CREG 030</v>
          </cell>
        </row>
        <row r="4047">
          <cell r="AJ4047">
            <v>0</v>
          </cell>
          <cell r="AK4047" t="str">
            <v>Solicitud CREG 030</v>
          </cell>
        </row>
        <row r="4048">
          <cell r="AJ4048">
            <v>0</v>
          </cell>
          <cell r="AK4048" t="str">
            <v>Solicitud CREG 030</v>
          </cell>
        </row>
        <row r="4049">
          <cell r="AJ4049">
            <v>0</v>
          </cell>
          <cell r="AK4049" t="str">
            <v>Solicitud CREG 030</v>
          </cell>
        </row>
        <row r="4050">
          <cell r="AJ4050">
            <v>0</v>
          </cell>
          <cell r="AK4050" t="str">
            <v>Solicitud CREG 030</v>
          </cell>
        </row>
        <row r="4051">
          <cell r="AJ4051">
            <v>0</v>
          </cell>
          <cell r="AK4051" t="str">
            <v>Solicitud CREG 030</v>
          </cell>
        </row>
        <row r="4052">
          <cell r="AJ4052">
            <v>0</v>
          </cell>
          <cell r="AK4052" t="str">
            <v>Solicitud CREG 030</v>
          </cell>
        </row>
        <row r="4053">
          <cell r="AJ4053">
            <v>0</v>
          </cell>
          <cell r="AK4053" t="str">
            <v>Solicitud CREG 030</v>
          </cell>
        </row>
        <row r="4054">
          <cell r="AJ4054">
            <v>0</v>
          </cell>
          <cell r="AK4054" t="str">
            <v>Solicitud CREG 030</v>
          </cell>
        </row>
        <row r="4055">
          <cell r="AJ4055">
            <v>0</v>
          </cell>
          <cell r="AK4055" t="str">
            <v>Solicitud CREG 030</v>
          </cell>
        </row>
        <row r="4056">
          <cell r="AJ4056">
            <v>0</v>
          </cell>
          <cell r="AK4056" t="str">
            <v>Solicitud CREG 030</v>
          </cell>
        </row>
        <row r="4057">
          <cell r="AJ4057">
            <v>0</v>
          </cell>
          <cell r="AK4057" t="str">
            <v>Solicitud CREG 030</v>
          </cell>
        </row>
        <row r="4058">
          <cell r="AJ4058">
            <v>0</v>
          </cell>
          <cell r="AK4058" t="str">
            <v>Solicitud CREG 030</v>
          </cell>
        </row>
        <row r="4059">
          <cell r="AJ4059">
            <v>0</v>
          </cell>
          <cell r="AK4059" t="str">
            <v>Solicitud CREG 030</v>
          </cell>
        </row>
        <row r="4060">
          <cell r="AJ4060">
            <v>0</v>
          </cell>
          <cell r="AK4060" t="str">
            <v>Solicitud CREG 030</v>
          </cell>
        </row>
        <row r="4061">
          <cell r="AJ4061">
            <v>0</v>
          </cell>
          <cell r="AK4061" t="str">
            <v>Solicitud CREG 030</v>
          </cell>
        </row>
        <row r="4062">
          <cell r="AJ4062">
            <v>0</v>
          </cell>
          <cell r="AK4062" t="str">
            <v>Solicitud CREG 030</v>
          </cell>
        </row>
        <row r="4063">
          <cell r="AJ4063">
            <v>0</v>
          </cell>
          <cell r="AK4063" t="str">
            <v>Solicitud CREG 030</v>
          </cell>
        </row>
        <row r="4064">
          <cell r="AJ4064">
            <v>0</v>
          </cell>
          <cell r="AK4064" t="str">
            <v>Solicitud CREG 030</v>
          </cell>
        </row>
        <row r="4065">
          <cell r="AJ4065">
            <v>0</v>
          </cell>
          <cell r="AK4065" t="str">
            <v>Solicitud CREG 030</v>
          </cell>
        </row>
        <row r="4066">
          <cell r="AJ4066">
            <v>0</v>
          </cell>
          <cell r="AK4066" t="str">
            <v>Solicitud CREG 030</v>
          </cell>
        </row>
        <row r="4067">
          <cell r="AJ4067">
            <v>0</v>
          </cell>
          <cell r="AK4067" t="str">
            <v>Solicitud CREG 030</v>
          </cell>
        </row>
        <row r="4068">
          <cell r="AJ4068">
            <v>0</v>
          </cell>
          <cell r="AK4068" t="str">
            <v>Solicitud CREG 030</v>
          </cell>
        </row>
        <row r="4069">
          <cell r="AJ4069">
            <v>0</v>
          </cell>
          <cell r="AK4069" t="str">
            <v>Solicitud CREG 030</v>
          </cell>
        </row>
        <row r="4070">
          <cell r="AJ4070">
            <v>0</v>
          </cell>
          <cell r="AK4070" t="str">
            <v>Solicitud CREG 030</v>
          </cell>
        </row>
        <row r="4071">
          <cell r="AJ4071">
            <v>0</v>
          </cell>
          <cell r="AK4071" t="str">
            <v>Solicitud CREG 030</v>
          </cell>
        </row>
        <row r="4072">
          <cell r="AJ4072">
            <v>0</v>
          </cell>
          <cell r="AK4072" t="str">
            <v>Solicitud CREG 030</v>
          </cell>
        </row>
        <row r="4073">
          <cell r="AJ4073">
            <v>0</v>
          </cell>
          <cell r="AK4073" t="str">
            <v>Solicitud CREG 030</v>
          </cell>
        </row>
        <row r="4074">
          <cell r="AJ4074">
            <v>0</v>
          </cell>
          <cell r="AK4074" t="str">
            <v>Solicitud CREG 030</v>
          </cell>
        </row>
        <row r="4075">
          <cell r="AJ4075">
            <v>0</v>
          </cell>
          <cell r="AK4075" t="str">
            <v>Solicitud CREG 030</v>
          </cell>
        </row>
        <row r="4076">
          <cell r="AJ4076">
            <v>0</v>
          </cell>
          <cell r="AK4076" t="str">
            <v>Solicitud CREG 030</v>
          </cell>
        </row>
        <row r="4077">
          <cell r="AJ4077">
            <v>0</v>
          </cell>
          <cell r="AK4077" t="str">
            <v>Solicitud CREG 030</v>
          </cell>
        </row>
        <row r="4078">
          <cell r="AJ4078">
            <v>0</v>
          </cell>
          <cell r="AK4078" t="str">
            <v>Solicitud CREG 030</v>
          </cell>
        </row>
        <row r="4079">
          <cell r="AJ4079">
            <v>0</v>
          </cell>
          <cell r="AK4079" t="str">
            <v>Solicitud CREG 030</v>
          </cell>
        </row>
        <row r="4080">
          <cell r="AJ4080">
            <v>0</v>
          </cell>
          <cell r="AK4080" t="str">
            <v>Solicitud CREG 030</v>
          </cell>
        </row>
        <row r="4081">
          <cell r="AJ4081">
            <v>0</v>
          </cell>
          <cell r="AK4081" t="str">
            <v>Solicitud CREG 030</v>
          </cell>
        </row>
        <row r="4082">
          <cell r="AJ4082">
            <v>0</v>
          </cell>
          <cell r="AK4082" t="str">
            <v>Solicitud CREG 030</v>
          </cell>
        </row>
        <row r="4083">
          <cell r="AJ4083">
            <v>0</v>
          </cell>
          <cell r="AK4083" t="str">
            <v>Solicitud CREG 030</v>
          </cell>
        </row>
        <row r="4084">
          <cell r="AJ4084">
            <v>0</v>
          </cell>
          <cell r="AK4084" t="str">
            <v>Solicitud CREG 030</v>
          </cell>
        </row>
        <row r="4085">
          <cell r="AJ4085">
            <v>0</v>
          </cell>
          <cell r="AK4085" t="str">
            <v>Solicitud CREG 030</v>
          </cell>
        </row>
        <row r="4086">
          <cell r="AJ4086">
            <v>0</v>
          </cell>
          <cell r="AK4086" t="str">
            <v>Solicitud CREG 030</v>
          </cell>
        </row>
        <row r="4087">
          <cell r="AJ4087">
            <v>0</v>
          </cell>
          <cell r="AK4087" t="str">
            <v>Solicitud CREG 030</v>
          </cell>
        </row>
        <row r="4088">
          <cell r="AJ4088">
            <v>0</v>
          </cell>
          <cell r="AK4088" t="str">
            <v>Solicitud CREG 030</v>
          </cell>
        </row>
        <row r="4089">
          <cell r="AJ4089">
            <v>0</v>
          </cell>
          <cell r="AK4089" t="str">
            <v>Solicitud CREG 030</v>
          </cell>
        </row>
        <row r="4090">
          <cell r="AJ4090">
            <v>0</v>
          </cell>
          <cell r="AK4090" t="str">
            <v>Solicitud CREG 030</v>
          </cell>
        </row>
        <row r="4091">
          <cell r="AJ4091">
            <v>0</v>
          </cell>
          <cell r="AK4091" t="str">
            <v>Solicitud CREG 030</v>
          </cell>
        </row>
        <row r="4092">
          <cell r="AJ4092">
            <v>0</v>
          </cell>
          <cell r="AK4092" t="str">
            <v>Solicitud CREG 030</v>
          </cell>
        </row>
        <row r="4093">
          <cell r="AJ4093">
            <v>0</v>
          </cell>
          <cell r="AK4093" t="str">
            <v>Solicitud CREG 030</v>
          </cell>
        </row>
        <row r="4094">
          <cell r="AJ4094">
            <v>0</v>
          </cell>
          <cell r="AK4094" t="str">
            <v>Solicitud CREG 030</v>
          </cell>
        </row>
        <row r="4095">
          <cell r="AJ4095">
            <v>0</v>
          </cell>
          <cell r="AK4095" t="str">
            <v>Solicitud CREG 030</v>
          </cell>
        </row>
        <row r="4096">
          <cell r="AJ4096">
            <v>0</v>
          </cell>
          <cell r="AK4096" t="str">
            <v>Solicitud CREG 030</v>
          </cell>
        </row>
        <row r="4097">
          <cell r="AJ4097">
            <v>0</v>
          </cell>
          <cell r="AK4097" t="str">
            <v>Solicitud CREG 030</v>
          </cell>
        </row>
        <row r="4098">
          <cell r="AJ4098">
            <v>0</v>
          </cell>
          <cell r="AK4098" t="str">
            <v>Solicitud CREG 030</v>
          </cell>
        </row>
        <row r="4099">
          <cell r="AJ4099">
            <v>0</v>
          </cell>
          <cell r="AK4099" t="str">
            <v>Solicitud CREG 030</v>
          </cell>
        </row>
        <row r="4100">
          <cell r="AJ4100">
            <v>0</v>
          </cell>
          <cell r="AK4100" t="str">
            <v>Solicitud CREG 030</v>
          </cell>
        </row>
        <row r="4101">
          <cell r="AJ4101">
            <v>0</v>
          </cell>
          <cell r="AK4101" t="str">
            <v>Solicitud CREG 030</v>
          </cell>
        </row>
        <row r="4102">
          <cell r="AJ4102">
            <v>0</v>
          </cell>
          <cell r="AK4102" t="str">
            <v>Solicitud CREG 030</v>
          </cell>
        </row>
        <row r="4103">
          <cell r="AJ4103">
            <v>0</v>
          </cell>
          <cell r="AK4103" t="str">
            <v>Solicitud CREG 030</v>
          </cell>
        </row>
        <row r="4104">
          <cell r="AJ4104">
            <v>0</v>
          </cell>
          <cell r="AK4104" t="str">
            <v>Solicitud CREG 030</v>
          </cell>
        </row>
        <row r="4105">
          <cell r="AJ4105">
            <v>0</v>
          </cell>
          <cell r="AK4105" t="str">
            <v>Solicitud CREG 030</v>
          </cell>
        </row>
        <row r="4106">
          <cell r="AJ4106">
            <v>0</v>
          </cell>
          <cell r="AK4106" t="str">
            <v>Solicitud CREG 030</v>
          </cell>
        </row>
        <row r="4107">
          <cell r="AJ4107">
            <v>0</v>
          </cell>
          <cell r="AK4107" t="str">
            <v>Solicitud CREG 030</v>
          </cell>
        </row>
        <row r="4108">
          <cell r="AJ4108">
            <v>0</v>
          </cell>
          <cell r="AK4108" t="str">
            <v>Solicitud CREG 030</v>
          </cell>
        </row>
        <row r="4109">
          <cell r="AJ4109">
            <v>0</v>
          </cell>
          <cell r="AK4109" t="str">
            <v>Solicitud CREG 030</v>
          </cell>
        </row>
        <row r="4110">
          <cell r="AJ4110">
            <v>0</v>
          </cell>
          <cell r="AK4110" t="str">
            <v>Solicitud CREG 030</v>
          </cell>
        </row>
        <row r="4111">
          <cell r="AJ4111">
            <v>0</v>
          </cell>
          <cell r="AK4111" t="str">
            <v>Solicitud CREG 030</v>
          </cell>
        </row>
        <row r="4112">
          <cell r="AJ4112">
            <v>0</v>
          </cell>
          <cell r="AK4112" t="str">
            <v>Solicitud CREG 030</v>
          </cell>
        </row>
        <row r="4113">
          <cell r="AJ4113">
            <v>0</v>
          </cell>
          <cell r="AK4113" t="str">
            <v>Solicitud CREG 030</v>
          </cell>
        </row>
        <row r="4114">
          <cell r="AJ4114">
            <v>0</v>
          </cell>
          <cell r="AK4114" t="str">
            <v>Solicitud CREG 030</v>
          </cell>
        </row>
        <row r="4115">
          <cell r="AJ4115">
            <v>0</v>
          </cell>
          <cell r="AK4115" t="str">
            <v>Solicitud CREG 030</v>
          </cell>
        </row>
        <row r="4116">
          <cell r="AJ4116">
            <v>0</v>
          </cell>
          <cell r="AK4116" t="str">
            <v>Solicitud CREG 030</v>
          </cell>
        </row>
        <row r="4117">
          <cell r="AJ4117">
            <v>0</v>
          </cell>
          <cell r="AK4117" t="str">
            <v>Solicitud CREG 030</v>
          </cell>
        </row>
        <row r="4118">
          <cell r="AJ4118">
            <v>0</v>
          </cell>
          <cell r="AK4118" t="str">
            <v>Solicitud CREG 030</v>
          </cell>
        </row>
        <row r="4119">
          <cell r="AJ4119">
            <v>0</v>
          </cell>
          <cell r="AK4119" t="str">
            <v>Solicitud CREG 030</v>
          </cell>
        </row>
        <row r="4120">
          <cell r="AJ4120">
            <v>0</v>
          </cell>
          <cell r="AK4120" t="str">
            <v>Solicitud CREG 030</v>
          </cell>
        </row>
        <row r="4121">
          <cell r="AJ4121">
            <v>0</v>
          </cell>
          <cell r="AK4121" t="str">
            <v>Solicitud CREG 030</v>
          </cell>
        </row>
        <row r="4122">
          <cell r="AJ4122">
            <v>0</v>
          </cell>
          <cell r="AK4122" t="str">
            <v>Solicitud CREG 030</v>
          </cell>
        </row>
        <row r="4123">
          <cell r="AJ4123">
            <v>0</v>
          </cell>
          <cell r="AK4123" t="str">
            <v>Solicitud CREG 030</v>
          </cell>
        </row>
        <row r="4124">
          <cell r="AJ4124">
            <v>0</v>
          </cell>
          <cell r="AK4124" t="str">
            <v>Solicitud CREG 030</v>
          </cell>
        </row>
        <row r="4125">
          <cell r="AJ4125">
            <v>0</v>
          </cell>
          <cell r="AK4125" t="str">
            <v>Solicitud CREG 030</v>
          </cell>
        </row>
        <row r="4126">
          <cell r="AJ4126">
            <v>0</v>
          </cell>
          <cell r="AK4126" t="str">
            <v>Solicitud CREG 030</v>
          </cell>
        </row>
        <row r="4127">
          <cell r="AJ4127">
            <v>0</v>
          </cell>
          <cell r="AK4127" t="str">
            <v>Solicitud CREG 030</v>
          </cell>
        </row>
        <row r="4128">
          <cell r="AJ4128">
            <v>0</v>
          </cell>
          <cell r="AK4128" t="str">
            <v>Solicitud CREG 030</v>
          </cell>
        </row>
        <row r="4129">
          <cell r="AJ4129">
            <v>0</v>
          </cell>
          <cell r="AK4129" t="str">
            <v>Solicitud CREG 030</v>
          </cell>
        </row>
        <row r="4130">
          <cell r="AJ4130">
            <v>0</v>
          </cell>
          <cell r="AK4130" t="str">
            <v>Solicitud CREG 030</v>
          </cell>
        </row>
        <row r="4131">
          <cell r="AJ4131">
            <v>0</v>
          </cell>
          <cell r="AK4131" t="str">
            <v>Solicitud CREG 030</v>
          </cell>
        </row>
        <row r="4132">
          <cell r="AJ4132">
            <v>0</v>
          </cell>
          <cell r="AK4132" t="str">
            <v>Solicitud CREG 030</v>
          </cell>
        </row>
        <row r="4133">
          <cell r="AJ4133">
            <v>0</v>
          </cell>
          <cell r="AK4133" t="str">
            <v>Solicitud CREG 030</v>
          </cell>
        </row>
        <row r="4134">
          <cell r="AJ4134">
            <v>0</v>
          </cell>
          <cell r="AK4134" t="str">
            <v>Solicitud CREG 030</v>
          </cell>
        </row>
        <row r="4135">
          <cell r="AJ4135">
            <v>0</v>
          </cell>
          <cell r="AK4135" t="str">
            <v>Solicitud CREG 030</v>
          </cell>
        </row>
        <row r="4136">
          <cell r="AJ4136">
            <v>0</v>
          </cell>
          <cell r="AK4136" t="str">
            <v>Solicitud CREG 030</v>
          </cell>
        </row>
        <row r="4137">
          <cell r="AJ4137">
            <v>0</v>
          </cell>
          <cell r="AK4137" t="str">
            <v>Solicitud CREG 030</v>
          </cell>
        </row>
        <row r="4138">
          <cell r="AJ4138">
            <v>0</v>
          </cell>
          <cell r="AK4138" t="str">
            <v>Solicitud CREG 030</v>
          </cell>
        </row>
        <row r="4139">
          <cell r="AJ4139">
            <v>0</v>
          </cell>
          <cell r="AK4139" t="str">
            <v>Solicitud CREG 030</v>
          </cell>
        </row>
        <row r="4140">
          <cell r="AJ4140">
            <v>0</v>
          </cell>
          <cell r="AK4140" t="str">
            <v>Solicitud CREG 030</v>
          </cell>
        </row>
        <row r="4141">
          <cell r="AJ4141">
            <v>0</v>
          </cell>
          <cell r="AK4141" t="str">
            <v>Solicitud CREG 030</v>
          </cell>
        </row>
        <row r="4142">
          <cell r="AJ4142">
            <v>0</v>
          </cell>
          <cell r="AK4142" t="str">
            <v>Solicitud CREG 030</v>
          </cell>
        </row>
        <row r="4143">
          <cell r="AJ4143">
            <v>0</v>
          </cell>
          <cell r="AK4143" t="str">
            <v>Solicitud CREG 030</v>
          </cell>
        </row>
        <row r="4144">
          <cell r="AJ4144">
            <v>0</v>
          </cell>
          <cell r="AK4144" t="str">
            <v>Solicitud CREG 030</v>
          </cell>
        </row>
        <row r="4145">
          <cell r="AJ4145">
            <v>0</v>
          </cell>
          <cell r="AK4145" t="str">
            <v>Solicitud CREG 030</v>
          </cell>
        </row>
        <row r="4146">
          <cell r="AJ4146">
            <v>0</v>
          </cell>
          <cell r="AK4146" t="str">
            <v>Solicitud CREG 030</v>
          </cell>
        </row>
        <row r="4147">
          <cell r="AJ4147">
            <v>0</v>
          </cell>
          <cell r="AK4147" t="str">
            <v>Solicitud CREG 030</v>
          </cell>
        </row>
        <row r="4148">
          <cell r="AJ4148">
            <v>0</v>
          </cell>
          <cell r="AK4148" t="str">
            <v>Solicitud CREG 030</v>
          </cell>
        </row>
        <row r="4149">
          <cell r="AJ4149">
            <v>0</v>
          </cell>
          <cell r="AK4149" t="str">
            <v>Solicitud CREG 030</v>
          </cell>
        </row>
        <row r="4150">
          <cell r="AJ4150">
            <v>0</v>
          </cell>
          <cell r="AK4150" t="str">
            <v>Solicitud CREG 030</v>
          </cell>
        </row>
        <row r="4151">
          <cell r="AJ4151">
            <v>0</v>
          </cell>
          <cell r="AK4151" t="str">
            <v>Solicitud CREG 030</v>
          </cell>
        </row>
        <row r="4152">
          <cell r="AJ4152">
            <v>0</v>
          </cell>
          <cell r="AK4152" t="str">
            <v>Solicitud CREG 030</v>
          </cell>
        </row>
        <row r="4153">
          <cell r="AJ4153">
            <v>0</v>
          </cell>
          <cell r="AK4153" t="str">
            <v>Solicitud CREG 030</v>
          </cell>
        </row>
        <row r="4154">
          <cell r="AJ4154">
            <v>0</v>
          </cell>
          <cell r="AK4154" t="str">
            <v>Solicitud CREG 030</v>
          </cell>
        </row>
        <row r="4155">
          <cell r="AJ4155">
            <v>0</v>
          </cell>
          <cell r="AK4155" t="str">
            <v>Solicitud CREG 030</v>
          </cell>
        </row>
        <row r="4156">
          <cell r="AJ4156">
            <v>0</v>
          </cell>
          <cell r="AK4156" t="str">
            <v>Solicitud CREG 030</v>
          </cell>
        </row>
        <row r="4157">
          <cell r="AJ4157">
            <v>0</v>
          </cell>
          <cell r="AK4157" t="str">
            <v>Solicitud CREG 030</v>
          </cell>
        </row>
        <row r="4158">
          <cell r="AJ4158">
            <v>0</v>
          </cell>
          <cell r="AK4158" t="str">
            <v>Solicitud CREG 030</v>
          </cell>
        </row>
        <row r="4159">
          <cell r="AJ4159">
            <v>0</v>
          </cell>
          <cell r="AK4159" t="str">
            <v>Solicitud CREG 030</v>
          </cell>
        </row>
        <row r="4160">
          <cell r="AJ4160">
            <v>0</v>
          </cell>
          <cell r="AK4160" t="str">
            <v>Solicitud CREG 030</v>
          </cell>
        </row>
        <row r="4161">
          <cell r="AJ4161">
            <v>0</v>
          </cell>
          <cell r="AK4161" t="str">
            <v>Solicitud CREG 030</v>
          </cell>
        </row>
        <row r="4162">
          <cell r="AJ4162">
            <v>0</v>
          </cell>
          <cell r="AK4162" t="str">
            <v>Solicitud CREG 030</v>
          </cell>
        </row>
        <row r="4163">
          <cell r="AJ4163">
            <v>0</v>
          </cell>
          <cell r="AK4163" t="str">
            <v>Solicitud CREG 030</v>
          </cell>
        </row>
        <row r="4164">
          <cell r="AJ4164">
            <v>0</v>
          </cell>
          <cell r="AK4164" t="str">
            <v>Solicitud CREG 030</v>
          </cell>
        </row>
        <row r="4165">
          <cell r="AJ4165">
            <v>0</v>
          </cell>
          <cell r="AK4165" t="str">
            <v>Solicitud CREG 030</v>
          </cell>
        </row>
        <row r="4166">
          <cell r="AJ4166">
            <v>0</v>
          </cell>
          <cell r="AK4166" t="str">
            <v>Solicitud CREG 030</v>
          </cell>
        </row>
        <row r="4167">
          <cell r="AJ4167">
            <v>0</v>
          </cell>
          <cell r="AK4167" t="str">
            <v>Solicitud CREG 030</v>
          </cell>
        </row>
        <row r="4168">
          <cell r="AJ4168">
            <v>0</v>
          </cell>
          <cell r="AK4168" t="str">
            <v>Solicitud CREG 030</v>
          </cell>
        </row>
        <row r="4169">
          <cell r="AJ4169">
            <v>0</v>
          </cell>
          <cell r="AK4169" t="str">
            <v>Solicitud CREG 030</v>
          </cell>
        </row>
        <row r="4170">
          <cell r="AJ4170">
            <v>0</v>
          </cell>
          <cell r="AK4170" t="str">
            <v>Solicitud CREG 030</v>
          </cell>
        </row>
        <row r="4171">
          <cell r="AJ4171">
            <v>0</v>
          </cell>
          <cell r="AK4171" t="str">
            <v>Solicitud CREG 030</v>
          </cell>
        </row>
        <row r="4172">
          <cell r="AJ4172">
            <v>0</v>
          </cell>
          <cell r="AK4172" t="str">
            <v>Solicitud CREG 030</v>
          </cell>
        </row>
        <row r="4173">
          <cell r="AJ4173">
            <v>0</v>
          </cell>
          <cell r="AK4173" t="str">
            <v>Solicitud CREG 030</v>
          </cell>
        </row>
        <row r="4174">
          <cell r="AJ4174">
            <v>0</v>
          </cell>
          <cell r="AK4174" t="str">
            <v>Solicitud CREG 030</v>
          </cell>
        </row>
        <row r="4175">
          <cell r="AJ4175">
            <v>0</v>
          </cell>
          <cell r="AK4175" t="str">
            <v>Solicitud CREG 030</v>
          </cell>
        </row>
        <row r="4176">
          <cell r="AJ4176">
            <v>0</v>
          </cell>
          <cell r="AK4176" t="str">
            <v>Solicitud CREG 030</v>
          </cell>
        </row>
        <row r="4177">
          <cell r="AJ4177">
            <v>0</v>
          </cell>
          <cell r="AK4177" t="str">
            <v>Solicitud CREG 030</v>
          </cell>
        </row>
        <row r="4178">
          <cell r="AJ4178">
            <v>0</v>
          </cell>
          <cell r="AK4178" t="str">
            <v>Solicitud CREG 030</v>
          </cell>
        </row>
        <row r="4179">
          <cell r="AJ4179">
            <v>0</v>
          </cell>
          <cell r="AK4179" t="str">
            <v>Solicitud CREG 030</v>
          </cell>
        </row>
        <row r="4180">
          <cell r="AJ4180">
            <v>0</v>
          </cell>
          <cell r="AK4180" t="str">
            <v>Solicitud CREG 030</v>
          </cell>
        </row>
        <row r="4181">
          <cell r="AJ4181">
            <v>0</v>
          </cell>
          <cell r="AK4181" t="str">
            <v>Solicitud CREG 030</v>
          </cell>
        </row>
        <row r="4182">
          <cell r="AJ4182">
            <v>0</v>
          </cell>
          <cell r="AK4182" t="str">
            <v>Solicitud CREG 030</v>
          </cell>
        </row>
        <row r="4183">
          <cell r="AJ4183">
            <v>0</v>
          </cell>
          <cell r="AK4183" t="str">
            <v>Solicitud CREG 030</v>
          </cell>
        </row>
        <row r="4184">
          <cell r="AJ4184">
            <v>0</v>
          </cell>
          <cell r="AK4184" t="str">
            <v>Solicitud CREG 030</v>
          </cell>
        </row>
        <row r="4185">
          <cell r="AJ4185">
            <v>0</v>
          </cell>
          <cell r="AK4185" t="str">
            <v>Solicitud CREG 030</v>
          </cell>
        </row>
        <row r="4186">
          <cell r="AJ4186">
            <v>0</v>
          </cell>
          <cell r="AK4186" t="str">
            <v>Solicitud CREG 030</v>
          </cell>
        </row>
        <row r="4187">
          <cell r="AJ4187">
            <v>0</v>
          </cell>
          <cell r="AK4187" t="str">
            <v>Solicitud CREG 030</v>
          </cell>
        </row>
        <row r="4188">
          <cell r="AJ4188">
            <v>0</v>
          </cell>
          <cell r="AK4188" t="str">
            <v>Solicitud CREG 030</v>
          </cell>
        </row>
        <row r="4189">
          <cell r="AJ4189">
            <v>0</v>
          </cell>
          <cell r="AK4189" t="str">
            <v>Solicitud CREG 030</v>
          </cell>
        </row>
        <row r="4190">
          <cell r="AJ4190">
            <v>0</v>
          </cell>
          <cell r="AK4190" t="str">
            <v>Solicitud CREG 030</v>
          </cell>
        </row>
        <row r="4191">
          <cell r="AJ4191">
            <v>0</v>
          </cell>
          <cell r="AK4191" t="str">
            <v>Solicitud CREG 030</v>
          </cell>
        </row>
        <row r="4192">
          <cell r="AJ4192">
            <v>0</v>
          </cell>
          <cell r="AK4192" t="str">
            <v>Solicitud CREG 030</v>
          </cell>
        </row>
        <row r="4193">
          <cell r="AJ4193">
            <v>0</v>
          </cell>
          <cell r="AK4193" t="str">
            <v>Solicitud CREG 030</v>
          </cell>
        </row>
        <row r="4194">
          <cell r="AJ4194">
            <v>0</v>
          </cell>
          <cell r="AK4194" t="str">
            <v>Solicitud CREG 030</v>
          </cell>
        </row>
        <row r="4195">
          <cell r="AJ4195">
            <v>0</v>
          </cell>
          <cell r="AK4195" t="str">
            <v>Solicitud CREG 030</v>
          </cell>
        </row>
        <row r="4196">
          <cell r="AJ4196">
            <v>0</v>
          </cell>
          <cell r="AK4196" t="str">
            <v>Solicitud CREG 030</v>
          </cell>
        </row>
        <row r="4197">
          <cell r="AJ4197">
            <v>0</v>
          </cell>
          <cell r="AK4197" t="str">
            <v>Solicitud CREG 030</v>
          </cell>
        </row>
        <row r="4198">
          <cell r="AJ4198">
            <v>0</v>
          </cell>
          <cell r="AK4198" t="str">
            <v>Solicitud CREG 030</v>
          </cell>
        </row>
        <row r="4199">
          <cell r="AJ4199">
            <v>0</v>
          </cell>
          <cell r="AK4199" t="str">
            <v>Solicitud CREG 030</v>
          </cell>
        </row>
        <row r="4200">
          <cell r="AJ4200">
            <v>0</v>
          </cell>
          <cell r="AK4200" t="str">
            <v>Solicitud CREG 030</v>
          </cell>
        </row>
        <row r="4201">
          <cell r="AJ4201">
            <v>0</v>
          </cell>
          <cell r="AK4201" t="str">
            <v>Solicitud CREG 030</v>
          </cell>
        </row>
        <row r="4202">
          <cell r="AJ4202">
            <v>0</v>
          </cell>
          <cell r="AK4202" t="str">
            <v>Solicitud CREG 030</v>
          </cell>
        </row>
        <row r="4203">
          <cell r="AJ4203">
            <v>0</v>
          </cell>
          <cell r="AK4203" t="str">
            <v>Solicitud CREG 030</v>
          </cell>
        </row>
        <row r="4204">
          <cell r="AJ4204">
            <v>0</v>
          </cell>
          <cell r="AK4204" t="str">
            <v>Solicitud CREG 030</v>
          </cell>
        </row>
        <row r="4205">
          <cell r="AJ4205">
            <v>0</v>
          </cell>
          <cell r="AK4205" t="str">
            <v>Solicitud CREG 030</v>
          </cell>
        </row>
        <row r="4206">
          <cell r="AJ4206">
            <v>0</v>
          </cell>
          <cell r="AK4206" t="str">
            <v>Solicitud CREG 030</v>
          </cell>
        </row>
        <row r="4207">
          <cell r="AJ4207">
            <v>0</v>
          </cell>
          <cell r="AK4207" t="str">
            <v>Solicitud CREG 030</v>
          </cell>
        </row>
        <row r="4208">
          <cell r="AJ4208">
            <v>0</v>
          </cell>
          <cell r="AK4208" t="str">
            <v>Solicitud CREG 030</v>
          </cell>
        </row>
        <row r="4209">
          <cell r="AJ4209">
            <v>0</v>
          </cell>
          <cell r="AK4209" t="str">
            <v>Solicitud CREG 030</v>
          </cell>
        </row>
        <row r="4210">
          <cell r="AJ4210">
            <v>0</v>
          </cell>
          <cell r="AK4210" t="str">
            <v>Solicitud CREG 030</v>
          </cell>
        </row>
        <row r="4211">
          <cell r="AJ4211">
            <v>0</v>
          </cell>
          <cell r="AK4211" t="str">
            <v>Solicitud CREG 030</v>
          </cell>
        </row>
        <row r="4212">
          <cell r="AJ4212">
            <v>0</v>
          </cell>
          <cell r="AK4212" t="str">
            <v>Solicitud CREG 030</v>
          </cell>
        </row>
        <row r="4213">
          <cell r="AJ4213">
            <v>0</v>
          </cell>
          <cell r="AK4213" t="str">
            <v>Solicitud CREG 030</v>
          </cell>
        </row>
        <row r="4214">
          <cell r="AJ4214">
            <v>0</v>
          </cell>
          <cell r="AK4214" t="str">
            <v>Solicitud CREG 030</v>
          </cell>
        </row>
        <row r="4215">
          <cell r="AJ4215">
            <v>0</v>
          </cell>
          <cell r="AK4215" t="str">
            <v>Solicitud CREG 030</v>
          </cell>
        </row>
        <row r="4216">
          <cell r="AJ4216">
            <v>0</v>
          </cell>
          <cell r="AK4216" t="str">
            <v>Solicitud CREG 030</v>
          </cell>
        </row>
        <row r="4217">
          <cell r="AJ4217">
            <v>0</v>
          </cell>
          <cell r="AK4217" t="str">
            <v>Solicitud CREG 030</v>
          </cell>
        </row>
        <row r="4218">
          <cell r="AJ4218">
            <v>0</v>
          </cell>
          <cell r="AK4218" t="str">
            <v>Solicitud CREG 030</v>
          </cell>
        </row>
        <row r="4219">
          <cell r="AJ4219">
            <v>0</v>
          </cell>
          <cell r="AK4219" t="str">
            <v>Solicitud CREG 030</v>
          </cell>
        </row>
        <row r="4220">
          <cell r="AJ4220">
            <v>0</v>
          </cell>
          <cell r="AK4220" t="str">
            <v>Solicitud CREG 030</v>
          </cell>
        </row>
        <row r="4221">
          <cell r="AJ4221">
            <v>0</v>
          </cell>
          <cell r="AK4221" t="str">
            <v>Solicitud CREG 030</v>
          </cell>
        </row>
        <row r="4222">
          <cell r="AJ4222">
            <v>0</v>
          </cell>
          <cell r="AK4222" t="str">
            <v>Solicitud CREG 030</v>
          </cell>
        </row>
        <row r="4223">
          <cell r="AJ4223">
            <v>0</v>
          </cell>
          <cell r="AK4223" t="str">
            <v>Solicitud CREG 030</v>
          </cell>
        </row>
        <row r="4224">
          <cell r="AJ4224">
            <v>0</v>
          </cell>
          <cell r="AK4224" t="str">
            <v>Solicitud CREG 030</v>
          </cell>
        </row>
        <row r="4225">
          <cell r="AJ4225">
            <v>0</v>
          </cell>
          <cell r="AK4225" t="str">
            <v>Solicitud CREG 030</v>
          </cell>
        </row>
        <row r="4226">
          <cell r="AJ4226">
            <v>0</v>
          </cell>
          <cell r="AK4226" t="str">
            <v>Solicitud CREG 030</v>
          </cell>
        </row>
        <row r="4227">
          <cell r="AJ4227">
            <v>0</v>
          </cell>
          <cell r="AK4227" t="str">
            <v>Solicitud CREG 030</v>
          </cell>
        </row>
        <row r="4228">
          <cell r="AJ4228">
            <v>0</v>
          </cell>
          <cell r="AK4228" t="str">
            <v>Solicitud CREG 030</v>
          </cell>
        </row>
        <row r="4229">
          <cell r="AJ4229">
            <v>0</v>
          </cell>
          <cell r="AK4229" t="str">
            <v>Solicitud CREG 030</v>
          </cell>
        </row>
        <row r="4230">
          <cell r="AJ4230">
            <v>0</v>
          </cell>
          <cell r="AK4230" t="str">
            <v>Solicitud CREG 030</v>
          </cell>
        </row>
        <row r="4231">
          <cell r="AJ4231">
            <v>0</v>
          </cell>
          <cell r="AK4231" t="str">
            <v>Solicitud CREG 030</v>
          </cell>
        </row>
        <row r="4232">
          <cell r="AJ4232">
            <v>0</v>
          </cell>
          <cell r="AK4232" t="str">
            <v>Solicitud CREG 030</v>
          </cell>
        </row>
        <row r="4233">
          <cell r="AJ4233">
            <v>0</v>
          </cell>
          <cell r="AK4233" t="str">
            <v>Solicitud CREG 030</v>
          </cell>
        </row>
        <row r="4234">
          <cell r="AJ4234">
            <v>0</v>
          </cell>
          <cell r="AK4234" t="str">
            <v>Solicitud CREG 030</v>
          </cell>
        </row>
        <row r="4235">
          <cell r="AJ4235">
            <v>0</v>
          </cell>
          <cell r="AK4235" t="str">
            <v>Solicitud CREG 030</v>
          </cell>
        </row>
        <row r="4236">
          <cell r="AJ4236">
            <v>0</v>
          </cell>
          <cell r="AK4236" t="str">
            <v>Solicitud CREG 030</v>
          </cell>
        </row>
        <row r="4237">
          <cell r="AJ4237">
            <v>0</v>
          </cell>
          <cell r="AK4237" t="str">
            <v>Solicitud CREG 030</v>
          </cell>
        </row>
        <row r="4238">
          <cell r="AJ4238">
            <v>0</v>
          </cell>
          <cell r="AK4238" t="str">
            <v>Solicitud CREG 030</v>
          </cell>
        </row>
        <row r="4239">
          <cell r="AJ4239">
            <v>0</v>
          </cell>
          <cell r="AK4239" t="str">
            <v>Solicitud CREG 030</v>
          </cell>
        </row>
        <row r="4240">
          <cell r="AJ4240">
            <v>0</v>
          </cell>
          <cell r="AK4240" t="str">
            <v>Solicitud CREG 030</v>
          </cell>
        </row>
        <row r="4241">
          <cell r="AJ4241">
            <v>0</v>
          </cell>
          <cell r="AK4241" t="str">
            <v>Solicitud CREG 030</v>
          </cell>
        </row>
        <row r="4242">
          <cell r="AJ4242">
            <v>0</v>
          </cell>
          <cell r="AK4242" t="str">
            <v>Solicitud CREG 030</v>
          </cell>
        </row>
        <row r="4243">
          <cell r="AJ4243">
            <v>0</v>
          </cell>
          <cell r="AK4243" t="str">
            <v>Solicitud CREG 030</v>
          </cell>
        </row>
        <row r="4244">
          <cell r="AJ4244">
            <v>0</v>
          </cell>
          <cell r="AK4244" t="str">
            <v>Solicitud CREG 030</v>
          </cell>
        </row>
        <row r="4245">
          <cell r="AJ4245">
            <v>0</v>
          </cell>
          <cell r="AK4245" t="str">
            <v>Solicitud CREG 030</v>
          </cell>
        </row>
        <row r="4246">
          <cell r="AJ4246">
            <v>0</v>
          </cell>
          <cell r="AK4246" t="str">
            <v>Solicitud CREG 030</v>
          </cell>
        </row>
        <row r="4247">
          <cell r="AJ4247">
            <v>0</v>
          </cell>
          <cell r="AK4247" t="str">
            <v>Solicitud CREG 030</v>
          </cell>
        </row>
        <row r="4248">
          <cell r="AJ4248">
            <v>0</v>
          </cell>
          <cell r="AK4248" t="str">
            <v>Solicitud CREG 030</v>
          </cell>
        </row>
        <row r="4249">
          <cell r="AJ4249">
            <v>0</v>
          </cell>
          <cell r="AK4249" t="str">
            <v>Solicitud CREG 030</v>
          </cell>
        </row>
        <row r="4250">
          <cell r="AJ4250">
            <v>0</v>
          </cell>
          <cell r="AK4250" t="str">
            <v>Solicitud CREG 030</v>
          </cell>
        </row>
        <row r="4251">
          <cell r="AJ4251">
            <v>0</v>
          </cell>
          <cell r="AK4251" t="str">
            <v>Solicitud CREG 030</v>
          </cell>
        </row>
        <row r="4252">
          <cell r="AJ4252">
            <v>0</v>
          </cell>
          <cell r="AK4252" t="str">
            <v>Solicitud CREG 030</v>
          </cell>
        </row>
        <row r="4253">
          <cell r="AJ4253">
            <v>0</v>
          </cell>
          <cell r="AK4253" t="str">
            <v>Solicitud CREG 030</v>
          </cell>
        </row>
        <row r="4254">
          <cell r="AJ4254">
            <v>0</v>
          </cell>
          <cell r="AK4254" t="str">
            <v>Solicitud CREG 030</v>
          </cell>
        </row>
        <row r="4255">
          <cell r="AJ4255">
            <v>0</v>
          </cell>
          <cell r="AK4255" t="str">
            <v>Solicitud CREG 030</v>
          </cell>
        </row>
        <row r="4256">
          <cell r="AJ4256">
            <v>0</v>
          </cell>
          <cell r="AK4256" t="str">
            <v>Solicitud CREG 030</v>
          </cell>
        </row>
        <row r="4257">
          <cell r="AJ4257">
            <v>0</v>
          </cell>
          <cell r="AK4257" t="str">
            <v>Solicitud CREG 030</v>
          </cell>
        </row>
        <row r="4258">
          <cell r="AJ4258">
            <v>0</v>
          </cell>
          <cell r="AK4258" t="str">
            <v>Solicitud CREG 030</v>
          </cell>
        </row>
        <row r="4259">
          <cell r="AJ4259">
            <v>0</v>
          </cell>
          <cell r="AK4259" t="str">
            <v>Solicitud CREG 030</v>
          </cell>
        </row>
        <row r="4260">
          <cell r="AJ4260">
            <v>0</v>
          </cell>
          <cell r="AK4260" t="str">
            <v>Solicitud CREG 030</v>
          </cell>
        </row>
        <row r="4261">
          <cell r="AJ4261">
            <v>0</v>
          </cell>
          <cell r="AK4261" t="str">
            <v>Solicitud CREG 030</v>
          </cell>
        </row>
        <row r="4262">
          <cell r="AJ4262">
            <v>0</v>
          </cell>
          <cell r="AK4262" t="str">
            <v>Solicitud CREG 030</v>
          </cell>
        </row>
        <row r="4263">
          <cell r="AJ4263">
            <v>0</v>
          </cell>
          <cell r="AK4263" t="str">
            <v>Solicitud CREG 030</v>
          </cell>
        </row>
        <row r="4264">
          <cell r="AJ4264">
            <v>0</v>
          </cell>
          <cell r="AK4264" t="str">
            <v>Solicitud CREG 030</v>
          </cell>
        </row>
        <row r="4265">
          <cell r="AJ4265">
            <v>0</v>
          </cell>
          <cell r="AK4265" t="str">
            <v>Solicitud CREG 030</v>
          </cell>
        </row>
        <row r="4266">
          <cell r="AJ4266">
            <v>0</v>
          </cell>
          <cell r="AK4266" t="str">
            <v>Solicitud CREG 030</v>
          </cell>
        </row>
        <row r="4267">
          <cell r="AJ4267">
            <v>0</v>
          </cell>
          <cell r="AK4267" t="str">
            <v>Solicitud CREG 030</v>
          </cell>
        </row>
        <row r="4268">
          <cell r="AJ4268">
            <v>0</v>
          </cell>
          <cell r="AK4268" t="str">
            <v>Solicitud CREG 030</v>
          </cell>
        </row>
        <row r="4269">
          <cell r="AJ4269">
            <v>0</v>
          </cell>
          <cell r="AK4269" t="str">
            <v>Solicitud CREG 030</v>
          </cell>
        </row>
        <row r="4270">
          <cell r="AJ4270">
            <v>0</v>
          </cell>
          <cell r="AK4270" t="str">
            <v>Solicitud CREG 030</v>
          </cell>
        </row>
        <row r="4271">
          <cell r="AJ4271">
            <v>0</v>
          </cell>
          <cell r="AK4271" t="str">
            <v>Solicitud CREG 030</v>
          </cell>
        </row>
        <row r="4272">
          <cell r="AJ4272">
            <v>0</v>
          </cell>
          <cell r="AK4272" t="str">
            <v>Solicitud CREG 030</v>
          </cell>
        </row>
        <row r="4273">
          <cell r="AJ4273">
            <v>0</v>
          </cell>
          <cell r="AK4273" t="str">
            <v>Solicitud CREG 030</v>
          </cell>
        </row>
        <row r="4274">
          <cell r="AJ4274">
            <v>0</v>
          </cell>
          <cell r="AK4274" t="str">
            <v>Solicitud CREG 030</v>
          </cell>
        </row>
        <row r="4275">
          <cell r="AJ4275">
            <v>0</v>
          </cell>
          <cell r="AK4275" t="str">
            <v>Solicitud CREG 030</v>
          </cell>
        </row>
        <row r="4276">
          <cell r="AJ4276">
            <v>0</v>
          </cell>
          <cell r="AK4276" t="str">
            <v>Solicitud CREG 030</v>
          </cell>
        </row>
        <row r="4277">
          <cell r="AJ4277">
            <v>0</v>
          </cell>
          <cell r="AK4277" t="str">
            <v>Solicitud CREG 030</v>
          </cell>
        </row>
        <row r="4278">
          <cell r="AJ4278">
            <v>0</v>
          </cell>
          <cell r="AK4278" t="str">
            <v>Solicitud CREG 030</v>
          </cell>
        </row>
        <row r="4279">
          <cell r="AJ4279">
            <v>0</v>
          </cell>
          <cell r="AK4279" t="str">
            <v>Solicitud CREG 030</v>
          </cell>
        </row>
        <row r="4280">
          <cell r="AJ4280">
            <v>0</v>
          </cell>
          <cell r="AK4280" t="str">
            <v>Solicitud CREG 030</v>
          </cell>
        </row>
        <row r="4281">
          <cell r="AJ4281">
            <v>0</v>
          </cell>
          <cell r="AK4281" t="str">
            <v>Solicitud CREG 030</v>
          </cell>
        </row>
        <row r="4282">
          <cell r="AJ4282">
            <v>0</v>
          </cell>
          <cell r="AK4282" t="str">
            <v>Solicitud CREG 030</v>
          </cell>
        </row>
        <row r="4283">
          <cell r="AJ4283">
            <v>0</v>
          </cell>
          <cell r="AK4283" t="str">
            <v>Solicitud CREG 030</v>
          </cell>
        </row>
        <row r="4284">
          <cell r="AJ4284">
            <v>0</v>
          </cell>
          <cell r="AK4284" t="str">
            <v>Solicitud CREG 030</v>
          </cell>
        </row>
        <row r="4285">
          <cell r="AJ4285">
            <v>0</v>
          </cell>
          <cell r="AK4285" t="str">
            <v>Solicitud CREG 030</v>
          </cell>
        </row>
        <row r="4286">
          <cell r="AJ4286">
            <v>0</v>
          </cell>
          <cell r="AK4286" t="str">
            <v>Solicitud CREG 030</v>
          </cell>
        </row>
        <row r="4287">
          <cell r="AJ4287">
            <v>0</v>
          </cell>
          <cell r="AK4287" t="str">
            <v>Solicitud CREG 030</v>
          </cell>
        </row>
        <row r="4288">
          <cell r="AJ4288">
            <v>0</v>
          </cell>
          <cell r="AK4288" t="str">
            <v>Solicitud CREG 030</v>
          </cell>
        </row>
        <row r="4289">
          <cell r="AJ4289">
            <v>0</v>
          </cell>
          <cell r="AK4289" t="str">
            <v>Solicitud CREG 030</v>
          </cell>
        </row>
        <row r="4290">
          <cell r="AJ4290">
            <v>0</v>
          </cell>
          <cell r="AK4290" t="str">
            <v>Solicitud CREG 030</v>
          </cell>
        </row>
        <row r="4291">
          <cell r="AJ4291">
            <v>0</v>
          </cell>
          <cell r="AK4291" t="str">
            <v>Solicitud CREG 030</v>
          </cell>
        </row>
        <row r="4292">
          <cell r="AJ4292">
            <v>0</v>
          </cell>
          <cell r="AK4292" t="str">
            <v>Solicitud CREG 030</v>
          </cell>
        </row>
        <row r="4293">
          <cell r="AJ4293">
            <v>0</v>
          </cell>
          <cell r="AK4293" t="str">
            <v>Solicitud CREG 030</v>
          </cell>
        </row>
        <row r="4294">
          <cell r="AJ4294">
            <v>0</v>
          </cell>
          <cell r="AK4294" t="str">
            <v>Solicitud CREG 030</v>
          </cell>
        </row>
        <row r="4295">
          <cell r="AJ4295">
            <v>0</v>
          </cell>
          <cell r="AK4295" t="str">
            <v>Solicitud CREG 030</v>
          </cell>
        </row>
        <row r="4296">
          <cell r="AJ4296">
            <v>0</v>
          </cell>
          <cell r="AK4296" t="str">
            <v>Solicitud CREG 030</v>
          </cell>
        </row>
        <row r="4297">
          <cell r="AJ4297">
            <v>0</v>
          </cell>
          <cell r="AK4297" t="str">
            <v>Solicitud CREG 030</v>
          </cell>
        </row>
        <row r="4298">
          <cell r="AJ4298">
            <v>0</v>
          </cell>
          <cell r="AK4298" t="str">
            <v>Solicitud CREG 030</v>
          </cell>
        </row>
        <row r="4299">
          <cell r="AJ4299">
            <v>0</v>
          </cell>
          <cell r="AK4299" t="str">
            <v>Solicitud CREG 030</v>
          </cell>
        </row>
        <row r="4300">
          <cell r="AJ4300">
            <v>0</v>
          </cell>
          <cell r="AK4300" t="str">
            <v>Solicitud CREG 030</v>
          </cell>
        </row>
        <row r="4301">
          <cell r="AJ4301">
            <v>0</v>
          </cell>
          <cell r="AK4301" t="str">
            <v>Solicitud CREG 030</v>
          </cell>
        </row>
        <row r="4302">
          <cell r="AJ4302">
            <v>0</v>
          </cell>
          <cell r="AK4302" t="str">
            <v>Solicitud CREG 030</v>
          </cell>
        </row>
        <row r="4303">
          <cell r="AJ4303">
            <v>0</v>
          </cell>
          <cell r="AK4303" t="str">
            <v>Solicitud CREG 030</v>
          </cell>
        </row>
        <row r="4304">
          <cell r="AJ4304">
            <v>0</v>
          </cell>
          <cell r="AK4304" t="str">
            <v>Solicitud CREG 030</v>
          </cell>
        </row>
        <row r="4305">
          <cell r="AJ4305">
            <v>0</v>
          </cell>
          <cell r="AK4305" t="str">
            <v>Solicitud CREG 030</v>
          </cell>
        </row>
        <row r="4306">
          <cell r="AJ4306">
            <v>0</v>
          </cell>
          <cell r="AK4306" t="str">
            <v>Solicitud CREG 030</v>
          </cell>
        </row>
        <row r="4307">
          <cell r="AJ4307">
            <v>0</v>
          </cell>
          <cell r="AK4307" t="str">
            <v>Solicitud CREG 030</v>
          </cell>
        </row>
        <row r="4308">
          <cell r="AJ4308">
            <v>0</v>
          </cell>
          <cell r="AK4308" t="str">
            <v>Solicitud CREG 030</v>
          </cell>
        </row>
        <row r="4309">
          <cell r="AJ4309">
            <v>0</v>
          </cell>
          <cell r="AK4309" t="str">
            <v>Solicitud CREG 030</v>
          </cell>
        </row>
        <row r="4310">
          <cell r="AJ4310">
            <v>0</v>
          </cell>
          <cell r="AK4310" t="str">
            <v>Solicitud CREG 030</v>
          </cell>
        </row>
        <row r="4311">
          <cell r="AJ4311">
            <v>0</v>
          </cell>
          <cell r="AK4311" t="str">
            <v>Solicitud CREG 030</v>
          </cell>
        </row>
        <row r="4312">
          <cell r="AJ4312">
            <v>0</v>
          </cell>
          <cell r="AK4312" t="str">
            <v>Solicitud CREG 030</v>
          </cell>
        </row>
        <row r="4313">
          <cell r="AJ4313">
            <v>0</v>
          </cell>
          <cell r="AK4313" t="str">
            <v>Solicitud CREG 030</v>
          </cell>
        </row>
        <row r="4314">
          <cell r="AJ4314">
            <v>0</v>
          </cell>
          <cell r="AK4314" t="str">
            <v>Solicitud CREG 030</v>
          </cell>
        </row>
        <row r="4315">
          <cell r="AJ4315">
            <v>0</v>
          </cell>
          <cell r="AK4315" t="str">
            <v>Solicitud CREG 030</v>
          </cell>
        </row>
        <row r="4316">
          <cell r="AJ4316">
            <v>0</v>
          </cell>
          <cell r="AK4316" t="str">
            <v>Solicitud CREG 030</v>
          </cell>
        </row>
        <row r="4317">
          <cell r="AJ4317">
            <v>0</v>
          </cell>
          <cell r="AK4317" t="str">
            <v>Solicitud CREG 030</v>
          </cell>
        </row>
        <row r="4318">
          <cell r="AJ4318">
            <v>0</v>
          </cell>
          <cell r="AK4318" t="str">
            <v>Solicitud CREG 030</v>
          </cell>
        </row>
        <row r="4319">
          <cell r="AJ4319">
            <v>0</v>
          </cell>
          <cell r="AK4319" t="str">
            <v>Solicitud CREG 030</v>
          </cell>
        </row>
        <row r="4320">
          <cell r="AJ4320">
            <v>0</v>
          </cell>
          <cell r="AK4320" t="str">
            <v>Solicitud CREG 030</v>
          </cell>
        </row>
        <row r="4321">
          <cell r="AJ4321">
            <v>0</v>
          </cell>
          <cell r="AK4321" t="str">
            <v>Solicitud CREG 030</v>
          </cell>
        </row>
        <row r="4322">
          <cell r="AJ4322">
            <v>0</v>
          </cell>
          <cell r="AK4322" t="str">
            <v>Solicitud CREG 030</v>
          </cell>
        </row>
        <row r="4323">
          <cell r="AJ4323">
            <v>0</v>
          </cell>
          <cell r="AK4323" t="str">
            <v>Solicitud CREG 030</v>
          </cell>
        </row>
        <row r="4324">
          <cell r="AJ4324">
            <v>0</v>
          </cell>
          <cell r="AK4324" t="str">
            <v>Solicitud CREG 030</v>
          </cell>
        </row>
        <row r="4325">
          <cell r="AJ4325">
            <v>0</v>
          </cell>
          <cell r="AK4325" t="str">
            <v>Solicitud CREG 030</v>
          </cell>
        </row>
        <row r="4326">
          <cell r="AJ4326">
            <v>0</v>
          </cell>
          <cell r="AK4326" t="str">
            <v>Solicitud CREG 030</v>
          </cell>
        </row>
        <row r="4327">
          <cell r="AJ4327">
            <v>0</v>
          </cell>
          <cell r="AK4327" t="str">
            <v>Solicitud CREG 030</v>
          </cell>
        </row>
        <row r="4328">
          <cell r="AJ4328">
            <v>0</v>
          </cell>
          <cell r="AK4328" t="str">
            <v>Solicitud CREG 030</v>
          </cell>
        </row>
        <row r="4329">
          <cell r="AJ4329">
            <v>0</v>
          </cell>
          <cell r="AK4329" t="str">
            <v>Solicitud CREG 030</v>
          </cell>
        </row>
        <row r="4330">
          <cell r="AJ4330">
            <v>0</v>
          </cell>
          <cell r="AK4330" t="str">
            <v>Solicitud CREG 030</v>
          </cell>
        </row>
        <row r="4331">
          <cell r="AJ4331">
            <v>0</v>
          </cell>
          <cell r="AK4331" t="str">
            <v>Solicitud CREG 030</v>
          </cell>
        </row>
        <row r="4332">
          <cell r="AJ4332">
            <v>0</v>
          </cell>
          <cell r="AK4332" t="str">
            <v>Solicitud CREG 030</v>
          </cell>
        </row>
        <row r="4333">
          <cell r="AJ4333">
            <v>0</v>
          </cell>
          <cell r="AK4333" t="str">
            <v>Solicitud CREG 030</v>
          </cell>
        </row>
        <row r="4334">
          <cell r="AJ4334">
            <v>0</v>
          </cell>
          <cell r="AK4334" t="str">
            <v>Solicitud CREG 030</v>
          </cell>
        </row>
        <row r="4335">
          <cell r="AJ4335">
            <v>0</v>
          </cell>
          <cell r="AK4335" t="str">
            <v>Solicitud CREG 030</v>
          </cell>
        </row>
        <row r="4336">
          <cell r="AJ4336">
            <v>0</v>
          </cell>
          <cell r="AK4336" t="str">
            <v>Solicitud CREG 030</v>
          </cell>
        </row>
        <row r="4337">
          <cell r="AJ4337">
            <v>0</v>
          </cell>
          <cell r="AK4337" t="str">
            <v>Solicitud CREG 030</v>
          </cell>
        </row>
        <row r="4338">
          <cell r="AJ4338">
            <v>0</v>
          </cell>
          <cell r="AK4338" t="str">
            <v>Solicitud CREG 030</v>
          </cell>
        </row>
        <row r="4339">
          <cell r="AJ4339">
            <v>0</v>
          </cell>
          <cell r="AK4339" t="str">
            <v>Solicitud CREG 030</v>
          </cell>
        </row>
        <row r="4340">
          <cell r="AJ4340">
            <v>0</v>
          </cell>
          <cell r="AK4340" t="str">
            <v>Solicitud CREG 030</v>
          </cell>
        </row>
        <row r="4341">
          <cell r="AJ4341">
            <v>0</v>
          </cell>
          <cell r="AK4341" t="str">
            <v>Solicitud CREG 030</v>
          </cell>
        </row>
        <row r="4342">
          <cell r="AJ4342">
            <v>0</v>
          </cell>
          <cell r="AK4342" t="str">
            <v>Solicitud CREG 030</v>
          </cell>
        </row>
        <row r="4343">
          <cell r="AJ4343">
            <v>0</v>
          </cell>
          <cell r="AK4343" t="str">
            <v>Solicitud CREG 030</v>
          </cell>
        </row>
        <row r="4344">
          <cell r="AJ4344">
            <v>0</v>
          </cell>
          <cell r="AK4344" t="str">
            <v>Solicitud CREG 030</v>
          </cell>
        </row>
        <row r="4345">
          <cell r="AJ4345">
            <v>0</v>
          </cell>
          <cell r="AK4345" t="str">
            <v>Solicitud CREG 030</v>
          </cell>
        </row>
        <row r="4346">
          <cell r="AJ4346">
            <v>0</v>
          </cell>
          <cell r="AK4346" t="str">
            <v>Solicitud CREG 030</v>
          </cell>
        </row>
        <row r="4347">
          <cell r="AJ4347">
            <v>0</v>
          </cell>
          <cell r="AK4347" t="str">
            <v>Solicitud CREG 030</v>
          </cell>
        </row>
        <row r="4348">
          <cell r="AJ4348">
            <v>0</v>
          </cell>
          <cell r="AK4348" t="str">
            <v>Solicitud CREG 030</v>
          </cell>
        </row>
        <row r="4349">
          <cell r="AJ4349">
            <v>0</v>
          </cell>
          <cell r="AK4349" t="str">
            <v>Solicitud CREG 030</v>
          </cell>
        </row>
        <row r="4350">
          <cell r="AJ4350">
            <v>0</v>
          </cell>
          <cell r="AK4350" t="str">
            <v>Solicitud CREG 030</v>
          </cell>
        </row>
        <row r="4351">
          <cell r="AJ4351">
            <v>0</v>
          </cell>
          <cell r="AK4351" t="str">
            <v>Solicitud CREG 030</v>
          </cell>
        </row>
        <row r="4352">
          <cell r="AJ4352">
            <v>0</v>
          </cell>
          <cell r="AK4352" t="str">
            <v>Solicitud CREG 030</v>
          </cell>
        </row>
        <row r="4353">
          <cell r="AJ4353">
            <v>0</v>
          </cell>
          <cell r="AK4353" t="str">
            <v>Solicitud CREG 030</v>
          </cell>
        </row>
        <row r="4354">
          <cell r="AJ4354">
            <v>0</v>
          </cell>
          <cell r="AK4354" t="str">
            <v>Solicitud CREG 030</v>
          </cell>
        </row>
        <row r="4355">
          <cell r="AJ4355">
            <v>0</v>
          </cell>
          <cell r="AK4355" t="str">
            <v>Solicitud CREG 030</v>
          </cell>
        </row>
        <row r="4356">
          <cell r="AJ4356">
            <v>0</v>
          </cell>
          <cell r="AK4356" t="str">
            <v>Solicitud CREG 030</v>
          </cell>
        </row>
        <row r="4357">
          <cell r="AJ4357">
            <v>0</v>
          </cell>
          <cell r="AK4357" t="str">
            <v>Solicitud CREG 030</v>
          </cell>
        </row>
        <row r="4358">
          <cell r="AJ4358">
            <v>0</v>
          </cell>
          <cell r="AK4358" t="str">
            <v>Solicitud CREG 030</v>
          </cell>
        </row>
        <row r="4359">
          <cell r="AJ4359">
            <v>0</v>
          </cell>
          <cell r="AK4359" t="str">
            <v>Solicitud CREG 030</v>
          </cell>
        </row>
        <row r="4360">
          <cell r="AJ4360">
            <v>0</v>
          </cell>
          <cell r="AK4360" t="str">
            <v>Solicitud CREG 030</v>
          </cell>
        </row>
        <row r="4361">
          <cell r="AJ4361">
            <v>0</v>
          </cell>
          <cell r="AK4361" t="str">
            <v>Solicitud CREG 030</v>
          </cell>
        </row>
        <row r="4362">
          <cell r="AJ4362">
            <v>0</v>
          </cell>
          <cell r="AK4362" t="str">
            <v>Solicitud CREG 030</v>
          </cell>
        </row>
        <row r="4363">
          <cell r="AJ4363">
            <v>0</v>
          </cell>
          <cell r="AK4363" t="str">
            <v>Solicitud CREG 030</v>
          </cell>
        </row>
        <row r="4364">
          <cell r="AJ4364">
            <v>0</v>
          </cell>
          <cell r="AK4364" t="str">
            <v>Solicitud CREG 030</v>
          </cell>
        </row>
        <row r="4365">
          <cell r="AJ4365">
            <v>0</v>
          </cell>
          <cell r="AK4365" t="str">
            <v>Solicitud CREG 030</v>
          </cell>
        </row>
        <row r="4366">
          <cell r="AJ4366">
            <v>0</v>
          </cell>
          <cell r="AK4366" t="str">
            <v>Solicitud CREG 030</v>
          </cell>
        </row>
        <row r="4367">
          <cell r="AJ4367">
            <v>0</v>
          </cell>
          <cell r="AK4367" t="str">
            <v>Solicitud CREG 030</v>
          </cell>
        </row>
        <row r="4368">
          <cell r="AJ4368">
            <v>0</v>
          </cell>
          <cell r="AK4368" t="str">
            <v>Solicitud CREG 030</v>
          </cell>
        </row>
        <row r="4369">
          <cell r="AJ4369">
            <v>0</v>
          </cell>
          <cell r="AK4369" t="str">
            <v>Solicitud CREG 030</v>
          </cell>
        </row>
        <row r="4370">
          <cell r="AJ4370">
            <v>0</v>
          </cell>
          <cell r="AK4370" t="str">
            <v>Solicitud CREG 030</v>
          </cell>
        </row>
        <row r="4371">
          <cell r="AJ4371">
            <v>0</v>
          </cell>
          <cell r="AK4371" t="str">
            <v>Solicitud CREG 030</v>
          </cell>
        </row>
        <row r="4372">
          <cell r="AJ4372">
            <v>0</v>
          </cell>
          <cell r="AK4372" t="str">
            <v>Solicitud CREG 030</v>
          </cell>
        </row>
        <row r="4373">
          <cell r="AJ4373">
            <v>0</v>
          </cell>
          <cell r="AK4373" t="str">
            <v>Solicitud CREG 030</v>
          </cell>
        </row>
        <row r="4374">
          <cell r="AJ4374">
            <v>0</v>
          </cell>
          <cell r="AK4374" t="str">
            <v>Solicitud CREG 030</v>
          </cell>
        </row>
        <row r="4375">
          <cell r="AJ4375">
            <v>0</v>
          </cell>
          <cell r="AK4375" t="str">
            <v>Solicitud CREG 030</v>
          </cell>
        </row>
        <row r="4376">
          <cell r="AJ4376">
            <v>0</v>
          </cell>
          <cell r="AK4376" t="str">
            <v>Solicitud CREG 030</v>
          </cell>
        </row>
        <row r="4377">
          <cell r="AJ4377">
            <v>0</v>
          </cell>
          <cell r="AK4377" t="str">
            <v>Solicitud CREG 030</v>
          </cell>
        </row>
        <row r="4378">
          <cell r="AJ4378">
            <v>0</v>
          </cell>
          <cell r="AK4378" t="str">
            <v>Solicitud CREG 030</v>
          </cell>
        </row>
        <row r="4379">
          <cell r="AJ4379">
            <v>0</v>
          </cell>
          <cell r="AK4379" t="str">
            <v>Solicitud CREG 030</v>
          </cell>
        </row>
        <row r="4380">
          <cell r="AJ4380">
            <v>0</v>
          </cell>
          <cell r="AK4380" t="str">
            <v>Solicitud CREG 030</v>
          </cell>
        </row>
        <row r="4381">
          <cell r="AJ4381">
            <v>0</v>
          </cell>
          <cell r="AK4381" t="str">
            <v>Solicitud CREG 030</v>
          </cell>
        </row>
        <row r="4382">
          <cell r="AJ4382">
            <v>0</v>
          </cell>
          <cell r="AK4382" t="str">
            <v>Solicitud CREG 030</v>
          </cell>
        </row>
        <row r="4383">
          <cell r="AJ4383">
            <v>0</v>
          </cell>
          <cell r="AK4383" t="str">
            <v>Solicitud CREG 030</v>
          </cell>
        </row>
        <row r="4384">
          <cell r="AJ4384">
            <v>0</v>
          </cell>
          <cell r="AK4384" t="str">
            <v>Solicitud CREG 030</v>
          </cell>
        </row>
        <row r="4385">
          <cell r="AJ4385">
            <v>0</v>
          </cell>
          <cell r="AK4385" t="str">
            <v>Solicitud CREG 030</v>
          </cell>
        </row>
        <row r="4386">
          <cell r="AJ4386">
            <v>0</v>
          </cell>
          <cell r="AK4386" t="str">
            <v>Solicitud CREG 030</v>
          </cell>
        </row>
        <row r="4387">
          <cell r="AJ4387">
            <v>0</v>
          </cell>
          <cell r="AK4387" t="str">
            <v>Solicitud CREG 030</v>
          </cell>
        </row>
        <row r="4388">
          <cell r="AJ4388">
            <v>0</v>
          </cell>
          <cell r="AK4388" t="str">
            <v>Solicitud CREG 030</v>
          </cell>
        </row>
        <row r="4389">
          <cell r="AJ4389">
            <v>0</v>
          </cell>
          <cell r="AK4389" t="str">
            <v>Solicitud CREG 030</v>
          </cell>
        </row>
        <row r="4390">
          <cell r="AJ4390">
            <v>0</v>
          </cell>
          <cell r="AK4390" t="str">
            <v>Solicitud CREG 030</v>
          </cell>
        </row>
        <row r="4391">
          <cell r="AJ4391">
            <v>0</v>
          </cell>
          <cell r="AK4391" t="str">
            <v>Solicitud CREG 030</v>
          </cell>
        </row>
        <row r="4392">
          <cell r="AJ4392">
            <v>0</v>
          </cell>
          <cell r="AK4392" t="str">
            <v>Solicitud CREG 030</v>
          </cell>
        </row>
        <row r="4393">
          <cell r="AJ4393">
            <v>0</v>
          </cell>
          <cell r="AK4393" t="str">
            <v>Solicitud CREG 030</v>
          </cell>
        </row>
        <row r="4394">
          <cell r="AJ4394">
            <v>0</v>
          </cell>
          <cell r="AK4394" t="str">
            <v>Solicitud CREG 030</v>
          </cell>
        </row>
        <row r="4395">
          <cell r="AJ4395">
            <v>0</v>
          </cell>
          <cell r="AK4395" t="str">
            <v>Solicitud CREG 030</v>
          </cell>
        </row>
        <row r="4396">
          <cell r="AJ4396">
            <v>0</v>
          </cell>
          <cell r="AK4396" t="str">
            <v>Solicitud CREG 030</v>
          </cell>
        </row>
        <row r="4397">
          <cell r="AJ4397">
            <v>0</v>
          </cell>
          <cell r="AK4397" t="str">
            <v>Solicitud CREG 030</v>
          </cell>
        </row>
        <row r="4398">
          <cell r="AJ4398">
            <v>0</v>
          </cell>
          <cell r="AK4398" t="str">
            <v>Solicitud CREG 030</v>
          </cell>
        </row>
        <row r="4399">
          <cell r="AJ4399">
            <v>0</v>
          </cell>
          <cell r="AK4399" t="str">
            <v>Solicitud CREG 030</v>
          </cell>
        </row>
        <row r="4400">
          <cell r="AJ4400">
            <v>0</v>
          </cell>
          <cell r="AK4400" t="str">
            <v>Solicitud CREG 030</v>
          </cell>
        </row>
        <row r="4401">
          <cell r="AJ4401">
            <v>0</v>
          </cell>
          <cell r="AK4401" t="str">
            <v>Solicitud CREG 030</v>
          </cell>
        </row>
        <row r="4402">
          <cell r="AJ4402">
            <v>0</v>
          </cell>
          <cell r="AK4402" t="str">
            <v>Solicitud CREG 030</v>
          </cell>
        </row>
        <row r="4403">
          <cell r="AJ4403">
            <v>0</v>
          </cell>
          <cell r="AK4403" t="str">
            <v>Solicitud CREG 030</v>
          </cell>
        </row>
        <row r="4404">
          <cell r="AJ4404">
            <v>0</v>
          </cell>
          <cell r="AK4404" t="str">
            <v>Solicitud CREG 030</v>
          </cell>
        </row>
        <row r="4405">
          <cell r="AJ4405">
            <v>0</v>
          </cell>
          <cell r="AK4405" t="str">
            <v>Solicitud CREG 030</v>
          </cell>
        </row>
        <row r="4406">
          <cell r="AJ4406">
            <v>0</v>
          </cell>
          <cell r="AK4406" t="str">
            <v>Solicitud CREG 030</v>
          </cell>
        </row>
        <row r="4407">
          <cell r="AJ4407">
            <v>0</v>
          </cell>
          <cell r="AK4407" t="str">
            <v>Solicitud CREG 030</v>
          </cell>
        </row>
        <row r="4408">
          <cell r="AJ4408">
            <v>0</v>
          </cell>
          <cell r="AK4408" t="str">
            <v>Solicitud CREG 030</v>
          </cell>
        </row>
        <row r="4409">
          <cell r="AJ4409">
            <v>0</v>
          </cell>
          <cell r="AK4409" t="str">
            <v>Solicitud CREG 030</v>
          </cell>
        </row>
        <row r="4410">
          <cell r="AJ4410">
            <v>0</v>
          </cell>
          <cell r="AK4410" t="str">
            <v>Solicitud CREG 030</v>
          </cell>
        </row>
        <row r="4411">
          <cell r="AJ4411">
            <v>0</v>
          </cell>
          <cell r="AK4411" t="str">
            <v>Solicitud CREG 030</v>
          </cell>
        </row>
        <row r="4412">
          <cell r="AJ4412">
            <v>0</v>
          </cell>
          <cell r="AK4412" t="str">
            <v>Solicitud CREG 030</v>
          </cell>
        </row>
        <row r="4413">
          <cell r="AJ4413">
            <v>0</v>
          </cell>
          <cell r="AK4413" t="str">
            <v>Solicitud CREG 030</v>
          </cell>
        </row>
        <row r="4414">
          <cell r="AJ4414">
            <v>0</v>
          </cell>
          <cell r="AK4414" t="str">
            <v>Solicitud CREG 030</v>
          </cell>
        </row>
        <row r="4415">
          <cell r="AJ4415">
            <v>0</v>
          </cell>
          <cell r="AK4415" t="str">
            <v>Solicitud CREG 030</v>
          </cell>
        </row>
        <row r="4416">
          <cell r="AJ4416">
            <v>0</v>
          </cell>
          <cell r="AK4416" t="str">
            <v>Solicitud CREG 030</v>
          </cell>
        </row>
        <row r="4417">
          <cell r="AJ4417">
            <v>0</v>
          </cell>
          <cell r="AK4417" t="str">
            <v>Solicitud CREG 030</v>
          </cell>
        </row>
        <row r="4418">
          <cell r="AJ4418">
            <v>0</v>
          </cell>
          <cell r="AK4418" t="str">
            <v>Solicitud CREG 030</v>
          </cell>
        </row>
        <row r="4419">
          <cell r="AJ4419">
            <v>0</v>
          </cell>
          <cell r="AK4419" t="str">
            <v>Solicitud CREG 030</v>
          </cell>
        </row>
        <row r="4420">
          <cell r="AJ4420">
            <v>0</v>
          </cell>
          <cell r="AK4420" t="str">
            <v>Solicitud CREG 030</v>
          </cell>
        </row>
        <row r="4421">
          <cell r="AJ4421">
            <v>0</v>
          </cell>
          <cell r="AK4421" t="str">
            <v>Solicitud CREG 030</v>
          </cell>
        </row>
        <row r="4422">
          <cell r="AJ4422">
            <v>0</v>
          </cell>
          <cell r="AK4422" t="str">
            <v>Solicitud CREG 030</v>
          </cell>
        </row>
        <row r="4423">
          <cell r="AJ4423">
            <v>0</v>
          </cell>
          <cell r="AK4423" t="str">
            <v>Solicitud CREG 030</v>
          </cell>
        </row>
        <row r="4424">
          <cell r="AJ4424">
            <v>0</v>
          </cell>
          <cell r="AK4424" t="str">
            <v>Solicitud CREG 030</v>
          </cell>
        </row>
        <row r="4425">
          <cell r="AJ4425">
            <v>0</v>
          </cell>
          <cell r="AK4425" t="str">
            <v>Solicitud CREG 030</v>
          </cell>
        </row>
        <row r="4426">
          <cell r="AJ4426">
            <v>0</v>
          </cell>
          <cell r="AK4426" t="str">
            <v>Solicitud CREG 030</v>
          </cell>
        </row>
        <row r="4427">
          <cell r="AJ4427">
            <v>0</v>
          </cell>
          <cell r="AK4427" t="str">
            <v>Solicitud CREG 030</v>
          </cell>
        </row>
        <row r="4428">
          <cell r="AJ4428">
            <v>0</v>
          </cell>
          <cell r="AK4428" t="str">
            <v>Solicitud CREG 030</v>
          </cell>
        </row>
        <row r="4429">
          <cell r="AJ4429">
            <v>0</v>
          </cell>
          <cell r="AK4429" t="str">
            <v>Solicitud CREG 030</v>
          </cell>
        </row>
        <row r="4430">
          <cell r="AJ4430">
            <v>0</v>
          </cell>
          <cell r="AK4430" t="str">
            <v>Solicitud CREG 030</v>
          </cell>
        </row>
        <row r="4431">
          <cell r="AJ4431">
            <v>0</v>
          </cell>
          <cell r="AK4431" t="str">
            <v>Solicitud CREG 030</v>
          </cell>
        </row>
        <row r="4432">
          <cell r="AJ4432">
            <v>0</v>
          </cell>
          <cell r="AK4432" t="str">
            <v>Solicitud CREG 030</v>
          </cell>
        </row>
        <row r="4433">
          <cell r="AJ4433">
            <v>0</v>
          </cell>
          <cell r="AK4433" t="str">
            <v>Solicitud CREG 030</v>
          </cell>
        </row>
        <row r="4434">
          <cell r="AJ4434">
            <v>0</v>
          </cell>
          <cell r="AK4434" t="str">
            <v>Solicitud CREG 030</v>
          </cell>
        </row>
        <row r="4435">
          <cell r="AJ4435">
            <v>0</v>
          </cell>
          <cell r="AK4435" t="str">
            <v>Solicitud CREG 030</v>
          </cell>
        </row>
        <row r="4436">
          <cell r="AJ4436">
            <v>0</v>
          </cell>
          <cell r="AK4436" t="str">
            <v>Solicitud CREG 030</v>
          </cell>
        </row>
        <row r="4437">
          <cell r="AJ4437">
            <v>0</v>
          </cell>
          <cell r="AK4437" t="str">
            <v>Solicitud CREG 030</v>
          </cell>
        </row>
        <row r="4438">
          <cell r="AJ4438">
            <v>0</v>
          </cell>
          <cell r="AK4438" t="str">
            <v>Solicitud CREG 030</v>
          </cell>
        </row>
        <row r="4439">
          <cell r="AJ4439">
            <v>0</v>
          </cell>
          <cell r="AK4439" t="str">
            <v>Solicitud CREG 030</v>
          </cell>
        </row>
        <row r="4440">
          <cell r="AJ4440">
            <v>0</v>
          </cell>
          <cell r="AK4440" t="str">
            <v>Solicitud CREG 030</v>
          </cell>
        </row>
        <row r="4441">
          <cell r="AJ4441">
            <v>0</v>
          </cell>
          <cell r="AK4441" t="str">
            <v>Solicitud CREG 030</v>
          </cell>
        </row>
        <row r="4442">
          <cell r="AJ4442">
            <v>0</v>
          </cell>
          <cell r="AK4442" t="str">
            <v>Solicitud CREG 030</v>
          </cell>
        </row>
        <row r="4443">
          <cell r="AJ4443">
            <v>0</v>
          </cell>
          <cell r="AK4443" t="str">
            <v>Solicitud CREG 030</v>
          </cell>
        </row>
        <row r="4444">
          <cell r="AJ4444">
            <v>0</v>
          </cell>
          <cell r="AK4444" t="str">
            <v>Solicitud CREG 030</v>
          </cell>
        </row>
        <row r="4445">
          <cell r="AJ4445">
            <v>0</v>
          </cell>
          <cell r="AK4445" t="str">
            <v>Solicitud CREG 030</v>
          </cell>
        </row>
        <row r="4446">
          <cell r="AJ4446">
            <v>0</v>
          </cell>
          <cell r="AK4446" t="str">
            <v>Solicitud CREG 030</v>
          </cell>
        </row>
        <row r="4447">
          <cell r="AJ4447">
            <v>0</v>
          </cell>
          <cell r="AK4447" t="str">
            <v>Solicitud CREG 030</v>
          </cell>
        </row>
        <row r="4448">
          <cell r="AJ4448">
            <v>0</v>
          </cell>
          <cell r="AK4448" t="str">
            <v>Solicitud CREG 030</v>
          </cell>
        </row>
        <row r="4449">
          <cell r="AJ4449">
            <v>0</v>
          </cell>
          <cell r="AK4449" t="str">
            <v>Solicitud CREG 030</v>
          </cell>
        </row>
        <row r="4450">
          <cell r="AJ4450">
            <v>0</v>
          </cell>
          <cell r="AK4450" t="str">
            <v>Solicitud CREG 030</v>
          </cell>
        </row>
        <row r="4451">
          <cell r="AJ4451">
            <v>0</v>
          </cell>
          <cell r="AK4451" t="str">
            <v>Solicitud CREG 030</v>
          </cell>
        </row>
        <row r="4452">
          <cell r="AJ4452">
            <v>0</v>
          </cell>
          <cell r="AK4452" t="str">
            <v>Solicitud CREG 030</v>
          </cell>
        </row>
        <row r="4453">
          <cell r="AJ4453">
            <v>0</v>
          </cell>
          <cell r="AK4453" t="str">
            <v>Solicitud CREG 030</v>
          </cell>
        </row>
        <row r="4454">
          <cell r="AJ4454">
            <v>0</v>
          </cell>
          <cell r="AK4454" t="str">
            <v>Solicitud CREG 030</v>
          </cell>
        </row>
        <row r="4455">
          <cell r="AJ4455">
            <v>0</v>
          </cell>
          <cell r="AK4455" t="str">
            <v>Solicitud CREG 030</v>
          </cell>
        </row>
        <row r="4456">
          <cell r="AJ4456">
            <v>0</v>
          </cell>
          <cell r="AK4456" t="str">
            <v>Solicitud CREG 030</v>
          </cell>
        </row>
        <row r="4457">
          <cell r="AJ4457">
            <v>0</v>
          </cell>
          <cell r="AK4457" t="str">
            <v>Solicitud CREG 030</v>
          </cell>
        </row>
        <row r="4458">
          <cell r="AJ4458">
            <v>0</v>
          </cell>
          <cell r="AK4458" t="str">
            <v>Solicitud CREG 030</v>
          </cell>
        </row>
        <row r="4459">
          <cell r="AJ4459">
            <v>0</v>
          </cell>
          <cell r="AK4459" t="str">
            <v>Solicitud CREG 030</v>
          </cell>
        </row>
        <row r="4460">
          <cell r="AJ4460">
            <v>0</v>
          </cell>
          <cell r="AK4460" t="str">
            <v>Solicitud CREG 030</v>
          </cell>
        </row>
        <row r="4461">
          <cell r="AJ4461">
            <v>0</v>
          </cell>
          <cell r="AK4461" t="str">
            <v>Solicitud CREG 030</v>
          </cell>
        </row>
        <row r="4462">
          <cell r="AJ4462">
            <v>0</v>
          </cell>
          <cell r="AK4462" t="str">
            <v>Solicitud CREG 030</v>
          </cell>
        </row>
        <row r="4463">
          <cell r="AJ4463">
            <v>0</v>
          </cell>
          <cell r="AK4463" t="str">
            <v>Solicitud CREG 030</v>
          </cell>
        </row>
        <row r="4464">
          <cell r="AJ4464">
            <v>0</v>
          </cell>
          <cell r="AK4464" t="str">
            <v>Solicitud CREG 030</v>
          </cell>
        </row>
        <row r="4465">
          <cell r="AJ4465">
            <v>0</v>
          </cell>
          <cell r="AK4465" t="str">
            <v>Solicitud CREG 030</v>
          </cell>
        </row>
        <row r="4466">
          <cell r="AJ4466">
            <v>0</v>
          </cell>
          <cell r="AK4466" t="str">
            <v>Solicitud CREG 030</v>
          </cell>
        </row>
        <row r="4467">
          <cell r="AJ4467">
            <v>0</v>
          </cell>
          <cell r="AK4467" t="str">
            <v>Solicitud CREG 030</v>
          </cell>
        </row>
        <row r="4468">
          <cell r="AJ4468">
            <v>0</v>
          </cell>
          <cell r="AK4468" t="str">
            <v>Solicitud CREG 030</v>
          </cell>
        </row>
        <row r="4469">
          <cell r="AJ4469">
            <v>0</v>
          </cell>
          <cell r="AK4469" t="str">
            <v>Solicitud CREG 030</v>
          </cell>
        </row>
        <row r="4470">
          <cell r="AJ4470">
            <v>0</v>
          </cell>
          <cell r="AK4470" t="str">
            <v>Solicitud CREG 030</v>
          </cell>
        </row>
        <row r="4471">
          <cell r="AJ4471">
            <v>0</v>
          </cell>
          <cell r="AK4471" t="str">
            <v>Solicitud CREG 030</v>
          </cell>
        </row>
        <row r="4472">
          <cell r="AJ4472">
            <v>0</v>
          </cell>
          <cell r="AK4472" t="str">
            <v>Solicitud CREG 030</v>
          </cell>
        </row>
        <row r="4473">
          <cell r="AJ4473">
            <v>0</v>
          </cell>
          <cell r="AK4473" t="str">
            <v>Solicitud CREG 030</v>
          </cell>
        </row>
        <row r="4474">
          <cell r="AJ4474">
            <v>0</v>
          </cell>
          <cell r="AK4474" t="str">
            <v>Solicitud CREG 030</v>
          </cell>
        </row>
        <row r="4475">
          <cell r="AJ4475">
            <v>0</v>
          </cell>
          <cell r="AK4475" t="str">
            <v>Solicitud CREG 030</v>
          </cell>
        </row>
        <row r="4476">
          <cell r="AJ4476">
            <v>0</v>
          </cell>
          <cell r="AK4476" t="str">
            <v>Solicitud CREG 030</v>
          </cell>
        </row>
        <row r="4477">
          <cell r="AJ4477">
            <v>0</v>
          </cell>
          <cell r="AK4477" t="str">
            <v>Solicitud CREG 030</v>
          </cell>
        </row>
        <row r="4478">
          <cell r="AJ4478">
            <v>0</v>
          </cell>
          <cell r="AK4478" t="str">
            <v>Solicitud CREG 030</v>
          </cell>
        </row>
        <row r="4479">
          <cell r="AJ4479">
            <v>0</v>
          </cell>
          <cell r="AK4479" t="str">
            <v>Solicitud CREG 030</v>
          </cell>
        </row>
        <row r="4480">
          <cell r="AJ4480">
            <v>0</v>
          </cell>
          <cell r="AK4480" t="str">
            <v>Solicitud CREG 030</v>
          </cell>
        </row>
        <row r="4481">
          <cell r="AJ4481">
            <v>0</v>
          </cell>
          <cell r="AK4481" t="str">
            <v>Solicitud CREG 030</v>
          </cell>
        </row>
        <row r="4482">
          <cell r="AJ4482">
            <v>0</v>
          </cell>
          <cell r="AK4482" t="str">
            <v>Solicitud CREG 030</v>
          </cell>
        </row>
        <row r="4483">
          <cell r="AJ4483">
            <v>0</v>
          </cell>
          <cell r="AK4483" t="str">
            <v>Solicitud CREG 030</v>
          </cell>
        </row>
        <row r="4484">
          <cell r="AJ4484">
            <v>0</v>
          </cell>
          <cell r="AK4484" t="str">
            <v>Solicitud CREG 030</v>
          </cell>
        </row>
        <row r="4485">
          <cell r="AJ4485">
            <v>0</v>
          </cell>
          <cell r="AK4485" t="str">
            <v>Solicitud CREG 030</v>
          </cell>
        </row>
        <row r="4486">
          <cell r="AJ4486">
            <v>0</v>
          </cell>
          <cell r="AK4486" t="str">
            <v>Solicitud CREG 030</v>
          </cell>
        </row>
        <row r="4487">
          <cell r="AJ4487">
            <v>0</v>
          </cell>
          <cell r="AK4487" t="str">
            <v>Solicitud CREG 030</v>
          </cell>
        </row>
        <row r="4488">
          <cell r="AJ4488">
            <v>0</v>
          </cell>
          <cell r="AK4488" t="str">
            <v>Solicitud CREG 030</v>
          </cell>
        </row>
        <row r="4489">
          <cell r="AJ4489">
            <v>0</v>
          </cell>
          <cell r="AK4489" t="str">
            <v>Solicitud CREG 030</v>
          </cell>
        </row>
        <row r="4490">
          <cell r="AJ4490">
            <v>0</v>
          </cell>
          <cell r="AK4490" t="str">
            <v>Solicitud CREG 030</v>
          </cell>
        </row>
        <row r="4491">
          <cell r="AJ4491">
            <v>0</v>
          </cell>
          <cell r="AK4491" t="str">
            <v>Solicitud CREG 030</v>
          </cell>
        </row>
        <row r="4492">
          <cell r="AJ4492">
            <v>0</v>
          </cell>
          <cell r="AK4492" t="str">
            <v>Solicitud CREG 030</v>
          </cell>
        </row>
        <row r="4493">
          <cell r="AJ4493">
            <v>0</v>
          </cell>
          <cell r="AK4493" t="str">
            <v>Solicitud CREG 030</v>
          </cell>
        </row>
        <row r="4494">
          <cell r="AJ4494">
            <v>0</v>
          </cell>
          <cell r="AK4494" t="str">
            <v>Solicitud CREG 030</v>
          </cell>
        </row>
        <row r="4495">
          <cell r="AJ4495">
            <v>0</v>
          </cell>
          <cell r="AK4495" t="str">
            <v>Solicitud CREG 030</v>
          </cell>
        </row>
        <row r="4496">
          <cell r="AJ4496">
            <v>0</v>
          </cell>
          <cell r="AK4496" t="str">
            <v>Solicitud CREG 030</v>
          </cell>
        </row>
        <row r="4497">
          <cell r="AJ4497">
            <v>0</v>
          </cell>
          <cell r="AK4497" t="str">
            <v>Solicitud CREG 030</v>
          </cell>
        </row>
        <row r="4498">
          <cell r="AJ4498">
            <v>0</v>
          </cell>
          <cell r="AK4498" t="str">
            <v>Solicitud CREG 030</v>
          </cell>
        </row>
        <row r="4499">
          <cell r="AJ4499">
            <v>0</v>
          </cell>
          <cell r="AK4499" t="str">
            <v>Solicitud CREG 030</v>
          </cell>
        </row>
        <row r="4500">
          <cell r="AJ4500">
            <v>0</v>
          </cell>
          <cell r="AK4500" t="str">
            <v>Solicitud CREG 030</v>
          </cell>
        </row>
        <row r="4501">
          <cell r="AJ4501">
            <v>0</v>
          </cell>
          <cell r="AK4501" t="str">
            <v>Solicitud CREG 030</v>
          </cell>
        </row>
        <row r="4502">
          <cell r="AJ4502">
            <v>0</v>
          </cell>
          <cell r="AK4502" t="str">
            <v>Solicitud CREG 030</v>
          </cell>
        </row>
        <row r="4503">
          <cell r="AJ4503">
            <v>0</v>
          </cell>
          <cell r="AK4503" t="str">
            <v>Solicitud CREG 030</v>
          </cell>
        </row>
        <row r="4504">
          <cell r="AJ4504">
            <v>0</v>
          </cell>
          <cell r="AK4504" t="str">
            <v>Solicitud CREG 030</v>
          </cell>
        </row>
        <row r="4505">
          <cell r="AJ4505">
            <v>0</v>
          </cell>
          <cell r="AK4505" t="str">
            <v>Solicitud CREG 030</v>
          </cell>
        </row>
        <row r="4506">
          <cell r="AJ4506">
            <v>0</v>
          </cell>
          <cell r="AK4506" t="str">
            <v>Solicitud CREG 030</v>
          </cell>
        </row>
        <row r="4507">
          <cell r="AJ4507">
            <v>0</v>
          </cell>
          <cell r="AK4507" t="str">
            <v>Solicitud CREG 030</v>
          </cell>
        </row>
        <row r="4508">
          <cell r="AJ4508">
            <v>0</v>
          </cell>
          <cell r="AK4508" t="str">
            <v>Solicitud CREG 030</v>
          </cell>
        </row>
        <row r="4509">
          <cell r="AJ4509">
            <v>0</v>
          </cell>
          <cell r="AK4509" t="str">
            <v>Solicitud CREG 030</v>
          </cell>
        </row>
        <row r="4510">
          <cell r="AJ4510">
            <v>0</v>
          </cell>
          <cell r="AK4510" t="str">
            <v>Solicitud CREG 030</v>
          </cell>
        </row>
        <row r="4511">
          <cell r="AJ4511">
            <v>0</v>
          </cell>
          <cell r="AK4511" t="str">
            <v>Solicitud CREG 030</v>
          </cell>
        </row>
        <row r="4512">
          <cell r="AJ4512">
            <v>0</v>
          </cell>
          <cell r="AK4512" t="str">
            <v>Solicitud CREG 030</v>
          </cell>
        </row>
        <row r="4513">
          <cell r="AJ4513">
            <v>0</v>
          </cell>
          <cell r="AK4513" t="str">
            <v>Solicitud CREG 030</v>
          </cell>
        </row>
        <row r="4514">
          <cell r="AJ4514">
            <v>0</v>
          </cell>
          <cell r="AK4514" t="str">
            <v>Solicitud CREG 030</v>
          </cell>
        </row>
        <row r="4515">
          <cell r="AJ4515">
            <v>0</v>
          </cell>
          <cell r="AK4515" t="str">
            <v>Solicitud CREG 030</v>
          </cell>
        </row>
        <row r="4516">
          <cell r="AJ4516">
            <v>0</v>
          </cell>
          <cell r="AK4516" t="str">
            <v>Solicitud CREG 030</v>
          </cell>
        </row>
        <row r="4517">
          <cell r="AJ4517">
            <v>0</v>
          </cell>
          <cell r="AK4517" t="str">
            <v>Solicitud CREG 030</v>
          </cell>
        </row>
        <row r="4518">
          <cell r="AJ4518">
            <v>0</v>
          </cell>
          <cell r="AK4518" t="str">
            <v>Solicitud CREG 030</v>
          </cell>
        </row>
        <row r="4519">
          <cell r="AJ4519">
            <v>0</v>
          </cell>
          <cell r="AK4519" t="str">
            <v>Solicitud CREG 030</v>
          </cell>
        </row>
        <row r="4520">
          <cell r="AJ4520">
            <v>0</v>
          </cell>
          <cell r="AK4520" t="str">
            <v>Solicitud CREG 030</v>
          </cell>
        </row>
        <row r="4521">
          <cell r="AJ4521">
            <v>0</v>
          </cell>
          <cell r="AK4521" t="str">
            <v>Solicitud CREG 030</v>
          </cell>
        </row>
        <row r="4522">
          <cell r="AJ4522">
            <v>0</v>
          </cell>
          <cell r="AK4522" t="str">
            <v>Solicitud CREG 030</v>
          </cell>
        </row>
        <row r="4523">
          <cell r="AJ4523">
            <v>0</v>
          </cell>
          <cell r="AK4523" t="str">
            <v>Solicitud CREG 030</v>
          </cell>
        </row>
        <row r="4524">
          <cell r="AJ4524">
            <v>0</v>
          </cell>
          <cell r="AK4524" t="str">
            <v>Solicitud CREG 030</v>
          </cell>
        </row>
        <row r="4525">
          <cell r="AJ4525">
            <v>0</v>
          </cell>
          <cell r="AK4525" t="str">
            <v>Solicitud CREG 030</v>
          </cell>
        </row>
        <row r="4526">
          <cell r="AJ4526">
            <v>0</v>
          </cell>
          <cell r="AK4526" t="str">
            <v>Solicitud CREG 030</v>
          </cell>
        </row>
        <row r="4527">
          <cell r="AJ4527">
            <v>0</v>
          </cell>
          <cell r="AK4527" t="str">
            <v>Solicitud CREG 030</v>
          </cell>
        </row>
        <row r="4528">
          <cell r="AJ4528">
            <v>0</v>
          </cell>
          <cell r="AK4528" t="str">
            <v>Solicitud CREG 030</v>
          </cell>
        </row>
        <row r="4529">
          <cell r="AJ4529">
            <v>0</v>
          </cell>
          <cell r="AK4529" t="str">
            <v>Solicitud CREG 030</v>
          </cell>
        </row>
        <row r="4530">
          <cell r="AJ4530">
            <v>0</v>
          </cell>
          <cell r="AK4530" t="str">
            <v>Solicitud CREG 030</v>
          </cell>
        </row>
        <row r="4531">
          <cell r="AJ4531">
            <v>0</v>
          </cell>
          <cell r="AK4531" t="str">
            <v>Solicitud CREG 030</v>
          </cell>
        </row>
        <row r="4532">
          <cell r="AJ4532">
            <v>0</v>
          </cell>
          <cell r="AK4532" t="str">
            <v>Solicitud CREG 030</v>
          </cell>
        </row>
        <row r="4533">
          <cell r="AJ4533">
            <v>0</v>
          </cell>
          <cell r="AK4533" t="str">
            <v>Solicitud CREG 030</v>
          </cell>
        </row>
        <row r="4534">
          <cell r="AJ4534">
            <v>0</v>
          </cell>
          <cell r="AK4534" t="str">
            <v>Solicitud CREG 030</v>
          </cell>
        </row>
        <row r="4535">
          <cell r="AJ4535">
            <v>0</v>
          </cell>
          <cell r="AK4535" t="str">
            <v>Solicitud CREG 030</v>
          </cell>
        </row>
        <row r="4536">
          <cell r="AJ4536">
            <v>0</v>
          </cell>
          <cell r="AK4536" t="str">
            <v>Solicitud CREG 030</v>
          </cell>
        </row>
        <row r="4537">
          <cell r="AJ4537">
            <v>0</v>
          </cell>
          <cell r="AK4537" t="str">
            <v>Solicitud CREG 030</v>
          </cell>
        </row>
        <row r="4538">
          <cell r="AJ4538">
            <v>0</v>
          </cell>
          <cell r="AK4538" t="str">
            <v>Solicitud CREG 030</v>
          </cell>
        </row>
        <row r="4539">
          <cell r="AJ4539">
            <v>0</v>
          </cell>
          <cell r="AK4539" t="str">
            <v>Solicitud CREG 030</v>
          </cell>
        </row>
        <row r="4540">
          <cell r="AJ4540">
            <v>0</v>
          </cell>
          <cell r="AK4540" t="str">
            <v>Solicitud CREG 030</v>
          </cell>
        </row>
        <row r="4541">
          <cell r="AJ4541">
            <v>0</v>
          </cell>
          <cell r="AK4541" t="str">
            <v>Solicitud CREG 030</v>
          </cell>
        </row>
        <row r="4542">
          <cell r="AJ4542">
            <v>0</v>
          </cell>
          <cell r="AK4542" t="str">
            <v>Solicitud CREG 030</v>
          </cell>
        </row>
        <row r="4543">
          <cell r="AJ4543">
            <v>0</v>
          </cell>
          <cell r="AK4543" t="str">
            <v>Solicitud CREG 030</v>
          </cell>
        </row>
        <row r="4544">
          <cell r="AJ4544">
            <v>0</v>
          </cell>
          <cell r="AK4544" t="str">
            <v>Solicitud CREG 030</v>
          </cell>
        </row>
        <row r="4545">
          <cell r="AJ4545">
            <v>0</v>
          </cell>
          <cell r="AK4545" t="str">
            <v>Solicitud CREG 030</v>
          </cell>
        </row>
        <row r="4546">
          <cell r="AJ4546">
            <v>0</v>
          </cell>
          <cell r="AK4546" t="str">
            <v>Solicitud CREG 030</v>
          </cell>
        </row>
        <row r="4547">
          <cell r="AJ4547">
            <v>0</v>
          </cell>
          <cell r="AK4547" t="str">
            <v>Solicitud CREG 030</v>
          </cell>
        </row>
        <row r="4548">
          <cell r="AJ4548">
            <v>0</v>
          </cell>
          <cell r="AK4548" t="str">
            <v>Solicitud CREG 030</v>
          </cell>
        </row>
        <row r="4549">
          <cell r="AJ4549">
            <v>0</v>
          </cell>
          <cell r="AK4549" t="str">
            <v>Solicitud CREG 030</v>
          </cell>
        </row>
        <row r="4550">
          <cell r="AJ4550">
            <v>0</v>
          </cell>
          <cell r="AK4550" t="str">
            <v>Solicitud CREG 030</v>
          </cell>
        </row>
        <row r="4551">
          <cell r="AJ4551">
            <v>0</v>
          </cell>
          <cell r="AK4551" t="str">
            <v>Solicitud CREG 030</v>
          </cell>
        </row>
        <row r="4552">
          <cell r="AJ4552">
            <v>0</v>
          </cell>
          <cell r="AK4552" t="str">
            <v>Solicitud CREG 030</v>
          </cell>
        </row>
        <row r="4553">
          <cell r="AJ4553">
            <v>0</v>
          </cell>
          <cell r="AK4553" t="str">
            <v>Solicitud CREG 030</v>
          </cell>
        </row>
        <row r="4554">
          <cell r="AJ4554">
            <v>0</v>
          </cell>
          <cell r="AK4554" t="str">
            <v>Solicitud CREG 030</v>
          </cell>
        </row>
        <row r="4555">
          <cell r="AJ4555">
            <v>0</v>
          </cell>
          <cell r="AK4555" t="str">
            <v>Solicitud CREG 030</v>
          </cell>
        </row>
        <row r="4556">
          <cell r="AJ4556">
            <v>0</v>
          </cell>
          <cell r="AK4556" t="str">
            <v>Solicitud CREG 030</v>
          </cell>
        </row>
        <row r="4557">
          <cell r="AJ4557">
            <v>0</v>
          </cell>
          <cell r="AK4557" t="str">
            <v>Solicitud CREG 030</v>
          </cell>
        </row>
        <row r="4558">
          <cell r="AJ4558">
            <v>0</v>
          </cell>
          <cell r="AK4558" t="str">
            <v>Solicitud CREG 030</v>
          </cell>
        </row>
        <row r="4559">
          <cell r="AJ4559">
            <v>0</v>
          </cell>
          <cell r="AK4559" t="str">
            <v>Solicitud CREG 030</v>
          </cell>
        </row>
        <row r="4560">
          <cell r="AJ4560">
            <v>0</v>
          </cell>
          <cell r="AK4560" t="str">
            <v>Solicitud CREG 030</v>
          </cell>
        </row>
        <row r="4561">
          <cell r="AJ4561">
            <v>0</v>
          </cell>
          <cell r="AK4561" t="str">
            <v>Solicitud CREG 030</v>
          </cell>
        </row>
        <row r="4562">
          <cell r="AJ4562">
            <v>0</v>
          </cell>
          <cell r="AK4562" t="str">
            <v>Solicitud CREG 030</v>
          </cell>
        </row>
        <row r="4563">
          <cell r="AJ4563">
            <v>0</v>
          </cell>
          <cell r="AK4563" t="str">
            <v>Solicitud CREG 030</v>
          </cell>
        </row>
        <row r="4564">
          <cell r="AJ4564">
            <v>0</v>
          </cell>
          <cell r="AK4564" t="str">
            <v>Solicitud CREG 030</v>
          </cell>
        </row>
        <row r="4565">
          <cell r="AJ4565">
            <v>0</v>
          </cell>
          <cell r="AK4565" t="str">
            <v>Solicitud CREG 030</v>
          </cell>
        </row>
        <row r="4566">
          <cell r="AJ4566">
            <v>0</v>
          </cell>
          <cell r="AK4566" t="str">
            <v>Solicitud CREG 030</v>
          </cell>
        </row>
        <row r="4567">
          <cell r="AJ4567">
            <v>0</v>
          </cell>
          <cell r="AK4567" t="str">
            <v>Solicitud CREG 030</v>
          </cell>
        </row>
        <row r="4568">
          <cell r="AJ4568">
            <v>0</v>
          </cell>
          <cell r="AK4568" t="str">
            <v>Solicitud CREG 030</v>
          </cell>
        </row>
        <row r="4569">
          <cell r="AJ4569">
            <v>0</v>
          </cell>
          <cell r="AK4569" t="str">
            <v>Solicitud CREG 030</v>
          </cell>
        </row>
        <row r="4570">
          <cell r="AJ4570">
            <v>0</v>
          </cell>
          <cell r="AK4570" t="str">
            <v>Solicitud CREG 030</v>
          </cell>
        </row>
        <row r="4571">
          <cell r="AJ4571">
            <v>0</v>
          </cell>
          <cell r="AK4571" t="str">
            <v>Solicitud CREG 030</v>
          </cell>
        </row>
        <row r="4572">
          <cell r="AJ4572">
            <v>0</v>
          </cell>
          <cell r="AK4572" t="str">
            <v>Solicitud CREG 030</v>
          </cell>
        </row>
        <row r="4573">
          <cell r="AJ4573">
            <v>0</v>
          </cell>
          <cell r="AK4573" t="str">
            <v>Solicitud CREG 030</v>
          </cell>
        </row>
        <row r="4574">
          <cell r="AJ4574">
            <v>0</v>
          </cell>
          <cell r="AK4574" t="str">
            <v>Solicitud CREG 030</v>
          </cell>
        </row>
        <row r="4575">
          <cell r="AJ4575">
            <v>0</v>
          </cell>
          <cell r="AK4575" t="str">
            <v>Solicitud CREG 030</v>
          </cell>
        </row>
        <row r="4576">
          <cell r="AJ4576">
            <v>0</v>
          </cell>
          <cell r="AK4576" t="str">
            <v>Solicitud CREG 030</v>
          </cell>
        </row>
        <row r="4577">
          <cell r="AJ4577">
            <v>0</v>
          </cell>
          <cell r="AK4577" t="str">
            <v>Solicitud CREG 030</v>
          </cell>
        </row>
        <row r="4578">
          <cell r="AJ4578">
            <v>0</v>
          </cell>
          <cell r="AK4578" t="str">
            <v>Solicitud CREG 030</v>
          </cell>
        </row>
        <row r="4579">
          <cell r="AJ4579">
            <v>0</v>
          </cell>
          <cell r="AK4579" t="str">
            <v>Solicitud CREG 030</v>
          </cell>
        </row>
        <row r="4580">
          <cell r="AJ4580">
            <v>0</v>
          </cell>
          <cell r="AK4580" t="str">
            <v>Solicitud CREG 030</v>
          </cell>
        </row>
        <row r="4581">
          <cell r="AJ4581">
            <v>0</v>
          </cell>
          <cell r="AK4581" t="str">
            <v>Solicitud CREG 030</v>
          </cell>
        </row>
        <row r="4582">
          <cell r="AJ4582">
            <v>0</v>
          </cell>
          <cell r="AK4582" t="str">
            <v>Solicitud CREG 030</v>
          </cell>
        </row>
        <row r="4583">
          <cell r="AJ4583">
            <v>0</v>
          </cell>
          <cell r="AK4583" t="str">
            <v>Solicitud CREG 030</v>
          </cell>
        </row>
        <row r="4584">
          <cell r="AJ4584">
            <v>0</v>
          </cell>
          <cell r="AK4584" t="str">
            <v>Solicitud CREG 030</v>
          </cell>
        </row>
        <row r="4585">
          <cell r="AJ4585">
            <v>0</v>
          </cell>
          <cell r="AK4585" t="str">
            <v>Solicitud CREG 030</v>
          </cell>
        </row>
        <row r="4586">
          <cell r="AJ4586">
            <v>0</v>
          </cell>
          <cell r="AK4586" t="str">
            <v>Solicitud CREG 030</v>
          </cell>
        </row>
        <row r="4587">
          <cell r="AJ4587">
            <v>0</v>
          </cell>
          <cell r="AK4587" t="str">
            <v>Solicitud CREG 030</v>
          </cell>
        </row>
        <row r="4588">
          <cell r="AJ4588">
            <v>0</v>
          </cell>
          <cell r="AK4588" t="str">
            <v>Solicitud CREG 030</v>
          </cell>
        </row>
        <row r="4589">
          <cell r="AJ4589">
            <v>0</v>
          </cell>
          <cell r="AK4589" t="str">
            <v>Solicitud CREG 030</v>
          </cell>
        </row>
        <row r="4590">
          <cell r="AJ4590">
            <v>0</v>
          </cell>
          <cell r="AK4590" t="str">
            <v>Solicitud CREG 030</v>
          </cell>
        </row>
        <row r="4591">
          <cell r="AJ4591">
            <v>0</v>
          </cell>
          <cell r="AK4591" t="str">
            <v>Solicitud CREG 030</v>
          </cell>
        </row>
        <row r="4592">
          <cell r="AJ4592">
            <v>0</v>
          </cell>
          <cell r="AK4592" t="str">
            <v>Solicitud CREG 030</v>
          </cell>
        </row>
        <row r="4593">
          <cell r="AJ4593">
            <v>0</v>
          </cell>
          <cell r="AK4593" t="str">
            <v>Solicitud CREG 030</v>
          </cell>
        </row>
        <row r="4594">
          <cell r="AJ4594">
            <v>0</v>
          </cell>
          <cell r="AK4594" t="str">
            <v>Solicitud CREG 030</v>
          </cell>
        </row>
        <row r="4595">
          <cell r="AJ4595">
            <v>0</v>
          </cell>
          <cell r="AK4595" t="str">
            <v>Solicitud CREG 030</v>
          </cell>
        </row>
        <row r="4596">
          <cell r="AJ4596">
            <v>0</v>
          </cell>
          <cell r="AK4596" t="str">
            <v>Solicitud CREG 030</v>
          </cell>
        </row>
        <row r="4597">
          <cell r="AJ4597">
            <v>0</v>
          </cell>
          <cell r="AK4597" t="str">
            <v>Solicitud CREG 030</v>
          </cell>
        </row>
        <row r="4598">
          <cell r="AJ4598">
            <v>0</v>
          </cell>
          <cell r="AK4598" t="str">
            <v>Solicitud CREG 030</v>
          </cell>
        </row>
        <row r="4599">
          <cell r="AJ4599">
            <v>0</v>
          </cell>
          <cell r="AK4599" t="str">
            <v>Solicitud CREG 030</v>
          </cell>
        </row>
        <row r="4600">
          <cell r="AJ4600">
            <v>0</v>
          </cell>
          <cell r="AK4600" t="str">
            <v>Solicitud CREG 030</v>
          </cell>
        </row>
        <row r="4601">
          <cell r="AJ4601">
            <v>0</v>
          </cell>
          <cell r="AK4601" t="str">
            <v>Solicitud CREG 030</v>
          </cell>
        </row>
        <row r="4602">
          <cell r="AJ4602">
            <v>0</v>
          </cell>
          <cell r="AK4602" t="str">
            <v>Solicitud CREG 030</v>
          </cell>
        </row>
        <row r="4603">
          <cell r="AJ4603">
            <v>0</v>
          </cell>
          <cell r="AK4603" t="str">
            <v>Solicitud CREG 030</v>
          </cell>
        </row>
        <row r="4604">
          <cell r="AJ4604">
            <v>0</v>
          </cell>
          <cell r="AK4604" t="str">
            <v>Solicitud CREG 030</v>
          </cell>
        </row>
        <row r="4605">
          <cell r="AJ4605">
            <v>0</v>
          </cell>
          <cell r="AK4605" t="str">
            <v>Solicitud CREG 030</v>
          </cell>
        </row>
        <row r="4606">
          <cell r="AJ4606">
            <v>0</v>
          </cell>
          <cell r="AK4606" t="str">
            <v>Solicitud CREG 030</v>
          </cell>
        </row>
        <row r="4607">
          <cell r="AJ4607">
            <v>0</v>
          </cell>
          <cell r="AK4607" t="str">
            <v>Solicitud CREG 030</v>
          </cell>
        </row>
        <row r="4608">
          <cell r="AJ4608">
            <v>0</v>
          </cell>
          <cell r="AK4608" t="str">
            <v>Solicitud CREG 030</v>
          </cell>
        </row>
        <row r="4609">
          <cell r="AJ4609">
            <v>0</v>
          </cell>
          <cell r="AK4609" t="str">
            <v>Solicitud CREG 030</v>
          </cell>
        </row>
        <row r="4610">
          <cell r="AJ4610">
            <v>0</v>
          </cell>
          <cell r="AK4610" t="str">
            <v>Solicitud CREG 030</v>
          </cell>
        </row>
        <row r="4611">
          <cell r="AJ4611">
            <v>0</v>
          </cell>
          <cell r="AK4611" t="str">
            <v>Solicitud CREG 030</v>
          </cell>
        </row>
        <row r="4612">
          <cell r="AJ4612">
            <v>0</v>
          </cell>
          <cell r="AK4612" t="str">
            <v>Solicitud CREG 030</v>
          </cell>
        </row>
        <row r="4613">
          <cell r="AJ4613">
            <v>0</v>
          </cell>
          <cell r="AK4613" t="str">
            <v>Solicitud CREG 030</v>
          </cell>
        </row>
        <row r="4614">
          <cell r="AJ4614">
            <v>0</v>
          </cell>
          <cell r="AK4614" t="str">
            <v>Solicitud CREG 030</v>
          </cell>
        </row>
        <row r="4615">
          <cell r="AJ4615">
            <v>0</v>
          </cell>
          <cell r="AK4615" t="str">
            <v>Solicitud CREG 030</v>
          </cell>
        </row>
        <row r="4616">
          <cell r="AJ4616">
            <v>0</v>
          </cell>
          <cell r="AK4616" t="str">
            <v>Solicitud CREG 030</v>
          </cell>
        </row>
        <row r="4617">
          <cell r="AJ4617">
            <v>0</v>
          </cell>
          <cell r="AK4617" t="str">
            <v>Solicitud CREG 030</v>
          </cell>
        </row>
        <row r="4618">
          <cell r="AJ4618">
            <v>0</v>
          </cell>
          <cell r="AK4618" t="str">
            <v>Solicitud CREG 030</v>
          </cell>
        </row>
        <row r="4619">
          <cell r="AJ4619">
            <v>0</v>
          </cell>
          <cell r="AK4619" t="str">
            <v>Solicitud CREG 030</v>
          </cell>
        </row>
        <row r="4620">
          <cell r="AJ4620">
            <v>0</v>
          </cell>
          <cell r="AK4620" t="str">
            <v>Solicitud CREG 030</v>
          </cell>
        </row>
        <row r="4621">
          <cell r="AJ4621">
            <v>0</v>
          </cell>
          <cell r="AK4621" t="str">
            <v>Solicitud CREG 030</v>
          </cell>
        </row>
        <row r="4622">
          <cell r="AJ4622">
            <v>0</v>
          </cell>
          <cell r="AK4622" t="str">
            <v>Solicitud CREG 030</v>
          </cell>
        </row>
        <row r="4623">
          <cell r="AJ4623">
            <v>0</v>
          </cell>
          <cell r="AK4623" t="str">
            <v>Solicitud CREG 030</v>
          </cell>
        </row>
        <row r="4624">
          <cell r="AJ4624">
            <v>0</v>
          </cell>
          <cell r="AK4624" t="str">
            <v>Solicitud CREG 030</v>
          </cell>
        </row>
        <row r="4625">
          <cell r="AJ4625">
            <v>0</v>
          </cell>
          <cell r="AK4625" t="str">
            <v>Solicitud CREG 030</v>
          </cell>
        </row>
        <row r="4626">
          <cell r="AJ4626">
            <v>0</v>
          </cell>
          <cell r="AK4626" t="str">
            <v>Solicitud CREG 030</v>
          </cell>
        </row>
        <row r="4627">
          <cell r="AJ4627">
            <v>0</v>
          </cell>
          <cell r="AK4627" t="str">
            <v>Solicitud CREG 030</v>
          </cell>
        </row>
        <row r="4628">
          <cell r="AJ4628">
            <v>0</v>
          </cell>
          <cell r="AK4628" t="str">
            <v>Solicitud CREG 030</v>
          </cell>
        </row>
        <row r="4629">
          <cell r="AJ4629">
            <v>0</v>
          </cell>
          <cell r="AK4629" t="str">
            <v>Solicitud CREG 030</v>
          </cell>
        </row>
        <row r="4630">
          <cell r="AJ4630">
            <v>0</v>
          </cell>
          <cell r="AK4630" t="str">
            <v>Solicitud CREG 030</v>
          </cell>
        </row>
        <row r="4631">
          <cell r="AJ4631">
            <v>0</v>
          </cell>
          <cell r="AK4631" t="str">
            <v>Solicitud CREG 030</v>
          </cell>
        </row>
        <row r="4632">
          <cell r="AJ4632">
            <v>0</v>
          </cell>
          <cell r="AK4632" t="str">
            <v>Solicitud CREG 030</v>
          </cell>
        </row>
        <row r="4633">
          <cell r="AJ4633">
            <v>0</v>
          </cell>
          <cell r="AK4633" t="str">
            <v>Solicitud CREG 030</v>
          </cell>
        </row>
        <row r="4634">
          <cell r="AJ4634">
            <v>0</v>
          </cell>
          <cell r="AK4634" t="str">
            <v>Solicitud CREG 030</v>
          </cell>
        </row>
        <row r="4635">
          <cell r="AJ4635">
            <v>0</v>
          </cell>
          <cell r="AK4635" t="str">
            <v>Solicitud CREG 030</v>
          </cell>
        </row>
        <row r="4636">
          <cell r="AJ4636">
            <v>0</v>
          </cell>
          <cell r="AK4636" t="str">
            <v>Solicitud CREG 030</v>
          </cell>
        </row>
        <row r="4637">
          <cell r="AJ4637">
            <v>0</v>
          </cell>
          <cell r="AK4637" t="str">
            <v>Solicitud CREG 030</v>
          </cell>
        </row>
        <row r="4638">
          <cell r="AJ4638">
            <v>0</v>
          </cell>
          <cell r="AK4638" t="str">
            <v>Solicitud CREG 030</v>
          </cell>
        </row>
        <row r="4639">
          <cell r="AJ4639">
            <v>0</v>
          </cell>
          <cell r="AK4639" t="str">
            <v>Solicitud CREG 030</v>
          </cell>
        </row>
        <row r="4640">
          <cell r="AJ4640">
            <v>0</v>
          </cell>
          <cell r="AK4640" t="str">
            <v>Solicitud CREG 030</v>
          </cell>
        </row>
        <row r="4641">
          <cell r="AJ4641">
            <v>0</v>
          </cell>
          <cell r="AK4641" t="str">
            <v>Solicitud CREG 030</v>
          </cell>
        </row>
        <row r="4642">
          <cell r="AJ4642">
            <v>0</v>
          </cell>
          <cell r="AK4642" t="str">
            <v>Solicitud CREG 030</v>
          </cell>
        </row>
        <row r="4643">
          <cell r="AJ4643">
            <v>0</v>
          </cell>
          <cell r="AK4643" t="str">
            <v>Solicitud CREG 030</v>
          </cell>
        </row>
        <row r="4644">
          <cell r="AJ4644">
            <v>0</v>
          </cell>
          <cell r="AK4644" t="str">
            <v>Solicitud CREG 030</v>
          </cell>
        </row>
        <row r="4645">
          <cell r="AJ4645">
            <v>0</v>
          </cell>
          <cell r="AK4645" t="str">
            <v>Solicitud CREG 030</v>
          </cell>
        </row>
        <row r="4646">
          <cell r="AJ4646">
            <v>0</v>
          </cell>
          <cell r="AK4646" t="str">
            <v>Solicitud CREG 030</v>
          </cell>
        </row>
        <row r="4647">
          <cell r="AJ4647">
            <v>0</v>
          </cell>
          <cell r="AK4647" t="str">
            <v>Solicitud CREG 030</v>
          </cell>
        </row>
        <row r="4648">
          <cell r="AJ4648">
            <v>0</v>
          </cell>
          <cell r="AK4648" t="str">
            <v>Solicitud CREG 030</v>
          </cell>
        </row>
        <row r="4649">
          <cell r="AJ4649">
            <v>0</v>
          </cell>
          <cell r="AK4649" t="str">
            <v>Solicitud CREG 030</v>
          </cell>
        </row>
        <row r="4650">
          <cell r="AJ4650">
            <v>0</v>
          </cell>
          <cell r="AK4650" t="str">
            <v>Solicitud CREG 030</v>
          </cell>
        </row>
        <row r="4651">
          <cell r="AJ4651">
            <v>0</v>
          </cell>
          <cell r="AK4651" t="str">
            <v>Solicitud CREG 030</v>
          </cell>
        </row>
        <row r="4652">
          <cell r="AJ4652">
            <v>0</v>
          </cell>
          <cell r="AK4652" t="str">
            <v>Solicitud CREG 030</v>
          </cell>
        </row>
        <row r="4653">
          <cell r="AJ4653">
            <v>0</v>
          </cell>
          <cell r="AK4653" t="str">
            <v>Solicitud CREG 030</v>
          </cell>
        </row>
        <row r="4654">
          <cell r="AJ4654">
            <v>0</v>
          </cell>
          <cell r="AK4654" t="str">
            <v>Solicitud CREG 030</v>
          </cell>
        </row>
        <row r="4655">
          <cell r="AJ4655">
            <v>0</v>
          </cell>
          <cell r="AK4655" t="str">
            <v>Solicitud CREG 030</v>
          </cell>
        </row>
        <row r="4656">
          <cell r="AJ4656">
            <v>0</v>
          </cell>
          <cell r="AK4656" t="str">
            <v>Solicitud CREG 030</v>
          </cell>
        </row>
        <row r="4657">
          <cell r="AJ4657">
            <v>0</v>
          </cell>
          <cell r="AK4657" t="str">
            <v>Solicitud CREG 030</v>
          </cell>
        </row>
        <row r="4658">
          <cell r="AJ4658">
            <v>0</v>
          </cell>
          <cell r="AK4658" t="str">
            <v>Solicitud CREG 030</v>
          </cell>
        </row>
        <row r="4659">
          <cell r="AJ4659">
            <v>0</v>
          </cell>
          <cell r="AK4659" t="str">
            <v>Solicitud CREG 030</v>
          </cell>
        </row>
        <row r="4660">
          <cell r="AJ4660">
            <v>0</v>
          </cell>
          <cell r="AK4660" t="str">
            <v>Solicitud CREG 030</v>
          </cell>
        </row>
        <row r="4661">
          <cell r="AJ4661">
            <v>0</v>
          </cell>
          <cell r="AK4661" t="str">
            <v>Solicitud CREG 030</v>
          </cell>
        </row>
        <row r="4662">
          <cell r="AJ4662">
            <v>0</v>
          </cell>
          <cell r="AK4662" t="str">
            <v>Solicitud CREG 030</v>
          </cell>
        </row>
        <row r="4663">
          <cell r="AJ4663">
            <v>0</v>
          </cell>
          <cell r="AK4663" t="str">
            <v>Solicitud CREG 030</v>
          </cell>
        </row>
        <row r="4664">
          <cell r="AJ4664">
            <v>0</v>
          </cell>
          <cell r="AK4664" t="str">
            <v>Solicitud CREG 030</v>
          </cell>
        </row>
        <row r="4665">
          <cell r="AJ4665">
            <v>0</v>
          </cell>
          <cell r="AK4665" t="str">
            <v>Solicitud CREG 030</v>
          </cell>
        </row>
        <row r="4666">
          <cell r="AJ4666">
            <v>0</v>
          </cell>
          <cell r="AK4666" t="str">
            <v>Solicitud CREG 030</v>
          </cell>
        </row>
        <row r="4667">
          <cell r="AJ4667">
            <v>0</v>
          </cell>
          <cell r="AK4667" t="str">
            <v>Solicitud CREG 030</v>
          </cell>
        </row>
        <row r="4668">
          <cell r="AJ4668">
            <v>0</v>
          </cell>
          <cell r="AK4668" t="str">
            <v>Solicitud CREG 030</v>
          </cell>
        </row>
        <row r="4669">
          <cell r="AJ4669">
            <v>0</v>
          </cell>
          <cell r="AK4669" t="str">
            <v>Solicitud CREG 030</v>
          </cell>
        </row>
        <row r="4670">
          <cell r="AJ4670">
            <v>0</v>
          </cell>
          <cell r="AK4670" t="str">
            <v>Solicitud CREG 030</v>
          </cell>
        </row>
        <row r="4671">
          <cell r="AJ4671">
            <v>0</v>
          </cell>
          <cell r="AK4671" t="str">
            <v>Solicitud CREG 030</v>
          </cell>
        </row>
        <row r="4672">
          <cell r="AJ4672">
            <v>0</v>
          </cell>
          <cell r="AK4672" t="str">
            <v>Solicitud CREG 030</v>
          </cell>
        </row>
        <row r="4673">
          <cell r="AJ4673">
            <v>0</v>
          </cell>
          <cell r="AK4673" t="str">
            <v>Solicitud CREG 030</v>
          </cell>
        </row>
        <row r="4674">
          <cell r="AJ4674">
            <v>0</v>
          </cell>
          <cell r="AK4674" t="str">
            <v>Solicitud CREG 030</v>
          </cell>
        </row>
        <row r="4675">
          <cell r="AJ4675">
            <v>0</v>
          </cell>
          <cell r="AK4675" t="str">
            <v>Solicitud CREG 030</v>
          </cell>
        </row>
        <row r="4676">
          <cell r="AJ4676">
            <v>0</v>
          </cell>
          <cell r="AK4676" t="str">
            <v>Solicitud CREG 030</v>
          </cell>
        </row>
        <row r="4677">
          <cell r="AJ4677">
            <v>0</v>
          </cell>
          <cell r="AK4677" t="str">
            <v>Solicitud CREG 030</v>
          </cell>
        </row>
        <row r="4678">
          <cell r="AJ4678">
            <v>0</v>
          </cell>
          <cell r="AK4678" t="str">
            <v>Solicitud CREG 030</v>
          </cell>
        </row>
        <row r="4679">
          <cell r="AJ4679">
            <v>0</v>
          </cell>
          <cell r="AK4679" t="str">
            <v>Solicitud CREG 030</v>
          </cell>
        </row>
        <row r="4680">
          <cell r="AJ4680">
            <v>0</v>
          </cell>
          <cell r="AK4680" t="str">
            <v>Solicitud CREG 030</v>
          </cell>
        </row>
        <row r="4681">
          <cell r="AJ4681">
            <v>0</v>
          </cell>
          <cell r="AK4681" t="str">
            <v>Solicitud CREG 030</v>
          </cell>
        </row>
        <row r="4682">
          <cell r="AJ4682">
            <v>0</v>
          </cell>
          <cell r="AK4682" t="str">
            <v>Solicitud CREG 030</v>
          </cell>
        </row>
        <row r="4683">
          <cell r="AJ4683">
            <v>0</v>
          </cell>
          <cell r="AK4683" t="str">
            <v>Solicitud CREG 030</v>
          </cell>
        </row>
        <row r="4684">
          <cell r="AJ4684">
            <v>0</v>
          </cell>
          <cell r="AK4684" t="str">
            <v>Solicitud CREG 030</v>
          </cell>
        </row>
        <row r="4685">
          <cell r="AJ4685">
            <v>0</v>
          </cell>
          <cell r="AK4685" t="str">
            <v>Solicitud CREG 030</v>
          </cell>
        </row>
        <row r="4686">
          <cell r="AJ4686">
            <v>0</v>
          </cell>
          <cell r="AK4686" t="str">
            <v>Solicitud CREG 030</v>
          </cell>
        </row>
        <row r="4687">
          <cell r="AJ4687">
            <v>0</v>
          </cell>
          <cell r="AK4687" t="str">
            <v>Solicitud CREG 030</v>
          </cell>
        </row>
        <row r="4688">
          <cell r="AJ4688">
            <v>0</v>
          </cell>
          <cell r="AK4688" t="str">
            <v>Solicitud CREG 030</v>
          </cell>
        </row>
        <row r="4689">
          <cell r="AJ4689">
            <v>0</v>
          </cell>
          <cell r="AK4689" t="str">
            <v>Solicitud CREG 030</v>
          </cell>
        </row>
        <row r="4690">
          <cell r="AJ4690">
            <v>0</v>
          </cell>
          <cell r="AK4690" t="str">
            <v>Solicitud CREG 030</v>
          </cell>
        </row>
        <row r="4691">
          <cell r="AJ4691">
            <v>0</v>
          </cell>
          <cell r="AK4691" t="str">
            <v>Solicitud CREG 030</v>
          </cell>
        </row>
        <row r="4692">
          <cell r="AJ4692">
            <v>0</v>
          </cell>
          <cell r="AK4692" t="str">
            <v>Solicitud CREG 030</v>
          </cell>
        </row>
        <row r="4693">
          <cell r="AJ4693">
            <v>0</v>
          </cell>
          <cell r="AK4693" t="str">
            <v>Solicitud CREG 030</v>
          </cell>
        </row>
        <row r="4694">
          <cell r="AJ4694">
            <v>0</v>
          </cell>
          <cell r="AK4694" t="str">
            <v>Solicitud CREG 030</v>
          </cell>
        </row>
        <row r="4695">
          <cell r="AJ4695">
            <v>0</v>
          </cell>
          <cell r="AK4695" t="str">
            <v>Solicitud CREG 030</v>
          </cell>
        </row>
        <row r="4696">
          <cell r="AJ4696">
            <v>0</v>
          </cell>
          <cell r="AK4696" t="str">
            <v>Solicitud CREG 030</v>
          </cell>
        </row>
        <row r="4697">
          <cell r="AJ4697">
            <v>0</v>
          </cell>
          <cell r="AK4697" t="str">
            <v>Solicitud CREG 030</v>
          </cell>
        </row>
        <row r="4698">
          <cell r="AJ4698">
            <v>0</v>
          </cell>
          <cell r="AK4698" t="str">
            <v>Solicitud CREG 030</v>
          </cell>
        </row>
        <row r="4699">
          <cell r="AJ4699">
            <v>0</v>
          </cell>
          <cell r="AK4699" t="str">
            <v>Solicitud CREG 030</v>
          </cell>
        </row>
        <row r="4700">
          <cell r="AJ4700">
            <v>0</v>
          </cell>
          <cell r="AK4700" t="str">
            <v>Solicitud CREG 030</v>
          </cell>
        </row>
        <row r="4701">
          <cell r="AJ4701">
            <v>0</v>
          </cell>
          <cell r="AK4701" t="str">
            <v>Solicitud CREG 030</v>
          </cell>
        </row>
        <row r="4702">
          <cell r="AJ4702">
            <v>0</v>
          </cell>
          <cell r="AK4702" t="str">
            <v>Solicitud CREG 030</v>
          </cell>
        </row>
        <row r="4703">
          <cell r="AJ4703">
            <v>0</v>
          </cell>
          <cell r="AK4703" t="str">
            <v>Solicitud CREG 030</v>
          </cell>
        </row>
        <row r="4704">
          <cell r="AJ4704">
            <v>0</v>
          </cell>
          <cell r="AK4704" t="str">
            <v>Solicitud CREG 030</v>
          </cell>
        </row>
        <row r="4705">
          <cell r="AJ4705">
            <v>0</v>
          </cell>
          <cell r="AK4705" t="str">
            <v>Solicitud CREG 030</v>
          </cell>
        </row>
        <row r="4706">
          <cell r="AJ4706">
            <v>0</v>
          </cell>
          <cell r="AK4706" t="str">
            <v>Solicitud CREG 030</v>
          </cell>
        </row>
        <row r="4707">
          <cell r="AJ4707">
            <v>0</v>
          </cell>
          <cell r="AK4707" t="str">
            <v>Solicitud CREG 030</v>
          </cell>
        </row>
        <row r="4708">
          <cell r="AJ4708">
            <v>0</v>
          </cell>
          <cell r="AK4708" t="str">
            <v>Solicitud CREG 030</v>
          </cell>
        </row>
        <row r="4709">
          <cell r="AJ4709">
            <v>0</v>
          </cell>
          <cell r="AK4709" t="str">
            <v>Solicitud CREG 030</v>
          </cell>
        </row>
        <row r="4710">
          <cell r="AJ4710">
            <v>0</v>
          </cell>
          <cell r="AK4710" t="str">
            <v>Solicitud CREG 030</v>
          </cell>
        </row>
        <row r="4711">
          <cell r="AJ4711">
            <v>0</v>
          </cell>
          <cell r="AK4711" t="str">
            <v>Solicitud CREG 030</v>
          </cell>
        </row>
        <row r="4712">
          <cell r="AJ4712">
            <v>0</v>
          </cell>
          <cell r="AK4712" t="str">
            <v>Solicitud CREG 030</v>
          </cell>
        </row>
        <row r="4713">
          <cell r="AJ4713">
            <v>0</v>
          </cell>
          <cell r="AK4713" t="str">
            <v>Solicitud CREG 030</v>
          </cell>
        </row>
        <row r="4714">
          <cell r="AJ4714">
            <v>0</v>
          </cell>
          <cell r="AK4714" t="str">
            <v>Solicitud CREG 030</v>
          </cell>
        </row>
        <row r="4715">
          <cell r="AJ4715">
            <v>0</v>
          </cell>
          <cell r="AK4715" t="str">
            <v>Solicitud CREG 030</v>
          </cell>
        </row>
        <row r="4716">
          <cell r="AJ4716">
            <v>0</v>
          </cell>
          <cell r="AK4716" t="str">
            <v>Solicitud CREG 030</v>
          </cell>
        </row>
        <row r="4717">
          <cell r="AJ4717">
            <v>0</v>
          </cell>
          <cell r="AK4717" t="str">
            <v>Solicitud CREG 030</v>
          </cell>
        </row>
        <row r="4718">
          <cell r="AJ4718">
            <v>0</v>
          </cell>
          <cell r="AK4718" t="str">
            <v>Solicitud CREG 030</v>
          </cell>
        </row>
        <row r="4719">
          <cell r="AJ4719">
            <v>0</v>
          </cell>
          <cell r="AK4719" t="str">
            <v>Solicitud CREG 030</v>
          </cell>
        </row>
        <row r="4720">
          <cell r="AJ4720">
            <v>0</v>
          </cell>
          <cell r="AK4720" t="str">
            <v>Solicitud CREG 030</v>
          </cell>
        </row>
        <row r="4721">
          <cell r="AJ4721">
            <v>0</v>
          </cell>
          <cell r="AK4721" t="str">
            <v>Solicitud CREG 030</v>
          </cell>
        </row>
        <row r="4722">
          <cell r="AJ4722">
            <v>0</v>
          </cell>
          <cell r="AK4722" t="str">
            <v>Solicitud CREG 030</v>
          </cell>
        </row>
        <row r="4723">
          <cell r="AJ4723">
            <v>0</v>
          </cell>
          <cell r="AK4723" t="str">
            <v>Solicitud CREG 030</v>
          </cell>
        </row>
        <row r="4724">
          <cell r="AJ4724">
            <v>0</v>
          </cell>
          <cell r="AK4724" t="str">
            <v>Solicitud CREG 030</v>
          </cell>
        </row>
        <row r="4725">
          <cell r="AJ4725">
            <v>0</v>
          </cell>
          <cell r="AK4725" t="str">
            <v>Solicitud CREG 030</v>
          </cell>
        </row>
        <row r="4726">
          <cell r="AJ4726">
            <v>0</v>
          </cell>
          <cell r="AK4726" t="str">
            <v>Solicitud CREG 030</v>
          </cell>
        </row>
        <row r="4727">
          <cell r="AJ4727">
            <v>0</v>
          </cell>
          <cell r="AK4727" t="str">
            <v>Solicitud CREG 030</v>
          </cell>
        </row>
        <row r="4728">
          <cell r="AJ4728">
            <v>0</v>
          </cell>
          <cell r="AK4728" t="str">
            <v>Solicitud CREG 030</v>
          </cell>
        </row>
        <row r="4729">
          <cell r="AJ4729">
            <v>0</v>
          </cell>
          <cell r="AK4729" t="str">
            <v>Solicitud CREG 030</v>
          </cell>
        </row>
        <row r="4730">
          <cell r="AJ4730">
            <v>0</v>
          </cell>
          <cell r="AK4730" t="str">
            <v>Solicitud CREG 030</v>
          </cell>
        </row>
        <row r="4731">
          <cell r="AJ4731">
            <v>0</v>
          </cell>
          <cell r="AK4731" t="str">
            <v>Solicitud CREG 030</v>
          </cell>
        </row>
        <row r="4732">
          <cell r="AJ4732">
            <v>0</v>
          </cell>
          <cell r="AK4732" t="str">
            <v>Solicitud CREG 030</v>
          </cell>
        </row>
        <row r="4733">
          <cell r="AJ4733">
            <v>0</v>
          </cell>
          <cell r="AK4733" t="str">
            <v>Solicitud CREG 030</v>
          </cell>
        </row>
        <row r="4734">
          <cell r="AJ4734">
            <v>0</v>
          </cell>
          <cell r="AK4734" t="str">
            <v>Solicitud CREG 030</v>
          </cell>
        </row>
        <row r="4735">
          <cell r="AJ4735">
            <v>0</v>
          </cell>
          <cell r="AK4735" t="str">
            <v>Solicitud CREG 030</v>
          </cell>
        </row>
        <row r="4736">
          <cell r="AJ4736">
            <v>0</v>
          </cell>
          <cell r="AK4736" t="str">
            <v>Solicitud CREG 030</v>
          </cell>
        </row>
        <row r="4737">
          <cell r="AJ4737">
            <v>0</v>
          </cell>
          <cell r="AK4737" t="str">
            <v>Solicitud CREG 030</v>
          </cell>
        </row>
        <row r="4738">
          <cell r="AJ4738">
            <v>0</v>
          </cell>
          <cell r="AK4738" t="str">
            <v>Solicitud CREG 030</v>
          </cell>
        </row>
        <row r="4739">
          <cell r="AJ4739">
            <v>0</v>
          </cell>
          <cell r="AK4739" t="str">
            <v>Solicitud CREG 030</v>
          </cell>
        </row>
        <row r="4740">
          <cell r="AJ4740">
            <v>0</v>
          </cell>
          <cell r="AK4740" t="str">
            <v>Solicitud CREG 030</v>
          </cell>
        </row>
        <row r="4741">
          <cell r="AJ4741">
            <v>0</v>
          </cell>
          <cell r="AK4741" t="str">
            <v>Solicitud CREG 030</v>
          </cell>
        </row>
        <row r="4742">
          <cell r="AJ4742">
            <v>0</v>
          </cell>
          <cell r="AK4742" t="str">
            <v>Solicitud CREG 030</v>
          </cell>
        </row>
        <row r="4743">
          <cell r="AJ4743">
            <v>0</v>
          </cell>
          <cell r="AK4743" t="str">
            <v>Solicitud CREG 030</v>
          </cell>
        </row>
        <row r="4744">
          <cell r="AJ4744">
            <v>0</v>
          </cell>
          <cell r="AK4744" t="str">
            <v>Solicitud CREG 030</v>
          </cell>
        </row>
        <row r="4745">
          <cell r="AJ4745">
            <v>0</v>
          </cell>
          <cell r="AK4745" t="str">
            <v>Solicitud CREG 030</v>
          </cell>
        </row>
        <row r="4746">
          <cell r="AJ4746">
            <v>0</v>
          </cell>
          <cell r="AK4746" t="str">
            <v>Solicitud CREG 030</v>
          </cell>
        </row>
        <row r="4747">
          <cell r="AJ4747">
            <v>0</v>
          </cell>
          <cell r="AK4747" t="str">
            <v>Solicitud CREG 030</v>
          </cell>
        </row>
        <row r="4748">
          <cell r="AJ4748">
            <v>0</v>
          </cell>
          <cell r="AK4748" t="str">
            <v>Solicitud CREG 030</v>
          </cell>
        </row>
        <row r="4749">
          <cell r="AJ4749">
            <v>0</v>
          </cell>
          <cell r="AK4749" t="str">
            <v>Solicitud CREG 030</v>
          </cell>
        </row>
        <row r="4750">
          <cell r="AJ4750">
            <v>0</v>
          </cell>
          <cell r="AK4750" t="str">
            <v>Solicitud CREG 030</v>
          </cell>
        </row>
        <row r="4751">
          <cell r="AJ4751">
            <v>0</v>
          </cell>
          <cell r="AK4751" t="str">
            <v>Solicitud CREG 030</v>
          </cell>
        </row>
        <row r="4752">
          <cell r="AJ4752">
            <v>0</v>
          </cell>
          <cell r="AK4752" t="str">
            <v>Solicitud CREG 030</v>
          </cell>
        </row>
        <row r="4753">
          <cell r="AJ4753">
            <v>0</v>
          </cell>
          <cell r="AK4753" t="str">
            <v>Solicitud CREG 030</v>
          </cell>
        </row>
        <row r="4754">
          <cell r="AJ4754">
            <v>0</v>
          </cell>
          <cell r="AK4754" t="str">
            <v>Solicitud CREG 030</v>
          </cell>
        </row>
        <row r="4755">
          <cell r="AJ4755">
            <v>0</v>
          </cell>
          <cell r="AK4755" t="str">
            <v>Solicitud CREG 030</v>
          </cell>
        </row>
        <row r="4756">
          <cell r="AJ4756">
            <v>0</v>
          </cell>
          <cell r="AK4756" t="str">
            <v>Solicitud CREG 030</v>
          </cell>
        </row>
        <row r="4757">
          <cell r="AJ4757">
            <v>0</v>
          </cell>
          <cell r="AK4757" t="str">
            <v>Solicitud CREG 030</v>
          </cell>
        </row>
        <row r="4758">
          <cell r="AJ4758">
            <v>0</v>
          </cell>
          <cell r="AK4758" t="str">
            <v>Solicitud CREG 030</v>
          </cell>
        </row>
        <row r="4759">
          <cell r="AJ4759">
            <v>0</v>
          </cell>
          <cell r="AK4759" t="str">
            <v>Solicitud CREG 030</v>
          </cell>
        </row>
        <row r="4760">
          <cell r="AJ4760">
            <v>0</v>
          </cell>
          <cell r="AK4760" t="str">
            <v>Solicitud CREG 030</v>
          </cell>
        </row>
        <row r="4761">
          <cell r="AJ4761">
            <v>0</v>
          </cell>
          <cell r="AK4761" t="str">
            <v>Solicitud CREG 030</v>
          </cell>
        </row>
        <row r="4762">
          <cell r="AJ4762">
            <v>0</v>
          </cell>
          <cell r="AK4762" t="str">
            <v>Solicitud CREG 030</v>
          </cell>
        </row>
        <row r="4763">
          <cell r="AJ4763">
            <v>0</v>
          </cell>
          <cell r="AK4763" t="str">
            <v>Solicitud CREG 030</v>
          </cell>
        </row>
        <row r="4764">
          <cell r="AJ4764">
            <v>0</v>
          </cell>
          <cell r="AK4764" t="str">
            <v>Solicitud CREG 030</v>
          </cell>
        </row>
        <row r="4765">
          <cell r="AJ4765">
            <v>0</v>
          </cell>
          <cell r="AK4765" t="str">
            <v>Solicitud CREG 030</v>
          </cell>
        </row>
        <row r="4766">
          <cell r="AJ4766">
            <v>0</v>
          </cell>
          <cell r="AK4766" t="str">
            <v>Solicitud CREG 030</v>
          </cell>
        </row>
        <row r="4767">
          <cell r="AJ4767">
            <v>0</v>
          </cell>
          <cell r="AK4767" t="str">
            <v>Solicitud CREG 030</v>
          </cell>
        </row>
        <row r="4768">
          <cell r="AJ4768">
            <v>0</v>
          </cell>
          <cell r="AK4768" t="str">
            <v>Solicitud CREG 030</v>
          </cell>
        </row>
        <row r="4769">
          <cell r="AJ4769">
            <v>0</v>
          </cell>
          <cell r="AK4769" t="str">
            <v>Solicitud CREG 030</v>
          </cell>
        </row>
        <row r="4770">
          <cell r="AJ4770">
            <v>0</v>
          </cell>
          <cell r="AK4770" t="str">
            <v>Solicitud CREG 030</v>
          </cell>
        </row>
        <row r="4771">
          <cell r="AJ4771">
            <v>0</v>
          </cell>
          <cell r="AK4771" t="str">
            <v>Solicitud CREG 030</v>
          </cell>
        </row>
        <row r="4772">
          <cell r="AJ4772">
            <v>0</v>
          </cell>
          <cell r="AK4772" t="str">
            <v>Solicitud CREG 030</v>
          </cell>
        </row>
        <row r="4773">
          <cell r="AJ4773">
            <v>0</v>
          </cell>
          <cell r="AK4773" t="str">
            <v>Solicitud CREG 030</v>
          </cell>
        </row>
        <row r="4774">
          <cell r="AJ4774">
            <v>0</v>
          </cell>
          <cell r="AK4774" t="str">
            <v>Solicitud CREG 030</v>
          </cell>
        </row>
        <row r="4775">
          <cell r="AJ4775">
            <v>0</v>
          </cell>
          <cell r="AK4775" t="str">
            <v>Solicitud CREG 030</v>
          </cell>
        </row>
        <row r="4776">
          <cell r="AJ4776">
            <v>0</v>
          </cell>
          <cell r="AK4776" t="str">
            <v>Solicitud CREG 030</v>
          </cell>
        </row>
        <row r="4777">
          <cell r="AJ4777">
            <v>0</v>
          </cell>
          <cell r="AK4777" t="str">
            <v>Solicitud CREG 030</v>
          </cell>
        </row>
        <row r="4778">
          <cell r="AJ4778">
            <v>0</v>
          </cell>
          <cell r="AK4778" t="str">
            <v>Solicitud CREG 030</v>
          </cell>
        </row>
        <row r="4779">
          <cell r="AJ4779">
            <v>0</v>
          </cell>
          <cell r="AK4779" t="str">
            <v>Solicitud CREG 030</v>
          </cell>
        </row>
        <row r="4780">
          <cell r="AJ4780">
            <v>0</v>
          </cell>
          <cell r="AK4780" t="str">
            <v>Solicitud CREG 030</v>
          </cell>
        </row>
        <row r="4781">
          <cell r="AJ4781">
            <v>0</v>
          </cell>
          <cell r="AK4781" t="str">
            <v>Solicitud CREG 030</v>
          </cell>
        </row>
        <row r="4782">
          <cell r="AJ4782">
            <v>0</v>
          </cell>
          <cell r="AK4782" t="str">
            <v>Solicitud CREG 030</v>
          </cell>
        </row>
        <row r="4783">
          <cell r="AJ4783">
            <v>0</v>
          </cell>
          <cell r="AK4783" t="str">
            <v>Solicitud CREG 030</v>
          </cell>
        </row>
        <row r="4784">
          <cell r="AJ4784">
            <v>0</v>
          </cell>
          <cell r="AK4784" t="str">
            <v>Solicitud CREG 030</v>
          </cell>
        </row>
        <row r="4785">
          <cell r="AJ4785">
            <v>0</v>
          </cell>
          <cell r="AK4785" t="str">
            <v>Solicitud CREG 030</v>
          </cell>
        </row>
        <row r="4786">
          <cell r="AJ4786">
            <v>0</v>
          </cell>
          <cell r="AK4786" t="str">
            <v>Solicitud CREG 030</v>
          </cell>
        </row>
        <row r="4787">
          <cell r="AJ4787">
            <v>0</v>
          </cell>
          <cell r="AK4787" t="str">
            <v>Solicitud CREG 030</v>
          </cell>
        </row>
        <row r="4788">
          <cell r="AJ4788">
            <v>0</v>
          </cell>
          <cell r="AK4788" t="str">
            <v>Solicitud CREG 030</v>
          </cell>
        </row>
        <row r="4789">
          <cell r="AJ4789">
            <v>0</v>
          </cell>
          <cell r="AK4789" t="str">
            <v>Solicitud CREG 030</v>
          </cell>
        </row>
        <row r="4790">
          <cell r="AJ4790">
            <v>0</v>
          </cell>
          <cell r="AK4790" t="str">
            <v>Solicitud CREG 030</v>
          </cell>
        </row>
        <row r="4791">
          <cell r="AJ4791">
            <v>0</v>
          </cell>
          <cell r="AK4791" t="str">
            <v>Solicitud CREG 030</v>
          </cell>
        </row>
        <row r="4792">
          <cell r="AJ4792">
            <v>0</v>
          </cell>
          <cell r="AK4792" t="str">
            <v>Solicitud CREG 030</v>
          </cell>
        </row>
        <row r="4793">
          <cell r="AJ4793">
            <v>0</v>
          </cell>
          <cell r="AK4793" t="str">
            <v>Solicitud CREG 030</v>
          </cell>
        </row>
        <row r="4794">
          <cell r="AJ4794">
            <v>0</v>
          </cell>
          <cell r="AK4794" t="str">
            <v>Solicitud CREG 030</v>
          </cell>
        </row>
        <row r="4795">
          <cell r="AJ4795">
            <v>0</v>
          </cell>
          <cell r="AK4795" t="str">
            <v>Solicitud CREG 030</v>
          </cell>
        </row>
        <row r="4796">
          <cell r="AJ4796">
            <v>0</v>
          </cell>
          <cell r="AK4796" t="str">
            <v>Solicitud CREG 030</v>
          </cell>
        </row>
        <row r="4797">
          <cell r="AJ4797">
            <v>0</v>
          </cell>
          <cell r="AK4797" t="str">
            <v>Solicitud CREG 030</v>
          </cell>
        </row>
        <row r="4798">
          <cell r="AJ4798">
            <v>0</v>
          </cell>
          <cell r="AK4798" t="str">
            <v>Solicitud CREG 030</v>
          </cell>
        </row>
        <row r="4799">
          <cell r="AJ4799">
            <v>0</v>
          </cell>
          <cell r="AK4799" t="str">
            <v>Solicitud CREG 030</v>
          </cell>
        </row>
        <row r="4800">
          <cell r="AJ4800">
            <v>0</v>
          </cell>
          <cell r="AK4800" t="str">
            <v>Solicitud CREG 030</v>
          </cell>
        </row>
        <row r="4801">
          <cell r="AJ4801">
            <v>0</v>
          </cell>
          <cell r="AK4801" t="str">
            <v>Solicitud CREG 030</v>
          </cell>
        </row>
        <row r="4802">
          <cell r="AJ4802">
            <v>0</v>
          </cell>
          <cell r="AK4802" t="str">
            <v>Solicitud CREG 030</v>
          </cell>
        </row>
        <row r="4803">
          <cell r="AJ4803">
            <v>0</v>
          </cell>
          <cell r="AK4803" t="str">
            <v>Solicitud CREG 030</v>
          </cell>
        </row>
        <row r="4804">
          <cell r="AJ4804">
            <v>0</v>
          </cell>
          <cell r="AK4804" t="str">
            <v>Solicitud CREG 030</v>
          </cell>
        </row>
        <row r="4805">
          <cell r="AJ4805">
            <v>0</v>
          </cell>
          <cell r="AK4805" t="str">
            <v>Solicitud CREG 030</v>
          </cell>
        </row>
        <row r="4806">
          <cell r="AJ4806">
            <v>0</v>
          </cell>
          <cell r="AK4806" t="str">
            <v>Solicitud CREG 030</v>
          </cell>
        </row>
        <row r="4807">
          <cell r="AJ4807">
            <v>0</v>
          </cell>
          <cell r="AK4807" t="str">
            <v>Solicitud CREG 030</v>
          </cell>
        </row>
        <row r="4808">
          <cell r="AJ4808">
            <v>0</v>
          </cell>
          <cell r="AK4808" t="str">
            <v>Solicitud CREG 030</v>
          </cell>
        </row>
        <row r="4809">
          <cell r="AJ4809">
            <v>0</v>
          </cell>
          <cell r="AK4809" t="str">
            <v>Solicitud CREG 030</v>
          </cell>
        </row>
        <row r="4810">
          <cell r="AJ4810">
            <v>0</v>
          </cell>
          <cell r="AK4810" t="str">
            <v>Solicitud CREG 030</v>
          </cell>
        </row>
        <row r="4811">
          <cell r="AJ4811">
            <v>0</v>
          </cell>
          <cell r="AK4811" t="str">
            <v>Solicitud CREG 030</v>
          </cell>
        </row>
        <row r="4812">
          <cell r="AJ4812">
            <v>0</v>
          </cell>
          <cell r="AK4812" t="str">
            <v>Solicitud CREG 030</v>
          </cell>
        </row>
        <row r="4813">
          <cell r="AJ4813">
            <v>0</v>
          </cell>
          <cell r="AK4813" t="str">
            <v>Solicitud CREG 030</v>
          </cell>
        </row>
        <row r="4814">
          <cell r="AJ4814">
            <v>0</v>
          </cell>
          <cell r="AK4814" t="str">
            <v>Solicitud CREG 030</v>
          </cell>
        </row>
        <row r="4815">
          <cell r="AJ4815">
            <v>0</v>
          </cell>
          <cell r="AK4815" t="str">
            <v>Solicitud CREG 030</v>
          </cell>
        </row>
        <row r="4816">
          <cell r="AJ4816">
            <v>0</v>
          </cell>
          <cell r="AK4816" t="str">
            <v>Solicitud CREG 030</v>
          </cell>
        </row>
        <row r="4817">
          <cell r="AJ4817">
            <v>0</v>
          </cell>
          <cell r="AK4817" t="str">
            <v>Solicitud CREG 030</v>
          </cell>
        </row>
        <row r="4818">
          <cell r="AJ4818">
            <v>0</v>
          </cell>
          <cell r="AK4818" t="str">
            <v>Solicitud CREG 030</v>
          </cell>
        </row>
        <row r="4819">
          <cell r="AJ4819">
            <v>0</v>
          </cell>
          <cell r="AK4819" t="str">
            <v>Solicitud CREG 030</v>
          </cell>
        </row>
        <row r="4820">
          <cell r="AJ4820">
            <v>0</v>
          </cell>
          <cell r="AK4820" t="str">
            <v>Solicitud CREG 030</v>
          </cell>
        </row>
        <row r="4821">
          <cell r="AJ4821">
            <v>0</v>
          </cell>
          <cell r="AK4821" t="str">
            <v>Solicitud CREG 030</v>
          </cell>
        </row>
        <row r="4822">
          <cell r="AJ4822">
            <v>0</v>
          </cell>
          <cell r="AK4822" t="str">
            <v>Solicitud CREG 030</v>
          </cell>
        </row>
        <row r="4823">
          <cell r="AJ4823">
            <v>0</v>
          </cell>
          <cell r="AK4823" t="str">
            <v>Solicitud CREG 030</v>
          </cell>
        </row>
        <row r="4824">
          <cell r="AJ4824">
            <v>0</v>
          </cell>
          <cell r="AK4824" t="str">
            <v>Solicitud CREG 030</v>
          </cell>
        </row>
        <row r="4825">
          <cell r="AJ4825">
            <v>0</v>
          </cell>
          <cell r="AK4825" t="str">
            <v>Solicitud CREG 030</v>
          </cell>
        </row>
        <row r="4826">
          <cell r="AJ4826">
            <v>0</v>
          </cell>
          <cell r="AK4826" t="str">
            <v>Solicitud CREG 030</v>
          </cell>
        </row>
        <row r="4827">
          <cell r="AJ4827">
            <v>0</v>
          </cell>
          <cell r="AK4827" t="str">
            <v>Solicitud CREG 030</v>
          </cell>
        </row>
        <row r="4828">
          <cell r="AJ4828">
            <v>0</v>
          </cell>
          <cell r="AK4828" t="str">
            <v>Solicitud CREG 030</v>
          </cell>
        </row>
        <row r="4829">
          <cell r="AJ4829">
            <v>0</v>
          </cell>
          <cell r="AK4829" t="str">
            <v>Solicitud CREG 030</v>
          </cell>
        </row>
        <row r="4830">
          <cell r="AJ4830">
            <v>0</v>
          </cell>
          <cell r="AK4830" t="str">
            <v>Solicitud CREG 030</v>
          </cell>
        </row>
        <row r="4831">
          <cell r="AJ4831">
            <v>0</v>
          </cell>
          <cell r="AK4831" t="str">
            <v>Solicitud CREG 030</v>
          </cell>
        </row>
        <row r="4832">
          <cell r="AJ4832">
            <v>0</v>
          </cell>
          <cell r="AK4832" t="str">
            <v>Solicitud CREG 030</v>
          </cell>
        </row>
        <row r="4833">
          <cell r="AJ4833">
            <v>0</v>
          </cell>
          <cell r="AK4833" t="str">
            <v>Solicitud CREG 030</v>
          </cell>
        </row>
        <row r="4834">
          <cell r="AJ4834">
            <v>0</v>
          </cell>
          <cell r="AK4834" t="str">
            <v>Solicitud CREG 030</v>
          </cell>
        </row>
        <row r="4835">
          <cell r="AJ4835">
            <v>0</v>
          </cell>
          <cell r="AK4835" t="str">
            <v>Solicitud CREG 030</v>
          </cell>
        </row>
        <row r="4836">
          <cell r="AJ4836">
            <v>0</v>
          </cell>
          <cell r="AK4836" t="str">
            <v>Solicitud CREG 030</v>
          </cell>
        </row>
        <row r="4837">
          <cell r="AJ4837">
            <v>0</v>
          </cell>
          <cell r="AK4837" t="str">
            <v>Solicitud CREG 030</v>
          </cell>
        </row>
        <row r="4838">
          <cell r="AJ4838">
            <v>0</v>
          </cell>
          <cell r="AK4838" t="str">
            <v>Solicitud CREG 030</v>
          </cell>
        </row>
        <row r="4839">
          <cell r="AJ4839">
            <v>0</v>
          </cell>
          <cell r="AK4839" t="str">
            <v>Solicitud CREG 030</v>
          </cell>
        </row>
        <row r="4840">
          <cell r="AJ4840">
            <v>0</v>
          </cell>
          <cell r="AK4840" t="str">
            <v>Solicitud CREG 030</v>
          </cell>
        </row>
        <row r="4841">
          <cell r="AJ4841">
            <v>0</v>
          </cell>
          <cell r="AK4841" t="str">
            <v>Solicitud CREG 030</v>
          </cell>
        </row>
        <row r="4842">
          <cell r="AJ4842">
            <v>0</v>
          </cell>
          <cell r="AK4842" t="str">
            <v>Solicitud CREG 030</v>
          </cell>
        </row>
        <row r="4843">
          <cell r="AJ4843">
            <v>0</v>
          </cell>
          <cell r="AK4843" t="str">
            <v>Solicitud CREG 030</v>
          </cell>
        </row>
        <row r="4844">
          <cell r="AJ4844">
            <v>0</v>
          </cell>
          <cell r="AK4844" t="str">
            <v>Solicitud CREG 030</v>
          </cell>
        </row>
        <row r="4845">
          <cell r="AJ4845">
            <v>0</v>
          </cell>
          <cell r="AK4845" t="str">
            <v>Solicitud CREG 030</v>
          </cell>
        </row>
        <row r="4846">
          <cell r="AJ4846">
            <v>0</v>
          </cell>
          <cell r="AK4846" t="str">
            <v>Solicitud CREG 030</v>
          </cell>
        </row>
        <row r="4847">
          <cell r="AJ4847">
            <v>0</v>
          </cell>
          <cell r="AK4847" t="str">
            <v>Solicitud CREG 030</v>
          </cell>
        </row>
        <row r="4848">
          <cell r="AJ4848">
            <v>0</v>
          </cell>
          <cell r="AK4848" t="str">
            <v>Solicitud CREG 030</v>
          </cell>
        </row>
        <row r="4849">
          <cell r="AJ4849">
            <v>0</v>
          </cell>
          <cell r="AK4849" t="str">
            <v>Solicitud CREG 030</v>
          </cell>
        </row>
        <row r="4850">
          <cell r="AJ4850">
            <v>0</v>
          </cell>
          <cell r="AK4850" t="str">
            <v>Solicitud CREG 030</v>
          </cell>
        </row>
        <row r="4851">
          <cell r="AJ4851">
            <v>0</v>
          </cell>
          <cell r="AK4851" t="str">
            <v>Solicitud CREG 030</v>
          </cell>
        </row>
        <row r="4852">
          <cell r="AJ4852">
            <v>0</v>
          </cell>
          <cell r="AK4852" t="str">
            <v>Solicitud CREG 030</v>
          </cell>
        </row>
        <row r="4853">
          <cell r="AJ4853">
            <v>0</v>
          </cell>
          <cell r="AK4853" t="str">
            <v>Solicitud CREG 030</v>
          </cell>
        </row>
        <row r="4854">
          <cell r="AJ4854">
            <v>0</v>
          </cell>
          <cell r="AK4854" t="str">
            <v>Solicitud CREG 030</v>
          </cell>
        </row>
        <row r="4855">
          <cell r="AJ4855">
            <v>0</v>
          </cell>
          <cell r="AK4855" t="str">
            <v>Solicitud CREG 030</v>
          </cell>
        </row>
        <row r="4856">
          <cell r="AJ4856">
            <v>0</v>
          </cell>
          <cell r="AK4856" t="str">
            <v>Solicitud CREG 030</v>
          </cell>
        </row>
        <row r="4857">
          <cell r="AJ4857">
            <v>0</v>
          </cell>
          <cell r="AK4857" t="str">
            <v>Solicitud CREG 030</v>
          </cell>
        </row>
        <row r="4858">
          <cell r="AJ4858">
            <v>0</v>
          </cell>
          <cell r="AK4858" t="str">
            <v>Solicitud CREG 030</v>
          </cell>
        </row>
        <row r="4859">
          <cell r="AJ4859">
            <v>0</v>
          </cell>
          <cell r="AK4859" t="str">
            <v>Solicitud CREG 030</v>
          </cell>
        </row>
        <row r="4860">
          <cell r="AJ4860">
            <v>0</v>
          </cell>
          <cell r="AK4860" t="str">
            <v>Solicitud CREG 030</v>
          </cell>
        </row>
        <row r="4861">
          <cell r="AJ4861">
            <v>0</v>
          </cell>
          <cell r="AK4861" t="str">
            <v>Solicitud CREG 030</v>
          </cell>
        </row>
        <row r="4862">
          <cell r="AJ4862">
            <v>0</v>
          </cell>
          <cell r="AK4862" t="str">
            <v>Solicitud CREG 030</v>
          </cell>
        </row>
        <row r="4863">
          <cell r="AJ4863">
            <v>0</v>
          </cell>
          <cell r="AK4863" t="str">
            <v>Solicitud CREG 030</v>
          </cell>
        </row>
        <row r="4864">
          <cell r="AJ4864">
            <v>0</v>
          </cell>
          <cell r="AK4864" t="str">
            <v>Solicitud CREG 030</v>
          </cell>
        </row>
        <row r="4865">
          <cell r="AJ4865">
            <v>0</v>
          </cell>
          <cell r="AK4865" t="str">
            <v>Solicitud CREG 030</v>
          </cell>
        </row>
        <row r="4866">
          <cell r="AJ4866">
            <v>0</v>
          </cell>
          <cell r="AK4866" t="str">
            <v>Solicitud CREG 030</v>
          </cell>
        </row>
        <row r="4867">
          <cell r="AJ4867">
            <v>0</v>
          </cell>
          <cell r="AK4867" t="str">
            <v>Solicitud CREG 030</v>
          </cell>
        </row>
        <row r="4868">
          <cell r="AJ4868">
            <v>0</v>
          </cell>
          <cell r="AK4868" t="str">
            <v>Solicitud CREG 030</v>
          </cell>
        </row>
        <row r="4869">
          <cell r="AJ4869">
            <v>0</v>
          </cell>
          <cell r="AK4869" t="str">
            <v>Solicitud CREG 030</v>
          </cell>
        </row>
        <row r="4870">
          <cell r="AJ4870">
            <v>0</v>
          </cell>
          <cell r="AK4870" t="str">
            <v>Solicitud CREG 030</v>
          </cell>
        </row>
        <row r="4871">
          <cell r="AJ4871">
            <v>0</v>
          </cell>
          <cell r="AK4871" t="str">
            <v>Solicitud CREG 030</v>
          </cell>
        </row>
        <row r="4872">
          <cell r="AJ4872">
            <v>0</v>
          </cell>
          <cell r="AK4872" t="str">
            <v>Solicitud CREG 030</v>
          </cell>
        </row>
        <row r="4873">
          <cell r="AJ4873">
            <v>0</v>
          </cell>
          <cell r="AK4873" t="str">
            <v>Solicitud CREG 030</v>
          </cell>
        </row>
        <row r="4874">
          <cell r="AJ4874">
            <v>0</v>
          </cell>
          <cell r="AK4874" t="str">
            <v>Solicitud CREG 030</v>
          </cell>
        </row>
        <row r="4875">
          <cell r="AJ4875">
            <v>0</v>
          </cell>
          <cell r="AK4875" t="str">
            <v>Solicitud CREG 030</v>
          </cell>
        </row>
        <row r="4876">
          <cell r="AJ4876">
            <v>0</v>
          </cell>
          <cell r="AK4876" t="str">
            <v>Solicitud CREG 030</v>
          </cell>
        </row>
        <row r="4877">
          <cell r="AJ4877">
            <v>0</v>
          </cell>
          <cell r="AK4877" t="str">
            <v>Solicitud CREG 030</v>
          </cell>
        </row>
        <row r="4878">
          <cell r="AJ4878">
            <v>0</v>
          </cell>
          <cell r="AK4878" t="str">
            <v>Solicitud CREG 030</v>
          </cell>
        </row>
        <row r="4879">
          <cell r="AJ4879">
            <v>0</v>
          </cell>
          <cell r="AK4879" t="str">
            <v>Solicitud CREG 030</v>
          </cell>
        </row>
        <row r="4880">
          <cell r="AJ4880">
            <v>0</v>
          </cell>
          <cell r="AK4880" t="str">
            <v>Solicitud CREG 030</v>
          </cell>
        </row>
        <row r="4881">
          <cell r="AJ4881">
            <v>0</v>
          </cell>
          <cell r="AK4881" t="str">
            <v>Solicitud CREG 030</v>
          </cell>
        </row>
        <row r="4882">
          <cell r="AJ4882">
            <v>0</v>
          </cell>
          <cell r="AK4882" t="str">
            <v>Solicitud CREG 030</v>
          </cell>
        </row>
        <row r="4883">
          <cell r="AJ4883">
            <v>0</v>
          </cell>
          <cell r="AK4883" t="str">
            <v>Solicitud CREG 030</v>
          </cell>
        </row>
        <row r="4884">
          <cell r="AJ4884">
            <v>0</v>
          </cell>
          <cell r="AK4884" t="str">
            <v>Solicitud CREG 030</v>
          </cell>
        </row>
        <row r="4885">
          <cell r="AJ4885">
            <v>0</v>
          </cell>
          <cell r="AK4885" t="str">
            <v>Solicitud CREG 030</v>
          </cell>
        </row>
        <row r="4886">
          <cell r="AJ4886">
            <v>0</v>
          </cell>
          <cell r="AK4886" t="str">
            <v>Solicitud CREG 030</v>
          </cell>
        </row>
        <row r="4887">
          <cell r="AJ4887">
            <v>0</v>
          </cell>
          <cell r="AK4887" t="str">
            <v>Solicitud CREG 030</v>
          </cell>
        </row>
        <row r="4888">
          <cell r="AJ4888">
            <v>0</v>
          </cell>
          <cell r="AK4888" t="str">
            <v>Solicitud CREG 030</v>
          </cell>
        </row>
        <row r="4889">
          <cell r="AJ4889">
            <v>0</v>
          </cell>
          <cell r="AK4889" t="str">
            <v>Solicitud CREG 030</v>
          </cell>
        </row>
        <row r="4890">
          <cell r="AJ4890">
            <v>0</v>
          </cell>
          <cell r="AK4890" t="str">
            <v>Solicitud CREG 030</v>
          </cell>
        </row>
        <row r="4891">
          <cell r="AJ4891">
            <v>0</v>
          </cell>
          <cell r="AK4891" t="str">
            <v>Solicitud CREG 030</v>
          </cell>
        </row>
        <row r="4892">
          <cell r="AJ4892">
            <v>0</v>
          </cell>
          <cell r="AK4892" t="str">
            <v>Solicitud CREG 030</v>
          </cell>
        </row>
        <row r="4893">
          <cell r="AJ4893">
            <v>0</v>
          </cell>
          <cell r="AK4893" t="str">
            <v>Solicitud CREG 030</v>
          </cell>
        </row>
        <row r="4894">
          <cell r="AJ4894">
            <v>0</v>
          </cell>
          <cell r="AK4894" t="str">
            <v>Solicitud CREG 030</v>
          </cell>
        </row>
        <row r="4895">
          <cell r="AJ4895">
            <v>0</v>
          </cell>
          <cell r="AK4895" t="str">
            <v>Solicitud CREG 030</v>
          </cell>
        </row>
        <row r="4896">
          <cell r="AJ4896">
            <v>0</v>
          </cell>
          <cell r="AK4896" t="str">
            <v>Solicitud CREG 030</v>
          </cell>
        </row>
        <row r="4897">
          <cell r="AJ4897">
            <v>0</v>
          </cell>
          <cell r="AK4897" t="str">
            <v>Solicitud CREG 030</v>
          </cell>
        </row>
        <row r="4898">
          <cell r="AJ4898">
            <v>0</v>
          </cell>
          <cell r="AK4898" t="str">
            <v>Solicitud CREG 030</v>
          </cell>
        </row>
        <row r="4899">
          <cell r="AJ4899">
            <v>0</v>
          </cell>
          <cell r="AK4899" t="str">
            <v>Solicitud CREG 030</v>
          </cell>
        </row>
        <row r="4900">
          <cell r="AJ4900">
            <v>0</v>
          </cell>
          <cell r="AK4900" t="str">
            <v>Solicitud CREG 030</v>
          </cell>
        </row>
        <row r="4901">
          <cell r="AJ4901">
            <v>0</v>
          </cell>
          <cell r="AK4901" t="str">
            <v>Solicitud CREG 030</v>
          </cell>
        </row>
        <row r="4902">
          <cell r="AJ4902">
            <v>0</v>
          </cell>
          <cell r="AK4902" t="str">
            <v>Solicitud CREG 030</v>
          </cell>
        </row>
        <row r="4903">
          <cell r="AJ4903">
            <v>0</v>
          </cell>
          <cell r="AK4903" t="str">
            <v>Solicitud CREG 030</v>
          </cell>
        </row>
        <row r="4904">
          <cell r="AJ4904">
            <v>0</v>
          </cell>
          <cell r="AK4904" t="str">
            <v>Solicitud CREG 030</v>
          </cell>
        </row>
        <row r="4905">
          <cell r="AJ4905">
            <v>0</v>
          </cell>
          <cell r="AK4905" t="str">
            <v>Solicitud CREG 030</v>
          </cell>
        </row>
        <row r="4906">
          <cell r="AJ4906">
            <v>0</v>
          </cell>
          <cell r="AK4906" t="str">
            <v>Solicitud CREG 030</v>
          </cell>
        </row>
        <row r="4907">
          <cell r="AJ4907">
            <v>0</v>
          </cell>
          <cell r="AK4907" t="str">
            <v>Solicitud CREG 030</v>
          </cell>
        </row>
        <row r="4908">
          <cell r="AJ4908">
            <v>0</v>
          </cell>
          <cell r="AK4908" t="str">
            <v>Solicitud CREG 030</v>
          </cell>
        </row>
        <row r="4909">
          <cell r="AJ4909">
            <v>0</v>
          </cell>
          <cell r="AK4909" t="str">
            <v>Solicitud CREG 030</v>
          </cell>
        </row>
        <row r="4910">
          <cell r="AJ4910">
            <v>0</v>
          </cell>
          <cell r="AK4910" t="str">
            <v>Solicitud CREG 030</v>
          </cell>
        </row>
        <row r="4911">
          <cell r="AJ4911">
            <v>0</v>
          </cell>
          <cell r="AK4911" t="str">
            <v>Solicitud CREG 030</v>
          </cell>
        </row>
        <row r="4912">
          <cell r="AJ4912">
            <v>0</v>
          </cell>
          <cell r="AK4912" t="str">
            <v>Solicitud CREG 030</v>
          </cell>
        </row>
        <row r="4913">
          <cell r="AJ4913">
            <v>0</v>
          </cell>
          <cell r="AK4913" t="str">
            <v>Solicitud CREG 030</v>
          </cell>
        </row>
        <row r="4914">
          <cell r="AJ4914">
            <v>0</v>
          </cell>
          <cell r="AK4914" t="str">
            <v>Solicitud CREG 030</v>
          </cell>
        </row>
        <row r="4915">
          <cell r="AJ4915">
            <v>0</v>
          </cell>
          <cell r="AK4915" t="str">
            <v>Solicitud CREG 030</v>
          </cell>
        </row>
        <row r="4916">
          <cell r="AJ4916">
            <v>0</v>
          </cell>
          <cell r="AK4916" t="str">
            <v>Solicitud CREG 030</v>
          </cell>
        </row>
        <row r="4917">
          <cell r="AJ4917">
            <v>0</v>
          </cell>
          <cell r="AK4917" t="str">
            <v>Solicitud CREG 030</v>
          </cell>
        </row>
        <row r="4918">
          <cell r="AJ4918">
            <v>0</v>
          </cell>
          <cell r="AK4918" t="str">
            <v>Solicitud CREG 030</v>
          </cell>
        </row>
        <row r="4919">
          <cell r="AJ4919">
            <v>0</v>
          </cell>
          <cell r="AK4919" t="str">
            <v>Solicitud CREG 030</v>
          </cell>
        </row>
        <row r="4920">
          <cell r="AJ4920">
            <v>0</v>
          </cell>
          <cell r="AK4920" t="str">
            <v>Solicitud CREG 030</v>
          </cell>
        </row>
        <row r="4921">
          <cell r="AJ4921">
            <v>0</v>
          </cell>
          <cell r="AK4921" t="str">
            <v>Solicitud CREG 030</v>
          </cell>
        </row>
        <row r="4922">
          <cell r="AJ4922">
            <v>0</v>
          </cell>
          <cell r="AK4922" t="str">
            <v>Solicitud CREG 030</v>
          </cell>
        </row>
        <row r="4923">
          <cell r="AJ4923">
            <v>0</v>
          </cell>
          <cell r="AK4923" t="str">
            <v>Solicitud CREG 030</v>
          </cell>
        </row>
        <row r="4924">
          <cell r="AJ4924">
            <v>0</v>
          </cell>
          <cell r="AK4924" t="str">
            <v>Solicitud CREG 030</v>
          </cell>
        </row>
        <row r="4925">
          <cell r="AJ4925">
            <v>0</v>
          </cell>
          <cell r="AK4925" t="str">
            <v>Solicitud CREG 030</v>
          </cell>
        </row>
        <row r="4926">
          <cell r="AJ4926">
            <v>0</v>
          </cell>
          <cell r="AK4926" t="str">
            <v>Solicitud CREG 030</v>
          </cell>
        </row>
        <row r="4927">
          <cell r="AJ4927">
            <v>0</v>
          </cell>
          <cell r="AK4927" t="str">
            <v>Solicitud CREG 030</v>
          </cell>
        </row>
        <row r="4928">
          <cell r="AJ4928">
            <v>0</v>
          </cell>
          <cell r="AK4928" t="str">
            <v>Solicitud CREG 030</v>
          </cell>
        </row>
        <row r="4929">
          <cell r="AJ4929">
            <v>0</v>
          </cell>
          <cell r="AK4929" t="str">
            <v>Solicitud CREG 030</v>
          </cell>
        </row>
        <row r="4930">
          <cell r="AJ4930">
            <v>0</v>
          </cell>
          <cell r="AK4930" t="str">
            <v>Solicitud CREG 030</v>
          </cell>
        </row>
        <row r="4931">
          <cell r="AJ4931">
            <v>0</v>
          </cell>
          <cell r="AK4931" t="str">
            <v>Solicitud CREG 030</v>
          </cell>
        </row>
        <row r="4932">
          <cell r="AJ4932">
            <v>0</v>
          </cell>
          <cell r="AK4932" t="str">
            <v>Solicitud CREG 030</v>
          </cell>
        </row>
        <row r="4933">
          <cell r="AJ4933">
            <v>0</v>
          </cell>
          <cell r="AK4933" t="str">
            <v>Solicitud CREG 030</v>
          </cell>
        </row>
        <row r="4934">
          <cell r="AJ4934">
            <v>0</v>
          </cell>
          <cell r="AK4934" t="str">
            <v>Solicitud CREG 030</v>
          </cell>
        </row>
        <row r="4935">
          <cell r="AJ4935">
            <v>0</v>
          </cell>
          <cell r="AK4935" t="str">
            <v>Solicitud CREG 030</v>
          </cell>
        </row>
        <row r="4936">
          <cell r="AJ4936">
            <v>0</v>
          </cell>
          <cell r="AK4936" t="str">
            <v>Solicitud CREG 030</v>
          </cell>
        </row>
        <row r="4937">
          <cell r="AJ4937">
            <v>0</v>
          </cell>
          <cell r="AK4937" t="str">
            <v>Solicitud CREG 030</v>
          </cell>
        </row>
        <row r="4938">
          <cell r="AJ4938">
            <v>0</v>
          </cell>
          <cell r="AK4938" t="str">
            <v>Solicitud CREG 030</v>
          </cell>
        </row>
        <row r="4939">
          <cell r="AJ4939">
            <v>0</v>
          </cell>
          <cell r="AK4939" t="str">
            <v>Solicitud CREG 030</v>
          </cell>
        </row>
        <row r="4940">
          <cell r="AJ4940">
            <v>0</v>
          </cell>
          <cell r="AK4940" t="str">
            <v>Solicitud CREG 030</v>
          </cell>
        </row>
        <row r="4941">
          <cell r="AJ4941">
            <v>0</v>
          </cell>
          <cell r="AK4941" t="str">
            <v>Solicitud CREG 030</v>
          </cell>
        </row>
        <row r="4942">
          <cell r="AJ4942">
            <v>0</v>
          </cell>
          <cell r="AK4942" t="str">
            <v>Solicitud CREG 030</v>
          </cell>
        </row>
        <row r="4943">
          <cell r="AJ4943">
            <v>0</v>
          </cell>
          <cell r="AK4943" t="str">
            <v>Solicitud CREG 030</v>
          </cell>
        </row>
        <row r="4944">
          <cell r="AJ4944">
            <v>0</v>
          </cell>
          <cell r="AK4944" t="str">
            <v>Solicitud CREG 030</v>
          </cell>
        </row>
        <row r="4945">
          <cell r="AJ4945">
            <v>0</v>
          </cell>
          <cell r="AK4945" t="str">
            <v>Solicitud CREG 030</v>
          </cell>
        </row>
        <row r="4946">
          <cell r="AJ4946">
            <v>0</v>
          </cell>
          <cell r="AK4946" t="str">
            <v>Solicitud CREG 030</v>
          </cell>
        </row>
        <row r="4947">
          <cell r="AJ4947">
            <v>0</v>
          </cell>
          <cell r="AK4947" t="str">
            <v>Solicitud CREG 030</v>
          </cell>
        </row>
        <row r="4948">
          <cell r="AJ4948">
            <v>0</v>
          </cell>
          <cell r="AK4948" t="str">
            <v>Solicitud CREG 030</v>
          </cell>
        </row>
        <row r="4949">
          <cell r="AJ4949">
            <v>0</v>
          </cell>
          <cell r="AK4949" t="str">
            <v>Solicitud CREG 030</v>
          </cell>
        </row>
        <row r="4950">
          <cell r="AJ4950">
            <v>0</v>
          </cell>
          <cell r="AK4950" t="str">
            <v>Solicitud CREG 030</v>
          </cell>
        </row>
        <row r="4951">
          <cell r="AJ4951">
            <v>0</v>
          </cell>
          <cell r="AK4951" t="str">
            <v>Solicitud CREG 030</v>
          </cell>
        </row>
        <row r="4952">
          <cell r="AJ4952">
            <v>0</v>
          </cell>
          <cell r="AK4952" t="str">
            <v>Solicitud CREG 030</v>
          </cell>
        </row>
        <row r="4953">
          <cell r="AJ4953">
            <v>0</v>
          </cell>
          <cell r="AK4953" t="str">
            <v>Solicitud CREG 030</v>
          </cell>
        </row>
        <row r="4954">
          <cell r="AJ4954">
            <v>0</v>
          </cell>
          <cell r="AK4954" t="str">
            <v>Solicitud CREG 030</v>
          </cell>
        </row>
        <row r="4955">
          <cell r="AJ4955">
            <v>0</v>
          </cell>
          <cell r="AK4955" t="str">
            <v>Solicitud CREG 030</v>
          </cell>
        </row>
        <row r="4956">
          <cell r="AJ4956">
            <v>0</v>
          </cell>
          <cell r="AK4956" t="str">
            <v>Solicitud CREG 030</v>
          </cell>
        </row>
        <row r="4957">
          <cell r="AJ4957">
            <v>0</v>
          </cell>
          <cell r="AK4957" t="str">
            <v>Solicitud CREG 030</v>
          </cell>
        </row>
        <row r="4958">
          <cell r="AJ4958">
            <v>0</v>
          </cell>
          <cell r="AK4958" t="str">
            <v>Solicitud CREG 030</v>
          </cell>
        </row>
        <row r="4959">
          <cell r="AJ4959">
            <v>0</v>
          </cell>
          <cell r="AK4959" t="str">
            <v>Solicitud CREG 030</v>
          </cell>
        </row>
        <row r="4960">
          <cell r="AJ4960">
            <v>0</v>
          </cell>
          <cell r="AK4960" t="str">
            <v>Solicitud CREG 030</v>
          </cell>
        </row>
        <row r="4961">
          <cell r="AJ4961">
            <v>0</v>
          </cell>
          <cell r="AK4961" t="str">
            <v>Solicitud CREG 030</v>
          </cell>
        </row>
        <row r="4962">
          <cell r="AJ4962">
            <v>0</v>
          </cell>
          <cell r="AK4962" t="str">
            <v>Solicitud CREG 030</v>
          </cell>
        </row>
        <row r="4963">
          <cell r="AJ4963">
            <v>0</v>
          </cell>
          <cell r="AK4963" t="str">
            <v>Solicitud CREG 030</v>
          </cell>
        </row>
        <row r="4964">
          <cell r="AJ4964">
            <v>0</v>
          </cell>
          <cell r="AK4964" t="str">
            <v>Solicitud CREG 030</v>
          </cell>
        </row>
        <row r="4965">
          <cell r="AJ4965">
            <v>0</v>
          </cell>
          <cell r="AK4965" t="str">
            <v>Solicitud CREG 030</v>
          </cell>
        </row>
        <row r="4966">
          <cell r="AJ4966">
            <v>0</v>
          </cell>
          <cell r="AK4966" t="str">
            <v>Solicitud CREG 030</v>
          </cell>
        </row>
        <row r="4967">
          <cell r="AJ4967">
            <v>0</v>
          </cell>
          <cell r="AK4967" t="str">
            <v>Solicitud CREG 030</v>
          </cell>
        </row>
        <row r="4968">
          <cell r="AJ4968">
            <v>0</v>
          </cell>
          <cell r="AK4968" t="str">
            <v>Solicitud CREG 030</v>
          </cell>
        </row>
        <row r="4969">
          <cell r="AJ4969">
            <v>0</v>
          </cell>
          <cell r="AK4969" t="str">
            <v>Solicitud CREG 030</v>
          </cell>
        </row>
        <row r="4970">
          <cell r="AJ4970">
            <v>0</v>
          </cell>
          <cell r="AK4970" t="str">
            <v>Solicitud CREG 030</v>
          </cell>
        </row>
        <row r="4971">
          <cell r="AJ4971">
            <v>0</v>
          </cell>
          <cell r="AK4971" t="str">
            <v>Solicitud CREG 030</v>
          </cell>
        </row>
        <row r="4972">
          <cell r="AJ4972">
            <v>0</v>
          </cell>
          <cell r="AK4972" t="str">
            <v>Solicitud CREG 030</v>
          </cell>
        </row>
        <row r="4973">
          <cell r="AJ4973">
            <v>0</v>
          </cell>
          <cell r="AK4973" t="str">
            <v>Solicitud CREG 030</v>
          </cell>
        </row>
        <row r="4974">
          <cell r="AJ4974">
            <v>0</v>
          </cell>
          <cell r="AK4974" t="str">
            <v>Solicitud CREG 030</v>
          </cell>
        </row>
        <row r="4975">
          <cell r="AJ4975">
            <v>0</v>
          </cell>
          <cell r="AK4975" t="str">
            <v>Solicitud CREG 030</v>
          </cell>
        </row>
        <row r="4976">
          <cell r="AJ4976">
            <v>0</v>
          </cell>
          <cell r="AK4976" t="str">
            <v>Solicitud CREG 030</v>
          </cell>
        </row>
        <row r="4977">
          <cell r="AJ4977">
            <v>0</v>
          </cell>
          <cell r="AK4977" t="str">
            <v>Solicitud CREG 030</v>
          </cell>
        </row>
        <row r="4978">
          <cell r="AJ4978">
            <v>0</v>
          </cell>
          <cell r="AK4978" t="str">
            <v>Solicitud CREG 030</v>
          </cell>
        </row>
        <row r="4979">
          <cell r="AJ4979">
            <v>0</v>
          </cell>
          <cell r="AK4979" t="str">
            <v>Solicitud CREG 030</v>
          </cell>
        </row>
        <row r="4980">
          <cell r="AJ4980">
            <v>0</v>
          </cell>
          <cell r="AK4980" t="str">
            <v>Solicitud CREG 030</v>
          </cell>
        </row>
        <row r="4981">
          <cell r="AJ4981">
            <v>0</v>
          </cell>
          <cell r="AK4981" t="str">
            <v>Solicitud CREG 030</v>
          </cell>
        </row>
        <row r="4982">
          <cell r="AJ4982">
            <v>0</v>
          </cell>
          <cell r="AK4982" t="str">
            <v>Solicitud CREG 030</v>
          </cell>
        </row>
        <row r="4983">
          <cell r="AJ4983">
            <v>0</v>
          </cell>
          <cell r="AK4983" t="str">
            <v>Solicitud CREG 030</v>
          </cell>
        </row>
        <row r="4984">
          <cell r="AJ4984">
            <v>0</v>
          </cell>
          <cell r="AK4984" t="str">
            <v>Solicitud CREG 030</v>
          </cell>
        </row>
        <row r="4985">
          <cell r="AJ4985">
            <v>0</v>
          </cell>
          <cell r="AK4985" t="str">
            <v>Solicitud CREG 030</v>
          </cell>
        </row>
        <row r="4986">
          <cell r="AJ4986">
            <v>0</v>
          </cell>
          <cell r="AK4986" t="str">
            <v>Solicitud CREG 030</v>
          </cell>
        </row>
        <row r="4987">
          <cell r="AJ4987">
            <v>0</v>
          </cell>
          <cell r="AK4987" t="str">
            <v>Solicitud CREG 030</v>
          </cell>
        </row>
        <row r="4988">
          <cell r="AJ4988">
            <v>0</v>
          </cell>
          <cell r="AK4988" t="str">
            <v>Solicitud CREG 030</v>
          </cell>
        </row>
        <row r="4989">
          <cell r="AJ4989">
            <v>0</v>
          </cell>
          <cell r="AK4989" t="str">
            <v>Solicitud CREG 030</v>
          </cell>
        </row>
        <row r="4990">
          <cell r="AJ4990">
            <v>0</v>
          </cell>
          <cell r="AK4990" t="str">
            <v>Solicitud CREG 030</v>
          </cell>
        </row>
        <row r="4991">
          <cell r="AJ4991">
            <v>0</v>
          </cell>
          <cell r="AK4991" t="str">
            <v>Solicitud CREG 030</v>
          </cell>
        </row>
        <row r="4992">
          <cell r="AJ4992">
            <v>0</v>
          </cell>
          <cell r="AK4992" t="str">
            <v>Solicitud CREG 030</v>
          </cell>
        </row>
        <row r="4993">
          <cell r="AJ4993">
            <v>0</v>
          </cell>
          <cell r="AK4993" t="str">
            <v>Solicitud CREG 030</v>
          </cell>
        </row>
        <row r="4994">
          <cell r="AJ4994">
            <v>0</v>
          </cell>
          <cell r="AK4994" t="str">
            <v>Solicitud CREG 030</v>
          </cell>
        </row>
        <row r="4995">
          <cell r="AJ4995">
            <v>0</v>
          </cell>
          <cell r="AK4995" t="str">
            <v>Solicitud CREG 030</v>
          </cell>
        </row>
        <row r="4996">
          <cell r="AJ4996">
            <v>0</v>
          </cell>
          <cell r="AK4996" t="str">
            <v>Solicitud CREG 030</v>
          </cell>
        </row>
        <row r="4997">
          <cell r="AJ4997">
            <v>0</v>
          </cell>
          <cell r="AK4997" t="str">
            <v>Solicitud CREG 030</v>
          </cell>
        </row>
        <row r="4998">
          <cell r="AJ4998">
            <v>0</v>
          </cell>
          <cell r="AK4998" t="str">
            <v>Solicitud CREG 030</v>
          </cell>
        </row>
        <row r="4999">
          <cell r="AJ4999">
            <v>0</v>
          </cell>
          <cell r="AK4999" t="str">
            <v>Solicitud CREG 030</v>
          </cell>
        </row>
        <row r="5000">
          <cell r="AJ5000">
            <v>0</v>
          </cell>
          <cell r="AK5000" t="str">
            <v>Solicitud CREG 030</v>
          </cell>
        </row>
        <row r="5001">
          <cell r="AJ5001">
            <v>0</v>
          </cell>
          <cell r="AK5001" t="str">
            <v>Solicitud CREG 030</v>
          </cell>
        </row>
        <row r="5002">
          <cell r="AJ5002">
            <v>0</v>
          </cell>
          <cell r="AK5002" t="str">
            <v>Solicitud CREG 030</v>
          </cell>
        </row>
        <row r="5003">
          <cell r="AJ5003">
            <v>0</v>
          </cell>
          <cell r="AK5003" t="str">
            <v>Solicitud CREG 030</v>
          </cell>
        </row>
        <row r="5004">
          <cell r="AJ5004">
            <v>0</v>
          </cell>
          <cell r="AK5004" t="str">
            <v>Solicitud CREG 030</v>
          </cell>
        </row>
        <row r="5005">
          <cell r="AJ5005">
            <v>0</v>
          </cell>
          <cell r="AK5005" t="str">
            <v>Solicitud CREG 030</v>
          </cell>
        </row>
        <row r="5006">
          <cell r="AJ5006">
            <v>0</v>
          </cell>
          <cell r="AK5006" t="str">
            <v>Solicitud CREG 030</v>
          </cell>
        </row>
        <row r="5007">
          <cell r="AJ5007">
            <v>0</v>
          </cell>
          <cell r="AK5007" t="str">
            <v>Solicitud CREG 030</v>
          </cell>
        </row>
        <row r="5008">
          <cell r="AJ5008">
            <v>0</v>
          </cell>
          <cell r="AK5008" t="str">
            <v>Solicitud CREG 030</v>
          </cell>
        </row>
        <row r="5009">
          <cell r="AJ5009">
            <v>0</v>
          </cell>
          <cell r="AK5009" t="str">
            <v>Solicitud CREG 030</v>
          </cell>
        </row>
        <row r="5010">
          <cell r="AJ5010">
            <v>0</v>
          </cell>
          <cell r="AK5010" t="str">
            <v>Solicitud CREG 030</v>
          </cell>
        </row>
        <row r="5011">
          <cell r="AJ5011">
            <v>0</v>
          </cell>
          <cell r="AK5011" t="str">
            <v>Solicitud CREG 030</v>
          </cell>
        </row>
        <row r="5012">
          <cell r="AJ5012">
            <v>0</v>
          </cell>
          <cell r="AK5012" t="str">
            <v>Solicitud CREG 030</v>
          </cell>
        </row>
        <row r="5013">
          <cell r="AJ5013">
            <v>0</v>
          </cell>
          <cell r="AK5013" t="str">
            <v>Solicitud CREG 030</v>
          </cell>
        </row>
        <row r="5014">
          <cell r="AJ5014">
            <v>0</v>
          </cell>
          <cell r="AK5014" t="str">
            <v>Solicitud CREG 030</v>
          </cell>
        </row>
        <row r="5015">
          <cell r="AJ5015">
            <v>0</v>
          </cell>
          <cell r="AK5015" t="str">
            <v>Solicitud CREG 030</v>
          </cell>
        </row>
        <row r="5016">
          <cell r="AJ5016">
            <v>0</v>
          </cell>
          <cell r="AK5016" t="str">
            <v>Solicitud CREG 030</v>
          </cell>
        </row>
        <row r="5017">
          <cell r="AJ5017">
            <v>0</v>
          </cell>
          <cell r="AK5017" t="str">
            <v>Solicitud CREG 030</v>
          </cell>
        </row>
        <row r="5018">
          <cell r="AJ5018">
            <v>0</v>
          </cell>
          <cell r="AK5018" t="str">
            <v>Solicitud CREG 030</v>
          </cell>
        </row>
        <row r="5019">
          <cell r="AJ5019">
            <v>0</v>
          </cell>
          <cell r="AK5019" t="str">
            <v>Solicitud CREG 030</v>
          </cell>
        </row>
        <row r="5020">
          <cell r="AJ5020">
            <v>0</v>
          </cell>
          <cell r="AK5020" t="str">
            <v>Solicitud CREG 030</v>
          </cell>
        </row>
        <row r="5021">
          <cell r="AJ5021">
            <v>0</v>
          </cell>
          <cell r="AK5021" t="str">
            <v>Solicitud CREG 030</v>
          </cell>
        </row>
        <row r="5022">
          <cell r="AJ5022">
            <v>0</v>
          </cell>
          <cell r="AK5022" t="str">
            <v>Solicitud CREG 030</v>
          </cell>
        </row>
        <row r="5023">
          <cell r="AJ5023">
            <v>0</v>
          </cell>
          <cell r="AK5023" t="str">
            <v>Solicitud CREG 030</v>
          </cell>
        </row>
        <row r="5024">
          <cell r="AJ5024">
            <v>0</v>
          </cell>
          <cell r="AK5024" t="str">
            <v>Solicitud CREG 030</v>
          </cell>
        </row>
        <row r="5025">
          <cell r="AJ5025">
            <v>0</v>
          </cell>
          <cell r="AK5025" t="str">
            <v>Solicitud CREG 030</v>
          </cell>
        </row>
        <row r="5026">
          <cell r="AJ5026">
            <v>0</v>
          </cell>
          <cell r="AK5026" t="str">
            <v>Solicitud CREG 030</v>
          </cell>
        </row>
        <row r="5027">
          <cell r="AJ5027">
            <v>0</v>
          </cell>
          <cell r="AK5027" t="str">
            <v>Solicitud CREG 030</v>
          </cell>
        </row>
        <row r="5028">
          <cell r="AJ5028">
            <v>0</v>
          </cell>
          <cell r="AK5028" t="str">
            <v>Solicitud CREG 030</v>
          </cell>
        </row>
        <row r="5029">
          <cell r="AJ5029">
            <v>0</v>
          </cell>
          <cell r="AK5029" t="str">
            <v>Solicitud CREG 030</v>
          </cell>
        </row>
        <row r="5030">
          <cell r="AJ5030">
            <v>0</v>
          </cell>
          <cell r="AK5030" t="str">
            <v>Solicitud CREG 030</v>
          </cell>
        </row>
        <row r="5031">
          <cell r="AJ5031">
            <v>0</v>
          </cell>
          <cell r="AK5031" t="str">
            <v>Solicitud CREG 030</v>
          </cell>
        </row>
        <row r="5032">
          <cell r="AJ5032">
            <v>0</v>
          </cell>
          <cell r="AK5032" t="str">
            <v>Solicitud CREG 030</v>
          </cell>
        </row>
        <row r="5033">
          <cell r="AJ5033">
            <v>0</v>
          </cell>
          <cell r="AK5033" t="str">
            <v>Solicitud CREG 030</v>
          </cell>
        </row>
        <row r="5034">
          <cell r="AJ5034">
            <v>0</v>
          </cell>
          <cell r="AK5034" t="str">
            <v>Solicitud CREG 030</v>
          </cell>
        </row>
        <row r="5035">
          <cell r="AJ5035">
            <v>0</v>
          </cell>
          <cell r="AK5035" t="str">
            <v>Solicitud CREG 030</v>
          </cell>
        </row>
        <row r="5036">
          <cell r="AJ5036">
            <v>0</v>
          </cell>
          <cell r="AK5036" t="str">
            <v>Solicitud CREG 030</v>
          </cell>
        </row>
        <row r="5037">
          <cell r="AJ5037">
            <v>0</v>
          </cell>
          <cell r="AK5037" t="str">
            <v>Solicitud CREG 030</v>
          </cell>
        </row>
        <row r="5038">
          <cell r="AJ5038">
            <v>0</v>
          </cell>
          <cell r="AK5038" t="str">
            <v>Solicitud CREG 030</v>
          </cell>
        </row>
        <row r="5039">
          <cell r="AJ5039">
            <v>0</v>
          </cell>
          <cell r="AK5039" t="str">
            <v>Solicitud CREG 030</v>
          </cell>
        </row>
        <row r="5040">
          <cell r="AJ5040">
            <v>0</v>
          </cell>
          <cell r="AK5040" t="str">
            <v>Solicitud CREG 030</v>
          </cell>
        </row>
        <row r="5041">
          <cell r="AJ5041">
            <v>0</v>
          </cell>
          <cell r="AK5041" t="str">
            <v>Solicitud CREG 030</v>
          </cell>
        </row>
        <row r="5042">
          <cell r="AJ5042">
            <v>0</v>
          </cell>
          <cell r="AK5042" t="str">
            <v>Solicitud CREG 030</v>
          </cell>
        </row>
        <row r="5043">
          <cell r="AJ5043">
            <v>0</v>
          </cell>
          <cell r="AK5043" t="str">
            <v>Solicitud CREG 030</v>
          </cell>
        </row>
        <row r="5044">
          <cell r="AJ5044">
            <v>0</v>
          </cell>
          <cell r="AK5044" t="str">
            <v>Solicitud CREG 030</v>
          </cell>
        </row>
        <row r="5045">
          <cell r="AJ5045">
            <v>0</v>
          </cell>
          <cell r="AK5045" t="str">
            <v>Solicitud CREG 030</v>
          </cell>
        </row>
        <row r="5046">
          <cell r="AJ5046">
            <v>0</v>
          </cell>
          <cell r="AK5046" t="str">
            <v>Solicitud CREG 030</v>
          </cell>
        </row>
        <row r="5047">
          <cell r="AJ5047">
            <v>0</v>
          </cell>
          <cell r="AK5047" t="str">
            <v>Solicitud CREG 030</v>
          </cell>
        </row>
        <row r="5048">
          <cell r="AJ5048">
            <v>0</v>
          </cell>
          <cell r="AK5048" t="str">
            <v>Solicitud CREG 030</v>
          </cell>
        </row>
        <row r="5049">
          <cell r="AJ5049">
            <v>0</v>
          </cell>
          <cell r="AK5049" t="str">
            <v>Solicitud CREG 030</v>
          </cell>
        </row>
        <row r="5050">
          <cell r="AJ5050">
            <v>0</v>
          </cell>
          <cell r="AK5050" t="str">
            <v>Solicitud CREG 030</v>
          </cell>
        </row>
        <row r="5051">
          <cell r="AJ5051">
            <v>0</v>
          </cell>
          <cell r="AK5051" t="str">
            <v>Solicitud CREG 030</v>
          </cell>
        </row>
        <row r="5052">
          <cell r="AJ5052">
            <v>0</v>
          </cell>
          <cell r="AK5052" t="str">
            <v>Solicitud CREG 030</v>
          </cell>
        </row>
        <row r="5053">
          <cell r="AJ5053">
            <v>0</v>
          </cell>
          <cell r="AK5053" t="str">
            <v>Solicitud CREG 030</v>
          </cell>
        </row>
        <row r="5054">
          <cell r="AJ5054">
            <v>0</v>
          </cell>
          <cell r="AK5054" t="str">
            <v>Solicitud CREG 030</v>
          </cell>
        </row>
        <row r="5055">
          <cell r="AJ5055">
            <v>0</v>
          </cell>
          <cell r="AK5055" t="str">
            <v>Solicitud CREG 030</v>
          </cell>
        </row>
        <row r="5056">
          <cell r="AJ5056">
            <v>0</v>
          </cell>
          <cell r="AK5056" t="str">
            <v>Solicitud CREG 030</v>
          </cell>
        </row>
        <row r="5057">
          <cell r="AJ5057">
            <v>0</v>
          </cell>
          <cell r="AK5057" t="str">
            <v>Solicitud CREG 030</v>
          </cell>
        </row>
        <row r="5058">
          <cell r="AJ5058">
            <v>0</v>
          </cell>
          <cell r="AK5058" t="str">
            <v>Solicitud CREG 030</v>
          </cell>
        </row>
        <row r="5059">
          <cell r="AJ5059">
            <v>0</v>
          </cell>
          <cell r="AK5059" t="str">
            <v>Solicitud CREG 030</v>
          </cell>
        </row>
        <row r="5060">
          <cell r="AJ5060">
            <v>0</v>
          </cell>
          <cell r="AK5060" t="str">
            <v>Solicitud CREG 030</v>
          </cell>
        </row>
        <row r="5061">
          <cell r="AJ5061">
            <v>0</v>
          </cell>
          <cell r="AK5061" t="str">
            <v>Solicitud CREG 030</v>
          </cell>
        </row>
        <row r="5062">
          <cell r="AJ5062">
            <v>0</v>
          </cell>
          <cell r="AK5062" t="str">
            <v>Solicitud CREG 030</v>
          </cell>
        </row>
        <row r="5063">
          <cell r="AJ5063">
            <v>0</v>
          </cell>
          <cell r="AK5063" t="str">
            <v>Solicitud CREG 030</v>
          </cell>
        </row>
        <row r="5064">
          <cell r="AJ5064">
            <v>0</v>
          </cell>
          <cell r="AK5064" t="str">
            <v>Solicitud CREG 030</v>
          </cell>
        </row>
        <row r="5065">
          <cell r="AJ5065">
            <v>0</v>
          </cell>
          <cell r="AK5065" t="str">
            <v>Solicitud CREG 030</v>
          </cell>
        </row>
        <row r="5066">
          <cell r="AJ5066">
            <v>0</v>
          </cell>
          <cell r="AK5066" t="str">
            <v>Solicitud CREG 030</v>
          </cell>
        </row>
        <row r="5067">
          <cell r="AJ5067">
            <v>0</v>
          </cell>
          <cell r="AK5067" t="str">
            <v>Solicitud CREG 030</v>
          </cell>
        </row>
        <row r="5068">
          <cell r="AJ5068">
            <v>0</v>
          </cell>
          <cell r="AK5068" t="str">
            <v>Solicitud CREG 030</v>
          </cell>
        </row>
        <row r="5069">
          <cell r="AJ5069">
            <v>0</v>
          </cell>
          <cell r="AK5069" t="str">
            <v>Solicitud CREG 030</v>
          </cell>
        </row>
        <row r="5070">
          <cell r="AJ5070">
            <v>0</v>
          </cell>
          <cell r="AK5070" t="str">
            <v>Solicitud CREG 030</v>
          </cell>
        </row>
        <row r="5071">
          <cell r="AJ5071">
            <v>0</v>
          </cell>
          <cell r="AK5071" t="str">
            <v>Solicitud CREG 030</v>
          </cell>
        </row>
        <row r="5072">
          <cell r="AJ5072">
            <v>0</v>
          </cell>
          <cell r="AK5072" t="str">
            <v>Solicitud CREG 030</v>
          </cell>
        </row>
        <row r="5073">
          <cell r="AJ5073">
            <v>0</v>
          </cell>
          <cell r="AK5073" t="str">
            <v>Solicitud CREG 030</v>
          </cell>
        </row>
        <row r="5074">
          <cell r="AJ5074">
            <v>0</v>
          </cell>
          <cell r="AK5074" t="str">
            <v>Solicitud CREG 030</v>
          </cell>
        </row>
        <row r="5075">
          <cell r="AJ5075">
            <v>0</v>
          </cell>
          <cell r="AK5075" t="str">
            <v>Solicitud CREG 030</v>
          </cell>
        </row>
        <row r="5076">
          <cell r="AJ5076">
            <v>0</v>
          </cell>
          <cell r="AK5076" t="str">
            <v>Solicitud CREG 030</v>
          </cell>
        </row>
        <row r="5077">
          <cell r="AJ5077">
            <v>0</v>
          </cell>
          <cell r="AK5077" t="str">
            <v>Solicitud CREG 030</v>
          </cell>
        </row>
        <row r="5078">
          <cell r="AJ5078">
            <v>0</v>
          </cell>
          <cell r="AK5078" t="str">
            <v>Solicitud CREG 030</v>
          </cell>
        </row>
        <row r="5079">
          <cell r="AJ5079">
            <v>0</v>
          </cell>
          <cell r="AK5079" t="str">
            <v>Solicitud CREG 030</v>
          </cell>
        </row>
        <row r="5080">
          <cell r="AJ5080">
            <v>0</v>
          </cell>
          <cell r="AK5080" t="str">
            <v>Solicitud CREG 030</v>
          </cell>
        </row>
        <row r="5081">
          <cell r="AJ5081">
            <v>0</v>
          </cell>
          <cell r="AK5081" t="str">
            <v>Solicitud CREG 030</v>
          </cell>
        </row>
        <row r="5082">
          <cell r="AJ5082">
            <v>0</v>
          </cell>
          <cell r="AK5082" t="str">
            <v>Solicitud CREG 030</v>
          </cell>
        </row>
        <row r="5083">
          <cell r="AJ5083">
            <v>0</v>
          </cell>
          <cell r="AK5083" t="str">
            <v>Solicitud CREG 030</v>
          </cell>
        </row>
        <row r="5084">
          <cell r="AJ5084">
            <v>0</v>
          </cell>
          <cell r="AK5084" t="str">
            <v>Solicitud CREG 030</v>
          </cell>
        </row>
        <row r="5085">
          <cell r="AJ5085">
            <v>0</v>
          </cell>
          <cell r="AK5085" t="str">
            <v>Solicitud CREG 030</v>
          </cell>
        </row>
        <row r="5086">
          <cell r="AJ5086">
            <v>0</v>
          </cell>
          <cell r="AK5086" t="str">
            <v>Solicitud CREG 030</v>
          </cell>
        </row>
        <row r="5087">
          <cell r="AJ5087">
            <v>0</v>
          </cell>
          <cell r="AK5087" t="str">
            <v>Solicitud CREG 030</v>
          </cell>
        </row>
        <row r="5088">
          <cell r="AJ5088">
            <v>0</v>
          </cell>
          <cell r="AK5088" t="str">
            <v>Solicitud CREG 030</v>
          </cell>
        </row>
        <row r="5089">
          <cell r="AJ5089">
            <v>0</v>
          </cell>
          <cell r="AK5089" t="str">
            <v>Solicitud CREG 030</v>
          </cell>
        </row>
        <row r="5090">
          <cell r="AJ5090">
            <v>0</v>
          </cell>
          <cell r="AK5090" t="str">
            <v>Solicitud CREG 030</v>
          </cell>
        </row>
        <row r="5091">
          <cell r="AJ5091">
            <v>0</v>
          </cell>
          <cell r="AK5091" t="str">
            <v>Solicitud CREG 030</v>
          </cell>
        </row>
        <row r="5092">
          <cell r="AJ5092">
            <v>0</v>
          </cell>
          <cell r="AK5092" t="str">
            <v>Solicitud CREG 030</v>
          </cell>
        </row>
        <row r="5093">
          <cell r="AJ5093">
            <v>0</v>
          </cell>
          <cell r="AK5093" t="str">
            <v>Solicitud CREG 030</v>
          </cell>
        </row>
        <row r="5094">
          <cell r="AJ5094">
            <v>0</v>
          </cell>
          <cell r="AK5094" t="str">
            <v>Solicitud CREG 030</v>
          </cell>
        </row>
        <row r="5095">
          <cell r="AJ5095">
            <v>0</v>
          </cell>
          <cell r="AK5095" t="str">
            <v>Solicitud CREG 030</v>
          </cell>
        </row>
        <row r="5096">
          <cell r="AJ5096">
            <v>0</v>
          </cell>
          <cell r="AK5096" t="str">
            <v>Solicitud CREG 030</v>
          </cell>
        </row>
        <row r="5097">
          <cell r="AJ5097">
            <v>0</v>
          </cell>
          <cell r="AK5097" t="str">
            <v>Solicitud CREG 030</v>
          </cell>
        </row>
        <row r="5098">
          <cell r="AJ5098">
            <v>0</v>
          </cell>
          <cell r="AK5098" t="str">
            <v>Solicitud CREG 030</v>
          </cell>
        </row>
        <row r="5099">
          <cell r="AJ5099">
            <v>0</v>
          </cell>
          <cell r="AK5099" t="str">
            <v>Solicitud CREG 030</v>
          </cell>
        </row>
        <row r="5100">
          <cell r="AJ5100">
            <v>0</v>
          </cell>
          <cell r="AK5100" t="str">
            <v>Solicitud CREG 030</v>
          </cell>
        </row>
        <row r="5101">
          <cell r="AJ5101">
            <v>0</v>
          </cell>
          <cell r="AK5101" t="str">
            <v>Solicitud CREG 030</v>
          </cell>
        </row>
        <row r="5102">
          <cell r="AJ5102">
            <v>0</v>
          </cell>
          <cell r="AK5102" t="str">
            <v>Solicitud CREG 030</v>
          </cell>
        </row>
        <row r="5103">
          <cell r="AJ5103">
            <v>0</v>
          </cell>
          <cell r="AK5103" t="str">
            <v>Solicitud CREG 030</v>
          </cell>
        </row>
        <row r="5104">
          <cell r="AJ5104">
            <v>0</v>
          </cell>
          <cell r="AK5104" t="str">
            <v>Solicitud CREG 030</v>
          </cell>
        </row>
        <row r="5105">
          <cell r="AJ5105">
            <v>0</v>
          </cell>
          <cell r="AK5105" t="str">
            <v>Solicitud CREG 030</v>
          </cell>
        </row>
        <row r="5106">
          <cell r="AJ5106">
            <v>0</v>
          </cell>
          <cell r="AK5106" t="str">
            <v>Solicitud CREG 030</v>
          </cell>
        </row>
        <row r="5107">
          <cell r="AJ5107">
            <v>0</v>
          </cell>
          <cell r="AK5107" t="str">
            <v>Solicitud CREG 030</v>
          </cell>
        </row>
        <row r="5108">
          <cell r="AJ5108">
            <v>0</v>
          </cell>
          <cell r="AK5108" t="str">
            <v>Solicitud CREG 030</v>
          </cell>
        </row>
        <row r="5109">
          <cell r="AJ5109">
            <v>0</v>
          </cell>
          <cell r="AK5109" t="str">
            <v>Solicitud CREG 030</v>
          </cell>
        </row>
        <row r="5110">
          <cell r="AJ5110">
            <v>0</v>
          </cell>
          <cell r="AK5110" t="str">
            <v>Solicitud CREG 030</v>
          </cell>
        </row>
        <row r="5111">
          <cell r="AJ5111">
            <v>0</v>
          </cell>
          <cell r="AK5111" t="str">
            <v>Solicitud CREG 030</v>
          </cell>
        </row>
        <row r="5112">
          <cell r="AJ5112">
            <v>0</v>
          </cell>
          <cell r="AK5112" t="str">
            <v>Solicitud CREG 030</v>
          </cell>
        </row>
        <row r="5113">
          <cell r="AJ5113">
            <v>0</v>
          </cell>
          <cell r="AK5113" t="str">
            <v>Solicitud CREG 030</v>
          </cell>
        </row>
        <row r="5114">
          <cell r="AJ5114">
            <v>0</v>
          </cell>
          <cell r="AK5114" t="str">
            <v>Solicitud CREG 030</v>
          </cell>
        </row>
        <row r="5115">
          <cell r="AJ5115">
            <v>0</v>
          </cell>
          <cell r="AK5115" t="str">
            <v>Solicitud CREG 030</v>
          </cell>
        </row>
        <row r="5116">
          <cell r="AJ5116">
            <v>0</v>
          </cell>
          <cell r="AK5116" t="str">
            <v>Solicitud CREG 030</v>
          </cell>
        </row>
        <row r="5117">
          <cell r="AJ5117">
            <v>0</v>
          </cell>
          <cell r="AK5117" t="str">
            <v>Solicitud CREG 030</v>
          </cell>
        </row>
        <row r="5118">
          <cell r="AJ5118">
            <v>0</v>
          </cell>
          <cell r="AK5118" t="str">
            <v>Solicitud CREG 030</v>
          </cell>
        </row>
        <row r="5119">
          <cell r="AJ5119">
            <v>0</v>
          </cell>
          <cell r="AK5119" t="str">
            <v>Solicitud CREG 030</v>
          </cell>
        </row>
        <row r="5120">
          <cell r="AJ5120">
            <v>0</v>
          </cell>
          <cell r="AK5120" t="str">
            <v>Solicitud CREG 030</v>
          </cell>
        </row>
        <row r="5121">
          <cell r="AJ5121">
            <v>0</v>
          </cell>
          <cell r="AK5121" t="str">
            <v>Solicitud CREG 030</v>
          </cell>
        </row>
        <row r="5122">
          <cell r="AJ5122">
            <v>0</v>
          </cell>
          <cell r="AK5122" t="str">
            <v>Solicitud CREG 030</v>
          </cell>
        </row>
        <row r="5123">
          <cell r="AJ5123">
            <v>0</v>
          </cell>
          <cell r="AK5123" t="str">
            <v>Solicitud CREG 030</v>
          </cell>
        </row>
        <row r="5124">
          <cell r="AJ5124">
            <v>0</v>
          </cell>
          <cell r="AK5124" t="str">
            <v>Solicitud CREG 030</v>
          </cell>
        </row>
        <row r="5125">
          <cell r="AJ5125">
            <v>0</v>
          </cell>
          <cell r="AK5125" t="str">
            <v>Solicitud CREG 030</v>
          </cell>
        </row>
        <row r="5126">
          <cell r="AJ5126">
            <v>0</v>
          </cell>
          <cell r="AK5126" t="str">
            <v>Solicitud CREG 030</v>
          </cell>
        </row>
        <row r="5127">
          <cell r="AJ5127">
            <v>0</v>
          </cell>
          <cell r="AK5127" t="str">
            <v>Solicitud CREG 030</v>
          </cell>
        </row>
        <row r="5128">
          <cell r="AJ5128">
            <v>0</v>
          </cell>
          <cell r="AK5128" t="str">
            <v>Solicitud CREG 030</v>
          </cell>
        </row>
        <row r="5129">
          <cell r="AJ5129">
            <v>0</v>
          </cell>
          <cell r="AK5129" t="str">
            <v>Solicitud CREG 030</v>
          </cell>
        </row>
        <row r="5130">
          <cell r="AJ5130">
            <v>0</v>
          </cell>
          <cell r="AK5130" t="str">
            <v>Solicitud CREG 030</v>
          </cell>
        </row>
        <row r="5131">
          <cell r="AJ5131">
            <v>0</v>
          </cell>
          <cell r="AK5131" t="str">
            <v>Solicitud CREG 030</v>
          </cell>
        </row>
        <row r="5132">
          <cell r="AJ5132">
            <v>0</v>
          </cell>
          <cell r="AK5132" t="str">
            <v>Solicitud CREG 030</v>
          </cell>
        </row>
        <row r="5133">
          <cell r="AJ5133">
            <v>0</v>
          </cell>
          <cell r="AK5133" t="str">
            <v>Solicitud CREG 030</v>
          </cell>
        </row>
        <row r="5134">
          <cell r="AJ5134">
            <v>0</v>
          </cell>
          <cell r="AK5134" t="str">
            <v>Solicitud CREG 030</v>
          </cell>
        </row>
        <row r="5135">
          <cell r="AJ5135">
            <v>0</v>
          </cell>
          <cell r="AK5135" t="str">
            <v>Solicitud CREG 030</v>
          </cell>
        </row>
        <row r="5136">
          <cell r="AJ5136">
            <v>0</v>
          </cell>
          <cell r="AK5136" t="str">
            <v>Solicitud CREG 030</v>
          </cell>
        </row>
        <row r="5137">
          <cell r="AJ5137">
            <v>0</v>
          </cell>
          <cell r="AK5137" t="str">
            <v>Solicitud CREG 030</v>
          </cell>
        </row>
        <row r="5138">
          <cell r="AJ5138">
            <v>0</v>
          </cell>
          <cell r="AK5138" t="str">
            <v>Solicitud CREG 030</v>
          </cell>
        </row>
        <row r="5139">
          <cell r="AJ5139">
            <v>0</v>
          </cell>
          <cell r="AK5139" t="str">
            <v>Solicitud CREG 030</v>
          </cell>
        </row>
        <row r="5140">
          <cell r="AJ5140">
            <v>0</v>
          </cell>
          <cell r="AK5140" t="str">
            <v>Solicitud CREG 030</v>
          </cell>
        </row>
        <row r="5141">
          <cell r="AJ5141">
            <v>0</v>
          </cell>
          <cell r="AK5141" t="str">
            <v>Solicitud CREG 030</v>
          </cell>
        </row>
        <row r="5142">
          <cell r="AJ5142">
            <v>0</v>
          </cell>
          <cell r="AK5142" t="str">
            <v>Solicitud CREG 030</v>
          </cell>
        </row>
        <row r="5143">
          <cell r="AJ5143">
            <v>0</v>
          </cell>
          <cell r="AK5143" t="str">
            <v>Solicitud CREG 030</v>
          </cell>
        </row>
        <row r="5144">
          <cell r="AJ5144">
            <v>0</v>
          </cell>
          <cell r="AK5144" t="str">
            <v>Solicitud CREG 030</v>
          </cell>
        </row>
        <row r="5145">
          <cell r="AJ5145">
            <v>0</v>
          </cell>
          <cell r="AK5145" t="str">
            <v>Solicitud CREG 030</v>
          </cell>
        </row>
        <row r="5146">
          <cell r="AJ5146">
            <v>0</v>
          </cell>
          <cell r="AK5146" t="str">
            <v>Solicitud CREG 030</v>
          </cell>
        </row>
        <row r="5147">
          <cell r="AJ5147">
            <v>0</v>
          </cell>
          <cell r="AK5147" t="str">
            <v>Solicitud CREG 030</v>
          </cell>
        </row>
        <row r="5148">
          <cell r="AJ5148">
            <v>0</v>
          </cell>
          <cell r="AK5148" t="str">
            <v>Solicitud CREG 030</v>
          </cell>
        </row>
        <row r="5149">
          <cell r="AJ5149">
            <v>0</v>
          </cell>
          <cell r="AK5149" t="str">
            <v>Solicitud CREG 030</v>
          </cell>
        </row>
        <row r="5150">
          <cell r="AJ5150">
            <v>0</v>
          </cell>
          <cell r="AK5150" t="str">
            <v>Solicitud CREG 030</v>
          </cell>
        </row>
        <row r="5151">
          <cell r="AJ5151">
            <v>0</v>
          </cell>
          <cell r="AK5151" t="str">
            <v>Solicitud CREG 030</v>
          </cell>
        </row>
        <row r="5152">
          <cell r="AJ5152">
            <v>0</v>
          </cell>
          <cell r="AK5152" t="str">
            <v>Solicitud CREG 030</v>
          </cell>
        </row>
        <row r="5153">
          <cell r="AJ5153">
            <v>0</v>
          </cell>
          <cell r="AK5153" t="str">
            <v>Solicitud CREG 030</v>
          </cell>
        </row>
        <row r="5154">
          <cell r="AJ5154">
            <v>0</v>
          </cell>
          <cell r="AK5154" t="str">
            <v>Solicitud CREG 030</v>
          </cell>
        </row>
        <row r="5155">
          <cell r="AJ5155">
            <v>0</v>
          </cell>
          <cell r="AK5155" t="str">
            <v>Solicitud CREG 030</v>
          </cell>
        </row>
        <row r="5156">
          <cell r="AJ5156">
            <v>0</v>
          </cell>
          <cell r="AK5156" t="str">
            <v>Solicitud CREG 030</v>
          </cell>
        </row>
        <row r="5157">
          <cell r="AJ5157">
            <v>0</v>
          </cell>
          <cell r="AK5157" t="str">
            <v>Solicitud CREG 030</v>
          </cell>
        </row>
        <row r="5158">
          <cell r="AJ5158">
            <v>0</v>
          </cell>
          <cell r="AK5158" t="str">
            <v>Solicitud CREG 030</v>
          </cell>
        </row>
        <row r="5159">
          <cell r="AJ5159">
            <v>0</v>
          </cell>
          <cell r="AK5159" t="str">
            <v>Solicitud CREG 030</v>
          </cell>
        </row>
        <row r="5160">
          <cell r="AJ5160">
            <v>0</v>
          </cell>
          <cell r="AK5160" t="str">
            <v>Solicitud CREG 030</v>
          </cell>
        </row>
        <row r="5161">
          <cell r="AJ5161">
            <v>0</v>
          </cell>
          <cell r="AK5161" t="str">
            <v>Solicitud CREG 030</v>
          </cell>
        </row>
        <row r="5162">
          <cell r="AJ5162">
            <v>0</v>
          </cell>
          <cell r="AK5162" t="str">
            <v>Solicitud CREG 030</v>
          </cell>
        </row>
        <row r="5163">
          <cell r="AJ5163">
            <v>0</v>
          </cell>
          <cell r="AK5163" t="str">
            <v>Solicitud CREG 030</v>
          </cell>
        </row>
        <row r="5164">
          <cell r="AJ5164">
            <v>0</v>
          </cell>
          <cell r="AK5164" t="str">
            <v>Solicitud CREG 030</v>
          </cell>
        </row>
        <row r="5165">
          <cell r="AJ5165">
            <v>0</v>
          </cell>
          <cell r="AK5165" t="str">
            <v>Solicitud CREG 030</v>
          </cell>
        </row>
        <row r="5166">
          <cell r="AJ5166">
            <v>0</v>
          </cell>
          <cell r="AK5166" t="str">
            <v>Solicitud CREG 030</v>
          </cell>
        </row>
        <row r="5167">
          <cell r="AJ5167">
            <v>0</v>
          </cell>
          <cell r="AK5167" t="str">
            <v>Solicitud CREG 030</v>
          </cell>
        </row>
        <row r="5168">
          <cell r="AJ5168">
            <v>0</v>
          </cell>
          <cell r="AK5168" t="str">
            <v>Solicitud CREG 030</v>
          </cell>
        </row>
        <row r="5169">
          <cell r="AJ5169">
            <v>0</v>
          </cell>
          <cell r="AK5169" t="str">
            <v>Solicitud CREG 030</v>
          </cell>
        </row>
        <row r="5170">
          <cell r="AJ5170">
            <v>0</v>
          </cell>
          <cell r="AK5170" t="str">
            <v>Solicitud CREG 030</v>
          </cell>
        </row>
        <row r="5171">
          <cell r="AJ5171">
            <v>0</v>
          </cell>
          <cell r="AK5171" t="str">
            <v>Solicitud CREG 030</v>
          </cell>
        </row>
        <row r="5172">
          <cell r="AJ5172">
            <v>0</v>
          </cell>
          <cell r="AK5172" t="str">
            <v>Solicitud CREG 030</v>
          </cell>
        </row>
        <row r="5173">
          <cell r="AJ5173">
            <v>0</v>
          </cell>
          <cell r="AK5173" t="str">
            <v>Solicitud CREG 030</v>
          </cell>
        </row>
        <row r="5174">
          <cell r="AJ5174">
            <v>0</v>
          </cell>
          <cell r="AK5174" t="str">
            <v>Solicitud CREG 030</v>
          </cell>
        </row>
        <row r="5175">
          <cell r="AJ5175">
            <v>0</v>
          </cell>
          <cell r="AK5175" t="str">
            <v>Solicitud CREG 030</v>
          </cell>
        </row>
        <row r="5176">
          <cell r="AJ5176">
            <v>0</v>
          </cell>
          <cell r="AK5176" t="str">
            <v>Solicitud CREG 030</v>
          </cell>
        </row>
        <row r="5177">
          <cell r="AJ5177">
            <v>0</v>
          </cell>
          <cell r="AK5177" t="str">
            <v>Solicitud CREG 030</v>
          </cell>
        </row>
        <row r="5178">
          <cell r="AJ5178">
            <v>0</v>
          </cell>
          <cell r="AK5178" t="str">
            <v>Solicitud CREG 030</v>
          </cell>
        </row>
        <row r="5179">
          <cell r="AJ5179">
            <v>0</v>
          </cell>
          <cell r="AK5179" t="str">
            <v>Solicitud CREG 030</v>
          </cell>
        </row>
        <row r="5180">
          <cell r="AJ5180">
            <v>0</v>
          </cell>
          <cell r="AK5180" t="str">
            <v>Solicitud CREG 030</v>
          </cell>
        </row>
        <row r="5181">
          <cell r="AJ5181">
            <v>0</v>
          </cell>
          <cell r="AK5181" t="str">
            <v>Solicitud CREG 030</v>
          </cell>
        </row>
        <row r="5182">
          <cell r="AJ5182">
            <v>0</v>
          </cell>
          <cell r="AK5182" t="str">
            <v>Solicitud CREG 030</v>
          </cell>
        </row>
        <row r="5183">
          <cell r="AJ5183">
            <v>0</v>
          </cell>
          <cell r="AK5183" t="str">
            <v>Solicitud CREG 030</v>
          </cell>
        </row>
        <row r="5184">
          <cell r="AJ5184">
            <v>0</v>
          </cell>
          <cell r="AK5184" t="str">
            <v>Solicitud CREG 030</v>
          </cell>
        </row>
        <row r="5185">
          <cell r="AJ5185">
            <v>0</v>
          </cell>
          <cell r="AK5185" t="str">
            <v>Solicitud CREG 030</v>
          </cell>
        </row>
        <row r="5186">
          <cell r="AJ5186">
            <v>0</v>
          </cell>
          <cell r="AK5186" t="str">
            <v>Solicitud CREG 030</v>
          </cell>
        </row>
        <row r="5187">
          <cell r="AJ5187">
            <v>0</v>
          </cell>
          <cell r="AK5187" t="str">
            <v>Solicitud CREG 030</v>
          </cell>
        </row>
        <row r="5188">
          <cell r="AJ5188">
            <v>0</v>
          </cell>
          <cell r="AK5188" t="str">
            <v>Solicitud CREG 030</v>
          </cell>
        </row>
        <row r="5189">
          <cell r="AJ5189">
            <v>0</v>
          </cell>
          <cell r="AK5189" t="str">
            <v>Solicitud CREG 030</v>
          </cell>
        </row>
        <row r="5190">
          <cell r="AJ5190">
            <v>0</v>
          </cell>
          <cell r="AK5190" t="str">
            <v>Solicitud CREG 030</v>
          </cell>
        </row>
        <row r="5191">
          <cell r="AJ5191">
            <v>0</v>
          </cell>
          <cell r="AK5191" t="str">
            <v>Solicitud CREG 030</v>
          </cell>
        </row>
        <row r="5192">
          <cell r="AJ5192">
            <v>0</v>
          </cell>
          <cell r="AK5192" t="str">
            <v>Solicitud CREG 030</v>
          </cell>
        </row>
        <row r="5193">
          <cell r="AJ5193">
            <v>0</v>
          </cell>
          <cell r="AK5193" t="str">
            <v>Solicitud CREG 030</v>
          </cell>
        </row>
        <row r="5194">
          <cell r="AJ5194">
            <v>0</v>
          </cell>
          <cell r="AK5194" t="str">
            <v>Solicitud CREG 030</v>
          </cell>
        </row>
        <row r="5195">
          <cell r="AJ5195">
            <v>0</v>
          </cell>
          <cell r="AK5195" t="str">
            <v>Solicitud CREG 030</v>
          </cell>
        </row>
        <row r="5196">
          <cell r="AJ5196">
            <v>0</v>
          </cell>
          <cell r="AK5196" t="str">
            <v>Solicitud CREG 030</v>
          </cell>
        </row>
        <row r="5197">
          <cell r="AJ5197">
            <v>0</v>
          </cell>
          <cell r="AK5197" t="str">
            <v>Solicitud CREG 030</v>
          </cell>
        </row>
        <row r="5198">
          <cell r="AJ5198">
            <v>0</v>
          </cell>
          <cell r="AK5198" t="str">
            <v>Solicitud CREG 030</v>
          </cell>
        </row>
        <row r="5199">
          <cell r="AJ5199">
            <v>0</v>
          </cell>
          <cell r="AK5199" t="str">
            <v>Solicitud CREG 030</v>
          </cell>
        </row>
        <row r="5200">
          <cell r="AJ5200">
            <v>0</v>
          </cell>
          <cell r="AK5200" t="str">
            <v>Solicitud CREG 030</v>
          </cell>
        </row>
        <row r="5201">
          <cell r="AJ5201">
            <v>0</v>
          </cell>
          <cell r="AK5201" t="str">
            <v>Solicitud CREG 030</v>
          </cell>
        </row>
        <row r="5202">
          <cell r="AJ5202">
            <v>0</v>
          </cell>
          <cell r="AK5202" t="str">
            <v>Solicitud CREG 030</v>
          </cell>
        </row>
        <row r="5203">
          <cell r="AJ5203">
            <v>0</v>
          </cell>
          <cell r="AK5203" t="str">
            <v>Solicitud CREG 030</v>
          </cell>
        </row>
        <row r="5204">
          <cell r="AJ5204">
            <v>0</v>
          </cell>
          <cell r="AK5204" t="str">
            <v>Solicitud CREG 030</v>
          </cell>
        </row>
        <row r="5205">
          <cell r="AJ5205">
            <v>0</v>
          </cell>
          <cell r="AK5205" t="str">
            <v>Solicitud CREG 030</v>
          </cell>
        </row>
        <row r="5206">
          <cell r="AJ5206">
            <v>0</v>
          </cell>
          <cell r="AK5206" t="str">
            <v>Solicitud CREG 030</v>
          </cell>
        </row>
        <row r="5207">
          <cell r="AJ5207">
            <v>0</v>
          </cell>
          <cell r="AK5207" t="str">
            <v>Solicitud CREG 030</v>
          </cell>
        </row>
        <row r="5208">
          <cell r="AJ5208">
            <v>0</v>
          </cell>
          <cell r="AK5208" t="str">
            <v>Solicitud CREG 030</v>
          </cell>
        </row>
        <row r="5209">
          <cell r="AJ5209">
            <v>0</v>
          </cell>
          <cell r="AK5209" t="str">
            <v>Solicitud CREG 030</v>
          </cell>
        </row>
        <row r="5210">
          <cell r="AJ5210">
            <v>0</v>
          </cell>
          <cell r="AK5210" t="str">
            <v>Solicitud CREG 030</v>
          </cell>
        </row>
        <row r="5211">
          <cell r="AJ5211">
            <v>0</v>
          </cell>
          <cell r="AK5211" t="str">
            <v>Solicitud CREG 030</v>
          </cell>
        </row>
        <row r="5212">
          <cell r="AJ5212">
            <v>0</v>
          </cell>
          <cell r="AK5212" t="str">
            <v>Solicitud CREG 030</v>
          </cell>
        </row>
        <row r="5213">
          <cell r="AJ5213">
            <v>0</v>
          </cell>
          <cell r="AK5213" t="str">
            <v>Solicitud CREG 030</v>
          </cell>
        </row>
        <row r="5214">
          <cell r="AJ5214">
            <v>0</v>
          </cell>
          <cell r="AK5214" t="str">
            <v>Solicitud CREG 030</v>
          </cell>
        </row>
        <row r="5215">
          <cell r="AJ5215">
            <v>0</v>
          </cell>
          <cell r="AK5215" t="str">
            <v>Solicitud CREG 030</v>
          </cell>
        </row>
        <row r="5216">
          <cell r="AJ5216">
            <v>0</v>
          </cell>
          <cell r="AK5216" t="str">
            <v>Solicitud CREG 030</v>
          </cell>
        </row>
        <row r="5217">
          <cell r="AJ5217">
            <v>0</v>
          </cell>
          <cell r="AK5217" t="str">
            <v>Solicitud CREG 030</v>
          </cell>
        </row>
        <row r="5218">
          <cell r="AJ5218">
            <v>0</v>
          </cell>
          <cell r="AK5218" t="str">
            <v>Solicitud CREG 030</v>
          </cell>
        </row>
        <row r="5219">
          <cell r="AJ5219">
            <v>0</v>
          </cell>
          <cell r="AK5219" t="str">
            <v>Solicitud CREG 030</v>
          </cell>
        </row>
        <row r="5220">
          <cell r="AJ5220">
            <v>0</v>
          </cell>
          <cell r="AK5220" t="str">
            <v>Solicitud CREG 030</v>
          </cell>
        </row>
        <row r="5221">
          <cell r="AJ5221">
            <v>0</v>
          </cell>
          <cell r="AK5221" t="str">
            <v>Solicitud CREG 030</v>
          </cell>
        </row>
        <row r="5222">
          <cell r="AJ5222">
            <v>0</v>
          </cell>
          <cell r="AK5222" t="str">
            <v>Solicitud CREG 030</v>
          </cell>
        </row>
        <row r="5223">
          <cell r="AJ5223">
            <v>0</v>
          </cell>
          <cell r="AK5223" t="str">
            <v>Solicitud CREG 030</v>
          </cell>
        </row>
        <row r="5224">
          <cell r="AJ5224">
            <v>0</v>
          </cell>
          <cell r="AK5224" t="str">
            <v>Solicitud CREG 030</v>
          </cell>
        </row>
        <row r="5225">
          <cell r="AJ5225">
            <v>0</v>
          </cell>
          <cell r="AK5225" t="str">
            <v>Solicitud CREG 030</v>
          </cell>
        </row>
        <row r="5226">
          <cell r="AJ5226">
            <v>0</v>
          </cell>
          <cell r="AK5226" t="str">
            <v>Solicitud CREG 030</v>
          </cell>
        </row>
        <row r="5227">
          <cell r="AJ5227">
            <v>0</v>
          </cell>
          <cell r="AK5227" t="str">
            <v>Solicitud CREG 030</v>
          </cell>
        </row>
        <row r="5228">
          <cell r="AJ5228">
            <v>0</v>
          </cell>
          <cell r="AK5228" t="str">
            <v>Solicitud CREG 030</v>
          </cell>
        </row>
        <row r="5229">
          <cell r="AJ5229">
            <v>0</v>
          </cell>
          <cell r="AK5229" t="str">
            <v>Solicitud CREG 030</v>
          </cell>
        </row>
        <row r="5230">
          <cell r="AJ5230">
            <v>0</v>
          </cell>
          <cell r="AK5230" t="str">
            <v>Solicitud CREG 030</v>
          </cell>
        </row>
        <row r="5231">
          <cell r="AJ5231">
            <v>0</v>
          </cell>
          <cell r="AK5231" t="str">
            <v>Solicitud CREG 030</v>
          </cell>
        </row>
        <row r="5232">
          <cell r="AJ5232">
            <v>0</v>
          </cell>
          <cell r="AK5232" t="str">
            <v>Solicitud CREG 030</v>
          </cell>
        </row>
        <row r="5233">
          <cell r="AJ5233">
            <v>0</v>
          </cell>
          <cell r="AK5233" t="str">
            <v>Solicitud CREG 030</v>
          </cell>
        </row>
        <row r="5234">
          <cell r="AJ5234">
            <v>0</v>
          </cell>
          <cell r="AK5234" t="str">
            <v>Solicitud CREG 030</v>
          </cell>
        </row>
        <row r="5235">
          <cell r="AJ5235">
            <v>0</v>
          </cell>
          <cell r="AK5235" t="str">
            <v>Solicitud CREG 030</v>
          </cell>
        </row>
        <row r="5236">
          <cell r="AJ5236">
            <v>0</v>
          </cell>
          <cell r="AK5236" t="str">
            <v>Solicitud CREG 030</v>
          </cell>
        </row>
        <row r="5237">
          <cell r="AJ5237">
            <v>0</v>
          </cell>
          <cell r="AK5237" t="str">
            <v>Solicitud CREG 030</v>
          </cell>
        </row>
        <row r="5238">
          <cell r="AJ5238">
            <v>0</v>
          </cell>
          <cell r="AK5238" t="str">
            <v>Solicitud CREG 030</v>
          </cell>
        </row>
        <row r="5239">
          <cell r="AJ5239">
            <v>0</v>
          </cell>
          <cell r="AK5239" t="str">
            <v>Solicitud CREG 030</v>
          </cell>
        </row>
        <row r="5240">
          <cell r="AJ5240">
            <v>0</v>
          </cell>
          <cell r="AK5240" t="str">
            <v>Solicitud CREG 030</v>
          </cell>
        </row>
        <row r="5241">
          <cell r="AJ5241">
            <v>0</v>
          </cell>
          <cell r="AK5241" t="str">
            <v>Solicitud CREG 030</v>
          </cell>
        </row>
        <row r="5242">
          <cell r="AJ5242">
            <v>0</v>
          </cell>
          <cell r="AK5242" t="str">
            <v>Solicitud CREG 030</v>
          </cell>
        </row>
        <row r="5243">
          <cell r="AJ5243">
            <v>0</v>
          </cell>
          <cell r="AK5243" t="str">
            <v>Solicitud CREG 030</v>
          </cell>
        </row>
        <row r="5244">
          <cell r="AJ5244">
            <v>0</v>
          </cell>
          <cell r="AK5244" t="str">
            <v>Solicitud CREG 030</v>
          </cell>
        </row>
        <row r="5245">
          <cell r="AJ5245">
            <v>0</v>
          </cell>
          <cell r="AK5245" t="str">
            <v>Solicitud CREG 030</v>
          </cell>
        </row>
        <row r="5246">
          <cell r="AJ5246">
            <v>0</v>
          </cell>
          <cell r="AK5246" t="str">
            <v>Solicitud CREG 030</v>
          </cell>
        </row>
        <row r="5247">
          <cell r="AJ5247">
            <v>0</v>
          </cell>
          <cell r="AK5247" t="str">
            <v>Solicitud CREG 030</v>
          </cell>
        </row>
        <row r="5248">
          <cell r="AJ5248">
            <v>0</v>
          </cell>
          <cell r="AK5248" t="str">
            <v>Solicitud CREG 030</v>
          </cell>
        </row>
        <row r="5249">
          <cell r="AJ5249">
            <v>0</v>
          </cell>
          <cell r="AK5249" t="str">
            <v>Solicitud CREG 030</v>
          </cell>
        </row>
        <row r="5250">
          <cell r="AJ5250">
            <v>0</v>
          </cell>
          <cell r="AK5250" t="str">
            <v>Solicitud CREG 030</v>
          </cell>
        </row>
        <row r="5251">
          <cell r="AJ5251">
            <v>0</v>
          </cell>
          <cell r="AK5251" t="str">
            <v>Solicitud CREG 030</v>
          </cell>
        </row>
        <row r="5252">
          <cell r="AJ5252">
            <v>0</v>
          </cell>
          <cell r="AK5252" t="str">
            <v>Solicitud CREG 030</v>
          </cell>
        </row>
        <row r="5253">
          <cell r="AJ5253">
            <v>0</v>
          </cell>
          <cell r="AK5253" t="str">
            <v>Solicitud CREG 030</v>
          </cell>
        </row>
        <row r="5254">
          <cell r="AJ5254">
            <v>0</v>
          </cell>
          <cell r="AK5254" t="str">
            <v>Solicitud CREG 030</v>
          </cell>
        </row>
        <row r="5255">
          <cell r="AJ5255">
            <v>0</v>
          </cell>
          <cell r="AK5255" t="str">
            <v>Solicitud CREG 030</v>
          </cell>
        </row>
        <row r="5256">
          <cell r="AJ5256">
            <v>0</v>
          </cell>
          <cell r="AK5256" t="str">
            <v>Solicitud CREG 030</v>
          </cell>
        </row>
        <row r="5257">
          <cell r="AJ5257">
            <v>0</v>
          </cell>
          <cell r="AK5257" t="str">
            <v>Solicitud CREG 030</v>
          </cell>
        </row>
        <row r="5258">
          <cell r="AJ5258">
            <v>0</v>
          </cell>
          <cell r="AK5258" t="str">
            <v>Solicitud CREG 030</v>
          </cell>
        </row>
        <row r="5259">
          <cell r="AJ5259">
            <v>0</v>
          </cell>
          <cell r="AK5259" t="str">
            <v>Solicitud CREG 030</v>
          </cell>
        </row>
        <row r="5260">
          <cell r="AJ5260">
            <v>0</v>
          </cell>
          <cell r="AK5260" t="str">
            <v>Solicitud CREG 030</v>
          </cell>
        </row>
        <row r="5261">
          <cell r="AJ5261">
            <v>0</v>
          </cell>
          <cell r="AK5261" t="str">
            <v>Solicitud CREG 030</v>
          </cell>
        </row>
        <row r="5262">
          <cell r="AJ5262">
            <v>0</v>
          </cell>
          <cell r="AK5262" t="str">
            <v>Solicitud CREG 030</v>
          </cell>
        </row>
        <row r="5263">
          <cell r="AJ5263">
            <v>0</v>
          </cell>
          <cell r="AK5263" t="str">
            <v>Solicitud CREG 030</v>
          </cell>
        </row>
        <row r="5264">
          <cell r="AJ5264">
            <v>0</v>
          </cell>
          <cell r="AK5264" t="str">
            <v>Solicitud CREG 030</v>
          </cell>
        </row>
        <row r="5265">
          <cell r="AJ5265">
            <v>0</v>
          </cell>
          <cell r="AK5265" t="str">
            <v>Solicitud CREG 030</v>
          </cell>
        </row>
        <row r="5266">
          <cell r="AJ5266">
            <v>0</v>
          </cell>
          <cell r="AK5266" t="str">
            <v>Solicitud CREG 030</v>
          </cell>
        </row>
        <row r="5267">
          <cell r="AJ5267">
            <v>0</v>
          </cell>
          <cell r="AK5267" t="str">
            <v>Solicitud CREG 030</v>
          </cell>
        </row>
        <row r="5268">
          <cell r="AJ5268">
            <v>0</v>
          </cell>
          <cell r="AK5268" t="str">
            <v>Solicitud CREG 030</v>
          </cell>
        </row>
        <row r="5269">
          <cell r="AJ5269">
            <v>0</v>
          </cell>
          <cell r="AK5269" t="str">
            <v>Solicitud CREG 030</v>
          </cell>
        </row>
        <row r="5270">
          <cell r="AJ5270">
            <v>0</v>
          </cell>
          <cell r="AK5270" t="str">
            <v>Solicitud CREG 030</v>
          </cell>
        </row>
        <row r="5271">
          <cell r="AJ5271">
            <v>0</v>
          </cell>
          <cell r="AK5271" t="str">
            <v>Solicitud CREG 030</v>
          </cell>
        </row>
        <row r="5272">
          <cell r="AJ5272">
            <v>0</v>
          </cell>
          <cell r="AK5272" t="str">
            <v>Solicitud CREG 030</v>
          </cell>
        </row>
        <row r="5273">
          <cell r="AJ5273">
            <v>0</v>
          </cell>
          <cell r="AK5273" t="str">
            <v>Solicitud CREG 030</v>
          </cell>
        </row>
        <row r="5274">
          <cell r="AJ5274">
            <v>0</v>
          </cell>
          <cell r="AK5274" t="str">
            <v>Solicitud CREG 030</v>
          </cell>
        </row>
        <row r="5275">
          <cell r="AJ5275">
            <v>0</v>
          </cell>
          <cell r="AK5275" t="str">
            <v>Solicitud CREG 030</v>
          </cell>
        </row>
        <row r="5276">
          <cell r="AJ5276">
            <v>0</v>
          </cell>
          <cell r="AK5276" t="str">
            <v>Solicitud CREG 030</v>
          </cell>
        </row>
        <row r="5277">
          <cell r="AJ5277">
            <v>0</v>
          </cell>
          <cell r="AK5277" t="str">
            <v>Solicitud CREG 030</v>
          </cell>
        </row>
        <row r="5278">
          <cell r="AJ5278">
            <v>0</v>
          </cell>
          <cell r="AK5278" t="str">
            <v>Solicitud CREG 030</v>
          </cell>
        </row>
        <row r="5279">
          <cell r="AJ5279">
            <v>0</v>
          </cell>
          <cell r="AK5279" t="str">
            <v>Solicitud CREG 030</v>
          </cell>
        </row>
        <row r="5280">
          <cell r="AJ5280">
            <v>0</v>
          </cell>
          <cell r="AK5280" t="str">
            <v>Solicitud CREG 030</v>
          </cell>
        </row>
        <row r="5281">
          <cell r="AJ5281">
            <v>0</v>
          </cell>
          <cell r="AK5281" t="str">
            <v>Solicitud CREG 030</v>
          </cell>
        </row>
        <row r="5282">
          <cell r="AJ5282">
            <v>0</v>
          </cell>
          <cell r="AK5282" t="str">
            <v>Solicitud CREG 030</v>
          </cell>
        </row>
        <row r="5283">
          <cell r="AJ5283">
            <v>0</v>
          </cell>
          <cell r="AK5283" t="str">
            <v>Solicitud CREG 030</v>
          </cell>
        </row>
        <row r="5284">
          <cell r="AJ5284">
            <v>0</v>
          </cell>
          <cell r="AK5284" t="str">
            <v>Solicitud CREG 030</v>
          </cell>
        </row>
        <row r="5285">
          <cell r="AJ5285">
            <v>0</v>
          </cell>
          <cell r="AK5285" t="str">
            <v>Solicitud CREG 030</v>
          </cell>
        </row>
        <row r="5286">
          <cell r="AJ5286">
            <v>0</v>
          </cell>
          <cell r="AK5286" t="str">
            <v>Solicitud CREG 030</v>
          </cell>
        </row>
        <row r="5287">
          <cell r="AJ5287">
            <v>0</v>
          </cell>
          <cell r="AK5287" t="str">
            <v>Solicitud CREG 030</v>
          </cell>
        </row>
        <row r="5288">
          <cell r="AJ5288">
            <v>0</v>
          </cell>
          <cell r="AK5288" t="str">
            <v>Solicitud CREG 030</v>
          </cell>
        </row>
        <row r="5289">
          <cell r="AJ5289">
            <v>0</v>
          </cell>
          <cell r="AK5289" t="str">
            <v>Solicitud CREG 030</v>
          </cell>
        </row>
        <row r="5290">
          <cell r="AJ5290">
            <v>0</v>
          </cell>
          <cell r="AK5290" t="str">
            <v>Solicitud CREG 030</v>
          </cell>
        </row>
        <row r="5291">
          <cell r="AJ5291">
            <v>0</v>
          </cell>
          <cell r="AK5291" t="str">
            <v>Solicitud CREG 030</v>
          </cell>
        </row>
        <row r="5292">
          <cell r="AJ5292">
            <v>0</v>
          </cell>
          <cell r="AK5292" t="str">
            <v>Solicitud CREG 030</v>
          </cell>
        </row>
        <row r="5293">
          <cell r="AJ5293">
            <v>0</v>
          </cell>
          <cell r="AK5293" t="str">
            <v>Solicitud CREG 030</v>
          </cell>
        </row>
        <row r="5294">
          <cell r="AJ5294">
            <v>0</v>
          </cell>
          <cell r="AK5294" t="str">
            <v>Solicitud CREG 030</v>
          </cell>
        </row>
        <row r="5295">
          <cell r="AJ5295">
            <v>0</v>
          </cell>
          <cell r="AK5295" t="str">
            <v>Solicitud CREG 030</v>
          </cell>
        </row>
        <row r="5296">
          <cell r="AJ5296">
            <v>0</v>
          </cell>
          <cell r="AK5296" t="str">
            <v>Solicitud CREG 030</v>
          </cell>
        </row>
        <row r="5297">
          <cell r="AJ5297">
            <v>0</v>
          </cell>
          <cell r="AK5297" t="str">
            <v>Solicitud CREG 030</v>
          </cell>
        </row>
        <row r="5298">
          <cell r="AJ5298">
            <v>0</v>
          </cell>
          <cell r="AK5298" t="str">
            <v>Solicitud CREG 030</v>
          </cell>
        </row>
        <row r="5299">
          <cell r="AJ5299">
            <v>0</v>
          </cell>
          <cell r="AK5299" t="str">
            <v>Solicitud CREG 030</v>
          </cell>
        </row>
        <row r="5300">
          <cell r="AJ5300">
            <v>0</v>
          </cell>
          <cell r="AK5300" t="str">
            <v>Solicitud CREG 030</v>
          </cell>
        </row>
        <row r="5301">
          <cell r="AJ5301">
            <v>0</v>
          </cell>
          <cell r="AK5301" t="str">
            <v>Solicitud CREG 030</v>
          </cell>
        </row>
        <row r="5302">
          <cell r="AJ5302">
            <v>0</v>
          </cell>
          <cell r="AK5302" t="str">
            <v>Solicitud CREG 030</v>
          </cell>
        </row>
        <row r="5303">
          <cell r="AJ5303">
            <v>0</v>
          </cell>
          <cell r="AK5303" t="str">
            <v>Solicitud CREG 030</v>
          </cell>
        </row>
        <row r="5304">
          <cell r="AJ5304">
            <v>0</v>
          </cell>
          <cell r="AK5304" t="str">
            <v>Solicitud CREG 030</v>
          </cell>
        </row>
        <row r="5305">
          <cell r="AJ5305">
            <v>0</v>
          </cell>
          <cell r="AK5305" t="str">
            <v>Solicitud CREG 030</v>
          </cell>
        </row>
        <row r="5306">
          <cell r="AJ5306">
            <v>0</v>
          </cell>
          <cell r="AK5306" t="str">
            <v>Solicitud CREG 030</v>
          </cell>
        </row>
        <row r="5307">
          <cell r="AJ5307">
            <v>0</v>
          </cell>
          <cell r="AK5307" t="str">
            <v>Solicitud CREG 030</v>
          </cell>
        </row>
        <row r="5308">
          <cell r="AJ5308">
            <v>0</v>
          </cell>
          <cell r="AK5308" t="str">
            <v>Solicitud CREG 030</v>
          </cell>
        </row>
        <row r="5309">
          <cell r="AJ5309">
            <v>0</v>
          </cell>
          <cell r="AK5309" t="str">
            <v>Solicitud CREG 030</v>
          </cell>
        </row>
        <row r="5310">
          <cell r="AJ5310">
            <v>0</v>
          </cell>
          <cell r="AK5310" t="str">
            <v>Solicitud CREG 030</v>
          </cell>
        </row>
        <row r="5311">
          <cell r="AJ5311">
            <v>0</v>
          </cell>
          <cell r="AK5311" t="str">
            <v>Solicitud CREG 030</v>
          </cell>
        </row>
        <row r="5312">
          <cell r="AJ5312">
            <v>0</v>
          </cell>
          <cell r="AK5312" t="str">
            <v>Solicitud CREG 030</v>
          </cell>
        </row>
        <row r="5313">
          <cell r="AJ5313">
            <v>0</v>
          </cell>
          <cell r="AK5313" t="str">
            <v>Solicitud CREG 030</v>
          </cell>
        </row>
        <row r="5314">
          <cell r="AJ5314">
            <v>0</v>
          </cell>
          <cell r="AK5314" t="str">
            <v>Solicitud CREG 030</v>
          </cell>
        </row>
        <row r="5315">
          <cell r="AJ5315">
            <v>0</v>
          </cell>
          <cell r="AK5315" t="str">
            <v>Solicitud CREG 030</v>
          </cell>
        </row>
        <row r="5316">
          <cell r="AJ5316">
            <v>0</v>
          </cell>
          <cell r="AK5316" t="str">
            <v>Solicitud CREG 030</v>
          </cell>
        </row>
        <row r="5317">
          <cell r="AJ5317">
            <v>0</v>
          </cell>
          <cell r="AK5317" t="str">
            <v>Solicitud CREG 030</v>
          </cell>
        </row>
        <row r="5318">
          <cell r="AJ5318">
            <v>0</v>
          </cell>
          <cell r="AK5318" t="str">
            <v>Solicitud CREG 030</v>
          </cell>
        </row>
        <row r="5319">
          <cell r="AJ5319">
            <v>0</v>
          </cell>
          <cell r="AK5319" t="str">
            <v>Solicitud CREG 030</v>
          </cell>
        </row>
        <row r="5320">
          <cell r="AJ5320">
            <v>0</v>
          </cell>
          <cell r="AK5320" t="str">
            <v>Solicitud CREG 030</v>
          </cell>
        </row>
        <row r="5321">
          <cell r="AJ5321">
            <v>0</v>
          </cell>
          <cell r="AK5321" t="str">
            <v>Solicitud CREG 030</v>
          </cell>
        </row>
        <row r="5322">
          <cell r="AJ5322">
            <v>0</v>
          </cell>
          <cell r="AK5322" t="str">
            <v>Solicitud CREG 030</v>
          </cell>
        </row>
        <row r="5323">
          <cell r="AJ5323">
            <v>0</v>
          </cell>
          <cell r="AK5323" t="str">
            <v>Solicitud CREG 030</v>
          </cell>
        </row>
        <row r="5324">
          <cell r="AJ5324">
            <v>0</v>
          </cell>
          <cell r="AK5324" t="str">
            <v>Solicitud CREG 030</v>
          </cell>
        </row>
        <row r="5325">
          <cell r="AJ5325">
            <v>0</v>
          </cell>
          <cell r="AK5325" t="str">
            <v>Solicitud CREG 030</v>
          </cell>
        </row>
        <row r="5326">
          <cell r="AJ5326">
            <v>0</v>
          </cell>
          <cell r="AK5326" t="str">
            <v>Solicitud CREG 030</v>
          </cell>
        </row>
        <row r="5327">
          <cell r="AJ5327">
            <v>0</v>
          </cell>
          <cell r="AK5327" t="str">
            <v>Solicitud CREG 030</v>
          </cell>
        </row>
        <row r="5328">
          <cell r="AJ5328">
            <v>0</v>
          </cell>
          <cell r="AK5328" t="str">
            <v>Solicitud CREG 030</v>
          </cell>
        </row>
        <row r="5329">
          <cell r="AJ5329">
            <v>0</v>
          </cell>
          <cell r="AK5329" t="str">
            <v>Solicitud CREG 030</v>
          </cell>
        </row>
        <row r="5330">
          <cell r="AJ5330">
            <v>0</v>
          </cell>
          <cell r="AK5330" t="str">
            <v>Solicitud CREG 030</v>
          </cell>
        </row>
        <row r="5331">
          <cell r="AJ5331">
            <v>0</v>
          </cell>
          <cell r="AK5331" t="str">
            <v>Solicitud CREG 030</v>
          </cell>
        </row>
        <row r="5332">
          <cell r="AJ5332">
            <v>0</v>
          </cell>
          <cell r="AK5332" t="str">
            <v>Solicitud CREG 030</v>
          </cell>
        </row>
        <row r="5333">
          <cell r="AJ5333">
            <v>0</v>
          </cell>
          <cell r="AK5333" t="str">
            <v>Solicitud CREG 030</v>
          </cell>
        </row>
        <row r="5334">
          <cell r="AJ5334">
            <v>0</v>
          </cell>
          <cell r="AK5334" t="str">
            <v>Solicitud CREG 030</v>
          </cell>
        </row>
        <row r="5335">
          <cell r="AJ5335">
            <v>0</v>
          </cell>
          <cell r="AK5335" t="str">
            <v>Solicitud CREG 030</v>
          </cell>
        </row>
        <row r="5336">
          <cell r="AJ5336">
            <v>0</v>
          </cell>
          <cell r="AK5336" t="str">
            <v>Solicitud CREG 030</v>
          </cell>
        </row>
        <row r="5337">
          <cell r="AJ5337">
            <v>0</v>
          </cell>
          <cell r="AK5337" t="str">
            <v>Solicitud CREG 030</v>
          </cell>
        </row>
        <row r="5338">
          <cell r="AJ5338">
            <v>0</v>
          </cell>
          <cell r="AK5338" t="str">
            <v>Solicitud CREG 030</v>
          </cell>
        </row>
        <row r="5339">
          <cell r="AJ5339">
            <v>0</v>
          </cell>
          <cell r="AK5339" t="str">
            <v>Solicitud CREG 030</v>
          </cell>
        </row>
        <row r="5340">
          <cell r="AJ5340">
            <v>0</v>
          </cell>
          <cell r="AK5340" t="str">
            <v>Solicitud CREG 030</v>
          </cell>
        </row>
        <row r="5341">
          <cell r="AJ5341">
            <v>0</v>
          </cell>
          <cell r="AK5341" t="str">
            <v>Solicitud CREG 030</v>
          </cell>
        </row>
        <row r="5342">
          <cell r="AJ5342">
            <v>0</v>
          </cell>
          <cell r="AK5342" t="str">
            <v>Solicitud CREG 030</v>
          </cell>
        </row>
        <row r="5343">
          <cell r="AJ5343">
            <v>0</v>
          </cell>
          <cell r="AK5343" t="str">
            <v>Solicitud CREG 030</v>
          </cell>
        </row>
        <row r="5344">
          <cell r="AJ5344">
            <v>0</v>
          </cell>
          <cell r="AK5344" t="str">
            <v>Solicitud CREG 030</v>
          </cell>
        </row>
        <row r="5345">
          <cell r="AJ5345">
            <v>0</v>
          </cell>
          <cell r="AK5345" t="str">
            <v>Solicitud CREG 030</v>
          </cell>
        </row>
        <row r="5346">
          <cell r="AJ5346">
            <v>0</v>
          </cell>
          <cell r="AK5346" t="str">
            <v>Solicitud CREG 030</v>
          </cell>
        </row>
        <row r="5347">
          <cell r="AJ5347">
            <v>0</v>
          </cell>
          <cell r="AK5347" t="str">
            <v>Solicitud CREG 030</v>
          </cell>
        </row>
        <row r="5348">
          <cell r="AJ5348">
            <v>0</v>
          </cell>
          <cell r="AK5348" t="str">
            <v>Solicitud CREG 030</v>
          </cell>
        </row>
        <row r="5349">
          <cell r="AJ5349">
            <v>0</v>
          </cell>
          <cell r="AK5349" t="str">
            <v>Solicitud CREG 030</v>
          </cell>
        </row>
        <row r="5350">
          <cell r="AJ5350">
            <v>0</v>
          </cell>
          <cell r="AK5350" t="str">
            <v>Solicitud CREG 030</v>
          </cell>
        </row>
        <row r="5351">
          <cell r="AJ5351">
            <v>0</v>
          </cell>
          <cell r="AK5351" t="str">
            <v>Solicitud CREG 030</v>
          </cell>
        </row>
        <row r="5352">
          <cell r="AJ5352">
            <v>0</v>
          </cell>
          <cell r="AK5352" t="str">
            <v>Solicitud CREG 030</v>
          </cell>
        </row>
        <row r="5353">
          <cell r="AJ5353">
            <v>0</v>
          </cell>
          <cell r="AK5353" t="str">
            <v>Solicitud CREG 030</v>
          </cell>
        </row>
        <row r="5354">
          <cell r="AJ5354">
            <v>0</v>
          </cell>
          <cell r="AK5354" t="str">
            <v>Solicitud CREG 030</v>
          </cell>
        </row>
        <row r="5355">
          <cell r="AJ5355">
            <v>0</v>
          </cell>
          <cell r="AK5355" t="str">
            <v>Solicitud CREG 030</v>
          </cell>
        </row>
        <row r="5356">
          <cell r="AJ5356">
            <v>0</v>
          </cell>
          <cell r="AK5356" t="str">
            <v>Solicitud CREG 030</v>
          </cell>
        </row>
        <row r="5357">
          <cell r="AJ5357">
            <v>0</v>
          </cell>
          <cell r="AK5357" t="str">
            <v>Solicitud CREG 030</v>
          </cell>
        </row>
        <row r="5358">
          <cell r="AJ5358">
            <v>0</v>
          </cell>
          <cell r="AK5358" t="str">
            <v>Solicitud CREG 030</v>
          </cell>
        </row>
        <row r="5359">
          <cell r="AJ5359">
            <v>0</v>
          </cell>
          <cell r="AK5359" t="str">
            <v>Solicitud CREG 030</v>
          </cell>
        </row>
        <row r="5360">
          <cell r="AJ5360">
            <v>0</v>
          </cell>
          <cell r="AK5360" t="str">
            <v>Solicitud CREG 030</v>
          </cell>
        </row>
        <row r="5361">
          <cell r="AJ5361">
            <v>0</v>
          </cell>
          <cell r="AK5361" t="str">
            <v>Solicitud CREG 030</v>
          </cell>
        </row>
        <row r="5362">
          <cell r="AJ5362">
            <v>0</v>
          </cell>
          <cell r="AK5362" t="str">
            <v>Solicitud CREG 030</v>
          </cell>
        </row>
        <row r="5363">
          <cell r="AJ5363">
            <v>0</v>
          </cell>
          <cell r="AK5363" t="str">
            <v>Solicitud CREG 030</v>
          </cell>
        </row>
        <row r="5364">
          <cell r="AJ5364">
            <v>0</v>
          </cell>
          <cell r="AK5364" t="str">
            <v>Solicitud CREG 030</v>
          </cell>
        </row>
        <row r="5365">
          <cell r="AJ5365">
            <v>0</v>
          </cell>
          <cell r="AK5365" t="str">
            <v>Solicitud CREG 030</v>
          </cell>
        </row>
        <row r="5366">
          <cell r="AJ5366">
            <v>0</v>
          </cell>
          <cell r="AK5366" t="str">
            <v>Solicitud CREG 030</v>
          </cell>
        </row>
        <row r="5367">
          <cell r="AJ5367">
            <v>0</v>
          </cell>
          <cell r="AK5367" t="str">
            <v>Solicitud CREG 030</v>
          </cell>
        </row>
        <row r="5368">
          <cell r="AJ5368">
            <v>0</v>
          </cell>
          <cell r="AK5368" t="str">
            <v>Solicitud CREG 030</v>
          </cell>
        </row>
        <row r="5369">
          <cell r="AJ5369">
            <v>0</v>
          </cell>
          <cell r="AK5369" t="str">
            <v>Solicitud CREG 030</v>
          </cell>
        </row>
        <row r="5370">
          <cell r="AJ5370">
            <v>0</v>
          </cell>
          <cell r="AK5370" t="str">
            <v>Solicitud CREG 030</v>
          </cell>
        </row>
        <row r="5371">
          <cell r="AJ5371">
            <v>0</v>
          </cell>
          <cell r="AK5371" t="str">
            <v>Solicitud CREG 030</v>
          </cell>
        </row>
        <row r="5372">
          <cell r="AJ5372">
            <v>0</v>
          </cell>
          <cell r="AK5372" t="str">
            <v>Solicitud CREG 030</v>
          </cell>
        </row>
        <row r="5373">
          <cell r="AJ5373">
            <v>0</v>
          </cell>
          <cell r="AK5373" t="str">
            <v>Solicitud CREG 030</v>
          </cell>
        </row>
        <row r="5374">
          <cell r="AJ5374">
            <v>0</v>
          </cell>
          <cell r="AK5374" t="str">
            <v>Solicitud CREG 030</v>
          </cell>
        </row>
        <row r="5375">
          <cell r="AJ5375">
            <v>0</v>
          </cell>
          <cell r="AK5375" t="str">
            <v>Solicitud CREG 030</v>
          </cell>
        </row>
        <row r="5376">
          <cell r="AJ5376">
            <v>0</v>
          </cell>
          <cell r="AK5376" t="str">
            <v>Solicitud CREG 030</v>
          </cell>
        </row>
        <row r="5377">
          <cell r="AJ5377">
            <v>0</v>
          </cell>
          <cell r="AK5377" t="str">
            <v>Solicitud CREG 030</v>
          </cell>
        </row>
        <row r="5378">
          <cell r="AJ5378">
            <v>0</v>
          </cell>
          <cell r="AK5378" t="str">
            <v>Solicitud CREG 030</v>
          </cell>
        </row>
        <row r="5379">
          <cell r="AJ5379">
            <v>0</v>
          </cell>
          <cell r="AK5379" t="str">
            <v>Solicitud CREG 030</v>
          </cell>
        </row>
        <row r="5380">
          <cell r="AJ5380">
            <v>0</v>
          </cell>
          <cell r="AK5380" t="str">
            <v>Solicitud CREG 030</v>
          </cell>
        </row>
        <row r="5381">
          <cell r="AJ5381">
            <v>0</v>
          </cell>
          <cell r="AK5381" t="str">
            <v>Solicitud CREG 030</v>
          </cell>
        </row>
        <row r="5382">
          <cell r="AJ5382">
            <v>0</v>
          </cell>
          <cell r="AK5382" t="str">
            <v>Solicitud CREG 030</v>
          </cell>
        </row>
        <row r="5383">
          <cell r="AJ5383">
            <v>0</v>
          </cell>
          <cell r="AK5383" t="str">
            <v>Solicitud CREG 030</v>
          </cell>
        </row>
        <row r="5384">
          <cell r="AJ5384">
            <v>0</v>
          </cell>
          <cell r="AK5384" t="str">
            <v>Solicitud CREG 030</v>
          </cell>
        </row>
        <row r="5385">
          <cell r="AJ5385">
            <v>0</v>
          </cell>
          <cell r="AK5385" t="str">
            <v>Solicitud CREG 030</v>
          </cell>
        </row>
        <row r="5386">
          <cell r="AJ5386">
            <v>0</v>
          </cell>
          <cell r="AK5386" t="str">
            <v>Solicitud CREG 030</v>
          </cell>
        </row>
        <row r="5387">
          <cell r="AJ5387">
            <v>0</v>
          </cell>
          <cell r="AK5387" t="str">
            <v>Solicitud CREG 030</v>
          </cell>
        </row>
        <row r="5388">
          <cell r="AJ5388">
            <v>0</v>
          </cell>
          <cell r="AK5388" t="str">
            <v>Solicitud CREG 030</v>
          </cell>
        </row>
        <row r="5389">
          <cell r="AJ5389">
            <v>0</v>
          </cell>
          <cell r="AK5389" t="str">
            <v>Solicitud CREG 030</v>
          </cell>
        </row>
        <row r="5390">
          <cell r="AJ5390">
            <v>0</v>
          </cell>
          <cell r="AK5390" t="str">
            <v>Solicitud CREG 030</v>
          </cell>
        </row>
        <row r="5391">
          <cell r="AJ5391">
            <v>0</v>
          </cell>
          <cell r="AK5391" t="str">
            <v>Solicitud CREG 030</v>
          </cell>
        </row>
        <row r="5392">
          <cell r="AJ5392">
            <v>0</v>
          </cell>
          <cell r="AK5392" t="str">
            <v>Solicitud CREG 030</v>
          </cell>
        </row>
        <row r="5393">
          <cell r="AJ5393">
            <v>0</v>
          </cell>
          <cell r="AK5393" t="str">
            <v>Solicitud CREG 030</v>
          </cell>
        </row>
        <row r="5394">
          <cell r="AJ5394">
            <v>0</v>
          </cell>
          <cell r="AK5394" t="str">
            <v>Solicitud CREG 030</v>
          </cell>
        </row>
        <row r="5395">
          <cell r="AJ5395">
            <v>0</v>
          </cell>
          <cell r="AK5395" t="str">
            <v>Solicitud CREG 030</v>
          </cell>
        </row>
        <row r="5396">
          <cell r="AJ5396">
            <v>0</v>
          </cell>
          <cell r="AK5396" t="str">
            <v>Solicitud CREG 030</v>
          </cell>
        </row>
        <row r="5397">
          <cell r="AJ5397">
            <v>0</v>
          </cell>
          <cell r="AK5397" t="str">
            <v>Solicitud CREG 030</v>
          </cell>
        </row>
        <row r="5398">
          <cell r="AJ5398">
            <v>0</v>
          </cell>
          <cell r="AK5398" t="str">
            <v>Solicitud CREG 030</v>
          </cell>
        </row>
        <row r="5399">
          <cell r="AJ5399">
            <v>0</v>
          </cell>
          <cell r="AK5399" t="str">
            <v>Solicitud CREG 030</v>
          </cell>
        </row>
        <row r="5400">
          <cell r="AJ5400">
            <v>0</v>
          </cell>
          <cell r="AK5400" t="str">
            <v>Solicitud CREG 030</v>
          </cell>
        </row>
        <row r="5401">
          <cell r="AJ5401">
            <v>0</v>
          </cell>
          <cell r="AK5401" t="str">
            <v>Solicitud CREG 030</v>
          </cell>
        </row>
        <row r="5402">
          <cell r="AJ5402">
            <v>0</v>
          </cell>
          <cell r="AK5402" t="str">
            <v>Solicitud CREG 030</v>
          </cell>
        </row>
        <row r="5403">
          <cell r="AJ5403">
            <v>0</v>
          </cell>
          <cell r="AK5403" t="str">
            <v>Solicitud CREG 030</v>
          </cell>
        </row>
        <row r="5404">
          <cell r="AJ5404">
            <v>0</v>
          </cell>
          <cell r="AK5404" t="str">
            <v>Solicitud CREG 030</v>
          </cell>
        </row>
        <row r="5405">
          <cell r="AJ5405">
            <v>0</v>
          </cell>
          <cell r="AK5405" t="str">
            <v>Solicitud CREG 030</v>
          </cell>
        </row>
        <row r="5406">
          <cell r="AJ5406">
            <v>0</v>
          </cell>
          <cell r="AK5406" t="str">
            <v>Solicitud CREG 030</v>
          </cell>
        </row>
        <row r="5407">
          <cell r="AJ5407">
            <v>0</v>
          </cell>
          <cell r="AK5407" t="str">
            <v>Solicitud CREG 030</v>
          </cell>
        </row>
        <row r="5408">
          <cell r="AJ5408">
            <v>0</v>
          </cell>
          <cell r="AK5408" t="str">
            <v>Solicitud CREG 030</v>
          </cell>
        </row>
        <row r="5409">
          <cell r="AJ5409">
            <v>0</v>
          </cell>
          <cell r="AK5409" t="str">
            <v>Solicitud CREG 030</v>
          </cell>
        </row>
        <row r="5410">
          <cell r="AJ5410">
            <v>0</v>
          </cell>
          <cell r="AK5410" t="str">
            <v>Solicitud CREG 030</v>
          </cell>
        </row>
        <row r="5411">
          <cell r="AJ5411">
            <v>0</v>
          </cell>
          <cell r="AK5411" t="str">
            <v>Solicitud CREG 030</v>
          </cell>
        </row>
        <row r="5412">
          <cell r="AJ5412">
            <v>0</v>
          </cell>
          <cell r="AK5412" t="str">
            <v>Solicitud CREG 030</v>
          </cell>
        </row>
        <row r="5413">
          <cell r="AJ5413">
            <v>0</v>
          </cell>
          <cell r="AK5413" t="str">
            <v>Solicitud CREG 030</v>
          </cell>
        </row>
        <row r="5414">
          <cell r="AJ5414">
            <v>0</v>
          </cell>
          <cell r="AK5414" t="str">
            <v>Solicitud CREG 030</v>
          </cell>
        </row>
        <row r="5415">
          <cell r="AJ5415">
            <v>0</v>
          </cell>
          <cell r="AK5415" t="str">
            <v>Solicitud CREG 030</v>
          </cell>
        </row>
        <row r="5416">
          <cell r="AJ5416">
            <v>0</v>
          </cell>
          <cell r="AK5416" t="str">
            <v>Solicitud CREG 030</v>
          </cell>
        </row>
        <row r="5417">
          <cell r="AJ5417">
            <v>0</v>
          </cell>
          <cell r="AK5417" t="str">
            <v>Solicitud CREG 030</v>
          </cell>
        </row>
        <row r="5418">
          <cell r="AJ5418">
            <v>0</v>
          </cell>
          <cell r="AK5418" t="str">
            <v>Solicitud CREG 030</v>
          </cell>
        </row>
        <row r="5419">
          <cell r="AJ5419">
            <v>0</v>
          </cell>
          <cell r="AK5419" t="str">
            <v>Solicitud CREG 030</v>
          </cell>
        </row>
        <row r="5420">
          <cell r="AJ5420">
            <v>0</v>
          </cell>
          <cell r="AK5420" t="str">
            <v>Solicitud CREG 030</v>
          </cell>
        </row>
        <row r="5421">
          <cell r="AJ5421">
            <v>0</v>
          </cell>
          <cell r="AK5421" t="str">
            <v>Solicitud CREG 030</v>
          </cell>
        </row>
        <row r="5422">
          <cell r="AJ5422">
            <v>0</v>
          </cell>
          <cell r="AK5422" t="str">
            <v>Solicitud CREG 030</v>
          </cell>
        </row>
        <row r="5423">
          <cell r="AJ5423">
            <v>0</v>
          </cell>
          <cell r="AK5423" t="str">
            <v>Solicitud CREG 030</v>
          </cell>
        </row>
        <row r="5424">
          <cell r="AJ5424">
            <v>0</v>
          </cell>
          <cell r="AK5424" t="str">
            <v>Solicitud CREG 030</v>
          </cell>
        </row>
        <row r="5425">
          <cell r="AJ5425">
            <v>0</v>
          </cell>
          <cell r="AK5425" t="str">
            <v>Solicitud CREG 030</v>
          </cell>
        </row>
        <row r="5426">
          <cell r="AJ5426">
            <v>0</v>
          </cell>
          <cell r="AK5426" t="str">
            <v>Solicitud CREG 030</v>
          </cell>
        </row>
        <row r="5427">
          <cell r="AJ5427">
            <v>0</v>
          </cell>
          <cell r="AK5427" t="str">
            <v>Solicitud CREG 030</v>
          </cell>
        </row>
        <row r="5428">
          <cell r="AJ5428">
            <v>0</v>
          </cell>
          <cell r="AK5428" t="str">
            <v>Solicitud CREG 030</v>
          </cell>
        </row>
        <row r="5429">
          <cell r="AJ5429">
            <v>0</v>
          </cell>
          <cell r="AK5429" t="str">
            <v>Solicitud CREG 030</v>
          </cell>
        </row>
        <row r="5430">
          <cell r="AJ5430">
            <v>0</v>
          </cell>
          <cell r="AK5430" t="str">
            <v>Solicitud CREG 030</v>
          </cell>
        </row>
        <row r="5431">
          <cell r="AJ5431">
            <v>0</v>
          </cell>
          <cell r="AK5431" t="str">
            <v>Solicitud CREG 030</v>
          </cell>
        </row>
        <row r="5432">
          <cell r="AJ5432">
            <v>0</v>
          </cell>
          <cell r="AK5432" t="str">
            <v>Solicitud CREG 030</v>
          </cell>
        </row>
        <row r="5433">
          <cell r="AJ5433">
            <v>0</v>
          </cell>
          <cell r="AK5433" t="str">
            <v>Solicitud CREG 030</v>
          </cell>
        </row>
        <row r="5434">
          <cell r="AJ5434">
            <v>0</v>
          </cell>
          <cell r="AK5434" t="str">
            <v>Solicitud CREG 030</v>
          </cell>
        </row>
        <row r="5435">
          <cell r="AJ5435">
            <v>0</v>
          </cell>
          <cell r="AK5435" t="str">
            <v>Solicitud CREG 030</v>
          </cell>
        </row>
        <row r="5436">
          <cell r="AJ5436">
            <v>0</v>
          </cell>
          <cell r="AK5436" t="str">
            <v>Solicitud CREG 030</v>
          </cell>
        </row>
        <row r="5437">
          <cell r="AJ5437">
            <v>0</v>
          </cell>
          <cell r="AK5437" t="str">
            <v>Solicitud CREG 030</v>
          </cell>
        </row>
        <row r="5438">
          <cell r="AJ5438">
            <v>0</v>
          </cell>
          <cell r="AK5438" t="str">
            <v>Solicitud CREG 030</v>
          </cell>
        </row>
        <row r="5439">
          <cell r="AJ5439">
            <v>0</v>
          </cell>
          <cell r="AK5439" t="str">
            <v>Solicitud CREG 030</v>
          </cell>
        </row>
        <row r="5440">
          <cell r="AJ5440">
            <v>0</v>
          </cell>
          <cell r="AK5440" t="str">
            <v>Solicitud CREG 030</v>
          </cell>
        </row>
        <row r="5441">
          <cell r="AJ5441">
            <v>0</v>
          </cell>
          <cell r="AK5441" t="str">
            <v>Solicitud CREG 030</v>
          </cell>
        </row>
        <row r="5442">
          <cell r="AJ5442">
            <v>0</v>
          </cell>
          <cell r="AK5442" t="str">
            <v>Solicitud CREG 030</v>
          </cell>
        </row>
        <row r="5443">
          <cell r="AJ5443">
            <v>0</v>
          </cell>
          <cell r="AK5443" t="str">
            <v>Solicitud CREG 030</v>
          </cell>
        </row>
        <row r="5444">
          <cell r="AJ5444">
            <v>0</v>
          </cell>
          <cell r="AK5444" t="str">
            <v>Solicitud CREG 030</v>
          </cell>
        </row>
        <row r="5445">
          <cell r="AJ5445">
            <v>0</v>
          </cell>
          <cell r="AK5445" t="str">
            <v>Solicitud CREG 030</v>
          </cell>
        </row>
        <row r="5446">
          <cell r="AJ5446">
            <v>0</v>
          </cell>
          <cell r="AK5446" t="str">
            <v>Solicitud CREG 030</v>
          </cell>
        </row>
        <row r="5447">
          <cell r="AJ5447">
            <v>0</v>
          </cell>
          <cell r="AK5447" t="str">
            <v>Solicitud CREG 030</v>
          </cell>
        </row>
        <row r="5448">
          <cell r="AJ5448">
            <v>0</v>
          </cell>
          <cell r="AK5448" t="str">
            <v>Solicitud CREG 030</v>
          </cell>
        </row>
        <row r="5449">
          <cell r="AJ5449">
            <v>0</v>
          </cell>
          <cell r="AK5449" t="str">
            <v>Solicitud CREG 030</v>
          </cell>
        </row>
        <row r="5450">
          <cell r="AJ5450">
            <v>0</v>
          </cell>
          <cell r="AK5450" t="str">
            <v>Solicitud CREG 030</v>
          </cell>
        </row>
        <row r="5451">
          <cell r="AJ5451">
            <v>0</v>
          </cell>
          <cell r="AK5451" t="str">
            <v>Solicitud CREG 030</v>
          </cell>
        </row>
        <row r="5452">
          <cell r="AJ5452">
            <v>0</v>
          </cell>
          <cell r="AK5452" t="str">
            <v>Solicitud CREG 030</v>
          </cell>
        </row>
        <row r="5453">
          <cell r="AJ5453">
            <v>0</v>
          </cell>
          <cell r="AK5453" t="str">
            <v>Solicitud CREG 030</v>
          </cell>
        </row>
        <row r="5454">
          <cell r="AJ5454">
            <v>0</v>
          </cell>
          <cell r="AK5454" t="str">
            <v>Solicitud CREG 030</v>
          </cell>
        </row>
        <row r="5455">
          <cell r="AJ5455">
            <v>0</v>
          </cell>
          <cell r="AK5455" t="str">
            <v>Solicitud CREG 030</v>
          </cell>
        </row>
        <row r="5456">
          <cell r="AJ5456">
            <v>0</v>
          </cell>
          <cell r="AK5456" t="str">
            <v>Solicitud CREG 030</v>
          </cell>
        </row>
        <row r="5457">
          <cell r="AJ5457">
            <v>0</v>
          </cell>
          <cell r="AK5457" t="str">
            <v>Solicitud CREG 030</v>
          </cell>
        </row>
        <row r="5458">
          <cell r="AJ5458">
            <v>0</v>
          </cell>
          <cell r="AK5458" t="str">
            <v>Solicitud CREG 030</v>
          </cell>
        </row>
        <row r="5459">
          <cell r="AJ5459">
            <v>0</v>
          </cell>
          <cell r="AK5459" t="str">
            <v>Solicitud CREG 030</v>
          </cell>
        </row>
        <row r="5460">
          <cell r="AJ5460">
            <v>0</v>
          </cell>
          <cell r="AK5460" t="str">
            <v>Solicitud CREG 030</v>
          </cell>
        </row>
        <row r="5461">
          <cell r="AJ5461">
            <v>0</v>
          </cell>
          <cell r="AK5461" t="str">
            <v>Solicitud CREG 030</v>
          </cell>
        </row>
        <row r="5462">
          <cell r="AJ5462">
            <v>0</v>
          </cell>
          <cell r="AK5462" t="str">
            <v>Solicitud CREG 030</v>
          </cell>
        </row>
        <row r="5463">
          <cell r="AJ5463">
            <v>0</v>
          </cell>
          <cell r="AK5463" t="str">
            <v>Solicitud CREG 030</v>
          </cell>
        </row>
        <row r="5464">
          <cell r="AJ5464">
            <v>0</v>
          </cell>
          <cell r="AK5464" t="str">
            <v>Solicitud CREG 030</v>
          </cell>
        </row>
        <row r="5465">
          <cell r="AJ5465">
            <v>0</v>
          </cell>
          <cell r="AK5465" t="str">
            <v>Solicitud CREG 030</v>
          </cell>
        </row>
        <row r="5466">
          <cell r="AJ5466">
            <v>0</v>
          </cell>
          <cell r="AK5466" t="str">
            <v>Solicitud CREG 030</v>
          </cell>
        </row>
        <row r="5467">
          <cell r="AJ5467">
            <v>0</v>
          </cell>
          <cell r="AK5467" t="str">
            <v>Solicitud CREG 030</v>
          </cell>
        </row>
        <row r="5468">
          <cell r="AJ5468">
            <v>0</v>
          </cell>
          <cell r="AK5468" t="str">
            <v>Solicitud CREG 030</v>
          </cell>
        </row>
        <row r="5469">
          <cell r="AJ5469">
            <v>0</v>
          </cell>
          <cell r="AK5469" t="str">
            <v>Solicitud CREG 030</v>
          </cell>
        </row>
        <row r="5470">
          <cell r="AJ5470">
            <v>0</v>
          </cell>
          <cell r="AK5470" t="str">
            <v>Solicitud CREG 030</v>
          </cell>
        </row>
        <row r="5471">
          <cell r="AJ5471">
            <v>0</v>
          </cell>
          <cell r="AK5471" t="str">
            <v>Solicitud CREG 030</v>
          </cell>
        </row>
        <row r="5472">
          <cell r="AJ5472">
            <v>0</v>
          </cell>
          <cell r="AK5472" t="str">
            <v>Solicitud CREG 030</v>
          </cell>
        </row>
        <row r="5473">
          <cell r="AJ5473">
            <v>0</v>
          </cell>
          <cell r="AK5473" t="str">
            <v>Solicitud CREG 030</v>
          </cell>
        </row>
        <row r="5474">
          <cell r="AJ5474">
            <v>0</v>
          </cell>
          <cell r="AK5474" t="str">
            <v>Solicitud CREG 030</v>
          </cell>
        </row>
        <row r="5475">
          <cell r="AJ5475">
            <v>0</v>
          </cell>
          <cell r="AK5475" t="str">
            <v>Solicitud CREG 030</v>
          </cell>
        </row>
        <row r="5476">
          <cell r="AJ5476">
            <v>0</v>
          </cell>
          <cell r="AK5476" t="str">
            <v>Solicitud CREG 030</v>
          </cell>
        </row>
        <row r="5477">
          <cell r="AJ5477">
            <v>0</v>
          </cell>
          <cell r="AK5477" t="str">
            <v>Solicitud CREG 030</v>
          </cell>
        </row>
        <row r="5478">
          <cell r="AJ5478">
            <v>0</v>
          </cell>
          <cell r="AK5478" t="str">
            <v>Solicitud CREG 030</v>
          </cell>
        </row>
        <row r="5479">
          <cell r="AJ5479">
            <v>0</v>
          </cell>
          <cell r="AK5479" t="str">
            <v>Solicitud CREG 030</v>
          </cell>
        </row>
        <row r="5480">
          <cell r="AJ5480">
            <v>0</v>
          </cell>
          <cell r="AK5480" t="str">
            <v>Solicitud CREG 030</v>
          </cell>
        </row>
        <row r="5481">
          <cell r="AJ5481">
            <v>0</v>
          </cell>
          <cell r="AK5481" t="str">
            <v>Solicitud CREG 030</v>
          </cell>
        </row>
        <row r="5482">
          <cell r="AJ5482">
            <v>0</v>
          </cell>
          <cell r="AK5482" t="str">
            <v>Solicitud CREG 030</v>
          </cell>
        </row>
        <row r="5483">
          <cell r="AJ5483">
            <v>0</v>
          </cell>
          <cell r="AK5483" t="str">
            <v>Solicitud CREG 030</v>
          </cell>
        </row>
        <row r="5484">
          <cell r="AJ5484">
            <v>0</v>
          </cell>
          <cell r="AK5484" t="str">
            <v>Solicitud CREG 030</v>
          </cell>
        </row>
        <row r="5485">
          <cell r="AJ5485">
            <v>0</v>
          </cell>
          <cell r="AK5485" t="str">
            <v>Solicitud CREG 030</v>
          </cell>
        </row>
        <row r="5486">
          <cell r="AJ5486">
            <v>0</v>
          </cell>
          <cell r="AK5486" t="str">
            <v>Solicitud CREG 030</v>
          </cell>
        </row>
        <row r="5487">
          <cell r="AJ5487">
            <v>0</v>
          </cell>
          <cell r="AK5487" t="str">
            <v>Solicitud CREG 030</v>
          </cell>
        </row>
        <row r="5488">
          <cell r="AJ5488">
            <v>0</v>
          </cell>
          <cell r="AK5488" t="str">
            <v>Solicitud CREG 030</v>
          </cell>
        </row>
        <row r="5489">
          <cell r="AJ5489">
            <v>0</v>
          </cell>
          <cell r="AK5489" t="str">
            <v>Solicitud CREG 030</v>
          </cell>
        </row>
        <row r="5490">
          <cell r="AJ5490">
            <v>0</v>
          </cell>
          <cell r="AK5490" t="str">
            <v>Solicitud CREG 030</v>
          </cell>
        </row>
        <row r="5491">
          <cell r="AJ5491">
            <v>0</v>
          </cell>
          <cell r="AK5491" t="str">
            <v>Solicitud CREG 030</v>
          </cell>
        </row>
        <row r="5492">
          <cell r="AJ5492">
            <v>0</v>
          </cell>
          <cell r="AK5492" t="str">
            <v>Solicitud CREG 030</v>
          </cell>
        </row>
        <row r="5493">
          <cell r="AJ5493">
            <v>0</v>
          </cell>
          <cell r="AK5493" t="str">
            <v>Solicitud CREG 030</v>
          </cell>
        </row>
        <row r="5494">
          <cell r="AJ5494">
            <v>0</v>
          </cell>
          <cell r="AK5494" t="str">
            <v>Solicitud CREG 030</v>
          </cell>
        </row>
        <row r="5495">
          <cell r="AJ5495">
            <v>0</v>
          </cell>
          <cell r="AK5495" t="str">
            <v>Solicitud CREG 030</v>
          </cell>
        </row>
        <row r="5496">
          <cell r="AJ5496">
            <v>0</v>
          </cell>
          <cell r="AK5496" t="str">
            <v>Solicitud CREG 030</v>
          </cell>
        </row>
        <row r="5497">
          <cell r="AJ5497">
            <v>0</v>
          </cell>
          <cell r="AK5497" t="str">
            <v>Solicitud CREG 030</v>
          </cell>
        </row>
        <row r="5498">
          <cell r="AJ5498">
            <v>0</v>
          </cell>
          <cell r="AK5498" t="str">
            <v>Solicitud CREG 030</v>
          </cell>
        </row>
        <row r="5499">
          <cell r="AJ5499">
            <v>0</v>
          </cell>
          <cell r="AK5499" t="str">
            <v>Solicitud CREG 030</v>
          </cell>
        </row>
        <row r="5500">
          <cell r="AJ5500">
            <v>0</v>
          </cell>
          <cell r="AK5500" t="str">
            <v>Solicitud CREG 030</v>
          </cell>
        </row>
        <row r="5501">
          <cell r="AJ5501">
            <v>0</v>
          </cell>
          <cell r="AK5501" t="str">
            <v>Solicitud CREG 030</v>
          </cell>
        </row>
        <row r="5502">
          <cell r="AJ5502">
            <v>0</v>
          </cell>
          <cell r="AK5502" t="str">
            <v>Solicitud CREG 030</v>
          </cell>
        </row>
        <row r="5503">
          <cell r="AJ5503">
            <v>0</v>
          </cell>
          <cell r="AK5503" t="str">
            <v>Solicitud CREG 030</v>
          </cell>
        </row>
        <row r="5504">
          <cell r="AJ5504">
            <v>0</v>
          </cell>
          <cell r="AK5504" t="str">
            <v>Solicitud CREG 030</v>
          </cell>
        </row>
        <row r="5505">
          <cell r="AJ5505">
            <v>0</v>
          </cell>
          <cell r="AK5505" t="str">
            <v>Solicitud CREG 030</v>
          </cell>
        </row>
        <row r="5506">
          <cell r="AJ5506">
            <v>0</v>
          </cell>
          <cell r="AK5506" t="str">
            <v>Solicitud CREG 030</v>
          </cell>
        </row>
        <row r="5507">
          <cell r="AJ5507">
            <v>0</v>
          </cell>
          <cell r="AK5507" t="str">
            <v>Solicitud CREG 030</v>
          </cell>
        </row>
        <row r="5508">
          <cell r="AJ5508">
            <v>0</v>
          </cell>
          <cell r="AK5508" t="str">
            <v>Solicitud CREG 030</v>
          </cell>
        </row>
        <row r="5509">
          <cell r="AJ5509">
            <v>0</v>
          </cell>
          <cell r="AK5509" t="str">
            <v>Solicitud CREG 030</v>
          </cell>
        </row>
        <row r="5510">
          <cell r="AJ5510">
            <v>0</v>
          </cell>
          <cell r="AK5510" t="str">
            <v>Solicitud CREG 030</v>
          </cell>
        </row>
        <row r="5511">
          <cell r="AJ5511">
            <v>0</v>
          </cell>
          <cell r="AK5511" t="str">
            <v>Solicitud CREG 030</v>
          </cell>
        </row>
        <row r="5512">
          <cell r="AJ5512">
            <v>0</v>
          </cell>
          <cell r="AK5512" t="str">
            <v>Solicitud CREG 030</v>
          </cell>
        </row>
        <row r="5513">
          <cell r="AJ5513">
            <v>0</v>
          </cell>
          <cell r="AK5513" t="str">
            <v>Solicitud CREG 030</v>
          </cell>
        </row>
        <row r="5514">
          <cell r="AJ5514">
            <v>0</v>
          </cell>
          <cell r="AK5514" t="str">
            <v>Solicitud CREG 030</v>
          </cell>
        </row>
        <row r="5515">
          <cell r="AJ5515">
            <v>0</v>
          </cell>
          <cell r="AK5515" t="str">
            <v>Solicitud CREG 030</v>
          </cell>
        </row>
        <row r="5516">
          <cell r="AJ5516">
            <v>0</v>
          </cell>
          <cell r="AK5516" t="str">
            <v>Solicitud CREG 030</v>
          </cell>
        </row>
        <row r="5517">
          <cell r="AJ5517">
            <v>0</v>
          </cell>
          <cell r="AK5517" t="str">
            <v>Solicitud CREG 030</v>
          </cell>
        </row>
        <row r="5518">
          <cell r="AJ5518">
            <v>0</v>
          </cell>
          <cell r="AK5518" t="str">
            <v>Solicitud CREG 030</v>
          </cell>
        </row>
        <row r="5519">
          <cell r="AJ5519">
            <v>0</v>
          </cell>
          <cell r="AK5519" t="str">
            <v>Solicitud CREG 030</v>
          </cell>
        </row>
        <row r="5520">
          <cell r="AJ5520">
            <v>0</v>
          </cell>
          <cell r="AK5520" t="str">
            <v>Solicitud CREG 030</v>
          </cell>
        </row>
        <row r="5521">
          <cell r="AJ5521">
            <v>0</v>
          </cell>
          <cell r="AK5521" t="str">
            <v>Solicitud CREG 030</v>
          </cell>
        </row>
        <row r="5522">
          <cell r="AJ5522">
            <v>0</v>
          </cell>
          <cell r="AK5522" t="str">
            <v>Solicitud CREG 030</v>
          </cell>
        </row>
        <row r="5523">
          <cell r="AJ5523">
            <v>0</v>
          </cell>
          <cell r="AK5523" t="str">
            <v>Solicitud CREG 030</v>
          </cell>
        </row>
        <row r="5524">
          <cell r="AJ5524">
            <v>0</v>
          </cell>
          <cell r="AK5524" t="str">
            <v>Solicitud CREG 030</v>
          </cell>
        </row>
        <row r="5525">
          <cell r="AJ5525">
            <v>0</v>
          </cell>
          <cell r="AK5525" t="str">
            <v>Solicitud CREG 030</v>
          </cell>
        </row>
        <row r="5526">
          <cell r="AJ5526">
            <v>0</v>
          </cell>
          <cell r="AK5526" t="str">
            <v>Solicitud CREG 030</v>
          </cell>
        </row>
        <row r="5527">
          <cell r="AJ5527">
            <v>0</v>
          </cell>
          <cell r="AK5527" t="str">
            <v>Solicitud CREG 030</v>
          </cell>
        </row>
        <row r="5528">
          <cell r="AJ5528">
            <v>0</v>
          </cell>
          <cell r="AK5528" t="str">
            <v>Solicitud CREG 030</v>
          </cell>
        </row>
        <row r="5529">
          <cell r="AJ5529">
            <v>0</v>
          </cell>
          <cell r="AK5529" t="str">
            <v>Solicitud CREG 030</v>
          </cell>
        </row>
        <row r="5530">
          <cell r="AJ5530">
            <v>0</v>
          </cell>
          <cell r="AK5530" t="str">
            <v>Solicitud CREG 030</v>
          </cell>
        </row>
        <row r="5531">
          <cell r="AJ5531">
            <v>0</v>
          </cell>
          <cell r="AK5531" t="str">
            <v>Solicitud CREG 030</v>
          </cell>
        </row>
        <row r="5532">
          <cell r="AJ5532">
            <v>0</v>
          </cell>
          <cell r="AK5532" t="str">
            <v>Solicitud CREG 030</v>
          </cell>
        </row>
        <row r="5533">
          <cell r="AJ5533">
            <v>0</v>
          </cell>
          <cell r="AK5533" t="str">
            <v>Solicitud CREG 030</v>
          </cell>
        </row>
        <row r="5534">
          <cell r="AJ5534">
            <v>0</v>
          </cell>
          <cell r="AK5534" t="str">
            <v>Solicitud CREG 030</v>
          </cell>
        </row>
        <row r="5535">
          <cell r="AJ5535">
            <v>0</v>
          </cell>
          <cell r="AK5535" t="str">
            <v>Solicitud CREG 030</v>
          </cell>
        </row>
        <row r="5536">
          <cell r="AJ5536">
            <v>0</v>
          </cell>
          <cell r="AK5536" t="str">
            <v>Solicitud CREG 030</v>
          </cell>
        </row>
        <row r="5537">
          <cell r="AJ5537">
            <v>0</v>
          </cell>
          <cell r="AK5537" t="str">
            <v>Solicitud CREG 030</v>
          </cell>
        </row>
        <row r="5538">
          <cell r="AJ5538">
            <v>0</v>
          </cell>
          <cell r="AK5538" t="str">
            <v>Solicitud CREG 030</v>
          </cell>
        </row>
        <row r="5539">
          <cell r="AJ5539">
            <v>0</v>
          </cell>
          <cell r="AK5539" t="str">
            <v>Solicitud CREG 030</v>
          </cell>
        </row>
        <row r="5540">
          <cell r="AJ5540">
            <v>0</v>
          </cell>
          <cell r="AK5540" t="str">
            <v>Solicitud CREG 030</v>
          </cell>
        </row>
        <row r="5541">
          <cell r="AJ5541">
            <v>0</v>
          </cell>
          <cell r="AK5541" t="str">
            <v>Solicitud CREG 030</v>
          </cell>
        </row>
        <row r="5542">
          <cell r="AJ5542">
            <v>0</v>
          </cell>
          <cell r="AK5542" t="str">
            <v>Solicitud CREG 030</v>
          </cell>
        </row>
        <row r="5543">
          <cell r="AJ5543">
            <v>0</v>
          </cell>
          <cell r="AK5543" t="str">
            <v>Solicitud CREG 030</v>
          </cell>
        </row>
        <row r="5544">
          <cell r="AJ5544">
            <v>0</v>
          </cell>
          <cell r="AK5544" t="str">
            <v>Solicitud CREG 030</v>
          </cell>
        </row>
        <row r="5545">
          <cell r="AJ5545">
            <v>0</v>
          </cell>
          <cell r="AK5545" t="str">
            <v>Solicitud CREG 030</v>
          </cell>
        </row>
        <row r="5546">
          <cell r="AJ5546">
            <v>0</v>
          </cell>
          <cell r="AK5546" t="str">
            <v>Solicitud CREG 030</v>
          </cell>
        </row>
        <row r="5547">
          <cell r="AJ5547">
            <v>0</v>
          </cell>
          <cell r="AK5547" t="str">
            <v>Solicitud CREG 030</v>
          </cell>
        </row>
        <row r="5548">
          <cell r="AJ5548">
            <v>0</v>
          </cell>
          <cell r="AK5548" t="str">
            <v>Solicitud CREG 030</v>
          </cell>
        </row>
        <row r="5549">
          <cell r="AJ5549">
            <v>0</v>
          </cell>
          <cell r="AK5549" t="str">
            <v>Solicitud CREG 030</v>
          </cell>
        </row>
        <row r="5550">
          <cell r="AJ5550">
            <v>0</v>
          </cell>
          <cell r="AK5550" t="str">
            <v>Solicitud CREG 030</v>
          </cell>
        </row>
        <row r="5551">
          <cell r="AJ5551">
            <v>0</v>
          </cell>
          <cell r="AK5551" t="str">
            <v>Solicitud CREG 030</v>
          </cell>
        </row>
        <row r="5552">
          <cell r="AJ5552">
            <v>0</v>
          </cell>
          <cell r="AK5552" t="str">
            <v>Solicitud CREG 030</v>
          </cell>
        </row>
        <row r="5553">
          <cell r="AJ5553">
            <v>0</v>
          </cell>
          <cell r="AK5553" t="str">
            <v>Solicitud CREG 030</v>
          </cell>
        </row>
        <row r="5554">
          <cell r="AJ5554">
            <v>0</v>
          </cell>
          <cell r="AK5554" t="str">
            <v>Solicitud CREG 030</v>
          </cell>
        </row>
        <row r="5555">
          <cell r="AJ5555">
            <v>0</v>
          </cell>
          <cell r="AK5555" t="str">
            <v>Solicitud CREG 030</v>
          </cell>
        </row>
        <row r="5556">
          <cell r="AJ5556">
            <v>0</v>
          </cell>
          <cell r="AK5556" t="str">
            <v>Solicitud CREG 030</v>
          </cell>
        </row>
        <row r="5557">
          <cell r="AJ5557">
            <v>0</v>
          </cell>
          <cell r="AK5557" t="str">
            <v>Solicitud CREG 030</v>
          </cell>
        </row>
        <row r="5558">
          <cell r="AJ5558">
            <v>0</v>
          </cell>
          <cell r="AK5558" t="str">
            <v>Solicitud CREG 030</v>
          </cell>
        </row>
        <row r="5559">
          <cell r="AJ5559">
            <v>0</v>
          </cell>
          <cell r="AK5559" t="str">
            <v>Solicitud CREG 030</v>
          </cell>
        </row>
        <row r="5560">
          <cell r="AJ5560">
            <v>0</v>
          </cell>
          <cell r="AK5560" t="str">
            <v>Solicitud CREG 030</v>
          </cell>
        </row>
        <row r="5561">
          <cell r="AJ5561">
            <v>0</v>
          </cell>
          <cell r="AK5561" t="str">
            <v>Solicitud CREG 030</v>
          </cell>
        </row>
        <row r="5562">
          <cell r="AJ5562">
            <v>0</v>
          </cell>
          <cell r="AK5562" t="str">
            <v>Solicitud CREG 030</v>
          </cell>
        </row>
        <row r="5563">
          <cell r="AJ5563">
            <v>0</v>
          </cell>
          <cell r="AK5563" t="str">
            <v>Solicitud CREG 030</v>
          </cell>
        </row>
        <row r="5564">
          <cell r="AJ5564">
            <v>0</v>
          </cell>
          <cell r="AK5564" t="str">
            <v>Solicitud CREG 030</v>
          </cell>
        </row>
        <row r="5565">
          <cell r="AJ5565">
            <v>0</v>
          </cell>
          <cell r="AK5565" t="str">
            <v>Solicitud CREG 030</v>
          </cell>
        </row>
        <row r="5566">
          <cell r="AJ5566">
            <v>0</v>
          </cell>
          <cell r="AK5566" t="str">
            <v>Solicitud CREG 030</v>
          </cell>
        </row>
        <row r="5567">
          <cell r="AJ5567">
            <v>0</v>
          </cell>
          <cell r="AK5567" t="str">
            <v>Solicitud CREG 030</v>
          </cell>
        </row>
        <row r="5568">
          <cell r="AJ5568">
            <v>0</v>
          </cell>
          <cell r="AK5568" t="str">
            <v>Solicitud CREG 030</v>
          </cell>
        </row>
        <row r="5569">
          <cell r="AJ5569">
            <v>0</v>
          </cell>
          <cell r="AK5569" t="str">
            <v>Solicitud CREG 030</v>
          </cell>
        </row>
        <row r="5570">
          <cell r="AJ5570">
            <v>0</v>
          </cell>
          <cell r="AK5570" t="str">
            <v>Solicitud CREG 030</v>
          </cell>
        </row>
        <row r="5571">
          <cell r="AJ5571">
            <v>0</v>
          </cell>
          <cell r="AK5571" t="str">
            <v>Solicitud CREG 030</v>
          </cell>
        </row>
        <row r="5572">
          <cell r="AJ5572">
            <v>0</v>
          </cell>
          <cell r="AK5572" t="str">
            <v>Solicitud CREG 030</v>
          </cell>
        </row>
        <row r="5573">
          <cell r="AJ5573">
            <v>0</v>
          </cell>
          <cell r="AK5573" t="str">
            <v>Solicitud CREG 030</v>
          </cell>
        </row>
        <row r="5574">
          <cell r="AJ5574">
            <v>0</v>
          </cell>
          <cell r="AK5574" t="str">
            <v>Solicitud CREG 030</v>
          </cell>
        </row>
        <row r="5575">
          <cell r="AJ5575">
            <v>0</v>
          </cell>
          <cell r="AK5575" t="str">
            <v>Solicitud CREG 030</v>
          </cell>
        </row>
        <row r="5576">
          <cell r="AJ5576">
            <v>0</v>
          </cell>
          <cell r="AK5576" t="str">
            <v>Solicitud CREG 030</v>
          </cell>
        </row>
        <row r="5577">
          <cell r="AJ5577">
            <v>0</v>
          </cell>
          <cell r="AK5577" t="str">
            <v>Solicitud CREG 030</v>
          </cell>
        </row>
        <row r="5578">
          <cell r="AJ5578">
            <v>0</v>
          </cell>
          <cell r="AK5578" t="str">
            <v>Solicitud CREG 030</v>
          </cell>
        </row>
        <row r="5579">
          <cell r="AJ5579">
            <v>0</v>
          </cell>
          <cell r="AK5579" t="str">
            <v>Solicitud CREG 030</v>
          </cell>
        </row>
        <row r="5580">
          <cell r="AJ5580">
            <v>0</v>
          </cell>
          <cell r="AK5580" t="str">
            <v>Solicitud CREG 030</v>
          </cell>
        </row>
        <row r="5581">
          <cell r="AJ5581">
            <v>0</v>
          </cell>
          <cell r="AK5581" t="str">
            <v>Solicitud CREG 030</v>
          </cell>
        </row>
        <row r="5582">
          <cell r="AJ5582">
            <v>0</v>
          </cell>
          <cell r="AK5582" t="str">
            <v>Solicitud CREG 030</v>
          </cell>
        </row>
        <row r="5583">
          <cell r="AJ5583">
            <v>0</v>
          </cell>
          <cell r="AK5583" t="str">
            <v>Solicitud CREG 030</v>
          </cell>
        </row>
        <row r="5584">
          <cell r="AJ5584">
            <v>0</v>
          </cell>
          <cell r="AK5584" t="str">
            <v>Solicitud CREG 030</v>
          </cell>
        </row>
        <row r="5585">
          <cell r="AJ5585">
            <v>0</v>
          </cell>
          <cell r="AK5585" t="str">
            <v>Solicitud CREG 030</v>
          </cell>
        </row>
        <row r="5586">
          <cell r="AJ5586">
            <v>0</v>
          </cell>
          <cell r="AK5586" t="str">
            <v>Solicitud CREG 030</v>
          </cell>
        </row>
        <row r="5587">
          <cell r="AJ5587">
            <v>0</v>
          </cell>
          <cell r="AK5587" t="str">
            <v>Solicitud CREG 030</v>
          </cell>
        </row>
        <row r="5588">
          <cell r="AJ5588">
            <v>0</v>
          </cell>
          <cell r="AK5588" t="str">
            <v>Solicitud CREG 030</v>
          </cell>
        </row>
        <row r="5589">
          <cell r="AJ5589">
            <v>0</v>
          </cell>
          <cell r="AK5589" t="str">
            <v>Solicitud CREG 030</v>
          </cell>
        </row>
        <row r="5590">
          <cell r="AJ5590">
            <v>0</v>
          </cell>
          <cell r="AK5590" t="str">
            <v>Solicitud CREG 030</v>
          </cell>
        </row>
        <row r="5591">
          <cell r="AJ5591">
            <v>0</v>
          </cell>
          <cell r="AK5591" t="str">
            <v>Solicitud CREG 030</v>
          </cell>
        </row>
        <row r="5592">
          <cell r="AJ5592">
            <v>0</v>
          </cell>
          <cell r="AK5592" t="str">
            <v>Solicitud CREG 030</v>
          </cell>
        </row>
        <row r="5593">
          <cell r="AJ5593">
            <v>0</v>
          </cell>
          <cell r="AK5593" t="str">
            <v>Solicitud CREG 030</v>
          </cell>
        </row>
        <row r="5594">
          <cell r="AJ5594">
            <v>0</v>
          </cell>
          <cell r="AK5594" t="str">
            <v>Solicitud CREG 030</v>
          </cell>
        </row>
        <row r="5595">
          <cell r="AJ5595">
            <v>0</v>
          </cell>
          <cell r="AK5595" t="str">
            <v>Solicitud CREG 030</v>
          </cell>
        </row>
        <row r="5596">
          <cell r="AJ5596">
            <v>0</v>
          </cell>
          <cell r="AK5596" t="str">
            <v>Solicitud CREG 030</v>
          </cell>
        </row>
        <row r="5597">
          <cell r="AJ5597">
            <v>0</v>
          </cell>
          <cell r="AK5597" t="str">
            <v>Solicitud CREG 030</v>
          </cell>
        </row>
        <row r="5598">
          <cell r="AJ5598">
            <v>0</v>
          </cell>
          <cell r="AK5598" t="str">
            <v>Solicitud CREG 030</v>
          </cell>
        </row>
        <row r="5599">
          <cell r="AJ5599">
            <v>0</v>
          </cell>
          <cell r="AK5599" t="str">
            <v>Solicitud CREG 030</v>
          </cell>
        </row>
        <row r="5600">
          <cell r="AJ5600">
            <v>0</v>
          </cell>
          <cell r="AK5600" t="str">
            <v>Solicitud CREG 030</v>
          </cell>
        </row>
        <row r="5601">
          <cell r="AJ5601">
            <v>0</v>
          </cell>
          <cell r="AK5601" t="str">
            <v>Solicitud CREG 030</v>
          </cell>
        </row>
        <row r="5602">
          <cell r="AJ5602">
            <v>0</v>
          </cell>
          <cell r="AK5602" t="str">
            <v>Solicitud CREG 030</v>
          </cell>
        </row>
        <row r="5603">
          <cell r="AJ5603">
            <v>0</v>
          </cell>
          <cell r="AK5603" t="str">
            <v>Solicitud CREG 030</v>
          </cell>
        </row>
        <row r="5604">
          <cell r="AJ5604">
            <v>0</v>
          </cell>
          <cell r="AK5604" t="str">
            <v>Solicitud CREG 030</v>
          </cell>
        </row>
        <row r="5605">
          <cell r="AJ5605">
            <v>0</v>
          </cell>
          <cell r="AK5605" t="str">
            <v>Solicitud CREG 030</v>
          </cell>
        </row>
        <row r="5606">
          <cell r="AJ5606">
            <v>0</v>
          </cell>
          <cell r="AK5606" t="str">
            <v>Solicitud CREG 030</v>
          </cell>
        </row>
        <row r="5607">
          <cell r="AJ5607">
            <v>0</v>
          </cell>
          <cell r="AK5607" t="str">
            <v>Solicitud CREG 030</v>
          </cell>
        </row>
        <row r="5608">
          <cell r="AJ5608">
            <v>0</v>
          </cell>
          <cell r="AK5608" t="str">
            <v>Solicitud CREG 030</v>
          </cell>
        </row>
        <row r="5609">
          <cell r="AJ5609">
            <v>0</v>
          </cell>
          <cell r="AK5609" t="str">
            <v>Solicitud CREG 030</v>
          </cell>
        </row>
        <row r="5610">
          <cell r="AJ5610">
            <v>0</v>
          </cell>
          <cell r="AK5610" t="str">
            <v>Solicitud CREG 030</v>
          </cell>
        </row>
        <row r="5611">
          <cell r="AJ5611">
            <v>0</v>
          </cell>
          <cell r="AK5611" t="str">
            <v>Solicitud CREG 030</v>
          </cell>
        </row>
        <row r="5612">
          <cell r="AJ5612">
            <v>0</v>
          </cell>
          <cell r="AK5612" t="str">
            <v>Solicitud CREG 030</v>
          </cell>
        </row>
        <row r="5613">
          <cell r="AJ5613">
            <v>0</v>
          </cell>
          <cell r="AK5613" t="str">
            <v>Solicitud CREG 030</v>
          </cell>
        </row>
        <row r="5614">
          <cell r="AJ5614">
            <v>0</v>
          </cell>
          <cell r="AK5614" t="str">
            <v>Solicitud CREG 030</v>
          </cell>
        </row>
        <row r="5615">
          <cell r="AJ5615">
            <v>0</v>
          </cell>
          <cell r="AK5615" t="str">
            <v>Solicitud CREG 030</v>
          </cell>
        </row>
        <row r="5616">
          <cell r="AJ5616">
            <v>0</v>
          </cell>
          <cell r="AK5616" t="str">
            <v>Solicitud CREG 030</v>
          </cell>
        </row>
        <row r="5617">
          <cell r="AJ5617">
            <v>0</v>
          </cell>
          <cell r="AK5617" t="str">
            <v>Solicitud CREG 030</v>
          </cell>
        </row>
        <row r="5618">
          <cell r="AJ5618">
            <v>0</v>
          </cell>
          <cell r="AK5618" t="str">
            <v>Solicitud CREG 030</v>
          </cell>
        </row>
        <row r="5619">
          <cell r="AJ5619">
            <v>0</v>
          </cell>
          <cell r="AK5619" t="str">
            <v>Solicitud CREG 030</v>
          </cell>
        </row>
        <row r="5620">
          <cell r="AJ5620">
            <v>0</v>
          </cell>
          <cell r="AK5620" t="str">
            <v>Solicitud CREG 030</v>
          </cell>
        </row>
        <row r="5621">
          <cell r="AJ5621">
            <v>0</v>
          </cell>
          <cell r="AK5621" t="str">
            <v>Solicitud CREG 030</v>
          </cell>
        </row>
        <row r="5622">
          <cell r="AJ5622">
            <v>0</v>
          </cell>
          <cell r="AK5622" t="str">
            <v>Solicitud CREG 030</v>
          </cell>
        </row>
        <row r="5623">
          <cell r="AJ5623">
            <v>0</v>
          </cell>
          <cell r="AK5623" t="str">
            <v>Solicitud CREG 030</v>
          </cell>
        </row>
        <row r="5624">
          <cell r="AJ5624">
            <v>0</v>
          </cell>
          <cell r="AK5624" t="str">
            <v>Solicitud CREG 030</v>
          </cell>
        </row>
        <row r="5625">
          <cell r="AJ5625">
            <v>0</v>
          </cell>
          <cell r="AK5625" t="str">
            <v>Solicitud CREG 030</v>
          </cell>
        </row>
        <row r="5626">
          <cell r="AJ5626">
            <v>0</v>
          </cell>
          <cell r="AK5626" t="str">
            <v>Solicitud CREG 030</v>
          </cell>
        </row>
        <row r="5627">
          <cell r="AJ5627">
            <v>0</v>
          </cell>
          <cell r="AK5627" t="str">
            <v>Solicitud CREG 030</v>
          </cell>
        </row>
        <row r="5628">
          <cell r="AJ5628">
            <v>0</v>
          </cell>
          <cell r="AK5628" t="str">
            <v>Solicitud CREG 030</v>
          </cell>
        </row>
        <row r="5629">
          <cell r="AJ5629">
            <v>0</v>
          </cell>
          <cell r="AK5629" t="str">
            <v>Solicitud CREG 030</v>
          </cell>
        </row>
        <row r="5630">
          <cell r="AJ5630">
            <v>0</v>
          </cell>
          <cell r="AK5630" t="str">
            <v>Solicitud CREG 030</v>
          </cell>
        </row>
        <row r="5631">
          <cell r="AJ5631">
            <v>0</v>
          </cell>
          <cell r="AK5631" t="str">
            <v>Solicitud CREG 030</v>
          </cell>
        </row>
        <row r="5632">
          <cell r="AJ5632">
            <v>0</v>
          </cell>
          <cell r="AK5632" t="str">
            <v>Solicitud CREG 030</v>
          </cell>
        </row>
        <row r="5633">
          <cell r="AJ5633">
            <v>0</v>
          </cell>
          <cell r="AK5633" t="str">
            <v>Solicitud CREG 030</v>
          </cell>
        </row>
        <row r="5634">
          <cell r="AJ5634">
            <v>0</v>
          </cell>
          <cell r="AK5634" t="str">
            <v>Solicitud CREG 030</v>
          </cell>
        </row>
        <row r="5635">
          <cell r="AJ5635">
            <v>0</v>
          </cell>
          <cell r="AK5635" t="str">
            <v>Solicitud CREG 030</v>
          </cell>
        </row>
        <row r="5636">
          <cell r="AJ5636">
            <v>0</v>
          </cell>
          <cell r="AK5636" t="str">
            <v>Solicitud CREG 030</v>
          </cell>
        </row>
        <row r="5637">
          <cell r="AJ5637">
            <v>0</v>
          </cell>
          <cell r="AK5637" t="str">
            <v>Solicitud CREG 030</v>
          </cell>
        </row>
        <row r="5638">
          <cell r="AJ5638">
            <v>0</v>
          </cell>
          <cell r="AK5638" t="str">
            <v>Solicitud CREG 030</v>
          </cell>
        </row>
        <row r="5639">
          <cell r="AJ5639">
            <v>0</v>
          </cell>
          <cell r="AK5639" t="str">
            <v>Solicitud CREG 030</v>
          </cell>
        </row>
        <row r="5640">
          <cell r="AJ5640">
            <v>0</v>
          </cell>
          <cell r="AK5640" t="str">
            <v>Solicitud CREG 030</v>
          </cell>
        </row>
        <row r="5641">
          <cell r="AJ5641">
            <v>0</v>
          </cell>
          <cell r="AK5641" t="str">
            <v>Solicitud CREG 030</v>
          </cell>
        </row>
        <row r="5642">
          <cell r="AJ5642">
            <v>0</v>
          </cell>
          <cell r="AK5642" t="str">
            <v>Solicitud CREG 030</v>
          </cell>
        </row>
        <row r="5643">
          <cell r="AJ5643">
            <v>0</v>
          </cell>
          <cell r="AK5643" t="str">
            <v>Solicitud CREG 030</v>
          </cell>
        </row>
        <row r="5644">
          <cell r="AJ5644">
            <v>0</v>
          </cell>
          <cell r="AK5644" t="str">
            <v>Solicitud CREG 030</v>
          </cell>
        </row>
        <row r="5645">
          <cell r="AJ5645">
            <v>0</v>
          </cell>
          <cell r="AK5645" t="str">
            <v>Solicitud CREG 030</v>
          </cell>
        </row>
        <row r="5646">
          <cell r="AJ5646">
            <v>0</v>
          </cell>
          <cell r="AK5646" t="str">
            <v>Solicitud CREG 030</v>
          </cell>
        </row>
        <row r="5647">
          <cell r="AJ5647">
            <v>0</v>
          </cell>
          <cell r="AK5647" t="str">
            <v>Solicitud CREG 030</v>
          </cell>
        </row>
        <row r="5648">
          <cell r="AJ5648">
            <v>0</v>
          </cell>
          <cell r="AK5648" t="str">
            <v>Solicitud CREG 030</v>
          </cell>
        </row>
        <row r="5649">
          <cell r="AJ5649">
            <v>0</v>
          </cell>
          <cell r="AK5649" t="str">
            <v>Solicitud CREG 030</v>
          </cell>
        </row>
        <row r="5650">
          <cell r="AJ5650">
            <v>0</v>
          </cell>
          <cell r="AK5650" t="str">
            <v>Solicitud CREG 030</v>
          </cell>
        </row>
        <row r="5651">
          <cell r="AJ5651">
            <v>0</v>
          </cell>
          <cell r="AK5651" t="str">
            <v>Solicitud CREG 030</v>
          </cell>
        </row>
        <row r="5652">
          <cell r="AJ5652">
            <v>0</v>
          </cell>
          <cell r="AK5652" t="str">
            <v>Solicitud CREG 030</v>
          </cell>
        </row>
        <row r="5653">
          <cell r="AJ5653">
            <v>0</v>
          </cell>
          <cell r="AK5653" t="str">
            <v>Solicitud CREG 030</v>
          </cell>
        </row>
        <row r="5654">
          <cell r="AJ5654">
            <v>0</v>
          </cell>
          <cell r="AK5654" t="str">
            <v>Solicitud CREG 030</v>
          </cell>
        </row>
        <row r="5655">
          <cell r="AJ5655">
            <v>0</v>
          </cell>
          <cell r="AK5655" t="str">
            <v>Solicitud CREG 030</v>
          </cell>
        </row>
        <row r="5656">
          <cell r="AJ5656">
            <v>0</v>
          </cell>
          <cell r="AK5656" t="str">
            <v>Solicitud CREG 030</v>
          </cell>
        </row>
        <row r="5657">
          <cell r="AJ5657">
            <v>0</v>
          </cell>
          <cell r="AK5657" t="str">
            <v>Solicitud CREG 030</v>
          </cell>
        </row>
        <row r="5658">
          <cell r="AJ5658">
            <v>0</v>
          </cell>
          <cell r="AK5658" t="str">
            <v>Solicitud CREG 030</v>
          </cell>
        </row>
        <row r="5659">
          <cell r="AJ5659">
            <v>0</v>
          </cell>
          <cell r="AK5659" t="str">
            <v>Solicitud CREG 030</v>
          </cell>
        </row>
        <row r="5660">
          <cell r="AJ5660">
            <v>0</v>
          </cell>
          <cell r="AK5660" t="str">
            <v>Solicitud CREG 030</v>
          </cell>
        </row>
        <row r="5661">
          <cell r="AJ5661">
            <v>0</v>
          </cell>
          <cell r="AK5661" t="str">
            <v>Solicitud CREG 030</v>
          </cell>
        </row>
        <row r="5662">
          <cell r="AJ5662">
            <v>0</v>
          </cell>
          <cell r="AK5662" t="str">
            <v>Solicitud CREG 030</v>
          </cell>
        </row>
        <row r="5663">
          <cell r="AJ5663">
            <v>0</v>
          </cell>
          <cell r="AK5663" t="str">
            <v>Solicitud CREG 030</v>
          </cell>
        </row>
        <row r="5664">
          <cell r="AJ5664">
            <v>0</v>
          </cell>
          <cell r="AK5664" t="str">
            <v>Solicitud CREG 030</v>
          </cell>
        </row>
        <row r="5665">
          <cell r="AJ5665">
            <v>0</v>
          </cell>
          <cell r="AK5665" t="str">
            <v>Solicitud CREG 030</v>
          </cell>
        </row>
        <row r="5666">
          <cell r="AJ5666">
            <v>0</v>
          </cell>
          <cell r="AK5666" t="str">
            <v>Solicitud CREG 030</v>
          </cell>
        </row>
        <row r="5667">
          <cell r="AJ5667">
            <v>0</v>
          </cell>
          <cell r="AK5667" t="str">
            <v>Solicitud CREG 030</v>
          </cell>
        </row>
        <row r="5668">
          <cell r="AJ5668">
            <v>0</v>
          </cell>
          <cell r="AK5668" t="str">
            <v>Solicitud CREG 030</v>
          </cell>
        </row>
        <row r="5669">
          <cell r="AJ5669">
            <v>0</v>
          </cell>
          <cell r="AK5669" t="str">
            <v>Solicitud CREG 030</v>
          </cell>
        </row>
        <row r="5670">
          <cell r="AJ5670">
            <v>0</v>
          </cell>
          <cell r="AK5670" t="str">
            <v>Solicitud CREG 030</v>
          </cell>
        </row>
        <row r="5671">
          <cell r="AJ5671">
            <v>0</v>
          </cell>
          <cell r="AK5671" t="str">
            <v>Solicitud CREG 030</v>
          </cell>
        </row>
        <row r="5672">
          <cell r="AJ5672">
            <v>0</v>
          </cell>
          <cell r="AK5672" t="str">
            <v>Solicitud CREG 030</v>
          </cell>
        </row>
        <row r="5673">
          <cell r="AJ5673">
            <v>0</v>
          </cell>
          <cell r="AK5673" t="str">
            <v>Solicitud CREG 030</v>
          </cell>
        </row>
        <row r="5674">
          <cell r="AJ5674">
            <v>0</v>
          </cell>
          <cell r="AK5674" t="str">
            <v>Solicitud CREG 030</v>
          </cell>
        </row>
        <row r="5675">
          <cell r="AJ5675">
            <v>0</v>
          </cell>
          <cell r="AK5675" t="str">
            <v>Solicitud CREG 030</v>
          </cell>
        </row>
        <row r="5676">
          <cell r="AJ5676">
            <v>0</v>
          </cell>
          <cell r="AK5676" t="str">
            <v>Solicitud CREG 030</v>
          </cell>
        </row>
        <row r="5677">
          <cell r="AJ5677">
            <v>0</v>
          </cell>
          <cell r="AK5677" t="str">
            <v>Solicitud CREG 030</v>
          </cell>
        </row>
        <row r="5678">
          <cell r="AJ5678">
            <v>0</v>
          </cell>
          <cell r="AK5678" t="str">
            <v>Solicitud CREG 030</v>
          </cell>
        </row>
        <row r="5679">
          <cell r="AJ5679">
            <v>0</v>
          </cell>
          <cell r="AK5679" t="str">
            <v>Solicitud CREG 030</v>
          </cell>
        </row>
        <row r="5680">
          <cell r="AJ5680">
            <v>0</v>
          </cell>
          <cell r="AK5680" t="str">
            <v>Solicitud CREG 030</v>
          </cell>
        </row>
        <row r="5681">
          <cell r="AJ5681">
            <v>0</v>
          </cell>
          <cell r="AK5681" t="str">
            <v>Solicitud CREG 030</v>
          </cell>
        </row>
        <row r="5682">
          <cell r="AJ5682">
            <v>0</v>
          </cell>
          <cell r="AK5682" t="str">
            <v>Solicitud CREG 030</v>
          </cell>
        </row>
        <row r="5683">
          <cell r="AJ5683">
            <v>0</v>
          </cell>
          <cell r="AK5683" t="str">
            <v>Solicitud CREG 030</v>
          </cell>
        </row>
        <row r="5684">
          <cell r="AJ5684">
            <v>0</v>
          </cell>
          <cell r="AK5684" t="str">
            <v>Solicitud CREG 030</v>
          </cell>
        </row>
        <row r="5685">
          <cell r="AJ5685">
            <v>0</v>
          </cell>
          <cell r="AK5685" t="str">
            <v>Solicitud CREG 030</v>
          </cell>
        </row>
        <row r="5686">
          <cell r="AJ5686">
            <v>0</v>
          </cell>
          <cell r="AK5686" t="str">
            <v>Solicitud CREG 030</v>
          </cell>
        </row>
        <row r="5687">
          <cell r="AJ5687">
            <v>0</v>
          </cell>
          <cell r="AK5687" t="str">
            <v>Solicitud CREG 030</v>
          </cell>
        </row>
        <row r="5688">
          <cell r="AJ5688">
            <v>0</v>
          </cell>
          <cell r="AK5688" t="str">
            <v>Solicitud CREG 030</v>
          </cell>
        </row>
        <row r="5689">
          <cell r="AJ5689">
            <v>0</v>
          </cell>
          <cell r="AK5689" t="str">
            <v>Solicitud CREG 030</v>
          </cell>
        </row>
        <row r="5690">
          <cell r="AJ5690">
            <v>0</v>
          </cell>
          <cell r="AK5690" t="str">
            <v>Solicitud CREG 030</v>
          </cell>
        </row>
        <row r="5691">
          <cell r="AJ5691">
            <v>0</v>
          </cell>
          <cell r="AK5691" t="str">
            <v>Solicitud CREG 030</v>
          </cell>
        </row>
        <row r="5692">
          <cell r="AJ5692">
            <v>0</v>
          </cell>
          <cell r="AK5692" t="str">
            <v>Solicitud CREG 030</v>
          </cell>
        </row>
        <row r="5693">
          <cell r="AJ5693">
            <v>0</v>
          </cell>
          <cell r="AK5693" t="str">
            <v>Solicitud CREG 030</v>
          </cell>
        </row>
        <row r="5694">
          <cell r="AJ5694">
            <v>0</v>
          </cell>
          <cell r="AK5694" t="str">
            <v>Solicitud CREG 030</v>
          </cell>
        </row>
        <row r="5695">
          <cell r="AJ5695">
            <v>0</v>
          </cell>
          <cell r="AK5695" t="str">
            <v>Solicitud CREG 030</v>
          </cell>
        </row>
        <row r="5696">
          <cell r="AJ5696">
            <v>0</v>
          </cell>
          <cell r="AK5696" t="str">
            <v>Solicitud CREG 030</v>
          </cell>
        </row>
        <row r="5697">
          <cell r="AJ5697">
            <v>0</v>
          </cell>
          <cell r="AK5697" t="str">
            <v>Solicitud CREG 030</v>
          </cell>
        </row>
        <row r="5698">
          <cell r="AJ5698">
            <v>0</v>
          </cell>
          <cell r="AK5698" t="str">
            <v>Solicitud CREG 030</v>
          </cell>
        </row>
        <row r="5699">
          <cell r="AJ5699">
            <v>0</v>
          </cell>
          <cell r="AK5699" t="str">
            <v>Solicitud CREG 030</v>
          </cell>
        </row>
        <row r="5700">
          <cell r="AJ5700">
            <v>0</v>
          </cell>
          <cell r="AK5700" t="str">
            <v>Solicitud CREG 030</v>
          </cell>
        </row>
        <row r="5701">
          <cell r="AJ5701">
            <v>0</v>
          </cell>
          <cell r="AK5701" t="str">
            <v>Solicitud CREG 030</v>
          </cell>
        </row>
        <row r="5702">
          <cell r="AJ5702">
            <v>0</v>
          </cell>
          <cell r="AK5702" t="str">
            <v>Solicitud CREG 030</v>
          </cell>
        </row>
        <row r="5703">
          <cell r="AJ5703">
            <v>0</v>
          </cell>
          <cell r="AK5703" t="str">
            <v>Solicitud CREG 030</v>
          </cell>
        </row>
        <row r="5704">
          <cell r="AJ5704">
            <v>0</v>
          </cell>
          <cell r="AK5704" t="str">
            <v>Solicitud CREG 030</v>
          </cell>
        </row>
        <row r="5705">
          <cell r="AJ5705">
            <v>0</v>
          </cell>
          <cell r="AK5705" t="str">
            <v>Solicitud CREG 030</v>
          </cell>
        </row>
        <row r="5706">
          <cell r="AJ5706">
            <v>0</v>
          </cell>
          <cell r="AK5706" t="str">
            <v>Solicitud CREG 030</v>
          </cell>
        </row>
        <row r="5707">
          <cell r="AJ5707">
            <v>0</v>
          </cell>
          <cell r="AK5707" t="str">
            <v>Solicitud CREG 030</v>
          </cell>
        </row>
        <row r="5708">
          <cell r="AJ5708">
            <v>0</v>
          </cell>
          <cell r="AK5708" t="str">
            <v>Solicitud CREG 030</v>
          </cell>
        </row>
        <row r="5709">
          <cell r="AJ5709">
            <v>0</v>
          </cell>
          <cell r="AK5709" t="str">
            <v>Solicitud CREG 030</v>
          </cell>
        </row>
        <row r="5710">
          <cell r="AJ5710">
            <v>0</v>
          </cell>
          <cell r="AK5710" t="str">
            <v>Solicitud CREG 030</v>
          </cell>
        </row>
        <row r="5711">
          <cell r="AJ5711">
            <v>0</v>
          </cell>
          <cell r="AK5711" t="str">
            <v>Solicitud CREG 030</v>
          </cell>
        </row>
        <row r="5712">
          <cell r="AJ5712">
            <v>0</v>
          </cell>
          <cell r="AK5712" t="str">
            <v>Solicitud CREG 030</v>
          </cell>
        </row>
        <row r="5713">
          <cell r="AJ5713">
            <v>0</v>
          </cell>
          <cell r="AK5713" t="str">
            <v>Solicitud CREG 030</v>
          </cell>
        </row>
        <row r="5714">
          <cell r="AJ5714">
            <v>0</v>
          </cell>
          <cell r="AK5714" t="str">
            <v>Solicitud CREG 030</v>
          </cell>
        </row>
        <row r="5715">
          <cell r="AJ5715">
            <v>0</v>
          </cell>
          <cell r="AK5715" t="str">
            <v>Solicitud CREG 030</v>
          </cell>
        </row>
        <row r="5716">
          <cell r="AJ5716">
            <v>0</v>
          </cell>
          <cell r="AK5716" t="str">
            <v>Solicitud CREG 030</v>
          </cell>
        </row>
        <row r="5717">
          <cell r="AJ5717">
            <v>0</v>
          </cell>
          <cell r="AK5717" t="str">
            <v>Solicitud CREG 030</v>
          </cell>
        </row>
        <row r="5718">
          <cell r="AJ5718">
            <v>0</v>
          </cell>
          <cell r="AK5718" t="str">
            <v>Solicitud CREG 030</v>
          </cell>
        </row>
        <row r="5719">
          <cell r="AJ5719">
            <v>0</v>
          </cell>
          <cell r="AK5719" t="str">
            <v>Solicitud CREG 030</v>
          </cell>
        </row>
        <row r="5720">
          <cell r="AJ5720">
            <v>0</v>
          </cell>
          <cell r="AK5720" t="str">
            <v>Solicitud CREG 030</v>
          </cell>
        </row>
        <row r="5721">
          <cell r="AJ5721">
            <v>0</v>
          </cell>
          <cell r="AK5721" t="str">
            <v>Solicitud CREG 030</v>
          </cell>
        </row>
        <row r="5722">
          <cell r="AJ5722">
            <v>0</v>
          </cell>
          <cell r="AK5722" t="str">
            <v>Solicitud CREG 030</v>
          </cell>
        </row>
        <row r="5723">
          <cell r="AJ5723">
            <v>0</v>
          </cell>
          <cell r="AK5723" t="str">
            <v>Solicitud CREG 030</v>
          </cell>
        </row>
        <row r="5724">
          <cell r="AJ5724">
            <v>0</v>
          </cell>
          <cell r="AK5724" t="str">
            <v>Solicitud CREG 030</v>
          </cell>
        </row>
        <row r="5725">
          <cell r="AJ5725">
            <v>0</v>
          </cell>
          <cell r="AK5725" t="str">
            <v>Solicitud CREG 030</v>
          </cell>
        </row>
        <row r="5726">
          <cell r="AJ5726">
            <v>0</v>
          </cell>
          <cell r="AK5726" t="str">
            <v>Solicitud CREG 030</v>
          </cell>
        </row>
        <row r="5727">
          <cell r="AJ5727">
            <v>0</v>
          </cell>
          <cell r="AK5727" t="str">
            <v>Solicitud CREG 030</v>
          </cell>
        </row>
        <row r="5728">
          <cell r="AJ5728">
            <v>0</v>
          </cell>
          <cell r="AK5728" t="str">
            <v>Solicitud CREG 030</v>
          </cell>
        </row>
        <row r="5729">
          <cell r="AJ5729">
            <v>0</v>
          </cell>
          <cell r="AK5729" t="str">
            <v>Solicitud CREG 030</v>
          </cell>
        </row>
        <row r="5730">
          <cell r="AJ5730">
            <v>0</v>
          </cell>
          <cell r="AK5730" t="str">
            <v>Solicitud CREG 030</v>
          </cell>
        </row>
        <row r="5731">
          <cell r="AJ5731">
            <v>0</v>
          </cell>
          <cell r="AK5731" t="str">
            <v>Solicitud CREG 030</v>
          </cell>
        </row>
        <row r="5732">
          <cell r="AJ5732">
            <v>0</v>
          </cell>
          <cell r="AK5732" t="str">
            <v>Solicitud CREG 030</v>
          </cell>
        </row>
        <row r="5733">
          <cell r="AJ5733">
            <v>0</v>
          </cell>
          <cell r="AK5733" t="str">
            <v>Solicitud CREG 030</v>
          </cell>
        </row>
        <row r="5734">
          <cell r="AJ5734">
            <v>0</v>
          </cell>
          <cell r="AK5734" t="str">
            <v>Solicitud CREG 030</v>
          </cell>
        </row>
        <row r="5735">
          <cell r="AJ5735">
            <v>0</v>
          </cell>
          <cell r="AK5735" t="str">
            <v>Solicitud CREG 030</v>
          </cell>
        </row>
        <row r="5736">
          <cell r="AJ5736">
            <v>0</v>
          </cell>
          <cell r="AK5736" t="str">
            <v>Solicitud CREG 030</v>
          </cell>
        </row>
        <row r="5737">
          <cell r="AJ5737">
            <v>0</v>
          </cell>
          <cell r="AK5737" t="str">
            <v>Solicitud CREG 030</v>
          </cell>
        </row>
        <row r="5738">
          <cell r="AJ5738">
            <v>0</v>
          </cell>
          <cell r="AK5738" t="str">
            <v>Solicitud CREG 030</v>
          </cell>
        </row>
        <row r="5739">
          <cell r="AJ5739">
            <v>0</v>
          </cell>
          <cell r="AK5739" t="str">
            <v>Solicitud CREG 030</v>
          </cell>
        </row>
        <row r="5740">
          <cell r="AJ5740">
            <v>0</v>
          </cell>
          <cell r="AK5740" t="str">
            <v>Solicitud CREG 030</v>
          </cell>
        </row>
        <row r="5741">
          <cell r="AJ5741">
            <v>0</v>
          </cell>
          <cell r="AK5741" t="str">
            <v>Solicitud CREG 030</v>
          </cell>
        </row>
        <row r="5742">
          <cell r="AJ5742">
            <v>0</v>
          </cell>
          <cell r="AK5742" t="str">
            <v>Solicitud CREG 030</v>
          </cell>
        </row>
        <row r="5743">
          <cell r="AJ5743">
            <v>0</v>
          </cell>
          <cell r="AK5743" t="str">
            <v>Solicitud CREG 030</v>
          </cell>
        </row>
        <row r="5744">
          <cell r="AJ5744">
            <v>0</v>
          </cell>
          <cell r="AK5744" t="str">
            <v>Solicitud CREG 030</v>
          </cell>
        </row>
        <row r="5745">
          <cell r="AJ5745">
            <v>0</v>
          </cell>
          <cell r="AK5745" t="str">
            <v>Solicitud CREG 030</v>
          </cell>
        </row>
        <row r="5746">
          <cell r="AJ5746">
            <v>0</v>
          </cell>
          <cell r="AK5746" t="str">
            <v>Solicitud CREG 030</v>
          </cell>
        </row>
        <row r="5747">
          <cell r="AJ5747">
            <v>0</v>
          </cell>
          <cell r="AK5747" t="str">
            <v>Solicitud CREG 030</v>
          </cell>
        </row>
        <row r="5748">
          <cell r="AJ5748">
            <v>0</v>
          </cell>
          <cell r="AK5748" t="str">
            <v>Solicitud CREG 030</v>
          </cell>
        </row>
        <row r="5749">
          <cell r="AJ5749">
            <v>0</v>
          </cell>
          <cell r="AK5749" t="str">
            <v>Solicitud CREG 030</v>
          </cell>
        </row>
        <row r="5750">
          <cell r="AJ5750">
            <v>0</v>
          </cell>
          <cell r="AK5750" t="str">
            <v>Solicitud CREG 030</v>
          </cell>
        </row>
        <row r="5751">
          <cell r="AJ5751">
            <v>0</v>
          </cell>
          <cell r="AK5751" t="str">
            <v>Solicitud CREG 030</v>
          </cell>
        </row>
        <row r="5752">
          <cell r="AJ5752">
            <v>0</v>
          </cell>
          <cell r="AK5752" t="str">
            <v>Solicitud CREG 030</v>
          </cell>
        </row>
        <row r="5753">
          <cell r="AJ5753">
            <v>0</v>
          </cell>
          <cell r="AK5753" t="str">
            <v>Solicitud CREG 030</v>
          </cell>
        </row>
        <row r="5754">
          <cell r="AJ5754">
            <v>0</v>
          </cell>
          <cell r="AK5754" t="str">
            <v>Solicitud CREG 030</v>
          </cell>
        </row>
        <row r="5755">
          <cell r="AJ5755">
            <v>0</v>
          </cell>
          <cell r="AK5755" t="str">
            <v>Solicitud CREG 030</v>
          </cell>
        </row>
        <row r="5756">
          <cell r="AJ5756">
            <v>0</v>
          </cell>
          <cell r="AK5756" t="str">
            <v>Solicitud CREG 030</v>
          </cell>
        </row>
        <row r="5757">
          <cell r="AJ5757">
            <v>0</v>
          </cell>
          <cell r="AK5757" t="str">
            <v>Solicitud CREG 030</v>
          </cell>
        </row>
        <row r="5758">
          <cell r="AJ5758">
            <v>0</v>
          </cell>
          <cell r="AK5758" t="str">
            <v>Solicitud CREG 030</v>
          </cell>
        </row>
        <row r="5759">
          <cell r="AJ5759">
            <v>0</v>
          </cell>
          <cell r="AK5759" t="str">
            <v>Solicitud CREG 030</v>
          </cell>
        </row>
        <row r="5760">
          <cell r="AJ5760">
            <v>0</v>
          </cell>
          <cell r="AK5760" t="str">
            <v>Solicitud CREG 030</v>
          </cell>
        </row>
        <row r="5761">
          <cell r="AJ5761">
            <v>0</v>
          </cell>
          <cell r="AK5761" t="str">
            <v>Solicitud CREG 030</v>
          </cell>
        </row>
        <row r="5762">
          <cell r="AJ5762">
            <v>0</v>
          </cell>
          <cell r="AK5762" t="str">
            <v>Solicitud CREG 030</v>
          </cell>
        </row>
        <row r="5763">
          <cell r="AJ5763">
            <v>0</v>
          </cell>
          <cell r="AK5763" t="str">
            <v>Solicitud CREG 030</v>
          </cell>
        </row>
        <row r="5764">
          <cell r="AJ5764">
            <v>0</v>
          </cell>
          <cell r="AK5764" t="str">
            <v>Solicitud CREG 030</v>
          </cell>
        </row>
        <row r="5765">
          <cell r="AJ5765">
            <v>0</v>
          </cell>
          <cell r="AK5765" t="str">
            <v>Solicitud CREG 030</v>
          </cell>
        </row>
        <row r="5766">
          <cell r="AJ5766">
            <v>0</v>
          </cell>
          <cell r="AK5766" t="str">
            <v>Solicitud CREG 030</v>
          </cell>
        </row>
        <row r="5767">
          <cell r="AJ5767">
            <v>0</v>
          </cell>
          <cell r="AK5767" t="str">
            <v>Solicitud CREG 030</v>
          </cell>
        </row>
        <row r="5768">
          <cell r="AJ5768">
            <v>0</v>
          </cell>
          <cell r="AK5768" t="str">
            <v>Solicitud CREG 030</v>
          </cell>
        </row>
        <row r="5769">
          <cell r="AJ5769">
            <v>0</v>
          </cell>
          <cell r="AK5769" t="str">
            <v>Solicitud CREG 030</v>
          </cell>
        </row>
        <row r="5770">
          <cell r="AJ5770">
            <v>0</v>
          </cell>
          <cell r="AK5770" t="str">
            <v>Solicitud CREG 030</v>
          </cell>
        </row>
        <row r="5771">
          <cell r="AJ5771">
            <v>0</v>
          </cell>
          <cell r="AK5771" t="str">
            <v>Solicitud CREG 030</v>
          </cell>
        </row>
        <row r="5772">
          <cell r="AJ5772">
            <v>0</v>
          </cell>
          <cell r="AK5772" t="str">
            <v>Solicitud CREG 030</v>
          </cell>
        </row>
        <row r="5773">
          <cell r="AJ5773">
            <v>0</v>
          </cell>
          <cell r="AK5773" t="str">
            <v>Solicitud CREG 030</v>
          </cell>
        </row>
        <row r="5774">
          <cell r="AJ5774">
            <v>0</v>
          </cell>
          <cell r="AK5774" t="str">
            <v>Solicitud CREG 030</v>
          </cell>
        </row>
        <row r="5775">
          <cell r="AJ5775">
            <v>0</v>
          </cell>
          <cell r="AK5775" t="str">
            <v>Solicitud CREG 030</v>
          </cell>
        </row>
        <row r="5776">
          <cell r="AJ5776">
            <v>0</v>
          </cell>
          <cell r="AK5776" t="str">
            <v>Solicitud CREG 030</v>
          </cell>
        </row>
        <row r="5777">
          <cell r="AJ5777">
            <v>0</v>
          </cell>
          <cell r="AK5777" t="str">
            <v>Solicitud CREG 030</v>
          </cell>
        </row>
        <row r="5778">
          <cell r="AJ5778">
            <v>0</v>
          </cell>
          <cell r="AK5778" t="str">
            <v>Solicitud CREG 030</v>
          </cell>
        </row>
        <row r="5779">
          <cell r="AJ5779">
            <v>0</v>
          </cell>
          <cell r="AK5779" t="str">
            <v>Solicitud CREG 030</v>
          </cell>
        </row>
        <row r="5780">
          <cell r="AJ5780">
            <v>0</v>
          </cell>
          <cell r="AK5780" t="str">
            <v>Solicitud CREG 030</v>
          </cell>
        </row>
        <row r="5781">
          <cell r="AJ5781">
            <v>0</v>
          </cell>
          <cell r="AK5781" t="str">
            <v>Solicitud CREG 030</v>
          </cell>
        </row>
        <row r="5782">
          <cell r="AJ5782">
            <v>0</v>
          </cell>
          <cell r="AK5782" t="str">
            <v>Solicitud CREG 030</v>
          </cell>
        </row>
        <row r="5783">
          <cell r="AJ5783">
            <v>0</v>
          </cell>
          <cell r="AK5783" t="str">
            <v>Solicitud CREG 030</v>
          </cell>
        </row>
        <row r="5784">
          <cell r="AJ5784">
            <v>0</v>
          </cell>
          <cell r="AK5784" t="str">
            <v>Solicitud CREG 030</v>
          </cell>
        </row>
        <row r="5785">
          <cell r="AJ5785">
            <v>0</v>
          </cell>
          <cell r="AK5785" t="str">
            <v>Solicitud CREG 030</v>
          </cell>
        </row>
        <row r="5786">
          <cell r="AJ5786">
            <v>0</v>
          </cell>
          <cell r="AK5786" t="str">
            <v>Solicitud CREG 030</v>
          </cell>
        </row>
        <row r="5787">
          <cell r="AJ5787">
            <v>0</v>
          </cell>
          <cell r="AK5787" t="str">
            <v>Solicitud CREG 030</v>
          </cell>
        </row>
        <row r="5788">
          <cell r="AJ5788">
            <v>0</v>
          </cell>
          <cell r="AK5788" t="str">
            <v>Solicitud CREG 030</v>
          </cell>
        </row>
        <row r="5789">
          <cell r="AJ5789">
            <v>0</v>
          </cell>
          <cell r="AK5789" t="str">
            <v>Solicitud CREG 030</v>
          </cell>
        </row>
        <row r="5790">
          <cell r="AJ5790">
            <v>0</v>
          </cell>
          <cell r="AK5790" t="str">
            <v>Solicitud CREG 030</v>
          </cell>
        </row>
        <row r="5791">
          <cell r="AJ5791">
            <v>0</v>
          </cell>
          <cell r="AK5791" t="str">
            <v>Solicitud CREG 030</v>
          </cell>
        </row>
        <row r="5792">
          <cell r="AJ5792">
            <v>0</v>
          </cell>
          <cell r="AK5792" t="str">
            <v>Solicitud CREG 030</v>
          </cell>
        </row>
        <row r="5793">
          <cell r="AJ5793">
            <v>0</v>
          </cell>
          <cell r="AK5793" t="str">
            <v>Solicitud CREG 030</v>
          </cell>
        </row>
        <row r="5794">
          <cell r="AJ5794">
            <v>0</v>
          </cell>
          <cell r="AK5794" t="str">
            <v>Solicitud CREG 030</v>
          </cell>
        </row>
        <row r="5795">
          <cell r="AJ5795">
            <v>0</v>
          </cell>
          <cell r="AK5795" t="str">
            <v>Solicitud CREG 030</v>
          </cell>
        </row>
        <row r="5796">
          <cell r="AJ5796">
            <v>0</v>
          </cell>
          <cell r="AK5796" t="str">
            <v>Solicitud CREG 030</v>
          </cell>
        </row>
        <row r="5797">
          <cell r="AJ5797">
            <v>0</v>
          </cell>
          <cell r="AK5797" t="str">
            <v>Solicitud CREG 030</v>
          </cell>
        </row>
        <row r="5798">
          <cell r="AJ5798">
            <v>0</v>
          </cell>
          <cell r="AK5798" t="str">
            <v>Solicitud CREG 030</v>
          </cell>
        </row>
        <row r="5799">
          <cell r="AJ5799">
            <v>0</v>
          </cell>
          <cell r="AK5799" t="str">
            <v>Solicitud CREG 030</v>
          </cell>
        </row>
        <row r="5800">
          <cell r="AJ5800">
            <v>0</v>
          </cell>
          <cell r="AK5800" t="str">
            <v>Solicitud CREG 030</v>
          </cell>
        </row>
        <row r="5801">
          <cell r="AJ5801">
            <v>0</v>
          </cell>
          <cell r="AK5801" t="str">
            <v>Solicitud CREG 030</v>
          </cell>
        </row>
        <row r="5802">
          <cell r="AJ5802">
            <v>0</v>
          </cell>
          <cell r="AK5802" t="str">
            <v>Solicitud CREG 030</v>
          </cell>
        </row>
        <row r="5803">
          <cell r="AJ5803">
            <v>0</v>
          </cell>
          <cell r="AK5803" t="str">
            <v>Solicitud CREG 030</v>
          </cell>
        </row>
        <row r="5804">
          <cell r="AJ5804">
            <v>0</v>
          </cell>
          <cell r="AK5804" t="str">
            <v>Solicitud CREG 030</v>
          </cell>
        </row>
        <row r="5805">
          <cell r="AJ5805">
            <v>0</v>
          </cell>
          <cell r="AK5805" t="str">
            <v>Solicitud CREG 030</v>
          </cell>
        </row>
        <row r="5806">
          <cell r="AJ5806">
            <v>0</v>
          </cell>
          <cell r="AK5806" t="str">
            <v>Solicitud CREG 030</v>
          </cell>
        </row>
        <row r="5807">
          <cell r="AJ5807">
            <v>0</v>
          </cell>
          <cell r="AK5807" t="str">
            <v>Solicitud CREG 030</v>
          </cell>
        </row>
        <row r="5808">
          <cell r="AJ5808">
            <v>0</v>
          </cell>
          <cell r="AK5808" t="str">
            <v>Solicitud CREG 030</v>
          </cell>
        </row>
        <row r="5809">
          <cell r="AJ5809">
            <v>0</v>
          </cell>
          <cell r="AK5809" t="str">
            <v>Solicitud CREG 030</v>
          </cell>
        </row>
        <row r="5810">
          <cell r="AJ5810">
            <v>0</v>
          </cell>
          <cell r="AK5810" t="str">
            <v>Solicitud CREG 030</v>
          </cell>
        </row>
        <row r="5811">
          <cell r="AJ5811">
            <v>0</v>
          </cell>
          <cell r="AK5811" t="str">
            <v>Solicitud CREG 030</v>
          </cell>
        </row>
        <row r="5812">
          <cell r="AJ5812">
            <v>0</v>
          </cell>
          <cell r="AK5812" t="str">
            <v>Solicitud CREG 030</v>
          </cell>
        </row>
        <row r="5813">
          <cell r="AJ5813">
            <v>0</v>
          </cell>
          <cell r="AK5813" t="str">
            <v>Solicitud CREG 030</v>
          </cell>
        </row>
        <row r="5814">
          <cell r="AJ5814">
            <v>0</v>
          </cell>
          <cell r="AK5814" t="str">
            <v>Solicitud CREG 030</v>
          </cell>
        </row>
        <row r="5815">
          <cell r="AJ5815">
            <v>0</v>
          </cell>
          <cell r="AK5815" t="str">
            <v>Solicitud CREG 030</v>
          </cell>
        </row>
        <row r="5816">
          <cell r="AJ5816">
            <v>0</v>
          </cell>
          <cell r="AK5816" t="str">
            <v>Solicitud CREG 030</v>
          </cell>
        </row>
        <row r="5817">
          <cell r="AJ5817">
            <v>0</v>
          </cell>
          <cell r="AK5817" t="str">
            <v>Solicitud CREG 030</v>
          </cell>
        </row>
        <row r="5818">
          <cell r="AJ5818">
            <v>0</v>
          </cell>
          <cell r="AK5818" t="str">
            <v>Solicitud CREG 030</v>
          </cell>
        </row>
        <row r="5819">
          <cell r="AJ5819">
            <v>0</v>
          </cell>
          <cell r="AK5819" t="str">
            <v>Solicitud CREG 030</v>
          </cell>
        </row>
        <row r="5820">
          <cell r="AJ5820">
            <v>0</v>
          </cell>
          <cell r="AK5820" t="str">
            <v>Solicitud CREG 030</v>
          </cell>
        </row>
        <row r="5821">
          <cell r="AJ5821">
            <v>0</v>
          </cell>
          <cell r="AK5821" t="str">
            <v>Solicitud CREG 030</v>
          </cell>
        </row>
        <row r="5822">
          <cell r="AJ5822">
            <v>0</v>
          </cell>
          <cell r="AK5822" t="str">
            <v>Solicitud CREG 030</v>
          </cell>
        </row>
        <row r="5823">
          <cell r="AJ5823">
            <v>0</v>
          </cell>
          <cell r="AK5823" t="str">
            <v>Solicitud CREG 030</v>
          </cell>
        </row>
        <row r="5824">
          <cell r="AJ5824">
            <v>0</v>
          </cell>
          <cell r="AK5824" t="str">
            <v>Solicitud CREG 030</v>
          </cell>
        </row>
        <row r="5825">
          <cell r="AJ5825">
            <v>0</v>
          </cell>
          <cell r="AK5825" t="str">
            <v>Solicitud CREG 030</v>
          </cell>
        </row>
        <row r="5826">
          <cell r="AJ5826">
            <v>0</v>
          </cell>
          <cell r="AK5826" t="str">
            <v>Solicitud CREG 030</v>
          </cell>
        </row>
        <row r="5827">
          <cell r="AJ5827">
            <v>0</v>
          </cell>
          <cell r="AK5827" t="str">
            <v>Solicitud CREG 030</v>
          </cell>
        </row>
        <row r="5828">
          <cell r="AJ5828">
            <v>0</v>
          </cell>
          <cell r="AK5828" t="str">
            <v>Solicitud CREG 030</v>
          </cell>
        </row>
        <row r="5829">
          <cell r="AJ5829">
            <v>0</v>
          </cell>
          <cell r="AK5829" t="str">
            <v>Solicitud CREG 030</v>
          </cell>
        </row>
        <row r="5830">
          <cell r="AJ5830">
            <v>0</v>
          </cell>
          <cell r="AK5830" t="str">
            <v>Solicitud CREG 030</v>
          </cell>
        </row>
        <row r="5831">
          <cell r="AJ5831">
            <v>0</v>
          </cell>
          <cell r="AK5831" t="str">
            <v>Solicitud CREG 030</v>
          </cell>
        </row>
        <row r="5832">
          <cell r="AJ5832">
            <v>0</v>
          </cell>
          <cell r="AK5832" t="str">
            <v>Solicitud CREG 030</v>
          </cell>
        </row>
        <row r="5833">
          <cell r="AJ5833">
            <v>0</v>
          </cell>
          <cell r="AK5833" t="str">
            <v>Solicitud CREG 030</v>
          </cell>
        </row>
        <row r="5834">
          <cell r="AJ5834">
            <v>0</v>
          </cell>
          <cell r="AK5834" t="str">
            <v>Solicitud CREG 030</v>
          </cell>
        </row>
        <row r="5835">
          <cell r="AJ5835">
            <v>0</v>
          </cell>
          <cell r="AK5835" t="str">
            <v>Solicitud CREG 030</v>
          </cell>
        </row>
        <row r="5836">
          <cell r="AJ5836">
            <v>0</v>
          </cell>
          <cell r="AK5836" t="str">
            <v>Solicitud CREG 030</v>
          </cell>
        </row>
        <row r="5837">
          <cell r="AJ5837">
            <v>0</v>
          </cell>
          <cell r="AK5837" t="str">
            <v>Solicitud CREG 030</v>
          </cell>
        </row>
        <row r="5838">
          <cell r="AJ5838">
            <v>0</v>
          </cell>
          <cell r="AK5838" t="str">
            <v>Solicitud CREG 030</v>
          </cell>
        </row>
        <row r="5839">
          <cell r="AJ5839">
            <v>0</v>
          </cell>
          <cell r="AK5839" t="str">
            <v>Solicitud CREG 030</v>
          </cell>
        </row>
        <row r="5840">
          <cell r="AJ5840">
            <v>0</v>
          </cell>
          <cell r="AK5840" t="str">
            <v>Solicitud CREG 030</v>
          </cell>
        </row>
        <row r="5841">
          <cell r="AJ5841">
            <v>0</v>
          </cell>
          <cell r="AK5841" t="str">
            <v>Solicitud CREG 030</v>
          </cell>
        </row>
        <row r="5842">
          <cell r="AJ5842">
            <v>0</v>
          </cell>
          <cell r="AK5842" t="str">
            <v>Solicitud CREG 030</v>
          </cell>
        </row>
        <row r="5843">
          <cell r="AJ5843">
            <v>0</v>
          </cell>
          <cell r="AK5843" t="str">
            <v>Solicitud CREG 030</v>
          </cell>
        </row>
        <row r="5844">
          <cell r="AJ5844">
            <v>0</v>
          </cell>
          <cell r="AK5844" t="str">
            <v>Solicitud CREG 030</v>
          </cell>
        </row>
        <row r="5845">
          <cell r="AJ5845">
            <v>0</v>
          </cell>
          <cell r="AK5845" t="str">
            <v>Solicitud CREG 030</v>
          </cell>
        </row>
        <row r="5846">
          <cell r="AJ5846">
            <v>0</v>
          </cell>
          <cell r="AK5846" t="str">
            <v>Solicitud CREG 030</v>
          </cell>
        </row>
        <row r="5847">
          <cell r="AJ5847">
            <v>0</v>
          </cell>
          <cell r="AK5847" t="str">
            <v>Solicitud CREG 030</v>
          </cell>
        </row>
        <row r="5848">
          <cell r="AJ5848">
            <v>0</v>
          </cell>
          <cell r="AK5848" t="str">
            <v>Solicitud CREG 030</v>
          </cell>
        </row>
        <row r="5849">
          <cell r="AJ5849">
            <v>0</v>
          </cell>
          <cell r="AK5849" t="str">
            <v>Solicitud CREG 030</v>
          </cell>
        </row>
        <row r="5850">
          <cell r="AJ5850">
            <v>0</v>
          </cell>
          <cell r="AK5850" t="str">
            <v>Solicitud CREG 030</v>
          </cell>
        </row>
        <row r="5851">
          <cell r="AJ5851">
            <v>0</v>
          </cell>
          <cell r="AK5851" t="str">
            <v>Solicitud CREG 030</v>
          </cell>
        </row>
        <row r="5852">
          <cell r="AJ5852">
            <v>0</v>
          </cell>
          <cell r="AK5852" t="str">
            <v>Solicitud CREG 030</v>
          </cell>
        </row>
        <row r="5853">
          <cell r="AJ5853">
            <v>0</v>
          </cell>
          <cell r="AK5853" t="str">
            <v>Solicitud CREG 030</v>
          </cell>
        </row>
        <row r="5854">
          <cell r="AJ5854">
            <v>0</v>
          </cell>
          <cell r="AK5854" t="str">
            <v>Solicitud CREG 030</v>
          </cell>
        </row>
        <row r="5855">
          <cell r="AJ5855">
            <v>0</v>
          </cell>
          <cell r="AK5855" t="str">
            <v>Solicitud CREG 030</v>
          </cell>
        </row>
        <row r="5856">
          <cell r="AJ5856">
            <v>0</v>
          </cell>
          <cell r="AK5856" t="str">
            <v>Solicitud CREG 030</v>
          </cell>
        </row>
        <row r="5857">
          <cell r="AJ5857">
            <v>0</v>
          </cell>
          <cell r="AK5857" t="str">
            <v>Solicitud CREG 030</v>
          </cell>
        </row>
        <row r="5858">
          <cell r="AJ5858">
            <v>0</v>
          </cell>
          <cell r="AK5858" t="str">
            <v>Solicitud CREG 030</v>
          </cell>
        </row>
        <row r="5859">
          <cell r="AJ5859">
            <v>0</v>
          </cell>
          <cell r="AK5859" t="str">
            <v>Solicitud CREG 030</v>
          </cell>
        </row>
        <row r="5860">
          <cell r="AJ5860">
            <v>0</v>
          </cell>
          <cell r="AK5860" t="str">
            <v>Solicitud CREG 030</v>
          </cell>
        </row>
        <row r="5861">
          <cell r="AJ5861">
            <v>0</v>
          </cell>
          <cell r="AK5861" t="str">
            <v>Solicitud CREG 030</v>
          </cell>
        </row>
        <row r="5862">
          <cell r="AJ5862">
            <v>0</v>
          </cell>
          <cell r="AK5862" t="str">
            <v>Solicitud CREG 030</v>
          </cell>
        </row>
        <row r="5863">
          <cell r="AJ5863">
            <v>0</v>
          </cell>
          <cell r="AK5863" t="str">
            <v>Solicitud CREG 030</v>
          </cell>
        </row>
        <row r="5864">
          <cell r="AJ5864">
            <v>0</v>
          </cell>
          <cell r="AK5864" t="str">
            <v>Solicitud CREG 030</v>
          </cell>
        </row>
        <row r="5865">
          <cell r="AJ5865">
            <v>0</v>
          </cell>
          <cell r="AK5865" t="str">
            <v>Solicitud CREG 030</v>
          </cell>
        </row>
        <row r="5866">
          <cell r="AJ5866">
            <v>0</v>
          </cell>
          <cell r="AK5866" t="str">
            <v>Solicitud CREG 030</v>
          </cell>
        </row>
        <row r="5867">
          <cell r="AJ5867">
            <v>0</v>
          </cell>
          <cell r="AK5867" t="str">
            <v>Solicitud CREG 030</v>
          </cell>
        </row>
        <row r="5868">
          <cell r="AJ5868">
            <v>0</v>
          </cell>
          <cell r="AK5868" t="str">
            <v>Solicitud CREG 030</v>
          </cell>
        </row>
        <row r="5869">
          <cell r="AJ5869">
            <v>0</v>
          </cell>
          <cell r="AK5869" t="str">
            <v>Solicitud CREG 030</v>
          </cell>
        </row>
        <row r="5870">
          <cell r="AJ5870">
            <v>0</v>
          </cell>
          <cell r="AK5870" t="str">
            <v>Solicitud CREG 030</v>
          </cell>
        </row>
        <row r="5871">
          <cell r="AJ5871">
            <v>0</v>
          </cell>
          <cell r="AK5871" t="str">
            <v>Solicitud CREG 030</v>
          </cell>
        </row>
        <row r="5872">
          <cell r="AJ5872">
            <v>0</v>
          </cell>
          <cell r="AK5872" t="str">
            <v>Solicitud CREG 030</v>
          </cell>
        </row>
        <row r="5873">
          <cell r="AJ5873">
            <v>0</v>
          </cell>
          <cell r="AK5873" t="str">
            <v>Solicitud CREG 030</v>
          </cell>
        </row>
        <row r="5874">
          <cell r="AJ5874">
            <v>0</v>
          </cell>
          <cell r="AK5874" t="str">
            <v>Solicitud CREG 030</v>
          </cell>
        </row>
        <row r="5875">
          <cell r="AJ5875">
            <v>0</v>
          </cell>
          <cell r="AK5875" t="str">
            <v>Solicitud CREG 030</v>
          </cell>
        </row>
        <row r="5876">
          <cell r="AJ5876">
            <v>0</v>
          </cell>
          <cell r="AK5876" t="str">
            <v>Solicitud CREG 030</v>
          </cell>
        </row>
        <row r="5877">
          <cell r="AJ5877">
            <v>0</v>
          </cell>
          <cell r="AK5877" t="str">
            <v>Solicitud CREG 030</v>
          </cell>
        </row>
        <row r="5878">
          <cell r="AJ5878">
            <v>0</v>
          </cell>
          <cell r="AK5878" t="str">
            <v>Solicitud CREG 030</v>
          </cell>
        </row>
        <row r="5879">
          <cell r="AJ5879">
            <v>0</v>
          </cell>
          <cell r="AK5879" t="str">
            <v>Solicitud CREG 030</v>
          </cell>
        </row>
        <row r="5880">
          <cell r="AJ5880">
            <v>0</v>
          </cell>
          <cell r="AK5880" t="str">
            <v>Solicitud CREG 030</v>
          </cell>
        </row>
        <row r="5881">
          <cell r="AJ5881">
            <v>0</v>
          </cell>
          <cell r="AK5881" t="str">
            <v>Solicitud CREG 030</v>
          </cell>
        </row>
        <row r="5882">
          <cell r="AJ5882">
            <v>0</v>
          </cell>
          <cell r="AK5882" t="str">
            <v>Solicitud CREG 030</v>
          </cell>
        </row>
        <row r="5883">
          <cell r="AJ5883">
            <v>0</v>
          </cell>
          <cell r="AK5883" t="str">
            <v>Solicitud CREG 030</v>
          </cell>
        </row>
        <row r="5884">
          <cell r="AJ5884">
            <v>0</v>
          </cell>
          <cell r="AK5884" t="str">
            <v>Solicitud CREG 030</v>
          </cell>
        </row>
        <row r="5885">
          <cell r="AJ5885">
            <v>0</v>
          </cell>
          <cell r="AK5885" t="str">
            <v>Solicitud CREG 030</v>
          </cell>
        </row>
        <row r="5886">
          <cell r="AJ5886">
            <v>0</v>
          </cell>
          <cell r="AK5886" t="str">
            <v>Solicitud CREG 030</v>
          </cell>
        </row>
        <row r="5887">
          <cell r="AJ5887">
            <v>0</v>
          </cell>
          <cell r="AK5887" t="str">
            <v>Solicitud CREG 030</v>
          </cell>
        </row>
        <row r="5888">
          <cell r="AJ5888">
            <v>0</v>
          </cell>
          <cell r="AK5888" t="str">
            <v>Solicitud CREG 030</v>
          </cell>
        </row>
        <row r="5889">
          <cell r="AJ5889">
            <v>0</v>
          </cell>
          <cell r="AK5889" t="str">
            <v>Solicitud CREG 030</v>
          </cell>
        </row>
        <row r="5890">
          <cell r="AJ5890">
            <v>0</v>
          </cell>
          <cell r="AK5890" t="str">
            <v>Solicitud CREG 030</v>
          </cell>
        </row>
        <row r="5891">
          <cell r="AJ5891">
            <v>0</v>
          </cell>
          <cell r="AK5891" t="str">
            <v>Solicitud CREG 030</v>
          </cell>
        </row>
        <row r="5892">
          <cell r="AJ5892">
            <v>0</v>
          </cell>
          <cell r="AK5892" t="str">
            <v>Solicitud CREG 030</v>
          </cell>
        </row>
        <row r="5893">
          <cell r="AJ5893">
            <v>0</v>
          </cell>
          <cell r="AK5893" t="str">
            <v>Solicitud CREG 030</v>
          </cell>
        </row>
        <row r="5894">
          <cell r="AJ5894">
            <v>0</v>
          </cell>
          <cell r="AK5894" t="str">
            <v>Solicitud CREG 030</v>
          </cell>
        </row>
        <row r="5895">
          <cell r="AJ5895">
            <v>0</v>
          </cell>
          <cell r="AK5895" t="str">
            <v>Solicitud CREG 030</v>
          </cell>
        </row>
        <row r="5896">
          <cell r="AJ5896">
            <v>0</v>
          </cell>
          <cell r="AK5896" t="str">
            <v>Solicitud CREG 030</v>
          </cell>
        </row>
        <row r="5897">
          <cell r="AJ5897">
            <v>0</v>
          </cell>
          <cell r="AK5897" t="str">
            <v>Solicitud CREG 030</v>
          </cell>
        </row>
        <row r="5898">
          <cell r="AJ5898">
            <v>0</v>
          </cell>
          <cell r="AK5898" t="str">
            <v>Solicitud CREG 030</v>
          </cell>
        </row>
        <row r="5899">
          <cell r="AJ5899">
            <v>0</v>
          </cell>
          <cell r="AK5899" t="str">
            <v>Solicitud CREG 030</v>
          </cell>
        </row>
        <row r="5900">
          <cell r="AJ5900">
            <v>0</v>
          </cell>
          <cell r="AK5900" t="str">
            <v>Solicitud CREG 030</v>
          </cell>
        </row>
        <row r="5901">
          <cell r="AJ5901">
            <v>0</v>
          </cell>
          <cell r="AK5901" t="str">
            <v>Solicitud CREG 030</v>
          </cell>
        </row>
        <row r="5902">
          <cell r="AJ5902">
            <v>0</v>
          </cell>
          <cell r="AK5902" t="str">
            <v>Solicitud CREG 030</v>
          </cell>
        </row>
        <row r="5903">
          <cell r="AJ5903">
            <v>0</v>
          </cell>
          <cell r="AK5903" t="str">
            <v>Solicitud CREG 030</v>
          </cell>
        </row>
        <row r="5904">
          <cell r="AJ5904">
            <v>0</v>
          </cell>
          <cell r="AK5904" t="str">
            <v>Solicitud CREG 030</v>
          </cell>
        </row>
        <row r="5905">
          <cell r="AJ5905">
            <v>0</v>
          </cell>
          <cell r="AK5905" t="str">
            <v>Solicitud CREG 030</v>
          </cell>
        </row>
        <row r="5906">
          <cell r="AJ5906">
            <v>0</v>
          </cell>
          <cell r="AK5906" t="str">
            <v>Solicitud CREG 030</v>
          </cell>
        </row>
        <row r="5907">
          <cell r="AJ5907">
            <v>0</v>
          </cell>
          <cell r="AK5907" t="str">
            <v>Solicitud CREG 030</v>
          </cell>
        </row>
        <row r="5908">
          <cell r="AJ5908">
            <v>0</v>
          </cell>
          <cell r="AK5908" t="str">
            <v>Solicitud CREG 030</v>
          </cell>
        </row>
        <row r="5909">
          <cell r="AJ5909">
            <v>0</v>
          </cell>
          <cell r="AK5909" t="str">
            <v>Solicitud CREG 030</v>
          </cell>
        </row>
        <row r="5910">
          <cell r="AJ5910">
            <v>0</v>
          </cell>
          <cell r="AK5910" t="str">
            <v>Solicitud CREG 030</v>
          </cell>
        </row>
        <row r="5911">
          <cell r="AJ5911">
            <v>0</v>
          </cell>
          <cell r="AK5911" t="str">
            <v>Solicitud CREG 030</v>
          </cell>
        </row>
        <row r="5912">
          <cell r="AJ5912">
            <v>0</v>
          </cell>
          <cell r="AK5912" t="str">
            <v>Solicitud CREG 030</v>
          </cell>
        </row>
        <row r="5913">
          <cell r="AJ5913">
            <v>0</v>
          </cell>
          <cell r="AK5913" t="str">
            <v>Solicitud CREG 030</v>
          </cell>
        </row>
        <row r="5914">
          <cell r="AJ5914">
            <v>0</v>
          </cell>
          <cell r="AK5914" t="str">
            <v>Solicitud CREG 030</v>
          </cell>
        </row>
        <row r="5915">
          <cell r="AJ5915">
            <v>0</v>
          </cell>
          <cell r="AK5915" t="str">
            <v>Solicitud CREG 030</v>
          </cell>
        </row>
        <row r="5916">
          <cell r="AJ5916">
            <v>0</v>
          </cell>
          <cell r="AK5916" t="str">
            <v>Solicitud CREG 030</v>
          </cell>
        </row>
        <row r="5917">
          <cell r="AJ5917">
            <v>0</v>
          </cell>
          <cell r="AK5917" t="str">
            <v>Solicitud CREG 030</v>
          </cell>
        </row>
        <row r="5918">
          <cell r="AJ5918">
            <v>0</v>
          </cell>
          <cell r="AK5918" t="str">
            <v>Solicitud CREG 030</v>
          </cell>
        </row>
        <row r="5919">
          <cell r="AJ5919">
            <v>0</v>
          </cell>
          <cell r="AK5919" t="str">
            <v>Solicitud CREG 030</v>
          </cell>
        </row>
        <row r="5920">
          <cell r="AJ5920">
            <v>0</v>
          </cell>
          <cell r="AK5920" t="str">
            <v>Solicitud CREG 030</v>
          </cell>
        </row>
        <row r="5921">
          <cell r="AJ5921">
            <v>0</v>
          </cell>
          <cell r="AK5921" t="str">
            <v>Solicitud CREG 030</v>
          </cell>
        </row>
        <row r="5922">
          <cell r="AJ5922">
            <v>0</v>
          </cell>
          <cell r="AK5922" t="str">
            <v>Solicitud CREG 030</v>
          </cell>
        </row>
        <row r="5923">
          <cell r="AJ5923">
            <v>0</v>
          </cell>
          <cell r="AK5923" t="str">
            <v>Solicitud CREG 030</v>
          </cell>
        </row>
        <row r="5924">
          <cell r="AJ5924">
            <v>0</v>
          </cell>
          <cell r="AK5924" t="str">
            <v>Solicitud CREG 030</v>
          </cell>
        </row>
        <row r="5925">
          <cell r="AJ5925">
            <v>0</v>
          </cell>
          <cell r="AK5925" t="str">
            <v>Solicitud CREG 030</v>
          </cell>
        </row>
        <row r="5926">
          <cell r="AJ5926">
            <v>0</v>
          </cell>
          <cell r="AK5926" t="str">
            <v>Solicitud CREG 030</v>
          </cell>
        </row>
        <row r="5927">
          <cell r="AJ5927">
            <v>0</v>
          </cell>
          <cell r="AK5927" t="str">
            <v>Solicitud CREG 030</v>
          </cell>
        </row>
        <row r="5928">
          <cell r="AJ5928">
            <v>0</v>
          </cell>
          <cell r="AK5928" t="str">
            <v>Solicitud CREG 030</v>
          </cell>
        </row>
        <row r="5929">
          <cell r="AJ5929">
            <v>0</v>
          </cell>
          <cell r="AK5929" t="str">
            <v>Solicitud CREG 030</v>
          </cell>
        </row>
        <row r="5930">
          <cell r="AJ5930">
            <v>0</v>
          </cell>
          <cell r="AK5930" t="str">
            <v>Solicitud CREG 030</v>
          </cell>
        </row>
        <row r="5931">
          <cell r="AJ5931">
            <v>0</v>
          </cell>
          <cell r="AK5931" t="str">
            <v>Solicitud CREG 030</v>
          </cell>
        </row>
        <row r="5932">
          <cell r="AJ5932">
            <v>0</v>
          </cell>
          <cell r="AK5932" t="str">
            <v>Solicitud CREG 030</v>
          </cell>
        </row>
        <row r="5933">
          <cell r="AJ5933">
            <v>0</v>
          </cell>
          <cell r="AK5933" t="str">
            <v>Solicitud CREG 030</v>
          </cell>
        </row>
        <row r="5934">
          <cell r="AJ5934">
            <v>0</v>
          </cell>
          <cell r="AK5934" t="str">
            <v>Solicitud CREG 030</v>
          </cell>
        </row>
        <row r="5935">
          <cell r="AJ5935">
            <v>0</v>
          </cell>
          <cell r="AK5935" t="str">
            <v>Solicitud CREG 030</v>
          </cell>
        </row>
        <row r="5936">
          <cell r="AJ5936">
            <v>0</v>
          </cell>
          <cell r="AK5936" t="str">
            <v>Solicitud CREG 030</v>
          </cell>
        </row>
        <row r="5937">
          <cell r="AJ5937">
            <v>0</v>
          </cell>
          <cell r="AK5937" t="str">
            <v>Solicitud CREG 030</v>
          </cell>
        </row>
        <row r="5938">
          <cell r="AJ5938">
            <v>0</v>
          </cell>
          <cell r="AK5938" t="str">
            <v>Solicitud CREG 030</v>
          </cell>
        </row>
        <row r="5939">
          <cell r="AJ5939">
            <v>0</v>
          </cell>
          <cell r="AK5939" t="str">
            <v>Solicitud CREG 030</v>
          </cell>
        </row>
        <row r="5940">
          <cell r="AJ5940">
            <v>0</v>
          </cell>
          <cell r="AK5940" t="str">
            <v>Solicitud CREG 030</v>
          </cell>
        </row>
        <row r="5941">
          <cell r="AJ5941">
            <v>0</v>
          </cell>
          <cell r="AK5941" t="str">
            <v>Solicitud CREG 030</v>
          </cell>
        </row>
        <row r="5942">
          <cell r="AJ5942">
            <v>0</v>
          </cell>
          <cell r="AK5942" t="str">
            <v>Solicitud CREG 030</v>
          </cell>
        </row>
        <row r="5943">
          <cell r="AJ5943">
            <v>0</v>
          </cell>
          <cell r="AK5943" t="str">
            <v>Solicitud CREG 030</v>
          </cell>
        </row>
        <row r="5944">
          <cell r="AJ5944">
            <v>0</v>
          </cell>
          <cell r="AK5944" t="str">
            <v>Solicitud CREG 030</v>
          </cell>
        </row>
        <row r="5945">
          <cell r="AJ5945">
            <v>0</v>
          </cell>
          <cell r="AK5945" t="str">
            <v>Solicitud CREG 030</v>
          </cell>
        </row>
        <row r="5946">
          <cell r="AJ5946">
            <v>0</v>
          </cell>
          <cell r="AK5946" t="str">
            <v>Solicitud CREG 030</v>
          </cell>
        </row>
        <row r="5947">
          <cell r="AJ5947">
            <v>0</v>
          </cell>
          <cell r="AK5947" t="str">
            <v>Solicitud CREG 030</v>
          </cell>
        </row>
        <row r="5948">
          <cell r="AJ5948">
            <v>0</v>
          </cell>
          <cell r="AK5948" t="str">
            <v>Solicitud CREG 030</v>
          </cell>
        </row>
        <row r="5949">
          <cell r="AJ5949">
            <v>0</v>
          </cell>
          <cell r="AK5949" t="str">
            <v>Solicitud CREG 030</v>
          </cell>
        </row>
        <row r="5950">
          <cell r="AJ5950">
            <v>0</v>
          </cell>
          <cell r="AK5950" t="str">
            <v>Solicitud CREG 030</v>
          </cell>
        </row>
        <row r="5951">
          <cell r="AJ5951">
            <v>0</v>
          </cell>
          <cell r="AK5951" t="str">
            <v>Solicitud CREG 030</v>
          </cell>
        </row>
        <row r="5952">
          <cell r="AJ5952">
            <v>0</v>
          </cell>
          <cell r="AK5952" t="str">
            <v>Solicitud CREG 030</v>
          </cell>
        </row>
        <row r="5953">
          <cell r="AJ5953">
            <v>0</v>
          </cell>
          <cell r="AK5953" t="str">
            <v>Solicitud CREG 030</v>
          </cell>
        </row>
        <row r="5954">
          <cell r="AJ5954">
            <v>0</v>
          </cell>
          <cell r="AK5954" t="str">
            <v>Solicitud CREG 030</v>
          </cell>
        </row>
        <row r="5955">
          <cell r="AJ5955">
            <v>0</v>
          </cell>
          <cell r="AK5955" t="str">
            <v>Solicitud CREG 030</v>
          </cell>
        </row>
        <row r="5956">
          <cell r="AJ5956">
            <v>0</v>
          </cell>
          <cell r="AK5956" t="str">
            <v>Solicitud CREG 030</v>
          </cell>
        </row>
        <row r="5957">
          <cell r="AJ5957">
            <v>0</v>
          </cell>
          <cell r="AK5957" t="str">
            <v>Solicitud CREG 030</v>
          </cell>
        </row>
        <row r="5958">
          <cell r="AJ5958">
            <v>0</v>
          </cell>
          <cell r="AK5958" t="str">
            <v>Solicitud CREG 030</v>
          </cell>
        </row>
        <row r="5959">
          <cell r="AJ5959">
            <v>0</v>
          </cell>
          <cell r="AK5959" t="str">
            <v>Solicitud CREG 030</v>
          </cell>
        </row>
        <row r="5960">
          <cell r="AJ5960">
            <v>0</v>
          </cell>
          <cell r="AK5960" t="str">
            <v>Solicitud CREG 030</v>
          </cell>
        </row>
        <row r="5961">
          <cell r="AJ5961">
            <v>0</v>
          </cell>
          <cell r="AK5961" t="str">
            <v>Solicitud CREG 030</v>
          </cell>
        </row>
        <row r="5962">
          <cell r="AJ5962">
            <v>0</v>
          </cell>
          <cell r="AK5962" t="str">
            <v>Solicitud CREG 030</v>
          </cell>
        </row>
        <row r="5963">
          <cell r="AJ5963">
            <v>0</v>
          </cell>
          <cell r="AK5963" t="str">
            <v>Solicitud CREG 030</v>
          </cell>
        </row>
        <row r="5964">
          <cell r="AJ5964">
            <v>0</v>
          </cell>
          <cell r="AK5964" t="str">
            <v>Solicitud CREG 030</v>
          </cell>
        </row>
        <row r="5965">
          <cell r="AJ5965">
            <v>0</v>
          </cell>
          <cell r="AK5965" t="str">
            <v>Solicitud CREG 030</v>
          </cell>
        </row>
        <row r="5966">
          <cell r="AJ5966">
            <v>0</v>
          </cell>
          <cell r="AK5966" t="str">
            <v>Solicitud CREG 030</v>
          </cell>
        </row>
        <row r="5967">
          <cell r="AJ5967">
            <v>0</v>
          </cell>
          <cell r="AK5967" t="str">
            <v>Solicitud CREG 030</v>
          </cell>
        </row>
        <row r="5968">
          <cell r="AJ5968">
            <v>0</v>
          </cell>
          <cell r="AK5968" t="str">
            <v>Solicitud CREG 030</v>
          </cell>
        </row>
        <row r="5969">
          <cell r="AJ5969">
            <v>0</v>
          </cell>
          <cell r="AK5969" t="str">
            <v>Solicitud CREG 030</v>
          </cell>
        </row>
        <row r="5970">
          <cell r="AJ5970">
            <v>0</v>
          </cell>
          <cell r="AK5970" t="str">
            <v>Solicitud CREG 030</v>
          </cell>
        </row>
        <row r="5971">
          <cell r="AJ5971">
            <v>0</v>
          </cell>
          <cell r="AK5971" t="str">
            <v>Solicitud CREG 030</v>
          </cell>
        </row>
        <row r="5972">
          <cell r="AJ5972">
            <v>0</v>
          </cell>
          <cell r="AK5972" t="str">
            <v>Solicitud CREG 030</v>
          </cell>
        </row>
        <row r="5973">
          <cell r="AJ5973">
            <v>0</v>
          </cell>
          <cell r="AK5973" t="str">
            <v>Solicitud CREG 030</v>
          </cell>
        </row>
        <row r="5974">
          <cell r="AJ5974">
            <v>0</v>
          </cell>
          <cell r="AK5974" t="str">
            <v>Solicitud CREG 030</v>
          </cell>
        </row>
        <row r="5975">
          <cell r="AJ5975">
            <v>0</v>
          </cell>
          <cell r="AK5975" t="str">
            <v>Solicitud CREG 030</v>
          </cell>
        </row>
        <row r="5976">
          <cell r="AJ5976">
            <v>0</v>
          </cell>
          <cell r="AK5976" t="str">
            <v>Solicitud CREG 030</v>
          </cell>
        </row>
        <row r="5977">
          <cell r="AJ5977">
            <v>0</v>
          </cell>
          <cell r="AK5977" t="str">
            <v>Solicitud CREG 030</v>
          </cell>
        </row>
        <row r="5978">
          <cell r="AJ5978">
            <v>0</v>
          </cell>
          <cell r="AK5978" t="str">
            <v>Solicitud CREG 030</v>
          </cell>
        </row>
        <row r="5979">
          <cell r="AJ5979">
            <v>0</v>
          </cell>
          <cell r="AK5979" t="str">
            <v>Solicitud CREG 030</v>
          </cell>
        </row>
        <row r="5980">
          <cell r="AJ5980">
            <v>0</v>
          </cell>
          <cell r="AK5980" t="str">
            <v>Solicitud CREG 030</v>
          </cell>
        </row>
        <row r="5981">
          <cell r="AJ5981">
            <v>0</v>
          </cell>
          <cell r="AK5981" t="str">
            <v>Solicitud CREG 030</v>
          </cell>
        </row>
        <row r="5982">
          <cell r="AJ5982">
            <v>0</v>
          </cell>
          <cell r="AK5982" t="str">
            <v>Solicitud CREG 030</v>
          </cell>
        </row>
        <row r="5983">
          <cell r="AJ5983">
            <v>0</v>
          </cell>
          <cell r="AK5983" t="str">
            <v>Solicitud CREG 030</v>
          </cell>
        </row>
        <row r="5984">
          <cell r="AJ5984">
            <v>0</v>
          </cell>
          <cell r="AK5984" t="str">
            <v>Solicitud CREG 030</v>
          </cell>
        </row>
        <row r="5985">
          <cell r="AJ5985">
            <v>0</v>
          </cell>
          <cell r="AK5985" t="str">
            <v>Solicitud CREG 030</v>
          </cell>
        </row>
        <row r="5986">
          <cell r="AJ5986">
            <v>0</v>
          </cell>
          <cell r="AK5986" t="str">
            <v>Solicitud CREG 030</v>
          </cell>
        </row>
        <row r="5987">
          <cell r="AJ5987">
            <v>0</v>
          </cell>
          <cell r="AK5987" t="str">
            <v>Solicitud CREG 030</v>
          </cell>
        </row>
        <row r="5988">
          <cell r="AJ5988">
            <v>0</v>
          </cell>
          <cell r="AK5988" t="str">
            <v>Solicitud CREG 030</v>
          </cell>
        </row>
        <row r="5989">
          <cell r="AJ5989">
            <v>0</v>
          </cell>
          <cell r="AK5989" t="str">
            <v>Solicitud CREG 030</v>
          </cell>
        </row>
        <row r="5990">
          <cell r="AJ5990">
            <v>0</v>
          </cell>
          <cell r="AK5990" t="str">
            <v>Solicitud CREG 030</v>
          </cell>
        </row>
        <row r="5991">
          <cell r="AJ5991">
            <v>0</v>
          </cell>
          <cell r="AK5991" t="str">
            <v>Solicitud CREG 030</v>
          </cell>
        </row>
        <row r="5992">
          <cell r="AJ5992">
            <v>0</v>
          </cell>
          <cell r="AK5992" t="str">
            <v>Solicitud CREG 030</v>
          </cell>
        </row>
        <row r="5993">
          <cell r="AJ5993">
            <v>0</v>
          </cell>
          <cell r="AK5993" t="str">
            <v>Solicitud CREG 030</v>
          </cell>
        </row>
        <row r="5994">
          <cell r="AJ5994">
            <v>0</v>
          </cell>
          <cell r="AK5994" t="str">
            <v>Solicitud CREG 030</v>
          </cell>
        </row>
        <row r="5995">
          <cell r="AJ5995">
            <v>0</v>
          </cell>
          <cell r="AK5995" t="str">
            <v>Solicitud CREG 030</v>
          </cell>
        </row>
        <row r="5996">
          <cell r="AJ5996">
            <v>0</v>
          </cell>
          <cell r="AK5996" t="str">
            <v>Solicitud CREG 030</v>
          </cell>
        </row>
        <row r="5997">
          <cell r="AJ5997">
            <v>0</v>
          </cell>
          <cell r="AK5997" t="str">
            <v>Solicitud CREG 030</v>
          </cell>
        </row>
        <row r="5998">
          <cell r="AJ5998">
            <v>0</v>
          </cell>
          <cell r="AK5998" t="str">
            <v>Solicitud CREG 030</v>
          </cell>
        </row>
        <row r="5999">
          <cell r="AJ5999">
            <v>0</v>
          </cell>
          <cell r="AK5999" t="str">
            <v>Solicitud CREG 030</v>
          </cell>
        </row>
        <row r="6000">
          <cell r="AJ6000">
            <v>0</v>
          </cell>
          <cell r="AK6000" t="str">
            <v>Solicitud CREG 030</v>
          </cell>
        </row>
        <row r="6001">
          <cell r="AJ6001" t="str">
            <v>P93412020090001</v>
          </cell>
          <cell r="AK6001" t="str">
            <v>Exp BMT</v>
          </cell>
        </row>
        <row r="6002">
          <cell r="AJ6002" t="str">
            <v>P34102020080072</v>
          </cell>
          <cell r="AK6002" t="str">
            <v>Exp BMT</v>
          </cell>
        </row>
        <row r="6003">
          <cell r="AJ6003" t="str">
            <v>P34102020080065</v>
          </cell>
          <cell r="AK6003" t="str">
            <v>Exp BMT</v>
          </cell>
        </row>
        <row r="6004">
          <cell r="AJ6004" t="str">
            <v>P34602020090012</v>
          </cell>
          <cell r="AK6004" t="str">
            <v>Exp BMT</v>
          </cell>
        </row>
        <row r="6005">
          <cell r="AJ6005" t="str">
            <v>P93432020090003</v>
          </cell>
          <cell r="AK6005" t="str">
            <v>Exp BMT</v>
          </cell>
        </row>
        <row r="6006">
          <cell r="AJ6006" t="str">
            <v>P93432020090004</v>
          </cell>
          <cell r="AK6006" t="str">
            <v>Exp BMT</v>
          </cell>
        </row>
        <row r="6007">
          <cell r="AJ6007" t="str">
            <v>P34102020090015</v>
          </cell>
          <cell r="AK6007" t="str">
            <v>Exp BMT</v>
          </cell>
        </row>
        <row r="6008">
          <cell r="AJ6008" t="str">
            <v>P93432020090010</v>
          </cell>
          <cell r="AK6008" t="str">
            <v>Exp BMT</v>
          </cell>
        </row>
        <row r="6009">
          <cell r="AJ6009" t="str">
            <v>P93432020080007</v>
          </cell>
          <cell r="AK6009" t="str">
            <v>Exp BMT</v>
          </cell>
        </row>
        <row r="6010">
          <cell r="AJ6010" t="str">
            <v>P93432020090006</v>
          </cell>
          <cell r="AK6010" t="str">
            <v>Exp BMT</v>
          </cell>
        </row>
        <row r="6011">
          <cell r="AJ6011" t="str">
            <v>P34602020090022</v>
          </cell>
          <cell r="AK6011" t="str">
            <v>Exp BMT</v>
          </cell>
        </row>
        <row r="6012">
          <cell r="AJ6012" t="str">
            <v>P34402020090019</v>
          </cell>
          <cell r="AK6012" t="str">
            <v>Exp BMT</v>
          </cell>
        </row>
        <row r="6013">
          <cell r="AJ6013" t="str">
            <v>P77912020090007</v>
          </cell>
          <cell r="AK6013" t="str">
            <v>Exp BMT</v>
          </cell>
        </row>
        <row r="6014">
          <cell r="AJ6014" t="str">
            <v>P34402020090023</v>
          </cell>
          <cell r="AK6014" t="str">
            <v>Exp BMT</v>
          </cell>
        </row>
        <row r="6015">
          <cell r="AJ6015" t="str">
            <v>P77912020090008</v>
          </cell>
          <cell r="AK6015" t="str">
            <v>Exp BMT</v>
          </cell>
        </row>
        <row r="6016">
          <cell r="AJ6016" t="str">
            <v>P34602020090021</v>
          </cell>
          <cell r="AK6016" t="str">
            <v>Exp BMT</v>
          </cell>
        </row>
        <row r="6017">
          <cell r="AJ6017" t="str">
            <v>P34602020090020</v>
          </cell>
          <cell r="AK6017" t="str">
            <v>Exp BMT</v>
          </cell>
        </row>
        <row r="6018">
          <cell r="AJ6018" t="str">
            <v>P34602020090019</v>
          </cell>
          <cell r="AK6018" t="str">
            <v>Exp BMT</v>
          </cell>
        </row>
        <row r="6019">
          <cell r="AJ6019" t="str">
            <v>P34602020090018</v>
          </cell>
          <cell r="AK6019" t="str">
            <v>Exp BMT</v>
          </cell>
        </row>
        <row r="6020">
          <cell r="AJ6020" t="str">
            <v>P34602020090017</v>
          </cell>
          <cell r="AK6020" t="str">
            <v>Exp BMT</v>
          </cell>
        </row>
        <row r="6021">
          <cell r="AJ6021" t="str">
            <v>P34402020090020</v>
          </cell>
          <cell r="AK6021" t="str">
            <v>Exp BMT</v>
          </cell>
        </row>
        <row r="6022">
          <cell r="AJ6022" t="str">
            <v>P34402020090021</v>
          </cell>
          <cell r="AK6022" t="str">
            <v>Exp BMT</v>
          </cell>
        </row>
        <row r="6023">
          <cell r="AJ6023" t="str">
            <v>P34402020090024</v>
          </cell>
          <cell r="AK6023" t="str">
            <v>Exp BMT</v>
          </cell>
        </row>
        <row r="6024">
          <cell r="AJ6024" t="str">
            <v>P34602020090031</v>
          </cell>
          <cell r="AK6024" t="str">
            <v>Exp BMT</v>
          </cell>
        </row>
        <row r="6025">
          <cell r="AJ6025" t="str">
            <v>P34602020090030</v>
          </cell>
          <cell r="AK6025" t="str">
            <v>Exp BMT</v>
          </cell>
        </row>
        <row r="6026">
          <cell r="AJ6026" t="str">
            <v>P77912020090001</v>
          </cell>
          <cell r="AK6026" t="str">
            <v>Exp BMT</v>
          </cell>
        </row>
        <row r="6027">
          <cell r="AJ6027" t="str">
            <v>P77912020090002</v>
          </cell>
          <cell r="AK6027" t="str">
            <v>Exp BMT</v>
          </cell>
        </row>
        <row r="6028">
          <cell r="AJ6028" t="str">
            <v>P77912020090003</v>
          </cell>
          <cell r="AK6028" t="str">
            <v>Exp BMT</v>
          </cell>
        </row>
        <row r="6029">
          <cell r="AJ6029" t="str">
            <v>P77912020090004</v>
          </cell>
          <cell r="AK6029" t="str">
            <v>Exp BMT</v>
          </cell>
        </row>
        <row r="6030">
          <cell r="AJ6030" t="str">
            <v>P77912020090005</v>
          </cell>
          <cell r="AK6030" t="str">
            <v>Exp BMT</v>
          </cell>
        </row>
        <row r="6031">
          <cell r="AJ6031" t="str">
            <v>P77912020090006</v>
          </cell>
          <cell r="AK6031" t="str">
            <v>Exp BMT</v>
          </cell>
        </row>
        <row r="6032">
          <cell r="AJ6032" t="str">
            <v>P93422020080005</v>
          </cell>
          <cell r="AK6032" t="str">
            <v>Exp BMT</v>
          </cell>
        </row>
        <row r="6033">
          <cell r="AJ6033" t="str">
            <v>P34102020080067</v>
          </cell>
          <cell r="AK6033" t="str">
            <v>Exp BMT</v>
          </cell>
        </row>
        <row r="6034">
          <cell r="AJ6034" t="str">
            <v>P34702020090005</v>
          </cell>
          <cell r="AK6034" t="str">
            <v>Exp BMT</v>
          </cell>
        </row>
        <row r="6035">
          <cell r="AJ6035" t="str">
            <v>P34102020080068</v>
          </cell>
          <cell r="AK6035" t="str">
            <v>Exp BMT</v>
          </cell>
        </row>
        <row r="6036">
          <cell r="AJ6036" t="str">
            <v>P93402020090002</v>
          </cell>
          <cell r="AK6036" t="str">
            <v>Exp BMT</v>
          </cell>
        </row>
        <row r="6037">
          <cell r="AJ6037" t="str">
            <v>P77912020090011</v>
          </cell>
          <cell r="AK6037" t="str">
            <v>Exp BMT</v>
          </cell>
        </row>
        <row r="6038">
          <cell r="AJ6038" t="str">
            <v>P77912020090012</v>
          </cell>
          <cell r="AK6038" t="str">
            <v>Exp BMT</v>
          </cell>
        </row>
        <row r="6039">
          <cell r="AJ6039" t="str">
            <v>P77912020090009</v>
          </cell>
          <cell r="AK6039" t="str">
            <v>Exp BMT</v>
          </cell>
        </row>
        <row r="6040">
          <cell r="AJ6040" t="str">
            <v>P77912020090013</v>
          </cell>
          <cell r="AK6040" t="str">
            <v>Exp BMT</v>
          </cell>
        </row>
        <row r="6041">
          <cell r="AJ6041" t="str">
            <v>P77912020090014</v>
          </cell>
          <cell r="AK6041" t="str">
            <v>Exp BMT</v>
          </cell>
        </row>
        <row r="6042">
          <cell r="AJ6042" t="str">
            <v>P77912020090015</v>
          </cell>
          <cell r="AK6042" t="str">
            <v>Exp BMT</v>
          </cell>
        </row>
        <row r="6043">
          <cell r="AJ6043" t="str">
            <v>P77912020090016</v>
          </cell>
          <cell r="AK6043" t="str">
            <v>Exp BMT</v>
          </cell>
        </row>
        <row r="6044">
          <cell r="AJ6044" t="str">
            <v>P77912020090017</v>
          </cell>
          <cell r="AK6044" t="str">
            <v>Exp BMT</v>
          </cell>
        </row>
        <row r="6045">
          <cell r="AJ6045" t="str">
            <v>P77912020090018</v>
          </cell>
          <cell r="AK6045" t="str">
            <v>Exp BMT</v>
          </cell>
        </row>
        <row r="6046">
          <cell r="AJ6046" t="str">
            <v>P77912020090020</v>
          </cell>
          <cell r="AK6046" t="str">
            <v>Exp BMT</v>
          </cell>
        </row>
        <row r="6047">
          <cell r="AJ6047" t="str">
            <v>P34602020090023</v>
          </cell>
          <cell r="AK6047" t="str">
            <v>Exp BMT</v>
          </cell>
        </row>
        <row r="6048">
          <cell r="AJ6048" t="str">
            <v>P77912020090021</v>
          </cell>
          <cell r="AK6048" t="str">
            <v>Exp BMT</v>
          </cell>
        </row>
        <row r="6049">
          <cell r="AJ6049" t="str">
            <v>P34102020080069</v>
          </cell>
          <cell r="AK6049" t="str">
            <v>Exp BMT</v>
          </cell>
        </row>
        <row r="6050">
          <cell r="AJ6050" t="str">
            <v>P34102020080062</v>
          </cell>
          <cell r="AK6050" t="str">
            <v>Exp BMT</v>
          </cell>
        </row>
        <row r="6051">
          <cell r="AJ6051" t="str">
            <v>P34102020080070</v>
          </cell>
          <cell r="AK6051" t="str">
            <v>Exp BMT</v>
          </cell>
        </row>
        <row r="6052">
          <cell r="AJ6052" t="str">
            <v>P93402020090003</v>
          </cell>
          <cell r="AK6052" t="str">
            <v>Exp BMT</v>
          </cell>
        </row>
        <row r="6053">
          <cell r="AJ6053" t="str">
            <v>P34602020090024</v>
          </cell>
          <cell r="AK6053" t="str">
            <v>Exp BMT</v>
          </cell>
        </row>
        <row r="6054">
          <cell r="AJ6054" t="str">
            <v>P77912020090019</v>
          </cell>
          <cell r="AK6054" t="str">
            <v>Exp BMT</v>
          </cell>
        </row>
        <row r="6055">
          <cell r="AJ6055" t="str">
            <v>P93422020080006</v>
          </cell>
          <cell r="AK6055" t="str">
            <v>Exp BMT</v>
          </cell>
        </row>
        <row r="6056">
          <cell r="AJ6056" t="str">
            <v>P93402020080004</v>
          </cell>
          <cell r="AK6056" t="str">
            <v>Exp BMT</v>
          </cell>
        </row>
        <row r="6057">
          <cell r="AJ6057" t="str">
            <v>P93402020090004</v>
          </cell>
          <cell r="AK6057" t="str">
            <v>Exp BMT</v>
          </cell>
        </row>
        <row r="6058">
          <cell r="AJ6058" t="str">
            <v>P93432020090002</v>
          </cell>
          <cell r="AK6058" t="str">
            <v>Exp BMT</v>
          </cell>
        </row>
        <row r="6059">
          <cell r="AJ6059" t="str">
            <v>P34102020080061</v>
          </cell>
          <cell r="AK6059" t="str">
            <v>Exp BMT</v>
          </cell>
        </row>
        <row r="6060">
          <cell r="AJ6060" t="str">
            <v>P34702020090006</v>
          </cell>
          <cell r="AK6060" t="str">
            <v>Exp BMT</v>
          </cell>
        </row>
        <row r="6061">
          <cell r="AJ6061" t="str">
            <v>P34702020090007</v>
          </cell>
          <cell r="AK6061" t="str">
            <v>Exp BMT</v>
          </cell>
        </row>
        <row r="6062">
          <cell r="AJ6062" t="str">
            <v>P77912020090010</v>
          </cell>
          <cell r="AK6062" t="str">
            <v>Exp BMT</v>
          </cell>
        </row>
        <row r="6063">
          <cell r="AJ6063" t="str">
            <v>P34102020090013</v>
          </cell>
          <cell r="AK6063" t="str">
            <v>Exp BMT</v>
          </cell>
        </row>
        <row r="6064">
          <cell r="AJ6064" t="str">
            <v>P34102020090014</v>
          </cell>
          <cell r="AK6064" t="str">
            <v>Exp BMT</v>
          </cell>
        </row>
        <row r="6065">
          <cell r="AJ6065" t="str">
            <v>P93532020090011</v>
          </cell>
          <cell r="AK6065" t="str">
            <v>Exp BMT</v>
          </cell>
        </row>
        <row r="6066">
          <cell r="AJ6066" t="str">
            <v>P93532020090010</v>
          </cell>
          <cell r="AK6066" t="str">
            <v>Exp BMT</v>
          </cell>
        </row>
        <row r="6067">
          <cell r="AJ6067" t="str">
            <v>P34602020090013</v>
          </cell>
          <cell r="AK6067" t="str">
            <v>Exp BMT</v>
          </cell>
        </row>
        <row r="6068">
          <cell r="AJ6068" t="str">
            <v>P34602020090014</v>
          </cell>
          <cell r="AK6068" t="str">
            <v>Exp BMT</v>
          </cell>
        </row>
        <row r="6069">
          <cell r="AJ6069" t="str">
            <v>P34602020090015</v>
          </cell>
          <cell r="AK6069" t="str">
            <v>Exp BMT</v>
          </cell>
        </row>
        <row r="6070">
          <cell r="AJ6070" t="str">
            <v>P34102020080064</v>
          </cell>
          <cell r="AK6070" t="str">
            <v>Exp BMT</v>
          </cell>
        </row>
        <row r="6071">
          <cell r="AJ6071" t="str">
            <v>P93402020080003</v>
          </cell>
          <cell r="AK6071" t="str">
            <v>Exp BMT</v>
          </cell>
        </row>
      </sheetData>
      <sheetData sheetId="12" refreshError="1"/>
      <sheetData sheetId="1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Eduardo Jimenez Serpa" refreshedDate="44160.399986805554" createdVersion="6" refreshedVersion="6" minRefreshableVersion="3" recordCount="3944" xr:uid="{4DF92D12-159B-4E2C-9B50-54787EE58825}">
  <cacheSource type="worksheet">
    <worksheetSource ref="A1:AV3945" sheet="Informe en Curso"/>
  </cacheSource>
  <cacheFields count="53">
    <cacheField name="NUM_EXP" numFmtId="0">
      <sharedItems/>
    </cacheField>
    <cacheField name="ESTADO_EXP" numFmtId="0">
      <sharedItems containsBlank="1" count="34">
        <s v="Presupuesto notificado cliente"/>
        <s v="Pendiente Actuación cliente "/>
        <s v="Pendiente Adjudicación"/>
        <s v="Pendiente revisión en campo "/>
        <s v="Puesta en Servicio"/>
        <s v="Pendiente de documentación"/>
        <s v="Requiere proyecto "/>
        <s v="Inicio de Obra"/>
        <s v="Fin Obra"/>
        <s v="Pendiente Presupuestación "/>
        <s v="Acometida Simple Ejecutada"/>
        <s v="Apertura"/>
        <s v="Acometida Suficiente"/>
        <s v="Revision en escritorio"/>
        <s v="Revision"/>
        <s v="Pendiente Ejecución "/>
        <m u="1"/>
        <s v="Revision                                                                        " u="1"/>
        <s v="Revision en escritorio                                                          " u="1"/>
        <s v="Puesta en Servicio                                                              " u="1"/>
        <s v="Inicio de Obra                                                                  " u="1"/>
        <s v="Acometida Simple Ejecutada                                                      " u="1"/>
        <s v="Acometida Suficiente                                                            " u="1"/>
        <s v="Apertura                                                                        " u="1"/>
        <s v="Pendiente Actuación cliente                                                     " u="1"/>
        <s v="Pendiente Adjudicación                                                          " u="1"/>
        <s v="Pendiente de documentación                                                      " u="1"/>
        <s v="Pendiente Ejecución                                                             " u="1"/>
        <s v="Pendiente Presupuestación                                                       " u="1"/>
        <s v="Pendiente revisión en campo                                                     " u="1"/>
        <s v="Presupuesto notificado cliente                                                  " u="1"/>
        <s v="Requiere proyecto                                                               " u="1"/>
        <s v="TC090" u="1"/>
        <s v="Fin Obra                                                                        " u="1"/>
      </sharedItems>
      <fieldGroup par="52"/>
    </cacheField>
    <cacheField name=" NIS_RAD" numFmtId="0">
      <sharedItems containsSemiMixedTypes="0" containsString="0" containsNumber="1" containsInteger="1" minValue="0" maxValue="8999602"/>
    </cacheField>
    <cacheField name=" NIF" numFmtId="0">
      <sharedItems containsSemiMixedTypes="0" containsString="0" containsNumber="1" containsInteger="1" minValue="0" maxValue="36184282"/>
    </cacheField>
    <cacheField name="EST_SUMINIST" numFmtId="0">
      <sharedItems/>
    </cacheField>
    <cacheField name="UNICOM" numFmtId="0">
      <sharedItems/>
    </cacheField>
    <cacheField name="NOMBRE_CLI" numFmtId="0">
      <sharedItems/>
    </cacheField>
    <cacheField name="TFNO_CLI" numFmtId="0">
      <sharedItems containsMixedTypes="1" containsNumber="1" containsInteger="1" minValue="0" maxValue="3.65152830049194E+16"/>
    </cacheField>
    <cacheField name="TIP_C" numFmtId="0">
      <sharedItems/>
    </cacheField>
    <cacheField name="DIRECCION_SUM" numFmtId="0">
      <sharedItems/>
    </cacheField>
    <cacheField name="REF_DIR " numFmtId="0">
      <sharedItems containsDate="1" containsMixedTypes="1" minDate="1899-12-31T00:00:00" maxDate="1900-01-08T04:09:05"/>
    </cacheField>
    <cacheField name="USUARIO_GEN " numFmtId="0">
      <sharedItems/>
    </cacheField>
    <cacheField name="DESC_USR" numFmtId="0">
      <sharedItems/>
    </cacheField>
    <cacheField name="ESTAD" numFmtId="0">
      <sharedItems/>
    </cacheField>
    <cacheField name="F_SOL " numFmtId="0">
      <sharedItems containsSemiMixedTypes="0" containsString="0" containsNumber="1" containsInteger="1" minValue="20120503" maxValue="20201123"/>
    </cacheField>
    <cacheField name="F_UCE " numFmtId="0">
      <sharedItems containsSemiMixedTypes="0" containsString="0" containsNumber="1" containsInteger="1" minValue="20130110" maxValue="20201123"/>
    </cacheField>
    <cacheField name="COD_UNICOM_COMPET" numFmtId="0">
      <sharedItems containsSemiMixedTypes="0" containsString="0" containsNumber="1" containsInteger="1" minValue="1110" maxValue="9530"/>
    </cacheField>
    <cacheField name="NUM_OS" numFmtId="0">
      <sharedItems containsSemiMixedTypes="0" containsString="0" containsNumber="1" containsInteger="1" minValue="0" maxValue="28295847"/>
    </cacheField>
    <cacheField name="TIPO_OS " numFmtId="0">
      <sharedItems containsBlank="1"/>
    </cacheField>
    <cacheField name="OS" numFmtId="0">
      <sharedItems/>
    </cacheField>
    <cacheField name="EST_ORDEN " numFmtId="0">
      <sharedItems containsBlank="1" count="5">
        <m/>
        <s v="Resuelta"/>
        <s v="En tratamiento"/>
        <s v="Anulada "/>
        <s v="Generada"/>
      </sharedItems>
    </cacheField>
    <cacheField name="KVA REAL" numFmtId="0">
      <sharedItems containsSemiMixedTypes="0" containsString="0" containsNumber="1" minValue="0.9" maxValue="997.5"/>
    </cacheField>
    <cacheField name=" KVA" numFmtId="0">
      <sharedItems containsSemiMixedTypes="0" containsString="0" containsNumber="1" containsInteger="1" minValue="900" maxValue="997500"/>
    </cacheField>
    <cacheField name="DESC_TIPO " numFmtId="0">
      <sharedItems/>
    </cacheField>
    <cacheField name="ACTIVIDAD" numFmtId="0">
      <sharedItems count="31">
        <s v="Presupuesto Notificado Cliente"/>
        <s v="Pendiente Actuación cliente "/>
        <s v="Pendiente Adjudicación"/>
        <s v="Pendiente revisión en campo "/>
        <s v="Notificación Cliente"/>
        <s v="Adjudicación Obras Clientes "/>
        <s v="Puesta en Servicio"/>
        <s v="Proyecto Conforme "/>
        <s v="Sin Actividad "/>
        <s v="Pendiente de documentación"/>
        <s v="Requiere proyecto "/>
        <s v="Adjudicación Obras Empresa"/>
        <s v="Inicio de Obra"/>
        <s v="Fin de Obra Cliente "/>
        <s v="Consultaría Proyecto"/>
        <s v="Pendiente Presupuestación "/>
        <s v="Proyecto No conforme"/>
        <s v="No requiere Presupuesto Empresa "/>
        <s v="Acometida Simple Ejecutada"/>
        <s v="Acometida Suficiente"/>
        <s v="Revisión en escritorio"/>
        <s v="Revisión"/>
        <s v="Pendiente Ejecución "/>
        <s v="Apertura"/>
        <s v="Inicio de Obras Cliente "/>
        <s v="Fin de Obra Empresa "/>
        <s v="Fin Obra"/>
        <s v="Aprobación Obras"/>
        <s v="En elaboración de informe técnico "/>
        <s v="Pendiente de documentación                                                      "/>
        <s v="Presupuesto Actualizado "/>
      </sharedItems>
    </cacheField>
    <cacheField name="F_ACT " numFmtId="0">
      <sharedItems containsSemiMixedTypes="0" containsString="0" containsNumber="1" containsInteger="1" minValue="20130110" maxValue="20201123"/>
    </cacheField>
    <cacheField name="TIPO_OBRA" numFmtId="0">
      <sharedItems count="19">
        <s v="Proyecto PRONE"/>
        <s v="Sin obra"/>
        <s v="CT nuevo MT/BT Tipo Poste"/>
        <s v="CT nuevo MT/BT sup cliente esp"/>
        <s v="Retranqueo de red MT"/>
        <s v="Proyecto urbanización abierta"/>
        <s v="CT nuevo MT/BTsup multifamiliar"/>
        <s v="Proyectos de electrificación"/>
        <s v="Proyecto redes zona subnormal"/>
        <s v="Proyecto FAER"/>
        <s v="Coogeneración / Suplencia"/>
        <s v="Cambio trafo existente."/>
        <s v="Retiro de trafo existente"/>
        <s v="Disponibilidad de servicio"/>
        <s v="Retranqueo de red BT"/>
        <s v="Retranqueo de red AT"/>
        <s v="Cambio Nivel de Tension"/>
        <s v="Proyecto urbanización cerrada"/>
        <s v="CT nuevo AT/MTsup cliente especial"/>
      </sharedItems>
    </cacheField>
    <cacheField name="Contar" numFmtId="0">
      <sharedItems containsSemiMixedTypes="0" containsString="0" containsNumber="1" containsInteger="1" minValue="1" maxValue="1"/>
    </cacheField>
    <cacheField name="Clasificación" numFmtId="0">
      <sharedItems count="5">
        <s v="Solicitud de Obra"/>
        <s v="Solicitud por BT"/>
        <s v="Solicitud CREG 030"/>
        <s v="Exp BMT"/>
        <s v="Solicitud CREG 106" u="1"/>
      </sharedItems>
    </cacheField>
    <cacheField name="Dia sol" numFmtId="0">
      <sharedItems containsSemiMixedTypes="0" containsString="0" containsNumber="1" containsInteger="1" minValue="1" maxValue="31"/>
    </cacheField>
    <cacheField name="Mes Sol" numFmtId="0">
      <sharedItems containsSemiMixedTypes="0" containsString="0" containsNumber="1" containsInteger="1" minValue="1" maxValue="12" count="12">
        <n v="3"/>
        <n v="2"/>
        <n v="5"/>
        <n v="10"/>
        <n v="6"/>
        <n v="11"/>
        <n v="7"/>
        <n v="9"/>
        <n v="4"/>
        <n v="12"/>
        <n v="8"/>
        <n v="1"/>
      </sharedItems>
    </cacheField>
    <cacheField name="Año Sol" numFmtId="0">
      <sharedItems containsSemiMixedTypes="0" containsString="0" containsNumber="1" containsInteger="1" minValue="2012" maxValue="2020" count="9">
        <n v="2017"/>
        <n v="2020"/>
        <n v="2019"/>
        <n v="2018"/>
        <n v="2015"/>
        <n v="2013"/>
        <n v="2012"/>
        <n v="2016"/>
        <n v="2014"/>
      </sharedItems>
    </cacheField>
    <cacheField name="Departamento" numFmtId="0">
      <sharedItems containsBlank="1" count="9">
        <s v="Magdalena"/>
        <s v="Atlántico Norte"/>
        <s v="Verificar"/>
        <s v="Guajira"/>
        <s v="Atlántico Sur"/>
        <m u="1"/>
        <s v="Canal de Atención" u="1"/>
        <s v="Atlántico" u="1"/>
        <e v="#N/A" u="1"/>
      </sharedItems>
      <fieldGroup par="49"/>
    </cacheField>
    <cacheField name="Antigüedad" numFmtId="0">
      <sharedItems containsSemiMixedTypes="0" containsString="0" containsNumber="1" containsInteger="1" minValue="1" maxValue="3128" count="1309">
        <n v="1337"/>
        <n v="292"/>
        <n v="179"/>
        <n v="40"/>
        <n v="400"/>
        <n v="924"/>
        <n v="882"/>
        <n v="271"/>
        <n v="397"/>
        <n v="362"/>
        <n v="483"/>
        <n v="447"/>
        <n v="881"/>
        <n v="41"/>
        <n v="485"/>
        <n v="734"/>
        <n v="120"/>
        <n v="12"/>
        <n v="386"/>
        <n v="145"/>
        <n v="603"/>
        <n v="342"/>
        <n v="406"/>
        <n v="211"/>
        <n v="8"/>
        <n v="26"/>
        <n v="817"/>
        <n v="174"/>
        <n v="525"/>
        <n v="436"/>
        <n v="581"/>
        <n v="86"/>
        <n v="3"/>
        <n v="422"/>
        <n v="160"/>
        <n v="30"/>
        <n v="533"/>
        <n v="2038"/>
        <n v="442"/>
        <n v="930"/>
        <n v="125"/>
        <n v="947"/>
        <n v="19"/>
        <n v="765"/>
        <n v="2742"/>
        <n v="258"/>
        <n v="18"/>
        <n v="1111"/>
        <n v="1219"/>
        <n v="11"/>
        <n v="460"/>
        <n v="531"/>
        <n v="13"/>
        <n v="2821"/>
        <n v="128"/>
        <n v="16"/>
        <n v="33"/>
        <n v="1278"/>
        <n v="272"/>
        <n v="750"/>
        <n v="768"/>
        <n v="182"/>
        <n v="78"/>
        <n v="47"/>
        <n v="700"/>
        <n v="770"/>
        <n v="7"/>
        <n v="187"/>
        <n v="852"/>
        <n v="71"/>
        <n v="608"/>
        <n v="884"/>
        <n v="20"/>
        <n v="420"/>
        <n v="70"/>
        <n v="154"/>
        <n v="530"/>
        <n v="534"/>
        <n v="594"/>
        <n v="15"/>
        <n v="497"/>
        <n v="300"/>
        <n v="439"/>
        <n v="259"/>
        <n v="37"/>
        <n v="29"/>
        <n v="77"/>
        <n v="1090"/>
        <n v="1153"/>
        <n v="65"/>
        <n v="392"/>
        <n v="601"/>
        <n v="2906"/>
        <n v="264"/>
        <n v="6"/>
        <n v="443"/>
        <n v="104"/>
        <n v="21"/>
        <n v="67"/>
        <n v="191"/>
        <n v="761"/>
        <n v="22"/>
        <n v="252"/>
        <n v="224"/>
        <n v="124"/>
        <n v="231"/>
        <n v="1345"/>
        <n v="579"/>
        <n v="902"/>
        <n v="491"/>
        <n v="1853"/>
        <n v="432"/>
        <n v="471"/>
        <n v="667"/>
        <n v="212"/>
        <n v="279"/>
        <n v="289"/>
        <n v="92"/>
        <n v="554"/>
        <n v="43"/>
        <n v="358"/>
        <n v="792"/>
        <n v="223"/>
        <n v="153"/>
        <n v="113"/>
        <n v="105"/>
        <n v="478"/>
        <n v="1254"/>
        <n v="835"/>
        <n v="503"/>
        <n v="665"/>
        <n v="2700"/>
        <n v="68"/>
        <n v="28"/>
        <n v="814"/>
        <n v="523"/>
        <n v="273"/>
        <n v="1560"/>
        <n v="1149"/>
        <n v="433"/>
        <n v="799"/>
        <n v="343"/>
        <n v="359"/>
        <n v="142"/>
        <n v="412"/>
        <n v="62"/>
        <n v="644"/>
        <n v="518"/>
        <n v="195"/>
        <n v="147"/>
        <n v="111"/>
        <n v="35"/>
        <n v="90"/>
        <n v="251"/>
        <n v="335"/>
        <n v="79"/>
        <n v="286"/>
        <n v="1618"/>
        <n v="205"/>
        <n v="440"/>
        <n v="415"/>
        <n v="597"/>
        <n v="455"/>
        <n v="705"/>
        <n v="364"/>
        <n v="93"/>
        <n v="624"/>
        <n v="119"/>
        <n v="1436"/>
        <n v="63"/>
        <n v="496"/>
        <n v="222"/>
        <n v="81"/>
        <n v="916"/>
        <n v="1385"/>
        <n v="350"/>
        <n v="74"/>
        <n v="50"/>
        <n v="737"/>
        <n v="519"/>
        <n v="36"/>
        <n v="783"/>
        <n v="5"/>
        <n v="4"/>
        <n v="112"/>
        <n v="434"/>
        <n v="1227"/>
        <n v="2416"/>
        <n v="897"/>
        <n v="167"/>
        <n v="287"/>
        <n v="975"/>
        <n v="268"/>
        <n v="1028"/>
        <n v="9"/>
        <n v="168"/>
        <n v="979"/>
        <n v="616"/>
        <n v="175"/>
        <n v="239"/>
        <n v="699"/>
        <n v="285"/>
        <n v="1862"/>
        <n v="146"/>
        <n v="462"/>
        <n v="139"/>
        <n v="742"/>
        <n v="1281"/>
        <n v="968"/>
        <n v="602"/>
        <n v="56"/>
        <n v="177"/>
        <n v="706"/>
        <n v="246"/>
        <n v="1044"/>
        <n v="363"/>
        <n v="14"/>
        <n v="1587"/>
        <n v="499"/>
        <n v="2093"/>
        <n v="398"/>
        <n v="293"/>
        <n v="106"/>
        <n v="383"/>
        <n v="152"/>
        <n v="779"/>
        <n v="741"/>
        <n v="649"/>
        <n v="2944"/>
        <n v="399"/>
        <n v="83"/>
        <n v="82"/>
        <n v="441"/>
        <n v="288"/>
        <n v="236"/>
        <n v="1198"/>
        <n v="25"/>
        <n v="91"/>
        <n v="609"/>
        <n v="322"/>
        <n v="27"/>
        <n v="2848"/>
        <n v="390"/>
        <n v="170"/>
        <n v="2986"/>
        <n v="754"/>
        <n v="355"/>
        <n v="98"/>
        <n v="84"/>
        <n v="394"/>
        <n v="2037"/>
        <n v="457"/>
        <n v="166"/>
        <n v="1073"/>
        <n v="295"/>
        <n v="294"/>
        <n v="162"/>
        <n v="468"/>
        <n v="42"/>
        <n v="377"/>
        <n v="385"/>
        <n v="121"/>
        <n v="553"/>
        <n v="572"/>
        <n v="197"/>
        <n v="58"/>
        <n v="1078"/>
        <n v="495"/>
        <n v="327"/>
        <n v="1646"/>
        <n v="870"/>
        <n v="310"/>
        <n v="371"/>
        <n v="1080"/>
        <n v="141"/>
        <n v="72"/>
        <n v="505"/>
        <n v="107"/>
        <n v="118"/>
        <n v="151"/>
        <n v="2072"/>
        <n v="44"/>
        <n v="233"/>
        <n v="57"/>
        <n v="254"/>
        <n v="1162"/>
        <n v="959"/>
        <n v="1486"/>
        <n v="1178"/>
        <n v="806"/>
        <n v="2011"/>
        <n v="189"/>
        <n v="1336"/>
        <n v="429"/>
        <n v="984"/>
        <n v="266"/>
        <n v="702"/>
        <n v="138"/>
        <n v="391"/>
        <n v="51"/>
        <n v="484"/>
        <n v="1357"/>
        <n v="712"/>
        <n v="1604"/>
        <n v="1125"/>
        <n v="671"/>
        <n v="384"/>
        <n v="855"/>
        <n v="454"/>
        <n v="46"/>
        <n v="834"/>
        <n v="427"/>
        <n v="791"/>
        <n v="463"/>
        <n v="1309"/>
        <n v="860"/>
        <n v="183"/>
        <n v="943"/>
        <n v="664"/>
        <n v="250"/>
        <n v="903"/>
        <n v="891"/>
        <n v="1259"/>
        <n v="323"/>
        <n v="547"/>
        <n v="2919"/>
        <n v="372"/>
        <n v="562"/>
        <n v="89"/>
        <n v="32"/>
        <n v="64"/>
        <n v="1696"/>
        <n v="85"/>
        <n v="373"/>
        <n v="173"/>
        <n v="813"/>
        <n v="749"/>
        <n v="840"/>
        <n v="1042"/>
        <n v="923"/>
        <n v="470"/>
        <n v="639"/>
        <n v="238"/>
        <n v="159"/>
        <n v="2512"/>
        <n v="1539"/>
        <n v="720"/>
        <n v="117"/>
        <n v="404"/>
        <n v="1045"/>
        <n v="194"/>
        <n v="356"/>
        <n v="1566"/>
        <n v="357"/>
        <n v="558"/>
        <n v="1478"/>
        <n v="1269"/>
        <n v="411"/>
        <n v="474"/>
        <n v="351"/>
        <n v="540"/>
        <n v="131"/>
        <n v="680"/>
        <n v="1504"/>
        <n v="550"/>
        <n v="950"/>
        <n v="379"/>
        <n v="839"/>
        <n v="1205"/>
        <n v="140"/>
        <n v="849"/>
        <n v="413"/>
        <n v="428"/>
        <n v="366"/>
        <n v="1020"/>
        <n v="260"/>
        <n v="76"/>
        <n v="23"/>
        <n v="650"/>
        <n v="1363"/>
        <n v="303"/>
        <n v="544"/>
        <n v="583"/>
        <n v="614"/>
        <n v="677"/>
        <n v="919"/>
        <n v="69"/>
        <n v="1169"/>
        <n v="687"/>
        <n v="966"/>
        <n v="961"/>
        <n v="378"/>
        <n v="1129"/>
        <n v="946"/>
        <n v="932"/>
        <n v="232"/>
        <n v="1519"/>
        <n v="663"/>
        <n v="642"/>
        <n v="617"/>
        <n v="469"/>
        <n v="376"/>
        <n v="155"/>
        <n v="475"/>
        <n v="414"/>
        <n v="261"/>
        <n v="225"/>
        <n v="1155"/>
        <n v="524"/>
        <n v="1464"/>
        <n v="1035"/>
        <n v="203"/>
        <n v="2639"/>
        <n v="217"/>
        <n v="2"/>
        <n v="812"/>
        <n v="873"/>
        <n v="75"/>
        <n v="163"/>
        <n v="2388"/>
        <n v="517"/>
        <n v="777"/>
        <n v="488"/>
        <n v="595"/>
        <n v="280"/>
        <n v="723"/>
        <n v="1476"/>
        <n v="1182"/>
        <n v="461"/>
        <n v="1225"/>
        <n v="776"/>
        <n v="34"/>
        <n v="629"/>
        <n v="188"/>
        <n v="196"/>
        <n v="1442"/>
        <n v="1881"/>
        <n v="418"/>
        <n v="349"/>
        <n v="735"/>
        <n v="868"/>
        <n v="838"/>
        <n v="588"/>
        <n v="670"/>
        <n v="253"/>
        <n v="123"/>
        <n v="516"/>
        <n v="917"/>
        <n v="369"/>
        <n v="922"/>
        <n v="967"/>
        <n v="532"/>
        <n v="308"/>
        <n v="48"/>
        <n v="99"/>
        <n v="945"/>
        <n v="201"/>
        <n v="907"/>
        <n v="1275"/>
        <n v="1122"/>
        <n v="257"/>
        <n v="127"/>
        <n v="337"/>
        <n v="307"/>
        <n v="978"/>
        <n v="1351"/>
        <n v="245"/>
        <n v="425"/>
        <n v="149"/>
        <n v="1639"/>
        <n v="242"/>
        <n v="219"/>
        <n v="590"/>
        <n v="317"/>
        <n v="569"/>
        <n v="61"/>
        <n v="999"/>
        <n v="176"/>
        <n v="901"/>
        <n v="490"/>
        <n v="1344"/>
        <n v="758"/>
        <n v="789"/>
        <n v="1527"/>
        <n v="1524"/>
        <n v="957"/>
        <n v="450"/>
        <n v="209"/>
        <n v="527"/>
        <n v="769"/>
        <n v="370"/>
        <n v="487"/>
        <n v="229"/>
        <n v="1610"/>
        <n v="607"/>
        <n v="810"/>
        <n v="330"/>
        <n v="193"/>
        <n v="2164"/>
        <n v="1141"/>
        <n v="1645"/>
        <n v="958"/>
        <n v="114"/>
        <n v="216"/>
        <n v="989"/>
        <n v="786"/>
        <n v="296"/>
        <n v="951"/>
        <n v="314"/>
        <n v="1008"/>
        <n v="1188"/>
        <n v="135"/>
        <n v="421"/>
        <n v="1204"/>
        <n v="218"/>
        <n v="237"/>
        <n v="1113"/>
        <n v="1118"/>
        <n v="1482"/>
        <n v="729"/>
        <n v="498"/>
        <n v="1238"/>
        <n v="1521"/>
        <n v="811"/>
        <n v="1265"/>
        <n v="940"/>
        <n v="407"/>
        <n v="306"/>
        <n v="911"/>
        <n v="727"/>
        <n v="965"/>
        <n v="1302"/>
        <n v="190"/>
        <n v="49"/>
        <n v="492"/>
        <n v="1233"/>
        <n v="1094"/>
        <n v="593"/>
        <n v="623"/>
        <n v="842"/>
        <n v="915"/>
        <n v="426"/>
        <n v="1087"/>
        <n v="302"/>
        <n v="713"/>
        <n v="1323"/>
        <n v="2606"/>
        <n v="506"/>
        <n v="161"/>
        <n v="904"/>
        <n v="341"/>
        <n v="502"/>
        <n v="278"/>
        <n v="580"/>
        <n v="819"/>
        <n v="181"/>
        <n v="555"/>
        <n v="435"/>
        <n v="883"/>
        <n v="511"/>
        <n v="45"/>
        <n v="764"/>
        <n v="645"/>
        <n v="504"/>
        <n v="1497"/>
        <n v="552"/>
        <n v="756"/>
        <n v="202"/>
        <n v="10"/>
        <n v="545"/>
        <n v="691"/>
        <n v="537"/>
        <n v="126"/>
        <n v="778"/>
        <n v="1013"/>
        <n v="103"/>
        <n v="1120"/>
        <n v="1210"/>
        <n v="482"/>
        <n v="2086"/>
        <n v="132"/>
        <n v="345"/>
        <n v="1469"/>
        <n v="2619"/>
        <n v="301"/>
        <n v="1234"/>
        <n v="2346"/>
        <n v="281"/>
        <n v="148"/>
        <n v="510"/>
        <n v="1160"/>
        <n v="1142"/>
        <n v="1869"/>
        <n v="1450"/>
        <n v="1098"/>
        <n v="466"/>
        <n v="785"/>
        <n v="2030"/>
        <n v="96"/>
        <n v="565"/>
        <n v="1483"/>
        <n v="1244"/>
        <n v="459"/>
        <n v="546"/>
        <n v="630"/>
        <n v="489"/>
        <n v="1429"/>
        <n v="625"/>
        <n v="1314"/>
        <n v="1000"/>
        <n v="526"/>
        <n v="730"/>
        <n v="912"/>
        <n v="929"/>
        <n v="1300"/>
        <n v="660"/>
        <n v="320"/>
        <n v="97"/>
        <n v="265"/>
        <n v="1958"/>
        <n v="1315"/>
        <n v="1812"/>
        <n v="845"/>
        <n v="684"/>
        <n v="1154"/>
        <n v="1714"/>
        <n v="974"/>
        <n v="733"/>
        <n v="1006"/>
        <n v="693"/>
        <n v="1356"/>
        <n v="2547"/>
        <n v="198"/>
        <n v="309"/>
        <n v="1202"/>
        <n v="204"/>
        <n v="348"/>
        <n v="615"/>
        <n v="1325"/>
        <n v="2722"/>
        <n v="2554"/>
        <n v="638"/>
        <n v="610"/>
        <n v="1993"/>
        <n v="681"/>
        <n v="282"/>
        <n v="1484"/>
        <n v="1884"/>
        <n v="1273"/>
        <n v="2248"/>
        <n v="1156"/>
        <n v="1217"/>
        <n v="1027"/>
        <n v="832"/>
        <n v="1616"/>
        <n v="1093"/>
        <n v="568"/>
        <n v="1353"/>
        <n v="559"/>
        <n v="448"/>
        <n v="1189"/>
        <n v="419"/>
        <n v="986"/>
        <n v="334"/>
        <n v="240"/>
        <n v="243"/>
        <n v="2633"/>
        <n v="1328"/>
        <n v="299"/>
        <n v="133"/>
        <n v="1518"/>
        <n v="995"/>
        <n v="2764"/>
        <n v="169"/>
        <n v="763"/>
        <n v="116"/>
        <n v="775"/>
        <n v="621"/>
        <n v="793"/>
        <n v="1919"/>
        <n v="1749"/>
        <n v="1855"/>
        <n v="108"/>
        <n v="477"/>
        <n v="1771"/>
        <n v="1399"/>
        <n v="2387"/>
        <n v="1203"/>
        <n v="673"/>
        <n v="1435"/>
        <n v="890"/>
        <n v="1412"/>
        <n v="666"/>
        <n v="365"/>
        <n v="1680"/>
        <n v="1175"/>
        <n v="267"/>
        <n v="937"/>
        <n v="826"/>
        <n v="994"/>
        <n v="721"/>
        <n v="1022"/>
        <n v="933"/>
        <n v="215"/>
        <n v="1510"/>
        <n v="1456"/>
        <n v="344"/>
        <n v="628"/>
        <n v="1636"/>
        <n v="757"/>
        <n v="2359"/>
        <n v="538"/>
        <n v="1609"/>
        <n v="747"/>
        <n v="1490"/>
        <n v="186"/>
        <n v="996"/>
        <n v="405"/>
        <n v="1352"/>
        <n v="226"/>
        <n v="1296"/>
        <n v="352"/>
        <n v="1191"/>
        <n v="2750"/>
        <n v="1377"/>
        <n v="560"/>
        <n v="1001"/>
        <n v="1890"/>
        <n v="708"/>
        <n v="3128"/>
        <n v="2431"/>
        <n v="522"/>
        <n v="698"/>
        <n v="2057"/>
        <n v="1731"/>
        <n v="467"/>
        <n v="1055"/>
        <n v="2591"/>
        <n v="1343"/>
        <n v="2716"/>
        <n v="453"/>
        <n v="446"/>
        <n v="1724"/>
        <n v="748"/>
        <n v="561"/>
        <n v="576"/>
        <n v="1517"/>
        <n v="1911"/>
        <n v="210"/>
        <n v="1303"/>
        <n v="39"/>
        <n v="1632"/>
        <n v="1164"/>
        <n v="726"/>
        <n v="2914"/>
        <n v="618"/>
        <n v="651"/>
        <n v="636"/>
        <n v="953"/>
        <n v="1330"/>
        <n v="1181"/>
        <n v="1058"/>
        <n v="1689"/>
        <n v="1513"/>
        <n v="1286"/>
        <n v="1250"/>
        <n v="1422"/>
        <n v="657"/>
        <n v="1092"/>
        <n v="512"/>
        <n v="722"/>
        <n v="1828"/>
        <n v="695"/>
        <n v="2690"/>
        <n v="321"/>
        <n v="2675"/>
        <n v="2494"/>
        <n v="1960"/>
        <n v="1086"/>
        <n v="743"/>
        <n v="1538"/>
        <n v="134"/>
        <n v="918"/>
        <n v="782"/>
        <n v="2576"/>
        <n v="847"/>
        <n v="1342"/>
        <n v="1195"/>
        <n v="130"/>
        <n v="548"/>
        <n v="658"/>
        <n v="573"/>
        <n v="755"/>
        <n v="637"/>
        <n v="1658"/>
        <n v="866"/>
        <n v="1085"/>
        <n v="1301"/>
        <n v="1542"/>
        <n v="1157"/>
        <n v="925"/>
        <n v="714"/>
        <n v="1409"/>
        <n v="2590"/>
        <n v="2295"/>
        <n v="653"/>
        <n v="1138"/>
        <n v="803"/>
        <n v="1128"/>
        <n v="944"/>
        <n v="566"/>
        <n v="1135"/>
        <n v="1043"/>
        <n v="831"/>
        <n v="393"/>
        <n v="1588"/>
        <n v="401"/>
        <n v="646"/>
        <n v="1371"/>
        <n v="1114"/>
        <n v="1447"/>
        <n v="686"/>
        <n v="709"/>
        <n v="1541"/>
        <n v="1545"/>
        <n v="1163"/>
        <n v="1070"/>
        <n v="1511"/>
        <n v="853"/>
        <n v="582"/>
        <n v="854"/>
        <n v="1021"/>
        <n v="1036"/>
        <n v="910"/>
        <n v="235"/>
        <n v="736"/>
        <n v="1041"/>
        <n v="707"/>
        <n v="1622"/>
        <n v="596"/>
        <n v="1895"/>
        <n v="1388"/>
        <n v="1944"/>
        <n v="1528"/>
        <n v="846"/>
        <n v="1857"/>
        <n v="863"/>
        <n v="2652"/>
        <n v="1237"/>
        <n v="2403"/>
        <n v="1133"/>
        <n v="1170"/>
        <n v="2392"/>
        <n v="600"/>
        <n v="509"/>
        <n v="1232"/>
        <n v="1562"/>
        <n v="2961"/>
        <n v="1644"/>
        <n v="1457"/>
        <n v="825"/>
        <n v="1185"/>
        <n v="807"/>
        <n v="833"/>
        <n v="715"/>
        <n v="1493"/>
        <n v="2911"/>
        <n v="2043"/>
        <n v="2288"/>
        <n v="1470"/>
        <n v="862"/>
        <n v="180"/>
        <n v="2080"/>
        <n v="1223"/>
        <n v="821"/>
        <n v="1072"/>
        <n v="1555"/>
        <n v="1364"/>
        <n v="2582"/>
        <n v="1230"/>
        <n v="567"/>
        <n v="1462"/>
        <n v="798"/>
        <n v="1247"/>
        <n v="417" u="1"/>
        <n v="1117" u="1"/>
        <n v="973" u="1"/>
        <n v="2790" u="1"/>
        <n v="648" u="1"/>
        <n v="2029" u="1"/>
        <n v="1509" u="1"/>
        <n v="1249" u="1"/>
        <n v="1184" u="1"/>
        <n v="1119" u="1"/>
        <n v="1054" u="1"/>
        <n v="909" u="1"/>
        <n v="844" u="1"/>
        <n v="158" u="1"/>
        <n v="1901" u="1"/>
        <n v="1446" u="1"/>
        <n v="1121" u="1"/>
        <n v="2538" u="1"/>
        <n v="1903" u="1"/>
        <n v="1643" u="1"/>
        <n v="2605" u="1"/>
        <n v="1253" u="1"/>
        <n v="2345" u="1"/>
        <n v="2085" u="1"/>
        <n v="256" u="1"/>
        <n v="781" u="1"/>
        <n v="521" u="1"/>
        <n v="354" u="1"/>
        <n v="1190" u="1"/>
        <n v="17" u="1"/>
        <n v="977" u="1"/>
        <n v="652" u="1"/>
        <n v="2546" u="1"/>
        <n v="587" u="1"/>
        <n v="452" u="1"/>
        <n v="1387" u="1"/>
        <n v="1322" u="1"/>
        <n v="1127" u="1"/>
        <n v="1062" u="1"/>
        <n v="848" u="1"/>
        <n v="1454" u="1"/>
        <n v="1324" u="1"/>
        <n v="1194" u="1"/>
        <n v="1" u="1"/>
        <n v="914" u="1"/>
        <n v="55" u="1"/>
        <n v="208" u="1"/>
        <n v="784" u="1"/>
        <n v="719" u="1"/>
        <n v="589" u="1"/>
        <n v="2294" u="1"/>
        <n v="1586" u="1"/>
        <n v="1261" u="1"/>
        <n v="192" u="1"/>
        <n v="655" u="1"/>
        <n v="486" u="1"/>
        <n v="1523" u="1"/>
        <n v="95" u="1"/>
        <n v="291" u="1"/>
        <n v="1068" u="1"/>
        <n v="241" u="1"/>
        <n v="851" u="1"/>
        <n v="2952" u="1"/>
        <n v="656" u="1"/>
        <n v="389" u="1"/>
        <n v="2629" u="1"/>
        <n v="592" u="1"/>
        <n v="1852" u="1"/>
        <n v="1657" u="1"/>
        <n v="2763" u="1"/>
        <n v="1137" u="1"/>
        <n v="983" u="1"/>
        <n v="788" u="1"/>
        <n v="2960" u="1"/>
        <n v="144" u="1"/>
        <n v="1854" u="1"/>
        <n v="1139" u="1"/>
        <n v="2247" u="1"/>
        <n v="659" u="1"/>
        <n v="529" u="1"/>
        <n v="1856" u="1"/>
        <n v="2511" u="1"/>
        <n v="2251" u="1"/>
        <n v="1076" u="1"/>
        <n v="985" u="1"/>
        <n v="790" u="1"/>
        <n v="725" u="1"/>
        <n v="2058" u="1"/>
        <n v="456" u="1"/>
        <n v="1468" u="1"/>
        <n v="2905" u="1"/>
        <n v="326" u="1"/>
        <n v="921" u="1"/>
        <n v="1730" u="1"/>
        <n v="424" u="1"/>
        <n v="1405" u="1"/>
        <n v="662" u="1"/>
        <n v="1992" u="1"/>
        <n v="1537" u="1"/>
        <n v="2913" u="1"/>
        <n v="1277" u="1"/>
        <n v="1147" u="1"/>
        <n v="988" u="1"/>
        <n v="728" u="1"/>
        <n v="129" u="1"/>
        <n v="1084" u="1"/>
        <n v="859" u="1"/>
        <n v="178" u="1"/>
        <n v="599" u="1"/>
        <n v="458" u="1"/>
        <n v="1411" u="1"/>
        <n v="88" u="1"/>
        <n v="1216" u="1"/>
        <n v="2401" u="1"/>
        <n v="263" u="1"/>
        <n v="1868" u="1"/>
        <n v="1608" u="1"/>
        <n v="361" u="1"/>
        <n v="80" u="1"/>
        <n v="1218" u="1"/>
        <n v="861" u="1"/>
        <n v="796" u="1"/>
        <n v="536" u="1"/>
        <n v="1350" u="1"/>
        <n v="329" u="1"/>
        <n v="1285" u="1"/>
        <n v="797" u="1"/>
        <n v="732" u="1"/>
        <n v="1222" u="1"/>
        <n v="993" u="1"/>
        <n v="244" u="1"/>
        <n v="928" u="1"/>
        <n v="1679" u="1"/>
        <n v="1224" u="1"/>
        <n v="1159" u="1"/>
        <n v="2287" u="1"/>
        <n v="60" u="1"/>
        <n v="228" u="1"/>
        <n v="669" u="1"/>
        <n v="539" u="1"/>
        <n v="1811" u="1"/>
        <n v="1421" u="1"/>
        <n v="1226" u="1"/>
        <n v="298" u="1"/>
        <n v="1161" u="1"/>
        <n v="865" u="1"/>
        <n v="2618" u="1"/>
        <n v="2358" u="1"/>
        <n v="1943" u="1"/>
        <n v="1748" u="1"/>
        <n v="396" u="1"/>
        <n v="1553" u="1"/>
        <n v="931" u="1"/>
        <n v="606" u="1"/>
        <n v="2010" u="1"/>
        <n v="494" u="1"/>
        <n v="1880" u="1"/>
        <n v="1425" u="1"/>
        <n v="2689" u="1"/>
        <n v="1295" u="1"/>
        <n v="1100" u="1"/>
        <n v="867" u="1"/>
        <n v="802" u="1"/>
        <n v="672" u="1"/>
        <n v="1492" u="1"/>
        <n v="1362" u="1"/>
        <n v="998" u="1"/>
        <n v="2630" u="1"/>
        <n v="543" u="1"/>
        <n v="1559" u="1"/>
        <n v="1494" u="1"/>
        <n v="1299" u="1"/>
        <n v="869" u="1"/>
        <n v="1561" u="1"/>
        <n v="1496" u="1"/>
        <n v="333" u="1"/>
        <n v="1236" u="1"/>
        <n v="73" u="1"/>
        <n v="805" u="1"/>
        <n v="740" u="1"/>
        <n v="2638" u="1"/>
        <n v="431" u="1"/>
        <n v="1498" u="1"/>
        <n v="2575" u="1"/>
        <n v="1173" u="1"/>
        <n v="936" u="1"/>
        <n v="676" u="1"/>
        <n v="2020" u="1"/>
        <n v="122" u="1"/>
        <n v="1695" u="1"/>
        <n v="1565" u="1"/>
        <n v="1370" u="1"/>
        <n v="1110" u="1"/>
        <n v="230" u="1"/>
        <n v="872" u="1"/>
        <n v="165" u="1"/>
        <n v="2386" u="1"/>
        <n v="1957" u="1"/>
        <n v="1827" u="1"/>
        <n v="1177" u="1"/>
        <n v="1112" u="1"/>
        <n v="214" u="1"/>
        <n v="2910" u="1"/>
        <n v="613" u="1"/>
        <n v="1959" u="1"/>
        <n v="1894" u="1"/>
        <n v="465" u="1"/>
        <n v="2847" u="1"/>
        <n v="270" u="1"/>
        <n v="939" u="1"/>
        <n v="874" u="1"/>
        <n v="809" u="1"/>
        <n v="679" u="1"/>
        <n v="549" u="1"/>
        <n v="368" u="1"/>
        <n v="1441" u="1"/>
        <n v="1376" u="1"/>
        <n v="2721" u="1"/>
        <n v="1246" u="1"/>
        <n v="2071" u="1"/>
        <n v="1005" u="1"/>
        <n v="2918" u="1"/>
        <n v="1638" u="1"/>
        <n v="2985" u="1"/>
        <n v="24" u="1"/>
        <n v="1443" u="1"/>
        <n v="336" u="1"/>
        <n v="1313" u="1"/>
        <n v="746" u="1"/>
        <n v="2402" u="1"/>
        <n v="551" u="1"/>
        <n v="1770" u="1"/>
        <n v="2079" u="1"/>
        <n v="1007" u="1"/>
        <n v="942" u="1"/>
        <n v="150" u="1"/>
        <n v="1902" u="1"/>
        <n v="1512" u="1"/>
        <n v="1187" u="1"/>
        <n v="1057" u="1"/>
        <n v="683" u="1"/>
        <n v="3127" u="1"/>
        <n v="1449" u="1"/>
        <n v="1384" u="1"/>
        <n v="305" u="1"/>
        <n v="1124" u="1"/>
        <n v="66" u="1"/>
        <n v="2674" u="1"/>
        <n v="2036" u="1"/>
        <n v="1971" u="1"/>
        <n v="403" u="1"/>
        <n v="1516" u="1"/>
        <n v="2741" u="1"/>
        <n v="1061" u="1"/>
        <n v="880" u="1"/>
        <n v="685" u="1"/>
        <n v="620" u="1"/>
        <n v="501" u="1"/>
        <n v="115" u="1"/>
        <n v="1713" u="1"/>
        <n v="1583" u="1"/>
        <n v="1258" u="1"/>
        <n v="1063" u="1"/>
        <n v="816" u="1"/>
        <n v="1910" u="1"/>
        <n v="1520" u="1"/>
        <n v="1455" u="1"/>
        <n v="2749" u="1"/>
        <n v="1012" u="1"/>
        <n v="200" u="1"/>
        <n v="622" u="1"/>
        <n v="557" u="1"/>
        <n v="2042" u="1"/>
        <n v="1327" u="1"/>
        <n v="2493" u="1"/>
        <n v="1197" u="1"/>
        <n v="1132" u="1"/>
        <n v="249" u="1"/>
        <n v="818" u="1"/>
        <n v="753" u="1"/>
        <n v="2820" u="1"/>
        <n v="2430" u="1"/>
        <n v="340" u="1"/>
        <n v="1329" u="1"/>
        <n v="1264" u="1"/>
        <n v="1134" u="1"/>
        <n v="1069" u="1"/>
        <n v="949" u="1"/>
        <n v="438" u="1"/>
        <n v="1526" u="1"/>
        <n v="1461" u="1"/>
        <n v="1201" u="1"/>
        <n v="1071" u="1"/>
        <n v="820" u="1"/>
        <n v="690" u="1"/>
        <n v="1918" u="1"/>
        <n v="1723" u="1"/>
        <n v="1463" u="1"/>
        <n v="1398" u="1"/>
        <n v="1268" u="1"/>
        <n v="886" u="1"/>
        <n v="2702" u="1"/>
        <n v="1335" u="1"/>
        <n v="1270" u="1"/>
        <n v="1140" u="1"/>
        <n v="952" u="1"/>
        <n v="185" u="1"/>
        <n v="692" u="1"/>
        <n v="627" u="1"/>
        <n v="2056" u="1"/>
        <n v="1272" u="1"/>
        <n v="277" u="1"/>
        <n v="1077" u="1"/>
        <n v="234" u="1"/>
        <n v="375" u="1"/>
        <n v="1274" u="1"/>
        <n v="1209" u="1"/>
        <n v="1079" u="1"/>
        <n v="1019" u="1"/>
        <n v="889" u="1"/>
        <n v="824" u="1"/>
        <n v="694" u="1"/>
        <n v="564" u="1"/>
        <n v="473" u="1"/>
        <n v="1861" u="1"/>
        <n v="1341" u="1"/>
        <n v="2651" u="1"/>
        <n v="2391" u="1"/>
        <n v="760" u="1"/>
        <n v="2198" u="1"/>
        <n v="137" u="1"/>
        <n v="1603" u="1"/>
        <n v="1408" u="1"/>
        <n v="1148" u="1"/>
        <n v="956" u="1"/>
        <n v="1540" u="1"/>
        <n v="1475" u="1"/>
        <n v="1280" u="1"/>
        <n v="762" u="1"/>
        <n v="697" u="1"/>
        <n v="1477" u="1"/>
        <n v="1152" u="1"/>
        <n v="410" u="1"/>
        <n v="1544" u="1"/>
        <n v="1089" u="1"/>
        <n v="508" u="1"/>
        <n v="1806" u="1"/>
        <n v="1481" u="1"/>
        <n v="313" u="1"/>
        <n v="1091" u="1"/>
        <n v="1026" u="1"/>
        <n v="960" u="1"/>
        <n v="830" u="1"/>
        <n v="635" u="1"/>
        <n v="476" u="1"/>
        <n v="2415" u="1"/>
        <n v="896" u="1"/>
        <n v="701" u="1"/>
        <n v="571" u="1"/>
        <n v="2092" u="1"/>
        <n v="1615" u="1"/>
        <n v="1485" u="1"/>
        <n v="1355" u="1"/>
        <n v="767" u="1"/>
        <n v="1617" u="1"/>
        <n v="2943" u="1"/>
        <n v="347" u="1"/>
        <n v="2553" u="1"/>
        <n v="1097" u="1"/>
        <n v="2163" u="1"/>
        <n v="445" u="1"/>
        <n v="1554" u="1"/>
        <n v="1489" u="1"/>
        <n v="1229" u="1"/>
        <n v="1034" u="1"/>
        <n v="964" u="1"/>
        <n v="704" u="1"/>
        <n v="1621" u="1"/>
        <n v="1231" u="1"/>
        <n v="900" u="1"/>
        <n v="172" u="1"/>
        <n v="575" u="1"/>
        <n v="1883" u="1"/>
        <n v="1688" u="1"/>
        <n v="1428" u="1"/>
        <n v="316" u="1"/>
        <n v="1168" u="1"/>
        <n v="221" u="1"/>
        <n v="2632" u="1"/>
        <n v="641" u="1"/>
        <n v="1950" u="1"/>
        <n v="2699" u="1"/>
        <n v="284" u="1"/>
        <n v="1040" u="1"/>
        <n v="837" u="1"/>
        <n v="38" u="1"/>
        <n v="382" u="1"/>
        <n v="643" u="1"/>
        <n v="578" u="1"/>
        <n v="1889" u="1"/>
        <n v="1434" u="1"/>
        <n v="1174" u="1"/>
        <n v="2317" u="1"/>
        <n v="774" u="1"/>
        <n v="31" u="1"/>
        <n v="1631" u="1"/>
        <n v="2841" u="1"/>
        <n v="2581" u="1"/>
        <n v="1176" u="1"/>
        <n v="515" u="1"/>
        <n v="481" u="1"/>
        <n v="110" u="1"/>
        <n v="1503" u="1"/>
        <n v="2715" u="1"/>
        <n v="1308" u="1"/>
        <n v="1243" u="1"/>
        <n v="906" u="1"/>
        <n v="841" u="1"/>
        <n v="711" u="1"/>
        <n v="449" u="1"/>
        <n v="1635" u="1"/>
        <n v="102" u="1"/>
        <n v="2589" u="1"/>
        <n v="319" u="1"/>
        <n v="1180" u="1"/>
      </sharedItems>
    </cacheField>
    <cacheField name="Gestión O/S" numFmtId="0">
      <sharedItems/>
    </cacheField>
    <cacheField name="Dia act" numFmtId="0">
      <sharedItems containsSemiMixedTypes="0" containsString="0" containsNumber="1" containsInteger="1" minValue="1" maxValue="31"/>
    </cacheField>
    <cacheField name="Mes Act" numFmtId="0">
      <sharedItems containsSemiMixedTypes="0" containsString="0" containsNumber="1" containsInteger="1" minValue="1" maxValue="12"/>
    </cacheField>
    <cacheField name="Año Act" numFmtId="0">
      <sharedItems containsSemiMixedTypes="0" containsString="0" containsNumber="1" containsInteger="1" minValue="2013" maxValue="2020"/>
    </cacheField>
    <cacheField name="Antigüedad Act" numFmtId="0">
      <sharedItems containsSemiMixedTypes="0" containsString="0" containsNumber="1" containsInteger="1" minValue="2" maxValue="2876"/>
    </cacheField>
    <cacheField name="Fecha Gen OS" numFmtId="14">
      <sharedItems containsDate="1" containsMixedTypes="1" minDate="2017-03-30T00:00:00" maxDate="2020-10-30T00:00:00"/>
    </cacheField>
    <cacheField name="Antigüedad OS" numFmtId="0">
      <sharedItems containsSemiMixedTypes="0" containsString="0" containsNumber="1" containsInteger="1" minValue="0" maxValue="2038"/>
    </cacheField>
    <cacheField name="Dia UCE" numFmtId="0">
      <sharedItems containsSemiMixedTypes="0" containsString="0" containsNumber="1" containsInteger="1" minValue="1" maxValue="31"/>
    </cacheField>
    <cacheField name="Mes UCE" numFmtId="0">
      <sharedItems containsSemiMixedTypes="0" containsString="0" containsNumber="1" containsInteger="1" minValue="1" maxValue="12"/>
    </cacheField>
    <cacheField name="Año UCE" numFmtId="0">
      <sharedItems containsSemiMixedTypes="0" containsString="0" containsNumber="1" containsInteger="1" minValue="2013" maxValue="2020"/>
    </cacheField>
    <cacheField name="Antigüedad UCE" numFmtId="0">
      <sharedItems containsSemiMixedTypes="0" containsString="0" containsNumber="1" containsInteger="1" minValue="2" maxValue="2876"/>
    </cacheField>
    <cacheField name="Inactivo" numFmtId="0">
      <sharedItems count="2">
        <s v="Si"/>
        <s v="No"/>
      </sharedItems>
    </cacheField>
    <cacheField name="Antigüedad UCE / Act" numFmtId="0">
      <sharedItems containsSemiMixedTypes="0" containsString="0" containsNumber="1" containsInteger="1" minValue="0" maxValue="1282"/>
    </cacheField>
    <cacheField name="Estado Agrupado" numFmtId="0">
      <sharedItems count="9">
        <s v="4. Presupuesto de Obra"/>
        <s v="7. Ejecución en Campo OS BT"/>
        <s v="5. Consultoría / Adjudicación"/>
        <s v="8. Puesta en Servicio"/>
        <s v="1. Solicitud"/>
        <s v="6. Ejecución y Seguimiento de Obra"/>
        <s v="3. Evaluación Técnico Ecónomica"/>
        <s v="9. Contratación"/>
        <s v="2. Factibilidad"/>
      </sharedItems>
    </cacheField>
    <cacheField name="PMR" numFmtId="0" formula="Antigüedad/Contar" databaseField="0"/>
    <cacheField name="Departamento2" numFmtId="0" databaseField="0">
      <fieldGroup base="32">
        <discretePr count="9">
          <x v="0"/>
          <x v="6"/>
          <x v="2"/>
          <x v="1"/>
          <x v="6"/>
          <x v="7"/>
          <x v="4"/>
          <x v="3"/>
          <x v="5"/>
        </discretePr>
        <groupItems count="8">
          <s v="Magdalena"/>
          <s v="Guajira"/>
          <s v="Verificar"/>
          <s v="Atlántico"/>
          <s v="Canal de Atención"/>
          <e v="#N/A"/>
          <s v="Grupo1"/>
          <m/>
        </groupItems>
      </fieldGroup>
    </cacheField>
    <cacheField name="PMR Act" numFmtId="0" formula="'Antigüedad UCE / Act'/Contar" databaseField="0"/>
    <cacheField name="Campo1" numFmtId="0" formula="'Antigüedad UCE'/Contar" databaseField="0"/>
    <cacheField name="ESTADO_EXP2" numFmtId="0" databaseField="0">
      <fieldGroup base="1">
        <discretePr count="34">
          <x v="0"/>
          <x v="17"/>
          <x v="20"/>
          <x v="17"/>
          <x v="21"/>
          <x v="24"/>
          <x v="17"/>
          <x v="22"/>
          <x v="22"/>
          <x v="1"/>
          <x v="18"/>
          <x v="23"/>
          <x v="18"/>
          <x v="19"/>
          <x v="19"/>
          <x v="22"/>
          <x v="25"/>
          <x v="2"/>
          <x v="3"/>
          <x v="4"/>
          <x v="5"/>
          <x v="6"/>
          <x v="7"/>
          <x v="24"/>
          <x v="8"/>
          <x v="9"/>
          <x v="10"/>
          <x v="11"/>
          <x v="12"/>
          <x v="13"/>
          <x v="14"/>
          <x v="15"/>
          <x v="26"/>
          <x v="16"/>
        </discretePr>
        <groupItems count="27">
          <s v="Presupuesto notificado cliente"/>
          <s v="Pendiente Presupuestación "/>
          <s v="Revision                                                                        "/>
          <s v="Revision en escritorio                                                          "/>
          <s v="Puesta en Servicio                                                              "/>
          <s v="Inicio de Obra                                                                  "/>
          <s v="Acometida Simple Ejecutada                                                      "/>
          <s v="Acometida Suficiente                                                            "/>
          <s v="Pendiente Actuación cliente                                                     "/>
          <s v="Pendiente Adjudicación                                                          "/>
          <s v="Pendiente de documentación                                                      "/>
          <s v="Pendiente Ejecución                                                             "/>
          <s v="Pendiente Presupuestación                                                       "/>
          <s v="Pendiente revisión en campo                                                     "/>
          <s v="Presupuesto notificado cliente                                                  "/>
          <s v="Requiere proyecto                                                               "/>
          <s v="Fin Obra                                                                        "/>
          <s v="Grupo2"/>
          <s v="Grupo3"/>
          <s v="Grupo5"/>
          <s v="Pendiente Adjudicación"/>
          <s v="Puesta en Servicio"/>
          <s v="Grupo4"/>
          <s v="Apertura"/>
          <s v="Grupo1"/>
          <m/>
          <s v="TC09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4">
  <r>
    <s v="P34602017030015"/>
    <x v="0"/>
    <n v="0"/>
    <n v="0"/>
    <s v="                                                                                "/>
    <s v="O.C. B/quilla Nte   "/>
    <s v="PROYECTO PRONE HEREDIA RURAL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CASA 125 HEREDIA                                            "/>
    <s v="TR193884                      "/>
    <s v="                                                                                "/>
    <s v="AC100"/>
    <n v="20170329"/>
    <n v="20170405"/>
    <n v="3460"/>
    <n v="0"/>
    <m/>
    <s v="NO"/>
    <x v="0"/>
    <n v="525"/>
    <n v="5250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11102020020035"/>
    <x v="1"/>
    <n v="0"/>
    <n v="0"/>
    <s v="                                                                                "/>
    <s v="O.C. B/quilla Cto   "/>
    <s v="JUAN GABRIEL HERNANDEZ CARRILLO                                         "/>
    <n v="3013642821"/>
    <s v="TC090"/>
    <s v="                                                                                                                                                                                           "/>
    <s v="CL 47 38 12                                                 "/>
    <s v="A2591867                      "/>
    <s v="RUT_MILENA_ROSALES_CASTILLA                                                     "/>
    <s v="AC236"/>
    <n v="20200207"/>
    <n v="20200313"/>
    <n v="1110"/>
    <n v="27314676"/>
    <s v="Inspección Normalización"/>
    <s v="NO"/>
    <x v="1"/>
    <n v="3"/>
    <n v="3000"/>
    <s v="Suministros definitivos Simples "/>
    <x v="1"/>
    <n v="20200313"/>
    <x v="1"/>
    <n v="1"/>
    <x v="1"/>
    <n v="7"/>
    <x v="1"/>
    <x v="1"/>
    <x v="1"/>
    <x v="1"/>
    <s v="Resuelta"/>
    <n v="13"/>
    <n v="3"/>
    <n v="2020"/>
    <n v="257"/>
    <s v="No Cruza"/>
    <n v="35"/>
    <n v="13"/>
    <n v="3"/>
    <n v="2020"/>
    <n v="257"/>
    <x v="1"/>
    <n v="0"/>
    <x v="1"/>
  </r>
  <r>
    <s v="P31602020050008"/>
    <x v="2"/>
    <n v="0"/>
    <n v="0"/>
    <s v="                                                                                "/>
    <s v="XXX NO UTILIZAR     "/>
    <s v="OTTO EHRHARDT FUENTES                                                   "/>
    <n v="3126609084"/>
    <s v="TC090"/>
    <s v="                                                                                                                                                                                           "/>
    <s v="NIC ANT 6652041                                             "/>
    <s v="T3243764                      "/>
    <s v="Hugo_Bello_Sanchez                                                              "/>
    <s v="AC190"/>
    <n v="20200530"/>
    <n v="20200604"/>
    <n v="3160"/>
    <n v="27878402"/>
    <s v="Seguimiento y rev. instalacion electrica distribucion "/>
    <s v="NO"/>
    <x v="2"/>
    <n v="15"/>
    <n v="15000"/>
    <s v="Obras "/>
    <x v="2"/>
    <n v="20200604"/>
    <x v="2"/>
    <n v="1"/>
    <x v="0"/>
    <n v="30"/>
    <x v="2"/>
    <x v="1"/>
    <x v="2"/>
    <x v="2"/>
    <s v="Pendiente"/>
    <n v="4"/>
    <n v="6"/>
    <n v="2020"/>
    <n v="174"/>
    <d v="2020-07-27T00:00:00"/>
    <n v="174"/>
    <n v="4"/>
    <n v="6"/>
    <n v="2020"/>
    <n v="174"/>
    <x v="1"/>
    <n v="0"/>
    <x v="2"/>
  </r>
  <r>
    <s v="P34102020100058"/>
    <x v="3"/>
    <n v="1090618"/>
    <n v="10027651"/>
    <s v="Situacion correcta                                                              "/>
    <s v="O.C. La 14          "/>
    <s v="YANET DE JESUS VARGAS GUERRERO                                          "/>
    <n v="3104551638"/>
    <s v="TC090"/>
    <s v="SECTOR 1 MZ125 5                                                                                                                                                                           "/>
    <s v="FRENTE AL PARQUE DE LA MZ120                                "/>
    <s v="TR193322                      "/>
    <s v="Carlos_Andres_Vargas_Ballestas                                                  "/>
    <s v="AC005"/>
    <n v="20201016"/>
    <n v="20201016"/>
    <n v="3410"/>
    <n v="28238135"/>
    <s v="Modificación de Potencia"/>
    <s v="NO"/>
    <x v="2"/>
    <n v="2"/>
    <n v="2000"/>
    <s v="Aumentos de potencia"/>
    <x v="3"/>
    <n v="20201016"/>
    <x v="1"/>
    <n v="1"/>
    <x v="1"/>
    <n v="16"/>
    <x v="3"/>
    <x v="1"/>
    <x v="0"/>
    <x v="3"/>
    <s v="Pendiente"/>
    <n v="16"/>
    <n v="10"/>
    <n v="2020"/>
    <n v="40"/>
    <d v="2020-10-16T00:00:00"/>
    <n v="40"/>
    <n v="16"/>
    <n v="10"/>
    <n v="2020"/>
    <n v="40"/>
    <x v="1"/>
    <n v="0"/>
    <x v="1"/>
  </r>
  <r>
    <s v="P93432019100011"/>
    <x v="4"/>
    <n v="1053685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220"/>
    <n v="20191022"/>
    <n v="20201101"/>
    <n v="9343"/>
    <n v="27991814"/>
    <s v="Seguimiento y rev. instalacion electrica distribucion "/>
    <s v="NO"/>
    <x v="3"/>
    <n v="75"/>
    <n v="75000"/>
    <s v="Aumentos de potencia"/>
    <x v="4"/>
    <n v="20201101"/>
    <x v="2"/>
    <n v="1"/>
    <x v="0"/>
    <n v="22"/>
    <x v="3"/>
    <x v="2"/>
    <x v="0"/>
    <x v="4"/>
    <s v="Resuelta"/>
    <n v="1"/>
    <n v="11"/>
    <n v="2020"/>
    <n v="24"/>
    <d v="2020-08-14T00:00:00"/>
    <n v="376"/>
    <n v="1"/>
    <n v="11"/>
    <n v="2020"/>
    <n v="24"/>
    <x v="1"/>
    <n v="0"/>
    <x v="3"/>
  </r>
  <r>
    <s v="P11702018050056"/>
    <x v="0"/>
    <n v="2011908"/>
    <n v="20103911"/>
    <s v="Situacion correcta                                                              "/>
    <s v="Central de Escritos "/>
    <s v="PORTUARIO DISTRITO ESPECIAL INDUSTRIAL Y                                "/>
    <n v="3003360026"/>
    <s v="TC095"/>
    <s v="CR 13 84 14 ENTR   1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00"/>
    <n v="20180516"/>
    <n v="20180524"/>
    <n v="1170"/>
    <n v="25097021"/>
    <s v="Factibilidad Distribucion "/>
    <s v="NO"/>
    <x v="1"/>
    <n v="625"/>
    <n v="625000"/>
    <s v="Aumentos de potencia"/>
    <x v="0"/>
    <n v="20180524"/>
    <x v="3"/>
    <n v="1"/>
    <x v="0"/>
    <n v="16"/>
    <x v="2"/>
    <x v="3"/>
    <x v="1"/>
    <x v="5"/>
    <s v="Resuelta"/>
    <n v="24"/>
    <n v="5"/>
    <n v="2018"/>
    <n v="916"/>
    <s v="No Cruza"/>
    <n v="8"/>
    <n v="24"/>
    <n v="5"/>
    <n v="2018"/>
    <n v="916"/>
    <x v="0"/>
    <n v="0"/>
    <x v="0"/>
  </r>
  <r>
    <s v="P34302018060011"/>
    <x v="2"/>
    <n v="1300041"/>
    <n v="0"/>
    <s v="                                                                                "/>
    <s v="ZE Santa_Marta      "/>
    <s v="SANTA CRUZ S.A.S DE PAPARE                                              "/>
    <n v="3187692918"/>
    <s v="TC08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80627"/>
    <n v="20181213"/>
    <n v="3430"/>
    <n v="25280033"/>
    <s v="Factibilidad Distribucion "/>
    <s v="NO"/>
    <x v="1"/>
    <n v="800"/>
    <n v="800000"/>
    <s v="Aumentos de potencia"/>
    <x v="5"/>
    <n v="20190424"/>
    <x v="3"/>
    <n v="1"/>
    <x v="0"/>
    <n v="27"/>
    <x v="4"/>
    <x v="3"/>
    <x v="0"/>
    <x v="6"/>
    <s v="Resuelta"/>
    <n v="24"/>
    <n v="4"/>
    <n v="2019"/>
    <n v="581"/>
    <s v="No Cruza"/>
    <n v="301"/>
    <n v="13"/>
    <n v="12"/>
    <n v="2018"/>
    <n v="713"/>
    <x v="0"/>
    <n v="132"/>
    <x v="2"/>
  </r>
  <r>
    <s v="P11102020020127"/>
    <x v="1"/>
    <n v="0"/>
    <n v="0"/>
    <s v="                                                                                "/>
    <s v="O.C. B/quilla Sur   "/>
    <s v="EDGARDO JOSE JIMENEZ POLO                                               "/>
    <n v="312684554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77358                      "/>
    <s v="LEXANDRA_SUAREZ_TOVAR                                                           "/>
    <s v="AC236"/>
    <n v="20200228"/>
    <n v="20200312"/>
    <n v="1110"/>
    <n v="27217749"/>
    <s v="Inspección Normalización"/>
    <s v="NO"/>
    <x v="1"/>
    <n v="3"/>
    <n v="3000"/>
    <s v="Suministros definitivos Simples "/>
    <x v="1"/>
    <n v="20200312"/>
    <x v="1"/>
    <n v="1"/>
    <x v="1"/>
    <n v="28"/>
    <x v="1"/>
    <x v="1"/>
    <x v="1"/>
    <x v="7"/>
    <s v="Resuelta"/>
    <n v="12"/>
    <n v="3"/>
    <n v="2020"/>
    <n v="258"/>
    <s v="No Cruza"/>
    <n v="13"/>
    <n v="12"/>
    <n v="3"/>
    <n v="2020"/>
    <n v="258"/>
    <x v="1"/>
    <n v="0"/>
    <x v="1"/>
  </r>
  <r>
    <s v="P11102019100153"/>
    <x v="4"/>
    <n v="0"/>
    <n v="0"/>
    <s v="                                                                                "/>
    <s v="O.C. B/quilla Cto   "/>
    <s v="  CENTRO RES LA 76                                                      "/>
    <n v="3017896695"/>
    <s v="TC087"/>
    <s v="                                                                                                                                                                                           "/>
    <s v="CONJ RES LA 76                                              "/>
    <s v="T9763922                      "/>
    <s v="Somaya_Rincon                                                                   "/>
    <s v="AC220"/>
    <n v="20191025"/>
    <n v="20200110"/>
    <n v="1110"/>
    <n v="27030702"/>
    <s v="Seguimiento y rev. instalacion electrica distribucion "/>
    <s v="NO"/>
    <x v="3"/>
    <n v="517.5"/>
    <n v="517500"/>
    <s v="Obras "/>
    <x v="6"/>
    <n v="20200110"/>
    <x v="4"/>
    <n v="1"/>
    <x v="0"/>
    <n v="25"/>
    <x v="3"/>
    <x v="2"/>
    <x v="1"/>
    <x v="8"/>
    <s v="Resuelta"/>
    <n v="10"/>
    <n v="1"/>
    <n v="2020"/>
    <n v="320"/>
    <s v="No Cruza"/>
    <n v="77"/>
    <n v="10"/>
    <n v="1"/>
    <n v="2020"/>
    <n v="320"/>
    <x v="1"/>
    <n v="0"/>
    <x v="3"/>
  </r>
  <r>
    <s v="P11102019110152"/>
    <x v="1"/>
    <n v="0"/>
    <n v="0"/>
    <s v="                                                                                "/>
    <s v="O.C. B/quilla Cto   "/>
    <s v="MARGARITA PARRA VARGAS                                                  "/>
    <n v="318451378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42                      "/>
    <s v="ANA_KARINA_RIVERO_PEREZ                                                         "/>
    <s v="AC236"/>
    <n v="20191129"/>
    <n v="20191213"/>
    <n v="1110"/>
    <n v="26999134"/>
    <s v="Inspección Normalización"/>
    <s v="NO"/>
    <x v="1"/>
    <n v="3"/>
    <n v="3000"/>
    <s v="Suministros definitivos Simples "/>
    <x v="1"/>
    <n v="20191213"/>
    <x v="1"/>
    <n v="1"/>
    <x v="1"/>
    <n v="29"/>
    <x v="5"/>
    <x v="2"/>
    <x v="1"/>
    <x v="9"/>
    <s v="Resuelta"/>
    <n v="13"/>
    <n v="12"/>
    <n v="2019"/>
    <n v="348"/>
    <s v="No Cruza"/>
    <n v="14"/>
    <n v="13"/>
    <n v="12"/>
    <n v="2019"/>
    <n v="348"/>
    <x v="1"/>
    <n v="0"/>
    <x v="1"/>
  </r>
  <r>
    <s v="P11702019070179"/>
    <x v="0"/>
    <n v="2027262"/>
    <n v="0"/>
    <s v="                                                                                "/>
    <s v="O.C. B/quilla Nte   "/>
    <s v="JESSICA JIMENEZ PANADERIA NIEVES                                        "/>
    <n v="3191424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0731"/>
    <n v="20190806"/>
    <n v="1170"/>
    <n v="26575852"/>
    <s v="Factibilidad Distribucion "/>
    <s v="NO"/>
    <x v="1"/>
    <n v="45"/>
    <n v="45000"/>
    <s v="Aumentos de potencia"/>
    <x v="0"/>
    <n v="20190806"/>
    <x v="2"/>
    <n v="1"/>
    <x v="0"/>
    <n v="31"/>
    <x v="6"/>
    <x v="2"/>
    <x v="1"/>
    <x v="10"/>
    <s v="Resuelta"/>
    <n v="6"/>
    <n v="8"/>
    <n v="2019"/>
    <n v="477"/>
    <s v="No Cruza"/>
    <n v="6"/>
    <n v="6"/>
    <n v="8"/>
    <n v="2019"/>
    <n v="477"/>
    <x v="0"/>
    <n v="0"/>
    <x v="0"/>
  </r>
  <r>
    <s v="P11702019090028"/>
    <x v="1"/>
    <n v="0"/>
    <n v="0"/>
    <s v="                                                                                "/>
    <s v="OC CCIAL AMERICANO  "/>
    <s v="LEVY JOSE VALDIVIESO HERNANDEZ                                          "/>
    <n v="304202978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5                      "/>
    <s v="JAVIER_HUMBERTO_MELGAREJO_MONTA?EZ                                              "/>
    <s v="AC236"/>
    <n v="20190905"/>
    <n v="20190910"/>
    <n v="1170"/>
    <n v="26753911"/>
    <s v="Inspección Normalización"/>
    <s v="NO"/>
    <x v="1"/>
    <n v="3"/>
    <n v="3000"/>
    <s v="Suministros definitivos Simples "/>
    <x v="1"/>
    <n v="20190910"/>
    <x v="1"/>
    <n v="1"/>
    <x v="1"/>
    <n v="5"/>
    <x v="7"/>
    <x v="2"/>
    <x v="1"/>
    <x v="11"/>
    <s v="Resuelta"/>
    <n v="10"/>
    <n v="9"/>
    <n v="2019"/>
    <n v="442"/>
    <s v="No Cruza"/>
    <n v="5"/>
    <n v="10"/>
    <n v="9"/>
    <n v="2019"/>
    <n v="442"/>
    <x v="0"/>
    <n v="0"/>
    <x v="1"/>
  </r>
  <r>
    <s v="P95102018060041"/>
    <x v="2"/>
    <n v="0"/>
    <n v="0"/>
    <s v="                                                                                "/>
    <s v="C.T.SOLEDAD         "/>
    <s v="ETAPA II Y III URBANIZACION LAS CAYENAS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628"/>
    <n v="20180727"/>
    <n v="9510"/>
    <n v="26826117"/>
    <s v="Seguimiento y rev. instalacion electrica distribucion "/>
    <s v="NO"/>
    <x v="1"/>
    <n v="900"/>
    <n v="900000"/>
    <s v="Obras "/>
    <x v="5"/>
    <n v="20191021"/>
    <x v="5"/>
    <n v="1"/>
    <x v="0"/>
    <n v="28"/>
    <x v="4"/>
    <x v="3"/>
    <x v="1"/>
    <x v="12"/>
    <s v="Resuelta"/>
    <n v="21"/>
    <n v="10"/>
    <n v="2019"/>
    <n v="401"/>
    <d v="2019-10-16T00:00:00"/>
    <n v="480"/>
    <n v="27"/>
    <n v="7"/>
    <n v="2018"/>
    <n v="852"/>
    <x v="0"/>
    <n v="451"/>
    <x v="2"/>
  </r>
  <r>
    <s v="P77512020100003"/>
    <x v="0"/>
    <n v="0"/>
    <n v="0"/>
    <s v="                                                                                "/>
    <s v="O.C. Riohacha       "/>
    <s v="ANGELICA ESCOBAR OSPINO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FINCA ANGELICA                                         "/>
    <s v="N3352044                      "/>
    <s v="Laudis_Peñaranda_                                                               "/>
    <s v="AC100"/>
    <n v="20201015"/>
    <n v="20201029"/>
    <n v="7751"/>
    <n v="28234551"/>
    <s v="Factibilidad Distribucion "/>
    <s v="NO"/>
    <x v="1"/>
    <n v="30"/>
    <n v="30000"/>
    <s v="Obras "/>
    <x v="0"/>
    <n v="20201029"/>
    <x v="2"/>
    <n v="1"/>
    <x v="0"/>
    <n v="15"/>
    <x v="3"/>
    <x v="1"/>
    <x v="3"/>
    <x v="13"/>
    <s v="Resuelta"/>
    <n v="29"/>
    <n v="10"/>
    <n v="2020"/>
    <n v="27"/>
    <s v="No Cruza"/>
    <n v="14"/>
    <n v="29"/>
    <n v="10"/>
    <n v="2020"/>
    <n v="27"/>
    <x v="1"/>
    <n v="0"/>
    <x v="0"/>
  </r>
  <r>
    <s v="P11102019070148"/>
    <x v="4"/>
    <n v="2940039"/>
    <n v="20129609"/>
    <s v="Situacion correcta                                                              "/>
    <s v="O.C. B/quilla Nte   "/>
    <s v="PRAGMACIO ANTEQUERA                                                     "/>
    <n v="3158763925"/>
    <s v="TC092"/>
    <s v="CL 61 38 89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0729"/>
    <n v="20191112"/>
    <n v="1110"/>
    <n v="26655593"/>
    <s v="Seguimiento y rev. instalacion electrica distribucion "/>
    <s v="NO"/>
    <x v="3"/>
    <n v="75"/>
    <n v="75000"/>
    <s v="Aumentos de potencia"/>
    <x v="6"/>
    <n v="20191112"/>
    <x v="2"/>
    <n v="1"/>
    <x v="0"/>
    <n v="29"/>
    <x v="6"/>
    <x v="2"/>
    <x v="1"/>
    <x v="14"/>
    <s v="Resuelta"/>
    <n v="12"/>
    <n v="11"/>
    <n v="2019"/>
    <n v="379"/>
    <s v="No Cruza"/>
    <n v="106"/>
    <n v="12"/>
    <n v="11"/>
    <n v="2019"/>
    <n v="379"/>
    <x v="0"/>
    <n v="0"/>
    <x v="3"/>
  </r>
  <r>
    <s v="P11102018110112"/>
    <x v="2"/>
    <n v="0"/>
    <n v="0"/>
    <s v="                                                                                "/>
    <s v="C.T.SOLEDAD         "/>
    <s v="AMARILO ZAFIRO ALAMEDA DEL RIO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122"/>
    <n v="20190919"/>
    <n v="1110"/>
    <n v="25753029"/>
    <s v="Factibilidad Distribucion "/>
    <s v="NO"/>
    <x v="1"/>
    <n v="930"/>
    <n v="930000"/>
    <s v="Obras "/>
    <x v="7"/>
    <n v="20190924"/>
    <x v="6"/>
    <n v="1"/>
    <x v="0"/>
    <n v="22"/>
    <x v="5"/>
    <x v="3"/>
    <x v="1"/>
    <x v="15"/>
    <s v="Resuelta"/>
    <n v="24"/>
    <n v="9"/>
    <n v="2019"/>
    <n v="428"/>
    <s v="No Cruza"/>
    <n v="306"/>
    <n v="19"/>
    <n v="9"/>
    <n v="2019"/>
    <n v="433"/>
    <x v="0"/>
    <n v="5"/>
    <x v="2"/>
  </r>
  <r>
    <s v="P31602020070005"/>
    <x v="2"/>
    <n v="0"/>
    <n v="0"/>
    <s v="                                                                                "/>
    <s v="XXX NO UTILIZAR     "/>
    <s v="GLADIS ELENA RAMIREZ ZULUAG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LA CONCENSA                                           "/>
    <s v="G2288387                      "/>
    <s v="MARCOS_DAVID_RUMBO_BORRE                                                        "/>
    <s v="AC190"/>
    <n v="20200728"/>
    <n v="20200916"/>
    <n v="3160"/>
    <n v="27889233"/>
    <s v="Factibilidad Distribucion "/>
    <s v="NO"/>
    <x v="1"/>
    <n v="45"/>
    <n v="45000"/>
    <s v="Obras "/>
    <x v="2"/>
    <n v="20200916"/>
    <x v="2"/>
    <n v="1"/>
    <x v="0"/>
    <n v="28"/>
    <x v="6"/>
    <x v="1"/>
    <x v="2"/>
    <x v="16"/>
    <s v="Resuelta"/>
    <n v="16"/>
    <n v="9"/>
    <n v="2020"/>
    <n v="70"/>
    <s v="No Cruza"/>
    <n v="50"/>
    <n v="16"/>
    <n v="9"/>
    <n v="2020"/>
    <n v="70"/>
    <x v="1"/>
    <n v="0"/>
    <x v="2"/>
  </r>
  <r>
    <s v="P77522020110004"/>
    <x v="3"/>
    <n v="0"/>
    <n v="0"/>
    <s v="                                                                                "/>
    <s v="O.C. Riohacha       "/>
    <s v="TERESA ISABEL BADILLO BRITO                                             "/>
    <n v="3016047720"/>
    <s v="TC090"/>
    <s v="                                                                                                                                                                                           "/>
    <s v="LAS MALVINAS                                                "/>
    <s v="TR046848                      "/>
    <s v="CINDY_PITRE                                                                     "/>
    <s v="AC005"/>
    <n v="20201113"/>
    <n v="20201113"/>
    <n v="7752"/>
    <n v="28283495"/>
    <s v="Inspección Normalización"/>
    <s v="SI"/>
    <x v="2"/>
    <n v="3.5"/>
    <n v="3500"/>
    <s v="Suministros definitivos Simples "/>
    <x v="3"/>
    <n v="20201113"/>
    <x v="1"/>
    <n v="1"/>
    <x v="1"/>
    <n v="13"/>
    <x v="5"/>
    <x v="1"/>
    <x v="3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75412019110008"/>
    <x v="4"/>
    <n v="0"/>
    <n v="0"/>
    <s v="                                                                                "/>
    <s v="O.C. B/quilla Cto   "/>
    <s v="SUAN CONCESION MONTES DE MARIA                                          "/>
    <n v="318427705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220"/>
    <n v="20191105"/>
    <n v="20200831"/>
    <n v="7541"/>
    <n v="27137583"/>
    <s v="Seguimiento y rev. instalacion electrica distribucion "/>
    <s v="NO"/>
    <x v="3"/>
    <n v="5"/>
    <n v="5000"/>
    <s v="Obras "/>
    <x v="6"/>
    <n v="20200831"/>
    <x v="2"/>
    <n v="1"/>
    <x v="0"/>
    <n v="5"/>
    <x v="5"/>
    <x v="2"/>
    <x v="4"/>
    <x v="18"/>
    <s v="Resuelta"/>
    <n v="31"/>
    <n v="8"/>
    <n v="2020"/>
    <n v="86"/>
    <s v="No Cruza"/>
    <n v="300"/>
    <n v="31"/>
    <n v="8"/>
    <n v="2020"/>
    <n v="86"/>
    <x v="1"/>
    <n v="0"/>
    <x v="3"/>
  </r>
  <r>
    <s v="P11102020070008"/>
    <x v="2"/>
    <n v="0"/>
    <n v="0"/>
    <s v="                                                                                "/>
    <s v="O.C. B/quilla Cto   "/>
    <s v="  TRIFAMILIAR TRES PISOS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TRIFAMILIAR 3 PISOS                                         "/>
    <s v="A3151411                      "/>
    <s v="FERGIE_YULISSA_SOLANO_MANOTAS                                                   "/>
    <s v="AC190"/>
    <n v="20200703"/>
    <n v="20200728"/>
    <n v="1110"/>
    <n v="28027960"/>
    <s v="Seguimiento y rev. instalacion electrica distribucion "/>
    <s v="NO"/>
    <x v="1"/>
    <n v="75"/>
    <n v="75000"/>
    <s v="Obras "/>
    <x v="8"/>
    <n v="20200820"/>
    <x v="2"/>
    <n v="1"/>
    <x v="0"/>
    <n v="3"/>
    <x v="6"/>
    <x v="1"/>
    <x v="1"/>
    <x v="19"/>
    <s v="Resuelta"/>
    <n v="20"/>
    <n v="8"/>
    <n v="2020"/>
    <n v="97"/>
    <d v="2020-08-20T00:00:00"/>
    <n v="48"/>
    <n v="28"/>
    <n v="7"/>
    <n v="2020"/>
    <n v="120"/>
    <x v="1"/>
    <n v="23"/>
    <x v="2"/>
  </r>
  <r>
    <s v="P75512019040003"/>
    <x v="2"/>
    <n v="2180196"/>
    <n v="0"/>
    <s v="                                                                                "/>
    <s v="O.C. B/quilla Cto   "/>
    <s v="CARMEN MANGA                                                            "/>
    <n v="369397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2"/>
    <n v="20190920"/>
    <n v="7551"/>
    <n v="26863247"/>
    <s v="Seguimiento y rev. instalacion electrica distribucion "/>
    <s v="NO"/>
    <x v="3"/>
    <n v="75"/>
    <n v="75000"/>
    <s v="Aumentos de potencia"/>
    <x v="5"/>
    <n v="20191106"/>
    <x v="2"/>
    <n v="1"/>
    <x v="0"/>
    <n v="2"/>
    <x v="8"/>
    <x v="2"/>
    <x v="1"/>
    <x v="20"/>
    <s v="Resuelta"/>
    <n v="6"/>
    <n v="11"/>
    <n v="2019"/>
    <n v="385"/>
    <s v="No Cruza"/>
    <n v="218"/>
    <n v="20"/>
    <n v="9"/>
    <n v="2019"/>
    <n v="432"/>
    <x v="0"/>
    <n v="47"/>
    <x v="2"/>
  </r>
  <r>
    <s v="P93432019120006"/>
    <x v="2"/>
    <n v="0"/>
    <n v="0"/>
    <s v="                                                                                "/>
    <s v="ZE Santa_Marta      "/>
    <s v="OMAR ROMERO CASTAÑEDA                                                   "/>
    <n v="3168023214"/>
    <s v="TC090"/>
    <s v="                                                                                                                                                                                           "/>
    <s v="NIF VECINO 10058020                                         "/>
    <s v="T9697258                      "/>
    <s v="Adriana_Duran_Q                                                                 "/>
    <s v="AC190"/>
    <n v="20191219"/>
    <n v="20200421"/>
    <n v="9343"/>
    <n v="28224756"/>
    <s v="Seguimiento y rev. instalacion electrica distribucion "/>
    <s v="NO"/>
    <x v="3"/>
    <n v="10"/>
    <n v="10000"/>
    <s v="Obras "/>
    <x v="7"/>
    <n v="20200504"/>
    <x v="2"/>
    <n v="1"/>
    <x v="0"/>
    <n v="19"/>
    <x v="9"/>
    <x v="2"/>
    <x v="0"/>
    <x v="21"/>
    <s v="Resuelta"/>
    <n v="4"/>
    <n v="5"/>
    <n v="2020"/>
    <n v="205"/>
    <d v="2020-10-09T00:00:00"/>
    <n v="137"/>
    <n v="21"/>
    <n v="4"/>
    <n v="2020"/>
    <n v="218"/>
    <x v="1"/>
    <n v="13"/>
    <x v="2"/>
  </r>
  <r>
    <s v="P11102019100092"/>
    <x v="2"/>
    <n v="7600157"/>
    <n v="0"/>
    <s v="                                                                                "/>
    <s v="O.C. B/quilla Nte   "/>
    <s v="  RIOS &amp; JULIAO SAS                                                     "/>
    <n v="3006829039"/>
    <s v="TC092"/>
    <s v="                                                                                                                                                                                           "/>
    <s v="CALZADO VEKARY                                              "/>
    <s v="A3151411                      "/>
    <s v="FERGIE_YULISSA_SOLANO_MANOTAS                                                   "/>
    <s v="AC190"/>
    <n v="20191016"/>
    <n v="20191207"/>
    <n v="1110"/>
    <n v="26832841"/>
    <s v="Factibilidad Distribucion "/>
    <s v="NO"/>
    <x v="1"/>
    <n v="75"/>
    <n v="75000"/>
    <s v="Aumentos de potencia"/>
    <x v="7"/>
    <n v="20191219"/>
    <x v="2"/>
    <n v="1"/>
    <x v="0"/>
    <n v="16"/>
    <x v="3"/>
    <x v="2"/>
    <x v="1"/>
    <x v="22"/>
    <s v="Resuelta"/>
    <n v="19"/>
    <n v="12"/>
    <n v="2019"/>
    <n v="342"/>
    <s v="No Cruza"/>
    <n v="64"/>
    <n v="7"/>
    <n v="12"/>
    <n v="2019"/>
    <n v="354"/>
    <x v="1"/>
    <n v="12"/>
    <x v="2"/>
  </r>
  <r>
    <s v="P34102020040023"/>
    <x v="0"/>
    <n v="1148116"/>
    <n v="10055663"/>
    <s v="Situacion correcta                                                              "/>
    <s v="ZE Santa_Marta      "/>
    <s v="MARIELA MARTINEZ J                                                      "/>
    <n v="3176400430"/>
    <s v="TC090"/>
    <s v="CL 22 CR 21 35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200428"/>
    <n v="20200518"/>
    <n v="3410"/>
    <n v="27473548"/>
    <s v="Factibilidad Distribucion "/>
    <s v="NO"/>
    <x v="1"/>
    <n v="45"/>
    <n v="45000"/>
    <s v="Aumentos de potencia"/>
    <x v="0"/>
    <n v="20200518"/>
    <x v="2"/>
    <n v="1"/>
    <x v="0"/>
    <n v="28"/>
    <x v="8"/>
    <x v="1"/>
    <x v="0"/>
    <x v="23"/>
    <s v="Resuelta"/>
    <n v="18"/>
    <n v="5"/>
    <n v="2020"/>
    <n v="191"/>
    <s v="No Cruza"/>
    <n v="20"/>
    <n v="18"/>
    <n v="5"/>
    <n v="2020"/>
    <n v="191"/>
    <x v="1"/>
    <n v="0"/>
    <x v="0"/>
  </r>
  <r>
    <s v="P34102020110075"/>
    <x v="3"/>
    <n v="0"/>
    <n v="0"/>
    <s v="                                                                                "/>
    <s v="O.C. La 14          "/>
    <s v="LIZETH SORAYA RODRIGUEZ MEDINA                                          "/>
    <n v="3014589785"/>
    <s v="TC090"/>
    <s v="                                                                                                                                                                                           "/>
    <s v="MZ 13 CASA 14                                               "/>
    <s v="A9670285                      "/>
    <s v="Alexandra_Campo_Quintero                                                        "/>
    <s v="AC005"/>
    <n v="20201117"/>
    <n v="20201117"/>
    <n v="3410"/>
    <n v="28286754"/>
    <s v="Inspección Normalización"/>
    <s v="NO"/>
    <x v="2"/>
    <n v="2"/>
    <n v="2000"/>
    <s v="Suministros definitivos Simples "/>
    <x v="3"/>
    <n v="20201117"/>
    <x v="1"/>
    <n v="1"/>
    <x v="1"/>
    <n v="17"/>
    <x v="5"/>
    <x v="1"/>
    <x v="0"/>
    <x v="24"/>
    <s v="Pendiente"/>
    <n v="17"/>
    <n v="11"/>
    <n v="2020"/>
    <n v="8"/>
    <s v="No Cruza"/>
    <n v="8"/>
    <n v="17"/>
    <n v="11"/>
    <n v="2020"/>
    <n v="8"/>
    <x v="1"/>
    <n v="0"/>
    <x v="1"/>
  </r>
  <r>
    <s v="P95102020100024"/>
    <x v="2"/>
    <n v="8514649"/>
    <n v="20166191"/>
    <s v="Situacion correcta                                                              "/>
    <s v="ZE Bquilla-Sur-S/dad"/>
    <s v="OSCAR JAVIER LARA VILLAREAL MUEBLES Y COLCHONES RELAX                   "/>
    <n v="3314108"/>
    <s v="TC091"/>
    <s v="CR 29 110 50               LOC     2                                                                                                                                                       "/>
    <s v="PROV COLCHONES RELAX                                        "/>
    <s v="T9763922                      "/>
    <s v="Somaya_Rincon                                                                   "/>
    <s v="AC190"/>
    <n v="20201015"/>
    <n v="20201030"/>
    <n v="9510"/>
    <n v="28271598"/>
    <s v="Seguimiento y rev. instalacion electrica distribucion "/>
    <s v="NO"/>
    <x v="2"/>
    <n v="45"/>
    <n v="45000"/>
    <s v="Aumentos de potencia"/>
    <x v="8"/>
    <n v="20201106"/>
    <x v="3"/>
    <n v="1"/>
    <x v="0"/>
    <n v="15"/>
    <x v="3"/>
    <x v="1"/>
    <x v="1"/>
    <x v="13"/>
    <s v="Pendiente"/>
    <n v="6"/>
    <n v="11"/>
    <n v="2020"/>
    <n v="19"/>
    <s v="No Cruza"/>
    <n v="19"/>
    <n v="30"/>
    <n v="10"/>
    <n v="2020"/>
    <n v="26"/>
    <x v="1"/>
    <n v="7"/>
    <x v="2"/>
  </r>
  <r>
    <s v="P11802020100102"/>
    <x v="5"/>
    <n v="0"/>
    <n v="0"/>
    <s v="                                                                                "/>
    <s v="Of. Telefónica 24H  "/>
    <s v="JACKELINE ARIZA SANTOYA                                                 "/>
    <n v="3148109361"/>
    <s v="TC090"/>
    <s v="                                                                                                                                                                                           "/>
    <s v="=CRA 25 23 27                                               "/>
    <s v="NT001137                      "/>
    <s v="STEFANNIE_PAOLA_RAMBAO_BENAVIDES                                                "/>
    <s v="AC230"/>
    <n v="20201030"/>
    <n v="20201030"/>
    <n v="1180"/>
    <n v="0"/>
    <m/>
    <s v="NO"/>
    <x v="0"/>
    <n v="3"/>
    <n v="3000"/>
    <s v="Suministros definitivos Simples 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11102018080152"/>
    <x v="2"/>
    <n v="7041765"/>
    <n v="0"/>
    <s v="                                                                                "/>
    <s v="C.T.SOLEDAD         "/>
    <s v="LUIS HERNEY GIRALDO PLASTICOS PUPIPLAST DEL CARIBE                      "/>
    <n v="3445261"/>
    <s v="TC089"/>
    <s v="                                                                                                                                                                                           "/>
    <s v="CL 28 N 36-100 BODEGA 1                                     "/>
    <s v="T2891467                      "/>
    <s v="SHIRLEY_ESTHER_TAPIA_CUADRADO                                                   "/>
    <s v="AC190"/>
    <n v="20180831"/>
    <n v="20181003"/>
    <n v="1110"/>
    <n v="25589403"/>
    <s v="Seguimiento y rev. instalacion electrica distribucion "/>
    <s v="NO"/>
    <x v="3"/>
    <n v="300"/>
    <n v="300000"/>
    <s v="Aumentos de potencia"/>
    <x v="7"/>
    <n v="20181003"/>
    <x v="3"/>
    <n v="1"/>
    <x v="0"/>
    <n v="31"/>
    <x v="10"/>
    <x v="3"/>
    <x v="1"/>
    <x v="26"/>
    <s v="Resuelta"/>
    <n v="3"/>
    <n v="10"/>
    <n v="2018"/>
    <n v="784"/>
    <s v="No Cruza"/>
    <n v="33"/>
    <n v="3"/>
    <n v="10"/>
    <n v="2018"/>
    <n v="784"/>
    <x v="0"/>
    <n v="0"/>
    <x v="2"/>
  </r>
  <r>
    <s v="P93312020060003"/>
    <x v="2"/>
    <n v="0"/>
    <n v="0"/>
    <s v="                                                                                "/>
    <s v="O.C. Riohacha       "/>
    <s v="MUNICIPIO DE BARRANCAS ELECT ZONA RURAL 1 NO INTERCONECTADA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604"/>
    <n v="20200806"/>
    <n v="9331"/>
    <n v="27600626"/>
    <s v="Factibilidad Distribucion "/>
    <s v="NO"/>
    <x v="1"/>
    <n v="15"/>
    <n v="15000"/>
    <s v="Obras "/>
    <x v="7"/>
    <n v="20200811"/>
    <x v="7"/>
    <n v="1"/>
    <x v="0"/>
    <n v="4"/>
    <x v="4"/>
    <x v="1"/>
    <x v="3"/>
    <x v="27"/>
    <s v="Resuelta"/>
    <n v="11"/>
    <n v="8"/>
    <n v="2020"/>
    <n v="106"/>
    <s v="No Cruza"/>
    <n v="68"/>
    <n v="6"/>
    <n v="8"/>
    <n v="2020"/>
    <n v="111"/>
    <x v="1"/>
    <n v="5"/>
    <x v="2"/>
  </r>
  <r>
    <s v="P11102019060070"/>
    <x v="4"/>
    <n v="0"/>
    <n v="0"/>
    <s v="                                                                                "/>
    <s v="O.C. B/quilla Cto   "/>
    <s v="  CONSTRUCCIONES MARVAL S.A                                             "/>
    <n v="3017946739"/>
    <s v="TC090"/>
    <s v="                                                                                                                                                                                           "/>
    <s v="BALCONES DEL MAR                                            "/>
    <s v="T9763922                      "/>
    <s v="Somaya_Rincon                                                                   "/>
    <s v="AC220"/>
    <n v="20190619"/>
    <n v="20191128"/>
    <n v="1170"/>
    <n v="26837228"/>
    <s v="Seguimiento y rev. instalacion electrica distribucion "/>
    <s v="NO"/>
    <x v="3"/>
    <n v="112.5"/>
    <n v="112500"/>
    <s v="Obras "/>
    <x v="6"/>
    <n v="20191128"/>
    <x v="6"/>
    <n v="1"/>
    <x v="0"/>
    <n v="19"/>
    <x v="4"/>
    <x v="2"/>
    <x v="1"/>
    <x v="28"/>
    <s v="Resuelta"/>
    <n v="28"/>
    <n v="11"/>
    <n v="2019"/>
    <n v="363"/>
    <s v="No Cruza"/>
    <n v="162"/>
    <n v="28"/>
    <n v="11"/>
    <n v="2019"/>
    <n v="363"/>
    <x v="0"/>
    <n v="0"/>
    <x v="3"/>
  </r>
  <r>
    <s v="P11802019090071"/>
    <x v="6"/>
    <n v="0"/>
    <n v="0"/>
    <s v="                                                                                "/>
    <s v="O.C. Soledad        "/>
    <s v="EDWIN ALBERTO BORJA LOPEZ                                               "/>
    <n v="314672054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532323                      "/>
    <s v="MARELVIS_NIETO                                                                  "/>
    <s v="AC170"/>
    <n v="20190916"/>
    <n v="20190921"/>
    <n v="1180"/>
    <n v="26742139"/>
    <s v="Inspección Normalización"/>
    <s v="NO"/>
    <x v="1"/>
    <n v="3"/>
    <n v="3000"/>
    <s v="Suministros definitivos Simples "/>
    <x v="10"/>
    <n v="20190921"/>
    <x v="1"/>
    <n v="1"/>
    <x v="1"/>
    <n v="16"/>
    <x v="7"/>
    <x v="2"/>
    <x v="1"/>
    <x v="29"/>
    <s v="Resuelta"/>
    <n v="21"/>
    <n v="9"/>
    <n v="2019"/>
    <n v="431"/>
    <s v="No Cruza"/>
    <n v="5"/>
    <n v="21"/>
    <n v="9"/>
    <n v="2019"/>
    <n v="431"/>
    <x v="0"/>
    <n v="0"/>
    <x v="1"/>
  </r>
  <r>
    <s v="P11102020100052"/>
    <x v="1"/>
    <n v="0"/>
    <n v="0"/>
    <s v="                                                                                "/>
    <s v="O.C. B/quilla Nte   "/>
    <s v="TULIO MEZA MANOTAS                                                      "/>
    <n v="321706656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46153                      "/>
    <s v="Dalgi_Olmos_Villanueva                                                          "/>
    <s v="AC236"/>
    <n v="20201015"/>
    <n v="20201021"/>
    <n v="1110"/>
    <n v="28235078"/>
    <s v="Inspección Normalización"/>
    <s v="NO"/>
    <x v="1"/>
    <n v="3"/>
    <n v="3000"/>
    <s v="Suministros definitivos Simples "/>
    <x v="1"/>
    <n v="20201021"/>
    <x v="1"/>
    <n v="1"/>
    <x v="1"/>
    <n v="15"/>
    <x v="3"/>
    <x v="1"/>
    <x v="1"/>
    <x v="13"/>
    <s v="Resuelta"/>
    <n v="21"/>
    <n v="10"/>
    <n v="2020"/>
    <n v="35"/>
    <s v="No Cruza"/>
    <n v="6"/>
    <n v="21"/>
    <n v="10"/>
    <n v="2020"/>
    <n v="35"/>
    <x v="1"/>
    <n v="0"/>
    <x v="1"/>
  </r>
  <r>
    <s v="P11102019040108"/>
    <x v="2"/>
    <n v="0"/>
    <n v="0"/>
    <s v="                                                                                "/>
    <s v="C.T.SOLEDAD         "/>
    <s v="EDIFICIO INKANTO PROVISIONAL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ESQUINA                                                     "/>
    <s v="T9763922                      "/>
    <s v="Somaya_Rincon                                                                   "/>
    <s v="AC190"/>
    <n v="20190424"/>
    <n v="20200124"/>
    <n v="1110"/>
    <n v="27197994"/>
    <s v="Seguimiento y rev. instalacion electrica distribucion "/>
    <s v="NO"/>
    <x v="1"/>
    <n v="75"/>
    <n v="75000"/>
    <s v="Obras "/>
    <x v="5"/>
    <n v="20200301"/>
    <x v="6"/>
    <n v="1"/>
    <x v="0"/>
    <n v="24"/>
    <x v="8"/>
    <x v="2"/>
    <x v="1"/>
    <x v="30"/>
    <s v="Resuelta"/>
    <n v="1"/>
    <n v="3"/>
    <n v="2020"/>
    <n v="269"/>
    <d v="2020-02-21T00:00:00"/>
    <n v="312"/>
    <n v="24"/>
    <n v="1"/>
    <n v="2020"/>
    <n v="306"/>
    <x v="1"/>
    <n v="37"/>
    <x v="2"/>
  </r>
  <r>
    <s v="P11102020080096"/>
    <x v="2"/>
    <n v="0"/>
    <n v="0"/>
    <s v="                                                                                "/>
    <s v="O.C. B/quilla Nte   "/>
    <s v="  CON RES LA ESPANOLA                                                   "/>
    <n v="0"/>
    <s v="TC087"/>
    <s v="                                                                                                                                                                                           "/>
    <s v="LA ESPAÑOLA                                                 "/>
    <s v="MP000166                      "/>
    <s v="                                                                                "/>
    <s v="AC190"/>
    <n v="20200831"/>
    <n v="20200831"/>
    <n v="1110"/>
    <n v="28111886"/>
    <s v="Seguimiento y rev. instalacion electrica distribucion "/>
    <s v="NO"/>
    <x v="2"/>
    <n v="150"/>
    <n v="150000"/>
    <s v="Obras "/>
    <x v="11"/>
    <n v="20200831"/>
    <x v="3"/>
    <n v="1"/>
    <x v="0"/>
    <n v="31"/>
    <x v="10"/>
    <x v="1"/>
    <x v="1"/>
    <x v="31"/>
    <s v="Pendiente"/>
    <n v="31"/>
    <n v="8"/>
    <n v="2020"/>
    <n v="86"/>
    <d v="2020-09-08T00:00:00"/>
    <n v="86"/>
    <n v="31"/>
    <n v="8"/>
    <n v="2020"/>
    <n v="86"/>
    <x v="1"/>
    <n v="0"/>
    <x v="2"/>
  </r>
  <r>
    <s v="P11802020110087"/>
    <x v="5"/>
    <n v="0"/>
    <n v="0"/>
    <s v="                                                                                "/>
    <s v="Of. Telefónica 24H  "/>
    <s v="DANIELA RAQUEL ARIZA MOLINA                                             "/>
    <n v="3135903443"/>
    <s v="TC090"/>
    <s v="                                                                                                                                                                                           "/>
    <s v="CR 12 57 70                                                 "/>
    <s v="NT001137                      "/>
    <s v="STEFANNIE_PAOLA_RAMBAO_BENAVIDES                                                "/>
    <s v="AC230"/>
    <n v="20201122"/>
    <n v="20201122"/>
    <n v="1180"/>
    <n v="0"/>
    <m/>
    <s v="NO"/>
    <x v="0"/>
    <n v="3"/>
    <n v="3000"/>
    <s v="Suministros definitivos Simples "/>
    <x v="9"/>
    <n v="20201122"/>
    <x v="1"/>
    <n v="1"/>
    <x v="1"/>
    <n v="22"/>
    <x v="5"/>
    <x v="1"/>
    <x v="1"/>
    <x v="32"/>
    <s v="Sin Orden"/>
    <n v="22"/>
    <n v="11"/>
    <n v="2020"/>
    <n v="3"/>
    <s v="No Cruza"/>
    <n v="3"/>
    <n v="22"/>
    <n v="11"/>
    <n v="2020"/>
    <n v="3"/>
    <x v="1"/>
    <n v="0"/>
    <x v="4"/>
  </r>
  <r>
    <s v="P95202020110019"/>
    <x v="3"/>
    <n v="0"/>
    <n v="0"/>
    <s v="                                                                                "/>
    <s v="O.C Sabanalarga     "/>
    <s v="INVESMENT MITHI RIVER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93                      "/>
    <s v="KATIA_INES_GALLARDO_VERGARA                                                     "/>
    <s v="AC005"/>
    <n v="20201117"/>
    <n v="20201117"/>
    <n v="9520"/>
    <n v="28286795"/>
    <s v="Inspección Normalización"/>
    <s v="NO"/>
    <x v="2"/>
    <n v="3"/>
    <n v="3000"/>
    <s v="Suministros definitivos Simples "/>
    <x v="3"/>
    <n v="20201117"/>
    <x v="1"/>
    <n v="1"/>
    <x v="1"/>
    <n v="17"/>
    <x v="5"/>
    <x v="1"/>
    <x v="4"/>
    <x v="24"/>
    <s v="Pendiente"/>
    <n v="17"/>
    <n v="11"/>
    <n v="2020"/>
    <n v="8"/>
    <s v="No Cruza"/>
    <n v="8"/>
    <n v="17"/>
    <n v="11"/>
    <n v="2020"/>
    <n v="8"/>
    <x v="1"/>
    <n v="0"/>
    <x v="1"/>
  </r>
  <r>
    <s v="P34402019090019"/>
    <x v="2"/>
    <n v="0"/>
    <n v="0"/>
    <s v="                                                                                "/>
    <s v="ZE Santa_Marta      "/>
    <s v="PEAJE ARACATACA CONSORCIO INPROCOS SAS                                  "/>
    <n v="317021869"/>
    <s v="TC092"/>
    <s v="                                                                                                                                                                                           "/>
    <s v="PEAJE KM 3                                                  "/>
    <s v="T9697258                      "/>
    <s v="Adriana_Duran_Q                                                                 "/>
    <s v="AC190"/>
    <n v="20190930"/>
    <n v="20200909"/>
    <n v="3440"/>
    <n v="28253687"/>
    <s v="Seguimiento y rev. instalacion electrica distribucion "/>
    <s v="NO"/>
    <x v="1"/>
    <n v="15"/>
    <n v="15000"/>
    <s v="Obras "/>
    <x v="7"/>
    <n v="20200924"/>
    <x v="2"/>
    <n v="1"/>
    <x v="0"/>
    <n v="30"/>
    <x v="7"/>
    <x v="2"/>
    <x v="0"/>
    <x v="33"/>
    <s v="Resuelta"/>
    <n v="24"/>
    <n v="9"/>
    <n v="2020"/>
    <n v="62"/>
    <s v="No Cruza"/>
    <n v="360"/>
    <n v="9"/>
    <n v="9"/>
    <n v="2020"/>
    <n v="77"/>
    <x v="1"/>
    <n v="15"/>
    <x v="2"/>
  </r>
  <r>
    <s v="P95302020060004"/>
    <x v="2"/>
    <n v="0"/>
    <n v="0"/>
    <s v="                                                                                "/>
    <s v="O.C. B/quilla Cto   "/>
    <s v="  BODEGA MOTOCOSTA ZILOG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TE M3 B1 PARQUE IND ZILOG                                 "/>
    <s v="A3151411                      "/>
    <s v="FERGIE_YULISSA_SOLANO_MANOTAS                                                   "/>
    <s v="AC190"/>
    <n v="20200618"/>
    <n v="20200721"/>
    <n v="9530"/>
    <n v="28252652"/>
    <s v="Seguimiento y rev. instalacion electrica distribucion "/>
    <s v="NO"/>
    <x v="1"/>
    <n v="45"/>
    <n v="45000"/>
    <s v="Obras "/>
    <x v="8"/>
    <n v="20201026"/>
    <x v="2"/>
    <n v="1"/>
    <x v="0"/>
    <n v="18"/>
    <x v="4"/>
    <x v="1"/>
    <x v="1"/>
    <x v="34"/>
    <s v="Resuelta"/>
    <n v="26"/>
    <n v="10"/>
    <n v="2020"/>
    <n v="30"/>
    <d v="2020-10-26T00:00:00"/>
    <n v="130"/>
    <n v="21"/>
    <n v="7"/>
    <n v="2020"/>
    <n v="127"/>
    <x v="1"/>
    <n v="97"/>
    <x v="2"/>
  </r>
  <r>
    <s v="P11802020100078"/>
    <x v="0"/>
    <n v="0"/>
    <n v="0"/>
    <s v="                                                                                "/>
    <s v="ZE Bquilla-Sur-S/dad"/>
    <s v="VILLA LOZANO SUBNORMAL 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1026"/>
    <n v="20201026"/>
    <n v="1180"/>
    <n v="0"/>
    <m/>
    <s v="NO"/>
    <x v="0"/>
    <n v="50"/>
    <n v="50000"/>
    <s v="Obras "/>
    <x v="0"/>
    <n v="20201026"/>
    <x v="8"/>
    <n v="1"/>
    <x v="0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0"/>
  </r>
  <r>
    <s v="P11702019060033"/>
    <x v="2"/>
    <n v="2050737"/>
    <n v="0"/>
    <s v="                                                                                "/>
    <s v="O.C. B/quilla Cto   "/>
    <s v="NIEVES PROVISIONAL BODEGA LAS                                           "/>
    <n v="311803547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611"/>
    <n v="20190710"/>
    <n v="1170"/>
    <n v="26406802"/>
    <s v="Factibilidad Distribucion "/>
    <s v="NO"/>
    <x v="1"/>
    <n v="45"/>
    <n v="45000"/>
    <s v="Aumentos de potencia"/>
    <x v="7"/>
    <n v="20190723"/>
    <x v="2"/>
    <n v="1"/>
    <x v="0"/>
    <n v="11"/>
    <x v="4"/>
    <x v="2"/>
    <x v="1"/>
    <x v="36"/>
    <s v="Resuelta"/>
    <n v="23"/>
    <n v="7"/>
    <n v="2019"/>
    <n v="491"/>
    <s v="No Cruza"/>
    <n v="42"/>
    <n v="10"/>
    <n v="7"/>
    <n v="2019"/>
    <n v="504"/>
    <x v="0"/>
    <n v="13"/>
    <x v="2"/>
  </r>
  <r>
    <s v="P95102015040029"/>
    <x v="7"/>
    <n v="0"/>
    <n v="0"/>
    <s v="                                                                                "/>
    <s v="O.C. B/quilla Cto   "/>
    <s v="  BODEGA PARQUE INTERNACIONAL DEL CA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G2247589                      "/>
    <s v="CARLOS_ENRIQUE_ARRIETA_POLANCO                                                  "/>
    <s v="AC200"/>
    <n v="20150428"/>
    <n v="20150428"/>
    <n v="9510"/>
    <n v="0"/>
    <m/>
    <s v="NO"/>
    <x v="0"/>
    <n v="150"/>
    <n v="150000"/>
    <s v="Obras "/>
    <x v="12"/>
    <n v="20150428"/>
    <x v="2"/>
    <n v="1"/>
    <x v="0"/>
    <n v="28"/>
    <x v="8"/>
    <x v="4"/>
    <x v="1"/>
    <x v="37"/>
    <s v="Sin Orden"/>
    <n v="28"/>
    <n v="4"/>
    <n v="2015"/>
    <n v="2038"/>
    <s v="No Cruza"/>
    <n v="2038"/>
    <n v="28"/>
    <n v="4"/>
    <n v="2015"/>
    <n v="2038"/>
    <x v="0"/>
    <n v="0"/>
    <x v="5"/>
  </r>
  <r>
    <s v="P34102019090048"/>
    <x v="2"/>
    <n v="0"/>
    <n v="0"/>
    <s v="                                                                                "/>
    <s v="ZE Santa_Marta      "/>
    <s v="CONSORCIO INDUMAX                                                       "/>
    <n v="313586075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910"/>
    <n v="20191008"/>
    <n v="3410"/>
    <n v="27033271"/>
    <s v="Seguimiento y rev. instalacion electrica distribucion "/>
    <s v="NO"/>
    <x v="3"/>
    <n v="45"/>
    <n v="45000"/>
    <s v="Obras "/>
    <x v="5"/>
    <n v="20191219"/>
    <x v="2"/>
    <n v="1"/>
    <x v="0"/>
    <n v="10"/>
    <x v="7"/>
    <x v="2"/>
    <x v="0"/>
    <x v="38"/>
    <s v="Resuelta"/>
    <n v="19"/>
    <n v="12"/>
    <n v="2019"/>
    <n v="342"/>
    <d v="2019-12-23T00:00:00"/>
    <n v="100"/>
    <n v="8"/>
    <n v="10"/>
    <n v="2019"/>
    <n v="414"/>
    <x v="0"/>
    <n v="72"/>
    <x v="2"/>
  </r>
  <r>
    <s v="P11802018050044"/>
    <x v="2"/>
    <n v="0"/>
    <n v="0"/>
    <s v="                                                                                "/>
    <s v="C.T.SOLEDAD         "/>
    <s v="FIDEICOMISO INMOB INACAR S.A PORTOCASTELLO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OTE 3C                                                     "/>
    <s v="T2891467                      "/>
    <s v="SHIRLEY_ESTHER_TAPIA_CUADRADO                                                   "/>
    <s v="AC190"/>
    <n v="20180510"/>
    <n v="20181114"/>
    <n v="1180"/>
    <n v="26333490"/>
    <s v="Seguimiento y rev. instalacion electrica distribucion "/>
    <s v="NO"/>
    <x v="3"/>
    <n v="600"/>
    <n v="600000"/>
    <s v="Obras "/>
    <x v="8"/>
    <n v="20191001"/>
    <x v="5"/>
    <n v="1"/>
    <x v="0"/>
    <n v="10"/>
    <x v="2"/>
    <x v="3"/>
    <x v="1"/>
    <x v="39"/>
    <s v="Resuelta"/>
    <n v="1"/>
    <n v="10"/>
    <n v="2019"/>
    <n v="421"/>
    <s v="No Cruza"/>
    <n v="509"/>
    <n v="14"/>
    <n v="11"/>
    <n v="2018"/>
    <n v="742"/>
    <x v="0"/>
    <n v="321"/>
    <x v="2"/>
  </r>
  <r>
    <s v="P34102020070056"/>
    <x v="2"/>
    <n v="0"/>
    <n v="0"/>
    <s v="                                                                                "/>
    <s v="ZE Santa_Marta      "/>
    <s v="URBANIZACION LAS ACACIAS II ETAPA                                       "/>
    <n v="3016844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541855                      "/>
    <s v="Elizabeth_Perez_Rincon                                                          "/>
    <s v="AC190"/>
    <n v="20200723"/>
    <n v="20200723"/>
    <n v="3410"/>
    <n v="0"/>
    <m/>
    <s v="NO"/>
    <x v="0"/>
    <n v="87.5"/>
    <n v="87500"/>
    <s v="Obras "/>
    <x v="2"/>
    <n v="20200723"/>
    <x v="5"/>
    <n v="1"/>
    <x v="0"/>
    <n v="23"/>
    <x v="6"/>
    <x v="1"/>
    <x v="0"/>
    <x v="40"/>
    <s v="Sin Orden"/>
    <n v="23"/>
    <n v="7"/>
    <n v="2020"/>
    <n v="125"/>
    <s v="No Cruza"/>
    <n v="125"/>
    <n v="23"/>
    <n v="7"/>
    <n v="2020"/>
    <n v="125"/>
    <x v="1"/>
    <n v="0"/>
    <x v="2"/>
  </r>
  <r>
    <s v="P93322018040013"/>
    <x v="0"/>
    <n v="0"/>
    <n v="0"/>
    <s v="                                                                                "/>
    <s v="O.C. B/quilla Nte   "/>
    <s v="ANAMANA 2 ELECTRIFICACION RURAL VDA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80423"/>
    <n v="20180423"/>
    <n v="9332"/>
    <n v="0"/>
    <m/>
    <s v="NO"/>
    <x v="0"/>
    <n v="35"/>
    <n v="35000"/>
    <s v="Obras "/>
    <x v="0"/>
    <n v="20180423"/>
    <x v="9"/>
    <n v="1"/>
    <x v="0"/>
    <n v="23"/>
    <x v="8"/>
    <x v="3"/>
    <x v="3"/>
    <x v="41"/>
    <s v="Sin Orden"/>
    <n v="23"/>
    <n v="4"/>
    <n v="2018"/>
    <n v="947"/>
    <s v="No Cruza"/>
    <n v="947"/>
    <n v="23"/>
    <n v="4"/>
    <n v="2018"/>
    <n v="947"/>
    <x v="0"/>
    <n v="0"/>
    <x v="0"/>
  </r>
  <r>
    <s v="P11102020110034"/>
    <x v="5"/>
    <n v="3024846"/>
    <n v="20116721"/>
    <s v="Situacion correcta                                                              "/>
    <s v="OC CCIAL AMERICANO  "/>
    <s v="CARMEN VDA DE CAVIEDES                                                  "/>
    <n v="3014311931"/>
    <s v="TC090"/>
    <s v="CL 64 31 88                                                                                                                                                                                "/>
    <s v="                                                            "/>
    <s v="MP000293                      "/>
    <s v="WENDY_PAOLA_NIEBLES_TAFUR                                                       "/>
    <s v="AC230"/>
    <n v="20201106"/>
    <n v="20201106"/>
    <n v="1110"/>
    <n v="0"/>
    <m/>
    <s v="NO"/>
    <x v="0"/>
    <n v="3"/>
    <n v="3000"/>
    <s v="Aumentos de potencia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75412018100028"/>
    <x v="2"/>
    <n v="0"/>
    <n v="0"/>
    <s v="                                                                                "/>
    <s v="ZE Atl. Oriental    "/>
    <s v="MOCANA URBANIZACION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ANIZACION MOCANA                                         "/>
    <s v="T9763922                      "/>
    <s v="Somaya_Rincon                                                                   "/>
    <s v="AC190"/>
    <n v="20181022"/>
    <n v="20181022"/>
    <n v="7541"/>
    <n v="0"/>
    <m/>
    <s v="NO"/>
    <x v="0"/>
    <n v="250"/>
    <n v="250000"/>
    <s v="Obras "/>
    <x v="2"/>
    <n v="20181022"/>
    <x v="5"/>
    <n v="1"/>
    <x v="0"/>
    <n v="22"/>
    <x v="3"/>
    <x v="3"/>
    <x v="4"/>
    <x v="43"/>
    <s v="Sin Orden"/>
    <n v="22"/>
    <n v="10"/>
    <n v="2018"/>
    <n v="765"/>
    <s v="No Cruza"/>
    <n v="765"/>
    <n v="22"/>
    <n v="10"/>
    <n v="2018"/>
    <n v="765"/>
    <x v="0"/>
    <n v="0"/>
    <x v="2"/>
  </r>
  <r>
    <s v="P11502013050012"/>
    <x v="2"/>
    <n v="0"/>
    <n v="0"/>
    <s v="                                                                                "/>
    <s v="O.C. B/quilla Nte   "/>
    <s v="MALLORQUIN TORRES DE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TORRES DE MALLORQUIN                                        "/>
    <s v="T2551191                      "/>
    <s v="                                                                                "/>
    <s v="AC190"/>
    <n v="20130524"/>
    <n v="20130719"/>
    <n v="1150"/>
    <n v="19267425"/>
    <s v="Factibilidad Distribucion "/>
    <s v="NO"/>
    <x v="1"/>
    <n v="45"/>
    <n v="45000"/>
    <s v="Obras "/>
    <x v="7"/>
    <n v="20130723"/>
    <x v="2"/>
    <n v="1"/>
    <x v="0"/>
    <n v="24"/>
    <x v="2"/>
    <x v="5"/>
    <x v="1"/>
    <x v="44"/>
    <s v="Resuelta"/>
    <n v="23"/>
    <n v="7"/>
    <n v="2013"/>
    <n v="2682"/>
    <s v="No Cruza"/>
    <n v="60"/>
    <n v="19"/>
    <n v="7"/>
    <n v="2013"/>
    <n v="2686"/>
    <x v="0"/>
    <n v="4"/>
    <x v="2"/>
  </r>
  <r>
    <s v="P95102020030026"/>
    <x v="3"/>
    <n v="6986275"/>
    <n v="35036029"/>
    <s v="Situacion correcta                                                              "/>
    <s v="OC CCIAL AMERICANO  "/>
    <s v="CARLOS RAUL TORRES SERRANO                                              "/>
    <n v="3218990970"/>
    <s v="TC090"/>
    <s v="CR 37 116 178                                                                                                                                                                              "/>
    <s v="CR 37 N° 116-178 LA PRADERA                                 "/>
    <s v="MP000395                      "/>
    <s v="Veronica_Garcia_Amaya                                                           "/>
    <s v="AC005"/>
    <n v="20200312"/>
    <n v="20200312"/>
    <n v="9510"/>
    <n v="27259687"/>
    <s v="Inspección Normalización"/>
    <s v="NO"/>
    <x v="3"/>
    <n v="3"/>
    <n v="3000"/>
    <s v="Aumentos de potencia"/>
    <x v="3"/>
    <n v="20200312"/>
    <x v="1"/>
    <n v="1"/>
    <x v="1"/>
    <n v="12"/>
    <x v="0"/>
    <x v="1"/>
    <x v="1"/>
    <x v="45"/>
    <s v="Resuelta"/>
    <n v="12"/>
    <n v="3"/>
    <n v="2020"/>
    <n v="258"/>
    <s v="No Cruza"/>
    <n v="0"/>
    <n v="12"/>
    <n v="3"/>
    <n v="2020"/>
    <n v="258"/>
    <x v="1"/>
    <n v="0"/>
    <x v="1"/>
  </r>
  <r>
    <s v="P11802020110029"/>
    <x v="5"/>
    <n v="0"/>
    <n v="0"/>
    <s v="                                                                                "/>
    <s v="Of. Telefónica 24H  "/>
    <s v="RAMIRO CARDENAS                                                         "/>
    <n v="30022581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7"/>
    <n v="20201107"/>
    <n v="1180"/>
    <n v="0"/>
    <m/>
    <s v="NO"/>
    <x v="0"/>
    <n v="3"/>
    <n v="3000"/>
    <s v="Suministros definitivos Simples "/>
    <x v="9"/>
    <n v="20201107"/>
    <x v="1"/>
    <n v="1"/>
    <x v="1"/>
    <n v="7"/>
    <x v="5"/>
    <x v="1"/>
    <x v="1"/>
    <x v="46"/>
    <s v="Sin Orden"/>
    <n v="7"/>
    <n v="11"/>
    <n v="2020"/>
    <n v="18"/>
    <s v="No Cruza"/>
    <n v="18"/>
    <n v="7"/>
    <n v="11"/>
    <n v="2020"/>
    <n v="18"/>
    <x v="1"/>
    <n v="0"/>
    <x v="4"/>
  </r>
  <r>
    <s v="P75412017110010"/>
    <x v="0"/>
    <n v="3767221"/>
    <n v="0"/>
    <s v="                                                                                "/>
    <s v="O.C Sabanalarga     "/>
    <s v="COMPAÑIA AGROPECUARIA J.J MUNIZ ALBA &amp;                                  "/>
    <n v="3006271"/>
    <s v="TC090"/>
    <s v="                                                                                                                                                                                           "/>
    <s v="=CRA 38 52 158 LC 1                                         "/>
    <s v="T9763922                      "/>
    <s v="Somaya_Rincon                                                                   "/>
    <s v="AC100"/>
    <n v="20171110"/>
    <n v="20171120"/>
    <n v="7541"/>
    <n v="24453159"/>
    <s v="Factibilidad Distribucion "/>
    <s v="NO"/>
    <x v="1"/>
    <n v="150"/>
    <n v="150000"/>
    <s v="Aumentos de potencia"/>
    <x v="0"/>
    <n v="20171120"/>
    <x v="3"/>
    <n v="1"/>
    <x v="0"/>
    <n v="10"/>
    <x v="5"/>
    <x v="0"/>
    <x v="4"/>
    <x v="47"/>
    <s v="Resuelta"/>
    <n v="20"/>
    <n v="11"/>
    <n v="2017"/>
    <n v="1101"/>
    <s v="No Cruza"/>
    <n v="10"/>
    <n v="20"/>
    <n v="11"/>
    <n v="2017"/>
    <n v="1101"/>
    <x v="0"/>
    <n v="0"/>
    <x v="0"/>
  </r>
  <r>
    <s v="P11102017070127"/>
    <x v="2"/>
    <n v="6682565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90"/>
    <n v="20170725"/>
    <n v="20170926"/>
    <n v="1110"/>
    <n v="25162227"/>
    <s v="Seguimiento y rev. instalacion electrica distribucion "/>
    <s v="NO"/>
    <x v="3"/>
    <n v="150"/>
    <n v="150000"/>
    <s v="Aumentos de potencia"/>
    <x v="5"/>
    <n v="20190108"/>
    <x v="3"/>
    <n v="1"/>
    <x v="0"/>
    <n v="25"/>
    <x v="6"/>
    <x v="0"/>
    <x v="1"/>
    <x v="48"/>
    <s v="Resuelta"/>
    <n v="8"/>
    <n v="1"/>
    <n v="2019"/>
    <n v="687"/>
    <s v="No Cruza"/>
    <n v="532"/>
    <n v="26"/>
    <n v="9"/>
    <n v="2017"/>
    <n v="1156"/>
    <x v="0"/>
    <n v="469"/>
    <x v="2"/>
  </r>
  <r>
    <s v="P11102020110087"/>
    <x v="5"/>
    <n v="0"/>
    <n v="0"/>
    <s v="                                                                                "/>
    <s v="OC CCIAL AMERICANO  "/>
    <s v="MONICA LILIANA BELTRAN ARIZA                                            "/>
    <n v="3148133096"/>
    <s v="TC090"/>
    <s v="                                                                                                                                                                                           "/>
    <s v="CRA 53 76 239=CRA 76 80 112                                 "/>
    <s v="MP000316                      "/>
    <s v="LUZ_PALENCIA_OLIVARES                                                           "/>
    <s v="AC230"/>
    <n v="20201114"/>
    <n v="20201114"/>
    <n v="1110"/>
    <n v="0"/>
    <m/>
    <s v="NO"/>
    <x v="0"/>
    <n v="3"/>
    <n v="3000"/>
    <s v="Suministros definitivos Simples "/>
    <x v="9"/>
    <n v="20201114"/>
    <x v="1"/>
    <n v="1"/>
    <x v="1"/>
    <n v="14"/>
    <x v="5"/>
    <x v="1"/>
    <x v="1"/>
    <x v="49"/>
    <s v="Sin Orden"/>
    <n v="14"/>
    <n v="11"/>
    <n v="2020"/>
    <n v="11"/>
    <s v="No Cruza"/>
    <n v="11"/>
    <n v="14"/>
    <n v="11"/>
    <n v="2020"/>
    <n v="11"/>
    <x v="1"/>
    <n v="0"/>
    <x v="4"/>
  </r>
  <r>
    <s v="P34102019080103"/>
    <x v="2"/>
    <n v="0"/>
    <n v="0"/>
    <s v="                                                                                "/>
    <s v="ZE Santa_Marta      "/>
    <s v="RAMON MARTI SALADIE                                                     "/>
    <n v="3163701031"/>
    <s v="TC090"/>
    <s v="                                                                                                                                                                                           "/>
    <s v="SECTOR LAS TRINITARIAS                                      "/>
    <s v="T9697258                      "/>
    <s v="Adriana_Duran_Q                                                                 "/>
    <s v="AC190"/>
    <n v="20190823"/>
    <n v="20200306"/>
    <n v="3410"/>
    <n v="26740265"/>
    <s v="Factibilidad Distribucion "/>
    <s v="NO"/>
    <x v="1"/>
    <n v="75"/>
    <n v="75000"/>
    <s v="Obras "/>
    <x v="7"/>
    <n v="20200608"/>
    <x v="2"/>
    <n v="1"/>
    <x v="0"/>
    <n v="23"/>
    <x v="10"/>
    <x v="2"/>
    <x v="0"/>
    <x v="50"/>
    <s v="Resuelta"/>
    <n v="8"/>
    <n v="6"/>
    <n v="2020"/>
    <n v="170"/>
    <s v="No Cruza"/>
    <n v="290"/>
    <n v="6"/>
    <n v="3"/>
    <n v="2020"/>
    <n v="264"/>
    <x v="1"/>
    <n v="94"/>
    <x v="2"/>
  </r>
  <r>
    <s v="P34102019060046"/>
    <x v="2"/>
    <n v="3744508"/>
    <n v="35058241"/>
    <s v="Situacion correcta                                                              "/>
    <s v="ZE Santa_Marta      "/>
    <s v="REORGANIZACION AVANTEL SAS EN                                           "/>
    <n v="3506501724"/>
    <s v="TC088"/>
    <s v="CR 21D4 29F 41               LOC     2                                                                                                                                                     "/>
    <s v="PISO PRIMERO NORTE AVANTEL                                  "/>
    <s v="T7541855                      "/>
    <s v="Elizabeth_Perez_Rincon                                                          "/>
    <s v="AC190"/>
    <n v="20190613"/>
    <n v="20190613"/>
    <n v="3410"/>
    <n v="0"/>
    <m/>
    <s v="NO"/>
    <x v="0"/>
    <n v="37.5"/>
    <n v="37500"/>
    <s v="Aumentos de potencia"/>
    <x v="2"/>
    <n v="20190613"/>
    <x v="2"/>
    <n v="1"/>
    <x v="0"/>
    <n v="13"/>
    <x v="4"/>
    <x v="2"/>
    <x v="0"/>
    <x v="51"/>
    <s v="Sin Orden"/>
    <n v="13"/>
    <n v="6"/>
    <n v="2019"/>
    <n v="531"/>
    <s v="No Cruza"/>
    <n v="531"/>
    <n v="13"/>
    <n v="6"/>
    <n v="2019"/>
    <n v="531"/>
    <x v="0"/>
    <n v="0"/>
    <x v="2"/>
  </r>
  <r>
    <s v="P11102020110073"/>
    <x v="5"/>
    <n v="0"/>
    <n v="0"/>
    <s v="                                                                                "/>
    <s v="OC CCIAL AMERICANO  "/>
    <s v="JOSE FERNANDO GUTIERREZ JARAMILLO                                       "/>
    <n v="300839609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54                      "/>
    <s v="YESSICA_PAOLA_MARTINEZ_MENDEZ                                                   "/>
    <s v="AC230"/>
    <n v="20201112"/>
    <n v="20201112"/>
    <n v="1110"/>
    <n v="0"/>
    <m/>
    <s v="NO"/>
    <x v="0"/>
    <n v="3"/>
    <n v="3000"/>
    <s v="Suministros definitivos Simples "/>
    <x v="9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11102013030036"/>
    <x v="8"/>
    <n v="0"/>
    <n v="0"/>
    <s v="                                                                                "/>
    <s v="O.C. B/quilla Cto   "/>
    <s v="BARRANQUILLA CONCONCRETO PRESTIGE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2513                      "/>
    <s v="                                                                                "/>
    <s v="AC210"/>
    <n v="20130306"/>
    <n v="20131102"/>
    <n v="1110"/>
    <n v="19645636"/>
    <s v="Seguimiento y rev. instalacion electrica distribucion "/>
    <s v="NO"/>
    <x v="1"/>
    <n v="400"/>
    <n v="400000"/>
    <s v="Obras "/>
    <x v="13"/>
    <n v="20131102"/>
    <x v="3"/>
    <n v="1"/>
    <x v="0"/>
    <n v="6"/>
    <x v="0"/>
    <x v="5"/>
    <x v="1"/>
    <x v="53"/>
    <s v="Resuelta"/>
    <n v="2"/>
    <n v="11"/>
    <n v="2013"/>
    <n v="2580"/>
    <s v="No Cruza"/>
    <n v="241"/>
    <n v="2"/>
    <n v="11"/>
    <n v="2013"/>
    <n v="2580"/>
    <x v="0"/>
    <n v="0"/>
    <x v="5"/>
  </r>
  <r>
    <s v="P11802020100077"/>
    <x v="0"/>
    <n v="0"/>
    <n v="0"/>
    <s v="                                                                                "/>
    <s v="ZE Bquilla-Sur-S/dad"/>
    <s v="VILLA LOZANO SUBNORMAL 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1026"/>
    <n v="20201026"/>
    <n v="1180"/>
    <n v="0"/>
    <m/>
    <s v="NO"/>
    <x v="0"/>
    <n v="50"/>
    <n v="50000"/>
    <s v="Obras "/>
    <x v="0"/>
    <n v="20201026"/>
    <x v="8"/>
    <n v="1"/>
    <x v="0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0"/>
  </r>
  <r>
    <s v="P95202019100025"/>
    <x v="2"/>
    <n v="2892765"/>
    <n v="0"/>
    <s v="                                                                                "/>
    <s v="O.C. B/quilla Cto   "/>
    <s v="POPULAR JUNIOR F.C. S.A. CLUB DEPORTIVO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VIA SABANIL LADO CLUB ALEM                                  "/>
    <s v="A2891363                      "/>
    <s v="Naibet Olivo                                                                    "/>
    <s v="AC190"/>
    <n v="20191025"/>
    <n v="20191212"/>
    <n v="9520"/>
    <n v="27103774"/>
    <s v="Seguimiento y rev. instalacion electrica distribucion "/>
    <s v="NO"/>
    <x v="3"/>
    <n v="112.5"/>
    <n v="112500"/>
    <s v="Aumentos de potencia"/>
    <x v="8"/>
    <n v="20200714"/>
    <x v="3"/>
    <n v="1"/>
    <x v="0"/>
    <n v="25"/>
    <x v="3"/>
    <x v="2"/>
    <x v="4"/>
    <x v="8"/>
    <s v="Resuelta"/>
    <n v="14"/>
    <n v="7"/>
    <n v="2020"/>
    <n v="134"/>
    <s v="No Cruza"/>
    <n v="263"/>
    <n v="12"/>
    <n v="12"/>
    <n v="2019"/>
    <n v="349"/>
    <x v="1"/>
    <n v="215"/>
    <x v="2"/>
  </r>
  <r>
    <s v="P34602020070004"/>
    <x v="2"/>
    <n v="0"/>
    <n v="0"/>
    <s v="                                                                                "/>
    <s v="ZE Santa_Marta      "/>
    <s v="  INTERASEO S.A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RELLENO SANITARIO PALANGANA                                 "/>
    <s v="T9697258                      "/>
    <s v="Adriana_Duran_Q                                                                 "/>
    <s v="AC190"/>
    <n v="20200720"/>
    <n v="20201107"/>
    <n v="3460"/>
    <n v="28087183"/>
    <s v="Factibilidad Distribucion "/>
    <s v="NO"/>
    <x v="1"/>
    <n v="50"/>
    <n v="50000"/>
    <s v="Obras "/>
    <x v="14"/>
    <n v="20201120"/>
    <x v="2"/>
    <n v="1"/>
    <x v="0"/>
    <n v="20"/>
    <x v="6"/>
    <x v="1"/>
    <x v="0"/>
    <x v="54"/>
    <s v="Resuelta"/>
    <n v="20"/>
    <n v="11"/>
    <n v="2020"/>
    <n v="5"/>
    <s v="No Cruza"/>
    <n v="123"/>
    <n v="7"/>
    <n v="11"/>
    <n v="2020"/>
    <n v="18"/>
    <x v="1"/>
    <n v="13"/>
    <x v="2"/>
  </r>
  <r>
    <s v="P34102020110038"/>
    <x v="5"/>
    <n v="0"/>
    <n v="0"/>
    <s v="                                                                                "/>
    <s v="Of. Telefónica 24H  "/>
    <s v="ARACELYS DE LOS SANTOS PARDO SEGRERA                                    "/>
    <n v="300624153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9"/>
    <n v="20201109"/>
    <n v="3410"/>
    <n v="0"/>
    <m/>
    <s v="NO"/>
    <x v="0"/>
    <n v="3"/>
    <n v="3000"/>
    <s v="Suministros definitivos Simples "/>
    <x v="9"/>
    <n v="20201109"/>
    <x v="1"/>
    <n v="1"/>
    <x v="1"/>
    <n v="9"/>
    <x v="5"/>
    <x v="1"/>
    <x v="0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12202020100018"/>
    <x v="3"/>
    <n v="0"/>
    <n v="0"/>
    <s v="                                                                                "/>
    <s v="O.C. Soledad        "/>
    <s v="MARIO ELECTO POLO SIERRA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017831                      "/>
    <s v="ALONSO ENRIQUE ORTEGA SILVERA                                                   "/>
    <s v="AC005"/>
    <n v="20201023"/>
    <n v="20201107"/>
    <n v="1220"/>
    <n v="28273011"/>
    <s v="Inspección Normalización"/>
    <s v="NO"/>
    <x v="2"/>
    <n v="3"/>
    <n v="3000"/>
    <s v="Suministros definitivos Simples "/>
    <x v="3"/>
    <n v="20201107"/>
    <x v="1"/>
    <n v="1"/>
    <x v="1"/>
    <n v="23"/>
    <x v="3"/>
    <x v="1"/>
    <x v="4"/>
    <x v="56"/>
    <s v="Pendiente"/>
    <n v="7"/>
    <n v="11"/>
    <n v="2020"/>
    <n v="18"/>
    <s v="No Cruza"/>
    <n v="18"/>
    <n v="7"/>
    <n v="11"/>
    <n v="2020"/>
    <n v="18"/>
    <x v="1"/>
    <n v="0"/>
    <x v="1"/>
  </r>
  <r>
    <s v="P95302017050004"/>
    <x v="4"/>
    <n v="0"/>
    <n v="0"/>
    <s v="                                                                                "/>
    <s v="O.C. B/quilla Nte   "/>
    <s v="MANZANA 14 PROVISIONAL VILLAS DE SAN PABLO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LLAS DE SAN PABLO MZ 14                                   "/>
    <s v="T3443869                      "/>
    <s v="                                                                                "/>
    <s v="AC220"/>
    <n v="20170527"/>
    <n v="20171122"/>
    <n v="9530"/>
    <n v="24347226"/>
    <s v="Seguimiento y rev. instalacion electrica distribucion "/>
    <s v="NO"/>
    <x v="1"/>
    <n v="300"/>
    <n v="300000"/>
    <s v="Obras "/>
    <x v="4"/>
    <n v="20171201"/>
    <x v="6"/>
    <n v="1"/>
    <x v="0"/>
    <n v="27"/>
    <x v="2"/>
    <x v="0"/>
    <x v="1"/>
    <x v="57"/>
    <s v="Resuelta"/>
    <n v="1"/>
    <n v="12"/>
    <n v="2017"/>
    <n v="1090"/>
    <s v="No Cruza"/>
    <n v="188"/>
    <n v="22"/>
    <n v="11"/>
    <n v="2017"/>
    <n v="1099"/>
    <x v="0"/>
    <n v="9"/>
    <x v="3"/>
  </r>
  <r>
    <s v="P11702019070185"/>
    <x v="2"/>
    <n v="2139900"/>
    <n v="0"/>
    <s v="                                                                                "/>
    <s v="O.C. B/quilla Cto   "/>
    <s v="  ZARCOPLAST                                                            "/>
    <n v="3024384027"/>
    <s v="TC08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731"/>
    <n v="20190731"/>
    <n v="1170"/>
    <n v="0"/>
    <m/>
    <s v="NO"/>
    <x v="0"/>
    <n v="112.5"/>
    <n v="112500"/>
    <s v="Aumentos de potencia"/>
    <x v="2"/>
    <n v="20190731"/>
    <x v="3"/>
    <n v="1"/>
    <x v="0"/>
    <n v="31"/>
    <x v="6"/>
    <x v="2"/>
    <x v="1"/>
    <x v="10"/>
    <s v="Sin Orden"/>
    <n v="31"/>
    <n v="7"/>
    <n v="2019"/>
    <n v="483"/>
    <s v="No Cruza"/>
    <n v="483"/>
    <n v="31"/>
    <n v="7"/>
    <n v="2019"/>
    <n v="483"/>
    <x v="0"/>
    <n v="0"/>
    <x v="2"/>
  </r>
  <r>
    <s v="P93302020020018"/>
    <x v="2"/>
    <n v="0"/>
    <n v="0"/>
    <s v="                                                                                "/>
    <s v="O.C. Riohacha       "/>
    <s v="ALFREDO MACHADO TRESPALACIO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                                                      "/>
    <s v="N3352044                      "/>
    <s v="Laudis_Peñaranda_                                                               "/>
    <s v="AC190"/>
    <n v="20200227"/>
    <n v="20200228"/>
    <n v="9330"/>
    <n v="27218154"/>
    <s v="Seguimiento y rev. instalacion electrica distribucion "/>
    <s v="NO"/>
    <x v="1"/>
    <n v="25"/>
    <n v="25000"/>
    <s v="Obras "/>
    <x v="11"/>
    <n v="20200228"/>
    <x v="2"/>
    <n v="1"/>
    <x v="0"/>
    <n v="27"/>
    <x v="1"/>
    <x v="1"/>
    <x v="3"/>
    <x v="58"/>
    <s v="Resuelta"/>
    <n v="28"/>
    <n v="2"/>
    <n v="2020"/>
    <n v="271"/>
    <s v="No Cruza"/>
    <n v="1"/>
    <n v="28"/>
    <n v="2"/>
    <n v="2020"/>
    <n v="271"/>
    <x v="1"/>
    <n v="0"/>
    <x v="2"/>
  </r>
  <r>
    <s v="P93422018110002"/>
    <x v="2"/>
    <n v="0"/>
    <n v="0"/>
    <s v="                                                                                "/>
    <s v="ZE Santa_Marta      "/>
    <s v="CONJUNTO MIRADOR DE LAS GAVIOTAS                                        "/>
    <n v="3153400160"/>
    <s v="TC090"/>
    <s v="                                                                                                                                                                                           "/>
    <s v="LA PAZ                                                      "/>
    <s v="T7541855                      "/>
    <s v="Elizabeth_Perez_Rincon                                                          "/>
    <s v="AC190"/>
    <n v="20181106"/>
    <n v="20181106"/>
    <n v="9342"/>
    <n v="0"/>
    <m/>
    <s v="NO"/>
    <x v="0"/>
    <n v="300"/>
    <n v="300000"/>
    <s v="Obras "/>
    <x v="2"/>
    <n v="20181106"/>
    <x v="6"/>
    <n v="1"/>
    <x v="0"/>
    <n v="6"/>
    <x v="5"/>
    <x v="3"/>
    <x v="0"/>
    <x v="59"/>
    <s v="Sin Orden"/>
    <n v="6"/>
    <n v="11"/>
    <n v="2018"/>
    <n v="750"/>
    <s v="No Cruza"/>
    <n v="750"/>
    <n v="6"/>
    <n v="11"/>
    <n v="2018"/>
    <n v="750"/>
    <x v="0"/>
    <n v="0"/>
    <x v="2"/>
  </r>
  <r>
    <s v="P93312020060002"/>
    <x v="2"/>
    <n v="0"/>
    <n v="0"/>
    <s v="                                                                                "/>
    <s v="O.C. Riohacha       "/>
    <s v="MUNICIOIO DE BARRANCAS E RURAL ZONAS NO INT VEREDA LAGUNITA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604"/>
    <n v="20200729"/>
    <n v="9331"/>
    <n v="27600622"/>
    <s v="Factibilidad Distribucion "/>
    <s v="NO"/>
    <x v="1"/>
    <n v="435"/>
    <n v="435000"/>
    <s v="Obras "/>
    <x v="7"/>
    <n v="20200821"/>
    <x v="7"/>
    <n v="1"/>
    <x v="0"/>
    <n v="4"/>
    <x v="4"/>
    <x v="1"/>
    <x v="3"/>
    <x v="27"/>
    <s v="Resuelta"/>
    <n v="21"/>
    <n v="8"/>
    <n v="2020"/>
    <n v="96"/>
    <s v="No Cruza"/>
    <n v="78"/>
    <n v="29"/>
    <n v="7"/>
    <n v="2020"/>
    <n v="119"/>
    <x v="1"/>
    <n v="23"/>
    <x v="2"/>
  </r>
  <r>
    <s v="P95102018100023"/>
    <x v="2"/>
    <n v="3137535"/>
    <n v="34000556"/>
    <s v="Situacion correcta                                                              "/>
    <s v="C.T.SOLEDAD         "/>
    <s v="  EMPRESAS PUBLICAS DE MEDELLIN                                         "/>
    <n v="3107756738"/>
    <s v="TC029"/>
    <s v="CL 110 6D 11               LOC   EPM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019"/>
    <n v="20181126"/>
    <n v="9510"/>
    <n v="25648539"/>
    <s v="Factibilidad Distribucion "/>
    <s v="NO"/>
    <x v="1"/>
    <n v="300"/>
    <n v="300000"/>
    <s v="Aumentos de potencia"/>
    <x v="7"/>
    <n v="20181130"/>
    <x v="3"/>
    <n v="1"/>
    <x v="0"/>
    <n v="19"/>
    <x v="3"/>
    <x v="3"/>
    <x v="1"/>
    <x v="60"/>
    <s v="Resuelta"/>
    <n v="30"/>
    <n v="11"/>
    <n v="2018"/>
    <n v="726"/>
    <s v="No Cruza"/>
    <n v="42"/>
    <n v="26"/>
    <n v="11"/>
    <n v="2018"/>
    <n v="730"/>
    <x v="0"/>
    <n v="4"/>
    <x v="2"/>
  </r>
  <r>
    <s v="P34102020050016"/>
    <x v="2"/>
    <n v="0"/>
    <n v="0"/>
    <s v="                                                                                "/>
    <s v="O.C. B/quilla Nte   "/>
    <s v="CECILIA FUENTES ROMERO                                                  "/>
    <n v="322888369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190"/>
    <n v="20200527"/>
    <n v="20200610"/>
    <n v="3410"/>
    <n v="0"/>
    <m/>
    <s v="NO"/>
    <x v="0"/>
    <n v="3"/>
    <n v="3000"/>
    <s v="Coogeneración/Suplencia "/>
    <x v="5"/>
    <n v="20200610"/>
    <x v="10"/>
    <n v="1"/>
    <x v="2"/>
    <n v="27"/>
    <x v="2"/>
    <x v="1"/>
    <x v="0"/>
    <x v="61"/>
    <s v="Sin Orden"/>
    <n v="10"/>
    <n v="6"/>
    <n v="2020"/>
    <n v="168"/>
    <s v="No Cruza"/>
    <n v="168"/>
    <n v="10"/>
    <n v="6"/>
    <n v="2020"/>
    <n v="168"/>
    <x v="1"/>
    <n v="0"/>
    <x v="2"/>
  </r>
  <r>
    <s v="P11102020090045"/>
    <x v="2"/>
    <n v="0"/>
    <n v="0"/>
    <s v="                                                                                "/>
    <s v="O.C. B/quilla Cto   "/>
    <s v="INVERSIONES Y CIA S EN C EDIF MULTI TITANIUM SANCHEZ VENGOECHEA         "/>
    <n v="301512004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0908"/>
    <n v="20200908"/>
    <n v="1110"/>
    <n v="0"/>
    <m/>
    <s v="NO"/>
    <x v="0"/>
    <n v="225"/>
    <n v="225000"/>
    <s v="Obras "/>
    <x v="7"/>
    <n v="20200908"/>
    <x v="6"/>
    <n v="1"/>
    <x v="0"/>
    <n v="8"/>
    <x v="7"/>
    <x v="1"/>
    <x v="1"/>
    <x v="62"/>
    <s v="Sin Orden"/>
    <n v="8"/>
    <n v="9"/>
    <n v="2020"/>
    <n v="78"/>
    <s v="No Cruza"/>
    <n v="78"/>
    <n v="8"/>
    <n v="9"/>
    <n v="2020"/>
    <n v="78"/>
    <x v="1"/>
    <n v="0"/>
    <x v="2"/>
  </r>
  <r>
    <s v="P95102020100017"/>
    <x v="5"/>
    <n v="0"/>
    <n v="0"/>
    <s v="                                                                                "/>
    <s v="O.C. Soledad        "/>
    <s v="ALFONSO DE LA HOZ CAYCEDO                                               "/>
    <n v="3114205574"/>
    <s v="TC090"/>
    <s v="                                                                                                                                                                                           "/>
    <s v="CRA 3F 49E 80                                               "/>
    <s v="A2670921                      "/>
    <s v="Margarita_Ortiz_Dominguez                                                       "/>
    <s v="AC230"/>
    <n v="20201009"/>
    <n v="20201009"/>
    <n v="9510"/>
    <n v="0"/>
    <m/>
    <s v="NO"/>
    <x v="0"/>
    <n v="3"/>
    <n v="3000"/>
    <s v="Suministros definitivos Simples "/>
    <x v="9"/>
    <n v="20201009"/>
    <x v="1"/>
    <n v="1"/>
    <x v="1"/>
    <n v="9"/>
    <x v="3"/>
    <x v="1"/>
    <x v="1"/>
    <x v="63"/>
    <s v="Sin Orden"/>
    <n v="9"/>
    <n v="10"/>
    <n v="2020"/>
    <n v="47"/>
    <s v="No Cruza"/>
    <n v="47"/>
    <n v="9"/>
    <n v="10"/>
    <n v="2020"/>
    <n v="47"/>
    <x v="1"/>
    <n v="0"/>
    <x v="4"/>
  </r>
  <r>
    <s v="P75412018120033"/>
    <x v="0"/>
    <n v="2586990"/>
    <n v="0"/>
    <s v="                                                                                "/>
    <s v="O.C Sabanalarga     "/>
    <s v="HECTOR ALONSO GARCIA ARBELAEZ                                           "/>
    <n v="3126721642"/>
    <s v="TC090"/>
    <s v="                                                                                                                                                                                           "/>
    <s v="CLL 13B 3 06=CLL 13B 3 06                                   "/>
    <s v="T9763922                      "/>
    <s v="Somaya_Rincon                                                                   "/>
    <s v="AC100"/>
    <n v="20181226"/>
    <n v="20190114"/>
    <n v="7541"/>
    <n v="25843603"/>
    <s v="Factibilidad Distribucion "/>
    <s v="NO"/>
    <x v="1"/>
    <n v="15"/>
    <n v="15000"/>
    <s v="Aumentos de potencia"/>
    <x v="0"/>
    <n v="20190114"/>
    <x v="2"/>
    <n v="1"/>
    <x v="0"/>
    <n v="26"/>
    <x v="9"/>
    <x v="3"/>
    <x v="4"/>
    <x v="64"/>
    <s v="Resuelta"/>
    <n v="14"/>
    <n v="1"/>
    <n v="2019"/>
    <n v="681"/>
    <s v="No Cruza"/>
    <n v="19"/>
    <n v="14"/>
    <n v="1"/>
    <n v="2019"/>
    <n v="681"/>
    <x v="0"/>
    <n v="0"/>
    <x v="0"/>
  </r>
  <r>
    <s v="P11802018100043"/>
    <x v="4"/>
    <n v="0"/>
    <n v="0"/>
    <s v="                                                                                "/>
    <s v="C.T.SOLEDAD         "/>
    <s v="ZONA FRANCA BARRANQUILLA ACEROS DEL ATLANTICO                           "/>
    <n v="0"/>
    <s v="TC092"/>
    <s v="                                                                                                                                                                                           "/>
    <s v="DRILLING STRUCTURES                                         "/>
    <s v="T2891467                      "/>
    <s v="SHIRLEY_ESTHER_TAPIA_CUADRADO                                                   "/>
    <s v="AC220"/>
    <n v="20181017"/>
    <n v="20190805"/>
    <n v="1180"/>
    <n v="26347493"/>
    <s v="Seguimiento y rev. instalacion electrica distribucion "/>
    <s v="NO"/>
    <x v="3"/>
    <n v="412.5"/>
    <n v="412500"/>
    <s v="Obras "/>
    <x v="6"/>
    <n v="20190805"/>
    <x v="3"/>
    <n v="1"/>
    <x v="0"/>
    <n v="17"/>
    <x v="3"/>
    <x v="3"/>
    <x v="1"/>
    <x v="65"/>
    <s v="Resuelta"/>
    <n v="5"/>
    <n v="8"/>
    <n v="2019"/>
    <n v="478"/>
    <s v="No Cruza"/>
    <n v="292"/>
    <n v="5"/>
    <n v="8"/>
    <n v="2019"/>
    <n v="478"/>
    <x v="0"/>
    <n v="0"/>
    <x v="3"/>
  </r>
  <r>
    <s v="P93402020100002"/>
    <x v="4"/>
    <n v="0"/>
    <n v="0"/>
    <s v="                                                                                "/>
    <s v="ZE Santa_Marta      "/>
    <s v="SAS SANTA CRUZ DE PAPARE                                                "/>
    <n v="4317237"/>
    <s v="TC091"/>
    <s v="                                                                                                                                                                                           "/>
    <s v="PROYECTO FINCA PORVENIR                                     "/>
    <s v="T7541855                      "/>
    <s v="Elizabeth_Perez_Rincon                                                          "/>
    <s v="AC220"/>
    <n v="20201009"/>
    <n v="20201109"/>
    <n v="9340"/>
    <n v="28243014"/>
    <s v="Seguimiento y rev. instalacion electrica distribucion "/>
    <s v="NO"/>
    <x v="3"/>
    <n v="300"/>
    <n v="300000"/>
    <s v="Obras "/>
    <x v="4"/>
    <n v="20201109"/>
    <x v="2"/>
    <n v="1"/>
    <x v="0"/>
    <n v="9"/>
    <x v="3"/>
    <x v="1"/>
    <x v="0"/>
    <x v="63"/>
    <s v="Resuelta"/>
    <n v="9"/>
    <n v="11"/>
    <n v="2020"/>
    <n v="16"/>
    <d v="2020-10-20T00:00:00"/>
    <n v="31"/>
    <n v="9"/>
    <n v="11"/>
    <n v="2020"/>
    <n v="16"/>
    <x v="1"/>
    <n v="0"/>
    <x v="3"/>
  </r>
  <r>
    <s v="P95302020110007"/>
    <x v="9"/>
    <n v="0"/>
    <n v="0"/>
    <s v="                                                                                "/>
    <s v="O.C. B/quilla Nte   "/>
    <s v="JAIME LUSTGARTEN STEKERL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INCA LA PISTA                                              "/>
    <s v="A0840971                      "/>
    <s v="JEISSON_JAIR_LARIOS_DIAZ                                                        "/>
    <s v="AC090"/>
    <n v="20201118"/>
    <n v="20201120"/>
    <n v="9530"/>
    <n v="0"/>
    <m/>
    <s v="NO"/>
    <x v="0"/>
    <n v="20"/>
    <n v="20000"/>
    <s v="Obras "/>
    <x v="15"/>
    <n v="20201120"/>
    <x v="2"/>
    <n v="1"/>
    <x v="0"/>
    <n v="18"/>
    <x v="5"/>
    <x v="1"/>
    <x v="1"/>
    <x v="66"/>
    <s v="Sin Orden"/>
    <n v="20"/>
    <n v="11"/>
    <n v="2020"/>
    <n v="5"/>
    <s v="No Cruza"/>
    <n v="5"/>
    <n v="20"/>
    <n v="11"/>
    <n v="2020"/>
    <n v="5"/>
    <x v="1"/>
    <n v="0"/>
    <x v="6"/>
  </r>
  <r>
    <s v="P11102020100062"/>
    <x v="0"/>
    <n v="0"/>
    <n v="0"/>
    <s v="                                                                                "/>
    <s v="O.C. B/quilla Nte   "/>
    <s v="HAROLD PORTO GUERRERO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100"/>
    <n v="20201016"/>
    <n v="20201028"/>
    <n v="1110"/>
    <n v="28241024"/>
    <s v="Factibilidad Distribucion "/>
    <s v="NO"/>
    <x v="1"/>
    <n v="50"/>
    <n v="50000"/>
    <s v="Obras "/>
    <x v="0"/>
    <n v="20201028"/>
    <x v="6"/>
    <n v="1"/>
    <x v="0"/>
    <n v="16"/>
    <x v="3"/>
    <x v="1"/>
    <x v="1"/>
    <x v="3"/>
    <s v="Resuelta"/>
    <n v="28"/>
    <n v="10"/>
    <n v="2020"/>
    <n v="28"/>
    <s v="No Cruza"/>
    <n v="12"/>
    <n v="28"/>
    <n v="10"/>
    <n v="2020"/>
    <n v="28"/>
    <x v="1"/>
    <n v="0"/>
    <x v="0"/>
  </r>
  <r>
    <s v="P11102020050040"/>
    <x v="1"/>
    <n v="0"/>
    <n v="0"/>
    <s v="                                                                                "/>
    <s v="C.A. Malambo        "/>
    <s v="AURIESTELA LUCIA ECHEVERRIA ARTETA                                      "/>
    <n v="3023983927"/>
    <s v="TC090"/>
    <s v="                                                                                                                                                                                           "/>
    <s v="=CLL 69E 32 08                                              "/>
    <s v="ACSIA041                      "/>
    <s v="CLAUDIA MANOTAS                                                                 "/>
    <s v="AC236"/>
    <n v="20200522"/>
    <n v="20200607"/>
    <n v="1110"/>
    <n v="27512493"/>
    <s v="Inspección Normalización"/>
    <s v="NO"/>
    <x v="1"/>
    <n v="3"/>
    <n v="3000"/>
    <s v="Suministros definitivos Simples "/>
    <x v="1"/>
    <n v="20200607"/>
    <x v="1"/>
    <n v="1"/>
    <x v="1"/>
    <n v="22"/>
    <x v="2"/>
    <x v="1"/>
    <x v="1"/>
    <x v="67"/>
    <s v="Resuelta"/>
    <n v="7"/>
    <n v="6"/>
    <n v="2020"/>
    <n v="171"/>
    <s v="No Cruza"/>
    <n v="16"/>
    <n v="7"/>
    <n v="6"/>
    <n v="2020"/>
    <n v="171"/>
    <x v="1"/>
    <n v="0"/>
    <x v="1"/>
  </r>
  <r>
    <s v="P11102018070110"/>
    <x v="2"/>
    <n v="0"/>
    <n v="0"/>
    <s v="                                                                                "/>
    <s v="C.T.SOLEDAD         "/>
    <s v="CL 30 CR 1E UNION TEMPORAL RETRANQUEO REUBICACION DE REDES              "/>
    <n v="0"/>
    <s v="TC092"/>
    <s v="                                                                                                                                                                                           "/>
    <s v="BAR0272                                                     "/>
    <s v="T2891467                      "/>
    <s v="SHIRLEY_ESTHER_TAPIA_CUADRADO                                                   "/>
    <s v="AC190"/>
    <n v="20180727"/>
    <n v="20181108"/>
    <n v="1110"/>
    <n v="25687380"/>
    <s v="Factibilidad Distribucion "/>
    <s v="NO"/>
    <x v="1"/>
    <n v="1"/>
    <n v="1000"/>
    <s v="Obras "/>
    <x v="2"/>
    <n v="20181108"/>
    <x v="4"/>
    <n v="1"/>
    <x v="0"/>
    <n v="27"/>
    <x v="6"/>
    <x v="3"/>
    <x v="1"/>
    <x v="68"/>
    <s v="Resuelta"/>
    <n v="8"/>
    <n v="11"/>
    <n v="2018"/>
    <n v="748"/>
    <s v="No Cruza"/>
    <n v="104"/>
    <n v="8"/>
    <n v="11"/>
    <n v="2018"/>
    <n v="748"/>
    <x v="0"/>
    <n v="0"/>
    <x v="2"/>
  </r>
  <r>
    <s v="P11502020090009"/>
    <x v="2"/>
    <n v="0"/>
    <n v="0"/>
    <s v="                                                                                "/>
    <s v="O.C. B/quilla Cto   "/>
    <s v="  CONSTRUCTORA DELAMAR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915"/>
    <n v="20201029"/>
    <n v="1150"/>
    <n v="28143337"/>
    <s v="Factibilidad Distribucion "/>
    <s v="NO"/>
    <x v="1"/>
    <n v="112.5"/>
    <n v="112500"/>
    <s v="Obras "/>
    <x v="7"/>
    <n v="20201111"/>
    <x v="2"/>
    <n v="1"/>
    <x v="0"/>
    <n v="15"/>
    <x v="7"/>
    <x v="1"/>
    <x v="1"/>
    <x v="69"/>
    <s v="Resuelta"/>
    <n v="11"/>
    <n v="11"/>
    <n v="2020"/>
    <n v="14"/>
    <s v="No Cruza"/>
    <n v="57"/>
    <n v="29"/>
    <n v="10"/>
    <n v="2020"/>
    <n v="27"/>
    <x v="1"/>
    <n v="13"/>
    <x v="2"/>
  </r>
  <r>
    <s v="P11102019030118"/>
    <x v="2"/>
    <n v="0"/>
    <n v="0"/>
    <s v="                                                                                "/>
    <s v="O.C. B/quilla Cto   "/>
    <s v="MIRAMAR CDM  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DM MIRAMAR                                                 "/>
    <s v="T9763922                      "/>
    <s v="Somaya_Rincon                                                                   "/>
    <s v="AC190"/>
    <n v="20190328"/>
    <n v="20190717"/>
    <n v="1110"/>
    <n v="26147725"/>
    <s v="Factibilidad Distribucion "/>
    <s v="NO"/>
    <x v="1"/>
    <n v="75"/>
    <n v="75000"/>
    <s v="Obras "/>
    <x v="8"/>
    <n v="20200129"/>
    <x v="3"/>
    <n v="1"/>
    <x v="0"/>
    <n v="28"/>
    <x v="0"/>
    <x v="2"/>
    <x v="1"/>
    <x v="70"/>
    <s v="Resuelta"/>
    <n v="29"/>
    <n v="1"/>
    <n v="2020"/>
    <n v="301"/>
    <s v="No Cruza"/>
    <n v="307"/>
    <n v="17"/>
    <n v="7"/>
    <n v="2019"/>
    <n v="497"/>
    <x v="0"/>
    <n v="196"/>
    <x v="2"/>
  </r>
  <r>
    <s v="P12102019040002"/>
    <x v="2"/>
    <n v="0"/>
    <n v="0"/>
    <s v="                                                                                "/>
    <s v="O.C. B/quilla Cto   "/>
    <s v="CHATEAU CONDOMINIO VILLA DE                                             "/>
    <n v="317895856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402"/>
    <n v="20190514"/>
    <n v="1210"/>
    <n v="27227304"/>
    <s v="Seguimiento y rev. instalacion electrica distribucion "/>
    <s v="NO"/>
    <x v="2"/>
    <n v="200"/>
    <n v="200000"/>
    <s v="Obras "/>
    <x v="8"/>
    <n v="20201027"/>
    <x v="2"/>
    <n v="1"/>
    <x v="0"/>
    <n v="2"/>
    <x v="8"/>
    <x v="2"/>
    <x v="4"/>
    <x v="20"/>
    <s v="Pendiente"/>
    <n v="27"/>
    <n v="10"/>
    <n v="2020"/>
    <n v="29"/>
    <d v="2020-03-03T00:00:00"/>
    <n v="29"/>
    <n v="14"/>
    <n v="5"/>
    <n v="2019"/>
    <n v="561"/>
    <x v="0"/>
    <n v="532"/>
    <x v="2"/>
  </r>
  <r>
    <s v="P75422018060005"/>
    <x v="2"/>
    <n v="8254133"/>
    <n v="0"/>
    <s v="                                                                                "/>
    <s v="O.C Sabanalarga     "/>
    <s v="  TRANSPORTE JOHAN LIMITADA                                             "/>
    <n v="3164733577"/>
    <s v="TC092"/>
    <s v="                                                                                                                                                                                           "/>
    <s v="CANTERA SAN VICENTE                                         "/>
    <s v="A8742068                      "/>
    <s v="Alvaro_Enrique_Hernandez_Suarez                                                 "/>
    <s v="AC190"/>
    <n v="20180625"/>
    <n v="20180713"/>
    <n v="7542"/>
    <n v="26052571"/>
    <s v="Seguimiento y rev. instalacion electrica distribucion "/>
    <s v="NO"/>
    <x v="3"/>
    <n v="500"/>
    <n v="500000"/>
    <s v="Aumentos de potencia"/>
    <x v="5"/>
    <n v="20200630"/>
    <x v="11"/>
    <n v="1"/>
    <x v="0"/>
    <n v="25"/>
    <x v="4"/>
    <x v="3"/>
    <x v="4"/>
    <x v="71"/>
    <s v="Resuelta"/>
    <n v="30"/>
    <n v="6"/>
    <n v="2020"/>
    <n v="148"/>
    <s v="No Cruza"/>
    <n v="736"/>
    <n v="13"/>
    <n v="7"/>
    <n v="2018"/>
    <n v="866"/>
    <x v="0"/>
    <n v="718"/>
    <x v="2"/>
  </r>
  <r>
    <s v="P11802020110021"/>
    <x v="5"/>
    <n v="0"/>
    <n v="0"/>
    <s v="                                                                                "/>
    <s v="Of. Telefónica 24H  "/>
    <s v="MARIBEL FAJARDO AMOROCHO                                                "/>
    <n v="3015378756"/>
    <s v="TC090"/>
    <s v="                                                                                                                                                                                           "/>
    <s v="=CRA 23C 76D 39                                             "/>
    <s v="NT001137                      "/>
    <s v="STEFANNIE_PAOLA_RAMBAO_BENAVIDES                                                "/>
    <s v="AC230"/>
    <n v="20201105"/>
    <n v="20201105"/>
    <n v="1180"/>
    <n v="0"/>
    <m/>
    <s v="NO"/>
    <x v="0"/>
    <n v="3"/>
    <n v="3000"/>
    <s v="Suministros definitivos Simples "/>
    <x v="9"/>
    <n v="20201105"/>
    <x v="1"/>
    <n v="1"/>
    <x v="1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802020070056"/>
    <x v="1"/>
    <n v="0"/>
    <n v="0"/>
    <s v="                                                                                "/>
    <s v="O.C. Soledad        "/>
    <s v="ISABEL ESMERAL ARANGO                                                   "/>
    <n v="3004503375"/>
    <s v="TC090"/>
    <s v="                                                                                                                                                                                           "/>
    <s v="CL 47 N  14-75                                              "/>
    <s v="A2670921                      "/>
    <s v="Margarita_Ortiz_Dominguez                                                       "/>
    <s v="AC236"/>
    <n v="20200723"/>
    <n v="20200724"/>
    <n v="1180"/>
    <n v="27860120"/>
    <s v="Inspección Normalización"/>
    <s v="NO"/>
    <x v="1"/>
    <n v="5"/>
    <n v="5000"/>
    <s v="Suministros definitivos Simples "/>
    <x v="1"/>
    <n v="20200724"/>
    <x v="1"/>
    <n v="1"/>
    <x v="1"/>
    <n v="23"/>
    <x v="6"/>
    <x v="1"/>
    <x v="1"/>
    <x v="40"/>
    <s v="Resuelta"/>
    <n v="24"/>
    <n v="7"/>
    <n v="2020"/>
    <n v="124"/>
    <s v="No Cruza"/>
    <n v="1"/>
    <n v="24"/>
    <n v="7"/>
    <n v="2020"/>
    <n v="124"/>
    <x v="1"/>
    <n v="0"/>
    <x v="1"/>
  </r>
  <r>
    <s v="P95102019100005"/>
    <x v="2"/>
    <n v="0"/>
    <n v="0"/>
    <s v="                                                                                "/>
    <s v="O.C. B/quilla Nte   "/>
    <s v="  THE MOON QUILLA SAS 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THE MOON QUILLA                                             "/>
    <s v="A3151411                      "/>
    <s v="FERGIE_YULISSA_SOLANO_MANOTAS                                                   "/>
    <s v="AC190"/>
    <n v="20191002"/>
    <n v="20200121"/>
    <n v="9510"/>
    <n v="26793875"/>
    <s v="Factibilidad Distribucion "/>
    <s v="NO"/>
    <x v="1"/>
    <n v="300"/>
    <n v="300000"/>
    <s v="Obras "/>
    <x v="7"/>
    <n v="20200210"/>
    <x v="3"/>
    <n v="1"/>
    <x v="0"/>
    <n v="2"/>
    <x v="3"/>
    <x v="2"/>
    <x v="1"/>
    <x v="73"/>
    <s v="Resuelta"/>
    <n v="10"/>
    <n v="2"/>
    <n v="2020"/>
    <n v="289"/>
    <s v="No Cruza"/>
    <n v="131"/>
    <n v="21"/>
    <n v="1"/>
    <n v="2020"/>
    <n v="309"/>
    <x v="1"/>
    <n v="20"/>
    <x v="2"/>
  </r>
  <r>
    <s v="P77912020090003"/>
    <x v="2"/>
    <n v="0"/>
    <n v="0"/>
    <s v="                                                                                "/>
    <s v="O.C. La 14          "/>
    <s v="JHON JAIRO PERTUZ MONTENEGRO BMT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7791"/>
    <n v="28160909"/>
    <s v="Factibilidad Distribucion "/>
    <s v="NO"/>
    <x v="1"/>
    <n v="15"/>
    <n v="15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1102020110077"/>
    <x v="3"/>
    <n v="2853516"/>
    <n v="20080639"/>
    <s v="Situacion correcta                                                              "/>
    <s v="O.C. B/quilla Nte   "/>
    <s v="BEATRIZ ELENA CABEZA MORELOS                                            "/>
    <n v="3187071308"/>
    <s v="TC092"/>
    <s v="CL 35 39 10                                                                                                                                                                                "/>
    <s v="                                                            "/>
    <s v="RC000120                      "/>
    <s v="SILVIA_QUIROZ_PARRA                                                             "/>
    <s v="AC005"/>
    <n v="20201113"/>
    <n v="20201113"/>
    <n v="1110"/>
    <n v="28282195"/>
    <s v="Modificación de Potencia"/>
    <s v="NO"/>
    <x v="2"/>
    <n v="3"/>
    <n v="3000"/>
    <s v="Aumentos de potencia"/>
    <x v="3"/>
    <n v="20201113"/>
    <x v="1"/>
    <n v="1"/>
    <x v="1"/>
    <n v="13"/>
    <x v="5"/>
    <x v="1"/>
    <x v="1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1102020060057"/>
    <x v="3"/>
    <n v="2325366"/>
    <n v="0"/>
    <s v="                                                                                "/>
    <s v="XXX NO UTILIZAR     "/>
    <s v="CARLOS ARTURO GUTIERREZ CURE                                            "/>
    <n v="300814490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005"/>
    <n v="20200624"/>
    <n v="20200624"/>
    <n v="1110"/>
    <n v="27757387"/>
    <s v="Modificación de Potencia"/>
    <s v="SI"/>
    <x v="3"/>
    <n v="3"/>
    <n v="3000"/>
    <s v="Aumentos de potencia"/>
    <x v="3"/>
    <n v="20200624"/>
    <x v="1"/>
    <n v="1"/>
    <x v="1"/>
    <n v="24"/>
    <x v="4"/>
    <x v="1"/>
    <x v="1"/>
    <x v="75"/>
    <s v="Resuelta"/>
    <n v="24"/>
    <n v="6"/>
    <n v="2020"/>
    <n v="154"/>
    <s v="No Cruza"/>
    <n v="0"/>
    <n v="24"/>
    <n v="6"/>
    <n v="2020"/>
    <n v="154"/>
    <x v="1"/>
    <n v="0"/>
    <x v="1"/>
  </r>
  <r>
    <s v="P11102019060038"/>
    <x v="2"/>
    <n v="2018700"/>
    <n v="0"/>
    <s v="                                                                                "/>
    <s v="O.C. B/quilla Cto   "/>
    <s v="  UNION TEMPORAL AURORA-SPORAS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IED ESTHER PELAEZ                                           "/>
    <s v="T3215501                      "/>
    <s v="Luz_Estela_Arevalo_de_León                                                      "/>
    <s v="AC190"/>
    <n v="20190614"/>
    <n v="20190710"/>
    <n v="1110"/>
    <n v="27282546"/>
    <s v="Seguimiento y rev. instalacion electrica distribucion "/>
    <s v="NO"/>
    <x v="3"/>
    <n v="75"/>
    <n v="75000"/>
    <s v="Aumentos de potencia"/>
    <x v="7"/>
    <n v="20191220"/>
    <x v="3"/>
    <n v="1"/>
    <x v="0"/>
    <n v="14"/>
    <x v="4"/>
    <x v="2"/>
    <x v="1"/>
    <x v="76"/>
    <s v="Resuelta"/>
    <n v="20"/>
    <n v="12"/>
    <n v="2019"/>
    <n v="341"/>
    <s v="No Cruza"/>
    <n v="189"/>
    <n v="10"/>
    <n v="7"/>
    <n v="2019"/>
    <n v="504"/>
    <x v="0"/>
    <n v="163"/>
    <x v="2"/>
  </r>
  <r>
    <s v="P33102019060011"/>
    <x v="2"/>
    <n v="0"/>
    <n v="0"/>
    <s v="                                                                                "/>
    <s v="O.C. Riohacha       "/>
    <s v="MANO DE DIOS ETAPA 2 CONSTRUCCION REDES ELECTRICAS MTBT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90"/>
    <n v="20190610"/>
    <n v="20190710"/>
    <n v="3310"/>
    <n v="28061460"/>
    <s v="Seguimiento y rev. instalacion electrica distribucion "/>
    <s v="NO"/>
    <x v="3"/>
    <n v="500"/>
    <n v="500000"/>
    <s v="Obras "/>
    <x v="7"/>
    <n v="20190711"/>
    <x v="7"/>
    <n v="1"/>
    <x v="0"/>
    <n v="10"/>
    <x v="4"/>
    <x v="2"/>
    <x v="3"/>
    <x v="77"/>
    <s v="Resuelta"/>
    <n v="11"/>
    <n v="7"/>
    <n v="2019"/>
    <n v="503"/>
    <d v="2020-08-26T00:00:00"/>
    <n v="31"/>
    <n v="10"/>
    <n v="7"/>
    <n v="2019"/>
    <n v="504"/>
    <x v="0"/>
    <n v="1"/>
    <x v="2"/>
  </r>
  <r>
    <s v="P11102019040062"/>
    <x v="2"/>
    <n v="2320752"/>
    <n v="0"/>
    <s v="                                                                                "/>
    <s v="O.C. B/quilla Cto   "/>
    <s v="  ALMACENES Y TALLER CICLOCOSTA                                         "/>
    <n v="3145069179"/>
    <s v="TC088"/>
    <s v="                                                                                                                                                                                           "/>
    <s v="ALMACEN CICLOCOSTA=CLL 35 39 45                             "/>
    <s v="A2668441                      "/>
    <s v="YANILETH_MOLINARES_ORELLANO                                                     "/>
    <s v="AC190"/>
    <n v="20190411"/>
    <n v="20190510"/>
    <n v="1110"/>
    <n v="26291711"/>
    <s v="Seguimiento y rev. instalacion electrica distribucion "/>
    <s v="NO"/>
    <x v="3"/>
    <n v="75"/>
    <n v="75000"/>
    <s v="Aumentos de potencia"/>
    <x v="2"/>
    <n v="20190510"/>
    <x v="12"/>
    <n v="1"/>
    <x v="0"/>
    <n v="11"/>
    <x v="8"/>
    <x v="2"/>
    <x v="1"/>
    <x v="78"/>
    <s v="Resuelta"/>
    <n v="10"/>
    <n v="5"/>
    <n v="2019"/>
    <n v="565"/>
    <s v="No Cruza"/>
    <n v="29"/>
    <n v="10"/>
    <n v="5"/>
    <n v="2019"/>
    <n v="565"/>
    <x v="0"/>
    <n v="0"/>
    <x v="2"/>
  </r>
  <r>
    <s v="P11502020110013"/>
    <x v="5"/>
    <n v="0"/>
    <n v="0"/>
    <s v="                                                                                "/>
    <s v="OC CCIAL AMERICANO  "/>
    <s v="WILLIAM JOSE BENITEZ PINTO                                              "/>
    <n v="3007375242"/>
    <s v="TC090"/>
    <s v="                                                                                                                                                                                           "/>
    <s v="EDIFICIO ALPES REAL PISO 01 APTO 09                         "/>
    <s v="MP000354                      "/>
    <s v="YESSICA_PAOLA_MARTINEZ_MENDEZ                                                   "/>
    <s v="AC230"/>
    <n v="20201110"/>
    <n v="20201110"/>
    <n v="1150"/>
    <n v="0"/>
    <m/>
    <s v="NO"/>
    <x v="0"/>
    <n v="3"/>
    <n v="3000"/>
    <s v="Suministros definitivos Simples "/>
    <x v="9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34102019070079"/>
    <x v="2"/>
    <n v="0"/>
    <n v="0"/>
    <s v="                                                                                "/>
    <s v="ZE Santa_Marta      "/>
    <s v="PUNTA GAIRA BREK SAS                                                    "/>
    <n v="47915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717"/>
    <n v="20191123"/>
    <n v="3410"/>
    <n v="27264310"/>
    <s v="Seguimiento y rev. instalacion electrica distribucion "/>
    <s v="NO"/>
    <x v="3"/>
    <n v="112.5"/>
    <n v="112500"/>
    <s v="Obras "/>
    <x v="5"/>
    <n v="20200207"/>
    <x v="3"/>
    <n v="1"/>
    <x v="0"/>
    <n v="17"/>
    <x v="6"/>
    <x v="2"/>
    <x v="0"/>
    <x v="80"/>
    <s v="Resuelta"/>
    <n v="7"/>
    <n v="2"/>
    <n v="2020"/>
    <n v="292"/>
    <d v="2020-03-14T00:00:00"/>
    <n v="205"/>
    <n v="23"/>
    <n v="11"/>
    <n v="2019"/>
    <n v="368"/>
    <x v="0"/>
    <n v="76"/>
    <x v="2"/>
  </r>
  <r>
    <s v="P11802020010093"/>
    <x v="1"/>
    <n v="0"/>
    <n v="0"/>
    <s v="                                                                                "/>
    <s v="O.C. B/quilla Sur   "/>
    <s v="JORGE ARTURO MENDEZ MARTINEZ                                            "/>
    <n v="315650803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34                      "/>
    <s v="MELISSA_CAROLINA_CASTANO_OSPINO                                                 "/>
    <s v="AC236"/>
    <n v="20200130"/>
    <n v="20200227"/>
    <n v="1180"/>
    <n v="27247101"/>
    <s v="Inspección Normalización"/>
    <s v="NO"/>
    <x v="1"/>
    <n v="3"/>
    <n v="3000"/>
    <s v="Suministros definitivos Simples "/>
    <x v="1"/>
    <n v="20200227"/>
    <x v="1"/>
    <n v="1"/>
    <x v="1"/>
    <n v="30"/>
    <x v="11"/>
    <x v="1"/>
    <x v="1"/>
    <x v="81"/>
    <s v="Resuelta"/>
    <n v="27"/>
    <n v="2"/>
    <n v="2020"/>
    <n v="272"/>
    <s v="No Cruza"/>
    <n v="28"/>
    <n v="27"/>
    <n v="2"/>
    <n v="2020"/>
    <n v="272"/>
    <x v="1"/>
    <n v="0"/>
    <x v="1"/>
  </r>
  <r>
    <s v="P11102019090081"/>
    <x v="2"/>
    <n v="2710821"/>
    <n v="0"/>
    <s v="                                                                                "/>
    <s v="O.C. B/quilla Nte   "/>
    <s v="  ABDEL WUAJAK AWBB SAS                                                 "/>
    <n v="3014567243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913"/>
    <n v="20200702"/>
    <n v="1110"/>
    <n v="26733905"/>
    <s v="Factibilidad Distribucion "/>
    <s v="NO"/>
    <x v="1"/>
    <n v="75"/>
    <n v="75000"/>
    <s v="Aumentos de potencia"/>
    <x v="16"/>
    <n v="20200710"/>
    <x v="2"/>
    <n v="1"/>
    <x v="0"/>
    <n v="13"/>
    <x v="7"/>
    <x v="2"/>
    <x v="1"/>
    <x v="82"/>
    <s v="Resuelta"/>
    <n v="10"/>
    <n v="7"/>
    <n v="2020"/>
    <n v="138"/>
    <s v="No Cruza"/>
    <n v="301"/>
    <n v="2"/>
    <n v="7"/>
    <n v="2020"/>
    <n v="146"/>
    <x v="1"/>
    <n v="8"/>
    <x v="2"/>
  </r>
  <r>
    <s v="P12102020030022"/>
    <x v="2"/>
    <n v="0"/>
    <n v="0"/>
    <s v="                                                                                "/>
    <s v="O.C Sabanalarga     "/>
    <s v="GREEN PARK BODEGA LOTE 13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 LOTE 13                                              "/>
    <s v="A8742068                      "/>
    <s v="Alvaro_Enrique_Hernandez_Suarez                                                 "/>
    <s v="AC190"/>
    <n v="20200311"/>
    <n v="20200618"/>
    <n v="1210"/>
    <n v="27260456"/>
    <s v="Factibilidad Distribucion "/>
    <s v="NO"/>
    <x v="1"/>
    <n v="45"/>
    <n v="45000"/>
    <s v="Obras "/>
    <x v="8"/>
    <n v="20201015"/>
    <x v="2"/>
    <n v="1"/>
    <x v="0"/>
    <n v="11"/>
    <x v="0"/>
    <x v="1"/>
    <x v="4"/>
    <x v="83"/>
    <s v="Resuelta"/>
    <n v="15"/>
    <n v="10"/>
    <n v="2020"/>
    <n v="41"/>
    <s v="No Cruza"/>
    <n v="218"/>
    <n v="18"/>
    <n v="6"/>
    <n v="2020"/>
    <n v="160"/>
    <x v="1"/>
    <n v="119"/>
    <x v="2"/>
  </r>
  <r>
    <s v="P93322020100015"/>
    <x v="0"/>
    <n v="0"/>
    <n v="0"/>
    <s v="                                                                                "/>
    <s v="O.C. Riohacha       "/>
    <s v="MAICAO PARQUEADERO JUANCHON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ARQUEADERO                                                 "/>
    <s v="N3352044                      "/>
    <s v="Laudis_Peñaranda_                                                               "/>
    <s v="AC100"/>
    <n v="20201019"/>
    <n v="20201029"/>
    <n v="9332"/>
    <n v="28239994"/>
    <s v="Factibilidad Distribucion "/>
    <s v="NO"/>
    <x v="1"/>
    <n v="30"/>
    <n v="30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33402020100017"/>
    <x v="0"/>
    <n v="0"/>
    <n v="0"/>
    <s v="                                                                                "/>
    <s v="O.C. Riohacha       "/>
    <s v="VILLANUEVA PARQUE EL KORAN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AQUE EL KORAN                                              "/>
    <s v="N3352044                      "/>
    <s v="Laudis_Peñaranda_                                                               "/>
    <s v="AC100"/>
    <n v="20201027"/>
    <n v="20201029"/>
    <n v="3340"/>
    <n v="28254228"/>
    <s v="Factibilidad Distribucion "/>
    <s v="NO"/>
    <x v="1"/>
    <n v="25"/>
    <n v="25000"/>
    <s v="Obras "/>
    <x v="0"/>
    <n v="20201029"/>
    <x v="2"/>
    <n v="1"/>
    <x v="0"/>
    <n v="27"/>
    <x v="3"/>
    <x v="1"/>
    <x v="3"/>
    <x v="85"/>
    <s v="Resuelta"/>
    <n v="29"/>
    <n v="10"/>
    <n v="2020"/>
    <n v="27"/>
    <s v="No Cruza"/>
    <n v="2"/>
    <n v="29"/>
    <n v="10"/>
    <n v="2020"/>
    <n v="27"/>
    <x v="1"/>
    <n v="0"/>
    <x v="0"/>
  </r>
  <r>
    <s v="P95102020090009"/>
    <x v="5"/>
    <n v="0"/>
    <n v="0"/>
    <s v="                                                                                "/>
    <s v="OC CCIAL AMERICANO  "/>
    <s v="ALEX MEDINA BELLO                                                       "/>
    <n v="300480726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7                      "/>
    <s v="SANDRA_PEREZ_MORGAN                                                             "/>
    <s v="AC230"/>
    <n v="20200909"/>
    <n v="20200909"/>
    <n v="9510"/>
    <n v="0"/>
    <m/>
    <s v="NO"/>
    <x v="0"/>
    <n v="3"/>
    <n v="3000"/>
    <s v="Suministros definitivos Simples "/>
    <x v="8"/>
    <n v="20200909"/>
    <x v="1"/>
    <n v="1"/>
    <x v="1"/>
    <n v="9"/>
    <x v="7"/>
    <x v="1"/>
    <x v="1"/>
    <x v="86"/>
    <s v="Sin Orden"/>
    <n v="9"/>
    <n v="9"/>
    <n v="2020"/>
    <n v="77"/>
    <s v="No Cruza"/>
    <n v="77"/>
    <n v="9"/>
    <n v="9"/>
    <n v="2020"/>
    <n v="77"/>
    <x v="1"/>
    <n v="0"/>
    <x v="4"/>
  </r>
  <r>
    <s v="P11502017120001"/>
    <x v="0"/>
    <n v="3313951"/>
    <n v="0"/>
    <s v="                                                                                "/>
    <s v="C.T.SOLEDAD         "/>
    <s v="NOVATERRA PROVISIONAL                                                   "/>
    <n v="3015117338"/>
    <s v="TC089"/>
    <s v="                                                                                                                                                                                           "/>
    <s v="NOVATERRA                                                   "/>
    <s v="T2891467                      "/>
    <s v="SHIRLEY_ESTHER_TAPIA_CUADRADO                                                   "/>
    <s v="AC100"/>
    <n v="20171201"/>
    <n v="20171205"/>
    <n v="1150"/>
    <n v="24507988"/>
    <s v="Factibilidad Distribucion "/>
    <s v="NO"/>
    <x v="1"/>
    <n v="112.5"/>
    <n v="112500"/>
    <s v="Aumentos de potencia"/>
    <x v="0"/>
    <n v="20171205"/>
    <x v="3"/>
    <n v="1"/>
    <x v="0"/>
    <n v="1"/>
    <x v="9"/>
    <x v="0"/>
    <x v="1"/>
    <x v="87"/>
    <s v="Resuelta"/>
    <n v="5"/>
    <n v="12"/>
    <n v="2017"/>
    <n v="1086"/>
    <s v="No Cruza"/>
    <n v="4"/>
    <n v="5"/>
    <n v="12"/>
    <n v="2017"/>
    <n v="1086"/>
    <x v="0"/>
    <n v="0"/>
    <x v="0"/>
  </r>
  <r>
    <s v="P95302017090006"/>
    <x v="2"/>
    <n v="0"/>
    <n v="0"/>
    <s v="                                                                                "/>
    <s v="C.T.SOLEDAD         "/>
    <s v="ALUMBRADO PUBLICO - CONSORCIO VILLAS DE SAN PABLO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0929"/>
    <n v="20171009"/>
    <n v="9530"/>
    <n v="24491499"/>
    <s v="Seguimiento y rev. instalacion electrica distribucion "/>
    <s v="NO"/>
    <x v="1"/>
    <n v="45"/>
    <n v="45000"/>
    <s v="Obras "/>
    <x v="7"/>
    <n v="20171120"/>
    <x v="2"/>
    <n v="1"/>
    <x v="0"/>
    <n v="29"/>
    <x v="7"/>
    <x v="0"/>
    <x v="1"/>
    <x v="88"/>
    <s v="Resuelta"/>
    <n v="20"/>
    <n v="11"/>
    <n v="2017"/>
    <n v="1101"/>
    <d v="2017-11-27T00:00:00"/>
    <n v="52"/>
    <n v="9"/>
    <n v="10"/>
    <n v="2017"/>
    <n v="1143"/>
    <x v="0"/>
    <n v="42"/>
    <x v="2"/>
  </r>
  <r>
    <s v="P95202019040019"/>
    <x v="2"/>
    <n v="0"/>
    <n v="0"/>
    <s v="                                                                                "/>
    <s v="O.C. B/quilla Cto   "/>
    <s v="LA NUEVA ILUSION CONSORCIO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URB.NUEVA ILUSION                                           "/>
    <s v="A2891363                      "/>
    <s v="Naibet Olivo                                                                    "/>
    <s v="AC190"/>
    <n v="20190424"/>
    <n v="20190424"/>
    <n v="9520"/>
    <n v="0"/>
    <m/>
    <s v="NO"/>
    <x v="0"/>
    <n v="650"/>
    <n v="650000"/>
    <s v="Obras "/>
    <x v="8"/>
    <n v="20200318"/>
    <x v="5"/>
    <n v="1"/>
    <x v="0"/>
    <n v="24"/>
    <x v="8"/>
    <x v="2"/>
    <x v="4"/>
    <x v="30"/>
    <s v="Sin Orden"/>
    <n v="18"/>
    <n v="3"/>
    <n v="2020"/>
    <n v="252"/>
    <s v="No Cruza"/>
    <n v="252"/>
    <n v="24"/>
    <n v="4"/>
    <n v="2019"/>
    <n v="581"/>
    <x v="0"/>
    <n v="329"/>
    <x v="2"/>
  </r>
  <r>
    <s v="P95102020110033"/>
    <x v="9"/>
    <n v="0"/>
    <n v="0"/>
    <s v="                                                                                "/>
    <s v="O.C. B/quilla Cto   "/>
    <s v="FINCA LA MOYA INVERSIONES LUMA GB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INCA LA MOYA                                               "/>
    <s v="T9763922                      "/>
    <s v="Somaya_Rincon                                                                   "/>
    <s v="AC090"/>
    <n v="20201118"/>
    <n v="20201120"/>
    <n v="9510"/>
    <n v="0"/>
    <m/>
    <s v="NO"/>
    <x v="0"/>
    <n v="37.5"/>
    <n v="37500"/>
    <s v="Obras "/>
    <x v="15"/>
    <n v="20201120"/>
    <x v="2"/>
    <n v="1"/>
    <x v="0"/>
    <n v="18"/>
    <x v="5"/>
    <x v="1"/>
    <x v="1"/>
    <x v="66"/>
    <s v="Sin Orden"/>
    <n v="20"/>
    <n v="11"/>
    <n v="2020"/>
    <n v="5"/>
    <s v="No Cruza"/>
    <n v="5"/>
    <n v="20"/>
    <n v="11"/>
    <n v="2020"/>
    <n v="5"/>
    <x v="1"/>
    <n v="0"/>
    <x v="6"/>
  </r>
  <r>
    <s v="P11502020090013"/>
    <x v="1"/>
    <n v="1259877"/>
    <n v="35540046"/>
    <s v="Situacion correcta                                                              "/>
    <s v="O.C. B/quilla Sur   "/>
    <s v="GREGORIO ALBERTO CALVO MORALES                                          "/>
    <n v="3167392008"/>
    <s v="TC090"/>
    <s v="CL 10 11 68 CASA                                                                                                                                                                           "/>
    <s v="                                                            "/>
    <s v="A2747698                      "/>
    <s v="NUBIS_ZAMBRANO_BELEÑO                                                           "/>
    <s v="AC236"/>
    <n v="20200921"/>
    <n v="20200923"/>
    <n v="1150"/>
    <n v="28153071"/>
    <s v="Modificación de Potencia"/>
    <s v="NO"/>
    <x v="1"/>
    <n v="3"/>
    <n v="3000"/>
    <s v="Aumentos de potencia"/>
    <x v="1"/>
    <n v="20200923"/>
    <x v="1"/>
    <n v="1"/>
    <x v="1"/>
    <n v="21"/>
    <x v="7"/>
    <x v="1"/>
    <x v="1"/>
    <x v="89"/>
    <s v="Resuelta"/>
    <n v="23"/>
    <n v="9"/>
    <n v="2020"/>
    <n v="63"/>
    <s v="No Cruza"/>
    <n v="2"/>
    <n v="23"/>
    <n v="9"/>
    <n v="2020"/>
    <n v="63"/>
    <x v="1"/>
    <n v="0"/>
    <x v="1"/>
  </r>
  <r>
    <s v="P75422019040003"/>
    <x v="2"/>
    <n v="0"/>
    <n v="0"/>
    <s v="                                                                                "/>
    <s v="O.C. B/quilla Cto   "/>
    <s v="COLEGIO SAN CAYETANO RETRANQUEO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TRANQUEO                                                  "/>
    <s v="A2891363                      "/>
    <s v="Naibet Olivo                                                                    "/>
    <s v="AC190"/>
    <n v="20190424"/>
    <n v="20190530"/>
    <n v="7542"/>
    <n v="26492955"/>
    <s v="Seguimiento y rev. instalacion electrica distribucion "/>
    <s v="NO"/>
    <x v="1"/>
    <n v="1"/>
    <n v="1000"/>
    <s v="Obras "/>
    <x v="8"/>
    <n v="20190710"/>
    <x v="4"/>
    <n v="1"/>
    <x v="0"/>
    <n v="24"/>
    <x v="8"/>
    <x v="2"/>
    <x v="4"/>
    <x v="30"/>
    <s v="Resuelta"/>
    <n v="10"/>
    <n v="7"/>
    <n v="2019"/>
    <n v="504"/>
    <d v="2019-07-10T00:00:00"/>
    <n v="77"/>
    <n v="30"/>
    <n v="5"/>
    <n v="2019"/>
    <n v="545"/>
    <x v="0"/>
    <n v="41"/>
    <x v="2"/>
  </r>
  <r>
    <s v="P11802019100127"/>
    <x v="4"/>
    <n v="4035547"/>
    <n v="0"/>
    <s v="                                                                                "/>
    <s v="O.C. B/quilla Nte   "/>
    <s v="EDUARDO ESTEBAN MOTEL DON JUAN GAITAN. ECHEVERRIA                       "/>
    <n v="3142800"/>
    <s v="TC092"/>
    <s v="                                                                                                                                                                                           "/>
    <s v="CR 14E 62 58                                                "/>
    <s v="A3151411                      "/>
    <s v="FERGIE_YULISSA_SOLANO_MANOTAS                                                   "/>
    <s v="AC220"/>
    <n v="20191030"/>
    <n v="20200312"/>
    <n v="1180"/>
    <n v="26936537"/>
    <s v="Seguimiento y rev. instalacion electrica distribucion "/>
    <s v="NO"/>
    <x v="3"/>
    <n v="50"/>
    <n v="50000"/>
    <s v="Aumentos de potencia"/>
    <x v="4"/>
    <n v="20201022"/>
    <x v="2"/>
    <n v="1"/>
    <x v="0"/>
    <n v="30"/>
    <x v="3"/>
    <x v="2"/>
    <x v="1"/>
    <x v="90"/>
    <s v="Resuelta"/>
    <n v="22"/>
    <n v="10"/>
    <n v="2020"/>
    <n v="34"/>
    <s v="No Cruza"/>
    <n v="358"/>
    <n v="12"/>
    <n v="3"/>
    <n v="2020"/>
    <n v="258"/>
    <x v="1"/>
    <n v="224"/>
    <x v="3"/>
  </r>
  <r>
    <s v="P93312020060006"/>
    <x v="2"/>
    <n v="0"/>
    <n v="0"/>
    <s v="                                                                                "/>
    <s v="O.C. Riohacha       "/>
    <s v="MUNICIPIO DE FONSECA CONT REMO REPOSICION REDES MTB EL CONFUSO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90"/>
    <n v="20200604"/>
    <n v="20200715"/>
    <n v="9331"/>
    <n v="27635976"/>
    <s v="Factibilidad Distribucion "/>
    <s v="NO"/>
    <x v="1"/>
    <n v="100"/>
    <n v="100000"/>
    <s v="Obras "/>
    <x v="16"/>
    <n v="20200718"/>
    <x v="7"/>
    <n v="1"/>
    <x v="0"/>
    <n v="4"/>
    <x v="4"/>
    <x v="1"/>
    <x v="3"/>
    <x v="27"/>
    <s v="Resuelta"/>
    <n v="18"/>
    <n v="7"/>
    <n v="2020"/>
    <n v="130"/>
    <s v="No Cruza"/>
    <n v="44"/>
    <n v="15"/>
    <n v="7"/>
    <n v="2020"/>
    <n v="133"/>
    <x v="1"/>
    <n v="3"/>
    <x v="2"/>
  </r>
  <r>
    <s v="P12102019040008"/>
    <x v="2"/>
    <n v="0"/>
    <n v="0"/>
    <s v="                                                                                "/>
    <s v="O.C. B/quilla Cto   "/>
    <s v="BEACH RESORT DELFINES AQUAMARINA                                        "/>
    <n v="300444168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404"/>
    <n v="20190621"/>
    <n v="1210"/>
    <n v="26677415"/>
    <s v="Seguimiento y rev. instalacion electrica distribucion "/>
    <s v="NO"/>
    <x v="3"/>
    <n v="300"/>
    <n v="300000"/>
    <s v="Obras "/>
    <x v="8"/>
    <n v="20191112"/>
    <x v="6"/>
    <n v="1"/>
    <x v="0"/>
    <n v="4"/>
    <x v="8"/>
    <x v="2"/>
    <x v="4"/>
    <x v="91"/>
    <s v="Resuelta"/>
    <n v="12"/>
    <n v="11"/>
    <n v="2019"/>
    <n v="379"/>
    <s v="No Cruza"/>
    <n v="222"/>
    <n v="21"/>
    <n v="6"/>
    <n v="2019"/>
    <n v="523"/>
    <x v="0"/>
    <n v="144"/>
    <x v="2"/>
  </r>
  <r>
    <s v="P11702012120034"/>
    <x v="4"/>
    <n v="2000027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21211"/>
    <n v="20130717"/>
    <n v="1170"/>
    <n v="19311851"/>
    <s v="Seguimiento y rev. instalacion electrica distribucion "/>
    <s v="NO"/>
    <x v="1"/>
    <n v="225"/>
    <n v="225000"/>
    <s v="Aumentos de potencia"/>
    <x v="6"/>
    <n v="20130717"/>
    <x v="3"/>
    <n v="1"/>
    <x v="0"/>
    <n v="11"/>
    <x v="9"/>
    <x v="6"/>
    <x v="1"/>
    <x v="92"/>
    <s v="Resuelta"/>
    <n v="17"/>
    <n v="7"/>
    <n v="2013"/>
    <n v="2688"/>
    <s v="No Cruza"/>
    <n v="218"/>
    <n v="17"/>
    <n v="7"/>
    <n v="2013"/>
    <n v="2688"/>
    <x v="0"/>
    <n v="0"/>
    <x v="3"/>
  </r>
  <r>
    <s v="P95102020030008"/>
    <x v="1"/>
    <n v="0"/>
    <n v="0"/>
    <s v="                                                                                "/>
    <s v="OC CCIAL AMERICANO  "/>
    <s v="ADRIANA FONSECA PABA                                                    "/>
    <n v="3826378"/>
    <s v="TC090"/>
    <s v="                                                                                                                                                                                           "/>
    <s v="=CRA 8BS 50 62                                              "/>
    <s v="MP000354                      "/>
    <s v="YESSICA_PAOLA_MARTINEZ_MENDEZ                                                   "/>
    <s v="AC236"/>
    <n v="20200306"/>
    <n v="20200311"/>
    <n v="9510"/>
    <n v="27237785"/>
    <s v="Inspección Normalización"/>
    <s v="NO"/>
    <x v="1"/>
    <n v="3"/>
    <n v="3000"/>
    <s v="Suministros definitivos Simples "/>
    <x v="8"/>
    <n v="20200520"/>
    <x v="1"/>
    <n v="1"/>
    <x v="1"/>
    <n v="6"/>
    <x v="0"/>
    <x v="1"/>
    <x v="1"/>
    <x v="93"/>
    <s v="Resuelta"/>
    <n v="20"/>
    <n v="5"/>
    <n v="2020"/>
    <n v="189"/>
    <s v="No Cruza"/>
    <n v="75"/>
    <n v="11"/>
    <n v="3"/>
    <n v="2020"/>
    <n v="259"/>
    <x v="1"/>
    <n v="70"/>
    <x v="1"/>
  </r>
  <r>
    <s v="P11102020050049"/>
    <x v="2"/>
    <n v="0"/>
    <n v="0"/>
    <s v="                                                                                "/>
    <s v="O.C. B/quilla Nte   "/>
    <s v="  EDIFICIO CHEMAR I                                                     "/>
    <n v="3016717370"/>
    <s v="TC092"/>
    <s v="                                                                                                                                                                                           "/>
    <s v="EDF CHEMARIS                                                "/>
    <s v="RC000135                      "/>
    <s v="CRISTIAN_CONTRERAS_ARROYO                                                       "/>
    <s v="AC190"/>
    <n v="20200527"/>
    <n v="20200610"/>
    <n v="1110"/>
    <n v="0"/>
    <m/>
    <s v="NO"/>
    <x v="0"/>
    <n v="2.6"/>
    <n v="2600"/>
    <s v="Coogeneración/Suplencia "/>
    <x v="5"/>
    <n v="20200610"/>
    <x v="10"/>
    <n v="1"/>
    <x v="2"/>
    <n v="27"/>
    <x v="2"/>
    <x v="1"/>
    <x v="1"/>
    <x v="61"/>
    <s v="Sin Orden"/>
    <n v="10"/>
    <n v="6"/>
    <n v="2020"/>
    <n v="168"/>
    <s v="No Cruza"/>
    <n v="168"/>
    <n v="10"/>
    <n v="6"/>
    <n v="2020"/>
    <n v="168"/>
    <x v="1"/>
    <n v="0"/>
    <x v="2"/>
  </r>
  <r>
    <s v="P11702020110075"/>
    <x v="5"/>
    <n v="2261649"/>
    <n v="20112250"/>
    <s v="Situacion correcta                                                              "/>
    <s v="O.C. Soledad        "/>
    <s v="EVELIA IMITOLA DE MOLINA                                                "/>
    <n v="3136508156"/>
    <s v="TC090"/>
    <s v="CL 63 13 30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19"/>
    <n v="20201119"/>
    <n v="1170"/>
    <n v="0"/>
    <m/>
    <s v="NO"/>
    <x v="0"/>
    <n v="3"/>
    <n v="3000"/>
    <s v="Aumentos de potencia"/>
    <x v="9"/>
    <n v="20201119"/>
    <x v="1"/>
    <n v="1"/>
    <x v="1"/>
    <n v="19"/>
    <x v="5"/>
    <x v="1"/>
    <x v="1"/>
    <x v="94"/>
    <s v="Sin Orden"/>
    <n v="19"/>
    <n v="11"/>
    <n v="2020"/>
    <n v="6"/>
    <s v="No Cruza"/>
    <n v="6"/>
    <n v="19"/>
    <n v="11"/>
    <n v="2020"/>
    <n v="6"/>
    <x v="1"/>
    <n v="0"/>
    <x v="4"/>
  </r>
  <r>
    <s v="P75412019090012"/>
    <x v="0"/>
    <n v="8100307"/>
    <n v="0"/>
    <s v="                                                                                "/>
    <s v="O.C Sabanalarga     "/>
    <s v="RAUL FCA LAS LUCES NAVARRO BAZURTO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J RES PUERTO ALEGRE                                      "/>
    <s v="A8742068                      "/>
    <s v="Alvaro_Enrique_Hernandez_Suarez                                                 "/>
    <s v="AC100"/>
    <n v="20190909"/>
    <n v="20190910"/>
    <n v="7541"/>
    <n v="26702850"/>
    <s v="Factibilidad Distribucion "/>
    <s v="NO"/>
    <x v="1"/>
    <n v="25"/>
    <n v="25000"/>
    <s v="Aumentos de potencia"/>
    <x v="8"/>
    <n v="20190917"/>
    <x v="2"/>
    <n v="1"/>
    <x v="0"/>
    <n v="9"/>
    <x v="7"/>
    <x v="2"/>
    <x v="4"/>
    <x v="95"/>
    <s v="Resuelta"/>
    <n v="17"/>
    <n v="9"/>
    <n v="2019"/>
    <n v="435"/>
    <s v="No Cruza"/>
    <n v="8"/>
    <n v="10"/>
    <n v="9"/>
    <n v="2019"/>
    <n v="442"/>
    <x v="0"/>
    <n v="7"/>
    <x v="0"/>
  </r>
  <r>
    <s v="P31602020080003"/>
    <x v="5"/>
    <n v="0"/>
    <n v="0"/>
    <s v="                                                                                "/>
    <s v="O.C. La 14          "/>
    <s v="ALFONSO MANRIQUE MORALES                                                "/>
    <n v="3205479127"/>
    <s v="TC090"/>
    <s v="                                                                                                                                                                                           "/>
    <s v="CR 25 8E 86                                                 "/>
    <s v="T6722017                      "/>
    <s v="Diana_Patricia_Mercado_Pinedo                                                   "/>
    <s v="AC230"/>
    <n v="20200813"/>
    <n v="20200813"/>
    <n v="3160"/>
    <n v="0"/>
    <m/>
    <s v="NO"/>
    <x v="0"/>
    <n v="1"/>
    <n v="1000"/>
    <s v="Suministros definitivos Simples "/>
    <x v="8"/>
    <n v="20200824"/>
    <x v="1"/>
    <n v="1"/>
    <x v="1"/>
    <n v="13"/>
    <x v="10"/>
    <x v="1"/>
    <x v="2"/>
    <x v="96"/>
    <s v="Sin Orden"/>
    <n v="24"/>
    <n v="8"/>
    <n v="2020"/>
    <n v="93"/>
    <s v="No Cruza"/>
    <n v="93"/>
    <n v="13"/>
    <n v="8"/>
    <n v="2020"/>
    <n v="104"/>
    <x v="1"/>
    <n v="11"/>
    <x v="4"/>
  </r>
  <r>
    <s v="P34102020110016"/>
    <x v="3"/>
    <n v="1052653"/>
    <n v="10026248"/>
    <s v="Situacion correcta                                                              "/>
    <s v="O.C. La 14          "/>
    <s v="SMITH RICARDO VILLAFAÑE ARRIETA                                         "/>
    <s v="3008031659 3002668168 "/>
    <s v="TC090"/>
    <s v="DG 37 TR  6 53                                                                                                                                                                             "/>
    <s v="                                                            "/>
    <s v="MP000242                      "/>
    <s v="SOFIA_ESTHER_CASTRO_VICIOSO                                                     "/>
    <s v="AC005"/>
    <n v="20201104"/>
    <n v="20201104"/>
    <n v="3410"/>
    <n v="28266853"/>
    <s v="Modificación de Potencia"/>
    <s v="NO"/>
    <x v="2"/>
    <n v="3"/>
    <n v="3000"/>
    <s v="Aumentos de potencia"/>
    <x v="3"/>
    <n v="20201104"/>
    <x v="1"/>
    <n v="1"/>
    <x v="1"/>
    <n v="4"/>
    <x v="5"/>
    <x v="1"/>
    <x v="0"/>
    <x v="97"/>
    <s v="Pendiente"/>
    <n v="4"/>
    <n v="11"/>
    <n v="2020"/>
    <n v="21"/>
    <s v="No Cruza"/>
    <n v="21"/>
    <n v="4"/>
    <n v="11"/>
    <n v="2020"/>
    <n v="21"/>
    <x v="1"/>
    <n v="0"/>
    <x v="1"/>
  </r>
  <r>
    <s v="P11702020110069"/>
    <x v="3"/>
    <n v="0"/>
    <n v="0"/>
    <s v="                                                                                "/>
    <s v="O.C. Soledad        "/>
    <s v="DELMA REGINA CANTILLO CERVANTES                                         "/>
    <n v="300883075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005"/>
    <n v="20201118"/>
    <n v="20201118"/>
    <n v="1170"/>
    <n v="28288279"/>
    <s v="Inspección Normalización"/>
    <s v="SI"/>
    <x v="2"/>
    <n v="3"/>
    <n v="3000"/>
    <s v="Suministros definitivos Simples "/>
    <x v="3"/>
    <n v="20201118"/>
    <x v="1"/>
    <n v="1"/>
    <x v="1"/>
    <n v="18"/>
    <x v="5"/>
    <x v="1"/>
    <x v="1"/>
    <x v="66"/>
    <s v="Pendiente"/>
    <n v="18"/>
    <n v="11"/>
    <n v="2020"/>
    <n v="7"/>
    <s v="No Cruza"/>
    <n v="7"/>
    <n v="18"/>
    <n v="11"/>
    <n v="2020"/>
    <n v="7"/>
    <x v="1"/>
    <n v="0"/>
    <x v="1"/>
  </r>
  <r>
    <s v="P95212020090005"/>
    <x v="0"/>
    <n v="0"/>
    <n v="0"/>
    <s v="                                                                                "/>
    <s v="O.C Sabanalarga     "/>
    <s v="6 HOLDING SAS PARQUE TEMATICO CARIBE AVENTURA                           "/>
    <s v="3145757664-3135964895 "/>
    <s v="TC092"/>
    <s v="                                                                                                                                                                                           "/>
    <s v="LADO FCA LA ESPERANZA                                       "/>
    <s v="A8742068                      "/>
    <s v="Alvaro_Enrique_Hernandez_Suarez                                                 "/>
    <s v="AC100"/>
    <n v="20200919"/>
    <n v="20200929"/>
    <n v="9521"/>
    <n v="28163428"/>
    <s v="Factibilidad Distribucion "/>
    <s v="NO"/>
    <x v="1"/>
    <n v="962.5"/>
    <n v="962500"/>
    <s v="Obras "/>
    <x v="0"/>
    <n v="20200929"/>
    <x v="3"/>
    <n v="1"/>
    <x v="0"/>
    <n v="19"/>
    <x v="7"/>
    <x v="1"/>
    <x v="4"/>
    <x v="98"/>
    <s v="Resuelta"/>
    <n v="29"/>
    <n v="9"/>
    <n v="2020"/>
    <n v="57"/>
    <s v="No Cruza"/>
    <n v="10"/>
    <n v="29"/>
    <n v="9"/>
    <n v="2020"/>
    <n v="57"/>
    <x v="1"/>
    <n v="0"/>
    <x v="0"/>
  </r>
  <r>
    <s v="P93322020050001"/>
    <x v="2"/>
    <n v="0"/>
    <n v="0"/>
    <s v="                                                                                "/>
    <s v="O.C. Riohacha       "/>
    <s v="ARIANNA AMAYA VILLA RAQUEL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518"/>
    <n v="20200624"/>
    <n v="9332"/>
    <n v="27512437"/>
    <s v="Factibilidad Distribucion "/>
    <s v="NO"/>
    <x v="1"/>
    <n v="50"/>
    <n v="50000"/>
    <s v="Obras "/>
    <x v="7"/>
    <n v="20200701"/>
    <x v="2"/>
    <n v="1"/>
    <x v="0"/>
    <n v="18"/>
    <x v="2"/>
    <x v="1"/>
    <x v="3"/>
    <x v="99"/>
    <s v="Resuelta"/>
    <n v="1"/>
    <n v="7"/>
    <n v="2020"/>
    <n v="147"/>
    <s v="No Cruza"/>
    <n v="44"/>
    <n v="24"/>
    <n v="6"/>
    <n v="2020"/>
    <n v="154"/>
    <x v="1"/>
    <n v="7"/>
    <x v="2"/>
  </r>
  <r>
    <s v="P34402018100015"/>
    <x v="2"/>
    <n v="0"/>
    <n v="0"/>
    <s v="                                                                                "/>
    <s v="ZE Santa_Marta      "/>
    <s v="EDS LA ESQUINA DEL PROGRESO MGA S EN CS                                 "/>
    <n v="3126105241"/>
    <s v="TC092"/>
    <s v="                                                                                                                                                                                           "/>
    <s v="SALIDA FUNDACION - PIVIJAY                                  "/>
    <s v="T9697258                      "/>
    <s v="Adriana_Duran_Q                                                                 "/>
    <s v="AC190"/>
    <n v="20181026"/>
    <n v="20190121"/>
    <n v="3440"/>
    <n v="26052866"/>
    <s v="Seguimiento y rev. instalacion electrica distribucion "/>
    <s v="NO"/>
    <x v="3"/>
    <n v="25"/>
    <n v="25000"/>
    <s v="Obras "/>
    <x v="5"/>
    <n v="20190220"/>
    <x v="2"/>
    <n v="1"/>
    <x v="0"/>
    <n v="26"/>
    <x v="3"/>
    <x v="3"/>
    <x v="0"/>
    <x v="100"/>
    <s v="Resuelta"/>
    <n v="20"/>
    <n v="2"/>
    <n v="2019"/>
    <n v="644"/>
    <s v="No Cruza"/>
    <n v="117"/>
    <n v="21"/>
    <n v="1"/>
    <n v="2019"/>
    <n v="674"/>
    <x v="0"/>
    <n v="30"/>
    <x v="2"/>
  </r>
  <r>
    <s v="P12102020110002"/>
    <x v="1"/>
    <n v="0"/>
    <n v="0"/>
    <s v="                                                                                "/>
    <s v="XXX NO UTILIZAR     "/>
    <s v="SA ESP COLOMBIA MOVIL      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SECTOR 1 MZJ1.14LO 2                                        "/>
    <s v="TR045591                      "/>
    <s v="YOLIMA_MENDOZA_SANCHEZ                                                          "/>
    <s v="AC236"/>
    <n v="20201103"/>
    <n v="20201106"/>
    <n v="1210"/>
    <n v="28265791"/>
    <s v="Inspección Normalización"/>
    <s v="NO"/>
    <x v="1"/>
    <n v="3"/>
    <n v="3000"/>
    <s v="Suministros definitivos Simples "/>
    <x v="1"/>
    <n v="20201106"/>
    <x v="1"/>
    <n v="1"/>
    <x v="1"/>
    <n v="3"/>
    <x v="5"/>
    <x v="1"/>
    <x v="4"/>
    <x v="101"/>
    <s v="Resuelta"/>
    <n v="6"/>
    <n v="11"/>
    <n v="2020"/>
    <n v="19"/>
    <s v="No Cruza"/>
    <n v="3"/>
    <n v="6"/>
    <n v="11"/>
    <n v="2020"/>
    <n v="19"/>
    <x v="1"/>
    <n v="0"/>
    <x v="1"/>
  </r>
  <r>
    <s v="P33102020030035"/>
    <x v="0"/>
    <n v="5627643"/>
    <n v="25641617"/>
    <s v="Situacion correcta                                                              "/>
    <s v="O.C. Riohacha       "/>
    <s v="  SINTRACARBON                                                          "/>
    <s v="3184561139 3167407074 "/>
    <s v="TC088"/>
    <s v="CL 12A 11 42                                                                                                                                                                               "/>
    <s v="SINTRACARBON                                                "/>
    <s v="N3352044                      "/>
    <s v="Laudis_Peñaranda_                                                               "/>
    <s v="AC100"/>
    <n v="20200318"/>
    <n v="20200320"/>
    <n v="3310"/>
    <n v="27283396"/>
    <s v="Factibilidad Distribucion "/>
    <s v="NO"/>
    <x v="1"/>
    <n v="112.5"/>
    <n v="112500"/>
    <s v="Aumentos de potencia"/>
    <x v="0"/>
    <n v="20200320"/>
    <x v="2"/>
    <n v="1"/>
    <x v="0"/>
    <n v="18"/>
    <x v="0"/>
    <x v="1"/>
    <x v="3"/>
    <x v="102"/>
    <s v="Resuelta"/>
    <n v="20"/>
    <n v="3"/>
    <n v="2020"/>
    <n v="250"/>
    <s v="No Cruza"/>
    <n v="2"/>
    <n v="20"/>
    <n v="3"/>
    <n v="2020"/>
    <n v="250"/>
    <x v="1"/>
    <n v="0"/>
    <x v="0"/>
  </r>
  <r>
    <s v="P11102020040019"/>
    <x v="2"/>
    <n v="0"/>
    <n v="0"/>
    <s v="                                                                                "/>
    <s v="O.C. B/quilla Cto   "/>
    <s v="MZ 7 LOTE 2 RUISE?OR I ALAMEDA DEL RIO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Z 7 LOTE 2                                                 "/>
    <s v="A3151411                      "/>
    <s v="FERGIE_YULISSA_SOLANO_MANOTAS                                                   "/>
    <s v="AC190"/>
    <n v="20200415"/>
    <n v="20200511"/>
    <n v="1110"/>
    <n v="27320771"/>
    <s v="Factibilidad Distribucion "/>
    <s v="NO"/>
    <x v="1"/>
    <n v="800"/>
    <n v="800000"/>
    <s v="Obras "/>
    <x v="16"/>
    <n v="20200513"/>
    <x v="6"/>
    <n v="1"/>
    <x v="0"/>
    <n v="15"/>
    <x v="8"/>
    <x v="1"/>
    <x v="1"/>
    <x v="103"/>
    <s v="Resuelta"/>
    <n v="13"/>
    <n v="5"/>
    <n v="2020"/>
    <n v="196"/>
    <s v="No Cruza"/>
    <n v="28"/>
    <n v="11"/>
    <n v="5"/>
    <n v="2020"/>
    <n v="198"/>
    <x v="1"/>
    <n v="2"/>
    <x v="2"/>
  </r>
  <r>
    <s v="P11802020030052"/>
    <x v="2"/>
    <n v="0"/>
    <n v="0"/>
    <s v="                                                                                "/>
    <s v="O.C. B/quilla Cto   "/>
    <s v="  CONSTRUCCIONES MARVAL S.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YECTO PUNTA ALTA                                         "/>
    <s v="A3151411                      "/>
    <s v="FERGIE_YULISSA_SOLANO_MANOTAS                                                   "/>
    <s v="AC190"/>
    <n v="20200311"/>
    <n v="20200325"/>
    <n v="1180"/>
    <n v="27286092"/>
    <s v="Factibilidad Distribucion "/>
    <s v="NO"/>
    <x v="1"/>
    <n v="675"/>
    <n v="675000"/>
    <s v="Obras "/>
    <x v="2"/>
    <n v="20200325"/>
    <x v="3"/>
    <n v="1"/>
    <x v="0"/>
    <n v="11"/>
    <x v="0"/>
    <x v="1"/>
    <x v="1"/>
    <x v="83"/>
    <s v="Resuelta"/>
    <n v="25"/>
    <n v="3"/>
    <n v="2020"/>
    <n v="245"/>
    <s v="No Cruza"/>
    <n v="14"/>
    <n v="25"/>
    <n v="3"/>
    <n v="2020"/>
    <n v="245"/>
    <x v="1"/>
    <n v="0"/>
    <x v="2"/>
  </r>
  <r>
    <s v="P95102020070019"/>
    <x v="5"/>
    <n v="0"/>
    <n v="0"/>
    <s v="                                                                                "/>
    <s v="O.C. B/quilla Sur   "/>
    <s v="SANDRA MILDRED CLARO QUINTERO                                           "/>
    <n v="3004585046"/>
    <s v="TC090"/>
    <s v="                                                                                                                                                                                           "/>
    <s v="ENTRE CLL 68 Y 71                                           "/>
    <s v="A2715136                      "/>
    <s v="Marilin_Martinez_Salas                                                          "/>
    <s v="AC230"/>
    <n v="20200724"/>
    <n v="20200724"/>
    <n v="9510"/>
    <n v="0"/>
    <m/>
    <s v="NO"/>
    <x v="0"/>
    <n v="3"/>
    <n v="3000"/>
    <s v="Suministros definitivos Simples "/>
    <x v="9"/>
    <n v="20200724"/>
    <x v="1"/>
    <n v="1"/>
    <x v="1"/>
    <n v="24"/>
    <x v="6"/>
    <x v="1"/>
    <x v="1"/>
    <x v="104"/>
    <s v="Sin Orden"/>
    <n v="24"/>
    <n v="7"/>
    <n v="2020"/>
    <n v="124"/>
    <s v="No Cruza"/>
    <n v="124"/>
    <n v="24"/>
    <n v="7"/>
    <n v="2020"/>
    <n v="124"/>
    <x v="1"/>
    <n v="0"/>
    <x v="4"/>
  </r>
  <r>
    <s v="P11502020110002"/>
    <x v="0"/>
    <n v="0"/>
    <n v="0"/>
    <s v="                                                                                "/>
    <s v="O.C. B/quilla Nte   "/>
    <s v="CIUDADELA DE PRIMERA INFANCIA ADOLECENCIA Y JUVENTUD                    "/>
    <n v="0"/>
    <s v="TC095"/>
    <s v="                                                                                                                                                                                           "/>
    <s v="CIUDADELA DE PRIMERA INFANCIA ADOLECENCI                    "/>
    <s v="A0840971                      "/>
    <s v="JEISSON_JAIR_LARIOS_DIAZ                                                        "/>
    <s v="AC100"/>
    <n v="20201103"/>
    <n v="20201112"/>
    <n v="1150"/>
    <n v="28274055"/>
    <s v="Factibilidad Distribucion "/>
    <s v="NO"/>
    <x v="1"/>
    <n v="150"/>
    <n v="150000"/>
    <s v="Obras "/>
    <x v="0"/>
    <n v="20201112"/>
    <x v="3"/>
    <n v="1"/>
    <x v="0"/>
    <n v="3"/>
    <x v="5"/>
    <x v="1"/>
    <x v="1"/>
    <x v="101"/>
    <s v="Resuelta"/>
    <n v="12"/>
    <n v="11"/>
    <n v="2020"/>
    <n v="13"/>
    <s v="No Cruza"/>
    <n v="9"/>
    <n v="12"/>
    <n v="11"/>
    <n v="2020"/>
    <n v="13"/>
    <x v="1"/>
    <n v="0"/>
    <x v="0"/>
  </r>
  <r>
    <s v="P11102020040010"/>
    <x v="0"/>
    <n v="0"/>
    <n v="0"/>
    <s v="                                                                                "/>
    <s v="O.C. B/quilla Nte   "/>
    <s v="ALUMBRADO PUB SUBESTACION 4 ALAMEDA DEL RIO                             "/>
    <n v="0"/>
    <s v="TC099"/>
    <s v="                                                                                                                                                                                           "/>
    <s v="SUBESTACION 4 AP ALAMEDA DEL RIO                            "/>
    <s v="T0925304                      "/>
    <s v="MARTHA_VICTORIA_SALAS_CUAN                                                      "/>
    <s v="AC100"/>
    <n v="20200408"/>
    <n v="20200416"/>
    <n v="1110"/>
    <n v="27315635"/>
    <s v="Factibilidad Distribucion "/>
    <s v="NO"/>
    <x v="1"/>
    <n v="25"/>
    <n v="25000"/>
    <s v="Obras "/>
    <x v="0"/>
    <n v="20200416"/>
    <x v="2"/>
    <n v="1"/>
    <x v="0"/>
    <n v="8"/>
    <x v="8"/>
    <x v="1"/>
    <x v="1"/>
    <x v="105"/>
    <s v="Resuelta"/>
    <n v="16"/>
    <n v="4"/>
    <n v="2020"/>
    <n v="223"/>
    <s v="No Cruza"/>
    <n v="8"/>
    <n v="16"/>
    <n v="4"/>
    <n v="2020"/>
    <n v="223"/>
    <x v="1"/>
    <n v="0"/>
    <x v="0"/>
  </r>
  <r>
    <s v="P93422020110002"/>
    <x v="3"/>
    <n v="0"/>
    <n v="0"/>
    <s v="                                                                                "/>
    <s v="XXX NO UTILIZAR     "/>
    <s v="VICTOR ALFONSO ARIZA PEREZ                                              "/>
    <n v="3235668774"/>
    <s v="TC090"/>
    <s v="                                                                                                                                                                                           "/>
    <s v="ENTRE CALLE 29F Y 29G                                       "/>
    <s v="A7936230                      "/>
    <s v="MARTHA_RAMOS_DE_LA_CRUZ                                                         "/>
    <s v="AC005"/>
    <n v="20201109"/>
    <n v="20201109"/>
    <n v="9342"/>
    <n v="28274739"/>
    <s v="Inspección Normalización"/>
    <s v="NO"/>
    <x v="2"/>
    <n v="3"/>
    <n v="3000"/>
    <s v="Suministros definitivos Simples "/>
    <x v="3"/>
    <n v="20201109"/>
    <x v="1"/>
    <n v="1"/>
    <x v="1"/>
    <n v="9"/>
    <x v="5"/>
    <x v="1"/>
    <x v="0"/>
    <x v="55"/>
    <s v="Pendiente"/>
    <n v="9"/>
    <n v="11"/>
    <n v="2020"/>
    <n v="16"/>
    <s v="No Cruza"/>
    <n v="16"/>
    <n v="9"/>
    <n v="11"/>
    <n v="2020"/>
    <n v="16"/>
    <x v="1"/>
    <n v="0"/>
    <x v="1"/>
  </r>
  <r>
    <s v="P11102017030097"/>
    <x v="2"/>
    <n v="0"/>
    <n v="0"/>
    <s v="                                                                                "/>
    <s v="O.C. B/quilla Cto   "/>
    <s v="THERMOTAR MODELO PROVISIONAL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321"/>
    <n v="20171018"/>
    <n v="1110"/>
    <n v="25552723"/>
    <s v="Seguimiento y rev. instalacion electrica distribucion "/>
    <s v="NO"/>
    <x v="1"/>
    <n v="75"/>
    <n v="75000"/>
    <s v="Obras "/>
    <x v="5"/>
    <n v="20181123"/>
    <x v="2"/>
    <n v="1"/>
    <x v="0"/>
    <n v="21"/>
    <x v="0"/>
    <x v="0"/>
    <x v="1"/>
    <x v="106"/>
    <s v="Resuelta"/>
    <n v="23"/>
    <n v="11"/>
    <n v="2018"/>
    <n v="733"/>
    <d v="2018-09-24T00:00:00"/>
    <n v="612"/>
    <n v="18"/>
    <n v="10"/>
    <n v="2017"/>
    <n v="1134"/>
    <x v="0"/>
    <n v="401"/>
    <x v="2"/>
  </r>
  <r>
    <s v="P11102019090018"/>
    <x v="2"/>
    <n v="0"/>
    <n v="0"/>
    <s v="                                                                                "/>
    <s v="O.C. B/quilla Nte   "/>
    <s v="  MONTECARLOS K58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58 82 41                                               "/>
    <s v="A3151411                      "/>
    <s v="FERGIE_YULISSA_SOLANO_MANOTAS                                                   "/>
    <s v="AC190"/>
    <n v="20190905"/>
    <n v="20191207"/>
    <n v="1110"/>
    <n v="27973386"/>
    <s v="Seguimiento y rev. instalacion electrica distribucion "/>
    <s v="NO"/>
    <x v="1"/>
    <n v="300"/>
    <n v="300000"/>
    <s v="Obras "/>
    <x v="8"/>
    <n v="20200812"/>
    <x v="6"/>
    <n v="1"/>
    <x v="0"/>
    <n v="5"/>
    <x v="7"/>
    <x v="2"/>
    <x v="1"/>
    <x v="11"/>
    <s v="Resuelta"/>
    <n v="12"/>
    <n v="8"/>
    <n v="2020"/>
    <n v="105"/>
    <d v="2020-08-12T00:00:00"/>
    <n v="342"/>
    <n v="7"/>
    <n v="12"/>
    <n v="2019"/>
    <n v="354"/>
    <x v="1"/>
    <n v="249"/>
    <x v="2"/>
  </r>
  <r>
    <s v="P11102019040120"/>
    <x v="2"/>
    <n v="7728531"/>
    <n v="35104929"/>
    <s v="Situacion correcta                                                              "/>
    <s v="O.C. B/quilla Nte   "/>
    <s v="LUIS EDUARDO VANEGAS LOPEZ                                              "/>
    <n v="3507496395"/>
    <s v="TC092"/>
    <s v="CR 43 70 9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426"/>
    <n v="20190715"/>
    <n v="1110"/>
    <n v="26254413"/>
    <s v="Factibilidad Distribucion "/>
    <s v="NO"/>
    <x v="1"/>
    <n v="150"/>
    <n v="150000"/>
    <s v="Aumentos de potencia"/>
    <x v="7"/>
    <n v="20190717"/>
    <x v="3"/>
    <n v="1"/>
    <x v="0"/>
    <n v="26"/>
    <x v="8"/>
    <x v="2"/>
    <x v="1"/>
    <x v="107"/>
    <s v="Resuelta"/>
    <n v="17"/>
    <n v="7"/>
    <n v="2019"/>
    <n v="497"/>
    <s v="No Cruza"/>
    <n v="82"/>
    <n v="15"/>
    <n v="7"/>
    <n v="2019"/>
    <n v="499"/>
    <x v="0"/>
    <n v="2"/>
    <x v="2"/>
  </r>
  <r>
    <s v="P11502018060004"/>
    <x v="2"/>
    <n v="0"/>
    <n v="0"/>
    <s v="                                                                                "/>
    <s v="O.C. B/quilla Nte   "/>
    <s v="NORTE PROVISIONAL DE CONST EDIFICIO CCI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TE A3 PORTAL DE GENOVES                                   "/>
    <s v="T0925304                      "/>
    <s v="MARTHA_VICTORIA_SALAS_CUAN                                                      "/>
    <s v="AC190"/>
    <n v="20180607"/>
    <n v="20181121"/>
    <n v="1150"/>
    <n v="26003467"/>
    <s v="Seguimiento y rev. instalacion electrica distribucion "/>
    <s v="NO"/>
    <x v="1"/>
    <n v="112.5"/>
    <n v="112500"/>
    <s v="Obras "/>
    <x v="7"/>
    <n v="20181206"/>
    <x v="3"/>
    <n v="1"/>
    <x v="0"/>
    <n v="7"/>
    <x v="4"/>
    <x v="3"/>
    <x v="1"/>
    <x v="108"/>
    <s v="Resuelta"/>
    <n v="6"/>
    <n v="12"/>
    <n v="2018"/>
    <n v="720"/>
    <d v="2019-02-15T00:00:00"/>
    <n v="182"/>
    <n v="21"/>
    <n v="11"/>
    <n v="2018"/>
    <n v="735"/>
    <x v="0"/>
    <n v="15"/>
    <x v="2"/>
  </r>
  <r>
    <s v="P75412018120035"/>
    <x v="0"/>
    <n v="0"/>
    <n v="0"/>
    <s v="                                                                                "/>
    <s v="O.C Sabanalarga     "/>
    <s v="JAIR GOMEZ ZULUAGA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-1425029000005 = TV58 1904, TV58 1904=E/CL 19 Y 19A      "/>
    <s v="T9763922                      "/>
    <s v="Somaya_Rincon                                                                   "/>
    <s v="AC100"/>
    <n v="20181226"/>
    <n v="20190114"/>
    <n v="7541"/>
    <n v="25844176"/>
    <s v="Factibilidad Distribucion "/>
    <s v="NO"/>
    <x v="1"/>
    <n v="25"/>
    <n v="25000"/>
    <s v="Obras "/>
    <x v="0"/>
    <n v="20190114"/>
    <x v="2"/>
    <n v="1"/>
    <x v="0"/>
    <n v="26"/>
    <x v="9"/>
    <x v="3"/>
    <x v="4"/>
    <x v="64"/>
    <s v="Resuelta"/>
    <n v="14"/>
    <n v="1"/>
    <n v="2019"/>
    <n v="681"/>
    <s v="No Cruza"/>
    <n v="19"/>
    <n v="14"/>
    <n v="1"/>
    <n v="2019"/>
    <n v="681"/>
    <x v="0"/>
    <n v="0"/>
    <x v="0"/>
  </r>
  <r>
    <s v="P12102019070030"/>
    <x v="2"/>
    <n v="2549166"/>
    <n v="0"/>
    <s v="                                                                                "/>
    <s v="O.C. B/quilla Cto   "/>
    <s v="SARA JACOME                                                             "/>
    <n v="308647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723"/>
    <n v="20190920"/>
    <n v="1210"/>
    <n v="26546882"/>
    <s v="Factibilidad Distribucion "/>
    <s v="NO"/>
    <x v="1"/>
    <n v="30"/>
    <n v="30000"/>
    <s v="Aumentos de potencia"/>
    <x v="8"/>
    <n v="20200921"/>
    <x v="2"/>
    <n v="1"/>
    <x v="0"/>
    <n v="23"/>
    <x v="6"/>
    <x v="2"/>
    <x v="4"/>
    <x v="109"/>
    <s v="Resuelta"/>
    <n v="21"/>
    <n v="9"/>
    <n v="2020"/>
    <n v="65"/>
    <s v="No Cruza"/>
    <n v="426"/>
    <n v="20"/>
    <n v="9"/>
    <n v="2019"/>
    <n v="432"/>
    <x v="0"/>
    <n v="367"/>
    <x v="2"/>
  </r>
  <r>
    <s v="P11102015100207"/>
    <x v="4"/>
    <n v="2729412"/>
    <n v="0"/>
    <s v="                                                                                "/>
    <s v="O.C. B/quilla Nte   "/>
    <s v="COSTEÑO EL CAMPESINO                                                    "/>
    <n v="3206708896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51030"/>
    <n v="20160314"/>
    <n v="1110"/>
    <n v="22221042"/>
    <s v="Seguimiento y rev. instalacion electrica distribucion "/>
    <s v="NO"/>
    <x v="1"/>
    <n v="112"/>
    <n v="112000"/>
    <s v="Aumentos de potencia"/>
    <x v="6"/>
    <n v="20160314"/>
    <x v="2"/>
    <n v="1"/>
    <x v="0"/>
    <n v="30"/>
    <x v="3"/>
    <x v="4"/>
    <x v="1"/>
    <x v="110"/>
    <s v="Resuelta"/>
    <n v="14"/>
    <n v="3"/>
    <n v="2016"/>
    <n v="1717"/>
    <s v="No Cruza"/>
    <n v="136"/>
    <n v="14"/>
    <n v="3"/>
    <n v="2016"/>
    <n v="1717"/>
    <x v="0"/>
    <n v="0"/>
    <x v="3"/>
  </r>
  <r>
    <s v="P11102019090119"/>
    <x v="0"/>
    <n v="2532459"/>
    <n v="20151831"/>
    <s v="Situacion correcta                                                              "/>
    <s v="O.C. B/quilla Nte   "/>
    <s v="VITERBO ACEVEDO SERRANO                                                 "/>
    <n v="3026051"/>
    <s v="TC092"/>
    <s v="CR 65 79 153 BLOQ 1   P 1  APTO 01                                                                                                                                                         "/>
    <s v="CRA 53 76 239=CRA 65 79 153                                 "/>
    <s v="A3151411                      "/>
    <s v="FERGIE_YULISSA_SOLANO_MANOTAS                                                   "/>
    <s v="AC100"/>
    <n v="20190920"/>
    <n v="20190930"/>
    <n v="1110"/>
    <n v="26755430"/>
    <s v="Factibilidad Distribucion "/>
    <s v="NO"/>
    <x v="1"/>
    <n v="75"/>
    <n v="75000"/>
    <s v="Aumentos de potencia"/>
    <x v="0"/>
    <n v="20190930"/>
    <x v="2"/>
    <n v="1"/>
    <x v="0"/>
    <n v="20"/>
    <x v="7"/>
    <x v="2"/>
    <x v="1"/>
    <x v="111"/>
    <s v="Resuelta"/>
    <n v="30"/>
    <n v="9"/>
    <n v="2019"/>
    <n v="422"/>
    <s v="No Cruza"/>
    <n v="10"/>
    <n v="30"/>
    <n v="9"/>
    <n v="2019"/>
    <n v="422"/>
    <x v="0"/>
    <n v="0"/>
    <x v="0"/>
  </r>
  <r>
    <s v="P95202019080008"/>
    <x v="2"/>
    <n v="0"/>
    <n v="0"/>
    <s v="                                                                                "/>
    <s v="O.C Sabanalarga     "/>
    <s v="LAS COMPUERTAS IED INSTITUCION EDUCATIVA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INST EDUCATIVA                                              "/>
    <s v="A8742068                      "/>
    <s v="Alvaro_Enrique_Hernandez_Suarez                                                 "/>
    <s v="AC190"/>
    <n v="20190812"/>
    <n v="20191017"/>
    <n v="9520"/>
    <n v="26637056"/>
    <s v="Factibilidad Distribucion "/>
    <s v="NO"/>
    <x v="1"/>
    <n v="150"/>
    <n v="150000"/>
    <s v="Obras "/>
    <x v="7"/>
    <n v="20191120"/>
    <x v="2"/>
    <n v="1"/>
    <x v="0"/>
    <n v="12"/>
    <x v="10"/>
    <x v="2"/>
    <x v="4"/>
    <x v="112"/>
    <s v="Resuelta"/>
    <n v="20"/>
    <n v="11"/>
    <n v="2019"/>
    <n v="371"/>
    <s v="No Cruza"/>
    <n v="100"/>
    <n v="17"/>
    <n v="10"/>
    <n v="2019"/>
    <n v="405"/>
    <x v="0"/>
    <n v="34"/>
    <x v="2"/>
  </r>
  <r>
    <s v="P33302019010012"/>
    <x v="2"/>
    <n v="6600558"/>
    <n v="34521939"/>
    <s v="Situacion correcta                                                              "/>
    <s v="O.C. Riohacha       "/>
    <s v="  MUNICIPIO DE BARRANCAS                                                "/>
    <n v="3113718774"/>
    <s v="TC095"/>
    <s v="CR 4 CL 13 1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128"/>
    <n v="20191010"/>
    <n v="3330"/>
    <n v="27000473"/>
    <s v="Seguimiento y rev. instalacion electrica distribucion "/>
    <s v="NO"/>
    <x v="3"/>
    <n v="15"/>
    <n v="15000"/>
    <s v="Aumentos de potencia"/>
    <x v="7"/>
    <n v="20191105"/>
    <x v="2"/>
    <n v="1"/>
    <x v="0"/>
    <n v="28"/>
    <x v="11"/>
    <x v="2"/>
    <x v="3"/>
    <x v="113"/>
    <s v="Resuelta"/>
    <n v="5"/>
    <n v="11"/>
    <n v="2019"/>
    <n v="386"/>
    <d v="2019-12-11T00:00:00"/>
    <n v="281"/>
    <n v="10"/>
    <n v="10"/>
    <n v="2019"/>
    <n v="412"/>
    <x v="0"/>
    <n v="26"/>
    <x v="2"/>
  </r>
  <r>
    <s v="P11802020040032"/>
    <x v="1"/>
    <n v="0"/>
    <n v="0"/>
    <s v="                                                                                "/>
    <s v="C.T.SOLEDAD         "/>
    <s v="JESUS BLANCO ARIZA                                                      "/>
    <n v="3004268156"/>
    <s v="TC090"/>
    <s v="                                                                                                                                                                                           "/>
    <s v="CL 68F # 17B - 16                                           "/>
    <s v="T2891467                      "/>
    <s v="SHIRLEY_ESTHER_TAPIA_CUADRADO                                                   "/>
    <s v="AC236"/>
    <n v="20200427"/>
    <n v="20200504"/>
    <n v="1180"/>
    <n v="27371539"/>
    <s v="Inspección Normalización"/>
    <s v="NO"/>
    <x v="1"/>
    <n v="3"/>
    <n v="3000"/>
    <s v="Suministros definitivos Simples "/>
    <x v="1"/>
    <n v="20200504"/>
    <x v="1"/>
    <n v="1"/>
    <x v="1"/>
    <n v="27"/>
    <x v="8"/>
    <x v="1"/>
    <x v="1"/>
    <x v="114"/>
    <s v="Resuelta"/>
    <n v="4"/>
    <n v="5"/>
    <n v="2020"/>
    <n v="205"/>
    <s v="No Cruza"/>
    <n v="7"/>
    <n v="4"/>
    <n v="5"/>
    <n v="2020"/>
    <n v="205"/>
    <x v="1"/>
    <n v="0"/>
    <x v="1"/>
  </r>
  <r>
    <s v="P95102020020038"/>
    <x v="2"/>
    <n v="0"/>
    <n v="0"/>
    <s v="                                                                                "/>
    <s v="O.C. B/quilla Cto   "/>
    <s v="JOSE EDUARDO VANEGAS CACERES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VIA JUAN MINA  KM 5                                         "/>
    <s v="T9763922                      "/>
    <s v="Somaya_Rincon                                                                   "/>
    <s v="AC190"/>
    <n v="20200220"/>
    <n v="20200706"/>
    <n v="9510"/>
    <n v="28287922"/>
    <s v="Seguimiento y rev. instalacion electrica distribucion "/>
    <s v="NO"/>
    <x v="2"/>
    <n v="30"/>
    <n v="30000"/>
    <s v="Obras "/>
    <x v="8"/>
    <n v="20201118"/>
    <x v="2"/>
    <n v="1"/>
    <x v="0"/>
    <n v="20"/>
    <x v="1"/>
    <x v="1"/>
    <x v="1"/>
    <x v="115"/>
    <s v="Pendiente"/>
    <n v="18"/>
    <n v="11"/>
    <n v="2020"/>
    <n v="7"/>
    <s v="No Cruza"/>
    <n v="7"/>
    <n v="6"/>
    <n v="7"/>
    <n v="2020"/>
    <n v="142"/>
    <x v="1"/>
    <n v="135"/>
    <x v="2"/>
  </r>
  <r>
    <s v="P11102020020038"/>
    <x v="1"/>
    <n v="0"/>
    <n v="0"/>
    <s v="                                                                                "/>
    <s v="O.C. Soledad        "/>
    <s v="PAULO CESAR SANDOVAL ARANGO                                             "/>
    <n v="3226196049"/>
    <s v="TC090"/>
    <s v="                                                                                                                                                                                           "/>
    <s v="=CLL 69 34 83                                               "/>
    <s v="A2670921                      "/>
    <s v="Margarita_Ortiz_Dominguez                                                       "/>
    <s v="AC236"/>
    <n v="20200210"/>
    <n v="20200322"/>
    <n v="1110"/>
    <n v="28155242"/>
    <s v="Inspección Normalización"/>
    <s v="NO"/>
    <x v="1"/>
    <n v="3"/>
    <n v="3000"/>
    <s v="Suministros definitivos Simples "/>
    <x v="8"/>
    <n v="20201102"/>
    <x v="1"/>
    <n v="1"/>
    <x v="1"/>
    <n v="10"/>
    <x v="1"/>
    <x v="1"/>
    <x v="1"/>
    <x v="116"/>
    <s v="Resuelta"/>
    <n v="2"/>
    <n v="11"/>
    <n v="2020"/>
    <n v="23"/>
    <s v="No Cruza"/>
    <n v="266"/>
    <n v="22"/>
    <n v="3"/>
    <n v="2020"/>
    <n v="248"/>
    <x v="1"/>
    <n v="225"/>
    <x v="1"/>
  </r>
  <r>
    <s v="P34102020110073"/>
    <x v="3"/>
    <n v="0"/>
    <n v="0"/>
    <s v="                                                                                "/>
    <s v="O.C. La 14          "/>
    <s v="BENJE SMITH                                                             "/>
    <n v="304484626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737                      "/>
    <s v="SLENDY_LORAINE_BARCELO_POLO                                                     "/>
    <s v="AC005"/>
    <n v="20201117"/>
    <n v="20201117"/>
    <n v="3410"/>
    <n v="28285681"/>
    <s v="Inspección Normalización"/>
    <s v="NO"/>
    <x v="2"/>
    <n v="2"/>
    <n v="2000"/>
    <s v="Suministros definitivos Simples "/>
    <x v="3"/>
    <n v="20201117"/>
    <x v="1"/>
    <n v="1"/>
    <x v="1"/>
    <n v="17"/>
    <x v="5"/>
    <x v="1"/>
    <x v="0"/>
    <x v="24"/>
    <s v="Pendiente"/>
    <n v="17"/>
    <n v="11"/>
    <n v="2020"/>
    <n v="8"/>
    <s v="No Cruza"/>
    <n v="8"/>
    <n v="17"/>
    <n v="11"/>
    <n v="2020"/>
    <n v="8"/>
    <x v="1"/>
    <n v="0"/>
    <x v="1"/>
  </r>
  <r>
    <s v="P95202020080017"/>
    <x v="5"/>
    <n v="0"/>
    <n v="0"/>
    <s v="                                                                                "/>
    <s v="C.A. Malambo        "/>
    <s v="KAREN  PATRICIA MEJIA MORALES                                           "/>
    <n v="3215640543"/>
    <s v="TC090"/>
    <s v="                                                                                                                                                                                           "/>
    <s v="MZ H LOTE 198                                               "/>
    <s v="ACSIA041                      "/>
    <s v="CLAUDIA MANOTAS                                                                 "/>
    <s v="AC230"/>
    <n v="20200825"/>
    <n v="20200831"/>
    <n v="9520"/>
    <n v="0"/>
    <m/>
    <s v="NO"/>
    <x v="0"/>
    <n v="3"/>
    <n v="3000"/>
    <s v="Suministros definitivos Simples "/>
    <x v="8"/>
    <n v="20200902"/>
    <x v="1"/>
    <n v="1"/>
    <x v="1"/>
    <n v="25"/>
    <x v="10"/>
    <x v="1"/>
    <x v="4"/>
    <x v="117"/>
    <s v="Sin Orden"/>
    <n v="2"/>
    <n v="9"/>
    <n v="2020"/>
    <n v="84"/>
    <s v="No Cruza"/>
    <n v="84"/>
    <n v="31"/>
    <n v="8"/>
    <n v="2020"/>
    <n v="86"/>
    <x v="1"/>
    <n v="2"/>
    <x v="4"/>
  </r>
  <r>
    <s v="P12102019050029"/>
    <x v="2"/>
    <n v="0"/>
    <n v="0"/>
    <s v="                                                                                "/>
    <s v="O.C Sabanalarga     "/>
    <s v="HERRASEG S.A BODEGAS                                                    "/>
    <s v="3607535 3145784831    "/>
    <s v="TC092"/>
    <s v="                                                                                                                                                                                           "/>
    <s v="BODEGAS HERASEG                                             "/>
    <s v="A8742068                      "/>
    <s v="Alvaro_Enrique_Hernandez_Suarez                                                 "/>
    <s v="AC190"/>
    <n v="20190521"/>
    <n v="20190801"/>
    <n v="1210"/>
    <n v="28272622"/>
    <s v="Seguimiento y rev. instalacion electrica distribucion "/>
    <s v="NO"/>
    <x v="1"/>
    <n v="225"/>
    <n v="225000"/>
    <s v="Obras "/>
    <x v="8"/>
    <n v="20201120"/>
    <x v="3"/>
    <n v="1"/>
    <x v="0"/>
    <n v="21"/>
    <x v="2"/>
    <x v="2"/>
    <x v="4"/>
    <x v="118"/>
    <s v="Resuelta"/>
    <n v="20"/>
    <n v="11"/>
    <n v="2020"/>
    <n v="5"/>
    <s v="No Cruza"/>
    <n v="549"/>
    <n v="1"/>
    <n v="8"/>
    <n v="2019"/>
    <n v="482"/>
    <x v="0"/>
    <n v="477"/>
    <x v="2"/>
  </r>
  <r>
    <s v="P11102020100035"/>
    <x v="1"/>
    <n v="6721113"/>
    <n v="20143232"/>
    <s v="Situacion correcta                                                              "/>
    <s v="O.C. Soledad        "/>
    <s v="ALVARO LUIS TERAN DE LA CRUZ                                            "/>
    <n v="3003582575"/>
    <s v="TC090"/>
    <s v="CL 72 39 135               APTO    1                                                                                                                                                       "/>
    <s v="CASA 1                                                      "/>
    <s v="A2670921                      "/>
    <s v="Margarita_Ortiz_Dominguez                                                       "/>
    <s v="AC236"/>
    <n v="20201013"/>
    <n v="20201022"/>
    <n v="1110"/>
    <n v="28229539"/>
    <s v="Modificación de Potencia"/>
    <s v="NO"/>
    <x v="1"/>
    <n v="3"/>
    <n v="3000"/>
    <s v="Aumentos de potencia"/>
    <x v="1"/>
    <n v="20201022"/>
    <x v="1"/>
    <n v="1"/>
    <x v="1"/>
    <n v="13"/>
    <x v="3"/>
    <x v="1"/>
    <x v="1"/>
    <x v="119"/>
    <s v="Resuelta"/>
    <n v="22"/>
    <n v="10"/>
    <n v="2020"/>
    <n v="34"/>
    <s v="No Cruza"/>
    <n v="9"/>
    <n v="22"/>
    <n v="10"/>
    <n v="2020"/>
    <n v="34"/>
    <x v="1"/>
    <n v="0"/>
    <x v="1"/>
  </r>
  <r>
    <s v="P95202019120005"/>
    <x v="4"/>
    <n v="1939635"/>
    <n v="0"/>
    <s v="                                                                                "/>
    <s v="O.C. B/quilla Cto   "/>
    <s v="JOSUE DONADO RICARDO                                                    "/>
    <n v="3163197324"/>
    <s v="TC092"/>
    <s v="                                                                                                                                                                                           "/>
    <s v="ESPUMAS ANTA FE DE BOGOTA                                   "/>
    <s v="A2891363                      "/>
    <s v="Naibet Olivo                                                                    "/>
    <s v="AC220"/>
    <n v="20191203"/>
    <n v="20200918"/>
    <n v="9520"/>
    <n v="26982295"/>
    <s v="Factibilidad Distribucion "/>
    <s v="NO"/>
    <x v="1"/>
    <n v="225"/>
    <n v="225000"/>
    <s v="Aumentos de potencia"/>
    <x v="6"/>
    <n v="20200918"/>
    <x v="3"/>
    <n v="1"/>
    <x v="0"/>
    <n v="3"/>
    <x v="9"/>
    <x v="2"/>
    <x v="4"/>
    <x v="120"/>
    <s v="Resuelta"/>
    <n v="18"/>
    <n v="9"/>
    <n v="2020"/>
    <n v="68"/>
    <s v="No Cruza"/>
    <n v="290"/>
    <n v="18"/>
    <n v="9"/>
    <n v="2020"/>
    <n v="68"/>
    <x v="1"/>
    <n v="0"/>
    <x v="3"/>
  </r>
  <r>
    <s v="P75422019050005"/>
    <x v="0"/>
    <n v="0"/>
    <n v="0"/>
    <s v="                                                                                "/>
    <s v="O.C Sabanalarga     "/>
    <s v="GUILLERMO GOMEZ BOTERO FINCA RANCHO VEGA                                "/>
    <n v="3014753417"/>
    <s v="TC090"/>
    <s v="                                                                                                                                                                                           "/>
    <s v="RANCHO VEGA                                                 "/>
    <s v="A8742068                      "/>
    <s v="Alvaro_Enrique_Hernandez_Suarez                                                 "/>
    <s v="AC100"/>
    <n v="20190521"/>
    <n v="20190912"/>
    <n v="7542"/>
    <n v="26333902"/>
    <s v="Factibilidad Distribucion "/>
    <s v="NO"/>
    <x v="1"/>
    <n v="30"/>
    <n v="30000"/>
    <s v="Obras "/>
    <x v="0"/>
    <n v="20190912"/>
    <x v="2"/>
    <n v="1"/>
    <x v="0"/>
    <n v="21"/>
    <x v="2"/>
    <x v="2"/>
    <x v="4"/>
    <x v="118"/>
    <s v="Resuelta"/>
    <n v="12"/>
    <n v="9"/>
    <n v="2019"/>
    <n v="440"/>
    <s v="No Cruza"/>
    <n v="114"/>
    <n v="12"/>
    <n v="9"/>
    <n v="2019"/>
    <n v="440"/>
    <x v="0"/>
    <n v="0"/>
    <x v="0"/>
  </r>
  <r>
    <s v="P75422018090005"/>
    <x v="2"/>
    <n v="0"/>
    <n v="0"/>
    <s v="                                                                                "/>
    <s v="O.C Sabanalarga  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T9763922                      "/>
    <s v="Somaya_Rincon                                                                   "/>
    <s v="AC190"/>
    <n v="20180925"/>
    <n v="20181126"/>
    <n v="7542"/>
    <n v="26155725"/>
    <s v="Seguimiento y rev. instalacion electrica distribucion "/>
    <s v="NO"/>
    <x v="3"/>
    <n v="75"/>
    <n v="75000"/>
    <s v="Obras "/>
    <x v="8"/>
    <n v="20200213"/>
    <x v="2"/>
    <n v="1"/>
    <x v="0"/>
    <n v="25"/>
    <x v="7"/>
    <x v="3"/>
    <x v="4"/>
    <x v="121"/>
    <s v="Resuelta"/>
    <n v="13"/>
    <n v="2"/>
    <n v="2020"/>
    <n v="286"/>
    <s v="No Cruza"/>
    <n v="506"/>
    <n v="26"/>
    <n v="11"/>
    <n v="2018"/>
    <n v="730"/>
    <x v="0"/>
    <n v="444"/>
    <x v="2"/>
  </r>
  <r>
    <s v="P11502019120028"/>
    <x v="0"/>
    <n v="0"/>
    <n v="0"/>
    <s v="                                                                                "/>
    <s v="O.C. B/quilla Cto   "/>
    <s v="  PLAN PARCIAL ATELIER DEL CISNE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LAN PARCIAL ATELIER DEL CISNE                              "/>
    <s v="A3151411                      "/>
    <s v="FERGIE_YULISSA_SOLANO_MANOTAS                                                   "/>
    <s v="AC100"/>
    <n v="20191219"/>
    <n v="20191230"/>
    <n v="1150"/>
    <n v="27032658"/>
    <s v="Factibilidad Distribucion "/>
    <s v="NO"/>
    <x v="1"/>
    <n v="250"/>
    <n v="250000"/>
    <s v="Obras "/>
    <x v="0"/>
    <n v="20191230"/>
    <x v="3"/>
    <n v="1"/>
    <x v="0"/>
    <n v="19"/>
    <x v="9"/>
    <x v="2"/>
    <x v="1"/>
    <x v="21"/>
    <s v="Resuelta"/>
    <n v="30"/>
    <n v="12"/>
    <n v="2019"/>
    <n v="331"/>
    <s v="No Cruza"/>
    <n v="11"/>
    <n v="30"/>
    <n v="12"/>
    <n v="2019"/>
    <n v="331"/>
    <x v="1"/>
    <n v="0"/>
    <x v="0"/>
  </r>
  <r>
    <s v="P95102020040003"/>
    <x v="6"/>
    <n v="0"/>
    <n v="0"/>
    <s v="                                                                                "/>
    <s v="C.T.SOLEDAD         "/>
    <s v="MARGARITA MENDOZA GUZMAN                                                "/>
    <n v="3167265645"/>
    <s v="TC090"/>
    <s v="                                                                                                                                                                                           "/>
    <s v="CLL 98 6 59                                                 "/>
    <s v="T2891467                      "/>
    <s v="SHIRLEY_ESTHER_TAPIA_CUADRADO                                                   "/>
    <s v="AC170"/>
    <n v="20200416"/>
    <n v="20200418"/>
    <n v="9510"/>
    <n v="27323065"/>
    <s v="Inspección Normalización"/>
    <s v="NO"/>
    <x v="1"/>
    <n v="3"/>
    <n v="3000"/>
    <s v="Suministros definitivos Simples "/>
    <x v="10"/>
    <n v="20200418"/>
    <x v="1"/>
    <n v="1"/>
    <x v="1"/>
    <n v="16"/>
    <x v="8"/>
    <x v="1"/>
    <x v="1"/>
    <x v="122"/>
    <s v="Resuelta"/>
    <n v="18"/>
    <n v="4"/>
    <n v="2020"/>
    <n v="221"/>
    <s v="No Cruza"/>
    <n v="2"/>
    <n v="18"/>
    <n v="4"/>
    <n v="2020"/>
    <n v="221"/>
    <x v="1"/>
    <n v="0"/>
    <x v="1"/>
  </r>
  <r>
    <s v="P11702020060036"/>
    <x v="1"/>
    <n v="0"/>
    <n v="0"/>
    <s v="                                                                                "/>
    <s v="Of. Telefónica 24H  "/>
    <s v="DUVIS CANTILLO HERNANDEZ                                                "/>
    <n v="3007537006"/>
    <s v="TC090"/>
    <s v="                                                                                                                                                                                           "/>
    <s v="CR 13C 50 13                                                "/>
    <s v="TR042882                      "/>
    <s v="LAURA_MARIA_BARRIOS_RADA                                                        "/>
    <s v="AC236"/>
    <n v="20200625"/>
    <n v="20200828"/>
    <n v="1170"/>
    <n v="28032932"/>
    <s v="Inspección Normalización"/>
    <s v="NO"/>
    <x v="1"/>
    <n v="3"/>
    <n v="3000"/>
    <s v="Suministros definitivos Simples "/>
    <x v="1"/>
    <n v="20200828"/>
    <x v="1"/>
    <n v="1"/>
    <x v="1"/>
    <n v="25"/>
    <x v="4"/>
    <x v="1"/>
    <x v="1"/>
    <x v="123"/>
    <s v="Resuelta"/>
    <n v="28"/>
    <n v="8"/>
    <n v="2020"/>
    <n v="89"/>
    <s v="No Cruza"/>
    <n v="64"/>
    <n v="28"/>
    <n v="8"/>
    <n v="2020"/>
    <n v="89"/>
    <x v="1"/>
    <n v="0"/>
    <x v="1"/>
  </r>
  <r>
    <s v="P11802020080001"/>
    <x v="0"/>
    <n v="0"/>
    <n v="0"/>
    <s v="                                                                                "/>
    <s v="O.C. B/quilla Cto   "/>
    <s v="VIÑA DEL REY SUBNORMAL ECA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VIÑA DEL REY                                      "/>
    <s v="T9763922                      "/>
    <s v="Somaya_Rincon                                                                   "/>
    <s v="AC100"/>
    <n v="20200804"/>
    <n v="20200804"/>
    <n v="1180"/>
    <n v="0"/>
    <m/>
    <s v="NO"/>
    <x v="0"/>
    <n v="75"/>
    <n v="75000"/>
    <s v="Obras "/>
    <x v="0"/>
    <n v="20200804"/>
    <x v="0"/>
    <n v="1"/>
    <x v="0"/>
    <n v="4"/>
    <x v="10"/>
    <x v="1"/>
    <x v="1"/>
    <x v="124"/>
    <s v="Sin Orden"/>
    <n v="4"/>
    <n v="8"/>
    <n v="2020"/>
    <n v="113"/>
    <s v="No Cruza"/>
    <n v="113"/>
    <n v="4"/>
    <n v="8"/>
    <n v="2020"/>
    <n v="113"/>
    <x v="1"/>
    <n v="0"/>
    <x v="0"/>
  </r>
  <r>
    <s v="P93412020070002"/>
    <x v="4"/>
    <n v="0"/>
    <n v="0"/>
    <s v="                                                                                "/>
    <s v="ZE Santa_Marta      "/>
    <s v="JESSICA MICHELLE REYES ARDILA                                           "/>
    <n v="3163532932"/>
    <s v="TC092"/>
    <s v="                                                                                                                                                                                           "/>
    <s v="PROECTO JESSICA MICHELLE                                    "/>
    <s v="T9697258                      "/>
    <s v="Adriana_Duran_Q                                                                 "/>
    <s v="AC220"/>
    <n v="20200720"/>
    <n v="20201020"/>
    <n v="9341"/>
    <n v="28066519"/>
    <s v="Seguimiento y rev. instalacion electrica distribucion "/>
    <s v="NO"/>
    <x v="3"/>
    <n v="75"/>
    <n v="75000"/>
    <s v="Obras "/>
    <x v="4"/>
    <n v="20201020"/>
    <x v="2"/>
    <n v="1"/>
    <x v="0"/>
    <n v="20"/>
    <x v="6"/>
    <x v="1"/>
    <x v="0"/>
    <x v="54"/>
    <s v="Resuelta"/>
    <n v="20"/>
    <n v="10"/>
    <n v="2020"/>
    <n v="36"/>
    <s v="No Cruza"/>
    <n v="92"/>
    <n v="20"/>
    <n v="10"/>
    <n v="2020"/>
    <n v="36"/>
    <x v="1"/>
    <n v="0"/>
    <x v="3"/>
  </r>
  <r>
    <s v="P95102020080009"/>
    <x v="5"/>
    <n v="0"/>
    <n v="0"/>
    <s v="                                                                                "/>
    <s v="O.C. B/quilla Sur   "/>
    <s v="LUZ ESTELLA COGOLLO                                                     "/>
    <n v="301643290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230"/>
    <n v="20200812"/>
    <n v="20200812"/>
    <n v="9510"/>
    <n v="0"/>
    <m/>
    <s v="NO"/>
    <x v="0"/>
    <n v="3"/>
    <n v="3000"/>
    <s v="Suministros definitivos Simples "/>
    <x v="8"/>
    <n v="20200817"/>
    <x v="1"/>
    <n v="1"/>
    <x v="1"/>
    <n v="12"/>
    <x v="10"/>
    <x v="1"/>
    <x v="1"/>
    <x v="125"/>
    <s v="Sin Orden"/>
    <n v="17"/>
    <n v="8"/>
    <n v="2020"/>
    <n v="100"/>
    <s v="No Cruza"/>
    <n v="100"/>
    <n v="12"/>
    <n v="8"/>
    <n v="2020"/>
    <n v="105"/>
    <x v="1"/>
    <n v="5"/>
    <x v="4"/>
  </r>
  <r>
    <s v="P93402020100014"/>
    <x v="9"/>
    <n v="6888895"/>
    <n v="35010828"/>
    <s v="Situacion correcta                                                              "/>
    <s v="ZE Santa_Marta      "/>
    <s v="MITCHELL S. EN C. BEATRICE FLYE DE                                      "/>
    <n v="3106218807"/>
    <s v="TC089"/>
    <s v="CARRT TRONCAL DEL CARIBE CR 1 7                                                                                                                                                            "/>
    <s v="FINCAS                                                      "/>
    <s v="T9697258                      "/>
    <s v="Adriana_Duran_Q                                                                 "/>
    <s v="AC090"/>
    <n v="20201016"/>
    <n v="20201117"/>
    <n v="9340"/>
    <n v="28287471"/>
    <s v="Factibilidad Distribucion "/>
    <s v="NO"/>
    <x v="1"/>
    <n v="150"/>
    <n v="150000"/>
    <s v="Aumentos de potencia"/>
    <x v="17"/>
    <n v="20201118"/>
    <x v="3"/>
    <n v="1"/>
    <x v="0"/>
    <n v="16"/>
    <x v="3"/>
    <x v="1"/>
    <x v="0"/>
    <x v="3"/>
    <s v="Resuelta"/>
    <n v="18"/>
    <n v="11"/>
    <n v="2020"/>
    <n v="7"/>
    <s v="No Cruza"/>
    <n v="33"/>
    <n v="17"/>
    <n v="11"/>
    <n v="2020"/>
    <n v="8"/>
    <x v="1"/>
    <n v="1"/>
    <x v="6"/>
  </r>
  <r>
    <s v="P11802019080016"/>
    <x v="2"/>
    <n v="0"/>
    <n v="0"/>
    <s v="                                                                                "/>
    <s v="O.C. B/quilla Nte   "/>
    <s v="SOL PROVISIONAL PTO ACORDEON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DE OBRA                                         "/>
    <s v="A3151411                      "/>
    <s v="FERGIE_YULISSA_SOLANO_MANOTAS                                                   "/>
    <s v="AC190"/>
    <n v="20190805"/>
    <n v="20191016"/>
    <n v="1180"/>
    <n v="26929690"/>
    <s v="Seguimiento y rev. instalacion electrica distribucion "/>
    <s v="NO"/>
    <x v="1"/>
    <n v="225"/>
    <n v="225000"/>
    <s v="Obras "/>
    <x v="7"/>
    <n v="20191021"/>
    <x v="3"/>
    <n v="1"/>
    <x v="0"/>
    <n v="5"/>
    <x v="10"/>
    <x v="2"/>
    <x v="1"/>
    <x v="126"/>
    <s v="Resuelta"/>
    <n v="21"/>
    <n v="10"/>
    <n v="2019"/>
    <n v="401"/>
    <d v="2019-11-20T00:00:00"/>
    <n v="77"/>
    <n v="16"/>
    <n v="10"/>
    <n v="2019"/>
    <n v="406"/>
    <x v="0"/>
    <n v="5"/>
    <x v="2"/>
  </r>
  <r>
    <s v="P11102017060087"/>
    <x v="2"/>
    <n v="0"/>
    <n v="0"/>
    <s v="                                                                                "/>
    <s v="O.C. B/quilla Nte   "/>
    <s v="COMERCIAL EDIFICIO PARQUEADERO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DIFIICO PARQUEADERO                                        "/>
    <s v="T3443869                      "/>
    <s v="                                                                                "/>
    <s v="AC190"/>
    <n v="20170620"/>
    <n v="20171011"/>
    <n v="1110"/>
    <n v="23958189"/>
    <s v="Factibilidad Distribucion "/>
    <s v="NO"/>
    <x v="1"/>
    <n v="225"/>
    <n v="225000"/>
    <s v="Obras "/>
    <x v="7"/>
    <n v="20171019"/>
    <x v="3"/>
    <n v="1"/>
    <x v="0"/>
    <n v="20"/>
    <x v="4"/>
    <x v="0"/>
    <x v="1"/>
    <x v="127"/>
    <s v="Resuelta"/>
    <n v="19"/>
    <n v="10"/>
    <n v="2017"/>
    <n v="1133"/>
    <s v="No Cruza"/>
    <n v="121"/>
    <n v="11"/>
    <n v="10"/>
    <n v="2017"/>
    <n v="1141"/>
    <x v="0"/>
    <n v="8"/>
    <x v="2"/>
  </r>
  <r>
    <s v="P95102018080020"/>
    <x v="2"/>
    <n v="0"/>
    <n v="0"/>
    <s v="                                                                                "/>
    <s v="C.T.SOLEDAD         "/>
    <s v="GRUPO OMJ S.A.S BODEGA PIC 4 CALZACOSTA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LECT METROPARQUE 2                                         "/>
    <s v="T2891467                      "/>
    <s v="SHIRLEY_ESTHER_TAPIA_CUADRADO                                                   "/>
    <s v="AC190"/>
    <n v="20180813"/>
    <n v="20181119"/>
    <n v="9510"/>
    <n v="25404078"/>
    <s v="Factibilidad Distribucion "/>
    <s v="NO"/>
    <x v="1"/>
    <n v="112.5"/>
    <n v="112500"/>
    <s v="Obras "/>
    <x v="7"/>
    <n v="20190311"/>
    <x v="3"/>
    <n v="1"/>
    <x v="0"/>
    <n v="13"/>
    <x v="10"/>
    <x v="3"/>
    <x v="1"/>
    <x v="128"/>
    <s v="Resuelta"/>
    <n v="11"/>
    <n v="3"/>
    <n v="2019"/>
    <n v="625"/>
    <s v="No Cruza"/>
    <n v="210"/>
    <n v="19"/>
    <n v="11"/>
    <n v="2018"/>
    <n v="737"/>
    <x v="0"/>
    <n v="112"/>
    <x v="2"/>
  </r>
  <r>
    <s v="P11102019070053"/>
    <x v="2"/>
    <n v="2753016"/>
    <n v="0"/>
    <s v="                                                                                "/>
    <s v="O.C Sabanalarga     "/>
    <s v="VIRGINIA ARGUELLO JEREZ                                                 "/>
    <n v="3006826686"/>
    <s v="TC088"/>
    <s v="                                                                                                                                                                                           "/>
    <s v="=CRA 73 75 147                                              "/>
    <s v="A8742068                      "/>
    <s v="Alvaro_Enrique_Hernandez_Suarez                                                 "/>
    <s v="AC190"/>
    <n v="20190711"/>
    <n v="20190909"/>
    <n v="1110"/>
    <n v="26855796"/>
    <s v="Seguimiento y rev. instalacion electrica distribucion "/>
    <s v="NO"/>
    <x v="3"/>
    <n v="112.5"/>
    <n v="112500"/>
    <s v="Aumentos de potencia"/>
    <x v="5"/>
    <n v="20191210"/>
    <x v="11"/>
    <n v="1"/>
    <x v="0"/>
    <n v="11"/>
    <x v="6"/>
    <x v="2"/>
    <x v="1"/>
    <x v="129"/>
    <s v="Resuelta"/>
    <n v="10"/>
    <n v="12"/>
    <n v="2019"/>
    <n v="351"/>
    <s v="No Cruza"/>
    <n v="152"/>
    <n v="9"/>
    <n v="9"/>
    <n v="2019"/>
    <n v="443"/>
    <x v="0"/>
    <n v="92"/>
    <x v="2"/>
  </r>
  <r>
    <s v="P95202019010033"/>
    <x v="0"/>
    <n v="0"/>
    <n v="0"/>
    <s v="                                                                                "/>
    <s v="O.C. B/quilla Cto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A2891363                      "/>
    <s v="Naibet Olivo                                                                    "/>
    <s v="AC100"/>
    <n v="20190130"/>
    <n v="20190130"/>
    <n v="9520"/>
    <n v="0"/>
    <m/>
    <s v="NO"/>
    <x v="0"/>
    <n v="110"/>
    <n v="110000"/>
    <s v="Obras "/>
    <x v="0"/>
    <n v="20190130"/>
    <x v="7"/>
    <n v="1"/>
    <x v="0"/>
    <n v="30"/>
    <x v="11"/>
    <x v="2"/>
    <x v="4"/>
    <x v="130"/>
    <s v="Sin Orden"/>
    <n v="30"/>
    <n v="1"/>
    <n v="2019"/>
    <n v="665"/>
    <s v="No Cruza"/>
    <n v="665"/>
    <n v="30"/>
    <n v="1"/>
    <n v="2019"/>
    <n v="665"/>
    <x v="0"/>
    <n v="0"/>
    <x v="0"/>
  </r>
  <r>
    <s v="P11802013070013"/>
    <x v="4"/>
    <n v="0"/>
    <n v="0"/>
    <s v="                                                                                "/>
    <s v="O.C. B/quilla Cto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591361                      "/>
    <s v="NEIDYS_VILLAVECES                                                               "/>
    <s v="AC220"/>
    <n v="20130705"/>
    <n v="20130902"/>
    <n v="1180"/>
    <n v="19515691"/>
    <s v="Seguimiento y rev. instalacion electrica distribucion "/>
    <s v="NO"/>
    <x v="1"/>
    <n v="15"/>
    <n v="15000"/>
    <s v="Obras "/>
    <x v="6"/>
    <n v="20130902"/>
    <x v="7"/>
    <n v="1"/>
    <x v="0"/>
    <n v="5"/>
    <x v="6"/>
    <x v="5"/>
    <x v="1"/>
    <x v="131"/>
    <s v="Resuelta"/>
    <n v="2"/>
    <n v="9"/>
    <n v="2013"/>
    <n v="2641"/>
    <s v="No Cruza"/>
    <n v="59"/>
    <n v="2"/>
    <n v="9"/>
    <n v="2013"/>
    <n v="2641"/>
    <x v="0"/>
    <n v="0"/>
    <x v="3"/>
  </r>
  <r>
    <s v="P34302020090001"/>
    <x v="0"/>
    <n v="0"/>
    <n v="0"/>
    <s v="                                                                                "/>
    <s v="ZE Santa_Marta      "/>
    <s v="SIERRA S.A.S. E.S.P. OPERADORES DE SERVICIOS DE LA                      "/>
    <n v="3214454984"/>
    <s v="TC089"/>
    <s v="                                                                                                                                                                                           "/>
    <s v="OPERADORES DE SERVICIOS DE LA SIERRA S.A.S. E.S.P.          "/>
    <s v="T9697258                      "/>
    <s v="Adriana_Duran_Q                                                                 "/>
    <s v="AC100"/>
    <n v="20200918"/>
    <n v="20201005"/>
    <n v="3430"/>
    <n v="28212315"/>
    <s v="Factibilidad Distribucion "/>
    <s v="NO"/>
    <x v="1"/>
    <n v="45"/>
    <n v="45000"/>
    <s v="Obras "/>
    <x v="8"/>
    <n v="20201118"/>
    <x v="2"/>
    <n v="1"/>
    <x v="0"/>
    <n v="18"/>
    <x v="7"/>
    <x v="1"/>
    <x v="0"/>
    <x v="132"/>
    <s v="Resuelta"/>
    <n v="18"/>
    <n v="11"/>
    <n v="2020"/>
    <n v="7"/>
    <s v="No Cruza"/>
    <n v="61"/>
    <n v="5"/>
    <n v="10"/>
    <n v="2020"/>
    <n v="51"/>
    <x v="1"/>
    <n v="44"/>
    <x v="0"/>
  </r>
  <r>
    <s v="P95202020100020"/>
    <x v="5"/>
    <n v="0"/>
    <n v="0"/>
    <s v="                                                                                "/>
    <s v="Of. Telefónica 24H  "/>
    <s v="ELMA INES MUÑOZ ARTEAGA                                                 "/>
    <n v="3135029092"/>
    <s v="TC090"/>
    <s v="                                                                                                                                                                                           "/>
    <s v="CL 4B5 CR 1C1SUR 63                                         "/>
    <s v="NT001137                      "/>
    <s v="STEFANNIE_PAOLA_RAMBAO_BENAVIDES                                                "/>
    <s v="AC230"/>
    <n v="20201028"/>
    <n v="20201028"/>
    <n v="9520"/>
    <n v="0"/>
    <m/>
    <s v="NO"/>
    <x v="0"/>
    <n v="3"/>
    <n v="3000"/>
    <s v="Suministros definitivos Simples "/>
    <x v="9"/>
    <n v="20201028"/>
    <x v="1"/>
    <n v="1"/>
    <x v="1"/>
    <n v="28"/>
    <x v="3"/>
    <x v="1"/>
    <x v="4"/>
    <x v="133"/>
    <s v="Sin Orden"/>
    <n v="28"/>
    <n v="10"/>
    <n v="2020"/>
    <n v="28"/>
    <s v="No Cruza"/>
    <n v="28"/>
    <n v="28"/>
    <n v="10"/>
    <n v="2020"/>
    <n v="28"/>
    <x v="1"/>
    <n v="0"/>
    <x v="4"/>
  </r>
  <r>
    <s v="P34602020070009"/>
    <x v="2"/>
    <n v="0"/>
    <n v="0"/>
    <s v="                                                                                "/>
    <s v="O.C. B/quilla Nte   "/>
    <s v="DROGUERIAS OLIMPICA S.A. SUPERTIENDAS Y                                 "/>
    <n v="3158838416"/>
    <s v="TC088"/>
    <s v="                                                                                                                                                                                           "/>
    <s v="CENTRO COM PORTAL DEL PRADO                                 "/>
    <s v="RC000135                      "/>
    <s v="CRISTIAN_CONTRERAS_ARROYO                                                       "/>
    <s v="AC190"/>
    <n v="20200728"/>
    <n v="20200929"/>
    <n v="3460"/>
    <n v="0"/>
    <m/>
    <s v="NO"/>
    <x v="0"/>
    <n v="72"/>
    <n v="72000"/>
    <s v="Coogeneración/Suplencia "/>
    <x v="5"/>
    <n v="20200929"/>
    <x v="10"/>
    <n v="1"/>
    <x v="0"/>
    <n v="28"/>
    <x v="6"/>
    <x v="1"/>
    <x v="0"/>
    <x v="16"/>
    <s v="Sin Orden"/>
    <n v="29"/>
    <n v="9"/>
    <n v="2020"/>
    <n v="57"/>
    <s v="No Cruza"/>
    <n v="57"/>
    <n v="29"/>
    <n v="9"/>
    <n v="2020"/>
    <n v="57"/>
    <x v="1"/>
    <n v="0"/>
    <x v="2"/>
  </r>
  <r>
    <s v="P95102018090005"/>
    <x v="2"/>
    <n v="0"/>
    <n v="0"/>
    <s v="                                                                                "/>
    <s v="C.T.SOLEDAD         "/>
    <s v="JUAN ADRES VERGARA PROVISIONAL OFICINAS Y BODEGAS                       "/>
    <n v="3017255634"/>
    <s v="TC092"/>
    <s v="                                                                                                                                                                                           "/>
    <s v="=CRA 38 110 11                                              "/>
    <s v="T2891467                      "/>
    <s v="SHIRLEY_ESTHER_TAPIA_CUADRADO                                                   "/>
    <s v="AC190"/>
    <n v="20180903"/>
    <n v="20180913"/>
    <n v="9510"/>
    <n v="25607781"/>
    <s v="Seguimiento y rev. instalacion electrica distribucion "/>
    <s v="NO"/>
    <x v="1"/>
    <n v="45"/>
    <n v="45000"/>
    <s v="Obras "/>
    <x v="7"/>
    <n v="20180926"/>
    <x v="2"/>
    <n v="1"/>
    <x v="0"/>
    <n v="3"/>
    <x v="7"/>
    <x v="3"/>
    <x v="1"/>
    <x v="134"/>
    <s v="Resuelta"/>
    <n v="26"/>
    <n v="9"/>
    <n v="2018"/>
    <n v="791"/>
    <d v="2018-10-09T00:00:00"/>
    <n v="23"/>
    <n v="13"/>
    <n v="9"/>
    <n v="2018"/>
    <n v="804"/>
    <x v="0"/>
    <n v="13"/>
    <x v="2"/>
  </r>
  <r>
    <s v="P95202020020009"/>
    <x v="0"/>
    <n v="0"/>
    <n v="0"/>
    <s v="                                                                                "/>
    <s v="O.C Sabanalarga     "/>
    <s v="MANUEL A. AZUERO ANGULO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VILLA BLANCA                                          "/>
    <s v="A8742068                      "/>
    <s v="Alvaro_Enrique_Hernandez_Suarez                                                 "/>
    <s v="AC100"/>
    <n v="20200207"/>
    <n v="20200214"/>
    <n v="9520"/>
    <n v="27153583"/>
    <s v="Factibilidad Distribucion "/>
    <s v="NO"/>
    <x v="1"/>
    <n v="25"/>
    <n v="25000"/>
    <s v="Obras "/>
    <x v="0"/>
    <n v="20200214"/>
    <x v="2"/>
    <n v="1"/>
    <x v="0"/>
    <n v="7"/>
    <x v="1"/>
    <x v="1"/>
    <x v="4"/>
    <x v="1"/>
    <s v="Resuelta"/>
    <n v="14"/>
    <n v="2"/>
    <n v="2020"/>
    <n v="285"/>
    <s v="No Cruza"/>
    <n v="7"/>
    <n v="14"/>
    <n v="2"/>
    <n v="2020"/>
    <n v="285"/>
    <x v="1"/>
    <n v="0"/>
    <x v="0"/>
  </r>
  <r>
    <s v="P11502019060015"/>
    <x v="1"/>
    <n v="0"/>
    <n v="0"/>
    <s v="                                                                                "/>
    <s v="O.C. B/quilla Nte   "/>
    <s v="ROSA ELENA GARCES GONZALEZ                                              "/>
    <n v="3003600924"/>
    <s v="TC090"/>
    <s v="                                                                                                                                                                                           "/>
    <s v="CALLE 6B 12 65                                              "/>
    <s v="TR046389                      "/>
    <s v="MAURO_MAURY_PENATE                                                              "/>
    <s v="AC236"/>
    <n v="20190621"/>
    <n v="20190715"/>
    <n v="1150"/>
    <n v="28115912"/>
    <s v="Inspección Normalización"/>
    <s v="NO"/>
    <x v="1"/>
    <n v="3"/>
    <n v="3000"/>
    <s v="Suministros definitivos Simples "/>
    <x v="1"/>
    <n v="20190715"/>
    <x v="1"/>
    <n v="1"/>
    <x v="1"/>
    <n v="21"/>
    <x v="4"/>
    <x v="2"/>
    <x v="1"/>
    <x v="135"/>
    <s v="Resuelta"/>
    <n v="15"/>
    <n v="7"/>
    <n v="2019"/>
    <n v="499"/>
    <s v="No Cruza"/>
    <n v="24"/>
    <n v="15"/>
    <n v="7"/>
    <n v="2019"/>
    <n v="499"/>
    <x v="0"/>
    <n v="0"/>
    <x v="1"/>
  </r>
  <r>
    <s v="P11102020020114"/>
    <x v="1"/>
    <n v="0"/>
    <n v="0"/>
    <s v="                                                                                "/>
    <s v="OC CCIAL AMERICANO  "/>
    <s v="ELIZABETH CUPITRA MALAGON                                               "/>
    <n v="3145828083"/>
    <s v="TC090"/>
    <s v="                                                                                                                                                                                           "/>
    <s v="CR 23 N 70C 4 CASA                                          "/>
    <s v="MP000294                      "/>
    <s v="DARIO_GONZALEZ_IMITOLA                                                          "/>
    <s v="AC236"/>
    <n v="20200226"/>
    <n v="20200316"/>
    <n v="1110"/>
    <n v="28238890"/>
    <s v="Inspección Normalización"/>
    <s v="NO"/>
    <x v="1"/>
    <n v="3"/>
    <n v="3000"/>
    <s v="Suministros definitivos Simples "/>
    <x v="8"/>
    <n v="20201027"/>
    <x v="1"/>
    <n v="1"/>
    <x v="1"/>
    <n v="26"/>
    <x v="1"/>
    <x v="1"/>
    <x v="1"/>
    <x v="136"/>
    <s v="Resuelta"/>
    <n v="27"/>
    <n v="10"/>
    <n v="2020"/>
    <n v="29"/>
    <s v="No Cruza"/>
    <n v="244"/>
    <n v="16"/>
    <n v="3"/>
    <n v="2020"/>
    <n v="254"/>
    <x v="1"/>
    <n v="225"/>
    <x v="1"/>
  </r>
  <r>
    <s v="P34402016080009"/>
    <x v="2"/>
    <n v="0"/>
    <n v="0"/>
    <s v="                                                                                "/>
    <s v="O.C. B/quilla Cto   "/>
    <s v="THAMK MUELLE PALERMO  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NIF VECINO 20709894                                         "/>
    <s v="T3215501                      "/>
    <s v="Luz_Estela_Arevalo_de_León                                                      "/>
    <s v="AC190"/>
    <n v="20160818"/>
    <n v="20161028"/>
    <n v="3440"/>
    <n v="23702099"/>
    <s v="Seguimiento y rev. instalacion electrica distribucion "/>
    <s v="NO"/>
    <x v="1"/>
    <n v="400"/>
    <n v="400000"/>
    <s v="Obras "/>
    <x v="5"/>
    <n v="20170412"/>
    <x v="3"/>
    <n v="1"/>
    <x v="0"/>
    <n v="18"/>
    <x v="10"/>
    <x v="7"/>
    <x v="0"/>
    <x v="137"/>
    <s v="Resuelta"/>
    <n v="12"/>
    <n v="4"/>
    <n v="2017"/>
    <n v="1323"/>
    <s v="No Cruza"/>
    <n v="237"/>
    <n v="28"/>
    <n v="10"/>
    <n v="2016"/>
    <n v="1489"/>
    <x v="0"/>
    <n v="166"/>
    <x v="2"/>
  </r>
  <r>
    <s v="P11502017090039"/>
    <x v="2"/>
    <n v="0"/>
    <n v="0"/>
    <s v="                                                                                "/>
    <s v="C.T.SOLEDAD         "/>
    <s v="CONSTRUCTORA MARASHA PROYECTO MARASHA ELITE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0929"/>
    <n v="20180402"/>
    <n v="1110"/>
    <n v="25032752"/>
    <s v="Seguimiento y rev. instalacion electrica distribucion "/>
    <s v="NO"/>
    <x v="3"/>
    <n v="400"/>
    <n v="400000"/>
    <s v="Obras "/>
    <x v="5"/>
    <n v="20191106"/>
    <x v="6"/>
    <n v="1"/>
    <x v="0"/>
    <n v="29"/>
    <x v="7"/>
    <x v="0"/>
    <x v="1"/>
    <x v="88"/>
    <s v="Resuelta"/>
    <n v="6"/>
    <n v="11"/>
    <n v="2019"/>
    <n v="385"/>
    <s v="No Cruza"/>
    <n v="768"/>
    <n v="2"/>
    <n v="4"/>
    <n v="2018"/>
    <n v="968"/>
    <x v="0"/>
    <n v="583"/>
    <x v="2"/>
  </r>
  <r>
    <s v="P11702017100007"/>
    <x v="2"/>
    <n v="3066351"/>
    <n v="0"/>
    <s v="                                                                                "/>
    <s v="C.T.SOLEDAD         "/>
    <s v="ARA LAS NIEVES TIENDA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RA 15 21 66                                               "/>
    <s v="T2891467                      "/>
    <s v="SHIRLEY_ESTHER_TAPIA_CUADRADO                                                   "/>
    <s v="AC190"/>
    <n v="20171003"/>
    <n v="20171018"/>
    <n v="1170"/>
    <n v="24567068"/>
    <s v="Seguimiento y rev. instalacion electrica distribucion "/>
    <s v="NO"/>
    <x v="3"/>
    <n v="75"/>
    <n v="75000"/>
    <s v="Aumentos de potencia"/>
    <x v="7"/>
    <n v="20171201"/>
    <x v="2"/>
    <n v="1"/>
    <x v="0"/>
    <n v="3"/>
    <x v="3"/>
    <x v="0"/>
    <x v="1"/>
    <x v="138"/>
    <s v="Resuelta"/>
    <n v="1"/>
    <n v="12"/>
    <n v="2017"/>
    <n v="1090"/>
    <s v="No Cruza"/>
    <n v="59"/>
    <n v="18"/>
    <n v="10"/>
    <n v="2017"/>
    <n v="1134"/>
    <x v="0"/>
    <n v="44"/>
    <x v="2"/>
  </r>
  <r>
    <s v="P11102019090110"/>
    <x v="2"/>
    <n v="0"/>
    <n v="0"/>
    <s v="                                                                                "/>
    <s v="XXX NO UTILIZAR  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190"/>
    <n v="20190919"/>
    <n v="20191113"/>
    <n v="1110"/>
    <n v="26747844"/>
    <s v="Factibilidad Distribucion "/>
    <s v="NO"/>
    <x v="1"/>
    <n v="10"/>
    <n v="10000"/>
    <s v="Obras "/>
    <x v="7"/>
    <n v="20191118"/>
    <x v="2"/>
    <n v="1"/>
    <x v="0"/>
    <n v="19"/>
    <x v="7"/>
    <x v="2"/>
    <x v="1"/>
    <x v="139"/>
    <s v="Resuelta"/>
    <n v="18"/>
    <n v="11"/>
    <n v="2019"/>
    <n v="373"/>
    <s v="No Cruza"/>
    <n v="60"/>
    <n v="13"/>
    <n v="11"/>
    <n v="2019"/>
    <n v="378"/>
    <x v="0"/>
    <n v="5"/>
    <x v="2"/>
  </r>
  <r>
    <s v="P95102020110003"/>
    <x v="5"/>
    <n v="0"/>
    <n v="0"/>
    <s v="                                                                                "/>
    <s v="O.C. Soledad        "/>
    <s v="HANOIS  TOMAS BOLAÑO RIVERA                                             "/>
    <n v="321509073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04"/>
    <n v="20201104"/>
    <n v="9510"/>
    <n v="0"/>
    <m/>
    <s v="NO"/>
    <x v="0"/>
    <n v="3"/>
    <n v="3000"/>
    <s v="Suministros definitivos Simples "/>
    <x v="8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11802018090057"/>
    <x v="2"/>
    <n v="0"/>
    <n v="0"/>
    <s v="                                                                                "/>
    <s v="C.T.SOLEDAD         "/>
    <s v="CALLE 30 UNIOM TEMPORAL VIAS RETRANQUEO LA VIRGENCITA                   "/>
    <n v="0"/>
    <s v="TC092"/>
    <s v="                                                                                                                                                                                           "/>
    <e v="#NAME?"/>
    <s v="T2891467                      "/>
    <s v="SHIRLEY_ESTHER_TAPIA_CUADRADO                                                   "/>
    <s v="AC190"/>
    <n v="20180918"/>
    <n v="20190311"/>
    <n v="1180"/>
    <n v="26264916"/>
    <s v="Seguimiento y rev. instalacion electrica distribucion "/>
    <s v="NO"/>
    <x v="1"/>
    <n v="1"/>
    <n v="1000"/>
    <s v="Obras "/>
    <x v="5"/>
    <n v="20190622"/>
    <x v="4"/>
    <n v="1"/>
    <x v="0"/>
    <n v="18"/>
    <x v="7"/>
    <x v="3"/>
    <x v="1"/>
    <x v="140"/>
    <s v="Resuelta"/>
    <n v="22"/>
    <n v="6"/>
    <n v="2019"/>
    <n v="522"/>
    <d v="2019-05-02T00:00:00"/>
    <n v="277"/>
    <n v="11"/>
    <n v="3"/>
    <n v="2019"/>
    <n v="625"/>
    <x v="0"/>
    <n v="103"/>
    <x v="2"/>
  </r>
  <r>
    <s v="P34102019120072"/>
    <x v="2"/>
    <n v="0"/>
    <n v="0"/>
    <s v="                                                                                "/>
    <s v="ZE Santa_Marta      "/>
    <s v="PUENTE PEATONAL SANTA ANA RUTA DEL SOL II                               "/>
    <n v="3598434"/>
    <s v="TC092"/>
    <s v="                                                                                                                                                                                           "/>
    <s v="ENTRADA TERMINAL DE TRANSPORTE                              "/>
    <s v="T9697258                      "/>
    <s v="Adriana_Duran_Q                                                                 "/>
    <s v="AC190"/>
    <n v="20191218"/>
    <n v="20200313"/>
    <n v="3410"/>
    <n v="27032669"/>
    <s v="Factibilidad Distribucion "/>
    <s v="NO"/>
    <x v="1"/>
    <n v="1"/>
    <n v="1000"/>
    <s v="Obras "/>
    <x v="16"/>
    <n v="20200831"/>
    <x v="4"/>
    <n v="1"/>
    <x v="0"/>
    <n v="18"/>
    <x v="9"/>
    <x v="2"/>
    <x v="0"/>
    <x v="141"/>
    <s v="Resuelta"/>
    <n v="31"/>
    <n v="8"/>
    <n v="2020"/>
    <n v="86"/>
    <s v="No Cruza"/>
    <n v="257"/>
    <n v="13"/>
    <n v="3"/>
    <n v="2020"/>
    <n v="257"/>
    <x v="1"/>
    <n v="171"/>
    <x v="2"/>
  </r>
  <r>
    <s v="P11802019120001"/>
    <x v="1"/>
    <n v="2369082"/>
    <n v="20292098"/>
    <s v="Situacion correcta                                                              "/>
    <s v="OC CCIAL AMERICANO  "/>
    <s v="ANDRES ALMENTERO                                                        "/>
    <n v="3921617"/>
    <s v="TC090"/>
    <s v="CR 37 27C 46                                                                                                                                                                               "/>
    <s v="                                                            "/>
    <s v="MP000306                      "/>
    <s v="ALBA_LINDO_CARCAMO                                                              "/>
    <s v="AC236"/>
    <n v="20191202"/>
    <n v="20191205"/>
    <n v="1180"/>
    <n v="26966066"/>
    <s v="Modificación de Potencia"/>
    <s v="NO"/>
    <x v="1"/>
    <n v="3"/>
    <n v="3000"/>
    <s v="Aumentos de potencia"/>
    <x v="1"/>
    <n v="20191205"/>
    <x v="1"/>
    <n v="1"/>
    <x v="1"/>
    <n v="2"/>
    <x v="9"/>
    <x v="2"/>
    <x v="1"/>
    <x v="142"/>
    <s v="Resuelta"/>
    <n v="5"/>
    <n v="12"/>
    <n v="2019"/>
    <n v="356"/>
    <s v="No Cruza"/>
    <n v="3"/>
    <n v="5"/>
    <n v="12"/>
    <n v="2019"/>
    <n v="356"/>
    <x v="1"/>
    <n v="0"/>
    <x v="1"/>
  </r>
  <r>
    <s v="P11802020070012"/>
    <x v="1"/>
    <n v="0"/>
    <n v="0"/>
    <s v="                                                                                "/>
    <s v="Of. Telefónica 24H  "/>
    <s v="ANA HERNANDEZ AVILA                                                     "/>
    <n v="3015605191"/>
    <s v="TC090"/>
    <s v="                                                                                                                                                                                           "/>
    <s v="URB LOS ALMENDROS                                           "/>
    <s v="TR042882                      "/>
    <s v="LAURA_MARIA_BARRIOS_RADA                                                        "/>
    <s v="AC236"/>
    <n v="20200706"/>
    <n v="20200831"/>
    <n v="1180"/>
    <n v="28043853"/>
    <s v="Inspección Normalización"/>
    <s v="NO"/>
    <x v="1"/>
    <n v="3"/>
    <n v="3000"/>
    <s v="Suministros definitivos Simples "/>
    <x v="8"/>
    <n v="20201028"/>
    <x v="1"/>
    <n v="1"/>
    <x v="1"/>
    <n v="6"/>
    <x v="6"/>
    <x v="1"/>
    <x v="1"/>
    <x v="143"/>
    <s v="Resuelta"/>
    <n v="28"/>
    <n v="10"/>
    <n v="2020"/>
    <n v="28"/>
    <s v="No Cruza"/>
    <n v="114"/>
    <n v="31"/>
    <n v="8"/>
    <n v="2020"/>
    <n v="86"/>
    <x v="1"/>
    <n v="58"/>
    <x v="1"/>
  </r>
  <r>
    <s v="P34102019100035"/>
    <x v="4"/>
    <n v="1000155"/>
    <n v="0"/>
    <s v="                                                                                "/>
    <s v="ZE Santa_Marta      "/>
    <s v="  CASA DEL MAR                                                          "/>
    <n v="4203886"/>
    <s v="TC087"/>
    <s v="                                                                                                                                                                                           "/>
    <s v="CASA DEL MAR                                                "/>
    <s v="T9697258                      "/>
    <s v="Adriana_Duran_Q                                                                 "/>
    <s v="AC220"/>
    <n v="20191010"/>
    <n v="20200818"/>
    <n v="3410"/>
    <n v="27106797"/>
    <s v="Seguimiento y rev. instalacion electrica distribucion "/>
    <s v="NO"/>
    <x v="3"/>
    <n v="300"/>
    <n v="300000"/>
    <s v="Aumentos de potencia"/>
    <x v="4"/>
    <n v="20200818"/>
    <x v="11"/>
    <n v="1"/>
    <x v="0"/>
    <n v="10"/>
    <x v="3"/>
    <x v="2"/>
    <x v="0"/>
    <x v="144"/>
    <s v="Resuelta"/>
    <n v="18"/>
    <n v="8"/>
    <n v="2020"/>
    <n v="99"/>
    <s v="No Cruza"/>
    <n v="313"/>
    <n v="18"/>
    <n v="8"/>
    <n v="2020"/>
    <n v="99"/>
    <x v="1"/>
    <n v="0"/>
    <x v="3"/>
  </r>
  <r>
    <s v="P12202020090012"/>
    <x v="10"/>
    <n v="0"/>
    <n v="0"/>
    <s v="                                                                                "/>
    <s v="O.C Sabanalarga     "/>
    <s v="ORLANDO SANJUANELO M.C.J DEL CARIBE SAS                                 "/>
    <n v="300653013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5226878                      "/>
    <s v="LORENA POLO PACHECO                                                             "/>
    <s v="AC045"/>
    <n v="20200924"/>
    <n v="20201022"/>
    <n v="1220"/>
    <n v="28238088"/>
    <s v="Inspección Normalización"/>
    <s v="NO"/>
    <x v="1"/>
    <n v="3"/>
    <n v="3000"/>
    <s v="Suministros definitivos Simples "/>
    <x v="18"/>
    <n v="20201022"/>
    <x v="1"/>
    <n v="1"/>
    <x v="1"/>
    <n v="24"/>
    <x v="7"/>
    <x v="1"/>
    <x v="4"/>
    <x v="145"/>
    <s v="Resuelta"/>
    <n v="22"/>
    <n v="10"/>
    <n v="2020"/>
    <n v="34"/>
    <s v="No Cruza"/>
    <n v="28"/>
    <n v="22"/>
    <n v="10"/>
    <n v="2020"/>
    <n v="34"/>
    <x v="1"/>
    <n v="0"/>
    <x v="7"/>
  </r>
  <r>
    <s v="P11102020110110"/>
    <x v="3"/>
    <n v="3030792"/>
    <n v="20119012"/>
    <s v="Situacion correcta                                                              "/>
    <s v="Of. Telefónica 24H  "/>
    <s v="J7441601 JAIME CUELLO                                                   "/>
    <s v="3043824281-3174375090 "/>
    <s v="TC090"/>
    <s v="CR 35 69C 104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005"/>
    <n v="20201119"/>
    <n v="20201119"/>
    <n v="1110"/>
    <n v="28290591"/>
    <s v="Modificación de Potencia"/>
    <s v="NO"/>
    <x v="4"/>
    <n v="2"/>
    <n v="2000"/>
    <s v="Aumentos de potencia"/>
    <x v="3"/>
    <n v="20201119"/>
    <x v="1"/>
    <n v="1"/>
    <x v="1"/>
    <n v="19"/>
    <x v="5"/>
    <x v="1"/>
    <x v="1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102019060042"/>
    <x v="2"/>
    <n v="2136444"/>
    <n v="0"/>
    <s v="                                                                                "/>
    <s v="O.C. B/quilla Cto   "/>
    <s v="TERESITA UPEGUI DE MALDONADO                                            "/>
    <n v="300227501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614"/>
    <n v="20190813"/>
    <n v="1110"/>
    <n v="26836290"/>
    <s v="Seguimiento y rev. instalacion electrica distribucion "/>
    <s v="NO"/>
    <x v="1"/>
    <n v="50"/>
    <n v="50000"/>
    <s v="Aumentos de potencia"/>
    <x v="7"/>
    <n v="20190827"/>
    <x v="2"/>
    <n v="1"/>
    <x v="0"/>
    <n v="14"/>
    <x v="4"/>
    <x v="2"/>
    <x v="1"/>
    <x v="76"/>
    <s v="Resuelta"/>
    <n v="27"/>
    <n v="8"/>
    <n v="2019"/>
    <n v="456"/>
    <d v="2019-10-18T00:00:00"/>
    <n v="74"/>
    <n v="13"/>
    <n v="8"/>
    <n v="2019"/>
    <n v="470"/>
    <x v="0"/>
    <n v="14"/>
    <x v="2"/>
  </r>
  <r>
    <s v="P11802019020061"/>
    <x v="2"/>
    <n v="0"/>
    <n v="0"/>
    <s v="                                                                                "/>
    <s v="O.C. B/quilla Nte   "/>
    <s v="  HOSPITAL LA MISERICORDIA                                              "/>
    <n v="0"/>
    <s v="TC096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220"/>
    <n v="20190425"/>
    <n v="1180"/>
    <n v="27292546"/>
    <s v="Seguimiento y rev. instalacion electrica distribucion "/>
    <s v="NO"/>
    <x v="3"/>
    <n v="400"/>
    <n v="400000"/>
    <s v="Obras "/>
    <x v="5"/>
    <n v="20200407"/>
    <x v="3"/>
    <n v="1"/>
    <x v="0"/>
    <n v="20"/>
    <x v="1"/>
    <x v="2"/>
    <x v="1"/>
    <x v="146"/>
    <s v="Resuelta"/>
    <n v="7"/>
    <n v="4"/>
    <n v="2020"/>
    <n v="232"/>
    <s v="No Cruza"/>
    <n v="412"/>
    <n v="25"/>
    <n v="4"/>
    <n v="2019"/>
    <n v="580"/>
    <x v="0"/>
    <n v="348"/>
    <x v="2"/>
  </r>
  <r>
    <s v="P12102019060025"/>
    <x v="9"/>
    <n v="0"/>
    <n v="0"/>
    <s v="                                                                                "/>
    <s v="O.C. B/quilla Nte   "/>
    <s v="HYDARULIC SYSTEMS S.A.S                                                 "/>
    <n v="3158734873"/>
    <s v="TC091"/>
    <s v="                                                                                                                                                                                           "/>
    <s v="FINCA BOYACA                                                "/>
    <s v="TR193884                      "/>
    <s v="                                                                                "/>
    <s v="AC090"/>
    <n v="20190626"/>
    <n v="20190812"/>
    <n v="1210"/>
    <n v="0"/>
    <m/>
    <s v="NO"/>
    <x v="0"/>
    <n v="420"/>
    <n v="420000"/>
    <s v="Coogeneración/Suplencia "/>
    <x v="15"/>
    <n v="20190812"/>
    <x v="10"/>
    <n v="1"/>
    <x v="2"/>
    <n v="26"/>
    <x v="4"/>
    <x v="2"/>
    <x v="4"/>
    <x v="147"/>
    <s v="Sin Orden"/>
    <n v="12"/>
    <n v="8"/>
    <n v="2019"/>
    <n v="471"/>
    <s v="No Cruza"/>
    <n v="471"/>
    <n v="12"/>
    <n v="8"/>
    <n v="2019"/>
    <n v="471"/>
    <x v="0"/>
    <n v="0"/>
    <x v="6"/>
  </r>
  <r>
    <s v="P11802020050013"/>
    <x v="2"/>
    <n v="0"/>
    <n v="0"/>
    <s v="                                                                                "/>
    <s v="O.C. B/quilla Cto   "/>
    <s v="EDS LA 18 INVERSIONES COGAS DEL CARIBE                                  "/>
    <n v="300210890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514"/>
    <n v="20200514"/>
    <n v="1180"/>
    <n v="0"/>
    <m/>
    <s v="NO"/>
    <x v="0"/>
    <n v="45"/>
    <n v="45000"/>
    <s v="Obras "/>
    <x v="2"/>
    <n v="20200514"/>
    <x v="2"/>
    <n v="1"/>
    <x v="0"/>
    <n v="14"/>
    <x v="2"/>
    <x v="1"/>
    <x v="1"/>
    <x v="148"/>
    <s v="Sin Orden"/>
    <n v="14"/>
    <n v="5"/>
    <n v="2020"/>
    <n v="195"/>
    <s v="No Cruza"/>
    <n v="195"/>
    <n v="14"/>
    <n v="5"/>
    <n v="2020"/>
    <n v="195"/>
    <x v="1"/>
    <n v="0"/>
    <x v="2"/>
  </r>
  <r>
    <s v="P77512020070001"/>
    <x v="2"/>
    <n v="0"/>
    <n v="0"/>
    <s v="                                                                                "/>
    <s v="O.C. Riohacha       "/>
    <s v="FABIO MEJIA HERRERA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HOSTAL MARQUETALIA                                          "/>
    <s v="N3352044                      "/>
    <s v="Laudis_Peñaranda_                                                               "/>
    <s v="AC190"/>
    <n v="20200701"/>
    <n v="20200731"/>
    <n v="7751"/>
    <n v="27913790"/>
    <s v="Seguimiento y rev. instalacion electrica distribucion "/>
    <s v="NO"/>
    <x v="1"/>
    <n v="50"/>
    <n v="50000"/>
    <s v="Obras "/>
    <x v="2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34102020110057"/>
    <x v="3"/>
    <n v="0"/>
    <n v="0"/>
    <s v="                                                                                "/>
    <s v="O.C. La 14          "/>
    <s v="ALEJANDRO MANUEL PAREJO ARITAMA                                         "/>
    <n v="3017552695"/>
    <s v="TC090"/>
    <s v="                                                                                                                                                                                           "/>
    <s v="CIUDAD DEL SOL III MZ G CASA 1                              "/>
    <s v="A9670285                      "/>
    <s v="Alexandra_Campo_Quintero                                                        "/>
    <s v="AC005"/>
    <n v="20201112"/>
    <n v="20201112"/>
    <n v="3410"/>
    <n v="28281274"/>
    <s v="Inspección Normalización"/>
    <s v="NO"/>
    <x v="2"/>
    <n v="3"/>
    <n v="3000"/>
    <s v="Suministros definitivos Simples 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33302020080003"/>
    <x v="11"/>
    <n v="0"/>
    <n v="0"/>
    <s v="                                                                                "/>
    <s v="O.C. Riohacha       "/>
    <s v="YOHANA ISABEL MONTERO BULA                                              "/>
    <n v="302226432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2538                      "/>
    <s v=" Kenia_Nouvis_Vargas_Barrios                                                    "/>
    <s v="AC999"/>
    <n v="20200806"/>
    <n v="20200806"/>
    <n v="3330"/>
    <n v="0"/>
    <m/>
    <s v="NO"/>
    <x v="0"/>
    <n v="3"/>
    <n v="3000"/>
    <s v="Suministros definitivos Simples "/>
    <x v="8"/>
    <n v="20200813"/>
    <x v="1"/>
    <n v="1"/>
    <x v="1"/>
    <n v="6"/>
    <x v="10"/>
    <x v="1"/>
    <x v="3"/>
    <x v="150"/>
    <s v="Sin Orden"/>
    <n v="13"/>
    <n v="8"/>
    <n v="2020"/>
    <n v="104"/>
    <s v="No Cruza"/>
    <n v="104"/>
    <n v="6"/>
    <n v="8"/>
    <n v="2020"/>
    <n v="111"/>
    <x v="1"/>
    <n v="7"/>
    <x v="4"/>
  </r>
  <r>
    <s v="P93312020100010"/>
    <x v="0"/>
    <n v="0"/>
    <n v="0"/>
    <s v="                                                                                "/>
    <s v="O.C. Riohacha       "/>
    <s v="DISTRACCION FINCA FABRIORI JORGE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ABRIORI                                                    "/>
    <s v="N3352044                      "/>
    <s v="Laudis_Peñaranda_                                                               "/>
    <s v="AC100"/>
    <n v="20201021"/>
    <n v="20201029"/>
    <n v="9331"/>
    <n v="28244809"/>
    <s v="Factibilidad Distribucion "/>
    <s v="NO"/>
    <x v="1"/>
    <n v="15"/>
    <n v="1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93422020080004"/>
    <x v="0"/>
    <n v="4024834"/>
    <n v="36131633"/>
    <s v="Situacion correcta                                                              "/>
    <s v="ZE Santa_Marta      "/>
    <s v="EDUAR FELIPE CHAPARRO LEMUS                                             "/>
    <n v="3176653836"/>
    <s v="TC090"/>
    <s v="CARRT 90 KM 16 75                                                                                                                                                                          "/>
    <s v="NIF VEC 36117302                                            "/>
    <s v="T9697258                      "/>
    <s v="Adriana_Duran_Q                                                                 "/>
    <s v="AC100"/>
    <n v="20200827"/>
    <n v="20201019"/>
    <n v="9342"/>
    <n v="28230764"/>
    <s v="Factibilidad Distribucion "/>
    <s v="NO"/>
    <x v="1"/>
    <n v="150"/>
    <n v="150000"/>
    <s v="Aumentos de potencia"/>
    <x v="0"/>
    <n v="20201019"/>
    <x v="3"/>
    <n v="1"/>
    <x v="0"/>
    <n v="27"/>
    <x v="10"/>
    <x v="1"/>
    <x v="0"/>
    <x v="152"/>
    <s v="Resuelta"/>
    <n v="19"/>
    <n v="10"/>
    <n v="2020"/>
    <n v="37"/>
    <s v="No Cruza"/>
    <n v="53"/>
    <n v="19"/>
    <n v="10"/>
    <n v="2020"/>
    <n v="37"/>
    <x v="1"/>
    <n v="0"/>
    <x v="0"/>
  </r>
  <r>
    <s v="P34102020030095"/>
    <x v="0"/>
    <n v="8943071"/>
    <n v="36049393"/>
    <s v="Situacion correcta                                                              "/>
    <s v="ZE Santa_Marta      "/>
    <s v="PROVISIONAL ARAGOA EDIFICIO                                             "/>
    <n v="3205491626"/>
    <s v="TC088"/>
    <s v="CL 21 1A 35                                                                                                                                                                                "/>
    <s v="RODADERO SUR                                                "/>
    <s v="T7541855                      "/>
    <s v="Elizabeth_Perez_Rincon                                                          "/>
    <s v="AC100"/>
    <n v="20200319"/>
    <n v="20200319"/>
    <n v="3410"/>
    <n v="0"/>
    <m/>
    <s v="NO"/>
    <x v="0"/>
    <n v="700"/>
    <n v="700000"/>
    <s v="Aumentos de potencia"/>
    <x v="0"/>
    <n v="20200319"/>
    <x v="3"/>
    <n v="1"/>
    <x v="0"/>
    <n v="19"/>
    <x v="0"/>
    <x v="1"/>
    <x v="0"/>
    <x v="153"/>
    <s v="Sin Orden"/>
    <n v="19"/>
    <n v="3"/>
    <n v="2020"/>
    <n v="251"/>
    <s v="No Cruza"/>
    <n v="251"/>
    <n v="19"/>
    <n v="3"/>
    <n v="2020"/>
    <n v="251"/>
    <x v="1"/>
    <n v="0"/>
    <x v="0"/>
  </r>
  <r>
    <s v="P93412020030001"/>
    <x v="4"/>
    <n v="1313655"/>
    <n v="0"/>
    <s v="                                                                                "/>
    <s v="ZE Santa_Marta      "/>
    <s v="MARTA BEATRIZ GAMEZ                                                     "/>
    <n v="301413734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220"/>
    <n v="20200311"/>
    <n v="20201024"/>
    <n v="9341"/>
    <n v="27591091"/>
    <s v="Seguimiento y rev. instalacion electrica distribucion "/>
    <s v="NO"/>
    <x v="3"/>
    <n v="75"/>
    <n v="75000"/>
    <s v="Aumentos de potencia"/>
    <x v="4"/>
    <n v="20201024"/>
    <x v="2"/>
    <n v="1"/>
    <x v="0"/>
    <n v="11"/>
    <x v="0"/>
    <x v="1"/>
    <x v="0"/>
    <x v="83"/>
    <s v="Resuelta"/>
    <n v="24"/>
    <n v="10"/>
    <n v="2020"/>
    <n v="32"/>
    <s v="No Cruza"/>
    <n v="227"/>
    <n v="24"/>
    <n v="10"/>
    <n v="2020"/>
    <n v="32"/>
    <x v="1"/>
    <n v="0"/>
    <x v="3"/>
  </r>
  <r>
    <s v="P11702019120102"/>
    <x v="12"/>
    <n v="4089166"/>
    <n v="0"/>
    <s v="                                                                                "/>
    <s v="O.C. B/quilla Nte   "/>
    <s v="MARVAL  S.A CONSTRUCIONES                                               "/>
    <n v="3008144420"/>
    <s v="TC090"/>
    <s v="                                                                                                                                                                                           "/>
    <s v="CENTRO EMPRESARIAL                                          "/>
    <s v="MP000049                      "/>
    <s v="GIANNY_JHOANA_SOLIS_GARCIA                                                      "/>
    <s v="AC233"/>
    <n v="20191226"/>
    <n v="20191226"/>
    <n v="1170"/>
    <n v="0"/>
    <m/>
    <s v="NO"/>
    <x v="0"/>
    <n v="75"/>
    <n v="75000"/>
    <s v="Aumentos de potencia"/>
    <x v="19"/>
    <n v="20191226"/>
    <x v="12"/>
    <n v="1"/>
    <x v="0"/>
    <n v="26"/>
    <x v="9"/>
    <x v="2"/>
    <x v="1"/>
    <x v="154"/>
    <s v="Sin Orden"/>
    <n v="26"/>
    <n v="12"/>
    <n v="2019"/>
    <n v="335"/>
    <s v="No Cruza"/>
    <n v="335"/>
    <n v="26"/>
    <n v="12"/>
    <n v="2019"/>
    <n v="335"/>
    <x v="1"/>
    <n v="0"/>
    <x v="7"/>
  </r>
  <r>
    <s v="P11102020100046"/>
    <x v="0"/>
    <n v="1361043"/>
    <n v="0"/>
    <s v="                                                                                "/>
    <s v="ZE Bquilla-Sur-S/dad"/>
    <s v="JAIME H MURCIA                                                          "/>
    <s v="                      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201015"/>
    <n v="20201016"/>
    <n v="1110"/>
    <n v="28235494"/>
    <s v="Factibilidad Distribucion "/>
    <s v="NO"/>
    <x v="1"/>
    <n v="75"/>
    <n v="75000"/>
    <s v="Aumentos de potencia"/>
    <x v="0"/>
    <n v="20201016"/>
    <x v="2"/>
    <n v="1"/>
    <x v="0"/>
    <n v="15"/>
    <x v="3"/>
    <x v="1"/>
    <x v="1"/>
    <x v="13"/>
    <s v="Resuelta"/>
    <n v="16"/>
    <n v="10"/>
    <n v="2020"/>
    <n v="40"/>
    <s v="No Cruza"/>
    <n v="1"/>
    <n v="16"/>
    <n v="10"/>
    <n v="2020"/>
    <n v="40"/>
    <x v="1"/>
    <n v="0"/>
    <x v="0"/>
  </r>
  <r>
    <s v="P11102020110030"/>
    <x v="1"/>
    <n v="2950797"/>
    <n v="20138258"/>
    <s v="Situacion correcta                                                              "/>
    <s v="OC CCIAL AMERICANO  "/>
    <s v="JOSE ARGEMIRO GARCIA CARO                                               "/>
    <n v="3057731987"/>
    <s v="TC090"/>
    <s v="CL 49 46A 48                                                                                                                                                                               "/>
    <s v="CLL 49 46A 48                                               "/>
    <s v="MP000294                      "/>
    <s v="DARIO_GONZALEZ_IMITOLA                                                          "/>
    <s v="AC236"/>
    <n v="20201106"/>
    <n v="20201113"/>
    <n v="1110"/>
    <n v="28271446"/>
    <s v="Modificación de Potencia"/>
    <s v="NO"/>
    <x v="1"/>
    <n v="3"/>
    <n v="3000"/>
    <s v="Aumentos de potencia"/>
    <x v="1"/>
    <n v="20201113"/>
    <x v="1"/>
    <n v="1"/>
    <x v="1"/>
    <n v="6"/>
    <x v="5"/>
    <x v="1"/>
    <x v="1"/>
    <x v="42"/>
    <s v="Resuelta"/>
    <n v="13"/>
    <n v="11"/>
    <n v="2020"/>
    <n v="12"/>
    <s v="No Cruza"/>
    <n v="7"/>
    <n v="13"/>
    <n v="11"/>
    <n v="2020"/>
    <n v="12"/>
    <x v="1"/>
    <n v="0"/>
    <x v="1"/>
  </r>
  <r>
    <s v="P11102020080077"/>
    <x v="1"/>
    <n v="0"/>
    <n v="0"/>
    <s v="                                                                                "/>
    <s v="O.C. B/quilla Sur   "/>
    <s v="CLAUDIA PATRICIA DE LA HOZ FERNANDEZ                                    "/>
    <n v="3014591579"/>
    <s v="TC090"/>
    <s v="                                                                                                                                                                                           "/>
    <s v="=CLL 84 82 121                                              "/>
    <s v="A2715136                      "/>
    <s v="Marilin_Martinez_Salas                                                          "/>
    <s v="AC236"/>
    <n v="20200825"/>
    <n v="20200903"/>
    <n v="1110"/>
    <n v="28156483"/>
    <s v="Inspección Normalización"/>
    <s v="NO"/>
    <x v="1"/>
    <n v="3"/>
    <n v="3000"/>
    <s v="Suministros definitivos Simples "/>
    <x v="1"/>
    <n v="20200903"/>
    <x v="1"/>
    <n v="1"/>
    <x v="1"/>
    <n v="25"/>
    <x v="10"/>
    <x v="1"/>
    <x v="1"/>
    <x v="117"/>
    <s v="Resuelta"/>
    <n v="3"/>
    <n v="9"/>
    <n v="2020"/>
    <n v="83"/>
    <s v="No Cruza"/>
    <n v="9"/>
    <n v="3"/>
    <n v="9"/>
    <n v="2020"/>
    <n v="83"/>
    <x v="1"/>
    <n v="0"/>
    <x v="1"/>
  </r>
  <r>
    <s v="P34102020090013"/>
    <x v="9"/>
    <n v="0"/>
    <n v="0"/>
    <s v="                                                                                "/>
    <s v="O.C. La 14          "/>
    <s v="LUIS CARLO DANGOND FCA SAN JOSE BMT LOS TRUPILLOS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7"/>
    <n v="20200907"/>
    <n v="3410"/>
    <n v="28139976"/>
    <s v="Factibilidad Distribucion "/>
    <s v="NO"/>
    <x v="1"/>
    <n v="75"/>
    <n v="75000"/>
    <s v="Obras "/>
    <x v="15"/>
    <n v="20200907"/>
    <x v="2"/>
    <n v="1"/>
    <x v="3"/>
    <n v="7"/>
    <x v="7"/>
    <x v="1"/>
    <x v="0"/>
    <x v="155"/>
    <s v="Resuelta"/>
    <n v="7"/>
    <n v="9"/>
    <n v="2020"/>
    <n v="79"/>
    <s v="No Cruza"/>
    <n v="0"/>
    <n v="7"/>
    <n v="9"/>
    <n v="2020"/>
    <n v="79"/>
    <x v="1"/>
    <n v="0"/>
    <x v="6"/>
  </r>
  <r>
    <s v="P11102020020057"/>
    <x v="1"/>
    <n v="2963160"/>
    <n v="20154312"/>
    <s v="Situacion correcta                                                              "/>
    <s v="O.C. B/quilla Sur   "/>
    <s v="ZOBEIDA ESTHER GUZMAN AHUMADA                                           "/>
    <n v="3012544904"/>
    <s v="TC090"/>
    <s v="CR 65B 49 71                                                                                                                                                                               "/>
    <s v="                                                            "/>
    <s v="MP000355                      "/>
    <s v="MAYLIN_CAROLINA_RAMOS_TORRADO                                                   "/>
    <s v="AC236"/>
    <n v="20200213"/>
    <n v="20200316"/>
    <n v="1110"/>
    <n v="27259453"/>
    <s v="Modificación de Potencia"/>
    <s v="NO"/>
    <x v="1"/>
    <n v="3"/>
    <n v="3000"/>
    <s v="Aumentos de potencia"/>
    <x v="1"/>
    <n v="20200316"/>
    <x v="1"/>
    <n v="1"/>
    <x v="1"/>
    <n v="13"/>
    <x v="1"/>
    <x v="1"/>
    <x v="1"/>
    <x v="156"/>
    <s v="Resuelta"/>
    <n v="16"/>
    <n v="3"/>
    <n v="2020"/>
    <n v="254"/>
    <s v="No Cruza"/>
    <n v="32"/>
    <n v="16"/>
    <n v="3"/>
    <n v="2020"/>
    <n v="254"/>
    <x v="1"/>
    <n v="0"/>
    <x v="1"/>
  </r>
  <r>
    <s v="P12102020100042"/>
    <x v="5"/>
    <n v="0"/>
    <n v="0"/>
    <s v="                                                                                "/>
    <s v="O.C. B/quilla Nte   "/>
    <s v="LTDA ISAAC CONSTRUCTORA                                                 "/>
    <n v="6650550"/>
    <s v="TC092"/>
    <s v="                                                                                                                                                                                           "/>
    <s v="EDIFICIO  MINARETE                                          "/>
    <s v="MP000341                      "/>
    <s v="JAVIER_ANDRES_PEREZ_LOZANO                                                      "/>
    <s v="AC230"/>
    <n v="20201019"/>
    <n v="20201019"/>
    <n v="1210"/>
    <n v="0"/>
    <m/>
    <s v="NO"/>
    <x v="0"/>
    <n v="3"/>
    <n v="3000"/>
    <s v="Suministros definitivos Simples "/>
    <x v="9"/>
    <n v="20201019"/>
    <x v="1"/>
    <n v="1"/>
    <x v="1"/>
    <n v="19"/>
    <x v="3"/>
    <x v="1"/>
    <x v="4"/>
    <x v="84"/>
    <s v="Sin Orden"/>
    <n v="19"/>
    <n v="10"/>
    <n v="2020"/>
    <n v="37"/>
    <s v="No Cruza"/>
    <n v="37"/>
    <n v="19"/>
    <n v="10"/>
    <n v="2020"/>
    <n v="37"/>
    <x v="1"/>
    <n v="0"/>
    <x v="4"/>
  </r>
  <r>
    <s v="P11702016060122"/>
    <x v="4"/>
    <n v="2018776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60621"/>
    <n v="20161014"/>
    <n v="1170"/>
    <n v="23039270"/>
    <s v="Seguimiento y rev. instalacion electrica distribucion "/>
    <s v="NO"/>
    <x v="1"/>
    <n v="300"/>
    <n v="300000"/>
    <s v="Aumentos de potencia"/>
    <x v="6"/>
    <n v="20161014"/>
    <x v="3"/>
    <n v="1"/>
    <x v="0"/>
    <n v="21"/>
    <x v="4"/>
    <x v="7"/>
    <x v="1"/>
    <x v="157"/>
    <s v="Resuelta"/>
    <n v="14"/>
    <n v="10"/>
    <n v="2016"/>
    <n v="1503"/>
    <s v="No Cruza"/>
    <n v="115"/>
    <n v="14"/>
    <n v="10"/>
    <n v="2016"/>
    <n v="1503"/>
    <x v="0"/>
    <n v="0"/>
    <x v="3"/>
  </r>
  <r>
    <s v="P95102020110020"/>
    <x v="5"/>
    <n v="0"/>
    <n v="0"/>
    <s v="                                                                                "/>
    <s v="O.C. Soledad        "/>
    <s v="MARYURI DEL CARMEN PEREZ TOVAR                                          "/>
    <n v="3216658131"/>
    <s v="TC090"/>
    <s v="                                                                                                                                                                                           "/>
    <s v="=CRA 7B 45C7 55                                             "/>
    <s v="A2670921                      "/>
    <s v="Margarita_Ortiz_Dominguez                                                       "/>
    <s v="AC230"/>
    <n v="20201109"/>
    <n v="20201109"/>
    <n v="9510"/>
    <n v="0"/>
    <m/>
    <s v="NO"/>
    <x v="0"/>
    <n v="3"/>
    <n v="30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11802020050001"/>
    <x v="0"/>
    <n v="0"/>
    <n v="0"/>
    <s v="                                                                                "/>
    <s v="O.C. B/quilla Cto   "/>
    <s v="SOLEDAD ALUMBRADO PUBLICO URB PARQUES DE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504"/>
    <n v="20200513"/>
    <n v="1180"/>
    <n v="27418222"/>
    <s v="Factibilidad Distribucion "/>
    <s v="NO"/>
    <x v="1"/>
    <n v="30"/>
    <n v="30000"/>
    <s v="Obras "/>
    <x v="0"/>
    <n v="20200513"/>
    <x v="2"/>
    <n v="1"/>
    <x v="0"/>
    <n v="4"/>
    <x v="2"/>
    <x v="1"/>
    <x v="1"/>
    <x v="158"/>
    <s v="Resuelta"/>
    <n v="13"/>
    <n v="5"/>
    <n v="2020"/>
    <n v="196"/>
    <s v="No Cruza"/>
    <n v="9"/>
    <n v="13"/>
    <n v="5"/>
    <n v="2020"/>
    <n v="196"/>
    <x v="1"/>
    <n v="0"/>
    <x v="0"/>
  </r>
  <r>
    <s v="P11102019090070"/>
    <x v="2"/>
    <n v="0"/>
    <n v="0"/>
    <s v="                                                                                "/>
    <s v="O.C. B/quilla Nte   "/>
    <s v="  URBICOSTA S.A.S                                                       "/>
    <n v="311415797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912"/>
    <n v="20190912"/>
    <n v="1110"/>
    <n v="0"/>
    <m/>
    <s v="NO"/>
    <x v="0"/>
    <n v="75"/>
    <n v="75000"/>
    <s v="Obras "/>
    <x v="2"/>
    <n v="20190912"/>
    <x v="2"/>
    <n v="1"/>
    <x v="0"/>
    <n v="12"/>
    <x v="7"/>
    <x v="2"/>
    <x v="1"/>
    <x v="159"/>
    <s v="Sin Orden"/>
    <n v="12"/>
    <n v="9"/>
    <n v="2019"/>
    <n v="440"/>
    <s v="No Cruza"/>
    <n v="440"/>
    <n v="12"/>
    <n v="9"/>
    <n v="2019"/>
    <n v="440"/>
    <x v="0"/>
    <n v="0"/>
    <x v="2"/>
  </r>
  <r>
    <s v="P11102019020082"/>
    <x v="2"/>
    <n v="0"/>
    <n v="0"/>
    <s v="                                                                                "/>
    <s v="O.C. B/quilla Nte   "/>
    <s v="CALLE 91 RETRANQUEO ARROYO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220"/>
    <n v="20190312"/>
    <n v="1110"/>
    <n v="0"/>
    <m/>
    <s v="NO"/>
    <x v="0"/>
    <n v="1"/>
    <n v="1000"/>
    <s v="Obras "/>
    <x v="7"/>
    <n v="20190401"/>
    <x v="4"/>
    <n v="1"/>
    <x v="0"/>
    <n v="20"/>
    <x v="1"/>
    <x v="2"/>
    <x v="1"/>
    <x v="146"/>
    <s v="Sin Orden"/>
    <n v="1"/>
    <n v="4"/>
    <n v="2019"/>
    <n v="604"/>
    <s v="No Cruza"/>
    <n v="604"/>
    <n v="12"/>
    <n v="3"/>
    <n v="2019"/>
    <n v="624"/>
    <x v="0"/>
    <n v="20"/>
    <x v="2"/>
  </r>
  <r>
    <s v="P75512019100005"/>
    <x v="3"/>
    <n v="1291926"/>
    <n v="35551973"/>
    <s v="Situacion correcta                                                              "/>
    <s v="O.C. B/quilla Sur   "/>
    <s v="JORGE IVAN MALAGON ENSUNCHO                                             "/>
    <n v="3003103099"/>
    <s v="TC090"/>
    <s v="CR 7N 131 35 T11AP104                                                                                                                                                                      "/>
    <s v="                                                            "/>
    <s v="A2565792                      "/>
    <s v="YORLENY_LISSETH_HAMBURGER_WATTS                                                 "/>
    <s v="AC005"/>
    <n v="20191007"/>
    <n v="20191007"/>
    <n v="7551"/>
    <n v="26799247"/>
    <s v="Inspección Normalización"/>
    <s v="NO"/>
    <x v="3"/>
    <n v="3"/>
    <n v="3000"/>
    <s v="Aumentos de potencia"/>
    <x v="3"/>
    <n v="20191007"/>
    <x v="1"/>
    <n v="1"/>
    <x v="1"/>
    <n v="7"/>
    <x v="3"/>
    <x v="2"/>
    <x v="1"/>
    <x v="160"/>
    <s v="Resuelta"/>
    <n v="7"/>
    <n v="10"/>
    <n v="2019"/>
    <n v="415"/>
    <s v="No Cruza"/>
    <n v="0"/>
    <n v="7"/>
    <n v="10"/>
    <n v="2019"/>
    <n v="415"/>
    <x v="0"/>
    <n v="0"/>
    <x v="1"/>
  </r>
  <r>
    <s v="P95302019040004"/>
    <x v="2"/>
    <n v="0"/>
    <n v="0"/>
    <s v="                                                                                "/>
    <s v="O.C. B/quilla Cto   "/>
    <s v="  INMEL INGENIERIA SAS                                                  "/>
    <n v="0"/>
    <s v="TC02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8"/>
    <n v="20190523"/>
    <n v="9530"/>
    <n v="26840306"/>
    <s v="Seguimiento y rev. instalacion electrica distribucion "/>
    <s v="NO"/>
    <x v="1"/>
    <n v="75"/>
    <n v="75000"/>
    <s v="Obras "/>
    <x v="5"/>
    <n v="20200309"/>
    <x v="2"/>
    <n v="1"/>
    <x v="0"/>
    <n v="8"/>
    <x v="8"/>
    <x v="2"/>
    <x v="1"/>
    <x v="161"/>
    <s v="Resuelta"/>
    <n v="9"/>
    <n v="3"/>
    <n v="2020"/>
    <n v="261"/>
    <d v="2019-10-21T00:00:00"/>
    <n v="336"/>
    <n v="23"/>
    <n v="5"/>
    <n v="2019"/>
    <n v="552"/>
    <x v="0"/>
    <n v="291"/>
    <x v="2"/>
  </r>
  <r>
    <s v="P11702020090030"/>
    <x v="2"/>
    <n v="0"/>
    <n v="0"/>
    <s v="                                                                                "/>
    <s v="O.C. B/quilla Cto   "/>
    <s v="  LOCAL COMERCIAL MILADYS OSORIO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TE B                                                      "/>
    <s v="A3151411                      "/>
    <s v="FERGIE_YULISSA_SOLANO_MANOTAS                                                   "/>
    <s v="AC190"/>
    <n v="20200908"/>
    <n v="20201016"/>
    <n v="1170"/>
    <n v="28240621"/>
    <s v="Seguimiento y rev. instalacion electrica distribucion "/>
    <s v="NO"/>
    <x v="1"/>
    <n v="30"/>
    <n v="30000"/>
    <s v="Obras "/>
    <x v="5"/>
    <n v="20201024"/>
    <x v="2"/>
    <n v="1"/>
    <x v="0"/>
    <n v="8"/>
    <x v="7"/>
    <x v="1"/>
    <x v="1"/>
    <x v="62"/>
    <s v="Resuelta"/>
    <n v="24"/>
    <n v="10"/>
    <n v="2020"/>
    <n v="32"/>
    <d v="2020-10-19T00:00:00"/>
    <n v="46"/>
    <n v="16"/>
    <n v="10"/>
    <n v="2020"/>
    <n v="40"/>
    <x v="1"/>
    <n v="8"/>
    <x v="2"/>
  </r>
  <r>
    <s v="P34602020090023"/>
    <x v="9"/>
    <n v="0"/>
    <n v="0"/>
    <s v="                                                                                "/>
    <s v="O.C. La 14          "/>
    <s v="ROBERTO HERRERA BMT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3460"/>
    <n v="28160419"/>
    <s v="Factibilidad Distribucion "/>
    <s v="NO"/>
    <x v="1"/>
    <n v="25"/>
    <n v="25000"/>
    <s v="Obras "/>
    <x v="15"/>
    <n v="20200916"/>
    <x v="2"/>
    <n v="1"/>
    <x v="3"/>
    <n v="16"/>
    <x v="7"/>
    <x v="1"/>
    <x v="0"/>
    <x v="74"/>
    <s v="Resuelta"/>
    <n v="16"/>
    <n v="9"/>
    <n v="2020"/>
    <n v="70"/>
    <s v="No Cruza"/>
    <n v="0"/>
    <n v="16"/>
    <n v="9"/>
    <n v="2020"/>
    <n v="70"/>
    <x v="1"/>
    <n v="0"/>
    <x v="6"/>
  </r>
  <r>
    <s v="P34102019080123"/>
    <x v="0"/>
    <n v="1158709"/>
    <n v="0"/>
    <s v="                                                                                "/>
    <s v="ZE Santa_Marta      "/>
    <s v="ARNULFO ACEVEDO                                                         "/>
    <n v="30170140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190828"/>
    <n v="20191231"/>
    <n v="3410"/>
    <n v="27049251"/>
    <s v="Factibilidad Distribucion "/>
    <s v="NO"/>
    <x v="1"/>
    <n v="30"/>
    <n v="30000"/>
    <s v="Aumentos de potencia"/>
    <x v="0"/>
    <n v="20191231"/>
    <x v="2"/>
    <n v="1"/>
    <x v="0"/>
    <n v="28"/>
    <x v="10"/>
    <x v="2"/>
    <x v="0"/>
    <x v="162"/>
    <s v="Resuelta"/>
    <n v="31"/>
    <n v="12"/>
    <n v="2019"/>
    <n v="330"/>
    <s v="No Cruza"/>
    <n v="125"/>
    <n v="31"/>
    <n v="12"/>
    <n v="2019"/>
    <n v="330"/>
    <x v="1"/>
    <n v="0"/>
    <x v="0"/>
  </r>
  <r>
    <s v="P33402020100006"/>
    <x v="0"/>
    <n v="0"/>
    <n v="0"/>
    <s v="                                                                                "/>
    <s v="O.C. Riohacha       "/>
    <s v="SILVIO MOLINA M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6                                                        "/>
    <s v="N3352044                      "/>
    <s v="Laudis_Peñaranda_                                                               "/>
    <s v="AC100"/>
    <n v="20201019"/>
    <n v="20201029"/>
    <n v="3340"/>
    <n v="28240058"/>
    <s v="Factibilidad Distribucion "/>
    <s v="NO"/>
    <x v="1"/>
    <n v="25"/>
    <n v="25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93322020110003"/>
    <x v="2"/>
    <n v="7168298"/>
    <n v="35052144"/>
    <s v="Situacion correcta                                                              "/>
    <s v="O.C. Riohacha       "/>
    <s v="CELESTINA PEREIRA B                                                     "/>
    <n v="3136648194"/>
    <s v="TC090"/>
    <s v="CL 13 CR 28 67                                                                                                                                                                             "/>
    <s v="NIF CERCANO 25616755                                        "/>
    <s v="N3352044                      "/>
    <s v="Laudis_Peñaranda_                                                               "/>
    <s v="AC190"/>
    <n v="20201105"/>
    <n v="20201118"/>
    <n v="9332"/>
    <n v="28276907"/>
    <s v="Factibilidad Distribucion "/>
    <s v="NO"/>
    <x v="1"/>
    <n v="45"/>
    <n v="45000"/>
    <s v="Aumentos de potencia"/>
    <x v="14"/>
    <n v="20201118"/>
    <x v="2"/>
    <n v="1"/>
    <x v="0"/>
    <n v="5"/>
    <x v="5"/>
    <x v="1"/>
    <x v="3"/>
    <x v="72"/>
    <s v="Resuelta"/>
    <n v="18"/>
    <n v="11"/>
    <n v="2020"/>
    <n v="7"/>
    <s v="No Cruza"/>
    <n v="13"/>
    <n v="18"/>
    <n v="11"/>
    <n v="2020"/>
    <n v="7"/>
    <x v="1"/>
    <n v="0"/>
    <x v="2"/>
  </r>
  <r>
    <s v="P33102018120023"/>
    <x v="2"/>
    <n v="0"/>
    <n v="0"/>
    <s v="                                                                                "/>
    <s v="O.C. Riohacha       "/>
    <s v="BALCONES DEL PALAA URBANIZACION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LLE 14E1                                                  "/>
    <s v="N3352044                      "/>
    <s v="Laudis_Peñaranda_                                                               "/>
    <s v="AC190"/>
    <n v="20181221"/>
    <n v="20190425"/>
    <n v="3310"/>
    <n v="0"/>
    <m/>
    <s v="NO"/>
    <x v="0"/>
    <n v="150"/>
    <n v="150000"/>
    <s v="Obras "/>
    <x v="16"/>
    <n v="20190516"/>
    <x v="2"/>
    <n v="1"/>
    <x v="0"/>
    <n v="21"/>
    <x v="9"/>
    <x v="3"/>
    <x v="3"/>
    <x v="163"/>
    <s v="Sin Orden"/>
    <n v="16"/>
    <n v="5"/>
    <n v="2019"/>
    <n v="559"/>
    <s v="No Cruza"/>
    <n v="559"/>
    <n v="25"/>
    <n v="4"/>
    <n v="2019"/>
    <n v="580"/>
    <x v="0"/>
    <n v="21"/>
    <x v="2"/>
  </r>
  <r>
    <s v="P93322020100041"/>
    <x v="5"/>
    <n v="5671657"/>
    <n v="25618300"/>
    <s v="Situacion correcta                                                              "/>
    <s v="O.C. Riohacha       "/>
    <s v="DE MAICAO MUNICIPIO                                                     "/>
    <n v="3007238259"/>
    <s v="TC095"/>
    <s v="CL 14 21 25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230"/>
    <n v="20201027"/>
    <n v="20201027"/>
    <n v="9332"/>
    <n v="0"/>
    <m/>
    <s v="NO"/>
    <x v="0"/>
    <n v="75"/>
    <n v="75000"/>
    <s v="Aumentos de potencia"/>
    <x v="9"/>
    <n v="20201027"/>
    <x v="2"/>
    <n v="1"/>
    <x v="0"/>
    <n v="27"/>
    <x v="3"/>
    <x v="1"/>
    <x v="3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11502019100023"/>
    <x v="0"/>
    <n v="0"/>
    <n v="0"/>
    <s v="                                                                                "/>
    <s v="O.C. B/quilla Nte   "/>
    <s v="  PROVISIONAL CASA VILLA ESPERANZA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CASA VILLA ESPERANZA                            "/>
    <s v="A3151411                      "/>
    <s v="FERGIE_YULISSA_SOLANO_MANOTAS                                                   "/>
    <s v="AC100"/>
    <n v="20191030"/>
    <n v="20191108"/>
    <n v="1150"/>
    <n v="26876873"/>
    <s v="Factibilidad Distribucion "/>
    <s v="NO"/>
    <x v="1"/>
    <n v="45"/>
    <n v="45000"/>
    <s v="Obras "/>
    <x v="0"/>
    <n v="20191108"/>
    <x v="2"/>
    <n v="1"/>
    <x v="0"/>
    <n v="30"/>
    <x v="3"/>
    <x v="2"/>
    <x v="1"/>
    <x v="90"/>
    <s v="Resuelta"/>
    <n v="8"/>
    <n v="11"/>
    <n v="2019"/>
    <n v="383"/>
    <s v="No Cruza"/>
    <n v="9"/>
    <n v="8"/>
    <n v="11"/>
    <n v="2019"/>
    <n v="383"/>
    <x v="0"/>
    <n v="0"/>
    <x v="0"/>
  </r>
  <r>
    <s v="P11702020030079"/>
    <x v="1"/>
    <n v="0"/>
    <n v="0"/>
    <s v="                                                                                "/>
    <s v="O.C. B/quilla Nte   "/>
    <s v="INVERCLINICAS CLINICA MURILLO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45 20 107                                              "/>
    <s v="A7414938                      "/>
    <s v="Zayira_Salcedo                                                                  "/>
    <s v="AC236"/>
    <n v="20200319"/>
    <n v="20200320"/>
    <n v="1170"/>
    <n v="27280351"/>
    <s v="Inspección Normalización"/>
    <s v="NO"/>
    <x v="1"/>
    <n v="3"/>
    <n v="3000"/>
    <s v="Suministros definitivos Simples "/>
    <x v="1"/>
    <n v="20200320"/>
    <x v="1"/>
    <n v="1"/>
    <x v="1"/>
    <n v="19"/>
    <x v="0"/>
    <x v="1"/>
    <x v="1"/>
    <x v="153"/>
    <s v="Resuelta"/>
    <n v="20"/>
    <n v="3"/>
    <n v="2020"/>
    <n v="250"/>
    <s v="No Cruza"/>
    <n v="1"/>
    <n v="20"/>
    <n v="3"/>
    <n v="2020"/>
    <n v="250"/>
    <x v="1"/>
    <n v="0"/>
    <x v="1"/>
  </r>
  <r>
    <s v="P11702019110114"/>
    <x v="1"/>
    <n v="0"/>
    <n v="0"/>
    <s v="                                                                                "/>
    <s v="O.C. B/quilla Nte   "/>
    <s v="CLAVERIA SAS PARQUE INDUSTRIAL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3                      "/>
    <s v="JESSICA_PAOLA_BALDOVINO_AVILA                                                   "/>
    <s v="AC236"/>
    <n v="20191127"/>
    <n v="20191212"/>
    <n v="1170"/>
    <n v="27023773"/>
    <s v="Inspección Normalización"/>
    <s v="NO"/>
    <x v="1"/>
    <n v="3"/>
    <n v="3000"/>
    <s v="Suministros definitivos Simples "/>
    <x v="1"/>
    <n v="20191212"/>
    <x v="1"/>
    <n v="1"/>
    <x v="1"/>
    <n v="27"/>
    <x v="5"/>
    <x v="2"/>
    <x v="1"/>
    <x v="164"/>
    <s v="Resuelta"/>
    <n v="12"/>
    <n v="12"/>
    <n v="2019"/>
    <n v="349"/>
    <s v="No Cruza"/>
    <n v="15"/>
    <n v="12"/>
    <n v="12"/>
    <n v="2019"/>
    <n v="349"/>
    <x v="1"/>
    <n v="0"/>
    <x v="1"/>
  </r>
  <r>
    <s v="P95202020110021"/>
    <x v="13"/>
    <n v="0"/>
    <n v="0"/>
    <s v="                                                                                "/>
    <s v="O.C. B/quilla Nte   "/>
    <s v="PROVISIONAL PARQUES DEL TREBOL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ALA DE VENTAS DOÑA MANUELA                                 "/>
    <s v="A0840971                      "/>
    <s v="JEISSON_JAIR_LARIOS_DIAZ                                                        "/>
    <s v="AC232"/>
    <n v="20201117"/>
    <n v="20201117"/>
    <n v="9520"/>
    <n v="0"/>
    <m/>
    <s v="NO"/>
    <x v="0"/>
    <n v="75"/>
    <n v="75000"/>
    <s v="Obras "/>
    <x v="20"/>
    <n v="20201117"/>
    <x v="2"/>
    <n v="1"/>
    <x v="0"/>
    <n v="17"/>
    <x v="5"/>
    <x v="1"/>
    <x v="4"/>
    <x v="24"/>
    <s v="Sin Orden"/>
    <n v="17"/>
    <n v="11"/>
    <n v="2020"/>
    <n v="8"/>
    <s v="No Cruza"/>
    <n v="8"/>
    <n v="17"/>
    <n v="11"/>
    <n v="2020"/>
    <n v="8"/>
    <x v="1"/>
    <n v="0"/>
    <x v="8"/>
  </r>
  <r>
    <s v="P11102019040106"/>
    <x v="2"/>
    <n v="2330172"/>
    <n v="0"/>
    <s v="                                                                                "/>
    <s v="C.T.SOLEDAD         "/>
    <s v="  TAXMOTOR                                                              "/>
    <n v="385919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24"/>
    <n v="20190913"/>
    <n v="1110"/>
    <n v="26244421"/>
    <s v="Factibilidad Distribucion "/>
    <s v="NO"/>
    <x v="1"/>
    <n v="75"/>
    <n v="75000"/>
    <s v="Aumentos de potencia"/>
    <x v="7"/>
    <n v="20190924"/>
    <x v="3"/>
    <n v="1"/>
    <x v="0"/>
    <n v="24"/>
    <x v="8"/>
    <x v="2"/>
    <x v="1"/>
    <x v="30"/>
    <s v="Resuelta"/>
    <n v="24"/>
    <n v="9"/>
    <n v="2019"/>
    <n v="428"/>
    <s v="No Cruza"/>
    <n v="153"/>
    <n v="13"/>
    <n v="9"/>
    <n v="2019"/>
    <n v="439"/>
    <x v="0"/>
    <n v="11"/>
    <x v="2"/>
  </r>
  <r>
    <s v="P34302019090003"/>
    <x v="2"/>
    <n v="0"/>
    <n v="0"/>
    <s v="                                                                                "/>
    <s v="ZE Santa_Marta      "/>
    <s v="CENTRO HISTORICO CONSORCIO CIENAGA                                      "/>
    <n v="3216673199"/>
    <s v="TC092"/>
    <s v="                                                                                                                                                                                           "/>
    <s v="PLAZA CENTENARIO                                            "/>
    <s v="T9697258                      "/>
    <s v="Adriana_Duran_Q                                                                 "/>
    <s v="AC190"/>
    <n v="20190916"/>
    <n v="20191116"/>
    <n v="3430"/>
    <n v="28225166"/>
    <s v="Seguimiento y rev. instalacion electrica distribucion "/>
    <s v="NO"/>
    <x v="3"/>
    <n v="1"/>
    <n v="1000"/>
    <s v="Obras "/>
    <x v="5"/>
    <n v="20200130"/>
    <x v="4"/>
    <n v="1"/>
    <x v="0"/>
    <n v="16"/>
    <x v="7"/>
    <x v="2"/>
    <x v="0"/>
    <x v="29"/>
    <s v="Resuelta"/>
    <n v="30"/>
    <n v="1"/>
    <n v="2020"/>
    <n v="300"/>
    <d v="2020-10-09T00:00:00"/>
    <n v="136"/>
    <n v="16"/>
    <n v="11"/>
    <n v="2019"/>
    <n v="375"/>
    <x v="0"/>
    <n v="75"/>
    <x v="2"/>
  </r>
  <r>
    <s v="P11802020080043"/>
    <x v="1"/>
    <n v="0"/>
    <n v="0"/>
    <s v="                                                                                "/>
    <s v="O.C. B/quilla Cto   "/>
    <s v="JOSE ANTONIO ALFARO                                                     "/>
    <n v="3008671369"/>
    <s v="TC090"/>
    <s v="                                                                                                                                                                                           "/>
    <s v="CLL 64C 14A1 10                                             "/>
    <s v="H2735924                      "/>
    <s v="Lynda_Karina_Alvarez_Bermudez                                                   "/>
    <s v="AC236"/>
    <n v="20200824"/>
    <n v="20200828"/>
    <n v="1180"/>
    <n v="28253778"/>
    <s v="Inspección Normalización"/>
    <s v="SI"/>
    <x v="3"/>
    <n v="3"/>
    <n v="3000"/>
    <s v="Suministros definitivos Simples "/>
    <x v="8"/>
    <n v="20201027"/>
    <x v="1"/>
    <n v="1"/>
    <x v="1"/>
    <n v="24"/>
    <x v="10"/>
    <x v="1"/>
    <x v="1"/>
    <x v="165"/>
    <s v="Resuelta"/>
    <n v="27"/>
    <n v="10"/>
    <n v="2020"/>
    <n v="29"/>
    <d v="2020-10-27T00:00:00"/>
    <n v="64"/>
    <n v="28"/>
    <n v="8"/>
    <n v="2020"/>
    <n v="89"/>
    <x v="1"/>
    <n v="60"/>
    <x v="1"/>
  </r>
  <r>
    <s v="P93432019030007"/>
    <x v="2"/>
    <n v="0"/>
    <n v="0"/>
    <s v="                                                                                "/>
    <s v="ZE Santa_Marta      "/>
    <s v="EDIFICIO TERRAZAS TAYRONA RENOVA DISEÑO URBANO                          "/>
    <n v="3234408556"/>
    <s v="TC090"/>
    <s v="                                                                                                                                                                                           "/>
    <s v="PLAYA SALGUERO PROV CONST                                   "/>
    <s v="T7541855                      "/>
    <s v="Elizabeth_Perez_Rincon                                                          "/>
    <s v="AC190"/>
    <n v="20190312"/>
    <n v="20190312"/>
    <n v="9343"/>
    <n v="0"/>
    <m/>
    <s v="NO"/>
    <x v="0"/>
    <n v="15"/>
    <n v="15000"/>
    <s v="Obras "/>
    <x v="2"/>
    <n v="20190312"/>
    <x v="2"/>
    <n v="1"/>
    <x v="0"/>
    <n v="12"/>
    <x v="0"/>
    <x v="2"/>
    <x v="0"/>
    <x v="166"/>
    <s v="Sin Orden"/>
    <n v="12"/>
    <n v="3"/>
    <n v="2019"/>
    <n v="624"/>
    <s v="No Cruza"/>
    <n v="624"/>
    <n v="12"/>
    <n v="3"/>
    <n v="2019"/>
    <n v="624"/>
    <x v="0"/>
    <n v="0"/>
    <x v="2"/>
  </r>
  <r>
    <s v="P95102019120005"/>
    <x v="1"/>
    <n v="0"/>
    <n v="0"/>
    <s v="                                                                                "/>
    <s v="O.C. B/quilla Nte   "/>
    <s v="WUENDYS TATIANA VILLADIEGO FRANCO                                       "/>
    <n v="3014476627"/>
    <s v="TC090"/>
    <s v="                                                                                                                                                                                           "/>
    <s v="=CRA 4 51B 31                                               "/>
    <s v="MP000224                      "/>
    <s v="                                                                                "/>
    <s v="AC236"/>
    <n v="20191203"/>
    <n v="20191208"/>
    <n v="9510"/>
    <n v="26976401"/>
    <s v="Inspección Normalización"/>
    <s v="NO"/>
    <x v="1"/>
    <n v="6"/>
    <n v="6000"/>
    <s v="Suministros definitivos Simples "/>
    <x v="1"/>
    <n v="20191208"/>
    <x v="1"/>
    <n v="1"/>
    <x v="1"/>
    <n v="3"/>
    <x v="9"/>
    <x v="2"/>
    <x v="1"/>
    <x v="120"/>
    <s v="Resuelta"/>
    <n v="8"/>
    <n v="12"/>
    <n v="2019"/>
    <n v="353"/>
    <s v="No Cruza"/>
    <n v="5"/>
    <n v="8"/>
    <n v="12"/>
    <n v="2019"/>
    <n v="353"/>
    <x v="1"/>
    <n v="0"/>
    <x v="1"/>
  </r>
  <r>
    <s v="P11102018080153"/>
    <x v="2"/>
    <n v="2273889"/>
    <n v="0"/>
    <s v="                                                                                "/>
    <s v="C.T.SOLEDAD         "/>
    <s v="OLIMPICA S.A. DARIO SENIOR RUBEN                                        "/>
    <n v="373941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831"/>
    <n v="20181022"/>
    <n v="1110"/>
    <n v="25804577"/>
    <s v="Seguimiento y rev. instalacion electrica distribucion "/>
    <s v="NO"/>
    <x v="3"/>
    <n v="150"/>
    <n v="150000"/>
    <s v="Aumentos de potencia"/>
    <x v="7"/>
    <n v="20181025"/>
    <x v="3"/>
    <n v="1"/>
    <x v="0"/>
    <n v="31"/>
    <x v="10"/>
    <x v="3"/>
    <x v="1"/>
    <x v="26"/>
    <s v="Resuelta"/>
    <n v="25"/>
    <n v="10"/>
    <n v="2018"/>
    <n v="762"/>
    <s v="No Cruza"/>
    <n v="55"/>
    <n v="22"/>
    <n v="10"/>
    <n v="2018"/>
    <n v="765"/>
    <x v="0"/>
    <n v="3"/>
    <x v="2"/>
  </r>
  <r>
    <s v="P11102019040126"/>
    <x v="2"/>
    <n v="2631642"/>
    <n v="0"/>
    <s v="                                                                                "/>
    <s v="C.T.SOLEDAD         "/>
    <s v="BORACAY PROVISIONAL EDIFICIO                                            "/>
    <n v="3404412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90426"/>
    <n v="20190514"/>
    <n v="1110"/>
    <n v="26333502"/>
    <s v="Seguimiento y rev. instalacion electrica distribucion "/>
    <s v="NO"/>
    <x v="3"/>
    <n v="112.5"/>
    <n v="112500"/>
    <s v="Aumentos de potencia"/>
    <x v="5"/>
    <n v="20190702"/>
    <x v="2"/>
    <n v="1"/>
    <x v="0"/>
    <n v="26"/>
    <x v="8"/>
    <x v="2"/>
    <x v="1"/>
    <x v="107"/>
    <s v="Resuelta"/>
    <n v="2"/>
    <n v="7"/>
    <n v="2019"/>
    <n v="512"/>
    <s v="No Cruza"/>
    <n v="67"/>
    <n v="14"/>
    <n v="5"/>
    <n v="2019"/>
    <n v="561"/>
    <x v="0"/>
    <n v="49"/>
    <x v="2"/>
  </r>
  <r>
    <s v="P93302020070020"/>
    <x v="2"/>
    <n v="0"/>
    <n v="0"/>
    <s v="                                                                                "/>
    <s v="O.C. Riohacha       "/>
    <s v="UDEA AREA COMERCIAL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UBSEDE RIOHACHA                                            "/>
    <s v="N3352044                      "/>
    <s v="Laudis_Peñaranda_                                                               "/>
    <s v="AC190"/>
    <n v="20200729"/>
    <n v="20201030"/>
    <n v="9330"/>
    <n v="27898338"/>
    <s v="Factibilidad Distribucion "/>
    <s v="NO"/>
    <x v="1"/>
    <n v="150"/>
    <n v="150000"/>
    <s v="Obras "/>
    <x v="14"/>
    <n v="20201117"/>
    <x v="2"/>
    <n v="1"/>
    <x v="0"/>
    <n v="29"/>
    <x v="6"/>
    <x v="1"/>
    <x v="3"/>
    <x v="167"/>
    <s v="Resuelta"/>
    <n v="17"/>
    <n v="11"/>
    <n v="2020"/>
    <n v="8"/>
    <s v="No Cruza"/>
    <n v="111"/>
    <n v="30"/>
    <n v="10"/>
    <n v="2020"/>
    <n v="26"/>
    <x v="1"/>
    <n v="18"/>
    <x v="2"/>
  </r>
  <r>
    <s v="P11102016120081"/>
    <x v="2"/>
    <n v="0"/>
    <n v="0"/>
    <s v="                                                                                "/>
    <s v="O.C. B/quilla Nte   "/>
    <s v="NUEVA BARRANQUILLA 5Y 8 RETRANQUEO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S MIRAMAR                                                 "/>
    <s v="G2247589                      "/>
    <s v="CARLOS_ENRIQUE_ARRIETA_POLANCO                                                  "/>
    <s v="AC190"/>
    <n v="20161220"/>
    <n v="20170217"/>
    <n v="1110"/>
    <n v="23572590"/>
    <s v="Factibilidad Distribucion "/>
    <s v="NO"/>
    <x v="1"/>
    <n v="1"/>
    <n v="1000"/>
    <s v="Obras "/>
    <x v="2"/>
    <n v="20170217"/>
    <x v="4"/>
    <n v="1"/>
    <x v="0"/>
    <n v="20"/>
    <x v="9"/>
    <x v="7"/>
    <x v="1"/>
    <x v="168"/>
    <s v="Resuelta"/>
    <n v="17"/>
    <n v="2"/>
    <n v="2017"/>
    <n v="1377"/>
    <s v="No Cruza"/>
    <n v="59"/>
    <n v="17"/>
    <n v="2"/>
    <n v="2017"/>
    <n v="1377"/>
    <x v="0"/>
    <n v="0"/>
    <x v="2"/>
  </r>
  <r>
    <s v="P95102020090026"/>
    <x v="5"/>
    <n v="0"/>
    <n v="0"/>
    <s v="                                                                                "/>
    <s v="Of. Telefónica 24H  "/>
    <s v="DENNIS VILLARREAL                                                       "/>
    <n v="312618221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0923"/>
    <n v="20200923"/>
    <n v="9510"/>
    <n v="0"/>
    <m/>
    <s v="NO"/>
    <x v="0"/>
    <n v="3"/>
    <n v="3000"/>
    <s v="Suministros definitivos Simples "/>
    <x v="9"/>
    <n v="20200923"/>
    <x v="1"/>
    <n v="1"/>
    <x v="1"/>
    <n v="23"/>
    <x v="7"/>
    <x v="1"/>
    <x v="1"/>
    <x v="169"/>
    <s v="Sin Orden"/>
    <n v="23"/>
    <n v="9"/>
    <n v="2020"/>
    <n v="63"/>
    <s v="No Cruza"/>
    <n v="63"/>
    <n v="23"/>
    <n v="9"/>
    <n v="2020"/>
    <n v="63"/>
    <x v="1"/>
    <n v="0"/>
    <x v="4"/>
  </r>
  <r>
    <s v="P11702019070103"/>
    <x v="2"/>
    <n v="3197341"/>
    <n v="0"/>
    <s v="                                                                                "/>
    <s v="O.C. B/quilla Nte   "/>
    <s v="Y FINANCIERO PROVISIONAL SENA COMERCIAL                                 "/>
    <n v="3597762"/>
    <s v="TC092"/>
    <s v="                                                                                                                                                                                           "/>
    <s v="SENA CAYENA                                                 "/>
    <s v="A3151411                      "/>
    <s v="FERGIE_YULISSA_SOLANO_MANOTAS                                                   "/>
    <s v="AC190"/>
    <n v="20190718"/>
    <n v="20190902"/>
    <n v="1170"/>
    <n v="26595601"/>
    <s v="Factibilidad Distribucion "/>
    <s v="NO"/>
    <x v="1"/>
    <n v="400"/>
    <n v="400000"/>
    <s v="Aumentos de potencia"/>
    <x v="16"/>
    <n v="20190903"/>
    <x v="3"/>
    <n v="1"/>
    <x v="0"/>
    <n v="18"/>
    <x v="6"/>
    <x v="2"/>
    <x v="1"/>
    <x v="170"/>
    <s v="Resuelta"/>
    <n v="3"/>
    <n v="9"/>
    <n v="2019"/>
    <n v="449"/>
    <s v="No Cruza"/>
    <n v="47"/>
    <n v="2"/>
    <n v="9"/>
    <n v="2019"/>
    <n v="450"/>
    <x v="0"/>
    <n v="1"/>
    <x v="2"/>
  </r>
  <r>
    <s v="P11702020040015"/>
    <x v="1"/>
    <n v="0"/>
    <n v="0"/>
    <s v="                                                                                "/>
    <s v="C.T.SOLEDAD         "/>
    <s v="ESTHER LUISA SERRANO GOMEZ                                              "/>
    <n v="3157978351"/>
    <s v="TC090"/>
    <s v="                                                                                                                                                                                           "/>
    <s v="=CRA 1E 45 32                                               "/>
    <s v="T2891467                      "/>
    <s v="SHIRLEY_ESTHER_TAPIA_CUADRADO                                                   "/>
    <s v="AC236"/>
    <n v="20200417"/>
    <n v="20200420"/>
    <n v="1170"/>
    <n v="27327153"/>
    <s v="Inspección Normalización"/>
    <s v="NO"/>
    <x v="1"/>
    <n v="3"/>
    <n v="3000"/>
    <s v="Suministros definitivos Simples "/>
    <x v="1"/>
    <n v="20200420"/>
    <x v="1"/>
    <n v="1"/>
    <x v="1"/>
    <n v="17"/>
    <x v="8"/>
    <x v="1"/>
    <x v="1"/>
    <x v="171"/>
    <s v="Resuelta"/>
    <n v="20"/>
    <n v="4"/>
    <n v="2020"/>
    <n v="219"/>
    <s v="No Cruza"/>
    <n v="3"/>
    <n v="20"/>
    <n v="4"/>
    <n v="2020"/>
    <n v="219"/>
    <x v="1"/>
    <n v="0"/>
    <x v="1"/>
  </r>
  <r>
    <s v="P95302019040006"/>
    <x v="2"/>
    <n v="0"/>
    <n v="0"/>
    <s v="                                                                                "/>
    <s v="O.C. B/quilla Cto   "/>
    <s v="  INMEL INGENIERIA SAS                                                  "/>
    <n v="0"/>
    <s v="TC02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8"/>
    <n v="20190423"/>
    <n v="9530"/>
    <n v="26840245"/>
    <s v="Seguimiento y rev. instalacion electrica distribucion "/>
    <s v="NO"/>
    <x v="3"/>
    <n v="120"/>
    <n v="120000"/>
    <s v="Obras "/>
    <x v="7"/>
    <n v="20190612"/>
    <x v="2"/>
    <n v="1"/>
    <x v="0"/>
    <n v="8"/>
    <x v="8"/>
    <x v="2"/>
    <x v="1"/>
    <x v="161"/>
    <s v="Resuelta"/>
    <n v="12"/>
    <n v="6"/>
    <n v="2019"/>
    <n v="532"/>
    <s v="No Cruza"/>
    <n v="65"/>
    <n v="23"/>
    <n v="4"/>
    <n v="2019"/>
    <n v="582"/>
    <x v="0"/>
    <n v="50"/>
    <x v="2"/>
  </r>
  <r>
    <s v="P93402020090003"/>
    <x v="9"/>
    <n v="0"/>
    <n v="0"/>
    <s v="                                                                                "/>
    <s v="O.C. La 14          "/>
    <s v="JUAN VACA PLASTIQUERA BMT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7"/>
    <n v="20200907"/>
    <n v="9340"/>
    <n v="28139788"/>
    <s v="Factibilidad Distribucion "/>
    <s v="NO"/>
    <x v="1"/>
    <n v="112.5"/>
    <n v="112500"/>
    <s v="Obras "/>
    <x v="15"/>
    <n v="20200907"/>
    <x v="2"/>
    <n v="1"/>
    <x v="3"/>
    <n v="7"/>
    <x v="7"/>
    <x v="1"/>
    <x v="0"/>
    <x v="155"/>
    <s v="Resuelta"/>
    <n v="7"/>
    <n v="9"/>
    <n v="2020"/>
    <n v="79"/>
    <s v="No Cruza"/>
    <n v="0"/>
    <n v="7"/>
    <n v="9"/>
    <n v="2020"/>
    <n v="79"/>
    <x v="1"/>
    <n v="0"/>
    <x v="6"/>
  </r>
  <r>
    <s v="P34102020110076"/>
    <x v="3"/>
    <n v="3456370"/>
    <n v="10031035"/>
    <s v="Situacion correcta                                                              "/>
    <s v="O.C. La 14          "/>
    <s v="IDALIDES DE PALACIO                                                     "/>
    <n v="3015934492"/>
    <s v="TC090"/>
    <s v="CR 35 10A 49               APTO  102                                                                                                                                                       "/>
    <s v="                                                            "/>
    <s v="MP000241                      "/>
    <s v="MIGUEL_ANGEL_PERILLA_PUERTA                                                     "/>
    <s v="AC005"/>
    <n v="20201118"/>
    <n v="20201118"/>
    <n v="3410"/>
    <n v="28288172"/>
    <s v="Modificación de Potencia"/>
    <s v="NO"/>
    <x v="2"/>
    <n v="4"/>
    <n v="4000"/>
    <s v="Aumentos de potencia"/>
    <x v="3"/>
    <n v="20201118"/>
    <x v="1"/>
    <n v="1"/>
    <x v="1"/>
    <n v="18"/>
    <x v="5"/>
    <x v="1"/>
    <x v="0"/>
    <x v="66"/>
    <s v="Pendiente"/>
    <n v="18"/>
    <n v="11"/>
    <n v="2020"/>
    <n v="7"/>
    <s v="No Cruza"/>
    <n v="7"/>
    <n v="18"/>
    <n v="11"/>
    <n v="2020"/>
    <n v="7"/>
    <x v="1"/>
    <n v="0"/>
    <x v="1"/>
  </r>
  <r>
    <s v="P11102020090027"/>
    <x v="6"/>
    <n v="0"/>
    <n v="0"/>
    <s v="                                                                                "/>
    <s v="Of. Telefónica 24H  "/>
    <s v="PEDRO MIGUEL BONILLA CARRERA                                            "/>
    <n v="379160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170"/>
    <n v="20200905"/>
    <n v="20201007"/>
    <n v="1110"/>
    <n v="28179464"/>
    <s v="Inspección Normalización"/>
    <s v="NO"/>
    <x v="1"/>
    <n v="3"/>
    <n v="3000"/>
    <s v="Suministros definitivos Simples "/>
    <x v="10"/>
    <n v="20201007"/>
    <x v="1"/>
    <n v="1"/>
    <x v="1"/>
    <n v="5"/>
    <x v="7"/>
    <x v="1"/>
    <x v="1"/>
    <x v="172"/>
    <s v="Resuelta"/>
    <n v="7"/>
    <n v="10"/>
    <n v="2020"/>
    <n v="49"/>
    <s v="No Cruza"/>
    <n v="32"/>
    <n v="7"/>
    <n v="10"/>
    <n v="2020"/>
    <n v="49"/>
    <x v="1"/>
    <n v="0"/>
    <x v="1"/>
  </r>
  <r>
    <s v="P11502018060003"/>
    <x v="4"/>
    <n v="0"/>
    <n v="0"/>
    <s v="                                                                                "/>
    <s v="C.T.SOLEDAD         "/>
    <s v="CADIZ CONJUNTO RESIDENCIAL TORRES DE                                    "/>
    <n v="3153236762"/>
    <s v="TC088"/>
    <s v="                                                                                                                                                                                           "/>
    <s v="TORRES DE CADIZ                                             "/>
    <s v="T2891467                      "/>
    <s v="SHIRLEY_ESTHER_TAPIA_CUADRADO                                                   "/>
    <s v="AC220"/>
    <n v="20180607"/>
    <n v="20180813"/>
    <n v="1150"/>
    <n v="25236743"/>
    <s v="Seguimiento y rev. instalacion electrica distribucion "/>
    <s v="NO"/>
    <x v="3"/>
    <n v="400"/>
    <n v="400000"/>
    <s v="Obras "/>
    <x v="6"/>
    <n v="20180813"/>
    <x v="6"/>
    <n v="1"/>
    <x v="0"/>
    <n v="7"/>
    <x v="4"/>
    <x v="3"/>
    <x v="1"/>
    <x v="108"/>
    <s v="Resuelta"/>
    <n v="13"/>
    <n v="8"/>
    <n v="2018"/>
    <n v="835"/>
    <s v="No Cruza"/>
    <n v="67"/>
    <n v="13"/>
    <n v="8"/>
    <n v="2018"/>
    <n v="835"/>
    <x v="0"/>
    <n v="0"/>
    <x v="3"/>
  </r>
  <r>
    <s v="P11102018050106"/>
    <x v="2"/>
    <n v="3145384"/>
    <n v="0"/>
    <s v="                                                                                "/>
    <s v="C.T.SOLEDAD         "/>
    <s v="LUIS EDUARDO SAAD SAMPER                                                "/>
    <n v="3013279307"/>
    <s v="TC092"/>
    <s v="                                                                                                                                                                                           "/>
    <s v="=CRA 46 82 67                                               "/>
    <s v="T2891467                      "/>
    <s v="SHIRLEY_ESTHER_TAPIA_CUADRADO                                                   "/>
    <s v="AC190"/>
    <n v="20180524"/>
    <n v="20180622"/>
    <n v="1110"/>
    <n v="25298422"/>
    <s v="Seguimiento y rev. instalacion electrica distribucion "/>
    <s v="NO"/>
    <x v="3"/>
    <n v="45"/>
    <n v="45000"/>
    <s v="Aumentos de potencia"/>
    <x v="7"/>
    <n v="20180627"/>
    <x v="2"/>
    <n v="1"/>
    <x v="0"/>
    <n v="24"/>
    <x v="2"/>
    <x v="3"/>
    <x v="1"/>
    <x v="173"/>
    <s v="Resuelta"/>
    <n v="27"/>
    <n v="6"/>
    <n v="2018"/>
    <n v="882"/>
    <s v="No Cruza"/>
    <n v="34"/>
    <n v="22"/>
    <n v="6"/>
    <n v="2018"/>
    <n v="887"/>
    <x v="0"/>
    <n v="5"/>
    <x v="2"/>
  </r>
  <r>
    <s v="P11502017020011"/>
    <x v="2"/>
    <n v="0"/>
    <n v="0"/>
    <s v="                                                                                "/>
    <s v="O.C. B/quilla Cto   "/>
    <s v="PAOLA CASA DE APONTE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209"/>
    <n v="20170220"/>
    <n v="1150"/>
    <n v="24272305"/>
    <s v="Seguimiento y rev. instalacion electrica distribucion "/>
    <s v="NO"/>
    <x v="1"/>
    <n v="30"/>
    <n v="30000"/>
    <s v="Obras "/>
    <x v="7"/>
    <n v="20170224"/>
    <x v="2"/>
    <n v="1"/>
    <x v="0"/>
    <n v="9"/>
    <x v="1"/>
    <x v="0"/>
    <x v="1"/>
    <x v="174"/>
    <s v="Resuelta"/>
    <n v="24"/>
    <n v="2"/>
    <n v="2017"/>
    <n v="1370"/>
    <d v="2017-09-22T00:00:00"/>
    <n v="15"/>
    <n v="20"/>
    <n v="2"/>
    <n v="2017"/>
    <n v="1374"/>
    <x v="0"/>
    <n v="4"/>
    <x v="2"/>
  </r>
  <r>
    <s v="P11502019120016"/>
    <x v="2"/>
    <n v="2628771"/>
    <n v="20220259"/>
    <s v="Situacion correcta                                                              "/>
    <s v="O.C. B/quilla Cto   "/>
    <s v="CARLOS JARAMILLO                                                        "/>
    <n v="3005479372"/>
    <s v="TC090"/>
    <s v="CR 5 8 97                                                                                                                                                                                  "/>
    <s v="PUNTA ROCA                                                  "/>
    <s v="A3151411                      "/>
    <s v="FERGIE_YULISSA_SOLANO_MANOTAS                                                   "/>
    <s v="AC190"/>
    <n v="20191211"/>
    <n v="20200729"/>
    <n v="1150"/>
    <n v="28043065"/>
    <s v="Seguimiento y rev. instalacion electrica distribucion "/>
    <s v="NO"/>
    <x v="1"/>
    <n v="30"/>
    <n v="30000"/>
    <s v="Aumentos de potencia"/>
    <x v="8"/>
    <n v="20200820"/>
    <x v="2"/>
    <n v="1"/>
    <x v="0"/>
    <n v="11"/>
    <x v="9"/>
    <x v="2"/>
    <x v="1"/>
    <x v="175"/>
    <s v="Resuelta"/>
    <n v="20"/>
    <n v="8"/>
    <n v="2020"/>
    <n v="97"/>
    <d v="2020-08-24T00:00:00"/>
    <n v="253"/>
    <n v="29"/>
    <n v="7"/>
    <n v="2020"/>
    <n v="119"/>
    <x v="1"/>
    <n v="22"/>
    <x v="2"/>
  </r>
  <r>
    <s v="P11102019090111"/>
    <x v="2"/>
    <n v="0"/>
    <n v="0"/>
    <s v="                                                                                "/>
    <s v="O.C. B/quilla Nte   "/>
    <s v="  SENA TIC DEFINITIVO  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SENA TIC DEFINITIVO                                         "/>
    <s v="A3151411                      "/>
    <s v="FERGIE_YULISSA_SOLANO_MANOTAS                                                   "/>
    <s v="AC190"/>
    <n v="20190919"/>
    <n v="20191108"/>
    <n v="1110"/>
    <n v="26762343"/>
    <s v="Factibilidad Distribucion "/>
    <s v="NO"/>
    <x v="1"/>
    <n v="630"/>
    <n v="630000"/>
    <s v="Obras "/>
    <x v="7"/>
    <n v="20191118"/>
    <x v="3"/>
    <n v="1"/>
    <x v="0"/>
    <n v="19"/>
    <x v="7"/>
    <x v="2"/>
    <x v="1"/>
    <x v="139"/>
    <s v="Resuelta"/>
    <n v="18"/>
    <n v="11"/>
    <n v="2019"/>
    <n v="373"/>
    <s v="No Cruza"/>
    <n v="60"/>
    <n v="8"/>
    <n v="11"/>
    <n v="2019"/>
    <n v="383"/>
    <x v="0"/>
    <n v="10"/>
    <x v="2"/>
  </r>
  <r>
    <s v="P77512020090014"/>
    <x v="0"/>
    <n v="0"/>
    <n v="0"/>
    <s v="                                                                                "/>
    <s v="O.C. Riohacha       "/>
    <s v="LEDYS CAMPO RIVADENEIRA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                                                       "/>
    <s v="N3352044                      "/>
    <s v="Laudis_Peñaranda_                                                               "/>
    <s v="AC100"/>
    <n v="20200912"/>
    <n v="20201014"/>
    <n v="7751"/>
    <n v="28127063"/>
    <s v="Factibilidad Distribucion "/>
    <s v="NO"/>
    <x v="1"/>
    <n v="25"/>
    <n v="25000"/>
    <s v="Obras "/>
    <x v="0"/>
    <n v="20201014"/>
    <x v="2"/>
    <n v="1"/>
    <x v="0"/>
    <n v="12"/>
    <x v="7"/>
    <x v="1"/>
    <x v="3"/>
    <x v="176"/>
    <s v="Resuelta"/>
    <n v="14"/>
    <n v="10"/>
    <n v="2020"/>
    <n v="42"/>
    <s v="No Cruza"/>
    <n v="32"/>
    <n v="14"/>
    <n v="10"/>
    <n v="2020"/>
    <n v="42"/>
    <x v="1"/>
    <n v="0"/>
    <x v="0"/>
  </r>
  <r>
    <s v="P11102020100012"/>
    <x v="1"/>
    <n v="3781748"/>
    <n v="0"/>
    <s v="                                                                                "/>
    <s v="OC CCIAL AMERICANO  "/>
    <s v="KAREN DEL SOCORRO FERRO ANGULO                                          "/>
    <n v="3008711500"/>
    <s v="TC090"/>
    <s v="                                                                                                                                                                                           "/>
    <s v="=CRA 73 86 59                                               "/>
    <s v="MP000297                      "/>
    <s v="SANDRA_PEREZ_MORGAN                                                             "/>
    <s v="AC236"/>
    <n v="20201006"/>
    <n v="20201008"/>
    <n v="1110"/>
    <n v="28216255"/>
    <s v="Inspección Normalización"/>
    <s v="NO"/>
    <x v="3"/>
    <n v="6"/>
    <n v="6000"/>
    <s v="Aumentos de potencia"/>
    <x v="1"/>
    <n v="20201008"/>
    <x v="1"/>
    <n v="1"/>
    <x v="1"/>
    <n v="6"/>
    <x v="3"/>
    <x v="1"/>
    <x v="1"/>
    <x v="177"/>
    <s v="Resuelta"/>
    <n v="8"/>
    <n v="10"/>
    <n v="2020"/>
    <n v="48"/>
    <s v="No Cruza"/>
    <n v="2"/>
    <n v="8"/>
    <n v="10"/>
    <n v="2020"/>
    <n v="48"/>
    <x v="1"/>
    <n v="0"/>
    <x v="1"/>
  </r>
  <r>
    <s v="P33402020100001"/>
    <x v="0"/>
    <n v="0"/>
    <n v="0"/>
    <s v="                                                                                "/>
    <s v="O.C. Riohacha       "/>
    <s v="PARQUE TRANQUILIDAD PLAZA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LAZA                                                       "/>
    <s v="N3352044                      "/>
    <s v="Laudis_Peñaranda_                                                               "/>
    <s v="AC100"/>
    <n v="20201016"/>
    <n v="20201029"/>
    <n v="3340"/>
    <n v="28236281"/>
    <s v="Factibilidad Distribucion "/>
    <s v="NO"/>
    <x v="1"/>
    <n v="25"/>
    <n v="2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11102020070071"/>
    <x v="2"/>
    <n v="0"/>
    <n v="0"/>
    <s v="                                                                                "/>
    <s v="O.C. B/quilla Cto   "/>
    <s v="ANDRES FELIPE SOLANO DISTRIMEDCO S.A.                                   "/>
    <n v="3183402956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728"/>
    <n v="20200909"/>
    <n v="1110"/>
    <n v="27896170"/>
    <s v="Factibilidad Distribucion "/>
    <s v="NO"/>
    <x v="1"/>
    <n v="45"/>
    <n v="45000"/>
    <s v="Obras "/>
    <x v="16"/>
    <n v="20200911"/>
    <x v="2"/>
    <n v="1"/>
    <x v="0"/>
    <n v="28"/>
    <x v="6"/>
    <x v="1"/>
    <x v="1"/>
    <x v="16"/>
    <s v="Resuelta"/>
    <n v="11"/>
    <n v="9"/>
    <n v="2020"/>
    <n v="75"/>
    <s v="No Cruza"/>
    <n v="45"/>
    <n v="9"/>
    <n v="9"/>
    <n v="2020"/>
    <n v="77"/>
    <x v="1"/>
    <n v="2"/>
    <x v="2"/>
  </r>
  <r>
    <s v="P11102018110087"/>
    <x v="2"/>
    <n v="2312805"/>
    <n v="0"/>
    <s v="                                                                                "/>
    <s v="C.T.SOLEDAD         "/>
    <s v="POSADA RAMIREZ LTDA INVERSIONES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119"/>
    <n v="20181206"/>
    <n v="1110"/>
    <n v="25820111"/>
    <s v="Seguimiento y rev. instalacion electrica distribucion "/>
    <s v="NO"/>
    <x v="3"/>
    <n v="30"/>
    <n v="30000"/>
    <s v="Aumentos de potencia"/>
    <x v="7"/>
    <n v="20181211"/>
    <x v="2"/>
    <n v="1"/>
    <x v="0"/>
    <n v="19"/>
    <x v="5"/>
    <x v="3"/>
    <x v="1"/>
    <x v="178"/>
    <s v="Resuelta"/>
    <n v="11"/>
    <n v="12"/>
    <n v="2018"/>
    <n v="715"/>
    <s v="No Cruza"/>
    <n v="22"/>
    <n v="6"/>
    <n v="12"/>
    <n v="2018"/>
    <n v="720"/>
    <x v="0"/>
    <n v="5"/>
    <x v="2"/>
  </r>
  <r>
    <s v="P11802020030055"/>
    <x v="1"/>
    <n v="0"/>
    <n v="0"/>
    <s v="                                                                                "/>
    <s v="O.C. Soledad        "/>
    <s v="NANCY DEL CARMEN OVIEDO ORTIZ                                           "/>
    <n v="3046664415"/>
    <s v="TC090"/>
    <s v="                                                                                                                                                                                           "/>
    <s v="URB.LOS ALMENDROS ET9                                       "/>
    <s v="A2673775                      "/>
    <s v="CRUZ_GUTIERREZ                                                                  "/>
    <s v="AC236"/>
    <n v="20200311"/>
    <n v="20200318"/>
    <n v="1180"/>
    <n v="27253942"/>
    <s v="Inspección Normalización"/>
    <s v="NO"/>
    <x v="1"/>
    <n v="3"/>
    <n v="3000"/>
    <s v="Suministros definitivos Simples "/>
    <x v="1"/>
    <n v="20200318"/>
    <x v="1"/>
    <n v="1"/>
    <x v="1"/>
    <n v="11"/>
    <x v="0"/>
    <x v="1"/>
    <x v="1"/>
    <x v="83"/>
    <s v="Resuelta"/>
    <n v="18"/>
    <n v="3"/>
    <n v="2020"/>
    <n v="252"/>
    <s v="No Cruza"/>
    <n v="7"/>
    <n v="18"/>
    <n v="3"/>
    <n v="2020"/>
    <n v="252"/>
    <x v="1"/>
    <n v="0"/>
    <x v="1"/>
  </r>
  <r>
    <s v="P75412020020008"/>
    <x v="2"/>
    <n v="0"/>
    <n v="0"/>
    <s v="                                                                                "/>
    <s v="O.C Sabanalarga     "/>
    <s v="JUSTO Y BUENO TIENDA                                                    "/>
    <n v="3156413640"/>
    <s v="TC092"/>
    <s v="                                                                                                                                                                                           "/>
    <s v="=OTR  CLL 18 14 2 21                                        "/>
    <s v="A8742068                      "/>
    <s v="Alvaro_Enrique_Hernandez_Suarez                                                 "/>
    <s v="AC190"/>
    <n v="20200207"/>
    <n v="20200320"/>
    <n v="7541"/>
    <n v="27164413"/>
    <s v="Factibilidad Distribucion "/>
    <s v="NO"/>
    <x v="1"/>
    <n v="30"/>
    <n v="30000"/>
    <s v="Obras "/>
    <x v="8"/>
    <n v="20201105"/>
    <x v="2"/>
    <n v="1"/>
    <x v="0"/>
    <n v="7"/>
    <x v="1"/>
    <x v="1"/>
    <x v="4"/>
    <x v="1"/>
    <s v="Resuelta"/>
    <n v="5"/>
    <n v="11"/>
    <n v="2020"/>
    <n v="20"/>
    <s v="No Cruza"/>
    <n v="272"/>
    <n v="20"/>
    <n v="3"/>
    <n v="2020"/>
    <n v="250"/>
    <x v="1"/>
    <n v="230"/>
    <x v="2"/>
  </r>
  <r>
    <s v="P93422020110004"/>
    <x v="3"/>
    <n v="0"/>
    <n v="0"/>
    <s v="                                                                                "/>
    <s v="O.C. La 14          "/>
    <s v="ERNESTINA ISABEL YANCE MERIÑO                                           "/>
    <n v="3006921957"/>
    <s v="TC090"/>
    <s v="                                                                                                                                                                                           "/>
    <s v="CR 9 ENTRE CL 146 Y 147                                     "/>
    <s v="MP000242                      "/>
    <s v="SOFIA_ESTHER_CASTRO_VICIOSO                                                     "/>
    <s v="AC005"/>
    <n v="20201110"/>
    <n v="20201110"/>
    <n v="9342"/>
    <n v="28276844"/>
    <s v="Inspección Normalización"/>
    <s v="NO"/>
    <x v="2"/>
    <n v="2.5"/>
    <n v="2500"/>
    <s v="Suministros definitivos Simples "/>
    <x v="3"/>
    <n v="20201110"/>
    <x v="1"/>
    <n v="1"/>
    <x v="1"/>
    <n v="10"/>
    <x v="5"/>
    <x v="1"/>
    <x v="0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75512019060009"/>
    <x v="2"/>
    <n v="0"/>
    <n v="0"/>
    <s v="                                                                                "/>
    <s v="O.C. B/quilla Cto   "/>
    <s v="  DEFINITIVO VILLA ADELA DE CHAR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625"/>
    <n v="20190916"/>
    <n v="7551"/>
    <n v="26807965"/>
    <s v="Seguimiento y rev. instalacion electrica distribucion "/>
    <s v="NO"/>
    <x v="1"/>
    <n v="112.5"/>
    <n v="112500"/>
    <s v="Obras "/>
    <x v="7"/>
    <n v="20191003"/>
    <x v="6"/>
    <n v="1"/>
    <x v="0"/>
    <n v="25"/>
    <x v="4"/>
    <x v="2"/>
    <x v="1"/>
    <x v="179"/>
    <s v="Resuelta"/>
    <n v="3"/>
    <n v="10"/>
    <n v="2019"/>
    <n v="419"/>
    <d v="2019-10-09T00:00:00"/>
    <n v="100"/>
    <n v="16"/>
    <n v="9"/>
    <n v="2019"/>
    <n v="436"/>
    <x v="0"/>
    <n v="17"/>
    <x v="2"/>
  </r>
  <r>
    <s v="P95212020100009"/>
    <x v="9"/>
    <n v="0"/>
    <n v="0"/>
    <s v="                                                                                "/>
    <s v="O.C Sabanalarga     "/>
    <s v="ESTADIO DE FUTBOL DE LURUACO                                            "/>
    <n v="3005789780"/>
    <s v="TC095"/>
    <s v="                                                                                                                                                                                           "/>
    <s v="ESTADIO MUNICIPAL DE LURUACO                                "/>
    <s v="A8742068                      "/>
    <s v="Alvaro_Enrique_Hernandez_Suarez                                                 "/>
    <s v="AC090"/>
    <n v="20201020"/>
    <n v="20201022"/>
    <n v="9521"/>
    <n v="28271096"/>
    <s v="Factibilidad Distribucion "/>
    <s v="NO"/>
    <x v="4"/>
    <n v="25"/>
    <n v="25000"/>
    <s v="Obras "/>
    <x v="15"/>
    <n v="20201022"/>
    <x v="2"/>
    <n v="1"/>
    <x v="0"/>
    <n v="20"/>
    <x v="3"/>
    <x v="1"/>
    <x v="4"/>
    <x v="180"/>
    <s v="Pendiente"/>
    <n v="22"/>
    <n v="10"/>
    <n v="2020"/>
    <n v="34"/>
    <s v="No Cruza"/>
    <n v="34"/>
    <n v="22"/>
    <n v="10"/>
    <n v="2020"/>
    <n v="34"/>
    <x v="1"/>
    <n v="0"/>
    <x v="6"/>
  </r>
  <r>
    <s v="P11102020110012"/>
    <x v="5"/>
    <n v="0"/>
    <n v="0"/>
    <s v="                                                                                "/>
    <s v="OC CCIAL AMERICANO  "/>
    <s v="MARIANA DIAZ CASTRO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8 42 17                                                "/>
    <s v="MP000293                      "/>
    <s v="WENDY_PAOLA_NIEBLES_TAFUR                                                       "/>
    <s v="AC230"/>
    <n v="20201104"/>
    <n v="20201104"/>
    <n v="1110"/>
    <n v="0"/>
    <m/>
    <s v="NO"/>
    <x v="0"/>
    <n v="3"/>
    <n v="3000"/>
    <s v="Suministros definitivos Simples "/>
    <x v="9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95212020080002"/>
    <x v="1"/>
    <n v="0"/>
    <n v="0"/>
    <s v="                                                                                "/>
    <s v="C.A. Malambo        "/>
    <s v="AIDA CECILIA ESMERAL SEÑAS                                              "/>
    <n v="3005289519"/>
    <s v="TC090"/>
    <s v="                                                                                                                                                                                           "/>
    <s v="CLLE PPAL ENTRADA                                           "/>
    <s v="ACSIA041                      "/>
    <s v="CLAUDIA MANOTAS                                                                 "/>
    <s v="AC236"/>
    <n v="20200804"/>
    <n v="20200810"/>
    <n v="9521"/>
    <n v="27942660"/>
    <s v="Inspección Normalización"/>
    <s v="NO"/>
    <x v="1"/>
    <n v="3"/>
    <n v="3000"/>
    <s v="Suministros definitivos Simples "/>
    <x v="1"/>
    <n v="20200810"/>
    <x v="1"/>
    <n v="1"/>
    <x v="1"/>
    <n v="4"/>
    <x v="10"/>
    <x v="1"/>
    <x v="4"/>
    <x v="124"/>
    <s v="Resuelta"/>
    <n v="10"/>
    <n v="8"/>
    <n v="2020"/>
    <n v="107"/>
    <s v="No Cruza"/>
    <n v="6"/>
    <n v="10"/>
    <n v="8"/>
    <n v="2020"/>
    <n v="107"/>
    <x v="1"/>
    <n v="0"/>
    <x v="1"/>
  </r>
  <r>
    <s v="P11102018100020"/>
    <x v="2"/>
    <n v="2997056"/>
    <n v="0"/>
    <s v="                                                                                "/>
    <s v="C.T.SOLEDAD         "/>
    <s v="CARMEN JORDI DE ANGULO                                                  "/>
    <n v="3205654955"/>
    <s v="TC088"/>
    <s v="                                                                                                                                                                                           "/>
    <s v="=CRA 43 95 20                                               "/>
    <s v="T2891467                      "/>
    <s v="SHIRLEY_ESTHER_TAPIA_CUADRADO                                                   "/>
    <s v="AC190"/>
    <n v="20181004"/>
    <n v="20181206"/>
    <n v="1110"/>
    <n v="26451370"/>
    <s v="Seguimiento y rev. instalacion electrica distribucion "/>
    <s v="NO"/>
    <x v="3"/>
    <n v="112.5"/>
    <n v="112500"/>
    <s v="Aumentos de potencia"/>
    <x v="5"/>
    <n v="20190812"/>
    <x v="3"/>
    <n v="1"/>
    <x v="0"/>
    <n v="4"/>
    <x v="3"/>
    <x v="3"/>
    <x v="1"/>
    <x v="181"/>
    <s v="Resuelta"/>
    <n v="12"/>
    <n v="8"/>
    <n v="2019"/>
    <n v="471"/>
    <s v="No Cruza"/>
    <n v="312"/>
    <n v="6"/>
    <n v="12"/>
    <n v="2018"/>
    <n v="720"/>
    <x v="0"/>
    <n v="249"/>
    <x v="2"/>
  </r>
  <r>
    <s v="P93322020110004"/>
    <x v="3"/>
    <n v="6506255"/>
    <n v="0"/>
    <s v="                                                                                "/>
    <s v="ZE MaicaoManauUribia"/>
    <s v="JOSE RANGEL RICARDO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L14#11-67                                                  "/>
    <s v="TR194778                      "/>
    <s v="JOELIS_PATRICIA_RIASCO_QUIÑONES                                                 "/>
    <s v="AC005"/>
    <n v="20201106"/>
    <n v="20201106"/>
    <n v="9332"/>
    <n v="28271066"/>
    <s v="Modificación de Potencia"/>
    <s v="NO"/>
    <x v="2"/>
    <n v="3"/>
    <n v="3000"/>
    <s v="Aumentos de potencia"/>
    <x v="3"/>
    <n v="20201106"/>
    <x v="1"/>
    <n v="1"/>
    <x v="1"/>
    <n v="6"/>
    <x v="5"/>
    <x v="1"/>
    <x v="3"/>
    <x v="42"/>
    <s v="Pendiente"/>
    <n v="6"/>
    <n v="11"/>
    <n v="2020"/>
    <n v="19"/>
    <s v="No Cruza"/>
    <n v="19"/>
    <n v="6"/>
    <n v="11"/>
    <n v="2020"/>
    <n v="19"/>
    <x v="1"/>
    <n v="0"/>
    <x v="1"/>
  </r>
  <r>
    <s v="P93312020110010"/>
    <x v="13"/>
    <n v="0"/>
    <n v="0"/>
    <s v="                                                                                "/>
    <s v="O.C. Riohacha       "/>
    <s v="MUNICIPIO DE HATONUEVO SACUDETE AL PARQUE TIPO 1   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232"/>
    <n v="20201120"/>
    <n v="20201120"/>
    <n v="9331"/>
    <n v="0"/>
    <m/>
    <s v="NO"/>
    <x v="0"/>
    <n v="25"/>
    <n v="25000"/>
    <s v="Obras "/>
    <x v="20"/>
    <n v="20201120"/>
    <x v="13"/>
    <n v="1"/>
    <x v="0"/>
    <n v="20"/>
    <x v="5"/>
    <x v="1"/>
    <x v="3"/>
    <x v="182"/>
    <s v="Sin Orden"/>
    <n v="20"/>
    <n v="11"/>
    <n v="2020"/>
    <n v="5"/>
    <s v="No Cruza"/>
    <n v="5"/>
    <n v="20"/>
    <n v="11"/>
    <n v="2020"/>
    <n v="5"/>
    <x v="1"/>
    <n v="0"/>
    <x v="8"/>
  </r>
  <r>
    <s v="P11102020110122"/>
    <x v="3"/>
    <n v="0"/>
    <n v="0"/>
    <s v="                                                                                "/>
    <s v="OC CCIAL AMERICANO  "/>
    <s v="ROSALBA CHOLES ROLONG                                                   "/>
    <n v="3014619310"/>
    <s v="TC090"/>
    <s v="                                                                                                                                                                                           "/>
    <s v="=CLL 72 23 76                                               "/>
    <s v="MP000293                      "/>
    <s v="WENDY_PAOLA_NIEBLES_TAFUR                                                       "/>
    <s v="AC005"/>
    <n v="20201121"/>
    <n v="20201121"/>
    <n v="1110"/>
    <n v="28294878"/>
    <s v="Inspección Normalización"/>
    <s v="NO"/>
    <x v="4"/>
    <n v="3"/>
    <n v="3000"/>
    <s v="Suministros definitivos Simples "/>
    <x v="3"/>
    <n v="20201121"/>
    <x v="1"/>
    <n v="1"/>
    <x v="1"/>
    <n v="21"/>
    <x v="5"/>
    <x v="1"/>
    <x v="1"/>
    <x v="183"/>
    <s v="Pendiente"/>
    <n v="21"/>
    <n v="11"/>
    <n v="2020"/>
    <n v="4"/>
    <s v="No Cruza"/>
    <n v="4"/>
    <n v="21"/>
    <n v="11"/>
    <n v="2020"/>
    <n v="4"/>
    <x v="1"/>
    <n v="0"/>
    <x v="1"/>
  </r>
  <r>
    <s v="P11802019090068"/>
    <x v="2"/>
    <n v="0"/>
    <n v="0"/>
    <s v="                                                                                "/>
    <s v="O.C. B/quilla Nte   "/>
    <s v="  PROVISIONAL PLAZA MARIA DOLORES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25B 26 31                                              "/>
    <s v="A3151411                      "/>
    <s v="FERGIE_YULISSA_SOLANO_MANOTAS                                                   "/>
    <s v="AC190"/>
    <n v="20190916"/>
    <n v="20200125"/>
    <n v="1180"/>
    <n v="26736295"/>
    <s v="Factibilidad Distribucion "/>
    <s v="NO"/>
    <x v="1"/>
    <n v="100"/>
    <n v="100000"/>
    <s v="Obras "/>
    <x v="8"/>
    <n v="20201020"/>
    <x v="2"/>
    <n v="1"/>
    <x v="0"/>
    <n v="16"/>
    <x v="7"/>
    <x v="2"/>
    <x v="1"/>
    <x v="29"/>
    <s v="Resuelta"/>
    <n v="20"/>
    <n v="10"/>
    <n v="2020"/>
    <n v="36"/>
    <s v="No Cruza"/>
    <n v="400"/>
    <n v="25"/>
    <n v="1"/>
    <n v="2020"/>
    <n v="305"/>
    <x v="1"/>
    <n v="269"/>
    <x v="2"/>
  </r>
  <r>
    <s v="P34102020080006"/>
    <x v="0"/>
    <n v="0"/>
    <n v="0"/>
    <s v="                                                                                "/>
    <s v="ZE Santa_Marta      "/>
    <s v="COLINA DEL MAR                                                          "/>
    <n v="311662965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200805"/>
    <n v="20200916"/>
    <n v="3410"/>
    <n v="28135332"/>
    <s v="Factibilidad Distribucion "/>
    <s v="NO"/>
    <x v="1"/>
    <n v="800"/>
    <n v="800000"/>
    <s v="Obras "/>
    <x v="0"/>
    <n v="20200916"/>
    <x v="6"/>
    <n v="1"/>
    <x v="0"/>
    <n v="5"/>
    <x v="10"/>
    <x v="1"/>
    <x v="0"/>
    <x v="184"/>
    <s v="Resuelta"/>
    <n v="16"/>
    <n v="9"/>
    <n v="2020"/>
    <n v="70"/>
    <s v="No Cruza"/>
    <n v="42"/>
    <n v="16"/>
    <n v="9"/>
    <n v="2020"/>
    <n v="70"/>
    <x v="1"/>
    <n v="0"/>
    <x v="0"/>
  </r>
  <r>
    <s v="P11802020100042"/>
    <x v="5"/>
    <n v="0"/>
    <n v="0"/>
    <s v="                                                                                "/>
    <s v="O.C. Soledad        "/>
    <s v="ROSEBEL CELIS CAMACHO                                                   "/>
    <n v="3105309862"/>
    <s v="TC090"/>
    <s v="                                                                                                                                                                                           "/>
    <s v="= MNZ 22 LO 7                                               "/>
    <s v="A2670921                      "/>
    <s v="Margarita_Ortiz_Dominguez                                                       "/>
    <s v="AC230"/>
    <n v="20201019"/>
    <n v="20201019"/>
    <n v="1180"/>
    <n v="0"/>
    <m/>
    <s v="NO"/>
    <x v="0"/>
    <n v="3"/>
    <n v="3000"/>
    <s v="Suministros definitivos Simples "/>
    <x v="8"/>
    <n v="20201019"/>
    <x v="1"/>
    <n v="1"/>
    <x v="1"/>
    <n v="19"/>
    <x v="3"/>
    <x v="1"/>
    <x v="1"/>
    <x v="84"/>
    <s v="Sin Orden"/>
    <n v="19"/>
    <n v="10"/>
    <n v="2020"/>
    <n v="37"/>
    <s v="No Cruza"/>
    <n v="37"/>
    <n v="19"/>
    <n v="10"/>
    <n v="2020"/>
    <n v="37"/>
    <x v="1"/>
    <n v="0"/>
    <x v="4"/>
  </r>
  <r>
    <s v="P11102020110019"/>
    <x v="0"/>
    <n v="0"/>
    <n v="0"/>
    <s v="                                                                                "/>
    <s v="O.C. B/quilla Cto   "/>
    <s v="OFFICE PROVISIONAL G79 HOME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KIOSKO (PARQUEADERO)                                        "/>
    <s v="T9763922                      "/>
    <s v="Somaya_Rincon                                                                   "/>
    <s v="AC100"/>
    <n v="20201105"/>
    <n v="20201112"/>
    <n v="1110"/>
    <n v="28273999"/>
    <s v="Factibilidad Distribucion "/>
    <s v="NO"/>
    <x v="1"/>
    <n v="75"/>
    <n v="75000"/>
    <s v="Obras "/>
    <x v="0"/>
    <n v="20201112"/>
    <x v="3"/>
    <n v="1"/>
    <x v="0"/>
    <n v="5"/>
    <x v="5"/>
    <x v="1"/>
    <x v="1"/>
    <x v="72"/>
    <s v="Resuelta"/>
    <n v="12"/>
    <n v="11"/>
    <n v="2020"/>
    <n v="13"/>
    <s v="No Cruza"/>
    <n v="7"/>
    <n v="12"/>
    <n v="11"/>
    <n v="2020"/>
    <n v="13"/>
    <x v="1"/>
    <n v="0"/>
    <x v="0"/>
  </r>
  <r>
    <s v="P12202019090010"/>
    <x v="2"/>
    <n v="6582412"/>
    <n v="0"/>
    <s v="                                                                                "/>
    <s v="O.C. B/quilla Cto   "/>
    <s v="LINA FCA MONTECARLO MUÑOZ M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T 03306 MT 16917                                           "/>
    <s v="A2891363                      "/>
    <s v="Naibet Olivo                                                                    "/>
    <s v="AC190"/>
    <n v="20190918"/>
    <n v="20191102"/>
    <n v="1220"/>
    <n v="27103766"/>
    <s v="Seguimiento y rev. instalacion electrica distribucion "/>
    <s v="NO"/>
    <x v="1"/>
    <n v="112.5"/>
    <n v="112500"/>
    <s v="Aumentos de potencia"/>
    <x v="8"/>
    <n v="20200821"/>
    <x v="3"/>
    <n v="1"/>
    <x v="0"/>
    <n v="18"/>
    <x v="7"/>
    <x v="2"/>
    <x v="4"/>
    <x v="185"/>
    <s v="Resuelta"/>
    <n v="21"/>
    <n v="8"/>
    <n v="2020"/>
    <n v="96"/>
    <d v="2020-01-23T00:00:00"/>
    <n v="338"/>
    <n v="2"/>
    <n v="11"/>
    <n v="2019"/>
    <n v="389"/>
    <x v="0"/>
    <n v="293"/>
    <x v="2"/>
  </r>
  <r>
    <s v="P11502020110006"/>
    <x v="5"/>
    <n v="0"/>
    <n v="0"/>
    <s v="                                                                                "/>
    <s v="O.C. B/quilla Cto   "/>
    <s v="SA A CONSTRUIR                                                          "/>
    <n v="3016290833"/>
    <s v="TC092"/>
    <s v="                                                                                                                                                                                           "/>
    <s v="CL 48 ENTRE CRA 27 Y 29                                     "/>
    <s v="T9763922                      "/>
    <s v="Somaya_Rincon                                                                   "/>
    <s v="AC230"/>
    <n v="20201105"/>
    <n v="20201105"/>
    <n v="1150"/>
    <n v="0"/>
    <m/>
    <s v="NO"/>
    <x v="0"/>
    <n v="1"/>
    <n v="1000"/>
    <s v="Obras "/>
    <x v="9"/>
    <n v="20201105"/>
    <x v="4"/>
    <n v="1"/>
    <x v="0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75412017070022"/>
    <x v="2"/>
    <n v="0"/>
    <n v="0"/>
    <s v="                                                                                "/>
    <s v="O.C Sabanalarga     "/>
    <s v="MOCANA URBANIZACION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ANIZACION MOCANA                                         "/>
    <s v="T9763922                      "/>
    <s v="Somaya_Rincon                                                                   "/>
    <s v="AC190"/>
    <n v="20170717"/>
    <n v="20171110"/>
    <n v="7541"/>
    <n v="24049289"/>
    <s v="Factibilidad Distribucion "/>
    <s v="NO"/>
    <x v="1"/>
    <n v="75"/>
    <n v="75000"/>
    <s v="Obras "/>
    <x v="8"/>
    <n v="20200717"/>
    <x v="5"/>
    <n v="1"/>
    <x v="0"/>
    <n v="17"/>
    <x v="6"/>
    <x v="0"/>
    <x v="4"/>
    <x v="186"/>
    <s v="Resuelta"/>
    <n v="17"/>
    <n v="7"/>
    <n v="2020"/>
    <n v="131"/>
    <s v="No Cruza"/>
    <n v="1096"/>
    <n v="10"/>
    <n v="11"/>
    <n v="2017"/>
    <n v="1111"/>
    <x v="0"/>
    <n v="980"/>
    <x v="2"/>
  </r>
  <r>
    <s v="P11102014040126"/>
    <x v="2"/>
    <n v="0"/>
    <n v="0"/>
    <s v="                                                                                "/>
    <s v="O.C. B/quilla Cto   "/>
    <s v="CONINSA RAMON RESERVA DE LA CAROLINA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G2247589                      "/>
    <s v="CARLOS_ENRIQUE_ARRIETA_POLANCO                                                  "/>
    <s v="AC190"/>
    <n v="20140415"/>
    <n v="20140415"/>
    <n v="1110"/>
    <n v="20330190"/>
    <s v="Seguimiento y rev. instalacion electrica distribucion "/>
    <s v="NO"/>
    <x v="1"/>
    <n v="900"/>
    <n v="900000"/>
    <s v="Obras "/>
    <x v="7"/>
    <n v="20140415"/>
    <x v="6"/>
    <n v="1"/>
    <x v="0"/>
    <n v="15"/>
    <x v="8"/>
    <x v="8"/>
    <x v="1"/>
    <x v="187"/>
    <s v="Resuelta"/>
    <n v="15"/>
    <n v="4"/>
    <n v="2014"/>
    <n v="2416"/>
    <s v="No Cruza"/>
    <n v="0"/>
    <n v="15"/>
    <n v="4"/>
    <n v="2014"/>
    <n v="2416"/>
    <x v="0"/>
    <n v="0"/>
    <x v="2"/>
  </r>
  <r>
    <s v="P93402018060007"/>
    <x v="2"/>
    <n v="0"/>
    <n v="0"/>
    <s v="                                                                                "/>
    <s v="ZE Santa_Marta      "/>
    <s v="FINCA SACRAMENTO BANAPALMA SA                                           "/>
    <n v="3145360590"/>
    <s v="TC091"/>
    <s v="                                                                                                                                                                                           "/>
    <s v="KM 3 VIA A SEVILLA                                          "/>
    <s v="T7541855                      "/>
    <s v="Elizabeth_Perez_Rincon                                                          "/>
    <s v="AC190"/>
    <n v="20180612"/>
    <n v="20180612"/>
    <n v="9340"/>
    <n v="0"/>
    <m/>
    <s v="NO"/>
    <x v="0"/>
    <n v="530"/>
    <n v="530000"/>
    <s v="Obras "/>
    <x v="2"/>
    <n v="20180612"/>
    <x v="3"/>
    <n v="1"/>
    <x v="0"/>
    <n v="12"/>
    <x v="4"/>
    <x v="3"/>
    <x v="0"/>
    <x v="188"/>
    <s v="Sin Orden"/>
    <n v="12"/>
    <n v="6"/>
    <n v="2018"/>
    <n v="897"/>
    <s v="No Cruza"/>
    <n v="897"/>
    <n v="12"/>
    <n v="6"/>
    <n v="2018"/>
    <n v="897"/>
    <x v="0"/>
    <n v="0"/>
    <x v="2"/>
  </r>
  <r>
    <s v="P11502019040005"/>
    <x v="2"/>
    <n v="0"/>
    <n v="0"/>
    <s v="                                                                                "/>
    <s v="O.C. B/quilla Cto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4"/>
    <n v="20190423"/>
    <n v="1150"/>
    <n v="26554243"/>
    <s v="Seguimiento y rev. instalacion electrica distribucion "/>
    <s v="NO"/>
    <x v="1"/>
    <n v="30"/>
    <n v="30000"/>
    <s v="Obras "/>
    <x v="5"/>
    <n v="20190812"/>
    <x v="2"/>
    <n v="1"/>
    <x v="0"/>
    <n v="4"/>
    <x v="8"/>
    <x v="2"/>
    <x v="1"/>
    <x v="91"/>
    <s v="Resuelta"/>
    <n v="12"/>
    <n v="8"/>
    <n v="2019"/>
    <n v="471"/>
    <d v="2019-07-26T00:00:00"/>
    <n v="130"/>
    <n v="23"/>
    <n v="4"/>
    <n v="2019"/>
    <n v="582"/>
    <x v="0"/>
    <n v="111"/>
    <x v="2"/>
  </r>
  <r>
    <s v="P34102020060019"/>
    <x v="2"/>
    <n v="0"/>
    <n v="0"/>
    <s v="                                                                                "/>
    <s v="ZE Santa_Marta      "/>
    <s v="EDIFICIO PUNTA BETIN CONSTRUCTORA INFANTE VIVES SAS                     "/>
    <n v="4212798"/>
    <s v="TC090"/>
    <s v="                                                                                                                                                                                           "/>
    <s v="K 1C C 25 Y 26                                              "/>
    <s v="T9697258                      "/>
    <s v="Adriana_Duran_Q                                                                 "/>
    <s v="AC190"/>
    <n v="20200611"/>
    <n v="20200911"/>
    <n v="3410"/>
    <n v="27815402"/>
    <s v="Factibilidad Distribucion "/>
    <s v="NO"/>
    <x v="1"/>
    <n v="500"/>
    <n v="500000"/>
    <s v="Obras "/>
    <x v="7"/>
    <n v="20201113"/>
    <x v="6"/>
    <n v="1"/>
    <x v="0"/>
    <n v="11"/>
    <x v="4"/>
    <x v="1"/>
    <x v="0"/>
    <x v="189"/>
    <s v="Resuelta"/>
    <n v="13"/>
    <n v="11"/>
    <n v="2020"/>
    <n v="12"/>
    <s v="No Cruza"/>
    <n v="155"/>
    <n v="11"/>
    <n v="9"/>
    <n v="2020"/>
    <n v="75"/>
    <x v="1"/>
    <n v="63"/>
    <x v="2"/>
  </r>
  <r>
    <s v="P11102020110106"/>
    <x v="9"/>
    <n v="0"/>
    <n v="0"/>
    <s v="                                                                                "/>
    <s v="O.C. B/quilla Nte   "/>
    <s v="PROVISIONAL DE OBRA TORRE GAIA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ISIONAL DE OBRA TORREA GAIA                             "/>
    <s v="A0840971                      "/>
    <s v="JEISSON_JAIR_LARIOS_DIAZ                                                        "/>
    <s v="AC090"/>
    <n v="20201118"/>
    <n v="20201119"/>
    <n v="1110"/>
    <n v="28293254"/>
    <s v="Factibilidad Distribucion "/>
    <s v="NO"/>
    <x v="2"/>
    <n v="45"/>
    <n v="45000"/>
    <s v="Obras "/>
    <x v="15"/>
    <n v="20201119"/>
    <x v="2"/>
    <n v="1"/>
    <x v="0"/>
    <n v="18"/>
    <x v="5"/>
    <x v="1"/>
    <x v="1"/>
    <x v="66"/>
    <s v="Pendiente"/>
    <n v="19"/>
    <n v="11"/>
    <n v="2020"/>
    <n v="6"/>
    <s v="No Cruza"/>
    <n v="6"/>
    <n v="19"/>
    <n v="11"/>
    <n v="2020"/>
    <n v="6"/>
    <x v="1"/>
    <n v="0"/>
    <x v="6"/>
  </r>
  <r>
    <s v="P34102020020050"/>
    <x v="4"/>
    <n v="0"/>
    <n v="0"/>
    <s v="                                                                                "/>
    <s v="ZE Santa_Marta      "/>
    <s v="EDGAR ONOFRE RODRIGUEZ RUIZ                                             "/>
    <n v="3168302968"/>
    <s v="TC092"/>
    <s v="                                                                                                                                                                                           "/>
    <s v="JUSTO Y BUENO LAS ACACIAS                                   "/>
    <s v="T9697258                      "/>
    <s v="Adriana_Duran_Q                                                                 "/>
    <s v="AC220"/>
    <n v="20200212"/>
    <n v="20200619"/>
    <n v="3410"/>
    <n v="27284851"/>
    <s v="Seguimiento y rev. instalacion electrica distribucion "/>
    <s v="NO"/>
    <x v="3"/>
    <n v="75"/>
    <n v="75000"/>
    <s v="Obras "/>
    <x v="4"/>
    <n v="20200619"/>
    <x v="2"/>
    <n v="1"/>
    <x v="0"/>
    <n v="12"/>
    <x v="1"/>
    <x v="1"/>
    <x v="0"/>
    <x v="190"/>
    <s v="Resuelta"/>
    <n v="19"/>
    <n v="6"/>
    <n v="2020"/>
    <n v="159"/>
    <s v="No Cruza"/>
    <n v="128"/>
    <n v="19"/>
    <n v="6"/>
    <n v="2020"/>
    <n v="159"/>
    <x v="1"/>
    <n v="0"/>
    <x v="3"/>
  </r>
  <r>
    <s v="P11502020110007"/>
    <x v="1"/>
    <n v="0"/>
    <n v="0"/>
    <s v="                                                                                "/>
    <s v="O.C. Soledad        "/>
    <s v="SHIRLEY CASTRO RIVERA                                                   "/>
    <n v="309879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443472                      "/>
    <s v="VIVIANA_ESTHER_CARRILLO_ESCALANTE                                               "/>
    <s v="AC236"/>
    <n v="20201106"/>
    <n v="20201111"/>
    <n v="1150"/>
    <n v="28271165"/>
    <s v="Inspección Normalización"/>
    <s v="NO"/>
    <x v="1"/>
    <n v="3"/>
    <n v="3000"/>
    <s v="Suministros definitivos Simples "/>
    <x v="1"/>
    <n v="20201111"/>
    <x v="1"/>
    <n v="1"/>
    <x v="1"/>
    <n v="6"/>
    <x v="5"/>
    <x v="1"/>
    <x v="1"/>
    <x v="42"/>
    <s v="Resuelta"/>
    <n v="11"/>
    <n v="11"/>
    <n v="2020"/>
    <n v="14"/>
    <s v="No Cruza"/>
    <n v="5"/>
    <n v="11"/>
    <n v="11"/>
    <n v="2020"/>
    <n v="14"/>
    <x v="1"/>
    <n v="0"/>
    <x v="1"/>
  </r>
  <r>
    <s v="P95102018030036"/>
    <x v="2"/>
    <n v="0"/>
    <n v="0"/>
    <s v="                                                                                "/>
    <s v="O.C. B/quilla Cto   "/>
    <s v="DAIVER LA PRADERA BODEGAS                                               "/>
    <n v="301615202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80326"/>
    <n v="20180613"/>
    <n v="9510"/>
    <n v="24924552"/>
    <s v="Factibilidad Distribucion "/>
    <s v="NO"/>
    <x v="1"/>
    <n v="75"/>
    <n v="75000"/>
    <s v="Obras "/>
    <x v="7"/>
    <n v="20180618"/>
    <x v="2"/>
    <n v="1"/>
    <x v="0"/>
    <n v="26"/>
    <x v="0"/>
    <x v="3"/>
    <x v="1"/>
    <x v="191"/>
    <s v="Resuelta"/>
    <n v="18"/>
    <n v="6"/>
    <n v="2018"/>
    <n v="891"/>
    <s v="No Cruza"/>
    <n v="84"/>
    <n v="13"/>
    <n v="6"/>
    <n v="2018"/>
    <n v="896"/>
    <x v="0"/>
    <n v="5"/>
    <x v="2"/>
  </r>
  <r>
    <s v="P11102020030006"/>
    <x v="1"/>
    <n v="0"/>
    <n v="0"/>
    <s v="                                                                                "/>
    <s v="O.C. B/quilla Sur   "/>
    <s v="LEDYS HORTENCIA CONSUEGRA LOZANO                                        "/>
    <n v="3008016584"/>
    <s v="TC092"/>
    <s v="                                                                                                                                                                                           "/>
    <s v="CENTRO BARRANQUILLA                                         "/>
    <s v="A2565792                      "/>
    <s v="YORLENY_LISSETH_HAMBURGER_WATTS                                                 "/>
    <s v="AC236"/>
    <n v="20200302"/>
    <n v="20200314"/>
    <n v="1110"/>
    <n v="27223631"/>
    <s v="Inspección Normalización"/>
    <s v="NO"/>
    <x v="1"/>
    <n v="3"/>
    <n v="3000"/>
    <s v="Suministros definitivos Simples "/>
    <x v="1"/>
    <n v="20200314"/>
    <x v="1"/>
    <n v="1"/>
    <x v="1"/>
    <n v="2"/>
    <x v="0"/>
    <x v="1"/>
    <x v="1"/>
    <x v="192"/>
    <s v="Resuelta"/>
    <n v="14"/>
    <n v="3"/>
    <n v="2020"/>
    <n v="256"/>
    <s v="No Cruza"/>
    <n v="12"/>
    <n v="14"/>
    <n v="3"/>
    <n v="2020"/>
    <n v="256"/>
    <x v="1"/>
    <n v="0"/>
    <x v="1"/>
  </r>
  <r>
    <s v="P93502018020001"/>
    <x v="2"/>
    <n v="0"/>
    <n v="0"/>
    <s v="                                                                                "/>
    <s v="C.T.SOLEDAD         "/>
    <s v="FABIO GIRALDO PROVISIONAL BODEGA SARENS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201"/>
    <n v="20180222"/>
    <n v="9350"/>
    <n v="24759006"/>
    <s v="Factibilidad Distribucion "/>
    <s v="NO"/>
    <x v="1"/>
    <n v="75"/>
    <n v="75000"/>
    <s v="Obras "/>
    <x v="2"/>
    <n v="20180222"/>
    <x v="2"/>
    <n v="1"/>
    <x v="0"/>
    <n v="1"/>
    <x v="1"/>
    <x v="3"/>
    <x v="0"/>
    <x v="193"/>
    <s v="Resuelta"/>
    <n v="22"/>
    <n v="2"/>
    <n v="2018"/>
    <n v="1007"/>
    <s v="No Cruza"/>
    <n v="21"/>
    <n v="22"/>
    <n v="2"/>
    <n v="2018"/>
    <n v="1007"/>
    <x v="0"/>
    <n v="0"/>
    <x v="2"/>
  </r>
  <r>
    <s v="P93432020110006"/>
    <x v="5"/>
    <n v="0"/>
    <n v="0"/>
    <s v="                                                                                "/>
    <s v="Of. Telefónica 24H  "/>
    <s v="NELSON BENAVIDES MONCADA                                                "/>
    <n v="3146453005"/>
    <s v="TC090"/>
    <s v="                                                                                                                                                                                           "/>
    <s v="LOTE#4 CORREGIMIENTO DE BONDA                               "/>
    <s v="NT001923                      "/>
    <s v="LINA_MARIA_STEFANELL_DE_LA_HOZ                                                  "/>
    <s v="AC230"/>
    <n v="20201116"/>
    <n v="20201116"/>
    <n v="9343"/>
    <n v="0"/>
    <m/>
    <s v="NO"/>
    <x v="0"/>
    <n v="2"/>
    <n v="2000"/>
    <s v="Suministros definitivos Simples "/>
    <x v="9"/>
    <n v="20201116"/>
    <x v="1"/>
    <n v="1"/>
    <x v="1"/>
    <n v="16"/>
    <x v="5"/>
    <x v="1"/>
    <x v="0"/>
    <x v="194"/>
    <s v="Sin Orden"/>
    <n v="16"/>
    <n v="11"/>
    <n v="2020"/>
    <n v="9"/>
    <s v="No Cruza"/>
    <n v="9"/>
    <n v="16"/>
    <n v="11"/>
    <n v="2020"/>
    <n v="9"/>
    <x v="1"/>
    <n v="0"/>
    <x v="4"/>
  </r>
  <r>
    <s v="P11102020060037"/>
    <x v="1"/>
    <n v="2963811"/>
    <n v="20149308"/>
    <s v="Situacion correcta                                                              "/>
    <s v="Of. Telefónica 24H  "/>
    <s v="EDUARDO ROCHA                                                           "/>
    <s v="3145311105-31         "/>
    <s v="TC090"/>
    <s v="CR 65 58 93 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236"/>
    <n v="20200610"/>
    <n v="20200627"/>
    <n v="1110"/>
    <n v="27616148"/>
    <s v="Modificación de Potencia"/>
    <s v="NO"/>
    <x v="1"/>
    <n v="3"/>
    <n v="3000"/>
    <s v="Aumentos de potencia"/>
    <x v="1"/>
    <n v="20200627"/>
    <x v="1"/>
    <n v="1"/>
    <x v="1"/>
    <n v="10"/>
    <x v="4"/>
    <x v="1"/>
    <x v="1"/>
    <x v="195"/>
    <s v="Resuelta"/>
    <n v="27"/>
    <n v="6"/>
    <n v="2020"/>
    <n v="151"/>
    <s v="No Cruza"/>
    <n v="17"/>
    <n v="27"/>
    <n v="6"/>
    <n v="2020"/>
    <n v="151"/>
    <x v="1"/>
    <n v="0"/>
    <x v="1"/>
  </r>
  <r>
    <s v="P11702018030090"/>
    <x v="8"/>
    <n v="2092440"/>
    <n v="0"/>
    <s v="                                                                                "/>
    <s v="O.C. B/quilla Cto   "/>
    <s v="LA VICTORIA TIENDA ARA                                                  "/>
    <n v="320574194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10"/>
    <n v="20180322"/>
    <n v="20181115"/>
    <n v="1170"/>
    <n v="25236412"/>
    <s v="Seguimiento y rev. instalacion electrica distribucion "/>
    <s v="NO"/>
    <x v="1"/>
    <n v="75"/>
    <n v="75000"/>
    <s v="Aumentos de potencia"/>
    <x v="13"/>
    <n v="20181115"/>
    <x v="3"/>
    <n v="1"/>
    <x v="0"/>
    <n v="22"/>
    <x v="0"/>
    <x v="3"/>
    <x v="1"/>
    <x v="196"/>
    <s v="Resuelta"/>
    <n v="15"/>
    <n v="11"/>
    <n v="2018"/>
    <n v="741"/>
    <s v="No Cruza"/>
    <n v="238"/>
    <n v="15"/>
    <n v="11"/>
    <n v="2018"/>
    <n v="741"/>
    <x v="0"/>
    <n v="0"/>
    <x v="5"/>
  </r>
  <r>
    <s v="P93322020040003"/>
    <x v="0"/>
    <n v="0"/>
    <n v="0"/>
    <s v="                                                                                "/>
    <s v="O.C. Riohacha       "/>
    <s v="MUNICIPIO DE MAICAO ELECTRIFICACION BARR LA VICTORIA                    "/>
    <n v="0"/>
    <s v="TC095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00"/>
    <n v="20200416"/>
    <n v="20200422"/>
    <n v="9332"/>
    <n v="27327857"/>
    <s v="Factibilidad Distribucion "/>
    <s v="NO"/>
    <x v="1"/>
    <n v="200"/>
    <n v="200000"/>
    <s v="Obras "/>
    <x v="0"/>
    <n v="20200422"/>
    <x v="7"/>
    <n v="1"/>
    <x v="0"/>
    <n v="16"/>
    <x v="8"/>
    <x v="1"/>
    <x v="3"/>
    <x v="122"/>
    <s v="Resuelta"/>
    <n v="22"/>
    <n v="4"/>
    <n v="2020"/>
    <n v="217"/>
    <s v="No Cruza"/>
    <n v="6"/>
    <n v="22"/>
    <n v="4"/>
    <n v="2020"/>
    <n v="217"/>
    <x v="1"/>
    <n v="0"/>
    <x v="0"/>
  </r>
  <r>
    <s v="P75412019030019"/>
    <x v="2"/>
    <n v="0"/>
    <n v="0"/>
    <s v="                                                                                "/>
    <s v="O.C Sabanalarga     "/>
    <s v="SUAN- LEONARDO SARABIA MEJORAMIENTO DE VIVIENDAS                        "/>
    <n v="0"/>
    <s v="TC090"/>
    <s v="                                                                                                                                                                                           "/>
    <s v="CANAL A STA LUCIA CT 0821K                                  "/>
    <s v="A8742068                      "/>
    <s v="Alvaro_Enrique_Hernandez_Suarez                                                 "/>
    <s v="AC190"/>
    <n v="20190320"/>
    <n v="20190626"/>
    <n v="7541"/>
    <n v="26135439"/>
    <s v="Factibilidad Distribucion "/>
    <s v="NO"/>
    <x v="1"/>
    <n v="20"/>
    <n v="20000"/>
    <s v="Obras "/>
    <x v="8"/>
    <n v="20191018"/>
    <x v="7"/>
    <n v="1"/>
    <x v="0"/>
    <n v="20"/>
    <x v="0"/>
    <x v="2"/>
    <x v="4"/>
    <x v="197"/>
    <s v="Resuelta"/>
    <n v="18"/>
    <n v="10"/>
    <n v="2019"/>
    <n v="404"/>
    <s v="No Cruza"/>
    <n v="212"/>
    <n v="26"/>
    <n v="6"/>
    <n v="2019"/>
    <n v="518"/>
    <x v="0"/>
    <n v="114"/>
    <x v="2"/>
  </r>
  <r>
    <s v="P93422020110009"/>
    <x v="3"/>
    <n v="1119226"/>
    <n v="10035823"/>
    <s v="Situacion correcta                                                              "/>
    <s v="O.C. La 14          "/>
    <s v="JULIAN POLO                                                             "/>
    <n v="3178409627"/>
    <s v="TC090"/>
    <s v="CL 11D 25 79                                                                                                                                                                               "/>
    <s v="                                                            "/>
    <s v="TR193557                      "/>
    <s v="LORENA_CARMONA_SANCHEZ                                                          "/>
    <s v="AC005"/>
    <n v="20201119"/>
    <n v="20201119"/>
    <n v="9342"/>
    <n v="28290867"/>
    <s v="Modificación de Potencia"/>
    <s v="NO"/>
    <x v="2"/>
    <n v="3"/>
    <n v="3000"/>
    <s v="Aumentos de potencia"/>
    <x v="3"/>
    <n v="20201119"/>
    <x v="1"/>
    <n v="1"/>
    <x v="1"/>
    <n v="19"/>
    <x v="5"/>
    <x v="1"/>
    <x v="0"/>
    <x v="94"/>
    <s v="Pendiente"/>
    <n v="19"/>
    <n v="11"/>
    <n v="2020"/>
    <n v="6"/>
    <s v="No Cruza"/>
    <n v="6"/>
    <n v="19"/>
    <n v="11"/>
    <n v="2020"/>
    <n v="6"/>
    <x v="1"/>
    <n v="0"/>
    <x v="1"/>
  </r>
  <r>
    <s v="P95202020060002"/>
    <x v="2"/>
    <n v="0"/>
    <n v="0"/>
    <s v="                                                                                "/>
    <s v="O.C. B/quilla Cto   "/>
    <s v="MALAMBO ALCANTARILLADO DE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200603"/>
    <n v="20200626"/>
    <n v="9520"/>
    <n v="27579609"/>
    <s v="Factibilidad Distribucion "/>
    <s v="NO"/>
    <x v="1"/>
    <n v="75"/>
    <n v="75000"/>
    <s v="Obras "/>
    <x v="8"/>
    <n v="20201014"/>
    <x v="3"/>
    <n v="1"/>
    <x v="0"/>
    <n v="3"/>
    <x v="4"/>
    <x v="1"/>
    <x v="4"/>
    <x v="198"/>
    <s v="Resuelta"/>
    <n v="14"/>
    <n v="10"/>
    <n v="2020"/>
    <n v="42"/>
    <s v="No Cruza"/>
    <n v="133"/>
    <n v="26"/>
    <n v="6"/>
    <n v="2020"/>
    <n v="152"/>
    <x v="1"/>
    <n v="110"/>
    <x v="2"/>
  </r>
  <r>
    <s v="P34102020110090"/>
    <x v="3"/>
    <n v="0"/>
    <n v="0"/>
    <s v="                                                                                "/>
    <s v="O.C. Prado Plaza    "/>
    <s v="ISABEL MARIA BARROS ZARRAZOLA                                           "/>
    <n v="312510768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3731                      "/>
    <s v="ROSA_RADA_RAMIREZ                                                               "/>
    <s v="AC005"/>
    <n v="20201120"/>
    <n v="20201120"/>
    <n v="3410"/>
    <n v="28293243"/>
    <s v="Inspección Normalización"/>
    <s v="NO"/>
    <x v="2"/>
    <n v="2"/>
    <n v="2000"/>
    <s v="Suministros definitivos Simples "/>
    <x v="3"/>
    <n v="20201120"/>
    <x v="1"/>
    <n v="1"/>
    <x v="1"/>
    <n v="20"/>
    <x v="5"/>
    <x v="1"/>
    <x v="0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102020030105"/>
    <x v="0"/>
    <n v="0"/>
    <n v="0"/>
    <s v="                                                                                "/>
    <s v="O.C. B/quilla Cto   "/>
    <s v="TRAFO 3 AMARILO CONSTRUCTORA ALAMEDA DEL RIO S\E ALUMBRADO PUBLIC       "/>
    <n v="0"/>
    <s v="TC099"/>
    <s v="                                                                                                                                                                                           "/>
    <s v="ALAMEDA DEL RIO                                             "/>
    <s v="A3151411                      "/>
    <s v="FERGIE_YULISSA_SOLANO_MANOTAS                                                   "/>
    <s v="AC100"/>
    <n v="20200331"/>
    <n v="20200408"/>
    <n v="1110"/>
    <n v="27306938"/>
    <s v="Factibilidad Distribucion "/>
    <s v="NO"/>
    <x v="1"/>
    <n v="25"/>
    <n v="25000"/>
    <s v="Obras "/>
    <x v="0"/>
    <n v="20200408"/>
    <x v="2"/>
    <n v="1"/>
    <x v="0"/>
    <n v="31"/>
    <x v="0"/>
    <x v="1"/>
    <x v="1"/>
    <x v="199"/>
    <s v="Resuelta"/>
    <n v="8"/>
    <n v="4"/>
    <n v="2020"/>
    <n v="231"/>
    <s v="No Cruza"/>
    <n v="8"/>
    <n v="8"/>
    <n v="4"/>
    <n v="2020"/>
    <n v="231"/>
    <x v="1"/>
    <n v="0"/>
    <x v="0"/>
  </r>
  <r>
    <s v="P12202020100007"/>
    <x v="0"/>
    <n v="2741544"/>
    <n v="20176896"/>
    <s v="Situacion correcta                                                              "/>
    <s v="O.C Sabanalarga     "/>
    <s v="  HDA VILLA PARAISO                                                     "/>
    <n v="3205478898"/>
    <s v="TC091"/>
    <s v="CARRT A USIACURI KM 1 8                                                                                                                                                                    "/>
    <s v="CT 4758H MT 2338H                                           "/>
    <s v="A8742068                      "/>
    <s v="Alvaro_Enrique_Hernandez_Suarez                                                 "/>
    <s v="AC100"/>
    <n v="20201009"/>
    <n v="20201022"/>
    <n v="1220"/>
    <n v="28224295"/>
    <s v="Factibilidad Distribucion "/>
    <s v="NO"/>
    <x v="1"/>
    <n v="75"/>
    <n v="75000"/>
    <s v="Aumentos de potencia"/>
    <x v="0"/>
    <n v="20201022"/>
    <x v="2"/>
    <n v="1"/>
    <x v="0"/>
    <n v="9"/>
    <x v="3"/>
    <x v="1"/>
    <x v="4"/>
    <x v="63"/>
    <s v="Resuelta"/>
    <n v="22"/>
    <n v="10"/>
    <n v="2020"/>
    <n v="34"/>
    <s v="No Cruza"/>
    <n v="13"/>
    <n v="22"/>
    <n v="10"/>
    <n v="2020"/>
    <n v="34"/>
    <x v="1"/>
    <n v="0"/>
    <x v="0"/>
  </r>
  <r>
    <s v="P11102020110121"/>
    <x v="5"/>
    <n v="0"/>
    <n v="0"/>
    <s v="                                                                                "/>
    <s v="OC CCIAL AMERICANO  "/>
    <s v="LUZ MARY CASTRO VERGARA                                                 "/>
    <n v="3016322325"/>
    <s v="TC090"/>
    <s v="                                                                                                                                                                                           "/>
    <s v="=CRA 23B 64 14                                              "/>
    <s v="MP000315                      "/>
    <s v="THAIS_CABRERA_BELTRAN                                                           "/>
    <s v="AC230"/>
    <n v="20201120"/>
    <n v="20201120"/>
    <n v="1110"/>
    <n v="0"/>
    <m/>
    <s v="NO"/>
    <x v="0"/>
    <n v="14.78"/>
    <n v="14780"/>
    <s v="Suministros definitivos Simples "/>
    <x v="9"/>
    <n v="20201120"/>
    <x v="1"/>
    <n v="1"/>
    <x v="1"/>
    <n v="20"/>
    <x v="5"/>
    <x v="1"/>
    <x v="1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11702020070008"/>
    <x v="1"/>
    <n v="2032392"/>
    <n v="20056728"/>
    <s v="Situacion correcta                                                              "/>
    <s v="Of. Telefónica 24H  "/>
    <s v="ISAIAS BUITRAGO DE DIAZ MARIA / DIAZ PABA                               "/>
    <n v="3147717790"/>
    <s v="TC090"/>
    <s v="CR 6C 18 30 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236"/>
    <n v="20200703"/>
    <n v="20200704"/>
    <n v="1170"/>
    <n v="27746380"/>
    <s v="Modificación de Potencia"/>
    <s v="NO"/>
    <x v="1"/>
    <n v="3"/>
    <n v="3000"/>
    <s v="Aumentos de potencia"/>
    <x v="1"/>
    <n v="20200704"/>
    <x v="1"/>
    <n v="1"/>
    <x v="1"/>
    <n v="3"/>
    <x v="6"/>
    <x v="1"/>
    <x v="1"/>
    <x v="19"/>
    <s v="Resuelta"/>
    <n v="4"/>
    <n v="7"/>
    <n v="2020"/>
    <n v="144"/>
    <s v="No Cruza"/>
    <n v="1"/>
    <n v="4"/>
    <n v="7"/>
    <n v="2020"/>
    <n v="144"/>
    <x v="1"/>
    <n v="0"/>
    <x v="1"/>
  </r>
  <r>
    <s v="P11702020100094"/>
    <x v="5"/>
    <n v="0"/>
    <n v="0"/>
    <s v="                                                                                "/>
    <s v="Of. Telefónica 24H  "/>
    <s v="LUIS ENRIQUE ROYERO SALAS                                               "/>
    <n v="3012394263"/>
    <s v="TC090"/>
    <s v="                                                                                                                                                                                           "/>
    <s v="=CLL 42A 2B 09                                              "/>
    <s v="NT001137                      "/>
    <s v="STEFANNIE_PAOLA_RAMBAO_BENAVIDES                                                "/>
    <s v="AC230"/>
    <n v="20201027"/>
    <n v="20201027"/>
    <n v="1170"/>
    <n v="0"/>
    <m/>
    <s v="NO"/>
    <x v="0"/>
    <n v="3"/>
    <n v="3000"/>
    <s v="Suministros definitivos Simples "/>
    <x v="9"/>
    <n v="20201027"/>
    <x v="1"/>
    <n v="1"/>
    <x v="1"/>
    <n v="27"/>
    <x v="3"/>
    <x v="1"/>
    <x v="1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34102018120090"/>
    <x v="2"/>
    <n v="0"/>
    <n v="0"/>
    <s v="                                                                                "/>
    <s v="ZE Santa_Marta      "/>
    <s v="CIUDAD EQUIDAD CONSTRUCTORA BOLIVAR SA                                  "/>
    <n v="3136697483"/>
    <s v="TC090"/>
    <s v="                                                                                                                                                                                           "/>
    <s v="CIUDAD EQUIDAD                                              "/>
    <s v="T9697258                      "/>
    <s v="Adriana_Duran_Q                                                                 "/>
    <s v="AC190"/>
    <n v="20181227"/>
    <n v="20190502"/>
    <n v="3410"/>
    <n v="27100169"/>
    <s v="Seguimiento y rev. instalacion electrica distribucion "/>
    <s v="NO"/>
    <x v="3"/>
    <n v="800"/>
    <n v="800000"/>
    <s v="Obras "/>
    <x v="5"/>
    <n v="20190712"/>
    <x v="6"/>
    <n v="1"/>
    <x v="0"/>
    <n v="27"/>
    <x v="9"/>
    <x v="3"/>
    <x v="0"/>
    <x v="200"/>
    <s v="Resuelta"/>
    <n v="12"/>
    <n v="7"/>
    <n v="2019"/>
    <n v="502"/>
    <s v="No Cruza"/>
    <n v="197"/>
    <n v="2"/>
    <n v="5"/>
    <n v="2019"/>
    <n v="573"/>
    <x v="0"/>
    <n v="71"/>
    <x v="2"/>
  </r>
  <r>
    <s v="P95302020020004"/>
    <x v="0"/>
    <n v="0"/>
    <n v="0"/>
    <s v="                                                                                "/>
    <s v="O.C. B/quilla Cto   "/>
    <s v="  CIC VILLA DE SAN PABLO                                                "/>
    <n v="0"/>
    <s v="TC096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214"/>
    <n v="20200226"/>
    <n v="9530"/>
    <n v="27185808"/>
    <s v="Factibilidad Distribucion "/>
    <s v="NO"/>
    <x v="1"/>
    <n v="12"/>
    <n v="12000"/>
    <s v="Obras "/>
    <x v="0"/>
    <n v="20200226"/>
    <x v="2"/>
    <n v="1"/>
    <x v="0"/>
    <n v="14"/>
    <x v="1"/>
    <x v="1"/>
    <x v="1"/>
    <x v="201"/>
    <s v="Resuelta"/>
    <n v="26"/>
    <n v="2"/>
    <n v="2020"/>
    <n v="273"/>
    <s v="No Cruza"/>
    <n v="12"/>
    <n v="26"/>
    <n v="2"/>
    <n v="2020"/>
    <n v="273"/>
    <x v="1"/>
    <n v="0"/>
    <x v="0"/>
  </r>
  <r>
    <s v="P93312020100017"/>
    <x v="0"/>
    <n v="0"/>
    <n v="0"/>
    <s v="                                                                                "/>
    <s v="O.C. Riohacha       "/>
    <s v="ZAMBRANO FINCA NERIO GARCI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ERIO                                                       "/>
    <s v="N3352044                      "/>
    <s v="Laudis_Peñaranda_                                                               "/>
    <s v="AC100"/>
    <n v="20201021"/>
    <n v="20201029"/>
    <n v="9331"/>
    <n v="28246050"/>
    <s v="Factibilidad Distribucion "/>
    <s v="NO"/>
    <x v="1"/>
    <n v="25"/>
    <n v="2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11102020110024"/>
    <x v="5"/>
    <n v="0"/>
    <n v="0"/>
    <s v="                                                                                "/>
    <s v="O.C. B/quilla Nte   "/>
    <s v="ALVARO MENDOZA A                                                        "/>
    <s v="3107410008 3107410016 "/>
    <s v="TC090"/>
    <s v="                                                                                                                                                                                           "/>
    <s v="=CRA 59 86 100                                              "/>
    <s v="RC000135                      "/>
    <s v="CRISTIAN_CONTRERAS_ARROYO                                                       "/>
    <s v="AC230"/>
    <n v="20201105"/>
    <n v="20201105"/>
    <n v="1110"/>
    <n v="0"/>
    <m/>
    <s v="NO"/>
    <x v="0"/>
    <n v="7.2"/>
    <n v="7200"/>
    <s v="Coogeneración/Suplencia "/>
    <x v="9"/>
    <n v="20201105"/>
    <x v="10"/>
    <n v="1"/>
    <x v="0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102020110055"/>
    <x v="1"/>
    <n v="0"/>
    <n v="0"/>
    <s v="                                                                                "/>
    <s v="OC CCIAL AMERICANO  "/>
    <s v="ANA CAÑATE TORRES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23    64  177                                            "/>
    <s v="MP000292                      "/>
    <s v="ANGELA_MONTOYA_MEDINA                                                           "/>
    <s v="AC236"/>
    <n v="20201110"/>
    <n v="20201119"/>
    <n v="1110"/>
    <n v="28277854"/>
    <s v="Inspección Normalización"/>
    <s v="NO"/>
    <x v="1"/>
    <n v="3"/>
    <n v="3000"/>
    <s v="Suministros definitivos Simples "/>
    <x v="1"/>
    <n v="20201119"/>
    <x v="1"/>
    <n v="1"/>
    <x v="1"/>
    <n v="10"/>
    <x v="5"/>
    <x v="1"/>
    <x v="1"/>
    <x v="79"/>
    <s v="Resuelta"/>
    <n v="19"/>
    <n v="11"/>
    <n v="2020"/>
    <n v="6"/>
    <s v="No Cruza"/>
    <n v="9"/>
    <n v="19"/>
    <n v="11"/>
    <n v="2020"/>
    <n v="6"/>
    <x v="1"/>
    <n v="0"/>
    <x v="1"/>
  </r>
  <r>
    <s v="P11702020080037"/>
    <x v="5"/>
    <n v="2251125"/>
    <n v="0"/>
    <s v="                                                                                "/>
    <s v="O.C. Soledad        "/>
    <s v="JUAN GUALBERTO BARROS BUELVAS                                           "/>
    <s v="3136197363 3218698681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0813"/>
    <n v="20200813"/>
    <n v="1170"/>
    <n v="0"/>
    <m/>
    <s v="NO"/>
    <x v="0"/>
    <n v="3"/>
    <n v="3000"/>
    <s v="Aumentos de potencia"/>
    <x v="8"/>
    <n v="20200817"/>
    <x v="1"/>
    <n v="1"/>
    <x v="1"/>
    <n v="13"/>
    <x v="10"/>
    <x v="1"/>
    <x v="1"/>
    <x v="96"/>
    <s v="Sin Orden"/>
    <n v="17"/>
    <n v="8"/>
    <n v="2020"/>
    <n v="100"/>
    <s v="No Cruza"/>
    <n v="100"/>
    <n v="13"/>
    <n v="8"/>
    <n v="2020"/>
    <n v="104"/>
    <x v="1"/>
    <n v="4"/>
    <x v="4"/>
  </r>
  <r>
    <s v="P11102015100142"/>
    <x v="4"/>
    <n v="0"/>
    <n v="0"/>
    <s v="                                                                                "/>
    <s v="XXX NO UTILIZAR     "/>
    <s v="CONSTRUCCIONES MARVAL SA URBANIZACION LISBOA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220"/>
    <n v="20151021"/>
    <n v="20160310"/>
    <n v="1110"/>
    <n v="0"/>
    <m/>
    <s v="NO"/>
    <x v="0"/>
    <n v="630"/>
    <n v="630000"/>
    <s v="Obras "/>
    <x v="6"/>
    <n v="20160310"/>
    <x v="2"/>
    <n v="1"/>
    <x v="0"/>
    <n v="21"/>
    <x v="3"/>
    <x v="4"/>
    <x v="1"/>
    <x v="202"/>
    <s v="Sin Orden"/>
    <n v="10"/>
    <n v="3"/>
    <n v="2016"/>
    <n v="1721"/>
    <s v="No Cruza"/>
    <n v="1721"/>
    <n v="10"/>
    <n v="3"/>
    <n v="2016"/>
    <n v="1721"/>
    <x v="0"/>
    <n v="0"/>
    <x v="3"/>
  </r>
  <r>
    <s v="P34102020070002"/>
    <x v="4"/>
    <n v="3158528"/>
    <n v="35096878"/>
    <s v="Situacion correcta                                                              "/>
    <s v="ZE Santa_Marta      "/>
    <s v="EDIFICIO   MIRADOR SAN PEDRO                                            "/>
    <n v="3152500576"/>
    <s v="TC090"/>
    <s v="CL 29 CR 31 35               ARCO   01                                                                                                                                                     "/>
    <s v="PELUQUERIA KEIT                                             "/>
    <s v="T9697258                      "/>
    <s v="Adriana_Duran_Q                                                                 "/>
    <s v="AC220"/>
    <n v="20200702"/>
    <n v="20201017"/>
    <n v="3410"/>
    <n v="27976528"/>
    <s v="Seguimiento y rev. instalacion electrica distribucion "/>
    <s v="NO"/>
    <x v="3"/>
    <n v="150"/>
    <n v="150000"/>
    <s v="Aumentos de potencia"/>
    <x v="4"/>
    <n v="20201017"/>
    <x v="3"/>
    <n v="1"/>
    <x v="0"/>
    <n v="2"/>
    <x v="6"/>
    <x v="1"/>
    <x v="0"/>
    <x v="203"/>
    <s v="Resuelta"/>
    <n v="17"/>
    <n v="10"/>
    <n v="2020"/>
    <n v="39"/>
    <s v="No Cruza"/>
    <n v="107"/>
    <n v="17"/>
    <n v="10"/>
    <n v="2020"/>
    <n v="39"/>
    <x v="1"/>
    <n v="0"/>
    <x v="3"/>
  </r>
  <r>
    <s v="P93312020070004"/>
    <x v="2"/>
    <n v="0"/>
    <n v="0"/>
    <s v="                                                                                "/>
    <s v="O.C. Riohacha       "/>
    <s v="MUNICIPIO DE ALBANIA COMUNIDADES INDIGENA KARARAPANA Y WARRACH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702"/>
    <n v="20200702"/>
    <n v="9331"/>
    <n v="0"/>
    <m/>
    <s v="NO"/>
    <x v="0"/>
    <n v="100"/>
    <n v="100000"/>
    <s v="Obras "/>
    <x v="7"/>
    <n v="20200702"/>
    <x v="7"/>
    <n v="1"/>
    <x v="0"/>
    <n v="2"/>
    <x v="6"/>
    <x v="1"/>
    <x v="3"/>
    <x v="203"/>
    <s v="Sin Orden"/>
    <n v="2"/>
    <n v="7"/>
    <n v="2020"/>
    <n v="146"/>
    <s v="No Cruza"/>
    <n v="146"/>
    <n v="2"/>
    <n v="7"/>
    <n v="2020"/>
    <n v="146"/>
    <x v="1"/>
    <n v="0"/>
    <x v="2"/>
  </r>
  <r>
    <s v="P11802019080091"/>
    <x v="2"/>
    <n v="0"/>
    <n v="0"/>
    <s v="                                                                                "/>
    <s v="O.C. B/quilla Nte   "/>
    <s v="ETAPA 4B URBANIZACION LOS ALMENDROS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821"/>
    <n v="20191007"/>
    <n v="1180"/>
    <n v="26645363"/>
    <s v="Factibilidad Distribucion "/>
    <s v="NO"/>
    <x v="1"/>
    <n v="240"/>
    <n v="240000"/>
    <s v="Obras "/>
    <x v="7"/>
    <n v="20191126"/>
    <x v="6"/>
    <n v="1"/>
    <x v="0"/>
    <n v="21"/>
    <x v="10"/>
    <x v="2"/>
    <x v="1"/>
    <x v="204"/>
    <s v="Resuelta"/>
    <n v="26"/>
    <n v="11"/>
    <n v="2019"/>
    <n v="365"/>
    <s v="No Cruza"/>
    <n v="97"/>
    <n v="7"/>
    <n v="10"/>
    <n v="2019"/>
    <n v="415"/>
    <x v="0"/>
    <n v="50"/>
    <x v="2"/>
  </r>
  <r>
    <s v="P12202019040001"/>
    <x v="2"/>
    <n v="0"/>
    <n v="0"/>
    <s v="                                                                                "/>
    <s v="O.C Sabanalarga     "/>
    <s v="ADRIANA CATALINA CANO GUERRERO                                          "/>
    <n v="311338857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190404"/>
    <n v="20190916"/>
    <n v="1220"/>
    <n v="27604758"/>
    <s v="Seguimiento y rev. instalacion electrica distribucion "/>
    <s v="NO"/>
    <x v="1"/>
    <n v="75"/>
    <n v="75000"/>
    <s v="Obras "/>
    <x v="8"/>
    <n v="20201118"/>
    <x v="2"/>
    <n v="1"/>
    <x v="0"/>
    <n v="4"/>
    <x v="8"/>
    <x v="2"/>
    <x v="4"/>
    <x v="91"/>
    <s v="Resuelta"/>
    <n v="18"/>
    <n v="11"/>
    <n v="2020"/>
    <n v="7"/>
    <d v="2020-06-09T00:00:00"/>
    <n v="594"/>
    <n v="16"/>
    <n v="9"/>
    <n v="2019"/>
    <n v="436"/>
    <x v="0"/>
    <n v="429"/>
    <x v="2"/>
  </r>
  <r>
    <s v="P95202020070003"/>
    <x v="5"/>
    <n v="0"/>
    <n v="0"/>
    <s v="                                                                                "/>
    <s v="Of. Telefónica 24H  "/>
    <s v="GERARDO SAUL IZQUIERDO REYES                                            "/>
    <n v="3174337772"/>
    <s v="TC090"/>
    <s v="                                                                                                                                                                                           "/>
    <s v="=CLL 42B 7A 15                                              "/>
    <s v="TR042882                      "/>
    <s v="LAURA_MARIA_BARRIOS_RADA                                                        "/>
    <s v="AC230"/>
    <n v="20200709"/>
    <n v="20200709"/>
    <n v="9520"/>
    <n v="0"/>
    <m/>
    <s v="NO"/>
    <x v="0"/>
    <n v="3"/>
    <n v="3000"/>
    <s v="Suministros definitivos Simples "/>
    <x v="8"/>
    <n v="20200721"/>
    <x v="1"/>
    <n v="1"/>
    <x v="1"/>
    <n v="9"/>
    <x v="6"/>
    <x v="1"/>
    <x v="4"/>
    <x v="205"/>
    <s v="Sin Orden"/>
    <n v="21"/>
    <n v="7"/>
    <n v="2020"/>
    <n v="127"/>
    <s v="No Cruza"/>
    <n v="127"/>
    <n v="9"/>
    <n v="7"/>
    <n v="2020"/>
    <n v="139"/>
    <x v="1"/>
    <n v="12"/>
    <x v="4"/>
  </r>
  <r>
    <s v="P34102018110035"/>
    <x v="4"/>
    <n v="5980506"/>
    <n v="0"/>
    <s v="                                                                                "/>
    <s v="ZE Santa_Marta      "/>
    <s v="ROBERTO KATIME FONTALVO                                                 "/>
    <n v="320588235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220"/>
    <n v="20181114"/>
    <n v="20190423"/>
    <n v="3410"/>
    <n v="25896478"/>
    <s v="Seguimiento y rev. instalacion electrica distribucion "/>
    <s v="NO"/>
    <x v="3"/>
    <n v="112.5"/>
    <n v="112500"/>
    <s v="Aumentos de potencia"/>
    <x v="4"/>
    <n v="20190423"/>
    <x v="2"/>
    <n v="1"/>
    <x v="0"/>
    <n v="14"/>
    <x v="5"/>
    <x v="3"/>
    <x v="0"/>
    <x v="206"/>
    <s v="Resuelta"/>
    <n v="23"/>
    <n v="4"/>
    <n v="2019"/>
    <n v="582"/>
    <s v="No Cruza"/>
    <n v="160"/>
    <n v="23"/>
    <n v="4"/>
    <n v="2019"/>
    <n v="582"/>
    <x v="0"/>
    <n v="0"/>
    <x v="3"/>
  </r>
  <r>
    <s v="P12102017050037"/>
    <x v="2"/>
    <n v="0"/>
    <n v="0"/>
    <s v="                                                                                "/>
    <s v="O.C Sabanalarga  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T9763922                      "/>
    <s v="Somaya_Rincon                                                                   "/>
    <s v="AC190"/>
    <n v="20170524"/>
    <n v="20170524"/>
    <n v="1210"/>
    <n v="24108102"/>
    <s v="Seguimiento y rev. instalacion electrica distribucion "/>
    <s v="NO"/>
    <x v="1"/>
    <n v="137.5"/>
    <n v="137500"/>
    <s v="Obras "/>
    <x v="8"/>
    <n v="20180809"/>
    <x v="7"/>
    <n v="1"/>
    <x v="0"/>
    <n v="24"/>
    <x v="2"/>
    <x v="0"/>
    <x v="4"/>
    <x v="207"/>
    <s v="Resuelta"/>
    <n v="9"/>
    <n v="8"/>
    <n v="2018"/>
    <n v="839"/>
    <d v="2017-08-03T00:00:00"/>
    <n v="442"/>
    <n v="24"/>
    <n v="5"/>
    <n v="2017"/>
    <n v="1281"/>
    <x v="0"/>
    <n v="442"/>
    <x v="2"/>
  </r>
  <r>
    <s v="P12102018040003"/>
    <x v="0"/>
    <n v="8841714"/>
    <n v="0"/>
    <s v="                                                                                "/>
    <s v="O.C Sabanalarga     "/>
    <s v="EL REFUGIO COMERCIALIZADORA LOS ANGELES                                 "/>
    <n v="3183819425"/>
    <s v="TC092"/>
    <s v="                                                                                                                                                                                           "/>
    <s v="PARCELA EL REFUGIO                                          "/>
    <s v="T9763922                      "/>
    <s v="Somaya_Rincon                                                                   "/>
    <s v="AC100"/>
    <n v="20180402"/>
    <n v="20180404"/>
    <n v="1210"/>
    <n v="24930738"/>
    <s v="Factibilidad Distribucion "/>
    <s v="NO"/>
    <x v="1"/>
    <n v="75"/>
    <n v="75000"/>
    <s v="Aumentos de potencia"/>
    <x v="0"/>
    <n v="20180404"/>
    <x v="2"/>
    <n v="1"/>
    <x v="0"/>
    <n v="2"/>
    <x v="8"/>
    <x v="3"/>
    <x v="4"/>
    <x v="208"/>
    <s v="Resuelta"/>
    <n v="4"/>
    <n v="4"/>
    <n v="2018"/>
    <n v="966"/>
    <s v="No Cruza"/>
    <n v="2"/>
    <n v="4"/>
    <n v="4"/>
    <n v="2018"/>
    <n v="966"/>
    <x v="0"/>
    <n v="0"/>
    <x v="0"/>
  </r>
  <r>
    <s v="P11702020100080"/>
    <x v="5"/>
    <n v="2241915"/>
    <n v="20113597"/>
    <s v="Situacion correcta                                                              "/>
    <s v="Of. Telefónica 24H  "/>
    <s v="FERNANDO FLORIAN GOMEZ                                                  "/>
    <n v="3013369920"/>
    <s v="TC090"/>
    <s v="CR 20 64B 57                                                                                                                                                                               "/>
    <s v="=CRA 20 64B 57                                              "/>
    <s v="NT001137                      "/>
    <s v="STEFANNIE_PAOLA_RAMBAO_BENAVIDES                                                "/>
    <s v="AC230"/>
    <n v="20201026"/>
    <n v="20201026"/>
    <n v="1170"/>
    <n v="0"/>
    <m/>
    <s v="NO"/>
    <x v="0"/>
    <n v="3"/>
    <n v="3000"/>
    <s v="Aumentos de potencia"/>
    <x v="9"/>
    <n v="20201026"/>
    <x v="1"/>
    <n v="1"/>
    <x v="1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4"/>
  </r>
  <r>
    <s v="P75412019040006"/>
    <x v="2"/>
    <n v="2592918"/>
    <n v="20225799"/>
    <s v="Situacion correcta                                                              "/>
    <s v="O.C Sabanalarga     "/>
    <s v="  MUNICIPIO SABANAGRANDE                                                "/>
    <n v="3016565276"/>
    <s v="TC095"/>
    <s v="CL 6 14 15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190403"/>
    <n v="20190514"/>
    <n v="7541"/>
    <n v="26175117"/>
    <s v="Factibilidad Distribucion "/>
    <s v="NO"/>
    <x v="1"/>
    <n v="75"/>
    <n v="75000"/>
    <s v="Aumentos de potencia"/>
    <x v="8"/>
    <n v="20190821"/>
    <x v="2"/>
    <n v="1"/>
    <x v="0"/>
    <n v="3"/>
    <x v="8"/>
    <x v="2"/>
    <x v="4"/>
    <x v="209"/>
    <s v="Resuelta"/>
    <n v="21"/>
    <n v="8"/>
    <n v="2019"/>
    <n v="462"/>
    <s v="No Cruza"/>
    <n v="140"/>
    <n v="14"/>
    <n v="5"/>
    <n v="2019"/>
    <n v="561"/>
    <x v="0"/>
    <n v="99"/>
    <x v="2"/>
  </r>
  <r>
    <s v="P11502020090020"/>
    <x v="2"/>
    <n v="0"/>
    <n v="0"/>
    <s v="                                                                                "/>
    <s v="ZE Bquilla-Sur-S/dad"/>
    <s v="SANDRA MARTINEZ OLIVEROS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0930"/>
    <n v="20201110"/>
    <n v="1150"/>
    <n v="28253613"/>
    <s v="Factibilidad Distribucion "/>
    <s v="NO"/>
    <x v="1"/>
    <n v="50"/>
    <n v="50000"/>
    <s v="Obras "/>
    <x v="16"/>
    <n v="20201111"/>
    <x v="2"/>
    <n v="1"/>
    <x v="0"/>
    <n v="30"/>
    <x v="7"/>
    <x v="1"/>
    <x v="1"/>
    <x v="210"/>
    <s v="Resuelta"/>
    <n v="11"/>
    <n v="11"/>
    <n v="2020"/>
    <n v="14"/>
    <s v="No Cruza"/>
    <n v="42"/>
    <n v="10"/>
    <n v="11"/>
    <n v="2020"/>
    <n v="15"/>
    <x v="1"/>
    <n v="1"/>
    <x v="2"/>
  </r>
  <r>
    <s v="P11102020060003"/>
    <x v="2"/>
    <n v="7288064"/>
    <n v="20916774"/>
    <s v="Situacion correcta                                                              "/>
    <s v="O.C. B/quilla Cto   "/>
    <s v="  TUBOPLAST SAS                                                         "/>
    <n v="3796248"/>
    <s v="TC091"/>
    <s v="CL 41 51 64               LOC   NRP                                                                                                                                                        "/>
    <s v="JOSE RAMON BECERRA                                          "/>
    <s v="A3151411                      "/>
    <s v="FERGIE_YULISSA_SOLANO_MANOTAS                                                   "/>
    <s v="AC190"/>
    <n v="20200601"/>
    <n v="20200703"/>
    <n v="1110"/>
    <n v="27928148"/>
    <s v="Seguimiento y rev. instalacion electrica distribucion "/>
    <s v="NO"/>
    <x v="1"/>
    <n v="800"/>
    <n v="800000"/>
    <s v="Aumentos de potencia"/>
    <x v="5"/>
    <n v="20201109"/>
    <x v="3"/>
    <n v="1"/>
    <x v="0"/>
    <n v="1"/>
    <x v="4"/>
    <x v="1"/>
    <x v="1"/>
    <x v="211"/>
    <s v="Resuelta"/>
    <n v="9"/>
    <n v="11"/>
    <n v="2020"/>
    <n v="16"/>
    <d v="2020-08-04T00:00:00"/>
    <n v="161"/>
    <n v="3"/>
    <n v="7"/>
    <n v="2020"/>
    <n v="145"/>
    <x v="1"/>
    <n v="129"/>
    <x v="2"/>
  </r>
  <r>
    <s v="P11102018120074"/>
    <x v="2"/>
    <n v="2762859"/>
    <n v="0"/>
    <s v="                                                                                "/>
    <s v="C.T.SOLEDAD         "/>
    <s v="ANDINA HERRAJES                                                         "/>
    <n v="3137464035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220"/>
    <n v="20181220"/>
    <n v="1110"/>
    <n v="25832651"/>
    <s v="Seguimiento y rev. instalacion electrica distribucion "/>
    <s v="NO"/>
    <x v="3"/>
    <n v="300"/>
    <n v="300000"/>
    <s v="Aumentos de potencia"/>
    <x v="5"/>
    <n v="20181220"/>
    <x v="3"/>
    <n v="1"/>
    <x v="0"/>
    <n v="20"/>
    <x v="9"/>
    <x v="3"/>
    <x v="1"/>
    <x v="212"/>
    <s v="Resuelta"/>
    <n v="20"/>
    <n v="12"/>
    <n v="2018"/>
    <n v="706"/>
    <s v="No Cruza"/>
    <n v="0"/>
    <n v="20"/>
    <n v="12"/>
    <n v="2018"/>
    <n v="706"/>
    <x v="0"/>
    <n v="0"/>
    <x v="2"/>
  </r>
  <r>
    <s v="P93322020030036"/>
    <x v="0"/>
    <n v="5727571"/>
    <n v="25619099"/>
    <s v="Suspendido por impago                                                           "/>
    <s v="O.C. Riohacha       "/>
    <s v="  ALMACEN BASE                                                          "/>
    <n v="0"/>
    <s v="TC092"/>
    <s v="CL 10A 13 37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324"/>
    <n v="20200330"/>
    <n v="9332"/>
    <n v="27291537"/>
    <s v="Factibilidad Distribucion "/>
    <s v="NO"/>
    <x v="1"/>
    <n v="50"/>
    <n v="50000"/>
    <s v="Aumentos de potencia"/>
    <x v="0"/>
    <n v="20200330"/>
    <x v="2"/>
    <n v="1"/>
    <x v="0"/>
    <n v="24"/>
    <x v="0"/>
    <x v="1"/>
    <x v="3"/>
    <x v="213"/>
    <s v="Resuelta"/>
    <n v="30"/>
    <n v="3"/>
    <n v="2020"/>
    <n v="240"/>
    <s v="No Cruza"/>
    <n v="6"/>
    <n v="30"/>
    <n v="3"/>
    <n v="2020"/>
    <n v="240"/>
    <x v="1"/>
    <n v="0"/>
    <x v="0"/>
  </r>
  <r>
    <s v="P34102018010047"/>
    <x v="2"/>
    <n v="0"/>
    <n v="0"/>
    <s v="                                                                                "/>
    <s v="ZE Santa_Marta      "/>
    <s v="  MUNICIPIO DE ZONA BANANERA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ALCALDIA                                                    "/>
    <s v="T9697258                      "/>
    <s v="Adriana_Duran_Q                                                                 "/>
    <s v="AC190"/>
    <n v="20180116"/>
    <n v="20180718"/>
    <n v="3410"/>
    <n v="26193020"/>
    <s v="Seguimiento y rev. instalacion electrica distribucion "/>
    <s v="NO"/>
    <x v="3"/>
    <n v="75"/>
    <n v="75000"/>
    <s v="Obras "/>
    <x v="5"/>
    <n v="20180813"/>
    <x v="5"/>
    <n v="1"/>
    <x v="0"/>
    <n v="16"/>
    <x v="11"/>
    <x v="3"/>
    <x v="0"/>
    <x v="214"/>
    <s v="Resuelta"/>
    <n v="13"/>
    <n v="8"/>
    <n v="2018"/>
    <n v="835"/>
    <s v="No Cruza"/>
    <n v="209"/>
    <n v="18"/>
    <n v="7"/>
    <n v="2018"/>
    <n v="861"/>
    <x v="0"/>
    <n v="26"/>
    <x v="2"/>
  </r>
  <r>
    <s v="P11102019110143"/>
    <x v="1"/>
    <n v="2577567"/>
    <n v="0"/>
    <s v="                                                                                "/>
    <s v="O.C. B/quilla Nte   "/>
    <s v="MANUEL EDMUNDO MEZA ATENCIA                                             "/>
    <n v="3003456179"/>
    <s v="TC090"/>
    <s v="                                                                                                                                                                                           "/>
    <s v="=CLL 81 76 63                                               "/>
    <s v="A2846153                      "/>
    <s v="Dalgi_Olmos_Villanueva                                                          "/>
    <s v="AC236"/>
    <n v="20191128"/>
    <n v="20191130"/>
    <n v="1110"/>
    <n v="26956695"/>
    <s v="Modificación de Potencia"/>
    <s v="NO"/>
    <x v="1"/>
    <n v="3"/>
    <n v="3000"/>
    <s v="Aumentos de potencia"/>
    <x v="1"/>
    <n v="20191130"/>
    <x v="1"/>
    <n v="1"/>
    <x v="1"/>
    <n v="28"/>
    <x v="5"/>
    <x v="2"/>
    <x v="1"/>
    <x v="215"/>
    <s v="Resuelta"/>
    <n v="30"/>
    <n v="11"/>
    <n v="2019"/>
    <n v="361"/>
    <s v="No Cruza"/>
    <n v="2"/>
    <n v="30"/>
    <n v="11"/>
    <n v="2019"/>
    <n v="361"/>
    <x v="0"/>
    <n v="0"/>
    <x v="1"/>
  </r>
  <r>
    <s v="P33102020050002"/>
    <x v="0"/>
    <n v="0"/>
    <n v="0"/>
    <s v="                                                                                "/>
    <s v="O.C. Riohacha       "/>
    <s v="MAIKER MARTINEZ ORTIZ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FINCA MAIKER                                           "/>
    <s v="N3352044                      "/>
    <s v="Laudis_Peñaranda_                                                               "/>
    <s v="AC100"/>
    <n v="20200522"/>
    <n v="20200527"/>
    <n v="3310"/>
    <n v="27515855"/>
    <s v="Factibilidad Distribucion "/>
    <s v="NO"/>
    <x v="1"/>
    <n v="15"/>
    <n v="15000"/>
    <s v="Obras "/>
    <x v="0"/>
    <n v="20200527"/>
    <x v="2"/>
    <n v="1"/>
    <x v="0"/>
    <n v="22"/>
    <x v="2"/>
    <x v="1"/>
    <x v="3"/>
    <x v="67"/>
    <s v="Resuelta"/>
    <n v="27"/>
    <n v="5"/>
    <n v="2020"/>
    <n v="182"/>
    <s v="No Cruza"/>
    <n v="5"/>
    <n v="27"/>
    <n v="5"/>
    <n v="2020"/>
    <n v="182"/>
    <x v="1"/>
    <n v="0"/>
    <x v="0"/>
  </r>
  <r>
    <s v="P11802019090023"/>
    <x v="9"/>
    <n v="0"/>
    <n v="0"/>
    <s v="                                                                                "/>
    <s v="O.C. B/quilla Nte   "/>
    <s v="LA ARBOLEDA - AREA COMUN INNECARIBE S.A CENTRO COMERCIAL                "/>
    <n v="3117035406"/>
    <s v="TC088"/>
    <s v="                                                                                                                                                                                           "/>
    <s v="CENTRO COMER LA ARBOLEDA                                    "/>
    <s v="RC000135                      "/>
    <s v="CRISTIAN_CONTRERAS_ARROYO                                                       "/>
    <s v="AC090"/>
    <n v="20190905"/>
    <n v="20190912"/>
    <n v="1180"/>
    <n v="0"/>
    <m/>
    <s v="NO"/>
    <x v="0"/>
    <n v="17"/>
    <n v="17000"/>
    <s v="Coogeneración/Suplencia "/>
    <x v="15"/>
    <n v="20190912"/>
    <x v="10"/>
    <n v="1"/>
    <x v="2"/>
    <n v="5"/>
    <x v="7"/>
    <x v="2"/>
    <x v="1"/>
    <x v="11"/>
    <s v="Sin Orden"/>
    <n v="12"/>
    <n v="9"/>
    <n v="2019"/>
    <n v="440"/>
    <s v="No Cruza"/>
    <n v="440"/>
    <n v="12"/>
    <n v="9"/>
    <n v="2019"/>
    <n v="440"/>
    <x v="0"/>
    <n v="0"/>
    <x v="6"/>
  </r>
  <r>
    <s v="P33102020110018"/>
    <x v="3"/>
    <n v="0"/>
    <n v="0"/>
    <s v="                                                                                "/>
    <s v="O.C. Riohacha       "/>
    <s v="NELIA BEATRIZ GAMEZ SIERRA                                              "/>
    <n v="313538953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5                      "/>
    <s v="GREACE_PAMELA_TARRIFE_MAYESTON                                                  "/>
    <s v="AC005"/>
    <n v="20201120"/>
    <n v="20201120"/>
    <n v="3310"/>
    <n v="28293026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3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93402020110002"/>
    <x v="3"/>
    <n v="3853523"/>
    <n v="20661896"/>
    <s v="Situacion correcta                                                              "/>
    <s v="ZE Zona Bananera    "/>
    <s v="DOLORES OSPINO                                                          "/>
    <n v="3215226011"/>
    <s v="TC090"/>
    <s v="CL 5 9 5                                                                                                                                                                                   "/>
    <s v="                                                            "/>
    <s v="TR182906                      "/>
    <s v="DELFINA BOLIVAR                                                                 "/>
    <s v="AC005"/>
    <n v="20201106"/>
    <n v="20201106"/>
    <n v="9340"/>
    <n v="28270929"/>
    <s v="Modificación de Potencia"/>
    <s v="NO"/>
    <x v="2"/>
    <n v="3"/>
    <n v="3000"/>
    <s v="Aumentos de potencia"/>
    <x v="3"/>
    <n v="20201106"/>
    <x v="1"/>
    <n v="1"/>
    <x v="1"/>
    <n v="6"/>
    <x v="5"/>
    <x v="1"/>
    <x v="0"/>
    <x v="42"/>
    <s v="Pendiente"/>
    <n v="6"/>
    <n v="11"/>
    <n v="2020"/>
    <n v="19"/>
    <s v="No Cruza"/>
    <n v="19"/>
    <n v="6"/>
    <n v="11"/>
    <n v="2020"/>
    <n v="19"/>
    <x v="1"/>
    <n v="0"/>
    <x v="1"/>
  </r>
  <r>
    <s v="P11102020110061"/>
    <x v="5"/>
    <n v="0"/>
    <n v="0"/>
    <s v="                                                                                "/>
    <s v="OC CCIAL AMERICANO  "/>
    <s v="CARMEN ONEIDA ANGARITA MOLINA                                           "/>
    <n v="313608344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7                      "/>
    <s v="SANDRA_PEREZ_MORGAN                                                             "/>
    <s v="AC230"/>
    <n v="20201111"/>
    <n v="20201111"/>
    <n v="111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12102016070030"/>
    <x v="7"/>
    <n v="0"/>
    <n v="0"/>
    <s v="                                                                                "/>
    <s v="O.C Sabanalarga     "/>
    <s v="TIENDAS ARA GALAPA CRUZ DE JUBILEO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IENDA ARA                                                  "/>
    <s v="T9763922                      "/>
    <s v="Somaya_Rincon                                                                   "/>
    <s v="AC200"/>
    <n v="20160722"/>
    <n v="20161025"/>
    <n v="1210"/>
    <n v="23203411"/>
    <s v="Seguimiento y rev. instalacion electrica distribucion "/>
    <s v="NO"/>
    <x v="1"/>
    <n v="112.5"/>
    <n v="112500"/>
    <s v="Obras "/>
    <x v="8"/>
    <n v="20161102"/>
    <x v="3"/>
    <n v="1"/>
    <x v="0"/>
    <n v="22"/>
    <x v="6"/>
    <x v="7"/>
    <x v="4"/>
    <x v="217"/>
    <s v="Resuelta"/>
    <n v="2"/>
    <n v="11"/>
    <n v="2016"/>
    <n v="1484"/>
    <s v="No Cruza"/>
    <n v="103"/>
    <n v="25"/>
    <n v="10"/>
    <n v="2016"/>
    <n v="1492"/>
    <x v="0"/>
    <n v="8"/>
    <x v="5"/>
  </r>
  <r>
    <s v="P11502019070016"/>
    <x v="2"/>
    <n v="0"/>
    <n v="0"/>
    <s v="                                                                                "/>
    <s v="O.C. B/quilla Nte   "/>
    <s v="OBRA IED MARIA MANCILLA SEGUNDA ET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IED MARIA MANCILLA 2 ETAPA                                  "/>
    <s v="A3151411                      "/>
    <s v="FERGIE_YULISSA_SOLANO_MANOTAS                                                   "/>
    <s v="AC190"/>
    <n v="20190715"/>
    <n v="20190913"/>
    <n v="1150"/>
    <n v="26868521"/>
    <s v="Seguimiento y rev. instalacion electrica distribucion "/>
    <s v="NO"/>
    <x v="1"/>
    <n v="30"/>
    <n v="30000"/>
    <s v="Obras "/>
    <x v="7"/>
    <n v="20190926"/>
    <x v="2"/>
    <n v="1"/>
    <x v="0"/>
    <n v="15"/>
    <x v="6"/>
    <x v="2"/>
    <x v="1"/>
    <x v="218"/>
    <s v="Resuelta"/>
    <n v="26"/>
    <n v="9"/>
    <n v="2019"/>
    <n v="426"/>
    <d v="2019-10-29T00:00:00"/>
    <n v="73"/>
    <n v="13"/>
    <n v="9"/>
    <n v="2019"/>
    <n v="439"/>
    <x v="0"/>
    <n v="13"/>
    <x v="2"/>
  </r>
  <r>
    <s v="P11102020110015"/>
    <x v="5"/>
    <n v="0"/>
    <n v="0"/>
    <s v="                                                                                "/>
    <s v="O.C. B/quilla Nte   "/>
    <s v="  EDIFICIO CASA MADEIRA II                                              "/>
    <n v="3116822435"/>
    <s v="TC090"/>
    <s v="                                                                                                                                                                                           "/>
    <s v="CASA MADEIRA II                                             "/>
    <s v="RC000135                      "/>
    <s v="CRISTIAN_CONTRERAS_ARROYO                                                       "/>
    <s v="AC230"/>
    <n v="20201105"/>
    <n v="20201105"/>
    <n v="1110"/>
    <n v="0"/>
    <m/>
    <s v="NO"/>
    <x v="0"/>
    <n v="3"/>
    <n v="3000"/>
    <s v="Coogeneración/Suplencia "/>
    <x v="8"/>
    <n v="20201111"/>
    <x v="10"/>
    <n v="1"/>
    <x v="0"/>
    <n v="5"/>
    <x v="5"/>
    <x v="1"/>
    <x v="1"/>
    <x v="72"/>
    <s v="Sin Orden"/>
    <n v="11"/>
    <n v="11"/>
    <n v="2020"/>
    <n v="14"/>
    <s v="No Cruza"/>
    <n v="14"/>
    <n v="5"/>
    <n v="11"/>
    <n v="2020"/>
    <n v="20"/>
    <x v="1"/>
    <n v="6"/>
    <x v="4"/>
  </r>
  <r>
    <s v="P31602020070004"/>
    <x v="2"/>
    <n v="0"/>
    <n v="0"/>
    <s v="                                                                                "/>
    <s v="O.C. B/quilla Nte   "/>
    <s v="DROGUERIAS OLIMPICA S.A. SUPERTIENDAS Y                                 "/>
    <n v="3158838416"/>
    <s v="TC088"/>
    <s v="                                                                                                                                                                                           "/>
    <s v="CENTRO COM PORTAL DEL PRADO                                 "/>
    <s v="RC000135                      "/>
    <s v="CRISTIAN_CONTRERAS_ARROYO                                                       "/>
    <s v="AC190"/>
    <n v="20200728"/>
    <n v="20200929"/>
    <n v="3160"/>
    <n v="0"/>
    <m/>
    <s v="NO"/>
    <x v="0"/>
    <n v="96"/>
    <n v="96000"/>
    <s v="Coogeneración/Suplencia "/>
    <x v="5"/>
    <n v="20200929"/>
    <x v="10"/>
    <n v="1"/>
    <x v="0"/>
    <n v="28"/>
    <x v="6"/>
    <x v="1"/>
    <x v="2"/>
    <x v="16"/>
    <s v="Sin Orden"/>
    <n v="29"/>
    <n v="9"/>
    <n v="2020"/>
    <n v="57"/>
    <s v="No Cruza"/>
    <n v="57"/>
    <n v="29"/>
    <n v="9"/>
    <n v="2020"/>
    <n v="57"/>
    <x v="1"/>
    <n v="0"/>
    <x v="2"/>
  </r>
  <r>
    <s v="P11502015030002"/>
    <x v="7"/>
    <n v="2811867"/>
    <n v="0"/>
    <s v="                                                                                "/>
    <s v="O.C. B/quilla Nte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414938                      "/>
    <s v="Zayira_Salcedo                                                                  "/>
    <s v="AC200"/>
    <n v="20150304"/>
    <n v="20150731"/>
    <n v="1150"/>
    <n v="21652028"/>
    <s v="Seguimiento y rev. instalacion electrica distribucion "/>
    <s v="NO"/>
    <x v="1"/>
    <n v="75"/>
    <n v="75000"/>
    <s v="Aumentos de potencia"/>
    <x v="12"/>
    <n v="20150731"/>
    <x v="2"/>
    <n v="1"/>
    <x v="0"/>
    <n v="4"/>
    <x v="0"/>
    <x v="4"/>
    <x v="1"/>
    <x v="219"/>
    <s v="Resuelta"/>
    <n v="31"/>
    <n v="7"/>
    <n v="2015"/>
    <n v="1944"/>
    <s v="No Cruza"/>
    <n v="149"/>
    <n v="31"/>
    <n v="7"/>
    <n v="2015"/>
    <n v="1944"/>
    <x v="0"/>
    <n v="0"/>
    <x v="5"/>
  </r>
  <r>
    <s v="P75412020080015"/>
    <x v="2"/>
    <n v="2603658"/>
    <n v="20179352"/>
    <s v="Suspendido por impago                                                           "/>
    <s v="O.C Sabanalarga     "/>
    <s v="CLAUDIO GRANERO LOS PAISAS GOMEZ                                        "/>
    <n v="3008376932"/>
    <s v="TC090"/>
    <s v="CL 6 CR 9 5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200824"/>
    <n v="20200916"/>
    <n v="7541"/>
    <n v="28268509"/>
    <s v="Seguimiento y rev. instalacion electrica distribucion "/>
    <s v="NO"/>
    <x v="1"/>
    <n v="37.5"/>
    <n v="37500"/>
    <s v="Aumentos de potencia"/>
    <x v="7"/>
    <n v="20200925"/>
    <x v="2"/>
    <n v="1"/>
    <x v="0"/>
    <n v="24"/>
    <x v="10"/>
    <x v="1"/>
    <x v="4"/>
    <x v="165"/>
    <s v="Resuelta"/>
    <n v="25"/>
    <n v="9"/>
    <n v="2020"/>
    <n v="61"/>
    <s v="No Cruza"/>
    <n v="32"/>
    <n v="16"/>
    <n v="9"/>
    <n v="2020"/>
    <n v="70"/>
    <x v="1"/>
    <n v="9"/>
    <x v="2"/>
  </r>
  <r>
    <s v="P11102019100146"/>
    <x v="2"/>
    <n v="0"/>
    <n v="0"/>
    <s v="                                                                                "/>
    <s v="O.C. B/quilla Cto   "/>
    <s v="PESEBRE VOLVER A BELEN ART KANGEL COLOMBIA SAS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1024"/>
    <n v="20191114"/>
    <n v="1110"/>
    <n v="26865315"/>
    <s v="Factibilidad Distribucion "/>
    <s v="NO"/>
    <x v="1"/>
    <n v="112.5"/>
    <n v="112500"/>
    <s v="Obras "/>
    <x v="7"/>
    <n v="20191126"/>
    <x v="3"/>
    <n v="1"/>
    <x v="0"/>
    <n v="24"/>
    <x v="3"/>
    <x v="2"/>
    <x v="1"/>
    <x v="220"/>
    <s v="Resuelta"/>
    <n v="26"/>
    <n v="11"/>
    <n v="2019"/>
    <n v="365"/>
    <s v="No Cruza"/>
    <n v="33"/>
    <n v="14"/>
    <n v="11"/>
    <n v="2019"/>
    <n v="377"/>
    <x v="0"/>
    <n v="12"/>
    <x v="2"/>
  </r>
  <r>
    <s v="P11102019070091"/>
    <x v="0"/>
    <n v="0"/>
    <n v="0"/>
    <s v="                                                                                "/>
    <s v="O.C. B/quilla Nte   "/>
    <s v="BQUILLA DEFINITIVO DINISSAN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NISAN                                                       "/>
    <s v="A3151411                      "/>
    <s v="FERGIE_YULISSA_SOLANO_MANOTAS                                                   "/>
    <s v="AC100"/>
    <n v="20190717"/>
    <n v="20190725"/>
    <n v="1110"/>
    <n v="26530851"/>
    <s v="Factibilidad Distribucion "/>
    <s v="NO"/>
    <x v="1"/>
    <n v="400"/>
    <n v="400000"/>
    <s v="Obras "/>
    <x v="0"/>
    <n v="20190725"/>
    <x v="3"/>
    <n v="1"/>
    <x v="0"/>
    <n v="17"/>
    <x v="6"/>
    <x v="2"/>
    <x v="1"/>
    <x v="80"/>
    <s v="Resuelta"/>
    <n v="25"/>
    <n v="7"/>
    <n v="2019"/>
    <n v="489"/>
    <s v="No Cruza"/>
    <n v="8"/>
    <n v="25"/>
    <n v="7"/>
    <n v="2019"/>
    <n v="489"/>
    <x v="0"/>
    <n v="0"/>
    <x v="0"/>
  </r>
  <r>
    <s v="P11502020090021"/>
    <x v="9"/>
    <n v="0"/>
    <n v="0"/>
    <s v="                                                                                "/>
    <s v="ZE Bquilla-Sur-S/dad"/>
    <s v="A CONSTRUIR MALECON DE PUERTO COLOMBIA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NTRE CRA 4 Y 5 CON CALLE 2                                 "/>
    <s v="T9763922                      "/>
    <s v="Somaya_Rincon                                                                   "/>
    <s v="AC090"/>
    <n v="20200930"/>
    <n v="20201027"/>
    <n v="1150"/>
    <n v="0"/>
    <m/>
    <s v="NO"/>
    <x v="0"/>
    <n v="1"/>
    <n v="1000"/>
    <s v="Obras "/>
    <x v="17"/>
    <n v="20201027"/>
    <x v="4"/>
    <n v="1"/>
    <x v="0"/>
    <n v="30"/>
    <x v="7"/>
    <x v="1"/>
    <x v="1"/>
    <x v="210"/>
    <s v="Sin Orden"/>
    <n v="27"/>
    <n v="10"/>
    <n v="2020"/>
    <n v="29"/>
    <s v="No Cruza"/>
    <n v="29"/>
    <n v="27"/>
    <n v="10"/>
    <n v="2020"/>
    <n v="29"/>
    <x v="1"/>
    <n v="0"/>
    <x v="6"/>
  </r>
  <r>
    <s v="P11802020110062"/>
    <x v="1"/>
    <n v="0"/>
    <n v="0"/>
    <s v="                                                                                "/>
    <s v="Of. Telefónica 24H  "/>
    <s v="YEIMI ESTHER VERGARA HERNANDEZ                                          "/>
    <n v="3023544645"/>
    <s v="TC090"/>
    <s v="                                                                                                                                                                                           "/>
    <s v="=CRA 39 31 26                                               "/>
    <s v="NT001137                      "/>
    <s v="STEFANNIE_PAOLA_RAMBAO_BENAVIDES                                                "/>
    <s v="AC236"/>
    <n v="20201113"/>
    <n v="20201116"/>
    <n v="1180"/>
    <n v="28282137"/>
    <s v="Inspección Normalización"/>
    <s v="NO"/>
    <x v="1"/>
    <n v="3"/>
    <n v="3000"/>
    <s v="Suministros definitivos Simples "/>
    <x v="1"/>
    <n v="20201116"/>
    <x v="1"/>
    <n v="1"/>
    <x v="1"/>
    <n v="13"/>
    <x v="5"/>
    <x v="1"/>
    <x v="1"/>
    <x v="17"/>
    <s v="Resuelta"/>
    <n v="16"/>
    <n v="11"/>
    <n v="2020"/>
    <n v="9"/>
    <s v="No Cruza"/>
    <n v="3"/>
    <n v="16"/>
    <n v="11"/>
    <n v="2020"/>
    <n v="9"/>
    <x v="1"/>
    <n v="0"/>
    <x v="1"/>
  </r>
  <r>
    <s v="P11102020020023"/>
    <x v="0"/>
    <n v="0"/>
    <n v="0"/>
    <s v="                                                                                "/>
    <s v="O.C. B/quilla Cto   "/>
    <s v="  TAMARA IMAGENES DIAGNOSTICAS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206"/>
    <n v="20200212"/>
    <n v="1110"/>
    <n v="27153723"/>
    <s v="Factibilidad Distribucion "/>
    <s v="NO"/>
    <x v="1"/>
    <n v="75"/>
    <n v="75000"/>
    <s v="Obras "/>
    <x v="0"/>
    <n v="20200212"/>
    <x v="2"/>
    <n v="1"/>
    <x v="0"/>
    <n v="6"/>
    <x v="1"/>
    <x v="1"/>
    <x v="1"/>
    <x v="221"/>
    <s v="Resuelta"/>
    <n v="12"/>
    <n v="2"/>
    <n v="2020"/>
    <n v="287"/>
    <s v="No Cruza"/>
    <n v="6"/>
    <n v="12"/>
    <n v="2"/>
    <n v="2020"/>
    <n v="287"/>
    <x v="1"/>
    <n v="0"/>
    <x v="0"/>
  </r>
  <r>
    <s v="P95102020080006"/>
    <x v="5"/>
    <n v="0"/>
    <n v="0"/>
    <s v="                                                                                "/>
    <s v="O.C. Soledad        "/>
    <s v="JORGE LUIS VILLA GONZALEZ                                               "/>
    <n v="300423731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0811"/>
    <n v="20200811"/>
    <n v="9510"/>
    <n v="0"/>
    <m/>
    <s v="NO"/>
    <x v="0"/>
    <n v="3"/>
    <n v="3000"/>
    <s v="Suministros definitivos Simples "/>
    <x v="8"/>
    <n v="20200814"/>
    <x v="1"/>
    <n v="1"/>
    <x v="1"/>
    <n v="11"/>
    <x v="10"/>
    <x v="1"/>
    <x v="1"/>
    <x v="222"/>
    <s v="Sin Orden"/>
    <n v="14"/>
    <n v="8"/>
    <n v="2020"/>
    <n v="103"/>
    <s v="No Cruza"/>
    <n v="103"/>
    <n v="11"/>
    <n v="8"/>
    <n v="2020"/>
    <n v="106"/>
    <x v="1"/>
    <n v="3"/>
    <x v="4"/>
  </r>
  <r>
    <s v="P12102019110023"/>
    <x v="2"/>
    <n v="0"/>
    <n v="0"/>
    <s v="                                                                                "/>
    <s v="O.C Sabanalarga     "/>
    <s v="URBANIZACION EL FARO YUBER BERNAL CONTENTO                              "/>
    <n v="3003321020"/>
    <s v="TC090"/>
    <s v="                                                                                                                                                                                           "/>
    <s v="URB EL FARO                                                 "/>
    <s v="A8742068                      "/>
    <s v="Alvaro_Enrique_Hernandez_Suarez                                                 "/>
    <s v="AC190"/>
    <n v="20191108"/>
    <n v="20200911"/>
    <n v="1210"/>
    <n v="26904902"/>
    <s v="Factibilidad Distribucion "/>
    <s v="NO"/>
    <x v="1"/>
    <n v="125"/>
    <n v="125000"/>
    <s v="Obras "/>
    <x v="7"/>
    <n v="20201030"/>
    <x v="5"/>
    <n v="1"/>
    <x v="0"/>
    <n v="8"/>
    <x v="5"/>
    <x v="2"/>
    <x v="4"/>
    <x v="223"/>
    <s v="Resuelta"/>
    <n v="30"/>
    <n v="10"/>
    <n v="2020"/>
    <n v="26"/>
    <s v="No Cruza"/>
    <n v="357"/>
    <n v="11"/>
    <n v="9"/>
    <n v="2020"/>
    <n v="75"/>
    <x v="1"/>
    <n v="49"/>
    <x v="2"/>
  </r>
  <r>
    <s v="P11102020060068"/>
    <x v="0"/>
    <n v="0"/>
    <n v="0"/>
    <s v="                                                                                "/>
    <s v="O.C. B/quilla Cto   "/>
    <s v="  MARIA MULATA ALAMEDA DEL RIO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ARIA MULATA                                                "/>
    <s v="A3151411                      "/>
    <s v="FERGIE_YULISSA_SOLANO_MANOTAS                                                   "/>
    <s v="AC100"/>
    <n v="20200626"/>
    <n v="20200707"/>
    <n v="1110"/>
    <n v="27723768"/>
    <s v="Factibilidad Distribucion "/>
    <s v="NO"/>
    <x v="1"/>
    <n v="300"/>
    <n v="300000"/>
    <s v="Obras "/>
    <x v="0"/>
    <n v="20200707"/>
    <x v="6"/>
    <n v="1"/>
    <x v="0"/>
    <n v="26"/>
    <x v="4"/>
    <x v="1"/>
    <x v="1"/>
    <x v="224"/>
    <s v="Resuelta"/>
    <n v="7"/>
    <n v="7"/>
    <n v="2020"/>
    <n v="141"/>
    <s v="No Cruza"/>
    <n v="11"/>
    <n v="7"/>
    <n v="7"/>
    <n v="2020"/>
    <n v="141"/>
    <x v="1"/>
    <n v="0"/>
    <x v="0"/>
  </r>
  <r>
    <s v="P95102020060008"/>
    <x v="3"/>
    <n v="0"/>
    <n v="0"/>
    <s v="                                                                                "/>
    <s v="O.C. B/quilla Cto   "/>
    <s v="  ANTENA CELULAR TELEFONICA SA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 1 CALCAREOS                                          "/>
    <s v="A3151411                      "/>
    <s v="FERGIE_YULISSA_SOLANO_MANOTAS                                                   "/>
    <s v="AC005"/>
    <n v="20200610"/>
    <n v="20200610"/>
    <n v="9510"/>
    <n v="0"/>
    <m/>
    <s v="NO"/>
    <x v="0"/>
    <n v="3"/>
    <n v="3000"/>
    <s v="Suministros definitivos Simples "/>
    <x v="3"/>
    <n v="20200610"/>
    <x v="1"/>
    <n v="1"/>
    <x v="1"/>
    <n v="10"/>
    <x v="4"/>
    <x v="1"/>
    <x v="1"/>
    <x v="195"/>
    <s v="Sin Orden"/>
    <n v="10"/>
    <n v="6"/>
    <n v="2020"/>
    <n v="168"/>
    <s v="No Cruza"/>
    <n v="168"/>
    <n v="10"/>
    <n v="6"/>
    <n v="2020"/>
    <n v="168"/>
    <x v="1"/>
    <n v="0"/>
    <x v="1"/>
  </r>
  <r>
    <s v="P11102018100041"/>
    <x v="2"/>
    <n v="3015597"/>
    <n v="0"/>
    <s v="                                                                                "/>
    <s v="C.T.SOLEDAD         "/>
    <s v="INVERSORES BERMONT PROVISIONAL TORRE GAIA                               "/>
    <n v="3138855304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008"/>
    <n v="20181204"/>
    <n v="1110"/>
    <n v="25608355"/>
    <s v="Factibilidad Distribucion "/>
    <s v="NO"/>
    <x v="1"/>
    <n v="112.5"/>
    <n v="112500"/>
    <s v="Aumentos de potencia"/>
    <x v="7"/>
    <n v="20190315"/>
    <x v="3"/>
    <n v="1"/>
    <x v="0"/>
    <n v="8"/>
    <x v="3"/>
    <x v="3"/>
    <x v="1"/>
    <x v="225"/>
    <s v="Resuelta"/>
    <n v="15"/>
    <n v="3"/>
    <n v="2019"/>
    <n v="621"/>
    <s v="No Cruza"/>
    <n v="158"/>
    <n v="4"/>
    <n v="12"/>
    <n v="2018"/>
    <n v="722"/>
    <x v="0"/>
    <n v="101"/>
    <x v="2"/>
  </r>
  <r>
    <s v="P75422018110004"/>
    <x v="2"/>
    <n v="2661618"/>
    <n v="0"/>
    <s v="                                                                                "/>
    <s v="O.C Sabanalarga     "/>
    <s v="  MUNICIPIO DE LURUACO                                                  "/>
    <n v="3173724160"/>
    <s v="TC095"/>
    <s v="                                                                                                                                                                                           "/>
    <s v="CRA 3 # 5B -150                                             "/>
    <s v="A8742068                      "/>
    <s v="Alvaro_Enrique_Hernandez_Suarez                                                 "/>
    <s v="AC190"/>
    <n v="20181115"/>
    <n v="20181207"/>
    <n v="7542"/>
    <n v="26028663"/>
    <s v="Seguimiento y rev. instalacion electrica distribucion "/>
    <s v="NO"/>
    <x v="3"/>
    <n v="75"/>
    <n v="75000"/>
    <s v="Aumentos de potencia"/>
    <x v="8"/>
    <n v="20200207"/>
    <x v="2"/>
    <n v="1"/>
    <x v="0"/>
    <n v="15"/>
    <x v="5"/>
    <x v="3"/>
    <x v="4"/>
    <x v="226"/>
    <s v="Resuelta"/>
    <n v="7"/>
    <n v="2"/>
    <n v="2020"/>
    <n v="292"/>
    <s v="No Cruza"/>
    <n v="449"/>
    <n v="7"/>
    <n v="12"/>
    <n v="2018"/>
    <n v="719"/>
    <x v="0"/>
    <n v="427"/>
    <x v="2"/>
  </r>
  <r>
    <s v="P11502020030019"/>
    <x v="1"/>
    <n v="0"/>
    <n v="0"/>
    <s v="                                                                                "/>
    <s v="O.C. B/quilla Nte   "/>
    <s v="GLORIA ESTHER GONZALEZ GAMBIN                                           "/>
    <n v="301767211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6389                      "/>
    <s v="MAURO_MAURY_PENATE                                                              "/>
    <s v="AC236"/>
    <n v="20200319"/>
    <n v="20200327"/>
    <n v="1150"/>
    <n v="27280426"/>
    <s v="Inspección Normalización"/>
    <s v="NO"/>
    <x v="1"/>
    <n v="3"/>
    <n v="3000"/>
    <s v="Suministros definitivos Simples "/>
    <x v="1"/>
    <n v="20200327"/>
    <x v="1"/>
    <n v="1"/>
    <x v="1"/>
    <n v="19"/>
    <x v="0"/>
    <x v="1"/>
    <x v="1"/>
    <x v="153"/>
    <s v="Resuelta"/>
    <n v="27"/>
    <n v="3"/>
    <n v="2020"/>
    <n v="243"/>
    <s v="No Cruza"/>
    <n v="8"/>
    <n v="27"/>
    <n v="3"/>
    <n v="2020"/>
    <n v="243"/>
    <x v="1"/>
    <n v="0"/>
    <x v="1"/>
  </r>
  <r>
    <s v="P33402020100015"/>
    <x v="0"/>
    <n v="0"/>
    <n v="0"/>
    <s v="                                                                                "/>
    <s v="O.C. Riohacha       "/>
    <s v="BARRIO CATORCE DE JUNIO ILUMINACION URUMITA SECTOR 1                    "/>
    <n v="0"/>
    <s v="TC092"/>
    <s v="                                                                                                                                                                                           "/>
    <s v="AP                                                          "/>
    <s v="N3352044                      "/>
    <s v="Laudis_Peñaranda_                                                               "/>
    <s v="AC100"/>
    <n v="20201027"/>
    <n v="20201029"/>
    <n v="3340"/>
    <n v="28254201"/>
    <s v="Factibilidad Distribucion "/>
    <s v="NO"/>
    <x v="1"/>
    <n v="15"/>
    <n v="15000"/>
    <s v="Obras "/>
    <x v="0"/>
    <n v="20201029"/>
    <x v="2"/>
    <n v="1"/>
    <x v="0"/>
    <n v="27"/>
    <x v="3"/>
    <x v="1"/>
    <x v="3"/>
    <x v="85"/>
    <s v="Resuelta"/>
    <n v="29"/>
    <n v="10"/>
    <n v="2020"/>
    <n v="27"/>
    <s v="No Cruza"/>
    <n v="2"/>
    <n v="29"/>
    <n v="10"/>
    <n v="2020"/>
    <n v="27"/>
    <x v="1"/>
    <n v="0"/>
    <x v="0"/>
  </r>
  <r>
    <s v="P93302019020011"/>
    <x v="2"/>
    <n v="8776493"/>
    <n v="36034320"/>
    <s v="Situacion correcta                                                              "/>
    <s v="O.C. Riohacha       "/>
    <s v="ANA ESTHER ESCUDERO BRITO                                               "/>
    <n v="3184017101"/>
    <s v="TC090"/>
    <s v="CL 11A 17 88                                                                                                                                                                               "/>
    <s v="CL 11A                                                      "/>
    <s v="N3352044                      "/>
    <s v="Laudis_Peñaranda_                                                               "/>
    <s v="AC190"/>
    <n v="20190215"/>
    <n v="20190708"/>
    <n v="9330"/>
    <n v="26828665"/>
    <s v="Seguimiento y rev. instalacion electrica distribucion "/>
    <s v="NO"/>
    <x v="3"/>
    <n v="37.5"/>
    <n v="37500"/>
    <s v="Aumentos de potencia"/>
    <x v="7"/>
    <n v="20190717"/>
    <x v="2"/>
    <n v="1"/>
    <x v="0"/>
    <n v="15"/>
    <x v="1"/>
    <x v="2"/>
    <x v="3"/>
    <x v="227"/>
    <s v="Resuelta"/>
    <n v="17"/>
    <n v="7"/>
    <n v="2019"/>
    <n v="497"/>
    <d v="2019-10-16T00:00:00"/>
    <n v="152"/>
    <n v="8"/>
    <n v="7"/>
    <n v="2019"/>
    <n v="506"/>
    <x v="0"/>
    <n v="9"/>
    <x v="2"/>
  </r>
  <r>
    <s v="P11502020110023"/>
    <x v="9"/>
    <n v="0"/>
    <n v="0"/>
    <s v="                                                                                "/>
    <s v="O.C. B/quilla Nte   "/>
    <s v="  MARASHA SUNSET MARASHA SUNSET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OTE 1 BLOQUE 12 PUNTA ROCA                                 "/>
    <s v="A0840971                      "/>
    <s v="JEISSON_JAIR_LARIOS_DIAZ                                                        "/>
    <s v="AC090"/>
    <n v="20201117"/>
    <n v="20201117"/>
    <n v="1150"/>
    <n v="28290686"/>
    <s v="Factibilidad Distribucion "/>
    <s v="NO"/>
    <x v="2"/>
    <n v="225"/>
    <n v="225000"/>
    <s v="Obras "/>
    <x v="15"/>
    <n v="20201117"/>
    <x v="6"/>
    <n v="1"/>
    <x v="0"/>
    <n v="17"/>
    <x v="5"/>
    <x v="1"/>
    <x v="1"/>
    <x v="24"/>
    <s v="Pendiente"/>
    <n v="17"/>
    <n v="11"/>
    <n v="2020"/>
    <n v="8"/>
    <s v="No Cruza"/>
    <n v="8"/>
    <n v="17"/>
    <n v="11"/>
    <n v="2020"/>
    <n v="8"/>
    <x v="1"/>
    <n v="0"/>
    <x v="6"/>
  </r>
  <r>
    <s v="P34102020100068"/>
    <x v="3"/>
    <n v="0"/>
    <n v="0"/>
    <s v="                                                                                "/>
    <s v="O.C. La 14          "/>
    <s v="YOLANDA VELASQUEZ GIRALDO                                               "/>
    <n v="300815188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428873                      "/>
    <s v="KELYS_ASTRID_BELTRAN_GOMEZ                                                      "/>
    <s v="AC005"/>
    <n v="20201020"/>
    <n v="20201020"/>
    <n v="3410"/>
    <n v="28242711"/>
    <s v="Inspección Normalización"/>
    <s v="NO"/>
    <x v="2"/>
    <n v="2.9"/>
    <n v="2900"/>
    <s v="Suministros definitivos Simples "/>
    <x v="3"/>
    <n v="20201020"/>
    <x v="1"/>
    <n v="1"/>
    <x v="1"/>
    <n v="20"/>
    <x v="3"/>
    <x v="1"/>
    <x v="0"/>
    <x v="180"/>
    <s v="Pendiente"/>
    <n v="20"/>
    <n v="10"/>
    <n v="2020"/>
    <n v="36"/>
    <d v="2020-10-20T00:00:00"/>
    <n v="36"/>
    <n v="20"/>
    <n v="10"/>
    <n v="2020"/>
    <n v="36"/>
    <x v="1"/>
    <n v="0"/>
    <x v="1"/>
  </r>
  <r>
    <s v="P34102020110048"/>
    <x v="3"/>
    <n v="0"/>
    <n v="0"/>
    <s v="                                                                                "/>
    <s v="O.C. La 14          "/>
    <s v="JUAN CARLOS PADILLA ROJANO                                              "/>
    <n v="318415266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46                      "/>
    <s v="JULIETH_PAOLA_RODRIGUEZ_ARVILLA                                                 "/>
    <s v="AC005"/>
    <n v="20201111"/>
    <n v="20201111"/>
    <n v="3410"/>
    <n v="28278905"/>
    <s v="Inspección Normalización"/>
    <s v="NO"/>
    <x v="2"/>
    <n v="3.5"/>
    <n v="3500"/>
    <s v="Suministros definitivos Simples "/>
    <x v="3"/>
    <n v="20201111"/>
    <x v="1"/>
    <n v="1"/>
    <x v="1"/>
    <n v="11"/>
    <x v="5"/>
    <x v="1"/>
    <x v="0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11802012110007"/>
    <x v="4"/>
    <n v="0"/>
    <n v="0"/>
    <s v="                                                                                "/>
    <s v="O.C. B/quilla Nte   "/>
    <s v="  COLOMBIA TELECOMUNICACIONES                                           "/>
    <n v="3012395215"/>
    <s v="TC088"/>
    <s v="                                                                                                                                                                                           "/>
    <s v="TRANSVERSAL 60  114A-55                                     "/>
    <s v="T6604621                      "/>
    <s v="                                                                                "/>
    <s v="AC220"/>
    <n v="20121103"/>
    <n v="20130125"/>
    <n v="1180"/>
    <n v="18779540"/>
    <s v="Seguimiento y rev. instalacion electrica distribucion "/>
    <s v="NO"/>
    <x v="1"/>
    <n v="15"/>
    <n v="15000"/>
    <s v="Obras "/>
    <x v="6"/>
    <n v="20130125"/>
    <x v="7"/>
    <n v="1"/>
    <x v="0"/>
    <n v="3"/>
    <x v="5"/>
    <x v="6"/>
    <x v="1"/>
    <x v="228"/>
    <s v="Resuelta"/>
    <n v="25"/>
    <n v="1"/>
    <n v="2013"/>
    <n v="2861"/>
    <s v="No Cruza"/>
    <n v="83"/>
    <n v="25"/>
    <n v="1"/>
    <n v="2013"/>
    <n v="2861"/>
    <x v="0"/>
    <n v="0"/>
    <x v="3"/>
  </r>
  <r>
    <s v="P11102020060048"/>
    <x v="2"/>
    <n v="3938218"/>
    <n v="20149792"/>
    <s v="Situacion correcta                                                              "/>
    <s v="O.C. B/quilla Cto   "/>
    <s v="JAIME RUEDA SANTOYO                                                     "/>
    <n v="3014878189"/>
    <s v="TC090"/>
    <s v="CL 71 65 76               CASA    1                                                                                                                                                        "/>
    <s v="CRA 53 76 239=CLL 71 65 76                                  "/>
    <s v="A3151411                      "/>
    <s v="FERGIE_YULISSA_SOLANO_MANOTAS                                                   "/>
    <s v="AC190"/>
    <n v="20200618"/>
    <n v="20200708"/>
    <n v="1110"/>
    <n v="27964385"/>
    <s v="Seguimiento y rev. instalacion electrica distribucion "/>
    <s v="NO"/>
    <x v="1"/>
    <n v="30"/>
    <n v="30000"/>
    <s v="Aumentos de potencia"/>
    <x v="8"/>
    <n v="20200810"/>
    <x v="2"/>
    <n v="1"/>
    <x v="0"/>
    <n v="18"/>
    <x v="4"/>
    <x v="1"/>
    <x v="1"/>
    <x v="34"/>
    <s v="Resuelta"/>
    <n v="10"/>
    <n v="8"/>
    <n v="2020"/>
    <n v="107"/>
    <d v="2020-08-10T00:00:00"/>
    <n v="53"/>
    <n v="8"/>
    <n v="7"/>
    <n v="2020"/>
    <n v="140"/>
    <x v="1"/>
    <n v="33"/>
    <x v="2"/>
  </r>
  <r>
    <s v="P11102019100134"/>
    <x v="4"/>
    <n v="0"/>
    <n v="0"/>
    <s v="                                                                                "/>
    <s v="O.C. B/quilla Nte   "/>
    <s v="  PROVISIONAL EDIFICIO ESMERALDA                                        "/>
    <n v="3118219998"/>
    <s v="TC090"/>
    <s v="                                                                                                                                                                                           "/>
    <s v="PROVISIONAL EDIFICIO ESMERALDA                              "/>
    <s v="A3151411                      "/>
    <s v="FERGIE_YULISSA_SOLANO_MANOTAS                                                   "/>
    <s v="AC220"/>
    <n v="20191023"/>
    <n v="20200814"/>
    <n v="1110"/>
    <n v="27602067"/>
    <s v="Seguimiento y rev. instalacion electrica distribucion "/>
    <s v="NO"/>
    <x v="3"/>
    <n v="112.5"/>
    <n v="112500"/>
    <s v="Obras "/>
    <x v="6"/>
    <n v="20200814"/>
    <x v="2"/>
    <n v="1"/>
    <x v="0"/>
    <n v="23"/>
    <x v="3"/>
    <x v="2"/>
    <x v="1"/>
    <x v="229"/>
    <s v="Resuelta"/>
    <n v="14"/>
    <n v="8"/>
    <n v="2020"/>
    <n v="103"/>
    <s v="No Cruza"/>
    <n v="296"/>
    <n v="14"/>
    <n v="8"/>
    <n v="2020"/>
    <n v="103"/>
    <x v="1"/>
    <n v="0"/>
    <x v="3"/>
  </r>
  <r>
    <s v="P33102020090007"/>
    <x v="6"/>
    <n v="5477710"/>
    <n v="25648146"/>
    <s v="Situacion correcta                                                              "/>
    <s v="O.C. Riohacha       "/>
    <s v="ALMIS ANTONIO RAMIREZ FERNANDEZ                                         "/>
    <n v="3024074024"/>
    <s v="TC092"/>
    <s v="CR 7 20 40               LOC     1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170"/>
    <n v="20200903"/>
    <n v="20201112"/>
    <n v="3310"/>
    <n v="28255448"/>
    <s v="Modificación de Potencia"/>
    <s v="NO"/>
    <x v="1"/>
    <n v="3"/>
    <n v="3000"/>
    <s v="Aumentos de potencia"/>
    <x v="10"/>
    <n v="20201112"/>
    <x v="1"/>
    <n v="1"/>
    <x v="1"/>
    <n v="3"/>
    <x v="7"/>
    <x v="1"/>
    <x v="3"/>
    <x v="230"/>
    <s v="Resuelta"/>
    <n v="12"/>
    <n v="11"/>
    <n v="2020"/>
    <n v="13"/>
    <d v="2020-10-27T00:00:00"/>
    <n v="70"/>
    <n v="12"/>
    <n v="11"/>
    <n v="2020"/>
    <n v="13"/>
    <x v="1"/>
    <n v="0"/>
    <x v="1"/>
  </r>
  <r>
    <s v="P75412020110010"/>
    <x v="3"/>
    <n v="0"/>
    <n v="0"/>
    <s v="                                                                                "/>
    <s v="Sector Atlántico Sur"/>
    <s v="ADELMA MARGOTH VALVERDE ALTAMAR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630                      "/>
    <s v="LISETH_CAROLINA_MORALES_TEJADA                                                  "/>
    <s v="AC005"/>
    <n v="20201109"/>
    <n v="20201109"/>
    <n v="7541"/>
    <n v="28274939"/>
    <s v="Inspección Normalización"/>
    <s v="NO"/>
    <x v="2"/>
    <n v="3"/>
    <n v="3000"/>
    <s v="Suministros definitivos Simples "/>
    <x v="3"/>
    <n v="20201109"/>
    <x v="1"/>
    <n v="1"/>
    <x v="1"/>
    <n v="9"/>
    <x v="5"/>
    <x v="1"/>
    <x v="4"/>
    <x v="55"/>
    <s v="Pendiente"/>
    <n v="9"/>
    <n v="11"/>
    <n v="2020"/>
    <n v="16"/>
    <s v="No Cruza"/>
    <n v="16"/>
    <n v="9"/>
    <n v="11"/>
    <n v="2020"/>
    <n v="16"/>
    <x v="1"/>
    <n v="0"/>
    <x v="1"/>
  </r>
  <r>
    <s v="P11802020090020"/>
    <x v="1"/>
    <n v="0"/>
    <n v="0"/>
    <s v="                                                                                "/>
    <s v="O.C. B/quilla Cto   "/>
    <s v="LUIS FRANCISCO MELENDEZ RUSIL                                           "/>
    <s v="3015912774-3005910776 "/>
    <s v="TC090"/>
    <s v="                                                                                                                                                                                           "/>
    <s v="=CRA 45 43 24                                               "/>
    <s v="MP000028                      "/>
    <s v="ILSE_PATRICIA_MOLINARES_ZAMBRANO                                                "/>
    <s v="AC236"/>
    <n v="20200904"/>
    <n v="20200930"/>
    <n v="1180"/>
    <n v="28284977"/>
    <s v="Inspección Normalización"/>
    <s v="NO"/>
    <x v="1"/>
    <n v="2"/>
    <n v="2000"/>
    <s v="Suministros definitivos Simples "/>
    <x v="1"/>
    <n v="20200930"/>
    <x v="1"/>
    <n v="1"/>
    <x v="1"/>
    <n v="4"/>
    <x v="7"/>
    <x v="1"/>
    <x v="1"/>
    <x v="231"/>
    <s v="Resuelta"/>
    <n v="30"/>
    <n v="9"/>
    <n v="2020"/>
    <n v="56"/>
    <s v="No Cruza"/>
    <n v="26"/>
    <n v="30"/>
    <n v="9"/>
    <n v="2020"/>
    <n v="56"/>
    <x v="1"/>
    <n v="0"/>
    <x v="1"/>
  </r>
  <r>
    <s v="P11102019090059"/>
    <x v="2"/>
    <n v="0"/>
    <n v="0"/>
    <s v="                                                                                "/>
    <s v="O.C. B/quilla Nte   "/>
    <s v="PUERTA DE ORO ASOCIACION DE RECICLADORES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SOCIACION DE RECICLADORES PUERTA DE ORO                    "/>
    <s v="A3151411                      "/>
    <s v="FERGIE_YULISSA_SOLANO_MANOTAS                                                   "/>
    <s v="AC190"/>
    <n v="20190911"/>
    <n v="20191017"/>
    <n v="1110"/>
    <n v="27198384"/>
    <s v="Seguimiento y rev. instalacion electrica distribucion "/>
    <s v="NO"/>
    <x v="1"/>
    <n v="75"/>
    <n v="75000"/>
    <s v="Obras "/>
    <x v="5"/>
    <n v="20200307"/>
    <x v="2"/>
    <n v="1"/>
    <x v="0"/>
    <n v="11"/>
    <x v="7"/>
    <x v="2"/>
    <x v="1"/>
    <x v="232"/>
    <s v="Resuelta"/>
    <n v="7"/>
    <n v="3"/>
    <n v="2020"/>
    <n v="263"/>
    <d v="2020-02-21T00:00:00"/>
    <n v="178"/>
    <n v="17"/>
    <n v="10"/>
    <n v="2019"/>
    <n v="405"/>
    <x v="0"/>
    <n v="142"/>
    <x v="2"/>
  </r>
  <r>
    <s v="P11802020110037"/>
    <x v="5"/>
    <n v="2433228"/>
    <n v="20307948"/>
    <s v="Situacion correcta                                                              "/>
    <s v="O.C. Soledad        "/>
    <s v="MAYER YULIETH MEJIA MARTINEZ                                            "/>
    <n v="3978587"/>
    <s v="TC090"/>
    <s v="CL 59 34B 3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10"/>
    <n v="20201110"/>
    <n v="1180"/>
    <n v="0"/>
    <m/>
    <s v="NO"/>
    <x v="0"/>
    <n v="3"/>
    <n v="3000"/>
    <s v="Aumentos de potencia"/>
    <x v="9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93322020100009"/>
    <x v="0"/>
    <n v="0"/>
    <n v="0"/>
    <s v="                                                                                "/>
    <s v="O.C. Riohacha       "/>
    <s v="JULIA LASTRA PIMIENTA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HOSTAL                                                      "/>
    <s v="N3352044                      "/>
    <s v="Laudis_Peñaranda_                                                               "/>
    <s v="AC100"/>
    <n v="20201016"/>
    <n v="20201029"/>
    <n v="9332"/>
    <n v="28239964"/>
    <s v="Factibilidad Distribucion "/>
    <s v="NO"/>
    <x v="1"/>
    <n v="45"/>
    <n v="4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11702020110043"/>
    <x v="1"/>
    <n v="0"/>
    <n v="0"/>
    <s v="                                                                                "/>
    <s v="O.C. Soledad        "/>
    <s v="NERIDA VEGLIANTE LEUDIS Y HERRERA                                       "/>
    <n v="3016350047"/>
    <s v="TC090"/>
    <s v="                                                                                                                                                                                           "/>
    <s v="CL17E2 6A 48                                                "/>
    <s v="A2670921                      "/>
    <s v="Margarita_Ortiz_Dominguez                                                       "/>
    <s v="AC236"/>
    <n v="20201111"/>
    <n v="20201112"/>
    <n v="1170"/>
    <n v="28289520"/>
    <s v="Inspección Normalización"/>
    <s v="NO"/>
    <x v="2"/>
    <n v="3"/>
    <n v="3000"/>
    <s v="Suministros definitivos Simples "/>
    <x v="1"/>
    <n v="20201112"/>
    <x v="1"/>
    <n v="1"/>
    <x v="1"/>
    <n v="11"/>
    <x v="5"/>
    <x v="1"/>
    <x v="1"/>
    <x v="216"/>
    <s v="Pendiente"/>
    <n v="12"/>
    <n v="11"/>
    <n v="2020"/>
    <n v="13"/>
    <s v="No Cruza"/>
    <n v="13"/>
    <n v="12"/>
    <n v="11"/>
    <n v="2020"/>
    <n v="13"/>
    <x v="1"/>
    <n v="0"/>
    <x v="1"/>
  </r>
  <r>
    <s v="P11502020020011"/>
    <x v="2"/>
    <n v="0"/>
    <n v="0"/>
    <s v="                                                                                "/>
    <s v="O.C. B/quilla Nte   "/>
    <s v="S.A.S CONCESION COSTERA CARTAGENA BARRANQUIL                            "/>
    <n v="0"/>
    <s v="TC088"/>
    <s v="                                                                                                                                                                                           "/>
    <s v="CENTRO CIAL LAS RAMBLAS                                     "/>
    <s v="T0925304                      "/>
    <s v="MARTHA_VICTORIA_SALAS_CUAN                                                      "/>
    <s v="AC190"/>
    <n v="20200211"/>
    <n v="20200228"/>
    <n v="1150"/>
    <n v="28007022"/>
    <s v="Seguimiento y rev. instalacion electrica distribucion "/>
    <s v="NO"/>
    <x v="2"/>
    <n v="15"/>
    <n v="15000"/>
    <s v="Obras "/>
    <x v="7"/>
    <n v="20200626"/>
    <x v="2"/>
    <n v="1"/>
    <x v="0"/>
    <n v="11"/>
    <x v="1"/>
    <x v="1"/>
    <x v="1"/>
    <x v="233"/>
    <s v="Pendiente"/>
    <n v="26"/>
    <n v="6"/>
    <n v="2020"/>
    <n v="152"/>
    <d v="2020-08-18T00:00:00"/>
    <n v="152"/>
    <n v="28"/>
    <n v="2"/>
    <n v="2020"/>
    <n v="271"/>
    <x v="1"/>
    <n v="119"/>
    <x v="2"/>
  </r>
  <r>
    <s v="P75422019050003"/>
    <x v="0"/>
    <n v="0"/>
    <n v="0"/>
    <s v="                                                                                "/>
    <s v="O.C Sabanalarga     "/>
    <s v="ALCIBIADES PACHECO GONZALEZ FINCA CIENAGUITA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CIENAGUITA                                            "/>
    <s v="A8742068                      "/>
    <s v="Alvaro_Enrique_Hernandez_Suarez                                                 "/>
    <s v="AC100"/>
    <n v="20190521"/>
    <n v="20190912"/>
    <n v="7542"/>
    <n v="26333416"/>
    <s v="Factibilidad Distribucion "/>
    <s v="NO"/>
    <x v="1"/>
    <n v="25"/>
    <n v="25000"/>
    <s v="Obras "/>
    <x v="0"/>
    <n v="20190912"/>
    <x v="2"/>
    <n v="1"/>
    <x v="0"/>
    <n v="21"/>
    <x v="2"/>
    <x v="2"/>
    <x v="4"/>
    <x v="118"/>
    <s v="Resuelta"/>
    <n v="12"/>
    <n v="9"/>
    <n v="2019"/>
    <n v="440"/>
    <s v="No Cruza"/>
    <n v="114"/>
    <n v="12"/>
    <n v="9"/>
    <n v="2019"/>
    <n v="440"/>
    <x v="0"/>
    <n v="0"/>
    <x v="0"/>
  </r>
  <r>
    <s v="P75512020040002"/>
    <x v="2"/>
    <n v="0"/>
    <n v="0"/>
    <s v="                                                                                "/>
    <s v="O.C. B/quilla Nte   "/>
    <s v="  EDIFICIO ENCANTO CARIBE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 ENCANTO CARIBE                                         "/>
    <s v="T0925304                      "/>
    <s v="MARTHA_VICTORIA_SALAS_CUAN                                                      "/>
    <s v="AC190"/>
    <n v="20200403"/>
    <n v="20200417"/>
    <n v="7551"/>
    <n v="27320646"/>
    <s v="Factibilidad Distribucion "/>
    <s v="NO"/>
    <x v="1"/>
    <n v="525"/>
    <n v="525000"/>
    <s v="Obras "/>
    <x v="7"/>
    <n v="20200713"/>
    <x v="6"/>
    <n v="1"/>
    <x v="0"/>
    <n v="3"/>
    <x v="8"/>
    <x v="1"/>
    <x v="1"/>
    <x v="234"/>
    <s v="Resuelta"/>
    <n v="13"/>
    <n v="7"/>
    <n v="2020"/>
    <n v="135"/>
    <s v="No Cruza"/>
    <n v="101"/>
    <n v="17"/>
    <n v="4"/>
    <n v="2020"/>
    <n v="222"/>
    <x v="1"/>
    <n v="87"/>
    <x v="2"/>
  </r>
  <r>
    <s v="P11102017080165"/>
    <x v="2"/>
    <n v="0"/>
    <n v="0"/>
    <s v="                                                                                "/>
    <s v="C.T.SOLEDAD         "/>
    <s v="BAHIA COUNTRY 79 JARDIN PLAZA CLUB RESIDENCIAL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79B 42 83                                              "/>
    <s v="T2891467                      "/>
    <s v="SHIRLEY_ESTHER_TAPIA_CUADRADO                                                   "/>
    <s v="AC190"/>
    <n v="20170815"/>
    <n v="20170920"/>
    <n v="1110"/>
    <n v="24145824"/>
    <s v="Factibilidad Distribucion "/>
    <s v="NO"/>
    <x v="1"/>
    <n v="112.5"/>
    <n v="112500"/>
    <s v="Obras "/>
    <x v="16"/>
    <n v="20170927"/>
    <x v="6"/>
    <n v="1"/>
    <x v="0"/>
    <n v="15"/>
    <x v="10"/>
    <x v="0"/>
    <x v="1"/>
    <x v="235"/>
    <s v="Resuelta"/>
    <n v="27"/>
    <n v="9"/>
    <n v="2017"/>
    <n v="1155"/>
    <s v="No Cruza"/>
    <n v="43"/>
    <n v="20"/>
    <n v="9"/>
    <n v="2017"/>
    <n v="1162"/>
    <x v="0"/>
    <n v="7"/>
    <x v="2"/>
  </r>
  <r>
    <s v="P11102020100155"/>
    <x v="1"/>
    <n v="0"/>
    <n v="0"/>
    <s v="                                                                                "/>
    <s v="O.C. B/quilla Nte   "/>
    <s v="ROCIO FERNANDEZ LOZANO                                                  "/>
    <n v="3023016449"/>
    <s v="TC090"/>
    <s v="                                                                                                                                                                                           "/>
    <s v="CRA 53 76 239=CLL 71 68 42                                  "/>
    <s v="MP000058                      "/>
    <s v="NATALIA_MARIA_PEREZ_MAHECHA                                                     "/>
    <s v="AC236"/>
    <n v="20201031"/>
    <n v="20201105"/>
    <n v="1110"/>
    <n v="28263183"/>
    <s v="Inspección Normalización"/>
    <s v="NO"/>
    <x v="1"/>
    <n v="3"/>
    <n v="3000"/>
    <s v="Suministros definitivos Simples "/>
    <x v="1"/>
    <n v="20201105"/>
    <x v="1"/>
    <n v="1"/>
    <x v="1"/>
    <n v="31"/>
    <x v="3"/>
    <x v="1"/>
    <x v="1"/>
    <x v="236"/>
    <s v="Resuelta"/>
    <n v="5"/>
    <n v="11"/>
    <n v="2020"/>
    <n v="20"/>
    <s v="No Cruza"/>
    <n v="5"/>
    <n v="5"/>
    <n v="11"/>
    <n v="2020"/>
    <n v="20"/>
    <x v="1"/>
    <n v="0"/>
    <x v="1"/>
  </r>
  <r>
    <s v="P34102020080051"/>
    <x v="5"/>
    <n v="0"/>
    <n v="0"/>
    <s v="                                                                                "/>
    <s v="ZE Santa_Marta      "/>
    <s v="  EMPRESAS PUBLICAS DE MEDELLIN                                         "/>
    <n v="3107756738"/>
    <s v="TC02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230"/>
    <n v="20200826"/>
    <n v="20201023"/>
    <n v="3410"/>
    <n v="28248342"/>
    <s v="Seguimiento y rev. instalacion electrica distribucion "/>
    <s v="NO"/>
    <x v="3"/>
    <n v="630"/>
    <n v="630000"/>
    <s v="Obras "/>
    <x v="9"/>
    <n v="20200826"/>
    <x v="3"/>
    <n v="1"/>
    <x v="0"/>
    <n v="26"/>
    <x v="10"/>
    <x v="1"/>
    <x v="0"/>
    <x v="237"/>
    <s v="Resuelta"/>
    <n v="26"/>
    <n v="8"/>
    <n v="2020"/>
    <n v="91"/>
    <s v="No Cruza"/>
    <n v="0"/>
    <n v="23"/>
    <n v="10"/>
    <n v="2020"/>
    <n v="33"/>
    <x v="1"/>
    <n v="58"/>
    <x v="4"/>
  </r>
  <r>
    <s v="P12102019030033"/>
    <x v="0"/>
    <n v="0"/>
    <n v="0"/>
    <s v="                                                                                "/>
    <s v="O.C. B/quilla Cto   "/>
    <s v="DEL JOBO URB VALLES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VALLES DEL JOBO                                         "/>
    <s v="A2891363                      "/>
    <s v="Naibet Olivo                                                                    "/>
    <s v="AC100"/>
    <n v="20190327"/>
    <n v="20190402"/>
    <n v="1210"/>
    <n v="26147777"/>
    <s v="Factibilidad Distribucion "/>
    <s v="NO"/>
    <x v="1"/>
    <n v="350"/>
    <n v="350000"/>
    <s v="Obras "/>
    <x v="0"/>
    <n v="20190402"/>
    <x v="3"/>
    <n v="1"/>
    <x v="0"/>
    <n v="27"/>
    <x v="0"/>
    <x v="2"/>
    <x v="4"/>
    <x v="238"/>
    <s v="Resuelta"/>
    <n v="2"/>
    <n v="4"/>
    <n v="2019"/>
    <n v="603"/>
    <s v="No Cruza"/>
    <n v="6"/>
    <n v="2"/>
    <n v="4"/>
    <n v="2019"/>
    <n v="603"/>
    <x v="0"/>
    <n v="0"/>
    <x v="0"/>
  </r>
  <r>
    <s v="P95102019070038"/>
    <x v="2"/>
    <n v="0"/>
    <n v="0"/>
    <s v="                                                                                "/>
    <s v="O.C. B/quilla Nte   "/>
    <s v="EL PLATANAL SOLEDAD ALUMBRADO PUBLICO AV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ALUMBRADO PUBLICO AV EL PLATANAL                            "/>
    <s v="A3151411                      "/>
    <s v="FERGIE_YULISSA_SOLANO_MANOTAS                                                   "/>
    <s v="AC190"/>
    <n v="20190723"/>
    <n v="20190909"/>
    <n v="9510"/>
    <n v="26542804"/>
    <s v="Factibilidad Distribucion "/>
    <s v="NO"/>
    <x v="1"/>
    <n v="15"/>
    <n v="15000"/>
    <s v="Obras "/>
    <x v="7"/>
    <n v="20190911"/>
    <x v="2"/>
    <n v="1"/>
    <x v="0"/>
    <n v="23"/>
    <x v="6"/>
    <x v="2"/>
    <x v="1"/>
    <x v="109"/>
    <s v="Resuelta"/>
    <n v="11"/>
    <n v="9"/>
    <n v="2019"/>
    <n v="441"/>
    <s v="No Cruza"/>
    <n v="50"/>
    <n v="9"/>
    <n v="9"/>
    <n v="2019"/>
    <n v="443"/>
    <x v="0"/>
    <n v="2"/>
    <x v="2"/>
  </r>
  <r>
    <s v="P11202020030001"/>
    <x v="0"/>
    <n v="0"/>
    <n v="0"/>
    <s v="                                                                                "/>
    <s v="O.C. B/quilla Nte   "/>
    <s v="  URBANIZADORA MARIN VALENCIA                                           "/>
    <n v="3003323027"/>
    <s v="TC090"/>
    <s v="                                                                                                                                                                                           "/>
    <s v="EDIFICIO PORTO BAHIA                                        "/>
    <s v="RC000366                      "/>
    <s v="                                                                                "/>
    <s v="AC100"/>
    <n v="20200306"/>
    <n v="20200313"/>
    <n v="1120"/>
    <n v="27247798"/>
    <s v="Factibilidad Distribucion "/>
    <s v="NO"/>
    <x v="1"/>
    <n v="112.5"/>
    <n v="112500"/>
    <s v="Obras "/>
    <x v="0"/>
    <n v="20200313"/>
    <x v="3"/>
    <n v="1"/>
    <x v="0"/>
    <n v="6"/>
    <x v="0"/>
    <x v="1"/>
    <x v="1"/>
    <x v="93"/>
    <s v="Resuelta"/>
    <n v="13"/>
    <n v="3"/>
    <n v="2020"/>
    <n v="257"/>
    <s v="No Cruza"/>
    <n v="7"/>
    <n v="13"/>
    <n v="3"/>
    <n v="2020"/>
    <n v="257"/>
    <x v="1"/>
    <n v="0"/>
    <x v="0"/>
  </r>
  <r>
    <s v="P34102019120082"/>
    <x v="0"/>
    <n v="1144948"/>
    <n v="10053648"/>
    <s v="Situacion correcta                                                              "/>
    <s v="ZE Santa_Marta      "/>
    <s v="MARGARITA SANCHEZ DE CUDINI                                             "/>
    <n v="3005069937"/>
    <s v="TC090"/>
    <s v="CR 19 CL 26B 38                                                                                                                                                                            "/>
    <s v="K 19 26B 38                                                 "/>
    <s v="T9697258                      "/>
    <s v="Adriana_Duran_Q                                                                 "/>
    <s v="AC100"/>
    <n v="20191219"/>
    <n v="20191226"/>
    <n v="3410"/>
    <n v="27034204"/>
    <s v="Factibilidad Distribucion "/>
    <s v="NO"/>
    <x v="1"/>
    <n v="30"/>
    <n v="30000"/>
    <s v="Aumentos de potencia"/>
    <x v="0"/>
    <n v="20191226"/>
    <x v="2"/>
    <n v="1"/>
    <x v="0"/>
    <n v="19"/>
    <x v="9"/>
    <x v="2"/>
    <x v="0"/>
    <x v="21"/>
    <s v="Resuelta"/>
    <n v="26"/>
    <n v="12"/>
    <n v="2019"/>
    <n v="335"/>
    <s v="No Cruza"/>
    <n v="7"/>
    <n v="26"/>
    <n v="12"/>
    <n v="2019"/>
    <n v="335"/>
    <x v="1"/>
    <n v="0"/>
    <x v="0"/>
  </r>
  <r>
    <s v="P11702020010013"/>
    <x v="2"/>
    <n v="0"/>
    <n v="0"/>
    <s v="                                                                                "/>
    <s v="O.C. B/quilla Cto   "/>
    <s v="  INSTITUCION HOSPITAL PASO GALAN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=CRA 2 38B 08                                               "/>
    <s v="A3151411                      "/>
    <s v="FERGIE_YULISSA_SOLANO_MANOTAS                                                   "/>
    <s v="AC190"/>
    <n v="20200108"/>
    <n v="20200515"/>
    <n v="1170"/>
    <n v="28112418"/>
    <s v="Seguimiento y rev. instalacion electrica distribucion "/>
    <s v="NO"/>
    <x v="2"/>
    <n v="225"/>
    <n v="225000"/>
    <s v="Obras "/>
    <x v="8"/>
    <n v="20200908"/>
    <x v="3"/>
    <n v="1"/>
    <x v="0"/>
    <n v="8"/>
    <x v="11"/>
    <x v="1"/>
    <x v="1"/>
    <x v="239"/>
    <s v="Pendiente"/>
    <n v="8"/>
    <n v="9"/>
    <n v="2020"/>
    <n v="78"/>
    <d v="2020-09-08T00:00:00"/>
    <n v="78"/>
    <n v="15"/>
    <n v="5"/>
    <n v="2020"/>
    <n v="194"/>
    <x v="1"/>
    <n v="116"/>
    <x v="2"/>
  </r>
  <r>
    <s v="P75412020100025"/>
    <x v="3"/>
    <n v="0"/>
    <n v="0"/>
    <s v="                                                                                "/>
    <s v="O.C Sabanalarga     "/>
    <s v="OMAR DOMINGUEZ SALAS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9 8A 241                                                 "/>
    <s v="ACSIA043                      "/>
    <s v="BRENDA MONSALVE                                                                 "/>
    <s v="AC005"/>
    <n v="20201030"/>
    <n v="20201030"/>
    <n v="7541"/>
    <n v="28260778"/>
    <s v="Inspección Normalización"/>
    <s v="NO"/>
    <x v="2"/>
    <n v="3"/>
    <n v="3000"/>
    <s v="Suministros definitivos Simples "/>
    <x v="3"/>
    <n v="20201030"/>
    <x v="1"/>
    <n v="1"/>
    <x v="1"/>
    <n v="30"/>
    <x v="3"/>
    <x v="1"/>
    <x v="4"/>
    <x v="25"/>
    <s v="Pendiente"/>
    <n v="30"/>
    <n v="10"/>
    <n v="2020"/>
    <n v="26"/>
    <s v="No Cruza"/>
    <n v="26"/>
    <n v="30"/>
    <n v="10"/>
    <n v="2020"/>
    <n v="26"/>
    <x v="1"/>
    <n v="0"/>
    <x v="1"/>
  </r>
  <r>
    <s v="P11802020100100"/>
    <x v="1"/>
    <n v="6704600"/>
    <n v="20244551"/>
    <s v="Situacion correcta                                                              "/>
    <s v="O.C. Soledad        "/>
    <s v="JOAQUIN JOSE GUTIERREZ PAREJO                                           "/>
    <n v="3234640905"/>
    <s v="TC090"/>
    <s v="CR 41A 45 40          P  2 APTO    1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029"/>
    <n v="20201109"/>
    <n v="1180"/>
    <n v="28259906"/>
    <s v="Modificación de Potencia"/>
    <s v="NO"/>
    <x v="1"/>
    <n v="3"/>
    <n v="3000"/>
    <s v="Aumentos de potencia"/>
    <x v="1"/>
    <n v="20201109"/>
    <x v="1"/>
    <n v="1"/>
    <x v="1"/>
    <n v="29"/>
    <x v="3"/>
    <x v="1"/>
    <x v="1"/>
    <x v="240"/>
    <s v="Resuelta"/>
    <n v="9"/>
    <n v="11"/>
    <n v="2020"/>
    <n v="16"/>
    <d v="2020-10-29T00:00:00"/>
    <n v="11"/>
    <n v="9"/>
    <n v="11"/>
    <n v="2020"/>
    <n v="16"/>
    <x v="1"/>
    <n v="0"/>
    <x v="1"/>
  </r>
  <r>
    <s v="P11102020050017"/>
    <x v="2"/>
    <n v="0"/>
    <n v="0"/>
    <s v="                                                                                "/>
    <s v="O.C. B/quilla Cto   "/>
    <s v="WILLIAM RAMIREZ PUERTA DE ORO WR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81 84 17                                               "/>
    <s v="A3151411                      "/>
    <s v="FERGIE_YULISSA_SOLANO_MANOTAS                                                   "/>
    <s v="AC190"/>
    <n v="20200514"/>
    <n v="20200514"/>
    <n v="1110"/>
    <n v="0"/>
    <m/>
    <s v="NO"/>
    <x v="0"/>
    <n v="75"/>
    <n v="75000"/>
    <s v="Obras "/>
    <x v="5"/>
    <n v="20200518"/>
    <x v="2"/>
    <n v="1"/>
    <x v="0"/>
    <n v="14"/>
    <x v="2"/>
    <x v="1"/>
    <x v="1"/>
    <x v="148"/>
    <s v="Sin Orden"/>
    <n v="18"/>
    <n v="5"/>
    <n v="2020"/>
    <n v="191"/>
    <s v="No Cruza"/>
    <n v="191"/>
    <n v="14"/>
    <n v="5"/>
    <n v="2020"/>
    <n v="195"/>
    <x v="1"/>
    <n v="4"/>
    <x v="2"/>
  </r>
  <r>
    <s v="P11102013020033"/>
    <x v="8"/>
    <n v="2323746"/>
    <n v="0"/>
    <s v="                                                                                "/>
    <s v="O.C. B/quilla Cto   "/>
    <s v="BANCO DE BOGOTA OFICINA CENTRO ESPEC DE VIVIENDA                        "/>
    <n v="3008092563"/>
    <s v="TC088"/>
    <s v="                                                                                                                                                                                           "/>
    <s v="CLL 82 51 33                                                "/>
    <s v="TR182513                      "/>
    <s v="                                                                                "/>
    <s v="AC210"/>
    <n v="20130207"/>
    <n v="20130415"/>
    <n v="1110"/>
    <n v="19063084"/>
    <s v="Seguimiento y rev. instalacion electrica distribucion "/>
    <s v="NO"/>
    <x v="1"/>
    <n v="75"/>
    <n v="75000"/>
    <s v="Aumentos de potencia"/>
    <x v="13"/>
    <n v="20130415"/>
    <x v="2"/>
    <n v="1"/>
    <x v="0"/>
    <n v="7"/>
    <x v="1"/>
    <x v="5"/>
    <x v="1"/>
    <x v="241"/>
    <s v="Resuelta"/>
    <n v="15"/>
    <n v="4"/>
    <n v="2013"/>
    <n v="2781"/>
    <s v="No Cruza"/>
    <n v="67"/>
    <n v="15"/>
    <n v="4"/>
    <n v="2013"/>
    <n v="2781"/>
    <x v="0"/>
    <n v="0"/>
    <x v="5"/>
  </r>
  <r>
    <s v="P11102019110004"/>
    <x v="2"/>
    <n v="0"/>
    <n v="0"/>
    <s v="                                                                                "/>
    <s v="O.C. B/quilla Nte   "/>
    <s v="  ARTDECON DE COLOMBIA SAS                                              "/>
    <n v="3153199211"/>
    <s v="TC089"/>
    <s v="                                                                                                                                                                                           "/>
    <s v="CL 39 N° 36-79 CHIQUINQUIRA                                 "/>
    <s v="A3151411                      "/>
    <s v="FERGIE_YULISSA_SOLANO_MANOTAS                                                   "/>
    <s v="AC190"/>
    <n v="20191101"/>
    <n v="20191220"/>
    <n v="1110"/>
    <n v="27051955"/>
    <s v="Seguimiento y rev. instalacion electrica distribucion "/>
    <s v="NO"/>
    <x v="1"/>
    <n v="112.5"/>
    <n v="112500"/>
    <s v="Obras "/>
    <x v="7"/>
    <n v="20191224"/>
    <x v="2"/>
    <n v="1"/>
    <x v="0"/>
    <n v="1"/>
    <x v="5"/>
    <x v="2"/>
    <x v="1"/>
    <x v="242"/>
    <s v="Resuelta"/>
    <n v="24"/>
    <n v="12"/>
    <n v="2019"/>
    <n v="337"/>
    <d v="2019-12-31T00:00:00"/>
    <n v="53"/>
    <n v="20"/>
    <n v="12"/>
    <n v="2019"/>
    <n v="341"/>
    <x v="1"/>
    <n v="4"/>
    <x v="2"/>
  </r>
  <r>
    <s v="P12102020080017"/>
    <x v="0"/>
    <n v="0"/>
    <n v="0"/>
    <s v="                                                                                "/>
    <s v="O.C Sabanalarga     "/>
    <s v="ROBERT E. SANJUAN PUGLIESE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812"/>
    <n v="20200819"/>
    <n v="7542"/>
    <n v="27977464"/>
    <s v="Factibilidad Distribucion "/>
    <s v="NO"/>
    <x v="1"/>
    <n v="15"/>
    <n v="15000"/>
    <s v="Obras "/>
    <x v="0"/>
    <n v="20200819"/>
    <x v="2"/>
    <n v="1"/>
    <x v="0"/>
    <n v="12"/>
    <x v="10"/>
    <x v="1"/>
    <x v="4"/>
    <x v="125"/>
    <s v="Resuelta"/>
    <n v="19"/>
    <n v="8"/>
    <n v="2020"/>
    <n v="98"/>
    <s v="No Cruza"/>
    <n v="7"/>
    <n v="19"/>
    <n v="8"/>
    <n v="2020"/>
    <n v="98"/>
    <x v="1"/>
    <n v="0"/>
    <x v="0"/>
  </r>
  <r>
    <s v="P95102020110012"/>
    <x v="1"/>
    <n v="0"/>
    <n v="0"/>
    <s v="                                                                                "/>
    <s v="O.C. B/quilla Sur   "/>
    <s v="JAIME FALS RETAMOZA                                                     "/>
    <n v="300428441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589961                      "/>
    <s v="KAREN_KANIZARES_MANOSALVA                                                       "/>
    <s v="AC236"/>
    <n v="20201106"/>
    <n v="20201110"/>
    <n v="9510"/>
    <n v="28293954"/>
    <s v="Inspección Normalización"/>
    <s v="NO"/>
    <x v="4"/>
    <n v="3"/>
    <n v="3000"/>
    <s v="Suministros definitivos Simples "/>
    <x v="1"/>
    <n v="20201110"/>
    <x v="1"/>
    <n v="1"/>
    <x v="1"/>
    <n v="6"/>
    <x v="5"/>
    <x v="1"/>
    <x v="1"/>
    <x v="42"/>
    <s v="Pendiente"/>
    <n v="10"/>
    <n v="11"/>
    <n v="2020"/>
    <n v="15"/>
    <s v="No Cruza"/>
    <n v="15"/>
    <n v="10"/>
    <n v="11"/>
    <n v="2020"/>
    <n v="15"/>
    <x v="1"/>
    <n v="0"/>
    <x v="1"/>
  </r>
  <r>
    <s v="P11502019040004"/>
    <x v="4"/>
    <n v="0"/>
    <n v="0"/>
    <s v="                                                                                "/>
    <s v="O.C. B/quilla Nte   "/>
    <s v="  TIENDA ARA CORREDOR UNIVERSITARIO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90404"/>
    <n v="20190906"/>
    <n v="1150"/>
    <n v="26555043"/>
    <s v="Seguimiento y rev. instalacion electrica distribucion "/>
    <s v="NO"/>
    <x v="3"/>
    <n v="75"/>
    <n v="75000"/>
    <s v="Obras "/>
    <x v="8"/>
    <n v="20190927"/>
    <x v="2"/>
    <n v="1"/>
    <x v="0"/>
    <n v="4"/>
    <x v="8"/>
    <x v="2"/>
    <x v="1"/>
    <x v="91"/>
    <s v="Resuelta"/>
    <n v="27"/>
    <n v="9"/>
    <n v="2019"/>
    <n v="425"/>
    <s v="No Cruza"/>
    <n v="176"/>
    <n v="6"/>
    <n v="9"/>
    <n v="2019"/>
    <n v="446"/>
    <x v="0"/>
    <n v="21"/>
    <x v="3"/>
  </r>
  <r>
    <s v="P75412019080021"/>
    <x v="2"/>
    <n v="0"/>
    <n v="0"/>
    <s v="                                                                                "/>
    <s v="O.C. B/quilla Cto   "/>
    <s v="EL ROBLE AMARILLO VALORCON URBANIZACION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ANIZACION EL ROBLE AMARILLO                              "/>
    <s v="A2891363                      "/>
    <s v="Naibet Olivo                                                                    "/>
    <s v="AC190"/>
    <n v="20190821"/>
    <n v="20190821"/>
    <n v="7541"/>
    <n v="0"/>
    <m/>
    <s v="NO"/>
    <x v="0"/>
    <n v="250"/>
    <n v="250000"/>
    <s v="Obras "/>
    <x v="8"/>
    <n v="20191125"/>
    <x v="5"/>
    <n v="1"/>
    <x v="0"/>
    <n v="21"/>
    <x v="10"/>
    <x v="2"/>
    <x v="4"/>
    <x v="204"/>
    <s v="Sin Orden"/>
    <n v="25"/>
    <n v="11"/>
    <n v="2019"/>
    <n v="366"/>
    <s v="No Cruza"/>
    <n v="366"/>
    <n v="21"/>
    <n v="8"/>
    <n v="2019"/>
    <n v="462"/>
    <x v="0"/>
    <n v="96"/>
    <x v="2"/>
  </r>
  <r>
    <s v="P93312020060007"/>
    <x v="2"/>
    <n v="0"/>
    <n v="0"/>
    <s v="                                                                                "/>
    <s v="O.C. Riohacha       "/>
    <s v="MUNICIPIO DE FONSECA CONT REMO REPOSICION REDES MTB EL HATICO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90"/>
    <n v="20200608"/>
    <n v="20200714"/>
    <n v="9331"/>
    <n v="27610890"/>
    <s v="Factibilidad Distribucion "/>
    <s v="NO"/>
    <x v="1"/>
    <n v="315"/>
    <n v="315000"/>
    <s v="Obras "/>
    <x v="16"/>
    <n v="20200716"/>
    <x v="7"/>
    <n v="1"/>
    <x v="0"/>
    <n v="8"/>
    <x v="4"/>
    <x v="1"/>
    <x v="3"/>
    <x v="243"/>
    <s v="Resuelta"/>
    <n v="16"/>
    <n v="7"/>
    <n v="2020"/>
    <n v="132"/>
    <s v="No Cruza"/>
    <n v="38"/>
    <n v="14"/>
    <n v="7"/>
    <n v="2020"/>
    <n v="134"/>
    <x v="1"/>
    <n v="2"/>
    <x v="2"/>
  </r>
  <r>
    <s v="P11702020100083"/>
    <x v="1"/>
    <n v="0"/>
    <n v="0"/>
    <s v="                                                                                "/>
    <s v="O.C. Soledad        "/>
    <s v="CECILIA PARDO DE ALEMAN                                                 "/>
    <n v="3174161848"/>
    <s v="TC090"/>
    <s v="                                                                                                                                                                                           "/>
    <s v="=CLL 35A 7H 31                                              "/>
    <s v="A2670921                      "/>
    <s v="Margarita_Ortiz_Dominguez                                                       "/>
    <s v="AC236"/>
    <n v="20201026"/>
    <n v="20201119"/>
    <n v="1170"/>
    <n v="28288593"/>
    <s v="Inspección Normalización"/>
    <s v="NO"/>
    <x v="1"/>
    <n v="3"/>
    <n v="3000"/>
    <s v="Suministros definitivos Simples "/>
    <x v="1"/>
    <n v="20201119"/>
    <x v="1"/>
    <n v="1"/>
    <x v="1"/>
    <n v="26"/>
    <x v="3"/>
    <x v="1"/>
    <x v="1"/>
    <x v="35"/>
    <s v="Resuelta"/>
    <n v="19"/>
    <n v="11"/>
    <n v="2020"/>
    <n v="6"/>
    <s v="No Cruza"/>
    <n v="24"/>
    <n v="19"/>
    <n v="11"/>
    <n v="2020"/>
    <n v="6"/>
    <x v="1"/>
    <n v="0"/>
    <x v="1"/>
  </r>
  <r>
    <s v="P11702012090109"/>
    <x v="4"/>
    <n v="2004346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20922"/>
    <n v="20130411"/>
    <n v="1170"/>
    <n v="19032632"/>
    <s v="Seguimiento y rev. instalacion electrica distribucion "/>
    <s v="NO"/>
    <x v="1"/>
    <n v="225"/>
    <n v="225000"/>
    <s v="Aumentos de potencia"/>
    <x v="6"/>
    <n v="20130411"/>
    <x v="11"/>
    <n v="1"/>
    <x v="0"/>
    <n v="22"/>
    <x v="7"/>
    <x v="6"/>
    <x v="1"/>
    <x v="244"/>
    <s v="Resuelta"/>
    <n v="11"/>
    <n v="4"/>
    <n v="2013"/>
    <n v="2785"/>
    <s v="No Cruza"/>
    <n v="201"/>
    <n v="11"/>
    <n v="4"/>
    <n v="2013"/>
    <n v="2785"/>
    <x v="0"/>
    <n v="0"/>
    <x v="3"/>
  </r>
  <r>
    <s v="P11802020110078"/>
    <x v="3"/>
    <n v="0"/>
    <n v="0"/>
    <s v="                                                                                "/>
    <s v="O.C Sabanalarga     "/>
    <s v="TAYRA PATRICIA DE LA ROSA BANDERA                                       "/>
    <n v="3046018969"/>
    <s v="TC090"/>
    <s v="                                                                                                                                                                                           "/>
    <s v="PUERTO GAITA  CL 41 17C 185                                 "/>
    <s v="RC000086                      "/>
    <s v="VIVIANA_ISABEL_PORTO_MOLINA                                                     "/>
    <s v="AC005"/>
    <n v="20201119"/>
    <n v="20201119"/>
    <n v="1180"/>
    <n v="28291203"/>
    <s v="Inspección Normalización"/>
    <s v="NO"/>
    <x v="2"/>
    <n v="3"/>
    <n v="3000"/>
    <s v="Suministros definitivos Simples "/>
    <x v="3"/>
    <n v="20201119"/>
    <x v="1"/>
    <n v="1"/>
    <x v="1"/>
    <n v="19"/>
    <x v="5"/>
    <x v="1"/>
    <x v="1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102018110006"/>
    <x v="4"/>
    <n v="0"/>
    <n v="0"/>
    <s v="                                                                                "/>
    <s v="C.T.SOLEDAD         "/>
    <s v="LAS ESTRELLAS CONJUNTO RESIDENCIAL                                      "/>
    <n v="320268579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1102"/>
    <n v="20190902"/>
    <n v="1110"/>
    <n v="26263906"/>
    <s v="Seguimiento y rev. instalacion electrica distribucion "/>
    <s v="NO"/>
    <x v="3"/>
    <n v="112.5"/>
    <n v="112500"/>
    <s v="Obras "/>
    <x v="6"/>
    <n v="20190902"/>
    <x v="6"/>
    <n v="1"/>
    <x v="0"/>
    <n v="2"/>
    <x v="5"/>
    <x v="3"/>
    <x v="1"/>
    <x v="245"/>
    <s v="Resuelta"/>
    <n v="2"/>
    <n v="9"/>
    <n v="2019"/>
    <n v="450"/>
    <s v="No Cruza"/>
    <n v="304"/>
    <n v="2"/>
    <n v="9"/>
    <n v="2019"/>
    <n v="450"/>
    <x v="0"/>
    <n v="0"/>
    <x v="3"/>
  </r>
  <r>
    <s v="P11802019120021"/>
    <x v="6"/>
    <n v="0"/>
    <n v="0"/>
    <s v="                                                                                "/>
    <s v="C.A. Malambo        "/>
    <s v="JOAQUIN ROA GOMEZ                                                       "/>
    <n v="312659273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0                      "/>
    <s v="IRINA ROMERO                                                                    "/>
    <s v="AC170"/>
    <n v="20191206"/>
    <n v="20191215"/>
    <n v="1180"/>
    <n v="26984641"/>
    <s v="Inspección Normalización"/>
    <s v="NO"/>
    <x v="1"/>
    <n v="3"/>
    <n v="3000"/>
    <s v="Suministros definitivos Simples "/>
    <x v="10"/>
    <n v="20191215"/>
    <x v="1"/>
    <n v="1"/>
    <x v="1"/>
    <n v="6"/>
    <x v="9"/>
    <x v="2"/>
    <x v="1"/>
    <x v="246"/>
    <s v="Resuelta"/>
    <n v="15"/>
    <n v="12"/>
    <n v="2019"/>
    <n v="346"/>
    <s v="No Cruza"/>
    <n v="9"/>
    <n v="15"/>
    <n v="12"/>
    <n v="2019"/>
    <n v="346"/>
    <x v="1"/>
    <n v="0"/>
    <x v="1"/>
  </r>
  <r>
    <s v="P95102020080013"/>
    <x v="1"/>
    <n v="0"/>
    <n v="0"/>
    <s v="                                                                                "/>
    <s v="O.C. B/quilla Sur   "/>
    <s v="ELVIRA DE LA ROSA                                                       "/>
    <n v="301685144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6"/>
    <n v="20200819"/>
    <n v="20201105"/>
    <n v="9510"/>
    <n v="28287917"/>
    <s v="Inspección Normalización"/>
    <s v="NO"/>
    <x v="2"/>
    <n v="3"/>
    <n v="3000"/>
    <s v="Suministros definitivos Simples "/>
    <x v="1"/>
    <n v="20201105"/>
    <x v="1"/>
    <n v="1"/>
    <x v="1"/>
    <n v="19"/>
    <x v="10"/>
    <x v="1"/>
    <x v="1"/>
    <x v="247"/>
    <s v="Pendiente"/>
    <n v="5"/>
    <n v="11"/>
    <n v="2020"/>
    <n v="20"/>
    <s v="No Cruza"/>
    <n v="20"/>
    <n v="5"/>
    <n v="11"/>
    <n v="2020"/>
    <n v="20"/>
    <x v="1"/>
    <n v="0"/>
    <x v="1"/>
  </r>
  <r>
    <s v="P93302020090004"/>
    <x v="0"/>
    <n v="0"/>
    <n v="0"/>
    <s v="                                                                                "/>
    <s v="O.C. Riohacha       "/>
    <s v="EL PASO COMUNIDAD CHONCHOPRI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MUNIDAD                                                   "/>
    <s v="N3352044                      "/>
    <s v="Laudis_Peñaranda_                                                               "/>
    <s v="AC100"/>
    <n v="20200902"/>
    <n v="20200910"/>
    <n v="9330"/>
    <n v="28095580"/>
    <s v="Factibilidad Distribucion "/>
    <s v="NO"/>
    <x v="1"/>
    <n v="25"/>
    <n v="25000"/>
    <s v="Obras "/>
    <x v="0"/>
    <n v="20200910"/>
    <x v="2"/>
    <n v="1"/>
    <x v="0"/>
    <n v="2"/>
    <x v="7"/>
    <x v="1"/>
    <x v="3"/>
    <x v="248"/>
    <s v="Resuelta"/>
    <n v="10"/>
    <n v="9"/>
    <n v="2020"/>
    <n v="76"/>
    <s v="No Cruza"/>
    <n v="8"/>
    <n v="10"/>
    <n v="9"/>
    <n v="2020"/>
    <n v="76"/>
    <x v="1"/>
    <n v="0"/>
    <x v="0"/>
  </r>
  <r>
    <s v="P11102018110078"/>
    <x v="2"/>
    <n v="2713371"/>
    <n v="20151111"/>
    <s v="Situacion correcta                                                              "/>
    <s v="C.T.SOLEDAD         "/>
    <s v="  CASA CURAL SANTA TRINIDAD                                             "/>
    <n v="3354783"/>
    <s v="TC090"/>
    <s v="CR 70 77 63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115"/>
    <n v="20190118"/>
    <n v="1110"/>
    <n v="25724482"/>
    <s v="Factibilidad Distribucion "/>
    <s v="NO"/>
    <x v="1"/>
    <n v="75"/>
    <n v="75000"/>
    <s v="Aumentos de potencia"/>
    <x v="8"/>
    <n v="20201030"/>
    <x v="3"/>
    <n v="1"/>
    <x v="0"/>
    <n v="15"/>
    <x v="5"/>
    <x v="3"/>
    <x v="1"/>
    <x v="226"/>
    <s v="Resuelta"/>
    <n v="30"/>
    <n v="10"/>
    <n v="2020"/>
    <n v="26"/>
    <s v="No Cruza"/>
    <n v="715"/>
    <n v="18"/>
    <n v="1"/>
    <n v="2019"/>
    <n v="677"/>
    <x v="0"/>
    <n v="651"/>
    <x v="2"/>
  </r>
  <r>
    <s v="P33102020100018"/>
    <x v="0"/>
    <n v="0"/>
    <n v="0"/>
    <s v="                                                                                "/>
    <s v="O.C. Riohacha       "/>
    <s v="AILIN CASA FINCA GARCIA MARTINEZ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FINCA                                                  "/>
    <s v="N3352044                      "/>
    <s v="Laudis_Peñaranda_                                                               "/>
    <s v="AC100"/>
    <n v="20201016"/>
    <n v="20201029"/>
    <n v="3310"/>
    <n v="28238330"/>
    <s v="Factibilidad Distribucion "/>
    <s v="NO"/>
    <x v="1"/>
    <n v="25"/>
    <n v="2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34602020090019"/>
    <x v="2"/>
    <n v="0"/>
    <n v="0"/>
    <s v="                                                                                "/>
    <s v="O.C. La 14          "/>
    <s v="ARTURO RAFAEL CORBACHO OROZCO BMT FCA EL COLONAL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3460"/>
    <n v="28160784"/>
    <s v="Factibilidad Distribucion "/>
    <s v="NO"/>
    <x v="1"/>
    <n v="30"/>
    <n v="30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1802019100113"/>
    <x v="2"/>
    <n v="0"/>
    <n v="0"/>
    <s v="                                                                                "/>
    <s v="O.C. B/quilla Nte   "/>
    <s v="  UT ESPACIOS DEPORTIVOS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RQUE LOS ROBLES                                           "/>
    <s v="A3151411                      "/>
    <s v="FERGIE_YULISSA_SOLANO_MANOTAS                                                   "/>
    <s v="AC190"/>
    <n v="20191028"/>
    <n v="20191028"/>
    <n v="1180"/>
    <n v="0"/>
    <m/>
    <s v="NO"/>
    <x v="0"/>
    <n v="25"/>
    <n v="25000"/>
    <s v="Obras "/>
    <x v="2"/>
    <n v="20191028"/>
    <x v="2"/>
    <n v="1"/>
    <x v="0"/>
    <n v="28"/>
    <x v="3"/>
    <x v="2"/>
    <x v="1"/>
    <x v="249"/>
    <s v="Sin Orden"/>
    <n v="28"/>
    <n v="10"/>
    <n v="2019"/>
    <n v="394"/>
    <s v="No Cruza"/>
    <n v="394"/>
    <n v="28"/>
    <n v="10"/>
    <n v="2019"/>
    <n v="394"/>
    <x v="0"/>
    <n v="0"/>
    <x v="2"/>
  </r>
  <r>
    <s v="P75412020090009"/>
    <x v="0"/>
    <n v="0"/>
    <n v="0"/>
    <s v="                                                                                "/>
    <s v="O.C Sabanalarga     "/>
    <s v="DOS DE MARZO MUNICIPIO DE SABANAGRANDE                                  "/>
    <n v="3005765496"/>
    <s v="TC09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919"/>
    <n v="20200919"/>
    <n v="7541"/>
    <n v="0"/>
    <m/>
    <s v="NO"/>
    <x v="0"/>
    <n v="25"/>
    <n v="25000"/>
    <s v="Obras "/>
    <x v="0"/>
    <n v="20200919"/>
    <x v="8"/>
    <n v="1"/>
    <x v="0"/>
    <n v="19"/>
    <x v="7"/>
    <x v="1"/>
    <x v="4"/>
    <x v="98"/>
    <s v="Sin Orden"/>
    <n v="19"/>
    <n v="9"/>
    <n v="2020"/>
    <n v="67"/>
    <s v="No Cruza"/>
    <n v="67"/>
    <n v="19"/>
    <n v="9"/>
    <n v="2020"/>
    <n v="67"/>
    <x v="1"/>
    <n v="0"/>
    <x v="0"/>
  </r>
  <r>
    <s v="P11702020110035"/>
    <x v="5"/>
    <n v="0"/>
    <n v="0"/>
    <s v="                                                                                "/>
    <s v="OC CCIAL AMERICANO  "/>
    <s v="JHON FREDY TABORDA HIGUERA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16CS 42 54 MA 20 LO 1                                  "/>
    <s v="MP000430                      "/>
    <s v="MICHEL_ANDREA_ALONSO_TORRES                                                     "/>
    <s v="AC230"/>
    <n v="20201109"/>
    <n v="20201109"/>
    <n v="1170"/>
    <n v="0"/>
    <m/>
    <s v="NO"/>
    <x v="0"/>
    <n v="3"/>
    <n v="30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12102020110029"/>
    <x v="3"/>
    <n v="0"/>
    <n v="0"/>
    <s v="                                                                                "/>
    <s v="O.C Sabanalarga     "/>
    <s v="KELIS PAOLA SAUMETH CANTILLO                                            "/>
    <n v="3003634034"/>
    <s v="TC090"/>
    <s v="                                                                                                                                                                                           "/>
    <s v="CARRT AL VAIVEN KM1 780 STA VERONICA RUR                    "/>
    <s v="ACSIA043                      "/>
    <s v="BRENDA MONSALVE                                                                 "/>
    <s v="AC005"/>
    <n v="20201111"/>
    <n v="20201111"/>
    <n v="1210"/>
    <n v="28278553"/>
    <s v="Inspección Normalización"/>
    <s v="SI"/>
    <x v="2"/>
    <n v="3"/>
    <n v="3000"/>
    <s v="Suministros definitivos Simples "/>
    <x v="3"/>
    <n v="20201111"/>
    <x v="1"/>
    <n v="1"/>
    <x v="1"/>
    <n v="11"/>
    <x v="5"/>
    <x v="1"/>
    <x v="4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11502015040039"/>
    <x v="7"/>
    <n v="0"/>
    <n v="0"/>
    <s v="                                                                                "/>
    <s v="O.C. B/quilla Cto   "/>
    <s v="INMOBILIARIA OSCAR LIMITADA PARQUE RESIDENCIAL COLINAS DE PRADOMAR      "/>
    <n v="0"/>
    <s v="TC090"/>
    <s v="                                                                                                                                                                                           "/>
    <s v="CRT VIEJA PTO COL                                           "/>
    <s v="G2247589                      "/>
    <s v="CARLOS_ENRIQUE_ARRIETA_POLANCO                                                  "/>
    <s v="AC200"/>
    <n v="20150429"/>
    <n v="20150504"/>
    <n v="1150"/>
    <n v="0"/>
    <m/>
    <s v="NO"/>
    <x v="0"/>
    <n v="500"/>
    <n v="500000"/>
    <s v="Obras "/>
    <x v="12"/>
    <n v="20150504"/>
    <x v="6"/>
    <n v="1"/>
    <x v="0"/>
    <n v="29"/>
    <x v="8"/>
    <x v="4"/>
    <x v="1"/>
    <x v="250"/>
    <s v="Sin Orden"/>
    <n v="4"/>
    <n v="5"/>
    <n v="2015"/>
    <n v="2032"/>
    <s v="No Cruza"/>
    <n v="2032"/>
    <n v="4"/>
    <n v="5"/>
    <n v="2015"/>
    <n v="2032"/>
    <x v="0"/>
    <n v="0"/>
    <x v="5"/>
  </r>
  <r>
    <s v="P11102019080121"/>
    <x v="4"/>
    <n v="0"/>
    <n v="0"/>
    <s v="                                                                                "/>
    <s v="O.C. B/quilla Nte   "/>
    <s v="EDIFICIO ARRECIFE GOLF CONSTRUCCIONES ARRECIFE SAS                      "/>
    <n v="0"/>
    <s v="TC087"/>
    <s v="                                                                                                                                                                                           "/>
    <s v="CRA 53 76 239=CLL 81 64 26                                  "/>
    <s v="T0925304                      "/>
    <s v="MARTHA_VICTORIA_SALAS_CUAN                                                      "/>
    <s v="AC220"/>
    <n v="20190826"/>
    <n v="20200312"/>
    <n v="1110"/>
    <n v="26942844"/>
    <s v="Seguimiento y rev. instalacion electrica distribucion "/>
    <s v="NO"/>
    <x v="3"/>
    <n v="630"/>
    <n v="630000"/>
    <s v="Obras "/>
    <x v="6"/>
    <n v="20200312"/>
    <x v="3"/>
    <n v="1"/>
    <x v="0"/>
    <n v="26"/>
    <x v="10"/>
    <x v="2"/>
    <x v="1"/>
    <x v="251"/>
    <s v="Resuelta"/>
    <n v="12"/>
    <n v="3"/>
    <n v="2020"/>
    <n v="258"/>
    <s v="No Cruza"/>
    <n v="199"/>
    <n v="12"/>
    <n v="3"/>
    <n v="2020"/>
    <n v="258"/>
    <x v="1"/>
    <n v="0"/>
    <x v="3"/>
  </r>
  <r>
    <s v="P95212020090003"/>
    <x v="2"/>
    <n v="0"/>
    <n v="0"/>
    <s v="                                                                                "/>
    <s v="O.C Sabanalarga     "/>
    <s v="RETRANQUEO VIA LA YE DE PIOJO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TRANQUEO                                                  "/>
    <s v="A8742068                      "/>
    <s v="Alvaro_Enrique_Hernandez_Suarez                                                 "/>
    <s v="AC190"/>
    <n v="20200909"/>
    <n v="20201019"/>
    <n v="9521"/>
    <n v="28141840"/>
    <s v="Factibilidad Distribucion "/>
    <s v="NO"/>
    <x v="1"/>
    <n v="1"/>
    <n v="1000"/>
    <s v="Obras "/>
    <x v="8"/>
    <n v="20201103"/>
    <x v="14"/>
    <n v="1"/>
    <x v="0"/>
    <n v="9"/>
    <x v="7"/>
    <x v="1"/>
    <x v="4"/>
    <x v="86"/>
    <s v="Resuelta"/>
    <n v="3"/>
    <n v="11"/>
    <n v="2020"/>
    <n v="22"/>
    <s v="No Cruza"/>
    <n v="55"/>
    <n v="19"/>
    <n v="10"/>
    <n v="2020"/>
    <n v="37"/>
    <x v="1"/>
    <n v="15"/>
    <x v="2"/>
  </r>
  <r>
    <s v="P93312020100013"/>
    <x v="0"/>
    <n v="0"/>
    <n v="0"/>
    <s v="                                                                                "/>
    <s v="O.C. Riohacha       "/>
    <s v="DISTRACCION FINCA LEYDI PERALT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ISTRACCION  CHORRERA MANO I                                "/>
    <s v="N3352044                      "/>
    <s v="Laudis_Peñaranda_                                                               "/>
    <s v="AC100"/>
    <n v="20201021"/>
    <n v="20201029"/>
    <n v="9331"/>
    <n v="28246015"/>
    <s v="Factibilidad Distribucion "/>
    <s v="NO"/>
    <x v="1"/>
    <n v="15"/>
    <n v="1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95212020060002"/>
    <x v="2"/>
    <n v="0"/>
    <n v="0"/>
    <s v="                                                                                "/>
    <s v="O.C. B/quilla Cto   "/>
    <s v="EBAR CUENCA 2 USIACURI                                                  "/>
    <n v="3885154"/>
    <s v="TC095"/>
    <s v="                                                                                                                                                                                           "/>
    <s v="EBAR CUENCA 2                                               "/>
    <s v="A2891363                      "/>
    <s v="Naibet Olivo                                                                    "/>
    <s v="AC190"/>
    <n v="20200612"/>
    <n v="20200715"/>
    <n v="9521"/>
    <n v="28067986"/>
    <s v="Seguimiento y rev. instalacion electrica distribucion "/>
    <s v="NO"/>
    <x v="2"/>
    <n v="75"/>
    <n v="75000"/>
    <s v="Obras "/>
    <x v="8"/>
    <n v="20200914"/>
    <x v="2"/>
    <n v="1"/>
    <x v="0"/>
    <n v="12"/>
    <x v="4"/>
    <x v="1"/>
    <x v="4"/>
    <x v="252"/>
    <s v="Pendiente"/>
    <n v="14"/>
    <n v="9"/>
    <n v="2020"/>
    <n v="72"/>
    <d v="2020-08-27T00:00:00"/>
    <n v="72"/>
    <n v="15"/>
    <n v="7"/>
    <n v="2020"/>
    <n v="133"/>
    <x v="1"/>
    <n v="61"/>
    <x v="2"/>
  </r>
  <r>
    <s v="P77522020090001"/>
    <x v="5"/>
    <n v="0"/>
    <n v="0"/>
    <s v="                                                                                "/>
    <s v="O.C. Riohacha       "/>
    <s v="JESUALDO OJEDA HOTEL VILLA ESPERANZ                                     "/>
    <n v="3006158828"/>
    <s v="TC088"/>
    <s v="                                                                                                                                                                                           "/>
    <s v="HOTEL VILLA ESPERANZA                                       "/>
    <s v="A6076224                      "/>
    <s v="CARMENZA_MARTINEZ_RAMIREZ                                                       "/>
    <s v="AC230"/>
    <n v="20200902"/>
    <n v="20200902"/>
    <n v="7752"/>
    <n v="0"/>
    <m/>
    <s v="NO"/>
    <x v="0"/>
    <n v="3"/>
    <n v="3000"/>
    <s v="Suministros definitivos Simples "/>
    <x v="8"/>
    <n v="20201029"/>
    <x v="1"/>
    <n v="1"/>
    <x v="1"/>
    <n v="2"/>
    <x v="7"/>
    <x v="1"/>
    <x v="3"/>
    <x v="248"/>
    <s v="Sin Orden"/>
    <n v="29"/>
    <n v="10"/>
    <n v="2020"/>
    <n v="27"/>
    <s v="No Cruza"/>
    <n v="27"/>
    <n v="2"/>
    <n v="9"/>
    <n v="2020"/>
    <n v="84"/>
    <x v="1"/>
    <n v="57"/>
    <x v="4"/>
  </r>
  <r>
    <s v="P11802017120053"/>
    <x v="2"/>
    <n v="0"/>
    <n v="0"/>
    <s v="                                                                                "/>
    <s v="C.T.SOLEDAD         "/>
    <s v="CONSTRUCTORA BOLIVAR PROVISIONAL PUERTO MILLO                           "/>
    <n v="0"/>
    <s v="TC092"/>
    <s v="                                                                                                                                                                                           "/>
    <s v="URB.NORMANDIA III ETAPA SOLEDA                              "/>
    <s v="T2891467                      "/>
    <s v="SHIRLEY_ESTHER_TAPIA_CUADRADO                                                   "/>
    <s v="AC190"/>
    <n v="20171218"/>
    <n v="20180511"/>
    <n v="1180"/>
    <n v="24563935"/>
    <s v="Factibilidad Distribucion "/>
    <s v="NO"/>
    <x v="1"/>
    <n v="400"/>
    <n v="400000"/>
    <s v="Obras "/>
    <x v="7"/>
    <n v="20180516"/>
    <x v="3"/>
    <n v="1"/>
    <x v="0"/>
    <n v="18"/>
    <x v="9"/>
    <x v="0"/>
    <x v="1"/>
    <x v="253"/>
    <s v="Resuelta"/>
    <n v="16"/>
    <n v="5"/>
    <n v="2018"/>
    <n v="924"/>
    <s v="No Cruza"/>
    <n v="149"/>
    <n v="11"/>
    <n v="5"/>
    <n v="2018"/>
    <n v="929"/>
    <x v="0"/>
    <n v="5"/>
    <x v="2"/>
  </r>
  <r>
    <s v="P34102019030024"/>
    <x v="4"/>
    <n v="8065010"/>
    <n v="0"/>
    <s v="                                                                                "/>
    <s v="ZE Santa_Marta      "/>
    <s v="JUAN FERNANDO AREAS                                                     "/>
    <n v="321255856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541855                      "/>
    <s v="Elizabeth_Perez_Rincon                                                          "/>
    <s v="AC220"/>
    <n v="20190312"/>
    <n v="20191008"/>
    <n v="3410"/>
    <n v="26746399"/>
    <s v="Seguimiento y rev. instalacion electrica distribucion "/>
    <s v="NO"/>
    <x v="3"/>
    <n v="225"/>
    <n v="225000"/>
    <s v="Aumentos de potencia"/>
    <x v="4"/>
    <n v="20191008"/>
    <x v="2"/>
    <n v="1"/>
    <x v="0"/>
    <n v="12"/>
    <x v="0"/>
    <x v="2"/>
    <x v="0"/>
    <x v="166"/>
    <s v="Resuelta"/>
    <n v="8"/>
    <n v="10"/>
    <n v="2019"/>
    <n v="414"/>
    <s v="No Cruza"/>
    <n v="210"/>
    <n v="8"/>
    <n v="10"/>
    <n v="2019"/>
    <n v="414"/>
    <x v="0"/>
    <n v="0"/>
    <x v="3"/>
  </r>
  <r>
    <s v="P95102020020004"/>
    <x v="1"/>
    <n v="0"/>
    <n v="0"/>
    <s v="                                                                                "/>
    <s v="O.C Sabanalarga     "/>
    <s v="LEYDI LAURA ORTEGA MOLINA                                               "/>
    <n v="3185329150"/>
    <s v="TC090"/>
    <s v="                                                                                                                                                                                           "/>
    <s v="CALLE 102 NO 6H 14 SAN PEDRO ALEJANDRINO                    "/>
    <s v="ACSIA043                      "/>
    <s v="BRENDA MONSALVE                                                                 "/>
    <s v="AC236"/>
    <n v="20200204"/>
    <n v="20200210"/>
    <n v="9510"/>
    <n v="27141982"/>
    <s v="Inspección Normalización"/>
    <s v="NO"/>
    <x v="1"/>
    <n v="3"/>
    <n v="3000"/>
    <s v="Suministros definitivos Simples "/>
    <x v="1"/>
    <n v="20200210"/>
    <x v="1"/>
    <n v="1"/>
    <x v="1"/>
    <n v="4"/>
    <x v="1"/>
    <x v="1"/>
    <x v="1"/>
    <x v="254"/>
    <s v="Resuelta"/>
    <n v="10"/>
    <n v="2"/>
    <n v="2020"/>
    <n v="289"/>
    <s v="No Cruza"/>
    <n v="6"/>
    <n v="10"/>
    <n v="2"/>
    <n v="2020"/>
    <n v="289"/>
    <x v="1"/>
    <n v="0"/>
    <x v="1"/>
  </r>
  <r>
    <s v="P11102020020011"/>
    <x v="2"/>
    <n v="2674383"/>
    <n v="0"/>
    <s v="                                                                                "/>
    <s v="O.C. B/quilla Cto   "/>
    <s v="  CLINICA SANTA ANA DE DIOS                                             "/>
    <s v="3012589175 3003828467 "/>
    <s v="TC092"/>
    <s v="                                                                                                                                                                                           "/>
    <s v="CLL 70B 41 187                                              "/>
    <s v="A3151411                      "/>
    <s v="FERGIE_YULISSA_SOLANO_MANOTAS                                                   "/>
    <s v="AC190"/>
    <n v="20200205"/>
    <n v="20200303"/>
    <n v="1110"/>
    <n v="27460742"/>
    <s v="Seguimiento y rev. instalacion electrica distribucion "/>
    <s v="NO"/>
    <x v="3"/>
    <n v="225"/>
    <n v="225000"/>
    <s v="Aumentos de potencia"/>
    <x v="8"/>
    <n v="20200514"/>
    <x v="3"/>
    <n v="1"/>
    <x v="0"/>
    <n v="5"/>
    <x v="1"/>
    <x v="1"/>
    <x v="1"/>
    <x v="255"/>
    <s v="Resuelta"/>
    <n v="14"/>
    <n v="5"/>
    <n v="2020"/>
    <n v="195"/>
    <s v="No Cruza"/>
    <n v="99"/>
    <n v="3"/>
    <n v="3"/>
    <n v="2020"/>
    <n v="267"/>
    <x v="1"/>
    <n v="72"/>
    <x v="2"/>
  </r>
  <r>
    <s v="P12102020060030"/>
    <x v="0"/>
    <n v="0"/>
    <n v="0"/>
    <s v="                                                                                "/>
    <s v="O.C Sabanalarga     "/>
    <s v="CIUDADELA VILLAS DEL PORVENIR ETAPA 2                                   "/>
    <n v="3202254613"/>
    <s v="TC090"/>
    <s v="                                                                                                                                                                                           "/>
    <s v="CIUDADELA VILLAS DEL PORVENIR                               "/>
    <s v="A8742068                      "/>
    <s v="Alvaro_Enrique_Hernandez_Suarez                                                 "/>
    <s v="AC100"/>
    <n v="20200616"/>
    <n v="20200710"/>
    <n v="1210"/>
    <n v="27666036"/>
    <s v="Factibilidad Distribucion "/>
    <s v="NO"/>
    <x v="1"/>
    <n v="125"/>
    <n v="125000"/>
    <s v="Obras "/>
    <x v="0"/>
    <n v="20200710"/>
    <x v="5"/>
    <n v="1"/>
    <x v="0"/>
    <n v="16"/>
    <x v="4"/>
    <x v="1"/>
    <x v="4"/>
    <x v="256"/>
    <s v="Resuelta"/>
    <n v="10"/>
    <n v="7"/>
    <n v="2020"/>
    <n v="138"/>
    <s v="No Cruza"/>
    <n v="24"/>
    <n v="10"/>
    <n v="7"/>
    <n v="2020"/>
    <n v="138"/>
    <x v="1"/>
    <n v="0"/>
    <x v="0"/>
  </r>
  <r>
    <s v="P95302019110005"/>
    <x v="0"/>
    <n v="0"/>
    <n v="0"/>
    <s v="                                                                                "/>
    <s v="O.C. B/quilla Cto   "/>
    <s v="  BODEGA EDUARDO MALDONADO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BODEGA EDUARDO MALDONADO                                    "/>
    <s v="A3151411                      "/>
    <s v="FERGIE_YULISSA_SOLANO_MANOTAS                                                   "/>
    <s v="AC100"/>
    <n v="20191127"/>
    <n v="20191205"/>
    <n v="9530"/>
    <n v="26959011"/>
    <s v="Factibilidad Distribucion "/>
    <s v="NO"/>
    <x v="1"/>
    <n v="112.5"/>
    <n v="112500"/>
    <s v="Obras "/>
    <x v="0"/>
    <n v="20191205"/>
    <x v="2"/>
    <n v="1"/>
    <x v="0"/>
    <n v="27"/>
    <x v="5"/>
    <x v="2"/>
    <x v="1"/>
    <x v="164"/>
    <s v="Resuelta"/>
    <n v="5"/>
    <n v="12"/>
    <n v="2019"/>
    <n v="356"/>
    <s v="No Cruza"/>
    <n v="8"/>
    <n v="5"/>
    <n v="12"/>
    <n v="2019"/>
    <n v="356"/>
    <x v="1"/>
    <n v="0"/>
    <x v="0"/>
  </r>
  <r>
    <s v="P11102019080076"/>
    <x v="4"/>
    <n v="2843094"/>
    <n v="0"/>
    <s v="                                                                                "/>
    <s v="O.C. B/quilla Nte   "/>
    <s v="  INVERSIONES MEMO DEL CARIBE S. EN C.                                  "/>
    <n v="3092171"/>
    <s v="TC092"/>
    <s v="                                                                                                                                                                                           "/>
    <s v="MONTES Y CIA LTDA=CLL 84 81 26                              "/>
    <s v="A3151411                      "/>
    <s v="FERGIE_YULISSA_SOLANO_MANOTAS                                                   "/>
    <s v="AC220"/>
    <n v="20190815"/>
    <n v="20200110"/>
    <n v="1110"/>
    <n v="26976196"/>
    <s v="Seguimiento y rev. instalacion electrica distribucion "/>
    <s v="NO"/>
    <x v="3"/>
    <n v="45"/>
    <n v="45000"/>
    <s v="Aumentos de potencia"/>
    <x v="4"/>
    <n v="20201029"/>
    <x v="2"/>
    <n v="1"/>
    <x v="0"/>
    <n v="15"/>
    <x v="10"/>
    <x v="2"/>
    <x v="1"/>
    <x v="257"/>
    <s v="Resuelta"/>
    <n v="29"/>
    <n v="10"/>
    <n v="2020"/>
    <n v="27"/>
    <s v="No Cruza"/>
    <n v="441"/>
    <n v="10"/>
    <n v="1"/>
    <n v="2020"/>
    <n v="320"/>
    <x v="1"/>
    <n v="293"/>
    <x v="3"/>
  </r>
  <r>
    <s v="P11702020100035"/>
    <x v="2"/>
    <n v="4883855"/>
    <n v="35600018"/>
    <s v="Suspendido por impago                                                           "/>
    <s v="ZE Bquilla-Sur-S/dad"/>
    <s v="ADALBERTO ATENCIO                                                       "/>
    <s v="                      "/>
    <s v="TC090"/>
    <s v="CR 17SUR 93 248 TALLER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1014"/>
    <n v="20201024"/>
    <n v="1170"/>
    <n v="28250755"/>
    <s v="Seguimiento y rev. instalacion electrica distribucion "/>
    <s v="NO"/>
    <x v="1"/>
    <n v="75"/>
    <n v="75000"/>
    <s v="Aumentos de potencia"/>
    <x v="2"/>
    <n v="20201024"/>
    <x v="2"/>
    <n v="1"/>
    <x v="0"/>
    <n v="14"/>
    <x v="3"/>
    <x v="1"/>
    <x v="1"/>
    <x v="258"/>
    <s v="Resuelta"/>
    <n v="24"/>
    <n v="10"/>
    <n v="2020"/>
    <n v="32"/>
    <d v="2020-10-24T00:00:00"/>
    <n v="10"/>
    <n v="24"/>
    <n v="10"/>
    <n v="2020"/>
    <n v="32"/>
    <x v="1"/>
    <n v="0"/>
    <x v="2"/>
  </r>
  <r>
    <s v="P95202019110020"/>
    <x v="2"/>
    <n v="0"/>
    <n v="0"/>
    <s v="                                                                                "/>
    <s v="O.C Sabanalarga     "/>
    <s v="EDIFICIO HERNANDO MARRIAGA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HERNANDO MARRIAGA                                  "/>
    <s v="A8742068                      "/>
    <s v="Alvaro_Enrique_Hernandez_Suarez                                                 "/>
    <s v="AC190"/>
    <n v="20191114"/>
    <n v="20200124"/>
    <n v="9520"/>
    <n v="27253301"/>
    <s v="Seguimiento y rev. instalacion electrica distribucion "/>
    <s v="NO"/>
    <x v="2"/>
    <n v="75"/>
    <n v="75000"/>
    <s v="Obras "/>
    <x v="8"/>
    <n v="20200220"/>
    <x v="2"/>
    <n v="1"/>
    <x v="0"/>
    <n v="14"/>
    <x v="5"/>
    <x v="2"/>
    <x v="4"/>
    <x v="259"/>
    <s v="Pendiente"/>
    <n v="20"/>
    <n v="2"/>
    <n v="2020"/>
    <n v="279"/>
    <d v="2020-03-11T00:00:00"/>
    <n v="279"/>
    <n v="24"/>
    <n v="1"/>
    <n v="2020"/>
    <n v="306"/>
    <x v="1"/>
    <n v="27"/>
    <x v="2"/>
  </r>
  <r>
    <s v="P11102019110017"/>
    <x v="0"/>
    <n v="2320326"/>
    <n v="0"/>
    <s v="                                                                                "/>
    <s v="O.C. B/quilla Nte   "/>
    <s v="  PLANTA DE PRODUCCION DE ALIMENTOS ALONDRA                             "/>
    <n v="3441120"/>
    <s v="TC089"/>
    <s v="                                                                                                                                                                                           "/>
    <s v="VIA 40 # 67B-63 - GENEROSO MANCINI                          "/>
    <s v="A3151411                      "/>
    <s v="FERGIE_YULISSA_SOLANO_MANOTAS                                                   "/>
    <s v="AC100"/>
    <n v="20191106"/>
    <n v="20191115"/>
    <n v="1110"/>
    <n v="26899229"/>
    <s v="Factibilidad Distribucion "/>
    <s v="NO"/>
    <x v="1"/>
    <n v="400"/>
    <n v="400000"/>
    <s v="Aumentos de potencia"/>
    <x v="0"/>
    <n v="20191115"/>
    <x v="3"/>
    <n v="1"/>
    <x v="0"/>
    <n v="6"/>
    <x v="5"/>
    <x v="2"/>
    <x v="1"/>
    <x v="260"/>
    <s v="Resuelta"/>
    <n v="15"/>
    <n v="11"/>
    <n v="2019"/>
    <n v="376"/>
    <s v="No Cruza"/>
    <n v="9"/>
    <n v="15"/>
    <n v="11"/>
    <n v="2019"/>
    <n v="376"/>
    <x v="0"/>
    <n v="0"/>
    <x v="0"/>
  </r>
  <r>
    <s v="P95102020070023"/>
    <x v="5"/>
    <n v="0"/>
    <n v="0"/>
    <s v="                                                                                "/>
    <s v="O.C. B/quilla Sur   "/>
    <s v="MARIA LOPEZ AMARIS                                                      "/>
    <n v="301488251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0"/>
    <n v="20200727"/>
    <n v="20200727"/>
    <n v="9510"/>
    <n v="0"/>
    <m/>
    <s v="NO"/>
    <x v="0"/>
    <n v="3"/>
    <n v="3000"/>
    <s v="Suministros definitivos Simples "/>
    <x v="8"/>
    <n v="20200825"/>
    <x v="1"/>
    <n v="1"/>
    <x v="1"/>
    <n v="27"/>
    <x v="6"/>
    <x v="1"/>
    <x v="1"/>
    <x v="261"/>
    <s v="Sin Orden"/>
    <n v="25"/>
    <n v="8"/>
    <n v="2020"/>
    <n v="92"/>
    <s v="No Cruza"/>
    <n v="92"/>
    <n v="27"/>
    <n v="7"/>
    <n v="2020"/>
    <n v="121"/>
    <x v="1"/>
    <n v="29"/>
    <x v="4"/>
  </r>
  <r>
    <s v="P34102020060034"/>
    <x v="4"/>
    <n v="0"/>
    <n v="0"/>
    <s v="                                                                                "/>
    <s v="ZE Santa_Marta      "/>
    <s v="Y VIVES ANA MARGARITA COTES DE ZUÑIGA ROSA                              "/>
    <n v="3145098074"/>
    <s v="TC092"/>
    <s v="                                                                                                                                                                                           "/>
    <s v="ESCUELA DE VARONES MANZANAR                                 "/>
    <s v="T9697258                      "/>
    <s v="Adriana_Duran_Q                                                                 "/>
    <s v="AC220"/>
    <n v="20200625"/>
    <n v="20201031"/>
    <n v="3410"/>
    <n v="27972609"/>
    <s v="Seguimiento y rev. instalacion electrica distribucion "/>
    <s v="NO"/>
    <x v="3"/>
    <n v="75"/>
    <n v="75000"/>
    <s v="Obras "/>
    <x v="4"/>
    <n v="20201031"/>
    <x v="2"/>
    <n v="1"/>
    <x v="0"/>
    <n v="25"/>
    <x v="4"/>
    <x v="1"/>
    <x v="0"/>
    <x v="123"/>
    <s v="Resuelta"/>
    <n v="31"/>
    <n v="10"/>
    <n v="2020"/>
    <n v="25"/>
    <d v="2020-08-11T00:00:00"/>
    <n v="128"/>
    <n v="31"/>
    <n v="10"/>
    <n v="2020"/>
    <n v="25"/>
    <x v="1"/>
    <n v="0"/>
    <x v="3"/>
  </r>
  <r>
    <s v="P93412020110003"/>
    <x v="12"/>
    <n v="0"/>
    <n v="0"/>
    <s v="                                                                                "/>
    <s v="O.C. La 14          "/>
    <s v="TOTALIZADOR LA NIGUA MUN PUEBLO VIEJO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REF 5874848                                                 "/>
    <s v="C9794580                      "/>
    <s v="TATIANA ADELA LUQUEZ VANSTRAHLEM                                                "/>
    <s v="AC233"/>
    <n v="20201119"/>
    <n v="20201119"/>
    <n v="9341"/>
    <n v="0"/>
    <m/>
    <s v="NO"/>
    <x v="0"/>
    <n v="75"/>
    <n v="75000"/>
    <s v="Obras "/>
    <x v="19"/>
    <n v="20201119"/>
    <x v="2"/>
    <n v="1"/>
    <x v="0"/>
    <n v="19"/>
    <x v="5"/>
    <x v="1"/>
    <x v="0"/>
    <x v="94"/>
    <s v="Sin Orden"/>
    <n v="19"/>
    <n v="11"/>
    <n v="2020"/>
    <n v="6"/>
    <s v="No Cruza"/>
    <n v="6"/>
    <n v="19"/>
    <n v="11"/>
    <n v="2020"/>
    <n v="6"/>
    <x v="1"/>
    <n v="0"/>
    <x v="7"/>
  </r>
  <r>
    <s v="P75412019050028"/>
    <x v="0"/>
    <n v="0"/>
    <n v="0"/>
    <s v="                                                                                "/>
    <s v="O.C Sabanalarga     "/>
    <s v="NORBERTO GARCIA AVILA FINCA                                             "/>
    <n v="31065634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190522"/>
    <n v="20190912"/>
    <n v="7541"/>
    <n v="26338280"/>
    <s v="Factibilidad Distribucion "/>
    <s v="NO"/>
    <x v="1"/>
    <n v="30"/>
    <n v="30000"/>
    <s v="Obras "/>
    <x v="0"/>
    <n v="20190912"/>
    <x v="2"/>
    <n v="1"/>
    <x v="0"/>
    <n v="22"/>
    <x v="2"/>
    <x v="2"/>
    <x v="4"/>
    <x v="262"/>
    <s v="Resuelta"/>
    <n v="12"/>
    <n v="9"/>
    <n v="2019"/>
    <n v="440"/>
    <s v="No Cruza"/>
    <n v="113"/>
    <n v="12"/>
    <n v="9"/>
    <n v="2019"/>
    <n v="440"/>
    <x v="0"/>
    <n v="0"/>
    <x v="0"/>
  </r>
  <r>
    <s v="P75512019050002"/>
    <x v="2"/>
    <n v="0"/>
    <n v="0"/>
    <s v="                                                                                "/>
    <s v="O.C. B/quilla Nte   "/>
    <s v="  DEFINITIVO VILLA ADELA DE CHAR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503"/>
    <n v="20190605"/>
    <n v="7551"/>
    <n v="26451633"/>
    <s v="Seguimiento y rev. instalacion electrica distribucion "/>
    <s v="NO"/>
    <x v="1"/>
    <n v="112.5"/>
    <n v="112500"/>
    <s v="Obras "/>
    <x v="5"/>
    <n v="20190812"/>
    <x v="2"/>
    <n v="1"/>
    <x v="0"/>
    <n v="3"/>
    <x v="2"/>
    <x v="2"/>
    <x v="1"/>
    <x v="263"/>
    <s v="Resuelta"/>
    <n v="12"/>
    <n v="8"/>
    <n v="2019"/>
    <n v="471"/>
    <d v="2019-06-27T00:00:00"/>
    <n v="101"/>
    <n v="5"/>
    <n v="6"/>
    <n v="2019"/>
    <n v="539"/>
    <x v="0"/>
    <n v="68"/>
    <x v="2"/>
  </r>
  <r>
    <s v="P93312020050001"/>
    <x v="0"/>
    <n v="0"/>
    <n v="0"/>
    <s v="                                                                                "/>
    <s v="O.C. Riohacha       "/>
    <s v="MUNICIPIO DE BARRANCAS ELECTRIFICACION COMUNIDAD DE MESETA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512"/>
    <n v="20200527"/>
    <n v="9331"/>
    <n v="27512109"/>
    <s v="Factibilidad Distribucion "/>
    <s v="NO"/>
    <x v="1"/>
    <n v="25"/>
    <n v="25000"/>
    <s v="Obras "/>
    <x v="0"/>
    <n v="20200527"/>
    <x v="7"/>
    <n v="1"/>
    <x v="0"/>
    <n v="12"/>
    <x v="2"/>
    <x v="1"/>
    <x v="3"/>
    <x v="264"/>
    <s v="Resuelta"/>
    <n v="27"/>
    <n v="5"/>
    <n v="2020"/>
    <n v="182"/>
    <s v="No Cruza"/>
    <n v="15"/>
    <n v="27"/>
    <n v="5"/>
    <n v="2020"/>
    <n v="182"/>
    <x v="1"/>
    <n v="0"/>
    <x v="0"/>
  </r>
  <r>
    <s v="P93322020100033"/>
    <x v="0"/>
    <n v="0"/>
    <n v="0"/>
    <s v="                                                                                "/>
    <s v="O.C. Riohacha       "/>
    <s v="BRISAS DE PAZ CEMENTERIO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MENTERIO                                                  "/>
    <s v="N3352044                      "/>
    <s v="Laudis_Peñaranda_                                                               "/>
    <s v="AC100"/>
    <n v="20201021"/>
    <n v="20201029"/>
    <n v="9332"/>
    <n v="28246056"/>
    <s v="Factibilidad Distribucion "/>
    <s v="NO"/>
    <x v="1"/>
    <n v="25"/>
    <n v="2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34402020090021"/>
    <x v="9"/>
    <n v="0"/>
    <n v="0"/>
    <s v="                                                                                "/>
    <s v="O.C. La 14          "/>
    <s v="LEONIDAS MEJIA TORRIJO BMT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40"/>
    <n v="0"/>
    <m/>
    <s v="NO"/>
    <x v="0"/>
    <n v="25"/>
    <n v="2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93432017120004"/>
    <x v="2"/>
    <n v="6682557"/>
    <n v="34541272"/>
    <s v="Situacion correcta                                                              "/>
    <s v="O.C. La 14          "/>
    <s v="NINA FRANCESCA ARIAS PULECIO                                            "/>
    <n v="3106407134"/>
    <s v="TC092"/>
    <s v="CR PRINCIPAL 5 1                                                                                                                                                                           "/>
    <s v="NIC VECINO 1001132                                          "/>
    <s v="C9794580                      "/>
    <s v="TATIANA ADELA LUQUEZ VANSTRAHLEM                                                "/>
    <s v="AC190"/>
    <n v="20171213"/>
    <n v="20180110"/>
    <n v="9343"/>
    <n v="24915200"/>
    <s v="Seguimiento y rev. instalacion electrica distribucion "/>
    <s v="NO"/>
    <x v="3"/>
    <n v="75"/>
    <n v="75000"/>
    <s v="Aumentos de potencia"/>
    <x v="8"/>
    <n v="20180410"/>
    <x v="2"/>
    <n v="1"/>
    <x v="0"/>
    <n v="13"/>
    <x v="9"/>
    <x v="0"/>
    <x v="0"/>
    <x v="266"/>
    <s v="Resuelta"/>
    <n v="10"/>
    <n v="4"/>
    <n v="2018"/>
    <n v="960"/>
    <s v="No Cruza"/>
    <n v="118"/>
    <n v="10"/>
    <n v="1"/>
    <n v="2018"/>
    <n v="1050"/>
    <x v="0"/>
    <n v="90"/>
    <x v="2"/>
  </r>
  <r>
    <s v="P11502019070019"/>
    <x v="0"/>
    <n v="0"/>
    <n v="0"/>
    <s v="                                                                                "/>
    <s v="O.C. B/quilla Nte   "/>
    <s v="ALVARO SANCHEZ VIVIENDA UNIFAMILIAR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LOMAS DE CAUJARAL LOTE 5                                "/>
    <s v="A3151411                      "/>
    <s v="FERGIE_YULISSA_SOLANO_MANOTAS                                                   "/>
    <s v="AC100"/>
    <n v="20190719"/>
    <n v="20190726"/>
    <n v="1150"/>
    <n v="26534959"/>
    <s v="Factibilidad Distribucion "/>
    <s v="NO"/>
    <x v="1"/>
    <n v="45"/>
    <n v="45000"/>
    <s v="Obras "/>
    <x v="0"/>
    <n v="20190726"/>
    <x v="2"/>
    <n v="1"/>
    <x v="0"/>
    <n v="19"/>
    <x v="6"/>
    <x v="2"/>
    <x v="1"/>
    <x v="267"/>
    <s v="Resuelta"/>
    <n v="26"/>
    <n v="7"/>
    <n v="2019"/>
    <n v="488"/>
    <s v="No Cruza"/>
    <n v="7"/>
    <n v="26"/>
    <n v="7"/>
    <n v="2019"/>
    <n v="488"/>
    <x v="0"/>
    <n v="0"/>
    <x v="0"/>
  </r>
  <r>
    <s v="P11102020110062"/>
    <x v="5"/>
    <n v="0"/>
    <n v="0"/>
    <s v="                                                                                "/>
    <s v="OC CCIAL AMERICANO  "/>
    <s v="JAIRO ARMANDO MENDEZ GOMEZ                                              "/>
    <n v="3013859787"/>
    <s v="TC090"/>
    <s v="                                                                                                                                                                                           "/>
    <s v="=CLL 68 21B 25                                              "/>
    <s v="MP000354                      "/>
    <s v="YESSICA_PAOLA_MARTINEZ_MENDEZ                                                   "/>
    <s v="AC230"/>
    <n v="20201112"/>
    <n v="20201112"/>
    <n v="1110"/>
    <n v="0"/>
    <m/>
    <s v="NO"/>
    <x v="0"/>
    <n v="3"/>
    <n v="3000"/>
    <s v="Suministros definitivos Simples "/>
    <x v="9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11702020010006"/>
    <x v="2"/>
    <n v="0"/>
    <n v="0"/>
    <s v="                                                                                "/>
    <s v="O.C. B/quilla Cto   "/>
    <s v="PARQUE ALEGRA ALUMBRADO PUBLICO CENTRO COMERCIAL                        "/>
    <n v="0"/>
    <s v="TC099"/>
    <s v="                                                                                                                                                                                           "/>
    <s v="ALUMBRADO PUBLICO CL 30 4B 50 180 120                       "/>
    <s v="A3151411                      "/>
    <s v="FERGIE_YULISSA_SOLANO_MANOTAS                                                   "/>
    <s v="AC190"/>
    <n v="20200103"/>
    <n v="20200416"/>
    <n v="1170"/>
    <n v="27081490"/>
    <s v="Factibilidad Distribucion "/>
    <s v="NO"/>
    <x v="1"/>
    <n v="20"/>
    <n v="20000"/>
    <s v="Obras "/>
    <x v="7"/>
    <n v="20200714"/>
    <x v="2"/>
    <n v="1"/>
    <x v="0"/>
    <n v="3"/>
    <x v="11"/>
    <x v="1"/>
    <x v="1"/>
    <x v="268"/>
    <s v="Resuelta"/>
    <n v="14"/>
    <n v="7"/>
    <n v="2020"/>
    <n v="134"/>
    <s v="No Cruza"/>
    <n v="193"/>
    <n v="16"/>
    <n v="4"/>
    <n v="2020"/>
    <n v="223"/>
    <x v="1"/>
    <n v="89"/>
    <x v="2"/>
  </r>
  <r>
    <s v="P95302016050005"/>
    <x v="4"/>
    <n v="0"/>
    <n v="0"/>
    <s v="                                                                                "/>
    <s v="O.C. B/quilla Cto   "/>
    <s v="S.A ZONA FRANCA DEL CARIBE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60524"/>
    <n v="20170420"/>
    <n v="9530"/>
    <n v="23665635"/>
    <s v="Seguimiento y rev. instalacion electrica distribucion "/>
    <s v="NO"/>
    <x v="1"/>
    <n v="225"/>
    <n v="225000"/>
    <s v="Obras "/>
    <x v="6"/>
    <n v="20170420"/>
    <x v="3"/>
    <n v="1"/>
    <x v="0"/>
    <n v="24"/>
    <x v="2"/>
    <x v="7"/>
    <x v="1"/>
    <x v="269"/>
    <s v="Resuelta"/>
    <n v="20"/>
    <n v="4"/>
    <n v="2017"/>
    <n v="1315"/>
    <s v="No Cruza"/>
    <n v="331"/>
    <n v="20"/>
    <n v="4"/>
    <n v="2017"/>
    <n v="1315"/>
    <x v="0"/>
    <n v="0"/>
    <x v="3"/>
  </r>
  <r>
    <s v="P12102020100032"/>
    <x v="5"/>
    <n v="0"/>
    <n v="0"/>
    <s v="                                                                                "/>
    <s v="Of. Telefónica 24H  "/>
    <s v="CLARIBEL ARTETA JIMENEZ                                                 "/>
    <n v="3164457659"/>
    <s v="TC090"/>
    <s v="                                                                                                                                                                                           "/>
    <s v="CT 06525 MT 07667                                           "/>
    <s v="NT001137                      "/>
    <s v="STEFANNIE_PAOLA_RAMBAO_BENAVIDES                                                "/>
    <s v="AC230"/>
    <n v="20201016"/>
    <n v="20201016"/>
    <n v="1210"/>
    <n v="0"/>
    <m/>
    <s v="NO"/>
    <x v="0"/>
    <n v="3"/>
    <n v="3000"/>
    <s v="Suministros definitivos Simples "/>
    <x v="9"/>
    <n v="20201016"/>
    <x v="1"/>
    <n v="1"/>
    <x v="1"/>
    <n v="16"/>
    <x v="3"/>
    <x v="1"/>
    <x v="4"/>
    <x v="3"/>
    <s v="Sin Orden"/>
    <n v="16"/>
    <n v="10"/>
    <n v="2020"/>
    <n v="40"/>
    <s v="No Cruza"/>
    <n v="40"/>
    <n v="16"/>
    <n v="10"/>
    <n v="2020"/>
    <n v="40"/>
    <x v="1"/>
    <n v="0"/>
    <x v="4"/>
  </r>
  <r>
    <s v="P11502018070004"/>
    <x v="2"/>
    <n v="0"/>
    <n v="0"/>
    <s v="                                                                                "/>
    <s v="O.C. B/quilla Nte   "/>
    <s v="LG PUNTA ROCA                                                           "/>
    <n v="301371414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190"/>
    <n v="20180709"/>
    <n v="20180709"/>
    <n v="1150"/>
    <n v="25279945"/>
    <s v="Seguimiento y rev. instalacion electrica distribucion "/>
    <s v="NO"/>
    <x v="1"/>
    <n v="50"/>
    <n v="50000"/>
    <s v="Obras "/>
    <x v="7"/>
    <n v="20180709"/>
    <x v="2"/>
    <n v="1"/>
    <x v="0"/>
    <n v="9"/>
    <x v="6"/>
    <x v="3"/>
    <x v="1"/>
    <x v="270"/>
    <s v="Resuelta"/>
    <n v="9"/>
    <n v="7"/>
    <n v="2018"/>
    <n v="870"/>
    <d v="2018-07-09T00:00:00"/>
    <n v="0"/>
    <n v="9"/>
    <n v="7"/>
    <n v="2018"/>
    <n v="870"/>
    <x v="0"/>
    <n v="0"/>
    <x v="2"/>
  </r>
  <r>
    <s v="P11102020080010"/>
    <x v="1"/>
    <n v="3023568"/>
    <n v="20116308"/>
    <s v="Situacion correcta                                                              "/>
    <s v="O.C. B/quilla Sur   "/>
    <s v="WILLIAMS VALLEJO TORO                                                   "/>
    <n v="3521413"/>
    <s v="TC090"/>
    <s v="CR 26D 65 13                                                                                                                                                                               "/>
    <s v="=CRA 26D 65 13                                              "/>
    <s v="A2790619                      "/>
    <s v="Martha_Oliva_Ortega                                                             "/>
    <s v="AC236"/>
    <n v="20200805"/>
    <n v="20200908"/>
    <n v="1110"/>
    <n v="28052111"/>
    <s v="Modificación de Potencia"/>
    <s v="NO"/>
    <x v="1"/>
    <n v="3"/>
    <n v="3000"/>
    <s v="Aumentos de potencia"/>
    <x v="1"/>
    <n v="20200908"/>
    <x v="1"/>
    <n v="1"/>
    <x v="1"/>
    <n v="5"/>
    <x v="10"/>
    <x v="1"/>
    <x v="1"/>
    <x v="184"/>
    <s v="Resuelta"/>
    <n v="8"/>
    <n v="9"/>
    <n v="2020"/>
    <n v="78"/>
    <s v="No Cruza"/>
    <n v="34"/>
    <n v="8"/>
    <n v="9"/>
    <n v="2020"/>
    <n v="78"/>
    <x v="1"/>
    <n v="0"/>
    <x v="1"/>
  </r>
  <r>
    <s v="P11702020010062"/>
    <x v="2"/>
    <n v="4066364"/>
    <n v="0"/>
    <s v="                                                                                "/>
    <s v="O.C. B/quilla Cto   "/>
    <s v="S.A PANINVER                                                            "/>
    <n v="3157334954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20"/>
    <n v="20200206"/>
    <n v="1170"/>
    <n v="27226742"/>
    <s v="Seguimiento y rev. instalacion electrica distribucion "/>
    <s v="NO"/>
    <x v="3"/>
    <n v="75"/>
    <n v="75000"/>
    <s v="Aumentos de potencia"/>
    <x v="5"/>
    <n v="20200407"/>
    <x v="2"/>
    <n v="1"/>
    <x v="0"/>
    <n v="20"/>
    <x v="11"/>
    <x v="1"/>
    <x v="1"/>
    <x v="271"/>
    <s v="Resuelta"/>
    <n v="7"/>
    <n v="4"/>
    <n v="2020"/>
    <n v="232"/>
    <s v="No Cruza"/>
    <n v="78"/>
    <n v="6"/>
    <n v="2"/>
    <n v="2020"/>
    <n v="293"/>
    <x v="1"/>
    <n v="61"/>
    <x v="2"/>
  </r>
  <r>
    <s v="P11802019110084"/>
    <x v="2"/>
    <n v="0"/>
    <n v="0"/>
    <s v="                                                                                "/>
    <s v="O.C. B/quilla Nte   "/>
    <s v="  ENSAMBLADORA SIGMA                                                    "/>
    <n v="3157334954"/>
    <s v="TC092"/>
    <s v="                                                                                                                                                                                           "/>
    <s v="BODEGA K                                                    "/>
    <s v="T0925304                      "/>
    <s v="MARTHA_VICTORIA_SALAS_CUAN                                                      "/>
    <s v="AC190"/>
    <n v="20191120"/>
    <n v="20200102"/>
    <n v="1180"/>
    <n v="26935340"/>
    <s v="Factibilidad Distribucion "/>
    <s v="NO"/>
    <x v="3"/>
    <n v="1"/>
    <n v="1000"/>
    <s v="Obras "/>
    <x v="7"/>
    <n v="20200122"/>
    <x v="4"/>
    <n v="1"/>
    <x v="0"/>
    <n v="20"/>
    <x v="5"/>
    <x v="2"/>
    <x v="1"/>
    <x v="272"/>
    <s v="Resuelta"/>
    <n v="22"/>
    <n v="1"/>
    <n v="2020"/>
    <n v="308"/>
    <s v="No Cruza"/>
    <n v="63"/>
    <n v="2"/>
    <n v="1"/>
    <n v="2020"/>
    <n v="328"/>
    <x v="1"/>
    <n v="20"/>
    <x v="2"/>
  </r>
  <r>
    <s v="P11702020110020"/>
    <x v="14"/>
    <n v="0"/>
    <n v="0"/>
    <s v="                                                                                "/>
    <s v="OC CCIAL AMERICANO  "/>
    <s v="RICARDO GOMEZ ACOST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2                      "/>
    <s v="ANGELA_MONTOYA_MEDINA                                                           "/>
    <s v="AC231"/>
    <n v="20201104"/>
    <n v="20201104"/>
    <n v="1170"/>
    <n v="0"/>
    <m/>
    <s v="NO"/>
    <x v="0"/>
    <n v="3"/>
    <n v="3000"/>
    <s v="Suministros definitivos Simples "/>
    <x v="21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8"/>
  </r>
  <r>
    <s v="P93322020030031"/>
    <x v="0"/>
    <n v="0"/>
    <n v="0"/>
    <s v="                                                                                "/>
    <s v="O.C. Riohacha       "/>
    <s v="MUNICIPIO DE MAICAO COMUNIDAD INDIGENA LA CRUZ                          "/>
    <n v="0"/>
    <s v="TC095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00"/>
    <n v="20200318"/>
    <n v="20200320"/>
    <n v="9332"/>
    <n v="27282445"/>
    <s v="Factibilidad Distribucion "/>
    <s v="NO"/>
    <x v="1"/>
    <n v="50"/>
    <n v="50000"/>
    <s v="Obras "/>
    <x v="0"/>
    <n v="20200320"/>
    <x v="7"/>
    <n v="1"/>
    <x v="0"/>
    <n v="18"/>
    <x v="0"/>
    <x v="1"/>
    <x v="3"/>
    <x v="102"/>
    <s v="Resuelta"/>
    <n v="20"/>
    <n v="3"/>
    <n v="2020"/>
    <n v="250"/>
    <s v="No Cruza"/>
    <n v="2"/>
    <n v="20"/>
    <n v="3"/>
    <n v="2020"/>
    <n v="250"/>
    <x v="1"/>
    <n v="0"/>
    <x v="0"/>
  </r>
  <r>
    <s v="P12102017120016"/>
    <x v="2"/>
    <n v="0"/>
    <n v="0"/>
    <s v="                                                                                "/>
    <s v="O.C Sabanalarga     "/>
    <s v="JEIMMY ALEJANDRA BARRERA SANCHEZ                                        "/>
    <n v="3213898390"/>
    <s v="TC090"/>
    <s v="                                                                                                                                                                                           "/>
    <s v="NIC VEC 2169616                                             "/>
    <s v="T9763922                      "/>
    <s v="Somaya_Rincon                                                                   "/>
    <s v="AC190"/>
    <n v="20171211"/>
    <n v="20180111"/>
    <n v="1210"/>
    <n v="24533207"/>
    <s v="Factibilidad Distribucion "/>
    <s v="NO"/>
    <x v="1"/>
    <n v="10"/>
    <n v="10000"/>
    <s v="Obras "/>
    <x v="2"/>
    <n v="20180111"/>
    <x v="2"/>
    <n v="1"/>
    <x v="0"/>
    <n v="11"/>
    <x v="9"/>
    <x v="0"/>
    <x v="4"/>
    <x v="273"/>
    <s v="Resuelta"/>
    <n v="11"/>
    <n v="1"/>
    <n v="2018"/>
    <n v="1049"/>
    <s v="No Cruza"/>
    <n v="31"/>
    <n v="11"/>
    <n v="1"/>
    <n v="2018"/>
    <n v="1049"/>
    <x v="0"/>
    <n v="0"/>
    <x v="2"/>
  </r>
  <r>
    <s v="P95102020090021"/>
    <x v="5"/>
    <n v="0"/>
    <n v="0"/>
    <s v="                                                                                "/>
    <s v="O.C. B/quilla Sur   "/>
    <s v="VICTOR ESTEBAN APONTE MORALES                                           "/>
    <n v="300256510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47698                      "/>
    <s v="NUBIS_ZAMBRANO_BELEÑO                                                           "/>
    <s v="AC230"/>
    <n v="20200916"/>
    <n v="20200916"/>
    <n v="9510"/>
    <n v="0"/>
    <m/>
    <s v="NO"/>
    <x v="0"/>
    <n v="3.5"/>
    <n v="3500"/>
    <s v="Suministros definitivos Simples "/>
    <x v="9"/>
    <n v="20200916"/>
    <x v="1"/>
    <n v="1"/>
    <x v="1"/>
    <n v="16"/>
    <x v="7"/>
    <x v="1"/>
    <x v="1"/>
    <x v="74"/>
    <s v="Sin Orden"/>
    <n v="16"/>
    <n v="9"/>
    <n v="2020"/>
    <n v="70"/>
    <s v="No Cruza"/>
    <n v="70"/>
    <n v="16"/>
    <n v="9"/>
    <n v="2020"/>
    <n v="70"/>
    <x v="1"/>
    <n v="0"/>
    <x v="4"/>
  </r>
  <r>
    <s v="P77512020070005"/>
    <x v="0"/>
    <n v="0"/>
    <n v="0"/>
    <s v="                                                                                "/>
    <s v="O.C. Riohacha       "/>
    <s v="LINA CAUSIL LOZANO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LOS CERRITOS                                            "/>
    <s v="N3352044                      "/>
    <s v="Laudis_Peñaranda_                                                               "/>
    <s v="AC100"/>
    <n v="20200707"/>
    <n v="20200710"/>
    <n v="7751"/>
    <n v="27769349"/>
    <s v="Factibilidad Distribucion "/>
    <s v="NO"/>
    <x v="1"/>
    <n v="25"/>
    <n v="25000"/>
    <s v="Obras "/>
    <x v="0"/>
    <n v="20200710"/>
    <x v="2"/>
    <n v="1"/>
    <x v="0"/>
    <n v="7"/>
    <x v="6"/>
    <x v="1"/>
    <x v="3"/>
    <x v="274"/>
    <s v="Resuelta"/>
    <n v="10"/>
    <n v="7"/>
    <n v="2020"/>
    <n v="138"/>
    <s v="No Cruza"/>
    <n v="3"/>
    <n v="10"/>
    <n v="7"/>
    <n v="2020"/>
    <n v="138"/>
    <x v="1"/>
    <n v="0"/>
    <x v="0"/>
  </r>
  <r>
    <s v="P95302020080001"/>
    <x v="0"/>
    <n v="0"/>
    <n v="0"/>
    <s v="                                                                                "/>
    <s v="O.C. B/quilla Cto   "/>
    <s v="BQUILLA PROYECTO PARQUES DE BOLIVAR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 PARQUES DE BOLIVAR MZ 4                                "/>
    <s v="A3151411                      "/>
    <s v="FERGIE_YULISSA_SOLANO_MANOTAS                                                   "/>
    <s v="AC100"/>
    <n v="20200826"/>
    <n v="20200904"/>
    <n v="9530"/>
    <n v="28067825"/>
    <s v="Factibilidad Distribucion "/>
    <s v="NO"/>
    <x v="1"/>
    <n v="630"/>
    <n v="630000"/>
    <s v="Obras "/>
    <x v="0"/>
    <n v="20200904"/>
    <x v="3"/>
    <n v="1"/>
    <x v="0"/>
    <n v="26"/>
    <x v="10"/>
    <x v="1"/>
    <x v="1"/>
    <x v="237"/>
    <s v="Resuelta"/>
    <n v="4"/>
    <n v="9"/>
    <n v="2020"/>
    <n v="82"/>
    <s v="No Cruza"/>
    <n v="9"/>
    <n v="4"/>
    <n v="9"/>
    <n v="2020"/>
    <n v="82"/>
    <x v="1"/>
    <n v="0"/>
    <x v="0"/>
  </r>
  <r>
    <s v="P95102020090013"/>
    <x v="1"/>
    <n v="0"/>
    <n v="0"/>
    <s v="                                                                                "/>
    <s v="Of. Telefónica 24H  "/>
    <s v="DELWYS DORIA GONZALEZ                                                   "/>
    <n v="301260458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3                      "/>
    <s v="LINA_MARIA_STEFANELL_DE_LA_HOZ                                                  "/>
    <s v="AC236"/>
    <n v="20200914"/>
    <n v="20201110"/>
    <n v="9510"/>
    <n v="28271506"/>
    <s v="Inspección Normalización"/>
    <s v="NO"/>
    <x v="1"/>
    <n v="3"/>
    <n v="3000"/>
    <s v="Suministros definitivos Simples "/>
    <x v="1"/>
    <n v="20201110"/>
    <x v="1"/>
    <n v="1"/>
    <x v="1"/>
    <n v="14"/>
    <x v="7"/>
    <x v="1"/>
    <x v="1"/>
    <x v="275"/>
    <s v="Resuelta"/>
    <n v="10"/>
    <n v="11"/>
    <n v="2020"/>
    <n v="15"/>
    <s v="No Cruza"/>
    <n v="57"/>
    <n v="10"/>
    <n v="11"/>
    <n v="2020"/>
    <n v="15"/>
    <x v="1"/>
    <n v="0"/>
    <x v="1"/>
  </r>
  <r>
    <s v="P93312020100006"/>
    <x v="0"/>
    <n v="0"/>
    <n v="0"/>
    <s v="                                                                                "/>
    <s v="O.C. Riohacha       "/>
    <s v="JOSE GUADALUPE ORTEGA MEDIN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5                                                       "/>
    <s v="N3352044                      "/>
    <s v="Laudis_Peñaranda_                                                               "/>
    <s v="AC100"/>
    <n v="20201016"/>
    <n v="20201029"/>
    <n v="9331"/>
    <n v="28238414"/>
    <s v="Factibilidad Distribucion "/>
    <s v="NO"/>
    <x v="1"/>
    <n v="15"/>
    <n v="1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34102019070036"/>
    <x v="2"/>
    <n v="0"/>
    <n v="0"/>
    <s v="                                                                                "/>
    <s v="ZE Santa_Marta      "/>
    <s v="PROMOTORA KAKUUNA S.A.S                                                 "/>
    <n v="302217223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709"/>
    <n v="20200217"/>
    <n v="3410"/>
    <n v="26507662"/>
    <s v="Factibilidad Distribucion "/>
    <s v="NO"/>
    <x v="1"/>
    <n v="15"/>
    <n v="15000"/>
    <s v="Obras "/>
    <x v="7"/>
    <n v="20200526"/>
    <x v="2"/>
    <n v="1"/>
    <x v="0"/>
    <n v="9"/>
    <x v="6"/>
    <x v="2"/>
    <x v="0"/>
    <x v="276"/>
    <s v="Resuelta"/>
    <n v="26"/>
    <n v="5"/>
    <n v="2020"/>
    <n v="183"/>
    <s v="No Cruza"/>
    <n v="322"/>
    <n v="17"/>
    <n v="2"/>
    <n v="2020"/>
    <n v="282"/>
    <x v="1"/>
    <n v="99"/>
    <x v="2"/>
  </r>
  <r>
    <s v="P11802020110070"/>
    <x v="10"/>
    <n v="2436903"/>
    <n v="20245273"/>
    <s v="Situacion correcta                                                              "/>
    <s v="O.C. Soledad        "/>
    <s v="ROSA EDILMA MEJIA DE LOPEZ                                              "/>
    <n v="3148823260"/>
    <s v="TC090"/>
    <s v="CR 42A 43 137          P 1  APTO 1                                                                                                                                                         "/>
    <s v="=CRA 42A 43 137 MA 9 LO 42                                  "/>
    <s v="MP000462                      "/>
    <s v="MARIA_JOSE_DIAZ_CALDERIN                                                        "/>
    <s v="AC045"/>
    <n v="20201117"/>
    <n v="20201120"/>
    <n v="1180"/>
    <n v="28286841"/>
    <s v="Modificación de Potencia"/>
    <s v="NO"/>
    <x v="1"/>
    <n v="3"/>
    <n v="3000"/>
    <s v="Aumentos de potencia"/>
    <x v="18"/>
    <n v="20201120"/>
    <x v="1"/>
    <n v="1"/>
    <x v="1"/>
    <n v="17"/>
    <x v="5"/>
    <x v="1"/>
    <x v="1"/>
    <x v="24"/>
    <s v="Resuelta"/>
    <n v="20"/>
    <n v="11"/>
    <n v="2020"/>
    <n v="5"/>
    <s v="No Cruza"/>
    <n v="3"/>
    <n v="20"/>
    <n v="11"/>
    <n v="2020"/>
    <n v="5"/>
    <x v="1"/>
    <n v="0"/>
    <x v="7"/>
  </r>
  <r>
    <s v="P33102020110002"/>
    <x v="3"/>
    <n v="5639059"/>
    <n v="25639929"/>
    <s v="Situacion correcta                                                              "/>
    <s v="O.C. Riohacha       "/>
    <s v="VICTOR ANATOLIO BALDOVINO LEGUIA                                        "/>
    <n v="3015303233"/>
    <s v="TC090"/>
    <s v="CR 24 14C 33                                                                                                                                                                               "/>
    <s v="                                                            "/>
    <s v="MP000155                      "/>
    <s v="GREACE_PAMELA_TARRIFE_MAYESTON                                                  "/>
    <s v="AC005"/>
    <n v="20201104"/>
    <n v="20201104"/>
    <n v="3310"/>
    <n v="28267784"/>
    <s v="Modificación de Potencia"/>
    <s v="NO"/>
    <x v="2"/>
    <n v="3"/>
    <n v="3000"/>
    <s v="Aumentos de potencia"/>
    <x v="3"/>
    <n v="20201104"/>
    <x v="1"/>
    <n v="1"/>
    <x v="1"/>
    <n v="4"/>
    <x v="5"/>
    <x v="1"/>
    <x v="3"/>
    <x v="97"/>
    <s v="Pendiente"/>
    <n v="4"/>
    <n v="11"/>
    <n v="2020"/>
    <n v="21"/>
    <s v="No Cruza"/>
    <n v="21"/>
    <n v="4"/>
    <n v="11"/>
    <n v="2020"/>
    <n v="21"/>
    <x v="1"/>
    <n v="0"/>
    <x v="1"/>
  </r>
  <r>
    <s v="P93312020070011"/>
    <x v="0"/>
    <n v="0"/>
    <n v="0"/>
    <s v="                                                                                "/>
    <s v="O.C. Riohacha       "/>
    <s v="MUNICIPIO EL MOLINO CONSTRUC REDES ELECT BARRI VILLA VICTORIA           "/>
    <n v="0"/>
    <s v="TC095"/>
    <s v="                                                                                                                                                                                           "/>
    <s v="ALCADIA MUNICIPAL                                           "/>
    <s v="N3352044                      "/>
    <s v="Laudis_Peñaranda_                                                               "/>
    <s v="AC100"/>
    <n v="20200724"/>
    <n v="20200822"/>
    <n v="9331"/>
    <n v="28023686"/>
    <s v="Factibilidad Distribucion "/>
    <s v="NO"/>
    <x v="1"/>
    <n v="100"/>
    <n v="100000"/>
    <s v="Obras "/>
    <x v="0"/>
    <n v="20200822"/>
    <x v="7"/>
    <n v="1"/>
    <x v="0"/>
    <n v="24"/>
    <x v="6"/>
    <x v="1"/>
    <x v="3"/>
    <x v="104"/>
    <s v="Resuelta"/>
    <n v="22"/>
    <n v="8"/>
    <n v="2020"/>
    <n v="95"/>
    <s v="No Cruza"/>
    <n v="29"/>
    <n v="22"/>
    <n v="8"/>
    <n v="2020"/>
    <n v="95"/>
    <x v="1"/>
    <n v="0"/>
    <x v="0"/>
  </r>
  <r>
    <s v="P95102020110024"/>
    <x v="3"/>
    <n v="0"/>
    <n v="0"/>
    <s v="                                                                                "/>
    <s v="Of. Telefónica 24H  "/>
    <s v="ARISTIDES DAVID CERVANTES BARRIOS                                       "/>
    <s v=" 3126323481 - 3008102 "/>
    <s v="TC090"/>
    <s v="                                                                                                                                                                                           "/>
    <s v="CRA 13 85A 61                                               "/>
    <s v="NT001137                      "/>
    <s v="STEFANNIE_PAOLA_RAMBAO_BENAVIDES                                                "/>
    <s v="AC005"/>
    <n v="20201110"/>
    <n v="20201121"/>
    <n v="9510"/>
    <n v="28294896"/>
    <s v="Inspección Normalización"/>
    <s v="NO"/>
    <x v="2"/>
    <n v="3"/>
    <n v="3000"/>
    <s v="Suministros definitivos Simples "/>
    <x v="3"/>
    <n v="20201121"/>
    <x v="1"/>
    <n v="1"/>
    <x v="1"/>
    <n v="10"/>
    <x v="5"/>
    <x v="1"/>
    <x v="1"/>
    <x v="79"/>
    <s v="Pendiente"/>
    <n v="21"/>
    <n v="11"/>
    <n v="2020"/>
    <n v="4"/>
    <s v="No Cruza"/>
    <n v="4"/>
    <n v="21"/>
    <n v="11"/>
    <n v="2020"/>
    <n v="4"/>
    <x v="1"/>
    <n v="0"/>
    <x v="1"/>
  </r>
  <r>
    <s v="P75412020080005"/>
    <x v="11"/>
    <n v="0"/>
    <n v="0"/>
    <s v="                                                                                "/>
    <s v="C.A. Malambo        "/>
    <s v="MARIA  FRANCISCA ARTETA IBAÑEZ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999"/>
    <n v="20200810"/>
    <n v="20200810"/>
    <n v="7541"/>
    <n v="0"/>
    <m/>
    <s v="NO"/>
    <x v="0"/>
    <n v="3"/>
    <n v="3000"/>
    <s v="Suministros definitivos Simples "/>
    <x v="8"/>
    <n v="20200810"/>
    <x v="1"/>
    <n v="1"/>
    <x v="1"/>
    <n v="10"/>
    <x v="10"/>
    <x v="1"/>
    <x v="4"/>
    <x v="277"/>
    <s v="Sin Orden"/>
    <n v="10"/>
    <n v="8"/>
    <n v="2020"/>
    <n v="107"/>
    <s v="No Cruza"/>
    <n v="107"/>
    <n v="10"/>
    <n v="8"/>
    <n v="2020"/>
    <n v="107"/>
    <x v="1"/>
    <n v="0"/>
    <x v="4"/>
  </r>
  <r>
    <s v="P12102020060036"/>
    <x v="0"/>
    <n v="0"/>
    <n v="0"/>
    <s v="                                                                                "/>
    <s v="O.C Sabanalarga     "/>
    <s v="CEDI ESTRATEGIA 2G MERCADERIA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625"/>
    <n v="20200707"/>
    <n v="1210"/>
    <n v="27720929"/>
    <s v="Factibilidad Distribucion "/>
    <s v="NO"/>
    <x v="1"/>
    <n v="630"/>
    <n v="630000"/>
    <s v="Obras "/>
    <x v="8"/>
    <n v="20201106"/>
    <x v="3"/>
    <n v="1"/>
    <x v="0"/>
    <n v="25"/>
    <x v="4"/>
    <x v="1"/>
    <x v="4"/>
    <x v="123"/>
    <s v="Resuelta"/>
    <n v="6"/>
    <n v="11"/>
    <n v="2020"/>
    <n v="19"/>
    <s v="No Cruza"/>
    <n v="134"/>
    <n v="7"/>
    <n v="7"/>
    <n v="2020"/>
    <n v="141"/>
    <x v="1"/>
    <n v="122"/>
    <x v="0"/>
  </r>
  <r>
    <s v="P34102020110077"/>
    <x v="3"/>
    <n v="0"/>
    <n v="0"/>
    <s v="                                                                                "/>
    <s v="O.C. La 14          "/>
    <s v="ORLANDO LUIS CAMARGO MARTINEZ                                           "/>
    <s v="4362163-3135704907    "/>
    <s v="TC090"/>
    <s v="                                                                                                                                                                                           "/>
    <s v="MZ 16 C 2 LIBANO 2000                                       "/>
    <s v="TR193557                      "/>
    <s v="LORENA_CARMONA_SANCHEZ                                                          "/>
    <s v="AC005"/>
    <n v="20201118"/>
    <n v="20201118"/>
    <n v="3410"/>
    <n v="28288224"/>
    <s v="Inspección Normalización"/>
    <s v="NO"/>
    <x v="2"/>
    <n v="2.1"/>
    <n v="2100"/>
    <s v="Suministros definitivos Simples "/>
    <x v="3"/>
    <n v="20201118"/>
    <x v="1"/>
    <n v="1"/>
    <x v="1"/>
    <n v="18"/>
    <x v="5"/>
    <x v="1"/>
    <x v="0"/>
    <x v="66"/>
    <s v="Pendiente"/>
    <n v="18"/>
    <n v="11"/>
    <n v="2020"/>
    <n v="7"/>
    <s v="No Cruza"/>
    <n v="7"/>
    <n v="18"/>
    <n v="11"/>
    <n v="2020"/>
    <n v="7"/>
    <x v="1"/>
    <n v="0"/>
    <x v="1"/>
  </r>
  <r>
    <s v="P33402020070011"/>
    <x v="2"/>
    <n v="5604934"/>
    <n v="0"/>
    <s v="                                                                                "/>
    <s v="O.C. Riohacha       "/>
    <s v="VENMART SAS                                                             "/>
    <n v="318326828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730"/>
    <n v="20200810"/>
    <n v="3340"/>
    <n v="28035238"/>
    <s v="Seguimiento y rev. instalacion electrica distribucion "/>
    <s v="NO"/>
    <x v="3"/>
    <n v="45"/>
    <n v="45000"/>
    <s v="Aumentos de potencia"/>
    <x v="7"/>
    <n v="20200818"/>
    <x v="2"/>
    <n v="1"/>
    <x v="0"/>
    <n v="30"/>
    <x v="6"/>
    <x v="1"/>
    <x v="3"/>
    <x v="278"/>
    <s v="Resuelta"/>
    <n v="18"/>
    <n v="8"/>
    <n v="2020"/>
    <n v="99"/>
    <d v="2020-08-21T00:00:00"/>
    <n v="19"/>
    <n v="10"/>
    <n v="8"/>
    <n v="2020"/>
    <n v="107"/>
    <x v="1"/>
    <n v="8"/>
    <x v="2"/>
  </r>
  <r>
    <s v="P31602019110025"/>
    <x v="0"/>
    <n v="0"/>
    <n v="0"/>
    <s v="                                                                                "/>
    <s v="XXX NO UTILIZAR     "/>
    <s v="CANDELARIA MARTINEZ VIADERO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43764                      "/>
    <s v="Hugo_Bello_Sanchez                                                              "/>
    <s v="AC100"/>
    <n v="20191129"/>
    <n v="20191218"/>
    <n v="3160"/>
    <n v="27014102"/>
    <s v="Factibilidad Distribucion "/>
    <s v="NO"/>
    <x v="1"/>
    <n v="10"/>
    <n v="10000"/>
    <s v="Obras "/>
    <x v="0"/>
    <n v="20191218"/>
    <x v="2"/>
    <n v="1"/>
    <x v="0"/>
    <n v="29"/>
    <x v="5"/>
    <x v="2"/>
    <x v="2"/>
    <x v="9"/>
    <s v="Resuelta"/>
    <n v="18"/>
    <n v="12"/>
    <n v="2019"/>
    <n v="343"/>
    <s v="No Cruza"/>
    <n v="19"/>
    <n v="18"/>
    <n v="12"/>
    <n v="2019"/>
    <n v="343"/>
    <x v="1"/>
    <n v="0"/>
    <x v="0"/>
  </r>
  <r>
    <s v="P12102019050030"/>
    <x v="0"/>
    <n v="0"/>
    <n v="0"/>
    <s v="                                                                                "/>
    <s v="O.C Sabanalarga     "/>
    <s v="LUIS E. PEREZ ORTIZ FINCA LA ARENOSA                                    "/>
    <n v="3215535762"/>
    <s v="TC090"/>
    <s v="                                                                                                                                                                                           "/>
    <s v="FINCA LA ARENOSA                                            "/>
    <s v="A8742068                      "/>
    <s v="Alvaro_Enrique_Hernandez_Suarez                                                 "/>
    <s v="AC100"/>
    <n v="20190521"/>
    <n v="20190912"/>
    <n v="1210"/>
    <n v="26333164"/>
    <s v="Factibilidad Distribucion "/>
    <s v="NO"/>
    <x v="1"/>
    <n v="15"/>
    <n v="15000"/>
    <s v="Obras "/>
    <x v="0"/>
    <n v="20190912"/>
    <x v="2"/>
    <n v="1"/>
    <x v="0"/>
    <n v="21"/>
    <x v="2"/>
    <x v="2"/>
    <x v="4"/>
    <x v="118"/>
    <s v="Resuelta"/>
    <n v="12"/>
    <n v="9"/>
    <n v="2019"/>
    <n v="440"/>
    <s v="No Cruza"/>
    <n v="114"/>
    <n v="12"/>
    <n v="9"/>
    <n v="2019"/>
    <n v="440"/>
    <x v="0"/>
    <n v="0"/>
    <x v="0"/>
  </r>
  <r>
    <s v="P11102019100150"/>
    <x v="2"/>
    <n v="2953899"/>
    <n v="0"/>
    <s v="                                                                                "/>
    <s v="O.C. B/quilla Nte   "/>
    <s v="JENNYS CORTINA BOLIVAR                                                  "/>
    <n v="3004194182"/>
    <s v="TC090"/>
    <s v="                                                                                                                                                                                           "/>
    <s v="=CLL 65 47 09                                               "/>
    <s v="A3151411                      "/>
    <s v="FERGIE_YULISSA_SOLANO_MANOTAS                                                   "/>
    <s v="AC190"/>
    <n v="20191025"/>
    <n v="20200212"/>
    <n v="1110"/>
    <n v="27446727"/>
    <s v="Seguimiento y rev. instalacion electrica distribucion "/>
    <s v="NO"/>
    <x v="3"/>
    <n v="37.5"/>
    <n v="37500"/>
    <s v="Aumentos de potencia"/>
    <x v="8"/>
    <n v="20200512"/>
    <x v="2"/>
    <n v="1"/>
    <x v="0"/>
    <n v="25"/>
    <x v="3"/>
    <x v="2"/>
    <x v="1"/>
    <x v="8"/>
    <s v="Resuelta"/>
    <n v="12"/>
    <n v="5"/>
    <n v="2020"/>
    <n v="197"/>
    <s v="No Cruza"/>
    <n v="200"/>
    <n v="12"/>
    <n v="2"/>
    <n v="2020"/>
    <n v="287"/>
    <x v="1"/>
    <n v="90"/>
    <x v="2"/>
  </r>
  <r>
    <s v="P12102020060042"/>
    <x v="0"/>
    <n v="6151447"/>
    <n v="34061603"/>
    <s v="Situacion correcta                                                              "/>
    <s v="O.C Sabanalarga     "/>
    <s v="IVAN OSORIO FCA BARRO PRIETO                                            "/>
    <n v="3107138815"/>
    <s v="TC090"/>
    <s v="CARRT A CGTO CASCAJAL KM 2 400                                                                                                                                                             "/>
    <s v="CT 13245 MT 15681                                           "/>
    <s v="T2141362                      "/>
    <s v="ALEXANDER_DE_JESUS_CAMPO_ANGULO                                                 "/>
    <s v="AC100"/>
    <n v="20200627"/>
    <n v="20200707"/>
    <n v="1210"/>
    <n v="27741339"/>
    <s v="Factibilidad Distribucion "/>
    <s v="NO"/>
    <x v="1"/>
    <n v="800"/>
    <n v="800000"/>
    <s v="Aumentos de potencia"/>
    <x v="0"/>
    <n v="20200707"/>
    <x v="3"/>
    <n v="1"/>
    <x v="0"/>
    <n v="27"/>
    <x v="4"/>
    <x v="1"/>
    <x v="4"/>
    <x v="279"/>
    <s v="Resuelta"/>
    <n v="7"/>
    <n v="7"/>
    <n v="2020"/>
    <n v="141"/>
    <s v="No Cruza"/>
    <n v="10"/>
    <n v="7"/>
    <n v="7"/>
    <n v="2020"/>
    <n v="141"/>
    <x v="1"/>
    <n v="0"/>
    <x v="0"/>
  </r>
  <r>
    <s v="P11102015030111"/>
    <x v="7"/>
    <n v="0"/>
    <n v="0"/>
    <s v="                                                                                "/>
    <s v="O.C. B/quilla Cto   "/>
    <s v="MOVIL S.A COLOMBIA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DELITA DE CHAR ETA II SECC-C                               "/>
    <s v="A2207937                      "/>
    <s v="HUGO_ALBERTO_HENRIQUEZ_PEREZ                                                    "/>
    <s v="AC200"/>
    <n v="20150325"/>
    <n v="20150823"/>
    <n v="1110"/>
    <n v="21811144"/>
    <s v="Seguimiento y rev. instalacion electrica distribucion "/>
    <s v="NO"/>
    <x v="1"/>
    <n v="15"/>
    <n v="15000"/>
    <s v="Obras "/>
    <x v="12"/>
    <n v="20150823"/>
    <x v="2"/>
    <n v="1"/>
    <x v="0"/>
    <n v="25"/>
    <x v="0"/>
    <x v="4"/>
    <x v="1"/>
    <x v="280"/>
    <s v="Resuelta"/>
    <n v="23"/>
    <n v="8"/>
    <n v="2015"/>
    <n v="1921"/>
    <s v="No Cruza"/>
    <n v="151"/>
    <n v="23"/>
    <n v="8"/>
    <n v="2015"/>
    <n v="1921"/>
    <x v="0"/>
    <n v="0"/>
    <x v="5"/>
  </r>
  <r>
    <s v="P34402020100006"/>
    <x v="0"/>
    <n v="0"/>
    <n v="0"/>
    <s v="                                                                                "/>
    <s v="ZE Santa_Marta      "/>
    <s v="EL RETEN BIOFLOC                                                        "/>
    <n v="3013168530"/>
    <s v="TC092"/>
    <s v="                                                                                                                                                                                           "/>
    <s v="VEREDA ZAPACA                                               "/>
    <s v="T9697258                      "/>
    <s v="Adriana_Duran_Q                                                                 "/>
    <s v="AC100"/>
    <n v="20201012"/>
    <n v="20201109"/>
    <n v="3440"/>
    <n v="28270320"/>
    <s v="Factibilidad Distribucion "/>
    <s v="NO"/>
    <x v="1"/>
    <n v="30"/>
    <n v="30000"/>
    <s v="Obras "/>
    <x v="0"/>
    <n v="20201109"/>
    <x v="2"/>
    <n v="1"/>
    <x v="0"/>
    <n v="12"/>
    <x v="3"/>
    <x v="1"/>
    <x v="0"/>
    <x v="281"/>
    <s v="Resuelta"/>
    <n v="9"/>
    <n v="11"/>
    <n v="2020"/>
    <n v="16"/>
    <s v="No Cruza"/>
    <n v="28"/>
    <n v="9"/>
    <n v="11"/>
    <n v="2020"/>
    <n v="16"/>
    <x v="1"/>
    <n v="0"/>
    <x v="0"/>
  </r>
  <r>
    <s v="P93402020040001"/>
    <x v="2"/>
    <n v="0"/>
    <n v="0"/>
    <s v="                                                                                "/>
    <s v="ZE Santa_Marta      "/>
    <s v="VICENTE PAUL CANTILLO SILVA                                             "/>
    <n v="3016594994"/>
    <s v="TC090"/>
    <s v="                                                                                                                                                                                           "/>
    <s v="VEREDA CARITAL                                              "/>
    <s v="T9697258                      "/>
    <s v="Adriana_Duran_Q                                                                 "/>
    <s v="AC190"/>
    <n v="20200406"/>
    <n v="20200624"/>
    <n v="9340"/>
    <n v="27317849"/>
    <s v="Factibilidad Distribucion "/>
    <s v="NO"/>
    <x v="1"/>
    <n v="75"/>
    <n v="75000"/>
    <s v="Obras "/>
    <x v="7"/>
    <n v="20200731"/>
    <x v="2"/>
    <n v="1"/>
    <x v="0"/>
    <n v="6"/>
    <x v="8"/>
    <x v="1"/>
    <x v="0"/>
    <x v="282"/>
    <s v="Resuelta"/>
    <n v="31"/>
    <n v="7"/>
    <n v="2020"/>
    <n v="117"/>
    <s v="No Cruza"/>
    <n v="116"/>
    <n v="24"/>
    <n v="6"/>
    <n v="2020"/>
    <n v="154"/>
    <x v="1"/>
    <n v="37"/>
    <x v="2"/>
  </r>
  <r>
    <s v="P93422020080005"/>
    <x v="2"/>
    <n v="0"/>
    <n v="0"/>
    <s v="                                                                                "/>
    <s v="O.C. La 14          "/>
    <s v="HENRY DURAN BRAVO BMT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831"/>
    <n v="20201109"/>
    <n v="9342"/>
    <n v="28112760"/>
    <s v="Factibilidad Distribucion "/>
    <s v="NO"/>
    <x v="1"/>
    <n v="25"/>
    <n v="25000"/>
    <s v="Obras "/>
    <x v="2"/>
    <n v="20201109"/>
    <x v="2"/>
    <n v="1"/>
    <x v="3"/>
    <n v="31"/>
    <x v="10"/>
    <x v="1"/>
    <x v="0"/>
    <x v="31"/>
    <s v="Resuelta"/>
    <n v="9"/>
    <n v="11"/>
    <n v="2020"/>
    <n v="16"/>
    <s v="No Cruza"/>
    <n v="70"/>
    <n v="9"/>
    <n v="11"/>
    <n v="2020"/>
    <n v="16"/>
    <x v="1"/>
    <n v="0"/>
    <x v="2"/>
  </r>
  <r>
    <s v="P33102020090032"/>
    <x v="5"/>
    <n v="0"/>
    <n v="0"/>
    <s v="                                                                                "/>
    <s v="O.C. Riohacha       "/>
    <s v="VITAL SALUD GUAJIRA I P S                                               "/>
    <n v="300817201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230"/>
    <n v="20200929"/>
    <n v="20200929"/>
    <n v="3310"/>
    <n v="0"/>
    <m/>
    <s v="NO"/>
    <x v="0"/>
    <n v="3"/>
    <n v="3000"/>
    <s v="Suministros definitivos Simples "/>
    <x v="9"/>
    <n v="20200929"/>
    <x v="1"/>
    <n v="1"/>
    <x v="1"/>
    <n v="29"/>
    <x v="7"/>
    <x v="1"/>
    <x v="3"/>
    <x v="283"/>
    <s v="Sin Orden"/>
    <n v="29"/>
    <n v="9"/>
    <n v="2020"/>
    <n v="57"/>
    <s v="No Cruza"/>
    <n v="57"/>
    <n v="29"/>
    <n v="9"/>
    <n v="2020"/>
    <n v="57"/>
    <x v="1"/>
    <n v="0"/>
    <x v="4"/>
  </r>
  <r>
    <s v="P11102020030076"/>
    <x v="2"/>
    <n v="6587695"/>
    <n v="0"/>
    <s v="                                                                                "/>
    <s v="O.C. B/quilla Cto   "/>
    <s v="BEIT - JALA RECONSTRUCCION PATRIMONIAL                                  "/>
    <n v="336751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316"/>
    <n v="20200827"/>
    <n v="1110"/>
    <n v="28250661"/>
    <s v="Seguimiento y rev. instalacion electrica distribucion "/>
    <s v="NO"/>
    <x v="1"/>
    <n v="75"/>
    <n v="75000"/>
    <s v="Aumentos de potencia"/>
    <x v="8"/>
    <n v="20201024"/>
    <x v="2"/>
    <n v="1"/>
    <x v="0"/>
    <n v="16"/>
    <x v="0"/>
    <x v="1"/>
    <x v="1"/>
    <x v="284"/>
    <s v="Resuelta"/>
    <n v="24"/>
    <n v="10"/>
    <n v="2020"/>
    <n v="32"/>
    <d v="2020-10-24T00:00:00"/>
    <n v="222"/>
    <n v="27"/>
    <n v="8"/>
    <n v="2020"/>
    <n v="90"/>
    <x v="1"/>
    <n v="58"/>
    <x v="2"/>
  </r>
  <r>
    <s v="P75512020100004"/>
    <x v="5"/>
    <n v="4061320"/>
    <n v="36136260"/>
    <s v="Situacion correcta                                                              "/>
    <s v="Of. Telefónica 24H  "/>
    <s v="GRACIELA SALCEDO SANABRIA                                               "/>
    <n v="3214314148"/>
    <s v="TC090"/>
    <s v="CR 8H CL 128 48                                                                                                                                                                            "/>
    <s v="URB CIUDAD CARIBE MZ 19                                     "/>
    <s v="NT001923                      "/>
    <s v="LINA_MARIA_STEFANELL_DE_LA_HOZ                                                  "/>
    <s v="AC230"/>
    <n v="20201027"/>
    <n v="20201109"/>
    <n v="7551"/>
    <n v="0"/>
    <m/>
    <s v="NO"/>
    <x v="0"/>
    <n v="3"/>
    <n v="3000"/>
    <s v="Aumentos de potencia"/>
    <x v="9"/>
    <n v="20201109"/>
    <x v="1"/>
    <n v="1"/>
    <x v="1"/>
    <n v="27"/>
    <x v="3"/>
    <x v="1"/>
    <x v="1"/>
    <x v="85"/>
    <s v="Sin Orden"/>
    <n v="9"/>
    <n v="11"/>
    <n v="2020"/>
    <n v="16"/>
    <s v="No Cruza"/>
    <n v="16"/>
    <n v="9"/>
    <n v="11"/>
    <n v="2020"/>
    <n v="16"/>
    <x v="1"/>
    <n v="0"/>
    <x v="4"/>
  </r>
  <r>
    <s v="P11802017090074"/>
    <x v="2"/>
    <n v="0"/>
    <n v="0"/>
    <s v="                                                                                "/>
    <s v="C.T.SOLEDAD         "/>
    <s v="BARRIOS MULTIFAMILIAR BEATRIZ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.MANANTIAL 1                                             "/>
    <s v="T2891467                      "/>
    <s v="SHIRLEY_ESTHER_TAPIA_CUADRADO                                                   "/>
    <s v="AC190"/>
    <n v="20170920"/>
    <n v="20171003"/>
    <n v="1180"/>
    <n v="24608041"/>
    <s v="Seguimiento y rev. instalacion electrica distribucion "/>
    <s v="NO"/>
    <x v="1"/>
    <n v="37.5"/>
    <n v="37500"/>
    <s v="Obras "/>
    <x v="7"/>
    <n v="20171023"/>
    <x v="2"/>
    <n v="1"/>
    <x v="0"/>
    <n v="20"/>
    <x v="7"/>
    <x v="0"/>
    <x v="1"/>
    <x v="285"/>
    <s v="Resuelta"/>
    <n v="23"/>
    <n v="10"/>
    <n v="2017"/>
    <n v="1129"/>
    <d v="2018-01-03T00:00:00"/>
    <n v="33"/>
    <n v="3"/>
    <n v="10"/>
    <n v="2017"/>
    <n v="1149"/>
    <x v="0"/>
    <n v="20"/>
    <x v="2"/>
  </r>
  <r>
    <s v="P34102018040028"/>
    <x v="4"/>
    <n v="0"/>
    <n v="0"/>
    <s v="                                                                                "/>
    <s v="ZE Santa_Marta      "/>
    <s v="JENIFER PERVIN CAMPO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IF VEC 10012329                                            "/>
    <s v="T9697258                      "/>
    <s v="Adriana_Duran_Q                                                                 "/>
    <s v="AC220"/>
    <n v="20180411"/>
    <n v="20181126"/>
    <n v="3410"/>
    <n v="25039607"/>
    <s v="Factibilidad Distribucion "/>
    <s v="NO"/>
    <x v="1"/>
    <n v="75"/>
    <n v="75000"/>
    <s v="Obras "/>
    <x v="4"/>
    <n v="20181126"/>
    <x v="6"/>
    <n v="1"/>
    <x v="0"/>
    <n v="11"/>
    <x v="8"/>
    <x v="3"/>
    <x v="0"/>
    <x v="286"/>
    <s v="Resuelta"/>
    <n v="26"/>
    <n v="11"/>
    <n v="2018"/>
    <n v="730"/>
    <s v="No Cruza"/>
    <n v="229"/>
    <n v="26"/>
    <n v="11"/>
    <n v="2018"/>
    <n v="730"/>
    <x v="0"/>
    <n v="0"/>
    <x v="3"/>
  </r>
  <r>
    <s v="P11702020110026"/>
    <x v="1"/>
    <n v="0"/>
    <n v="0"/>
    <s v="                                                                                "/>
    <s v="O.C. Soledad        "/>
    <s v="NUBIA URIBE MONTOYA                                                     "/>
    <n v="3015270519"/>
    <s v="TC090"/>
    <s v="                                                                                                                                                                                           "/>
    <s v="CR 22 50 -16                                                "/>
    <s v="A2670921                      "/>
    <s v="Margarita_Ortiz_Dominguez                                                       "/>
    <s v="AC236"/>
    <n v="20201106"/>
    <n v="20201111"/>
    <n v="1170"/>
    <n v="28290325"/>
    <s v="Inspección Normalización"/>
    <s v="NO"/>
    <x v="2"/>
    <n v="3"/>
    <n v="3000"/>
    <s v="Suministros definitivos Simples "/>
    <x v="1"/>
    <n v="20201111"/>
    <x v="1"/>
    <n v="1"/>
    <x v="1"/>
    <n v="6"/>
    <x v="5"/>
    <x v="1"/>
    <x v="1"/>
    <x v="42"/>
    <s v="Pendiente"/>
    <n v="11"/>
    <n v="11"/>
    <n v="2020"/>
    <n v="14"/>
    <s v="No Cruza"/>
    <n v="14"/>
    <n v="11"/>
    <n v="11"/>
    <n v="2020"/>
    <n v="14"/>
    <x v="1"/>
    <n v="0"/>
    <x v="1"/>
  </r>
  <r>
    <s v="P93302020100014"/>
    <x v="5"/>
    <n v="0"/>
    <n v="0"/>
    <s v="                                                                                "/>
    <s v="Of. Telefónica 24H  "/>
    <s v="CLAUDIA PATRICIA RIVERA RODRIGUEZ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23"/>
    <n v="20201023"/>
    <n v="9330"/>
    <n v="0"/>
    <m/>
    <s v="NO"/>
    <x v="0"/>
    <n v="3"/>
    <n v="3000"/>
    <s v="Suministros definitivos Simples "/>
    <x v="9"/>
    <n v="20201023"/>
    <x v="1"/>
    <n v="1"/>
    <x v="1"/>
    <n v="23"/>
    <x v="3"/>
    <x v="1"/>
    <x v="3"/>
    <x v="56"/>
    <s v="Sin Orden"/>
    <n v="23"/>
    <n v="10"/>
    <n v="2020"/>
    <n v="33"/>
    <s v="No Cruza"/>
    <n v="33"/>
    <n v="23"/>
    <n v="10"/>
    <n v="2020"/>
    <n v="33"/>
    <x v="1"/>
    <n v="0"/>
    <x v="4"/>
  </r>
  <r>
    <s v="P31602020070006"/>
    <x v="2"/>
    <n v="0"/>
    <n v="0"/>
    <s v="                                                                                "/>
    <s v="XXX NO UTILIZAR     "/>
    <s v="LIUNJAR HERRERA OSPINO                                                  "/>
    <n v="311407430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G2288387                      "/>
    <s v="MARCOS_DAVID_RUMBO_BORRE                                                        "/>
    <s v="AC190"/>
    <n v="20200729"/>
    <n v="20200916"/>
    <n v="3160"/>
    <n v="28138376"/>
    <s v="Seguimiento y rev. instalacion electrica distribucion "/>
    <s v="NO"/>
    <x v="2"/>
    <n v="25"/>
    <n v="25000"/>
    <s v="Obras "/>
    <x v="2"/>
    <n v="20200916"/>
    <x v="2"/>
    <n v="1"/>
    <x v="0"/>
    <n v="29"/>
    <x v="6"/>
    <x v="1"/>
    <x v="2"/>
    <x v="167"/>
    <s v="Pendiente"/>
    <n v="16"/>
    <n v="9"/>
    <n v="2020"/>
    <n v="70"/>
    <d v="2020-09-16T00:00:00"/>
    <n v="70"/>
    <n v="16"/>
    <n v="9"/>
    <n v="2020"/>
    <n v="70"/>
    <x v="1"/>
    <n v="0"/>
    <x v="2"/>
  </r>
  <r>
    <s v="P11102016100142"/>
    <x v="2"/>
    <n v="0"/>
    <n v="0"/>
    <s v="                                                                                "/>
    <s v="O.C. B/quilla Cto   "/>
    <s v="KRA 75 ALUMBRADO PUBLICO     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1031"/>
    <n v="20161124"/>
    <n v="1110"/>
    <n v="23284634"/>
    <s v="Factibilidad Distribucion "/>
    <s v="NO"/>
    <x v="1"/>
    <n v="15"/>
    <n v="15000"/>
    <s v="Obras "/>
    <x v="7"/>
    <n v="20161129"/>
    <x v="2"/>
    <n v="1"/>
    <x v="0"/>
    <n v="31"/>
    <x v="3"/>
    <x v="7"/>
    <x v="1"/>
    <x v="287"/>
    <s v="Resuelta"/>
    <n v="29"/>
    <n v="11"/>
    <n v="2016"/>
    <n v="1457"/>
    <s v="No Cruza"/>
    <n v="29"/>
    <n v="24"/>
    <n v="11"/>
    <n v="2016"/>
    <n v="1462"/>
    <x v="0"/>
    <n v="5"/>
    <x v="2"/>
  </r>
  <r>
    <s v="P11702017090007"/>
    <x v="2"/>
    <n v="3529618"/>
    <n v="0"/>
    <s v="                                                                                "/>
    <s v="O.C. B/quilla Nte   "/>
    <s v="REORGANIZACION AVANTEL SAS EN                                           "/>
    <n v="3506501724"/>
    <s v="TC088"/>
    <s v="                                                                                                                                                                                           "/>
    <s v="PISO PRIMERO NORTE AVANTEL                                  "/>
    <s v="TR193763                      "/>
    <s v="                                                                                "/>
    <s v="AC190"/>
    <n v="20170904"/>
    <n v="20171003"/>
    <n v="1170"/>
    <n v="24703438"/>
    <s v="Seguimiento y rev. instalacion electrica distribucion "/>
    <s v="NO"/>
    <x v="3"/>
    <n v="37.5"/>
    <n v="37500"/>
    <s v="Aumentos de potencia"/>
    <x v="7"/>
    <n v="20171010"/>
    <x v="2"/>
    <n v="1"/>
    <x v="0"/>
    <n v="4"/>
    <x v="7"/>
    <x v="0"/>
    <x v="1"/>
    <x v="288"/>
    <s v="Resuelta"/>
    <n v="10"/>
    <n v="10"/>
    <n v="2017"/>
    <n v="1142"/>
    <s v="No Cruza"/>
    <n v="36"/>
    <n v="3"/>
    <n v="10"/>
    <n v="2017"/>
    <n v="1149"/>
    <x v="0"/>
    <n v="7"/>
    <x v="2"/>
  </r>
  <r>
    <s v="E11102018110001"/>
    <x v="2"/>
    <n v="0"/>
    <n v="0"/>
    <s v="                                                                                "/>
    <s v="C.T.SOLEDAD         "/>
    <s v="TECNOGLAS ALUBAQ ILUMINACION ARBOL DE NAVIDAD ROTONDA DE                "/>
    <n v="0"/>
    <s v="TC099"/>
    <s v="                                                                                                                                                                                           "/>
    <s v="BOMBEROS VIA 40                                             "/>
    <s v="T2891467                      "/>
    <s v="SHIRLEY_ESTHER_TAPIA_CUADRADO                                                   "/>
    <s v="AC190"/>
    <n v="20181114"/>
    <n v="20181122"/>
    <n v="1110"/>
    <n v="25728433"/>
    <s v="Factibilidad Distribucion "/>
    <s v="NO"/>
    <x v="1"/>
    <n v="45"/>
    <n v="45000"/>
    <s v="Eventuales"/>
    <x v="7"/>
    <n v="20181127"/>
    <x v="2"/>
    <n v="1"/>
    <x v="0"/>
    <n v="14"/>
    <x v="5"/>
    <x v="3"/>
    <x v="1"/>
    <x v="206"/>
    <s v="Resuelta"/>
    <n v="27"/>
    <n v="11"/>
    <n v="2018"/>
    <n v="729"/>
    <s v="No Cruza"/>
    <n v="13"/>
    <n v="22"/>
    <n v="11"/>
    <n v="2018"/>
    <n v="734"/>
    <x v="0"/>
    <n v="5"/>
    <x v="2"/>
  </r>
  <r>
    <s v="P95102018090016"/>
    <x v="2"/>
    <n v="0"/>
    <n v="0"/>
    <s v="                                                                                "/>
    <s v="C.T.SOLEDAD         "/>
    <s v="UNION TEMPORAL GRAN VIA R90 RETRANQUEO CORDIALIDAD                      "/>
    <n v="0"/>
    <s v="TC092"/>
    <s v="                                                                                                                                                                                           "/>
    <s v="=CLL 95 6 22                                                "/>
    <s v="T2891467                      "/>
    <s v="SHIRLEY_ESTHER_TAPIA_CUADRADO                                                   "/>
    <s v="AC190"/>
    <n v="20180911"/>
    <n v="20181108"/>
    <n v="9510"/>
    <n v="25616168"/>
    <s v="Factibilidad Distribucion "/>
    <s v="NO"/>
    <x v="1"/>
    <n v="1"/>
    <n v="1000"/>
    <s v="Obras "/>
    <x v="7"/>
    <n v="20190221"/>
    <x v="4"/>
    <n v="1"/>
    <x v="0"/>
    <n v="11"/>
    <x v="7"/>
    <x v="3"/>
    <x v="1"/>
    <x v="289"/>
    <s v="Resuelta"/>
    <n v="21"/>
    <n v="2"/>
    <n v="2019"/>
    <n v="643"/>
    <s v="No Cruza"/>
    <n v="163"/>
    <n v="8"/>
    <n v="11"/>
    <n v="2018"/>
    <n v="748"/>
    <x v="0"/>
    <n v="105"/>
    <x v="2"/>
  </r>
  <r>
    <s v="P11702020110076"/>
    <x v="5"/>
    <n v="0"/>
    <n v="0"/>
    <s v="                                                                                "/>
    <s v="O.C. Soledad        "/>
    <s v="JORGE LUIS GONZALEZ AHUMADA                                             "/>
    <n v="3183441985"/>
    <s v="TC090"/>
    <s v="                                                                                                                                                                                           "/>
    <s v="=CRA 11S 46E 25                                             "/>
    <s v="A2670921                      "/>
    <s v="Margarita_Ortiz_Dominguez                                                       "/>
    <s v="AC230"/>
    <n v="20201120"/>
    <n v="20201120"/>
    <n v="1170"/>
    <n v="0"/>
    <m/>
    <s v="NO"/>
    <x v="0"/>
    <n v="3"/>
    <n v="3000"/>
    <s v="Suministros definitivos Simples "/>
    <x v="9"/>
    <n v="20201120"/>
    <x v="1"/>
    <n v="1"/>
    <x v="1"/>
    <n v="20"/>
    <x v="5"/>
    <x v="1"/>
    <x v="1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11102020110070"/>
    <x v="1"/>
    <n v="2589264"/>
    <n v="20152585"/>
    <s v="Situacion correcta                                                              "/>
    <s v="O.C. B/quilla Nte   "/>
    <s v="CELVIA ESTHER CARRILLO ORTEGA                                           "/>
    <n v="3017695843"/>
    <s v="TC090"/>
    <s v="CR 72 82 36                                                                                                                                                                                "/>
    <s v="                                                            "/>
    <s v="A2846153                      "/>
    <s v="Dalgi_Olmos_Villanueva                                                          "/>
    <s v="AC236"/>
    <n v="20201112"/>
    <n v="20201117"/>
    <n v="1110"/>
    <n v="28281567"/>
    <s v="Modificación de Potencia"/>
    <s v="NO"/>
    <x v="1"/>
    <n v="3"/>
    <n v="3000"/>
    <s v="Aumentos de potencia"/>
    <x v="1"/>
    <n v="20201117"/>
    <x v="1"/>
    <n v="1"/>
    <x v="1"/>
    <n v="12"/>
    <x v="5"/>
    <x v="1"/>
    <x v="1"/>
    <x v="52"/>
    <s v="Resuelta"/>
    <n v="17"/>
    <n v="11"/>
    <n v="2020"/>
    <n v="8"/>
    <s v="No Cruza"/>
    <n v="5"/>
    <n v="17"/>
    <n v="11"/>
    <n v="2020"/>
    <n v="8"/>
    <x v="1"/>
    <n v="0"/>
    <x v="1"/>
  </r>
  <r>
    <s v="P75532020100001"/>
    <x v="5"/>
    <n v="0"/>
    <n v="0"/>
    <s v="                                                                                "/>
    <s v="OC CCIAL AMERICANO  "/>
    <s v="LEONARDO MANUEL GALINDO ESTRADA                                         "/>
    <n v="301245632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7                      "/>
    <s v="SANDRA_PEREZ_MORGAN                                                             "/>
    <s v="AC230"/>
    <n v="20201014"/>
    <n v="20201014"/>
    <n v="7553"/>
    <n v="0"/>
    <m/>
    <s v="NO"/>
    <x v="0"/>
    <n v="3"/>
    <n v="3000"/>
    <s v="Suministros definitivos Simples "/>
    <x v="9"/>
    <n v="20201014"/>
    <x v="1"/>
    <n v="1"/>
    <x v="1"/>
    <n v="14"/>
    <x v="3"/>
    <x v="1"/>
    <x v="1"/>
    <x v="258"/>
    <s v="Sin Orden"/>
    <n v="14"/>
    <n v="10"/>
    <n v="2020"/>
    <n v="42"/>
    <s v="No Cruza"/>
    <n v="42"/>
    <n v="14"/>
    <n v="10"/>
    <n v="2020"/>
    <n v="42"/>
    <x v="1"/>
    <n v="0"/>
    <x v="4"/>
  </r>
  <r>
    <s v="P11502015050024"/>
    <x v="7"/>
    <n v="0"/>
    <n v="0"/>
    <s v="                                                                                "/>
    <s v="O.C. B/quilla Nte   "/>
    <s v="  CASA VIVIAN FELIZ DE OLMOS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00"/>
    <n v="20150525"/>
    <n v="20160330"/>
    <n v="1150"/>
    <n v="22530562"/>
    <s v="Seguimiento y rev. instalacion electrica distribucion "/>
    <s v="NO"/>
    <x v="1"/>
    <n v="37.5"/>
    <n v="37500"/>
    <s v="Obras "/>
    <x v="12"/>
    <n v="20160330"/>
    <x v="2"/>
    <n v="1"/>
    <x v="0"/>
    <n v="25"/>
    <x v="2"/>
    <x v="4"/>
    <x v="1"/>
    <x v="290"/>
    <s v="Resuelta"/>
    <n v="30"/>
    <n v="3"/>
    <n v="2016"/>
    <n v="1701"/>
    <s v="No Cruza"/>
    <n v="310"/>
    <n v="30"/>
    <n v="3"/>
    <n v="2016"/>
    <n v="1701"/>
    <x v="0"/>
    <n v="0"/>
    <x v="5"/>
  </r>
  <r>
    <s v="P11802020050017"/>
    <x v="1"/>
    <n v="0"/>
    <n v="0"/>
    <s v="                                                                                "/>
    <s v="C.T.SOLEDAD         "/>
    <s v="NEFRI DEL CARMEN BALDELAMAR COGOLLO                                     "/>
    <n v="3925876"/>
    <s v="TC090"/>
    <s v="                                                                                                                                                                                           "/>
    <s v="CRA 41A 45 32                                               "/>
    <s v="T2891467                      "/>
    <s v="SHIRLEY_ESTHER_TAPIA_CUADRADO                                                   "/>
    <s v="AC236"/>
    <n v="20200520"/>
    <n v="20200525"/>
    <n v="1180"/>
    <n v="27495776"/>
    <s v="Inspección Normalización"/>
    <s v="NO"/>
    <x v="1"/>
    <n v="3"/>
    <n v="3000"/>
    <s v="Suministros definitivos Simples "/>
    <x v="1"/>
    <n v="20200525"/>
    <x v="1"/>
    <n v="1"/>
    <x v="1"/>
    <n v="20"/>
    <x v="2"/>
    <x v="1"/>
    <x v="1"/>
    <x v="291"/>
    <s v="Resuelta"/>
    <n v="25"/>
    <n v="5"/>
    <n v="2020"/>
    <n v="184"/>
    <s v="No Cruza"/>
    <n v="5"/>
    <n v="25"/>
    <n v="5"/>
    <n v="2020"/>
    <n v="184"/>
    <x v="1"/>
    <n v="0"/>
    <x v="1"/>
  </r>
  <r>
    <s v="P33302017030017"/>
    <x v="0"/>
    <n v="0"/>
    <n v="0"/>
    <s v="                                                                                "/>
    <s v="O.C. B/quilla Nte   "/>
    <s v="JARDIN VILLA            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70330"/>
    <n v="20170405"/>
    <n v="3330"/>
    <n v="0"/>
    <m/>
    <s v="NO"/>
    <x v="0"/>
    <n v="87.5"/>
    <n v="87500"/>
    <s v="Obras "/>
    <x v="0"/>
    <n v="20170405"/>
    <x v="0"/>
    <n v="1"/>
    <x v="0"/>
    <n v="30"/>
    <x v="0"/>
    <x v="0"/>
    <x v="3"/>
    <x v="292"/>
    <s v="Sin Orden"/>
    <n v="5"/>
    <n v="4"/>
    <n v="2017"/>
    <n v="1330"/>
    <s v="No Cruza"/>
    <n v="1330"/>
    <n v="5"/>
    <n v="4"/>
    <n v="2017"/>
    <n v="1330"/>
    <x v="0"/>
    <n v="0"/>
    <x v="0"/>
  </r>
  <r>
    <s v="P11802019040094"/>
    <x v="2"/>
    <n v="0"/>
    <n v="0"/>
    <s v="                                                                                "/>
    <s v="C.T.SOLEDAD         "/>
    <s v="GAITA PUERTO 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UERTO GAITA                                                "/>
    <s v="TR183120                      "/>
    <s v="                                                                                "/>
    <s v="AC190"/>
    <n v="20190426"/>
    <n v="20190426"/>
    <n v="1180"/>
    <n v="0"/>
    <m/>
    <s v="NO"/>
    <x v="0"/>
    <n v="825"/>
    <n v="825000"/>
    <s v="Obras "/>
    <x v="7"/>
    <n v="20190426"/>
    <x v="3"/>
    <n v="1"/>
    <x v="0"/>
    <n v="26"/>
    <x v="8"/>
    <x v="2"/>
    <x v="1"/>
    <x v="107"/>
    <s v="Sin Orden"/>
    <n v="26"/>
    <n v="4"/>
    <n v="2019"/>
    <n v="579"/>
    <s v="No Cruza"/>
    <n v="579"/>
    <n v="26"/>
    <n v="4"/>
    <n v="2019"/>
    <n v="579"/>
    <x v="0"/>
    <n v="0"/>
    <x v="2"/>
  </r>
  <r>
    <s v="P11102020110091"/>
    <x v="3"/>
    <n v="6721113"/>
    <n v="20143232"/>
    <s v="Situacion correcta                                                              "/>
    <s v="Of. Telefónica 24H  "/>
    <s v="ALVARO LUIS TERAN DE LA CRUZ                                            "/>
    <n v="3003582575"/>
    <s v="TC090"/>
    <s v="CL 72 39 135               APTO    1                                                                                                                                                       "/>
    <s v="CASA 1                                                      "/>
    <s v="NT001137                      "/>
    <s v="STEFANNIE_PAOLA_RAMBAO_BENAVIDES                                                "/>
    <s v="AC005"/>
    <n v="20201116"/>
    <n v="20201116"/>
    <n v="1110"/>
    <n v="28284966"/>
    <s v="Modificación de Potencia"/>
    <s v="NO"/>
    <x v="2"/>
    <n v="3"/>
    <n v="3000"/>
    <s v="Aumentos de potencia"/>
    <x v="3"/>
    <n v="20201116"/>
    <x v="1"/>
    <n v="1"/>
    <x v="1"/>
    <n v="16"/>
    <x v="5"/>
    <x v="1"/>
    <x v="1"/>
    <x v="194"/>
    <s v="Pendiente"/>
    <n v="16"/>
    <n v="11"/>
    <n v="2020"/>
    <n v="9"/>
    <s v="No Cruza"/>
    <n v="9"/>
    <n v="16"/>
    <n v="11"/>
    <n v="2020"/>
    <n v="9"/>
    <x v="1"/>
    <n v="0"/>
    <x v="1"/>
  </r>
  <r>
    <s v="P11802019090096"/>
    <x v="2"/>
    <n v="0"/>
    <n v="0"/>
    <s v="                                                                                "/>
    <s v="O.C. B/quilla Nte   "/>
    <s v="  EDIFICIO GIRALDO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18 24 78                                               "/>
    <s v="A3151411                      "/>
    <s v="FERGIE_YULISSA_SOLANO_MANOTAS                                                   "/>
    <s v="AC190"/>
    <n v="20190923"/>
    <n v="20191128"/>
    <n v="1180"/>
    <n v="27282580"/>
    <s v="Seguimiento y rev. instalacion electrica distribucion "/>
    <s v="NO"/>
    <x v="1"/>
    <n v="37.5"/>
    <n v="37500"/>
    <s v="Obras "/>
    <x v="5"/>
    <n v="20200722"/>
    <x v="2"/>
    <n v="1"/>
    <x v="0"/>
    <n v="23"/>
    <x v="7"/>
    <x v="2"/>
    <x v="1"/>
    <x v="293"/>
    <s v="Resuelta"/>
    <n v="22"/>
    <n v="7"/>
    <n v="2020"/>
    <n v="126"/>
    <d v="2020-03-19T00:00:00"/>
    <n v="303"/>
    <n v="28"/>
    <n v="11"/>
    <n v="2019"/>
    <n v="363"/>
    <x v="0"/>
    <n v="237"/>
    <x v="2"/>
  </r>
  <r>
    <s v="P11702020020009"/>
    <x v="1"/>
    <n v="0"/>
    <n v="0"/>
    <s v="                                                                                "/>
    <s v="OC CCIAL AMERICANO  "/>
    <s v="ANA DE TRIANA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30                      "/>
    <s v="MICHEL_ANDREA_ALONSO_TORRES                                                     "/>
    <s v="AC236"/>
    <n v="20200204"/>
    <n v="20200206"/>
    <n v="1170"/>
    <n v="27304431"/>
    <s v="Inspección Normalización"/>
    <s v="SI"/>
    <x v="3"/>
    <n v="3"/>
    <n v="3000"/>
    <s v="Suministros definitivos Simples "/>
    <x v="1"/>
    <n v="20200206"/>
    <x v="1"/>
    <n v="1"/>
    <x v="1"/>
    <n v="4"/>
    <x v="1"/>
    <x v="1"/>
    <x v="1"/>
    <x v="254"/>
    <s v="Resuelta"/>
    <n v="6"/>
    <n v="2"/>
    <n v="2020"/>
    <n v="293"/>
    <s v="No Cruza"/>
    <n v="2"/>
    <n v="6"/>
    <n v="2"/>
    <n v="2020"/>
    <n v="293"/>
    <x v="1"/>
    <n v="0"/>
    <x v="1"/>
  </r>
  <r>
    <s v="P11802020110013"/>
    <x v="5"/>
    <n v="0"/>
    <n v="0"/>
    <s v="                                                                                "/>
    <s v="Of. Telefónica 24H  "/>
    <s v="ESMERALDA MUÑOZ ORTEGA                                                  "/>
    <n v="3647344"/>
    <s v="TC090"/>
    <s v="                                                                                                                                                                                           "/>
    <s v="CL 65D N 12 35                                              "/>
    <s v="NT001137                      "/>
    <s v="STEFANNIE_PAOLA_RAMBAO_BENAVIDES                                                "/>
    <s v="AC230"/>
    <n v="20201104"/>
    <n v="20201104"/>
    <n v="1180"/>
    <n v="0"/>
    <m/>
    <s v="NO"/>
    <x v="0"/>
    <n v="3"/>
    <n v="3000"/>
    <s v="Suministros definitivos Simples "/>
    <x v="9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33402018030005"/>
    <x v="2"/>
    <n v="5610949"/>
    <n v="0"/>
    <s v="                                                                                "/>
    <s v="O.C. Riohacha       "/>
    <s v="RAFAEL EDUARDO HINOJOSA MENESES                                         "/>
    <n v="3502433510"/>
    <s v="TC090"/>
    <s v="                                                                                                                                                                                           "/>
    <s v="CR6    6SUR   158                                           "/>
    <s v="N3352044                      "/>
    <s v="Laudis_Peñaranda_                                                               "/>
    <s v="AC190"/>
    <n v="20180317"/>
    <n v="20180920"/>
    <n v="3340"/>
    <n v="26342118"/>
    <s v="Seguimiento y rev. instalacion electrica distribucion "/>
    <s v="NO"/>
    <x v="3"/>
    <n v="300"/>
    <n v="300000"/>
    <s v="Aumentos de potencia"/>
    <x v="7"/>
    <n v="20190228"/>
    <x v="2"/>
    <n v="1"/>
    <x v="0"/>
    <n v="17"/>
    <x v="0"/>
    <x v="3"/>
    <x v="3"/>
    <x v="294"/>
    <s v="Resuelta"/>
    <n v="28"/>
    <n v="2"/>
    <n v="2019"/>
    <n v="636"/>
    <s v="No Cruza"/>
    <n v="348"/>
    <n v="20"/>
    <n v="9"/>
    <n v="2018"/>
    <n v="797"/>
    <x v="0"/>
    <n v="161"/>
    <x v="2"/>
  </r>
  <r>
    <s v="P11702020110072"/>
    <x v="10"/>
    <n v="2059077"/>
    <n v="20053193"/>
    <s v="Situacion correcta                                                              "/>
    <s v="XXX NO UTILIZAR     "/>
    <s v="HERIBERTO JUNIOR PALOMO VASQUEZ                                         "/>
    <n v="3008675266"/>
    <s v="TC090"/>
    <s v="CL 35 17 130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045"/>
    <n v="20201119"/>
    <n v="20201120"/>
    <n v="1170"/>
    <n v="28292065"/>
    <s v="Modificación de Potencia"/>
    <s v="NO"/>
    <x v="1"/>
    <n v="3"/>
    <n v="3000"/>
    <s v="Aumentos de potencia"/>
    <x v="18"/>
    <n v="20201120"/>
    <x v="1"/>
    <n v="1"/>
    <x v="1"/>
    <n v="19"/>
    <x v="5"/>
    <x v="1"/>
    <x v="1"/>
    <x v="94"/>
    <s v="Resuelta"/>
    <n v="20"/>
    <n v="11"/>
    <n v="2020"/>
    <n v="5"/>
    <s v="No Cruza"/>
    <n v="1"/>
    <n v="20"/>
    <n v="11"/>
    <n v="2020"/>
    <n v="5"/>
    <x v="1"/>
    <n v="0"/>
    <x v="7"/>
  </r>
  <r>
    <s v="P12102020020018"/>
    <x v="0"/>
    <n v="0"/>
    <n v="0"/>
    <s v="                                                                                "/>
    <s v="O.C Sabanalarga     "/>
    <s v="ARCHIVALDO J. VILLANUEVA PERRUELO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VILLA GLORIA                                          "/>
    <s v="A8742068                      "/>
    <s v="Alvaro_Enrique_Hernandez_Suarez                                                 "/>
    <s v="AC100"/>
    <n v="20200212"/>
    <n v="20200218"/>
    <n v="1210"/>
    <n v="27163878"/>
    <s v="Factibilidad Distribucion "/>
    <s v="NO"/>
    <x v="1"/>
    <n v="30"/>
    <n v="30000"/>
    <s v="Obras "/>
    <x v="0"/>
    <n v="20200218"/>
    <x v="2"/>
    <n v="1"/>
    <x v="0"/>
    <n v="12"/>
    <x v="1"/>
    <x v="1"/>
    <x v="4"/>
    <x v="190"/>
    <s v="Resuelta"/>
    <n v="18"/>
    <n v="2"/>
    <n v="2020"/>
    <n v="281"/>
    <s v="No Cruza"/>
    <n v="6"/>
    <n v="18"/>
    <n v="2"/>
    <n v="2020"/>
    <n v="281"/>
    <x v="1"/>
    <n v="0"/>
    <x v="0"/>
  </r>
  <r>
    <s v="P12102019100027"/>
    <x v="0"/>
    <n v="0"/>
    <n v="0"/>
    <s v="                                                                                "/>
    <s v="O.C. B/quilla Cto   "/>
    <s v="BODEGA 164B INVERSIONES MENDEZ GROUP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191025"/>
    <n v="20191101"/>
    <n v="1210"/>
    <n v="26878328"/>
    <s v="Factibilidad Distribucion "/>
    <s v="NO"/>
    <x v="1"/>
    <n v="30"/>
    <n v="30000"/>
    <s v="Obras "/>
    <x v="8"/>
    <n v="20200424"/>
    <x v="2"/>
    <n v="1"/>
    <x v="0"/>
    <n v="25"/>
    <x v="3"/>
    <x v="2"/>
    <x v="4"/>
    <x v="8"/>
    <s v="Resuelta"/>
    <n v="24"/>
    <n v="4"/>
    <n v="2020"/>
    <n v="215"/>
    <s v="No Cruza"/>
    <n v="182"/>
    <n v="1"/>
    <n v="11"/>
    <n v="2019"/>
    <n v="390"/>
    <x v="0"/>
    <n v="175"/>
    <x v="0"/>
  </r>
  <r>
    <s v="P11802020030011"/>
    <x v="1"/>
    <n v="0"/>
    <n v="0"/>
    <s v="                                                                                "/>
    <s v="O.C. B/quilla Sur   "/>
    <s v="ANGEL MIGUEL DURAN QUIÑONEZ                                             "/>
    <n v="3192292996"/>
    <s v="TC090"/>
    <s v="                                                                                                                                                                                           "/>
    <s v="CLL 44D 25 81                                               "/>
    <s v="MP000355                      "/>
    <s v="MAYLIN_CAROLINA_RAMOS_TORRADO                                                   "/>
    <s v="AC236"/>
    <n v="20200304"/>
    <n v="20200811"/>
    <n v="1180"/>
    <n v="27958524"/>
    <s v="Inspección Normalización"/>
    <s v="NO"/>
    <x v="1"/>
    <n v="3"/>
    <n v="3000"/>
    <s v="Suministros definitivos Simples "/>
    <x v="1"/>
    <n v="20200811"/>
    <x v="1"/>
    <n v="1"/>
    <x v="1"/>
    <n v="4"/>
    <x v="0"/>
    <x v="1"/>
    <x v="1"/>
    <x v="295"/>
    <s v="Resuelta"/>
    <n v="11"/>
    <n v="8"/>
    <n v="2020"/>
    <n v="106"/>
    <s v="No Cruza"/>
    <n v="160"/>
    <n v="11"/>
    <n v="8"/>
    <n v="2020"/>
    <n v="106"/>
    <x v="1"/>
    <n v="0"/>
    <x v="1"/>
  </r>
  <r>
    <s v="P11702020100098"/>
    <x v="5"/>
    <n v="0"/>
    <n v="0"/>
    <s v="                                                                                "/>
    <s v="Of. Telefónica 24H  "/>
    <s v="LUZ MERY SALCEDO CASIANI                                                "/>
    <n v="3023671325"/>
    <s v="TC090"/>
    <s v="                                                                                                                                                                                           "/>
    <s v="=CRA 14 64B 54                                              "/>
    <s v="NT001137                      "/>
    <s v="STEFANNIE_PAOLA_RAMBAO_BENAVIDES                                                "/>
    <s v="AC230"/>
    <n v="20201028"/>
    <n v="20201028"/>
    <n v="1170"/>
    <n v="0"/>
    <m/>
    <s v="NO"/>
    <x v="0"/>
    <n v="3"/>
    <n v="3000"/>
    <s v="Suministros definitivos Simples "/>
    <x v="9"/>
    <n v="20201028"/>
    <x v="1"/>
    <n v="1"/>
    <x v="1"/>
    <n v="28"/>
    <x v="3"/>
    <x v="1"/>
    <x v="1"/>
    <x v="133"/>
    <s v="Sin Orden"/>
    <n v="28"/>
    <n v="10"/>
    <n v="2020"/>
    <n v="28"/>
    <s v="No Cruza"/>
    <n v="28"/>
    <n v="28"/>
    <n v="10"/>
    <n v="2020"/>
    <n v="28"/>
    <x v="1"/>
    <n v="0"/>
    <x v="4"/>
  </r>
  <r>
    <s v="P11102019090024"/>
    <x v="1"/>
    <n v="0"/>
    <n v="0"/>
    <s v="                                                                                "/>
    <s v="O.C. B/quilla Nte   "/>
    <s v="  BODEGAS NAVIDES                                                       "/>
    <n v="3205494096"/>
    <s v="TC090"/>
    <s v="                                                                                                                                                                                           "/>
    <s v="BODEGAS NAVIVES                                             "/>
    <s v="MP000153                      "/>
    <s v="JESSICA_PAOLA_BALDOVINO_AVILA                                                   "/>
    <s v="AC236"/>
    <n v="20190905"/>
    <n v="20190907"/>
    <n v="1110"/>
    <n v="26811621"/>
    <s v="Inspección Normalización"/>
    <s v="NO"/>
    <x v="1"/>
    <n v="3"/>
    <n v="3000"/>
    <s v="Suministros definitivos Simples "/>
    <x v="1"/>
    <n v="20190907"/>
    <x v="1"/>
    <n v="1"/>
    <x v="1"/>
    <n v="5"/>
    <x v="7"/>
    <x v="2"/>
    <x v="1"/>
    <x v="11"/>
    <s v="Resuelta"/>
    <n v="7"/>
    <n v="9"/>
    <n v="2019"/>
    <n v="445"/>
    <s v="No Cruza"/>
    <n v="2"/>
    <n v="7"/>
    <n v="9"/>
    <n v="2019"/>
    <n v="445"/>
    <x v="0"/>
    <n v="0"/>
    <x v="1"/>
  </r>
  <r>
    <s v="P95302018120004"/>
    <x v="4"/>
    <n v="0"/>
    <n v="0"/>
    <s v="                                                                                "/>
    <s v="C.T.SOLEDAD         "/>
    <s v="CONINSA RAMON H ILUMINACION EXTERIOR ALAMOS E1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1224"/>
    <n v="20191106"/>
    <n v="9530"/>
    <n v="26792055"/>
    <s v="Seguimiento y rev. instalacion electrica distribucion "/>
    <s v="NO"/>
    <x v="3"/>
    <n v="15"/>
    <n v="15000"/>
    <s v="Obras "/>
    <x v="6"/>
    <n v="20191106"/>
    <x v="2"/>
    <n v="1"/>
    <x v="0"/>
    <n v="24"/>
    <x v="9"/>
    <x v="3"/>
    <x v="1"/>
    <x v="296"/>
    <s v="Resuelta"/>
    <n v="6"/>
    <n v="11"/>
    <n v="2019"/>
    <n v="385"/>
    <s v="No Cruza"/>
    <n v="317"/>
    <n v="6"/>
    <n v="11"/>
    <n v="2019"/>
    <n v="385"/>
    <x v="0"/>
    <n v="0"/>
    <x v="3"/>
  </r>
  <r>
    <s v="P93322020070007"/>
    <x v="2"/>
    <n v="0"/>
    <n v="0"/>
    <s v="                                                                                "/>
    <s v="O.C. Riohacha       "/>
    <s v="MUNICIPIO DE MAICAO COMUNIDAD INDIGENA WAYUMANA                         "/>
    <n v="0"/>
    <s v="TC090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90"/>
    <n v="20200710"/>
    <n v="20200711"/>
    <n v="9332"/>
    <n v="0"/>
    <m/>
    <s v="NO"/>
    <x v="0"/>
    <n v="150"/>
    <n v="150000"/>
    <s v="Obras "/>
    <x v="7"/>
    <n v="20200711"/>
    <x v="7"/>
    <n v="1"/>
    <x v="0"/>
    <n v="10"/>
    <x v="6"/>
    <x v="1"/>
    <x v="3"/>
    <x v="297"/>
    <s v="Sin Orden"/>
    <n v="11"/>
    <n v="7"/>
    <n v="2020"/>
    <n v="137"/>
    <s v="No Cruza"/>
    <n v="137"/>
    <n v="11"/>
    <n v="7"/>
    <n v="2020"/>
    <n v="137"/>
    <x v="1"/>
    <n v="0"/>
    <x v="2"/>
  </r>
  <r>
    <s v="P11102019100177"/>
    <x v="0"/>
    <n v="2527929"/>
    <n v="20156603"/>
    <s v="Situacion correcta                                                              "/>
    <s v="O.C. B/quilla Nte   "/>
    <s v="  LEGANZA                                                               "/>
    <n v="3053379694"/>
    <s v="TC090"/>
    <s v="CR 58 81 135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1031"/>
    <n v="20191108"/>
    <n v="1110"/>
    <n v="26876843"/>
    <s v="Factibilidad Distribucion "/>
    <s v="NO"/>
    <x v="1"/>
    <n v="225"/>
    <n v="225000"/>
    <s v="Aumentos de potencia"/>
    <x v="0"/>
    <n v="20191108"/>
    <x v="3"/>
    <n v="1"/>
    <x v="0"/>
    <n v="31"/>
    <x v="3"/>
    <x v="2"/>
    <x v="1"/>
    <x v="298"/>
    <s v="Resuelta"/>
    <n v="8"/>
    <n v="11"/>
    <n v="2019"/>
    <n v="383"/>
    <s v="No Cruza"/>
    <n v="8"/>
    <n v="8"/>
    <n v="11"/>
    <n v="2019"/>
    <n v="383"/>
    <x v="0"/>
    <n v="0"/>
    <x v="0"/>
  </r>
  <r>
    <s v="P95202020100001"/>
    <x v="10"/>
    <n v="0"/>
    <n v="0"/>
    <s v="                                                                                "/>
    <s v="O.C Sabanalarga     "/>
    <s v="WILMIS SANDOVAL ABDO                                                    "/>
    <n v="302204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3                      "/>
    <s v="BRENDA MONSALVE                                                                 "/>
    <s v="AC045"/>
    <n v="20201005"/>
    <n v="20201016"/>
    <n v="9520"/>
    <n v="28212623"/>
    <s v="Inspección Normalización"/>
    <s v="NO"/>
    <x v="1"/>
    <n v="3"/>
    <n v="3000"/>
    <s v="Suministros definitivos Simples "/>
    <x v="18"/>
    <n v="20201016"/>
    <x v="1"/>
    <n v="1"/>
    <x v="1"/>
    <n v="5"/>
    <x v="3"/>
    <x v="1"/>
    <x v="4"/>
    <x v="299"/>
    <s v="Resuelta"/>
    <n v="16"/>
    <n v="10"/>
    <n v="2020"/>
    <n v="40"/>
    <s v="No Cruza"/>
    <n v="11"/>
    <n v="16"/>
    <n v="10"/>
    <n v="2020"/>
    <n v="40"/>
    <x v="1"/>
    <n v="0"/>
    <x v="7"/>
  </r>
  <r>
    <s v="P12102020020019"/>
    <x v="2"/>
    <n v="1345549"/>
    <n v="36018315"/>
    <s v="Situacion correcta                                                              "/>
    <s v="O.C Sabanalarga     "/>
    <s v="ATLANTICO ZONA FRANCA INTERNACIONAL DEL                                 "/>
    <n v="3123478120"/>
    <s v="TC088"/>
    <s v="CARRT DE LA CORDIALIDAD 114 250               BDGA  81B                                                                                                                                    "/>
    <s v="ZONA FRANCA VIA COORDIALIDAD                                "/>
    <s v="A8742068                      "/>
    <s v="Alvaro_Enrique_Hernandez_Suarez                                                 "/>
    <s v="AC190"/>
    <n v="20200213"/>
    <n v="20200417"/>
    <n v="1210"/>
    <n v="27520753"/>
    <s v="Seguimiento y rev. instalacion electrica distribucion "/>
    <s v="NO"/>
    <x v="3"/>
    <n v="300"/>
    <n v="300000"/>
    <s v="Aumentos de potencia"/>
    <x v="5"/>
    <n v="20200630"/>
    <x v="11"/>
    <n v="1"/>
    <x v="0"/>
    <n v="13"/>
    <x v="1"/>
    <x v="1"/>
    <x v="4"/>
    <x v="156"/>
    <s v="Resuelta"/>
    <n v="30"/>
    <n v="6"/>
    <n v="2020"/>
    <n v="148"/>
    <s v="No Cruza"/>
    <n v="138"/>
    <n v="17"/>
    <n v="4"/>
    <n v="2020"/>
    <n v="222"/>
    <x v="1"/>
    <n v="74"/>
    <x v="2"/>
  </r>
  <r>
    <s v="P93402018050004"/>
    <x v="2"/>
    <n v="0"/>
    <n v="0"/>
    <s v="                                                                                "/>
    <s v="ZE Santa_Marta      "/>
    <s v="ESTACION DE BOMBEO FINCA BCN                                            "/>
    <n v="3008087240"/>
    <s v="TC092"/>
    <s v="                                                                                                                                                                                           "/>
    <s v="2.5KM DE LA ENT A ORIHUECA HACIA SEVILLA                    "/>
    <s v="T9697258                      "/>
    <s v="Adriana_Duran_Q                                                                 "/>
    <s v="AC190"/>
    <n v="20180510"/>
    <n v="20181219"/>
    <n v="9340"/>
    <n v="25384073"/>
    <s v="Factibilidad Distribucion "/>
    <s v="NO"/>
    <x v="1"/>
    <n v="137.5"/>
    <n v="137500"/>
    <s v="Obras "/>
    <x v="7"/>
    <n v="20190118"/>
    <x v="2"/>
    <n v="1"/>
    <x v="0"/>
    <n v="10"/>
    <x v="2"/>
    <x v="3"/>
    <x v="0"/>
    <x v="39"/>
    <s v="Resuelta"/>
    <n v="18"/>
    <n v="1"/>
    <n v="2019"/>
    <n v="677"/>
    <s v="No Cruza"/>
    <n v="253"/>
    <n v="19"/>
    <n v="12"/>
    <n v="2018"/>
    <n v="707"/>
    <x v="0"/>
    <n v="30"/>
    <x v="2"/>
  </r>
  <r>
    <s v="P12102020030019"/>
    <x v="0"/>
    <n v="0"/>
    <n v="0"/>
    <s v="                                                                                "/>
    <s v="O.C. B/quilla Cto   "/>
    <s v="VILLA YAKY RESIDENCIAL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SIDENCIAL VILLA YAKY                                      "/>
    <s v="A2891363                      "/>
    <s v="Naibet Olivo                                                                    "/>
    <s v="AC100"/>
    <n v="20200311"/>
    <n v="20200317"/>
    <n v="1210"/>
    <n v="27271315"/>
    <s v="Factibilidad Distribucion "/>
    <s v="NO"/>
    <x v="1"/>
    <n v="360"/>
    <n v="360000"/>
    <s v="Obras "/>
    <x v="0"/>
    <n v="20200317"/>
    <x v="5"/>
    <n v="1"/>
    <x v="0"/>
    <n v="11"/>
    <x v="0"/>
    <x v="1"/>
    <x v="4"/>
    <x v="83"/>
    <s v="Resuelta"/>
    <n v="17"/>
    <n v="3"/>
    <n v="2020"/>
    <n v="253"/>
    <s v="No Cruza"/>
    <n v="6"/>
    <n v="17"/>
    <n v="3"/>
    <n v="2020"/>
    <n v="253"/>
    <x v="1"/>
    <n v="0"/>
    <x v="0"/>
  </r>
  <r>
    <s v="P77512020090008"/>
    <x v="0"/>
    <n v="0"/>
    <n v="0"/>
    <s v="                                                                                "/>
    <s v="O.C. Riohacha       "/>
    <s v="SAN SALVADOR FINCA PRADERA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SAN SALVADOR                                            "/>
    <s v="N3352044                      "/>
    <s v="Laudis_Peñaranda_                                                               "/>
    <s v="AC100"/>
    <n v="20200912"/>
    <n v="20201014"/>
    <n v="7751"/>
    <n v="28126805"/>
    <s v="Factibilidad Distribucion "/>
    <s v="NO"/>
    <x v="1"/>
    <n v="30"/>
    <n v="30000"/>
    <s v="Obras "/>
    <x v="0"/>
    <n v="20201014"/>
    <x v="2"/>
    <n v="1"/>
    <x v="0"/>
    <n v="12"/>
    <x v="7"/>
    <x v="1"/>
    <x v="3"/>
    <x v="176"/>
    <s v="Resuelta"/>
    <n v="14"/>
    <n v="10"/>
    <n v="2020"/>
    <n v="42"/>
    <s v="No Cruza"/>
    <n v="32"/>
    <n v="14"/>
    <n v="10"/>
    <n v="2020"/>
    <n v="42"/>
    <x v="1"/>
    <n v="0"/>
    <x v="0"/>
  </r>
  <r>
    <s v="P95102019070050"/>
    <x v="2"/>
    <n v="0"/>
    <n v="0"/>
    <s v="                                                                                "/>
    <s v="O.C. B/quilla Nte   "/>
    <s v="SOLEDAD ALUMBRADO PUB AV EL PLATANAL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AV EL PLATANAL ALUM PUB                                     "/>
    <s v="A3151411                      "/>
    <s v="FERGIE_YULISSA_SOLANO_MANOTAS                                                   "/>
    <s v="AC190"/>
    <n v="20190730"/>
    <n v="20190909"/>
    <n v="9510"/>
    <n v="26575898"/>
    <s v="Factibilidad Distribucion "/>
    <s v="NO"/>
    <x v="1"/>
    <n v="15"/>
    <n v="15000"/>
    <s v="Obras "/>
    <x v="7"/>
    <n v="20190911"/>
    <x v="2"/>
    <n v="1"/>
    <x v="0"/>
    <n v="30"/>
    <x v="6"/>
    <x v="2"/>
    <x v="1"/>
    <x v="300"/>
    <s v="Resuelta"/>
    <n v="11"/>
    <n v="9"/>
    <n v="2019"/>
    <n v="441"/>
    <s v="No Cruza"/>
    <n v="43"/>
    <n v="9"/>
    <n v="9"/>
    <n v="2019"/>
    <n v="443"/>
    <x v="0"/>
    <n v="2"/>
    <x v="2"/>
  </r>
  <r>
    <s v="P11702017030037"/>
    <x v="4"/>
    <n v="2000422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70309"/>
    <n v="20170925"/>
    <n v="1170"/>
    <n v="23905635"/>
    <s v="Seguimiento y rev. instalacion electrica distribucion "/>
    <s v="NO"/>
    <x v="1"/>
    <n v="75"/>
    <n v="75000"/>
    <s v="Aumentos de potencia"/>
    <x v="6"/>
    <n v="20170925"/>
    <x v="2"/>
    <n v="1"/>
    <x v="0"/>
    <n v="9"/>
    <x v="0"/>
    <x v="0"/>
    <x v="1"/>
    <x v="301"/>
    <s v="Resuelta"/>
    <n v="25"/>
    <n v="9"/>
    <n v="2017"/>
    <n v="1157"/>
    <s v="No Cruza"/>
    <n v="200"/>
    <n v="25"/>
    <n v="9"/>
    <n v="2017"/>
    <n v="1157"/>
    <x v="0"/>
    <n v="0"/>
    <x v="3"/>
  </r>
  <r>
    <s v="P11602018120001"/>
    <x v="0"/>
    <n v="0"/>
    <n v="0"/>
    <s v="                                                                                "/>
    <s v="C.T.SOLEDAD         "/>
    <s v="CONSTRUCTORA BOLIVAR PLAZA COMERCIAL CIUDAD DE PUERTO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00"/>
    <n v="20181214"/>
    <n v="20181220"/>
    <n v="1160"/>
    <n v="25820927"/>
    <s v="Factibilidad Distribucion "/>
    <s v="NO"/>
    <x v="1"/>
    <n v="630"/>
    <n v="630000"/>
    <s v="Obras "/>
    <x v="0"/>
    <n v="20181220"/>
    <x v="3"/>
    <n v="1"/>
    <x v="0"/>
    <n v="14"/>
    <x v="9"/>
    <x v="3"/>
    <x v="1"/>
    <x v="302"/>
    <s v="Resuelta"/>
    <n v="20"/>
    <n v="12"/>
    <n v="2018"/>
    <n v="706"/>
    <s v="No Cruza"/>
    <n v="6"/>
    <n v="20"/>
    <n v="12"/>
    <n v="2018"/>
    <n v="706"/>
    <x v="0"/>
    <n v="0"/>
    <x v="0"/>
  </r>
  <r>
    <s v="P93502016070001"/>
    <x v="0"/>
    <n v="0"/>
    <n v="0"/>
    <s v="                                                                                "/>
    <s v="O.C. B/quilla Nte   "/>
    <s v="PUMAREJO RETRANQUEO PUENTE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ECTOR CASA LOMA                                            "/>
    <s v="T0925304                      "/>
    <s v="MARTHA_VICTORIA_SALAS_CUAN                                                      "/>
    <s v="AC100"/>
    <n v="20160705"/>
    <n v="20160714"/>
    <n v="9350"/>
    <n v="22891639"/>
    <s v="Factibilidad Distribucion "/>
    <s v="NO"/>
    <x v="1"/>
    <n v="1"/>
    <n v="1000"/>
    <s v="Obras "/>
    <x v="0"/>
    <n v="20160714"/>
    <x v="4"/>
    <n v="1"/>
    <x v="0"/>
    <n v="5"/>
    <x v="6"/>
    <x v="7"/>
    <x v="0"/>
    <x v="303"/>
    <s v="Resuelta"/>
    <n v="14"/>
    <n v="7"/>
    <n v="2016"/>
    <n v="1595"/>
    <s v="No Cruza"/>
    <n v="9"/>
    <n v="14"/>
    <n v="7"/>
    <n v="2016"/>
    <n v="1595"/>
    <x v="0"/>
    <n v="0"/>
    <x v="0"/>
  </r>
  <r>
    <s v="P93302020090010"/>
    <x v="3"/>
    <n v="0"/>
    <n v="0"/>
    <s v="                                                                                "/>
    <s v="O.C. Riohacha       "/>
    <s v="JULIO REMBERTO CASTILLO                                                 "/>
    <n v="310202642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331                      "/>
    <s v="MICHAEL_STEVE_LOPEZ_SALCEDO                                                     "/>
    <s v="AC005"/>
    <n v="20200903"/>
    <n v="20200903"/>
    <n v="9330"/>
    <n v="28150803"/>
    <s v="Inspección Normalización"/>
    <s v="NO"/>
    <x v="1"/>
    <n v="3"/>
    <n v="3000"/>
    <s v="Suministros definitivos Simples "/>
    <x v="3"/>
    <n v="20200903"/>
    <x v="1"/>
    <n v="1"/>
    <x v="1"/>
    <n v="3"/>
    <x v="7"/>
    <x v="1"/>
    <x v="3"/>
    <x v="230"/>
    <s v="Resuelta"/>
    <n v="3"/>
    <n v="9"/>
    <n v="2020"/>
    <n v="83"/>
    <s v="No Cruza"/>
    <n v="0"/>
    <n v="3"/>
    <n v="9"/>
    <n v="2020"/>
    <n v="83"/>
    <x v="1"/>
    <n v="0"/>
    <x v="1"/>
  </r>
  <r>
    <s v="P11102020110065"/>
    <x v="5"/>
    <n v="0"/>
    <n v="0"/>
    <s v="                                                                                "/>
    <s v="O.C. B/quilla Sur   "/>
    <s v="JOSE I MERCADO C                                                        "/>
    <n v="313534546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0"/>
    <n v="20201112"/>
    <n v="20201112"/>
    <n v="1110"/>
    <n v="0"/>
    <m/>
    <s v="NO"/>
    <x v="0"/>
    <n v="3"/>
    <n v="3000"/>
    <s v="Suministros definitivos Simples "/>
    <x v="9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95212017100006"/>
    <x v="2"/>
    <n v="0"/>
    <n v="0"/>
    <s v="                                                                                "/>
    <s v="O.C Sabanalarga     "/>
    <s v="JORGE EDUARDO VENTURA JIMENEZ                                           "/>
    <n v="3145422006"/>
    <s v="TC090"/>
    <s v="                                                                                                                                                                                           "/>
    <s v="CLL 14 15A 04                                               "/>
    <s v="A8742068                      "/>
    <s v="Alvaro_Enrique_Hernandez_Suarez                                                 "/>
    <s v="AC190"/>
    <n v="20171027"/>
    <n v="20171204"/>
    <n v="9521"/>
    <n v="24408481"/>
    <s v="Factibilidad Distribucion "/>
    <s v="NO"/>
    <x v="1"/>
    <n v="37.5"/>
    <n v="37500"/>
    <s v="Obras "/>
    <x v="8"/>
    <n v="20200722"/>
    <x v="2"/>
    <n v="1"/>
    <x v="0"/>
    <n v="27"/>
    <x v="3"/>
    <x v="0"/>
    <x v="4"/>
    <x v="304"/>
    <s v="Resuelta"/>
    <n v="22"/>
    <n v="7"/>
    <n v="2020"/>
    <n v="126"/>
    <s v="No Cruza"/>
    <n v="999"/>
    <n v="4"/>
    <n v="12"/>
    <n v="2017"/>
    <n v="1087"/>
    <x v="0"/>
    <n v="961"/>
    <x v="2"/>
  </r>
  <r>
    <s v="P34102020110060"/>
    <x v="5"/>
    <n v="0"/>
    <n v="0"/>
    <s v="                                                                                "/>
    <s v="Of. Telefónica 24H  "/>
    <s v="ZAMMY ISABEL BLANCO ROVIRA                                              "/>
    <n v="3233681540"/>
    <s v="TC090"/>
    <s v="                                                                                                                                                                                           "/>
    <s v="MZ.21 CASA 13 LUZ DEL MUNDO                                 "/>
    <s v="NT001137                      "/>
    <s v="STEFANNIE_PAOLA_RAMBAO_BENAVIDES                                                "/>
    <s v="AC230"/>
    <n v="20201113"/>
    <n v="20201113"/>
    <n v="3410"/>
    <n v="0"/>
    <m/>
    <s v="NO"/>
    <x v="0"/>
    <n v="2"/>
    <n v="2000"/>
    <s v="Suministros definitivos Simples "/>
    <x v="9"/>
    <n v="20201113"/>
    <x v="1"/>
    <n v="1"/>
    <x v="1"/>
    <n v="13"/>
    <x v="5"/>
    <x v="1"/>
    <x v="0"/>
    <x v="17"/>
    <s v="Sin Orden"/>
    <n v="13"/>
    <n v="11"/>
    <n v="2020"/>
    <n v="12"/>
    <s v="No Cruza"/>
    <n v="12"/>
    <n v="13"/>
    <n v="11"/>
    <n v="2020"/>
    <n v="12"/>
    <x v="1"/>
    <n v="0"/>
    <x v="4"/>
  </r>
  <r>
    <s v="P75412019090018"/>
    <x v="2"/>
    <n v="4003391"/>
    <n v="0"/>
    <s v="                                                                                "/>
    <s v="O.C. B/quilla Cto   "/>
    <s v="INDUAGRICOLA BIOAGRO                                                    "/>
    <s v="3145472087 3148647    "/>
    <s v="TC090"/>
    <s v="                                                                                                                                                                                           "/>
    <s v="INDUAGRICOLAS S.A.                                          "/>
    <s v="A2891363                      "/>
    <s v="Naibet Olivo                                                                    "/>
    <s v="AC190"/>
    <n v="20190911"/>
    <n v="20190911"/>
    <n v="7541"/>
    <n v="26724631"/>
    <s v="Seguimiento y rev. instalacion electrica distribucion "/>
    <s v="NO"/>
    <x v="3"/>
    <n v="300"/>
    <n v="300000"/>
    <s v="Aumentos de potencia"/>
    <x v="8"/>
    <n v="20191003"/>
    <x v="3"/>
    <n v="1"/>
    <x v="0"/>
    <n v="11"/>
    <x v="7"/>
    <x v="2"/>
    <x v="4"/>
    <x v="232"/>
    <s v="Resuelta"/>
    <n v="3"/>
    <n v="10"/>
    <n v="2019"/>
    <n v="419"/>
    <s v="No Cruza"/>
    <n v="22"/>
    <n v="11"/>
    <n v="9"/>
    <n v="2019"/>
    <n v="441"/>
    <x v="0"/>
    <n v="22"/>
    <x v="2"/>
  </r>
  <r>
    <s v="P11802020060004"/>
    <x v="1"/>
    <n v="2371653"/>
    <n v="20291259"/>
    <s v="Situacion correcta                                                              "/>
    <s v="Of. Telefónica 24H  "/>
    <s v="IRLENA DE BERNAL                                                        "/>
    <n v="3173660717"/>
    <s v="TC090"/>
    <s v="CR 33 26 69 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236"/>
    <n v="20200604"/>
    <n v="20200612"/>
    <n v="1180"/>
    <n v="27580950"/>
    <s v="Modificación de Potencia"/>
    <s v="NO"/>
    <x v="1"/>
    <n v="3"/>
    <n v="3000"/>
    <s v="Aumentos de potencia"/>
    <x v="1"/>
    <n v="20200612"/>
    <x v="1"/>
    <n v="1"/>
    <x v="1"/>
    <n v="4"/>
    <x v="4"/>
    <x v="1"/>
    <x v="1"/>
    <x v="27"/>
    <s v="Resuelta"/>
    <n v="12"/>
    <n v="6"/>
    <n v="2020"/>
    <n v="166"/>
    <s v="No Cruza"/>
    <n v="8"/>
    <n v="12"/>
    <n v="6"/>
    <n v="2020"/>
    <n v="166"/>
    <x v="1"/>
    <n v="0"/>
    <x v="1"/>
  </r>
  <r>
    <s v="P95102020070004"/>
    <x v="2"/>
    <n v="0"/>
    <n v="0"/>
    <s v="                                                                                "/>
    <s v="O.C. B/quilla Cto   "/>
    <s v="CONSTRUCTORA VILLA LINDA URBANIZACION VILLA MANUELA ETAPA II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707"/>
    <n v="20200707"/>
    <n v="9510"/>
    <n v="0"/>
    <m/>
    <s v="NO"/>
    <x v="0"/>
    <n v="150"/>
    <n v="150000"/>
    <s v="Obras "/>
    <x v="2"/>
    <n v="20200707"/>
    <x v="5"/>
    <n v="1"/>
    <x v="0"/>
    <n v="7"/>
    <x v="6"/>
    <x v="1"/>
    <x v="1"/>
    <x v="274"/>
    <s v="Sin Orden"/>
    <n v="7"/>
    <n v="7"/>
    <n v="2020"/>
    <n v="141"/>
    <s v="No Cruza"/>
    <n v="141"/>
    <n v="7"/>
    <n v="7"/>
    <n v="2020"/>
    <n v="141"/>
    <x v="1"/>
    <n v="0"/>
    <x v="2"/>
  </r>
  <r>
    <s v="P11102020110072"/>
    <x v="5"/>
    <n v="0"/>
    <n v="0"/>
    <s v="                                                                                "/>
    <s v="OC CCIAL AMERICANO  "/>
    <s v="DE COLOMBIA S.A.S COINCO                                                "/>
    <n v="312524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8                      "/>
    <s v="TERESA_ELVIRA_CANTILLO_MENDOZA                                                  "/>
    <s v="AC230"/>
    <n v="20201112"/>
    <n v="20201112"/>
    <n v="1110"/>
    <n v="0"/>
    <m/>
    <s v="NO"/>
    <x v="0"/>
    <n v="3"/>
    <n v="3000"/>
    <s v="Suministros definitivos Simples "/>
    <x v="9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11102019010091"/>
    <x v="2"/>
    <n v="0"/>
    <n v="0"/>
    <s v="                                                                                "/>
    <s v="C.T.SOLEDAD         "/>
    <s v="ALAMEDA DEL RIO FIDUCIARIA BOGOTA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ALOMA                                                      "/>
    <s v="T9763922                      "/>
    <s v="Somaya_Rincon                                                                   "/>
    <s v="AC190"/>
    <n v="20190124"/>
    <n v="20191021"/>
    <n v="1110"/>
    <n v="27930203"/>
    <s v="Seguimiento y rev. instalacion electrica distribucion "/>
    <s v="NO"/>
    <x v="2"/>
    <n v="800"/>
    <n v="800000"/>
    <s v="Obras "/>
    <x v="5"/>
    <n v="20200916"/>
    <x v="5"/>
    <n v="1"/>
    <x v="0"/>
    <n v="24"/>
    <x v="11"/>
    <x v="2"/>
    <x v="1"/>
    <x v="305"/>
    <s v="Pendiente"/>
    <n v="16"/>
    <n v="9"/>
    <n v="2020"/>
    <n v="70"/>
    <d v="2020-08-04T00:00:00"/>
    <n v="70"/>
    <n v="21"/>
    <n v="10"/>
    <n v="2019"/>
    <n v="401"/>
    <x v="0"/>
    <n v="331"/>
    <x v="2"/>
  </r>
  <r>
    <s v="P95202020050005"/>
    <x v="2"/>
    <n v="0"/>
    <n v="0"/>
    <s v="                                                                                "/>
    <s v="ZE Bquilla-Sur-S/dad"/>
    <s v="EL ESPINAL MALAMBO SUBNORMAL ECA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90"/>
    <n v="20200518"/>
    <n v="20200518"/>
    <n v="9520"/>
    <n v="0"/>
    <m/>
    <s v="NO"/>
    <x v="0"/>
    <n v="50"/>
    <n v="50000"/>
    <s v="Obras "/>
    <x v="2"/>
    <n v="20200518"/>
    <x v="8"/>
    <n v="1"/>
    <x v="0"/>
    <n v="18"/>
    <x v="2"/>
    <x v="1"/>
    <x v="4"/>
    <x v="99"/>
    <s v="Sin Orden"/>
    <n v="18"/>
    <n v="5"/>
    <n v="2020"/>
    <n v="191"/>
    <s v="No Cruza"/>
    <n v="191"/>
    <n v="18"/>
    <n v="5"/>
    <n v="2020"/>
    <n v="191"/>
    <x v="1"/>
    <n v="0"/>
    <x v="2"/>
  </r>
  <r>
    <s v="P34102019110018"/>
    <x v="2"/>
    <n v="1362744"/>
    <n v="0"/>
    <s v="                                                                                "/>
    <s v="ZE Santa_Marta      "/>
    <s v="ECOAMBIENTAL S.A.S PUNTO URBANO INGIENERIA                              "/>
    <n v="304206207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1107"/>
    <n v="20191231"/>
    <n v="3410"/>
    <n v="26976491"/>
    <s v="Factibilidad Distribucion "/>
    <s v="NO"/>
    <x v="1"/>
    <n v="112.5"/>
    <n v="112500"/>
    <s v="Aumentos de potencia"/>
    <x v="5"/>
    <n v="20200228"/>
    <x v="2"/>
    <n v="1"/>
    <x v="0"/>
    <n v="7"/>
    <x v="5"/>
    <x v="2"/>
    <x v="0"/>
    <x v="306"/>
    <s v="Resuelta"/>
    <n v="28"/>
    <n v="2"/>
    <n v="2020"/>
    <n v="271"/>
    <s v="No Cruza"/>
    <n v="113"/>
    <n v="31"/>
    <n v="12"/>
    <n v="2019"/>
    <n v="330"/>
    <x v="1"/>
    <n v="59"/>
    <x v="2"/>
  </r>
  <r>
    <s v="P11702018070096"/>
    <x v="4"/>
    <n v="0"/>
    <n v="0"/>
    <s v="                                                                                "/>
    <s v="C.T.SOLEDAD         "/>
    <s v="BETANCOUR GARCIA EDIFICIO PRAGA JORGE MARIO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36B 15C 34                                             "/>
    <s v="T2891467                      "/>
    <s v="SHIRLEY_ESTHER_TAPIA_CUADRADO                                                   "/>
    <s v="AC220"/>
    <n v="20180724"/>
    <n v="20190610"/>
    <n v="1170"/>
    <n v="25875218"/>
    <s v="Seguimiento y rev. instalacion electrica distribucion "/>
    <s v="NO"/>
    <x v="3"/>
    <n v="45"/>
    <n v="45000"/>
    <s v="Obras "/>
    <x v="6"/>
    <n v="20190610"/>
    <x v="2"/>
    <n v="1"/>
    <x v="0"/>
    <n v="24"/>
    <x v="6"/>
    <x v="3"/>
    <x v="1"/>
    <x v="307"/>
    <s v="Resuelta"/>
    <n v="10"/>
    <n v="6"/>
    <n v="2019"/>
    <n v="534"/>
    <s v="No Cruza"/>
    <n v="321"/>
    <n v="10"/>
    <n v="6"/>
    <n v="2019"/>
    <n v="534"/>
    <x v="0"/>
    <n v="0"/>
    <x v="3"/>
  </r>
  <r>
    <s v="P33402019080016"/>
    <x v="2"/>
    <n v="0"/>
    <n v="0"/>
    <s v="                                                                                "/>
    <s v="O.C. Riohacha       "/>
    <s v="LUCILA URBANIZACION VILL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ANIZACION VILLA LUCILA FRE ROMAN GOME                    "/>
    <s v="N3352044                      "/>
    <s v="Laudis_Peñaranda_                                                               "/>
    <s v="AC190"/>
    <n v="20190829"/>
    <n v="20191030"/>
    <n v="3340"/>
    <n v="26707201"/>
    <s v="Factibilidad Distribucion "/>
    <s v="NO"/>
    <x v="1"/>
    <n v="262.5"/>
    <n v="262500"/>
    <s v="Obras "/>
    <x v="8"/>
    <n v="20200311"/>
    <x v="5"/>
    <n v="1"/>
    <x v="0"/>
    <n v="29"/>
    <x v="10"/>
    <x v="2"/>
    <x v="3"/>
    <x v="308"/>
    <s v="Resuelta"/>
    <n v="11"/>
    <n v="3"/>
    <n v="2020"/>
    <n v="259"/>
    <s v="No Cruza"/>
    <n v="195"/>
    <n v="30"/>
    <n v="10"/>
    <n v="2019"/>
    <n v="392"/>
    <x v="0"/>
    <n v="133"/>
    <x v="2"/>
  </r>
  <r>
    <s v="P11802020100051"/>
    <x v="0"/>
    <n v="2380218"/>
    <n v="20271916"/>
    <s v="Situacion correcta                                                              "/>
    <s v="O.C. B/quilla Nte   "/>
    <s v="CARMEN YOLANDA TORRES ORTIZ                                             "/>
    <n v="3012683690"/>
    <s v="TC092"/>
    <s v="CR 14 44 63 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100"/>
    <n v="20201020"/>
    <n v="20201031"/>
    <n v="1180"/>
    <n v="28255596"/>
    <s v="Factibilidad Distribucion "/>
    <s v="NO"/>
    <x v="1"/>
    <n v="50"/>
    <n v="50000"/>
    <s v="Aumentos de potencia"/>
    <x v="0"/>
    <n v="20201031"/>
    <x v="2"/>
    <n v="1"/>
    <x v="0"/>
    <n v="20"/>
    <x v="3"/>
    <x v="1"/>
    <x v="1"/>
    <x v="180"/>
    <s v="Resuelta"/>
    <n v="31"/>
    <n v="10"/>
    <n v="2020"/>
    <n v="25"/>
    <d v="2020-10-27T00:00:00"/>
    <n v="11"/>
    <n v="31"/>
    <n v="10"/>
    <n v="2020"/>
    <n v="25"/>
    <x v="1"/>
    <n v="0"/>
    <x v="0"/>
  </r>
  <r>
    <s v="P11102020070058"/>
    <x v="0"/>
    <n v="0"/>
    <n v="0"/>
    <s v="                                                                                "/>
    <s v="O.C. B/quilla Cto   "/>
    <s v="CC EXITO INSTALACION DE MEDICION EMBEBID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MBEBIDA EXITO                                              "/>
    <s v="A3151411                      "/>
    <s v="FERGIE_YULISSA_SOLANO_MANOTAS                                                   "/>
    <s v="AC100"/>
    <n v="20200723"/>
    <n v="20200731"/>
    <n v="1110"/>
    <n v="27878565"/>
    <s v="Factibilidad Distribucion "/>
    <s v="NO"/>
    <x v="1"/>
    <n v="630"/>
    <n v="630000"/>
    <s v="Obras "/>
    <x v="0"/>
    <n v="20200731"/>
    <x v="3"/>
    <n v="1"/>
    <x v="0"/>
    <n v="23"/>
    <x v="6"/>
    <x v="1"/>
    <x v="1"/>
    <x v="40"/>
    <s v="Resuelta"/>
    <n v="31"/>
    <n v="7"/>
    <n v="2020"/>
    <n v="117"/>
    <s v="No Cruza"/>
    <n v="8"/>
    <n v="31"/>
    <n v="7"/>
    <n v="2020"/>
    <n v="117"/>
    <x v="1"/>
    <n v="0"/>
    <x v="0"/>
  </r>
  <r>
    <s v="P93402020100005"/>
    <x v="9"/>
    <n v="0"/>
    <n v="0"/>
    <s v="                                                                                "/>
    <s v="O.C. La 14          "/>
    <s v="FINCA LA SARA BMT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10"/>
    <n v="9340"/>
    <n v="0"/>
    <m/>
    <s v="NO"/>
    <x v="0"/>
    <n v="112.5"/>
    <n v="112500"/>
    <s v="Obras "/>
    <x v="15"/>
    <n v="20201010"/>
    <x v="2"/>
    <n v="1"/>
    <x v="0"/>
    <n v="10"/>
    <x v="3"/>
    <x v="1"/>
    <x v="0"/>
    <x v="309"/>
    <s v="Sin Orden"/>
    <n v="10"/>
    <n v="10"/>
    <n v="2020"/>
    <n v="46"/>
    <s v="No Cruza"/>
    <n v="46"/>
    <n v="10"/>
    <n v="10"/>
    <n v="2020"/>
    <n v="46"/>
    <x v="1"/>
    <n v="0"/>
    <x v="6"/>
  </r>
  <r>
    <s v="P11102020060069"/>
    <x v="2"/>
    <n v="0"/>
    <n v="0"/>
    <s v="                                                                                "/>
    <s v="O.C. B/quilla Cto   "/>
    <s v="  PROYECTO MIRLA ALAMEDA DEL RIO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YECTO MIRLA                                              "/>
    <s v="A3151411                      "/>
    <s v="FERGIE_YULISSA_SOLANO_MANOTAS                                                   "/>
    <s v="AC190"/>
    <n v="20200626"/>
    <n v="20200709"/>
    <n v="1110"/>
    <n v="27723782"/>
    <s v="Factibilidad Distribucion "/>
    <s v="NO"/>
    <x v="1"/>
    <n v="300"/>
    <n v="300000"/>
    <s v="Obras "/>
    <x v="7"/>
    <n v="20200924"/>
    <x v="6"/>
    <n v="1"/>
    <x v="0"/>
    <n v="26"/>
    <x v="4"/>
    <x v="1"/>
    <x v="1"/>
    <x v="224"/>
    <s v="Resuelta"/>
    <n v="24"/>
    <n v="9"/>
    <n v="2020"/>
    <n v="62"/>
    <s v="No Cruza"/>
    <n v="90"/>
    <n v="9"/>
    <n v="7"/>
    <n v="2020"/>
    <n v="139"/>
    <x v="1"/>
    <n v="77"/>
    <x v="2"/>
  </r>
  <r>
    <s v="P95202018080011"/>
    <x v="2"/>
    <n v="0"/>
    <n v="0"/>
    <s v="                                                                                "/>
    <s v="O.C Sabanalarga     "/>
    <s v="  GOBERNACION DEL ATLANTICO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=CLL40 45 27                                                "/>
    <s v="T9763922                      "/>
    <s v="Somaya_Rincon                                                                   "/>
    <s v="AC190"/>
    <n v="20180814"/>
    <n v="20180814"/>
    <n v="9520"/>
    <n v="0"/>
    <m/>
    <s v="NO"/>
    <x v="0"/>
    <n v="230"/>
    <n v="230000"/>
    <s v="Obras "/>
    <x v="8"/>
    <n v="20200214"/>
    <x v="7"/>
    <n v="1"/>
    <x v="0"/>
    <n v="14"/>
    <x v="10"/>
    <x v="3"/>
    <x v="4"/>
    <x v="310"/>
    <s v="Sin Orden"/>
    <n v="14"/>
    <n v="2"/>
    <n v="2020"/>
    <n v="285"/>
    <s v="No Cruza"/>
    <n v="285"/>
    <n v="14"/>
    <n v="8"/>
    <n v="2018"/>
    <n v="834"/>
    <x v="0"/>
    <n v="549"/>
    <x v="2"/>
  </r>
  <r>
    <s v="P11102019080147"/>
    <x v="4"/>
    <n v="0"/>
    <n v="0"/>
    <s v="                                                                                "/>
    <s v="O.C. B/quilla Nte   "/>
    <s v="DEF JUSTO Y BUENO CALLE 93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93 43 138                                              "/>
    <s v="A3151411                      "/>
    <s v="FERGIE_YULISSA_SOLANO_MANOTAS                                                   "/>
    <s v="AC220"/>
    <n v="20190829"/>
    <n v="20200316"/>
    <n v="1110"/>
    <n v="26746410"/>
    <s v="Seguimiento y rev. instalacion electrica distribucion "/>
    <s v="NO"/>
    <x v="3"/>
    <n v="30"/>
    <n v="30000"/>
    <s v="Obras "/>
    <x v="4"/>
    <n v="20201026"/>
    <x v="2"/>
    <n v="1"/>
    <x v="0"/>
    <n v="29"/>
    <x v="10"/>
    <x v="2"/>
    <x v="1"/>
    <x v="308"/>
    <s v="Resuelta"/>
    <n v="26"/>
    <n v="10"/>
    <n v="2020"/>
    <n v="30"/>
    <s v="No Cruza"/>
    <n v="424"/>
    <n v="16"/>
    <n v="3"/>
    <n v="2020"/>
    <n v="254"/>
    <x v="1"/>
    <n v="224"/>
    <x v="3"/>
  </r>
  <r>
    <s v="P11102019110052"/>
    <x v="1"/>
    <n v="3514953"/>
    <n v="0"/>
    <s v="                                                                                "/>
    <s v="O.C. B/quilla Nte   "/>
    <s v="ARACELLY PEREZ DE GARIZABALO                                            "/>
    <n v="300816165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46153                      "/>
    <s v="Dalgi_Olmos_Villanueva                                                          "/>
    <s v="AC236"/>
    <n v="20191114"/>
    <n v="20191125"/>
    <n v="1110"/>
    <n v="26910460"/>
    <s v="Modificación de Potencia"/>
    <s v="NO"/>
    <x v="1"/>
    <n v="3"/>
    <n v="3000"/>
    <s v="Aumentos de potencia"/>
    <x v="1"/>
    <n v="20191125"/>
    <x v="1"/>
    <n v="1"/>
    <x v="1"/>
    <n v="14"/>
    <x v="5"/>
    <x v="2"/>
    <x v="1"/>
    <x v="259"/>
    <s v="Resuelta"/>
    <n v="25"/>
    <n v="11"/>
    <n v="2019"/>
    <n v="366"/>
    <s v="No Cruza"/>
    <n v="11"/>
    <n v="25"/>
    <n v="11"/>
    <n v="2019"/>
    <n v="366"/>
    <x v="0"/>
    <n v="0"/>
    <x v="1"/>
  </r>
  <r>
    <s v="P34102020090074"/>
    <x v="2"/>
    <n v="1120681"/>
    <n v="10011227"/>
    <s v="Situacion correcta                                                              "/>
    <s v="ZE Santa_Marta      "/>
    <s v="HORACIO CARREÑO SARMIENTO                                               "/>
    <n v="3003660311"/>
    <s v="TC090"/>
    <s v="CR 19 11C 74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918"/>
    <n v="20201022"/>
    <n v="3410"/>
    <n v="28165749"/>
    <s v="Factibilidad Distribucion "/>
    <s v="NO"/>
    <x v="1"/>
    <n v="50"/>
    <n v="50000"/>
    <s v="Aumentos de potencia"/>
    <x v="7"/>
    <n v="20201101"/>
    <x v="2"/>
    <n v="1"/>
    <x v="0"/>
    <n v="18"/>
    <x v="7"/>
    <x v="1"/>
    <x v="0"/>
    <x v="132"/>
    <s v="Resuelta"/>
    <n v="1"/>
    <n v="11"/>
    <n v="2020"/>
    <n v="24"/>
    <s v="No Cruza"/>
    <n v="44"/>
    <n v="22"/>
    <n v="10"/>
    <n v="2020"/>
    <n v="34"/>
    <x v="1"/>
    <n v="10"/>
    <x v="2"/>
  </r>
  <r>
    <s v="P93402020100010"/>
    <x v="9"/>
    <n v="0"/>
    <n v="0"/>
    <s v="                                                                                "/>
    <s v="O.C. La 14          "/>
    <s v="LUIS CARLOS REMON TRUYOTH BMT FCA SANTA MARTA3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10"/>
    <n v="9340"/>
    <n v="0"/>
    <m/>
    <s v="NO"/>
    <x v="0"/>
    <n v="30"/>
    <n v="30000"/>
    <s v="Obras "/>
    <x v="15"/>
    <n v="20201010"/>
    <x v="2"/>
    <n v="1"/>
    <x v="0"/>
    <n v="10"/>
    <x v="3"/>
    <x v="1"/>
    <x v="0"/>
    <x v="309"/>
    <s v="Sin Orden"/>
    <n v="10"/>
    <n v="10"/>
    <n v="2020"/>
    <n v="46"/>
    <s v="No Cruza"/>
    <n v="46"/>
    <n v="10"/>
    <n v="10"/>
    <n v="2020"/>
    <n v="46"/>
    <x v="1"/>
    <n v="0"/>
    <x v="6"/>
  </r>
  <r>
    <s v="P33402017030012"/>
    <x v="0"/>
    <n v="0"/>
    <n v="0"/>
    <s v="                                                                                "/>
    <s v="O.C. B/quilla Nte   "/>
    <s v="COLOMBIA GRAN           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CL 2 ON CR 1                                                "/>
    <s v="TR193884                      "/>
    <s v="                                                                                "/>
    <s v="AC100"/>
    <n v="20170330"/>
    <n v="20170405"/>
    <n v="3340"/>
    <n v="0"/>
    <m/>
    <s v="NO"/>
    <x v="0"/>
    <n v="112.5"/>
    <n v="112500"/>
    <s v="Obras "/>
    <x v="0"/>
    <n v="20170405"/>
    <x v="0"/>
    <n v="1"/>
    <x v="0"/>
    <n v="30"/>
    <x v="0"/>
    <x v="0"/>
    <x v="3"/>
    <x v="292"/>
    <s v="Sin Orden"/>
    <n v="5"/>
    <n v="4"/>
    <n v="2017"/>
    <n v="1330"/>
    <s v="No Cruza"/>
    <n v="1330"/>
    <n v="5"/>
    <n v="4"/>
    <n v="2017"/>
    <n v="1330"/>
    <x v="0"/>
    <n v="0"/>
    <x v="0"/>
  </r>
  <r>
    <s v="P33402020100010"/>
    <x v="5"/>
    <n v="0"/>
    <n v="0"/>
    <s v="                                                                                "/>
    <s v="Of. Telefónica 24H  "/>
    <s v="JOSE DE DIOS CLARO LOPEZ                                                "/>
    <n v="30049333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23"/>
    <n v="20201023"/>
    <n v="3340"/>
    <n v="0"/>
    <m/>
    <s v="NO"/>
    <x v="0"/>
    <n v="3"/>
    <n v="3000"/>
    <s v="Suministros definitivos Simples "/>
    <x v="9"/>
    <n v="20201023"/>
    <x v="1"/>
    <n v="1"/>
    <x v="1"/>
    <n v="23"/>
    <x v="3"/>
    <x v="1"/>
    <x v="3"/>
    <x v="56"/>
    <s v="Sin Orden"/>
    <n v="23"/>
    <n v="10"/>
    <n v="2020"/>
    <n v="33"/>
    <s v="No Cruza"/>
    <n v="33"/>
    <n v="23"/>
    <n v="10"/>
    <n v="2020"/>
    <n v="33"/>
    <x v="1"/>
    <n v="0"/>
    <x v="4"/>
  </r>
  <r>
    <s v="P11102019090134"/>
    <x v="2"/>
    <n v="0"/>
    <n v="0"/>
    <s v="                                                                                "/>
    <s v="O.C. B/quilla Nte   "/>
    <s v="  CENTRO COMERCIAL STRIP MALL                                           "/>
    <n v="3531127"/>
    <s v="TC092"/>
    <s v="                                                                                                                                                                                           "/>
    <s v="CC STRIP MALL LOTE 15                                       "/>
    <s v="A3151411                      "/>
    <s v="FERGIE_YULISSA_SOLANO_MANOTAS                                                   "/>
    <s v="AC190"/>
    <n v="20190925"/>
    <n v="20191121"/>
    <n v="1110"/>
    <n v="27800760"/>
    <s v="Seguimiento y rev. instalacion electrica distribucion "/>
    <s v="NO"/>
    <x v="1"/>
    <n v="800"/>
    <n v="800000"/>
    <s v="Obras "/>
    <x v="5"/>
    <n v="20200806"/>
    <x v="3"/>
    <n v="1"/>
    <x v="0"/>
    <n v="25"/>
    <x v="7"/>
    <x v="2"/>
    <x v="1"/>
    <x v="311"/>
    <s v="Resuelta"/>
    <n v="6"/>
    <n v="8"/>
    <n v="2020"/>
    <n v="111"/>
    <d v="2020-07-13T00:00:00"/>
    <n v="316"/>
    <n v="21"/>
    <n v="11"/>
    <n v="2019"/>
    <n v="370"/>
    <x v="0"/>
    <n v="259"/>
    <x v="2"/>
  </r>
  <r>
    <s v="P75512018090007"/>
    <x v="2"/>
    <n v="0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90"/>
    <n v="20180926"/>
    <n v="20181101"/>
    <n v="7551"/>
    <n v="26130792"/>
    <s v="Seguimiento y rev. instalacion electrica distribucion "/>
    <s v="NO"/>
    <x v="1"/>
    <n v="225"/>
    <n v="225000"/>
    <s v="Obras "/>
    <x v="5"/>
    <n v="20190812"/>
    <x v="3"/>
    <n v="1"/>
    <x v="0"/>
    <n v="26"/>
    <x v="7"/>
    <x v="3"/>
    <x v="1"/>
    <x v="312"/>
    <s v="Resuelta"/>
    <n v="12"/>
    <n v="8"/>
    <n v="2019"/>
    <n v="471"/>
    <d v="2019-03-22T00:00:00"/>
    <n v="320"/>
    <n v="1"/>
    <n v="11"/>
    <n v="2018"/>
    <n v="755"/>
    <x v="0"/>
    <n v="284"/>
    <x v="2"/>
  </r>
  <r>
    <s v="P12102020070005"/>
    <x v="0"/>
    <n v="0"/>
    <n v="0"/>
    <s v="                                                                                "/>
    <s v="O.C Sabanalarga     "/>
    <s v="ALVARO PEÑA VARGAS FINCA SAN MIGUEL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AN MIGUEL                                                  "/>
    <s v="A8742068                      "/>
    <s v="Alvaro_Enrique_Hernandez_Suarez                                                 "/>
    <s v="AC100"/>
    <n v="20200707"/>
    <n v="20200709"/>
    <n v="1210"/>
    <n v="27762724"/>
    <s v="Factibilidad Distribucion "/>
    <s v="NO"/>
    <x v="1"/>
    <n v="25"/>
    <n v="25000"/>
    <s v="Obras "/>
    <x v="0"/>
    <n v="20200709"/>
    <x v="2"/>
    <n v="1"/>
    <x v="0"/>
    <n v="7"/>
    <x v="6"/>
    <x v="1"/>
    <x v="4"/>
    <x v="274"/>
    <s v="Resuelta"/>
    <n v="9"/>
    <n v="7"/>
    <n v="2020"/>
    <n v="139"/>
    <s v="No Cruza"/>
    <n v="2"/>
    <n v="9"/>
    <n v="7"/>
    <n v="2020"/>
    <n v="139"/>
    <x v="1"/>
    <n v="0"/>
    <x v="0"/>
  </r>
  <r>
    <s v="P11102020030078"/>
    <x v="1"/>
    <n v="0"/>
    <n v="0"/>
    <s v="                                                                                "/>
    <s v="Of. Telefónica 24H  "/>
    <s v="ISABEL HERNANDEZ POLO                                                   "/>
    <s v="3164940741-3404859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316"/>
    <n v="20200325"/>
    <n v="1110"/>
    <n v="27616212"/>
    <s v="Inspección Normalización"/>
    <s v="NO"/>
    <x v="1"/>
    <n v="3"/>
    <n v="3000"/>
    <s v="Suministros definitivos Simples "/>
    <x v="1"/>
    <n v="20200325"/>
    <x v="1"/>
    <n v="1"/>
    <x v="1"/>
    <n v="16"/>
    <x v="0"/>
    <x v="1"/>
    <x v="1"/>
    <x v="284"/>
    <s v="Resuelta"/>
    <n v="25"/>
    <n v="3"/>
    <n v="2020"/>
    <n v="245"/>
    <s v="No Cruza"/>
    <n v="9"/>
    <n v="25"/>
    <n v="3"/>
    <n v="2020"/>
    <n v="245"/>
    <x v="1"/>
    <n v="0"/>
    <x v="1"/>
  </r>
  <r>
    <s v="P75412020110018"/>
    <x v="11"/>
    <n v="0"/>
    <n v="0"/>
    <s v="                                                                                "/>
    <s v="O.C Sabanalarga     "/>
    <s v="CESAR TRUYOL 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3                      "/>
    <s v="BRENDA MONSALVE                                                                 "/>
    <s v="AC999"/>
    <n v="20201118"/>
    <n v="20201118"/>
    <n v="7541"/>
    <n v="0"/>
    <m/>
    <s v="NO"/>
    <x v="0"/>
    <n v="3"/>
    <n v="3000"/>
    <s v="Suministros definitivos Simples "/>
    <x v="8"/>
    <n v="20201118"/>
    <x v="1"/>
    <n v="1"/>
    <x v="1"/>
    <n v="18"/>
    <x v="5"/>
    <x v="1"/>
    <x v="4"/>
    <x v="66"/>
    <s v="Sin Orden"/>
    <n v="18"/>
    <n v="11"/>
    <n v="2020"/>
    <n v="7"/>
    <s v="No Cruza"/>
    <n v="7"/>
    <n v="18"/>
    <n v="11"/>
    <n v="2020"/>
    <n v="7"/>
    <x v="1"/>
    <n v="0"/>
    <x v="4"/>
  </r>
  <r>
    <s v="P11802019080083"/>
    <x v="2"/>
    <n v="2329851"/>
    <n v="0"/>
    <s v="                                                                                "/>
    <s v="O.C. B/quilla Nte   "/>
    <s v="OBRA JUSTO Y BUENO SOLEDAD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18 26 04                                               "/>
    <s v="A3151411                      "/>
    <s v="FERGIE_YULISSA_SOLANO_MANOTAS                                                   "/>
    <s v="AC190"/>
    <n v="20190820"/>
    <n v="20190912"/>
    <n v="1180"/>
    <n v="26746327"/>
    <s v="Seguimiento y rev. instalacion electrica distribucion "/>
    <s v="NO"/>
    <x v="3"/>
    <n v="45"/>
    <n v="45000"/>
    <s v="Aumentos de potencia"/>
    <x v="5"/>
    <n v="20191010"/>
    <x v="2"/>
    <n v="1"/>
    <x v="0"/>
    <n v="20"/>
    <x v="10"/>
    <x v="2"/>
    <x v="1"/>
    <x v="313"/>
    <s v="Resuelta"/>
    <n v="10"/>
    <n v="10"/>
    <n v="2019"/>
    <n v="412"/>
    <s v="No Cruza"/>
    <n v="51"/>
    <n v="12"/>
    <n v="9"/>
    <n v="2019"/>
    <n v="440"/>
    <x v="0"/>
    <n v="28"/>
    <x v="2"/>
  </r>
  <r>
    <s v="P11502017040019"/>
    <x v="4"/>
    <n v="0"/>
    <n v="0"/>
    <s v="                                                                                "/>
    <s v="O.C. B/quilla Nte   "/>
    <s v="APARTAMENTOS PROV MINT                                                  "/>
    <n v="314539386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G2247589                      "/>
    <s v="CARLOS_ENRIQUE_ARRIETA_POLANCO                                                  "/>
    <s v="AC220"/>
    <n v="20170426"/>
    <n v="20180216"/>
    <n v="1150"/>
    <n v="24430661"/>
    <s v="Seguimiento y rev. instalacion electrica distribucion "/>
    <s v="NO"/>
    <x v="1"/>
    <n v="800"/>
    <n v="800000"/>
    <s v="Obras "/>
    <x v="6"/>
    <n v="20180216"/>
    <x v="6"/>
    <n v="1"/>
    <x v="0"/>
    <n v="26"/>
    <x v="8"/>
    <x v="0"/>
    <x v="1"/>
    <x v="314"/>
    <s v="Resuelta"/>
    <n v="16"/>
    <n v="2"/>
    <n v="2018"/>
    <n v="1013"/>
    <s v="No Cruza"/>
    <n v="296"/>
    <n v="16"/>
    <n v="2"/>
    <n v="2018"/>
    <n v="1013"/>
    <x v="0"/>
    <n v="0"/>
    <x v="3"/>
  </r>
  <r>
    <s v="P95212018070009"/>
    <x v="2"/>
    <n v="0"/>
    <n v="0"/>
    <s v="                                                                                "/>
    <s v="O.C Sabanalarga  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T9763922                      "/>
    <s v="Somaya_Rincon                                                                   "/>
    <s v="AC190"/>
    <n v="20180719"/>
    <n v="20180719"/>
    <n v="9521"/>
    <n v="25357306"/>
    <s v="Seguimiento y rev. instalacion electrica distribucion "/>
    <s v="NO"/>
    <x v="1"/>
    <n v="180"/>
    <n v="180000"/>
    <s v="Obras "/>
    <x v="8"/>
    <n v="20181226"/>
    <x v="7"/>
    <n v="1"/>
    <x v="0"/>
    <n v="19"/>
    <x v="6"/>
    <x v="3"/>
    <x v="4"/>
    <x v="315"/>
    <s v="Resuelta"/>
    <n v="26"/>
    <n v="12"/>
    <n v="2018"/>
    <n v="700"/>
    <d v="2018-07-30T00:00:00"/>
    <n v="160"/>
    <n v="19"/>
    <n v="7"/>
    <n v="2018"/>
    <n v="860"/>
    <x v="0"/>
    <n v="160"/>
    <x v="2"/>
  </r>
  <r>
    <s v="P11102020110095"/>
    <x v="3"/>
    <n v="0"/>
    <n v="0"/>
    <s v="                                                                                "/>
    <s v="O.C. B/quilla Nte   "/>
    <s v="CARLOS VICENTE VARGAS GALLARDO                                          "/>
    <n v="350251679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41                      "/>
    <s v="JAVIER_ANDRES_PEREZ_LOZANO                                                      "/>
    <s v="AC005"/>
    <n v="20201117"/>
    <n v="20201117"/>
    <n v="1110"/>
    <n v="28286013"/>
    <s v="Inspección Normalización"/>
    <s v="NO"/>
    <x v="2"/>
    <n v="3"/>
    <n v="3000"/>
    <s v="Suministros definitivos Simples "/>
    <x v="3"/>
    <n v="20201117"/>
    <x v="1"/>
    <n v="1"/>
    <x v="1"/>
    <n v="17"/>
    <x v="5"/>
    <x v="1"/>
    <x v="1"/>
    <x v="24"/>
    <s v="Pendiente"/>
    <n v="17"/>
    <n v="11"/>
    <n v="2020"/>
    <n v="8"/>
    <s v="No Cruza"/>
    <n v="8"/>
    <n v="17"/>
    <n v="11"/>
    <n v="2020"/>
    <n v="8"/>
    <x v="1"/>
    <n v="0"/>
    <x v="1"/>
  </r>
  <r>
    <s v="P11702016060123"/>
    <x v="4"/>
    <n v="2004349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60621"/>
    <n v="20170920"/>
    <n v="1170"/>
    <n v="23039250"/>
    <s v="Seguimiento y rev. instalacion electrica distribucion "/>
    <s v="NO"/>
    <x v="1"/>
    <n v="225"/>
    <n v="225000"/>
    <s v="Aumentos de potencia"/>
    <x v="6"/>
    <n v="20170920"/>
    <x v="3"/>
    <n v="1"/>
    <x v="0"/>
    <n v="21"/>
    <x v="4"/>
    <x v="7"/>
    <x v="1"/>
    <x v="157"/>
    <s v="Resuelta"/>
    <n v="20"/>
    <n v="9"/>
    <n v="2017"/>
    <n v="1162"/>
    <s v="No Cruza"/>
    <n v="456"/>
    <n v="20"/>
    <n v="9"/>
    <n v="2017"/>
    <n v="1162"/>
    <x v="0"/>
    <n v="0"/>
    <x v="3"/>
  </r>
  <r>
    <s v="P11102020050047"/>
    <x v="0"/>
    <n v="0"/>
    <n v="0"/>
    <s v="                                                                                "/>
    <s v="O.C. B/quilla Nte   "/>
    <s v="BARBARA CLUB HOUSE SALA DE VENTAS PROVISIONAL SANTA                     "/>
    <n v="0"/>
    <s v="TC090"/>
    <s v="                                                                                                                                                                                           "/>
    <s v="SALA DE VENTAS PROV CLUB HOUSE ST BARBAR                    "/>
    <s v="T0925304                      "/>
    <s v="MARTHA_VICTORIA_SALAS_CUAN                                                      "/>
    <s v="AC100"/>
    <n v="20200526"/>
    <n v="20200529"/>
    <n v="1110"/>
    <n v="27541297"/>
    <s v="Factibilidad Distribucion "/>
    <s v="NO"/>
    <x v="1"/>
    <n v="112.5"/>
    <n v="112500"/>
    <s v="Obras "/>
    <x v="0"/>
    <n v="20200529"/>
    <x v="2"/>
    <n v="1"/>
    <x v="0"/>
    <n v="26"/>
    <x v="2"/>
    <x v="1"/>
    <x v="1"/>
    <x v="316"/>
    <s v="Resuelta"/>
    <n v="29"/>
    <n v="5"/>
    <n v="2020"/>
    <n v="180"/>
    <s v="No Cruza"/>
    <n v="3"/>
    <n v="29"/>
    <n v="5"/>
    <n v="2020"/>
    <n v="180"/>
    <x v="1"/>
    <n v="0"/>
    <x v="0"/>
  </r>
  <r>
    <s v="P95202020090005"/>
    <x v="11"/>
    <n v="0"/>
    <n v="0"/>
    <s v="                                                                                "/>
    <s v="C.A. Malambo        "/>
    <s v="CARMEN  RAFAELA CAMPO ROJANO                                            "/>
    <n v="3014018923"/>
    <s v="TC090"/>
    <s v="                                                                                                                                                                                           "/>
    <s v="=CRA 30C 26 19                                              "/>
    <s v="ACSIA041                      "/>
    <s v="CLAUDIA MANOTAS                                                                 "/>
    <s v="AC999"/>
    <n v="20200904"/>
    <n v="20200904"/>
    <n v="9520"/>
    <n v="0"/>
    <m/>
    <s v="NO"/>
    <x v="0"/>
    <n v="3"/>
    <n v="3000"/>
    <s v="Suministros definitivos Simples "/>
    <x v="8"/>
    <n v="20200910"/>
    <x v="1"/>
    <n v="1"/>
    <x v="1"/>
    <n v="4"/>
    <x v="7"/>
    <x v="1"/>
    <x v="4"/>
    <x v="231"/>
    <s v="Sin Orden"/>
    <n v="10"/>
    <n v="9"/>
    <n v="2020"/>
    <n v="76"/>
    <s v="No Cruza"/>
    <n v="76"/>
    <n v="4"/>
    <n v="9"/>
    <n v="2020"/>
    <n v="82"/>
    <x v="1"/>
    <n v="6"/>
    <x v="4"/>
  </r>
  <r>
    <s v="P11102018040101"/>
    <x v="2"/>
    <n v="0"/>
    <n v="0"/>
    <s v="                                                                                "/>
    <s v="C.T.SOLEDAD         "/>
    <s v="JHOM WILLIAM OROZCO OFICINAS REFRIPARTES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45 43 42                                               "/>
    <s v="T2891467                      "/>
    <s v="SHIRLEY_ESTHER_TAPIA_CUADRADO                                                   "/>
    <s v="AC190"/>
    <n v="20180427"/>
    <n v="20180813"/>
    <n v="1110"/>
    <n v="26212280"/>
    <s v="Seguimiento y rev. instalacion electrica distribucion "/>
    <s v="NO"/>
    <x v="1"/>
    <n v="150"/>
    <n v="150000"/>
    <s v="Obras "/>
    <x v="5"/>
    <n v="20190611"/>
    <x v="3"/>
    <n v="1"/>
    <x v="0"/>
    <n v="27"/>
    <x v="8"/>
    <x v="3"/>
    <x v="1"/>
    <x v="317"/>
    <s v="Resuelta"/>
    <n v="11"/>
    <n v="6"/>
    <n v="2019"/>
    <n v="533"/>
    <d v="2019-04-15T00:00:00"/>
    <n v="410"/>
    <n v="13"/>
    <n v="8"/>
    <n v="2018"/>
    <n v="835"/>
    <x v="0"/>
    <n v="302"/>
    <x v="2"/>
  </r>
  <r>
    <s v="P34602019010013"/>
    <x v="0"/>
    <n v="0"/>
    <n v="0"/>
    <s v="                                                                                "/>
    <s v="O.C. B/quilla Cto   "/>
    <s v="EDINSON GUILLEN YEPEZ                                                   "/>
    <n v="3133385601"/>
    <s v="TC090"/>
    <s v="                                                                                                                                                                                           "/>
    <s v="KM 12                                                       "/>
    <s v="T3243764                      "/>
    <s v="Hugo_Bello_Sanchez                                                              "/>
    <s v="AC100"/>
    <n v="20190131"/>
    <n v="20190202"/>
    <n v="3460"/>
    <n v="25948983"/>
    <s v="Factibilidad Distribucion "/>
    <s v="NO"/>
    <x v="1"/>
    <n v="10"/>
    <n v="10000"/>
    <s v="Obras "/>
    <x v="0"/>
    <n v="20190202"/>
    <x v="2"/>
    <n v="1"/>
    <x v="0"/>
    <n v="31"/>
    <x v="11"/>
    <x v="2"/>
    <x v="0"/>
    <x v="318"/>
    <s v="Resuelta"/>
    <n v="2"/>
    <n v="2"/>
    <n v="2019"/>
    <n v="662"/>
    <s v="No Cruza"/>
    <n v="2"/>
    <n v="2"/>
    <n v="2"/>
    <n v="2019"/>
    <n v="662"/>
    <x v="0"/>
    <n v="0"/>
    <x v="0"/>
  </r>
  <r>
    <s v="P11102020030090"/>
    <x v="1"/>
    <n v="0"/>
    <n v="0"/>
    <s v="                                                                                "/>
    <s v="O.C. B/quilla Nte   "/>
    <s v="MARIA VIRGELINA ZAPATA SIMANCA                                          "/>
    <n v="3016792094"/>
    <s v="TC090"/>
    <s v="                                                                                                                                                                                           "/>
    <s v="CRA 53 76 239=CRA 50 60 05                                  "/>
    <s v="RC000120                      "/>
    <s v="SILVIA_QUIROZ_PARRA                                                             "/>
    <s v="AC236"/>
    <n v="20200320"/>
    <n v="20200325"/>
    <n v="1110"/>
    <n v="27386743"/>
    <s v="Inspección Normalización"/>
    <s v="NO"/>
    <x v="1"/>
    <n v="3"/>
    <n v="3000"/>
    <s v="Suministros definitivos Simples "/>
    <x v="1"/>
    <n v="20200325"/>
    <x v="1"/>
    <n v="1"/>
    <x v="1"/>
    <n v="20"/>
    <x v="0"/>
    <x v="1"/>
    <x v="1"/>
    <x v="319"/>
    <s v="Resuelta"/>
    <n v="25"/>
    <n v="3"/>
    <n v="2020"/>
    <n v="245"/>
    <s v="No Cruza"/>
    <n v="5"/>
    <n v="25"/>
    <n v="3"/>
    <n v="2020"/>
    <n v="245"/>
    <x v="1"/>
    <n v="0"/>
    <x v="1"/>
  </r>
  <r>
    <s v="P11102018060024"/>
    <x v="2"/>
    <n v="0"/>
    <n v="0"/>
    <s v="                                                                                "/>
    <s v="O.C. B/quilla Nte   "/>
    <s v="BRIZA EDIFICIO RESIDENCIAL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 BRIZZA                                                 "/>
    <s v="T3443869                      "/>
    <s v="                                                                                "/>
    <s v="AC190"/>
    <n v="20180606"/>
    <n v="20180606"/>
    <n v="1110"/>
    <n v="25167290"/>
    <s v="Seguimiento y rev. instalacion electrica distribucion "/>
    <s v="NO"/>
    <x v="1"/>
    <n v="500"/>
    <n v="500000"/>
    <s v="Obras "/>
    <x v="7"/>
    <n v="20180606"/>
    <x v="3"/>
    <n v="1"/>
    <x v="0"/>
    <n v="6"/>
    <x v="4"/>
    <x v="3"/>
    <x v="1"/>
    <x v="320"/>
    <s v="Resuelta"/>
    <n v="6"/>
    <n v="6"/>
    <n v="2018"/>
    <n v="903"/>
    <d v="2018-06-06T00:00:00"/>
    <n v="0"/>
    <n v="6"/>
    <n v="6"/>
    <n v="2018"/>
    <n v="903"/>
    <x v="0"/>
    <n v="0"/>
    <x v="2"/>
  </r>
  <r>
    <s v="P11102018060057"/>
    <x v="4"/>
    <n v="2533839"/>
    <n v="0"/>
    <s v="                                                                                "/>
    <s v="O.C. B/quilla Cto   "/>
    <s v="  EDIF ARRECIFE GOLF       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80618"/>
    <n v="20190723"/>
    <n v="1110"/>
    <n v="25787708"/>
    <s v="Seguimiento y rev. instalacion electrica distribucion "/>
    <s v="NO"/>
    <x v="3"/>
    <n v="75"/>
    <n v="75000"/>
    <s v="Aumentos de potencia"/>
    <x v="6"/>
    <n v="20190723"/>
    <x v="2"/>
    <n v="1"/>
    <x v="0"/>
    <n v="18"/>
    <x v="4"/>
    <x v="3"/>
    <x v="1"/>
    <x v="321"/>
    <s v="Resuelta"/>
    <n v="23"/>
    <n v="7"/>
    <n v="2019"/>
    <n v="491"/>
    <s v="No Cruza"/>
    <n v="400"/>
    <n v="23"/>
    <n v="7"/>
    <n v="2019"/>
    <n v="491"/>
    <x v="0"/>
    <n v="0"/>
    <x v="3"/>
  </r>
  <r>
    <s v="P75512020110001"/>
    <x v="5"/>
    <n v="0"/>
    <n v="0"/>
    <s v="                                                                                "/>
    <s v="OC CCIAL AMERICANO  "/>
    <s v="LUCIA DEL CARMEN ROMERO PUELLO                                          "/>
    <n v="3024363496"/>
    <s v="TC090"/>
    <s v="                                                                                                                                                                                           "/>
    <s v="=CLL 45C2 6S 86                                             "/>
    <s v="MP000298                      "/>
    <s v="TERESA_ELVIRA_CANTILLO_MENDOZA                                                  "/>
    <s v="AC230"/>
    <n v="20201105"/>
    <n v="20201105"/>
    <n v="7551"/>
    <n v="0"/>
    <m/>
    <s v="NO"/>
    <x v="0"/>
    <n v="3"/>
    <n v="3000"/>
    <s v="Suministros definitivos Simples "/>
    <x v="9"/>
    <n v="20201105"/>
    <x v="1"/>
    <n v="1"/>
    <x v="1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102020110099"/>
    <x v="1"/>
    <n v="3002172"/>
    <n v="20129029"/>
    <s v="Situacion correcta                                                              "/>
    <s v="OC CCIAL AMERICANO  "/>
    <s v="JOSE ROSALIA PONCE CARDENAS                                             "/>
    <n v="3708887"/>
    <s v="TC090"/>
    <s v="CL 52 36 36          P 1  APTO 01                                                                                                                                                          "/>
    <s v="                                                            "/>
    <s v="MP000298                      "/>
    <s v="TERESA_ELVIRA_CANTILLO_MENDOZA                                                  "/>
    <s v="AC236"/>
    <n v="20201117"/>
    <n v="20201120"/>
    <n v="1110"/>
    <n v="28287054"/>
    <s v="Modificación de Potencia"/>
    <s v="NO"/>
    <x v="1"/>
    <n v="3"/>
    <n v="3000"/>
    <s v="Aumentos de potencia"/>
    <x v="1"/>
    <n v="20201120"/>
    <x v="1"/>
    <n v="1"/>
    <x v="1"/>
    <n v="17"/>
    <x v="5"/>
    <x v="1"/>
    <x v="1"/>
    <x v="24"/>
    <s v="Resuelta"/>
    <n v="20"/>
    <n v="11"/>
    <n v="2020"/>
    <n v="5"/>
    <s v="No Cruza"/>
    <n v="3"/>
    <n v="20"/>
    <n v="11"/>
    <n v="2020"/>
    <n v="5"/>
    <x v="1"/>
    <n v="0"/>
    <x v="1"/>
  </r>
  <r>
    <s v="P11102017060069"/>
    <x v="2"/>
    <n v="2694486"/>
    <n v="0"/>
    <s v="                                                                                "/>
    <s v="O.C. B/quilla Cto   "/>
    <s v="DAVID SEGUNDO MURILLO SOTO                                              "/>
    <s v="3587608 3218523405    "/>
    <s v="TC092"/>
    <s v="                                                                                                                                                                                           "/>
    <s v="CRA 53 76 239=CLL 70 45 49                                  "/>
    <s v="TR183120                      "/>
    <s v="                                                                                "/>
    <s v="AC190"/>
    <n v="20170615"/>
    <n v="20170725"/>
    <n v="1110"/>
    <n v="23946141"/>
    <s v="Factibilidad Distribucion "/>
    <s v="NO"/>
    <x v="1"/>
    <n v="75"/>
    <n v="75000"/>
    <s v="Aumentos de potencia"/>
    <x v="7"/>
    <n v="20170728"/>
    <x v="3"/>
    <n v="1"/>
    <x v="0"/>
    <n v="15"/>
    <x v="4"/>
    <x v="0"/>
    <x v="1"/>
    <x v="322"/>
    <s v="Resuelta"/>
    <n v="28"/>
    <n v="7"/>
    <n v="2017"/>
    <n v="1216"/>
    <s v="No Cruza"/>
    <n v="43"/>
    <n v="25"/>
    <n v="7"/>
    <n v="2017"/>
    <n v="1219"/>
    <x v="0"/>
    <n v="3"/>
    <x v="2"/>
  </r>
  <r>
    <s v="P95102020050001"/>
    <x v="2"/>
    <n v="0"/>
    <n v="0"/>
    <s v="                                                                                "/>
    <s v="O.C. B/quilla Cto   "/>
    <s v="  PUERTO FLAUTA CUIDAD DEL PUERTO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UERTO FLAUTA CIUDAD DEL PUERTO                             "/>
    <s v="A3151411                      "/>
    <s v="FERGIE_YULISSA_SOLANO_MANOTAS                                                   "/>
    <s v="AC190"/>
    <n v="20200504"/>
    <n v="20200707"/>
    <n v="9510"/>
    <n v="27440074"/>
    <s v="Factibilidad Distribucion "/>
    <s v="NO"/>
    <x v="1"/>
    <n v="300"/>
    <n v="300000"/>
    <s v="Obras "/>
    <x v="7"/>
    <n v="20200710"/>
    <x v="6"/>
    <n v="1"/>
    <x v="0"/>
    <n v="4"/>
    <x v="2"/>
    <x v="1"/>
    <x v="1"/>
    <x v="158"/>
    <s v="Resuelta"/>
    <n v="10"/>
    <n v="7"/>
    <n v="2020"/>
    <n v="138"/>
    <s v="No Cruza"/>
    <n v="67"/>
    <n v="7"/>
    <n v="7"/>
    <n v="2020"/>
    <n v="141"/>
    <x v="1"/>
    <n v="3"/>
    <x v="2"/>
  </r>
  <r>
    <s v="P11802020110025"/>
    <x v="5"/>
    <n v="0"/>
    <n v="0"/>
    <s v="                                                                                "/>
    <s v="Of. Telefónica 24H  "/>
    <s v="VICTOR MANUEL MALO GUERRERO                                             "/>
    <n v="30047516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6"/>
    <n v="20201106"/>
    <n v="1180"/>
    <n v="0"/>
    <m/>
    <s v="NO"/>
    <x v="0"/>
    <n v="3"/>
    <n v="3000"/>
    <s v="Suministros definitivos Simples 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34102020010010"/>
    <x v="0"/>
    <n v="1005068"/>
    <n v="0"/>
    <s v="                                                                                "/>
    <s v="O.C. La 14          "/>
    <s v="S.A. METROAGUA                                                          "/>
    <n v="0"/>
    <s v="TC089"/>
    <s v="                                                                                                                                                                                           "/>
    <s v="METROAGUA SA ESP                                            "/>
    <s v="A9290580                      "/>
    <s v="Edelbrando_Cerro_Castillo                                                       "/>
    <s v="AC100"/>
    <n v="20200107"/>
    <n v="20200129"/>
    <n v="3410"/>
    <n v="27120350"/>
    <s v="Factibilidad Distribucion "/>
    <s v="NO"/>
    <x v="1"/>
    <n v="45"/>
    <n v="45000"/>
    <s v="Aumentos de potencia"/>
    <x v="0"/>
    <n v="20200129"/>
    <x v="11"/>
    <n v="1"/>
    <x v="0"/>
    <n v="7"/>
    <x v="11"/>
    <x v="1"/>
    <x v="0"/>
    <x v="323"/>
    <s v="Resuelta"/>
    <n v="29"/>
    <n v="1"/>
    <n v="2020"/>
    <n v="301"/>
    <s v="No Cruza"/>
    <n v="22"/>
    <n v="29"/>
    <n v="1"/>
    <n v="2020"/>
    <n v="301"/>
    <x v="1"/>
    <n v="0"/>
    <x v="0"/>
  </r>
  <r>
    <s v="P34102019050107"/>
    <x v="2"/>
    <n v="0"/>
    <n v="0"/>
    <s v="                                                                                "/>
    <s v="ZE Santa_Marta      "/>
    <s v="  CI ARCAS SAS                                                          "/>
    <n v="3187387918"/>
    <s v="TC012"/>
    <s v="                                                                                                                                                                                           "/>
    <s v="CLLE 24 # 28 -15 LAS MINAS- BOMBA TERPEL                    "/>
    <s v="T9697258                      "/>
    <s v="Adriana_Duran_Q                                                                 "/>
    <s v="AC190"/>
    <n v="20190528"/>
    <n v="20200314"/>
    <n v="3410"/>
    <n v="26362943"/>
    <s v="Factibilidad Distribucion "/>
    <s v="NO"/>
    <x v="1"/>
    <n v="45"/>
    <n v="45000"/>
    <s v="Obras "/>
    <x v="7"/>
    <n v="20200526"/>
    <x v="2"/>
    <n v="1"/>
    <x v="0"/>
    <n v="28"/>
    <x v="2"/>
    <x v="2"/>
    <x v="0"/>
    <x v="324"/>
    <s v="Resuelta"/>
    <n v="26"/>
    <n v="5"/>
    <n v="2020"/>
    <n v="183"/>
    <s v="No Cruza"/>
    <n v="364"/>
    <n v="14"/>
    <n v="3"/>
    <n v="2020"/>
    <n v="256"/>
    <x v="1"/>
    <n v="73"/>
    <x v="2"/>
  </r>
  <r>
    <s v="P33302017030016"/>
    <x v="0"/>
    <n v="0"/>
    <n v="0"/>
    <s v="                                                                                "/>
    <s v="O.C. B/quilla Nte   "/>
    <s v="DICIEMBRE QUINCE DE     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CL 20 ENTRE CR 13 Y 13A                                     "/>
    <s v="TR193884                      "/>
    <s v="                                                                                "/>
    <s v="AC100"/>
    <n v="20170330"/>
    <n v="20170405"/>
    <n v="3330"/>
    <n v="0"/>
    <m/>
    <s v="NO"/>
    <x v="0"/>
    <n v="125"/>
    <n v="125000"/>
    <s v="Obras "/>
    <x v="0"/>
    <n v="20170405"/>
    <x v="0"/>
    <n v="1"/>
    <x v="0"/>
    <n v="30"/>
    <x v="0"/>
    <x v="0"/>
    <x v="3"/>
    <x v="292"/>
    <s v="Sin Orden"/>
    <n v="5"/>
    <n v="4"/>
    <n v="2017"/>
    <n v="1330"/>
    <s v="No Cruza"/>
    <n v="1330"/>
    <n v="5"/>
    <n v="4"/>
    <n v="2017"/>
    <n v="1330"/>
    <x v="0"/>
    <n v="0"/>
    <x v="0"/>
  </r>
  <r>
    <s v="P11102012110165"/>
    <x v="4"/>
    <n v="3900437"/>
    <n v="0"/>
    <s v="                                                                                "/>
    <s v="O.C. B/quilla Nte   "/>
    <s v="  VATIA S.A. E.S.P.                                                     "/>
    <n v="3008034110"/>
    <s v="TC020"/>
    <s v="                                                                                                                                                                                           "/>
    <s v="COMPAÑIA DE GENERACION DEL CAUCA S.A. E.S.P.                "/>
    <s v="ESTBARRA                      "/>
    <s v="                                                                                "/>
    <s v="AC220"/>
    <n v="20121128"/>
    <n v="20130612"/>
    <n v="1110"/>
    <n v="19248789"/>
    <s v="Seguimiento y rev. instalacion electrica distribucion "/>
    <s v="NO"/>
    <x v="1"/>
    <n v="150"/>
    <n v="150000"/>
    <s v="Aumentos de potencia"/>
    <x v="6"/>
    <n v="20130612"/>
    <x v="2"/>
    <n v="1"/>
    <x v="0"/>
    <n v="28"/>
    <x v="5"/>
    <x v="6"/>
    <x v="1"/>
    <x v="325"/>
    <s v="Resuelta"/>
    <n v="12"/>
    <n v="6"/>
    <n v="2013"/>
    <n v="2723"/>
    <s v="No Cruza"/>
    <n v="196"/>
    <n v="12"/>
    <n v="6"/>
    <n v="2013"/>
    <n v="2723"/>
    <x v="0"/>
    <n v="0"/>
    <x v="3"/>
  </r>
  <r>
    <s v="P93312020080004"/>
    <x v="0"/>
    <n v="0"/>
    <n v="0"/>
    <s v="                                                                                "/>
    <s v="O.C. Riohacha       "/>
    <s v="MUNICIPIO DE EL MOLINO ELECTRIFICACION BARRIO EL MILLON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831"/>
    <n v="20200909"/>
    <n v="9331"/>
    <n v="28102020"/>
    <s v="Factibilidad Distribucion "/>
    <s v="NO"/>
    <x v="1"/>
    <n v="100"/>
    <n v="100000"/>
    <s v="Obras "/>
    <x v="0"/>
    <n v="20200909"/>
    <x v="7"/>
    <n v="1"/>
    <x v="0"/>
    <n v="31"/>
    <x v="10"/>
    <x v="1"/>
    <x v="3"/>
    <x v="31"/>
    <s v="Resuelta"/>
    <n v="9"/>
    <n v="9"/>
    <n v="2020"/>
    <n v="77"/>
    <s v="No Cruza"/>
    <n v="9"/>
    <n v="9"/>
    <n v="9"/>
    <n v="2020"/>
    <n v="77"/>
    <x v="1"/>
    <n v="0"/>
    <x v="0"/>
  </r>
  <r>
    <s v="P11502020080001"/>
    <x v="2"/>
    <n v="8476653"/>
    <n v="35159871"/>
    <s v="Situacion correcta                                                              "/>
    <s v="O.C. B/quilla Cto   "/>
    <s v="MODESTO CASA JORGE EDUARDO ESCOBAR                                      "/>
    <n v="3216567988"/>
    <s v="TC090"/>
    <s v="CL 11 8 221                                                                                                                                                                                "/>
    <s v="CASA FAMILIAR VERGARA                                       "/>
    <s v="A3151411                      "/>
    <s v="FERGIE_YULISSA_SOLANO_MANOTAS                                                   "/>
    <s v="AC190"/>
    <n v="20200804"/>
    <n v="20201030"/>
    <n v="1150"/>
    <n v="28294723"/>
    <s v="Seguimiento y rev. instalacion electrica distribucion "/>
    <s v="NO"/>
    <x v="2"/>
    <n v="45"/>
    <n v="45000"/>
    <s v="Aumentos de potencia"/>
    <x v="8"/>
    <n v="20201121"/>
    <x v="2"/>
    <n v="1"/>
    <x v="0"/>
    <n v="4"/>
    <x v="10"/>
    <x v="1"/>
    <x v="1"/>
    <x v="124"/>
    <s v="Pendiente"/>
    <n v="21"/>
    <n v="11"/>
    <n v="2020"/>
    <n v="4"/>
    <s v="No Cruza"/>
    <n v="4"/>
    <n v="30"/>
    <n v="10"/>
    <n v="2020"/>
    <n v="26"/>
    <x v="1"/>
    <n v="22"/>
    <x v="2"/>
  </r>
  <r>
    <s v="P11102020060049"/>
    <x v="0"/>
    <n v="0"/>
    <n v="0"/>
    <s v="                                                                                "/>
    <s v="O.C. B/quilla Nte   "/>
    <s v="  DISTRITO DE BARRANQUILLA                                              "/>
    <s v="                      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66                      "/>
    <s v="                                                                                "/>
    <s v="AC100"/>
    <n v="20200618"/>
    <n v="20200630"/>
    <n v="1110"/>
    <n v="27677677"/>
    <s v="Factibilidad Distribucion "/>
    <s v="NO"/>
    <x v="1"/>
    <n v="75"/>
    <n v="75000"/>
    <s v="Obras "/>
    <x v="0"/>
    <n v="20200630"/>
    <x v="2"/>
    <n v="1"/>
    <x v="0"/>
    <n v="18"/>
    <x v="4"/>
    <x v="1"/>
    <x v="1"/>
    <x v="34"/>
    <s v="Resuelta"/>
    <n v="30"/>
    <n v="6"/>
    <n v="2020"/>
    <n v="148"/>
    <s v="No Cruza"/>
    <n v="12"/>
    <n v="30"/>
    <n v="6"/>
    <n v="2020"/>
    <n v="148"/>
    <x v="1"/>
    <n v="0"/>
    <x v="0"/>
  </r>
  <r>
    <s v="P12102019110046"/>
    <x v="2"/>
    <n v="0"/>
    <n v="0"/>
    <s v="                                                                                "/>
    <s v="O.C Sabanalarga     "/>
    <s v="ESTACION DE SERVICIO SABANALARGA                                        "/>
    <n v="3004289917"/>
    <s v="TC092"/>
    <s v="                                                                                                                                                                                           "/>
    <s v="OTR CLL 19 3 103 SABANALARGA=OTR CLL 19 3 103 SABANALARGA   "/>
    <s v="A8742068                      "/>
    <s v="Alvaro_Enrique_Hernandez_Suarez                                                 "/>
    <s v="AC190"/>
    <n v="20191119"/>
    <n v="20200107"/>
    <n v="1210"/>
    <n v="27240249"/>
    <s v="Seguimiento y rev. instalacion electrica distribucion "/>
    <s v="NO"/>
    <x v="3"/>
    <n v="112.5"/>
    <n v="112500"/>
    <s v="Obras "/>
    <x v="8"/>
    <n v="20200306"/>
    <x v="2"/>
    <n v="1"/>
    <x v="0"/>
    <n v="19"/>
    <x v="5"/>
    <x v="2"/>
    <x v="4"/>
    <x v="326"/>
    <s v="Resuelta"/>
    <n v="6"/>
    <n v="3"/>
    <n v="2020"/>
    <n v="264"/>
    <s v="No Cruza"/>
    <n v="108"/>
    <n v="7"/>
    <n v="1"/>
    <n v="2020"/>
    <n v="323"/>
    <x v="1"/>
    <n v="59"/>
    <x v="2"/>
  </r>
  <r>
    <s v="P11102019050050"/>
    <x v="4"/>
    <n v="8543188"/>
    <n v="20146234"/>
    <s v="Situacion correcta                                                              "/>
    <s v="O.C. B/quilla Nte   "/>
    <s v="GONZALO MEJIA LONDOÑO                                                   "/>
    <n v="3103679390"/>
    <s v="TC088"/>
    <s v="CR 42F 79B 107               LOC     3                                                                                                                                                     "/>
    <s v="CRA 42F 79B 107                                             "/>
    <s v="A3151411                      "/>
    <s v="FERGIE_YULISSA_SOLANO_MANOTAS                                                   "/>
    <s v="AC220"/>
    <n v="20190513"/>
    <n v="20200110"/>
    <n v="1110"/>
    <n v="26521906"/>
    <s v="Seguimiento y rev. instalacion electrica distribucion "/>
    <s v="NO"/>
    <x v="3"/>
    <n v="50"/>
    <n v="50000"/>
    <s v="Aumentos de potencia"/>
    <x v="6"/>
    <n v="20200110"/>
    <x v="2"/>
    <n v="1"/>
    <x v="0"/>
    <n v="13"/>
    <x v="2"/>
    <x v="2"/>
    <x v="1"/>
    <x v="327"/>
    <s v="Resuelta"/>
    <n v="10"/>
    <n v="1"/>
    <n v="2020"/>
    <n v="320"/>
    <s v="No Cruza"/>
    <n v="242"/>
    <n v="10"/>
    <n v="1"/>
    <n v="2020"/>
    <n v="320"/>
    <x v="1"/>
    <n v="0"/>
    <x v="3"/>
  </r>
  <r>
    <s v="P11102020100143"/>
    <x v="1"/>
    <n v="0"/>
    <n v="0"/>
    <s v="                                                                                "/>
    <s v="OC CCIAL AMERICANO  "/>
    <s v="JUAN DE DIOS BALLESTEROS MONSALVE                                       "/>
    <n v="365340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42                      "/>
    <s v="ANA_KARINA_RIVERO_PEREZ                                                         "/>
    <s v="AC236"/>
    <n v="20201030"/>
    <n v="20201105"/>
    <n v="1110"/>
    <n v="28271085"/>
    <s v="Inspección Normalización"/>
    <s v="NO"/>
    <x v="1"/>
    <n v="3"/>
    <n v="3000"/>
    <s v="Suministros definitivos Simples "/>
    <x v="1"/>
    <n v="20201105"/>
    <x v="1"/>
    <n v="1"/>
    <x v="1"/>
    <n v="30"/>
    <x v="3"/>
    <x v="1"/>
    <x v="1"/>
    <x v="25"/>
    <s v="Resuelta"/>
    <n v="5"/>
    <n v="11"/>
    <n v="2020"/>
    <n v="20"/>
    <s v="No Cruza"/>
    <n v="6"/>
    <n v="5"/>
    <n v="11"/>
    <n v="2020"/>
    <n v="20"/>
    <x v="1"/>
    <n v="0"/>
    <x v="1"/>
  </r>
  <r>
    <s v="P11802020090019"/>
    <x v="13"/>
    <n v="5492479"/>
    <n v="36121567"/>
    <s v="Situacion correcta                                                              "/>
    <s v="O.C. B/quilla Cto   "/>
    <s v="  PROVISIONAL DE OBRA TIMBAL                                            "/>
    <n v="0"/>
    <s v="TC090"/>
    <s v="CR 16B CL 48 17               SEGE TIMB                                                                                                                                                    "/>
    <s v="CIUDAD DEL PUERTO                                           "/>
    <s v="A3151411                      "/>
    <s v="FERGIE_YULISSA_SOLANO_MANOTAS                                                   "/>
    <s v="AC232"/>
    <n v="20200904"/>
    <n v="20200904"/>
    <n v="1180"/>
    <n v="0"/>
    <m/>
    <s v="NO"/>
    <x v="0"/>
    <n v="1"/>
    <n v="1000"/>
    <s v="Aumentos de potencia"/>
    <x v="20"/>
    <n v="20200904"/>
    <x v="12"/>
    <n v="1"/>
    <x v="0"/>
    <n v="4"/>
    <x v="7"/>
    <x v="1"/>
    <x v="1"/>
    <x v="231"/>
    <s v="Sin Orden"/>
    <n v="4"/>
    <n v="9"/>
    <n v="2020"/>
    <n v="82"/>
    <s v="No Cruza"/>
    <n v="82"/>
    <n v="4"/>
    <n v="9"/>
    <n v="2020"/>
    <n v="82"/>
    <x v="1"/>
    <n v="0"/>
    <x v="8"/>
  </r>
  <r>
    <s v="P11802020040004"/>
    <x v="2"/>
    <n v="0"/>
    <n v="0"/>
    <s v="                                                                                "/>
    <s v="O.C. B/quilla Nte   "/>
    <s v="  CONSTRUCCIONES MARVAL S.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YECTO PUNTA ALTA                                         "/>
    <s v="T0925304                      "/>
    <s v="MARTHA_VICTORIA_SALAS_CUAN                                                      "/>
    <s v="AC190"/>
    <n v="20200408"/>
    <n v="20200731"/>
    <n v="1180"/>
    <n v="28250724"/>
    <s v="Seguimiento y rev. instalacion electrica distribucion "/>
    <s v="NO"/>
    <x v="1"/>
    <n v="75"/>
    <n v="75000"/>
    <s v="Obras "/>
    <x v="8"/>
    <n v="20201024"/>
    <x v="2"/>
    <n v="1"/>
    <x v="0"/>
    <n v="8"/>
    <x v="8"/>
    <x v="1"/>
    <x v="1"/>
    <x v="105"/>
    <s v="Resuelta"/>
    <n v="24"/>
    <n v="10"/>
    <n v="2020"/>
    <n v="32"/>
    <d v="2020-10-24T00:00:00"/>
    <n v="199"/>
    <n v="31"/>
    <n v="7"/>
    <n v="2020"/>
    <n v="117"/>
    <x v="1"/>
    <n v="85"/>
    <x v="2"/>
  </r>
  <r>
    <s v="P34102020080066"/>
    <x v="2"/>
    <n v="1141426"/>
    <n v="10050572"/>
    <s v="Situacion correcta                                                              "/>
    <s v="ZE Santa_Marta      "/>
    <s v="JULIO PIEDRAHITA                                                        "/>
    <n v="3205127071"/>
    <s v="TC090"/>
    <s v="CR 17 21A 89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828"/>
    <n v="20201029"/>
    <n v="3410"/>
    <n v="28135340"/>
    <s v="Factibilidad Distribucion "/>
    <s v="NO"/>
    <x v="1"/>
    <n v="112.5"/>
    <n v="112500"/>
    <s v="Aumentos de potencia"/>
    <x v="7"/>
    <n v="20201111"/>
    <x v="2"/>
    <n v="1"/>
    <x v="0"/>
    <n v="28"/>
    <x v="10"/>
    <x v="1"/>
    <x v="0"/>
    <x v="328"/>
    <s v="Resuelta"/>
    <n v="11"/>
    <n v="11"/>
    <n v="2020"/>
    <n v="14"/>
    <s v="No Cruza"/>
    <n v="75"/>
    <n v="29"/>
    <n v="10"/>
    <n v="2020"/>
    <n v="27"/>
    <x v="1"/>
    <n v="13"/>
    <x v="2"/>
  </r>
  <r>
    <s v="P11702020100077"/>
    <x v="1"/>
    <n v="2250285"/>
    <n v="20090561"/>
    <s v="Situacion correcta                                                              "/>
    <s v="OC CCIAL AMERICANO  "/>
    <s v="CECILIA RUEDA GORZO                                                     "/>
    <n v="3653480"/>
    <s v="TC090"/>
    <s v="CR 14 56C 57               LOC     1                                                                                                                                                       "/>
    <s v="=CRA 14 56C 57                                              "/>
    <s v="MP000293                      "/>
    <s v="WENDY_PAOLA_NIEBLES_TAFUR                                                       "/>
    <s v="AC236"/>
    <n v="20201024"/>
    <n v="20201026"/>
    <n v="1170"/>
    <n v="28250672"/>
    <s v="Modificación de Potencia"/>
    <s v="NO"/>
    <x v="1"/>
    <n v="3"/>
    <n v="3000"/>
    <s v="Aumentos de potencia"/>
    <x v="1"/>
    <n v="20201026"/>
    <x v="1"/>
    <n v="1"/>
    <x v="1"/>
    <n v="24"/>
    <x v="3"/>
    <x v="1"/>
    <x v="1"/>
    <x v="329"/>
    <s v="Resuelta"/>
    <n v="26"/>
    <n v="10"/>
    <n v="2020"/>
    <n v="30"/>
    <d v="2020-10-24T00:00:00"/>
    <n v="2"/>
    <n v="26"/>
    <n v="10"/>
    <n v="2020"/>
    <n v="30"/>
    <x v="1"/>
    <n v="0"/>
    <x v="1"/>
  </r>
  <r>
    <s v="P12102019110002"/>
    <x v="2"/>
    <n v="0"/>
    <n v="0"/>
    <s v="                                                                                "/>
    <s v="O.C. B/quilla Cto   "/>
    <s v="MUNDO FELIZ EBAR CUENCA 2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EBAR CUENCA 2                                               "/>
    <s v="A2891363                      "/>
    <s v="Naibet Olivo                                                                    "/>
    <s v="AC190"/>
    <n v="20191101"/>
    <n v="20191204"/>
    <n v="1210"/>
    <n v="27027845"/>
    <s v="Seguimiento y rev. instalacion electrica distribucion "/>
    <s v="NO"/>
    <x v="1"/>
    <n v="75"/>
    <n v="75000"/>
    <s v="Obras "/>
    <x v="5"/>
    <n v="20200925"/>
    <x v="2"/>
    <n v="1"/>
    <x v="0"/>
    <n v="1"/>
    <x v="5"/>
    <x v="2"/>
    <x v="4"/>
    <x v="242"/>
    <s v="Resuelta"/>
    <n v="25"/>
    <n v="9"/>
    <n v="2020"/>
    <n v="61"/>
    <d v="2019-12-20T00:00:00"/>
    <n v="329"/>
    <n v="4"/>
    <n v="12"/>
    <n v="2019"/>
    <n v="357"/>
    <x v="1"/>
    <n v="296"/>
    <x v="2"/>
  </r>
  <r>
    <s v="P11102020110063"/>
    <x v="10"/>
    <n v="3046242"/>
    <n v="20120778"/>
    <s v="Situacion correcta                                                              "/>
    <s v="Of. Telefónica 24H  "/>
    <s v="ANA DE PEREZ                                                            "/>
    <n v="3157273883"/>
    <s v="TC092"/>
    <s v="CR 26C7 74C 56               LOC     1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045"/>
    <n v="20201112"/>
    <n v="20201120"/>
    <n v="1110"/>
    <n v="28286744"/>
    <s v="Modificación de Potencia"/>
    <s v="NO"/>
    <x v="1"/>
    <n v="3"/>
    <n v="3000"/>
    <s v="Aumentos de potencia"/>
    <x v="18"/>
    <n v="20201120"/>
    <x v="1"/>
    <n v="1"/>
    <x v="1"/>
    <n v="12"/>
    <x v="5"/>
    <x v="1"/>
    <x v="1"/>
    <x v="52"/>
    <s v="Resuelta"/>
    <n v="20"/>
    <n v="11"/>
    <n v="2020"/>
    <n v="5"/>
    <s v="No Cruza"/>
    <n v="8"/>
    <n v="20"/>
    <n v="11"/>
    <n v="2020"/>
    <n v="5"/>
    <x v="1"/>
    <n v="0"/>
    <x v="7"/>
  </r>
  <r>
    <s v="P11802020090083"/>
    <x v="0"/>
    <n v="2351526"/>
    <n v="20285263"/>
    <s v="Situacion correcta                                                              "/>
    <s v="O.C. B/quilla Cto   "/>
    <s v="HEALTH IPS LINEA VITAL                                                  "/>
    <n v="3013095800"/>
    <s v="TC092"/>
    <s v="CL 19 21 174                                                                                                                                                                               "/>
    <s v="=CLL 19 21 174                                              "/>
    <s v="T3215501                      "/>
    <s v="Luz_Estela_Arevalo_de_León                                                      "/>
    <s v="AC100"/>
    <n v="20200922"/>
    <n v="20201016"/>
    <n v="1180"/>
    <n v="28176157"/>
    <s v="Factibilidad Distribucion "/>
    <s v="NO"/>
    <x v="1"/>
    <n v="75"/>
    <n v="75000"/>
    <s v="Aumentos de potencia"/>
    <x v="0"/>
    <n v="20201016"/>
    <x v="2"/>
    <n v="1"/>
    <x v="0"/>
    <n v="22"/>
    <x v="7"/>
    <x v="1"/>
    <x v="1"/>
    <x v="330"/>
    <s v="Resuelta"/>
    <n v="16"/>
    <n v="10"/>
    <n v="2020"/>
    <n v="40"/>
    <s v="No Cruza"/>
    <n v="24"/>
    <n v="16"/>
    <n v="10"/>
    <n v="2020"/>
    <n v="40"/>
    <x v="1"/>
    <n v="0"/>
    <x v="0"/>
  </r>
  <r>
    <s v="P12102020080019"/>
    <x v="0"/>
    <n v="2934477"/>
    <n v="20186523"/>
    <s v="Situacion correcta                                                              "/>
    <s v="O.C Sabanalarga     "/>
    <s v="  FCA LA LOMA                                                           "/>
    <n v="3587983"/>
    <s v="TC090"/>
    <s v="CARRT A SANTA VERONICA KM 1 327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813"/>
    <n v="20200819"/>
    <n v="1210"/>
    <n v="27990664"/>
    <s v="Factibilidad Distribucion "/>
    <s v="NO"/>
    <x v="1"/>
    <n v="50"/>
    <n v="50000"/>
    <s v="Aumentos de potencia"/>
    <x v="0"/>
    <n v="20200819"/>
    <x v="11"/>
    <n v="1"/>
    <x v="0"/>
    <n v="13"/>
    <x v="10"/>
    <x v="1"/>
    <x v="4"/>
    <x v="96"/>
    <s v="Resuelta"/>
    <n v="19"/>
    <n v="8"/>
    <n v="2020"/>
    <n v="98"/>
    <s v="No Cruza"/>
    <n v="6"/>
    <n v="19"/>
    <n v="8"/>
    <n v="2020"/>
    <n v="98"/>
    <x v="1"/>
    <n v="0"/>
    <x v="0"/>
  </r>
  <r>
    <s v="P11102019110005"/>
    <x v="0"/>
    <n v="2708274"/>
    <n v="0"/>
    <s v="                                                                                "/>
    <s v="O.C. B/quilla Nte   "/>
    <s v="  RESTAURANTE ROCAS DEL MAR                                             "/>
    <n v="301789774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1101"/>
    <n v="20191108"/>
    <n v="1110"/>
    <n v="26886482"/>
    <s v="Factibilidad Distribucion "/>
    <s v="NO"/>
    <x v="1"/>
    <n v="50"/>
    <n v="50000"/>
    <s v="Aumentos de potencia"/>
    <x v="0"/>
    <n v="20191108"/>
    <x v="2"/>
    <n v="1"/>
    <x v="0"/>
    <n v="1"/>
    <x v="5"/>
    <x v="2"/>
    <x v="1"/>
    <x v="242"/>
    <s v="Resuelta"/>
    <n v="8"/>
    <n v="11"/>
    <n v="2019"/>
    <n v="383"/>
    <s v="No Cruza"/>
    <n v="7"/>
    <n v="8"/>
    <n v="11"/>
    <n v="2019"/>
    <n v="383"/>
    <x v="0"/>
    <n v="0"/>
    <x v="0"/>
  </r>
  <r>
    <s v="P11802020010012"/>
    <x v="2"/>
    <n v="0"/>
    <n v="0"/>
    <s v="                                                                                "/>
    <s v="O.C. B/quilla Cto   "/>
    <s v="  CONSTRUCCIONES MARVAL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07"/>
    <n v="20200215"/>
    <n v="1180"/>
    <n v="27429967"/>
    <s v="Seguimiento y rev. instalacion electrica distribucion "/>
    <s v="NO"/>
    <x v="2"/>
    <n v="112.5"/>
    <n v="112500"/>
    <s v="Obras "/>
    <x v="8"/>
    <n v="20200508"/>
    <x v="2"/>
    <n v="1"/>
    <x v="0"/>
    <n v="7"/>
    <x v="11"/>
    <x v="1"/>
    <x v="1"/>
    <x v="323"/>
    <s v="Pendiente"/>
    <n v="8"/>
    <n v="5"/>
    <n v="2020"/>
    <n v="201"/>
    <d v="2020-05-08T00:00:00"/>
    <n v="201"/>
    <n v="15"/>
    <n v="2"/>
    <n v="2020"/>
    <n v="284"/>
    <x v="1"/>
    <n v="83"/>
    <x v="2"/>
  </r>
  <r>
    <s v="P11802020110043"/>
    <x v="5"/>
    <n v="0"/>
    <n v="0"/>
    <s v="                                                                                "/>
    <s v="Of. Telefónica 24H  "/>
    <s v="LUCY PATERNOSTRO DE AVILA                                               "/>
    <n v="3928965"/>
    <s v="TC090"/>
    <s v="                                                                                                                                                                                           "/>
    <s v="URB. LOS ROBLES VI ETAPA                                    "/>
    <s v="NT001137                      "/>
    <s v="STEFANNIE_PAOLA_RAMBAO_BENAVIDES                                                "/>
    <s v="AC230"/>
    <n v="20201111"/>
    <n v="20201111"/>
    <n v="118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75512016040001"/>
    <x v="4"/>
    <n v="0"/>
    <n v="0"/>
    <s v="                                                                                "/>
    <s v="Central de Escritos "/>
    <s v="  MUNICIPIO DE SOLEDAD                                                  "/>
    <n v="301216310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60404"/>
    <n v="20160617"/>
    <n v="7551"/>
    <n v="22701196"/>
    <s v="Seguimiento y rev. instalacion electrica distribucion "/>
    <s v="NO"/>
    <x v="1"/>
    <n v="45"/>
    <n v="45000"/>
    <s v="Obras "/>
    <x v="4"/>
    <n v="20160620"/>
    <x v="2"/>
    <n v="1"/>
    <x v="0"/>
    <n v="4"/>
    <x v="8"/>
    <x v="7"/>
    <x v="1"/>
    <x v="331"/>
    <s v="Resuelta"/>
    <n v="20"/>
    <n v="6"/>
    <n v="2016"/>
    <n v="1619"/>
    <s v="No Cruza"/>
    <n v="77"/>
    <n v="17"/>
    <n v="6"/>
    <n v="2016"/>
    <n v="1622"/>
    <x v="0"/>
    <n v="3"/>
    <x v="3"/>
  </r>
  <r>
    <s v="P75412019110027"/>
    <x v="2"/>
    <n v="0"/>
    <n v="0"/>
    <s v="                                                                                "/>
    <s v="O.C. B/quilla Cto   "/>
    <s v="PONEDERA CONSTRUCCION E ILUMINACION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1127"/>
    <n v="20200831"/>
    <n v="7541"/>
    <n v="26959898"/>
    <s v="Factibilidad Distribucion "/>
    <s v="NO"/>
    <x v="1"/>
    <n v="15"/>
    <n v="15000"/>
    <s v="Obras "/>
    <x v="16"/>
    <n v="20200901"/>
    <x v="2"/>
    <n v="1"/>
    <x v="0"/>
    <n v="27"/>
    <x v="5"/>
    <x v="2"/>
    <x v="4"/>
    <x v="164"/>
    <s v="Resuelta"/>
    <n v="1"/>
    <n v="9"/>
    <n v="2020"/>
    <n v="85"/>
    <s v="No Cruza"/>
    <n v="279"/>
    <n v="31"/>
    <n v="8"/>
    <n v="2020"/>
    <n v="86"/>
    <x v="1"/>
    <n v="1"/>
    <x v="2"/>
  </r>
  <r>
    <s v="P11102020090003"/>
    <x v="1"/>
    <n v="6639682"/>
    <n v="20160926"/>
    <s v="Suspendido por impago                                                           "/>
    <s v="Of. Telefónica 24H  "/>
    <s v="JOSE LUIS MORALES GERSTL                                                "/>
    <n v="3736621"/>
    <s v="TC092"/>
    <s v="CL 93 47 131               LOC     2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6"/>
    <n v="20200901"/>
    <n v="20200902"/>
    <n v="1110"/>
    <n v="28092694"/>
    <s v="Modificación de Potencia"/>
    <s v="NO"/>
    <x v="1"/>
    <n v="3"/>
    <n v="3000"/>
    <s v="Aumentos de potencia"/>
    <x v="1"/>
    <n v="20200902"/>
    <x v="1"/>
    <n v="1"/>
    <x v="1"/>
    <n v="1"/>
    <x v="7"/>
    <x v="1"/>
    <x v="1"/>
    <x v="332"/>
    <s v="Resuelta"/>
    <n v="2"/>
    <n v="9"/>
    <n v="2020"/>
    <n v="84"/>
    <s v="No Cruza"/>
    <n v="1"/>
    <n v="2"/>
    <n v="9"/>
    <n v="2020"/>
    <n v="84"/>
    <x v="1"/>
    <n v="0"/>
    <x v="1"/>
  </r>
  <r>
    <s v="P77512019110003"/>
    <x v="0"/>
    <n v="0"/>
    <n v="0"/>
    <s v="                                                                                "/>
    <s v="O.C. Riohacha       "/>
    <s v="CEDRI FABIEN DANIEL CASA CAMPO PALOMINO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LA ESCONDIDA                                          "/>
    <s v="N3352044                      "/>
    <s v="Laudis_Peñaranda_                                                               "/>
    <s v="AC100"/>
    <n v="20191118"/>
    <n v="20191122"/>
    <n v="7751"/>
    <n v="26927582"/>
    <s v="Factibilidad Distribucion "/>
    <s v="NO"/>
    <x v="1"/>
    <n v="25"/>
    <n v="25000"/>
    <s v="Obras "/>
    <x v="0"/>
    <n v="20191122"/>
    <x v="2"/>
    <n v="1"/>
    <x v="0"/>
    <n v="18"/>
    <x v="5"/>
    <x v="2"/>
    <x v="3"/>
    <x v="333"/>
    <s v="Resuelta"/>
    <n v="22"/>
    <n v="11"/>
    <n v="2019"/>
    <n v="369"/>
    <s v="No Cruza"/>
    <n v="4"/>
    <n v="22"/>
    <n v="11"/>
    <n v="2019"/>
    <n v="369"/>
    <x v="0"/>
    <n v="0"/>
    <x v="0"/>
  </r>
  <r>
    <s v="P34102020060010"/>
    <x v="2"/>
    <n v="0"/>
    <n v="0"/>
    <s v="                                                                                "/>
    <s v="ZE Santa_Marta      "/>
    <s v="ETAPA 1 CONSTRUCTORA BOLIVAR PLAN PARCIAL CURINCA                       "/>
    <n v="6258100"/>
    <s v="TC092"/>
    <s v="                                                                                                                                                                                           "/>
    <s v="CURINCAM ETAPA I                                            "/>
    <s v="T9697258                      "/>
    <s v="Adriana_Duran_Q                                                                 "/>
    <s v="AC190"/>
    <n v="20200605"/>
    <n v="20200824"/>
    <n v="3410"/>
    <n v="0"/>
    <m/>
    <s v="NO"/>
    <x v="0"/>
    <n v="800"/>
    <n v="800000"/>
    <s v="Obras "/>
    <x v="7"/>
    <n v="20200905"/>
    <x v="6"/>
    <n v="1"/>
    <x v="0"/>
    <n v="5"/>
    <x v="4"/>
    <x v="1"/>
    <x v="0"/>
    <x v="334"/>
    <s v="Sin Orden"/>
    <n v="5"/>
    <n v="9"/>
    <n v="2020"/>
    <n v="81"/>
    <s v="No Cruza"/>
    <n v="81"/>
    <n v="24"/>
    <n v="8"/>
    <n v="2020"/>
    <n v="93"/>
    <x v="1"/>
    <n v="12"/>
    <x v="2"/>
  </r>
  <r>
    <s v="P11102018090005"/>
    <x v="0"/>
    <n v="2948961"/>
    <n v="0"/>
    <s v="                                                                                "/>
    <s v="O.C. B/quilla Nte   "/>
    <s v="INTEGRAL IPS  S.A. MEDICINA                                             "/>
    <n v="30133336519"/>
    <s v="TC088"/>
    <s v="                                                                                                                                                                                           "/>
    <s v="CARRERA 52 # 74-112                                         "/>
    <s v="A7414938                      "/>
    <s v="Zayira_Salcedo                                                                  "/>
    <s v="AC100"/>
    <n v="20180904"/>
    <n v="20180905"/>
    <n v="1110"/>
    <n v="25484298"/>
    <s v="Factibilidad Distribucion "/>
    <s v="NO"/>
    <x v="1"/>
    <n v="500"/>
    <n v="500000"/>
    <s v="Aumentos de potencia"/>
    <x v="0"/>
    <n v="20180905"/>
    <x v="11"/>
    <n v="1"/>
    <x v="0"/>
    <n v="4"/>
    <x v="7"/>
    <x v="3"/>
    <x v="1"/>
    <x v="335"/>
    <s v="Resuelta"/>
    <n v="5"/>
    <n v="9"/>
    <n v="2018"/>
    <n v="812"/>
    <s v="No Cruza"/>
    <n v="1"/>
    <n v="5"/>
    <n v="9"/>
    <n v="2018"/>
    <n v="812"/>
    <x v="0"/>
    <n v="0"/>
    <x v="0"/>
  </r>
  <r>
    <s v="P95102020110025"/>
    <x v="5"/>
    <n v="0"/>
    <n v="0"/>
    <s v="                                                                                "/>
    <s v="OC CCIAL AMERICANO  "/>
    <s v="OSMAIRA SANTOS                                                          "/>
    <n v="311725229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8                      "/>
    <s v="TERESA_ELVIRA_CANTILLO_MENDOZA                                                  "/>
    <s v="AC230"/>
    <n v="20201110"/>
    <n v="20201110"/>
    <n v="9510"/>
    <n v="0"/>
    <m/>
    <s v="NO"/>
    <x v="0"/>
    <n v="3"/>
    <n v="3000"/>
    <s v="Suministros definitivos Simples "/>
    <x v="9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34702018110008"/>
    <x v="2"/>
    <n v="5932384"/>
    <n v="0"/>
    <s v="                                                                                "/>
    <s v="ZE Santa_Marta      "/>
    <s v="CANCHA POLIDEPORTIVO SANTANDER                                          "/>
    <n v="4850732"/>
    <s v="TC092"/>
    <s v="                                                                                                                                                                                           "/>
    <s v="CRA 15 ENTRE 6 Y 7                                          "/>
    <s v="T7541855                      "/>
    <s v="Elizabeth_Perez_Rincon                                                          "/>
    <s v="AC190"/>
    <n v="20181107"/>
    <n v="20181107"/>
    <n v="3470"/>
    <n v="0"/>
    <m/>
    <s v="NO"/>
    <x v="0"/>
    <n v="25"/>
    <n v="25000"/>
    <s v="Aumentos de potencia"/>
    <x v="2"/>
    <n v="20181107"/>
    <x v="2"/>
    <n v="1"/>
    <x v="0"/>
    <n v="7"/>
    <x v="5"/>
    <x v="3"/>
    <x v="0"/>
    <x v="336"/>
    <s v="Sin Orden"/>
    <n v="7"/>
    <n v="11"/>
    <n v="2018"/>
    <n v="749"/>
    <s v="No Cruza"/>
    <n v="749"/>
    <n v="7"/>
    <n v="11"/>
    <n v="2018"/>
    <n v="749"/>
    <x v="0"/>
    <n v="0"/>
    <x v="2"/>
  </r>
  <r>
    <s v="P34602020090026"/>
    <x v="3"/>
    <n v="0"/>
    <n v="0"/>
    <s v="                                                                                "/>
    <s v="XXX NO UTILIZAR     "/>
    <s v="HUMBERTO MIGUEL RANGEL ARISMENDI                                        "/>
    <n v="3114333344"/>
    <s v="TC090"/>
    <s v="                                                                                                                                                                                           "/>
    <s v="SABANA DE MARANON                                           "/>
    <s v="TR194440                      "/>
    <s v="DEYANIRA_ARCIA_ALFARO                                                           "/>
    <s v="AC005"/>
    <n v="20200922"/>
    <n v="20200922"/>
    <n v="3460"/>
    <n v="28156047"/>
    <s v="Inspección Normalización"/>
    <s v="SI"/>
    <x v="2"/>
    <n v="3"/>
    <n v="3000"/>
    <s v="Suministros definitivos Simples "/>
    <x v="3"/>
    <n v="20200922"/>
    <x v="1"/>
    <n v="1"/>
    <x v="1"/>
    <n v="22"/>
    <x v="7"/>
    <x v="1"/>
    <x v="0"/>
    <x v="330"/>
    <s v="Pendiente"/>
    <n v="22"/>
    <n v="9"/>
    <n v="2020"/>
    <n v="64"/>
    <d v="2020-09-22T00:00:00"/>
    <n v="64"/>
    <n v="22"/>
    <n v="9"/>
    <n v="2020"/>
    <n v="64"/>
    <x v="1"/>
    <n v="0"/>
    <x v="1"/>
  </r>
  <r>
    <s v="P12102018080020"/>
    <x v="2"/>
    <n v="0"/>
    <n v="0"/>
    <s v="                                                                                "/>
    <s v="O.C Sabanalarga  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808"/>
    <n v="20180808"/>
    <n v="1210"/>
    <n v="25388946"/>
    <s v="Seguimiento y rev. instalacion electrica distribucion "/>
    <s v="NO"/>
    <x v="1"/>
    <n v="1"/>
    <n v="1000"/>
    <s v="Obras "/>
    <x v="2"/>
    <n v="20180808"/>
    <x v="4"/>
    <n v="1"/>
    <x v="0"/>
    <n v="8"/>
    <x v="10"/>
    <x v="3"/>
    <x v="4"/>
    <x v="337"/>
    <s v="Resuelta"/>
    <n v="8"/>
    <n v="8"/>
    <n v="2018"/>
    <n v="840"/>
    <d v="2018-08-08T00:00:00"/>
    <n v="0"/>
    <n v="8"/>
    <n v="8"/>
    <n v="2018"/>
    <n v="840"/>
    <x v="0"/>
    <n v="0"/>
    <x v="2"/>
  </r>
  <r>
    <s v="P95102018010023"/>
    <x v="2"/>
    <n v="0"/>
    <n v="0"/>
    <s v="                                                                                "/>
    <s v="C.T.SOLEDAD         "/>
    <s v="PASERCOL TIENDA ARA 7 DE ABRIL                                          "/>
    <n v="3825200"/>
    <s v="TC088"/>
    <s v="                                                                                                                                                                                           "/>
    <s v="CR 15 SUR 50 158                                            "/>
    <s v="T2891467                      "/>
    <s v="SHIRLEY_ESTHER_TAPIA_CUADRADO                                                   "/>
    <s v="AC190"/>
    <n v="20180118"/>
    <n v="20180209"/>
    <n v="9510"/>
    <n v="24851492"/>
    <s v="Seguimiento y rev. instalacion electrica distribucion "/>
    <s v="NO"/>
    <x v="1"/>
    <n v="112.5"/>
    <n v="112500"/>
    <s v="Obras "/>
    <x v="7"/>
    <n v="20180216"/>
    <x v="3"/>
    <n v="1"/>
    <x v="0"/>
    <n v="18"/>
    <x v="11"/>
    <x v="3"/>
    <x v="1"/>
    <x v="338"/>
    <s v="Resuelta"/>
    <n v="16"/>
    <n v="2"/>
    <n v="2018"/>
    <n v="1013"/>
    <d v="2018-03-08T00:00:00"/>
    <n v="29"/>
    <n v="9"/>
    <n v="2"/>
    <n v="2018"/>
    <n v="1020"/>
    <x v="0"/>
    <n v="7"/>
    <x v="2"/>
  </r>
  <r>
    <s v="P34402018050005"/>
    <x v="2"/>
    <n v="3862174"/>
    <n v="20683702"/>
    <s v="Situacion correcta                                                              "/>
    <s v="ZE Santa_Marta      "/>
    <s v="ELENA SIERRA DE GAMARA                                                  "/>
    <n v="4130595"/>
    <s v="TC090"/>
    <s v="CR 7 11 17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80517"/>
    <n v="20180912"/>
    <n v="3440"/>
    <n v="25116046"/>
    <s v="Factibilidad Distribucion "/>
    <s v="NO"/>
    <x v="1"/>
    <n v="45"/>
    <n v="45000"/>
    <s v="Aumentos de potencia"/>
    <x v="5"/>
    <n v="20181114"/>
    <x v="2"/>
    <n v="1"/>
    <x v="0"/>
    <n v="17"/>
    <x v="2"/>
    <x v="3"/>
    <x v="0"/>
    <x v="339"/>
    <s v="Resuelta"/>
    <n v="14"/>
    <n v="11"/>
    <n v="2018"/>
    <n v="742"/>
    <s v="No Cruza"/>
    <n v="181"/>
    <n v="12"/>
    <n v="9"/>
    <n v="2018"/>
    <n v="805"/>
    <x v="0"/>
    <n v="63"/>
    <x v="2"/>
  </r>
  <r>
    <s v="P11102019080052"/>
    <x v="0"/>
    <n v="2967825"/>
    <n v="20160932"/>
    <s v="Situacion correcta                                                              "/>
    <s v="O.C. B/quilla Nte   "/>
    <s v="ARTURO MARTINEZ M                                                       "/>
    <n v="3598626"/>
    <s v="TC090"/>
    <s v="CL 93 49C 42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0813"/>
    <n v="20190821"/>
    <n v="1110"/>
    <n v="26617188"/>
    <s v="Factibilidad Distribucion "/>
    <s v="NO"/>
    <x v="1"/>
    <n v="112.5"/>
    <n v="112500"/>
    <s v="Aumentos de potencia"/>
    <x v="0"/>
    <n v="20190821"/>
    <x v="2"/>
    <n v="1"/>
    <x v="0"/>
    <n v="13"/>
    <x v="10"/>
    <x v="2"/>
    <x v="1"/>
    <x v="340"/>
    <s v="Resuelta"/>
    <n v="21"/>
    <n v="8"/>
    <n v="2019"/>
    <n v="462"/>
    <s v="No Cruza"/>
    <n v="8"/>
    <n v="21"/>
    <n v="8"/>
    <n v="2019"/>
    <n v="462"/>
    <x v="0"/>
    <n v="0"/>
    <x v="0"/>
  </r>
  <r>
    <s v="P95102020100001"/>
    <x v="5"/>
    <n v="0"/>
    <n v="0"/>
    <s v="                                                                                "/>
    <s v="OC CCIAL AMERICANO  "/>
    <s v="EVA DEL CARMEN UCROS CORTINA                                            "/>
    <n v="3013252939"/>
    <s v="TC090"/>
    <s v="                                                                                                                                                                                           "/>
    <s v="=CRA 20 62 28                                               "/>
    <s v="TR183318                      "/>
    <s v="Mairene_Meza_Lechuga                                                            "/>
    <s v="AC230"/>
    <n v="20201005"/>
    <n v="20201005"/>
    <n v="9510"/>
    <n v="0"/>
    <m/>
    <s v="NO"/>
    <x v="0"/>
    <n v="3"/>
    <n v="3000"/>
    <s v="Suministros definitivos Simples "/>
    <x v="9"/>
    <n v="20201005"/>
    <x v="1"/>
    <n v="1"/>
    <x v="1"/>
    <n v="5"/>
    <x v="3"/>
    <x v="1"/>
    <x v="1"/>
    <x v="299"/>
    <s v="Sin Orden"/>
    <n v="5"/>
    <n v="10"/>
    <n v="2020"/>
    <n v="51"/>
    <s v="No Cruza"/>
    <n v="51"/>
    <n v="5"/>
    <n v="10"/>
    <n v="2020"/>
    <n v="51"/>
    <x v="1"/>
    <n v="0"/>
    <x v="4"/>
  </r>
  <r>
    <s v="P11102020100144"/>
    <x v="5"/>
    <n v="0"/>
    <n v="0"/>
    <s v="                                                                                "/>
    <s v="Of. Telefónica 24H  "/>
    <s v="JAHN CARLY GUTIERREZ CARDENAS                                           "/>
    <n v="374353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30"/>
    <n v="20201105"/>
    <n v="1110"/>
    <n v="0"/>
    <m/>
    <s v="NO"/>
    <x v="0"/>
    <n v="3"/>
    <n v="3000"/>
    <s v="Suministros definitivos Simples "/>
    <x v="9"/>
    <n v="20201105"/>
    <x v="1"/>
    <n v="1"/>
    <x v="1"/>
    <n v="30"/>
    <x v="3"/>
    <x v="1"/>
    <x v="1"/>
    <x v="25"/>
    <s v="Sin Orden"/>
    <n v="5"/>
    <n v="11"/>
    <n v="2020"/>
    <n v="20"/>
    <s v="No Cruza"/>
    <n v="20"/>
    <n v="5"/>
    <n v="11"/>
    <n v="2020"/>
    <n v="20"/>
    <x v="1"/>
    <n v="0"/>
    <x v="4"/>
  </r>
  <r>
    <s v="P11102020100151"/>
    <x v="5"/>
    <n v="0"/>
    <n v="0"/>
    <s v="                                                                                "/>
    <s v="Of. Telefónica 24H  "/>
    <s v="AUGUSTO NORIEGA RODRIGUEZ                                               "/>
    <n v="3112072699"/>
    <s v="TC092"/>
    <s v="                                                                                                                                                                                           "/>
    <s v="CRA 53 76 239=CLL 37 41 114                                 "/>
    <s v="NT001137                      "/>
    <s v="STEFANNIE_PAOLA_RAMBAO_BENAVIDES                                                "/>
    <s v="AC230"/>
    <n v="20201031"/>
    <n v="20201031"/>
    <n v="1110"/>
    <n v="0"/>
    <m/>
    <s v="NO"/>
    <x v="0"/>
    <n v="3"/>
    <n v="3000"/>
    <s v="Suministros definitivos Simples "/>
    <x v="9"/>
    <n v="20201031"/>
    <x v="1"/>
    <n v="1"/>
    <x v="1"/>
    <n v="31"/>
    <x v="3"/>
    <x v="1"/>
    <x v="1"/>
    <x v="236"/>
    <s v="Sin Orden"/>
    <n v="31"/>
    <n v="10"/>
    <n v="2020"/>
    <n v="25"/>
    <s v="No Cruza"/>
    <n v="25"/>
    <n v="31"/>
    <n v="10"/>
    <n v="2020"/>
    <n v="25"/>
    <x v="1"/>
    <n v="0"/>
    <x v="4"/>
  </r>
  <r>
    <s v="P11102020030088"/>
    <x v="2"/>
    <n v="0"/>
    <n v="0"/>
    <s v="                                                                                "/>
    <s v="O.C. B/quilla Cto   "/>
    <s v="  EDIFICIO ISABELLA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53 76 239=CRA 71 81 83                                  "/>
    <s v="A3151411                      "/>
    <s v="FERGIE_YULISSA_SOLANO_MANOTAS                                                   "/>
    <s v="AC190"/>
    <n v="20200319"/>
    <n v="20200518"/>
    <n v="1110"/>
    <n v="27290540"/>
    <s v="Factibilidad Distribucion "/>
    <s v="NO"/>
    <x v="1"/>
    <n v="225"/>
    <n v="225000"/>
    <s v="Obras "/>
    <x v="7"/>
    <n v="20200609"/>
    <x v="6"/>
    <n v="1"/>
    <x v="0"/>
    <n v="19"/>
    <x v="0"/>
    <x v="1"/>
    <x v="1"/>
    <x v="153"/>
    <s v="Resuelta"/>
    <n v="9"/>
    <n v="6"/>
    <n v="2020"/>
    <n v="169"/>
    <s v="No Cruza"/>
    <n v="82"/>
    <n v="18"/>
    <n v="5"/>
    <n v="2020"/>
    <n v="191"/>
    <x v="1"/>
    <n v="22"/>
    <x v="2"/>
  </r>
  <r>
    <s v="P34102020090080"/>
    <x v="0"/>
    <n v="0"/>
    <n v="0"/>
    <s v="                                                                                "/>
    <s v="ZE Santa_Marta      "/>
    <s v="CASA EL MAYOR                                                           "/>
    <n v="3176462103"/>
    <s v="TC092"/>
    <s v="                                                                                                                                                                                           "/>
    <s v="AV FERROCARRIL FRENTE A MAKRO                               "/>
    <s v="T9697258                      "/>
    <s v="Adriana_Duran_Q                                                                 "/>
    <s v="AC100"/>
    <n v="20200919"/>
    <n v="20201019"/>
    <n v="3410"/>
    <n v="28230722"/>
    <s v="Factibilidad Distribucion "/>
    <s v="NO"/>
    <x v="1"/>
    <n v="45"/>
    <n v="45000"/>
    <s v="Obras "/>
    <x v="0"/>
    <n v="20201019"/>
    <x v="2"/>
    <n v="1"/>
    <x v="0"/>
    <n v="19"/>
    <x v="7"/>
    <x v="1"/>
    <x v="0"/>
    <x v="98"/>
    <s v="Resuelta"/>
    <n v="19"/>
    <n v="10"/>
    <n v="2020"/>
    <n v="37"/>
    <s v="No Cruza"/>
    <n v="30"/>
    <n v="19"/>
    <n v="10"/>
    <n v="2020"/>
    <n v="37"/>
    <x v="1"/>
    <n v="0"/>
    <x v="0"/>
  </r>
  <r>
    <s v="P11502020110022"/>
    <x v="5"/>
    <n v="0"/>
    <n v="0"/>
    <s v="                                                                                "/>
    <s v="OC CCIAL AMERICANO  "/>
    <s v="AXEL TOLDSTANO ADONAI                                                   "/>
    <n v="30083305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3                      "/>
    <s v="WENDY_PAOLA_NIEBLES_TAFUR                                                       "/>
    <s v="AC230"/>
    <n v="20201114"/>
    <n v="20201114"/>
    <n v="1150"/>
    <n v="0"/>
    <m/>
    <s v="NO"/>
    <x v="0"/>
    <n v="3"/>
    <n v="3000"/>
    <s v="Suministros definitivos Simples "/>
    <x v="9"/>
    <n v="20201114"/>
    <x v="1"/>
    <n v="1"/>
    <x v="1"/>
    <n v="14"/>
    <x v="5"/>
    <x v="1"/>
    <x v="1"/>
    <x v="49"/>
    <s v="Sin Orden"/>
    <n v="14"/>
    <n v="11"/>
    <n v="2020"/>
    <n v="11"/>
    <s v="No Cruza"/>
    <n v="11"/>
    <n v="14"/>
    <n v="11"/>
    <n v="2020"/>
    <n v="11"/>
    <x v="1"/>
    <n v="0"/>
    <x v="4"/>
  </r>
  <r>
    <s v="P95102019020032"/>
    <x v="0"/>
    <n v="0"/>
    <n v="0"/>
    <s v="                                                                                "/>
    <s v="O.C. B/quilla Nte   "/>
    <s v="UNION TEMPORAL GRAN VIA R90 RETRANQUEO CORDIALIDAD                      "/>
    <n v="0"/>
    <s v="TC092"/>
    <s v="                                                                                                                                                                                           "/>
    <s v="=CLL 95 6 22                                                "/>
    <s v="T0925304                      "/>
    <s v="MARTHA_VICTORIA_SALAS_CUAN                                                      "/>
    <s v="AC100"/>
    <n v="20190225"/>
    <n v="20190225"/>
    <n v="9510"/>
    <n v="0"/>
    <m/>
    <s v="NO"/>
    <x v="0"/>
    <n v="1"/>
    <n v="1000"/>
    <s v="Obras "/>
    <x v="0"/>
    <n v="20190225"/>
    <x v="4"/>
    <n v="1"/>
    <x v="0"/>
    <n v="25"/>
    <x v="1"/>
    <x v="2"/>
    <x v="1"/>
    <x v="341"/>
    <s v="Sin Orden"/>
    <n v="25"/>
    <n v="2"/>
    <n v="2019"/>
    <n v="639"/>
    <s v="No Cruza"/>
    <n v="639"/>
    <n v="25"/>
    <n v="2"/>
    <n v="2019"/>
    <n v="639"/>
    <x v="0"/>
    <n v="0"/>
    <x v="0"/>
  </r>
  <r>
    <s v="P93502018090001"/>
    <x v="2"/>
    <n v="0"/>
    <n v="0"/>
    <s v="                                                                                "/>
    <s v="ZE Santa_Marta      "/>
    <s v="RETRANQUEO PALERMO-REMOLINO CONSORCIO RIBERA ESTE                       "/>
    <n v="3854567"/>
    <s v="TC092"/>
    <s v="                                                                                                                                                                                           "/>
    <s v="VIA PALERMO - REMOLINO                                      "/>
    <s v="T7541855                      "/>
    <s v="Elizabeth_Perez_Rincon                                                          "/>
    <s v="AC190"/>
    <n v="20180903"/>
    <n v="20180903"/>
    <n v="9350"/>
    <n v="0"/>
    <m/>
    <s v="NO"/>
    <x v="0"/>
    <n v="1"/>
    <n v="1000"/>
    <s v="Obras "/>
    <x v="8"/>
    <n v="20191021"/>
    <x v="4"/>
    <n v="1"/>
    <x v="0"/>
    <n v="3"/>
    <x v="7"/>
    <x v="3"/>
    <x v="0"/>
    <x v="134"/>
    <s v="Sin Orden"/>
    <n v="21"/>
    <n v="10"/>
    <n v="2019"/>
    <n v="401"/>
    <s v="No Cruza"/>
    <n v="401"/>
    <n v="3"/>
    <n v="9"/>
    <n v="2018"/>
    <n v="814"/>
    <x v="0"/>
    <n v="413"/>
    <x v="2"/>
  </r>
  <r>
    <s v="P34102020090015"/>
    <x v="9"/>
    <n v="0"/>
    <n v="0"/>
    <s v="                                                                                "/>
    <s v="O.C. La 14          "/>
    <s v="JHONATAN SANCHEZ BMT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7"/>
    <n v="20200907"/>
    <n v="9340"/>
    <n v="28139962"/>
    <s v="Factibilidad Distribucion "/>
    <s v="NO"/>
    <x v="1"/>
    <n v="30"/>
    <n v="30000"/>
    <s v="Obras "/>
    <x v="15"/>
    <n v="20200907"/>
    <x v="2"/>
    <n v="1"/>
    <x v="3"/>
    <n v="7"/>
    <x v="7"/>
    <x v="1"/>
    <x v="0"/>
    <x v="155"/>
    <s v="Resuelta"/>
    <n v="7"/>
    <n v="9"/>
    <n v="2020"/>
    <n v="79"/>
    <s v="No Cruza"/>
    <n v="0"/>
    <n v="7"/>
    <n v="9"/>
    <n v="2020"/>
    <n v="79"/>
    <x v="1"/>
    <n v="0"/>
    <x v="6"/>
  </r>
  <r>
    <s v="P34402020040001"/>
    <x v="2"/>
    <n v="0"/>
    <n v="0"/>
    <s v="                                                                                "/>
    <s v="ZE Santa_Marta      "/>
    <s v="SA SEGUROS BOLIVAR                                                      "/>
    <n v="3202085144"/>
    <s v="TC090"/>
    <s v="                                                                                                                                                                                           "/>
    <s v="CORREGIMIENTO DE SAN LUIS                                   "/>
    <s v="T9697258                      "/>
    <s v="Adriana_Duran_Q                                                                 "/>
    <s v="AC190"/>
    <n v="20200401"/>
    <n v="20201114"/>
    <n v="3440"/>
    <n v="27378023"/>
    <s v="Factibilidad Distribucion "/>
    <s v="NO"/>
    <x v="1"/>
    <n v="150"/>
    <n v="150000"/>
    <s v="Obras "/>
    <x v="7"/>
    <n v="20201120"/>
    <x v="5"/>
    <n v="1"/>
    <x v="0"/>
    <n v="1"/>
    <x v="8"/>
    <x v="1"/>
    <x v="0"/>
    <x v="342"/>
    <s v="Resuelta"/>
    <n v="20"/>
    <n v="11"/>
    <n v="2020"/>
    <n v="5"/>
    <s v="No Cruza"/>
    <n v="233"/>
    <n v="14"/>
    <n v="11"/>
    <n v="2020"/>
    <n v="11"/>
    <x v="1"/>
    <n v="6"/>
    <x v="2"/>
  </r>
  <r>
    <s v="P33102019120033"/>
    <x v="0"/>
    <n v="0"/>
    <n v="0"/>
    <s v="                                                                                "/>
    <s v="O.C. Riohacha       "/>
    <s v="PARQUE PADILLA ADECUACION ESCENARIO RECREODEPORTIVO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1219"/>
    <n v="20191226"/>
    <n v="3310"/>
    <n v="27031719"/>
    <s v="Factibilidad Distribucion "/>
    <s v="NO"/>
    <x v="1"/>
    <n v="15"/>
    <n v="15000"/>
    <s v="Obras "/>
    <x v="0"/>
    <n v="20191226"/>
    <x v="2"/>
    <n v="1"/>
    <x v="0"/>
    <n v="19"/>
    <x v="9"/>
    <x v="2"/>
    <x v="3"/>
    <x v="21"/>
    <s v="Resuelta"/>
    <n v="26"/>
    <n v="12"/>
    <n v="2019"/>
    <n v="335"/>
    <s v="No Cruza"/>
    <n v="7"/>
    <n v="26"/>
    <n v="12"/>
    <n v="2019"/>
    <n v="335"/>
    <x v="1"/>
    <n v="0"/>
    <x v="0"/>
  </r>
  <r>
    <s v="P11702020100115"/>
    <x v="1"/>
    <n v="0"/>
    <n v="0"/>
    <s v="                                                                                "/>
    <s v="O.C. Soledad        "/>
    <s v="MARIA MARGARITA MUNOZ MUNIVE                                            "/>
    <n v="301553810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030"/>
    <n v="20201113"/>
    <n v="1170"/>
    <n v="28279001"/>
    <s v="Inspección Normalización"/>
    <s v="NO"/>
    <x v="1"/>
    <n v="3"/>
    <n v="3000"/>
    <s v="Suministros definitivos Simples "/>
    <x v="1"/>
    <n v="20201113"/>
    <x v="1"/>
    <n v="1"/>
    <x v="1"/>
    <n v="30"/>
    <x v="3"/>
    <x v="1"/>
    <x v="1"/>
    <x v="25"/>
    <s v="Resuelta"/>
    <n v="13"/>
    <n v="11"/>
    <n v="2020"/>
    <n v="12"/>
    <s v="No Cruza"/>
    <n v="14"/>
    <n v="13"/>
    <n v="11"/>
    <n v="2020"/>
    <n v="12"/>
    <x v="1"/>
    <n v="0"/>
    <x v="1"/>
  </r>
  <r>
    <s v="P11102019100014"/>
    <x v="4"/>
    <n v="0"/>
    <n v="0"/>
    <s v="                                                                                "/>
    <s v="O.C. B/quilla Nte   "/>
    <s v="  UF2 GRAN MALECON FUNCIONAL 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UF2 MALECON                                      "/>
    <s v="A3151411                      "/>
    <s v="FERGIE_YULISSA_SOLANO_MANOTAS                                                   "/>
    <s v="AC220"/>
    <n v="20191002"/>
    <n v="20191128"/>
    <n v="1110"/>
    <n v="26868411"/>
    <s v="Seguimiento y rev. instalacion electrica distribucion "/>
    <s v="NO"/>
    <x v="3"/>
    <n v="1"/>
    <n v="1000"/>
    <s v="Obras "/>
    <x v="6"/>
    <n v="20191128"/>
    <x v="4"/>
    <n v="1"/>
    <x v="0"/>
    <n v="2"/>
    <x v="3"/>
    <x v="2"/>
    <x v="1"/>
    <x v="73"/>
    <s v="Resuelta"/>
    <n v="28"/>
    <n v="11"/>
    <n v="2019"/>
    <n v="363"/>
    <s v="No Cruza"/>
    <n v="57"/>
    <n v="28"/>
    <n v="11"/>
    <n v="2019"/>
    <n v="363"/>
    <x v="0"/>
    <n v="0"/>
    <x v="3"/>
  </r>
  <r>
    <s v="P34702020090006"/>
    <x v="9"/>
    <n v="0"/>
    <n v="0"/>
    <s v="                                                                                "/>
    <s v="O.C. La 14          "/>
    <s v="RAFAEL SAUL JARABA BMT FCA LA FORTUNA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70"/>
    <n v="0"/>
    <m/>
    <s v="NO"/>
    <x v="0"/>
    <n v="25"/>
    <n v="2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93312020060009"/>
    <x v="0"/>
    <n v="0"/>
    <n v="0"/>
    <s v="                                                                                "/>
    <s v="O.C. Riohacha       "/>
    <s v="MUNICIPIO DE FONSECA ELECTRIFICACION CONEJO LAS MARIMOND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200608"/>
    <n v="20200611"/>
    <n v="9331"/>
    <n v="27610895"/>
    <s v="Factibilidad Distribucion "/>
    <s v="NO"/>
    <x v="1"/>
    <n v="300"/>
    <n v="300000"/>
    <s v="Obras "/>
    <x v="0"/>
    <n v="20200611"/>
    <x v="7"/>
    <n v="1"/>
    <x v="0"/>
    <n v="8"/>
    <x v="4"/>
    <x v="1"/>
    <x v="3"/>
    <x v="243"/>
    <s v="Resuelta"/>
    <n v="11"/>
    <n v="6"/>
    <n v="2020"/>
    <n v="167"/>
    <s v="No Cruza"/>
    <n v="3"/>
    <n v="11"/>
    <n v="6"/>
    <n v="2020"/>
    <n v="167"/>
    <x v="1"/>
    <n v="0"/>
    <x v="0"/>
  </r>
  <r>
    <s v="P11502020020007"/>
    <x v="2"/>
    <n v="0"/>
    <n v="0"/>
    <s v="                                                                                "/>
    <s v="O.C. B/quilla Cto   "/>
    <s v="  MARASHA SUNSET MARASHA SUNSET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OTE 1 BLOQUE 12 PUNTA ROCA                                 "/>
    <s v="A3151411                      "/>
    <s v="FERGIE_YULISSA_SOLANO_MANOTAS                                                   "/>
    <s v="AC190"/>
    <n v="20200205"/>
    <n v="20200508"/>
    <n v="1150"/>
    <n v="27512326"/>
    <s v="Seguimiento y rev. instalacion electrica distribucion "/>
    <s v="NO"/>
    <x v="2"/>
    <n v="75"/>
    <n v="75000"/>
    <s v="Obras "/>
    <x v="7"/>
    <n v="20200511"/>
    <x v="2"/>
    <n v="1"/>
    <x v="0"/>
    <n v="5"/>
    <x v="1"/>
    <x v="1"/>
    <x v="1"/>
    <x v="255"/>
    <s v="Pendiente"/>
    <n v="11"/>
    <n v="5"/>
    <n v="2020"/>
    <n v="198"/>
    <d v="2020-05-22T00:00:00"/>
    <n v="198"/>
    <n v="8"/>
    <n v="5"/>
    <n v="2020"/>
    <n v="201"/>
    <x v="1"/>
    <n v="3"/>
    <x v="2"/>
  </r>
  <r>
    <s v="P11102020020030"/>
    <x v="2"/>
    <n v="0"/>
    <n v="0"/>
    <s v="                                                                                "/>
    <s v="O.C. B/quilla Cto   "/>
    <s v="IVAN DARIO GOMEZ APARTAMENTOS LA 44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44 54 47                                                 "/>
    <s v="T9763922                      "/>
    <s v="Somaya_Rincon                                                                   "/>
    <s v="AC190"/>
    <n v="20200207"/>
    <n v="20200207"/>
    <n v="1110"/>
    <n v="0"/>
    <m/>
    <s v="NO"/>
    <x v="0"/>
    <n v="25"/>
    <n v="25000"/>
    <s v="Obras "/>
    <x v="7"/>
    <n v="20200310"/>
    <x v="2"/>
    <n v="1"/>
    <x v="0"/>
    <n v="7"/>
    <x v="1"/>
    <x v="1"/>
    <x v="1"/>
    <x v="1"/>
    <s v="Sin Orden"/>
    <n v="10"/>
    <n v="3"/>
    <n v="2020"/>
    <n v="260"/>
    <s v="No Cruza"/>
    <n v="260"/>
    <n v="7"/>
    <n v="2"/>
    <n v="2020"/>
    <n v="292"/>
    <x v="1"/>
    <n v="32"/>
    <x v="2"/>
  </r>
  <r>
    <s v="P11702020100110"/>
    <x v="1"/>
    <n v="2137317"/>
    <n v="20038635"/>
    <s v="Situacion correcta                                                              "/>
    <s v="O.C. B/quilla Nte   "/>
    <s v="RENE MIGUEL PERTUZ CAMPO                                                "/>
    <n v="3145462900"/>
    <s v="TC090"/>
    <s v="CR 10B 45C2 67          P 1  APTO 01                                                                                                                                                       "/>
    <s v="=CRA 10B 45C2 67                                            "/>
    <s v="MP000058                      "/>
    <s v="NATALIA_MARIA_PEREZ_MAHECHA                                                     "/>
    <s v="AC236"/>
    <n v="20201030"/>
    <n v="20201105"/>
    <n v="1170"/>
    <n v="28260934"/>
    <s v="Modificación de Potencia"/>
    <s v="NO"/>
    <x v="1"/>
    <n v="3"/>
    <n v="3000"/>
    <s v="Aumentos de potencia"/>
    <x v="1"/>
    <n v="20201105"/>
    <x v="1"/>
    <n v="1"/>
    <x v="1"/>
    <n v="30"/>
    <x v="3"/>
    <x v="1"/>
    <x v="1"/>
    <x v="25"/>
    <s v="Resuelta"/>
    <n v="5"/>
    <n v="11"/>
    <n v="2020"/>
    <n v="20"/>
    <s v="No Cruza"/>
    <n v="6"/>
    <n v="5"/>
    <n v="11"/>
    <n v="2020"/>
    <n v="20"/>
    <x v="1"/>
    <n v="0"/>
    <x v="1"/>
  </r>
  <r>
    <s v="P75412020110017"/>
    <x v="3"/>
    <n v="0"/>
    <n v="0"/>
    <s v="                                                                                "/>
    <s v="O.C Sabanalarga     "/>
    <s v="TATIANA DEL C PADILLA BADILLO                                           "/>
    <n v="301597425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3                      "/>
    <s v="BRENDA MONSALVE                                                                 "/>
    <s v="AC005"/>
    <n v="20201117"/>
    <n v="20201117"/>
    <n v="7541"/>
    <n v="28286079"/>
    <s v="Inspección Normalización"/>
    <s v="NO"/>
    <x v="4"/>
    <n v="3"/>
    <n v="3000"/>
    <s v="Suministros definitivos Simples "/>
    <x v="3"/>
    <n v="20201117"/>
    <x v="1"/>
    <n v="1"/>
    <x v="1"/>
    <n v="17"/>
    <x v="5"/>
    <x v="1"/>
    <x v="4"/>
    <x v="24"/>
    <s v="Pendiente"/>
    <n v="17"/>
    <n v="11"/>
    <n v="2020"/>
    <n v="8"/>
    <s v="No Cruza"/>
    <n v="8"/>
    <n v="17"/>
    <n v="11"/>
    <n v="2020"/>
    <n v="8"/>
    <x v="1"/>
    <n v="0"/>
    <x v="1"/>
  </r>
  <r>
    <s v="P11102020060052"/>
    <x v="14"/>
    <n v="0"/>
    <n v="0"/>
    <s v="                                                                                "/>
    <s v="O.C. B/quilla Cto   "/>
    <s v="ALAMEDA DEL RIO RETRANQUEO DE REDES SALIDA TRANSELCA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SALIDA TRANSELCA                                 "/>
    <s v="A3151411                      "/>
    <s v="FERGIE_YULISSA_SOLANO_MANOTAS                                                   "/>
    <s v="AC231"/>
    <n v="20200619"/>
    <n v="20200619"/>
    <n v="1110"/>
    <n v="0"/>
    <m/>
    <s v="NO"/>
    <x v="0"/>
    <n v="1"/>
    <n v="1000"/>
    <s v="Obras "/>
    <x v="21"/>
    <n v="20200619"/>
    <x v="4"/>
    <n v="1"/>
    <x v="0"/>
    <n v="19"/>
    <x v="4"/>
    <x v="1"/>
    <x v="1"/>
    <x v="343"/>
    <s v="Sin Orden"/>
    <n v="19"/>
    <n v="6"/>
    <n v="2020"/>
    <n v="159"/>
    <s v="No Cruza"/>
    <n v="159"/>
    <n v="19"/>
    <n v="6"/>
    <n v="2020"/>
    <n v="159"/>
    <x v="1"/>
    <n v="0"/>
    <x v="8"/>
  </r>
  <r>
    <s v="P75422020100001"/>
    <x v="0"/>
    <n v="0"/>
    <n v="0"/>
    <s v="                                                                                "/>
    <s v="O.C Sabanalarga     "/>
    <s v="LUIS RAMIREZ FRANCO FINCA GRACIA DE DIOS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1009"/>
    <n v="20201022"/>
    <n v="7542"/>
    <n v="28222189"/>
    <s v="Factibilidad Distribucion "/>
    <s v="NO"/>
    <x v="1"/>
    <n v="15"/>
    <n v="15000"/>
    <s v="Obras "/>
    <x v="0"/>
    <n v="20201022"/>
    <x v="2"/>
    <n v="1"/>
    <x v="0"/>
    <n v="9"/>
    <x v="3"/>
    <x v="1"/>
    <x v="4"/>
    <x v="63"/>
    <s v="Resuelta"/>
    <n v="22"/>
    <n v="10"/>
    <n v="2020"/>
    <n v="34"/>
    <s v="No Cruza"/>
    <n v="13"/>
    <n v="22"/>
    <n v="10"/>
    <n v="2020"/>
    <n v="34"/>
    <x v="1"/>
    <n v="0"/>
    <x v="0"/>
  </r>
  <r>
    <s v="P11802020010046"/>
    <x v="2"/>
    <n v="0"/>
    <n v="0"/>
    <s v="                                                                                "/>
    <s v="O.C. B/quilla Cto   "/>
    <s v="  CONSTRUCCIONES MARVAL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20"/>
    <n v="20200514"/>
    <n v="1180"/>
    <n v="28250138"/>
    <s v="Seguimiento y rev. instalacion electrica distribucion "/>
    <s v="NO"/>
    <x v="2"/>
    <n v="412.5"/>
    <n v="412500"/>
    <s v="Obras "/>
    <x v="8"/>
    <n v="20201023"/>
    <x v="6"/>
    <n v="1"/>
    <x v="0"/>
    <n v="20"/>
    <x v="11"/>
    <x v="1"/>
    <x v="1"/>
    <x v="271"/>
    <s v="Pendiente"/>
    <n v="23"/>
    <n v="10"/>
    <n v="2020"/>
    <n v="33"/>
    <d v="2020-10-23T00:00:00"/>
    <n v="33"/>
    <n v="14"/>
    <n v="5"/>
    <n v="2020"/>
    <n v="195"/>
    <x v="1"/>
    <n v="162"/>
    <x v="2"/>
  </r>
  <r>
    <s v="P12102020110062"/>
    <x v="13"/>
    <n v="2549160"/>
    <n v="20182086"/>
    <s v="Situacion correcta                                                              "/>
    <s v="O.C. B/quilla Cto   "/>
    <s v="JOSE GABRIEL MUÑOZ ARRIETA                                              "/>
    <n v="3005163882"/>
    <s v="TC090"/>
    <s v="CL 10 21 4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232"/>
    <n v="20201120"/>
    <n v="20201120"/>
    <n v="1210"/>
    <n v="0"/>
    <m/>
    <s v="NO"/>
    <x v="0"/>
    <n v="112.5"/>
    <n v="112500"/>
    <s v="Aumentos de potencia"/>
    <x v="20"/>
    <n v="20201120"/>
    <x v="3"/>
    <n v="1"/>
    <x v="0"/>
    <n v="20"/>
    <x v="5"/>
    <x v="1"/>
    <x v="4"/>
    <x v="182"/>
    <s v="Sin Orden"/>
    <n v="20"/>
    <n v="11"/>
    <n v="2020"/>
    <n v="5"/>
    <s v="No Cruza"/>
    <n v="5"/>
    <n v="20"/>
    <n v="11"/>
    <n v="2020"/>
    <n v="5"/>
    <x v="1"/>
    <n v="0"/>
    <x v="8"/>
  </r>
  <r>
    <s v="P11102014010030"/>
    <x v="4"/>
    <n v="0"/>
    <n v="0"/>
    <s v="                                                                                "/>
    <s v="O.C. B/quilla Nte   "/>
    <s v="  INDUSTRIA TEXACO         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40109"/>
    <n v="20140728"/>
    <n v="1110"/>
    <n v="20629559"/>
    <s v="Seguimiento y rev. instalacion electrica distribucion "/>
    <s v="NO"/>
    <x v="1"/>
    <n v="225"/>
    <n v="225000"/>
    <s v="Obras "/>
    <x v="6"/>
    <n v="20140728"/>
    <x v="3"/>
    <n v="1"/>
    <x v="0"/>
    <n v="9"/>
    <x v="11"/>
    <x v="8"/>
    <x v="1"/>
    <x v="344"/>
    <s v="Resuelta"/>
    <n v="28"/>
    <n v="7"/>
    <n v="2014"/>
    <n v="2312"/>
    <s v="No Cruza"/>
    <n v="200"/>
    <n v="28"/>
    <n v="7"/>
    <n v="2014"/>
    <n v="2312"/>
    <x v="0"/>
    <n v="0"/>
    <x v="3"/>
  </r>
  <r>
    <s v="P75512016090004"/>
    <x v="2"/>
    <n v="0"/>
    <n v="0"/>
    <s v="                                                                                "/>
    <s v="O.C. B/quilla Cto   "/>
    <s v="PLANATA SISA PARQUE INDUSTRIAL EUROPARK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0908"/>
    <n v="20170216"/>
    <n v="7551"/>
    <n v="23715901"/>
    <s v="Seguimiento y rev. instalacion electrica distribucion "/>
    <s v="NO"/>
    <x v="1"/>
    <n v="500"/>
    <n v="500000"/>
    <s v="Obras "/>
    <x v="7"/>
    <n v="20170316"/>
    <x v="3"/>
    <n v="1"/>
    <x v="0"/>
    <n v="8"/>
    <x v="7"/>
    <x v="7"/>
    <x v="1"/>
    <x v="345"/>
    <s v="Resuelta"/>
    <n v="16"/>
    <n v="3"/>
    <n v="2017"/>
    <n v="1350"/>
    <d v="2017-04-03T00:00:00"/>
    <n v="189"/>
    <n v="16"/>
    <n v="2"/>
    <n v="2017"/>
    <n v="1378"/>
    <x v="0"/>
    <n v="28"/>
    <x v="2"/>
  </r>
  <r>
    <s v="P11702020110029"/>
    <x v="5"/>
    <n v="0"/>
    <n v="0"/>
    <s v="                                                                                "/>
    <s v="Of. Telefónica 24H  "/>
    <s v="MARIBEL FONTALVO DE LEON                                                "/>
    <n v="3183832581"/>
    <s v="TC090"/>
    <s v="                                                                                                                                                                                           "/>
    <s v="=CLL 45F 18 82                                              "/>
    <s v="NT000856                      "/>
    <s v="KARLA_MELISSA_BARRIOS_RADA                                                      "/>
    <s v="AC230"/>
    <n v="20201106"/>
    <n v="20201106"/>
    <n v="1170"/>
    <n v="0"/>
    <m/>
    <s v="NO"/>
    <x v="0"/>
    <n v="3"/>
    <n v="3000"/>
    <s v="Suministros definitivos Simples 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75412018120013"/>
    <x v="2"/>
    <n v="0"/>
    <n v="0"/>
    <s v="                                                                                "/>
    <s v="O.C Sabanalarga     "/>
    <s v="BONGA ETAPA 2 CONJUNTO CAMPESTRE                                        "/>
    <n v="3013357684"/>
    <s v="TC090"/>
    <s v="                                                                                                                                                                                           "/>
    <s v="REF CT A082132                                              "/>
    <s v="A8742068                      "/>
    <s v="Alvaro_Enrique_Hernandez_Suarez                                                 "/>
    <s v="AC190"/>
    <n v="20181206"/>
    <n v="20190218"/>
    <n v="7541"/>
    <n v="25793671"/>
    <s v="Factibilidad Distribucion "/>
    <s v="NO"/>
    <x v="1"/>
    <n v="75"/>
    <n v="75000"/>
    <s v="Obras "/>
    <x v="8"/>
    <n v="20200814"/>
    <x v="2"/>
    <n v="1"/>
    <x v="0"/>
    <n v="6"/>
    <x v="9"/>
    <x v="3"/>
    <x v="4"/>
    <x v="346"/>
    <s v="Resuelta"/>
    <n v="14"/>
    <n v="8"/>
    <n v="2020"/>
    <n v="103"/>
    <s v="No Cruza"/>
    <n v="617"/>
    <n v="18"/>
    <n v="2"/>
    <n v="2019"/>
    <n v="646"/>
    <x v="0"/>
    <n v="543"/>
    <x v="2"/>
  </r>
  <r>
    <s v="P95202020080011"/>
    <x v="3"/>
    <n v="0"/>
    <n v="0"/>
    <s v="                                                                                "/>
    <s v="C.A. Malambo        "/>
    <s v="SAIRA  MONICA BALLESTEROS TORO                                          "/>
    <n v="3213429355"/>
    <s v="TC090"/>
    <s v="                                                                                                                                                                                           "/>
    <s v="FINCA AREVALO                                               "/>
    <s v="ACSIA041                      "/>
    <s v="CLAUDIA MANOTAS                                                                 "/>
    <s v="AC005"/>
    <n v="20200813"/>
    <n v="20200813"/>
    <n v="9520"/>
    <n v="0"/>
    <m/>
    <s v="NO"/>
    <x v="0"/>
    <n v="3"/>
    <n v="3000"/>
    <s v="Suministros definitivos Simples "/>
    <x v="3"/>
    <n v="20200813"/>
    <x v="1"/>
    <n v="1"/>
    <x v="1"/>
    <n v="13"/>
    <x v="10"/>
    <x v="1"/>
    <x v="4"/>
    <x v="96"/>
    <s v="Sin Orden"/>
    <n v="13"/>
    <n v="8"/>
    <n v="2020"/>
    <n v="104"/>
    <s v="No Cruza"/>
    <n v="104"/>
    <n v="13"/>
    <n v="8"/>
    <n v="2020"/>
    <n v="104"/>
    <x v="1"/>
    <n v="0"/>
    <x v="1"/>
  </r>
  <r>
    <s v="P11102020100124"/>
    <x v="0"/>
    <n v="2688186"/>
    <n v="20145847"/>
    <s v="Situacion correcta                                                              "/>
    <s v="O.C. B/quilla Nte   "/>
    <s v="SYLVIA MERCEDES DIAZ PAEZ                                               "/>
    <s v="301642 8733           "/>
    <s v="TC090"/>
    <s v="CR 42 75B 145                                                                                                                                                                              "/>
    <s v="EDIFICIO JARDIN PLAZA                                       "/>
    <s v="A0840971                      "/>
    <s v="JEISSON_JAIR_LARIOS_DIAZ                                                        "/>
    <s v="AC100"/>
    <n v="20201027"/>
    <n v="20201105"/>
    <n v="1110"/>
    <n v="28257570"/>
    <s v="Factibilidad Distribucion "/>
    <s v="NO"/>
    <x v="1"/>
    <n v="50"/>
    <n v="50000"/>
    <s v="Aumentos de potencia"/>
    <x v="0"/>
    <n v="20201105"/>
    <x v="2"/>
    <n v="1"/>
    <x v="0"/>
    <n v="27"/>
    <x v="3"/>
    <x v="1"/>
    <x v="1"/>
    <x v="85"/>
    <s v="Resuelta"/>
    <n v="5"/>
    <n v="11"/>
    <n v="2020"/>
    <n v="20"/>
    <d v="2020-10-28T00:00:00"/>
    <n v="9"/>
    <n v="5"/>
    <n v="11"/>
    <n v="2020"/>
    <n v="20"/>
    <x v="1"/>
    <n v="0"/>
    <x v="0"/>
  </r>
  <r>
    <s v="P11502020070023"/>
    <x v="2"/>
    <n v="0"/>
    <n v="0"/>
    <s v="                                                                                "/>
    <s v="O.C. B/quilla Nte   "/>
    <s v="BRIAN ANTHONY M CLEAN                                                   "/>
    <n v="3205167153"/>
    <s v="TC090"/>
    <s v="                                                                                                                                                                                           "/>
    <s v="CR 52 132 167                                               "/>
    <s v="RC000135                      "/>
    <s v="CRISTIAN_CONTRERAS_ARROYO                                                       "/>
    <s v="AC190"/>
    <n v="20200731"/>
    <n v="20200929"/>
    <n v="1150"/>
    <n v="0"/>
    <m/>
    <s v="NO"/>
    <x v="0"/>
    <n v="8"/>
    <n v="8000"/>
    <s v="Coogeneración/Suplencia "/>
    <x v="5"/>
    <n v="20200929"/>
    <x v="10"/>
    <n v="1"/>
    <x v="2"/>
    <n v="31"/>
    <x v="6"/>
    <x v="1"/>
    <x v="1"/>
    <x v="347"/>
    <s v="Sin Orden"/>
    <n v="29"/>
    <n v="9"/>
    <n v="2020"/>
    <n v="57"/>
    <s v="No Cruza"/>
    <n v="57"/>
    <n v="29"/>
    <n v="9"/>
    <n v="2020"/>
    <n v="57"/>
    <x v="1"/>
    <n v="0"/>
    <x v="2"/>
  </r>
  <r>
    <s v="P12102019100019"/>
    <x v="0"/>
    <n v="0"/>
    <n v="0"/>
    <s v="                                                                                "/>
    <s v="O.C. B/quilla Cto   "/>
    <s v="SAN MIGUEL URBANIZACION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EDIO SEVILLA #1                                           "/>
    <s v="A2891363                      "/>
    <s v="Naibet Olivo                                                                    "/>
    <s v="AC100"/>
    <n v="20191018"/>
    <n v="20191021"/>
    <n v="1210"/>
    <n v="26836951"/>
    <s v="Factibilidad Distribucion "/>
    <s v="NO"/>
    <x v="1"/>
    <n v="500"/>
    <n v="500000"/>
    <s v="Obras "/>
    <x v="0"/>
    <n v="20191021"/>
    <x v="5"/>
    <n v="1"/>
    <x v="0"/>
    <n v="18"/>
    <x v="3"/>
    <x v="2"/>
    <x v="4"/>
    <x v="348"/>
    <s v="Resuelta"/>
    <n v="21"/>
    <n v="10"/>
    <n v="2019"/>
    <n v="401"/>
    <s v="No Cruza"/>
    <n v="3"/>
    <n v="21"/>
    <n v="10"/>
    <n v="2019"/>
    <n v="401"/>
    <x v="0"/>
    <n v="0"/>
    <x v="0"/>
  </r>
  <r>
    <s v="P75512018010004"/>
    <x v="2"/>
    <n v="0"/>
    <n v="0"/>
    <s v="                                                                                "/>
    <s v="C.T.SOLEDAD         "/>
    <s v="COMPAQIA AVICOLA Y GANADERA SA BODEGA CONDIMAR 13                       "/>
    <n v="3205493641"/>
    <s v="TC088"/>
    <s v="                                                                                                                                                                                           "/>
    <s v="BODEGAS HELL                                                "/>
    <s v="T2891467                      "/>
    <s v="SHIRLEY_ESTHER_TAPIA_CUADRADO                                                   "/>
    <s v="AC190"/>
    <n v="20180115"/>
    <n v="20180222"/>
    <n v="7551"/>
    <n v="25139971"/>
    <s v="Seguimiento y rev. instalacion electrica distribucion "/>
    <s v="NO"/>
    <x v="1"/>
    <n v="150"/>
    <n v="150000"/>
    <s v="Obras "/>
    <x v="7"/>
    <n v="20180309"/>
    <x v="3"/>
    <n v="1"/>
    <x v="0"/>
    <n v="15"/>
    <x v="11"/>
    <x v="3"/>
    <x v="1"/>
    <x v="349"/>
    <s v="Resuelta"/>
    <n v="9"/>
    <n v="3"/>
    <n v="2018"/>
    <n v="992"/>
    <d v="2018-05-29T00:00:00"/>
    <n v="53"/>
    <n v="22"/>
    <n v="2"/>
    <n v="2018"/>
    <n v="1007"/>
    <x v="0"/>
    <n v="15"/>
    <x v="2"/>
  </r>
  <r>
    <s v="P93312020050006"/>
    <x v="2"/>
    <n v="0"/>
    <n v="0"/>
    <s v="                                                                                "/>
    <s v="O.C. Riohacha       "/>
    <s v="PATILLA REASENTAMIENTO 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515"/>
    <n v="20200515"/>
    <n v="9331"/>
    <n v="0"/>
    <m/>
    <s v="NO"/>
    <x v="0"/>
    <n v="75"/>
    <n v="75000"/>
    <s v="Obras "/>
    <x v="7"/>
    <n v="20200515"/>
    <x v="2"/>
    <n v="1"/>
    <x v="0"/>
    <n v="15"/>
    <x v="2"/>
    <x v="1"/>
    <x v="3"/>
    <x v="350"/>
    <s v="Sin Orden"/>
    <n v="15"/>
    <n v="5"/>
    <n v="2020"/>
    <n v="194"/>
    <s v="No Cruza"/>
    <n v="194"/>
    <n v="15"/>
    <n v="5"/>
    <n v="2020"/>
    <n v="194"/>
    <x v="1"/>
    <n v="0"/>
    <x v="2"/>
  </r>
  <r>
    <s v="P93302019120003"/>
    <x v="0"/>
    <n v="0"/>
    <n v="0"/>
    <s v="                                                                                "/>
    <s v="O.C. Riohacha       "/>
    <s v="GOBERNACION DE LA GUAJIRA AMPL DE REDES MBT COMUNIDAD LAS CASITA        "/>
    <n v="0"/>
    <s v="TC099"/>
    <s v="                                                                                                                                                                                           "/>
    <s v="ENT DESC GOBERNACION BPC                                    "/>
    <s v="N3352044                      "/>
    <s v="Laudis_Peñaranda_                                                               "/>
    <s v="AC100"/>
    <n v="20191205"/>
    <n v="20191211"/>
    <n v="9330"/>
    <n v="26990227"/>
    <s v="Factibilidad Distribucion "/>
    <s v="NO"/>
    <x v="1"/>
    <n v="75"/>
    <n v="75000"/>
    <s v="Obras "/>
    <x v="0"/>
    <n v="20191211"/>
    <x v="2"/>
    <n v="1"/>
    <x v="0"/>
    <n v="5"/>
    <x v="9"/>
    <x v="2"/>
    <x v="3"/>
    <x v="351"/>
    <s v="Resuelta"/>
    <n v="11"/>
    <n v="12"/>
    <n v="2019"/>
    <n v="350"/>
    <s v="No Cruza"/>
    <n v="6"/>
    <n v="11"/>
    <n v="12"/>
    <n v="2019"/>
    <n v="350"/>
    <x v="1"/>
    <n v="0"/>
    <x v="0"/>
  </r>
  <r>
    <s v="P11102016080091"/>
    <x v="7"/>
    <n v="0"/>
    <n v="0"/>
    <s v="                                                                                "/>
    <s v="Central de Escritos "/>
    <s v="  CONSORCIO PLAZA SAN JOSE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00"/>
    <n v="20160812"/>
    <n v="20161028"/>
    <n v="1110"/>
    <n v="23236781"/>
    <s v="Seguimiento y rev. instalacion electrica distribucion "/>
    <s v="NO"/>
    <x v="1"/>
    <n v="1"/>
    <n v="1000"/>
    <s v="Obras "/>
    <x v="12"/>
    <n v="20161028"/>
    <x v="4"/>
    <n v="1"/>
    <x v="0"/>
    <n v="12"/>
    <x v="10"/>
    <x v="7"/>
    <x v="1"/>
    <x v="352"/>
    <s v="Resuelta"/>
    <n v="28"/>
    <n v="10"/>
    <n v="2016"/>
    <n v="1489"/>
    <s v="No Cruza"/>
    <n v="77"/>
    <n v="28"/>
    <n v="10"/>
    <n v="2016"/>
    <n v="1489"/>
    <x v="0"/>
    <n v="0"/>
    <x v="5"/>
  </r>
  <r>
    <s v="P11102019120029"/>
    <x v="6"/>
    <n v="2286813"/>
    <n v="20128914"/>
    <s v="Situacion correcta                                                              "/>
    <s v="O.C. B/quilla Nte   "/>
    <s v="FABIAN ORTEGA CONTRERAS                                                 "/>
    <n v="0"/>
    <s v="TC090"/>
    <s v="CR 38 85 93          P  1                                                                                                                                                                  "/>
    <s v="=CRA 38 85 93                                               "/>
    <s v="MP000152                      "/>
    <s v="MALKA_IRINA_ROCHA_MEJIA                                                         "/>
    <s v="AC170"/>
    <n v="20191204"/>
    <n v="20191206"/>
    <n v="1110"/>
    <n v="26976487"/>
    <s v="Modificación de Potencia"/>
    <s v="NO"/>
    <x v="1"/>
    <n v="3"/>
    <n v="3000"/>
    <s v="Aumentos de potencia"/>
    <x v="10"/>
    <n v="20191206"/>
    <x v="1"/>
    <n v="1"/>
    <x v="1"/>
    <n v="4"/>
    <x v="9"/>
    <x v="2"/>
    <x v="1"/>
    <x v="353"/>
    <s v="Resuelta"/>
    <n v="6"/>
    <n v="12"/>
    <n v="2019"/>
    <n v="355"/>
    <s v="No Cruza"/>
    <n v="2"/>
    <n v="6"/>
    <n v="12"/>
    <n v="2019"/>
    <n v="355"/>
    <x v="1"/>
    <n v="0"/>
    <x v="1"/>
  </r>
  <r>
    <s v="P11802020110061"/>
    <x v="5"/>
    <n v="0"/>
    <n v="0"/>
    <s v="                                                                                "/>
    <s v="O.C. Soledad        "/>
    <s v="JAVIER ENRIQUE MIRANDA DIAZ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67628                      "/>
    <s v="GIOVANNA_CORONELL_DAZA                                                          "/>
    <s v="AC230"/>
    <n v="20201113"/>
    <n v="20201113"/>
    <n v="1180"/>
    <n v="0"/>
    <m/>
    <s v="NO"/>
    <x v="0"/>
    <n v="3"/>
    <n v="3000"/>
    <s v="Suministros definitivos Simples "/>
    <x v="9"/>
    <n v="20201113"/>
    <x v="1"/>
    <n v="1"/>
    <x v="1"/>
    <n v="13"/>
    <x v="5"/>
    <x v="1"/>
    <x v="1"/>
    <x v="17"/>
    <s v="Sin Orden"/>
    <n v="13"/>
    <n v="11"/>
    <n v="2020"/>
    <n v="12"/>
    <s v="No Cruza"/>
    <n v="12"/>
    <n v="13"/>
    <n v="11"/>
    <n v="2020"/>
    <n v="12"/>
    <x v="1"/>
    <n v="0"/>
    <x v="4"/>
  </r>
  <r>
    <s v="P11102020100129"/>
    <x v="5"/>
    <n v="0"/>
    <n v="0"/>
    <s v="                                                                                "/>
    <s v="OC CCIAL AMERICANO  "/>
    <s v="NURY ISABEL ESCORCIA PALMERA                                            "/>
    <n v="3006492601"/>
    <s v="TC090"/>
    <s v="                                                                                                                                                                                           "/>
    <s v="=CLL 47B 25 52                                              "/>
    <s v="MP000294                      "/>
    <s v="DARIO_GONZALEZ_IMITOLA                                                          "/>
    <s v="AC230"/>
    <n v="20201028"/>
    <n v="20201028"/>
    <n v="1110"/>
    <n v="0"/>
    <m/>
    <s v="NO"/>
    <x v="0"/>
    <n v="3"/>
    <n v="3000"/>
    <s v="Suministros definitivos Simples "/>
    <x v="9"/>
    <n v="20201028"/>
    <x v="1"/>
    <n v="1"/>
    <x v="1"/>
    <n v="28"/>
    <x v="3"/>
    <x v="1"/>
    <x v="1"/>
    <x v="133"/>
    <s v="Sin Orden"/>
    <n v="28"/>
    <n v="10"/>
    <n v="2020"/>
    <n v="28"/>
    <s v="No Cruza"/>
    <n v="28"/>
    <n v="28"/>
    <n v="10"/>
    <n v="2020"/>
    <n v="28"/>
    <x v="1"/>
    <n v="0"/>
    <x v="4"/>
  </r>
  <r>
    <s v="P93312020060010"/>
    <x v="0"/>
    <n v="0"/>
    <n v="0"/>
    <s v="                                                                                "/>
    <s v="O.C. Riohacha       "/>
    <s v="MUNICIPIO DE FONSECA REPOTENCIACION REDES MTBR SITIO NUEVO              "/>
    <n v="0"/>
    <s v="TC090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200608"/>
    <n v="20200611"/>
    <n v="9331"/>
    <n v="27610899"/>
    <s v="Factibilidad Distribucion "/>
    <s v="NO"/>
    <x v="1"/>
    <n v="450"/>
    <n v="450000"/>
    <s v="Obras "/>
    <x v="0"/>
    <n v="20200611"/>
    <x v="7"/>
    <n v="1"/>
    <x v="0"/>
    <n v="8"/>
    <x v="4"/>
    <x v="1"/>
    <x v="3"/>
    <x v="243"/>
    <s v="Resuelta"/>
    <n v="11"/>
    <n v="6"/>
    <n v="2020"/>
    <n v="167"/>
    <s v="No Cruza"/>
    <n v="3"/>
    <n v="11"/>
    <n v="6"/>
    <n v="2020"/>
    <n v="167"/>
    <x v="1"/>
    <n v="0"/>
    <x v="0"/>
  </r>
  <r>
    <s v="P93412019050002"/>
    <x v="0"/>
    <n v="0"/>
    <n v="0"/>
    <s v="                                                                                "/>
    <s v="O.C. La 14          "/>
    <s v="ANDIMINERALS SAS ESTACION DE AGUA BMT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00"/>
    <n v="20190517"/>
    <n v="20190523"/>
    <n v="9341"/>
    <n v="26331711"/>
    <s v="Factibilidad Distribucion "/>
    <s v="NO"/>
    <x v="1"/>
    <n v="75"/>
    <n v="75000"/>
    <s v="Obras "/>
    <x v="0"/>
    <n v="20190523"/>
    <x v="2"/>
    <n v="1"/>
    <x v="0"/>
    <n v="17"/>
    <x v="2"/>
    <x v="2"/>
    <x v="0"/>
    <x v="354"/>
    <s v="Resuelta"/>
    <n v="23"/>
    <n v="5"/>
    <n v="2019"/>
    <n v="552"/>
    <s v="No Cruza"/>
    <n v="6"/>
    <n v="23"/>
    <n v="5"/>
    <n v="2019"/>
    <n v="552"/>
    <x v="0"/>
    <n v="0"/>
    <x v="0"/>
  </r>
  <r>
    <s v="P11802016110034"/>
    <x v="2"/>
    <n v="0"/>
    <n v="0"/>
    <s v="                                                                                "/>
    <s v="O.C. B/quilla Cto   "/>
    <s v="DE LOS ALMENDROS CONSTRUCIONES MARVAL URBANIZACION RESERVA              "/>
    <n v="0"/>
    <s v="TC092"/>
    <s v="                                                                                                                                                                                           "/>
    <s v="URNANIZACIÓN RESERVA DE LOS ALMENDROS                       "/>
    <s v="T3215501                      "/>
    <s v="Luz_Estela_Arevalo_de_León                                                      "/>
    <s v="AC190"/>
    <n v="20161108"/>
    <n v="20161123"/>
    <n v="1180"/>
    <n v="0"/>
    <m/>
    <s v="NO"/>
    <x v="0"/>
    <n v="8"/>
    <n v="8000"/>
    <s v="Obras "/>
    <x v="7"/>
    <n v="20161202"/>
    <x v="3"/>
    <n v="1"/>
    <x v="0"/>
    <n v="8"/>
    <x v="5"/>
    <x v="7"/>
    <x v="1"/>
    <x v="355"/>
    <s v="Sin Orden"/>
    <n v="2"/>
    <n v="12"/>
    <n v="2016"/>
    <n v="1454"/>
    <s v="No Cruza"/>
    <n v="1454"/>
    <n v="23"/>
    <n v="11"/>
    <n v="2016"/>
    <n v="1463"/>
    <x v="0"/>
    <n v="9"/>
    <x v="2"/>
  </r>
  <r>
    <s v="P95202017060009"/>
    <x v="2"/>
    <n v="0"/>
    <n v="0"/>
    <s v="                                                                                "/>
    <s v="O.C Sabanalarga     "/>
    <s v="CANDELARIA REAL URBANIZACION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NDELARIA REAL                                             "/>
    <s v="T9763922                      "/>
    <s v="Somaya_Rincon                                                                   "/>
    <s v="AC190"/>
    <n v="20170605"/>
    <n v="20170912"/>
    <n v="9520"/>
    <n v="25188450"/>
    <s v="Seguimiento y rev. instalacion electrica distribucion "/>
    <s v="NO"/>
    <x v="1"/>
    <n v="185"/>
    <n v="185000"/>
    <s v="Obras "/>
    <x v="8"/>
    <n v="20180907"/>
    <x v="5"/>
    <n v="1"/>
    <x v="0"/>
    <n v="5"/>
    <x v="4"/>
    <x v="0"/>
    <x v="4"/>
    <x v="356"/>
    <s v="Resuelta"/>
    <n v="7"/>
    <n v="9"/>
    <n v="2018"/>
    <n v="810"/>
    <d v="2018-06-13T00:00:00"/>
    <n v="459"/>
    <n v="12"/>
    <n v="9"/>
    <n v="2017"/>
    <n v="1170"/>
    <x v="0"/>
    <n v="360"/>
    <x v="2"/>
  </r>
  <r>
    <s v="P93322019100018"/>
    <x v="2"/>
    <n v="0"/>
    <n v="0"/>
    <s v="                                                                                "/>
    <s v="O.C. Riohacha       "/>
    <s v="MUNICIPIO DE MANAURE CONST REDES ELECTRIC BARRIO ICHIEN                 "/>
    <n v="0"/>
    <s v="TC095"/>
    <s v="                                                                                                                                                                                           "/>
    <s v="PROV ALUMB NAVID                                            "/>
    <s v="N3352044                      "/>
    <s v="Laudis_Peñaranda_                                                               "/>
    <s v="AC190"/>
    <n v="20191011"/>
    <n v="20191023"/>
    <n v="9332"/>
    <n v="27842075"/>
    <s v="Seguimiento y rev. instalacion electrica distribucion "/>
    <s v="NO"/>
    <x v="3"/>
    <n v="100"/>
    <n v="100000"/>
    <s v="Obras "/>
    <x v="7"/>
    <n v="20200221"/>
    <x v="2"/>
    <n v="1"/>
    <x v="0"/>
    <n v="11"/>
    <x v="3"/>
    <x v="2"/>
    <x v="3"/>
    <x v="357"/>
    <s v="Resuelta"/>
    <n v="21"/>
    <n v="2"/>
    <n v="2020"/>
    <n v="278"/>
    <d v="2020-07-21T00:00:00"/>
    <n v="133"/>
    <n v="23"/>
    <n v="10"/>
    <n v="2019"/>
    <n v="399"/>
    <x v="0"/>
    <n v="121"/>
    <x v="2"/>
  </r>
  <r>
    <s v="P11102019080040"/>
    <x v="2"/>
    <n v="3052494"/>
    <n v="0"/>
    <s v="                                                                                "/>
    <s v="O.C. B/quilla Cto   "/>
    <s v="ALVARO PABA TOSCANO                                                     "/>
    <n v="301357217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207937                      "/>
    <s v="HUGO_ALBERTO_HENRIQUEZ_PEREZ                                                    "/>
    <s v="AC190"/>
    <n v="20190809"/>
    <n v="20190926"/>
    <n v="1110"/>
    <n v="27030821"/>
    <s v="Seguimiento y rev. instalacion electrica distribucion "/>
    <s v="NO"/>
    <x v="3"/>
    <n v="30"/>
    <n v="30000"/>
    <s v="Aumentos de potencia"/>
    <x v="7"/>
    <n v="20190930"/>
    <x v="2"/>
    <n v="1"/>
    <x v="0"/>
    <n v="9"/>
    <x v="10"/>
    <x v="2"/>
    <x v="1"/>
    <x v="358"/>
    <s v="Resuelta"/>
    <n v="30"/>
    <n v="9"/>
    <n v="2019"/>
    <n v="422"/>
    <s v="No Cruza"/>
    <n v="52"/>
    <n v="26"/>
    <n v="9"/>
    <n v="2019"/>
    <n v="426"/>
    <x v="0"/>
    <n v="4"/>
    <x v="2"/>
  </r>
  <r>
    <s v="P11802019120032"/>
    <x v="0"/>
    <n v="0"/>
    <n v="0"/>
    <s v="                                                                                "/>
    <s v="O.C. B/quilla Cto   "/>
    <s v="MZ8 PROVISIONAL ALTOS DE LOS MANANTI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ORTAL DE LOS MANANTIALES M8                                "/>
    <s v="A3151411                      "/>
    <s v="FERGIE_YULISSA_SOLANO_MANOTAS                                                   "/>
    <s v="AC100"/>
    <n v="20191210"/>
    <n v="20191219"/>
    <n v="1180"/>
    <n v="27002066"/>
    <s v="Factibilidad Distribucion "/>
    <s v="NO"/>
    <x v="1"/>
    <n v="500"/>
    <n v="500000"/>
    <s v="Obras "/>
    <x v="0"/>
    <n v="20191219"/>
    <x v="3"/>
    <n v="1"/>
    <x v="0"/>
    <n v="10"/>
    <x v="9"/>
    <x v="2"/>
    <x v="1"/>
    <x v="359"/>
    <s v="Resuelta"/>
    <n v="19"/>
    <n v="12"/>
    <n v="2019"/>
    <n v="342"/>
    <s v="No Cruza"/>
    <n v="9"/>
    <n v="19"/>
    <n v="12"/>
    <n v="2019"/>
    <n v="342"/>
    <x v="1"/>
    <n v="0"/>
    <x v="0"/>
  </r>
  <r>
    <s v="P11102019060004"/>
    <x v="2"/>
    <n v="2700963"/>
    <n v="20141114"/>
    <s v="Situacion correcta                                                              "/>
    <s v="O.C. B/quilla Cto   "/>
    <s v="FAUEZ FAUSTO DAVID JAIL BENITEZ                                         "/>
    <n v="3006890562"/>
    <s v="TC092"/>
    <s v="CR 54 75 78                                                                                                                                                                                "/>
    <s v="CRA 53 76 239=CRA 54 75 78                                  "/>
    <s v="T9763922                      "/>
    <s v="Somaya_Rincon                                                                   "/>
    <s v="AC190"/>
    <n v="20190604"/>
    <n v="20190813"/>
    <n v="1110"/>
    <n v="26753827"/>
    <s v="Seguimiento y rev. instalacion electrica distribucion "/>
    <s v="NO"/>
    <x v="3"/>
    <n v="50"/>
    <n v="50000"/>
    <s v="Aumentos de potencia"/>
    <x v="5"/>
    <n v="20191010"/>
    <x v="3"/>
    <n v="1"/>
    <x v="0"/>
    <n v="4"/>
    <x v="4"/>
    <x v="2"/>
    <x v="1"/>
    <x v="360"/>
    <s v="Resuelta"/>
    <n v="10"/>
    <n v="10"/>
    <n v="2019"/>
    <n v="412"/>
    <s v="No Cruza"/>
    <n v="128"/>
    <n v="13"/>
    <n v="8"/>
    <n v="2019"/>
    <n v="470"/>
    <x v="0"/>
    <n v="58"/>
    <x v="2"/>
  </r>
  <r>
    <s v="P93302020050004"/>
    <x v="2"/>
    <n v="0"/>
    <n v="0"/>
    <s v="                                                                                "/>
    <s v="O.C. Riohacha       "/>
    <s v="CRISTIAN MARRIAGA CARMON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PERICO                                                  "/>
    <s v="N3352044                      "/>
    <s v="Laudis_Peñaranda_                                                               "/>
    <s v="AC190"/>
    <n v="20200522"/>
    <n v="20200731"/>
    <n v="9330"/>
    <n v="27914765"/>
    <s v="Seguimiento y rev. instalacion electrica distribucion "/>
    <s v="NO"/>
    <x v="1"/>
    <n v="25"/>
    <n v="25000"/>
    <s v="Obras "/>
    <x v="11"/>
    <n v="20200731"/>
    <x v="2"/>
    <n v="1"/>
    <x v="0"/>
    <n v="22"/>
    <x v="2"/>
    <x v="1"/>
    <x v="3"/>
    <x v="67"/>
    <s v="Resuelta"/>
    <n v="31"/>
    <n v="7"/>
    <n v="2020"/>
    <n v="117"/>
    <s v="No Cruza"/>
    <n v="70"/>
    <n v="31"/>
    <n v="7"/>
    <n v="2020"/>
    <n v="117"/>
    <x v="1"/>
    <n v="0"/>
    <x v="2"/>
  </r>
  <r>
    <s v="P93322019030021"/>
    <x v="2"/>
    <n v="0"/>
    <n v="0"/>
    <s v="                                                                                "/>
    <s v="O.C. Riohacha       "/>
    <s v="MUNICIPIO DE MANAURE ELECTRIFICACION COMUNIDAD MARAUYEN 2               "/>
    <n v="0"/>
    <s v="TC090"/>
    <s v="                                                                                                                                                                                           "/>
    <s v="PROV ALUMB NAVID                                            "/>
    <s v="N3352044                      "/>
    <s v="Laudis_Peñaranda_                                                               "/>
    <s v="AC190"/>
    <n v="20190328"/>
    <n v="20191220"/>
    <n v="9332"/>
    <n v="26151967"/>
    <s v="Factibilidad Distribucion "/>
    <s v="NO"/>
    <x v="1"/>
    <n v="50"/>
    <n v="50000"/>
    <s v="Obras "/>
    <x v="16"/>
    <n v="20200205"/>
    <x v="7"/>
    <n v="1"/>
    <x v="0"/>
    <n v="28"/>
    <x v="0"/>
    <x v="2"/>
    <x v="3"/>
    <x v="70"/>
    <s v="Resuelta"/>
    <n v="5"/>
    <n v="2"/>
    <n v="2020"/>
    <n v="294"/>
    <s v="No Cruza"/>
    <n v="314"/>
    <n v="20"/>
    <n v="12"/>
    <n v="2019"/>
    <n v="341"/>
    <x v="1"/>
    <n v="47"/>
    <x v="2"/>
  </r>
  <r>
    <s v="P11102019120035"/>
    <x v="2"/>
    <n v="1375295"/>
    <n v="20162443"/>
    <s v="Situacion correcta                                                              "/>
    <s v="O.C. B/quilla Cto   "/>
    <s v="ALTOS DEL CHAIRAMA EDIFICIO                                             "/>
    <s v="3107806884 8259383    "/>
    <s v="TC092"/>
    <s v="CL 83B 42D 148               SEGE PROV                                                                                                                                                     "/>
    <s v="=CLL 83B 42D 148                                            "/>
    <s v="A3151411                      "/>
    <s v="FERGIE_YULISSA_SOLANO_MANOTAS                                                   "/>
    <s v="AC190"/>
    <n v="20191204"/>
    <n v="20191227"/>
    <n v="1110"/>
    <n v="27136826"/>
    <s v="Seguimiento y rev. instalacion electrica distribucion "/>
    <s v="NO"/>
    <x v="3"/>
    <n v="112.5"/>
    <n v="112500"/>
    <s v="Aumentos de potencia"/>
    <x v="8"/>
    <n v="20200203"/>
    <x v="2"/>
    <n v="1"/>
    <x v="0"/>
    <n v="4"/>
    <x v="9"/>
    <x v="2"/>
    <x v="1"/>
    <x v="353"/>
    <s v="Resuelta"/>
    <n v="3"/>
    <n v="2"/>
    <n v="2020"/>
    <n v="296"/>
    <s v="No Cruza"/>
    <n v="61"/>
    <n v="27"/>
    <n v="12"/>
    <n v="2019"/>
    <n v="334"/>
    <x v="1"/>
    <n v="38"/>
    <x v="2"/>
  </r>
  <r>
    <s v="P93432019090010"/>
    <x v="0"/>
    <n v="0"/>
    <n v="0"/>
    <s v="                                                                                "/>
    <s v="ZE Santa_Marta      "/>
    <s v="JOSE AGUSTIN RINCON URIBE                                               "/>
    <n v="310352929"/>
    <s v="TC090"/>
    <s v="                                                                                                                                                                                           "/>
    <s v="LA BUENA NUEVA                                              "/>
    <s v="T9697258                      "/>
    <s v="Adriana_Duran_Q                                                                 "/>
    <s v="AC100"/>
    <n v="20190925"/>
    <n v="20191001"/>
    <n v="9343"/>
    <n v="26775470"/>
    <s v="Factibilidad Distribucion "/>
    <s v="NO"/>
    <x v="1"/>
    <n v="37.5"/>
    <n v="37500"/>
    <s v="Obras "/>
    <x v="0"/>
    <n v="20191001"/>
    <x v="2"/>
    <n v="1"/>
    <x v="0"/>
    <n v="25"/>
    <x v="7"/>
    <x v="2"/>
    <x v="0"/>
    <x v="311"/>
    <s v="Resuelta"/>
    <n v="1"/>
    <n v="10"/>
    <n v="2019"/>
    <n v="421"/>
    <s v="No Cruza"/>
    <n v="6"/>
    <n v="1"/>
    <n v="10"/>
    <n v="2019"/>
    <n v="421"/>
    <x v="0"/>
    <n v="0"/>
    <x v="0"/>
  </r>
  <r>
    <s v="P11702020110038"/>
    <x v="5"/>
    <n v="0"/>
    <n v="0"/>
    <s v="                                                                                "/>
    <s v="O.C. Soledad        "/>
    <s v="ALFREDO GARCIA VEGA                                                     "/>
    <n v="300819552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10"/>
    <n v="20201110"/>
    <n v="1170"/>
    <n v="0"/>
    <m/>
    <s v="NO"/>
    <x v="0"/>
    <n v="3"/>
    <n v="3000"/>
    <s v="Suministros definitivos Simples "/>
    <x v="9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93532020070003"/>
    <x v="2"/>
    <n v="0"/>
    <n v="0"/>
    <s v="                                                                                "/>
    <s v="O.C. La 14          "/>
    <s v="JOSE VICENTE TREJOS DE ANGEL BMT FCA EL TATU                            "/>
    <n v="0"/>
    <s v="TC090"/>
    <s v="                                                                                                                                                                                           "/>
    <s v="VEC 3828736                                                 "/>
    <s v="C9794580                      "/>
    <s v="TATIANA ADELA LUQUEZ VANSTRAHLEM                                                "/>
    <s v="AC190"/>
    <n v="20200717"/>
    <n v="20200812"/>
    <n v="9353"/>
    <n v="27845967"/>
    <s v="Factibilidad Distribucion "/>
    <s v="NO"/>
    <x v="1"/>
    <n v="25"/>
    <n v="25000"/>
    <s v="Obras "/>
    <x v="2"/>
    <n v="20200812"/>
    <x v="2"/>
    <n v="1"/>
    <x v="0"/>
    <n v="17"/>
    <x v="6"/>
    <x v="1"/>
    <x v="0"/>
    <x v="361"/>
    <s v="Resuelta"/>
    <n v="12"/>
    <n v="8"/>
    <n v="2020"/>
    <n v="105"/>
    <s v="No Cruza"/>
    <n v="26"/>
    <n v="12"/>
    <n v="8"/>
    <n v="2020"/>
    <n v="105"/>
    <x v="1"/>
    <n v="0"/>
    <x v="2"/>
  </r>
  <r>
    <s v="P11102019010047"/>
    <x v="2"/>
    <n v="0"/>
    <n v="0"/>
    <s v="                                                                                "/>
    <s v="O.C Sabanalarga     "/>
    <s v="UNION TEMPORAL GRAN MALECON MALECON UF2,UF3,UF4 AVENIDA DEL RIO MAG     "/>
    <n v="0"/>
    <s v="TC088"/>
    <s v="                                                                                                                                                                                           "/>
    <s v="PLANTA DE TTO EDAR                                          "/>
    <s v="T9763922                      "/>
    <s v="Somaya_Rincon                                                                   "/>
    <s v="AC190"/>
    <n v="20190115"/>
    <n v="20190910"/>
    <n v="1110"/>
    <n v="26871125"/>
    <s v="Seguimiento y rev. instalacion electrica distribucion "/>
    <s v="NO"/>
    <x v="3"/>
    <n v="375"/>
    <n v="375000"/>
    <s v="Obras "/>
    <x v="8"/>
    <n v="20200219"/>
    <x v="3"/>
    <n v="1"/>
    <x v="0"/>
    <n v="15"/>
    <x v="11"/>
    <x v="2"/>
    <x v="1"/>
    <x v="362"/>
    <s v="Resuelta"/>
    <n v="19"/>
    <n v="2"/>
    <n v="2020"/>
    <n v="280"/>
    <s v="No Cruza"/>
    <n v="400"/>
    <n v="10"/>
    <n v="9"/>
    <n v="2019"/>
    <n v="442"/>
    <x v="0"/>
    <n v="162"/>
    <x v="2"/>
  </r>
  <r>
    <s v="P95102020100038"/>
    <x v="1"/>
    <n v="0"/>
    <n v="0"/>
    <s v="                                                                                "/>
    <s v="Of. Telefónica 24H  "/>
    <s v="VANESSA CAROLINA ALZATE GARCIA                                          "/>
    <n v="3002478602"/>
    <s v="TC090"/>
    <s v="                                                                                                                                                                                           "/>
    <s v="=CLL 59C 23 09                                              "/>
    <s v="NT001137                      "/>
    <s v="STEFANNIE_PAOLA_RAMBAO_BENAVIDES                                                "/>
    <s v="AC236"/>
    <n v="20201026"/>
    <n v="20201031"/>
    <n v="9510"/>
    <n v="28252794"/>
    <s v="Inspección Normalización"/>
    <s v="NO"/>
    <x v="1"/>
    <n v="6"/>
    <n v="6000"/>
    <s v="Suministros definitivos Simples "/>
    <x v="1"/>
    <n v="20201031"/>
    <x v="1"/>
    <n v="1"/>
    <x v="1"/>
    <n v="26"/>
    <x v="3"/>
    <x v="1"/>
    <x v="1"/>
    <x v="35"/>
    <s v="Resuelta"/>
    <n v="31"/>
    <n v="10"/>
    <n v="2020"/>
    <n v="25"/>
    <d v="2020-10-26T00:00:00"/>
    <n v="5"/>
    <n v="31"/>
    <n v="10"/>
    <n v="2020"/>
    <n v="25"/>
    <x v="1"/>
    <n v="0"/>
    <x v="1"/>
  </r>
  <r>
    <s v="P95102019110002"/>
    <x v="2"/>
    <n v="0"/>
    <n v="0"/>
    <s v="                                                                                "/>
    <s v="O.C. B/quilla Nte   "/>
    <s v="  PROYECTO INVERSIONES EL TRIANGULO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TOCK CARIBE                                                "/>
    <s v="A3151411                      "/>
    <s v="FERGIE_YULISSA_SOLANO_MANOTAS                                                   "/>
    <s v="AC190"/>
    <n v="20191101"/>
    <n v="20191123"/>
    <n v="9510"/>
    <n v="26962049"/>
    <s v="Seguimiento y rev. instalacion electrica distribucion "/>
    <s v="NO"/>
    <x v="1"/>
    <n v="112.5"/>
    <n v="112500"/>
    <s v="Obras "/>
    <x v="8"/>
    <n v="20191129"/>
    <x v="2"/>
    <n v="1"/>
    <x v="0"/>
    <n v="1"/>
    <x v="5"/>
    <x v="2"/>
    <x v="1"/>
    <x v="242"/>
    <s v="Resuelta"/>
    <n v="29"/>
    <n v="11"/>
    <n v="2019"/>
    <n v="362"/>
    <d v="2019-11-29T00:00:00"/>
    <n v="28"/>
    <n v="23"/>
    <n v="11"/>
    <n v="2019"/>
    <n v="368"/>
    <x v="0"/>
    <n v="6"/>
    <x v="2"/>
  </r>
  <r>
    <s v="P11502020010001"/>
    <x v="2"/>
    <n v="0"/>
    <n v="0"/>
    <s v="                                                                                "/>
    <s v="O.C. B/quilla Cto   "/>
    <s v="ROBERTO PALLARES CORONADO EDIFICIO KAIROS II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10  10D-37                                               "/>
    <s v="A3151411                      "/>
    <s v="FERGIE_YULISSA_SOLANO_MANOTAS                                                   "/>
    <s v="AC190"/>
    <n v="20200103"/>
    <n v="20200103"/>
    <n v="1150"/>
    <n v="0"/>
    <m/>
    <s v="NO"/>
    <x v="0"/>
    <n v="50"/>
    <n v="50000"/>
    <s v="Obras "/>
    <x v="11"/>
    <n v="20200103"/>
    <x v="2"/>
    <n v="1"/>
    <x v="0"/>
    <n v="3"/>
    <x v="11"/>
    <x v="1"/>
    <x v="1"/>
    <x v="268"/>
    <s v="Sin Orden"/>
    <n v="3"/>
    <n v="1"/>
    <n v="2020"/>
    <n v="327"/>
    <s v="No Cruza"/>
    <n v="327"/>
    <n v="3"/>
    <n v="1"/>
    <n v="2020"/>
    <n v="327"/>
    <x v="1"/>
    <n v="0"/>
    <x v="2"/>
  </r>
  <r>
    <s v="P11802020040031"/>
    <x v="1"/>
    <n v="0"/>
    <n v="0"/>
    <s v="                                                                                "/>
    <s v="C.T.SOLEDAD         "/>
    <s v="EDUIN DIAZ MEDINA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68F # 20 - 30   APTO 1                                   "/>
    <s v="T2891467                      "/>
    <s v="SHIRLEY_ESTHER_TAPIA_CUADRADO                                                   "/>
    <s v="AC236"/>
    <n v="20200427"/>
    <n v="20200504"/>
    <n v="1180"/>
    <n v="27371433"/>
    <s v="Inspección Normalización"/>
    <s v="NO"/>
    <x v="1"/>
    <n v="3"/>
    <n v="3000"/>
    <s v="Suministros definitivos Simples "/>
    <x v="1"/>
    <n v="20200504"/>
    <x v="1"/>
    <n v="1"/>
    <x v="1"/>
    <n v="27"/>
    <x v="8"/>
    <x v="1"/>
    <x v="1"/>
    <x v="114"/>
    <s v="Resuelta"/>
    <n v="4"/>
    <n v="5"/>
    <n v="2020"/>
    <n v="205"/>
    <s v="No Cruza"/>
    <n v="7"/>
    <n v="4"/>
    <n v="5"/>
    <n v="2020"/>
    <n v="205"/>
    <x v="1"/>
    <n v="0"/>
    <x v="1"/>
  </r>
  <r>
    <s v="P11102020110035"/>
    <x v="5"/>
    <n v="0"/>
    <n v="0"/>
    <s v="                                                                                "/>
    <s v="OC CCIAL AMERICANO  "/>
    <s v="FLOR ALBA BARRERA CALDERON                                              "/>
    <n v="3145828083"/>
    <s v="TC090"/>
    <s v="                                                                                                                                                                                           "/>
    <s v="=CLL 64 31 88                                               "/>
    <s v="MP000293                      "/>
    <s v="WENDY_PAOLA_NIEBLES_TAFUR                                                       "/>
    <s v="AC230"/>
    <n v="20201106"/>
    <n v="20201106"/>
    <n v="1110"/>
    <n v="0"/>
    <m/>
    <s v="NO"/>
    <x v="0"/>
    <n v="1.6"/>
    <n v="1600"/>
    <s v="Suministros definitivos Simples 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75412016100009"/>
    <x v="8"/>
    <n v="0"/>
    <n v="0"/>
    <s v="                                                                                "/>
    <s v="O.C. B/quilla Cto   "/>
    <s v="PALMAR DE VARELA SUPERTIENDAS OLIMPICA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10"/>
    <n v="20161013"/>
    <n v="20170427"/>
    <n v="7541"/>
    <n v="23677763"/>
    <s v="Seguimiento y rev. instalacion electrica distribucion "/>
    <s v="NO"/>
    <x v="1"/>
    <n v="225"/>
    <n v="225000"/>
    <s v="Obras "/>
    <x v="13"/>
    <n v="20191030"/>
    <x v="3"/>
    <n v="1"/>
    <x v="0"/>
    <n v="13"/>
    <x v="3"/>
    <x v="7"/>
    <x v="4"/>
    <x v="363"/>
    <s v="Resuelta"/>
    <n v="30"/>
    <n v="10"/>
    <n v="2019"/>
    <n v="392"/>
    <s v="No Cruza"/>
    <n v="1112"/>
    <n v="27"/>
    <n v="4"/>
    <n v="2017"/>
    <n v="1308"/>
    <x v="0"/>
    <n v="916"/>
    <x v="5"/>
  </r>
  <r>
    <s v="P12102020070029"/>
    <x v="0"/>
    <n v="0"/>
    <n v="0"/>
    <s v="                                                                                "/>
    <s v="O.C Sabanalarga     "/>
    <s v="SAN VICENTE FINCA                                                       "/>
    <n v="3851200"/>
    <s v="TC090"/>
    <s v="                                                                                                                                                                                           "/>
    <s v="CT DE REF 7686 S                                            "/>
    <s v="A8742068                      "/>
    <s v="Alvaro_Enrique_Hernandez_Suarez                                                 "/>
    <s v="AC100"/>
    <n v="20200729"/>
    <n v="20200731"/>
    <n v="1210"/>
    <n v="27897466"/>
    <s v="Factibilidad Distribucion "/>
    <s v="NO"/>
    <x v="1"/>
    <n v="45"/>
    <n v="45000"/>
    <s v="Obras "/>
    <x v="0"/>
    <n v="20200731"/>
    <x v="2"/>
    <n v="1"/>
    <x v="0"/>
    <n v="29"/>
    <x v="6"/>
    <x v="1"/>
    <x v="4"/>
    <x v="167"/>
    <s v="Resuelta"/>
    <n v="31"/>
    <n v="7"/>
    <n v="2020"/>
    <n v="117"/>
    <s v="No Cruza"/>
    <n v="2"/>
    <n v="31"/>
    <n v="7"/>
    <n v="2020"/>
    <n v="117"/>
    <x v="1"/>
    <n v="0"/>
    <x v="0"/>
  </r>
  <r>
    <s v="P11102019050120"/>
    <x v="2"/>
    <n v="2678442"/>
    <n v="20142869"/>
    <s v="Situacion correcta                                                              "/>
    <s v="O.C. B/quilla Cto   "/>
    <s v="NANCY CASTRO                                                            "/>
    <n v="3198028"/>
    <s v="TC090"/>
    <s v="CL 69F 41 183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525"/>
    <n v="20190923"/>
    <n v="1110"/>
    <n v="28275823"/>
    <s v="Seguimiento y rev. instalacion electrica distribucion "/>
    <s v="NO"/>
    <x v="2"/>
    <n v="37.5"/>
    <n v="37500"/>
    <s v="Aumentos de potencia"/>
    <x v="8"/>
    <n v="20201109"/>
    <x v="2"/>
    <n v="1"/>
    <x v="0"/>
    <n v="25"/>
    <x v="2"/>
    <x v="2"/>
    <x v="1"/>
    <x v="364"/>
    <s v="Pendiente"/>
    <n v="9"/>
    <n v="11"/>
    <n v="2020"/>
    <n v="16"/>
    <s v="No Cruza"/>
    <n v="16"/>
    <n v="23"/>
    <n v="9"/>
    <n v="2019"/>
    <n v="429"/>
    <x v="0"/>
    <n v="413"/>
    <x v="2"/>
  </r>
  <r>
    <s v="P11102019090077"/>
    <x v="4"/>
    <n v="0"/>
    <n v="0"/>
    <s v="                                                                                "/>
    <s v="O.C. B/quilla Nte   "/>
    <s v="JULIA CRISTINA GUTIERREZ DE PIÑERES                                     "/>
    <n v="3205425181"/>
    <s v="TC092"/>
    <s v="                                                                                                                                                                                           "/>
    <s v="=CRA 82 107 40                                              "/>
    <s v="A3151411                      "/>
    <s v="FERGIE_YULISSA_SOLANO_MANOTAS                                                   "/>
    <s v="AC220"/>
    <n v="20190913"/>
    <n v="20200213"/>
    <n v="1110"/>
    <n v="26962147"/>
    <s v="Seguimiento y rev. instalacion electrica distribucion "/>
    <s v="NO"/>
    <x v="3"/>
    <n v="45"/>
    <n v="45000"/>
    <s v="Obras "/>
    <x v="6"/>
    <n v="20200213"/>
    <x v="6"/>
    <n v="1"/>
    <x v="0"/>
    <n v="13"/>
    <x v="7"/>
    <x v="2"/>
    <x v="1"/>
    <x v="82"/>
    <s v="Resuelta"/>
    <n v="13"/>
    <n v="2"/>
    <n v="2020"/>
    <n v="286"/>
    <s v="No Cruza"/>
    <n v="153"/>
    <n v="13"/>
    <n v="2"/>
    <n v="2020"/>
    <n v="286"/>
    <x v="1"/>
    <n v="0"/>
    <x v="3"/>
  </r>
  <r>
    <s v="P75422018040010"/>
    <x v="2"/>
    <n v="0"/>
    <n v="0"/>
    <s v="                                                                                "/>
    <s v="O.C Sabanalarga     "/>
    <s v="MUNICIPIO DE REPELON ESCENARIO DEPORTIVO ROTINET                        "/>
    <n v="0"/>
    <s v="TC096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420"/>
    <n v="20181017"/>
    <n v="7542"/>
    <n v="25010375"/>
    <s v="Factibilidad Distribucion "/>
    <s v="NO"/>
    <x v="1"/>
    <n v="75"/>
    <n v="75000"/>
    <s v="Obras "/>
    <x v="8"/>
    <n v="20190401"/>
    <x v="2"/>
    <n v="1"/>
    <x v="0"/>
    <n v="20"/>
    <x v="8"/>
    <x v="3"/>
    <x v="4"/>
    <x v="365"/>
    <s v="Resuelta"/>
    <n v="1"/>
    <n v="4"/>
    <n v="2019"/>
    <n v="604"/>
    <s v="No Cruza"/>
    <n v="346"/>
    <n v="17"/>
    <n v="10"/>
    <n v="2018"/>
    <n v="770"/>
    <x v="0"/>
    <n v="166"/>
    <x v="2"/>
  </r>
  <r>
    <s v="P11102019030091"/>
    <x v="2"/>
    <n v="6630663"/>
    <n v="0"/>
    <s v="                                                                                "/>
    <s v="O.C. B/quilla Nte   "/>
    <s v="PROVISIONAL MALL PLAZA BUENAVISTA 3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PROV. CONST. HOME CENTER                                    "/>
    <s v="T0925304                      "/>
    <s v="MARTHA_VICTORIA_SALAS_CUAN                                                      "/>
    <s v="AC190"/>
    <n v="20190320"/>
    <n v="20190320"/>
    <n v="1110"/>
    <n v="0"/>
    <m/>
    <s v="NO"/>
    <x v="0"/>
    <n v="450"/>
    <n v="450000"/>
    <s v="Aumentos de potencia"/>
    <x v="2"/>
    <n v="20190320"/>
    <x v="3"/>
    <n v="1"/>
    <x v="0"/>
    <n v="20"/>
    <x v="0"/>
    <x v="2"/>
    <x v="1"/>
    <x v="197"/>
    <s v="Sin Orden"/>
    <n v="20"/>
    <n v="3"/>
    <n v="2019"/>
    <n v="616"/>
    <s v="No Cruza"/>
    <n v="616"/>
    <n v="20"/>
    <n v="3"/>
    <n v="2019"/>
    <n v="616"/>
    <x v="0"/>
    <n v="0"/>
    <x v="2"/>
  </r>
  <r>
    <s v="P11102020110039"/>
    <x v="6"/>
    <n v="2654784"/>
    <n v="20143592"/>
    <s v="Situacion correcta                                                              "/>
    <s v="OC CCIAL AMERICANO  "/>
    <s v="ISMELDA MARIA BRUGES ARIZA                                              "/>
    <n v="0"/>
    <s v="TC090"/>
    <s v="CR 39 69D 54                                                                                                                                                                               "/>
    <s v="=CLL 72B 24C 34                                             "/>
    <s v="MP000315                      "/>
    <s v="THAIS_CABRERA_BELTRAN                                                           "/>
    <s v="AC170"/>
    <n v="20201107"/>
    <n v="20201119"/>
    <n v="1110"/>
    <n v="28281225"/>
    <s v="Modificación de Potencia"/>
    <s v="NO"/>
    <x v="1"/>
    <n v="6"/>
    <n v="6000"/>
    <s v="Aumentos de potencia"/>
    <x v="10"/>
    <n v="20201119"/>
    <x v="1"/>
    <n v="1"/>
    <x v="1"/>
    <n v="7"/>
    <x v="5"/>
    <x v="1"/>
    <x v="1"/>
    <x v="46"/>
    <s v="Resuelta"/>
    <n v="19"/>
    <n v="11"/>
    <n v="2020"/>
    <n v="6"/>
    <s v="No Cruza"/>
    <n v="12"/>
    <n v="19"/>
    <n v="11"/>
    <n v="2020"/>
    <n v="6"/>
    <x v="1"/>
    <n v="0"/>
    <x v="1"/>
  </r>
  <r>
    <s v="P34102020090030"/>
    <x v="0"/>
    <n v="1005424"/>
    <n v="10051687"/>
    <s v="Situacion correcta                                                              "/>
    <s v="ZE Santa_Marta      "/>
    <s v="CARCELARIO - INPEC INSTITUTO NACIONAL PENITENCIARIO Y                   "/>
    <n v="3114055620"/>
    <s v="TC094"/>
    <s v="CL 24 17A 40               APTO   0                                                                                                                                                        "/>
    <s v="EDIFICIO INPEC                                              "/>
    <s v="T9697258                      "/>
    <s v="Adriana_Duran_Q                                                                 "/>
    <s v="AC100"/>
    <n v="20200908"/>
    <n v="20200914"/>
    <n v="3410"/>
    <n v="28128017"/>
    <s v="Factibilidad Distribucion "/>
    <s v="NO"/>
    <x v="1"/>
    <n v="630"/>
    <n v="630000"/>
    <s v="Aumentos de potencia"/>
    <x v="0"/>
    <n v="20200914"/>
    <x v="3"/>
    <n v="1"/>
    <x v="0"/>
    <n v="8"/>
    <x v="7"/>
    <x v="1"/>
    <x v="0"/>
    <x v="62"/>
    <s v="Resuelta"/>
    <n v="14"/>
    <n v="9"/>
    <n v="2020"/>
    <n v="72"/>
    <s v="No Cruza"/>
    <n v="6"/>
    <n v="14"/>
    <n v="9"/>
    <n v="2020"/>
    <n v="72"/>
    <x v="1"/>
    <n v="0"/>
    <x v="0"/>
  </r>
  <r>
    <s v="P95202020110018"/>
    <x v="5"/>
    <n v="0"/>
    <n v="0"/>
    <s v="                                                                                "/>
    <s v="C.A. Malambo        "/>
    <s v="ADRIANA TORRES RODRIGUEZ                                                "/>
    <n v="3023257700"/>
    <s v="TC090"/>
    <s v="                                                                                                                                                                                           "/>
    <s v="=CLL 4B1 2S 55                                              "/>
    <s v="ACSIA041                      "/>
    <s v="CLAUDIA MANOTAS                                                                 "/>
    <s v="AC230"/>
    <n v="20201117"/>
    <n v="20201117"/>
    <n v="9520"/>
    <n v="0"/>
    <m/>
    <s v="NO"/>
    <x v="0"/>
    <n v="3"/>
    <n v="3000"/>
    <s v="Suministros definitivos Simples "/>
    <x v="9"/>
    <n v="20201117"/>
    <x v="1"/>
    <n v="1"/>
    <x v="1"/>
    <n v="17"/>
    <x v="5"/>
    <x v="1"/>
    <x v="4"/>
    <x v="24"/>
    <s v="Sin Orden"/>
    <n v="17"/>
    <n v="11"/>
    <n v="2020"/>
    <n v="8"/>
    <s v="No Cruza"/>
    <n v="8"/>
    <n v="17"/>
    <n v="11"/>
    <n v="2020"/>
    <n v="8"/>
    <x v="1"/>
    <n v="0"/>
    <x v="4"/>
  </r>
  <r>
    <s v="P31602019110003"/>
    <x v="2"/>
    <n v="0"/>
    <n v="0"/>
    <s v="                                                                                "/>
    <s v="ZE Santa_Marta      "/>
    <s v="RAFAEL ENRIQUE ZAMBRANO TORRES                                          "/>
    <n v="3008144269"/>
    <s v="TC090"/>
    <s v="                                                                                                                                                                                           "/>
    <s v="FINCA VILLA CLAUDIA                                         "/>
    <s v="T9697258                      "/>
    <s v="Adriana_Duran_Q                                                                 "/>
    <s v="AC190"/>
    <n v="20191112"/>
    <n v="20191227"/>
    <n v="3160"/>
    <n v="27117332"/>
    <s v="Seguimiento y rev. instalacion electrica distribucion "/>
    <s v="NO"/>
    <x v="2"/>
    <n v="15"/>
    <n v="15000"/>
    <s v="Obras "/>
    <x v="16"/>
    <n v="20200123"/>
    <x v="2"/>
    <n v="1"/>
    <x v="0"/>
    <n v="12"/>
    <x v="5"/>
    <x v="2"/>
    <x v="2"/>
    <x v="366"/>
    <s v="Pendiente"/>
    <n v="23"/>
    <n v="1"/>
    <n v="2020"/>
    <n v="307"/>
    <d v="2020-01-27T00:00:00"/>
    <n v="307"/>
    <n v="27"/>
    <n v="12"/>
    <n v="2019"/>
    <n v="334"/>
    <x v="1"/>
    <n v="27"/>
    <x v="2"/>
  </r>
  <r>
    <s v="P75512018080005"/>
    <x v="2"/>
    <n v="0"/>
    <n v="0"/>
    <s v="                                                                                "/>
    <s v="C.T.SOLEDAD         "/>
    <s v="MANUELA BELTRAN SUPERTIENDA OLIMPICA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809"/>
    <n v="20180920"/>
    <n v="7551"/>
    <n v="25731055"/>
    <s v="Seguimiento y rev. instalacion electrica distribucion "/>
    <s v="NO"/>
    <x v="1"/>
    <n v="225"/>
    <n v="225000"/>
    <s v="Obras "/>
    <x v="7"/>
    <n v="20180925"/>
    <x v="3"/>
    <n v="1"/>
    <x v="0"/>
    <n v="9"/>
    <x v="10"/>
    <x v="3"/>
    <x v="1"/>
    <x v="367"/>
    <s v="Resuelta"/>
    <n v="25"/>
    <n v="9"/>
    <n v="2018"/>
    <n v="792"/>
    <d v="2018-11-19T00:00:00"/>
    <n v="47"/>
    <n v="20"/>
    <n v="9"/>
    <n v="2018"/>
    <n v="797"/>
    <x v="0"/>
    <n v="5"/>
    <x v="2"/>
  </r>
  <r>
    <s v="P34102020080067"/>
    <x v="9"/>
    <n v="0"/>
    <n v="0"/>
    <s v="                                                                                "/>
    <s v="O.C. La 14          "/>
    <s v="ALEX AGUDELO BMT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831"/>
    <n v="20200831"/>
    <n v="3410"/>
    <n v="28112784"/>
    <s v="Factibilidad Distribucion "/>
    <s v="NO"/>
    <x v="1"/>
    <n v="25"/>
    <n v="25000"/>
    <s v="Obras "/>
    <x v="15"/>
    <n v="20200831"/>
    <x v="2"/>
    <n v="1"/>
    <x v="3"/>
    <n v="31"/>
    <x v="10"/>
    <x v="1"/>
    <x v="0"/>
    <x v="31"/>
    <s v="Resuelta"/>
    <n v="31"/>
    <n v="8"/>
    <n v="2020"/>
    <n v="86"/>
    <s v="No Cruza"/>
    <n v="0"/>
    <n v="31"/>
    <n v="8"/>
    <n v="2020"/>
    <n v="86"/>
    <x v="1"/>
    <n v="0"/>
    <x v="6"/>
  </r>
  <r>
    <s v="P93402020090002"/>
    <x v="9"/>
    <n v="0"/>
    <n v="0"/>
    <s v="                                                                                "/>
    <s v="O.C. La 14          "/>
    <s v="CARLOS AVILA DURAN BMT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7"/>
    <n v="20200907"/>
    <n v="9340"/>
    <n v="28139679"/>
    <s v="Factibilidad Distribucion "/>
    <s v="NO"/>
    <x v="1"/>
    <n v="50"/>
    <n v="50000"/>
    <s v="Obras "/>
    <x v="15"/>
    <n v="20200907"/>
    <x v="2"/>
    <n v="1"/>
    <x v="3"/>
    <n v="7"/>
    <x v="7"/>
    <x v="1"/>
    <x v="0"/>
    <x v="155"/>
    <s v="Resuelta"/>
    <n v="7"/>
    <n v="9"/>
    <n v="2020"/>
    <n v="79"/>
    <s v="No Cruza"/>
    <n v="0"/>
    <n v="7"/>
    <n v="9"/>
    <n v="2020"/>
    <n v="79"/>
    <x v="1"/>
    <n v="0"/>
    <x v="6"/>
  </r>
  <r>
    <s v="P77512020100015"/>
    <x v="3"/>
    <n v="0"/>
    <n v="0"/>
    <s v="                                                                                "/>
    <s v="O.C. Riohacha       "/>
    <s v="ABOGADOS CONSULTORES SAS DIAZ GRANADOS Y                                "/>
    <n v="3147012024"/>
    <s v="TC090"/>
    <s v="                                                                                                                                                                                           "/>
    <s v="URB UKUA                                                    "/>
    <s v="A6076224                      "/>
    <s v="CARMENZA_MARTINEZ_RAMIREZ                                                       "/>
    <s v="AC005"/>
    <n v="20201030"/>
    <n v="20201030"/>
    <n v="7751"/>
    <n v="28261183"/>
    <s v="Inspección Normalización"/>
    <s v="NO"/>
    <x v="2"/>
    <n v="12"/>
    <n v="12000"/>
    <s v="Suministros definitivos Simples "/>
    <x v="3"/>
    <n v="20201030"/>
    <x v="1"/>
    <n v="1"/>
    <x v="1"/>
    <n v="30"/>
    <x v="3"/>
    <x v="1"/>
    <x v="3"/>
    <x v="25"/>
    <s v="Pendiente"/>
    <n v="30"/>
    <n v="10"/>
    <n v="2020"/>
    <n v="26"/>
    <s v="No Cruza"/>
    <n v="26"/>
    <n v="30"/>
    <n v="10"/>
    <n v="2020"/>
    <n v="26"/>
    <x v="1"/>
    <n v="0"/>
    <x v="1"/>
  </r>
  <r>
    <s v="P93532020110005"/>
    <x v="3"/>
    <n v="3828237"/>
    <n v="20658614"/>
    <s v="Situacion correcta                                                              "/>
    <s v="O.C. Plato          "/>
    <s v="MANUEL ANTONIO JIMENEZ JIMENEZ                                          "/>
    <n v="3156875603"/>
    <s v="TC090"/>
    <s v="CR 15 CL 6 33                                                                                                                                                                              "/>
    <s v="                                                            "/>
    <s v="TR045268                      "/>
    <s v="WILLIAM_MUNOZ_OLGUIN                                                            "/>
    <s v="AC005"/>
    <n v="20201119"/>
    <n v="20201119"/>
    <n v="9353"/>
    <n v="28291236"/>
    <s v="Modificación de Potencia"/>
    <s v="NO"/>
    <x v="4"/>
    <n v="3"/>
    <n v="3000"/>
    <s v="Aumentos de potencia"/>
    <x v="3"/>
    <n v="20201119"/>
    <x v="1"/>
    <n v="1"/>
    <x v="1"/>
    <n v="19"/>
    <x v="5"/>
    <x v="1"/>
    <x v="0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102017080064"/>
    <x v="2"/>
    <n v="2572656"/>
    <n v="0"/>
    <s v="                                                                                "/>
    <s v="O.C. B/quilla Cto   "/>
    <s v="FLOR ARENAS                                                             "/>
    <n v="3008084672"/>
    <s v="TC088"/>
    <s v="                                                                                                                                                                                           "/>
    <s v="SAN NICOLAS DE TOLENTINO                                    "/>
    <s v="T3215501                      "/>
    <s v="Luz_Estela_Arevalo_de_León                                                      "/>
    <s v="AC190"/>
    <n v="20170808"/>
    <n v="20171102"/>
    <n v="1110"/>
    <n v="24574709"/>
    <s v="Seguimiento y rev. instalacion electrica distribucion "/>
    <s v="NO"/>
    <x v="3"/>
    <n v="50"/>
    <n v="50000"/>
    <s v="Aumentos de potencia"/>
    <x v="7"/>
    <n v="20171215"/>
    <x v="2"/>
    <n v="1"/>
    <x v="0"/>
    <n v="8"/>
    <x v="10"/>
    <x v="0"/>
    <x v="1"/>
    <x v="368"/>
    <s v="Resuelta"/>
    <n v="15"/>
    <n v="12"/>
    <n v="2017"/>
    <n v="1076"/>
    <s v="No Cruza"/>
    <n v="129"/>
    <n v="2"/>
    <n v="11"/>
    <n v="2017"/>
    <n v="1119"/>
    <x v="0"/>
    <n v="43"/>
    <x v="2"/>
  </r>
  <r>
    <s v="P11102020100139"/>
    <x v="5"/>
    <n v="0"/>
    <n v="0"/>
    <s v="                                                                                "/>
    <s v="Of. Telefónica 24H  "/>
    <s v="ROSALBA MARIA CALLE ROJAS                                               "/>
    <n v="3023624302"/>
    <s v="TC090"/>
    <s v="                                                                                                                                                                                           "/>
    <s v="=CRA 23 64 46                                               "/>
    <s v="NT001137                      "/>
    <s v="STEFANNIE_PAOLA_RAMBAO_BENAVIDES                                                "/>
    <s v="AC230"/>
    <n v="20201029"/>
    <n v="20201029"/>
    <n v="1110"/>
    <n v="0"/>
    <m/>
    <s v="NO"/>
    <x v="0"/>
    <n v="10"/>
    <n v="10000"/>
    <s v="Suministros definitivos Simples "/>
    <x v="9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95302020070004"/>
    <x v="2"/>
    <n v="0"/>
    <n v="0"/>
    <s v="                                                                                "/>
    <s v="O.C. B/quilla Cto   "/>
    <s v="LAS CAYENAS - ZONA FRANCA D ENERGY PROYEC S.A.S FOTOPROMOCION ZONA      "/>
    <n v="0"/>
    <s v="TC092"/>
    <s v="                                                                                                                                                                                           "/>
    <s v="LA CAYENA ZONA FRANCA DEL CAI                               "/>
    <s v="A3151411                      "/>
    <s v="FERGIE_YULISSA_SOLANO_MANOTAS                                                   "/>
    <s v="AC190"/>
    <n v="20200708"/>
    <n v="20200710"/>
    <n v="9530"/>
    <n v="28087375"/>
    <s v="Seguimiento y rev. instalacion electrica distribucion "/>
    <s v="NO"/>
    <x v="1"/>
    <n v="800"/>
    <n v="800000"/>
    <s v="Obras "/>
    <x v="8"/>
    <n v="20200831"/>
    <x v="3"/>
    <n v="1"/>
    <x v="0"/>
    <n v="8"/>
    <x v="6"/>
    <x v="1"/>
    <x v="1"/>
    <x v="369"/>
    <s v="Resuelta"/>
    <n v="31"/>
    <n v="8"/>
    <n v="2020"/>
    <n v="86"/>
    <d v="2020-08-31T00:00:00"/>
    <n v="54"/>
    <n v="10"/>
    <n v="7"/>
    <n v="2020"/>
    <n v="138"/>
    <x v="1"/>
    <n v="52"/>
    <x v="2"/>
  </r>
  <r>
    <s v="P95202020100022"/>
    <x v="3"/>
    <n v="0"/>
    <n v="0"/>
    <s v="                                                                                "/>
    <s v="C.A. Malambo        "/>
    <s v="JOSE BENITO FLORIAN PACHECO                                             "/>
    <n v="3016068355"/>
    <s v="TC090"/>
    <s v="                                                                                                                                                                                           "/>
    <s v="CR 1C2 CL 17 23                                             "/>
    <s v="ACSIA040                      "/>
    <s v="IRINA ROMERO                                                                    "/>
    <s v="AC005"/>
    <n v="20201029"/>
    <n v="20201029"/>
    <n v="9520"/>
    <n v="28258833"/>
    <s v="Inspección Normalización"/>
    <s v="NO"/>
    <x v="2"/>
    <n v="3"/>
    <n v="3000"/>
    <s v="Suministros definitivos Simples "/>
    <x v="3"/>
    <n v="20201029"/>
    <x v="1"/>
    <n v="1"/>
    <x v="1"/>
    <n v="29"/>
    <x v="3"/>
    <x v="1"/>
    <x v="4"/>
    <x v="240"/>
    <s v="Pendiente"/>
    <n v="29"/>
    <n v="10"/>
    <n v="2020"/>
    <n v="27"/>
    <d v="2020-10-29T00:00:00"/>
    <n v="27"/>
    <n v="29"/>
    <n v="10"/>
    <n v="2020"/>
    <n v="27"/>
    <x v="1"/>
    <n v="0"/>
    <x v="1"/>
  </r>
  <r>
    <s v="P93242020020002"/>
    <x v="0"/>
    <n v="3873470"/>
    <n v="0"/>
    <s v="                                                                                "/>
    <s v="ZE Santa_Marta      "/>
    <s v="CARCELARIO - INPEC INSTITUTO NACIONAL PENITENCIARIO Y                   "/>
    <n v="3114055620"/>
    <s v="TC094"/>
    <s v="                                                                                                                                                                                           "/>
    <s v="EDIFICIO INPEC                                              "/>
    <s v="T9697258                      "/>
    <s v="Adriana_Duran_Q                                                                 "/>
    <s v="AC100"/>
    <n v="20200213"/>
    <n v="20200228"/>
    <n v="9324"/>
    <n v="27218252"/>
    <s v="Factibilidad Distribucion "/>
    <s v="NO"/>
    <x v="1"/>
    <n v="787.5"/>
    <n v="787500"/>
    <s v="Aumentos de potencia"/>
    <x v="8"/>
    <n v="20200702"/>
    <x v="3"/>
    <n v="1"/>
    <x v="0"/>
    <n v="13"/>
    <x v="1"/>
    <x v="1"/>
    <x v="0"/>
    <x v="156"/>
    <s v="Resuelta"/>
    <n v="2"/>
    <n v="7"/>
    <n v="2020"/>
    <n v="146"/>
    <s v="No Cruza"/>
    <n v="140"/>
    <n v="28"/>
    <n v="2"/>
    <n v="2020"/>
    <n v="271"/>
    <x v="1"/>
    <n v="125"/>
    <x v="0"/>
  </r>
  <r>
    <s v="P11702018010047"/>
    <x v="0"/>
    <n v="0"/>
    <n v="0"/>
    <s v="                                                                                "/>
    <s v="C.T.SOLEDAD         "/>
    <s v="PROMIGAS VALVULA CORDIALIDAD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LL 110 12F 39=CLL 110 12F 39                               "/>
    <s v="T2891467                      "/>
    <s v="SHIRLEY_ESTHER_TAPIA_CUADRADO                                                   "/>
    <s v="AC100"/>
    <n v="20180116"/>
    <n v="20180130"/>
    <n v="1170"/>
    <n v="24686762"/>
    <s v="Factibilidad Distribucion "/>
    <s v="NO"/>
    <x v="1"/>
    <n v="25"/>
    <n v="25000"/>
    <s v="Obras "/>
    <x v="0"/>
    <n v="20180130"/>
    <x v="2"/>
    <n v="1"/>
    <x v="0"/>
    <n v="16"/>
    <x v="11"/>
    <x v="3"/>
    <x v="1"/>
    <x v="214"/>
    <s v="Resuelta"/>
    <n v="30"/>
    <n v="1"/>
    <n v="2018"/>
    <n v="1030"/>
    <s v="No Cruza"/>
    <n v="14"/>
    <n v="30"/>
    <n v="1"/>
    <n v="2018"/>
    <n v="1030"/>
    <x v="0"/>
    <n v="0"/>
    <x v="0"/>
  </r>
  <r>
    <s v="P95102018070042"/>
    <x v="2"/>
    <n v="0"/>
    <n v="0"/>
    <s v="                                                                                "/>
    <s v="C.T.SOLEDAD         "/>
    <s v="CR 38 Y 12A EDUBAR RETRANQUEO REUBICACION REDES                         "/>
    <n v="0"/>
    <s v="TC092"/>
    <s v="                                                                                                                                                                                           "/>
    <s v="=CLL 110 37 09                                              "/>
    <s v="T2891467                      "/>
    <s v="SHIRLEY_ESTHER_TAPIA_CUADRADO                                                   "/>
    <s v="AC190"/>
    <n v="20180730"/>
    <n v="20190403"/>
    <n v="9510"/>
    <n v="25372726"/>
    <s v="Factibilidad Distribucion "/>
    <s v="NO"/>
    <x v="1"/>
    <n v="1"/>
    <n v="1000"/>
    <s v="Obras "/>
    <x v="7"/>
    <n v="20190408"/>
    <x v="4"/>
    <n v="1"/>
    <x v="0"/>
    <n v="30"/>
    <x v="6"/>
    <x v="3"/>
    <x v="1"/>
    <x v="370"/>
    <s v="Resuelta"/>
    <n v="8"/>
    <n v="4"/>
    <n v="2019"/>
    <n v="597"/>
    <s v="No Cruza"/>
    <n v="252"/>
    <n v="3"/>
    <n v="4"/>
    <n v="2019"/>
    <n v="602"/>
    <x v="0"/>
    <n v="5"/>
    <x v="2"/>
  </r>
  <r>
    <s v="P93322020100023"/>
    <x v="0"/>
    <n v="0"/>
    <n v="0"/>
    <s v="                                                                                "/>
    <s v="O.C. Riohacha       "/>
    <s v="OFICINA PEDROSA ADONILSON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L 7                                                        "/>
    <s v="N3352044                      "/>
    <s v="Laudis_Peñaranda_                                                               "/>
    <s v="AC100"/>
    <n v="20201020"/>
    <n v="20201028"/>
    <n v="9332"/>
    <n v="28253618"/>
    <s v="Factibilidad Distribucion "/>
    <s v="NO"/>
    <x v="1"/>
    <n v="37.5"/>
    <n v="37500"/>
    <s v="Obras "/>
    <x v="0"/>
    <n v="20201028"/>
    <x v="2"/>
    <n v="1"/>
    <x v="0"/>
    <n v="20"/>
    <x v="3"/>
    <x v="1"/>
    <x v="3"/>
    <x v="180"/>
    <s v="Resuelta"/>
    <n v="28"/>
    <n v="10"/>
    <n v="2020"/>
    <n v="28"/>
    <s v="No Cruza"/>
    <n v="8"/>
    <n v="28"/>
    <n v="10"/>
    <n v="2020"/>
    <n v="28"/>
    <x v="1"/>
    <n v="0"/>
    <x v="0"/>
  </r>
  <r>
    <s v="P77522020110005"/>
    <x v="3"/>
    <n v="0"/>
    <n v="0"/>
    <s v="                                                                                "/>
    <s v="O.C. Riohacha       "/>
    <s v="HILDA AUXILIADORA ORTIZ VALDEBLANQUEZ                                   "/>
    <n v="316317903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6848                      "/>
    <s v="CINDY_PITRE                                                                     "/>
    <s v="AC005"/>
    <n v="20201120"/>
    <n v="20201120"/>
    <n v="7752"/>
    <n v="28294201"/>
    <s v="Inspección Normalización"/>
    <s v="NO"/>
    <x v="2"/>
    <n v="3.5"/>
    <n v="3500"/>
    <s v="Suministros definitivos Simples "/>
    <x v="3"/>
    <n v="20201120"/>
    <x v="1"/>
    <n v="1"/>
    <x v="1"/>
    <n v="20"/>
    <x v="5"/>
    <x v="1"/>
    <x v="3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102020030003"/>
    <x v="1"/>
    <n v="0"/>
    <n v="0"/>
    <s v="                                                                                "/>
    <s v="O.C. B/quilla Nte   "/>
    <s v="ISABEL CRISTINA CARO DE MENDOZA                                         "/>
    <n v="3024459649"/>
    <s v="TC090"/>
    <s v="                                                                                                                                                                                           "/>
    <s v="=CLL 71 22C 03                                              "/>
    <s v="MP000059                      "/>
    <s v="                                                                                "/>
    <s v="AC236"/>
    <n v="20200302"/>
    <n v="20200310"/>
    <n v="1110"/>
    <n v="28113024"/>
    <s v="Inspección Normalización"/>
    <s v="NO"/>
    <x v="1"/>
    <n v="3"/>
    <n v="3000"/>
    <s v="Suministros definitivos Simples "/>
    <x v="1"/>
    <n v="20200310"/>
    <x v="1"/>
    <n v="1"/>
    <x v="1"/>
    <n v="2"/>
    <x v="0"/>
    <x v="1"/>
    <x v="1"/>
    <x v="192"/>
    <s v="Resuelta"/>
    <n v="10"/>
    <n v="3"/>
    <n v="2020"/>
    <n v="260"/>
    <s v="No Cruza"/>
    <n v="8"/>
    <n v="10"/>
    <n v="3"/>
    <n v="2020"/>
    <n v="260"/>
    <x v="1"/>
    <n v="0"/>
    <x v="1"/>
  </r>
  <r>
    <s v="P11502020100022"/>
    <x v="5"/>
    <n v="0"/>
    <n v="0"/>
    <s v="                                                                                "/>
    <s v="Of. Telefónica 24H  "/>
    <s v="AMADO DE LA ROSA CARPINTERO                                             "/>
    <n v="301543797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26"/>
    <n v="20201026"/>
    <n v="1150"/>
    <n v="0"/>
    <m/>
    <s v="NO"/>
    <x v="0"/>
    <n v="3"/>
    <n v="3000"/>
    <s v="Suministros definitivos Simples "/>
    <x v="9"/>
    <n v="20201026"/>
    <x v="1"/>
    <n v="1"/>
    <x v="1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4"/>
  </r>
  <r>
    <s v="P12102020060010"/>
    <x v="0"/>
    <n v="0"/>
    <n v="0"/>
    <s v="                                                                                "/>
    <s v="O.C Sabanalarga     "/>
    <s v="JESUS D ESCOBAR NOGUERA                                                 "/>
    <n v="350597490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604"/>
    <n v="20200609"/>
    <n v="1210"/>
    <n v="27595942"/>
    <s v="Factibilidad Distribucion "/>
    <s v="NO"/>
    <x v="1"/>
    <n v="112.5"/>
    <n v="112500"/>
    <s v="Obras "/>
    <x v="0"/>
    <n v="20200609"/>
    <x v="2"/>
    <n v="1"/>
    <x v="0"/>
    <n v="4"/>
    <x v="4"/>
    <x v="1"/>
    <x v="4"/>
    <x v="27"/>
    <s v="Resuelta"/>
    <n v="9"/>
    <n v="6"/>
    <n v="2020"/>
    <n v="169"/>
    <s v="No Cruza"/>
    <n v="5"/>
    <n v="9"/>
    <n v="6"/>
    <n v="2020"/>
    <n v="169"/>
    <x v="1"/>
    <n v="0"/>
    <x v="0"/>
  </r>
  <r>
    <s v="P95102020060004"/>
    <x v="2"/>
    <n v="3760882"/>
    <n v="0"/>
    <s v="                                                                                "/>
    <s v="C.T.SOLEDAD         "/>
    <s v="DEL ATLANTICO SA COMERCIALIZADORA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=CRA 50 74 29                                               "/>
    <s v="T2891467                      "/>
    <s v="SHIRLEY_ESTHER_TAPIA_CUADRADO                                                   "/>
    <s v="AC190"/>
    <n v="20200605"/>
    <n v="20200624"/>
    <n v="9510"/>
    <n v="27821388"/>
    <s v="Seguimiento y rev. instalacion electrica distribucion "/>
    <s v="NO"/>
    <x v="3"/>
    <n v="30"/>
    <n v="30000"/>
    <s v="Aumentos de potencia"/>
    <x v="5"/>
    <n v="20200806"/>
    <x v="2"/>
    <n v="1"/>
    <x v="0"/>
    <n v="5"/>
    <x v="4"/>
    <x v="1"/>
    <x v="1"/>
    <x v="334"/>
    <s v="Resuelta"/>
    <n v="6"/>
    <n v="8"/>
    <n v="2020"/>
    <n v="111"/>
    <s v="No Cruza"/>
    <n v="62"/>
    <n v="24"/>
    <n v="6"/>
    <n v="2020"/>
    <n v="154"/>
    <x v="1"/>
    <n v="43"/>
    <x v="2"/>
  </r>
  <r>
    <s v="P11102020110085"/>
    <x v="1"/>
    <n v="0"/>
    <n v="0"/>
    <s v="                                                                                "/>
    <s v="OC CCIAL AMERICANO  "/>
    <s v="NELSON GARZON POSSO                                                     "/>
    <n v="3157738663"/>
    <s v="TC090"/>
    <s v="                                                                                                                                                                                           "/>
    <s v="=CRA 30 73 34                                               "/>
    <s v="MP000316                      "/>
    <s v="LUZ_PALENCIA_OLIVARES                                                           "/>
    <s v="AC236"/>
    <n v="20201114"/>
    <n v="20201120"/>
    <n v="1110"/>
    <n v="28283953"/>
    <s v="Inspección Normalización"/>
    <s v="NO"/>
    <x v="1"/>
    <n v="3"/>
    <n v="3000"/>
    <s v="Suministros definitivos Simples "/>
    <x v="1"/>
    <n v="20201120"/>
    <x v="1"/>
    <n v="1"/>
    <x v="1"/>
    <n v="14"/>
    <x v="5"/>
    <x v="1"/>
    <x v="1"/>
    <x v="49"/>
    <s v="Resuelta"/>
    <n v="20"/>
    <n v="11"/>
    <n v="2020"/>
    <n v="5"/>
    <s v="No Cruza"/>
    <n v="6"/>
    <n v="20"/>
    <n v="11"/>
    <n v="2020"/>
    <n v="5"/>
    <x v="1"/>
    <n v="0"/>
    <x v="1"/>
  </r>
  <r>
    <s v="P11102020110020"/>
    <x v="1"/>
    <n v="3020139"/>
    <n v="20129641"/>
    <s v="Situacion correcta                                                              "/>
    <s v="O.C. B/quilla Nte   "/>
    <s v="LUIS ALFREDO IZQUIERDO                                                  "/>
    <n v="3124469089"/>
    <s v="TC090"/>
    <s v="CL 63 36 -53                                                                                                                                                                               "/>
    <s v="CL 63 36 53                                                 "/>
    <s v="MP000153                      "/>
    <s v="JESSICA_PAOLA_BALDOVINO_AVILA                                                   "/>
    <s v="AC236"/>
    <n v="20201105"/>
    <n v="20201106"/>
    <n v="1110"/>
    <n v="28269705"/>
    <s v="Modificación de Potencia"/>
    <s v="NO"/>
    <x v="1"/>
    <n v="4"/>
    <n v="4000"/>
    <s v="Aumentos de potencia"/>
    <x v="1"/>
    <n v="20201106"/>
    <x v="1"/>
    <n v="1"/>
    <x v="1"/>
    <n v="5"/>
    <x v="5"/>
    <x v="1"/>
    <x v="1"/>
    <x v="72"/>
    <s v="Resuelta"/>
    <n v="6"/>
    <n v="11"/>
    <n v="2020"/>
    <n v="19"/>
    <s v="No Cruza"/>
    <n v="1"/>
    <n v="6"/>
    <n v="11"/>
    <n v="2020"/>
    <n v="19"/>
    <x v="1"/>
    <n v="0"/>
    <x v="1"/>
  </r>
  <r>
    <s v="P11702019100047"/>
    <x v="1"/>
    <n v="0"/>
    <n v="0"/>
    <s v="                                                                                "/>
    <s v="O.C. B/quilla Nte   "/>
    <s v="LILIANA FELICIA VILLALBA DURANGO                                        "/>
    <n v="3012384646"/>
    <s v="TC090"/>
    <s v="                                                                                                                                                                                           "/>
    <s v=" CR 3 A SUR NR 47 56                                        "/>
    <s v="MP000059                      "/>
    <s v="                                                                                "/>
    <s v="AC236"/>
    <n v="20191009"/>
    <n v="20191013"/>
    <n v="1170"/>
    <n v="27525167"/>
    <s v="Inspección Normalización"/>
    <s v="NO"/>
    <x v="1"/>
    <n v="3"/>
    <n v="3000"/>
    <s v="Suministros definitivos Simples "/>
    <x v="1"/>
    <n v="20191013"/>
    <x v="1"/>
    <n v="1"/>
    <x v="1"/>
    <n v="9"/>
    <x v="3"/>
    <x v="2"/>
    <x v="1"/>
    <x v="371"/>
    <s v="Resuelta"/>
    <n v="13"/>
    <n v="10"/>
    <n v="2019"/>
    <n v="409"/>
    <s v="No Cruza"/>
    <n v="4"/>
    <n v="13"/>
    <n v="10"/>
    <n v="2019"/>
    <n v="409"/>
    <x v="0"/>
    <n v="0"/>
    <x v="1"/>
  </r>
  <r>
    <s v="P95212019070004"/>
    <x v="2"/>
    <n v="0"/>
    <n v="0"/>
    <s v="                                                                                "/>
    <s v="O.C Sabanalarga     "/>
    <s v="ELECTRIFICACION RESERVA NATURAL EL PALOMAR, PIOJO                       "/>
    <n v="3145105895"/>
    <s v="TC090"/>
    <s v="                                                                                                                                                                                           "/>
    <s v="RESERVA NATURAL EL PALOMAR                                  "/>
    <s v="A8742068                      "/>
    <s v="Alvaro_Enrique_Hernandez_Suarez                                                 "/>
    <s v="AC190"/>
    <n v="20190723"/>
    <n v="20191101"/>
    <n v="9521"/>
    <n v="26546925"/>
    <s v="Factibilidad Distribucion "/>
    <s v="NO"/>
    <x v="1"/>
    <n v="80"/>
    <n v="80000"/>
    <s v="Obras "/>
    <x v="8"/>
    <n v="20191230"/>
    <x v="7"/>
    <n v="1"/>
    <x v="0"/>
    <n v="23"/>
    <x v="6"/>
    <x v="2"/>
    <x v="4"/>
    <x v="109"/>
    <s v="Resuelta"/>
    <n v="30"/>
    <n v="12"/>
    <n v="2019"/>
    <n v="331"/>
    <s v="No Cruza"/>
    <n v="160"/>
    <n v="1"/>
    <n v="11"/>
    <n v="2019"/>
    <n v="390"/>
    <x v="0"/>
    <n v="59"/>
    <x v="2"/>
  </r>
  <r>
    <s v="P11702020110081"/>
    <x v="3"/>
    <n v="0"/>
    <n v="0"/>
    <s v="                                                                                "/>
    <s v="O.C. Soledad        "/>
    <s v="ANA MARIA CANTILLO VALDEZ                                               "/>
    <n v="3126470370"/>
    <s v="TC090"/>
    <s v="                                                                                                                                                                                           "/>
    <s v="=CRA 6B 24 36                                               "/>
    <s v="A2670921                      "/>
    <s v="Margarita_Ortiz_Dominguez                                                       "/>
    <s v="AC005"/>
    <n v="20201120"/>
    <n v="20201120"/>
    <n v="1170"/>
    <n v="28293777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1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802019030081"/>
    <x v="4"/>
    <n v="0"/>
    <n v="0"/>
    <s v="                                                                                "/>
    <s v="O.C. B/quilla Cto   "/>
    <s v="LOCAL 3 GRUPO VIRANELO SAS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R 14 57 9                                                  "/>
    <s v="T9763922                      "/>
    <s v="Somaya_Rincon                                                                   "/>
    <s v="AC220"/>
    <n v="20190327"/>
    <n v="20190716"/>
    <n v="1180"/>
    <n v="26238896"/>
    <s v="Seguimiento y rev. instalacion electrica distribucion "/>
    <s v="NO"/>
    <x v="3"/>
    <n v="45"/>
    <n v="45000"/>
    <s v="Obras "/>
    <x v="6"/>
    <n v="20190716"/>
    <x v="2"/>
    <n v="1"/>
    <x v="0"/>
    <n v="27"/>
    <x v="0"/>
    <x v="2"/>
    <x v="1"/>
    <x v="238"/>
    <s v="Resuelta"/>
    <n v="16"/>
    <n v="7"/>
    <n v="2019"/>
    <n v="498"/>
    <s v="No Cruza"/>
    <n v="111"/>
    <n v="16"/>
    <n v="7"/>
    <n v="2019"/>
    <n v="498"/>
    <x v="0"/>
    <n v="0"/>
    <x v="3"/>
  </r>
  <r>
    <s v="P95102019090021"/>
    <x v="6"/>
    <n v="0"/>
    <n v="0"/>
    <s v="                                                                                "/>
    <s v="O.C. B/quilla Cto   "/>
    <s v="JUSTO GERMAN OROZCO GOMEZ                                               "/>
    <n v="3106359916"/>
    <s v="TC090"/>
    <s v="                                                                                                                                                                                           "/>
    <s v="=CLL 58C 23A 21                                             "/>
    <s v="MP000028                      "/>
    <s v="ILSE_PATRICIA_MOLINARES_ZAMBRANO                                                "/>
    <s v="AC170"/>
    <n v="20190924"/>
    <n v="20191010"/>
    <n v="9510"/>
    <n v="26760087"/>
    <s v="Inspección Normalización"/>
    <s v="NO"/>
    <x v="1"/>
    <n v="3"/>
    <n v="3000"/>
    <s v="Suministros definitivos Simples "/>
    <x v="10"/>
    <n v="20191010"/>
    <x v="1"/>
    <n v="1"/>
    <x v="1"/>
    <n v="24"/>
    <x v="7"/>
    <x v="2"/>
    <x v="1"/>
    <x v="372"/>
    <s v="Resuelta"/>
    <n v="10"/>
    <n v="10"/>
    <n v="2019"/>
    <n v="412"/>
    <s v="No Cruza"/>
    <n v="16"/>
    <n v="10"/>
    <n v="10"/>
    <n v="2019"/>
    <n v="412"/>
    <x v="0"/>
    <n v="0"/>
    <x v="1"/>
  </r>
  <r>
    <s v="P11102019110119"/>
    <x v="0"/>
    <n v="2556582"/>
    <n v="0"/>
    <s v="                                                                                "/>
    <s v="O.C. B/quilla Cto   "/>
    <s v="  SUPERTDA ASADERO VELOZ                                                "/>
    <n v="3014814114"/>
    <s v="TC092"/>
    <s v="                                                                                                                                                                                           "/>
    <s v="MINIMERCADO                                                 "/>
    <s v="A3151411                      "/>
    <s v="FERGIE_YULISSA_SOLANO_MANOTAS                                                   "/>
    <s v="AC100"/>
    <n v="20191125"/>
    <n v="20191203"/>
    <n v="1110"/>
    <n v="26951156"/>
    <s v="Factibilidad Distribucion "/>
    <s v="NO"/>
    <x v="1"/>
    <n v="30"/>
    <n v="30000"/>
    <s v="Aumentos de potencia"/>
    <x v="0"/>
    <n v="20191203"/>
    <x v="2"/>
    <n v="1"/>
    <x v="0"/>
    <n v="25"/>
    <x v="5"/>
    <x v="2"/>
    <x v="1"/>
    <x v="373"/>
    <s v="Resuelta"/>
    <n v="3"/>
    <n v="12"/>
    <n v="2019"/>
    <n v="358"/>
    <s v="No Cruza"/>
    <n v="8"/>
    <n v="3"/>
    <n v="12"/>
    <n v="2019"/>
    <n v="358"/>
    <x v="1"/>
    <n v="0"/>
    <x v="0"/>
  </r>
  <r>
    <s v="P34102018020029"/>
    <x v="4"/>
    <n v="0"/>
    <n v="0"/>
    <s v="                                                                                "/>
    <s v="O.C. La 14    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C9794580                      "/>
    <s v="TATIANA ADELA LUQUEZ VANSTRAHLEM                                                "/>
    <s v="AC220"/>
    <n v="20180209"/>
    <n v="20180711"/>
    <n v="3410"/>
    <n v="25145505"/>
    <s v="Seguimiento y rev. instalacion electrica distribucion "/>
    <s v="NO"/>
    <x v="3"/>
    <n v="500"/>
    <n v="500000"/>
    <s v="Obras "/>
    <x v="4"/>
    <n v="20180711"/>
    <x v="3"/>
    <n v="1"/>
    <x v="0"/>
    <n v="9"/>
    <x v="1"/>
    <x v="3"/>
    <x v="0"/>
    <x v="374"/>
    <s v="Resuelta"/>
    <n v="11"/>
    <n v="7"/>
    <n v="2018"/>
    <n v="868"/>
    <s v="No Cruza"/>
    <n v="152"/>
    <n v="11"/>
    <n v="7"/>
    <n v="2018"/>
    <n v="868"/>
    <x v="0"/>
    <n v="0"/>
    <x v="3"/>
  </r>
  <r>
    <s v="P12102020030017"/>
    <x v="0"/>
    <n v="0"/>
    <n v="0"/>
    <s v="                                                                                "/>
    <s v="O.C Sabanalarga     "/>
    <s v="PALMAGAN DE LA COSTA BODEGA INDUPARK                                    "/>
    <n v="3244848"/>
    <s v="TC091"/>
    <s v="                                                                                                                                                                                           "/>
    <s v="ZONA INDUSTRIAL GALAPA  ZIGA                                "/>
    <s v="A8742068                      "/>
    <s v="Alvaro_Enrique_Hernandez_Suarez                                                 "/>
    <s v="AC100"/>
    <n v="20200310"/>
    <n v="20200317"/>
    <n v="1210"/>
    <n v="27259167"/>
    <s v="Factibilidad Distribucion "/>
    <s v="NO"/>
    <x v="1"/>
    <n v="300"/>
    <n v="300000"/>
    <s v="Obras "/>
    <x v="8"/>
    <n v="20200416"/>
    <x v="3"/>
    <n v="1"/>
    <x v="0"/>
    <n v="10"/>
    <x v="0"/>
    <x v="1"/>
    <x v="4"/>
    <x v="375"/>
    <s v="Resuelta"/>
    <n v="16"/>
    <n v="4"/>
    <n v="2020"/>
    <n v="223"/>
    <s v="No Cruza"/>
    <n v="37"/>
    <n v="17"/>
    <n v="3"/>
    <n v="2020"/>
    <n v="253"/>
    <x v="1"/>
    <n v="30"/>
    <x v="0"/>
  </r>
  <r>
    <s v="P77512020090005"/>
    <x v="0"/>
    <n v="0"/>
    <n v="0"/>
    <s v="                                                                                "/>
    <s v="O.C. Riohacha       "/>
    <s v="ORE FINCA MONTE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2                                                        "/>
    <s v="N3352044                      "/>
    <s v="Laudis_Peñaranda_                                                               "/>
    <s v="AC100"/>
    <n v="20200910"/>
    <n v="20201014"/>
    <n v="7751"/>
    <n v="28122248"/>
    <s v="Factibilidad Distribucion "/>
    <s v="NO"/>
    <x v="1"/>
    <n v="10"/>
    <n v="10000"/>
    <s v="Obras "/>
    <x v="0"/>
    <n v="20201014"/>
    <x v="2"/>
    <n v="1"/>
    <x v="0"/>
    <n v="10"/>
    <x v="7"/>
    <x v="1"/>
    <x v="3"/>
    <x v="376"/>
    <s v="Resuelta"/>
    <n v="14"/>
    <n v="10"/>
    <n v="2020"/>
    <n v="42"/>
    <s v="No Cruza"/>
    <n v="34"/>
    <n v="14"/>
    <n v="10"/>
    <n v="2020"/>
    <n v="42"/>
    <x v="1"/>
    <n v="0"/>
    <x v="0"/>
  </r>
  <r>
    <s v="P95202019060017"/>
    <x v="2"/>
    <n v="0"/>
    <n v="0"/>
    <s v="                                                                                "/>
    <s v="O.C Sabanalarga     "/>
    <s v="ELECTRIFICACION VEREDA VILLA OLIMPIC PONEDERA                           "/>
    <n v="0"/>
    <s v="TC090"/>
    <s v="                                                                                                                                                                                           "/>
    <s v="ELECTRIFICACION                                             "/>
    <s v="A8742068                      "/>
    <s v="Alvaro_Enrique_Hernandez_Suarez                                                 "/>
    <s v="AC190"/>
    <n v="20190614"/>
    <n v="20191002"/>
    <n v="9520"/>
    <n v="26931363"/>
    <s v="Seguimiento y rev. instalacion electrica distribucion "/>
    <s v="NO"/>
    <x v="2"/>
    <n v="145"/>
    <n v="145000"/>
    <s v="Obras "/>
    <x v="8"/>
    <n v="20201113"/>
    <x v="7"/>
    <n v="1"/>
    <x v="0"/>
    <n v="14"/>
    <x v="4"/>
    <x v="2"/>
    <x v="4"/>
    <x v="76"/>
    <s v="Pendiente"/>
    <n v="13"/>
    <n v="11"/>
    <n v="2020"/>
    <n v="12"/>
    <d v="2019-11-20T00:00:00"/>
    <n v="12"/>
    <n v="2"/>
    <n v="10"/>
    <n v="2019"/>
    <n v="420"/>
    <x v="0"/>
    <n v="408"/>
    <x v="2"/>
  </r>
  <r>
    <s v="P11102020020061"/>
    <x v="2"/>
    <n v="0"/>
    <n v="0"/>
    <s v="                                                                                "/>
    <s v="O.C. B/quilla Nte   "/>
    <s v="  ALUMBRADO PUBLICO VIVACE DIVILLE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214"/>
    <n v="20201030"/>
    <n v="1110"/>
    <n v="27178232"/>
    <s v="Factibilidad Distribucion "/>
    <s v="NO"/>
    <x v="1"/>
    <n v="15"/>
    <n v="15000"/>
    <s v="Obras "/>
    <x v="14"/>
    <n v="20201111"/>
    <x v="2"/>
    <n v="1"/>
    <x v="0"/>
    <n v="14"/>
    <x v="1"/>
    <x v="1"/>
    <x v="1"/>
    <x v="201"/>
    <s v="Resuelta"/>
    <n v="11"/>
    <n v="11"/>
    <n v="2020"/>
    <n v="14"/>
    <s v="No Cruza"/>
    <n v="271"/>
    <n v="30"/>
    <n v="10"/>
    <n v="2020"/>
    <n v="26"/>
    <x v="1"/>
    <n v="12"/>
    <x v="2"/>
  </r>
  <r>
    <s v="P34102020110001"/>
    <x v="3"/>
    <n v="0"/>
    <n v="0"/>
    <s v="                                                                                "/>
    <s v="Of. Telefónica 24H  "/>
    <s v="JANY GONZALEZ RINCON                                                    "/>
    <n v="300695239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3                      "/>
    <s v="LINA_MARIA_STEFANELL_DE_LA_HOZ                                                  "/>
    <s v="AC005"/>
    <n v="20201102"/>
    <n v="20201102"/>
    <n v="3410"/>
    <n v="0"/>
    <m/>
    <s v="NO"/>
    <x v="0"/>
    <n v="1"/>
    <n v="1000"/>
    <s v="Suministros definitivos Simples "/>
    <x v="8"/>
    <n v="20201102"/>
    <x v="1"/>
    <n v="1"/>
    <x v="1"/>
    <n v="2"/>
    <x v="5"/>
    <x v="1"/>
    <x v="0"/>
    <x v="377"/>
    <s v="Sin Orden"/>
    <n v="2"/>
    <n v="11"/>
    <n v="2020"/>
    <n v="23"/>
    <s v="No Cruza"/>
    <n v="23"/>
    <n v="2"/>
    <n v="11"/>
    <n v="2020"/>
    <n v="23"/>
    <x v="1"/>
    <n v="0"/>
    <x v="1"/>
  </r>
  <r>
    <s v="P11802019020039"/>
    <x v="2"/>
    <n v="0"/>
    <n v="0"/>
    <s v="                                                                                "/>
    <s v="O.C. B/quilla Cto   "/>
    <s v="MISERICORDIA PROVISIONAL HOSPITAL LA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214"/>
    <n v="20190322"/>
    <n v="1180"/>
    <n v="26193247"/>
    <s v="Seguimiento y rev. instalacion electrica distribucion "/>
    <s v="NO"/>
    <x v="1"/>
    <n v="37.5"/>
    <n v="37500"/>
    <s v="Obras "/>
    <x v="7"/>
    <n v="20190328"/>
    <x v="2"/>
    <n v="1"/>
    <x v="0"/>
    <n v="14"/>
    <x v="1"/>
    <x v="2"/>
    <x v="1"/>
    <x v="378"/>
    <s v="Resuelta"/>
    <n v="28"/>
    <n v="3"/>
    <n v="2019"/>
    <n v="608"/>
    <d v="2019-04-11T00:00:00"/>
    <n v="42"/>
    <n v="22"/>
    <n v="3"/>
    <n v="2019"/>
    <n v="614"/>
    <x v="0"/>
    <n v="6"/>
    <x v="2"/>
  </r>
  <r>
    <s v="P95202017030003"/>
    <x v="2"/>
    <n v="0"/>
    <n v="0"/>
    <s v="                                                                                "/>
    <s v="O.C Sabanalarga     "/>
    <s v="LTDA VALORCON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32 11 1                                                  "/>
    <s v="T9763922                      "/>
    <s v="Somaya_Rincon                                                                   "/>
    <s v="AC190"/>
    <n v="20170303"/>
    <n v="20170814"/>
    <n v="9520"/>
    <n v="24285180"/>
    <s v="Seguimiento y rev. instalacion electrica distribucion "/>
    <s v="NO"/>
    <x v="1"/>
    <n v="125"/>
    <n v="125000"/>
    <s v="Obras "/>
    <x v="8"/>
    <n v="20180929"/>
    <x v="5"/>
    <n v="1"/>
    <x v="0"/>
    <n v="3"/>
    <x v="0"/>
    <x v="0"/>
    <x v="4"/>
    <x v="379"/>
    <s v="Resuelta"/>
    <n v="29"/>
    <n v="9"/>
    <n v="2018"/>
    <n v="788"/>
    <d v="2017-09-26T00:00:00"/>
    <n v="575"/>
    <n v="14"/>
    <n v="8"/>
    <n v="2017"/>
    <n v="1199"/>
    <x v="0"/>
    <n v="411"/>
    <x v="2"/>
  </r>
  <r>
    <s v="P12102020010041"/>
    <x v="2"/>
    <n v="8338505"/>
    <n v="35156951"/>
    <s v="Situacion correcta                                                              "/>
    <s v="O.C Sabanalarga     "/>
    <s v="JUAN CARLOS AGUDELO GOMEZ                                               "/>
    <n v="3218081519"/>
    <s v="TC090"/>
    <s v="CL 23 10 38                                                                                                                                                                                "/>
    <s v="CL 23 NIC DE REF 2180714                                    "/>
    <s v="A8742068                      "/>
    <s v="Alvaro_Enrique_Hernandez_Suarez                                                 "/>
    <s v="AC190"/>
    <n v="20200127"/>
    <n v="20200206"/>
    <n v="1210"/>
    <n v="27128182"/>
    <s v="Factibilidad Distribucion "/>
    <s v="NO"/>
    <x v="1"/>
    <n v="25"/>
    <n v="25000"/>
    <s v="Aumentos de potencia"/>
    <x v="8"/>
    <n v="20200303"/>
    <x v="2"/>
    <n v="1"/>
    <x v="0"/>
    <n v="27"/>
    <x v="11"/>
    <x v="1"/>
    <x v="4"/>
    <x v="380"/>
    <s v="Resuelta"/>
    <n v="3"/>
    <n v="3"/>
    <n v="2020"/>
    <n v="267"/>
    <s v="No Cruza"/>
    <n v="36"/>
    <n v="6"/>
    <n v="2"/>
    <n v="2020"/>
    <n v="293"/>
    <x v="1"/>
    <n v="26"/>
    <x v="2"/>
  </r>
  <r>
    <s v="P11502020100010"/>
    <x v="2"/>
    <n v="0"/>
    <n v="0"/>
    <s v="                                                                                "/>
    <s v="ZE Bquilla-Sur-S/dad"/>
    <s v="SANDRA BAYONA DIAZ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7 CABAÑA LA MARIA                                        "/>
    <s v="T9763922                      "/>
    <s v="Somaya_Rincon                                                                   "/>
    <s v="AC190"/>
    <n v="20201016"/>
    <n v="20201024"/>
    <n v="1150"/>
    <n v="28250763"/>
    <s v="Seguimiento y rev. instalacion electrica distribucion "/>
    <s v="NO"/>
    <x v="1"/>
    <n v="25"/>
    <n v="25000"/>
    <s v="Obras "/>
    <x v="2"/>
    <n v="20201024"/>
    <x v="3"/>
    <n v="1"/>
    <x v="0"/>
    <n v="16"/>
    <x v="3"/>
    <x v="1"/>
    <x v="1"/>
    <x v="3"/>
    <s v="Resuelta"/>
    <n v="24"/>
    <n v="10"/>
    <n v="2020"/>
    <n v="32"/>
    <d v="2020-10-24T00:00:00"/>
    <n v="8"/>
    <n v="24"/>
    <n v="10"/>
    <n v="2020"/>
    <n v="32"/>
    <x v="1"/>
    <n v="0"/>
    <x v="2"/>
  </r>
  <r>
    <s v="P11102019050152"/>
    <x v="2"/>
    <n v="2949285"/>
    <n v="0"/>
    <s v="                                                                                "/>
    <s v="O.C. B/quilla Cto   "/>
    <s v="AXXIS 86 PROVISIONAL DE OBRA                                            "/>
    <s v="3003847181 – 31763972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531"/>
    <n v="20190729"/>
    <n v="1110"/>
    <n v="26374576"/>
    <s v="Factibilidad Distribucion "/>
    <s v="NO"/>
    <x v="1"/>
    <n v="75"/>
    <n v="75000"/>
    <s v="Aumentos de potencia"/>
    <x v="7"/>
    <n v="20190731"/>
    <x v="2"/>
    <n v="1"/>
    <x v="0"/>
    <n v="31"/>
    <x v="2"/>
    <x v="2"/>
    <x v="1"/>
    <x v="381"/>
    <s v="Resuelta"/>
    <n v="31"/>
    <n v="7"/>
    <n v="2019"/>
    <n v="483"/>
    <s v="No Cruza"/>
    <n v="61"/>
    <n v="29"/>
    <n v="7"/>
    <n v="2019"/>
    <n v="485"/>
    <x v="0"/>
    <n v="2"/>
    <x v="2"/>
  </r>
  <r>
    <s v="P11802020040034"/>
    <x v="1"/>
    <n v="0"/>
    <n v="0"/>
    <s v="                                                                                "/>
    <s v="C.T.SOLEDAD         "/>
    <s v="DIOSELINA ISABEL GONZALEZ HERNANDEZ                                     "/>
    <n v="314578219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36"/>
    <n v="20200428"/>
    <n v="20200430"/>
    <n v="1180"/>
    <n v="27375018"/>
    <s v="Inspección Normalización"/>
    <s v="NO"/>
    <x v="1"/>
    <n v="3"/>
    <n v="3000"/>
    <s v="Suministros definitivos Simples "/>
    <x v="1"/>
    <n v="20200430"/>
    <x v="1"/>
    <n v="1"/>
    <x v="1"/>
    <n v="28"/>
    <x v="8"/>
    <x v="1"/>
    <x v="1"/>
    <x v="23"/>
    <s v="Resuelta"/>
    <n v="30"/>
    <n v="4"/>
    <n v="2020"/>
    <n v="209"/>
    <s v="No Cruza"/>
    <n v="2"/>
    <n v="30"/>
    <n v="4"/>
    <n v="2020"/>
    <n v="209"/>
    <x v="1"/>
    <n v="0"/>
    <x v="1"/>
  </r>
  <r>
    <s v="P34402020090019"/>
    <x v="9"/>
    <n v="0"/>
    <n v="0"/>
    <s v="                                                                                "/>
    <s v="O.C. La 14          "/>
    <s v="JUAN MANUEL GOMEZ MENDOZA BMT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40"/>
    <n v="0"/>
    <m/>
    <s v="NO"/>
    <x v="0"/>
    <n v="25"/>
    <n v="2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11102020110068"/>
    <x v="9"/>
    <n v="6532061"/>
    <n v="20149883"/>
    <s v="Situacion correcta                                                              "/>
    <s v="O.C. B/quilla Nte   "/>
    <s v="ISABEL DE COLLANTES                                                     "/>
    <n v="3216269373"/>
    <s v="TC090"/>
    <s v="CL 72 66 139               APTO   01                                                                                                                                                       "/>
    <s v="AGRIL DISEÑOS                                               "/>
    <s v="A0840971                      "/>
    <s v="JEISSON_JAIR_LARIOS_DIAZ                                                        "/>
    <s v="AC090"/>
    <n v="20201112"/>
    <n v="20201113"/>
    <n v="1110"/>
    <n v="28285497"/>
    <s v="Factibilidad Distribucion "/>
    <s v="NO"/>
    <x v="1"/>
    <n v="75"/>
    <n v="75000"/>
    <s v="Aumentos de potencia"/>
    <x v="15"/>
    <n v="20201113"/>
    <x v="2"/>
    <n v="1"/>
    <x v="0"/>
    <n v="12"/>
    <x v="5"/>
    <x v="1"/>
    <x v="1"/>
    <x v="52"/>
    <s v="Resuelta"/>
    <n v="13"/>
    <n v="11"/>
    <n v="2020"/>
    <n v="12"/>
    <s v="No Cruza"/>
    <n v="1"/>
    <n v="13"/>
    <n v="11"/>
    <n v="2020"/>
    <n v="12"/>
    <x v="1"/>
    <n v="0"/>
    <x v="6"/>
  </r>
  <r>
    <s v="P95102020100033"/>
    <x v="1"/>
    <n v="0"/>
    <n v="0"/>
    <s v="                                                                                "/>
    <s v="OC CCIAL AMERICANO  "/>
    <s v="EMILSE ESCORCIA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25 Y 26                                                 "/>
    <s v="MP000306                      "/>
    <s v="ALBA_LINDO_CARCAMO                                                              "/>
    <s v="AC236"/>
    <n v="20201021"/>
    <n v="20201024"/>
    <n v="9510"/>
    <n v="28245381"/>
    <s v="Inspección Normalización"/>
    <s v="NO"/>
    <x v="1"/>
    <n v="3"/>
    <n v="3000"/>
    <s v="Suministros definitivos Simples "/>
    <x v="1"/>
    <n v="20201024"/>
    <x v="1"/>
    <n v="1"/>
    <x v="1"/>
    <n v="21"/>
    <x v="3"/>
    <x v="1"/>
    <x v="1"/>
    <x v="151"/>
    <s v="Resuelta"/>
    <n v="24"/>
    <n v="10"/>
    <n v="2020"/>
    <n v="32"/>
    <s v="No Cruza"/>
    <n v="3"/>
    <n v="24"/>
    <n v="10"/>
    <n v="2020"/>
    <n v="32"/>
    <x v="1"/>
    <n v="0"/>
    <x v="1"/>
  </r>
  <r>
    <s v="P93422019110012"/>
    <x v="2"/>
    <n v="0"/>
    <n v="0"/>
    <s v="                                                                                "/>
    <s v="O.C. La 14          "/>
    <s v="  FENOCO S.A.                                                           "/>
    <n v="320524494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191128"/>
    <n v="20200212"/>
    <n v="9342"/>
    <n v="27049228"/>
    <s v="Factibilidad Distribucion "/>
    <s v="NO"/>
    <x v="1"/>
    <n v="75"/>
    <n v="75000"/>
    <s v="Obras "/>
    <x v="7"/>
    <n v="20200610"/>
    <x v="2"/>
    <n v="1"/>
    <x v="0"/>
    <n v="28"/>
    <x v="5"/>
    <x v="2"/>
    <x v="0"/>
    <x v="215"/>
    <s v="Resuelta"/>
    <n v="10"/>
    <n v="6"/>
    <n v="2020"/>
    <n v="168"/>
    <s v="No Cruza"/>
    <n v="195"/>
    <n v="12"/>
    <n v="2"/>
    <n v="2020"/>
    <n v="287"/>
    <x v="1"/>
    <n v="119"/>
    <x v="2"/>
  </r>
  <r>
    <s v="P11802019110121"/>
    <x v="1"/>
    <n v="0"/>
    <n v="0"/>
    <s v="                                                                                "/>
    <s v="O.C. B/quilla Cto   "/>
    <s v="LUCILA ROA BAYONA                                                       "/>
    <n v="3046476113"/>
    <s v="TC090"/>
    <s v="                                                                                                                                                                                           "/>
    <s v="URB NORMANDIA (MZ 5 LOTE 16 )                               "/>
    <s v="MP000028                      "/>
    <s v="ILSE_PATRICIA_MOLINARES_ZAMBRANO                                                "/>
    <s v="AC236"/>
    <n v="20191128"/>
    <n v="20191130"/>
    <n v="1180"/>
    <n v="26956406"/>
    <s v="Inspección Normalización"/>
    <s v="NO"/>
    <x v="1"/>
    <n v="3"/>
    <n v="3000"/>
    <s v="Suministros definitivos Simples "/>
    <x v="1"/>
    <n v="20191130"/>
    <x v="1"/>
    <n v="1"/>
    <x v="1"/>
    <n v="28"/>
    <x v="5"/>
    <x v="2"/>
    <x v="1"/>
    <x v="215"/>
    <s v="Resuelta"/>
    <n v="30"/>
    <n v="11"/>
    <n v="2019"/>
    <n v="361"/>
    <s v="No Cruza"/>
    <n v="2"/>
    <n v="30"/>
    <n v="11"/>
    <n v="2019"/>
    <n v="361"/>
    <x v="0"/>
    <n v="0"/>
    <x v="1"/>
  </r>
  <r>
    <s v="P75412019040028"/>
    <x v="2"/>
    <n v="5529608"/>
    <n v="0"/>
    <s v="                                                                                "/>
    <s v="O.C. B/quilla Cto   "/>
    <s v="CANDELARIA I.E. NUESTRA SEÑORA                                          "/>
    <n v="3004695559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422"/>
    <n v="20190528"/>
    <n v="7541"/>
    <n v="26944914"/>
    <s v="Seguimiento y rev. instalacion electrica distribucion "/>
    <s v="NO"/>
    <x v="3"/>
    <n v="75"/>
    <n v="75000"/>
    <s v="Aumentos de potencia"/>
    <x v="5"/>
    <n v="20200611"/>
    <x v="2"/>
    <n v="1"/>
    <x v="0"/>
    <n v="22"/>
    <x v="8"/>
    <x v="2"/>
    <x v="4"/>
    <x v="382"/>
    <s v="Resuelta"/>
    <n v="11"/>
    <n v="6"/>
    <n v="2020"/>
    <n v="167"/>
    <s v="No Cruza"/>
    <n v="416"/>
    <n v="28"/>
    <n v="5"/>
    <n v="2019"/>
    <n v="547"/>
    <x v="0"/>
    <n v="380"/>
    <x v="2"/>
  </r>
  <r>
    <s v="P34102019030057"/>
    <x v="2"/>
    <n v="1381063"/>
    <n v="0"/>
    <s v="                                                                                "/>
    <s v="ZE Santa_Marta      "/>
    <s v="PEDRO NEL MONTERO MURILLO                                               "/>
    <n v="3002119677"/>
    <s v="TC092"/>
    <s v="                                                                                                                                                                                           "/>
    <s v="VECICNO 1061466                                             "/>
    <s v="T9697258                      "/>
    <s v="Adriana_Duran_Q                                                                 "/>
    <s v="AC190"/>
    <n v="20190322"/>
    <n v="20190423"/>
    <n v="3410"/>
    <n v="26150404"/>
    <s v="Factibilidad Distribucion "/>
    <s v="NO"/>
    <x v="1"/>
    <n v="75"/>
    <n v="75000"/>
    <s v="Aumentos de potencia"/>
    <x v="5"/>
    <n v="20190605"/>
    <x v="2"/>
    <n v="1"/>
    <x v="0"/>
    <n v="22"/>
    <x v="0"/>
    <x v="2"/>
    <x v="0"/>
    <x v="383"/>
    <s v="Resuelta"/>
    <n v="5"/>
    <n v="6"/>
    <n v="2019"/>
    <n v="539"/>
    <s v="No Cruza"/>
    <n v="75"/>
    <n v="23"/>
    <n v="4"/>
    <n v="2019"/>
    <n v="582"/>
    <x v="0"/>
    <n v="43"/>
    <x v="2"/>
  </r>
  <r>
    <s v="P95302019010003"/>
    <x v="4"/>
    <n v="0"/>
    <n v="0"/>
    <s v="                                                                                "/>
    <s v="C.T.SOLEDAD         "/>
    <s v="CARIBE S.A ZONA FRANCA DEL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118"/>
    <n v="20190614"/>
    <n v="9530"/>
    <n v="26193410"/>
    <s v="Seguimiento y rev. instalacion electrica distribucion "/>
    <s v="NO"/>
    <x v="3"/>
    <n v="150"/>
    <n v="150000"/>
    <s v="Obras "/>
    <x v="6"/>
    <n v="20190614"/>
    <x v="3"/>
    <n v="1"/>
    <x v="0"/>
    <n v="18"/>
    <x v="11"/>
    <x v="2"/>
    <x v="1"/>
    <x v="384"/>
    <s v="Resuelta"/>
    <n v="14"/>
    <n v="6"/>
    <n v="2019"/>
    <n v="530"/>
    <s v="No Cruza"/>
    <n v="147"/>
    <n v="14"/>
    <n v="6"/>
    <n v="2019"/>
    <n v="530"/>
    <x v="0"/>
    <n v="0"/>
    <x v="3"/>
  </r>
  <r>
    <s v="P33402020100005"/>
    <x v="0"/>
    <n v="0"/>
    <n v="0"/>
    <s v="                                                                                "/>
    <s v="O.C. Riohacha       "/>
    <s v="FINCA FREDY HERNANDEZ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2                                                        "/>
    <s v="N3352044                      "/>
    <s v="Laudis_Peñaranda_                                                               "/>
    <s v="AC100"/>
    <n v="20201016"/>
    <n v="20201029"/>
    <n v="3340"/>
    <n v="28238324"/>
    <s v="Factibilidad Distribucion "/>
    <s v="NO"/>
    <x v="1"/>
    <n v="45"/>
    <n v="4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93322020090007"/>
    <x v="0"/>
    <n v="0"/>
    <n v="0"/>
    <s v="                                                                                "/>
    <s v="O.C. Riohacha       "/>
    <s v="ANA DIAZ FINCA VILLA ELENA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909"/>
    <n v="20201030"/>
    <n v="9332"/>
    <n v="28118259"/>
    <s v="Factibilidad Distribucion "/>
    <s v="NO"/>
    <x v="1"/>
    <n v="25"/>
    <n v="25000"/>
    <s v="Obras "/>
    <x v="0"/>
    <n v="20201030"/>
    <x v="2"/>
    <n v="1"/>
    <x v="0"/>
    <n v="9"/>
    <x v="7"/>
    <x v="1"/>
    <x v="3"/>
    <x v="86"/>
    <s v="Resuelta"/>
    <n v="30"/>
    <n v="10"/>
    <n v="2020"/>
    <n v="26"/>
    <s v="No Cruza"/>
    <n v="51"/>
    <n v="30"/>
    <n v="10"/>
    <n v="2020"/>
    <n v="26"/>
    <x v="1"/>
    <n v="0"/>
    <x v="0"/>
  </r>
  <r>
    <s v="P34102020100076"/>
    <x v="5"/>
    <n v="0"/>
    <n v="0"/>
    <s v="                                                                                "/>
    <s v="Of. Telefónica 24H  "/>
    <s v="RICARDO SOMERSON                                                        "/>
    <n v="3002706868"/>
    <s v="TC090"/>
    <s v="                                                                                                                                                                                           "/>
    <s v="FRENTE A LA MZ A4 CASA #21                                  "/>
    <s v="NT001923                      "/>
    <s v="LINA_MARIA_STEFANELL_DE_LA_HOZ                                                  "/>
    <s v="AC230"/>
    <n v="20201021"/>
    <n v="20201021"/>
    <n v="3410"/>
    <n v="0"/>
    <m/>
    <s v="NO"/>
    <x v="0"/>
    <n v="4.2"/>
    <n v="4200"/>
    <s v="Suministros definitivos Simples "/>
    <x v="9"/>
    <n v="20201021"/>
    <x v="1"/>
    <n v="1"/>
    <x v="1"/>
    <n v="21"/>
    <x v="3"/>
    <x v="1"/>
    <x v="0"/>
    <x v="151"/>
    <s v="Sin Orden"/>
    <n v="21"/>
    <n v="10"/>
    <n v="2020"/>
    <n v="35"/>
    <s v="No Cruza"/>
    <n v="35"/>
    <n v="21"/>
    <n v="10"/>
    <n v="2020"/>
    <n v="35"/>
    <x v="1"/>
    <n v="0"/>
    <x v="4"/>
  </r>
  <r>
    <s v="P34102018050067"/>
    <x v="2"/>
    <n v="0"/>
    <n v="0"/>
    <s v="                                                                                "/>
    <s v="ZE Santa_Marta      "/>
    <s v="  MUNICIPIO DE CIENAGA                                                  "/>
    <n v="3043855485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T9697258                      "/>
    <s v="Adriana_Duran_Q                                                                 "/>
    <s v="AC190"/>
    <n v="20180521"/>
    <n v="20180712"/>
    <n v="3410"/>
    <n v="25612291"/>
    <s v="Seguimiento y rev. instalacion electrica distribucion "/>
    <s v="NO"/>
    <x v="3"/>
    <n v="25"/>
    <n v="25000"/>
    <s v="Obras "/>
    <x v="5"/>
    <n v="20180806"/>
    <x v="2"/>
    <n v="1"/>
    <x v="0"/>
    <n v="21"/>
    <x v="2"/>
    <x v="3"/>
    <x v="0"/>
    <x v="385"/>
    <s v="Resuelta"/>
    <n v="6"/>
    <n v="8"/>
    <n v="2018"/>
    <n v="842"/>
    <s v="No Cruza"/>
    <n v="77"/>
    <n v="12"/>
    <n v="7"/>
    <n v="2018"/>
    <n v="867"/>
    <x v="0"/>
    <n v="25"/>
    <x v="2"/>
  </r>
  <r>
    <s v="P75422018070005"/>
    <x v="0"/>
    <n v="0"/>
    <n v="0"/>
    <s v="                                                                                "/>
    <s v="O.C Sabanalarga     "/>
    <s v="  GOBERNACION DEL ATLANTICO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=CLL40 45 27                                                "/>
    <s v="T9763922                      "/>
    <s v="Somaya_Rincon                                                                   "/>
    <s v="AC100"/>
    <n v="20180709"/>
    <n v="20180710"/>
    <n v="7542"/>
    <n v="0"/>
    <m/>
    <s v="NO"/>
    <x v="0"/>
    <n v="100"/>
    <n v="100000"/>
    <s v="Obras "/>
    <x v="0"/>
    <n v="20180710"/>
    <x v="7"/>
    <n v="1"/>
    <x v="0"/>
    <n v="9"/>
    <x v="6"/>
    <x v="3"/>
    <x v="4"/>
    <x v="270"/>
    <s v="Sin Orden"/>
    <n v="10"/>
    <n v="7"/>
    <n v="2018"/>
    <n v="869"/>
    <s v="No Cruza"/>
    <n v="869"/>
    <n v="10"/>
    <n v="7"/>
    <n v="2018"/>
    <n v="869"/>
    <x v="0"/>
    <n v="0"/>
    <x v="0"/>
  </r>
  <r>
    <s v="P77912020090016"/>
    <x v="9"/>
    <n v="0"/>
    <n v="0"/>
    <s v="                                                                                "/>
    <s v="O.C. La 14          "/>
    <s v="ARNOLDO ORTEGA OROZCO BMT FCA EL ALIVIO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28282008"/>
    <s v="Factibilidad Distribucion "/>
    <s v="NO"/>
    <x v="1"/>
    <n v="25"/>
    <n v="25000"/>
    <s v="Obras "/>
    <x v="15"/>
    <n v="20200917"/>
    <x v="2"/>
    <n v="1"/>
    <x v="3"/>
    <n v="17"/>
    <x v="7"/>
    <x v="1"/>
    <x v="0"/>
    <x v="386"/>
    <s v="Resuelta"/>
    <n v="17"/>
    <n v="9"/>
    <n v="2020"/>
    <n v="69"/>
    <s v="No Cruza"/>
    <n v="0"/>
    <n v="17"/>
    <n v="9"/>
    <n v="2020"/>
    <n v="69"/>
    <x v="1"/>
    <n v="0"/>
    <x v="6"/>
  </r>
  <r>
    <s v="P11502020110014"/>
    <x v="0"/>
    <n v="0"/>
    <n v="0"/>
    <s v="                                                                                "/>
    <s v="O.C. B/quilla Nte   "/>
    <s v="PROVISIONAL INVERSIONES HIH SAS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URB LOMAS DE CAUJARAL                                       "/>
    <s v="A0840971                      "/>
    <s v="JEISSON_JAIR_LARIOS_DIAZ                                                        "/>
    <s v="AC100"/>
    <n v="20201111"/>
    <n v="20201118"/>
    <n v="1150"/>
    <n v="28282375"/>
    <s v="Factibilidad Distribucion "/>
    <s v="NO"/>
    <x v="1"/>
    <n v="15"/>
    <n v="15000"/>
    <s v="Obras "/>
    <x v="0"/>
    <n v="20201118"/>
    <x v="2"/>
    <n v="1"/>
    <x v="0"/>
    <n v="11"/>
    <x v="5"/>
    <x v="1"/>
    <x v="1"/>
    <x v="216"/>
    <s v="Resuelta"/>
    <n v="18"/>
    <n v="11"/>
    <n v="2020"/>
    <n v="7"/>
    <s v="No Cruza"/>
    <n v="7"/>
    <n v="18"/>
    <n v="11"/>
    <n v="2020"/>
    <n v="7"/>
    <x v="1"/>
    <n v="0"/>
    <x v="0"/>
  </r>
  <r>
    <s v="P12102020030012"/>
    <x v="2"/>
    <n v="0"/>
    <n v="0"/>
    <s v="                                                                                "/>
    <s v="O.C Sabanalarga     "/>
    <s v="ADOLFO SCHLEGEL VERANO                                                  "/>
    <n v="315726978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200306"/>
    <n v="20200619"/>
    <n v="1210"/>
    <n v="27271224"/>
    <s v="Factibilidad Distribucion "/>
    <s v="NO"/>
    <x v="1"/>
    <n v="15"/>
    <n v="15000"/>
    <s v="Obras "/>
    <x v="7"/>
    <n v="20200729"/>
    <x v="2"/>
    <n v="1"/>
    <x v="0"/>
    <n v="6"/>
    <x v="0"/>
    <x v="1"/>
    <x v="4"/>
    <x v="93"/>
    <s v="Resuelta"/>
    <n v="29"/>
    <n v="7"/>
    <n v="2020"/>
    <n v="119"/>
    <s v="No Cruza"/>
    <n v="145"/>
    <n v="19"/>
    <n v="6"/>
    <n v="2020"/>
    <n v="159"/>
    <x v="1"/>
    <n v="40"/>
    <x v="2"/>
  </r>
  <r>
    <s v="P11702020110030"/>
    <x v="5"/>
    <n v="0"/>
    <n v="0"/>
    <s v="                                                                                "/>
    <s v="O.C. Soledad        "/>
    <s v="GERARDO ROSAS BLANCO                                                    "/>
    <n v="313588146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06"/>
    <n v="20201106"/>
    <n v="1170"/>
    <n v="0"/>
    <m/>
    <s v="NO"/>
    <x v="0"/>
    <n v="3"/>
    <n v="3000"/>
    <s v="Suministros definitivos Simples 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95102020080026"/>
    <x v="5"/>
    <n v="2402697"/>
    <n v="20279349"/>
    <s v="Suspendido por impago                                                           "/>
    <s v="O.C. B/quilla Sur   "/>
    <s v="ROSANA PEREZ LEYVA                                                      "/>
    <n v="3135275816"/>
    <s v="TC090"/>
    <s v="CR 18B 60 4  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230"/>
    <n v="20200825"/>
    <n v="20200825"/>
    <n v="9510"/>
    <n v="0"/>
    <m/>
    <s v="NO"/>
    <x v="0"/>
    <n v="3"/>
    <n v="3000"/>
    <s v="Aumentos de potencia"/>
    <x v="8"/>
    <n v="20200904"/>
    <x v="1"/>
    <n v="1"/>
    <x v="1"/>
    <n v="25"/>
    <x v="10"/>
    <x v="1"/>
    <x v="1"/>
    <x v="117"/>
    <s v="Sin Orden"/>
    <n v="4"/>
    <n v="9"/>
    <n v="2020"/>
    <n v="82"/>
    <s v="No Cruza"/>
    <n v="82"/>
    <n v="25"/>
    <n v="8"/>
    <n v="2020"/>
    <n v="92"/>
    <x v="1"/>
    <n v="10"/>
    <x v="4"/>
  </r>
  <r>
    <s v="P34702017030005"/>
    <x v="0"/>
    <n v="0"/>
    <n v="0"/>
    <s v="                                                                                "/>
    <s v="O.C. B/quilla Nte   "/>
    <s v="BOLIVAR SIMON           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70329"/>
    <n v="20170405"/>
    <n v="3470"/>
    <n v="0"/>
    <m/>
    <s v="NO"/>
    <x v="0"/>
    <n v="50"/>
    <n v="500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33402017090005"/>
    <x v="0"/>
    <n v="0"/>
    <n v="0"/>
    <s v="                                                                                "/>
    <s v="O.C. B/quilla Nte   "/>
    <s v="LA LOMA ELECTRIFICACION RURAL VDA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70913"/>
    <n v="20170913"/>
    <n v="3340"/>
    <n v="0"/>
    <m/>
    <s v="NO"/>
    <x v="0"/>
    <n v="35"/>
    <n v="35000"/>
    <s v="Obras "/>
    <x v="0"/>
    <n v="20170913"/>
    <x v="9"/>
    <n v="1"/>
    <x v="0"/>
    <n v="13"/>
    <x v="7"/>
    <x v="0"/>
    <x v="3"/>
    <x v="387"/>
    <s v="Sin Orden"/>
    <n v="13"/>
    <n v="9"/>
    <n v="2017"/>
    <n v="1169"/>
    <s v="No Cruza"/>
    <n v="1169"/>
    <n v="13"/>
    <n v="9"/>
    <n v="2017"/>
    <n v="1169"/>
    <x v="0"/>
    <n v="0"/>
    <x v="0"/>
  </r>
  <r>
    <s v="P75412019090034"/>
    <x v="2"/>
    <n v="0"/>
    <n v="0"/>
    <s v="                                                                                "/>
    <s v="O.C. B/quilla Cto   "/>
    <s v="CRUCE LA GIRALDA ELECTRIFICACION RURAL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INCA LA GIRALDA KM 52                                      "/>
    <s v="A2891363                      "/>
    <s v="Naibet Olivo                                                                    "/>
    <s v="AC190"/>
    <n v="20190923"/>
    <n v="20191016"/>
    <n v="7541"/>
    <n v="26764897"/>
    <s v="Factibilidad Distribucion "/>
    <s v="NO"/>
    <x v="1"/>
    <n v="25"/>
    <n v="25000"/>
    <s v="Obras "/>
    <x v="7"/>
    <n v="20191126"/>
    <x v="2"/>
    <n v="1"/>
    <x v="0"/>
    <n v="23"/>
    <x v="7"/>
    <x v="2"/>
    <x v="4"/>
    <x v="293"/>
    <s v="Resuelta"/>
    <n v="26"/>
    <n v="11"/>
    <n v="2019"/>
    <n v="365"/>
    <s v="No Cruza"/>
    <n v="64"/>
    <n v="16"/>
    <n v="10"/>
    <n v="2019"/>
    <n v="406"/>
    <x v="0"/>
    <n v="41"/>
    <x v="2"/>
  </r>
  <r>
    <s v="P11102020020008"/>
    <x v="3"/>
    <n v="0"/>
    <n v="0"/>
    <s v="                                                                                "/>
    <s v="O.C. B/quilla Nte   "/>
    <s v="MARITZA DEL CARMEN DAVILA VANEGAS                                       "/>
    <n v="300604611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026                      "/>
    <s v="LUIS_DAVID_REYES_MEDINA                                                         "/>
    <s v="AC005"/>
    <n v="20200204"/>
    <n v="20200204"/>
    <n v="1110"/>
    <n v="27140830"/>
    <s v="Modificación de Potencia"/>
    <s v="NO"/>
    <x v="3"/>
    <n v="3"/>
    <n v="3000"/>
    <s v="Suministros definitivos Simples "/>
    <x v="3"/>
    <n v="20200204"/>
    <x v="1"/>
    <n v="1"/>
    <x v="1"/>
    <n v="4"/>
    <x v="1"/>
    <x v="1"/>
    <x v="1"/>
    <x v="254"/>
    <s v="Resuelta"/>
    <n v="4"/>
    <n v="2"/>
    <n v="2020"/>
    <n v="295"/>
    <s v="No Cruza"/>
    <n v="0"/>
    <n v="4"/>
    <n v="2"/>
    <n v="2020"/>
    <n v="295"/>
    <x v="1"/>
    <n v="0"/>
    <x v="1"/>
  </r>
  <r>
    <s v="P11102019010017"/>
    <x v="2"/>
    <n v="2018706"/>
    <n v="0"/>
    <s v="                                                                                "/>
    <s v="C.T.SOLEDAD         "/>
    <s v="  CONSORCIO ESCUELAS FIFE                                               "/>
    <n v="301733234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90108"/>
    <n v="20190201"/>
    <n v="1110"/>
    <n v="26715271"/>
    <s v="Seguimiento y rev. instalacion electrica distribucion "/>
    <s v="NO"/>
    <x v="1"/>
    <n v="250"/>
    <n v="250000"/>
    <s v="Aumentos de potencia"/>
    <x v="8"/>
    <n v="20190902"/>
    <x v="3"/>
    <n v="1"/>
    <x v="0"/>
    <n v="8"/>
    <x v="11"/>
    <x v="2"/>
    <x v="1"/>
    <x v="388"/>
    <s v="Resuelta"/>
    <n v="2"/>
    <n v="9"/>
    <n v="2019"/>
    <n v="450"/>
    <s v="No Cruza"/>
    <n v="237"/>
    <n v="1"/>
    <n v="2"/>
    <n v="2019"/>
    <n v="663"/>
    <x v="0"/>
    <n v="213"/>
    <x v="2"/>
  </r>
  <r>
    <s v="P11102018040011"/>
    <x v="2"/>
    <n v="0"/>
    <n v="0"/>
    <s v="                                                                                "/>
    <s v="O.C. B/quilla Cto   "/>
    <s v="  EDIFICIO CENTRO 72                                                    "/>
    <n v="3113876406"/>
    <s v="TC087"/>
    <s v="                                                                                                                                                                                           "/>
    <s v="EDIFICIO CENTRO 72                                          "/>
    <s v="T3215501                      "/>
    <s v="Luz_Estela_Arevalo_de_León                                                      "/>
    <s v="AC190"/>
    <n v="20180404"/>
    <n v="20180427"/>
    <n v="1110"/>
    <n v="24952251"/>
    <s v="Factibilidad Distribucion "/>
    <s v="NO"/>
    <x v="1"/>
    <n v="150"/>
    <n v="150000"/>
    <s v="Obras "/>
    <x v="16"/>
    <n v="20180503"/>
    <x v="3"/>
    <n v="1"/>
    <x v="0"/>
    <n v="4"/>
    <x v="8"/>
    <x v="3"/>
    <x v="1"/>
    <x v="389"/>
    <s v="Resuelta"/>
    <n v="3"/>
    <n v="5"/>
    <n v="2018"/>
    <n v="937"/>
    <s v="No Cruza"/>
    <n v="29"/>
    <n v="27"/>
    <n v="4"/>
    <n v="2018"/>
    <n v="943"/>
    <x v="0"/>
    <n v="6"/>
    <x v="2"/>
  </r>
  <r>
    <s v="P11502020100007"/>
    <x v="0"/>
    <n v="0"/>
    <n v="0"/>
    <s v="                                                                                "/>
    <s v="ZE Bquilla-Sur-S/dad"/>
    <s v="MAFALDA PEREZ CAMPANELLA PROVISIONAL CAS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MAFALDA PEREZ CAMPANELLA                               "/>
    <s v="T9763922                      "/>
    <s v="Somaya_Rincon                                                                   "/>
    <s v="AC100"/>
    <n v="20201015"/>
    <n v="20201031"/>
    <n v="1150"/>
    <n v="28257392"/>
    <s v="Factibilidad Distribucion "/>
    <s v="NO"/>
    <x v="1"/>
    <n v="25"/>
    <n v="25000"/>
    <s v="Obras "/>
    <x v="0"/>
    <n v="20201031"/>
    <x v="2"/>
    <n v="1"/>
    <x v="0"/>
    <n v="15"/>
    <x v="3"/>
    <x v="1"/>
    <x v="1"/>
    <x v="13"/>
    <s v="Resuelta"/>
    <n v="31"/>
    <n v="10"/>
    <n v="2020"/>
    <n v="25"/>
    <d v="2020-10-28T00:00:00"/>
    <n v="16"/>
    <n v="31"/>
    <n v="10"/>
    <n v="2020"/>
    <n v="25"/>
    <x v="1"/>
    <n v="0"/>
    <x v="0"/>
  </r>
  <r>
    <s v="P34102020110046"/>
    <x v="3"/>
    <n v="1028605"/>
    <n v="10047287"/>
    <s v="Situacion correcta                                                              "/>
    <s v="O.C. La 14          "/>
    <s v="JAIME JESUS CAVADIA BENAVIDES                                           "/>
    <n v="3114350000"/>
    <s v="TC090"/>
    <s v="CL 5 16B 15                                                                                                                                                                                "/>
    <s v="CL 5 16B 15                                                 "/>
    <s v="C9794580                      "/>
    <s v="TATIANA ADELA LUQUEZ VANSTRAHLEM                                                "/>
    <s v="AC005"/>
    <n v="20201111"/>
    <n v="20201111"/>
    <n v="3410"/>
    <n v="28278539"/>
    <s v="Modificación de Potencia"/>
    <s v="NO"/>
    <x v="2"/>
    <n v="3"/>
    <n v="3000"/>
    <s v="Aumentos de potencia"/>
    <x v="3"/>
    <n v="20201111"/>
    <x v="1"/>
    <n v="1"/>
    <x v="1"/>
    <n v="11"/>
    <x v="5"/>
    <x v="1"/>
    <x v="0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11102018040025"/>
    <x v="2"/>
    <n v="0"/>
    <n v="0"/>
    <s v="                                                                                "/>
    <s v="O.C. B/quilla Cto   "/>
    <s v="MARAWI ALTOS DEL LIMON EDIFICIO                                         "/>
    <n v="316640212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80409"/>
    <n v="20180625"/>
    <n v="1110"/>
    <n v="26451787"/>
    <s v="Seguimiento y rev. instalacion electrica distribucion "/>
    <s v="NO"/>
    <x v="1"/>
    <n v="112.5"/>
    <n v="112500"/>
    <s v="Obras "/>
    <x v="5"/>
    <n v="20190730"/>
    <x v="6"/>
    <n v="1"/>
    <x v="0"/>
    <n v="9"/>
    <x v="8"/>
    <x v="3"/>
    <x v="1"/>
    <x v="390"/>
    <s v="Resuelta"/>
    <n v="30"/>
    <n v="7"/>
    <n v="2019"/>
    <n v="484"/>
    <d v="2019-06-27T00:00:00"/>
    <n v="477"/>
    <n v="25"/>
    <n v="6"/>
    <n v="2018"/>
    <n v="884"/>
    <x v="0"/>
    <n v="400"/>
    <x v="2"/>
  </r>
  <r>
    <s v="P11102020110053"/>
    <x v="5"/>
    <n v="0"/>
    <n v="0"/>
    <s v="                                                                                "/>
    <s v="Of. Telefónica 24H  "/>
    <s v="MARIA ESTHER MUALIN DE MICHELL                                          "/>
    <n v="3103743038"/>
    <s v="TC090"/>
    <s v="                                                                                                                                                                                           "/>
    <s v="CRA 44 44 85 AC                                             "/>
    <s v="NT001137                      "/>
    <s v="STEFANNIE_PAOLA_RAMBAO_BENAVIDES                                                "/>
    <s v="AC230"/>
    <n v="20201110"/>
    <n v="20201110"/>
    <n v="1110"/>
    <n v="0"/>
    <m/>
    <s v="NO"/>
    <x v="0"/>
    <n v="3"/>
    <n v="3000"/>
    <s v="Suministros definitivos Simples "/>
    <x v="9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34102020110003"/>
    <x v="0"/>
    <n v="0"/>
    <n v="0"/>
    <s v="                                                                                "/>
    <s v="ZE Santa_Marta      "/>
    <s v="EDIFICIO ALTOS DEL CISNE                                                "/>
    <n v="3046817914"/>
    <s v="TC090"/>
    <s v="                                                                                                                                                                                           "/>
    <s v="NIC ANT 6508484 MZ9 11 Y POST 7559426 MZ9 10                "/>
    <s v="T9697258                      "/>
    <s v="Adriana_Duran_Q                                                                 "/>
    <s v="AC100"/>
    <n v="20201102"/>
    <n v="20201119"/>
    <n v="3410"/>
    <n v="28287480"/>
    <s v="Factibilidad Distribucion "/>
    <s v="NO"/>
    <x v="1"/>
    <n v="300"/>
    <n v="300000"/>
    <s v="Obras "/>
    <x v="0"/>
    <n v="20201119"/>
    <x v="6"/>
    <n v="1"/>
    <x v="0"/>
    <n v="2"/>
    <x v="5"/>
    <x v="1"/>
    <x v="0"/>
    <x v="377"/>
    <s v="Resuelta"/>
    <n v="19"/>
    <n v="11"/>
    <n v="2020"/>
    <n v="6"/>
    <s v="No Cruza"/>
    <n v="17"/>
    <n v="19"/>
    <n v="11"/>
    <n v="2020"/>
    <n v="6"/>
    <x v="1"/>
    <n v="0"/>
    <x v="0"/>
  </r>
  <r>
    <s v="P34102020110089"/>
    <x v="3"/>
    <n v="1933296"/>
    <n v="36110159"/>
    <s v="Situacion correcta                                                              "/>
    <s v="O.C. La 14          "/>
    <s v="JUAN JOSE CANDELARIO SAMPER                                             "/>
    <n v="3002930344"/>
    <s v="TC090"/>
    <s v="CR 42 45 84                                                                                                                                                                                "/>
    <s v="MZ 13 CASA 33                                               "/>
    <s v="A7428873                      "/>
    <s v="KELYS_ASTRID_BELTRAN_GOMEZ                                                      "/>
    <s v="AC005"/>
    <n v="20201120"/>
    <n v="20201120"/>
    <n v="3410"/>
    <n v="28292945"/>
    <s v="Modificación de Potencia"/>
    <s v="NO"/>
    <x v="2"/>
    <n v="2"/>
    <n v="2000"/>
    <s v="Aumentos de potencia"/>
    <x v="3"/>
    <n v="20201120"/>
    <x v="1"/>
    <n v="1"/>
    <x v="1"/>
    <n v="20"/>
    <x v="5"/>
    <x v="1"/>
    <x v="0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95202020090011"/>
    <x v="10"/>
    <n v="0"/>
    <n v="0"/>
    <s v="                                                                                "/>
    <s v="O.C Sabanalarga     "/>
    <s v="XIOMY JUDITH CABALLERO SALCEDO                                          "/>
    <n v="314732486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3                      "/>
    <s v="BRENDA MONSALVE                                                                 "/>
    <s v="AC045"/>
    <n v="20200909"/>
    <n v="20201020"/>
    <n v="9520"/>
    <n v="28116128"/>
    <s v="Inspección Normalización"/>
    <s v="NO"/>
    <x v="1"/>
    <n v="3"/>
    <n v="3000"/>
    <s v="Suministros definitivos Simples "/>
    <x v="18"/>
    <n v="20201020"/>
    <x v="1"/>
    <n v="1"/>
    <x v="1"/>
    <n v="9"/>
    <x v="7"/>
    <x v="1"/>
    <x v="4"/>
    <x v="86"/>
    <s v="Resuelta"/>
    <n v="20"/>
    <n v="10"/>
    <n v="2020"/>
    <n v="36"/>
    <s v="No Cruza"/>
    <n v="41"/>
    <n v="20"/>
    <n v="10"/>
    <n v="2020"/>
    <n v="36"/>
    <x v="1"/>
    <n v="0"/>
    <x v="7"/>
  </r>
  <r>
    <s v="P93322020030030"/>
    <x v="0"/>
    <n v="0"/>
    <n v="0"/>
    <s v="                                                                                "/>
    <s v="O.C. Riohacha       "/>
    <s v="MUNICIPIO DE MAICAO COMUNIDAD INDIGENA KASHICHI                         "/>
    <n v="0"/>
    <s v="TC095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00"/>
    <n v="20200318"/>
    <n v="20200320"/>
    <n v="9332"/>
    <n v="27282443"/>
    <s v="Factibilidad Distribucion "/>
    <s v="NO"/>
    <x v="1"/>
    <n v="50"/>
    <n v="50000"/>
    <s v="Obras "/>
    <x v="0"/>
    <n v="20200320"/>
    <x v="7"/>
    <n v="1"/>
    <x v="0"/>
    <n v="18"/>
    <x v="0"/>
    <x v="1"/>
    <x v="3"/>
    <x v="102"/>
    <s v="Resuelta"/>
    <n v="20"/>
    <n v="3"/>
    <n v="2020"/>
    <n v="250"/>
    <s v="No Cruza"/>
    <n v="2"/>
    <n v="20"/>
    <n v="3"/>
    <n v="2020"/>
    <n v="250"/>
    <x v="1"/>
    <n v="0"/>
    <x v="0"/>
  </r>
  <r>
    <s v="P34102019110039"/>
    <x v="2"/>
    <n v="0"/>
    <n v="0"/>
    <s v="                                                                                "/>
    <s v="ZE Santa_Marta      "/>
    <s v="RETRANQUEO PUENTE CURINCA RUTA DEL SOL II                               "/>
    <n v="3145410196"/>
    <s v="TC092"/>
    <s v="                                                                                                                                                                                           "/>
    <s v="CL PRINCIPAL                                                "/>
    <s v="T9697258                      "/>
    <s v="Adriana_Duran_Q                                                                 "/>
    <s v="AC190"/>
    <n v="20191113"/>
    <n v="20200313"/>
    <n v="3410"/>
    <n v="0"/>
    <m/>
    <s v="NO"/>
    <x v="0"/>
    <n v="1"/>
    <n v="1000"/>
    <s v="Obras "/>
    <x v="7"/>
    <n v="20200319"/>
    <x v="4"/>
    <n v="1"/>
    <x v="0"/>
    <n v="13"/>
    <x v="5"/>
    <x v="2"/>
    <x v="0"/>
    <x v="391"/>
    <s v="Sin Orden"/>
    <n v="19"/>
    <n v="3"/>
    <n v="2020"/>
    <n v="251"/>
    <s v="No Cruza"/>
    <n v="251"/>
    <n v="13"/>
    <n v="3"/>
    <n v="2020"/>
    <n v="257"/>
    <x v="1"/>
    <n v="6"/>
    <x v="2"/>
  </r>
  <r>
    <s v="P33402020050005"/>
    <x v="2"/>
    <n v="0"/>
    <n v="0"/>
    <s v="                                                                                "/>
    <s v="O.C. Riohacha       "/>
    <s v="WILLIAN MENDOZA PALACIO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WILIAM                                                      "/>
    <s v="N3352044                      "/>
    <s v="Laudis_Peñaranda_                                                               "/>
    <s v="AC190"/>
    <n v="20200522"/>
    <n v="20200731"/>
    <n v="3340"/>
    <n v="27905961"/>
    <s v="Seguimiento y rev. instalacion electrica distribucion "/>
    <s v="NO"/>
    <x v="1"/>
    <n v="25"/>
    <n v="25000"/>
    <s v="Obras "/>
    <x v="11"/>
    <n v="20200731"/>
    <x v="2"/>
    <n v="1"/>
    <x v="0"/>
    <n v="22"/>
    <x v="2"/>
    <x v="1"/>
    <x v="3"/>
    <x v="67"/>
    <s v="Resuelta"/>
    <n v="31"/>
    <n v="7"/>
    <n v="2020"/>
    <n v="117"/>
    <s v="No Cruza"/>
    <n v="70"/>
    <n v="31"/>
    <n v="7"/>
    <n v="2020"/>
    <n v="117"/>
    <x v="1"/>
    <n v="0"/>
    <x v="2"/>
  </r>
  <r>
    <s v="P77912020090008"/>
    <x v="9"/>
    <n v="0"/>
    <n v="0"/>
    <s v="                                                                                "/>
    <s v="O.C. La 14          "/>
    <s v="LUIS CARLOS CABALLERO CANTILLO BMT PARCELA LA MARIA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7791"/>
    <n v="28160503"/>
    <s v="Factibilidad Distribucion "/>
    <s v="NO"/>
    <x v="1"/>
    <n v="15"/>
    <n v="15000"/>
    <s v="Obras "/>
    <x v="15"/>
    <n v="20200916"/>
    <x v="2"/>
    <n v="1"/>
    <x v="3"/>
    <n v="16"/>
    <x v="7"/>
    <x v="1"/>
    <x v="0"/>
    <x v="74"/>
    <s v="Resuelta"/>
    <n v="16"/>
    <n v="9"/>
    <n v="2020"/>
    <n v="70"/>
    <s v="No Cruza"/>
    <n v="0"/>
    <n v="16"/>
    <n v="9"/>
    <n v="2020"/>
    <n v="70"/>
    <x v="1"/>
    <n v="0"/>
    <x v="6"/>
  </r>
  <r>
    <s v="P11102020110117"/>
    <x v="3"/>
    <n v="0"/>
    <n v="0"/>
    <s v="                                                                                "/>
    <s v="OC CCIAL AMERICANO  "/>
    <s v="MAGOLA CAICEDO CASALLA                                                  "/>
    <n v="3653038"/>
    <s v="TC090"/>
    <s v="                                                                                                                                                                                           "/>
    <s v="=CRA 24C 70C 158                                            "/>
    <s v="MP000298                      "/>
    <s v="TERESA_ELVIRA_CANTILLO_MENDOZA                                                  "/>
    <s v="AC005"/>
    <n v="20201120"/>
    <n v="20201121"/>
    <n v="1110"/>
    <n v="28294448"/>
    <s v="Inspección Normalización"/>
    <s v="NO"/>
    <x v="4"/>
    <n v="3"/>
    <n v="3000"/>
    <s v="Suministros definitivos Simples "/>
    <x v="3"/>
    <n v="20201121"/>
    <x v="1"/>
    <n v="1"/>
    <x v="1"/>
    <n v="20"/>
    <x v="5"/>
    <x v="1"/>
    <x v="1"/>
    <x v="182"/>
    <s v="Pendiente"/>
    <n v="21"/>
    <n v="11"/>
    <n v="2020"/>
    <n v="4"/>
    <s v="No Cruza"/>
    <n v="4"/>
    <n v="21"/>
    <n v="11"/>
    <n v="2020"/>
    <n v="4"/>
    <x v="1"/>
    <n v="0"/>
    <x v="1"/>
  </r>
  <r>
    <s v="P93322019110023"/>
    <x v="2"/>
    <n v="0"/>
    <n v="0"/>
    <s v="                                                                                "/>
    <s v="O.C. Riohacha       "/>
    <s v="EL CARDON SALINAS DEL CARDON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1118"/>
    <n v="20191212"/>
    <n v="9332"/>
    <n v="26930543"/>
    <s v="Factibilidad Distribucion "/>
    <s v="NO"/>
    <x v="1"/>
    <n v="400"/>
    <n v="400000"/>
    <s v="Obras "/>
    <x v="7"/>
    <n v="20191230"/>
    <x v="2"/>
    <n v="1"/>
    <x v="0"/>
    <n v="18"/>
    <x v="5"/>
    <x v="2"/>
    <x v="3"/>
    <x v="333"/>
    <s v="Resuelta"/>
    <n v="30"/>
    <n v="12"/>
    <n v="2019"/>
    <n v="331"/>
    <s v="No Cruza"/>
    <n v="42"/>
    <n v="12"/>
    <n v="12"/>
    <n v="2019"/>
    <n v="349"/>
    <x v="1"/>
    <n v="18"/>
    <x v="2"/>
  </r>
  <r>
    <s v="P11702020080033"/>
    <x v="6"/>
    <n v="0"/>
    <n v="0"/>
    <s v="                                                                                "/>
    <s v="O.C. B/quilla Sur   "/>
    <s v="ADELSIS GOMEZ GARCIA                                                    "/>
    <n v="317933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170"/>
    <n v="20200812"/>
    <n v="20200917"/>
    <n v="1170"/>
    <n v="28106892"/>
    <s v="Inspección Normalización"/>
    <s v="NO"/>
    <x v="1"/>
    <n v="3"/>
    <n v="3000"/>
    <s v="Suministros definitivos Simples "/>
    <x v="10"/>
    <n v="20200917"/>
    <x v="1"/>
    <n v="1"/>
    <x v="1"/>
    <n v="12"/>
    <x v="10"/>
    <x v="1"/>
    <x v="1"/>
    <x v="125"/>
    <s v="Resuelta"/>
    <n v="17"/>
    <n v="9"/>
    <n v="2020"/>
    <n v="69"/>
    <s v="No Cruza"/>
    <n v="36"/>
    <n v="17"/>
    <n v="9"/>
    <n v="2020"/>
    <n v="69"/>
    <x v="1"/>
    <n v="0"/>
    <x v="1"/>
  </r>
  <r>
    <s v="P95202018090019"/>
    <x v="4"/>
    <n v="0"/>
    <n v="0"/>
    <s v="                                                                                "/>
    <s v="O.C Sabanalarga     "/>
    <s v="PLAZA SANTA LUCIA      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RQUE BOLIVAR STA LUCIA                                    "/>
    <s v="A8742068                      "/>
    <s v="Alvaro_Enrique_Hernandez_Suarez                                                 "/>
    <s v="AC220"/>
    <n v="20180925"/>
    <n v="20191127"/>
    <n v="9520"/>
    <n v="26423602"/>
    <s v="Seguimiento y rev. instalacion electrica distribucion "/>
    <s v="NO"/>
    <x v="3"/>
    <n v="75"/>
    <n v="75000"/>
    <s v="Obras "/>
    <x v="8"/>
    <n v="20191224"/>
    <x v="2"/>
    <n v="1"/>
    <x v="0"/>
    <n v="25"/>
    <x v="7"/>
    <x v="3"/>
    <x v="4"/>
    <x v="121"/>
    <s v="Resuelta"/>
    <n v="24"/>
    <n v="12"/>
    <n v="2019"/>
    <n v="337"/>
    <s v="No Cruza"/>
    <n v="455"/>
    <n v="27"/>
    <n v="11"/>
    <n v="2019"/>
    <n v="364"/>
    <x v="0"/>
    <n v="27"/>
    <x v="3"/>
  </r>
  <r>
    <s v="P95102020070007"/>
    <x v="5"/>
    <n v="0"/>
    <n v="0"/>
    <s v="                                                                                "/>
    <s v="Of. Telefónica 24H  "/>
    <s v="MANUEL ANTONIO SALAZAR RADA                                             "/>
    <n v="301754748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0"/>
    <n v="20200708"/>
    <n v="20200708"/>
    <n v="9510"/>
    <n v="0"/>
    <m/>
    <s v="NO"/>
    <x v="0"/>
    <n v="3"/>
    <n v="3000"/>
    <s v="Suministros definitivos Simples "/>
    <x v="8"/>
    <n v="20200721"/>
    <x v="1"/>
    <n v="1"/>
    <x v="1"/>
    <n v="8"/>
    <x v="6"/>
    <x v="1"/>
    <x v="1"/>
    <x v="369"/>
    <s v="Sin Orden"/>
    <n v="21"/>
    <n v="7"/>
    <n v="2020"/>
    <n v="127"/>
    <s v="No Cruza"/>
    <n v="127"/>
    <n v="8"/>
    <n v="7"/>
    <n v="2020"/>
    <n v="140"/>
    <x v="1"/>
    <n v="13"/>
    <x v="4"/>
  </r>
  <r>
    <s v="P11102020060047"/>
    <x v="0"/>
    <n v="0"/>
    <n v="0"/>
    <s v="                                                                                "/>
    <s v="O.C. B/quilla Cto   "/>
    <s v="  RETRANQUEO APOYO MIRAMAR PROV TORINO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ESQUINA TORINO                                              "/>
    <s v="A3151411                      "/>
    <s v="FERGIE_YULISSA_SOLANO_MANOTAS                                                   "/>
    <s v="AC100"/>
    <n v="20200618"/>
    <n v="20200624"/>
    <n v="1110"/>
    <n v="27677673"/>
    <s v="Factibilidad Distribucion "/>
    <s v="NO"/>
    <x v="3"/>
    <n v="1"/>
    <n v="1000"/>
    <s v="Obras "/>
    <x v="0"/>
    <n v="20200624"/>
    <x v="4"/>
    <n v="1"/>
    <x v="0"/>
    <n v="18"/>
    <x v="4"/>
    <x v="1"/>
    <x v="1"/>
    <x v="34"/>
    <s v="Resuelta"/>
    <n v="24"/>
    <n v="6"/>
    <n v="2020"/>
    <n v="154"/>
    <s v="No Cruza"/>
    <n v="6"/>
    <n v="24"/>
    <n v="6"/>
    <n v="2020"/>
    <n v="154"/>
    <x v="1"/>
    <n v="0"/>
    <x v="0"/>
  </r>
  <r>
    <s v="P11702020100090"/>
    <x v="5"/>
    <n v="0"/>
    <n v="0"/>
    <s v="                                                                                "/>
    <s v="O.C. Soledad        "/>
    <s v="YECID GUILLERMO BARRIOS CANTILLO                                        "/>
    <n v="3023403628"/>
    <s v="TC090"/>
    <s v="                                                                                                                                                                                           "/>
    <s v="=CRA 8 40 06                                                "/>
    <s v="A2670921                      "/>
    <s v="Margarita_Ortiz_Dominguez                                                       "/>
    <s v="AC230"/>
    <n v="20201027"/>
    <n v="20201027"/>
    <n v="1170"/>
    <n v="0"/>
    <m/>
    <s v="NO"/>
    <x v="0"/>
    <n v="3"/>
    <n v="3000"/>
    <s v="Suministros definitivos Simples "/>
    <x v="8"/>
    <n v="20201027"/>
    <x v="1"/>
    <n v="1"/>
    <x v="1"/>
    <n v="27"/>
    <x v="3"/>
    <x v="1"/>
    <x v="1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93422020100017"/>
    <x v="3"/>
    <n v="0"/>
    <n v="0"/>
    <s v="                                                                                "/>
    <s v="O.C. La 14          "/>
    <s v="ABELINA ISABEL SANTOYA BARRIOS                                          "/>
    <n v="3188169803"/>
    <s v="TC090"/>
    <s v="                                                                                                                                                                                           "/>
    <s v="CL 149 7 38 CRISTO REY                                      "/>
    <s v="MP000242                      "/>
    <s v="SOFIA_ESTHER_CASTRO_VICIOSO                                                     "/>
    <s v="AC005"/>
    <n v="20201030"/>
    <n v="20201030"/>
    <n v="9342"/>
    <n v="28260853"/>
    <s v="Inspección Normalización"/>
    <s v="NO"/>
    <x v="2"/>
    <n v="1"/>
    <n v="1000"/>
    <s v="Suministros definitivos Simples "/>
    <x v="3"/>
    <n v="20201030"/>
    <x v="1"/>
    <n v="1"/>
    <x v="1"/>
    <n v="30"/>
    <x v="3"/>
    <x v="1"/>
    <x v="0"/>
    <x v="25"/>
    <s v="Pendiente"/>
    <n v="30"/>
    <n v="10"/>
    <n v="2020"/>
    <n v="26"/>
    <s v="No Cruza"/>
    <n v="26"/>
    <n v="30"/>
    <n v="10"/>
    <n v="2020"/>
    <n v="26"/>
    <x v="1"/>
    <n v="0"/>
    <x v="1"/>
  </r>
  <r>
    <s v="P11702017100093"/>
    <x v="8"/>
    <n v="0"/>
    <n v="0"/>
    <s v="                                                                                "/>
    <s v="O.C. B/quilla Nte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414938                      "/>
    <s v="Zayira_Salcedo                                                                  "/>
    <s v="AC210"/>
    <n v="20171023"/>
    <n v="20180402"/>
    <n v="1170"/>
    <n v="24519309"/>
    <s v="Seguimiento y rev. instalacion electrica distribucion "/>
    <s v="NO"/>
    <x v="1"/>
    <n v="10"/>
    <n v="10000"/>
    <s v="Obras "/>
    <x v="13"/>
    <n v="20180402"/>
    <x v="2"/>
    <n v="1"/>
    <x v="0"/>
    <n v="23"/>
    <x v="3"/>
    <x v="0"/>
    <x v="1"/>
    <x v="392"/>
    <s v="Resuelta"/>
    <n v="2"/>
    <n v="4"/>
    <n v="2018"/>
    <n v="968"/>
    <s v="No Cruza"/>
    <n v="161"/>
    <n v="2"/>
    <n v="4"/>
    <n v="2018"/>
    <n v="968"/>
    <x v="0"/>
    <n v="0"/>
    <x v="5"/>
  </r>
  <r>
    <s v="P11102020030084"/>
    <x v="0"/>
    <n v="2960076"/>
    <n v="0"/>
    <s v="                                                                                "/>
    <s v="O.C. B/quilla Cto   "/>
    <s v="CARIBE FUNDACION OFTALMOLOGICA DEL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=CLL 86 50 63                                               "/>
    <s v="A3151411                      "/>
    <s v="FERGIE_YULISSA_SOLANO_MANOTAS                                                   "/>
    <s v="AC100"/>
    <n v="20200318"/>
    <n v="20200325"/>
    <n v="1110"/>
    <n v="27282334"/>
    <s v="Factibilidad Distribucion "/>
    <s v="NO"/>
    <x v="1"/>
    <n v="75"/>
    <n v="75000"/>
    <s v="Aumentos de potencia"/>
    <x v="0"/>
    <n v="20200325"/>
    <x v="2"/>
    <n v="1"/>
    <x v="0"/>
    <n v="18"/>
    <x v="0"/>
    <x v="1"/>
    <x v="1"/>
    <x v="102"/>
    <s v="Resuelta"/>
    <n v="25"/>
    <n v="3"/>
    <n v="2020"/>
    <n v="245"/>
    <s v="No Cruza"/>
    <n v="7"/>
    <n v="25"/>
    <n v="3"/>
    <n v="2020"/>
    <n v="245"/>
    <x v="1"/>
    <n v="0"/>
    <x v="0"/>
  </r>
  <r>
    <s v="P34402018040018"/>
    <x v="2"/>
    <n v="0"/>
    <n v="0"/>
    <s v="                                                                                "/>
    <s v="ZE Santa_Marta      "/>
    <s v="INVERSIONES DEL MAGDALENA Y CIA CAMPAMENTO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541855                      "/>
    <s v="Elizabeth_Perez_Rincon                                                          "/>
    <s v="AC190"/>
    <n v="20180424"/>
    <n v="20180622"/>
    <n v="3440"/>
    <n v="25324696"/>
    <s v="Seguimiento y rev. instalacion electrica distribucion "/>
    <s v="NO"/>
    <x v="3"/>
    <n v="45"/>
    <n v="45000"/>
    <s v="Obras "/>
    <x v="5"/>
    <n v="20180704"/>
    <x v="2"/>
    <n v="1"/>
    <x v="0"/>
    <n v="24"/>
    <x v="8"/>
    <x v="3"/>
    <x v="0"/>
    <x v="393"/>
    <s v="Resuelta"/>
    <n v="4"/>
    <n v="7"/>
    <n v="2018"/>
    <n v="875"/>
    <s v="No Cruza"/>
    <n v="71"/>
    <n v="22"/>
    <n v="6"/>
    <n v="2018"/>
    <n v="887"/>
    <x v="0"/>
    <n v="12"/>
    <x v="2"/>
  </r>
  <r>
    <s v="P12102020110054"/>
    <x v="3"/>
    <n v="0"/>
    <n v="0"/>
    <s v="                                                                                "/>
    <s v="O.C. B/quilla Nte   "/>
    <s v="DENIS ESTHER SANTANA RADA                                               "/>
    <n v="3002485497"/>
    <s v="TC090"/>
    <s v="                                                                                                                                                                                           "/>
    <s v="MZ 1 LOTE 1                                                 "/>
    <s v="MP000026                      "/>
    <s v="LUIS_DAVID_REYES_MEDINA                                                         "/>
    <s v="AC005"/>
    <n v="20201118"/>
    <n v="20201121"/>
    <n v="1210"/>
    <n v="28294728"/>
    <s v="Inspección Normalización"/>
    <s v="NO"/>
    <x v="2"/>
    <n v="3"/>
    <n v="3000"/>
    <s v="Suministros definitivos Simples "/>
    <x v="3"/>
    <n v="20201121"/>
    <x v="1"/>
    <n v="1"/>
    <x v="1"/>
    <n v="18"/>
    <x v="5"/>
    <x v="1"/>
    <x v="4"/>
    <x v="66"/>
    <s v="Pendiente"/>
    <n v="21"/>
    <n v="11"/>
    <n v="2020"/>
    <n v="4"/>
    <s v="No Cruza"/>
    <n v="4"/>
    <n v="21"/>
    <n v="11"/>
    <n v="2020"/>
    <n v="4"/>
    <x v="1"/>
    <n v="0"/>
    <x v="1"/>
  </r>
  <r>
    <s v="P95102018050012"/>
    <x v="2"/>
    <n v="0"/>
    <n v="0"/>
    <s v="                                                                                "/>
    <s v="C.T.SOLEDAD         "/>
    <s v="MICHAEL CORPUS FORBES EDIFICIO MULTIFAMILIAR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 26 86A 45                                             "/>
    <s v="T2891467                      "/>
    <s v="SHIRLEY_ESTHER_TAPIA_CUADRADO                                                   "/>
    <s v="AC190"/>
    <n v="20180508"/>
    <n v="20180605"/>
    <n v="9510"/>
    <n v="25242291"/>
    <s v="Seguimiento y rev. instalacion electrica distribucion "/>
    <s v="NO"/>
    <x v="1"/>
    <n v="37.5"/>
    <n v="37500"/>
    <s v="Obras "/>
    <x v="7"/>
    <n v="20180619"/>
    <x v="2"/>
    <n v="1"/>
    <x v="0"/>
    <n v="8"/>
    <x v="2"/>
    <x v="3"/>
    <x v="1"/>
    <x v="394"/>
    <s v="Resuelta"/>
    <n v="19"/>
    <n v="6"/>
    <n v="2018"/>
    <n v="890"/>
    <d v="2018-06-27T00:00:00"/>
    <n v="42"/>
    <n v="5"/>
    <n v="6"/>
    <n v="2018"/>
    <n v="904"/>
    <x v="0"/>
    <n v="14"/>
    <x v="2"/>
  </r>
  <r>
    <s v="P12102017120019"/>
    <x v="2"/>
    <n v="0"/>
    <n v="0"/>
    <s v="                                                                                "/>
    <s v="O.C Sabanalarga     "/>
    <s v="MHC INGENIERIA Y CONSTRUCCION RETRANQUEO PROYECTO SEGUNDA CALZADA VIA   "/>
    <n v="0"/>
    <s v="TC092"/>
    <s v="                                                                                                                                                                                           "/>
    <s v="SANTA VERONICA A CARTAGENA                                  "/>
    <s v="T9763922                      "/>
    <s v="Somaya_Rincon                                                                   "/>
    <s v="AC190"/>
    <n v="20171213"/>
    <n v="20180308"/>
    <n v="1210"/>
    <n v="25192774"/>
    <s v="Seguimiento y rev. instalacion electrica distribucion "/>
    <s v="NO"/>
    <x v="1"/>
    <n v="1"/>
    <n v="1000"/>
    <s v="Obras "/>
    <x v="5"/>
    <n v="20180614"/>
    <x v="4"/>
    <n v="1"/>
    <x v="0"/>
    <n v="13"/>
    <x v="9"/>
    <x v="0"/>
    <x v="4"/>
    <x v="266"/>
    <s v="Resuelta"/>
    <n v="14"/>
    <n v="6"/>
    <n v="2018"/>
    <n v="895"/>
    <d v="2018-06-14T00:00:00"/>
    <n v="183"/>
    <n v="8"/>
    <n v="3"/>
    <n v="2018"/>
    <n v="993"/>
    <x v="0"/>
    <n v="98"/>
    <x v="2"/>
  </r>
  <r>
    <s v="P34602020090012"/>
    <x v="9"/>
    <n v="0"/>
    <n v="0"/>
    <s v="                                                                                "/>
    <s v="O.C. La 14          "/>
    <s v="CARLOS SIERRA BMT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3460"/>
    <n v="28165768"/>
    <s v="Factibilidad Distribucion "/>
    <s v="NO"/>
    <x v="1"/>
    <n v="15"/>
    <n v="15000"/>
    <s v="Obras "/>
    <x v="15"/>
    <n v="20200916"/>
    <x v="2"/>
    <n v="1"/>
    <x v="3"/>
    <n v="16"/>
    <x v="7"/>
    <x v="1"/>
    <x v="0"/>
    <x v="74"/>
    <s v="Resuelta"/>
    <n v="16"/>
    <n v="9"/>
    <n v="2020"/>
    <n v="70"/>
    <s v="No Cruza"/>
    <n v="0"/>
    <n v="16"/>
    <n v="9"/>
    <n v="2020"/>
    <n v="70"/>
    <x v="1"/>
    <n v="0"/>
    <x v="6"/>
  </r>
  <r>
    <s v="P93312020060008"/>
    <x v="2"/>
    <n v="0"/>
    <n v="0"/>
    <s v="                                                                                "/>
    <s v="O.C. Riohacha       "/>
    <s v="MUNICIPIO DE FONSECA CONT REMO REPOSICION REDES MTB DE CONEJO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90"/>
    <n v="20200608"/>
    <n v="20200714"/>
    <n v="9331"/>
    <n v="27635979"/>
    <s v="Factibilidad Distribucion "/>
    <s v="NO"/>
    <x v="1"/>
    <n v="400"/>
    <n v="400000"/>
    <s v="Obras "/>
    <x v="16"/>
    <n v="20200923"/>
    <x v="7"/>
    <n v="1"/>
    <x v="0"/>
    <n v="8"/>
    <x v="4"/>
    <x v="1"/>
    <x v="3"/>
    <x v="243"/>
    <s v="Resuelta"/>
    <n v="23"/>
    <n v="9"/>
    <n v="2020"/>
    <n v="63"/>
    <s v="No Cruza"/>
    <n v="107"/>
    <n v="14"/>
    <n v="7"/>
    <n v="2020"/>
    <n v="134"/>
    <x v="1"/>
    <n v="71"/>
    <x v="2"/>
  </r>
  <r>
    <s v="P11102020040007"/>
    <x v="1"/>
    <n v="0"/>
    <n v="0"/>
    <s v="                                                                                "/>
    <s v="O.C. B/quilla Nte   "/>
    <s v="ISABEL HERNANDEZ POLO                                                   "/>
    <s v="3164940741-3404859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236"/>
    <n v="20200407"/>
    <n v="20200409"/>
    <n v="1110"/>
    <n v="27852073"/>
    <s v="Inspección Normalización"/>
    <s v="NO"/>
    <x v="1"/>
    <n v="3"/>
    <n v="3000"/>
    <s v="Suministros definitivos Simples "/>
    <x v="8"/>
    <n v="20201027"/>
    <x v="1"/>
    <n v="1"/>
    <x v="1"/>
    <n v="7"/>
    <x v="8"/>
    <x v="1"/>
    <x v="1"/>
    <x v="395"/>
    <s v="Resuelta"/>
    <n v="27"/>
    <n v="10"/>
    <n v="2020"/>
    <n v="29"/>
    <s v="No Cruza"/>
    <n v="203"/>
    <n v="9"/>
    <n v="4"/>
    <n v="2020"/>
    <n v="230"/>
    <x v="1"/>
    <n v="201"/>
    <x v="1"/>
  </r>
  <r>
    <s v="P75512016090019"/>
    <x v="2"/>
    <n v="0"/>
    <n v="0"/>
    <s v="                                                                                "/>
    <s v="O.C. B/quilla Cto   "/>
    <s v="MANZANA 13 CIUDAD CARIBE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0928"/>
    <n v="20170418"/>
    <n v="7551"/>
    <n v="23157642"/>
    <s v="Factibilidad Distribucion "/>
    <s v="NO"/>
    <x v="1"/>
    <n v="450"/>
    <n v="450000"/>
    <s v="Obras "/>
    <x v="7"/>
    <n v="20170426"/>
    <x v="6"/>
    <n v="1"/>
    <x v="0"/>
    <n v="28"/>
    <x v="7"/>
    <x v="7"/>
    <x v="1"/>
    <x v="396"/>
    <s v="Resuelta"/>
    <n v="26"/>
    <n v="4"/>
    <n v="2017"/>
    <n v="1309"/>
    <s v="No Cruza"/>
    <n v="210"/>
    <n v="18"/>
    <n v="4"/>
    <n v="2017"/>
    <n v="1317"/>
    <x v="0"/>
    <n v="8"/>
    <x v="2"/>
  </r>
  <r>
    <s v="P31602019020004"/>
    <x v="0"/>
    <n v="0"/>
    <n v="0"/>
    <s v="                                                                                "/>
    <s v="O.C. B/quilla Cto   "/>
    <s v="ANA MARIA RUIDIAZ YEPEZ                                                 "/>
    <n v="3128990248"/>
    <s v="TC090"/>
    <s v="                                                                                                                                                                                           "/>
    <n v="35128618"/>
    <s v="T3243764                      "/>
    <s v="Hugo_Bello_Sanchez                                                              "/>
    <s v="AC100"/>
    <n v="20190201"/>
    <n v="20190202"/>
    <n v="3160"/>
    <n v="25953347"/>
    <s v="Factibilidad Distribucion "/>
    <s v="NO"/>
    <x v="1"/>
    <n v="15"/>
    <n v="15000"/>
    <s v="Obras "/>
    <x v="0"/>
    <n v="20190202"/>
    <x v="2"/>
    <n v="1"/>
    <x v="0"/>
    <n v="1"/>
    <x v="1"/>
    <x v="2"/>
    <x v="2"/>
    <x v="397"/>
    <s v="Resuelta"/>
    <n v="2"/>
    <n v="2"/>
    <n v="2019"/>
    <n v="662"/>
    <s v="No Cruza"/>
    <n v="1"/>
    <n v="2"/>
    <n v="2"/>
    <n v="2019"/>
    <n v="662"/>
    <x v="0"/>
    <n v="0"/>
    <x v="0"/>
  </r>
  <r>
    <s v="P31602019020024"/>
    <x v="0"/>
    <n v="0"/>
    <n v="0"/>
    <s v="                                                                                "/>
    <s v="XXX NO UTILIZAR     "/>
    <s v="EDITH QUIROZ QUINTERO                                                   "/>
    <n v="3116926558"/>
    <s v="TC090"/>
    <s v="                                                                                                                                                                                           "/>
    <s v="NIF VEC. 34015364                                           "/>
    <s v="MP000129                      "/>
    <s v="                                                                                "/>
    <s v="AC100"/>
    <n v="20190222"/>
    <n v="20190404"/>
    <n v="3160"/>
    <n v="26032965"/>
    <s v="Factibilidad Distribucion "/>
    <s v="NO"/>
    <x v="1"/>
    <n v="10"/>
    <n v="10000"/>
    <s v="Obras "/>
    <x v="0"/>
    <n v="20190404"/>
    <x v="2"/>
    <n v="1"/>
    <x v="0"/>
    <n v="22"/>
    <x v="1"/>
    <x v="2"/>
    <x v="2"/>
    <x v="398"/>
    <s v="Resuelta"/>
    <n v="4"/>
    <n v="4"/>
    <n v="2019"/>
    <n v="601"/>
    <s v="No Cruza"/>
    <n v="41"/>
    <n v="4"/>
    <n v="4"/>
    <n v="2019"/>
    <n v="601"/>
    <x v="0"/>
    <n v="0"/>
    <x v="0"/>
  </r>
  <r>
    <s v="P93322020070009"/>
    <x v="5"/>
    <n v="0"/>
    <n v="0"/>
    <s v="                                                                                "/>
    <s v="Of. Telefónica 24H  "/>
    <s v="NEIRYS PATRICIA FRAGOZO PEREZ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0"/>
    <n v="20200717"/>
    <n v="20200717"/>
    <n v="9332"/>
    <n v="0"/>
    <m/>
    <s v="NO"/>
    <x v="0"/>
    <n v="3"/>
    <n v="3000"/>
    <s v="Suministros definitivos Simples "/>
    <x v="8"/>
    <n v="20201028"/>
    <x v="1"/>
    <n v="1"/>
    <x v="1"/>
    <n v="17"/>
    <x v="6"/>
    <x v="1"/>
    <x v="3"/>
    <x v="361"/>
    <s v="Sin Orden"/>
    <n v="28"/>
    <n v="10"/>
    <n v="2020"/>
    <n v="28"/>
    <s v="No Cruza"/>
    <n v="28"/>
    <n v="17"/>
    <n v="7"/>
    <n v="2020"/>
    <n v="131"/>
    <x v="1"/>
    <n v="103"/>
    <x v="4"/>
  </r>
  <r>
    <s v="P11102019040118"/>
    <x v="2"/>
    <n v="3785039"/>
    <n v="0"/>
    <s v="                                                                                "/>
    <s v="O.C. B/quilla Nte   "/>
    <s v="  SOCIEDAD PORTUARIA MARINAS DEL CARIBE                                 "/>
    <n v="3610424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426"/>
    <n v="20190711"/>
    <n v="1110"/>
    <n v="26840033"/>
    <s v="Seguimiento y rev. instalacion electrica distribucion "/>
    <s v="NO"/>
    <x v="3"/>
    <n v="112.5"/>
    <n v="112500"/>
    <s v="Aumentos de potencia"/>
    <x v="7"/>
    <n v="20190725"/>
    <x v="2"/>
    <n v="1"/>
    <x v="0"/>
    <n v="26"/>
    <x v="8"/>
    <x v="2"/>
    <x v="1"/>
    <x v="107"/>
    <s v="Resuelta"/>
    <n v="25"/>
    <n v="7"/>
    <n v="2019"/>
    <n v="489"/>
    <s v="No Cruza"/>
    <n v="90"/>
    <n v="11"/>
    <n v="7"/>
    <n v="2019"/>
    <n v="503"/>
    <x v="0"/>
    <n v="14"/>
    <x v="2"/>
  </r>
  <r>
    <s v="P77512019030004"/>
    <x v="2"/>
    <n v="8851895"/>
    <n v="36044069"/>
    <s v="Situacion correcta                                                              "/>
    <s v="O.C. Riohacha       "/>
    <s v="PALOMINO HOTEL DREAMER                                                  "/>
    <s v="3215964037 4350888    "/>
    <s v="TC092"/>
    <s v="CARRT VIA A LA PLAYA KM 15 2                                                                                                                                                               "/>
    <s v="VIA A LA PLAYA                                              "/>
    <s v="N3352044                      "/>
    <s v="Laudis_Peñaranda_                                                               "/>
    <s v="AC190"/>
    <n v="20190319"/>
    <n v="20190527"/>
    <n v="7751"/>
    <n v="26925270"/>
    <s v="Seguimiento y rev. instalacion electrica distribucion "/>
    <s v="NO"/>
    <x v="3"/>
    <n v="250"/>
    <n v="250000"/>
    <s v="Aumentos de potencia"/>
    <x v="7"/>
    <n v="20190711"/>
    <x v="2"/>
    <n v="1"/>
    <x v="0"/>
    <n v="19"/>
    <x v="0"/>
    <x v="2"/>
    <x v="3"/>
    <x v="399"/>
    <s v="Resuelta"/>
    <n v="11"/>
    <n v="7"/>
    <n v="2019"/>
    <n v="503"/>
    <d v="2019-11-19T00:00:00"/>
    <n v="114"/>
    <n v="27"/>
    <n v="5"/>
    <n v="2019"/>
    <n v="548"/>
    <x v="0"/>
    <n v="45"/>
    <x v="2"/>
  </r>
  <r>
    <s v="P93402019050002"/>
    <x v="2"/>
    <n v="0"/>
    <n v="0"/>
    <s v="                                                                                "/>
    <s v="ZE Santa_Marta      "/>
    <s v="FINCA LA SARA FEMIA SA                                                  "/>
    <n v="3106179948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503"/>
    <n v="20190828"/>
    <n v="9340"/>
    <n v="27040725"/>
    <s v="Seguimiento y rev. instalacion electrica distribucion "/>
    <s v="NO"/>
    <x v="3"/>
    <n v="250"/>
    <n v="250000"/>
    <s v="Obras "/>
    <x v="5"/>
    <n v="20191022"/>
    <x v="3"/>
    <n v="1"/>
    <x v="0"/>
    <n v="3"/>
    <x v="2"/>
    <x v="2"/>
    <x v="0"/>
    <x v="263"/>
    <s v="Resuelta"/>
    <n v="22"/>
    <n v="10"/>
    <n v="2019"/>
    <n v="400"/>
    <d v="2019-12-26T00:00:00"/>
    <n v="172"/>
    <n v="28"/>
    <n v="8"/>
    <n v="2019"/>
    <n v="455"/>
    <x v="0"/>
    <n v="55"/>
    <x v="2"/>
  </r>
  <r>
    <s v="P11802020100046"/>
    <x v="10"/>
    <n v="7923240"/>
    <n v="34451764"/>
    <s v="Suspendido por impago                                                           "/>
    <s v="Of. Telefónica 24H  "/>
    <s v="LUIS SANTANA TOLOZA                                                     "/>
    <n v="3145556947"/>
    <s v="TC090"/>
    <s v="CR 13 59 55 CASA                                                                                                                                                                           "/>
    <s v="CR 13 59 55                                                 "/>
    <s v="NT001137                      "/>
    <s v="STEFANNIE_PAOLA_RAMBAO_BENAVIDES                                                "/>
    <s v="AC045"/>
    <n v="20201019"/>
    <n v="20201121"/>
    <n v="1180"/>
    <n v="28287904"/>
    <s v="Modificación de Potencia"/>
    <s v="NO"/>
    <x v="1"/>
    <n v="3"/>
    <n v="3000"/>
    <s v="Aumentos de potencia"/>
    <x v="18"/>
    <n v="20201121"/>
    <x v="1"/>
    <n v="1"/>
    <x v="1"/>
    <n v="19"/>
    <x v="3"/>
    <x v="1"/>
    <x v="1"/>
    <x v="84"/>
    <s v="Resuelta"/>
    <n v="21"/>
    <n v="11"/>
    <n v="2020"/>
    <n v="4"/>
    <s v="No Cruza"/>
    <n v="33"/>
    <n v="21"/>
    <n v="11"/>
    <n v="2020"/>
    <n v="4"/>
    <x v="1"/>
    <n v="0"/>
    <x v="7"/>
  </r>
  <r>
    <s v="P34702017030004"/>
    <x v="0"/>
    <n v="0"/>
    <n v="0"/>
    <s v="                                                                                "/>
    <s v="O.C. B/quilla Nte   "/>
    <s v="11 DE NOVIEMBRE SAN MARTIN 8 DE DICIEMBRE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SECTOR 8 DICIEMBRE                                          "/>
    <s v="TR193884                      "/>
    <s v="                                                                                "/>
    <s v="AC100"/>
    <n v="20170329"/>
    <n v="20170405"/>
    <n v="3470"/>
    <n v="0"/>
    <m/>
    <s v="NO"/>
    <x v="0"/>
    <n v="362.5"/>
    <n v="3625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34102019080072"/>
    <x v="2"/>
    <n v="0"/>
    <n v="0"/>
    <s v="                                                                                "/>
    <s v="ZE Santa_Marta      "/>
    <s v="ILUMINACION SAN ANDRESITO UT AMOBLAMIENTO URBANO                        "/>
    <n v="3103041480"/>
    <s v="TC092"/>
    <s v="                                                                                                                                                                                           "/>
    <s v="SECTOR SAN ANDRESITO                                        "/>
    <s v="T9697258                      "/>
    <s v="Adriana_Duran_Q                                                                 "/>
    <s v="AC190"/>
    <n v="20190814"/>
    <n v="20190814"/>
    <n v="3410"/>
    <n v="26618250"/>
    <s v="Seguimiento y rev. instalacion electrica distribucion "/>
    <s v="NO"/>
    <x v="3"/>
    <n v="25"/>
    <n v="25000"/>
    <s v="Obras "/>
    <x v="5"/>
    <n v="20190814"/>
    <x v="2"/>
    <n v="1"/>
    <x v="0"/>
    <n v="14"/>
    <x v="10"/>
    <x v="2"/>
    <x v="0"/>
    <x v="400"/>
    <s v="Resuelta"/>
    <n v="14"/>
    <n v="8"/>
    <n v="2019"/>
    <n v="469"/>
    <s v="No Cruza"/>
    <n v="0"/>
    <n v="14"/>
    <n v="8"/>
    <n v="2019"/>
    <n v="469"/>
    <x v="0"/>
    <n v="0"/>
    <x v="2"/>
  </r>
  <r>
    <s v="P11802020110075"/>
    <x v="3"/>
    <n v="2356869"/>
    <n v="20290760"/>
    <s v="Situacion correcta                                                              "/>
    <s v="O.C Sabanalarga     "/>
    <s v="MARIA CECILIA CUBILLOS FERNANDEZ                                        "/>
    <n v="3004316764"/>
    <s v="TC090"/>
    <s v="CR 29 25 84                                                                                                                                                                                "/>
    <s v="                                                            "/>
    <s v="RC000086                      "/>
    <s v="VIVIANA_ISABEL_PORTO_MOLINA                                                     "/>
    <s v="AC005"/>
    <n v="20201119"/>
    <n v="20201119"/>
    <n v="1180"/>
    <n v="28290863"/>
    <s v="Modificación de Potencia"/>
    <s v="NO"/>
    <x v="2"/>
    <n v="3"/>
    <n v="3000"/>
    <s v="Aumentos de potencia"/>
    <x v="3"/>
    <n v="20201119"/>
    <x v="1"/>
    <n v="1"/>
    <x v="1"/>
    <n v="19"/>
    <x v="5"/>
    <x v="1"/>
    <x v="1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2102019110038"/>
    <x v="0"/>
    <n v="0"/>
    <n v="0"/>
    <s v="                                                                                "/>
    <s v="O.C. B/quilla Cto   "/>
    <s v="PUERTA DE ORO PARQUE INDUSTRIAL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191115"/>
    <n v="20191119"/>
    <n v="1210"/>
    <n v="26924137"/>
    <s v="Factibilidad Distribucion "/>
    <s v="NO"/>
    <x v="1"/>
    <n v="800"/>
    <n v="800000"/>
    <s v="Obras "/>
    <x v="0"/>
    <n v="20191119"/>
    <x v="3"/>
    <n v="1"/>
    <x v="0"/>
    <n v="15"/>
    <x v="5"/>
    <x v="2"/>
    <x v="4"/>
    <x v="401"/>
    <s v="Resuelta"/>
    <n v="19"/>
    <n v="11"/>
    <n v="2019"/>
    <n v="372"/>
    <s v="No Cruza"/>
    <n v="4"/>
    <n v="19"/>
    <n v="11"/>
    <n v="2019"/>
    <n v="372"/>
    <x v="0"/>
    <n v="0"/>
    <x v="0"/>
  </r>
  <r>
    <s v="P11102019100107"/>
    <x v="1"/>
    <n v="0"/>
    <n v="0"/>
    <s v="                                                                                "/>
    <s v="OC CCIAL AMERICANO  "/>
    <s v="CLAUDIA PATRICIA FRANCO GUZMAN                                          "/>
    <n v="3017682733"/>
    <s v="TC090"/>
    <s v="                                                                                                                                                                                           "/>
    <s v="CLL 69 38 65                                                "/>
    <s v="MP000294                      "/>
    <s v="DARIO_GONZALEZ_IMITOLA                                                          "/>
    <s v="AC236"/>
    <n v="20191018"/>
    <n v="20191109"/>
    <n v="1110"/>
    <n v="27802858"/>
    <s v="Inspección Normalización"/>
    <s v="NO"/>
    <x v="1"/>
    <n v="3"/>
    <n v="3000"/>
    <s v="Suministros definitivos Simples "/>
    <x v="1"/>
    <n v="20191109"/>
    <x v="1"/>
    <n v="1"/>
    <x v="1"/>
    <n v="18"/>
    <x v="3"/>
    <x v="2"/>
    <x v="1"/>
    <x v="348"/>
    <s v="Resuelta"/>
    <n v="9"/>
    <n v="11"/>
    <n v="2019"/>
    <n v="382"/>
    <s v="No Cruza"/>
    <n v="22"/>
    <n v="9"/>
    <n v="11"/>
    <n v="2019"/>
    <n v="382"/>
    <x v="0"/>
    <n v="0"/>
    <x v="1"/>
  </r>
  <r>
    <s v="P11702020030077"/>
    <x v="1"/>
    <n v="2105739"/>
    <n v="20054639"/>
    <s v="Situacion correcta                                                              "/>
    <s v="O.C. B/quilla Sur   "/>
    <s v="LEIDY PATRICIA VASQUEZ PARODI                                           "/>
    <n v="3006136202"/>
    <s v="TC090"/>
    <s v="CR 2 34D 30                                                                                                                                                                                "/>
    <s v="=CRA 2 34D 30                                               "/>
    <s v="A2777358                      "/>
    <s v="LEXANDRA_SUAREZ_TOVAR                                                           "/>
    <s v="AC236"/>
    <n v="20200318"/>
    <n v="20200326"/>
    <n v="1170"/>
    <n v="27278437"/>
    <s v="Modificación de Potencia"/>
    <s v="NO"/>
    <x v="1"/>
    <n v="3"/>
    <n v="3000"/>
    <s v="Aumentos de potencia"/>
    <x v="1"/>
    <n v="20200326"/>
    <x v="1"/>
    <n v="1"/>
    <x v="1"/>
    <n v="18"/>
    <x v="0"/>
    <x v="1"/>
    <x v="1"/>
    <x v="102"/>
    <s v="Resuelta"/>
    <n v="26"/>
    <n v="3"/>
    <n v="2020"/>
    <n v="244"/>
    <s v="No Cruza"/>
    <n v="8"/>
    <n v="26"/>
    <n v="3"/>
    <n v="2020"/>
    <n v="244"/>
    <x v="1"/>
    <n v="0"/>
    <x v="1"/>
  </r>
  <r>
    <s v="P95102020060017"/>
    <x v="1"/>
    <n v="0"/>
    <n v="0"/>
    <s v="                                                                                "/>
    <s v="O.C. B/quilla Cto   "/>
    <s v="URB LOS NISPEROS CDI ALCALDIA DE SOLEDAD                                "/>
    <n v="0"/>
    <s v="TC014"/>
    <s v="                                                                                                                                                                                           "/>
    <s v="SECRETARIA DE SOLEDAD                                       "/>
    <s v="A3151411                      "/>
    <s v="FERGIE_YULISSA_SOLANO_MANOTAS                                                   "/>
    <s v="AC236"/>
    <n v="20200623"/>
    <n v="20200627"/>
    <n v="9510"/>
    <n v="0"/>
    <m/>
    <s v="NO"/>
    <x v="0"/>
    <n v="3"/>
    <n v="3000"/>
    <s v="Suministros definitivos Simples "/>
    <x v="1"/>
    <n v="20200627"/>
    <x v="1"/>
    <n v="1"/>
    <x v="1"/>
    <n v="23"/>
    <x v="4"/>
    <x v="1"/>
    <x v="1"/>
    <x v="402"/>
    <s v="Sin Orden"/>
    <n v="27"/>
    <n v="6"/>
    <n v="2020"/>
    <n v="151"/>
    <s v="No Cruza"/>
    <n v="151"/>
    <n v="27"/>
    <n v="6"/>
    <n v="2020"/>
    <n v="151"/>
    <x v="1"/>
    <n v="0"/>
    <x v="1"/>
  </r>
  <r>
    <s v="P95102020030017"/>
    <x v="5"/>
    <n v="0"/>
    <n v="0"/>
    <s v="                                                                                "/>
    <s v="Of. Telefónica 24H  "/>
    <s v="ANAYIVE MARIA SANTIAGO DE CALDERON                                      "/>
    <n v="3016346245"/>
    <s v="TC090"/>
    <s v="                                                                                                                                                                                           "/>
    <s v="=CRA 6 47A-25                                               "/>
    <s v="TR051819                      "/>
    <s v="JHESICA_KATHERINE_HERNANDEZ_VERGEL                                              "/>
    <s v="AC230"/>
    <n v="20200310"/>
    <n v="20200310"/>
    <n v="9510"/>
    <n v="0"/>
    <m/>
    <s v="NO"/>
    <x v="0"/>
    <n v="3"/>
    <n v="3000"/>
    <s v="Suministros definitivos Simples "/>
    <x v="8"/>
    <n v="20200821"/>
    <x v="1"/>
    <n v="1"/>
    <x v="1"/>
    <n v="10"/>
    <x v="0"/>
    <x v="1"/>
    <x v="1"/>
    <x v="375"/>
    <s v="Sin Orden"/>
    <n v="21"/>
    <n v="8"/>
    <n v="2020"/>
    <n v="96"/>
    <s v="No Cruza"/>
    <n v="96"/>
    <n v="10"/>
    <n v="3"/>
    <n v="2020"/>
    <n v="260"/>
    <x v="1"/>
    <n v="164"/>
    <x v="4"/>
  </r>
  <r>
    <s v="P11102019110140"/>
    <x v="6"/>
    <n v="2771838"/>
    <n v="20142316"/>
    <s v="Situacion correcta                                                              "/>
    <s v="O.C. B/quilla Nte   "/>
    <s v="  ALUTECH INTERNATIONAL SYSTEM                                          "/>
    <s v="3007123621 3218523405 "/>
    <s v="TC092"/>
    <s v="CR 46 70 43 BLOQ 1   P 1  LOC  02                                                                                                                                                          "/>
    <s v="                                                            "/>
    <s v="MP000224                      "/>
    <s v="                                                                                "/>
    <s v="AC170"/>
    <n v="20191127"/>
    <n v="20191203"/>
    <n v="1110"/>
    <n v="26952644"/>
    <s v="Modificación de Potencia"/>
    <s v="NO"/>
    <x v="1"/>
    <n v="3"/>
    <n v="3000"/>
    <s v="Aumentos de potencia"/>
    <x v="10"/>
    <n v="20191203"/>
    <x v="1"/>
    <n v="1"/>
    <x v="1"/>
    <n v="27"/>
    <x v="5"/>
    <x v="2"/>
    <x v="1"/>
    <x v="164"/>
    <s v="Resuelta"/>
    <n v="3"/>
    <n v="12"/>
    <n v="2019"/>
    <n v="358"/>
    <s v="No Cruza"/>
    <n v="6"/>
    <n v="3"/>
    <n v="12"/>
    <n v="2019"/>
    <n v="358"/>
    <x v="1"/>
    <n v="0"/>
    <x v="1"/>
  </r>
  <r>
    <s v="P95102019080017"/>
    <x v="2"/>
    <n v="0"/>
    <n v="0"/>
    <s v="                                                                                "/>
    <s v="O.C. B/quilla Nte   "/>
    <s v="EL BOSQUE PROVISIONAL SENA ADMINISTRATIVO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SENA ADMIN BOSQUE                                           "/>
    <s v="A3151411                      "/>
    <s v="FERGIE_YULISSA_SOLANO_MANOTAS                                                   "/>
    <s v="AC190"/>
    <n v="20190808"/>
    <n v="20190828"/>
    <n v="9510"/>
    <n v="26604297"/>
    <s v="Factibilidad Distribucion "/>
    <s v="NO"/>
    <x v="1"/>
    <n v="300"/>
    <n v="300000"/>
    <s v="Obras "/>
    <x v="16"/>
    <n v="20190830"/>
    <x v="3"/>
    <n v="1"/>
    <x v="0"/>
    <n v="8"/>
    <x v="10"/>
    <x v="2"/>
    <x v="1"/>
    <x v="403"/>
    <s v="Resuelta"/>
    <n v="30"/>
    <n v="8"/>
    <n v="2019"/>
    <n v="453"/>
    <s v="No Cruza"/>
    <n v="22"/>
    <n v="28"/>
    <n v="8"/>
    <n v="2019"/>
    <n v="455"/>
    <x v="0"/>
    <n v="2"/>
    <x v="2"/>
  </r>
  <r>
    <s v="P75412020100022"/>
    <x v="5"/>
    <n v="7629151"/>
    <n v="35091424"/>
    <s v="Situacion correcta                                                              "/>
    <s v="Of. Telefónica 24H  "/>
    <s v="JOSUE DE JESUS PEREZ GARCIA                                             "/>
    <n v="3118919565"/>
    <s v="TC090"/>
    <s v="CR 6A 14 30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28"/>
    <n v="20201028"/>
    <n v="7541"/>
    <n v="0"/>
    <m/>
    <s v="NO"/>
    <x v="0"/>
    <n v="3"/>
    <n v="3000"/>
    <s v="Aumentos de potencia"/>
    <x v="9"/>
    <n v="20201028"/>
    <x v="1"/>
    <n v="1"/>
    <x v="1"/>
    <n v="28"/>
    <x v="3"/>
    <x v="1"/>
    <x v="4"/>
    <x v="133"/>
    <s v="Sin Orden"/>
    <n v="28"/>
    <n v="10"/>
    <n v="2020"/>
    <n v="28"/>
    <s v="No Cruza"/>
    <n v="28"/>
    <n v="28"/>
    <n v="10"/>
    <n v="2020"/>
    <n v="28"/>
    <x v="1"/>
    <n v="0"/>
    <x v="4"/>
  </r>
  <r>
    <s v="P95202019080025"/>
    <x v="2"/>
    <n v="0"/>
    <n v="0"/>
    <s v="                                                                                "/>
    <s v="O.C Sabanalarga     "/>
    <s v="INVERSIONES VEGA BENEDETTI                                              "/>
    <n v="3006248865"/>
    <s v="TC092"/>
    <s v="                                                                                                                                                                                           "/>
    <s v="=CLL 10 17 58                                               "/>
    <s v="A8742068                      "/>
    <s v="Alvaro_Enrique_Hernandez_Suarez                                                 "/>
    <s v="AC190"/>
    <n v="20190821"/>
    <n v="20190903"/>
    <n v="9520"/>
    <n v="26695993"/>
    <s v="Seguimiento y rev. instalacion electrica distribucion "/>
    <s v="NO"/>
    <x v="1"/>
    <n v="30"/>
    <n v="30000"/>
    <s v="Obras "/>
    <x v="8"/>
    <n v="20200921"/>
    <x v="2"/>
    <n v="1"/>
    <x v="0"/>
    <n v="21"/>
    <x v="10"/>
    <x v="2"/>
    <x v="4"/>
    <x v="204"/>
    <s v="Resuelta"/>
    <n v="21"/>
    <n v="9"/>
    <n v="2020"/>
    <n v="65"/>
    <d v="2019-09-05T00:00:00"/>
    <n v="397"/>
    <n v="3"/>
    <n v="9"/>
    <n v="2019"/>
    <n v="449"/>
    <x v="0"/>
    <n v="384"/>
    <x v="2"/>
  </r>
  <r>
    <s v="P11502019100007"/>
    <x v="0"/>
    <n v="0"/>
    <n v="0"/>
    <s v="                                                                                "/>
    <s v="O.C. B/quilla Nte   "/>
    <s v="SALGAR RETRANQUEO POSTE MEDIA TENSION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POSTE SALGAR                                     "/>
    <s v="A3151411                      "/>
    <s v="FERGIE_YULISSA_SOLANO_MANOTAS                                                   "/>
    <s v="AC100"/>
    <n v="20191008"/>
    <n v="20191016"/>
    <n v="1150"/>
    <n v="0"/>
    <m/>
    <s v="NO"/>
    <x v="0"/>
    <n v="1"/>
    <n v="1000"/>
    <s v="Obras "/>
    <x v="0"/>
    <n v="20191016"/>
    <x v="4"/>
    <n v="1"/>
    <x v="0"/>
    <n v="8"/>
    <x v="3"/>
    <x v="2"/>
    <x v="1"/>
    <x v="404"/>
    <s v="Sin Orden"/>
    <n v="16"/>
    <n v="10"/>
    <n v="2019"/>
    <n v="406"/>
    <s v="No Cruza"/>
    <n v="406"/>
    <n v="16"/>
    <n v="10"/>
    <n v="2019"/>
    <n v="406"/>
    <x v="0"/>
    <n v="0"/>
    <x v="0"/>
  </r>
  <r>
    <s v="P95102020030013"/>
    <x v="5"/>
    <n v="0"/>
    <n v="0"/>
    <s v="                                                                                "/>
    <s v="O.C. B/quilla Sur   "/>
    <s v="ORLANDO VILLARREAL VESGA                                                "/>
    <n v="363569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47698                      "/>
    <s v="NUBIS_ZAMBRANO_BELEÑO                                                           "/>
    <s v="AC230"/>
    <n v="20200309"/>
    <n v="20200309"/>
    <n v="9510"/>
    <n v="0"/>
    <m/>
    <s v="NO"/>
    <x v="0"/>
    <n v="3"/>
    <n v="3000"/>
    <s v="Suministros definitivos Simples "/>
    <x v="9"/>
    <n v="20200309"/>
    <x v="1"/>
    <n v="1"/>
    <x v="1"/>
    <n v="9"/>
    <x v="0"/>
    <x v="1"/>
    <x v="1"/>
    <x v="405"/>
    <s v="Sin Orden"/>
    <n v="9"/>
    <n v="3"/>
    <n v="2020"/>
    <n v="261"/>
    <s v="No Cruza"/>
    <n v="261"/>
    <n v="9"/>
    <n v="3"/>
    <n v="2020"/>
    <n v="261"/>
    <x v="1"/>
    <n v="0"/>
    <x v="4"/>
  </r>
  <r>
    <s v="P11702020040009"/>
    <x v="1"/>
    <n v="0"/>
    <n v="0"/>
    <s v="                                                                                "/>
    <s v="C.T.SOLEDAD         "/>
    <s v="JOSE REYNETH QUIROGA LOZANO                                             "/>
    <n v="3102478518"/>
    <s v="TC090"/>
    <s v="                                                                                                                                                                                           "/>
    <s v="=CLL 38 20 86                                               "/>
    <s v="T2891467                      "/>
    <s v="SHIRLEY_ESTHER_TAPIA_CUADRADO                                                   "/>
    <s v="AC236"/>
    <n v="20200414"/>
    <n v="20200416"/>
    <n v="1170"/>
    <n v="27337718"/>
    <s v="Inspección Normalización"/>
    <s v="NO"/>
    <x v="1"/>
    <n v="3"/>
    <n v="3000"/>
    <s v="Suministros definitivos Simples "/>
    <x v="1"/>
    <n v="20200416"/>
    <x v="1"/>
    <n v="1"/>
    <x v="1"/>
    <n v="14"/>
    <x v="8"/>
    <x v="1"/>
    <x v="1"/>
    <x v="406"/>
    <s v="Resuelta"/>
    <n v="16"/>
    <n v="4"/>
    <n v="2020"/>
    <n v="223"/>
    <s v="No Cruza"/>
    <n v="2"/>
    <n v="16"/>
    <n v="4"/>
    <n v="2020"/>
    <n v="223"/>
    <x v="1"/>
    <n v="0"/>
    <x v="1"/>
  </r>
  <r>
    <s v="P75412017090050"/>
    <x v="0"/>
    <n v="0"/>
    <n v="0"/>
    <s v="                                                                                "/>
    <s v="O.C Sabanalarga     "/>
    <s v="FINCA SINAI MOSQUERA ROBLEDO JESICA ANDREA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IC VEC 7854195                                             "/>
    <s v="T9763922                      "/>
    <s v="Somaya_Rincon                                                                   "/>
    <s v="AC100"/>
    <n v="20170927"/>
    <n v="20170928"/>
    <n v="7541"/>
    <n v="24292486"/>
    <s v="Factibilidad Distribucion "/>
    <s v="NO"/>
    <x v="1"/>
    <n v="25"/>
    <n v="25000"/>
    <s v="Obras "/>
    <x v="0"/>
    <n v="20170928"/>
    <x v="2"/>
    <n v="1"/>
    <x v="0"/>
    <n v="27"/>
    <x v="7"/>
    <x v="0"/>
    <x v="4"/>
    <x v="407"/>
    <s v="Resuelta"/>
    <n v="28"/>
    <n v="9"/>
    <n v="2017"/>
    <n v="1154"/>
    <s v="No Cruza"/>
    <n v="1"/>
    <n v="28"/>
    <n v="9"/>
    <n v="2017"/>
    <n v="1154"/>
    <x v="0"/>
    <n v="0"/>
    <x v="0"/>
  </r>
  <r>
    <s v="P95102020100020"/>
    <x v="0"/>
    <n v="0"/>
    <n v="0"/>
    <s v="                                                                                "/>
    <s v="ZE Bquilla-Sur-S/dad"/>
    <s v="LA PRADERA SUBNORMAL ECA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CERCA AL ARROYO                                             "/>
    <s v="T9763922                      "/>
    <s v="Somaya_Rincon                                                                   "/>
    <s v="AC100"/>
    <n v="20201013"/>
    <n v="20201013"/>
    <n v="9510"/>
    <n v="0"/>
    <m/>
    <s v="NO"/>
    <x v="0"/>
    <n v="337.5"/>
    <n v="337500"/>
    <s v="Obras "/>
    <x v="0"/>
    <n v="20201013"/>
    <x v="2"/>
    <n v="1"/>
    <x v="0"/>
    <n v="13"/>
    <x v="3"/>
    <x v="1"/>
    <x v="1"/>
    <x v="119"/>
    <s v="Sin Orden"/>
    <n v="13"/>
    <n v="10"/>
    <n v="2020"/>
    <n v="43"/>
    <s v="No Cruza"/>
    <n v="43"/>
    <n v="13"/>
    <n v="10"/>
    <n v="2020"/>
    <n v="43"/>
    <x v="1"/>
    <n v="0"/>
    <x v="0"/>
  </r>
  <r>
    <s v="P11502019060014"/>
    <x v="0"/>
    <n v="0"/>
    <n v="0"/>
    <s v="                                                                                "/>
    <s v="O.C. B/quilla Cto   "/>
    <s v="  ESMERALD PLACE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190620"/>
    <n v="20190626"/>
    <n v="1150"/>
    <n v="26438309"/>
    <s v="Factibilidad Distribucion "/>
    <s v="NO"/>
    <x v="1"/>
    <n v="112.5"/>
    <n v="112500"/>
    <s v="Obras "/>
    <x v="0"/>
    <n v="20190626"/>
    <x v="3"/>
    <n v="1"/>
    <x v="0"/>
    <n v="20"/>
    <x v="4"/>
    <x v="2"/>
    <x v="1"/>
    <x v="408"/>
    <s v="Resuelta"/>
    <n v="26"/>
    <n v="6"/>
    <n v="2019"/>
    <n v="518"/>
    <s v="No Cruza"/>
    <n v="6"/>
    <n v="26"/>
    <n v="6"/>
    <n v="2019"/>
    <n v="518"/>
    <x v="0"/>
    <n v="0"/>
    <x v="0"/>
  </r>
  <r>
    <s v="P11102020020009"/>
    <x v="2"/>
    <n v="4079927"/>
    <n v="20132101"/>
    <s v="Situacion correcta                                                              "/>
    <s v="O.C. B/quilla Cto   "/>
    <s v="  EMGESA S.A. E.S.P.                                                    "/>
    <n v="3145951250"/>
    <s v="TC033"/>
    <s v="CL 62 47 119               LOC  PEAJ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204"/>
    <n v="20200316"/>
    <n v="1110"/>
    <n v="27146524"/>
    <s v="Factibilidad Distribucion "/>
    <s v="NO"/>
    <x v="1"/>
    <n v="400"/>
    <n v="400000"/>
    <s v="Aumentos de potencia"/>
    <x v="7"/>
    <n v="20200328"/>
    <x v="3"/>
    <n v="1"/>
    <x v="0"/>
    <n v="4"/>
    <x v="1"/>
    <x v="1"/>
    <x v="1"/>
    <x v="254"/>
    <s v="Resuelta"/>
    <n v="28"/>
    <n v="3"/>
    <n v="2020"/>
    <n v="242"/>
    <s v="No Cruza"/>
    <n v="53"/>
    <n v="16"/>
    <n v="3"/>
    <n v="2020"/>
    <n v="254"/>
    <x v="1"/>
    <n v="12"/>
    <x v="2"/>
  </r>
  <r>
    <s v="P34102020110007"/>
    <x v="0"/>
    <n v="0"/>
    <n v="0"/>
    <s v="                                                                                "/>
    <s v="ZE Santa_Marta      "/>
    <s v="PATIO TALLER SETP                                                       "/>
    <n v="4317777"/>
    <s v="TC092"/>
    <s v="                                                                                                                                                                                           "/>
    <s v="A 500MTS DE LA GLORIETA DE MAMATOCO                         "/>
    <s v="T9697258                      "/>
    <s v="Adriana_Duran_Q                                                                 "/>
    <s v="AC100"/>
    <n v="20201102"/>
    <n v="20201110"/>
    <n v="3410"/>
    <n v="28270315"/>
    <s v="Factibilidad Distribucion "/>
    <s v="NO"/>
    <x v="1"/>
    <n v="500"/>
    <n v="500000"/>
    <s v="Obras "/>
    <x v="0"/>
    <n v="20201110"/>
    <x v="3"/>
    <n v="1"/>
    <x v="0"/>
    <n v="2"/>
    <x v="5"/>
    <x v="1"/>
    <x v="0"/>
    <x v="377"/>
    <s v="Resuelta"/>
    <n v="10"/>
    <n v="11"/>
    <n v="2020"/>
    <n v="15"/>
    <s v="No Cruza"/>
    <n v="8"/>
    <n v="10"/>
    <n v="11"/>
    <n v="2020"/>
    <n v="15"/>
    <x v="1"/>
    <n v="0"/>
    <x v="0"/>
  </r>
  <r>
    <s v="P11102016110096"/>
    <x v="4"/>
    <n v="0"/>
    <n v="0"/>
    <s v="                                                                                "/>
    <s v="O.C. B/quilla Nte   "/>
    <s v="SAN FELIPE LA 23  - NESTOR GIR CONJUNTO RESIDENCIAL                     "/>
    <n v="3126525109"/>
    <s v="TC087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220"/>
    <n v="20161122"/>
    <n v="20170328"/>
    <n v="1110"/>
    <n v="0"/>
    <m/>
    <s v="NO"/>
    <x v="0"/>
    <n v="37.5"/>
    <n v="37500"/>
    <s v="Obras "/>
    <x v="6"/>
    <n v="20170328"/>
    <x v="6"/>
    <n v="1"/>
    <x v="0"/>
    <n v="22"/>
    <x v="5"/>
    <x v="7"/>
    <x v="1"/>
    <x v="409"/>
    <s v="Sin Orden"/>
    <n v="28"/>
    <n v="3"/>
    <n v="2017"/>
    <n v="1338"/>
    <s v="No Cruza"/>
    <n v="1338"/>
    <n v="28"/>
    <n v="3"/>
    <n v="2017"/>
    <n v="1338"/>
    <x v="0"/>
    <n v="0"/>
    <x v="3"/>
  </r>
  <r>
    <s v="P34602018010015"/>
    <x v="2"/>
    <n v="0"/>
    <n v="0"/>
    <s v="                                                                                "/>
    <s v="ZE Santa_Marta      "/>
    <s v="  MUNICIPIO DE CONCORDIA                                                "/>
    <n v="3007809972"/>
    <s v="TC095"/>
    <s v="                                                                                                                                                                                           "/>
    <s v="CL 5A 5-05 M-32900944                                       "/>
    <s v="T9697258                      "/>
    <s v="Adriana_Duran_Q                                                                 "/>
    <s v="AC190"/>
    <n v="20180125"/>
    <n v="20180420"/>
    <n v="3460"/>
    <n v="24692176"/>
    <s v="Factibilidad Distribucion "/>
    <s v="NO"/>
    <x v="1"/>
    <n v="30"/>
    <n v="30000"/>
    <s v="Obras "/>
    <x v="5"/>
    <n v="20190213"/>
    <x v="2"/>
    <n v="1"/>
    <x v="0"/>
    <n v="25"/>
    <x v="11"/>
    <x v="3"/>
    <x v="0"/>
    <x v="410"/>
    <s v="Resuelta"/>
    <n v="13"/>
    <n v="2"/>
    <n v="2019"/>
    <n v="651"/>
    <s v="No Cruza"/>
    <n v="384"/>
    <n v="20"/>
    <n v="4"/>
    <n v="2018"/>
    <n v="950"/>
    <x v="0"/>
    <n v="299"/>
    <x v="2"/>
  </r>
  <r>
    <s v="P11102019080035"/>
    <x v="1"/>
    <n v="0"/>
    <n v="0"/>
    <s v="                                                                                "/>
    <s v="O.C. B/quilla Nte   "/>
    <s v="YUDY ESTHER MUNERA MUÑEZ                                                "/>
    <n v="3022140267"/>
    <s v="TC090"/>
    <s v="                                                                                                                                                                                           "/>
    <s v="=CRA 56 48 40                                               "/>
    <s v="MP000058                      "/>
    <s v="NATALIA_MARIA_PEREZ_MAHECHA                                                     "/>
    <s v="AC236"/>
    <n v="20190809"/>
    <n v="20200425"/>
    <n v="1110"/>
    <n v="27366312"/>
    <s v="Inspección Normalización"/>
    <s v="NO"/>
    <x v="1"/>
    <n v="3"/>
    <n v="3000"/>
    <s v="Suministros definitivos Simples "/>
    <x v="1"/>
    <n v="20190812"/>
    <x v="1"/>
    <n v="1"/>
    <x v="1"/>
    <n v="9"/>
    <x v="10"/>
    <x v="2"/>
    <x v="1"/>
    <x v="358"/>
    <s v="Resuelta"/>
    <n v="12"/>
    <n v="8"/>
    <n v="2019"/>
    <n v="471"/>
    <s v="No Cruza"/>
    <n v="3"/>
    <n v="25"/>
    <n v="4"/>
    <n v="2020"/>
    <n v="214"/>
    <x v="1"/>
    <n v="257"/>
    <x v="1"/>
  </r>
  <r>
    <s v="P93432020050001"/>
    <x v="0"/>
    <n v="6561514"/>
    <n v="34514635"/>
    <s v="Situacion correcta                                                              "/>
    <s v="ZE Santa_Marta      "/>
    <s v="RAUL MONTOYA                                                            "/>
    <n v="3168718870"/>
    <s v="TC090"/>
    <s v="CARRT A PARQUE TAYRONA KM 34 38                                                                                                                                                            "/>
    <s v="NIF VECINO 10058136                                         "/>
    <s v="T9697258                      "/>
    <s v="Adriana_Duran_Q                                                                 "/>
    <s v="AC100"/>
    <n v="20200506"/>
    <n v="20200526"/>
    <n v="9343"/>
    <n v="27504297"/>
    <s v="Factibilidad Distribucion "/>
    <s v="NO"/>
    <x v="1"/>
    <n v="112.5"/>
    <n v="112500"/>
    <s v="Aumentos de potencia"/>
    <x v="0"/>
    <n v="20200526"/>
    <x v="2"/>
    <n v="1"/>
    <x v="0"/>
    <n v="6"/>
    <x v="2"/>
    <x v="1"/>
    <x v="0"/>
    <x v="411"/>
    <s v="Resuelta"/>
    <n v="26"/>
    <n v="5"/>
    <n v="2020"/>
    <n v="183"/>
    <s v="No Cruza"/>
    <n v="20"/>
    <n v="26"/>
    <n v="5"/>
    <n v="2020"/>
    <n v="183"/>
    <x v="1"/>
    <n v="0"/>
    <x v="0"/>
  </r>
  <r>
    <s v="P75412020110023"/>
    <x v="3"/>
    <n v="0"/>
    <n v="0"/>
    <s v="                                                                                "/>
    <s v="O.C Sabanalarga     "/>
    <s v="NELSON A. GUARIN CIRO                                                   "/>
    <n v="3116722999"/>
    <s v="TC090"/>
    <s v="                                                                                                                                                                                           "/>
    <s v="=CLL 13 3 03                                                "/>
    <s v="ACSIA043                      "/>
    <s v="BRENDA MONSALVE                                                                 "/>
    <s v="AC005"/>
    <n v="20201120"/>
    <n v="20201120"/>
    <n v="7541"/>
    <n v="28292295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4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75512013090002"/>
    <x v="4"/>
    <n v="0"/>
    <n v="0"/>
    <s v="                                                                                "/>
    <s v="O.C. B/quilla Cto   "/>
    <s v="ETAPA II COMPAÑIA AVICOLA Y GANADERA SAS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30904"/>
    <n v="20140207"/>
    <n v="7551"/>
    <n v="19975001"/>
    <s v="Seguimiento y rev. instalacion electrica distribucion "/>
    <s v="NO"/>
    <x v="1"/>
    <n v="112.5"/>
    <n v="112500"/>
    <s v="Obras "/>
    <x v="6"/>
    <n v="20140207"/>
    <x v="2"/>
    <n v="1"/>
    <x v="0"/>
    <n v="4"/>
    <x v="7"/>
    <x v="5"/>
    <x v="1"/>
    <x v="412"/>
    <s v="Resuelta"/>
    <n v="7"/>
    <n v="2"/>
    <n v="2014"/>
    <n v="2483"/>
    <s v="No Cruza"/>
    <n v="156"/>
    <n v="7"/>
    <n v="2"/>
    <n v="2014"/>
    <n v="2483"/>
    <x v="0"/>
    <n v="0"/>
    <x v="3"/>
  </r>
  <r>
    <s v="P12102018040054"/>
    <x v="2"/>
    <n v="0"/>
    <n v="0"/>
    <s v="                                                                                "/>
    <s v="O.C Sabanalarga     "/>
    <s v="SOCIEDAD GRUPO MORELO S.A.S                                             "/>
    <n v="3116744432"/>
    <s v="TC090"/>
    <s v="                                                                                                                                                                                           "/>
    <s v="CRA 18  7A   5                                              "/>
    <s v="T9763922                      "/>
    <s v="Somaya_Rincon                                                                   "/>
    <s v="AC190"/>
    <n v="20180427"/>
    <n v="20180427"/>
    <n v="1210"/>
    <n v="0"/>
    <m/>
    <s v="NO"/>
    <x v="0"/>
    <n v="300"/>
    <n v="300000"/>
    <s v="Obras "/>
    <x v="7"/>
    <n v="20180427"/>
    <x v="3"/>
    <n v="1"/>
    <x v="0"/>
    <n v="27"/>
    <x v="8"/>
    <x v="3"/>
    <x v="4"/>
    <x v="317"/>
    <s v="Sin Orden"/>
    <n v="27"/>
    <n v="4"/>
    <n v="2018"/>
    <n v="943"/>
    <s v="No Cruza"/>
    <n v="943"/>
    <n v="27"/>
    <n v="4"/>
    <n v="2018"/>
    <n v="943"/>
    <x v="0"/>
    <n v="0"/>
    <x v="2"/>
  </r>
  <r>
    <s v="P11502020100021"/>
    <x v="14"/>
    <n v="0"/>
    <n v="0"/>
    <s v="                                                                                "/>
    <s v="O.C. Soledad        "/>
    <s v="ULDA RUBY AMAYA NUÑEZ                                                   "/>
    <n v="3013899534"/>
    <s v="TC090"/>
    <s v="                                                                                                                                                                                           "/>
    <s v="AMAYA NUÑEZ ULDA RUBY                                       "/>
    <s v="A2670921                      "/>
    <s v="Margarita_Ortiz_Dominguez                                                       "/>
    <s v="AC231"/>
    <n v="20201026"/>
    <n v="20201028"/>
    <n v="1150"/>
    <n v="28257037"/>
    <s v="Inspección Normalización"/>
    <s v="SI"/>
    <x v="2"/>
    <n v="3"/>
    <n v="3000"/>
    <s v="Suministros definitivos Simples "/>
    <x v="21"/>
    <n v="20201028"/>
    <x v="1"/>
    <n v="1"/>
    <x v="1"/>
    <n v="26"/>
    <x v="3"/>
    <x v="1"/>
    <x v="1"/>
    <x v="35"/>
    <s v="Pendiente"/>
    <n v="28"/>
    <n v="10"/>
    <n v="2020"/>
    <n v="28"/>
    <d v="2020-10-28T00:00:00"/>
    <n v="28"/>
    <n v="28"/>
    <n v="10"/>
    <n v="2020"/>
    <n v="28"/>
    <x v="1"/>
    <n v="0"/>
    <x v="8"/>
  </r>
  <r>
    <s v="P12102020040005"/>
    <x v="2"/>
    <n v="0"/>
    <n v="0"/>
    <s v="                                                                                "/>
    <s v="O.C. B/quilla Nte   "/>
    <s v="S.A. E.S.P. CELSIA COLOMBI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13                      "/>
    <s v="Wilman_Salazar_Roballo                                                          "/>
    <s v="AC190"/>
    <n v="20200422"/>
    <n v="20200827"/>
    <n v="1210"/>
    <n v="0"/>
    <m/>
    <s v="NO"/>
    <x v="0"/>
    <n v="1"/>
    <n v="1000"/>
    <s v="Coogeneración/Suplencia "/>
    <x v="14"/>
    <n v="20200827"/>
    <x v="10"/>
    <n v="1"/>
    <x v="0"/>
    <n v="22"/>
    <x v="8"/>
    <x v="1"/>
    <x v="4"/>
    <x v="413"/>
    <s v="Sin Orden"/>
    <n v="27"/>
    <n v="8"/>
    <n v="2020"/>
    <n v="90"/>
    <s v="No Cruza"/>
    <n v="90"/>
    <n v="27"/>
    <n v="8"/>
    <n v="2020"/>
    <n v="90"/>
    <x v="1"/>
    <n v="0"/>
    <x v="2"/>
  </r>
  <r>
    <s v="P11702020110087"/>
    <x v="3"/>
    <n v="2059890"/>
    <n v="20053794"/>
    <s v="Situacion correcta                                                              "/>
    <s v="O.C. B/quilla Nte   "/>
    <s v="ASESORES DE SEGUROS LTDA OSORIO JARAMILLO                               "/>
    <n v="0"/>
    <s v="TC090"/>
    <s v="CR 15C 31 210                                                                                                                                                                              "/>
    <s v="=CRA 15C 31 210                                             "/>
    <s v="MP000152                      "/>
    <s v="MALKA_IRINA_ROCHA_MEJIA                                                         "/>
    <s v="AC005"/>
    <n v="20201123"/>
    <n v="20201123"/>
    <n v="1170"/>
    <n v="28295603"/>
    <s v="Modificación de Potencia"/>
    <s v="NO"/>
    <x v="4"/>
    <n v="3"/>
    <n v="3000"/>
    <s v="Aumentos de potencia"/>
    <x v="3"/>
    <n v="20201123"/>
    <x v="1"/>
    <n v="1"/>
    <x v="1"/>
    <n v="23"/>
    <x v="5"/>
    <x v="1"/>
    <x v="1"/>
    <x v="414"/>
    <s v="Pendiente"/>
    <n v="23"/>
    <n v="11"/>
    <n v="2020"/>
    <n v="2"/>
    <s v="No Cruza"/>
    <n v="2"/>
    <n v="23"/>
    <n v="11"/>
    <n v="2020"/>
    <n v="2"/>
    <x v="1"/>
    <n v="0"/>
    <x v="1"/>
  </r>
  <r>
    <s v="P11102018090012"/>
    <x v="4"/>
    <n v="0"/>
    <n v="0"/>
    <s v="                                                                                "/>
    <s v="C.T.SOLEDAD         "/>
    <s v="INMUEBLES JGA SAS LE MERIDIEM II                                        "/>
    <s v="3776021 3012356102    "/>
    <s v="TC092"/>
    <s v="                                                                                                                                                                                           "/>
    <s v="=CRA 64 84 08                                               "/>
    <s v="T2891467                      "/>
    <s v="SHIRLEY_ESTHER_TAPIA_CUADRADO                                                   "/>
    <s v="AC220"/>
    <n v="20180905"/>
    <n v="20191108"/>
    <n v="1110"/>
    <n v="26697922"/>
    <s v="Seguimiento y rev. instalacion electrica distribucion "/>
    <s v="NO"/>
    <x v="3"/>
    <n v="400"/>
    <n v="400000"/>
    <s v="Obras "/>
    <x v="6"/>
    <n v="20191108"/>
    <x v="3"/>
    <n v="1"/>
    <x v="0"/>
    <n v="5"/>
    <x v="7"/>
    <x v="3"/>
    <x v="1"/>
    <x v="415"/>
    <s v="Resuelta"/>
    <n v="8"/>
    <n v="11"/>
    <n v="2019"/>
    <n v="383"/>
    <s v="No Cruza"/>
    <n v="429"/>
    <n v="8"/>
    <n v="11"/>
    <n v="2019"/>
    <n v="383"/>
    <x v="0"/>
    <n v="0"/>
    <x v="3"/>
  </r>
  <r>
    <s v="P75412018070005"/>
    <x v="2"/>
    <n v="0"/>
    <n v="0"/>
    <s v="                                                                                "/>
    <s v="O.C Sabanalarga     "/>
    <s v="GOBERNACION DEL ATLCO ELECTRIFICACION EL LIMON                          "/>
    <n v="0"/>
    <s v="TC090"/>
    <s v="                                                                                                                                                                                           "/>
    <s v="ELECTRIFICACION EL LIMON                                    "/>
    <s v="T9763922                      "/>
    <s v="Somaya_Rincon                                                                   "/>
    <s v="AC190"/>
    <n v="20180706"/>
    <n v="20180709"/>
    <n v="7541"/>
    <n v="25359788"/>
    <s v="Seguimiento y rev. instalacion electrica distribucion "/>
    <s v="NO"/>
    <x v="1"/>
    <n v="155"/>
    <n v="155000"/>
    <s v="Obras "/>
    <x v="7"/>
    <n v="20190109"/>
    <x v="7"/>
    <n v="1"/>
    <x v="0"/>
    <n v="6"/>
    <x v="6"/>
    <x v="3"/>
    <x v="4"/>
    <x v="416"/>
    <s v="Resuelta"/>
    <n v="9"/>
    <n v="1"/>
    <n v="2019"/>
    <n v="686"/>
    <d v="2018-07-31T00:00:00"/>
    <n v="187"/>
    <n v="9"/>
    <n v="7"/>
    <n v="2018"/>
    <n v="870"/>
    <x v="0"/>
    <n v="184"/>
    <x v="2"/>
  </r>
  <r>
    <s v="P93322020090005"/>
    <x v="0"/>
    <n v="0"/>
    <n v="0"/>
    <s v="                                                                                "/>
    <s v="O.C. Riohacha       "/>
    <s v="KIOSKO JIREH FINCA GUAYMARAL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KM 14                                                       "/>
    <s v="N3352044                      "/>
    <s v="Laudis_Peñaranda_                                                               "/>
    <s v="AC100"/>
    <n v="20200909"/>
    <n v="20200910"/>
    <n v="9332"/>
    <n v="28117973"/>
    <s v="Factibilidad Distribucion "/>
    <s v="NO"/>
    <x v="1"/>
    <n v="25"/>
    <n v="25000"/>
    <s v="Obras "/>
    <x v="0"/>
    <n v="20200910"/>
    <x v="2"/>
    <n v="1"/>
    <x v="0"/>
    <n v="9"/>
    <x v="7"/>
    <x v="1"/>
    <x v="3"/>
    <x v="86"/>
    <s v="Resuelta"/>
    <n v="10"/>
    <n v="9"/>
    <n v="2020"/>
    <n v="76"/>
    <s v="No Cruza"/>
    <n v="1"/>
    <n v="10"/>
    <n v="9"/>
    <n v="2020"/>
    <n v="76"/>
    <x v="1"/>
    <n v="0"/>
    <x v="0"/>
  </r>
  <r>
    <s v="P34602020090008"/>
    <x v="3"/>
    <n v="0"/>
    <n v="0"/>
    <s v="                                                                                "/>
    <s v="XXX NO UTILIZAR     "/>
    <s v="JAIRO ALFONSO CENDALES CANTILLO                                         "/>
    <n v="323458531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440                      "/>
    <s v="DEYANIRA_ARCIA_ALFARO                                                           "/>
    <s v="AC005"/>
    <n v="20200911"/>
    <n v="20200911"/>
    <n v="3460"/>
    <n v="28122606"/>
    <s v="Inspección Normalización"/>
    <s v="SI"/>
    <x v="2"/>
    <n v="3"/>
    <n v="3000"/>
    <s v="Suministros definitivos Simples "/>
    <x v="3"/>
    <n v="20200911"/>
    <x v="1"/>
    <n v="1"/>
    <x v="1"/>
    <n v="11"/>
    <x v="7"/>
    <x v="1"/>
    <x v="0"/>
    <x v="417"/>
    <s v="Pendiente"/>
    <n v="11"/>
    <n v="9"/>
    <n v="2020"/>
    <n v="75"/>
    <d v="2020-09-11T00:00:00"/>
    <n v="75"/>
    <n v="11"/>
    <n v="9"/>
    <n v="2020"/>
    <n v="75"/>
    <x v="1"/>
    <n v="0"/>
    <x v="1"/>
  </r>
  <r>
    <s v="P11102020110120"/>
    <x v="3"/>
    <n v="3048996"/>
    <n v="20120675"/>
    <s v="Situacion correcta                                                              "/>
    <s v="O.C. B/quilla Nte   "/>
    <s v="WILFRIDO BILBAO A                                                       "/>
    <n v="3157250864"/>
    <s v="TC090"/>
    <s v="CR 26C5 79 43          P 1  APTO 01                                                                                                                                                        "/>
    <s v="                                                            "/>
    <s v="A2846153                      "/>
    <s v="Dalgi_Olmos_Villanueva                                                          "/>
    <s v="AC005"/>
    <n v="20201120"/>
    <n v="20201120"/>
    <n v="1110"/>
    <n v="28294035"/>
    <s v="Modificación de Potencia"/>
    <s v="NO"/>
    <x v="4"/>
    <n v="3"/>
    <n v="3000"/>
    <s v="Aumentos de potencia"/>
    <x v="3"/>
    <n v="20201120"/>
    <x v="1"/>
    <n v="1"/>
    <x v="1"/>
    <n v="20"/>
    <x v="5"/>
    <x v="1"/>
    <x v="1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802019090070"/>
    <x v="2"/>
    <n v="0"/>
    <n v="0"/>
    <s v="                                                                                "/>
    <s v="O.C. B/quilla Nte   "/>
    <s v="  PROVISIONAL PLAZA OLIMPI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ISIONAL PLAZA OLIMPIA                                   "/>
    <s v="A3151411                      "/>
    <s v="FERGIE_YULISSA_SOLANO_MANOTAS                                                   "/>
    <s v="AC190"/>
    <n v="20190916"/>
    <n v="20200128"/>
    <n v="1180"/>
    <n v="26744307"/>
    <s v="Factibilidad Distribucion "/>
    <s v="NO"/>
    <x v="1"/>
    <n v="112.5"/>
    <n v="112500"/>
    <s v="Obras "/>
    <x v="8"/>
    <n v="20200608"/>
    <x v="2"/>
    <n v="1"/>
    <x v="0"/>
    <n v="16"/>
    <x v="7"/>
    <x v="2"/>
    <x v="1"/>
    <x v="29"/>
    <s v="Resuelta"/>
    <n v="8"/>
    <n v="6"/>
    <n v="2020"/>
    <n v="170"/>
    <s v="No Cruza"/>
    <n v="266"/>
    <n v="28"/>
    <n v="1"/>
    <n v="2020"/>
    <n v="302"/>
    <x v="1"/>
    <n v="132"/>
    <x v="2"/>
  </r>
  <r>
    <s v="P12102020030028"/>
    <x v="2"/>
    <n v="0"/>
    <n v="0"/>
    <s v="                                                                                "/>
    <s v="O.C Sabanalarga     "/>
    <s v="COMERCIALIZADORA NIKOSTA                                                "/>
    <n v="3017603690"/>
    <s v="TC092"/>
    <s v="                                                                                                                                                                                           "/>
    <s v="ZOFIA -                                                     "/>
    <s v="A8742068                      "/>
    <s v="Alvaro_Enrique_Hernandez_Suarez                                                 "/>
    <s v="AC190"/>
    <n v="20200316"/>
    <n v="20200422"/>
    <n v="1210"/>
    <n v="27281243"/>
    <s v="Factibilidad Distribucion "/>
    <s v="NO"/>
    <x v="1"/>
    <n v="30"/>
    <n v="30000"/>
    <s v="Obras "/>
    <x v="7"/>
    <n v="20200430"/>
    <x v="2"/>
    <n v="1"/>
    <x v="0"/>
    <n v="16"/>
    <x v="0"/>
    <x v="1"/>
    <x v="4"/>
    <x v="284"/>
    <s v="Resuelta"/>
    <n v="30"/>
    <n v="4"/>
    <n v="2020"/>
    <n v="209"/>
    <s v="No Cruza"/>
    <n v="45"/>
    <n v="22"/>
    <n v="4"/>
    <n v="2020"/>
    <n v="217"/>
    <x v="1"/>
    <n v="8"/>
    <x v="2"/>
  </r>
  <r>
    <s v="P11802020110005"/>
    <x v="5"/>
    <n v="0"/>
    <n v="0"/>
    <s v="                                                                                "/>
    <s v="O.C. Soledad        "/>
    <s v="JORGE ENRIQUE ANILLO FONTALVO                                           "/>
    <n v="3022826775"/>
    <s v="TC090"/>
    <s v="                                                                                                                                                                                           "/>
    <s v="=CRA 36 38 86                                               "/>
    <s v="A2670921                      "/>
    <s v="Margarita_Ortiz_Dominguez                                                       "/>
    <s v="AC230"/>
    <n v="20201103"/>
    <n v="20201103"/>
    <n v="1180"/>
    <n v="0"/>
    <m/>
    <s v="NO"/>
    <x v="0"/>
    <n v="3"/>
    <n v="3000"/>
    <s v="Suministros definitivos Simples "/>
    <x v="9"/>
    <n v="20201103"/>
    <x v="1"/>
    <n v="1"/>
    <x v="1"/>
    <n v="3"/>
    <x v="5"/>
    <x v="1"/>
    <x v="1"/>
    <x v="101"/>
    <s v="Sin Orden"/>
    <n v="3"/>
    <n v="11"/>
    <n v="2020"/>
    <n v="22"/>
    <s v="No Cruza"/>
    <n v="22"/>
    <n v="3"/>
    <n v="11"/>
    <n v="2020"/>
    <n v="22"/>
    <x v="1"/>
    <n v="0"/>
    <x v="4"/>
  </r>
  <r>
    <s v="P34102020060024"/>
    <x v="2"/>
    <n v="0"/>
    <n v="0"/>
    <s v="                                                                                "/>
    <s v="ZE Santa_Marta      "/>
    <s v="RESORT ALUNA 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OTE LA BARRANCA                                            "/>
    <s v="T9697258                      "/>
    <s v="Adriana_Duran_Q                                                                 "/>
    <s v="AC190"/>
    <n v="20200615"/>
    <n v="20200810"/>
    <n v="3410"/>
    <n v="0"/>
    <m/>
    <s v="NO"/>
    <x v="0"/>
    <n v="50"/>
    <n v="50000"/>
    <s v="Obras "/>
    <x v="7"/>
    <n v="20200902"/>
    <x v="2"/>
    <n v="1"/>
    <x v="0"/>
    <n v="15"/>
    <x v="4"/>
    <x v="1"/>
    <x v="0"/>
    <x v="418"/>
    <s v="Sin Orden"/>
    <n v="2"/>
    <n v="9"/>
    <n v="2020"/>
    <n v="84"/>
    <s v="No Cruza"/>
    <n v="84"/>
    <n v="10"/>
    <n v="8"/>
    <n v="2020"/>
    <n v="107"/>
    <x v="1"/>
    <n v="23"/>
    <x v="2"/>
  </r>
  <r>
    <s v="P75512020090002"/>
    <x v="5"/>
    <n v="0"/>
    <n v="0"/>
    <s v="                                                                                "/>
    <s v="O.C. Soledad        "/>
    <s v="ALBERTO LUIS ROLONG PACHECO                                             "/>
    <n v="3215099239"/>
    <s v="TC090"/>
    <s v="                                                                                                                                                                                           "/>
    <s v="=CRA 5C 92 21                                               "/>
    <s v="A2670921                      "/>
    <s v="Margarita_Ortiz_Dominguez                                                       "/>
    <s v="AC230"/>
    <n v="20200902"/>
    <n v="20200902"/>
    <n v="7551"/>
    <n v="0"/>
    <m/>
    <s v="NO"/>
    <x v="0"/>
    <n v="3"/>
    <n v="3000"/>
    <s v="Suministros definitivos Simples "/>
    <x v="8"/>
    <n v="20200904"/>
    <x v="1"/>
    <n v="1"/>
    <x v="1"/>
    <n v="2"/>
    <x v="7"/>
    <x v="1"/>
    <x v="1"/>
    <x v="248"/>
    <s v="Sin Orden"/>
    <n v="4"/>
    <n v="9"/>
    <n v="2020"/>
    <n v="82"/>
    <s v="No Cruza"/>
    <n v="82"/>
    <n v="2"/>
    <n v="9"/>
    <n v="2020"/>
    <n v="84"/>
    <x v="1"/>
    <n v="2"/>
    <x v="4"/>
  </r>
  <r>
    <s v="P11102020110071"/>
    <x v="1"/>
    <n v="0"/>
    <n v="0"/>
    <s v="                                                                                "/>
    <s v="OC CCIAL AMERICANO  "/>
    <s v="MIGUEL ENRIQUE ARIZA LARA                                               "/>
    <n v="3184504196"/>
    <s v="TC090"/>
    <s v="                                                                                                                                                                                           "/>
    <s v="CRA 42D 80A 36 APTO 203                                     "/>
    <s v="MP000298                      "/>
    <s v="TERESA_ELVIRA_CANTILLO_MENDOZA                                                  "/>
    <s v="AC236"/>
    <n v="20201112"/>
    <n v="20201119"/>
    <n v="1110"/>
    <n v="28281697"/>
    <s v="Inspección Normalización"/>
    <s v="NO"/>
    <x v="1"/>
    <n v="3"/>
    <n v="3000"/>
    <s v="Suministros definitivos Simples "/>
    <x v="1"/>
    <n v="20201119"/>
    <x v="1"/>
    <n v="1"/>
    <x v="1"/>
    <n v="12"/>
    <x v="5"/>
    <x v="1"/>
    <x v="1"/>
    <x v="52"/>
    <s v="Resuelta"/>
    <n v="19"/>
    <n v="11"/>
    <n v="2020"/>
    <n v="6"/>
    <s v="No Cruza"/>
    <n v="7"/>
    <n v="19"/>
    <n v="11"/>
    <n v="2020"/>
    <n v="6"/>
    <x v="1"/>
    <n v="0"/>
    <x v="1"/>
  </r>
  <r>
    <s v="P12102020080003"/>
    <x v="0"/>
    <n v="2707602"/>
    <n v="20176904"/>
    <s v="Situacion correcta                                                              "/>
    <s v="O.C Sabanalarga     "/>
    <s v="  SUVA S.A.S                                                            "/>
    <n v="3116290119"/>
    <s v="TC089"/>
    <s v="CARRT A BARANOA KM 2 700                                                                                                                                                                   "/>
    <s v="EDIFICIO LAS GARZAS                                         "/>
    <s v="A8742068                      "/>
    <s v="Alvaro_Enrique_Hernandez_Suarez                                                 "/>
    <s v="AC100"/>
    <n v="20200804"/>
    <n v="20200812"/>
    <n v="1210"/>
    <n v="27933724"/>
    <s v="Factibilidad Distribucion "/>
    <s v="NO"/>
    <x v="1"/>
    <n v="400"/>
    <n v="400000"/>
    <s v="Aumentos de potencia"/>
    <x v="0"/>
    <n v="20200812"/>
    <x v="11"/>
    <n v="1"/>
    <x v="0"/>
    <n v="4"/>
    <x v="10"/>
    <x v="1"/>
    <x v="4"/>
    <x v="124"/>
    <s v="Resuelta"/>
    <n v="12"/>
    <n v="8"/>
    <n v="2020"/>
    <n v="105"/>
    <s v="No Cruza"/>
    <n v="8"/>
    <n v="12"/>
    <n v="8"/>
    <n v="2020"/>
    <n v="105"/>
    <x v="1"/>
    <n v="0"/>
    <x v="0"/>
  </r>
  <r>
    <s v="P11102014050097"/>
    <x v="2"/>
    <n v="2726916"/>
    <n v="0"/>
    <s v="                                                                                "/>
    <s v="O.C. B/quilla Nte   "/>
    <s v="OCTAVIO RESTREPO L                                                      "/>
    <n v="3012574616"/>
    <s v="TC08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40513"/>
    <n v="20140604"/>
    <n v="1110"/>
    <n v="20584206"/>
    <s v="Seguimiento y rev. instalacion electrica distribucion "/>
    <s v="NO"/>
    <x v="1"/>
    <n v="112.5"/>
    <n v="112500"/>
    <s v="Aumentos de potencia"/>
    <x v="7"/>
    <n v="20140606"/>
    <x v="2"/>
    <n v="1"/>
    <x v="0"/>
    <n v="13"/>
    <x v="2"/>
    <x v="8"/>
    <x v="1"/>
    <x v="419"/>
    <s v="Resuelta"/>
    <n v="6"/>
    <n v="6"/>
    <n v="2014"/>
    <n v="2364"/>
    <s v="No Cruza"/>
    <n v="24"/>
    <n v="4"/>
    <n v="6"/>
    <n v="2014"/>
    <n v="2366"/>
    <x v="0"/>
    <n v="2"/>
    <x v="2"/>
  </r>
  <r>
    <s v="P11102019060100"/>
    <x v="2"/>
    <n v="0"/>
    <n v="0"/>
    <s v="                                                                                "/>
    <s v="O.C. B/quilla Cto   "/>
    <s v="GLORIETA MIRAMAR RETRANQUEO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OFICINA MIRAMAR                                             "/>
    <s v="T9763922                      "/>
    <s v="Somaya_Rincon                                                                   "/>
    <s v="AC190"/>
    <n v="20190627"/>
    <n v="20190805"/>
    <n v="1110"/>
    <n v="26486642"/>
    <s v="Factibilidad Distribucion "/>
    <s v="NO"/>
    <x v="1"/>
    <n v="1"/>
    <n v="1000"/>
    <s v="Obras "/>
    <x v="7"/>
    <n v="20190806"/>
    <x v="4"/>
    <n v="1"/>
    <x v="0"/>
    <n v="27"/>
    <x v="4"/>
    <x v="2"/>
    <x v="1"/>
    <x v="420"/>
    <s v="Resuelta"/>
    <n v="6"/>
    <n v="8"/>
    <n v="2019"/>
    <n v="477"/>
    <s v="No Cruza"/>
    <n v="40"/>
    <n v="5"/>
    <n v="8"/>
    <n v="2019"/>
    <n v="478"/>
    <x v="0"/>
    <n v="1"/>
    <x v="2"/>
  </r>
  <r>
    <s v="P11102019090067"/>
    <x v="4"/>
    <n v="0"/>
    <n v="0"/>
    <s v="                                                                                "/>
    <s v="O.C. B/quilla Cto   "/>
    <s v="ALIANZA FIDUCIARIA EDIFICIO STILNOVO                                    "/>
    <s v="3854016  3854008      "/>
    <s v="TC088"/>
    <s v="                                                                                                                                                                                           "/>
    <s v="CRA 43B 87 93                                               "/>
    <s v="T9763922                      "/>
    <s v="Somaya_Rincon                                                                   "/>
    <s v="AC220"/>
    <n v="20190912"/>
    <n v="20191024"/>
    <n v="1110"/>
    <n v="0"/>
    <m/>
    <s v="NO"/>
    <x v="0"/>
    <n v="630"/>
    <n v="630000"/>
    <s v="Obras "/>
    <x v="6"/>
    <n v="20191024"/>
    <x v="6"/>
    <n v="1"/>
    <x v="0"/>
    <n v="12"/>
    <x v="7"/>
    <x v="2"/>
    <x v="1"/>
    <x v="159"/>
    <s v="Sin Orden"/>
    <n v="24"/>
    <n v="10"/>
    <n v="2019"/>
    <n v="398"/>
    <s v="No Cruza"/>
    <n v="398"/>
    <n v="24"/>
    <n v="10"/>
    <n v="2019"/>
    <n v="398"/>
    <x v="0"/>
    <n v="0"/>
    <x v="3"/>
  </r>
  <r>
    <s v="P11702020070018"/>
    <x v="2"/>
    <n v="2032320"/>
    <n v="0"/>
    <s v="                                                                                "/>
    <s v="O.C. B/quilla Cto   "/>
    <s v="GUSTAVO GALAN S                                                         "/>
    <n v="300392967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707"/>
    <n v="20200727"/>
    <n v="1170"/>
    <n v="27968305"/>
    <s v="Seguimiento y rev. instalacion electrica distribucion "/>
    <s v="NO"/>
    <x v="1"/>
    <n v="45"/>
    <n v="45000"/>
    <s v="Aumentos de potencia"/>
    <x v="8"/>
    <n v="20200811"/>
    <x v="2"/>
    <n v="1"/>
    <x v="0"/>
    <n v="7"/>
    <x v="6"/>
    <x v="1"/>
    <x v="1"/>
    <x v="274"/>
    <s v="Resuelta"/>
    <n v="11"/>
    <n v="8"/>
    <n v="2020"/>
    <n v="106"/>
    <d v="2020-08-11T00:00:00"/>
    <n v="35"/>
    <n v="27"/>
    <n v="7"/>
    <n v="2020"/>
    <n v="121"/>
    <x v="1"/>
    <n v="15"/>
    <x v="2"/>
  </r>
  <r>
    <s v="P11802019080108"/>
    <x v="2"/>
    <n v="0"/>
    <n v="0"/>
    <s v="                                                                                "/>
    <s v="O.C. B/quilla Nte   "/>
    <s v="  EDS CARNAVAL SOLEDAD                                                  "/>
    <n v="3167244648"/>
    <s v="TC092"/>
    <s v="                                                                                                                                                                                           "/>
    <s v="EDS CARNAVAL                                                "/>
    <s v="A3151411                      "/>
    <s v="FERGIE_YULISSA_SOLANO_MANOTAS                                                   "/>
    <s v="AC190"/>
    <n v="20190823"/>
    <n v="20191015"/>
    <n v="1180"/>
    <n v="27030563"/>
    <s v="Seguimiento y rev. instalacion electrica distribucion "/>
    <s v="NO"/>
    <x v="1"/>
    <n v="225"/>
    <n v="225000"/>
    <s v="Obras "/>
    <x v="7"/>
    <n v="20191106"/>
    <x v="3"/>
    <n v="1"/>
    <x v="0"/>
    <n v="23"/>
    <x v="10"/>
    <x v="2"/>
    <x v="1"/>
    <x v="50"/>
    <s v="Resuelta"/>
    <n v="6"/>
    <n v="11"/>
    <n v="2019"/>
    <n v="385"/>
    <d v="2019-12-23T00:00:00"/>
    <n v="75"/>
    <n v="15"/>
    <n v="10"/>
    <n v="2019"/>
    <n v="407"/>
    <x v="0"/>
    <n v="22"/>
    <x v="2"/>
  </r>
  <r>
    <s v="P34702020080002"/>
    <x v="2"/>
    <n v="0"/>
    <n v="0"/>
    <s v="                                                                                "/>
    <s v="ZE Santa_Marta      "/>
    <s v="EDWIN DARIO SALAZAR SERNA                                               "/>
    <n v="4840419"/>
    <s v="TC092"/>
    <s v="                                                                                                                                                                                           "/>
    <s v="K 15 11 16                                                  "/>
    <s v="T9697258                      "/>
    <s v="Adriana_Duran_Q                                                                 "/>
    <s v="AC190"/>
    <n v="20200805"/>
    <n v="20200915"/>
    <n v="3470"/>
    <n v="27935939"/>
    <s v="Factibilidad Distribucion "/>
    <s v="NO"/>
    <x v="1"/>
    <n v="75"/>
    <n v="75000"/>
    <s v="Obras "/>
    <x v="7"/>
    <n v="20200924"/>
    <x v="2"/>
    <n v="1"/>
    <x v="0"/>
    <n v="5"/>
    <x v="10"/>
    <x v="1"/>
    <x v="0"/>
    <x v="184"/>
    <s v="Resuelta"/>
    <n v="24"/>
    <n v="9"/>
    <n v="2020"/>
    <n v="62"/>
    <s v="No Cruza"/>
    <n v="50"/>
    <n v="15"/>
    <n v="9"/>
    <n v="2020"/>
    <n v="71"/>
    <x v="1"/>
    <n v="9"/>
    <x v="2"/>
  </r>
  <r>
    <s v="P11102018100049"/>
    <x v="0"/>
    <n v="2325210"/>
    <n v="0"/>
    <s v="                                                                                "/>
    <s v="C.T.SOLEDAD         "/>
    <s v="AVORA -AVINTIA GRUPO PROVISIONAL VIDALIA                                "/>
    <n v="3013350694"/>
    <s v="TC092"/>
    <s v="                                                                                                                                                                                           "/>
    <s v="CRA 42 78 144 IN 1                                          "/>
    <s v="T2891467                      "/>
    <s v="SHIRLEY_ESTHER_TAPIA_CUADRADO                                                   "/>
    <s v="AC100"/>
    <n v="20181010"/>
    <n v="20181017"/>
    <n v="1110"/>
    <n v="25616054"/>
    <s v="Factibilidad Distribucion "/>
    <s v="NO"/>
    <x v="1"/>
    <n v="75"/>
    <n v="75000"/>
    <s v="Aumentos de potencia"/>
    <x v="0"/>
    <n v="20181017"/>
    <x v="2"/>
    <n v="1"/>
    <x v="0"/>
    <n v="10"/>
    <x v="3"/>
    <x v="3"/>
    <x v="1"/>
    <x v="421"/>
    <s v="Resuelta"/>
    <n v="17"/>
    <n v="10"/>
    <n v="2018"/>
    <n v="770"/>
    <s v="No Cruza"/>
    <n v="7"/>
    <n v="17"/>
    <n v="10"/>
    <n v="2018"/>
    <n v="770"/>
    <x v="0"/>
    <n v="0"/>
    <x v="0"/>
  </r>
  <r>
    <s v="P11102020110097"/>
    <x v="5"/>
    <n v="0"/>
    <n v="0"/>
    <s v="                                                                                "/>
    <s v="OC CCIAL AMERICANO  "/>
    <s v="VIRGINIA BLANCO SERRANO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DELITA DE CHAR ET 1                                        "/>
    <s v="MP000430                      "/>
    <s v="MICHEL_ANDREA_ALONSO_TORRES                                                     "/>
    <s v="AC230"/>
    <n v="20201117"/>
    <n v="20201117"/>
    <n v="1110"/>
    <n v="0"/>
    <m/>
    <s v="NO"/>
    <x v="0"/>
    <n v="3"/>
    <n v="3000"/>
    <s v="Suministros definitivos Simples "/>
    <x v="9"/>
    <n v="20201117"/>
    <x v="1"/>
    <n v="1"/>
    <x v="1"/>
    <n v="17"/>
    <x v="5"/>
    <x v="1"/>
    <x v="1"/>
    <x v="24"/>
    <s v="Sin Orden"/>
    <n v="17"/>
    <n v="11"/>
    <n v="2020"/>
    <n v="8"/>
    <s v="No Cruza"/>
    <n v="8"/>
    <n v="17"/>
    <n v="11"/>
    <n v="2020"/>
    <n v="8"/>
    <x v="1"/>
    <n v="0"/>
    <x v="4"/>
  </r>
  <r>
    <s v="P11102019070135"/>
    <x v="3"/>
    <n v="1926216"/>
    <n v="0"/>
    <s v="                                                                                "/>
    <s v="O.C. B/quilla Cto   "/>
    <s v="DHL EXPRESS COLOMBIA EDIFCIO GREEN TOWER                                "/>
    <n v="3229457175"/>
    <s v="TC088"/>
    <s v="                                                                                                                                                                                           "/>
    <s v="EDIFICIO GREEN TOWER                                        "/>
    <s v="A2207937                      "/>
    <s v="HUGO_ALBERTO_HENRIQUEZ_PEREZ                                                    "/>
    <s v="AC005"/>
    <n v="20190726"/>
    <n v="20190726"/>
    <n v="1110"/>
    <n v="26555181"/>
    <s v="Modificación de Potencia"/>
    <s v="NO"/>
    <x v="1"/>
    <n v="3"/>
    <n v="3000"/>
    <s v="Aumentos de potencia"/>
    <x v="3"/>
    <n v="20190726"/>
    <x v="1"/>
    <n v="1"/>
    <x v="1"/>
    <n v="26"/>
    <x v="6"/>
    <x v="2"/>
    <x v="1"/>
    <x v="422"/>
    <s v="Resuelta"/>
    <n v="26"/>
    <n v="7"/>
    <n v="2019"/>
    <n v="488"/>
    <s v="No Cruza"/>
    <n v="0"/>
    <n v="26"/>
    <n v="7"/>
    <n v="2019"/>
    <n v="488"/>
    <x v="0"/>
    <n v="0"/>
    <x v="1"/>
  </r>
  <r>
    <s v="P93412019040005"/>
    <x v="2"/>
    <n v="0"/>
    <n v="0"/>
    <s v="                                                                                "/>
    <s v="ZE Santa_Marta      "/>
    <s v="URBANIZACION ANA BELEN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ANA BELEN                                               "/>
    <s v="T9697258                      "/>
    <s v="Adriana_Duran_Q                                                                 "/>
    <s v="AC190"/>
    <n v="20190410"/>
    <n v="20191017"/>
    <n v="9341"/>
    <n v="26218488"/>
    <s v="Factibilidad Distribucion "/>
    <s v="NO"/>
    <x v="1"/>
    <n v="300"/>
    <n v="300000"/>
    <s v="Obras "/>
    <x v="5"/>
    <n v="20191128"/>
    <x v="5"/>
    <n v="1"/>
    <x v="0"/>
    <n v="10"/>
    <x v="8"/>
    <x v="2"/>
    <x v="0"/>
    <x v="423"/>
    <s v="Resuelta"/>
    <n v="28"/>
    <n v="11"/>
    <n v="2019"/>
    <n v="363"/>
    <s v="No Cruza"/>
    <n v="232"/>
    <n v="17"/>
    <n v="10"/>
    <n v="2019"/>
    <n v="405"/>
    <x v="0"/>
    <n v="42"/>
    <x v="2"/>
  </r>
  <r>
    <s v="P11702020020070"/>
    <x v="1"/>
    <n v="2059497"/>
    <n v="20053910"/>
    <s v="Situacion correcta                                                              "/>
    <s v="O.C. B/quilla Sur   "/>
    <s v="MARIA CLEMENCIA VIVIESCAS CALDERON                                      "/>
    <n v="3045978803"/>
    <s v="TC090"/>
    <s v="CR 16 36B 26                                                                                                                                                                               "/>
    <s v="CRA 16 36B 26                                               "/>
    <s v="MP000434                      "/>
    <s v="MELISSA_CAROLINA_CASTANO_OSPINO                                                 "/>
    <s v="AC236"/>
    <n v="20200219"/>
    <n v="20200220"/>
    <n v="1170"/>
    <n v="27767091"/>
    <s v="Inspección Normalización"/>
    <s v="NO"/>
    <x v="3"/>
    <n v="3"/>
    <n v="3000"/>
    <s v="Aumentos de potencia"/>
    <x v="1"/>
    <n v="20200220"/>
    <x v="1"/>
    <n v="1"/>
    <x v="1"/>
    <n v="19"/>
    <x v="1"/>
    <x v="1"/>
    <x v="1"/>
    <x v="424"/>
    <s v="Resuelta"/>
    <n v="20"/>
    <n v="2"/>
    <n v="2020"/>
    <n v="279"/>
    <s v="No Cruza"/>
    <n v="1"/>
    <n v="20"/>
    <n v="2"/>
    <n v="2020"/>
    <n v="279"/>
    <x v="1"/>
    <n v="0"/>
    <x v="1"/>
  </r>
  <r>
    <s v="P11102018120006"/>
    <x v="4"/>
    <n v="0"/>
    <n v="0"/>
    <s v="                                                                                "/>
    <s v="C.T.SOLEDAD         "/>
    <s v="INVERSIONES SALCAR Y CIA S EN CENTRO COMERCIAL LUXURY                   "/>
    <n v="0"/>
    <s v="TC088"/>
    <s v="                                                                                                                                                                                           "/>
    <s v="CL 98 52 12                                                 "/>
    <s v="T2891467                      "/>
    <s v="SHIRLEY_ESTHER_TAPIA_CUADRADO                                                   "/>
    <s v="AC220"/>
    <n v="20181203"/>
    <n v="20191015"/>
    <n v="1110"/>
    <n v="26464863"/>
    <s v="Seguimiento y rev. instalacion electrica distribucion "/>
    <s v="NO"/>
    <x v="3"/>
    <n v="300"/>
    <n v="300000"/>
    <s v="Obras "/>
    <x v="6"/>
    <n v="20191015"/>
    <x v="3"/>
    <n v="1"/>
    <x v="0"/>
    <n v="3"/>
    <x v="9"/>
    <x v="3"/>
    <x v="1"/>
    <x v="425"/>
    <s v="Resuelta"/>
    <n v="15"/>
    <n v="10"/>
    <n v="2019"/>
    <n v="407"/>
    <s v="No Cruza"/>
    <n v="316"/>
    <n v="15"/>
    <n v="10"/>
    <n v="2019"/>
    <n v="407"/>
    <x v="0"/>
    <n v="0"/>
    <x v="3"/>
  </r>
  <r>
    <s v="P95102020090012"/>
    <x v="1"/>
    <n v="0"/>
    <n v="0"/>
    <s v="                                                                                "/>
    <s v="O.C. B/quilla Cto   "/>
    <s v="LUZ ENA RODELO NAVARRO                                                  "/>
    <n v="3008440303"/>
    <s v="TC090"/>
    <s v="                                                                                                                                                                                           "/>
    <s v="=CLL 74 24B 28                                              "/>
    <s v="MP000028                      "/>
    <s v="ILSE_PATRICIA_MOLINARES_ZAMBRANO                                                "/>
    <s v="AC236"/>
    <n v="20200912"/>
    <n v="20201028"/>
    <n v="9510"/>
    <n v="28243591"/>
    <s v="Inspección Normalización"/>
    <s v="NO"/>
    <x v="1"/>
    <n v="3"/>
    <n v="3000"/>
    <s v="Suministros definitivos Simples "/>
    <x v="1"/>
    <n v="20201028"/>
    <x v="1"/>
    <n v="1"/>
    <x v="1"/>
    <n v="12"/>
    <x v="7"/>
    <x v="1"/>
    <x v="1"/>
    <x v="176"/>
    <s v="Resuelta"/>
    <n v="28"/>
    <n v="10"/>
    <n v="2020"/>
    <n v="28"/>
    <s v="No Cruza"/>
    <n v="46"/>
    <n v="28"/>
    <n v="10"/>
    <n v="2020"/>
    <n v="28"/>
    <x v="1"/>
    <n v="0"/>
    <x v="1"/>
  </r>
  <r>
    <s v="P95202019080032"/>
    <x v="0"/>
    <n v="3448761"/>
    <n v="0"/>
    <s v="                                                                                "/>
    <s v="O.C Sabanalarga     "/>
    <s v="JORGE E SAN ISIDRO PARCELA 4 CERVANTES CONTRERAS                        "/>
    <s v="3002038776 3002038776 "/>
    <s v="TC090"/>
    <s v="                                                                                                                                                                                           "/>
    <s v="VDA EL TAMARINDO                                            "/>
    <s v="A8742068                      "/>
    <s v="Alvaro_Enrique_Hernandez_Suarez                                                 "/>
    <s v="AC100"/>
    <n v="20190828"/>
    <n v="20190904"/>
    <n v="9520"/>
    <n v="26668695"/>
    <s v="Factibilidad Distribucion "/>
    <s v="NO"/>
    <x v="1"/>
    <n v="30"/>
    <n v="30000"/>
    <s v="Aumentos de potencia"/>
    <x v="0"/>
    <n v="20190904"/>
    <x v="2"/>
    <n v="1"/>
    <x v="0"/>
    <n v="28"/>
    <x v="10"/>
    <x v="2"/>
    <x v="4"/>
    <x v="162"/>
    <s v="Resuelta"/>
    <n v="4"/>
    <n v="9"/>
    <n v="2019"/>
    <n v="448"/>
    <s v="No Cruza"/>
    <n v="7"/>
    <n v="4"/>
    <n v="9"/>
    <n v="2019"/>
    <n v="448"/>
    <x v="0"/>
    <n v="0"/>
    <x v="0"/>
  </r>
  <r>
    <s v="P95102019080062"/>
    <x v="0"/>
    <n v="2161668"/>
    <n v="0"/>
    <s v="                                                                                "/>
    <s v="O.C. B/quilla Nte   "/>
    <s v="JOSE OROZCO                                                             "/>
    <n v="300707846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0829"/>
    <n v="20190906"/>
    <n v="9510"/>
    <n v="26680616"/>
    <s v="Factibilidad Distribucion "/>
    <s v="NO"/>
    <x v="1"/>
    <n v="37.5"/>
    <n v="37500"/>
    <s v="Aumentos de potencia"/>
    <x v="0"/>
    <n v="20190906"/>
    <x v="2"/>
    <n v="1"/>
    <x v="0"/>
    <n v="29"/>
    <x v="10"/>
    <x v="2"/>
    <x v="1"/>
    <x v="308"/>
    <s v="Resuelta"/>
    <n v="6"/>
    <n v="9"/>
    <n v="2019"/>
    <n v="446"/>
    <s v="No Cruza"/>
    <n v="8"/>
    <n v="6"/>
    <n v="9"/>
    <n v="2019"/>
    <n v="446"/>
    <x v="0"/>
    <n v="0"/>
    <x v="0"/>
  </r>
  <r>
    <s v="P11102019090132"/>
    <x v="2"/>
    <n v="2729442"/>
    <n v="20161455"/>
    <s v="Situacion correcta                                                              "/>
    <s v="O.C. B/quilla Cto   "/>
    <s v="ALVAREZ SALAS SH TABOR 94 JUAN ANTONIO                                  "/>
    <s v="3004968160 3196761786 "/>
    <s v="TC090"/>
    <s v="CL 94 42F 98                                                                                                                                                                               "/>
    <s v="CLL 94 42F 98                                               "/>
    <s v="T9763922                      "/>
    <s v="Somaya_Rincon                                                                   "/>
    <s v="AC190"/>
    <n v="20190924"/>
    <n v="20191025"/>
    <n v="1110"/>
    <n v="26931333"/>
    <s v="Seguimiento y rev. instalacion electrica distribucion "/>
    <s v="NO"/>
    <x v="3"/>
    <n v="75"/>
    <n v="75000"/>
    <s v="Aumentos de potencia"/>
    <x v="5"/>
    <n v="20191211"/>
    <x v="3"/>
    <n v="1"/>
    <x v="0"/>
    <n v="24"/>
    <x v="7"/>
    <x v="2"/>
    <x v="1"/>
    <x v="372"/>
    <s v="Resuelta"/>
    <n v="11"/>
    <n v="12"/>
    <n v="2019"/>
    <n v="350"/>
    <s v="No Cruza"/>
    <n v="78"/>
    <n v="25"/>
    <n v="10"/>
    <n v="2019"/>
    <n v="397"/>
    <x v="0"/>
    <n v="47"/>
    <x v="2"/>
  </r>
  <r>
    <s v="P34102020110092"/>
    <x v="12"/>
    <n v="0"/>
    <n v="0"/>
    <s v="                                                                                "/>
    <s v="O.C. La 14          "/>
    <s v="TOTALIZADOR SAN MARTIN SECTOR LA LOMA MUN PUEBLO VIEJO                  "/>
    <n v="0"/>
    <s v="TC093"/>
    <s v="                                                                                                                                                                                           "/>
    <s v="REF 5872301                                                 "/>
    <s v="C9794580                      "/>
    <s v="TATIANA ADELA LUQUEZ VANSTRAHLEM                                                "/>
    <s v="AC233"/>
    <n v="20201120"/>
    <n v="20201120"/>
    <n v="3410"/>
    <n v="0"/>
    <m/>
    <s v="NO"/>
    <x v="0"/>
    <n v="15"/>
    <n v="15000"/>
    <s v="Obras "/>
    <x v="19"/>
    <n v="20201120"/>
    <x v="2"/>
    <n v="1"/>
    <x v="0"/>
    <n v="20"/>
    <x v="5"/>
    <x v="1"/>
    <x v="0"/>
    <x v="182"/>
    <s v="Sin Orden"/>
    <n v="20"/>
    <n v="11"/>
    <n v="2020"/>
    <n v="5"/>
    <s v="No Cruza"/>
    <n v="5"/>
    <n v="20"/>
    <n v="11"/>
    <n v="2020"/>
    <n v="5"/>
    <x v="1"/>
    <n v="0"/>
    <x v="7"/>
  </r>
  <r>
    <s v="P11102016110035"/>
    <x v="2"/>
    <n v="2729412"/>
    <n v="0"/>
    <s v="                                                                                "/>
    <s v="O.C. B/quilla Nte   "/>
    <s v="COSTEÑO EL CAMPESINO                                                    "/>
    <n v="3206708896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190"/>
    <n v="20161110"/>
    <n v="20161110"/>
    <n v="1110"/>
    <n v="0"/>
    <m/>
    <s v="NO"/>
    <x v="0"/>
    <n v="225"/>
    <n v="225000"/>
    <s v="Aumentos de potencia"/>
    <x v="7"/>
    <n v="20161110"/>
    <x v="3"/>
    <n v="1"/>
    <x v="0"/>
    <n v="10"/>
    <x v="5"/>
    <x v="7"/>
    <x v="1"/>
    <x v="426"/>
    <s v="Sin Orden"/>
    <n v="10"/>
    <n v="11"/>
    <n v="2016"/>
    <n v="1476"/>
    <s v="No Cruza"/>
    <n v="1476"/>
    <n v="10"/>
    <n v="11"/>
    <n v="2016"/>
    <n v="1476"/>
    <x v="0"/>
    <n v="0"/>
    <x v="2"/>
  </r>
  <r>
    <s v="P95302017080005"/>
    <x v="2"/>
    <n v="2322462"/>
    <n v="0"/>
    <s v="                                                                                "/>
    <s v="C.T.SOLEDAD         "/>
    <s v="  BATERIAS WILLARD                                                      "/>
    <n v="3032040"/>
    <s v="TC089"/>
    <s v="                                                                                                                                                                                           "/>
    <s v="KMT 9 CT JUAN MINA.-POSTE 164                               "/>
    <s v="T2891467                      "/>
    <s v="SHIRLEY_ESTHER_TAPIA_CUADRADO                                                   "/>
    <s v="AC190"/>
    <n v="20170831"/>
    <n v="20180117"/>
    <n v="9530"/>
    <n v="0"/>
    <m/>
    <s v="NO"/>
    <x v="0"/>
    <n v="1"/>
    <n v="1000"/>
    <s v="Aumentos de potencia"/>
    <x v="2"/>
    <n v="20180117"/>
    <x v="3"/>
    <n v="1"/>
    <x v="0"/>
    <n v="31"/>
    <x v="10"/>
    <x v="0"/>
    <x v="1"/>
    <x v="427"/>
    <s v="Sin Orden"/>
    <n v="17"/>
    <n v="1"/>
    <n v="2018"/>
    <n v="1043"/>
    <s v="No Cruza"/>
    <n v="1043"/>
    <n v="17"/>
    <n v="1"/>
    <n v="2018"/>
    <n v="1043"/>
    <x v="0"/>
    <n v="0"/>
    <x v="2"/>
  </r>
  <r>
    <s v="P11502019080021"/>
    <x v="0"/>
    <n v="0"/>
    <n v="0"/>
    <s v="                                                                                "/>
    <s v="O.C. B/quilla Nte   "/>
    <s v="PTO COL EDIFICIO MARASHA SUNSET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MARASHA SUNSET                                     "/>
    <s v="A3151411                      "/>
    <s v="FERGIE_YULISSA_SOLANO_MANOTAS                                                   "/>
    <s v="AC100"/>
    <n v="20190822"/>
    <n v="20190828"/>
    <n v="1150"/>
    <n v="26651620"/>
    <s v="Factibilidad Distribucion "/>
    <s v="NO"/>
    <x v="1"/>
    <n v="225"/>
    <n v="225000"/>
    <s v="Obras "/>
    <x v="0"/>
    <n v="20190828"/>
    <x v="6"/>
    <n v="1"/>
    <x v="0"/>
    <n v="22"/>
    <x v="10"/>
    <x v="2"/>
    <x v="1"/>
    <x v="428"/>
    <s v="Resuelta"/>
    <n v="28"/>
    <n v="8"/>
    <n v="2019"/>
    <n v="455"/>
    <s v="No Cruza"/>
    <n v="6"/>
    <n v="28"/>
    <n v="8"/>
    <n v="2019"/>
    <n v="455"/>
    <x v="0"/>
    <n v="0"/>
    <x v="0"/>
  </r>
  <r>
    <s v="P95102020020033"/>
    <x v="1"/>
    <n v="8138786"/>
    <n v="21056282"/>
    <s v="Situacion correcta                                                              "/>
    <s v="O.C. B/quilla Nte   "/>
    <s v="LUZ ELENA REYES VELEZ                                                   "/>
    <n v="3146052954"/>
    <s v="TC090"/>
    <s v="CL 66A 18 51          P  2 APTO    2                                                                                                                                                       "/>
    <s v="                                                            "/>
    <s v="MP000059                      "/>
    <s v="                                                                                "/>
    <s v="AC236"/>
    <n v="20200219"/>
    <n v="20200220"/>
    <n v="9510"/>
    <n v="27222966"/>
    <s v="Inspección Normalización"/>
    <s v="SI"/>
    <x v="3"/>
    <n v="3"/>
    <n v="3000"/>
    <s v="Aumentos de potencia"/>
    <x v="1"/>
    <n v="20200220"/>
    <x v="1"/>
    <n v="1"/>
    <x v="1"/>
    <n v="19"/>
    <x v="1"/>
    <x v="1"/>
    <x v="1"/>
    <x v="424"/>
    <s v="Resuelta"/>
    <n v="20"/>
    <n v="2"/>
    <n v="2020"/>
    <n v="279"/>
    <s v="No Cruza"/>
    <n v="1"/>
    <n v="20"/>
    <n v="2"/>
    <n v="2020"/>
    <n v="279"/>
    <x v="1"/>
    <n v="0"/>
    <x v="1"/>
  </r>
  <r>
    <s v="P11102019090046"/>
    <x v="4"/>
    <n v="2254815"/>
    <n v="0"/>
    <s v="                                                                                "/>
    <s v="O.C. B/quilla Nte   "/>
    <s v="LUIS MARENCO                                                            "/>
    <n v="333912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0910"/>
    <n v="20200213"/>
    <n v="1110"/>
    <n v="26931430"/>
    <s v="Seguimiento y rev. instalacion electrica distribucion "/>
    <s v="NO"/>
    <x v="3"/>
    <n v="45"/>
    <n v="45000"/>
    <s v="Aumentos de potencia"/>
    <x v="6"/>
    <n v="20200213"/>
    <x v="2"/>
    <n v="1"/>
    <x v="0"/>
    <n v="10"/>
    <x v="7"/>
    <x v="2"/>
    <x v="1"/>
    <x v="38"/>
    <s v="Resuelta"/>
    <n v="13"/>
    <n v="2"/>
    <n v="2020"/>
    <n v="286"/>
    <s v="No Cruza"/>
    <n v="156"/>
    <n v="13"/>
    <n v="2"/>
    <n v="2020"/>
    <n v="286"/>
    <x v="1"/>
    <n v="0"/>
    <x v="3"/>
  </r>
  <r>
    <s v="P11102017070101"/>
    <x v="2"/>
    <n v="0"/>
    <n v="0"/>
    <s v="                                                                                "/>
    <s v="O.C. B/quilla Cto   "/>
    <s v="APARTAMENTO EDIFICIO DE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719"/>
    <n v="20171117"/>
    <n v="1110"/>
    <n v="24842275"/>
    <s v="Seguimiento y rev. instalacion electrica distribucion "/>
    <s v="NO"/>
    <x v="3"/>
    <n v="37.5"/>
    <n v="37500"/>
    <s v="Obras "/>
    <x v="5"/>
    <n v="20190730"/>
    <x v="2"/>
    <n v="1"/>
    <x v="0"/>
    <n v="19"/>
    <x v="6"/>
    <x v="0"/>
    <x v="1"/>
    <x v="429"/>
    <s v="Resuelta"/>
    <n v="30"/>
    <n v="7"/>
    <n v="2019"/>
    <n v="484"/>
    <s v="No Cruza"/>
    <n v="741"/>
    <n v="17"/>
    <n v="11"/>
    <n v="2017"/>
    <n v="1104"/>
    <x v="0"/>
    <n v="620"/>
    <x v="2"/>
  </r>
  <r>
    <s v="P11702020110039"/>
    <x v="5"/>
    <n v="0"/>
    <n v="0"/>
    <s v="                                                                                "/>
    <s v="O.C. Soledad        "/>
    <s v="GLORIA INES NAVARRO MONTOYA                                             "/>
    <n v="3646054"/>
    <s v="TC090"/>
    <s v="                                                                                                                                                                                           "/>
    <s v="CR 7B1 33 58                                                "/>
    <s v="A2670921                      "/>
    <s v="Margarita_Ortiz_Dominguez                                                       "/>
    <s v="AC230"/>
    <n v="20201110"/>
    <n v="20201110"/>
    <n v="1170"/>
    <n v="0"/>
    <m/>
    <s v="NO"/>
    <x v="0"/>
    <n v="3"/>
    <n v="3000"/>
    <s v="Suministros definitivos Simples "/>
    <x v="8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75412020110009"/>
    <x v="3"/>
    <n v="0"/>
    <n v="0"/>
    <s v="                                                                                "/>
    <s v="O.C Sabanalarga     "/>
    <s v="CAROLINE GUERRERO MENDRALES                                             "/>
    <n v="3207179187"/>
    <s v="TC090"/>
    <s v="                                                                                                                                                                                           "/>
    <s v="CARRT A POLONUEVO KM4 220 SGRANDE RURAL                     "/>
    <s v="ACSIA043                      "/>
    <s v="BRENDA MONSALVE                                                                 "/>
    <s v="AC005"/>
    <n v="20201106"/>
    <n v="20201106"/>
    <n v="7541"/>
    <n v="28271743"/>
    <s v="Inspección Normalización"/>
    <s v="NO"/>
    <x v="2"/>
    <n v="3"/>
    <n v="3000"/>
    <s v="Suministros definitivos Simples "/>
    <x v="3"/>
    <n v="20201106"/>
    <x v="1"/>
    <n v="1"/>
    <x v="1"/>
    <n v="6"/>
    <x v="5"/>
    <x v="1"/>
    <x v="4"/>
    <x v="42"/>
    <s v="Pendiente"/>
    <n v="6"/>
    <n v="11"/>
    <n v="2020"/>
    <n v="19"/>
    <s v="No Cruza"/>
    <n v="19"/>
    <n v="6"/>
    <n v="11"/>
    <n v="2020"/>
    <n v="19"/>
    <x v="1"/>
    <n v="0"/>
    <x v="1"/>
  </r>
  <r>
    <s v="P11502020090006"/>
    <x v="2"/>
    <n v="0"/>
    <n v="0"/>
    <s v="                                                                                "/>
    <s v="O.C. B/quilla Nte   "/>
    <s v="UNIPERSONAL SIGLA HERODES E.U. HERODES EMPRESA                          "/>
    <n v="0"/>
    <s v="TC010"/>
    <s v="                                                                                                                                                                                           "/>
    <s v="CONJUNTO RESIDENCIAL MAITTA                                 "/>
    <s v="RC000135                      "/>
    <s v="CRISTIAN_CONTRERAS_ARROYO                                                       "/>
    <s v="AC190"/>
    <n v="20200908"/>
    <n v="20200929"/>
    <n v="1150"/>
    <n v="0"/>
    <m/>
    <s v="NO"/>
    <x v="0"/>
    <n v="36"/>
    <n v="36000"/>
    <s v="Coogeneración/Suplencia "/>
    <x v="5"/>
    <n v="20200929"/>
    <x v="10"/>
    <n v="1"/>
    <x v="2"/>
    <n v="8"/>
    <x v="7"/>
    <x v="1"/>
    <x v="1"/>
    <x v="62"/>
    <s v="Sin Orden"/>
    <n v="29"/>
    <n v="9"/>
    <n v="2020"/>
    <n v="57"/>
    <s v="No Cruza"/>
    <n v="57"/>
    <n v="29"/>
    <n v="9"/>
    <n v="2020"/>
    <n v="57"/>
    <x v="1"/>
    <n v="0"/>
    <x v="2"/>
  </r>
  <r>
    <s v="P12202020020008"/>
    <x v="0"/>
    <n v="0"/>
    <n v="0"/>
    <s v="                                                                                "/>
    <s v="O.C Sabanalarga     "/>
    <s v="EDGARDO JIMENEZ RIVALDO                                                 "/>
    <s v="3006508183 3006353247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207"/>
    <n v="20200214"/>
    <n v="1220"/>
    <n v="27162203"/>
    <s v="Factibilidad Distribucion "/>
    <s v="NO"/>
    <x v="1"/>
    <n v="30"/>
    <n v="30000"/>
    <s v="Obras "/>
    <x v="0"/>
    <n v="20200214"/>
    <x v="2"/>
    <n v="1"/>
    <x v="0"/>
    <n v="7"/>
    <x v="1"/>
    <x v="1"/>
    <x v="4"/>
    <x v="1"/>
    <s v="Resuelta"/>
    <n v="14"/>
    <n v="2"/>
    <n v="2020"/>
    <n v="285"/>
    <s v="No Cruza"/>
    <n v="7"/>
    <n v="14"/>
    <n v="2"/>
    <n v="2020"/>
    <n v="285"/>
    <x v="1"/>
    <n v="0"/>
    <x v="0"/>
  </r>
  <r>
    <s v="P95102020070020"/>
    <x v="5"/>
    <n v="0"/>
    <n v="0"/>
    <s v="                                                                                "/>
    <s v="O.C. Soledad        "/>
    <s v="SANDRA OLANO DOMINGUEZ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BAR0270                                                     "/>
    <s v="A2670921                      "/>
    <s v="Margarita_Ortiz_Dominguez                                                       "/>
    <s v="AC230"/>
    <n v="20200724"/>
    <n v="20200724"/>
    <n v="9510"/>
    <n v="0"/>
    <m/>
    <s v="NO"/>
    <x v="0"/>
    <n v="3"/>
    <n v="3000"/>
    <s v="Suministros definitivos Simples "/>
    <x v="8"/>
    <n v="20200819"/>
    <x v="1"/>
    <n v="1"/>
    <x v="1"/>
    <n v="24"/>
    <x v="6"/>
    <x v="1"/>
    <x v="1"/>
    <x v="104"/>
    <s v="Sin Orden"/>
    <n v="19"/>
    <n v="8"/>
    <n v="2020"/>
    <n v="98"/>
    <s v="No Cruza"/>
    <n v="98"/>
    <n v="24"/>
    <n v="7"/>
    <n v="2020"/>
    <n v="124"/>
    <x v="1"/>
    <n v="26"/>
    <x v="4"/>
  </r>
  <r>
    <s v="P11102018100061"/>
    <x v="4"/>
    <n v="6796752"/>
    <n v="34533135"/>
    <s v="Situacion correcta                                                              "/>
    <s v="O.C. B/quilla Cto   "/>
    <s v="COLOMBIA TELECOMUNICACIONES S.A. E.S.P                                  "/>
    <n v="3229449944"/>
    <s v="TC088"/>
    <s v="CR 43 72 110                                                                                                                                                                               "/>
    <s v="TRANSVERSAL 60  114A-55                                     "/>
    <s v="A2207937                      "/>
    <s v="HUGO_ALBERTO_HENRIQUEZ_PEREZ                                                    "/>
    <s v="AC220"/>
    <n v="20181011"/>
    <n v="20190225"/>
    <n v="1110"/>
    <n v="25613818"/>
    <s v="Seguimiento y rev. instalacion electrica distribucion "/>
    <s v="NO"/>
    <x v="3"/>
    <n v="45"/>
    <n v="45000"/>
    <s v="Aumentos de potencia"/>
    <x v="6"/>
    <n v="20190225"/>
    <x v="12"/>
    <n v="1"/>
    <x v="0"/>
    <n v="11"/>
    <x v="3"/>
    <x v="3"/>
    <x v="1"/>
    <x v="430"/>
    <s v="Resuelta"/>
    <n v="25"/>
    <n v="2"/>
    <n v="2019"/>
    <n v="639"/>
    <s v="No Cruza"/>
    <n v="137"/>
    <n v="25"/>
    <n v="2"/>
    <n v="2019"/>
    <n v="639"/>
    <x v="0"/>
    <n v="0"/>
    <x v="3"/>
  </r>
  <r>
    <s v="P12102020110050"/>
    <x v="3"/>
    <n v="0"/>
    <n v="0"/>
    <s v="                                                                                "/>
    <s v="O.C. La 14          "/>
    <s v="IVAN JOSE SOLANO ARCON                                                  "/>
    <n v="3216979136"/>
    <s v="TC090"/>
    <s v="                                                                                                                                                                                           "/>
    <s v="FINCA VILLA LINDA                                           "/>
    <s v="T6722017                      "/>
    <s v="Diana_Patricia_Mercado_Pinedo                                                   "/>
    <s v="AC005"/>
    <n v="20201113"/>
    <n v="20201117"/>
    <n v="1210"/>
    <n v="28286458"/>
    <s v="Inspección Normalización"/>
    <s v="NO"/>
    <x v="2"/>
    <n v="2"/>
    <n v="2000"/>
    <s v="Suministros definitivos Simples "/>
    <x v="3"/>
    <n v="20201117"/>
    <x v="1"/>
    <n v="1"/>
    <x v="1"/>
    <n v="13"/>
    <x v="5"/>
    <x v="1"/>
    <x v="4"/>
    <x v="17"/>
    <s v="Pendiente"/>
    <n v="17"/>
    <n v="11"/>
    <n v="2020"/>
    <n v="8"/>
    <s v="No Cruza"/>
    <n v="8"/>
    <n v="17"/>
    <n v="11"/>
    <n v="2020"/>
    <n v="8"/>
    <x v="1"/>
    <n v="0"/>
    <x v="1"/>
  </r>
  <r>
    <s v="P34402020030008"/>
    <x v="0"/>
    <n v="0"/>
    <n v="0"/>
    <s v="                                                                                "/>
    <s v="ZE Santa_Marta      "/>
    <s v="OSCAR DARIO GIRALDO ARISTIZABAL                                         "/>
    <n v="4132394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200309"/>
    <n v="20200326"/>
    <n v="3440"/>
    <n v="27292544"/>
    <s v="Factibilidad Distribucion "/>
    <s v="NO"/>
    <x v="1"/>
    <n v="1"/>
    <n v="1000"/>
    <s v="Obras "/>
    <x v="0"/>
    <n v="20200326"/>
    <x v="4"/>
    <n v="1"/>
    <x v="0"/>
    <n v="9"/>
    <x v="0"/>
    <x v="1"/>
    <x v="0"/>
    <x v="405"/>
    <s v="Resuelta"/>
    <n v="26"/>
    <n v="3"/>
    <n v="2020"/>
    <n v="244"/>
    <s v="No Cruza"/>
    <n v="17"/>
    <n v="26"/>
    <n v="3"/>
    <n v="2020"/>
    <n v="244"/>
    <x v="1"/>
    <n v="0"/>
    <x v="0"/>
  </r>
  <r>
    <s v="P11102019090115"/>
    <x v="2"/>
    <n v="0"/>
    <n v="0"/>
    <s v="                                                                                "/>
    <s v="O.C. B/quilla Nte   "/>
    <s v="PROVISIONAL AMPLIACION PLAZA DE LA PAZ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ROVISIONAL AMP PLAZA DE LA PAZ                             "/>
    <s v="A3151411                      "/>
    <s v="FERGIE_YULISSA_SOLANO_MANOTAS                                                   "/>
    <s v="AC190"/>
    <n v="20190919"/>
    <n v="20191015"/>
    <n v="1110"/>
    <n v="27006774"/>
    <s v="Seguimiento y rev. instalacion electrica distribucion "/>
    <s v="NO"/>
    <x v="1"/>
    <n v="300"/>
    <n v="300000"/>
    <s v="Obras "/>
    <x v="7"/>
    <n v="20191210"/>
    <x v="3"/>
    <n v="1"/>
    <x v="0"/>
    <n v="19"/>
    <x v="7"/>
    <x v="2"/>
    <x v="1"/>
    <x v="139"/>
    <s v="Resuelta"/>
    <n v="10"/>
    <n v="12"/>
    <n v="2019"/>
    <n v="351"/>
    <d v="2019-12-13T00:00:00"/>
    <n v="82"/>
    <n v="15"/>
    <n v="10"/>
    <n v="2019"/>
    <n v="407"/>
    <x v="0"/>
    <n v="56"/>
    <x v="2"/>
  </r>
  <r>
    <s v="P11102020030035"/>
    <x v="2"/>
    <n v="0"/>
    <n v="0"/>
    <s v="                                                                                "/>
    <s v="O.C. B/quilla Nte   "/>
    <s v="DAVID EUSEBIO GARZON CARRILLO                                           "/>
    <n v="3012577854"/>
    <s v="TC092"/>
    <s v="                                                                                                                                                                                           "/>
    <s v="P. CENTRAL - 50                                             "/>
    <s v="RC000135                      "/>
    <s v="CRISTIAN_CONTRERAS_ARROYO                                                       "/>
    <s v="AC190"/>
    <n v="20200309"/>
    <n v="20200612"/>
    <n v="1110"/>
    <n v="0"/>
    <m/>
    <s v="NO"/>
    <x v="0"/>
    <n v="5"/>
    <n v="5000"/>
    <s v="Coogeneración/Suplencia "/>
    <x v="5"/>
    <n v="20200612"/>
    <x v="10"/>
    <n v="1"/>
    <x v="2"/>
    <n v="9"/>
    <x v="0"/>
    <x v="1"/>
    <x v="1"/>
    <x v="405"/>
    <s v="Sin Orden"/>
    <n v="12"/>
    <n v="6"/>
    <n v="2020"/>
    <n v="166"/>
    <s v="No Cruza"/>
    <n v="166"/>
    <n v="12"/>
    <n v="6"/>
    <n v="2020"/>
    <n v="166"/>
    <x v="1"/>
    <n v="0"/>
    <x v="2"/>
  </r>
  <r>
    <s v="P34102020090082"/>
    <x v="0"/>
    <n v="0"/>
    <n v="0"/>
    <s v="                                                                                "/>
    <s v="ZE Santa_Marta      "/>
    <s v="COTESAB S.A.S PROV CONSTRUCCION EDF EL FARO                             "/>
    <n v="3116804233"/>
    <s v="TC092"/>
    <s v="                                                                                                                                                                                           "/>
    <s v="VEC 7805608                                                 "/>
    <s v="T9697258                      "/>
    <s v="Adriana_Duran_Q                                                                 "/>
    <s v="AC100"/>
    <n v="20200919"/>
    <n v="20200926"/>
    <n v="3410"/>
    <n v="28169664"/>
    <s v="Factibilidad Distribucion "/>
    <s v="NO"/>
    <x v="1"/>
    <n v="225"/>
    <n v="225000"/>
    <s v="Obras "/>
    <x v="0"/>
    <n v="20200926"/>
    <x v="6"/>
    <n v="1"/>
    <x v="0"/>
    <n v="19"/>
    <x v="7"/>
    <x v="1"/>
    <x v="0"/>
    <x v="98"/>
    <s v="Resuelta"/>
    <n v="26"/>
    <n v="9"/>
    <n v="2020"/>
    <n v="60"/>
    <s v="No Cruza"/>
    <n v="7"/>
    <n v="26"/>
    <n v="9"/>
    <n v="2020"/>
    <n v="60"/>
    <x v="1"/>
    <n v="0"/>
    <x v="0"/>
  </r>
  <r>
    <s v="P12102020100027"/>
    <x v="2"/>
    <n v="0"/>
    <n v="0"/>
    <s v="                                                                                "/>
    <s v="O.C Sabanalarga     "/>
    <s v="GREEN PARK BODEGA LOTE 13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 LOTE 13                                              "/>
    <s v="A8742068                      "/>
    <s v="Alvaro_Enrique_Hernandez_Suarez                                                 "/>
    <s v="AC190"/>
    <n v="20201015"/>
    <n v="20201110"/>
    <n v="1210"/>
    <n v="28247698"/>
    <s v="Factibilidad Distribucion "/>
    <s v="NO"/>
    <x v="1"/>
    <n v="45"/>
    <n v="45000"/>
    <s v="Obras "/>
    <x v="16"/>
    <n v="20201111"/>
    <x v="2"/>
    <n v="1"/>
    <x v="0"/>
    <n v="15"/>
    <x v="3"/>
    <x v="1"/>
    <x v="4"/>
    <x v="13"/>
    <s v="Resuelta"/>
    <n v="11"/>
    <n v="11"/>
    <n v="2020"/>
    <n v="14"/>
    <s v="No Cruza"/>
    <n v="27"/>
    <n v="10"/>
    <n v="11"/>
    <n v="2020"/>
    <n v="15"/>
    <x v="1"/>
    <n v="1"/>
    <x v="2"/>
  </r>
  <r>
    <s v="P33402020110001"/>
    <x v="12"/>
    <n v="0"/>
    <n v="0"/>
    <s v="                                                                                "/>
    <s v="O.C. Riohacha       "/>
    <s v="MUNICIPIO DE VILLANUEVA PROYECTO SACUDETE AL PARQUE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233"/>
    <n v="20201103"/>
    <n v="20201106"/>
    <n v="3340"/>
    <n v="0"/>
    <m/>
    <s v="NO"/>
    <x v="0"/>
    <n v="25"/>
    <n v="25000"/>
    <s v="Obras "/>
    <x v="19"/>
    <n v="20201106"/>
    <x v="2"/>
    <n v="1"/>
    <x v="0"/>
    <n v="3"/>
    <x v="5"/>
    <x v="1"/>
    <x v="3"/>
    <x v="101"/>
    <s v="Sin Orden"/>
    <n v="6"/>
    <n v="11"/>
    <n v="2020"/>
    <n v="19"/>
    <s v="No Cruza"/>
    <n v="19"/>
    <n v="6"/>
    <n v="11"/>
    <n v="2020"/>
    <n v="19"/>
    <x v="1"/>
    <n v="0"/>
    <x v="7"/>
  </r>
  <r>
    <s v="P11802020110001"/>
    <x v="1"/>
    <n v="0"/>
    <n v="0"/>
    <s v="                                                                                "/>
    <s v="Of. Telefónica 24H  "/>
    <s v="JOSE MANUEL DE AVILA CUELLO                                             "/>
    <n v="3215684232"/>
    <s v="TC090"/>
    <s v="                                                                                                                                                                                           "/>
    <s v="URB  NORMANDIA  (MZ 5 LOTE5)                                "/>
    <s v="NT001923                      "/>
    <s v="LINA_MARIA_STEFANELL_DE_LA_HOZ                                                  "/>
    <s v="AC236"/>
    <n v="20201102"/>
    <n v="20201110"/>
    <n v="1180"/>
    <n v="0"/>
    <m/>
    <s v="NO"/>
    <x v="0"/>
    <n v="3"/>
    <n v="3000"/>
    <s v="Suministros definitivos Simples "/>
    <x v="1"/>
    <n v="20201110"/>
    <x v="1"/>
    <n v="1"/>
    <x v="1"/>
    <n v="2"/>
    <x v="5"/>
    <x v="1"/>
    <x v="1"/>
    <x v="377"/>
    <s v="Sin Orden"/>
    <n v="10"/>
    <n v="11"/>
    <n v="2020"/>
    <n v="15"/>
    <s v="No Cruza"/>
    <n v="15"/>
    <n v="10"/>
    <n v="11"/>
    <n v="2020"/>
    <n v="15"/>
    <x v="1"/>
    <n v="0"/>
    <x v="1"/>
  </r>
  <r>
    <s v="P93322018040011"/>
    <x v="0"/>
    <n v="0"/>
    <n v="0"/>
    <s v="                                                                                "/>
    <s v="O.C. B/quilla Nte   "/>
    <s v="INDIGENA TRULIYAMANA CONSTRUCCION DE REDE ELECTRICA COMUNIDAD           "/>
    <n v="0"/>
    <s v="TC090"/>
    <s v="                                                                                                                                                                                           "/>
    <s v="SAMA LTDA                                                   "/>
    <s v="TR193884                      "/>
    <s v="                                                                                "/>
    <s v="AC100"/>
    <n v="20180423"/>
    <n v="20180423"/>
    <n v="9332"/>
    <n v="0"/>
    <m/>
    <s v="NO"/>
    <x v="0"/>
    <n v="35"/>
    <n v="35000"/>
    <s v="Obras "/>
    <x v="0"/>
    <n v="20180423"/>
    <x v="9"/>
    <n v="1"/>
    <x v="0"/>
    <n v="23"/>
    <x v="8"/>
    <x v="3"/>
    <x v="3"/>
    <x v="41"/>
    <s v="Sin Orden"/>
    <n v="23"/>
    <n v="4"/>
    <n v="2018"/>
    <n v="947"/>
    <s v="No Cruza"/>
    <n v="947"/>
    <n v="23"/>
    <n v="4"/>
    <n v="2018"/>
    <n v="947"/>
    <x v="0"/>
    <n v="0"/>
    <x v="0"/>
  </r>
  <r>
    <s v="P11802020030090"/>
    <x v="1"/>
    <n v="0"/>
    <n v="0"/>
    <s v="                                                                                "/>
    <s v="OC CCIAL AMERICANO  "/>
    <s v="SIXTA LUZ HERNANDEZ AVILEZ                                              "/>
    <n v="3014633243"/>
    <s v="TC090"/>
    <s v="                                                                                                                                                                                           "/>
    <s v="CLL  55 15E 10 INTERNO                                      "/>
    <s v="MP000395                      "/>
    <s v="Veronica_Garcia_Amaya                                                           "/>
    <s v="AC236"/>
    <n v="20200318"/>
    <n v="20200325"/>
    <n v="1180"/>
    <n v="27276896"/>
    <s v="Inspección Normalización"/>
    <s v="NO"/>
    <x v="1"/>
    <n v="3"/>
    <n v="3000"/>
    <s v="Suministros definitivos Simples "/>
    <x v="1"/>
    <n v="20200325"/>
    <x v="1"/>
    <n v="1"/>
    <x v="1"/>
    <n v="18"/>
    <x v="0"/>
    <x v="1"/>
    <x v="1"/>
    <x v="102"/>
    <s v="Resuelta"/>
    <n v="25"/>
    <n v="3"/>
    <n v="2020"/>
    <n v="245"/>
    <s v="No Cruza"/>
    <n v="7"/>
    <n v="25"/>
    <n v="3"/>
    <n v="2020"/>
    <n v="245"/>
    <x v="1"/>
    <n v="0"/>
    <x v="1"/>
  </r>
  <r>
    <s v="P93322020100037"/>
    <x v="3"/>
    <n v="0"/>
    <n v="0"/>
    <s v="                                                                                "/>
    <s v="ZE MaicaoManauUribia"/>
    <s v="JHON BAQUERO MONTENEGRO                                                 "/>
    <n v="3164923063"/>
    <s v="TC090"/>
    <s v="                                                                                                                                                                                           "/>
    <s v="CL 10                                                       "/>
    <s v="TR194778                      "/>
    <s v="JOELIS_PATRICIA_RIASCO_QUIÑONES                                                 "/>
    <s v="AC005"/>
    <n v="20201022"/>
    <n v="20201022"/>
    <n v="9332"/>
    <n v="28247260"/>
    <s v="Inspección Normalización"/>
    <s v="NO"/>
    <x v="2"/>
    <n v="3"/>
    <n v="3000"/>
    <s v="Suministros definitivos Simples "/>
    <x v="3"/>
    <n v="20201022"/>
    <x v="1"/>
    <n v="1"/>
    <x v="1"/>
    <n v="22"/>
    <x v="3"/>
    <x v="1"/>
    <x v="3"/>
    <x v="431"/>
    <s v="Pendiente"/>
    <n v="22"/>
    <n v="10"/>
    <n v="2020"/>
    <n v="34"/>
    <d v="2020-10-22T00:00:00"/>
    <n v="34"/>
    <n v="22"/>
    <n v="10"/>
    <n v="2020"/>
    <n v="34"/>
    <x v="1"/>
    <n v="0"/>
    <x v="1"/>
  </r>
  <r>
    <s v="P77522020080001"/>
    <x v="1"/>
    <n v="6579344"/>
    <n v="34516302"/>
    <s v="Situacion correcta                                                              "/>
    <s v="O.C. Riohacha       "/>
    <s v="BORIS RAMOS EPIEYU                                                      "/>
    <n v="3217525587"/>
    <s v="TC090"/>
    <s v="CL 26 14B 32                                                                                                                                                                               "/>
    <s v="                                                            "/>
    <s v="MP000155                      "/>
    <s v="GREACE_PAMELA_TARRIFE_MAYESTON                                                  "/>
    <s v="AC236"/>
    <n v="20200805"/>
    <n v="20201104"/>
    <n v="7752"/>
    <n v="28212076"/>
    <s v="Modificación de Potencia"/>
    <s v="NO"/>
    <x v="1"/>
    <n v="3"/>
    <n v="3000"/>
    <s v="Aumentos de potencia"/>
    <x v="1"/>
    <n v="20201104"/>
    <x v="1"/>
    <n v="1"/>
    <x v="1"/>
    <n v="5"/>
    <x v="10"/>
    <x v="1"/>
    <x v="3"/>
    <x v="184"/>
    <s v="Resuelta"/>
    <n v="4"/>
    <n v="11"/>
    <n v="2020"/>
    <n v="21"/>
    <d v="2020-10-04T00:00:00"/>
    <n v="91"/>
    <n v="4"/>
    <n v="11"/>
    <n v="2020"/>
    <n v="21"/>
    <x v="1"/>
    <n v="0"/>
    <x v="1"/>
  </r>
  <r>
    <s v="P77532020070001"/>
    <x v="2"/>
    <n v="0"/>
    <n v="0"/>
    <s v="                                                                                "/>
    <s v="O.C. Riohacha       "/>
    <s v="TIENDA MEGA FLOWER PALMAR ENYERBETH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NIF VEC. 25657594                                           "/>
    <s v="N3352044                      "/>
    <s v="Laudis_Peñaranda_                                                               "/>
    <s v="AC190"/>
    <n v="20200701"/>
    <n v="20200731"/>
    <n v="7753"/>
    <n v="27914749"/>
    <s v="Seguimiento y rev. instalacion electrica distribucion "/>
    <s v="NO"/>
    <x v="1"/>
    <n v="25"/>
    <n v="25000"/>
    <s v="Obras "/>
    <x v="11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11102019030019"/>
    <x v="2"/>
    <n v="0"/>
    <n v="0"/>
    <s v="                                                                                "/>
    <s v="O.C. B/quilla Cto   "/>
    <s v="75 EDIFICIO BLUE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307"/>
    <n v="20191029"/>
    <n v="1110"/>
    <n v="26078241"/>
    <s v="Factibilidad Distribucion "/>
    <s v="NO"/>
    <x v="1"/>
    <n v="400"/>
    <n v="400000"/>
    <s v="Obras "/>
    <x v="7"/>
    <n v="20191030"/>
    <x v="6"/>
    <n v="1"/>
    <x v="0"/>
    <n v="7"/>
    <x v="0"/>
    <x v="2"/>
    <x v="1"/>
    <x v="432"/>
    <s v="Resuelta"/>
    <n v="30"/>
    <n v="10"/>
    <n v="2019"/>
    <n v="392"/>
    <s v="No Cruza"/>
    <n v="237"/>
    <n v="29"/>
    <n v="10"/>
    <n v="2019"/>
    <n v="393"/>
    <x v="0"/>
    <n v="1"/>
    <x v="2"/>
  </r>
  <r>
    <s v="P11102020050033"/>
    <x v="2"/>
    <n v="0"/>
    <n v="0"/>
    <s v="                                                                                "/>
    <s v="ZE Bquilla-Sur-S/dad"/>
    <s v="EL SINAI SUBNORMAL                                                      "/>
    <s v="                      "/>
    <s v="TC093"/>
    <s v="                                                                                                                                                                                           "/>
    <s v="TOTALIZADOR SUBNORMAL ECA                                   "/>
    <s v="T9763922                      "/>
    <s v="Somaya_Rincon                                                                   "/>
    <s v="AC190"/>
    <n v="20200521"/>
    <n v="20200521"/>
    <n v="1110"/>
    <n v="0"/>
    <m/>
    <s v="NO"/>
    <x v="0"/>
    <n v="75"/>
    <n v="75000"/>
    <s v="Obras "/>
    <x v="2"/>
    <n v="20200521"/>
    <x v="8"/>
    <n v="1"/>
    <x v="0"/>
    <n v="21"/>
    <x v="2"/>
    <x v="1"/>
    <x v="1"/>
    <x v="433"/>
    <s v="Sin Orden"/>
    <n v="21"/>
    <n v="5"/>
    <n v="2020"/>
    <n v="188"/>
    <s v="No Cruza"/>
    <n v="188"/>
    <n v="21"/>
    <n v="5"/>
    <n v="2020"/>
    <n v="188"/>
    <x v="1"/>
    <n v="0"/>
    <x v="2"/>
  </r>
  <r>
    <s v="P11102020050014"/>
    <x v="1"/>
    <n v="2571795"/>
    <n v="20152388"/>
    <s v="Situacion correcta                                                              "/>
    <s v="Of. Telefónica 24H  "/>
    <s v="NOHORA EDITH TORRADO SANJUAN                                            "/>
    <n v="3004621723"/>
    <s v="TC090"/>
    <s v="CR 71 80 25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513"/>
    <n v="20200518"/>
    <n v="1110"/>
    <n v="27464455"/>
    <s v="Modificación de Potencia"/>
    <s v="NO"/>
    <x v="1"/>
    <n v="3"/>
    <n v="3000"/>
    <s v="Aumentos de potencia"/>
    <x v="1"/>
    <n v="20200518"/>
    <x v="1"/>
    <n v="1"/>
    <x v="1"/>
    <n v="13"/>
    <x v="2"/>
    <x v="1"/>
    <x v="1"/>
    <x v="434"/>
    <s v="Resuelta"/>
    <n v="18"/>
    <n v="5"/>
    <n v="2020"/>
    <n v="191"/>
    <s v="No Cruza"/>
    <n v="5"/>
    <n v="18"/>
    <n v="5"/>
    <n v="2020"/>
    <n v="191"/>
    <x v="1"/>
    <n v="0"/>
    <x v="1"/>
  </r>
  <r>
    <s v="P11102016120062"/>
    <x v="7"/>
    <n v="0"/>
    <n v="0"/>
    <s v="                                                                                "/>
    <s v="O.C. B/quilla Nte   "/>
    <s v="CARRERA 54 CALLE 84 Y 52 SUBTERRANIZACION REDES MT                      "/>
    <n v="0"/>
    <s v="TC090"/>
    <s v="                                                                                                                                                                                           "/>
    <s v="CRA 54 # 48-127                                             "/>
    <s v="G2247589                      "/>
    <s v="CARLOS_ENRIQUE_ARRIETA_POLANCO                                                  "/>
    <s v="AC200"/>
    <n v="20161214"/>
    <n v="20161214"/>
    <n v="1110"/>
    <n v="0"/>
    <m/>
    <s v="NO"/>
    <x v="0"/>
    <n v="175"/>
    <n v="175000"/>
    <s v="Obras "/>
    <x v="12"/>
    <n v="20161214"/>
    <x v="4"/>
    <n v="1"/>
    <x v="0"/>
    <n v="14"/>
    <x v="9"/>
    <x v="7"/>
    <x v="1"/>
    <x v="435"/>
    <s v="Sin Orden"/>
    <n v="14"/>
    <n v="12"/>
    <n v="2016"/>
    <n v="1442"/>
    <s v="No Cruza"/>
    <n v="1442"/>
    <n v="14"/>
    <n v="12"/>
    <n v="2016"/>
    <n v="1442"/>
    <x v="0"/>
    <n v="0"/>
    <x v="5"/>
  </r>
  <r>
    <s v="P34302020110009"/>
    <x v="11"/>
    <n v="0"/>
    <n v="0"/>
    <s v="                                                                                "/>
    <s v="O.C. La 14          "/>
    <s v="FREDY DE JESUS TORRES BARRIOS BMT                                       "/>
    <s v="                      "/>
    <s v="TC090"/>
    <s v="                                                                                                                                                                                           "/>
    <s v="REF 1092856                                                 "/>
    <s v="C9794580                      "/>
    <s v="TATIANA ADELA LUQUEZ VANSTRAHLEM                                                "/>
    <s v="AC999"/>
    <n v="20201120"/>
    <n v="20201120"/>
    <n v="3430"/>
    <n v="0"/>
    <m/>
    <s v="NO"/>
    <x v="0"/>
    <n v="25"/>
    <n v="25000"/>
    <s v="Obras "/>
    <x v="8"/>
    <n v="20201120"/>
    <x v="2"/>
    <n v="1"/>
    <x v="0"/>
    <n v="20"/>
    <x v="5"/>
    <x v="1"/>
    <x v="0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11502019090004"/>
    <x v="2"/>
    <n v="1375513"/>
    <n v="36121945"/>
    <s v="Situacion correcta                                                              "/>
    <s v="O.C. B/quilla Nte   "/>
    <s v="MARIA ELENA LINERO-                                                     "/>
    <n v="3017294"/>
    <s v="TC090"/>
    <s v="CL 11 CR 8 536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905"/>
    <n v="20190905"/>
    <n v="1150"/>
    <n v="0"/>
    <m/>
    <s v="NO"/>
    <x v="0"/>
    <n v="45"/>
    <n v="45000"/>
    <s v="Aumentos de potencia"/>
    <x v="2"/>
    <n v="20190905"/>
    <x v="2"/>
    <n v="1"/>
    <x v="0"/>
    <n v="5"/>
    <x v="7"/>
    <x v="2"/>
    <x v="1"/>
    <x v="11"/>
    <s v="Sin Orden"/>
    <n v="5"/>
    <n v="9"/>
    <n v="2019"/>
    <n v="447"/>
    <s v="No Cruza"/>
    <n v="447"/>
    <n v="5"/>
    <n v="9"/>
    <n v="2019"/>
    <n v="447"/>
    <x v="0"/>
    <n v="0"/>
    <x v="2"/>
  </r>
  <r>
    <s v="P12102020100031"/>
    <x v="12"/>
    <n v="6948652"/>
    <n v="20229880"/>
    <s v="Situacion correcta                                                              "/>
    <s v="C.A. Malambo        "/>
    <s v="BANCOLOMBIA                                                             "/>
    <n v="3114351637"/>
    <s v="TC088"/>
    <s v="CL 21 19 4               LOC     5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233"/>
    <n v="20201016"/>
    <n v="20201019"/>
    <n v="1210"/>
    <n v="28236343"/>
    <s v="Modificación de Potencia"/>
    <s v="NO"/>
    <x v="1"/>
    <n v="3"/>
    <n v="3000"/>
    <s v="Aumentos de potencia"/>
    <x v="19"/>
    <n v="20201019"/>
    <x v="1"/>
    <n v="1"/>
    <x v="1"/>
    <n v="16"/>
    <x v="3"/>
    <x v="1"/>
    <x v="4"/>
    <x v="3"/>
    <s v="Resuelta"/>
    <n v="19"/>
    <n v="10"/>
    <n v="2020"/>
    <n v="37"/>
    <s v="No Cruza"/>
    <n v="3"/>
    <n v="19"/>
    <n v="10"/>
    <n v="2020"/>
    <n v="37"/>
    <x v="1"/>
    <n v="0"/>
    <x v="7"/>
  </r>
  <r>
    <s v="P11502019080024"/>
    <x v="0"/>
    <n v="0"/>
    <n v="0"/>
    <s v="                                                                                "/>
    <s v="O.C. B/quilla Nte   "/>
    <s v="  CENTRO COMERCIAL PUERTO COLOMBIA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R 10 11A-36                                                "/>
    <s v="A3151411                      "/>
    <s v="FERGIE_YULISSA_SOLANO_MANOTAS                                                   "/>
    <s v="AC100"/>
    <n v="20190829"/>
    <n v="20190906"/>
    <n v="1150"/>
    <n v="26684010"/>
    <s v="Factibilidad Distribucion "/>
    <s v="NO"/>
    <x v="1"/>
    <n v="112.5"/>
    <n v="112500"/>
    <s v="Obras "/>
    <x v="0"/>
    <n v="20190906"/>
    <x v="2"/>
    <n v="1"/>
    <x v="0"/>
    <n v="29"/>
    <x v="10"/>
    <x v="2"/>
    <x v="1"/>
    <x v="308"/>
    <s v="Resuelta"/>
    <n v="6"/>
    <n v="9"/>
    <n v="2019"/>
    <n v="446"/>
    <s v="No Cruza"/>
    <n v="8"/>
    <n v="6"/>
    <n v="9"/>
    <n v="2019"/>
    <n v="446"/>
    <x v="0"/>
    <n v="0"/>
    <x v="0"/>
  </r>
  <r>
    <s v="P12202015100003"/>
    <x v="4"/>
    <n v="0"/>
    <n v="0"/>
    <s v="                                                                                "/>
    <s v="O.C Sabanalarga     "/>
    <s v="CIUDADELA DISTRITAL ETAPA II VIPA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PA ETAPA II                                               "/>
    <s v="A8742068                      "/>
    <s v="Alvaro_Enrique_Hernandez_Suarez                                                 "/>
    <s v="AC220"/>
    <n v="20151002"/>
    <n v="20160622"/>
    <n v="1220"/>
    <n v="22503991"/>
    <s v="Seguimiento y rev. instalacion electrica distribucion "/>
    <s v="NO"/>
    <x v="1"/>
    <n v="575"/>
    <n v="575000"/>
    <s v="Obras "/>
    <x v="8"/>
    <n v="20191226"/>
    <x v="5"/>
    <n v="1"/>
    <x v="0"/>
    <n v="2"/>
    <x v="3"/>
    <x v="4"/>
    <x v="4"/>
    <x v="436"/>
    <s v="Resuelta"/>
    <n v="26"/>
    <n v="12"/>
    <n v="2019"/>
    <n v="335"/>
    <s v="No Cruza"/>
    <n v="1546"/>
    <n v="22"/>
    <n v="6"/>
    <n v="2016"/>
    <n v="1617"/>
    <x v="0"/>
    <n v="1282"/>
    <x v="3"/>
  </r>
  <r>
    <s v="P11102020090137"/>
    <x v="0"/>
    <n v="2287410"/>
    <n v="20128613"/>
    <s v="Situacion correcta                                                              "/>
    <s v="ZE Bquilla-Sur-S/dad"/>
    <s v="EDIFICIO CRISTIANO OSPINO CONTRERA CIRO                                 "/>
    <n v="3006000470"/>
    <s v="TC090"/>
    <s v="CL 107 36 121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200928"/>
    <n v="20201016"/>
    <n v="1110"/>
    <n v="28230852"/>
    <s v="Factibilidad Distribucion "/>
    <s v="NO"/>
    <x v="1"/>
    <n v="112.5"/>
    <n v="112500"/>
    <s v="Aumentos de potencia"/>
    <x v="0"/>
    <n v="20201016"/>
    <x v="3"/>
    <n v="1"/>
    <x v="0"/>
    <n v="28"/>
    <x v="7"/>
    <x v="1"/>
    <x v="1"/>
    <x v="265"/>
    <s v="Resuelta"/>
    <n v="16"/>
    <n v="10"/>
    <n v="2020"/>
    <n v="40"/>
    <s v="No Cruza"/>
    <n v="18"/>
    <n v="16"/>
    <n v="10"/>
    <n v="2020"/>
    <n v="40"/>
    <x v="1"/>
    <n v="0"/>
    <x v="0"/>
  </r>
  <r>
    <s v="P11802020110017"/>
    <x v="5"/>
    <n v="0"/>
    <n v="0"/>
    <s v="                                                                                "/>
    <s v="Of. Telefónica 24H  "/>
    <s v="ANA SOFIA HERRERA G                                                     "/>
    <n v="310720462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856                      "/>
    <s v="KARLA_MELISSA_BARRIOS_RADA                                                      "/>
    <s v="AC230"/>
    <n v="20201104"/>
    <n v="20201104"/>
    <n v="1180"/>
    <n v="0"/>
    <m/>
    <s v="NO"/>
    <x v="0"/>
    <n v="6"/>
    <n v="6000"/>
    <s v="Suministros definitivos Simples "/>
    <x v="9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12102019100005"/>
    <x v="2"/>
    <n v="0"/>
    <n v="0"/>
    <s v="                                                                                "/>
    <s v="O.C. B/quilla Cto   "/>
    <s v="BAJO OSTION ELECTRIFICACION RURAL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300 MTS DESPUES DEL PEAJE                                   "/>
    <s v="A2891363                      "/>
    <s v="Naibet Olivo                                                                    "/>
    <s v="AC190"/>
    <n v="20191004"/>
    <n v="20200211"/>
    <n v="1210"/>
    <n v="28279547"/>
    <s v="Seguimiento y rev. instalacion electrica distribucion "/>
    <s v="NO"/>
    <x v="2"/>
    <n v="60"/>
    <n v="60000"/>
    <s v="Obras "/>
    <x v="8"/>
    <n v="20201111"/>
    <x v="7"/>
    <n v="1"/>
    <x v="0"/>
    <n v="4"/>
    <x v="3"/>
    <x v="2"/>
    <x v="4"/>
    <x v="437"/>
    <s v="Pendiente"/>
    <n v="11"/>
    <n v="11"/>
    <n v="2020"/>
    <n v="14"/>
    <s v="No Cruza"/>
    <n v="14"/>
    <n v="11"/>
    <n v="2"/>
    <n v="2020"/>
    <n v="288"/>
    <x v="1"/>
    <n v="274"/>
    <x v="2"/>
  </r>
  <r>
    <s v="P11102019120080"/>
    <x v="2"/>
    <n v="2312916"/>
    <n v="20147043"/>
    <s v="Situacion correcta                                                              "/>
    <s v="O.C. B/quilla Cto   "/>
    <s v="  ENERGITECA                                                            "/>
    <n v="3103919838"/>
    <s v="TC092"/>
    <s v="CR 43 76 168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212"/>
    <n v="20200706"/>
    <n v="1110"/>
    <n v="28242740"/>
    <s v="Seguimiento y rev. instalacion electrica distribucion "/>
    <s v="NO"/>
    <x v="1"/>
    <n v="30"/>
    <n v="30000"/>
    <s v="Aumentos de potencia"/>
    <x v="5"/>
    <n v="20201024"/>
    <x v="2"/>
    <n v="1"/>
    <x v="0"/>
    <n v="12"/>
    <x v="9"/>
    <x v="2"/>
    <x v="1"/>
    <x v="438"/>
    <s v="Resuelta"/>
    <n v="24"/>
    <n v="10"/>
    <n v="2020"/>
    <n v="32"/>
    <d v="2020-10-20T00:00:00"/>
    <n v="317"/>
    <n v="6"/>
    <n v="7"/>
    <n v="2020"/>
    <n v="142"/>
    <x v="1"/>
    <n v="110"/>
    <x v="2"/>
  </r>
  <r>
    <s v="P11102020100111"/>
    <x v="5"/>
    <n v="0"/>
    <n v="0"/>
    <s v="                                                                                "/>
    <s v="OC CCIAL AMERICANO  "/>
    <s v="YOLIMA DEL ROSARIO MORALES LOPEZ                                        "/>
    <n v="3014497796"/>
    <s v="TC090"/>
    <s v="                                                                                                                                                                                           "/>
    <s v="CL 46 46 228                                                "/>
    <s v="MP000306                      "/>
    <s v="ALBA_LINDO_CARCAMO                                                              "/>
    <s v="AC230"/>
    <n v="20201026"/>
    <n v="20201026"/>
    <n v="1110"/>
    <n v="0"/>
    <m/>
    <s v="NO"/>
    <x v="0"/>
    <n v="3"/>
    <n v="3000"/>
    <s v="Suministros definitivos Simples "/>
    <x v="9"/>
    <n v="20201026"/>
    <x v="1"/>
    <n v="1"/>
    <x v="1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4"/>
  </r>
  <r>
    <s v="P95202020070002"/>
    <x v="0"/>
    <n v="0"/>
    <n v="0"/>
    <s v="                                                                                "/>
    <s v="O.C Sabanalarga     "/>
    <s v="PARQUEADERO EL PASITO                                                   "/>
    <n v="3014835025"/>
    <s v="TC092"/>
    <s v="                                                                                                                                                                                           "/>
    <s v="PARQUEADERO EL PASITO                                       "/>
    <s v="A8742068                      "/>
    <s v="Alvaro_Enrique_Hernandez_Suarez                                                 "/>
    <s v="AC100"/>
    <n v="20200709"/>
    <n v="20200710"/>
    <n v="9520"/>
    <n v="27780605"/>
    <s v="Factibilidad Distribucion "/>
    <s v="NO"/>
    <x v="1"/>
    <n v="112.5"/>
    <n v="112500"/>
    <s v="Obras "/>
    <x v="0"/>
    <n v="20200710"/>
    <x v="2"/>
    <n v="1"/>
    <x v="0"/>
    <n v="9"/>
    <x v="6"/>
    <x v="1"/>
    <x v="4"/>
    <x v="205"/>
    <s v="Resuelta"/>
    <n v="10"/>
    <n v="7"/>
    <n v="2020"/>
    <n v="138"/>
    <s v="No Cruza"/>
    <n v="1"/>
    <n v="10"/>
    <n v="7"/>
    <n v="2020"/>
    <n v="138"/>
    <x v="1"/>
    <n v="0"/>
    <x v="0"/>
  </r>
  <r>
    <s v="P95102019080042"/>
    <x v="1"/>
    <n v="0"/>
    <n v="0"/>
    <s v="                                                                                "/>
    <s v="O.C. B/quilla Cto   "/>
    <s v="DIGNORET MARAÑON MANGA                                                  "/>
    <n v="3015653725"/>
    <s v="TC090"/>
    <s v="                                                                                                                                                                                           "/>
    <s v="CL 82 27 7161                                               "/>
    <s v="MP000028                      "/>
    <s v="ILSE_PATRICIA_MOLINARES_ZAMBRANO                                                "/>
    <s v="AC236"/>
    <n v="20190820"/>
    <n v="20191020"/>
    <n v="9510"/>
    <n v="27403196"/>
    <s v="Inspección Normalización"/>
    <s v="NO"/>
    <x v="1"/>
    <n v="3"/>
    <n v="3000"/>
    <s v="Suministros definitivos Simples "/>
    <x v="1"/>
    <n v="20191020"/>
    <x v="1"/>
    <n v="1"/>
    <x v="1"/>
    <n v="20"/>
    <x v="10"/>
    <x v="2"/>
    <x v="1"/>
    <x v="313"/>
    <s v="Resuelta"/>
    <n v="20"/>
    <n v="10"/>
    <n v="2019"/>
    <n v="402"/>
    <s v="No Cruza"/>
    <n v="61"/>
    <n v="20"/>
    <n v="10"/>
    <n v="2019"/>
    <n v="402"/>
    <x v="0"/>
    <n v="0"/>
    <x v="1"/>
  </r>
  <r>
    <s v="P31602020090002"/>
    <x v="3"/>
    <n v="0"/>
    <n v="0"/>
    <s v="                                                                                "/>
    <s v="XXX NO UTILIZAR     "/>
    <s v="MIREYA RAMOS AREVALO                                                    "/>
    <n v="3135098394"/>
    <s v="TC090"/>
    <s v="                                                                                                                                                                                           "/>
    <s v="LOCAL 1 CR4 A C 10 Y 11                                     "/>
    <s v="TR194440                      "/>
    <s v="DEYANIRA_ARCIA_ALFARO                                                           "/>
    <s v="AC005"/>
    <n v="20200908"/>
    <n v="20200908"/>
    <n v="3160"/>
    <n v="28111509"/>
    <s v="Inspección Normalización"/>
    <s v="SI"/>
    <x v="2"/>
    <n v="3"/>
    <n v="3000"/>
    <s v="Suministros definitivos Simples "/>
    <x v="3"/>
    <n v="20200908"/>
    <x v="1"/>
    <n v="1"/>
    <x v="1"/>
    <n v="8"/>
    <x v="7"/>
    <x v="1"/>
    <x v="2"/>
    <x v="62"/>
    <s v="Pendiente"/>
    <n v="8"/>
    <n v="9"/>
    <n v="2020"/>
    <n v="78"/>
    <d v="2020-09-08T00:00:00"/>
    <n v="78"/>
    <n v="8"/>
    <n v="9"/>
    <n v="2020"/>
    <n v="78"/>
    <x v="1"/>
    <n v="0"/>
    <x v="1"/>
  </r>
  <r>
    <s v="P11102020090077"/>
    <x v="2"/>
    <n v="2786826"/>
    <n v="20128807"/>
    <s v="Situacion correcta                                                              "/>
    <s v="ZE Bquilla-Sur-S/dad"/>
    <s v="ERWIN BARROS                                                            "/>
    <n v="3808131"/>
    <s v="TC092"/>
    <s v="CR 36 108 15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0914"/>
    <n v="20201106"/>
    <n v="1110"/>
    <n v="28143326"/>
    <s v="Factibilidad Distribucion "/>
    <s v="NO"/>
    <x v="1"/>
    <n v="30"/>
    <n v="30000"/>
    <s v="Aumentos de potencia"/>
    <x v="16"/>
    <n v="20201109"/>
    <x v="2"/>
    <n v="1"/>
    <x v="0"/>
    <n v="14"/>
    <x v="7"/>
    <x v="1"/>
    <x v="1"/>
    <x v="275"/>
    <s v="Resuelta"/>
    <n v="9"/>
    <n v="11"/>
    <n v="2020"/>
    <n v="16"/>
    <s v="No Cruza"/>
    <n v="56"/>
    <n v="6"/>
    <n v="11"/>
    <n v="2020"/>
    <n v="19"/>
    <x v="1"/>
    <n v="3"/>
    <x v="2"/>
  </r>
  <r>
    <s v="P77512020090002"/>
    <x v="0"/>
    <n v="0"/>
    <n v="0"/>
    <s v="                                                                                "/>
    <s v="O.C. Riohacha       "/>
    <s v="LA CEIBITA RIOHACHA FINCA LOS ALMENDROS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4                                                        "/>
    <s v="N3352044                      "/>
    <s v="Laudis_Peñaranda_                                                               "/>
    <s v="AC100"/>
    <n v="20200903"/>
    <n v="20201014"/>
    <n v="7751"/>
    <n v="28105963"/>
    <s v="Factibilidad Distribucion "/>
    <s v="NO"/>
    <x v="1"/>
    <n v="25"/>
    <n v="25000"/>
    <s v="Obras "/>
    <x v="0"/>
    <n v="20201014"/>
    <x v="2"/>
    <n v="1"/>
    <x v="0"/>
    <n v="3"/>
    <x v="7"/>
    <x v="1"/>
    <x v="3"/>
    <x v="230"/>
    <s v="Resuelta"/>
    <n v="14"/>
    <n v="10"/>
    <n v="2020"/>
    <n v="42"/>
    <s v="No Cruza"/>
    <n v="41"/>
    <n v="14"/>
    <n v="10"/>
    <n v="2020"/>
    <n v="42"/>
    <x v="1"/>
    <n v="0"/>
    <x v="0"/>
  </r>
  <r>
    <s v="P11102018110105"/>
    <x v="2"/>
    <n v="0"/>
    <n v="0"/>
    <s v="                                                                                "/>
    <s v="C.T.SOLEDAD         "/>
    <s v="ARQUITECTURA Y CONCRETO PROVISIONAL DISTRITO 90                         "/>
    <n v="320725802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121"/>
    <n v="20181210"/>
    <n v="1110"/>
    <n v="25899133"/>
    <s v="Seguimiento y rev. instalacion electrica distribucion "/>
    <s v="NO"/>
    <x v="3"/>
    <n v="150"/>
    <n v="150000"/>
    <s v="Obras "/>
    <x v="7"/>
    <n v="20181218"/>
    <x v="3"/>
    <n v="1"/>
    <x v="0"/>
    <n v="21"/>
    <x v="5"/>
    <x v="3"/>
    <x v="1"/>
    <x v="439"/>
    <s v="Resuelta"/>
    <n v="18"/>
    <n v="12"/>
    <n v="2018"/>
    <n v="708"/>
    <s v="No Cruza"/>
    <n v="27"/>
    <n v="10"/>
    <n v="12"/>
    <n v="2018"/>
    <n v="716"/>
    <x v="0"/>
    <n v="8"/>
    <x v="2"/>
  </r>
  <r>
    <s v="P12102018070010"/>
    <x v="2"/>
    <n v="0"/>
    <n v="0"/>
    <s v="                                                                                "/>
    <s v="O.C Sabanalarga  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T9763922                      "/>
    <s v="Somaya_Rincon                                                                   "/>
    <s v="AC190"/>
    <n v="20180711"/>
    <n v="20180711"/>
    <n v="1210"/>
    <n v="0"/>
    <m/>
    <s v="NO"/>
    <x v="0"/>
    <n v="150"/>
    <n v="150000"/>
    <s v="Obras "/>
    <x v="7"/>
    <n v="20180711"/>
    <x v="7"/>
    <n v="1"/>
    <x v="0"/>
    <n v="11"/>
    <x v="6"/>
    <x v="3"/>
    <x v="4"/>
    <x v="440"/>
    <s v="Sin Orden"/>
    <n v="11"/>
    <n v="7"/>
    <n v="2018"/>
    <n v="868"/>
    <s v="No Cruza"/>
    <n v="868"/>
    <n v="11"/>
    <n v="7"/>
    <n v="2018"/>
    <n v="868"/>
    <x v="0"/>
    <n v="0"/>
    <x v="2"/>
  </r>
  <r>
    <s v="P33102019090037"/>
    <x v="0"/>
    <n v="0"/>
    <n v="0"/>
    <s v="                                                                                "/>
    <s v="O.C. Riohacha       "/>
    <s v="MUNICIPIO DE RIOHACHA COMUNIDAD INDIGENA CAMARONES 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190924"/>
    <n v="20190927"/>
    <n v="3310"/>
    <n v="26761518"/>
    <s v="Factibilidad Distribucion "/>
    <s v="NO"/>
    <x v="1"/>
    <n v="275"/>
    <n v="275000"/>
    <s v="Obras "/>
    <x v="0"/>
    <n v="20190927"/>
    <x v="7"/>
    <n v="1"/>
    <x v="0"/>
    <n v="24"/>
    <x v="7"/>
    <x v="2"/>
    <x v="3"/>
    <x v="372"/>
    <s v="Resuelta"/>
    <n v="27"/>
    <n v="9"/>
    <n v="2019"/>
    <n v="425"/>
    <s v="No Cruza"/>
    <n v="3"/>
    <n v="27"/>
    <n v="9"/>
    <n v="2019"/>
    <n v="425"/>
    <x v="0"/>
    <n v="0"/>
    <x v="0"/>
  </r>
  <r>
    <s v="P11102018080061"/>
    <x v="2"/>
    <n v="0"/>
    <n v="0"/>
    <s v="                                                                                "/>
    <s v="C.T.SOLEDAD         "/>
    <s v="ARCO 1 CENTRO COMERCIAL 53                                              "/>
    <n v="3046550241"/>
    <s v="TC087"/>
    <s v="                                                                                                                                                                                           "/>
    <s v="CRA 53 80 167                                               "/>
    <s v="T2891467                      "/>
    <s v="SHIRLEY_ESTHER_TAPIA_CUADRADO                                                   "/>
    <s v="AC190"/>
    <n v="20180810"/>
    <n v="20180903"/>
    <n v="1110"/>
    <n v="25414299"/>
    <s v="Factibilidad Distribucion "/>
    <s v="NO"/>
    <x v="1"/>
    <n v="400"/>
    <n v="400000"/>
    <s v="Obras "/>
    <x v="7"/>
    <n v="20180912"/>
    <x v="3"/>
    <n v="1"/>
    <x v="0"/>
    <n v="10"/>
    <x v="10"/>
    <x v="3"/>
    <x v="1"/>
    <x v="441"/>
    <s v="Resuelta"/>
    <n v="12"/>
    <n v="9"/>
    <n v="2018"/>
    <n v="805"/>
    <s v="No Cruza"/>
    <n v="33"/>
    <n v="3"/>
    <n v="9"/>
    <n v="2018"/>
    <n v="814"/>
    <x v="0"/>
    <n v="9"/>
    <x v="2"/>
  </r>
  <r>
    <s v="P11102019040083"/>
    <x v="4"/>
    <n v="0"/>
    <n v="0"/>
    <s v="                                                                                "/>
    <s v="O.C. B/quilla Nte   "/>
    <s v="  PLAZA GOLF 64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53 76 239=CRA 64 81 62                                  "/>
    <s v="T0925304                      "/>
    <s v="MARTHA_VICTORIA_SALAS_CUAN                                                      "/>
    <s v="AC220"/>
    <n v="20190417"/>
    <n v="20190910"/>
    <n v="1110"/>
    <n v="26358039"/>
    <s v="Seguimiento y rev. instalacion electrica distribucion "/>
    <s v="NO"/>
    <x v="3"/>
    <n v="112.5"/>
    <n v="112500"/>
    <s v="Obras "/>
    <x v="6"/>
    <n v="20190910"/>
    <x v="6"/>
    <n v="1"/>
    <x v="0"/>
    <n v="17"/>
    <x v="8"/>
    <x v="2"/>
    <x v="1"/>
    <x v="442"/>
    <s v="Resuelta"/>
    <n v="10"/>
    <n v="9"/>
    <n v="2019"/>
    <n v="442"/>
    <s v="No Cruza"/>
    <n v="146"/>
    <n v="10"/>
    <n v="9"/>
    <n v="2019"/>
    <n v="442"/>
    <x v="0"/>
    <n v="0"/>
    <x v="3"/>
  </r>
  <r>
    <s v="P11102019010092"/>
    <x v="2"/>
    <n v="0"/>
    <n v="0"/>
    <s v="                                                                                "/>
    <s v="C.T.SOLEDAD         "/>
    <s v="ALAMEDA DEL RIO FIDUCIARIA BOGOTA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ALOMA                                                      "/>
    <s v="T9763922                      "/>
    <s v="Somaya_Rincon                                                                   "/>
    <s v="AC190"/>
    <n v="20190125"/>
    <n v="20190312"/>
    <n v="1110"/>
    <n v="26496016"/>
    <s v="Seguimiento y rev. instalacion electrica distribucion "/>
    <s v="NO"/>
    <x v="3"/>
    <n v="975"/>
    <n v="975000"/>
    <s v="Obras "/>
    <x v="5"/>
    <n v="20190808"/>
    <x v="5"/>
    <n v="1"/>
    <x v="0"/>
    <n v="25"/>
    <x v="11"/>
    <x v="2"/>
    <x v="1"/>
    <x v="443"/>
    <s v="Resuelta"/>
    <n v="8"/>
    <n v="8"/>
    <n v="2019"/>
    <n v="475"/>
    <s v="No Cruza"/>
    <n v="195"/>
    <n v="12"/>
    <n v="3"/>
    <n v="2019"/>
    <n v="624"/>
    <x v="0"/>
    <n v="149"/>
    <x v="2"/>
  </r>
  <r>
    <s v="P11702019100013"/>
    <x v="2"/>
    <n v="0"/>
    <n v="0"/>
    <s v="                                                                                "/>
    <s v="O.C. B/quilla Nte   "/>
    <s v="  LOCAL TIENDA D1 SAN JOSE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EFINITIVO TIENDA D1 SAN JOSE                               "/>
    <s v="A3151411                      "/>
    <s v="FERGIE_YULISSA_SOLANO_MANOTAS                                                   "/>
    <s v="AC190"/>
    <n v="20191002"/>
    <n v="20191127"/>
    <n v="1170"/>
    <n v="27124109"/>
    <s v="Seguimiento y rev. instalacion electrica distribucion "/>
    <s v="NO"/>
    <x v="1"/>
    <n v="45"/>
    <n v="45000"/>
    <s v="Obras "/>
    <x v="5"/>
    <n v="20200204"/>
    <x v="2"/>
    <n v="1"/>
    <x v="0"/>
    <n v="2"/>
    <x v="3"/>
    <x v="2"/>
    <x v="1"/>
    <x v="73"/>
    <s v="Resuelta"/>
    <n v="4"/>
    <n v="2"/>
    <n v="2020"/>
    <n v="295"/>
    <d v="2020-01-29T00:00:00"/>
    <n v="125"/>
    <n v="27"/>
    <n v="11"/>
    <n v="2019"/>
    <n v="364"/>
    <x v="0"/>
    <n v="69"/>
    <x v="2"/>
  </r>
  <r>
    <s v="P11102018120081"/>
    <x v="2"/>
    <n v="8294345"/>
    <n v="0"/>
    <s v="                                                                                "/>
    <s v="C.T.SOLEDAD         "/>
    <s v="OSVALDO RAFAEL NOTARIA 12 ARRIETA NARVAEZ                               "/>
    <n v="3006352535"/>
    <s v="TC092"/>
    <s v="                                                                                                                                                                                           "/>
    <s v="CRA 53 76 239=CLL 72 38 212                                 "/>
    <s v="T2891467                      "/>
    <s v="SHIRLEY_ESTHER_TAPIA_CUADRADO                                                   "/>
    <s v="AC190"/>
    <n v="20181221"/>
    <n v="20181227"/>
    <n v="1110"/>
    <n v="25856377"/>
    <s v="Seguimiento y rev. instalacion electrica distribucion "/>
    <s v="NO"/>
    <x v="3"/>
    <n v="50"/>
    <n v="50000"/>
    <s v="Aumentos de potencia"/>
    <x v="7"/>
    <n v="20181231"/>
    <x v="2"/>
    <n v="1"/>
    <x v="0"/>
    <n v="21"/>
    <x v="9"/>
    <x v="3"/>
    <x v="1"/>
    <x v="163"/>
    <s v="Resuelta"/>
    <n v="31"/>
    <n v="12"/>
    <n v="2018"/>
    <n v="695"/>
    <s v="No Cruza"/>
    <n v="10"/>
    <n v="27"/>
    <n v="12"/>
    <n v="2018"/>
    <n v="699"/>
    <x v="0"/>
    <n v="4"/>
    <x v="2"/>
  </r>
  <r>
    <s v="P93412019090009"/>
    <x v="8"/>
    <n v="0"/>
    <n v="0"/>
    <s v="                                                                                "/>
    <s v="O.C. La 14          "/>
    <s v="JUAN CARLOS PALACIO CALDERON BMT FCA TECHO ROJO                         "/>
    <n v="0"/>
    <s v="TC090"/>
    <s v="                                                                                                                                                                                           "/>
    <s v="VEC 7730364                                                 "/>
    <s v="C9794580                      "/>
    <s v="TATIANA ADELA LUQUEZ VANSTRAHLEM                                                "/>
    <s v="AC210"/>
    <n v="20190909"/>
    <n v="20200212"/>
    <n v="9341"/>
    <n v="27164790"/>
    <s v="Seguimiento y rev. instalacion electrica distribucion "/>
    <s v="NO"/>
    <x v="1"/>
    <n v="45"/>
    <n v="45000"/>
    <s v="Obras "/>
    <x v="13"/>
    <n v="20200212"/>
    <x v="2"/>
    <n v="1"/>
    <x v="0"/>
    <n v="9"/>
    <x v="7"/>
    <x v="2"/>
    <x v="0"/>
    <x v="95"/>
    <s v="Resuelta"/>
    <n v="12"/>
    <n v="2"/>
    <n v="2020"/>
    <n v="287"/>
    <s v="No Cruza"/>
    <n v="156"/>
    <n v="12"/>
    <n v="2"/>
    <n v="2020"/>
    <n v="287"/>
    <x v="1"/>
    <n v="0"/>
    <x v="5"/>
  </r>
  <r>
    <s v="P11802020030086"/>
    <x v="0"/>
    <n v="0"/>
    <n v="0"/>
    <s v="                                                                                "/>
    <s v="O.C. B/quilla Cto   "/>
    <s v="VILLA VALENTINA SUBNORMAL ECA                                           "/>
    <n v="3136218967"/>
    <s v="TC093"/>
    <s v="                                                                                                                                                                                           "/>
    <s v="CR 5C 56 130                                                "/>
    <s v="T9763922                      "/>
    <s v="Somaya_Rincon                                                                   "/>
    <s v="AC100"/>
    <n v="20200317"/>
    <n v="20200317"/>
    <n v="1180"/>
    <n v="0"/>
    <m/>
    <s v="NO"/>
    <x v="0"/>
    <n v="50"/>
    <n v="50000"/>
    <s v="Obras "/>
    <x v="0"/>
    <n v="20200317"/>
    <x v="8"/>
    <n v="1"/>
    <x v="0"/>
    <n v="17"/>
    <x v="0"/>
    <x v="1"/>
    <x v="1"/>
    <x v="444"/>
    <s v="Sin Orden"/>
    <n v="17"/>
    <n v="3"/>
    <n v="2020"/>
    <n v="253"/>
    <s v="No Cruza"/>
    <n v="253"/>
    <n v="17"/>
    <n v="3"/>
    <n v="2020"/>
    <n v="253"/>
    <x v="1"/>
    <n v="0"/>
    <x v="0"/>
  </r>
  <r>
    <s v="P95102019050047"/>
    <x v="4"/>
    <n v="0"/>
    <n v="0"/>
    <s v="                                                                                "/>
    <s v="O.C. B/quilla Cto   "/>
    <s v="COLOMBIA SAS ARTDECON DE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RA 26 21 45                                               "/>
    <s v="T9763922                      "/>
    <s v="Somaya_Rincon                                                                   "/>
    <s v="AC220"/>
    <n v="20190531"/>
    <n v="20200213"/>
    <n v="9510"/>
    <n v="26946373"/>
    <s v="Seguimiento y rev. instalacion electrica distribucion "/>
    <s v="NO"/>
    <x v="3"/>
    <n v="300"/>
    <n v="300000"/>
    <s v="Obras "/>
    <x v="6"/>
    <n v="20200213"/>
    <x v="3"/>
    <n v="1"/>
    <x v="0"/>
    <n v="31"/>
    <x v="2"/>
    <x v="2"/>
    <x v="1"/>
    <x v="381"/>
    <s v="Resuelta"/>
    <n v="13"/>
    <n v="2"/>
    <n v="2020"/>
    <n v="286"/>
    <s v="No Cruza"/>
    <n v="258"/>
    <n v="13"/>
    <n v="2"/>
    <n v="2020"/>
    <n v="286"/>
    <x v="1"/>
    <n v="0"/>
    <x v="3"/>
  </r>
  <r>
    <s v="P93322020050003"/>
    <x v="2"/>
    <n v="0"/>
    <n v="0"/>
    <s v="                                                                                "/>
    <s v="O.C. Riohacha       "/>
    <s v="EDUARDO ALGARIN MANRIQUE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CARRAIPIA KM 4MAS 100                                   "/>
    <s v="N3352044                      "/>
    <s v="Laudis_Peñaranda_                                                               "/>
    <s v="AC190"/>
    <n v="20200522"/>
    <n v="20200731"/>
    <n v="9332"/>
    <n v="27905943"/>
    <s v="Seguimiento y rev. instalacion electrica distribucion "/>
    <s v="NO"/>
    <x v="1"/>
    <n v="45"/>
    <n v="45000"/>
    <s v="Obras "/>
    <x v="11"/>
    <n v="20200731"/>
    <x v="2"/>
    <n v="1"/>
    <x v="0"/>
    <n v="22"/>
    <x v="2"/>
    <x v="1"/>
    <x v="3"/>
    <x v="67"/>
    <s v="Resuelta"/>
    <n v="31"/>
    <n v="7"/>
    <n v="2020"/>
    <n v="117"/>
    <s v="No Cruza"/>
    <n v="70"/>
    <n v="31"/>
    <n v="7"/>
    <n v="2020"/>
    <n v="117"/>
    <x v="1"/>
    <n v="0"/>
    <x v="2"/>
  </r>
  <r>
    <s v="P34102020070062"/>
    <x v="2"/>
    <n v="1009459"/>
    <n v="10018571"/>
    <s v="Situacion correcta                                                              "/>
    <s v="ZE Santa_Marta      "/>
    <s v="DE COLOMBIA S.A DIALNET                                                 "/>
    <n v="3215418504"/>
    <s v="TC088"/>
    <s v="CL 13 CR 3 5                                                                                                                                                                               "/>
    <s v="C 13 3 05 ESQ                                               "/>
    <s v="T7541855                      "/>
    <s v="Elizabeth_Perez_Rincon                                                          "/>
    <s v="AC190"/>
    <n v="20200725"/>
    <n v="20200725"/>
    <n v="3410"/>
    <n v="0"/>
    <m/>
    <s v="NO"/>
    <x v="0"/>
    <n v="150"/>
    <n v="150000"/>
    <s v="Aumentos de potencia"/>
    <x v="2"/>
    <n v="20200725"/>
    <x v="2"/>
    <n v="1"/>
    <x v="0"/>
    <n v="25"/>
    <x v="6"/>
    <x v="1"/>
    <x v="0"/>
    <x v="445"/>
    <s v="Sin Orden"/>
    <n v="25"/>
    <n v="7"/>
    <n v="2020"/>
    <n v="123"/>
    <s v="No Cruza"/>
    <n v="123"/>
    <n v="25"/>
    <n v="7"/>
    <n v="2020"/>
    <n v="123"/>
    <x v="1"/>
    <n v="0"/>
    <x v="2"/>
  </r>
  <r>
    <s v="P75512020020002"/>
    <x v="2"/>
    <n v="0"/>
    <n v="0"/>
    <s v="                                                                                "/>
    <s v="O.C. B/quilla Cto   "/>
    <s v="  PARQUE INDUSTRIAL EUROPARK                                            "/>
    <n v="3182854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210"/>
    <n v="20200403"/>
    <n v="7551"/>
    <n v="27159175"/>
    <s v="Factibilidad Distribucion "/>
    <s v="NO"/>
    <x v="1"/>
    <n v="225"/>
    <n v="225000"/>
    <s v="Obras "/>
    <x v="7"/>
    <n v="20200408"/>
    <x v="3"/>
    <n v="1"/>
    <x v="0"/>
    <n v="10"/>
    <x v="1"/>
    <x v="1"/>
    <x v="1"/>
    <x v="116"/>
    <s v="Resuelta"/>
    <n v="8"/>
    <n v="4"/>
    <n v="2020"/>
    <n v="231"/>
    <s v="No Cruza"/>
    <n v="58"/>
    <n v="3"/>
    <n v="4"/>
    <n v="2020"/>
    <n v="236"/>
    <x v="1"/>
    <n v="5"/>
    <x v="2"/>
  </r>
  <r>
    <s v="P11102019080054"/>
    <x v="4"/>
    <n v="0"/>
    <n v="0"/>
    <s v="                                                                                "/>
    <s v="O.C. B/quilla Nte   "/>
    <s v="  PROVISIONAL LOCAL EL POBLADO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93 49C 42                                              "/>
    <s v="A3151411                      "/>
    <s v="FERGIE_YULISSA_SOLANO_MANOTAS                                                   "/>
    <s v="AC220"/>
    <n v="20190813"/>
    <n v="20191017"/>
    <n v="1110"/>
    <n v="26784925"/>
    <s v="Seguimiento y rev. instalacion electrica distribucion "/>
    <s v="NO"/>
    <x v="3"/>
    <n v="75"/>
    <n v="75000"/>
    <s v="Obras "/>
    <x v="6"/>
    <n v="20191017"/>
    <x v="2"/>
    <n v="1"/>
    <x v="0"/>
    <n v="13"/>
    <x v="10"/>
    <x v="2"/>
    <x v="1"/>
    <x v="340"/>
    <s v="Resuelta"/>
    <n v="17"/>
    <n v="10"/>
    <n v="2019"/>
    <n v="405"/>
    <s v="No Cruza"/>
    <n v="65"/>
    <n v="17"/>
    <n v="10"/>
    <n v="2019"/>
    <n v="405"/>
    <x v="0"/>
    <n v="0"/>
    <x v="3"/>
  </r>
  <r>
    <s v="P75422019060002"/>
    <x v="2"/>
    <n v="0"/>
    <n v="0"/>
    <s v="                                                                                "/>
    <s v="O.C Sabanalarga     "/>
    <s v="COLOMBIA MOVIL S.A.E.S.P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190628"/>
    <n v="20190628"/>
    <n v="7542"/>
    <n v="0"/>
    <m/>
    <s v="NO"/>
    <x v="0"/>
    <n v="25"/>
    <n v="25000"/>
    <s v="Obras "/>
    <x v="2"/>
    <n v="20190628"/>
    <x v="2"/>
    <n v="1"/>
    <x v="0"/>
    <n v="28"/>
    <x v="4"/>
    <x v="2"/>
    <x v="4"/>
    <x v="446"/>
    <s v="Sin Orden"/>
    <n v="28"/>
    <n v="6"/>
    <n v="2019"/>
    <n v="516"/>
    <s v="No Cruza"/>
    <n v="516"/>
    <n v="28"/>
    <n v="6"/>
    <n v="2019"/>
    <n v="516"/>
    <x v="0"/>
    <n v="0"/>
    <x v="2"/>
  </r>
  <r>
    <s v="P11102020100133"/>
    <x v="3"/>
    <n v="2681187"/>
    <n v="20148399"/>
    <s v="Situacion correcta                                                              "/>
    <s v="OC CCIAL AMERICANO  "/>
    <s v="PORTOFINO GLOBAL S.A.S                                                  "/>
    <n v="3016617638"/>
    <s v="TC090"/>
    <s v="CR 61 68 88 BLOQ 1   P 1  APTO 1A                                                                                                                                                          "/>
    <s v="                                                            "/>
    <s v="MP000354                      "/>
    <s v="YESSICA_PAOLA_MARTINEZ_MENDEZ                                                   "/>
    <s v="AC005"/>
    <n v="20201028"/>
    <n v="20201120"/>
    <n v="1110"/>
    <n v="28293877"/>
    <s v="Modificación de Potencia"/>
    <s v="NO"/>
    <x v="4"/>
    <n v="6"/>
    <n v="6000"/>
    <s v="Aumentos de potencia"/>
    <x v="3"/>
    <n v="20201120"/>
    <x v="1"/>
    <n v="1"/>
    <x v="1"/>
    <n v="28"/>
    <x v="3"/>
    <x v="1"/>
    <x v="1"/>
    <x v="133"/>
    <s v="Pendiente"/>
    <n v="20"/>
    <n v="11"/>
    <n v="2020"/>
    <n v="5"/>
    <s v="No Cruza"/>
    <n v="5"/>
    <n v="20"/>
    <n v="11"/>
    <n v="2020"/>
    <n v="5"/>
    <x v="1"/>
    <n v="0"/>
    <x v="1"/>
  </r>
  <r>
    <s v="P11102020070067"/>
    <x v="2"/>
    <n v="2955444"/>
    <n v="20138246"/>
    <s v="Situacion correcta                                                              "/>
    <s v="O.C. B/quilla Cto   "/>
    <s v="  LUBRICANTES ALFA                                                      "/>
    <n v="3107130020"/>
    <s v="TC092"/>
    <s v="CL 48 53 84          P 01 APTO 02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727"/>
    <n v="20200909"/>
    <n v="1110"/>
    <n v="28233987"/>
    <s v="Seguimiento y rev. instalacion electrica distribucion "/>
    <s v="NO"/>
    <x v="1"/>
    <n v="112.5"/>
    <n v="112500"/>
    <s v="Aumentos de potencia"/>
    <x v="8"/>
    <n v="20201015"/>
    <x v="2"/>
    <n v="1"/>
    <x v="0"/>
    <n v="27"/>
    <x v="6"/>
    <x v="1"/>
    <x v="1"/>
    <x v="261"/>
    <s v="Resuelta"/>
    <n v="15"/>
    <n v="10"/>
    <n v="2020"/>
    <n v="41"/>
    <d v="2020-10-15T00:00:00"/>
    <n v="80"/>
    <n v="9"/>
    <n v="9"/>
    <n v="2020"/>
    <n v="77"/>
    <x v="1"/>
    <n v="36"/>
    <x v="2"/>
  </r>
  <r>
    <s v="P11502015030018"/>
    <x v="2"/>
    <n v="0"/>
    <n v="0"/>
    <s v="                                                                                "/>
    <s v="O.C. B/quilla Nte   "/>
    <s v="VILLA RAUZAN RESIDENCIAL SALGAR.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LLA RAUZAN                                                "/>
    <s v="TR183275                      "/>
    <s v="                                                                                "/>
    <s v="AC190"/>
    <n v="20150325"/>
    <n v="20150427"/>
    <n v="1150"/>
    <n v="21450319"/>
    <s v="Factibilidad Distribucion "/>
    <s v="NO"/>
    <x v="1"/>
    <n v="75"/>
    <n v="75000"/>
    <s v="Obras "/>
    <x v="7"/>
    <n v="20150818"/>
    <x v="6"/>
    <n v="1"/>
    <x v="0"/>
    <n v="25"/>
    <x v="0"/>
    <x v="4"/>
    <x v="1"/>
    <x v="280"/>
    <s v="Resuelta"/>
    <n v="18"/>
    <n v="8"/>
    <n v="2015"/>
    <n v="1926"/>
    <s v="No Cruza"/>
    <n v="146"/>
    <n v="27"/>
    <n v="4"/>
    <n v="2015"/>
    <n v="2039"/>
    <x v="0"/>
    <n v="113"/>
    <x v="2"/>
  </r>
  <r>
    <s v="P93402020020001"/>
    <x v="9"/>
    <n v="0"/>
    <n v="0"/>
    <s v="                                                                                "/>
    <s v="O.C. La 14          "/>
    <s v="MANUEL VERGARA ARMENTA BMT FCA PATRICIA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205"/>
    <n v="20200205"/>
    <n v="9340"/>
    <n v="27222322"/>
    <s v="Factibilidad Distribucion "/>
    <s v="NO"/>
    <x v="1"/>
    <n v="75"/>
    <n v="75000"/>
    <s v="Obras "/>
    <x v="15"/>
    <n v="20200205"/>
    <x v="2"/>
    <n v="1"/>
    <x v="0"/>
    <n v="5"/>
    <x v="1"/>
    <x v="1"/>
    <x v="0"/>
    <x v="255"/>
    <s v="Resuelta"/>
    <n v="5"/>
    <n v="2"/>
    <n v="2020"/>
    <n v="294"/>
    <s v="No Cruza"/>
    <n v="0"/>
    <n v="5"/>
    <n v="2"/>
    <n v="2020"/>
    <n v="294"/>
    <x v="1"/>
    <n v="0"/>
    <x v="6"/>
  </r>
  <r>
    <s v="P11102018050096"/>
    <x v="15"/>
    <n v="1972064"/>
    <n v="0"/>
    <s v="                                                                                "/>
    <s v="C.T.SOLEDAD         "/>
    <s v="IRATI PROVISIONAL DE OBRA                                               "/>
    <n v="3202725505"/>
    <s v="TC088"/>
    <s v="                                                                                                                                                                                           "/>
    <s v="PROVIONAL IRATI                                             "/>
    <s v="T2891467                      "/>
    <s v="SHIRLEY_ESTHER_TAPIA_CUADRADO                                                   "/>
    <s v="AC120"/>
    <n v="20180523"/>
    <n v="20180712"/>
    <n v="1110"/>
    <n v="25115149"/>
    <s v="Seguimiento y rev. instalacion electrica distribucion "/>
    <s v="NO"/>
    <x v="3"/>
    <n v="112.5"/>
    <n v="112500"/>
    <s v="Aumentos de potencia"/>
    <x v="22"/>
    <n v="20180712"/>
    <x v="12"/>
    <n v="1"/>
    <x v="0"/>
    <n v="23"/>
    <x v="2"/>
    <x v="3"/>
    <x v="1"/>
    <x v="447"/>
    <s v="Resuelta"/>
    <n v="12"/>
    <n v="7"/>
    <n v="2018"/>
    <n v="867"/>
    <s v="No Cruza"/>
    <n v="50"/>
    <n v="12"/>
    <n v="7"/>
    <n v="2018"/>
    <n v="867"/>
    <x v="0"/>
    <n v="0"/>
    <x v="5"/>
  </r>
  <r>
    <s v="P11102020020039"/>
    <x v="2"/>
    <n v="0"/>
    <n v="0"/>
    <s v="                                                                                "/>
    <s v="O.C. B/quilla Cto   "/>
    <s v="CONSTRUCTORA BOLIVAR PROYECTO TORTOLA ALAMEDA DE RIO                    "/>
    <n v="0"/>
    <s v="TC090"/>
    <s v="                                                                                                                                                                                           "/>
    <s v="TORTOLA                                                     "/>
    <s v="A3151411                      "/>
    <s v="FERGIE_YULISSA_SOLANO_MANOTAS                                                   "/>
    <s v="AC190"/>
    <n v="20200211"/>
    <n v="20200428"/>
    <n v="1110"/>
    <n v="27165593"/>
    <s v="Factibilidad Distribucion "/>
    <s v="NO"/>
    <x v="1"/>
    <n v="630"/>
    <n v="630000"/>
    <s v="Obras "/>
    <x v="7"/>
    <n v="20200430"/>
    <x v="6"/>
    <n v="1"/>
    <x v="0"/>
    <n v="11"/>
    <x v="1"/>
    <x v="1"/>
    <x v="1"/>
    <x v="233"/>
    <s v="Resuelta"/>
    <n v="30"/>
    <n v="4"/>
    <n v="2020"/>
    <n v="209"/>
    <s v="No Cruza"/>
    <n v="79"/>
    <n v="28"/>
    <n v="4"/>
    <n v="2020"/>
    <n v="211"/>
    <x v="1"/>
    <n v="2"/>
    <x v="2"/>
  </r>
  <r>
    <s v="P11102019110073"/>
    <x v="2"/>
    <n v="0"/>
    <n v="0"/>
    <s v="                                                                                "/>
    <s v="O.C. B/quilla Cto   "/>
    <s v="  EDIFICIO FOUNTAIN                                                     "/>
    <n v="313505338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18"/>
    <n v="20191213"/>
    <n v="1110"/>
    <n v="27190021"/>
    <s v="Seguimiento y rev. instalacion electrica distribucion "/>
    <s v="NO"/>
    <x v="1"/>
    <n v="300"/>
    <n v="300000"/>
    <s v="Obras "/>
    <x v="5"/>
    <n v="20200302"/>
    <x v="6"/>
    <n v="1"/>
    <x v="0"/>
    <n v="18"/>
    <x v="5"/>
    <x v="2"/>
    <x v="1"/>
    <x v="333"/>
    <s v="Resuelta"/>
    <n v="2"/>
    <n v="3"/>
    <n v="2020"/>
    <n v="268"/>
    <d v="2020-02-19T00:00:00"/>
    <n v="105"/>
    <n v="13"/>
    <n v="12"/>
    <n v="2019"/>
    <n v="348"/>
    <x v="1"/>
    <n v="80"/>
    <x v="2"/>
  </r>
  <r>
    <s v="P34102019110075"/>
    <x v="0"/>
    <n v="0"/>
    <n v="0"/>
    <s v="                                                                                "/>
    <s v="ZE Santa_Marta      "/>
    <s v="SAS NEVACOS BEANS                                                       "/>
    <n v="3127919453"/>
    <s v="TC092"/>
    <s v="                                                                                                                                                                                           "/>
    <s v="DON JACA                                                    "/>
    <s v="T7541855                      "/>
    <s v="Elizabeth_Perez_Rincon                                                          "/>
    <s v="AC100"/>
    <n v="20191122"/>
    <n v="20191122"/>
    <n v="3410"/>
    <n v="0"/>
    <m/>
    <s v="NO"/>
    <x v="0"/>
    <n v="112.5"/>
    <n v="112500"/>
    <s v="Obras "/>
    <x v="0"/>
    <n v="20191122"/>
    <x v="2"/>
    <n v="1"/>
    <x v="0"/>
    <n v="22"/>
    <x v="5"/>
    <x v="2"/>
    <x v="0"/>
    <x v="448"/>
    <s v="Sin Orden"/>
    <n v="22"/>
    <n v="11"/>
    <n v="2019"/>
    <n v="369"/>
    <s v="No Cruza"/>
    <n v="369"/>
    <n v="22"/>
    <n v="11"/>
    <n v="2019"/>
    <n v="369"/>
    <x v="0"/>
    <n v="0"/>
    <x v="0"/>
  </r>
  <r>
    <s v="P93322020100004"/>
    <x v="1"/>
    <n v="0"/>
    <n v="0"/>
    <s v="                                                                                "/>
    <s v="ZE MaicaoManauUribia"/>
    <s v="LUIS JOSE SAJAUT SUAREZ                                                 "/>
    <n v="3045440268"/>
    <s v="TC088"/>
    <s v="                                                                                                                                                                                           "/>
    <s v="CL 16                                                       "/>
    <s v="TR194778                      "/>
    <s v="JOELIS_PATRICIA_RIASCO_QUIÑONES                                                 "/>
    <s v="AC236"/>
    <n v="20201006"/>
    <n v="20201107"/>
    <n v="9332"/>
    <n v="28216191"/>
    <s v="Inspección Normalización"/>
    <s v="NO"/>
    <x v="1"/>
    <n v="3"/>
    <n v="3000"/>
    <s v="Suministros definitivos Simples "/>
    <x v="1"/>
    <n v="20201107"/>
    <x v="1"/>
    <n v="1"/>
    <x v="1"/>
    <n v="6"/>
    <x v="3"/>
    <x v="1"/>
    <x v="3"/>
    <x v="177"/>
    <s v="Resuelta"/>
    <n v="7"/>
    <n v="11"/>
    <n v="2020"/>
    <n v="18"/>
    <d v="2020-10-06T00:00:00"/>
    <n v="32"/>
    <n v="7"/>
    <n v="11"/>
    <n v="2020"/>
    <n v="18"/>
    <x v="1"/>
    <n v="0"/>
    <x v="1"/>
  </r>
  <r>
    <s v="P11102020110010"/>
    <x v="5"/>
    <n v="0"/>
    <n v="0"/>
    <s v="                                                                                "/>
    <s v="OC CCIAL AMERICANO  "/>
    <s v="JUAN CARLOS VELAZQUEZ PEREZ                                             "/>
    <n v="3008151129"/>
    <s v="TC090"/>
    <s v="                                                                                                                                                                                           "/>
    <n v="0"/>
    <s v="MP000430                      "/>
    <s v="MICHEL_ANDREA_ALONSO_TORRES                                                     "/>
    <s v="AC230"/>
    <n v="20201104"/>
    <n v="20201104"/>
    <n v="1110"/>
    <n v="0"/>
    <m/>
    <s v="NO"/>
    <x v="0"/>
    <n v="3"/>
    <n v="3000"/>
    <s v="Suministros definitivos Simples "/>
    <x v="9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11102018050077"/>
    <x v="2"/>
    <n v="0"/>
    <n v="0"/>
    <s v="                                                                                "/>
    <s v="O.C. B/quilla Cto   "/>
    <s v="  JCR INGENIERIA ELECTRICA SAS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ENTRAL GARDEN                                              "/>
    <s v="TR183120                      "/>
    <s v="                                                                                "/>
    <s v="AC190"/>
    <n v="20180518"/>
    <n v="20180518"/>
    <n v="1110"/>
    <n v="0"/>
    <m/>
    <s v="NO"/>
    <x v="0"/>
    <n v="800"/>
    <n v="800000"/>
    <s v="Obras "/>
    <x v="2"/>
    <n v="20180518"/>
    <x v="3"/>
    <n v="1"/>
    <x v="0"/>
    <n v="18"/>
    <x v="2"/>
    <x v="3"/>
    <x v="1"/>
    <x v="449"/>
    <s v="Sin Orden"/>
    <n v="18"/>
    <n v="5"/>
    <n v="2018"/>
    <n v="922"/>
    <s v="No Cruza"/>
    <n v="922"/>
    <n v="18"/>
    <n v="5"/>
    <n v="2018"/>
    <n v="922"/>
    <x v="0"/>
    <n v="0"/>
    <x v="2"/>
  </r>
  <r>
    <s v="P75412020090008"/>
    <x v="10"/>
    <n v="0"/>
    <n v="0"/>
    <s v="                                                                                "/>
    <s v="O.C Sabanalarga     "/>
    <s v="TATIANA DEL CARMEN PADILLA BADILLO                                      "/>
    <n v="3232224815"/>
    <s v="TC090"/>
    <s v="                                                                                                                                                                                           "/>
    <s v="CRA 5 NO 15 23 EL DORAL SANTO TOMAS                         "/>
    <s v="ACSIA043                      "/>
    <s v="BRENDA MONSALVE                                                                 "/>
    <s v="AC045"/>
    <n v="20200918"/>
    <n v="20201014"/>
    <n v="7541"/>
    <n v="28145104"/>
    <s v="Inspección Normalización"/>
    <s v="NO"/>
    <x v="1"/>
    <n v="3"/>
    <n v="3000"/>
    <s v="Suministros definitivos Simples "/>
    <x v="18"/>
    <n v="20201014"/>
    <x v="1"/>
    <n v="1"/>
    <x v="1"/>
    <n v="18"/>
    <x v="7"/>
    <x v="1"/>
    <x v="4"/>
    <x v="132"/>
    <s v="Resuelta"/>
    <n v="14"/>
    <n v="10"/>
    <n v="2020"/>
    <n v="42"/>
    <s v="No Cruza"/>
    <n v="26"/>
    <n v="14"/>
    <n v="10"/>
    <n v="2020"/>
    <n v="42"/>
    <x v="1"/>
    <n v="0"/>
    <x v="7"/>
  </r>
  <r>
    <s v="P11102017080287"/>
    <x v="2"/>
    <n v="0"/>
    <n v="0"/>
    <s v="                                                                                "/>
    <s v="C.T.SOLEDAD         "/>
    <s v="GENESIS GRANADILLO EDIFICIO                                             "/>
    <n v="304182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0831"/>
    <n v="20170915"/>
    <n v="1110"/>
    <n v="25242401"/>
    <s v="Seguimiento y rev. instalacion electrica distribucion "/>
    <s v="NO"/>
    <x v="1"/>
    <n v="112.5"/>
    <n v="112500"/>
    <s v="Obras "/>
    <x v="7"/>
    <n v="20170921"/>
    <x v="6"/>
    <n v="1"/>
    <x v="0"/>
    <n v="31"/>
    <x v="10"/>
    <x v="0"/>
    <x v="1"/>
    <x v="427"/>
    <s v="Resuelta"/>
    <n v="21"/>
    <n v="9"/>
    <n v="2017"/>
    <n v="1161"/>
    <d v="2018-06-27T00:00:00"/>
    <n v="21"/>
    <n v="15"/>
    <n v="9"/>
    <n v="2017"/>
    <n v="1167"/>
    <x v="0"/>
    <n v="6"/>
    <x v="2"/>
  </r>
  <r>
    <s v="P11802020030064"/>
    <x v="5"/>
    <n v="0"/>
    <n v="0"/>
    <s v="                                                                                "/>
    <s v="O.C. B/quilla Nte   "/>
    <s v="  PLAZA COMERCIAL JAMAR                                                 "/>
    <n v="3008921392"/>
    <s v="TC092"/>
    <s v="                                                                                                                                                                                           "/>
    <s v="PROVISIONAL JAMAR                                           "/>
    <s v="RC000113                      "/>
    <s v="ABEL_DAVID_SOCARRÁS_POLO                                                        "/>
    <s v="AC230"/>
    <n v="20200312"/>
    <n v="20200312"/>
    <n v="1180"/>
    <n v="0"/>
    <m/>
    <s v="NO"/>
    <x v="0"/>
    <n v="104.83"/>
    <n v="104830"/>
    <s v="Coogeneración/Suplencia "/>
    <x v="9"/>
    <n v="20200312"/>
    <x v="10"/>
    <n v="1"/>
    <x v="2"/>
    <n v="12"/>
    <x v="0"/>
    <x v="1"/>
    <x v="1"/>
    <x v="45"/>
    <s v="Sin Orden"/>
    <n v="12"/>
    <n v="3"/>
    <n v="2020"/>
    <n v="258"/>
    <s v="No Cruza"/>
    <n v="258"/>
    <n v="12"/>
    <n v="3"/>
    <n v="2020"/>
    <n v="258"/>
    <x v="1"/>
    <n v="0"/>
    <x v="4"/>
  </r>
  <r>
    <s v="P11802020110028"/>
    <x v="5"/>
    <n v="0"/>
    <n v="0"/>
    <s v="                                                                                "/>
    <s v="O.C. Soledad        "/>
    <s v="ROBERT ENRIQUE GUERRERO TAPIAS                                          "/>
    <n v="3135436847"/>
    <s v="TC090"/>
    <s v="                                                                                                                                                                                           "/>
    <s v="URB EL MANANTIAL ETAPA VI                                   "/>
    <s v="A2670921                      "/>
    <s v="Margarita_Ortiz_Dominguez                                                       "/>
    <s v="AC230"/>
    <n v="20201106"/>
    <n v="20201106"/>
    <n v="1180"/>
    <n v="0"/>
    <m/>
    <s v="NO"/>
    <x v="0"/>
    <n v="3"/>
    <n v="3000"/>
    <s v="Suministros definitivos Simples 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12102018040008"/>
    <x v="0"/>
    <n v="0"/>
    <n v="0"/>
    <s v="                                                                                "/>
    <s v="O.C Sabanalarga     "/>
    <s v="JEAN CARLOS ORELLANO VIECCO                                             "/>
    <n v="3106276226"/>
    <s v="TC090"/>
    <s v="                                                                                                                                                                                           "/>
    <s v="PARCELA 23                                                  "/>
    <s v="T9763922                      "/>
    <s v="Somaya_Rincon                                                                   "/>
    <s v="AC100"/>
    <n v="20180403"/>
    <n v="20180404"/>
    <n v="1210"/>
    <n v="24934152"/>
    <s v="Factibilidad Distribucion "/>
    <s v="NO"/>
    <x v="1"/>
    <n v="30"/>
    <n v="30000"/>
    <s v="Obras "/>
    <x v="0"/>
    <n v="20180404"/>
    <x v="2"/>
    <n v="1"/>
    <x v="0"/>
    <n v="3"/>
    <x v="8"/>
    <x v="3"/>
    <x v="4"/>
    <x v="450"/>
    <s v="Resuelta"/>
    <n v="4"/>
    <n v="4"/>
    <n v="2018"/>
    <n v="966"/>
    <s v="No Cruza"/>
    <n v="1"/>
    <n v="4"/>
    <n v="4"/>
    <n v="2018"/>
    <n v="966"/>
    <x v="0"/>
    <n v="0"/>
    <x v="0"/>
  </r>
  <r>
    <s v="P34402019060004"/>
    <x v="0"/>
    <n v="0"/>
    <n v="0"/>
    <s v="                                                                                "/>
    <s v="ZE Santa_Marta      "/>
    <s v="EDER FABIAN ROJANO YANCE                                                "/>
    <n v="3145559011"/>
    <s v="TC090"/>
    <s v="                                                                                                                                                                                           "/>
    <s v="FINCA SAN MARTIN                                            "/>
    <s v="T9697258                      "/>
    <s v="Adriana_Duran_Q                                                                 "/>
    <s v="AC100"/>
    <n v="20190612"/>
    <n v="20190617"/>
    <n v="3440"/>
    <n v="26413527"/>
    <s v="Factibilidad Distribucion "/>
    <s v="NO"/>
    <x v="1"/>
    <n v="50"/>
    <n v="50000"/>
    <s v="Obras "/>
    <x v="0"/>
    <n v="20190617"/>
    <x v="2"/>
    <n v="1"/>
    <x v="0"/>
    <n v="12"/>
    <x v="4"/>
    <x v="2"/>
    <x v="0"/>
    <x v="451"/>
    <s v="Resuelta"/>
    <n v="17"/>
    <n v="6"/>
    <n v="2019"/>
    <n v="527"/>
    <s v="No Cruza"/>
    <n v="5"/>
    <n v="17"/>
    <n v="6"/>
    <n v="2019"/>
    <n v="527"/>
    <x v="0"/>
    <n v="0"/>
    <x v="0"/>
  </r>
  <r>
    <s v="P75512018080006"/>
    <x v="2"/>
    <n v="0"/>
    <n v="0"/>
    <s v="                                                                                "/>
    <s v="C.T.SOLEDAD         "/>
    <s v="BODEGA UNO 7-B BODEGAS PIC THF INTERNACIONAL SA                         "/>
    <n v="0"/>
    <s v="TC092"/>
    <s v="                                                                                                                                                                                           "/>
    <s v="GONVARRI COLOMBIA                                           "/>
    <s v="T2891467                      "/>
    <s v="SHIRLEY_ESTHER_TAPIA_CUADRADO                                                   "/>
    <s v="AC190"/>
    <n v="20180810"/>
    <n v="20180924"/>
    <n v="9510"/>
    <n v="25690776"/>
    <s v="Seguimiento y rev. instalacion electrica distribucion "/>
    <s v="NO"/>
    <x v="1"/>
    <n v="112.5"/>
    <n v="112500"/>
    <s v="Obras "/>
    <x v="7"/>
    <n v="20181022"/>
    <x v="3"/>
    <n v="1"/>
    <x v="0"/>
    <n v="10"/>
    <x v="10"/>
    <x v="3"/>
    <x v="1"/>
    <x v="441"/>
    <s v="Resuelta"/>
    <n v="22"/>
    <n v="10"/>
    <n v="2018"/>
    <n v="765"/>
    <d v="2018-11-06T00:00:00"/>
    <n v="73"/>
    <n v="24"/>
    <n v="9"/>
    <n v="2018"/>
    <n v="793"/>
    <x v="0"/>
    <n v="28"/>
    <x v="2"/>
  </r>
  <r>
    <s v="P11102018100110"/>
    <x v="2"/>
    <n v="0"/>
    <n v="0"/>
    <s v="                                                                                "/>
    <s v="C.T.SOLEDAD         "/>
    <s v="  RETRANQUEO ARROYO CALLE 76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022"/>
    <n v="20181022"/>
    <n v="1110"/>
    <n v="0"/>
    <m/>
    <s v="NO"/>
    <x v="0"/>
    <n v="1"/>
    <n v="1000"/>
    <s v="Obras "/>
    <x v="7"/>
    <n v="20181213"/>
    <x v="4"/>
    <n v="1"/>
    <x v="0"/>
    <n v="22"/>
    <x v="3"/>
    <x v="3"/>
    <x v="1"/>
    <x v="43"/>
    <s v="Sin Orden"/>
    <n v="13"/>
    <n v="12"/>
    <n v="2018"/>
    <n v="713"/>
    <s v="No Cruza"/>
    <n v="713"/>
    <n v="22"/>
    <n v="10"/>
    <n v="2018"/>
    <n v="765"/>
    <x v="0"/>
    <n v="52"/>
    <x v="2"/>
  </r>
  <r>
    <s v="P33302020020008"/>
    <x v="2"/>
    <n v="3565490"/>
    <n v="25609247"/>
    <s v="Situacion correcta                                                              "/>
    <s v="O.C. Riohacha       "/>
    <s v="  DISTRIBUIDORA GAMA                                                    "/>
    <n v="7755785"/>
    <s v="TC092"/>
    <s v="CL 13 19 58               APTO    1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205"/>
    <n v="20200319"/>
    <n v="3330"/>
    <n v="27154242"/>
    <s v="Factibilidad Distribucion "/>
    <s v="NO"/>
    <x v="1"/>
    <n v="25"/>
    <n v="25000"/>
    <s v="Aumentos de potencia"/>
    <x v="7"/>
    <n v="20200430"/>
    <x v="2"/>
    <n v="1"/>
    <x v="0"/>
    <n v="5"/>
    <x v="1"/>
    <x v="1"/>
    <x v="3"/>
    <x v="255"/>
    <s v="Resuelta"/>
    <n v="30"/>
    <n v="4"/>
    <n v="2020"/>
    <n v="209"/>
    <s v="No Cruza"/>
    <n v="85"/>
    <n v="19"/>
    <n v="3"/>
    <n v="2020"/>
    <n v="251"/>
    <x v="1"/>
    <n v="42"/>
    <x v="2"/>
  </r>
  <r>
    <s v="P11102020110107"/>
    <x v="3"/>
    <n v="2287185"/>
    <n v="20128825"/>
    <s v="Situacion correcta                                                              "/>
    <s v="OC CCIAL AMERICANO  "/>
    <s v="LILIA RUEDA                                                             "/>
    <n v="0"/>
    <s v="TC090"/>
    <s v="CR 37 102B 26          P 1  APTO 1                                                                                                                                                         "/>
    <s v="                                                            "/>
    <s v="MP000142                      "/>
    <s v="ANA_KARINA_RIVERO_PEREZ                                                         "/>
    <s v="AC005"/>
    <n v="20201119"/>
    <n v="20201119"/>
    <n v="1110"/>
    <n v="28289828"/>
    <s v="Modificación de Potencia"/>
    <s v="NO"/>
    <x v="4"/>
    <n v="3"/>
    <n v="3000"/>
    <s v="Aumentos de potencia"/>
    <x v="3"/>
    <n v="20201119"/>
    <x v="1"/>
    <n v="1"/>
    <x v="1"/>
    <n v="19"/>
    <x v="5"/>
    <x v="1"/>
    <x v="1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102020010066"/>
    <x v="2"/>
    <n v="0"/>
    <n v="0"/>
    <s v="                                                                                "/>
    <s v="O.C. B/quilla Cto   "/>
    <s v="  CENTRO COMERCIAL JARDIN DEL RIO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ENTRO COMERCIAL JARDIN DEL RIO                             "/>
    <s v="A3151411                      "/>
    <s v="FERGIE_YULISSA_SOLANO_MANOTAS                                                   "/>
    <s v="AC190"/>
    <n v="20200122"/>
    <n v="20200313"/>
    <n v="1110"/>
    <n v="27642564"/>
    <s v="Seguimiento y rev. instalacion electrica distribucion "/>
    <s v="NO"/>
    <x v="3"/>
    <n v="112.5"/>
    <n v="112500"/>
    <s v="Obras "/>
    <x v="5"/>
    <n v="20200709"/>
    <x v="2"/>
    <n v="1"/>
    <x v="0"/>
    <n v="22"/>
    <x v="11"/>
    <x v="1"/>
    <x v="1"/>
    <x v="452"/>
    <s v="Resuelta"/>
    <n v="9"/>
    <n v="7"/>
    <n v="2020"/>
    <n v="139"/>
    <s v="No Cruza"/>
    <n v="169"/>
    <n v="13"/>
    <n v="3"/>
    <n v="2020"/>
    <n v="257"/>
    <x v="1"/>
    <n v="118"/>
    <x v="2"/>
  </r>
  <r>
    <s v="P34402020110012"/>
    <x v="10"/>
    <n v="8664931"/>
    <n v="20683275"/>
    <s v="Situacion correcta                                                              "/>
    <s v="O.C. Fundación      "/>
    <s v="SAMIR SANCHEZ BARBOSA                                                   "/>
    <s v="                      "/>
    <s v="TC090"/>
    <s v="CL 12 CR 9 61               APTO    1                                                                                                                                                      "/>
    <s v="                                                            "/>
    <s v="A7273175                      "/>
    <s v="KARINA_OSPINO_GARCIA                                                            "/>
    <s v="AC045"/>
    <n v="20201117"/>
    <n v="20201121"/>
    <n v="3440"/>
    <n v="28286661"/>
    <s v="Modificación de Potencia"/>
    <s v="NO"/>
    <x v="1"/>
    <n v="2.5"/>
    <n v="2500"/>
    <s v="Aumentos de potencia"/>
    <x v="18"/>
    <n v="20201121"/>
    <x v="1"/>
    <n v="1"/>
    <x v="1"/>
    <n v="17"/>
    <x v="5"/>
    <x v="1"/>
    <x v="0"/>
    <x v="24"/>
    <s v="Resuelta"/>
    <n v="21"/>
    <n v="11"/>
    <n v="2020"/>
    <n v="4"/>
    <s v="No Cruza"/>
    <n v="4"/>
    <n v="21"/>
    <n v="11"/>
    <n v="2020"/>
    <n v="4"/>
    <x v="1"/>
    <n v="0"/>
    <x v="7"/>
  </r>
  <r>
    <s v="P11802020110012"/>
    <x v="5"/>
    <n v="0"/>
    <n v="0"/>
    <s v="                                                                                "/>
    <s v="O.C. B/quilla Cto   "/>
    <s v="GUIOMAR DENISE MARTINEZ VARGAS                                          "/>
    <n v="3006200044"/>
    <s v="TC090"/>
    <s v="                                                                                                                                                                                           "/>
    <s v="DG 1B # 68 - 03                                             "/>
    <s v="MP000150                      "/>
    <s v="GISSELLA_JANNINE_RANGEL_SANCHEZ                                                 "/>
    <s v="AC230"/>
    <n v="20201104"/>
    <n v="20201104"/>
    <n v="1180"/>
    <n v="0"/>
    <m/>
    <s v="NO"/>
    <x v="0"/>
    <n v="3"/>
    <n v="3000"/>
    <s v="Suministros definitivos Simples "/>
    <x v="8"/>
    <n v="20201106"/>
    <x v="1"/>
    <n v="1"/>
    <x v="1"/>
    <n v="4"/>
    <x v="5"/>
    <x v="1"/>
    <x v="1"/>
    <x v="97"/>
    <s v="Sin Orden"/>
    <n v="6"/>
    <n v="11"/>
    <n v="2020"/>
    <n v="19"/>
    <s v="No Cruza"/>
    <n v="19"/>
    <n v="4"/>
    <n v="11"/>
    <n v="2020"/>
    <n v="21"/>
    <x v="1"/>
    <n v="2"/>
    <x v="4"/>
  </r>
  <r>
    <s v="P95202020100003"/>
    <x v="3"/>
    <n v="0"/>
    <n v="0"/>
    <s v="                                                                                "/>
    <s v="O.C Sabanalarga     "/>
    <s v="EVA SELEINE JAIMES GUERRERO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PTO                                                        "/>
    <s v="NT000148                      "/>
    <s v="LUZ_ELENA_MIRANDA_GUZMAN                                                        "/>
    <s v="AC005"/>
    <n v="20201008"/>
    <n v="20201008"/>
    <n v="9520"/>
    <n v="28219435"/>
    <s v="Inspección Normalización"/>
    <s v="NO"/>
    <x v="4"/>
    <n v="3"/>
    <n v="3000"/>
    <s v="Suministros definitivos Simples "/>
    <x v="3"/>
    <n v="20201008"/>
    <x v="1"/>
    <n v="1"/>
    <x v="1"/>
    <n v="8"/>
    <x v="3"/>
    <x v="1"/>
    <x v="4"/>
    <x v="453"/>
    <s v="Pendiente"/>
    <n v="8"/>
    <n v="10"/>
    <n v="2020"/>
    <n v="48"/>
    <d v="2020-10-08T00:00:00"/>
    <n v="48"/>
    <n v="8"/>
    <n v="10"/>
    <n v="2020"/>
    <n v="48"/>
    <x v="1"/>
    <n v="0"/>
    <x v="1"/>
  </r>
  <r>
    <s v="P93302020100010"/>
    <x v="0"/>
    <n v="0"/>
    <n v="0"/>
    <s v="                                                                                "/>
    <s v="O.C. Riohacha       "/>
    <s v="BERNARDO RAMIREZ QUINTAN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5                                                        "/>
    <s v="N3352044                      "/>
    <s v="Laudis_Peñaranda_                                                               "/>
    <s v="AC100"/>
    <n v="20201019"/>
    <n v="20201029"/>
    <n v="9330"/>
    <n v="28239936"/>
    <s v="Factibilidad Distribucion "/>
    <s v="NO"/>
    <x v="1"/>
    <n v="15"/>
    <n v="15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1802020030080"/>
    <x v="1"/>
    <n v="0"/>
    <n v="0"/>
    <s v="                                                                                "/>
    <s v="O.C Sabanalarga     "/>
    <s v="MEIBEL ANTONIA NAVAS ZAMBRANO                                           "/>
    <n v="3016224894"/>
    <s v="TC010"/>
    <s v="                                                                                                                                                                                           "/>
    <s v="CL 31 CR 16 06                                              "/>
    <s v="RC000086                      "/>
    <s v="VIVIANA_ISABEL_PORTO_MOLINA                                                     "/>
    <s v="AC236"/>
    <n v="20200316"/>
    <n v="20200317"/>
    <n v="1180"/>
    <n v="27291267"/>
    <s v="Inspección Normalización"/>
    <s v="NO"/>
    <x v="1"/>
    <n v="3"/>
    <n v="3000"/>
    <s v="Suministros definitivos Simples "/>
    <x v="1"/>
    <n v="20200317"/>
    <x v="1"/>
    <n v="1"/>
    <x v="1"/>
    <n v="16"/>
    <x v="0"/>
    <x v="1"/>
    <x v="1"/>
    <x v="284"/>
    <s v="Resuelta"/>
    <n v="17"/>
    <n v="3"/>
    <n v="2020"/>
    <n v="253"/>
    <s v="No Cruza"/>
    <n v="1"/>
    <n v="17"/>
    <n v="3"/>
    <n v="2020"/>
    <n v="253"/>
    <x v="1"/>
    <n v="0"/>
    <x v="1"/>
  </r>
  <r>
    <s v="P34102020100010"/>
    <x v="3"/>
    <n v="1131781"/>
    <n v="10020551"/>
    <s v="Situacion correcta                                                              "/>
    <s v="O.C. La 14          "/>
    <s v="GLORIA ELENA MEJIA DE ALVAREZ                                           "/>
    <n v="3145057719"/>
    <s v="TC090"/>
    <s v="CL 10B CR 3 42                                                                                                                                                                             "/>
    <s v="C 10B 3 42                                                  "/>
    <s v="A7430858                      "/>
    <s v="Elsa_Avila_Varela                                                               "/>
    <s v="AC005"/>
    <n v="20201006"/>
    <n v="20201006"/>
    <n v="3410"/>
    <n v="28216106"/>
    <s v="Modificación de Potencia"/>
    <s v="NO"/>
    <x v="2"/>
    <n v="3"/>
    <n v="3000"/>
    <s v="Aumentos de potencia"/>
    <x v="3"/>
    <n v="20201006"/>
    <x v="1"/>
    <n v="1"/>
    <x v="1"/>
    <n v="6"/>
    <x v="3"/>
    <x v="1"/>
    <x v="0"/>
    <x v="177"/>
    <s v="Pendiente"/>
    <n v="6"/>
    <n v="10"/>
    <n v="2020"/>
    <n v="50"/>
    <d v="2020-10-06T00:00:00"/>
    <n v="50"/>
    <n v="6"/>
    <n v="10"/>
    <n v="2020"/>
    <n v="50"/>
    <x v="1"/>
    <n v="0"/>
    <x v="1"/>
  </r>
  <r>
    <s v="P11102020030096"/>
    <x v="0"/>
    <n v="2998173"/>
    <n v="0"/>
    <s v="                                                                                "/>
    <s v="O.C. B/quilla Cto   "/>
    <s v="  BARUC 95 EDIFICIO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324"/>
    <n v="20200331"/>
    <n v="1110"/>
    <n v="27290554"/>
    <s v="Factibilidad Distribucion "/>
    <s v="NO"/>
    <x v="1"/>
    <n v="500"/>
    <n v="500000"/>
    <s v="Aumentos de potencia"/>
    <x v="0"/>
    <n v="20200331"/>
    <x v="3"/>
    <n v="1"/>
    <x v="0"/>
    <n v="24"/>
    <x v="0"/>
    <x v="1"/>
    <x v="1"/>
    <x v="213"/>
    <s v="Resuelta"/>
    <n v="31"/>
    <n v="3"/>
    <n v="2020"/>
    <n v="239"/>
    <s v="No Cruza"/>
    <n v="7"/>
    <n v="31"/>
    <n v="3"/>
    <n v="2020"/>
    <n v="239"/>
    <x v="1"/>
    <n v="0"/>
    <x v="0"/>
  </r>
  <r>
    <s v="P93322020080009"/>
    <x v="2"/>
    <n v="5699285"/>
    <n v="25625656"/>
    <s v="Situacion correcta                                                              "/>
    <s v="O.C. Riohacha       "/>
    <s v="  COOPERATIVA COCOTSACOGUA                                              "/>
    <n v="3108382760"/>
    <s v="TC092"/>
    <s v="CL 16 CR 24 28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818"/>
    <n v="20200923"/>
    <n v="9332"/>
    <n v="28013116"/>
    <s v="Factibilidad Distribucion "/>
    <s v="NO"/>
    <x v="1"/>
    <n v="75"/>
    <n v="75000"/>
    <s v="Aumentos de potencia"/>
    <x v="7"/>
    <n v="20200924"/>
    <x v="2"/>
    <n v="1"/>
    <x v="0"/>
    <n v="18"/>
    <x v="10"/>
    <x v="1"/>
    <x v="3"/>
    <x v="454"/>
    <s v="Resuelta"/>
    <n v="24"/>
    <n v="9"/>
    <n v="2020"/>
    <n v="62"/>
    <s v="No Cruza"/>
    <n v="37"/>
    <n v="23"/>
    <n v="9"/>
    <n v="2020"/>
    <n v="63"/>
    <x v="1"/>
    <n v="1"/>
    <x v="2"/>
  </r>
  <r>
    <s v="P93322020100025"/>
    <x v="3"/>
    <n v="5671349"/>
    <n v="25617699"/>
    <s v="Situacion correcta                                                              "/>
    <s v="O.C. Riohacha       "/>
    <s v="IPS COSTA ATLANTICA CORPORACION                                         "/>
    <n v="3017602194"/>
    <s v="TC012"/>
    <s v="CL 15 15 70                                                                                                                                                                                "/>
    <s v="EDIFICIO OCEAN TOWER OFC 311                                "/>
    <s v="TR193875                      "/>
    <s v="PAOLA_MARÍA_GALINDO_ROMERO                                                      "/>
    <s v="AC005"/>
    <n v="20201020"/>
    <n v="20201020"/>
    <n v="9332"/>
    <n v="28242160"/>
    <s v="Modificación de Potencia"/>
    <s v="NO"/>
    <x v="2"/>
    <n v="3"/>
    <n v="3000"/>
    <s v="Aumentos de potencia"/>
    <x v="3"/>
    <n v="20201020"/>
    <x v="1"/>
    <n v="1"/>
    <x v="1"/>
    <n v="20"/>
    <x v="3"/>
    <x v="1"/>
    <x v="3"/>
    <x v="180"/>
    <s v="Pendiente"/>
    <n v="20"/>
    <n v="10"/>
    <n v="2020"/>
    <n v="36"/>
    <d v="2020-10-20T00:00:00"/>
    <n v="36"/>
    <n v="20"/>
    <n v="10"/>
    <n v="2020"/>
    <n v="36"/>
    <x v="1"/>
    <n v="0"/>
    <x v="1"/>
  </r>
  <r>
    <s v="P12102020060017"/>
    <x v="2"/>
    <n v="0"/>
    <n v="0"/>
    <s v="                                                                                "/>
    <s v="O.C Sabanalarga     "/>
    <s v="MILEIDA MENDES LOCALES COMERCIALES                                      "/>
    <n v="3122289613"/>
    <s v="TC092"/>
    <s v="                                                                                                                                                                                           "/>
    <s v="LOCALES COMERCIALES                                         "/>
    <s v="A8742068                      "/>
    <s v="Alvaro_Enrique_Hernandez_Suarez                                                 "/>
    <s v="AC190"/>
    <n v="20200605"/>
    <n v="20200921"/>
    <n v="1210"/>
    <n v="28277062"/>
    <s v="Seguimiento y rev. instalacion electrica distribucion "/>
    <s v="NO"/>
    <x v="2"/>
    <n v="45"/>
    <n v="45000"/>
    <s v="Obras "/>
    <x v="8"/>
    <n v="20201119"/>
    <x v="2"/>
    <n v="1"/>
    <x v="0"/>
    <n v="5"/>
    <x v="4"/>
    <x v="1"/>
    <x v="4"/>
    <x v="334"/>
    <s v="Pendiente"/>
    <n v="19"/>
    <n v="11"/>
    <n v="2020"/>
    <n v="6"/>
    <s v="No Cruza"/>
    <n v="6"/>
    <n v="21"/>
    <n v="9"/>
    <n v="2020"/>
    <n v="65"/>
    <x v="1"/>
    <n v="59"/>
    <x v="2"/>
  </r>
  <r>
    <s v="P11802020110046"/>
    <x v="2"/>
    <n v="0"/>
    <n v="0"/>
    <s v="                                                                                "/>
    <s v="O.C. B/quilla Cto   "/>
    <s v="TRANSNAVAL SAS COMPLEJO INDUSTRIAL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CAVICA SOLEDAD                                              "/>
    <s v="T9763922                      "/>
    <s v="Somaya_Rincon                                                                   "/>
    <s v="AC190"/>
    <n v="20201111"/>
    <n v="20201111"/>
    <n v="1180"/>
    <n v="0"/>
    <m/>
    <s v="NO"/>
    <x v="0"/>
    <n v="112.5"/>
    <n v="112500"/>
    <s v="Industrias"/>
    <x v="7"/>
    <n v="20201111"/>
    <x v="3"/>
    <n v="1"/>
    <x v="0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2"/>
  </r>
  <r>
    <s v="P12102020080012"/>
    <x v="5"/>
    <n v="0"/>
    <n v="0"/>
    <s v="                                                                                "/>
    <s v="C.A. Malambo        "/>
    <s v="DANIRIS CECILIA OROZCO MANOTAS                                          "/>
    <n v="3015389177"/>
    <s v="TC090"/>
    <s v="                                                                                                                                                                                           "/>
    <s v="CR 2 6A 35                                                  "/>
    <s v="ACSIA041                      "/>
    <s v="CLAUDIA MANOTAS                                                                 "/>
    <s v="AC230"/>
    <n v="20200811"/>
    <n v="20200831"/>
    <n v="1210"/>
    <n v="0"/>
    <m/>
    <s v="NO"/>
    <x v="0"/>
    <n v="3"/>
    <n v="3000"/>
    <s v="Suministros definitivos Simples "/>
    <x v="8"/>
    <n v="20201022"/>
    <x v="1"/>
    <n v="1"/>
    <x v="1"/>
    <n v="11"/>
    <x v="10"/>
    <x v="1"/>
    <x v="4"/>
    <x v="222"/>
    <s v="Sin Orden"/>
    <n v="22"/>
    <n v="10"/>
    <n v="2020"/>
    <n v="34"/>
    <s v="No Cruza"/>
    <n v="34"/>
    <n v="31"/>
    <n v="8"/>
    <n v="2020"/>
    <n v="86"/>
    <x v="1"/>
    <n v="52"/>
    <x v="4"/>
  </r>
  <r>
    <s v="P75412017090045"/>
    <x v="2"/>
    <n v="0"/>
    <n v="0"/>
    <s v="                                                                                "/>
    <s v="O.C Sabanalarga     "/>
    <s v="FINCA SAN RAFAEL DE LOS REYES CABARCAS JULIO CESAR                      "/>
    <n v="3005726610"/>
    <s v="TC090"/>
    <s v="                                                                                                                                                                                           "/>
    <s v="NIC VEC 2023513                                             "/>
    <s v="T9763922                      "/>
    <s v="Somaya_Rincon                                                                   "/>
    <s v="AC190"/>
    <n v="20170927"/>
    <n v="20171109"/>
    <n v="7541"/>
    <n v="24290780"/>
    <s v="Factibilidad Distribucion "/>
    <s v="NO"/>
    <x v="1"/>
    <n v="15"/>
    <n v="15000"/>
    <s v="Obras "/>
    <x v="2"/>
    <n v="20171109"/>
    <x v="2"/>
    <n v="1"/>
    <x v="0"/>
    <n v="27"/>
    <x v="7"/>
    <x v="0"/>
    <x v="4"/>
    <x v="407"/>
    <s v="Resuelta"/>
    <n v="9"/>
    <n v="11"/>
    <n v="2017"/>
    <n v="1112"/>
    <s v="No Cruza"/>
    <n v="43"/>
    <n v="9"/>
    <n v="11"/>
    <n v="2017"/>
    <n v="1112"/>
    <x v="0"/>
    <n v="0"/>
    <x v="2"/>
  </r>
  <r>
    <s v="P95102020080029"/>
    <x v="2"/>
    <n v="8341501"/>
    <n v="35142982"/>
    <s v="Situacion correcta                                                              "/>
    <s v="O.C. B/quilla Cto   "/>
    <s v="CALIDAD GRAFICA S.A.                                                    "/>
    <n v="3157538516"/>
    <s v="TC011"/>
    <s v="CL 110 6Q 522               LOC  NREG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826"/>
    <n v="20201111"/>
    <n v="9510"/>
    <n v="28067818"/>
    <s v="Factibilidad Distribucion "/>
    <s v="NO"/>
    <x v="1"/>
    <n v="500"/>
    <n v="500000"/>
    <s v="Aumentos de potencia"/>
    <x v="8"/>
    <n v="20201117"/>
    <x v="3"/>
    <n v="1"/>
    <x v="0"/>
    <n v="26"/>
    <x v="10"/>
    <x v="1"/>
    <x v="1"/>
    <x v="237"/>
    <s v="Resuelta"/>
    <n v="17"/>
    <n v="11"/>
    <n v="2020"/>
    <n v="8"/>
    <s v="No Cruza"/>
    <n v="83"/>
    <n v="11"/>
    <n v="11"/>
    <n v="2020"/>
    <n v="14"/>
    <x v="1"/>
    <n v="6"/>
    <x v="2"/>
  </r>
  <r>
    <s v="P34102020100114"/>
    <x v="3"/>
    <n v="0"/>
    <n v="0"/>
    <s v="                                                                                "/>
    <s v="O.C. La 14          "/>
    <s v="KIARA PATRICIA ROMERO RODRIGUEZ                                         "/>
    <n v="3053397374"/>
    <s v="TC090"/>
    <s v="                                                                                                                                                                                           "/>
    <s v="ENTRE CRA 14AY CRA 15                                       "/>
    <s v="NT000737                      "/>
    <s v="SLENDY_LORAINE_BARCELO_POLO                                                     "/>
    <s v="AC005"/>
    <n v="20201028"/>
    <n v="20201028"/>
    <n v="3410"/>
    <n v="28257217"/>
    <s v="Inspección Normalización"/>
    <s v="NO"/>
    <x v="2"/>
    <n v="3"/>
    <n v="3000"/>
    <s v="Suministros definitivos Simples "/>
    <x v="3"/>
    <n v="20201028"/>
    <x v="1"/>
    <n v="1"/>
    <x v="1"/>
    <n v="28"/>
    <x v="3"/>
    <x v="1"/>
    <x v="0"/>
    <x v="133"/>
    <s v="Pendiente"/>
    <n v="28"/>
    <n v="10"/>
    <n v="2020"/>
    <n v="28"/>
    <d v="2020-10-28T00:00:00"/>
    <n v="28"/>
    <n v="28"/>
    <n v="10"/>
    <n v="2020"/>
    <n v="28"/>
    <x v="1"/>
    <n v="0"/>
    <x v="1"/>
  </r>
  <r>
    <s v="P34102019060001"/>
    <x v="2"/>
    <n v="0"/>
    <n v="0"/>
    <s v="                                                                                "/>
    <s v="ZE Santa_Marta      "/>
    <s v="RETRANQUEO CRA 4 RODADERO RUTA DEL SOL II                               "/>
    <n v="3598434"/>
    <s v="TC092"/>
    <s v="                                                                                                                                                                                           "/>
    <s v="DESDE LA CRA 4 HASTA EL PUENTE DE GAIRA                     "/>
    <s v="T9697258                      "/>
    <s v="Adriana_Duran_Q                                                                 "/>
    <s v="AC190"/>
    <n v="20190604"/>
    <n v="20191115"/>
    <n v="3410"/>
    <n v="26583604"/>
    <s v="Factibilidad Distribucion "/>
    <s v="NO"/>
    <x v="1"/>
    <n v="1"/>
    <n v="1000"/>
    <s v="Obras "/>
    <x v="7"/>
    <n v="20200408"/>
    <x v="4"/>
    <n v="1"/>
    <x v="0"/>
    <n v="4"/>
    <x v="4"/>
    <x v="2"/>
    <x v="0"/>
    <x v="360"/>
    <s v="Resuelta"/>
    <n v="8"/>
    <n v="4"/>
    <n v="2020"/>
    <n v="231"/>
    <s v="No Cruza"/>
    <n v="309"/>
    <n v="15"/>
    <n v="11"/>
    <n v="2019"/>
    <n v="376"/>
    <x v="0"/>
    <n v="145"/>
    <x v="2"/>
  </r>
  <r>
    <s v="P75422018040013"/>
    <x v="2"/>
    <n v="0"/>
    <n v="0"/>
    <s v="                                                                                "/>
    <s v="O.C Sabanalarga     "/>
    <s v="  MUNICIPIO DE REPELON                                                  "/>
    <n v="3114332543"/>
    <s v="TC095"/>
    <s v="                                                                                                                                                                                           "/>
    <s v="ALCALDIA DE REPELON.                                        "/>
    <s v="T9763922                      "/>
    <s v="Somaya_Rincon                                                                   "/>
    <s v="AC190"/>
    <n v="20180425"/>
    <n v="20190416"/>
    <n v="7542"/>
    <n v="26421208"/>
    <s v="Seguimiento y rev. instalacion electrica distribucion "/>
    <s v="NO"/>
    <x v="3"/>
    <n v="112.5"/>
    <n v="112500"/>
    <s v="Obras "/>
    <x v="8"/>
    <n v="20191101"/>
    <x v="2"/>
    <n v="1"/>
    <x v="0"/>
    <n v="25"/>
    <x v="8"/>
    <x v="3"/>
    <x v="4"/>
    <x v="455"/>
    <s v="Resuelta"/>
    <n v="1"/>
    <n v="11"/>
    <n v="2019"/>
    <n v="390"/>
    <s v="No Cruza"/>
    <n v="555"/>
    <n v="16"/>
    <n v="4"/>
    <n v="2019"/>
    <n v="589"/>
    <x v="0"/>
    <n v="199"/>
    <x v="2"/>
  </r>
  <r>
    <s v="P93312020100014"/>
    <x v="0"/>
    <n v="0"/>
    <n v="0"/>
    <s v="                                                                                "/>
    <s v="O.C. Riohacha       "/>
    <s v="GONZALEZ FINCA SAUL BRITO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ISTRACCION CHORRERA MANO D                                 "/>
    <s v="N3352044                      "/>
    <s v="Laudis_Peñaranda_                                                               "/>
    <s v="AC100"/>
    <n v="20201021"/>
    <n v="20201029"/>
    <n v="9331"/>
    <n v="28246033"/>
    <s v="Factibilidad Distribucion "/>
    <s v="NO"/>
    <x v="1"/>
    <n v="25"/>
    <n v="2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11102020110076"/>
    <x v="3"/>
    <n v="2540148"/>
    <n v="20151824"/>
    <s v="Situacion correcta                                                              "/>
    <s v="O.C. B/quilla Nte   "/>
    <s v="NEYLA INES MANOTAS VEGA                                                 "/>
    <n v="3166067978"/>
    <s v="TC090"/>
    <s v="CR 65 79 106 BLOQ 1   P 3  APTO 3                                                                                                                                                          "/>
    <s v="EDIFICIO LUNA                                               "/>
    <s v="A2846153                      "/>
    <s v="Dalgi_Olmos_Villanueva                                                          "/>
    <s v="AC005"/>
    <n v="20201113"/>
    <n v="20201113"/>
    <n v="1110"/>
    <n v="28282115"/>
    <s v="Modificación de Potencia"/>
    <s v="NO"/>
    <x v="2"/>
    <n v="3"/>
    <n v="3000"/>
    <s v="Aumentos de potencia"/>
    <x v="3"/>
    <n v="20201113"/>
    <x v="1"/>
    <n v="1"/>
    <x v="1"/>
    <n v="13"/>
    <x v="5"/>
    <x v="1"/>
    <x v="1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1502020050004"/>
    <x v="2"/>
    <n v="3510108"/>
    <n v="36082426"/>
    <s v="Situacion correcta                                                              "/>
    <s v="O.C. B/quilla Cto   "/>
    <s v="  FINCA EL MAIZAL                                                       "/>
    <n v="0"/>
    <s v="TC090"/>
    <s v="CARRT VIA A SABANILLA 51B 700                                                                                                                                                              "/>
    <s v="FINCA EL MAIZAL                                             "/>
    <s v="A3151411                      "/>
    <s v="FERGIE_YULISSA_SOLANO_MANOTAS                                                   "/>
    <s v="AC190"/>
    <n v="20200508"/>
    <n v="20200604"/>
    <n v="1150"/>
    <n v="28232514"/>
    <s v="Seguimiento y rev. instalacion electrica distribucion "/>
    <s v="NO"/>
    <x v="1"/>
    <n v="300"/>
    <n v="300000"/>
    <s v="Aumentos de potencia"/>
    <x v="8"/>
    <n v="20201014"/>
    <x v="3"/>
    <n v="1"/>
    <x v="0"/>
    <n v="8"/>
    <x v="2"/>
    <x v="1"/>
    <x v="1"/>
    <x v="456"/>
    <s v="Resuelta"/>
    <n v="14"/>
    <n v="10"/>
    <n v="2020"/>
    <n v="42"/>
    <d v="2020-10-14T00:00:00"/>
    <n v="159"/>
    <n v="4"/>
    <n v="6"/>
    <n v="2020"/>
    <n v="174"/>
    <x v="1"/>
    <n v="132"/>
    <x v="2"/>
  </r>
  <r>
    <s v="P11702018060002"/>
    <x v="0"/>
    <n v="5443560"/>
    <n v="20059918"/>
    <s v="Situacion correcta                                                              "/>
    <s v="Central de Escritos "/>
    <s v="PORTUARIO DISTRITO ESPECIAL INDUSTRIAL Y                                "/>
    <n v="3003360026"/>
    <s v="TC095"/>
    <s v="CR 15 21 11               INT     1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00"/>
    <n v="20180602"/>
    <n v="20180612"/>
    <n v="1170"/>
    <n v="25162398"/>
    <s v="Factibilidad Distribucion "/>
    <s v="NO"/>
    <x v="1"/>
    <n v="225"/>
    <n v="225000"/>
    <s v="Aumentos de potencia"/>
    <x v="0"/>
    <n v="20180612"/>
    <x v="3"/>
    <n v="1"/>
    <x v="0"/>
    <n v="2"/>
    <x v="4"/>
    <x v="3"/>
    <x v="1"/>
    <x v="457"/>
    <s v="Resuelta"/>
    <n v="12"/>
    <n v="6"/>
    <n v="2018"/>
    <n v="897"/>
    <s v="No Cruza"/>
    <n v="10"/>
    <n v="12"/>
    <n v="6"/>
    <n v="2018"/>
    <n v="897"/>
    <x v="0"/>
    <n v="0"/>
    <x v="0"/>
  </r>
  <r>
    <s v="P75412020110013"/>
    <x v="9"/>
    <n v="0"/>
    <n v="0"/>
    <s v="                                                                                "/>
    <s v="O.C Sabanalarga     "/>
    <s v="DONALDO MARQUEZ MUÑOZ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BELLA LUCY                                                  "/>
    <s v="A8742068                      "/>
    <s v="Alvaro_Enrique_Hernandez_Suarez                                                 "/>
    <s v="AC090"/>
    <n v="20201111"/>
    <n v="20201111"/>
    <n v="7541"/>
    <n v="28279230"/>
    <s v="Factibilidad Distribucion "/>
    <s v="NO"/>
    <x v="2"/>
    <n v="25"/>
    <n v="25000"/>
    <s v="Obras "/>
    <x v="15"/>
    <n v="20201111"/>
    <x v="2"/>
    <n v="1"/>
    <x v="0"/>
    <n v="11"/>
    <x v="5"/>
    <x v="1"/>
    <x v="4"/>
    <x v="216"/>
    <s v="Pendiente"/>
    <n v="11"/>
    <n v="11"/>
    <n v="2020"/>
    <n v="14"/>
    <s v="No Cruza"/>
    <n v="14"/>
    <n v="11"/>
    <n v="11"/>
    <n v="2020"/>
    <n v="14"/>
    <x v="1"/>
    <n v="0"/>
    <x v="6"/>
  </r>
  <r>
    <s v="P11802020100044"/>
    <x v="5"/>
    <n v="0"/>
    <n v="0"/>
    <s v="                                                                                "/>
    <s v="O.C. Soledad        "/>
    <s v="AIZANE MARIA ZUNIGA DE RODRIGUEZ                                        "/>
    <n v="300519354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19"/>
    <n v="20201019"/>
    <n v="1180"/>
    <n v="0"/>
    <m/>
    <s v="NO"/>
    <x v="0"/>
    <n v="3"/>
    <n v="3000"/>
    <s v="Suministros definitivos Simples "/>
    <x v="9"/>
    <n v="20201019"/>
    <x v="1"/>
    <n v="1"/>
    <x v="1"/>
    <n v="19"/>
    <x v="3"/>
    <x v="1"/>
    <x v="1"/>
    <x v="84"/>
    <s v="Sin Orden"/>
    <n v="19"/>
    <n v="10"/>
    <n v="2020"/>
    <n v="37"/>
    <s v="No Cruza"/>
    <n v="37"/>
    <n v="19"/>
    <n v="10"/>
    <n v="2020"/>
    <n v="37"/>
    <x v="1"/>
    <n v="0"/>
    <x v="4"/>
  </r>
  <r>
    <s v="P31602019080003"/>
    <x v="2"/>
    <n v="0"/>
    <n v="0"/>
    <s v="                                                                                "/>
    <s v="XXX NO UTILIZAR     "/>
    <s v="GLOBAL SAS PROMOTORA MINER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L CERRITO                                                  "/>
    <s v="T3243764                      "/>
    <s v="Hugo_Bello_Sanchez                                                              "/>
    <s v="AC190"/>
    <n v="20190813"/>
    <n v="20190919"/>
    <n v="3160"/>
    <n v="26648981"/>
    <s v="Factibilidad Distribucion "/>
    <s v="NO"/>
    <x v="1"/>
    <n v="30"/>
    <n v="30000"/>
    <s v="Obras "/>
    <x v="7"/>
    <n v="20191007"/>
    <x v="2"/>
    <n v="1"/>
    <x v="0"/>
    <n v="13"/>
    <x v="10"/>
    <x v="2"/>
    <x v="2"/>
    <x v="340"/>
    <s v="Resuelta"/>
    <n v="7"/>
    <n v="10"/>
    <n v="2019"/>
    <n v="415"/>
    <s v="No Cruza"/>
    <n v="55"/>
    <n v="19"/>
    <n v="9"/>
    <n v="2019"/>
    <n v="433"/>
    <x v="0"/>
    <n v="18"/>
    <x v="2"/>
  </r>
  <r>
    <s v="P11502017050029"/>
    <x v="2"/>
    <n v="0"/>
    <n v="0"/>
    <s v="                                                                                "/>
    <s v="O.C. B/quilla Cto   "/>
    <s v="PARK 2 EDIFICIO GREEN                                                   "/>
    <n v="3184357455"/>
    <s v="TC087"/>
    <s v="                                                                                                                                                                                           "/>
    <s v="GREEN PARK                                                  "/>
    <s v="TR183120                      "/>
    <s v="                                                                                "/>
    <s v="AC190"/>
    <n v="20170530"/>
    <n v="20180130"/>
    <n v="1150"/>
    <n v="24790064"/>
    <s v="Seguimiento y rev. instalacion electrica distribucion "/>
    <s v="NO"/>
    <x v="1"/>
    <n v="112.5"/>
    <n v="112500"/>
    <s v="Obras "/>
    <x v="7"/>
    <n v="20180219"/>
    <x v="3"/>
    <n v="1"/>
    <x v="0"/>
    <n v="30"/>
    <x v="2"/>
    <x v="0"/>
    <x v="1"/>
    <x v="458"/>
    <s v="Resuelta"/>
    <n v="19"/>
    <n v="2"/>
    <n v="2018"/>
    <n v="1010"/>
    <d v="2018-02-21T00:00:00"/>
    <n v="265"/>
    <n v="30"/>
    <n v="1"/>
    <n v="2018"/>
    <n v="1030"/>
    <x v="0"/>
    <n v="20"/>
    <x v="2"/>
  </r>
  <r>
    <s v="P11102020020113"/>
    <x v="2"/>
    <n v="3311318"/>
    <n v="36049286"/>
    <s v="Situacion correcta                                                              "/>
    <s v="O.C. B/quilla Nte   "/>
    <s v="  FINCATEX                                                              "/>
    <n v="3600353"/>
    <s v="TC092"/>
    <s v="CL 75 72 40               BDGA    1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226"/>
    <n v="20200918"/>
    <n v="1110"/>
    <n v="27214296"/>
    <s v="Factibilidad Distribucion "/>
    <s v="NO"/>
    <x v="1"/>
    <n v="225"/>
    <n v="225000"/>
    <s v="Aumentos de potencia"/>
    <x v="7"/>
    <n v="20200919"/>
    <x v="3"/>
    <n v="1"/>
    <x v="0"/>
    <n v="26"/>
    <x v="1"/>
    <x v="1"/>
    <x v="1"/>
    <x v="136"/>
    <s v="Resuelta"/>
    <n v="19"/>
    <n v="9"/>
    <n v="2020"/>
    <n v="67"/>
    <s v="No Cruza"/>
    <n v="206"/>
    <n v="18"/>
    <n v="9"/>
    <n v="2020"/>
    <n v="68"/>
    <x v="1"/>
    <n v="1"/>
    <x v="2"/>
  </r>
  <r>
    <s v="P11102020080012"/>
    <x v="1"/>
    <n v="2673324"/>
    <n v="0"/>
    <s v="                                                                                "/>
    <s v="O.C. B/quilla Sur   "/>
    <s v="ALBERTO MARIO BOLAÑO DE ORO                                             "/>
    <n v="3003807622"/>
    <s v="TC090"/>
    <s v="                                                                                                                                                                                           "/>
    <s v="CL 81 74 56                                                 "/>
    <s v="A2790619                      "/>
    <s v="Martha_Oliva_Ortega                                                             "/>
    <s v="AC236"/>
    <n v="20200805"/>
    <n v="20200812"/>
    <n v="1110"/>
    <n v="27942613"/>
    <s v="Modificación de Potencia"/>
    <s v="NO"/>
    <x v="1"/>
    <n v="3"/>
    <n v="3000"/>
    <s v="Aumentos de potencia"/>
    <x v="8"/>
    <n v="20200820"/>
    <x v="1"/>
    <n v="1"/>
    <x v="1"/>
    <n v="5"/>
    <x v="10"/>
    <x v="1"/>
    <x v="1"/>
    <x v="184"/>
    <s v="Resuelta"/>
    <n v="20"/>
    <n v="8"/>
    <n v="2020"/>
    <n v="97"/>
    <s v="No Cruza"/>
    <n v="15"/>
    <n v="12"/>
    <n v="8"/>
    <n v="2020"/>
    <n v="105"/>
    <x v="1"/>
    <n v="8"/>
    <x v="1"/>
  </r>
  <r>
    <s v="P34102020110041"/>
    <x v="5"/>
    <n v="0"/>
    <n v="0"/>
    <s v="                                                                                "/>
    <s v="Of. Telefónica 24H  "/>
    <s v="ADAULFO LINERO M                                                        "/>
    <n v="320545771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9"/>
    <n v="20201109"/>
    <n v="3410"/>
    <n v="0"/>
    <m/>
    <s v="NO"/>
    <x v="0"/>
    <n v="2.1"/>
    <n v="2100"/>
    <s v="Suministros definitivos Simples "/>
    <x v="9"/>
    <n v="20201109"/>
    <x v="1"/>
    <n v="1"/>
    <x v="1"/>
    <n v="9"/>
    <x v="5"/>
    <x v="1"/>
    <x v="0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95212020090004"/>
    <x v="2"/>
    <n v="0"/>
    <n v="0"/>
    <s v="                                                                                "/>
    <s v="O.C Sabanalarga     "/>
    <s v="CONJUNTO RESIDENCAL GRANADA NORTE                                       "/>
    <s v="                      "/>
    <s v="TC090"/>
    <s v="                                                                                                                                                                                           "/>
    <s v="CONJUNTO RESIDENCIAL GRANADA NORTE                          "/>
    <s v="A8742068                      "/>
    <s v="Alvaro_Enrique_Hernandez_Suarez                                                 "/>
    <s v="AC190"/>
    <n v="20200915"/>
    <n v="20201028"/>
    <n v="9521"/>
    <n v="28139923"/>
    <s v="Factibilidad Distribucion "/>
    <s v="NO"/>
    <x v="1"/>
    <n v="37.5"/>
    <n v="37500"/>
    <s v="Obras "/>
    <x v="7"/>
    <n v="20201105"/>
    <x v="2"/>
    <n v="1"/>
    <x v="0"/>
    <n v="15"/>
    <x v="7"/>
    <x v="1"/>
    <x v="4"/>
    <x v="69"/>
    <s v="Resuelta"/>
    <n v="5"/>
    <n v="11"/>
    <n v="2020"/>
    <n v="20"/>
    <s v="No Cruza"/>
    <n v="51"/>
    <n v="28"/>
    <n v="10"/>
    <n v="2020"/>
    <n v="28"/>
    <x v="1"/>
    <n v="8"/>
    <x v="2"/>
  </r>
  <r>
    <s v="P11802020050019"/>
    <x v="2"/>
    <n v="6881758"/>
    <n v="34531977"/>
    <s v="Situacion correcta                                                              "/>
    <s v="O.C. B/quilla Cto   "/>
    <s v="  TIERRA SANTA LOCAL 2                                                  "/>
    <n v="3015605545"/>
    <s v="TC092"/>
    <s v="CL 63 14 50               LOC    18                                                                                                                                                        "/>
    <s v="TERRANOVA                                                   "/>
    <s v="A3151411                      "/>
    <s v="FERGIE_YULISSA_SOLANO_MANOTAS                                                   "/>
    <s v="AC190"/>
    <n v="20200521"/>
    <n v="20200701"/>
    <n v="1180"/>
    <n v="28136377"/>
    <s v="Seguimiento y rev. instalacion electrica distribucion "/>
    <s v="NO"/>
    <x v="1"/>
    <n v="500"/>
    <n v="500000"/>
    <s v="Aumentos de potencia"/>
    <x v="8"/>
    <n v="20200916"/>
    <x v="3"/>
    <n v="1"/>
    <x v="0"/>
    <n v="21"/>
    <x v="2"/>
    <x v="1"/>
    <x v="1"/>
    <x v="433"/>
    <s v="Resuelta"/>
    <n v="16"/>
    <n v="9"/>
    <n v="2020"/>
    <n v="70"/>
    <d v="2020-09-16T00:00:00"/>
    <n v="118"/>
    <n v="1"/>
    <n v="7"/>
    <n v="2020"/>
    <n v="147"/>
    <x v="1"/>
    <n v="77"/>
    <x v="2"/>
  </r>
  <r>
    <s v="P11702017100117"/>
    <x v="2"/>
    <n v="0"/>
    <n v="0"/>
    <s v="                                                                                "/>
    <s v="O.C. B/quilla Cto   "/>
    <s v="  CONDOMINIO LAS PALMA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71030"/>
    <n v="20171030"/>
    <n v="1170"/>
    <n v="0"/>
    <m/>
    <s v="NO"/>
    <x v="0"/>
    <n v="630"/>
    <n v="630000"/>
    <s v="Obras "/>
    <x v="2"/>
    <n v="20171030"/>
    <x v="6"/>
    <n v="1"/>
    <x v="0"/>
    <n v="30"/>
    <x v="3"/>
    <x v="0"/>
    <x v="1"/>
    <x v="459"/>
    <s v="Sin Orden"/>
    <n v="30"/>
    <n v="10"/>
    <n v="2017"/>
    <n v="1122"/>
    <s v="No Cruza"/>
    <n v="1122"/>
    <n v="30"/>
    <n v="10"/>
    <n v="2017"/>
    <n v="1122"/>
    <x v="0"/>
    <n v="0"/>
    <x v="2"/>
  </r>
  <r>
    <s v="P95102019010037"/>
    <x v="2"/>
    <n v="0"/>
    <n v="0"/>
    <s v="                                                                                "/>
    <s v="C.T.SOLEDAD         "/>
    <s v="SOL CARIBE PROVISIONAL DE OBRA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130"/>
    <n v="20190521"/>
    <n v="9510"/>
    <n v="27254177"/>
    <s v="Seguimiento y rev. instalacion electrica distribucion "/>
    <s v="NO"/>
    <x v="1"/>
    <n v="150"/>
    <n v="150000"/>
    <s v="Obras "/>
    <x v="5"/>
    <n v="20200324"/>
    <x v="3"/>
    <n v="1"/>
    <x v="0"/>
    <n v="30"/>
    <x v="11"/>
    <x v="2"/>
    <x v="1"/>
    <x v="130"/>
    <s v="Resuelta"/>
    <n v="24"/>
    <n v="3"/>
    <n v="2020"/>
    <n v="246"/>
    <d v="2020-03-11T00:00:00"/>
    <n v="419"/>
    <n v="21"/>
    <n v="5"/>
    <n v="2019"/>
    <n v="554"/>
    <x v="0"/>
    <n v="308"/>
    <x v="2"/>
  </r>
  <r>
    <s v="P11102020110101"/>
    <x v="5"/>
    <n v="0"/>
    <n v="0"/>
    <s v="                                                                                "/>
    <s v="O.C. B/quilla Sur   "/>
    <s v="ALAIN WILLIAM MOLINA MONTERO                                            "/>
    <n v="3022438676"/>
    <s v="TC090"/>
    <s v="                                                                                                                                                                                           "/>
    <s v="=CRA 25 47 27                                               "/>
    <s v="A2747698                      "/>
    <s v="NUBIS_ZAMBRANO_BELEÑO                                                           "/>
    <s v="AC230"/>
    <n v="20201118"/>
    <n v="20201118"/>
    <n v="1110"/>
    <n v="0"/>
    <m/>
    <s v="NO"/>
    <x v="0"/>
    <n v="6"/>
    <n v="6000"/>
    <s v="Suministros definitivos Simples "/>
    <x v="9"/>
    <n v="20201118"/>
    <x v="1"/>
    <n v="1"/>
    <x v="1"/>
    <n v="18"/>
    <x v="5"/>
    <x v="1"/>
    <x v="1"/>
    <x v="66"/>
    <s v="Sin Orden"/>
    <n v="18"/>
    <n v="11"/>
    <n v="2020"/>
    <n v="7"/>
    <s v="No Cruza"/>
    <n v="7"/>
    <n v="18"/>
    <n v="11"/>
    <n v="2020"/>
    <n v="7"/>
    <x v="1"/>
    <n v="0"/>
    <x v="4"/>
  </r>
  <r>
    <s v="P11102020030063"/>
    <x v="15"/>
    <n v="0"/>
    <n v="0"/>
    <s v="                                                                                "/>
    <s v="O.C. B/quilla Cto   "/>
    <s v="ENRIQUE ROCA DONADO                                                     "/>
    <n v="3005088937"/>
    <s v="TC088"/>
    <s v="                                                                                                                                                                                           "/>
    <s v="CL 37 N° 33-190                                             "/>
    <s v="T3215501                      "/>
    <s v="Luz_Estela_Arevalo_de_León                                                      "/>
    <s v="AC120"/>
    <n v="20200313"/>
    <n v="20200316"/>
    <n v="1110"/>
    <n v="27263295"/>
    <s v="Factibilidad Distribucion "/>
    <s v="NO"/>
    <x v="3"/>
    <n v="112.5"/>
    <n v="112500"/>
    <s v="Obras "/>
    <x v="22"/>
    <n v="20200316"/>
    <x v="3"/>
    <n v="1"/>
    <x v="0"/>
    <n v="13"/>
    <x v="0"/>
    <x v="1"/>
    <x v="1"/>
    <x v="460"/>
    <s v="Resuelta"/>
    <n v="16"/>
    <n v="3"/>
    <n v="2020"/>
    <n v="254"/>
    <s v="No Cruza"/>
    <n v="3"/>
    <n v="16"/>
    <n v="3"/>
    <n v="2020"/>
    <n v="254"/>
    <x v="1"/>
    <n v="0"/>
    <x v="5"/>
  </r>
  <r>
    <s v="P77912019010001"/>
    <x v="2"/>
    <n v="0"/>
    <n v="0"/>
    <s v="                                                                                "/>
    <s v="ZE Santa_Marta      "/>
    <s v="SAS JS INGENIERIA Y CONSTRUCCIONES                                      "/>
    <n v="378917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108"/>
    <n v="20190604"/>
    <n v="7791"/>
    <n v="26732138"/>
    <s v="Seguimiento y rev. instalacion electrica distribucion "/>
    <s v="NO"/>
    <x v="3"/>
    <n v="50"/>
    <n v="50000"/>
    <s v="Obras "/>
    <x v="5"/>
    <n v="20190830"/>
    <x v="5"/>
    <n v="1"/>
    <x v="0"/>
    <n v="8"/>
    <x v="11"/>
    <x v="2"/>
    <x v="0"/>
    <x v="388"/>
    <s v="Resuelta"/>
    <n v="30"/>
    <n v="8"/>
    <n v="2019"/>
    <n v="453"/>
    <d v="2019-09-16T00:00:00"/>
    <n v="234"/>
    <n v="4"/>
    <n v="6"/>
    <n v="2019"/>
    <n v="540"/>
    <x v="0"/>
    <n v="87"/>
    <x v="2"/>
  </r>
  <r>
    <s v="P93322020100039"/>
    <x v="0"/>
    <n v="1812255"/>
    <n v="35352645"/>
    <s v="Suspendido por impago                                                           "/>
    <s v="O.C. Riohacha       "/>
    <s v="RAFAEL CONTRERAS                                                        "/>
    <n v="3002893501"/>
    <s v="TC090"/>
    <s v="CL 16 22 41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1027"/>
    <n v="20201104"/>
    <n v="9332"/>
    <n v="28256684"/>
    <s v="Factibilidad Distribucion "/>
    <s v="NO"/>
    <x v="1"/>
    <n v="75"/>
    <n v="75000"/>
    <s v="Aumentos de potencia"/>
    <x v="0"/>
    <n v="20201104"/>
    <x v="2"/>
    <n v="1"/>
    <x v="0"/>
    <n v="27"/>
    <x v="3"/>
    <x v="1"/>
    <x v="3"/>
    <x v="85"/>
    <s v="Resuelta"/>
    <n v="4"/>
    <n v="11"/>
    <n v="2020"/>
    <n v="21"/>
    <s v="No Cruza"/>
    <n v="8"/>
    <n v="4"/>
    <n v="11"/>
    <n v="2020"/>
    <n v="21"/>
    <x v="1"/>
    <n v="0"/>
    <x v="0"/>
  </r>
  <r>
    <s v="P93302020070015"/>
    <x v="0"/>
    <n v="0"/>
    <n v="0"/>
    <s v="                                                                                "/>
    <s v="O.C. Riohacha       "/>
    <s v="MUNICIPIO DE RIOHACHA AMPLIACION RED MT BT CI REMEDIOS GUAYAVIT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721"/>
    <n v="20200723"/>
    <n v="9330"/>
    <n v="27849469"/>
    <s v="Factibilidad Distribucion "/>
    <s v="NO"/>
    <x v="1"/>
    <n v="175"/>
    <n v="175000"/>
    <s v="Obras "/>
    <x v="0"/>
    <n v="20200723"/>
    <x v="7"/>
    <n v="1"/>
    <x v="0"/>
    <n v="21"/>
    <x v="6"/>
    <x v="1"/>
    <x v="3"/>
    <x v="461"/>
    <s v="Resuelta"/>
    <n v="23"/>
    <n v="7"/>
    <n v="2020"/>
    <n v="125"/>
    <s v="No Cruza"/>
    <n v="2"/>
    <n v="23"/>
    <n v="7"/>
    <n v="2020"/>
    <n v="125"/>
    <x v="1"/>
    <n v="0"/>
    <x v="0"/>
  </r>
  <r>
    <s v="P93322020070006"/>
    <x v="2"/>
    <n v="0"/>
    <n v="0"/>
    <s v="                                                                                "/>
    <s v="O.C. Riohacha       "/>
    <s v="MUNICIPIO DE MAICAO COMUNIDAD INDIGENA KAREPCHON                        "/>
    <n v="0"/>
    <s v="TC090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90"/>
    <n v="20200710"/>
    <n v="20200711"/>
    <n v="9332"/>
    <n v="0"/>
    <m/>
    <s v="NO"/>
    <x v="0"/>
    <n v="50"/>
    <n v="50000"/>
    <s v="Obras "/>
    <x v="7"/>
    <n v="20200711"/>
    <x v="7"/>
    <n v="1"/>
    <x v="0"/>
    <n v="10"/>
    <x v="6"/>
    <x v="1"/>
    <x v="3"/>
    <x v="297"/>
    <s v="Sin Orden"/>
    <n v="11"/>
    <n v="7"/>
    <n v="2020"/>
    <n v="137"/>
    <s v="No Cruza"/>
    <n v="137"/>
    <n v="11"/>
    <n v="7"/>
    <n v="2020"/>
    <n v="137"/>
    <x v="1"/>
    <n v="0"/>
    <x v="2"/>
  </r>
  <r>
    <s v="P34102019110024"/>
    <x v="2"/>
    <n v="0"/>
    <n v="0"/>
    <s v="                                                                                "/>
    <s v="O.C. B/quilla Nte   "/>
    <s v="EDIFICIO CAMARA DE COMERCIO AREA COMUN                                  "/>
    <n v="3007521587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43                      "/>
    <s v="                                                                                "/>
    <s v="AC190"/>
    <n v="20191108"/>
    <n v="20200929"/>
    <n v="3410"/>
    <n v="0"/>
    <m/>
    <s v="NO"/>
    <x v="0"/>
    <n v="24.7"/>
    <n v="24700"/>
    <s v="Coogeneración/Suplencia "/>
    <x v="5"/>
    <n v="20200929"/>
    <x v="10"/>
    <n v="1"/>
    <x v="2"/>
    <n v="8"/>
    <x v="5"/>
    <x v="2"/>
    <x v="0"/>
    <x v="223"/>
    <s v="Sin Orden"/>
    <n v="29"/>
    <n v="9"/>
    <n v="2020"/>
    <n v="57"/>
    <s v="No Cruza"/>
    <n v="57"/>
    <n v="29"/>
    <n v="9"/>
    <n v="2020"/>
    <n v="57"/>
    <x v="1"/>
    <n v="0"/>
    <x v="2"/>
  </r>
  <r>
    <s v="P34102019120089"/>
    <x v="4"/>
    <n v="0"/>
    <n v="0"/>
    <s v="                                                                                "/>
    <s v="ZE Santa_Marta      "/>
    <s v="EDIFICIO CRYSTAL BAVARIA                                                "/>
    <n v="4203034"/>
    <s v="TC090"/>
    <s v="                                                                                                                                                                                           "/>
    <s v="C 29 K 2 AV DEL RIO                                         "/>
    <s v="T7541855                      "/>
    <s v="Elizabeth_Perez_Rincon                                                          "/>
    <s v="AC220"/>
    <n v="20191224"/>
    <n v="20200123"/>
    <n v="3410"/>
    <n v="27107123"/>
    <s v="Seguimiento y rev. instalacion electrica distribucion "/>
    <s v="NO"/>
    <x v="3"/>
    <n v="800"/>
    <n v="800000"/>
    <s v="Obras "/>
    <x v="4"/>
    <n v="20200123"/>
    <x v="6"/>
    <n v="1"/>
    <x v="0"/>
    <n v="24"/>
    <x v="9"/>
    <x v="2"/>
    <x v="0"/>
    <x v="462"/>
    <s v="Resuelta"/>
    <n v="23"/>
    <n v="1"/>
    <n v="2020"/>
    <n v="307"/>
    <s v="No Cruza"/>
    <n v="30"/>
    <n v="23"/>
    <n v="1"/>
    <n v="2020"/>
    <n v="307"/>
    <x v="1"/>
    <n v="0"/>
    <x v="3"/>
  </r>
  <r>
    <s v="P11102020010076"/>
    <x v="2"/>
    <n v="8657809"/>
    <n v="0"/>
    <s v="                                                                                "/>
    <s v="O.C. B/quilla Cto   "/>
    <s v="  PROYECTO OFICINAS CINTELI COLOMBIA SAS                                "/>
    <n v="315708222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23"/>
    <n v="20200227"/>
    <n v="1110"/>
    <n v="27587186"/>
    <s v="Seguimiento y rev. instalacion electrica distribucion "/>
    <s v="NO"/>
    <x v="3"/>
    <n v="112.5"/>
    <n v="112500"/>
    <s v="Aumentos de potencia"/>
    <x v="11"/>
    <n v="20200706"/>
    <x v="2"/>
    <n v="1"/>
    <x v="0"/>
    <n v="23"/>
    <x v="11"/>
    <x v="1"/>
    <x v="1"/>
    <x v="463"/>
    <s v="Resuelta"/>
    <n v="6"/>
    <n v="7"/>
    <n v="2020"/>
    <n v="142"/>
    <s v="No Cruza"/>
    <n v="165"/>
    <n v="27"/>
    <n v="2"/>
    <n v="2020"/>
    <n v="272"/>
    <x v="1"/>
    <n v="130"/>
    <x v="2"/>
  </r>
  <r>
    <s v="P34102019080126"/>
    <x v="2"/>
    <n v="0"/>
    <n v="0"/>
    <s v="                                                                                "/>
    <s v="ZE Santa_Marta      "/>
    <s v="CONSORCIO INDUMAX                                                       "/>
    <n v="313586075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828"/>
    <n v="20191021"/>
    <n v="3410"/>
    <n v="27106745"/>
    <s v="Seguimiento y rev. instalacion electrica distribucion "/>
    <s v="NO"/>
    <x v="3"/>
    <n v="30"/>
    <n v="30000"/>
    <s v="Obras "/>
    <x v="5"/>
    <n v="20191219"/>
    <x v="2"/>
    <n v="1"/>
    <x v="0"/>
    <n v="28"/>
    <x v="10"/>
    <x v="2"/>
    <x v="0"/>
    <x v="162"/>
    <s v="Resuelta"/>
    <n v="19"/>
    <n v="12"/>
    <n v="2019"/>
    <n v="342"/>
    <d v="2020-01-23T00:00:00"/>
    <n v="113"/>
    <n v="21"/>
    <n v="10"/>
    <n v="2019"/>
    <n v="401"/>
    <x v="0"/>
    <n v="59"/>
    <x v="2"/>
  </r>
  <r>
    <s v="P11102020080006"/>
    <x v="0"/>
    <n v="5468301"/>
    <n v="36155855"/>
    <s v="Situacion correcta                                                              "/>
    <s v="O.C. B/quilla Cto   "/>
    <s v="VICTOR HUGO FAJARDO FERNANDEZ DE CASTRO                                 "/>
    <n v="3104149597"/>
    <s v="TC090"/>
    <s v="CR 39 CL 84 30                                                                                                                                                                             "/>
    <s v="=CRA 39 84 49                                               "/>
    <s v="A3151411                      "/>
    <s v="FERGIE_YULISSA_SOLANO_MANOTAS                                                   "/>
    <s v="AC100"/>
    <n v="20200805"/>
    <n v="20200814"/>
    <n v="1110"/>
    <n v="27939179"/>
    <s v="Factibilidad Distribucion "/>
    <s v="NO"/>
    <x v="1"/>
    <n v="75"/>
    <n v="75000"/>
    <s v="Aumentos de potencia"/>
    <x v="0"/>
    <n v="20200814"/>
    <x v="2"/>
    <n v="1"/>
    <x v="0"/>
    <n v="5"/>
    <x v="10"/>
    <x v="1"/>
    <x v="1"/>
    <x v="184"/>
    <s v="Resuelta"/>
    <n v="14"/>
    <n v="8"/>
    <n v="2020"/>
    <n v="103"/>
    <s v="No Cruza"/>
    <n v="9"/>
    <n v="14"/>
    <n v="8"/>
    <n v="2020"/>
    <n v="103"/>
    <x v="1"/>
    <n v="0"/>
    <x v="0"/>
  </r>
  <r>
    <s v="P75412018030040"/>
    <x v="2"/>
    <n v="0"/>
    <n v="0"/>
    <s v="                                                                                "/>
    <s v="O.C Sabanalarga     "/>
    <s v="XIOMARA GONZALEZ TORRES                                                 "/>
    <n v="3023472254"/>
    <s v="TC090"/>
    <s v="                                                                                                                                                                                           "/>
    <s v="FINCA CANAAN                                                "/>
    <s v="T9763922                      "/>
    <s v="Somaya_Rincon                                                                   "/>
    <s v="AC190"/>
    <n v="20180323"/>
    <n v="20180406"/>
    <n v="7541"/>
    <n v="24907502"/>
    <s v="Factibilidad Distribucion "/>
    <s v="NO"/>
    <x v="1"/>
    <n v="25"/>
    <n v="25000"/>
    <s v="Obras "/>
    <x v="2"/>
    <n v="20180406"/>
    <x v="2"/>
    <n v="1"/>
    <x v="0"/>
    <n v="23"/>
    <x v="0"/>
    <x v="3"/>
    <x v="4"/>
    <x v="464"/>
    <s v="Resuelta"/>
    <n v="6"/>
    <n v="4"/>
    <n v="2018"/>
    <n v="964"/>
    <s v="No Cruza"/>
    <n v="14"/>
    <n v="6"/>
    <n v="4"/>
    <n v="2018"/>
    <n v="964"/>
    <x v="0"/>
    <n v="0"/>
    <x v="2"/>
  </r>
  <r>
    <s v="P11102019110034"/>
    <x v="2"/>
    <n v="0"/>
    <n v="0"/>
    <s v="                                                                                "/>
    <s v="O.C. B/quilla Cto   "/>
    <s v="  CONSTRUCCIONES MARVAL S,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EFINITIVO ACANDI                                           "/>
    <s v="A3151411                      "/>
    <s v="FERGIE_YULISSA_SOLANO_MANOTAS                                                   "/>
    <s v="AC190"/>
    <n v="20191108"/>
    <n v="20191108"/>
    <n v="1110"/>
    <n v="0"/>
    <m/>
    <s v="NO"/>
    <x v="0"/>
    <n v="800"/>
    <n v="800000"/>
    <s v="Obras "/>
    <x v="7"/>
    <n v="20200701"/>
    <x v="6"/>
    <n v="1"/>
    <x v="0"/>
    <n v="8"/>
    <x v="5"/>
    <x v="2"/>
    <x v="1"/>
    <x v="223"/>
    <s v="Sin Orden"/>
    <n v="1"/>
    <n v="7"/>
    <n v="2020"/>
    <n v="147"/>
    <s v="No Cruza"/>
    <n v="147"/>
    <n v="8"/>
    <n v="11"/>
    <n v="2019"/>
    <n v="383"/>
    <x v="0"/>
    <n v="236"/>
    <x v="2"/>
  </r>
  <r>
    <s v="P11802020080021"/>
    <x v="13"/>
    <n v="0"/>
    <n v="0"/>
    <s v="                                                                                "/>
    <s v="O.C. B/quilla Cto   "/>
    <s v="  CONSORCIO CONSTRUOBRAS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ARQUE RECREODEPORTIVO CIUDAD SALITRE                       "/>
    <s v="A3151411                      "/>
    <s v="FERGIE_YULISSA_SOLANO_MANOTAS                                                   "/>
    <s v="AC232"/>
    <n v="20200813"/>
    <n v="20200813"/>
    <n v="1180"/>
    <n v="0"/>
    <m/>
    <s v="NO"/>
    <x v="0"/>
    <n v="67"/>
    <n v="67000"/>
    <s v="Obras "/>
    <x v="20"/>
    <n v="20200813"/>
    <x v="13"/>
    <n v="1"/>
    <x v="0"/>
    <n v="13"/>
    <x v="10"/>
    <x v="1"/>
    <x v="1"/>
    <x v="96"/>
    <s v="Sin Orden"/>
    <n v="13"/>
    <n v="8"/>
    <n v="2020"/>
    <n v="104"/>
    <s v="No Cruza"/>
    <n v="104"/>
    <n v="13"/>
    <n v="8"/>
    <n v="2020"/>
    <n v="104"/>
    <x v="1"/>
    <n v="0"/>
    <x v="8"/>
  </r>
  <r>
    <s v="P95102020090020"/>
    <x v="5"/>
    <n v="0"/>
    <n v="0"/>
    <s v="                                                                                "/>
    <s v="O.C. B/quilla Sur   "/>
    <s v="GLADYS FERRER DE ALBA                                                   "/>
    <n v="3116786832"/>
    <s v="TC090"/>
    <s v="                                                                                                                                                                                           "/>
    <s v="CRA 11C  38-36                                              "/>
    <s v="A2790619                      "/>
    <s v="Martha_Oliva_Ortega                                                             "/>
    <s v="AC230"/>
    <n v="20200915"/>
    <n v="20200915"/>
    <n v="9510"/>
    <n v="0"/>
    <m/>
    <s v="NO"/>
    <x v="0"/>
    <n v="3"/>
    <n v="3000"/>
    <s v="Suministros definitivos Simples "/>
    <x v="8"/>
    <n v="20201031"/>
    <x v="1"/>
    <n v="1"/>
    <x v="1"/>
    <n v="15"/>
    <x v="7"/>
    <x v="1"/>
    <x v="1"/>
    <x v="69"/>
    <s v="Sin Orden"/>
    <n v="31"/>
    <n v="10"/>
    <n v="2020"/>
    <n v="25"/>
    <s v="No Cruza"/>
    <n v="25"/>
    <n v="15"/>
    <n v="9"/>
    <n v="2020"/>
    <n v="71"/>
    <x v="1"/>
    <n v="46"/>
    <x v="4"/>
  </r>
  <r>
    <s v="P11702020090044"/>
    <x v="1"/>
    <n v="2096169"/>
    <n v="20030612"/>
    <s v="Situacion correcta                                                              "/>
    <s v="O.C. B/quilla Cto   "/>
    <s v="NERY ARDILA DUARTE                                                      "/>
    <s v="3660119 3045505917    "/>
    <s v="TC090"/>
    <s v="CL 44B 5B 2                                                                                                                                                                                "/>
    <s v="=CRA 23 70C 02                                              "/>
    <s v="MP000028                      "/>
    <s v="ILSE_PATRICIA_MOLINARES_ZAMBRANO                                                "/>
    <s v="AC236"/>
    <n v="20200911"/>
    <n v="20201105"/>
    <n v="1170"/>
    <n v="28259964"/>
    <s v="Modificación de Potencia"/>
    <s v="NO"/>
    <x v="1"/>
    <n v="3"/>
    <n v="3000"/>
    <s v="Aumentos de potencia"/>
    <x v="1"/>
    <n v="20201105"/>
    <x v="1"/>
    <n v="1"/>
    <x v="1"/>
    <n v="11"/>
    <x v="7"/>
    <x v="1"/>
    <x v="1"/>
    <x v="417"/>
    <s v="Resuelta"/>
    <n v="5"/>
    <n v="11"/>
    <n v="2020"/>
    <n v="20"/>
    <d v="2020-10-29T00:00:00"/>
    <n v="55"/>
    <n v="5"/>
    <n v="11"/>
    <n v="2020"/>
    <n v="20"/>
    <x v="1"/>
    <n v="0"/>
    <x v="1"/>
  </r>
  <r>
    <s v="P11102020110109"/>
    <x v="9"/>
    <n v="3079902"/>
    <n v="20156967"/>
    <s v="Situacion correcta                                                              "/>
    <s v="O.C. B/quilla Nte   "/>
    <s v="RICARDO MANZUR AYALA                                                    "/>
    <n v="3126600310"/>
    <s v="TC090"/>
    <s v="CR 59B 85 17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090"/>
    <n v="20201119"/>
    <n v="20201120"/>
    <n v="1110"/>
    <n v="0"/>
    <m/>
    <s v="NO"/>
    <x v="0"/>
    <n v="75"/>
    <n v="75000"/>
    <s v="Aumentos de potencia"/>
    <x v="15"/>
    <n v="20201120"/>
    <x v="2"/>
    <n v="1"/>
    <x v="0"/>
    <n v="19"/>
    <x v="5"/>
    <x v="1"/>
    <x v="1"/>
    <x v="94"/>
    <s v="Sin Orden"/>
    <n v="20"/>
    <n v="11"/>
    <n v="2020"/>
    <n v="5"/>
    <s v="No Cruza"/>
    <n v="5"/>
    <n v="20"/>
    <n v="11"/>
    <n v="2020"/>
    <n v="5"/>
    <x v="1"/>
    <n v="0"/>
    <x v="6"/>
  </r>
  <r>
    <s v="P11102020100119"/>
    <x v="3"/>
    <n v="0"/>
    <n v="0"/>
    <s v="                                                                                "/>
    <s v="Of. Telefónica 24H  "/>
    <s v="ESMERALDA PICON DONADO                                                  "/>
    <n v="316425919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3                      "/>
    <s v="LINA_MARIA_STEFANELL_DE_LA_HOZ                                                  "/>
    <s v="AC005"/>
    <n v="20201027"/>
    <n v="20201119"/>
    <n v="1110"/>
    <n v="28289856"/>
    <s v="Inspección Normalización"/>
    <s v="NO"/>
    <x v="4"/>
    <n v="5.5"/>
    <n v="5500"/>
    <s v="Suministros definitivos Simples "/>
    <x v="3"/>
    <n v="20201119"/>
    <x v="1"/>
    <n v="1"/>
    <x v="1"/>
    <n v="27"/>
    <x v="3"/>
    <x v="1"/>
    <x v="1"/>
    <x v="85"/>
    <s v="Pendiente"/>
    <n v="19"/>
    <n v="11"/>
    <n v="2020"/>
    <n v="6"/>
    <s v="No Cruza"/>
    <n v="6"/>
    <n v="19"/>
    <n v="11"/>
    <n v="2020"/>
    <n v="6"/>
    <x v="1"/>
    <n v="0"/>
    <x v="1"/>
  </r>
  <r>
    <s v="P11102017030081"/>
    <x v="4"/>
    <n v="0"/>
    <n v="0"/>
    <s v="                                                                                "/>
    <s v="O.C. B/quilla Cto   "/>
    <s v="PLATINIUM OLAYA EDIFICIO                                                "/>
    <n v="356313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220"/>
    <n v="20170315"/>
    <n v="20170727"/>
    <n v="1110"/>
    <n v="0"/>
    <m/>
    <s v="NO"/>
    <x v="0"/>
    <n v="112.5"/>
    <n v="112500"/>
    <s v="Obras "/>
    <x v="6"/>
    <n v="20170727"/>
    <x v="2"/>
    <n v="1"/>
    <x v="0"/>
    <n v="15"/>
    <x v="0"/>
    <x v="0"/>
    <x v="1"/>
    <x v="465"/>
    <s v="Sin Orden"/>
    <n v="27"/>
    <n v="7"/>
    <n v="2017"/>
    <n v="1217"/>
    <s v="No Cruza"/>
    <n v="1217"/>
    <n v="27"/>
    <n v="7"/>
    <n v="2017"/>
    <n v="1217"/>
    <x v="0"/>
    <n v="0"/>
    <x v="3"/>
  </r>
  <r>
    <s v="P34602020110003"/>
    <x v="3"/>
    <n v="0"/>
    <n v="0"/>
    <s v="                                                                                "/>
    <s v="O.C. Fundación      "/>
    <s v="SERGIO ENRIQUE CHARRIZ ARIZA                                            "/>
    <n v="312630071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452902                      "/>
    <s v="AURIS_ESTHER_JIMENEZ_PIÑA                                                       "/>
    <s v="AC005"/>
    <n v="20201106"/>
    <n v="20201106"/>
    <n v="3460"/>
    <n v="28271956"/>
    <s v="Inspección Normalización"/>
    <s v="SI"/>
    <x v="2"/>
    <n v="3"/>
    <n v="3000"/>
    <s v="Suministros definitivos Simples "/>
    <x v="3"/>
    <n v="20201106"/>
    <x v="1"/>
    <n v="1"/>
    <x v="1"/>
    <n v="6"/>
    <x v="5"/>
    <x v="1"/>
    <x v="0"/>
    <x v="42"/>
    <s v="Pendiente"/>
    <n v="6"/>
    <n v="11"/>
    <n v="2020"/>
    <n v="19"/>
    <s v="No Cruza"/>
    <n v="19"/>
    <n v="6"/>
    <n v="11"/>
    <n v="2020"/>
    <n v="19"/>
    <x v="1"/>
    <n v="0"/>
    <x v="1"/>
  </r>
  <r>
    <s v="P11702020030076"/>
    <x v="1"/>
    <n v="2251650"/>
    <n v="20090395"/>
    <s v="Situacion correcta                                                              "/>
    <s v="OC CCIAL AMERICANO  "/>
    <s v="ISABEL DE LA HOZ DE LA HOZ                                              "/>
    <n v="3043446550"/>
    <s v="TC090"/>
    <s v="CR 11 57 37                                                                                                                                                                                "/>
    <s v="                                                            "/>
    <s v="MP000306                      "/>
    <s v="ALBA_LINDO_CARCAMO                                                              "/>
    <s v="AC236"/>
    <n v="20200318"/>
    <n v="20200320"/>
    <n v="1170"/>
    <n v="27277367"/>
    <s v="Modificación de Potencia"/>
    <s v="NO"/>
    <x v="1"/>
    <n v="3"/>
    <n v="3000"/>
    <s v="Aumentos de potencia"/>
    <x v="1"/>
    <n v="20200320"/>
    <x v="1"/>
    <n v="1"/>
    <x v="1"/>
    <n v="18"/>
    <x v="0"/>
    <x v="1"/>
    <x v="1"/>
    <x v="102"/>
    <s v="Resuelta"/>
    <n v="20"/>
    <n v="3"/>
    <n v="2020"/>
    <n v="250"/>
    <s v="No Cruza"/>
    <n v="2"/>
    <n v="20"/>
    <n v="3"/>
    <n v="2020"/>
    <n v="250"/>
    <x v="1"/>
    <n v="0"/>
    <x v="1"/>
  </r>
  <r>
    <s v="P33102020020016"/>
    <x v="2"/>
    <n v="0"/>
    <n v="0"/>
    <s v="                                                                                "/>
    <s v="O.C. Riohacha       "/>
    <s v="ENRIQUE VANGRIEKEN COMUNIDAD SANTA RITA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MUNIDAD INDIGENA SANTA RITA                               "/>
    <s v="N3352044                      "/>
    <s v="Laudis_Peñaranda_                                                               "/>
    <s v="AC190"/>
    <n v="20200210"/>
    <n v="20200320"/>
    <n v="3310"/>
    <n v="27801196"/>
    <s v="Seguimiento y rev. instalacion electrica distribucion "/>
    <s v="NO"/>
    <x v="3"/>
    <n v="25"/>
    <n v="25000"/>
    <s v="Obras "/>
    <x v="7"/>
    <n v="20200415"/>
    <x v="7"/>
    <n v="1"/>
    <x v="0"/>
    <n v="10"/>
    <x v="1"/>
    <x v="1"/>
    <x v="3"/>
    <x v="116"/>
    <s v="Resuelta"/>
    <n v="15"/>
    <n v="4"/>
    <n v="2020"/>
    <n v="224"/>
    <d v="2020-07-13T00:00:00"/>
    <n v="65"/>
    <n v="20"/>
    <n v="3"/>
    <n v="2020"/>
    <n v="250"/>
    <x v="1"/>
    <n v="26"/>
    <x v="2"/>
  </r>
  <r>
    <s v="P93312020030009"/>
    <x v="2"/>
    <n v="0"/>
    <n v="0"/>
    <s v="                                                                                "/>
    <s v="O.C. Riohacha       "/>
    <s v="MUNICIPIO DE BARRANCAS AMPLIACION REDES ELE COM INDIG CASTILLETE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325"/>
    <n v="20200422"/>
    <n v="9331"/>
    <n v="27291842"/>
    <s v="Factibilidad Distribucion "/>
    <s v="NO"/>
    <x v="1"/>
    <n v="100"/>
    <n v="100000"/>
    <s v="Obras "/>
    <x v="16"/>
    <n v="20200427"/>
    <x v="7"/>
    <n v="1"/>
    <x v="0"/>
    <n v="25"/>
    <x v="0"/>
    <x v="1"/>
    <x v="3"/>
    <x v="466"/>
    <s v="Resuelta"/>
    <n v="27"/>
    <n v="4"/>
    <n v="2020"/>
    <n v="212"/>
    <s v="No Cruza"/>
    <n v="33"/>
    <n v="22"/>
    <n v="4"/>
    <n v="2020"/>
    <n v="217"/>
    <x v="1"/>
    <n v="5"/>
    <x v="2"/>
  </r>
  <r>
    <s v="P11802020080028"/>
    <x v="1"/>
    <n v="0"/>
    <n v="0"/>
    <s v="                                                                                "/>
    <s v="O.C. Soledad        "/>
    <s v="JOSE GABRIEL ROYERO MEZA                                                "/>
    <n v="301282077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0819"/>
    <n v="20201025"/>
    <n v="1180"/>
    <n v="28254182"/>
    <s v="Inspección Normalización"/>
    <s v="SI"/>
    <x v="3"/>
    <n v="10"/>
    <n v="10000"/>
    <s v="Suministros definitivos Simples "/>
    <x v="8"/>
    <n v="20201027"/>
    <x v="1"/>
    <n v="1"/>
    <x v="1"/>
    <n v="19"/>
    <x v="10"/>
    <x v="1"/>
    <x v="1"/>
    <x v="247"/>
    <s v="Resuelta"/>
    <n v="27"/>
    <n v="10"/>
    <n v="2020"/>
    <n v="29"/>
    <d v="2020-10-27T00:00:00"/>
    <n v="69"/>
    <n v="25"/>
    <n v="10"/>
    <n v="2020"/>
    <n v="31"/>
    <x v="1"/>
    <n v="2"/>
    <x v="1"/>
  </r>
  <r>
    <s v="P95102019090026"/>
    <x v="12"/>
    <n v="2144391"/>
    <n v="20032097"/>
    <s v="Situacion correcta                                                              "/>
    <s v="O.C. B/quilla Nte   "/>
    <s v="RAUL SANCHEZ CALDERON                                                   "/>
    <s v="3104552697-3145979    "/>
    <s v="TC090"/>
    <s v="CL 51B 8B 54                                                                                                                                                                               "/>
    <s v="                                                            "/>
    <s v="TR052017                      "/>
    <s v="YULISSA_ANDREA_PACHECO_OLAYA                                                    "/>
    <s v="AC233"/>
    <n v="20190927"/>
    <n v="20191018"/>
    <n v="9510"/>
    <n v="26817656"/>
    <s v="Modificación de Potencia"/>
    <s v="NO"/>
    <x v="1"/>
    <n v="3"/>
    <n v="3000"/>
    <s v="Aumentos de potencia"/>
    <x v="19"/>
    <n v="20191018"/>
    <x v="1"/>
    <n v="1"/>
    <x v="1"/>
    <n v="27"/>
    <x v="7"/>
    <x v="2"/>
    <x v="1"/>
    <x v="467"/>
    <s v="Resuelta"/>
    <n v="18"/>
    <n v="10"/>
    <n v="2019"/>
    <n v="404"/>
    <s v="No Cruza"/>
    <n v="21"/>
    <n v="18"/>
    <n v="10"/>
    <n v="2019"/>
    <n v="404"/>
    <x v="0"/>
    <n v="0"/>
    <x v="7"/>
  </r>
  <r>
    <s v="P12102020060043"/>
    <x v="0"/>
    <n v="0"/>
    <n v="0"/>
    <s v="                                                                                "/>
    <s v="O.C Sabanalarga     "/>
    <s v="EDS LA FLORESTA                                                         "/>
    <n v="3187490049"/>
    <s v="TC092"/>
    <s v="                                                                                                                                                                                           "/>
    <s v="CT 05620 MT 06733                                           "/>
    <s v="A8742068                      "/>
    <s v="Alvaro_Enrique_Hernandez_Suarez                                                 "/>
    <s v="AC100"/>
    <n v="20200629"/>
    <n v="20200707"/>
    <n v="1210"/>
    <n v="27743952"/>
    <s v="Factibilidad Distribucion "/>
    <s v="NO"/>
    <x v="1"/>
    <n v="112.5"/>
    <n v="112500"/>
    <s v="Obras "/>
    <x v="8"/>
    <n v="20200715"/>
    <x v="2"/>
    <n v="1"/>
    <x v="0"/>
    <n v="29"/>
    <x v="4"/>
    <x v="1"/>
    <x v="4"/>
    <x v="468"/>
    <s v="Resuelta"/>
    <n v="15"/>
    <n v="7"/>
    <n v="2020"/>
    <n v="133"/>
    <s v="No Cruza"/>
    <n v="16"/>
    <n v="7"/>
    <n v="7"/>
    <n v="2020"/>
    <n v="141"/>
    <x v="1"/>
    <n v="8"/>
    <x v="0"/>
  </r>
  <r>
    <s v="P11102020080040"/>
    <x v="1"/>
    <n v="0"/>
    <n v="0"/>
    <s v="                                                                                "/>
    <s v="O.C. B/quilla Sur   "/>
    <s v="LAURA YINETH LUGO OROZCO                                                "/>
    <n v="3008664934"/>
    <s v="TC090"/>
    <s v="                                                                                                                                                                                           "/>
    <s v="CLL 56 27 40                                                "/>
    <s v="A2715136                      "/>
    <s v="Marilin_Martinez_Salas                                                          "/>
    <s v="AC236"/>
    <n v="20200812"/>
    <n v="20200930"/>
    <n v="1110"/>
    <n v="28173962"/>
    <s v="Inspección Normalización"/>
    <s v="NO"/>
    <x v="1"/>
    <n v="3"/>
    <n v="3000"/>
    <s v="Suministros definitivos Simples "/>
    <x v="8"/>
    <n v="20201026"/>
    <x v="1"/>
    <n v="1"/>
    <x v="1"/>
    <n v="12"/>
    <x v="10"/>
    <x v="1"/>
    <x v="1"/>
    <x v="125"/>
    <s v="Resuelta"/>
    <n v="26"/>
    <n v="10"/>
    <n v="2020"/>
    <n v="30"/>
    <s v="No Cruza"/>
    <n v="75"/>
    <n v="30"/>
    <n v="9"/>
    <n v="2020"/>
    <n v="56"/>
    <x v="1"/>
    <n v="26"/>
    <x v="1"/>
  </r>
  <r>
    <s v="P11802020090010"/>
    <x v="2"/>
    <n v="4313990"/>
    <n v="21053958"/>
    <s v="Situacion correcta                                                              "/>
    <s v="O.C. B/quilla Cto   "/>
    <s v="ELVIRA DE LAS MERCEDES VARGAS CUENTAS                                   "/>
    <n v="3427978"/>
    <s v="TC092"/>
    <s v="CL 72 22E 57                                                                                                                                                                               "/>
    <s v="CLL 72 22E 57                                               "/>
    <s v="A3151411                      "/>
    <s v="FERGIE_YULISSA_SOLANO_MANOTAS                                                   "/>
    <s v="AC190"/>
    <n v="20200903"/>
    <n v="20200917"/>
    <n v="1180"/>
    <n v="28105724"/>
    <s v="Factibilidad Distribucion "/>
    <s v="NO"/>
    <x v="1"/>
    <n v="50"/>
    <n v="50000"/>
    <s v="Aumentos de potencia"/>
    <x v="2"/>
    <n v="20200917"/>
    <x v="2"/>
    <n v="1"/>
    <x v="0"/>
    <n v="3"/>
    <x v="7"/>
    <x v="1"/>
    <x v="1"/>
    <x v="230"/>
    <s v="Resuelta"/>
    <n v="17"/>
    <n v="9"/>
    <n v="2020"/>
    <n v="69"/>
    <s v="No Cruza"/>
    <n v="14"/>
    <n v="17"/>
    <n v="9"/>
    <n v="2020"/>
    <n v="69"/>
    <x v="1"/>
    <n v="0"/>
    <x v="2"/>
  </r>
  <r>
    <s v="P12202020110011"/>
    <x v="5"/>
    <n v="0"/>
    <n v="0"/>
    <s v="                                                                                "/>
    <s v="O.C. Soledad        "/>
    <s v="ALFONSO LOPEZ LAVALLE                                                   "/>
    <n v="300853578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017831                      "/>
    <s v="ALONSO ENRIQUE ORTEGA SILVERA                                                   "/>
    <s v="AC230"/>
    <n v="20201120"/>
    <n v="20201120"/>
    <n v="1220"/>
    <n v="0"/>
    <m/>
    <s v="NO"/>
    <x v="0"/>
    <n v="3"/>
    <n v="3000"/>
    <s v="Suministros definitivos Simples "/>
    <x v="9"/>
    <n v="20201120"/>
    <x v="1"/>
    <n v="1"/>
    <x v="1"/>
    <n v="20"/>
    <x v="5"/>
    <x v="1"/>
    <x v="4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11102016050165"/>
    <x v="4"/>
    <n v="0"/>
    <n v="0"/>
    <s v="                                                                                "/>
    <s v="O.C. B/quilla Cto   "/>
    <s v="BALLESTEROS PROVISIONAL BODEGA                                          "/>
    <n v="309325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60531"/>
    <n v="20161027"/>
    <n v="1110"/>
    <n v="23197358"/>
    <s v="Seguimiento y rev. instalacion electrica distribucion "/>
    <s v="NO"/>
    <x v="1"/>
    <n v="75"/>
    <n v="75000"/>
    <s v="Obras "/>
    <x v="4"/>
    <n v="20170822"/>
    <x v="3"/>
    <n v="1"/>
    <x v="0"/>
    <n v="31"/>
    <x v="2"/>
    <x v="7"/>
    <x v="1"/>
    <x v="469"/>
    <s v="Resuelta"/>
    <n v="22"/>
    <n v="8"/>
    <n v="2017"/>
    <n v="1191"/>
    <s v="No Cruza"/>
    <n v="448"/>
    <n v="27"/>
    <n v="10"/>
    <n v="2016"/>
    <n v="1490"/>
    <x v="0"/>
    <n v="299"/>
    <x v="3"/>
  </r>
  <r>
    <s v="P34102018070087"/>
    <x v="2"/>
    <n v="0"/>
    <n v="0"/>
    <s v="                                                                                "/>
    <s v="ZE Santa_Marta      "/>
    <s v="URBANIZACION LAS ACACIAS OPV EL OASIS                                   "/>
    <n v="3006603876"/>
    <s v="TC090"/>
    <s v="                                                                                                                                                                                           "/>
    <s v="VIA A MINCA                                                 "/>
    <s v="T7541855                      "/>
    <s v="Elizabeth_Perez_Rincon                                                          "/>
    <s v="AC190"/>
    <n v="20180730"/>
    <n v="20180730"/>
    <n v="3410"/>
    <n v="0"/>
    <m/>
    <s v="NO"/>
    <x v="0"/>
    <n v="125"/>
    <n v="125000"/>
    <s v="Obras "/>
    <x v="2"/>
    <n v="20180730"/>
    <x v="5"/>
    <n v="1"/>
    <x v="0"/>
    <n v="30"/>
    <x v="6"/>
    <x v="3"/>
    <x v="0"/>
    <x v="370"/>
    <s v="Sin Orden"/>
    <n v="30"/>
    <n v="7"/>
    <n v="2018"/>
    <n v="849"/>
    <s v="No Cruza"/>
    <n v="849"/>
    <n v="30"/>
    <n v="7"/>
    <n v="2018"/>
    <n v="849"/>
    <x v="0"/>
    <n v="0"/>
    <x v="2"/>
  </r>
  <r>
    <s v="P77512020090011"/>
    <x v="0"/>
    <n v="0"/>
    <n v="0"/>
    <s v="                                                                                "/>
    <s v="O.C. Riohacha       "/>
    <s v="CUATRO VEREDA FINCA TOBIAS REDONDO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TOBIA REDONDO                                         "/>
    <s v="N3352044                      "/>
    <s v="Laudis_Peñaranda_                                                               "/>
    <s v="AC100"/>
    <n v="20200912"/>
    <n v="20201014"/>
    <n v="7751"/>
    <n v="28127059"/>
    <s v="Factibilidad Distribucion "/>
    <s v="NO"/>
    <x v="1"/>
    <n v="25"/>
    <n v="25000"/>
    <s v="Obras "/>
    <x v="0"/>
    <n v="20201014"/>
    <x v="2"/>
    <n v="1"/>
    <x v="0"/>
    <n v="12"/>
    <x v="7"/>
    <x v="1"/>
    <x v="3"/>
    <x v="176"/>
    <s v="Resuelta"/>
    <n v="14"/>
    <n v="10"/>
    <n v="2020"/>
    <n v="42"/>
    <s v="No Cruza"/>
    <n v="32"/>
    <n v="14"/>
    <n v="10"/>
    <n v="2020"/>
    <n v="42"/>
    <x v="1"/>
    <n v="0"/>
    <x v="0"/>
  </r>
  <r>
    <s v="P12102020100052"/>
    <x v="5"/>
    <n v="0"/>
    <n v="0"/>
    <s v="                                                                                "/>
    <s v="Of. Telefónica 24H  "/>
    <s v="  INVERSIONES ANDRADE SAS                                               "/>
    <n v="301265144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23"/>
    <n v="20201023"/>
    <n v="1210"/>
    <n v="0"/>
    <m/>
    <s v="NO"/>
    <x v="0"/>
    <n v="3"/>
    <n v="3000"/>
    <s v="Suministros definitivos Simples "/>
    <x v="9"/>
    <n v="20201023"/>
    <x v="1"/>
    <n v="1"/>
    <x v="1"/>
    <n v="23"/>
    <x v="3"/>
    <x v="1"/>
    <x v="4"/>
    <x v="56"/>
    <s v="Sin Orden"/>
    <n v="23"/>
    <n v="10"/>
    <n v="2020"/>
    <n v="33"/>
    <s v="No Cruza"/>
    <n v="33"/>
    <n v="23"/>
    <n v="10"/>
    <n v="2020"/>
    <n v="33"/>
    <x v="1"/>
    <n v="0"/>
    <x v="4"/>
  </r>
  <r>
    <s v="P95202020110007"/>
    <x v="3"/>
    <n v="0"/>
    <n v="0"/>
    <s v="                                                                                "/>
    <s v="O.C. Soledad        "/>
    <s v="JUAN CARLOS BARRAGAN RUEDA                                              "/>
    <n v="3126611745"/>
    <s v="TC090"/>
    <s v="                                                                                                                                                                                           "/>
    <s v="=CRA 2S 5A 36                                               "/>
    <s v="A2670921                      "/>
    <s v="Margarita_Ortiz_Dominguez                                                       "/>
    <s v="AC005"/>
    <n v="20201106"/>
    <n v="20201106"/>
    <n v="9520"/>
    <n v="28272084"/>
    <s v="Inspección Normalización"/>
    <s v="NO"/>
    <x v="2"/>
    <n v="3"/>
    <n v="3000"/>
    <s v="Suministros definitivos Simples "/>
    <x v="3"/>
    <n v="20201106"/>
    <x v="1"/>
    <n v="1"/>
    <x v="1"/>
    <n v="6"/>
    <x v="5"/>
    <x v="1"/>
    <x v="4"/>
    <x v="42"/>
    <s v="Pendiente"/>
    <n v="6"/>
    <n v="11"/>
    <n v="2020"/>
    <n v="19"/>
    <s v="No Cruza"/>
    <n v="19"/>
    <n v="6"/>
    <n v="11"/>
    <n v="2020"/>
    <n v="19"/>
    <x v="1"/>
    <n v="0"/>
    <x v="1"/>
  </r>
  <r>
    <s v="P95202020110010"/>
    <x v="0"/>
    <n v="0"/>
    <n v="0"/>
    <s v="                                                                                "/>
    <s v="O.C. B/quilla Cto   "/>
    <s v="ADINAEL PEREZ BODEGA CARACOLI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109"/>
    <n v="20201118"/>
    <n v="9520"/>
    <n v="28276234"/>
    <s v="Factibilidad Distribucion "/>
    <s v="NO"/>
    <x v="1"/>
    <n v="15"/>
    <n v="15000"/>
    <s v="Obras "/>
    <x v="0"/>
    <n v="20201118"/>
    <x v="2"/>
    <n v="1"/>
    <x v="0"/>
    <n v="9"/>
    <x v="5"/>
    <x v="1"/>
    <x v="4"/>
    <x v="55"/>
    <s v="Resuelta"/>
    <n v="18"/>
    <n v="11"/>
    <n v="2020"/>
    <n v="7"/>
    <s v="No Cruza"/>
    <n v="9"/>
    <n v="18"/>
    <n v="11"/>
    <n v="2020"/>
    <n v="7"/>
    <x v="1"/>
    <n v="0"/>
    <x v="0"/>
  </r>
  <r>
    <s v="P75412020030023"/>
    <x v="0"/>
    <n v="0"/>
    <n v="0"/>
    <s v="                                                                                "/>
    <s v="O.C Sabanalarga     "/>
    <s v="CENTRO DE VIDA ADULTO MAYOR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CENTRO DE VIDA ADULTO MAYOR                                 "/>
    <s v="A8742068                      "/>
    <s v="Alvaro_Enrique_Hernandez_Suarez                                                 "/>
    <s v="AC100"/>
    <n v="20200328"/>
    <n v="20200407"/>
    <n v="7541"/>
    <n v="27302708"/>
    <s v="Factibilidad Distribucion "/>
    <s v="NO"/>
    <x v="1"/>
    <n v="75"/>
    <n v="75000"/>
    <s v="Obras "/>
    <x v="8"/>
    <n v="20201021"/>
    <x v="2"/>
    <n v="1"/>
    <x v="0"/>
    <n v="28"/>
    <x v="0"/>
    <x v="1"/>
    <x v="4"/>
    <x v="470"/>
    <s v="Resuelta"/>
    <n v="21"/>
    <n v="10"/>
    <n v="2020"/>
    <n v="35"/>
    <s v="No Cruza"/>
    <n v="207"/>
    <n v="7"/>
    <n v="4"/>
    <n v="2020"/>
    <n v="232"/>
    <x v="1"/>
    <n v="197"/>
    <x v="0"/>
  </r>
  <r>
    <s v="P95102020040007"/>
    <x v="1"/>
    <n v="0"/>
    <n v="0"/>
    <s v="                                                                                "/>
    <s v="C.T.SOLEDAD         "/>
    <s v="MARITZA AVILA                                                           "/>
    <n v="300727296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36"/>
    <n v="20200420"/>
    <n v="20200421"/>
    <n v="9510"/>
    <n v="27338845"/>
    <s v="Inspección Normalización"/>
    <s v="NO"/>
    <x v="1"/>
    <n v="3"/>
    <n v="3000"/>
    <s v="Suministros definitivos Simples "/>
    <x v="1"/>
    <n v="20200421"/>
    <x v="1"/>
    <n v="1"/>
    <x v="1"/>
    <n v="20"/>
    <x v="8"/>
    <x v="1"/>
    <x v="1"/>
    <x v="471"/>
    <s v="Resuelta"/>
    <n v="21"/>
    <n v="4"/>
    <n v="2020"/>
    <n v="218"/>
    <s v="No Cruza"/>
    <n v="1"/>
    <n v="21"/>
    <n v="4"/>
    <n v="2020"/>
    <n v="218"/>
    <x v="1"/>
    <n v="0"/>
    <x v="1"/>
  </r>
  <r>
    <s v="P12202020040001"/>
    <x v="0"/>
    <n v="0"/>
    <n v="0"/>
    <s v="                                                                                "/>
    <s v="O.C Sabanalarga     "/>
    <s v="CENTRO DESARROLLO JUVENIL BARANOA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ADULTO MAYOR                                                "/>
    <s v="A8742068                      "/>
    <s v="Alvaro_Enrique_Hernandez_Suarez                                                 "/>
    <s v="AC100"/>
    <n v="20200414"/>
    <n v="20200420"/>
    <n v="1220"/>
    <n v="27320237"/>
    <s v="Factibilidad Distribucion "/>
    <s v="NO"/>
    <x v="1"/>
    <n v="75"/>
    <n v="75000"/>
    <s v="Obras "/>
    <x v="8"/>
    <n v="20201021"/>
    <x v="2"/>
    <n v="1"/>
    <x v="0"/>
    <n v="14"/>
    <x v="8"/>
    <x v="1"/>
    <x v="4"/>
    <x v="406"/>
    <s v="Resuelta"/>
    <n v="21"/>
    <n v="10"/>
    <n v="2020"/>
    <n v="35"/>
    <s v="No Cruza"/>
    <n v="190"/>
    <n v="20"/>
    <n v="4"/>
    <n v="2020"/>
    <n v="219"/>
    <x v="1"/>
    <n v="184"/>
    <x v="0"/>
  </r>
  <r>
    <s v="P34402018120008"/>
    <x v="2"/>
    <n v="0"/>
    <n v="0"/>
    <s v="                                                                                "/>
    <s v="ZE Santa_Marta      "/>
    <s v="LUIS EDUARDO RESTREPO PEÑARANDA                                         "/>
    <n v="3116156421"/>
    <s v="TC092"/>
    <s v="                                                                                                                                                                                           "/>
    <s v="CRA 50 80-191                                               "/>
    <s v="T9697258                      "/>
    <s v="Adriana_Duran_Q                                                                 "/>
    <s v="AC190"/>
    <n v="20181227"/>
    <n v="20190326"/>
    <n v="3440"/>
    <n v="25854460"/>
    <s v="Factibilidad Distribucion "/>
    <s v="NO"/>
    <x v="1"/>
    <n v="112.5"/>
    <n v="112500"/>
    <s v="Obras "/>
    <x v="5"/>
    <n v="20190524"/>
    <x v="2"/>
    <n v="1"/>
    <x v="0"/>
    <n v="27"/>
    <x v="9"/>
    <x v="3"/>
    <x v="0"/>
    <x v="200"/>
    <s v="Resuelta"/>
    <n v="24"/>
    <n v="5"/>
    <n v="2019"/>
    <n v="551"/>
    <s v="No Cruza"/>
    <n v="148"/>
    <n v="26"/>
    <n v="3"/>
    <n v="2019"/>
    <n v="610"/>
    <x v="0"/>
    <n v="59"/>
    <x v="2"/>
  </r>
  <r>
    <s v="P12102019070027"/>
    <x v="4"/>
    <n v="2499351"/>
    <n v="0"/>
    <s v="                                                                                "/>
    <s v="O.C Sabanalarga     "/>
    <s v="JORGE LLINAS 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220"/>
    <n v="20190719"/>
    <n v="20200110"/>
    <n v="1210"/>
    <n v="26879179"/>
    <s v="Seguimiento y rev. instalacion electrica distribucion "/>
    <s v="NO"/>
    <x v="3"/>
    <n v="50"/>
    <n v="50000"/>
    <s v="Aumentos de potencia"/>
    <x v="6"/>
    <n v="20200110"/>
    <x v="2"/>
    <n v="1"/>
    <x v="0"/>
    <n v="19"/>
    <x v="6"/>
    <x v="2"/>
    <x v="4"/>
    <x v="267"/>
    <s v="Resuelta"/>
    <n v="10"/>
    <n v="1"/>
    <n v="2020"/>
    <n v="320"/>
    <s v="No Cruza"/>
    <n v="175"/>
    <n v="10"/>
    <n v="1"/>
    <n v="2020"/>
    <n v="320"/>
    <x v="1"/>
    <n v="0"/>
    <x v="3"/>
  </r>
  <r>
    <s v="P95302019080006"/>
    <x v="0"/>
    <n v="0"/>
    <n v="0"/>
    <s v="                                                                                "/>
    <s v="O.C. B/quilla Nte   "/>
    <s v="CRRT A GALAPA BODEGA JUAN MINA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BODEGA JUAN MINA                                            "/>
    <s v="A3151411                      "/>
    <s v="FERGIE_YULISSA_SOLANO_MANOTAS                                                   "/>
    <s v="AC100"/>
    <n v="20190822"/>
    <n v="20190830"/>
    <n v="9530"/>
    <n v="26655115"/>
    <s v="Factibilidad Distribucion "/>
    <s v="NO"/>
    <x v="1"/>
    <n v="300"/>
    <n v="300000"/>
    <s v="Obras "/>
    <x v="8"/>
    <n v="20191024"/>
    <x v="3"/>
    <n v="1"/>
    <x v="0"/>
    <n v="22"/>
    <x v="10"/>
    <x v="2"/>
    <x v="1"/>
    <x v="428"/>
    <s v="Resuelta"/>
    <n v="24"/>
    <n v="10"/>
    <n v="2019"/>
    <n v="398"/>
    <s v="No Cruza"/>
    <n v="63"/>
    <n v="30"/>
    <n v="8"/>
    <n v="2019"/>
    <n v="453"/>
    <x v="0"/>
    <n v="55"/>
    <x v="0"/>
  </r>
  <r>
    <s v="P33102019090003"/>
    <x v="11"/>
    <n v="0"/>
    <n v="0"/>
    <s v="                                                                                "/>
    <s v="O.C. B/quilla Nte   "/>
    <s v="  MUNICIPIO DE RIOHACHA                                                 "/>
    <n v="3156254143"/>
    <s v="TC095"/>
    <s v="                                                                                                                                                                                           "/>
    <s v="MUNICIPIO DE RIOHACHA                                       "/>
    <s v="RC000135                      "/>
    <s v="CRISTIAN_CONTRERAS_ARROYO                                                       "/>
    <s v="AC999"/>
    <n v="20190905"/>
    <n v="20190905"/>
    <n v="3310"/>
    <n v="0"/>
    <m/>
    <s v="NO"/>
    <x v="0"/>
    <n v="4.5"/>
    <n v="4500"/>
    <s v="Coogeneración/Suplencia "/>
    <x v="23"/>
    <n v="20190905"/>
    <x v="10"/>
    <n v="1"/>
    <x v="0"/>
    <n v="5"/>
    <x v="7"/>
    <x v="2"/>
    <x v="3"/>
    <x v="11"/>
    <s v="Sin Orden"/>
    <n v="5"/>
    <n v="9"/>
    <n v="2019"/>
    <n v="447"/>
    <s v="No Cruza"/>
    <n v="447"/>
    <n v="5"/>
    <n v="9"/>
    <n v="2019"/>
    <n v="447"/>
    <x v="0"/>
    <n v="0"/>
    <x v="4"/>
  </r>
  <r>
    <s v="P11102019040072"/>
    <x v="4"/>
    <n v="6601034"/>
    <n v="0"/>
    <s v="                                                                                "/>
    <s v="O.C. B/quilla Cto   "/>
    <s v="FERNANDO BUITRAGO GONZALEZ                                              "/>
    <n v="3104136647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415"/>
    <n v="20191129"/>
    <n v="1110"/>
    <n v="26433850"/>
    <s v="Seguimiento y rev. instalacion electrica distribucion "/>
    <s v="NO"/>
    <x v="3"/>
    <n v="112.5"/>
    <n v="112500"/>
    <s v="Aumentos de potencia"/>
    <x v="6"/>
    <n v="20191129"/>
    <x v="3"/>
    <n v="1"/>
    <x v="0"/>
    <n v="15"/>
    <x v="8"/>
    <x v="2"/>
    <x v="1"/>
    <x v="472"/>
    <s v="Resuelta"/>
    <n v="29"/>
    <n v="11"/>
    <n v="2019"/>
    <n v="362"/>
    <s v="No Cruza"/>
    <n v="228"/>
    <n v="29"/>
    <n v="11"/>
    <n v="2019"/>
    <n v="362"/>
    <x v="0"/>
    <n v="0"/>
    <x v="3"/>
  </r>
  <r>
    <s v="P11502020010009"/>
    <x v="4"/>
    <n v="0"/>
    <n v="0"/>
    <s v="                                                                                "/>
    <s v="O.C. B/quilla Cto   "/>
    <s v="ALVARO SANCHEZ VIVIENDA UNIFAMILIAR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LOMAS DE CAUJARAL LOTE 5                                "/>
    <s v="T9763922                      "/>
    <s v="Somaya_Rincon                                                                   "/>
    <s v="AC220"/>
    <n v="20200113"/>
    <n v="20200611"/>
    <n v="1150"/>
    <n v="27218315"/>
    <s v="Seguimiento y rev. instalacion electrica distribucion "/>
    <s v="NO"/>
    <x v="3"/>
    <n v="25"/>
    <n v="25000"/>
    <s v="Obras "/>
    <x v="6"/>
    <n v="20200611"/>
    <x v="2"/>
    <n v="1"/>
    <x v="0"/>
    <n v="13"/>
    <x v="11"/>
    <x v="1"/>
    <x v="1"/>
    <x v="473"/>
    <s v="Resuelta"/>
    <n v="11"/>
    <n v="6"/>
    <n v="2020"/>
    <n v="167"/>
    <s v="No Cruza"/>
    <n v="150"/>
    <n v="11"/>
    <n v="6"/>
    <n v="2020"/>
    <n v="167"/>
    <x v="1"/>
    <n v="0"/>
    <x v="3"/>
  </r>
  <r>
    <s v="P34602020090018"/>
    <x v="2"/>
    <n v="0"/>
    <n v="0"/>
    <s v="                                                                                "/>
    <s v="O.C. La 14          "/>
    <s v="ISRAEL SANTODOMINGO BOLAÑO BMT FCA SANTA MARIA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3460"/>
    <n v="28160792"/>
    <s v="Factibilidad Distribucion "/>
    <s v="NO"/>
    <x v="1"/>
    <n v="30"/>
    <n v="30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1102019050015"/>
    <x v="2"/>
    <n v="0"/>
    <n v="0"/>
    <s v="                                                                                "/>
    <s v="O.C. B/quilla Nte   "/>
    <s v="  ZULUAGA DUQUE PROVISIONAL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506"/>
    <n v="20190913"/>
    <n v="1110"/>
    <n v="26775566"/>
    <s v="Seguimiento y rev. instalacion electrica distribucion "/>
    <s v="NO"/>
    <x v="1"/>
    <n v="112.5"/>
    <n v="112500"/>
    <s v="Obras "/>
    <x v="7"/>
    <n v="20190924"/>
    <x v="3"/>
    <n v="1"/>
    <x v="0"/>
    <n v="6"/>
    <x v="2"/>
    <x v="2"/>
    <x v="1"/>
    <x v="474"/>
    <s v="Resuelta"/>
    <n v="24"/>
    <n v="9"/>
    <n v="2019"/>
    <n v="428"/>
    <d v="2019-09-30T00:00:00"/>
    <n v="141"/>
    <n v="13"/>
    <n v="9"/>
    <n v="2019"/>
    <n v="439"/>
    <x v="0"/>
    <n v="11"/>
    <x v="2"/>
  </r>
  <r>
    <s v="P11102020090130"/>
    <x v="1"/>
    <n v="3051780"/>
    <n v="20121795"/>
    <s v="Situacion correcta                                                              "/>
    <s v="Of. Telefónica 24H  "/>
    <s v="GLADYS BUSTOS                                                           "/>
    <n v="3005461636"/>
    <s v="TC090"/>
    <s v="CR 36 80 105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925"/>
    <n v="20200929"/>
    <n v="1110"/>
    <n v="28166320"/>
    <s v="Modificación de Potencia"/>
    <s v="NO"/>
    <x v="1"/>
    <n v="3"/>
    <n v="3000"/>
    <s v="Aumentos de potencia"/>
    <x v="1"/>
    <n v="20200929"/>
    <x v="1"/>
    <n v="1"/>
    <x v="1"/>
    <n v="25"/>
    <x v="7"/>
    <x v="1"/>
    <x v="1"/>
    <x v="475"/>
    <s v="Resuelta"/>
    <n v="29"/>
    <n v="9"/>
    <n v="2020"/>
    <n v="57"/>
    <s v="No Cruza"/>
    <n v="4"/>
    <n v="29"/>
    <n v="9"/>
    <n v="2020"/>
    <n v="57"/>
    <x v="1"/>
    <n v="0"/>
    <x v="1"/>
  </r>
  <r>
    <s v="P11102018030014"/>
    <x v="2"/>
    <n v="0"/>
    <n v="0"/>
    <s v="                                                                                "/>
    <s v="O.C. B/quilla Nte   "/>
    <s v="COMCEL S.A COMUNICACION CELULAR                                         "/>
    <n v="3113777700"/>
    <s v="TC092"/>
    <s v="                                                                                                                                                                                           "/>
    <s v="NIC DE REF 7750828                                          "/>
    <s v="A7414938                      "/>
    <s v="Zayira_Salcedo                                                                  "/>
    <s v="AC190"/>
    <n v="20180302"/>
    <n v="20180327"/>
    <n v="1110"/>
    <n v="25216710"/>
    <s v="Seguimiento y rev. instalacion electrica distribucion "/>
    <s v="NO"/>
    <x v="1"/>
    <n v="10"/>
    <n v="10000"/>
    <s v="Obras "/>
    <x v="7"/>
    <n v="20180426"/>
    <x v="2"/>
    <n v="1"/>
    <x v="0"/>
    <n v="2"/>
    <x v="0"/>
    <x v="3"/>
    <x v="1"/>
    <x v="476"/>
    <s v="Resuelta"/>
    <n v="26"/>
    <n v="4"/>
    <n v="2018"/>
    <n v="944"/>
    <d v="2018-06-20T00:00:00"/>
    <n v="55"/>
    <n v="27"/>
    <n v="3"/>
    <n v="2018"/>
    <n v="974"/>
    <x v="0"/>
    <n v="30"/>
    <x v="2"/>
  </r>
  <r>
    <s v="P11802019110094"/>
    <x v="0"/>
    <n v="0"/>
    <n v="0"/>
    <s v="                                                                                "/>
    <s v="O.C. B/quilla Cto   "/>
    <s v="  ESTACION DE POLICIA DE SOLEDAD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ESTACION DE POLICIA DE SOLEDAD                              "/>
    <s v="A3151411                      "/>
    <s v="FERGIE_YULISSA_SOLANO_MANOTAS                                                   "/>
    <s v="AC100"/>
    <n v="20191122"/>
    <n v="20191129"/>
    <n v="1180"/>
    <n v="26945045"/>
    <s v="Factibilidad Distribucion "/>
    <s v="NO"/>
    <x v="1"/>
    <n v="45"/>
    <n v="45000"/>
    <s v="Obras "/>
    <x v="0"/>
    <n v="20191129"/>
    <x v="2"/>
    <n v="1"/>
    <x v="0"/>
    <n v="22"/>
    <x v="5"/>
    <x v="2"/>
    <x v="1"/>
    <x v="448"/>
    <s v="Resuelta"/>
    <n v="29"/>
    <n v="11"/>
    <n v="2019"/>
    <n v="362"/>
    <s v="No Cruza"/>
    <n v="7"/>
    <n v="29"/>
    <n v="11"/>
    <n v="2019"/>
    <n v="362"/>
    <x v="0"/>
    <n v="0"/>
    <x v="0"/>
  </r>
  <r>
    <s v="P95102019110011"/>
    <x v="1"/>
    <n v="0"/>
    <n v="0"/>
    <s v="                                                                                "/>
    <s v="O.C. B/quilla Sur   "/>
    <s v="JUANA DE DIOS DE LA ASUNCION DE LA HOZ                                  "/>
    <n v="3106625144"/>
    <s v="TC090"/>
    <s v="                                                                                                                                                                                           "/>
    <s v="=CRA 6Q 102A 147                                            "/>
    <s v="TR183318                      "/>
    <s v="Mairene_Meza_Lechuga                                                            "/>
    <s v="AC236"/>
    <n v="20191106"/>
    <n v="20191107"/>
    <n v="9510"/>
    <n v="26888552"/>
    <s v="Inspección Normalización"/>
    <s v="NO"/>
    <x v="1"/>
    <n v="3"/>
    <n v="3000"/>
    <s v="Suministros definitivos Simples "/>
    <x v="1"/>
    <n v="20191107"/>
    <x v="1"/>
    <n v="1"/>
    <x v="1"/>
    <n v="6"/>
    <x v="5"/>
    <x v="2"/>
    <x v="1"/>
    <x v="260"/>
    <s v="Resuelta"/>
    <n v="7"/>
    <n v="11"/>
    <n v="2019"/>
    <n v="384"/>
    <s v="No Cruza"/>
    <n v="1"/>
    <n v="7"/>
    <n v="11"/>
    <n v="2019"/>
    <n v="384"/>
    <x v="0"/>
    <n v="0"/>
    <x v="1"/>
  </r>
  <r>
    <s v="P11102020090088"/>
    <x v="9"/>
    <n v="0"/>
    <n v="0"/>
    <s v="                                                                                "/>
    <s v="O.C. B/quilla Nte   "/>
    <s v="JOSE LUIS ARIAS SUAREZ                                                  "/>
    <n v="3443512"/>
    <s v="TC092"/>
    <s v="                                                                                                                                                                                           "/>
    <s v="CRA 53 46 49                                                "/>
    <s v="RC000135                      "/>
    <s v="CRISTIAN_CONTRERAS_ARROYO                                                       "/>
    <s v="AC090"/>
    <n v="20200915"/>
    <n v="20200924"/>
    <n v="1110"/>
    <n v="0"/>
    <m/>
    <s v="NO"/>
    <x v="0"/>
    <n v="5"/>
    <n v="5000"/>
    <s v="Coogeneración/Suplencia "/>
    <x v="15"/>
    <n v="20200924"/>
    <x v="10"/>
    <n v="1"/>
    <x v="2"/>
    <n v="15"/>
    <x v="7"/>
    <x v="1"/>
    <x v="1"/>
    <x v="69"/>
    <s v="Sin Orden"/>
    <n v="24"/>
    <n v="9"/>
    <n v="2020"/>
    <n v="62"/>
    <s v="No Cruza"/>
    <n v="62"/>
    <n v="24"/>
    <n v="9"/>
    <n v="2020"/>
    <n v="62"/>
    <x v="1"/>
    <n v="0"/>
    <x v="6"/>
  </r>
  <r>
    <s v="E75412020110001"/>
    <x v="3"/>
    <n v="0"/>
    <n v="0"/>
    <s v="                                                                                "/>
    <s v="O.C Sabanalarga     "/>
    <s v="AUTOCONSUMO ATLANTICO SUR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UTOCONSUMO                                                 "/>
    <s v="A8742068                      "/>
    <s v="Alvaro_Enrique_Hernandez_Suarez                                                 "/>
    <s v="AC005"/>
    <n v="20201106"/>
    <n v="20201106"/>
    <n v="7541"/>
    <n v="0"/>
    <m/>
    <s v="NO"/>
    <x v="0"/>
    <n v="3"/>
    <n v="3000"/>
    <s v="Eventuales"/>
    <x v="3"/>
    <n v="20201106"/>
    <x v="1"/>
    <n v="1"/>
    <x v="0"/>
    <n v="6"/>
    <x v="5"/>
    <x v="1"/>
    <x v="4"/>
    <x v="42"/>
    <s v="Sin Orden"/>
    <n v="6"/>
    <n v="11"/>
    <n v="2020"/>
    <n v="19"/>
    <s v="No Cruza"/>
    <n v="19"/>
    <n v="6"/>
    <n v="11"/>
    <n v="2020"/>
    <n v="19"/>
    <x v="1"/>
    <n v="0"/>
    <x v="1"/>
  </r>
  <r>
    <s v="P11802020020007"/>
    <x v="0"/>
    <n v="0"/>
    <n v="0"/>
    <s v="                                                                                "/>
    <s v="O.C. B/quilla Cto   "/>
    <s v="  ANTENA MONOPOLO AEROPUERTO                                            "/>
    <n v="3205486485"/>
    <s v="TC088"/>
    <s v="                                                                                                                                                                                           "/>
    <s v="VIA MALAMBO                                                 "/>
    <s v="A3151411                      "/>
    <s v="FERGIE_YULISSA_SOLANO_MANOTAS                                                   "/>
    <s v="AC100"/>
    <n v="20200204"/>
    <n v="20200212"/>
    <n v="1180"/>
    <n v="27146551"/>
    <s v="Factibilidad Distribucion "/>
    <s v="NO"/>
    <x v="1"/>
    <n v="25"/>
    <n v="25000"/>
    <s v="Obras "/>
    <x v="0"/>
    <n v="20200212"/>
    <x v="2"/>
    <n v="1"/>
    <x v="0"/>
    <n v="4"/>
    <x v="1"/>
    <x v="1"/>
    <x v="1"/>
    <x v="254"/>
    <s v="Resuelta"/>
    <n v="12"/>
    <n v="2"/>
    <n v="2020"/>
    <n v="287"/>
    <s v="No Cruza"/>
    <n v="8"/>
    <n v="12"/>
    <n v="2"/>
    <n v="2020"/>
    <n v="287"/>
    <x v="1"/>
    <n v="0"/>
    <x v="0"/>
  </r>
  <r>
    <s v="P75422020060001"/>
    <x v="3"/>
    <n v="0"/>
    <n v="0"/>
    <s v="                                                                                "/>
    <s v="C.A. Malambo        "/>
    <s v="JORGE  LUIS MANOTAS MANOTAS                                             "/>
    <n v="312261874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005"/>
    <n v="20200602"/>
    <n v="20200602"/>
    <n v="7542"/>
    <n v="27563215"/>
    <s v="Inspección Normalización"/>
    <s v="NO"/>
    <x v="3"/>
    <n v="3"/>
    <n v="3000"/>
    <s v="Suministros definitivos Simples "/>
    <x v="3"/>
    <n v="20200602"/>
    <x v="1"/>
    <n v="1"/>
    <x v="1"/>
    <n v="2"/>
    <x v="4"/>
    <x v="1"/>
    <x v="4"/>
    <x v="477"/>
    <s v="Resuelta"/>
    <n v="2"/>
    <n v="6"/>
    <n v="2020"/>
    <n v="176"/>
    <s v="No Cruza"/>
    <n v="0"/>
    <n v="2"/>
    <n v="6"/>
    <n v="2020"/>
    <n v="176"/>
    <x v="1"/>
    <n v="0"/>
    <x v="1"/>
  </r>
  <r>
    <s v="P31602020090005"/>
    <x v="0"/>
    <n v="0"/>
    <n v="0"/>
    <s v="                                                                                "/>
    <s v="XXX NO UTILIZAR     "/>
    <s v="  GALEANO JUNIOR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43764                      "/>
    <s v="Hugo_Bello_Sanchez                                                              "/>
    <s v="AC100"/>
    <n v="20200917"/>
    <n v="20200918"/>
    <n v="3160"/>
    <n v="28140696"/>
    <s v="Factibilidad Distribucion "/>
    <s v="NO"/>
    <x v="1"/>
    <n v="15"/>
    <n v="15000"/>
    <s v="Obras "/>
    <x v="0"/>
    <n v="20200918"/>
    <x v="2"/>
    <n v="1"/>
    <x v="0"/>
    <n v="17"/>
    <x v="7"/>
    <x v="1"/>
    <x v="2"/>
    <x v="386"/>
    <s v="Resuelta"/>
    <n v="18"/>
    <n v="9"/>
    <n v="2020"/>
    <n v="68"/>
    <s v="No Cruza"/>
    <n v="1"/>
    <n v="18"/>
    <n v="9"/>
    <n v="2020"/>
    <n v="68"/>
    <x v="1"/>
    <n v="0"/>
    <x v="0"/>
  </r>
  <r>
    <s v="P77522020100003"/>
    <x v="0"/>
    <n v="0"/>
    <n v="0"/>
    <s v="                                                                                "/>
    <s v="O.C. Riohacha       "/>
    <s v="CRISTIAN CAMILO CUELLO SUAREZ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                                                      "/>
    <s v="N3352044                      "/>
    <s v="Laudis_Peñaranda_                                                               "/>
    <s v="AC100"/>
    <n v="20201027"/>
    <n v="20201029"/>
    <n v="7752"/>
    <n v="28254278"/>
    <s v="Factibilidad Distribucion "/>
    <s v="NO"/>
    <x v="1"/>
    <n v="30"/>
    <n v="30000"/>
    <s v="Obras "/>
    <x v="0"/>
    <n v="20201029"/>
    <x v="2"/>
    <n v="1"/>
    <x v="0"/>
    <n v="27"/>
    <x v="3"/>
    <x v="1"/>
    <x v="3"/>
    <x v="85"/>
    <s v="Resuelta"/>
    <n v="29"/>
    <n v="10"/>
    <n v="2020"/>
    <n v="27"/>
    <s v="No Cruza"/>
    <n v="2"/>
    <n v="29"/>
    <n v="10"/>
    <n v="2020"/>
    <n v="27"/>
    <x v="1"/>
    <n v="0"/>
    <x v="0"/>
  </r>
  <r>
    <s v="P33402020100016"/>
    <x v="0"/>
    <n v="0"/>
    <n v="0"/>
    <s v="                                                                                "/>
    <s v="O.C. Riohacha       "/>
    <s v="BARRIO PORVENIR ILUMINACION URUMITA SECTOR 2                            "/>
    <n v="0"/>
    <s v="TC092"/>
    <s v="                                                                                                                                                                                           "/>
    <s v="AP SECTOR 1                                                 "/>
    <s v="N3352044                      "/>
    <s v="Laudis_Peñaranda_                                                               "/>
    <s v="AC100"/>
    <n v="20201027"/>
    <n v="20201029"/>
    <n v="3340"/>
    <n v="28254218"/>
    <s v="Factibilidad Distribucion "/>
    <s v="NO"/>
    <x v="1"/>
    <n v="15"/>
    <n v="15000"/>
    <s v="Obras "/>
    <x v="0"/>
    <n v="20201029"/>
    <x v="2"/>
    <n v="1"/>
    <x v="0"/>
    <n v="27"/>
    <x v="3"/>
    <x v="1"/>
    <x v="3"/>
    <x v="85"/>
    <s v="Resuelta"/>
    <n v="29"/>
    <n v="10"/>
    <n v="2020"/>
    <n v="27"/>
    <s v="No Cruza"/>
    <n v="2"/>
    <n v="29"/>
    <n v="10"/>
    <n v="2020"/>
    <n v="27"/>
    <x v="1"/>
    <n v="0"/>
    <x v="0"/>
  </r>
  <r>
    <s v="P93412020110002"/>
    <x v="5"/>
    <n v="0"/>
    <n v="0"/>
    <s v="                                                                                "/>
    <s v="Of. Telefónica 24H  "/>
    <s v="ANA DEL CARMEN CASTAÑO LOZANO                                           "/>
    <n v="3002927076"/>
    <s v="TC090"/>
    <s v="                                                                                                                                                                                           "/>
    <s v="CL 6 Y 7                                                    "/>
    <s v="NT001137                      "/>
    <s v="STEFANNIE_PAOLA_RAMBAO_BENAVIDES                                                "/>
    <s v="AC230"/>
    <n v="20201119"/>
    <n v="20201119"/>
    <n v="9341"/>
    <n v="0"/>
    <m/>
    <s v="NO"/>
    <x v="0"/>
    <n v="3"/>
    <n v="3000"/>
    <s v="Suministros definitivos Simples "/>
    <x v="9"/>
    <n v="20201119"/>
    <x v="1"/>
    <n v="1"/>
    <x v="1"/>
    <n v="19"/>
    <x v="5"/>
    <x v="1"/>
    <x v="0"/>
    <x v="94"/>
    <s v="Sin Orden"/>
    <n v="19"/>
    <n v="11"/>
    <n v="2020"/>
    <n v="6"/>
    <s v="No Cruza"/>
    <n v="6"/>
    <n v="19"/>
    <n v="11"/>
    <n v="2020"/>
    <n v="6"/>
    <x v="1"/>
    <n v="0"/>
    <x v="4"/>
  </r>
  <r>
    <s v="P12102018060008"/>
    <x v="2"/>
    <n v="0"/>
    <n v="0"/>
    <s v="                                                                                "/>
    <s v="O.C Sabanalarga     "/>
    <s v="  PARQUE LOGISTICO CALIFORNIA                                           "/>
    <n v="3223048149"/>
    <s v="TC092"/>
    <s v="                                                                                                                                                                                           "/>
    <s v="PARQUE LOGISTICO CALIFORNIA                                 "/>
    <s v="T9763922                      "/>
    <s v="Somaya_Rincon                                                                   "/>
    <s v="AC190"/>
    <n v="20180608"/>
    <n v="20180608"/>
    <n v="1210"/>
    <n v="25221907"/>
    <s v="Seguimiento y rev. instalacion electrica distribucion "/>
    <s v="NO"/>
    <x v="1"/>
    <n v="225"/>
    <n v="225000"/>
    <s v="Obras "/>
    <x v="2"/>
    <n v="20180608"/>
    <x v="3"/>
    <n v="1"/>
    <x v="0"/>
    <n v="8"/>
    <x v="4"/>
    <x v="3"/>
    <x v="4"/>
    <x v="478"/>
    <s v="Resuelta"/>
    <n v="8"/>
    <n v="6"/>
    <n v="2018"/>
    <n v="901"/>
    <d v="2018-06-22T00:00:00"/>
    <n v="0"/>
    <n v="8"/>
    <n v="6"/>
    <n v="2018"/>
    <n v="901"/>
    <x v="0"/>
    <n v="0"/>
    <x v="2"/>
  </r>
  <r>
    <s v="P11802019070110"/>
    <x v="4"/>
    <n v="0"/>
    <n v="0"/>
    <s v="                                                                                "/>
    <s v="O.C. B/quilla Nte   "/>
    <s v="SA CONSTRUCCIONES MARVAL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0724"/>
    <n v="20200514"/>
    <n v="1180"/>
    <n v="26952312"/>
    <s v="Seguimiento y rev. instalacion electrica distribucion "/>
    <s v="NO"/>
    <x v="3"/>
    <n v="457.5"/>
    <n v="457500"/>
    <s v="Obras "/>
    <x v="6"/>
    <n v="20200514"/>
    <x v="3"/>
    <n v="1"/>
    <x v="0"/>
    <n v="24"/>
    <x v="6"/>
    <x v="2"/>
    <x v="1"/>
    <x v="479"/>
    <s v="Resuelta"/>
    <n v="14"/>
    <n v="5"/>
    <n v="2020"/>
    <n v="195"/>
    <s v="No Cruza"/>
    <n v="295"/>
    <n v="14"/>
    <n v="5"/>
    <n v="2020"/>
    <n v="195"/>
    <x v="1"/>
    <n v="0"/>
    <x v="3"/>
  </r>
  <r>
    <s v="P95102020010017"/>
    <x v="2"/>
    <n v="2174787"/>
    <n v="20025456"/>
    <s v="Situacion correcta                                                              "/>
    <s v="O.C. B/quilla Cto   "/>
    <s v="PORTUARIO DISTRITO ESPECIAL INDUSTRIAL Y                                "/>
    <n v="3003360026"/>
    <s v="TC095"/>
    <s v="CR 3B 52B 42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20"/>
    <n v="20200907"/>
    <n v="9510"/>
    <n v="27105434"/>
    <s v="Factibilidad Distribucion "/>
    <s v="NO"/>
    <x v="1"/>
    <n v="400"/>
    <n v="400000"/>
    <s v="Aumentos de potencia"/>
    <x v="16"/>
    <n v="20201016"/>
    <x v="3"/>
    <n v="1"/>
    <x v="0"/>
    <n v="20"/>
    <x v="11"/>
    <x v="1"/>
    <x v="1"/>
    <x v="271"/>
    <s v="Resuelta"/>
    <n v="16"/>
    <n v="10"/>
    <n v="2020"/>
    <n v="40"/>
    <s v="No Cruza"/>
    <n v="270"/>
    <n v="7"/>
    <n v="9"/>
    <n v="2020"/>
    <n v="79"/>
    <x v="1"/>
    <n v="39"/>
    <x v="2"/>
  </r>
  <r>
    <s v="P34102018120093"/>
    <x v="4"/>
    <n v="0"/>
    <n v="0"/>
    <s v="                                                                                "/>
    <s v="ZE Santa_Marta      "/>
    <s v="EDIFICIO AMBAR INFINITY 3G CONSTRUCTORES SA                             "/>
    <n v="3753273751"/>
    <s v="TC087"/>
    <s v="                                                                                                                                                                                           "/>
    <s v="CR 1                                                        "/>
    <s v="T9697258                      "/>
    <s v="Adriana_Duran_Q                                                                 "/>
    <s v="AC220"/>
    <n v="20181227"/>
    <n v="20200205"/>
    <n v="3410"/>
    <n v="27040773"/>
    <s v="Seguimiento y rev. instalacion electrica distribucion "/>
    <s v="NO"/>
    <x v="3"/>
    <n v="500"/>
    <n v="500000"/>
    <s v="Obras "/>
    <x v="4"/>
    <n v="20200205"/>
    <x v="6"/>
    <n v="1"/>
    <x v="0"/>
    <n v="27"/>
    <x v="9"/>
    <x v="3"/>
    <x v="0"/>
    <x v="200"/>
    <s v="Resuelta"/>
    <n v="5"/>
    <n v="2"/>
    <n v="2020"/>
    <n v="294"/>
    <s v="No Cruza"/>
    <n v="405"/>
    <n v="5"/>
    <n v="2"/>
    <n v="2020"/>
    <n v="294"/>
    <x v="1"/>
    <n v="0"/>
    <x v="3"/>
  </r>
  <r>
    <s v="P11802020110056"/>
    <x v="5"/>
    <n v="0"/>
    <n v="0"/>
    <s v="                                                                                "/>
    <s v="Of. Telefónica 24H  "/>
    <s v="LEDYS SULBARAN                                                          "/>
    <n v="313873725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12"/>
    <n v="20201112"/>
    <n v="1180"/>
    <n v="0"/>
    <m/>
    <s v="NO"/>
    <x v="0"/>
    <n v="3"/>
    <n v="3000"/>
    <s v="Suministros definitivos Simples "/>
    <x v="9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11802017030082"/>
    <x v="2"/>
    <n v="0"/>
    <n v="0"/>
    <s v="                                                                                "/>
    <s v="O.C. B/quilla Cto   "/>
    <s v="SA CONSTRUCCIONES MARVAL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322"/>
    <n v="20170322"/>
    <n v="1180"/>
    <n v="23756183"/>
    <s v="Seguimiento y rev. instalacion electrica distribucion "/>
    <s v="NO"/>
    <x v="1"/>
    <n v="187.5"/>
    <n v="187500"/>
    <s v="Obras "/>
    <x v="14"/>
    <n v="20170803"/>
    <x v="3"/>
    <n v="1"/>
    <x v="0"/>
    <n v="22"/>
    <x v="0"/>
    <x v="0"/>
    <x v="1"/>
    <x v="480"/>
    <s v="Resuelta"/>
    <n v="3"/>
    <n v="8"/>
    <n v="2017"/>
    <n v="1210"/>
    <s v="No Cruza"/>
    <n v="134"/>
    <n v="22"/>
    <n v="3"/>
    <n v="2017"/>
    <n v="1344"/>
    <x v="0"/>
    <n v="134"/>
    <x v="2"/>
  </r>
  <r>
    <s v="P34702020090008"/>
    <x v="3"/>
    <n v="0"/>
    <n v="0"/>
    <s v="                                                                                "/>
    <s v="O.C. Plato          "/>
    <s v="RAFAEL MORENO MARTINEZ                                                  "/>
    <n v="3106137201"/>
    <s v="TC092"/>
    <s v="                                                                                                                                                                                           "/>
    <s v="NUEVO SERVICIO                                              "/>
    <s v="A7642997                      "/>
    <s v="RAFAEL_GREGORIO_DE_LA_HOZ_GUTIERREZ                                             "/>
    <s v="AC005"/>
    <n v="20200929"/>
    <n v="20201015"/>
    <n v="3470"/>
    <n v="28234093"/>
    <s v="Inspección Normalización"/>
    <s v="NO"/>
    <x v="2"/>
    <n v="3"/>
    <n v="3000"/>
    <s v="Suministros definitivos Simples "/>
    <x v="3"/>
    <n v="20201015"/>
    <x v="1"/>
    <n v="1"/>
    <x v="1"/>
    <n v="29"/>
    <x v="7"/>
    <x v="1"/>
    <x v="0"/>
    <x v="283"/>
    <s v="Pendiente"/>
    <n v="15"/>
    <n v="10"/>
    <n v="2020"/>
    <n v="41"/>
    <d v="2020-10-15T00:00:00"/>
    <n v="41"/>
    <n v="15"/>
    <n v="10"/>
    <n v="2020"/>
    <n v="41"/>
    <x v="1"/>
    <n v="0"/>
    <x v="1"/>
  </r>
  <r>
    <s v="P95102020110010"/>
    <x v="1"/>
    <n v="0"/>
    <n v="0"/>
    <s v="                                                                                "/>
    <s v="O.C. B/quilla Nte   "/>
    <s v="COMCEL S.A COMUNICACION CELULAR S.A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20                      "/>
    <s v="SILVIA_QUIROZ_PARRA                                                             "/>
    <s v="AC236"/>
    <n v="20201105"/>
    <n v="20201112"/>
    <n v="9510"/>
    <n v="28270416"/>
    <s v="Inspección Normalización"/>
    <s v="NO"/>
    <x v="1"/>
    <n v="3"/>
    <n v="3000"/>
    <s v="Suministros definitivos Simples "/>
    <x v="1"/>
    <n v="20201112"/>
    <x v="1"/>
    <n v="1"/>
    <x v="1"/>
    <n v="5"/>
    <x v="5"/>
    <x v="1"/>
    <x v="1"/>
    <x v="72"/>
    <s v="Resuelta"/>
    <n v="12"/>
    <n v="11"/>
    <n v="2020"/>
    <n v="13"/>
    <s v="No Cruza"/>
    <n v="7"/>
    <n v="12"/>
    <n v="11"/>
    <n v="2020"/>
    <n v="13"/>
    <x v="1"/>
    <n v="0"/>
    <x v="1"/>
  </r>
  <r>
    <s v="P33402017030013"/>
    <x v="0"/>
    <n v="0"/>
    <n v="0"/>
    <s v="                                                                                "/>
    <s v="O.C. B/quilla Nte   "/>
    <s v="BETEL PARAISO DE        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P DE BETEL                                                  "/>
    <s v="TR193884                      "/>
    <s v="                                                                                "/>
    <s v="AC100"/>
    <n v="20170330"/>
    <n v="20170405"/>
    <n v="3340"/>
    <n v="0"/>
    <m/>
    <s v="NO"/>
    <x v="0"/>
    <n v="175"/>
    <n v="175000"/>
    <s v="Obras "/>
    <x v="0"/>
    <n v="20170405"/>
    <x v="0"/>
    <n v="1"/>
    <x v="0"/>
    <n v="30"/>
    <x v="0"/>
    <x v="0"/>
    <x v="3"/>
    <x v="292"/>
    <s v="Sin Orden"/>
    <n v="5"/>
    <n v="4"/>
    <n v="2017"/>
    <n v="1330"/>
    <s v="No Cruza"/>
    <n v="1330"/>
    <n v="5"/>
    <n v="4"/>
    <n v="2017"/>
    <n v="1330"/>
    <x v="0"/>
    <n v="0"/>
    <x v="0"/>
  </r>
  <r>
    <s v="P11102018100140"/>
    <x v="0"/>
    <n v="8531194"/>
    <n v="0"/>
    <s v="                                                                                "/>
    <s v="C.T.SOLEDAD         "/>
    <s v="ISAZA RUBIANO BENILDA CLUB CAMPESTRE MALLORQUIN                         "/>
    <n v="3156582166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00"/>
    <n v="20181029"/>
    <n v="20181101"/>
    <n v="1110"/>
    <n v="25678218"/>
    <s v="Factibilidad Distribucion "/>
    <s v="NO"/>
    <x v="1"/>
    <n v="25"/>
    <n v="25000"/>
    <s v="Aumentos de potencia"/>
    <x v="0"/>
    <n v="20181101"/>
    <x v="2"/>
    <n v="1"/>
    <x v="0"/>
    <n v="29"/>
    <x v="3"/>
    <x v="3"/>
    <x v="1"/>
    <x v="481"/>
    <s v="Resuelta"/>
    <n v="1"/>
    <n v="11"/>
    <n v="2018"/>
    <n v="755"/>
    <s v="No Cruza"/>
    <n v="3"/>
    <n v="1"/>
    <n v="11"/>
    <n v="2018"/>
    <n v="755"/>
    <x v="0"/>
    <n v="0"/>
    <x v="0"/>
  </r>
  <r>
    <s v="P11802020060026"/>
    <x v="1"/>
    <n v="0"/>
    <n v="0"/>
    <s v="                                                                                "/>
    <s v="Of. Telefónica 24H  "/>
    <s v="BUENAVENTURA CARBONO MONTIEL                                            "/>
    <n v="301406457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236"/>
    <n v="20200629"/>
    <n v="20200702"/>
    <n v="1180"/>
    <n v="27720746"/>
    <s v="Inspección Normalización"/>
    <s v="NO"/>
    <x v="1"/>
    <n v="3"/>
    <n v="3000"/>
    <s v="Suministros definitivos Simples "/>
    <x v="1"/>
    <n v="20200702"/>
    <x v="1"/>
    <n v="1"/>
    <x v="1"/>
    <n v="29"/>
    <x v="4"/>
    <x v="1"/>
    <x v="1"/>
    <x v="468"/>
    <s v="Resuelta"/>
    <n v="2"/>
    <n v="7"/>
    <n v="2020"/>
    <n v="146"/>
    <s v="No Cruza"/>
    <n v="3"/>
    <n v="2"/>
    <n v="7"/>
    <n v="2020"/>
    <n v="146"/>
    <x v="1"/>
    <n v="0"/>
    <x v="1"/>
  </r>
  <r>
    <s v="P34102020010070"/>
    <x v="2"/>
    <n v="1211077"/>
    <n v="0"/>
    <s v="                                                                                "/>
    <s v="ZE Santa_Marta      "/>
    <s v="MONICA ISABEL YANET HERNANDEZ                                           "/>
    <n v="4318967"/>
    <s v="TC092"/>
    <s v="                                                                                                                                                                                           "/>
    <s v="K 4 32 50                                                   "/>
    <s v="T9697258                      "/>
    <s v="Adriana_Duran_Q                                                                 "/>
    <s v="AC190"/>
    <n v="20200123"/>
    <n v="20200219"/>
    <n v="3410"/>
    <n v="27115373"/>
    <s v="Factibilidad Distribucion "/>
    <s v="NO"/>
    <x v="1"/>
    <n v="75"/>
    <n v="75000"/>
    <s v="Aumentos de potencia"/>
    <x v="7"/>
    <n v="20200812"/>
    <x v="2"/>
    <n v="1"/>
    <x v="0"/>
    <n v="23"/>
    <x v="11"/>
    <x v="1"/>
    <x v="0"/>
    <x v="463"/>
    <s v="Resuelta"/>
    <n v="12"/>
    <n v="8"/>
    <n v="2020"/>
    <n v="105"/>
    <s v="No Cruza"/>
    <n v="202"/>
    <n v="19"/>
    <n v="2"/>
    <n v="2020"/>
    <n v="280"/>
    <x v="1"/>
    <n v="175"/>
    <x v="2"/>
  </r>
  <r>
    <s v="P11102020110004"/>
    <x v="0"/>
    <n v="2925102"/>
    <n v="20159024"/>
    <s v="Situacion correcta                                                              "/>
    <s v="O.C. B/quilla Nte   "/>
    <s v="FARIDE ESTER PABON CHARRIS                                              "/>
    <n v="3185895996"/>
    <s v="TC092"/>
    <s v="CR 50 101B 8                                                                                                                                                                               "/>
    <s v="CR 50 101B 08                                               "/>
    <s v="A0840971                      "/>
    <s v="JEISSON_JAIR_LARIOS_DIAZ                                                        "/>
    <s v="AC100"/>
    <n v="20201103"/>
    <n v="20201109"/>
    <n v="1110"/>
    <n v="28267990"/>
    <s v="Factibilidad Distribucion "/>
    <s v="NO"/>
    <x v="1"/>
    <n v="45"/>
    <n v="45000"/>
    <s v="Aumentos de potencia"/>
    <x v="0"/>
    <n v="20201109"/>
    <x v="2"/>
    <n v="1"/>
    <x v="0"/>
    <n v="3"/>
    <x v="5"/>
    <x v="1"/>
    <x v="1"/>
    <x v="101"/>
    <s v="Resuelta"/>
    <n v="9"/>
    <n v="11"/>
    <n v="2020"/>
    <n v="16"/>
    <s v="No Cruza"/>
    <n v="6"/>
    <n v="9"/>
    <n v="11"/>
    <n v="2020"/>
    <n v="16"/>
    <x v="1"/>
    <n v="0"/>
    <x v="0"/>
  </r>
  <r>
    <s v="P77912020090021"/>
    <x v="9"/>
    <n v="0"/>
    <n v="0"/>
    <s v="                                                                                "/>
    <s v="O.C. La 14          "/>
    <s v="LUIS CARBONELL COVAS BMT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0"/>
    <m/>
    <s v="NO"/>
    <x v="0"/>
    <n v="15"/>
    <n v="15000"/>
    <s v="Obras "/>
    <x v="15"/>
    <n v="20200917"/>
    <x v="2"/>
    <n v="1"/>
    <x v="3"/>
    <n v="17"/>
    <x v="7"/>
    <x v="1"/>
    <x v="0"/>
    <x v="386"/>
    <s v="Sin Orden"/>
    <n v="17"/>
    <n v="9"/>
    <n v="2020"/>
    <n v="69"/>
    <s v="No Cruza"/>
    <n v="69"/>
    <n v="17"/>
    <n v="9"/>
    <n v="2020"/>
    <n v="69"/>
    <x v="1"/>
    <n v="0"/>
    <x v="6"/>
  </r>
  <r>
    <s v="P11502018090023"/>
    <x v="2"/>
    <n v="0"/>
    <n v="0"/>
    <s v="                                                                                "/>
    <s v="C.T.SOLEDAD         "/>
    <s v="OMAR DE JESUS GOMEZ EDIFICIO ISABEL                                     "/>
    <n v="321671501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928"/>
    <n v="20181024"/>
    <n v="1150"/>
    <n v="25793122"/>
    <s v="Seguimiento y rev. instalacion electrica distribucion "/>
    <s v="NO"/>
    <x v="1"/>
    <n v="75"/>
    <n v="75000"/>
    <s v="Obras "/>
    <x v="7"/>
    <n v="20181203"/>
    <x v="2"/>
    <n v="1"/>
    <x v="0"/>
    <n v="28"/>
    <x v="7"/>
    <x v="3"/>
    <x v="1"/>
    <x v="482"/>
    <s v="Resuelta"/>
    <n v="3"/>
    <n v="12"/>
    <n v="2018"/>
    <n v="723"/>
    <d v="2018-12-07T00:00:00"/>
    <n v="66"/>
    <n v="24"/>
    <n v="10"/>
    <n v="2018"/>
    <n v="763"/>
    <x v="0"/>
    <n v="40"/>
    <x v="2"/>
  </r>
  <r>
    <s v="P93312020070001"/>
    <x v="2"/>
    <n v="0"/>
    <n v="0"/>
    <s v="                                                                                "/>
    <s v="O.C. Riohacha       "/>
    <s v="EFRAIN ANDRADE ARENAS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FCA EL SILENCIO                                        "/>
    <s v="N3352044                      "/>
    <s v="Laudis_Peñaranda_                                                               "/>
    <s v="AC190"/>
    <n v="20200701"/>
    <n v="20200731"/>
    <n v="9331"/>
    <n v="27906199"/>
    <s v="Seguimiento y rev. instalacion electrica distribucion "/>
    <s v="NO"/>
    <x v="1"/>
    <n v="25"/>
    <n v="25000"/>
    <s v="Obras "/>
    <x v="11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11102017030109"/>
    <x v="2"/>
    <n v="0"/>
    <n v="0"/>
    <s v="                                                                                "/>
    <s v="O.C. B/quilla Cto   "/>
    <s v="PLENITUD CIUDAD JARDIN EDIFICIO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322"/>
    <n v="20170530"/>
    <n v="1110"/>
    <n v="23719348"/>
    <s v="Factibilidad Distribucion "/>
    <s v="NO"/>
    <x v="1"/>
    <n v="75"/>
    <n v="75000"/>
    <s v="Obras "/>
    <x v="16"/>
    <n v="20170608"/>
    <x v="6"/>
    <n v="1"/>
    <x v="0"/>
    <n v="22"/>
    <x v="0"/>
    <x v="0"/>
    <x v="1"/>
    <x v="480"/>
    <s v="Resuelta"/>
    <n v="8"/>
    <n v="6"/>
    <n v="2017"/>
    <n v="1266"/>
    <s v="No Cruza"/>
    <n v="78"/>
    <n v="30"/>
    <n v="5"/>
    <n v="2017"/>
    <n v="1275"/>
    <x v="0"/>
    <n v="9"/>
    <x v="2"/>
  </r>
  <r>
    <s v="P11102016090095"/>
    <x v="2"/>
    <n v="0"/>
    <n v="0"/>
    <s v="                                                                                "/>
    <s v="O.C. B/quilla Cto   "/>
    <s v="PRADO EDIFICIO DEL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 EL PRADO                                               "/>
    <s v="T3215501                      "/>
    <s v="Luz_Estela_Arevalo_de_León                                                      "/>
    <s v="AC190"/>
    <n v="20160920"/>
    <n v="20160930"/>
    <n v="1110"/>
    <n v="23125161"/>
    <s v="Factibilidad Distribucion "/>
    <s v="NO"/>
    <x v="1"/>
    <n v="225"/>
    <n v="225000"/>
    <s v="Obras "/>
    <x v="7"/>
    <n v="20161004"/>
    <x v="6"/>
    <n v="1"/>
    <x v="0"/>
    <n v="20"/>
    <x v="7"/>
    <x v="7"/>
    <x v="1"/>
    <x v="483"/>
    <s v="Resuelta"/>
    <n v="4"/>
    <n v="10"/>
    <n v="2016"/>
    <n v="1513"/>
    <s v="No Cruza"/>
    <n v="14"/>
    <n v="30"/>
    <n v="9"/>
    <n v="2016"/>
    <n v="1517"/>
    <x v="0"/>
    <n v="4"/>
    <x v="2"/>
  </r>
  <r>
    <s v="P95202018070021"/>
    <x v="2"/>
    <n v="0"/>
    <n v="0"/>
    <s v="                                                                                "/>
    <s v="O.C Sabanalarga  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727"/>
    <n v="20180927"/>
    <n v="9520"/>
    <n v="25638799"/>
    <s v="Seguimiento y rev. instalacion electrica distribucion "/>
    <s v="NO"/>
    <x v="1"/>
    <n v="30"/>
    <n v="30000"/>
    <s v="Obras "/>
    <x v="7"/>
    <n v="20181016"/>
    <x v="2"/>
    <n v="1"/>
    <x v="0"/>
    <n v="27"/>
    <x v="6"/>
    <x v="3"/>
    <x v="4"/>
    <x v="68"/>
    <s v="Resuelta"/>
    <n v="16"/>
    <n v="10"/>
    <n v="2018"/>
    <n v="771"/>
    <d v="2018-10-19T00:00:00"/>
    <n v="81"/>
    <n v="27"/>
    <n v="9"/>
    <n v="2018"/>
    <n v="790"/>
    <x v="0"/>
    <n v="19"/>
    <x v="2"/>
  </r>
  <r>
    <s v="P11102016090129"/>
    <x v="7"/>
    <n v="0"/>
    <n v="0"/>
    <s v="                                                                                "/>
    <s v="O.C. B/quilla Cto   "/>
    <s v="HOSPITAL DE BARRANQUILLA RETRANQUEO PLAZ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00"/>
    <n v="20160923"/>
    <n v="20170208"/>
    <n v="1110"/>
    <n v="23484162"/>
    <s v="Seguimiento y rev. instalacion electrica distribucion "/>
    <s v="NO"/>
    <x v="1"/>
    <n v="217.5"/>
    <n v="217500"/>
    <s v="Obras "/>
    <x v="24"/>
    <n v="20180226"/>
    <x v="4"/>
    <n v="1"/>
    <x v="0"/>
    <n v="23"/>
    <x v="7"/>
    <x v="7"/>
    <x v="1"/>
    <x v="484"/>
    <s v="Resuelta"/>
    <n v="26"/>
    <n v="2"/>
    <n v="2018"/>
    <n v="1003"/>
    <s v="No Cruza"/>
    <n v="521"/>
    <n v="8"/>
    <n v="2"/>
    <n v="2017"/>
    <n v="1386"/>
    <x v="0"/>
    <n v="383"/>
    <x v="5"/>
  </r>
  <r>
    <s v="P11102018040049"/>
    <x v="2"/>
    <n v="0"/>
    <n v="0"/>
    <s v="                                                                                "/>
    <s v="C.T.SOLEDAD         "/>
    <s v="INVERSIONES OMA &amp; CIA  SCA TIENDA ARA ALTOS DEL LIMON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413"/>
    <n v="20180731"/>
    <n v="1110"/>
    <n v="25539032"/>
    <s v="Seguimiento y rev. instalacion electrica distribucion "/>
    <s v="NO"/>
    <x v="1"/>
    <n v="75"/>
    <n v="75000"/>
    <s v="Obras "/>
    <x v="7"/>
    <n v="20180731"/>
    <x v="2"/>
    <n v="1"/>
    <x v="0"/>
    <n v="13"/>
    <x v="8"/>
    <x v="3"/>
    <x v="1"/>
    <x v="485"/>
    <s v="Resuelta"/>
    <n v="31"/>
    <n v="7"/>
    <n v="2018"/>
    <n v="848"/>
    <d v="2018-09-19T00:00:00"/>
    <n v="109"/>
    <n v="31"/>
    <n v="7"/>
    <n v="2018"/>
    <n v="848"/>
    <x v="0"/>
    <n v="0"/>
    <x v="2"/>
  </r>
  <r>
    <s v="P95202019090003"/>
    <x v="0"/>
    <n v="0"/>
    <n v="0"/>
    <s v="                                                                                "/>
    <s v="O.C Sabanalarga     "/>
    <s v="CIUDCARIBE EDS DEFINITIVO                                               "/>
    <n v="3106668867"/>
    <s v="TC092"/>
    <s v="                                                                                                                                                                                           "/>
    <s v="CIUDCARIBE                                                  "/>
    <s v="A8742068                      "/>
    <s v="Alvaro_Enrique_Hernandez_Suarez                                                 "/>
    <s v="AC100"/>
    <n v="20190902"/>
    <n v="20190906"/>
    <n v="9520"/>
    <n v="26690986"/>
    <s v="Factibilidad Distribucion "/>
    <s v="NO"/>
    <x v="1"/>
    <n v="75"/>
    <n v="75000"/>
    <s v="Obras "/>
    <x v="0"/>
    <n v="20190906"/>
    <x v="2"/>
    <n v="1"/>
    <x v="0"/>
    <n v="2"/>
    <x v="7"/>
    <x v="2"/>
    <x v="4"/>
    <x v="486"/>
    <s v="Resuelta"/>
    <n v="6"/>
    <n v="9"/>
    <n v="2019"/>
    <n v="446"/>
    <s v="No Cruza"/>
    <n v="4"/>
    <n v="6"/>
    <n v="9"/>
    <n v="2019"/>
    <n v="446"/>
    <x v="0"/>
    <n v="0"/>
    <x v="0"/>
  </r>
  <r>
    <s v="P11102020090098"/>
    <x v="2"/>
    <n v="0"/>
    <n v="0"/>
    <s v="                                                                                "/>
    <s v="O.C. B/quilla Nte   "/>
    <s v="JACK JULIO                                                              "/>
    <n v="3008007229"/>
    <s v="TC090"/>
    <s v="                                                                                                                                                                                           "/>
    <s v="EDIF. PORTO ALEGRE                                          "/>
    <s v="RC000135                      "/>
    <s v="CRISTIAN_CONTRERAS_ARROYO                                                       "/>
    <s v="AC190"/>
    <n v="20200916"/>
    <n v="20201026"/>
    <n v="1110"/>
    <n v="0"/>
    <m/>
    <s v="NO"/>
    <x v="0"/>
    <n v="3"/>
    <n v="3000"/>
    <s v="Coogeneración/Suplencia "/>
    <x v="2"/>
    <n v="20201026"/>
    <x v="10"/>
    <n v="1"/>
    <x v="2"/>
    <n v="16"/>
    <x v="7"/>
    <x v="1"/>
    <x v="1"/>
    <x v="74"/>
    <s v="Sin Orden"/>
    <n v="26"/>
    <n v="10"/>
    <n v="2020"/>
    <n v="30"/>
    <s v="No Cruza"/>
    <n v="30"/>
    <n v="26"/>
    <n v="10"/>
    <n v="2020"/>
    <n v="30"/>
    <x v="1"/>
    <n v="0"/>
    <x v="2"/>
  </r>
  <r>
    <s v="P11502020070006"/>
    <x v="0"/>
    <n v="0"/>
    <n v="0"/>
    <s v="                                                                                "/>
    <s v="O.C. B/quilla Cto   "/>
    <s v="  CONJUNTO RESIDENCIAL LISBOA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J RESIDENCIAL LISBOA                                     "/>
    <s v="A3151411                      "/>
    <s v="FERGIE_YULISSA_SOLANO_MANOTAS                                                   "/>
    <s v="AC100"/>
    <n v="20200708"/>
    <n v="20200715"/>
    <n v="1150"/>
    <n v="27797154"/>
    <s v="Factibilidad Distribucion "/>
    <s v="NO"/>
    <x v="1"/>
    <n v="300"/>
    <n v="300000"/>
    <s v="Obras "/>
    <x v="0"/>
    <n v="20200715"/>
    <x v="3"/>
    <n v="1"/>
    <x v="0"/>
    <n v="8"/>
    <x v="6"/>
    <x v="1"/>
    <x v="1"/>
    <x v="369"/>
    <s v="Resuelta"/>
    <n v="15"/>
    <n v="7"/>
    <n v="2020"/>
    <n v="133"/>
    <s v="No Cruza"/>
    <n v="7"/>
    <n v="15"/>
    <n v="7"/>
    <n v="2020"/>
    <n v="133"/>
    <x v="1"/>
    <n v="0"/>
    <x v="0"/>
  </r>
  <r>
    <s v="P11102019110040"/>
    <x v="2"/>
    <n v="0"/>
    <n v="0"/>
    <s v="                                                                                "/>
    <s v="O.C. B/quilla Cto   "/>
    <s v="LUZ EDILIA EDIFICIO MULTIFAMILIAR                                       "/>
    <n v="300828656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12"/>
    <n v="20191112"/>
    <n v="1110"/>
    <n v="0"/>
    <m/>
    <s v="NO"/>
    <x v="0"/>
    <n v="50"/>
    <n v="50000"/>
    <s v="Obras "/>
    <x v="2"/>
    <n v="20191112"/>
    <x v="2"/>
    <n v="1"/>
    <x v="0"/>
    <n v="12"/>
    <x v="5"/>
    <x v="2"/>
    <x v="1"/>
    <x v="366"/>
    <s v="Sin Orden"/>
    <n v="12"/>
    <n v="11"/>
    <n v="2019"/>
    <n v="379"/>
    <s v="No Cruza"/>
    <n v="379"/>
    <n v="12"/>
    <n v="11"/>
    <n v="2019"/>
    <n v="379"/>
    <x v="0"/>
    <n v="0"/>
    <x v="2"/>
  </r>
  <r>
    <s v="P77512020020001"/>
    <x v="2"/>
    <n v="0"/>
    <n v="0"/>
    <s v="                                                                                "/>
    <s v="ZE Santa_Marta      "/>
    <s v="LUKE KYLIE BAKER                                                        "/>
    <n v="3207335044"/>
    <s v="TC090"/>
    <s v="                                                                                                                                                                                           "/>
    <s v="CALLE 10 PASA EL CAI HACIA LA PLAYA                         "/>
    <s v="T9697258                      "/>
    <s v="Adriana_Duran_Q                                                                 "/>
    <s v="AC190"/>
    <n v="20200207"/>
    <n v="20200806"/>
    <n v="7751"/>
    <n v="27159789"/>
    <s v="Factibilidad Distribucion "/>
    <s v="NO"/>
    <x v="1"/>
    <n v="25"/>
    <n v="25000"/>
    <s v="Obras "/>
    <x v="7"/>
    <n v="20200811"/>
    <x v="2"/>
    <n v="1"/>
    <x v="0"/>
    <n v="7"/>
    <x v="1"/>
    <x v="1"/>
    <x v="3"/>
    <x v="1"/>
    <s v="Resuelta"/>
    <n v="11"/>
    <n v="8"/>
    <n v="2020"/>
    <n v="106"/>
    <s v="No Cruza"/>
    <n v="186"/>
    <n v="6"/>
    <n v="8"/>
    <n v="2020"/>
    <n v="111"/>
    <x v="1"/>
    <n v="5"/>
    <x v="2"/>
  </r>
  <r>
    <s v="P95202020090003"/>
    <x v="1"/>
    <n v="0"/>
    <n v="0"/>
    <s v="                                                                                "/>
    <s v="C.A. Malambo        "/>
    <s v="MIGUEL CABARCAS                                                         "/>
    <n v="300566599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236"/>
    <n v="20200903"/>
    <n v="20200915"/>
    <n v="9520"/>
    <n v="28109036"/>
    <s v="Inspección Normalización"/>
    <s v="NO"/>
    <x v="1"/>
    <n v="3"/>
    <n v="3000"/>
    <s v="Suministros definitivos Simples "/>
    <x v="1"/>
    <n v="20200915"/>
    <x v="1"/>
    <n v="1"/>
    <x v="1"/>
    <n v="3"/>
    <x v="7"/>
    <x v="1"/>
    <x v="4"/>
    <x v="230"/>
    <s v="Resuelta"/>
    <n v="15"/>
    <n v="9"/>
    <n v="2020"/>
    <n v="71"/>
    <s v="No Cruza"/>
    <n v="12"/>
    <n v="15"/>
    <n v="9"/>
    <n v="2020"/>
    <n v="71"/>
    <x v="1"/>
    <n v="0"/>
    <x v="1"/>
  </r>
  <r>
    <s v="P95102020040012"/>
    <x v="0"/>
    <n v="2322819"/>
    <n v="20000787"/>
    <s v="Situacion correcta                                                              "/>
    <s v="O.C. B/quilla Cto   "/>
    <s v="  AWBB S.A.S                                                            "/>
    <n v="3116383353"/>
    <s v="TC089"/>
    <s v="CR 15SUR 80 160                                                                                                                                                                            "/>
    <s v="PLANTA DE POSTES MILEM LTDA                                 "/>
    <s v="A3151411                      "/>
    <s v="FERGIE_YULISSA_SOLANO_MANOTAS                                                   "/>
    <s v="AC100"/>
    <n v="20200430"/>
    <n v="20200506"/>
    <n v="9510"/>
    <n v="27391729"/>
    <s v="Factibilidad Distribucion "/>
    <s v="NO"/>
    <x v="1"/>
    <n v="630"/>
    <n v="630000"/>
    <s v="Aumentos de potencia"/>
    <x v="0"/>
    <n v="20200506"/>
    <x v="3"/>
    <n v="1"/>
    <x v="0"/>
    <n v="30"/>
    <x v="8"/>
    <x v="1"/>
    <x v="1"/>
    <x v="487"/>
    <s v="Resuelta"/>
    <n v="6"/>
    <n v="5"/>
    <n v="2020"/>
    <n v="203"/>
    <s v="No Cruza"/>
    <n v="6"/>
    <n v="6"/>
    <n v="5"/>
    <n v="2020"/>
    <n v="203"/>
    <x v="1"/>
    <n v="0"/>
    <x v="0"/>
  </r>
  <r>
    <s v="P95102020010023"/>
    <x v="0"/>
    <n v="0"/>
    <n v="0"/>
    <s v="                                                                                "/>
    <s v="O.C. B/quilla Cto   "/>
    <s v="LORENA II CONJUNTO VILLA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LLA LORENA II                                             "/>
    <s v="A3151411                      "/>
    <s v="FERGIE_YULISSA_SOLANO_MANOTAS                                                   "/>
    <s v="AC100"/>
    <n v="20200122"/>
    <n v="20200130"/>
    <n v="9510"/>
    <n v="27107409"/>
    <s v="Factibilidad Distribucion "/>
    <s v="NO"/>
    <x v="1"/>
    <n v="225"/>
    <n v="225000"/>
    <s v="Obras "/>
    <x v="8"/>
    <n v="20200325"/>
    <x v="6"/>
    <n v="1"/>
    <x v="0"/>
    <n v="22"/>
    <x v="11"/>
    <x v="1"/>
    <x v="1"/>
    <x v="452"/>
    <s v="Resuelta"/>
    <n v="25"/>
    <n v="3"/>
    <n v="2020"/>
    <n v="245"/>
    <s v="No Cruza"/>
    <n v="63"/>
    <n v="30"/>
    <n v="1"/>
    <n v="2020"/>
    <n v="300"/>
    <x v="1"/>
    <n v="55"/>
    <x v="0"/>
  </r>
  <r>
    <s v="P12102020100059"/>
    <x v="3"/>
    <n v="0"/>
    <n v="0"/>
    <s v="                                                                                "/>
    <s v="O.C Sabanalarga     "/>
    <s v="GUSTAVO ENRIQUE MARQUEZ ARIZA                                           "/>
    <n v="3045225466"/>
    <s v="TC090"/>
    <s v="                                                                                                                                                                                           "/>
    <s v="NIC REF 6531777FCA PROSPERIDAD                              "/>
    <s v="TR193869                      "/>
    <s v="Jackeline_Esther_Jimenez_Barros                                                 "/>
    <s v="AC005"/>
    <n v="20201028"/>
    <n v="20201028"/>
    <n v="1210"/>
    <n v="28256059"/>
    <s v="Inspección Normalización"/>
    <s v="NO"/>
    <x v="2"/>
    <n v="3"/>
    <n v="3000"/>
    <s v="Suministros definitivos Simples "/>
    <x v="3"/>
    <n v="20201028"/>
    <x v="1"/>
    <n v="1"/>
    <x v="1"/>
    <n v="28"/>
    <x v="3"/>
    <x v="1"/>
    <x v="4"/>
    <x v="133"/>
    <s v="Pendiente"/>
    <n v="28"/>
    <n v="10"/>
    <n v="2020"/>
    <n v="28"/>
    <d v="2020-10-28T00:00:00"/>
    <n v="28"/>
    <n v="28"/>
    <n v="10"/>
    <n v="2020"/>
    <n v="28"/>
    <x v="1"/>
    <n v="0"/>
    <x v="1"/>
  </r>
  <r>
    <s v="P95202020100019"/>
    <x v="5"/>
    <n v="0"/>
    <n v="0"/>
    <s v="                                                                                "/>
    <s v="C.A. Malambo        "/>
    <s v="MARIA  ISABEL DE  ALBA NARVAEZ                                          "/>
    <n v="311415349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230"/>
    <n v="20201023"/>
    <n v="20201023"/>
    <n v="9520"/>
    <n v="0"/>
    <m/>
    <s v="NO"/>
    <x v="0"/>
    <n v="3"/>
    <n v="3000"/>
    <s v="Suministros definitivos Simples "/>
    <x v="9"/>
    <n v="20201023"/>
    <x v="1"/>
    <n v="1"/>
    <x v="1"/>
    <n v="23"/>
    <x v="3"/>
    <x v="1"/>
    <x v="4"/>
    <x v="56"/>
    <s v="Sin Orden"/>
    <n v="23"/>
    <n v="10"/>
    <n v="2020"/>
    <n v="33"/>
    <s v="No Cruza"/>
    <n v="33"/>
    <n v="23"/>
    <n v="10"/>
    <n v="2020"/>
    <n v="33"/>
    <x v="1"/>
    <n v="0"/>
    <x v="4"/>
  </r>
  <r>
    <s v="P11702020030040"/>
    <x v="3"/>
    <n v="2063226"/>
    <n v="20052491"/>
    <s v="Situacion correcta                                                              "/>
    <s v="O.C. B/quilla Nte   "/>
    <s v="BEATRIZ PARRA DE MIRANDA                                                "/>
    <n v="3012416058"/>
    <s v="TC090"/>
    <s v="CL 33 7D 139                                                                                                                                                                               "/>
    <s v="                                                            "/>
    <s v="MP000026                      "/>
    <s v="LUIS_DAVID_REYES_MEDINA                                                         "/>
    <s v="AC005"/>
    <n v="20200311"/>
    <n v="20200311"/>
    <n v="1170"/>
    <n v="27252112"/>
    <s v="Modificación de Potencia"/>
    <s v="NO"/>
    <x v="3"/>
    <n v="3"/>
    <n v="3000"/>
    <s v="Aumentos de potencia"/>
    <x v="3"/>
    <n v="20200311"/>
    <x v="1"/>
    <n v="1"/>
    <x v="1"/>
    <n v="11"/>
    <x v="0"/>
    <x v="1"/>
    <x v="1"/>
    <x v="83"/>
    <s v="Resuelta"/>
    <n v="11"/>
    <n v="3"/>
    <n v="2020"/>
    <n v="259"/>
    <s v="No Cruza"/>
    <n v="0"/>
    <n v="11"/>
    <n v="3"/>
    <n v="2020"/>
    <n v="259"/>
    <x v="1"/>
    <n v="0"/>
    <x v="1"/>
  </r>
  <r>
    <s v="P75412020100019"/>
    <x v="1"/>
    <n v="0"/>
    <n v="0"/>
    <s v="                                                                                "/>
    <s v="O.C Sabanalarga     "/>
    <s v="CARIDAD ESTHER LEON FONTALVO                                            "/>
    <n v="3003055382"/>
    <s v="TC090"/>
    <s v="                                                                                                                                                                                           "/>
    <n v="2205886"/>
    <s v="NT000200                      "/>
    <s v="Aranthxa_Barraza                                                                "/>
    <s v="AC236"/>
    <n v="20201026"/>
    <n v="20201029"/>
    <n v="7541"/>
    <n v="28252644"/>
    <s v="Inspección Normalización"/>
    <s v="NO"/>
    <x v="3"/>
    <n v="3"/>
    <n v="3000"/>
    <s v="Suministros definitivos Simples "/>
    <x v="1"/>
    <n v="20201029"/>
    <x v="1"/>
    <n v="1"/>
    <x v="1"/>
    <n v="26"/>
    <x v="3"/>
    <x v="1"/>
    <x v="4"/>
    <x v="35"/>
    <s v="Resuelta"/>
    <n v="29"/>
    <n v="10"/>
    <n v="2020"/>
    <n v="27"/>
    <s v="No Cruza"/>
    <n v="3"/>
    <n v="29"/>
    <n v="10"/>
    <n v="2020"/>
    <n v="27"/>
    <x v="1"/>
    <n v="0"/>
    <x v="1"/>
  </r>
  <r>
    <s v="P95202018070023"/>
    <x v="4"/>
    <n v="0"/>
    <n v="0"/>
    <s v="                                                                                "/>
    <s v="O.C Sabanalarga  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80727"/>
    <n v="20190905"/>
    <n v="9520"/>
    <n v="25650836"/>
    <s v="Seguimiento y rev. instalacion electrica distribucion "/>
    <s v="NO"/>
    <x v="3"/>
    <n v="5"/>
    <n v="5000"/>
    <s v="Obras "/>
    <x v="6"/>
    <n v="20190905"/>
    <x v="2"/>
    <n v="1"/>
    <x v="0"/>
    <n v="27"/>
    <x v="6"/>
    <x v="3"/>
    <x v="4"/>
    <x v="68"/>
    <s v="Resuelta"/>
    <n v="5"/>
    <n v="9"/>
    <n v="2019"/>
    <n v="447"/>
    <s v="No Cruza"/>
    <n v="405"/>
    <n v="5"/>
    <n v="9"/>
    <n v="2019"/>
    <n v="447"/>
    <x v="0"/>
    <n v="0"/>
    <x v="3"/>
  </r>
  <r>
    <s v="P11702019110026"/>
    <x v="1"/>
    <n v="0"/>
    <n v="0"/>
    <s v="                                                                                "/>
    <s v="Of. Telefónica 24H  "/>
    <s v="NORA DE LA CRUZ RODRIGUEZ                                               "/>
    <n v="301646802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191107"/>
    <n v="20191207"/>
    <n v="1170"/>
    <n v="26975681"/>
    <s v="Inspección Normalización"/>
    <s v="NO"/>
    <x v="1"/>
    <n v="3"/>
    <n v="3000"/>
    <s v="Suministros definitivos Simples "/>
    <x v="1"/>
    <n v="20191207"/>
    <x v="1"/>
    <n v="1"/>
    <x v="1"/>
    <n v="7"/>
    <x v="5"/>
    <x v="2"/>
    <x v="1"/>
    <x v="306"/>
    <s v="Resuelta"/>
    <n v="7"/>
    <n v="12"/>
    <n v="2019"/>
    <n v="354"/>
    <s v="No Cruza"/>
    <n v="30"/>
    <n v="7"/>
    <n v="12"/>
    <n v="2019"/>
    <n v="354"/>
    <x v="1"/>
    <n v="0"/>
    <x v="1"/>
  </r>
  <r>
    <s v="P75532019060001"/>
    <x v="0"/>
    <n v="0"/>
    <n v="0"/>
    <s v="                                                                                "/>
    <s v="O.C. B/quilla Cto   "/>
    <s v="CAMPAMENTO SAN PABLO CONSTRUCTORA FG SA                                 "/>
    <n v="3785184"/>
    <s v="TC092"/>
    <s v="                                                                                                                                                                                           "/>
    <s v="CRA 57 84 211                                               "/>
    <s v="T9763922                      "/>
    <s v="Somaya_Rincon                                                                   "/>
    <s v="AC100"/>
    <n v="20190617"/>
    <n v="20190621"/>
    <n v="7553"/>
    <n v="26434013"/>
    <s v="Factibilidad Distribucion "/>
    <s v="NO"/>
    <x v="1"/>
    <n v="400"/>
    <n v="400000"/>
    <s v="Obras "/>
    <x v="0"/>
    <n v="20190621"/>
    <x v="3"/>
    <n v="1"/>
    <x v="0"/>
    <n v="17"/>
    <x v="4"/>
    <x v="2"/>
    <x v="1"/>
    <x v="488"/>
    <s v="Resuelta"/>
    <n v="21"/>
    <n v="6"/>
    <n v="2019"/>
    <n v="523"/>
    <s v="No Cruza"/>
    <n v="4"/>
    <n v="21"/>
    <n v="6"/>
    <n v="2019"/>
    <n v="523"/>
    <x v="0"/>
    <n v="0"/>
    <x v="0"/>
  </r>
  <r>
    <s v="P11702018100083"/>
    <x v="2"/>
    <n v="1298799"/>
    <n v="34000401"/>
    <s v="Situacion correcta                                                              "/>
    <s v="C.T.SOLEDAD         "/>
    <s v="RILEY HAROL EDUARDO                                                     "/>
    <n v="3017903073"/>
    <s v="TC012"/>
    <s v="CL 110 9G 130               LOC   NRP                                                                                                                                                      "/>
    <s v="CALLE 110   9G - 130                                        "/>
    <s v="T2891467                      "/>
    <s v="SHIRLEY_ESTHER_TAPIA_CUADRADO                                                   "/>
    <s v="AC190"/>
    <n v="20181018"/>
    <n v="20181130"/>
    <n v="1170"/>
    <n v="26521869"/>
    <s v="Seguimiento y rev. instalacion electrica distribucion "/>
    <s v="NO"/>
    <x v="3"/>
    <n v="225"/>
    <n v="225000"/>
    <s v="Aumentos de potencia"/>
    <x v="5"/>
    <n v="20190808"/>
    <x v="3"/>
    <n v="1"/>
    <x v="0"/>
    <n v="18"/>
    <x v="3"/>
    <x v="3"/>
    <x v="1"/>
    <x v="489"/>
    <s v="Resuelta"/>
    <n v="8"/>
    <n v="8"/>
    <n v="2019"/>
    <n v="475"/>
    <s v="No Cruza"/>
    <n v="294"/>
    <n v="30"/>
    <n v="11"/>
    <n v="2018"/>
    <n v="726"/>
    <x v="0"/>
    <n v="251"/>
    <x v="2"/>
  </r>
  <r>
    <s v="P12102018120029"/>
    <x v="0"/>
    <n v="0"/>
    <n v="0"/>
    <s v="                                                                                "/>
    <s v="O.C Sabanalarga     "/>
    <s v="FELIX ANTONIO UTRIA MIRANDA                                             "/>
    <n v="3013905216"/>
    <s v="TC090"/>
    <s v="                                                                                                                                                                                           "/>
    <s v="FINCA VILLA SONIA                                           "/>
    <s v="T9763922                      "/>
    <s v="Somaya_Rincon                                                                   "/>
    <s v="AC100"/>
    <n v="20181227"/>
    <n v="20190114"/>
    <n v="1210"/>
    <n v="25847066"/>
    <s v="Factibilidad Distribucion "/>
    <s v="NO"/>
    <x v="1"/>
    <n v="25"/>
    <n v="25000"/>
    <s v="Obras "/>
    <x v="0"/>
    <n v="20190114"/>
    <x v="2"/>
    <n v="1"/>
    <x v="0"/>
    <n v="27"/>
    <x v="9"/>
    <x v="3"/>
    <x v="4"/>
    <x v="200"/>
    <s v="Resuelta"/>
    <n v="14"/>
    <n v="1"/>
    <n v="2019"/>
    <n v="681"/>
    <s v="No Cruza"/>
    <n v="18"/>
    <n v="14"/>
    <n v="1"/>
    <n v="2019"/>
    <n v="681"/>
    <x v="0"/>
    <n v="0"/>
    <x v="0"/>
  </r>
  <r>
    <s v="P11502020060007"/>
    <x v="0"/>
    <n v="3916367"/>
    <n v="36124003"/>
    <s v="Situacion correcta                                                              "/>
    <s v="O.C. B/quilla Cto   "/>
    <s v="  JDG HONS S.A.S                                                        "/>
    <n v="3014247914"/>
    <s v="TC090"/>
    <s v="CL 3B CR 38 300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200611"/>
    <n v="20200624"/>
    <n v="1150"/>
    <n v="27654769"/>
    <s v="Factibilidad Distribucion "/>
    <s v="NO"/>
    <x v="1"/>
    <n v="50"/>
    <n v="50000"/>
    <s v="Aumentos de potencia"/>
    <x v="0"/>
    <n v="20200624"/>
    <x v="2"/>
    <n v="1"/>
    <x v="0"/>
    <n v="11"/>
    <x v="4"/>
    <x v="1"/>
    <x v="1"/>
    <x v="189"/>
    <s v="Resuelta"/>
    <n v="24"/>
    <n v="6"/>
    <n v="2020"/>
    <n v="154"/>
    <s v="No Cruza"/>
    <n v="13"/>
    <n v="24"/>
    <n v="6"/>
    <n v="2020"/>
    <n v="154"/>
    <x v="1"/>
    <n v="0"/>
    <x v="0"/>
  </r>
  <r>
    <s v="P11802019010093"/>
    <x v="2"/>
    <n v="0"/>
    <n v="0"/>
    <s v="                                                                                "/>
    <s v="C.T.SOLEDAD         "/>
    <s v="EKOSOLTEC PROVISIONAL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 H                                                    "/>
    <s v="T9763922                      "/>
    <s v="Somaya_Rincon                                                                   "/>
    <s v="AC190"/>
    <n v="20190130"/>
    <n v="20190327"/>
    <n v="1180"/>
    <n v="25960066"/>
    <s v="Factibilidad Distribucion "/>
    <s v="NO"/>
    <x v="1"/>
    <n v="112.5"/>
    <n v="112500"/>
    <s v="Obras "/>
    <x v="5"/>
    <n v="20191213"/>
    <x v="3"/>
    <n v="1"/>
    <x v="0"/>
    <n v="30"/>
    <x v="11"/>
    <x v="2"/>
    <x v="1"/>
    <x v="130"/>
    <s v="Resuelta"/>
    <n v="13"/>
    <n v="12"/>
    <n v="2019"/>
    <n v="348"/>
    <s v="No Cruza"/>
    <n v="317"/>
    <n v="27"/>
    <n v="3"/>
    <n v="2019"/>
    <n v="609"/>
    <x v="0"/>
    <n v="261"/>
    <x v="2"/>
  </r>
  <r>
    <s v="P11702019070110"/>
    <x v="2"/>
    <n v="2019641"/>
    <n v="0"/>
    <s v="                                                                                "/>
    <s v="O.C. B/quilla Cto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718"/>
    <n v="20190718"/>
    <n v="1170"/>
    <n v="0"/>
    <m/>
    <s v="NO"/>
    <x v="0"/>
    <n v="225"/>
    <n v="225000"/>
    <s v="Aumentos de potencia"/>
    <x v="2"/>
    <n v="20190718"/>
    <x v="3"/>
    <n v="1"/>
    <x v="0"/>
    <n v="18"/>
    <x v="6"/>
    <x v="2"/>
    <x v="1"/>
    <x v="170"/>
    <s v="Sin Orden"/>
    <n v="18"/>
    <n v="7"/>
    <n v="2019"/>
    <n v="496"/>
    <s v="No Cruza"/>
    <n v="496"/>
    <n v="18"/>
    <n v="7"/>
    <n v="2019"/>
    <n v="496"/>
    <x v="0"/>
    <n v="0"/>
    <x v="2"/>
  </r>
  <r>
    <s v="P93432020010001"/>
    <x v="0"/>
    <n v="0"/>
    <n v="0"/>
    <s v="                                                                                "/>
    <s v="ZE Santa_Marta      "/>
    <s v="II ETAPA NUEVO MILENIO                                                  "/>
    <n v="4216883"/>
    <s v="TC090"/>
    <s v="                                                                                                                                                                                           "/>
    <s v="NUEVO MILENIO                                               "/>
    <s v="T9697258                      "/>
    <s v="Adriana_Duran_Q                                                                 "/>
    <s v="AC100"/>
    <n v="20200103"/>
    <n v="20200204"/>
    <n v="9343"/>
    <n v="27138420"/>
    <s v="Factibilidad Distribucion "/>
    <s v="NO"/>
    <x v="1"/>
    <n v="720"/>
    <n v="720000"/>
    <s v="Obras "/>
    <x v="0"/>
    <n v="20200204"/>
    <x v="5"/>
    <n v="1"/>
    <x v="0"/>
    <n v="3"/>
    <x v="11"/>
    <x v="1"/>
    <x v="0"/>
    <x v="268"/>
    <s v="Resuelta"/>
    <n v="4"/>
    <n v="2"/>
    <n v="2020"/>
    <n v="295"/>
    <s v="No Cruza"/>
    <n v="32"/>
    <n v="4"/>
    <n v="2"/>
    <n v="2020"/>
    <n v="295"/>
    <x v="1"/>
    <n v="0"/>
    <x v="0"/>
  </r>
  <r>
    <s v="P95102020030001"/>
    <x v="1"/>
    <n v="0"/>
    <n v="0"/>
    <s v="                                                                                "/>
    <s v="O.C. B/quilla Cto   "/>
    <s v="MARGARITA MARIA MENDEZ CASARES                                          "/>
    <n v="3022446115"/>
    <s v="TC090"/>
    <s v="                                                                                                                                                                                           "/>
    <s v="CL 117 # 22 - 45  LA PRADERA                                "/>
    <s v="MP000142                      "/>
    <s v="ANA_KARINA_RIVERO_PEREZ                                                         "/>
    <s v="AC236"/>
    <n v="20200302"/>
    <n v="20200714"/>
    <n v="9510"/>
    <n v="27766909"/>
    <s v="Inspección Normalización"/>
    <s v="NO"/>
    <x v="1"/>
    <n v="3"/>
    <n v="3000"/>
    <s v="Suministros definitivos Simples "/>
    <x v="1"/>
    <n v="20200714"/>
    <x v="1"/>
    <n v="1"/>
    <x v="1"/>
    <n v="2"/>
    <x v="0"/>
    <x v="1"/>
    <x v="1"/>
    <x v="192"/>
    <s v="Resuelta"/>
    <n v="14"/>
    <n v="7"/>
    <n v="2020"/>
    <n v="134"/>
    <s v="No Cruza"/>
    <n v="134"/>
    <n v="14"/>
    <n v="7"/>
    <n v="2020"/>
    <n v="134"/>
    <x v="1"/>
    <n v="0"/>
    <x v="1"/>
  </r>
  <r>
    <s v="P11102019110092"/>
    <x v="1"/>
    <n v="8666227"/>
    <n v="0"/>
    <s v="                                                                                "/>
    <s v="OC CCIAL AMERICANO  "/>
    <s v="PEDRO ANTONIO SEQUEA IRIARTE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9                      "/>
    <s v="TERESA_MASSI_CHARRIS                                                            "/>
    <s v="AC236"/>
    <n v="20191121"/>
    <n v="20191127"/>
    <n v="1110"/>
    <n v="26933616"/>
    <s v="Modificación de Potencia"/>
    <s v="NO"/>
    <x v="1"/>
    <n v="3"/>
    <n v="3000"/>
    <s v="Aumentos de potencia"/>
    <x v="1"/>
    <n v="20191127"/>
    <x v="1"/>
    <n v="1"/>
    <x v="1"/>
    <n v="21"/>
    <x v="5"/>
    <x v="2"/>
    <x v="1"/>
    <x v="490"/>
    <s v="Resuelta"/>
    <n v="27"/>
    <n v="11"/>
    <n v="2019"/>
    <n v="364"/>
    <s v="No Cruza"/>
    <n v="6"/>
    <n v="27"/>
    <n v="11"/>
    <n v="2019"/>
    <n v="364"/>
    <x v="0"/>
    <n v="0"/>
    <x v="1"/>
  </r>
  <r>
    <s v="P93312020100016"/>
    <x v="0"/>
    <n v="0"/>
    <n v="0"/>
    <s v="                                                                                "/>
    <s v="O.C. Riohacha       "/>
    <s v="MANUEL NIEVES FINCA CANAN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CHORRERA A LA SIERRA                                    "/>
    <s v="N3352044                      "/>
    <s v="Laudis_Peñaranda_                                                               "/>
    <s v="AC100"/>
    <n v="20201021"/>
    <n v="20201028"/>
    <n v="9331"/>
    <n v="28253608"/>
    <s v="Factibilidad Distribucion "/>
    <s v="NO"/>
    <x v="1"/>
    <n v="15"/>
    <n v="15000"/>
    <s v="Obras "/>
    <x v="0"/>
    <n v="20201028"/>
    <x v="2"/>
    <n v="1"/>
    <x v="0"/>
    <n v="21"/>
    <x v="3"/>
    <x v="1"/>
    <x v="3"/>
    <x v="151"/>
    <s v="Resuelta"/>
    <n v="28"/>
    <n v="10"/>
    <n v="2020"/>
    <n v="28"/>
    <s v="No Cruza"/>
    <n v="7"/>
    <n v="28"/>
    <n v="10"/>
    <n v="2020"/>
    <n v="28"/>
    <x v="1"/>
    <n v="0"/>
    <x v="0"/>
  </r>
  <r>
    <s v="P33102019070039"/>
    <x v="2"/>
    <n v="5469246"/>
    <n v="36154068"/>
    <s v="Situacion correcta                                                              "/>
    <s v="O.C. Riohacha       "/>
    <s v="NAFER JOSE ALVAREZ ZAPA                                                 "/>
    <n v="3104447236"/>
    <s v="TC090"/>
    <s v="CR 7A CL 35 62               APTO    1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727"/>
    <n v="20190917"/>
    <n v="3310"/>
    <n v="26563812"/>
    <s v="Factibilidad Distribucion "/>
    <s v="NO"/>
    <x v="1"/>
    <n v="75"/>
    <n v="75000"/>
    <s v="Aumentos de potencia"/>
    <x v="7"/>
    <n v="20190919"/>
    <x v="2"/>
    <n v="1"/>
    <x v="0"/>
    <n v="27"/>
    <x v="6"/>
    <x v="2"/>
    <x v="3"/>
    <x v="491"/>
    <s v="Resuelta"/>
    <n v="19"/>
    <n v="9"/>
    <n v="2019"/>
    <n v="433"/>
    <s v="No Cruza"/>
    <n v="54"/>
    <n v="17"/>
    <n v="9"/>
    <n v="2019"/>
    <n v="435"/>
    <x v="0"/>
    <n v="2"/>
    <x v="2"/>
  </r>
  <r>
    <s v="P11702020110086"/>
    <x v="5"/>
    <n v="2999544"/>
    <n v="20086891"/>
    <s v="Situacion correcta                                                              "/>
    <s v="Of. Telefónica 24H  "/>
    <s v="RAUL E LUQUE                                                            "/>
    <n v="3014159852"/>
    <s v="TC090"/>
    <s v="CL 48 26B 93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22"/>
    <n v="20201122"/>
    <n v="1170"/>
    <n v="0"/>
    <m/>
    <s v="NO"/>
    <x v="0"/>
    <n v="5"/>
    <n v="5000"/>
    <s v="Aumentos de potencia"/>
    <x v="9"/>
    <n v="20201122"/>
    <x v="1"/>
    <n v="1"/>
    <x v="1"/>
    <n v="22"/>
    <x v="5"/>
    <x v="1"/>
    <x v="1"/>
    <x v="32"/>
    <s v="Sin Orden"/>
    <n v="22"/>
    <n v="11"/>
    <n v="2020"/>
    <n v="3"/>
    <s v="No Cruza"/>
    <n v="3"/>
    <n v="22"/>
    <n v="11"/>
    <n v="2020"/>
    <n v="3"/>
    <x v="1"/>
    <n v="0"/>
    <x v="4"/>
  </r>
  <r>
    <s v="P11102020040011"/>
    <x v="1"/>
    <n v="0"/>
    <n v="0"/>
    <s v="                                                                                "/>
    <s v="Of. Telefónica 24H  "/>
    <s v="ANGE YUBENY GALEANO BERNAL                                              "/>
    <n v="301241098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410"/>
    <n v="20200421"/>
    <n v="1110"/>
    <n v="28254219"/>
    <s v="Inspección Normalización"/>
    <s v="NO"/>
    <x v="1"/>
    <n v="3"/>
    <n v="3000"/>
    <s v="Suministros definitivos Simples "/>
    <x v="8"/>
    <n v="20200804"/>
    <x v="1"/>
    <n v="1"/>
    <x v="1"/>
    <n v="10"/>
    <x v="8"/>
    <x v="1"/>
    <x v="1"/>
    <x v="492"/>
    <s v="Resuelta"/>
    <n v="4"/>
    <n v="8"/>
    <n v="2020"/>
    <n v="113"/>
    <d v="2020-10-27T00:00:00"/>
    <n v="116"/>
    <n v="21"/>
    <n v="4"/>
    <n v="2020"/>
    <n v="218"/>
    <x v="1"/>
    <n v="105"/>
    <x v="1"/>
  </r>
  <r>
    <s v="P11802020100031"/>
    <x v="5"/>
    <n v="0"/>
    <n v="0"/>
    <s v="                                                                                "/>
    <s v="Of. Telefónica 24H  "/>
    <s v="OLIMPO OMAR HERAZO LOPEZ                                                "/>
    <n v="3135997300"/>
    <s v="TC090"/>
    <s v="                                                                                                                                                                                           "/>
    <s v="=CRA 37 35 21                                               "/>
    <s v="NT001137                      "/>
    <s v="STEFANNIE_PAOLA_RAMBAO_BENAVIDES                                                "/>
    <s v="AC230"/>
    <n v="20201015"/>
    <n v="20201015"/>
    <n v="1180"/>
    <n v="0"/>
    <m/>
    <s v="NO"/>
    <x v="0"/>
    <n v="3"/>
    <n v="3000"/>
    <s v="Suministros definitivos Simples "/>
    <x v="9"/>
    <n v="20201015"/>
    <x v="1"/>
    <n v="1"/>
    <x v="1"/>
    <n v="15"/>
    <x v="3"/>
    <x v="1"/>
    <x v="1"/>
    <x v="13"/>
    <s v="Sin Orden"/>
    <n v="15"/>
    <n v="10"/>
    <n v="2020"/>
    <n v="41"/>
    <s v="No Cruza"/>
    <n v="41"/>
    <n v="15"/>
    <n v="10"/>
    <n v="2020"/>
    <n v="41"/>
    <x v="1"/>
    <n v="0"/>
    <x v="4"/>
  </r>
  <r>
    <s v="P11102019110036"/>
    <x v="1"/>
    <n v="3026406"/>
    <n v="0"/>
    <s v="                                                                                "/>
    <s v="OC CCIAL AMERICANO  "/>
    <s v="MALLERLI PATRICIA ECKER PEREZ                                           "/>
    <n v="3856685"/>
    <s v="TC090"/>
    <s v="                                                                                                                                                                                           "/>
    <s v="=CLL 68 23 14                                               "/>
    <s v="MP000299                      "/>
    <s v="TERESA_MASSI_CHARRIS                                                            "/>
    <s v="AC236"/>
    <n v="20191108"/>
    <n v="20191118"/>
    <n v="1110"/>
    <n v="27650120"/>
    <s v="Inspección Normalización"/>
    <s v="SI"/>
    <x v="3"/>
    <n v="3"/>
    <n v="3000"/>
    <s v="Aumentos de potencia"/>
    <x v="1"/>
    <n v="20191118"/>
    <x v="1"/>
    <n v="1"/>
    <x v="1"/>
    <n v="8"/>
    <x v="5"/>
    <x v="2"/>
    <x v="1"/>
    <x v="223"/>
    <s v="Resuelta"/>
    <n v="18"/>
    <n v="11"/>
    <n v="2019"/>
    <n v="373"/>
    <s v="No Cruza"/>
    <n v="10"/>
    <n v="18"/>
    <n v="11"/>
    <n v="2019"/>
    <n v="373"/>
    <x v="0"/>
    <n v="0"/>
    <x v="1"/>
  </r>
  <r>
    <s v="P11502019080013"/>
    <x v="0"/>
    <n v="0"/>
    <n v="0"/>
    <s v="                                                                                "/>
    <s v="O.C. B/quilla Nte   "/>
    <s v="SALGAR PLAN PARCIAL ALTOS DE SABANILLA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LTOS DE SABANILLA CANCHAS DEL COUNTRY                      "/>
    <s v="A3151411                      "/>
    <s v="FERGIE_YULISSA_SOLANO_MANOTAS                                                   "/>
    <s v="AC100"/>
    <n v="20190820"/>
    <n v="20190826"/>
    <n v="1150"/>
    <n v="26639420"/>
    <s v="Factibilidad Distribucion "/>
    <s v="NO"/>
    <x v="1"/>
    <n v="400"/>
    <n v="400000"/>
    <s v="Obras "/>
    <x v="0"/>
    <n v="20190826"/>
    <x v="3"/>
    <n v="1"/>
    <x v="0"/>
    <n v="20"/>
    <x v="10"/>
    <x v="2"/>
    <x v="1"/>
    <x v="313"/>
    <s v="Resuelta"/>
    <n v="26"/>
    <n v="8"/>
    <n v="2019"/>
    <n v="457"/>
    <s v="No Cruza"/>
    <n v="6"/>
    <n v="26"/>
    <n v="8"/>
    <n v="2019"/>
    <n v="457"/>
    <x v="0"/>
    <n v="0"/>
    <x v="0"/>
  </r>
  <r>
    <s v="P95202020090015"/>
    <x v="1"/>
    <n v="0"/>
    <n v="0"/>
    <s v="                                                                                "/>
    <s v="C.A. Malambo        "/>
    <s v="RAFAEL ANTONIO MORALES                                                  "/>
    <n v="3014789912"/>
    <s v="TC090"/>
    <s v="                                                                                                                                                                                           "/>
    <s v="=CRA 2S 7A 23                                               "/>
    <s v="ACSIA041                      "/>
    <s v="CLAUDIA MANOTAS                                                                 "/>
    <s v="AC236"/>
    <n v="20200911"/>
    <n v="20200921"/>
    <n v="9520"/>
    <n v="28124059"/>
    <s v="Inspección Normalización"/>
    <s v="NO"/>
    <x v="1"/>
    <n v="3"/>
    <n v="3000"/>
    <s v="Suministros definitivos Simples "/>
    <x v="1"/>
    <n v="20200921"/>
    <x v="1"/>
    <n v="1"/>
    <x v="1"/>
    <n v="11"/>
    <x v="7"/>
    <x v="1"/>
    <x v="4"/>
    <x v="417"/>
    <s v="Resuelta"/>
    <n v="21"/>
    <n v="9"/>
    <n v="2020"/>
    <n v="65"/>
    <s v="No Cruza"/>
    <n v="10"/>
    <n v="21"/>
    <n v="9"/>
    <n v="2020"/>
    <n v="65"/>
    <x v="1"/>
    <n v="0"/>
    <x v="1"/>
  </r>
  <r>
    <s v="P11102016060193"/>
    <x v="4"/>
    <n v="0"/>
    <n v="0"/>
    <s v="                                                                                "/>
    <s v="O.C. B/quilla Nte   "/>
    <s v="EDIFICIO MULTIFAMILIAR MARANATHA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ULTIFAMILIAR MARANATHA                                     "/>
    <s v="T3443869                      "/>
    <s v="                                                                                "/>
    <s v="AC220"/>
    <n v="20160629"/>
    <n v="20170918"/>
    <n v="1110"/>
    <n v="23205354"/>
    <s v="Seguimiento y rev. instalacion electrica distribucion "/>
    <s v="NO"/>
    <x v="1"/>
    <n v="37.5"/>
    <n v="37500"/>
    <s v="Obras "/>
    <x v="6"/>
    <n v="20170918"/>
    <x v="2"/>
    <n v="1"/>
    <x v="0"/>
    <n v="29"/>
    <x v="4"/>
    <x v="7"/>
    <x v="1"/>
    <x v="493"/>
    <s v="Resuelta"/>
    <n v="18"/>
    <n v="9"/>
    <n v="2017"/>
    <n v="1164"/>
    <s v="No Cruza"/>
    <n v="446"/>
    <n v="18"/>
    <n v="9"/>
    <n v="2017"/>
    <n v="1164"/>
    <x v="0"/>
    <n v="0"/>
    <x v="3"/>
  </r>
  <r>
    <s v="P11802019030088"/>
    <x v="2"/>
    <n v="0"/>
    <n v="0"/>
    <s v="                                                                                "/>
    <s v="O.C. B/quilla Cto   "/>
    <s v="SOLEDAD 2000 TIENDA ARA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IENDA ARA DIFINITIVO                                       "/>
    <s v="T9763922                      "/>
    <s v="Somaya_Rincon                                                                   "/>
    <s v="AC190"/>
    <n v="20190329"/>
    <n v="20190626"/>
    <n v="1180"/>
    <n v="26159687"/>
    <s v="Factibilidad Distribucion "/>
    <s v="NO"/>
    <x v="1"/>
    <n v="75"/>
    <n v="75000"/>
    <s v="Obras "/>
    <x v="7"/>
    <n v="20190702"/>
    <x v="3"/>
    <n v="1"/>
    <x v="0"/>
    <n v="29"/>
    <x v="0"/>
    <x v="2"/>
    <x v="1"/>
    <x v="494"/>
    <s v="Resuelta"/>
    <n v="2"/>
    <n v="7"/>
    <n v="2019"/>
    <n v="512"/>
    <s v="No Cruza"/>
    <n v="95"/>
    <n v="26"/>
    <n v="6"/>
    <n v="2019"/>
    <n v="518"/>
    <x v="0"/>
    <n v="6"/>
    <x v="2"/>
  </r>
  <r>
    <s v="P93432019080012"/>
    <x v="2"/>
    <n v="0"/>
    <n v="0"/>
    <s v="                                                                                "/>
    <s v="ZE Santa_Marta      "/>
    <s v="URB AIRES DE LA SIERRA COOVISOCIAL                                      "/>
    <n v="3157574649"/>
    <s v="TC090"/>
    <s v="                                                                                                                                                                                           "/>
    <s v="KM 5 VIA A BONDA LOTE 23                                    "/>
    <s v="T9697258                      "/>
    <s v="Adriana_Duran_Q                                                                 "/>
    <s v="AC190"/>
    <n v="20190821"/>
    <n v="20200806"/>
    <n v="9343"/>
    <n v="26653790"/>
    <s v="Factibilidad Distribucion "/>
    <s v="NO"/>
    <x v="1"/>
    <n v="75"/>
    <n v="75000"/>
    <s v="Obras "/>
    <x v="16"/>
    <n v="20200905"/>
    <x v="2"/>
    <n v="1"/>
    <x v="0"/>
    <n v="21"/>
    <x v="10"/>
    <x v="2"/>
    <x v="0"/>
    <x v="204"/>
    <s v="Resuelta"/>
    <n v="5"/>
    <n v="9"/>
    <n v="2020"/>
    <n v="81"/>
    <s v="No Cruza"/>
    <n v="381"/>
    <n v="6"/>
    <n v="8"/>
    <n v="2020"/>
    <n v="111"/>
    <x v="1"/>
    <n v="30"/>
    <x v="2"/>
  </r>
  <r>
    <s v="P11502018090004"/>
    <x v="2"/>
    <n v="0"/>
    <n v="0"/>
    <s v="                                                                                "/>
    <s v="C.T.SOLEDAD         "/>
    <s v="INVERSIONES FRANCO ACOSTA DEFINITIVO BODEGA OLIMPICA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907"/>
    <n v="20180920"/>
    <n v="1150"/>
    <n v="25593273"/>
    <s v="Seguimiento y rev. instalacion electrica distribucion "/>
    <s v="NO"/>
    <x v="3"/>
    <n v="75"/>
    <n v="75000"/>
    <s v="Obras "/>
    <x v="5"/>
    <n v="20191106"/>
    <x v="2"/>
    <n v="1"/>
    <x v="0"/>
    <n v="7"/>
    <x v="7"/>
    <x v="3"/>
    <x v="1"/>
    <x v="495"/>
    <s v="Resuelta"/>
    <n v="6"/>
    <n v="11"/>
    <n v="2019"/>
    <n v="385"/>
    <s v="No Cruza"/>
    <n v="425"/>
    <n v="20"/>
    <n v="9"/>
    <n v="2018"/>
    <n v="797"/>
    <x v="0"/>
    <n v="412"/>
    <x v="2"/>
  </r>
  <r>
    <s v="P34102020090062"/>
    <x v="2"/>
    <n v="1025350"/>
    <n v="10043328"/>
    <s v="Situacion correcta                                                              "/>
    <s v="ZE Santa_Marta      "/>
    <s v="ELINA RIVAS VELAZQUEZ                                                   "/>
    <n v="4216000"/>
    <s v="TC090"/>
    <s v="CL 10 CR 7 10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915"/>
    <n v="20200928"/>
    <n v="3410"/>
    <n v="28139067"/>
    <s v="Factibilidad Distribucion "/>
    <s v="NO"/>
    <x v="1"/>
    <n v="37.5"/>
    <n v="37500"/>
    <s v="Aumentos de potencia"/>
    <x v="7"/>
    <n v="20200929"/>
    <x v="2"/>
    <n v="1"/>
    <x v="0"/>
    <n v="15"/>
    <x v="7"/>
    <x v="1"/>
    <x v="0"/>
    <x v="69"/>
    <s v="Resuelta"/>
    <n v="29"/>
    <n v="9"/>
    <n v="2020"/>
    <n v="57"/>
    <s v="No Cruza"/>
    <n v="14"/>
    <n v="28"/>
    <n v="9"/>
    <n v="2020"/>
    <n v="58"/>
    <x v="1"/>
    <n v="1"/>
    <x v="2"/>
  </r>
  <r>
    <s v="P11802020110016"/>
    <x v="3"/>
    <n v="0"/>
    <n v="0"/>
    <s v="                                                                                "/>
    <s v="Of. Telefónica 24H  "/>
    <s v="DEXTER TULIO CABRERA ORTEGA                                             "/>
    <n v="3116579047"/>
    <s v="TC090"/>
    <s v="                                                                                                                                                                                           "/>
    <s v="=CRA 15D 65 16                                              "/>
    <s v="NT000856                      "/>
    <s v="KARLA_MELISSA_BARRIOS_RADA                                                      "/>
    <s v="AC005"/>
    <n v="20201104"/>
    <n v="20201119"/>
    <n v="1180"/>
    <n v="28290767"/>
    <s v="Inspección Normalización"/>
    <s v="NO"/>
    <x v="2"/>
    <n v="3"/>
    <n v="3000"/>
    <s v="Suministros definitivos Simples "/>
    <x v="3"/>
    <n v="20201119"/>
    <x v="1"/>
    <n v="1"/>
    <x v="1"/>
    <n v="4"/>
    <x v="5"/>
    <x v="1"/>
    <x v="1"/>
    <x v="97"/>
    <s v="Pendiente"/>
    <n v="19"/>
    <n v="11"/>
    <n v="2020"/>
    <n v="6"/>
    <s v="No Cruza"/>
    <n v="6"/>
    <n v="19"/>
    <n v="11"/>
    <n v="2020"/>
    <n v="6"/>
    <x v="1"/>
    <n v="0"/>
    <x v="1"/>
  </r>
  <r>
    <s v="P75532018060001"/>
    <x v="2"/>
    <n v="0"/>
    <n v="0"/>
    <s v="                                                                                "/>
    <s v="Central de Escritos "/>
    <s v="CAMPAMENTO SAN PABLO CONSTRUCTORA FG SA                                 "/>
    <n v="3785184"/>
    <s v="TC092"/>
    <s v="                                                                                                                                                                                           "/>
    <s v="CRA 57 84 211                                               "/>
    <s v="T2464384                      "/>
    <s v="PAOLA_PALMIERI_MARTINEZ                                                         "/>
    <s v="AC190"/>
    <n v="20180625"/>
    <n v="20190205"/>
    <n v="7553"/>
    <n v="26278533"/>
    <s v="Seguimiento y rev. instalacion electrica distribucion "/>
    <s v="NO"/>
    <x v="1"/>
    <n v="400"/>
    <n v="400000"/>
    <s v="Obras "/>
    <x v="7"/>
    <n v="20190207"/>
    <x v="3"/>
    <n v="1"/>
    <x v="0"/>
    <n v="25"/>
    <x v="4"/>
    <x v="3"/>
    <x v="1"/>
    <x v="71"/>
    <s v="Resuelta"/>
    <n v="7"/>
    <n v="2"/>
    <n v="2019"/>
    <n v="657"/>
    <d v="2019-05-07T00:00:00"/>
    <n v="227"/>
    <n v="5"/>
    <n v="2"/>
    <n v="2019"/>
    <n v="659"/>
    <x v="0"/>
    <n v="2"/>
    <x v="2"/>
  </r>
  <r>
    <s v="P11102018060089"/>
    <x v="4"/>
    <n v="0"/>
    <n v="0"/>
    <s v="                                                                                "/>
    <s v="O.C. B/quilla Cto   "/>
    <s v="LA PLAZUELA CONSTRUCCIONES MARVAL PROVISIONAL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80625"/>
    <n v="20190730"/>
    <n v="1110"/>
    <n v="25819976"/>
    <s v="Seguimiento y rev. instalacion electrica distribucion "/>
    <s v="NO"/>
    <x v="3"/>
    <n v="75"/>
    <n v="75000"/>
    <s v="Obras "/>
    <x v="4"/>
    <n v="20190823"/>
    <x v="2"/>
    <n v="1"/>
    <x v="0"/>
    <n v="25"/>
    <x v="4"/>
    <x v="3"/>
    <x v="1"/>
    <x v="71"/>
    <s v="Resuelta"/>
    <n v="23"/>
    <n v="8"/>
    <n v="2019"/>
    <n v="460"/>
    <s v="No Cruza"/>
    <n v="424"/>
    <n v="30"/>
    <n v="7"/>
    <n v="2019"/>
    <n v="484"/>
    <x v="0"/>
    <n v="24"/>
    <x v="3"/>
  </r>
  <r>
    <s v="P11102019120146"/>
    <x v="2"/>
    <n v="0"/>
    <n v="0"/>
    <s v="                                                                                "/>
    <s v="O.C. B/quilla Cto   "/>
    <s v="  PROVISIONAL GZ TOWER                                                  "/>
    <n v="311421969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231"/>
    <n v="20200121"/>
    <n v="1110"/>
    <n v="27259341"/>
    <s v="Seguimiento y rev. instalacion electrica distribucion "/>
    <s v="NO"/>
    <x v="2"/>
    <n v="225"/>
    <n v="225000"/>
    <s v="Obras "/>
    <x v="7"/>
    <n v="20200210"/>
    <x v="2"/>
    <n v="1"/>
    <x v="0"/>
    <n v="31"/>
    <x v="9"/>
    <x v="2"/>
    <x v="1"/>
    <x v="496"/>
    <s v="Pendiente"/>
    <n v="10"/>
    <n v="2"/>
    <n v="2020"/>
    <n v="289"/>
    <d v="2020-03-12T00:00:00"/>
    <n v="289"/>
    <n v="21"/>
    <n v="1"/>
    <n v="2020"/>
    <n v="309"/>
    <x v="1"/>
    <n v="20"/>
    <x v="2"/>
  </r>
  <r>
    <s v="P93312020100005"/>
    <x v="0"/>
    <n v="0"/>
    <n v="0"/>
    <s v="                                                                                "/>
    <s v="O.C. Riohacha       "/>
    <s v="NUMAEL MOLINA CASA FINCA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BUENAVISTA SAN JUAN                                     "/>
    <s v="N3352044                      "/>
    <s v="Laudis_Peñaranda_                                                               "/>
    <s v="AC100"/>
    <n v="20201016"/>
    <n v="20201029"/>
    <n v="9331"/>
    <n v="28236254"/>
    <s v="Factibilidad Distribucion "/>
    <s v="NO"/>
    <x v="1"/>
    <n v="25"/>
    <n v="2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11102020080089"/>
    <x v="2"/>
    <n v="2710047"/>
    <n v="20140502"/>
    <s v="Situacion correcta                                                              "/>
    <s v="O.C. B/quilla Cto   "/>
    <s v="  LOCAL HERNAN PEREZ                                                    "/>
    <n v="3504569527"/>
    <s v="TC092"/>
    <s v="CL 72 58 52          P 1  APTO 01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827"/>
    <n v="20200917"/>
    <n v="1110"/>
    <n v="28240440"/>
    <s v="Seguimiento y rev. instalacion electrica distribucion "/>
    <s v="NO"/>
    <x v="1"/>
    <n v="30"/>
    <n v="30000"/>
    <s v="Aumentos de potencia"/>
    <x v="8"/>
    <n v="20201019"/>
    <x v="2"/>
    <n v="1"/>
    <x v="0"/>
    <n v="27"/>
    <x v="10"/>
    <x v="1"/>
    <x v="1"/>
    <x v="152"/>
    <s v="Resuelta"/>
    <n v="19"/>
    <n v="10"/>
    <n v="2020"/>
    <n v="37"/>
    <d v="2020-10-19T00:00:00"/>
    <n v="53"/>
    <n v="17"/>
    <n v="9"/>
    <n v="2020"/>
    <n v="69"/>
    <x v="1"/>
    <n v="32"/>
    <x v="2"/>
  </r>
  <r>
    <s v="P11102020080082"/>
    <x v="2"/>
    <n v="2287023"/>
    <n v="20128885"/>
    <s v="Situacion correcta                                                              "/>
    <s v="O.C. B/quilla Cto   "/>
    <s v="MARIELA ANDRADE TOBIAS                                                  "/>
    <n v="3015820314"/>
    <s v="TC090"/>
    <s v="CR 38 108 45          P 1  APTO 2                                                                                                                                                          "/>
    <s v="=CLL 82 35D 22                                              "/>
    <s v="A3151411                      "/>
    <s v="FERGIE_YULISSA_SOLANO_MANOTAS                                                   "/>
    <s v="AC190"/>
    <n v="20200826"/>
    <n v="20201019"/>
    <n v="1110"/>
    <n v="28275870"/>
    <s v="Seguimiento y rev. instalacion electrica distribucion "/>
    <s v="NO"/>
    <x v="2"/>
    <n v="42"/>
    <n v="42000"/>
    <s v="Aumentos de potencia"/>
    <x v="8"/>
    <n v="20201109"/>
    <x v="2"/>
    <n v="1"/>
    <x v="0"/>
    <n v="26"/>
    <x v="10"/>
    <x v="1"/>
    <x v="1"/>
    <x v="237"/>
    <s v="Pendiente"/>
    <n v="9"/>
    <n v="11"/>
    <n v="2020"/>
    <n v="16"/>
    <s v="No Cruza"/>
    <n v="16"/>
    <n v="19"/>
    <n v="10"/>
    <n v="2020"/>
    <n v="37"/>
    <x v="1"/>
    <n v="21"/>
    <x v="2"/>
  </r>
  <r>
    <s v="P95102020080034"/>
    <x v="5"/>
    <n v="0"/>
    <n v="0"/>
    <s v="                                                                                "/>
    <s v="O.C. B/quilla Sur   "/>
    <s v="LIDUVINA DE JESUS GONZALEZ PAZ                                          "/>
    <n v="300300275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0"/>
    <n v="20200831"/>
    <n v="20200831"/>
    <n v="9510"/>
    <n v="0"/>
    <m/>
    <s v="NO"/>
    <x v="0"/>
    <n v="3"/>
    <n v="3000"/>
    <s v="Suministros definitivos Simples "/>
    <x v="9"/>
    <n v="20200831"/>
    <x v="1"/>
    <n v="1"/>
    <x v="1"/>
    <n v="31"/>
    <x v="10"/>
    <x v="1"/>
    <x v="1"/>
    <x v="31"/>
    <s v="Sin Orden"/>
    <n v="31"/>
    <n v="8"/>
    <n v="2020"/>
    <n v="86"/>
    <s v="No Cruza"/>
    <n v="86"/>
    <n v="31"/>
    <n v="8"/>
    <n v="2020"/>
    <n v="86"/>
    <x v="1"/>
    <n v="0"/>
    <x v="4"/>
  </r>
  <r>
    <s v="P11502020050008"/>
    <x v="2"/>
    <n v="0"/>
    <n v="0"/>
    <s v="                                                                                "/>
    <s v="O.C. B/quilla Cto   "/>
    <s v="  COMERCIAL JULIO ALDANA BULA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OMERCIAL JULIO CESAR ALDANA                                "/>
    <s v="A3151411                      "/>
    <s v="FERGIE_YULISSA_SOLANO_MANOTAS                                                   "/>
    <s v="AC190"/>
    <n v="20200516"/>
    <n v="20200610"/>
    <n v="1150"/>
    <n v="28243774"/>
    <s v="Seguimiento y rev. instalacion electrica distribucion "/>
    <s v="NO"/>
    <x v="1"/>
    <n v="75"/>
    <n v="75000"/>
    <s v="Obras "/>
    <x v="8"/>
    <n v="20201009"/>
    <x v="2"/>
    <n v="1"/>
    <x v="0"/>
    <n v="16"/>
    <x v="2"/>
    <x v="1"/>
    <x v="1"/>
    <x v="497"/>
    <s v="Resuelta"/>
    <n v="9"/>
    <n v="10"/>
    <n v="2020"/>
    <n v="47"/>
    <d v="2020-10-21T00:00:00"/>
    <n v="146"/>
    <n v="10"/>
    <n v="6"/>
    <n v="2020"/>
    <n v="168"/>
    <x v="1"/>
    <n v="121"/>
    <x v="2"/>
  </r>
  <r>
    <s v="P95102020100043"/>
    <x v="5"/>
    <n v="4060889"/>
    <n v="36136204"/>
    <s v="Situacion correcta                                                              "/>
    <s v="O.C. Soledad        "/>
    <s v="MAITE GUTIERREZ PORTAL D SAN ANTONIO CASA 34                            "/>
    <n v="3104238659"/>
    <s v="TC090"/>
    <s v="CL 37 CR 12A 64                                                                                                                                                                            "/>
    <s v="URB PORTAL DE SAN ANTONIO                                   "/>
    <s v="A2670921                      "/>
    <s v="Margarita_Ortiz_Dominguez                                                       "/>
    <s v="AC230"/>
    <n v="20201028"/>
    <n v="20201028"/>
    <n v="9510"/>
    <n v="0"/>
    <m/>
    <s v="NO"/>
    <x v="0"/>
    <n v="3"/>
    <n v="3000"/>
    <s v="Aumentos de potencia"/>
    <x v="9"/>
    <n v="20201028"/>
    <x v="1"/>
    <n v="1"/>
    <x v="1"/>
    <n v="28"/>
    <x v="3"/>
    <x v="1"/>
    <x v="1"/>
    <x v="133"/>
    <s v="Sin Orden"/>
    <n v="28"/>
    <n v="10"/>
    <n v="2020"/>
    <n v="28"/>
    <s v="No Cruza"/>
    <n v="28"/>
    <n v="28"/>
    <n v="10"/>
    <n v="2020"/>
    <n v="28"/>
    <x v="1"/>
    <n v="0"/>
    <x v="4"/>
  </r>
  <r>
    <s v="P77512020010004"/>
    <x v="2"/>
    <n v="5720843"/>
    <n v="25665597"/>
    <s v="Situacion correcta                                                              "/>
    <s v="O.C. Riohacha       "/>
    <s v="HECTOR REYES                                                            "/>
    <s v="3013642639 4210869    "/>
    <s v="TC090"/>
    <s v="CARRT VIA A LA PLAYA KM 1 6                                                                                                                                                                "/>
    <s v="SANTA ANA                                                   "/>
    <s v="N3352044                      "/>
    <s v="Laudis_Peñaranda_                                                               "/>
    <s v="AC190"/>
    <n v="20200122"/>
    <n v="20200511"/>
    <n v="7751"/>
    <n v="27107777"/>
    <s v="Factibilidad Distribucion "/>
    <s v="NO"/>
    <x v="1"/>
    <n v="225"/>
    <n v="225000"/>
    <s v="Aumentos de potencia"/>
    <x v="7"/>
    <n v="20200630"/>
    <x v="2"/>
    <n v="1"/>
    <x v="0"/>
    <n v="22"/>
    <x v="11"/>
    <x v="1"/>
    <x v="3"/>
    <x v="452"/>
    <s v="Resuelta"/>
    <n v="30"/>
    <n v="6"/>
    <n v="2020"/>
    <n v="148"/>
    <s v="No Cruza"/>
    <n v="160"/>
    <n v="11"/>
    <n v="5"/>
    <n v="2020"/>
    <n v="198"/>
    <x v="1"/>
    <n v="50"/>
    <x v="2"/>
  </r>
  <r>
    <s v="P93432020100010"/>
    <x v="5"/>
    <n v="0"/>
    <n v="0"/>
    <s v="                                                                                "/>
    <s v="O.C. La 14          "/>
    <s v="JESSICA   ALEJANDRA BAENA RIATIGA                                       "/>
    <n v="301767821"/>
    <s v="TC090"/>
    <s v="                                                                                                                                                                                           "/>
    <s v="NIC VECINO  7974402                                         "/>
    <s v="A9670285                      "/>
    <s v="Alexandra_Campo_Quintero                                                        "/>
    <s v="AC230"/>
    <n v="20201016"/>
    <n v="20201016"/>
    <n v="9343"/>
    <n v="0"/>
    <m/>
    <s v="NO"/>
    <x v="0"/>
    <n v="2"/>
    <n v="2000"/>
    <s v="Suministros definitivos Simples "/>
    <x v="9"/>
    <n v="20201016"/>
    <x v="1"/>
    <n v="1"/>
    <x v="1"/>
    <n v="16"/>
    <x v="3"/>
    <x v="1"/>
    <x v="0"/>
    <x v="3"/>
    <s v="Sin Orden"/>
    <n v="16"/>
    <n v="10"/>
    <n v="2020"/>
    <n v="40"/>
    <s v="No Cruza"/>
    <n v="40"/>
    <n v="16"/>
    <n v="10"/>
    <n v="2020"/>
    <n v="40"/>
    <x v="1"/>
    <n v="0"/>
    <x v="4"/>
  </r>
  <r>
    <s v="P11802020030092"/>
    <x v="1"/>
    <n v="0"/>
    <n v="0"/>
    <s v="                                                                                "/>
    <s v="C.A. Malambo        "/>
    <s v="MARINA MARTINEZ                                                         "/>
    <n v="300786086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0                      "/>
    <s v="IRINA ROMERO                                                                    "/>
    <s v="AC236"/>
    <n v="20200319"/>
    <n v="20200320"/>
    <n v="1180"/>
    <n v="27279974"/>
    <s v="Inspección Normalización"/>
    <s v="NO"/>
    <x v="1"/>
    <n v="3"/>
    <n v="3000"/>
    <s v="Suministros definitivos Simples "/>
    <x v="1"/>
    <n v="20200320"/>
    <x v="1"/>
    <n v="1"/>
    <x v="1"/>
    <n v="19"/>
    <x v="0"/>
    <x v="1"/>
    <x v="1"/>
    <x v="153"/>
    <s v="Resuelta"/>
    <n v="20"/>
    <n v="3"/>
    <n v="2020"/>
    <n v="250"/>
    <s v="No Cruza"/>
    <n v="1"/>
    <n v="20"/>
    <n v="3"/>
    <n v="2020"/>
    <n v="250"/>
    <x v="1"/>
    <n v="0"/>
    <x v="1"/>
  </r>
  <r>
    <s v="P11102020100149"/>
    <x v="5"/>
    <n v="3028287"/>
    <n v="20115820"/>
    <s v="Situacion correcta                                                              "/>
    <s v="Of. Telefónica 24H  "/>
    <s v="LUCILA SANCHEZ M                                                        "/>
    <s v="3523525-3127315342    "/>
    <s v="TC090"/>
    <s v="CR 24C 70C 86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30"/>
    <n v="20201030"/>
    <n v="1110"/>
    <n v="0"/>
    <m/>
    <s v="NO"/>
    <x v="0"/>
    <n v="3"/>
    <n v="3000"/>
    <s v="Aumentos de potencia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77512020090010"/>
    <x v="0"/>
    <n v="0"/>
    <n v="0"/>
    <s v="                                                                                "/>
    <s v="O.C. Riohacha       "/>
    <s v="SANTA RITA ARIAS RAFAEL FINCA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NTRADA SANTA RITA                                          "/>
    <s v="N3352044                      "/>
    <s v="Laudis_Peñaranda_                                                               "/>
    <s v="AC100"/>
    <n v="20200912"/>
    <n v="20201030"/>
    <n v="7751"/>
    <n v="28126994"/>
    <s v="Factibilidad Distribucion "/>
    <s v="NO"/>
    <x v="1"/>
    <n v="15"/>
    <n v="15000"/>
    <s v="Obras "/>
    <x v="0"/>
    <n v="20201030"/>
    <x v="2"/>
    <n v="1"/>
    <x v="0"/>
    <n v="12"/>
    <x v="7"/>
    <x v="1"/>
    <x v="3"/>
    <x v="176"/>
    <s v="Resuelta"/>
    <n v="30"/>
    <n v="10"/>
    <n v="2020"/>
    <n v="26"/>
    <s v="No Cruza"/>
    <n v="48"/>
    <n v="30"/>
    <n v="10"/>
    <n v="2020"/>
    <n v="26"/>
    <x v="1"/>
    <n v="0"/>
    <x v="0"/>
  </r>
  <r>
    <s v="P11102014120177"/>
    <x v="7"/>
    <n v="0"/>
    <n v="0"/>
    <s v="                                                                                "/>
    <s v="O.C. B/quilla Nte   "/>
    <s v="  RETRANQUEO REDES MT Y BT CALLE79 CRA52                                "/>
    <n v="0"/>
    <s v="TC096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00"/>
    <n v="20141223"/>
    <n v="20150925"/>
    <n v="1110"/>
    <n v="22023677"/>
    <s v="Seguimiento y rev. instalacion electrica distribucion "/>
    <s v="NO"/>
    <x v="1"/>
    <n v="675"/>
    <n v="675000"/>
    <s v="Obras "/>
    <x v="24"/>
    <n v="20150925"/>
    <x v="14"/>
    <n v="1"/>
    <x v="0"/>
    <n v="23"/>
    <x v="9"/>
    <x v="8"/>
    <x v="1"/>
    <x v="498"/>
    <s v="Resuelta"/>
    <n v="25"/>
    <n v="9"/>
    <n v="2015"/>
    <n v="1888"/>
    <s v="No Cruza"/>
    <n v="276"/>
    <n v="25"/>
    <n v="9"/>
    <n v="2015"/>
    <n v="1888"/>
    <x v="0"/>
    <n v="0"/>
    <x v="5"/>
  </r>
  <r>
    <s v="P33402020090008"/>
    <x v="0"/>
    <n v="0"/>
    <n v="0"/>
    <s v="                                                                                "/>
    <s v="O.C. Riohacha       "/>
    <s v="URUMITA FINCA IVAN CARCAMO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                                                        "/>
    <s v="N3352044                      "/>
    <s v="Laudis_Peñaranda_                                                               "/>
    <s v="AC100"/>
    <n v="20200912"/>
    <n v="20201030"/>
    <n v="3340"/>
    <n v="28127127"/>
    <s v="Factibilidad Distribucion "/>
    <s v="NO"/>
    <x v="1"/>
    <n v="15"/>
    <n v="15000"/>
    <s v="Obras "/>
    <x v="0"/>
    <n v="20201030"/>
    <x v="2"/>
    <n v="1"/>
    <x v="0"/>
    <n v="12"/>
    <x v="7"/>
    <x v="1"/>
    <x v="3"/>
    <x v="176"/>
    <s v="Resuelta"/>
    <n v="30"/>
    <n v="10"/>
    <n v="2020"/>
    <n v="26"/>
    <s v="No Cruza"/>
    <n v="48"/>
    <n v="30"/>
    <n v="10"/>
    <n v="2020"/>
    <n v="26"/>
    <x v="1"/>
    <n v="0"/>
    <x v="0"/>
  </r>
  <r>
    <s v="P34102020050005"/>
    <x v="0"/>
    <n v="0"/>
    <n v="0"/>
    <s v="                                                                                "/>
    <s v="ZE Santa_Marta      "/>
    <s v="CONJUNTO RESIDENCIAL MONTPELLIER                                        "/>
    <n v="3135748340"/>
    <s v="TC087"/>
    <s v="                                                                                                                                                                                           "/>
    <s v="CONJUNTO RESIDENCIAL MONTPELLIER                            "/>
    <s v="T9697258                      "/>
    <s v="Adriana_Duran_Q                                                                 "/>
    <s v="AC100"/>
    <n v="20200512"/>
    <n v="20200603"/>
    <n v="3410"/>
    <n v="27528682"/>
    <s v="Factibilidad Distribucion "/>
    <s v="NO"/>
    <x v="1"/>
    <n v="300"/>
    <n v="300000"/>
    <s v="Obras "/>
    <x v="0"/>
    <n v="20200603"/>
    <x v="6"/>
    <n v="1"/>
    <x v="0"/>
    <n v="12"/>
    <x v="2"/>
    <x v="1"/>
    <x v="0"/>
    <x v="264"/>
    <s v="Resuelta"/>
    <n v="3"/>
    <n v="6"/>
    <n v="2020"/>
    <n v="175"/>
    <s v="No Cruza"/>
    <n v="22"/>
    <n v="3"/>
    <n v="6"/>
    <n v="2020"/>
    <n v="175"/>
    <x v="1"/>
    <n v="0"/>
    <x v="0"/>
  </r>
  <r>
    <s v="P11102020110089"/>
    <x v="5"/>
    <n v="0"/>
    <n v="0"/>
    <s v="                                                                                "/>
    <s v="Of. Telefónica 24H  "/>
    <s v="GLADYS ESTHER LINERO QUINTERO                                           "/>
    <n v="3004690783"/>
    <s v="TC090"/>
    <s v="                                                                                                                                                                                           "/>
    <s v="ED ALBERTO                                                  "/>
    <s v="NT001923                      "/>
    <s v="LINA_MARIA_STEFANELL_DE_LA_HOZ                                                  "/>
    <s v="AC230"/>
    <n v="20201116"/>
    <n v="20201116"/>
    <n v="1110"/>
    <n v="0"/>
    <m/>
    <s v="NO"/>
    <x v="0"/>
    <n v="3"/>
    <n v="3000"/>
    <s v="Suministros definitivos Simples "/>
    <x v="9"/>
    <n v="20201116"/>
    <x v="1"/>
    <n v="1"/>
    <x v="1"/>
    <n v="16"/>
    <x v="5"/>
    <x v="1"/>
    <x v="1"/>
    <x v="194"/>
    <s v="Sin Orden"/>
    <n v="16"/>
    <n v="11"/>
    <n v="2020"/>
    <n v="9"/>
    <s v="No Cruza"/>
    <n v="9"/>
    <n v="16"/>
    <n v="11"/>
    <n v="2020"/>
    <n v="9"/>
    <x v="1"/>
    <n v="0"/>
    <x v="4"/>
  </r>
  <r>
    <s v="P93502017100003"/>
    <x v="7"/>
    <n v="0"/>
    <n v="0"/>
    <s v="                                                                                "/>
    <s v="O.C. B/quilla Nte   "/>
    <s v="  RETRAMAR S.A.                                                         "/>
    <n v="321518814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200"/>
    <n v="20171011"/>
    <n v="20171011"/>
    <n v="9350"/>
    <n v="0"/>
    <m/>
    <s v="NO"/>
    <x v="0"/>
    <n v="1"/>
    <n v="1000"/>
    <s v="Obras "/>
    <x v="12"/>
    <n v="20171011"/>
    <x v="4"/>
    <n v="1"/>
    <x v="0"/>
    <n v="11"/>
    <x v="3"/>
    <x v="0"/>
    <x v="0"/>
    <x v="499"/>
    <s v="Sin Orden"/>
    <n v="11"/>
    <n v="10"/>
    <n v="2017"/>
    <n v="1141"/>
    <s v="No Cruza"/>
    <n v="1141"/>
    <n v="11"/>
    <n v="10"/>
    <n v="2017"/>
    <n v="1141"/>
    <x v="0"/>
    <n v="0"/>
    <x v="5"/>
  </r>
  <r>
    <s v="P12102019080013"/>
    <x v="2"/>
    <n v="5548268"/>
    <n v="0"/>
    <s v="                                                                                "/>
    <s v="O.C Sabanalarga     "/>
    <s v="OPP FILM COLOMBIA S.A.S                                                 "/>
    <n v="3115211968"/>
    <s v="TC092"/>
    <s v="                                                                                                                                                                                           "/>
    <s v="ZOFIA - PROVISIONAL CORPACERO                               "/>
    <s v="T2141362                      "/>
    <s v="ALEXANDER_DE_JESUS_CAMPO_ANGULO                                                 "/>
    <s v="AC190"/>
    <n v="20190809"/>
    <n v="20191031"/>
    <n v="1210"/>
    <n v="27109032"/>
    <s v="Seguimiento y rev. instalacion electrica distribucion "/>
    <s v="NO"/>
    <x v="3"/>
    <n v="375"/>
    <n v="375000"/>
    <s v="Aumentos de potencia"/>
    <x v="8"/>
    <n v="20200317"/>
    <x v="3"/>
    <n v="1"/>
    <x v="0"/>
    <n v="9"/>
    <x v="10"/>
    <x v="2"/>
    <x v="4"/>
    <x v="358"/>
    <s v="Resuelta"/>
    <n v="17"/>
    <n v="3"/>
    <n v="2020"/>
    <n v="253"/>
    <s v="No Cruza"/>
    <n v="221"/>
    <n v="31"/>
    <n v="10"/>
    <n v="2019"/>
    <n v="391"/>
    <x v="0"/>
    <n v="138"/>
    <x v="2"/>
  </r>
  <r>
    <s v="P11102019100135"/>
    <x v="2"/>
    <n v="0"/>
    <n v="0"/>
    <s v="                                                                                "/>
    <s v="O.C. B/quilla Nte   "/>
    <s v="MODESTO ESCALANTE VALDEZ                                                "/>
    <n v="3005426196"/>
    <s v="TC090"/>
    <s v="                                                                                                                                                                                           "/>
    <s v="ESCALANTE VALDEZ MODESTO                                    "/>
    <s v="MP000343                      "/>
    <s v="                                                                                "/>
    <s v="AC190"/>
    <n v="20191023"/>
    <n v="20200605"/>
    <n v="1110"/>
    <n v="0"/>
    <m/>
    <s v="NO"/>
    <x v="0"/>
    <n v="4.7"/>
    <n v="4700"/>
    <s v="Coogeneración/Suplencia "/>
    <x v="5"/>
    <n v="20200605"/>
    <x v="10"/>
    <n v="1"/>
    <x v="2"/>
    <n v="23"/>
    <x v="3"/>
    <x v="2"/>
    <x v="1"/>
    <x v="229"/>
    <s v="Sin Orden"/>
    <n v="5"/>
    <n v="6"/>
    <n v="2020"/>
    <n v="173"/>
    <s v="No Cruza"/>
    <n v="173"/>
    <n v="5"/>
    <n v="6"/>
    <n v="2020"/>
    <n v="173"/>
    <x v="1"/>
    <n v="0"/>
    <x v="2"/>
  </r>
  <r>
    <s v="P11102016050127"/>
    <x v="2"/>
    <n v="0"/>
    <n v="0"/>
    <s v="                                                                                "/>
    <s v="O.C. B/quilla Cto   "/>
    <s v="64 EDIFICIO DALIA                                                       "/>
    <n v="355422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0525"/>
    <n v="20170403"/>
    <n v="1110"/>
    <n v="23854066"/>
    <s v="Seguimiento y rev. instalacion electrica distribucion "/>
    <s v="NO"/>
    <x v="1"/>
    <n v="150"/>
    <n v="150000"/>
    <s v="Obras "/>
    <x v="7"/>
    <n v="20170403"/>
    <x v="6"/>
    <n v="1"/>
    <x v="0"/>
    <n v="25"/>
    <x v="2"/>
    <x v="7"/>
    <x v="1"/>
    <x v="500"/>
    <s v="Resuelta"/>
    <n v="3"/>
    <n v="4"/>
    <n v="2017"/>
    <n v="1332"/>
    <d v="2017-05-19T00:00:00"/>
    <n v="313"/>
    <n v="3"/>
    <n v="4"/>
    <n v="2017"/>
    <n v="1332"/>
    <x v="0"/>
    <n v="0"/>
    <x v="2"/>
  </r>
  <r>
    <s v="P12102020110051"/>
    <x v="5"/>
    <n v="0"/>
    <n v="0"/>
    <s v="                                                                                "/>
    <s v="Of. Telefónica 24H  "/>
    <s v="FABIAN AHUMADA DIAZ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14"/>
    <n v="20201114"/>
    <n v="1210"/>
    <n v="0"/>
    <m/>
    <s v="NO"/>
    <x v="0"/>
    <n v="3"/>
    <n v="3000"/>
    <s v="Suministros definitivos Simples "/>
    <x v="9"/>
    <n v="20201114"/>
    <x v="1"/>
    <n v="1"/>
    <x v="1"/>
    <n v="14"/>
    <x v="5"/>
    <x v="1"/>
    <x v="4"/>
    <x v="49"/>
    <s v="Sin Orden"/>
    <n v="14"/>
    <n v="11"/>
    <n v="2020"/>
    <n v="11"/>
    <s v="No Cruza"/>
    <n v="11"/>
    <n v="14"/>
    <n v="11"/>
    <n v="2020"/>
    <n v="11"/>
    <x v="1"/>
    <n v="0"/>
    <x v="4"/>
  </r>
  <r>
    <s v="P11102019110048"/>
    <x v="2"/>
    <n v="0"/>
    <n v="0"/>
    <s v="                                                                                "/>
    <s v="O.C. B/quilla Cto   "/>
    <s v="  EDIFICIO ESMERALD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EFINITIVO ESMERALDA                                        "/>
    <s v="A3151411                      "/>
    <s v="FERGIE_YULISSA_SOLANO_MANOTAS                                                   "/>
    <s v="AC190"/>
    <n v="20191113"/>
    <n v="20200520"/>
    <n v="1110"/>
    <n v="26926966"/>
    <s v="Factibilidad Distribucion "/>
    <s v="NO"/>
    <x v="1"/>
    <n v="800"/>
    <n v="800000"/>
    <s v="Obras "/>
    <x v="8"/>
    <n v="20201028"/>
    <x v="6"/>
    <n v="1"/>
    <x v="0"/>
    <n v="13"/>
    <x v="5"/>
    <x v="2"/>
    <x v="1"/>
    <x v="391"/>
    <s v="Resuelta"/>
    <n v="28"/>
    <n v="10"/>
    <n v="2020"/>
    <n v="28"/>
    <s v="No Cruza"/>
    <n v="350"/>
    <n v="20"/>
    <n v="5"/>
    <n v="2020"/>
    <n v="189"/>
    <x v="1"/>
    <n v="161"/>
    <x v="2"/>
  </r>
  <r>
    <s v="P11802020110082"/>
    <x v="3"/>
    <n v="0"/>
    <n v="0"/>
    <s v="                                                                                "/>
    <s v="O.C Sabanalarga     "/>
    <s v="CARLOS ALBERTO VARGAS BOVEA                                             "/>
    <n v="3218012530"/>
    <s v="TC090"/>
    <s v="                                                                                                                                                                                           "/>
    <s v="=CRA 26 25A 25                                              "/>
    <s v="RC000086                      "/>
    <s v="VIVIANA_ISABEL_PORTO_MOLINA                                                     "/>
    <s v="AC005"/>
    <n v="20201120"/>
    <n v="20201120"/>
    <n v="1180"/>
    <n v="28293240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1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102018040039"/>
    <x v="4"/>
    <n v="0"/>
    <n v="0"/>
    <s v="                                                                                "/>
    <s v="O.C. B/quilla Cto   "/>
    <s v="GARDEN EDIFICIO CENTRAL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AL GARDEN                                              "/>
    <s v="T3215501                      "/>
    <s v="Luz_Estela_Arevalo_de_León                                                      "/>
    <s v="AC220"/>
    <n v="20180412"/>
    <n v="20180412"/>
    <n v="1110"/>
    <n v="0"/>
    <m/>
    <s v="NO"/>
    <x v="0"/>
    <n v="800"/>
    <n v="800000"/>
    <s v="Obras "/>
    <x v="6"/>
    <n v="20180412"/>
    <x v="3"/>
    <n v="1"/>
    <x v="0"/>
    <n v="12"/>
    <x v="8"/>
    <x v="3"/>
    <x v="1"/>
    <x v="501"/>
    <s v="Sin Orden"/>
    <n v="12"/>
    <n v="4"/>
    <n v="2018"/>
    <n v="958"/>
    <s v="No Cruza"/>
    <n v="958"/>
    <n v="12"/>
    <n v="4"/>
    <n v="2018"/>
    <n v="958"/>
    <x v="0"/>
    <n v="0"/>
    <x v="3"/>
  </r>
  <r>
    <s v="P95102020080001"/>
    <x v="5"/>
    <n v="0"/>
    <n v="0"/>
    <s v="                                                                                "/>
    <s v="O.C. B/quilla Sur   "/>
    <s v="LIGIA FERNANDEZ VALDERRAMA                                              "/>
    <n v="304215726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0"/>
    <n v="20200803"/>
    <n v="20200803"/>
    <n v="9510"/>
    <n v="0"/>
    <m/>
    <s v="NO"/>
    <x v="0"/>
    <n v="3"/>
    <n v="3000"/>
    <s v="Suministros definitivos Simples "/>
    <x v="8"/>
    <n v="20200820"/>
    <x v="1"/>
    <n v="1"/>
    <x v="1"/>
    <n v="3"/>
    <x v="10"/>
    <x v="1"/>
    <x v="1"/>
    <x v="502"/>
    <s v="Sin Orden"/>
    <n v="20"/>
    <n v="8"/>
    <n v="2020"/>
    <n v="97"/>
    <s v="No Cruza"/>
    <n v="97"/>
    <n v="3"/>
    <n v="8"/>
    <n v="2020"/>
    <n v="114"/>
    <x v="1"/>
    <n v="17"/>
    <x v="4"/>
  </r>
  <r>
    <s v="P95202018070025"/>
    <x v="4"/>
    <n v="0"/>
    <n v="0"/>
    <s v="                                                                                "/>
    <s v="O.C Sabanalarga  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80727"/>
    <n v="20190905"/>
    <n v="9520"/>
    <n v="25374393"/>
    <s v="Factibilidad Distribucion "/>
    <s v="NO"/>
    <x v="1"/>
    <n v="5"/>
    <n v="5000"/>
    <s v="Obras "/>
    <x v="8"/>
    <n v="20190926"/>
    <x v="2"/>
    <n v="1"/>
    <x v="0"/>
    <n v="27"/>
    <x v="6"/>
    <x v="3"/>
    <x v="4"/>
    <x v="68"/>
    <s v="Resuelta"/>
    <n v="26"/>
    <n v="9"/>
    <n v="2019"/>
    <n v="426"/>
    <s v="No Cruza"/>
    <n v="426"/>
    <n v="5"/>
    <n v="9"/>
    <n v="2019"/>
    <n v="447"/>
    <x v="0"/>
    <n v="21"/>
    <x v="3"/>
  </r>
  <r>
    <s v="P34102020040020"/>
    <x v="7"/>
    <n v="0"/>
    <n v="0"/>
    <s v="                                                                                "/>
    <s v="ZE Santa_Marta      "/>
    <s v="JESUS PARRA CURVELO MARIA LUZ LLERENA PARRA / DALMA DE                  "/>
    <s v="                  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541855                      "/>
    <s v="Elizabeth_Perez_Rincon                                                          "/>
    <s v="AC200"/>
    <n v="20200423"/>
    <n v="20200423"/>
    <n v="3410"/>
    <n v="0"/>
    <m/>
    <s v="NO"/>
    <x v="0"/>
    <n v="50"/>
    <n v="50000"/>
    <s v="Obras "/>
    <x v="12"/>
    <n v="20200423"/>
    <x v="2"/>
    <n v="1"/>
    <x v="0"/>
    <n v="23"/>
    <x v="8"/>
    <x v="1"/>
    <x v="0"/>
    <x v="503"/>
    <s v="Sin Orden"/>
    <n v="23"/>
    <n v="4"/>
    <n v="2020"/>
    <n v="216"/>
    <s v="No Cruza"/>
    <n v="216"/>
    <n v="23"/>
    <n v="4"/>
    <n v="2020"/>
    <n v="216"/>
    <x v="1"/>
    <n v="0"/>
    <x v="5"/>
  </r>
  <r>
    <s v="P75412019060010"/>
    <x v="2"/>
    <n v="6396851"/>
    <n v="0"/>
    <s v="                                                                                "/>
    <s v="O.C Sabanalarga     "/>
    <s v="  ACUACULTIVOS EL GUAJARO SA                                            "/>
    <n v="0"/>
    <s v="TC089"/>
    <s v="                                                                                                                                                                                           "/>
    <s v="CT 12956 MT 15387                                           "/>
    <s v="A8742068                      "/>
    <s v="Alvaro_Enrique_Hernandez_Suarez                                                 "/>
    <s v="AC190"/>
    <n v="20190610"/>
    <n v="20190919"/>
    <n v="7541"/>
    <n v="26915937"/>
    <s v="Seguimiento y rev. instalacion electrica distribucion "/>
    <s v="NO"/>
    <x v="3"/>
    <n v="150"/>
    <n v="150000"/>
    <s v="Aumentos de potencia"/>
    <x v="5"/>
    <n v="20200803"/>
    <x v="2"/>
    <n v="1"/>
    <x v="0"/>
    <n v="10"/>
    <x v="4"/>
    <x v="2"/>
    <x v="4"/>
    <x v="77"/>
    <s v="Resuelta"/>
    <n v="3"/>
    <n v="8"/>
    <n v="2020"/>
    <n v="114"/>
    <s v="No Cruza"/>
    <n v="420"/>
    <n v="19"/>
    <n v="9"/>
    <n v="2019"/>
    <n v="433"/>
    <x v="0"/>
    <n v="319"/>
    <x v="2"/>
  </r>
  <r>
    <s v="P34102020110059"/>
    <x v="3"/>
    <n v="0"/>
    <n v="0"/>
    <s v="                                                                                "/>
    <s v="O.C. La 14          "/>
    <s v="ELIZABETH RUIZ GARZON                                                   "/>
    <n v="3138546193"/>
    <s v="TC090"/>
    <s v="                                                                                                                                                                                           "/>
    <s v="MANZ S1 # 20                                                "/>
    <s v="A7428873                      "/>
    <s v="KELYS_ASTRID_BELTRAN_GOMEZ                                                      "/>
    <s v="AC005"/>
    <n v="20201113"/>
    <n v="20201113"/>
    <n v="3410"/>
    <n v="28282346"/>
    <s v="Inspección Normalización"/>
    <s v="NO"/>
    <x v="2"/>
    <n v="1"/>
    <n v="1000"/>
    <s v="Suministros definitivos Simples "/>
    <x v="3"/>
    <n v="20201113"/>
    <x v="1"/>
    <n v="1"/>
    <x v="1"/>
    <n v="13"/>
    <x v="5"/>
    <x v="1"/>
    <x v="0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1102018030056"/>
    <x v="2"/>
    <n v="0"/>
    <n v="0"/>
    <s v="                                                                                "/>
    <s v="C.T.SOLEDAD         "/>
    <s v="ALKARAWI PROVISIONAL CENTRO COMERCIAL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  CMCIAL  ALKARAWI PLAZA                                "/>
    <s v="T2891467                      "/>
    <s v="SHIRLEY_ESTHER_TAPIA_CUADRADO                                                   "/>
    <s v="AC190"/>
    <n v="20180312"/>
    <n v="20180410"/>
    <n v="1110"/>
    <n v="24868776"/>
    <s v="Factibilidad Distribucion "/>
    <s v="NO"/>
    <x v="1"/>
    <n v="630"/>
    <n v="630000"/>
    <s v="Obras "/>
    <x v="7"/>
    <n v="20180416"/>
    <x v="3"/>
    <n v="1"/>
    <x v="0"/>
    <n v="12"/>
    <x v="0"/>
    <x v="3"/>
    <x v="1"/>
    <x v="504"/>
    <s v="Resuelta"/>
    <n v="16"/>
    <n v="4"/>
    <n v="2018"/>
    <n v="954"/>
    <s v="No Cruza"/>
    <n v="35"/>
    <n v="10"/>
    <n v="4"/>
    <n v="2018"/>
    <n v="960"/>
    <x v="0"/>
    <n v="6"/>
    <x v="2"/>
  </r>
  <r>
    <s v="P11102018100004"/>
    <x v="2"/>
    <n v="0"/>
    <n v="0"/>
    <s v="                                                                                "/>
    <s v="C.T.SOLEDAD         "/>
    <s v="CR 53 - ALUBAQ ILUMINACION AVENIDA CIRCUNVALAR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001"/>
    <n v="20181210"/>
    <n v="1110"/>
    <n v="25941377"/>
    <s v="Seguimiento y rev. instalacion electrica distribucion "/>
    <s v="NO"/>
    <x v="1"/>
    <n v="15"/>
    <n v="15000"/>
    <s v="Obras "/>
    <x v="7"/>
    <n v="20190104"/>
    <x v="2"/>
    <n v="1"/>
    <x v="0"/>
    <n v="1"/>
    <x v="3"/>
    <x v="3"/>
    <x v="1"/>
    <x v="505"/>
    <s v="Resuelta"/>
    <n v="4"/>
    <n v="1"/>
    <n v="2019"/>
    <n v="691"/>
    <d v="2019-01-29T00:00:00"/>
    <n v="95"/>
    <n v="10"/>
    <n v="12"/>
    <n v="2018"/>
    <n v="716"/>
    <x v="0"/>
    <n v="25"/>
    <x v="2"/>
  </r>
  <r>
    <s v="P11102019110043"/>
    <x v="4"/>
    <n v="2018781"/>
    <n v="0"/>
    <s v="                                                                                "/>
    <s v="O.C. B/quilla Cto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1112"/>
    <n v="20200312"/>
    <n v="1110"/>
    <n v="27048386"/>
    <s v="Seguimiento y rev. instalacion electrica distribucion "/>
    <s v="NO"/>
    <x v="3"/>
    <n v="225"/>
    <n v="225000"/>
    <s v="Aumentos de potencia"/>
    <x v="4"/>
    <n v="20201029"/>
    <x v="3"/>
    <n v="1"/>
    <x v="0"/>
    <n v="12"/>
    <x v="5"/>
    <x v="2"/>
    <x v="1"/>
    <x v="366"/>
    <s v="Resuelta"/>
    <n v="29"/>
    <n v="10"/>
    <n v="2020"/>
    <n v="27"/>
    <s v="No Cruza"/>
    <n v="352"/>
    <n v="12"/>
    <n v="3"/>
    <n v="2020"/>
    <n v="258"/>
    <x v="1"/>
    <n v="231"/>
    <x v="3"/>
  </r>
  <r>
    <s v="P31602020080006"/>
    <x v="0"/>
    <n v="4368723"/>
    <n v="0"/>
    <s v="                                                                                "/>
    <s v="XXX NO UTILIZAR     "/>
    <s v="JAVIER MARTINEZ JIMENEZ                                                 "/>
    <n v="429568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G2288387                      "/>
    <s v="MARCOS_DAVID_RUMBO_BORRE                                                        "/>
    <s v="AC100"/>
    <n v="20200827"/>
    <n v="20200831"/>
    <n v="3160"/>
    <n v="28089693"/>
    <m/>
    <s v="NO"/>
    <x v="0"/>
    <n v="112.5"/>
    <n v="112500"/>
    <s v="Aumentos de potencia"/>
    <x v="0"/>
    <n v="20200831"/>
    <x v="2"/>
    <n v="1"/>
    <x v="0"/>
    <n v="27"/>
    <x v="10"/>
    <x v="1"/>
    <x v="2"/>
    <x v="152"/>
    <s v="Sin Orden"/>
    <n v="31"/>
    <n v="8"/>
    <n v="2020"/>
    <n v="86"/>
    <s v="No Cruza"/>
    <n v="86"/>
    <n v="31"/>
    <n v="8"/>
    <n v="2020"/>
    <n v="86"/>
    <x v="1"/>
    <n v="0"/>
    <x v="0"/>
  </r>
  <r>
    <s v="P95302020020003"/>
    <x v="1"/>
    <n v="0"/>
    <n v="0"/>
    <s v="                                                                                "/>
    <s v="OC CCIAL AMERICANO  "/>
    <s v="MARTHA C HERNANDEZ OÑATE                                                "/>
    <n v="3003407006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9                      "/>
    <s v="TERESA_MASSI_CHARRIS                                                            "/>
    <s v="AC236"/>
    <n v="20200212"/>
    <n v="20200213"/>
    <n v="9530"/>
    <n v="27164896"/>
    <s v="Inspección Normalización"/>
    <s v="NO"/>
    <x v="1"/>
    <n v="3"/>
    <n v="3000"/>
    <s v="Suministros definitivos Simples "/>
    <x v="1"/>
    <n v="20200213"/>
    <x v="1"/>
    <n v="1"/>
    <x v="1"/>
    <n v="12"/>
    <x v="1"/>
    <x v="1"/>
    <x v="1"/>
    <x v="190"/>
    <s v="Resuelta"/>
    <n v="13"/>
    <n v="2"/>
    <n v="2020"/>
    <n v="286"/>
    <s v="No Cruza"/>
    <n v="1"/>
    <n v="13"/>
    <n v="2"/>
    <n v="2020"/>
    <n v="286"/>
    <x v="1"/>
    <n v="0"/>
    <x v="1"/>
  </r>
  <r>
    <s v="P95102018090018"/>
    <x v="4"/>
    <n v="0"/>
    <n v="0"/>
    <s v="                                                                                "/>
    <s v="C.T.SOLEDAD         "/>
    <s v="PARRA GONZALEZ SANDRA MARCELA LOCALES EL POR FIN                        "/>
    <n v="0"/>
    <s v="TC092"/>
    <s v="                                                                                                                                                                                           "/>
    <s v="= MNZ 23 LO 4                                               "/>
    <s v="T2891467                      "/>
    <s v="SHIRLEY_ESTHER_TAPIA_CUADRADO                                                   "/>
    <s v="AC220"/>
    <n v="20180911"/>
    <n v="20190610"/>
    <n v="9510"/>
    <n v="25862697"/>
    <s v="Seguimiento y rev. instalacion electrica distribucion "/>
    <s v="NO"/>
    <x v="3"/>
    <n v="112.5"/>
    <n v="112500"/>
    <s v="Obras "/>
    <x v="6"/>
    <n v="20190610"/>
    <x v="3"/>
    <n v="1"/>
    <x v="0"/>
    <n v="11"/>
    <x v="7"/>
    <x v="3"/>
    <x v="1"/>
    <x v="289"/>
    <s v="Resuelta"/>
    <n v="10"/>
    <n v="6"/>
    <n v="2019"/>
    <n v="534"/>
    <s v="No Cruza"/>
    <n v="272"/>
    <n v="10"/>
    <n v="6"/>
    <n v="2019"/>
    <n v="534"/>
    <x v="0"/>
    <n v="0"/>
    <x v="3"/>
  </r>
  <r>
    <s v="P33402020100002"/>
    <x v="0"/>
    <n v="0"/>
    <n v="0"/>
    <s v="                                                                                "/>
    <s v="O.C. Riohacha       "/>
    <s v="ALEX FINCA MORELLY ORTIZ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ALEX                                                  "/>
    <s v="N3352044                      "/>
    <s v="Laudis_Peñaranda_                                                               "/>
    <s v="AC100"/>
    <n v="20201016"/>
    <n v="20201029"/>
    <n v="3340"/>
    <n v="28238306"/>
    <s v="Factibilidad Distribucion "/>
    <s v="NO"/>
    <x v="1"/>
    <n v="30"/>
    <n v="30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11102019080114"/>
    <x v="4"/>
    <n v="0"/>
    <n v="0"/>
    <s v="                                                                                "/>
    <s v="O.C. B/quilla Nte   "/>
    <s v="PROYECTO ALONDRA CONSTRUCTORA AMARILO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0826"/>
    <n v="20191129"/>
    <n v="1110"/>
    <n v="26665084"/>
    <s v="Factibilidad Distribucion "/>
    <s v="NO"/>
    <x v="1"/>
    <n v="900"/>
    <n v="900000"/>
    <s v="Obras "/>
    <x v="6"/>
    <n v="20191129"/>
    <x v="2"/>
    <n v="1"/>
    <x v="0"/>
    <n v="26"/>
    <x v="10"/>
    <x v="2"/>
    <x v="1"/>
    <x v="251"/>
    <s v="Resuelta"/>
    <n v="29"/>
    <n v="11"/>
    <n v="2019"/>
    <n v="362"/>
    <s v="No Cruza"/>
    <n v="95"/>
    <n v="29"/>
    <n v="11"/>
    <n v="2019"/>
    <n v="362"/>
    <x v="0"/>
    <n v="0"/>
    <x v="3"/>
  </r>
  <r>
    <s v="P11802020100040"/>
    <x v="5"/>
    <n v="4026325"/>
    <n v="0"/>
    <s v="                                                                                "/>
    <s v="O.C. Soledad        "/>
    <s v="YOLANIS PRESTON MILLAN                                                  "/>
    <n v="301291776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19"/>
    <n v="20201019"/>
    <n v="1180"/>
    <n v="0"/>
    <m/>
    <s v="NO"/>
    <x v="0"/>
    <n v="3"/>
    <n v="3000"/>
    <s v="Aumentos de potencia"/>
    <x v="9"/>
    <n v="20201019"/>
    <x v="1"/>
    <n v="1"/>
    <x v="1"/>
    <n v="19"/>
    <x v="3"/>
    <x v="1"/>
    <x v="1"/>
    <x v="84"/>
    <s v="Sin Orden"/>
    <n v="19"/>
    <n v="10"/>
    <n v="2020"/>
    <n v="37"/>
    <s v="No Cruza"/>
    <n v="37"/>
    <n v="19"/>
    <n v="10"/>
    <n v="2020"/>
    <n v="37"/>
    <x v="1"/>
    <n v="0"/>
    <x v="4"/>
  </r>
  <r>
    <s v="P93322018040014"/>
    <x v="0"/>
    <n v="0"/>
    <n v="0"/>
    <s v="                                                                                "/>
    <s v="O.C. B/quilla Nte   "/>
    <s v="LOS ACEITUNO LA PAZ ELECTRIFICACION RURAL VDAS IRRUWANI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80423"/>
    <n v="20180423"/>
    <n v="9332"/>
    <n v="0"/>
    <m/>
    <s v="NO"/>
    <x v="0"/>
    <n v="35"/>
    <n v="35000"/>
    <s v="Obras "/>
    <x v="0"/>
    <n v="20180423"/>
    <x v="9"/>
    <n v="1"/>
    <x v="0"/>
    <n v="23"/>
    <x v="8"/>
    <x v="3"/>
    <x v="3"/>
    <x v="41"/>
    <s v="Sin Orden"/>
    <n v="23"/>
    <n v="4"/>
    <n v="2018"/>
    <n v="947"/>
    <s v="No Cruza"/>
    <n v="947"/>
    <n v="23"/>
    <n v="4"/>
    <n v="2018"/>
    <n v="947"/>
    <x v="0"/>
    <n v="0"/>
    <x v="0"/>
  </r>
  <r>
    <s v="P11102020100136"/>
    <x v="5"/>
    <n v="0"/>
    <n v="0"/>
    <s v="                                                                                "/>
    <s v="Of. Telefónica 24H  "/>
    <s v="JULIO CESAR****** DUQUE GIRALDO                                         "/>
    <n v="3183122650"/>
    <s v="TC092"/>
    <s v="                                                                                                                                                                                           "/>
    <s v="CRA 53 76 239=CLL 38 45 80                                  "/>
    <s v="NT001137                      "/>
    <s v="STEFANNIE_PAOLA_RAMBAO_BENAVIDES                                                "/>
    <s v="AC230"/>
    <n v="20201029"/>
    <n v="20201029"/>
    <n v="1110"/>
    <n v="0"/>
    <m/>
    <s v="NO"/>
    <x v="0"/>
    <n v="3"/>
    <n v="3000"/>
    <s v="Suministros definitivos Simples "/>
    <x v="9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34102020010032"/>
    <x v="2"/>
    <n v="1122283"/>
    <n v="0"/>
    <s v="                                                                                "/>
    <s v="ZE Santa_Marta      "/>
    <s v="JOSE MARIA BENAVIDES DE VEGA                                            "/>
    <n v="31267002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113"/>
    <n v="20200213"/>
    <n v="3410"/>
    <n v="27115864"/>
    <s v="Factibilidad Distribucion "/>
    <s v="NO"/>
    <x v="1"/>
    <n v="75"/>
    <n v="75000"/>
    <s v="Aumentos de potencia"/>
    <x v="5"/>
    <n v="20200304"/>
    <x v="2"/>
    <n v="1"/>
    <x v="0"/>
    <n v="13"/>
    <x v="11"/>
    <x v="1"/>
    <x v="0"/>
    <x v="473"/>
    <s v="Resuelta"/>
    <n v="4"/>
    <n v="3"/>
    <n v="2020"/>
    <n v="266"/>
    <s v="No Cruza"/>
    <n v="51"/>
    <n v="13"/>
    <n v="2"/>
    <n v="2020"/>
    <n v="286"/>
    <x v="1"/>
    <n v="20"/>
    <x v="2"/>
  </r>
  <r>
    <s v="P11702020040004"/>
    <x v="1"/>
    <n v="0"/>
    <n v="0"/>
    <s v="                                                                                "/>
    <s v="Of. Telefónica 24H  "/>
    <s v="JOSE LUIS SANTAMARIA USECHE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64C 15 15                                              "/>
    <s v="TR051819                      "/>
    <s v="JHESICA_KATHERINE_HERNANDEZ_VERGEL                                              "/>
    <s v="AC236"/>
    <n v="20200410"/>
    <n v="20200722"/>
    <n v="1170"/>
    <n v="27840190"/>
    <s v="Inspección Normalización"/>
    <s v="NO"/>
    <x v="1"/>
    <n v="3"/>
    <n v="3000"/>
    <s v="Suministros definitivos Simples "/>
    <x v="8"/>
    <n v="20200804"/>
    <x v="1"/>
    <n v="1"/>
    <x v="1"/>
    <n v="10"/>
    <x v="8"/>
    <x v="1"/>
    <x v="1"/>
    <x v="492"/>
    <s v="Resuelta"/>
    <n v="4"/>
    <n v="8"/>
    <n v="2020"/>
    <n v="113"/>
    <s v="No Cruza"/>
    <n v="116"/>
    <n v="22"/>
    <n v="7"/>
    <n v="2020"/>
    <n v="126"/>
    <x v="1"/>
    <n v="13"/>
    <x v="1"/>
  </r>
  <r>
    <s v="P34102020030106"/>
    <x v="2"/>
    <n v="3920599"/>
    <n v="36124489"/>
    <s v="Situacion correcta                                                              "/>
    <s v="ZE Santa_Marta      "/>
    <s v="SAN LORENZO ETAPA 1 CONJUNTO RESIDENCIAL                                "/>
    <n v="3104123676"/>
    <s v="TC087"/>
    <s v="CR 66 CL 48 106                                                                                                                                                                            "/>
    <s v="CONJUNTO RESIDENCIAL SAN LORENZO ETAPA 1                    "/>
    <s v="T9697258                      "/>
    <s v="Adriana_Duran_Q                                                                 "/>
    <s v="AC190"/>
    <n v="20200325"/>
    <n v="20200717"/>
    <n v="3410"/>
    <n v="28224845"/>
    <s v="Seguimiento y rev. instalacion electrica distribucion "/>
    <s v="NO"/>
    <x v="3"/>
    <n v="112.5"/>
    <n v="112500"/>
    <s v="Aumentos de potencia"/>
    <x v="7"/>
    <n v="20200827"/>
    <x v="2"/>
    <n v="1"/>
    <x v="0"/>
    <n v="25"/>
    <x v="0"/>
    <x v="1"/>
    <x v="0"/>
    <x v="466"/>
    <s v="Resuelta"/>
    <n v="27"/>
    <n v="8"/>
    <n v="2020"/>
    <n v="90"/>
    <d v="2020-10-09T00:00:00"/>
    <n v="155"/>
    <n v="17"/>
    <n v="7"/>
    <n v="2020"/>
    <n v="131"/>
    <x v="1"/>
    <n v="41"/>
    <x v="2"/>
  </r>
  <r>
    <s v="P11802019120081"/>
    <x v="2"/>
    <n v="0"/>
    <n v="0"/>
    <s v="                                                                                "/>
    <s v="O.C. B/quilla Cto   "/>
    <s v="ALBERTO DE LA SALA NUÑEZ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S CIRCUNVALAR                                             "/>
    <s v="A3151411                      "/>
    <s v="FERGIE_YULISSA_SOLANO_MANOTAS                                                   "/>
    <s v="AC190"/>
    <n v="20191231"/>
    <n v="20200601"/>
    <n v="1180"/>
    <n v="27065820"/>
    <s v="Factibilidad Distribucion "/>
    <s v="NO"/>
    <x v="1"/>
    <n v="225"/>
    <n v="225000"/>
    <s v="Obras "/>
    <x v="7"/>
    <n v="20200609"/>
    <x v="2"/>
    <n v="1"/>
    <x v="0"/>
    <n v="31"/>
    <x v="9"/>
    <x v="2"/>
    <x v="1"/>
    <x v="496"/>
    <s v="Resuelta"/>
    <n v="9"/>
    <n v="6"/>
    <n v="2020"/>
    <n v="169"/>
    <s v="No Cruza"/>
    <n v="161"/>
    <n v="1"/>
    <n v="6"/>
    <n v="2020"/>
    <n v="177"/>
    <x v="1"/>
    <n v="8"/>
    <x v="2"/>
  </r>
  <r>
    <s v="P11102020060017"/>
    <x v="1"/>
    <n v="0"/>
    <n v="0"/>
    <s v="                                                                                "/>
    <s v="Of. Telefónica 24H  "/>
    <s v="NAYIBE HAYDAR DE AFRICANO                                               "/>
    <n v="300843174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385                      "/>
    <s v="Kellyzabet_Montiel_Castro                                                       "/>
    <s v="AC236"/>
    <n v="20200604"/>
    <n v="20200824"/>
    <n v="1110"/>
    <n v="28024462"/>
    <s v="Inspección Normalización"/>
    <s v="NO"/>
    <x v="1"/>
    <n v="3"/>
    <n v="3000"/>
    <s v="Suministros definitivos Simples "/>
    <x v="1"/>
    <n v="20200824"/>
    <x v="1"/>
    <n v="1"/>
    <x v="1"/>
    <n v="4"/>
    <x v="4"/>
    <x v="1"/>
    <x v="1"/>
    <x v="27"/>
    <s v="Resuelta"/>
    <n v="24"/>
    <n v="8"/>
    <n v="2020"/>
    <n v="93"/>
    <s v="No Cruza"/>
    <n v="81"/>
    <n v="24"/>
    <n v="8"/>
    <n v="2020"/>
    <n v="93"/>
    <x v="1"/>
    <n v="0"/>
    <x v="1"/>
  </r>
  <r>
    <s v="P95202020070008"/>
    <x v="2"/>
    <n v="0"/>
    <n v="0"/>
    <s v="                                                                                "/>
    <s v="O.C Sabanalarga     "/>
    <s v="COMERCIALIZADORA ECOFORT                                                "/>
    <n v="12106539"/>
    <s v="TC091"/>
    <s v="                                                                                                                                                                                           "/>
    <s v="ECOPART MZ 54 BODEGA 4                                      "/>
    <s v="A8742068                      "/>
    <s v="Alvaro_Enrique_Hernandez_Suarez                                                 "/>
    <s v="AC190"/>
    <n v="20200728"/>
    <n v="20201106"/>
    <n v="9520"/>
    <n v="27925863"/>
    <s v="Factibilidad Distribucion "/>
    <s v="NO"/>
    <x v="1"/>
    <n v="400"/>
    <n v="400000"/>
    <s v="Obras "/>
    <x v="16"/>
    <n v="20201108"/>
    <x v="3"/>
    <n v="1"/>
    <x v="0"/>
    <n v="28"/>
    <x v="6"/>
    <x v="1"/>
    <x v="4"/>
    <x v="16"/>
    <s v="Resuelta"/>
    <n v="8"/>
    <n v="11"/>
    <n v="2020"/>
    <n v="17"/>
    <s v="No Cruza"/>
    <n v="103"/>
    <n v="6"/>
    <n v="11"/>
    <n v="2020"/>
    <n v="19"/>
    <x v="1"/>
    <n v="2"/>
    <x v="2"/>
  </r>
  <r>
    <s v="P11102020110067"/>
    <x v="1"/>
    <n v="3048996"/>
    <n v="20120675"/>
    <s v="Situacion correcta                                                              "/>
    <s v="O.C. B/quilla Nte   "/>
    <s v="WILFRIDO BILBAO A                                                       "/>
    <n v="3157250864"/>
    <s v="TC090"/>
    <s v="CR 26C5 79 43          P 1  APTO 01                                                                                                                                                        "/>
    <s v="                                                            "/>
    <s v="MP000153                      "/>
    <s v="JESSICA_PAOLA_BALDOVINO_AVILA                                                   "/>
    <s v="AC236"/>
    <n v="20201112"/>
    <n v="20201117"/>
    <n v="1110"/>
    <n v="28280382"/>
    <s v="Modificación de Potencia"/>
    <s v="NO"/>
    <x v="1"/>
    <n v="3"/>
    <n v="3000"/>
    <s v="Aumentos de potencia"/>
    <x v="1"/>
    <n v="20201117"/>
    <x v="1"/>
    <n v="1"/>
    <x v="1"/>
    <n v="12"/>
    <x v="5"/>
    <x v="1"/>
    <x v="1"/>
    <x v="52"/>
    <s v="Resuelta"/>
    <n v="17"/>
    <n v="11"/>
    <n v="2020"/>
    <n v="8"/>
    <s v="No Cruza"/>
    <n v="5"/>
    <n v="17"/>
    <n v="11"/>
    <n v="2020"/>
    <n v="8"/>
    <x v="1"/>
    <n v="0"/>
    <x v="1"/>
  </r>
  <r>
    <s v="P95212018070008"/>
    <x v="2"/>
    <n v="5448263"/>
    <n v="0"/>
    <s v="                                                                                "/>
    <s v="O.C Sabanalarga     "/>
    <s v="  MUNICIPIO DE JUAN DE ACOSTA                                           "/>
    <n v="3013895045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719"/>
    <n v="20190121"/>
    <n v="9521"/>
    <n v="26039190"/>
    <s v="Seguimiento y rev. instalacion electrica distribucion "/>
    <s v="NO"/>
    <x v="3"/>
    <n v="75"/>
    <n v="75000"/>
    <s v="Aumentos de potencia"/>
    <x v="8"/>
    <n v="20200124"/>
    <x v="2"/>
    <n v="1"/>
    <x v="0"/>
    <n v="19"/>
    <x v="6"/>
    <x v="3"/>
    <x v="4"/>
    <x v="315"/>
    <s v="Resuelta"/>
    <n v="24"/>
    <n v="1"/>
    <n v="2020"/>
    <n v="306"/>
    <s v="No Cruza"/>
    <n v="554"/>
    <n v="21"/>
    <n v="1"/>
    <n v="2019"/>
    <n v="674"/>
    <x v="0"/>
    <n v="368"/>
    <x v="2"/>
  </r>
  <r>
    <s v="P11502020020003"/>
    <x v="2"/>
    <n v="0"/>
    <n v="0"/>
    <s v="                                                                                "/>
    <s v="O.C. B/quilla Cto   "/>
    <s v="  FREDDY ROCA &amp;CIA S EN C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T B7                                                       "/>
    <s v="A3151411                      "/>
    <s v="FERGIE_YULISSA_SOLANO_MANOTAS                                                   "/>
    <s v="AC190"/>
    <n v="20200203"/>
    <n v="20200922"/>
    <n v="1150"/>
    <n v="27140031"/>
    <s v="Factibilidad Distribucion "/>
    <s v="NO"/>
    <x v="1"/>
    <n v="30"/>
    <n v="30000"/>
    <s v="Obras "/>
    <x v="7"/>
    <n v="20200930"/>
    <x v="2"/>
    <n v="1"/>
    <x v="0"/>
    <n v="3"/>
    <x v="1"/>
    <x v="1"/>
    <x v="1"/>
    <x v="506"/>
    <s v="Resuelta"/>
    <n v="30"/>
    <n v="9"/>
    <n v="2020"/>
    <n v="56"/>
    <s v="No Cruza"/>
    <n v="240"/>
    <n v="22"/>
    <n v="9"/>
    <n v="2020"/>
    <n v="64"/>
    <x v="1"/>
    <n v="8"/>
    <x v="2"/>
  </r>
  <r>
    <s v="P95212020110010"/>
    <x v="3"/>
    <n v="0"/>
    <n v="0"/>
    <s v="                                                                                "/>
    <s v="O.C Sabanalarga     "/>
    <s v="CARLOS PINTO CORZO                                                      "/>
    <n v="3114201243"/>
    <s v="TC090"/>
    <s v="                                                                                                                                                                                           "/>
    <s v="CRA 14 NO 6 20 BAJO DE CAMPO MAR CGTO ST                    "/>
    <s v="ACSIA043                      "/>
    <s v="BRENDA MONSALVE                                                                 "/>
    <s v="AC005"/>
    <n v="20201119"/>
    <n v="20201119"/>
    <n v="9521"/>
    <n v="28291371"/>
    <s v="Inspección Normalización"/>
    <s v="NO"/>
    <x v="2"/>
    <n v="3"/>
    <n v="3000"/>
    <s v="Suministros definitivos Simples "/>
    <x v="3"/>
    <n v="20201119"/>
    <x v="1"/>
    <n v="1"/>
    <x v="1"/>
    <n v="19"/>
    <x v="5"/>
    <x v="1"/>
    <x v="4"/>
    <x v="94"/>
    <s v="Pendiente"/>
    <n v="19"/>
    <n v="11"/>
    <n v="2020"/>
    <n v="6"/>
    <s v="No Cruza"/>
    <n v="6"/>
    <n v="19"/>
    <n v="11"/>
    <n v="2020"/>
    <n v="6"/>
    <x v="1"/>
    <n v="0"/>
    <x v="1"/>
  </r>
  <r>
    <s v="P75412018040025"/>
    <x v="2"/>
    <n v="0"/>
    <n v="0"/>
    <s v="                                                                                "/>
    <s v="O.C Sabanalarga     "/>
    <s v="CANDELARIA ESCENARIO DEPORTIVO                                          "/>
    <n v="0"/>
    <s v="TC096"/>
    <s v="                                                                                                                                                                                           "/>
    <s v="ESCENARIO DEP CANDELARIA                                    "/>
    <s v="T9763922                      "/>
    <s v="Somaya_Rincon                                                                   "/>
    <s v="AC190"/>
    <n v="20180419"/>
    <n v="20180917"/>
    <n v="7541"/>
    <n v="25010254"/>
    <s v="Factibilidad Distribucion "/>
    <s v="NO"/>
    <x v="1"/>
    <n v="75"/>
    <n v="75000"/>
    <s v="Obras "/>
    <x v="8"/>
    <n v="20190514"/>
    <x v="2"/>
    <n v="1"/>
    <x v="0"/>
    <n v="19"/>
    <x v="8"/>
    <x v="3"/>
    <x v="4"/>
    <x v="507"/>
    <s v="Resuelta"/>
    <n v="14"/>
    <n v="5"/>
    <n v="2019"/>
    <n v="561"/>
    <s v="No Cruza"/>
    <n v="390"/>
    <n v="17"/>
    <n v="9"/>
    <n v="2018"/>
    <n v="800"/>
    <x v="0"/>
    <n v="239"/>
    <x v="2"/>
  </r>
  <r>
    <s v="P11102018050108"/>
    <x v="2"/>
    <n v="0"/>
    <n v="0"/>
    <s v="                                                                                "/>
    <s v="C.T.SOLEDAD         "/>
    <s v="MADISON - MARLENE MANTILLA CONJUNTO RESIDENCIAL                         "/>
    <n v="0"/>
    <s v="TC090"/>
    <s v="                                                                                                                                                                                           "/>
    <s v="=CLL 70B 32 97                                              "/>
    <s v="T2891467                      "/>
    <s v="SHIRLEY_ESTHER_TAPIA_CUADRADO                                                   "/>
    <s v="AC190"/>
    <n v="20180524"/>
    <n v="20180622"/>
    <n v="1110"/>
    <n v="25131162"/>
    <s v="Factibilidad Distribucion "/>
    <s v="NO"/>
    <x v="1"/>
    <n v="15"/>
    <n v="15000"/>
    <s v="Obras "/>
    <x v="16"/>
    <n v="20180628"/>
    <x v="2"/>
    <n v="1"/>
    <x v="0"/>
    <n v="24"/>
    <x v="2"/>
    <x v="3"/>
    <x v="1"/>
    <x v="173"/>
    <s v="Resuelta"/>
    <n v="28"/>
    <n v="6"/>
    <n v="2018"/>
    <n v="881"/>
    <s v="No Cruza"/>
    <n v="35"/>
    <n v="22"/>
    <n v="6"/>
    <n v="2018"/>
    <n v="887"/>
    <x v="0"/>
    <n v="6"/>
    <x v="2"/>
  </r>
  <r>
    <s v="P11802020010031"/>
    <x v="1"/>
    <n v="0"/>
    <n v="0"/>
    <s v="                                                                                "/>
    <s v="O.C. B/quilla Cto   "/>
    <s v="LUIS ALBERTO MIRANDA OLIVEROS                                           "/>
    <n v="304661465"/>
    <s v="TC090"/>
    <s v="                                                                                                                                                                                           "/>
    <s v="=CLL 73 21A 04                                              "/>
    <s v="MP000150                      "/>
    <s v="GISSELLA_JANNINE_RANGEL_SANCHEZ                                                 "/>
    <s v="AC236"/>
    <n v="20200116"/>
    <n v="20200123"/>
    <n v="1180"/>
    <n v="27767434"/>
    <s v="Inspección Normalización"/>
    <s v="NO"/>
    <x v="1"/>
    <n v="3"/>
    <n v="3000"/>
    <s v="Suministros definitivos Simples "/>
    <x v="1"/>
    <n v="20200123"/>
    <x v="1"/>
    <n v="1"/>
    <x v="1"/>
    <n v="16"/>
    <x v="11"/>
    <x v="1"/>
    <x v="1"/>
    <x v="508"/>
    <s v="Resuelta"/>
    <n v="23"/>
    <n v="1"/>
    <n v="2020"/>
    <n v="307"/>
    <s v="No Cruza"/>
    <n v="7"/>
    <n v="23"/>
    <n v="1"/>
    <n v="2020"/>
    <n v="307"/>
    <x v="1"/>
    <n v="0"/>
    <x v="1"/>
  </r>
  <r>
    <s v="P75512020030003"/>
    <x v="2"/>
    <n v="0"/>
    <n v="0"/>
    <s v="                                                                                "/>
    <s v="O.C. B/quilla Nte   "/>
    <s v="  RESIDENCIAL KORALIA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306"/>
    <n v="20200430"/>
    <n v="7551"/>
    <n v="27247821"/>
    <s v="Factibilidad Distribucion "/>
    <s v="NO"/>
    <x v="1"/>
    <n v="750"/>
    <n v="750000"/>
    <s v="Obras "/>
    <x v="7"/>
    <n v="20200612"/>
    <x v="3"/>
    <n v="1"/>
    <x v="0"/>
    <n v="6"/>
    <x v="0"/>
    <x v="1"/>
    <x v="1"/>
    <x v="93"/>
    <s v="Resuelta"/>
    <n v="12"/>
    <n v="6"/>
    <n v="2020"/>
    <n v="166"/>
    <s v="No Cruza"/>
    <n v="98"/>
    <n v="30"/>
    <n v="4"/>
    <n v="2020"/>
    <n v="209"/>
    <x v="1"/>
    <n v="43"/>
    <x v="2"/>
  </r>
  <r>
    <s v="P34102019020093"/>
    <x v="2"/>
    <n v="0"/>
    <n v="0"/>
    <s v="                                                                                "/>
    <s v="ZE Santa_Marta      "/>
    <s v="EDIFICIO HAWAY                                                          "/>
    <n v="3166234735"/>
    <s v="TC092"/>
    <s v="                                                                                                                                                                                           "/>
    <s v="CRA 2 # 5 -117 RODADERO                                     "/>
    <s v="T9697258                      "/>
    <s v="Adriana_Duran_Q                                                                 "/>
    <s v="AC190"/>
    <n v="20190225"/>
    <n v="20190710"/>
    <n v="3410"/>
    <n v="26795535"/>
    <s v="Seguimiento y rev. instalacion electrica distribucion "/>
    <s v="NO"/>
    <x v="3"/>
    <n v="1"/>
    <n v="1000"/>
    <s v="Obras "/>
    <x v="5"/>
    <n v="20190913"/>
    <x v="4"/>
    <n v="1"/>
    <x v="0"/>
    <n v="25"/>
    <x v="1"/>
    <x v="2"/>
    <x v="0"/>
    <x v="341"/>
    <s v="Resuelta"/>
    <n v="13"/>
    <n v="9"/>
    <n v="2019"/>
    <n v="439"/>
    <d v="2019-10-05T00:00:00"/>
    <n v="200"/>
    <n v="10"/>
    <n v="7"/>
    <n v="2019"/>
    <n v="504"/>
    <x v="0"/>
    <n v="65"/>
    <x v="2"/>
  </r>
  <r>
    <s v="P12202020100024"/>
    <x v="3"/>
    <n v="0"/>
    <n v="0"/>
    <s v="                                                                                "/>
    <s v="O.C. Soledad        "/>
    <s v="JOSE LUIS BROCHERO MADERA                                               "/>
    <n v="3107279423"/>
    <s v="TC090"/>
    <s v="                                                                                                                                                                                           "/>
    <s v="LOCAL 1                                                     "/>
    <s v="A2017831                      "/>
    <s v="ALONSO ENRIQUE ORTEGA SILVERA                                                   "/>
    <s v="AC005"/>
    <n v="20201030"/>
    <n v="20201030"/>
    <n v="1220"/>
    <n v="28260662"/>
    <s v="Inspección Normalización"/>
    <s v="SI"/>
    <x v="2"/>
    <n v="3"/>
    <n v="3000"/>
    <s v="Suministros definitivos Simples "/>
    <x v="3"/>
    <n v="20201030"/>
    <x v="1"/>
    <n v="1"/>
    <x v="1"/>
    <n v="30"/>
    <x v="3"/>
    <x v="1"/>
    <x v="4"/>
    <x v="25"/>
    <s v="Pendiente"/>
    <n v="30"/>
    <n v="10"/>
    <n v="2020"/>
    <n v="26"/>
    <s v="No Cruza"/>
    <n v="26"/>
    <n v="30"/>
    <n v="10"/>
    <n v="2020"/>
    <n v="26"/>
    <x v="1"/>
    <n v="0"/>
    <x v="1"/>
  </r>
  <r>
    <s v="P95102020080032"/>
    <x v="0"/>
    <n v="0"/>
    <n v="0"/>
    <s v="                                                                                "/>
    <s v="O.C. B/quilla Cto   "/>
    <s v="VERDE CARNECOL CARIBE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ARIBE VERDE LOCAL 22                                       "/>
    <s v="T9763922                      "/>
    <s v="Somaya_Rincon                                                                   "/>
    <s v="AC100"/>
    <n v="20200827"/>
    <n v="20200904"/>
    <n v="9510"/>
    <n v="28090565"/>
    <s v="Factibilidad Distribucion "/>
    <s v="NO"/>
    <x v="1"/>
    <n v="112.5"/>
    <n v="112500"/>
    <s v="Obras "/>
    <x v="0"/>
    <n v="20200904"/>
    <x v="3"/>
    <n v="1"/>
    <x v="0"/>
    <n v="27"/>
    <x v="10"/>
    <x v="1"/>
    <x v="1"/>
    <x v="152"/>
    <s v="Resuelta"/>
    <n v="4"/>
    <n v="9"/>
    <n v="2020"/>
    <n v="82"/>
    <s v="No Cruza"/>
    <n v="8"/>
    <n v="4"/>
    <n v="9"/>
    <n v="2020"/>
    <n v="82"/>
    <x v="1"/>
    <n v="0"/>
    <x v="0"/>
  </r>
  <r>
    <s v="P12102020080006"/>
    <x v="2"/>
    <n v="3515217"/>
    <n v="36083226"/>
    <s v="Situacion correcta                                                              "/>
    <s v="O.C Sabanalarga     "/>
    <s v="BODEGA 3 PARQUE INDUSTRIAL Y COMERC JHON ISACC CURE                     "/>
    <n v="3209041802"/>
    <s v="TC091"/>
    <s v="CARRT DE LA CORDIALIDAD KM 127 128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200806"/>
    <n v="20200910"/>
    <n v="1210"/>
    <n v="28277297"/>
    <s v="Seguimiento y rev. instalacion electrica distribucion "/>
    <s v="NO"/>
    <x v="2"/>
    <n v="630"/>
    <n v="630000"/>
    <s v="Aumentos de potencia"/>
    <x v="8"/>
    <n v="20201119"/>
    <x v="11"/>
    <n v="1"/>
    <x v="0"/>
    <n v="6"/>
    <x v="10"/>
    <x v="1"/>
    <x v="4"/>
    <x v="150"/>
    <s v="Pendiente"/>
    <n v="19"/>
    <n v="11"/>
    <n v="2020"/>
    <n v="6"/>
    <s v="No Cruza"/>
    <n v="6"/>
    <n v="10"/>
    <n v="9"/>
    <n v="2020"/>
    <n v="76"/>
    <x v="1"/>
    <n v="70"/>
    <x v="2"/>
  </r>
  <r>
    <s v="P11702018020060"/>
    <x v="4"/>
    <n v="0"/>
    <n v="0"/>
    <s v="                                                                                "/>
    <s v="C.T.SOLEDAD         "/>
    <s v="VICTOR MANUEL ITZAE ALZATE VALENCIA                                     "/>
    <s v="3016400980 3137979616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0221"/>
    <n v="20190310"/>
    <n v="1170"/>
    <n v="25140025"/>
    <s v="Seguimiento y rev. instalacion electrica distribucion "/>
    <s v="NO"/>
    <x v="3"/>
    <n v="50"/>
    <n v="50000"/>
    <s v="Obras "/>
    <x v="6"/>
    <n v="20190310"/>
    <x v="2"/>
    <n v="1"/>
    <x v="0"/>
    <n v="21"/>
    <x v="1"/>
    <x v="3"/>
    <x v="1"/>
    <x v="509"/>
    <s v="Resuelta"/>
    <n v="10"/>
    <n v="3"/>
    <n v="2019"/>
    <n v="626"/>
    <s v="No Cruza"/>
    <n v="382"/>
    <n v="10"/>
    <n v="3"/>
    <n v="2019"/>
    <n v="626"/>
    <x v="0"/>
    <n v="0"/>
    <x v="3"/>
  </r>
  <r>
    <s v="P11502017080031"/>
    <x v="2"/>
    <n v="3942543"/>
    <n v="36126089"/>
    <s v="Situacion correcta                                                              "/>
    <s v="C.T.SOLEDAD         "/>
    <s v="JOHANNA ZUCCARDI VERGARA                                                "/>
    <n v="3172182179"/>
    <s v="TC090"/>
    <s v="CL 11 CR 8 581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0825"/>
    <n v="20171017"/>
    <n v="1150"/>
    <n v="24661402"/>
    <s v="Seguimiento y rev. instalacion electrica distribucion "/>
    <s v="NO"/>
    <x v="3"/>
    <n v="45"/>
    <n v="45000"/>
    <s v="Aumentos de potencia"/>
    <x v="7"/>
    <n v="20171108"/>
    <x v="2"/>
    <n v="1"/>
    <x v="0"/>
    <n v="25"/>
    <x v="10"/>
    <x v="0"/>
    <x v="1"/>
    <x v="510"/>
    <s v="Resuelta"/>
    <n v="8"/>
    <n v="11"/>
    <n v="2017"/>
    <n v="1113"/>
    <s v="No Cruza"/>
    <n v="75"/>
    <n v="17"/>
    <n v="10"/>
    <n v="2017"/>
    <n v="1135"/>
    <x v="0"/>
    <n v="22"/>
    <x v="2"/>
  </r>
  <r>
    <s v="P11802020100106"/>
    <x v="2"/>
    <n v="0"/>
    <n v="0"/>
    <s v="                                                                                "/>
    <s v="O.C. B/quilla Nte   "/>
    <s v="  INVERSIONES COMBUGAS LTDA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CRA 51A N 18 16                                             "/>
    <s v="A0840971                      "/>
    <s v="JEISSON_JAIR_LARIOS_DIAZ                                                        "/>
    <s v="AC190"/>
    <n v="20201030"/>
    <n v="20201118"/>
    <n v="1180"/>
    <n v="28267917"/>
    <s v="Factibilidad Distribucion "/>
    <s v="NO"/>
    <x v="1"/>
    <n v="45"/>
    <n v="45000"/>
    <s v="Obras "/>
    <x v="16"/>
    <n v="20201120"/>
    <x v="2"/>
    <n v="1"/>
    <x v="0"/>
    <n v="30"/>
    <x v="3"/>
    <x v="1"/>
    <x v="1"/>
    <x v="25"/>
    <s v="Resuelta"/>
    <n v="20"/>
    <n v="11"/>
    <n v="2020"/>
    <n v="5"/>
    <s v="No Cruza"/>
    <n v="21"/>
    <n v="18"/>
    <n v="11"/>
    <n v="2020"/>
    <n v="7"/>
    <x v="1"/>
    <n v="2"/>
    <x v="2"/>
  </r>
  <r>
    <s v="P95202019110034"/>
    <x v="2"/>
    <n v="0"/>
    <n v="0"/>
    <s v="                                                                                "/>
    <s v="O.C. B/quilla Cto   "/>
    <s v="RICA LA RIBERA VILL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1121"/>
    <n v="20191212"/>
    <n v="9520"/>
    <n v="27698139"/>
    <s v="Seguimiento y rev. instalacion electrica distribucion "/>
    <s v="NO"/>
    <x v="1"/>
    <n v="600"/>
    <n v="600000"/>
    <s v="Obras "/>
    <x v="8"/>
    <n v="20201030"/>
    <x v="6"/>
    <n v="1"/>
    <x v="0"/>
    <n v="21"/>
    <x v="5"/>
    <x v="2"/>
    <x v="4"/>
    <x v="490"/>
    <s v="Resuelta"/>
    <n v="30"/>
    <n v="10"/>
    <n v="2020"/>
    <n v="26"/>
    <d v="2020-06-25T00:00:00"/>
    <n v="344"/>
    <n v="12"/>
    <n v="12"/>
    <n v="2019"/>
    <n v="349"/>
    <x v="1"/>
    <n v="323"/>
    <x v="2"/>
  </r>
  <r>
    <s v="P93412019090007"/>
    <x v="15"/>
    <n v="0"/>
    <n v="0"/>
    <s v="                                                                                "/>
    <s v="O.C. La 14          "/>
    <s v="OSVALDO JOSE GARCIA CHARRY BMT FCA PONTILLON                            "/>
    <n v="3155817838"/>
    <s v="TC090"/>
    <s v="                                                                                                                                                                                           "/>
    <s v="VEC 7711981                                                 "/>
    <s v="C9794580                      "/>
    <s v="TATIANA ADELA LUQUEZ VANSTRAHLEM                                                "/>
    <s v="AC120"/>
    <n v="20190909"/>
    <n v="20200314"/>
    <n v="9341"/>
    <n v="27264387"/>
    <s v="Seguimiento y rev. instalacion electrica distribucion "/>
    <s v="NO"/>
    <x v="1"/>
    <n v="75"/>
    <n v="75000"/>
    <s v="Obras "/>
    <x v="25"/>
    <n v="20200314"/>
    <x v="2"/>
    <n v="1"/>
    <x v="0"/>
    <n v="9"/>
    <x v="7"/>
    <x v="2"/>
    <x v="0"/>
    <x v="95"/>
    <s v="Resuelta"/>
    <n v="14"/>
    <n v="3"/>
    <n v="2020"/>
    <n v="256"/>
    <s v="No Cruza"/>
    <n v="187"/>
    <n v="14"/>
    <n v="3"/>
    <n v="2020"/>
    <n v="256"/>
    <x v="1"/>
    <n v="0"/>
    <x v="5"/>
  </r>
  <r>
    <s v="P75422020100005"/>
    <x v="2"/>
    <n v="0"/>
    <n v="0"/>
    <s v="                                                                                "/>
    <s v="O.C. B/quilla Cto   "/>
    <s v="FINCA CHOCORRITO 2                                                      "/>
    <n v="30537857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201020"/>
    <n v="20201110"/>
    <n v="1210"/>
    <n v="28247719"/>
    <s v="Factibilidad Distribucion "/>
    <s v="NO"/>
    <x v="1"/>
    <n v="37.5"/>
    <n v="37500"/>
    <s v="Obras "/>
    <x v="7"/>
    <n v="20201111"/>
    <x v="2"/>
    <n v="1"/>
    <x v="0"/>
    <n v="20"/>
    <x v="3"/>
    <x v="1"/>
    <x v="4"/>
    <x v="180"/>
    <s v="Resuelta"/>
    <n v="11"/>
    <n v="11"/>
    <n v="2020"/>
    <n v="14"/>
    <s v="No Cruza"/>
    <n v="22"/>
    <n v="10"/>
    <n v="11"/>
    <n v="2020"/>
    <n v="15"/>
    <x v="1"/>
    <n v="1"/>
    <x v="2"/>
  </r>
  <r>
    <s v="P93322020100011"/>
    <x v="0"/>
    <n v="0"/>
    <n v="0"/>
    <s v="                                                                                "/>
    <s v="O.C. Riohacha       "/>
    <s v="SANDRA VALDEBLANQUEZ FINCA PARAJIMARU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ANDRA VALDEBLANQUEZ                                        "/>
    <s v="N3352044                      "/>
    <s v="Laudis_Peñaranda_                                                               "/>
    <s v="AC100"/>
    <n v="20201019"/>
    <n v="20201028"/>
    <n v="9332"/>
    <n v="28239972"/>
    <s v="Factibilidad Distribucion "/>
    <s v="NO"/>
    <x v="1"/>
    <n v="25"/>
    <n v="25000"/>
    <s v="Obras "/>
    <x v="0"/>
    <n v="20201028"/>
    <x v="2"/>
    <n v="1"/>
    <x v="0"/>
    <n v="19"/>
    <x v="3"/>
    <x v="1"/>
    <x v="3"/>
    <x v="84"/>
    <s v="Resuelta"/>
    <n v="28"/>
    <n v="10"/>
    <n v="2020"/>
    <n v="28"/>
    <s v="No Cruza"/>
    <n v="9"/>
    <n v="28"/>
    <n v="10"/>
    <n v="2020"/>
    <n v="28"/>
    <x v="1"/>
    <n v="0"/>
    <x v="0"/>
  </r>
  <r>
    <s v="P11102020070046"/>
    <x v="2"/>
    <n v="2693889"/>
    <n v="0"/>
    <s v="                                                                                "/>
    <s v="O.C. B/quilla Nte   "/>
    <s v="DILMA BEATRIZ AVILA BARBOSA                                             "/>
    <n v="3012616367"/>
    <s v="TC090"/>
    <s v="                                                                                                                                                                                           "/>
    <s v="=CRA 44B 70 81                                              "/>
    <s v="MP000166                      "/>
    <s v="                                                                                "/>
    <s v="AC190"/>
    <n v="20200721"/>
    <n v="20200721"/>
    <n v="1110"/>
    <n v="0"/>
    <m/>
    <s v="NO"/>
    <x v="0"/>
    <n v="75"/>
    <n v="75000"/>
    <s v="Aumentos de potencia"/>
    <x v="2"/>
    <n v="20200721"/>
    <x v="2"/>
    <n v="1"/>
    <x v="0"/>
    <n v="21"/>
    <x v="6"/>
    <x v="1"/>
    <x v="1"/>
    <x v="461"/>
    <s v="Sin Orden"/>
    <n v="21"/>
    <n v="7"/>
    <n v="2020"/>
    <n v="127"/>
    <s v="No Cruza"/>
    <n v="127"/>
    <n v="21"/>
    <n v="7"/>
    <n v="2020"/>
    <n v="127"/>
    <x v="1"/>
    <n v="0"/>
    <x v="2"/>
  </r>
  <r>
    <s v="P93322020080014"/>
    <x v="5"/>
    <n v="5669055"/>
    <n v="25616087"/>
    <s v="Situacion correcta                                                              "/>
    <s v="O.C. Riohacha       "/>
    <s v="MARTHA ICELA LOZADA DAZA                                                "/>
    <n v="3003306370"/>
    <s v="TC090"/>
    <s v="CL 11A 3ESTE 24                                                                                                                                                                            "/>
    <s v="                                                            "/>
    <s v="TR183331                      "/>
    <s v="MICHAEL_STEVE_LOPEZ_SALCEDO                                                     "/>
    <s v="AC230"/>
    <n v="20200825"/>
    <n v="20200825"/>
    <n v="9332"/>
    <n v="0"/>
    <m/>
    <s v="NO"/>
    <x v="0"/>
    <n v="4"/>
    <n v="4000"/>
    <s v="Aumentos de potencia"/>
    <x v="8"/>
    <n v="20201028"/>
    <x v="1"/>
    <n v="1"/>
    <x v="1"/>
    <n v="25"/>
    <x v="10"/>
    <x v="1"/>
    <x v="3"/>
    <x v="117"/>
    <s v="Sin Orden"/>
    <n v="28"/>
    <n v="10"/>
    <n v="2020"/>
    <n v="28"/>
    <s v="No Cruza"/>
    <n v="28"/>
    <n v="25"/>
    <n v="8"/>
    <n v="2020"/>
    <n v="92"/>
    <x v="1"/>
    <n v="64"/>
    <x v="4"/>
  </r>
  <r>
    <s v="P11702020030044"/>
    <x v="1"/>
    <n v="0"/>
    <n v="0"/>
    <s v="                                                                                "/>
    <s v="O.C. B/quilla Sur   "/>
    <s v="GRISELA SEVERICHE NADJAR                                                "/>
    <n v="3116685505"/>
    <s v="TC090"/>
    <s v="                                                                                                                                                                                           "/>
    <s v="CLL 63C 20 50 TORRE 1 P 1  APTO 1                           "/>
    <s v="A2777358                      "/>
    <s v="LEXANDRA_SUAREZ_TOVAR                                                           "/>
    <s v="AC236"/>
    <n v="20200311"/>
    <n v="20200312"/>
    <n v="1170"/>
    <n v="27446100"/>
    <s v="Inspección Normalización"/>
    <s v="NO"/>
    <x v="1"/>
    <n v="3"/>
    <n v="3000"/>
    <s v="Suministros definitivos Simples "/>
    <x v="1"/>
    <n v="20200312"/>
    <x v="1"/>
    <n v="1"/>
    <x v="1"/>
    <n v="11"/>
    <x v="0"/>
    <x v="1"/>
    <x v="1"/>
    <x v="83"/>
    <s v="Resuelta"/>
    <n v="12"/>
    <n v="3"/>
    <n v="2020"/>
    <n v="258"/>
    <s v="No Cruza"/>
    <n v="1"/>
    <n v="12"/>
    <n v="3"/>
    <n v="2020"/>
    <n v="258"/>
    <x v="1"/>
    <n v="0"/>
    <x v="1"/>
  </r>
  <r>
    <s v="P12102020020016"/>
    <x v="0"/>
    <n v="0"/>
    <n v="0"/>
    <s v="                                                                                "/>
    <s v="O.C Sabanalarga     "/>
    <s v="CENTRO INDUSTRIAL LA SIERRA                                             "/>
    <n v="3608343"/>
    <s v="TC091"/>
    <s v="                                                                                                                                                                                           "/>
    <s v="HACIENDA LA SIERRA                                          "/>
    <s v="A8742068                      "/>
    <s v="Alvaro_Enrique_Hernandez_Suarez                                                 "/>
    <s v="AC100"/>
    <n v="20200211"/>
    <n v="20200219"/>
    <n v="1210"/>
    <n v="27167564"/>
    <s v="Factibilidad Distribucion "/>
    <s v="NO"/>
    <x v="1"/>
    <n v="45"/>
    <n v="45000"/>
    <s v="Obras "/>
    <x v="0"/>
    <n v="20200219"/>
    <x v="2"/>
    <n v="1"/>
    <x v="0"/>
    <n v="11"/>
    <x v="1"/>
    <x v="1"/>
    <x v="4"/>
    <x v="233"/>
    <s v="Resuelta"/>
    <n v="19"/>
    <n v="2"/>
    <n v="2020"/>
    <n v="280"/>
    <s v="No Cruza"/>
    <n v="8"/>
    <n v="19"/>
    <n v="2"/>
    <n v="2020"/>
    <n v="280"/>
    <x v="1"/>
    <n v="0"/>
    <x v="0"/>
  </r>
  <r>
    <s v="P95102020070005"/>
    <x v="1"/>
    <n v="0"/>
    <n v="0"/>
    <s v="                                                                                "/>
    <s v="Of. Telefónica 24H  "/>
    <s v="MARINA ESTHER NORIEGA MUÑOZ                                             "/>
    <n v="3013754208"/>
    <s v="TC090"/>
    <s v="                                                                                                                                                                                           "/>
    <s v="CRA 17 40 54                                                "/>
    <s v="TR042882                      "/>
    <s v="LAURA_MARIA_BARRIOS_RADA                                                        "/>
    <s v="AC236"/>
    <n v="20200707"/>
    <n v="20201023"/>
    <n v="9510"/>
    <n v="28242915"/>
    <s v="Inspección Normalización"/>
    <s v="NO"/>
    <x v="1"/>
    <n v="3"/>
    <n v="3000"/>
    <s v="Suministros definitivos Simples "/>
    <x v="1"/>
    <n v="20201023"/>
    <x v="1"/>
    <n v="1"/>
    <x v="1"/>
    <n v="7"/>
    <x v="6"/>
    <x v="1"/>
    <x v="1"/>
    <x v="274"/>
    <s v="Resuelta"/>
    <n v="23"/>
    <n v="10"/>
    <n v="2020"/>
    <n v="33"/>
    <s v="No Cruza"/>
    <n v="108"/>
    <n v="23"/>
    <n v="10"/>
    <n v="2020"/>
    <n v="33"/>
    <x v="1"/>
    <n v="0"/>
    <x v="1"/>
  </r>
  <r>
    <s v="P33102020070013"/>
    <x v="2"/>
    <n v="5633093"/>
    <n v="25642187"/>
    <s v="Situacion correcta                                                              "/>
    <s v="O.C. Riohacha       "/>
    <s v="LUIS C PEREZ                                                            "/>
    <n v="3006244813"/>
    <s v="TC092"/>
    <s v="CL 15 12 10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713"/>
    <n v="20200811"/>
    <n v="3310"/>
    <n v="28007265"/>
    <s v="Seguimiento y rev. instalacion electrica distribucion "/>
    <s v="NO"/>
    <x v="3"/>
    <n v="30"/>
    <n v="30000"/>
    <s v="Aumentos de potencia"/>
    <x v="7"/>
    <n v="20200812"/>
    <x v="2"/>
    <n v="1"/>
    <x v="0"/>
    <n v="13"/>
    <x v="6"/>
    <x v="1"/>
    <x v="3"/>
    <x v="511"/>
    <s v="Resuelta"/>
    <n v="12"/>
    <n v="8"/>
    <n v="2020"/>
    <n v="105"/>
    <d v="2020-08-18T00:00:00"/>
    <n v="30"/>
    <n v="11"/>
    <n v="8"/>
    <n v="2020"/>
    <n v="106"/>
    <x v="1"/>
    <n v="1"/>
    <x v="2"/>
  </r>
  <r>
    <s v="P11102019100002"/>
    <x v="4"/>
    <n v="2946774"/>
    <n v="0"/>
    <s v="                                                                                "/>
    <s v="O.C. B/quilla Nte   "/>
    <s v="SAS IPS SALUD SOCIAL                                                    "/>
    <n v="3207100770"/>
    <s v="TC088"/>
    <s v="                                                                                                                                                                                           "/>
    <s v="=CRA 49C 84 187                                             "/>
    <s v="A3151411                      "/>
    <s v="FERGIE_YULISSA_SOLANO_MANOTAS                                                   "/>
    <s v="AC220"/>
    <n v="20191001"/>
    <n v="20191128"/>
    <n v="1110"/>
    <n v="26887627"/>
    <s v="Seguimiento y rev. instalacion electrica distribucion "/>
    <s v="NO"/>
    <x v="3"/>
    <n v="112.5"/>
    <n v="112500"/>
    <s v="Aumentos de potencia"/>
    <x v="6"/>
    <n v="20191128"/>
    <x v="2"/>
    <n v="1"/>
    <x v="0"/>
    <n v="1"/>
    <x v="3"/>
    <x v="2"/>
    <x v="1"/>
    <x v="512"/>
    <s v="Resuelta"/>
    <n v="28"/>
    <n v="11"/>
    <n v="2019"/>
    <n v="363"/>
    <s v="No Cruza"/>
    <n v="58"/>
    <n v="28"/>
    <n v="11"/>
    <n v="2019"/>
    <n v="363"/>
    <x v="0"/>
    <n v="0"/>
    <x v="3"/>
  </r>
  <r>
    <s v="P11702017080044"/>
    <x v="2"/>
    <n v="0"/>
    <n v="0"/>
    <s v="                                                                                "/>
    <s v="C.T.SOLEDAD         "/>
    <s v="INVERSIONES AGROPECUARIA DE LA TIENDA ARA LA SIERRA                     "/>
    <n v="0"/>
    <s v="TC092"/>
    <s v="                                                                                                                                                                                           "/>
    <s v="=CLL 47 10B 10                                              "/>
    <s v="T2891467                      "/>
    <s v="SHIRLEY_ESTHER_TAPIA_CUADRADO                                                   "/>
    <s v="AC190"/>
    <n v="20170809"/>
    <n v="20171024"/>
    <n v="1170"/>
    <n v="24122696"/>
    <s v="Factibilidad Distribucion "/>
    <s v="NO"/>
    <x v="1"/>
    <n v="112.5"/>
    <n v="112500"/>
    <s v="Obras "/>
    <x v="7"/>
    <n v="20171031"/>
    <x v="3"/>
    <n v="1"/>
    <x v="0"/>
    <n v="9"/>
    <x v="10"/>
    <x v="0"/>
    <x v="1"/>
    <x v="513"/>
    <s v="Resuelta"/>
    <n v="31"/>
    <n v="10"/>
    <n v="2017"/>
    <n v="1121"/>
    <s v="No Cruza"/>
    <n v="83"/>
    <n v="24"/>
    <n v="10"/>
    <n v="2017"/>
    <n v="1128"/>
    <x v="0"/>
    <n v="7"/>
    <x v="2"/>
  </r>
  <r>
    <s v="P93322020070005"/>
    <x v="2"/>
    <n v="0"/>
    <n v="0"/>
    <s v="                                                                                "/>
    <s v="O.C. Riohacha       "/>
    <s v="MUNICIPIO DE MAICAO COMUNIDAD INDIGENA KARINAPIO                        "/>
    <n v="0"/>
    <s v="TC090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90"/>
    <n v="20200710"/>
    <n v="20200710"/>
    <n v="9332"/>
    <n v="0"/>
    <m/>
    <s v="NO"/>
    <x v="0"/>
    <n v="75"/>
    <n v="75000"/>
    <s v="Obras "/>
    <x v="11"/>
    <n v="20200710"/>
    <x v="7"/>
    <n v="1"/>
    <x v="0"/>
    <n v="10"/>
    <x v="6"/>
    <x v="1"/>
    <x v="3"/>
    <x v="297"/>
    <s v="Sin Orden"/>
    <n v="10"/>
    <n v="7"/>
    <n v="2020"/>
    <n v="138"/>
    <s v="No Cruza"/>
    <n v="138"/>
    <n v="10"/>
    <n v="7"/>
    <n v="2020"/>
    <n v="138"/>
    <x v="1"/>
    <n v="0"/>
    <x v="2"/>
  </r>
  <r>
    <s v="P75512020080005"/>
    <x v="1"/>
    <n v="0"/>
    <n v="0"/>
    <s v="                                                                                "/>
    <s v="O.C. B/quilla Cto   "/>
    <s v="HUGO RAFAEL PERALTA CALVO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H2735924                      "/>
    <s v="Lynda_Karina_Alvarez_Bermudez                                                   "/>
    <s v="AC236"/>
    <n v="20200826"/>
    <n v="20200828"/>
    <n v="7551"/>
    <n v="28061130"/>
    <s v="Inspección Normalización"/>
    <s v="NO"/>
    <x v="1"/>
    <n v="3"/>
    <n v="3000"/>
    <s v="Suministros definitivos Simples "/>
    <x v="1"/>
    <n v="20200828"/>
    <x v="1"/>
    <n v="1"/>
    <x v="1"/>
    <n v="26"/>
    <x v="10"/>
    <x v="1"/>
    <x v="1"/>
    <x v="237"/>
    <s v="Resuelta"/>
    <n v="28"/>
    <n v="8"/>
    <n v="2020"/>
    <n v="89"/>
    <s v="No Cruza"/>
    <n v="2"/>
    <n v="28"/>
    <n v="8"/>
    <n v="2020"/>
    <n v="89"/>
    <x v="1"/>
    <n v="0"/>
    <x v="1"/>
  </r>
  <r>
    <s v="P34602020090011"/>
    <x v="5"/>
    <n v="0"/>
    <n v="0"/>
    <s v="                                                                                "/>
    <s v="Of. Telefónica 24H  "/>
    <s v="ESPERANZA MUÑOZ DE RIVERA                                               "/>
    <n v="31267068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2                      "/>
    <s v="STEPHANIE_PAOLA_VILLAFA?E_FERNANDEZ                                             "/>
    <s v="AC230"/>
    <n v="20200914"/>
    <n v="20200914"/>
    <n v="3460"/>
    <n v="0"/>
    <m/>
    <s v="NO"/>
    <x v="0"/>
    <n v="2.8"/>
    <n v="2800"/>
    <s v="Suministros definitivos Simples "/>
    <x v="8"/>
    <n v="20200914"/>
    <x v="1"/>
    <n v="1"/>
    <x v="1"/>
    <n v="14"/>
    <x v="7"/>
    <x v="1"/>
    <x v="0"/>
    <x v="275"/>
    <s v="Sin Orden"/>
    <n v="14"/>
    <n v="9"/>
    <n v="2020"/>
    <n v="72"/>
    <s v="No Cruza"/>
    <n v="72"/>
    <n v="14"/>
    <n v="9"/>
    <n v="2020"/>
    <n v="72"/>
    <x v="1"/>
    <n v="0"/>
    <x v="4"/>
  </r>
  <r>
    <s v="P11102020030033"/>
    <x v="2"/>
    <n v="0"/>
    <n v="0"/>
    <s v="                                                                                "/>
    <s v="O.C. B/quilla Nte   "/>
    <s v="  PARQUE TRANSVERSAL 44 MIRAMAR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BRISAS DEL MAR                                              "/>
    <s v="RC000366                      "/>
    <s v="                                                                                "/>
    <s v="AC190"/>
    <n v="20200306"/>
    <n v="20200506"/>
    <n v="1110"/>
    <n v="27681214"/>
    <s v="Seguimiento y rev. instalacion electrica distribucion "/>
    <s v="NO"/>
    <x v="3"/>
    <n v="10"/>
    <n v="10000"/>
    <s v="Obras "/>
    <x v="5"/>
    <n v="20200630"/>
    <x v="2"/>
    <n v="1"/>
    <x v="0"/>
    <n v="6"/>
    <x v="0"/>
    <x v="1"/>
    <x v="1"/>
    <x v="93"/>
    <s v="Resuelta"/>
    <n v="30"/>
    <n v="6"/>
    <n v="2020"/>
    <n v="148"/>
    <s v="No Cruza"/>
    <n v="116"/>
    <n v="6"/>
    <n v="5"/>
    <n v="2020"/>
    <n v="203"/>
    <x v="1"/>
    <n v="55"/>
    <x v="2"/>
  </r>
  <r>
    <s v="P93432020040001"/>
    <x v="3"/>
    <n v="0"/>
    <n v="0"/>
    <s v="                                                                                "/>
    <s v="O.C. La 14          "/>
    <s v="NUBIOLA RINCON                                                          "/>
    <n v="3206585325"/>
    <s v="TC090"/>
    <s v="                                                                                                                                                                                           "/>
    <s v="BURITACA                                                    "/>
    <s v="C9794580                      "/>
    <s v="TATIANA ADELA LUQUEZ VANSTRAHLEM                                                "/>
    <s v="AC005"/>
    <n v="20200421"/>
    <n v="20201020"/>
    <n v="9343"/>
    <n v="28242341"/>
    <s v="Inspección Normalización"/>
    <s v="NO"/>
    <x v="2"/>
    <n v="3"/>
    <n v="3000"/>
    <s v="Suministros definitivos Simples "/>
    <x v="3"/>
    <n v="20201020"/>
    <x v="1"/>
    <n v="1"/>
    <x v="1"/>
    <n v="21"/>
    <x v="8"/>
    <x v="1"/>
    <x v="0"/>
    <x v="514"/>
    <s v="Pendiente"/>
    <n v="20"/>
    <n v="10"/>
    <n v="2020"/>
    <n v="36"/>
    <d v="2020-10-20T00:00:00"/>
    <n v="36"/>
    <n v="20"/>
    <n v="10"/>
    <n v="2020"/>
    <n v="36"/>
    <x v="1"/>
    <n v="0"/>
    <x v="1"/>
  </r>
  <r>
    <s v="P33402020110005"/>
    <x v="10"/>
    <n v="0"/>
    <n v="0"/>
    <s v="                                                                                "/>
    <s v="O.C. Fonseca        "/>
    <s v="RUBIELA MARINA BECERRA PEÑALOZA                                         "/>
    <n v="300321840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553                      "/>
    <s v="SANDRA_CECILIA_MORA_OÑATE                                                       "/>
    <s v="AC045"/>
    <n v="20201106"/>
    <n v="20201120"/>
    <n v="3340"/>
    <n v="28272082"/>
    <s v="Inspección Normalización"/>
    <s v="NO"/>
    <x v="1"/>
    <n v="3"/>
    <n v="3000"/>
    <s v="Suministros definitivos Simples "/>
    <x v="18"/>
    <n v="20201120"/>
    <x v="1"/>
    <n v="1"/>
    <x v="1"/>
    <n v="6"/>
    <x v="5"/>
    <x v="1"/>
    <x v="3"/>
    <x v="42"/>
    <s v="Resuelta"/>
    <n v="20"/>
    <n v="11"/>
    <n v="2020"/>
    <n v="5"/>
    <s v="No Cruza"/>
    <n v="14"/>
    <n v="20"/>
    <n v="11"/>
    <n v="2020"/>
    <n v="5"/>
    <x v="1"/>
    <n v="0"/>
    <x v="7"/>
  </r>
  <r>
    <s v="P95102020100029"/>
    <x v="5"/>
    <n v="0"/>
    <n v="0"/>
    <s v="                                                                                "/>
    <s v="Of. Telefónica 24H  "/>
    <s v="LEONOR MURILLO GARCIA                                                   "/>
    <n v="3158224237"/>
    <s v="TC090"/>
    <s v="                                                                                                                                                                                           "/>
    <s v="=CRA 8C 49 94                                               "/>
    <s v="NT001137                      "/>
    <s v="STEFANNIE_PAOLA_RAMBAO_BENAVIDES                                                "/>
    <s v="AC230"/>
    <n v="20201019"/>
    <n v="20201019"/>
    <n v="9510"/>
    <n v="0"/>
    <m/>
    <s v="NO"/>
    <x v="0"/>
    <n v="6"/>
    <n v="6000"/>
    <s v="Suministros definitivos Simples "/>
    <x v="9"/>
    <n v="20201019"/>
    <x v="1"/>
    <n v="1"/>
    <x v="1"/>
    <n v="19"/>
    <x v="3"/>
    <x v="1"/>
    <x v="1"/>
    <x v="84"/>
    <s v="Sin Orden"/>
    <n v="19"/>
    <n v="10"/>
    <n v="2020"/>
    <n v="37"/>
    <s v="No Cruza"/>
    <n v="37"/>
    <n v="19"/>
    <n v="10"/>
    <n v="2020"/>
    <n v="37"/>
    <x v="1"/>
    <n v="0"/>
    <x v="4"/>
  </r>
  <r>
    <s v="P34612020040001"/>
    <x v="2"/>
    <n v="0"/>
    <n v="0"/>
    <s v="                                                                                "/>
    <s v="O.C. B/quilla Nte   "/>
    <s v="SAS LA PROSPERIDAD SOLAR                                                "/>
    <n v="0"/>
    <s v="TC01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13                      "/>
    <s v="Wilman_Salazar_Roballo                                                          "/>
    <s v="AC190"/>
    <n v="20200402"/>
    <n v="20200429"/>
    <n v="3461"/>
    <n v="0"/>
    <m/>
    <s v="NO"/>
    <x v="0"/>
    <n v="1"/>
    <n v="1000"/>
    <s v="Coogeneración/Suplencia "/>
    <x v="7"/>
    <n v="20200504"/>
    <x v="10"/>
    <n v="1"/>
    <x v="0"/>
    <n v="2"/>
    <x v="8"/>
    <x v="1"/>
    <x v="0"/>
    <x v="515"/>
    <s v="Sin Orden"/>
    <n v="4"/>
    <n v="5"/>
    <n v="2020"/>
    <n v="205"/>
    <s v="No Cruza"/>
    <n v="205"/>
    <n v="29"/>
    <n v="4"/>
    <n v="2020"/>
    <n v="210"/>
    <x v="1"/>
    <n v="5"/>
    <x v="2"/>
  </r>
  <r>
    <s v="P12102017110008"/>
    <x v="2"/>
    <n v="8841714"/>
    <n v="0"/>
    <s v="                                                                                "/>
    <s v="C.T.SOLEDAD         "/>
    <s v="EL REFUGIO COMERCIALIZADORA LOS ANGELES                                 "/>
    <n v="3183819425"/>
    <s v="TC092"/>
    <s v="                                                                                                                                                                                           "/>
    <s v="PARCELA EL REFUGIO                                          "/>
    <s v="T2891467                      "/>
    <s v="SHIRLEY_ESTHER_TAPIA_CUADRADO                                                   "/>
    <s v="AC190"/>
    <n v="20171108"/>
    <n v="20171124"/>
    <n v="1210"/>
    <n v="24453076"/>
    <s v="Factibilidad Distribucion "/>
    <s v="NO"/>
    <x v="1"/>
    <n v="112.5"/>
    <n v="112500"/>
    <s v="Aumentos de potencia"/>
    <x v="7"/>
    <n v="20171213"/>
    <x v="3"/>
    <n v="1"/>
    <x v="0"/>
    <n v="8"/>
    <x v="5"/>
    <x v="0"/>
    <x v="4"/>
    <x v="516"/>
    <s v="Resuelta"/>
    <n v="13"/>
    <n v="12"/>
    <n v="2017"/>
    <n v="1078"/>
    <s v="No Cruza"/>
    <n v="35"/>
    <n v="24"/>
    <n v="11"/>
    <n v="2017"/>
    <n v="1097"/>
    <x v="0"/>
    <n v="19"/>
    <x v="2"/>
  </r>
  <r>
    <s v="P77912020090011"/>
    <x v="9"/>
    <n v="0"/>
    <n v="0"/>
    <s v="                                                                                "/>
    <s v="O.C. La 14          "/>
    <s v="ADRIANO JOSE ARIZA VERGARA BMT FCA VILLA BLANQU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28281987"/>
    <s v="Factibilidad Distribucion "/>
    <s v="NO"/>
    <x v="1"/>
    <n v="25"/>
    <n v="25000"/>
    <s v="Obras "/>
    <x v="15"/>
    <n v="20200917"/>
    <x v="2"/>
    <n v="1"/>
    <x v="3"/>
    <n v="17"/>
    <x v="7"/>
    <x v="1"/>
    <x v="0"/>
    <x v="386"/>
    <s v="Resuelta"/>
    <n v="17"/>
    <n v="9"/>
    <n v="2020"/>
    <n v="69"/>
    <s v="No Cruza"/>
    <n v="0"/>
    <n v="17"/>
    <n v="9"/>
    <n v="2020"/>
    <n v="69"/>
    <x v="1"/>
    <n v="0"/>
    <x v="6"/>
  </r>
  <r>
    <s v="P11802020100030"/>
    <x v="5"/>
    <n v="0"/>
    <n v="0"/>
    <s v="                                                                                "/>
    <s v="O.C. Soledad        "/>
    <s v="JANIRIS PATRICIA JARABA BLANQUICETH                                     "/>
    <n v="315773840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14"/>
    <n v="20201014"/>
    <n v="1180"/>
    <n v="0"/>
    <m/>
    <s v="NO"/>
    <x v="0"/>
    <n v="3"/>
    <n v="3000"/>
    <s v="Suministros definitivos Simples "/>
    <x v="9"/>
    <n v="20201014"/>
    <x v="1"/>
    <n v="1"/>
    <x v="1"/>
    <n v="14"/>
    <x v="3"/>
    <x v="1"/>
    <x v="1"/>
    <x v="258"/>
    <s v="Sin Orden"/>
    <n v="14"/>
    <n v="10"/>
    <n v="2020"/>
    <n v="42"/>
    <s v="No Cruza"/>
    <n v="42"/>
    <n v="14"/>
    <n v="10"/>
    <n v="2020"/>
    <n v="42"/>
    <x v="1"/>
    <n v="0"/>
    <x v="4"/>
  </r>
  <r>
    <s v="P75412017110004"/>
    <x v="0"/>
    <n v="0"/>
    <n v="0"/>
    <s v="                                                                                "/>
    <s v="O.C Sabanalarga     "/>
    <s v="PONEDERA MUNICIPIO DE                                                   "/>
    <n v="318683484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68441                      "/>
    <s v="YANILETH_MOLINARES_ORELLANO                                                     "/>
    <s v="AC100"/>
    <n v="20171103"/>
    <n v="20171120"/>
    <n v="7541"/>
    <n v="24453149"/>
    <s v="Factibilidad Distribucion "/>
    <s v="NO"/>
    <x v="1"/>
    <n v="112.5"/>
    <n v="112500"/>
    <s v="Obras "/>
    <x v="0"/>
    <n v="20171120"/>
    <x v="2"/>
    <n v="1"/>
    <x v="0"/>
    <n v="3"/>
    <x v="5"/>
    <x v="0"/>
    <x v="4"/>
    <x v="517"/>
    <s v="Resuelta"/>
    <n v="20"/>
    <n v="11"/>
    <n v="2017"/>
    <n v="1101"/>
    <s v="No Cruza"/>
    <n v="17"/>
    <n v="20"/>
    <n v="11"/>
    <n v="2017"/>
    <n v="1101"/>
    <x v="0"/>
    <n v="0"/>
    <x v="0"/>
  </r>
  <r>
    <s v="P12102020110058"/>
    <x v="3"/>
    <n v="0"/>
    <n v="0"/>
    <s v="                                                                                "/>
    <s v="O.C Sabanalarga     "/>
    <s v="GENARO MORA MARTINEZ                                                    "/>
    <n v="3014560966"/>
    <s v="TC090"/>
    <s v="                                                                                                                                                                                           "/>
    <s v="CALLE 8 NO 21 7 VILALS DE STA VERONICA                      "/>
    <s v="ACSIA043                      "/>
    <s v="BRENDA MONSALVE                                                                 "/>
    <s v="AC005"/>
    <n v="20201119"/>
    <n v="20201119"/>
    <n v="1210"/>
    <n v="28290471"/>
    <s v="Inspección Normalización"/>
    <s v="NO"/>
    <x v="2"/>
    <n v="3"/>
    <n v="3000"/>
    <s v="Suministros definitivos Simples "/>
    <x v="3"/>
    <n v="20201119"/>
    <x v="1"/>
    <n v="1"/>
    <x v="1"/>
    <n v="19"/>
    <x v="5"/>
    <x v="1"/>
    <x v="4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102018020084"/>
    <x v="2"/>
    <n v="7779317"/>
    <n v="35113105"/>
    <s v="Situacion correcta                                                              "/>
    <s v="C.T.SOLEDAD         "/>
    <s v="INVERCIONES JOSE PAVA TOSCANO &amp; CIA                                     "/>
    <n v="3003945114"/>
    <s v="TC090"/>
    <s v="CL 105 49E 108                                                                                                                                                                             "/>
    <s v="INVERCIONES JOSE PVA TOSCANO Y CIA                          "/>
    <s v="T2891467                      "/>
    <s v="SHIRLEY_ESTHER_TAPIA_CUADRADO                                                   "/>
    <s v="AC190"/>
    <n v="20180221"/>
    <n v="20180323"/>
    <n v="1110"/>
    <n v="25121228"/>
    <s v="Seguimiento y rev. instalacion electrica distribucion "/>
    <s v="NO"/>
    <x v="1"/>
    <n v="75"/>
    <n v="75000"/>
    <s v="Aumentos de potencia"/>
    <x v="7"/>
    <n v="20180525"/>
    <x v="2"/>
    <n v="1"/>
    <x v="0"/>
    <n v="21"/>
    <x v="1"/>
    <x v="3"/>
    <x v="1"/>
    <x v="509"/>
    <s v="Resuelta"/>
    <n v="25"/>
    <n v="5"/>
    <n v="2018"/>
    <n v="915"/>
    <s v="No Cruza"/>
    <n v="93"/>
    <n v="23"/>
    <n v="3"/>
    <n v="2018"/>
    <n v="978"/>
    <x v="0"/>
    <n v="63"/>
    <x v="2"/>
  </r>
  <r>
    <s v="P11102020080018"/>
    <x v="2"/>
    <n v="0"/>
    <n v="0"/>
    <s v="                                                                                "/>
    <s v="O.C. B/quilla Nte   "/>
    <s v="GABRIEL GOMEZ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190"/>
    <n v="20200810"/>
    <n v="20200910"/>
    <n v="1110"/>
    <n v="0"/>
    <m/>
    <s v="NO"/>
    <x v="0"/>
    <n v="5"/>
    <n v="5000"/>
    <s v="Coogeneración/Suplencia "/>
    <x v="5"/>
    <n v="20200910"/>
    <x v="10"/>
    <n v="1"/>
    <x v="2"/>
    <n v="10"/>
    <x v="10"/>
    <x v="1"/>
    <x v="1"/>
    <x v="277"/>
    <s v="Sin Orden"/>
    <n v="10"/>
    <n v="9"/>
    <n v="2020"/>
    <n v="76"/>
    <s v="No Cruza"/>
    <n v="76"/>
    <n v="10"/>
    <n v="9"/>
    <n v="2020"/>
    <n v="76"/>
    <x v="1"/>
    <n v="0"/>
    <x v="2"/>
  </r>
  <r>
    <s v="P11102019100011"/>
    <x v="4"/>
    <n v="0"/>
    <n v="0"/>
    <s v="                                                                                "/>
    <s v="O.C. B/quilla Nte   "/>
    <s v="CONSTRUCTORA AMARILO PROVISIONAL ZAFIRO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DE OBRA ZAFIRO                                  "/>
    <s v="A3151411                      "/>
    <s v="FERGIE_YULISSA_SOLANO_MANOTAS                                                   "/>
    <s v="AC220"/>
    <n v="20191001"/>
    <n v="20200313"/>
    <n v="1110"/>
    <n v="27051977"/>
    <s v="Seguimiento y rev. instalacion electrica distribucion "/>
    <s v="NO"/>
    <x v="3"/>
    <n v="112.5"/>
    <n v="112500"/>
    <s v="Obras "/>
    <x v="6"/>
    <n v="20200313"/>
    <x v="2"/>
    <n v="1"/>
    <x v="0"/>
    <n v="1"/>
    <x v="3"/>
    <x v="2"/>
    <x v="1"/>
    <x v="512"/>
    <s v="Resuelta"/>
    <n v="13"/>
    <n v="3"/>
    <n v="2020"/>
    <n v="257"/>
    <s v="No Cruza"/>
    <n v="164"/>
    <n v="13"/>
    <n v="3"/>
    <n v="2020"/>
    <n v="257"/>
    <x v="1"/>
    <n v="0"/>
    <x v="3"/>
  </r>
  <r>
    <s v="P11502016110007"/>
    <x v="4"/>
    <n v="3500235"/>
    <n v="0"/>
    <s v="                                                                                "/>
    <s v="O.C. B/quilla Cto   "/>
    <s v="SCHOOL S.A.S. INTERNATIONAL BERCKL                                      "/>
    <n v="3174299966"/>
    <s v="TC088"/>
    <s v="                                                                                                                                                                                           "/>
    <s v="KM 5 FTE A JARDINES ETERNIDAD                               "/>
    <s v="T3215501                      "/>
    <s v="Luz_Estela_Arevalo_de_León                                                      "/>
    <s v="AC220"/>
    <n v="20161104"/>
    <n v="20171109"/>
    <n v="1150"/>
    <n v="24270605"/>
    <s v="Seguimiento y rev. instalacion electrica distribucion "/>
    <s v="NO"/>
    <x v="1"/>
    <n v="112.5"/>
    <n v="112500"/>
    <s v="Aumentos de potencia"/>
    <x v="6"/>
    <n v="20171109"/>
    <x v="3"/>
    <n v="1"/>
    <x v="0"/>
    <n v="4"/>
    <x v="5"/>
    <x v="7"/>
    <x v="1"/>
    <x v="518"/>
    <s v="Resuelta"/>
    <n v="9"/>
    <n v="11"/>
    <n v="2017"/>
    <n v="1112"/>
    <s v="No Cruza"/>
    <n v="370"/>
    <n v="9"/>
    <n v="11"/>
    <n v="2017"/>
    <n v="1112"/>
    <x v="0"/>
    <n v="0"/>
    <x v="3"/>
  </r>
  <r>
    <s v="P11702020030054"/>
    <x v="3"/>
    <n v="2106864"/>
    <n v="0"/>
    <s v="                                                                                "/>
    <s v="OC CCIAL AMERICANO  "/>
    <s v="ANGEL CIRO CALLEJAS CARRETERO                                           "/>
    <n v="3643987"/>
    <s v="TC090"/>
    <s v="                                                                                                                                                                                           "/>
    <s v="=CRA 5C 33D 25                                              "/>
    <s v="MP000395                      "/>
    <s v="Veronica_Garcia_Amaya                                                           "/>
    <s v="AC005"/>
    <n v="20200312"/>
    <n v="20200312"/>
    <n v="1170"/>
    <n v="27260026"/>
    <s v="Inspección Normalización"/>
    <s v="NO"/>
    <x v="3"/>
    <n v="5"/>
    <n v="5000"/>
    <s v="Aumentos de potencia"/>
    <x v="3"/>
    <n v="20200312"/>
    <x v="1"/>
    <n v="1"/>
    <x v="1"/>
    <n v="12"/>
    <x v="0"/>
    <x v="1"/>
    <x v="1"/>
    <x v="45"/>
    <s v="Resuelta"/>
    <n v="12"/>
    <n v="3"/>
    <n v="2020"/>
    <n v="258"/>
    <s v="No Cruza"/>
    <n v="0"/>
    <n v="12"/>
    <n v="3"/>
    <n v="2020"/>
    <n v="258"/>
    <x v="1"/>
    <n v="0"/>
    <x v="1"/>
  </r>
  <r>
    <s v="P12202018110016"/>
    <x v="2"/>
    <n v="0"/>
    <n v="0"/>
    <s v="                                                                                "/>
    <s v="O.C Sabanalarga     "/>
    <s v="VILLA OLIMPICA MZ 53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Z C53                                                      "/>
    <s v="A8742068                      "/>
    <s v="Alvaro_Enrique_Hernandez_Suarez                                                 "/>
    <s v="AC190"/>
    <n v="20181127"/>
    <n v="20190329"/>
    <n v="1220"/>
    <n v="26417759"/>
    <s v="Seguimiento y rev. instalacion electrica distribucion "/>
    <s v="NO"/>
    <x v="1"/>
    <n v="50"/>
    <n v="50000"/>
    <s v="Obras "/>
    <x v="8"/>
    <n v="20190805"/>
    <x v="5"/>
    <n v="1"/>
    <x v="0"/>
    <n v="27"/>
    <x v="5"/>
    <x v="3"/>
    <x v="4"/>
    <x v="519"/>
    <s v="Resuelta"/>
    <n v="5"/>
    <n v="8"/>
    <n v="2019"/>
    <n v="478"/>
    <d v="2019-06-17T00:00:00"/>
    <n v="251"/>
    <n v="29"/>
    <n v="3"/>
    <n v="2019"/>
    <n v="607"/>
    <x v="0"/>
    <n v="129"/>
    <x v="2"/>
  </r>
  <r>
    <s v="P11102020020050"/>
    <x v="0"/>
    <n v="7723423"/>
    <n v="20160515"/>
    <s v="Situacion correcta                                                              "/>
    <s v="O.C. B/quilla Cto   "/>
    <s v="  VATIA S.A. E.S.P.                                                     "/>
    <n v="3008034110"/>
    <s v="TC020"/>
    <s v="CR 53 75 124               LOC  NROT                                                                                                                                                       "/>
    <s v="COMPAÑIA DE GENERACION DEL CAUCA S.A. E.S.P.                "/>
    <s v="A3151411                      "/>
    <s v="FERGIE_YULISSA_SOLANO_MANOTAS                                                   "/>
    <s v="AC100"/>
    <n v="20200212"/>
    <n v="20200219"/>
    <n v="1110"/>
    <n v="27170564"/>
    <s v="Factibilidad Distribucion "/>
    <s v="NO"/>
    <x v="1"/>
    <n v="75"/>
    <n v="75000"/>
    <s v="Aumentos de potencia"/>
    <x v="0"/>
    <n v="20200219"/>
    <x v="2"/>
    <n v="1"/>
    <x v="0"/>
    <n v="12"/>
    <x v="1"/>
    <x v="1"/>
    <x v="1"/>
    <x v="190"/>
    <s v="Resuelta"/>
    <n v="19"/>
    <n v="2"/>
    <n v="2020"/>
    <n v="280"/>
    <s v="No Cruza"/>
    <n v="7"/>
    <n v="19"/>
    <n v="2"/>
    <n v="2020"/>
    <n v="280"/>
    <x v="1"/>
    <n v="0"/>
    <x v="0"/>
  </r>
  <r>
    <s v="P33102020100005"/>
    <x v="5"/>
    <n v="0"/>
    <n v="0"/>
    <s v="                                                                                "/>
    <s v="Of. Telefónica 24H  "/>
    <s v="ANA MINDIOLA PALMEZANO                                                  "/>
    <n v="310640473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06"/>
    <n v="20201006"/>
    <n v="3310"/>
    <n v="0"/>
    <m/>
    <s v="NO"/>
    <x v="0"/>
    <n v="2.2000000000000002"/>
    <n v="2200"/>
    <s v="Suministros definitivos Simples "/>
    <x v="9"/>
    <n v="20201006"/>
    <x v="1"/>
    <n v="1"/>
    <x v="1"/>
    <n v="6"/>
    <x v="3"/>
    <x v="1"/>
    <x v="3"/>
    <x v="177"/>
    <s v="Sin Orden"/>
    <n v="6"/>
    <n v="10"/>
    <n v="2020"/>
    <n v="50"/>
    <s v="No Cruza"/>
    <n v="50"/>
    <n v="6"/>
    <n v="10"/>
    <n v="2020"/>
    <n v="50"/>
    <x v="1"/>
    <n v="0"/>
    <x v="4"/>
  </r>
  <r>
    <s v="P93322020080007"/>
    <x v="5"/>
    <n v="0"/>
    <n v="0"/>
    <s v="                                                                                "/>
    <s v="O.C. Riohacha       "/>
    <s v="EL HAGE EL HAGE MOHAMAD AHMAD                                           "/>
    <n v="315381254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5                      "/>
    <s v="GREACE_PAMELA_TARRIFE_MAYESTON                                                  "/>
    <s v="AC230"/>
    <n v="20200806"/>
    <n v="20200806"/>
    <n v="9332"/>
    <n v="0"/>
    <m/>
    <s v="NO"/>
    <x v="0"/>
    <n v="1.8"/>
    <n v="1800"/>
    <s v="Suministros definitivos Simples "/>
    <x v="8"/>
    <n v="20201030"/>
    <x v="1"/>
    <n v="1"/>
    <x v="1"/>
    <n v="6"/>
    <x v="10"/>
    <x v="1"/>
    <x v="3"/>
    <x v="150"/>
    <s v="Sin Orden"/>
    <n v="30"/>
    <n v="10"/>
    <n v="2020"/>
    <n v="26"/>
    <s v="No Cruza"/>
    <n v="26"/>
    <n v="6"/>
    <n v="8"/>
    <n v="2020"/>
    <n v="111"/>
    <x v="1"/>
    <n v="85"/>
    <x v="4"/>
  </r>
  <r>
    <s v="P75412019070015"/>
    <x v="2"/>
    <n v="0"/>
    <n v="0"/>
    <s v="                                                                                "/>
    <s v="O.C. B/quilla Cto   "/>
    <s v="GAS LA MILAGROSA ESTACION DE SERVICIO                                   "/>
    <n v="310623987"/>
    <s v="TC092"/>
    <s v="                                                                                                                                                                                           "/>
    <s v="CT 2115E MT 1527E                                           "/>
    <s v="A2891363                      "/>
    <s v="Naibet Olivo                                                                    "/>
    <s v="AC190"/>
    <n v="20190716"/>
    <n v="20190902"/>
    <n v="7541"/>
    <n v="27047700"/>
    <s v="Seguimiento y rev. instalacion electrica distribucion "/>
    <s v="NO"/>
    <x v="1"/>
    <n v="225"/>
    <n v="225000"/>
    <s v="Obras "/>
    <x v="8"/>
    <n v="20200911"/>
    <x v="3"/>
    <n v="1"/>
    <x v="0"/>
    <n v="16"/>
    <x v="6"/>
    <x v="2"/>
    <x v="4"/>
    <x v="520"/>
    <s v="Resuelta"/>
    <n v="11"/>
    <n v="9"/>
    <n v="2020"/>
    <n v="75"/>
    <d v="2019-12-30T00:00:00"/>
    <n v="423"/>
    <n v="2"/>
    <n v="9"/>
    <n v="2019"/>
    <n v="450"/>
    <x v="0"/>
    <n v="375"/>
    <x v="2"/>
  </r>
  <r>
    <s v="P93422020050001"/>
    <x v="2"/>
    <n v="0"/>
    <n v="0"/>
    <s v="                                                                                "/>
    <s v="ZE Santa_Marta      "/>
    <s v="JUAN JOSE MOSCARELLA ZACCARO                                            "/>
    <n v="321463360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513"/>
    <n v="20200609"/>
    <n v="9342"/>
    <n v="27984892"/>
    <s v="Seguimiento y rev. instalacion electrica distribucion "/>
    <s v="NO"/>
    <x v="3"/>
    <n v="45"/>
    <n v="45000"/>
    <s v="Obras "/>
    <x v="7"/>
    <n v="20200622"/>
    <x v="2"/>
    <n v="1"/>
    <x v="0"/>
    <n v="13"/>
    <x v="2"/>
    <x v="1"/>
    <x v="0"/>
    <x v="434"/>
    <s v="Resuelta"/>
    <n v="22"/>
    <n v="6"/>
    <n v="2020"/>
    <n v="156"/>
    <d v="2020-08-13T00:00:00"/>
    <n v="40"/>
    <n v="9"/>
    <n v="6"/>
    <n v="2020"/>
    <n v="169"/>
    <x v="1"/>
    <n v="13"/>
    <x v="2"/>
  </r>
  <r>
    <s v="P11802017070020"/>
    <x v="4"/>
    <n v="0"/>
    <n v="0"/>
    <s v="                                                                                "/>
    <s v="O.C. B/quilla Nte   "/>
    <s v="LAS MORAS 4 ETAPA VILLA LINDA TRAFO 4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VILLA LINDA LAS MORAS                                       "/>
    <s v="T0925304                      "/>
    <s v="MARTHA_VICTORIA_SALAS_CUAN                                                      "/>
    <s v="AC220"/>
    <n v="20170706"/>
    <n v="20180320"/>
    <n v="1180"/>
    <n v="0"/>
    <m/>
    <s v="NO"/>
    <x v="0"/>
    <n v="75"/>
    <n v="75000"/>
    <s v="Obras "/>
    <x v="6"/>
    <n v="20180320"/>
    <x v="6"/>
    <n v="1"/>
    <x v="0"/>
    <n v="6"/>
    <x v="6"/>
    <x v="0"/>
    <x v="1"/>
    <x v="521"/>
    <s v="Sin Orden"/>
    <n v="20"/>
    <n v="3"/>
    <n v="2018"/>
    <n v="981"/>
    <s v="No Cruza"/>
    <n v="981"/>
    <n v="20"/>
    <n v="3"/>
    <n v="2018"/>
    <n v="981"/>
    <x v="0"/>
    <n v="0"/>
    <x v="3"/>
  </r>
  <r>
    <s v="P11802020100061"/>
    <x v="1"/>
    <n v="0"/>
    <n v="0"/>
    <s v="                                                                                "/>
    <s v="O.C. Soledad        "/>
    <s v="ROBERTO LIMA                                                            "/>
    <n v="3116783472"/>
    <s v="TC090"/>
    <s v="                                                                                                                                                                                           "/>
    <s v="URB RESERVA LOS ALMENDROS                                   "/>
    <s v="A2670921                      "/>
    <s v="Margarita_Ortiz_Dominguez                                                       "/>
    <s v="AC236"/>
    <n v="20201021"/>
    <n v="20201023"/>
    <n v="1180"/>
    <n v="28245138"/>
    <s v="Inspección Normalización"/>
    <s v="NO"/>
    <x v="1"/>
    <n v="3"/>
    <n v="3000"/>
    <s v="Suministros definitivos Simples "/>
    <x v="8"/>
    <n v="20201102"/>
    <x v="1"/>
    <n v="1"/>
    <x v="1"/>
    <n v="21"/>
    <x v="3"/>
    <x v="1"/>
    <x v="1"/>
    <x v="151"/>
    <s v="Resuelta"/>
    <n v="2"/>
    <n v="11"/>
    <n v="2020"/>
    <n v="23"/>
    <s v="No Cruza"/>
    <n v="12"/>
    <n v="23"/>
    <n v="10"/>
    <n v="2020"/>
    <n v="33"/>
    <x v="1"/>
    <n v="10"/>
    <x v="1"/>
  </r>
  <r>
    <s v="P95102016090049"/>
    <x v="7"/>
    <n v="0"/>
    <n v="0"/>
    <s v="                                                                                "/>
    <s v="O.C. B/quilla Nte   "/>
    <s v="  BODEGA SYT # 2      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200"/>
    <n v="20160926"/>
    <n v="20160926"/>
    <n v="9510"/>
    <n v="0"/>
    <m/>
    <s v="NO"/>
    <x v="0"/>
    <n v="75"/>
    <n v="75000"/>
    <s v="Obras "/>
    <x v="12"/>
    <n v="20160926"/>
    <x v="2"/>
    <n v="1"/>
    <x v="0"/>
    <n v="26"/>
    <x v="7"/>
    <x v="7"/>
    <x v="1"/>
    <x v="522"/>
    <s v="Sin Orden"/>
    <n v="26"/>
    <n v="9"/>
    <n v="2016"/>
    <n v="1521"/>
    <s v="No Cruza"/>
    <n v="1521"/>
    <n v="26"/>
    <n v="9"/>
    <n v="2016"/>
    <n v="1521"/>
    <x v="0"/>
    <n v="0"/>
    <x v="5"/>
  </r>
  <r>
    <s v="P11502018090003"/>
    <x v="4"/>
    <n v="3780350"/>
    <n v="0"/>
    <s v="                                                                                "/>
    <s v="C.T.SOLEDAD         "/>
    <s v="APARTAMENTOS PROV MINT                                                  "/>
    <n v="314539386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0906"/>
    <n v="20190625"/>
    <n v="1150"/>
    <n v="25493294"/>
    <s v="Seguimiento y rev. instalacion electrica distribucion "/>
    <s v="NO"/>
    <x v="3"/>
    <n v="112.5"/>
    <n v="112500"/>
    <s v="Aumentos de potencia"/>
    <x v="6"/>
    <n v="20190625"/>
    <x v="12"/>
    <n v="1"/>
    <x v="0"/>
    <n v="6"/>
    <x v="7"/>
    <x v="3"/>
    <x v="1"/>
    <x v="523"/>
    <s v="Resuelta"/>
    <n v="25"/>
    <n v="6"/>
    <n v="2019"/>
    <n v="519"/>
    <s v="No Cruza"/>
    <n v="292"/>
    <n v="25"/>
    <n v="6"/>
    <n v="2019"/>
    <n v="519"/>
    <x v="0"/>
    <n v="0"/>
    <x v="3"/>
  </r>
  <r>
    <s v="P11802020030067"/>
    <x v="1"/>
    <n v="0"/>
    <n v="0"/>
    <s v="                                                                                "/>
    <s v="Of. Telefónica 24H  "/>
    <s v="EDWIN FERNANDO NAVARRO LOPEZ                                            "/>
    <n v="3158968336"/>
    <s v="TC090"/>
    <s v="                                                                                                                                                                                           "/>
    <s v="URB. LOS ROBLES VII ETAPA                                   "/>
    <s v="TR051819                      "/>
    <s v="JHESICA_KATHERINE_HERNANDEZ_VERGEL                                              "/>
    <s v="AC236"/>
    <n v="20200312"/>
    <n v="20200418"/>
    <n v="1180"/>
    <n v="27324518"/>
    <s v="Inspección Normalización"/>
    <s v="NO"/>
    <x v="1"/>
    <n v="3"/>
    <n v="3000"/>
    <s v="Suministros definitivos Simples "/>
    <x v="1"/>
    <n v="20200418"/>
    <x v="1"/>
    <n v="1"/>
    <x v="1"/>
    <n v="12"/>
    <x v="0"/>
    <x v="1"/>
    <x v="1"/>
    <x v="45"/>
    <s v="Resuelta"/>
    <n v="18"/>
    <n v="4"/>
    <n v="2020"/>
    <n v="221"/>
    <s v="No Cruza"/>
    <n v="37"/>
    <n v="18"/>
    <n v="4"/>
    <n v="2020"/>
    <n v="221"/>
    <x v="1"/>
    <n v="0"/>
    <x v="1"/>
  </r>
  <r>
    <s v="P75412019050026"/>
    <x v="0"/>
    <n v="0"/>
    <n v="0"/>
    <s v="                                                                                "/>
    <s v="O.C Sabanalarga     "/>
    <s v="SENOVIA ATENCIO ALTAMAR                                                 "/>
    <n v="3006139856"/>
    <s v="TC090"/>
    <s v="                                                                                                                                                                                           "/>
    <s v="FINCA SENOVIA                                               "/>
    <s v="A8742068                      "/>
    <s v="Alvaro_Enrique_Hernandez_Suarez                                                 "/>
    <s v="AC100"/>
    <n v="20190521"/>
    <n v="20190912"/>
    <n v="7541"/>
    <n v="26334114"/>
    <s v="Factibilidad Distribucion "/>
    <s v="NO"/>
    <x v="1"/>
    <n v="25"/>
    <n v="25000"/>
    <s v="Obras "/>
    <x v="0"/>
    <n v="20190912"/>
    <x v="2"/>
    <n v="1"/>
    <x v="0"/>
    <n v="21"/>
    <x v="2"/>
    <x v="2"/>
    <x v="4"/>
    <x v="118"/>
    <s v="Resuelta"/>
    <n v="12"/>
    <n v="9"/>
    <n v="2019"/>
    <n v="440"/>
    <s v="No Cruza"/>
    <n v="114"/>
    <n v="12"/>
    <n v="9"/>
    <n v="2019"/>
    <n v="440"/>
    <x v="0"/>
    <n v="0"/>
    <x v="0"/>
  </r>
  <r>
    <s v="P11102019090113"/>
    <x v="0"/>
    <n v="0"/>
    <n v="0"/>
    <s v="                                                                                "/>
    <s v="O.C. B/quilla Nte   "/>
    <s v="DEFINITIVO AMPLIACION PLAZA DE LA PAZ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AMPLIACION PLAZA DE LA PAZ                                  "/>
    <s v="A3151411                      "/>
    <s v="FERGIE_YULISSA_SOLANO_MANOTAS                                                   "/>
    <s v="AC100"/>
    <n v="20190919"/>
    <n v="20190925"/>
    <n v="1110"/>
    <n v="26747872"/>
    <s v="Factibilidad Distribucion "/>
    <s v="NO"/>
    <x v="1"/>
    <n v="300"/>
    <n v="300000"/>
    <s v="Obras "/>
    <x v="0"/>
    <n v="20190925"/>
    <x v="3"/>
    <n v="1"/>
    <x v="0"/>
    <n v="19"/>
    <x v="7"/>
    <x v="2"/>
    <x v="1"/>
    <x v="139"/>
    <s v="Resuelta"/>
    <n v="25"/>
    <n v="9"/>
    <n v="2019"/>
    <n v="427"/>
    <s v="No Cruza"/>
    <n v="6"/>
    <n v="25"/>
    <n v="9"/>
    <n v="2019"/>
    <n v="427"/>
    <x v="0"/>
    <n v="0"/>
    <x v="0"/>
  </r>
  <r>
    <s v="P11102019090104"/>
    <x v="2"/>
    <n v="0"/>
    <n v="0"/>
    <s v="                                                                                "/>
    <s v="O.C. B/quilla Cto   "/>
    <s v="VILLA MARE EDIFICIO                                                     "/>
    <n v="0"/>
    <s v="TC087"/>
    <s v="                                                                                                                                                                                           "/>
    <s v="=CRA 65 86 93                                               "/>
    <s v="T9763922                      "/>
    <s v="Somaya_Rincon                                                                   "/>
    <s v="AC190"/>
    <n v="20190918"/>
    <n v="20191101"/>
    <n v="1110"/>
    <n v="26995491"/>
    <s v="Seguimiento y rev. instalacion electrica distribucion "/>
    <s v="NO"/>
    <x v="1"/>
    <n v="225"/>
    <n v="225000"/>
    <s v="Obras "/>
    <x v="8"/>
    <n v="20191210"/>
    <x v="6"/>
    <n v="1"/>
    <x v="0"/>
    <n v="18"/>
    <x v="7"/>
    <x v="2"/>
    <x v="1"/>
    <x v="185"/>
    <s v="Resuelta"/>
    <n v="10"/>
    <n v="12"/>
    <n v="2019"/>
    <n v="351"/>
    <d v="2019-12-10T00:00:00"/>
    <n v="83"/>
    <n v="1"/>
    <n v="11"/>
    <n v="2019"/>
    <n v="390"/>
    <x v="0"/>
    <n v="39"/>
    <x v="2"/>
  </r>
  <r>
    <s v="P11802020030095"/>
    <x v="2"/>
    <n v="0"/>
    <n v="0"/>
    <s v="                                                                                "/>
    <s v="O.C. B/quilla Cto   "/>
    <s v="  CONSTRUCCIONES MARVAL S.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YECTO PUNTA ALTA                                         "/>
    <s v="A3151411                      "/>
    <s v="FERGIE_YULISSA_SOLANO_MANOTAS                                                   "/>
    <s v="AC190"/>
    <n v="20200319"/>
    <n v="20200420"/>
    <n v="1180"/>
    <n v="27291346"/>
    <s v="Factibilidad Distribucion "/>
    <s v="NO"/>
    <x v="1"/>
    <n v="750"/>
    <n v="750000"/>
    <s v="Obras "/>
    <x v="8"/>
    <n v="20200831"/>
    <x v="6"/>
    <n v="1"/>
    <x v="0"/>
    <n v="19"/>
    <x v="0"/>
    <x v="1"/>
    <x v="1"/>
    <x v="153"/>
    <s v="Resuelta"/>
    <n v="31"/>
    <n v="8"/>
    <n v="2020"/>
    <n v="86"/>
    <s v="No Cruza"/>
    <n v="165"/>
    <n v="20"/>
    <n v="4"/>
    <n v="2020"/>
    <n v="219"/>
    <x v="1"/>
    <n v="133"/>
    <x v="2"/>
  </r>
  <r>
    <s v="P75512020050005"/>
    <x v="0"/>
    <n v="0"/>
    <n v="0"/>
    <s v="                                                                                "/>
    <s v="O.C. B/quilla Cto   "/>
    <s v="  URB PALMERAS DEL CARIBE III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PALMERAS DEL CARIBE 3                                   "/>
    <s v="A3151411                      "/>
    <s v="FERGIE_YULISSA_SOLANO_MANOTAS                                                   "/>
    <s v="AC100"/>
    <n v="20200513"/>
    <n v="20200520"/>
    <n v="7551"/>
    <n v="27463708"/>
    <s v="Factibilidad Distribucion "/>
    <s v="NO"/>
    <x v="1"/>
    <n v="997.5"/>
    <n v="997500"/>
    <s v="Obras "/>
    <x v="0"/>
    <n v="20200520"/>
    <x v="3"/>
    <n v="1"/>
    <x v="0"/>
    <n v="13"/>
    <x v="2"/>
    <x v="1"/>
    <x v="1"/>
    <x v="434"/>
    <s v="Resuelta"/>
    <n v="20"/>
    <n v="5"/>
    <n v="2020"/>
    <n v="189"/>
    <s v="No Cruza"/>
    <n v="7"/>
    <n v="20"/>
    <n v="5"/>
    <n v="2020"/>
    <n v="189"/>
    <x v="1"/>
    <n v="0"/>
    <x v="0"/>
  </r>
  <r>
    <s v="P95102020100030"/>
    <x v="5"/>
    <n v="0"/>
    <n v="0"/>
    <s v="                                                                                "/>
    <s v="Of. Telefónica 24H  "/>
    <s v="SIRIA MARIA PEREZ ALVAREZ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 MNZ 1 LO 6                                                "/>
    <s v="NT001137                      "/>
    <s v="STEFANNIE_PAOLA_RAMBAO_BENAVIDES                                                "/>
    <s v="AC230"/>
    <n v="20201019"/>
    <n v="20201019"/>
    <n v="9510"/>
    <n v="0"/>
    <m/>
    <s v="NO"/>
    <x v="0"/>
    <n v="1"/>
    <n v="1000"/>
    <s v="Suministros definitivos Simples "/>
    <x v="9"/>
    <n v="20201019"/>
    <x v="1"/>
    <n v="1"/>
    <x v="1"/>
    <n v="19"/>
    <x v="3"/>
    <x v="1"/>
    <x v="1"/>
    <x v="84"/>
    <s v="Sin Orden"/>
    <n v="19"/>
    <n v="10"/>
    <n v="2020"/>
    <n v="37"/>
    <s v="No Cruza"/>
    <n v="37"/>
    <n v="19"/>
    <n v="10"/>
    <n v="2020"/>
    <n v="37"/>
    <x v="1"/>
    <n v="0"/>
    <x v="4"/>
  </r>
  <r>
    <s v="P93402020090005"/>
    <x v="2"/>
    <n v="0"/>
    <n v="0"/>
    <s v="                                                                                "/>
    <s v="ZE Santa_Marta      "/>
    <s v="FINCA LA VICTOIRE     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ENTRADA AL ROBLE                                            "/>
    <s v="T9697258                      "/>
    <s v="Adriana_Duran_Q                                                                 "/>
    <s v="AC190"/>
    <n v="20200918"/>
    <n v="20201029"/>
    <n v="9340"/>
    <n v="28169652"/>
    <s v="Factibilidad Distribucion "/>
    <s v="NO"/>
    <x v="1"/>
    <n v="600"/>
    <n v="600000"/>
    <s v="Obras "/>
    <x v="16"/>
    <n v="20201101"/>
    <x v="3"/>
    <n v="1"/>
    <x v="0"/>
    <n v="18"/>
    <x v="7"/>
    <x v="1"/>
    <x v="0"/>
    <x v="132"/>
    <s v="Resuelta"/>
    <n v="1"/>
    <n v="11"/>
    <n v="2020"/>
    <n v="24"/>
    <s v="No Cruza"/>
    <n v="44"/>
    <n v="29"/>
    <n v="10"/>
    <n v="2020"/>
    <n v="27"/>
    <x v="1"/>
    <n v="3"/>
    <x v="2"/>
  </r>
  <r>
    <s v="P11102019090027"/>
    <x v="0"/>
    <n v="0"/>
    <n v="0"/>
    <s v="                                                                                "/>
    <s v="O.C. B/quilla Nte   "/>
    <s v="CL 110 POSTE TECNOGLASS TIGO BAR 07656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POSTE TIGO BAR07656                                         "/>
    <s v="A3151411                      "/>
    <s v="FERGIE_YULISSA_SOLANO_MANOTAS                                                   "/>
    <s v="AC100"/>
    <n v="20190905"/>
    <n v="20190912"/>
    <n v="1110"/>
    <n v="26704304"/>
    <s v="Factibilidad Distribucion "/>
    <s v="NO"/>
    <x v="1"/>
    <n v="15"/>
    <n v="15000"/>
    <s v="Obras "/>
    <x v="0"/>
    <n v="20190912"/>
    <x v="2"/>
    <n v="1"/>
    <x v="0"/>
    <n v="5"/>
    <x v="7"/>
    <x v="2"/>
    <x v="1"/>
    <x v="11"/>
    <s v="Resuelta"/>
    <n v="12"/>
    <n v="9"/>
    <n v="2019"/>
    <n v="440"/>
    <s v="No Cruza"/>
    <n v="7"/>
    <n v="12"/>
    <n v="9"/>
    <n v="2019"/>
    <n v="440"/>
    <x v="0"/>
    <n v="0"/>
    <x v="0"/>
  </r>
  <r>
    <s v="P11702019070099"/>
    <x v="2"/>
    <n v="0"/>
    <n v="0"/>
    <s v="                                                                                "/>
    <s v="O.C. B/quilla Nte   "/>
    <s v="LADO PALERMO NUEVO PUENTE PUMAREJO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PUENTE PUMAREJO                                             "/>
    <s v="T0925304                      "/>
    <s v="MARTHA_VICTORIA_SALAS_CUAN                                                      "/>
    <s v="AC190"/>
    <n v="20190717"/>
    <n v="20191204"/>
    <n v="1170"/>
    <n v="26536456"/>
    <s v="Factibilidad Distribucion "/>
    <s v="NO"/>
    <x v="1"/>
    <n v="112.5"/>
    <n v="112500"/>
    <s v="Obras "/>
    <x v="7"/>
    <n v="20191209"/>
    <x v="2"/>
    <n v="1"/>
    <x v="0"/>
    <n v="17"/>
    <x v="6"/>
    <x v="2"/>
    <x v="1"/>
    <x v="80"/>
    <s v="Resuelta"/>
    <n v="9"/>
    <n v="12"/>
    <n v="2019"/>
    <n v="352"/>
    <s v="No Cruza"/>
    <n v="145"/>
    <n v="4"/>
    <n v="12"/>
    <n v="2019"/>
    <n v="357"/>
    <x v="1"/>
    <n v="5"/>
    <x v="2"/>
  </r>
  <r>
    <s v="P11702020100016"/>
    <x v="1"/>
    <n v="0"/>
    <n v="0"/>
    <s v="                                                                                "/>
    <s v="OC CCIAL AMERICANO  "/>
    <s v="IDA MARES CERA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30                      "/>
    <s v="MICHEL_ANDREA_ALONSO_TORRES                                                     "/>
    <s v="AC236"/>
    <n v="20201006"/>
    <n v="20201008"/>
    <n v="1170"/>
    <n v="28252473"/>
    <s v="Inspección Normalización"/>
    <s v="NO"/>
    <x v="1"/>
    <n v="3"/>
    <n v="3000"/>
    <s v="Suministros definitivos Simples "/>
    <x v="8"/>
    <n v="20201031"/>
    <x v="1"/>
    <n v="1"/>
    <x v="1"/>
    <n v="6"/>
    <x v="3"/>
    <x v="1"/>
    <x v="1"/>
    <x v="177"/>
    <s v="Resuelta"/>
    <n v="31"/>
    <n v="10"/>
    <n v="2020"/>
    <n v="25"/>
    <d v="2020-10-26T00:00:00"/>
    <n v="25"/>
    <n v="8"/>
    <n v="10"/>
    <n v="2020"/>
    <n v="48"/>
    <x v="1"/>
    <n v="23"/>
    <x v="1"/>
  </r>
  <r>
    <s v="P11802017060033"/>
    <x v="1"/>
    <n v="0"/>
    <n v="0"/>
    <s v="                                                                                "/>
    <s v="O.C. B/quilla Sur   "/>
    <s v="MARILUZ RAMOS ZABALETA                                                  "/>
    <n v="3128816534"/>
    <s v="TC090"/>
    <s v="                                                                                                                                                                                           "/>
    <s v="CLL 72A 17 88                                               "/>
    <s v="A2565792                      "/>
    <s v="YORLENY_LISSETH_HAMBURGER_WATTS                                                 "/>
    <s v="AC236"/>
    <n v="20170609"/>
    <n v="20191030"/>
    <n v="1180"/>
    <n v="27406204"/>
    <s v="Inspección Normalización"/>
    <s v="NO"/>
    <x v="3"/>
    <n v="3"/>
    <n v="3000"/>
    <s v="Suministros definitivos Simples "/>
    <x v="1"/>
    <n v="20191030"/>
    <x v="1"/>
    <n v="1"/>
    <x v="1"/>
    <n v="9"/>
    <x v="4"/>
    <x v="0"/>
    <x v="1"/>
    <x v="524"/>
    <s v="Resuelta"/>
    <n v="30"/>
    <n v="10"/>
    <n v="2019"/>
    <n v="392"/>
    <s v="No Cruza"/>
    <n v="873"/>
    <n v="30"/>
    <n v="10"/>
    <n v="2019"/>
    <n v="392"/>
    <x v="0"/>
    <n v="0"/>
    <x v="1"/>
  </r>
  <r>
    <s v="P75412018040046"/>
    <x v="2"/>
    <n v="0"/>
    <n v="0"/>
    <s v="                                                                                "/>
    <s v="O.C Sabanalarga     "/>
    <s v="NIT.800076770-1 CORRIENTE ALTERNA LTDA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430"/>
    <n v="20180430"/>
    <n v="7541"/>
    <n v="0"/>
    <m/>
    <s v="NO"/>
    <x v="0"/>
    <n v="1"/>
    <n v="1000"/>
    <s v="Obras "/>
    <x v="8"/>
    <n v="20180430"/>
    <x v="15"/>
    <n v="1"/>
    <x v="0"/>
    <n v="30"/>
    <x v="8"/>
    <x v="3"/>
    <x v="4"/>
    <x v="525"/>
    <s v="Sin Orden"/>
    <n v="30"/>
    <n v="4"/>
    <n v="2018"/>
    <n v="940"/>
    <s v="No Cruza"/>
    <n v="940"/>
    <n v="30"/>
    <n v="4"/>
    <n v="2018"/>
    <n v="940"/>
    <x v="0"/>
    <n v="0"/>
    <x v="2"/>
  </r>
  <r>
    <s v="P11102020080038"/>
    <x v="3"/>
    <n v="0"/>
    <n v="0"/>
    <s v="                                                                                "/>
    <s v="O.C. B/quilla Cto   "/>
    <s v="S.A.S ATC SITIOS DE COLOMBIA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L 40 11A-5                                                 "/>
    <s v="A3151411                      "/>
    <s v="FERGIE_YULISSA_SOLANO_MANOTAS                                                   "/>
    <s v="AC005"/>
    <n v="20200812"/>
    <n v="20200812"/>
    <n v="1110"/>
    <n v="27976447"/>
    <s v="Inspección Normalización"/>
    <s v="SI"/>
    <x v="3"/>
    <n v="3"/>
    <n v="3000"/>
    <s v="Suministros definitivos Simples "/>
    <x v="3"/>
    <n v="20200812"/>
    <x v="1"/>
    <n v="1"/>
    <x v="1"/>
    <n v="12"/>
    <x v="10"/>
    <x v="1"/>
    <x v="1"/>
    <x v="125"/>
    <s v="Resuelta"/>
    <n v="12"/>
    <n v="8"/>
    <n v="2020"/>
    <n v="105"/>
    <s v="No Cruza"/>
    <n v="0"/>
    <n v="12"/>
    <n v="8"/>
    <n v="2020"/>
    <n v="105"/>
    <x v="1"/>
    <n v="0"/>
    <x v="1"/>
  </r>
  <r>
    <s v="P93402019060002"/>
    <x v="2"/>
    <n v="0"/>
    <n v="0"/>
    <s v="                                                                                "/>
    <s v="ZE Santa_Marta      "/>
    <s v="  MUNICIPIO DE ZONA BANANERA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ALCALDIA                                                    "/>
    <s v="T9697258                      "/>
    <s v="Adriana_Duran_Q                                                                 "/>
    <s v="AC190"/>
    <n v="20190625"/>
    <n v="20191112"/>
    <n v="9340"/>
    <n v="27040745"/>
    <s v="Seguimiento y rev. instalacion electrica distribucion "/>
    <s v="NO"/>
    <x v="3"/>
    <n v="75"/>
    <n v="75000"/>
    <s v="Obras "/>
    <x v="7"/>
    <n v="20191204"/>
    <x v="2"/>
    <n v="1"/>
    <x v="0"/>
    <n v="25"/>
    <x v="4"/>
    <x v="2"/>
    <x v="0"/>
    <x v="179"/>
    <s v="Resuelta"/>
    <n v="4"/>
    <n v="12"/>
    <n v="2019"/>
    <n v="357"/>
    <d v="2019-12-26T00:00:00"/>
    <n v="162"/>
    <n v="12"/>
    <n v="11"/>
    <n v="2019"/>
    <n v="379"/>
    <x v="0"/>
    <n v="22"/>
    <x v="2"/>
  </r>
  <r>
    <s v="P34102019020076"/>
    <x v="2"/>
    <n v="0"/>
    <n v="0"/>
    <s v="                                                                                "/>
    <s v="ZE Santa_Marta      "/>
    <s v="CARLOS ALBERTO PELAEZ CASTELLANOS                                       "/>
    <n v="3103949800"/>
    <s v="TC090"/>
    <s v="                                                                                                                                                                                           "/>
    <s v="CERCA AL MIRADOR DE TAGANGA                                 "/>
    <s v="T9697258                      "/>
    <s v="Adriana_Duran_Q                                                                 "/>
    <s v="AC190"/>
    <n v="20190220"/>
    <n v="20200213"/>
    <n v="3410"/>
    <n v="26342461"/>
    <s v="Factibilidad Distribucion "/>
    <s v="NO"/>
    <x v="1"/>
    <n v="75"/>
    <n v="75000"/>
    <s v="Obras "/>
    <x v="16"/>
    <n v="20200218"/>
    <x v="2"/>
    <n v="1"/>
    <x v="0"/>
    <n v="20"/>
    <x v="1"/>
    <x v="2"/>
    <x v="0"/>
    <x v="146"/>
    <s v="Resuelta"/>
    <n v="18"/>
    <n v="2"/>
    <n v="2020"/>
    <n v="281"/>
    <s v="No Cruza"/>
    <n v="363"/>
    <n v="13"/>
    <n v="2"/>
    <n v="2020"/>
    <n v="286"/>
    <x v="1"/>
    <n v="5"/>
    <x v="2"/>
  </r>
  <r>
    <s v="P11102020110082"/>
    <x v="1"/>
    <n v="0"/>
    <n v="0"/>
    <s v="                                                                                "/>
    <s v="O.C. B/quilla Nte   "/>
    <s v="MERCEDES DEL CARMEN THALIENS SANDOVAL                                   "/>
    <n v="3007105728"/>
    <s v="TC090"/>
    <s v="                                                                                                                                                                                           "/>
    <s v="=CLL 83 82B 24                                              "/>
    <s v="MP000026                      "/>
    <s v="LUIS_DAVID_REYES_MEDINA                                                         "/>
    <s v="AC236"/>
    <n v="20201114"/>
    <n v="20201119"/>
    <n v="1110"/>
    <n v="28283789"/>
    <s v="Inspección Normalización"/>
    <s v="NO"/>
    <x v="1"/>
    <n v="3"/>
    <n v="3000"/>
    <s v="Suministros definitivos Simples "/>
    <x v="1"/>
    <n v="20201119"/>
    <x v="1"/>
    <n v="1"/>
    <x v="1"/>
    <n v="14"/>
    <x v="5"/>
    <x v="1"/>
    <x v="1"/>
    <x v="49"/>
    <s v="Resuelta"/>
    <n v="19"/>
    <n v="11"/>
    <n v="2020"/>
    <n v="6"/>
    <s v="No Cruza"/>
    <n v="5"/>
    <n v="19"/>
    <n v="11"/>
    <n v="2020"/>
    <n v="6"/>
    <x v="1"/>
    <n v="0"/>
    <x v="1"/>
  </r>
  <r>
    <s v="P33402019100008"/>
    <x v="2"/>
    <n v="0"/>
    <n v="0"/>
    <s v="                                                                                "/>
    <s v="O.C. Riohacha       "/>
    <s v="MUNICIPIO DE LA JAGUA PARQUE LA TRANQUILID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1010"/>
    <n v="20200327"/>
    <n v="3340"/>
    <n v="26821357"/>
    <s v="Factibilidad Distribucion "/>
    <s v="NO"/>
    <x v="1"/>
    <n v="25"/>
    <n v="25000"/>
    <s v="Obras "/>
    <x v="7"/>
    <n v="20200429"/>
    <x v="2"/>
    <n v="1"/>
    <x v="0"/>
    <n v="10"/>
    <x v="3"/>
    <x v="2"/>
    <x v="3"/>
    <x v="144"/>
    <s v="Resuelta"/>
    <n v="29"/>
    <n v="4"/>
    <n v="2020"/>
    <n v="210"/>
    <s v="No Cruza"/>
    <n v="202"/>
    <n v="27"/>
    <n v="3"/>
    <n v="2020"/>
    <n v="243"/>
    <x v="1"/>
    <n v="33"/>
    <x v="2"/>
  </r>
  <r>
    <s v="P77512020100005"/>
    <x v="0"/>
    <n v="0"/>
    <n v="0"/>
    <s v="                                                                                "/>
    <s v="O.C. Riohacha       "/>
    <s v="JOSE FERNANDO VEGA MAESTRE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JOSE VEGA                                             "/>
    <s v="N3352044                      "/>
    <s v="Laudis_Peñaranda_                                                               "/>
    <s v="AC100"/>
    <n v="20201015"/>
    <n v="20201029"/>
    <n v="7751"/>
    <n v="28234559"/>
    <s v="Factibilidad Distribucion "/>
    <s v="NO"/>
    <x v="1"/>
    <n v="30"/>
    <n v="30000"/>
    <s v="Obras "/>
    <x v="0"/>
    <n v="20201029"/>
    <x v="2"/>
    <n v="1"/>
    <x v="0"/>
    <n v="15"/>
    <x v="3"/>
    <x v="1"/>
    <x v="3"/>
    <x v="13"/>
    <s v="Resuelta"/>
    <n v="29"/>
    <n v="10"/>
    <n v="2020"/>
    <n v="27"/>
    <s v="No Cruza"/>
    <n v="14"/>
    <n v="29"/>
    <n v="10"/>
    <n v="2020"/>
    <n v="27"/>
    <x v="1"/>
    <n v="0"/>
    <x v="0"/>
  </r>
  <r>
    <s v="P11702020110015"/>
    <x v="1"/>
    <n v="0"/>
    <n v="0"/>
    <s v="                                                                                "/>
    <s v="Of. Telefónica 24H  "/>
    <s v="LUZ MARIA COSME DE RANGEL                                               "/>
    <n v="3013882996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6"/>
    <n v="20201104"/>
    <n v="20201112"/>
    <n v="1170"/>
    <n v="28268207"/>
    <s v="Inspección Normalización"/>
    <s v="NO"/>
    <x v="1"/>
    <n v="3"/>
    <n v="3000"/>
    <s v="Suministros definitivos Simples "/>
    <x v="1"/>
    <n v="20201112"/>
    <x v="1"/>
    <n v="1"/>
    <x v="1"/>
    <n v="4"/>
    <x v="5"/>
    <x v="1"/>
    <x v="1"/>
    <x v="97"/>
    <s v="Resuelta"/>
    <n v="12"/>
    <n v="11"/>
    <n v="2020"/>
    <n v="13"/>
    <s v="No Cruza"/>
    <n v="8"/>
    <n v="12"/>
    <n v="11"/>
    <n v="2020"/>
    <n v="13"/>
    <x v="1"/>
    <n v="0"/>
    <x v="1"/>
  </r>
  <r>
    <s v="P95102020110028"/>
    <x v="1"/>
    <n v="0"/>
    <n v="0"/>
    <s v="                                                                                "/>
    <s v="O.C. Soledad        "/>
    <s v="ASTRID VASQUEZ BERMEJO                                                  "/>
    <n v="312695603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23                      "/>
    <s v="Geraldine_Rojas_Garcia                                                          "/>
    <s v="AC236"/>
    <n v="20201112"/>
    <n v="20201117"/>
    <n v="9510"/>
    <n v="28281164"/>
    <s v="Inspección Normalización"/>
    <s v="NO"/>
    <x v="1"/>
    <n v="3"/>
    <n v="3000"/>
    <s v="Suministros definitivos Simples "/>
    <x v="1"/>
    <n v="20201117"/>
    <x v="1"/>
    <n v="1"/>
    <x v="1"/>
    <n v="12"/>
    <x v="5"/>
    <x v="1"/>
    <x v="1"/>
    <x v="52"/>
    <s v="Resuelta"/>
    <n v="17"/>
    <n v="11"/>
    <n v="2020"/>
    <n v="8"/>
    <s v="No Cruza"/>
    <n v="5"/>
    <n v="17"/>
    <n v="11"/>
    <n v="2020"/>
    <n v="8"/>
    <x v="1"/>
    <n v="0"/>
    <x v="1"/>
  </r>
  <r>
    <s v="P11102019100083"/>
    <x v="4"/>
    <n v="0"/>
    <n v="0"/>
    <s v="                                                                                "/>
    <s v="O.C. B/quilla Nte   "/>
    <s v="  PROVISIONAL DE OBRA CANARIO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CANARIO                                         "/>
    <s v="A3151411                      "/>
    <s v="FERGIE_YULISSA_SOLANO_MANOTAS                                                   "/>
    <s v="AC220"/>
    <n v="20191015"/>
    <n v="20200814"/>
    <n v="1110"/>
    <n v="27254999"/>
    <s v="Seguimiento y rev. instalacion electrica distribucion "/>
    <s v="NO"/>
    <x v="3"/>
    <n v="225"/>
    <n v="225000"/>
    <s v="Obras "/>
    <x v="6"/>
    <n v="20200814"/>
    <x v="3"/>
    <n v="1"/>
    <x v="0"/>
    <n v="15"/>
    <x v="3"/>
    <x v="2"/>
    <x v="1"/>
    <x v="526"/>
    <s v="Resuelta"/>
    <n v="14"/>
    <n v="8"/>
    <n v="2020"/>
    <n v="103"/>
    <s v="No Cruza"/>
    <n v="304"/>
    <n v="14"/>
    <n v="8"/>
    <n v="2020"/>
    <n v="103"/>
    <x v="1"/>
    <n v="0"/>
    <x v="3"/>
  </r>
  <r>
    <s v="P93322020100020"/>
    <x v="0"/>
    <n v="0"/>
    <n v="0"/>
    <s v="                                                                                "/>
    <s v="O.C. Riohacha       "/>
    <s v="LA PAZ MAICAO CEMENTERIO RANCHERIA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KM 3                                                        "/>
    <s v="N3352044                      "/>
    <s v="Laudis_Peñaranda_                                                               "/>
    <s v="AC100"/>
    <n v="20201019"/>
    <n v="20201029"/>
    <n v="9332"/>
    <n v="28241385"/>
    <s v="Factibilidad Distribucion "/>
    <s v="NO"/>
    <x v="1"/>
    <n v="37.5"/>
    <n v="375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1702020100007"/>
    <x v="1"/>
    <n v="0"/>
    <n v="0"/>
    <s v="                                                                                "/>
    <s v="O.C Sabanalarga     "/>
    <s v="CONSUELO DEL ROSARIO PAMPLONA GUZMAN                                    "/>
    <n v="3012362231"/>
    <s v="TC090"/>
    <s v="                                                                                                                                                                                           "/>
    <s v="CALLE 16 NO 22 72 LA LUZ BQUILLA                            "/>
    <s v="ACSIA043                      "/>
    <s v="BRENDA MONSALVE                                                                 "/>
    <s v="AC236"/>
    <n v="20201005"/>
    <n v="20201006"/>
    <n v="1170"/>
    <n v="28212609"/>
    <s v="Inspección Normalización"/>
    <s v="NO"/>
    <x v="1"/>
    <n v="3"/>
    <n v="3000"/>
    <s v="Suministros definitivos Simples "/>
    <x v="1"/>
    <n v="20201006"/>
    <x v="1"/>
    <n v="1"/>
    <x v="1"/>
    <n v="5"/>
    <x v="3"/>
    <x v="1"/>
    <x v="1"/>
    <x v="299"/>
    <s v="Resuelta"/>
    <n v="6"/>
    <n v="10"/>
    <n v="2020"/>
    <n v="50"/>
    <s v="No Cruza"/>
    <n v="1"/>
    <n v="6"/>
    <n v="10"/>
    <n v="2020"/>
    <n v="50"/>
    <x v="1"/>
    <n v="0"/>
    <x v="1"/>
  </r>
  <r>
    <s v="P93322019090042"/>
    <x v="2"/>
    <n v="0"/>
    <n v="0"/>
    <s v="                                                                                "/>
    <s v="O.C. Riohacha       "/>
    <s v="MAICAO CENTRO JUSTO Y BUENO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927"/>
    <n v="20191021"/>
    <n v="9332"/>
    <n v="26969112"/>
    <s v="Seguimiento y rev. instalacion electrica distribucion "/>
    <s v="NO"/>
    <x v="3"/>
    <n v="45"/>
    <n v="45000"/>
    <s v="Obras "/>
    <x v="7"/>
    <n v="20191120"/>
    <x v="2"/>
    <n v="1"/>
    <x v="0"/>
    <n v="27"/>
    <x v="7"/>
    <x v="2"/>
    <x v="3"/>
    <x v="467"/>
    <s v="Resuelta"/>
    <n v="20"/>
    <n v="11"/>
    <n v="2019"/>
    <n v="371"/>
    <s v="No Cruza"/>
    <n v="54"/>
    <n v="21"/>
    <n v="10"/>
    <n v="2019"/>
    <n v="401"/>
    <x v="0"/>
    <n v="30"/>
    <x v="2"/>
  </r>
  <r>
    <s v="P11102020010084"/>
    <x v="2"/>
    <n v="0"/>
    <n v="0"/>
    <s v="                                                                                "/>
    <s v="O.C. B/quilla Cto   "/>
    <s v="  CENTRO COMERCIAL DISTRITO 51B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O COMERCIAL DISTRITO 51B                               "/>
    <s v="A3151411                      "/>
    <s v="FERGIE_YULISSA_SOLANO_MANOTAS                                                   "/>
    <s v="AC190"/>
    <n v="20200124"/>
    <n v="20200723"/>
    <n v="1110"/>
    <n v="27121745"/>
    <s v="Factibilidad Distribucion "/>
    <s v="NO"/>
    <x v="1"/>
    <n v="225"/>
    <n v="225000"/>
    <s v="Obras "/>
    <x v="7"/>
    <n v="20200728"/>
    <x v="3"/>
    <n v="1"/>
    <x v="0"/>
    <n v="24"/>
    <x v="11"/>
    <x v="1"/>
    <x v="1"/>
    <x v="527"/>
    <s v="Resuelta"/>
    <n v="28"/>
    <n v="7"/>
    <n v="2020"/>
    <n v="120"/>
    <s v="No Cruza"/>
    <n v="186"/>
    <n v="23"/>
    <n v="7"/>
    <n v="2020"/>
    <n v="125"/>
    <x v="1"/>
    <n v="5"/>
    <x v="2"/>
  </r>
  <r>
    <s v="P11702020110004"/>
    <x v="1"/>
    <n v="0"/>
    <n v="0"/>
    <s v="                                                                                "/>
    <s v="OC CCIAL AMERICANO  "/>
    <s v="PAOLA JOBANA VELASQUEZ BATLLE                                           "/>
    <n v="3113021978"/>
    <s v="TC090"/>
    <s v="                                                                                                                                                                                           "/>
    <s v="CLL 33F 2B 54                                               "/>
    <s v="MP000142                      "/>
    <s v="ANA_KARINA_RIVERO_PEREZ                                                         "/>
    <s v="AC236"/>
    <n v="20201103"/>
    <n v="20201109"/>
    <n v="1170"/>
    <n v="28270756"/>
    <s v="Inspección Normalización"/>
    <s v="NO"/>
    <x v="1"/>
    <n v="3"/>
    <n v="3000"/>
    <s v="Suministros definitivos Simples "/>
    <x v="1"/>
    <n v="20201109"/>
    <x v="1"/>
    <n v="1"/>
    <x v="1"/>
    <n v="3"/>
    <x v="5"/>
    <x v="1"/>
    <x v="1"/>
    <x v="101"/>
    <s v="Resuelta"/>
    <n v="9"/>
    <n v="11"/>
    <n v="2020"/>
    <n v="16"/>
    <s v="No Cruza"/>
    <n v="6"/>
    <n v="9"/>
    <n v="11"/>
    <n v="2020"/>
    <n v="16"/>
    <x v="1"/>
    <n v="0"/>
    <x v="1"/>
  </r>
  <r>
    <s v="P11802020030056"/>
    <x v="2"/>
    <n v="0"/>
    <n v="0"/>
    <s v="                                                                                "/>
    <s v="O.C. B/quilla Cto   "/>
    <s v="SA CONSTRUCCIONES MARVAL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311"/>
    <n v="20200611"/>
    <n v="1180"/>
    <n v="28149489"/>
    <s v="Seguimiento y rev. instalacion electrica distribucion "/>
    <s v="NO"/>
    <x v="2"/>
    <n v="112.5"/>
    <n v="112500"/>
    <s v="Obras "/>
    <x v="7"/>
    <n v="20200702"/>
    <x v="2"/>
    <n v="1"/>
    <x v="0"/>
    <n v="11"/>
    <x v="0"/>
    <x v="1"/>
    <x v="1"/>
    <x v="83"/>
    <s v="Pendiente"/>
    <n v="2"/>
    <n v="7"/>
    <n v="2020"/>
    <n v="146"/>
    <d v="2020-09-19T00:00:00"/>
    <n v="146"/>
    <n v="11"/>
    <n v="6"/>
    <n v="2020"/>
    <n v="167"/>
    <x v="1"/>
    <n v="21"/>
    <x v="2"/>
  </r>
  <r>
    <s v="P11802020100111"/>
    <x v="14"/>
    <n v="0"/>
    <n v="0"/>
    <s v="                                                                                "/>
    <s v="O.C. B/quilla Nte   "/>
    <s v="VICENTA AMINTA SMITH BERNARD                                            "/>
    <n v="32263481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2                      "/>
    <s v="MALKA_IRINA_ROCHA_MEJIA                                                         "/>
    <s v="AC231"/>
    <n v="20201031"/>
    <n v="20201105"/>
    <n v="1180"/>
    <n v="0"/>
    <m/>
    <s v="NO"/>
    <x v="0"/>
    <n v="3"/>
    <n v="3000"/>
    <s v="Suministros definitivos Simples "/>
    <x v="21"/>
    <n v="20201105"/>
    <x v="1"/>
    <n v="1"/>
    <x v="1"/>
    <n v="31"/>
    <x v="3"/>
    <x v="1"/>
    <x v="1"/>
    <x v="236"/>
    <s v="Sin Orden"/>
    <n v="5"/>
    <n v="11"/>
    <n v="2020"/>
    <n v="20"/>
    <s v="No Cruza"/>
    <n v="20"/>
    <n v="5"/>
    <n v="11"/>
    <n v="2020"/>
    <n v="20"/>
    <x v="1"/>
    <n v="0"/>
    <x v="8"/>
  </r>
  <r>
    <s v="P11102020010094"/>
    <x v="2"/>
    <n v="7326498"/>
    <n v="35080085"/>
    <s v="Situacion correcta                                                              "/>
    <s v="O.C. B/quilla Cto   "/>
    <s v="PORTUARIO DISTRITO ESPECIAL INDUSTRIAL Y                                "/>
    <n v="3003360026"/>
    <s v="TC095"/>
    <s v="CL 45 36 41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27"/>
    <n v="20200229"/>
    <n v="1110"/>
    <n v="27121766"/>
    <s v="Factibilidad Distribucion "/>
    <s v="NO"/>
    <x v="1"/>
    <n v="25"/>
    <n v="25000"/>
    <s v="Aumentos de potencia"/>
    <x v="7"/>
    <n v="20200310"/>
    <x v="2"/>
    <n v="1"/>
    <x v="0"/>
    <n v="27"/>
    <x v="11"/>
    <x v="1"/>
    <x v="1"/>
    <x v="380"/>
    <s v="Resuelta"/>
    <n v="10"/>
    <n v="3"/>
    <n v="2020"/>
    <n v="260"/>
    <s v="No Cruza"/>
    <n v="43"/>
    <n v="29"/>
    <n v="2"/>
    <n v="2020"/>
    <n v="270"/>
    <x v="1"/>
    <n v="10"/>
    <x v="2"/>
  </r>
  <r>
    <s v="P11102020080028"/>
    <x v="0"/>
    <n v="0"/>
    <n v="0"/>
    <s v="                                                                                "/>
    <s v="O.C. B/quilla Cto   "/>
    <s v="TREN TAJAMAR TREN TURISTICO LAS FLORES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TREN TURISTICO LAS FLORES                                   "/>
    <s v="A3151411                      "/>
    <s v="FERGIE_YULISSA_SOLANO_MANOTAS                                                   "/>
    <s v="AC100"/>
    <n v="20200811"/>
    <n v="20200820"/>
    <n v="1110"/>
    <n v="27976051"/>
    <s v="Factibilidad Distribucion "/>
    <s v="NO"/>
    <x v="1"/>
    <n v="75"/>
    <n v="75000"/>
    <s v="Obras "/>
    <x v="0"/>
    <n v="20200820"/>
    <x v="2"/>
    <n v="1"/>
    <x v="0"/>
    <n v="11"/>
    <x v="10"/>
    <x v="1"/>
    <x v="1"/>
    <x v="222"/>
    <s v="Resuelta"/>
    <n v="20"/>
    <n v="8"/>
    <n v="2020"/>
    <n v="97"/>
    <s v="No Cruza"/>
    <n v="9"/>
    <n v="20"/>
    <n v="8"/>
    <n v="2020"/>
    <n v="97"/>
    <x v="1"/>
    <n v="0"/>
    <x v="0"/>
  </r>
  <r>
    <s v="P34102020110063"/>
    <x v="3"/>
    <n v="0"/>
    <n v="0"/>
    <s v="                                                                                "/>
    <s v="O.C. Prado Plaza    "/>
    <s v="SIRLEY YEPEZ 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ETRAS D ELA CONCEPCION.                                    "/>
    <s v="TR043731                      "/>
    <s v="ROSA_RADA_RAMIREZ                                                               "/>
    <s v="AC005"/>
    <n v="20201113"/>
    <n v="20201113"/>
    <n v="3410"/>
    <n v="28283275"/>
    <s v="Inspección Normalización"/>
    <s v="NO"/>
    <x v="2"/>
    <n v="1.9"/>
    <n v="1900"/>
    <s v="Suministros definitivos Simples "/>
    <x v="3"/>
    <n v="20201113"/>
    <x v="1"/>
    <n v="1"/>
    <x v="1"/>
    <n v="13"/>
    <x v="5"/>
    <x v="1"/>
    <x v="0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77512020100014"/>
    <x v="5"/>
    <n v="0"/>
    <n v="0"/>
    <s v="                                                                                "/>
    <s v="Of. Telefónica 24H  "/>
    <s v="DEYSI LEONOR CASTILLO MENDOZA                                           "/>
    <n v="3157224009"/>
    <s v="TC090"/>
    <s v="                                                                                                                                                                                           "/>
    <s v="CR 40                                                       "/>
    <s v="NT001137                      "/>
    <s v="STEFANNIE_PAOLA_RAMBAO_BENAVIDES                                                "/>
    <s v="AC230"/>
    <n v="20201029"/>
    <n v="20201029"/>
    <n v="7751"/>
    <n v="0"/>
    <m/>
    <s v="NO"/>
    <x v="0"/>
    <n v="3"/>
    <n v="3000"/>
    <s v="Suministros definitivos Simples "/>
    <x v="9"/>
    <n v="20201029"/>
    <x v="1"/>
    <n v="1"/>
    <x v="1"/>
    <n v="29"/>
    <x v="3"/>
    <x v="1"/>
    <x v="3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75422018050006"/>
    <x v="2"/>
    <n v="0"/>
    <n v="0"/>
    <s v="                                                                                "/>
    <s v="O.C Sabanalarga     "/>
    <s v="PSICOLAS REPELON ASOCIACION DE JOVENE PRODUCTORES AGROPECU              "/>
    <n v="0"/>
    <s v="TC092"/>
    <s v="                                                                                                                                                                                           "/>
    <s v="LOTE SAN MARCOS                                             "/>
    <s v="T9763922                      "/>
    <s v="Somaya_Rincon                                                                   "/>
    <s v="AC190"/>
    <n v="20180529"/>
    <n v="20190129"/>
    <n v="7542"/>
    <n v="25166787"/>
    <s v="Factibilidad Distribucion "/>
    <s v="NO"/>
    <x v="1"/>
    <n v="30"/>
    <n v="30000"/>
    <s v="Obras "/>
    <x v="7"/>
    <n v="20190301"/>
    <x v="2"/>
    <n v="1"/>
    <x v="0"/>
    <n v="29"/>
    <x v="2"/>
    <x v="3"/>
    <x v="4"/>
    <x v="528"/>
    <s v="Resuelta"/>
    <n v="1"/>
    <n v="3"/>
    <n v="2019"/>
    <n v="635"/>
    <s v="No Cruza"/>
    <n v="276"/>
    <n v="29"/>
    <n v="1"/>
    <n v="2019"/>
    <n v="666"/>
    <x v="0"/>
    <n v="31"/>
    <x v="2"/>
  </r>
  <r>
    <s v="P95102020030023"/>
    <x v="5"/>
    <n v="5448184"/>
    <n v="25361306"/>
    <s v="Situacion correcta                                                              "/>
    <s v="O.C. B/quilla Sur   "/>
    <s v="LEDIS MIRANDA PEREZ                                                     "/>
    <n v="3017544547"/>
    <s v="TC090"/>
    <s v="CL 17 35B 32                                                                                                                                                                               "/>
    <s v="CONJ RES. ALTOS DE LA COLINA                                "/>
    <s v="MP000355                      "/>
    <s v="MAYLIN_CAROLINA_RAMOS_TORRADO                                                   "/>
    <s v="AC230"/>
    <n v="20200311"/>
    <n v="20200311"/>
    <n v="9510"/>
    <n v="0"/>
    <m/>
    <s v="NO"/>
    <x v="0"/>
    <n v="3"/>
    <n v="3000"/>
    <s v="Aumentos de potencia"/>
    <x v="8"/>
    <n v="20200311"/>
    <x v="1"/>
    <n v="1"/>
    <x v="1"/>
    <n v="11"/>
    <x v="0"/>
    <x v="1"/>
    <x v="1"/>
    <x v="83"/>
    <s v="Sin Orden"/>
    <n v="11"/>
    <n v="3"/>
    <n v="2020"/>
    <n v="259"/>
    <s v="No Cruza"/>
    <n v="259"/>
    <n v="11"/>
    <n v="3"/>
    <n v="2020"/>
    <n v="259"/>
    <x v="1"/>
    <n v="0"/>
    <x v="4"/>
  </r>
  <r>
    <s v="P34102018110094"/>
    <x v="2"/>
    <n v="0"/>
    <n v="0"/>
    <s v="                                                                                "/>
    <s v="O.C. La 14          "/>
    <s v="SAS INVERSIONES CELCAS                                                  "/>
    <n v="4228433"/>
    <s v="TC090"/>
    <s v="                                                                                                                                                                                           "/>
    <s v="URB LAS CASAS                                               "/>
    <s v="C9794580                      "/>
    <s v="TATIANA ADELA LUQUEZ VANSTRAHLEM                                                "/>
    <s v="AC190"/>
    <n v="20181129"/>
    <n v="20190219"/>
    <n v="3410"/>
    <n v="26643150"/>
    <s v="Seguimiento y rev. instalacion electrica distribucion "/>
    <s v="NO"/>
    <x v="3"/>
    <n v="100"/>
    <n v="100000"/>
    <s v="Obras "/>
    <x v="5"/>
    <n v="20190405"/>
    <x v="2"/>
    <n v="1"/>
    <x v="0"/>
    <n v="29"/>
    <x v="5"/>
    <x v="3"/>
    <x v="0"/>
    <x v="529"/>
    <s v="Resuelta"/>
    <n v="5"/>
    <n v="4"/>
    <n v="2019"/>
    <n v="600"/>
    <s v="No Cruza"/>
    <n v="127"/>
    <n v="19"/>
    <n v="2"/>
    <n v="2019"/>
    <n v="645"/>
    <x v="0"/>
    <n v="45"/>
    <x v="2"/>
  </r>
  <r>
    <s v="P95102020060001"/>
    <x v="2"/>
    <n v="0"/>
    <n v="0"/>
    <s v="                                                                                "/>
    <s v="O.C. B/quilla Cto   "/>
    <s v="  TALLER METALMECANICA 90B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TALLER METALMECANICA 90B                                    "/>
    <s v="A3151411                      "/>
    <s v="FERGIE_YULISSA_SOLANO_MANOTAS                                                   "/>
    <s v="AC190"/>
    <n v="20200603"/>
    <n v="20200901"/>
    <n v="9510"/>
    <n v="27582122"/>
    <s v="Factibilidad Distribucion "/>
    <s v="NO"/>
    <x v="1"/>
    <n v="37.5"/>
    <n v="37500"/>
    <s v="Obras "/>
    <x v="16"/>
    <n v="20201025"/>
    <x v="2"/>
    <n v="1"/>
    <x v="0"/>
    <n v="3"/>
    <x v="4"/>
    <x v="1"/>
    <x v="1"/>
    <x v="198"/>
    <s v="Resuelta"/>
    <n v="25"/>
    <n v="10"/>
    <n v="2020"/>
    <n v="31"/>
    <s v="No Cruza"/>
    <n v="144"/>
    <n v="1"/>
    <n v="9"/>
    <n v="2020"/>
    <n v="85"/>
    <x v="1"/>
    <n v="54"/>
    <x v="2"/>
  </r>
  <r>
    <s v="P11102019110011"/>
    <x v="2"/>
    <n v="2947002"/>
    <n v="0"/>
    <s v="                                                                                "/>
    <s v="O.C. B/quilla Nte   "/>
    <s v="  UNIDAD RENAL NEFROUROS                                                "/>
    <n v="3162878725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05"/>
    <n v="20200229"/>
    <n v="1110"/>
    <n v="27976221"/>
    <s v="Seguimiento y rev. instalacion electrica distribucion "/>
    <s v="NO"/>
    <x v="1"/>
    <n v="300"/>
    <n v="300000"/>
    <s v="Aumentos de potencia"/>
    <x v="8"/>
    <n v="20200831"/>
    <x v="3"/>
    <n v="1"/>
    <x v="0"/>
    <n v="5"/>
    <x v="5"/>
    <x v="2"/>
    <x v="1"/>
    <x v="18"/>
    <s v="Resuelta"/>
    <n v="31"/>
    <n v="8"/>
    <n v="2020"/>
    <n v="86"/>
    <d v="2020-08-12T00:00:00"/>
    <n v="300"/>
    <n v="29"/>
    <n v="2"/>
    <n v="2020"/>
    <n v="270"/>
    <x v="1"/>
    <n v="184"/>
    <x v="2"/>
  </r>
  <r>
    <s v="P93432019070006"/>
    <x v="2"/>
    <n v="6121279"/>
    <n v="34051579"/>
    <s v="Situacion correcta                                                              "/>
    <s v="ZE Santa_Marta      "/>
    <s v="VILLA ELIANA FINCA                                                      "/>
    <n v="4216755"/>
    <s v="TC090"/>
    <s v="CR PRINCIPAL 5 130                                                                                                                                                                         "/>
    <s v="NIF VECINO 21066579                                         "/>
    <s v="T9697258                      "/>
    <s v="Adriana_Duran_Q                                                                 "/>
    <s v="AC190"/>
    <n v="20190716"/>
    <n v="20190812"/>
    <n v="9343"/>
    <n v="28261641"/>
    <s v="Seguimiento y rev. instalacion electrica distribucion "/>
    <s v="NO"/>
    <x v="1"/>
    <n v="112.5"/>
    <n v="112500"/>
    <s v="Aumentos de potencia"/>
    <x v="5"/>
    <n v="20190830"/>
    <x v="2"/>
    <n v="1"/>
    <x v="0"/>
    <n v="16"/>
    <x v="6"/>
    <x v="2"/>
    <x v="0"/>
    <x v="520"/>
    <s v="Resuelta"/>
    <n v="30"/>
    <n v="8"/>
    <n v="2019"/>
    <n v="453"/>
    <s v="No Cruza"/>
    <n v="45"/>
    <n v="12"/>
    <n v="8"/>
    <n v="2019"/>
    <n v="471"/>
    <x v="0"/>
    <n v="18"/>
    <x v="2"/>
  </r>
  <r>
    <s v="P11102020060042"/>
    <x v="2"/>
    <n v="3197387"/>
    <n v="0"/>
    <s v="                                                                                "/>
    <s v="O.C. B/quilla Cto   "/>
    <s v="GAVIOTA PROV CONACO                                                     "/>
    <n v="3046102389"/>
    <s v="TC092"/>
    <s v="                                                                                                                                                                                           "/>
    <s v="GAVIOTA                                                     "/>
    <s v="T9763922                      "/>
    <s v="Somaya_Rincon                                                                   "/>
    <s v="AC190"/>
    <n v="20200611"/>
    <n v="20200611"/>
    <n v="1110"/>
    <n v="27627155"/>
    <s v="Factibilidad Distribucion "/>
    <s v="NO"/>
    <x v="3"/>
    <n v="112.5"/>
    <n v="112500"/>
    <s v="Aumentos de potencia"/>
    <x v="2"/>
    <n v="20200611"/>
    <x v="12"/>
    <n v="1"/>
    <x v="0"/>
    <n v="11"/>
    <x v="4"/>
    <x v="1"/>
    <x v="1"/>
    <x v="189"/>
    <s v="Resuelta"/>
    <n v="11"/>
    <n v="6"/>
    <n v="2020"/>
    <n v="167"/>
    <s v="No Cruza"/>
    <n v="0"/>
    <n v="11"/>
    <n v="6"/>
    <n v="2020"/>
    <n v="167"/>
    <x v="1"/>
    <n v="0"/>
    <x v="2"/>
  </r>
  <r>
    <s v="P11702019100092"/>
    <x v="1"/>
    <n v="0"/>
    <n v="0"/>
    <s v="                                                                                "/>
    <s v="OC CCIAL AMERICANO  "/>
    <s v="DORLISCA OLIVARES                                                       "/>
    <n v="300409863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06                      "/>
    <s v="ALBA_LINDO_CARCAMO                                                              "/>
    <s v="AC236"/>
    <n v="20191018"/>
    <n v="20191021"/>
    <n v="1170"/>
    <n v="27528870"/>
    <s v="Inspección Normalización"/>
    <s v="NO"/>
    <x v="1"/>
    <n v="3"/>
    <n v="3000"/>
    <s v="Suministros definitivos Simples "/>
    <x v="1"/>
    <n v="20191021"/>
    <x v="1"/>
    <n v="1"/>
    <x v="1"/>
    <n v="18"/>
    <x v="3"/>
    <x v="2"/>
    <x v="1"/>
    <x v="348"/>
    <s v="Resuelta"/>
    <n v="21"/>
    <n v="10"/>
    <n v="2019"/>
    <n v="401"/>
    <s v="No Cruza"/>
    <n v="3"/>
    <n v="21"/>
    <n v="10"/>
    <n v="2019"/>
    <n v="401"/>
    <x v="0"/>
    <n v="0"/>
    <x v="1"/>
  </r>
  <r>
    <s v="P11802020110076"/>
    <x v="3"/>
    <n v="0"/>
    <n v="0"/>
    <s v="                                                                                "/>
    <s v="O.C. B/quilla Nte   "/>
    <s v="MARIA CONCEPCION DE ALBA BRAVO                                          "/>
    <n v="3002010438"/>
    <s v="TC090"/>
    <s v="                                                                                                                                                                                           "/>
    <s v="CLL 13A   24  03                                            "/>
    <s v="A2730276                      "/>
    <s v="PAOLA PACHECO MIRANDA                                                           "/>
    <s v="AC005"/>
    <n v="20201119"/>
    <n v="20201119"/>
    <n v="1180"/>
    <n v="28291082"/>
    <s v="Inspección Normalización"/>
    <s v="NO"/>
    <x v="2"/>
    <n v="3"/>
    <n v="3000"/>
    <s v="Suministros definitivos Simples "/>
    <x v="3"/>
    <n v="20201119"/>
    <x v="1"/>
    <n v="1"/>
    <x v="1"/>
    <n v="19"/>
    <x v="5"/>
    <x v="1"/>
    <x v="1"/>
    <x v="94"/>
    <s v="Pendiente"/>
    <n v="19"/>
    <n v="11"/>
    <n v="2020"/>
    <n v="6"/>
    <s v="No Cruza"/>
    <n v="6"/>
    <n v="19"/>
    <n v="11"/>
    <n v="2020"/>
    <n v="6"/>
    <x v="1"/>
    <n v="0"/>
    <x v="1"/>
  </r>
  <r>
    <s v="P93422020110007"/>
    <x v="5"/>
    <n v="3938845"/>
    <n v="36094743"/>
    <s v="Situacion correcta                                                              "/>
    <s v="ZE Santa_Marta      "/>
    <s v="PROVISIONAL PORTAL DE LA SIERRA SAS                                     "/>
    <n v="3124573085"/>
    <s v="TC092"/>
    <s v="CR 7 116 33               LOC     1                                                                                                                                                        "/>
    <s v="FRENTE CC ZAZUE                                             "/>
    <s v="T9697258                      "/>
    <s v="Adriana_Duran_Q                                                                 "/>
    <s v="AC230"/>
    <n v="20201116"/>
    <n v="20201116"/>
    <n v="9342"/>
    <n v="0"/>
    <m/>
    <s v="NO"/>
    <x v="0"/>
    <n v="500"/>
    <n v="500000"/>
    <s v="Aumentos de potencia"/>
    <x v="9"/>
    <n v="20201116"/>
    <x v="3"/>
    <n v="1"/>
    <x v="0"/>
    <n v="16"/>
    <x v="5"/>
    <x v="1"/>
    <x v="0"/>
    <x v="194"/>
    <s v="Sin Orden"/>
    <n v="16"/>
    <n v="11"/>
    <n v="2020"/>
    <n v="9"/>
    <s v="No Cruza"/>
    <n v="9"/>
    <n v="16"/>
    <n v="11"/>
    <n v="2020"/>
    <n v="9"/>
    <x v="1"/>
    <n v="0"/>
    <x v="4"/>
  </r>
  <r>
    <s v="P11102020110075"/>
    <x v="3"/>
    <n v="0"/>
    <n v="0"/>
    <s v="                                                                                "/>
    <s v="O.C. Soledad        "/>
    <s v="PEDRO MIGUEL BONILLA CARRERA                                            "/>
    <s v="3215271775 3015015633 "/>
    <s v="TC090"/>
    <s v="                                                                                                                                                                                           "/>
    <s v="=CLL 33 24 28                                               "/>
    <s v="A2670921                      "/>
    <s v="Margarita_Ortiz_Dominguez                                                       "/>
    <s v="AC005"/>
    <n v="20201113"/>
    <n v="20201113"/>
    <n v="1110"/>
    <n v="28282055"/>
    <s v="Inspección Normalización"/>
    <s v="NO"/>
    <x v="2"/>
    <n v="3"/>
    <n v="3000"/>
    <s v="Suministros definitivos Simples "/>
    <x v="3"/>
    <n v="20201113"/>
    <x v="1"/>
    <n v="1"/>
    <x v="1"/>
    <n v="13"/>
    <x v="5"/>
    <x v="1"/>
    <x v="1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95102020110017"/>
    <x v="5"/>
    <n v="0"/>
    <n v="0"/>
    <s v="                                                                                "/>
    <s v="O.C. B/quilla Nte   "/>
    <s v="DAVID SEGUNDO GOMEZ BANDERA                                             "/>
    <n v="3114080675"/>
    <s v="TC090"/>
    <s v="                                                                                                                                                                                           "/>
    <s v="CRA 34 117 17                                               "/>
    <s v="MP000341                      "/>
    <s v="JAVIER_ANDRES_PEREZ_LOZANO                                                      "/>
    <s v="AC230"/>
    <n v="20201107"/>
    <n v="20201107"/>
    <n v="9510"/>
    <n v="0"/>
    <m/>
    <s v="NO"/>
    <x v="0"/>
    <n v="11.09"/>
    <n v="11090"/>
    <s v="Suministros definitivos Simples "/>
    <x v="9"/>
    <n v="20201107"/>
    <x v="1"/>
    <n v="1"/>
    <x v="1"/>
    <n v="7"/>
    <x v="5"/>
    <x v="1"/>
    <x v="1"/>
    <x v="46"/>
    <s v="Sin Orden"/>
    <n v="7"/>
    <n v="11"/>
    <n v="2020"/>
    <n v="18"/>
    <s v="No Cruza"/>
    <n v="18"/>
    <n v="7"/>
    <n v="11"/>
    <n v="2020"/>
    <n v="18"/>
    <x v="1"/>
    <n v="0"/>
    <x v="4"/>
  </r>
  <r>
    <s v="P33102020110013"/>
    <x v="13"/>
    <n v="0"/>
    <n v="0"/>
    <s v="                                                                                "/>
    <s v="O.C. Riohacha       "/>
    <s v="ERIKA PEÑALVER COMUNIDAD INDIGENA WAYUKAZO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232"/>
    <n v="20201113"/>
    <n v="20201113"/>
    <n v="3310"/>
    <n v="0"/>
    <m/>
    <s v="NO"/>
    <x v="0"/>
    <n v="37.5"/>
    <n v="37500"/>
    <s v="Obras "/>
    <x v="20"/>
    <n v="20201113"/>
    <x v="2"/>
    <n v="1"/>
    <x v="0"/>
    <n v="13"/>
    <x v="5"/>
    <x v="1"/>
    <x v="3"/>
    <x v="17"/>
    <s v="Sin Orden"/>
    <n v="13"/>
    <n v="11"/>
    <n v="2020"/>
    <n v="12"/>
    <s v="No Cruza"/>
    <n v="12"/>
    <n v="13"/>
    <n v="11"/>
    <n v="2020"/>
    <n v="12"/>
    <x v="1"/>
    <n v="0"/>
    <x v="8"/>
  </r>
  <r>
    <s v="P95102020100011"/>
    <x v="5"/>
    <n v="0"/>
    <n v="0"/>
    <s v="                                                                                "/>
    <s v="O.C. Soledad        "/>
    <s v="FELIPE ANTONIO JIMENEZ DE LA HOZ                                        "/>
    <n v="300250352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08"/>
    <n v="20201008"/>
    <n v="9510"/>
    <n v="0"/>
    <m/>
    <s v="NO"/>
    <x v="0"/>
    <n v="3"/>
    <n v="3000"/>
    <s v="Suministros definitivos Simples "/>
    <x v="9"/>
    <n v="20201008"/>
    <x v="1"/>
    <n v="1"/>
    <x v="1"/>
    <n v="8"/>
    <x v="3"/>
    <x v="1"/>
    <x v="1"/>
    <x v="453"/>
    <s v="Sin Orden"/>
    <n v="8"/>
    <n v="10"/>
    <n v="2020"/>
    <n v="48"/>
    <s v="No Cruza"/>
    <n v="48"/>
    <n v="8"/>
    <n v="10"/>
    <n v="2020"/>
    <n v="48"/>
    <x v="1"/>
    <n v="0"/>
    <x v="4"/>
  </r>
  <r>
    <s v="P33102020110009"/>
    <x v="3"/>
    <n v="0"/>
    <n v="0"/>
    <s v="                                                                                "/>
    <s v="O.C. Riohacha       "/>
    <s v="ARTURO CARLOS CORTES GUERRA                                             "/>
    <n v="727395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331                      "/>
    <s v="MICHAEL_STEVE_LOPEZ_SALCEDO                                                     "/>
    <s v="AC005"/>
    <n v="20201110"/>
    <n v="20201110"/>
    <n v="3310"/>
    <n v="28277478"/>
    <s v="Inspección Normalización"/>
    <s v="NO"/>
    <x v="2"/>
    <n v="3"/>
    <n v="3000"/>
    <s v="Suministros definitivos Simples "/>
    <x v="3"/>
    <n v="20201110"/>
    <x v="1"/>
    <n v="1"/>
    <x v="1"/>
    <n v="10"/>
    <x v="5"/>
    <x v="1"/>
    <x v="3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93312020060001"/>
    <x v="2"/>
    <n v="0"/>
    <n v="0"/>
    <s v="                                                                                "/>
    <s v="O.C. Riohacha       "/>
    <s v="MUNICIPIO DE BARRANCAS E RURAL ZONAS N  INT VEREDA CALABACITO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604"/>
    <n v="20200702"/>
    <n v="9331"/>
    <n v="27597445"/>
    <s v="Factibilidad Distribucion "/>
    <s v="NO"/>
    <x v="1"/>
    <n v="720"/>
    <n v="720000"/>
    <s v="Obras "/>
    <x v="7"/>
    <n v="20200909"/>
    <x v="7"/>
    <n v="1"/>
    <x v="0"/>
    <n v="4"/>
    <x v="4"/>
    <x v="1"/>
    <x v="3"/>
    <x v="27"/>
    <s v="Resuelta"/>
    <n v="9"/>
    <n v="9"/>
    <n v="2020"/>
    <n v="77"/>
    <s v="No Cruza"/>
    <n v="97"/>
    <n v="2"/>
    <n v="7"/>
    <n v="2020"/>
    <n v="146"/>
    <x v="1"/>
    <n v="69"/>
    <x v="2"/>
  </r>
  <r>
    <s v="P95302019110003"/>
    <x v="2"/>
    <n v="0"/>
    <n v="0"/>
    <s v="                                                                                "/>
    <s v="O.C. B/quilla Cto   "/>
    <s v="  BODEGA TODOORTOPEDIC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ZONA FRANCA PALERMO                                         "/>
    <s v="A3151411                      "/>
    <s v="FERGIE_YULISSA_SOLANO_MANOTAS                                                   "/>
    <s v="AC190"/>
    <n v="20191121"/>
    <n v="20200120"/>
    <n v="9530"/>
    <n v="27254161"/>
    <s v="Seguimiento y rev. instalacion electrica distribucion "/>
    <s v="NO"/>
    <x v="2"/>
    <n v="500"/>
    <n v="500000"/>
    <s v="Obras "/>
    <x v="5"/>
    <n v="20200407"/>
    <x v="3"/>
    <n v="1"/>
    <x v="0"/>
    <n v="21"/>
    <x v="5"/>
    <x v="2"/>
    <x v="1"/>
    <x v="490"/>
    <s v="Pendiente"/>
    <n v="7"/>
    <n v="4"/>
    <n v="2020"/>
    <n v="232"/>
    <d v="2020-03-11T00:00:00"/>
    <n v="232"/>
    <n v="20"/>
    <n v="1"/>
    <n v="2020"/>
    <n v="310"/>
    <x v="1"/>
    <n v="78"/>
    <x v="2"/>
  </r>
  <r>
    <s v="P12102020070020"/>
    <x v="2"/>
    <n v="0"/>
    <n v="0"/>
    <s v="                                                                                "/>
    <s v="O.C Sabanalarga     "/>
    <s v="ZONA FRANCA YAMILSE MOLINA BDGA 32-1 Y 32-2                             "/>
    <n v="3227273329"/>
    <s v="TC092"/>
    <s v="                                                                                                                                                                                           "/>
    <s v="BODEGA 32-1 Y 32-2                                          "/>
    <s v="A8742068                      "/>
    <s v="Alvaro_Enrique_Hernandez_Suarez                                                 "/>
    <s v="AC190"/>
    <n v="20200724"/>
    <n v="20200918"/>
    <n v="1210"/>
    <n v="27885332"/>
    <s v="Factibilidad Distribucion "/>
    <s v="NO"/>
    <x v="1"/>
    <n v="75"/>
    <n v="75000"/>
    <s v="Obras "/>
    <x v="7"/>
    <n v="20200919"/>
    <x v="2"/>
    <n v="1"/>
    <x v="0"/>
    <n v="24"/>
    <x v="6"/>
    <x v="1"/>
    <x v="4"/>
    <x v="104"/>
    <s v="Resuelta"/>
    <n v="19"/>
    <n v="9"/>
    <n v="2020"/>
    <n v="67"/>
    <s v="No Cruza"/>
    <n v="57"/>
    <n v="18"/>
    <n v="9"/>
    <n v="2020"/>
    <n v="68"/>
    <x v="1"/>
    <n v="1"/>
    <x v="2"/>
  </r>
  <r>
    <s v="P11502017040016"/>
    <x v="2"/>
    <n v="0"/>
    <n v="0"/>
    <s v="                                                                                "/>
    <s v="O.C. B/quilla Cto   "/>
    <s v="  ATC SITIOS DE COLOMBIA S.A.S                                          "/>
    <n v="3175539872"/>
    <s v="TC088"/>
    <s v="                                                                                                                                                                                           "/>
    <s v="GUA0070-161765-FONSECA IV                                   "/>
    <s v="A2207937                      "/>
    <s v="HUGO_ALBERTO_HENRIQUEZ_PEREZ                                                    "/>
    <s v="AC190"/>
    <n v="20170426"/>
    <n v="20170530"/>
    <n v="1150"/>
    <n v="24009205"/>
    <s v="Seguimiento y rev. instalacion electrica distribucion "/>
    <s v="NO"/>
    <x v="1"/>
    <n v="1"/>
    <n v="1000"/>
    <s v="Obras "/>
    <x v="7"/>
    <n v="20170612"/>
    <x v="4"/>
    <n v="1"/>
    <x v="0"/>
    <n v="26"/>
    <x v="8"/>
    <x v="0"/>
    <x v="1"/>
    <x v="314"/>
    <s v="Resuelta"/>
    <n v="12"/>
    <n v="6"/>
    <n v="2017"/>
    <n v="1262"/>
    <d v="2017-07-06T00:00:00"/>
    <n v="47"/>
    <n v="30"/>
    <n v="5"/>
    <n v="2017"/>
    <n v="1275"/>
    <x v="0"/>
    <n v="13"/>
    <x v="2"/>
  </r>
  <r>
    <s v="P75422020100003"/>
    <x v="1"/>
    <n v="0"/>
    <n v="0"/>
    <s v="                                                                                "/>
    <s v="O.C Sabanalarga     "/>
    <s v="SHIRLEY PAOLA PACHECO CERVANTES                                         "/>
    <n v="300552964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146                      "/>
    <s v="                                                                                "/>
    <s v="AC236"/>
    <n v="20201015"/>
    <n v="20201016"/>
    <n v="7542"/>
    <n v="28234604"/>
    <s v="Inspección Normalización"/>
    <s v="NO"/>
    <x v="1"/>
    <n v="3"/>
    <n v="3000"/>
    <s v="Suministros definitivos Simples "/>
    <x v="1"/>
    <n v="20201016"/>
    <x v="1"/>
    <n v="1"/>
    <x v="1"/>
    <n v="15"/>
    <x v="3"/>
    <x v="1"/>
    <x v="4"/>
    <x v="13"/>
    <s v="Resuelta"/>
    <n v="16"/>
    <n v="10"/>
    <n v="2020"/>
    <n v="40"/>
    <s v="No Cruza"/>
    <n v="1"/>
    <n v="16"/>
    <n v="10"/>
    <n v="2020"/>
    <n v="40"/>
    <x v="1"/>
    <n v="0"/>
    <x v="1"/>
  </r>
  <r>
    <s v="P75422019050004"/>
    <x v="0"/>
    <n v="0"/>
    <n v="0"/>
    <s v="                                                                                "/>
    <s v="O.C Sabanalarga     "/>
    <s v="ARCENIO LEAL GONZALEZ FINCA SARA SOFIA                                  "/>
    <n v="3172728676"/>
    <s v="TC090"/>
    <s v="                                                                                                                                                                                           "/>
    <s v="FINCA SARA SOFIA                                            "/>
    <s v="A8742068                      "/>
    <s v="Alvaro_Enrique_Hernandez_Suarez                                                 "/>
    <s v="AC100"/>
    <n v="20190521"/>
    <n v="20190912"/>
    <n v="7542"/>
    <n v="26333498"/>
    <s v="Factibilidad Distribucion "/>
    <s v="NO"/>
    <x v="1"/>
    <n v="15"/>
    <n v="15000"/>
    <s v="Obras "/>
    <x v="0"/>
    <n v="20190912"/>
    <x v="2"/>
    <n v="1"/>
    <x v="0"/>
    <n v="21"/>
    <x v="2"/>
    <x v="2"/>
    <x v="4"/>
    <x v="118"/>
    <s v="Resuelta"/>
    <n v="12"/>
    <n v="9"/>
    <n v="2019"/>
    <n v="440"/>
    <s v="No Cruza"/>
    <n v="114"/>
    <n v="12"/>
    <n v="9"/>
    <n v="2019"/>
    <n v="440"/>
    <x v="0"/>
    <n v="0"/>
    <x v="0"/>
  </r>
  <r>
    <s v="P11702016050101"/>
    <x v="4"/>
    <n v="0"/>
    <n v="0"/>
    <s v="                                                                                "/>
    <s v="O.C. B/quilla Cto   "/>
    <s v="  CONSTRUCCIONES MARVAL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60524"/>
    <n v="20171117"/>
    <n v="9510"/>
    <n v="24315344"/>
    <s v="Seguimiento y rev. instalacion electrica distribucion "/>
    <s v="NO"/>
    <x v="1"/>
    <n v="150"/>
    <n v="150000"/>
    <s v="Obras "/>
    <x v="6"/>
    <n v="20171117"/>
    <x v="3"/>
    <n v="1"/>
    <x v="0"/>
    <n v="24"/>
    <x v="2"/>
    <x v="7"/>
    <x v="1"/>
    <x v="269"/>
    <s v="Resuelta"/>
    <n v="17"/>
    <n v="11"/>
    <n v="2017"/>
    <n v="1104"/>
    <s v="No Cruza"/>
    <n v="542"/>
    <n v="17"/>
    <n v="11"/>
    <n v="2017"/>
    <n v="1104"/>
    <x v="0"/>
    <n v="0"/>
    <x v="3"/>
  </r>
  <r>
    <s v="P11102018040017"/>
    <x v="4"/>
    <n v="0"/>
    <n v="0"/>
    <s v="                                                                                "/>
    <s v="O.C. B/quilla Cto   "/>
    <s v="ORLANDO MALKIN                                                          "/>
    <n v="31168473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80405"/>
    <n v="20190716"/>
    <n v="1110"/>
    <n v="25815523"/>
    <s v="Seguimiento y rev. instalacion electrica distribucion "/>
    <s v="NO"/>
    <x v="3"/>
    <n v="112.5"/>
    <n v="112500"/>
    <s v="Obras "/>
    <x v="6"/>
    <n v="20190716"/>
    <x v="3"/>
    <n v="1"/>
    <x v="0"/>
    <n v="5"/>
    <x v="8"/>
    <x v="3"/>
    <x v="1"/>
    <x v="530"/>
    <s v="Resuelta"/>
    <n v="16"/>
    <n v="7"/>
    <n v="2019"/>
    <n v="498"/>
    <s v="No Cruza"/>
    <n v="467"/>
    <n v="16"/>
    <n v="7"/>
    <n v="2019"/>
    <n v="498"/>
    <x v="0"/>
    <n v="0"/>
    <x v="3"/>
  </r>
  <r>
    <s v="P11102020110123"/>
    <x v="3"/>
    <n v="3018231"/>
    <n v="20115284"/>
    <s v="Situacion correcta                                                              "/>
    <s v="O.C. Soledad        "/>
    <s v="ROQUE JACINTO FRANCO PEREZ                                              "/>
    <n v="3041697284"/>
    <s v="TC090"/>
    <s v="CR 23B 64 185                                                                                                                                                                              "/>
    <s v="=CRA 23B 64 185                                             "/>
    <s v="A2670921                      "/>
    <s v="Margarita_Ortiz_Dominguez                                                       "/>
    <s v="AC005"/>
    <n v="20201123"/>
    <n v="20201123"/>
    <n v="1110"/>
    <n v="28295776"/>
    <s v="Modificación de Potencia"/>
    <s v="NO"/>
    <x v="4"/>
    <n v="3"/>
    <n v="3000"/>
    <s v="Aumentos de potencia"/>
    <x v="3"/>
    <n v="20201123"/>
    <x v="1"/>
    <n v="1"/>
    <x v="1"/>
    <n v="23"/>
    <x v="5"/>
    <x v="1"/>
    <x v="1"/>
    <x v="414"/>
    <s v="Pendiente"/>
    <n v="23"/>
    <n v="11"/>
    <n v="2020"/>
    <n v="2"/>
    <s v="No Cruza"/>
    <n v="2"/>
    <n v="23"/>
    <n v="11"/>
    <n v="2020"/>
    <n v="2"/>
    <x v="1"/>
    <n v="0"/>
    <x v="1"/>
  </r>
  <r>
    <s v="P95102020060019"/>
    <x v="12"/>
    <n v="0"/>
    <n v="0"/>
    <s v="                                                                                "/>
    <s v="O.C. B/quilla Cto   "/>
    <s v="SOLEDAD DISPONIBILIDAD URB VILLAS DEL ENCANTO                           "/>
    <n v="0"/>
    <s v="TC090"/>
    <s v="                                                                                                                                                                                           "/>
    <s v="DISPONIBILIDAD VILLAS DEL ENCANTO                           "/>
    <s v="A3151411                      "/>
    <s v="FERGIE_YULISSA_SOLANO_MANOTAS                                                   "/>
    <s v="AC233"/>
    <n v="20200626"/>
    <n v="20200705"/>
    <n v="9510"/>
    <n v="0"/>
    <m/>
    <s v="NO"/>
    <x v="0"/>
    <n v="967.5"/>
    <n v="967500"/>
    <s v="Obras "/>
    <x v="19"/>
    <n v="20200705"/>
    <x v="13"/>
    <n v="1"/>
    <x v="0"/>
    <n v="26"/>
    <x v="4"/>
    <x v="1"/>
    <x v="1"/>
    <x v="224"/>
    <s v="Sin Orden"/>
    <n v="5"/>
    <n v="7"/>
    <n v="2020"/>
    <n v="143"/>
    <s v="No Cruza"/>
    <n v="143"/>
    <n v="5"/>
    <n v="7"/>
    <n v="2020"/>
    <n v="143"/>
    <x v="1"/>
    <n v="0"/>
    <x v="7"/>
  </r>
  <r>
    <s v="P11502017050003"/>
    <x v="4"/>
    <n v="0"/>
    <n v="0"/>
    <s v="                                                                                "/>
    <s v="O.C. B/quilla Cto   "/>
    <s v="  CASA GUSTAVO ROJAS MALDONADO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GUSTAVO ROJAS MALDONADO                                "/>
    <s v="TR183120                      "/>
    <s v="                                                                                "/>
    <s v="AC220"/>
    <n v="20170503"/>
    <n v="20171213"/>
    <n v="1150"/>
    <n v="24081338"/>
    <s v="Seguimiento y rev. instalacion electrica distribucion "/>
    <s v="NO"/>
    <x v="1"/>
    <n v="25"/>
    <n v="25000"/>
    <s v="Obras "/>
    <x v="6"/>
    <n v="20171213"/>
    <x v="2"/>
    <n v="1"/>
    <x v="0"/>
    <n v="3"/>
    <x v="2"/>
    <x v="0"/>
    <x v="1"/>
    <x v="531"/>
    <s v="Resuelta"/>
    <n v="13"/>
    <n v="12"/>
    <n v="2017"/>
    <n v="1078"/>
    <s v="No Cruza"/>
    <n v="224"/>
    <n v="13"/>
    <n v="12"/>
    <n v="2017"/>
    <n v="1078"/>
    <x v="0"/>
    <n v="0"/>
    <x v="3"/>
  </r>
  <r>
    <s v="P11102020030081"/>
    <x v="1"/>
    <n v="2649603"/>
    <n v="20142921"/>
    <s v="Situacion correcta                                                              "/>
    <s v="OC CCIAL AMERICANO  "/>
    <s v="  NORIS ORTEGA                                                          "/>
    <n v="3135608969"/>
    <s v="TC090"/>
    <s v="CL 70 39 71                                                                                                                                                                                "/>
    <s v="                                                            "/>
    <s v="MP000295                      "/>
    <s v="JAVIER_HUMBERTO_MELGAREJO_MONTA?EZ                                              "/>
    <s v="AC236"/>
    <n v="20200318"/>
    <n v="20200325"/>
    <n v="1110"/>
    <n v="27276073"/>
    <s v="Modificación de Potencia"/>
    <s v="NO"/>
    <x v="1"/>
    <n v="3"/>
    <n v="3000"/>
    <s v="Aumentos de potencia"/>
    <x v="1"/>
    <n v="20200325"/>
    <x v="1"/>
    <n v="1"/>
    <x v="1"/>
    <n v="18"/>
    <x v="0"/>
    <x v="1"/>
    <x v="1"/>
    <x v="102"/>
    <s v="Resuelta"/>
    <n v="25"/>
    <n v="3"/>
    <n v="2020"/>
    <n v="245"/>
    <s v="No Cruza"/>
    <n v="7"/>
    <n v="25"/>
    <n v="3"/>
    <n v="2020"/>
    <n v="245"/>
    <x v="1"/>
    <n v="0"/>
    <x v="1"/>
  </r>
  <r>
    <s v="P34102020050009"/>
    <x v="2"/>
    <n v="1121911"/>
    <n v="10048379"/>
    <s v="Situacion correcta                                                              "/>
    <s v="ZE Santa_Marta      "/>
    <s v="OSCAR GONZALEZ F.                                                       "/>
    <n v="3185312740"/>
    <s v="TC088"/>
    <s v="CL 14 CR 18 37                                                                                                                                                                             "/>
    <s v="C 14 18 37        3A                                        "/>
    <s v="T9697258                      "/>
    <s v="Adriana_Duran_Q                                                                 "/>
    <s v="AC190"/>
    <n v="20200519"/>
    <n v="20200910"/>
    <n v="3410"/>
    <n v="28287353"/>
    <s v="Seguimiento y rev. instalacion electrica distribucion "/>
    <s v="NO"/>
    <x v="1"/>
    <n v="75"/>
    <n v="75000"/>
    <s v="Aumentos de potencia"/>
    <x v="7"/>
    <n v="20201016"/>
    <x v="2"/>
    <n v="1"/>
    <x v="0"/>
    <n v="19"/>
    <x v="2"/>
    <x v="1"/>
    <x v="0"/>
    <x v="532"/>
    <s v="Resuelta"/>
    <n v="16"/>
    <n v="10"/>
    <n v="2020"/>
    <n v="40"/>
    <s v="No Cruza"/>
    <n v="150"/>
    <n v="10"/>
    <n v="9"/>
    <n v="2020"/>
    <n v="76"/>
    <x v="1"/>
    <n v="36"/>
    <x v="2"/>
  </r>
  <r>
    <s v="P95102020100010"/>
    <x v="5"/>
    <n v="0"/>
    <n v="0"/>
    <s v="                                                                                "/>
    <s v="O.C. B/quilla Nte   "/>
    <s v="JORGE RAAD VILORIA                                                      "/>
    <n v="317737223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058                      "/>
    <s v="NATALIA_MARIA_PEREZ_MAHECHA                                                     "/>
    <s v="AC230"/>
    <n v="20201007"/>
    <n v="20201007"/>
    <n v="9510"/>
    <n v="0"/>
    <m/>
    <s v="NO"/>
    <x v="0"/>
    <n v="3"/>
    <n v="3000"/>
    <s v="Suministros definitivos Simples "/>
    <x v="8"/>
    <n v="20201007"/>
    <x v="1"/>
    <n v="1"/>
    <x v="1"/>
    <n v="7"/>
    <x v="3"/>
    <x v="1"/>
    <x v="1"/>
    <x v="533"/>
    <s v="Sin Orden"/>
    <n v="7"/>
    <n v="10"/>
    <n v="2020"/>
    <n v="49"/>
    <s v="No Cruza"/>
    <n v="49"/>
    <n v="7"/>
    <n v="10"/>
    <n v="2020"/>
    <n v="49"/>
    <x v="1"/>
    <n v="0"/>
    <x v="4"/>
  </r>
  <r>
    <s v="P11702020050006"/>
    <x v="3"/>
    <n v="0"/>
    <n v="0"/>
    <s v="                                                                                "/>
    <s v="Of. Telefónica 24H  "/>
    <s v="JESUS ALBEIRO GARCIA JIMENEZ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43 1AS 30                                              "/>
    <s v="TR051819                      "/>
    <s v="JHESICA_KATHERINE_HERNANDEZ_VERGEL                                              "/>
    <s v="AC005"/>
    <n v="20200506"/>
    <n v="20200506"/>
    <n v="1170"/>
    <n v="27412891"/>
    <s v="Inspección Normalización"/>
    <s v="SI"/>
    <x v="3"/>
    <n v="3"/>
    <n v="3000"/>
    <s v="Suministros definitivos Simples "/>
    <x v="3"/>
    <n v="20200506"/>
    <x v="1"/>
    <n v="1"/>
    <x v="1"/>
    <n v="6"/>
    <x v="2"/>
    <x v="1"/>
    <x v="1"/>
    <x v="411"/>
    <s v="Resuelta"/>
    <n v="6"/>
    <n v="5"/>
    <n v="2020"/>
    <n v="203"/>
    <s v="No Cruza"/>
    <n v="0"/>
    <n v="6"/>
    <n v="5"/>
    <n v="2020"/>
    <n v="203"/>
    <x v="1"/>
    <n v="0"/>
    <x v="1"/>
  </r>
  <r>
    <s v="P11702019070122"/>
    <x v="8"/>
    <n v="2745114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10"/>
    <n v="20190722"/>
    <n v="20200514"/>
    <n v="1170"/>
    <n v="27239540"/>
    <s v="Seguimiento y rev. instalacion electrica distribucion "/>
    <s v="NO"/>
    <x v="3"/>
    <n v="225"/>
    <n v="225000"/>
    <s v="Aumentos de potencia"/>
    <x v="13"/>
    <n v="20200514"/>
    <x v="3"/>
    <n v="1"/>
    <x v="0"/>
    <n v="22"/>
    <x v="6"/>
    <x v="2"/>
    <x v="1"/>
    <x v="534"/>
    <s v="Resuelta"/>
    <n v="14"/>
    <n v="5"/>
    <n v="2020"/>
    <n v="195"/>
    <s v="No Cruza"/>
    <n v="297"/>
    <n v="14"/>
    <n v="5"/>
    <n v="2020"/>
    <n v="195"/>
    <x v="1"/>
    <n v="0"/>
    <x v="5"/>
  </r>
  <r>
    <s v="P93322020100038"/>
    <x v="3"/>
    <n v="5682411"/>
    <n v="25624575"/>
    <s v="Situacion correcta                                                              "/>
    <s v="ZE MaicaoManauUribia"/>
    <s v="ROSMARI MURILLO CARDILE                                                 "/>
    <n v="3128916758"/>
    <s v="TC090"/>
    <s v="CL 7 20 35                                                                                                                                                                                 "/>
    <s v="                                                            "/>
    <s v="TR194775                      "/>
    <s v="LUCELIS_BEATRIZ_ROMERO_CAMARGO                                                  "/>
    <s v="AC005"/>
    <n v="20201024"/>
    <n v="20201024"/>
    <n v="9332"/>
    <n v="28250389"/>
    <s v="Modificación de Potencia"/>
    <s v="NO"/>
    <x v="1"/>
    <n v="3"/>
    <n v="3000"/>
    <s v="Aumentos de potencia"/>
    <x v="3"/>
    <n v="20201024"/>
    <x v="1"/>
    <n v="1"/>
    <x v="1"/>
    <n v="24"/>
    <x v="3"/>
    <x v="1"/>
    <x v="3"/>
    <x v="329"/>
    <s v="Resuelta"/>
    <n v="24"/>
    <n v="10"/>
    <n v="2020"/>
    <n v="32"/>
    <d v="2020-10-24T00:00:00"/>
    <n v="0"/>
    <n v="24"/>
    <n v="10"/>
    <n v="2020"/>
    <n v="32"/>
    <x v="1"/>
    <n v="0"/>
    <x v="1"/>
  </r>
  <r>
    <s v="P95102020020040"/>
    <x v="2"/>
    <n v="6522087"/>
    <n v="0"/>
    <s v="                                                                                "/>
    <s v="O.C. B/quilla Nte   "/>
    <s v="  RECICLADORA LA CENTRAL                                                "/>
    <n v="3013572178"/>
    <s v="TC090"/>
    <s v="                                                                                                                                                                                           "/>
    <s v="RECICLADORA LA CENTRAL                                      "/>
    <s v="RC000366                      "/>
    <s v="                                                                                "/>
    <s v="AC190"/>
    <n v="20200220"/>
    <n v="20200406"/>
    <n v="9510"/>
    <n v="27513530"/>
    <s v="Seguimiento y rev. instalacion electrica distribucion "/>
    <s v="NO"/>
    <x v="3"/>
    <n v="225"/>
    <n v="225000"/>
    <s v="Aumentos de potencia"/>
    <x v="7"/>
    <n v="20200420"/>
    <x v="3"/>
    <n v="1"/>
    <x v="0"/>
    <n v="20"/>
    <x v="1"/>
    <x v="1"/>
    <x v="1"/>
    <x v="115"/>
    <s v="Resuelta"/>
    <n v="20"/>
    <n v="4"/>
    <n v="2020"/>
    <n v="219"/>
    <s v="No Cruza"/>
    <n v="60"/>
    <n v="6"/>
    <n v="4"/>
    <n v="2020"/>
    <n v="233"/>
    <x v="1"/>
    <n v="14"/>
    <x v="2"/>
  </r>
  <r>
    <s v="P34102020100111"/>
    <x v="3"/>
    <n v="0"/>
    <n v="0"/>
    <s v="                                                                                "/>
    <s v="O.C. La 14          "/>
    <s v="MANUEL STIVEN RINCON ZARATE                                             "/>
    <n v="3023408751"/>
    <s v="TC090"/>
    <s v="                                                                                                                                                                                           "/>
    <s v="CL 19                                                       "/>
    <s v="T6722017                      "/>
    <s v="Diana_Patricia_Mercado_Pinedo                                                   "/>
    <s v="AC005"/>
    <n v="20201028"/>
    <n v="20201028"/>
    <n v="3410"/>
    <n v="28256811"/>
    <s v="Inspección Normalización"/>
    <s v="NO"/>
    <x v="2"/>
    <n v="2"/>
    <n v="2000"/>
    <s v="Suministros definitivos Simples "/>
    <x v="3"/>
    <n v="20201028"/>
    <x v="1"/>
    <n v="1"/>
    <x v="1"/>
    <n v="28"/>
    <x v="3"/>
    <x v="1"/>
    <x v="0"/>
    <x v="133"/>
    <s v="Pendiente"/>
    <n v="28"/>
    <n v="10"/>
    <n v="2020"/>
    <n v="28"/>
    <d v="2020-10-28T00:00:00"/>
    <n v="28"/>
    <n v="28"/>
    <n v="10"/>
    <n v="2020"/>
    <n v="28"/>
    <x v="1"/>
    <n v="0"/>
    <x v="1"/>
  </r>
  <r>
    <s v="P11802020030087"/>
    <x v="2"/>
    <n v="0"/>
    <n v="0"/>
    <s v="                                                                                "/>
    <s v="O.C. B/quilla Cto   "/>
    <s v="VILLA MONI SUBNORMAL                                                    "/>
    <n v="300811420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90"/>
    <n v="20200317"/>
    <n v="20200408"/>
    <n v="1180"/>
    <n v="0"/>
    <m/>
    <s v="NO"/>
    <x v="0"/>
    <n v="50"/>
    <n v="50000"/>
    <s v="Obras "/>
    <x v="2"/>
    <n v="20200408"/>
    <x v="8"/>
    <n v="1"/>
    <x v="0"/>
    <n v="17"/>
    <x v="0"/>
    <x v="1"/>
    <x v="1"/>
    <x v="444"/>
    <s v="Sin Orden"/>
    <n v="8"/>
    <n v="4"/>
    <n v="2020"/>
    <n v="231"/>
    <s v="No Cruza"/>
    <n v="231"/>
    <n v="8"/>
    <n v="4"/>
    <n v="2020"/>
    <n v="231"/>
    <x v="1"/>
    <n v="0"/>
    <x v="2"/>
  </r>
  <r>
    <s v="P11702020070004"/>
    <x v="2"/>
    <n v="0"/>
    <n v="0"/>
    <s v="                                                                                "/>
    <s v="O.C. B/quilla Cto   "/>
    <s v="MURILLO CLINICA SANITAS                                                 "/>
    <n v="271989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702"/>
    <n v="20200812"/>
    <n v="1170"/>
    <n v="28224970"/>
    <s v="Seguimiento y rev. instalacion electrica distribucion "/>
    <s v="NO"/>
    <x v="1"/>
    <n v="112.5"/>
    <n v="112500"/>
    <s v="Obras "/>
    <x v="5"/>
    <n v="20201028"/>
    <x v="2"/>
    <n v="1"/>
    <x v="0"/>
    <n v="2"/>
    <x v="6"/>
    <x v="1"/>
    <x v="1"/>
    <x v="203"/>
    <s v="Resuelta"/>
    <n v="28"/>
    <n v="10"/>
    <n v="2020"/>
    <n v="28"/>
    <d v="2020-10-09T00:00:00"/>
    <n v="118"/>
    <n v="12"/>
    <n v="8"/>
    <n v="2020"/>
    <n v="105"/>
    <x v="1"/>
    <n v="77"/>
    <x v="2"/>
  </r>
  <r>
    <s v="P93432020100011"/>
    <x v="5"/>
    <n v="0"/>
    <n v="0"/>
    <s v="                                                                                "/>
    <s v="O.C. La 14          "/>
    <s v="SONIA DIAZGRANADOS URUEÑA                                               "/>
    <n v="3005264864"/>
    <s v="TC090"/>
    <s v="                                                                                                                                                                                           "/>
    <s v="VEC 1002660 GAIRA  TAIRONA                                  "/>
    <s v="T9057111                      "/>
    <s v="Sandra_Gonzalez_Hernandez                                                       "/>
    <s v="AC230"/>
    <n v="20201016"/>
    <n v="20201023"/>
    <n v="9343"/>
    <n v="0"/>
    <m/>
    <s v="NO"/>
    <x v="0"/>
    <n v="3"/>
    <n v="3000"/>
    <s v="Suministros definitivos Simples "/>
    <x v="9"/>
    <n v="20201023"/>
    <x v="1"/>
    <n v="1"/>
    <x v="1"/>
    <n v="16"/>
    <x v="3"/>
    <x v="1"/>
    <x v="0"/>
    <x v="3"/>
    <s v="Sin Orden"/>
    <n v="23"/>
    <n v="10"/>
    <n v="2020"/>
    <n v="33"/>
    <s v="No Cruza"/>
    <n v="33"/>
    <n v="23"/>
    <n v="10"/>
    <n v="2020"/>
    <n v="33"/>
    <x v="1"/>
    <n v="0"/>
    <x v="4"/>
  </r>
  <r>
    <s v="P75512017070007"/>
    <x v="0"/>
    <n v="0"/>
    <n v="0"/>
    <s v="                                                                                "/>
    <s v="O.C. B/quilla Nte   "/>
    <s v="PARQUE EUROPARK BODEGAS MAKEN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PARQUE EUROPARK                                             "/>
    <s v="T3443869                      "/>
    <s v="                                                                                "/>
    <s v="AC100"/>
    <n v="20170711"/>
    <n v="20170715"/>
    <n v="7551"/>
    <n v="24028669"/>
    <s v="Factibilidad Distribucion "/>
    <s v="NO"/>
    <x v="1"/>
    <n v="150"/>
    <n v="150000"/>
    <s v="Industrias"/>
    <x v="0"/>
    <n v="20170715"/>
    <x v="3"/>
    <n v="1"/>
    <x v="0"/>
    <n v="11"/>
    <x v="6"/>
    <x v="0"/>
    <x v="1"/>
    <x v="535"/>
    <s v="Resuelta"/>
    <n v="15"/>
    <n v="7"/>
    <n v="2017"/>
    <n v="1229"/>
    <s v="No Cruza"/>
    <n v="4"/>
    <n v="15"/>
    <n v="7"/>
    <n v="2017"/>
    <n v="1229"/>
    <x v="0"/>
    <n v="0"/>
    <x v="0"/>
  </r>
  <r>
    <s v="P31602019020031"/>
    <x v="0"/>
    <n v="0"/>
    <n v="0"/>
    <s v="                                                                                "/>
    <s v="XXX NO UTILIZAR     "/>
    <s v="HERMIDES SAUCEDO PEREZ                                                  "/>
    <n v="3126423868"/>
    <s v="TC090"/>
    <s v="                                                                                                                                                                                           "/>
    <s v="C 3 5 69 MANCHIQUEJO                                        "/>
    <s v="MP000129                      "/>
    <s v="                                                                                "/>
    <s v="AC100"/>
    <n v="20190225"/>
    <n v="20190302"/>
    <n v="3160"/>
    <n v="26038279"/>
    <s v="Factibilidad Distribucion "/>
    <s v="NO"/>
    <x v="1"/>
    <n v="10"/>
    <n v="10000"/>
    <s v="Obras "/>
    <x v="0"/>
    <n v="20190302"/>
    <x v="2"/>
    <n v="1"/>
    <x v="0"/>
    <n v="25"/>
    <x v="1"/>
    <x v="2"/>
    <x v="2"/>
    <x v="341"/>
    <s v="Resuelta"/>
    <n v="2"/>
    <n v="3"/>
    <n v="2019"/>
    <n v="634"/>
    <s v="No Cruza"/>
    <n v="5"/>
    <n v="2"/>
    <n v="3"/>
    <n v="2019"/>
    <n v="634"/>
    <x v="0"/>
    <n v="0"/>
    <x v="0"/>
  </r>
  <r>
    <s v="P73912019090001"/>
    <x v="5"/>
    <n v="0"/>
    <n v="0"/>
    <s v="                                                                                "/>
    <s v="XXX NO UTILIZAR     "/>
    <s v="  MUNICIPIO DE NUEVA GRANADA                                            "/>
    <n v="3114251567"/>
    <s v="TC095"/>
    <s v="                                                                                                                                                                                           "/>
    <s v="CR 5  3-37                                                  "/>
    <s v="A7192403                      "/>
    <s v="YESSITH_TORRES_RANGEL                                                           "/>
    <s v="AC230"/>
    <n v="20190918"/>
    <n v="20190918"/>
    <n v="7391"/>
    <n v="0"/>
    <m/>
    <s v="NO"/>
    <x v="0"/>
    <n v="15"/>
    <n v="15000"/>
    <s v="Obras "/>
    <x v="9"/>
    <n v="20190918"/>
    <x v="2"/>
    <n v="1"/>
    <x v="0"/>
    <n v="18"/>
    <x v="7"/>
    <x v="2"/>
    <x v="2"/>
    <x v="185"/>
    <s v="Sin Orden"/>
    <n v="18"/>
    <n v="9"/>
    <n v="2019"/>
    <n v="434"/>
    <s v="No Cruza"/>
    <n v="434"/>
    <n v="18"/>
    <n v="9"/>
    <n v="2019"/>
    <n v="434"/>
    <x v="0"/>
    <n v="0"/>
    <x v="4"/>
  </r>
  <r>
    <s v="P11102019030090"/>
    <x v="4"/>
    <n v="0"/>
    <n v="0"/>
    <s v="                                                                                "/>
    <s v="O.C. B/quilla Cto   "/>
    <s v="2 EDIFICIO ALTARES                                                      "/>
    <n v="0"/>
    <s v="TC087"/>
    <s v="                                                                                                                                                                                           "/>
    <s v="PROVISIONAL                                                 "/>
    <s v="T3215501                      "/>
    <s v="Luz_Estela_Arevalo_de_León                                                      "/>
    <s v="AC220"/>
    <n v="20190320"/>
    <n v="20200312"/>
    <n v="1110"/>
    <n v="27056370"/>
    <s v="Seguimiento y rev. instalacion electrica distribucion "/>
    <s v="NO"/>
    <x v="3"/>
    <n v="500"/>
    <n v="500000"/>
    <s v="Obras "/>
    <x v="6"/>
    <n v="20200312"/>
    <x v="3"/>
    <n v="1"/>
    <x v="0"/>
    <n v="20"/>
    <x v="0"/>
    <x v="2"/>
    <x v="1"/>
    <x v="197"/>
    <s v="Resuelta"/>
    <n v="12"/>
    <n v="3"/>
    <n v="2020"/>
    <n v="258"/>
    <s v="No Cruza"/>
    <n v="358"/>
    <n v="12"/>
    <n v="3"/>
    <n v="2020"/>
    <n v="258"/>
    <x v="1"/>
    <n v="0"/>
    <x v="3"/>
  </r>
  <r>
    <s v="P93312020100001"/>
    <x v="0"/>
    <n v="0"/>
    <n v="0"/>
    <s v="                                                                                "/>
    <s v="O.C. Riohacha       "/>
    <s v="JESUS PAUL FINCA FIGUERO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JESUS FIGUEROA                                              "/>
    <s v="N3352044                      "/>
    <s v="Laudis_Peñaranda_                                                               "/>
    <s v="AC100"/>
    <n v="20201015"/>
    <n v="20201029"/>
    <n v="9331"/>
    <n v="28234607"/>
    <s v="Factibilidad Distribucion "/>
    <s v="NO"/>
    <x v="1"/>
    <n v="25"/>
    <n v="25000"/>
    <s v="Obras "/>
    <x v="0"/>
    <n v="20201029"/>
    <x v="2"/>
    <n v="1"/>
    <x v="0"/>
    <n v="15"/>
    <x v="3"/>
    <x v="1"/>
    <x v="3"/>
    <x v="13"/>
    <s v="Resuelta"/>
    <n v="29"/>
    <n v="10"/>
    <n v="2020"/>
    <n v="27"/>
    <s v="No Cruza"/>
    <n v="14"/>
    <n v="29"/>
    <n v="10"/>
    <n v="2020"/>
    <n v="27"/>
    <x v="1"/>
    <n v="0"/>
    <x v="0"/>
  </r>
  <r>
    <s v="P11802020100027"/>
    <x v="0"/>
    <n v="0"/>
    <n v="0"/>
    <s v="                                                                                "/>
    <s v="ZE Bquilla-Sur-S/dad"/>
    <s v="VILLA MARIA SELENE SUBNORMAL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1013"/>
    <n v="20201013"/>
    <n v="1180"/>
    <n v="0"/>
    <m/>
    <s v="NO"/>
    <x v="0"/>
    <n v="952.5"/>
    <n v="952500"/>
    <s v="Obras "/>
    <x v="0"/>
    <n v="20201013"/>
    <x v="8"/>
    <n v="1"/>
    <x v="0"/>
    <n v="13"/>
    <x v="3"/>
    <x v="1"/>
    <x v="1"/>
    <x v="119"/>
    <s v="Sin Orden"/>
    <n v="13"/>
    <n v="10"/>
    <n v="2020"/>
    <n v="43"/>
    <s v="No Cruza"/>
    <n v="43"/>
    <n v="13"/>
    <n v="10"/>
    <n v="2020"/>
    <n v="43"/>
    <x v="1"/>
    <n v="0"/>
    <x v="0"/>
  </r>
  <r>
    <s v="P11102018040106"/>
    <x v="2"/>
    <n v="2968590"/>
    <n v="0"/>
    <s v="                                                                                "/>
    <s v="C.T.SOLEDAD         "/>
    <s v="MALKUN DE AZAR JULIETA TIENDA ARA EL POBLADO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427"/>
    <n v="20180523"/>
    <n v="1110"/>
    <n v="25348198"/>
    <s v="Seguimiento y rev. instalacion electrica distribucion "/>
    <s v="NO"/>
    <x v="3"/>
    <n v="75"/>
    <n v="75000"/>
    <s v="Aumentos de potencia"/>
    <x v="7"/>
    <n v="20180705"/>
    <x v="2"/>
    <n v="1"/>
    <x v="0"/>
    <n v="27"/>
    <x v="8"/>
    <x v="3"/>
    <x v="1"/>
    <x v="317"/>
    <s v="Resuelta"/>
    <n v="5"/>
    <n v="7"/>
    <n v="2018"/>
    <n v="874"/>
    <s v="No Cruza"/>
    <n v="69"/>
    <n v="23"/>
    <n v="5"/>
    <n v="2018"/>
    <n v="917"/>
    <x v="0"/>
    <n v="43"/>
    <x v="2"/>
  </r>
  <r>
    <s v="P12102017110035"/>
    <x v="2"/>
    <n v="0"/>
    <n v="0"/>
    <s v="                                                                                "/>
    <s v="O.C Sabanalarga     "/>
    <s v="MARTHA LUCIA SANTAMARI FUENTES                                          "/>
    <n v="3157775522"/>
    <s v="TC090"/>
    <s v="                                                                                                                                                                                           "/>
    <s v="EDIFICIO ESQUINA REAL                                       "/>
    <s v="T9763922                      "/>
    <s v="Somaya_Rincon                                                                   "/>
    <s v="AC190"/>
    <n v="20171127"/>
    <n v="20171205"/>
    <n v="1210"/>
    <n v="24490390"/>
    <s v="Factibilidad Distribucion "/>
    <s v="NO"/>
    <x v="1"/>
    <n v="25"/>
    <n v="25000"/>
    <s v="Obras "/>
    <x v="2"/>
    <n v="20171205"/>
    <x v="2"/>
    <n v="1"/>
    <x v="0"/>
    <n v="27"/>
    <x v="5"/>
    <x v="0"/>
    <x v="4"/>
    <x v="536"/>
    <s v="Resuelta"/>
    <n v="5"/>
    <n v="12"/>
    <n v="2017"/>
    <n v="1086"/>
    <s v="No Cruza"/>
    <n v="8"/>
    <n v="5"/>
    <n v="12"/>
    <n v="2017"/>
    <n v="1086"/>
    <x v="0"/>
    <n v="0"/>
    <x v="2"/>
  </r>
  <r>
    <s v="P93312020030007"/>
    <x v="0"/>
    <n v="0"/>
    <n v="0"/>
    <s v="                                                                                "/>
    <s v="O.C. Riohacha       "/>
    <s v="CRISTIAN CAMILO CUELLO SUAREZ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324"/>
    <n v="20200331"/>
    <n v="9331"/>
    <n v="27297402"/>
    <s v="Factibilidad Distribucion "/>
    <s v="NO"/>
    <x v="1"/>
    <n v="112.5"/>
    <n v="112500"/>
    <s v="Obras "/>
    <x v="0"/>
    <n v="20200331"/>
    <x v="2"/>
    <n v="1"/>
    <x v="0"/>
    <n v="24"/>
    <x v="0"/>
    <x v="1"/>
    <x v="3"/>
    <x v="213"/>
    <s v="Resuelta"/>
    <n v="31"/>
    <n v="3"/>
    <n v="2020"/>
    <n v="239"/>
    <s v="No Cruza"/>
    <n v="7"/>
    <n v="31"/>
    <n v="3"/>
    <n v="2020"/>
    <n v="239"/>
    <x v="1"/>
    <n v="0"/>
    <x v="0"/>
  </r>
  <r>
    <s v="P12102019040024"/>
    <x v="2"/>
    <n v="0"/>
    <n v="0"/>
    <s v="                                                                                "/>
    <s v="O.C Sabanalarga     "/>
    <s v="LOTE NUEVO BOYACA B 1                                                   "/>
    <n v="3157212495"/>
    <s v="TC092"/>
    <s v="                                                                                                                                                                                           "/>
    <s v="LOTE NUEVO BOYACA B-1                                       "/>
    <s v="A8742068                      "/>
    <s v="Alvaro_Enrique_Hernandez_Suarez                                                 "/>
    <s v="AC190"/>
    <n v="20190412"/>
    <n v="20191128"/>
    <n v="1210"/>
    <n v="27096416"/>
    <s v="Seguimiento y rev. instalacion electrica distribucion "/>
    <s v="NO"/>
    <x v="1"/>
    <n v="15"/>
    <n v="15000"/>
    <s v="Obras "/>
    <x v="8"/>
    <n v="20200130"/>
    <x v="2"/>
    <n v="1"/>
    <x v="0"/>
    <n v="12"/>
    <x v="8"/>
    <x v="2"/>
    <x v="4"/>
    <x v="537"/>
    <s v="Resuelta"/>
    <n v="30"/>
    <n v="1"/>
    <n v="2020"/>
    <n v="300"/>
    <d v="2020-01-21T00:00:00"/>
    <n v="293"/>
    <n v="28"/>
    <n v="11"/>
    <n v="2019"/>
    <n v="363"/>
    <x v="0"/>
    <n v="63"/>
    <x v="2"/>
  </r>
  <r>
    <s v="P11702020090014"/>
    <x v="1"/>
    <n v="0"/>
    <n v="0"/>
    <s v="                                                                                "/>
    <s v="O.C. B/quilla Cto   "/>
    <s v="FABIO PALACIO PALACIO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12 27B 86                                              "/>
    <s v="H2735924                      "/>
    <s v="Lynda_Karina_Alvarez_Bermudez                                                   "/>
    <s v="AC236"/>
    <n v="20200904"/>
    <n v="20200905"/>
    <n v="1170"/>
    <n v="28102287"/>
    <s v="Inspección Normalización"/>
    <s v="NO"/>
    <x v="1"/>
    <n v="3"/>
    <n v="3000"/>
    <s v="Suministros definitivos Simples "/>
    <x v="1"/>
    <n v="20200905"/>
    <x v="1"/>
    <n v="1"/>
    <x v="1"/>
    <n v="4"/>
    <x v="7"/>
    <x v="1"/>
    <x v="1"/>
    <x v="231"/>
    <s v="Resuelta"/>
    <n v="5"/>
    <n v="9"/>
    <n v="2020"/>
    <n v="81"/>
    <s v="No Cruza"/>
    <n v="1"/>
    <n v="5"/>
    <n v="9"/>
    <n v="2020"/>
    <n v="81"/>
    <x v="1"/>
    <n v="0"/>
    <x v="1"/>
  </r>
  <r>
    <s v="P12102019030015"/>
    <x v="0"/>
    <n v="0"/>
    <n v="0"/>
    <s v="                                                                                "/>
    <s v="O.C. B/quilla Cto   "/>
    <s v="CALAMARES II CONST AGUAMARINA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GUA MARINA BEACH                                           "/>
    <s v="A2891363                      "/>
    <s v="Naibet Olivo                                                                    "/>
    <s v="AC100"/>
    <n v="20190313"/>
    <n v="20190517"/>
    <n v="1210"/>
    <n v="26313469"/>
    <s v="Factibilidad Distribucion "/>
    <s v="NO"/>
    <x v="1"/>
    <n v="300"/>
    <n v="300000"/>
    <s v="Obras "/>
    <x v="8"/>
    <n v="20200723"/>
    <x v="5"/>
    <n v="1"/>
    <x v="0"/>
    <n v="13"/>
    <x v="0"/>
    <x v="2"/>
    <x v="4"/>
    <x v="538"/>
    <s v="Resuelta"/>
    <n v="23"/>
    <n v="7"/>
    <n v="2020"/>
    <n v="125"/>
    <s v="No Cruza"/>
    <n v="498"/>
    <n v="17"/>
    <n v="5"/>
    <n v="2019"/>
    <n v="558"/>
    <x v="0"/>
    <n v="433"/>
    <x v="0"/>
  </r>
  <r>
    <s v="P11802020030088"/>
    <x v="1"/>
    <n v="0"/>
    <n v="0"/>
    <s v="                                                                                "/>
    <s v="Sector Atlántico Sur"/>
    <s v="NOHEMID TRILLOS GUTIERREZ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29 26 57                                                "/>
    <s v="NT000630                      "/>
    <s v="LISETH_CAROLINA_MORALES_TEJADA                                                  "/>
    <s v="AC236"/>
    <n v="20200318"/>
    <n v="20200319"/>
    <n v="1180"/>
    <n v="27464414"/>
    <s v="Inspección Normalización"/>
    <s v="SI"/>
    <x v="3"/>
    <n v="3"/>
    <n v="3000"/>
    <s v="Suministros definitivos Simples "/>
    <x v="8"/>
    <n v="20200515"/>
    <x v="1"/>
    <n v="1"/>
    <x v="1"/>
    <n v="18"/>
    <x v="0"/>
    <x v="1"/>
    <x v="1"/>
    <x v="102"/>
    <s v="Resuelta"/>
    <n v="15"/>
    <n v="5"/>
    <n v="2020"/>
    <n v="194"/>
    <s v="No Cruza"/>
    <n v="58"/>
    <n v="19"/>
    <n v="3"/>
    <n v="2020"/>
    <n v="251"/>
    <x v="1"/>
    <n v="57"/>
    <x v="1"/>
  </r>
  <r>
    <s v="P12102018080013"/>
    <x v="2"/>
    <n v="2552748"/>
    <n v="0"/>
    <s v="                                                                                "/>
    <s v="O.C Sabanalarga     "/>
    <s v="DIANA ALMACEN DIANA DE PAEZ                                             "/>
    <n v="310821104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806"/>
    <n v="20181002"/>
    <n v="1210"/>
    <n v="25701160"/>
    <s v="Seguimiento y rev. instalacion electrica distribucion "/>
    <s v="NO"/>
    <x v="3"/>
    <n v="75"/>
    <n v="75000"/>
    <s v="Aumentos de potencia"/>
    <x v="8"/>
    <n v="20181108"/>
    <x v="2"/>
    <n v="1"/>
    <x v="0"/>
    <n v="6"/>
    <x v="10"/>
    <x v="3"/>
    <x v="4"/>
    <x v="539"/>
    <s v="Resuelta"/>
    <n v="8"/>
    <n v="11"/>
    <n v="2018"/>
    <n v="748"/>
    <s v="No Cruza"/>
    <n v="94"/>
    <n v="2"/>
    <n v="10"/>
    <n v="2018"/>
    <n v="785"/>
    <x v="0"/>
    <n v="37"/>
    <x v="2"/>
  </r>
  <r>
    <s v="P33102019050020"/>
    <x v="2"/>
    <n v="1389810"/>
    <n v="36006494"/>
    <s v="Situacion correcta                                                              "/>
    <s v="O.C. Riohacha       "/>
    <s v="NAGIB YEHYA YAZDE CHAWCHAR                                              "/>
    <n v="3022910808"/>
    <s v="TC090"/>
    <s v="CR 16 14D 63               INT     1                                                                                                                                                       "/>
    <s v="CASA                                                        "/>
    <s v="N3352044                      "/>
    <s v="Laudis_Peñaranda_                                                               "/>
    <s v="AC190"/>
    <n v="20190517"/>
    <n v="20190613"/>
    <n v="3310"/>
    <n v="26950914"/>
    <s v="Seguimiento y rev. instalacion electrica distribucion "/>
    <s v="NO"/>
    <x v="3"/>
    <n v="50"/>
    <n v="50000"/>
    <s v="Aumentos de potencia"/>
    <x v="7"/>
    <n v="20190711"/>
    <x v="2"/>
    <n v="1"/>
    <x v="0"/>
    <n v="17"/>
    <x v="2"/>
    <x v="2"/>
    <x v="3"/>
    <x v="354"/>
    <s v="Resuelta"/>
    <n v="11"/>
    <n v="7"/>
    <n v="2019"/>
    <n v="503"/>
    <d v="2019-11-27T00:00:00"/>
    <n v="55"/>
    <n v="13"/>
    <n v="6"/>
    <n v="2019"/>
    <n v="531"/>
    <x v="0"/>
    <n v="28"/>
    <x v="2"/>
  </r>
  <r>
    <s v="P11102020030038"/>
    <x v="2"/>
    <n v="3050361"/>
    <n v="0"/>
    <s v="                                                                                "/>
    <s v="O.C. B/quilla Nte   "/>
    <s v="ANGELICA DE BETANCOURT                                                  "/>
    <n v="300365167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310"/>
    <n v="20200626"/>
    <n v="1110"/>
    <n v="27851792"/>
    <s v="Seguimiento y rev. instalacion electrica distribucion "/>
    <s v="NO"/>
    <x v="1"/>
    <n v="75"/>
    <n v="75000"/>
    <s v="Aumentos de potencia"/>
    <x v="5"/>
    <n v="20200729"/>
    <x v="2"/>
    <n v="1"/>
    <x v="0"/>
    <n v="10"/>
    <x v="0"/>
    <x v="1"/>
    <x v="1"/>
    <x v="375"/>
    <s v="Resuelta"/>
    <n v="29"/>
    <n v="7"/>
    <n v="2020"/>
    <n v="119"/>
    <d v="2020-07-22T00:00:00"/>
    <n v="141"/>
    <n v="26"/>
    <n v="6"/>
    <n v="2020"/>
    <n v="152"/>
    <x v="1"/>
    <n v="33"/>
    <x v="2"/>
  </r>
  <r>
    <s v="P11102018050109"/>
    <x v="2"/>
    <n v="0"/>
    <n v="0"/>
    <s v="                                                                                "/>
    <s v="C.T.SOLEDAD         "/>
    <s v="RUEDA GALOFRE E HIJOS EDIFICIO FONTAIN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525"/>
    <n v="20180806"/>
    <n v="1110"/>
    <n v="25136043"/>
    <s v="Factibilidad Distribucion "/>
    <s v="NO"/>
    <x v="1"/>
    <n v="300"/>
    <n v="300000"/>
    <s v="Obras "/>
    <x v="7"/>
    <n v="20180821"/>
    <x v="6"/>
    <n v="1"/>
    <x v="0"/>
    <n v="25"/>
    <x v="2"/>
    <x v="3"/>
    <x v="1"/>
    <x v="540"/>
    <s v="Resuelta"/>
    <n v="21"/>
    <n v="8"/>
    <n v="2018"/>
    <n v="827"/>
    <s v="No Cruza"/>
    <n v="88"/>
    <n v="6"/>
    <n v="8"/>
    <n v="2018"/>
    <n v="842"/>
    <x v="0"/>
    <n v="15"/>
    <x v="2"/>
  </r>
  <r>
    <s v="P11802019070039"/>
    <x v="2"/>
    <n v="0"/>
    <n v="0"/>
    <s v="                                                                                "/>
    <s v="O.C. B/quilla Nte   "/>
    <s v="SOLEDAD CENTRO COM TU PLAZA                                             "/>
    <n v="3156649093"/>
    <s v="TC088"/>
    <s v="                                                                                                                                                                                           "/>
    <s v="CL 65 9 40 TU PLAZA                                         "/>
    <s v="A3151411                      "/>
    <s v="FERGIE_YULISSA_SOLANO_MANOTAS                                                   "/>
    <s v="AC190"/>
    <n v="20190709"/>
    <n v="20190830"/>
    <n v="1180"/>
    <n v="28135516"/>
    <s v="Seguimiento y rev. instalacion electrica distribucion "/>
    <s v="NO"/>
    <x v="1"/>
    <n v="112.5"/>
    <n v="112500"/>
    <s v="Obras "/>
    <x v="8"/>
    <n v="20200915"/>
    <x v="2"/>
    <n v="1"/>
    <x v="0"/>
    <n v="9"/>
    <x v="6"/>
    <x v="2"/>
    <x v="1"/>
    <x v="276"/>
    <s v="Resuelta"/>
    <n v="15"/>
    <n v="9"/>
    <n v="2020"/>
    <n v="71"/>
    <d v="2020-09-15T00:00:00"/>
    <n v="434"/>
    <n v="30"/>
    <n v="8"/>
    <n v="2019"/>
    <n v="453"/>
    <x v="0"/>
    <n v="382"/>
    <x v="2"/>
  </r>
  <r>
    <s v="P11102020060027"/>
    <x v="2"/>
    <n v="0"/>
    <n v="0"/>
    <s v="                                                                                "/>
    <s v="O.C. B/quilla Cto   "/>
    <s v="URB LA PLAYA RETRANQUEO UF6 KM 31 AL 33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ENTRADA URB PLAYA KM 31 AL 33                    "/>
    <s v="A3151411                      "/>
    <s v="FERGIE_YULISSA_SOLANO_MANOTAS                                                   "/>
    <s v="AC190"/>
    <n v="20200608"/>
    <n v="20200723"/>
    <n v="1110"/>
    <n v="0"/>
    <m/>
    <s v="NO"/>
    <x v="0"/>
    <n v="1"/>
    <n v="1000"/>
    <s v="Obras "/>
    <x v="7"/>
    <n v="20200803"/>
    <x v="4"/>
    <n v="1"/>
    <x v="0"/>
    <n v="8"/>
    <x v="4"/>
    <x v="1"/>
    <x v="1"/>
    <x v="243"/>
    <s v="Sin Orden"/>
    <n v="3"/>
    <n v="8"/>
    <n v="2020"/>
    <n v="114"/>
    <s v="No Cruza"/>
    <n v="114"/>
    <n v="23"/>
    <n v="7"/>
    <n v="2020"/>
    <n v="125"/>
    <x v="1"/>
    <n v="11"/>
    <x v="2"/>
  </r>
  <r>
    <s v="P12102019090043"/>
    <x v="0"/>
    <n v="0"/>
    <n v="0"/>
    <s v="                                                                                "/>
    <s v="O.C. B/quilla Cto   "/>
    <s v="LOTE 67 GREEN PARK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S HERASEG                                             "/>
    <s v="A2891363                      "/>
    <s v="Naibet Olivo                                                                    "/>
    <s v="AC100"/>
    <n v="20190926"/>
    <n v="20191002"/>
    <n v="1210"/>
    <n v="26773080"/>
    <s v="Factibilidad Distribucion "/>
    <s v="NO"/>
    <x v="1"/>
    <n v="112.5"/>
    <n v="112500"/>
    <s v="Obras "/>
    <x v="8"/>
    <n v="20200204"/>
    <x v="3"/>
    <n v="1"/>
    <x v="0"/>
    <n v="26"/>
    <x v="7"/>
    <x v="2"/>
    <x v="4"/>
    <x v="541"/>
    <s v="Resuelta"/>
    <n v="4"/>
    <n v="2"/>
    <n v="2020"/>
    <n v="295"/>
    <s v="No Cruza"/>
    <n v="131"/>
    <n v="2"/>
    <n v="10"/>
    <n v="2019"/>
    <n v="420"/>
    <x v="0"/>
    <n v="125"/>
    <x v="0"/>
  </r>
  <r>
    <s v="P95102018110025"/>
    <x v="2"/>
    <n v="3528931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90"/>
    <n v="20181121"/>
    <n v="20181121"/>
    <n v="9510"/>
    <n v="25737505"/>
    <s v="Seguimiento y rev. instalacion electrica distribucion "/>
    <s v="NO"/>
    <x v="3"/>
    <n v="30"/>
    <n v="30000"/>
    <s v="Aumentos de potencia"/>
    <x v="7"/>
    <n v="20181121"/>
    <x v="12"/>
    <n v="1"/>
    <x v="0"/>
    <n v="21"/>
    <x v="5"/>
    <x v="3"/>
    <x v="1"/>
    <x v="439"/>
    <s v="Resuelta"/>
    <n v="21"/>
    <n v="11"/>
    <n v="2018"/>
    <n v="735"/>
    <s v="No Cruza"/>
    <n v="0"/>
    <n v="21"/>
    <n v="11"/>
    <n v="2018"/>
    <n v="735"/>
    <x v="0"/>
    <n v="0"/>
    <x v="2"/>
  </r>
  <r>
    <s v="P95102019100012"/>
    <x v="2"/>
    <n v="0"/>
    <n v="0"/>
    <s v="                                                                                "/>
    <s v="O.C. B/quilla Nte   "/>
    <s v="20 JUL RETRANQUEO POSTES CIRC ARBOLEDA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CIRCUITO ARBOLEDA                                "/>
    <s v="T0925304                      "/>
    <s v="MARTHA_VICTORIA_SALAS_CUAN                                                      "/>
    <s v="AC190"/>
    <n v="20191009"/>
    <n v="20191009"/>
    <n v="9510"/>
    <n v="0"/>
    <m/>
    <s v="NO"/>
    <x v="0"/>
    <n v="1"/>
    <n v="1000"/>
    <s v="Obras "/>
    <x v="7"/>
    <n v="20191127"/>
    <x v="4"/>
    <n v="1"/>
    <x v="0"/>
    <n v="9"/>
    <x v="3"/>
    <x v="2"/>
    <x v="1"/>
    <x v="371"/>
    <s v="Sin Orden"/>
    <n v="27"/>
    <n v="11"/>
    <n v="2019"/>
    <n v="364"/>
    <s v="No Cruza"/>
    <n v="364"/>
    <n v="9"/>
    <n v="10"/>
    <n v="2019"/>
    <n v="413"/>
    <x v="0"/>
    <n v="49"/>
    <x v="2"/>
  </r>
  <r>
    <s v="P34302020110008"/>
    <x v="12"/>
    <n v="0"/>
    <n v="0"/>
    <s v="                                                                                "/>
    <s v="O.C. La 14          "/>
    <s v="TOTALIZADOR PANAMA MUN PUEBLO VIEJO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REF 4325934                                                 "/>
    <s v="C9794580                      "/>
    <s v="TATIANA ADELA LUQUEZ VANSTRAHLEM                                                "/>
    <s v="AC233"/>
    <n v="20201120"/>
    <n v="20201120"/>
    <n v="3430"/>
    <n v="0"/>
    <m/>
    <s v="NO"/>
    <x v="0"/>
    <n v="75"/>
    <n v="75000"/>
    <s v="Obras "/>
    <x v="19"/>
    <n v="20201120"/>
    <x v="2"/>
    <n v="1"/>
    <x v="0"/>
    <n v="20"/>
    <x v="5"/>
    <x v="1"/>
    <x v="0"/>
    <x v="182"/>
    <s v="Sin Orden"/>
    <n v="20"/>
    <n v="11"/>
    <n v="2020"/>
    <n v="5"/>
    <s v="No Cruza"/>
    <n v="5"/>
    <n v="20"/>
    <n v="11"/>
    <n v="2020"/>
    <n v="5"/>
    <x v="1"/>
    <n v="0"/>
    <x v="7"/>
  </r>
  <r>
    <s v="P95102020070017"/>
    <x v="5"/>
    <n v="0"/>
    <n v="0"/>
    <s v="                                                                                "/>
    <s v="O.C. Soledad        "/>
    <s v="LISETH PAOLA RUBIO HERRERA                                              "/>
    <n v="31742347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0723"/>
    <n v="20200723"/>
    <n v="9510"/>
    <n v="0"/>
    <m/>
    <s v="NO"/>
    <x v="0"/>
    <n v="3"/>
    <n v="3000"/>
    <s v="Suministros definitivos Simples "/>
    <x v="8"/>
    <n v="20200810"/>
    <x v="1"/>
    <n v="1"/>
    <x v="1"/>
    <n v="23"/>
    <x v="6"/>
    <x v="1"/>
    <x v="1"/>
    <x v="40"/>
    <s v="Sin Orden"/>
    <n v="10"/>
    <n v="8"/>
    <n v="2020"/>
    <n v="107"/>
    <s v="No Cruza"/>
    <n v="107"/>
    <n v="23"/>
    <n v="7"/>
    <n v="2020"/>
    <n v="125"/>
    <x v="1"/>
    <n v="18"/>
    <x v="4"/>
  </r>
  <r>
    <s v="P11502017120003"/>
    <x v="2"/>
    <n v="0"/>
    <n v="0"/>
    <s v="                                                                                "/>
    <s v="C.T.SOLEDAD         "/>
    <s v="TILSIA MARIA LARA BAUTE FUNDACION BERCKLEY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1204"/>
    <n v="20171218"/>
    <n v="1150"/>
    <n v="25361334"/>
    <s v="Seguimiento y rev. instalacion electrica distribucion "/>
    <s v="NO"/>
    <x v="1"/>
    <n v="30"/>
    <n v="30000"/>
    <s v="Obras "/>
    <x v="7"/>
    <n v="20180221"/>
    <x v="2"/>
    <n v="1"/>
    <x v="0"/>
    <n v="4"/>
    <x v="9"/>
    <x v="0"/>
    <x v="1"/>
    <x v="542"/>
    <s v="Resuelta"/>
    <n v="21"/>
    <n v="2"/>
    <n v="2018"/>
    <n v="1008"/>
    <d v="2018-07-31T00:00:00"/>
    <n v="79"/>
    <n v="18"/>
    <n v="12"/>
    <n v="2017"/>
    <n v="1073"/>
    <x v="0"/>
    <n v="65"/>
    <x v="2"/>
  </r>
  <r>
    <s v="P11102020010104"/>
    <x v="9"/>
    <n v="0"/>
    <n v="0"/>
    <s v="                                                                                "/>
    <s v="O.C. B/quilla Nte   "/>
    <s v="MARTHA SANDOVAL PINZON                                                  "/>
    <s v="3027936 3002146569    "/>
    <s v="TC090"/>
    <s v="                                                                                                                                                                                           "/>
    <s v="=CLL 94 42C 156                                             "/>
    <s v="RC000113                      "/>
    <s v="ABEL_DAVID_SOCARRÁS_POLO                                                        "/>
    <s v="AC090"/>
    <n v="20200128"/>
    <n v="20200218"/>
    <n v="1110"/>
    <n v="0"/>
    <m/>
    <s v="NO"/>
    <x v="0"/>
    <n v="8.8000000000000007"/>
    <n v="8800"/>
    <s v="Coogeneración/Suplencia "/>
    <x v="15"/>
    <n v="20200218"/>
    <x v="10"/>
    <n v="1"/>
    <x v="2"/>
    <n v="28"/>
    <x v="11"/>
    <x v="1"/>
    <x v="1"/>
    <x v="543"/>
    <s v="Sin Orden"/>
    <n v="18"/>
    <n v="2"/>
    <n v="2020"/>
    <n v="281"/>
    <s v="No Cruza"/>
    <n v="281"/>
    <n v="18"/>
    <n v="2"/>
    <n v="2020"/>
    <n v="281"/>
    <x v="1"/>
    <n v="0"/>
    <x v="6"/>
  </r>
  <r>
    <s v="P93432018120005"/>
    <x v="4"/>
    <n v="0"/>
    <n v="0"/>
    <s v="                                                                                "/>
    <s v="ZE Santa_Marta      "/>
    <s v="PORTAL DE VERACRUZ COOPMERCAR                                           "/>
    <n v="4216210"/>
    <s v="TC090"/>
    <s v="                                                                                                                                                                                           "/>
    <s v="ENT A 20 DE OCTUBRE                                         "/>
    <s v="T7541855                      "/>
    <s v="Elizabeth_Perez_Rincon                                                          "/>
    <s v="AC220"/>
    <n v="20181213"/>
    <n v="20181226"/>
    <n v="9343"/>
    <n v="25833130"/>
    <s v="Seguimiento y rev. instalacion electrica distribucion "/>
    <s v="NO"/>
    <x v="3"/>
    <n v="500"/>
    <n v="500000"/>
    <s v="Obras "/>
    <x v="4"/>
    <n v="20181226"/>
    <x v="6"/>
    <n v="1"/>
    <x v="0"/>
    <n v="13"/>
    <x v="9"/>
    <x v="3"/>
    <x v="0"/>
    <x v="544"/>
    <s v="Resuelta"/>
    <n v="26"/>
    <n v="12"/>
    <n v="2018"/>
    <n v="700"/>
    <s v="No Cruza"/>
    <n v="13"/>
    <n v="26"/>
    <n v="12"/>
    <n v="2018"/>
    <n v="700"/>
    <x v="0"/>
    <n v="0"/>
    <x v="3"/>
  </r>
  <r>
    <s v="P93322020020005"/>
    <x v="2"/>
    <n v="5732741"/>
    <n v="25625215"/>
    <s v="Situacion correcta                                                              "/>
    <s v="O.C. Riohacha       "/>
    <s v="DE MAICAO MUNICIPIO                                                     "/>
    <n v="3007238259"/>
    <s v="TC095"/>
    <s v="CL 13 15 58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205"/>
    <n v="20200314"/>
    <n v="9332"/>
    <n v="28287452"/>
    <s v="Seguimiento y rev. instalacion electrica distribucion "/>
    <s v="NO"/>
    <x v="1"/>
    <n v="225"/>
    <n v="225000"/>
    <s v="Aumentos de potencia"/>
    <x v="7"/>
    <n v="20200328"/>
    <x v="2"/>
    <n v="1"/>
    <x v="0"/>
    <n v="5"/>
    <x v="1"/>
    <x v="1"/>
    <x v="3"/>
    <x v="255"/>
    <s v="Resuelta"/>
    <n v="28"/>
    <n v="3"/>
    <n v="2020"/>
    <n v="242"/>
    <s v="No Cruza"/>
    <n v="52"/>
    <n v="14"/>
    <n v="3"/>
    <n v="2020"/>
    <n v="256"/>
    <x v="1"/>
    <n v="14"/>
    <x v="2"/>
  </r>
  <r>
    <s v="P33102020100055"/>
    <x v="3"/>
    <n v="0"/>
    <n v="0"/>
    <s v="                                                                                "/>
    <s v="O.C. Riohacha       "/>
    <s v="SUJELIS YOLIBETH MORALES MARTINEZ                                       "/>
    <n v="315756127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5                      "/>
    <s v="GREACE_PAMELA_TARRIFE_MAYESTON                                                  "/>
    <s v="AC005"/>
    <n v="20201029"/>
    <n v="20201029"/>
    <n v="3310"/>
    <n v="0"/>
    <m/>
    <s v="NO"/>
    <x v="0"/>
    <n v="2"/>
    <n v="2000"/>
    <s v="Suministros definitivos Simples "/>
    <x v="3"/>
    <n v="20201029"/>
    <x v="1"/>
    <n v="1"/>
    <x v="1"/>
    <n v="29"/>
    <x v="3"/>
    <x v="1"/>
    <x v="3"/>
    <x v="240"/>
    <s v="Sin Orden"/>
    <n v="29"/>
    <n v="10"/>
    <n v="2020"/>
    <n v="27"/>
    <s v="No Cruza"/>
    <n v="27"/>
    <n v="29"/>
    <n v="10"/>
    <n v="2020"/>
    <n v="27"/>
    <x v="1"/>
    <n v="0"/>
    <x v="1"/>
  </r>
  <r>
    <s v="P31602019020030"/>
    <x v="0"/>
    <n v="0"/>
    <n v="0"/>
    <s v="                                                                                "/>
    <s v="XXX NO UTILIZAR     "/>
    <s v="RUBEN DARIO LOPEZ SANCHEZ                                               "/>
    <n v="3214495799"/>
    <s v="TC090"/>
    <s v="                                                                                                                                                                                           "/>
    <s v="C 3 5 69 MANCHIQUEJO                                        "/>
    <s v="MP000129                      "/>
    <s v="                                                                                "/>
    <s v="AC100"/>
    <n v="20190225"/>
    <n v="20190308"/>
    <n v="3160"/>
    <n v="26038173"/>
    <s v="Factibilidad Distribucion "/>
    <s v="NO"/>
    <x v="1"/>
    <n v="10"/>
    <n v="10000"/>
    <s v="Obras "/>
    <x v="0"/>
    <n v="20190308"/>
    <x v="2"/>
    <n v="1"/>
    <x v="0"/>
    <n v="25"/>
    <x v="1"/>
    <x v="2"/>
    <x v="2"/>
    <x v="341"/>
    <s v="Resuelta"/>
    <n v="8"/>
    <n v="3"/>
    <n v="2019"/>
    <n v="628"/>
    <s v="No Cruza"/>
    <n v="11"/>
    <n v="8"/>
    <n v="3"/>
    <n v="2019"/>
    <n v="628"/>
    <x v="0"/>
    <n v="0"/>
    <x v="0"/>
  </r>
  <r>
    <s v="P95102020050011"/>
    <x v="0"/>
    <n v="0"/>
    <n v="0"/>
    <s v="                                                                                "/>
    <s v="O.C. B/quilla Cto   "/>
    <s v="  CENTRO LOGISTICO STOCK CARIBE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LADRILLERA  A 1 KM DE LA CIRCUN                             "/>
    <s v="A3151411                      "/>
    <s v="FERGIE_YULISSA_SOLANO_MANOTAS                                                   "/>
    <s v="AC100"/>
    <n v="20200527"/>
    <n v="20200604"/>
    <n v="9510"/>
    <n v="27560824"/>
    <s v="Factibilidad Distribucion "/>
    <s v="NO"/>
    <x v="1"/>
    <n v="75"/>
    <n v="75000"/>
    <s v="Obras "/>
    <x v="0"/>
    <n v="20200604"/>
    <x v="2"/>
    <n v="1"/>
    <x v="0"/>
    <n v="27"/>
    <x v="2"/>
    <x v="1"/>
    <x v="1"/>
    <x v="61"/>
    <s v="Resuelta"/>
    <n v="4"/>
    <n v="6"/>
    <n v="2020"/>
    <n v="174"/>
    <s v="No Cruza"/>
    <n v="8"/>
    <n v="4"/>
    <n v="6"/>
    <n v="2020"/>
    <n v="174"/>
    <x v="1"/>
    <n v="0"/>
    <x v="0"/>
  </r>
  <r>
    <s v="P34102020110002"/>
    <x v="5"/>
    <n v="5566645"/>
    <n v="10006428"/>
    <s v="Situacion correcta                                                              "/>
    <s v="ZE Santa_Marta      "/>
    <s v="HOTEL BOUTIQUE ADAZ S.A.S                                               "/>
    <n v="3175160151"/>
    <s v="TC092"/>
    <s v="CL 13 CR 5 10               LOC     1                                                                                                                                                      "/>
    <s v="C 15 K 3 ESQ CJA 103                                        "/>
    <s v="T9697258                      "/>
    <s v="Adriana_Duran_Q                                                                 "/>
    <s v="AC230"/>
    <n v="20201102"/>
    <n v="20201102"/>
    <n v="3410"/>
    <n v="0"/>
    <m/>
    <s v="NO"/>
    <x v="0"/>
    <n v="75"/>
    <n v="75000"/>
    <s v="Aumentos de potencia"/>
    <x v="9"/>
    <n v="20201102"/>
    <x v="2"/>
    <n v="1"/>
    <x v="0"/>
    <n v="2"/>
    <x v="5"/>
    <x v="1"/>
    <x v="0"/>
    <x v="377"/>
    <s v="Sin Orden"/>
    <n v="2"/>
    <n v="11"/>
    <n v="2020"/>
    <n v="23"/>
    <s v="No Cruza"/>
    <n v="23"/>
    <n v="2"/>
    <n v="11"/>
    <n v="2020"/>
    <n v="23"/>
    <x v="1"/>
    <n v="0"/>
    <x v="4"/>
  </r>
  <r>
    <s v="P75412020010012"/>
    <x v="2"/>
    <n v="0"/>
    <n v="0"/>
    <s v="                                                                                "/>
    <s v="O.C. B/quilla Cto   "/>
    <s v="II ETAPA URB- MANATI PRIMERO                                            "/>
    <n v="301432483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200113"/>
    <n v="20200113"/>
    <n v="7541"/>
    <n v="27620787"/>
    <s v="Seguimiento y rev. instalacion electrica distribucion "/>
    <s v="NO"/>
    <x v="2"/>
    <n v="187.5"/>
    <n v="187500"/>
    <s v="Obras "/>
    <x v="8"/>
    <n v="20200611"/>
    <x v="5"/>
    <n v="1"/>
    <x v="0"/>
    <n v="13"/>
    <x v="11"/>
    <x v="1"/>
    <x v="4"/>
    <x v="473"/>
    <s v="Pendiente"/>
    <n v="11"/>
    <n v="6"/>
    <n v="2020"/>
    <n v="167"/>
    <d v="2020-06-11T00:00:00"/>
    <n v="167"/>
    <n v="13"/>
    <n v="1"/>
    <n v="2020"/>
    <n v="317"/>
    <x v="1"/>
    <n v="150"/>
    <x v="2"/>
  </r>
  <r>
    <s v="P95202020030007"/>
    <x v="3"/>
    <n v="0"/>
    <n v="0"/>
    <s v="                                                                                "/>
    <s v="C.A. Malambo        "/>
    <s v="YAMILE VELASQUEZ                                                        "/>
    <n v="377960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005"/>
    <n v="20200309"/>
    <n v="20200309"/>
    <n v="9520"/>
    <n v="27247225"/>
    <s v="Inspección Normalización"/>
    <s v="SI"/>
    <x v="3"/>
    <n v="3"/>
    <n v="3000"/>
    <s v="Suministros definitivos Simples "/>
    <x v="8"/>
    <n v="20200831"/>
    <x v="1"/>
    <n v="1"/>
    <x v="1"/>
    <n v="9"/>
    <x v="0"/>
    <x v="1"/>
    <x v="4"/>
    <x v="405"/>
    <s v="Resuelta"/>
    <n v="31"/>
    <n v="8"/>
    <n v="2020"/>
    <n v="86"/>
    <s v="No Cruza"/>
    <n v="175"/>
    <n v="9"/>
    <n v="3"/>
    <n v="2020"/>
    <n v="261"/>
    <x v="1"/>
    <n v="175"/>
    <x v="1"/>
  </r>
  <r>
    <s v="P95102020070013"/>
    <x v="5"/>
    <n v="0"/>
    <n v="0"/>
    <s v="                                                                                "/>
    <s v="O.C. Soledad        "/>
    <s v="ALFREDO ANTONIO FREYLE SAID                                             "/>
    <n v="301794709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0721"/>
    <n v="20200721"/>
    <n v="9510"/>
    <n v="0"/>
    <m/>
    <s v="NO"/>
    <x v="0"/>
    <n v="3"/>
    <n v="3000"/>
    <s v="Suministros definitivos Simples "/>
    <x v="8"/>
    <n v="20200731"/>
    <x v="1"/>
    <n v="1"/>
    <x v="1"/>
    <n v="21"/>
    <x v="6"/>
    <x v="1"/>
    <x v="1"/>
    <x v="461"/>
    <s v="Sin Orden"/>
    <n v="31"/>
    <n v="7"/>
    <n v="2020"/>
    <n v="117"/>
    <s v="No Cruza"/>
    <n v="117"/>
    <n v="21"/>
    <n v="7"/>
    <n v="2020"/>
    <n v="127"/>
    <x v="1"/>
    <n v="10"/>
    <x v="4"/>
  </r>
  <r>
    <s v="P11102020110066"/>
    <x v="5"/>
    <n v="0"/>
    <n v="0"/>
    <s v="                                                                                "/>
    <s v="O.C. Soledad        "/>
    <s v="GONZALO SANTOS CHACON                                                   "/>
    <n v="313562174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12"/>
    <n v="20201112"/>
    <n v="1110"/>
    <n v="0"/>
    <m/>
    <s v="NO"/>
    <x v="0"/>
    <n v="3"/>
    <n v="3000"/>
    <s v="Suministros definitivos Simples "/>
    <x v="9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11102017040047"/>
    <x v="2"/>
    <n v="2956263"/>
    <n v="0"/>
    <s v="                                                                                "/>
    <s v="O.C. B/quilla Nte   "/>
    <s v="INGENIERIA SAS HOTEL IBIS MIROAL                                        "/>
    <n v="318613438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190"/>
    <n v="20170412"/>
    <n v="20170510"/>
    <n v="1110"/>
    <n v="23752591"/>
    <s v="Factibilidad Distribucion "/>
    <s v="NO"/>
    <x v="1"/>
    <n v="45"/>
    <n v="45000"/>
    <s v="Aumentos de potencia"/>
    <x v="16"/>
    <n v="20170518"/>
    <x v="2"/>
    <n v="1"/>
    <x v="0"/>
    <n v="12"/>
    <x v="8"/>
    <x v="0"/>
    <x v="1"/>
    <x v="545"/>
    <s v="Resuelta"/>
    <n v="18"/>
    <n v="5"/>
    <n v="2017"/>
    <n v="1287"/>
    <s v="No Cruza"/>
    <n v="36"/>
    <n v="10"/>
    <n v="5"/>
    <n v="2017"/>
    <n v="1295"/>
    <x v="0"/>
    <n v="8"/>
    <x v="2"/>
  </r>
  <r>
    <s v="P12102020110053"/>
    <x v="3"/>
    <n v="0"/>
    <n v="0"/>
    <s v="                                                                                "/>
    <s v="XXX NO UTILIZAR     "/>
    <s v="SA ESP COLOMBIA MOVIL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005"/>
    <n v="20201117"/>
    <n v="20201117"/>
    <n v="1210"/>
    <n v="28286833"/>
    <s v="Inspección Normalización"/>
    <s v="NO"/>
    <x v="2"/>
    <n v="3"/>
    <n v="3000"/>
    <s v="Suministros definitivos Simples "/>
    <x v="3"/>
    <n v="20201117"/>
    <x v="1"/>
    <n v="1"/>
    <x v="1"/>
    <n v="17"/>
    <x v="5"/>
    <x v="1"/>
    <x v="4"/>
    <x v="24"/>
    <s v="Pendiente"/>
    <n v="17"/>
    <n v="11"/>
    <n v="2020"/>
    <n v="8"/>
    <s v="No Cruza"/>
    <n v="8"/>
    <n v="17"/>
    <n v="11"/>
    <n v="2020"/>
    <n v="8"/>
    <x v="1"/>
    <n v="0"/>
    <x v="1"/>
  </r>
  <r>
    <s v="P93302019100004"/>
    <x v="2"/>
    <n v="0"/>
    <n v="0"/>
    <s v="                                                                                "/>
    <s v="O.C. Riohacha       "/>
    <s v="LAGUNA OXIDACION ETAPA 2 ELECT COMUNIDADES INDIGENAS ALEDAÑAS           "/>
    <n v="0"/>
    <s v="TC090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90"/>
    <n v="20191004"/>
    <n v="20191219"/>
    <n v="9330"/>
    <n v="26801661"/>
    <s v="Factibilidad Distribucion "/>
    <s v="NO"/>
    <x v="1"/>
    <n v="100"/>
    <n v="100000"/>
    <s v="Obras "/>
    <x v="16"/>
    <n v="20191224"/>
    <x v="7"/>
    <n v="1"/>
    <x v="0"/>
    <n v="4"/>
    <x v="3"/>
    <x v="2"/>
    <x v="3"/>
    <x v="437"/>
    <s v="Resuelta"/>
    <n v="24"/>
    <n v="12"/>
    <n v="2019"/>
    <n v="337"/>
    <s v="No Cruza"/>
    <n v="81"/>
    <n v="19"/>
    <n v="12"/>
    <n v="2019"/>
    <n v="342"/>
    <x v="1"/>
    <n v="5"/>
    <x v="2"/>
  </r>
  <r>
    <s v="P34102019090078"/>
    <x v="0"/>
    <n v="0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100"/>
    <n v="20190916"/>
    <n v="20191015"/>
    <n v="3410"/>
    <n v="26815444"/>
    <s v="Factibilidad Distribucion "/>
    <s v="NO"/>
    <x v="1"/>
    <n v="112.5"/>
    <n v="112500"/>
    <s v="Obras "/>
    <x v="0"/>
    <n v="20191015"/>
    <x v="2"/>
    <n v="1"/>
    <x v="0"/>
    <n v="16"/>
    <x v="7"/>
    <x v="2"/>
    <x v="0"/>
    <x v="29"/>
    <s v="Resuelta"/>
    <n v="15"/>
    <n v="10"/>
    <n v="2019"/>
    <n v="407"/>
    <s v="No Cruza"/>
    <n v="29"/>
    <n v="15"/>
    <n v="10"/>
    <n v="2019"/>
    <n v="407"/>
    <x v="0"/>
    <n v="0"/>
    <x v="0"/>
  </r>
  <r>
    <s v="P11102019120037"/>
    <x v="2"/>
    <n v="0"/>
    <n v="0"/>
    <s v="                                                                                "/>
    <s v="O.C. B/quilla Nte   "/>
    <s v="  DESARROLLADORA CENTRAL S.A.S                                          "/>
    <n v="0"/>
    <s v="TC01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1204"/>
    <n v="20200327"/>
    <n v="1110"/>
    <n v="26982198"/>
    <s v="Factibilidad Distribucion "/>
    <s v="NO"/>
    <x v="1"/>
    <n v="112.5"/>
    <n v="112500"/>
    <s v="Obras "/>
    <x v="8"/>
    <n v="20200903"/>
    <x v="2"/>
    <n v="1"/>
    <x v="0"/>
    <n v="4"/>
    <x v="9"/>
    <x v="2"/>
    <x v="1"/>
    <x v="353"/>
    <s v="Resuelta"/>
    <n v="3"/>
    <n v="9"/>
    <n v="2020"/>
    <n v="83"/>
    <s v="No Cruza"/>
    <n v="274"/>
    <n v="27"/>
    <n v="3"/>
    <n v="2020"/>
    <n v="243"/>
    <x v="1"/>
    <n v="160"/>
    <x v="2"/>
  </r>
  <r>
    <s v="P34102019100091"/>
    <x v="2"/>
    <n v="0"/>
    <n v="0"/>
    <s v="                                                                                "/>
    <s v="ZE Santa_Marta      "/>
    <s v="  RUTA DEL SOL II S A                                                   "/>
    <s v="3003350220 3598434    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1024"/>
    <n v="20200317"/>
    <n v="3410"/>
    <n v="26859129"/>
    <s v="Factibilidad Distribucion "/>
    <s v="NO"/>
    <x v="1"/>
    <n v="15"/>
    <n v="15000"/>
    <s v="Obras "/>
    <x v="7"/>
    <n v="20200617"/>
    <x v="2"/>
    <n v="1"/>
    <x v="0"/>
    <n v="24"/>
    <x v="3"/>
    <x v="2"/>
    <x v="0"/>
    <x v="220"/>
    <s v="Resuelta"/>
    <n v="17"/>
    <n v="6"/>
    <n v="2020"/>
    <n v="161"/>
    <s v="No Cruza"/>
    <n v="237"/>
    <n v="17"/>
    <n v="3"/>
    <n v="2020"/>
    <n v="253"/>
    <x v="1"/>
    <n v="92"/>
    <x v="2"/>
  </r>
  <r>
    <s v="P75512013100003"/>
    <x v="4"/>
    <n v="0"/>
    <n v="0"/>
    <s v="                                                                                "/>
    <s v="O.C. B/quilla Cto   "/>
    <s v="VILLANOVA CONJUNTO RESIDENCIAL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31007"/>
    <n v="20140414"/>
    <n v="9510"/>
    <n v="20150789"/>
    <s v="Seguimiento y rev. instalacion electrica distribucion "/>
    <s v="NO"/>
    <x v="1"/>
    <n v="500"/>
    <n v="500000"/>
    <s v="Obras "/>
    <x v="6"/>
    <n v="20140414"/>
    <x v="6"/>
    <n v="1"/>
    <x v="0"/>
    <n v="7"/>
    <x v="3"/>
    <x v="5"/>
    <x v="1"/>
    <x v="546"/>
    <s v="Resuelta"/>
    <n v="14"/>
    <n v="4"/>
    <n v="2014"/>
    <n v="2417"/>
    <s v="No Cruza"/>
    <n v="189"/>
    <n v="14"/>
    <n v="4"/>
    <n v="2014"/>
    <n v="2417"/>
    <x v="0"/>
    <n v="0"/>
    <x v="3"/>
  </r>
  <r>
    <s v="P93402019060001"/>
    <x v="0"/>
    <n v="0"/>
    <n v="0"/>
    <s v="                                                                                "/>
    <s v="ZE Santa_Marta      "/>
    <s v="ANGEL MARIA JIMENEZ SALAZAR                                             "/>
    <n v="3168067880"/>
    <s v="TC090"/>
    <s v="                                                                                                                                                                                           "/>
    <s v="FINCA LA AGUSTINA                                           "/>
    <s v="T9697258                      "/>
    <s v="Adriana_Duran_Q                                                                 "/>
    <s v="AC100"/>
    <n v="20190625"/>
    <n v="20190628"/>
    <n v="9340"/>
    <n v="26454314"/>
    <s v="Factibilidad Distribucion "/>
    <s v="NO"/>
    <x v="1"/>
    <n v="45"/>
    <n v="45000"/>
    <s v="Obras "/>
    <x v="0"/>
    <n v="20190628"/>
    <x v="2"/>
    <n v="1"/>
    <x v="0"/>
    <n v="25"/>
    <x v="4"/>
    <x v="2"/>
    <x v="0"/>
    <x v="179"/>
    <s v="Resuelta"/>
    <n v="28"/>
    <n v="6"/>
    <n v="2019"/>
    <n v="516"/>
    <s v="No Cruza"/>
    <n v="3"/>
    <n v="28"/>
    <n v="6"/>
    <n v="2019"/>
    <n v="516"/>
    <x v="0"/>
    <n v="0"/>
    <x v="0"/>
  </r>
  <r>
    <s v="P11702019070048"/>
    <x v="2"/>
    <n v="0"/>
    <n v="0"/>
    <s v="                                                                                "/>
    <s v="O.C. B/quilla Nte   "/>
    <s v="  CONSORCIO SES PUENTE MAGDALENA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PROV PUMAREJO                                               "/>
    <s v="A3151411                      "/>
    <s v="FERGIE_YULISSA_SOLANO_MANOTAS                                                   "/>
    <s v="AC190"/>
    <n v="20190708"/>
    <n v="20191113"/>
    <n v="1170"/>
    <n v="26497077"/>
    <s v="Factibilidad Distribucion "/>
    <s v="NO"/>
    <x v="1"/>
    <n v="200"/>
    <n v="200000"/>
    <s v="Obras "/>
    <x v="7"/>
    <n v="20191120"/>
    <x v="2"/>
    <n v="1"/>
    <x v="0"/>
    <n v="8"/>
    <x v="6"/>
    <x v="2"/>
    <x v="1"/>
    <x v="547"/>
    <s v="Resuelta"/>
    <n v="20"/>
    <n v="11"/>
    <n v="2019"/>
    <n v="371"/>
    <s v="No Cruza"/>
    <n v="135"/>
    <n v="13"/>
    <n v="11"/>
    <n v="2019"/>
    <n v="378"/>
    <x v="0"/>
    <n v="7"/>
    <x v="2"/>
  </r>
  <r>
    <s v="P93402020060001"/>
    <x v="9"/>
    <n v="0"/>
    <n v="0"/>
    <s v="                                                                                "/>
    <s v="O.C. La 14          "/>
    <s v="MANUEL AGUSTIN VERGARA ARMENTA BMT FCA PATRICIA                         "/>
    <n v="313544973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617"/>
    <n v="20200617"/>
    <n v="9340"/>
    <n v="27699794"/>
    <s v="Factibilidad Distribucion "/>
    <s v="NO"/>
    <x v="1"/>
    <n v="25"/>
    <n v="25000"/>
    <s v="Obras "/>
    <x v="15"/>
    <n v="20200617"/>
    <x v="2"/>
    <n v="1"/>
    <x v="0"/>
    <n v="17"/>
    <x v="4"/>
    <x v="1"/>
    <x v="0"/>
    <x v="548"/>
    <s v="Resuelta"/>
    <n v="17"/>
    <n v="6"/>
    <n v="2020"/>
    <n v="161"/>
    <s v="No Cruza"/>
    <n v="0"/>
    <n v="17"/>
    <n v="6"/>
    <n v="2020"/>
    <n v="161"/>
    <x v="1"/>
    <n v="0"/>
    <x v="6"/>
  </r>
  <r>
    <s v="P12102018080015"/>
    <x v="2"/>
    <n v="0"/>
    <n v="0"/>
    <s v="                                                                                "/>
    <s v="O.C Sabanalarga     "/>
    <s v="TRINITARIAS CREDICORP URBANIZACION LAS                                  "/>
    <n v="3004295313"/>
    <s v="TC090"/>
    <s v="                                                                                                                                                                                           "/>
    <s v="LAS TRINITARIAS                                             "/>
    <s v="T9763922                      "/>
    <s v="Somaya_Rincon                                                                   "/>
    <s v="AC190"/>
    <n v="20180808"/>
    <n v="20180905"/>
    <n v="1210"/>
    <n v="25635524"/>
    <s v="Seguimiento y rev. instalacion electrica distribucion "/>
    <s v="NO"/>
    <x v="1"/>
    <n v="50"/>
    <n v="50000"/>
    <s v="Obras "/>
    <x v="8"/>
    <n v="20181031"/>
    <x v="5"/>
    <n v="1"/>
    <x v="0"/>
    <n v="8"/>
    <x v="10"/>
    <x v="3"/>
    <x v="4"/>
    <x v="337"/>
    <s v="Resuelta"/>
    <n v="31"/>
    <n v="10"/>
    <n v="2018"/>
    <n v="756"/>
    <d v="2018-10-18T00:00:00"/>
    <n v="84"/>
    <n v="5"/>
    <n v="9"/>
    <n v="2018"/>
    <n v="812"/>
    <x v="0"/>
    <n v="56"/>
    <x v="2"/>
  </r>
  <r>
    <s v="P11802020110065"/>
    <x v="1"/>
    <n v="0"/>
    <n v="0"/>
    <s v="                                                                                "/>
    <s v="O.C Sabanalarga     "/>
    <s v="SARA HERRERA PESTANA                                                    "/>
    <n v="3016619219"/>
    <s v="TC090"/>
    <s v="                                                                                                                                                                                           "/>
    <s v="=CLL 23B 39 61                                              "/>
    <s v="RC000086                      "/>
    <s v="VIVIANA_ISABEL_PORTO_MOLINA                                                     "/>
    <s v="AC236"/>
    <n v="20201113"/>
    <n v="20201116"/>
    <n v="1180"/>
    <n v="28283208"/>
    <s v="Inspección Normalización"/>
    <s v="NO"/>
    <x v="1"/>
    <n v="3"/>
    <n v="3000"/>
    <s v="Suministros definitivos Simples "/>
    <x v="1"/>
    <n v="20201116"/>
    <x v="1"/>
    <n v="1"/>
    <x v="1"/>
    <n v="13"/>
    <x v="5"/>
    <x v="1"/>
    <x v="1"/>
    <x v="17"/>
    <s v="Resuelta"/>
    <n v="16"/>
    <n v="11"/>
    <n v="2020"/>
    <n v="9"/>
    <s v="No Cruza"/>
    <n v="3"/>
    <n v="16"/>
    <n v="11"/>
    <n v="2020"/>
    <n v="9"/>
    <x v="1"/>
    <n v="0"/>
    <x v="1"/>
  </r>
  <r>
    <s v="P93302020020014"/>
    <x v="2"/>
    <n v="5629999"/>
    <n v="0"/>
    <s v="                                                                                "/>
    <s v="O.C. Riohacha       "/>
    <s v="  RAMA JUDICIAL                                                         "/>
    <n v="3113603362"/>
    <s v="TC094"/>
    <s v="                                                                                                                                                                                           "/>
    <s v="NIC 7784811                                                 "/>
    <s v="N3352044                      "/>
    <s v="Laudis_Peñaranda_                                                               "/>
    <s v="AC190"/>
    <n v="20200220"/>
    <n v="20200729"/>
    <n v="9330"/>
    <n v="28271648"/>
    <s v="Seguimiento y rev. instalacion electrica distribucion "/>
    <s v="NO"/>
    <x v="1"/>
    <n v="400"/>
    <n v="400000"/>
    <s v="Aumentos de potencia"/>
    <x v="7"/>
    <n v="20200730"/>
    <x v="11"/>
    <n v="1"/>
    <x v="0"/>
    <n v="20"/>
    <x v="1"/>
    <x v="1"/>
    <x v="3"/>
    <x v="115"/>
    <s v="Resuelta"/>
    <n v="30"/>
    <n v="7"/>
    <n v="2020"/>
    <n v="118"/>
    <s v="No Cruza"/>
    <n v="161"/>
    <n v="29"/>
    <n v="7"/>
    <n v="2020"/>
    <n v="119"/>
    <x v="1"/>
    <n v="1"/>
    <x v="2"/>
  </r>
  <r>
    <s v="P11702020060024"/>
    <x v="1"/>
    <n v="0"/>
    <n v="0"/>
    <s v="                                                                                "/>
    <s v="Of. Telefónica 24H  "/>
    <s v="LENIS MARTA SOLANO ARIAS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45 20 166                                              "/>
    <s v="TR042882                      "/>
    <s v="LAURA_MARIA_BARRIOS_RADA                                                        "/>
    <s v="AC236"/>
    <n v="20200618"/>
    <n v="20200623"/>
    <n v="1170"/>
    <n v="0"/>
    <m/>
    <s v="NO"/>
    <x v="0"/>
    <n v="3"/>
    <n v="3000"/>
    <s v="Suministros definitivos Simples "/>
    <x v="8"/>
    <n v="20200715"/>
    <x v="1"/>
    <n v="1"/>
    <x v="1"/>
    <n v="18"/>
    <x v="4"/>
    <x v="1"/>
    <x v="1"/>
    <x v="34"/>
    <s v="Sin Orden"/>
    <n v="15"/>
    <n v="7"/>
    <n v="2020"/>
    <n v="133"/>
    <s v="No Cruza"/>
    <n v="133"/>
    <n v="23"/>
    <n v="6"/>
    <n v="2020"/>
    <n v="155"/>
    <x v="1"/>
    <n v="22"/>
    <x v="1"/>
  </r>
  <r>
    <s v="P12202020100006"/>
    <x v="6"/>
    <n v="0"/>
    <n v="0"/>
    <s v="                                                                                "/>
    <s v="O.C Sabanalarga     "/>
    <s v="ROSALINA PLATA GOMEZ                                                    "/>
    <n v="3163281754"/>
    <s v="TC090"/>
    <s v="                                                                                                                                                                                           "/>
    <s v="URB VILLA OLIMPICA                                          "/>
    <s v="TR193869                      "/>
    <s v="Jackeline_Esther_Jimenez_Barros                                                 "/>
    <s v="AC170"/>
    <n v="20201008"/>
    <n v="20201013"/>
    <n v="1220"/>
    <n v="28219729"/>
    <s v="Inspección Normalización"/>
    <s v="NO"/>
    <x v="1"/>
    <n v="3"/>
    <n v="3000"/>
    <s v="Suministros definitivos Simples "/>
    <x v="10"/>
    <n v="20201013"/>
    <x v="1"/>
    <n v="1"/>
    <x v="1"/>
    <n v="8"/>
    <x v="3"/>
    <x v="1"/>
    <x v="4"/>
    <x v="453"/>
    <s v="Resuelta"/>
    <n v="13"/>
    <n v="10"/>
    <n v="2020"/>
    <n v="43"/>
    <s v="No Cruza"/>
    <n v="5"/>
    <n v="13"/>
    <n v="10"/>
    <n v="2020"/>
    <n v="43"/>
    <x v="1"/>
    <n v="0"/>
    <x v="1"/>
  </r>
  <r>
    <s v="P12102020050032"/>
    <x v="2"/>
    <n v="0"/>
    <n v="0"/>
    <s v="                                                                                "/>
    <s v="O.C Sabanalarga     "/>
    <s v="URBANIZACION ALTOS D GUADALUPE ETAPA 2                                  "/>
    <n v="3205434872"/>
    <s v="TC090"/>
    <s v="                                                                                                                                                                                           "/>
    <s v="ALTOS DE GUADALUPE ETAPA 2                                  "/>
    <s v="A8742068                      "/>
    <s v="Alvaro_Enrique_Hernandez_Suarez                                                 "/>
    <s v="AC190"/>
    <n v="20200527"/>
    <n v="20200728"/>
    <n v="1210"/>
    <n v="28153507"/>
    <s v="Seguimiento y rev. instalacion electrica distribucion "/>
    <s v="NO"/>
    <x v="1"/>
    <n v="400"/>
    <n v="400000"/>
    <s v="Obras "/>
    <x v="8"/>
    <n v="20200921"/>
    <x v="5"/>
    <n v="1"/>
    <x v="0"/>
    <n v="27"/>
    <x v="2"/>
    <x v="1"/>
    <x v="4"/>
    <x v="61"/>
    <s v="Resuelta"/>
    <n v="21"/>
    <n v="9"/>
    <n v="2020"/>
    <n v="65"/>
    <d v="2020-09-21T00:00:00"/>
    <n v="117"/>
    <n v="28"/>
    <n v="7"/>
    <n v="2020"/>
    <n v="120"/>
    <x v="1"/>
    <n v="55"/>
    <x v="2"/>
  </r>
  <r>
    <s v="P12202020080012"/>
    <x v="1"/>
    <n v="0"/>
    <n v="0"/>
    <s v="                                                                                "/>
    <s v="C.A. Malambo        "/>
    <s v="FRANCISCO  JAVIER URUETA BENAVIDES                                      "/>
    <n v="30120229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236"/>
    <n v="20200818"/>
    <n v="20200821"/>
    <n v="1220"/>
    <n v="28007704"/>
    <s v="Inspección Normalización"/>
    <s v="NO"/>
    <x v="1"/>
    <n v="3"/>
    <n v="3000"/>
    <s v="Suministros definitivos Simples "/>
    <x v="1"/>
    <n v="20200821"/>
    <x v="1"/>
    <n v="1"/>
    <x v="1"/>
    <n v="18"/>
    <x v="10"/>
    <x v="1"/>
    <x v="4"/>
    <x v="454"/>
    <s v="Resuelta"/>
    <n v="21"/>
    <n v="8"/>
    <n v="2020"/>
    <n v="96"/>
    <s v="No Cruza"/>
    <n v="3"/>
    <n v="21"/>
    <n v="8"/>
    <n v="2020"/>
    <n v="96"/>
    <x v="1"/>
    <n v="0"/>
    <x v="1"/>
  </r>
  <r>
    <s v="P93412020110001"/>
    <x v="12"/>
    <n v="0"/>
    <n v="0"/>
    <s v="                                                                                "/>
    <s v="O.C. La 14          "/>
    <s v="TOTALIZADOR LA NIGUA MUN PUEBLO VIEJO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REF 5874848                                                 "/>
    <s v="C9794580                      "/>
    <s v="TATIANA ADELA LUQUEZ VANSTRAHLEM                                                "/>
    <s v="AC233"/>
    <n v="20201118"/>
    <n v="20201118"/>
    <n v="9341"/>
    <n v="0"/>
    <m/>
    <s v="NO"/>
    <x v="0"/>
    <n v="75"/>
    <n v="75000"/>
    <s v="Obras "/>
    <x v="19"/>
    <n v="20201118"/>
    <x v="2"/>
    <n v="1"/>
    <x v="0"/>
    <n v="18"/>
    <x v="5"/>
    <x v="1"/>
    <x v="0"/>
    <x v="66"/>
    <s v="Sin Orden"/>
    <n v="18"/>
    <n v="11"/>
    <n v="2020"/>
    <n v="7"/>
    <s v="No Cruza"/>
    <n v="7"/>
    <n v="18"/>
    <n v="11"/>
    <n v="2020"/>
    <n v="7"/>
    <x v="1"/>
    <n v="0"/>
    <x v="7"/>
  </r>
  <r>
    <s v="P11802020030030"/>
    <x v="1"/>
    <n v="0"/>
    <n v="0"/>
    <s v="                                                                                "/>
    <s v="O.C. B/quilla Cto   "/>
    <s v="STEFANNY DE LA CRUZ TORO                                                "/>
    <n v="3226140102"/>
    <s v="TC090"/>
    <s v="                                                                                                                                                                                           "/>
    <s v="CRA 40A 31 20                                               "/>
    <s v="A4151369                      "/>
    <s v="DEISY_JHOANNA_IBAÑEZ_DE_LEON                                                    "/>
    <s v="AC236"/>
    <n v="20200309"/>
    <n v="20200730"/>
    <n v="1180"/>
    <n v="27860852"/>
    <s v="Inspección Normalización"/>
    <s v="NO"/>
    <x v="1"/>
    <n v="3"/>
    <n v="3000"/>
    <s v="Suministros definitivos Simples "/>
    <x v="1"/>
    <n v="20200730"/>
    <x v="1"/>
    <n v="1"/>
    <x v="1"/>
    <n v="9"/>
    <x v="0"/>
    <x v="1"/>
    <x v="1"/>
    <x v="405"/>
    <s v="Resuelta"/>
    <n v="30"/>
    <n v="7"/>
    <n v="2020"/>
    <n v="118"/>
    <s v="No Cruza"/>
    <n v="143"/>
    <n v="30"/>
    <n v="7"/>
    <n v="2020"/>
    <n v="118"/>
    <x v="1"/>
    <n v="0"/>
    <x v="1"/>
  </r>
  <r>
    <s v="P11702020110052"/>
    <x v="1"/>
    <n v="0"/>
    <n v="0"/>
    <s v="                                                                                "/>
    <s v="O.C. Soledad        "/>
    <s v="MARIA ANGELICA PUERTO CRUZ                                              "/>
    <n v="313332334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113"/>
    <n v="20201117"/>
    <n v="1170"/>
    <n v="28282222"/>
    <s v="Inspección Normalización"/>
    <s v="NO"/>
    <x v="1"/>
    <n v="3"/>
    <n v="3000"/>
    <s v="Suministros definitivos Simples "/>
    <x v="1"/>
    <n v="20201117"/>
    <x v="1"/>
    <n v="1"/>
    <x v="1"/>
    <n v="13"/>
    <x v="5"/>
    <x v="1"/>
    <x v="1"/>
    <x v="17"/>
    <s v="Resuelta"/>
    <n v="17"/>
    <n v="11"/>
    <n v="2020"/>
    <n v="8"/>
    <s v="No Cruza"/>
    <n v="4"/>
    <n v="17"/>
    <n v="11"/>
    <n v="2020"/>
    <n v="8"/>
    <x v="1"/>
    <n v="0"/>
    <x v="1"/>
  </r>
  <r>
    <s v="P93422018060002"/>
    <x v="0"/>
    <n v="0"/>
    <n v="0"/>
    <s v="                                                                                "/>
    <s v="ZE Santa_Marta      "/>
    <s v="ALVARO NEFTALI MORAN CIFUENTES                                          "/>
    <n v="43096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180605"/>
    <n v="20180808"/>
    <n v="9342"/>
    <n v="25384076"/>
    <s v="Factibilidad Distribucion "/>
    <s v="NO"/>
    <x v="1"/>
    <n v="300"/>
    <n v="300000"/>
    <s v="Obras "/>
    <x v="0"/>
    <n v="20180808"/>
    <x v="5"/>
    <n v="1"/>
    <x v="0"/>
    <n v="5"/>
    <x v="4"/>
    <x v="3"/>
    <x v="0"/>
    <x v="549"/>
    <s v="Resuelta"/>
    <n v="8"/>
    <n v="8"/>
    <n v="2018"/>
    <n v="840"/>
    <s v="No Cruza"/>
    <n v="64"/>
    <n v="8"/>
    <n v="8"/>
    <n v="2018"/>
    <n v="840"/>
    <x v="0"/>
    <n v="0"/>
    <x v="0"/>
  </r>
  <r>
    <s v="P77512019110005"/>
    <x v="2"/>
    <n v="0"/>
    <n v="0"/>
    <s v="                                                                                "/>
    <s v="O.C. Riohacha       "/>
    <s v="HEGEL PALOMINO INTERNACIONAL SAS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HOTEL PALOMINO                                              "/>
    <s v="N3352044                      "/>
    <s v="Laudis_Peñaranda_                                                               "/>
    <s v="AC190"/>
    <n v="20191128"/>
    <n v="20200625"/>
    <n v="7751"/>
    <n v="26960757"/>
    <s v="Factibilidad Distribucion "/>
    <s v="NO"/>
    <x v="1"/>
    <n v="187.5"/>
    <n v="187500"/>
    <s v="Obras "/>
    <x v="7"/>
    <n v="20200905"/>
    <x v="2"/>
    <n v="1"/>
    <x v="0"/>
    <n v="28"/>
    <x v="5"/>
    <x v="2"/>
    <x v="3"/>
    <x v="215"/>
    <s v="Resuelta"/>
    <n v="5"/>
    <n v="9"/>
    <n v="2020"/>
    <n v="81"/>
    <s v="No Cruza"/>
    <n v="282"/>
    <n v="25"/>
    <n v="6"/>
    <n v="2020"/>
    <n v="153"/>
    <x v="1"/>
    <n v="72"/>
    <x v="2"/>
  </r>
  <r>
    <s v="P93322020100013"/>
    <x v="0"/>
    <n v="0"/>
    <n v="0"/>
    <s v="                                                                                "/>
    <s v="O.C. Riohacha       "/>
    <s v="SARA MENDOZA RODRIGUEZ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89 1                                                     "/>
    <s v="N3352044                      "/>
    <s v="Laudis_Peñaranda_                                                               "/>
    <s v="AC100"/>
    <n v="20201019"/>
    <n v="20201029"/>
    <n v="9332"/>
    <n v="28239986"/>
    <s v="Factibilidad Distribucion "/>
    <s v="NO"/>
    <x v="1"/>
    <n v="30"/>
    <n v="30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95102020070021"/>
    <x v="5"/>
    <n v="0"/>
    <n v="0"/>
    <s v="                                                                                "/>
    <s v="O.C. Soledad        "/>
    <s v="FERNANDO MANUEL PEREZ TORRES                                            "/>
    <n v="300374859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0724"/>
    <n v="20200724"/>
    <n v="9510"/>
    <n v="0"/>
    <m/>
    <s v="NO"/>
    <x v="0"/>
    <n v="3"/>
    <n v="3000"/>
    <s v="Suministros definitivos Simples "/>
    <x v="8"/>
    <n v="20200731"/>
    <x v="1"/>
    <n v="1"/>
    <x v="1"/>
    <n v="24"/>
    <x v="6"/>
    <x v="1"/>
    <x v="1"/>
    <x v="104"/>
    <s v="Sin Orden"/>
    <n v="31"/>
    <n v="7"/>
    <n v="2020"/>
    <n v="117"/>
    <s v="No Cruza"/>
    <n v="117"/>
    <n v="24"/>
    <n v="7"/>
    <n v="2020"/>
    <n v="124"/>
    <x v="1"/>
    <n v="7"/>
    <x v="4"/>
  </r>
  <r>
    <s v="P11702020110022"/>
    <x v="3"/>
    <n v="0"/>
    <n v="0"/>
    <s v="                                                                                "/>
    <s v="Of. Telefónica 24H  "/>
    <s v="NORIS PERTUZ DE MEZA                                                    "/>
    <s v="3102124137-3134338138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005"/>
    <n v="20201105"/>
    <n v="20201119"/>
    <n v="1170"/>
    <n v="28290213"/>
    <s v="Inspección Normalización"/>
    <s v="NO"/>
    <x v="4"/>
    <n v="3.45"/>
    <n v="3450"/>
    <s v="Suministros definitivos Simples "/>
    <x v="3"/>
    <n v="20201119"/>
    <x v="1"/>
    <n v="1"/>
    <x v="1"/>
    <n v="5"/>
    <x v="5"/>
    <x v="1"/>
    <x v="1"/>
    <x v="72"/>
    <s v="Pendiente"/>
    <n v="19"/>
    <n v="11"/>
    <n v="2020"/>
    <n v="6"/>
    <s v="No Cruza"/>
    <n v="6"/>
    <n v="19"/>
    <n v="11"/>
    <n v="2020"/>
    <n v="6"/>
    <x v="1"/>
    <n v="0"/>
    <x v="1"/>
  </r>
  <r>
    <s v="P11102019040006"/>
    <x v="2"/>
    <n v="3270644"/>
    <n v="0"/>
    <s v="                                                                                "/>
    <s v="O.C. B/quilla Cto   "/>
    <s v="RODOLFO MIGUEL ACOSTA BARROS                                            "/>
    <n v="3007928515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2"/>
    <n v="20190628"/>
    <n v="1110"/>
    <n v="26166731"/>
    <s v="Factibilidad Distribucion "/>
    <s v="NO"/>
    <x v="1"/>
    <n v="75"/>
    <n v="75000"/>
    <s v="Aumentos de potencia"/>
    <x v="7"/>
    <n v="20190703"/>
    <x v="2"/>
    <n v="1"/>
    <x v="0"/>
    <n v="2"/>
    <x v="8"/>
    <x v="2"/>
    <x v="1"/>
    <x v="20"/>
    <s v="Resuelta"/>
    <n v="3"/>
    <n v="7"/>
    <n v="2019"/>
    <n v="511"/>
    <s v="No Cruza"/>
    <n v="92"/>
    <n v="28"/>
    <n v="6"/>
    <n v="2019"/>
    <n v="516"/>
    <x v="0"/>
    <n v="5"/>
    <x v="2"/>
  </r>
  <r>
    <s v="P11102018110030"/>
    <x v="2"/>
    <n v="0"/>
    <n v="0"/>
    <s v="                                                                                "/>
    <s v="O.C. B/quilla Nte   "/>
    <s v="THERMOTAR MODELO PROVISIONAL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190"/>
    <n v="20181107"/>
    <n v="20181107"/>
    <n v="1110"/>
    <n v="0"/>
    <m/>
    <s v="NO"/>
    <x v="0"/>
    <n v="75"/>
    <n v="75000"/>
    <s v="Obras "/>
    <x v="7"/>
    <n v="20181107"/>
    <x v="2"/>
    <n v="1"/>
    <x v="0"/>
    <n v="7"/>
    <x v="5"/>
    <x v="3"/>
    <x v="1"/>
    <x v="336"/>
    <s v="Sin Orden"/>
    <n v="7"/>
    <n v="11"/>
    <n v="2018"/>
    <n v="749"/>
    <s v="No Cruza"/>
    <n v="749"/>
    <n v="7"/>
    <n v="11"/>
    <n v="2018"/>
    <n v="749"/>
    <x v="0"/>
    <n v="0"/>
    <x v="2"/>
  </r>
  <r>
    <s v="P11102019100178"/>
    <x v="2"/>
    <n v="2320269"/>
    <n v="0"/>
    <s v="                                                                                "/>
    <s v="O.C. B/quilla Nte   "/>
    <s v="  FABRICA DE LA CULTUR DISTRITO DE BARRANQ                              "/>
    <n v="3106908571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031"/>
    <n v="20191227"/>
    <n v="1110"/>
    <n v="26880036"/>
    <s v="Factibilidad Distribucion "/>
    <s v="NO"/>
    <x v="1"/>
    <n v="500"/>
    <n v="500000"/>
    <s v="Aumentos de potencia"/>
    <x v="7"/>
    <n v="20200120"/>
    <x v="3"/>
    <n v="1"/>
    <x v="0"/>
    <n v="31"/>
    <x v="3"/>
    <x v="2"/>
    <x v="1"/>
    <x v="298"/>
    <s v="Resuelta"/>
    <n v="20"/>
    <n v="1"/>
    <n v="2020"/>
    <n v="310"/>
    <s v="No Cruza"/>
    <n v="81"/>
    <n v="27"/>
    <n v="12"/>
    <n v="2019"/>
    <n v="334"/>
    <x v="1"/>
    <n v="24"/>
    <x v="2"/>
  </r>
  <r>
    <s v="P11502019120029"/>
    <x v="2"/>
    <n v="0"/>
    <n v="0"/>
    <s v="                                                                                "/>
    <s v="O.C. B/quilla Cto   "/>
    <s v="ANA LEONOR BUITRAGO JEREZ                                               "/>
    <n v="3227447009"/>
    <s v="TC092"/>
    <s v="                                                                                                                                                                                           "/>
    <s v="CONJUNTO BIFAMILIAR &quot;ARCADIA&quot;                               "/>
    <s v="A3151411                      "/>
    <s v="FERGIE_YULISSA_SOLANO_MANOTAS                                                   "/>
    <s v="AC190"/>
    <n v="20191220"/>
    <n v="20200302"/>
    <n v="1150"/>
    <n v="27529695"/>
    <s v="Seguimiento y rev. instalacion electrica distribucion "/>
    <s v="NO"/>
    <x v="2"/>
    <n v="150"/>
    <n v="150000"/>
    <s v="Obras "/>
    <x v="8"/>
    <n v="20200527"/>
    <x v="2"/>
    <n v="1"/>
    <x v="0"/>
    <n v="20"/>
    <x v="9"/>
    <x v="2"/>
    <x v="1"/>
    <x v="550"/>
    <s v="Pendiente"/>
    <n v="27"/>
    <n v="5"/>
    <n v="2020"/>
    <n v="182"/>
    <d v="2020-05-27T00:00:00"/>
    <n v="182"/>
    <n v="2"/>
    <n v="3"/>
    <n v="2020"/>
    <n v="268"/>
    <x v="1"/>
    <n v="86"/>
    <x v="2"/>
  </r>
  <r>
    <s v="P93432020110007"/>
    <x v="3"/>
    <n v="0"/>
    <n v="0"/>
    <s v="                                                                                "/>
    <s v="O.C. La 14          "/>
    <s v="DAVID NUMA FLORIAN                                                      "/>
    <n v="3157510863"/>
    <s v="TC090"/>
    <s v="                                                                                                                                                                                           "/>
    <s v="MZ S CASA 17                                                "/>
    <s v="MP000241                      "/>
    <s v="MIGUEL_ANGEL_PERILLA_PUERTA                                                     "/>
    <s v="AC005"/>
    <n v="20201118"/>
    <n v="20201118"/>
    <n v="9343"/>
    <n v="28288876"/>
    <s v="Inspección Normalización"/>
    <s v="NO"/>
    <x v="2"/>
    <n v="3.5"/>
    <n v="3500"/>
    <s v="Suministros definitivos Simples "/>
    <x v="3"/>
    <n v="20201118"/>
    <x v="1"/>
    <n v="1"/>
    <x v="1"/>
    <n v="18"/>
    <x v="5"/>
    <x v="1"/>
    <x v="0"/>
    <x v="66"/>
    <s v="Pendiente"/>
    <n v="18"/>
    <n v="11"/>
    <n v="2020"/>
    <n v="7"/>
    <s v="No Cruza"/>
    <n v="7"/>
    <n v="18"/>
    <n v="11"/>
    <n v="2020"/>
    <n v="7"/>
    <x v="1"/>
    <n v="0"/>
    <x v="1"/>
  </r>
  <r>
    <s v="P34102020020029"/>
    <x v="4"/>
    <n v="3760395"/>
    <n v="36101655"/>
    <s v="Situacion correcta                                                              "/>
    <s v="ZE Santa_Marta      "/>
    <s v="OMAIRA RUDAS GARAY                                                      "/>
    <n v="3158727909"/>
    <s v="TC090"/>
    <s v="CR 15 75 299                                                                                                                                                                               "/>
    <s v="NIC VECINO  6920530                                         "/>
    <s v="T9697258                      "/>
    <s v="Adriana_Duran_Q                                                                 "/>
    <s v="AC220"/>
    <n v="20200207"/>
    <n v="20201121"/>
    <n v="3410"/>
    <n v="27405024"/>
    <s v="Seguimiento y rev. instalacion electrica distribucion "/>
    <s v="NO"/>
    <x v="3"/>
    <n v="15"/>
    <n v="15000"/>
    <s v="Aumentos de potencia"/>
    <x v="4"/>
    <n v="20201121"/>
    <x v="2"/>
    <n v="1"/>
    <x v="0"/>
    <n v="7"/>
    <x v="1"/>
    <x v="1"/>
    <x v="0"/>
    <x v="1"/>
    <s v="Resuelta"/>
    <n v="21"/>
    <n v="11"/>
    <n v="2020"/>
    <n v="4"/>
    <d v="2020-05-04T00:00:00"/>
    <n v="288"/>
    <n v="21"/>
    <n v="11"/>
    <n v="2020"/>
    <n v="4"/>
    <x v="1"/>
    <n v="0"/>
    <x v="3"/>
  </r>
  <r>
    <s v="P12102020110003"/>
    <x v="0"/>
    <n v="0"/>
    <n v="0"/>
    <s v="                                                                                "/>
    <s v="O.C. B/quilla Cto   "/>
    <s v="CEDI KOBA-   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ARQUE LOGISTICO CALIFORNIA                                 "/>
    <s v="A2891363                      "/>
    <s v="Naibet Olivo                                                                    "/>
    <s v="AC100"/>
    <n v="20201103"/>
    <n v="20201109"/>
    <n v="1210"/>
    <n v="28270154"/>
    <s v="Factibilidad Distribucion "/>
    <s v="NO"/>
    <x v="1"/>
    <n v="630"/>
    <n v="630000"/>
    <s v="Obras "/>
    <x v="0"/>
    <n v="20201109"/>
    <x v="3"/>
    <n v="1"/>
    <x v="0"/>
    <n v="3"/>
    <x v="5"/>
    <x v="1"/>
    <x v="4"/>
    <x v="101"/>
    <s v="Resuelta"/>
    <n v="9"/>
    <n v="11"/>
    <n v="2020"/>
    <n v="16"/>
    <s v="No Cruza"/>
    <n v="6"/>
    <n v="9"/>
    <n v="11"/>
    <n v="2020"/>
    <n v="16"/>
    <x v="1"/>
    <n v="0"/>
    <x v="0"/>
  </r>
  <r>
    <s v="P11102020030071"/>
    <x v="1"/>
    <n v="2980191"/>
    <n v="20076605"/>
    <s v="Situacion correcta                                                              "/>
    <s v="O.C. B/quilla Nte   "/>
    <s v="ALVARO JESUS MARTINEZ VEGA                                              "/>
    <n v="315277780"/>
    <s v="TC090"/>
    <s v="CL 38 30 125          P 1  APTO 01                                                                                                                                                         "/>
    <s v="CLL 38 #30-125=CLL 38 30 125                                "/>
    <s v="MP000153                      "/>
    <s v="JESSICA_PAOLA_BALDOVINO_AVILA                                                   "/>
    <s v="AC236"/>
    <n v="20200316"/>
    <n v="20200325"/>
    <n v="1110"/>
    <n v="27268152"/>
    <s v="Modificación de Potencia"/>
    <s v="NO"/>
    <x v="1"/>
    <n v="3"/>
    <n v="3000"/>
    <s v="Aumentos de potencia"/>
    <x v="1"/>
    <n v="20200325"/>
    <x v="1"/>
    <n v="1"/>
    <x v="1"/>
    <n v="16"/>
    <x v="0"/>
    <x v="1"/>
    <x v="1"/>
    <x v="284"/>
    <s v="Resuelta"/>
    <n v="25"/>
    <n v="3"/>
    <n v="2020"/>
    <n v="245"/>
    <s v="No Cruza"/>
    <n v="9"/>
    <n v="25"/>
    <n v="3"/>
    <n v="2020"/>
    <n v="245"/>
    <x v="1"/>
    <n v="0"/>
    <x v="1"/>
  </r>
  <r>
    <s v="P95302019070001"/>
    <x v="4"/>
    <n v="0"/>
    <n v="0"/>
    <s v="                                                                                "/>
    <s v="O.C. B/quilla Cto   "/>
    <s v="FOTOPROMOCION BODEGA INDUSTRIAL                                         "/>
    <n v="3014813805"/>
    <s v="TC088"/>
    <s v="                                                                                                                                                                                           "/>
    <s v="ZONA FRANCA LAS CAYENAS                                     "/>
    <s v="TR183120                      "/>
    <s v="                                                                                "/>
    <s v="AC220"/>
    <n v="20190712"/>
    <n v="20190812"/>
    <n v="9530"/>
    <n v="0"/>
    <m/>
    <s v="NO"/>
    <x v="0"/>
    <n v="112.5"/>
    <n v="112500"/>
    <s v="Obras "/>
    <x v="6"/>
    <n v="20190812"/>
    <x v="16"/>
    <n v="1"/>
    <x v="0"/>
    <n v="12"/>
    <x v="6"/>
    <x v="2"/>
    <x v="1"/>
    <x v="551"/>
    <s v="Sin Orden"/>
    <n v="12"/>
    <n v="8"/>
    <n v="2019"/>
    <n v="471"/>
    <s v="No Cruza"/>
    <n v="471"/>
    <n v="12"/>
    <n v="8"/>
    <n v="2019"/>
    <n v="471"/>
    <x v="0"/>
    <n v="0"/>
    <x v="3"/>
  </r>
  <r>
    <s v="P75422019090002"/>
    <x v="0"/>
    <n v="0"/>
    <n v="0"/>
    <s v="                                                                                "/>
    <s v="O.C Sabanalarga     "/>
    <s v="SHYRLY L. GOMEZ PACHECO FINCA ATALANTA                                  "/>
    <n v="3135834360"/>
    <s v="TC090"/>
    <s v="                                                                                                                                                                                           "/>
    <s v="FINCA ATALANTA                                              "/>
    <s v="A8742068                      "/>
    <s v="Alvaro_Enrique_Hernandez_Suarez                                                 "/>
    <s v="AC100"/>
    <n v="20190902"/>
    <n v="20190906"/>
    <n v="7542"/>
    <n v="26683788"/>
    <s v="Factibilidad Distribucion "/>
    <s v="NO"/>
    <x v="1"/>
    <n v="25"/>
    <n v="25000"/>
    <s v="Obras "/>
    <x v="0"/>
    <n v="20190906"/>
    <x v="2"/>
    <n v="1"/>
    <x v="0"/>
    <n v="2"/>
    <x v="7"/>
    <x v="2"/>
    <x v="4"/>
    <x v="486"/>
    <s v="Resuelta"/>
    <n v="6"/>
    <n v="9"/>
    <n v="2019"/>
    <n v="446"/>
    <s v="No Cruza"/>
    <n v="4"/>
    <n v="6"/>
    <n v="9"/>
    <n v="2019"/>
    <n v="446"/>
    <x v="0"/>
    <n v="0"/>
    <x v="0"/>
  </r>
  <r>
    <s v="P11502020020025"/>
    <x v="1"/>
    <n v="0"/>
    <n v="0"/>
    <s v="                                                                                "/>
    <s v="O.C. B/quilla Nte   "/>
    <s v="PIEDAD ISABEL ANGEL PATERNINA                                           "/>
    <n v="3046610329"/>
    <s v="TC090"/>
    <s v="                                                                                                                                                                                           "/>
    <s v="=CLL 10 10B 96                                              "/>
    <s v="MP000223                      "/>
    <s v="MELISSA_TRUJILLO_MERCADO                                                        "/>
    <s v="AC236"/>
    <n v="20200221"/>
    <n v="20200303"/>
    <n v="1150"/>
    <n v="27198720"/>
    <s v="Inspección Normalización"/>
    <s v="NO"/>
    <x v="1"/>
    <n v="3"/>
    <n v="3000"/>
    <s v="Suministros definitivos Simples "/>
    <x v="1"/>
    <n v="20200303"/>
    <x v="1"/>
    <n v="1"/>
    <x v="1"/>
    <n v="21"/>
    <x v="1"/>
    <x v="1"/>
    <x v="1"/>
    <x v="552"/>
    <s v="Resuelta"/>
    <n v="3"/>
    <n v="3"/>
    <n v="2020"/>
    <n v="267"/>
    <s v="No Cruza"/>
    <n v="11"/>
    <n v="3"/>
    <n v="3"/>
    <n v="2020"/>
    <n v="267"/>
    <x v="1"/>
    <n v="0"/>
    <x v="1"/>
  </r>
  <r>
    <s v="P95102020110031"/>
    <x v="5"/>
    <n v="0"/>
    <n v="0"/>
    <s v="                                                                                "/>
    <s v="OC CCIAL AMERICANO  "/>
    <s v="JULIO CESAR CASTILLO VEGA                                               "/>
    <n v="3007735276"/>
    <s v="TC090"/>
    <s v="                                                                                                                                                                                           "/>
    <s v="=CRA 31 116 70                                              "/>
    <s v="MP000293                      "/>
    <s v="WENDY_PAOLA_NIEBLES_TAFUR                                                       "/>
    <s v="AC230"/>
    <n v="20201117"/>
    <n v="20201117"/>
    <n v="9510"/>
    <n v="0"/>
    <m/>
    <s v="NO"/>
    <x v="0"/>
    <n v="3"/>
    <n v="3000"/>
    <s v="Suministros definitivos Simples "/>
    <x v="9"/>
    <n v="20201117"/>
    <x v="1"/>
    <n v="1"/>
    <x v="1"/>
    <n v="17"/>
    <x v="5"/>
    <x v="1"/>
    <x v="1"/>
    <x v="24"/>
    <s v="Sin Orden"/>
    <n v="17"/>
    <n v="11"/>
    <n v="2020"/>
    <n v="8"/>
    <s v="No Cruza"/>
    <n v="8"/>
    <n v="17"/>
    <n v="11"/>
    <n v="2020"/>
    <n v="8"/>
    <x v="1"/>
    <n v="0"/>
    <x v="4"/>
  </r>
  <r>
    <s v="P12102018040053"/>
    <x v="2"/>
    <n v="0"/>
    <n v="0"/>
    <s v="                                                                                "/>
    <s v="O.C Sabanalarga     "/>
    <s v="SOCIEDAD GRUPO MORELO S.A.S                                             "/>
    <n v="3116744432"/>
    <s v="TC090"/>
    <s v="                                                                                                                                                                                           "/>
    <s v="CRA 18  7A   5                                              "/>
    <s v="T9763922                      "/>
    <s v="Somaya_Rincon                                                                   "/>
    <s v="AC190"/>
    <n v="20180427"/>
    <n v="20180427"/>
    <n v="1210"/>
    <n v="0"/>
    <m/>
    <s v="NO"/>
    <x v="0"/>
    <n v="1"/>
    <n v="1000"/>
    <s v="Obras "/>
    <x v="7"/>
    <n v="20180427"/>
    <x v="4"/>
    <n v="1"/>
    <x v="0"/>
    <n v="27"/>
    <x v="8"/>
    <x v="3"/>
    <x v="4"/>
    <x v="317"/>
    <s v="Sin Orden"/>
    <n v="27"/>
    <n v="4"/>
    <n v="2018"/>
    <n v="943"/>
    <s v="No Cruza"/>
    <n v="943"/>
    <n v="27"/>
    <n v="4"/>
    <n v="2018"/>
    <n v="943"/>
    <x v="0"/>
    <n v="0"/>
    <x v="2"/>
  </r>
  <r>
    <s v="P75412017110006"/>
    <x v="2"/>
    <n v="2519055"/>
    <n v="0"/>
    <s v="                                                                                "/>
    <s v="O.C Sabanalarga     "/>
    <s v="  MUNICIPIO DE MANATI                                                   "/>
    <s v="3686111 7434010       "/>
    <s v="TC095"/>
    <s v="                                                                                                                                                                                           "/>
    <s v="CRA 6 2 06                                                  "/>
    <s v="T9763922                      "/>
    <s v="Somaya_Rincon                                                                   "/>
    <s v="AC190"/>
    <n v="20171108"/>
    <n v="20171201"/>
    <n v="7541"/>
    <n v="24437896"/>
    <s v="Factibilidad Distribucion "/>
    <s v="NO"/>
    <x v="1"/>
    <n v="45"/>
    <n v="45000"/>
    <s v="Aumentos de potencia"/>
    <x v="8"/>
    <n v="20200717"/>
    <x v="2"/>
    <n v="1"/>
    <x v="0"/>
    <n v="8"/>
    <x v="5"/>
    <x v="0"/>
    <x v="4"/>
    <x v="516"/>
    <s v="Resuelta"/>
    <n v="17"/>
    <n v="7"/>
    <n v="2020"/>
    <n v="131"/>
    <s v="No Cruza"/>
    <n v="982"/>
    <n v="1"/>
    <n v="12"/>
    <n v="2017"/>
    <n v="1090"/>
    <x v="0"/>
    <n v="959"/>
    <x v="2"/>
  </r>
  <r>
    <s v="P11102018110131"/>
    <x v="2"/>
    <n v="2938416"/>
    <n v="0"/>
    <s v="                                                                                "/>
    <s v="C.T.SOLEDAD         "/>
    <s v="BANCOLOMBIA PARQUEADERO CLINICA LA MERCED                               "/>
    <n v="301429885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127"/>
    <n v="20190218"/>
    <n v="1110"/>
    <n v="26775670"/>
    <s v="Seguimiento y rev. instalacion electrica distribucion "/>
    <s v="NO"/>
    <x v="3"/>
    <n v="45"/>
    <n v="45000"/>
    <s v="Aumentos de potencia"/>
    <x v="5"/>
    <n v="20191106"/>
    <x v="2"/>
    <n v="1"/>
    <x v="0"/>
    <n v="27"/>
    <x v="5"/>
    <x v="3"/>
    <x v="1"/>
    <x v="519"/>
    <s v="Resuelta"/>
    <n v="6"/>
    <n v="11"/>
    <n v="2019"/>
    <n v="385"/>
    <s v="No Cruza"/>
    <n v="344"/>
    <n v="18"/>
    <n v="2"/>
    <n v="2019"/>
    <n v="646"/>
    <x v="0"/>
    <n v="261"/>
    <x v="2"/>
  </r>
  <r>
    <s v="P11702019040104"/>
    <x v="2"/>
    <n v="0"/>
    <n v="0"/>
    <s v="                                                                                "/>
    <s v="C.T.SOLEDAD         "/>
    <s v="SAN ANTONIO PROYECTO HACIENDA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HACIENDA SAN ANTONIO                                        "/>
    <s v="T9763922                      "/>
    <s v="Somaya_Rincon                                                                   "/>
    <s v="AC190"/>
    <n v="20190425"/>
    <n v="20190814"/>
    <n v="1170"/>
    <n v="26245178"/>
    <s v="Factibilidad Distribucion "/>
    <s v="NO"/>
    <x v="1"/>
    <n v="30"/>
    <n v="30000"/>
    <s v="Obras "/>
    <x v="7"/>
    <n v="20191120"/>
    <x v="2"/>
    <n v="1"/>
    <x v="0"/>
    <n v="25"/>
    <x v="8"/>
    <x v="2"/>
    <x v="1"/>
    <x v="553"/>
    <s v="Resuelta"/>
    <n v="20"/>
    <n v="11"/>
    <n v="2019"/>
    <n v="371"/>
    <s v="No Cruza"/>
    <n v="209"/>
    <n v="14"/>
    <n v="8"/>
    <n v="2019"/>
    <n v="469"/>
    <x v="0"/>
    <n v="98"/>
    <x v="2"/>
  </r>
  <r>
    <s v="P75412018080035"/>
    <x v="2"/>
    <n v="2891571"/>
    <n v="0"/>
    <s v="                                                                                "/>
    <s v="O.C Sabanalarga     "/>
    <s v="  MUNICIPIO DE CANDELARIA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=CLL 10A 11 06                                              "/>
    <s v="T9763922                      "/>
    <s v="Somaya_Rincon                                                                   "/>
    <s v="AC190"/>
    <n v="20180829"/>
    <n v="20181022"/>
    <n v="7541"/>
    <n v="25466927"/>
    <s v="Factibilidad Distribucion "/>
    <s v="NO"/>
    <x v="1"/>
    <n v="25"/>
    <n v="25000"/>
    <s v="Aumentos de potencia"/>
    <x v="8"/>
    <n v="20191112"/>
    <x v="2"/>
    <n v="1"/>
    <x v="0"/>
    <n v="29"/>
    <x v="10"/>
    <x v="3"/>
    <x v="4"/>
    <x v="554"/>
    <s v="Resuelta"/>
    <n v="12"/>
    <n v="11"/>
    <n v="2019"/>
    <n v="379"/>
    <s v="No Cruza"/>
    <n v="440"/>
    <n v="22"/>
    <n v="10"/>
    <n v="2018"/>
    <n v="765"/>
    <x v="0"/>
    <n v="386"/>
    <x v="2"/>
  </r>
  <r>
    <s v="P11102020060029"/>
    <x v="2"/>
    <n v="0"/>
    <n v="0"/>
    <s v="                                                                                "/>
    <s v="O.C. B/quilla Cto   "/>
    <s v="  PROVISIONAL EDIFICIO ARTE 57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57 85 82                                               "/>
    <s v="A3151411                      "/>
    <s v="FERGIE_YULISSA_SOLANO_MANOTAS                                                   "/>
    <s v="AC190"/>
    <n v="20200608"/>
    <n v="20200813"/>
    <n v="1110"/>
    <n v="27618271"/>
    <s v="Factibilidad Distribucion "/>
    <s v="NO"/>
    <x v="1"/>
    <n v="75"/>
    <n v="75000"/>
    <s v="Obras "/>
    <x v="7"/>
    <n v="20201025"/>
    <x v="2"/>
    <n v="1"/>
    <x v="0"/>
    <n v="8"/>
    <x v="4"/>
    <x v="1"/>
    <x v="1"/>
    <x v="243"/>
    <s v="Resuelta"/>
    <n v="25"/>
    <n v="10"/>
    <n v="2020"/>
    <n v="31"/>
    <s v="No Cruza"/>
    <n v="139"/>
    <n v="13"/>
    <n v="8"/>
    <n v="2020"/>
    <n v="104"/>
    <x v="1"/>
    <n v="73"/>
    <x v="2"/>
  </r>
  <r>
    <s v="P95102020050013"/>
    <x v="0"/>
    <n v="1937806"/>
    <n v="36108971"/>
    <s v="Situacion correcta                                                              "/>
    <s v="O.C. B/quilla Nte   "/>
    <s v="2 BODEGA S Y T                                                          "/>
    <n v="0"/>
    <s v="TC088"/>
    <s v="CR 9G 110 187               LOC  SYT2                                                                                                                                                      "/>
    <s v="BODEGA 43                                                   "/>
    <s v="T0925304                      "/>
    <s v="MARTHA_VICTORIA_SALAS_CUAN                                                      "/>
    <s v="AC100"/>
    <n v="20200528"/>
    <n v="20200605"/>
    <n v="9510"/>
    <n v="27561062"/>
    <s v="Factibilidad Distribucion "/>
    <s v="NO"/>
    <x v="1"/>
    <n v="112.5"/>
    <n v="112500"/>
    <s v="Aumentos de potencia"/>
    <x v="0"/>
    <n v="20200605"/>
    <x v="2"/>
    <n v="1"/>
    <x v="0"/>
    <n v="28"/>
    <x v="2"/>
    <x v="1"/>
    <x v="1"/>
    <x v="555"/>
    <s v="Resuelta"/>
    <n v="5"/>
    <n v="6"/>
    <n v="2020"/>
    <n v="173"/>
    <s v="No Cruza"/>
    <n v="8"/>
    <n v="5"/>
    <n v="6"/>
    <n v="2020"/>
    <n v="173"/>
    <x v="1"/>
    <n v="0"/>
    <x v="0"/>
  </r>
  <r>
    <s v="P11702020110008"/>
    <x v="5"/>
    <n v="0"/>
    <n v="0"/>
    <s v="                                                                                "/>
    <s v="OC CCIAL AMERICANO  "/>
    <s v="LEONOR ACEVEDO DUARTE                                                   "/>
    <n v="3136579465"/>
    <s v="TC090"/>
    <s v="                                                                                                                                                                                           "/>
    <s v="=CLL 53 18 02                                               "/>
    <s v="MP000298                      "/>
    <s v="TERESA_ELVIRA_CANTILLO_MENDOZA                                                  "/>
    <s v="AC230"/>
    <n v="20201103"/>
    <n v="20201103"/>
    <n v="1170"/>
    <n v="0"/>
    <m/>
    <s v="NO"/>
    <x v="0"/>
    <n v="3"/>
    <n v="3000"/>
    <s v="Suministros definitivos Simples "/>
    <x v="9"/>
    <n v="20201103"/>
    <x v="1"/>
    <n v="1"/>
    <x v="1"/>
    <n v="3"/>
    <x v="5"/>
    <x v="1"/>
    <x v="1"/>
    <x v="101"/>
    <s v="Sin Orden"/>
    <n v="3"/>
    <n v="11"/>
    <n v="2020"/>
    <n v="22"/>
    <s v="No Cruza"/>
    <n v="22"/>
    <n v="3"/>
    <n v="11"/>
    <n v="2020"/>
    <n v="22"/>
    <x v="1"/>
    <n v="0"/>
    <x v="4"/>
  </r>
  <r>
    <s v="P34402020090024"/>
    <x v="9"/>
    <n v="0"/>
    <n v="0"/>
    <s v="                                                                                "/>
    <s v="O.C. La 14          "/>
    <s v="MARTIN GUTIERREZ DE LA HOZ BMT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40"/>
    <n v="0"/>
    <m/>
    <s v="NO"/>
    <x v="0"/>
    <n v="37.5"/>
    <n v="375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11102019050083"/>
    <x v="2"/>
    <n v="2957958"/>
    <n v="0"/>
    <s v="                                                                                "/>
    <s v="O.C. B/quilla Nte   "/>
    <s v="  A TIEMPO LTDA                                                         "/>
    <n v="3007029828"/>
    <s v="TC090"/>
    <s v="                                                                                                                                                                                           "/>
    <s v="CRA 60 66 45                                                "/>
    <s v="T0925304                      "/>
    <s v="MARTHA_VICTORIA_SALAS_CUAN                                                      "/>
    <s v="AC190"/>
    <n v="20190520"/>
    <n v="20190610"/>
    <n v="1110"/>
    <n v="26465145"/>
    <s v="Seguimiento y rev. instalacion electrica distribucion "/>
    <s v="NO"/>
    <x v="3"/>
    <n v="30"/>
    <n v="30000"/>
    <s v="Aumentos de potencia"/>
    <x v="5"/>
    <n v="20190805"/>
    <x v="2"/>
    <n v="1"/>
    <x v="0"/>
    <n v="20"/>
    <x v="2"/>
    <x v="2"/>
    <x v="1"/>
    <x v="556"/>
    <s v="Resuelta"/>
    <n v="5"/>
    <n v="8"/>
    <n v="2019"/>
    <n v="478"/>
    <s v="No Cruza"/>
    <n v="77"/>
    <n v="10"/>
    <n v="6"/>
    <n v="2019"/>
    <n v="534"/>
    <x v="0"/>
    <n v="56"/>
    <x v="2"/>
  </r>
  <r>
    <s v="E11102020110001"/>
    <x v="2"/>
    <n v="0"/>
    <n v="0"/>
    <s v="                                                                                "/>
    <s v="O.C. B/quilla Cto   "/>
    <s v="EVENTUAL ILUMINACION ARBOL NAVIDAD TECNOGLASS                           "/>
    <n v="0"/>
    <s v="TC092"/>
    <s v="                                                                                                                                                                                           "/>
    <s v="ROTONDA TECNOGLASS VENTANA AL M                             "/>
    <s v="T9763922                      "/>
    <s v="Somaya_Rincon                                                                   "/>
    <s v="AC190"/>
    <n v="20201110"/>
    <n v="20201112"/>
    <n v="1110"/>
    <n v="28282932"/>
    <s v="Seguimiento y rev. instalacion electrica distribucion "/>
    <s v="NO"/>
    <x v="2"/>
    <n v="112.5"/>
    <n v="112500"/>
    <s v="Eventuales"/>
    <x v="7"/>
    <n v="20201113"/>
    <x v="3"/>
    <n v="1"/>
    <x v="0"/>
    <n v="10"/>
    <x v="5"/>
    <x v="1"/>
    <x v="1"/>
    <x v="79"/>
    <s v="Pendiente"/>
    <n v="13"/>
    <n v="11"/>
    <n v="2020"/>
    <n v="12"/>
    <s v="No Cruza"/>
    <n v="12"/>
    <n v="12"/>
    <n v="11"/>
    <n v="2020"/>
    <n v="13"/>
    <x v="1"/>
    <n v="1"/>
    <x v="2"/>
  </r>
  <r>
    <s v="P34102019090088"/>
    <x v="2"/>
    <n v="7744491"/>
    <n v="10051687"/>
    <s v="Situacion correcta                                                              "/>
    <s v="ZE Santa_Marta      "/>
    <s v="CARCELARIO - INPEC INSTITUTO NACIONAL PENITENCIARIO Y                   "/>
    <n v="3114055620"/>
    <s v="TC094"/>
    <s v="CL 24 17A 40 ENTR   2                                                                                                                                                                      "/>
    <s v="EDIFICIO INPEC                                              "/>
    <s v="T9697258                      "/>
    <s v="Adriana_Duran_Q                                                                 "/>
    <s v="AC190"/>
    <n v="20190917"/>
    <n v="20200619"/>
    <n v="3410"/>
    <n v="28276710"/>
    <s v="Seguimiento y rev. instalacion electrica distribucion "/>
    <s v="NO"/>
    <x v="1"/>
    <n v="630"/>
    <n v="630000"/>
    <s v="Aumentos de potencia"/>
    <x v="8"/>
    <n v="20200908"/>
    <x v="3"/>
    <n v="1"/>
    <x v="0"/>
    <n v="17"/>
    <x v="7"/>
    <x v="2"/>
    <x v="0"/>
    <x v="557"/>
    <s v="Resuelta"/>
    <n v="8"/>
    <n v="9"/>
    <n v="2020"/>
    <n v="78"/>
    <s v="No Cruza"/>
    <n v="357"/>
    <n v="19"/>
    <n v="6"/>
    <n v="2020"/>
    <n v="159"/>
    <x v="1"/>
    <n v="81"/>
    <x v="2"/>
  </r>
  <r>
    <s v="P34702020090005"/>
    <x v="9"/>
    <n v="0"/>
    <n v="0"/>
    <s v="                                                                                "/>
    <s v="O.C. La 14          "/>
    <s v="JAMES BOTERO BOTERO BMT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70"/>
    <n v="0"/>
    <m/>
    <s v="NO"/>
    <x v="0"/>
    <n v="10"/>
    <n v="10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34102019050015"/>
    <x v="2"/>
    <n v="1106152"/>
    <n v="0"/>
    <s v="                                                                                "/>
    <s v="O.C. La 14          "/>
    <s v="MARIA CLAUDIA HERNANDEZ ANZOLA                                          "/>
    <n v="3056067484"/>
    <s v="TC090"/>
    <s v="                                                                                                                                                                                           "/>
    <s v="C 15 7 41                                                   "/>
    <s v="C9794580                      "/>
    <s v="TATIANA ADELA LUQUEZ VANSTRAHLEM                                                "/>
    <s v="AC190"/>
    <n v="20190506"/>
    <n v="20190809"/>
    <n v="3410"/>
    <n v="26290876"/>
    <s v="Factibilidad Distribucion "/>
    <s v="NO"/>
    <x v="1"/>
    <n v="45"/>
    <n v="45000"/>
    <s v="Aumentos de potencia"/>
    <x v="5"/>
    <n v="20190930"/>
    <x v="3"/>
    <n v="1"/>
    <x v="0"/>
    <n v="6"/>
    <x v="2"/>
    <x v="2"/>
    <x v="0"/>
    <x v="474"/>
    <s v="Resuelta"/>
    <n v="30"/>
    <n v="9"/>
    <n v="2019"/>
    <n v="422"/>
    <s v="No Cruza"/>
    <n v="147"/>
    <n v="9"/>
    <n v="8"/>
    <n v="2019"/>
    <n v="474"/>
    <x v="0"/>
    <n v="52"/>
    <x v="2"/>
  </r>
  <r>
    <s v="P34102020090027"/>
    <x v="2"/>
    <n v="1029400"/>
    <n v="10047616"/>
    <s v="Situacion correcta                                                              "/>
    <s v="ZE Santa_Marta      "/>
    <s v="YANETH PATRICIA GRANADOS                                                "/>
    <n v="3008198206"/>
    <s v="TC090"/>
    <s v="CR 16 CL 5 12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908"/>
    <n v="20201016"/>
    <n v="3410"/>
    <n v="28276320"/>
    <s v="Seguimiento y rev. instalacion electrica distribucion "/>
    <s v="NO"/>
    <x v="1"/>
    <n v="75"/>
    <n v="75000"/>
    <s v="Aumentos de potencia"/>
    <x v="7"/>
    <n v="20201016"/>
    <x v="2"/>
    <n v="1"/>
    <x v="0"/>
    <n v="8"/>
    <x v="7"/>
    <x v="1"/>
    <x v="0"/>
    <x v="62"/>
    <s v="Resuelta"/>
    <n v="16"/>
    <n v="10"/>
    <n v="2020"/>
    <n v="40"/>
    <s v="No Cruza"/>
    <n v="38"/>
    <n v="16"/>
    <n v="10"/>
    <n v="2020"/>
    <n v="40"/>
    <x v="1"/>
    <n v="0"/>
    <x v="2"/>
  </r>
  <r>
    <s v="P95212020060003"/>
    <x v="2"/>
    <n v="0"/>
    <n v="0"/>
    <s v="                                                                                "/>
    <s v="O.C Sabanalarga     "/>
    <s v="EBAR CUENCA 1 USIACURI                                                  "/>
    <n v="3885154"/>
    <s v="TC095"/>
    <s v="                                                                                                                                                                                           "/>
    <s v="EBAR CUENCA 2                                               "/>
    <s v="A8742068                      "/>
    <s v="Alvaro_Enrique_Hernandez_Suarez                                                 "/>
    <s v="AC190"/>
    <n v="20200612"/>
    <n v="20200813"/>
    <n v="9521"/>
    <n v="28067964"/>
    <s v="Seguimiento y rev. instalacion electrica distribucion "/>
    <s v="NO"/>
    <x v="2"/>
    <n v="45"/>
    <n v="45000"/>
    <s v="Obras "/>
    <x v="8"/>
    <n v="20200914"/>
    <x v="2"/>
    <n v="1"/>
    <x v="0"/>
    <n v="12"/>
    <x v="4"/>
    <x v="1"/>
    <x v="4"/>
    <x v="252"/>
    <s v="Pendiente"/>
    <n v="14"/>
    <n v="9"/>
    <n v="2020"/>
    <n v="72"/>
    <d v="2020-08-27T00:00:00"/>
    <n v="72"/>
    <n v="13"/>
    <n v="8"/>
    <n v="2020"/>
    <n v="104"/>
    <x v="1"/>
    <n v="32"/>
    <x v="2"/>
  </r>
  <r>
    <s v="P95102019110017"/>
    <x v="2"/>
    <n v="2019555"/>
    <n v="20069406"/>
    <s v="Situacion correcta                                                              "/>
    <s v="O.C. B/quilla Cto   "/>
    <s v="PORTUARIO DISTRITO ESPECIAL INDUSTRIAL Y                                "/>
    <n v="3003360026"/>
    <s v="TC095"/>
    <s v="CL 21 30 81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12"/>
    <n v="20191227"/>
    <n v="9510"/>
    <n v="26909480"/>
    <s v="Factibilidad Distribucion "/>
    <s v="NO"/>
    <x v="1"/>
    <n v="225"/>
    <n v="225000"/>
    <s v="Aumentos de potencia"/>
    <x v="7"/>
    <n v="20191231"/>
    <x v="3"/>
    <n v="1"/>
    <x v="0"/>
    <n v="12"/>
    <x v="5"/>
    <x v="2"/>
    <x v="1"/>
    <x v="366"/>
    <s v="Resuelta"/>
    <n v="31"/>
    <n v="12"/>
    <n v="2019"/>
    <n v="330"/>
    <s v="No Cruza"/>
    <n v="49"/>
    <n v="27"/>
    <n v="12"/>
    <n v="2019"/>
    <n v="334"/>
    <x v="1"/>
    <n v="4"/>
    <x v="2"/>
  </r>
  <r>
    <s v="P11802019090021"/>
    <x v="9"/>
    <n v="0"/>
    <n v="0"/>
    <s v="                                                                                "/>
    <s v="O.C. B/quilla Nte   "/>
    <s v="PLAZA LA ARBOLEDA GOLDEN BRIDGE CORP S CENTRO COMERCIAL                 "/>
    <n v="3173723592"/>
    <s v="TC088"/>
    <s v="                                                                                                                                                                                           "/>
    <s v="CENTRO COMER LA ARBOLEDA                                    "/>
    <s v="RC000135                      "/>
    <s v="CRISTIAN_CONTRERAS_ARROYO                                                       "/>
    <s v="AC090"/>
    <n v="20190905"/>
    <n v="20190912"/>
    <n v="1180"/>
    <n v="0"/>
    <m/>
    <s v="NO"/>
    <x v="0"/>
    <n v="17"/>
    <n v="17000"/>
    <s v="Coogeneración/Suplencia "/>
    <x v="15"/>
    <n v="20190912"/>
    <x v="10"/>
    <n v="1"/>
    <x v="2"/>
    <n v="5"/>
    <x v="7"/>
    <x v="2"/>
    <x v="1"/>
    <x v="11"/>
    <s v="Sin Orden"/>
    <n v="12"/>
    <n v="9"/>
    <n v="2019"/>
    <n v="440"/>
    <s v="No Cruza"/>
    <n v="440"/>
    <n v="12"/>
    <n v="9"/>
    <n v="2019"/>
    <n v="440"/>
    <x v="0"/>
    <n v="0"/>
    <x v="6"/>
  </r>
  <r>
    <s v="P11802020110024"/>
    <x v="5"/>
    <n v="0"/>
    <n v="0"/>
    <s v="                                                                                "/>
    <s v="OC CCIAL AMERICANO  "/>
    <s v="LUIS FERNANDO NAVARRO MERCADO                                           "/>
    <n v="3157163062"/>
    <s v="TC090"/>
    <s v="                                                                                                                                                                                           "/>
    <s v="=CRA 9F 55 88                                               "/>
    <s v="MP000316                      "/>
    <s v="LUZ_PALENCIA_OLIVARES                                                           "/>
    <s v="AC230"/>
    <n v="20201106"/>
    <n v="20201107"/>
    <n v="1180"/>
    <n v="0"/>
    <m/>
    <s v="NO"/>
    <x v="0"/>
    <n v="3"/>
    <n v="3000"/>
    <s v="Suministros definitivos Simples "/>
    <x v="9"/>
    <n v="20201107"/>
    <x v="1"/>
    <n v="1"/>
    <x v="1"/>
    <n v="6"/>
    <x v="5"/>
    <x v="1"/>
    <x v="1"/>
    <x v="42"/>
    <s v="Sin Orden"/>
    <n v="7"/>
    <n v="11"/>
    <n v="2020"/>
    <n v="18"/>
    <s v="No Cruza"/>
    <n v="18"/>
    <n v="7"/>
    <n v="11"/>
    <n v="2020"/>
    <n v="18"/>
    <x v="1"/>
    <n v="0"/>
    <x v="4"/>
  </r>
  <r>
    <s v="P11102018060097"/>
    <x v="2"/>
    <n v="0"/>
    <n v="0"/>
    <s v="                                                                                "/>
    <s v="O.C. B/quilla Cto   "/>
    <s v="  LIRIMA SAS                                                            "/>
    <n v="0"/>
    <s v="TC089"/>
    <s v="                                                                                                                                                                                           "/>
    <s v="HARVI DECORACIONES                                          "/>
    <s v="T3215501                      "/>
    <s v="Luz_Estela_Arevalo_de_León                                                      "/>
    <s v="AC190"/>
    <n v="20180626"/>
    <n v="20180727"/>
    <n v="1110"/>
    <n v="25242270"/>
    <s v="Factibilidad Distribucion "/>
    <s v="NO"/>
    <x v="1"/>
    <n v="400"/>
    <n v="400000"/>
    <s v="Obras "/>
    <x v="16"/>
    <n v="20180830"/>
    <x v="3"/>
    <n v="1"/>
    <x v="0"/>
    <n v="26"/>
    <x v="4"/>
    <x v="3"/>
    <x v="1"/>
    <x v="558"/>
    <s v="Resuelta"/>
    <n v="30"/>
    <n v="8"/>
    <n v="2018"/>
    <n v="818"/>
    <s v="No Cruza"/>
    <n v="65"/>
    <n v="27"/>
    <n v="7"/>
    <n v="2018"/>
    <n v="852"/>
    <x v="0"/>
    <n v="34"/>
    <x v="2"/>
  </r>
  <r>
    <s v="P11102019090128"/>
    <x v="2"/>
    <n v="0"/>
    <n v="0"/>
    <s v="                                                                                "/>
    <s v="O.C. B/quilla Nte   "/>
    <s v="57 PROVISIONAL EDIFICIO DI ANGELOUS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EDIF DI ANGELOUS 57                             "/>
    <s v="A3151411                      "/>
    <s v="FERGIE_YULISSA_SOLANO_MANOTAS                                                   "/>
    <s v="AC190"/>
    <n v="20190923"/>
    <n v="20191126"/>
    <n v="1110"/>
    <n v="26758410"/>
    <s v="Factibilidad Distribucion "/>
    <s v="NO"/>
    <x v="1"/>
    <n v="112.5"/>
    <n v="112500"/>
    <s v="Obras "/>
    <x v="7"/>
    <n v="20191128"/>
    <x v="2"/>
    <n v="1"/>
    <x v="0"/>
    <n v="23"/>
    <x v="7"/>
    <x v="2"/>
    <x v="1"/>
    <x v="293"/>
    <s v="Resuelta"/>
    <n v="28"/>
    <n v="11"/>
    <n v="2019"/>
    <n v="363"/>
    <s v="No Cruza"/>
    <n v="66"/>
    <n v="26"/>
    <n v="11"/>
    <n v="2019"/>
    <n v="365"/>
    <x v="0"/>
    <n v="2"/>
    <x v="2"/>
  </r>
  <r>
    <s v="P34102020010049"/>
    <x v="4"/>
    <n v="0"/>
    <n v="0"/>
    <s v="                                                                                "/>
    <s v="O.C. La 14          "/>
    <s v="ETAPA I REINA ISABEL                                                    "/>
    <n v="3105563297"/>
    <s v="TC090"/>
    <s v="                                                                                                                                                                                           "/>
    <s v="SANTA HELENA                                                "/>
    <s v="C9794580                      "/>
    <s v="TATIANA ADELA LUQUEZ VANSTRAHLEM                                                "/>
    <s v="AC220"/>
    <n v="20200120"/>
    <n v="20200804"/>
    <n v="3410"/>
    <n v="27678914"/>
    <s v="Seguimiento y rev. instalacion electrica distribucion "/>
    <s v="NO"/>
    <x v="3"/>
    <n v="112.5"/>
    <n v="112500"/>
    <s v="Obras "/>
    <x v="4"/>
    <n v="20200804"/>
    <x v="2"/>
    <n v="1"/>
    <x v="0"/>
    <n v="20"/>
    <x v="11"/>
    <x v="1"/>
    <x v="0"/>
    <x v="271"/>
    <s v="Resuelta"/>
    <n v="4"/>
    <n v="8"/>
    <n v="2020"/>
    <n v="113"/>
    <s v="No Cruza"/>
    <n v="197"/>
    <n v="4"/>
    <n v="8"/>
    <n v="2020"/>
    <n v="113"/>
    <x v="1"/>
    <n v="0"/>
    <x v="3"/>
  </r>
  <r>
    <s v="P11102020040022"/>
    <x v="1"/>
    <n v="0"/>
    <n v="0"/>
    <s v="                                                                                "/>
    <s v="C.T.SOLEDAD         "/>
    <s v="MAYARIS ARLETTE MENDOZA PEREA                                           "/>
    <n v="3148136459"/>
    <s v="TC090"/>
    <s v="                                                                                                                                                                                           "/>
    <s v="NIC REF= 5058299                                            "/>
    <s v="T2891467                      "/>
    <s v="SHIRLEY_ESTHER_TAPIA_CUADRADO                                                   "/>
    <s v="AC236"/>
    <n v="20200415"/>
    <n v="20200417"/>
    <n v="1110"/>
    <n v="27320309"/>
    <s v="Inspección Normalización"/>
    <s v="NO"/>
    <x v="1"/>
    <n v="3"/>
    <n v="3000"/>
    <s v="Suministros definitivos Simples "/>
    <x v="1"/>
    <n v="20200417"/>
    <x v="1"/>
    <n v="1"/>
    <x v="1"/>
    <n v="15"/>
    <x v="8"/>
    <x v="1"/>
    <x v="1"/>
    <x v="103"/>
    <s v="Resuelta"/>
    <n v="17"/>
    <n v="4"/>
    <n v="2020"/>
    <n v="222"/>
    <s v="No Cruza"/>
    <n v="2"/>
    <n v="17"/>
    <n v="4"/>
    <n v="2020"/>
    <n v="222"/>
    <x v="1"/>
    <n v="0"/>
    <x v="1"/>
  </r>
  <r>
    <s v="P75512019110005"/>
    <x v="2"/>
    <n v="0"/>
    <n v="0"/>
    <s v="                                                                                "/>
    <s v="O.C. B/quilla Cto   "/>
    <s v="  TALLER WILLIAM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TALLER WILLIAM                                              "/>
    <s v="A3151411                      "/>
    <s v="FERGIE_YULISSA_SOLANO_MANOTAS                                                   "/>
    <s v="AC190"/>
    <n v="20191121"/>
    <n v="20200211"/>
    <n v="7551"/>
    <n v="26943108"/>
    <s v="Factibilidad Distribucion "/>
    <s v="NO"/>
    <x v="1"/>
    <n v="37.5"/>
    <n v="37500"/>
    <s v="Obras "/>
    <x v="16"/>
    <n v="20200212"/>
    <x v="2"/>
    <n v="1"/>
    <x v="0"/>
    <n v="21"/>
    <x v="5"/>
    <x v="2"/>
    <x v="1"/>
    <x v="490"/>
    <s v="Resuelta"/>
    <n v="12"/>
    <n v="2"/>
    <n v="2020"/>
    <n v="287"/>
    <s v="No Cruza"/>
    <n v="83"/>
    <n v="11"/>
    <n v="2"/>
    <n v="2020"/>
    <n v="288"/>
    <x v="1"/>
    <n v="1"/>
    <x v="2"/>
  </r>
  <r>
    <s v="P93312020080001"/>
    <x v="11"/>
    <n v="0"/>
    <n v="0"/>
    <s v="                                                                                "/>
    <s v="O.C. Riohacha       "/>
    <s v="SILVANA REMEDIOS ROMERO VENCE                                           "/>
    <n v="301755186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038                      "/>
    <s v="MIRLEYS_RIOS_CORDON                                                             "/>
    <s v="AC999"/>
    <n v="20200811"/>
    <n v="20200811"/>
    <n v="9331"/>
    <n v="0"/>
    <m/>
    <s v="NO"/>
    <x v="0"/>
    <n v="3"/>
    <n v="3000"/>
    <s v="Suministros definitivos Simples "/>
    <x v="8"/>
    <n v="20200819"/>
    <x v="1"/>
    <n v="1"/>
    <x v="1"/>
    <n v="11"/>
    <x v="10"/>
    <x v="1"/>
    <x v="3"/>
    <x v="222"/>
    <s v="Sin Orden"/>
    <n v="19"/>
    <n v="8"/>
    <n v="2020"/>
    <n v="98"/>
    <s v="No Cruza"/>
    <n v="98"/>
    <n v="11"/>
    <n v="8"/>
    <n v="2020"/>
    <n v="106"/>
    <x v="1"/>
    <n v="8"/>
    <x v="4"/>
  </r>
  <r>
    <s v="P11102020110021"/>
    <x v="5"/>
    <n v="0"/>
    <n v="0"/>
    <s v="                                                                                "/>
    <s v="OC CCIAL AMERICANO  "/>
    <s v="OSIRIS EMPERATRIZ BERMUDEZ JARABA                                       "/>
    <n v="3686060"/>
    <s v="TC090"/>
    <s v="                                                                                                                                                                                           "/>
    <s v="CRA 53 76 239=CRA 67 76 116                                 "/>
    <s v="MP000142                      "/>
    <s v="ANA_KARINA_RIVERO_PEREZ                                                         "/>
    <s v="AC230"/>
    <n v="20201105"/>
    <n v="20201105"/>
    <n v="1110"/>
    <n v="0"/>
    <m/>
    <s v="NO"/>
    <x v="0"/>
    <n v="3"/>
    <n v="3000"/>
    <s v="Suministros definitivos Simples "/>
    <x v="9"/>
    <n v="20201105"/>
    <x v="1"/>
    <n v="1"/>
    <x v="1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502020110001"/>
    <x v="5"/>
    <n v="0"/>
    <n v="0"/>
    <s v="                                                                                "/>
    <s v="Of. Telefónica 24H  "/>
    <s v="ALGIS DARIUS VYSHNIAUSKAS GRAU                                          "/>
    <n v="300668271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3"/>
    <n v="20201103"/>
    <n v="1150"/>
    <n v="0"/>
    <m/>
    <s v="NO"/>
    <x v="0"/>
    <n v="3"/>
    <n v="3000"/>
    <s v="Suministros definitivos Simples "/>
    <x v="9"/>
    <n v="20201103"/>
    <x v="1"/>
    <n v="1"/>
    <x v="1"/>
    <n v="3"/>
    <x v="5"/>
    <x v="1"/>
    <x v="1"/>
    <x v="101"/>
    <s v="Sin Orden"/>
    <n v="3"/>
    <n v="11"/>
    <n v="2020"/>
    <n v="22"/>
    <s v="No Cruza"/>
    <n v="22"/>
    <n v="3"/>
    <n v="11"/>
    <n v="2020"/>
    <n v="22"/>
    <x v="1"/>
    <n v="0"/>
    <x v="4"/>
  </r>
  <r>
    <s v="P11102020020107"/>
    <x v="3"/>
    <n v="3049035"/>
    <n v="20120549"/>
    <s v="Situacion correcta                                                              "/>
    <s v="O.C. B/quilla Cto   "/>
    <s v="ROQUE GRASS V                                                           "/>
    <n v="3142596350"/>
    <s v="TC090"/>
    <s v="CR 26C4 79 8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005"/>
    <n v="20200221"/>
    <n v="20200221"/>
    <n v="1110"/>
    <n v="27198466"/>
    <s v="Modificación de Potencia"/>
    <s v="NO"/>
    <x v="3"/>
    <n v="3"/>
    <n v="3000"/>
    <s v="Aumentos de potencia"/>
    <x v="3"/>
    <n v="20200221"/>
    <x v="1"/>
    <n v="1"/>
    <x v="1"/>
    <n v="21"/>
    <x v="1"/>
    <x v="1"/>
    <x v="1"/>
    <x v="552"/>
    <s v="Resuelta"/>
    <n v="21"/>
    <n v="2"/>
    <n v="2020"/>
    <n v="278"/>
    <s v="No Cruza"/>
    <n v="0"/>
    <n v="21"/>
    <n v="2"/>
    <n v="2020"/>
    <n v="278"/>
    <x v="1"/>
    <n v="0"/>
    <x v="1"/>
  </r>
  <r>
    <s v="P12102018100033"/>
    <x v="2"/>
    <n v="0"/>
    <n v="0"/>
    <s v="                                                                                "/>
    <s v="ZE Atl. Oriental    "/>
    <s v="COLOMBIA SELING DE                                                      "/>
    <n v="3006679655"/>
    <s v="TC092"/>
    <s v="                                                                                                                                                                                           "/>
    <s v="LOTE B1 GALAPA A BNOA                                       "/>
    <s v="T9763922                      "/>
    <s v="Somaya_Rincon                                                                   "/>
    <s v="AC190"/>
    <n v="20181026"/>
    <n v="20181026"/>
    <n v="1210"/>
    <n v="0"/>
    <m/>
    <s v="NO"/>
    <x v="0"/>
    <n v="112.5"/>
    <n v="112500"/>
    <s v="Obras "/>
    <x v="8"/>
    <n v="20190130"/>
    <x v="3"/>
    <n v="1"/>
    <x v="0"/>
    <n v="26"/>
    <x v="3"/>
    <x v="3"/>
    <x v="4"/>
    <x v="100"/>
    <s v="Sin Orden"/>
    <n v="30"/>
    <n v="1"/>
    <n v="2019"/>
    <n v="665"/>
    <s v="No Cruza"/>
    <n v="665"/>
    <n v="26"/>
    <n v="10"/>
    <n v="2018"/>
    <n v="761"/>
    <x v="0"/>
    <n v="96"/>
    <x v="2"/>
  </r>
  <r>
    <s v="P11102020110054"/>
    <x v="1"/>
    <n v="0"/>
    <n v="0"/>
    <s v="                                                                                "/>
    <s v="OC CCIAL AMERICANO  "/>
    <s v="EDUARDO R BORRERO O                                                     "/>
    <n v="300788997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4                      "/>
    <s v="DARIO_GONZALEZ_IMITOLA                                                          "/>
    <s v="AC236"/>
    <n v="20201110"/>
    <n v="20201120"/>
    <n v="1110"/>
    <n v="0"/>
    <m/>
    <s v="NO"/>
    <x v="0"/>
    <n v="3"/>
    <n v="3000"/>
    <s v="Suministros definitivos Simples "/>
    <x v="1"/>
    <n v="20201120"/>
    <x v="1"/>
    <n v="1"/>
    <x v="1"/>
    <n v="10"/>
    <x v="5"/>
    <x v="1"/>
    <x v="1"/>
    <x v="79"/>
    <s v="Sin Orden"/>
    <n v="20"/>
    <n v="11"/>
    <n v="2020"/>
    <n v="5"/>
    <s v="No Cruza"/>
    <n v="5"/>
    <n v="20"/>
    <n v="11"/>
    <n v="2020"/>
    <n v="5"/>
    <x v="1"/>
    <n v="0"/>
    <x v="1"/>
  </r>
  <r>
    <s v="P12202019110019"/>
    <x v="2"/>
    <n v="0"/>
    <n v="0"/>
    <s v="                                                                                "/>
    <s v="O.C Sabanalarga     "/>
    <s v="GALAPA SENA CILA                                                        "/>
    <n v="3086231"/>
    <s v="TC095"/>
    <s v="                                                                                                                                                                                           "/>
    <s v="SENA CILA                                                   "/>
    <s v="A8742068                      "/>
    <s v="Alvaro_Enrique_Hernandez_Suarez                                                 "/>
    <s v="AC190"/>
    <n v="20191128"/>
    <n v="20200211"/>
    <n v="1220"/>
    <n v="26959888"/>
    <s v="Factibilidad Distribucion "/>
    <s v="NO"/>
    <x v="1"/>
    <n v="500"/>
    <n v="500000"/>
    <s v="Obras "/>
    <x v="8"/>
    <n v="20200918"/>
    <x v="3"/>
    <n v="1"/>
    <x v="0"/>
    <n v="28"/>
    <x v="5"/>
    <x v="2"/>
    <x v="4"/>
    <x v="215"/>
    <s v="Resuelta"/>
    <n v="18"/>
    <n v="9"/>
    <n v="2020"/>
    <n v="68"/>
    <s v="No Cruza"/>
    <n v="295"/>
    <n v="11"/>
    <n v="2"/>
    <n v="2020"/>
    <n v="288"/>
    <x v="1"/>
    <n v="220"/>
    <x v="2"/>
  </r>
  <r>
    <s v="P34402020110018"/>
    <x v="3"/>
    <n v="3859170"/>
    <n v="20679942"/>
    <s v="Situacion correcta                                                              "/>
    <s v="O.C. Fundación      "/>
    <s v="JULIO JACOBO MEJIA RODRIGUEZ                                            "/>
    <n v="0"/>
    <s v="TC092"/>
    <s v="CL 5 CR 6 36                                                                                                                                                                               "/>
    <s v="                                                            "/>
    <s v="A7273175                      "/>
    <s v="KARINA_OSPINO_GARCIA                                                            "/>
    <s v="AC005"/>
    <n v="20201120"/>
    <n v="20201120"/>
    <n v="3440"/>
    <n v="28293369"/>
    <s v="Modificación de Potencia"/>
    <s v="NO"/>
    <x v="2"/>
    <n v="3.8"/>
    <n v="3800"/>
    <s v="Aumentos de potencia"/>
    <x v="3"/>
    <n v="20201120"/>
    <x v="1"/>
    <n v="1"/>
    <x v="1"/>
    <n v="20"/>
    <x v="5"/>
    <x v="1"/>
    <x v="0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34602020100009"/>
    <x v="3"/>
    <n v="3843241"/>
    <n v="20695218"/>
    <s v="Situacion correcta                                                              "/>
    <s v="O.C. La 14          "/>
    <s v="TERESA VILLARREAL                                                       "/>
    <n v="3103588160"/>
    <s v="TC090"/>
    <s v="CL 8 18 78                                                                                                                                                                                 "/>
    <s v="                                                            "/>
    <s v="TR194461                      "/>
    <s v="EILEN_MORRON_CHARRIS                                                            "/>
    <s v="AC005"/>
    <n v="20201021"/>
    <n v="20201021"/>
    <n v="3460"/>
    <n v="28245154"/>
    <s v="Modificación de Potencia"/>
    <s v="NO"/>
    <x v="2"/>
    <n v="3"/>
    <n v="3000"/>
    <s v="Aumentos de potencia"/>
    <x v="3"/>
    <n v="20201021"/>
    <x v="1"/>
    <n v="1"/>
    <x v="1"/>
    <n v="21"/>
    <x v="3"/>
    <x v="1"/>
    <x v="0"/>
    <x v="151"/>
    <s v="Pendiente"/>
    <n v="21"/>
    <n v="10"/>
    <n v="2020"/>
    <n v="35"/>
    <d v="2020-10-21T00:00:00"/>
    <n v="35"/>
    <n v="21"/>
    <n v="10"/>
    <n v="2020"/>
    <n v="35"/>
    <x v="1"/>
    <n v="0"/>
    <x v="1"/>
  </r>
  <r>
    <s v="P77912020090005"/>
    <x v="2"/>
    <n v="0"/>
    <n v="0"/>
    <s v="                                                                                "/>
    <s v="O.C. La 14          "/>
    <s v="JAIME CANTILLO BORNACHERA BMT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7791"/>
    <n v="28160927"/>
    <s v="Factibilidad Distribucion "/>
    <s v="NO"/>
    <x v="1"/>
    <n v="25"/>
    <n v="25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2202019110001"/>
    <x v="2"/>
    <n v="0"/>
    <n v="0"/>
    <s v="                                                                                "/>
    <s v="O.C. B/quilla Cto   "/>
    <s v="  PARQUE BARANOA       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1101"/>
    <n v="20191202"/>
    <n v="1220"/>
    <n v="26904912"/>
    <s v="Factibilidad Distribucion "/>
    <s v="NO"/>
    <x v="1"/>
    <n v="25"/>
    <n v="25000"/>
    <s v="Obras "/>
    <x v="8"/>
    <n v="20200424"/>
    <x v="2"/>
    <n v="1"/>
    <x v="0"/>
    <n v="1"/>
    <x v="5"/>
    <x v="2"/>
    <x v="4"/>
    <x v="242"/>
    <s v="Resuelta"/>
    <n v="24"/>
    <n v="4"/>
    <n v="2020"/>
    <n v="215"/>
    <s v="No Cruza"/>
    <n v="175"/>
    <n v="2"/>
    <n v="12"/>
    <n v="2019"/>
    <n v="359"/>
    <x v="1"/>
    <n v="144"/>
    <x v="2"/>
  </r>
  <r>
    <s v="P93402020100007"/>
    <x v="9"/>
    <n v="0"/>
    <n v="0"/>
    <s v="                                                                                "/>
    <s v="O.C. La 14          "/>
    <s v="BERTHA MARIA REDONDO RODRIGUEZ BMT FCA PALESTINA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10"/>
    <n v="9340"/>
    <n v="0"/>
    <m/>
    <s v="NO"/>
    <x v="0"/>
    <n v="30"/>
    <n v="30000"/>
    <s v="Obras "/>
    <x v="15"/>
    <n v="20201010"/>
    <x v="2"/>
    <n v="1"/>
    <x v="0"/>
    <n v="10"/>
    <x v="3"/>
    <x v="1"/>
    <x v="0"/>
    <x v="309"/>
    <s v="Sin Orden"/>
    <n v="10"/>
    <n v="10"/>
    <n v="2020"/>
    <n v="46"/>
    <s v="No Cruza"/>
    <n v="46"/>
    <n v="10"/>
    <n v="10"/>
    <n v="2020"/>
    <n v="46"/>
    <x v="1"/>
    <n v="0"/>
    <x v="6"/>
  </r>
  <r>
    <s v="P34102020090020"/>
    <x v="0"/>
    <n v="0"/>
    <n v="0"/>
    <s v="                                                                                "/>
    <s v="ZE Santa_Marta      "/>
    <s v="CONJUNTO RESIDENCIAL GAIRA GOLF                                         "/>
    <n v="4210067"/>
    <s v="TC090"/>
    <s v="                                                                                                                                                                                           "/>
    <s v="SECTOR TEYUNA                                               "/>
    <s v="T9697258                      "/>
    <s v="Adriana_Duran_Q                                                                 "/>
    <s v="AC100"/>
    <n v="20200907"/>
    <n v="20200916"/>
    <n v="3410"/>
    <n v="28135344"/>
    <s v="Factibilidad Distribucion "/>
    <s v="NO"/>
    <x v="1"/>
    <n v="400"/>
    <n v="400000"/>
    <s v="Obras "/>
    <x v="0"/>
    <n v="20200916"/>
    <x v="6"/>
    <n v="1"/>
    <x v="0"/>
    <n v="7"/>
    <x v="7"/>
    <x v="1"/>
    <x v="0"/>
    <x v="155"/>
    <s v="Resuelta"/>
    <n v="16"/>
    <n v="9"/>
    <n v="2020"/>
    <n v="70"/>
    <s v="No Cruza"/>
    <n v="9"/>
    <n v="16"/>
    <n v="9"/>
    <n v="2020"/>
    <n v="70"/>
    <x v="1"/>
    <n v="0"/>
    <x v="0"/>
  </r>
  <r>
    <s v="P75412020110003"/>
    <x v="0"/>
    <n v="0"/>
    <n v="0"/>
    <s v="                                                                                "/>
    <s v="O.C. B/quilla Cto   "/>
    <s v="PONEDERA ESTACION DE REGULAC Y MEDICION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104"/>
    <n v="20201109"/>
    <n v="7541"/>
    <n v="28269595"/>
    <s v="Factibilidad Distribucion "/>
    <s v="NO"/>
    <x v="1"/>
    <n v="25"/>
    <n v="25000"/>
    <s v="Obras "/>
    <x v="0"/>
    <n v="20201109"/>
    <x v="2"/>
    <n v="1"/>
    <x v="0"/>
    <n v="4"/>
    <x v="5"/>
    <x v="1"/>
    <x v="4"/>
    <x v="97"/>
    <s v="Resuelta"/>
    <n v="9"/>
    <n v="11"/>
    <n v="2020"/>
    <n v="16"/>
    <s v="No Cruza"/>
    <n v="5"/>
    <n v="9"/>
    <n v="11"/>
    <n v="2020"/>
    <n v="16"/>
    <x v="1"/>
    <n v="0"/>
    <x v="0"/>
  </r>
  <r>
    <s v="P11502020030014"/>
    <x v="1"/>
    <n v="0"/>
    <n v="0"/>
    <s v="                                                                                "/>
    <s v="O.C. B/quilla Nte   "/>
    <s v="MARIA PADILLA MOLINA                                                    "/>
    <n v="300724212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6389                      "/>
    <s v="MAURO_MAURY_PENATE                                                              "/>
    <s v="AC236"/>
    <n v="20200312"/>
    <n v="20200318"/>
    <n v="1150"/>
    <n v="27257474"/>
    <s v="Inspección Normalización"/>
    <s v="NO"/>
    <x v="1"/>
    <n v="3"/>
    <n v="3000"/>
    <s v="Suministros definitivos Simples "/>
    <x v="1"/>
    <n v="20200318"/>
    <x v="1"/>
    <n v="1"/>
    <x v="1"/>
    <n v="12"/>
    <x v="0"/>
    <x v="1"/>
    <x v="1"/>
    <x v="45"/>
    <s v="Resuelta"/>
    <n v="18"/>
    <n v="3"/>
    <n v="2020"/>
    <n v="252"/>
    <s v="No Cruza"/>
    <n v="6"/>
    <n v="18"/>
    <n v="3"/>
    <n v="2020"/>
    <n v="252"/>
    <x v="1"/>
    <n v="0"/>
    <x v="1"/>
  </r>
  <r>
    <s v="P11102019070006"/>
    <x v="2"/>
    <n v="0"/>
    <n v="0"/>
    <s v="                                                                                "/>
    <s v="O.C. B/quilla Nte   "/>
    <s v="BLANCA SOFIA CARREÑO LEON                                               "/>
    <n v="3736555"/>
    <s v="TC090"/>
    <s v="                                                                                                                                                                                           "/>
    <s v="CL 91 46 50                                                 "/>
    <s v="A3151411                      "/>
    <s v="FERGIE_YULISSA_SOLANO_MANOTAS                                                   "/>
    <s v="AC190"/>
    <n v="20190703"/>
    <n v="20190814"/>
    <n v="1110"/>
    <n v="26674902"/>
    <s v="Seguimiento y rev. instalacion electrica distribucion "/>
    <s v="NO"/>
    <x v="1"/>
    <n v="75"/>
    <n v="75000"/>
    <s v="Obras "/>
    <x v="8"/>
    <n v="20191206"/>
    <x v="2"/>
    <n v="1"/>
    <x v="0"/>
    <n v="3"/>
    <x v="6"/>
    <x v="2"/>
    <x v="1"/>
    <x v="559"/>
    <s v="Resuelta"/>
    <n v="6"/>
    <n v="12"/>
    <n v="2019"/>
    <n v="355"/>
    <d v="2019-08-30T00:00:00"/>
    <n v="156"/>
    <n v="14"/>
    <n v="8"/>
    <n v="2019"/>
    <n v="469"/>
    <x v="0"/>
    <n v="114"/>
    <x v="2"/>
  </r>
  <r>
    <s v="P93312020090007"/>
    <x v="0"/>
    <n v="0"/>
    <n v="0"/>
    <s v="                                                                                "/>
    <s v="O.C. Riohacha       "/>
    <s v="PARNERTS TELECOM ANTENA WON JS-351 LA JUNTA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O EMPRESARIAL INVERFIN                                 "/>
    <s v="N3352044                      "/>
    <s v="Laudis_Peñaranda_                                                               "/>
    <s v="AC100"/>
    <n v="20200909"/>
    <n v="20201019"/>
    <n v="9331"/>
    <n v="28119860"/>
    <s v="Factibilidad Distribucion "/>
    <s v="NO"/>
    <x v="1"/>
    <n v="15"/>
    <n v="15000"/>
    <s v="Obras "/>
    <x v="0"/>
    <n v="20201019"/>
    <x v="2"/>
    <n v="1"/>
    <x v="0"/>
    <n v="9"/>
    <x v="7"/>
    <x v="1"/>
    <x v="3"/>
    <x v="86"/>
    <s v="Resuelta"/>
    <n v="19"/>
    <n v="10"/>
    <n v="2020"/>
    <n v="37"/>
    <s v="No Cruza"/>
    <n v="40"/>
    <n v="19"/>
    <n v="10"/>
    <n v="2020"/>
    <n v="37"/>
    <x v="1"/>
    <n v="0"/>
    <x v="0"/>
  </r>
  <r>
    <s v="P34102019100058"/>
    <x v="4"/>
    <n v="1035448"/>
    <n v="0"/>
    <s v="                                                                                "/>
    <s v="O.C. La 14          "/>
    <s v="ARMANDO PEREZ                                                           "/>
    <n v="312483954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220"/>
    <n v="20191018"/>
    <n v="20200619"/>
    <n v="3410"/>
    <n v="26933861"/>
    <s v="Seguimiento y rev. instalacion electrica distribucion "/>
    <s v="NO"/>
    <x v="3"/>
    <n v="45"/>
    <n v="45000"/>
    <s v="Aumentos de potencia"/>
    <x v="4"/>
    <n v="20200619"/>
    <x v="2"/>
    <n v="1"/>
    <x v="0"/>
    <n v="18"/>
    <x v="3"/>
    <x v="2"/>
    <x v="0"/>
    <x v="348"/>
    <s v="Resuelta"/>
    <n v="19"/>
    <n v="6"/>
    <n v="2020"/>
    <n v="159"/>
    <s v="No Cruza"/>
    <n v="245"/>
    <n v="19"/>
    <n v="6"/>
    <n v="2020"/>
    <n v="159"/>
    <x v="1"/>
    <n v="0"/>
    <x v="3"/>
  </r>
  <r>
    <s v="P34102020100029"/>
    <x v="2"/>
    <n v="0"/>
    <n v="0"/>
    <s v="                                                                                "/>
    <s v="ZE Santa_Marta      "/>
    <s v="SAS TODO AMBIENTAL                                                      "/>
    <n v="3013712135"/>
    <s v="TC092"/>
    <s v="                                                                                                                                                                                           "/>
    <s v="LOTE 6B                                                     "/>
    <s v="T9697258                      "/>
    <s v="Adriana_Duran_Q                                                                 "/>
    <s v="AC190"/>
    <n v="20201011"/>
    <n v="20201030"/>
    <n v="3410"/>
    <n v="28230751"/>
    <s v="Factibilidad Distribucion "/>
    <s v="NO"/>
    <x v="1"/>
    <n v="45"/>
    <n v="45000"/>
    <s v="Obras "/>
    <x v="7"/>
    <n v="20201101"/>
    <x v="2"/>
    <n v="1"/>
    <x v="0"/>
    <n v="11"/>
    <x v="3"/>
    <x v="1"/>
    <x v="0"/>
    <x v="560"/>
    <s v="Resuelta"/>
    <n v="1"/>
    <n v="11"/>
    <n v="2020"/>
    <n v="24"/>
    <s v="No Cruza"/>
    <n v="21"/>
    <n v="30"/>
    <n v="10"/>
    <n v="2020"/>
    <n v="26"/>
    <x v="1"/>
    <n v="2"/>
    <x v="2"/>
  </r>
  <r>
    <s v="P11802019110120"/>
    <x v="2"/>
    <n v="5522676"/>
    <n v="36161568"/>
    <s v="Situacion correcta                                                              "/>
    <s v="O.C. B/quilla Cto   "/>
    <s v="  PROVISIONAL LA CEIBA                                                  "/>
    <n v="3223449760"/>
    <s v="TC088"/>
    <s v="TR 1BSUR CL 68B 10                                                                                                                                                                         "/>
    <s v="PROV LA CEIBA                                               "/>
    <s v="A3151411                      "/>
    <s v="FERGIE_YULISSA_SOLANO_MANOTAS                                                   "/>
    <s v="AC190"/>
    <n v="20191128"/>
    <n v="20191213"/>
    <n v="1180"/>
    <n v="27064931"/>
    <s v="Seguimiento y rev. instalacion electrica distribucion "/>
    <s v="NO"/>
    <x v="3"/>
    <n v="112.5"/>
    <n v="112500"/>
    <s v="Aumentos de potencia"/>
    <x v="8"/>
    <n v="20200108"/>
    <x v="2"/>
    <n v="1"/>
    <x v="0"/>
    <n v="28"/>
    <x v="5"/>
    <x v="2"/>
    <x v="1"/>
    <x v="215"/>
    <s v="Resuelta"/>
    <n v="8"/>
    <n v="1"/>
    <n v="2020"/>
    <n v="322"/>
    <s v="No Cruza"/>
    <n v="41"/>
    <n v="13"/>
    <n v="12"/>
    <n v="2019"/>
    <n v="348"/>
    <x v="1"/>
    <n v="26"/>
    <x v="2"/>
  </r>
  <r>
    <s v="P77512020090004"/>
    <x v="0"/>
    <n v="0"/>
    <n v="0"/>
    <s v="                                                                                "/>
    <s v="O.C. Riohacha       "/>
    <s v="ELKIN BARROS B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48                                                       "/>
    <s v="N3352044                      "/>
    <s v="Laudis_Peñaranda_                                                               "/>
    <s v="AC100"/>
    <n v="20200910"/>
    <n v="20201014"/>
    <n v="7751"/>
    <n v="28122246"/>
    <s v="Factibilidad Distribucion "/>
    <s v="NO"/>
    <x v="1"/>
    <n v="25"/>
    <n v="25000"/>
    <s v="Obras "/>
    <x v="0"/>
    <n v="20201014"/>
    <x v="2"/>
    <n v="1"/>
    <x v="0"/>
    <n v="10"/>
    <x v="7"/>
    <x v="1"/>
    <x v="3"/>
    <x v="376"/>
    <s v="Resuelta"/>
    <n v="14"/>
    <n v="10"/>
    <n v="2020"/>
    <n v="42"/>
    <s v="No Cruza"/>
    <n v="34"/>
    <n v="14"/>
    <n v="10"/>
    <n v="2020"/>
    <n v="42"/>
    <x v="1"/>
    <n v="0"/>
    <x v="0"/>
  </r>
  <r>
    <s v="P12202020020012"/>
    <x v="0"/>
    <n v="2529225"/>
    <n v="20169744"/>
    <s v="Situacion correcta                                                              "/>
    <s v="O.C Sabanalarga     "/>
    <s v="RAFAEL PALACIO                                                          "/>
    <s v="3002902805 3095636    "/>
    <s v="TC090"/>
    <s v="CR 19 9 4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211"/>
    <n v="20200214"/>
    <n v="1220"/>
    <n v="0"/>
    <m/>
    <s v="NO"/>
    <x v="0"/>
    <n v="75"/>
    <n v="75000"/>
    <s v="Aumentos de potencia"/>
    <x v="0"/>
    <n v="20200214"/>
    <x v="2"/>
    <n v="1"/>
    <x v="0"/>
    <n v="11"/>
    <x v="1"/>
    <x v="1"/>
    <x v="4"/>
    <x v="233"/>
    <s v="Sin Orden"/>
    <n v="14"/>
    <n v="2"/>
    <n v="2020"/>
    <n v="285"/>
    <s v="No Cruza"/>
    <n v="285"/>
    <n v="14"/>
    <n v="2"/>
    <n v="2020"/>
    <n v="285"/>
    <x v="1"/>
    <n v="0"/>
    <x v="0"/>
  </r>
  <r>
    <s v="P12102018100027"/>
    <x v="4"/>
    <n v="0"/>
    <n v="0"/>
    <s v="                                                                                "/>
    <s v="ZE Atl. Oriental    "/>
    <s v="LA REPRESA PROVISIONAL DE OBRA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ISIONAL LA REPRESA                                      "/>
    <s v="T9763922                      "/>
    <s v="Somaya_Rincon                                                                   "/>
    <s v="AC220"/>
    <n v="20181023"/>
    <n v="20190905"/>
    <n v="1210"/>
    <n v="26014358"/>
    <s v="Seguimiento y rev. instalacion electrica distribucion "/>
    <s v="NO"/>
    <x v="3"/>
    <n v="25"/>
    <n v="25000"/>
    <s v="Obras "/>
    <x v="8"/>
    <n v="20191028"/>
    <x v="2"/>
    <n v="1"/>
    <x v="0"/>
    <n v="23"/>
    <x v="3"/>
    <x v="3"/>
    <x v="4"/>
    <x v="561"/>
    <s v="Resuelta"/>
    <n v="28"/>
    <n v="10"/>
    <n v="2019"/>
    <n v="394"/>
    <s v="No Cruza"/>
    <n v="370"/>
    <n v="5"/>
    <n v="9"/>
    <n v="2019"/>
    <n v="447"/>
    <x v="0"/>
    <n v="53"/>
    <x v="3"/>
  </r>
  <r>
    <s v="P77522020110003"/>
    <x v="3"/>
    <n v="0"/>
    <n v="0"/>
    <s v="                                                                                "/>
    <s v="O.C. Riohacha       "/>
    <s v="WALTER DICK HAWKINS MORALES                                             "/>
    <n v="3013152907"/>
    <s v="TC092"/>
    <s v="                                                                                                                                                                                           "/>
    <s v="LOCAL                                                       "/>
    <s v="TR046848                      "/>
    <s v="CINDY_PITRE                                                                     "/>
    <s v="AC005"/>
    <n v="20201113"/>
    <n v="20201113"/>
    <n v="7752"/>
    <n v="28283480"/>
    <s v="Inspección Normalización"/>
    <s v="NO"/>
    <x v="2"/>
    <n v="3.5"/>
    <n v="3500"/>
    <s v="Suministros definitivos Simples "/>
    <x v="3"/>
    <n v="20201113"/>
    <x v="1"/>
    <n v="1"/>
    <x v="1"/>
    <n v="13"/>
    <x v="5"/>
    <x v="1"/>
    <x v="3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2302020110001"/>
    <x v="9"/>
    <n v="0"/>
    <n v="0"/>
    <s v="                                                                                "/>
    <s v="O.C Sabanalarga     "/>
    <s v="JUAN DE DIOS PLATA PLATA FINCA LAS LOMITAS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AS LOMITAS                                                 "/>
    <s v="A8742068                      "/>
    <s v="Alvaro_Enrique_Hernandez_Suarez                                                 "/>
    <s v="AC090"/>
    <n v="20201119"/>
    <n v="20201119"/>
    <n v="1230"/>
    <n v="28291602"/>
    <s v="Factibilidad Distribucion "/>
    <s v="NO"/>
    <x v="2"/>
    <n v="25"/>
    <n v="25000"/>
    <s v="Obras "/>
    <x v="15"/>
    <n v="20201119"/>
    <x v="2"/>
    <n v="1"/>
    <x v="0"/>
    <n v="19"/>
    <x v="5"/>
    <x v="1"/>
    <x v="2"/>
    <x v="94"/>
    <s v="Pendiente"/>
    <n v="19"/>
    <n v="11"/>
    <n v="2020"/>
    <n v="6"/>
    <s v="No Cruza"/>
    <n v="6"/>
    <n v="19"/>
    <n v="11"/>
    <n v="2020"/>
    <n v="6"/>
    <x v="1"/>
    <n v="0"/>
    <x v="6"/>
  </r>
  <r>
    <s v="P75412018060011"/>
    <x v="2"/>
    <n v="0"/>
    <n v="0"/>
    <s v="                                                                                "/>
    <s v="O.C Sabanalarga     "/>
    <s v="ASCANIO ALBERTO RIQUETT OSPINO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IC VEC 6915161                                             "/>
    <s v="T9763922                      "/>
    <s v="Somaya_Rincon                                                                   "/>
    <s v="AC190"/>
    <n v="20180608"/>
    <n v="20181010"/>
    <n v="7541"/>
    <n v="25820112"/>
    <s v="Seguimiento y rev. instalacion electrica distribucion "/>
    <s v="NO"/>
    <x v="1"/>
    <n v="15"/>
    <n v="15000"/>
    <s v="Obras "/>
    <x v="8"/>
    <n v="20181213"/>
    <x v="2"/>
    <n v="1"/>
    <x v="0"/>
    <n v="8"/>
    <x v="4"/>
    <x v="3"/>
    <x v="4"/>
    <x v="478"/>
    <s v="Resuelta"/>
    <n v="13"/>
    <n v="12"/>
    <n v="2018"/>
    <n v="713"/>
    <d v="2018-12-17T00:00:00"/>
    <n v="188"/>
    <n v="10"/>
    <n v="10"/>
    <n v="2018"/>
    <n v="777"/>
    <x v="0"/>
    <n v="64"/>
    <x v="2"/>
  </r>
  <r>
    <s v="P75412018030039"/>
    <x v="2"/>
    <n v="0"/>
    <n v="0"/>
    <s v="                                                                                "/>
    <s v="O.C Sabanalarga     "/>
    <s v="BERTHA REGINA COVA DE MEDINA                                            "/>
    <n v="3235679925"/>
    <s v="TC090"/>
    <s v="                                                                                                                                                                                           "/>
    <s v="NIC VEC 6642570                                             "/>
    <s v="T9763922                      "/>
    <s v="Somaya_Rincon                                                                   "/>
    <s v="AC190"/>
    <n v="20180323"/>
    <n v="20180406"/>
    <n v="7541"/>
    <n v="24907364"/>
    <s v="Factibilidad Distribucion "/>
    <s v="NO"/>
    <x v="1"/>
    <n v="30"/>
    <n v="30000"/>
    <s v="Obras "/>
    <x v="2"/>
    <n v="20180406"/>
    <x v="2"/>
    <n v="1"/>
    <x v="0"/>
    <n v="23"/>
    <x v="0"/>
    <x v="3"/>
    <x v="4"/>
    <x v="464"/>
    <s v="Resuelta"/>
    <n v="6"/>
    <n v="4"/>
    <n v="2018"/>
    <n v="964"/>
    <s v="No Cruza"/>
    <n v="14"/>
    <n v="6"/>
    <n v="4"/>
    <n v="2018"/>
    <n v="964"/>
    <x v="0"/>
    <n v="0"/>
    <x v="2"/>
  </r>
  <r>
    <s v="P33102019030026"/>
    <x v="2"/>
    <n v="5630075"/>
    <n v="25634346"/>
    <s v="Situacion correcta                                                              "/>
    <s v="O.C. Riohacha       "/>
    <s v="VICENTE BORREGO                                                         "/>
    <n v="7282852"/>
    <s v="TC090"/>
    <s v="CL 1 10 75               LOC  1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328"/>
    <n v="20190527"/>
    <n v="3310"/>
    <n v="26470102"/>
    <s v="Seguimiento y rev. instalacion electrica distribucion "/>
    <s v="NO"/>
    <x v="3"/>
    <n v="225"/>
    <n v="225000"/>
    <s v="Aumentos de potencia"/>
    <x v="7"/>
    <n v="20190612"/>
    <x v="2"/>
    <n v="1"/>
    <x v="0"/>
    <n v="28"/>
    <x v="0"/>
    <x v="2"/>
    <x v="3"/>
    <x v="70"/>
    <s v="Resuelta"/>
    <n v="12"/>
    <n v="6"/>
    <n v="2019"/>
    <n v="532"/>
    <s v="No Cruza"/>
    <n v="76"/>
    <n v="27"/>
    <n v="5"/>
    <n v="2019"/>
    <n v="548"/>
    <x v="0"/>
    <n v="16"/>
    <x v="2"/>
  </r>
  <r>
    <s v="P95202020020030"/>
    <x v="0"/>
    <n v="0"/>
    <n v="0"/>
    <s v="                                                                                "/>
    <s v="O.C Sabanalarga     "/>
    <s v="ATLANTIK PARQUE INDUSTRIAL                                              "/>
    <n v="3952615"/>
    <s v="TC091"/>
    <s v="                                                                                                                                                                                           "/>
    <s v="PARQUE IND ATLANTIK                                         "/>
    <s v="A8742068                      "/>
    <s v="Alvaro_Enrique_Hernandez_Suarez                                                 "/>
    <s v="AC100"/>
    <n v="20200221"/>
    <n v="20200304"/>
    <n v="9520"/>
    <n v="27228974"/>
    <s v="Factibilidad Distribucion "/>
    <s v="NO"/>
    <x v="1"/>
    <n v="25"/>
    <n v="25000"/>
    <s v="Obras "/>
    <x v="0"/>
    <n v="20200304"/>
    <x v="2"/>
    <n v="1"/>
    <x v="0"/>
    <n v="21"/>
    <x v="1"/>
    <x v="1"/>
    <x v="4"/>
    <x v="552"/>
    <s v="Resuelta"/>
    <n v="4"/>
    <n v="3"/>
    <n v="2020"/>
    <n v="266"/>
    <s v="No Cruza"/>
    <n v="12"/>
    <n v="4"/>
    <n v="3"/>
    <n v="2020"/>
    <n v="266"/>
    <x v="1"/>
    <n v="0"/>
    <x v="0"/>
  </r>
  <r>
    <s v="P11102020110026"/>
    <x v="1"/>
    <n v="0"/>
    <n v="0"/>
    <s v="                                                                                "/>
    <s v="O.C. B/quilla Nte   "/>
    <s v="CANDELARIA MARTINEZ PASTRANA                                            "/>
    <n v="3013133684"/>
    <s v="TC090"/>
    <s v="                                                                                                                                                                                           "/>
    <s v="=CRA 31 51B 54                                              "/>
    <s v="MP000058                      "/>
    <s v="NATALIA_MARIA_PEREZ_MAHECHA                                                     "/>
    <s v="AC236"/>
    <n v="20201106"/>
    <n v="20201111"/>
    <n v="1110"/>
    <n v="28270949"/>
    <s v="Inspección Normalización"/>
    <s v="NO"/>
    <x v="1"/>
    <n v="3"/>
    <n v="3000"/>
    <s v="Suministros definitivos Simples "/>
    <x v="1"/>
    <n v="20201111"/>
    <x v="1"/>
    <n v="1"/>
    <x v="1"/>
    <n v="6"/>
    <x v="5"/>
    <x v="1"/>
    <x v="1"/>
    <x v="42"/>
    <s v="Resuelta"/>
    <n v="11"/>
    <n v="11"/>
    <n v="2020"/>
    <n v="14"/>
    <s v="No Cruza"/>
    <n v="5"/>
    <n v="11"/>
    <n v="11"/>
    <n v="2020"/>
    <n v="14"/>
    <x v="1"/>
    <n v="0"/>
    <x v="1"/>
  </r>
  <r>
    <s v="P11702020030085"/>
    <x v="1"/>
    <n v="0"/>
    <n v="0"/>
    <s v="                                                                                "/>
    <s v="Of. Telefónica 24H  "/>
    <s v="LIZ MARGARITA ATENSIA CASTRO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331"/>
    <n v="20200403"/>
    <n v="1170"/>
    <n v="27299162"/>
    <s v="Inspección Normalización"/>
    <s v="NO"/>
    <x v="1"/>
    <n v="3"/>
    <n v="3000"/>
    <s v="Suministros definitivos Simples "/>
    <x v="1"/>
    <n v="20200403"/>
    <x v="1"/>
    <n v="1"/>
    <x v="1"/>
    <n v="31"/>
    <x v="0"/>
    <x v="1"/>
    <x v="1"/>
    <x v="199"/>
    <s v="Resuelta"/>
    <n v="3"/>
    <n v="4"/>
    <n v="2020"/>
    <n v="236"/>
    <s v="No Cruza"/>
    <n v="3"/>
    <n v="3"/>
    <n v="4"/>
    <n v="2020"/>
    <n v="236"/>
    <x v="1"/>
    <n v="0"/>
    <x v="1"/>
  </r>
  <r>
    <s v="P34102020090081"/>
    <x v="0"/>
    <n v="0"/>
    <n v="0"/>
    <s v="                                                                                "/>
    <s v="ZE Santa_Marta      "/>
    <s v="FINCA TIGRICHAMA                                                        "/>
    <n v="3106309461"/>
    <s v="TC091"/>
    <s v="                                                                                                                                                                                           "/>
    <s v="VEREDA LAS CABAÑAS                                          "/>
    <s v="T9697258                      "/>
    <s v="Adriana_Duran_Q                                                                 "/>
    <s v="AC100"/>
    <n v="20200919"/>
    <n v="20201028"/>
    <n v="3410"/>
    <n v="28254872"/>
    <s v="Factibilidad Distribucion "/>
    <s v="NO"/>
    <x v="1"/>
    <n v="400"/>
    <n v="400000"/>
    <s v="Obras "/>
    <x v="0"/>
    <n v="20201028"/>
    <x v="3"/>
    <n v="1"/>
    <x v="0"/>
    <n v="19"/>
    <x v="7"/>
    <x v="1"/>
    <x v="0"/>
    <x v="98"/>
    <s v="Resuelta"/>
    <n v="28"/>
    <n v="10"/>
    <n v="2020"/>
    <n v="28"/>
    <s v="No Cruza"/>
    <n v="39"/>
    <n v="28"/>
    <n v="10"/>
    <n v="2020"/>
    <n v="28"/>
    <x v="1"/>
    <n v="0"/>
    <x v="0"/>
  </r>
  <r>
    <s v="P12102020110049"/>
    <x v="3"/>
    <n v="0"/>
    <n v="0"/>
    <s v="                                                                                "/>
    <s v="O.C Sabanalarga     "/>
    <s v="ISACC BARRIOS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3                      "/>
    <s v="BRENDA MONSALVE                                                                 "/>
    <s v="AC005"/>
    <n v="20201113"/>
    <n v="20201113"/>
    <n v="1210"/>
    <n v="28283315"/>
    <s v="Inspección Normalización"/>
    <s v="SI"/>
    <x v="2"/>
    <n v="3"/>
    <n v="3000"/>
    <s v="Suministros definitivos Simples "/>
    <x v="3"/>
    <n v="20201113"/>
    <x v="1"/>
    <n v="1"/>
    <x v="1"/>
    <n v="13"/>
    <x v="5"/>
    <x v="1"/>
    <x v="4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2102018070041"/>
    <x v="2"/>
    <n v="0"/>
    <n v="0"/>
    <s v="                                                                                "/>
    <s v="O.C Sabanalarga  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727"/>
    <n v="20180928"/>
    <n v="1210"/>
    <n v="25638762"/>
    <s v="Seguimiento y rev. instalacion electrica distribucion "/>
    <s v="NO"/>
    <x v="1"/>
    <n v="30"/>
    <n v="30000"/>
    <s v="Obras "/>
    <x v="7"/>
    <n v="20181016"/>
    <x v="2"/>
    <n v="1"/>
    <x v="0"/>
    <n v="27"/>
    <x v="6"/>
    <x v="3"/>
    <x v="4"/>
    <x v="68"/>
    <s v="Resuelta"/>
    <n v="16"/>
    <n v="10"/>
    <n v="2018"/>
    <n v="771"/>
    <d v="2018-10-19T00:00:00"/>
    <n v="81"/>
    <n v="28"/>
    <n v="9"/>
    <n v="2018"/>
    <n v="789"/>
    <x v="0"/>
    <n v="18"/>
    <x v="2"/>
  </r>
  <r>
    <s v="P34602019020010"/>
    <x v="2"/>
    <n v="0"/>
    <n v="0"/>
    <s v="                                                                                "/>
    <s v="XXX NO UTILIZAR     "/>
    <s v="ASOGANGUMAGD ASOCIACION DE GANADEROS DE GUAMAL                          "/>
    <n v="3233453147"/>
    <s v="TC092"/>
    <s v="                                                                                                                                                                                           "/>
    <s v="ASOGANGUMAGD                                                "/>
    <s v="MP000129                      "/>
    <s v="                                                                                "/>
    <s v="AC190"/>
    <n v="20190219"/>
    <n v="20190327"/>
    <n v="3460"/>
    <n v="26967292"/>
    <s v="Seguimiento y rev. instalacion electrica distribucion "/>
    <s v="NO"/>
    <x v="1"/>
    <n v="75"/>
    <n v="75000"/>
    <s v="Obras "/>
    <x v="7"/>
    <n v="20190514"/>
    <x v="2"/>
    <n v="1"/>
    <x v="0"/>
    <n v="19"/>
    <x v="1"/>
    <x v="2"/>
    <x v="0"/>
    <x v="562"/>
    <s v="Resuelta"/>
    <n v="14"/>
    <n v="5"/>
    <n v="2019"/>
    <n v="561"/>
    <d v="2019-12-02T00:00:00"/>
    <n v="84"/>
    <n v="27"/>
    <n v="3"/>
    <n v="2019"/>
    <n v="609"/>
    <x v="0"/>
    <n v="48"/>
    <x v="2"/>
  </r>
  <r>
    <s v="P11102019070045"/>
    <x v="2"/>
    <n v="2700543"/>
    <n v="20150535"/>
    <s v="Situacion correcta                                                              "/>
    <s v="O.C. B/quilla Nte   "/>
    <s v="EDIF KAREN MEJIA FRANCO Y CIA LTDA                                      "/>
    <n v="3106304828"/>
    <s v="TC090"/>
    <s v="CL 77 59 85 BLOQ 1   P 2  APTO 01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710"/>
    <n v="20191127"/>
    <n v="1110"/>
    <n v="26501204"/>
    <s v="Factibilidad Distribucion "/>
    <s v="NO"/>
    <x v="1"/>
    <n v="75"/>
    <n v="75000"/>
    <s v="Aumentos de potencia"/>
    <x v="8"/>
    <n v="20200110"/>
    <x v="2"/>
    <n v="1"/>
    <x v="0"/>
    <n v="10"/>
    <x v="6"/>
    <x v="2"/>
    <x v="1"/>
    <x v="563"/>
    <s v="Resuelta"/>
    <n v="10"/>
    <n v="1"/>
    <n v="2020"/>
    <n v="320"/>
    <s v="No Cruza"/>
    <n v="184"/>
    <n v="27"/>
    <n v="11"/>
    <n v="2019"/>
    <n v="364"/>
    <x v="0"/>
    <n v="44"/>
    <x v="2"/>
  </r>
  <r>
    <s v="P11502016100026"/>
    <x v="4"/>
    <n v="0"/>
    <n v="0"/>
    <s v="                                                                                "/>
    <s v="O.C. B/quilla Cto   "/>
    <s v="CAMPESTRE PROV CENTRO COMERCIAL PLAZA                                   "/>
    <n v="3145948964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61020"/>
    <n v="20161226"/>
    <n v="1150"/>
    <n v="23353435"/>
    <s v="Seguimiento y rev. instalacion electrica distribucion "/>
    <s v="NO"/>
    <x v="1"/>
    <n v="112.5"/>
    <n v="112500"/>
    <s v="Obras "/>
    <x v="6"/>
    <n v="20161226"/>
    <x v="3"/>
    <n v="1"/>
    <x v="0"/>
    <n v="20"/>
    <x v="3"/>
    <x v="7"/>
    <x v="1"/>
    <x v="564"/>
    <s v="Resuelta"/>
    <n v="26"/>
    <n v="12"/>
    <n v="2016"/>
    <n v="1430"/>
    <s v="No Cruza"/>
    <n v="67"/>
    <n v="26"/>
    <n v="12"/>
    <n v="2016"/>
    <n v="1430"/>
    <x v="0"/>
    <n v="0"/>
    <x v="3"/>
  </r>
  <r>
    <s v="P75412019050031"/>
    <x v="0"/>
    <n v="0"/>
    <n v="0"/>
    <s v="                                                                                "/>
    <s v="O.C Sabanalarga     "/>
    <s v="NELSON J. JARAMILLO RUIZ FINCA                                          "/>
    <n v="312629241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190523"/>
    <n v="20190912"/>
    <n v="7541"/>
    <n v="26340501"/>
    <s v="Factibilidad Distribucion "/>
    <s v="NO"/>
    <x v="1"/>
    <n v="30"/>
    <n v="30000"/>
    <s v="Obras "/>
    <x v="0"/>
    <n v="20190912"/>
    <x v="2"/>
    <n v="1"/>
    <x v="0"/>
    <n v="23"/>
    <x v="2"/>
    <x v="2"/>
    <x v="4"/>
    <x v="565"/>
    <s v="Resuelta"/>
    <n v="12"/>
    <n v="9"/>
    <n v="2019"/>
    <n v="440"/>
    <s v="No Cruza"/>
    <n v="112"/>
    <n v="12"/>
    <n v="9"/>
    <n v="2019"/>
    <n v="440"/>
    <x v="0"/>
    <n v="0"/>
    <x v="0"/>
  </r>
  <r>
    <s v="P33302019120008"/>
    <x v="2"/>
    <n v="0"/>
    <n v="0"/>
    <s v="                                                                                "/>
    <s v="O.C. Riohacha       "/>
    <s v="GUAYACANAL BARRANCAS CONSTRUCCION RED ELE ILUMINACION VIA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1206"/>
    <n v="20200123"/>
    <n v="3330"/>
    <n v="26990209"/>
    <s v="Factibilidad Distribucion "/>
    <s v="NO"/>
    <x v="1"/>
    <n v="60"/>
    <n v="60000"/>
    <s v="Obras "/>
    <x v="7"/>
    <n v="20200127"/>
    <x v="7"/>
    <n v="1"/>
    <x v="0"/>
    <n v="6"/>
    <x v="9"/>
    <x v="2"/>
    <x v="3"/>
    <x v="246"/>
    <s v="Resuelta"/>
    <n v="27"/>
    <n v="1"/>
    <n v="2020"/>
    <n v="303"/>
    <s v="No Cruza"/>
    <n v="52"/>
    <n v="23"/>
    <n v="1"/>
    <n v="2020"/>
    <n v="307"/>
    <x v="1"/>
    <n v="4"/>
    <x v="2"/>
  </r>
  <r>
    <s v="P11102018100162"/>
    <x v="2"/>
    <n v="0"/>
    <n v="0"/>
    <s v="                                                                                "/>
    <s v="C.T.SOLEDAD         "/>
    <s v="UNION TEMPORAL GRAN MALECON MALECON UF2,UF3,UF4 AVENIDA DEL RIO MAG     "/>
    <n v="0"/>
    <s v="TC088"/>
    <s v="                                                                                                                                                                                           "/>
    <s v="PLANTA DE TTO EDAR                                          "/>
    <s v="T2891467                      "/>
    <s v="SHIRLEY_ESTHER_TAPIA_CUADRADO                                                   "/>
    <s v="AC190"/>
    <n v="20181031"/>
    <n v="20190808"/>
    <n v="1110"/>
    <n v="27238312"/>
    <s v="Seguimiento y rev. instalacion electrica distribucion "/>
    <s v="NO"/>
    <x v="1"/>
    <n v="75"/>
    <n v="75000"/>
    <s v="Obras "/>
    <x v="5"/>
    <n v="20200325"/>
    <x v="3"/>
    <n v="1"/>
    <x v="0"/>
    <n v="31"/>
    <x v="3"/>
    <x v="3"/>
    <x v="1"/>
    <x v="566"/>
    <s v="Resuelta"/>
    <n v="25"/>
    <n v="3"/>
    <n v="2020"/>
    <n v="245"/>
    <d v="2020-03-06T00:00:00"/>
    <n v="511"/>
    <n v="8"/>
    <n v="8"/>
    <n v="2019"/>
    <n v="475"/>
    <x v="0"/>
    <n v="230"/>
    <x v="2"/>
  </r>
  <r>
    <s v="P11102019110099"/>
    <x v="0"/>
    <n v="0"/>
    <n v="0"/>
    <s v="                                                                                "/>
    <s v="O.C. B/quilla Cto   "/>
    <s v="  EDIFICIO L UNIQUE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LUNIQUE                                            "/>
    <s v="A3151411                      "/>
    <s v="FERGIE_YULISSA_SOLANO_MANOTAS                                                   "/>
    <s v="AC100"/>
    <n v="20191122"/>
    <n v="20191203"/>
    <n v="1110"/>
    <n v="26958984"/>
    <s v="Factibilidad Distribucion "/>
    <s v="NO"/>
    <x v="1"/>
    <n v="630"/>
    <n v="630000"/>
    <s v="Obras "/>
    <x v="0"/>
    <n v="20191203"/>
    <x v="6"/>
    <n v="1"/>
    <x v="0"/>
    <n v="22"/>
    <x v="5"/>
    <x v="2"/>
    <x v="1"/>
    <x v="448"/>
    <s v="Resuelta"/>
    <n v="3"/>
    <n v="12"/>
    <n v="2019"/>
    <n v="358"/>
    <s v="No Cruza"/>
    <n v="11"/>
    <n v="3"/>
    <n v="12"/>
    <n v="2019"/>
    <n v="358"/>
    <x v="1"/>
    <n v="0"/>
    <x v="0"/>
  </r>
  <r>
    <s v="P11802020040030"/>
    <x v="1"/>
    <n v="0"/>
    <n v="0"/>
    <s v="                                                                                "/>
    <s v="C.T.SOLEDAD         "/>
    <s v="CAROLINA CABARCAS DE REALAES                                            "/>
    <n v="321860713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36"/>
    <n v="20200427"/>
    <n v="20200428"/>
    <n v="1180"/>
    <n v="27370962"/>
    <s v="Inspección Normalización"/>
    <s v="NO"/>
    <x v="1"/>
    <n v="3"/>
    <n v="3000"/>
    <s v="Suministros definitivos Simples "/>
    <x v="1"/>
    <n v="20200428"/>
    <x v="1"/>
    <n v="1"/>
    <x v="1"/>
    <n v="27"/>
    <x v="8"/>
    <x v="1"/>
    <x v="1"/>
    <x v="114"/>
    <s v="Resuelta"/>
    <n v="28"/>
    <n v="4"/>
    <n v="2020"/>
    <n v="211"/>
    <s v="No Cruza"/>
    <n v="1"/>
    <n v="28"/>
    <n v="4"/>
    <n v="2020"/>
    <n v="211"/>
    <x v="1"/>
    <n v="0"/>
    <x v="1"/>
  </r>
  <r>
    <s v="P11102020030005"/>
    <x v="1"/>
    <n v="0"/>
    <n v="0"/>
    <s v="                                                                                "/>
    <s v="OC CCIAL AMERICANO  "/>
    <s v="CARMEN DE VERGEL                                                        "/>
    <n v="300274879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2                      "/>
    <s v="ANGELA_MONTOYA_MEDINA                                                           "/>
    <s v="AC236"/>
    <n v="20200302"/>
    <n v="20200312"/>
    <n v="1110"/>
    <n v="27234750"/>
    <s v="Inspección Normalización"/>
    <s v="NO"/>
    <x v="1"/>
    <n v="3"/>
    <n v="3000"/>
    <s v="Suministros definitivos Simples "/>
    <x v="1"/>
    <n v="20200312"/>
    <x v="1"/>
    <n v="1"/>
    <x v="1"/>
    <n v="2"/>
    <x v="0"/>
    <x v="1"/>
    <x v="1"/>
    <x v="192"/>
    <s v="Resuelta"/>
    <n v="12"/>
    <n v="3"/>
    <n v="2020"/>
    <n v="258"/>
    <s v="No Cruza"/>
    <n v="10"/>
    <n v="12"/>
    <n v="3"/>
    <n v="2020"/>
    <n v="258"/>
    <x v="1"/>
    <n v="0"/>
    <x v="1"/>
  </r>
  <r>
    <s v="P11102020050008"/>
    <x v="2"/>
    <n v="0"/>
    <n v="0"/>
    <s v="                                                                                "/>
    <s v="O.C. B/quilla Cto   "/>
    <s v="  PRONTOFLEX          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PRONTOFLEX                                                  "/>
    <s v="A3151411                      "/>
    <s v="FERGIE_YULISSA_SOLANO_MANOTAS                                                   "/>
    <s v="AC190"/>
    <n v="20200507"/>
    <n v="20200708"/>
    <n v="1110"/>
    <n v="28139841"/>
    <s v="Seguimiento y rev. instalacion electrica distribucion "/>
    <s v="NO"/>
    <x v="1"/>
    <n v="112.5"/>
    <n v="112500"/>
    <s v="Obras "/>
    <x v="5"/>
    <n v="20200930"/>
    <x v="2"/>
    <n v="1"/>
    <x v="0"/>
    <n v="7"/>
    <x v="2"/>
    <x v="1"/>
    <x v="1"/>
    <x v="567"/>
    <s v="Resuelta"/>
    <n v="30"/>
    <n v="9"/>
    <n v="2020"/>
    <n v="56"/>
    <d v="2020-09-16T00:00:00"/>
    <n v="146"/>
    <n v="8"/>
    <n v="7"/>
    <n v="2020"/>
    <n v="140"/>
    <x v="1"/>
    <n v="84"/>
    <x v="2"/>
  </r>
  <r>
    <s v="P11802019120031"/>
    <x v="2"/>
    <n v="0"/>
    <n v="0"/>
    <s v="                                                                                "/>
    <s v="O.C. B/quilla Cto   "/>
    <s v="SOLEDAD CENTRO COM TU PLAZA                                             "/>
    <n v="3156649093"/>
    <s v="TC088"/>
    <s v="                                                                                                                                                                                           "/>
    <s v="CL 65 9 40 TU PLAZA                                         "/>
    <s v="A3151411                      "/>
    <s v="FERGIE_YULISSA_SOLANO_MANOTAS                                                   "/>
    <s v="AC190"/>
    <n v="20191210"/>
    <n v="20200512"/>
    <n v="1180"/>
    <n v="27002054"/>
    <s v="Factibilidad Distribucion "/>
    <s v="NO"/>
    <x v="1"/>
    <n v="112.5"/>
    <n v="112500"/>
    <s v="Obras "/>
    <x v="5"/>
    <n v="20200526"/>
    <x v="2"/>
    <n v="1"/>
    <x v="0"/>
    <n v="10"/>
    <x v="9"/>
    <x v="2"/>
    <x v="1"/>
    <x v="359"/>
    <s v="Resuelta"/>
    <n v="26"/>
    <n v="5"/>
    <n v="2020"/>
    <n v="183"/>
    <s v="No Cruza"/>
    <n v="168"/>
    <n v="12"/>
    <n v="5"/>
    <n v="2020"/>
    <n v="197"/>
    <x v="1"/>
    <n v="14"/>
    <x v="2"/>
  </r>
  <r>
    <s v="P77912020110002"/>
    <x v="2"/>
    <n v="0"/>
    <n v="0"/>
    <s v="                                                                                "/>
    <s v="O.C. La 14          "/>
    <s v="RAMON GAMARRA BMT FCA FLORENCI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1113"/>
    <n v="20201113"/>
    <n v="7791"/>
    <n v="0"/>
    <m/>
    <s v="NO"/>
    <x v="0"/>
    <n v="15"/>
    <n v="15000"/>
    <s v="Obras "/>
    <x v="2"/>
    <n v="20201113"/>
    <x v="2"/>
    <n v="1"/>
    <x v="0"/>
    <n v="13"/>
    <x v="5"/>
    <x v="1"/>
    <x v="0"/>
    <x v="17"/>
    <s v="Sin Orden"/>
    <n v="13"/>
    <n v="11"/>
    <n v="2020"/>
    <n v="12"/>
    <s v="No Cruza"/>
    <n v="12"/>
    <n v="13"/>
    <n v="11"/>
    <n v="2020"/>
    <n v="12"/>
    <x v="1"/>
    <n v="0"/>
    <x v="2"/>
  </r>
  <r>
    <s v="P11502020060006"/>
    <x v="0"/>
    <n v="0"/>
    <n v="0"/>
    <s v="                                                                                "/>
    <s v="O.C. B/quilla Cto   "/>
    <s v="  CASA PRADOMAR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PRADOMAR                                               "/>
    <s v="A3151411                      "/>
    <s v="FERGIE_YULISSA_SOLANO_MANOTAS                                                   "/>
    <s v="AC100"/>
    <n v="20200605"/>
    <n v="20200616"/>
    <n v="1150"/>
    <n v="27601997"/>
    <s v="Factibilidad Distribucion "/>
    <s v="NO"/>
    <x v="1"/>
    <n v="25"/>
    <n v="25000"/>
    <s v="Obras "/>
    <x v="0"/>
    <n v="20200616"/>
    <x v="2"/>
    <n v="1"/>
    <x v="0"/>
    <n v="5"/>
    <x v="4"/>
    <x v="1"/>
    <x v="1"/>
    <x v="334"/>
    <s v="Resuelta"/>
    <n v="16"/>
    <n v="6"/>
    <n v="2020"/>
    <n v="162"/>
    <s v="No Cruza"/>
    <n v="11"/>
    <n v="16"/>
    <n v="6"/>
    <n v="2020"/>
    <n v="162"/>
    <x v="1"/>
    <n v="0"/>
    <x v="0"/>
  </r>
  <r>
    <s v="P93402020080004"/>
    <x v="9"/>
    <n v="0"/>
    <n v="0"/>
    <s v="                                                                                "/>
    <s v="O.C. La 14          "/>
    <s v="CARLOS MONTOYA VIZCAINO BMT FCA LA MESIT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828"/>
    <n v="20200828"/>
    <n v="9340"/>
    <n v="28139971"/>
    <s v="Factibilidad Distribucion "/>
    <s v="NO"/>
    <x v="1"/>
    <n v="25"/>
    <n v="25000"/>
    <s v="Obras "/>
    <x v="8"/>
    <n v="20200917"/>
    <x v="2"/>
    <n v="1"/>
    <x v="3"/>
    <n v="28"/>
    <x v="10"/>
    <x v="1"/>
    <x v="0"/>
    <x v="328"/>
    <s v="Resuelta"/>
    <n v="17"/>
    <n v="9"/>
    <n v="2020"/>
    <n v="69"/>
    <s v="No Cruza"/>
    <n v="20"/>
    <n v="28"/>
    <n v="8"/>
    <n v="2020"/>
    <n v="89"/>
    <x v="1"/>
    <n v="20"/>
    <x v="6"/>
  </r>
  <r>
    <s v="P34102020110066"/>
    <x v="12"/>
    <n v="0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233"/>
    <n v="20201115"/>
    <n v="20201117"/>
    <n v="3410"/>
    <n v="0"/>
    <m/>
    <s v="NO"/>
    <x v="0"/>
    <n v="112.5"/>
    <n v="112500"/>
    <s v="Obras "/>
    <x v="19"/>
    <n v="20201117"/>
    <x v="13"/>
    <n v="1"/>
    <x v="0"/>
    <n v="15"/>
    <x v="5"/>
    <x v="1"/>
    <x v="0"/>
    <x v="568"/>
    <s v="Sin Orden"/>
    <n v="17"/>
    <n v="11"/>
    <n v="2020"/>
    <n v="8"/>
    <s v="No Cruza"/>
    <n v="8"/>
    <n v="17"/>
    <n v="11"/>
    <n v="2020"/>
    <n v="8"/>
    <x v="1"/>
    <n v="0"/>
    <x v="7"/>
  </r>
  <r>
    <s v="P75512020110006"/>
    <x v="11"/>
    <n v="0"/>
    <n v="0"/>
    <s v="                                                                                "/>
    <s v="Of. Telefónica 24H  "/>
    <s v="JAVIER HENRIQUEZ CEBALLOS                                               "/>
    <n v="3145859418"/>
    <s v="TC092"/>
    <s v="                                                                                                                                                                                           "/>
    <s v="=CRA 5S 99C 54                                              "/>
    <s v="NT001137                      "/>
    <s v="STEFANNIE_PAOLA_RAMBAO_BENAVIDES                                                "/>
    <s v="AC999"/>
    <n v="20201120"/>
    <n v="20201120"/>
    <n v="7551"/>
    <n v="0"/>
    <m/>
    <s v="NO"/>
    <x v="0"/>
    <n v="3"/>
    <n v="3000"/>
    <s v="Suministros definitivos Simples "/>
    <x v="8"/>
    <n v="20201120"/>
    <x v="1"/>
    <n v="1"/>
    <x v="1"/>
    <n v="20"/>
    <x v="5"/>
    <x v="1"/>
    <x v="1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33102020040002"/>
    <x v="9"/>
    <n v="0"/>
    <n v="0"/>
    <s v="                                                                                "/>
    <s v="O.C. B/quilla Nte   "/>
    <s v="  BANCO POPULAR            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090"/>
    <n v="20200416"/>
    <n v="20200416"/>
    <n v="3310"/>
    <n v="0"/>
    <m/>
    <s v="NO"/>
    <x v="0"/>
    <n v="40"/>
    <n v="40000"/>
    <s v="Coogeneración/Suplencia "/>
    <x v="15"/>
    <n v="20200416"/>
    <x v="10"/>
    <n v="1"/>
    <x v="2"/>
    <n v="16"/>
    <x v="8"/>
    <x v="1"/>
    <x v="3"/>
    <x v="122"/>
    <s v="Sin Orden"/>
    <n v="16"/>
    <n v="4"/>
    <n v="2020"/>
    <n v="223"/>
    <s v="No Cruza"/>
    <n v="223"/>
    <n v="16"/>
    <n v="4"/>
    <n v="2020"/>
    <n v="223"/>
    <x v="1"/>
    <n v="0"/>
    <x v="6"/>
  </r>
  <r>
    <s v="P12102019110001"/>
    <x v="4"/>
    <n v="0"/>
    <n v="0"/>
    <s v="                                                                                "/>
    <s v="O.C. B/quilla Cto   "/>
    <s v="MUNDO FELIZ EBAR CUENCA 1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BAR CUENCA 1                                               "/>
    <s v="A2891363                      "/>
    <s v="Naibet Olivo                                                                    "/>
    <s v="AC220"/>
    <n v="20191101"/>
    <n v="20200925"/>
    <n v="1210"/>
    <n v="27027866"/>
    <s v="Seguimiento y rev. instalacion electrica distribucion "/>
    <s v="NO"/>
    <x v="3"/>
    <n v="30"/>
    <n v="30000"/>
    <s v="Obras "/>
    <x v="6"/>
    <n v="20200925"/>
    <x v="2"/>
    <n v="1"/>
    <x v="0"/>
    <n v="1"/>
    <x v="5"/>
    <x v="2"/>
    <x v="4"/>
    <x v="242"/>
    <s v="Resuelta"/>
    <n v="25"/>
    <n v="9"/>
    <n v="2020"/>
    <n v="61"/>
    <s v="No Cruza"/>
    <n v="329"/>
    <n v="25"/>
    <n v="9"/>
    <n v="2020"/>
    <n v="61"/>
    <x v="1"/>
    <n v="0"/>
    <x v="3"/>
  </r>
  <r>
    <s v="P34702020040001"/>
    <x v="0"/>
    <n v="0"/>
    <n v="0"/>
    <s v="                                                                                "/>
    <s v="ZE Santa_Marta      "/>
    <s v="SA SEGUROS BOLIVAR                                                      "/>
    <n v="3202085144"/>
    <s v="TC090"/>
    <s v="                                                                                                                                                                                           "/>
    <s v="CORREGIMIENTO DE SAN LUIS                                   "/>
    <s v="T9697258                      "/>
    <s v="Adriana_Duran_Q                                                                 "/>
    <s v="AC100"/>
    <n v="20200401"/>
    <n v="20200428"/>
    <n v="3470"/>
    <n v="27377776"/>
    <s v="Factibilidad Distribucion "/>
    <s v="NO"/>
    <x v="1"/>
    <n v="200"/>
    <n v="200000"/>
    <s v="Obras "/>
    <x v="8"/>
    <n v="20201103"/>
    <x v="5"/>
    <n v="1"/>
    <x v="0"/>
    <n v="1"/>
    <x v="8"/>
    <x v="1"/>
    <x v="0"/>
    <x v="342"/>
    <s v="Resuelta"/>
    <n v="3"/>
    <n v="11"/>
    <n v="2020"/>
    <n v="22"/>
    <s v="No Cruza"/>
    <n v="216"/>
    <n v="28"/>
    <n v="4"/>
    <n v="2020"/>
    <n v="211"/>
    <x v="1"/>
    <n v="189"/>
    <x v="0"/>
  </r>
  <r>
    <s v="P11102019010089"/>
    <x v="2"/>
    <n v="0"/>
    <n v="0"/>
    <s v="                                                                                "/>
    <s v="C.T.SOLEDAD         "/>
    <s v="ALAMEDA DEL RIO FIDUCIARIA BOGOTA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ALOMA                                                      "/>
    <s v="T9763922                      "/>
    <s v="Somaya_Rincon                                                                   "/>
    <s v="AC190"/>
    <n v="20190124"/>
    <n v="20191023"/>
    <n v="1110"/>
    <n v="27238704"/>
    <s v="Seguimiento y rev. instalacion electrica distribucion "/>
    <s v="NO"/>
    <x v="3"/>
    <n v="750"/>
    <n v="750000"/>
    <s v="Obras "/>
    <x v="5"/>
    <n v="20200327"/>
    <x v="5"/>
    <n v="1"/>
    <x v="0"/>
    <n v="24"/>
    <x v="11"/>
    <x v="2"/>
    <x v="1"/>
    <x v="305"/>
    <s v="Resuelta"/>
    <n v="27"/>
    <n v="3"/>
    <n v="2020"/>
    <n v="243"/>
    <s v="No Cruza"/>
    <n v="428"/>
    <n v="23"/>
    <n v="10"/>
    <n v="2019"/>
    <n v="399"/>
    <x v="0"/>
    <n v="156"/>
    <x v="2"/>
  </r>
  <r>
    <s v="P75412019050044"/>
    <x v="4"/>
    <n v="0"/>
    <n v="0"/>
    <s v="                                                                                "/>
    <s v="O.C. B/quilla Cto   "/>
    <s v="PONEDERA CASA DE LA CULTUR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220"/>
    <n v="20190530"/>
    <n v="20200110"/>
    <n v="7541"/>
    <n v="26370600"/>
    <s v="Factibilidad Distribucion "/>
    <s v="NO"/>
    <x v="1"/>
    <n v="50"/>
    <n v="50000"/>
    <s v="Obras "/>
    <x v="6"/>
    <n v="20200110"/>
    <x v="2"/>
    <n v="1"/>
    <x v="0"/>
    <n v="30"/>
    <x v="2"/>
    <x v="2"/>
    <x v="4"/>
    <x v="569"/>
    <s v="Resuelta"/>
    <n v="10"/>
    <n v="1"/>
    <n v="2020"/>
    <n v="320"/>
    <s v="No Cruza"/>
    <n v="225"/>
    <n v="10"/>
    <n v="1"/>
    <n v="2020"/>
    <n v="320"/>
    <x v="1"/>
    <n v="0"/>
    <x v="3"/>
  </r>
  <r>
    <s v="P34102019080129"/>
    <x v="2"/>
    <n v="0"/>
    <n v="0"/>
    <s v="                                                                                "/>
    <s v="ZE Santa_Marta      "/>
    <s v="CONSORCIO INDUMAX                                                       "/>
    <n v="313586075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828"/>
    <n v="20191021"/>
    <n v="3410"/>
    <n v="27106558"/>
    <s v="Seguimiento y rev. instalacion electrica distribucion "/>
    <s v="NO"/>
    <x v="3"/>
    <n v="30"/>
    <n v="30000"/>
    <s v="Obras "/>
    <x v="5"/>
    <n v="20191219"/>
    <x v="2"/>
    <n v="1"/>
    <x v="0"/>
    <n v="28"/>
    <x v="10"/>
    <x v="2"/>
    <x v="0"/>
    <x v="162"/>
    <s v="Resuelta"/>
    <n v="19"/>
    <n v="12"/>
    <n v="2019"/>
    <n v="342"/>
    <d v="2020-01-23T00:00:00"/>
    <n v="113"/>
    <n v="21"/>
    <n v="10"/>
    <n v="2019"/>
    <n v="401"/>
    <x v="0"/>
    <n v="59"/>
    <x v="2"/>
  </r>
  <r>
    <s v="P34402020110001"/>
    <x v="13"/>
    <n v="0"/>
    <n v="0"/>
    <s v="                                                                                "/>
    <s v="ZE Santa_Marta      "/>
    <s v="  MUNICIPIO DE EL RETEN                                                 "/>
    <n v="1"/>
    <s v="TC095"/>
    <s v="                                                                                                                                                                                           "/>
    <s v="NIF VEC. 20655300                                           "/>
    <s v="T9697258                      "/>
    <s v="Adriana_Duran_Q                                                                 "/>
    <s v="AC232"/>
    <n v="20201103"/>
    <n v="20201103"/>
    <n v="3440"/>
    <n v="0"/>
    <m/>
    <s v="NO"/>
    <x v="0"/>
    <n v="148"/>
    <n v="148000"/>
    <s v="Obras "/>
    <x v="20"/>
    <n v="20201103"/>
    <x v="13"/>
    <n v="1"/>
    <x v="0"/>
    <n v="3"/>
    <x v="5"/>
    <x v="1"/>
    <x v="0"/>
    <x v="101"/>
    <s v="Sin Orden"/>
    <n v="3"/>
    <n v="11"/>
    <n v="2020"/>
    <n v="22"/>
    <s v="No Cruza"/>
    <n v="22"/>
    <n v="3"/>
    <n v="11"/>
    <n v="2020"/>
    <n v="22"/>
    <x v="1"/>
    <n v="0"/>
    <x v="8"/>
  </r>
  <r>
    <s v="P95102020080012"/>
    <x v="5"/>
    <n v="0"/>
    <n v="0"/>
    <s v="                                                                                "/>
    <s v="O.C. B/quilla Sur   "/>
    <s v="RUBIELA DEL CARMEN ORDOÑEZ HERNANDEZ                                    "/>
    <n v="310466091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230"/>
    <n v="20200819"/>
    <n v="20200819"/>
    <n v="9510"/>
    <n v="0"/>
    <m/>
    <s v="NO"/>
    <x v="0"/>
    <n v="3"/>
    <n v="3000"/>
    <s v="Suministros definitivos Simples "/>
    <x v="8"/>
    <n v="20200923"/>
    <x v="1"/>
    <n v="1"/>
    <x v="1"/>
    <n v="19"/>
    <x v="10"/>
    <x v="1"/>
    <x v="1"/>
    <x v="247"/>
    <s v="Sin Orden"/>
    <n v="23"/>
    <n v="9"/>
    <n v="2020"/>
    <n v="63"/>
    <s v="No Cruza"/>
    <n v="63"/>
    <n v="19"/>
    <n v="8"/>
    <n v="2020"/>
    <n v="98"/>
    <x v="1"/>
    <n v="35"/>
    <x v="4"/>
  </r>
  <r>
    <s v="P75412020060010"/>
    <x v="2"/>
    <n v="2573199"/>
    <n v="0"/>
    <s v="                                                                                "/>
    <s v="O.C Sabanalarga     "/>
    <s v="JUANA FONTALVO                                                          "/>
    <n v="300820623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200623"/>
    <n v="20200918"/>
    <n v="7541"/>
    <n v="27718026"/>
    <s v="Factibilidad Distribucion "/>
    <s v="NO"/>
    <x v="1"/>
    <n v="75"/>
    <n v="75000"/>
    <s v="Aumentos de potencia"/>
    <x v="16"/>
    <n v="20201016"/>
    <x v="2"/>
    <n v="1"/>
    <x v="0"/>
    <n v="23"/>
    <x v="4"/>
    <x v="1"/>
    <x v="4"/>
    <x v="402"/>
    <s v="Resuelta"/>
    <n v="16"/>
    <n v="10"/>
    <n v="2020"/>
    <n v="40"/>
    <s v="No Cruza"/>
    <n v="115"/>
    <n v="18"/>
    <n v="9"/>
    <n v="2020"/>
    <n v="68"/>
    <x v="1"/>
    <n v="28"/>
    <x v="2"/>
  </r>
  <r>
    <s v="P11102020110051"/>
    <x v="0"/>
    <n v="8165335"/>
    <n v="20147082"/>
    <s v="Situacion correcta                                                              "/>
    <s v="O.C. B/quilla Nte   "/>
    <s v="  VATIA S.A. E.S.P.                                                     "/>
    <n v="3008034110"/>
    <s v="TC020"/>
    <s v="CR 43 80 186               LOC  NROT                                                                                                                                                       "/>
    <s v="COMPAÑIA DE GENERACION DEL CAUCA S.A. E.S.P.                "/>
    <s v="A0840971                      "/>
    <s v="JEISSON_JAIR_LARIOS_DIAZ                                                        "/>
    <s v="AC100"/>
    <n v="20201110"/>
    <n v="20201120"/>
    <n v="1110"/>
    <n v="28282939"/>
    <s v="Factibilidad Distribucion "/>
    <s v="NO"/>
    <x v="1"/>
    <n v="120"/>
    <n v="120000"/>
    <s v="Aumentos de potencia"/>
    <x v="0"/>
    <n v="20201120"/>
    <x v="2"/>
    <n v="1"/>
    <x v="0"/>
    <n v="10"/>
    <x v="5"/>
    <x v="1"/>
    <x v="1"/>
    <x v="79"/>
    <s v="Resuelta"/>
    <n v="20"/>
    <n v="11"/>
    <n v="2020"/>
    <n v="5"/>
    <s v="No Cruza"/>
    <n v="10"/>
    <n v="20"/>
    <n v="11"/>
    <n v="2020"/>
    <n v="5"/>
    <x v="1"/>
    <n v="0"/>
    <x v="0"/>
  </r>
  <r>
    <s v="P95102020070014"/>
    <x v="5"/>
    <n v="0"/>
    <n v="0"/>
    <s v="                                                                                "/>
    <s v="O.C. B/quilla Sur   "/>
    <s v="SILVIA PATRICIA MIRANDA MENDOZA                                         "/>
    <n v="310333442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230"/>
    <n v="20200721"/>
    <n v="20200721"/>
    <n v="9510"/>
    <n v="0"/>
    <m/>
    <s v="NO"/>
    <x v="0"/>
    <n v="3"/>
    <n v="3000"/>
    <s v="Suministros definitivos Simples "/>
    <x v="8"/>
    <n v="20200812"/>
    <x v="1"/>
    <n v="1"/>
    <x v="1"/>
    <n v="21"/>
    <x v="6"/>
    <x v="1"/>
    <x v="1"/>
    <x v="461"/>
    <s v="Sin Orden"/>
    <n v="12"/>
    <n v="8"/>
    <n v="2020"/>
    <n v="105"/>
    <s v="No Cruza"/>
    <n v="105"/>
    <n v="21"/>
    <n v="7"/>
    <n v="2020"/>
    <n v="127"/>
    <x v="1"/>
    <n v="22"/>
    <x v="4"/>
  </r>
  <r>
    <s v="P12102020110031"/>
    <x v="9"/>
    <n v="0"/>
    <n v="0"/>
    <s v="                                                                                "/>
    <s v="O.C Sabanalarga     "/>
    <s v="NALLIDE E. GUARDIOLA CAMPO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MY DREAN                                              "/>
    <s v="A8742068                      "/>
    <s v="Alvaro_Enrique_Hernandez_Suarez                                                 "/>
    <s v="AC090"/>
    <n v="20201111"/>
    <n v="20201111"/>
    <n v="1210"/>
    <n v="28280379"/>
    <s v="Factibilidad Distribucion "/>
    <s v="NO"/>
    <x v="2"/>
    <n v="25"/>
    <n v="25000"/>
    <s v="Obras "/>
    <x v="15"/>
    <n v="20201111"/>
    <x v="2"/>
    <n v="1"/>
    <x v="0"/>
    <n v="11"/>
    <x v="5"/>
    <x v="1"/>
    <x v="4"/>
    <x v="216"/>
    <s v="Pendiente"/>
    <n v="11"/>
    <n v="11"/>
    <n v="2020"/>
    <n v="14"/>
    <s v="No Cruza"/>
    <n v="14"/>
    <n v="11"/>
    <n v="11"/>
    <n v="2020"/>
    <n v="14"/>
    <x v="1"/>
    <n v="0"/>
    <x v="6"/>
  </r>
  <r>
    <s v="P11702020100085"/>
    <x v="1"/>
    <n v="2203803"/>
    <n v="20013879"/>
    <s v="Suspendido por impago                                                           "/>
    <s v="O.C. Soledad        "/>
    <s v="ROSEMBERG MARTINEZ CHARRIS                                              "/>
    <n v="3005565098"/>
    <s v="TC090"/>
    <s v="CL 45H 1C3 4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027"/>
    <n v="20201030"/>
    <n v="1170"/>
    <n v="28254236"/>
    <s v="Modificación de Potencia"/>
    <s v="NO"/>
    <x v="1"/>
    <n v="3"/>
    <n v="3000"/>
    <s v="Aumentos de potencia"/>
    <x v="1"/>
    <n v="20201030"/>
    <x v="1"/>
    <n v="1"/>
    <x v="1"/>
    <n v="27"/>
    <x v="3"/>
    <x v="1"/>
    <x v="1"/>
    <x v="85"/>
    <s v="Resuelta"/>
    <n v="30"/>
    <n v="10"/>
    <n v="2020"/>
    <n v="26"/>
    <d v="2020-10-27T00:00:00"/>
    <n v="3"/>
    <n v="30"/>
    <n v="10"/>
    <n v="2020"/>
    <n v="26"/>
    <x v="1"/>
    <n v="0"/>
    <x v="1"/>
  </r>
  <r>
    <s v="P11502020070005"/>
    <x v="2"/>
    <n v="0"/>
    <n v="0"/>
    <s v="                                                                                "/>
    <s v="O.C. B/quilla Nte   "/>
    <s v="FRANCISCO FERNANDEZ                                                     "/>
    <n v="364025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190"/>
    <n v="20200708"/>
    <n v="20200929"/>
    <n v="1150"/>
    <n v="0"/>
    <m/>
    <s v="NO"/>
    <x v="0"/>
    <n v="5.4"/>
    <n v="5400"/>
    <s v="Coogeneración/Suplencia "/>
    <x v="5"/>
    <n v="20200929"/>
    <x v="10"/>
    <n v="1"/>
    <x v="2"/>
    <n v="8"/>
    <x v="6"/>
    <x v="1"/>
    <x v="1"/>
    <x v="369"/>
    <s v="Sin Orden"/>
    <n v="29"/>
    <n v="9"/>
    <n v="2020"/>
    <n v="57"/>
    <s v="No Cruza"/>
    <n v="57"/>
    <n v="29"/>
    <n v="9"/>
    <n v="2020"/>
    <n v="57"/>
    <x v="1"/>
    <n v="0"/>
    <x v="2"/>
  </r>
  <r>
    <s v="P11102020090034"/>
    <x v="2"/>
    <n v="2729871"/>
    <n v="20079940"/>
    <s v="Situacion correcta                                                              "/>
    <s v="O.C. B/quilla Cto   "/>
    <s v="GERMAN BLANCO SANTIS                                                    "/>
    <n v="3017366162"/>
    <s v="TC088"/>
    <s v="CL 30 43 79                                                                                                                                                                                "/>
    <s v="JUSTO Y BUENO                                               "/>
    <s v="A3151411                      "/>
    <s v="FERGIE_YULISSA_SOLANO_MANOTAS                                                   "/>
    <s v="AC190"/>
    <n v="20200907"/>
    <n v="20201019"/>
    <n v="1110"/>
    <n v="28270644"/>
    <s v="Seguimiento y rev. instalacion electrica distribucion "/>
    <s v="NO"/>
    <x v="1"/>
    <n v="30"/>
    <n v="30000"/>
    <s v="Aumentos de potencia"/>
    <x v="8"/>
    <n v="20201105"/>
    <x v="2"/>
    <n v="1"/>
    <x v="0"/>
    <n v="7"/>
    <x v="7"/>
    <x v="1"/>
    <x v="1"/>
    <x v="155"/>
    <s v="Resuelta"/>
    <n v="5"/>
    <n v="11"/>
    <n v="2020"/>
    <n v="20"/>
    <s v="No Cruza"/>
    <n v="59"/>
    <n v="19"/>
    <n v="10"/>
    <n v="2020"/>
    <n v="37"/>
    <x v="1"/>
    <n v="17"/>
    <x v="2"/>
  </r>
  <r>
    <s v="P11802019010005"/>
    <x v="2"/>
    <n v="0"/>
    <n v="0"/>
    <s v="                                                                                "/>
    <s v="O.C. B/quilla Nte   "/>
    <s v="  VALORES INMOBILIARIO HG S.A.                                          "/>
    <s v="1-6340000             "/>
    <s v="TC090"/>
    <s v="                                                                                                                                                                                           "/>
    <s v="CIUDAD SALITRE                                              "/>
    <s v="T0925304                      "/>
    <s v="MARTHA_VICTORIA_SALAS_CUAN                                                      "/>
    <s v="AC190"/>
    <n v="20190104"/>
    <n v="20190104"/>
    <n v="1180"/>
    <n v="0"/>
    <m/>
    <s v="NO"/>
    <x v="0"/>
    <n v="750"/>
    <n v="750000"/>
    <s v="Obras "/>
    <x v="2"/>
    <n v="20190104"/>
    <x v="6"/>
    <n v="1"/>
    <x v="0"/>
    <n v="4"/>
    <x v="11"/>
    <x v="2"/>
    <x v="1"/>
    <x v="570"/>
    <s v="Sin Orden"/>
    <n v="4"/>
    <n v="1"/>
    <n v="2019"/>
    <n v="691"/>
    <s v="No Cruza"/>
    <n v="691"/>
    <n v="4"/>
    <n v="1"/>
    <n v="2019"/>
    <n v="691"/>
    <x v="0"/>
    <n v="0"/>
    <x v="2"/>
  </r>
  <r>
    <s v="P34102020040001"/>
    <x v="2"/>
    <n v="0"/>
    <n v="0"/>
    <s v="                                                                                "/>
    <s v="ZE Santa_Marta      "/>
    <s v="SAS MULTIDESARROLLOS URBANOS                                            "/>
    <n v="3104318647"/>
    <s v="TC088"/>
    <s v="                                                                                                                                                                                           "/>
    <s v="NIF VECINO 34025653.                                        "/>
    <s v="T9697258                      "/>
    <s v="Adriana_Duran_Q                                                                 "/>
    <s v="AC190"/>
    <n v="20200406"/>
    <n v="20200612"/>
    <n v="3410"/>
    <n v="27327039"/>
    <s v="Factibilidad Distribucion "/>
    <s v="NO"/>
    <x v="1"/>
    <n v="75"/>
    <n v="75000"/>
    <s v="Obras "/>
    <x v="7"/>
    <n v="20200625"/>
    <x v="2"/>
    <n v="1"/>
    <x v="0"/>
    <n v="6"/>
    <x v="8"/>
    <x v="1"/>
    <x v="0"/>
    <x v="282"/>
    <s v="Resuelta"/>
    <n v="25"/>
    <n v="6"/>
    <n v="2020"/>
    <n v="153"/>
    <s v="No Cruza"/>
    <n v="80"/>
    <n v="12"/>
    <n v="6"/>
    <n v="2020"/>
    <n v="166"/>
    <x v="1"/>
    <n v="13"/>
    <x v="2"/>
  </r>
  <r>
    <s v="P11802019080129"/>
    <x v="2"/>
    <n v="4060652"/>
    <n v="36101484"/>
    <s v="Situacion correcta                                                              "/>
    <s v="O.C. B/quilla Nte   "/>
    <s v="  PORTAL DEL SOL                                                        "/>
    <n v="3017245671"/>
    <s v="TC090"/>
    <s v="CR 30 32 331               ARCO   AC                                                                                                                                                       "/>
    <s v="PORTAL DEL SOL                                              "/>
    <s v="A3151411                      "/>
    <s v="FERGIE_YULISSA_SOLANO_MANOTAS                                                   "/>
    <s v="AC190"/>
    <n v="20190828"/>
    <n v="20191113"/>
    <n v="1180"/>
    <n v="28281761"/>
    <s v="Seguimiento y rev. instalacion electrica distribucion "/>
    <s v="NO"/>
    <x v="2"/>
    <n v="900"/>
    <n v="900000"/>
    <s v="Aumentos de potencia"/>
    <x v="8"/>
    <n v="20201112"/>
    <x v="3"/>
    <n v="1"/>
    <x v="0"/>
    <n v="28"/>
    <x v="10"/>
    <x v="2"/>
    <x v="1"/>
    <x v="162"/>
    <s v="Pendiente"/>
    <n v="12"/>
    <n v="11"/>
    <n v="2020"/>
    <n v="13"/>
    <s v="No Cruza"/>
    <n v="13"/>
    <n v="13"/>
    <n v="11"/>
    <n v="2019"/>
    <n v="378"/>
    <x v="0"/>
    <n v="365"/>
    <x v="2"/>
  </r>
  <r>
    <s v="P11802020090002"/>
    <x v="1"/>
    <n v="2437113"/>
    <n v="20245373"/>
    <s v="Situacion correcta                                                              "/>
    <s v="O.C. B/quilla Nte   "/>
    <s v="AGRIPINA ISABEL OROZCO MINDIOLA                                         "/>
    <n v="3016201942"/>
    <s v="TC090"/>
    <s v="CR 44 42 17 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236"/>
    <n v="20200901"/>
    <n v="20200902"/>
    <n v="1180"/>
    <n v="28101335"/>
    <s v="Inspección Normalización"/>
    <s v="NO"/>
    <x v="1"/>
    <n v="3"/>
    <n v="3000"/>
    <s v="Aumentos de potencia"/>
    <x v="1"/>
    <n v="20200902"/>
    <x v="1"/>
    <n v="1"/>
    <x v="1"/>
    <n v="1"/>
    <x v="7"/>
    <x v="1"/>
    <x v="1"/>
    <x v="332"/>
    <s v="Resuelta"/>
    <n v="2"/>
    <n v="9"/>
    <n v="2020"/>
    <n v="84"/>
    <s v="No Cruza"/>
    <n v="1"/>
    <n v="2"/>
    <n v="9"/>
    <n v="2020"/>
    <n v="84"/>
    <x v="1"/>
    <n v="0"/>
    <x v="1"/>
  </r>
  <r>
    <s v="P31602019110015"/>
    <x v="0"/>
    <n v="0"/>
    <n v="0"/>
    <s v="                                                                                "/>
    <s v="XXX NO UTILIZAR     "/>
    <s v="ANA LUCIA CANTILLO DE MUÑOZ                                             "/>
    <n v="3122301073"/>
    <s v="TC090"/>
    <s v="                                                                                                                                                                                           "/>
    <n v="3811370"/>
    <s v="G2288387                      "/>
    <s v="MARCOS_DAVID_RUMBO_BORRE                                                        "/>
    <s v="AC100"/>
    <n v="20191122"/>
    <n v="20191123"/>
    <n v="3160"/>
    <n v="26939002"/>
    <s v="Factibilidad Distribucion "/>
    <s v="NO"/>
    <x v="1"/>
    <n v="15"/>
    <n v="15000"/>
    <s v="Obras "/>
    <x v="0"/>
    <n v="20191123"/>
    <x v="2"/>
    <n v="1"/>
    <x v="0"/>
    <n v="22"/>
    <x v="5"/>
    <x v="2"/>
    <x v="2"/>
    <x v="448"/>
    <s v="Resuelta"/>
    <n v="23"/>
    <n v="11"/>
    <n v="2019"/>
    <n v="368"/>
    <s v="No Cruza"/>
    <n v="1"/>
    <n v="23"/>
    <n v="11"/>
    <n v="2019"/>
    <n v="368"/>
    <x v="0"/>
    <n v="0"/>
    <x v="0"/>
  </r>
  <r>
    <s v="P33402020110007"/>
    <x v="3"/>
    <n v="0"/>
    <n v="0"/>
    <s v="                                                                                "/>
    <s v="O.C. San Juan       "/>
    <s v="JAIR ENRIQUE MARTINEZ CUELLO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003308                      "/>
    <s v="Clara_Marina_Guerra                                                             "/>
    <s v="AC005"/>
    <n v="20201118"/>
    <n v="20201118"/>
    <n v="3340"/>
    <n v="28289169"/>
    <s v="Inspección Normalización"/>
    <s v="NO"/>
    <x v="2"/>
    <n v="5"/>
    <n v="5000"/>
    <s v="Suministros definitivos Simples "/>
    <x v="3"/>
    <n v="20201118"/>
    <x v="1"/>
    <n v="1"/>
    <x v="1"/>
    <n v="18"/>
    <x v="5"/>
    <x v="1"/>
    <x v="3"/>
    <x v="66"/>
    <s v="Pendiente"/>
    <n v="18"/>
    <n v="11"/>
    <n v="2020"/>
    <n v="7"/>
    <s v="No Cruza"/>
    <n v="7"/>
    <n v="18"/>
    <n v="11"/>
    <n v="2020"/>
    <n v="7"/>
    <x v="1"/>
    <n v="0"/>
    <x v="1"/>
  </r>
  <r>
    <s v="P11102019060016"/>
    <x v="2"/>
    <n v="2136378"/>
    <n v="20158071"/>
    <s v="Situacion correcta                                                              "/>
    <s v="O.C. B/quilla Cto   "/>
    <s v="CARLOS SERRANO                                                          "/>
    <n v="3017605378"/>
    <s v="TC090"/>
    <s v="CL 86 CR 71 116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607"/>
    <n v="20191016"/>
    <n v="1110"/>
    <n v="26391308"/>
    <s v="Factibilidad Distribucion "/>
    <s v="NO"/>
    <x v="1"/>
    <n v="50"/>
    <n v="50000"/>
    <s v="Aumentos de potencia"/>
    <x v="7"/>
    <n v="20191021"/>
    <x v="2"/>
    <n v="1"/>
    <x v="0"/>
    <n v="7"/>
    <x v="4"/>
    <x v="2"/>
    <x v="1"/>
    <x v="571"/>
    <s v="Resuelta"/>
    <n v="21"/>
    <n v="10"/>
    <n v="2019"/>
    <n v="401"/>
    <s v="No Cruza"/>
    <n v="136"/>
    <n v="16"/>
    <n v="10"/>
    <n v="2019"/>
    <n v="406"/>
    <x v="0"/>
    <n v="5"/>
    <x v="2"/>
  </r>
  <r>
    <s v="P95102020110008"/>
    <x v="0"/>
    <n v="0"/>
    <n v="0"/>
    <s v="                                                                                "/>
    <s v="O.C. B/quilla Cto   "/>
    <s v="MOTEL LA LUNA VIP CONSTRUCTORA INMOBILIARIA EDIFICA                     "/>
    <n v="0"/>
    <s v="TC092"/>
    <s v="                                                                                                                                                                                           "/>
    <s v="MOTEL LA LUNA                                               "/>
    <s v="T9763922                      "/>
    <s v="Somaya_Rincon                                                                   "/>
    <s v="AC100"/>
    <n v="20201105"/>
    <n v="20201112"/>
    <n v="9510"/>
    <n v="28274101"/>
    <s v="Factibilidad Distribucion "/>
    <s v="NO"/>
    <x v="1"/>
    <n v="75"/>
    <n v="75000"/>
    <s v="Obras "/>
    <x v="0"/>
    <n v="20201112"/>
    <x v="3"/>
    <n v="1"/>
    <x v="0"/>
    <n v="5"/>
    <x v="5"/>
    <x v="1"/>
    <x v="1"/>
    <x v="72"/>
    <s v="Resuelta"/>
    <n v="12"/>
    <n v="11"/>
    <n v="2020"/>
    <n v="13"/>
    <s v="No Cruza"/>
    <n v="7"/>
    <n v="12"/>
    <n v="11"/>
    <n v="2020"/>
    <n v="13"/>
    <x v="1"/>
    <n v="0"/>
    <x v="0"/>
  </r>
  <r>
    <s v="P93302020100008"/>
    <x v="0"/>
    <n v="0"/>
    <n v="0"/>
    <s v="                                                                                "/>
    <s v="O.C. Riohacha       "/>
    <s v="KEVIN JOSE TIRADO SOCARRAS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                                                        "/>
    <s v="N3352044                      "/>
    <s v="Laudis_Peñaranda_                                                               "/>
    <s v="AC100"/>
    <n v="20201019"/>
    <n v="20201029"/>
    <n v="9330"/>
    <n v="28239928"/>
    <s v="Factibilidad Distribucion "/>
    <s v="NO"/>
    <x v="1"/>
    <n v="25"/>
    <n v="25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93302020090003"/>
    <x v="0"/>
    <n v="0"/>
    <n v="0"/>
    <s v="                                                                                "/>
    <s v="O.C. Riohacha       "/>
    <s v="ARENALITO FINCA MONTERREY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                                                      "/>
    <s v="N3352044                      "/>
    <s v="Laudis_Peñaranda_                                                               "/>
    <s v="AC100"/>
    <n v="20200902"/>
    <n v="20200910"/>
    <n v="9330"/>
    <n v="28095578"/>
    <s v="Factibilidad Distribucion "/>
    <s v="NO"/>
    <x v="1"/>
    <n v="25"/>
    <n v="25000"/>
    <s v="Obras "/>
    <x v="0"/>
    <n v="20200910"/>
    <x v="2"/>
    <n v="1"/>
    <x v="0"/>
    <n v="2"/>
    <x v="7"/>
    <x v="1"/>
    <x v="3"/>
    <x v="248"/>
    <s v="Resuelta"/>
    <n v="10"/>
    <n v="9"/>
    <n v="2020"/>
    <n v="76"/>
    <s v="No Cruza"/>
    <n v="8"/>
    <n v="10"/>
    <n v="9"/>
    <n v="2020"/>
    <n v="76"/>
    <x v="1"/>
    <n v="0"/>
    <x v="0"/>
  </r>
  <r>
    <s v="P12102020060020"/>
    <x v="2"/>
    <n v="0"/>
    <n v="0"/>
    <s v="                                                                                "/>
    <s v="O.C Sabanalarga     "/>
    <s v="JESUS D ESCOBAR NOGUERA                                                 "/>
    <n v="350597490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200610"/>
    <n v="20200710"/>
    <n v="1210"/>
    <n v="27891810"/>
    <s v="Seguimiento y rev. instalacion electrica distribucion "/>
    <s v="NO"/>
    <x v="1"/>
    <n v="25"/>
    <n v="25000"/>
    <s v="Obras "/>
    <x v="8"/>
    <n v="20200803"/>
    <x v="2"/>
    <n v="1"/>
    <x v="0"/>
    <n v="10"/>
    <x v="4"/>
    <x v="1"/>
    <x v="4"/>
    <x v="195"/>
    <s v="Resuelta"/>
    <n v="3"/>
    <n v="8"/>
    <n v="2020"/>
    <n v="114"/>
    <d v="2020-07-29T00:00:00"/>
    <n v="54"/>
    <n v="10"/>
    <n v="7"/>
    <n v="2020"/>
    <n v="138"/>
    <x v="1"/>
    <n v="24"/>
    <x v="2"/>
  </r>
  <r>
    <s v="P11702020070047"/>
    <x v="1"/>
    <n v="0"/>
    <n v="0"/>
    <s v="                                                                                "/>
    <s v="O.C. Soledad        "/>
    <s v="DEMETRIO CAMARGO JIMENEZ                                                "/>
    <n v="301391181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0722"/>
    <n v="20201027"/>
    <n v="1170"/>
    <n v="28245509"/>
    <s v="Inspección Normalización"/>
    <s v="NO"/>
    <x v="1"/>
    <n v="3"/>
    <n v="3000"/>
    <s v="Suministros definitivos Simples "/>
    <x v="1"/>
    <n v="20201027"/>
    <x v="1"/>
    <n v="1"/>
    <x v="1"/>
    <n v="22"/>
    <x v="6"/>
    <x v="1"/>
    <x v="1"/>
    <x v="572"/>
    <s v="Resuelta"/>
    <n v="27"/>
    <n v="10"/>
    <n v="2020"/>
    <n v="29"/>
    <s v="No Cruza"/>
    <n v="97"/>
    <n v="27"/>
    <n v="10"/>
    <n v="2020"/>
    <n v="29"/>
    <x v="1"/>
    <n v="0"/>
    <x v="1"/>
  </r>
  <r>
    <s v="P11802019110111"/>
    <x v="2"/>
    <n v="0"/>
    <n v="0"/>
    <s v="                                                                                "/>
    <s v="O.C. B/quilla Cto   "/>
    <s v="  PROVISIONAL LOCAL LOS ALMENDROS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ISIONAL LOCAL LOS ALMENDROS                             "/>
    <s v="A3151411                      "/>
    <s v="FERGIE_YULISSA_SOLANO_MANOTAS                                                   "/>
    <s v="AC190"/>
    <n v="20191125"/>
    <n v="20200102"/>
    <n v="1180"/>
    <n v="27247807"/>
    <s v="Seguimiento y rev. instalacion electrica distribucion "/>
    <s v="NO"/>
    <x v="1"/>
    <n v="45"/>
    <n v="45000"/>
    <s v="Obras "/>
    <x v="5"/>
    <n v="20200407"/>
    <x v="2"/>
    <n v="1"/>
    <x v="0"/>
    <n v="25"/>
    <x v="5"/>
    <x v="2"/>
    <x v="1"/>
    <x v="373"/>
    <s v="Resuelta"/>
    <n v="7"/>
    <n v="4"/>
    <n v="2020"/>
    <n v="232"/>
    <d v="2020-03-09T00:00:00"/>
    <n v="134"/>
    <n v="2"/>
    <n v="1"/>
    <n v="2020"/>
    <n v="328"/>
    <x v="1"/>
    <n v="96"/>
    <x v="2"/>
  </r>
  <r>
    <s v="P75422020020004"/>
    <x v="0"/>
    <n v="0"/>
    <n v="0"/>
    <s v="                                                                                "/>
    <s v="O.C Sabanalarga     "/>
    <s v="ALFONSO HORTA PULGAR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ONTE ARARA                                                 "/>
    <s v="A8742068                      "/>
    <s v="Alvaro_Enrique_Hernandez_Suarez                                                 "/>
    <s v="AC100"/>
    <n v="20200207"/>
    <n v="20200214"/>
    <n v="7542"/>
    <n v="27153274"/>
    <s v="Factibilidad Distribucion "/>
    <s v="NO"/>
    <x v="1"/>
    <n v="15"/>
    <n v="15000"/>
    <s v="Obras "/>
    <x v="8"/>
    <n v="20200812"/>
    <x v="2"/>
    <n v="1"/>
    <x v="0"/>
    <n v="7"/>
    <x v="1"/>
    <x v="1"/>
    <x v="4"/>
    <x v="1"/>
    <s v="Resuelta"/>
    <n v="12"/>
    <n v="8"/>
    <n v="2020"/>
    <n v="105"/>
    <s v="No Cruza"/>
    <n v="187"/>
    <n v="14"/>
    <n v="2"/>
    <n v="2020"/>
    <n v="285"/>
    <x v="1"/>
    <n v="180"/>
    <x v="0"/>
  </r>
  <r>
    <s v="P95202018100013"/>
    <x v="2"/>
    <n v="0"/>
    <n v="0"/>
    <s v="                                                                                "/>
    <s v="O.C Sabanalarga     "/>
    <s v="CONCESION COSTERA ALIMENTACION BASCULA N.2                              "/>
    <n v="3852926"/>
    <s v="TC092"/>
    <s v="                                                                                                                                                                                           "/>
    <s v="ALIM BASCULA 2                                              "/>
    <s v="A8742068                      "/>
    <s v="Alvaro_Enrique_Hernandez_Suarez                                                 "/>
    <s v="AC190"/>
    <n v="20181009"/>
    <n v="20181029"/>
    <n v="9520"/>
    <n v="25624423"/>
    <s v="Factibilidad Distribucion "/>
    <s v="NO"/>
    <x v="1"/>
    <n v="15"/>
    <n v="15000"/>
    <s v="Obras "/>
    <x v="8"/>
    <n v="20200508"/>
    <x v="2"/>
    <n v="1"/>
    <x v="0"/>
    <n v="9"/>
    <x v="3"/>
    <x v="3"/>
    <x v="4"/>
    <x v="573"/>
    <s v="Resuelta"/>
    <n v="8"/>
    <n v="5"/>
    <n v="2020"/>
    <n v="201"/>
    <s v="No Cruza"/>
    <n v="577"/>
    <n v="29"/>
    <n v="10"/>
    <n v="2018"/>
    <n v="758"/>
    <x v="0"/>
    <n v="557"/>
    <x v="2"/>
  </r>
  <r>
    <s v="P11102019010104"/>
    <x v="4"/>
    <n v="2021104"/>
    <n v="0"/>
    <s v="                                                                                "/>
    <s v="C.T.SOLEDAD         "/>
    <s v="COLOMBIA TELECOMUNICACIONES SA ESP                                      "/>
    <n v="3126986745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128"/>
    <n v="20191004"/>
    <n v="1110"/>
    <n v="26689823"/>
    <s v="Seguimiento y rev. instalacion electrica distribucion "/>
    <s v="NO"/>
    <x v="3"/>
    <n v="150"/>
    <n v="150000"/>
    <s v="Aumentos de potencia"/>
    <x v="6"/>
    <n v="20191004"/>
    <x v="3"/>
    <n v="1"/>
    <x v="0"/>
    <n v="28"/>
    <x v="11"/>
    <x v="2"/>
    <x v="1"/>
    <x v="113"/>
    <s v="Resuelta"/>
    <n v="4"/>
    <n v="10"/>
    <n v="2019"/>
    <n v="418"/>
    <s v="No Cruza"/>
    <n v="249"/>
    <n v="4"/>
    <n v="10"/>
    <n v="2019"/>
    <n v="418"/>
    <x v="0"/>
    <n v="0"/>
    <x v="3"/>
  </r>
  <r>
    <s v="P75422018020002"/>
    <x v="2"/>
    <n v="0"/>
    <n v="0"/>
    <s v="                                                                                "/>
    <s v="XXX NO UTILIZAR     "/>
    <s v="S.A. E.S.P. COLOMBIA MOVIL                                              "/>
    <n v="6618290"/>
    <s v="TC088"/>
    <s v="                                                                                                                                                                                           "/>
    <s v="BURO 51                                                     "/>
    <s v="T2806330                      "/>
    <s v="SUAD_ELENA_FALCON_LONDOÑO                                                       "/>
    <s v="AC190"/>
    <n v="20180216"/>
    <n v="20180626"/>
    <n v="7542"/>
    <n v="25478271"/>
    <s v="Seguimiento y rev. instalacion electrica distribucion "/>
    <s v="NO"/>
    <x v="1"/>
    <n v="25"/>
    <n v="25000"/>
    <s v="Obras "/>
    <x v="8"/>
    <n v="20200717"/>
    <x v="2"/>
    <n v="1"/>
    <x v="0"/>
    <n v="16"/>
    <x v="1"/>
    <x v="3"/>
    <x v="4"/>
    <x v="574"/>
    <s v="Resuelta"/>
    <n v="17"/>
    <n v="7"/>
    <n v="2020"/>
    <n v="131"/>
    <d v="2018-09-03T00:00:00"/>
    <n v="882"/>
    <n v="26"/>
    <n v="6"/>
    <n v="2018"/>
    <n v="883"/>
    <x v="0"/>
    <n v="752"/>
    <x v="2"/>
  </r>
  <r>
    <s v="P77512020080003"/>
    <x v="0"/>
    <n v="0"/>
    <n v="0"/>
    <s v="                                                                                "/>
    <s v="O.C. Riohacha       "/>
    <s v="MUNICIPIO DE DIBULLA URB VILLA DIANA VIVIENDA INTERES SOC               "/>
    <n v="0"/>
    <s v="TC090"/>
    <s v="                                                                                                                                                                                           "/>
    <s v="CL 6                                                        "/>
    <s v="N3352044                      "/>
    <s v="Laudis_Peñaranda_                                                               "/>
    <s v="AC100"/>
    <n v="20200814"/>
    <n v="20200822"/>
    <n v="7751"/>
    <n v="28023574"/>
    <s v="Factibilidad Distribucion "/>
    <s v="NO"/>
    <x v="1"/>
    <n v="162.5"/>
    <n v="162500"/>
    <s v="Obras "/>
    <x v="0"/>
    <n v="20200822"/>
    <x v="5"/>
    <n v="1"/>
    <x v="0"/>
    <n v="14"/>
    <x v="10"/>
    <x v="1"/>
    <x v="3"/>
    <x v="575"/>
    <s v="Resuelta"/>
    <n v="22"/>
    <n v="8"/>
    <n v="2020"/>
    <n v="95"/>
    <s v="No Cruza"/>
    <n v="8"/>
    <n v="22"/>
    <n v="8"/>
    <n v="2020"/>
    <n v="95"/>
    <x v="1"/>
    <n v="0"/>
    <x v="0"/>
  </r>
  <r>
    <s v="P11102017110009"/>
    <x v="4"/>
    <n v="0"/>
    <n v="0"/>
    <s v="                                                                                "/>
    <s v="C.T.SOLEDAD         "/>
    <s v="  EDIFICIO NOVO 90                                                      "/>
    <n v="30153358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71101"/>
    <n v="20190319"/>
    <n v="1110"/>
    <n v="25763513"/>
    <s v="Seguimiento y rev. instalacion electrica distribucion "/>
    <s v="NO"/>
    <x v="3"/>
    <n v="500"/>
    <n v="500000"/>
    <s v="Obras "/>
    <x v="6"/>
    <n v="20190319"/>
    <x v="6"/>
    <n v="1"/>
    <x v="0"/>
    <n v="1"/>
    <x v="5"/>
    <x v="0"/>
    <x v="1"/>
    <x v="576"/>
    <s v="Resuelta"/>
    <n v="19"/>
    <n v="3"/>
    <n v="2019"/>
    <n v="617"/>
    <s v="No Cruza"/>
    <n v="503"/>
    <n v="19"/>
    <n v="3"/>
    <n v="2019"/>
    <n v="617"/>
    <x v="0"/>
    <n v="0"/>
    <x v="3"/>
  </r>
  <r>
    <s v="P93312020030010"/>
    <x v="2"/>
    <n v="0"/>
    <n v="0"/>
    <s v="                                                                                "/>
    <s v="O.C. Riohacha       "/>
    <s v="MUNICIPIO DE BARRANCAS AMPLIACION REDES ELE COM INDIG MARIATUY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325"/>
    <n v="20200423"/>
    <n v="9331"/>
    <n v="27291837"/>
    <s v="Factibilidad Distribucion "/>
    <s v="NO"/>
    <x v="1"/>
    <n v="25"/>
    <n v="25000"/>
    <s v="Obras "/>
    <x v="16"/>
    <n v="20200429"/>
    <x v="7"/>
    <n v="1"/>
    <x v="0"/>
    <n v="25"/>
    <x v="0"/>
    <x v="1"/>
    <x v="3"/>
    <x v="466"/>
    <s v="Resuelta"/>
    <n v="29"/>
    <n v="4"/>
    <n v="2020"/>
    <n v="210"/>
    <s v="No Cruza"/>
    <n v="35"/>
    <n v="23"/>
    <n v="4"/>
    <n v="2020"/>
    <n v="216"/>
    <x v="1"/>
    <n v="6"/>
    <x v="2"/>
  </r>
  <r>
    <s v="P11102020020019"/>
    <x v="2"/>
    <n v="0"/>
    <n v="0"/>
    <s v="                                                                                "/>
    <s v="O.C. B/quilla Cto   "/>
    <s v="AUTOPARTES S.A FANALCA FABRICA NACIONAL DE                              "/>
    <s v="3600692 ext 117       "/>
    <s v="TC088"/>
    <s v="                                                                                                                                                                                           "/>
    <s v="CL 77 59 112                                                "/>
    <s v="A3151411                      "/>
    <s v="FERGIE_YULISSA_SOLANO_MANOTAS                                                   "/>
    <s v="AC190"/>
    <n v="20200206"/>
    <n v="20200313"/>
    <n v="1110"/>
    <n v="27959976"/>
    <s v="Seguimiento y rev. instalacion electrica distribucion "/>
    <s v="NO"/>
    <x v="1"/>
    <n v="112.5"/>
    <n v="112500"/>
    <s v="Obras "/>
    <x v="7"/>
    <n v="20200313"/>
    <x v="2"/>
    <n v="1"/>
    <x v="0"/>
    <n v="6"/>
    <x v="1"/>
    <x v="1"/>
    <x v="1"/>
    <x v="221"/>
    <s v="Resuelta"/>
    <n v="13"/>
    <n v="3"/>
    <n v="2020"/>
    <n v="257"/>
    <d v="2020-08-10T00:00:00"/>
    <n v="36"/>
    <n v="13"/>
    <n v="3"/>
    <n v="2020"/>
    <n v="257"/>
    <x v="1"/>
    <n v="0"/>
    <x v="2"/>
  </r>
  <r>
    <s v="P75412019050023"/>
    <x v="0"/>
    <n v="0"/>
    <n v="0"/>
    <s v="                                                                                "/>
    <s v="O.C Sabanalarga     "/>
    <s v="JOSE R. MARTINEZ GUERRERO                                               "/>
    <n v="3024019553"/>
    <s v="TC090"/>
    <s v="                                                                                                                                                                                           "/>
    <s v="REF EL POLLO                                                "/>
    <s v="A8742068                      "/>
    <s v="Alvaro_Enrique_Hernandez_Suarez                                                 "/>
    <s v="AC100"/>
    <n v="20190521"/>
    <n v="20190912"/>
    <n v="7541"/>
    <n v="26333026"/>
    <s v="Factibilidad Distribucion "/>
    <s v="NO"/>
    <x v="1"/>
    <n v="15"/>
    <n v="15000"/>
    <s v="Obras "/>
    <x v="0"/>
    <n v="20190912"/>
    <x v="2"/>
    <n v="1"/>
    <x v="0"/>
    <n v="21"/>
    <x v="2"/>
    <x v="2"/>
    <x v="4"/>
    <x v="118"/>
    <s v="Resuelta"/>
    <n v="12"/>
    <n v="9"/>
    <n v="2019"/>
    <n v="440"/>
    <s v="No Cruza"/>
    <n v="114"/>
    <n v="12"/>
    <n v="9"/>
    <n v="2019"/>
    <n v="440"/>
    <x v="0"/>
    <n v="0"/>
    <x v="0"/>
  </r>
  <r>
    <s v="P34102020020096"/>
    <x v="0"/>
    <n v="0"/>
    <n v="0"/>
    <s v="                                                                                "/>
    <s v="ZE Santa_Marta      "/>
    <s v="JOSE JOAQUIN MEZA TEHERAN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ECTOR EL LIMON                                             "/>
    <s v="T9697258                      "/>
    <s v="Adriana_Duran_Q                                                                 "/>
    <s v="AC100"/>
    <n v="20200221"/>
    <n v="20200226"/>
    <n v="3410"/>
    <n v="27202779"/>
    <s v="Factibilidad Distribucion "/>
    <s v="NO"/>
    <x v="1"/>
    <n v="75"/>
    <n v="75000"/>
    <s v="Obras "/>
    <x v="0"/>
    <n v="20200226"/>
    <x v="2"/>
    <n v="1"/>
    <x v="0"/>
    <n v="21"/>
    <x v="1"/>
    <x v="1"/>
    <x v="0"/>
    <x v="552"/>
    <s v="Resuelta"/>
    <n v="26"/>
    <n v="2"/>
    <n v="2020"/>
    <n v="273"/>
    <s v="No Cruza"/>
    <n v="5"/>
    <n v="26"/>
    <n v="2"/>
    <n v="2020"/>
    <n v="273"/>
    <x v="1"/>
    <n v="0"/>
    <x v="0"/>
  </r>
  <r>
    <s v="P12102017080012"/>
    <x v="2"/>
    <n v="0"/>
    <n v="0"/>
    <s v="                                                                                "/>
    <s v="O.C Sabanalarga     "/>
    <s v="ATLANTICO GREEN PARK                                                    "/>
    <n v="300430092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70803"/>
    <n v="20171103"/>
    <n v="1210"/>
    <n v="25585252"/>
    <s v="Seguimiento y rev. instalacion electrica distribucion "/>
    <s v="NO"/>
    <x v="1"/>
    <n v="300"/>
    <n v="300000"/>
    <s v="Obras "/>
    <x v="8"/>
    <n v="20181002"/>
    <x v="3"/>
    <n v="1"/>
    <x v="0"/>
    <n v="3"/>
    <x v="10"/>
    <x v="0"/>
    <x v="4"/>
    <x v="577"/>
    <s v="Resuelta"/>
    <n v="2"/>
    <n v="10"/>
    <n v="2018"/>
    <n v="785"/>
    <d v="2018-10-02T00:00:00"/>
    <n v="425"/>
    <n v="3"/>
    <n v="11"/>
    <n v="2017"/>
    <n v="1118"/>
    <x v="0"/>
    <n v="333"/>
    <x v="2"/>
  </r>
  <r>
    <s v="P11102020030061"/>
    <x v="3"/>
    <n v="3006789"/>
    <n v="20134377"/>
    <s v="Situacion correcta                                                              "/>
    <s v="OC CCIAL AMERICANO  "/>
    <s v="RICARDO ANTONIO DE LA HOZ LARA                                          "/>
    <n v="3015014859"/>
    <s v="TC090"/>
    <s v="CR 33 52 41                                                                                                                                                                                "/>
    <s v="=CRA 33 52 41                                               "/>
    <s v="MP000395                      "/>
    <s v="Veronica_Garcia_Amaya                                                           "/>
    <s v="AC005"/>
    <n v="20200312"/>
    <n v="20200312"/>
    <n v="1110"/>
    <n v="27259636"/>
    <s v="Inspección Normalización"/>
    <s v="NO"/>
    <x v="3"/>
    <n v="3"/>
    <n v="3000"/>
    <s v="Aumentos de potencia"/>
    <x v="3"/>
    <n v="20200312"/>
    <x v="1"/>
    <n v="1"/>
    <x v="1"/>
    <n v="12"/>
    <x v="0"/>
    <x v="1"/>
    <x v="1"/>
    <x v="45"/>
    <s v="Resuelta"/>
    <n v="12"/>
    <n v="3"/>
    <n v="2020"/>
    <n v="258"/>
    <s v="No Cruza"/>
    <n v="0"/>
    <n v="12"/>
    <n v="3"/>
    <n v="2020"/>
    <n v="258"/>
    <x v="1"/>
    <n v="0"/>
    <x v="1"/>
  </r>
  <r>
    <s v="P11802019080004"/>
    <x v="0"/>
    <n v="0"/>
    <n v="0"/>
    <s v="                                                                                "/>
    <s v="O.C. B/quilla Nte   "/>
    <s v="APARTAMENTOS OBRA ESPERANZ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82 ENTRE 18 A Y 18B ESPERANZA APTOS                      "/>
    <s v="A3151411                      "/>
    <s v="FERGIE_YULISSA_SOLANO_MANOTAS                                                   "/>
    <s v="AC100"/>
    <n v="20190801"/>
    <n v="20190808"/>
    <n v="1180"/>
    <n v="26580124"/>
    <s v="Factibilidad Distribucion "/>
    <s v="NO"/>
    <x v="1"/>
    <n v="112.5"/>
    <n v="112500"/>
    <s v="Obras "/>
    <x v="0"/>
    <n v="20190808"/>
    <x v="2"/>
    <n v="1"/>
    <x v="0"/>
    <n v="1"/>
    <x v="10"/>
    <x v="2"/>
    <x v="1"/>
    <x v="578"/>
    <s v="Resuelta"/>
    <n v="8"/>
    <n v="8"/>
    <n v="2019"/>
    <n v="475"/>
    <s v="No Cruza"/>
    <n v="7"/>
    <n v="8"/>
    <n v="8"/>
    <n v="2019"/>
    <n v="475"/>
    <x v="0"/>
    <n v="0"/>
    <x v="0"/>
  </r>
  <r>
    <s v="P11502015030011"/>
    <x v="4"/>
    <n v="0"/>
    <n v="0"/>
    <s v="                                                                                "/>
    <s v="O.C. B/quilla Nte   "/>
    <s v="PRADOMAR CENTER CENTRO COMERCIAL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O COMERCIAL PRADOMAR CENTER                            "/>
    <s v="TR183275                      "/>
    <s v="                                                                                "/>
    <s v="AC220"/>
    <n v="20150311"/>
    <n v="20160826"/>
    <n v="1150"/>
    <n v="22876424"/>
    <s v="Seguimiento y rev. instalacion electrica distribucion "/>
    <s v="NO"/>
    <x v="1"/>
    <n v="300"/>
    <n v="300000"/>
    <s v="Obras "/>
    <x v="6"/>
    <n v="20160826"/>
    <x v="3"/>
    <n v="1"/>
    <x v="0"/>
    <n v="11"/>
    <x v="0"/>
    <x v="4"/>
    <x v="1"/>
    <x v="579"/>
    <s v="Resuelta"/>
    <n v="26"/>
    <n v="8"/>
    <n v="2016"/>
    <n v="1552"/>
    <s v="No Cruza"/>
    <n v="534"/>
    <n v="26"/>
    <n v="8"/>
    <n v="2016"/>
    <n v="1552"/>
    <x v="0"/>
    <n v="0"/>
    <x v="3"/>
  </r>
  <r>
    <s v="P11102020100140"/>
    <x v="1"/>
    <n v="0"/>
    <n v="0"/>
    <s v="                                                                                "/>
    <s v="Of. Telefónica 24H  "/>
    <s v="ALSARY GUTIERREZ OLIVARES                                               "/>
    <n v="3303163685"/>
    <s v="TC090"/>
    <s v="                                                                                                                                                                                           "/>
    <s v="=CLL 33 30 161                                              "/>
    <s v="NT001137                      "/>
    <s v="STEFANNIE_PAOLA_RAMBAO_BENAVIDES                                                "/>
    <s v="AC236"/>
    <n v="20201029"/>
    <n v="20201119"/>
    <n v="1110"/>
    <n v="28293218"/>
    <s v="Inspección Normalización"/>
    <s v="NO"/>
    <x v="4"/>
    <n v="3"/>
    <n v="3000"/>
    <s v="Suministros definitivos Simples "/>
    <x v="1"/>
    <n v="20201119"/>
    <x v="1"/>
    <n v="1"/>
    <x v="1"/>
    <n v="29"/>
    <x v="3"/>
    <x v="1"/>
    <x v="1"/>
    <x v="240"/>
    <s v="Pendiente"/>
    <n v="19"/>
    <n v="11"/>
    <n v="2020"/>
    <n v="6"/>
    <s v="No Cruza"/>
    <n v="6"/>
    <n v="19"/>
    <n v="11"/>
    <n v="2020"/>
    <n v="6"/>
    <x v="1"/>
    <n v="0"/>
    <x v="1"/>
  </r>
  <r>
    <s v="P11802020100103"/>
    <x v="5"/>
    <n v="0"/>
    <n v="0"/>
    <s v="                                                                                "/>
    <s v="Of. Telefónica 24H  "/>
    <s v="LUZ MIRYAN GUERRERO CELIS                                               "/>
    <n v="3185900094"/>
    <s v="TC090"/>
    <s v="                                                                                                                                                                                           "/>
    <s v="CLL 68B 14A 46                                              "/>
    <s v="NT001137                      "/>
    <s v="STEFANNIE_PAOLA_RAMBAO_BENAVIDES                                                "/>
    <s v="AC230"/>
    <n v="20201030"/>
    <n v="20201030"/>
    <n v="1180"/>
    <n v="0"/>
    <m/>
    <s v="NO"/>
    <x v="0"/>
    <n v="3"/>
    <n v="3000"/>
    <s v="Suministros definitivos Simples 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95102020070011"/>
    <x v="1"/>
    <n v="4329281"/>
    <n v="0"/>
    <s v="                                                                                "/>
    <s v="O.C. Soledad        "/>
    <s v="CARMEN JULIA PUGLIESE SIMANCA                                           "/>
    <n v="3006028790"/>
    <s v="TC090"/>
    <s v="                                                                                                                                                                                           "/>
    <s v="CRA 31 118 25                                               "/>
    <s v="A2670921                      "/>
    <s v="Margarita_Ortiz_Dominguez                                                       "/>
    <s v="AC236"/>
    <n v="20200716"/>
    <n v="20200814"/>
    <n v="9510"/>
    <n v="27983429"/>
    <s v="Modificación de Potencia"/>
    <s v="NO"/>
    <x v="1"/>
    <n v="3"/>
    <n v="3000"/>
    <s v="Aumentos de potencia"/>
    <x v="8"/>
    <n v="20200819"/>
    <x v="1"/>
    <n v="1"/>
    <x v="1"/>
    <n v="16"/>
    <x v="6"/>
    <x v="1"/>
    <x v="1"/>
    <x v="580"/>
    <s v="Resuelta"/>
    <n v="19"/>
    <n v="8"/>
    <n v="2020"/>
    <n v="98"/>
    <s v="No Cruza"/>
    <n v="34"/>
    <n v="14"/>
    <n v="8"/>
    <n v="2020"/>
    <n v="103"/>
    <x v="1"/>
    <n v="5"/>
    <x v="1"/>
  </r>
  <r>
    <s v="P11102019120094"/>
    <x v="2"/>
    <n v="0"/>
    <n v="0"/>
    <s v="                                                                                "/>
    <s v="O.C. B/quilla Cto   "/>
    <s v="SIA TRADE S.A BODEGA EMPACADORA BARRANQUI                               "/>
    <n v="320567966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1216"/>
    <n v="20191216"/>
    <n v="1110"/>
    <n v="27011002"/>
    <s v="Seguimiento y rev. instalacion electrica distribucion "/>
    <s v="NO"/>
    <x v="1"/>
    <n v="400"/>
    <n v="400000"/>
    <s v="Obras "/>
    <x v="5"/>
    <n v="20200206"/>
    <x v="3"/>
    <n v="1"/>
    <x v="0"/>
    <n v="16"/>
    <x v="9"/>
    <x v="2"/>
    <x v="1"/>
    <x v="581"/>
    <s v="Resuelta"/>
    <n v="6"/>
    <n v="2"/>
    <n v="2020"/>
    <n v="293"/>
    <d v="2019-12-16T00:00:00"/>
    <n v="52"/>
    <n v="16"/>
    <n v="12"/>
    <n v="2019"/>
    <n v="345"/>
    <x v="1"/>
    <n v="52"/>
    <x v="2"/>
  </r>
  <r>
    <s v="P11702020110063"/>
    <x v="1"/>
    <n v="3945707"/>
    <n v="0"/>
    <s v="                                                                                "/>
    <s v="OC CCIAL AMERICANO  "/>
    <s v="IGNACIO BARON PINTO                                                     "/>
    <s v="3235855748-3213259980 "/>
    <s v="TC090"/>
    <s v="                                                                                                                                                                                           "/>
    <s v="CR 3 A SUR NR 47B 62                                        "/>
    <s v="MP000294                      "/>
    <s v="DARIO_GONZALEZ_IMITOLA                                                          "/>
    <s v="AC236"/>
    <n v="20201117"/>
    <n v="20201118"/>
    <n v="1170"/>
    <n v="28285800"/>
    <s v="Modificación de Potencia"/>
    <s v="NO"/>
    <x v="1"/>
    <n v="3"/>
    <n v="3000"/>
    <s v="Aumentos de potencia"/>
    <x v="1"/>
    <n v="20201118"/>
    <x v="1"/>
    <n v="1"/>
    <x v="1"/>
    <n v="17"/>
    <x v="5"/>
    <x v="1"/>
    <x v="1"/>
    <x v="24"/>
    <s v="Resuelta"/>
    <n v="18"/>
    <n v="11"/>
    <n v="2020"/>
    <n v="7"/>
    <s v="No Cruza"/>
    <n v="1"/>
    <n v="18"/>
    <n v="11"/>
    <n v="2020"/>
    <n v="7"/>
    <x v="1"/>
    <n v="0"/>
    <x v="1"/>
  </r>
  <r>
    <s v="P75412020110001"/>
    <x v="3"/>
    <n v="0"/>
    <n v="0"/>
    <s v="                                                                                "/>
    <s v="Sector Atlántico Sur"/>
    <s v="NILDA YANETH PLAZAS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15   3   72                                              "/>
    <s v="NT000630                      "/>
    <s v="LISETH_CAROLINA_MORALES_TEJADA                                                  "/>
    <s v="AC005"/>
    <n v="20201103"/>
    <n v="20201103"/>
    <n v="7541"/>
    <n v="28265631"/>
    <s v="Inspección Normalización"/>
    <s v="SI"/>
    <x v="2"/>
    <n v="3"/>
    <n v="3000"/>
    <s v="Suministros definitivos Simples "/>
    <x v="3"/>
    <n v="20201103"/>
    <x v="1"/>
    <n v="1"/>
    <x v="1"/>
    <n v="3"/>
    <x v="5"/>
    <x v="1"/>
    <x v="4"/>
    <x v="101"/>
    <s v="Pendiente"/>
    <n v="3"/>
    <n v="11"/>
    <n v="2020"/>
    <n v="22"/>
    <s v="No Cruza"/>
    <n v="22"/>
    <n v="3"/>
    <n v="11"/>
    <n v="2020"/>
    <n v="22"/>
    <x v="1"/>
    <n v="0"/>
    <x v="1"/>
  </r>
  <r>
    <s v="P75512020060004"/>
    <x v="2"/>
    <n v="0"/>
    <n v="0"/>
    <s v="                                                                                "/>
    <s v="O.C. B/quilla Cto   "/>
    <s v="  HOTEL BY HOUR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CALES COMERCIALES PIC                                     "/>
    <s v="A3151411                      "/>
    <s v="FERGIE_YULISSA_SOLANO_MANOTAS                                                   "/>
    <s v="AC190"/>
    <n v="20200611"/>
    <n v="20200701"/>
    <n v="7551"/>
    <n v="28062966"/>
    <s v="Seguimiento y rev. instalacion electrica distribucion "/>
    <s v="NO"/>
    <x v="1"/>
    <n v="45"/>
    <n v="45000"/>
    <s v="Obras "/>
    <x v="8"/>
    <n v="20200831"/>
    <x v="2"/>
    <n v="1"/>
    <x v="0"/>
    <n v="11"/>
    <x v="4"/>
    <x v="1"/>
    <x v="1"/>
    <x v="189"/>
    <s v="Resuelta"/>
    <n v="31"/>
    <n v="8"/>
    <n v="2020"/>
    <n v="86"/>
    <d v="2020-08-26T00:00:00"/>
    <n v="81"/>
    <n v="1"/>
    <n v="7"/>
    <n v="2020"/>
    <n v="147"/>
    <x v="1"/>
    <n v="61"/>
    <x v="2"/>
  </r>
  <r>
    <s v="P34102020030096"/>
    <x v="2"/>
    <n v="0"/>
    <n v="0"/>
    <s v="                                                                                "/>
    <s v="ZE Santa_Marta      "/>
    <s v="JIMENEZ S.A.S CONSTRUCTORA                                              "/>
    <n v="3057454879"/>
    <s v="TC088"/>
    <s v="                                                                                                                                                                                           "/>
    <s v="HOTEL MARA                                                  "/>
    <s v="T9697258                      "/>
    <s v="Adriana_Duran_Q                                                                 "/>
    <s v="AC190"/>
    <n v="20200319"/>
    <n v="20200512"/>
    <n v="3410"/>
    <n v="28143162"/>
    <s v="Seguimiento y rev. instalacion electrica distribucion "/>
    <s v="NO"/>
    <x v="3"/>
    <n v="400"/>
    <n v="400000"/>
    <s v="Obras "/>
    <x v="7"/>
    <n v="20200529"/>
    <x v="6"/>
    <n v="1"/>
    <x v="0"/>
    <n v="19"/>
    <x v="0"/>
    <x v="1"/>
    <x v="0"/>
    <x v="153"/>
    <s v="Resuelta"/>
    <n v="29"/>
    <n v="5"/>
    <n v="2020"/>
    <n v="180"/>
    <d v="2020-09-17T00:00:00"/>
    <n v="71"/>
    <n v="12"/>
    <n v="5"/>
    <n v="2020"/>
    <n v="197"/>
    <x v="1"/>
    <n v="17"/>
    <x v="2"/>
  </r>
  <r>
    <s v="P93322020040010"/>
    <x v="0"/>
    <n v="0"/>
    <n v="0"/>
    <s v="                                                                                "/>
    <s v="O.C. Riohacha       "/>
    <s v="MUNICIPIO DE URIBIA ESTACION DE BOMBEO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200427"/>
    <n v="20200427"/>
    <n v="9332"/>
    <n v="0"/>
    <m/>
    <s v="NO"/>
    <x v="0"/>
    <n v="75"/>
    <n v="75000"/>
    <s v="Obras "/>
    <x v="0"/>
    <n v="20200427"/>
    <x v="2"/>
    <n v="1"/>
    <x v="0"/>
    <n v="27"/>
    <x v="8"/>
    <x v="1"/>
    <x v="3"/>
    <x v="114"/>
    <s v="Sin Orden"/>
    <n v="27"/>
    <n v="4"/>
    <n v="2020"/>
    <n v="212"/>
    <s v="No Cruza"/>
    <n v="212"/>
    <n v="27"/>
    <n v="4"/>
    <n v="2020"/>
    <n v="212"/>
    <x v="1"/>
    <n v="0"/>
    <x v="0"/>
  </r>
  <r>
    <s v="P93322020070002"/>
    <x v="2"/>
    <n v="0"/>
    <n v="0"/>
    <s v="                                                                                "/>
    <s v="O.C. Riohacha       "/>
    <s v="MUNICIPIO DE MAICAO COMUNIDAD INDIGENA ISHIPA                           "/>
    <n v="0"/>
    <s v="TC090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90"/>
    <n v="20200710"/>
    <n v="20200710"/>
    <n v="9332"/>
    <n v="0"/>
    <m/>
    <s v="NO"/>
    <x v="0"/>
    <n v="50"/>
    <n v="50000"/>
    <s v="Obras "/>
    <x v="11"/>
    <n v="20200710"/>
    <x v="7"/>
    <n v="1"/>
    <x v="0"/>
    <n v="10"/>
    <x v="6"/>
    <x v="1"/>
    <x v="3"/>
    <x v="297"/>
    <s v="Sin Orden"/>
    <n v="10"/>
    <n v="7"/>
    <n v="2020"/>
    <n v="138"/>
    <s v="No Cruza"/>
    <n v="138"/>
    <n v="10"/>
    <n v="7"/>
    <n v="2020"/>
    <n v="138"/>
    <x v="1"/>
    <n v="0"/>
    <x v="2"/>
  </r>
  <r>
    <s v="P11102016110075"/>
    <x v="2"/>
    <n v="2691447"/>
    <n v="0"/>
    <s v="                                                                                "/>
    <s v="O.C. B/quilla Cto   "/>
    <s v="  LYD HOUSE SAS SERVILELA LTADA                                         "/>
    <n v="3699910"/>
    <s v="TC088"/>
    <s v="                                                                                                                                                                                           "/>
    <s v="CRA 49C 75 47                                               "/>
    <s v="T3215501                      "/>
    <s v="Luz_Estela_Arevalo_de_León                                                      "/>
    <s v="AC190"/>
    <n v="20161117"/>
    <n v="20170221"/>
    <n v="1110"/>
    <n v="23303511"/>
    <s v="Factibilidad Distribucion "/>
    <s v="NO"/>
    <x v="1"/>
    <n v="112.5"/>
    <n v="112500"/>
    <s v="Aumentos de potencia"/>
    <x v="7"/>
    <n v="20170223"/>
    <x v="3"/>
    <n v="1"/>
    <x v="0"/>
    <n v="17"/>
    <x v="5"/>
    <x v="7"/>
    <x v="1"/>
    <x v="582"/>
    <s v="Resuelta"/>
    <n v="23"/>
    <n v="2"/>
    <n v="2017"/>
    <n v="1371"/>
    <s v="No Cruza"/>
    <n v="98"/>
    <n v="21"/>
    <n v="2"/>
    <n v="2017"/>
    <n v="1373"/>
    <x v="0"/>
    <n v="2"/>
    <x v="2"/>
  </r>
  <r>
    <s v="P11702013090107"/>
    <x v="4"/>
    <n v="0"/>
    <n v="0"/>
    <s v="                                                                                "/>
    <s v="O.C. B/quilla Cto   "/>
    <s v="WILLIAM GARCIA OSORIO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30924"/>
    <n v="20150226"/>
    <n v="1170"/>
    <n v="20555077"/>
    <s v="Seguimiento y rev. instalacion electrica distribucion "/>
    <s v="NO"/>
    <x v="1"/>
    <n v="37.5"/>
    <n v="37500"/>
    <s v="Obras "/>
    <x v="6"/>
    <n v="20150226"/>
    <x v="2"/>
    <n v="1"/>
    <x v="0"/>
    <n v="24"/>
    <x v="7"/>
    <x v="5"/>
    <x v="1"/>
    <x v="583"/>
    <s v="Resuelta"/>
    <n v="26"/>
    <n v="2"/>
    <n v="2015"/>
    <n v="2099"/>
    <s v="No Cruza"/>
    <n v="520"/>
    <n v="26"/>
    <n v="2"/>
    <n v="2015"/>
    <n v="2099"/>
    <x v="0"/>
    <n v="0"/>
    <x v="3"/>
  </r>
  <r>
    <s v="P12202020010016"/>
    <x v="2"/>
    <n v="0"/>
    <n v="0"/>
    <s v="                                                                                "/>
    <s v="O.C. B/quilla Cto   "/>
    <s v="C9, C34, C35 URB VILLA OLIMPIC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200129"/>
    <n v="20200313"/>
    <n v="1220"/>
    <n v="27135849"/>
    <s v="Factibilidad Distribucion "/>
    <s v="NO"/>
    <x v="1"/>
    <n v="112.5"/>
    <n v="112500"/>
    <s v="Obras "/>
    <x v="8"/>
    <n v="20200813"/>
    <x v="5"/>
    <n v="1"/>
    <x v="0"/>
    <n v="29"/>
    <x v="11"/>
    <x v="1"/>
    <x v="4"/>
    <x v="584"/>
    <s v="Resuelta"/>
    <n v="13"/>
    <n v="8"/>
    <n v="2020"/>
    <n v="104"/>
    <s v="No Cruza"/>
    <n v="197"/>
    <n v="13"/>
    <n v="3"/>
    <n v="2020"/>
    <n v="257"/>
    <x v="1"/>
    <n v="153"/>
    <x v="2"/>
  </r>
  <r>
    <s v="P34102020110054"/>
    <x v="3"/>
    <n v="3918807"/>
    <n v="36120381"/>
    <s v="Situacion correcta                                                              "/>
    <s v="XXX NO UTILIZAR     "/>
    <s v="JOSE ALFREDO VILLARREAL ARIAS                                           "/>
    <n v="3178788408"/>
    <s v="TC090"/>
    <s v="CR 64 CL 61 89 TORR   6      APTO  403                                                                                                                                                     "/>
    <s v="PROV ALTOS STA HELENA II                                    "/>
    <s v="A7936230                      "/>
    <s v="MARTHA_RAMOS_DE_LA_CRUZ                                                         "/>
    <s v="AC005"/>
    <n v="20201112"/>
    <n v="20201112"/>
    <n v="3410"/>
    <n v="28280057"/>
    <s v="Modificación de Potencia"/>
    <s v="NO"/>
    <x v="2"/>
    <n v="3"/>
    <n v="3000"/>
    <s v="Aumentos de potencia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34102020080062"/>
    <x v="9"/>
    <n v="0"/>
    <n v="0"/>
    <s v="                                                                                "/>
    <s v="O.C. La 14          "/>
    <s v="JOSE DE LA CRUZ MANJARREZ BMT                                           "/>
    <n v="3013048567"/>
    <s v="TC090"/>
    <s v="                                                                                                                                                                                           "/>
    <s v="REFM  6568613                                               "/>
    <s v="C9794580                      "/>
    <s v="TATIANA ADELA LUQUEZ VANSTRAHLEM                                                "/>
    <s v="AC090"/>
    <n v="20200828"/>
    <n v="20200828"/>
    <n v="3410"/>
    <n v="28112709"/>
    <s v="Factibilidad Distribucion "/>
    <s v="NO"/>
    <x v="1"/>
    <n v="25"/>
    <n v="25000"/>
    <s v="Obras "/>
    <x v="15"/>
    <n v="20200828"/>
    <x v="2"/>
    <n v="1"/>
    <x v="3"/>
    <n v="28"/>
    <x v="10"/>
    <x v="1"/>
    <x v="0"/>
    <x v="328"/>
    <s v="Resuelta"/>
    <n v="28"/>
    <n v="8"/>
    <n v="2020"/>
    <n v="89"/>
    <s v="No Cruza"/>
    <n v="0"/>
    <n v="28"/>
    <n v="8"/>
    <n v="2020"/>
    <n v="89"/>
    <x v="1"/>
    <n v="0"/>
    <x v="6"/>
  </r>
  <r>
    <s v="P11802019090022"/>
    <x v="9"/>
    <n v="0"/>
    <n v="0"/>
    <s v="                                                                                "/>
    <s v="O.C. B/quilla Nte   "/>
    <s v="PLAZA LA ARBOLEDA CENTRO COMERCIAL                                      "/>
    <n v="3046069692"/>
    <s v="TC092"/>
    <s v="                                                                                                                                                                                           "/>
    <s v="LOCAL 14-15-16-17-18 UNIFICADO                              "/>
    <s v="RC000135                      "/>
    <s v="CRISTIAN_CONTRERAS_ARROYO                                                       "/>
    <s v="AC090"/>
    <n v="20190905"/>
    <n v="20190912"/>
    <n v="1180"/>
    <n v="0"/>
    <m/>
    <s v="NO"/>
    <x v="0"/>
    <n v="17"/>
    <n v="17000"/>
    <s v="Coogeneración/Suplencia "/>
    <x v="15"/>
    <n v="20190912"/>
    <x v="10"/>
    <n v="1"/>
    <x v="2"/>
    <n v="5"/>
    <x v="7"/>
    <x v="2"/>
    <x v="1"/>
    <x v="11"/>
    <s v="Sin Orden"/>
    <n v="12"/>
    <n v="9"/>
    <n v="2019"/>
    <n v="440"/>
    <s v="No Cruza"/>
    <n v="440"/>
    <n v="12"/>
    <n v="9"/>
    <n v="2019"/>
    <n v="440"/>
    <x v="0"/>
    <n v="0"/>
    <x v="6"/>
  </r>
  <r>
    <s v="P11802020100037"/>
    <x v="1"/>
    <n v="0"/>
    <n v="0"/>
    <s v="                                                                                "/>
    <s v="O.C. Soledad        "/>
    <s v="JOSE LUIS DE LA HOZ NAVARRO                                             "/>
    <n v="3114200728"/>
    <s v="TC090"/>
    <s v="                                                                                                                                                                                           "/>
    <s v="CL 27C # 38C - 03 B. SANTA INES                             "/>
    <s v="T8738446                      "/>
    <s v="MANUEL PADILLA PALMA                                                            "/>
    <s v="AC236"/>
    <n v="20201016"/>
    <n v="20201019"/>
    <n v="1180"/>
    <n v="28238026"/>
    <s v="Inspección Normalización"/>
    <s v="NO"/>
    <x v="3"/>
    <n v="3"/>
    <n v="3000"/>
    <s v="Suministros definitivos Simples "/>
    <x v="1"/>
    <n v="20201019"/>
    <x v="1"/>
    <n v="1"/>
    <x v="1"/>
    <n v="16"/>
    <x v="3"/>
    <x v="1"/>
    <x v="1"/>
    <x v="3"/>
    <s v="Resuelta"/>
    <n v="19"/>
    <n v="10"/>
    <n v="2020"/>
    <n v="37"/>
    <s v="No Cruza"/>
    <n v="3"/>
    <n v="19"/>
    <n v="10"/>
    <n v="2020"/>
    <n v="37"/>
    <x v="1"/>
    <n v="0"/>
    <x v="1"/>
  </r>
  <r>
    <s v="P93302020070001"/>
    <x v="2"/>
    <n v="0"/>
    <n v="0"/>
    <s v="                                                                                "/>
    <s v="O.C. Riohacha       "/>
    <s v="ROBERTO POZO DON ALI GARCIA PABON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INCA DON ALI                                               "/>
    <s v="N3352044                      "/>
    <s v="Laudis_Peñaranda_                                                               "/>
    <s v="AC190"/>
    <n v="20200701"/>
    <n v="20200731"/>
    <n v="9330"/>
    <n v="27914680"/>
    <s v="Seguimiento y rev. instalacion electrica distribucion "/>
    <s v="NO"/>
    <x v="1"/>
    <n v="45"/>
    <n v="45000"/>
    <s v="Obras "/>
    <x v="11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33302020110006"/>
    <x v="3"/>
    <n v="5600691"/>
    <n v="25605316"/>
    <s v="Situacion correcta                                                              "/>
    <s v="O.C. Riohacha       "/>
    <s v="MARITZA ATENCIO                                                         "/>
    <n v="3006928052"/>
    <s v="TC090"/>
    <s v="CR 11 10 16                                                                                                                                                                                "/>
    <s v="                                                            "/>
    <s v="TR046848                      "/>
    <s v="CINDY_PITRE                                                                     "/>
    <s v="AC005"/>
    <n v="20201112"/>
    <n v="20201112"/>
    <n v="3330"/>
    <n v="28280371"/>
    <s v="Modificación de Potencia"/>
    <s v="NO"/>
    <x v="2"/>
    <n v="3.5"/>
    <n v="3500"/>
    <s v="Aumentos de potencia"/>
    <x v="3"/>
    <n v="20201112"/>
    <x v="1"/>
    <n v="1"/>
    <x v="1"/>
    <n v="12"/>
    <x v="5"/>
    <x v="1"/>
    <x v="3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77512019070007"/>
    <x v="0"/>
    <n v="0"/>
    <n v="0"/>
    <s v="                                                                                "/>
    <s v="O.C. Riohacha       "/>
    <s v="DOLMEN AP ILUMINACION MINGU  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=CRA 64B 85 80                                              "/>
    <s v="N3352044                      "/>
    <s v="Laudis_Peñaranda_                                                               "/>
    <s v="AC100"/>
    <n v="20190727"/>
    <n v="20190731"/>
    <n v="7751"/>
    <n v="26564078"/>
    <s v="Factibilidad Distribucion "/>
    <s v="NO"/>
    <x v="1"/>
    <n v="25"/>
    <n v="25000"/>
    <s v="Obras "/>
    <x v="0"/>
    <n v="20190731"/>
    <x v="2"/>
    <n v="1"/>
    <x v="0"/>
    <n v="27"/>
    <x v="6"/>
    <x v="2"/>
    <x v="3"/>
    <x v="491"/>
    <s v="Resuelta"/>
    <n v="31"/>
    <n v="7"/>
    <n v="2019"/>
    <n v="483"/>
    <s v="No Cruza"/>
    <n v="4"/>
    <n v="31"/>
    <n v="7"/>
    <n v="2019"/>
    <n v="483"/>
    <x v="0"/>
    <n v="0"/>
    <x v="0"/>
  </r>
  <r>
    <s v="P11102020060028"/>
    <x v="0"/>
    <n v="2245953"/>
    <n v="20144605"/>
    <s v="Situacion correcta                                                              "/>
    <s v="O.C. B/quilla Cto   "/>
    <s v="  LOCAL COMERCIAL LA 38                                                 "/>
    <s v="3223457100 3450596    "/>
    <s v="TC090"/>
    <s v="CR 38 76 50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608"/>
    <n v="20200618"/>
    <n v="1110"/>
    <n v="27610896"/>
    <s v="Factibilidad Distribucion "/>
    <s v="NO"/>
    <x v="1"/>
    <n v="30"/>
    <n v="30000"/>
    <s v="Aumentos de potencia"/>
    <x v="0"/>
    <n v="20200618"/>
    <x v="2"/>
    <n v="1"/>
    <x v="0"/>
    <n v="8"/>
    <x v="4"/>
    <x v="1"/>
    <x v="1"/>
    <x v="243"/>
    <s v="Resuelta"/>
    <n v="18"/>
    <n v="6"/>
    <n v="2020"/>
    <n v="160"/>
    <s v="No Cruza"/>
    <n v="10"/>
    <n v="18"/>
    <n v="6"/>
    <n v="2020"/>
    <n v="160"/>
    <x v="1"/>
    <n v="0"/>
    <x v="0"/>
  </r>
  <r>
    <s v="P11102020090140"/>
    <x v="0"/>
    <n v="6180688"/>
    <n v="20145903"/>
    <s v="Situacion correcta                                                              "/>
    <s v="ZE Bquilla-Sur-S/dad"/>
    <s v="ELIAS NUÑEZ SAAVEDRA                                                    "/>
    <n v="3126768954"/>
    <s v="TC090"/>
    <s v="CR 42 78B 179               APTO    1                                                                                                                                                      "/>
    <s v="=CRA 42 78B 179                                             "/>
    <s v="T9763922                      "/>
    <s v="Somaya_Rincon                                                                   "/>
    <s v="AC100"/>
    <n v="20200929"/>
    <n v="20201016"/>
    <n v="1110"/>
    <n v="28230866"/>
    <s v="Factibilidad Distribucion "/>
    <s v="NO"/>
    <x v="1"/>
    <n v="225"/>
    <n v="225000"/>
    <s v="Aumentos de potencia"/>
    <x v="0"/>
    <n v="20201016"/>
    <x v="3"/>
    <n v="1"/>
    <x v="0"/>
    <n v="29"/>
    <x v="7"/>
    <x v="1"/>
    <x v="1"/>
    <x v="283"/>
    <s v="Resuelta"/>
    <n v="16"/>
    <n v="10"/>
    <n v="2020"/>
    <n v="40"/>
    <s v="No Cruza"/>
    <n v="17"/>
    <n v="16"/>
    <n v="10"/>
    <n v="2020"/>
    <n v="40"/>
    <x v="1"/>
    <n v="0"/>
    <x v="0"/>
  </r>
  <r>
    <s v="P11102017070043"/>
    <x v="2"/>
    <n v="0"/>
    <n v="0"/>
    <s v="                                                                                "/>
    <s v="O.C. B/quilla Cto   "/>
    <s v="INDUSTRIAL Y PORTUARIO DISTRITO ESPECIAL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207937                      "/>
    <s v="HUGO_ALBERTO_HENRIQUEZ_PEREZ                                                    "/>
    <s v="AC190"/>
    <n v="20170710"/>
    <n v="20180305"/>
    <n v="1110"/>
    <n v="24029487"/>
    <s v="Factibilidad Distribucion "/>
    <s v="NO"/>
    <x v="1"/>
    <n v="150"/>
    <n v="150000"/>
    <s v="Obras "/>
    <x v="7"/>
    <n v="20180308"/>
    <x v="2"/>
    <n v="1"/>
    <x v="0"/>
    <n v="10"/>
    <x v="6"/>
    <x v="0"/>
    <x v="1"/>
    <x v="585"/>
    <s v="Resuelta"/>
    <n v="8"/>
    <n v="3"/>
    <n v="2018"/>
    <n v="993"/>
    <s v="No Cruza"/>
    <n v="241"/>
    <n v="5"/>
    <n v="3"/>
    <n v="2018"/>
    <n v="996"/>
    <x v="0"/>
    <n v="3"/>
    <x v="2"/>
  </r>
  <r>
    <s v="P11702020100026"/>
    <x v="0"/>
    <n v="0"/>
    <n v="0"/>
    <s v="                                                                                "/>
    <s v="ZE Bquilla-Sur-S/dad"/>
    <s v="PLAZA LAS NIEVES CENTRO COMERCIAL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O COMERCIAL PLAZA LAS NIEVES                           "/>
    <s v="T9763922                      "/>
    <s v="Somaya_Rincon                                                                   "/>
    <s v="AC100"/>
    <n v="20201009"/>
    <n v="20201009"/>
    <n v="1170"/>
    <n v="0"/>
    <m/>
    <s v="NO"/>
    <x v="0"/>
    <n v="300"/>
    <n v="300000"/>
    <s v="Obras "/>
    <x v="0"/>
    <n v="20201009"/>
    <x v="3"/>
    <n v="1"/>
    <x v="0"/>
    <n v="9"/>
    <x v="3"/>
    <x v="1"/>
    <x v="1"/>
    <x v="63"/>
    <s v="Sin Orden"/>
    <n v="9"/>
    <n v="10"/>
    <n v="2020"/>
    <n v="47"/>
    <s v="No Cruza"/>
    <n v="47"/>
    <n v="9"/>
    <n v="10"/>
    <n v="2020"/>
    <n v="47"/>
    <x v="1"/>
    <n v="0"/>
    <x v="0"/>
  </r>
  <r>
    <s v="P33302020110002"/>
    <x v="3"/>
    <n v="0"/>
    <n v="0"/>
    <s v="                                                                                "/>
    <s v="O.C. Riohacha       "/>
    <s v="CIA S A S ADRIAN MAFIOLI Y                                              "/>
    <n v="316424434"/>
    <s v="TC092"/>
    <s v="                                                                                                                                                                                           "/>
    <s v="CDI VILLA HERMOSA                                           "/>
    <s v="TR046848                      "/>
    <s v="CINDY_PITRE                                                                     "/>
    <s v="AC005"/>
    <n v="20201105"/>
    <n v="20201105"/>
    <n v="3330"/>
    <n v="28270660"/>
    <s v="Inspección Normalización"/>
    <s v="SI"/>
    <x v="2"/>
    <n v="3.5"/>
    <n v="3500"/>
    <s v="Suministros definitivos Simples "/>
    <x v="3"/>
    <n v="20201105"/>
    <x v="1"/>
    <n v="1"/>
    <x v="1"/>
    <n v="5"/>
    <x v="5"/>
    <x v="1"/>
    <x v="3"/>
    <x v="72"/>
    <s v="Pendiente"/>
    <n v="5"/>
    <n v="11"/>
    <n v="2020"/>
    <n v="20"/>
    <s v="No Cruza"/>
    <n v="20"/>
    <n v="5"/>
    <n v="11"/>
    <n v="2020"/>
    <n v="20"/>
    <x v="1"/>
    <n v="0"/>
    <x v="1"/>
  </r>
  <r>
    <s v="P11102014060150"/>
    <x v="7"/>
    <n v="0"/>
    <n v="0"/>
    <s v="                                                                                "/>
    <s v="O.C. Riohacha       "/>
    <s v="FRANCA PEAJE CORREDOR PORTUARIO ZONA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PEAJE CORREDOR PORTUARIO                                    "/>
    <s v="T7308604                      "/>
    <s v="                                                                                "/>
    <s v="AC200"/>
    <n v="20140624"/>
    <n v="20141126"/>
    <n v="1170"/>
    <n v="20553146"/>
    <s v="Seguimiento y rev. instalacion electrica distribucion "/>
    <s v="NO"/>
    <x v="1"/>
    <n v="15"/>
    <n v="15000"/>
    <s v="Obras "/>
    <x v="24"/>
    <n v="20150226"/>
    <x v="3"/>
    <n v="1"/>
    <x v="0"/>
    <n v="24"/>
    <x v="4"/>
    <x v="8"/>
    <x v="1"/>
    <x v="586"/>
    <s v="Resuelta"/>
    <n v="26"/>
    <n v="2"/>
    <n v="2015"/>
    <n v="2099"/>
    <s v="No Cruza"/>
    <n v="247"/>
    <n v="26"/>
    <n v="11"/>
    <n v="2014"/>
    <n v="2191"/>
    <x v="0"/>
    <n v="92"/>
    <x v="5"/>
  </r>
  <r>
    <s v="P95102020090017"/>
    <x v="1"/>
    <n v="2293470"/>
    <n v="20123577"/>
    <s v="Situacion correcta                                                              "/>
    <s v="Of. Telefónica 24H  "/>
    <s v="AMIN NICOLAS CHAMS ABUCHAIBE                                            "/>
    <n v="5683009"/>
    <s v="TC090"/>
    <s v="CR 26B 84 80                                                                                                                                                                               "/>
    <s v="                                                            "/>
    <s v="NT001924                      "/>
    <s v="MANUEL_DE_JESUS_JULIO_BARRIOS                                                   "/>
    <s v="AC236"/>
    <n v="20200915"/>
    <n v="20201026"/>
    <n v="9510"/>
    <n v="28250369"/>
    <s v="Modificación de Potencia"/>
    <s v="NO"/>
    <x v="1"/>
    <n v="8"/>
    <n v="8000"/>
    <s v="Aumentos de potencia"/>
    <x v="1"/>
    <n v="20201026"/>
    <x v="1"/>
    <n v="1"/>
    <x v="1"/>
    <n v="15"/>
    <x v="7"/>
    <x v="1"/>
    <x v="1"/>
    <x v="69"/>
    <s v="Resuelta"/>
    <n v="26"/>
    <n v="10"/>
    <n v="2020"/>
    <n v="30"/>
    <s v="No Cruza"/>
    <n v="41"/>
    <n v="26"/>
    <n v="10"/>
    <n v="2020"/>
    <n v="30"/>
    <x v="1"/>
    <n v="0"/>
    <x v="1"/>
  </r>
  <r>
    <s v="P11102020020084"/>
    <x v="1"/>
    <n v="0"/>
    <n v="0"/>
    <s v="                                                                                "/>
    <s v="OC CCIAL AMERICANO  "/>
    <s v="GERARDO RAMIREZ BALLESTAS                                               "/>
    <n v="3043327860"/>
    <s v="TC090"/>
    <s v="                                                                                                                                                                                           "/>
    <s v="GONZALEZ CALDERON CARLOS E                                  "/>
    <s v="MP000293                      "/>
    <s v="WENDY_PAOLA_NIEBLES_TAFUR                                                       "/>
    <s v="AC236"/>
    <n v="20200218"/>
    <n v="20200328"/>
    <n v="1110"/>
    <n v="27289703"/>
    <s v="Inspección Normalización"/>
    <s v="NO"/>
    <x v="1"/>
    <n v="3"/>
    <n v="3000"/>
    <s v="Suministros definitivos Simples "/>
    <x v="1"/>
    <n v="20200328"/>
    <x v="1"/>
    <n v="1"/>
    <x v="1"/>
    <n v="18"/>
    <x v="1"/>
    <x v="1"/>
    <x v="1"/>
    <x v="587"/>
    <s v="Resuelta"/>
    <n v="28"/>
    <n v="3"/>
    <n v="2020"/>
    <n v="242"/>
    <s v="No Cruza"/>
    <n v="39"/>
    <n v="28"/>
    <n v="3"/>
    <n v="2020"/>
    <n v="242"/>
    <x v="1"/>
    <n v="0"/>
    <x v="1"/>
  </r>
  <r>
    <s v="P11102020040009"/>
    <x v="4"/>
    <n v="2417346"/>
    <n v="0"/>
    <s v="                                                                                "/>
    <s v="O.C. B/quilla Cto   "/>
    <s v="GALLERY TOBON DISTRIBUIDORA                                             "/>
    <n v="3215674294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200408"/>
    <n v="20200814"/>
    <n v="1110"/>
    <n v="27585568"/>
    <s v="Seguimiento y rev. instalacion electrica distribucion "/>
    <s v="NO"/>
    <x v="3"/>
    <n v="75"/>
    <n v="75000"/>
    <s v="Aumentos de potencia"/>
    <x v="6"/>
    <n v="20200814"/>
    <x v="2"/>
    <n v="1"/>
    <x v="0"/>
    <n v="8"/>
    <x v="8"/>
    <x v="1"/>
    <x v="1"/>
    <x v="105"/>
    <s v="Resuelta"/>
    <n v="14"/>
    <n v="8"/>
    <n v="2020"/>
    <n v="103"/>
    <s v="No Cruza"/>
    <n v="128"/>
    <n v="14"/>
    <n v="8"/>
    <n v="2020"/>
    <n v="103"/>
    <x v="1"/>
    <n v="0"/>
    <x v="3"/>
  </r>
  <r>
    <s v="P93502019090004"/>
    <x v="0"/>
    <n v="0"/>
    <n v="0"/>
    <s v="                                                                                "/>
    <s v="O.C. La 14          "/>
    <s v="JULIO MEDINA CAUSIL BMT FCA EL MILAGRO                                  "/>
    <n v="7227322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00"/>
    <n v="20190927"/>
    <n v="20200325"/>
    <n v="9350"/>
    <n v="26921763"/>
    <s v="Factibilidad Distribucion "/>
    <s v="NO"/>
    <x v="1"/>
    <n v="25"/>
    <n v="25000"/>
    <s v="Obras "/>
    <x v="0"/>
    <n v="20200325"/>
    <x v="2"/>
    <n v="1"/>
    <x v="0"/>
    <n v="27"/>
    <x v="7"/>
    <x v="2"/>
    <x v="0"/>
    <x v="467"/>
    <s v="Resuelta"/>
    <n v="25"/>
    <n v="3"/>
    <n v="2020"/>
    <n v="245"/>
    <s v="No Cruza"/>
    <n v="180"/>
    <n v="25"/>
    <n v="3"/>
    <n v="2020"/>
    <n v="245"/>
    <x v="1"/>
    <n v="0"/>
    <x v="0"/>
  </r>
  <r>
    <s v="P93302020060014"/>
    <x v="2"/>
    <n v="0"/>
    <n v="0"/>
    <s v="                                                                                "/>
    <s v="O.C. Riohacha       "/>
    <s v="GREGORIO MEDINA TORO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HOSPEDAJE LA CONSENTIDA                                     "/>
    <s v="N3352044                      "/>
    <s v="Laudis_Peñaranda_                                                               "/>
    <s v="AC190"/>
    <n v="20200630"/>
    <n v="20200731"/>
    <n v="9330"/>
    <n v="27906187"/>
    <s v="Seguimiento y rev. instalacion electrica distribucion "/>
    <s v="NO"/>
    <x v="1"/>
    <n v="25"/>
    <n v="25000"/>
    <s v="Obras "/>
    <x v="11"/>
    <n v="20200731"/>
    <x v="2"/>
    <n v="1"/>
    <x v="0"/>
    <n v="30"/>
    <x v="4"/>
    <x v="1"/>
    <x v="3"/>
    <x v="588"/>
    <s v="Resuelta"/>
    <n v="31"/>
    <n v="7"/>
    <n v="2020"/>
    <n v="117"/>
    <s v="No Cruza"/>
    <n v="31"/>
    <n v="31"/>
    <n v="7"/>
    <n v="2020"/>
    <n v="117"/>
    <x v="1"/>
    <n v="0"/>
    <x v="2"/>
  </r>
  <r>
    <s v="P11102019070010"/>
    <x v="2"/>
    <n v="0"/>
    <n v="0"/>
    <s v="                                                                                "/>
    <s v="O.C. B/quilla Nte   "/>
    <s v="CIRCUNVALAR 2 RETRANQUEO AVENIDA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TRANQUEO CIRCUNVALAR 2                                    "/>
    <s v="A3151411                      "/>
    <s v="FERGIE_YULISSA_SOLANO_MANOTAS                                                   "/>
    <s v="AC190"/>
    <n v="20190704"/>
    <n v="20190805"/>
    <n v="1110"/>
    <n v="26496007"/>
    <s v="Factibilidad Distribucion "/>
    <s v="NO"/>
    <x v="1"/>
    <n v="1"/>
    <n v="1000"/>
    <s v="Obras "/>
    <x v="7"/>
    <n v="20190806"/>
    <x v="4"/>
    <n v="1"/>
    <x v="0"/>
    <n v="4"/>
    <x v="6"/>
    <x v="2"/>
    <x v="1"/>
    <x v="589"/>
    <s v="Resuelta"/>
    <n v="6"/>
    <n v="8"/>
    <n v="2019"/>
    <n v="477"/>
    <s v="No Cruza"/>
    <n v="33"/>
    <n v="5"/>
    <n v="8"/>
    <n v="2019"/>
    <n v="478"/>
    <x v="0"/>
    <n v="1"/>
    <x v="2"/>
  </r>
  <r>
    <s v="P11802020090092"/>
    <x v="1"/>
    <n v="0"/>
    <n v="0"/>
    <s v="                                                                                "/>
    <s v="O.C. Soledad        "/>
    <s v="EDUVINA CARDOZO BARCINILLAS                                             "/>
    <n v="3013910053"/>
    <s v="TC090"/>
    <s v="                                                                                                                                                                                           "/>
    <n v="7743727"/>
    <s v="A2670921                      "/>
    <s v="Margarita_Ortiz_Dominguez                                                       "/>
    <s v="AC236"/>
    <n v="20200929"/>
    <n v="20201016"/>
    <n v="1180"/>
    <n v="28234764"/>
    <s v="Inspección Normalización"/>
    <s v="NO"/>
    <x v="1"/>
    <n v="3"/>
    <n v="3000"/>
    <s v="Suministros definitivos Simples "/>
    <x v="1"/>
    <n v="20201016"/>
    <x v="1"/>
    <n v="1"/>
    <x v="1"/>
    <n v="29"/>
    <x v="7"/>
    <x v="1"/>
    <x v="1"/>
    <x v="283"/>
    <s v="Resuelta"/>
    <n v="16"/>
    <n v="10"/>
    <n v="2020"/>
    <n v="40"/>
    <s v="No Cruza"/>
    <n v="17"/>
    <n v="16"/>
    <n v="10"/>
    <n v="2020"/>
    <n v="40"/>
    <x v="1"/>
    <n v="0"/>
    <x v="1"/>
  </r>
  <r>
    <s v="P34102020110085"/>
    <x v="2"/>
    <n v="0"/>
    <n v="0"/>
    <s v="                                                                                "/>
    <s v="O.C. La 14          "/>
    <s v="ALVARO RAFAEL GOMEZ AÑEZ BMT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EC REF 7956435                                             "/>
    <s v="C9794580                      "/>
    <s v="TATIANA ADELA LUQUEZ VANSTRAHLEM                                                "/>
    <s v="AC190"/>
    <n v="20201119"/>
    <n v="20201119"/>
    <n v="3410"/>
    <n v="0"/>
    <m/>
    <s v="NO"/>
    <x v="0"/>
    <n v="45"/>
    <n v="45000"/>
    <s v="Obras "/>
    <x v="2"/>
    <n v="20201119"/>
    <x v="2"/>
    <n v="1"/>
    <x v="0"/>
    <n v="19"/>
    <x v="5"/>
    <x v="1"/>
    <x v="0"/>
    <x v="94"/>
    <s v="Sin Orden"/>
    <n v="19"/>
    <n v="11"/>
    <n v="2020"/>
    <n v="6"/>
    <s v="No Cruza"/>
    <n v="6"/>
    <n v="19"/>
    <n v="11"/>
    <n v="2020"/>
    <n v="6"/>
    <x v="1"/>
    <n v="0"/>
    <x v="2"/>
  </r>
  <r>
    <s v="P12102020110065"/>
    <x v="3"/>
    <n v="0"/>
    <n v="0"/>
    <s v="                                                                                "/>
    <s v="O.C Sabanalarga     "/>
    <s v="JUDITH ISABEL ZAMBRANO MERCADO                                          "/>
    <n v="3218401320"/>
    <s v="TC090"/>
    <s v="                                                                                                                                                                                           "/>
    <s v="=CRA 21 24 94                                               "/>
    <s v="NT000200                      "/>
    <s v="Aranthxa_Barraza                                                                "/>
    <s v="AC005"/>
    <n v="20201120"/>
    <n v="20201120"/>
    <n v="1210"/>
    <n v="28294155"/>
    <s v="Inspección Normalización"/>
    <s v="SI"/>
    <x v="2"/>
    <n v="3"/>
    <n v="3000"/>
    <s v="Suministros definitivos Simples "/>
    <x v="3"/>
    <n v="20201120"/>
    <x v="1"/>
    <n v="1"/>
    <x v="1"/>
    <n v="20"/>
    <x v="5"/>
    <x v="1"/>
    <x v="4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102018100107"/>
    <x v="2"/>
    <n v="3044601"/>
    <n v="0"/>
    <s v="                                                                                "/>
    <s v="C.T.SOLEDAD         "/>
    <s v="INMUEBLES JGA SAS PROVISIONAL LE MERIDIEM II                            "/>
    <n v="377602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022"/>
    <n v="20181127"/>
    <n v="1110"/>
    <n v="25845142"/>
    <s v="Seguimiento y rev. instalacion electrica distribucion "/>
    <s v="NO"/>
    <x v="1"/>
    <n v="112.5"/>
    <n v="112500"/>
    <s v="Aumentos de potencia"/>
    <x v="7"/>
    <n v="20181130"/>
    <x v="2"/>
    <n v="1"/>
    <x v="0"/>
    <n v="22"/>
    <x v="3"/>
    <x v="3"/>
    <x v="1"/>
    <x v="43"/>
    <s v="Resuelta"/>
    <n v="30"/>
    <n v="11"/>
    <n v="2018"/>
    <n v="726"/>
    <s v="No Cruza"/>
    <n v="39"/>
    <n v="27"/>
    <n v="11"/>
    <n v="2018"/>
    <n v="729"/>
    <x v="0"/>
    <n v="3"/>
    <x v="2"/>
  </r>
  <r>
    <s v="P11802020100110"/>
    <x v="5"/>
    <n v="0"/>
    <n v="0"/>
    <s v="                                                                                "/>
    <s v="Of. Telefónica 24H  "/>
    <s v="GLORIA GOMEZ DE TORRES                                                  "/>
    <n v="3205335633"/>
    <s v="TC090"/>
    <s v="                                                                                                                                                                                           "/>
    <s v="=CLL64 9 23                                                 "/>
    <s v="NT001137                      "/>
    <s v="STEFANNIE_PAOLA_RAMBAO_BENAVIDES                                                "/>
    <s v="AC230"/>
    <n v="20201031"/>
    <n v="20201031"/>
    <n v="1180"/>
    <n v="0"/>
    <m/>
    <s v="NO"/>
    <x v="0"/>
    <n v="3"/>
    <n v="3000"/>
    <s v="Suministros definitivos Simples "/>
    <x v="9"/>
    <n v="20201031"/>
    <x v="1"/>
    <n v="1"/>
    <x v="1"/>
    <n v="31"/>
    <x v="3"/>
    <x v="1"/>
    <x v="1"/>
    <x v="236"/>
    <s v="Sin Orden"/>
    <n v="31"/>
    <n v="10"/>
    <n v="2020"/>
    <n v="25"/>
    <s v="No Cruza"/>
    <n v="25"/>
    <n v="31"/>
    <n v="10"/>
    <n v="2020"/>
    <n v="25"/>
    <x v="1"/>
    <n v="0"/>
    <x v="4"/>
  </r>
  <r>
    <s v="P11802020040017"/>
    <x v="1"/>
    <n v="0"/>
    <n v="0"/>
    <s v="                                                                                "/>
    <s v="C.T.SOLEDAD         "/>
    <s v="LUISA C PASOS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54 23 38                                                 "/>
    <s v="T2891467                      "/>
    <s v="SHIRLEY_ESTHER_TAPIA_CUADRADO                                                   "/>
    <s v="AC236"/>
    <n v="20200420"/>
    <n v="20200421"/>
    <n v="1180"/>
    <n v="27337958"/>
    <s v="Inspección Normalización"/>
    <s v="NO"/>
    <x v="1"/>
    <n v="3"/>
    <n v="3000"/>
    <s v="Suministros definitivos Simples "/>
    <x v="1"/>
    <n v="20200421"/>
    <x v="1"/>
    <n v="1"/>
    <x v="1"/>
    <n v="20"/>
    <x v="8"/>
    <x v="1"/>
    <x v="1"/>
    <x v="471"/>
    <s v="Resuelta"/>
    <n v="21"/>
    <n v="4"/>
    <n v="2020"/>
    <n v="218"/>
    <s v="No Cruza"/>
    <n v="1"/>
    <n v="21"/>
    <n v="4"/>
    <n v="2020"/>
    <n v="218"/>
    <x v="1"/>
    <n v="0"/>
    <x v="1"/>
  </r>
  <r>
    <s v="P75412017090037"/>
    <x v="2"/>
    <n v="0"/>
    <n v="0"/>
    <s v="                                                                                "/>
    <s v="O.C Sabanalarga     "/>
    <s v="LAS PARCELAS CONJUNTO CAMPESTRE LA BONGA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LA BONGA                                              "/>
    <s v="T9763922                      "/>
    <s v="Somaya_Rincon                                                                   "/>
    <s v="AC190"/>
    <n v="20170922"/>
    <n v="20170922"/>
    <n v="7541"/>
    <n v="0"/>
    <m/>
    <s v="NO"/>
    <x v="0"/>
    <n v="112.5"/>
    <n v="112500"/>
    <s v="Obras "/>
    <x v="8"/>
    <n v="20180320"/>
    <x v="17"/>
    <n v="1"/>
    <x v="0"/>
    <n v="22"/>
    <x v="7"/>
    <x v="0"/>
    <x v="4"/>
    <x v="590"/>
    <s v="Sin Orden"/>
    <n v="20"/>
    <n v="3"/>
    <n v="2018"/>
    <n v="981"/>
    <s v="No Cruza"/>
    <n v="981"/>
    <n v="22"/>
    <n v="9"/>
    <n v="2017"/>
    <n v="1160"/>
    <x v="0"/>
    <n v="179"/>
    <x v="2"/>
  </r>
  <r>
    <s v="P95102020070015"/>
    <x v="5"/>
    <n v="0"/>
    <n v="0"/>
    <s v="                                                                                "/>
    <s v="O.C. Soledad        "/>
    <s v="OLGA AMPARO JARAMILLO JIMENEZ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117B 20 04                                             "/>
    <s v="A2670921                      "/>
    <s v="Margarita_Ortiz_Dominguez                                                       "/>
    <s v="AC230"/>
    <n v="20200722"/>
    <n v="20200722"/>
    <n v="9510"/>
    <n v="0"/>
    <m/>
    <s v="NO"/>
    <x v="0"/>
    <n v="3"/>
    <n v="3000"/>
    <s v="Suministros definitivos Simples "/>
    <x v="8"/>
    <n v="20200819"/>
    <x v="1"/>
    <n v="1"/>
    <x v="1"/>
    <n v="22"/>
    <x v="6"/>
    <x v="1"/>
    <x v="1"/>
    <x v="572"/>
    <s v="Sin Orden"/>
    <n v="19"/>
    <n v="8"/>
    <n v="2020"/>
    <n v="98"/>
    <s v="No Cruza"/>
    <n v="98"/>
    <n v="22"/>
    <n v="7"/>
    <n v="2020"/>
    <n v="126"/>
    <x v="1"/>
    <n v="28"/>
    <x v="4"/>
  </r>
  <r>
    <s v="P12102020020011"/>
    <x v="2"/>
    <n v="0"/>
    <n v="0"/>
    <s v="                                                                                "/>
    <s v="O.C Sabanalarga     "/>
    <s v="INDUPARK PARQUE INDUSTRIAL                                              "/>
    <s v="3885133 3005611580    "/>
    <s v="TC092"/>
    <s v="                                                                                                                                                                                           "/>
    <s v="ZONA INDUSTRIAL GALAPA  ZIGA                                "/>
    <s v="A8742068                      "/>
    <s v="Alvaro_Enrique_Hernandez_Suarez                                                 "/>
    <s v="AC190"/>
    <n v="20200207"/>
    <n v="20200307"/>
    <n v="1210"/>
    <n v="27164538"/>
    <s v="Factibilidad Distribucion "/>
    <s v="NO"/>
    <x v="1"/>
    <n v="75"/>
    <n v="75000"/>
    <s v="Obras "/>
    <x v="7"/>
    <n v="20200312"/>
    <x v="2"/>
    <n v="1"/>
    <x v="0"/>
    <n v="7"/>
    <x v="1"/>
    <x v="1"/>
    <x v="4"/>
    <x v="1"/>
    <s v="Resuelta"/>
    <n v="12"/>
    <n v="3"/>
    <n v="2020"/>
    <n v="258"/>
    <s v="No Cruza"/>
    <n v="34"/>
    <n v="7"/>
    <n v="3"/>
    <n v="2020"/>
    <n v="263"/>
    <x v="1"/>
    <n v="5"/>
    <x v="2"/>
  </r>
  <r>
    <s v="P11702020080007"/>
    <x v="0"/>
    <n v="0"/>
    <n v="0"/>
    <s v="                                                                                "/>
    <s v="O.C. B/quilla Cto   "/>
    <s v="  EDIFICIO ANGELOUS                                                     "/>
    <n v="334041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804"/>
    <n v="20200814"/>
    <n v="1170"/>
    <n v="27940919"/>
    <s v="Factibilidad Distribucion "/>
    <s v="NO"/>
    <x v="1"/>
    <n v="50"/>
    <n v="50000"/>
    <s v="Obras "/>
    <x v="0"/>
    <n v="20200814"/>
    <x v="2"/>
    <n v="1"/>
    <x v="0"/>
    <n v="4"/>
    <x v="10"/>
    <x v="1"/>
    <x v="1"/>
    <x v="124"/>
    <s v="Resuelta"/>
    <n v="14"/>
    <n v="8"/>
    <n v="2020"/>
    <n v="103"/>
    <s v="No Cruza"/>
    <n v="10"/>
    <n v="14"/>
    <n v="8"/>
    <n v="2020"/>
    <n v="103"/>
    <x v="1"/>
    <n v="0"/>
    <x v="0"/>
  </r>
  <r>
    <s v="P95202020100002"/>
    <x v="1"/>
    <n v="0"/>
    <n v="0"/>
    <s v="                                                                                "/>
    <s v="O.C Sabanalarga     "/>
    <s v="PAOLA MORALES  JIMENES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PTOS                                                       "/>
    <s v="NT000148                      "/>
    <s v="LUZ_ELENA_MIRANDA_GUZMAN                                                        "/>
    <s v="AC236"/>
    <n v="20201008"/>
    <n v="20201013"/>
    <n v="9520"/>
    <n v="28267652"/>
    <s v="Inspección Normalización"/>
    <s v="NO"/>
    <x v="4"/>
    <n v="3"/>
    <n v="3000"/>
    <s v="Suministros definitivos Simples "/>
    <x v="1"/>
    <n v="20201013"/>
    <x v="1"/>
    <n v="1"/>
    <x v="1"/>
    <n v="8"/>
    <x v="3"/>
    <x v="1"/>
    <x v="4"/>
    <x v="453"/>
    <s v="Pendiente"/>
    <n v="13"/>
    <n v="10"/>
    <n v="2020"/>
    <n v="43"/>
    <s v="No Cruza"/>
    <n v="43"/>
    <n v="13"/>
    <n v="10"/>
    <n v="2020"/>
    <n v="43"/>
    <x v="1"/>
    <n v="0"/>
    <x v="1"/>
  </r>
  <r>
    <s v="P75422020110006"/>
    <x v="9"/>
    <n v="0"/>
    <n v="0"/>
    <s v="                                                                                "/>
    <s v="O.C Sabanalarga     "/>
    <s v="BORIS B BAUTE BORNACELLI FINCA LA PROMESA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T 08123                                                    "/>
    <s v="A8742068                      "/>
    <s v="Alvaro_Enrique_Hernandez_Suarez                                                 "/>
    <s v="AC090"/>
    <n v="20201112"/>
    <n v="20201112"/>
    <n v="7542"/>
    <n v="28280353"/>
    <s v="Factibilidad Distribucion "/>
    <s v="NO"/>
    <x v="1"/>
    <n v="75"/>
    <n v="75000"/>
    <s v="Obras "/>
    <x v="15"/>
    <n v="20201112"/>
    <x v="2"/>
    <n v="1"/>
    <x v="0"/>
    <n v="12"/>
    <x v="5"/>
    <x v="1"/>
    <x v="4"/>
    <x v="52"/>
    <s v="Resuelta"/>
    <n v="12"/>
    <n v="11"/>
    <n v="2020"/>
    <n v="13"/>
    <s v="No Cruza"/>
    <n v="0"/>
    <n v="12"/>
    <n v="11"/>
    <n v="2020"/>
    <n v="13"/>
    <x v="1"/>
    <n v="0"/>
    <x v="6"/>
  </r>
  <r>
    <s v="P93312020110001"/>
    <x v="0"/>
    <n v="0"/>
    <n v="0"/>
    <s v="                                                                                "/>
    <s v="O.C. Riohacha       "/>
    <s v="GUJ QUEBRACHAL SUBESTACION CLARO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201106"/>
    <n v="20201121"/>
    <n v="9331"/>
    <n v="28286768"/>
    <s v="Factibilidad Distribucion "/>
    <s v="NO"/>
    <x v="1"/>
    <n v="10"/>
    <n v="10000"/>
    <s v="Obras "/>
    <x v="0"/>
    <n v="20201121"/>
    <x v="2"/>
    <n v="1"/>
    <x v="0"/>
    <n v="6"/>
    <x v="5"/>
    <x v="1"/>
    <x v="3"/>
    <x v="42"/>
    <s v="Resuelta"/>
    <n v="21"/>
    <n v="11"/>
    <n v="2020"/>
    <n v="4"/>
    <s v="No Cruza"/>
    <n v="15"/>
    <n v="21"/>
    <n v="11"/>
    <n v="2020"/>
    <n v="4"/>
    <x v="1"/>
    <n v="0"/>
    <x v="0"/>
  </r>
  <r>
    <s v="P11102020100112"/>
    <x v="1"/>
    <n v="0"/>
    <n v="0"/>
    <s v="                                                                                "/>
    <s v="OC CCIAL AMERICANO  "/>
    <s v="CRISTIAN JOSE BOLIVAR PLANETA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42A 80 78                                              "/>
    <s v="MP000297                      "/>
    <s v="SANDRA_PEREZ_MORGAN                                                             "/>
    <s v="AC236"/>
    <n v="20201026"/>
    <n v="20201113"/>
    <n v="1110"/>
    <n v="28276291"/>
    <s v="Inspección Normalización"/>
    <s v="NO"/>
    <x v="1"/>
    <n v="3"/>
    <n v="3000"/>
    <s v="Suministros definitivos Simples "/>
    <x v="1"/>
    <n v="20201113"/>
    <x v="1"/>
    <n v="1"/>
    <x v="1"/>
    <n v="26"/>
    <x v="3"/>
    <x v="1"/>
    <x v="1"/>
    <x v="35"/>
    <s v="Resuelta"/>
    <n v="13"/>
    <n v="11"/>
    <n v="2020"/>
    <n v="12"/>
    <s v="No Cruza"/>
    <n v="18"/>
    <n v="13"/>
    <n v="11"/>
    <n v="2020"/>
    <n v="12"/>
    <x v="1"/>
    <n v="0"/>
    <x v="1"/>
  </r>
  <r>
    <s v="P11102020110007"/>
    <x v="5"/>
    <n v="0"/>
    <n v="0"/>
    <s v="                                                                                "/>
    <s v="Of. Telefónica 24H  "/>
    <s v="ELY PAOLA NAVARRO MARTINEZ                                              "/>
    <n v="3007529417"/>
    <s v="TC090"/>
    <s v="                                                                                                                                                                                           "/>
    <s v="=CLL 41 31 64                                               "/>
    <s v="NT001137                      "/>
    <s v="STEFANNIE_PAOLA_RAMBAO_BENAVIDES                                                "/>
    <s v="AC230"/>
    <n v="20201104"/>
    <n v="20201104"/>
    <n v="1110"/>
    <n v="0"/>
    <m/>
    <s v="NO"/>
    <x v="0"/>
    <n v="3"/>
    <n v="3000"/>
    <s v="Suministros definitivos Simples "/>
    <x v="9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11102020110064"/>
    <x v="1"/>
    <n v="0"/>
    <n v="0"/>
    <s v="                                                                                "/>
    <s v="OC CCIAL AMERICANO  "/>
    <s v="ROBERTO CARLOS CONEO                                                    "/>
    <n v="300838566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3                      "/>
    <s v="WENDY_PAOLA_NIEBLES_TAFUR                                                       "/>
    <s v="AC236"/>
    <n v="20201112"/>
    <n v="20201118"/>
    <n v="1110"/>
    <n v="28280161"/>
    <s v="Inspección Normalización"/>
    <s v="NO"/>
    <x v="1"/>
    <n v="3"/>
    <n v="3000"/>
    <s v="Suministros definitivos Simples "/>
    <x v="1"/>
    <n v="20201118"/>
    <x v="1"/>
    <n v="1"/>
    <x v="1"/>
    <n v="12"/>
    <x v="5"/>
    <x v="1"/>
    <x v="1"/>
    <x v="52"/>
    <s v="Resuelta"/>
    <n v="18"/>
    <n v="11"/>
    <n v="2020"/>
    <n v="7"/>
    <s v="No Cruza"/>
    <n v="6"/>
    <n v="18"/>
    <n v="11"/>
    <n v="2020"/>
    <n v="7"/>
    <x v="1"/>
    <n v="0"/>
    <x v="1"/>
  </r>
  <r>
    <s v="P93322020080004"/>
    <x v="5"/>
    <n v="0"/>
    <n v="0"/>
    <s v="                                                                                "/>
    <s v="O.C. Riohacha       "/>
    <s v="YISED RAMIREZ RAMOS                                                     "/>
    <n v="300477898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230"/>
    <n v="20200806"/>
    <n v="20200806"/>
    <n v="9332"/>
    <n v="0"/>
    <m/>
    <s v="NO"/>
    <x v="0"/>
    <n v="3"/>
    <n v="3000"/>
    <s v="Suministros definitivos Simples "/>
    <x v="8"/>
    <n v="20201028"/>
    <x v="1"/>
    <n v="1"/>
    <x v="1"/>
    <n v="6"/>
    <x v="10"/>
    <x v="1"/>
    <x v="3"/>
    <x v="150"/>
    <s v="Sin Orden"/>
    <n v="28"/>
    <n v="10"/>
    <n v="2020"/>
    <n v="28"/>
    <s v="No Cruza"/>
    <n v="28"/>
    <n v="6"/>
    <n v="8"/>
    <n v="2020"/>
    <n v="111"/>
    <x v="1"/>
    <n v="83"/>
    <x v="4"/>
  </r>
  <r>
    <s v="P11702019100084"/>
    <x v="2"/>
    <n v="0"/>
    <n v="0"/>
    <s v="                                                                                "/>
    <s v="O.C. B/quilla Nte   "/>
    <s v="  UNION TEMPORAL AVENIDA BOYACA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LAN CARNAVAL NELSON CONSUE                                 "/>
    <s v="T0925304                      "/>
    <s v="MARTHA_VICTORIA_SALAS_CUAN                                                      "/>
    <s v="AC190"/>
    <n v="20191016"/>
    <n v="20191016"/>
    <n v="1170"/>
    <n v="0"/>
    <m/>
    <s v="NO"/>
    <x v="0"/>
    <n v="1"/>
    <n v="1000"/>
    <s v="Obras "/>
    <x v="7"/>
    <n v="20200228"/>
    <x v="4"/>
    <n v="1"/>
    <x v="0"/>
    <n v="16"/>
    <x v="3"/>
    <x v="2"/>
    <x v="1"/>
    <x v="22"/>
    <s v="Sin Orden"/>
    <n v="28"/>
    <n v="2"/>
    <n v="2020"/>
    <n v="271"/>
    <s v="No Cruza"/>
    <n v="271"/>
    <n v="16"/>
    <n v="10"/>
    <n v="2019"/>
    <n v="406"/>
    <x v="0"/>
    <n v="135"/>
    <x v="2"/>
  </r>
  <r>
    <s v="P34102020110029"/>
    <x v="3"/>
    <n v="0"/>
    <n v="0"/>
    <s v="                                                                                "/>
    <s v="O.C. Prado Plaza    "/>
    <s v="SOR YORLANIS OROZCO BAENA                                               "/>
    <n v="3012779984"/>
    <s v="TC090"/>
    <s v="                                                                                                                                                                                           "/>
    <s v="NIC VECINO 7145500                                          "/>
    <s v="TR193878                      "/>
    <s v="Brisneth_Oliver_Mendoza                                                         "/>
    <s v="AC005"/>
    <n v="20201106"/>
    <n v="20201106"/>
    <n v="3410"/>
    <n v="28272185"/>
    <s v="Inspección Normalización"/>
    <s v="SI"/>
    <x v="2"/>
    <n v="8"/>
    <n v="8000"/>
    <s v="Suministros definitivos Simples "/>
    <x v="3"/>
    <n v="20201106"/>
    <x v="1"/>
    <n v="1"/>
    <x v="1"/>
    <n v="6"/>
    <x v="5"/>
    <x v="1"/>
    <x v="0"/>
    <x v="42"/>
    <s v="Pendiente"/>
    <n v="6"/>
    <n v="11"/>
    <n v="2020"/>
    <n v="19"/>
    <s v="No Cruza"/>
    <n v="19"/>
    <n v="6"/>
    <n v="11"/>
    <n v="2020"/>
    <n v="19"/>
    <x v="1"/>
    <n v="0"/>
    <x v="1"/>
  </r>
  <r>
    <s v="P33102020110014"/>
    <x v="3"/>
    <n v="5629931"/>
    <n v="25635322"/>
    <s v="Situacion correcta                                                              "/>
    <s v="O.C. Riohacha       "/>
    <s v="GUAJIRA SALUDVIDA EPS                                                   "/>
    <n v="3116926416"/>
    <s v="TC088"/>
    <s v="CL 7 12 58                                                                                                                                                                                 "/>
    <s v="                                                            "/>
    <s v="TR193875                      "/>
    <s v="PAOLA_MARÍA_GALINDO_ROMERO                                                      "/>
    <s v="AC005"/>
    <n v="20201113"/>
    <n v="20201113"/>
    <n v="3310"/>
    <n v="28283492"/>
    <s v="Modificación de Potencia"/>
    <s v="NO"/>
    <x v="2"/>
    <n v="3"/>
    <n v="3000"/>
    <s v="Aumentos de potencia"/>
    <x v="3"/>
    <n v="20201113"/>
    <x v="1"/>
    <n v="1"/>
    <x v="1"/>
    <n v="13"/>
    <x v="5"/>
    <x v="1"/>
    <x v="3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33102020100027"/>
    <x v="0"/>
    <n v="0"/>
    <n v="0"/>
    <s v="                                                                                "/>
    <s v="O.C. Riohacha       "/>
    <s v="LUZ ALEJANDRA FIGUEROA ROMARO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60 CR 2                                                  "/>
    <s v="N3352044                      "/>
    <s v="Laudis_Peñaranda_                                                               "/>
    <s v="AC100"/>
    <n v="20201020"/>
    <n v="20201029"/>
    <n v="3310"/>
    <n v="28245620"/>
    <s v="Factibilidad Distribucion "/>
    <s v="NO"/>
    <x v="1"/>
    <n v="25"/>
    <n v="25000"/>
    <s v="Obras "/>
    <x v="0"/>
    <n v="20201029"/>
    <x v="2"/>
    <n v="1"/>
    <x v="0"/>
    <n v="20"/>
    <x v="3"/>
    <x v="1"/>
    <x v="3"/>
    <x v="180"/>
    <s v="Resuelta"/>
    <n v="29"/>
    <n v="10"/>
    <n v="2020"/>
    <n v="27"/>
    <s v="No Cruza"/>
    <n v="9"/>
    <n v="29"/>
    <n v="10"/>
    <n v="2020"/>
    <n v="27"/>
    <x v="1"/>
    <n v="0"/>
    <x v="0"/>
  </r>
  <r>
    <s v="P11802020110036"/>
    <x v="0"/>
    <n v="0"/>
    <n v="0"/>
    <s v="                                                                                "/>
    <s v="C.T.SOLEDAD         "/>
    <s v="TOWER 3 ANTENA LAS TRINITARIAS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00"/>
    <n v="20201110"/>
    <n v="20201118"/>
    <n v="1180"/>
    <n v="28280850"/>
    <s v="Factibilidad Distribucion "/>
    <s v="NO"/>
    <x v="1"/>
    <n v="15"/>
    <n v="15000"/>
    <s v="Obras "/>
    <x v="0"/>
    <n v="20201118"/>
    <x v="2"/>
    <n v="1"/>
    <x v="0"/>
    <n v="10"/>
    <x v="5"/>
    <x v="1"/>
    <x v="1"/>
    <x v="79"/>
    <s v="Resuelta"/>
    <n v="18"/>
    <n v="11"/>
    <n v="2020"/>
    <n v="7"/>
    <s v="No Cruza"/>
    <n v="8"/>
    <n v="18"/>
    <n v="11"/>
    <n v="2020"/>
    <n v="7"/>
    <x v="1"/>
    <n v="0"/>
    <x v="0"/>
  </r>
  <r>
    <s v="P93312020100004"/>
    <x v="0"/>
    <n v="0"/>
    <n v="0"/>
    <s v="                                                                                "/>
    <s v="O.C. Riohacha       "/>
    <s v="CASA FINCA DAZA ELKIN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RT A LA DUDA                                              "/>
    <s v="N3352044                      "/>
    <s v="Laudis_Peñaranda_                                                               "/>
    <s v="AC100"/>
    <n v="20201016"/>
    <n v="20201029"/>
    <n v="9331"/>
    <n v="28236252"/>
    <s v="Factibilidad Distribucion "/>
    <s v="NO"/>
    <x v="1"/>
    <n v="25"/>
    <n v="2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11802020100007"/>
    <x v="1"/>
    <n v="0"/>
    <n v="0"/>
    <s v="                                                                                "/>
    <s v="XXX NO UTILIZAR     "/>
    <s v="LORENZA GREGORY                                                         "/>
    <n v="393056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236"/>
    <n v="20201006"/>
    <n v="20201008"/>
    <n v="1180"/>
    <n v="28215643"/>
    <s v="Inspección Normalización"/>
    <s v="NO"/>
    <x v="1"/>
    <n v="3"/>
    <n v="3000"/>
    <s v="Suministros definitivos Simples "/>
    <x v="1"/>
    <n v="20201008"/>
    <x v="1"/>
    <n v="1"/>
    <x v="1"/>
    <n v="6"/>
    <x v="3"/>
    <x v="1"/>
    <x v="1"/>
    <x v="177"/>
    <s v="Resuelta"/>
    <n v="8"/>
    <n v="10"/>
    <n v="2020"/>
    <n v="48"/>
    <s v="No Cruza"/>
    <n v="2"/>
    <n v="8"/>
    <n v="10"/>
    <n v="2020"/>
    <n v="48"/>
    <x v="1"/>
    <n v="0"/>
    <x v="1"/>
  </r>
  <r>
    <s v="P11802020040018"/>
    <x v="1"/>
    <n v="0"/>
    <n v="0"/>
    <s v="                                                                                "/>
    <s v="C.T.SOLEDAD         "/>
    <s v="BIVIANA ESCUDERO COGOLLO                                                "/>
    <n v="3889014"/>
    <s v="TC090"/>
    <s v="                                                                                                                                                                                           "/>
    <s v="=CLL 17 26C 38                                              "/>
    <s v="T2891467                      "/>
    <s v="SHIRLEY_ESTHER_TAPIA_CUADRADO                                                   "/>
    <s v="AC236"/>
    <n v="20200420"/>
    <n v="20200421"/>
    <n v="1180"/>
    <n v="27338762"/>
    <s v="Inspección Normalización"/>
    <s v="NO"/>
    <x v="1"/>
    <n v="3"/>
    <n v="3000"/>
    <s v="Suministros definitivos Simples "/>
    <x v="1"/>
    <n v="20200421"/>
    <x v="1"/>
    <n v="1"/>
    <x v="1"/>
    <n v="20"/>
    <x v="8"/>
    <x v="1"/>
    <x v="1"/>
    <x v="471"/>
    <s v="Resuelta"/>
    <n v="21"/>
    <n v="4"/>
    <n v="2020"/>
    <n v="218"/>
    <s v="No Cruza"/>
    <n v="1"/>
    <n v="21"/>
    <n v="4"/>
    <n v="2020"/>
    <n v="218"/>
    <x v="1"/>
    <n v="0"/>
    <x v="1"/>
  </r>
  <r>
    <s v="P11102020070001"/>
    <x v="1"/>
    <n v="7237883"/>
    <n v="20129201"/>
    <s v="Situacion correcta                                                              "/>
    <s v="O.C. B/quilla Cto   "/>
    <s v="INMACULADA ISABEL CORONADO RODRIGUEZ                                    "/>
    <n v="3003319049"/>
    <s v="TC090"/>
    <s v="CL 55 34 27          P  3 APTO   3A                                                                                                                                                        "/>
    <s v="=CLL 55 34 27                                               "/>
    <s v="H2735924                      "/>
    <s v="Lynda_Karina_Alvarez_Bermudez                                                   "/>
    <s v="AC236"/>
    <n v="20200701"/>
    <n v="20200702"/>
    <n v="1110"/>
    <n v="27732363"/>
    <s v="Modificación de Potencia"/>
    <s v="NO"/>
    <x v="1"/>
    <n v="3"/>
    <n v="3000"/>
    <s v="Aumentos de potencia"/>
    <x v="8"/>
    <n v="20200723"/>
    <x v="1"/>
    <n v="1"/>
    <x v="1"/>
    <n v="1"/>
    <x v="6"/>
    <x v="1"/>
    <x v="1"/>
    <x v="149"/>
    <s v="Resuelta"/>
    <n v="23"/>
    <n v="7"/>
    <n v="2020"/>
    <n v="125"/>
    <s v="No Cruza"/>
    <n v="22"/>
    <n v="2"/>
    <n v="7"/>
    <n v="2020"/>
    <n v="146"/>
    <x v="1"/>
    <n v="21"/>
    <x v="1"/>
  </r>
  <r>
    <s v="P34102020080068"/>
    <x v="9"/>
    <n v="0"/>
    <n v="0"/>
    <s v="                                                                                "/>
    <s v="O.C. La 14          "/>
    <s v="OMAR OSPINO TOLOZA BMT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831"/>
    <n v="20200831"/>
    <n v="3410"/>
    <n v="28112795"/>
    <s v="Factibilidad Distribucion "/>
    <s v="NO"/>
    <x v="1"/>
    <n v="15"/>
    <n v="15000"/>
    <s v="Obras "/>
    <x v="15"/>
    <n v="20200831"/>
    <x v="2"/>
    <n v="1"/>
    <x v="3"/>
    <n v="31"/>
    <x v="10"/>
    <x v="1"/>
    <x v="0"/>
    <x v="31"/>
    <s v="Resuelta"/>
    <n v="31"/>
    <n v="8"/>
    <n v="2020"/>
    <n v="86"/>
    <s v="No Cruza"/>
    <n v="0"/>
    <n v="31"/>
    <n v="8"/>
    <n v="2020"/>
    <n v="86"/>
    <x v="1"/>
    <n v="0"/>
    <x v="6"/>
  </r>
  <r>
    <s v="P93402020100004"/>
    <x v="9"/>
    <n v="0"/>
    <n v="0"/>
    <s v="                                                                                "/>
    <s v="O.C. La 14          "/>
    <s v="MARIA DORIS CALVO ORTIZ BMT FCA DIANA MARI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31"/>
    <n v="9340"/>
    <n v="0"/>
    <m/>
    <s v="NO"/>
    <x v="0"/>
    <n v="30"/>
    <n v="30000"/>
    <s v="Obras "/>
    <x v="15"/>
    <n v="20201031"/>
    <x v="2"/>
    <n v="1"/>
    <x v="0"/>
    <n v="10"/>
    <x v="3"/>
    <x v="1"/>
    <x v="0"/>
    <x v="309"/>
    <s v="Sin Orden"/>
    <n v="31"/>
    <n v="10"/>
    <n v="2020"/>
    <n v="25"/>
    <s v="No Cruza"/>
    <n v="25"/>
    <n v="31"/>
    <n v="10"/>
    <n v="2020"/>
    <n v="25"/>
    <x v="1"/>
    <n v="0"/>
    <x v="6"/>
  </r>
  <r>
    <s v="P34102019110096"/>
    <x v="2"/>
    <n v="6087807"/>
    <n v="34043419"/>
    <s v="Situacion correcta                                                              "/>
    <s v="O.C. La 14          "/>
    <s v="SANTA MARTA DISTRITO DE                                                 "/>
    <n v="3106317797"/>
    <s v="TC095"/>
    <s v="CL 6 CR 9 6                                                                                                                                                                                "/>
    <s v="CASD LICEO SAMARIO                                          "/>
    <s v="C9794580                      "/>
    <s v="TATIANA ADELA LUQUEZ VANSTRAHLEM                                                "/>
    <s v="AC190"/>
    <n v="20191128"/>
    <n v="20200102"/>
    <n v="3410"/>
    <n v="26997104"/>
    <s v="Factibilidad Distribucion "/>
    <s v="NO"/>
    <x v="1"/>
    <n v="75"/>
    <n v="75000"/>
    <s v="Aumentos de potencia"/>
    <x v="16"/>
    <n v="20200108"/>
    <x v="2"/>
    <n v="1"/>
    <x v="0"/>
    <n v="28"/>
    <x v="5"/>
    <x v="2"/>
    <x v="0"/>
    <x v="215"/>
    <s v="Resuelta"/>
    <n v="8"/>
    <n v="1"/>
    <n v="2020"/>
    <n v="322"/>
    <s v="No Cruza"/>
    <n v="41"/>
    <n v="2"/>
    <n v="1"/>
    <n v="2020"/>
    <n v="328"/>
    <x v="1"/>
    <n v="6"/>
    <x v="2"/>
  </r>
  <r>
    <s v="P11702020100109"/>
    <x v="1"/>
    <n v="2106060"/>
    <n v="20051854"/>
    <s v="Situacion correcta                                                              "/>
    <s v="O.C. Soledad        "/>
    <s v="EDIN MISAEL MACIAS CUENTAS                                              "/>
    <n v="3164530520"/>
    <s v="TC090"/>
    <s v="CR 4A 33 28                                                                                                                                                                                "/>
    <s v="=CRA 4A 33 28                                               "/>
    <s v="A2670921                      "/>
    <s v="Margarita_Ortiz_Dominguez                                                       "/>
    <s v="AC236"/>
    <n v="20201030"/>
    <n v="20201105"/>
    <n v="1170"/>
    <n v="28260869"/>
    <s v="Modificación de Potencia"/>
    <s v="NO"/>
    <x v="1"/>
    <n v="3"/>
    <n v="3000"/>
    <s v="Aumentos de potencia"/>
    <x v="1"/>
    <n v="20201105"/>
    <x v="1"/>
    <n v="1"/>
    <x v="1"/>
    <n v="30"/>
    <x v="3"/>
    <x v="1"/>
    <x v="1"/>
    <x v="25"/>
    <s v="Resuelta"/>
    <n v="5"/>
    <n v="11"/>
    <n v="2020"/>
    <n v="20"/>
    <s v="No Cruza"/>
    <n v="6"/>
    <n v="5"/>
    <n v="11"/>
    <n v="2020"/>
    <n v="20"/>
    <x v="1"/>
    <n v="0"/>
    <x v="1"/>
  </r>
  <r>
    <s v="P11102019120095"/>
    <x v="2"/>
    <n v="2323662"/>
    <n v="20162244"/>
    <s v="Situacion correcta                                                              "/>
    <s v="O.C. B/quilla Cto   "/>
    <s v="  OFICINAS COMPGENIOSS                                                  "/>
    <n v="3164288393"/>
    <s v="TC090"/>
    <s v="CR 45 82 82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216"/>
    <n v="20191230"/>
    <n v="1110"/>
    <n v="27303742"/>
    <s v="Seguimiento y rev. instalacion electrica distribucion "/>
    <s v="NO"/>
    <x v="3"/>
    <n v="75"/>
    <n v="75000"/>
    <s v="Aumentos de potencia"/>
    <x v="5"/>
    <n v="20200525"/>
    <x v="2"/>
    <n v="1"/>
    <x v="0"/>
    <n v="16"/>
    <x v="9"/>
    <x v="2"/>
    <x v="1"/>
    <x v="581"/>
    <s v="Resuelta"/>
    <n v="25"/>
    <n v="5"/>
    <n v="2020"/>
    <n v="184"/>
    <s v="No Cruza"/>
    <n v="161"/>
    <n v="30"/>
    <n v="12"/>
    <n v="2019"/>
    <n v="331"/>
    <x v="1"/>
    <n v="147"/>
    <x v="2"/>
  </r>
  <r>
    <s v="P34102020110056"/>
    <x v="3"/>
    <n v="1115455"/>
    <n v="10014101"/>
    <s v="Situacion correcta                                                              "/>
    <s v="O.C. La 14          "/>
    <s v="LARRY ROY GONZALEZ OSPINO                                               "/>
    <n v="3178864640"/>
    <s v="TC090"/>
    <s v="CL 8A 19C 17                                                                                                                                                                               "/>
    <s v="C 8A 19D 17                                                 "/>
    <s v="MP000242                      "/>
    <s v="SOFIA_ESTHER_CASTRO_VICIOSO                                                     "/>
    <s v="AC005"/>
    <n v="20201112"/>
    <n v="20201112"/>
    <n v="3410"/>
    <n v="28280377"/>
    <s v="Modificación de Potencia"/>
    <s v="NO"/>
    <x v="2"/>
    <n v="3"/>
    <n v="3000"/>
    <s v="Aumentos de potencia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34102020060033"/>
    <x v="2"/>
    <n v="0"/>
    <n v="0"/>
    <s v="                                                                                "/>
    <s v="ZE Santa_Marta      "/>
    <s v="CARLOS RAFAEL BARROS CORRALES                                           "/>
    <n v="321457922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625"/>
    <n v="20200713"/>
    <n v="3410"/>
    <n v="28253689"/>
    <s v="Seguimiento y rev. instalacion electrica distribucion "/>
    <s v="NO"/>
    <x v="1"/>
    <n v="800"/>
    <n v="800000"/>
    <s v="Obras "/>
    <x v="8"/>
    <n v="20201021"/>
    <x v="3"/>
    <n v="1"/>
    <x v="0"/>
    <n v="25"/>
    <x v="4"/>
    <x v="1"/>
    <x v="0"/>
    <x v="123"/>
    <s v="Resuelta"/>
    <n v="21"/>
    <n v="10"/>
    <n v="2020"/>
    <n v="35"/>
    <s v="No Cruza"/>
    <n v="118"/>
    <n v="13"/>
    <n v="7"/>
    <n v="2020"/>
    <n v="135"/>
    <x v="1"/>
    <n v="100"/>
    <x v="2"/>
  </r>
  <r>
    <s v="P95102019040005"/>
    <x v="2"/>
    <n v="7082679"/>
    <n v="0"/>
    <s v="                                                                                "/>
    <s v="O.C. B/quilla Cto   "/>
    <s v="PATRICIA RIVERO CASTILLO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2"/>
    <n v="20190719"/>
    <n v="9510"/>
    <n v="26170982"/>
    <s v="Factibilidad Distribucion "/>
    <s v="NO"/>
    <x v="1"/>
    <n v="75"/>
    <n v="75000"/>
    <s v="Aumentos de potencia"/>
    <x v="16"/>
    <n v="20190723"/>
    <x v="2"/>
    <n v="1"/>
    <x v="0"/>
    <n v="2"/>
    <x v="8"/>
    <x v="2"/>
    <x v="1"/>
    <x v="20"/>
    <s v="Resuelta"/>
    <n v="23"/>
    <n v="7"/>
    <n v="2019"/>
    <n v="491"/>
    <s v="No Cruza"/>
    <n v="112"/>
    <n v="19"/>
    <n v="7"/>
    <n v="2019"/>
    <n v="495"/>
    <x v="0"/>
    <n v="4"/>
    <x v="2"/>
  </r>
  <r>
    <s v="P11102020030066"/>
    <x v="2"/>
    <n v="2022816"/>
    <n v="20159345"/>
    <s v="Situacion correcta                                                              "/>
    <s v="O.C. B/quilla Cto   "/>
    <s v="  LOCALES MAYAGUES 84                                                   "/>
    <n v="3023708436"/>
    <s v="TC092"/>
    <s v="CL 84 50 45 BLOQ 1   P 1  APTO 00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313"/>
    <n v="20200519"/>
    <n v="1110"/>
    <n v="27270912"/>
    <s v="Factibilidad Distribucion "/>
    <s v="NO"/>
    <x v="1"/>
    <n v="300"/>
    <n v="300000"/>
    <s v="Aumentos de potencia"/>
    <x v="7"/>
    <n v="20200728"/>
    <x v="3"/>
    <n v="1"/>
    <x v="0"/>
    <n v="13"/>
    <x v="0"/>
    <x v="1"/>
    <x v="1"/>
    <x v="460"/>
    <s v="Resuelta"/>
    <n v="28"/>
    <n v="7"/>
    <n v="2020"/>
    <n v="120"/>
    <s v="No Cruza"/>
    <n v="137"/>
    <n v="19"/>
    <n v="5"/>
    <n v="2020"/>
    <n v="190"/>
    <x v="1"/>
    <n v="70"/>
    <x v="2"/>
  </r>
  <r>
    <s v="P95102017030052"/>
    <x v="4"/>
    <n v="0"/>
    <n v="0"/>
    <s v="                                                                                "/>
    <s v="O.C. B/quilla Nte   "/>
    <s v="MANUELA BELTRAN TIENDA ARA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IENDA ARA MANUELA BELTRAN                                  "/>
    <s v="T3443869                      "/>
    <s v="                                                                                "/>
    <s v="AC220"/>
    <n v="20170330"/>
    <n v="20170706"/>
    <n v="9510"/>
    <n v="23889208"/>
    <s v="Seguimiento y rev. instalacion electrica distribucion "/>
    <s v="NO"/>
    <x v="1"/>
    <n v="112.5"/>
    <n v="112500"/>
    <s v="Obras "/>
    <x v="6"/>
    <n v="20170706"/>
    <x v="3"/>
    <n v="1"/>
    <x v="0"/>
    <n v="30"/>
    <x v="0"/>
    <x v="0"/>
    <x v="1"/>
    <x v="292"/>
    <s v="Resuelta"/>
    <n v="6"/>
    <n v="7"/>
    <n v="2017"/>
    <n v="1238"/>
    <s v="No Cruza"/>
    <n v="98"/>
    <n v="6"/>
    <n v="7"/>
    <n v="2017"/>
    <n v="1238"/>
    <x v="0"/>
    <n v="0"/>
    <x v="3"/>
  </r>
  <r>
    <s v="P11102017100051"/>
    <x v="2"/>
    <n v="0"/>
    <n v="0"/>
    <s v="                                                                                "/>
    <s v="O.C. B/quilla Nte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414938                      "/>
    <s v="Zayira_Salcedo                                                                  "/>
    <s v="AC190"/>
    <n v="20171010"/>
    <n v="20171024"/>
    <n v="1110"/>
    <n v="24444435"/>
    <s v="Seguimiento y rev. instalacion electrica distribucion "/>
    <s v="NO"/>
    <x v="1"/>
    <n v="10"/>
    <n v="10000"/>
    <s v="Obras "/>
    <x v="7"/>
    <n v="20171031"/>
    <x v="2"/>
    <n v="1"/>
    <x v="0"/>
    <n v="10"/>
    <x v="3"/>
    <x v="0"/>
    <x v="1"/>
    <x v="591"/>
    <s v="Resuelta"/>
    <n v="31"/>
    <n v="10"/>
    <n v="2017"/>
    <n v="1121"/>
    <d v="2017-11-14T00:00:00"/>
    <n v="21"/>
    <n v="24"/>
    <n v="10"/>
    <n v="2017"/>
    <n v="1128"/>
    <x v="0"/>
    <n v="7"/>
    <x v="2"/>
  </r>
  <r>
    <s v="P77512020100002"/>
    <x v="0"/>
    <n v="0"/>
    <n v="0"/>
    <s v="                                                                                "/>
    <s v="O.C. Riohacha       "/>
    <s v="ELSA BEACH CABAÑAS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GERMAN MARTINEZ                                             "/>
    <s v="N3352044                      "/>
    <s v="Laudis_Peñaranda_                                                               "/>
    <s v="AC100"/>
    <n v="20201015"/>
    <n v="20201029"/>
    <n v="7751"/>
    <n v="28234546"/>
    <s v="Factibilidad Distribucion "/>
    <s v="NO"/>
    <x v="1"/>
    <n v="50"/>
    <n v="50000"/>
    <s v="Obras "/>
    <x v="0"/>
    <n v="20201029"/>
    <x v="2"/>
    <n v="1"/>
    <x v="0"/>
    <n v="15"/>
    <x v="3"/>
    <x v="1"/>
    <x v="3"/>
    <x v="13"/>
    <s v="Resuelta"/>
    <n v="29"/>
    <n v="10"/>
    <n v="2020"/>
    <n v="27"/>
    <s v="No Cruza"/>
    <n v="14"/>
    <n v="29"/>
    <n v="10"/>
    <n v="2020"/>
    <n v="27"/>
    <x v="1"/>
    <n v="0"/>
    <x v="0"/>
  </r>
  <r>
    <s v="P34402020110013"/>
    <x v="3"/>
    <n v="0"/>
    <n v="0"/>
    <s v="                                                                                "/>
    <s v="O.C. Fundación      "/>
    <s v="LILIA INES OCAMPO PEREZ                                                 "/>
    <n v="3013117634"/>
    <s v="TC090"/>
    <s v="                                                                                                                                                                                           "/>
    <s v="DIAGONAL DE CATARE                                          "/>
    <s v="A7423005                      "/>
    <s v="Rosa_Gamez_Berrio                                                               "/>
    <s v="AC005"/>
    <n v="20201118"/>
    <n v="20201118"/>
    <n v="3440"/>
    <n v="28288011"/>
    <s v="Inspección Normalización"/>
    <s v="NO"/>
    <x v="2"/>
    <n v="3"/>
    <n v="3000"/>
    <s v="Suministros definitivos Simples "/>
    <x v="3"/>
    <n v="20201118"/>
    <x v="1"/>
    <n v="1"/>
    <x v="1"/>
    <n v="18"/>
    <x v="5"/>
    <x v="1"/>
    <x v="0"/>
    <x v="66"/>
    <s v="Pendiente"/>
    <n v="18"/>
    <n v="11"/>
    <n v="2020"/>
    <n v="7"/>
    <s v="No Cruza"/>
    <n v="7"/>
    <n v="18"/>
    <n v="11"/>
    <n v="2020"/>
    <n v="7"/>
    <x v="1"/>
    <n v="0"/>
    <x v="1"/>
  </r>
  <r>
    <s v="P93402020100006"/>
    <x v="9"/>
    <n v="0"/>
    <n v="0"/>
    <s v="                                                                                "/>
    <s v="O.C. La 14          "/>
    <s v="FINCA LA TERESITA BMT                                                   "/>
    <n v="0"/>
    <s v="TC01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10"/>
    <n v="9340"/>
    <n v="0"/>
    <m/>
    <s v="NO"/>
    <x v="0"/>
    <n v="75"/>
    <n v="75000"/>
    <s v="Obras "/>
    <x v="15"/>
    <n v="20201010"/>
    <x v="2"/>
    <n v="1"/>
    <x v="0"/>
    <n v="10"/>
    <x v="3"/>
    <x v="1"/>
    <x v="0"/>
    <x v="309"/>
    <s v="Sin Orden"/>
    <n v="10"/>
    <n v="10"/>
    <n v="2020"/>
    <n v="46"/>
    <s v="No Cruza"/>
    <n v="46"/>
    <n v="10"/>
    <n v="10"/>
    <n v="2020"/>
    <n v="46"/>
    <x v="1"/>
    <n v="0"/>
    <x v="6"/>
  </r>
  <r>
    <s v="P11102019090130"/>
    <x v="2"/>
    <n v="0"/>
    <n v="0"/>
    <s v="                                                                                "/>
    <s v="O.C. B/quilla Cto   "/>
    <s v="MONOPOLO COLOMBIA MOVIL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AR 0765 PUERTA DE ORO SEPARADOR VIAL                       "/>
    <s v="A2668441                      "/>
    <s v="YANILETH_MOLINARES_ORELLANO                                                     "/>
    <s v="AC190"/>
    <n v="20190924"/>
    <n v="20191011"/>
    <n v="1110"/>
    <n v="26857079"/>
    <s v="Seguimiento y rev. instalacion electrica distribucion "/>
    <s v="NO"/>
    <x v="1"/>
    <n v="10"/>
    <n v="10000"/>
    <s v="Obras "/>
    <x v="5"/>
    <n v="20191210"/>
    <x v="2"/>
    <n v="1"/>
    <x v="0"/>
    <n v="24"/>
    <x v="7"/>
    <x v="2"/>
    <x v="1"/>
    <x v="372"/>
    <s v="Resuelta"/>
    <n v="10"/>
    <n v="12"/>
    <n v="2019"/>
    <n v="351"/>
    <d v="2019-10-25T00:00:00"/>
    <n v="77"/>
    <n v="11"/>
    <n v="10"/>
    <n v="2019"/>
    <n v="411"/>
    <x v="0"/>
    <n v="60"/>
    <x v="2"/>
  </r>
  <r>
    <s v="P11702020100068"/>
    <x v="1"/>
    <n v="7342414"/>
    <n v="20038355"/>
    <s v="Situacion correcta                                                              "/>
    <s v="O.C. B/quilla Nte   "/>
    <s v="BERTHA ELENA SUAREZ BENAVIDES                                           "/>
    <n v="3145496205"/>
    <s v="TC090"/>
    <s v="CL 45B 9B 32          P  2 APTO    1                                                                                                                                                       "/>
    <s v="=CLL 45B 9B 32                                              "/>
    <s v="MP000153                      "/>
    <s v="JESSICA_PAOLA_BALDOVINO_AVILA                                                   "/>
    <s v="AC236"/>
    <n v="20201022"/>
    <n v="20201026"/>
    <n v="1170"/>
    <n v="28247196"/>
    <s v="Modificación de Potencia"/>
    <s v="NO"/>
    <x v="1"/>
    <n v="3"/>
    <n v="3000"/>
    <s v="Aumentos de potencia"/>
    <x v="1"/>
    <n v="20201026"/>
    <x v="1"/>
    <n v="1"/>
    <x v="1"/>
    <n v="22"/>
    <x v="3"/>
    <x v="1"/>
    <x v="1"/>
    <x v="431"/>
    <s v="Resuelta"/>
    <n v="26"/>
    <n v="10"/>
    <n v="2020"/>
    <n v="30"/>
    <s v="No Cruza"/>
    <n v="4"/>
    <n v="26"/>
    <n v="10"/>
    <n v="2020"/>
    <n v="30"/>
    <x v="1"/>
    <n v="0"/>
    <x v="1"/>
  </r>
  <r>
    <s v="P95102018050040"/>
    <x v="4"/>
    <n v="0"/>
    <n v="0"/>
    <s v="                                                                                "/>
    <s v="C.T.SOLEDAD         "/>
    <s v="CARIBE VERDE  - INVERSIONES AM BODEGA AMIN 2 -66 PARQUE INDUSTRIAL      "/>
    <n v="0"/>
    <s v="TC092"/>
    <s v="                                                                                                                                                                                           "/>
    <s v="BODEGA CARIBE VERDE                                         "/>
    <s v="T2891467                      "/>
    <s v="SHIRLEY_ESTHER_TAPIA_CUADRADO                                                   "/>
    <s v="AC220"/>
    <n v="20180529"/>
    <n v="20190509"/>
    <n v="9510"/>
    <n v="26016283"/>
    <s v="Seguimiento y rev. instalacion electrica distribucion "/>
    <s v="NO"/>
    <x v="3"/>
    <n v="30"/>
    <n v="30000"/>
    <s v="Obras "/>
    <x v="6"/>
    <n v="20190509"/>
    <x v="2"/>
    <n v="1"/>
    <x v="0"/>
    <n v="29"/>
    <x v="2"/>
    <x v="3"/>
    <x v="1"/>
    <x v="528"/>
    <s v="Resuelta"/>
    <n v="9"/>
    <n v="5"/>
    <n v="2019"/>
    <n v="566"/>
    <s v="No Cruza"/>
    <n v="345"/>
    <n v="9"/>
    <n v="5"/>
    <n v="2019"/>
    <n v="566"/>
    <x v="0"/>
    <n v="0"/>
    <x v="3"/>
  </r>
  <r>
    <s v="P12102020080021"/>
    <x v="2"/>
    <n v="2775246"/>
    <n v="20185360"/>
    <s v="Situacion correcta                                                              "/>
    <s v="O.C Sabanalarga     "/>
    <s v="S A AUTOPISTA SOL                                                       "/>
    <n v="3164578448"/>
    <s v="TC088"/>
    <s v="CARRT A BARANOA KM 4 1                                                                                                                                                                     "/>
    <s v="URB1231280000002 LADO COMEVA                                "/>
    <s v="A8742068                      "/>
    <s v="Alvaro_Enrique_Hernandez_Suarez                                                 "/>
    <s v="AC190"/>
    <n v="20200813"/>
    <n v="20200929"/>
    <n v="1210"/>
    <n v="27990671"/>
    <s v="Factibilidad Distribucion "/>
    <s v="NO"/>
    <x v="1"/>
    <n v="45"/>
    <n v="45000"/>
    <s v="Aumentos de potencia"/>
    <x v="7"/>
    <n v="20200930"/>
    <x v="11"/>
    <n v="1"/>
    <x v="0"/>
    <n v="13"/>
    <x v="10"/>
    <x v="1"/>
    <x v="4"/>
    <x v="96"/>
    <s v="Resuelta"/>
    <n v="30"/>
    <n v="9"/>
    <n v="2020"/>
    <n v="56"/>
    <s v="No Cruza"/>
    <n v="48"/>
    <n v="29"/>
    <n v="9"/>
    <n v="2020"/>
    <n v="57"/>
    <x v="1"/>
    <n v="1"/>
    <x v="2"/>
  </r>
  <r>
    <s v="P95102020110034"/>
    <x v="3"/>
    <n v="0"/>
    <n v="0"/>
    <s v="                                                                                "/>
    <s v="O.C. B/quilla Nte   "/>
    <s v="EDRED JUDITH TOSCANO DE LA HOZ                                          "/>
    <n v="3145935429"/>
    <s v="TC090"/>
    <s v="                                                                                                                                                                                           "/>
    <s v="CRA 6 73F 15                                                "/>
    <s v="MP000223                      "/>
    <s v="MELISSA_TRUJILLO_MERCADO                                                        "/>
    <s v="AC005"/>
    <n v="20201119"/>
    <n v="20201119"/>
    <n v="9510"/>
    <n v="28290623"/>
    <s v="Inspección Normalización"/>
    <s v="NO"/>
    <x v="2"/>
    <n v="3"/>
    <n v="3000"/>
    <s v="Suministros definitivos Simples "/>
    <x v="3"/>
    <n v="20201119"/>
    <x v="1"/>
    <n v="1"/>
    <x v="1"/>
    <n v="19"/>
    <x v="5"/>
    <x v="1"/>
    <x v="1"/>
    <x v="94"/>
    <s v="Pendiente"/>
    <n v="19"/>
    <n v="11"/>
    <n v="2020"/>
    <n v="6"/>
    <s v="No Cruza"/>
    <n v="6"/>
    <n v="19"/>
    <n v="11"/>
    <n v="2020"/>
    <n v="6"/>
    <x v="1"/>
    <n v="0"/>
    <x v="1"/>
  </r>
  <r>
    <s v="P93532020110003"/>
    <x v="3"/>
    <n v="8949427"/>
    <n v="35222959"/>
    <s v="Situacion correcta                                                              "/>
    <s v="O.C. Plato          "/>
    <s v="ARNULFO SERRANO                                                         "/>
    <n v="3205103185"/>
    <s v="TC090"/>
    <s v="CR 15A CL 13 32 APTO 2                                                                                                                                                                     "/>
    <s v="CR 15A CL 12 32 APT 2 NIC ANT 6750520 CR 15A CL 11 17       "/>
    <s v="TR045268                      "/>
    <s v="WILLIAM_MUNOZ_OLGUIN                                                            "/>
    <s v="AC005"/>
    <n v="20201110"/>
    <n v="20201110"/>
    <n v="9353"/>
    <n v="28277307"/>
    <s v="Modificación de Potencia"/>
    <s v="NO"/>
    <x v="2"/>
    <n v="3"/>
    <n v="3000"/>
    <s v="Aumentos de potencia"/>
    <x v="3"/>
    <n v="20201110"/>
    <x v="1"/>
    <n v="1"/>
    <x v="1"/>
    <n v="10"/>
    <x v="5"/>
    <x v="1"/>
    <x v="0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11102020100073"/>
    <x v="0"/>
    <n v="2953722"/>
    <n v="20133410"/>
    <s v="Situacion correcta                                                              "/>
    <s v="O.C. B/quilla Nte   "/>
    <s v="S.A BANCOLOMBIA                                                         "/>
    <n v="3156284977"/>
    <s v="TC090"/>
    <s v="CR 47 66 28                                                                                                                                                                                "/>
    <s v="=CRA 47 66 28                                               "/>
    <s v="A0840971                      "/>
    <s v="JEISSON_JAIR_LARIOS_DIAZ                                                        "/>
    <s v="AC100"/>
    <n v="20201020"/>
    <n v="20201026"/>
    <n v="1110"/>
    <n v="28243515"/>
    <s v="Factibilidad Distribucion "/>
    <s v="NO"/>
    <x v="1"/>
    <n v="30"/>
    <n v="30000"/>
    <s v="Aumentos de potencia"/>
    <x v="0"/>
    <n v="20201026"/>
    <x v="2"/>
    <n v="1"/>
    <x v="0"/>
    <n v="20"/>
    <x v="3"/>
    <x v="1"/>
    <x v="1"/>
    <x v="180"/>
    <s v="Resuelta"/>
    <n v="26"/>
    <n v="10"/>
    <n v="2020"/>
    <n v="30"/>
    <s v="No Cruza"/>
    <n v="6"/>
    <n v="26"/>
    <n v="10"/>
    <n v="2020"/>
    <n v="30"/>
    <x v="1"/>
    <n v="0"/>
    <x v="0"/>
  </r>
  <r>
    <s v="P11102015100083"/>
    <x v="7"/>
    <n v="2740452"/>
    <n v="0"/>
    <s v="                                                                                "/>
    <s v="O.C. B/quilla Nte   "/>
    <s v="OLCAB LTDA                                                              "/>
    <n v="3.65152830049194E+16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00"/>
    <n v="20151014"/>
    <n v="20151203"/>
    <n v="1110"/>
    <n v="22216309"/>
    <s v="Seguimiento y rev. instalacion electrica distribucion "/>
    <s v="NO"/>
    <x v="1"/>
    <n v="45"/>
    <n v="45000"/>
    <s v="Aumentos de potencia"/>
    <x v="12"/>
    <n v="20151203"/>
    <x v="2"/>
    <n v="1"/>
    <x v="0"/>
    <n v="14"/>
    <x v="3"/>
    <x v="4"/>
    <x v="1"/>
    <x v="592"/>
    <s v="Resuelta"/>
    <n v="3"/>
    <n v="12"/>
    <n v="2015"/>
    <n v="1819"/>
    <s v="No Cruza"/>
    <n v="50"/>
    <n v="3"/>
    <n v="12"/>
    <n v="2015"/>
    <n v="1819"/>
    <x v="0"/>
    <n v="0"/>
    <x v="5"/>
  </r>
  <r>
    <s v="P11102017050097"/>
    <x v="2"/>
    <n v="0"/>
    <n v="0"/>
    <s v="                                                                                "/>
    <s v="O.C. B/quilla Nte   "/>
    <s v="UNIDADES FUNCIONALES AVENIDA DEL RIO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VENIDA EL RIO                                              "/>
    <s v="T3443869                      "/>
    <s v="                                                                                "/>
    <s v="AC190"/>
    <n v="20170524"/>
    <n v="20170602"/>
    <n v="1110"/>
    <n v="25103188"/>
    <s v="Seguimiento y rev. instalacion electrica distribucion "/>
    <s v="NO"/>
    <x v="3"/>
    <n v="400"/>
    <n v="400000"/>
    <s v="Obras "/>
    <x v="5"/>
    <n v="20180524"/>
    <x v="3"/>
    <n v="1"/>
    <x v="0"/>
    <n v="24"/>
    <x v="2"/>
    <x v="0"/>
    <x v="1"/>
    <x v="207"/>
    <s v="Resuelta"/>
    <n v="24"/>
    <n v="5"/>
    <n v="2018"/>
    <n v="916"/>
    <s v="No Cruza"/>
    <n v="365"/>
    <n v="2"/>
    <n v="6"/>
    <n v="2017"/>
    <n v="1272"/>
    <x v="0"/>
    <n v="356"/>
    <x v="2"/>
  </r>
  <r>
    <s v="P75412018060007"/>
    <x v="2"/>
    <n v="0"/>
    <n v="0"/>
    <s v="                                                                                "/>
    <s v="O.C Sabanalarga     "/>
    <s v="ADOLECENCIA MANATI CIUDADELA DE LA PRIMERA INFANCIA                     "/>
    <n v="0"/>
    <s v="TC095"/>
    <s v="                                                                                                                                                                                           "/>
    <s v="CIUDADELA DE LA PRIMERA INFANCIA                            "/>
    <s v="T9763922                      "/>
    <s v="Somaya_Rincon                                                                   "/>
    <s v="AC190"/>
    <n v="20180607"/>
    <n v="20181106"/>
    <n v="7541"/>
    <n v="25852782"/>
    <s v="Seguimiento y rev. instalacion electrica distribucion "/>
    <s v="NO"/>
    <x v="3"/>
    <n v="75"/>
    <n v="75000"/>
    <s v="Obras "/>
    <x v="8"/>
    <n v="20181227"/>
    <x v="2"/>
    <n v="1"/>
    <x v="0"/>
    <n v="7"/>
    <x v="4"/>
    <x v="3"/>
    <x v="4"/>
    <x v="108"/>
    <s v="Resuelta"/>
    <n v="27"/>
    <n v="12"/>
    <n v="2018"/>
    <n v="699"/>
    <s v="No Cruza"/>
    <n v="203"/>
    <n v="6"/>
    <n v="11"/>
    <n v="2018"/>
    <n v="750"/>
    <x v="0"/>
    <n v="51"/>
    <x v="2"/>
  </r>
  <r>
    <s v="P11102016120030"/>
    <x v="2"/>
    <n v="0"/>
    <n v="0"/>
    <s v="                                                                                "/>
    <s v="O.C. B/quilla Cto   "/>
    <s v="JORDAN COLOMBIA EDIFICIO                                                "/>
    <n v="3014967087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1206"/>
    <n v="20170323"/>
    <n v="1110"/>
    <n v="23367447"/>
    <s v="Factibilidad Distribucion "/>
    <s v="NO"/>
    <x v="1"/>
    <n v="75"/>
    <n v="75000"/>
    <s v="Obras "/>
    <x v="7"/>
    <n v="20170327"/>
    <x v="2"/>
    <n v="1"/>
    <x v="0"/>
    <n v="6"/>
    <x v="9"/>
    <x v="7"/>
    <x v="1"/>
    <x v="593"/>
    <s v="Resuelta"/>
    <n v="27"/>
    <n v="3"/>
    <n v="2017"/>
    <n v="1339"/>
    <s v="No Cruza"/>
    <n v="111"/>
    <n v="23"/>
    <n v="3"/>
    <n v="2017"/>
    <n v="1343"/>
    <x v="0"/>
    <n v="4"/>
    <x v="2"/>
  </r>
  <r>
    <s v="P33102020080023"/>
    <x v="0"/>
    <n v="0"/>
    <n v="0"/>
    <s v="                                                                                "/>
    <s v="O.C. Riohacha       "/>
    <s v="CLINICA PRINCESA DIANA PROVISIONAL DE OBRA                              "/>
    <n v="0"/>
    <s v="TC092"/>
    <s v="                                                                                                                                                                                           "/>
    <s v="ROVISIONAL OBRA                                             "/>
    <s v="N3352044                      "/>
    <s v="Laudis_Peñaranda_                                                               "/>
    <s v="AC100"/>
    <n v="20200814"/>
    <n v="20200814"/>
    <n v="3310"/>
    <n v="27993903"/>
    <s v="Factibilidad Distribucion "/>
    <s v="NO"/>
    <x v="1"/>
    <n v="10"/>
    <n v="10000"/>
    <s v="Obras "/>
    <x v="0"/>
    <n v="20200814"/>
    <x v="2"/>
    <n v="1"/>
    <x v="0"/>
    <n v="14"/>
    <x v="10"/>
    <x v="1"/>
    <x v="3"/>
    <x v="575"/>
    <s v="Resuelta"/>
    <n v="14"/>
    <n v="8"/>
    <n v="2020"/>
    <n v="103"/>
    <s v="No Cruza"/>
    <n v="0"/>
    <n v="14"/>
    <n v="8"/>
    <n v="2020"/>
    <n v="103"/>
    <x v="1"/>
    <n v="0"/>
    <x v="0"/>
  </r>
  <r>
    <s v="P75512020020007"/>
    <x v="2"/>
    <n v="0"/>
    <n v="0"/>
    <s v="                                                                                "/>
    <s v="O.C. B/quilla Nte   "/>
    <s v="MANZANA 13 CIUDAD CARIBE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219"/>
    <n v="20200728"/>
    <n v="7551"/>
    <n v="27195519"/>
    <s v="Factibilidad Distribucion "/>
    <s v="NO"/>
    <x v="1"/>
    <n v="400"/>
    <n v="400000"/>
    <s v="Obras "/>
    <x v="16"/>
    <n v="20201108"/>
    <x v="3"/>
    <n v="1"/>
    <x v="0"/>
    <n v="19"/>
    <x v="1"/>
    <x v="1"/>
    <x v="1"/>
    <x v="424"/>
    <s v="Resuelta"/>
    <n v="8"/>
    <n v="11"/>
    <n v="2020"/>
    <n v="17"/>
    <s v="No Cruza"/>
    <n v="263"/>
    <n v="28"/>
    <n v="7"/>
    <n v="2020"/>
    <n v="120"/>
    <x v="1"/>
    <n v="103"/>
    <x v="2"/>
  </r>
  <r>
    <s v="P31602019020001"/>
    <x v="0"/>
    <n v="0"/>
    <n v="0"/>
    <s v="                                                                                "/>
    <s v="O.C. B/quilla Cto   "/>
    <s v="NATIVIDAD MUÑOZ TORRES                                                  "/>
    <n v="3223941592"/>
    <s v="TC090"/>
    <s v="                                                                                                                                                                                           "/>
    <s v="SIN REF                                                     "/>
    <s v="T3243764                      "/>
    <s v="Hugo_Bello_Sanchez                                                              "/>
    <s v="AC100"/>
    <n v="20190201"/>
    <n v="20190202"/>
    <n v="3160"/>
    <n v="25952999"/>
    <s v="Factibilidad Distribucion "/>
    <s v="NO"/>
    <x v="1"/>
    <n v="10"/>
    <n v="10000"/>
    <s v="Obras "/>
    <x v="0"/>
    <n v="20190202"/>
    <x v="2"/>
    <n v="1"/>
    <x v="0"/>
    <n v="1"/>
    <x v="1"/>
    <x v="2"/>
    <x v="2"/>
    <x v="397"/>
    <s v="Resuelta"/>
    <n v="2"/>
    <n v="2"/>
    <n v="2019"/>
    <n v="662"/>
    <s v="No Cruza"/>
    <n v="1"/>
    <n v="2"/>
    <n v="2"/>
    <n v="2019"/>
    <n v="662"/>
    <x v="0"/>
    <n v="0"/>
    <x v="0"/>
  </r>
  <r>
    <s v="P12102017110030"/>
    <x v="0"/>
    <n v="0"/>
    <n v="0"/>
    <s v="                                                                                "/>
    <s v="O.C Sabanalarga     "/>
    <s v="MARTIN EMILIO ECHEVERRIA ARTET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IC VEC 2327549                                             "/>
    <s v="T9763922                      "/>
    <s v="Somaya_Rincon                                                                   "/>
    <s v="AC100"/>
    <n v="20171123"/>
    <n v="20171124"/>
    <n v="1210"/>
    <n v="24479768"/>
    <s v="Factibilidad Distribucion "/>
    <s v="NO"/>
    <x v="1"/>
    <n v="25"/>
    <n v="25000"/>
    <s v="Obras "/>
    <x v="0"/>
    <n v="20171124"/>
    <x v="2"/>
    <n v="1"/>
    <x v="0"/>
    <n v="23"/>
    <x v="5"/>
    <x v="0"/>
    <x v="4"/>
    <x v="594"/>
    <s v="Resuelta"/>
    <n v="24"/>
    <n v="11"/>
    <n v="2017"/>
    <n v="1097"/>
    <s v="No Cruza"/>
    <n v="1"/>
    <n v="24"/>
    <n v="11"/>
    <n v="2017"/>
    <n v="1097"/>
    <x v="0"/>
    <n v="0"/>
    <x v="0"/>
  </r>
  <r>
    <s v="P11102019120086"/>
    <x v="2"/>
    <n v="6654095"/>
    <n v="0"/>
    <s v="                                                                                "/>
    <s v="O.C. B/quilla Cto   "/>
    <s v="  OCON SAS                                                              "/>
    <n v="313566844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1212"/>
    <n v="20200109"/>
    <n v="1110"/>
    <n v="27150275"/>
    <s v="Seguimiento y rev. instalacion electrica distribucion "/>
    <s v="NO"/>
    <x v="3"/>
    <n v="30"/>
    <n v="30000"/>
    <s v="Aumentos de potencia"/>
    <x v="8"/>
    <n v="20200206"/>
    <x v="2"/>
    <n v="1"/>
    <x v="0"/>
    <n v="12"/>
    <x v="9"/>
    <x v="2"/>
    <x v="1"/>
    <x v="438"/>
    <s v="Resuelta"/>
    <n v="6"/>
    <n v="2"/>
    <n v="2020"/>
    <n v="293"/>
    <s v="No Cruza"/>
    <n v="56"/>
    <n v="9"/>
    <n v="1"/>
    <n v="2020"/>
    <n v="321"/>
    <x v="1"/>
    <n v="28"/>
    <x v="2"/>
  </r>
  <r>
    <s v="P33102019080025"/>
    <x v="2"/>
    <n v="0"/>
    <n v="0"/>
    <s v="                                                                                "/>
    <s v="O.C. Riohacha       "/>
    <s v="BUENOS AIRES RIOHACHA ANGULO LILINA JUSTO Y BUENO                       "/>
    <n v="0"/>
    <s v="TC088"/>
    <s v="                                                                                                                                                                                           "/>
    <s v="JUSTO Y BUENO  - BUENOS AIRES                               "/>
    <s v="N3352044                      "/>
    <s v="Laudis_Peñaranda_                                                               "/>
    <s v="AC190"/>
    <n v="20190817"/>
    <n v="20191203"/>
    <n v="3310"/>
    <n v="27734322"/>
    <s v="Seguimiento y rev. instalacion electrica distribucion "/>
    <s v="NO"/>
    <x v="3"/>
    <n v="30"/>
    <n v="30000"/>
    <s v="Obras "/>
    <x v="7"/>
    <n v="20191218"/>
    <x v="2"/>
    <n v="1"/>
    <x v="0"/>
    <n v="17"/>
    <x v="10"/>
    <x v="2"/>
    <x v="3"/>
    <x v="595"/>
    <s v="Resuelta"/>
    <n v="18"/>
    <n v="12"/>
    <n v="2019"/>
    <n v="343"/>
    <d v="2020-07-01T00:00:00"/>
    <n v="123"/>
    <n v="3"/>
    <n v="12"/>
    <n v="2019"/>
    <n v="358"/>
    <x v="1"/>
    <n v="15"/>
    <x v="2"/>
  </r>
  <r>
    <s v="P95202020110008"/>
    <x v="5"/>
    <n v="0"/>
    <n v="0"/>
    <s v="                                                                                "/>
    <s v="O.C. B/quilla Cto   "/>
    <s v="MAGDALENA PROV RIBERA DEL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T 0634H MT 1967H                                           "/>
    <s v="A2891363                      "/>
    <s v="Naibet Olivo                                                                    "/>
    <s v="AC230"/>
    <n v="20201106"/>
    <n v="20201106"/>
    <n v="9520"/>
    <n v="0"/>
    <m/>
    <s v="NO"/>
    <x v="0"/>
    <n v="75"/>
    <n v="75000"/>
    <s v="Obras "/>
    <x v="8"/>
    <n v="20201106"/>
    <x v="3"/>
    <n v="1"/>
    <x v="0"/>
    <n v="6"/>
    <x v="5"/>
    <x v="1"/>
    <x v="4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95102020090007"/>
    <x v="1"/>
    <n v="0"/>
    <n v="0"/>
    <s v="                                                                                "/>
    <s v="XXX NO UTILIZAR     "/>
    <s v="LUIS RAFAEL PEREZ CERPA                                                 "/>
    <n v="3126061017"/>
    <s v="TC090"/>
    <s v="                                                                                                                                                                                           "/>
    <s v="CLL 116 26 41                                               "/>
    <s v="NT001267                      "/>
    <s v="Lucia_Fernanda_pinedo_Betin                                                     "/>
    <s v="AC236"/>
    <n v="20200909"/>
    <n v="20200911"/>
    <n v="9510"/>
    <n v="28182724"/>
    <s v="Inspección Normalización"/>
    <s v="NO"/>
    <x v="3"/>
    <n v="3"/>
    <n v="3000"/>
    <s v="Suministros definitivos Simples "/>
    <x v="8"/>
    <n v="20201016"/>
    <x v="1"/>
    <n v="1"/>
    <x v="1"/>
    <n v="9"/>
    <x v="7"/>
    <x v="1"/>
    <x v="1"/>
    <x v="86"/>
    <s v="Resuelta"/>
    <n v="16"/>
    <n v="10"/>
    <n v="2020"/>
    <n v="40"/>
    <s v="No Cruza"/>
    <n v="37"/>
    <n v="11"/>
    <n v="9"/>
    <n v="2020"/>
    <n v="75"/>
    <x v="1"/>
    <n v="35"/>
    <x v="1"/>
  </r>
  <r>
    <s v="P11102020100100"/>
    <x v="3"/>
    <n v="0"/>
    <n v="0"/>
    <s v="                                                                                "/>
    <s v="O.C. B/quilla Nte   "/>
    <s v="KAROL MOLINA HANS                                                       "/>
    <n v="300851641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3                      "/>
    <s v="JESSICA_PAOLA_BALDOVINO_AVILA                                                   "/>
    <s v="AC005"/>
    <n v="20201022"/>
    <n v="20201022"/>
    <n v="1110"/>
    <n v="28247701"/>
    <s v="Inspección Normalización"/>
    <s v="SI"/>
    <x v="3"/>
    <n v="3"/>
    <n v="3000"/>
    <s v="Suministros definitivos Simples "/>
    <x v="3"/>
    <n v="20201022"/>
    <x v="1"/>
    <n v="1"/>
    <x v="1"/>
    <n v="22"/>
    <x v="3"/>
    <x v="1"/>
    <x v="1"/>
    <x v="431"/>
    <s v="Resuelta"/>
    <n v="22"/>
    <n v="10"/>
    <n v="2020"/>
    <n v="34"/>
    <s v="No Cruza"/>
    <n v="0"/>
    <n v="22"/>
    <n v="10"/>
    <n v="2020"/>
    <n v="34"/>
    <x v="1"/>
    <n v="0"/>
    <x v="1"/>
  </r>
  <r>
    <s v="P11102020100146"/>
    <x v="5"/>
    <n v="0"/>
    <n v="0"/>
    <s v="                                                                                "/>
    <s v="Of. Telefónica 24H  "/>
    <s v="JOHN SEBASTIAN TORRES LASCANO                                           "/>
    <n v="300876261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30"/>
    <n v="20201030"/>
    <n v="1110"/>
    <n v="0"/>
    <m/>
    <s v="NO"/>
    <x v="0"/>
    <n v="3"/>
    <n v="3000"/>
    <s v="Suministros definitivos Simples 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95102020090006"/>
    <x v="3"/>
    <n v="0"/>
    <n v="0"/>
    <s v="                                                                                "/>
    <s v="XXX NO UTILIZAR     "/>
    <s v="LUIS RAFAEL PEREZ CERPA                                                 "/>
    <n v="3126061017"/>
    <s v="TC090"/>
    <s v="                                                                                                                                                                                           "/>
    <s v="CLL 116 26 41                                               "/>
    <s v="NT001267                      "/>
    <s v="Lucia_Fernanda_pinedo_Betin                                                     "/>
    <s v="AC005"/>
    <n v="20200909"/>
    <n v="20200909"/>
    <n v="9510"/>
    <n v="28115404"/>
    <s v="Inspección Normalización"/>
    <s v="SI"/>
    <x v="3"/>
    <n v="3"/>
    <n v="3000"/>
    <s v="Suministros definitivos Simples "/>
    <x v="3"/>
    <n v="20200909"/>
    <x v="1"/>
    <n v="1"/>
    <x v="1"/>
    <n v="9"/>
    <x v="7"/>
    <x v="1"/>
    <x v="1"/>
    <x v="86"/>
    <s v="Resuelta"/>
    <n v="9"/>
    <n v="9"/>
    <n v="2020"/>
    <n v="77"/>
    <s v="No Cruza"/>
    <n v="0"/>
    <n v="9"/>
    <n v="9"/>
    <n v="2020"/>
    <n v="77"/>
    <x v="1"/>
    <n v="0"/>
    <x v="1"/>
  </r>
  <r>
    <s v="P33102020090002"/>
    <x v="0"/>
    <n v="0"/>
    <n v="0"/>
    <s v="                                                                                "/>
    <s v="O.C. Riohacha       "/>
    <s v="LA BODEGUITA CENTRO DE RECICLAJE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RENTE A BUGANVILLA                                         "/>
    <s v="N3352044                      "/>
    <s v="Laudis_Peñaranda_                                                               "/>
    <s v="AC100"/>
    <n v="20200902"/>
    <n v="20201014"/>
    <n v="3310"/>
    <n v="28097037"/>
    <s v="Factibilidad Distribucion "/>
    <s v="NO"/>
    <x v="1"/>
    <n v="30"/>
    <n v="30000"/>
    <s v="Obras "/>
    <x v="0"/>
    <n v="20201014"/>
    <x v="2"/>
    <n v="1"/>
    <x v="0"/>
    <n v="2"/>
    <x v="7"/>
    <x v="1"/>
    <x v="3"/>
    <x v="248"/>
    <s v="Resuelta"/>
    <n v="14"/>
    <n v="10"/>
    <n v="2020"/>
    <n v="42"/>
    <s v="No Cruza"/>
    <n v="42"/>
    <n v="14"/>
    <n v="10"/>
    <n v="2020"/>
    <n v="42"/>
    <x v="1"/>
    <n v="0"/>
    <x v="0"/>
  </r>
  <r>
    <s v="P11102020030103"/>
    <x v="0"/>
    <n v="0"/>
    <n v="0"/>
    <s v="                                                                                "/>
    <s v="O.C. B/quilla Cto   "/>
    <s v="PUBLICO TRAFO 1 ALAMEDA DEL RIO S/E ALUMBRADO                           "/>
    <n v="0"/>
    <s v="TC099"/>
    <s v="                                                                                                                                                                                           "/>
    <s v="ALAMEDA DEL RIO                                             "/>
    <s v="A3151411                      "/>
    <s v="FERGIE_YULISSA_SOLANO_MANOTAS                                                   "/>
    <s v="AC100"/>
    <n v="20200331"/>
    <n v="20200408"/>
    <n v="1110"/>
    <n v="27299244"/>
    <s v="Factibilidad Distribucion "/>
    <s v="NO"/>
    <x v="1"/>
    <n v="25"/>
    <n v="25000"/>
    <s v="Obras "/>
    <x v="0"/>
    <n v="20200408"/>
    <x v="2"/>
    <n v="1"/>
    <x v="0"/>
    <n v="31"/>
    <x v="0"/>
    <x v="1"/>
    <x v="1"/>
    <x v="199"/>
    <s v="Resuelta"/>
    <n v="8"/>
    <n v="4"/>
    <n v="2020"/>
    <n v="231"/>
    <s v="No Cruza"/>
    <n v="8"/>
    <n v="8"/>
    <n v="4"/>
    <n v="2020"/>
    <n v="231"/>
    <x v="1"/>
    <n v="0"/>
    <x v="0"/>
  </r>
  <r>
    <s v="P95202019040003"/>
    <x v="2"/>
    <n v="0"/>
    <n v="0"/>
    <s v="                                                                                "/>
    <s v="O.C Sabanalarga     "/>
    <s v="FUNFUCODES URBANIZACION LLUVIA DE ORO                                   "/>
    <n v="383018"/>
    <s v="TC090"/>
    <s v="                                                                                                                                                                                           "/>
    <s v="URB LLUVIA DE ORO                                           "/>
    <s v="A8742068                      "/>
    <s v="Alvaro_Enrique_Hernandez_Suarez                                                 "/>
    <s v="AC190"/>
    <n v="20190404"/>
    <n v="20190404"/>
    <n v="9520"/>
    <n v="26542939"/>
    <s v="Seguimiento y rev. instalacion electrica distribucion "/>
    <s v="NO"/>
    <x v="3"/>
    <n v="650"/>
    <n v="650000"/>
    <s v="Obras "/>
    <x v="8"/>
    <n v="20191213"/>
    <x v="5"/>
    <n v="1"/>
    <x v="0"/>
    <n v="4"/>
    <x v="8"/>
    <x v="2"/>
    <x v="4"/>
    <x v="91"/>
    <s v="Resuelta"/>
    <n v="13"/>
    <n v="12"/>
    <n v="2019"/>
    <n v="348"/>
    <s v="No Cruza"/>
    <n v="253"/>
    <n v="4"/>
    <n v="4"/>
    <n v="2019"/>
    <n v="601"/>
    <x v="0"/>
    <n v="253"/>
    <x v="2"/>
  </r>
  <r>
    <s v="P11802018100004"/>
    <x v="4"/>
    <n v="0"/>
    <n v="0"/>
    <s v="                                                                                "/>
    <s v="C.T.SOLEDAD         "/>
    <s v="CONSTRUCCIONES MARVAL PROVISIONAL GALERAS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1002"/>
    <n v="20190610"/>
    <n v="1180"/>
    <n v="26067405"/>
    <s v="Seguimiento y rev. instalacion electrica distribucion "/>
    <s v="NO"/>
    <x v="3"/>
    <n v="75"/>
    <n v="75000"/>
    <s v="Obras "/>
    <x v="6"/>
    <n v="20190610"/>
    <x v="2"/>
    <n v="1"/>
    <x v="0"/>
    <n v="2"/>
    <x v="3"/>
    <x v="3"/>
    <x v="1"/>
    <x v="596"/>
    <s v="Resuelta"/>
    <n v="10"/>
    <n v="6"/>
    <n v="2019"/>
    <n v="534"/>
    <s v="No Cruza"/>
    <n v="251"/>
    <n v="10"/>
    <n v="6"/>
    <n v="2019"/>
    <n v="534"/>
    <x v="0"/>
    <n v="0"/>
    <x v="3"/>
  </r>
  <r>
    <s v="P11102015050021"/>
    <x v="4"/>
    <n v="2692827"/>
    <n v="0"/>
    <s v="                                                                                "/>
    <s v="O.C. B/quilla Nte   "/>
    <e v="#NAME?"/>
    <s v="3007379183 3185040    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275                      "/>
    <s v="                                                                                "/>
    <s v="AC220"/>
    <n v="20150506"/>
    <n v="20160403"/>
    <n v="1110"/>
    <n v="22179084"/>
    <s v="Seguimiento y rev. instalacion electrica distribucion "/>
    <s v="NO"/>
    <x v="1"/>
    <n v="112.5"/>
    <n v="112500"/>
    <s v="Aumentos de potencia"/>
    <x v="6"/>
    <n v="20160403"/>
    <x v="2"/>
    <n v="1"/>
    <x v="0"/>
    <n v="6"/>
    <x v="2"/>
    <x v="4"/>
    <x v="1"/>
    <x v="597"/>
    <s v="Resuelta"/>
    <n v="3"/>
    <n v="4"/>
    <n v="2016"/>
    <n v="1697"/>
    <s v="No Cruza"/>
    <n v="333"/>
    <n v="3"/>
    <n v="4"/>
    <n v="2016"/>
    <n v="1697"/>
    <x v="0"/>
    <n v="0"/>
    <x v="3"/>
  </r>
  <r>
    <s v="P34102020100117"/>
    <x v="0"/>
    <n v="0"/>
    <n v="0"/>
    <s v="                                                                                "/>
    <s v="ZE Santa_Marta      "/>
    <s v="CARLOS ALEJANDRO TAUTIVA IBAÑEZ                                         "/>
    <n v="3208559431"/>
    <s v="TC090"/>
    <s v="                                                                                                                                                                                           "/>
    <s v="LOTE GRANJA TAYRONA                                         "/>
    <s v="T9697258                      "/>
    <s v="Adriana_Duran_Q                                                                 "/>
    <s v="AC100"/>
    <n v="20201029"/>
    <n v="20201104"/>
    <n v="3410"/>
    <n v="28263897"/>
    <s v="Factibilidad Distribucion "/>
    <s v="NO"/>
    <x v="1"/>
    <n v="337.5"/>
    <n v="337500"/>
    <s v="Obras "/>
    <x v="0"/>
    <n v="20201104"/>
    <x v="3"/>
    <n v="1"/>
    <x v="0"/>
    <n v="29"/>
    <x v="3"/>
    <x v="1"/>
    <x v="0"/>
    <x v="240"/>
    <s v="Resuelta"/>
    <n v="4"/>
    <n v="11"/>
    <n v="2020"/>
    <n v="21"/>
    <s v="No Cruza"/>
    <n v="6"/>
    <n v="4"/>
    <n v="11"/>
    <n v="2020"/>
    <n v="21"/>
    <x v="1"/>
    <n v="0"/>
    <x v="0"/>
  </r>
  <r>
    <s v="P77912020090015"/>
    <x v="9"/>
    <n v="0"/>
    <n v="0"/>
    <s v="                                                                                "/>
    <s v="O.C. La 14          "/>
    <s v="JOSE DE LA CRUZ FERNANDEZ CUETO BMT FCA VILLA ESPERA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28282006"/>
    <s v="Factibilidad Distribucion "/>
    <s v="NO"/>
    <x v="1"/>
    <n v="25"/>
    <n v="25000"/>
    <s v="Obras "/>
    <x v="15"/>
    <n v="20200917"/>
    <x v="2"/>
    <n v="1"/>
    <x v="3"/>
    <n v="17"/>
    <x v="7"/>
    <x v="1"/>
    <x v="0"/>
    <x v="386"/>
    <s v="Resuelta"/>
    <n v="17"/>
    <n v="9"/>
    <n v="2020"/>
    <n v="69"/>
    <s v="No Cruza"/>
    <n v="0"/>
    <n v="17"/>
    <n v="9"/>
    <n v="2020"/>
    <n v="69"/>
    <x v="1"/>
    <n v="0"/>
    <x v="6"/>
  </r>
  <r>
    <s v="P34102020020103"/>
    <x v="0"/>
    <n v="0"/>
    <n v="0"/>
    <s v="                                                                                "/>
    <s v="ZE Santa_Marta      "/>
    <s v="RESERVAS INN CONINSA RAMON H                                            "/>
    <n v="3199610"/>
    <s v="TC090"/>
    <s v="                                                                                                                                                                                           "/>
    <s v="VILLAS DEL MAYOR                                            "/>
    <s v="T9697258                      "/>
    <s v="Adriana_Duran_Q                                                                 "/>
    <s v="AC100"/>
    <n v="20200227"/>
    <n v="20200402"/>
    <n v="3410"/>
    <n v="27297782"/>
    <s v="Factibilidad Distribucion "/>
    <s v="NO"/>
    <x v="1"/>
    <n v="500"/>
    <n v="500000"/>
    <s v="Obras "/>
    <x v="0"/>
    <n v="20200402"/>
    <x v="6"/>
    <n v="1"/>
    <x v="0"/>
    <n v="27"/>
    <x v="1"/>
    <x v="1"/>
    <x v="0"/>
    <x v="58"/>
    <s v="Resuelta"/>
    <n v="2"/>
    <n v="4"/>
    <n v="2020"/>
    <n v="237"/>
    <s v="No Cruza"/>
    <n v="35"/>
    <n v="2"/>
    <n v="4"/>
    <n v="2020"/>
    <n v="237"/>
    <x v="1"/>
    <n v="0"/>
    <x v="0"/>
  </r>
  <r>
    <s v="P33402019100001"/>
    <x v="2"/>
    <n v="5601233"/>
    <n v="0"/>
    <s v="                                                                                "/>
    <s v="O.C. Riohacha       "/>
    <s v="  RAMA JUDICIAL                                                         "/>
    <n v="3113603362"/>
    <s v="TC094"/>
    <s v="                                                                                                                                                                                           "/>
    <s v="NIC 7784811                                                 "/>
    <s v="N3352044                      "/>
    <s v="Laudis_Peñaranda_                                                               "/>
    <s v="AC190"/>
    <n v="20191001"/>
    <n v="20191106"/>
    <n v="3340"/>
    <n v="26973922"/>
    <s v="Seguimiento y rev. instalacion electrica distribucion "/>
    <s v="NO"/>
    <x v="3"/>
    <n v="30"/>
    <n v="30000"/>
    <s v="Aumentos de potencia"/>
    <x v="7"/>
    <n v="20191119"/>
    <x v="2"/>
    <n v="1"/>
    <x v="0"/>
    <n v="1"/>
    <x v="3"/>
    <x v="2"/>
    <x v="3"/>
    <x v="512"/>
    <s v="Resuelta"/>
    <n v="19"/>
    <n v="11"/>
    <n v="2019"/>
    <n v="372"/>
    <d v="2019-12-03T00:00:00"/>
    <n v="49"/>
    <n v="6"/>
    <n v="11"/>
    <n v="2019"/>
    <n v="385"/>
    <x v="0"/>
    <n v="13"/>
    <x v="2"/>
  </r>
  <r>
    <s v="P34102020090014"/>
    <x v="9"/>
    <n v="0"/>
    <n v="0"/>
    <s v="                                                                                "/>
    <s v="O.C. La 14          "/>
    <s v="EFRAIN MIRANDA FCA EL CORRAL BMT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7"/>
    <n v="20200907"/>
    <n v="3410"/>
    <n v="28139985"/>
    <s v="Factibilidad Distribucion "/>
    <s v="NO"/>
    <x v="1"/>
    <n v="30"/>
    <n v="30000"/>
    <s v="Obras "/>
    <x v="15"/>
    <n v="20200907"/>
    <x v="2"/>
    <n v="1"/>
    <x v="3"/>
    <n v="7"/>
    <x v="7"/>
    <x v="1"/>
    <x v="0"/>
    <x v="155"/>
    <s v="Resuelta"/>
    <n v="7"/>
    <n v="9"/>
    <n v="2020"/>
    <n v="79"/>
    <s v="No Cruza"/>
    <n v="0"/>
    <n v="7"/>
    <n v="9"/>
    <n v="2020"/>
    <n v="79"/>
    <x v="1"/>
    <n v="0"/>
    <x v="6"/>
  </r>
  <r>
    <s v="P75512020080002"/>
    <x v="5"/>
    <n v="0"/>
    <n v="0"/>
    <s v="                                                                                "/>
    <s v="O.C. Soledad        "/>
    <s v="TATIANA PATRICIA CAMELO ESCOBAR                                         "/>
    <n v="300396797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0806"/>
    <n v="20200806"/>
    <n v="7551"/>
    <n v="0"/>
    <m/>
    <s v="NO"/>
    <x v="0"/>
    <n v="3"/>
    <n v="3000"/>
    <s v="Suministros definitivos Simples "/>
    <x v="8"/>
    <n v="20200820"/>
    <x v="1"/>
    <n v="1"/>
    <x v="1"/>
    <n v="6"/>
    <x v="10"/>
    <x v="1"/>
    <x v="1"/>
    <x v="150"/>
    <s v="Sin Orden"/>
    <n v="20"/>
    <n v="8"/>
    <n v="2020"/>
    <n v="97"/>
    <s v="No Cruza"/>
    <n v="97"/>
    <n v="6"/>
    <n v="8"/>
    <n v="2020"/>
    <n v="111"/>
    <x v="1"/>
    <n v="14"/>
    <x v="4"/>
  </r>
  <r>
    <s v="P11102020110003"/>
    <x v="0"/>
    <n v="2577303"/>
    <n v="20152239"/>
    <s v="Situacion correcta                                                              "/>
    <s v="O.C. B/quilla Nte   "/>
    <s v="KAMILA OBRA PROYECTO                                                    "/>
    <n v="3023888585"/>
    <s v="TC090"/>
    <s v="CR 70 78 6                                                                                                                                                                                 "/>
    <s v="CRA 53 76 239=CRA 70 78 06                                  "/>
    <s v="A0840971                      "/>
    <s v="JEISSON_JAIR_LARIOS_DIAZ                                                        "/>
    <s v="AC100"/>
    <n v="20201103"/>
    <n v="20201109"/>
    <n v="1110"/>
    <n v="28267891"/>
    <s v="Factibilidad Distribucion "/>
    <s v="NO"/>
    <x v="1"/>
    <n v="37.5"/>
    <n v="37500"/>
    <s v="Aumentos de potencia"/>
    <x v="0"/>
    <n v="20201109"/>
    <x v="2"/>
    <n v="1"/>
    <x v="0"/>
    <n v="3"/>
    <x v="5"/>
    <x v="1"/>
    <x v="1"/>
    <x v="101"/>
    <s v="Resuelta"/>
    <n v="9"/>
    <n v="11"/>
    <n v="2020"/>
    <n v="16"/>
    <s v="No Cruza"/>
    <n v="6"/>
    <n v="9"/>
    <n v="11"/>
    <n v="2020"/>
    <n v="16"/>
    <x v="1"/>
    <n v="0"/>
    <x v="0"/>
  </r>
  <r>
    <s v="P31602020080004"/>
    <x v="5"/>
    <n v="0"/>
    <n v="0"/>
    <s v="                                                                                "/>
    <s v="O.C. La 14          "/>
    <s v="EUDIVIA DE LAS AGUAS                                                    "/>
    <n v="314542739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6722017                      "/>
    <s v="Diana_Patricia_Mercado_Pinedo                                                   "/>
    <s v="AC230"/>
    <n v="20200821"/>
    <n v="20200821"/>
    <n v="3160"/>
    <n v="0"/>
    <m/>
    <s v="NO"/>
    <x v="0"/>
    <n v="1"/>
    <n v="1000"/>
    <s v="Suministros definitivos Simples "/>
    <x v="8"/>
    <n v="20200827"/>
    <x v="1"/>
    <n v="1"/>
    <x v="1"/>
    <n v="21"/>
    <x v="10"/>
    <x v="1"/>
    <x v="2"/>
    <x v="598"/>
    <s v="Sin Orden"/>
    <n v="27"/>
    <n v="8"/>
    <n v="2020"/>
    <n v="90"/>
    <s v="No Cruza"/>
    <n v="90"/>
    <n v="21"/>
    <n v="8"/>
    <n v="2020"/>
    <n v="96"/>
    <x v="1"/>
    <n v="6"/>
    <x v="4"/>
  </r>
  <r>
    <s v="P11102019050042"/>
    <x v="4"/>
    <n v="2874045"/>
    <n v="0"/>
    <s v="                                                                                "/>
    <s v="O.C. B/quilla Nte   "/>
    <s v="ALBERTO CAYETANO ESPINOSA MERLANO                                       "/>
    <n v="3005732"/>
    <s v="TC090"/>
    <s v="                                                                                                                                                                                           "/>
    <s v="CRA 43 92 26                                                "/>
    <s v="T0925304                      "/>
    <s v="MARTHA_VICTORIA_SALAS_CUAN                                                      "/>
    <s v="AC220"/>
    <n v="20190510"/>
    <n v="20191024"/>
    <n v="1110"/>
    <n v="26740324"/>
    <s v="Seguimiento y rev. instalacion electrica distribucion "/>
    <s v="NO"/>
    <x v="3"/>
    <n v="75"/>
    <n v="75000"/>
    <s v="Aumentos de potencia"/>
    <x v="4"/>
    <n v="20191205"/>
    <x v="2"/>
    <n v="1"/>
    <x v="0"/>
    <n v="10"/>
    <x v="2"/>
    <x v="2"/>
    <x v="1"/>
    <x v="599"/>
    <s v="Resuelta"/>
    <n v="5"/>
    <n v="12"/>
    <n v="2019"/>
    <n v="356"/>
    <s v="No Cruza"/>
    <n v="209"/>
    <n v="24"/>
    <n v="10"/>
    <n v="2019"/>
    <n v="398"/>
    <x v="0"/>
    <n v="42"/>
    <x v="3"/>
  </r>
  <r>
    <s v="P93432018100006"/>
    <x v="2"/>
    <n v="1003738"/>
    <n v="0"/>
    <s v="                                                                                "/>
    <s v="ZE Santa_Marta      "/>
    <s v="SERVELION GOMEZ                                                         "/>
    <n v="3003062486"/>
    <s v="TC090"/>
    <s v="                                                                                                                                                                                           "/>
    <s v="BURITACA                                                    "/>
    <s v="T9697258                      "/>
    <s v="Adriana_Duran_Q                                                                 "/>
    <s v="AC190"/>
    <n v="20181023"/>
    <n v="20181130"/>
    <n v="9343"/>
    <n v="25854635"/>
    <s v="Seguimiento y rev. instalacion electrica distribucion "/>
    <s v="NO"/>
    <x v="3"/>
    <n v="112.5"/>
    <n v="112500"/>
    <s v="Aumentos de potencia"/>
    <x v="5"/>
    <n v="20181219"/>
    <x v="2"/>
    <n v="1"/>
    <x v="0"/>
    <n v="23"/>
    <x v="3"/>
    <x v="3"/>
    <x v="0"/>
    <x v="561"/>
    <s v="Resuelta"/>
    <n v="19"/>
    <n v="12"/>
    <n v="2018"/>
    <n v="707"/>
    <s v="No Cruza"/>
    <n v="57"/>
    <n v="30"/>
    <n v="11"/>
    <n v="2018"/>
    <n v="726"/>
    <x v="0"/>
    <n v="19"/>
    <x v="2"/>
  </r>
  <r>
    <s v="P11802020030103"/>
    <x v="2"/>
    <n v="0"/>
    <n v="0"/>
    <s v="                                                                                "/>
    <s v="O.C. B/quilla Cto   "/>
    <s v="NORMANDIA OBRA LOCAL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LOCAL                                           "/>
    <s v="A3151411                      "/>
    <s v="FERGIE_YULISSA_SOLANO_MANOTAS                                                   "/>
    <s v="AC190"/>
    <n v="20200331"/>
    <n v="20200428"/>
    <n v="1180"/>
    <n v="27491577"/>
    <s v="Seguimiento y rev. instalacion electrica distribucion "/>
    <s v="NO"/>
    <x v="2"/>
    <n v="30"/>
    <n v="30000"/>
    <s v="Obras "/>
    <x v="8"/>
    <n v="20200520"/>
    <x v="2"/>
    <n v="1"/>
    <x v="0"/>
    <n v="31"/>
    <x v="0"/>
    <x v="1"/>
    <x v="1"/>
    <x v="199"/>
    <s v="Pendiente"/>
    <n v="20"/>
    <n v="5"/>
    <n v="2020"/>
    <n v="189"/>
    <d v="2020-05-20T00:00:00"/>
    <n v="189"/>
    <n v="28"/>
    <n v="4"/>
    <n v="2020"/>
    <n v="211"/>
    <x v="1"/>
    <n v="22"/>
    <x v="2"/>
  </r>
  <r>
    <s v="P11502019030004"/>
    <x v="2"/>
    <n v="0"/>
    <n v="0"/>
    <s v="                                                                                "/>
    <s v="O.C. B/quilla Cto   "/>
    <s v="PARK 2 EDIFICIO GREEN                                                   "/>
    <n v="3184357455"/>
    <s v="TC087"/>
    <s v="                                                                                                                                                                                           "/>
    <s v="GREEN PARK                                                  "/>
    <s v="T3215501                      "/>
    <s v="Luz_Estela_Arevalo_de_León                                                      "/>
    <s v="AC190"/>
    <n v="20190307"/>
    <n v="20190729"/>
    <n v="1150"/>
    <n v="26906536"/>
    <s v="Seguimiento y rev. instalacion electrica distribucion "/>
    <s v="NO"/>
    <x v="1"/>
    <n v="630"/>
    <n v="630000"/>
    <s v="Obras "/>
    <x v="7"/>
    <n v="20190730"/>
    <x v="6"/>
    <n v="1"/>
    <x v="0"/>
    <n v="7"/>
    <x v="0"/>
    <x v="2"/>
    <x v="1"/>
    <x v="432"/>
    <s v="Resuelta"/>
    <n v="30"/>
    <n v="7"/>
    <n v="2019"/>
    <n v="484"/>
    <d v="2019-11-13T00:00:00"/>
    <n v="145"/>
    <n v="29"/>
    <n v="7"/>
    <n v="2019"/>
    <n v="485"/>
    <x v="0"/>
    <n v="1"/>
    <x v="2"/>
  </r>
  <r>
    <s v="P11102019120038"/>
    <x v="0"/>
    <n v="8660342"/>
    <n v="20083596"/>
    <s v="Suspendido por impago                                                           "/>
    <s v="O.C. B/quilla Cto   "/>
    <s v="PORTUARIO DISTRITO ESPECIAL INDUSTRIAL Y                                "/>
    <n v="3003360026"/>
    <s v="TC095"/>
    <s v="CL 47 32 72               LOC     1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1204"/>
    <n v="20191211"/>
    <n v="1110"/>
    <n v="26982210"/>
    <s v="Factibilidad Distribucion "/>
    <s v="NO"/>
    <x v="1"/>
    <n v="150"/>
    <n v="150000"/>
    <s v="Aumentos de potencia"/>
    <x v="0"/>
    <n v="20191211"/>
    <x v="3"/>
    <n v="1"/>
    <x v="0"/>
    <n v="4"/>
    <x v="9"/>
    <x v="2"/>
    <x v="1"/>
    <x v="353"/>
    <s v="Resuelta"/>
    <n v="11"/>
    <n v="12"/>
    <n v="2019"/>
    <n v="350"/>
    <s v="No Cruza"/>
    <n v="7"/>
    <n v="11"/>
    <n v="12"/>
    <n v="2019"/>
    <n v="350"/>
    <x v="1"/>
    <n v="0"/>
    <x v="0"/>
  </r>
  <r>
    <s v="P95102020020017"/>
    <x v="1"/>
    <n v="0"/>
    <n v="0"/>
    <s v="                                                                                "/>
    <s v="O.C Sabanalarga     "/>
    <s v="DIGNORET MARAÑON MANGA                                                  "/>
    <n v="3015653725"/>
    <s v="TC090"/>
    <s v="                                                                                                                                                                                           "/>
    <s v="CL 82 27 7161                                               "/>
    <s v="RC000086                      "/>
    <s v="VIVIANA_ISABEL_PORTO_MOLINA                                                     "/>
    <s v="AC236"/>
    <n v="20200211"/>
    <n v="20200219"/>
    <n v="9510"/>
    <n v="28285868"/>
    <s v="Inspección Normalización"/>
    <s v="SI"/>
    <x v="2"/>
    <n v="3"/>
    <n v="3000"/>
    <s v="Suministros definitivos Simples "/>
    <x v="1"/>
    <n v="20200219"/>
    <x v="1"/>
    <n v="1"/>
    <x v="1"/>
    <n v="11"/>
    <x v="1"/>
    <x v="1"/>
    <x v="1"/>
    <x v="233"/>
    <s v="Pendiente"/>
    <n v="19"/>
    <n v="2"/>
    <n v="2020"/>
    <n v="280"/>
    <s v="No Cruza"/>
    <n v="280"/>
    <n v="19"/>
    <n v="2"/>
    <n v="2020"/>
    <n v="280"/>
    <x v="1"/>
    <n v="0"/>
    <x v="1"/>
  </r>
  <r>
    <s v="P12102020100063"/>
    <x v="1"/>
    <n v="0"/>
    <n v="0"/>
    <s v="                                                                                "/>
    <s v="O.C Sabanalarga     "/>
    <s v="LUCIA FERNANDA AHUMADA NAVARRO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3                      "/>
    <s v="BRENDA MONSALVE                                                                 "/>
    <s v="AC236"/>
    <n v="20201029"/>
    <n v="20201108"/>
    <n v="1210"/>
    <n v="28259409"/>
    <s v="Inspección Normalización"/>
    <s v="NO"/>
    <x v="1"/>
    <n v="3"/>
    <n v="3000"/>
    <s v="Suministros definitivos Simples "/>
    <x v="1"/>
    <n v="20201108"/>
    <x v="1"/>
    <n v="1"/>
    <x v="1"/>
    <n v="29"/>
    <x v="3"/>
    <x v="1"/>
    <x v="4"/>
    <x v="240"/>
    <s v="Resuelta"/>
    <n v="8"/>
    <n v="11"/>
    <n v="2020"/>
    <n v="17"/>
    <d v="2020-10-29T00:00:00"/>
    <n v="10"/>
    <n v="8"/>
    <n v="11"/>
    <n v="2020"/>
    <n v="17"/>
    <x v="1"/>
    <n v="0"/>
    <x v="1"/>
  </r>
  <r>
    <s v="P34102020070009"/>
    <x v="0"/>
    <n v="0"/>
    <n v="0"/>
    <s v="                                                                                "/>
    <s v="ZE Santa_Marta      "/>
    <s v="EDIFICIO MONARCA PROVISIONAL DE OBRA                                    "/>
    <n v="3107244953"/>
    <s v="TC090"/>
    <s v="                                                                                                                                                                                           "/>
    <s v="PROVISIONAL OBRA                                            "/>
    <s v="T9697258                      "/>
    <s v="Adriana_Duran_Q                                                                 "/>
    <s v="AC100"/>
    <n v="20200708"/>
    <n v="20200715"/>
    <n v="3410"/>
    <n v="27780698"/>
    <s v="Factibilidad Distribucion "/>
    <s v="NO"/>
    <x v="1"/>
    <n v="112.05"/>
    <n v="112050"/>
    <s v="Obras "/>
    <x v="0"/>
    <n v="20200715"/>
    <x v="2"/>
    <n v="1"/>
    <x v="0"/>
    <n v="8"/>
    <x v="6"/>
    <x v="1"/>
    <x v="0"/>
    <x v="369"/>
    <s v="Resuelta"/>
    <n v="15"/>
    <n v="7"/>
    <n v="2020"/>
    <n v="133"/>
    <s v="No Cruza"/>
    <n v="7"/>
    <n v="15"/>
    <n v="7"/>
    <n v="2020"/>
    <n v="133"/>
    <x v="1"/>
    <n v="0"/>
    <x v="0"/>
  </r>
  <r>
    <s v="P11102020020047"/>
    <x v="2"/>
    <n v="0"/>
    <n v="0"/>
    <s v="                                                                                "/>
    <s v="O.C. B/quilla Cto   "/>
    <s v="TATIANA RESTREPO MULTIFAMILIAR VALORIM LCR E HIJAS                      "/>
    <n v="0"/>
    <s v="TC090"/>
    <s v="                                                                                                                                                                                           "/>
    <s v="CR 47 75 51                                                 "/>
    <s v="T9763922                      "/>
    <s v="Somaya_Rincon                                                                   "/>
    <s v="AC190"/>
    <n v="20200212"/>
    <n v="20200212"/>
    <n v="1110"/>
    <n v="0"/>
    <m/>
    <s v="NO"/>
    <x v="0"/>
    <n v="112.5"/>
    <n v="112500"/>
    <s v="Obras "/>
    <x v="7"/>
    <n v="20200306"/>
    <x v="6"/>
    <n v="1"/>
    <x v="0"/>
    <n v="12"/>
    <x v="1"/>
    <x v="1"/>
    <x v="1"/>
    <x v="190"/>
    <s v="Sin Orden"/>
    <n v="6"/>
    <n v="3"/>
    <n v="2020"/>
    <n v="264"/>
    <s v="No Cruza"/>
    <n v="264"/>
    <n v="12"/>
    <n v="2"/>
    <n v="2020"/>
    <n v="287"/>
    <x v="1"/>
    <n v="23"/>
    <x v="2"/>
  </r>
  <r>
    <s v="P11102020010052"/>
    <x v="2"/>
    <n v="0"/>
    <n v="0"/>
    <s v="                                                                                "/>
    <s v="O.C. B/quilla Cto   "/>
    <s v="  MAKRO PRADO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MAKRO PRADO                                                 "/>
    <s v="A3151411                      "/>
    <s v="FERGIE_YULISSA_SOLANO_MANOTAS                                                   "/>
    <s v="AC190"/>
    <n v="20200120"/>
    <n v="20200219"/>
    <n v="1110"/>
    <n v="27282597"/>
    <s v="Seguimiento y rev. instalacion electrica distribucion "/>
    <s v="NO"/>
    <x v="1"/>
    <n v="150"/>
    <n v="150000"/>
    <s v="Obras "/>
    <x v="5"/>
    <n v="20200522"/>
    <x v="3"/>
    <n v="1"/>
    <x v="0"/>
    <n v="20"/>
    <x v="11"/>
    <x v="1"/>
    <x v="1"/>
    <x v="271"/>
    <s v="Resuelta"/>
    <n v="22"/>
    <n v="5"/>
    <n v="2020"/>
    <n v="187"/>
    <d v="2020-03-19T00:00:00"/>
    <n v="123"/>
    <n v="19"/>
    <n v="2"/>
    <n v="2020"/>
    <n v="280"/>
    <x v="1"/>
    <n v="93"/>
    <x v="2"/>
  </r>
  <r>
    <s v="P11102019120113"/>
    <x v="0"/>
    <n v="0"/>
    <n v="0"/>
    <s v="                                                                                "/>
    <s v="O.C. B/quilla Cto   "/>
    <s v="  PROVISIONAL CLINICA SANTA ANA DE DIOS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70B 41 207                                             "/>
    <s v="A3151411                      "/>
    <s v="FERGIE_YULISSA_SOLANO_MANOTAS                                                   "/>
    <s v="AC100"/>
    <n v="20191219"/>
    <n v="20191230"/>
    <n v="1110"/>
    <n v="27032644"/>
    <s v="Factibilidad Distribucion "/>
    <s v="NO"/>
    <x v="1"/>
    <n v="225"/>
    <n v="225000"/>
    <s v="Obras "/>
    <x v="0"/>
    <n v="20191230"/>
    <x v="3"/>
    <n v="1"/>
    <x v="0"/>
    <n v="19"/>
    <x v="9"/>
    <x v="2"/>
    <x v="1"/>
    <x v="21"/>
    <s v="Resuelta"/>
    <n v="30"/>
    <n v="12"/>
    <n v="2019"/>
    <n v="331"/>
    <s v="No Cruza"/>
    <n v="11"/>
    <n v="30"/>
    <n v="12"/>
    <n v="2019"/>
    <n v="331"/>
    <x v="1"/>
    <n v="0"/>
    <x v="0"/>
  </r>
  <r>
    <s v="P33402020100008"/>
    <x v="0"/>
    <n v="0"/>
    <n v="0"/>
    <s v="                                                                                "/>
    <s v="O.C. Riohacha       "/>
    <s v="EDWARD FRAGOZO MENDOZA FINCA VILLA JULY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CA VILLA JULY                                              "/>
    <s v="N3352044                      "/>
    <s v="Laudis_Peñaranda_                                                               "/>
    <s v="AC100"/>
    <n v="20201022"/>
    <n v="20201028"/>
    <n v="3340"/>
    <n v="28253578"/>
    <s v="Factibilidad Distribucion "/>
    <s v="NO"/>
    <x v="1"/>
    <n v="25"/>
    <n v="25000"/>
    <s v="Obras "/>
    <x v="0"/>
    <n v="20201028"/>
    <x v="2"/>
    <n v="1"/>
    <x v="0"/>
    <n v="22"/>
    <x v="3"/>
    <x v="1"/>
    <x v="3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11102020030048"/>
    <x v="6"/>
    <n v="0"/>
    <n v="0"/>
    <s v="                                                                                "/>
    <s v="OC CCIAL AMERICANO  "/>
    <s v="ALEJANDRO NARANJO VELEZ                                                 "/>
    <n v="3215567859"/>
    <s v="TC012"/>
    <s v="                                                                                                                                                                                           "/>
    <s v="SILUETA=CLL 44 27 115                                       "/>
    <s v="MP000295                      "/>
    <s v="JAVIER_HUMBERTO_MELGAREJO_MONTA?EZ                                              "/>
    <s v="AC170"/>
    <n v="20200311"/>
    <n v="20200402"/>
    <n v="1110"/>
    <n v="27299775"/>
    <s v="Inspección Normalización"/>
    <s v="NO"/>
    <x v="1"/>
    <n v="9"/>
    <n v="9000"/>
    <s v="Suministros definitivos Simples "/>
    <x v="8"/>
    <n v="20200610"/>
    <x v="1"/>
    <n v="1"/>
    <x v="1"/>
    <n v="11"/>
    <x v="0"/>
    <x v="1"/>
    <x v="1"/>
    <x v="83"/>
    <s v="Resuelta"/>
    <n v="10"/>
    <n v="6"/>
    <n v="2020"/>
    <n v="168"/>
    <s v="No Cruza"/>
    <n v="91"/>
    <n v="2"/>
    <n v="4"/>
    <n v="2020"/>
    <n v="237"/>
    <x v="1"/>
    <n v="69"/>
    <x v="1"/>
  </r>
  <r>
    <s v="P11702020100029"/>
    <x v="5"/>
    <n v="0"/>
    <n v="0"/>
    <s v="                                                                                "/>
    <s v="OC CCIAL AMERICANO  "/>
    <s v="TEOFILO ANTONIO GUTIERREZ RONCANCIO                                     "/>
    <n v="3002915650"/>
    <s v="TC090"/>
    <s v="                                                                                                                                                                                           "/>
    <s v="=CRA 10 26 151                                              "/>
    <s v="MP000293                      "/>
    <s v="WENDY_PAOLA_NIEBLES_TAFUR                                                       "/>
    <s v="AC230"/>
    <n v="20201010"/>
    <n v="20201110"/>
    <n v="1170"/>
    <n v="0"/>
    <m/>
    <s v="NO"/>
    <x v="0"/>
    <n v="3"/>
    <n v="3000"/>
    <s v="Suministros definitivos Simples "/>
    <x v="9"/>
    <n v="20201110"/>
    <x v="1"/>
    <n v="1"/>
    <x v="1"/>
    <n v="10"/>
    <x v="3"/>
    <x v="1"/>
    <x v="1"/>
    <x v="309"/>
    <s v="Sin Orden"/>
    <n v="10"/>
    <n v="11"/>
    <n v="2020"/>
    <n v="15"/>
    <s v="No Cruza"/>
    <n v="15"/>
    <n v="10"/>
    <n v="11"/>
    <n v="2020"/>
    <n v="15"/>
    <x v="1"/>
    <n v="0"/>
    <x v="4"/>
  </r>
  <r>
    <s v="P33402020070002"/>
    <x v="2"/>
    <n v="0"/>
    <n v="0"/>
    <s v="                                                                                "/>
    <s v="O.C. Riohacha       "/>
    <s v="JOSE ALBERTO SAURITH BAQUERO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CA VIA AL PLAN                                             "/>
    <s v="N3352044                      "/>
    <s v="Laudis_Peñaranda_                                                               "/>
    <s v="AC190"/>
    <n v="20200701"/>
    <n v="20200731"/>
    <n v="3340"/>
    <n v="27913727"/>
    <s v="Seguimiento y rev. instalacion electrica distribucion "/>
    <s v="NO"/>
    <x v="1"/>
    <n v="25"/>
    <n v="25000"/>
    <s v="Obras "/>
    <x v="11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34102016110016"/>
    <x v="2"/>
    <n v="0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190"/>
    <n v="20161103"/>
    <n v="20161223"/>
    <n v="3410"/>
    <n v="24440411"/>
    <s v="Seguimiento y rev. instalacion electrica distribucion "/>
    <s v="NO"/>
    <x v="1"/>
    <n v="262.5"/>
    <n v="262500"/>
    <s v="Obras "/>
    <x v="8"/>
    <n v="20171019"/>
    <x v="3"/>
    <n v="1"/>
    <x v="0"/>
    <n v="3"/>
    <x v="5"/>
    <x v="7"/>
    <x v="0"/>
    <x v="600"/>
    <s v="Resuelta"/>
    <n v="19"/>
    <n v="10"/>
    <n v="2017"/>
    <n v="1133"/>
    <s v="No Cruza"/>
    <n v="350"/>
    <n v="23"/>
    <n v="12"/>
    <n v="2016"/>
    <n v="1433"/>
    <x v="0"/>
    <n v="300"/>
    <x v="2"/>
  </r>
  <r>
    <s v="P75422020110005"/>
    <x v="9"/>
    <n v="0"/>
    <n v="0"/>
    <s v="                                                                                "/>
    <s v="O.C Sabanalarga     "/>
    <s v="NESTOR I. RODRIGUEZ JIMENEZ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T 08123                                                    "/>
    <s v="A8742068                      "/>
    <s v="Alvaro_Enrique_Hernandez_Suarez                                                 "/>
    <s v="AC090"/>
    <n v="20201111"/>
    <n v="20201111"/>
    <n v="7542"/>
    <n v="28279566"/>
    <s v="Factibilidad Distribucion "/>
    <s v="NO"/>
    <x v="1"/>
    <n v="75"/>
    <n v="75000"/>
    <s v="Obras "/>
    <x v="15"/>
    <n v="20201111"/>
    <x v="2"/>
    <n v="1"/>
    <x v="0"/>
    <n v="11"/>
    <x v="5"/>
    <x v="1"/>
    <x v="4"/>
    <x v="216"/>
    <s v="Resuelta"/>
    <n v="11"/>
    <n v="11"/>
    <n v="2020"/>
    <n v="14"/>
    <s v="No Cruza"/>
    <n v="0"/>
    <n v="11"/>
    <n v="11"/>
    <n v="2020"/>
    <n v="14"/>
    <x v="1"/>
    <n v="0"/>
    <x v="6"/>
  </r>
  <r>
    <s v="P11102019060075"/>
    <x v="0"/>
    <n v="2320734"/>
    <n v="20080518"/>
    <s v="Situacion correcta                                                              "/>
    <s v="O.C. B/quilla Cto   "/>
    <s v="CC LA ZONA ROBERTO MANZUR                                               "/>
    <n v="3178483116"/>
    <s v="TC089"/>
    <s v="CL 34 41 81 BLOQ 1   P 1                                                                                                                                                                   "/>
    <s v="CENTRO COMERCIAL LA ZONA                                    "/>
    <s v="T9763922                      "/>
    <s v="Somaya_Rincon                                                                   "/>
    <s v="AC100"/>
    <n v="20190620"/>
    <n v="20190626"/>
    <n v="1110"/>
    <n v="26438293"/>
    <s v="Factibilidad Distribucion "/>
    <s v="NO"/>
    <x v="1"/>
    <n v="630"/>
    <n v="630000"/>
    <s v="Aumentos de potencia"/>
    <x v="0"/>
    <n v="20190626"/>
    <x v="3"/>
    <n v="1"/>
    <x v="0"/>
    <n v="20"/>
    <x v="4"/>
    <x v="2"/>
    <x v="1"/>
    <x v="408"/>
    <s v="Resuelta"/>
    <n v="26"/>
    <n v="6"/>
    <n v="2019"/>
    <n v="518"/>
    <s v="No Cruza"/>
    <n v="6"/>
    <n v="26"/>
    <n v="6"/>
    <n v="2019"/>
    <n v="518"/>
    <x v="0"/>
    <n v="0"/>
    <x v="0"/>
  </r>
  <r>
    <s v="P12102018120028"/>
    <x v="0"/>
    <n v="0"/>
    <n v="0"/>
    <s v="                                                                                "/>
    <s v="O.C Sabanalarga     "/>
    <s v="ELIAS LONDOÑO CASTRO                                                    "/>
    <n v="3112802782"/>
    <s v="TC090"/>
    <s v="                                                                                                                                                                                           "/>
    <s v="FINCA MARIA JOSE                                            "/>
    <s v="T9763922                      "/>
    <s v="Somaya_Rincon                                                                   "/>
    <s v="AC100"/>
    <n v="20181226"/>
    <n v="20190114"/>
    <n v="1210"/>
    <n v="25845090"/>
    <s v="Factibilidad Distribucion "/>
    <s v="NO"/>
    <x v="1"/>
    <n v="15"/>
    <n v="15000"/>
    <s v="Obras "/>
    <x v="0"/>
    <n v="20190114"/>
    <x v="2"/>
    <n v="1"/>
    <x v="0"/>
    <n v="26"/>
    <x v="9"/>
    <x v="3"/>
    <x v="4"/>
    <x v="64"/>
    <s v="Resuelta"/>
    <n v="14"/>
    <n v="1"/>
    <n v="2019"/>
    <n v="681"/>
    <s v="No Cruza"/>
    <n v="19"/>
    <n v="14"/>
    <n v="1"/>
    <n v="2019"/>
    <n v="681"/>
    <x v="0"/>
    <n v="0"/>
    <x v="0"/>
  </r>
  <r>
    <s v="P75412020090007"/>
    <x v="6"/>
    <n v="0"/>
    <n v="0"/>
    <s v="                                                                                "/>
    <s v="O.C Sabanalarga     "/>
    <s v="MERCEDES MARIANA GONZALEZ ORTIZ                                         "/>
    <n v="3218700249"/>
    <s v="TC090"/>
    <s v="                                                                                                                                                                                           "/>
    <s v="FINCA LA BONGA                                              "/>
    <s v="ACSIA043                      "/>
    <s v="BRENDA MONSALVE                                                                 "/>
    <s v="AC170"/>
    <n v="20200918"/>
    <n v="20201010"/>
    <n v="7541"/>
    <n v="28144889"/>
    <s v="Inspección Normalización"/>
    <s v="NO"/>
    <x v="1"/>
    <n v="3"/>
    <n v="3000"/>
    <s v="Suministros definitivos Simples "/>
    <x v="10"/>
    <n v="20201010"/>
    <x v="1"/>
    <n v="1"/>
    <x v="1"/>
    <n v="18"/>
    <x v="7"/>
    <x v="1"/>
    <x v="4"/>
    <x v="132"/>
    <s v="Resuelta"/>
    <n v="10"/>
    <n v="10"/>
    <n v="2020"/>
    <n v="46"/>
    <s v="No Cruza"/>
    <n v="22"/>
    <n v="10"/>
    <n v="10"/>
    <n v="2020"/>
    <n v="46"/>
    <x v="1"/>
    <n v="0"/>
    <x v="1"/>
  </r>
  <r>
    <s v="P11102019020099"/>
    <x v="2"/>
    <n v="0"/>
    <n v="0"/>
    <s v="                                                                                "/>
    <s v="O.C. B/quilla Nte   "/>
    <s v="MT Y BT RETRANQUEO DE RED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RETRANQUEO                                                  "/>
    <s v="T0925304                      "/>
    <s v="MARTHA_VICTORIA_SALAS_CUAN                                                      "/>
    <s v="AC190"/>
    <n v="20190225"/>
    <n v="20190301"/>
    <n v="1110"/>
    <n v="0"/>
    <m/>
    <s v="NO"/>
    <x v="0"/>
    <n v="1"/>
    <n v="1000"/>
    <s v="Obras "/>
    <x v="7"/>
    <n v="20190607"/>
    <x v="4"/>
    <n v="1"/>
    <x v="0"/>
    <n v="25"/>
    <x v="1"/>
    <x v="2"/>
    <x v="1"/>
    <x v="341"/>
    <s v="Sin Orden"/>
    <n v="7"/>
    <n v="6"/>
    <n v="2019"/>
    <n v="537"/>
    <s v="No Cruza"/>
    <n v="537"/>
    <n v="1"/>
    <n v="3"/>
    <n v="2019"/>
    <n v="635"/>
    <x v="0"/>
    <n v="98"/>
    <x v="2"/>
  </r>
  <r>
    <s v="P11702020030021"/>
    <x v="1"/>
    <n v="2243871"/>
    <n v="20113725"/>
    <s v="Situacion correcta                                                              "/>
    <s v="OC CCIAL AMERICANO  "/>
    <s v="LUIS E. GIRALDO FRANCO                                                  "/>
    <n v="3175099469"/>
    <s v="TC091"/>
    <s v="CL 68 CR 20 27          P 1  APTO 1                                                                                                                                                        "/>
    <s v="CL 68 CR20 27                                               "/>
    <s v="MP000306                      "/>
    <s v="ALBA_LINDO_CARCAMO                                                              "/>
    <s v="AC236"/>
    <n v="20200306"/>
    <n v="20200320"/>
    <n v="1170"/>
    <n v="27276048"/>
    <s v="Modificación de Potencia"/>
    <s v="NO"/>
    <x v="1"/>
    <n v="3"/>
    <n v="3000"/>
    <s v="Aumentos de potencia"/>
    <x v="1"/>
    <n v="20200320"/>
    <x v="1"/>
    <n v="1"/>
    <x v="1"/>
    <n v="6"/>
    <x v="0"/>
    <x v="1"/>
    <x v="1"/>
    <x v="93"/>
    <s v="Resuelta"/>
    <n v="20"/>
    <n v="3"/>
    <n v="2020"/>
    <n v="250"/>
    <s v="No Cruza"/>
    <n v="14"/>
    <n v="20"/>
    <n v="3"/>
    <n v="2020"/>
    <n v="250"/>
    <x v="1"/>
    <n v="0"/>
    <x v="1"/>
  </r>
  <r>
    <s v="P33102019070041"/>
    <x v="2"/>
    <n v="0"/>
    <n v="0"/>
    <s v="                                                                                "/>
    <s v="O.C. Riohacha       "/>
    <s v="VILLA DE SANTORINI CONJUNTO RESIDENCIAL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7     6    31                                             "/>
    <s v="N3352044                      "/>
    <s v="Laudis_Peñaranda_                                                               "/>
    <s v="AC190"/>
    <n v="20190727"/>
    <n v="20190827"/>
    <n v="3310"/>
    <n v="27061149"/>
    <s v="Seguimiento y rev. instalacion electrica distribucion "/>
    <s v="NO"/>
    <x v="3"/>
    <n v="75"/>
    <n v="75000"/>
    <s v="Obras "/>
    <x v="7"/>
    <n v="20190909"/>
    <x v="2"/>
    <n v="1"/>
    <x v="0"/>
    <n v="27"/>
    <x v="6"/>
    <x v="2"/>
    <x v="3"/>
    <x v="491"/>
    <s v="Resuelta"/>
    <n v="9"/>
    <n v="9"/>
    <n v="2019"/>
    <n v="443"/>
    <d v="2020-01-07T00:00:00"/>
    <n v="44"/>
    <n v="27"/>
    <n v="8"/>
    <n v="2019"/>
    <n v="456"/>
    <x v="0"/>
    <n v="13"/>
    <x v="2"/>
  </r>
  <r>
    <s v="P11802020110003"/>
    <x v="5"/>
    <n v="0"/>
    <n v="0"/>
    <s v="                                                                                "/>
    <s v="O.C. Soledad        "/>
    <s v="YACIRA ISABEL RODRIGUEZ PEREZ                                           "/>
    <n v="3103612641"/>
    <s v="TC090"/>
    <s v="                                                                                                                                                                                           "/>
    <n v="6910680"/>
    <s v="A2670921                      "/>
    <s v="Margarita_Ortiz_Dominguez                                                       "/>
    <s v="AC230"/>
    <n v="20201103"/>
    <n v="20201103"/>
    <n v="1180"/>
    <n v="0"/>
    <m/>
    <s v="NO"/>
    <x v="0"/>
    <n v="3"/>
    <n v="3000"/>
    <s v="Suministros definitivos Simples "/>
    <x v="9"/>
    <n v="20201103"/>
    <x v="1"/>
    <n v="1"/>
    <x v="1"/>
    <n v="3"/>
    <x v="5"/>
    <x v="1"/>
    <x v="1"/>
    <x v="101"/>
    <s v="Sin Orden"/>
    <n v="3"/>
    <n v="11"/>
    <n v="2020"/>
    <n v="22"/>
    <s v="No Cruza"/>
    <n v="22"/>
    <n v="3"/>
    <n v="11"/>
    <n v="2020"/>
    <n v="22"/>
    <x v="1"/>
    <n v="0"/>
    <x v="4"/>
  </r>
  <r>
    <s v="P11802018020040"/>
    <x v="2"/>
    <n v="0"/>
    <n v="0"/>
    <s v="                                                                                "/>
    <s v="C.T.SOLEDAD         "/>
    <s v="  GRUPO AEROPORTUARIO DEL CARIBE SAS                                    "/>
    <n v="3160900"/>
    <s v="TC012"/>
    <s v="                                                                                                                                                                                           "/>
    <s v="AEROPUERTO INTERNACIONAL ERNESTO CORTISSOZ                  "/>
    <s v="T2891467                      "/>
    <s v="SHIRLEY_ESTHER_TAPIA_CUADRADO                                                   "/>
    <s v="AC190"/>
    <n v="20180209"/>
    <n v="20180622"/>
    <n v="1180"/>
    <n v="25356643"/>
    <s v="Seguimiento y rev. instalacion electrica distribucion "/>
    <s v="NO"/>
    <x v="1"/>
    <n v="45"/>
    <n v="45000"/>
    <s v="Obras "/>
    <x v="7"/>
    <n v="20180716"/>
    <x v="2"/>
    <n v="1"/>
    <x v="0"/>
    <n v="9"/>
    <x v="1"/>
    <x v="3"/>
    <x v="1"/>
    <x v="374"/>
    <s v="Resuelta"/>
    <n v="16"/>
    <n v="7"/>
    <n v="2018"/>
    <n v="863"/>
    <d v="2018-07-30T00:00:00"/>
    <n v="157"/>
    <n v="22"/>
    <n v="6"/>
    <n v="2018"/>
    <n v="887"/>
    <x v="0"/>
    <n v="24"/>
    <x v="2"/>
  </r>
  <r>
    <s v="P31602020030016"/>
    <x v="0"/>
    <n v="0"/>
    <n v="0"/>
    <s v="                                                                                "/>
    <s v="XXX NO UTILIZAR     "/>
    <s v="  HOTEL EL CASIQUE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T REF 0994M                                                "/>
    <s v="T3243764                      "/>
    <s v="Hugo_Bello_Sanchez                                                              "/>
    <s v="AC100"/>
    <n v="20200320"/>
    <n v="20200707"/>
    <n v="3160"/>
    <n v="27763649"/>
    <s v="Factibilidad Distribucion "/>
    <s v="NO"/>
    <x v="1"/>
    <n v="50"/>
    <n v="50000"/>
    <s v="Obras "/>
    <x v="0"/>
    <n v="20200707"/>
    <x v="2"/>
    <n v="1"/>
    <x v="0"/>
    <n v="20"/>
    <x v="0"/>
    <x v="1"/>
    <x v="2"/>
    <x v="319"/>
    <s v="Resuelta"/>
    <n v="7"/>
    <n v="7"/>
    <n v="2020"/>
    <n v="141"/>
    <s v="No Cruza"/>
    <n v="109"/>
    <n v="7"/>
    <n v="7"/>
    <n v="2020"/>
    <n v="141"/>
    <x v="1"/>
    <n v="0"/>
    <x v="0"/>
  </r>
  <r>
    <s v="P75512019060002"/>
    <x v="2"/>
    <n v="0"/>
    <n v="0"/>
    <s v="                                                                                "/>
    <s v="O.C. B/quilla Cto   "/>
    <s v="MURILLO ETAPA II VILLA LIND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604"/>
    <n v="20190715"/>
    <n v="7551"/>
    <n v="26665789"/>
    <s v="Seguimiento y rev. instalacion electrica distribucion "/>
    <s v="NO"/>
    <x v="3"/>
    <n v="420"/>
    <n v="420000"/>
    <s v="Obras "/>
    <x v="5"/>
    <n v="20191004"/>
    <x v="6"/>
    <n v="1"/>
    <x v="0"/>
    <n v="4"/>
    <x v="4"/>
    <x v="2"/>
    <x v="1"/>
    <x v="360"/>
    <s v="Resuelta"/>
    <n v="4"/>
    <n v="10"/>
    <n v="2019"/>
    <n v="418"/>
    <s v="No Cruza"/>
    <n v="122"/>
    <n v="15"/>
    <n v="7"/>
    <n v="2019"/>
    <n v="499"/>
    <x v="0"/>
    <n v="81"/>
    <x v="2"/>
  </r>
  <r>
    <s v="P11102019110020"/>
    <x v="1"/>
    <n v="2839593"/>
    <n v="20136089"/>
    <s v="Situacion correcta                                                              "/>
    <s v="OC CCIAL AMERICANO  "/>
    <s v="SINDY PAOLA HERNANDEZ SANTANA                                           "/>
    <n v="3023805793"/>
    <s v="TC090"/>
    <s v="CL 44 43 128          P 2  APTO 2                                                                                                                                                          "/>
    <s v="ED. SELLOS                                                  "/>
    <s v="MP000315                      "/>
    <s v="THAIS_CABRERA_BELTRAN                                                           "/>
    <s v="AC236"/>
    <n v="20191106"/>
    <n v="20191114"/>
    <n v="1110"/>
    <n v="26889544"/>
    <s v="Modificación de Potencia"/>
    <s v="NO"/>
    <x v="1"/>
    <n v="3"/>
    <n v="3000"/>
    <s v="Aumentos de potencia"/>
    <x v="1"/>
    <n v="20191114"/>
    <x v="1"/>
    <n v="1"/>
    <x v="1"/>
    <n v="6"/>
    <x v="5"/>
    <x v="2"/>
    <x v="1"/>
    <x v="260"/>
    <s v="Resuelta"/>
    <n v="14"/>
    <n v="11"/>
    <n v="2019"/>
    <n v="377"/>
    <s v="No Cruza"/>
    <n v="8"/>
    <n v="14"/>
    <n v="11"/>
    <n v="2019"/>
    <n v="377"/>
    <x v="0"/>
    <n v="0"/>
    <x v="1"/>
  </r>
  <r>
    <s v="P11702020110050"/>
    <x v="5"/>
    <n v="6894513"/>
    <n v="0"/>
    <s v="                                                                                "/>
    <s v="OC CCIAL AMERICANO  "/>
    <s v="DELIA PATRICIA ARRAUTT MELO                                             "/>
    <n v="3157607670"/>
    <s v="TC090"/>
    <s v="                                                                                                                                                                                           "/>
    <s v="CL 47B 19C 31                                               "/>
    <s v="MP000306                      "/>
    <s v="ALBA_LINDO_CARCAMO                                                              "/>
    <s v="AC230"/>
    <n v="20201112"/>
    <n v="20201112"/>
    <n v="1170"/>
    <n v="0"/>
    <m/>
    <s v="NO"/>
    <x v="0"/>
    <n v="3"/>
    <n v="3000"/>
    <s v="Aumentos de potencia"/>
    <x v="8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93432020090006"/>
    <x v="2"/>
    <n v="0"/>
    <n v="0"/>
    <s v="                                                                                "/>
    <s v="O.C. La 14          "/>
    <s v="JOSE MIGUEL DAO BMT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ARRT DE VIRA VIRA A LA LISA                                "/>
    <s v="C9794580                      "/>
    <s v="TATIANA ADELA LUQUEZ VANSTRAHLEM                                                "/>
    <s v="AC190"/>
    <n v="20200904"/>
    <n v="20201109"/>
    <n v="3410"/>
    <n v="28117325"/>
    <s v="Factibilidad Distribucion "/>
    <s v="NO"/>
    <x v="1"/>
    <n v="15"/>
    <n v="15000"/>
    <s v="Obras "/>
    <x v="2"/>
    <n v="20201109"/>
    <x v="2"/>
    <n v="1"/>
    <x v="3"/>
    <n v="4"/>
    <x v="7"/>
    <x v="1"/>
    <x v="0"/>
    <x v="231"/>
    <s v="Resuelta"/>
    <n v="9"/>
    <n v="11"/>
    <n v="2020"/>
    <n v="16"/>
    <s v="No Cruza"/>
    <n v="66"/>
    <n v="9"/>
    <n v="11"/>
    <n v="2020"/>
    <n v="16"/>
    <x v="1"/>
    <n v="0"/>
    <x v="2"/>
  </r>
  <r>
    <s v="P34102020110094"/>
    <x v="3"/>
    <n v="0"/>
    <n v="0"/>
    <s v="                                                                                "/>
    <s v="O.C. La 14          "/>
    <s v="SIGIFREDO ANTONIO CANDELARIO CASTRO                                     "/>
    <n v="3043942992"/>
    <s v="TC090"/>
    <s v="                                                                                                                                                                                           "/>
    <s v="C 11A N29-89                                                "/>
    <s v="TR193322                      "/>
    <s v="Carlos_Andres_Vargas_Ballestas                                                  "/>
    <s v="AC005"/>
    <n v="20201121"/>
    <n v="20201121"/>
    <n v="3410"/>
    <n v="28294987"/>
    <s v="Inspección Normalización"/>
    <s v="NO"/>
    <x v="2"/>
    <n v="2"/>
    <n v="2000"/>
    <s v="Suministros definitivos Simples "/>
    <x v="3"/>
    <n v="20201121"/>
    <x v="1"/>
    <n v="1"/>
    <x v="1"/>
    <n v="21"/>
    <x v="5"/>
    <x v="1"/>
    <x v="0"/>
    <x v="183"/>
    <s v="Pendiente"/>
    <n v="21"/>
    <n v="11"/>
    <n v="2020"/>
    <n v="4"/>
    <s v="No Cruza"/>
    <n v="4"/>
    <n v="21"/>
    <n v="11"/>
    <n v="2020"/>
    <n v="4"/>
    <x v="1"/>
    <n v="0"/>
    <x v="1"/>
  </r>
  <r>
    <s v="P95302017060004"/>
    <x v="2"/>
    <n v="0"/>
    <n v="0"/>
    <s v="                                                                                "/>
    <s v="O.C. B/quilla Nte   "/>
    <s v="PORTUARIO DISTRITO ESPECIAL INDUSTRIAL Y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190"/>
    <n v="20170630"/>
    <n v="20170630"/>
    <n v="9530"/>
    <n v="0"/>
    <m/>
    <s v="NO"/>
    <x v="0"/>
    <n v="30"/>
    <n v="30000"/>
    <s v="Obras "/>
    <x v="7"/>
    <n v="20170630"/>
    <x v="2"/>
    <n v="1"/>
    <x v="0"/>
    <n v="30"/>
    <x v="4"/>
    <x v="0"/>
    <x v="1"/>
    <x v="601"/>
    <s v="Sin Orden"/>
    <n v="30"/>
    <n v="6"/>
    <n v="2017"/>
    <n v="1244"/>
    <s v="No Cruza"/>
    <n v="1244"/>
    <n v="30"/>
    <n v="6"/>
    <n v="2017"/>
    <n v="1244"/>
    <x v="0"/>
    <n v="0"/>
    <x v="2"/>
  </r>
  <r>
    <s v="P11802020100090"/>
    <x v="1"/>
    <n v="0"/>
    <n v="0"/>
    <s v="                                                                                "/>
    <s v="XXX NO UTILIZAR     "/>
    <s v="LUIS GONZALEZ                                                           "/>
    <n v="310617896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236"/>
    <n v="20201028"/>
    <n v="20201105"/>
    <n v="1180"/>
    <n v="28280223"/>
    <s v="Inspección Normalización"/>
    <s v="NO"/>
    <x v="1"/>
    <n v="3"/>
    <n v="3000"/>
    <s v="Suministros definitivos Simples "/>
    <x v="1"/>
    <n v="20201105"/>
    <x v="1"/>
    <n v="1"/>
    <x v="1"/>
    <n v="28"/>
    <x v="3"/>
    <x v="1"/>
    <x v="1"/>
    <x v="133"/>
    <s v="Resuelta"/>
    <n v="5"/>
    <n v="11"/>
    <n v="2020"/>
    <n v="20"/>
    <s v="No Cruza"/>
    <n v="8"/>
    <n v="5"/>
    <n v="11"/>
    <n v="2020"/>
    <n v="20"/>
    <x v="1"/>
    <n v="0"/>
    <x v="1"/>
  </r>
  <r>
    <s v="P75412017110023"/>
    <x v="0"/>
    <n v="7080136"/>
    <n v="0"/>
    <s v="                                                                                "/>
    <s v="O.C Sabanalarga     "/>
    <s v="DANIEH CECILIA DE AVILA GARCIA                                          "/>
    <n v="3012661325"/>
    <s v="TC090"/>
    <s v="                                                                                                                                                                                           "/>
    <s v="CR 19 A N 9 54                                              "/>
    <s v="T9763922                      "/>
    <s v="Somaya_Rincon                                                                   "/>
    <s v="AC100"/>
    <n v="20171123"/>
    <n v="20171128"/>
    <n v="7541"/>
    <n v="24477998"/>
    <s v="Factibilidad Distribucion "/>
    <s v="NO"/>
    <x v="1"/>
    <n v="30"/>
    <n v="30000"/>
    <s v="Aumentos de potencia"/>
    <x v="0"/>
    <n v="20171128"/>
    <x v="2"/>
    <n v="1"/>
    <x v="0"/>
    <n v="23"/>
    <x v="5"/>
    <x v="0"/>
    <x v="4"/>
    <x v="594"/>
    <s v="Resuelta"/>
    <n v="28"/>
    <n v="11"/>
    <n v="2017"/>
    <n v="1093"/>
    <s v="No Cruza"/>
    <n v="5"/>
    <n v="28"/>
    <n v="11"/>
    <n v="2017"/>
    <n v="1093"/>
    <x v="0"/>
    <n v="0"/>
    <x v="0"/>
  </r>
  <r>
    <s v="P11102019080138"/>
    <x v="2"/>
    <n v="6598300"/>
    <n v="0"/>
    <s v="                                                                                "/>
    <s v="O.C. B/quilla Nte   "/>
    <s v="SIMON BOLIVAR UNIVERSIDAD                                               "/>
    <n v="3023570961"/>
    <s v="TC088"/>
    <s v="                                                                                                                                                                                           "/>
    <s v="UNIVERSIDAD SIMON BOLIVAR                                   "/>
    <s v="A3151411                      "/>
    <s v="FERGIE_YULISSA_SOLANO_MANOTAS                                                   "/>
    <s v="AC190"/>
    <n v="20190829"/>
    <n v="20191226"/>
    <n v="1110"/>
    <n v="27218148"/>
    <s v="Seguimiento y rev. instalacion electrica distribucion "/>
    <s v="NO"/>
    <x v="3"/>
    <n v="300"/>
    <n v="300000"/>
    <s v="Aumentos de potencia"/>
    <x v="5"/>
    <n v="20200314"/>
    <x v="3"/>
    <n v="1"/>
    <x v="0"/>
    <n v="29"/>
    <x v="10"/>
    <x v="2"/>
    <x v="1"/>
    <x v="308"/>
    <s v="Resuelta"/>
    <n v="14"/>
    <n v="3"/>
    <n v="2020"/>
    <n v="256"/>
    <s v="No Cruza"/>
    <n v="198"/>
    <n v="26"/>
    <n v="12"/>
    <n v="2019"/>
    <n v="335"/>
    <x v="1"/>
    <n v="79"/>
    <x v="2"/>
  </r>
  <r>
    <s v="P93322019080025"/>
    <x v="2"/>
    <n v="0"/>
    <n v="0"/>
    <s v="                                                                                "/>
    <s v="O.C. Riohacha       "/>
    <s v="  IGLESIA DE DIOS MINISTERIAL DE JESUS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824"/>
    <n v="20190824"/>
    <n v="9332"/>
    <n v="0"/>
    <m/>
    <s v="NO"/>
    <x v="0"/>
    <n v="225"/>
    <n v="225000"/>
    <s v="Obras "/>
    <x v="7"/>
    <n v="20190824"/>
    <x v="2"/>
    <n v="1"/>
    <x v="0"/>
    <n v="24"/>
    <x v="10"/>
    <x v="2"/>
    <x v="3"/>
    <x v="602"/>
    <s v="Sin Orden"/>
    <n v="24"/>
    <n v="8"/>
    <n v="2019"/>
    <n v="459"/>
    <s v="No Cruza"/>
    <n v="459"/>
    <n v="24"/>
    <n v="8"/>
    <n v="2019"/>
    <n v="459"/>
    <x v="0"/>
    <n v="0"/>
    <x v="2"/>
  </r>
  <r>
    <s v="P93322019050023"/>
    <x v="0"/>
    <n v="0"/>
    <n v="0"/>
    <s v="                                                                                "/>
    <s v="O.C. Riohacha       "/>
    <s v="MUNICIPIO DE MAICAO PLANTA DE TRATAMIENT EBAR 2                         "/>
    <n v="0"/>
    <s v="TC095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00"/>
    <n v="20190529"/>
    <n v="20190605"/>
    <n v="9332"/>
    <n v="26381788"/>
    <s v="Factibilidad Distribucion "/>
    <s v="NO"/>
    <x v="1"/>
    <n v="45"/>
    <n v="45000"/>
    <s v="Obras "/>
    <x v="0"/>
    <n v="20190605"/>
    <x v="2"/>
    <n v="1"/>
    <x v="0"/>
    <n v="29"/>
    <x v="2"/>
    <x v="2"/>
    <x v="3"/>
    <x v="603"/>
    <s v="Resuelta"/>
    <n v="5"/>
    <n v="6"/>
    <n v="2019"/>
    <n v="539"/>
    <s v="No Cruza"/>
    <n v="7"/>
    <n v="5"/>
    <n v="6"/>
    <n v="2019"/>
    <n v="539"/>
    <x v="0"/>
    <n v="0"/>
    <x v="0"/>
  </r>
  <r>
    <s v="P34102020030042"/>
    <x v="2"/>
    <n v="0"/>
    <n v="0"/>
    <s v="                                                                                "/>
    <s v="ZE Santa_Marta      "/>
    <s v="CARLOS ALBERTO VERDUGO RUEDA                                            "/>
    <n v="4232011"/>
    <s v="TC090"/>
    <s v="                                                                                                                                                                                           "/>
    <s v="VEC 7634646                                                 "/>
    <s v="T9697258                      "/>
    <s v="Adriana_Duran_Q                                                                 "/>
    <s v="AC190"/>
    <n v="20200309"/>
    <n v="20200818"/>
    <n v="3410"/>
    <n v="27254872"/>
    <s v="Factibilidad Distribucion "/>
    <s v="NO"/>
    <x v="1"/>
    <n v="50"/>
    <n v="50000"/>
    <s v="Obras "/>
    <x v="7"/>
    <n v="20200902"/>
    <x v="2"/>
    <n v="1"/>
    <x v="0"/>
    <n v="9"/>
    <x v="0"/>
    <x v="1"/>
    <x v="0"/>
    <x v="405"/>
    <s v="Resuelta"/>
    <n v="2"/>
    <n v="9"/>
    <n v="2020"/>
    <n v="84"/>
    <s v="No Cruza"/>
    <n v="177"/>
    <n v="18"/>
    <n v="8"/>
    <n v="2020"/>
    <n v="99"/>
    <x v="1"/>
    <n v="15"/>
    <x v="2"/>
  </r>
  <r>
    <s v="P34102019060032"/>
    <x v="2"/>
    <n v="0"/>
    <n v="0"/>
    <s v="                                                                                "/>
    <s v="ZE Santa_Marta      "/>
    <s v="UIBSS SAS CARIBBEAN ECO SOAPS                                           "/>
    <n v="3002115101"/>
    <s v="TC011"/>
    <s v="                                                                                                                                                                                           "/>
    <s v="ENTRADA BIODIESEL                                           "/>
    <s v="T9697258                      "/>
    <s v="Adriana_Duran_Q                                                                 "/>
    <s v="AC190"/>
    <n v="20190610"/>
    <n v="20190703"/>
    <n v="3410"/>
    <n v="26407072"/>
    <s v="Factibilidad Distribucion "/>
    <s v="NO"/>
    <x v="1"/>
    <n v="1"/>
    <n v="1000"/>
    <s v="Obras "/>
    <x v="5"/>
    <n v="20190802"/>
    <x v="4"/>
    <n v="1"/>
    <x v="0"/>
    <n v="10"/>
    <x v="4"/>
    <x v="2"/>
    <x v="0"/>
    <x v="77"/>
    <s v="Resuelta"/>
    <n v="2"/>
    <n v="8"/>
    <n v="2019"/>
    <n v="481"/>
    <s v="No Cruza"/>
    <n v="53"/>
    <n v="3"/>
    <n v="7"/>
    <n v="2019"/>
    <n v="511"/>
    <x v="0"/>
    <n v="30"/>
    <x v="2"/>
  </r>
  <r>
    <s v="P11102019030008"/>
    <x v="4"/>
    <n v="0"/>
    <n v="0"/>
    <s v="                                                                                "/>
    <s v="O.C. B/quilla Nte   "/>
    <s v="METRO PORTALES URBANOS S.A                                              "/>
    <n v="3723080"/>
    <s v="TC088"/>
    <s v="                                                                                                                                                                                           "/>
    <s v="EDIF TORRES DEL METRO                                       "/>
    <s v="T0925304                      "/>
    <s v="MARTHA_VICTORIA_SALAS_CUAN                                                      "/>
    <s v="AC220"/>
    <n v="20190306"/>
    <n v="20200514"/>
    <n v="1110"/>
    <n v="27191620"/>
    <s v="Seguimiento y rev. instalacion electrica distribucion "/>
    <s v="NO"/>
    <x v="3"/>
    <n v="300"/>
    <n v="300000"/>
    <s v="Obras "/>
    <x v="6"/>
    <n v="20200514"/>
    <x v="6"/>
    <n v="1"/>
    <x v="0"/>
    <n v="6"/>
    <x v="0"/>
    <x v="2"/>
    <x v="1"/>
    <x v="604"/>
    <s v="Resuelta"/>
    <n v="14"/>
    <n v="5"/>
    <n v="2020"/>
    <n v="195"/>
    <s v="No Cruza"/>
    <n v="435"/>
    <n v="14"/>
    <n v="5"/>
    <n v="2020"/>
    <n v="195"/>
    <x v="1"/>
    <n v="0"/>
    <x v="3"/>
  </r>
  <r>
    <s v="P11802020110014"/>
    <x v="5"/>
    <n v="0"/>
    <n v="0"/>
    <s v="                                                                                "/>
    <s v="Of. Telefónica 24H  "/>
    <s v="ALEXANDER ALCALA ALCALA                                                 "/>
    <n v="3003065857"/>
    <s v="TC090"/>
    <s v="                                                                                                                                                                                           "/>
    <s v="URBA LOS ROBLES ETAPA 8                                     "/>
    <s v="NT000856                      "/>
    <s v="KARLA_MELISSA_BARRIOS_RADA                                                      "/>
    <s v="AC230"/>
    <n v="20201104"/>
    <n v="20201104"/>
    <n v="1180"/>
    <n v="0"/>
    <m/>
    <s v="NO"/>
    <x v="0"/>
    <n v="2"/>
    <n v="2000"/>
    <s v="Suministros definitivos Simples "/>
    <x v="8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33102020100024"/>
    <x v="0"/>
    <n v="0"/>
    <n v="0"/>
    <s v="                                                                                "/>
    <s v="O.C. Riohacha       "/>
    <s v="LUIS ANDRE CABANA FINCA PALAIM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8                                                        "/>
    <s v="N3352044                      "/>
    <s v="Laudis_Peñaranda_                                                               "/>
    <s v="AC100"/>
    <n v="20201019"/>
    <n v="20201029"/>
    <n v="3310"/>
    <n v="28241379"/>
    <s v="Factibilidad Distribucion "/>
    <s v="NO"/>
    <x v="1"/>
    <n v="75"/>
    <n v="75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1102019090155"/>
    <x v="4"/>
    <n v="0"/>
    <n v="0"/>
    <s v="                                                                                "/>
    <s v="O.C. B/quilla Nte   "/>
    <s v="  SENA TIC PROVISIONAL 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SENA TIC PROVISIONAL                                        "/>
    <s v="T0925304                      "/>
    <s v="MARTHA_VICTORIA_SALAS_CUAN                                                      "/>
    <s v="AC220"/>
    <n v="20190927"/>
    <n v="20200213"/>
    <n v="1110"/>
    <n v="27006798"/>
    <s v="Seguimiento y rev. instalacion electrica distribucion "/>
    <s v="NO"/>
    <x v="3"/>
    <n v="630"/>
    <n v="630000"/>
    <s v="Obras "/>
    <x v="6"/>
    <n v="20200213"/>
    <x v="3"/>
    <n v="1"/>
    <x v="0"/>
    <n v="27"/>
    <x v="7"/>
    <x v="2"/>
    <x v="1"/>
    <x v="467"/>
    <s v="Resuelta"/>
    <n v="13"/>
    <n v="2"/>
    <n v="2020"/>
    <n v="286"/>
    <s v="No Cruza"/>
    <n v="139"/>
    <n v="13"/>
    <n v="2"/>
    <n v="2020"/>
    <n v="286"/>
    <x v="1"/>
    <n v="0"/>
    <x v="3"/>
  </r>
  <r>
    <s v="P11802020110031"/>
    <x v="5"/>
    <n v="0"/>
    <n v="0"/>
    <s v="                                                                                "/>
    <s v="OC CCIAL AMERICANO  "/>
    <s v="LIDIS PATRICIA MARIN ARAUJO                                             "/>
    <n v="321646684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8                      "/>
    <s v="TERESA_ELVIRA_CANTILLO_MENDOZA                                                  "/>
    <s v="AC230"/>
    <n v="20201109"/>
    <n v="20201109"/>
    <n v="1180"/>
    <n v="0"/>
    <m/>
    <s v="NO"/>
    <x v="0"/>
    <n v="3"/>
    <n v="30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75412019070027"/>
    <x v="4"/>
    <n v="2571975"/>
    <n v="0"/>
    <s v="                                                                                "/>
    <s v="O.C Sabanalarga     "/>
    <s v="LEOVIGILDO DE LA HOZ                                                    "/>
    <n v="879007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220"/>
    <n v="20190725"/>
    <n v="20191217"/>
    <n v="7541"/>
    <n v="26945629"/>
    <s v="Seguimiento y rev. instalacion electrica distribucion "/>
    <s v="NO"/>
    <x v="3"/>
    <n v="30"/>
    <n v="30000"/>
    <s v="Aumentos de potencia"/>
    <x v="6"/>
    <n v="20191217"/>
    <x v="2"/>
    <n v="1"/>
    <x v="0"/>
    <n v="25"/>
    <x v="6"/>
    <x v="2"/>
    <x v="4"/>
    <x v="605"/>
    <s v="Resuelta"/>
    <n v="17"/>
    <n v="12"/>
    <n v="2019"/>
    <n v="344"/>
    <s v="No Cruza"/>
    <n v="145"/>
    <n v="17"/>
    <n v="12"/>
    <n v="2019"/>
    <n v="344"/>
    <x v="1"/>
    <n v="0"/>
    <x v="3"/>
  </r>
  <r>
    <s v="P95102020110026"/>
    <x v="1"/>
    <n v="0"/>
    <n v="0"/>
    <s v="                                                                                "/>
    <s v="OC CCIAL AMERICANO  "/>
    <s v="GERTRUDIS VASQUEZ                                                       "/>
    <n v="312627037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5                      "/>
    <s v="JAVIER_HUMBERTO_MELGAREJO_MONTA?EZ                                              "/>
    <s v="AC236"/>
    <n v="20201111"/>
    <n v="20201112"/>
    <n v="9510"/>
    <n v="28278500"/>
    <s v="Inspección Normalización"/>
    <s v="NO"/>
    <x v="1"/>
    <n v="3"/>
    <n v="3000"/>
    <s v="Suministros definitivos Simples "/>
    <x v="1"/>
    <n v="20201112"/>
    <x v="1"/>
    <n v="1"/>
    <x v="1"/>
    <n v="11"/>
    <x v="5"/>
    <x v="1"/>
    <x v="1"/>
    <x v="216"/>
    <s v="Resuelta"/>
    <n v="12"/>
    <n v="11"/>
    <n v="2020"/>
    <n v="13"/>
    <s v="No Cruza"/>
    <n v="1"/>
    <n v="12"/>
    <n v="11"/>
    <n v="2020"/>
    <n v="13"/>
    <x v="1"/>
    <n v="0"/>
    <x v="1"/>
  </r>
  <r>
    <s v="P33102020100049"/>
    <x v="2"/>
    <n v="5728757"/>
    <n v="25647478"/>
    <s v="Situacion correcta                                                              "/>
    <s v="O.C. Riohacha       "/>
    <s v="JORGE MENDOZA                                                           "/>
    <n v="3106437968"/>
    <s v="TC090"/>
    <s v="CL 15 1 120          P 1  APTO 02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1027"/>
    <n v="20201111"/>
    <n v="3310"/>
    <n v="28256694"/>
    <s v="Factibilidad Distribucion "/>
    <s v="NO"/>
    <x v="1"/>
    <n v="112.5"/>
    <n v="112500"/>
    <s v="Aumentos de potencia"/>
    <x v="14"/>
    <n v="20201117"/>
    <x v="2"/>
    <n v="1"/>
    <x v="0"/>
    <n v="27"/>
    <x v="3"/>
    <x v="1"/>
    <x v="3"/>
    <x v="85"/>
    <s v="Resuelta"/>
    <n v="17"/>
    <n v="11"/>
    <n v="2020"/>
    <n v="8"/>
    <s v="No Cruza"/>
    <n v="21"/>
    <n v="11"/>
    <n v="11"/>
    <n v="2020"/>
    <n v="14"/>
    <x v="1"/>
    <n v="6"/>
    <x v="2"/>
  </r>
  <r>
    <s v="P11102019070126"/>
    <x v="4"/>
    <n v="0"/>
    <n v="0"/>
    <s v="                                                                                "/>
    <s v="O.C Sabanalarga     "/>
    <s v="ALAMEDA DEL RIO EDIFICIO PROVISIONAL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EDIFICIO ALAMEDA DEL RIO MZ 14                              "/>
    <s v="A8742068                      "/>
    <s v="Alvaro_Enrique_Hernandez_Suarez                                                 "/>
    <s v="AC220"/>
    <n v="20190725"/>
    <n v="20191128"/>
    <n v="1110"/>
    <n v="26870365"/>
    <s v="Seguimiento y rev. instalacion electrica distribucion "/>
    <s v="NO"/>
    <x v="3"/>
    <n v="112.5"/>
    <n v="112500"/>
    <s v="Obras "/>
    <x v="6"/>
    <n v="20191128"/>
    <x v="2"/>
    <n v="1"/>
    <x v="0"/>
    <n v="25"/>
    <x v="6"/>
    <x v="2"/>
    <x v="1"/>
    <x v="605"/>
    <s v="Resuelta"/>
    <n v="28"/>
    <n v="11"/>
    <n v="2019"/>
    <n v="363"/>
    <s v="No Cruza"/>
    <n v="126"/>
    <n v="28"/>
    <n v="11"/>
    <n v="2019"/>
    <n v="363"/>
    <x v="0"/>
    <n v="0"/>
    <x v="3"/>
  </r>
  <r>
    <s v="P34102020030091"/>
    <x v="4"/>
    <n v="0"/>
    <n v="0"/>
    <s v="                                                                                "/>
    <s v="ZE Santa_Marta      "/>
    <s v="ETAPA 1 CONSTRUCTORA BOLIVAR PLAN PARCIAL CURINCA                       "/>
    <n v="6258100"/>
    <s v="TC092"/>
    <s v="                                                                                                                                                                                           "/>
    <s v="CURINCAM ETAPA I                                            "/>
    <s v="T9697258                      "/>
    <s v="Adriana_Duran_Q                                                                 "/>
    <s v="AC220"/>
    <n v="20200319"/>
    <n v="20201120"/>
    <n v="3410"/>
    <n v="27984898"/>
    <s v="Seguimiento y rev. instalacion electrica distribucion "/>
    <s v="NO"/>
    <x v="3"/>
    <n v="570"/>
    <n v="570000"/>
    <s v="Obras "/>
    <x v="4"/>
    <n v="20201120"/>
    <x v="3"/>
    <n v="1"/>
    <x v="0"/>
    <n v="19"/>
    <x v="0"/>
    <x v="1"/>
    <x v="0"/>
    <x v="153"/>
    <s v="Resuelta"/>
    <n v="20"/>
    <n v="11"/>
    <n v="2020"/>
    <n v="5"/>
    <d v="2020-08-13T00:00:00"/>
    <n v="246"/>
    <n v="20"/>
    <n v="11"/>
    <n v="2020"/>
    <n v="5"/>
    <x v="1"/>
    <n v="0"/>
    <x v="3"/>
  </r>
  <r>
    <s v="P11702020020090"/>
    <x v="1"/>
    <n v="0"/>
    <n v="0"/>
    <s v="                                                                                "/>
    <s v="O.C Sabanalarga     "/>
    <s v="RICARDO JOSE AMADOR DIAZ                                                "/>
    <n v="30130731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086                      "/>
    <s v="VIVIANA_ISABEL_PORTO_MOLINA                                                     "/>
    <s v="AC236"/>
    <n v="20200226"/>
    <n v="20200227"/>
    <n v="1170"/>
    <n v="27223159"/>
    <s v="Inspección Normalización"/>
    <s v="NO"/>
    <x v="1"/>
    <n v="3"/>
    <n v="3000"/>
    <s v="Suministros definitivos Simples "/>
    <x v="1"/>
    <n v="20200227"/>
    <x v="1"/>
    <n v="1"/>
    <x v="1"/>
    <n v="26"/>
    <x v="1"/>
    <x v="1"/>
    <x v="1"/>
    <x v="136"/>
    <s v="Resuelta"/>
    <n v="27"/>
    <n v="2"/>
    <n v="2020"/>
    <n v="272"/>
    <s v="No Cruza"/>
    <n v="1"/>
    <n v="27"/>
    <n v="2"/>
    <n v="2020"/>
    <n v="272"/>
    <x v="1"/>
    <n v="0"/>
    <x v="1"/>
  </r>
  <r>
    <s v="P11802020070078"/>
    <x v="1"/>
    <n v="0"/>
    <n v="0"/>
    <s v="                                                                                "/>
    <s v="O.C. Soledad        "/>
    <s v="JORGE ELIECER BARRIOS LOPEZ                                             "/>
    <s v="3116118444- 320647751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0728"/>
    <n v="20200814"/>
    <n v="1180"/>
    <n v="27974418"/>
    <s v="Inspección Normalización"/>
    <s v="NO"/>
    <x v="1"/>
    <n v="3"/>
    <n v="3000"/>
    <s v="Suministros definitivos Simples "/>
    <x v="1"/>
    <n v="20200814"/>
    <x v="1"/>
    <n v="1"/>
    <x v="1"/>
    <n v="28"/>
    <x v="6"/>
    <x v="1"/>
    <x v="1"/>
    <x v="16"/>
    <s v="Resuelta"/>
    <n v="14"/>
    <n v="8"/>
    <n v="2020"/>
    <n v="103"/>
    <s v="No Cruza"/>
    <n v="17"/>
    <n v="14"/>
    <n v="8"/>
    <n v="2020"/>
    <n v="103"/>
    <x v="1"/>
    <n v="0"/>
    <x v="1"/>
  </r>
  <r>
    <s v="P11102019100003"/>
    <x v="0"/>
    <n v="0"/>
    <n v="0"/>
    <s v="                                                                                "/>
    <s v="O.C. B/quilla Nte   "/>
    <s v="SAS BODEGA ARTDECON DE COLOMBI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39 N° 36-79 CHIQUINQUIRA                                 "/>
    <s v="A3151411                      "/>
    <s v="FERGIE_YULISSA_SOLANO_MANOTAS                                                   "/>
    <s v="AC100"/>
    <n v="20191001"/>
    <n v="20191008"/>
    <n v="1110"/>
    <n v="26786951"/>
    <s v="Factibilidad Distribucion "/>
    <s v="NO"/>
    <x v="1"/>
    <n v="112.5"/>
    <n v="112500"/>
    <s v="Obras "/>
    <x v="0"/>
    <n v="20191008"/>
    <x v="2"/>
    <n v="1"/>
    <x v="0"/>
    <n v="1"/>
    <x v="3"/>
    <x v="2"/>
    <x v="1"/>
    <x v="512"/>
    <s v="Resuelta"/>
    <n v="8"/>
    <n v="10"/>
    <n v="2019"/>
    <n v="414"/>
    <s v="No Cruza"/>
    <n v="7"/>
    <n v="8"/>
    <n v="10"/>
    <n v="2019"/>
    <n v="414"/>
    <x v="0"/>
    <n v="0"/>
    <x v="0"/>
  </r>
  <r>
    <s v="P11102019020056"/>
    <x v="2"/>
    <n v="0"/>
    <n v="0"/>
    <s v="                                                                                "/>
    <s v="O.C. B/quilla Nte   "/>
    <s v="CARMEN HINESTROZA                                                       "/>
    <s v="3023728  3205105229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214"/>
    <n v="20190329"/>
    <n v="1110"/>
    <n v="26212313"/>
    <s v="Seguimiento y rev. instalacion electrica distribucion "/>
    <s v="NO"/>
    <x v="1"/>
    <n v="37.5"/>
    <n v="37500"/>
    <s v="Obras "/>
    <x v="7"/>
    <n v="20190404"/>
    <x v="2"/>
    <n v="1"/>
    <x v="0"/>
    <n v="14"/>
    <x v="1"/>
    <x v="2"/>
    <x v="1"/>
    <x v="378"/>
    <s v="Resuelta"/>
    <n v="4"/>
    <n v="4"/>
    <n v="2019"/>
    <n v="601"/>
    <d v="2019-04-15T00:00:00"/>
    <n v="49"/>
    <n v="29"/>
    <n v="3"/>
    <n v="2019"/>
    <n v="607"/>
    <x v="0"/>
    <n v="6"/>
    <x v="2"/>
  </r>
  <r>
    <s v="P75412019090001"/>
    <x v="0"/>
    <n v="0"/>
    <n v="0"/>
    <s v="                                                                                "/>
    <s v="O.C Sabanalarga     "/>
    <s v="ALBEL ANTONIO CEPEDA MACIAS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RINCONCITO                                            "/>
    <s v="A8742068                      "/>
    <s v="Alvaro_Enrique_Hernandez_Suarez                                                 "/>
    <s v="AC100"/>
    <n v="20190902"/>
    <n v="20190906"/>
    <n v="7541"/>
    <n v="26683287"/>
    <s v="Factibilidad Distribucion "/>
    <s v="NO"/>
    <x v="1"/>
    <n v="30"/>
    <n v="30000"/>
    <s v="Obras "/>
    <x v="0"/>
    <n v="20190906"/>
    <x v="2"/>
    <n v="1"/>
    <x v="0"/>
    <n v="2"/>
    <x v="7"/>
    <x v="2"/>
    <x v="4"/>
    <x v="486"/>
    <s v="Resuelta"/>
    <n v="6"/>
    <n v="9"/>
    <n v="2019"/>
    <n v="446"/>
    <s v="No Cruza"/>
    <n v="4"/>
    <n v="6"/>
    <n v="9"/>
    <n v="2019"/>
    <n v="446"/>
    <x v="0"/>
    <n v="0"/>
    <x v="0"/>
  </r>
  <r>
    <s v="P93432019080009"/>
    <x v="2"/>
    <n v="0"/>
    <n v="0"/>
    <s v="                                                                                "/>
    <s v="ZE Santa_Marta      "/>
    <s v="FRANCISCO PATIÑO MONSALVE LOTES EL LIMONAR                              "/>
    <n v="321729405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813"/>
    <n v="20200122"/>
    <n v="9343"/>
    <n v="28023610"/>
    <s v="Seguimiento y rev. instalacion electrica distribucion "/>
    <s v="NO"/>
    <x v="3"/>
    <n v="75"/>
    <n v="75000"/>
    <s v="Obras "/>
    <x v="8"/>
    <n v="20200713"/>
    <x v="2"/>
    <n v="1"/>
    <x v="0"/>
    <n v="13"/>
    <x v="10"/>
    <x v="2"/>
    <x v="0"/>
    <x v="340"/>
    <s v="Resuelta"/>
    <n v="13"/>
    <n v="7"/>
    <n v="2020"/>
    <n v="135"/>
    <d v="2020-08-20T00:00:00"/>
    <n v="335"/>
    <n v="22"/>
    <n v="1"/>
    <n v="2020"/>
    <n v="308"/>
    <x v="1"/>
    <n v="173"/>
    <x v="2"/>
  </r>
  <r>
    <s v="P11102018110107"/>
    <x v="7"/>
    <n v="0"/>
    <n v="0"/>
    <s v="                                                                                "/>
    <s v="C.T.SOLEDAD         "/>
    <s v="AMARILO S.A. COLIBRI ALAMEDA DEL RIO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 TORINO                                                 "/>
    <s v="T2891467                      "/>
    <s v="SHIRLEY_ESTHER_TAPIA_CUADRADO                                                   "/>
    <s v="AC200"/>
    <n v="20181121"/>
    <n v="20200120"/>
    <n v="1110"/>
    <n v="26847437"/>
    <s v="Seguimiento y rev. instalacion electrica distribucion "/>
    <s v="NO"/>
    <x v="3"/>
    <n v="500"/>
    <n v="500000"/>
    <s v="Obras "/>
    <x v="24"/>
    <n v="20200120"/>
    <x v="6"/>
    <n v="1"/>
    <x v="0"/>
    <n v="21"/>
    <x v="5"/>
    <x v="3"/>
    <x v="1"/>
    <x v="439"/>
    <s v="Resuelta"/>
    <n v="20"/>
    <n v="1"/>
    <n v="2020"/>
    <n v="310"/>
    <s v="No Cruza"/>
    <n v="425"/>
    <n v="20"/>
    <n v="1"/>
    <n v="2020"/>
    <n v="310"/>
    <x v="1"/>
    <n v="0"/>
    <x v="5"/>
  </r>
  <r>
    <s v="P11102016120114"/>
    <x v="2"/>
    <n v="0"/>
    <n v="0"/>
    <s v="                                                                                "/>
    <s v="O.C. B/quilla Nte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61227"/>
    <n v="20170421"/>
    <n v="1110"/>
    <n v="23861837"/>
    <s v="Seguimiento y rev. instalacion electrica distribucion "/>
    <s v="NO"/>
    <x v="1"/>
    <n v="75"/>
    <n v="75000"/>
    <s v="Obras "/>
    <x v="7"/>
    <n v="20170426"/>
    <x v="2"/>
    <n v="1"/>
    <x v="0"/>
    <n v="27"/>
    <x v="9"/>
    <x v="7"/>
    <x v="1"/>
    <x v="606"/>
    <s v="Resuelta"/>
    <n v="26"/>
    <n v="4"/>
    <n v="2017"/>
    <n v="1309"/>
    <d v="2017-05-22T00:00:00"/>
    <n v="120"/>
    <n v="21"/>
    <n v="4"/>
    <n v="2017"/>
    <n v="1314"/>
    <x v="0"/>
    <n v="5"/>
    <x v="2"/>
  </r>
  <r>
    <s v="P93432019030002"/>
    <x v="4"/>
    <n v="8067252"/>
    <n v="0"/>
    <s v="                                                                                "/>
    <s v="ZE Santa_Marta      "/>
    <s v="GRANJA LA ESMERALDA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NIF VEC 10030233                                            "/>
    <s v="T9697258                      "/>
    <s v="Adriana_Duran_Q                                                                 "/>
    <s v="AC220"/>
    <n v="20190306"/>
    <n v="20190612"/>
    <n v="9343"/>
    <n v="26249890"/>
    <s v="Seguimiento y rev. instalacion electrica distribucion "/>
    <s v="NO"/>
    <x v="3"/>
    <n v="150"/>
    <n v="150000"/>
    <s v="Aumentos de potencia"/>
    <x v="4"/>
    <n v="20190612"/>
    <x v="3"/>
    <n v="1"/>
    <x v="0"/>
    <n v="6"/>
    <x v="0"/>
    <x v="2"/>
    <x v="0"/>
    <x v="604"/>
    <s v="Resuelta"/>
    <n v="12"/>
    <n v="6"/>
    <n v="2019"/>
    <n v="532"/>
    <s v="No Cruza"/>
    <n v="98"/>
    <n v="12"/>
    <n v="6"/>
    <n v="2019"/>
    <n v="532"/>
    <x v="0"/>
    <n v="0"/>
    <x v="3"/>
  </r>
  <r>
    <s v="P11102020110052"/>
    <x v="5"/>
    <n v="0"/>
    <n v="0"/>
    <s v="                                                                                "/>
    <s v="Of. Telefónica 24H  "/>
    <s v="GUADALUPE ANTONIA CASTILLO BULA                                         "/>
    <n v="3205326222"/>
    <s v="TC090"/>
    <s v="                                                                                                                                                                                           "/>
    <s v="=CLL 48 52 64                                               "/>
    <s v="NT001137                      "/>
    <s v="STEFANNIE_PAOLA_RAMBAO_BENAVIDES                                                "/>
    <s v="AC230"/>
    <n v="20201110"/>
    <n v="20201110"/>
    <n v="1110"/>
    <n v="0"/>
    <m/>
    <s v="NO"/>
    <x v="0"/>
    <n v="3.4"/>
    <n v="3400"/>
    <s v="Suministros definitivos Simples "/>
    <x v="9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11102019120011"/>
    <x v="1"/>
    <n v="0"/>
    <n v="0"/>
    <s v="                                                                                "/>
    <s v="O.C. Soledad        "/>
    <s v="ELIECER JOSE PALACIO ORTEGA                                             "/>
    <n v="316252451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443472                      "/>
    <s v="VIVIANA_ESTHER_CARRILLO_ESCALANTE                                               "/>
    <s v="AC236"/>
    <n v="20191202"/>
    <n v="20191203"/>
    <n v="1110"/>
    <n v="26969179"/>
    <s v="Inspección Normalización"/>
    <s v="NO"/>
    <x v="1"/>
    <n v="3"/>
    <n v="3000"/>
    <s v="Suministros definitivos Simples "/>
    <x v="1"/>
    <n v="20191203"/>
    <x v="1"/>
    <n v="1"/>
    <x v="1"/>
    <n v="2"/>
    <x v="9"/>
    <x v="2"/>
    <x v="1"/>
    <x v="142"/>
    <s v="Resuelta"/>
    <n v="3"/>
    <n v="12"/>
    <n v="2019"/>
    <n v="358"/>
    <s v="No Cruza"/>
    <n v="1"/>
    <n v="3"/>
    <n v="12"/>
    <n v="2019"/>
    <n v="358"/>
    <x v="1"/>
    <n v="0"/>
    <x v="1"/>
  </r>
  <r>
    <s v="P93322019030007"/>
    <x v="2"/>
    <n v="0"/>
    <n v="0"/>
    <s v="                                                                                "/>
    <s v="O.C. Riohacha       "/>
    <s v="CELIA ARPUSHANA EPINAYU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311"/>
    <n v="20200208"/>
    <n v="9332"/>
    <n v="26096782"/>
    <s v="Factibilidad Distribucion "/>
    <s v="NO"/>
    <x v="1"/>
    <n v="87.5"/>
    <n v="87500"/>
    <s v="Obras "/>
    <x v="7"/>
    <n v="20200416"/>
    <x v="7"/>
    <n v="1"/>
    <x v="0"/>
    <n v="11"/>
    <x v="0"/>
    <x v="2"/>
    <x v="3"/>
    <x v="607"/>
    <s v="Resuelta"/>
    <n v="16"/>
    <n v="4"/>
    <n v="2020"/>
    <n v="223"/>
    <s v="No Cruza"/>
    <n v="402"/>
    <n v="8"/>
    <n v="2"/>
    <n v="2020"/>
    <n v="291"/>
    <x v="1"/>
    <n v="68"/>
    <x v="2"/>
  </r>
  <r>
    <s v="P11702020020087"/>
    <x v="1"/>
    <n v="2133414"/>
    <n v="0"/>
    <s v="                                                                                "/>
    <s v="O.C Sabanalarga     "/>
    <s v="FIDEL ENRIQUE ALEMAN MARQUEZ                                            "/>
    <n v="3022436490"/>
    <s v="TC098"/>
    <s v="                                                                                                                                                                                           "/>
    <s v="=CRA 16 45F 39                                              "/>
    <s v="ACSIA043                      "/>
    <s v="BRENDA MONSALVE                                                                 "/>
    <s v="AC236"/>
    <n v="20200226"/>
    <n v="20200228"/>
    <n v="1170"/>
    <n v="27210130"/>
    <s v="Modificación de Potencia"/>
    <s v="NO"/>
    <x v="1"/>
    <n v="3"/>
    <n v="3000"/>
    <s v="Aumentos de potencia"/>
    <x v="1"/>
    <n v="20200228"/>
    <x v="1"/>
    <n v="1"/>
    <x v="1"/>
    <n v="26"/>
    <x v="1"/>
    <x v="1"/>
    <x v="1"/>
    <x v="136"/>
    <s v="Resuelta"/>
    <n v="28"/>
    <n v="2"/>
    <n v="2020"/>
    <n v="271"/>
    <s v="No Cruza"/>
    <n v="2"/>
    <n v="28"/>
    <n v="2"/>
    <n v="2020"/>
    <n v="271"/>
    <x v="1"/>
    <n v="0"/>
    <x v="1"/>
  </r>
  <r>
    <s v="P93302020050005"/>
    <x v="0"/>
    <n v="0"/>
    <n v="0"/>
    <s v="                                                                                "/>
    <s v="O.C. Riohacha       "/>
    <s v="GENEROSO RICCIULLI PANA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FINCA GENEROSO                                         "/>
    <s v="N3352044                      "/>
    <s v="Laudis_Peñaranda_                                                               "/>
    <s v="AC100"/>
    <n v="20200522"/>
    <n v="20200527"/>
    <n v="9330"/>
    <n v="27515865"/>
    <s v="Factibilidad Distribucion "/>
    <s v="NO"/>
    <x v="1"/>
    <n v="25"/>
    <n v="25000"/>
    <s v="Obras "/>
    <x v="0"/>
    <n v="20200527"/>
    <x v="2"/>
    <n v="1"/>
    <x v="0"/>
    <n v="22"/>
    <x v="2"/>
    <x v="1"/>
    <x v="3"/>
    <x v="67"/>
    <s v="Resuelta"/>
    <n v="27"/>
    <n v="5"/>
    <n v="2020"/>
    <n v="182"/>
    <s v="No Cruza"/>
    <n v="5"/>
    <n v="27"/>
    <n v="5"/>
    <n v="2020"/>
    <n v="182"/>
    <x v="1"/>
    <n v="0"/>
    <x v="0"/>
  </r>
  <r>
    <s v="P12202020070009"/>
    <x v="1"/>
    <n v="0"/>
    <n v="0"/>
    <s v="                                                                                "/>
    <s v="Of. Telefónica 24H  "/>
    <s v="LEONARDO MERCADO                                                        "/>
    <n v="304330216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162                      "/>
    <s v="ANGIE_PAOLA_CARMONA_ESCOBAR                                                     "/>
    <s v="AC236"/>
    <n v="20200716"/>
    <n v="20200804"/>
    <n v="1220"/>
    <n v="28284983"/>
    <s v="Inspección Normalización"/>
    <s v="NO"/>
    <x v="2"/>
    <n v="3"/>
    <n v="3000"/>
    <s v="Suministros definitivos Simples "/>
    <x v="1"/>
    <n v="20200804"/>
    <x v="1"/>
    <n v="1"/>
    <x v="1"/>
    <n v="16"/>
    <x v="6"/>
    <x v="1"/>
    <x v="4"/>
    <x v="580"/>
    <s v="Pendiente"/>
    <n v="4"/>
    <n v="8"/>
    <n v="2020"/>
    <n v="113"/>
    <s v="No Cruza"/>
    <n v="113"/>
    <n v="4"/>
    <n v="8"/>
    <n v="2020"/>
    <n v="113"/>
    <x v="1"/>
    <n v="0"/>
    <x v="1"/>
  </r>
  <r>
    <s v="P95202020100005"/>
    <x v="5"/>
    <n v="0"/>
    <n v="0"/>
    <s v="                                                                                "/>
    <s v="OC CCIAL AMERICANO  "/>
    <s v="DAMARIS DEL SOCORRO MORALES PADILLA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L 10B 1DS 42                                              "/>
    <s v="MP000297                      "/>
    <s v="SANDRA_PEREZ_MORGAN                                                             "/>
    <s v="AC230"/>
    <n v="20201009"/>
    <n v="20201009"/>
    <n v="9520"/>
    <n v="0"/>
    <m/>
    <s v="NO"/>
    <x v="0"/>
    <n v="3"/>
    <n v="3000"/>
    <s v="Suministros definitivos Simples "/>
    <x v="9"/>
    <n v="20201009"/>
    <x v="1"/>
    <n v="1"/>
    <x v="1"/>
    <n v="9"/>
    <x v="3"/>
    <x v="1"/>
    <x v="4"/>
    <x v="63"/>
    <s v="Sin Orden"/>
    <n v="9"/>
    <n v="10"/>
    <n v="2020"/>
    <n v="47"/>
    <s v="No Cruza"/>
    <n v="47"/>
    <n v="9"/>
    <n v="10"/>
    <n v="2020"/>
    <n v="47"/>
    <x v="1"/>
    <n v="0"/>
    <x v="4"/>
  </r>
  <r>
    <s v="P11102019030082"/>
    <x v="2"/>
    <n v="0"/>
    <n v="0"/>
    <s v="                                                                                "/>
    <s v="O.C. B/quilla Nte   "/>
    <s v="  EDIFICIO CL 51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51 35 32                                               "/>
    <s v="T0925304                      "/>
    <s v="MARTHA_VICTORIA_SALAS_CUAN                                                      "/>
    <s v="AC190"/>
    <n v="20190319"/>
    <n v="20190412"/>
    <n v="1110"/>
    <n v="26959832"/>
    <s v="Seguimiento y rev. instalacion electrica distribucion "/>
    <s v="NO"/>
    <x v="3"/>
    <n v="75"/>
    <n v="75000"/>
    <s v="Obras "/>
    <x v="5"/>
    <n v="20200414"/>
    <x v="2"/>
    <n v="1"/>
    <x v="0"/>
    <n v="19"/>
    <x v="0"/>
    <x v="2"/>
    <x v="1"/>
    <x v="399"/>
    <s v="Resuelta"/>
    <n v="14"/>
    <n v="4"/>
    <n v="2020"/>
    <n v="225"/>
    <s v="No Cruza"/>
    <n v="392"/>
    <n v="12"/>
    <n v="4"/>
    <n v="2019"/>
    <n v="593"/>
    <x v="0"/>
    <n v="368"/>
    <x v="2"/>
  </r>
  <r>
    <s v="P11702017040081"/>
    <x v="2"/>
    <n v="0"/>
    <n v="0"/>
    <s v="                                                                                "/>
    <s v="O.C. B/quilla Nte   "/>
    <s v="AGUAS EL MIRADOR DE LAS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L MIRADOR DE LAS AGUAS                                     "/>
    <s v="T3443869                      "/>
    <s v="                                                                                "/>
    <s v="AC190"/>
    <n v="20170421"/>
    <n v="20170622"/>
    <n v="1170"/>
    <n v="23789337"/>
    <s v="Factibilidad Distribucion "/>
    <s v="NO"/>
    <x v="1"/>
    <n v="112.5"/>
    <n v="112500"/>
    <s v="Obras "/>
    <x v="7"/>
    <n v="20170629"/>
    <x v="2"/>
    <n v="1"/>
    <x v="0"/>
    <n v="21"/>
    <x v="8"/>
    <x v="0"/>
    <x v="1"/>
    <x v="608"/>
    <s v="Resuelta"/>
    <n v="29"/>
    <n v="6"/>
    <n v="2017"/>
    <n v="1245"/>
    <s v="No Cruza"/>
    <n v="69"/>
    <n v="22"/>
    <n v="6"/>
    <n v="2017"/>
    <n v="1252"/>
    <x v="0"/>
    <n v="7"/>
    <x v="2"/>
  </r>
  <r>
    <s v="P34602020090003"/>
    <x v="3"/>
    <n v="0"/>
    <n v="0"/>
    <s v="                                                                                "/>
    <s v="XXX NO UTILIZAR     "/>
    <s v="RUBY ALFARO DE CUELLO                                                   "/>
    <n v="3126321426"/>
    <s v="TC090"/>
    <s v="                                                                                                                                                                                           "/>
    <s v="NIF VEC 35064706                                            "/>
    <s v="TR194440                      "/>
    <s v="DEYANIRA_ARCIA_ALFARO                                                           "/>
    <s v="AC005"/>
    <n v="20200902"/>
    <n v="20200902"/>
    <n v="3460"/>
    <n v="28095136"/>
    <s v="Inspección Normalización"/>
    <s v="SI"/>
    <x v="2"/>
    <n v="3"/>
    <n v="3000"/>
    <s v="Suministros definitivos Simples "/>
    <x v="3"/>
    <n v="20200902"/>
    <x v="1"/>
    <n v="1"/>
    <x v="1"/>
    <n v="2"/>
    <x v="7"/>
    <x v="1"/>
    <x v="0"/>
    <x v="248"/>
    <s v="Pendiente"/>
    <n v="2"/>
    <n v="9"/>
    <n v="2020"/>
    <n v="84"/>
    <d v="2020-09-02T00:00:00"/>
    <n v="84"/>
    <n v="2"/>
    <n v="9"/>
    <n v="2020"/>
    <n v="84"/>
    <x v="1"/>
    <n v="0"/>
    <x v="1"/>
  </r>
  <r>
    <s v="P75422020090008"/>
    <x v="2"/>
    <n v="0"/>
    <n v="0"/>
    <s v="                                                                                "/>
    <s v="O.C Sabanalarga     "/>
    <s v="ALMACEN D1 LURUACO                                                      "/>
    <n v="3682215"/>
    <s v="TC092"/>
    <s v="                                                                                                                                                                                           "/>
    <s v="ALMACEN D1                                                  "/>
    <s v="A8742068                      "/>
    <s v="Alvaro_Enrique_Hernandez_Suarez                                                 "/>
    <s v="AC190"/>
    <n v="20200923"/>
    <n v="20201019"/>
    <n v="7542"/>
    <n v="28179367"/>
    <s v="Factibilidad Distribucion "/>
    <s v="NO"/>
    <x v="1"/>
    <n v="45"/>
    <n v="45000"/>
    <s v="Obras "/>
    <x v="8"/>
    <n v="20201030"/>
    <x v="2"/>
    <n v="1"/>
    <x v="0"/>
    <n v="23"/>
    <x v="7"/>
    <x v="1"/>
    <x v="4"/>
    <x v="169"/>
    <s v="Resuelta"/>
    <n v="30"/>
    <n v="10"/>
    <n v="2020"/>
    <n v="26"/>
    <s v="No Cruza"/>
    <n v="37"/>
    <n v="19"/>
    <n v="10"/>
    <n v="2020"/>
    <n v="37"/>
    <x v="1"/>
    <n v="11"/>
    <x v="2"/>
  </r>
  <r>
    <s v="P12102020080032"/>
    <x v="2"/>
    <n v="2552949"/>
    <n v="20182553"/>
    <s v="Situacion correcta                                                              "/>
    <s v="O.C Sabanalarga     "/>
    <s v="GABRIEL FCA CASAGRANDE MEISEL                                           "/>
    <n v="3013537411"/>
    <s v="TC092"/>
    <s v="CL 12 21 85                                                                                                                                                                                "/>
    <s v="CASA GRANDE                                                 "/>
    <s v="A8742068                      "/>
    <s v="Alvaro_Enrique_Hernandez_Suarez                                                 "/>
    <s v="AC190"/>
    <n v="20200824"/>
    <n v="20200910"/>
    <n v="1210"/>
    <n v="28289700"/>
    <s v="Seguimiento y rev. instalacion electrica distribucion "/>
    <s v="NO"/>
    <x v="2"/>
    <n v="112.5"/>
    <n v="112500"/>
    <s v="Aumentos de potencia"/>
    <x v="8"/>
    <n v="20201110"/>
    <x v="2"/>
    <n v="1"/>
    <x v="0"/>
    <n v="24"/>
    <x v="10"/>
    <x v="1"/>
    <x v="4"/>
    <x v="165"/>
    <s v="Pendiente"/>
    <n v="10"/>
    <n v="11"/>
    <n v="2020"/>
    <n v="15"/>
    <s v="No Cruza"/>
    <n v="15"/>
    <n v="10"/>
    <n v="9"/>
    <n v="2020"/>
    <n v="76"/>
    <x v="1"/>
    <n v="61"/>
    <x v="2"/>
  </r>
  <r>
    <s v="P95212018030002"/>
    <x v="2"/>
    <n v="0"/>
    <n v="0"/>
    <s v="                                                                                "/>
    <s v="O.C Sabanalarga     "/>
    <s v="V.I.S VILLAS DE BARANOA PROYECTO DE VIVIENDA                            "/>
    <n v="0"/>
    <s v="TC092"/>
    <s v="                                                                                                                                                                                           "/>
    <s v="NIC VEC 2658165                                             "/>
    <s v="T9763922                      "/>
    <s v="Somaya_Rincon                                                                   "/>
    <s v="AC190"/>
    <n v="20180301"/>
    <n v="20180516"/>
    <n v="9521"/>
    <n v="25413292"/>
    <s v="Seguimiento y rev. instalacion electrica distribucion "/>
    <s v="NO"/>
    <x v="1"/>
    <n v="300"/>
    <n v="300000"/>
    <s v="Obras "/>
    <x v="8"/>
    <n v="20191212"/>
    <x v="5"/>
    <n v="1"/>
    <x v="0"/>
    <n v="1"/>
    <x v="0"/>
    <x v="3"/>
    <x v="4"/>
    <x v="609"/>
    <s v="Resuelta"/>
    <n v="12"/>
    <n v="12"/>
    <n v="2019"/>
    <n v="349"/>
    <d v="2018-08-15T00:00:00"/>
    <n v="651"/>
    <n v="16"/>
    <n v="5"/>
    <n v="2018"/>
    <n v="924"/>
    <x v="0"/>
    <n v="575"/>
    <x v="2"/>
  </r>
  <r>
    <s v="P11102020040008"/>
    <x v="1"/>
    <n v="0"/>
    <n v="0"/>
    <s v="                                                                                "/>
    <s v="Of. Telefónica 24H  "/>
    <s v="JULIO FERNANDEZ SALAZAR                                                 "/>
    <n v="31073291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407"/>
    <n v="20200423"/>
    <n v="1110"/>
    <n v="27344105"/>
    <s v="Inspección Normalización"/>
    <s v="NO"/>
    <x v="1"/>
    <n v="3"/>
    <n v="3000"/>
    <s v="Suministros definitivos Simples "/>
    <x v="1"/>
    <n v="20200423"/>
    <x v="1"/>
    <n v="1"/>
    <x v="1"/>
    <n v="7"/>
    <x v="8"/>
    <x v="1"/>
    <x v="1"/>
    <x v="395"/>
    <s v="Resuelta"/>
    <n v="23"/>
    <n v="4"/>
    <n v="2020"/>
    <n v="216"/>
    <s v="No Cruza"/>
    <n v="16"/>
    <n v="23"/>
    <n v="4"/>
    <n v="2020"/>
    <n v="216"/>
    <x v="1"/>
    <n v="0"/>
    <x v="1"/>
  </r>
  <r>
    <s v="P12102020020010"/>
    <x v="0"/>
    <n v="0"/>
    <n v="0"/>
    <s v="                                                                                "/>
    <s v="O.C Sabanalarga     "/>
    <s v="IBIS DEL R ROMERO CANTILLO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VILLA LINDA                                           "/>
    <s v="A8742068                      "/>
    <s v="Alvaro_Enrique_Hernandez_Suarez                                                 "/>
    <s v="AC100"/>
    <n v="20200207"/>
    <n v="20200214"/>
    <n v="1210"/>
    <n v="27153648"/>
    <s v="Factibilidad Distribucion "/>
    <s v="NO"/>
    <x v="1"/>
    <n v="25"/>
    <n v="25000"/>
    <s v="Obras "/>
    <x v="0"/>
    <n v="20200214"/>
    <x v="2"/>
    <n v="1"/>
    <x v="0"/>
    <n v="7"/>
    <x v="1"/>
    <x v="1"/>
    <x v="4"/>
    <x v="1"/>
    <s v="Resuelta"/>
    <n v="14"/>
    <n v="2"/>
    <n v="2020"/>
    <n v="285"/>
    <s v="No Cruza"/>
    <n v="7"/>
    <n v="14"/>
    <n v="2"/>
    <n v="2020"/>
    <n v="285"/>
    <x v="1"/>
    <n v="0"/>
    <x v="0"/>
  </r>
  <r>
    <s v="P11502019060009"/>
    <x v="0"/>
    <n v="2086164"/>
    <n v="20217265"/>
    <s v="Situacion correcta                                                              "/>
    <s v="O.C. B/quilla Cto   "/>
    <s v="  INVERHAV SAS                                                          "/>
    <n v="3268045"/>
    <s v="TC092"/>
    <s v="CARRT AUTOP AL  MAR KM 7 49                                                                                                                                                                "/>
    <s v="AUT PTOCO KM7 FCA CASBLANC                                  "/>
    <s v="T9763922                      "/>
    <s v="Somaya_Rincon                                                                   "/>
    <s v="AC100"/>
    <n v="20190618"/>
    <n v="20190621"/>
    <n v="1150"/>
    <n v="26429751"/>
    <s v="Factibilidad Distribucion "/>
    <s v="NO"/>
    <x v="1"/>
    <n v="800"/>
    <n v="800000"/>
    <s v="Aumentos de potencia"/>
    <x v="0"/>
    <n v="20190621"/>
    <x v="3"/>
    <n v="1"/>
    <x v="0"/>
    <n v="18"/>
    <x v="4"/>
    <x v="2"/>
    <x v="1"/>
    <x v="610"/>
    <s v="Resuelta"/>
    <n v="21"/>
    <n v="6"/>
    <n v="2019"/>
    <n v="523"/>
    <s v="No Cruza"/>
    <n v="3"/>
    <n v="21"/>
    <n v="6"/>
    <n v="2019"/>
    <n v="523"/>
    <x v="0"/>
    <n v="0"/>
    <x v="0"/>
  </r>
  <r>
    <s v="P75512020070001"/>
    <x v="0"/>
    <n v="0"/>
    <n v="0"/>
    <s v="                                                                                "/>
    <s v="O.C. B/quilla Cto   "/>
    <s v="CARIBE TERRAPIM S.A. PROYECTO SEVILLA DEL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706"/>
    <n v="20200715"/>
    <n v="7551"/>
    <n v="27762409"/>
    <s v="Factibilidad Distribucion "/>
    <s v="NO"/>
    <x v="1"/>
    <n v="600"/>
    <n v="600000"/>
    <s v="Obras "/>
    <x v="0"/>
    <n v="20200715"/>
    <x v="6"/>
    <n v="1"/>
    <x v="0"/>
    <n v="6"/>
    <x v="6"/>
    <x v="1"/>
    <x v="1"/>
    <x v="143"/>
    <s v="Resuelta"/>
    <n v="15"/>
    <n v="7"/>
    <n v="2020"/>
    <n v="133"/>
    <s v="No Cruza"/>
    <n v="9"/>
    <n v="15"/>
    <n v="7"/>
    <n v="2020"/>
    <n v="133"/>
    <x v="1"/>
    <n v="0"/>
    <x v="0"/>
  </r>
  <r>
    <s v="P11102019100108"/>
    <x v="0"/>
    <n v="0"/>
    <n v="0"/>
    <s v="                                                                                "/>
    <s v="O.C. B/quilla Nte   "/>
    <s v="  MERCADO DE GRANOS MEJORAMIENTO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MEJORAMIENTO MERCADO DE GRANOS                              "/>
    <s v="A3151411                      "/>
    <s v="FERGIE_YULISSA_SOLANO_MANOTAS                                                   "/>
    <s v="AC100"/>
    <n v="20191018"/>
    <n v="20191024"/>
    <n v="1110"/>
    <n v="26843245"/>
    <s v="Factibilidad Distribucion "/>
    <s v="NO"/>
    <x v="1"/>
    <n v="300"/>
    <n v="300000"/>
    <s v="Obras "/>
    <x v="0"/>
    <n v="20191024"/>
    <x v="3"/>
    <n v="1"/>
    <x v="0"/>
    <n v="18"/>
    <x v="3"/>
    <x v="2"/>
    <x v="1"/>
    <x v="348"/>
    <s v="Resuelta"/>
    <n v="24"/>
    <n v="10"/>
    <n v="2019"/>
    <n v="398"/>
    <s v="No Cruza"/>
    <n v="6"/>
    <n v="24"/>
    <n v="10"/>
    <n v="2019"/>
    <n v="398"/>
    <x v="0"/>
    <n v="0"/>
    <x v="0"/>
  </r>
  <r>
    <s v="P11102020060058"/>
    <x v="2"/>
    <n v="3026289"/>
    <n v="0"/>
    <s v="                                                                                "/>
    <s v="O.C. B/quilla Cto   "/>
    <s v="ARIEL CUESTA SOLANO                                                     "/>
    <n v="3114338305"/>
    <s v="TC092"/>
    <s v="                                                                                                                                                                                           "/>
    <s v="CL 45 # 33 - 95                                             "/>
    <s v="A3151411                      "/>
    <s v="FERGIE_YULISSA_SOLANO_MANOTAS                                                   "/>
    <s v="AC190"/>
    <n v="20200624"/>
    <n v="20200710"/>
    <n v="1110"/>
    <n v="27869010"/>
    <s v="Seguimiento y rev. instalacion electrica distribucion "/>
    <s v="NO"/>
    <x v="3"/>
    <n v="50"/>
    <n v="50000"/>
    <s v="Aumentos de potencia"/>
    <x v="8"/>
    <n v="20200724"/>
    <x v="2"/>
    <n v="1"/>
    <x v="0"/>
    <n v="24"/>
    <x v="4"/>
    <x v="1"/>
    <x v="1"/>
    <x v="75"/>
    <s v="Resuelta"/>
    <n v="24"/>
    <n v="7"/>
    <n v="2020"/>
    <n v="124"/>
    <s v="No Cruza"/>
    <n v="30"/>
    <n v="10"/>
    <n v="7"/>
    <n v="2020"/>
    <n v="138"/>
    <x v="1"/>
    <n v="14"/>
    <x v="2"/>
  </r>
  <r>
    <s v="P12202019070008"/>
    <x v="2"/>
    <n v="0"/>
    <n v="0"/>
    <s v="                                                                                "/>
    <s v="O.C Sabanalarga     "/>
    <s v="VILLA OLIMPICA MZ 94 MI KASA                                            "/>
    <n v="3145966625"/>
    <s v="TC090"/>
    <s v="                                                                                                                                                                                           "/>
    <s v="MI KASA VILLA OLIMPICA                                      "/>
    <s v="A8742068                      "/>
    <s v="Alvaro_Enrique_Hernandez_Suarez                                                 "/>
    <s v="AC190"/>
    <n v="20190712"/>
    <n v="20190902"/>
    <n v="1220"/>
    <n v="27003281"/>
    <s v="Seguimiento y rev. instalacion electrica distribucion "/>
    <s v="NO"/>
    <x v="1"/>
    <n v="50"/>
    <n v="50000"/>
    <s v="Obras "/>
    <x v="8"/>
    <n v="20191219"/>
    <x v="5"/>
    <n v="1"/>
    <x v="0"/>
    <n v="12"/>
    <x v="6"/>
    <x v="2"/>
    <x v="4"/>
    <x v="551"/>
    <s v="Resuelta"/>
    <n v="19"/>
    <n v="12"/>
    <n v="2019"/>
    <n v="342"/>
    <d v="2019-12-12T00:00:00"/>
    <n v="160"/>
    <n v="2"/>
    <n v="9"/>
    <n v="2019"/>
    <n v="450"/>
    <x v="0"/>
    <n v="108"/>
    <x v="2"/>
  </r>
  <r>
    <s v="P33102020030004"/>
    <x v="0"/>
    <n v="0"/>
    <n v="0"/>
    <s v="                                                                                "/>
    <s v="O.C. Riohacha       "/>
    <s v="RECREATIONS SAS NAUTICAL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RENTE AL HOTEL GIMAURA                                     "/>
    <s v="N3352044                      "/>
    <s v="Laudis_Peñaranda_                                                               "/>
    <s v="AC100"/>
    <n v="20200302"/>
    <n v="20200306"/>
    <n v="3310"/>
    <n v="27231620"/>
    <s v="Factibilidad Distribucion "/>
    <s v="NO"/>
    <x v="1"/>
    <n v="25"/>
    <n v="25000"/>
    <s v="Obras "/>
    <x v="0"/>
    <n v="20200306"/>
    <x v="2"/>
    <n v="1"/>
    <x v="0"/>
    <n v="2"/>
    <x v="0"/>
    <x v="1"/>
    <x v="3"/>
    <x v="192"/>
    <s v="Resuelta"/>
    <n v="6"/>
    <n v="3"/>
    <n v="2020"/>
    <n v="264"/>
    <s v="No Cruza"/>
    <n v="4"/>
    <n v="6"/>
    <n v="3"/>
    <n v="2020"/>
    <n v="264"/>
    <x v="1"/>
    <n v="0"/>
    <x v="0"/>
  </r>
  <r>
    <s v="P34402020110010"/>
    <x v="3"/>
    <n v="0"/>
    <n v="0"/>
    <s v="                                                                                "/>
    <s v="O.C. Fundación      "/>
    <s v="JAIRO EMILIO FONTALVO PALMA                                             "/>
    <n v="300642539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452902                      "/>
    <s v="AURIS_ESTHER_JIMENEZ_PIÑA                                                       "/>
    <s v="AC005"/>
    <n v="20201113"/>
    <n v="20201113"/>
    <n v="3440"/>
    <n v="28282017"/>
    <s v="Inspección Normalización"/>
    <s v="NO"/>
    <x v="2"/>
    <n v="3"/>
    <n v="3000"/>
    <s v="Suministros definitivos Simples "/>
    <x v="3"/>
    <n v="20201113"/>
    <x v="1"/>
    <n v="1"/>
    <x v="1"/>
    <n v="13"/>
    <x v="5"/>
    <x v="1"/>
    <x v="0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1102019110042"/>
    <x v="1"/>
    <n v="2231115"/>
    <n v="20145491"/>
    <s v="Situacion correcta                                                              "/>
    <s v="OC CCIAL AMERICANO  "/>
    <s v="RAFAEL ANTONIO VELEZ PONSON                                             "/>
    <n v="3012886931"/>
    <s v="TC090"/>
    <s v="CL 83 41F 29                                                                                                                                                                               "/>
    <s v="=CLL 83 41F 29                                              "/>
    <s v="MP000315                      "/>
    <s v="THAIS_CABRERA_BELTRAN                                                           "/>
    <s v="AC236"/>
    <n v="20191112"/>
    <n v="20191118"/>
    <n v="1110"/>
    <n v="26904439"/>
    <s v="Modificación de Potencia"/>
    <s v="NO"/>
    <x v="1"/>
    <n v="3"/>
    <n v="3000"/>
    <s v="Aumentos de potencia"/>
    <x v="1"/>
    <n v="20191118"/>
    <x v="1"/>
    <n v="1"/>
    <x v="1"/>
    <n v="12"/>
    <x v="5"/>
    <x v="2"/>
    <x v="1"/>
    <x v="366"/>
    <s v="Resuelta"/>
    <n v="18"/>
    <n v="11"/>
    <n v="2019"/>
    <n v="373"/>
    <s v="No Cruza"/>
    <n v="6"/>
    <n v="18"/>
    <n v="11"/>
    <n v="2019"/>
    <n v="373"/>
    <x v="0"/>
    <n v="0"/>
    <x v="1"/>
  </r>
  <r>
    <s v="P95302020030005"/>
    <x v="2"/>
    <n v="0"/>
    <n v="0"/>
    <s v="                                                                                "/>
    <s v="O.C. B/quilla Cto   "/>
    <s v="ZILOG PARQUE INDUSTRIAL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0313"/>
    <n v="20200401"/>
    <n v="9530"/>
    <n v="27602144"/>
    <s v="Seguimiento y rev. instalacion electrica distribucion "/>
    <s v="NO"/>
    <x v="3"/>
    <n v="112.5"/>
    <n v="112500"/>
    <s v="Obras "/>
    <x v="7"/>
    <n v="20200601"/>
    <x v="3"/>
    <n v="1"/>
    <x v="0"/>
    <n v="13"/>
    <x v="0"/>
    <x v="1"/>
    <x v="1"/>
    <x v="460"/>
    <s v="Resuelta"/>
    <n v="1"/>
    <n v="6"/>
    <n v="2020"/>
    <n v="177"/>
    <s v="No Cruza"/>
    <n v="80"/>
    <n v="1"/>
    <n v="4"/>
    <n v="2020"/>
    <n v="238"/>
    <x v="1"/>
    <n v="61"/>
    <x v="2"/>
  </r>
  <r>
    <s v="P11802020030021"/>
    <x v="1"/>
    <n v="0"/>
    <n v="0"/>
    <s v="                                                                                "/>
    <s v="OC CCIAL AMERICANO  "/>
    <s v="BEATRIZ CECILIA EGUIS DE PEREZ                                          "/>
    <n v="3162814611"/>
    <s v="TC090"/>
    <s v="                                                                                                                                                                                           "/>
    <s v="=CLL 44 13A 05                                              "/>
    <s v="MP000302                      "/>
    <s v="CAROLINA_PRIETO_PENA                                                            "/>
    <s v="AC236"/>
    <n v="20200306"/>
    <n v="20200311"/>
    <n v="1180"/>
    <n v="27246785"/>
    <s v="Inspección Normalización"/>
    <s v="NO"/>
    <x v="1"/>
    <n v="3"/>
    <n v="3000"/>
    <s v="Suministros definitivos Simples "/>
    <x v="1"/>
    <n v="20200311"/>
    <x v="1"/>
    <n v="1"/>
    <x v="1"/>
    <n v="6"/>
    <x v="0"/>
    <x v="1"/>
    <x v="1"/>
    <x v="93"/>
    <s v="Resuelta"/>
    <n v="11"/>
    <n v="3"/>
    <n v="2020"/>
    <n v="259"/>
    <s v="No Cruza"/>
    <n v="5"/>
    <n v="11"/>
    <n v="3"/>
    <n v="2020"/>
    <n v="259"/>
    <x v="1"/>
    <n v="0"/>
    <x v="1"/>
  </r>
  <r>
    <s v="P95102018110034"/>
    <x v="2"/>
    <n v="0"/>
    <n v="0"/>
    <s v="                                                                                "/>
    <s v="C.T.SOLEDAD         "/>
    <s v="PUBLICO LA CENTRAL ILESA DEL NORTE S.A ALUMBRADO                        "/>
    <n v="0"/>
    <s v="TC099"/>
    <s v="                                                                                                                                                                                           "/>
    <s v="CRA 2 67 05=CRA 2 67 05                                     "/>
    <s v="T2891467                      "/>
    <s v="SHIRLEY_ESTHER_TAPIA_CUADRADO                                                   "/>
    <s v="AC190"/>
    <n v="20181126"/>
    <n v="20190122"/>
    <n v="9510"/>
    <n v="26151432"/>
    <s v="Seguimiento y rev. instalacion electrica distribucion "/>
    <s v="NO"/>
    <x v="1"/>
    <n v="15"/>
    <n v="15000"/>
    <s v="Obras "/>
    <x v="7"/>
    <n v="20190314"/>
    <x v="2"/>
    <n v="1"/>
    <x v="0"/>
    <n v="26"/>
    <x v="5"/>
    <x v="3"/>
    <x v="1"/>
    <x v="611"/>
    <s v="Resuelta"/>
    <n v="14"/>
    <n v="3"/>
    <n v="2019"/>
    <n v="622"/>
    <d v="2019-03-29T00:00:00"/>
    <n v="108"/>
    <n v="22"/>
    <n v="1"/>
    <n v="2019"/>
    <n v="673"/>
    <x v="0"/>
    <n v="51"/>
    <x v="2"/>
  </r>
  <r>
    <s v="P12102020070030"/>
    <x v="0"/>
    <n v="0"/>
    <n v="0"/>
    <s v="                                                                                "/>
    <s v="O.C Sabanalarga     "/>
    <s v="CENTRO LOGISTICO CABAÑA PLAYA MENDOZA                                   "/>
    <n v="3218613063"/>
    <s v="TC092"/>
    <s v="                                                                                                                                                                                           "/>
    <s v="CENTRO LOGISTICO STOC                                       "/>
    <s v="A8742068                      "/>
    <s v="Alvaro_Enrique_Hernandez_Suarez                                                 "/>
    <s v="AC100"/>
    <n v="20200729"/>
    <n v="20200731"/>
    <n v="1210"/>
    <n v="27897474"/>
    <s v="Factibilidad Distribucion "/>
    <s v="NO"/>
    <x v="1"/>
    <n v="75"/>
    <n v="75000"/>
    <s v="Obras "/>
    <x v="0"/>
    <n v="20200731"/>
    <x v="2"/>
    <n v="1"/>
    <x v="0"/>
    <n v="29"/>
    <x v="6"/>
    <x v="1"/>
    <x v="4"/>
    <x v="167"/>
    <s v="Resuelta"/>
    <n v="31"/>
    <n v="7"/>
    <n v="2020"/>
    <n v="117"/>
    <s v="No Cruza"/>
    <n v="2"/>
    <n v="31"/>
    <n v="7"/>
    <n v="2020"/>
    <n v="117"/>
    <x v="1"/>
    <n v="0"/>
    <x v="0"/>
  </r>
  <r>
    <s v="P11702020110041"/>
    <x v="5"/>
    <n v="0"/>
    <n v="0"/>
    <s v="                                                                                "/>
    <s v="OC CCIAL AMERICANO  "/>
    <s v="TERESA DE JESUS CALDERIN DE IGLESIAS                                    "/>
    <n v="3022669383"/>
    <s v="TC090"/>
    <s v="                                                                                                                                                                                           "/>
    <s v="CRA 20B 57 29                                               "/>
    <s v="MP000297                      "/>
    <s v="SANDRA_PEREZ_MORGAN                                                             "/>
    <s v="AC230"/>
    <n v="20201110"/>
    <n v="20201110"/>
    <n v="1170"/>
    <n v="0"/>
    <m/>
    <s v="NO"/>
    <x v="0"/>
    <n v="3"/>
    <n v="3000"/>
    <s v="Suministros definitivos Simples "/>
    <x v="8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11102018050113"/>
    <x v="2"/>
    <n v="0"/>
    <n v="0"/>
    <s v="                                                                                "/>
    <s v="C.T.SOLEDAD         "/>
    <s v="  UNIVERSIDAD DEL ATLANTICO                                             "/>
    <s v="3103678088 3853125    "/>
    <s v="TC096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528"/>
    <n v="20180622"/>
    <n v="1110"/>
    <n v="25375371"/>
    <s v="Seguimiento y rev. instalacion electrica distribucion "/>
    <s v="NO"/>
    <x v="1"/>
    <n v="225"/>
    <n v="225000"/>
    <s v="Obras "/>
    <x v="7"/>
    <n v="20180627"/>
    <x v="3"/>
    <n v="1"/>
    <x v="0"/>
    <n v="28"/>
    <x v="2"/>
    <x v="3"/>
    <x v="1"/>
    <x v="612"/>
    <s v="Resuelta"/>
    <n v="27"/>
    <n v="6"/>
    <n v="2018"/>
    <n v="882"/>
    <d v="2018-08-03T00:00:00"/>
    <n v="30"/>
    <n v="22"/>
    <n v="6"/>
    <n v="2018"/>
    <n v="887"/>
    <x v="0"/>
    <n v="5"/>
    <x v="2"/>
  </r>
  <r>
    <s v="P11102019100096"/>
    <x v="0"/>
    <n v="2320677"/>
    <n v="20079954"/>
    <s v="Situacion correcta                                                              "/>
    <s v="O.C. B/quilla Nte   "/>
    <s v="PORTUARIO DISTRITO ESPECIAL INDUSTRIAL Y                                "/>
    <n v="3003360026"/>
    <s v="TC095"/>
    <s v="CL 30 44 77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1016"/>
    <n v="20191022"/>
    <n v="1110"/>
    <n v="26832859"/>
    <s v="Factibilidad Distribucion "/>
    <s v="NO"/>
    <x v="1"/>
    <n v="300"/>
    <n v="300000"/>
    <s v="Aumentos de potencia"/>
    <x v="0"/>
    <n v="20191022"/>
    <x v="3"/>
    <n v="1"/>
    <x v="0"/>
    <n v="16"/>
    <x v="3"/>
    <x v="2"/>
    <x v="1"/>
    <x v="22"/>
    <s v="Resuelta"/>
    <n v="22"/>
    <n v="10"/>
    <n v="2019"/>
    <n v="400"/>
    <s v="No Cruza"/>
    <n v="6"/>
    <n v="22"/>
    <n v="10"/>
    <n v="2019"/>
    <n v="400"/>
    <x v="0"/>
    <n v="0"/>
    <x v="0"/>
  </r>
  <r>
    <s v="P11802020110080"/>
    <x v="5"/>
    <n v="0"/>
    <n v="0"/>
    <s v="                                                                                "/>
    <s v="OC CCIAL AMERICANO  "/>
    <s v="KATY  MILENA AMELL VILLAFAÑE                                            "/>
    <n v="3013032515"/>
    <s v="TC090"/>
    <s v="                                                                                                                                                                                           "/>
    <s v="UNIDAD RESIDENCIAL MALAGA                                   "/>
    <s v="MP000306                      "/>
    <s v="ALBA_LINDO_CARCAMO                                                              "/>
    <s v="AC230"/>
    <n v="20201119"/>
    <n v="20201119"/>
    <n v="1180"/>
    <n v="0"/>
    <m/>
    <s v="NO"/>
    <x v="0"/>
    <n v="3"/>
    <n v="3000"/>
    <s v="Suministros definitivos Simples "/>
    <x v="9"/>
    <n v="20201119"/>
    <x v="1"/>
    <n v="1"/>
    <x v="1"/>
    <n v="19"/>
    <x v="5"/>
    <x v="1"/>
    <x v="1"/>
    <x v="94"/>
    <s v="Sin Orden"/>
    <n v="19"/>
    <n v="11"/>
    <n v="2020"/>
    <n v="6"/>
    <s v="No Cruza"/>
    <n v="6"/>
    <n v="19"/>
    <n v="11"/>
    <n v="2020"/>
    <n v="6"/>
    <x v="1"/>
    <n v="0"/>
    <x v="4"/>
  </r>
  <r>
    <s v="P11102018050048"/>
    <x v="4"/>
    <n v="0"/>
    <n v="0"/>
    <s v="                                                                                "/>
    <s v="C.T.SOLEDAD         "/>
    <s v="PLAZA 59- PAUL JASSIR LOCALES COMERCIALES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RA 59 84 09                                               "/>
    <s v="T2891467                      "/>
    <s v="SHIRLEY_ESTHER_TAPIA_CUADRADO                                                   "/>
    <s v="AC220"/>
    <n v="20180511"/>
    <n v="20190530"/>
    <n v="1110"/>
    <n v="25961355"/>
    <s v="Seguimiento y rev. instalacion electrica distribucion "/>
    <s v="NO"/>
    <x v="3"/>
    <n v="400"/>
    <n v="400000"/>
    <s v="Obras "/>
    <x v="6"/>
    <n v="20190530"/>
    <x v="3"/>
    <n v="1"/>
    <x v="0"/>
    <n v="11"/>
    <x v="2"/>
    <x v="3"/>
    <x v="1"/>
    <x v="613"/>
    <s v="Resuelta"/>
    <n v="30"/>
    <n v="5"/>
    <n v="2019"/>
    <n v="545"/>
    <s v="No Cruza"/>
    <n v="384"/>
    <n v="30"/>
    <n v="5"/>
    <n v="2019"/>
    <n v="545"/>
    <x v="0"/>
    <n v="0"/>
    <x v="3"/>
  </r>
  <r>
    <s v="P95102020090032"/>
    <x v="5"/>
    <n v="0"/>
    <n v="0"/>
    <s v="                                                                                "/>
    <s v="OC CCIAL AMERICANO  "/>
    <s v="WILSON CARVAJALINO BAYONA                                               "/>
    <n v="3116626845"/>
    <s v="TC090"/>
    <s v="                                                                                                                                                                                           "/>
    <s v="CLL 50 9 06 PISO 1 APTO 2                                   "/>
    <s v="MP000297                      "/>
    <s v="SANDRA_PEREZ_MORGAN                                                             "/>
    <s v="AC230"/>
    <n v="20200928"/>
    <n v="20200928"/>
    <n v="9510"/>
    <n v="0"/>
    <m/>
    <s v="NO"/>
    <x v="0"/>
    <n v="3"/>
    <n v="3000"/>
    <s v="Suministros definitivos Simples "/>
    <x v="9"/>
    <n v="20200928"/>
    <x v="1"/>
    <n v="1"/>
    <x v="1"/>
    <n v="28"/>
    <x v="7"/>
    <x v="1"/>
    <x v="1"/>
    <x v="265"/>
    <s v="Sin Orden"/>
    <n v="28"/>
    <n v="9"/>
    <n v="2020"/>
    <n v="58"/>
    <s v="No Cruza"/>
    <n v="58"/>
    <n v="28"/>
    <n v="9"/>
    <n v="2020"/>
    <n v="58"/>
    <x v="1"/>
    <n v="0"/>
    <x v="4"/>
  </r>
  <r>
    <s v="P12202018060001"/>
    <x v="2"/>
    <n v="0"/>
    <n v="0"/>
    <s v="                                                                                "/>
    <s v="O.C. B/quilla Cto   "/>
    <s v="S.A.S REACEICO                                                          "/>
    <n v="321367789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207937                      "/>
    <s v="HUGO_ALBERTO_HENRIQUEZ_PEREZ                                                    "/>
    <s v="AC190"/>
    <n v="20180605"/>
    <n v="20180718"/>
    <n v="1220"/>
    <n v="25423672"/>
    <s v="Seguimiento y rev. instalacion electrica distribucion "/>
    <s v="NO"/>
    <x v="3"/>
    <n v="112.5"/>
    <n v="112500"/>
    <s v="Obras "/>
    <x v="8"/>
    <n v="20180926"/>
    <x v="6"/>
    <n v="1"/>
    <x v="0"/>
    <n v="5"/>
    <x v="4"/>
    <x v="3"/>
    <x v="4"/>
    <x v="549"/>
    <s v="Resuelta"/>
    <n v="26"/>
    <n v="9"/>
    <n v="2018"/>
    <n v="791"/>
    <s v="No Cruza"/>
    <n v="113"/>
    <n v="18"/>
    <n v="7"/>
    <n v="2018"/>
    <n v="861"/>
    <x v="0"/>
    <n v="70"/>
    <x v="2"/>
  </r>
  <r>
    <s v="P34102020080061"/>
    <x v="9"/>
    <n v="0"/>
    <n v="0"/>
    <s v="                                                                                "/>
    <s v="O.C. La 14          "/>
    <s v="ROSA MARGARITA VILLAFAÑA BMT FCA TRINIDAD                               "/>
    <n v="316743547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828"/>
    <n v="20200828"/>
    <n v="3410"/>
    <n v="28116801"/>
    <s v="Factibilidad Distribucion "/>
    <s v="NO"/>
    <x v="1"/>
    <n v="25"/>
    <n v="25000"/>
    <s v="Obras "/>
    <x v="15"/>
    <n v="20200828"/>
    <x v="2"/>
    <n v="1"/>
    <x v="3"/>
    <n v="28"/>
    <x v="10"/>
    <x v="1"/>
    <x v="0"/>
    <x v="328"/>
    <s v="Resuelta"/>
    <n v="28"/>
    <n v="8"/>
    <n v="2020"/>
    <n v="89"/>
    <s v="No Cruza"/>
    <n v="0"/>
    <n v="28"/>
    <n v="8"/>
    <n v="2020"/>
    <n v="89"/>
    <x v="1"/>
    <n v="0"/>
    <x v="6"/>
  </r>
  <r>
    <s v="P11102017050019"/>
    <x v="2"/>
    <n v="0"/>
    <n v="0"/>
    <s v="                                                                                "/>
    <s v="O.C. B/quilla Nte   "/>
    <s v="BALCONI EDIFICIO RESIDENCIAL 90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RESIDENCIAL                                        "/>
    <s v="T3443869                      "/>
    <s v="                                                                                "/>
    <s v="AC190"/>
    <n v="20170505"/>
    <n v="20170829"/>
    <n v="1110"/>
    <n v="25312424"/>
    <s v="Seguimiento y rev. instalacion electrica distribucion "/>
    <s v="NO"/>
    <x v="1"/>
    <n v="300"/>
    <n v="300000"/>
    <s v="Obras "/>
    <x v="5"/>
    <n v="20180813"/>
    <x v="3"/>
    <n v="1"/>
    <x v="0"/>
    <n v="5"/>
    <x v="2"/>
    <x v="0"/>
    <x v="1"/>
    <x v="614"/>
    <s v="Resuelta"/>
    <n v="13"/>
    <n v="8"/>
    <n v="2018"/>
    <n v="835"/>
    <d v="2018-07-17T00:00:00"/>
    <n v="465"/>
    <n v="29"/>
    <n v="8"/>
    <n v="2017"/>
    <n v="1184"/>
    <x v="0"/>
    <n v="349"/>
    <x v="2"/>
  </r>
  <r>
    <s v="P11702020030047"/>
    <x v="1"/>
    <n v="0"/>
    <n v="0"/>
    <s v="                                                                                "/>
    <s v="OC CCIAL AMERICANO  "/>
    <s v="MARIA ROSA ARIAS RUEDA                                                  "/>
    <n v="3163275116"/>
    <s v="TC090"/>
    <s v="                                                                                                                                                                                           "/>
    <s v="=CLL 117 11E 17                                             "/>
    <s v="MP000395                      "/>
    <s v="Veronica_Garcia_Amaya                                                           "/>
    <s v="AC236"/>
    <n v="20200311"/>
    <n v="20200320"/>
    <n v="1170"/>
    <n v="27255654"/>
    <s v="Inspección Normalización"/>
    <s v="NO"/>
    <x v="1"/>
    <n v="5"/>
    <n v="5000"/>
    <s v="Suministros definitivos Simples "/>
    <x v="1"/>
    <n v="20200320"/>
    <x v="1"/>
    <n v="1"/>
    <x v="1"/>
    <n v="11"/>
    <x v="0"/>
    <x v="1"/>
    <x v="1"/>
    <x v="83"/>
    <s v="Resuelta"/>
    <n v="20"/>
    <n v="3"/>
    <n v="2020"/>
    <n v="250"/>
    <s v="No Cruza"/>
    <n v="9"/>
    <n v="20"/>
    <n v="3"/>
    <n v="2020"/>
    <n v="250"/>
    <x v="1"/>
    <n v="0"/>
    <x v="1"/>
  </r>
  <r>
    <s v="P93322020090012"/>
    <x v="5"/>
    <n v="0"/>
    <n v="0"/>
    <s v="                                                                                "/>
    <s v="Of. Telefónica 24H  "/>
    <s v="YAMILES HERNANDEZ RODRIGUEZ                                             "/>
    <n v="301378956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4                      "/>
    <s v="MANUEL_DE_JESUS_JULIO_BARRIOS                                                   "/>
    <s v="AC230"/>
    <n v="20200916"/>
    <n v="20200916"/>
    <n v="9332"/>
    <n v="0"/>
    <m/>
    <s v="NO"/>
    <x v="0"/>
    <n v="3"/>
    <n v="3000"/>
    <s v="Suministros definitivos Simples "/>
    <x v="8"/>
    <n v="20201028"/>
    <x v="1"/>
    <n v="1"/>
    <x v="1"/>
    <n v="16"/>
    <x v="7"/>
    <x v="1"/>
    <x v="3"/>
    <x v="74"/>
    <s v="Sin Orden"/>
    <n v="28"/>
    <n v="10"/>
    <n v="2020"/>
    <n v="28"/>
    <s v="No Cruza"/>
    <n v="28"/>
    <n v="16"/>
    <n v="9"/>
    <n v="2020"/>
    <n v="70"/>
    <x v="1"/>
    <n v="42"/>
    <x v="4"/>
  </r>
  <r>
    <s v="P11102018020078"/>
    <x v="2"/>
    <n v="2331414"/>
    <n v="0"/>
    <s v="                                                                                "/>
    <s v="C.T.SOLEDAD         "/>
    <s v="COMPAÑIA S. EN. C STUDBAQ NATALY Y                                      "/>
    <n v="316386108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221"/>
    <n v="20180315"/>
    <n v="1110"/>
    <n v="25032922"/>
    <s v="Seguimiento y rev. instalacion electrica distribucion "/>
    <s v="NO"/>
    <x v="3"/>
    <n v="112.5"/>
    <n v="112500"/>
    <s v="Aumentos de potencia"/>
    <x v="5"/>
    <n v="20190626"/>
    <x v="3"/>
    <n v="1"/>
    <x v="0"/>
    <n v="21"/>
    <x v="1"/>
    <x v="3"/>
    <x v="1"/>
    <x v="509"/>
    <s v="Resuelta"/>
    <n v="26"/>
    <n v="6"/>
    <n v="2019"/>
    <n v="518"/>
    <s v="No Cruza"/>
    <n v="490"/>
    <n v="15"/>
    <n v="3"/>
    <n v="2018"/>
    <n v="986"/>
    <x v="0"/>
    <n v="468"/>
    <x v="2"/>
  </r>
  <r>
    <s v="P34102019020009"/>
    <x v="4"/>
    <n v="0"/>
    <n v="0"/>
    <s v="                                                                                "/>
    <s v="ZE Santa_Marta      "/>
    <s v="RIVERA CAMPESTRE CONSTRUCTORA CMA SAS                                   "/>
    <n v="3223140379"/>
    <s v="TC090"/>
    <s v="                                                                                                                                                                                           "/>
    <s v="URB RIVERA CAMPESTRE                                        "/>
    <s v="T7541855                      "/>
    <s v="Elizabeth_Perez_Rincon                                                          "/>
    <s v="AC220"/>
    <n v="20190204"/>
    <n v="20190204"/>
    <n v="3410"/>
    <n v="0"/>
    <m/>
    <s v="NO"/>
    <x v="0"/>
    <n v="500"/>
    <n v="500000"/>
    <s v="Obras "/>
    <x v="6"/>
    <n v="20190204"/>
    <x v="17"/>
    <n v="1"/>
    <x v="0"/>
    <n v="4"/>
    <x v="1"/>
    <x v="2"/>
    <x v="0"/>
    <x v="615"/>
    <s v="Sin Orden"/>
    <n v="4"/>
    <n v="2"/>
    <n v="2019"/>
    <n v="660"/>
    <s v="No Cruza"/>
    <n v="660"/>
    <n v="4"/>
    <n v="2"/>
    <n v="2019"/>
    <n v="660"/>
    <x v="0"/>
    <n v="0"/>
    <x v="3"/>
  </r>
  <r>
    <s v="P11502019100010"/>
    <x v="2"/>
    <n v="0"/>
    <n v="0"/>
    <s v="                                                                                "/>
    <s v="O.C. B/quilla Nte   "/>
    <s v="MAHABNA PROVISIONAL TORRE EMP MEICO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ISIONAL MEICO MAHABNA                                   "/>
    <s v="A3151411                      "/>
    <s v="FERGIE_YULISSA_SOLANO_MANOTAS                                                   "/>
    <s v="AC190"/>
    <n v="20191011"/>
    <n v="20191112"/>
    <n v="1150"/>
    <n v="27125987"/>
    <s v="Seguimiento y rev. instalacion electrica distribucion "/>
    <s v="NO"/>
    <x v="1"/>
    <n v="75"/>
    <n v="75000"/>
    <s v="Obras "/>
    <x v="5"/>
    <n v="20200217"/>
    <x v="2"/>
    <n v="1"/>
    <x v="0"/>
    <n v="11"/>
    <x v="3"/>
    <x v="2"/>
    <x v="1"/>
    <x v="357"/>
    <s v="Resuelta"/>
    <n v="17"/>
    <n v="2"/>
    <n v="2020"/>
    <n v="282"/>
    <d v="2020-01-29T00:00:00"/>
    <n v="129"/>
    <n v="12"/>
    <n v="11"/>
    <n v="2019"/>
    <n v="379"/>
    <x v="0"/>
    <n v="97"/>
    <x v="2"/>
  </r>
  <r>
    <s v="P34602020050002"/>
    <x v="2"/>
    <n v="0"/>
    <n v="0"/>
    <s v="                                                                                "/>
    <s v="XXX NO UTILIZAR     "/>
    <s v="EMERSON HERNANDEZ MARTINEZ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 1 RICAURTE                                                "/>
    <s v="T3243764                      "/>
    <s v="Hugo_Bello_Sanchez                                                              "/>
    <s v="AC190"/>
    <n v="20200530"/>
    <n v="20200604"/>
    <n v="3460"/>
    <n v="27723988"/>
    <s v="Seguimiento y rev. instalacion electrica distribucion "/>
    <s v="NO"/>
    <x v="2"/>
    <n v="10"/>
    <n v="10000"/>
    <s v="Obras "/>
    <x v="2"/>
    <n v="20200604"/>
    <x v="2"/>
    <n v="1"/>
    <x v="0"/>
    <n v="30"/>
    <x v="2"/>
    <x v="1"/>
    <x v="0"/>
    <x v="2"/>
    <s v="Pendiente"/>
    <n v="4"/>
    <n v="6"/>
    <n v="2020"/>
    <n v="174"/>
    <d v="2020-06-30T00:00:00"/>
    <n v="174"/>
    <n v="4"/>
    <n v="6"/>
    <n v="2020"/>
    <n v="174"/>
    <x v="1"/>
    <n v="0"/>
    <x v="2"/>
  </r>
  <r>
    <s v="P95102020090033"/>
    <x v="1"/>
    <n v="0"/>
    <n v="0"/>
    <s v="                                                                                "/>
    <s v="O.C. B/quilla Cto   "/>
    <s v="ARACELIS SIERRA DE OLIVERA                                              "/>
    <n v="3178485393"/>
    <s v="TC090"/>
    <s v="                                                                                                                                                                                           "/>
    <s v="=CRA 3F 46G2 87                                             "/>
    <s v="MP000028                      "/>
    <s v="ILSE_PATRICIA_MOLINARES_ZAMBRANO                                                "/>
    <s v="AC236"/>
    <n v="20200928"/>
    <n v="20201007"/>
    <n v="9510"/>
    <n v="28210516"/>
    <s v="Inspección Normalización"/>
    <s v="NO"/>
    <x v="1"/>
    <n v="3"/>
    <n v="3000"/>
    <s v="Suministros definitivos Simples "/>
    <x v="1"/>
    <n v="20201007"/>
    <x v="1"/>
    <n v="1"/>
    <x v="1"/>
    <n v="28"/>
    <x v="7"/>
    <x v="1"/>
    <x v="1"/>
    <x v="265"/>
    <s v="Resuelta"/>
    <n v="7"/>
    <n v="10"/>
    <n v="2020"/>
    <n v="49"/>
    <s v="No Cruza"/>
    <n v="9"/>
    <n v="7"/>
    <n v="10"/>
    <n v="2020"/>
    <n v="49"/>
    <x v="1"/>
    <n v="0"/>
    <x v="1"/>
  </r>
  <r>
    <s v="P93322020080010"/>
    <x v="2"/>
    <n v="0"/>
    <n v="0"/>
    <s v="                                                                                "/>
    <s v="O.C. Riohacha       "/>
    <s v="MUNICIPIO DE MANAURE COMUNIDAD INDIGENA BETEL                           "/>
    <n v="0"/>
    <s v="TC095"/>
    <s v="                                                                                                                                                                                           "/>
    <s v="PROV ALUMB NAVID                                            "/>
    <s v="N3352044                      "/>
    <s v="Laudis_Peñaranda_                                                               "/>
    <s v="AC190"/>
    <n v="20200819"/>
    <n v="20200922"/>
    <n v="9332"/>
    <n v="28021819"/>
    <s v="Factibilidad Distribucion "/>
    <s v="NO"/>
    <x v="1"/>
    <n v="25"/>
    <n v="25000"/>
    <s v="Obras "/>
    <x v="16"/>
    <n v="20201016"/>
    <x v="7"/>
    <n v="1"/>
    <x v="0"/>
    <n v="19"/>
    <x v="10"/>
    <x v="1"/>
    <x v="3"/>
    <x v="247"/>
    <s v="Resuelta"/>
    <n v="16"/>
    <n v="10"/>
    <n v="2020"/>
    <n v="40"/>
    <s v="No Cruza"/>
    <n v="58"/>
    <n v="22"/>
    <n v="9"/>
    <n v="2020"/>
    <n v="64"/>
    <x v="1"/>
    <n v="24"/>
    <x v="2"/>
  </r>
  <r>
    <s v="P11102020030104"/>
    <x v="0"/>
    <n v="0"/>
    <n v="0"/>
    <s v="                                                                                "/>
    <s v="O.C. B/quilla Cto   "/>
    <s v="TRAFO 2 -AMARILO CONSTRUCTORA ALAMEDA DEL RIO S/E ALUMBRADO PUBLIC      "/>
    <n v="0"/>
    <s v="TC099"/>
    <s v="                                                                                                                                                                                           "/>
    <s v="ALAMEDA DEL RIO                                             "/>
    <s v="A3151411                      "/>
    <s v="FERGIE_YULISSA_SOLANO_MANOTAS                                                   "/>
    <s v="AC100"/>
    <n v="20200331"/>
    <n v="20200408"/>
    <n v="1110"/>
    <n v="27299246"/>
    <s v="Factibilidad Distribucion "/>
    <s v="NO"/>
    <x v="1"/>
    <n v="25"/>
    <n v="25000"/>
    <s v="Obras "/>
    <x v="0"/>
    <n v="20200408"/>
    <x v="2"/>
    <n v="1"/>
    <x v="0"/>
    <n v="31"/>
    <x v="0"/>
    <x v="1"/>
    <x v="1"/>
    <x v="199"/>
    <s v="Resuelta"/>
    <n v="8"/>
    <n v="4"/>
    <n v="2020"/>
    <n v="231"/>
    <s v="No Cruza"/>
    <n v="8"/>
    <n v="8"/>
    <n v="4"/>
    <n v="2020"/>
    <n v="231"/>
    <x v="1"/>
    <n v="0"/>
    <x v="0"/>
  </r>
  <r>
    <s v="P95102020100009"/>
    <x v="1"/>
    <n v="0"/>
    <n v="0"/>
    <s v="                                                                                "/>
    <s v="O.C. Soledad        "/>
    <s v="RAFAEL PUA RIOS                                                         "/>
    <n v="3012162229"/>
    <s v="TC090"/>
    <s v="                                                                                                                                                                                           "/>
    <s v="CASA 15 MZ 9                                                "/>
    <s v="A2670921                      "/>
    <s v="Margarita_Ortiz_Dominguez                                                       "/>
    <s v="AC236"/>
    <n v="20201007"/>
    <n v="20201110"/>
    <n v="9510"/>
    <n v="28265799"/>
    <s v="Inspección Normalización"/>
    <s v="NO"/>
    <x v="1"/>
    <n v="3"/>
    <n v="3000"/>
    <s v="Suministros definitivos Simples "/>
    <x v="1"/>
    <n v="20201110"/>
    <x v="1"/>
    <n v="1"/>
    <x v="1"/>
    <n v="7"/>
    <x v="3"/>
    <x v="1"/>
    <x v="1"/>
    <x v="533"/>
    <s v="Resuelta"/>
    <n v="10"/>
    <n v="11"/>
    <n v="2020"/>
    <n v="15"/>
    <s v="No Cruza"/>
    <n v="34"/>
    <n v="10"/>
    <n v="11"/>
    <n v="2020"/>
    <n v="15"/>
    <x v="1"/>
    <n v="0"/>
    <x v="1"/>
  </r>
  <r>
    <s v="P11702020110010"/>
    <x v="5"/>
    <n v="0"/>
    <n v="0"/>
    <s v="                                                                                "/>
    <s v="Of. Telefónica 24H  "/>
    <s v="ZAIDA ESTHER SERRANO PADILLA                                            "/>
    <s v="3038450-3013907998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4"/>
    <n v="20201104"/>
    <n v="1170"/>
    <n v="0"/>
    <m/>
    <s v="NO"/>
    <x v="0"/>
    <n v="2"/>
    <n v="2000"/>
    <s v="Suministros definitivos Simples "/>
    <x v="9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11102020100150"/>
    <x v="1"/>
    <n v="0"/>
    <n v="0"/>
    <s v="                                                                                "/>
    <s v="OC CCIAL AMERICANO  "/>
    <s v="CLAUDIA PATRICIA FRANCO GUZMAN                                          "/>
    <n v="3017682733"/>
    <s v="TC090"/>
    <s v="                                                                                                                                                                                           "/>
    <s v="CLL 69 38 65                                                "/>
    <s v="MP000293                      "/>
    <s v="WENDY_PAOLA_NIEBLES_TAFUR                                                       "/>
    <s v="AC236"/>
    <n v="20201030"/>
    <n v="20201121"/>
    <n v="1110"/>
    <n v="28283787"/>
    <s v="Inspección Normalización"/>
    <s v="NO"/>
    <x v="1"/>
    <n v="7"/>
    <n v="7000"/>
    <s v="Suministros definitivos Simples "/>
    <x v="1"/>
    <n v="20201121"/>
    <x v="1"/>
    <n v="1"/>
    <x v="1"/>
    <n v="30"/>
    <x v="3"/>
    <x v="1"/>
    <x v="1"/>
    <x v="25"/>
    <s v="Resuelta"/>
    <n v="21"/>
    <n v="11"/>
    <n v="2020"/>
    <n v="4"/>
    <s v="No Cruza"/>
    <n v="22"/>
    <n v="21"/>
    <n v="11"/>
    <n v="2020"/>
    <n v="4"/>
    <x v="1"/>
    <n v="0"/>
    <x v="1"/>
  </r>
  <r>
    <s v="P95302020010002"/>
    <x v="2"/>
    <n v="0"/>
    <n v="0"/>
    <s v="                                                                                "/>
    <s v="O.C. B/quilla Cto   "/>
    <s v="LAS CAYENAS - ZONA FRANCA D ENERGY PROYEC S.A.S FOTOPROMOCION ZONA      "/>
    <n v="0"/>
    <s v="TC092"/>
    <s v="                                                                                                                                                                                           "/>
    <s v="LA CAYENA ZONA FRANCA DEL CAI                               "/>
    <s v="A3151411                      "/>
    <s v="FERGIE_YULISSA_SOLANO_MANOTAS                                                   "/>
    <s v="AC190"/>
    <n v="20200108"/>
    <n v="20200203"/>
    <n v="9530"/>
    <n v="27260692"/>
    <s v="Seguimiento y rev. instalacion electrica distribucion "/>
    <s v="NO"/>
    <x v="2"/>
    <n v="300"/>
    <n v="300000"/>
    <s v="Obras "/>
    <x v="5"/>
    <n v="20200407"/>
    <x v="3"/>
    <n v="1"/>
    <x v="0"/>
    <n v="8"/>
    <x v="11"/>
    <x v="1"/>
    <x v="1"/>
    <x v="239"/>
    <s v="Pendiente"/>
    <n v="7"/>
    <n v="4"/>
    <n v="2020"/>
    <n v="232"/>
    <d v="2020-03-13T00:00:00"/>
    <n v="232"/>
    <n v="3"/>
    <n v="2"/>
    <n v="2020"/>
    <n v="296"/>
    <x v="1"/>
    <n v="64"/>
    <x v="2"/>
  </r>
  <r>
    <s v="P33102020110006"/>
    <x v="0"/>
    <n v="0"/>
    <n v="0"/>
    <s v="                                                                                "/>
    <s v="O.C. Riohacha       "/>
    <s v="AURUM EDIFICIO AURUM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AURUM                                              "/>
    <s v="N3352044                      "/>
    <s v="Laudis_Peñaranda_                                                               "/>
    <s v="AC100"/>
    <n v="20201105"/>
    <n v="20201112"/>
    <n v="3310"/>
    <n v="28271768"/>
    <s v="Factibilidad Distribucion "/>
    <s v="NO"/>
    <x v="1"/>
    <n v="50"/>
    <n v="50000"/>
    <s v="Obras "/>
    <x v="0"/>
    <n v="20201112"/>
    <x v="2"/>
    <n v="1"/>
    <x v="0"/>
    <n v="5"/>
    <x v="5"/>
    <x v="1"/>
    <x v="3"/>
    <x v="72"/>
    <s v="Resuelta"/>
    <n v="12"/>
    <n v="11"/>
    <n v="2020"/>
    <n v="13"/>
    <s v="No Cruza"/>
    <n v="7"/>
    <n v="12"/>
    <n v="11"/>
    <n v="2020"/>
    <n v="13"/>
    <x v="1"/>
    <n v="0"/>
    <x v="0"/>
  </r>
  <r>
    <s v="P75412020090011"/>
    <x v="0"/>
    <n v="0"/>
    <n v="0"/>
    <s v="                                                                                "/>
    <s v="O.C Sabanalarga     "/>
    <s v="CONSUELO GOMEZ FINCA PORCION 1 EL RECUERDO                              "/>
    <n v="3206955261"/>
    <s v="TC090"/>
    <s v="                                                                                                                                                                                           "/>
    <s v="FINCA PORCION 1 EL RECUERDO                                 "/>
    <s v="A8742068                      "/>
    <s v="Alvaro_Enrique_Hernandez_Suarez                                                 "/>
    <s v="AC100"/>
    <n v="20200922"/>
    <n v="20200929"/>
    <n v="7541"/>
    <n v="28163396"/>
    <s v="Factibilidad Distribucion "/>
    <s v="NO"/>
    <x v="1"/>
    <n v="25"/>
    <n v="25000"/>
    <s v="Obras "/>
    <x v="0"/>
    <n v="20200929"/>
    <x v="2"/>
    <n v="1"/>
    <x v="0"/>
    <n v="22"/>
    <x v="7"/>
    <x v="1"/>
    <x v="4"/>
    <x v="330"/>
    <s v="Resuelta"/>
    <n v="29"/>
    <n v="9"/>
    <n v="2020"/>
    <n v="57"/>
    <s v="No Cruza"/>
    <n v="7"/>
    <n v="29"/>
    <n v="9"/>
    <n v="2020"/>
    <n v="57"/>
    <x v="1"/>
    <n v="0"/>
    <x v="0"/>
  </r>
  <r>
    <s v="P95102020060010"/>
    <x v="5"/>
    <n v="0"/>
    <n v="0"/>
    <s v="                                                                                "/>
    <s v="Of. Telefónica 24H  "/>
    <s v="FERNANDO MANUEL PEREZ TORRES                                            "/>
    <n v="300374859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230"/>
    <n v="20200612"/>
    <n v="20200625"/>
    <n v="9510"/>
    <n v="0"/>
    <m/>
    <s v="NO"/>
    <x v="0"/>
    <n v="3"/>
    <n v="3000"/>
    <s v="Suministros definitivos Simples "/>
    <x v="8"/>
    <n v="20200717"/>
    <x v="1"/>
    <n v="1"/>
    <x v="1"/>
    <n v="12"/>
    <x v="4"/>
    <x v="1"/>
    <x v="1"/>
    <x v="252"/>
    <s v="Sin Orden"/>
    <n v="17"/>
    <n v="7"/>
    <n v="2020"/>
    <n v="131"/>
    <s v="No Cruza"/>
    <n v="131"/>
    <n v="25"/>
    <n v="6"/>
    <n v="2020"/>
    <n v="153"/>
    <x v="1"/>
    <n v="22"/>
    <x v="4"/>
  </r>
  <r>
    <s v="P95202020010006"/>
    <x v="2"/>
    <n v="0"/>
    <n v="0"/>
    <s v="                                                                                "/>
    <s v="O.C. B/quilla Cto   "/>
    <s v="CAMELIAS URBANIZACION LAS                                               "/>
    <n v="3580327"/>
    <s v="TC090"/>
    <s v="                                                                                                                                                                                           "/>
    <s v="URB LAS CAMELIAS                                            "/>
    <s v="A2891363                      "/>
    <s v="Naibet Olivo                                                                    "/>
    <s v="AC190"/>
    <n v="20200110"/>
    <n v="20200203"/>
    <n v="9520"/>
    <n v="28167270"/>
    <s v="Seguimiento y rev. instalacion electrica distribucion "/>
    <s v="NO"/>
    <x v="2"/>
    <n v="112.5"/>
    <n v="112500"/>
    <s v="Obras "/>
    <x v="8"/>
    <n v="20201020"/>
    <x v="3"/>
    <n v="1"/>
    <x v="0"/>
    <n v="10"/>
    <x v="11"/>
    <x v="1"/>
    <x v="4"/>
    <x v="616"/>
    <s v="Pendiente"/>
    <n v="20"/>
    <n v="10"/>
    <n v="2020"/>
    <n v="36"/>
    <d v="2020-09-25T00:00:00"/>
    <n v="36"/>
    <n v="3"/>
    <n v="2"/>
    <n v="2020"/>
    <n v="296"/>
    <x v="1"/>
    <n v="260"/>
    <x v="2"/>
  </r>
  <r>
    <s v="P77532020080003"/>
    <x v="5"/>
    <n v="5695657"/>
    <n v="25657997"/>
    <s v="Suspendido por impago                                                           "/>
    <s v="O.C. Riohacha       "/>
    <s v="MADYS MARIA MARTINEZ ARGUELLES                                          "/>
    <n v="3173557466"/>
    <s v="TC090"/>
    <s v="CL 11 7E 15                      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230"/>
    <n v="20200818"/>
    <n v="20200818"/>
    <n v="7753"/>
    <n v="0"/>
    <m/>
    <s v="NO"/>
    <x v="0"/>
    <n v="4"/>
    <n v="4000"/>
    <s v="Aumentos de potencia"/>
    <x v="8"/>
    <n v="20201028"/>
    <x v="1"/>
    <n v="1"/>
    <x v="1"/>
    <n v="18"/>
    <x v="10"/>
    <x v="1"/>
    <x v="3"/>
    <x v="454"/>
    <s v="Sin Orden"/>
    <n v="28"/>
    <n v="10"/>
    <n v="2020"/>
    <n v="28"/>
    <s v="No Cruza"/>
    <n v="28"/>
    <n v="18"/>
    <n v="8"/>
    <n v="2020"/>
    <n v="99"/>
    <x v="1"/>
    <n v="71"/>
    <x v="4"/>
  </r>
  <r>
    <s v="P11502020070022"/>
    <x v="3"/>
    <n v="2925348"/>
    <n v="20220749"/>
    <s v="Situacion correcta                                                              "/>
    <s v="Of. Telefónica 24H  "/>
    <s v="CLAUDIO NIEBLES RUBIO                                                   "/>
    <n v="3006613674"/>
    <s v="TC090"/>
    <s v="CR 15 10 110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005"/>
    <n v="20200730"/>
    <n v="20200730"/>
    <n v="1150"/>
    <n v="27899776"/>
    <s v="Inspección Normalización"/>
    <s v="SI"/>
    <x v="3"/>
    <n v="3"/>
    <n v="3000"/>
    <s v="Aumentos de potencia"/>
    <x v="3"/>
    <n v="20200730"/>
    <x v="1"/>
    <n v="1"/>
    <x v="1"/>
    <n v="30"/>
    <x v="6"/>
    <x v="1"/>
    <x v="1"/>
    <x v="278"/>
    <s v="Resuelta"/>
    <n v="30"/>
    <n v="7"/>
    <n v="2020"/>
    <n v="118"/>
    <s v="No Cruza"/>
    <n v="0"/>
    <n v="30"/>
    <n v="7"/>
    <n v="2020"/>
    <n v="118"/>
    <x v="1"/>
    <n v="0"/>
    <x v="1"/>
  </r>
  <r>
    <s v="P93302020090012"/>
    <x v="0"/>
    <n v="0"/>
    <n v="0"/>
    <s v="                                                                                "/>
    <s v="O.C. Riohacha       "/>
    <s v="LIBARDO ENRIQUE ROJAS QUINTERO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                                                        "/>
    <s v="N3352044                      "/>
    <s v="Laudis_Peñaranda_                                                               "/>
    <s v="AC100"/>
    <n v="20200904"/>
    <n v="20200910"/>
    <n v="9330"/>
    <n v="28105885"/>
    <s v="Factibilidad Distribucion "/>
    <s v="NO"/>
    <x v="1"/>
    <n v="25"/>
    <n v="25000"/>
    <s v="Obras "/>
    <x v="0"/>
    <n v="20200910"/>
    <x v="2"/>
    <n v="1"/>
    <x v="0"/>
    <n v="4"/>
    <x v="7"/>
    <x v="1"/>
    <x v="3"/>
    <x v="231"/>
    <s v="Resuelta"/>
    <n v="10"/>
    <n v="9"/>
    <n v="2020"/>
    <n v="76"/>
    <s v="No Cruza"/>
    <n v="6"/>
    <n v="10"/>
    <n v="9"/>
    <n v="2020"/>
    <n v="76"/>
    <x v="1"/>
    <n v="0"/>
    <x v="0"/>
  </r>
  <r>
    <s v="P33302020080008"/>
    <x v="5"/>
    <n v="5561910"/>
    <n v="25600580"/>
    <s v="Situacion correcta                                                              "/>
    <s v="O.C. Riohacha       "/>
    <s v="ROSALBA CARRILLLO PEREZ                                                 "/>
    <n v="3217370353"/>
    <s v="TC090"/>
    <s v="CL 11 CR 10 5               APTO    1                                                                                                                                                      "/>
    <s v="                                                            "/>
    <s v="MP000038                      "/>
    <s v="MIRLEYS_RIOS_CORDON                                                             "/>
    <s v="AC230"/>
    <n v="20200820"/>
    <n v="20201029"/>
    <n v="3330"/>
    <n v="0"/>
    <m/>
    <s v="NO"/>
    <x v="0"/>
    <n v="3"/>
    <n v="3000"/>
    <s v="Aumentos de potencia"/>
    <x v="9"/>
    <n v="20201029"/>
    <x v="1"/>
    <n v="1"/>
    <x v="1"/>
    <n v="20"/>
    <x v="10"/>
    <x v="1"/>
    <x v="3"/>
    <x v="617"/>
    <s v="Sin Orden"/>
    <n v="29"/>
    <n v="10"/>
    <n v="2020"/>
    <n v="27"/>
    <s v="No Cruza"/>
    <n v="27"/>
    <n v="29"/>
    <n v="10"/>
    <n v="2020"/>
    <n v="27"/>
    <x v="1"/>
    <n v="0"/>
    <x v="4"/>
  </r>
  <r>
    <s v="P95202019120030"/>
    <x v="2"/>
    <n v="0"/>
    <n v="0"/>
    <s v="                                                                                "/>
    <s v="O.C. B/quilla Cto   "/>
    <s v="FUNFUCODES URBANIZACION LLUVIA DE ORO                                   "/>
    <n v="383018"/>
    <s v="TC090"/>
    <s v="                                                                                                                                                                                           "/>
    <s v="URB LLUVIA DE ORO                                           "/>
    <s v="A2891363                      "/>
    <s v="Naibet Olivo                                                                    "/>
    <s v="AC190"/>
    <n v="20191218"/>
    <n v="20191218"/>
    <n v="9520"/>
    <n v="0"/>
    <m/>
    <s v="NO"/>
    <x v="0"/>
    <n v="650"/>
    <n v="650000"/>
    <s v="Obras "/>
    <x v="8"/>
    <n v="20200306"/>
    <x v="5"/>
    <n v="1"/>
    <x v="0"/>
    <n v="18"/>
    <x v="9"/>
    <x v="2"/>
    <x v="4"/>
    <x v="141"/>
    <s v="Sin Orden"/>
    <n v="6"/>
    <n v="3"/>
    <n v="2020"/>
    <n v="264"/>
    <s v="No Cruza"/>
    <n v="264"/>
    <n v="18"/>
    <n v="12"/>
    <n v="2019"/>
    <n v="343"/>
    <x v="1"/>
    <n v="79"/>
    <x v="2"/>
  </r>
  <r>
    <s v="P11802020100066"/>
    <x v="1"/>
    <n v="0"/>
    <n v="0"/>
    <s v="                                                                                "/>
    <s v="Of. Telefónica 24H  "/>
    <s v="NAIBET VEGA ROMERO                                                      "/>
    <n v="3135193289"/>
    <s v="TC090"/>
    <s v="                                                                                                                                                                                           "/>
    <s v="=CLL 53 17 05                                               "/>
    <s v="NT001137                      "/>
    <s v="STEFANNIE_PAOLA_RAMBAO_BENAVIDES                                                "/>
    <s v="AC236"/>
    <n v="20201022"/>
    <n v="20201117"/>
    <n v="1180"/>
    <n v="28284867"/>
    <s v="Inspección Normalización"/>
    <s v="SI"/>
    <x v="2"/>
    <n v="3"/>
    <n v="3000"/>
    <s v="Suministros definitivos Simples "/>
    <x v="1"/>
    <n v="20201117"/>
    <x v="1"/>
    <n v="1"/>
    <x v="1"/>
    <n v="22"/>
    <x v="3"/>
    <x v="1"/>
    <x v="1"/>
    <x v="431"/>
    <s v="Pendiente"/>
    <n v="17"/>
    <n v="11"/>
    <n v="2020"/>
    <n v="8"/>
    <s v="No Cruza"/>
    <n v="8"/>
    <n v="17"/>
    <n v="11"/>
    <n v="2020"/>
    <n v="8"/>
    <x v="1"/>
    <n v="0"/>
    <x v="1"/>
  </r>
  <r>
    <s v="P34102020110091"/>
    <x v="3"/>
    <n v="4097824"/>
    <n v="36110159"/>
    <s v="Situacion correcta                                                              "/>
    <s v="O.C. La 14          "/>
    <s v="JUAN JOSE CANDELARIO SAMPER                                             "/>
    <n v="3002930344"/>
    <s v="TC090"/>
    <s v="CR 42 45 84               APTO  201                                                                                                                                                        "/>
    <s v="MZ 13 CASA 33                                               "/>
    <s v="MP000242                      "/>
    <s v="SOFIA_ESTHER_CASTRO_VICIOSO                                                     "/>
    <s v="AC005"/>
    <n v="20201120"/>
    <n v="20201120"/>
    <n v="3410"/>
    <n v="28293758"/>
    <s v="Modificación de Potencia"/>
    <s v="NO"/>
    <x v="2"/>
    <n v="2"/>
    <n v="2000"/>
    <s v="Aumentos de potencia"/>
    <x v="3"/>
    <n v="20201120"/>
    <x v="1"/>
    <n v="1"/>
    <x v="1"/>
    <n v="20"/>
    <x v="5"/>
    <x v="1"/>
    <x v="0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34102020020039"/>
    <x v="2"/>
    <n v="1205365"/>
    <n v="10037129"/>
    <s v="Situacion correcta                                                              "/>
    <s v="ZE Santa_Marta      "/>
    <s v="  LA CAJA                                                               "/>
    <n v="3187827660"/>
    <s v="TC088"/>
    <s v="CL 26 CR 12 107                                                                                                                                                                            "/>
    <s v="CENTRO DEPORTIVO  LA CAJA                                   "/>
    <s v="T9697258                      "/>
    <s v="Adriana_Duran_Q                                                                 "/>
    <s v="AC190"/>
    <n v="20200210"/>
    <n v="20201029"/>
    <n v="3410"/>
    <n v="27181013"/>
    <s v="Factibilidad Distribucion "/>
    <s v="NO"/>
    <x v="1"/>
    <n v="225"/>
    <n v="225000"/>
    <s v="Aumentos de potencia"/>
    <x v="7"/>
    <n v="20201120"/>
    <x v="3"/>
    <n v="1"/>
    <x v="0"/>
    <n v="10"/>
    <x v="1"/>
    <x v="1"/>
    <x v="0"/>
    <x v="116"/>
    <s v="Resuelta"/>
    <n v="20"/>
    <n v="11"/>
    <n v="2020"/>
    <n v="5"/>
    <s v="No Cruza"/>
    <n v="284"/>
    <n v="29"/>
    <n v="10"/>
    <n v="2020"/>
    <n v="27"/>
    <x v="1"/>
    <n v="22"/>
    <x v="2"/>
  </r>
  <r>
    <s v="P75512018040003"/>
    <x v="2"/>
    <n v="1915786"/>
    <n v="0"/>
    <s v="                                                                                "/>
    <s v="C.T.SOLEDAD         "/>
    <s v="DOÑA MANUELA SALA DE VENTA                                              "/>
    <n v="3688505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427"/>
    <n v="20180530"/>
    <n v="7551"/>
    <n v="25222177"/>
    <s v="Seguimiento y rev. instalacion electrica distribucion "/>
    <s v="NO"/>
    <x v="3"/>
    <n v="75"/>
    <n v="75000"/>
    <s v="Aumentos de potencia"/>
    <x v="7"/>
    <n v="20180605"/>
    <x v="2"/>
    <n v="1"/>
    <x v="0"/>
    <n v="27"/>
    <x v="8"/>
    <x v="3"/>
    <x v="1"/>
    <x v="317"/>
    <s v="Resuelta"/>
    <n v="5"/>
    <n v="6"/>
    <n v="2018"/>
    <n v="904"/>
    <s v="No Cruza"/>
    <n v="39"/>
    <n v="30"/>
    <n v="5"/>
    <n v="2018"/>
    <n v="910"/>
    <x v="0"/>
    <n v="6"/>
    <x v="2"/>
  </r>
  <r>
    <s v="P34102020100121"/>
    <x v="3"/>
    <n v="6921482"/>
    <n v="35019567"/>
    <s v="Situacion correcta                                                              "/>
    <s v="Of. Telefónica 24H  "/>
    <s v="ALFREDO OROZCO                                                          "/>
    <n v="3107102751"/>
    <s v="TC090"/>
    <s v="SECTOR 1 MZ D 24                                                                                                                                                                           "/>
    <s v="                                                            "/>
    <s v="NT000856                      "/>
    <s v="KARLA_MELISSA_BARRIOS_RADA                                                      "/>
    <s v="AC005"/>
    <n v="20201031"/>
    <n v="20201031"/>
    <n v="3410"/>
    <n v="28263530"/>
    <s v="Modificación de Potencia"/>
    <s v="NO"/>
    <x v="2"/>
    <n v="3"/>
    <n v="3000"/>
    <s v="Aumentos de potencia"/>
    <x v="3"/>
    <n v="20201031"/>
    <x v="1"/>
    <n v="1"/>
    <x v="1"/>
    <n v="31"/>
    <x v="3"/>
    <x v="1"/>
    <x v="0"/>
    <x v="236"/>
    <s v="Pendiente"/>
    <n v="31"/>
    <n v="10"/>
    <n v="2020"/>
    <n v="25"/>
    <s v="No Cruza"/>
    <n v="25"/>
    <n v="31"/>
    <n v="10"/>
    <n v="2020"/>
    <n v="25"/>
    <x v="1"/>
    <n v="0"/>
    <x v="1"/>
  </r>
  <r>
    <s v="P77912020090017"/>
    <x v="9"/>
    <n v="0"/>
    <n v="0"/>
    <s v="                                                                                "/>
    <s v="O.C. La 14          "/>
    <s v="MIRIAM LUZ BOCANEGRA BARROS BMT FCA LA FARMACIA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28282012"/>
    <s v="Factibilidad Distribucion "/>
    <s v="NO"/>
    <x v="1"/>
    <n v="25"/>
    <n v="25000"/>
    <s v="Obras "/>
    <x v="15"/>
    <n v="20200917"/>
    <x v="2"/>
    <n v="1"/>
    <x v="3"/>
    <n v="17"/>
    <x v="7"/>
    <x v="1"/>
    <x v="0"/>
    <x v="386"/>
    <s v="Resuelta"/>
    <n v="17"/>
    <n v="9"/>
    <n v="2020"/>
    <n v="69"/>
    <s v="No Cruza"/>
    <n v="0"/>
    <n v="17"/>
    <n v="9"/>
    <n v="2020"/>
    <n v="69"/>
    <x v="1"/>
    <n v="0"/>
    <x v="6"/>
  </r>
  <r>
    <s v="P95102020090037"/>
    <x v="5"/>
    <n v="0"/>
    <n v="0"/>
    <s v="                                                                                "/>
    <s v="OC CCIAL AMERICANO  "/>
    <s v="NORLY ISABEL REQUENA MADRID                                             "/>
    <n v="3126637771"/>
    <s v="TC090"/>
    <s v="                                                                                                                                                                                           "/>
    <s v="CLL 1182 20 30                                              "/>
    <s v="MP000294                      "/>
    <s v="DARIO_GONZALEZ_IMITOLA                                                          "/>
    <s v="AC230"/>
    <n v="20200930"/>
    <n v="20200930"/>
    <n v="9510"/>
    <n v="0"/>
    <m/>
    <s v="NO"/>
    <x v="0"/>
    <n v="3"/>
    <n v="3000"/>
    <s v="Suministros definitivos Simples "/>
    <x v="9"/>
    <n v="20200930"/>
    <x v="1"/>
    <n v="1"/>
    <x v="1"/>
    <n v="30"/>
    <x v="7"/>
    <x v="1"/>
    <x v="1"/>
    <x v="210"/>
    <s v="Sin Orden"/>
    <n v="30"/>
    <n v="9"/>
    <n v="2020"/>
    <n v="56"/>
    <s v="No Cruza"/>
    <n v="56"/>
    <n v="30"/>
    <n v="9"/>
    <n v="2020"/>
    <n v="56"/>
    <x v="1"/>
    <n v="0"/>
    <x v="4"/>
  </r>
  <r>
    <s v="P95202020030003"/>
    <x v="0"/>
    <n v="0"/>
    <n v="0"/>
    <s v="                                                                                "/>
    <s v="O.C Sabanalarga     "/>
    <s v="ATLANTIK PARQUE INDUSTRIAL                                              "/>
    <n v="3952615"/>
    <s v="TC091"/>
    <s v="                                                                                                                                                                                           "/>
    <s v="PARQUE IND ATLANTIK                                         "/>
    <s v="A8742068                      "/>
    <s v="Alvaro_Enrique_Hernandez_Suarez                                                 "/>
    <s v="AC100"/>
    <n v="20200305"/>
    <n v="20200311"/>
    <n v="9520"/>
    <n v="27252031"/>
    <s v="Factibilidad Distribucion "/>
    <s v="NO"/>
    <x v="1"/>
    <n v="300"/>
    <n v="300000"/>
    <s v="Obras "/>
    <x v="0"/>
    <n v="20200311"/>
    <x v="2"/>
    <n v="1"/>
    <x v="0"/>
    <n v="5"/>
    <x v="0"/>
    <x v="1"/>
    <x v="4"/>
    <x v="618"/>
    <s v="Resuelta"/>
    <n v="11"/>
    <n v="3"/>
    <n v="2020"/>
    <n v="259"/>
    <s v="No Cruza"/>
    <n v="6"/>
    <n v="11"/>
    <n v="3"/>
    <n v="2020"/>
    <n v="259"/>
    <x v="1"/>
    <n v="0"/>
    <x v="0"/>
  </r>
  <r>
    <s v="P95102019110014"/>
    <x v="2"/>
    <n v="0"/>
    <n v="0"/>
    <s v="                                                                                "/>
    <s v="O.C. B/quilla Cto   "/>
    <s v="CAZUCA SOLUCIONES AMBIENTALES E IND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RRT A TUBARA LOTE B2                                      "/>
    <s v="A3151411                      "/>
    <s v="FERGIE_YULISSA_SOLANO_MANOTAS                                                   "/>
    <s v="AC190"/>
    <n v="20191108"/>
    <n v="20191126"/>
    <n v="9510"/>
    <n v="27042543"/>
    <s v="Seguimiento y rev. instalacion electrica distribucion "/>
    <s v="NO"/>
    <x v="1"/>
    <n v="300"/>
    <n v="300000"/>
    <s v="Obras "/>
    <x v="7"/>
    <n v="20191217"/>
    <x v="3"/>
    <n v="1"/>
    <x v="0"/>
    <n v="8"/>
    <x v="5"/>
    <x v="2"/>
    <x v="1"/>
    <x v="223"/>
    <s v="Resuelta"/>
    <n v="17"/>
    <n v="12"/>
    <n v="2019"/>
    <n v="344"/>
    <d v="2019-12-27T00:00:00"/>
    <n v="39"/>
    <n v="26"/>
    <n v="11"/>
    <n v="2019"/>
    <n v="365"/>
    <x v="0"/>
    <n v="21"/>
    <x v="2"/>
  </r>
  <r>
    <s v="P11102019040052"/>
    <x v="4"/>
    <n v="0"/>
    <n v="0"/>
    <s v="                                                                                "/>
    <s v="O.C. B/quilla Nte   "/>
    <s v="E INDUSTRIAL LTDA CL 49C LABORATORIO ABBA - CLINICO MICROBIOLOGI        "/>
    <n v="3165318935"/>
    <s v="TC088"/>
    <s v="                                                                                                                                                                                           "/>
    <s v="=CRA 49C 84 83                                              "/>
    <s v="A7414938                      "/>
    <s v="Zayira_Salcedo                                                                  "/>
    <s v="AC220"/>
    <n v="20190410"/>
    <n v="20191113"/>
    <n v="1110"/>
    <n v="26479349"/>
    <s v="Seguimiento y rev. instalacion electrica distribucion "/>
    <s v="NO"/>
    <x v="3"/>
    <n v="75"/>
    <n v="75000"/>
    <s v="Obras "/>
    <x v="6"/>
    <n v="20191113"/>
    <x v="2"/>
    <n v="1"/>
    <x v="0"/>
    <n v="10"/>
    <x v="8"/>
    <x v="2"/>
    <x v="1"/>
    <x v="423"/>
    <s v="Resuelta"/>
    <n v="13"/>
    <n v="11"/>
    <n v="2019"/>
    <n v="378"/>
    <s v="No Cruza"/>
    <n v="217"/>
    <n v="13"/>
    <n v="11"/>
    <n v="2019"/>
    <n v="378"/>
    <x v="0"/>
    <n v="0"/>
    <x v="3"/>
  </r>
  <r>
    <s v="P95102020040011"/>
    <x v="1"/>
    <n v="0"/>
    <n v="0"/>
    <s v="                                                                                "/>
    <s v="XXX NO UTILIZAR  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236"/>
    <n v="20200427"/>
    <n v="20200429"/>
    <n v="9510"/>
    <n v="27372423"/>
    <s v="Inspección Normalización"/>
    <s v="NO"/>
    <x v="1"/>
    <n v="3"/>
    <n v="3000"/>
    <s v="Suministros definitivos Simples "/>
    <x v="1"/>
    <n v="20200429"/>
    <x v="1"/>
    <n v="1"/>
    <x v="1"/>
    <n v="27"/>
    <x v="8"/>
    <x v="1"/>
    <x v="1"/>
    <x v="114"/>
    <s v="Resuelta"/>
    <n v="29"/>
    <n v="4"/>
    <n v="2020"/>
    <n v="210"/>
    <s v="No Cruza"/>
    <n v="2"/>
    <n v="29"/>
    <n v="4"/>
    <n v="2020"/>
    <n v="210"/>
    <x v="1"/>
    <n v="0"/>
    <x v="1"/>
  </r>
  <r>
    <s v="P95102020110011"/>
    <x v="1"/>
    <n v="0"/>
    <n v="0"/>
    <s v="                                                                                "/>
    <s v="O.C. Soledad        "/>
    <s v="LUCY RAMOS ROJAS                                                        "/>
    <n v="301285306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3775                      "/>
    <s v="CRUZ_GUTIERREZ                                                                  "/>
    <s v="AC236"/>
    <n v="20201106"/>
    <n v="20201111"/>
    <n v="9510"/>
    <n v="28271559"/>
    <s v="Inspección Normalización"/>
    <s v="NO"/>
    <x v="1"/>
    <n v="3"/>
    <n v="3000"/>
    <s v="Suministros definitivos Simples "/>
    <x v="1"/>
    <n v="20201111"/>
    <x v="1"/>
    <n v="1"/>
    <x v="1"/>
    <n v="6"/>
    <x v="5"/>
    <x v="1"/>
    <x v="1"/>
    <x v="42"/>
    <s v="Resuelta"/>
    <n v="11"/>
    <n v="11"/>
    <n v="2020"/>
    <n v="14"/>
    <s v="No Cruza"/>
    <n v="5"/>
    <n v="11"/>
    <n v="11"/>
    <n v="2020"/>
    <n v="14"/>
    <x v="1"/>
    <n v="0"/>
    <x v="1"/>
  </r>
  <r>
    <s v="P75422020090006"/>
    <x v="0"/>
    <n v="0"/>
    <n v="0"/>
    <s v="                                                                                "/>
    <s v="O.C Sabanalarga     "/>
    <s v="PLANTA DE LAVADO CANTERA MANA                                           "/>
    <n v="3116853592"/>
    <s v="TC090"/>
    <s v="                                                                                                                                                                                           "/>
    <s v="CT 06860 MT 08035 POSTE 132                                 "/>
    <s v="A8742068                      "/>
    <s v="Alvaro_Enrique_Hernandez_Suarez                                                 "/>
    <s v="AC100"/>
    <n v="20200916"/>
    <n v="20200922"/>
    <n v="7542"/>
    <n v="28143526"/>
    <s v="Factibilidad Distribucion "/>
    <s v="NO"/>
    <x v="1"/>
    <n v="112.5"/>
    <n v="112500"/>
    <s v="Obras "/>
    <x v="0"/>
    <n v="20200922"/>
    <x v="2"/>
    <n v="1"/>
    <x v="0"/>
    <n v="16"/>
    <x v="7"/>
    <x v="1"/>
    <x v="4"/>
    <x v="74"/>
    <s v="Resuelta"/>
    <n v="22"/>
    <n v="9"/>
    <n v="2020"/>
    <n v="64"/>
    <s v="No Cruza"/>
    <n v="6"/>
    <n v="22"/>
    <n v="9"/>
    <n v="2020"/>
    <n v="64"/>
    <x v="1"/>
    <n v="0"/>
    <x v="0"/>
  </r>
  <r>
    <s v="P11102020070087"/>
    <x v="2"/>
    <n v="2873979"/>
    <n v="20136394"/>
    <s v="Situacion correcta                                                              "/>
    <s v="O.C. B/quilla Cto   "/>
    <s v="JULIO MEJIAA                                                            "/>
    <n v="3174349983"/>
    <s v="TC092"/>
    <s v="CL 50 41 156          P 1  APTO 01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729"/>
    <n v="20200907"/>
    <n v="1110"/>
    <n v="27902569"/>
    <s v="Factibilidad Distribucion "/>
    <s v="NO"/>
    <x v="1"/>
    <n v="75"/>
    <n v="75000"/>
    <s v="Aumentos de potencia"/>
    <x v="7"/>
    <n v="20200923"/>
    <x v="2"/>
    <n v="1"/>
    <x v="0"/>
    <n v="29"/>
    <x v="6"/>
    <x v="1"/>
    <x v="1"/>
    <x v="167"/>
    <s v="Resuelta"/>
    <n v="23"/>
    <n v="9"/>
    <n v="2020"/>
    <n v="63"/>
    <s v="No Cruza"/>
    <n v="56"/>
    <n v="7"/>
    <n v="9"/>
    <n v="2020"/>
    <n v="79"/>
    <x v="1"/>
    <n v="16"/>
    <x v="2"/>
  </r>
  <r>
    <s v="P34102020060031"/>
    <x v="2"/>
    <n v="0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7541855                      "/>
    <s v="Elizabeth_Perez_Rincon                                                          "/>
    <s v="AC190"/>
    <n v="20200625"/>
    <n v="20200625"/>
    <n v="3410"/>
    <n v="0"/>
    <m/>
    <s v="NO"/>
    <x v="0"/>
    <n v="15"/>
    <n v="15000"/>
    <s v="Obras "/>
    <x v="2"/>
    <n v="20200625"/>
    <x v="2"/>
    <n v="1"/>
    <x v="0"/>
    <n v="25"/>
    <x v="4"/>
    <x v="1"/>
    <x v="0"/>
    <x v="123"/>
    <s v="Sin Orden"/>
    <n v="25"/>
    <n v="6"/>
    <n v="2020"/>
    <n v="153"/>
    <s v="No Cruza"/>
    <n v="153"/>
    <n v="25"/>
    <n v="6"/>
    <n v="2020"/>
    <n v="153"/>
    <x v="1"/>
    <n v="0"/>
    <x v="2"/>
  </r>
  <r>
    <s v="P93302019120005"/>
    <x v="2"/>
    <n v="0"/>
    <n v="0"/>
    <s v="                                                                                "/>
    <s v="O.C. Riohacha       "/>
    <s v="GOBERNACION DE LA GUAJIRA AMPL DE REDES MBT B SUN NUEVO HORIZONT        "/>
    <n v="0"/>
    <s v="TC096"/>
    <s v="                                                                                                                                                                                           "/>
    <s v="ENT DESC GOBERNACION BPC                                    "/>
    <s v="N3352044                      "/>
    <s v="Laudis_Peñaranda_                                                               "/>
    <s v="AC190"/>
    <n v="20191205"/>
    <n v="20200526"/>
    <n v="9330"/>
    <n v="26990240"/>
    <s v="Factibilidad Distribucion "/>
    <s v="NO"/>
    <x v="1"/>
    <n v="250"/>
    <n v="250000"/>
    <s v="Obras "/>
    <x v="7"/>
    <n v="20200529"/>
    <x v="7"/>
    <n v="1"/>
    <x v="0"/>
    <n v="5"/>
    <x v="9"/>
    <x v="2"/>
    <x v="3"/>
    <x v="351"/>
    <s v="Resuelta"/>
    <n v="29"/>
    <n v="5"/>
    <n v="2020"/>
    <n v="180"/>
    <s v="No Cruza"/>
    <n v="176"/>
    <n v="26"/>
    <n v="5"/>
    <n v="2020"/>
    <n v="183"/>
    <x v="1"/>
    <n v="3"/>
    <x v="2"/>
  </r>
  <r>
    <s v="P11802020040014"/>
    <x v="1"/>
    <n v="0"/>
    <n v="0"/>
    <s v="                                                                                "/>
    <s v="C.T.SOLEDAD         "/>
    <s v="RANULFO OYOLA NORIEGA                                                   "/>
    <n v="301780072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36"/>
    <n v="20200417"/>
    <n v="20200420"/>
    <n v="1180"/>
    <n v="27327084"/>
    <s v="Inspección Normalización"/>
    <s v="NO"/>
    <x v="1"/>
    <n v="3"/>
    <n v="3000"/>
    <s v="Suministros definitivos Simples "/>
    <x v="1"/>
    <n v="20200420"/>
    <x v="1"/>
    <n v="1"/>
    <x v="1"/>
    <n v="17"/>
    <x v="8"/>
    <x v="1"/>
    <x v="1"/>
    <x v="171"/>
    <s v="Resuelta"/>
    <n v="20"/>
    <n v="4"/>
    <n v="2020"/>
    <n v="219"/>
    <s v="No Cruza"/>
    <n v="3"/>
    <n v="20"/>
    <n v="4"/>
    <n v="2020"/>
    <n v="219"/>
    <x v="1"/>
    <n v="0"/>
    <x v="1"/>
  </r>
  <r>
    <s v="P11802020030089"/>
    <x v="1"/>
    <n v="0"/>
    <n v="0"/>
    <s v="                                                                                "/>
    <s v="O.C. B/quilla Sur   "/>
    <s v="VICTOR ALFONSO RACEDO RODRIGUEZ                                         "/>
    <n v="3023871820"/>
    <s v="TC090"/>
    <s v="                                                                                                                                                                                           "/>
    <s v="RACEDO RODRIGUEZ VICTOR ALF                                 "/>
    <s v="MP000355                      "/>
    <s v="MAYLIN_CAROLINA_RAMOS_TORRADO                                                   "/>
    <s v="AC236"/>
    <n v="20200318"/>
    <n v="20200320"/>
    <n v="1180"/>
    <n v="27597044"/>
    <s v="Inspección Normalización"/>
    <s v="NO"/>
    <x v="1"/>
    <n v="22.5"/>
    <n v="22500"/>
    <s v="Suministros definitivos Simples "/>
    <x v="8"/>
    <n v="20200806"/>
    <x v="1"/>
    <n v="1"/>
    <x v="1"/>
    <n v="18"/>
    <x v="0"/>
    <x v="1"/>
    <x v="1"/>
    <x v="102"/>
    <s v="Resuelta"/>
    <n v="6"/>
    <n v="8"/>
    <n v="2020"/>
    <n v="111"/>
    <s v="No Cruza"/>
    <n v="141"/>
    <n v="20"/>
    <n v="3"/>
    <n v="2020"/>
    <n v="250"/>
    <x v="1"/>
    <n v="139"/>
    <x v="1"/>
  </r>
  <r>
    <s v="P11102019080113"/>
    <x v="4"/>
    <n v="0"/>
    <n v="0"/>
    <s v="                                                                                "/>
    <s v="O.C. B/quilla Nte   "/>
    <s v="ALAMEDA DEL RIO PROVISIONAL PALOMA                                      "/>
    <n v="3858697"/>
    <s v="TC088"/>
    <s v="                                                                                                                                                                                           "/>
    <s v="PROVISIONAL PALOMA                                          "/>
    <s v="A3151411                      "/>
    <s v="FERGIE_YULISSA_SOLANO_MANOTAS                                                   "/>
    <s v="AC220"/>
    <n v="20190826"/>
    <n v="20200514"/>
    <n v="1110"/>
    <n v="27233160"/>
    <s v="Seguimiento y rev. instalacion electrica distribucion "/>
    <s v="NO"/>
    <x v="3"/>
    <n v="112.5"/>
    <n v="112500"/>
    <s v="Obras "/>
    <x v="6"/>
    <n v="20200514"/>
    <x v="2"/>
    <n v="1"/>
    <x v="0"/>
    <n v="26"/>
    <x v="10"/>
    <x v="2"/>
    <x v="1"/>
    <x v="251"/>
    <s v="Resuelta"/>
    <n v="14"/>
    <n v="5"/>
    <n v="2020"/>
    <n v="195"/>
    <s v="No Cruza"/>
    <n v="262"/>
    <n v="14"/>
    <n v="5"/>
    <n v="2020"/>
    <n v="195"/>
    <x v="1"/>
    <n v="0"/>
    <x v="3"/>
  </r>
  <r>
    <s v="P11702019030010"/>
    <x v="0"/>
    <n v="0"/>
    <n v="0"/>
    <s v="                                                                                "/>
    <s v="O.C. B/quilla Cto   "/>
    <s v="ATLANTICO COMFAMILIAR                                                   "/>
    <n v="3205992195"/>
    <s v="TC088"/>
    <s v="                                                                                                                                                                                           "/>
    <s v="Calle 48 No. 43-80                                          "/>
    <s v="T3215501                      "/>
    <s v="Luz_Estela_Arevalo_de_León                                                      "/>
    <s v="AC100"/>
    <n v="20190306"/>
    <n v="20190311"/>
    <n v="1170"/>
    <n v="26074183"/>
    <s v="Factibilidad Distribucion "/>
    <s v="NO"/>
    <x v="1"/>
    <n v="300"/>
    <n v="300000"/>
    <s v="Obras "/>
    <x v="0"/>
    <n v="20190311"/>
    <x v="3"/>
    <n v="1"/>
    <x v="0"/>
    <n v="6"/>
    <x v="0"/>
    <x v="2"/>
    <x v="1"/>
    <x v="604"/>
    <s v="Resuelta"/>
    <n v="11"/>
    <n v="3"/>
    <n v="2019"/>
    <n v="625"/>
    <s v="No Cruza"/>
    <n v="5"/>
    <n v="11"/>
    <n v="3"/>
    <n v="2019"/>
    <n v="625"/>
    <x v="0"/>
    <n v="0"/>
    <x v="0"/>
  </r>
  <r>
    <s v="P95302020090002"/>
    <x v="5"/>
    <n v="0"/>
    <n v="0"/>
    <s v="                                                                                "/>
    <s v="Of. Telefónica 24H  "/>
    <s v="WILSON GUTIERREZ BELTRAN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4                                                        "/>
    <s v="NT001924                      "/>
    <s v="MANUEL_DE_JESUS_JULIO_BARRIOS                                                   "/>
    <s v="AC230"/>
    <n v="20200921"/>
    <n v="20200921"/>
    <n v="9530"/>
    <n v="0"/>
    <m/>
    <s v="NO"/>
    <x v="0"/>
    <n v="3"/>
    <n v="3000"/>
    <s v="Suministros definitivos Simples "/>
    <x v="8"/>
    <n v="20200921"/>
    <x v="1"/>
    <n v="1"/>
    <x v="1"/>
    <n v="21"/>
    <x v="7"/>
    <x v="1"/>
    <x v="1"/>
    <x v="89"/>
    <s v="Sin Orden"/>
    <n v="21"/>
    <n v="9"/>
    <n v="2020"/>
    <n v="65"/>
    <s v="No Cruza"/>
    <n v="65"/>
    <n v="21"/>
    <n v="9"/>
    <n v="2020"/>
    <n v="65"/>
    <x v="1"/>
    <n v="0"/>
    <x v="4"/>
  </r>
  <r>
    <s v="P75512015070006"/>
    <x v="4"/>
    <n v="0"/>
    <n v="0"/>
    <s v="                                                                                "/>
    <s v="O.C. B/quilla Nte   "/>
    <s v="  PARQUE RECREO DEPORTIVO SOLEDAD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50717"/>
    <n v="20161104"/>
    <n v="7551"/>
    <n v="22964073"/>
    <s v="Seguimiento y rev. instalacion electrica distribucion "/>
    <s v="NO"/>
    <x v="1"/>
    <n v="15"/>
    <n v="15000"/>
    <s v="Obras "/>
    <x v="6"/>
    <n v="20161104"/>
    <x v="2"/>
    <n v="1"/>
    <x v="0"/>
    <n v="17"/>
    <x v="6"/>
    <x v="4"/>
    <x v="1"/>
    <x v="619"/>
    <s v="Resuelta"/>
    <n v="4"/>
    <n v="11"/>
    <n v="2016"/>
    <n v="1482"/>
    <s v="No Cruza"/>
    <n v="476"/>
    <n v="4"/>
    <n v="11"/>
    <n v="2016"/>
    <n v="1482"/>
    <x v="0"/>
    <n v="0"/>
    <x v="3"/>
  </r>
  <r>
    <s v="P11702017040072"/>
    <x v="2"/>
    <n v="0"/>
    <n v="0"/>
    <s v="                                                                                "/>
    <s v="O.C. B/quilla Nte   "/>
    <s v="TECNICA LTDA - GLADYS ACEVEDO BODEGA J.A. REPRESENTACIONE               "/>
    <n v="0"/>
    <s v="TC092"/>
    <s v="                                                                                                                                                                                           "/>
    <s v="=CRA 2 38B 08                                               "/>
    <s v="T3443869                      "/>
    <s v="                                                                                "/>
    <s v="AC190"/>
    <n v="20170420"/>
    <n v="20170420"/>
    <n v="1170"/>
    <n v="23789261"/>
    <s v="Seguimiento y rev. instalacion electrica distribucion "/>
    <s v="NO"/>
    <x v="1"/>
    <n v="75"/>
    <n v="75000"/>
    <s v="Obras "/>
    <x v="2"/>
    <n v="20170420"/>
    <x v="2"/>
    <n v="1"/>
    <x v="0"/>
    <n v="20"/>
    <x v="8"/>
    <x v="0"/>
    <x v="1"/>
    <x v="620"/>
    <s v="Resuelta"/>
    <n v="20"/>
    <n v="4"/>
    <n v="2017"/>
    <n v="1315"/>
    <d v="2017-04-27T00:00:00"/>
    <n v="0"/>
    <n v="20"/>
    <n v="4"/>
    <n v="2017"/>
    <n v="1315"/>
    <x v="0"/>
    <n v="0"/>
    <x v="2"/>
  </r>
  <r>
    <s v="P11802020110081"/>
    <x v="3"/>
    <n v="0"/>
    <n v="0"/>
    <s v="                                                                                "/>
    <s v="O.C. B/quilla Nte   "/>
    <s v="OMAIRA ISABEL SUAREZ MOYA                                               "/>
    <n v="318772283"/>
    <s v="TC090"/>
    <s v="                                                                                                                                                                                           "/>
    <s v="CLL 52 14D 26                                               "/>
    <s v="A2730276                      "/>
    <s v="PAOLA PACHECO MIRANDA                                                           "/>
    <s v="AC005"/>
    <n v="20201120"/>
    <n v="20201120"/>
    <n v="1180"/>
    <n v="28292342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1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702020100056"/>
    <x v="5"/>
    <n v="2073753"/>
    <n v="20046949"/>
    <s v="Situacion correcta                                                              "/>
    <s v="Of. Telefónica 24H  "/>
    <s v="JESUS JIMENEZ P                                                         "/>
    <n v="3117638933"/>
    <s v="TC090"/>
    <s v="CL 35 6 41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19"/>
    <n v="20201019"/>
    <n v="1170"/>
    <n v="0"/>
    <m/>
    <s v="NO"/>
    <x v="0"/>
    <n v="3"/>
    <n v="3000"/>
    <s v="Aumentos de potencia"/>
    <x v="9"/>
    <n v="20201019"/>
    <x v="1"/>
    <n v="1"/>
    <x v="1"/>
    <n v="19"/>
    <x v="3"/>
    <x v="1"/>
    <x v="1"/>
    <x v="84"/>
    <s v="Sin Orden"/>
    <n v="19"/>
    <n v="10"/>
    <n v="2020"/>
    <n v="37"/>
    <s v="No Cruza"/>
    <n v="37"/>
    <n v="19"/>
    <n v="10"/>
    <n v="2020"/>
    <n v="37"/>
    <x v="1"/>
    <n v="0"/>
    <x v="4"/>
  </r>
  <r>
    <s v="P11702020070072"/>
    <x v="1"/>
    <n v="0"/>
    <n v="0"/>
    <s v="                                                                                "/>
    <s v="O.C. B/quilla Sur   "/>
    <s v="BRENDA LUZ OGAZA MORALES                                                "/>
    <n v="3023746799"/>
    <s v="TC090"/>
    <s v="                                                                                                                                                                                           "/>
    <s v="=CLL 50 9D 49                                               "/>
    <s v="A2715136                      "/>
    <s v="Marilin_Martinez_Salas                                                          "/>
    <s v="AC236"/>
    <n v="20200728"/>
    <n v="20200805"/>
    <n v="1170"/>
    <n v="28284999"/>
    <s v="Inspección Normalización"/>
    <s v="NO"/>
    <x v="1"/>
    <n v="3"/>
    <n v="3000"/>
    <s v="Suministros definitivos Simples "/>
    <x v="8"/>
    <n v="20200806"/>
    <x v="1"/>
    <n v="1"/>
    <x v="1"/>
    <n v="28"/>
    <x v="6"/>
    <x v="1"/>
    <x v="1"/>
    <x v="16"/>
    <s v="Resuelta"/>
    <n v="6"/>
    <n v="8"/>
    <n v="2020"/>
    <n v="111"/>
    <s v="No Cruza"/>
    <n v="9"/>
    <n v="5"/>
    <n v="8"/>
    <n v="2020"/>
    <n v="112"/>
    <x v="1"/>
    <n v="1"/>
    <x v="1"/>
  </r>
  <r>
    <s v="P12102020110030"/>
    <x v="3"/>
    <n v="0"/>
    <n v="0"/>
    <s v="                                                                                "/>
    <s v="O.C Sabanalarga     "/>
    <s v="OSCAR ANTONIO BARRAZA ROJAS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L 8A ENTRE CRA 20 Y 21                                    "/>
    <s v="TR193869                      "/>
    <s v="Jackeline_Esther_Jimenez_Barros                                                 "/>
    <s v="AC005"/>
    <n v="20201111"/>
    <n v="20201111"/>
    <n v="1210"/>
    <n v="28278690"/>
    <s v="Inspección Normalización"/>
    <s v="NO"/>
    <x v="2"/>
    <n v="3"/>
    <n v="3000"/>
    <s v="Suministros definitivos Simples "/>
    <x v="3"/>
    <n v="20201111"/>
    <x v="1"/>
    <n v="1"/>
    <x v="1"/>
    <n v="11"/>
    <x v="5"/>
    <x v="1"/>
    <x v="4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95102020110019"/>
    <x v="5"/>
    <n v="0"/>
    <n v="0"/>
    <s v="                                                                                "/>
    <s v="O.C. B/quilla Sur   "/>
    <s v="MONICA RODRIGUEZ CHAVEZ                                                 "/>
    <n v="300659958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589961                      "/>
    <s v="KAREN_KANIZARES_MANOSALVA                                                       "/>
    <s v="AC230"/>
    <n v="20201109"/>
    <n v="20201109"/>
    <n v="9510"/>
    <n v="0"/>
    <m/>
    <s v="NO"/>
    <x v="0"/>
    <n v="3"/>
    <n v="30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11802020100023"/>
    <x v="3"/>
    <n v="0"/>
    <n v="0"/>
    <s v="                                                                                "/>
    <s v="Of. Telefónica 24H  "/>
    <s v="LUIS CARLOS SANTIAGO GIL                                                "/>
    <n v="3166813099"/>
    <s v="TC090"/>
    <s v="                                                                                                                                                                                           "/>
    <s v="URB. LOS ROBLES VII ETAPA                                   "/>
    <s v="NT001137                      "/>
    <s v="STEFANNIE_PAOLA_RAMBAO_BENAVIDES                                                "/>
    <s v="AC005"/>
    <n v="20201012"/>
    <n v="20201121"/>
    <n v="1180"/>
    <n v="28294459"/>
    <s v="Inspección Normalización"/>
    <s v="NO"/>
    <x v="2"/>
    <n v="3"/>
    <n v="3000"/>
    <s v="Suministros definitivos Simples "/>
    <x v="3"/>
    <n v="20201121"/>
    <x v="1"/>
    <n v="1"/>
    <x v="1"/>
    <n v="12"/>
    <x v="3"/>
    <x v="1"/>
    <x v="1"/>
    <x v="281"/>
    <s v="Pendiente"/>
    <n v="21"/>
    <n v="11"/>
    <n v="2020"/>
    <n v="4"/>
    <s v="No Cruza"/>
    <n v="4"/>
    <n v="21"/>
    <n v="11"/>
    <n v="2020"/>
    <n v="4"/>
    <x v="1"/>
    <n v="0"/>
    <x v="1"/>
  </r>
  <r>
    <s v="P95202020040005"/>
    <x v="0"/>
    <n v="0"/>
    <n v="0"/>
    <s v="                                                                                "/>
    <s v="O.C Sabanalarga     "/>
    <s v="CENTRO DE DESARROLLO JUVENIL                                            "/>
    <n v="3114097964"/>
    <s v="TC095"/>
    <s v="                                                                                                                                                                                           "/>
    <s v="CNTRO DESARROLLO JUVENIL                                    "/>
    <s v="A8742068                      "/>
    <s v="Alvaro_Enrique_Hernandez_Suarez                                                 "/>
    <s v="AC100"/>
    <n v="20200423"/>
    <n v="20200429"/>
    <n v="9520"/>
    <n v="27357530"/>
    <s v="Factibilidad Distribucion "/>
    <s v="NO"/>
    <x v="1"/>
    <n v="75"/>
    <n v="75000"/>
    <s v="Obras "/>
    <x v="8"/>
    <n v="20201021"/>
    <x v="2"/>
    <n v="1"/>
    <x v="0"/>
    <n v="23"/>
    <x v="8"/>
    <x v="1"/>
    <x v="4"/>
    <x v="503"/>
    <s v="Resuelta"/>
    <n v="21"/>
    <n v="10"/>
    <n v="2020"/>
    <n v="35"/>
    <s v="No Cruza"/>
    <n v="181"/>
    <n v="29"/>
    <n v="4"/>
    <n v="2020"/>
    <n v="210"/>
    <x v="1"/>
    <n v="175"/>
    <x v="0"/>
  </r>
  <r>
    <s v="P93312020100020"/>
    <x v="0"/>
    <n v="0"/>
    <n v="0"/>
    <s v="                                                                                "/>
    <s v="O.C. Riohacha       "/>
    <s v="RICARDO ANDRES NUÑEZ PALACIO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4                                                        "/>
    <s v="N3352044                      "/>
    <s v="Laudis_Peñaranda_                                                               "/>
    <s v="AC100"/>
    <n v="20201022"/>
    <n v="20201028"/>
    <n v="9331"/>
    <n v="28253588"/>
    <s v="Factibilidad Distribucion "/>
    <s v="NO"/>
    <x v="1"/>
    <n v="30"/>
    <n v="30000"/>
    <s v="Obras "/>
    <x v="0"/>
    <n v="20201028"/>
    <x v="2"/>
    <n v="1"/>
    <x v="0"/>
    <n v="22"/>
    <x v="3"/>
    <x v="1"/>
    <x v="3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34302020110007"/>
    <x v="12"/>
    <n v="0"/>
    <n v="0"/>
    <s v="                                                                                "/>
    <s v="O.C. La 14          "/>
    <s v="TOTALIZADOR SAN MARTIN SECTOR LA LOMA MUN PUEBLO VIEJO                  "/>
    <n v="0"/>
    <s v="TC093"/>
    <s v="                                                                                                                                                                                           "/>
    <s v="REF 5872301                                                 "/>
    <s v="C9794580                      "/>
    <s v="TATIANA ADELA LUQUEZ VANSTRAHLEM                                                "/>
    <s v="AC233"/>
    <n v="20201119"/>
    <n v="20201120"/>
    <n v="3430"/>
    <n v="0"/>
    <m/>
    <s v="NO"/>
    <x v="0"/>
    <n v="75"/>
    <n v="75000"/>
    <s v="Obras "/>
    <x v="19"/>
    <n v="20201120"/>
    <x v="2"/>
    <n v="1"/>
    <x v="0"/>
    <n v="19"/>
    <x v="5"/>
    <x v="1"/>
    <x v="0"/>
    <x v="94"/>
    <s v="Sin Orden"/>
    <n v="20"/>
    <n v="11"/>
    <n v="2020"/>
    <n v="5"/>
    <s v="No Cruza"/>
    <n v="5"/>
    <n v="20"/>
    <n v="11"/>
    <n v="2020"/>
    <n v="5"/>
    <x v="1"/>
    <n v="0"/>
    <x v="7"/>
  </r>
  <r>
    <s v="P33302020110001"/>
    <x v="1"/>
    <n v="0"/>
    <n v="0"/>
    <s v="                                                                                "/>
    <s v="O.C. Riohacha       "/>
    <s v="JORGE LUIS MENDOZA GARCIA                                               "/>
    <n v="3015922419"/>
    <s v="TC090"/>
    <s v="                                                                                                                                                                                           "/>
    <s v="LAS DELICIAS                                                "/>
    <s v="TR046848                      "/>
    <s v="CINDY_PITRE                                                                     "/>
    <s v="AC236"/>
    <n v="20201105"/>
    <n v="20201113"/>
    <n v="3330"/>
    <n v="28269126"/>
    <s v="Inspección Normalización"/>
    <s v="NO"/>
    <x v="1"/>
    <n v="3.5"/>
    <n v="3500"/>
    <s v="Suministros definitivos Simples "/>
    <x v="1"/>
    <n v="20201113"/>
    <x v="1"/>
    <n v="1"/>
    <x v="1"/>
    <n v="5"/>
    <x v="5"/>
    <x v="1"/>
    <x v="3"/>
    <x v="72"/>
    <s v="Resuelta"/>
    <n v="13"/>
    <n v="11"/>
    <n v="2020"/>
    <n v="12"/>
    <s v="No Cruza"/>
    <n v="8"/>
    <n v="13"/>
    <n v="11"/>
    <n v="2020"/>
    <n v="12"/>
    <x v="1"/>
    <n v="0"/>
    <x v="1"/>
  </r>
  <r>
    <s v="P95102015120012"/>
    <x v="7"/>
    <n v="0"/>
    <n v="0"/>
    <s v="                                                                                "/>
    <s v="O.C. B/quilla Cto   "/>
    <s v="VERDE PROVISIONAL #2 CARIBE                                             "/>
    <n v="3682818"/>
    <s v="TC092"/>
    <s v="                                                                                                                                                                                           "/>
    <s v="PROVISIONAL # 2                                             "/>
    <s v="T3215501                      "/>
    <s v="Luz_Estela_Arevalo_de_León                                                      "/>
    <s v="AC200"/>
    <n v="20151210"/>
    <n v="20160615"/>
    <n v="9510"/>
    <n v="22260700"/>
    <s v="Seguimiento y rev. instalacion electrica distribucion "/>
    <s v="NO"/>
    <x v="1"/>
    <n v="75"/>
    <n v="75000"/>
    <s v="Obras "/>
    <x v="12"/>
    <n v="20160615"/>
    <x v="2"/>
    <n v="1"/>
    <x v="0"/>
    <n v="10"/>
    <x v="9"/>
    <x v="4"/>
    <x v="1"/>
    <x v="621"/>
    <s v="Resuelta"/>
    <n v="15"/>
    <n v="6"/>
    <n v="2016"/>
    <n v="1624"/>
    <s v="No Cruza"/>
    <n v="188"/>
    <n v="15"/>
    <n v="6"/>
    <n v="2016"/>
    <n v="1624"/>
    <x v="0"/>
    <n v="0"/>
    <x v="5"/>
  </r>
  <r>
    <s v="P11702020100079"/>
    <x v="2"/>
    <n v="0"/>
    <n v="0"/>
    <s v="                                                                                "/>
    <s v="ZE Bquilla-Sur-S/dad"/>
    <s v="GERARDO BENIEZ HOTEL PORTAL PLAZA                                       "/>
    <n v="3175009378"/>
    <s v="TC092"/>
    <s v="                                                                                                                                                                                           "/>
    <s v="HOTEL PORTAL PLAZA                                          "/>
    <s v="T9763922                      "/>
    <s v="Somaya_Rincon                                                                   "/>
    <s v="AC190"/>
    <n v="20201024"/>
    <n v="20201024"/>
    <n v="1170"/>
    <n v="0"/>
    <m/>
    <s v="NO"/>
    <x v="0"/>
    <n v="75"/>
    <n v="75000"/>
    <s v="Obras "/>
    <x v="2"/>
    <n v="20201024"/>
    <x v="3"/>
    <n v="1"/>
    <x v="0"/>
    <n v="24"/>
    <x v="3"/>
    <x v="1"/>
    <x v="1"/>
    <x v="329"/>
    <s v="Sin Orden"/>
    <n v="24"/>
    <n v="10"/>
    <n v="2020"/>
    <n v="32"/>
    <s v="No Cruza"/>
    <n v="32"/>
    <n v="24"/>
    <n v="10"/>
    <n v="2020"/>
    <n v="32"/>
    <x v="1"/>
    <n v="0"/>
    <x v="2"/>
  </r>
  <r>
    <s v="P95102018080008"/>
    <x v="4"/>
    <n v="2001444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80803"/>
    <n v="20190621"/>
    <n v="9510"/>
    <n v="25552649"/>
    <s v="Seguimiento y rev. instalacion electrica distribucion "/>
    <s v="NO"/>
    <x v="3"/>
    <n v="50"/>
    <n v="50000"/>
    <s v="Aumentos de potencia"/>
    <x v="6"/>
    <n v="20190621"/>
    <x v="2"/>
    <n v="1"/>
    <x v="0"/>
    <n v="3"/>
    <x v="10"/>
    <x v="3"/>
    <x v="1"/>
    <x v="622"/>
    <s v="Resuelta"/>
    <n v="21"/>
    <n v="6"/>
    <n v="2019"/>
    <n v="523"/>
    <s v="No Cruza"/>
    <n v="322"/>
    <n v="21"/>
    <n v="6"/>
    <n v="2019"/>
    <n v="523"/>
    <x v="0"/>
    <n v="0"/>
    <x v="3"/>
  </r>
  <r>
    <s v="P12102020100024"/>
    <x v="2"/>
    <n v="0"/>
    <n v="0"/>
    <s v="                                                                                "/>
    <s v="O.C Sabanalarga     "/>
    <s v="URBANIZACION VISTAMAR                                                   "/>
    <n v="3004773876"/>
    <s v="TC090"/>
    <s v="                                                                                                                                                                                           "/>
    <s v="URBANIZACION VISTAMAR                                       "/>
    <s v="A8742068                      "/>
    <s v="Alvaro_Enrique_Hernandez_Suarez                                                 "/>
    <s v="AC190"/>
    <n v="20201015"/>
    <n v="20201110"/>
    <n v="1210"/>
    <n v="28247682"/>
    <s v="Factibilidad Distribucion "/>
    <s v="NO"/>
    <x v="1"/>
    <n v="75"/>
    <n v="75000"/>
    <s v="Obras "/>
    <x v="7"/>
    <n v="20201113"/>
    <x v="2"/>
    <n v="1"/>
    <x v="0"/>
    <n v="15"/>
    <x v="3"/>
    <x v="1"/>
    <x v="4"/>
    <x v="13"/>
    <s v="Resuelta"/>
    <n v="13"/>
    <n v="11"/>
    <n v="2020"/>
    <n v="12"/>
    <s v="No Cruza"/>
    <n v="29"/>
    <n v="10"/>
    <n v="11"/>
    <n v="2020"/>
    <n v="15"/>
    <x v="1"/>
    <n v="3"/>
    <x v="2"/>
  </r>
  <r>
    <s v="P11102020090118"/>
    <x v="1"/>
    <n v="3031329"/>
    <n v="20117324"/>
    <s v="Situacion correcta                                                              "/>
    <s v="Of. Telefónica 24H  "/>
    <s v="PEDRO JUAN ALBA ECHEVERRIA                                              "/>
    <n v="3017791785"/>
    <s v="TC090"/>
    <s v="CL 68C 32 38                                                                                                                                                                               "/>
    <s v="                                                            "/>
    <s v="NT001923                      "/>
    <s v="LINA_MARIA_STEFANELL_DE_LA_HOZ                                                  "/>
    <s v="AC236"/>
    <n v="20200923"/>
    <n v="20200924"/>
    <n v="1110"/>
    <n v="28159546"/>
    <s v="Inspección Normalización"/>
    <s v="NO"/>
    <x v="1"/>
    <n v="3"/>
    <n v="3000"/>
    <s v="Aumentos de potencia"/>
    <x v="1"/>
    <n v="20200924"/>
    <x v="1"/>
    <n v="1"/>
    <x v="1"/>
    <n v="23"/>
    <x v="7"/>
    <x v="1"/>
    <x v="1"/>
    <x v="169"/>
    <s v="Resuelta"/>
    <n v="24"/>
    <n v="9"/>
    <n v="2020"/>
    <n v="62"/>
    <s v="No Cruza"/>
    <n v="1"/>
    <n v="24"/>
    <n v="9"/>
    <n v="2020"/>
    <n v="62"/>
    <x v="1"/>
    <n v="0"/>
    <x v="1"/>
  </r>
  <r>
    <s v="P75512018040001"/>
    <x v="12"/>
    <n v="0"/>
    <n v="0"/>
    <s v="                                                                                "/>
    <s v="O.C. B/quilla Cto   "/>
    <s v="  GONVARRI MS COLOMBIA                                                  "/>
    <n v="3005308919"/>
    <s v="TC091"/>
    <s v="                                                                                                                                                                                           "/>
    <s v="CLL 110 6 335                                               "/>
    <s v="T3215501                      "/>
    <s v="Luz_Estela_Arevalo_de_León                                                      "/>
    <s v="AC233"/>
    <n v="20180404"/>
    <n v="20180404"/>
    <n v="7551"/>
    <n v="0"/>
    <m/>
    <s v="NO"/>
    <x v="0"/>
    <n v="800"/>
    <n v="800000"/>
    <s v="Obras "/>
    <x v="19"/>
    <n v="20180404"/>
    <x v="3"/>
    <n v="1"/>
    <x v="0"/>
    <n v="4"/>
    <x v="8"/>
    <x v="3"/>
    <x v="1"/>
    <x v="389"/>
    <s v="Sin Orden"/>
    <n v="4"/>
    <n v="4"/>
    <n v="2018"/>
    <n v="966"/>
    <s v="No Cruza"/>
    <n v="966"/>
    <n v="4"/>
    <n v="4"/>
    <n v="2018"/>
    <n v="966"/>
    <x v="0"/>
    <n v="0"/>
    <x v="7"/>
  </r>
  <r>
    <s v="P95302020100001"/>
    <x v="5"/>
    <n v="5594831"/>
    <n v="36046823"/>
    <s v="Situacion correcta                                                              "/>
    <s v="O.C. B/quilla Nte   "/>
    <s v="BODEGA 2 F002 FOTOPROMOCION                                             "/>
    <n v="0"/>
    <s v="TC090"/>
    <s v="CARRT A JUAN MINA A GALAPA 200 1               LOC  F002                                                                                                                                   "/>
    <s v="ZONA FRANCA LAS CAYENAS                                     "/>
    <s v="A0840971                      "/>
    <s v="JEISSON_JAIR_LARIOS_DIAZ                                                        "/>
    <s v="AC230"/>
    <n v="20201016"/>
    <n v="20201016"/>
    <n v="9530"/>
    <n v="0"/>
    <m/>
    <s v="NO"/>
    <x v="0"/>
    <n v="112.5"/>
    <n v="112500"/>
    <s v="Aumentos de potencia"/>
    <x v="9"/>
    <n v="20201016"/>
    <x v="3"/>
    <n v="1"/>
    <x v="0"/>
    <n v="16"/>
    <x v="3"/>
    <x v="1"/>
    <x v="1"/>
    <x v="3"/>
    <s v="Sin Orden"/>
    <n v="16"/>
    <n v="10"/>
    <n v="2020"/>
    <n v="40"/>
    <s v="No Cruza"/>
    <n v="40"/>
    <n v="16"/>
    <n v="10"/>
    <n v="2020"/>
    <n v="40"/>
    <x v="1"/>
    <n v="0"/>
    <x v="4"/>
  </r>
  <r>
    <s v="P11102020050042"/>
    <x v="2"/>
    <n v="2280954"/>
    <n v="20146286"/>
    <s v="Situacion correcta                                                              "/>
    <s v="O.C. B/quilla Cto   "/>
    <s v="BETHEL MULTIFAMILIAR                                                    "/>
    <n v="3147772830"/>
    <s v="TC090"/>
    <s v="CR 42H 79B 63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522"/>
    <n v="20200626"/>
    <n v="1110"/>
    <n v="28240849"/>
    <s v="Seguimiento y rev. instalacion electrica distribucion "/>
    <s v="NO"/>
    <x v="1"/>
    <n v="37.5"/>
    <n v="37500"/>
    <s v="Aumentos de potencia"/>
    <x v="5"/>
    <n v="20201024"/>
    <x v="2"/>
    <n v="1"/>
    <x v="0"/>
    <n v="22"/>
    <x v="2"/>
    <x v="1"/>
    <x v="1"/>
    <x v="67"/>
    <s v="Resuelta"/>
    <n v="24"/>
    <n v="10"/>
    <n v="2020"/>
    <n v="32"/>
    <d v="2020-10-19T00:00:00"/>
    <n v="155"/>
    <n v="26"/>
    <n v="6"/>
    <n v="2020"/>
    <n v="152"/>
    <x v="1"/>
    <n v="120"/>
    <x v="2"/>
  </r>
  <r>
    <s v="P33102020090003"/>
    <x v="0"/>
    <n v="0"/>
    <n v="0"/>
    <s v="                                                                                "/>
    <s v="O.C. Riohacha       "/>
    <s v="RIOHACHA FINCA EL DESCANSO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EL DESCANSO                                           "/>
    <s v="N3352044                      "/>
    <s v="Laudis_Peñaranda_                                                               "/>
    <s v="AC100"/>
    <n v="20200902"/>
    <n v="20200910"/>
    <n v="3310"/>
    <n v="28097039"/>
    <s v="Factibilidad Distribucion "/>
    <s v="NO"/>
    <x v="1"/>
    <n v="15"/>
    <n v="15000"/>
    <s v="Obras "/>
    <x v="0"/>
    <n v="20200910"/>
    <x v="2"/>
    <n v="1"/>
    <x v="0"/>
    <n v="2"/>
    <x v="7"/>
    <x v="1"/>
    <x v="3"/>
    <x v="248"/>
    <s v="Resuelta"/>
    <n v="10"/>
    <n v="9"/>
    <n v="2020"/>
    <n v="76"/>
    <s v="No Cruza"/>
    <n v="8"/>
    <n v="10"/>
    <n v="9"/>
    <n v="2020"/>
    <n v="76"/>
    <x v="1"/>
    <n v="0"/>
    <x v="0"/>
  </r>
  <r>
    <s v="P33102020050001"/>
    <x v="2"/>
    <n v="0"/>
    <n v="0"/>
    <s v="                                                                                "/>
    <s v="O.C. Riohacha       "/>
    <s v="OSCAR BARROS ARREDONDO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FINCA OSCAR                                            "/>
    <s v="N3352044                      "/>
    <s v="Laudis_Peñaranda_                                                               "/>
    <s v="AC190"/>
    <n v="20200522"/>
    <n v="20200731"/>
    <n v="3310"/>
    <n v="27906156"/>
    <s v="Seguimiento y rev. instalacion electrica distribucion "/>
    <s v="NO"/>
    <x v="1"/>
    <n v="37.5"/>
    <n v="37500"/>
    <s v="Obras "/>
    <x v="11"/>
    <n v="20200731"/>
    <x v="2"/>
    <n v="1"/>
    <x v="0"/>
    <n v="22"/>
    <x v="2"/>
    <x v="1"/>
    <x v="3"/>
    <x v="67"/>
    <s v="Resuelta"/>
    <n v="31"/>
    <n v="7"/>
    <n v="2020"/>
    <n v="117"/>
    <s v="No Cruza"/>
    <n v="70"/>
    <n v="31"/>
    <n v="7"/>
    <n v="2020"/>
    <n v="117"/>
    <x v="1"/>
    <n v="0"/>
    <x v="2"/>
  </r>
  <r>
    <s v="P34402018100016"/>
    <x v="2"/>
    <n v="0"/>
    <n v="0"/>
    <s v="                                                                                "/>
    <s v="ZE Santa_Marta      "/>
    <s v="FUNDACION BATALLON DE ALTA MONTAÑA NO 6                                 "/>
    <n v="3002289309"/>
    <s v="TC094"/>
    <s v="                                                                                                                                                                                           "/>
    <s v="VDA LA ESTRELLA - EL CINCUENTA                              "/>
    <s v="T9697258                      "/>
    <s v="Adriana_Duran_Q                                                                 "/>
    <s v="AC190"/>
    <n v="20181026"/>
    <n v="20181212"/>
    <n v="3440"/>
    <n v="25716225"/>
    <s v="Factibilidad Distribucion "/>
    <s v="NO"/>
    <x v="1"/>
    <n v="112.5"/>
    <n v="112500"/>
    <s v="Obras "/>
    <x v="16"/>
    <n v="20181228"/>
    <x v="2"/>
    <n v="1"/>
    <x v="0"/>
    <n v="26"/>
    <x v="3"/>
    <x v="3"/>
    <x v="0"/>
    <x v="100"/>
    <s v="Resuelta"/>
    <n v="28"/>
    <n v="12"/>
    <n v="2018"/>
    <n v="698"/>
    <s v="No Cruza"/>
    <n v="63"/>
    <n v="12"/>
    <n v="12"/>
    <n v="2018"/>
    <n v="714"/>
    <x v="0"/>
    <n v="16"/>
    <x v="2"/>
  </r>
  <r>
    <s v="P93432020070005"/>
    <x v="4"/>
    <n v="1054801"/>
    <n v="0"/>
    <s v="                                                                                "/>
    <s v="ZE Santa_Marta      "/>
    <s v="MARIA C VILLAMIZAR                                                      "/>
    <n v="319264968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220"/>
    <n v="20200716"/>
    <n v="20201112"/>
    <n v="9343"/>
    <n v="28225178"/>
    <s v="Seguimiento y rev. instalacion electrica distribucion "/>
    <s v="NO"/>
    <x v="3"/>
    <n v="45"/>
    <n v="45000"/>
    <s v="Aumentos de potencia"/>
    <x v="4"/>
    <n v="20201112"/>
    <x v="2"/>
    <n v="1"/>
    <x v="0"/>
    <n v="16"/>
    <x v="6"/>
    <x v="1"/>
    <x v="0"/>
    <x v="580"/>
    <s v="Resuelta"/>
    <n v="12"/>
    <n v="11"/>
    <n v="2020"/>
    <n v="13"/>
    <d v="2020-10-09T00:00:00"/>
    <n v="119"/>
    <n v="12"/>
    <n v="11"/>
    <n v="2020"/>
    <n v="13"/>
    <x v="1"/>
    <n v="0"/>
    <x v="3"/>
  </r>
  <r>
    <s v="P95102020100003"/>
    <x v="5"/>
    <n v="0"/>
    <n v="0"/>
    <s v="                                                                                "/>
    <s v="O.C. Soledad        "/>
    <s v="MARGARITA ROSA MADRID MOLINA                                            "/>
    <n v="300507472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06"/>
    <n v="20201006"/>
    <n v="9510"/>
    <n v="0"/>
    <m/>
    <s v="NO"/>
    <x v="0"/>
    <n v="3"/>
    <n v="3000"/>
    <s v="Suministros definitivos Simples "/>
    <x v="9"/>
    <n v="20201006"/>
    <x v="1"/>
    <n v="1"/>
    <x v="1"/>
    <n v="6"/>
    <x v="3"/>
    <x v="1"/>
    <x v="1"/>
    <x v="177"/>
    <s v="Sin Orden"/>
    <n v="6"/>
    <n v="10"/>
    <n v="2020"/>
    <n v="50"/>
    <s v="No Cruza"/>
    <n v="50"/>
    <n v="6"/>
    <n v="10"/>
    <n v="2020"/>
    <n v="50"/>
    <x v="1"/>
    <n v="0"/>
    <x v="4"/>
  </r>
  <r>
    <s v="P11102019120020"/>
    <x v="0"/>
    <n v="0"/>
    <n v="0"/>
    <s v="                                                                                "/>
    <s v="O.C. B/quilla Cto   "/>
    <s v="SURTIABARROTES INTERNACIONAL S.A.S                                      "/>
    <n v="301456625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1203"/>
    <n v="20191211"/>
    <n v="1110"/>
    <n v="26977139"/>
    <s v="Factibilidad Distribucion "/>
    <s v="NO"/>
    <x v="1"/>
    <n v="112.5"/>
    <n v="112500"/>
    <s v="Obras "/>
    <x v="0"/>
    <n v="20191211"/>
    <x v="2"/>
    <n v="1"/>
    <x v="0"/>
    <n v="3"/>
    <x v="9"/>
    <x v="2"/>
    <x v="1"/>
    <x v="120"/>
    <s v="Resuelta"/>
    <n v="11"/>
    <n v="12"/>
    <n v="2019"/>
    <n v="350"/>
    <s v="No Cruza"/>
    <n v="8"/>
    <n v="11"/>
    <n v="12"/>
    <n v="2019"/>
    <n v="350"/>
    <x v="1"/>
    <n v="0"/>
    <x v="0"/>
  </r>
  <r>
    <s v="P31602019020005"/>
    <x v="0"/>
    <n v="0"/>
    <n v="0"/>
    <s v="                                                                                "/>
    <s v="O.C. B/quilla Cto   "/>
    <s v="JESUS DAVID NUMA SAAD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EL BANCO CHIMICHAGUA                                    "/>
    <s v="T3243764                      "/>
    <s v="Hugo_Bello_Sanchez                                                              "/>
    <s v="AC100"/>
    <n v="20190201"/>
    <n v="20190202"/>
    <n v="3160"/>
    <n v="25954152"/>
    <s v="Factibilidad Distribucion "/>
    <s v="NO"/>
    <x v="1"/>
    <n v="10"/>
    <n v="10000"/>
    <s v="Obras "/>
    <x v="0"/>
    <n v="20190202"/>
    <x v="2"/>
    <n v="1"/>
    <x v="0"/>
    <n v="1"/>
    <x v="1"/>
    <x v="2"/>
    <x v="2"/>
    <x v="397"/>
    <s v="Resuelta"/>
    <n v="2"/>
    <n v="2"/>
    <n v="2019"/>
    <n v="662"/>
    <s v="No Cruza"/>
    <n v="1"/>
    <n v="2"/>
    <n v="2"/>
    <n v="2019"/>
    <n v="662"/>
    <x v="0"/>
    <n v="0"/>
    <x v="0"/>
  </r>
  <r>
    <s v="P12102018120018"/>
    <x v="0"/>
    <n v="4918967"/>
    <n v="35612293"/>
    <s v="Situacion correcta                                                              "/>
    <s v="O.C Sabanalarga     "/>
    <s v="PEDRO MANUEL PALLARES POLO                                              "/>
    <s v="                      "/>
    <s v="TC090"/>
    <s v="CARRT A CAMPECHE KM 2 50                                                                                                                                                                   "/>
    <n v="6872122"/>
    <s v="T9763922                      "/>
    <s v="Somaya_Rincon                                                                   "/>
    <s v="AC100"/>
    <n v="20181221"/>
    <n v="20190114"/>
    <n v="1210"/>
    <n v="25835361"/>
    <s v="Factibilidad Distribucion "/>
    <s v="NO"/>
    <x v="1"/>
    <n v="15"/>
    <n v="15000"/>
    <s v="Aumentos de potencia"/>
    <x v="0"/>
    <n v="20190114"/>
    <x v="2"/>
    <n v="1"/>
    <x v="0"/>
    <n v="21"/>
    <x v="9"/>
    <x v="3"/>
    <x v="4"/>
    <x v="163"/>
    <s v="Resuelta"/>
    <n v="14"/>
    <n v="1"/>
    <n v="2019"/>
    <n v="681"/>
    <s v="No Cruza"/>
    <n v="24"/>
    <n v="14"/>
    <n v="1"/>
    <n v="2019"/>
    <n v="681"/>
    <x v="0"/>
    <n v="0"/>
    <x v="0"/>
  </r>
  <r>
    <s v="P93402020060002"/>
    <x v="2"/>
    <n v="3851888"/>
    <n v="20660065"/>
    <s v="Suspendido por impago                                                           "/>
    <s v="ZE Santa_Marta      "/>
    <s v="  FUNDACION STAND BY ME                                                 "/>
    <n v="3128984775"/>
    <s v="TC090"/>
    <s v="CL 5 CR 3 18                                                                                                                                                                               "/>
    <s v="C 5                                                         "/>
    <s v="T9697258                      "/>
    <s v="Adriana_Duran_Q                                                                 "/>
    <s v="AC190"/>
    <n v="20200630"/>
    <n v="20200922"/>
    <n v="9340"/>
    <n v="27977787"/>
    <s v="Factibilidad Distribucion "/>
    <s v="NO"/>
    <x v="1"/>
    <n v="37.5"/>
    <n v="37500"/>
    <s v="Aumentos de potencia"/>
    <x v="7"/>
    <n v="20201016"/>
    <x v="2"/>
    <n v="1"/>
    <x v="0"/>
    <n v="30"/>
    <x v="4"/>
    <x v="1"/>
    <x v="0"/>
    <x v="588"/>
    <s v="Resuelta"/>
    <n v="16"/>
    <n v="10"/>
    <n v="2020"/>
    <n v="40"/>
    <s v="No Cruza"/>
    <n v="108"/>
    <n v="22"/>
    <n v="9"/>
    <n v="2020"/>
    <n v="64"/>
    <x v="1"/>
    <n v="24"/>
    <x v="2"/>
  </r>
  <r>
    <s v="P11102019060062"/>
    <x v="2"/>
    <n v="5251462"/>
    <n v="0"/>
    <s v="                                                                                "/>
    <s v="O.C. B/quilla Cto   "/>
    <s v="LA PLAYA DEFINITIVO VILLAS DE MARBELLA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VILLA DE MARBELLA                                           "/>
    <s v="T9763922                      "/>
    <s v="Somaya_Rincon                                                                   "/>
    <s v="AC190"/>
    <n v="20190618"/>
    <n v="20190809"/>
    <n v="1110"/>
    <n v="26429738"/>
    <s v="Factibilidad Distribucion "/>
    <s v="NO"/>
    <x v="1"/>
    <n v="300"/>
    <n v="300000"/>
    <s v="Aumentos de potencia"/>
    <x v="7"/>
    <n v="20190829"/>
    <x v="3"/>
    <n v="1"/>
    <x v="0"/>
    <n v="18"/>
    <x v="4"/>
    <x v="2"/>
    <x v="1"/>
    <x v="610"/>
    <s v="Resuelta"/>
    <n v="29"/>
    <n v="8"/>
    <n v="2019"/>
    <n v="454"/>
    <s v="No Cruza"/>
    <n v="72"/>
    <n v="9"/>
    <n v="8"/>
    <n v="2019"/>
    <n v="474"/>
    <x v="0"/>
    <n v="20"/>
    <x v="2"/>
  </r>
  <r>
    <s v="P11102019100179"/>
    <x v="3"/>
    <n v="0"/>
    <n v="0"/>
    <s v="                                                                                "/>
    <s v="O.C. B/quilla Nte   "/>
    <s v="JENER CASTAÑO AGUIRRE                                                   "/>
    <n v="3012172547"/>
    <s v="TC090"/>
    <s v="                                                                                                                                                                                           "/>
    <s v="CLL 65 44 91                                                "/>
    <s v="TR052017                      "/>
    <s v="YULISSA_ANDREA_PACHECO_OLAYA                                                    "/>
    <s v="AC005"/>
    <n v="20191031"/>
    <n v="20191115"/>
    <n v="1110"/>
    <n v="26917490"/>
    <s v="Inspección Normalización"/>
    <s v="NO"/>
    <x v="3"/>
    <n v="3"/>
    <n v="3000"/>
    <s v="Suministros definitivos Simples "/>
    <x v="3"/>
    <n v="20191115"/>
    <x v="1"/>
    <n v="1"/>
    <x v="1"/>
    <n v="31"/>
    <x v="3"/>
    <x v="2"/>
    <x v="1"/>
    <x v="298"/>
    <s v="Resuelta"/>
    <n v="15"/>
    <n v="11"/>
    <n v="2019"/>
    <n v="376"/>
    <s v="No Cruza"/>
    <n v="15"/>
    <n v="15"/>
    <n v="11"/>
    <n v="2019"/>
    <n v="376"/>
    <x v="0"/>
    <n v="0"/>
    <x v="1"/>
  </r>
  <r>
    <s v="P12202019010003"/>
    <x v="2"/>
    <n v="0"/>
    <n v="0"/>
    <s v="                                                                                "/>
    <s v="O.C Sabanalarga     "/>
    <s v="DISTRITAL VALORCON CIUDADELA                                            "/>
    <n v="3126810844"/>
    <s v="TC090"/>
    <s v="                                                                                                                                                                                           "/>
    <s v="CL 6 CR 61-100 MANZANA A 38                                 "/>
    <s v="T9763922                      "/>
    <s v="Somaya_Rincon                                                                   "/>
    <s v="AC190"/>
    <n v="20190111"/>
    <n v="20190308"/>
    <n v="1220"/>
    <n v="26229497"/>
    <s v="Seguimiento y rev. instalacion electrica distribucion "/>
    <s v="NO"/>
    <x v="1"/>
    <n v="112.5"/>
    <n v="112500"/>
    <s v="Obras "/>
    <x v="8"/>
    <n v="20200207"/>
    <x v="5"/>
    <n v="1"/>
    <x v="0"/>
    <n v="11"/>
    <x v="11"/>
    <x v="2"/>
    <x v="4"/>
    <x v="623"/>
    <s v="Resuelta"/>
    <n v="7"/>
    <n v="2"/>
    <n v="2020"/>
    <n v="292"/>
    <d v="2019-04-22T00:00:00"/>
    <n v="392"/>
    <n v="8"/>
    <n v="3"/>
    <n v="2019"/>
    <n v="628"/>
    <x v="0"/>
    <n v="336"/>
    <x v="2"/>
  </r>
  <r>
    <s v="P11702020070064"/>
    <x v="2"/>
    <n v="2187408"/>
    <n v="20016476"/>
    <s v="Situacion correcta                                                              "/>
    <s v="O.C. B/quilla Cto   "/>
    <s v="OSCAR ENRIQUE ORTIZ                                                     "/>
    <n v="0"/>
    <s v="TC092"/>
    <s v="CR 1J 48 14 BLOQ  88 P1 APTO  102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728"/>
    <n v="20200819"/>
    <n v="1170"/>
    <n v="27896176"/>
    <s v="Factibilidad Distribucion "/>
    <s v="NO"/>
    <x v="1"/>
    <n v="30"/>
    <n v="30000"/>
    <s v="Aumentos de potencia"/>
    <x v="8"/>
    <n v="20201022"/>
    <x v="2"/>
    <n v="1"/>
    <x v="0"/>
    <n v="28"/>
    <x v="6"/>
    <x v="1"/>
    <x v="1"/>
    <x v="16"/>
    <s v="Resuelta"/>
    <n v="22"/>
    <n v="10"/>
    <n v="2020"/>
    <n v="34"/>
    <s v="No Cruza"/>
    <n v="86"/>
    <n v="19"/>
    <n v="8"/>
    <n v="2020"/>
    <n v="98"/>
    <x v="1"/>
    <n v="64"/>
    <x v="2"/>
  </r>
  <r>
    <s v="P75412017090052"/>
    <x v="0"/>
    <n v="0"/>
    <n v="0"/>
    <s v="                                                                                "/>
    <s v="O.C Sabanalarga     "/>
    <s v="FINCA EL ENCANTO REINEMER LLACH CARLOS ENRIQUE                          "/>
    <n v="0"/>
    <s v="TC090"/>
    <s v="                                                                                                                                                                                           "/>
    <s v="NIC VEC 6642315                                             "/>
    <s v="T9763922                      "/>
    <s v="Somaya_Rincon                                                                   "/>
    <s v="AC100"/>
    <n v="20170928"/>
    <n v="20171002"/>
    <n v="7541"/>
    <n v="24296512"/>
    <s v="Factibilidad Distribucion "/>
    <s v="NO"/>
    <x v="1"/>
    <n v="25"/>
    <n v="25000"/>
    <s v="Obras "/>
    <x v="0"/>
    <n v="20171002"/>
    <x v="2"/>
    <n v="1"/>
    <x v="0"/>
    <n v="28"/>
    <x v="7"/>
    <x v="0"/>
    <x v="4"/>
    <x v="624"/>
    <s v="Resuelta"/>
    <n v="2"/>
    <n v="10"/>
    <n v="2017"/>
    <n v="1150"/>
    <s v="No Cruza"/>
    <n v="4"/>
    <n v="2"/>
    <n v="10"/>
    <n v="2017"/>
    <n v="1150"/>
    <x v="0"/>
    <n v="0"/>
    <x v="0"/>
  </r>
  <r>
    <s v="P11102020110074"/>
    <x v="13"/>
    <n v="0"/>
    <n v="0"/>
    <s v="                                                                                "/>
    <s v="O.C. B/quilla Cto   "/>
    <s v="OFFICE G79 HOME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EFINITIVO G79 HOME                                         "/>
    <s v="T9763922                      "/>
    <s v="Somaya_Rincon                                                                   "/>
    <s v="AC232"/>
    <n v="20201112"/>
    <n v="20201112"/>
    <n v="1110"/>
    <n v="0"/>
    <m/>
    <s v="NO"/>
    <x v="0"/>
    <n v="400"/>
    <n v="400000"/>
    <s v="Obras "/>
    <x v="20"/>
    <n v="20201112"/>
    <x v="6"/>
    <n v="1"/>
    <x v="0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8"/>
  </r>
  <r>
    <s v="P77512019070006"/>
    <x v="0"/>
    <n v="0"/>
    <n v="0"/>
    <s v="                                                                                "/>
    <s v="O.C. Riohacha       "/>
    <s v="DOLMEN AP ILUMINACION PALOMINO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=CRA 64B 85 80                                              "/>
    <s v="N3352044                      "/>
    <s v="Laudis_Peñaranda_                                                               "/>
    <s v="AC100"/>
    <n v="20190727"/>
    <n v="20190805"/>
    <n v="7751"/>
    <n v="26575987"/>
    <s v="Factibilidad Distribucion "/>
    <s v="NO"/>
    <x v="1"/>
    <n v="15"/>
    <n v="15000"/>
    <s v="Obras "/>
    <x v="0"/>
    <n v="20190805"/>
    <x v="2"/>
    <n v="1"/>
    <x v="0"/>
    <n v="27"/>
    <x v="6"/>
    <x v="2"/>
    <x v="3"/>
    <x v="491"/>
    <s v="Resuelta"/>
    <n v="5"/>
    <n v="8"/>
    <n v="2019"/>
    <n v="478"/>
    <s v="No Cruza"/>
    <n v="9"/>
    <n v="5"/>
    <n v="8"/>
    <n v="2019"/>
    <n v="478"/>
    <x v="0"/>
    <n v="0"/>
    <x v="0"/>
  </r>
  <r>
    <s v="P95302016030006"/>
    <x v="2"/>
    <n v="0"/>
    <n v="0"/>
    <s v="                                                                                "/>
    <s v="O.C. B/quilla Nte   "/>
    <s v="DIANA LOTE VILLA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60317"/>
    <n v="20161101"/>
    <n v="9530"/>
    <n v="22562775"/>
    <s v="Factibilidad Distribucion "/>
    <s v="NO"/>
    <x v="1"/>
    <n v="600"/>
    <n v="600000"/>
    <s v="Obras "/>
    <x v="7"/>
    <n v="20170210"/>
    <x v="3"/>
    <n v="1"/>
    <x v="0"/>
    <n v="17"/>
    <x v="0"/>
    <x v="7"/>
    <x v="1"/>
    <x v="625"/>
    <s v="Resuelta"/>
    <n v="10"/>
    <n v="2"/>
    <n v="2017"/>
    <n v="1384"/>
    <s v="No Cruza"/>
    <n v="330"/>
    <n v="1"/>
    <n v="11"/>
    <n v="2016"/>
    <n v="1485"/>
    <x v="0"/>
    <n v="101"/>
    <x v="2"/>
  </r>
  <r>
    <s v="P95202018030024"/>
    <x v="2"/>
    <n v="0"/>
    <n v="0"/>
    <s v="                                                                                "/>
    <s v="O.C Sabanalarga     "/>
    <s v="9007940216 CONSORCIO DE DISEÑOS COSTERA NIT                             "/>
    <n v="0"/>
    <s v="TC092"/>
    <s v="                                                                                                                                                                                           "/>
    <s v="PESAJE                                                      "/>
    <s v="T9763922                      "/>
    <s v="Somaya_Rincon                                                                   "/>
    <s v="AC190"/>
    <n v="20180327"/>
    <n v="20180419"/>
    <n v="9520"/>
    <n v="25275875"/>
    <s v="Seguimiento y rev. instalacion electrica distribucion "/>
    <s v="NO"/>
    <x v="1"/>
    <n v="75"/>
    <n v="75000"/>
    <s v="Obras "/>
    <x v="8"/>
    <n v="20200313"/>
    <x v="2"/>
    <n v="1"/>
    <x v="0"/>
    <n v="27"/>
    <x v="0"/>
    <x v="3"/>
    <x v="4"/>
    <x v="626"/>
    <s v="Resuelta"/>
    <n v="13"/>
    <n v="3"/>
    <n v="2020"/>
    <n v="257"/>
    <d v="2018-07-09T00:00:00"/>
    <n v="717"/>
    <n v="19"/>
    <n v="4"/>
    <n v="2018"/>
    <n v="951"/>
    <x v="0"/>
    <n v="694"/>
    <x v="2"/>
  </r>
  <r>
    <s v="P11702020090012"/>
    <x v="3"/>
    <n v="2053272"/>
    <n v="20059450"/>
    <s v="Situacion correcta                                                              "/>
    <s v="O.C. B/quilla Cto   "/>
    <s v="TERESA PUELLO DE ROCA                                                   "/>
    <n v="3145059470"/>
    <s v="TC090"/>
    <s v="CR 12 27B 86                                                                                                                                                                               "/>
    <s v="                                                            "/>
    <s v="H2735924                      "/>
    <s v="Lynda_Karina_Alvarez_Bermudez                                                   "/>
    <s v="AC005"/>
    <n v="20200903"/>
    <n v="20200903"/>
    <n v="1170"/>
    <n v="28101798"/>
    <s v="Modificación de Potencia"/>
    <s v="NO"/>
    <x v="3"/>
    <n v="3"/>
    <n v="3000"/>
    <s v="Aumentos de potencia"/>
    <x v="3"/>
    <n v="20200903"/>
    <x v="1"/>
    <n v="1"/>
    <x v="1"/>
    <n v="3"/>
    <x v="7"/>
    <x v="1"/>
    <x v="1"/>
    <x v="230"/>
    <s v="Resuelta"/>
    <n v="3"/>
    <n v="9"/>
    <n v="2020"/>
    <n v="83"/>
    <s v="No Cruza"/>
    <n v="0"/>
    <n v="3"/>
    <n v="9"/>
    <n v="2020"/>
    <n v="83"/>
    <x v="1"/>
    <n v="0"/>
    <x v="1"/>
  </r>
  <r>
    <s v="P11102017070123"/>
    <x v="2"/>
    <n v="0"/>
    <n v="0"/>
    <s v="                                                                                "/>
    <s v="O.C. B/quilla Nte   "/>
    <s v="  EDIFICIO MULTIFAMILI TITAN 58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53 76 239=CLL 58 38 74                                  "/>
    <s v="T3443869                      "/>
    <s v="                                                                                "/>
    <s v="AC190"/>
    <n v="20170725"/>
    <n v="20170725"/>
    <n v="1110"/>
    <n v="0"/>
    <m/>
    <s v="NO"/>
    <x v="0"/>
    <n v="112.5"/>
    <n v="112500"/>
    <s v="Obras "/>
    <x v="7"/>
    <n v="20170725"/>
    <x v="6"/>
    <n v="1"/>
    <x v="0"/>
    <n v="25"/>
    <x v="6"/>
    <x v="0"/>
    <x v="1"/>
    <x v="48"/>
    <s v="Sin Orden"/>
    <n v="25"/>
    <n v="7"/>
    <n v="2017"/>
    <n v="1219"/>
    <s v="No Cruza"/>
    <n v="1219"/>
    <n v="25"/>
    <n v="7"/>
    <n v="2017"/>
    <n v="1219"/>
    <x v="0"/>
    <n v="0"/>
    <x v="2"/>
  </r>
  <r>
    <s v="P11102018110116"/>
    <x v="0"/>
    <n v="0"/>
    <n v="0"/>
    <s v="                                                                                "/>
    <s v="C.T.SOLEDAD         "/>
    <s v="BODEGA 2 YESOS &amp; CAOLINES DEL CARIBE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5A 51 107                                              "/>
    <s v="T2891467                      "/>
    <s v="SHIRLEY_ESTHER_TAPIA_CUADRADO                                                   "/>
    <s v="AC100"/>
    <n v="20181123"/>
    <n v="20181129"/>
    <n v="1110"/>
    <n v="25755397"/>
    <s v="Factibilidad Distribucion "/>
    <s v="NO"/>
    <x v="1"/>
    <n v="300"/>
    <n v="300000"/>
    <s v="Obras "/>
    <x v="0"/>
    <n v="20181129"/>
    <x v="3"/>
    <n v="1"/>
    <x v="0"/>
    <n v="23"/>
    <x v="5"/>
    <x v="3"/>
    <x v="1"/>
    <x v="627"/>
    <s v="Resuelta"/>
    <n v="29"/>
    <n v="11"/>
    <n v="2018"/>
    <n v="727"/>
    <s v="No Cruza"/>
    <n v="6"/>
    <n v="29"/>
    <n v="11"/>
    <n v="2018"/>
    <n v="727"/>
    <x v="0"/>
    <n v="0"/>
    <x v="0"/>
  </r>
  <r>
    <s v="P12102020030015"/>
    <x v="2"/>
    <n v="0"/>
    <n v="0"/>
    <s v="                                                                                "/>
    <s v="O.C Sabanalarga     "/>
    <s v="PALMAGAN DE LA COSTA BODEGA INDUPARK                                    "/>
    <n v="3244848"/>
    <s v="TC091"/>
    <s v="                                                                                                                                                                                           "/>
    <s v="ZONA INDUSTRIAL GALAPA  ZIGA                                "/>
    <s v="A8742068                      "/>
    <s v="Alvaro_Enrique_Hernandez_Suarez                                                 "/>
    <s v="AC190"/>
    <n v="20200309"/>
    <n v="20200327"/>
    <n v="1210"/>
    <n v="27422841"/>
    <s v="Seguimiento y rev. instalacion electrica distribucion "/>
    <s v="NO"/>
    <x v="3"/>
    <n v="75"/>
    <n v="75000"/>
    <s v="Obras "/>
    <x v="5"/>
    <n v="20200630"/>
    <x v="2"/>
    <n v="1"/>
    <x v="0"/>
    <n v="9"/>
    <x v="0"/>
    <x v="1"/>
    <x v="4"/>
    <x v="405"/>
    <s v="Resuelta"/>
    <n v="30"/>
    <n v="6"/>
    <n v="2020"/>
    <n v="148"/>
    <s v="No Cruza"/>
    <n v="113"/>
    <n v="27"/>
    <n v="3"/>
    <n v="2020"/>
    <n v="243"/>
    <x v="1"/>
    <n v="95"/>
    <x v="2"/>
  </r>
  <r>
    <s v="P11702019100093"/>
    <x v="1"/>
    <n v="2242821"/>
    <n v="0"/>
    <s v="                                                                                "/>
    <s v="OC CCIAL AMERICANO  "/>
    <s v="JOSE J BENITEZ                                                          "/>
    <n v="3187694"/>
    <s v="TC090"/>
    <s v="                                                                                                                                                                                           "/>
    <s v="CR 21B 63C 75                                               "/>
    <s v="MP000297                      "/>
    <s v="SANDRA_PEREZ_MORGAN                                                             "/>
    <s v="AC236"/>
    <n v="20191018"/>
    <n v="20191120"/>
    <n v="1170"/>
    <n v="26922287"/>
    <s v="Modificación de Potencia"/>
    <s v="NO"/>
    <x v="1"/>
    <n v="3"/>
    <n v="3000"/>
    <s v="Aumentos de potencia"/>
    <x v="1"/>
    <n v="20191120"/>
    <x v="1"/>
    <n v="1"/>
    <x v="1"/>
    <n v="18"/>
    <x v="3"/>
    <x v="2"/>
    <x v="1"/>
    <x v="348"/>
    <s v="Resuelta"/>
    <n v="20"/>
    <n v="11"/>
    <n v="2019"/>
    <n v="371"/>
    <s v="No Cruza"/>
    <n v="33"/>
    <n v="20"/>
    <n v="11"/>
    <n v="2019"/>
    <n v="371"/>
    <x v="0"/>
    <n v="0"/>
    <x v="1"/>
  </r>
  <r>
    <s v="P11802018020093"/>
    <x v="2"/>
    <n v="0"/>
    <n v="0"/>
    <s v="                                                                                "/>
    <s v="C.T.SOLEDAD         "/>
    <s v="HORIZONTE - DIAZGRANADOS LOZAN PROVISIONAL URBANIZACION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223"/>
    <n v="20180309"/>
    <n v="1180"/>
    <n v="24804671"/>
    <s v="Factibilidad Distribucion "/>
    <s v="NO"/>
    <x v="1"/>
    <n v="25"/>
    <n v="25000"/>
    <s v="Obras "/>
    <x v="7"/>
    <n v="20180313"/>
    <x v="2"/>
    <n v="1"/>
    <x v="0"/>
    <n v="23"/>
    <x v="1"/>
    <x v="3"/>
    <x v="1"/>
    <x v="628"/>
    <s v="Resuelta"/>
    <n v="13"/>
    <n v="3"/>
    <n v="2018"/>
    <n v="988"/>
    <s v="No Cruza"/>
    <n v="18"/>
    <n v="9"/>
    <n v="3"/>
    <n v="2018"/>
    <n v="992"/>
    <x v="0"/>
    <n v="4"/>
    <x v="2"/>
  </r>
  <r>
    <s v="P75412020080014"/>
    <x v="2"/>
    <n v="0"/>
    <n v="0"/>
    <s v="                                                                                "/>
    <s v="O.C Sabanalarga     "/>
    <s v="CEMENTERIO MUNICIPAL SABANAGRANDE                                       "/>
    <n v="8791370"/>
    <s v="TC095"/>
    <s v="                                                                                                                                                                                           "/>
    <s v="CEMENTERIO                                                  "/>
    <s v="A8742068                      "/>
    <s v="Alvaro_Enrique_Hernandez_Suarez                                                 "/>
    <s v="AC190"/>
    <n v="20200821"/>
    <n v="20201030"/>
    <n v="7541"/>
    <n v="28051714"/>
    <s v="Factibilidad Distribucion "/>
    <s v="NO"/>
    <x v="1"/>
    <n v="50"/>
    <n v="50000"/>
    <s v="Obras "/>
    <x v="8"/>
    <n v="20201112"/>
    <x v="2"/>
    <n v="1"/>
    <x v="0"/>
    <n v="21"/>
    <x v="10"/>
    <x v="1"/>
    <x v="4"/>
    <x v="598"/>
    <s v="Resuelta"/>
    <n v="12"/>
    <n v="11"/>
    <n v="2020"/>
    <n v="13"/>
    <s v="No Cruza"/>
    <n v="83"/>
    <n v="30"/>
    <n v="10"/>
    <n v="2020"/>
    <n v="26"/>
    <x v="1"/>
    <n v="13"/>
    <x v="2"/>
  </r>
  <r>
    <s v="P95102019010001"/>
    <x v="4"/>
    <n v="7313803"/>
    <n v="20123666"/>
    <s v="Situacion correcta                                                              "/>
    <s v="C.T.SOLEDAD         "/>
    <s v="ROMMY MONSALVE TIENDA MERCADERIA JUSTO Y BUENO                          "/>
    <n v="3016165809"/>
    <s v="TC092"/>
    <s v="CR 27 85 89               LOC     1                                                                                                                                                        "/>
    <s v="CRA 14 43A 02 LC 1 PI 1                                     "/>
    <s v="T2891467                      "/>
    <s v="SHIRLEY_ESTHER_TAPIA_CUADRADO                                                   "/>
    <s v="AC220"/>
    <n v="20190102"/>
    <n v="20190410"/>
    <n v="9510"/>
    <n v="25979030"/>
    <s v="Seguimiento y rev. instalacion electrica distribucion "/>
    <s v="NO"/>
    <x v="3"/>
    <n v="30"/>
    <n v="30000"/>
    <s v="Aumentos de potencia"/>
    <x v="6"/>
    <n v="20190410"/>
    <x v="2"/>
    <n v="1"/>
    <x v="0"/>
    <n v="2"/>
    <x v="11"/>
    <x v="2"/>
    <x v="1"/>
    <x v="629"/>
    <s v="Resuelta"/>
    <n v="10"/>
    <n v="4"/>
    <n v="2019"/>
    <n v="595"/>
    <s v="No Cruza"/>
    <n v="98"/>
    <n v="10"/>
    <n v="4"/>
    <n v="2019"/>
    <n v="595"/>
    <x v="0"/>
    <n v="0"/>
    <x v="3"/>
  </r>
  <r>
    <s v="P34102019120095"/>
    <x v="2"/>
    <n v="0"/>
    <n v="0"/>
    <s v="                                                                                "/>
    <s v="ZE Santa_Marta      "/>
    <s v="EDOLIA MANCILLA CARBAJAL                                                "/>
    <n v="3022052405"/>
    <s v="TC090"/>
    <s v="                                                                                                                                                                                           "/>
    <s v="PORTALES DE LA AVENIDA                                      "/>
    <s v="T9697258                      "/>
    <s v="Adriana_Duran_Q                                                                 "/>
    <s v="AC190"/>
    <n v="20191226"/>
    <n v="20200507"/>
    <n v="3410"/>
    <n v="28253705"/>
    <s v="Seguimiento y rev. instalacion electrica distribucion "/>
    <s v="NO"/>
    <x v="1"/>
    <n v="37.5"/>
    <n v="37500"/>
    <s v="Obras "/>
    <x v="7"/>
    <n v="20200706"/>
    <x v="2"/>
    <n v="1"/>
    <x v="0"/>
    <n v="26"/>
    <x v="9"/>
    <x v="2"/>
    <x v="0"/>
    <x v="154"/>
    <s v="Resuelta"/>
    <n v="6"/>
    <n v="7"/>
    <n v="2020"/>
    <n v="142"/>
    <s v="No Cruza"/>
    <n v="193"/>
    <n v="7"/>
    <n v="5"/>
    <n v="2020"/>
    <n v="202"/>
    <x v="1"/>
    <n v="60"/>
    <x v="2"/>
  </r>
  <r>
    <s v="P11502019110011"/>
    <x v="2"/>
    <n v="2019866"/>
    <n v="20215858"/>
    <s v="Situacion correcta                                                              "/>
    <s v="O.C. B/quilla Cto   "/>
    <s v="DE BARRANQUILLA SOCIEDA DE  ACUEDUCT ANTARILLADO Y ASEO                 "/>
    <s v="7550909 3213767014    "/>
    <s v="TC089"/>
    <s v="CR 10 2 9                                                                                                                                                                                  "/>
    <s v="CR 54  59Y64 PARQUE FUNDAD                                  "/>
    <s v="A3151411                      "/>
    <s v="FERGIE_YULISSA_SOLANO_MANOTAS                                                   "/>
    <s v="AC190"/>
    <n v="20191118"/>
    <n v="20200123"/>
    <n v="1150"/>
    <n v="28294850"/>
    <s v="Seguimiento y rev. instalacion electrica distribucion "/>
    <s v="NO"/>
    <x v="2"/>
    <n v="630"/>
    <n v="630000"/>
    <s v="Aumentos de potencia"/>
    <x v="8"/>
    <n v="20201121"/>
    <x v="3"/>
    <n v="1"/>
    <x v="0"/>
    <n v="18"/>
    <x v="5"/>
    <x v="2"/>
    <x v="1"/>
    <x v="333"/>
    <s v="Pendiente"/>
    <n v="21"/>
    <n v="11"/>
    <n v="2020"/>
    <n v="4"/>
    <s v="No Cruza"/>
    <n v="4"/>
    <n v="23"/>
    <n v="1"/>
    <n v="2020"/>
    <n v="307"/>
    <x v="1"/>
    <n v="303"/>
    <x v="2"/>
  </r>
  <r>
    <s v="P95102020090001"/>
    <x v="2"/>
    <n v="0"/>
    <n v="0"/>
    <s v="                                                                                "/>
    <s v="O.C. B/quilla Cto   "/>
    <s v="  PARQUE INDUSTRIAL CARIBE VERDE                                        "/>
    <n v="3770332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901"/>
    <n v="20201110"/>
    <n v="9510"/>
    <n v="28093195"/>
    <s v="Factibilidad Distribucion "/>
    <s v="NO"/>
    <x v="1"/>
    <n v="112.5"/>
    <n v="112500"/>
    <s v="Obras "/>
    <x v="7"/>
    <n v="20201111"/>
    <x v="2"/>
    <n v="1"/>
    <x v="0"/>
    <n v="1"/>
    <x v="7"/>
    <x v="1"/>
    <x v="1"/>
    <x v="332"/>
    <s v="Resuelta"/>
    <n v="11"/>
    <n v="11"/>
    <n v="2020"/>
    <n v="14"/>
    <s v="No Cruza"/>
    <n v="71"/>
    <n v="10"/>
    <n v="11"/>
    <n v="2020"/>
    <n v="15"/>
    <x v="1"/>
    <n v="1"/>
    <x v="2"/>
  </r>
  <r>
    <s v="P75422020040003"/>
    <x v="0"/>
    <n v="0"/>
    <n v="0"/>
    <s v="                                                                                "/>
    <s v="O.C Sabanalarga     "/>
    <s v="CENTRO DE VIDA ADULTO MAYOR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CENTR DE ADULTO MAYOR                                       "/>
    <s v="A8742068                      "/>
    <s v="Alvaro_Enrique_Hernandez_Suarez                                                 "/>
    <s v="AC100"/>
    <n v="20200423"/>
    <n v="20200429"/>
    <n v="7542"/>
    <n v="27373055"/>
    <s v="Factibilidad Distribucion "/>
    <s v="NO"/>
    <x v="1"/>
    <n v="75"/>
    <n v="75000"/>
    <s v="Obras "/>
    <x v="8"/>
    <n v="20201021"/>
    <x v="2"/>
    <n v="1"/>
    <x v="0"/>
    <n v="23"/>
    <x v="8"/>
    <x v="1"/>
    <x v="4"/>
    <x v="503"/>
    <s v="Resuelta"/>
    <n v="21"/>
    <n v="10"/>
    <n v="2020"/>
    <n v="35"/>
    <s v="No Cruza"/>
    <n v="181"/>
    <n v="29"/>
    <n v="4"/>
    <n v="2020"/>
    <n v="210"/>
    <x v="1"/>
    <n v="175"/>
    <x v="0"/>
  </r>
  <r>
    <s v="P11102019050043"/>
    <x v="2"/>
    <n v="2874045"/>
    <n v="0"/>
    <s v="                                                                                "/>
    <s v="O.C. B/quilla Nte   "/>
    <s v="ALBERTO CAYETANO ESPINOSA MERLANO                                       "/>
    <n v="3005732"/>
    <s v="TC090"/>
    <s v="                                                                                                                                                                                           "/>
    <s v="CRA 43 92 26                                                "/>
    <s v="T0925304                      "/>
    <s v="MARTHA_VICTORIA_SALAS_CUAN                                                      "/>
    <s v="AC190"/>
    <n v="20190510"/>
    <n v="20190913"/>
    <n v="1110"/>
    <n v="26296721"/>
    <s v="Factibilidad Distribucion "/>
    <s v="NO"/>
    <x v="1"/>
    <n v="75"/>
    <n v="75000"/>
    <s v="Aumentos de potencia"/>
    <x v="7"/>
    <n v="20190917"/>
    <x v="2"/>
    <n v="1"/>
    <x v="0"/>
    <n v="10"/>
    <x v="2"/>
    <x v="2"/>
    <x v="1"/>
    <x v="599"/>
    <s v="Resuelta"/>
    <n v="17"/>
    <n v="9"/>
    <n v="2019"/>
    <n v="435"/>
    <s v="No Cruza"/>
    <n v="130"/>
    <n v="13"/>
    <n v="9"/>
    <n v="2019"/>
    <n v="439"/>
    <x v="0"/>
    <n v="4"/>
    <x v="2"/>
  </r>
  <r>
    <s v="P11102020100032"/>
    <x v="3"/>
    <n v="1361043"/>
    <n v="0"/>
    <s v="                                                                                "/>
    <s v="XXX NO UTILIZAR     "/>
    <s v="JAIME H MURCIA                                                          "/>
    <s v="                      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005"/>
    <n v="20201009"/>
    <n v="20201009"/>
    <n v="1110"/>
    <n v="28225003"/>
    <s v="Modificación de Potencia"/>
    <s v="NO"/>
    <x v="1"/>
    <n v="3"/>
    <n v="3000"/>
    <s v="Aumentos de potencia"/>
    <x v="3"/>
    <n v="20201009"/>
    <x v="1"/>
    <n v="1"/>
    <x v="1"/>
    <n v="9"/>
    <x v="3"/>
    <x v="1"/>
    <x v="1"/>
    <x v="63"/>
    <s v="Resuelta"/>
    <n v="9"/>
    <n v="10"/>
    <n v="2020"/>
    <n v="47"/>
    <s v="No Cruza"/>
    <n v="0"/>
    <n v="9"/>
    <n v="10"/>
    <n v="2020"/>
    <n v="47"/>
    <x v="1"/>
    <n v="0"/>
    <x v="1"/>
  </r>
  <r>
    <s v="P11102017030057"/>
    <x v="2"/>
    <n v="2709312"/>
    <n v="20141330"/>
    <s v="Situacion correcta                                                              "/>
    <s v="O.C. B/quilla Cto   "/>
    <s v="IGANCIO BLANCO                                                          "/>
    <n v="0"/>
    <s v="TC090"/>
    <s v="CR 58 72 133 BLOQ 1   P 1  APTO 02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310"/>
    <n v="20170323"/>
    <n v="1110"/>
    <n v="23675713"/>
    <s v="Factibilidad Distribucion "/>
    <s v="NO"/>
    <x v="1"/>
    <n v="150"/>
    <n v="150000"/>
    <s v="Aumentos de potencia"/>
    <x v="2"/>
    <n v="20170323"/>
    <x v="3"/>
    <n v="1"/>
    <x v="0"/>
    <n v="10"/>
    <x v="0"/>
    <x v="0"/>
    <x v="1"/>
    <x v="630"/>
    <s v="Resuelta"/>
    <n v="23"/>
    <n v="3"/>
    <n v="2017"/>
    <n v="1343"/>
    <s v="No Cruza"/>
    <n v="13"/>
    <n v="23"/>
    <n v="3"/>
    <n v="2017"/>
    <n v="1343"/>
    <x v="0"/>
    <n v="0"/>
    <x v="2"/>
  </r>
  <r>
    <s v="E11102013120001"/>
    <x v="4"/>
    <n v="0"/>
    <n v="0"/>
    <s v="                                                                                "/>
    <s v="ZE Atl. Oriental    "/>
    <s v="DEL JUGUETE FERIA                                                       "/>
    <n v="3740418"/>
    <s v="TC092"/>
    <s v="                                                                                                                                                                                           "/>
    <s v="FERIA DEL JUGUETE FRTE STERIO UNIVERSAL                     "/>
    <s v="G2247589                      "/>
    <s v="CARLOS_ENRIQUE_ARRIETA_POLANCO                                                  "/>
    <s v="AC220"/>
    <n v="20131205"/>
    <n v="20140708"/>
    <n v="1110"/>
    <n v="19918766"/>
    <s v="Factibilidad Distribucion "/>
    <s v="NO"/>
    <x v="1"/>
    <n v="112.5"/>
    <n v="112500"/>
    <s v="Eventuales"/>
    <x v="6"/>
    <n v="20140708"/>
    <x v="2"/>
    <n v="1"/>
    <x v="0"/>
    <n v="5"/>
    <x v="9"/>
    <x v="5"/>
    <x v="1"/>
    <x v="631"/>
    <s v="Resuelta"/>
    <n v="8"/>
    <n v="7"/>
    <n v="2014"/>
    <n v="2332"/>
    <s v="No Cruza"/>
    <n v="215"/>
    <n v="8"/>
    <n v="7"/>
    <n v="2014"/>
    <n v="2332"/>
    <x v="0"/>
    <n v="0"/>
    <x v="3"/>
  </r>
  <r>
    <s v="P11102020030034"/>
    <x v="2"/>
    <n v="2946259"/>
    <n v="0"/>
    <s v="                                                                                "/>
    <s v="O.C. B/quilla Nte   "/>
    <s v="JOSEFA VISBAL                                                           "/>
    <n v="301442461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306"/>
    <n v="20200325"/>
    <n v="1110"/>
    <n v="28249474"/>
    <s v="Seguimiento y rev. instalacion electrica distribucion "/>
    <s v="NO"/>
    <x v="1"/>
    <n v="75"/>
    <n v="75000"/>
    <s v="Aumentos de potencia"/>
    <x v="8"/>
    <n v="20201023"/>
    <x v="2"/>
    <n v="1"/>
    <x v="0"/>
    <n v="6"/>
    <x v="0"/>
    <x v="1"/>
    <x v="1"/>
    <x v="93"/>
    <s v="Resuelta"/>
    <n v="23"/>
    <n v="10"/>
    <n v="2020"/>
    <n v="33"/>
    <d v="2020-10-23T00:00:00"/>
    <n v="231"/>
    <n v="25"/>
    <n v="3"/>
    <n v="2020"/>
    <n v="245"/>
    <x v="1"/>
    <n v="212"/>
    <x v="2"/>
  </r>
  <r>
    <s v="P11102020020109"/>
    <x v="0"/>
    <n v="0"/>
    <n v="0"/>
    <s v="                                                                                "/>
    <s v="O.C. B/quilla Nte   "/>
    <s v="  OBRA DILUGANO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53 76 239=CRA 58 79 121                                 "/>
    <s v="RC000366                      "/>
    <s v="                                                                                "/>
    <s v="AC100"/>
    <n v="20200221"/>
    <n v="20200304"/>
    <n v="1110"/>
    <n v="27211620"/>
    <s v="Factibilidad Distribucion "/>
    <s v="NO"/>
    <x v="1"/>
    <n v="800"/>
    <n v="800000"/>
    <s v="Obras "/>
    <x v="0"/>
    <n v="20200304"/>
    <x v="3"/>
    <n v="1"/>
    <x v="0"/>
    <n v="21"/>
    <x v="1"/>
    <x v="1"/>
    <x v="1"/>
    <x v="552"/>
    <s v="Resuelta"/>
    <n v="4"/>
    <n v="3"/>
    <n v="2020"/>
    <n v="266"/>
    <s v="No Cruza"/>
    <n v="12"/>
    <n v="4"/>
    <n v="3"/>
    <n v="2020"/>
    <n v="266"/>
    <x v="1"/>
    <n v="0"/>
    <x v="0"/>
  </r>
  <r>
    <s v="P75422018120010"/>
    <x v="0"/>
    <n v="0"/>
    <n v="0"/>
    <s v="                                                                                "/>
    <s v="O.C Sabanalarga     "/>
    <s v="JORGE CHAMS CURE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CAÑAGUATAL                                            "/>
    <s v="T9763922                      "/>
    <s v="Somaya_Rincon                                                                   "/>
    <s v="AC100"/>
    <n v="20181227"/>
    <n v="20190114"/>
    <n v="7542"/>
    <n v="25849272"/>
    <s v="Factibilidad Distribucion "/>
    <s v="NO"/>
    <x v="1"/>
    <n v="25"/>
    <n v="25000"/>
    <s v="Obras "/>
    <x v="0"/>
    <n v="20190114"/>
    <x v="2"/>
    <n v="1"/>
    <x v="0"/>
    <n v="27"/>
    <x v="9"/>
    <x v="3"/>
    <x v="4"/>
    <x v="200"/>
    <s v="Resuelta"/>
    <n v="14"/>
    <n v="1"/>
    <n v="2019"/>
    <n v="681"/>
    <s v="No Cruza"/>
    <n v="18"/>
    <n v="14"/>
    <n v="1"/>
    <n v="2019"/>
    <n v="681"/>
    <x v="0"/>
    <n v="0"/>
    <x v="0"/>
  </r>
  <r>
    <s v="P31602020090004"/>
    <x v="3"/>
    <n v="3179741"/>
    <n v="0"/>
    <s v="                                                                                "/>
    <s v="XXX NO UTILIZAR     "/>
    <s v="ELIANA ROJAS AGUILAR                                                    "/>
    <n v="3215444165"/>
    <s v="TC090"/>
    <s v="                                                                                                                                                                                           "/>
    <n v="20673667"/>
    <s v="TR050689                      "/>
    <s v="EDWIN_JOSE_CARRETERO_HERNANDEZ                                                  "/>
    <s v="AC005"/>
    <n v="20200916"/>
    <n v="20200916"/>
    <n v="3160"/>
    <n v="28135908"/>
    <m/>
    <s v="NO"/>
    <x v="0"/>
    <n v="3"/>
    <n v="3000"/>
    <s v="Aumentos de potencia"/>
    <x v="3"/>
    <n v="20200916"/>
    <x v="1"/>
    <n v="1"/>
    <x v="1"/>
    <n v="16"/>
    <x v="7"/>
    <x v="1"/>
    <x v="2"/>
    <x v="74"/>
    <s v="Sin Orden"/>
    <n v="16"/>
    <n v="9"/>
    <n v="2020"/>
    <n v="70"/>
    <s v="No Cruza"/>
    <n v="70"/>
    <n v="16"/>
    <n v="9"/>
    <n v="2020"/>
    <n v="70"/>
    <x v="1"/>
    <n v="0"/>
    <x v="1"/>
  </r>
  <r>
    <s v="P12102020100020"/>
    <x v="6"/>
    <n v="0"/>
    <n v="0"/>
    <s v="                                                                                "/>
    <s v="O.C Sabanalarga     "/>
    <s v="YUREIMIS JOHANA CASTRO FLOREZ                                           "/>
    <n v="3113605934"/>
    <s v="TC090"/>
    <s v="                                                                                                                                                                                           "/>
    <s v="CR 2 1 65                                                   "/>
    <s v="NT000631                      "/>
    <s v="CARLOS_ALBERO_VILLANUEVA_OLMOS                                                  "/>
    <s v="AC170"/>
    <n v="20201014"/>
    <n v="20201020"/>
    <n v="1210"/>
    <n v="28231073"/>
    <s v="Inspección Normalización"/>
    <s v="NO"/>
    <x v="1"/>
    <n v="3"/>
    <n v="3000"/>
    <s v="Suministros definitivos Simples "/>
    <x v="10"/>
    <n v="20201020"/>
    <x v="1"/>
    <n v="1"/>
    <x v="1"/>
    <n v="14"/>
    <x v="3"/>
    <x v="1"/>
    <x v="4"/>
    <x v="258"/>
    <s v="Resuelta"/>
    <n v="20"/>
    <n v="10"/>
    <n v="2020"/>
    <n v="36"/>
    <s v="No Cruza"/>
    <n v="6"/>
    <n v="20"/>
    <n v="10"/>
    <n v="2020"/>
    <n v="36"/>
    <x v="1"/>
    <n v="0"/>
    <x v="1"/>
  </r>
  <r>
    <s v="P11502020080006"/>
    <x v="2"/>
    <n v="0"/>
    <n v="0"/>
    <s v="                                                                                "/>
    <s v="O.C. B/quilla Nte   "/>
    <s v="GLAUDIA BEJARANO                                                        "/>
    <n v="3157277398"/>
    <s v="TC090"/>
    <s v="                                                                                                                                                                                           "/>
    <s v="LA HERRADURA                                                "/>
    <s v="RC000135                      "/>
    <s v="CRISTIAN_CONTRERAS_ARROYO                                                       "/>
    <s v="AC190"/>
    <n v="20200806"/>
    <n v="20200929"/>
    <n v="1150"/>
    <n v="0"/>
    <m/>
    <s v="NO"/>
    <x v="0"/>
    <n v="7.2"/>
    <n v="7200"/>
    <s v="Coogeneración/Suplencia "/>
    <x v="5"/>
    <n v="20200929"/>
    <x v="10"/>
    <n v="1"/>
    <x v="2"/>
    <n v="6"/>
    <x v="10"/>
    <x v="1"/>
    <x v="1"/>
    <x v="150"/>
    <s v="Sin Orden"/>
    <n v="29"/>
    <n v="9"/>
    <n v="2020"/>
    <n v="57"/>
    <s v="No Cruza"/>
    <n v="57"/>
    <n v="29"/>
    <n v="9"/>
    <n v="2020"/>
    <n v="57"/>
    <x v="1"/>
    <n v="0"/>
    <x v="2"/>
  </r>
  <r>
    <s v="P95202020110001"/>
    <x v="3"/>
    <n v="0"/>
    <n v="0"/>
    <s v="                                                                                "/>
    <s v="O.C Sabanalarga     "/>
    <s v="MARGOTH DEL SOCORRO CARDENAS OCAMPO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7 9 34                                                 "/>
    <s v="ACSIA043                      "/>
    <s v="BRENDA MONSALVE                                                                 "/>
    <s v="AC005"/>
    <n v="20201103"/>
    <n v="20201103"/>
    <n v="9520"/>
    <n v="28266412"/>
    <s v="Inspección Normalización"/>
    <s v="NO"/>
    <x v="3"/>
    <n v="3"/>
    <n v="3000"/>
    <s v="Suministros definitivos Simples "/>
    <x v="3"/>
    <n v="20201103"/>
    <x v="1"/>
    <n v="1"/>
    <x v="1"/>
    <n v="3"/>
    <x v="5"/>
    <x v="1"/>
    <x v="4"/>
    <x v="101"/>
    <s v="Resuelta"/>
    <n v="3"/>
    <n v="11"/>
    <n v="2020"/>
    <n v="22"/>
    <s v="No Cruza"/>
    <n v="0"/>
    <n v="3"/>
    <n v="11"/>
    <n v="2020"/>
    <n v="22"/>
    <x v="1"/>
    <n v="0"/>
    <x v="1"/>
  </r>
  <r>
    <s v="P34702019010012"/>
    <x v="2"/>
    <n v="0"/>
    <n v="0"/>
    <s v="                                                                                "/>
    <s v="ZE Santa_Marta      "/>
    <s v="  MUNICIPIO DE PLATO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541855                      "/>
    <s v="Elizabeth_Perez_Rincon                                                          "/>
    <s v="AC190"/>
    <n v="20190131"/>
    <n v="20190131"/>
    <n v="3470"/>
    <n v="0"/>
    <m/>
    <s v="NO"/>
    <x v="0"/>
    <n v="25"/>
    <n v="25000"/>
    <s v="Obras "/>
    <x v="2"/>
    <n v="20190131"/>
    <x v="2"/>
    <n v="1"/>
    <x v="0"/>
    <n v="31"/>
    <x v="11"/>
    <x v="2"/>
    <x v="0"/>
    <x v="318"/>
    <s v="Sin Orden"/>
    <n v="31"/>
    <n v="1"/>
    <n v="2019"/>
    <n v="664"/>
    <s v="No Cruza"/>
    <n v="664"/>
    <n v="31"/>
    <n v="1"/>
    <n v="2019"/>
    <n v="664"/>
    <x v="0"/>
    <n v="0"/>
    <x v="2"/>
  </r>
  <r>
    <s v="P11502019030002"/>
    <x v="2"/>
    <n v="0"/>
    <n v="0"/>
    <s v="                                                                                "/>
    <s v="O.C. B/quilla Nte   "/>
    <s v="  CONJUNTO CAMPESTRE VILLAS DE FONTEPEDR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306"/>
    <n v="20190416"/>
    <n v="1150"/>
    <n v="26074168"/>
    <s v="Factibilidad Distribucion "/>
    <s v="NO"/>
    <x v="1"/>
    <n v="50"/>
    <n v="50000"/>
    <s v="Obras "/>
    <x v="5"/>
    <n v="20190808"/>
    <x v="6"/>
    <n v="1"/>
    <x v="0"/>
    <n v="6"/>
    <x v="0"/>
    <x v="2"/>
    <x v="1"/>
    <x v="604"/>
    <s v="Resuelta"/>
    <n v="8"/>
    <n v="8"/>
    <n v="2019"/>
    <n v="475"/>
    <s v="No Cruza"/>
    <n v="155"/>
    <n v="16"/>
    <n v="4"/>
    <n v="2019"/>
    <n v="589"/>
    <x v="0"/>
    <n v="114"/>
    <x v="2"/>
  </r>
  <r>
    <s v="P95102020090002"/>
    <x v="5"/>
    <n v="0"/>
    <n v="0"/>
    <s v="                                                                                "/>
    <s v="O.C. B/quilla Cto   "/>
    <s v="YOLANDA MATILDE VILLARREAL ARRIETA                                      "/>
    <n v="3114305706"/>
    <s v="TC090"/>
    <s v="                                                                                                                                                                                           "/>
    <s v="=CLL 62 23 04                                               "/>
    <s v="MP000150                      "/>
    <s v="GISSELLA_JANNINE_RANGEL_SANCHEZ                                                 "/>
    <s v="AC230"/>
    <n v="20200902"/>
    <n v="20200902"/>
    <n v="9510"/>
    <n v="0"/>
    <m/>
    <s v="NO"/>
    <x v="0"/>
    <n v="3"/>
    <n v="3000"/>
    <s v="Suministros definitivos Simples "/>
    <x v="9"/>
    <n v="20200902"/>
    <x v="1"/>
    <n v="1"/>
    <x v="1"/>
    <n v="2"/>
    <x v="7"/>
    <x v="1"/>
    <x v="1"/>
    <x v="248"/>
    <s v="Sin Orden"/>
    <n v="2"/>
    <n v="9"/>
    <n v="2020"/>
    <n v="84"/>
    <s v="No Cruza"/>
    <n v="84"/>
    <n v="2"/>
    <n v="9"/>
    <n v="2020"/>
    <n v="84"/>
    <x v="1"/>
    <n v="0"/>
    <x v="4"/>
  </r>
  <r>
    <s v="P34102019090121"/>
    <x v="4"/>
    <n v="0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220"/>
    <n v="20190926"/>
    <n v="20201024"/>
    <n v="3410"/>
    <n v="27592172"/>
    <s v="Seguimiento y rev. instalacion electrica distribucion "/>
    <s v="NO"/>
    <x v="3"/>
    <n v="75"/>
    <n v="75000"/>
    <s v="Obras "/>
    <x v="4"/>
    <n v="20201024"/>
    <x v="2"/>
    <n v="1"/>
    <x v="0"/>
    <n v="26"/>
    <x v="7"/>
    <x v="2"/>
    <x v="0"/>
    <x v="541"/>
    <s v="Resuelta"/>
    <n v="24"/>
    <n v="10"/>
    <n v="2020"/>
    <n v="32"/>
    <s v="No Cruza"/>
    <n v="394"/>
    <n v="24"/>
    <n v="10"/>
    <n v="2020"/>
    <n v="32"/>
    <x v="1"/>
    <n v="0"/>
    <x v="3"/>
  </r>
  <r>
    <s v="P93502020020001"/>
    <x v="2"/>
    <n v="0"/>
    <n v="0"/>
    <s v="                                                                                "/>
    <s v="O.C. B/quilla Cto   "/>
    <s v="DISTRACOM S.A. EDS SITIONUEVO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TN001 VILLAPALERMO                                         "/>
    <s v="A3151411                      "/>
    <s v="FERGIE_YULISSA_SOLANO_MANOTAS                                                   "/>
    <s v="AC190"/>
    <n v="20200214"/>
    <n v="20200307"/>
    <n v="9350"/>
    <n v="27303844"/>
    <s v="Seguimiento y rev. instalacion electrica distribucion "/>
    <s v="NO"/>
    <x v="1"/>
    <n v="45"/>
    <n v="45000"/>
    <s v="Obras "/>
    <x v="5"/>
    <n v="20200430"/>
    <x v="2"/>
    <n v="1"/>
    <x v="0"/>
    <n v="14"/>
    <x v="1"/>
    <x v="1"/>
    <x v="0"/>
    <x v="201"/>
    <s v="Resuelta"/>
    <n v="30"/>
    <n v="4"/>
    <n v="2020"/>
    <n v="209"/>
    <d v="2020-04-03T00:00:00"/>
    <n v="76"/>
    <n v="7"/>
    <n v="3"/>
    <n v="2020"/>
    <n v="263"/>
    <x v="1"/>
    <n v="54"/>
    <x v="2"/>
  </r>
  <r>
    <s v="P11102020100005"/>
    <x v="2"/>
    <n v="0"/>
    <n v="0"/>
    <s v="                                                                                "/>
    <s v="ZE Bquilla-Sur-S/dad"/>
    <s v="EL RUBI SUBNORMAL      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ENTRE LA CL 84 CR 36 ESQUINA                                "/>
    <s v="T9763922                      "/>
    <s v="Somaya_Rincon                                                                   "/>
    <s v="AC190"/>
    <n v="20201005"/>
    <n v="20201005"/>
    <n v="1110"/>
    <n v="0"/>
    <m/>
    <s v="NO"/>
    <x v="0"/>
    <n v="275"/>
    <n v="275000"/>
    <s v="Obras "/>
    <x v="2"/>
    <n v="20201005"/>
    <x v="8"/>
    <n v="1"/>
    <x v="0"/>
    <n v="5"/>
    <x v="3"/>
    <x v="1"/>
    <x v="1"/>
    <x v="299"/>
    <s v="Sin Orden"/>
    <n v="5"/>
    <n v="10"/>
    <n v="2020"/>
    <n v="51"/>
    <s v="No Cruza"/>
    <n v="51"/>
    <n v="5"/>
    <n v="10"/>
    <n v="2020"/>
    <n v="51"/>
    <x v="1"/>
    <n v="0"/>
    <x v="2"/>
  </r>
  <r>
    <s v="P11702020100101"/>
    <x v="5"/>
    <n v="0"/>
    <n v="0"/>
    <s v="                                                                                "/>
    <s v="O.C. B/quilla Sur   "/>
    <s v="ILDA MERCEDES IGLESIAS DE CRESPO                                        "/>
    <n v="363258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77358                      "/>
    <s v="LEXANDRA_SUAREZ_TOVAR                                                           "/>
    <s v="AC230"/>
    <n v="20201029"/>
    <n v="20201029"/>
    <n v="1170"/>
    <n v="0"/>
    <m/>
    <s v="NO"/>
    <x v="0"/>
    <n v="3"/>
    <n v="3000"/>
    <s v="Suministros definitivos Simples "/>
    <x v="9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11702020110078"/>
    <x v="3"/>
    <n v="3004704"/>
    <n v="20087672"/>
    <s v="Situacion correcta                                                              "/>
    <s v="O.C. B/quilla Nte   "/>
    <s v="JORGE ELIECER OSPINO RIVERA                                             "/>
    <n v="3358737"/>
    <s v="TC090"/>
    <s v="CR 24 53 33                                                                                                                                                                                "/>
    <s v="CRA 24 53 33                                                "/>
    <s v="MP000058                      "/>
    <s v="NATALIA_MARIA_PEREZ_MAHECHA                                                     "/>
    <s v="AC005"/>
    <n v="20201120"/>
    <n v="20201120"/>
    <n v="1170"/>
    <n v="28293285"/>
    <s v="Modificación de Potencia"/>
    <s v="NO"/>
    <x v="2"/>
    <n v="3"/>
    <n v="3000"/>
    <s v="Aumentos de potencia"/>
    <x v="3"/>
    <n v="20201120"/>
    <x v="1"/>
    <n v="1"/>
    <x v="1"/>
    <n v="20"/>
    <x v="5"/>
    <x v="1"/>
    <x v="1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34402020100020"/>
    <x v="3"/>
    <n v="0"/>
    <n v="0"/>
    <s v="                                                                                "/>
    <s v="O.C. Plato          "/>
    <s v="EUNIRIS HERRERA MOYA                                                    "/>
    <n v="3126267797"/>
    <s v="TC090"/>
    <s v="                                                                                                                                                                                           "/>
    <s v="C 5 K 10                                                    "/>
    <s v="TR045268                      "/>
    <s v="WILLIAM_MUNOZ_OLGUIN                                                            "/>
    <s v="AC005"/>
    <n v="20201026"/>
    <n v="20201026"/>
    <n v="3440"/>
    <n v="28252244"/>
    <s v="Inspección Normalización"/>
    <s v="SI"/>
    <x v="2"/>
    <n v="3"/>
    <n v="3000"/>
    <s v="Suministros definitivos Simples "/>
    <x v="3"/>
    <n v="20201026"/>
    <x v="1"/>
    <n v="1"/>
    <x v="1"/>
    <n v="26"/>
    <x v="3"/>
    <x v="1"/>
    <x v="0"/>
    <x v="35"/>
    <s v="Pendiente"/>
    <n v="26"/>
    <n v="10"/>
    <n v="2020"/>
    <n v="30"/>
    <d v="2020-10-26T00:00:00"/>
    <n v="30"/>
    <n v="26"/>
    <n v="10"/>
    <n v="2020"/>
    <n v="30"/>
    <x v="1"/>
    <n v="0"/>
    <x v="1"/>
  </r>
  <r>
    <s v="P34102020110008"/>
    <x v="3"/>
    <n v="0"/>
    <n v="0"/>
    <s v="                                                                                "/>
    <s v="O.C. La 14          "/>
    <s v="YARITZA PATRICIA AVENDAÑO CABARCAS                                      "/>
    <n v="3023015945"/>
    <s v="TC090"/>
    <s v="                                                                                                                                                                                           "/>
    <s v="MZ 5 CASA 19 CONCEP 4                                       "/>
    <s v="A9670285                      "/>
    <s v="Alexandra_Campo_Quintero                                                        "/>
    <s v="AC005"/>
    <n v="20201103"/>
    <n v="20201103"/>
    <n v="3410"/>
    <n v="28264880"/>
    <s v="Inspección Normalización"/>
    <s v="NO"/>
    <x v="2"/>
    <n v="3"/>
    <n v="3000"/>
    <s v="Suministros definitivos Simples "/>
    <x v="3"/>
    <n v="20201103"/>
    <x v="1"/>
    <n v="1"/>
    <x v="1"/>
    <n v="3"/>
    <x v="5"/>
    <x v="1"/>
    <x v="0"/>
    <x v="101"/>
    <s v="Pendiente"/>
    <n v="3"/>
    <n v="11"/>
    <n v="2020"/>
    <n v="22"/>
    <s v="No Cruza"/>
    <n v="22"/>
    <n v="3"/>
    <n v="11"/>
    <n v="2020"/>
    <n v="22"/>
    <x v="1"/>
    <n v="0"/>
    <x v="1"/>
  </r>
  <r>
    <s v="P95102020050005"/>
    <x v="0"/>
    <n v="3791681"/>
    <n v="0"/>
    <s v="                                                                                "/>
    <s v="O.C. B/quilla Cto   "/>
    <s v="CAZUCA SOLUCIONES AMBIENTALES E IND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RRT A TUBARA LOTE B2                                      "/>
    <s v="A3151411                      "/>
    <s v="FERGIE_YULISSA_SOLANO_MANOTAS                                                   "/>
    <s v="AC100"/>
    <n v="20200511"/>
    <n v="20200520"/>
    <n v="9510"/>
    <n v="27463688"/>
    <s v="Factibilidad Distribucion "/>
    <s v="NO"/>
    <x v="1"/>
    <n v="600"/>
    <n v="600000"/>
    <s v="Aumentos de potencia"/>
    <x v="0"/>
    <n v="20200520"/>
    <x v="3"/>
    <n v="1"/>
    <x v="0"/>
    <n v="11"/>
    <x v="2"/>
    <x v="1"/>
    <x v="1"/>
    <x v="632"/>
    <s v="Resuelta"/>
    <n v="20"/>
    <n v="5"/>
    <n v="2020"/>
    <n v="189"/>
    <s v="No Cruza"/>
    <n v="9"/>
    <n v="20"/>
    <n v="5"/>
    <n v="2020"/>
    <n v="189"/>
    <x v="1"/>
    <n v="0"/>
    <x v="0"/>
  </r>
  <r>
    <s v="P34102020110009"/>
    <x v="2"/>
    <n v="0"/>
    <n v="0"/>
    <s v="                                                                                "/>
    <s v="ZE Santa_Marta      "/>
    <s v="SAN LORENZO ETAPA 4 CONJUNTO RESIDENCAL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J RES SAN LORENZO 1                                      "/>
    <s v="T7541855                      "/>
    <s v="Elizabeth_Perez_Rincon                                                          "/>
    <s v="AC190"/>
    <n v="20201103"/>
    <n v="20201103"/>
    <n v="3410"/>
    <n v="0"/>
    <m/>
    <s v="NO"/>
    <x v="0"/>
    <n v="150"/>
    <n v="150000"/>
    <s v="Obras "/>
    <x v="2"/>
    <n v="20201103"/>
    <x v="17"/>
    <n v="1"/>
    <x v="0"/>
    <n v="3"/>
    <x v="5"/>
    <x v="1"/>
    <x v="0"/>
    <x v="101"/>
    <s v="Sin Orden"/>
    <n v="3"/>
    <n v="11"/>
    <n v="2020"/>
    <n v="22"/>
    <s v="No Cruza"/>
    <n v="22"/>
    <n v="3"/>
    <n v="11"/>
    <n v="2020"/>
    <n v="22"/>
    <x v="1"/>
    <n v="0"/>
    <x v="2"/>
  </r>
  <r>
    <s v="P11702020110057"/>
    <x v="5"/>
    <n v="0"/>
    <n v="0"/>
    <s v="                                                                                "/>
    <s v="Of. Telefónica 24H  "/>
    <s v="BELARMINO BOLAÑO DE AGUAS                                               "/>
    <n v="304670999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14"/>
    <n v="20201114"/>
    <n v="1170"/>
    <n v="0"/>
    <m/>
    <s v="NO"/>
    <x v="0"/>
    <n v="3"/>
    <n v="3000"/>
    <s v="Suministros definitivos Simples "/>
    <x v="9"/>
    <n v="20201114"/>
    <x v="1"/>
    <n v="1"/>
    <x v="1"/>
    <n v="14"/>
    <x v="5"/>
    <x v="1"/>
    <x v="1"/>
    <x v="49"/>
    <s v="Sin Orden"/>
    <n v="14"/>
    <n v="11"/>
    <n v="2020"/>
    <n v="11"/>
    <s v="No Cruza"/>
    <n v="11"/>
    <n v="14"/>
    <n v="11"/>
    <n v="2020"/>
    <n v="11"/>
    <x v="1"/>
    <n v="0"/>
    <x v="4"/>
  </r>
  <r>
    <s v="P95102020110002"/>
    <x v="3"/>
    <n v="0"/>
    <n v="0"/>
    <s v="                                                                                "/>
    <s v="Of. Telefónica 24H  "/>
    <s v="ALVARO ANDRADE                                                          "/>
    <n v="30121307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856                      "/>
    <s v="KARLA_MELISSA_BARRIOS_RADA                                                      "/>
    <s v="AC005"/>
    <n v="20201104"/>
    <n v="20201120"/>
    <n v="9510"/>
    <n v="28293197"/>
    <s v="Inspección Normalización"/>
    <s v="NO"/>
    <x v="2"/>
    <n v="3"/>
    <n v="3000"/>
    <s v="Suministros definitivos Simples "/>
    <x v="3"/>
    <n v="20201120"/>
    <x v="1"/>
    <n v="1"/>
    <x v="1"/>
    <n v="4"/>
    <x v="5"/>
    <x v="1"/>
    <x v="1"/>
    <x v="97"/>
    <s v="Pendiente"/>
    <n v="20"/>
    <n v="11"/>
    <n v="2020"/>
    <n v="5"/>
    <s v="No Cruza"/>
    <n v="5"/>
    <n v="20"/>
    <n v="11"/>
    <n v="2020"/>
    <n v="5"/>
    <x v="1"/>
    <n v="0"/>
    <x v="1"/>
  </r>
  <r>
    <s v="P34102020010060"/>
    <x v="0"/>
    <n v="0"/>
    <n v="0"/>
    <s v="                                                                                "/>
    <s v="O.C. La 14          "/>
    <s v="CARLOS ALBERTO PEROZO PEREZ                                             "/>
    <n v="3175934303"/>
    <s v="TC090"/>
    <s v="                                                                                                                                                                                           "/>
    <s v="C 26 2 95                                                   "/>
    <s v="C9794580                      "/>
    <s v="TATIANA ADELA LUQUEZ VANSTRAHLEM                                                "/>
    <s v="AC100"/>
    <n v="20200121"/>
    <n v="20200121"/>
    <n v="3410"/>
    <n v="0"/>
    <m/>
    <s v="NO"/>
    <x v="0"/>
    <n v="37.5"/>
    <n v="37500"/>
    <s v="Obras "/>
    <x v="0"/>
    <n v="20200121"/>
    <x v="2"/>
    <n v="1"/>
    <x v="0"/>
    <n v="21"/>
    <x v="11"/>
    <x v="1"/>
    <x v="0"/>
    <x v="633"/>
    <s v="Sin Orden"/>
    <n v="21"/>
    <n v="1"/>
    <n v="2020"/>
    <n v="309"/>
    <s v="No Cruza"/>
    <n v="309"/>
    <n v="21"/>
    <n v="1"/>
    <n v="2020"/>
    <n v="309"/>
    <x v="1"/>
    <n v="0"/>
    <x v="0"/>
  </r>
  <r>
    <s v="P11102020110057"/>
    <x v="0"/>
    <n v="3009312"/>
    <n v="20134705"/>
    <s v="Situacion correcta                                                              "/>
    <s v="O.C. B/quilla Nte   "/>
    <s v="EDGAR CAMELO RUEDA                                                      "/>
    <n v="3005842163"/>
    <s v="TC090"/>
    <s v="CL 55 26 6          P 1  APTO 01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100"/>
    <n v="20201111"/>
    <n v="20201118"/>
    <n v="1110"/>
    <n v="28280246"/>
    <s v="Factibilidad Distribucion "/>
    <s v="NO"/>
    <x v="1"/>
    <n v="37.5"/>
    <n v="37500"/>
    <s v="Aumentos de potencia"/>
    <x v="0"/>
    <n v="20201118"/>
    <x v="2"/>
    <n v="1"/>
    <x v="0"/>
    <n v="11"/>
    <x v="5"/>
    <x v="1"/>
    <x v="1"/>
    <x v="216"/>
    <s v="Resuelta"/>
    <n v="18"/>
    <n v="11"/>
    <n v="2020"/>
    <n v="7"/>
    <s v="No Cruza"/>
    <n v="7"/>
    <n v="18"/>
    <n v="11"/>
    <n v="2020"/>
    <n v="7"/>
    <x v="1"/>
    <n v="0"/>
    <x v="0"/>
  </r>
  <r>
    <s v="P11802017080053"/>
    <x v="1"/>
    <n v="0"/>
    <n v="0"/>
    <s v="                                                                                "/>
    <s v="O.C. Plato          "/>
    <s v="YOLANDA JUDITH MORA VENERA                                              "/>
    <n v="301395340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642997                      "/>
    <s v="RAFAEL_GREGORIO_DE_LA_HOZ_GUTIERREZ                                             "/>
    <s v="AC236"/>
    <n v="20170811"/>
    <n v="20191030"/>
    <n v="1180"/>
    <n v="27401794"/>
    <s v="Inspección Normalización"/>
    <s v="NO"/>
    <x v="1"/>
    <n v="1"/>
    <n v="1000"/>
    <s v="Suministros definitivos Simples "/>
    <x v="1"/>
    <n v="20191030"/>
    <x v="1"/>
    <n v="1"/>
    <x v="1"/>
    <n v="11"/>
    <x v="10"/>
    <x v="0"/>
    <x v="1"/>
    <x v="634"/>
    <s v="Resuelta"/>
    <n v="30"/>
    <n v="10"/>
    <n v="2019"/>
    <n v="392"/>
    <s v="No Cruza"/>
    <n v="810"/>
    <n v="30"/>
    <n v="10"/>
    <n v="2019"/>
    <n v="392"/>
    <x v="0"/>
    <n v="0"/>
    <x v="1"/>
  </r>
  <r>
    <s v="P12102020110027"/>
    <x v="0"/>
    <n v="3677853"/>
    <n v="36096572"/>
    <s v="Situacion correcta                                                              "/>
    <s v="O.C Sabanalarga     "/>
    <s v="MARTIN EMILIO ECHEVERRIA ARTETA                                         "/>
    <n v="3024522966"/>
    <s v="TC092"/>
    <s v="CL 7 3 63               LOC     1                                                                                                                                                          "/>
    <s v="LOCAL 1                                                     "/>
    <s v="A8742068                      "/>
    <s v="Alvaro_Enrique_Hernandez_Suarez                                                 "/>
    <s v="AC100"/>
    <n v="20201110"/>
    <n v="20201120"/>
    <n v="1210"/>
    <n v="28281576"/>
    <s v="Factibilidad Distribucion "/>
    <s v="NO"/>
    <x v="1"/>
    <n v="75"/>
    <n v="75000"/>
    <s v="Aumentos de potencia"/>
    <x v="0"/>
    <n v="20201120"/>
    <x v="2"/>
    <n v="1"/>
    <x v="0"/>
    <n v="10"/>
    <x v="5"/>
    <x v="1"/>
    <x v="4"/>
    <x v="79"/>
    <s v="Resuelta"/>
    <n v="20"/>
    <n v="11"/>
    <n v="2020"/>
    <n v="5"/>
    <s v="No Cruza"/>
    <n v="10"/>
    <n v="20"/>
    <n v="11"/>
    <n v="2020"/>
    <n v="5"/>
    <x v="1"/>
    <n v="0"/>
    <x v="0"/>
  </r>
  <r>
    <s v="P11702020050018"/>
    <x v="2"/>
    <n v="0"/>
    <n v="0"/>
    <s v="                                                                                "/>
    <s v="O.C. B/quilla Cto   "/>
    <s v="  PROVISIONAL CAOBA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CAOBA                                           "/>
    <s v="A3151411                      "/>
    <s v="FERGIE_YULISSA_SOLANO_MANOTAS                                                   "/>
    <s v="AC190"/>
    <n v="20200518"/>
    <n v="20200609"/>
    <n v="1170"/>
    <n v="27850025"/>
    <s v="Seguimiento y rev. instalacion electrica distribucion "/>
    <s v="NO"/>
    <x v="3"/>
    <n v="75"/>
    <n v="75000"/>
    <s v="Obras "/>
    <x v="5"/>
    <n v="20200806"/>
    <x v="2"/>
    <n v="1"/>
    <x v="0"/>
    <n v="18"/>
    <x v="2"/>
    <x v="1"/>
    <x v="1"/>
    <x v="99"/>
    <s v="Resuelta"/>
    <n v="6"/>
    <n v="8"/>
    <n v="2020"/>
    <n v="111"/>
    <s v="No Cruza"/>
    <n v="80"/>
    <n v="9"/>
    <n v="6"/>
    <n v="2020"/>
    <n v="169"/>
    <x v="1"/>
    <n v="58"/>
    <x v="2"/>
  </r>
  <r>
    <s v="P11502020030016"/>
    <x v="2"/>
    <n v="0"/>
    <n v="0"/>
    <s v="                                                                                "/>
    <s v="O.C. B/quilla Nte   "/>
    <s v="  EDS VILLA CAMPESTRE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200313"/>
    <n v="20200403"/>
    <n v="1150"/>
    <n v="28125679"/>
    <s v="Seguimiento y rev. instalacion electrica distribucion "/>
    <s v="NO"/>
    <x v="1"/>
    <n v="30"/>
    <n v="30000"/>
    <s v="Obras "/>
    <x v="5"/>
    <n v="20200806"/>
    <x v="2"/>
    <n v="1"/>
    <x v="0"/>
    <n v="13"/>
    <x v="0"/>
    <x v="1"/>
    <x v="1"/>
    <x v="460"/>
    <s v="Resuelta"/>
    <n v="6"/>
    <n v="8"/>
    <n v="2020"/>
    <n v="111"/>
    <d v="2020-09-11T00:00:00"/>
    <n v="146"/>
    <n v="3"/>
    <n v="4"/>
    <n v="2020"/>
    <n v="236"/>
    <x v="1"/>
    <n v="125"/>
    <x v="2"/>
  </r>
  <r>
    <s v="P34102020080028"/>
    <x v="2"/>
    <n v="1152349"/>
    <n v="10056421"/>
    <s v="Situacion correcta                                                              "/>
    <s v="ZE Santa_Marta      "/>
    <s v="ROBERTO ENRIQUE MENDOZA VASQUEZ                                         "/>
    <n v="3145084295"/>
    <s v="TC090"/>
    <s v="CL 24 26B 4                                                                                                                                                                                "/>
    <s v="CALLE 29 26C -04   VILLA DEL RIO                            "/>
    <s v="T9697258                      "/>
    <s v="Adriana_Duran_Q                                                                 "/>
    <s v="AC190"/>
    <n v="20200814"/>
    <n v="20200915"/>
    <n v="3410"/>
    <n v="28278514"/>
    <s v="Seguimiento y rev. instalacion electrica distribucion "/>
    <s v="NO"/>
    <x v="1"/>
    <n v="45"/>
    <n v="45000"/>
    <s v="Aumentos de potencia"/>
    <x v="7"/>
    <n v="20200918"/>
    <x v="2"/>
    <n v="1"/>
    <x v="0"/>
    <n v="14"/>
    <x v="10"/>
    <x v="1"/>
    <x v="0"/>
    <x v="575"/>
    <s v="Resuelta"/>
    <n v="18"/>
    <n v="9"/>
    <n v="2020"/>
    <n v="68"/>
    <s v="No Cruza"/>
    <n v="35"/>
    <n v="15"/>
    <n v="9"/>
    <n v="2020"/>
    <n v="71"/>
    <x v="1"/>
    <n v="3"/>
    <x v="2"/>
  </r>
  <r>
    <s v="P93402020100011"/>
    <x v="9"/>
    <n v="0"/>
    <n v="0"/>
    <s v="                                                                                "/>
    <s v="O.C. La 14          "/>
    <s v="DILAR RODRIGUEZ MARIN BMT TALLER HIDRICO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10"/>
    <n v="9340"/>
    <n v="0"/>
    <m/>
    <s v="NO"/>
    <x v="0"/>
    <n v="30"/>
    <n v="30000"/>
    <s v="Obras "/>
    <x v="15"/>
    <n v="20201010"/>
    <x v="2"/>
    <n v="1"/>
    <x v="0"/>
    <n v="10"/>
    <x v="3"/>
    <x v="1"/>
    <x v="0"/>
    <x v="309"/>
    <s v="Sin Orden"/>
    <n v="10"/>
    <n v="10"/>
    <n v="2020"/>
    <n v="46"/>
    <s v="No Cruza"/>
    <n v="46"/>
    <n v="10"/>
    <n v="10"/>
    <n v="2020"/>
    <n v="46"/>
    <x v="1"/>
    <n v="0"/>
    <x v="6"/>
  </r>
  <r>
    <s v="P34102020090021"/>
    <x v="0"/>
    <n v="0"/>
    <n v="0"/>
    <s v="                                                                                "/>
    <s v="ZE Santa_Marta      "/>
    <s v="GUSTAVO RAFAEL RIOS VIVES                                               "/>
    <n v="3138190919"/>
    <s v="TC090"/>
    <s v="                                                                                                                                                                                           "/>
    <s v="VEREDA JAMONACAL                                            "/>
    <s v="T9697258                      "/>
    <s v="Adriana_Duran_Q                                                                 "/>
    <s v="AC100"/>
    <n v="20200907"/>
    <n v="20200910"/>
    <n v="3410"/>
    <n v="28112683"/>
    <s v="Factibilidad Distribucion "/>
    <s v="NO"/>
    <x v="1"/>
    <n v="100"/>
    <n v="100000"/>
    <s v="Obras "/>
    <x v="8"/>
    <n v="20201027"/>
    <x v="2"/>
    <n v="1"/>
    <x v="0"/>
    <n v="7"/>
    <x v="7"/>
    <x v="1"/>
    <x v="0"/>
    <x v="155"/>
    <s v="Resuelta"/>
    <n v="27"/>
    <n v="10"/>
    <n v="2020"/>
    <n v="29"/>
    <s v="No Cruza"/>
    <n v="50"/>
    <n v="10"/>
    <n v="9"/>
    <n v="2020"/>
    <n v="76"/>
    <x v="1"/>
    <n v="47"/>
    <x v="0"/>
  </r>
  <r>
    <s v="P11702019090105"/>
    <x v="6"/>
    <n v="0"/>
    <n v="0"/>
    <s v="                                                                                "/>
    <s v="O.C. B/quilla Sur   "/>
    <s v="JAVIER MOLINA HOSTIA                                                    "/>
    <n v="310633401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318                      "/>
    <s v="Mairene_Meza_Lechuga                                                            "/>
    <s v="AC170"/>
    <n v="20190918"/>
    <n v="20190921"/>
    <n v="1170"/>
    <n v="26740344"/>
    <s v="Inspección Normalización"/>
    <s v="NO"/>
    <x v="1"/>
    <n v="3"/>
    <n v="3000"/>
    <s v="Suministros definitivos Simples "/>
    <x v="10"/>
    <n v="20190921"/>
    <x v="1"/>
    <n v="1"/>
    <x v="1"/>
    <n v="18"/>
    <x v="7"/>
    <x v="2"/>
    <x v="1"/>
    <x v="185"/>
    <s v="Resuelta"/>
    <n v="21"/>
    <n v="9"/>
    <n v="2019"/>
    <n v="431"/>
    <s v="No Cruza"/>
    <n v="3"/>
    <n v="21"/>
    <n v="9"/>
    <n v="2019"/>
    <n v="431"/>
    <x v="0"/>
    <n v="0"/>
    <x v="1"/>
  </r>
  <r>
    <s v="P11702020040023"/>
    <x v="1"/>
    <n v="0"/>
    <n v="0"/>
    <s v="                                                                                "/>
    <s v="C.T.SOLEDAD         "/>
    <s v="RITA BEATRIZ DIAZ RUIZ                                                  "/>
    <n v="3103655338"/>
    <s v="TC090"/>
    <s v="                                                                                                                                                                                           "/>
    <s v="=CRA 15D 84 146                                             "/>
    <s v="T2891467                      "/>
    <s v="SHIRLEY_ESTHER_TAPIA_CUADRADO                                                   "/>
    <s v="AC236"/>
    <n v="20200427"/>
    <n v="20200429"/>
    <n v="1170"/>
    <n v="27892893"/>
    <s v="Inspección Normalización"/>
    <s v="NO"/>
    <x v="1"/>
    <n v="3"/>
    <n v="3000"/>
    <s v="Suministros definitivos Simples "/>
    <x v="1"/>
    <n v="20200429"/>
    <x v="1"/>
    <n v="1"/>
    <x v="1"/>
    <n v="27"/>
    <x v="8"/>
    <x v="1"/>
    <x v="1"/>
    <x v="114"/>
    <s v="Resuelta"/>
    <n v="29"/>
    <n v="4"/>
    <n v="2020"/>
    <n v="210"/>
    <s v="No Cruza"/>
    <n v="2"/>
    <n v="29"/>
    <n v="4"/>
    <n v="2020"/>
    <n v="210"/>
    <x v="1"/>
    <n v="0"/>
    <x v="1"/>
  </r>
  <r>
    <s v="P77512020100013"/>
    <x v="5"/>
    <n v="0"/>
    <n v="0"/>
    <s v="                                                                                "/>
    <s v="Of. Telefónica 24H  "/>
    <s v="WENDY JULANY RAMIREZ CARDEÑO                                            "/>
    <n v="3218203286"/>
    <s v="TC090"/>
    <s v="                                                                                                                                                                                           "/>
    <s v="CR 40                                                       "/>
    <s v="NT001137                      "/>
    <s v="STEFANNIE_PAOLA_RAMBAO_BENAVIDES                                                "/>
    <s v="AC230"/>
    <n v="20201028"/>
    <n v="20201028"/>
    <n v="7751"/>
    <n v="0"/>
    <m/>
    <s v="NO"/>
    <x v="0"/>
    <n v="3"/>
    <n v="3000"/>
    <s v="Suministros definitivos Simples "/>
    <x v="9"/>
    <n v="20201028"/>
    <x v="1"/>
    <n v="1"/>
    <x v="1"/>
    <n v="28"/>
    <x v="3"/>
    <x v="1"/>
    <x v="3"/>
    <x v="133"/>
    <s v="Sin Orden"/>
    <n v="28"/>
    <n v="10"/>
    <n v="2020"/>
    <n v="28"/>
    <s v="No Cruza"/>
    <n v="28"/>
    <n v="28"/>
    <n v="10"/>
    <n v="2020"/>
    <n v="28"/>
    <x v="1"/>
    <n v="0"/>
    <x v="4"/>
  </r>
  <r>
    <s v="P93322020040002"/>
    <x v="0"/>
    <n v="0"/>
    <n v="0"/>
    <s v="                                                                                "/>
    <s v="O.C. Riohacha       "/>
    <s v="MUNICIPIO DE MAICAO ELECTRIFICACION BARR SANTA ISABEL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416"/>
    <n v="20200422"/>
    <n v="9332"/>
    <n v="27327853"/>
    <s v="Factibilidad Distribucion "/>
    <s v="NO"/>
    <x v="1"/>
    <n v="100"/>
    <n v="100000"/>
    <s v="Obras "/>
    <x v="0"/>
    <n v="20200422"/>
    <x v="7"/>
    <n v="1"/>
    <x v="0"/>
    <n v="16"/>
    <x v="8"/>
    <x v="1"/>
    <x v="3"/>
    <x v="122"/>
    <s v="Resuelta"/>
    <n v="22"/>
    <n v="4"/>
    <n v="2020"/>
    <n v="217"/>
    <s v="No Cruza"/>
    <n v="6"/>
    <n v="22"/>
    <n v="4"/>
    <n v="2020"/>
    <n v="217"/>
    <x v="1"/>
    <n v="0"/>
    <x v="0"/>
  </r>
  <r>
    <s v="P11802020050009"/>
    <x v="2"/>
    <n v="0"/>
    <n v="0"/>
    <s v="                                                                                "/>
    <s v="O.C. B/quilla Cto   "/>
    <s v="  UT ESPACIOS DEPORTIVOS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RQUE LOS ROBLES                                           "/>
    <s v="A3151411                      "/>
    <s v="FERGIE_YULISSA_SOLANO_MANOTAS                                                   "/>
    <s v="AC190"/>
    <n v="20200505"/>
    <n v="20200505"/>
    <n v="1180"/>
    <n v="0"/>
    <m/>
    <s v="NO"/>
    <x v="0"/>
    <n v="25"/>
    <n v="25000"/>
    <s v="Obras "/>
    <x v="2"/>
    <n v="20200505"/>
    <x v="2"/>
    <n v="1"/>
    <x v="0"/>
    <n v="5"/>
    <x v="2"/>
    <x v="1"/>
    <x v="1"/>
    <x v="635"/>
    <s v="Sin Orden"/>
    <n v="5"/>
    <n v="5"/>
    <n v="2020"/>
    <n v="204"/>
    <s v="No Cruza"/>
    <n v="204"/>
    <n v="5"/>
    <n v="5"/>
    <n v="2020"/>
    <n v="204"/>
    <x v="1"/>
    <n v="0"/>
    <x v="2"/>
  </r>
  <r>
    <s v="P33102020090008"/>
    <x v="6"/>
    <n v="5477711"/>
    <n v="25648146"/>
    <s v="Situacion correcta                                                              "/>
    <s v="O.C. Riohacha       "/>
    <s v="ALMIS ANTONIO RAMIREZ FERNANDEZ                                         "/>
    <n v="3024074024"/>
    <s v="TC092"/>
    <s v="CR 7 20 40               LOC     2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170"/>
    <n v="20200903"/>
    <n v="20201112"/>
    <n v="3310"/>
    <n v="28255473"/>
    <s v="Modificación de Potencia"/>
    <s v="NO"/>
    <x v="1"/>
    <n v="3"/>
    <n v="3000"/>
    <s v="Aumentos de potencia"/>
    <x v="10"/>
    <n v="20201112"/>
    <x v="1"/>
    <n v="1"/>
    <x v="1"/>
    <n v="3"/>
    <x v="7"/>
    <x v="1"/>
    <x v="3"/>
    <x v="230"/>
    <s v="Resuelta"/>
    <n v="12"/>
    <n v="11"/>
    <n v="2020"/>
    <n v="13"/>
    <d v="2020-10-27T00:00:00"/>
    <n v="70"/>
    <n v="12"/>
    <n v="11"/>
    <n v="2020"/>
    <n v="13"/>
    <x v="1"/>
    <n v="0"/>
    <x v="1"/>
  </r>
  <r>
    <s v="P11502019100003"/>
    <x v="4"/>
    <n v="0"/>
    <n v="0"/>
    <s v="                                                                                "/>
    <s v="O.C. B/quilla Nte   "/>
    <s v="  PROVISIONAL ESMERALD PLACE                                            "/>
    <s v="3173704367 3007435343 "/>
    <s v="TC092"/>
    <s v="                                                                                                                                                                                           "/>
    <s v="PROVISIONAL OBRA ESMERALD PLACE                             "/>
    <s v="A3151411                      "/>
    <s v="FERGIE_YULISSA_SOLANO_MANOTAS                                                   "/>
    <s v="AC220"/>
    <n v="20191001"/>
    <n v="20200514"/>
    <n v="1150"/>
    <n v="27030522"/>
    <s v="Seguimiento y rev. instalacion electrica distribucion "/>
    <s v="NO"/>
    <x v="3"/>
    <n v="25"/>
    <n v="25000"/>
    <s v="Obras "/>
    <x v="6"/>
    <n v="20200514"/>
    <x v="2"/>
    <n v="1"/>
    <x v="0"/>
    <n v="1"/>
    <x v="3"/>
    <x v="2"/>
    <x v="1"/>
    <x v="512"/>
    <s v="Resuelta"/>
    <n v="14"/>
    <n v="5"/>
    <n v="2020"/>
    <n v="195"/>
    <s v="No Cruza"/>
    <n v="226"/>
    <n v="14"/>
    <n v="5"/>
    <n v="2020"/>
    <n v="195"/>
    <x v="1"/>
    <n v="0"/>
    <x v="3"/>
  </r>
  <r>
    <s v="P11502019120023"/>
    <x v="2"/>
    <n v="0"/>
    <n v="0"/>
    <s v="                                                                                "/>
    <s v="O.C. B/quilla Nte   "/>
    <s v="ARMANDO RIVAS CABALLERO                                                 "/>
    <n v="3008275700"/>
    <s v="TC090"/>
    <s v="                                                                                                                                                                                           "/>
    <s v="BARRANQUILLA SPORT                                          "/>
    <s v="MP000343                      "/>
    <s v="                                                                                "/>
    <s v="AC190"/>
    <n v="20191213"/>
    <n v="20200929"/>
    <n v="1150"/>
    <n v="0"/>
    <m/>
    <s v="NO"/>
    <x v="0"/>
    <n v="10"/>
    <n v="10000"/>
    <s v="Coogeneración/Suplencia "/>
    <x v="5"/>
    <n v="20200929"/>
    <x v="10"/>
    <n v="1"/>
    <x v="2"/>
    <n v="13"/>
    <x v="9"/>
    <x v="2"/>
    <x v="1"/>
    <x v="636"/>
    <s v="Sin Orden"/>
    <n v="29"/>
    <n v="9"/>
    <n v="2020"/>
    <n v="57"/>
    <s v="No Cruza"/>
    <n v="57"/>
    <n v="29"/>
    <n v="9"/>
    <n v="2020"/>
    <n v="57"/>
    <x v="1"/>
    <n v="0"/>
    <x v="2"/>
  </r>
  <r>
    <s v="P11102019030097"/>
    <x v="4"/>
    <n v="2784342"/>
    <n v="0"/>
    <s v="                                                                                "/>
    <s v="O.C. B/quilla Cto   "/>
    <s v="  DITAR S.A.                                                            "/>
    <n v="3005443387"/>
    <s v="TC092"/>
    <s v="                                                                                                                                                                                           "/>
    <s v="CRA 53 76 239=CLL 44 44 53                                  "/>
    <s v="T9763922                      "/>
    <s v="Somaya_Rincon                                                                   "/>
    <s v="AC220"/>
    <n v="20190321"/>
    <n v="20200312"/>
    <n v="1110"/>
    <n v="26917227"/>
    <s v="Seguimiento y rev. instalacion electrica distribucion "/>
    <s v="NO"/>
    <x v="3"/>
    <n v="50"/>
    <n v="50000"/>
    <s v="Aumentos de potencia"/>
    <x v="6"/>
    <n v="20200312"/>
    <x v="2"/>
    <n v="1"/>
    <x v="0"/>
    <n v="21"/>
    <x v="0"/>
    <x v="2"/>
    <x v="1"/>
    <x v="637"/>
    <s v="Resuelta"/>
    <n v="12"/>
    <n v="3"/>
    <n v="2020"/>
    <n v="258"/>
    <s v="No Cruza"/>
    <n v="357"/>
    <n v="12"/>
    <n v="3"/>
    <n v="2020"/>
    <n v="258"/>
    <x v="1"/>
    <n v="0"/>
    <x v="3"/>
  </r>
  <r>
    <s v="P11702017040033"/>
    <x v="2"/>
    <n v="2059137"/>
    <n v="0"/>
    <s v="                                                                                "/>
    <s v="O.C. B/quilla Nte   "/>
    <s v="CAMBEL GRUPO EMPRESARIAL                                                "/>
    <n v="317664918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190"/>
    <n v="20170410"/>
    <n v="20170901"/>
    <n v="1170"/>
    <n v="24533729"/>
    <s v="Seguimiento y rev. instalacion electrica distribucion "/>
    <s v="NO"/>
    <x v="1"/>
    <n v="112.5"/>
    <n v="112500"/>
    <s v="Aumentos de potencia"/>
    <x v="7"/>
    <n v="20170927"/>
    <x v="2"/>
    <n v="1"/>
    <x v="0"/>
    <n v="10"/>
    <x v="8"/>
    <x v="0"/>
    <x v="1"/>
    <x v="638"/>
    <s v="Resuelta"/>
    <n v="27"/>
    <n v="9"/>
    <n v="2017"/>
    <n v="1155"/>
    <s v="No Cruza"/>
    <n v="170"/>
    <n v="1"/>
    <n v="9"/>
    <n v="2017"/>
    <n v="1181"/>
    <x v="0"/>
    <n v="26"/>
    <x v="2"/>
  </r>
  <r>
    <s v="P11102020020045"/>
    <x v="2"/>
    <n v="3008205"/>
    <n v="0"/>
    <s v="                                                                                "/>
    <s v="O.C. B/quilla Cto   "/>
    <s v="CARIDAD PATRICIA ALVAREZ OSPINO                                         "/>
    <n v="305316393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212"/>
    <n v="20200415"/>
    <n v="1110"/>
    <n v="27768401"/>
    <s v="Seguimiento y rev. instalacion electrica distribucion "/>
    <s v="NO"/>
    <x v="3"/>
    <n v="37.5"/>
    <n v="37500"/>
    <s v="Aumentos de potencia"/>
    <x v="5"/>
    <n v="20200806"/>
    <x v="2"/>
    <n v="1"/>
    <x v="0"/>
    <n v="12"/>
    <x v="1"/>
    <x v="1"/>
    <x v="1"/>
    <x v="190"/>
    <s v="Resuelta"/>
    <n v="6"/>
    <n v="8"/>
    <n v="2020"/>
    <n v="111"/>
    <s v="No Cruza"/>
    <n v="176"/>
    <n v="15"/>
    <n v="4"/>
    <n v="2020"/>
    <n v="224"/>
    <x v="1"/>
    <n v="113"/>
    <x v="2"/>
  </r>
  <r>
    <s v="P11502019120002"/>
    <x v="1"/>
    <n v="0"/>
    <n v="0"/>
    <s v="                                                                                "/>
    <s v="O.C. B/quilla Nte   "/>
    <s v="JOSE TAURINO GONZALEZ GONZALEZ                                          "/>
    <n v="312638589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6389                      "/>
    <s v="MAURO_MAURY_PENATE                                                              "/>
    <s v="AC236"/>
    <n v="20191202"/>
    <n v="20191204"/>
    <n v="1150"/>
    <n v="26969240"/>
    <s v="Inspección Normalización"/>
    <s v="NO"/>
    <x v="1"/>
    <n v="3"/>
    <n v="3000"/>
    <s v="Suministros definitivos Simples "/>
    <x v="1"/>
    <n v="20191204"/>
    <x v="1"/>
    <n v="1"/>
    <x v="1"/>
    <n v="2"/>
    <x v="9"/>
    <x v="2"/>
    <x v="1"/>
    <x v="142"/>
    <s v="Resuelta"/>
    <n v="4"/>
    <n v="12"/>
    <n v="2019"/>
    <n v="357"/>
    <s v="No Cruza"/>
    <n v="2"/>
    <n v="4"/>
    <n v="12"/>
    <n v="2019"/>
    <n v="357"/>
    <x v="1"/>
    <n v="0"/>
    <x v="1"/>
  </r>
  <r>
    <s v="P11702020110059"/>
    <x v="1"/>
    <n v="1236001"/>
    <n v="20042517"/>
    <s v="Situacion correcta                                                              "/>
    <s v="Of. Telefónica 24H  "/>
    <s v="JESUS DE DIOS MUTIS BALLESTEROS                                         "/>
    <n v="3167494717"/>
    <s v="TC090"/>
    <s v="CL 46 16E 35               APTO  203                                                                                                                                                       "/>
    <s v="=CLL 46 16E 35                                              "/>
    <s v="NT000856                      "/>
    <s v="KARLA_MELISSA_BARRIOS_RADA                                                      "/>
    <s v="AC236"/>
    <n v="20201116"/>
    <n v="20201118"/>
    <n v="1170"/>
    <n v="28285108"/>
    <s v="Modificación de Potencia"/>
    <s v="NO"/>
    <x v="1"/>
    <n v="3"/>
    <n v="3000"/>
    <s v="Aumentos de potencia"/>
    <x v="1"/>
    <n v="20201118"/>
    <x v="1"/>
    <n v="1"/>
    <x v="1"/>
    <n v="16"/>
    <x v="5"/>
    <x v="1"/>
    <x v="1"/>
    <x v="194"/>
    <s v="Resuelta"/>
    <n v="18"/>
    <n v="11"/>
    <n v="2020"/>
    <n v="7"/>
    <s v="No Cruza"/>
    <n v="2"/>
    <n v="18"/>
    <n v="11"/>
    <n v="2020"/>
    <n v="7"/>
    <x v="1"/>
    <n v="0"/>
    <x v="1"/>
  </r>
  <r>
    <s v="P12102020090027"/>
    <x v="2"/>
    <n v="2507967"/>
    <n v="0"/>
    <s v="                                                                                "/>
    <s v="O.C. B/quilla Cto   "/>
    <s v="ANDRES DE LOS REYES                                                     "/>
    <n v="3002321871"/>
    <s v="TC090"/>
    <s v="                                                                                                                                                                                           "/>
    <s v="=CRA 23 26 23                                               "/>
    <s v="A2891363                      "/>
    <s v="Naibet Olivo                                                                    "/>
    <s v="AC190"/>
    <n v="20200930"/>
    <n v="20201030"/>
    <n v="1210"/>
    <n v="28269107"/>
    <s v="Seguimiento y rev. instalacion electrica distribucion "/>
    <s v="NO"/>
    <x v="1"/>
    <n v="30"/>
    <n v="30000"/>
    <s v="Aumentos de potencia"/>
    <x v="8"/>
    <n v="20201120"/>
    <x v="2"/>
    <n v="1"/>
    <x v="0"/>
    <n v="30"/>
    <x v="7"/>
    <x v="1"/>
    <x v="4"/>
    <x v="210"/>
    <s v="Resuelta"/>
    <n v="20"/>
    <n v="11"/>
    <n v="2020"/>
    <n v="5"/>
    <s v="No Cruza"/>
    <n v="51"/>
    <n v="30"/>
    <n v="10"/>
    <n v="2020"/>
    <n v="26"/>
    <x v="1"/>
    <n v="21"/>
    <x v="2"/>
  </r>
  <r>
    <s v="P11802013060029"/>
    <x v="2"/>
    <n v="2012663"/>
    <n v="0"/>
    <s v="                                                                                "/>
    <s v="Central de Escritos "/>
    <s v="  MUNICIPIO DE SOLEDAD                                                  "/>
    <n v="301216310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90"/>
    <n v="20130613"/>
    <n v="20130717"/>
    <n v="1180"/>
    <n v="19322055"/>
    <s v="Factibilidad Distribucion "/>
    <s v="NO"/>
    <x v="1"/>
    <n v="75"/>
    <n v="75000"/>
    <s v="Aumentos de potencia"/>
    <x v="7"/>
    <n v="20130726"/>
    <x v="11"/>
    <n v="1"/>
    <x v="0"/>
    <n v="13"/>
    <x v="4"/>
    <x v="5"/>
    <x v="1"/>
    <x v="639"/>
    <s v="Resuelta"/>
    <n v="26"/>
    <n v="7"/>
    <n v="2013"/>
    <n v="2679"/>
    <s v="No Cruza"/>
    <n v="43"/>
    <n v="17"/>
    <n v="7"/>
    <n v="2013"/>
    <n v="2688"/>
    <x v="0"/>
    <n v="9"/>
    <x v="2"/>
  </r>
  <r>
    <s v="P34102019040051"/>
    <x v="2"/>
    <n v="1151272"/>
    <n v="0"/>
    <s v="                                                                                "/>
    <s v="ZE Santa_Marta      "/>
    <s v="JOSE MANUEL RODRIGUEZ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411"/>
    <n v="20190716"/>
    <n v="3410"/>
    <n v="27592646"/>
    <s v="Seguimiento y rev. instalacion electrica distribucion "/>
    <s v="NO"/>
    <x v="3"/>
    <n v="225"/>
    <n v="225000"/>
    <s v="Aumentos de potencia"/>
    <x v="5"/>
    <n v="20190809"/>
    <x v="3"/>
    <n v="1"/>
    <x v="0"/>
    <n v="11"/>
    <x v="8"/>
    <x v="2"/>
    <x v="0"/>
    <x v="78"/>
    <s v="Resuelta"/>
    <n v="9"/>
    <n v="8"/>
    <n v="2019"/>
    <n v="474"/>
    <d v="2020-06-05T00:00:00"/>
    <n v="120"/>
    <n v="16"/>
    <n v="7"/>
    <n v="2019"/>
    <n v="498"/>
    <x v="0"/>
    <n v="24"/>
    <x v="2"/>
  </r>
  <r>
    <s v="P11702020110042"/>
    <x v="5"/>
    <n v="0"/>
    <n v="0"/>
    <s v="                                                                                "/>
    <s v="OC CCIAL AMERICANO  "/>
    <s v="ANGEL RODRIGUEZ L                                                       "/>
    <n v="30010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7                      "/>
    <s v="SANDRA_PEREZ_MORGAN                                                             "/>
    <s v="AC230"/>
    <n v="20201110"/>
    <n v="20201110"/>
    <n v="1170"/>
    <n v="0"/>
    <m/>
    <s v="NO"/>
    <x v="0"/>
    <n v="3"/>
    <n v="3000"/>
    <s v="Suministros definitivos Simples "/>
    <x v="9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11702020080043"/>
    <x v="1"/>
    <n v="0"/>
    <n v="0"/>
    <s v="                                                                                "/>
    <s v="O.C. B/quilla Cto   "/>
    <s v="WILBER HERNANDEZ O                                                      "/>
    <n v="311431689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H2735924                      "/>
    <s v="Lynda_Karina_Alvarez_Bermudez                                                   "/>
    <s v="AC236"/>
    <n v="20200819"/>
    <n v="20200828"/>
    <n v="1170"/>
    <n v="28015201"/>
    <s v="Inspección Normalización"/>
    <s v="NO"/>
    <x v="1"/>
    <n v="3"/>
    <n v="3000"/>
    <s v="Suministros definitivos Simples "/>
    <x v="1"/>
    <n v="20200828"/>
    <x v="1"/>
    <n v="1"/>
    <x v="1"/>
    <n v="19"/>
    <x v="10"/>
    <x v="1"/>
    <x v="1"/>
    <x v="247"/>
    <s v="Resuelta"/>
    <n v="28"/>
    <n v="8"/>
    <n v="2020"/>
    <n v="89"/>
    <s v="No Cruza"/>
    <n v="9"/>
    <n v="28"/>
    <n v="8"/>
    <n v="2020"/>
    <n v="89"/>
    <x v="1"/>
    <n v="0"/>
    <x v="1"/>
  </r>
  <r>
    <s v="P34302020100008"/>
    <x v="10"/>
    <n v="1303693"/>
    <n v="10081709"/>
    <s v="Situacion correcta                                                              "/>
    <s v="O.C. Ciénaga        "/>
    <s v="MIRYAN DE JESUS ULLOA MARTINEZ                                          "/>
    <n v="3002008875"/>
    <s v="TC090"/>
    <s v="CL 10 17 64                                                                                                                                                                                "/>
    <s v="C 10 17-73                                                  "/>
    <s v="A9058590                      "/>
    <s v="ALJADYS_CECILIA_HERNANDEZ_RUA                                                   "/>
    <s v="AC045"/>
    <n v="20201029"/>
    <n v="20201121"/>
    <n v="3430"/>
    <n v="28259061"/>
    <s v="Modificación de Potencia"/>
    <s v="NO"/>
    <x v="1"/>
    <n v="3"/>
    <n v="3000"/>
    <s v="Aumentos de potencia"/>
    <x v="18"/>
    <n v="20201121"/>
    <x v="1"/>
    <n v="1"/>
    <x v="1"/>
    <n v="29"/>
    <x v="3"/>
    <x v="1"/>
    <x v="0"/>
    <x v="240"/>
    <s v="Resuelta"/>
    <n v="21"/>
    <n v="11"/>
    <n v="2020"/>
    <n v="4"/>
    <d v="2020-10-29T00:00:00"/>
    <n v="23"/>
    <n v="21"/>
    <n v="11"/>
    <n v="2020"/>
    <n v="4"/>
    <x v="1"/>
    <n v="0"/>
    <x v="7"/>
  </r>
  <r>
    <s v="P12102020110064"/>
    <x v="3"/>
    <n v="0"/>
    <n v="0"/>
    <s v="                                                                                "/>
    <s v="O.C Sabanalarga     "/>
    <s v="FERNANDO ALBERTO FERNANDEZ AISALEZ                                      "/>
    <n v="3203024030"/>
    <s v="TC090"/>
    <s v="                                                                                                                                                                                           "/>
    <s v="CALLE 32 NO 23 49 ALIANZA SLARGA                            "/>
    <s v="ACSIA043                      "/>
    <s v="BRENDA MONSALVE                                                                 "/>
    <s v="AC005"/>
    <n v="20201120"/>
    <n v="20201120"/>
    <n v="1210"/>
    <n v="28293705"/>
    <s v="Inspección Normalización"/>
    <s v="SI"/>
    <x v="2"/>
    <n v="3"/>
    <n v="3000"/>
    <s v="Suministros definitivos Simples "/>
    <x v="3"/>
    <n v="20201120"/>
    <x v="1"/>
    <n v="1"/>
    <x v="1"/>
    <n v="20"/>
    <x v="5"/>
    <x v="1"/>
    <x v="4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75412020110004"/>
    <x v="5"/>
    <n v="0"/>
    <n v="0"/>
    <s v="                                                                                "/>
    <s v="O.C. Soledad        "/>
    <s v="TOMAS JOSE GUARDIOLA SARMIENTO                                          "/>
    <n v="31036270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04"/>
    <n v="20201104"/>
    <n v="7541"/>
    <n v="0"/>
    <m/>
    <s v="NO"/>
    <x v="0"/>
    <n v="3"/>
    <n v="3000"/>
    <s v="Suministros definitivos Simples "/>
    <x v="9"/>
    <n v="20201104"/>
    <x v="1"/>
    <n v="1"/>
    <x v="1"/>
    <n v="4"/>
    <x v="5"/>
    <x v="1"/>
    <x v="4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95102020100008"/>
    <x v="5"/>
    <n v="0"/>
    <n v="0"/>
    <s v="                                                                                "/>
    <s v="OC CCIAL AMERICANO  "/>
    <s v="LUIS CANTILLO BOLAÑO                                                    "/>
    <n v="3135190419"/>
    <s v="TC090"/>
    <s v="                                                                                                                                                                                           "/>
    <n v="2297074"/>
    <s v="MP000354                      "/>
    <s v="YESSICA_PAOLA_MARTINEZ_MENDEZ                                                   "/>
    <s v="AC230"/>
    <n v="20201006"/>
    <n v="20201006"/>
    <n v="9510"/>
    <n v="0"/>
    <m/>
    <s v="NO"/>
    <x v="0"/>
    <n v="3"/>
    <n v="3000"/>
    <s v="Suministros definitivos Simples "/>
    <x v="9"/>
    <n v="20201006"/>
    <x v="1"/>
    <n v="1"/>
    <x v="1"/>
    <n v="6"/>
    <x v="3"/>
    <x v="1"/>
    <x v="1"/>
    <x v="177"/>
    <s v="Sin Orden"/>
    <n v="6"/>
    <n v="10"/>
    <n v="2020"/>
    <n v="50"/>
    <s v="No Cruza"/>
    <n v="50"/>
    <n v="6"/>
    <n v="10"/>
    <n v="2020"/>
    <n v="50"/>
    <x v="1"/>
    <n v="0"/>
    <x v="4"/>
  </r>
  <r>
    <s v="P12102020110042"/>
    <x v="9"/>
    <n v="0"/>
    <n v="0"/>
    <s v="                                                                                "/>
    <s v="O.C Sabanalarga     "/>
    <s v="URBANIZACION CASA GRANDE ETAPA 2                                        "/>
    <n v="3127129698"/>
    <s v="TC090"/>
    <s v="                                                                                                                                                                                           "/>
    <s v="URB CASA GRANDE                                             "/>
    <s v="A8742068                      "/>
    <s v="Alvaro_Enrique_Hernandez_Suarez                                                 "/>
    <s v="AC090"/>
    <n v="20201113"/>
    <n v="20201117"/>
    <n v="1210"/>
    <n v="0"/>
    <m/>
    <s v="NO"/>
    <x v="0"/>
    <n v="187.5"/>
    <n v="187500"/>
    <s v="Obras "/>
    <x v="15"/>
    <n v="20201117"/>
    <x v="2"/>
    <n v="1"/>
    <x v="0"/>
    <n v="13"/>
    <x v="5"/>
    <x v="1"/>
    <x v="4"/>
    <x v="17"/>
    <s v="Sin Orden"/>
    <n v="17"/>
    <n v="11"/>
    <n v="2020"/>
    <n v="8"/>
    <s v="No Cruza"/>
    <n v="8"/>
    <n v="17"/>
    <n v="11"/>
    <n v="2020"/>
    <n v="8"/>
    <x v="1"/>
    <n v="0"/>
    <x v="6"/>
  </r>
  <r>
    <s v="P95302013110006"/>
    <x v="4"/>
    <n v="0"/>
    <n v="0"/>
    <s v="                                                                                "/>
    <s v="O.C. B/quilla Nte   "/>
    <s v="SAN PABLO 2 UNION TEMPORAL VILLA DE                                     "/>
    <n v="3212685125"/>
    <s v="TC092"/>
    <s v="                                                                                                                                                                                           "/>
    <s v="URBANIZACION VILLA SAN PABLO                                "/>
    <s v="T0925304                      "/>
    <s v="MARTHA_VICTORIA_SALAS_CUAN                                                      "/>
    <s v="AC220"/>
    <n v="20131128"/>
    <n v="20140424"/>
    <n v="9530"/>
    <n v="19893757"/>
    <s v="Seguimiento y rev. instalacion electrica distribucion "/>
    <s v="NO"/>
    <x v="1"/>
    <n v="225"/>
    <n v="225000"/>
    <s v="Obras "/>
    <x v="6"/>
    <n v="20140424"/>
    <x v="6"/>
    <n v="1"/>
    <x v="0"/>
    <n v="28"/>
    <x v="5"/>
    <x v="5"/>
    <x v="1"/>
    <x v="640"/>
    <s v="Resuelta"/>
    <n v="24"/>
    <n v="4"/>
    <n v="2014"/>
    <n v="2407"/>
    <s v="No Cruza"/>
    <n v="147"/>
    <n v="24"/>
    <n v="4"/>
    <n v="2014"/>
    <n v="2407"/>
    <x v="0"/>
    <n v="0"/>
    <x v="3"/>
  </r>
  <r>
    <s v="P93322018040012"/>
    <x v="0"/>
    <n v="0"/>
    <n v="0"/>
    <s v="                                                                                "/>
    <s v="O.C. B/quilla Nte   "/>
    <s v="SIMALUNCIRA USHULU ELECTRIFICACION RURAL VDA ALTO PINO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80423"/>
    <n v="20180423"/>
    <n v="9332"/>
    <n v="0"/>
    <m/>
    <s v="NO"/>
    <x v="0"/>
    <n v="35"/>
    <n v="35000"/>
    <s v="Obras "/>
    <x v="0"/>
    <n v="20180423"/>
    <x v="9"/>
    <n v="1"/>
    <x v="0"/>
    <n v="23"/>
    <x v="8"/>
    <x v="3"/>
    <x v="3"/>
    <x v="41"/>
    <s v="Sin Orden"/>
    <n v="23"/>
    <n v="4"/>
    <n v="2018"/>
    <n v="947"/>
    <s v="No Cruza"/>
    <n v="947"/>
    <n v="23"/>
    <n v="4"/>
    <n v="2018"/>
    <n v="947"/>
    <x v="0"/>
    <n v="0"/>
    <x v="0"/>
  </r>
  <r>
    <s v="P75412020090002"/>
    <x v="0"/>
    <n v="0"/>
    <n v="0"/>
    <s v="                                                                                "/>
    <s v="O.C Sabanalarga     "/>
    <s v="PALMAR DE VARELA EBAR  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EBAR                                                        "/>
    <s v="A8742068                      "/>
    <s v="Alvaro_Enrique_Hernandez_Suarez                                                 "/>
    <s v="AC100"/>
    <n v="20200903"/>
    <n v="20200909"/>
    <n v="7541"/>
    <n v="28102203"/>
    <s v="Factibilidad Distribucion "/>
    <s v="NO"/>
    <x v="1"/>
    <n v="225"/>
    <n v="225000"/>
    <s v="Obras "/>
    <x v="0"/>
    <n v="20200909"/>
    <x v="2"/>
    <n v="1"/>
    <x v="0"/>
    <n v="3"/>
    <x v="7"/>
    <x v="1"/>
    <x v="4"/>
    <x v="230"/>
    <s v="Resuelta"/>
    <n v="9"/>
    <n v="9"/>
    <n v="2020"/>
    <n v="77"/>
    <s v="No Cruza"/>
    <n v="6"/>
    <n v="9"/>
    <n v="9"/>
    <n v="2020"/>
    <n v="77"/>
    <x v="1"/>
    <n v="0"/>
    <x v="0"/>
  </r>
  <r>
    <s v="P11802019080064"/>
    <x v="2"/>
    <n v="0"/>
    <n v="0"/>
    <s v="                                                                                "/>
    <s v="O.C. B/quilla Nte   "/>
    <s v="  SEVILLA VILLA LAS MORAS2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LLA LAS MORAS II                                          "/>
    <s v="A3151411                      "/>
    <s v="FERGIE_YULISSA_SOLANO_MANOTAS                                                   "/>
    <s v="AC190"/>
    <n v="20190814"/>
    <n v="20190903"/>
    <n v="1180"/>
    <n v="26624030"/>
    <s v="Factibilidad Distribucion "/>
    <s v="NO"/>
    <x v="1"/>
    <n v="37.5"/>
    <n v="37500"/>
    <s v="Obras "/>
    <x v="5"/>
    <n v="20200317"/>
    <x v="2"/>
    <n v="1"/>
    <x v="0"/>
    <n v="14"/>
    <x v="10"/>
    <x v="2"/>
    <x v="1"/>
    <x v="400"/>
    <s v="Resuelta"/>
    <n v="17"/>
    <n v="3"/>
    <n v="2020"/>
    <n v="253"/>
    <s v="No Cruza"/>
    <n v="216"/>
    <n v="3"/>
    <n v="9"/>
    <n v="2019"/>
    <n v="449"/>
    <x v="0"/>
    <n v="196"/>
    <x v="2"/>
  </r>
  <r>
    <s v="P11102019020104"/>
    <x v="4"/>
    <n v="0"/>
    <n v="0"/>
    <s v="                                                                                "/>
    <s v="O.C. B/quilla Nte   "/>
    <s v="  ALAMEDA DEL RIO                                                       "/>
    <n v="3173005446"/>
    <s v="TC088"/>
    <s v="                                                                                                                                                                                           "/>
    <s v="ALAMEDA DEL RIO                                             "/>
    <s v="T0925304                      "/>
    <s v="MARTHA_VICTORIA_SALAS_CUAN                                                      "/>
    <s v="AC220"/>
    <n v="20190226"/>
    <n v="20190902"/>
    <n v="1110"/>
    <n v="26238941"/>
    <s v="Seguimiento y rev. instalacion electrica distribucion "/>
    <s v="NO"/>
    <x v="3"/>
    <n v="1"/>
    <n v="1000"/>
    <s v="Obras "/>
    <x v="6"/>
    <n v="20190902"/>
    <x v="4"/>
    <n v="1"/>
    <x v="0"/>
    <n v="26"/>
    <x v="1"/>
    <x v="2"/>
    <x v="1"/>
    <x v="641"/>
    <s v="Resuelta"/>
    <n v="2"/>
    <n v="9"/>
    <n v="2019"/>
    <n v="450"/>
    <s v="No Cruza"/>
    <n v="188"/>
    <n v="2"/>
    <n v="9"/>
    <n v="2019"/>
    <n v="450"/>
    <x v="0"/>
    <n v="0"/>
    <x v="3"/>
  </r>
  <r>
    <s v="P75422020100004"/>
    <x v="1"/>
    <n v="0"/>
    <n v="0"/>
    <s v="                                                                                "/>
    <s v="C.A. Malambo        "/>
    <s v="SHIRLY PAOLA PACHECO CERVANTES                                          "/>
    <n v="300552964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0                      "/>
    <s v="IRINA ROMERO                                                                    "/>
    <s v="AC236"/>
    <n v="20201020"/>
    <n v="20201028"/>
    <n v="7542"/>
    <n v="28241626"/>
    <s v="Inspección Normalización"/>
    <s v="NO"/>
    <x v="1"/>
    <n v="3"/>
    <n v="3000"/>
    <s v="Suministros definitivos Simples "/>
    <x v="1"/>
    <n v="20201028"/>
    <x v="1"/>
    <n v="1"/>
    <x v="1"/>
    <n v="20"/>
    <x v="3"/>
    <x v="1"/>
    <x v="4"/>
    <x v="180"/>
    <s v="Resuelta"/>
    <n v="28"/>
    <n v="10"/>
    <n v="2020"/>
    <n v="28"/>
    <d v="2020-10-20T00:00:00"/>
    <n v="8"/>
    <n v="28"/>
    <n v="10"/>
    <n v="2020"/>
    <n v="28"/>
    <x v="1"/>
    <n v="0"/>
    <x v="1"/>
  </r>
  <r>
    <s v="P93302020020019"/>
    <x v="2"/>
    <n v="0"/>
    <n v="0"/>
    <s v="                                                                                "/>
    <s v="O.C. Riohacha       "/>
    <s v="BREYLER QUINTO SUAREZ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ESQUERA GUAJIROS MAR                                       "/>
    <s v="N3352044                      "/>
    <s v="Laudis_Peñaranda_                                                               "/>
    <s v="AC190"/>
    <n v="20200227"/>
    <n v="20200228"/>
    <n v="9330"/>
    <n v="27218170"/>
    <s v="Seguimiento y rev. instalacion electrica distribucion "/>
    <s v="NO"/>
    <x v="1"/>
    <n v="25"/>
    <n v="25000"/>
    <s v="Obras "/>
    <x v="11"/>
    <n v="20200228"/>
    <x v="2"/>
    <n v="1"/>
    <x v="0"/>
    <n v="27"/>
    <x v="1"/>
    <x v="1"/>
    <x v="3"/>
    <x v="58"/>
    <s v="Resuelta"/>
    <n v="28"/>
    <n v="2"/>
    <n v="2020"/>
    <n v="271"/>
    <s v="No Cruza"/>
    <n v="1"/>
    <n v="28"/>
    <n v="2"/>
    <n v="2020"/>
    <n v="271"/>
    <x v="1"/>
    <n v="0"/>
    <x v="2"/>
  </r>
  <r>
    <s v="P34102020050017"/>
    <x v="4"/>
    <n v="0"/>
    <n v="0"/>
    <s v="                                                                                "/>
    <s v="ZE Santa_Marta      "/>
    <s v="RETRANQUEO PROV PUENTE CRA 4 RUTA DEL SOL II                            "/>
    <n v="3598434"/>
    <s v="TC092"/>
    <s v="                                                                                                                                                                                           "/>
    <s v="PUENTE DE MI GUAJIRA - BOMBA ARCAS                          "/>
    <s v="T7541855                      "/>
    <s v="Elizabeth_Perez_Rincon                                                          "/>
    <s v="AC220"/>
    <n v="20200527"/>
    <n v="20200608"/>
    <n v="3410"/>
    <n v="27601959"/>
    <s v="Seguimiento y rev. instalacion electrica distribucion "/>
    <s v="NO"/>
    <x v="3"/>
    <n v="1"/>
    <n v="1000"/>
    <s v="Obras "/>
    <x v="4"/>
    <n v="20200608"/>
    <x v="4"/>
    <n v="1"/>
    <x v="0"/>
    <n v="27"/>
    <x v="2"/>
    <x v="1"/>
    <x v="0"/>
    <x v="61"/>
    <s v="Resuelta"/>
    <n v="8"/>
    <n v="6"/>
    <n v="2020"/>
    <n v="170"/>
    <s v="No Cruza"/>
    <n v="12"/>
    <n v="8"/>
    <n v="6"/>
    <n v="2020"/>
    <n v="170"/>
    <x v="1"/>
    <n v="0"/>
    <x v="3"/>
  </r>
  <r>
    <s v="P34302020080001"/>
    <x v="2"/>
    <n v="0"/>
    <n v="0"/>
    <s v="                                                                                "/>
    <s v="ZE Santa_Marta      "/>
    <s v="MAGDALENA 039 CONSORCIO MECO                                            "/>
    <n v="7448614"/>
    <s v="TC092"/>
    <s v="                                                                                                                                                                                           "/>
    <s v="ESTACION DE POLICIA                                         "/>
    <s v="T9697258                      "/>
    <s v="Adriana_Duran_Q                                                                 "/>
    <s v="AC190"/>
    <n v="20200812"/>
    <n v="20201120"/>
    <n v="3430"/>
    <n v="28014649"/>
    <s v="Factibilidad Distribucion "/>
    <s v="NO"/>
    <x v="1"/>
    <n v="1"/>
    <n v="1000"/>
    <s v="Obras "/>
    <x v="14"/>
    <n v="20201120"/>
    <x v="4"/>
    <n v="1"/>
    <x v="0"/>
    <n v="12"/>
    <x v="10"/>
    <x v="1"/>
    <x v="0"/>
    <x v="125"/>
    <s v="Resuelta"/>
    <n v="20"/>
    <n v="11"/>
    <n v="2020"/>
    <n v="5"/>
    <s v="No Cruza"/>
    <n v="100"/>
    <n v="20"/>
    <n v="11"/>
    <n v="2020"/>
    <n v="5"/>
    <x v="1"/>
    <n v="0"/>
    <x v="2"/>
  </r>
  <r>
    <s v="P75422018030007"/>
    <x v="0"/>
    <n v="0"/>
    <n v="0"/>
    <s v="                                                                                "/>
    <s v="O.C Sabanalarga     "/>
    <s v="GIOVANI REALES VASQUEZ                                                  "/>
    <s v="3116520271 353582839  "/>
    <s v="TC090"/>
    <s v="                                                                                                                                                                                           "/>
    <s v="FINCA LA RENOVACION                                         "/>
    <s v="T9763922                      "/>
    <s v="Somaya_Rincon                                                                   "/>
    <s v="AC100"/>
    <n v="20180323"/>
    <n v="20180327"/>
    <n v="7542"/>
    <n v="24908244"/>
    <s v="Factibilidad Distribucion "/>
    <s v="NO"/>
    <x v="1"/>
    <n v="30"/>
    <n v="30000"/>
    <s v="Obras "/>
    <x v="0"/>
    <n v="20180327"/>
    <x v="2"/>
    <n v="1"/>
    <x v="0"/>
    <n v="23"/>
    <x v="0"/>
    <x v="3"/>
    <x v="4"/>
    <x v="464"/>
    <s v="Resuelta"/>
    <n v="27"/>
    <n v="3"/>
    <n v="2018"/>
    <n v="974"/>
    <s v="No Cruza"/>
    <n v="4"/>
    <n v="27"/>
    <n v="3"/>
    <n v="2018"/>
    <n v="974"/>
    <x v="0"/>
    <n v="0"/>
    <x v="0"/>
  </r>
  <r>
    <s v="P11102019110064"/>
    <x v="2"/>
    <n v="2716209"/>
    <n v="20150876"/>
    <s v="Situacion correcta                                                              "/>
    <s v="O.C. B/quilla Cto   "/>
    <s v="BELEN IGLESIA BAUTISTA                                                  "/>
    <s v="3535064 3604051       "/>
    <s v="TC088"/>
    <s v="CR 66 74 123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15"/>
    <n v="20191115"/>
    <n v="1110"/>
    <n v="0"/>
    <m/>
    <s v="NO"/>
    <x v="0"/>
    <n v="150"/>
    <n v="150000"/>
    <s v="Aumentos de potencia"/>
    <x v="2"/>
    <n v="20191115"/>
    <x v="3"/>
    <n v="1"/>
    <x v="0"/>
    <n v="15"/>
    <x v="5"/>
    <x v="2"/>
    <x v="1"/>
    <x v="401"/>
    <s v="Sin Orden"/>
    <n v="15"/>
    <n v="11"/>
    <n v="2019"/>
    <n v="376"/>
    <s v="No Cruza"/>
    <n v="376"/>
    <n v="15"/>
    <n v="11"/>
    <n v="2019"/>
    <n v="376"/>
    <x v="0"/>
    <n v="0"/>
    <x v="2"/>
  </r>
  <r>
    <s v="P75412019090033"/>
    <x v="2"/>
    <n v="0"/>
    <n v="0"/>
    <s v="                                                                                "/>
    <s v="O.C. B/quilla Cto   "/>
    <s v="SGRANDE PROVISIONAL ARGOS                                               "/>
    <n v="3714300"/>
    <s v="TC092"/>
    <s v="                                                                                                                                                                                           "/>
    <s v="CRT ENTRE MALAMBO Y SNGDE                                   "/>
    <s v="A2891363                      "/>
    <s v="Naibet Olivo                                                                    "/>
    <s v="AC190"/>
    <n v="20190920"/>
    <n v="20191030"/>
    <n v="7541"/>
    <n v="26753964"/>
    <s v="Factibilidad Distribucion "/>
    <s v="NO"/>
    <x v="1"/>
    <n v="200"/>
    <n v="200000"/>
    <s v="Obras "/>
    <x v="8"/>
    <n v="20201120"/>
    <x v="3"/>
    <n v="1"/>
    <x v="0"/>
    <n v="20"/>
    <x v="7"/>
    <x v="2"/>
    <x v="4"/>
    <x v="111"/>
    <s v="Resuelta"/>
    <n v="20"/>
    <n v="11"/>
    <n v="2020"/>
    <n v="5"/>
    <s v="No Cruza"/>
    <n v="427"/>
    <n v="30"/>
    <n v="10"/>
    <n v="2019"/>
    <n v="392"/>
    <x v="0"/>
    <n v="387"/>
    <x v="2"/>
  </r>
  <r>
    <s v="P34702019030006"/>
    <x v="2"/>
    <n v="3814615"/>
    <n v="20698798"/>
    <s v="Situacion correcta                                                              "/>
    <s v="ZE Santa_Marta      "/>
    <s v="  MUNICIPIO DE PLATO                                                    "/>
    <n v="3207666014"/>
    <s v="TC095"/>
    <s v="CL 10 16 7                                                                                                                                                                                 "/>
    <s v="PALACIO MUNICIPAL                                           "/>
    <s v="T9697258                      "/>
    <s v="Adriana_Duran_Q                                                                 "/>
    <s v="AC190"/>
    <n v="20190326"/>
    <n v="20190614"/>
    <n v="3470"/>
    <n v="26150411"/>
    <s v="Factibilidad Distribucion "/>
    <s v="NO"/>
    <x v="1"/>
    <n v="50"/>
    <n v="50000"/>
    <s v="Aumentos de potencia"/>
    <x v="16"/>
    <n v="20200210"/>
    <x v="2"/>
    <n v="1"/>
    <x v="0"/>
    <n v="26"/>
    <x v="0"/>
    <x v="2"/>
    <x v="0"/>
    <x v="642"/>
    <s v="Resuelta"/>
    <n v="10"/>
    <n v="2"/>
    <n v="2020"/>
    <n v="289"/>
    <s v="No Cruza"/>
    <n v="321"/>
    <n v="14"/>
    <n v="6"/>
    <n v="2019"/>
    <n v="530"/>
    <x v="0"/>
    <n v="241"/>
    <x v="2"/>
  </r>
  <r>
    <s v="P93322020100007"/>
    <x v="0"/>
    <n v="0"/>
    <n v="0"/>
    <s v="                                                                                "/>
    <s v="O.C. Riohacha       "/>
    <s v="MANAURE AP DEL ANILLO VIAL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P                                                          "/>
    <s v="N3352044                      "/>
    <s v="Laudis_Peñaranda_                                                               "/>
    <s v="AC100"/>
    <n v="20201016"/>
    <n v="20201029"/>
    <n v="9332"/>
    <n v="28238319"/>
    <s v="Factibilidad Distribucion "/>
    <s v="NO"/>
    <x v="1"/>
    <n v="45"/>
    <n v="4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95202020070009"/>
    <x v="2"/>
    <n v="0"/>
    <n v="0"/>
    <s v="                                                                                "/>
    <s v="O.C. B/quilla Nte   "/>
    <s v="MALAMBO RESERVA DE                                                      "/>
    <n v="3005928883"/>
    <s v="TC092"/>
    <s v="                                                                                                                                                                                           "/>
    <s v="RESERVA DE MALAMBO                                          "/>
    <s v="RC000135                      "/>
    <s v="CRISTIAN_CONTRERAS_ARROYO                                                       "/>
    <s v="AC190"/>
    <n v="20200728"/>
    <n v="20200929"/>
    <n v="9520"/>
    <n v="0"/>
    <m/>
    <s v="NO"/>
    <x v="0"/>
    <n v="45"/>
    <n v="45000"/>
    <s v="Coogeneración/Suplencia "/>
    <x v="5"/>
    <n v="20200929"/>
    <x v="10"/>
    <n v="1"/>
    <x v="2"/>
    <n v="28"/>
    <x v="6"/>
    <x v="1"/>
    <x v="4"/>
    <x v="16"/>
    <s v="Sin Orden"/>
    <n v="29"/>
    <n v="9"/>
    <n v="2020"/>
    <n v="57"/>
    <s v="No Cruza"/>
    <n v="57"/>
    <n v="29"/>
    <n v="9"/>
    <n v="2020"/>
    <n v="57"/>
    <x v="1"/>
    <n v="0"/>
    <x v="2"/>
  </r>
  <r>
    <s v="P34302020070001"/>
    <x v="2"/>
    <n v="0"/>
    <n v="0"/>
    <s v="                                                                                "/>
    <s v="ZE Santa_Marta      "/>
    <s v="  HOSPITAL SAN CRISTOBAL E.S.E.                                         "/>
    <n v="3016646506"/>
    <s v="TC096"/>
    <s v="                                                                                                                                                                                           "/>
    <s v="HOSPITAL SAN CRISTOBAL                                      "/>
    <s v="T9697258                      "/>
    <s v="Adriana_Duran_Q                                                                 "/>
    <s v="AC190"/>
    <n v="20200709"/>
    <n v="20200827"/>
    <n v="3430"/>
    <n v="27822486"/>
    <s v="Factibilidad Distribucion "/>
    <s v="NO"/>
    <x v="1"/>
    <n v="225"/>
    <n v="225000"/>
    <s v="Obras "/>
    <x v="7"/>
    <n v="20200914"/>
    <x v="3"/>
    <n v="1"/>
    <x v="0"/>
    <n v="9"/>
    <x v="6"/>
    <x v="1"/>
    <x v="0"/>
    <x v="205"/>
    <s v="Resuelta"/>
    <n v="14"/>
    <n v="9"/>
    <n v="2020"/>
    <n v="72"/>
    <s v="No Cruza"/>
    <n v="67"/>
    <n v="27"/>
    <n v="8"/>
    <n v="2020"/>
    <n v="90"/>
    <x v="1"/>
    <n v="18"/>
    <x v="2"/>
  </r>
  <r>
    <s v="P34102019070129"/>
    <x v="4"/>
    <n v="1134982"/>
    <n v="0"/>
    <s v="                                                                                "/>
    <s v="ZE Santa_Marta      "/>
    <s v="SOSTENES RAFAEL ROYERO ACOSTA                                           "/>
    <n v="3015088302"/>
    <s v="TC090"/>
    <s v="                                                                                                                                                                                           "/>
    <s v="CR 9                                                        "/>
    <s v="T7541855                      "/>
    <s v="Elizabeth_Perez_Rincon                                                          "/>
    <s v="AC220"/>
    <n v="20190729"/>
    <n v="20191230"/>
    <n v="3410"/>
    <n v="26560062"/>
    <s v="Seguimiento y rev. instalacion electrica distribucion "/>
    <s v="NO"/>
    <x v="3"/>
    <n v="37.5"/>
    <n v="37500"/>
    <s v="Aumentos de potencia"/>
    <x v="4"/>
    <n v="20191230"/>
    <x v="2"/>
    <n v="1"/>
    <x v="0"/>
    <n v="29"/>
    <x v="6"/>
    <x v="2"/>
    <x v="0"/>
    <x v="14"/>
    <s v="Resuelta"/>
    <n v="30"/>
    <n v="12"/>
    <n v="2019"/>
    <n v="331"/>
    <s v="No Cruza"/>
    <n v="154"/>
    <n v="30"/>
    <n v="12"/>
    <n v="2019"/>
    <n v="331"/>
    <x v="1"/>
    <n v="0"/>
    <x v="3"/>
  </r>
  <r>
    <s v="P11102015060070"/>
    <x v="4"/>
    <n v="2938821"/>
    <n v="0"/>
    <s v="                                                                                "/>
    <s v="C.T.SOLEDAD         "/>
    <s v="PAOLA DURAN FUNDACION INTERNANCI FIDEC                                  "/>
    <n v="3775767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50612"/>
    <n v="20160620"/>
    <n v="1110"/>
    <n v="21866433"/>
    <s v="Seguimiento y rev. instalacion electrica distribucion "/>
    <s v="NO"/>
    <x v="1"/>
    <n v="75"/>
    <n v="75000"/>
    <s v="Aumentos de potencia"/>
    <x v="6"/>
    <n v="20160620"/>
    <x v="2"/>
    <n v="1"/>
    <x v="0"/>
    <n v="12"/>
    <x v="4"/>
    <x v="4"/>
    <x v="1"/>
    <x v="643"/>
    <s v="Resuelta"/>
    <n v="20"/>
    <n v="6"/>
    <n v="2016"/>
    <n v="1619"/>
    <s v="No Cruza"/>
    <n v="374"/>
    <n v="20"/>
    <n v="6"/>
    <n v="2016"/>
    <n v="1619"/>
    <x v="0"/>
    <n v="0"/>
    <x v="3"/>
  </r>
  <r>
    <s v="P11802020110030"/>
    <x v="1"/>
    <n v="0"/>
    <n v="0"/>
    <s v="                                                                                "/>
    <s v="Of. Telefónica 24H  "/>
    <s v="JANNA SELENA PEREZ PARRA                                                "/>
    <n v="3013163139"/>
    <s v="TC090"/>
    <s v="                                                                                                                                                                                           "/>
    <s v="CL 45C CR 14F 63 MZ 35 LOT 23                               "/>
    <s v="NT001137                      "/>
    <s v="STEFANNIE_PAOLA_RAMBAO_BENAVIDES                                                "/>
    <s v="AC236"/>
    <n v="20201107"/>
    <n v="20201113"/>
    <n v="1180"/>
    <n v="28273175"/>
    <s v="Inspección Normalización"/>
    <s v="NO"/>
    <x v="1"/>
    <n v="3"/>
    <n v="3000"/>
    <s v="Suministros definitivos Simples "/>
    <x v="1"/>
    <n v="20201113"/>
    <x v="1"/>
    <n v="1"/>
    <x v="1"/>
    <n v="7"/>
    <x v="5"/>
    <x v="1"/>
    <x v="1"/>
    <x v="46"/>
    <s v="Resuelta"/>
    <n v="13"/>
    <n v="11"/>
    <n v="2020"/>
    <n v="12"/>
    <s v="No Cruza"/>
    <n v="6"/>
    <n v="13"/>
    <n v="11"/>
    <n v="2020"/>
    <n v="12"/>
    <x v="1"/>
    <n v="0"/>
    <x v="1"/>
  </r>
  <r>
    <s v="P11502019010010"/>
    <x v="2"/>
    <n v="5460779"/>
    <n v="0"/>
    <s v="                                                                                "/>
    <s v="O.C Sabanalarga     "/>
    <s v="  CONSORCIO DESARROLLO ESCOLAR                                          "/>
    <n v="3004695559"/>
    <s v="TC092"/>
    <s v="                                                                                                                                                                                           "/>
    <s v="PROVISIONAL ESCUELA SAN JOSE                                "/>
    <s v="MP000074                      "/>
    <s v="                                                                                "/>
    <s v="AC190"/>
    <n v="20190114"/>
    <n v="20190711"/>
    <n v="1150"/>
    <n v="26951750"/>
    <s v="Seguimiento y rev. instalacion electrica distribucion "/>
    <s v="NO"/>
    <x v="3"/>
    <n v="75"/>
    <n v="75000"/>
    <s v="Aumentos de potencia"/>
    <x v="5"/>
    <n v="20200901"/>
    <x v="2"/>
    <n v="1"/>
    <x v="0"/>
    <n v="14"/>
    <x v="11"/>
    <x v="2"/>
    <x v="1"/>
    <x v="644"/>
    <s v="Resuelta"/>
    <n v="1"/>
    <n v="9"/>
    <n v="2020"/>
    <n v="85"/>
    <s v="No Cruza"/>
    <n v="596"/>
    <n v="11"/>
    <n v="7"/>
    <n v="2019"/>
    <n v="503"/>
    <x v="0"/>
    <n v="418"/>
    <x v="2"/>
  </r>
  <r>
    <s v="P93402020110004"/>
    <x v="0"/>
    <n v="6599205"/>
    <n v="34521593"/>
    <s v="Situacion correcta                                                              "/>
    <s v="ZE Santa_Marta      "/>
    <s v="BANANERA DE EXPORTACION BANEX S.A.                                      "/>
    <n v="3104990208"/>
    <s v="TC089"/>
    <s v="CL PRINCIPAL CR 3 806                                                                                                                                                                      "/>
    <s v="OFICINA 701                                                 "/>
    <s v="T9697258                      "/>
    <s v="Adriana_Duran_Q                                                                 "/>
    <s v="AC100"/>
    <n v="20201109"/>
    <n v="20201111"/>
    <n v="9340"/>
    <n v="28276547"/>
    <s v="Factibilidad Distribucion "/>
    <s v="NO"/>
    <x v="1"/>
    <n v="225"/>
    <n v="225000"/>
    <s v="Aumentos de potencia"/>
    <x v="0"/>
    <n v="20201111"/>
    <x v="3"/>
    <n v="1"/>
    <x v="0"/>
    <n v="9"/>
    <x v="5"/>
    <x v="1"/>
    <x v="0"/>
    <x v="55"/>
    <s v="Resuelta"/>
    <n v="11"/>
    <n v="11"/>
    <n v="2020"/>
    <n v="14"/>
    <s v="No Cruza"/>
    <n v="2"/>
    <n v="11"/>
    <n v="11"/>
    <n v="2020"/>
    <n v="14"/>
    <x v="1"/>
    <n v="0"/>
    <x v="0"/>
  </r>
  <r>
    <s v="P34102020020064"/>
    <x v="0"/>
    <n v="0"/>
    <n v="0"/>
    <s v="                                                                                "/>
    <s v="O.C. La 14          "/>
    <s v="MILADIS GALLARDO PEREZ                                                  "/>
    <n v="313293589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00"/>
    <n v="20200217"/>
    <n v="20200226"/>
    <n v="3410"/>
    <n v="27200790"/>
    <s v="Factibilidad Distribucion "/>
    <s v="NO"/>
    <x v="1"/>
    <n v="45"/>
    <n v="45000"/>
    <s v="Obras "/>
    <x v="0"/>
    <n v="20200226"/>
    <x v="2"/>
    <n v="1"/>
    <x v="0"/>
    <n v="17"/>
    <x v="1"/>
    <x v="1"/>
    <x v="0"/>
    <x v="645"/>
    <s v="Resuelta"/>
    <n v="26"/>
    <n v="2"/>
    <n v="2020"/>
    <n v="273"/>
    <s v="No Cruza"/>
    <n v="9"/>
    <n v="26"/>
    <n v="2"/>
    <n v="2020"/>
    <n v="273"/>
    <x v="1"/>
    <n v="0"/>
    <x v="0"/>
  </r>
  <r>
    <s v="P34102020110065"/>
    <x v="3"/>
    <n v="0"/>
    <n v="0"/>
    <s v="                                                                                "/>
    <s v="O.C. La 14          "/>
    <s v="MARIA EUGENIA FIGUEROA CASTILLA                                         "/>
    <n v="3046039984"/>
    <s v="TC01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461                      "/>
    <s v="EILEN_MORRON_CHARRIS                                                            "/>
    <s v="AC005"/>
    <n v="20201114"/>
    <n v="20201114"/>
    <n v="3410"/>
    <n v="28283932"/>
    <s v="Inspección Normalización"/>
    <s v="NO"/>
    <x v="2"/>
    <n v="3"/>
    <n v="3000"/>
    <s v="Suministros definitivos Simples "/>
    <x v="3"/>
    <n v="20201114"/>
    <x v="1"/>
    <n v="1"/>
    <x v="1"/>
    <n v="14"/>
    <x v="5"/>
    <x v="1"/>
    <x v="0"/>
    <x v="49"/>
    <s v="Pendiente"/>
    <n v="14"/>
    <n v="11"/>
    <n v="2020"/>
    <n v="11"/>
    <s v="No Cruza"/>
    <n v="11"/>
    <n v="14"/>
    <n v="11"/>
    <n v="2020"/>
    <n v="11"/>
    <x v="1"/>
    <n v="0"/>
    <x v="1"/>
  </r>
  <r>
    <s v="P95102020080030"/>
    <x v="1"/>
    <n v="0"/>
    <n v="0"/>
    <s v="                                                                                "/>
    <s v="O.C. B/quilla Cto   "/>
    <s v="DE LA COSTA BIENES Y CONSTRUCCIONES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H2735924                      "/>
    <s v="Lynda_Karina_Alvarez_Bermudez                                                   "/>
    <s v="AC236"/>
    <n v="20200826"/>
    <n v="20200902"/>
    <n v="9510"/>
    <n v="28264848"/>
    <s v="Inspección Normalización"/>
    <s v="NO"/>
    <x v="1"/>
    <n v="3"/>
    <n v="3000"/>
    <s v="Suministros definitivos Simples "/>
    <x v="1"/>
    <n v="20200902"/>
    <x v="1"/>
    <n v="1"/>
    <x v="1"/>
    <n v="26"/>
    <x v="10"/>
    <x v="1"/>
    <x v="1"/>
    <x v="237"/>
    <s v="Resuelta"/>
    <n v="2"/>
    <n v="9"/>
    <n v="2020"/>
    <n v="84"/>
    <s v="No Cruza"/>
    <n v="7"/>
    <n v="2"/>
    <n v="9"/>
    <n v="2020"/>
    <n v="84"/>
    <x v="1"/>
    <n v="0"/>
    <x v="1"/>
  </r>
  <r>
    <s v="P33402020100003"/>
    <x v="0"/>
    <n v="0"/>
    <n v="0"/>
    <s v="                                                                                "/>
    <s v="O.C. Riohacha       "/>
    <s v="FINCA FINCA RAMON LAGO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                                                        "/>
    <s v="N3352044                      "/>
    <s v="Laudis_Peñaranda_                                                               "/>
    <s v="AC100"/>
    <n v="20201016"/>
    <n v="20201029"/>
    <n v="3340"/>
    <n v="28238311"/>
    <s v="Factibilidad Distribucion "/>
    <s v="NO"/>
    <x v="1"/>
    <n v="25"/>
    <n v="2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11802020110051"/>
    <x v="5"/>
    <n v="0"/>
    <n v="0"/>
    <s v="                                                                                "/>
    <s v="OC CCIAL AMERICANO  "/>
    <s v="CARLOS MIGUEL CABRERA MORALES                                           "/>
    <n v="358009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30                      "/>
    <s v="MICHEL_ANDREA_ALONSO_TORRES                                                     "/>
    <s v="AC230"/>
    <n v="20201111"/>
    <n v="20201111"/>
    <n v="118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95102020080021"/>
    <x v="5"/>
    <n v="0"/>
    <n v="0"/>
    <s v="                                                                                "/>
    <s v="O.C. B/quilla Sur   "/>
    <s v="MARIA PATRICIA CABALLERO NAVARRO                                        "/>
    <n v="3106442804"/>
    <s v="TC090"/>
    <s v="                                                                                                                                                                                           "/>
    <s v="=CRA 11C 38 70                                              "/>
    <s v="A2790619                      "/>
    <s v="Martha_Oliva_Ortega                                                             "/>
    <s v="AC230"/>
    <n v="20200824"/>
    <n v="20200824"/>
    <n v="9510"/>
    <n v="0"/>
    <m/>
    <s v="NO"/>
    <x v="0"/>
    <n v="3"/>
    <n v="3000"/>
    <s v="Suministros definitivos Simples "/>
    <x v="9"/>
    <n v="20200824"/>
    <x v="1"/>
    <n v="1"/>
    <x v="1"/>
    <n v="24"/>
    <x v="10"/>
    <x v="1"/>
    <x v="1"/>
    <x v="165"/>
    <s v="Sin Orden"/>
    <n v="24"/>
    <n v="8"/>
    <n v="2020"/>
    <n v="93"/>
    <s v="No Cruza"/>
    <n v="93"/>
    <n v="24"/>
    <n v="8"/>
    <n v="2020"/>
    <n v="93"/>
    <x v="1"/>
    <n v="0"/>
    <x v="4"/>
  </r>
  <r>
    <s v="P34302020110010"/>
    <x v="2"/>
    <n v="0"/>
    <n v="0"/>
    <s v="                                                                                "/>
    <s v="O.C. La 14          "/>
    <s v="CANCHA DE FUTBOL MUNICIPIO PÚEBLO VIEJO BMT                             "/>
    <n v="0"/>
    <s v="TC095"/>
    <s v="                                                                                                                                                                                           "/>
    <s v="NIC 3847398                                                 "/>
    <s v="C9794580                      "/>
    <s v="TATIANA ADELA LUQUEZ VANSTRAHLEM                                                "/>
    <s v="AC190"/>
    <n v="20201120"/>
    <n v="20201120"/>
    <n v="3430"/>
    <n v="0"/>
    <m/>
    <s v="NO"/>
    <x v="0"/>
    <n v="15"/>
    <n v="15000"/>
    <s v="Obras "/>
    <x v="2"/>
    <n v="20201120"/>
    <x v="2"/>
    <n v="1"/>
    <x v="0"/>
    <n v="20"/>
    <x v="5"/>
    <x v="1"/>
    <x v="0"/>
    <x v="182"/>
    <s v="Sin Orden"/>
    <n v="20"/>
    <n v="11"/>
    <n v="2020"/>
    <n v="5"/>
    <s v="No Cruza"/>
    <n v="5"/>
    <n v="20"/>
    <n v="11"/>
    <n v="2020"/>
    <n v="5"/>
    <x v="1"/>
    <n v="0"/>
    <x v="2"/>
  </r>
  <r>
    <s v="P34702018110009"/>
    <x v="2"/>
    <n v="0"/>
    <n v="0"/>
    <s v="                                                                                "/>
    <s v="ZE Santa_Marta      "/>
    <s v="INFANTIL MUNICIPIO PLATO CENTRO DE DESARROLLO                           "/>
    <n v="3114219686"/>
    <s v="TC095"/>
    <s v="                                                                                                                                                                                           "/>
    <s v="CENTRO DE DESARROLLO INFANTIL                               "/>
    <s v="T7541855                      "/>
    <s v="Elizabeth_Perez_Rincon                                                          "/>
    <s v="AC190"/>
    <n v="20181107"/>
    <n v="20181107"/>
    <n v="3470"/>
    <n v="0"/>
    <m/>
    <s v="NO"/>
    <x v="0"/>
    <n v="37.5"/>
    <n v="37500"/>
    <s v="Obras "/>
    <x v="2"/>
    <n v="20181107"/>
    <x v="2"/>
    <n v="1"/>
    <x v="0"/>
    <n v="7"/>
    <x v="5"/>
    <x v="3"/>
    <x v="0"/>
    <x v="336"/>
    <s v="Sin Orden"/>
    <n v="7"/>
    <n v="11"/>
    <n v="2018"/>
    <n v="749"/>
    <s v="No Cruza"/>
    <n v="749"/>
    <n v="7"/>
    <n v="11"/>
    <n v="2018"/>
    <n v="749"/>
    <x v="0"/>
    <n v="0"/>
    <x v="2"/>
  </r>
  <r>
    <s v="P75412019070021"/>
    <x v="2"/>
    <n v="0"/>
    <n v="0"/>
    <s v="                                                                                "/>
    <s v="O.C. B/quilla Cto   "/>
    <s v="GLORIA VILLARREAL CONJ CAMPESTRE LAS TRES PERLAS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722"/>
    <n v="20190902"/>
    <n v="7541"/>
    <n v="26542320"/>
    <s v="Factibilidad Distribucion "/>
    <s v="NO"/>
    <x v="1"/>
    <n v="50"/>
    <n v="50000"/>
    <s v="Obras "/>
    <x v="7"/>
    <n v="20191217"/>
    <x v="2"/>
    <n v="1"/>
    <x v="0"/>
    <n v="22"/>
    <x v="6"/>
    <x v="2"/>
    <x v="4"/>
    <x v="534"/>
    <s v="Resuelta"/>
    <n v="17"/>
    <n v="12"/>
    <n v="2019"/>
    <n v="344"/>
    <s v="No Cruza"/>
    <n v="148"/>
    <n v="2"/>
    <n v="9"/>
    <n v="2019"/>
    <n v="450"/>
    <x v="0"/>
    <n v="106"/>
    <x v="2"/>
  </r>
  <r>
    <s v="P11102019050098"/>
    <x v="2"/>
    <n v="2319954"/>
    <n v="0"/>
    <s v="                                                                                "/>
    <s v="O.C. B/quilla Cto   "/>
    <s v="85 S.A.S PARAISO                                                        "/>
    <n v="313735878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521"/>
    <n v="20200408"/>
    <n v="1110"/>
    <n v="26337266"/>
    <s v="Factibilidad Distribucion "/>
    <s v="NO"/>
    <x v="1"/>
    <n v="800"/>
    <n v="800000"/>
    <s v="Aumentos de potencia"/>
    <x v="7"/>
    <n v="20200427"/>
    <x v="3"/>
    <n v="1"/>
    <x v="0"/>
    <n v="21"/>
    <x v="2"/>
    <x v="2"/>
    <x v="1"/>
    <x v="118"/>
    <s v="Resuelta"/>
    <n v="27"/>
    <n v="4"/>
    <n v="2020"/>
    <n v="212"/>
    <s v="No Cruza"/>
    <n v="342"/>
    <n v="8"/>
    <n v="4"/>
    <n v="2020"/>
    <n v="231"/>
    <x v="1"/>
    <n v="19"/>
    <x v="2"/>
  </r>
  <r>
    <s v="P12102018090044"/>
    <x v="2"/>
    <n v="0"/>
    <n v="0"/>
    <s v="                                                                                "/>
    <s v="O.C Sabanalarga     "/>
    <s v="GRANDE URB CASA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OTE EL TUBIO                                               "/>
    <s v="A8742068                      "/>
    <s v="Alvaro_Enrique_Hernandez_Suarez                                                 "/>
    <s v="AC190"/>
    <n v="20180928"/>
    <n v="20181022"/>
    <n v="1210"/>
    <n v="26837154"/>
    <s v="Seguimiento y rev. instalacion electrica distribucion "/>
    <s v="NO"/>
    <x v="1"/>
    <n v="200"/>
    <n v="200000"/>
    <s v="Obras "/>
    <x v="5"/>
    <n v="20200630"/>
    <x v="5"/>
    <n v="1"/>
    <x v="0"/>
    <n v="28"/>
    <x v="7"/>
    <x v="3"/>
    <x v="4"/>
    <x v="482"/>
    <s v="Resuelta"/>
    <n v="30"/>
    <n v="6"/>
    <n v="2020"/>
    <n v="148"/>
    <d v="2019-10-18T00:00:00"/>
    <n v="641"/>
    <n v="22"/>
    <n v="10"/>
    <n v="2018"/>
    <n v="765"/>
    <x v="0"/>
    <n v="617"/>
    <x v="2"/>
  </r>
  <r>
    <s v="P11102020100069"/>
    <x v="1"/>
    <n v="0"/>
    <n v="0"/>
    <s v="                                                                                "/>
    <s v="O.C. B/quilla Nte   "/>
    <s v="LUIS ARTURO VALDERRAMA ORJUELA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J RES LA ESTRELLA                                        "/>
    <s v="MP000223                      "/>
    <s v="MELISSA_TRUJILLO_MERCADO                                                        "/>
    <s v="AC236"/>
    <n v="20201019"/>
    <n v="20201028"/>
    <n v="1110"/>
    <n v="28259578"/>
    <s v="Inspección Normalización"/>
    <s v="NO"/>
    <x v="1"/>
    <n v="3"/>
    <n v="3000"/>
    <s v="Suministros definitivos Simples "/>
    <x v="1"/>
    <n v="20201028"/>
    <x v="1"/>
    <n v="1"/>
    <x v="1"/>
    <n v="19"/>
    <x v="3"/>
    <x v="1"/>
    <x v="1"/>
    <x v="84"/>
    <s v="Resuelta"/>
    <n v="28"/>
    <n v="10"/>
    <n v="2020"/>
    <n v="28"/>
    <d v="2020-10-29T00:00:00"/>
    <n v="9"/>
    <n v="28"/>
    <n v="10"/>
    <n v="2020"/>
    <n v="28"/>
    <x v="1"/>
    <n v="0"/>
    <x v="1"/>
  </r>
  <r>
    <s v="P11102020030016"/>
    <x v="2"/>
    <n v="2695812"/>
    <n v="20163523"/>
    <s v="Situacion correcta                                                              "/>
    <s v="O.C. B/quilla Nte   "/>
    <s v="CONSTRUCCIONES S,EN,C BELLAGIO                                          "/>
    <n v="3002421321"/>
    <s v="TC090"/>
    <s v="CL 85 42D 164                                                                                                                                                                              "/>
    <s v="=CLL 85 42D 164                                             "/>
    <s v="RC000366                      "/>
    <s v="                                                                                "/>
    <s v="AC190"/>
    <n v="20200304"/>
    <n v="20200421"/>
    <n v="1110"/>
    <n v="27236315"/>
    <s v="Factibilidad Distribucion "/>
    <s v="NO"/>
    <x v="1"/>
    <n v="45"/>
    <n v="45000"/>
    <s v="Aumentos de potencia"/>
    <x v="7"/>
    <n v="20200619"/>
    <x v="2"/>
    <n v="1"/>
    <x v="0"/>
    <n v="4"/>
    <x v="0"/>
    <x v="1"/>
    <x v="1"/>
    <x v="295"/>
    <s v="Resuelta"/>
    <n v="19"/>
    <n v="6"/>
    <n v="2020"/>
    <n v="159"/>
    <s v="No Cruza"/>
    <n v="107"/>
    <n v="21"/>
    <n v="4"/>
    <n v="2020"/>
    <n v="218"/>
    <x v="1"/>
    <n v="59"/>
    <x v="2"/>
  </r>
  <r>
    <s v="P11502020030010"/>
    <x v="2"/>
    <n v="2869878"/>
    <n v="20161282"/>
    <s v="Situacion correcta                                                              "/>
    <s v="O.C. B/quilla Nte   "/>
    <s v="LUZ MERY PEDRAZA PACHECO                                                "/>
    <n v="3007247335"/>
    <s v="TC090"/>
    <s v="CL 133 53 57                                                                                                                                                                               "/>
    <s v="=CLL 90 42B1 67                                             "/>
    <s v="RC000366                      "/>
    <s v="                                                                                "/>
    <s v="AC190"/>
    <n v="20200310"/>
    <n v="20200428"/>
    <n v="1150"/>
    <n v="27558825"/>
    <s v="Seguimiento y rev. instalacion electrica distribucion "/>
    <s v="NO"/>
    <x v="3"/>
    <n v="45"/>
    <n v="45000"/>
    <s v="Aumentos de potencia"/>
    <x v="5"/>
    <n v="20200814"/>
    <x v="2"/>
    <n v="1"/>
    <x v="0"/>
    <n v="10"/>
    <x v="0"/>
    <x v="1"/>
    <x v="1"/>
    <x v="375"/>
    <s v="Resuelta"/>
    <n v="14"/>
    <n v="8"/>
    <n v="2020"/>
    <n v="103"/>
    <s v="No Cruza"/>
    <n v="157"/>
    <n v="28"/>
    <n v="4"/>
    <n v="2020"/>
    <n v="211"/>
    <x v="1"/>
    <n v="108"/>
    <x v="2"/>
  </r>
  <r>
    <s v="P11102020090129"/>
    <x v="1"/>
    <n v="0"/>
    <n v="0"/>
    <s v="                                                                                "/>
    <s v="OC CCIAL AMERICANO  "/>
    <s v="OLGA LUCIA DE AVILA ARRIETA                                             "/>
    <n v="3004470389"/>
    <s v="TC090"/>
    <s v="                                                                                                                                                                                           "/>
    <s v="=CLL 77 38A 60                                              "/>
    <s v="MP000297                      "/>
    <s v="SANDRA_PEREZ_MORGAN                                                             "/>
    <s v="AC236"/>
    <n v="20200925"/>
    <n v="20201010"/>
    <n v="1110"/>
    <n v="28219575"/>
    <s v="Inspección Normalización"/>
    <s v="NO"/>
    <x v="1"/>
    <n v="3"/>
    <n v="3000"/>
    <s v="Suministros definitivos Simples "/>
    <x v="1"/>
    <n v="20201010"/>
    <x v="1"/>
    <n v="1"/>
    <x v="1"/>
    <n v="25"/>
    <x v="7"/>
    <x v="1"/>
    <x v="1"/>
    <x v="475"/>
    <s v="Resuelta"/>
    <n v="10"/>
    <n v="10"/>
    <n v="2020"/>
    <n v="46"/>
    <s v="No Cruza"/>
    <n v="15"/>
    <n v="10"/>
    <n v="10"/>
    <n v="2020"/>
    <n v="46"/>
    <x v="1"/>
    <n v="0"/>
    <x v="1"/>
  </r>
  <r>
    <s v="P11102020030023"/>
    <x v="1"/>
    <n v="0"/>
    <n v="0"/>
    <s v="                                                                                "/>
    <s v="O.C. Soledad        "/>
    <s v="LEISLY YEIMI ASIS GUZMAN                                                "/>
    <n v="305746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532323                      "/>
    <s v="MARELVIS_NIETO                                                                  "/>
    <s v="AC236"/>
    <n v="20200305"/>
    <n v="20200417"/>
    <n v="1110"/>
    <n v="27614270"/>
    <s v="Inspección Normalización"/>
    <s v="NO"/>
    <x v="1"/>
    <n v="3"/>
    <n v="3000"/>
    <s v="Suministros definitivos Simples "/>
    <x v="8"/>
    <n v="20201014"/>
    <x v="1"/>
    <n v="1"/>
    <x v="1"/>
    <n v="5"/>
    <x v="0"/>
    <x v="1"/>
    <x v="1"/>
    <x v="618"/>
    <s v="Resuelta"/>
    <n v="14"/>
    <n v="10"/>
    <n v="2020"/>
    <n v="42"/>
    <s v="No Cruza"/>
    <n v="223"/>
    <n v="17"/>
    <n v="4"/>
    <n v="2020"/>
    <n v="222"/>
    <x v="1"/>
    <n v="180"/>
    <x v="1"/>
  </r>
  <r>
    <s v="P12202016110005"/>
    <x v="8"/>
    <n v="0"/>
    <n v="0"/>
    <s v="                                                                                "/>
    <s v="O.C Sabanalarga     "/>
    <s v="VALORCON S.A CIUDADELA DISTRITAL CALLE 5                                "/>
    <n v="3574300"/>
    <s v="TC090"/>
    <s v="                                                                                                                                                                                           "/>
    <s v="URB VILLA OLIMPICA SECTOR A MZ A8 - A9                      "/>
    <s v="A8742068                      "/>
    <s v="Alvaro_Enrique_Hernandez_Suarez                                                 "/>
    <s v="AC210"/>
    <n v="20161102"/>
    <n v="20170327"/>
    <n v="1220"/>
    <n v="23534612"/>
    <s v="Seguimiento y rev. instalacion electrica distribucion "/>
    <s v="NO"/>
    <x v="1"/>
    <n v="100"/>
    <n v="100000"/>
    <s v="Obras "/>
    <x v="26"/>
    <n v="20170327"/>
    <x v="5"/>
    <n v="1"/>
    <x v="0"/>
    <n v="2"/>
    <x v="5"/>
    <x v="7"/>
    <x v="4"/>
    <x v="646"/>
    <s v="Resuelta"/>
    <n v="27"/>
    <n v="3"/>
    <n v="2017"/>
    <n v="1339"/>
    <s v="No Cruza"/>
    <n v="145"/>
    <n v="27"/>
    <n v="3"/>
    <n v="2017"/>
    <n v="1339"/>
    <x v="0"/>
    <n v="0"/>
    <x v="5"/>
  </r>
  <r>
    <s v="P11502020060014"/>
    <x v="2"/>
    <n v="2017356"/>
    <n v="20216110"/>
    <s v="Situacion correcta                                                              "/>
    <s v="O.C. B/quilla Cto   "/>
    <s v="PUERTO COLOMBIA EMPRESA SOCIAL DEL ESTADO LOCAL DE                      "/>
    <n v="0"/>
    <s v="TC095"/>
    <s v="CL 2 3 13                                                                                                                                                                                  "/>
    <s v="=CLL 2B 3 13                                                "/>
    <s v="A3151411                      "/>
    <s v="FERGIE_YULISSA_SOLANO_MANOTAS                                                   "/>
    <s v="AC190"/>
    <n v="20200630"/>
    <n v="20200903"/>
    <n v="1150"/>
    <n v="27723823"/>
    <s v="Factibilidad Distribucion "/>
    <s v="NO"/>
    <x v="1"/>
    <n v="400"/>
    <n v="400000"/>
    <s v="Aumentos de potencia"/>
    <x v="7"/>
    <n v="20200911"/>
    <x v="3"/>
    <n v="1"/>
    <x v="0"/>
    <n v="30"/>
    <x v="4"/>
    <x v="1"/>
    <x v="1"/>
    <x v="588"/>
    <s v="Resuelta"/>
    <n v="11"/>
    <n v="9"/>
    <n v="2020"/>
    <n v="75"/>
    <s v="No Cruza"/>
    <n v="73"/>
    <n v="3"/>
    <n v="9"/>
    <n v="2020"/>
    <n v="83"/>
    <x v="1"/>
    <n v="8"/>
    <x v="2"/>
  </r>
  <r>
    <s v="P11802020110083"/>
    <x v="5"/>
    <n v="0"/>
    <n v="0"/>
    <s v="                                                                                "/>
    <s v="O.C Sabanalarga     "/>
    <s v="MAGDA RIVERA MORENO                                                     "/>
    <n v="3145005799"/>
    <s v="TC090"/>
    <s v="                                                                                                                                                                                           "/>
    <s v="=CLL 66A 14 10                                              "/>
    <s v="RC000086                      "/>
    <s v="VIVIANA_ISABEL_PORTO_MOLINA                                                     "/>
    <s v="AC230"/>
    <n v="20201120"/>
    <n v="20201120"/>
    <n v="1180"/>
    <n v="0"/>
    <m/>
    <s v="NO"/>
    <x v="0"/>
    <n v="3"/>
    <n v="3000"/>
    <s v="Suministros definitivos Simples "/>
    <x v="9"/>
    <n v="20201120"/>
    <x v="1"/>
    <n v="1"/>
    <x v="1"/>
    <n v="20"/>
    <x v="5"/>
    <x v="1"/>
    <x v="1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75522015090001"/>
    <x v="4"/>
    <n v="0"/>
    <n v="0"/>
    <s v="                                                                                "/>
    <s v="O.C. B/quilla Cto   "/>
    <s v="ETAPA 2 RETRANQUEO PUENTE PUMAREJO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KR 10B SALID PTE PUMAREJO= CRA 10B SALID PTE PUMAREJO       "/>
    <s v="G2247589                      "/>
    <s v="CARLOS_ENRIQUE_ARRIETA_POLANCO                                                  "/>
    <s v="AC220"/>
    <n v="20150929"/>
    <n v="20160910"/>
    <n v="7552"/>
    <n v="22064979"/>
    <s v="Factibilidad Distribucion "/>
    <s v="NO"/>
    <x v="1"/>
    <n v="500"/>
    <n v="500000"/>
    <s v="Obras "/>
    <x v="6"/>
    <n v="20160910"/>
    <x v="4"/>
    <n v="1"/>
    <x v="0"/>
    <n v="29"/>
    <x v="7"/>
    <x v="4"/>
    <x v="1"/>
    <x v="647"/>
    <s v="Resuelta"/>
    <n v="10"/>
    <n v="9"/>
    <n v="2016"/>
    <n v="1537"/>
    <s v="No Cruza"/>
    <n v="347"/>
    <n v="10"/>
    <n v="9"/>
    <n v="2016"/>
    <n v="1537"/>
    <x v="0"/>
    <n v="0"/>
    <x v="3"/>
  </r>
  <r>
    <s v="P11502020050009"/>
    <x v="1"/>
    <n v="6745523"/>
    <n v="34552907"/>
    <s v="Situacion correcta                                                              "/>
    <s v="Of. Telefónica 24H  "/>
    <s v="MARTA LIGIA GOMEZ PERALTA                                               "/>
    <n v="3174276274"/>
    <s v="TC090"/>
    <s v="DG 4A 11 34 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236"/>
    <n v="20200522"/>
    <n v="20200720"/>
    <n v="1150"/>
    <n v="0"/>
    <m/>
    <s v="NO"/>
    <x v="0"/>
    <n v="3"/>
    <n v="3000"/>
    <s v="Aumentos de potencia"/>
    <x v="1"/>
    <n v="20200720"/>
    <x v="1"/>
    <n v="1"/>
    <x v="1"/>
    <n v="22"/>
    <x v="2"/>
    <x v="1"/>
    <x v="1"/>
    <x v="67"/>
    <s v="Sin Orden"/>
    <n v="20"/>
    <n v="7"/>
    <n v="2020"/>
    <n v="128"/>
    <s v="No Cruza"/>
    <n v="128"/>
    <n v="20"/>
    <n v="7"/>
    <n v="2020"/>
    <n v="128"/>
    <x v="1"/>
    <n v="0"/>
    <x v="1"/>
  </r>
  <r>
    <s v="P11702020050012"/>
    <x v="0"/>
    <n v="0"/>
    <n v="0"/>
    <s v="                                                                                "/>
    <s v="O.C. B/quilla Cto   "/>
    <s v="  PLAZA DORADA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LAZA DORADA                                                "/>
    <s v="A3151411                      "/>
    <s v="FERGIE_YULISSA_SOLANO_MANOTAS                                                   "/>
    <s v="AC100"/>
    <n v="20200511"/>
    <n v="20200514"/>
    <n v="1170"/>
    <n v="27447588"/>
    <s v="Factibilidad Distribucion "/>
    <s v="NO"/>
    <x v="1"/>
    <n v="700"/>
    <n v="700000"/>
    <s v="Obras "/>
    <x v="0"/>
    <n v="20200514"/>
    <x v="3"/>
    <n v="1"/>
    <x v="0"/>
    <n v="11"/>
    <x v="2"/>
    <x v="1"/>
    <x v="1"/>
    <x v="632"/>
    <s v="Resuelta"/>
    <n v="14"/>
    <n v="5"/>
    <n v="2020"/>
    <n v="195"/>
    <s v="No Cruza"/>
    <n v="3"/>
    <n v="14"/>
    <n v="5"/>
    <n v="2020"/>
    <n v="195"/>
    <x v="1"/>
    <n v="0"/>
    <x v="0"/>
  </r>
  <r>
    <s v="P11102020110102"/>
    <x v="10"/>
    <n v="1913207"/>
    <n v="20128926"/>
    <s v="Situacion correcta                                                              "/>
    <s v="XXX NO UTILIZAR     "/>
    <s v="MIRYAM RAMIREZ DE DUQUE                                                 "/>
    <n v="3106335288"/>
    <s v="TC091"/>
    <s v="CL 50 37 53               BDGA    1                                                                                                                                                        "/>
    <s v="=CLL 50 # 37-53                                             "/>
    <s v="TR045591                      "/>
    <s v="YOLIMA_MENDOZA_SANCHEZ                                                          "/>
    <s v="AC045"/>
    <n v="20201118"/>
    <n v="20201120"/>
    <n v="1110"/>
    <n v="28287515"/>
    <s v="Modificación de Potencia"/>
    <s v="NO"/>
    <x v="1"/>
    <n v="3"/>
    <n v="3000"/>
    <s v="Aumentos de potencia"/>
    <x v="18"/>
    <n v="20201120"/>
    <x v="1"/>
    <n v="1"/>
    <x v="1"/>
    <n v="18"/>
    <x v="5"/>
    <x v="1"/>
    <x v="1"/>
    <x v="66"/>
    <s v="Resuelta"/>
    <n v="20"/>
    <n v="11"/>
    <n v="2020"/>
    <n v="5"/>
    <s v="No Cruza"/>
    <n v="2"/>
    <n v="20"/>
    <n v="11"/>
    <n v="2020"/>
    <n v="5"/>
    <x v="1"/>
    <n v="0"/>
    <x v="7"/>
  </r>
  <r>
    <s v="P11702019040053"/>
    <x v="2"/>
    <n v="0"/>
    <n v="0"/>
    <s v="                                                                                "/>
    <s v="O.C. B/quilla Cto   "/>
    <s v="JESUS GERARDO PALLARES SALAZAR                                          "/>
    <n v="3126696783"/>
    <s v="TC090"/>
    <s v="                                                                                                                                                                                           "/>
    <s v="=CLL 38 20 67                                               "/>
    <s v="T9763922                      "/>
    <s v="Somaya_Rincon                                                                   "/>
    <s v="AC190"/>
    <n v="20190410"/>
    <n v="20190531"/>
    <n v="1170"/>
    <n v="27006679"/>
    <s v="Seguimiento y rev. instalacion electrica distribucion "/>
    <s v="NO"/>
    <x v="1"/>
    <n v="50"/>
    <n v="50000"/>
    <s v="Obras "/>
    <x v="7"/>
    <n v="20190926"/>
    <x v="2"/>
    <n v="1"/>
    <x v="0"/>
    <n v="10"/>
    <x v="8"/>
    <x v="2"/>
    <x v="1"/>
    <x v="423"/>
    <s v="Resuelta"/>
    <n v="26"/>
    <n v="9"/>
    <n v="2019"/>
    <n v="426"/>
    <d v="2019-12-13T00:00:00"/>
    <n v="169"/>
    <n v="31"/>
    <n v="5"/>
    <n v="2019"/>
    <n v="544"/>
    <x v="0"/>
    <n v="118"/>
    <x v="2"/>
  </r>
  <r>
    <s v="P93502017060001"/>
    <x v="2"/>
    <n v="0"/>
    <n v="0"/>
    <s v="                                                                                "/>
    <s v="O.C. B/quilla Nte   "/>
    <s v="MAMBO BODEGA INDUSTRIALES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BODEGA MAMBO                                                "/>
    <s v="T3443869                      "/>
    <s v="                                                                                "/>
    <s v="AC190"/>
    <n v="20170601"/>
    <n v="20170616"/>
    <n v="9350"/>
    <n v="25498250"/>
    <s v="Seguimiento y rev. instalacion electrica distribucion "/>
    <s v="NO"/>
    <x v="1"/>
    <n v="112.5"/>
    <n v="112500"/>
    <s v="Obras "/>
    <x v="5"/>
    <n v="20181003"/>
    <x v="2"/>
    <n v="1"/>
    <x v="0"/>
    <n v="1"/>
    <x v="4"/>
    <x v="0"/>
    <x v="0"/>
    <x v="648"/>
    <s v="Resuelta"/>
    <n v="3"/>
    <n v="10"/>
    <n v="2018"/>
    <n v="784"/>
    <d v="2018-09-07T00:00:00"/>
    <n v="489"/>
    <n v="16"/>
    <n v="6"/>
    <n v="2017"/>
    <n v="1258"/>
    <x v="0"/>
    <n v="474"/>
    <x v="2"/>
  </r>
  <r>
    <s v="P93422019050010"/>
    <x v="2"/>
    <n v="0"/>
    <n v="0"/>
    <s v="                                                                                "/>
    <s v="ZE Santa_Marta      "/>
    <s v="PROVISIONAL PORTAL DE LA SIERRA SAS                                     "/>
    <n v="3124573085"/>
    <s v="TC092"/>
    <s v="                                                                                                                                                                                           "/>
    <s v="FRENTE CC ZAZUE                                             "/>
    <s v="T9697258                      "/>
    <s v="Adriana_Duran_Q                                                                 "/>
    <s v="AC190"/>
    <n v="20190529"/>
    <n v="20190927"/>
    <n v="9342"/>
    <n v="26435629"/>
    <s v="Factibilidad Distribucion "/>
    <s v="NO"/>
    <x v="1"/>
    <n v="225"/>
    <n v="225000"/>
    <s v="Obras "/>
    <x v="5"/>
    <n v="20191018"/>
    <x v="3"/>
    <n v="1"/>
    <x v="0"/>
    <n v="29"/>
    <x v="2"/>
    <x v="2"/>
    <x v="0"/>
    <x v="603"/>
    <s v="Resuelta"/>
    <n v="18"/>
    <n v="10"/>
    <n v="2019"/>
    <n v="404"/>
    <s v="No Cruza"/>
    <n v="142"/>
    <n v="27"/>
    <n v="9"/>
    <n v="2019"/>
    <n v="425"/>
    <x v="0"/>
    <n v="21"/>
    <x v="2"/>
  </r>
  <r>
    <s v="P75512020070004"/>
    <x v="5"/>
    <n v="0"/>
    <n v="0"/>
    <s v="                                                                                "/>
    <s v="Of. Telefónica 24H  "/>
    <s v="ANGELA DIAZ                                                             "/>
    <n v="312697811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230"/>
    <n v="20200716"/>
    <n v="20200716"/>
    <n v="7551"/>
    <n v="0"/>
    <m/>
    <s v="NO"/>
    <x v="0"/>
    <n v="3"/>
    <n v="3000"/>
    <s v="Suministros definitivos Simples "/>
    <x v="9"/>
    <n v="20200716"/>
    <x v="1"/>
    <n v="1"/>
    <x v="1"/>
    <n v="16"/>
    <x v="6"/>
    <x v="1"/>
    <x v="1"/>
    <x v="580"/>
    <s v="Sin Orden"/>
    <n v="16"/>
    <n v="7"/>
    <n v="2020"/>
    <n v="132"/>
    <s v="No Cruza"/>
    <n v="132"/>
    <n v="16"/>
    <n v="7"/>
    <n v="2020"/>
    <n v="132"/>
    <x v="1"/>
    <n v="0"/>
    <x v="4"/>
  </r>
  <r>
    <s v="P95102020090003"/>
    <x v="5"/>
    <n v="0"/>
    <n v="0"/>
    <s v="                                                                                "/>
    <s v="O.C. B/quilla Sur   "/>
    <s v="MARGOTH DIAZ                                                            "/>
    <n v="300248297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0"/>
    <n v="20200903"/>
    <n v="20200903"/>
    <n v="9510"/>
    <n v="0"/>
    <m/>
    <s v="NO"/>
    <x v="0"/>
    <n v="3"/>
    <n v="3000"/>
    <s v="Suministros definitivos Simples "/>
    <x v="8"/>
    <n v="20200910"/>
    <x v="1"/>
    <n v="1"/>
    <x v="1"/>
    <n v="3"/>
    <x v="7"/>
    <x v="1"/>
    <x v="1"/>
    <x v="230"/>
    <s v="Sin Orden"/>
    <n v="10"/>
    <n v="9"/>
    <n v="2020"/>
    <n v="76"/>
    <s v="No Cruza"/>
    <n v="76"/>
    <n v="3"/>
    <n v="9"/>
    <n v="2020"/>
    <n v="83"/>
    <x v="1"/>
    <n v="7"/>
    <x v="4"/>
  </r>
  <r>
    <s v="P11702020110025"/>
    <x v="5"/>
    <n v="0"/>
    <n v="0"/>
    <s v="                                                                                "/>
    <s v="O.C. Soledad        "/>
    <s v="HELEN PATRICIA MARTES QUINTERO                                          "/>
    <n v="3002256693"/>
    <s v="TC090"/>
    <s v="                                                                                                                                                                                           "/>
    <s v="=CLL 37E 1H 37                                              "/>
    <s v="A2670921                      "/>
    <s v="Margarita_Ortiz_Dominguez                                                       "/>
    <s v="AC230"/>
    <n v="20201105"/>
    <n v="20201105"/>
    <n v="1170"/>
    <n v="0"/>
    <m/>
    <s v="NO"/>
    <x v="0"/>
    <n v="3"/>
    <n v="3000"/>
    <s v="Suministros definitivos Simples "/>
    <x v="9"/>
    <n v="20201105"/>
    <x v="1"/>
    <n v="1"/>
    <x v="1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502020050002"/>
    <x v="2"/>
    <n v="0"/>
    <n v="0"/>
    <s v="                                                                                "/>
    <s v="O.C. B/quilla Cto   "/>
    <s v="  ALTOS DE MONTICELO SALGAR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LTOS DE MONTICELO                                          "/>
    <s v="A3151411                      "/>
    <s v="FERGIE_YULISSA_SOLANO_MANOTAS                                                   "/>
    <s v="AC190"/>
    <n v="20200505"/>
    <n v="20200518"/>
    <n v="1150"/>
    <n v="28027914"/>
    <s v="Seguimiento y rev. instalacion electrica distribucion "/>
    <s v="NO"/>
    <x v="1"/>
    <n v="75"/>
    <n v="75000"/>
    <s v="Obras "/>
    <x v="5"/>
    <n v="20200903"/>
    <x v="2"/>
    <n v="1"/>
    <x v="0"/>
    <n v="5"/>
    <x v="2"/>
    <x v="1"/>
    <x v="1"/>
    <x v="635"/>
    <s v="Resuelta"/>
    <n v="3"/>
    <n v="9"/>
    <n v="2020"/>
    <n v="83"/>
    <d v="2020-08-20T00:00:00"/>
    <n v="121"/>
    <n v="18"/>
    <n v="5"/>
    <n v="2020"/>
    <n v="191"/>
    <x v="1"/>
    <n v="108"/>
    <x v="2"/>
  </r>
  <r>
    <s v="P34102020050013"/>
    <x v="2"/>
    <n v="0"/>
    <n v="0"/>
    <s v="                                                                                "/>
    <s v="ZE Santa_Marta      "/>
    <s v="GESTION Y ORGANIZACION G Y O S A S                                      "/>
    <n v="3016554361"/>
    <s v="TC090"/>
    <s v="                                                                                                                                                                                           "/>
    <s v="CRA 21  NO.10 A-95                                          "/>
    <s v="T7541855                      "/>
    <s v="Elizabeth_Perez_Rincon                                                          "/>
    <s v="AC190"/>
    <n v="20200522"/>
    <n v="20200529"/>
    <n v="3410"/>
    <n v="0"/>
    <m/>
    <s v="NO"/>
    <x v="0"/>
    <n v="225"/>
    <n v="225000"/>
    <s v="Obras "/>
    <x v="7"/>
    <n v="20200811"/>
    <x v="6"/>
    <n v="1"/>
    <x v="0"/>
    <n v="22"/>
    <x v="2"/>
    <x v="1"/>
    <x v="0"/>
    <x v="67"/>
    <s v="Sin Orden"/>
    <n v="11"/>
    <n v="8"/>
    <n v="2020"/>
    <n v="106"/>
    <s v="No Cruza"/>
    <n v="106"/>
    <n v="29"/>
    <n v="5"/>
    <n v="2020"/>
    <n v="180"/>
    <x v="1"/>
    <n v="74"/>
    <x v="2"/>
  </r>
  <r>
    <s v="P11102020110111"/>
    <x v="3"/>
    <n v="0"/>
    <n v="0"/>
    <s v="                                                                                "/>
    <s v="O.C. B/quilla Nte   "/>
    <s v="UBALDO JESUS RACEDO CUEVAS                                              "/>
    <n v="301363577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46153                      "/>
    <s v="Dalgi_Olmos_Villanueva                                                          "/>
    <s v="AC005"/>
    <n v="20201119"/>
    <n v="20201119"/>
    <n v="1110"/>
    <n v="28291608"/>
    <s v="Inspección Normalización"/>
    <s v="NO"/>
    <x v="4"/>
    <n v="3"/>
    <n v="3000"/>
    <s v="Suministros definitivos Simples "/>
    <x v="3"/>
    <n v="20201119"/>
    <x v="1"/>
    <n v="1"/>
    <x v="1"/>
    <n v="19"/>
    <x v="5"/>
    <x v="1"/>
    <x v="1"/>
    <x v="94"/>
    <s v="Pendiente"/>
    <n v="19"/>
    <n v="11"/>
    <n v="2020"/>
    <n v="6"/>
    <s v="No Cruza"/>
    <n v="6"/>
    <n v="19"/>
    <n v="11"/>
    <n v="2020"/>
    <n v="6"/>
    <x v="1"/>
    <n v="0"/>
    <x v="1"/>
  </r>
  <r>
    <s v="P77512020090001"/>
    <x v="0"/>
    <n v="0"/>
    <n v="0"/>
    <s v="                                                                                "/>
    <s v="O.C. Riohacha       "/>
    <s v="RIOHACHA CABAÑAS CRISTO REY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7E CL 62                                                 "/>
    <s v="N3352044                      "/>
    <s v="Laudis_Peñaranda_                                                               "/>
    <s v="AC100"/>
    <n v="20200902"/>
    <n v="20200910"/>
    <n v="7751"/>
    <n v="28097045"/>
    <s v="Factibilidad Distribucion "/>
    <s v="NO"/>
    <x v="1"/>
    <n v="50"/>
    <n v="50000"/>
    <s v="Obras "/>
    <x v="0"/>
    <n v="20200910"/>
    <x v="2"/>
    <n v="1"/>
    <x v="0"/>
    <n v="2"/>
    <x v="7"/>
    <x v="1"/>
    <x v="3"/>
    <x v="248"/>
    <s v="Resuelta"/>
    <n v="10"/>
    <n v="9"/>
    <n v="2020"/>
    <n v="76"/>
    <s v="No Cruza"/>
    <n v="8"/>
    <n v="10"/>
    <n v="9"/>
    <n v="2020"/>
    <n v="76"/>
    <x v="1"/>
    <n v="0"/>
    <x v="0"/>
  </r>
  <r>
    <s v="P93432018030001"/>
    <x v="2"/>
    <n v="0"/>
    <n v="0"/>
    <s v="                                                                                "/>
    <s v="ZE Santa_Marta      "/>
    <s v="URB AIRES DE LA SIERRA COOVISOCIAL                                      "/>
    <n v="3157574649"/>
    <s v="TC090"/>
    <s v="                                                                                                                                                                                           "/>
    <s v="KM 5 VIA A BONDA LOTE 23                                    "/>
    <s v="T9697258                      "/>
    <s v="Adriana_Duran_Q                                                                 "/>
    <s v="AC190"/>
    <n v="20180302"/>
    <n v="20180314"/>
    <n v="9343"/>
    <n v="24824619"/>
    <s v="Factibilidad Distribucion "/>
    <s v="NO"/>
    <x v="1"/>
    <n v="300"/>
    <n v="300000"/>
    <s v="Obras "/>
    <x v="5"/>
    <n v="20180704"/>
    <x v="5"/>
    <n v="1"/>
    <x v="0"/>
    <n v="2"/>
    <x v="0"/>
    <x v="3"/>
    <x v="0"/>
    <x v="476"/>
    <s v="Resuelta"/>
    <n v="4"/>
    <n v="7"/>
    <n v="2018"/>
    <n v="875"/>
    <s v="No Cruza"/>
    <n v="124"/>
    <n v="14"/>
    <n v="3"/>
    <n v="2018"/>
    <n v="987"/>
    <x v="0"/>
    <n v="112"/>
    <x v="2"/>
  </r>
  <r>
    <s v="P95212020080004"/>
    <x v="0"/>
    <n v="0"/>
    <n v="0"/>
    <s v="                                                                                "/>
    <s v="O.C Sabanalarga     "/>
    <s v="DIANA DE LA ROSA FINCA EL SILENCIO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813"/>
    <n v="20200819"/>
    <n v="9521"/>
    <n v="27983179"/>
    <s v="Factibilidad Distribucion "/>
    <s v="NO"/>
    <x v="1"/>
    <n v="15"/>
    <n v="15000"/>
    <s v="Obras "/>
    <x v="0"/>
    <n v="20200819"/>
    <x v="2"/>
    <n v="1"/>
    <x v="0"/>
    <n v="13"/>
    <x v="10"/>
    <x v="1"/>
    <x v="4"/>
    <x v="96"/>
    <s v="Resuelta"/>
    <n v="19"/>
    <n v="8"/>
    <n v="2020"/>
    <n v="98"/>
    <s v="No Cruza"/>
    <n v="6"/>
    <n v="19"/>
    <n v="8"/>
    <n v="2020"/>
    <n v="98"/>
    <x v="1"/>
    <n v="0"/>
    <x v="0"/>
  </r>
  <r>
    <s v="P95102014090074"/>
    <x v="7"/>
    <n v="0"/>
    <n v="0"/>
    <s v="                                                                                "/>
    <s v="O.C. B/quilla Sur   "/>
    <s v="SOLEDAD PROV.   DE OBRA PARQUE DE BOLIVAR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308604                      "/>
    <s v="                                                                                "/>
    <s v="AC200"/>
    <n v="20140930"/>
    <n v="20150722"/>
    <n v="9510"/>
    <n v="21759060"/>
    <s v="Seguimiento y rev. instalacion electrica distribucion "/>
    <s v="NO"/>
    <x v="1"/>
    <n v="400"/>
    <n v="400000"/>
    <s v="Obras "/>
    <x v="12"/>
    <n v="20150722"/>
    <x v="2"/>
    <n v="1"/>
    <x v="0"/>
    <n v="30"/>
    <x v="7"/>
    <x v="8"/>
    <x v="1"/>
    <x v="649"/>
    <s v="Resuelta"/>
    <n v="22"/>
    <n v="7"/>
    <n v="2015"/>
    <n v="1953"/>
    <s v="No Cruza"/>
    <n v="295"/>
    <n v="22"/>
    <n v="7"/>
    <n v="2015"/>
    <n v="1953"/>
    <x v="0"/>
    <n v="0"/>
    <x v="5"/>
  </r>
  <r>
    <s v="P33302020090005"/>
    <x v="5"/>
    <n v="0"/>
    <n v="0"/>
    <s v="                                                                                "/>
    <s v="O.C. San Juan       "/>
    <s v="MIRIAM MEDINA                                                           "/>
    <n v="3004258487"/>
    <s v="TC090"/>
    <s v="                                                                                                                                                                                           "/>
    <s v="CR 17                                                       "/>
    <s v="A6983515                      "/>
    <s v="María_Bernarda_Carrillo                                                         "/>
    <s v="AC230"/>
    <n v="20200902"/>
    <n v="20200902"/>
    <n v="3330"/>
    <n v="0"/>
    <m/>
    <s v="NO"/>
    <x v="0"/>
    <n v="5"/>
    <n v="5000"/>
    <s v="Suministros definitivos Simples "/>
    <x v="8"/>
    <n v="20201029"/>
    <x v="1"/>
    <n v="1"/>
    <x v="1"/>
    <n v="2"/>
    <x v="7"/>
    <x v="1"/>
    <x v="3"/>
    <x v="248"/>
    <s v="Sin Orden"/>
    <n v="29"/>
    <n v="10"/>
    <n v="2020"/>
    <n v="27"/>
    <s v="No Cruza"/>
    <n v="27"/>
    <n v="2"/>
    <n v="9"/>
    <n v="2020"/>
    <n v="84"/>
    <x v="1"/>
    <n v="57"/>
    <x v="4"/>
  </r>
  <r>
    <s v="P11102017090111"/>
    <x v="2"/>
    <n v="2795169"/>
    <n v="0"/>
    <s v="                                                                                "/>
    <s v="C.T.SOLEDAD         "/>
    <s v="BIGA VIGA TIENDA ARA CHIQUIQUIRA                                        "/>
    <n v="3859781"/>
    <s v="TC088"/>
    <s v="                                                                                                                                                                                           "/>
    <s v="MUEBLES JAMAR                                               "/>
    <s v="T2891467                      "/>
    <s v="SHIRLEY_ESTHER_TAPIA_CUADRADO                                                   "/>
    <s v="AC190"/>
    <n v="20170926"/>
    <n v="20171024"/>
    <n v="1110"/>
    <n v="24562241"/>
    <s v="Seguimiento y rev. instalacion electrica distribucion "/>
    <s v="NO"/>
    <x v="3"/>
    <n v="75"/>
    <n v="75000"/>
    <s v="Aumentos de potencia"/>
    <x v="7"/>
    <n v="20171110"/>
    <x v="2"/>
    <n v="1"/>
    <x v="0"/>
    <n v="26"/>
    <x v="7"/>
    <x v="0"/>
    <x v="1"/>
    <x v="650"/>
    <s v="Resuelta"/>
    <n v="10"/>
    <n v="11"/>
    <n v="2017"/>
    <n v="1111"/>
    <s v="No Cruza"/>
    <n v="45"/>
    <n v="24"/>
    <n v="10"/>
    <n v="2017"/>
    <n v="1128"/>
    <x v="0"/>
    <n v="17"/>
    <x v="2"/>
  </r>
  <r>
    <s v="P11102020100071"/>
    <x v="0"/>
    <n v="2689362"/>
    <n v="20147894"/>
    <s v="Suspendido por impago                                                           "/>
    <s v="O.C. B/quilla Nte   "/>
    <s v="BRANDYYS &amp; CIA S EN C INVERSIONES                                       "/>
    <n v="3176806235"/>
    <s v="TC090"/>
    <s v="CL 74 44 29 BLOQ 1   P 1  APTO 01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100"/>
    <n v="20201019"/>
    <n v="20201026"/>
    <n v="1110"/>
    <n v="28243511"/>
    <s v="Factibilidad Distribucion "/>
    <s v="NO"/>
    <x v="1"/>
    <n v="75"/>
    <n v="75000"/>
    <s v="Aumentos de potencia"/>
    <x v="0"/>
    <n v="20201026"/>
    <x v="2"/>
    <n v="1"/>
    <x v="0"/>
    <n v="19"/>
    <x v="3"/>
    <x v="1"/>
    <x v="1"/>
    <x v="84"/>
    <s v="Resuelta"/>
    <n v="26"/>
    <n v="10"/>
    <n v="2020"/>
    <n v="30"/>
    <s v="No Cruza"/>
    <n v="7"/>
    <n v="26"/>
    <n v="10"/>
    <n v="2020"/>
    <n v="30"/>
    <x v="1"/>
    <n v="0"/>
    <x v="0"/>
  </r>
  <r>
    <s v="P11102020050022"/>
    <x v="0"/>
    <n v="2939559"/>
    <n v="20159299"/>
    <s v="Situacion correcta                                                              "/>
    <s v="O.C. B/quilla Cto   "/>
    <s v="ALKARAWI S.A CONSTRUCTORA                                               "/>
    <n v="3857823"/>
    <s v="TC090"/>
    <s v="CL 91 50 126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516"/>
    <n v="20200520"/>
    <n v="1110"/>
    <n v="27485018"/>
    <s v="Factibilidad Distribucion "/>
    <s v="NO"/>
    <x v="1"/>
    <n v="300"/>
    <n v="300000"/>
    <s v="Aumentos de potencia"/>
    <x v="0"/>
    <n v="20200520"/>
    <x v="3"/>
    <n v="1"/>
    <x v="0"/>
    <n v="16"/>
    <x v="2"/>
    <x v="1"/>
    <x v="1"/>
    <x v="497"/>
    <s v="Resuelta"/>
    <n v="20"/>
    <n v="5"/>
    <n v="2020"/>
    <n v="189"/>
    <s v="No Cruza"/>
    <n v="4"/>
    <n v="20"/>
    <n v="5"/>
    <n v="2020"/>
    <n v="189"/>
    <x v="1"/>
    <n v="0"/>
    <x v="0"/>
  </r>
  <r>
    <s v="P11502020070004"/>
    <x v="2"/>
    <n v="0"/>
    <n v="0"/>
    <s v="                                                                                "/>
    <s v="O.C. B/quilla Cto   "/>
    <s v="  PROVISIONAL CASA VICTOR DIAZ DAZA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CASA VICTOR DIAZ LOTE 10 G23                    "/>
    <s v="A3151411                      "/>
    <s v="FERGIE_YULISSA_SOLANO_MANOTAS                                                   "/>
    <s v="AC190"/>
    <n v="20200707"/>
    <n v="20200716"/>
    <n v="1150"/>
    <n v="27963754"/>
    <s v="Seguimiento y rev. instalacion electrica distribucion "/>
    <s v="NO"/>
    <x v="1"/>
    <n v="50"/>
    <n v="50000"/>
    <s v="Obras "/>
    <x v="8"/>
    <n v="20200810"/>
    <x v="2"/>
    <n v="1"/>
    <x v="0"/>
    <n v="7"/>
    <x v="6"/>
    <x v="1"/>
    <x v="1"/>
    <x v="274"/>
    <s v="Resuelta"/>
    <n v="10"/>
    <n v="8"/>
    <n v="2020"/>
    <n v="107"/>
    <d v="2020-08-10T00:00:00"/>
    <n v="34"/>
    <n v="16"/>
    <n v="7"/>
    <n v="2020"/>
    <n v="132"/>
    <x v="1"/>
    <n v="25"/>
    <x v="2"/>
  </r>
  <r>
    <s v="P77512020070002"/>
    <x v="2"/>
    <n v="0"/>
    <n v="0"/>
    <s v="                                                                                "/>
    <s v="O.C. Riohacha       "/>
    <s v="SAMUEL LARSON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HOSPEDAJE                                                   "/>
    <s v="N3352044                      "/>
    <s v="Laudis_Peñaranda_                                                               "/>
    <s v="AC190"/>
    <n v="20200701"/>
    <n v="20200731"/>
    <n v="7751"/>
    <n v="27906222"/>
    <s v="Seguimiento y rev. instalacion electrica distribucion "/>
    <s v="NO"/>
    <x v="1"/>
    <n v="50"/>
    <n v="50000"/>
    <s v="Obras "/>
    <x v="11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11102020050044"/>
    <x v="2"/>
    <n v="0"/>
    <n v="0"/>
    <s v="                                                                                "/>
    <s v="O.C. B/quilla Nte   "/>
    <s v="CAMPESTRE PORTAL DE VILLA                                               "/>
    <n v="3007387375"/>
    <s v="TC090"/>
    <s v="                                                                                                                                                                                           "/>
    <s v="PORTAL DE VILLA CAMPESTRE                                   "/>
    <s v="RC000135                      "/>
    <s v="CRISTIAN_CONTRERAS_ARROYO                                                       "/>
    <s v="AC190"/>
    <n v="20200526"/>
    <n v="20200810"/>
    <n v="1110"/>
    <n v="0"/>
    <m/>
    <s v="NO"/>
    <x v="0"/>
    <n v="5"/>
    <n v="5000"/>
    <s v="Coogeneración/Suplencia "/>
    <x v="5"/>
    <n v="20200810"/>
    <x v="10"/>
    <n v="1"/>
    <x v="2"/>
    <n v="26"/>
    <x v="2"/>
    <x v="1"/>
    <x v="1"/>
    <x v="316"/>
    <s v="Sin Orden"/>
    <n v="10"/>
    <n v="8"/>
    <n v="2020"/>
    <n v="107"/>
    <s v="No Cruza"/>
    <n v="107"/>
    <n v="10"/>
    <n v="8"/>
    <n v="2020"/>
    <n v="107"/>
    <x v="1"/>
    <n v="0"/>
    <x v="2"/>
  </r>
  <r>
    <s v="P34102020090019"/>
    <x v="4"/>
    <n v="8098298"/>
    <n v="10031035"/>
    <s v="Situacion correcta                                                              "/>
    <s v="ZE Santa_Marta      "/>
    <s v="IDALIDES DE PALACIO                                                     "/>
    <n v="3015934492"/>
    <s v="TC090"/>
    <s v="CR 35 10A 49               APTO   01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220"/>
    <n v="20200907"/>
    <n v="20201121"/>
    <n v="3410"/>
    <n v="28261769"/>
    <s v="Seguimiento y rev. instalacion electrica distribucion "/>
    <s v="NO"/>
    <x v="1"/>
    <n v="30"/>
    <n v="30000"/>
    <s v="Aumentos de potencia"/>
    <x v="4"/>
    <n v="20201121"/>
    <x v="2"/>
    <n v="1"/>
    <x v="0"/>
    <n v="7"/>
    <x v="7"/>
    <x v="1"/>
    <x v="0"/>
    <x v="155"/>
    <s v="Resuelta"/>
    <n v="21"/>
    <n v="11"/>
    <n v="2020"/>
    <n v="4"/>
    <s v="No Cruza"/>
    <n v="75"/>
    <n v="21"/>
    <n v="11"/>
    <n v="2020"/>
    <n v="4"/>
    <x v="1"/>
    <n v="0"/>
    <x v="3"/>
  </r>
  <r>
    <s v="P34102019110105"/>
    <x v="9"/>
    <n v="0"/>
    <n v="0"/>
    <s v="                                                                                "/>
    <s v="O.C. B/quilla Nte   "/>
    <s v="CARMEN   MARIA SALAZAR DE ORTEGA                                        "/>
    <n v="3208344816"/>
    <s v="TC090"/>
    <s v="                                                                                                                                                                                           "/>
    <s v="NIF VECINO 10049418                                         "/>
    <s v="MP000343                      "/>
    <s v="                                                                                "/>
    <s v="AC090"/>
    <n v="20191128"/>
    <n v="20191203"/>
    <n v="3410"/>
    <n v="0"/>
    <m/>
    <s v="NO"/>
    <x v="0"/>
    <n v="3.6"/>
    <n v="3600"/>
    <s v="Coogeneración/Suplencia "/>
    <x v="15"/>
    <n v="20191203"/>
    <x v="10"/>
    <n v="1"/>
    <x v="2"/>
    <n v="28"/>
    <x v="5"/>
    <x v="2"/>
    <x v="0"/>
    <x v="215"/>
    <s v="Sin Orden"/>
    <n v="3"/>
    <n v="12"/>
    <n v="2019"/>
    <n v="358"/>
    <s v="No Cruza"/>
    <n v="358"/>
    <n v="3"/>
    <n v="12"/>
    <n v="2019"/>
    <n v="358"/>
    <x v="1"/>
    <n v="0"/>
    <x v="6"/>
  </r>
  <r>
    <s v="P33402020100020"/>
    <x v="3"/>
    <n v="0"/>
    <n v="0"/>
    <s v="                                                                                "/>
    <s v="O.C. San Juan       "/>
    <s v="SALBADOR MONTANO                                                        "/>
    <n v="315704167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0927607                      "/>
    <s v="Nathalie_Gnecco_Pelaez                                                          "/>
    <s v="AC005"/>
    <n v="20201029"/>
    <n v="20201029"/>
    <n v="3340"/>
    <n v="28259250"/>
    <s v="Inspección Normalización"/>
    <s v="SI"/>
    <x v="2"/>
    <n v="5"/>
    <n v="5000"/>
    <s v="Suministros definitivos Simples "/>
    <x v="3"/>
    <n v="20201029"/>
    <x v="1"/>
    <n v="1"/>
    <x v="1"/>
    <n v="29"/>
    <x v="3"/>
    <x v="1"/>
    <x v="3"/>
    <x v="240"/>
    <s v="Pendiente"/>
    <n v="29"/>
    <n v="10"/>
    <n v="2020"/>
    <n v="27"/>
    <d v="2020-10-29T00:00:00"/>
    <n v="27"/>
    <n v="29"/>
    <n v="10"/>
    <n v="2020"/>
    <n v="27"/>
    <x v="1"/>
    <n v="0"/>
    <x v="1"/>
  </r>
  <r>
    <s v="P11102020100156"/>
    <x v="6"/>
    <n v="0"/>
    <n v="0"/>
    <s v="                                                                                "/>
    <s v="O.C. B/quilla Nte   "/>
    <s v="BERNARDO LOPEZ                                                          "/>
    <n v="301376079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058                      "/>
    <s v="NATALIA_MARIA_PEREZ_MAHECHA                                                     "/>
    <s v="AC170"/>
    <n v="20201031"/>
    <n v="20201106"/>
    <n v="1110"/>
    <n v="28263644"/>
    <s v="Inspección Normalización"/>
    <s v="NO"/>
    <x v="1"/>
    <n v="3"/>
    <n v="3000"/>
    <s v="Suministros definitivos Simples "/>
    <x v="10"/>
    <n v="20201106"/>
    <x v="1"/>
    <n v="1"/>
    <x v="1"/>
    <n v="31"/>
    <x v="3"/>
    <x v="1"/>
    <x v="1"/>
    <x v="236"/>
    <s v="Resuelta"/>
    <n v="6"/>
    <n v="11"/>
    <n v="2020"/>
    <n v="19"/>
    <s v="No Cruza"/>
    <n v="6"/>
    <n v="6"/>
    <n v="11"/>
    <n v="2020"/>
    <n v="19"/>
    <x v="1"/>
    <n v="0"/>
    <x v="1"/>
  </r>
  <r>
    <s v="P11702020090086"/>
    <x v="5"/>
    <n v="0"/>
    <n v="0"/>
    <s v="                                                                                "/>
    <s v="OC CCIAL AMERICANO  "/>
    <s v="SONIA ESQUIVIA FAUCETT                                                  "/>
    <n v="301788141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7                      "/>
    <s v="SANDRA_PEREZ_MORGAN                                                             "/>
    <s v="AC230"/>
    <n v="20200918"/>
    <n v="20201110"/>
    <n v="1170"/>
    <n v="0"/>
    <m/>
    <s v="NO"/>
    <x v="0"/>
    <n v="2"/>
    <n v="2000"/>
    <s v="Suministros definitivos Simples "/>
    <x v="9"/>
    <n v="20201110"/>
    <x v="1"/>
    <n v="1"/>
    <x v="1"/>
    <n v="18"/>
    <x v="7"/>
    <x v="1"/>
    <x v="1"/>
    <x v="132"/>
    <s v="Sin Orden"/>
    <n v="10"/>
    <n v="11"/>
    <n v="2020"/>
    <n v="15"/>
    <s v="No Cruza"/>
    <n v="15"/>
    <n v="10"/>
    <n v="11"/>
    <n v="2020"/>
    <n v="15"/>
    <x v="1"/>
    <n v="0"/>
    <x v="4"/>
  </r>
  <r>
    <s v="P12102019110041"/>
    <x v="5"/>
    <n v="0"/>
    <n v="0"/>
    <s v="                                                                                "/>
    <s v="O.C. B/quilla Nte   "/>
    <s v="JAMAR CEDIS INVERSIONES MADOLL CIA S EN C                               "/>
    <n v="3016310453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43                      "/>
    <s v="                                                                                "/>
    <s v="AC230"/>
    <n v="20191115"/>
    <n v="20191115"/>
    <n v="1210"/>
    <n v="0"/>
    <m/>
    <s v="NO"/>
    <x v="0"/>
    <n v="360"/>
    <n v="360000"/>
    <s v="Coogeneración/Suplencia "/>
    <x v="9"/>
    <n v="20191115"/>
    <x v="10"/>
    <n v="1"/>
    <x v="2"/>
    <n v="15"/>
    <x v="5"/>
    <x v="2"/>
    <x v="4"/>
    <x v="401"/>
    <s v="Sin Orden"/>
    <n v="15"/>
    <n v="11"/>
    <n v="2019"/>
    <n v="376"/>
    <s v="No Cruza"/>
    <n v="376"/>
    <n v="15"/>
    <n v="11"/>
    <n v="2019"/>
    <n v="376"/>
    <x v="0"/>
    <n v="0"/>
    <x v="4"/>
  </r>
  <r>
    <s v="P11702020110065"/>
    <x v="1"/>
    <n v="2105739"/>
    <n v="20054639"/>
    <s v="Situacion correcta                                                              "/>
    <s v="O.C. B/quilla Nte   "/>
    <s v="LEIDY PATRICIA VASQUEZ PARODI                                           "/>
    <n v="3006136202"/>
    <s v="TC090"/>
    <s v="CR 2 34D 30                                                                                                                                                                                "/>
    <s v="=CRA 2 34D 30                                               "/>
    <s v="MP000085                      "/>
    <s v="KARINE_ROMERO_GONZALEZ                                                          "/>
    <s v="AC236"/>
    <n v="20201117"/>
    <n v="20201119"/>
    <n v="1170"/>
    <n v="28286021"/>
    <s v="Modificación de Potencia"/>
    <s v="NO"/>
    <x v="1"/>
    <n v="3"/>
    <n v="3000"/>
    <s v="Aumentos de potencia"/>
    <x v="1"/>
    <n v="20201119"/>
    <x v="1"/>
    <n v="1"/>
    <x v="1"/>
    <n v="17"/>
    <x v="5"/>
    <x v="1"/>
    <x v="1"/>
    <x v="24"/>
    <s v="Resuelta"/>
    <n v="19"/>
    <n v="11"/>
    <n v="2020"/>
    <n v="6"/>
    <s v="No Cruza"/>
    <n v="2"/>
    <n v="19"/>
    <n v="11"/>
    <n v="2020"/>
    <n v="6"/>
    <x v="1"/>
    <n v="0"/>
    <x v="1"/>
  </r>
  <r>
    <s v="P33102017070046"/>
    <x v="2"/>
    <n v="0"/>
    <n v="0"/>
    <s v="                                                                                "/>
    <s v="O.C. Riohacha       "/>
    <s v="BALCONES DEL PALAA URBANIZACION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LLE 14E1                                                  "/>
    <s v="N3352044                      "/>
    <s v="Laudis_Peñaranda_                                                               "/>
    <s v="AC190"/>
    <n v="20170727"/>
    <n v="20170727"/>
    <n v="3310"/>
    <n v="24880403"/>
    <s v="Seguimiento y rev. instalacion electrica distribucion "/>
    <s v="NO"/>
    <x v="3"/>
    <n v="950"/>
    <n v="950000"/>
    <s v="Obras "/>
    <x v="7"/>
    <n v="20170727"/>
    <x v="2"/>
    <n v="1"/>
    <x v="0"/>
    <n v="27"/>
    <x v="6"/>
    <x v="0"/>
    <x v="3"/>
    <x v="651"/>
    <s v="Resuelta"/>
    <n v="27"/>
    <n v="7"/>
    <n v="2017"/>
    <n v="1217"/>
    <d v="2018-03-15T00:00:00"/>
    <n v="0"/>
    <n v="27"/>
    <n v="7"/>
    <n v="2017"/>
    <n v="1217"/>
    <x v="0"/>
    <n v="0"/>
    <x v="2"/>
  </r>
  <r>
    <s v="P12102020080044"/>
    <x v="0"/>
    <n v="0"/>
    <n v="0"/>
    <s v="                                                                                "/>
    <s v="O.C Sabanalarga     "/>
    <s v="OLGA GRANADOS SALAS FINCA DOÑA OLGA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DOÑA OLGA                                             "/>
    <s v="A8742068                      "/>
    <s v="Alvaro_Enrique_Hernandez_Suarez                                                 "/>
    <s v="AC100"/>
    <n v="20200831"/>
    <n v="20200908"/>
    <n v="1210"/>
    <n v="28094270"/>
    <s v="Factibilidad Distribucion "/>
    <s v="NO"/>
    <x v="1"/>
    <n v="15"/>
    <n v="15000"/>
    <s v="Obras "/>
    <x v="0"/>
    <n v="20200908"/>
    <x v="2"/>
    <n v="1"/>
    <x v="0"/>
    <n v="31"/>
    <x v="10"/>
    <x v="1"/>
    <x v="4"/>
    <x v="31"/>
    <s v="Resuelta"/>
    <n v="8"/>
    <n v="9"/>
    <n v="2020"/>
    <n v="78"/>
    <s v="No Cruza"/>
    <n v="8"/>
    <n v="8"/>
    <n v="9"/>
    <n v="2020"/>
    <n v="78"/>
    <x v="1"/>
    <n v="0"/>
    <x v="0"/>
  </r>
  <r>
    <s v="P75412019110004"/>
    <x v="4"/>
    <n v="0"/>
    <n v="0"/>
    <s v="                                                                                "/>
    <s v="O.C. B/quilla Cto   "/>
    <s v="PALMAR DE VARELA CONCESION MONTES DE MARIA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220"/>
    <n v="20191105"/>
    <n v="20200925"/>
    <n v="7541"/>
    <n v="26889395"/>
    <s v="Factibilidad Distribucion "/>
    <s v="NO"/>
    <x v="1"/>
    <n v="5"/>
    <n v="5000"/>
    <s v="Obras "/>
    <x v="6"/>
    <n v="20200925"/>
    <x v="2"/>
    <n v="1"/>
    <x v="0"/>
    <n v="5"/>
    <x v="5"/>
    <x v="2"/>
    <x v="4"/>
    <x v="18"/>
    <s v="Resuelta"/>
    <n v="25"/>
    <n v="9"/>
    <n v="2020"/>
    <n v="61"/>
    <s v="No Cruza"/>
    <n v="325"/>
    <n v="25"/>
    <n v="9"/>
    <n v="2020"/>
    <n v="61"/>
    <x v="1"/>
    <n v="0"/>
    <x v="3"/>
  </r>
  <r>
    <s v="P93402019090006"/>
    <x v="4"/>
    <n v="3834152"/>
    <n v="20663163"/>
    <s v="Situacion correcta                                                              "/>
    <s v="ZE Santa_Marta      "/>
    <s v="  MUNICIPIO DE ZONA BANANERA                                            "/>
    <n v="0"/>
    <s v="TC095"/>
    <s v="CL PRINCIPAL CR 3 251                                                                                                                                                                      "/>
    <s v="ALCALDIA                                                    "/>
    <s v="T7541855                      "/>
    <s v="Elizabeth_Perez_Rincon                                                          "/>
    <s v="AC220"/>
    <n v="20190924"/>
    <n v="20191102"/>
    <n v="9340"/>
    <n v="26771813"/>
    <s v="Seguimiento y rev. instalacion electrica distribucion "/>
    <s v="NO"/>
    <x v="3"/>
    <n v="45"/>
    <n v="45000"/>
    <s v="Aumentos de potencia"/>
    <x v="4"/>
    <n v="20191102"/>
    <x v="2"/>
    <n v="1"/>
    <x v="0"/>
    <n v="24"/>
    <x v="7"/>
    <x v="2"/>
    <x v="0"/>
    <x v="372"/>
    <s v="Resuelta"/>
    <n v="2"/>
    <n v="11"/>
    <n v="2019"/>
    <n v="389"/>
    <s v="No Cruza"/>
    <n v="39"/>
    <n v="2"/>
    <n v="11"/>
    <n v="2019"/>
    <n v="389"/>
    <x v="0"/>
    <n v="0"/>
    <x v="3"/>
  </r>
  <r>
    <s v="P33402019100005"/>
    <x v="2"/>
    <n v="0"/>
    <n v="0"/>
    <s v="                                                                                "/>
    <s v="O.C. Riohacha       "/>
    <s v="MUNICIPIO DE URUMITA PARQUE BARRIO 16 DE ABRIL                          "/>
    <n v="0"/>
    <s v="TC095"/>
    <s v="                                                                                                                                                                                           "/>
    <s v="PROV ALUMB NAVIDEÑO                                         "/>
    <s v="N3352044                      "/>
    <s v="Laudis_Peñaranda_                                                               "/>
    <s v="AC190"/>
    <n v="20191009"/>
    <n v="20191107"/>
    <n v="3340"/>
    <n v="27000468"/>
    <s v="Seguimiento y rev. instalacion electrica distribucion "/>
    <s v="NO"/>
    <x v="3"/>
    <n v="15"/>
    <n v="15000"/>
    <s v="Obras "/>
    <x v="7"/>
    <n v="20191125"/>
    <x v="2"/>
    <n v="1"/>
    <x v="0"/>
    <n v="9"/>
    <x v="3"/>
    <x v="2"/>
    <x v="3"/>
    <x v="371"/>
    <s v="Resuelta"/>
    <n v="25"/>
    <n v="11"/>
    <n v="2019"/>
    <n v="366"/>
    <d v="2019-12-11T00:00:00"/>
    <n v="47"/>
    <n v="7"/>
    <n v="11"/>
    <n v="2019"/>
    <n v="384"/>
    <x v="0"/>
    <n v="18"/>
    <x v="2"/>
  </r>
  <r>
    <s v="P75512020050006"/>
    <x v="0"/>
    <n v="0"/>
    <n v="0"/>
    <s v="                                                                                "/>
    <s v="O.C. B/quilla Cto   "/>
    <s v="  EDIFICIO ENCANTO CARIBE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 ENCANTO CARIBE                                         "/>
    <s v="A3151411                      "/>
    <s v="FERGIE_YULISSA_SOLANO_MANOTAS                                                   "/>
    <s v="AC100"/>
    <n v="20200518"/>
    <n v="20200526"/>
    <n v="7551"/>
    <n v="27498158"/>
    <s v="Factibilidad Distribucion "/>
    <s v="NO"/>
    <x v="1"/>
    <n v="112.5"/>
    <n v="112500"/>
    <s v="Obras "/>
    <x v="0"/>
    <n v="20200526"/>
    <x v="2"/>
    <n v="1"/>
    <x v="0"/>
    <n v="18"/>
    <x v="2"/>
    <x v="1"/>
    <x v="1"/>
    <x v="99"/>
    <s v="Resuelta"/>
    <n v="26"/>
    <n v="5"/>
    <n v="2020"/>
    <n v="183"/>
    <s v="No Cruza"/>
    <n v="8"/>
    <n v="26"/>
    <n v="5"/>
    <n v="2020"/>
    <n v="183"/>
    <x v="1"/>
    <n v="0"/>
    <x v="0"/>
  </r>
  <r>
    <s v="P11702020030007"/>
    <x v="1"/>
    <n v="0"/>
    <n v="0"/>
    <s v="                                                                                "/>
    <s v="O.C. Soledad        "/>
    <s v="RODRIGO ENRIQUE GUTIERREZ NAVARRO                                       "/>
    <n v="3145619792"/>
    <s v="TC090"/>
    <s v="                                                                                                                                                                                           "/>
    <s v="=CRA 4B 24B 36                                              "/>
    <s v="A2532323                      "/>
    <s v="MARELVIS_NIETO                                                                  "/>
    <s v="AC236"/>
    <n v="20200304"/>
    <n v="20200313"/>
    <n v="1170"/>
    <n v="27291254"/>
    <s v="Inspección Normalización"/>
    <s v="NO"/>
    <x v="1"/>
    <n v="3"/>
    <n v="3000"/>
    <s v="Suministros definitivos Simples "/>
    <x v="1"/>
    <n v="20200313"/>
    <x v="1"/>
    <n v="1"/>
    <x v="1"/>
    <n v="4"/>
    <x v="0"/>
    <x v="1"/>
    <x v="1"/>
    <x v="295"/>
    <s v="Resuelta"/>
    <n v="13"/>
    <n v="3"/>
    <n v="2020"/>
    <n v="257"/>
    <s v="No Cruza"/>
    <n v="9"/>
    <n v="13"/>
    <n v="3"/>
    <n v="2020"/>
    <n v="257"/>
    <x v="1"/>
    <n v="0"/>
    <x v="1"/>
  </r>
  <r>
    <s v="P95102019110010"/>
    <x v="2"/>
    <n v="0"/>
    <n v="0"/>
    <s v="                                                                                "/>
    <s v="O.C. B/quilla Nte   "/>
    <s v="BOLIVAR PUERTO TAMBORA CONSTRUCTORA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06"/>
    <n v="20191106"/>
    <n v="9510"/>
    <n v="0"/>
    <m/>
    <s v="NO"/>
    <x v="0"/>
    <n v="900"/>
    <n v="900000"/>
    <s v="Obras "/>
    <x v="7"/>
    <n v="20191118"/>
    <x v="2"/>
    <n v="1"/>
    <x v="0"/>
    <n v="6"/>
    <x v="5"/>
    <x v="2"/>
    <x v="1"/>
    <x v="260"/>
    <s v="Sin Orden"/>
    <n v="18"/>
    <n v="11"/>
    <n v="2019"/>
    <n v="373"/>
    <s v="No Cruza"/>
    <n v="373"/>
    <n v="6"/>
    <n v="11"/>
    <n v="2019"/>
    <n v="385"/>
    <x v="0"/>
    <n v="12"/>
    <x v="2"/>
  </r>
  <r>
    <s v="P34102018050035"/>
    <x v="2"/>
    <n v="0"/>
    <n v="0"/>
    <s v="                                                                                "/>
    <s v="ZE Santa_Marta      "/>
    <s v="URBANIZACION LAS ACACIAS II ETAPA                                       "/>
    <n v="3016844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80510"/>
    <n v="20180828"/>
    <n v="3410"/>
    <n v="26153260"/>
    <s v="Seguimiento y rev. instalacion electrica distribucion "/>
    <s v="NO"/>
    <x v="3"/>
    <n v="250"/>
    <n v="250000"/>
    <s v="Obras "/>
    <x v="5"/>
    <n v="20181214"/>
    <x v="5"/>
    <n v="1"/>
    <x v="0"/>
    <n v="10"/>
    <x v="2"/>
    <x v="3"/>
    <x v="0"/>
    <x v="39"/>
    <s v="Resuelta"/>
    <n v="14"/>
    <n v="12"/>
    <n v="2018"/>
    <n v="712"/>
    <s v="No Cruza"/>
    <n v="218"/>
    <n v="28"/>
    <n v="8"/>
    <n v="2018"/>
    <n v="820"/>
    <x v="0"/>
    <n v="108"/>
    <x v="2"/>
  </r>
  <r>
    <s v="P75412018020008"/>
    <x v="2"/>
    <n v="0"/>
    <n v="0"/>
    <s v="                                                                                "/>
    <s v="O.C Sabanalarga     "/>
    <s v="  GOBERNACION DEL ATLANTICO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=CLL40 45 27                                                "/>
    <s v="T9763922                      "/>
    <s v="Somaya_Rincon                                                                   "/>
    <s v="AC190"/>
    <n v="20180202"/>
    <n v="20180409"/>
    <n v="7541"/>
    <n v="25214498"/>
    <s v="Seguimiento y rev. instalacion electrica distribucion "/>
    <s v="NO"/>
    <x v="1"/>
    <n v="180"/>
    <n v="180000"/>
    <s v="Obras "/>
    <x v="8"/>
    <n v="20190320"/>
    <x v="7"/>
    <n v="1"/>
    <x v="0"/>
    <n v="2"/>
    <x v="1"/>
    <x v="3"/>
    <x v="4"/>
    <x v="652"/>
    <s v="Resuelta"/>
    <n v="20"/>
    <n v="3"/>
    <n v="2019"/>
    <n v="616"/>
    <d v="2018-06-20T00:00:00"/>
    <n v="411"/>
    <n v="9"/>
    <n v="4"/>
    <n v="2018"/>
    <n v="961"/>
    <x v="0"/>
    <n v="345"/>
    <x v="2"/>
  </r>
  <r>
    <s v="P33302020110010"/>
    <x v="3"/>
    <n v="5722011"/>
    <n v="25610427"/>
    <s v="Situacion correcta                                                              "/>
    <s v="O.C. Riohacha       "/>
    <s v="LEIDER ORDOÑEZ MARTINEZ                                                 "/>
    <n v="3043348929"/>
    <s v="TC090"/>
    <s v="CR 10 14 71                                                                                                                                                                                "/>
    <s v="                                                            "/>
    <s v="TR046848                      "/>
    <s v="CINDY_PITRE                                                                     "/>
    <s v="AC005"/>
    <n v="20201118"/>
    <n v="20201118"/>
    <n v="3330"/>
    <n v="28288587"/>
    <s v="Modificación de Potencia"/>
    <s v="NO"/>
    <x v="2"/>
    <n v="3.5"/>
    <n v="3500"/>
    <s v="Aumentos de potencia"/>
    <x v="3"/>
    <n v="20201118"/>
    <x v="1"/>
    <n v="1"/>
    <x v="1"/>
    <n v="18"/>
    <x v="5"/>
    <x v="1"/>
    <x v="3"/>
    <x v="66"/>
    <s v="Pendiente"/>
    <n v="18"/>
    <n v="11"/>
    <n v="2020"/>
    <n v="7"/>
    <s v="No Cruza"/>
    <n v="7"/>
    <n v="18"/>
    <n v="11"/>
    <n v="2020"/>
    <n v="7"/>
    <x v="1"/>
    <n v="0"/>
    <x v="1"/>
  </r>
  <r>
    <s v="P95212018080003"/>
    <x v="2"/>
    <n v="0"/>
    <n v="0"/>
    <s v="                                                                                "/>
    <s v="O.C Sabanalarga     "/>
    <s v="V.I.S VILLAS DE BARANOA PROYECTO DE VIVIENDA                            "/>
    <n v="0"/>
    <s v="TC092"/>
    <s v="                                                                                                                                                                                           "/>
    <s v="NIC VEC 2658165                                             "/>
    <s v="T9763922                      "/>
    <s v="Somaya_Rincon                                                                   "/>
    <s v="AC190"/>
    <n v="20180816"/>
    <n v="20180913"/>
    <n v="9521"/>
    <n v="0"/>
    <m/>
    <s v="NO"/>
    <x v="0"/>
    <n v="150"/>
    <n v="150000"/>
    <s v="Obras "/>
    <x v="7"/>
    <n v="20180926"/>
    <x v="5"/>
    <n v="1"/>
    <x v="0"/>
    <n v="16"/>
    <x v="10"/>
    <x v="3"/>
    <x v="4"/>
    <x v="653"/>
    <s v="Sin Orden"/>
    <n v="26"/>
    <n v="9"/>
    <n v="2018"/>
    <n v="791"/>
    <s v="No Cruza"/>
    <n v="791"/>
    <n v="13"/>
    <n v="9"/>
    <n v="2018"/>
    <n v="804"/>
    <x v="0"/>
    <n v="13"/>
    <x v="2"/>
  </r>
  <r>
    <s v="P11102018070108"/>
    <x v="2"/>
    <n v="0"/>
    <n v="0"/>
    <s v="                                                                                "/>
    <s v="O.C. B/quilla Cto   "/>
    <s v="CASA 55 LOCALES COMERCIAL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ASA                                                        "/>
    <s v="T3215501                      "/>
    <s v="Luz_Estela_Arevalo_de_León                                                      "/>
    <s v="AC190"/>
    <n v="20180727"/>
    <n v="20180727"/>
    <n v="1110"/>
    <n v="26048398"/>
    <s v="Seguimiento y rev. instalacion electrica distribucion "/>
    <s v="NO"/>
    <x v="1"/>
    <n v="150"/>
    <n v="150000"/>
    <s v="Obras "/>
    <x v="7"/>
    <n v="20190124"/>
    <x v="3"/>
    <n v="1"/>
    <x v="0"/>
    <n v="27"/>
    <x v="6"/>
    <x v="3"/>
    <x v="1"/>
    <x v="68"/>
    <s v="Resuelta"/>
    <n v="24"/>
    <n v="1"/>
    <n v="2019"/>
    <n v="671"/>
    <d v="2019-02-27T00:00:00"/>
    <n v="181"/>
    <n v="27"/>
    <n v="7"/>
    <n v="2018"/>
    <n v="852"/>
    <x v="0"/>
    <n v="181"/>
    <x v="2"/>
  </r>
  <r>
    <s v="P95202017090022"/>
    <x v="0"/>
    <n v="0"/>
    <n v="0"/>
    <s v="                                                                                "/>
    <s v="O.C Sabanalarga     "/>
    <s v="FINCA BIOVINE VILLAFAÑE GOMEZ ALEXIS                                    "/>
    <n v="3183658451"/>
    <s v="TC090"/>
    <s v="                                                                                                                                                                                           "/>
    <s v="NIC VEC 7785192                                             "/>
    <s v="T9763922                      "/>
    <s v="Somaya_Rincon                                                                   "/>
    <s v="AC100"/>
    <n v="20170927"/>
    <n v="20170928"/>
    <n v="9520"/>
    <n v="24290517"/>
    <s v="Factibilidad Distribucion "/>
    <s v="NO"/>
    <x v="1"/>
    <n v="25"/>
    <n v="25000"/>
    <s v="Obras "/>
    <x v="0"/>
    <n v="20170928"/>
    <x v="2"/>
    <n v="1"/>
    <x v="0"/>
    <n v="27"/>
    <x v="7"/>
    <x v="0"/>
    <x v="4"/>
    <x v="407"/>
    <s v="Resuelta"/>
    <n v="28"/>
    <n v="9"/>
    <n v="2017"/>
    <n v="1154"/>
    <s v="No Cruza"/>
    <n v="1"/>
    <n v="28"/>
    <n v="9"/>
    <n v="2017"/>
    <n v="1154"/>
    <x v="0"/>
    <n v="0"/>
    <x v="0"/>
  </r>
  <r>
    <s v="P11502019100021"/>
    <x v="2"/>
    <n v="0"/>
    <n v="0"/>
    <s v="                                                                                "/>
    <s v="O.C. B/quilla Nte   "/>
    <s v="  CONJUNTO RESIDENCIAL NOVATERRA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INCON RUEDA GUSTAVO                                        "/>
    <s v="A3151411                      "/>
    <s v="FERGIE_YULISSA_SOLANO_MANOTAS                                                   "/>
    <s v="AC190"/>
    <n v="20191030"/>
    <n v="20200307"/>
    <n v="1150"/>
    <n v="26879403"/>
    <s v="Factibilidad Distribucion "/>
    <s v="NO"/>
    <x v="1"/>
    <n v="800"/>
    <n v="800000"/>
    <s v="Obras "/>
    <x v="7"/>
    <n v="20200615"/>
    <x v="3"/>
    <n v="1"/>
    <x v="0"/>
    <n v="30"/>
    <x v="3"/>
    <x v="2"/>
    <x v="1"/>
    <x v="90"/>
    <s v="Resuelta"/>
    <n v="15"/>
    <n v="6"/>
    <n v="2020"/>
    <n v="163"/>
    <s v="No Cruza"/>
    <n v="229"/>
    <n v="7"/>
    <n v="3"/>
    <n v="2020"/>
    <n v="263"/>
    <x v="1"/>
    <n v="100"/>
    <x v="2"/>
  </r>
  <r>
    <s v="P11102020090028"/>
    <x v="1"/>
    <n v="3033462"/>
    <n v="0"/>
    <s v="                                                                                "/>
    <s v="O.C. B/quilla Sur   "/>
    <s v="NELSON RUEDA VARGAS                                                     "/>
    <n v="3126221549"/>
    <s v="TC090"/>
    <s v="                                                                                                                                                                                           "/>
    <s v="=CLL 70B 26D 15                                             "/>
    <s v="A2747698                      "/>
    <s v="NUBIS_ZAMBRANO_BELEÑO                                                           "/>
    <s v="AC236"/>
    <n v="20200907"/>
    <n v="20200916"/>
    <n v="1110"/>
    <n v="28128402"/>
    <s v="Modificación de Potencia"/>
    <s v="NO"/>
    <x v="1"/>
    <n v="3"/>
    <n v="3000"/>
    <s v="Aumentos de potencia"/>
    <x v="1"/>
    <n v="20200916"/>
    <x v="1"/>
    <n v="1"/>
    <x v="1"/>
    <n v="7"/>
    <x v="7"/>
    <x v="1"/>
    <x v="1"/>
    <x v="155"/>
    <s v="Resuelta"/>
    <n v="16"/>
    <n v="9"/>
    <n v="2020"/>
    <n v="70"/>
    <s v="No Cruza"/>
    <n v="9"/>
    <n v="16"/>
    <n v="9"/>
    <n v="2020"/>
    <n v="70"/>
    <x v="1"/>
    <n v="0"/>
    <x v="1"/>
  </r>
  <r>
    <s v="P11702019090054"/>
    <x v="2"/>
    <n v="0"/>
    <n v="0"/>
    <s v="                                                                                "/>
    <s v="O.C. B/quilla Nte   "/>
    <s v="TIGO COLOMBIA MONOPOLO LITOPLAS BAR0762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ITOPLAS                                                    "/>
    <s v="A3151411                      "/>
    <s v="FERGIE_YULISSA_SOLANO_MANOTAS                                                   "/>
    <s v="AC190"/>
    <n v="20190910"/>
    <n v="20191016"/>
    <n v="1170"/>
    <n v="26917245"/>
    <s v="Seguimiento y rev. instalacion electrica distribucion "/>
    <s v="NO"/>
    <x v="1"/>
    <n v="25"/>
    <n v="25000"/>
    <s v="Obras "/>
    <x v="5"/>
    <n v="20191210"/>
    <x v="2"/>
    <n v="1"/>
    <x v="0"/>
    <n v="10"/>
    <x v="7"/>
    <x v="2"/>
    <x v="1"/>
    <x v="38"/>
    <s v="Resuelta"/>
    <n v="10"/>
    <n v="12"/>
    <n v="2019"/>
    <n v="351"/>
    <d v="2019-11-15T00:00:00"/>
    <n v="91"/>
    <n v="16"/>
    <n v="10"/>
    <n v="2019"/>
    <n v="406"/>
    <x v="0"/>
    <n v="55"/>
    <x v="2"/>
  </r>
  <r>
    <s v="P12102016060047"/>
    <x v="4"/>
    <n v="0"/>
    <n v="0"/>
    <s v="                                                                                "/>
    <s v="O.C Sabanalarga     "/>
    <s v="LOS ANGELES CENTRO COMERCIAL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T 06024 MT 07145                                           "/>
    <s v="T9763922                      "/>
    <s v="Somaya_Rincon                                                                   "/>
    <s v="AC220"/>
    <n v="20160623"/>
    <n v="20170519"/>
    <n v="1210"/>
    <n v="23125079"/>
    <s v="Seguimiento y rev. instalacion electrica distribucion "/>
    <s v="NO"/>
    <x v="1"/>
    <n v="112.5"/>
    <n v="112500"/>
    <s v="Obras "/>
    <x v="6"/>
    <n v="20170519"/>
    <x v="3"/>
    <n v="1"/>
    <x v="0"/>
    <n v="23"/>
    <x v="4"/>
    <x v="7"/>
    <x v="4"/>
    <x v="654"/>
    <s v="Resuelta"/>
    <n v="19"/>
    <n v="5"/>
    <n v="2017"/>
    <n v="1286"/>
    <s v="No Cruza"/>
    <n v="330"/>
    <n v="19"/>
    <n v="5"/>
    <n v="2017"/>
    <n v="1286"/>
    <x v="0"/>
    <n v="0"/>
    <x v="3"/>
  </r>
  <r>
    <s v="P11102020020056"/>
    <x v="1"/>
    <n v="2717709"/>
    <n v="20149709"/>
    <s v="Situacion correcta                                                              "/>
    <s v="O.C. B/quilla Nte   "/>
    <s v="ANDRES BARRIOS DUQUE                                                    "/>
    <n v="3006101837"/>
    <s v="TC090"/>
    <s v="CL 70B 68 51                                                                                                                                                                               "/>
    <s v="                                                            "/>
    <s v="MP000153                      "/>
    <s v="JESSICA_PAOLA_BALDOVINO_AVILA                                                   "/>
    <s v="AC236"/>
    <n v="20200213"/>
    <n v="20200325"/>
    <n v="1110"/>
    <n v="27269049"/>
    <s v="Modificación de Potencia"/>
    <s v="NO"/>
    <x v="1"/>
    <n v="3"/>
    <n v="3000"/>
    <s v="Aumentos de potencia"/>
    <x v="1"/>
    <n v="20200325"/>
    <x v="1"/>
    <n v="1"/>
    <x v="1"/>
    <n v="13"/>
    <x v="1"/>
    <x v="1"/>
    <x v="1"/>
    <x v="156"/>
    <s v="Resuelta"/>
    <n v="25"/>
    <n v="3"/>
    <n v="2020"/>
    <n v="245"/>
    <s v="No Cruza"/>
    <n v="41"/>
    <n v="25"/>
    <n v="3"/>
    <n v="2020"/>
    <n v="245"/>
    <x v="1"/>
    <n v="0"/>
    <x v="1"/>
  </r>
  <r>
    <s v="P93432020090003"/>
    <x v="9"/>
    <n v="0"/>
    <n v="0"/>
    <s v="                                                                                "/>
    <s v="O.C. La 14          "/>
    <s v="ANNE SCHMOLINSKI BMT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4"/>
    <n v="20200904"/>
    <n v="9343"/>
    <n v="28117664"/>
    <s v="Factibilidad Distribucion "/>
    <s v="NO"/>
    <x v="1"/>
    <n v="37.5"/>
    <n v="37500"/>
    <s v="Obras "/>
    <x v="15"/>
    <n v="20200904"/>
    <x v="2"/>
    <n v="1"/>
    <x v="3"/>
    <n v="4"/>
    <x v="7"/>
    <x v="1"/>
    <x v="0"/>
    <x v="231"/>
    <s v="Resuelta"/>
    <n v="4"/>
    <n v="9"/>
    <n v="2020"/>
    <n v="82"/>
    <s v="No Cruza"/>
    <n v="0"/>
    <n v="4"/>
    <n v="9"/>
    <n v="2020"/>
    <n v="82"/>
    <x v="1"/>
    <n v="0"/>
    <x v="6"/>
  </r>
  <r>
    <s v="P93402019010001"/>
    <x v="2"/>
    <n v="0"/>
    <n v="0"/>
    <s v="                                                                                "/>
    <s v="ZE Santa_Marta      "/>
    <s v="EDUARDO RAFAEL BOLAÑO FERGUSSON                                         "/>
    <n v="4240050"/>
    <s v="TC091"/>
    <s v="                                                                                                                                                                                           "/>
    <s v="LOTE LAS CECILIAS HOY SAN JORGE                             "/>
    <s v="T9697258                      "/>
    <s v="Adriana_Duran_Q                                                                 "/>
    <s v="AC190"/>
    <n v="20190115"/>
    <n v="20190605"/>
    <n v="9340"/>
    <n v="25909160"/>
    <s v="Factibilidad Distribucion "/>
    <s v="NO"/>
    <x v="1"/>
    <n v="25"/>
    <n v="25000"/>
    <s v="Obras "/>
    <x v="5"/>
    <n v="20190704"/>
    <x v="2"/>
    <n v="1"/>
    <x v="0"/>
    <n v="15"/>
    <x v="11"/>
    <x v="2"/>
    <x v="0"/>
    <x v="362"/>
    <s v="Resuelta"/>
    <n v="4"/>
    <n v="7"/>
    <n v="2019"/>
    <n v="510"/>
    <s v="No Cruza"/>
    <n v="170"/>
    <n v="5"/>
    <n v="6"/>
    <n v="2019"/>
    <n v="539"/>
    <x v="0"/>
    <n v="29"/>
    <x v="2"/>
  </r>
  <r>
    <s v="P93322020080012"/>
    <x v="5"/>
    <n v="5675519"/>
    <n v="25614956"/>
    <s v="Situacion correcta                                                              "/>
    <s v="O.C. Riohacha       "/>
    <s v="EINAR MIGUEL SIOSI CASTRILLO                                            "/>
    <n v="3008446380"/>
    <s v="TC090"/>
    <s v="CR 27 16B 23          P 1  CASA 1                                                                                                                                                          "/>
    <s v="                                                            "/>
    <s v="MP000038                      "/>
    <s v="MIRLEYS_RIOS_CORDON                                                             "/>
    <s v="AC230"/>
    <n v="20200824"/>
    <n v="20200824"/>
    <n v="9332"/>
    <n v="0"/>
    <m/>
    <s v="NO"/>
    <x v="0"/>
    <n v="3"/>
    <n v="3000"/>
    <s v="Aumentos de potencia"/>
    <x v="8"/>
    <n v="20201028"/>
    <x v="1"/>
    <n v="1"/>
    <x v="1"/>
    <n v="24"/>
    <x v="10"/>
    <x v="1"/>
    <x v="3"/>
    <x v="165"/>
    <s v="Sin Orden"/>
    <n v="28"/>
    <n v="10"/>
    <n v="2020"/>
    <n v="28"/>
    <s v="No Cruza"/>
    <n v="28"/>
    <n v="24"/>
    <n v="8"/>
    <n v="2020"/>
    <n v="93"/>
    <x v="1"/>
    <n v="65"/>
    <x v="4"/>
  </r>
  <r>
    <s v="P34102019080093"/>
    <x v="2"/>
    <n v="6267134"/>
    <n v="34229724"/>
    <s v="Situacion correcta                                                              "/>
    <s v="ZE Santa_Marta      "/>
    <s v="RACIRA ELENA BUSTAMANTE POLO                                            "/>
    <n v="3183624249"/>
    <s v="TC090"/>
    <s v="CARRT VIA A MINCA KM 1 3          P                                                                                                                                                        "/>
    <s v="CASERIO FRNETE AL CLUB CAMPESTRE KM 3 LOCALIDAD QUEBRADA JAP"/>
    <s v="T9697258                      "/>
    <s v="Adriana_Duran_Q                                                                 "/>
    <s v="AC190"/>
    <n v="20190821"/>
    <n v="20191021"/>
    <n v="3410"/>
    <n v="28279606"/>
    <s v="Seguimiento y rev. instalacion electrica distribucion "/>
    <s v="NO"/>
    <x v="1"/>
    <n v="15"/>
    <n v="15000"/>
    <s v="Aumentos de potencia"/>
    <x v="5"/>
    <n v="20191113"/>
    <x v="2"/>
    <n v="1"/>
    <x v="0"/>
    <n v="21"/>
    <x v="10"/>
    <x v="2"/>
    <x v="0"/>
    <x v="204"/>
    <s v="Resuelta"/>
    <n v="13"/>
    <n v="11"/>
    <n v="2019"/>
    <n v="378"/>
    <s v="No Cruza"/>
    <n v="84"/>
    <n v="21"/>
    <n v="10"/>
    <n v="2019"/>
    <n v="401"/>
    <x v="0"/>
    <n v="23"/>
    <x v="2"/>
  </r>
  <r>
    <s v="P34402019030011"/>
    <x v="2"/>
    <n v="0"/>
    <n v="0"/>
    <s v="                                                                                "/>
    <s v="ZE Santa_Marta      "/>
    <s v="URBANIZACION ANGELA MARIA                                               "/>
    <n v="3006255410"/>
    <s v="TC090"/>
    <s v="                                                                                                                                                                                           "/>
    <s v="CALLE 1 CRA 1                                               "/>
    <s v="T9697258                      "/>
    <s v="Adriana_Duran_Q                                                                 "/>
    <s v="AC190"/>
    <n v="20190326"/>
    <n v="20190524"/>
    <n v="3440"/>
    <n v="26169455"/>
    <s v="Factibilidad Distribucion "/>
    <s v="NO"/>
    <x v="1"/>
    <n v="462.5"/>
    <n v="462500"/>
    <s v="Obras "/>
    <x v="5"/>
    <n v="20190816"/>
    <x v="5"/>
    <n v="1"/>
    <x v="0"/>
    <n v="26"/>
    <x v="0"/>
    <x v="2"/>
    <x v="0"/>
    <x v="642"/>
    <s v="Resuelta"/>
    <n v="16"/>
    <n v="8"/>
    <n v="2019"/>
    <n v="467"/>
    <s v="No Cruza"/>
    <n v="143"/>
    <n v="24"/>
    <n v="5"/>
    <n v="2019"/>
    <n v="551"/>
    <x v="0"/>
    <n v="84"/>
    <x v="2"/>
  </r>
  <r>
    <s v="P11802020040025"/>
    <x v="1"/>
    <n v="0"/>
    <n v="0"/>
    <s v="                                                                                "/>
    <s v="Of. Telefónica 24H  "/>
    <s v="MARIA DEL SOCORRO SIERRA MONTES                                         "/>
    <n v="301235908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423"/>
    <n v="20200508"/>
    <n v="1180"/>
    <n v="27424224"/>
    <s v="Inspección Normalización"/>
    <s v="NO"/>
    <x v="1"/>
    <n v="3"/>
    <n v="3000"/>
    <s v="Suministros definitivos Simples "/>
    <x v="1"/>
    <n v="20200508"/>
    <x v="1"/>
    <n v="1"/>
    <x v="1"/>
    <n v="23"/>
    <x v="8"/>
    <x v="1"/>
    <x v="1"/>
    <x v="503"/>
    <s v="Resuelta"/>
    <n v="8"/>
    <n v="5"/>
    <n v="2020"/>
    <n v="201"/>
    <s v="No Cruza"/>
    <n v="15"/>
    <n v="8"/>
    <n v="5"/>
    <n v="2020"/>
    <n v="201"/>
    <x v="1"/>
    <n v="0"/>
    <x v="1"/>
  </r>
  <r>
    <s v="P75412017110032"/>
    <x v="2"/>
    <n v="0"/>
    <n v="0"/>
    <s v="                                                                                "/>
    <s v="O.C Sabanalarga     "/>
    <s v="RESIDUALES BOHORQUEZ ESTACION DE BOMBEO DE AGUAS                        "/>
    <n v="0"/>
    <s v="TC095"/>
    <s v="                                                                                                                                                                                           "/>
    <s v="=CLL 4 3 87                                                 "/>
    <s v="T9763922                      "/>
    <s v="Somaya_Rincon                                                                   "/>
    <s v="AC190"/>
    <n v="20171128"/>
    <n v="20171211"/>
    <n v="7541"/>
    <n v="24725513"/>
    <s v="Seguimiento y rev. instalacion electrica distribucion "/>
    <s v="NO"/>
    <x v="3"/>
    <n v="30"/>
    <n v="30000"/>
    <s v="Obras "/>
    <x v="8"/>
    <n v="20180316"/>
    <x v="2"/>
    <n v="1"/>
    <x v="0"/>
    <n v="28"/>
    <x v="5"/>
    <x v="0"/>
    <x v="4"/>
    <x v="655"/>
    <s v="Resuelta"/>
    <n v="16"/>
    <n v="3"/>
    <n v="2018"/>
    <n v="985"/>
    <s v="No Cruza"/>
    <n v="108"/>
    <n v="11"/>
    <n v="12"/>
    <n v="2017"/>
    <n v="1080"/>
    <x v="0"/>
    <n v="95"/>
    <x v="2"/>
  </r>
  <r>
    <s v="P12202020110009"/>
    <x v="3"/>
    <n v="8935058"/>
    <n v="36047782"/>
    <s v="Situacion correcta                                                              "/>
    <s v="OC CCIAL AMERICANO  "/>
    <s v="LENIS DE FATIMA BARROS SARMIENTO                                        "/>
    <n v="3007710330"/>
    <s v="TC090"/>
    <s v="CL 5A 63 111                                                                                                                                                                               "/>
    <s v="URB VILLA OLIMPICA                                          "/>
    <s v="MP000306                      "/>
    <s v="ALBA_LINDO_CARCAMO                                                              "/>
    <s v="AC005"/>
    <n v="20201113"/>
    <n v="20201113"/>
    <n v="1220"/>
    <n v="28283150"/>
    <s v="Modificación de Potencia"/>
    <s v="NO"/>
    <x v="2"/>
    <n v="3"/>
    <n v="3000"/>
    <s v="Aumentos de potencia"/>
    <x v="3"/>
    <n v="20201113"/>
    <x v="1"/>
    <n v="1"/>
    <x v="1"/>
    <n v="13"/>
    <x v="5"/>
    <x v="1"/>
    <x v="4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2102019050032"/>
    <x v="0"/>
    <n v="0"/>
    <n v="0"/>
    <s v="                                                                                "/>
    <s v="O.C Sabanalarga     "/>
    <s v="ELIANE J. PEREIRA CHINCHILLA FINCA DIVIDENCIA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DIVIDENCIA                                            "/>
    <s v="A8742068                      "/>
    <s v="Alvaro_Enrique_Hernandez_Suarez                                                 "/>
    <s v="AC100"/>
    <n v="20190523"/>
    <n v="20190912"/>
    <n v="1210"/>
    <n v="26340717"/>
    <s v="Factibilidad Distribucion "/>
    <s v="NO"/>
    <x v="1"/>
    <n v="15"/>
    <n v="15000"/>
    <s v="Obras "/>
    <x v="0"/>
    <n v="20190912"/>
    <x v="2"/>
    <n v="1"/>
    <x v="0"/>
    <n v="23"/>
    <x v="2"/>
    <x v="2"/>
    <x v="4"/>
    <x v="565"/>
    <s v="Resuelta"/>
    <n v="12"/>
    <n v="9"/>
    <n v="2019"/>
    <n v="440"/>
    <s v="No Cruza"/>
    <n v="112"/>
    <n v="12"/>
    <n v="9"/>
    <n v="2019"/>
    <n v="440"/>
    <x v="0"/>
    <n v="0"/>
    <x v="0"/>
  </r>
  <r>
    <s v="P11802020080057"/>
    <x v="1"/>
    <n v="7479072"/>
    <n v="34055715"/>
    <s v="Situacion correcta                                                              "/>
    <s v="O.C. B/quilla Cto   "/>
    <s v="OMAIRA ESTHER SUARES NIETO                                              "/>
    <n v="3057369364"/>
    <s v="TC090"/>
    <s v="CR 39A 31 12          P  2 APTO    1                                                                                                                                                       "/>
    <s v="CR 39A # 31 - 12                                            "/>
    <s v="H2735924                      "/>
    <s v="Lynda_Karina_Alvarez_Bermudez                                                   "/>
    <s v="AC236"/>
    <n v="20200828"/>
    <n v="20200904"/>
    <n v="1180"/>
    <n v="28081158"/>
    <s v="Modificación de Potencia"/>
    <s v="NO"/>
    <x v="1"/>
    <n v="3"/>
    <n v="3000"/>
    <s v="Aumentos de potencia"/>
    <x v="1"/>
    <n v="20200904"/>
    <x v="1"/>
    <n v="1"/>
    <x v="1"/>
    <n v="28"/>
    <x v="10"/>
    <x v="1"/>
    <x v="1"/>
    <x v="328"/>
    <s v="Resuelta"/>
    <n v="4"/>
    <n v="9"/>
    <n v="2020"/>
    <n v="82"/>
    <s v="No Cruza"/>
    <n v="7"/>
    <n v="4"/>
    <n v="9"/>
    <n v="2020"/>
    <n v="82"/>
    <x v="1"/>
    <n v="0"/>
    <x v="1"/>
  </r>
  <r>
    <s v="P12202019090001"/>
    <x v="0"/>
    <n v="0"/>
    <n v="0"/>
    <s v="                                                                                "/>
    <s v="O.C Sabanalarga     "/>
    <s v="VILLAS DE TORCOROMA BARANOA                                             "/>
    <n v="3017546654"/>
    <s v="TC090"/>
    <s v="                                                                                                                                                                                           "/>
    <s v="VILLAS DE TORCOROMA                                         "/>
    <s v="A8742068                      "/>
    <s v="Alvaro_Enrique_Hernandez_Suarez                                                 "/>
    <s v="AC100"/>
    <n v="20190902"/>
    <n v="20190910"/>
    <n v="1220"/>
    <n v="26698894"/>
    <s v="Factibilidad Distribucion "/>
    <s v="NO"/>
    <x v="1"/>
    <n v="112.5"/>
    <n v="112500"/>
    <s v="Obras "/>
    <x v="0"/>
    <n v="20190910"/>
    <x v="5"/>
    <n v="1"/>
    <x v="0"/>
    <n v="2"/>
    <x v="7"/>
    <x v="2"/>
    <x v="4"/>
    <x v="486"/>
    <s v="Resuelta"/>
    <n v="10"/>
    <n v="9"/>
    <n v="2019"/>
    <n v="442"/>
    <s v="No Cruza"/>
    <n v="8"/>
    <n v="10"/>
    <n v="9"/>
    <n v="2019"/>
    <n v="442"/>
    <x v="0"/>
    <n v="0"/>
    <x v="0"/>
  </r>
  <r>
    <s v="P95102020030016"/>
    <x v="1"/>
    <n v="0"/>
    <n v="0"/>
    <s v="                                                                                "/>
    <s v="O.C. B/quilla Cto   "/>
    <s v="NAOS CONJUNTO RESIDENCIAL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ONJUNTO RESIDENCIAL NAOS                                   "/>
    <s v="T9763922                      "/>
    <s v="Somaya_Rincon                                                                   "/>
    <s v="AC236"/>
    <n v="20200309"/>
    <n v="20200311"/>
    <n v="9510"/>
    <n v="27248090"/>
    <s v="Inspección Normalización"/>
    <s v="NO"/>
    <x v="1"/>
    <n v="5"/>
    <n v="5000"/>
    <s v="Suministros definitivos Simples "/>
    <x v="1"/>
    <n v="20200311"/>
    <x v="1"/>
    <n v="1"/>
    <x v="1"/>
    <n v="9"/>
    <x v="0"/>
    <x v="1"/>
    <x v="1"/>
    <x v="405"/>
    <s v="Resuelta"/>
    <n v="11"/>
    <n v="3"/>
    <n v="2020"/>
    <n v="259"/>
    <s v="No Cruza"/>
    <n v="2"/>
    <n v="11"/>
    <n v="3"/>
    <n v="2020"/>
    <n v="259"/>
    <x v="1"/>
    <n v="0"/>
    <x v="1"/>
  </r>
  <r>
    <s v="P93322019010020"/>
    <x v="2"/>
    <n v="0"/>
    <n v="0"/>
    <s v="                                                                                "/>
    <s v="O.C. Riohacha       "/>
    <s v="JIETKA WAYUU UNION TEMPORAL MANAURE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IUDADELA JIETKA WAYUU                                      "/>
    <s v="N3352044                      "/>
    <s v="Laudis_Peñaranda_                                                               "/>
    <s v="AC190"/>
    <n v="20190131"/>
    <n v="20190514"/>
    <n v="9332"/>
    <n v="25964008"/>
    <s v="Factibilidad Distribucion "/>
    <s v="NO"/>
    <x v="1"/>
    <n v="387.5"/>
    <n v="387500"/>
    <s v="Obras "/>
    <x v="7"/>
    <n v="20200724"/>
    <x v="5"/>
    <n v="1"/>
    <x v="0"/>
    <n v="31"/>
    <x v="11"/>
    <x v="2"/>
    <x v="3"/>
    <x v="318"/>
    <s v="Resuelta"/>
    <n v="24"/>
    <n v="7"/>
    <n v="2020"/>
    <n v="124"/>
    <s v="No Cruza"/>
    <n v="540"/>
    <n v="14"/>
    <n v="5"/>
    <n v="2019"/>
    <n v="561"/>
    <x v="0"/>
    <n v="437"/>
    <x v="2"/>
  </r>
  <r>
    <s v="P93402017120001"/>
    <x v="2"/>
    <n v="0"/>
    <n v="0"/>
    <s v="                                                                                "/>
    <s v="O.C. La 14          "/>
    <s v="JAINEN GUTIERREZ REDONDO BMT FCA JAINER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190"/>
    <n v="20171204"/>
    <n v="20180430"/>
    <n v="9340"/>
    <n v="0"/>
    <m/>
    <s v="NO"/>
    <x v="0"/>
    <n v="30"/>
    <n v="30000"/>
    <s v="Obras "/>
    <x v="5"/>
    <n v="20180622"/>
    <x v="2"/>
    <n v="1"/>
    <x v="0"/>
    <n v="4"/>
    <x v="9"/>
    <x v="0"/>
    <x v="0"/>
    <x v="542"/>
    <s v="Sin Orden"/>
    <n v="22"/>
    <n v="6"/>
    <n v="2018"/>
    <n v="887"/>
    <s v="No Cruza"/>
    <n v="887"/>
    <n v="30"/>
    <n v="4"/>
    <n v="2018"/>
    <n v="940"/>
    <x v="0"/>
    <n v="53"/>
    <x v="2"/>
  </r>
  <r>
    <s v="P34102020060038"/>
    <x v="0"/>
    <n v="0"/>
    <n v="0"/>
    <s v="                                                                                "/>
    <s v="ZE Santa_Marta      "/>
    <s v="CP SAS SERVIMETAL                                                       "/>
    <n v="316290960"/>
    <s v="TC092"/>
    <s v="                                                                                                                                                                                           "/>
    <s v="VILLA BETEL                                                 "/>
    <s v="T9697258                      "/>
    <s v="Adriana_Duran_Q                                                                 "/>
    <s v="AC100"/>
    <n v="20200630"/>
    <n v="20200806"/>
    <n v="3410"/>
    <n v="27935934"/>
    <s v="Factibilidad Distribucion "/>
    <s v="NO"/>
    <x v="1"/>
    <n v="75"/>
    <n v="75000"/>
    <s v="Obras "/>
    <x v="0"/>
    <n v="20200806"/>
    <x v="2"/>
    <n v="1"/>
    <x v="0"/>
    <n v="30"/>
    <x v="4"/>
    <x v="1"/>
    <x v="0"/>
    <x v="588"/>
    <s v="Resuelta"/>
    <n v="6"/>
    <n v="8"/>
    <n v="2020"/>
    <n v="111"/>
    <s v="No Cruza"/>
    <n v="37"/>
    <n v="6"/>
    <n v="8"/>
    <n v="2020"/>
    <n v="111"/>
    <x v="1"/>
    <n v="0"/>
    <x v="0"/>
  </r>
  <r>
    <s v="P34302020110005"/>
    <x v="5"/>
    <n v="0"/>
    <n v="0"/>
    <s v="                                                                                "/>
    <s v="O.C. La 14          "/>
    <s v="LUCAS PROVINCIALI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230"/>
    <n v="20201113"/>
    <n v="20201113"/>
    <n v="3430"/>
    <n v="0"/>
    <m/>
    <s v="NO"/>
    <x v="0"/>
    <n v="37.5"/>
    <n v="37500"/>
    <s v="Obras "/>
    <x v="9"/>
    <n v="20201113"/>
    <x v="2"/>
    <n v="1"/>
    <x v="0"/>
    <n v="13"/>
    <x v="5"/>
    <x v="1"/>
    <x v="0"/>
    <x v="17"/>
    <s v="Sin Orden"/>
    <n v="13"/>
    <n v="11"/>
    <n v="2020"/>
    <n v="12"/>
    <s v="No Cruza"/>
    <n v="12"/>
    <n v="13"/>
    <n v="11"/>
    <n v="2020"/>
    <n v="12"/>
    <x v="1"/>
    <n v="0"/>
    <x v="4"/>
  </r>
  <r>
    <s v="P11102020010089"/>
    <x v="1"/>
    <n v="0"/>
    <n v="0"/>
    <s v="                                                                                "/>
    <s v="OC CCIAL AMERICANO  "/>
    <s v="MARIA CELMAR SOTO SALDARRIAGA                                           "/>
    <n v="3014154645"/>
    <s v="TC090"/>
    <s v="                                                                                                                                                                                           "/>
    <s v="CRA 41 65B 17                                               "/>
    <s v="MP000294                      "/>
    <s v="DARIO_GONZALEZ_IMITOLA                                                          "/>
    <s v="AC236"/>
    <n v="20200127"/>
    <n v="20200306"/>
    <n v="1110"/>
    <n v="27597230"/>
    <s v="Inspección Normalización"/>
    <s v="NO"/>
    <x v="1"/>
    <n v="3"/>
    <n v="3000"/>
    <s v="Suministros definitivos Simples "/>
    <x v="1"/>
    <n v="20200306"/>
    <x v="1"/>
    <n v="1"/>
    <x v="1"/>
    <n v="27"/>
    <x v="11"/>
    <x v="1"/>
    <x v="1"/>
    <x v="380"/>
    <s v="Resuelta"/>
    <n v="6"/>
    <n v="3"/>
    <n v="2020"/>
    <n v="264"/>
    <s v="No Cruza"/>
    <n v="39"/>
    <n v="6"/>
    <n v="3"/>
    <n v="2020"/>
    <n v="264"/>
    <x v="1"/>
    <n v="0"/>
    <x v="1"/>
  </r>
  <r>
    <s v="P95102019040039"/>
    <x v="1"/>
    <n v="4041755"/>
    <n v="34266105"/>
    <s v="Situacion correcta                                                              "/>
    <s v="O.C. Soledad        "/>
    <s v="RICARDO BARRIOS ORTIZ                                                   "/>
    <n v="3136687630"/>
    <s v="TC090"/>
    <s v="CL 117B 25 58          P  1 APTO    1                                                                                                                                                      "/>
    <s v="ENTRE CRA 26 Y 25                                           "/>
    <s v="A2443472                      "/>
    <s v="VIVIANA_ESTHER_CARRILLO_ESCALANTE                                               "/>
    <s v="AC236"/>
    <n v="20190424"/>
    <n v="20200427"/>
    <n v="9510"/>
    <n v="27365865"/>
    <s v="Inspección Normalización"/>
    <s v="NO"/>
    <x v="1"/>
    <n v="3"/>
    <n v="3000"/>
    <s v="Aumentos de potencia"/>
    <x v="1"/>
    <n v="20200427"/>
    <x v="1"/>
    <n v="1"/>
    <x v="1"/>
    <n v="24"/>
    <x v="8"/>
    <x v="2"/>
    <x v="1"/>
    <x v="30"/>
    <s v="Resuelta"/>
    <n v="27"/>
    <n v="4"/>
    <n v="2020"/>
    <n v="212"/>
    <s v="No Cruza"/>
    <n v="369"/>
    <n v="27"/>
    <n v="4"/>
    <n v="2020"/>
    <n v="212"/>
    <x v="1"/>
    <n v="0"/>
    <x v="1"/>
  </r>
  <r>
    <s v="P75412020110002"/>
    <x v="0"/>
    <n v="0"/>
    <n v="0"/>
    <s v="                                                                                "/>
    <s v="O.C. B/quilla Cto   "/>
    <s v="SABANAGRANDE PISCICOLA-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104"/>
    <n v="20201109"/>
    <n v="7541"/>
    <n v="28270138"/>
    <s v="Factibilidad Distribucion "/>
    <s v="NO"/>
    <x v="1"/>
    <n v="112.5"/>
    <n v="112500"/>
    <s v="Obras "/>
    <x v="0"/>
    <n v="20201109"/>
    <x v="3"/>
    <n v="1"/>
    <x v="0"/>
    <n v="4"/>
    <x v="5"/>
    <x v="1"/>
    <x v="4"/>
    <x v="97"/>
    <s v="Resuelta"/>
    <n v="9"/>
    <n v="11"/>
    <n v="2020"/>
    <n v="16"/>
    <s v="No Cruza"/>
    <n v="5"/>
    <n v="9"/>
    <n v="11"/>
    <n v="2020"/>
    <n v="16"/>
    <x v="1"/>
    <n v="0"/>
    <x v="0"/>
  </r>
  <r>
    <s v="P11802017030029"/>
    <x v="2"/>
    <n v="7218047"/>
    <n v="35058890"/>
    <s v="Situacion correcta                                                              "/>
    <s v="Central de Escritos "/>
    <s v="  MUNICIPIO DE SOLEDAD                                                  "/>
    <n v="3012163106"/>
    <s v="TC095"/>
    <s v="CR 15E 32B 1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90"/>
    <n v="20170310"/>
    <n v="20170421"/>
    <n v="1180"/>
    <n v="24029121"/>
    <s v="Seguimiento y rev. instalacion electrica distribucion "/>
    <s v="NO"/>
    <x v="3"/>
    <n v="37.5"/>
    <n v="37500"/>
    <s v="Aumentos de potencia"/>
    <x v="7"/>
    <n v="20170606"/>
    <x v="2"/>
    <n v="1"/>
    <x v="0"/>
    <n v="10"/>
    <x v="0"/>
    <x v="0"/>
    <x v="1"/>
    <x v="630"/>
    <s v="Resuelta"/>
    <n v="6"/>
    <n v="6"/>
    <n v="2017"/>
    <n v="1268"/>
    <s v="No Cruza"/>
    <n v="88"/>
    <n v="21"/>
    <n v="4"/>
    <n v="2017"/>
    <n v="1314"/>
    <x v="0"/>
    <n v="46"/>
    <x v="2"/>
  </r>
  <r>
    <s v="P12102020080028"/>
    <x v="2"/>
    <n v="0"/>
    <n v="0"/>
    <s v="                                                                                "/>
    <s v="O.C Sabanalarga     "/>
    <s v="CALAMARES II CONST AGUAMARINA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GUA MARINA BEACH                                           "/>
    <s v="A8742068                      "/>
    <s v="Alvaro_Enrique_Hernandez_Suarez                                                 "/>
    <s v="AC190"/>
    <n v="20200821"/>
    <n v="20200910"/>
    <n v="1210"/>
    <n v="28051677"/>
    <s v="Factibilidad Distribucion "/>
    <s v="NO"/>
    <x v="1"/>
    <n v="300"/>
    <n v="300000"/>
    <s v="Obras "/>
    <x v="7"/>
    <n v="20201019"/>
    <x v="17"/>
    <n v="1"/>
    <x v="0"/>
    <n v="21"/>
    <x v="10"/>
    <x v="1"/>
    <x v="4"/>
    <x v="598"/>
    <s v="Resuelta"/>
    <n v="19"/>
    <n v="10"/>
    <n v="2020"/>
    <n v="37"/>
    <s v="No Cruza"/>
    <n v="59"/>
    <n v="10"/>
    <n v="9"/>
    <n v="2020"/>
    <n v="76"/>
    <x v="1"/>
    <n v="39"/>
    <x v="2"/>
  </r>
  <r>
    <s v="P11102020040015"/>
    <x v="1"/>
    <n v="0"/>
    <n v="0"/>
    <s v="                                                                                "/>
    <s v="C.T.SOLEDAD         "/>
    <s v="AMINTA ISABEL PAEZ REDONDO                                              "/>
    <n v="3003903715"/>
    <s v="TC090"/>
    <s v="                                                                                                                                                                                           "/>
    <s v="=CLL 93 42B1 47                                             "/>
    <s v="T2891467                      "/>
    <s v="SHIRLEY_ESTHER_TAPIA_CUADRADO                                                   "/>
    <s v="AC236"/>
    <n v="20200414"/>
    <n v="20200416"/>
    <n v="1110"/>
    <n v="27317326"/>
    <s v="Inspección Normalización"/>
    <s v="NO"/>
    <x v="1"/>
    <n v="3"/>
    <n v="3000"/>
    <s v="Suministros definitivos Simples "/>
    <x v="1"/>
    <n v="20200416"/>
    <x v="1"/>
    <n v="1"/>
    <x v="1"/>
    <n v="14"/>
    <x v="8"/>
    <x v="1"/>
    <x v="1"/>
    <x v="406"/>
    <s v="Resuelta"/>
    <n v="16"/>
    <n v="4"/>
    <n v="2020"/>
    <n v="223"/>
    <s v="No Cruza"/>
    <n v="2"/>
    <n v="16"/>
    <n v="4"/>
    <n v="2020"/>
    <n v="223"/>
    <x v="1"/>
    <n v="0"/>
    <x v="1"/>
  </r>
  <r>
    <s v="P11802019050027"/>
    <x v="4"/>
    <n v="0"/>
    <n v="0"/>
    <s v="                                                                                "/>
    <s v="O.C. B/quilla Nte   "/>
    <s v="  LOCAL NO. 5 URB ALTOS DE LOS NOGALES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90507"/>
    <n v="20191004"/>
    <n v="1180"/>
    <n v="26600365"/>
    <s v="Seguimiento y rev. instalacion electrica distribucion "/>
    <s v="NO"/>
    <x v="3"/>
    <n v="45"/>
    <n v="45000"/>
    <s v="Obras "/>
    <x v="6"/>
    <n v="20191004"/>
    <x v="2"/>
    <n v="1"/>
    <x v="0"/>
    <n v="7"/>
    <x v="2"/>
    <x v="2"/>
    <x v="1"/>
    <x v="656"/>
    <s v="Resuelta"/>
    <n v="4"/>
    <n v="10"/>
    <n v="2019"/>
    <n v="418"/>
    <s v="No Cruza"/>
    <n v="150"/>
    <n v="4"/>
    <n v="10"/>
    <n v="2019"/>
    <n v="418"/>
    <x v="0"/>
    <n v="0"/>
    <x v="3"/>
  </r>
  <r>
    <s v="P12102017030020"/>
    <x v="4"/>
    <n v="0"/>
    <n v="0"/>
    <s v="                                                                                "/>
    <s v="O.C Sabanalarga     "/>
    <s v="URBANIZACION VILLA CAROLINA POLONUEVO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LLA CAROLINA                                              "/>
    <s v="A8742068                      "/>
    <s v="Alvaro_Enrique_Hernandez_Suarez                                                 "/>
    <s v="AC220"/>
    <n v="20170313"/>
    <n v="20180103"/>
    <n v="1210"/>
    <n v="24285170"/>
    <s v="Seguimiento y rev. instalacion electrica distribucion "/>
    <s v="NO"/>
    <x v="1"/>
    <n v="250"/>
    <n v="250000"/>
    <s v="Obras "/>
    <x v="8"/>
    <n v="20200113"/>
    <x v="5"/>
    <n v="1"/>
    <x v="0"/>
    <n v="13"/>
    <x v="0"/>
    <x v="0"/>
    <x v="4"/>
    <x v="657"/>
    <s v="Resuelta"/>
    <n v="13"/>
    <n v="1"/>
    <n v="2020"/>
    <n v="317"/>
    <s v="No Cruza"/>
    <n v="1036"/>
    <n v="3"/>
    <n v="1"/>
    <n v="2018"/>
    <n v="1057"/>
    <x v="0"/>
    <n v="740"/>
    <x v="3"/>
  </r>
  <r>
    <s v="P11802019050052"/>
    <x v="2"/>
    <n v="0"/>
    <n v="0"/>
    <s v="                                                                                "/>
    <s v="O.C. B/quilla Nte   "/>
    <s v="SA CONSTRUCCIONES MARVAL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516"/>
    <n v="20190814"/>
    <n v="1180"/>
    <n v="27136703"/>
    <s v="Seguimiento y rev. instalacion electrica distribucion "/>
    <s v="NO"/>
    <x v="1"/>
    <n v="405"/>
    <n v="405000"/>
    <s v="Obras "/>
    <x v="5"/>
    <n v="20200301"/>
    <x v="6"/>
    <n v="1"/>
    <x v="0"/>
    <n v="16"/>
    <x v="2"/>
    <x v="2"/>
    <x v="1"/>
    <x v="658"/>
    <s v="Resuelta"/>
    <n v="1"/>
    <n v="3"/>
    <n v="2020"/>
    <n v="269"/>
    <d v="2020-02-03T00:00:00"/>
    <n v="290"/>
    <n v="14"/>
    <n v="8"/>
    <n v="2019"/>
    <n v="469"/>
    <x v="0"/>
    <n v="200"/>
    <x v="2"/>
  </r>
  <r>
    <s v="P93302020100019"/>
    <x v="2"/>
    <n v="0"/>
    <n v="0"/>
    <s v="                                                                                "/>
    <s v="O.C. Riohacha       "/>
    <s v="JOSE MARIA AMAYA MENGUAL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JOSE MARIA AMAYA                                            "/>
    <s v="N3352044                      "/>
    <s v="Laudis_Peñaranda_                                                               "/>
    <s v="AC190"/>
    <n v="20201030"/>
    <n v="20201118"/>
    <n v="9330"/>
    <n v="28265338"/>
    <s v="Factibilidad Distribucion "/>
    <s v="NO"/>
    <x v="1"/>
    <n v="25"/>
    <n v="25000"/>
    <s v="Obras "/>
    <x v="14"/>
    <n v="20201118"/>
    <x v="2"/>
    <n v="1"/>
    <x v="0"/>
    <n v="30"/>
    <x v="3"/>
    <x v="1"/>
    <x v="3"/>
    <x v="25"/>
    <s v="Resuelta"/>
    <n v="18"/>
    <n v="11"/>
    <n v="2020"/>
    <n v="7"/>
    <s v="No Cruza"/>
    <n v="19"/>
    <n v="18"/>
    <n v="11"/>
    <n v="2020"/>
    <n v="7"/>
    <x v="1"/>
    <n v="0"/>
    <x v="2"/>
  </r>
  <r>
    <s v="P93322020100014"/>
    <x v="0"/>
    <n v="0"/>
    <n v="0"/>
    <s v="                                                                                "/>
    <s v="O.C. Riohacha       "/>
    <s v="MAICAO PARQUEADERO WARRI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42 CL 10-1                                               "/>
    <s v="N3352044                      "/>
    <s v="Laudis_Peñaranda_                                                               "/>
    <s v="AC100"/>
    <n v="20201019"/>
    <n v="20201029"/>
    <n v="9332"/>
    <n v="28239992"/>
    <s v="Factibilidad Distribucion "/>
    <s v="NO"/>
    <x v="1"/>
    <n v="30"/>
    <n v="30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1102020020063"/>
    <x v="1"/>
    <n v="0"/>
    <n v="0"/>
    <s v="                                                                                "/>
    <s v="O.C. B/quilla Nte   "/>
    <s v="SANDRA MARIA FLORES DE SABBAG                                           "/>
    <n v="316702624"/>
    <s v="TC090"/>
    <s v="                                                                                                                                                                                           "/>
    <s v="OFICINA                                                     "/>
    <s v="MP000026                      "/>
    <s v="LUIS_DAVID_REYES_MEDINA                                                         "/>
    <s v="AC236"/>
    <n v="20200214"/>
    <n v="20200314"/>
    <n v="1110"/>
    <n v="27228113"/>
    <s v="Inspección Normalización"/>
    <s v="NO"/>
    <x v="1"/>
    <n v="3"/>
    <n v="3000"/>
    <s v="Suministros definitivos Simples "/>
    <x v="1"/>
    <n v="20200314"/>
    <x v="1"/>
    <n v="1"/>
    <x v="1"/>
    <n v="14"/>
    <x v="1"/>
    <x v="1"/>
    <x v="1"/>
    <x v="201"/>
    <s v="Resuelta"/>
    <n v="14"/>
    <n v="3"/>
    <n v="2020"/>
    <n v="256"/>
    <s v="No Cruza"/>
    <n v="29"/>
    <n v="14"/>
    <n v="3"/>
    <n v="2020"/>
    <n v="256"/>
    <x v="1"/>
    <n v="0"/>
    <x v="1"/>
  </r>
  <r>
    <s v="P11802020110074"/>
    <x v="3"/>
    <n v="0"/>
    <n v="0"/>
    <s v="                                                                                "/>
    <s v="O.C. B/quilla Nte   "/>
    <s v="COMBARRANQUILLA UNIDAD DEPORTIVA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RA 11B 76E1 59                                             "/>
    <s v="RC000120                      "/>
    <s v="SILVIA_QUIROZ_PARRA                                                             "/>
    <s v="AC005"/>
    <n v="20201118"/>
    <n v="20201118"/>
    <n v="1180"/>
    <n v="28288443"/>
    <s v="Inspección Normalización"/>
    <s v="NO"/>
    <x v="2"/>
    <n v="3"/>
    <n v="3000"/>
    <s v="Suministros definitivos Simples "/>
    <x v="3"/>
    <n v="20201118"/>
    <x v="1"/>
    <n v="1"/>
    <x v="1"/>
    <n v="18"/>
    <x v="5"/>
    <x v="1"/>
    <x v="1"/>
    <x v="66"/>
    <s v="Pendiente"/>
    <n v="18"/>
    <n v="11"/>
    <n v="2020"/>
    <n v="7"/>
    <s v="No Cruza"/>
    <n v="7"/>
    <n v="18"/>
    <n v="11"/>
    <n v="2020"/>
    <n v="7"/>
    <x v="1"/>
    <n v="0"/>
    <x v="1"/>
  </r>
  <r>
    <s v="P11802019090012"/>
    <x v="1"/>
    <n v="0"/>
    <n v="0"/>
    <s v="                                                                                "/>
    <s v="O.C. Soledad        "/>
    <s v="ISABEL POLO                                                             "/>
    <n v="314693263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8738446                      "/>
    <s v="MANUEL PADILLA PALMA                                                            "/>
    <s v="AC236"/>
    <n v="20190904"/>
    <n v="20190917"/>
    <n v="1180"/>
    <n v="26690668"/>
    <s v="Inspección Normalización"/>
    <s v="NO"/>
    <x v="1"/>
    <n v="3"/>
    <n v="3000"/>
    <s v="Suministros definitivos Simples "/>
    <x v="1"/>
    <n v="20190917"/>
    <x v="1"/>
    <n v="1"/>
    <x v="1"/>
    <n v="4"/>
    <x v="7"/>
    <x v="2"/>
    <x v="1"/>
    <x v="659"/>
    <s v="Resuelta"/>
    <n v="17"/>
    <n v="9"/>
    <n v="2019"/>
    <n v="435"/>
    <s v="No Cruza"/>
    <n v="13"/>
    <n v="17"/>
    <n v="9"/>
    <n v="2019"/>
    <n v="435"/>
    <x v="0"/>
    <n v="0"/>
    <x v="1"/>
  </r>
  <r>
    <s v="P12102020110052"/>
    <x v="11"/>
    <n v="0"/>
    <n v="0"/>
    <s v="                                                                                "/>
    <s v="O.C Sabanalarga     "/>
    <s v="LAS LOMAS CAMPOMAR                                                      "/>
    <n v="3106309989"/>
    <s v="TC090"/>
    <s v="                                                                                                                                                                                           "/>
    <s v="LAS LOMAS CAMPOMAR                                          "/>
    <s v="A8742068                      "/>
    <s v="Alvaro_Enrique_Hernandez_Suarez                                                 "/>
    <s v="AC999"/>
    <n v="20201117"/>
    <n v="20201117"/>
    <n v="1210"/>
    <n v="0"/>
    <m/>
    <s v="NO"/>
    <x v="0"/>
    <n v="50"/>
    <n v="50000"/>
    <s v="Obras "/>
    <x v="8"/>
    <n v="20201117"/>
    <x v="2"/>
    <n v="1"/>
    <x v="0"/>
    <n v="17"/>
    <x v="5"/>
    <x v="1"/>
    <x v="4"/>
    <x v="24"/>
    <s v="Sin Orden"/>
    <n v="17"/>
    <n v="11"/>
    <n v="2020"/>
    <n v="8"/>
    <s v="No Cruza"/>
    <n v="8"/>
    <n v="17"/>
    <n v="11"/>
    <n v="2020"/>
    <n v="8"/>
    <x v="1"/>
    <n v="0"/>
    <x v="4"/>
  </r>
  <r>
    <s v="P11702017080130"/>
    <x v="4"/>
    <n v="2138883"/>
    <n v="0"/>
    <s v="                                                                                "/>
    <s v="C.T.SOLEDAD         "/>
    <s v="INVERSIONES AGROPECUARIA DE LA TIENDA ARA LA SIERRA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70824"/>
    <n v="20180104"/>
    <n v="1170"/>
    <n v="24562293"/>
    <s v="Seguimiento y rev. instalacion electrica distribucion "/>
    <s v="NO"/>
    <x v="1"/>
    <n v="112.5"/>
    <n v="112500"/>
    <s v="Aumentos de potencia"/>
    <x v="6"/>
    <n v="20180104"/>
    <x v="3"/>
    <n v="1"/>
    <x v="0"/>
    <n v="24"/>
    <x v="10"/>
    <x v="0"/>
    <x v="1"/>
    <x v="660"/>
    <s v="Resuelta"/>
    <n v="4"/>
    <n v="1"/>
    <n v="2018"/>
    <n v="1056"/>
    <s v="No Cruza"/>
    <n v="133"/>
    <n v="4"/>
    <n v="1"/>
    <n v="2018"/>
    <n v="1056"/>
    <x v="0"/>
    <n v="0"/>
    <x v="3"/>
  </r>
  <r>
    <s v="P11802020110032"/>
    <x v="3"/>
    <n v="0"/>
    <n v="0"/>
    <s v="                                                                                "/>
    <s v="Of. Telefónica 24H  "/>
    <s v="ANDRES GUTIERREZ SALGADO                                                "/>
    <n v="3006927486"/>
    <s v="TC090"/>
    <s v="                                                                                                                                                                                           "/>
    <s v="CRA 43A 33 69=CRA 43A 33 69                                 "/>
    <s v="NT001137                      "/>
    <s v="STEFANNIE_PAOLA_RAMBAO_BENAVIDES                                                "/>
    <s v="AC005"/>
    <n v="20201109"/>
    <n v="20201109"/>
    <n v="1180"/>
    <n v="0"/>
    <m/>
    <s v="NO"/>
    <x v="0"/>
    <n v="3"/>
    <n v="3000"/>
    <s v="Suministros definitivos Simples "/>
    <x v="3"/>
    <n v="20201120"/>
    <x v="1"/>
    <n v="1"/>
    <x v="1"/>
    <n v="9"/>
    <x v="5"/>
    <x v="1"/>
    <x v="1"/>
    <x v="55"/>
    <s v="Sin Orden"/>
    <n v="20"/>
    <n v="11"/>
    <n v="2020"/>
    <n v="5"/>
    <s v="No Cruza"/>
    <n v="5"/>
    <n v="9"/>
    <n v="11"/>
    <n v="2020"/>
    <n v="16"/>
    <x v="1"/>
    <n v="11"/>
    <x v="1"/>
  </r>
  <r>
    <s v="P11702019100020"/>
    <x v="2"/>
    <n v="5928094"/>
    <n v="34008564"/>
    <s v="Situacion correcta                                                              "/>
    <s v="O.C. B/quilla Nte   "/>
    <s v="BARRANQUILLA ASOCIACION LA IGLESIA EN                                   "/>
    <n v="3126213101"/>
    <s v="TC092"/>
    <s v="CL 93 15SUR 176                                                                                                                                                                            "/>
    <s v="CL 93 # 15 SUR  - 176                                       "/>
    <s v="A3151411                      "/>
    <s v="FERGIE_YULISSA_SOLANO_MANOTAS                                                   "/>
    <s v="AC190"/>
    <n v="20191003"/>
    <n v="20191119"/>
    <n v="1170"/>
    <n v="26799838"/>
    <s v="Factibilidad Distribucion "/>
    <s v="NO"/>
    <x v="1"/>
    <n v="225"/>
    <n v="225000"/>
    <s v="Aumentos de potencia"/>
    <x v="7"/>
    <n v="20191205"/>
    <x v="3"/>
    <n v="1"/>
    <x v="0"/>
    <n v="3"/>
    <x v="3"/>
    <x v="2"/>
    <x v="1"/>
    <x v="661"/>
    <s v="Resuelta"/>
    <n v="5"/>
    <n v="12"/>
    <n v="2019"/>
    <n v="356"/>
    <s v="No Cruza"/>
    <n v="63"/>
    <n v="19"/>
    <n v="11"/>
    <n v="2019"/>
    <n v="372"/>
    <x v="0"/>
    <n v="16"/>
    <x v="2"/>
  </r>
  <r>
    <s v="P12102020100012"/>
    <x v="0"/>
    <n v="0"/>
    <n v="0"/>
    <s v="                                                                                "/>
    <s v="O.C Sabanalarga     "/>
    <s v="MAICOL J MEJIA DE LA ROS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ABAJO                                                 "/>
    <s v="A8742068                      "/>
    <s v="Alvaro_Enrique_Hernandez_Suarez                                                 "/>
    <s v="AC100"/>
    <n v="20201009"/>
    <n v="20201022"/>
    <n v="1210"/>
    <n v="28223861"/>
    <s v="Factibilidad Distribucion "/>
    <s v="NO"/>
    <x v="1"/>
    <n v="15"/>
    <n v="15000"/>
    <s v="Obras "/>
    <x v="0"/>
    <n v="20201022"/>
    <x v="2"/>
    <n v="1"/>
    <x v="0"/>
    <n v="9"/>
    <x v="3"/>
    <x v="1"/>
    <x v="4"/>
    <x v="63"/>
    <s v="Resuelta"/>
    <n v="22"/>
    <n v="10"/>
    <n v="2020"/>
    <n v="34"/>
    <s v="No Cruza"/>
    <n v="13"/>
    <n v="22"/>
    <n v="10"/>
    <n v="2020"/>
    <n v="34"/>
    <x v="1"/>
    <n v="0"/>
    <x v="0"/>
  </r>
  <r>
    <s v="P93312020070003"/>
    <x v="2"/>
    <n v="0"/>
    <n v="0"/>
    <s v="                                                                                "/>
    <s v="O.C. Riohacha       "/>
    <s v="YURIKA OSPINO JIMENEZ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GUAYACANAL                                            "/>
    <s v="N3352044                      "/>
    <s v="Laudis_Peñaranda_                                                               "/>
    <s v="AC190"/>
    <n v="20200701"/>
    <n v="20200731"/>
    <n v="9331"/>
    <n v="27906700"/>
    <s v="Seguimiento y rev. instalacion electrica distribucion "/>
    <s v="NO"/>
    <x v="1"/>
    <n v="25"/>
    <n v="25000"/>
    <s v="Obras "/>
    <x v="11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11802016060082"/>
    <x v="4"/>
    <n v="0"/>
    <n v="0"/>
    <s v="                                                                                "/>
    <s v="O.C. B/quilla Nte   "/>
    <s v="SA CONSTRUCCIONES MARVAL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60621"/>
    <n v="20170828"/>
    <n v="1180"/>
    <n v="23153361"/>
    <s v="Seguimiento y rev. instalacion electrica distribucion "/>
    <s v="NO"/>
    <x v="1"/>
    <n v="850"/>
    <n v="850000"/>
    <s v="Obras "/>
    <x v="4"/>
    <n v="20170828"/>
    <x v="6"/>
    <n v="1"/>
    <x v="0"/>
    <n v="21"/>
    <x v="4"/>
    <x v="7"/>
    <x v="1"/>
    <x v="157"/>
    <s v="Resuelta"/>
    <n v="28"/>
    <n v="8"/>
    <n v="2017"/>
    <n v="1185"/>
    <s v="No Cruza"/>
    <n v="433"/>
    <n v="28"/>
    <n v="8"/>
    <n v="2017"/>
    <n v="1185"/>
    <x v="0"/>
    <n v="0"/>
    <x v="3"/>
  </r>
  <r>
    <s v="P11102018030087"/>
    <x v="2"/>
    <n v="0"/>
    <n v="0"/>
    <s v="                                                                                "/>
    <s v="Central de Escritos "/>
    <s v="  CONSORCIO BQUILLA PATINODROMO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L PATINODROMO                                              "/>
    <s v="T2464384                      "/>
    <s v="PAOLA_PALMIERI_MARTINEZ                                                         "/>
    <s v="AC190"/>
    <n v="20180315"/>
    <n v="20180430"/>
    <n v="1110"/>
    <n v="25205530"/>
    <s v="Seguimiento y rev. instalacion electrica distribucion "/>
    <s v="NO"/>
    <x v="3"/>
    <n v="150"/>
    <n v="150000"/>
    <s v="Obras "/>
    <x v="5"/>
    <n v="20190718"/>
    <x v="3"/>
    <n v="1"/>
    <x v="0"/>
    <n v="15"/>
    <x v="0"/>
    <x v="3"/>
    <x v="1"/>
    <x v="662"/>
    <s v="Resuelta"/>
    <n v="18"/>
    <n v="7"/>
    <n v="2019"/>
    <n v="496"/>
    <s v="No Cruza"/>
    <n v="490"/>
    <n v="30"/>
    <n v="4"/>
    <n v="2018"/>
    <n v="940"/>
    <x v="0"/>
    <n v="444"/>
    <x v="2"/>
  </r>
  <r>
    <s v="P11502019120033"/>
    <x v="0"/>
    <n v="0"/>
    <n v="0"/>
    <s v="                                                                                "/>
    <s v="O.C. B/quilla Cto   "/>
    <s v="  MANUEL LUNA GARCIA                                                    "/>
    <n v="3218242673"/>
    <s v="TC090"/>
    <s v="                                                                                                                                                                                           "/>
    <s v="PROVISIONAL MANUEL LUNA                                     "/>
    <s v="A3151411                      "/>
    <s v="FERGIE_YULISSA_SOLANO_MANOTAS                                                   "/>
    <s v="AC100"/>
    <n v="20191227"/>
    <n v="20200102"/>
    <n v="1150"/>
    <n v="27050910"/>
    <s v="Factibilidad Distribucion "/>
    <s v="NO"/>
    <x v="1"/>
    <n v="25"/>
    <n v="25000"/>
    <s v="Obras "/>
    <x v="0"/>
    <n v="20200102"/>
    <x v="2"/>
    <n v="1"/>
    <x v="0"/>
    <n v="27"/>
    <x v="9"/>
    <x v="2"/>
    <x v="1"/>
    <x v="663"/>
    <s v="Resuelta"/>
    <n v="2"/>
    <n v="1"/>
    <n v="2020"/>
    <n v="328"/>
    <s v="No Cruza"/>
    <n v="6"/>
    <n v="2"/>
    <n v="1"/>
    <n v="2020"/>
    <n v="328"/>
    <x v="1"/>
    <n v="0"/>
    <x v="0"/>
  </r>
  <r>
    <s v="P11702020110071"/>
    <x v="5"/>
    <n v="0"/>
    <n v="0"/>
    <s v="                                                                                "/>
    <s v="O.C. Soledad        "/>
    <s v="SONIA GONZALEZ MEDINA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19"/>
    <n v="20201119"/>
    <n v="1170"/>
    <n v="0"/>
    <m/>
    <s v="NO"/>
    <x v="0"/>
    <n v="3"/>
    <n v="3000"/>
    <s v="Suministros definitivos Simples "/>
    <x v="9"/>
    <n v="20201119"/>
    <x v="1"/>
    <n v="1"/>
    <x v="1"/>
    <n v="19"/>
    <x v="5"/>
    <x v="1"/>
    <x v="1"/>
    <x v="94"/>
    <s v="Sin Orden"/>
    <n v="19"/>
    <n v="11"/>
    <n v="2020"/>
    <n v="6"/>
    <s v="No Cruza"/>
    <n v="6"/>
    <n v="19"/>
    <n v="11"/>
    <n v="2020"/>
    <n v="6"/>
    <x v="1"/>
    <n v="0"/>
    <x v="4"/>
  </r>
  <r>
    <s v="P11102020100044"/>
    <x v="0"/>
    <n v="2624655"/>
    <n v="20143101"/>
    <s v="Situacion correcta                                                              "/>
    <s v="ZE Bquilla-Sur-S/dad"/>
    <s v="CLINICA BAUTISTA ASOCIACION                                             "/>
    <n v="3004221624"/>
    <s v="TC092"/>
    <s v="CL 71 38 97                                                                                                                                                                                "/>
    <s v="=CLL 71 38 97                                               "/>
    <s v="T9763922                      "/>
    <s v="Somaya_Rincon                                                                   "/>
    <s v="AC100"/>
    <n v="20201015"/>
    <n v="20201016"/>
    <n v="1110"/>
    <n v="28235492"/>
    <s v="Factibilidad Distribucion "/>
    <s v="NO"/>
    <x v="1"/>
    <n v="300"/>
    <n v="300000"/>
    <s v="Aumentos de potencia"/>
    <x v="0"/>
    <n v="20201016"/>
    <x v="3"/>
    <n v="1"/>
    <x v="0"/>
    <n v="15"/>
    <x v="3"/>
    <x v="1"/>
    <x v="1"/>
    <x v="13"/>
    <s v="Resuelta"/>
    <n v="16"/>
    <n v="10"/>
    <n v="2020"/>
    <n v="40"/>
    <s v="No Cruza"/>
    <n v="1"/>
    <n v="16"/>
    <n v="10"/>
    <n v="2020"/>
    <n v="40"/>
    <x v="1"/>
    <n v="0"/>
    <x v="0"/>
  </r>
  <r>
    <s v="P11802020030102"/>
    <x v="2"/>
    <n v="0"/>
    <n v="0"/>
    <s v="                                                                                "/>
    <s v="O.C. B/quilla Cto   "/>
    <s v="NORMANDIA OBRA LOCAL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LOCAL                                           "/>
    <s v="A3151411                      "/>
    <s v="FERGIE_YULISSA_SOLANO_MANOTAS                                                   "/>
    <s v="AC190"/>
    <n v="20200330"/>
    <n v="20200428"/>
    <n v="1180"/>
    <n v="27525412"/>
    <s v="Seguimiento y rev. instalacion electrica distribucion "/>
    <s v="NO"/>
    <x v="1"/>
    <n v="30"/>
    <n v="30000"/>
    <s v="Obras "/>
    <x v="8"/>
    <n v="20200526"/>
    <x v="2"/>
    <n v="1"/>
    <x v="0"/>
    <n v="30"/>
    <x v="0"/>
    <x v="1"/>
    <x v="1"/>
    <x v="664"/>
    <s v="Resuelta"/>
    <n v="26"/>
    <n v="5"/>
    <n v="2020"/>
    <n v="183"/>
    <d v="2020-05-26T00:00:00"/>
    <n v="57"/>
    <n v="28"/>
    <n v="4"/>
    <n v="2020"/>
    <n v="211"/>
    <x v="1"/>
    <n v="28"/>
    <x v="2"/>
  </r>
  <r>
    <s v="P95102020100032"/>
    <x v="5"/>
    <n v="2847900"/>
    <n v="20252577"/>
    <s v="Situacion correcta                                                              "/>
    <s v="OC CCIAL AMERICANO  "/>
    <s v="GABRIEL ESCOBAR                                                         "/>
    <n v="3753151"/>
    <s v="TC090"/>
    <s v="CL 66A 18 39          P 1  APTO 1                                                                                                                                                          "/>
    <s v="                                                            "/>
    <s v="MP000142                      "/>
    <s v="ANA_KARINA_RIVERO_PEREZ                                                         "/>
    <s v="AC230"/>
    <n v="20201021"/>
    <n v="20201021"/>
    <n v="9510"/>
    <n v="0"/>
    <m/>
    <s v="NO"/>
    <x v="0"/>
    <n v="3"/>
    <n v="3000"/>
    <s v="Aumentos de potencia"/>
    <x v="9"/>
    <n v="20201021"/>
    <x v="1"/>
    <n v="1"/>
    <x v="1"/>
    <n v="21"/>
    <x v="3"/>
    <x v="1"/>
    <x v="1"/>
    <x v="151"/>
    <s v="Sin Orden"/>
    <n v="21"/>
    <n v="10"/>
    <n v="2020"/>
    <n v="35"/>
    <s v="No Cruza"/>
    <n v="35"/>
    <n v="21"/>
    <n v="10"/>
    <n v="2020"/>
    <n v="35"/>
    <x v="1"/>
    <n v="0"/>
    <x v="4"/>
  </r>
  <r>
    <s v="P11802020100033"/>
    <x v="0"/>
    <n v="2868477"/>
    <n v="20296934"/>
    <s v="Situacion correcta                                                              "/>
    <s v="ZE Bquilla-Sur-S/dad"/>
    <s v="WILINTON CONTRERAS ROJAS                                                "/>
    <n v="0"/>
    <s v="TC090"/>
    <s v="CR 26 25 37                                                                                                                                                                                "/>
    <s v="=CRA 26 25 37                                               "/>
    <s v="T9763922                      "/>
    <s v="Somaya_Rincon                                                                   "/>
    <s v="AC100"/>
    <n v="20201015"/>
    <n v="20201030"/>
    <n v="1180"/>
    <n v="28257353"/>
    <s v="Factibilidad Distribucion "/>
    <s v="NO"/>
    <x v="1"/>
    <n v="47"/>
    <n v="47000"/>
    <s v="Aumentos de potencia"/>
    <x v="0"/>
    <n v="20201030"/>
    <x v="3"/>
    <n v="1"/>
    <x v="0"/>
    <n v="15"/>
    <x v="3"/>
    <x v="1"/>
    <x v="1"/>
    <x v="13"/>
    <s v="Resuelta"/>
    <n v="30"/>
    <n v="10"/>
    <n v="2020"/>
    <n v="26"/>
    <d v="2020-10-28T00:00:00"/>
    <n v="15"/>
    <n v="30"/>
    <n v="10"/>
    <n v="2020"/>
    <n v="26"/>
    <x v="1"/>
    <n v="0"/>
    <x v="0"/>
  </r>
  <r>
    <s v="P33302018040014"/>
    <x v="0"/>
    <n v="0"/>
    <n v="0"/>
    <s v="                                                                                "/>
    <s v="O.C. B/quilla Nte   "/>
    <s v="JAWEY ELECTRIFICACION RURAL VD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80423"/>
    <n v="20180423"/>
    <n v="3330"/>
    <n v="0"/>
    <m/>
    <s v="NO"/>
    <x v="0"/>
    <n v="35"/>
    <n v="35000"/>
    <s v="Obras "/>
    <x v="0"/>
    <n v="20180423"/>
    <x v="9"/>
    <n v="1"/>
    <x v="0"/>
    <n v="23"/>
    <x v="8"/>
    <x v="3"/>
    <x v="3"/>
    <x v="41"/>
    <s v="Sin Orden"/>
    <n v="23"/>
    <n v="4"/>
    <n v="2018"/>
    <n v="947"/>
    <s v="No Cruza"/>
    <n v="947"/>
    <n v="23"/>
    <n v="4"/>
    <n v="2018"/>
    <n v="947"/>
    <x v="0"/>
    <n v="0"/>
    <x v="0"/>
  </r>
  <r>
    <s v="P95102020070003"/>
    <x v="0"/>
    <n v="2255670"/>
    <n v="20090734"/>
    <s v="Situacion correcta                                                              "/>
    <s v="O.C. B/quilla Cto   "/>
    <s v="CTRO ESCANOGRAFIA VALENCIA SALAZAR DARIO                                "/>
    <n v="3013453558"/>
    <s v="TC088"/>
    <s v="CR 6B 75B 60                                                                                                                                                                               "/>
    <s v="CRA 6B # 75B-60                                             "/>
    <s v="A3151411                      "/>
    <s v="FERGIE_YULISSA_SOLANO_MANOTAS                                                   "/>
    <s v="AC100"/>
    <n v="20200703"/>
    <n v="20200713"/>
    <n v="9510"/>
    <n v="27762412"/>
    <s v="Factibilidad Distribucion "/>
    <s v="NO"/>
    <x v="1"/>
    <n v="400"/>
    <n v="400000"/>
    <s v="Aumentos de potencia"/>
    <x v="0"/>
    <n v="20200713"/>
    <x v="3"/>
    <n v="1"/>
    <x v="0"/>
    <n v="3"/>
    <x v="6"/>
    <x v="1"/>
    <x v="1"/>
    <x v="19"/>
    <s v="Resuelta"/>
    <n v="13"/>
    <n v="7"/>
    <n v="2020"/>
    <n v="135"/>
    <s v="No Cruza"/>
    <n v="10"/>
    <n v="13"/>
    <n v="7"/>
    <n v="2020"/>
    <n v="135"/>
    <x v="1"/>
    <n v="0"/>
    <x v="0"/>
  </r>
  <r>
    <s v="P34102019010108"/>
    <x v="7"/>
    <n v="1141846"/>
    <n v="0"/>
    <s v="                                                                                "/>
    <s v="ZE Santa_Marta      "/>
    <s v="SOLTERRA PRALAC S.A.S CENTRO COMERCIAL                                  "/>
    <s v="3017954718 3174045480 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541855                      "/>
    <s v="Elizabeth_Perez_Rincon                                                          "/>
    <s v="AC200"/>
    <n v="20190131"/>
    <n v="20190131"/>
    <n v="3410"/>
    <n v="0"/>
    <m/>
    <s v="NO"/>
    <x v="0"/>
    <n v="250"/>
    <n v="250000"/>
    <s v="Aumentos de potencia"/>
    <x v="24"/>
    <n v="20190131"/>
    <x v="2"/>
    <n v="1"/>
    <x v="0"/>
    <n v="31"/>
    <x v="11"/>
    <x v="2"/>
    <x v="0"/>
    <x v="318"/>
    <s v="Sin Orden"/>
    <n v="31"/>
    <n v="1"/>
    <n v="2019"/>
    <n v="664"/>
    <s v="No Cruza"/>
    <n v="664"/>
    <n v="31"/>
    <n v="1"/>
    <n v="2019"/>
    <n v="664"/>
    <x v="0"/>
    <n v="0"/>
    <x v="5"/>
  </r>
  <r>
    <s v="P11702019030088"/>
    <x v="2"/>
    <n v="2249034"/>
    <n v="0"/>
    <s v="                                                                                "/>
    <s v="O.C. B/quilla Cto   "/>
    <s v="EL VALLE TIENDA ARA                                                     "/>
    <n v="304658081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327"/>
    <n v="20190715"/>
    <n v="1170"/>
    <n v="26536626"/>
    <s v="Seguimiento y rev. instalacion electrica distribucion "/>
    <s v="NO"/>
    <x v="3"/>
    <n v="75"/>
    <n v="75000"/>
    <s v="Aumentos de potencia"/>
    <x v="7"/>
    <n v="20191118"/>
    <x v="2"/>
    <n v="1"/>
    <x v="0"/>
    <n v="27"/>
    <x v="0"/>
    <x v="2"/>
    <x v="1"/>
    <x v="238"/>
    <s v="Resuelta"/>
    <n v="18"/>
    <n v="11"/>
    <n v="2019"/>
    <n v="373"/>
    <s v="No Cruza"/>
    <n v="236"/>
    <n v="15"/>
    <n v="7"/>
    <n v="2019"/>
    <n v="499"/>
    <x v="0"/>
    <n v="126"/>
    <x v="2"/>
  </r>
  <r>
    <s v="P11802020030066"/>
    <x v="1"/>
    <n v="2813964"/>
    <n v="20273087"/>
    <s v="Situacion correcta                                                              "/>
    <s v="O.C. B/quilla Nte   "/>
    <s v="LAURA MARIA BARRANCO SARAVIA                                            "/>
    <s v="3208646651-3870201    "/>
    <s v="TC090"/>
    <s v="TR 14B CL 42 4                                                                                                                                                                             "/>
    <s v="TRANSV 14B CL 42 04                                         "/>
    <s v="MP000341                      "/>
    <s v="JAVIER_ANDRES_PEREZ_LOZANO                                                      "/>
    <s v="AC236"/>
    <n v="20200312"/>
    <n v="20200322"/>
    <n v="1180"/>
    <n v="27257981"/>
    <s v="Modificación de Potencia"/>
    <s v="NO"/>
    <x v="1"/>
    <n v="3"/>
    <n v="3000"/>
    <s v="Aumentos de potencia"/>
    <x v="1"/>
    <n v="20200322"/>
    <x v="1"/>
    <n v="1"/>
    <x v="1"/>
    <n v="12"/>
    <x v="0"/>
    <x v="1"/>
    <x v="1"/>
    <x v="45"/>
    <s v="Resuelta"/>
    <n v="22"/>
    <n v="3"/>
    <n v="2020"/>
    <n v="248"/>
    <s v="No Cruza"/>
    <n v="10"/>
    <n v="22"/>
    <n v="3"/>
    <n v="2020"/>
    <n v="248"/>
    <x v="1"/>
    <n v="0"/>
    <x v="1"/>
  </r>
  <r>
    <s v="P33402020100019"/>
    <x v="0"/>
    <n v="0"/>
    <n v="0"/>
    <s v="                                                                                "/>
    <s v="O.C. Riohacha       "/>
    <s v="MARTHA AGUIRRE CUADRADO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ANCHO VANNA                                                "/>
    <s v="N3352044                      "/>
    <s v="Laudis_Peñaranda_                                                               "/>
    <s v="AC100"/>
    <n v="20201027"/>
    <n v="20201029"/>
    <n v="3340"/>
    <n v="28254238"/>
    <s v="Factibilidad Distribucion "/>
    <s v="NO"/>
    <x v="1"/>
    <n v="25"/>
    <n v="25000"/>
    <s v="Obras "/>
    <x v="0"/>
    <n v="20201029"/>
    <x v="2"/>
    <n v="1"/>
    <x v="0"/>
    <n v="27"/>
    <x v="3"/>
    <x v="1"/>
    <x v="3"/>
    <x v="85"/>
    <s v="Resuelta"/>
    <n v="29"/>
    <n v="10"/>
    <n v="2020"/>
    <n v="27"/>
    <s v="No Cruza"/>
    <n v="2"/>
    <n v="29"/>
    <n v="10"/>
    <n v="2020"/>
    <n v="27"/>
    <x v="1"/>
    <n v="0"/>
    <x v="0"/>
  </r>
  <r>
    <s v="P11102020110115"/>
    <x v="13"/>
    <n v="0"/>
    <n v="0"/>
    <s v="                                                                                "/>
    <s v="O.C. B/quilla Nte   "/>
    <s v="COCO EDIFICIO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53 76 239=CRA 68 78 37                                  "/>
    <s v="A0840971                      "/>
    <s v="JEISSON_JAIR_LARIOS_DIAZ                                                        "/>
    <s v="AC232"/>
    <n v="20201120"/>
    <n v="20201120"/>
    <n v="1110"/>
    <n v="0"/>
    <m/>
    <s v="NO"/>
    <x v="0"/>
    <n v="300"/>
    <n v="300000"/>
    <s v="Obras "/>
    <x v="20"/>
    <n v="20201120"/>
    <x v="6"/>
    <n v="1"/>
    <x v="0"/>
    <n v="20"/>
    <x v="5"/>
    <x v="1"/>
    <x v="1"/>
    <x v="182"/>
    <s v="Sin Orden"/>
    <n v="20"/>
    <n v="11"/>
    <n v="2020"/>
    <n v="5"/>
    <s v="No Cruza"/>
    <n v="5"/>
    <n v="20"/>
    <n v="11"/>
    <n v="2020"/>
    <n v="5"/>
    <x v="1"/>
    <n v="0"/>
    <x v="8"/>
  </r>
  <r>
    <s v="P11702020110074"/>
    <x v="5"/>
    <n v="0"/>
    <n v="0"/>
    <s v="                                                                                "/>
    <s v="O.C. Soledad        "/>
    <s v="MARIA ANGELICA SUAREZ ORTEGA                                            "/>
    <n v="3006151212"/>
    <s v="TC090"/>
    <s v="                                                                                                                                                                                           "/>
    <s v="=CLL 26 19 07                                               "/>
    <s v="A2670921                      "/>
    <s v="Margarita_Ortiz_Dominguez                                                       "/>
    <s v="AC230"/>
    <n v="20201119"/>
    <n v="20201119"/>
    <n v="1170"/>
    <n v="0"/>
    <m/>
    <s v="NO"/>
    <x v="0"/>
    <n v="3"/>
    <n v="3000"/>
    <s v="Suministros definitivos Simples "/>
    <x v="9"/>
    <n v="20201119"/>
    <x v="1"/>
    <n v="1"/>
    <x v="1"/>
    <n v="19"/>
    <x v="5"/>
    <x v="1"/>
    <x v="1"/>
    <x v="94"/>
    <s v="Sin Orden"/>
    <n v="19"/>
    <n v="11"/>
    <n v="2020"/>
    <n v="6"/>
    <s v="No Cruza"/>
    <n v="6"/>
    <n v="19"/>
    <n v="11"/>
    <n v="2020"/>
    <n v="6"/>
    <x v="1"/>
    <n v="0"/>
    <x v="4"/>
  </r>
  <r>
    <s v="P34602020090022"/>
    <x v="9"/>
    <n v="0"/>
    <n v="0"/>
    <s v="                                                                                "/>
    <s v="O.C. La 14          "/>
    <s v="ROBERTO HERRERA BMT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3460"/>
    <n v="28160428"/>
    <s v="Factibilidad Distribucion "/>
    <s v="NO"/>
    <x v="1"/>
    <n v="75"/>
    <n v="75000"/>
    <s v="Obras "/>
    <x v="15"/>
    <n v="20200916"/>
    <x v="2"/>
    <n v="1"/>
    <x v="3"/>
    <n v="16"/>
    <x v="7"/>
    <x v="1"/>
    <x v="0"/>
    <x v="74"/>
    <s v="Resuelta"/>
    <n v="16"/>
    <n v="9"/>
    <n v="2020"/>
    <n v="70"/>
    <s v="No Cruza"/>
    <n v="0"/>
    <n v="16"/>
    <n v="9"/>
    <n v="2020"/>
    <n v="70"/>
    <x v="1"/>
    <n v="0"/>
    <x v="6"/>
  </r>
  <r>
    <s v="P75422019010004"/>
    <x v="2"/>
    <n v="0"/>
    <n v="0"/>
    <s v="                                                                                "/>
    <s v="O.C Sabanalarga     "/>
    <s v="  PARQUE ESTADIO LURUACO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114"/>
    <n v="20190114"/>
    <n v="7542"/>
    <n v="0"/>
    <m/>
    <s v="NO"/>
    <x v="0"/>
    <n v="75"/>
    <n v="75000"/>
    <s v="Obras "/>
    <x v="8"/>
    <n v="20200218"/>
    <x v="3"/>
    <n v="1"/>
    <x v="0"/>
    <n v="14"/>
    <x v="11"/>
    <x v="2"/>
    <x v="4"/>
    <x v="644"/>
    <s v="Sin Orden"/>
    <n v="18"/>
    <n v="2"/>
    <n v="2020"/>
    <n v="281"/>
    <s v="No Cruza"/>
    <n v="281"/>
    <n v="14"/>
    <n v="1"/>
    <n v="2019"/>
    <n v="681"/>
    <x v="0"/>
    <n v="400"/>
    <x v="2"/>
  </r>
  <r>
    <s v="P11702019120101"/>
    <x v="12"/>
    <n v="4095247"/>
    <n v="0"/>
    <s v="                                                                                "/>
    <s v="O.C. B/quilla Nte   "/>
    <s v="MARVAL  S.A CONSTRUCIONES                                               "/>
    <n v="3008144420"/>
    <s v="TC090"/>
    <s v="                                                                                                                                                                                           "/>
    <s v="CENTRO EMPRESARIAL                                          "/>
    <s v="MP000049                      "/>
    <s v="GIANNY_JHOANA_SOLIS_GARCIA                                                      "/>
    <s v="AC233"/>
    <n v="20191226"/>
    <n v="20191226"/>
    <n v="1170"/>
    <n v="0"/>
    <m/>
    <s v="NO"/>
    <x v="0"/>
    <n v="75"/>
    <n v="75000"/>
    <s v="Aumentos de potencia"/>
    <x v="19"/>
    <n v="20191226"/>
    <x v="12"/>
    <n v="1"/>
    <x v="0"/>
    <n v="26"/>
    <x v="9"/>
    <x v="2"/>
    <x v="1"/>
    <x v="154"/>
    <s v="Sin Orden"/>
    <n v="26"/>
    <n v="12"/>
    <n v="2019"/>
    <n v="335"/>
    <s v="No Cruza"/>
    <n v="335"/>
    <n v="26"/>
    <n v="12"/>
    <n v="2019"/>
    <n v="335"/>
    <x v="1"/>
    <n v="0"/>
    <x v="7"/>
  </r>
  <r>
    <s v="P11102020030101"/>
    <x v="2"/>
    <n v="0"/>
    <n v="0"/>
    <s v="                                                                                "/>
    <s v="O.C. B/quilla Cto   "/>
    <s v="ETAPA 3 SKY 96 APARTAMENTOS TORRE 3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TAPA 3 SKY 96 APTOS                                        "/>
    <s v="A3151411                      "/>
    <s v="FERGIE_YULISSA_SOLANO_MANOTAS                                                   "/>
    <s v="AC190"/>
    <n v="20200327"/>
    <n v="20200724"/>
    <n v="1110"/>
    <n v="27297284"/>
    <s v="Factibilidad Distribucion "/>
    <s v="NO"/>
    <x v="1"/>
    <n v="300"/>
    <n v="300000"/>
    <s v="Obras "/>
    <x v="7"/>
    <n v="20200728"/>
    <x v="6"/>
    <n v="1"/>
    <x v="0"/>
    <n v="27"/>
    <x v="0"/>
    <x v="1"/>
    <x v="1"/>
    <x v="665"/>
    <s v="Resuelta"/>
    <n v="28"/>
    <n v="7"/>
    <n v="2020"/>
    <n v="120"/>
    <s v="No Cruza"/>
    <n v="123"/>
    <n v="24"/>
    <n v="7"/>
    <n v="2020"/>
    <n v="124"/>
    <x v="1"/>
    <n v="4"/>
    <x v="2"/>
  </r>
  <r>
    <s v="P93402020090004"/>
    <x v="9"/>
    <n v="0"/>
    <n v="0"/>
    <s v="                                                                                "/>
    <s v="O.C. La 14          "/>
    <s v="CARLOS DAVILA SANCHEZ BMT FCA LA CEIBA 1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7"/>
    <n v="20200907"/>
    <n v="9340"/>
    <n v="28139854"/>
    <s v="Factibilidad Distribucion "/>
    <s v="NO"/>
    <x v="1"/>
    <n v="25"/>
    <n v="25000"/>
    <s v="Obras "/>
    <x v="15"/>
    <n v="20200907"/>
    <x v="2"/>
    <n v="1"/>
    <x v="3"/>
    <n v="7"/>
    <x v="7"/>
    <x v="1"/>
    <x v="0"/>
    <x v="155"/>
    <s v="Resuelta"/>
    <n v="7"/>
    <n v="9"/>
    <n v="2020"/>
    <n v="79"/>
    <s v="No Cruza"/>
    <n v="0"/>
    <n v="7"/>
    <n v="9"/>
    <n v="2020"/>
    <n v="79"/>
    <x v="1"/>
    <n v="0"/>
    <x v="6"/>
  </r>
  <r>
    <s v="P11102013090067"/>
    <x v="4"/>
    <n v="0"/>
    <n v="0"/>
    <s v="                                                                                "/>
    <s v="ZE Atl. Oriental    "/>
    <s v="  EDIFICIO MADRID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G2247589                      "/>
    <s v="CARLOS_ENRIQUE_ARRIETA_POLANCO                                                  "/>
    <s v="AC220"/>
    <n v="20130910"/>
    <n v="20140414"/>
    <n v="1110"/>
    <n v="20161935"/>
    <s v="Seguimiento y rev. instalacion electrica distribucion "/>
    <s v="NO"/>
    <x v="1"/>
    <n v="45"/>
    <n v="45000"/>
    <s v="Obras "/>
    <x v="6"/>
    <n v="20140414"/>
    <x v="2"/>
    <n v="1"/>
    <x v="0"/>
    <n v="10"/>
    <x v="7"/>
    <x v="5"/>
    <x v="1"/>
    <x v="666"/>
    <s v="Resuelta"/>
    <n v="14"/>
    <n v="4"/>
    <n v="2014"/>
    <n v="2417"/>
    <s v="No Cruza"/>
    <n v="216"/>
    <n v="14"/>
    <n v="4"/>
    <n v="2014"/>
    <n v="2417"/>
    <x v="0"/>
    <n v="0"/>
    <x v="3"/>
  </r>
  <r>
    <s v="P75412018040031"/>
    <x v="2"/>
    <n v="0"/>
    <n v="0"/>
    <s v="                                                                                "/>
    <s v="O.C Sabanalarga     "/>
    <s v="  MUNICIPIO DE SANTO TOMAS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11 2A 96                                               "/>
    <s v="T9763922                      "/>
    <s v="Somaya_Rincon                                                                   "/>
    <s v="AC190"/>
    <n v="20180423"/>
    <n v="20190327"/>
    <n v="7541"/>
    <n v="25023947"/>
    <s v="Factibilidad Distribucion "/>
    <s v="NO"/>
    <x v="1"/>
    <n v="150"/>
    <n v="150000"/>
    <s v="Obras "/>
    <x v="8"/>
    <n v="20191128"/>
    <x v="2"/>
    <n v="1"/>
    <x v="0"/>
    <n v="23"/>
    <x v="8"/>
    <x v="3"/>
    <x v="4"/>
    <x v="41"/>
    <s v="Resuelta"/>
    <n v="28"/>
    <n v="11"/>
    <n v="2019"/>
    <n v="363"/>
    <s v="No Cruza"/>
    <n v="584"/>
    <n v="27"/>
    <n v="3"/>
    <n v="2019"/>
    <n v="609"/>
    <x v="0"/>
    <n v="246"/>
    <x v="2"/>
  </r>
  <r>
    <s v="P75512020020006"/>
    <x v="0"/>
    <n v="0"/>
    <n v="0"/>
    <s v="                                                                                "/>
    <s v="O.C. B/quilla Nte   "/>
    <s v="  CIC LAS GARDENIAS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00"/>
    <n v="20200213"/>
    <n v="20200226"/>
    <n v="7551"/>
    <n v="27178398"/>
    <s v="Factibilidad Distribucion "/>
    <s v="NO"/>
    <x v="1"/>
    <n v="12"/>
    <n v="12000"/>
    <s v="Obras "/>
    <x v="0"/>
    <n v="20200226"/>
    <x v="2"/>
    <n v="1"/>
    <x v="0"/>
    <n v="13"/>
    <x v="1"/>
    <x v="1"/>
    <x v="1"/>
    <x v="156"/>
    <s v="Resuelta"/>
    <n v="26"/>
    <n v="2"/>
    <n v="2020"/>
    <n v="273"/>
    <s v="No Cruza"/>
    <n v="13"/>
    <n v="26"/>
    <n v="2"/>
    <n v="2020"/>
    <n v="273"/>
    <x v="1"/>
    <n v="0"/>
    <x v="0"/>
  </r>
  <r>
    <s v="P11802017040036"/>
    <x v="2"/>
    <n v="0"/>
    <n v="0"/>
    <s v="                                                                                "/>
    <s v="O.C. B/quilla Nte   "/>
    <s v="BMT LUIS ERNESTO SUAREZ MEZA                                            "/>
    <n v="3126215091"/>
    <s v="TC090"/>
    <s v="                                                                                                                                                                                           "/>
    <s v="FINCA BMT LA BENDICION DE DIOS                              "/>
    <s v="T3443869                      "/>
    <s v="                                                                                "/>
    <s v="AC190"/>
    <n v="20170407"/>
    <n v="20170407"/>
    <n v="1180"/>
    <n v="23735769"/>
    <s v="Seguimiento y rev. instalacion electrica distribucion "/>
    <s v="NO"/>
    <x v="1"/>
    <n v="25"/>
    <n v="25000"/>
    <s v="Obras "/>
    <x v="11"/>
    <n v="20170407"/>
    <x v="2"/>
    <n v="1"/>
    <x v="0"/>
    <n v="7"/>
    <x v="8"/>
    <x v="0"/>
    <x v="1"/>
    <x v="667"/>
    <s v="Resuelta"/>
    <n v="7"/>
    <n v="4"/>
    <n v="2017"/>
    <n v="1328"/>
    <d v="2017-04-07T00:00:00"/>
    <n v="0"/>
    <n v="7"/>
    <n v="4"/>
    <n v="2017"/>
    <n v="1328"/>
    <x v="0"/>
    <n v="0"/>
    <x v="2"/>
  </r>
  <r>
    <s v="P95102020110015"/>
    <x v="3"/>
    <n v="0"/>
    <n v="0"/>
    <s v="                                                                                "/>
    <s v="O.C. B/quilla Nte   "/>
    <s v="S,A,S CASTRO PANESSO                                                    "/>
    <n v="301256642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20                      "/>
    <s v="SILVIA_QUIROZ_PARRA                                                             "/>
    <s v="AC005"/>
    <n v="20201106"/>
    <n v="20201106"/>
    <n v="9510"/>
    <n v="28272464"/>
    <s v="Inspección Normalización"/>
    <s v="SI"/>
    <x v="3"/>
    <n v="3"/>
    <n v="3000"/>
    <s v="Suministros definitivos Simples "/>
    <x v="3"/>
    <n v="20201106"/>
    <x v="1"/>
    <n v="1"/>
    <x v="1"/>
    <n v="6"/>
    <x v="5"/>
    <x v="1"/>
    <x v="1"/>
    <x v="42"/>
    <s v="Resuelta"/>
    <n v="6"/>
    <n v="11"/>
    <n v="2020"/>
    <n v="19"/>
    <s v="No Cruza"/>
    <n v="0"/>
    <n v="6"/>
    <n v="11"/>
    <n v="2020"/>
    <n v="19"/>
    <x v="1"/>
    <n v="0"/>
    <x v="1"/>
  </r>
  <r>
    <s v="P11102019110006"/>
    <x v="2"/>
    <n v="2533839"/>
    <n v="0"/>
    <s v="                                                                                "/>
    <s v="O.C. B/quilla Nte   "/>
    <s v="  EDIF ARRECIFE GOLF       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01"/>
    <n v="20191119"/>
    <n v="1110"/>
    <n v="26886485"/>
    <s v="Factibilidad Distribucion "/>
    <s v="NO"/>
    <x v="1"/>
    <n v="112.5"/>
    <n v="112500"/>
    <s v="Aumentos de potencia"/>
    <x v="16"/>
    <n v="20191128"/>
    <x v="2"/>
    <n v="1"/>
    <x v="0"/>
    <n v="1"/>
    <x v="5"/>
    <x v="2"/>
    <x v="1"/>
    <x v="242"/>
    <s v="Resuelta"/>
    <n v="28"/>
    <n v="11"/>
    <n v="2019"/>
    <n v="363"/>
    <s v="No Cruza"/>
    <n v="27"/>
    <n v="19"/>
    <n v="11"/>
    <n v="2019"/>
    <n v="372"/>
    <x v="0"/>
    <n v="9"/>
    <x v="2"/>
  </r>
  <r>
    <s v="P11802020030013"/>
    <x v="1"/>
    <n v="0"/>
    <n v="0"/>
    <s v="                                                                                "/>
    <s v="OC CCIAL AMERICANO  "/>
    <s v="FABIO ZULETA MARIN                                                      "/>
    <n v="375530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9                      "/>
    <s v="TERESA_MASSI_CHARRIS                                                            "/>
    <s v="AC236"/>
    <n v="20200304"/>
    <n v="20200318"/>
    <n v="1180"/>
    <n v="27258776"/>
    <s v="Inspección Normalización"/>
    <s v="NO"/>
    <x v="1"/>
    <n v="3"/>
    <n v="3000"/>
    <s v="Suministros definitivos Simples "/>
    <x v="1"/>
    <n v="20200318"/>
    <x v="1"/>
    <n v="1"/>
    <x v="1"/>
    <n v="4"/>
    <x v="0"/>
    <x v="1"/>
    <x v="1"/>
    <x v="295"/>
    <s v="Resuelta"/>
    <n v="18"/>
    <n v="3"/>
    <n v="2020"/>
    <n v="252"/>
    <s v="No Cruza"/>
    <n v="14"/>
    <n v="18"/>
    <n v="3"/>
    <n v="2020"/>
    <n v="252"/>
    <x v="1"/>
    <n v="0"/>
    <x v="1"/>
  </r>
  <r>
    <s v="P11802019080135"/>
    <x v="1"/>
    <n v="0"/>
    <n v="0"/>
    <s v="                                                                                "/>
    <s v="O.C Baranoa         "/>
    <s v="TILSO JOSE RUIZ MOJICA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235                      "/>
    <s v="SANDRA_CERPA                                                                    "/>
    <s v="AC236"/>
    <n v="20190829"/>
    <n v="20191030"/>
    <n v="1180"/>
    <n v="26732497"/>
    <s v="Inspección Normalización"/>
    <s v="NO"/>
    <x v="1"/>
    <n v="3"/>
    <n v="3000"/>
    <s v="Suministros definitivos Simples "/>
    <x v="1"/>
    <n v="20191030"/>
    <x v="1"/>
    <n v="1"/>
    <x v="1"/>
    <n v="29"/>
    <x v="10"/>
    <x v="2"/>
    <x v="1"/>
    <x v="308"/>
    <s v="Resuelta"/>
    <n v="30"/>
    <n v="10"/>
    <n v="2019"/>
    <n v="392"/>
    <s v="No Cruza"/>
    <n v="62"/>
    <n v="30"/>
    <n v="10"/>
    <n v="2019"/>
    <n v="392"/>
    <x v="0"/>
    <n v="0"/>
    <x v="1"/>
  </r>
  <r>
    <s v="P11102018060020"/>
    <x v="2"/>
    <n v="0"/>
    <n v="0"/>
    <s v="                                                                                "/>
    <s v="O.C. B/quilla Nte   "/>
    <s v="AREA COMUN INVERFIN CONSTRUCTOR EDF CHATEAU                             "/>
    <n v="3776021"/>
    <s v="TC089"/>
    <s v="                                                                                                                                                                                           "/>
    <s v="=CRA 59 96 06                                               "/>
    <s v="T3443869                      "/>
    <s v="                                                                                "/>
    <s v="AC190"/>
    <n v="20180606"/>
    <n v="20180606"/>
    <n v="1110"/>
    <n v="25169284"/>
    <s v="Seguimiento y rev. instalacion electrica distribucion "/>
    <s v="NO"/>
    <x v="1"/>
    <n v="400"/>
    <n v="400000"/>
    <s v="Obras "/>
    <x v="2"/>
    <n v="20180606"/>
    <x v="3"/>
    <n v="1"/>
    <x v="0"/>
    <n v="6"/>
    <x v="4"/>
    <x v="3"/>
    <x v="1"/>
    <x v="320"/>
    <s v="Resuelta"/>
    <n v="6"/>
    <n v="6"/>
    <n v="2018"/>
    <n v="903"/>
    <d v="2018-06-07T00:00:00"/>
    <n v="0"/>
    <n v="6"/>
    <n v="6"/>
    <n v="2018"/>
    <n v="903"/>
    <x v="0"/>
    <n v="0"/>
    <x v="2"/>
  </r>
  <r>
    <s v="P11102020010098"/>
    <x v="4"/>
    <n v="0"/>
    <n v="0"/>
    <s v="                                                                                "/>
    <s v="O.C. B/quilla Cto   "/>
    <s v="  CENTRO COMERCIAL BARRIO ABAJO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=CLL 46 51 49                                               "/>
    <s v="A3151411                      "/>
    <s v="FERGIE_YULISSA_SOLANO_MANOTAS                                                   "/>
    <s v="AC220"/>
    <n v="20200128"/>
    <n v="20200514"/>
    <n v="1110"/>
    <n v="27230296"/>
    <s v="Seguimiento y rev. instalacion electrica distribucion "/>
    <s v="NO"/>
    <x v="3"/>
    <n v="45"/>
    <n v="45000"/>
    <s v="Obras "/>
    <x v="6"/>
    <n v="20200514"/>
    <x v="2"/>
    <n v="1"/>
    <x v="0"/>
    <n v="28"/>
    <x v="11"/>
    <x v="1"/>
    <x v="1"/>
    <x v="543"/>
    <s v="Resuelta"/>
    <n v="14"/>
    <n v="5"/>
    <n v="2020"/>
    <n v="195"/>
    <s v="No Cruza"/>
    <n v="107"/>
    <n v="14"/>
    <n v="5"/>
    <n v="2020"/>
    <n v="195"/>
    <x v="1"/>
    <n v="0"/>
    <x v="3"/>
  </r>
  <r>
    <s v="P11502020010031"/>
    <x v="2"/>
    <n v="0"/>
    <n v="0"/>
    <s v="                                                                                "/>
    <s v="O.C. B/quilla Cto   "/>
    <s v="  VIVIENDA UNIFAMILIAR FAMILIA VISBAL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OTE 3 CLUB LAGOS CAUJARAL                                  "/>
    <s v="A3151411                      "/>
    <s v="FERGIE_YULISSA_SOLANO_MANOTAS                                                   "/>
    <s v="AC190"/>
    <n v="20200131"/>
    <n v="20200529"/>
    <n v="1150"/>
    <n v="28242345"/>
    <s v="Seguimiento y rev. instalacion electrica distribucion "/>
    <s v="NO"/>
    <x v="1"/>
    <n v="75"/>
    <n v="75000"/>
    <s v="Obras "/>
    <x v="8"/>
    <n v="20201020"/>
    <x v="2"/>
    <n v="1"/>
    <x v="0"/>
    <n v="31"/>
    <x v="11"/>
    <x v="1"/>
    <x v="1"/>
    <x v="668"/>
    <s v="Resuelta"/>
    <n v="20"/>
    <n v="10"/>
    <n v="2020"/>
    <n v="36"/>
    <d v="2020-10-20T00:00:00"/>
    <n v="263"/>
    <n v="29"/>
    <n v="5"/>
    <n v="2020"/>
    <n v="180"/>
    <x v="1"/>
    <n v="144"/>
    <x v="2"/>
  </r>
  <r>
    <s v="P93432020090019"/>
    <x v="9"/>
    <n v="0"/>
    <n v="0"/>
    <s v="                                                                                "/>
    <s v="O.C. La 14          "/>
    <s v="JORGE LINERO BMT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9"/>
    <n v="20200929"/>
    <n v="9343"/>
    <n v="0"/>
    <m/>
    <s v="NO"/>
    <x v="0"/>
    <n v="25"/>
    <n v="25000"/>
    <s v="Obras "/>
    <x v="15"/>
    <n v="20200929"/>
    <x v="2"/>
    <n v="1"/>
    <x v="0"/>
    <n v="29"/>
    <x v="7"/>
    <x v="1"/>
    <x v="0"/>
    <x v="283"/>
    <s v="Sin Orden"/>
    <n v="29"/>
    <n v="9"/>
    <n v="2020"/>
    <n v="57"/>
    <s v="No Cruza"/>
    <n v="57"/>
    <n v="29"/>
    <n v="9"/>
    <n v="2020"/>
    <n v="57"/>
    <x v="1"/>
    <n v="0"/>
    <x v="6"/>
  </r>
  <r>
    <s v="P93322020100010"/>
    <x v="1"/>
    <n v="0"/>
    <n v="0"/>
    <s v="                                                                                "/>
    <s v="ZE MaicaoManauUribia"/>
    <s v="ROSMARI MURILLO CARDILE                                                 "/>
    <n v="312891675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775                      "/>
    <s v="LUCELIS_BEATRIZ_ROMERO_CAMARGO                                                  "/>
    <s v="AC236"/>
    <n v="20201019"/>
    <n v="20201107"/>
    <n v="9332"/>
    <n v="28239509"/>
    <s v="Inspección Normalización"/>
    <s v="NO"/>
    <x v="1"/>
    <n v="3"/>
    <n v="3000"/>
    <s v="Suministros definitivos Simples "/>
    <x v="1"/>
    <n v="20201107"/>
    <x v="1"/>
    <n v="1"/>
    <x v="1"/>
    <n v="19"/>
    <x v="3"/>
    <x v="1"/>
    <x v="3"/>
    <x v="84"/>
    <s v="Resuelta"/>
    <n v="7"/>
    <n v="11"/>
    <n v="2020"/>
    <n v="18"/>
    <d v="2020-10-19T00:00:00"/>
    <n v="19"/>
    <n v="7"/>
    <n v="11"/>
    <n v="2020"/>
    <n v="18"/>
    <x v="1"/>
    <n v="0"/>
    <x v="1"/>
  </r>
  <r>
    <s v="P11102019110054"/>
    <x v="2"/>
    <n v="0"/>
    <n v="0"/>
    <s v="                                                                                "/>
    <s v="O.C. B/quilla Cto   "/>
    <s v="  EDIFICIO RIVER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RIVER                                              "/>
    <s v="A3151411                      "/>
    <s v="FERGIE_YULISSA_SOLANO_MANOTAS                                                   "/>
    <s v="AC190"/>
    <n v="20191114"/>
    <n v="20200123"/>
    <n v="1110"/>
    <n v="26917389"/>
    <s v="Factibilidad Distribucion "/>
    <s v="NO"/>
    <x v="1"/>
    <n v="112.5"/>
    <n v="112500"/>
    <s v="Obras "/>
    <x v="5"/>
    <n v="20200611"/>
    <x v="2"/>
    <n v="1"/>
    <x v="0"/>
    <n v="14"/>
    <x v="5"/>
    <x v="2"/>
    <x v="1"/>
    <x v="259"/>
    <s v="Resuelta"/>
    <n v="11"/>
    <n v="6"/>
    <n v="2020"/>
    <n v="167"/>
    <s v="No Cruza"/>
    <n v="210"/>
    <n v="23"/>
    <n v="1"/>
    <n v="2020"/>
    <n v="307"/>
    <x v="1"/>
    <n v="140"/>
    <x v="2"/>
  </r>
  <r>
    <s v="P77912020110001"/>
    <x v="9"/>
    <n v="0"/>
    <n v="0"/>
    <s v="                                                                                "/>
    <s v="O.C. La 14          "/>
    <s v="CESAR MENDOZA CORTEZ BMT FCA LA ESPERANZ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IF 34244753                                                 "/>
    <s v="C9794580                      "/>
    <s v="TATIANA ADELA LUQUEZ VANSTRAHLEM                                                "/>
    <s v="AC090"/>
    <n v="20201105"/>
    <n v="20201105"/>
    <n v="7791"/>
    <n v="0"/>
    <m/>
    <s v="NO"/>
    <x v="0"/>
    <n v="15"/>
    <n v="15000"/>
    <s v="Obras "/>
    <x v="15"/>
    <n v="20201105"/>
    <x v="2"/>
    <n v="1"/>
    <x v="0"/>
    <n v="5"/>
    <x v="5"/>
    <x v="1"/>
    <x v="0"/>
    <x v="72"/>
    <s v="Sin Orden"/>
    <n v="5"/>
    <n v="11"/>
    <n v="2020"/>
    <n v="20"/>
    <s v="No Cruza"/>
    <n v="20"/>
    <n v="5"/>
    <n v="11"/>
    <n v="2020"/>
    <n v="20"/>
    <x v="1"/>
    <n v="0"/>
    <x v="6"/>
  </r>
  <r>
    <s v="P93322020100045"/>
    <x v="0"/>
    <n v="0"/>
    <n v="0"/>
    <s v="                                                                                "/>
    <s v="O.C. Riohacha       "/>
    <s v="PARCELA HERNANDEZ YANILETH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                                                      "/>
    <s v="N3352044                      "/>
    <s v="Laudis_Peñaranda_                                                               "/>
    <s v="AC100"/>
    <n v="20201031"/>
    <n v="20201104"/>
    <n v="9332"/>
    <n v="28263568"/>
    <s v="Factibilidad Distribucion "/>
    <s v="NO"/>
    <x v="1"/>
    <n v="37.5"/>
    <n v="37500"/>
    <s v="Obras "/>
    <x v="0"/>
    <n v="20201104"/>
    <x v="2"/>
    <n v="1"/>
    <x v="0"/>
    <n v="31"/>
    <x v="3"/>
    <x v="1"/>
    <x v="3"/>
    <x v="236"/>
    <s v="Resuelta"/>
    <n v="4"/>
    <n v="11"/>
    <n v="2020"/>
    <n v="21"/>
    <s v="No Cruza"/>
    <n v="4"/>
    <n v="4"/>
    <n v="11"/>
    <n v="2020"/>
    <n v="21"/>
    <x v="1"/>
    <n v="0"/>
    <x v="0"/>
  </r>
  <r>
    <s v="P34102020110012"/>
    <x v="5"/>
    <n v="0"/>
    <n v="0"/>
    <s v="                                                                                "/>
    <s v="O.C. La 14          "/>
    <s v="JORGE NACER LAMIR PADUA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46                      "/>
    <s v="JULIETH_PAOLA_RODRIGUEZ_ARVILLA                                                 "/>
    <s v="AC230"/>
    <n v="20201103"/>
    <n v="20201103"/>
    <n v="3410"/>
    <n v="0"/>
    <m/>
    <s v="NO"/>
    <x v="0"/>
    <n v="3"/>
    <n v="3000"/>
    <s v="Suministros definitivos Simples "/>
    <x v="9"/>
    <n v="20201103"/>
    <x v="1"/>
    <n v="1"/>
    <x v="1"/>
    <n v="3"/>
    <x v="5"/>
    <x v="1"/>
    <x v="0"/>
    <x v="101"/>
    <s v="Sin Orden"/>
    <n v="3"/>
    <n v="11"/>
    <n v="2020"/>
    <n v="22"/>
    <s v="No Cruza"/>
    <n v="22"/>
    <n v="3"/>
    <n v="11"/>
    <n v="2020"/>
    <n v="22"/>
    <x v="1"/>
    <n v="0"/>
    <x v="4"/>
  </r>
  <r>
    <s v="P93322020030001"/>
    <x v="4"/>
    <n v="7147184"/>
    <n v="0"/>
    <s v="                                                                                "/>
    <s v="O.C. Riohacha       "/>
    <s v="MUNICIPIO DE MAICAO ALBERGUE VENEZOLANOS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220"/>
    <n v="20200302"/>
    <n v="20201031"/>
    <n v="9332"/>
    <n v="28111177"/>
    <s v="Seguimiento y rev. instalacion electrica distribucion "/>
    <s v="NO"/>
    <x v="3"/>
    <n v="142.5"/>
    <n v="142500"/>
    <s v="Aumentos de potencia"/>
    <x v="4"/>
    <n v="20201031"/>
    <x v="2"/>
    <n v="1"/>
    <x v="0"/>
    <n v="2"/>
    <x v="0"/>
    <x v="1"/>
    <x v="3"/>
    <x v="192"/>
    <s v="Resuelta"/>
    <n v="31"/>
    <n v="10"/>
    <n v="2020"/>
    <n v="25"/>
    <s v="No Cruza"/>
    <n v="243"/>
    <n v="31"/>
    <n v="10"/>
    <n v="2020"/>
    <n v="25"/>
    <x v="1"/>
    <n v="0"/>
    <x v="3"/>
  </r>
  <r>
    <s v="P95102020110038"/>
    <x v="3"/>
    <n v="0"/>
    <n v="0"/>
    <s v="                                                                                "/>
    <s v="O.C. B/quilla Nte   "/>
    <s v="LUIS JESUS CABALLERO ARAND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2                      "/>
    <s v="MALKA_IRINA_ROCHA_MEJIA                                                         "/>
    <s v="AC005"/>
    <n v="20201121"/>
    <n v="20201121"/>
    <n v="9510"/>
    <n v="28294623"/>
    <s v="Inspección Normalización"/>
    <s v="NO"/>
    <x v="2"/>
    <n v="3"/>
    <n v="3000"/>
    <s v="Suministros definitivos Simples "/>
    <x v="3"/>
    <n v="20201121"/>
    <x v="1"/>
    <n v="1"/>
    <x v="1"/>
    <n v="21"/>
    <x v="5"/>
    <x v="1"/>
    <x v="1"/>
    <x v="183"/>
    <s v="Pendiente"/>
    <n v="21"/>
    <n v="11"/>
    <n v="2020"/>
    <n v="4"/>
    <s v="No Cruza"/>
    <n v="4"/>
    <n v="21"/>
    <n v="11"/>
    <n v="2020"/>
    <n v="4"/>
    <x v="1"/>
    <n v="0"/>
    <x v="1"/>
  </r>
  <r>
    <s v="P11702018050062"/>
    <x v="0"/>
    <n v="2000016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00"/>
    <n v="20180516"/>
    <n v="20180524"/>
    <n v="1170"/>
    <n v="25097032"/>
    <s v="Factibilidad Distribucion "/>
    <s v="NO"/>
    <x v="1"/>
    <n v="225"/>
    <n v="225000"/>
    <s v="Aumentos de potencia"/>
    <x v="0"/>
    <n v="20180524"/>
    <x v="3"/>
    <n v="1"/>
    <x v="0"/>
    <n v="16"/>
    <x v="2"/>
    <x v="3"/>
    <x v="1"/>
    <x v="5"/>
    <s v="Resuelta"/>
    <n v="24"/>
    <n v="5"/>
    <n v="2018"/>
    <n v="916"/>
    <s v="No Cruza"/>
    <n v="8"/>
    <n v="24"/>
    <n v="5"/>
    <n v="2018"/>
    <n v="916"/>
    <x v="0"/>
    <n v="0"/>
    <x v="0"/>
  </r>
  <r>
    <s v="P34402020090016"/>
    <x v="0"/>
    <n v="6791001"/>
    <n v="0"/>
    <s v="                                                                                "/>
    <s v="ZE Santa_Marta      "/>
    <s v="ALBA LUZ OROZCO CARRILO                                                 "/>
    <n v="305366950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200918"/>
    <n v="20201109"/>
    <n v="3440"/>
    <n v="28270204"/>
    <s v="Factibilidad Distribucion "/>
    <s v="NO"/>
    <x v="1"/>
    <n v="30"/>
    <n v="30000"/>
    <s v="Aumentos de potencia"/>
    <x v="0"/>
    <n v="20201109"/>
    <x v="2"/>
    <n v="1"/>
    <x v="0"/>
    <n v="18"/>
    <x v="7"/>
    <x v="1"/>
    <x v="0"/>
    <x v="132"/>
    <s v="Resuelta"/>
    <n v="9"/>
    <n v="11"/>
    <n v="2020"/>
    <n v="16"/>
    <s v="No Cruza"/>
    <n v="52"/>
    <n v="9"/>
    <n v="11"/>
    <n v="2020"/>
    <n v="16"/>
    <x v="1"/>
    <n v="0"/>
    <x v="0"/>
  </r>
  <r>
    <s v="P11802017090097"/>
    <x v="2"/>
    <n v="1910472"/>
    <n v="0"/>
    <s v="                                                                                "/>
    <s v="C.T.SOLEDAD         "/>
    <s v="LUGOMAR INVERSIONES S.A EDS PUERTO MADERO                               "/>
    <n v="3017103099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0922"/>
    <n v="20171103"/>
    <n v="1180"/>
    <n v="25264936"/>
    <s v="Seguimiento y rev. instalacion electrica distribucion "/>
    <s v="NO"/>
    <x v="3"/>
    <n v="225"/>
    <n v="225000"/>
    <s v="Aumentos de potencia"/>
    <x v="7"/>
    <n v="20171110"/>
    <x v="3"/>
    <n v="1"/>
    <x v="0"/>
    <n v="22"/>
    <x v="7"/>
    <x v="0"/>
    <x v="1"/>
    <x v="590"/>
    <s v="Resuelta"/>
    <n v="10"/>
    <n v="11"/>
    <n v="2017"/>
    <n v="1111"/>
    <s v="No Cruza"/>
    <n v="49"/>
    <n v="3"/>
    <n v="11"/>
    <n v="2017"/>
    <n v="1118"/>
    <x v="0"/>
    <n v="7"/>
    <x v="2"/>
  </r>
  <r>
    <s v="P12102019030019"/>
    <x v="2"/>
    <n v="0"/>
    <n v="0"/>
    <s v="                                                                                "/>
    <s v="O.C. B/quilla Cto   "/>
    <s v="LA PROSPERIDAD CENTRO EMPRESARIAL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TRO EMP LA PROSPERIDAD                                     "/>
    <s v="A2891363                      "/>
    <s v="Naibet Olivo                                                                    "/>
    <s v="AC190"/>
    <n v="20190319"/>
    <n v="20190612"/>
    <n v="1210"/>
    <n v="26170220"/>
    <s v="Factibilidad Distribucion "/>
    <s v="NO"/>
    <x v="1"/>
    <n v="300"/>
    <n v="300000"/>
    <s v="Obras "/>
    <x v="7"/>
    <n v="20190730"/>
    <x v="3"/>
    <n v="1"/>
    <x v="0"/>
    <n v="19"/>
    <x v="0"/>
    <x v="2"/>
    <x v="4"/>
    <x v="399"/>
    <s v="Resuelta"/>
    <n v="30"/>
    <n v="7"/>
    <n v="2019"/>
    <n v="484"/>
    <s v="No Cruza"/>
    <n v="133"/>
    <n v="12"/>
    <n v="6"/>
    <n v="2019"/>
    <n v="532"/>
    <x v="0"/>
    <n v="48"/>
    <x v="2"/>
  </r>
  <r>
    <s v="P75422019090004"/>
    <x v="2"/>
    <n v="0"/>
    <n v="0"/>
    <s v="                                                                                "/>
    <s v="O.C. B/quilla Cto   "/>
    <s v="LUCHA HACIENDA LA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911"/>
    <n v="20191102"/>
    <n v="7542"/>
    <n v="26717719"/>
    <s v="Factibilidad Distribucion "/>
    <s v="NO"/>
    <x v="1"/>
    <n v="25"/>
    <n v="25000"/>
    <s v="Obras "/>
    <x v="8"/>
    <n v="20200424"/>
    <x v="2"/>
    <n v="1"/>
    <x v="0"/>
    <n v="11"/>
    <x v="7"/>
    <x v="2"/>
    <x v="4"/>
    <x v="232"/>
    <s v="Resuelta"/>
    <n v="24"/>
    <n v="4"/>
    <n v="2020"/>
    <n v="215"/>
    <s v="No Cruza"/>
    <n v="226"/>
    <n v="2"/>
    <n v="11"/>
    <n v="2019"/>
    <n v="389"/>
    <x v="0"/>
    <n v="174"/>
    <x v="2"/>
  </r>
  <r>
    <s v="P33402020090007"/>
    <x v="0"/>
    <n v="0"/>
    <n v="0"/>
    <s v="                                                                                "/>
    <s v="O.C. Riohacha       "/>
    <s v="URUMITA FINCA EFREN MENDOZ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                                                        "/>
    <s v="N3352044                      "/>
    <s v="Laudis_Peñaranda_                                                               "/>
    <s v="AC100"/>
    <n v="20200912"/>
    <n v="20201014"/>
    <n v="3340"/>
    <n v="28127125"/>
    <s v="Factibilidad Distribucion "/>
    <s v="NO"/>
    <x v="1"/>
    <n v="15"/>
    <n v="15000"/>
    <s v="Obras "/>
    <x v="0"/>
    <n v="20201014"/>
    <x v="2"/>
    <n v="1"/>
    <x v="0"/>
    <n v="12"/>
    <x v="7"/>
    <x v="1"/>
    <x v="3"/>
    <x v="176"/>
    <s v="Resuelta"/>
    <n v="14"/>
    <n v="10"/>
    <n v="2020"/>
    <n v="42"/>
    <s v="No Cruza"/>
    <n v="32"/>
    <n v="14"/>
    <n v="10"/>
    <n v="2020"/>
    <n v="42"/>
    <x v="1"/>
    <n v="0"/>
    <x v="0"/>
  </r>
  <r>
    <s v="P11702020030017"/>
    <x v="1"/>
    <n v="2105739"/>
    <n v="20054639"/>
    <s v="Situacion correcta                                                              "/>
    <s v="OC CCIAL AMERICANO  "/>
    <s v="LEIDY PATRICIA VASQUEZ PARODI                                           "/>
    <n v="3006136202"/>
    <s v="TC090"/>
    <s v="CR 2 34D 30                                                                                                                                                                                "/>
    <s v="=CRA 2 34D 30                                               "/>
    <s v="MP000302                      "/>
    <s v="CAROLINA_PRIETO_PENA                                                            "/>
    <s v="AC236"/>
    <n v="20200306"/>
    <n v="20200311"/>
    <n v="1170"/>
    <n v="27247261"/>
    <s v="Modificación de Potencia"/>
    <s v="NO"/>
    <x v="1"/>
    <n v="3"/>
    <n v="3000"/>
    <s v="Aumentos de potencia"/>
    <x v="1"/>
    <n v="20200311"/>
    <x v="1"/>
    <n v="1"/>
    <x v="1"/>
    <n v="6"/>
    <x v="0"/>
    <x v="1"/>
    <x v="1"/>
    <x v="93"/>
    <s v="Resuelta"/>
    <n v="11"/>
    <n v="3"/>
    <n v="2020"/>
    <n v="259"/>
    <s v="No Cruza"/>
    <n v="5"/>
    <n v="11"/>
    <n v="3"/>
    <n v="2020"/>
    <n v="259"/>
    <x v="1"/>
    <n v="0"/>
    <x v="1"/>
  </r>
  <r>
    <s v="P95302019100001"/>
    <x v="2"/>
    <n v="0"/>
    <n v="0"/>
    <s v="                                                                                "/>
    <s v="O.C. B/quilla Nte   "/>
    <s v="BQUILLA PROYECTO PARQUES DE BOLIVAR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 PARQUES DE BOLIVAR MZ 4                                "/>
    <s v="A3151411                      "/>
    <s v="FERGIE_YULISSA_SOLANO_MANOTAS                                                   "/>
    <s v="AC190"/>
    <n v="20191001"/>
    <n v="20200204"/>
    <n v="9530"/>
    <n v="28111553"/>
    <s v="Seguimiento y rev. instalacion electrica distribucion "/>
    <s v="NO"/>
    <x v="2"/>
    <n v="225"/>
    <n v="225000"/>
    <s v="Obras "/>
    <x v="8"/>
    <n v="20200811"/>
    <x v="3"/>
    <n v="1"/>
    <x v="0"/>
    <n v="1"/>
    <x v="3"/>
    <x v="2"/>
    <x v="1"/>
    <x v="512"/>
    <s v="Pendiente"/>
    <n v="11"/>
    <n v="8"/>
    <n v="2020"/>
    <n v="106"/>
    <d v="2020-09-08T00:00:00"/>
    <n v="106"/>
    <n v="4"/>
    <n v="2"/>
    <n v="2020"/>
    <n v="295"/>
    <x v="1"/>
    <n v="189"/>
    <x v="2"/>
  </r>
  <r>
    <s v="P12202017080036"/>
    <x v="2"/>
    <n v="0"/>
    <n v="0"/>
    <s v="                                                                                "/>
    <s v="O.C Sabanalarga     "/>
    <s v="S A VALORCON S A VALORCON Y CONTRATOS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BODEGA                                          "/>
    <s v="T9763922                      "/>
    <s v="Somaya_Rincon                                                                   "/>
    <s v="AC190"/>
    <n v="20170824"/>
    <n v="20180126"/>
    <n v="1220"/>
    <n v="24764245"/>
    <s v="Seguimiento y rev. instalacion electrica distribucion "/>
    <s v="NO"/>
    <x v="1"/>
    <n v="125"/>
    <n v="125000"/>
    <s v="Obras "/>
    <x v="8"/>
    <n v="20180215"/>
    <x v="5"/>
    <n v="1"/>
    <x v="0"/>
    <n v="24"/>
    <x v="10"/>
    <x v="0"/>
    <x v="4"/>
    <x v="660"/>
    <s v="Resuelta"/>
    <n v="15"/>
    <n v="2"/>
    <n v="2018"/>
    <n v="1014"/>
    <d v="2018-02-15T00:00:00"/>
    <n v="175"/>
    <n v="26"/>
    <n v="1"/>
    <n v="2018"/>
    <n v="1034"/>
    <x v="0"/>
    <n v="20"/>
    <x v="2"/>
  </r>
  <r>
    <s v="P75412020100016"/>
    <x v="6"/>
    <n v="0"/>
    <n v="0"/>
    <s v="                                                                                "/>
    <s v="Of. Telefónica 24H  "/>
    <s v="HECTOR JULIO BOHORQUEZ VERBEL                                           "/>
    <n v="3008038693"/>
    <s v="TC090"/>
    <s v="                                                                                                                                                                                           "/>
    <s v="CLL 4A 10B 13    APTO 2                                     "/>
    <s v="NT001137                      "/>
    <s v="STEFANNIE_PAOLA_RAMBAO_BENAVIDES                                                "/>
    <s v="AC170"/>
    <n v="20201023"/>
    <n v="20201107"/>
    <n v="7541"/>
    <n v="28248899"/>
    <s v="Inspección Normalización"/>
    <s v="NO"/>
    <x v="1"/>
    <n v="3"/>
    <n v="3000"/>
    <s v="Suministros definitivos Simples "/>
    <x v="10"/>
    <n v="20201107"/>
    <x v="1"/>
    <n v="1"/>
    <x v="1"/>
    <n v="23"/>
    <x v="3"/>
    <x v="1"/>
    <x v="4"/>
    <x v="56"/>
    <s v="Resuelta"/>
    <n v="7"/>
    <n v="11"/>
    <n v="2020"/>
    <n v="18"/>
    <d v="2020-10-23T00:00:00"/>
    <n v="15"/>
    <n v="7"/>
    <n v="11"/>
    <n v="2020"/>
    <n v="18"/>
    <x v="1"/>
    <n v="0"/>
    <x v="1"/>
  </r>
  <r>
    <s v="P34402017030015"/>
    <x v="0"/>
    <n v="0"/>
    <n v="0"/>
    <s v="                                                                                "/>
    <s v="O.C. B/quilla Nte   "/>
    <s v="15 DE DICIEMBRE CIUDAD JARDIN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SECTPR 15 DE DICIEMBRE                                      "/>
    <s v="TR193884                      "/>
    <s v="                                                                                "/>
    <s v="AC100"/>
    <n v="20170329"/>
    <n v="20170405"/>
    <n v="3440"/>
    <n v="0"/>
    <m/>
    <s v="NO"/>
    <x v="0"/>
    <n v="125"/>
    <n v="1250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11702020110006"/>
    <x v="5"/>
    <n v="0"/>
    <n v="0"/>
    <s v="                                                                                "/>
    <s v="Of. Telefónica 24H  "/>
    <s v="GREEYNS DEL CARMEN VILLALOBOS OROZCO                                    "/>
    <s v="                      "/>
    <s v="TC090"/>
    <s v="                                                                                                                                                                                           "/>
    <s v="=CRA 2B1 41C 50   PISO 2                                    "/>
    <s v="NT001137                      "/>
    <s v="STEFANNIE_PAOLA_RAMBAO_BENAVIDES                                                "/>
    <s v="AC230"/>
    <n v="20201103"/>
    <n v="20201103"/>
    <n v="1170"/>
    <n v="0"/>
    <m/>
    <s v="NO"/>
    <x v="0"/>
    <n v="3"/>
    <n v="3000"/>
    <s v="Suministros definitivos Simples "/>
    <x v="9"/>
    <n v="20201103"/>
    <x v="1"/>
    <n v="1"/>
    <x v="1"/>
    <n v="3"/>
    <x v="5"/>
    <x v="1"/>
    <x v="1"/>
    <x v="101"/>
    <s v="Sin Orden"/>
    <n v="3"/>
    <n v="11"/>
    <n v="2020"/>
    <n v="22"/>
    <s v="No Cruza"/>
    <n v="22"/>
    <n v="3"/>
    <n v="11"/>
    <n v="2020"/>
    <n v="22"/>
    <x v="1"/>
    <n v="0"/>
    <x v="4"/>
  </r>
  <r>
    <s v="P33402020110004"/>
    <x v="3"/>
    <n v="0"/>
    <n v="0"/>
    <s v="                                                                                "/>
    <s v="O.C. Fonseca        "/>
    <s v="GUSMALDO KAMMERER                                                       "/>
    <n v="3225883567"/>
    <s v="TC090"/>
    <s v="                                                                                                                                                                                           "/>
    <s v="CR 10                                                       "/>
    <s v="TR194553                      "/>
    <s v="SANDRA_CECILIA_MORA_OÑATE                                                       "/>
    <s v="AC005"/>
    <n v="20201105"/>
    <n v="20201105"/>
    <n v="3340"/>
    <n v="28285690"/>
    <s v="Modificación de Potencia"/>
    <s v="NO"/>
    <x v="4"/>
    <n v="3"/>
    <n v="3000"/>
    <s v="Suministros definitivos Simples "/>
    <x v="3"/>
    <n v="20201105"/>
    <x v="1"/>
    <n v="1"/>
    <x v="1"/>
    <n v="5"/>
    <x v="5"/>
    <x v="1"/>
    <x v="3"/>
    <x v="72"/>
    <s v="Pendiente"/>
    <n v="5"/>
    <n v="11"/>
    <n v="2020"/>
    <n v="20"/>
    <s v="No Cruza"/>
    <n v="20"/>
    <n v="5"/>
    <n v="11"/>
    <n v="2020"/>
    <n v="20"/>
    <x v="1"/>
    <n v="0"/>
    <x v="1"/>
  </r>
  <r>
    <s v="P12102020110025"/>
    <x v="3"/>
    <n v="0"/>
    <n v="0"/>
    <s v="                                                                                "/>
    <s v="O.C Sabanalarga     "/>
    <s v="SANDRA ORTIZ VELASQUEZ                                                  "/>
    <n v="3003634034"/>
    <s v="TC090"/>
    <s v="                                                                                                                                                                                           "/>
    <s v="CART AL VAIVEN KM1 750 CGTO STA  VERONIC                    "/>
    <s v="ACSIA043                      "/>
    <s v="BRENDA MONSALVE                                                                 "/>
    <s v="AC005"/>
    <n v="20201110"/>
    <n v="20201110"/>
    <n v="1210"/>
    <n v="28277181"/>
    <s v="Inspección Normalización"/>
    <s v="SI"/>
    <x v="2"/>
    <n v="3"/>
    <n v="3000"/>
    <s v="Suministros definitivos Simples "/>
    <x v="3"/>
    <n v="20201110"/>
    <x v="1"/>
    <n v="1"/>
    <x v="1"/>
    <n v="10"/>
    <x v="5"/>
    <x v="1"/>
    <x v="4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11102020110040"/>
    <x v="5"/>
    <n v="0"/>
    <n v="0"/>
    <s v="                                                                                "/>
    <s v="OC CCIAL AMERICANO  "/>
    <s v="ISMELDA MARIA BRUGES ARIZA                                              "/>
    <s v="3681891 3003434616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15                      "/>
    <s v="THAIS_CABRERA_BELTRAN                                                           "/>
    <s v="AC230"/>
    <n v="20201107"/>
    <n v="20201107"/>
    <n v="1110"/>
    <n v="0"/>
    <m/>
    <s v="NO"/>
    <x v="0"/>
    <n v="3"/>
    <n v="3000"/>
    <s v="Suministros definitivos Simples "/>
    <x v="9"/>
    <n v="20201107"/>
    <x v="1"/>
    <n v="1"/>
    <x v="1"/>
    <n v="7"/>
    <x v="5"/>
    <x v="1"/>
    <x v="1"/>
    <x v="46"/>
    <s v="Sin Orden"/>
    <n v="7"/>
    <n v="11"/>
    <n v="2020"/>
    <n v="18"/>
    <s v="No Cruza"/>
    <n v="18"/>
    <n v="7"/>
    <n v="11"/>
    <n v="2020"/>
    <n v="18"/>
    <x v="1"/>
    <n v="0"/>
    <x v="4"/>
  </r>
  <r>
    <s v="P75512020110002"/>
    <x v="1"/>
    <n v="0"/>
    <n v="0"/>
    <s v="                                                                                "/>
    <s v="O.C. B/quilla Nte   "/>
    <s v="ROSA ANGELINA BELTRAN ECHEVERRIA                                        "/>
    <n v="3016390924"/>
    <s v="TC090"/>
    <s v="                                                                                                                                                                                           "/>
    <s v="=CRA 5 94 90                                                "/>
    <s v="MP000153                      "/>
    <s v="JESSICA_PAOLA_BALDOVINO_AVILA                                                   "/>
    <s v="AC236"/>
    <n v="20201105"/>
    <n v="20201111"/>
    <n v="7551"/>
    <n v="28269510"/>
    <s v="Inspección Normalización"/>
    <s v="NO"/>
    <x v="1"/>
    <n v="3"/>
    <n v="3000"/>
    <s v="Suministros definitivos Simples "/>
    <x v="1"/>
    <n v="20201111"/>
    <x v="1"/>
    <n v="1"/>
    <x v="1"/>
    <n v="5"/>
    <x v="5"/>
    <x v="1"/>
    <x v="1"/>
    <x v="72"/>
    <s v="Resuelta"/>
    <n v="11"/>
    <n v="11"/>
    <n v="2020"/>
    <n v="14"/>
    <s v="No Cruza"/>
    <n v="6"/>
    <n v="11"/>
    <n v="11"/>
    <n v="2020"/>
    <n v="14"/>
    <x v="1"/>
    <n v="0"/>
    <x v="1"/>
  </r>
  <r>
    <s v="P11702020020055"/>
    <x v="1"/>
    <n v="2050134"/>
    <n v="20060002"/>
    <s v="Situacion correcta                                                              "/>
    <s v="O.C. B/quilla Sur   "/>
    <s v="ROSALINDA ESCORCIA MARTINEZ                                             "/>
    <n v="3148777072"/>
    <s v="TC090"/>
    <s v="CR 15 26 25               CASA    1                                                                                                                                                        "/>
    <s v="CRA 15 26 25 CASA 1                                         "/>
    <s v="MP000355                      "/>
    <s v="MAYLIN_CAROLINA_RAMOS_TORRADO                                                   "/>
    <s v="AC236"/>
    <n v="20200218"/>
    <n v="20200219"/>
    <n v="1170"/>
    <n v="27183504"/>
    <s v="Modificación de Potencia"/>
    <s v="NO"/>
    <x v="1"/>
    <n v="3"/>
    <n v="3000"/>
    <s v="Aumentos de potencia"/>
    <x v="1"/>
    <n v="20200219"/>
    <x v="1"/>
    <n v="1"/>
    <x v="1"/>
    <n v="18"/>
    <x v="1"/>
    <x v="1"/>
    <x v="1"/>
    <x v="587"/>
    <s v="Resuelta"/>
    <n v="19"/>
    <n v="2"/>
    <n v="2020"/>
    <n v="280"/>
    <s v="No Cruza"/>
    <n v="1"/>
    <n v="19"/>
    <n v="2"/>
    <n v="2020"/>
    <n v="280"/>
    <x v="1"/>
    <n v="0"/>
    <x v="1"/>
  </r>
  <r>
    <s v="P34602020090025"/>
    <x v="3"/>
    <n v="0"/>
    <n v="0"/>
    <s v="                                                                                "/>
    <s v="XXX NO UTILIZAR     "/>
    <s v="JUAN CHAVEZ GONZALEZ                                                    "/>
    <n v="320215325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440                      "/>
    <s v="DEYANIRA_ARCIA_ALFARO                                                           "/>
    <s v="AC005"/>
    <n v="20200921"/>
    <n v="20200921"/>
    <n v="3460"/>
    <n v="28152080"/>
    <s v="Inspección Normalización"/>
    <s v="NO"/>
    <x v="2"/>
    <n v="3"/>
    <n v="3000"/>
    <s v="Suministros definitivos Simples "/>
    <x v="3"/>
    <n v="20200921"/>
    <x v="1"/>
    <n v="1"/>
    <x v="1"/>
    <n v="21"/>
    <x v="7"/>
    <x v="1"/>
    <x v="0"/>
    <x v="89"/>
    <s v="Pendiente"/>
    <n v="21"/>
    <n v="9"/>
    <n v="2020"/>
    <n v="65"/>
    <d v="2020-09-21T00:00:00"/>
    <n v="65"/>
    <n v="21"/>
    <n v="9"/>
    <n v="2020"/>
    <n v="65"/>
    <x v="1"/>
    <n v="0"/>
    <x v="1"/>
  </r>
  <r>
    <s v="P11802020100048"/>
    <x v="0"/>
    <n v="0"/>
    <n v="0"/>
    <s v="                                                                                "/>
    <s v="ZE Bquilla-Sur-S/dad"/>
    <s v="VIÑA DEL REY SUBNORMAL 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1019"/>
    <n v="20201020"/>
    <n v="1180"/>
    <n v="0"/>
    <m/>
    <s v="NO"/>
    <x v="0"/>
    <n v="50"/>
    <n v="50000"/>
    <s v="Obras "/>
    <x v="0"/>
    <n v="20201020"/>
    <x v="0"/>
    <n v="1"/>
    <x v="0"/>
    <n v="19"/>
    <x v="3"/>
    <x v="1"/>
    <x v="1"/>
    <x v="84"/>
    <s v="Sin Orden"/>
    <n v="20"/>
    <n v="10"/>
    <n v="2020"/>
    <n v="36"/>
    <s v="No Cruza"/>
    <n v="36"/>
    <n v="20"/>
    <n v="10"/>
    <n v="2020"/>
    <n v="36"/>
    <x v="1"/>
    <n v="0"/>
    <x v="0"/>
  </r>
  <r>
    <s v="P11802019100095"/>
    <x v="0"/>
    <n v="0"/>
    <n v="0"/>
    <s v="                                                                                "/>
    <s v="O.C. B/quilla Nte   "/>
    <s v="  RETRANQUEO CANCHA HIPODROMO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CANCHA HIPODROMO                                 "/>
    <s v="T0925304                      "/>
    <s v="MARTHA_VICTORIA_SALAS_CUAN                                                      "/>
    <s v="AC100"/>
    <n v="20191023"/>
    <n v="20191029"/>
    <n v="1180"/>
    <n v="26865390"/>
    <s v="Factibilidad Distribucion "/>
    <s v="NO"/>
    <x v="3"/>
    <n v="1"/>
    <n v="1000"/>
    <s v="Obras "/>
    <x v="0"/>
    <n v="20191029"/>
    <x v="4"/>
    <n v="1"/>
    <x v="0"/>
    <n v="23"/>
    <x v="3"/>
    <x v="2"/>
    <x v="1"/>
    <x v="229"/>
    <s v="Resuelta"/>
    <n v="29"/>
    <n v="10"/>
    <n v="2019"/>
    <n v="393"/>
    <s v="No Cruza"/>
    <n v="6"/>
    <n v="29"/>
    <n v="10"/>
    <n v="2019"/>
    <n v="393"/>
    <x v="0"/>
    <n v="0"/>
    <x v="0"/>
  </r>
  <r>
    <s v="P11702019060070"/>
    <x v="2"/>
    <n v="2129634"/>
    <n v="0"/>
    <s v="                                                                                "/>
    <s v="O.C. B/quilla Cto   "/>
    <s v="CARLOS ENRIQUE FONTALVO AREVALO                                         "/>
    <n v="364166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619"/>
    <n v="20190715"/>
    <n v="1170"/>
    <n v="26586496"/>
    <s v="Seguimiento y rev. instalacion electrica distribucion "/>
    <s v="NO"/>
    <x v="3"/>
    <n v="30"/>
    <n v="30000"/>
    <s v="Aumentos de potencia"/>
    <x v="5"/>
    <n v="20190812"/>
    <x v="2"/>
    <n v="1"/>
    <x v="0"/>
    <n v="19"/>
    <x v="4"/>
    <x v="2"/>
    <x v="1"/>
    <x v="28"/>
    <s v="Resuelta"/>
    <n v="12"/>
    <n v="8"/>
    <n v="2019"/>
    <n v="471"/>
    <s v="No Cruza"/>
    <n v="54"/>
    <n v="15"/>
    <n v="7"/>
    <n v="2019"/>
    <n v="499"/>
    <x v="0"/>
    <n v="28"/>
    <x v="2"/>
  </r>
  <r>
    <s v="P34402017030014"/>
    <x v="0"/>
    <n v="0"/>
    <n v="0"/>
    <s v="                                                                                "/>
    <s v="O.C. B/quilla Nte   "/>
    <s v="REP 1 DE MAYO 6 DE ENERO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CL 13 CON CRA 25.                                           "/>
    <s v="TR193884                      "/>
    <s v="                                                                                "/>
    <s v="AC100"/>
    <n v="20170329"/>
    <n v="20170405"/>
    <n v="3440"/>
    <n v="0"/>
    <m/>
    <s v="NO"/>
    <x v="0"/>
    <n v="475"/>
    <n v="4750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95202020080019"/>
    <x v="0"/>
    <n v="0"/>
    <n v="0"/>
    <s v="                                                                                "/>
    <s v="O.C Sabanalarga     "/>
    <s v="CAMELIAS URBANIZACION LAS                                               "/>
    <n v="3580327"/>
    <s v="TC090"/>
    <s v="                                                                                                                                                                                           "/>
    <s v="URB LAS CAMELIAS                                            "/>
    <s v="A8742068                      "/>
    <s v="Alvaro_Enrique_Hernandez_Suarez                                                 "/>
    <s v="AC100"/>
    <n v="20200825"/>
    <n v="20200902"/>
    <n v="9520"/>
    <n v="28067770"/>
    <s v="Factibilidad Distribucion "/>
    <s v="NO"/>
    <x v="1"/>
    <n v="397.5"/>
    <n v="397500"/>
    <s v="Obras "/>
    <x v="0"/>
    <n v="20200902"/>
    <x v="5"/>
    <n v="1"/>
    <x v="0"/>
    <n v="25"/>
    <x v="10"/>
    <x v="1"/>
    <x v="4"/>
    <x v="117"/>
    <s v="Resuelta"/>
    <n v="2"/>
    <n v="9"/>
    <n v="2020"/>
    <n v="84"/>
    <s v="No Cruza"/>
    <n v="8"/>
    <n v="2"/>
    <n v="9"/>
    <n v="2020"/>
    <n v="84"/>
    <x v="1"/>
    <n v="0"/>
    <x v="0"/>
  </r>
  <r>
    <s v="P11102020020025"/>
    <x v="0"/>
    <n v="0"/>
    <n v="0"/>
    <s v="                                                                                "/>
    <s v="O.C. B/quilla Cto   "/>
    <s v="  ALMACEITES          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ALMACEITES                                                  "/>
    <s v="A3151411                      "/>
    <s v="FERGIE_YULISSA_SOLANO_MANOTAS                                                   "/>
    <s v="AC100"/>
    <n v="20200206"/>
    <n v="20200212"/>
    <n v="1110"/>
    <n v="27153758"/>
    <s v="Factibilidad Distribucion "/>
    <s v="NO"/>
    <x v="1"/>
    <n v="160"/>
    <n v="160000"/>
    <s v="Obras "/>
    <x v="0"/>
    <n v="20200212"/>
    <x v="3"/>
    <n v="1"/>
    <x v="0"/>
    <n v="6"/>
    <x v="1"/>
    <x v="1"/>
    <x v="1"/>
    <x v="221"/>
    <s v="Resuelta"/>
    <n v="12"/>
    <n v="2"/>
    <n v="2020"/>
    <n v="287"/>
    <s v="No Cruza"/>
    <n v="6"/>
    <n v="12"/>
    <n v="2"/>
    <n v="2020"/>
    <n v="287"/>
    <x v="1"/>
    <n v="0"/>
    <x v="0"/>
  </r>
  <r>
    <s v="P95302019110001"/>
    <x v="2"/>
    <n v="0"/>
    <n v="0"/>
    <s v="                                                                                "/>
    <s v="O.C. B/quilla Cto   "/>
    <s v="LAS CAYENAS - ZONA FRANCA D ENERGY PROYEC S.A.S FOTOPROMOCION ZONA      "/>
    <n v="0"/>
    <s v="TC092"/>
    <s v="                                                                                                                                                                                           "/>
    <s v="LA CAYENA ZONA FRANCA DEL CAI                               "/>
    <s v="A3151411                      "/>
    <s v="FERGIE_YULISSA_SOLANO_MANOTAS                                                   "/>
    <s v="AC190"/>
    <n v="20191115"/>
    <n v="20200207"/>
    <n v="9530"/>
    <n v="27260709"/>
    <s v="Seguimiento y rev. instalacion electrica distribucion "/>
    <s v="NO"/>
    <x v="2"/>
    <n v="150"/>
    <n v="150000"/>
    <s v="Obras "/>
    <x v="5"/>
    <n v="20200407"/>
    <x v="3"/>
    <n v="1"/>
    <x v="0"/>
    <n v="15"/>
    <x v="5"/>
    <x v="2"/>
    <x v="1"/>
    <x v="401"/>
    <s v="Pendiente"/>
    <n v="7"/>
    <n v="4"/>
    <n v="2020"/>
    <n v="232"/>
    <d v="2020-03-13T00:00:00"/>
    <n v="232"/>
    <n v="7"/>
    <n v="2"/>
    <n v="2020"/>
    <n v="292"/>
    <x v="1"/>
    <n v="60"/>
    <x v="2"/>
  </r>
  <r>
    <s v="P11102017080166"/>
    <x v="2"/>
    <n v="7802961"/>
    <n v="0"/>
    <s v="                                                                                "/>
    <s v="C.T.SOLEDAD         "/>
    <s v="  VATIA S.A. E.S.P.                                                     "/>
    <n v="3008034110"/>
    <s v="TC020"/>
    <s v="                                                                                                                                                                                           "/>
    <s v="COMPAÑIA DE GENERACION DEL CAUCA S.A. E.S.P.                "/>
    <s v="T2891467                      "/>
    <s v="SHIRLEY_ESTHER_TAPIA_CUADRADO                                                   "/>
    <s v="AC190"/>
    <n v="20170815"/>
    <n v="20170911"/>
    <n v="1110"/>
    <n v="24214694"/>
    <s v="Factibilidad Distribucion "/>
    <s v="NO"/>
    <x v="1"/>
    <n v="45"/>
    <n v="45000"/>
    <s v="Aumentos de potencia"/>
    <x v="2"/>
    <n v="20170911"/>
    <x v="2"/>
    <n v="1"/>
    <x v="0"/>
    <n v="15"/>
    <x v="10"/>
    <x v="0"/>
    <x v="1"/>
    <x v="235"/>
    <s v="Resuelta"/>
    <n v="11"/>
    <n v="9"/>
    <n v="2017"/>
    <n v="1171"/>
    <s v="No Cruza"/>
    <n v="27"/>
    <n v="11"/>
    <n v="9"/>
    <n v="2017"/>
    <n v="1171"/>
    <x v="0"/>
    <n v="0"/>
    <x v="2"/>
  </r>
  <r>
    <s v="P77532020100001"/>
    <x v="0"/>
    <n v="0"/>
    <n v="0"/>
    <s v="                                                                                "/>
    <s v="O.C. Riohacha       "/>
    <s v="ELKIN ESTREN DUARTE D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7F CL 10                                                 "/>
    <s v="N3352044                      "/>
    <s v="Laudis_Peñaranda_                                                               "/>
    <s v="AC100"/>
    <n v="20201019"/>
    <n v="20201030"/>
    <n v="7753"/>
    <n v="28240089"/>
    <s v="Factibilidad Distribucion "/>
    <s v="NO"/>
    <x v="1"/>
    <n v="10"/>
    <n v="10000"/>
    <s v="Obras "/>
    <x v="0"/>
    <n v="20201030"/>
    <x v="2"/>
    <n v="1"/>
    <x v="0"/>
    <n v="19"/>
    <x v="3"/>
    <x v="1"/>
    <x v="3"/>
    <x v="84"/>
    <s v="Resuelta"/>
    <n v="30"/>
    <n v="10"/>
    <n v="2020"/>
    <n v="26"/>
    <s v="No Cruza"/>
    <n v="11"/>
    <n v="30"/>
    <n v="10"/>
    <n v="2020"/>
    <n v="26"/>
    <x v="1"/>
    <n v="0"/>
    <x v="0"/>
  </r>
  <r>
    <s v="P12102020070013"/>
    <x v="6"/>
    <n v="0"/>
    <n v="0"/>
    <s v="                                                                                "/>
    <s v="O.C. B/quilla Cto   "/>
    <s v="VICTORIA DE LAS SALAS POLO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70"/>
    <n v="20200715"/>
    <n v="20200723"/>
    <n v="1210"/>
    <n v="27815849"/>
    <s v="Inspección Normalización"/>
    <s v="NO"/>
    <x v="1"/>
    <n v="5"/>
    <n v="5000"/>
    <s v="Suministros definitivos Simples "/>
    <x v="10"/>
    <n v="20200723"/>
    <x v="1"/>
    <n v="1"/>
    <x v="1"/>
    <n v="15"/>
    <x v="6"/>
    <x v="1"/>
    <x v="4"/>
    <x v="669"/>
    <s v="Resuelta"/>
    <n v="23"/>
    <n v="7"/>
    <n v="2020"/>
    <n v="125"/>
    <s v="No Cruza"/>
    <n v="8"/>
    <n v="23"/>
    <n v="7"/>
    <n v="2020"/>
    <n v="125"/>
    <x v="1"/>
    <n v="0"/>
    <x v="1"/>
  </r>
  <r>
    <s v="P33102020060001"/>
    <x v="0"/>
    <n v="6289111"/>
    <n v="0"/>
    <s v="                                                                                "/>
    <s v="O.C. Riohacha       "/>
    <s v="ROMAN OVALLE                                                            "/>
    <n v="7273740"/>
    <s v="TC090"/>
    <s v="                                                                                                                                                                                           "/>
    <s v="CRA 15 ENTRE CLL 22 Y 23                                    "/>
    <s v="N3352044                      "/>
    <s v="Laudis_Peñaranda_                                                               "/>
    <s v="AC100"/>
    <n v="20200603"/>
    <n v="20200609"/>
    <n v="3310"/>
    <n v="27597365"/>
    <s v="Factibilidad Distribucion "/>
    <s v="NO"/>
    <x v="1"/>
    <n v="112.5"/>
    <n v="112500"/>
    <s v="Aumentos de potencia"/>
    <x v="0"/>
    <n v="20200609"/>
    <x v="2"/>
    <n v="1"/>
    <x v="0"/>
    <n v="3"/>
    <x v="4"/>
    <x v="1"/>
    <x v="3"/>
    <x v="198"/>
    <s v="Resuelta"/>
    <n v="9"/>
    <n v="6"/>
    <n v="2020"/>
    <n v="169"/>
    <s v="No Cruza"/>
    <n v="6"/>
    <n v="9"/>
    <n v="6"/>
    <n v="2020"/>
    <n v="169"/>
    <x v="1"/>
    <n v="0"/>
    <x v="0"/>
  </r>
  <r>
    <s v="P34102019050070"/>
    <x v="2"/>
    <n v="0"/>
    <n v="0"/>
    <s v="                                                                                "/>
    <s v="ZE Santa_Marta      "/>
    <s v="SAS CONCRETOS Y CONCRETOS                                               "/>
    <n v="3173661315"/>
    <s v="TC089"/>
    <s v="                                                                                                                                                                                           "/>
    <s v="KM 18 1 AEROMAR                                             "/>
    <s v="T9697258                      "/>
    <s v="Adriana_Duran_Q                                                                 "/>
    <s v="AC190"/>
    <n v="20190520"/>
    <n v="20190917"/>
    <n v="3410"/>
    <n v="26864046"/>
    <s v="Seguimiento y rev. instalacion electrica distribucion "/>
    <s v="NO"/>
    <x v="3"/>
    <n v="75"/>
    <n v="75000"/>
    <s v="Obras "/>
    <x v="5"/>
    <n v="20191016"/>
    <x v="2"/>
    <n v="1"/>
    <x v="0"/>
    <n v="20"/>
    <x v="2"/>
    <x v="2"/>
    <x v="0"/>
    <x v="556"/>
    <s v="Resuelta"/>
    <n v="16"/>
    <n v="10"/>
    <n v="2019"/>
    <n v="406"/>
    <d v="2019-10-28T00:00:00"/>
    <n v="149"/>
    <n v="17"/>
    <n v="9"/>
    <n v="2019"/>
    <n v="435"/>
    <x v="0"/>
    <n v="29"/>
    <x v="2"/>
  </r>
  <r>
    <s v="P11802020110007"/>
    <x v="1"/>
    <n v="0"/>
    <n v="0"/>
    <s v="                                                                                "/>
    <s v="O.C. B/quilla Nte   "/>
    <s v="SANDRA YOANA MONTAÑA OTERO                                              "/>
    <n v="3184603487"/>
    <s v="TC090"/>
    <s v="                                                                                                                                                                                           "/>
    <s v="CR 22   69B - 09                                            "/>
    <s v="MP000153                      "/>
    <s v="JESSICA_PAOLA_BALDOVINO_AVILA                                                   "/>
    <s v="AC236"/>
    <n v="20201104"/>
    <n v="20201113"/>
    <n v="1180"/>
    <n v="28267234"/>
    <s v="Inspección Normalización"/>
    <s v="NO"/>
    <x v="1"/>
    <n v="3"/>
    <n v="3000"/>
    <s v="Suministros definitivos Simples "/>
    <x v="1"/>
    <n v="20201113"/>
    <x v="1"/>
    <n v="1"/>
    <x v="1"/>
    <n v="4"/>
    <x v="5"/>
    <x v="1"/>
    <x v="1"/>
    <x v="97"/>
    <s v="Resuelta"/>
    <n v="13"/>
    <n v="11"/>
    <n v="2020"/>
    <n v="12"/>
    <s v="No Cruza"/>
    <n v="9"/>
    <n v="13"/>
    <n v="11"/>
    <n v="2020"/>
    <n v="12"/>
    <x v="1"/>
    <n v="0"/>
    <x v="1"/>
  </r>
  <r>
    <s v="P11102020080026"/>
    <x v="0"/>
    <n v="0"/>
    <n v="0"/>
    <s v="                                                                                "/>
    <s v="O.C. B/quilla Cto   "/>
    <s v="TREN TAJAMAR TREN TURISTICO LAS FLORES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TREN TURISTICO LAS FLORES                                   "/>
    <s v="A3151411                      "/>
    <s v="FERGIE_YULISSA_SOLANO_MANOTAS                                                   "/>
    <s v="AC100"/>
    <n v="20200811"/>
    <n v="20200820"/>
    <n v="1110"/>
    <n v="27976036"/>
    <s v="Factibilidad Distribucion "/>
    <s v="NO"/>
    <x v="1"/>
    <n v="50"/>
    <n v="50000"/>
    <s v="Obras "/>
    <x v="0"/>
    <n v="20200820"/>
    <x v="2"/>
    <n v="1"/>
    <x v="0"/>
    <n v="11"/>
    <x v="10"/>
    <x v="1"/>
    <x v="1"/>
    <x v="222"/>
    <s v="Resuelta"/>
    <n v="20"/>
    <n v="8"/>
    <n v="2020"/>
    <n v="97"/>
    <s v="No Cruza"/>
    <n v="9"/>
    <n v="20"/>
    <n v="8"/>
    <n v="2020"/>
    <n v="97"/>
    <x v="1"/>
    <n v="0"/>
    <x v="0"/>
  </r>
  <r>
    <s v="P11502020110024"/>
    <x v="9"/>
    <n v="25220"/>
    <n v="36184282"/>
    <s v="Alta sin facturar                                                               "/>
    <s v="O.C. B/quilla Nte   "/>
    <s v="ALGUIS DANIUR VYSHNIAUSKAS GRAU                                         "/>
    <n v="3006682715"/>
    <s v="TC090"/>
    <s v="CL 1 CR 3 1                                                                                                                                                                                "/>
    <s v="CASA 5 CONJUNTO NOVATERRA                                   "/>
    <s v="A0840971                      "/>
    <s v="JEISSON_JAIR_LARIOS_DIAZ                                                        "/>
    <s v="AC090"/>
    <n v="20201117"/>
    <n v="20201117"/>
    <n v="1150"/>
    <n v="28290699"/>
    <s v="Factibilidad Distribucion "/>
    <s v="NO"/>
    <x v="2"/>
    <n v="150"/>
    <n v="150000"/>
    <s v="Aumentos de potencia"/>
    <x v="15"/>
    <n v="20201117"/>
    <x v="3"/>
    <n v="1"/>
    <x v="0"/>
    <n v="17"/>
    <x v="5"/>
    <x v="1"/>
    <x v="1"/>
    <x v="24"/>
    <s v="Pendiente"/>
    <n v="17"/>
    <n v="11"/>
    <n v="2020"/>
    <n v="8"/>
    <s v="No Cruza"/>
    <n v="8"/>
    <n v="17"/>
    <n v="11"/>
    <n v="2020"/>
    <n v="8"/>
    <x v="1"/>
    <n v="0"/>
    <x v="6"/>
  </r>
  <r>
    <s v="P11702020090089"/>
    <x v="5"/>
    <n v="2298777"/>
    <n v="20127365"/>
    <s v="Situacion correcta                                                              "/>
    <s v="Of. Telefónica 24H  "/>
    <s v="EMILECIO DIAZ LEON                                                      "/>
    <n v="3178076568"/>
    <s v="TC090"/>
    <s v="CL 107 12E 53                                                                                                                                                                              "/>
    <s v="                                                            "/>
    <s v="NT001923                      "/>
    <s v="LINA_MARIA_STEFANELL_DE_LA_HOZ                                                  "/>
    <s v="AC230"/>
    <n v="20200918"/>
    <n v="20200918"/>
    <n v="1170"/>
    <n v="0"/>
    <m/>
    <s v="NO"/>
    <x v="0"/>
    <n v="3"/>
    <n v="3000"/>
    <s v="Aumentos de potencia"/>
    <x v="8"/>
    <n v="20200918"/>
    <x v="1"/>
    <n v="1"/>
    <x v="1"/>
    <n v="18"/>
    <x v="7"/>
    <x v="1"/>
    <x v="1"/>
    <x v="132"/>
    <s v="Sin Orden"/>
    <n v="18"/>
    <n v="9"/>
    <n v="2020"/>
    <n v="68"/>
    <s v="No Cruza"/>
    <n v="68"/>
    <n v="18"/>
    <n v="9"/>
    <n v="2020"/>
    <n v="68"/>
    <x v="1"/>
    <n v="0"/>
    <x v="4"/>
  </r>
  <r>
    <s v="P11102020030073"/>
    <x v="2"/>
    <n v="0"/>
    <n v="0"/>
    <s v="                                                                                "/>
    <s v="O.C. B/quilla Cto   "/>
    <s v="  HELADOS MILKYS                                                        "/>
    <n v="3223057718"/>
    <s v="TC08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316"/>
    <n v="20200413"/>
    <n v="1110"/>
    <n v="27407398"/>
    <s v="Seguimiento y rev. instalacion electrica distribucion "/>
    <s v="NO"/>
    <x v="1"/>
    <n v="45"/>
    <n v="45000"/>
    <s v="Obras "/>
    <x v="8"/>
    <n v="20200505"/>
    <x v="2"/>
    <n v="1"/>
    <x v="0"/>
    <n v="16"/>
    <x v="0"/>
    <x v="1"/>
    <x v="1"/>
    <x v="284"/>
    <s v="Resuelta"/>
    <n v="5"/>
    <n v="5"/>
    <n v="2020"/>
    <n v="204"/>
    <d v="2020-05-05T00:00:00"/>
    <n v="50"/>
    <n v="13"/>
    <n v="4"/>
    <n v="2020"/>
    <n v="226"/>
    <x v="1"/>
    <n v="22"/>
    <x v="2"/>
  </r>
  <r>
    <s v="P34102020110039"/>
    <x v="3"/>
    <n v="6937436"/>
    <n v="35023127"/>
    <s v="Situacion correcta                                                              "/>
    <s v="O.C. La 14          "/>
    <s v="JESUS JOSE ROJAS TETE                                                   "/>
    <n v="3173002308"/>
    <s v="TC090"/>
    <s v="CARRT VIA A MINCA CR 6 223                                                                                                                                                                 "/>
    <s v="                                                            "/>
    <s v="NT000737                      "/>
    <s v="SLENDY_LORAINE_BARCELO_POLO                                                     "/>
    <s v="AC005"/>
    <n v="20201109"/>
    <n v="20201109"/>
    <n v="3410"/>
    <n v="28274763"/>
    <s v="Modificación de Potencia"/>
    <s v="NO"/>
    <x v="2"/>
    <n v="3"/>
    <n v="3000"/>
    <s v="Aumentos de potencia"/>
    <x v="3"/>
    <n v="20201109"/>
    <x v="1"/>
    <n v="1"/>
    <x v="1"/>
    <n v="9"/>
    <x v="5"/>
    <x v="1"/>
    <x v="0"/>
    <x v="55"/>
    <s v="Pendiente"/>
    <n v="9"/>
    <n v="11"/>
    <n v="2020"/>
    <n v="16"/>
    <s v="No Cruza"/>
    <n v="16"/>
    <n v="9"/>
    <n v="11"/>
    <n v="2020"/>
    <n v="16"/>
    <x v="1"/>
    <n v="0"/>
    <x v="1"/>
  </r>
  <r>
    <s v="P93312020100008"/>
    <x v="0"/>
    <n v="0"/>
    <n v="0"/>
    <s v="                                                                                "/>
    <s v="O.C. Riohacha       "/>
    <s v="ALEX VILLAZON OVALLE FINCA RISARALDA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8                                                        "/>
    <s v="N3352044                      "/>
    <s v="Laudis_Peñaranda_                                                               "/>
    <s v="AC100"/>
    <n v="20201019"/>
    <n v="20201029"/>
    <n v="9331"/>
    <n v="28240050"/>
    <s v="Factibilidad Distribucion "/>
    <s v="NO"/>
    <x v="1"/>
    <n v="30"/>
    <n v="30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1102018030115"/>
    <x v="2"/>
    <n v="0"/>
    <n v="0"/>
    <s v="                                                                                "/>
    <s v="O.C. B/quilla Cto   "/>
    <s v="PLAZA CATALUÑA CENTRO COMERCIAL                                         "/>
    <n v="3850207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80326"/>
    <n v="20180326"/>
    <n v="1110"/>
    <n v="0"/>
    <m/>
    <s v="NO"/>
    <x v="0"/>
    <n v="300"/>
    <n v="300000"/>
    <s v="Obras "/>
    <x v="16"/>
    <n v="20180406"/>
    <x v="6"/>
    <n v="1"/>
    <x v="0"/>
    <n v="26"/>
    <x v="0"/>
    <x v="3"/>
    <x v="1"/>
    <x v="191"/>
    <s v="Sin Orden"/>
    <n v="6"/>
    <n v="4"/>
    <n v="2018"/>
    <n v="964"/>
    <s v="No Cruza"/>
    <n v="964"/>
    <n v="26"/>
    <n v="3"/>
    <n v="2018"/>
    <n v="975"/>
    <x v="0"/>
    <n v="11"/>
    <x v="2"/>
  </r>
  <r>
    <s v="P95102020110023"/>
    <x v="1"/>
    <n v="0"/>
    <n v="0"/>
    <s v="                                                                                "/>
    <s v="C.A. Malambo        "/>
    <s v="REINEL PRADO S                                                          "/>
    <n v="304332786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0                      "/>
    <s v="IRINA ROMERO                                                                    "/>
    <s v="AC236"/>
    <n v="20201110"/>
    <n v="20201115"/>
    <n v="9510"/>
    <n v="28277331"/>
    <s v="Inspección Normalización"/>
    <s v="NO"/>
    <x v="1"/>
    <n v="3"/>
    <n v="3000"/>
    <s v="Suministros definitivos Simples "/>
    <x v="1"/>
    <n v="20201115"/>
    <x v="1"/>
    <n v="1"/>
    <x v="1"/>
    <n v="10"/>
    <x v="5"/>
    <x v="1"/>
    <x v="1"/>
    <x v="79"/>
    <s v="Resuelta"/>
    <n v="15"/>
    <n v="11"/>
    <n v="2020"/>
    <n v="10"/>
    <s v="No Cruza"/>
    <n v="5"/>
    <n v="15"/>
    <n v="11"/>
    <n v="2020"/>
    <n v="10"/>
    <x v="1"/>
    <n v="0"/>
    <x v="1"/>
  </r>
  <r>
    <s v="P75422020080003"/>
    <x v="0"/>
    <n v="0"/>
    <n v="0"/>
    <s v="                                                                                "/>
    <s v="O.C Sabanalarga     "/>
    <s v="GABRIELA P. HOYOS MILANES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HELENA                                                "/>
    <s v="A8742068                      "/>
    <s v="Alvaro_Enrique_Hernandez_Suarez                                                 "/>
    <s v="AC100"/>
    <n v="20200831"/>
    <n v="20200908"/>
    <n v="7542"/>
    <n v="28094280"/>
    <s v="Factibilidad Distribucion "/>
    <s v="NO"/>
    <x v="1"/>
    <n v="25"/>
    <n v="25000"/>
    <s v="Obras "/>
    <x v="0"/>
    <n v="20200908"/>
    <x v="2"/>
    <n v="1"/>
    <x v="0"/>
    <n v="31"/>
    <x v="10"/>
    <x v="1"/>
    <x v="4"/>
    <x v="31"/>
    <s v="Resuelta"/>
    <n v="8"/>
    <n v="9"/>
    <n v="2020"/>
    <n v="78"/>
    <s v="No Cruza"/>
    <n v="8"/>
    <n v="8"/>
    <n v="9"/>
    <n v="2020"/>
    <n v="78"/>
    <x v="1"/>
    <n v="0"/>
    <x v="0"/>
  </r>
  <r>
    <s v="P11802020080022"/>
    <x v="1"/>
    <n v="0"/>
    <n v="0"/>
    <s v="                                                                                "/>
    <s v="O.C. Soledad        "/>
    <s v="HERNAN DE JESUS QUIROZ GIL                                              "/>
    <n v="3103731764"/>
    <s v="TC090"/>
    <s v="                                                                                                                                                                                           "/>
    <s v="CR 19A # 76D - 63MANZ 125 LOTE 4                            "/>
    <s v="A2670921                      "/>
    <s v="Margarita_Ortiz_Dominguez                                                       "/>
    <s v="AC236"/>
    <n v="20200813"/>
    <n v="20200818"/>
    <n v="1180"/>
    <n v="27983457"/>
    <s v="Inspección Normalización"/>
    <s v="NO"/>
    <x v="1"/>
    <n v="3"/>
    <n v="3000"/>
    <s v="Suministros definitivos Simples "/>
    <x v="8"/>
    <n v="20200819"/>
    <x v="1"/>
    <n v="1"/>
    <x v="1"/>
    <n v="13"/>
    <x v="10"/>
    <x v="1"/>
    <x v="1"/>
    <x v="96"/>
    <s v="Resuelta"/>
    <n v="19"/>
    <n v="8"/>
    <n v="2020"/>
    <n v="98"/>
    <s v="No Cruza"/>
    <n v="6"/>
    <n v="18"/>
    <n v="8"/>
    <n v="2020"/>
    <n v="99"/>
    <x v="1"/>
    <n v="1"/>
    <x v="1"/>
  </r>
  <r>
    <s v="P11102016090159"/>
    <x v="2"/>
    <n v="0"/>
    <n v="0"/>
    <s v="                                                                                "/>
    <s v="O.C. B/quilla Cto   "/>
    <s v="S.A. E.S.P. COLOMBIA MOVIL                                              "/>
    <n v="6618290"/>
    <s v="TC088"/>
    <s v="                                                                                                                                                                                           "/>
    <s v="BURO 51                                                     "/>
    <s v="T3215501                      "/>
    <s v="Luz_Estela_Arevalo_de_León                                                      "/>
    <s v="AC190"/>
    <n v="20160929"/>
    <n v="20160929"/>
    <n v="1110"/>
    <n v="0"/>
    <m/>
    <s v="NO"/>
    <x v="0"/>
    <n v="400"/>
    <n v="400000"/>
    <s v="Coogeneración/Suplencia "/>
    <x v="2"/>
    <n v="20160929"/>
    <x v="10"/>
    <n v="1"/>
    <x v="0"/>
    <n v="29"/>
    <x v="7"/>
    <x v="7"/>
    <x v="1"/>
    <x v="670"/>
    <s v="Sin Orden"/>
    <n v="29"/>
    <n v="9"/>
    <n v="2016"/>
    <n v="1518"/>
    <s v="No Cruza"/>
    <n v="1518"/>
    <n v="29"/>
    <n v="9"/>
    <n v="2016"/>
    <n v="1518"/>
    <x v="0"/>
    <n v="0"/>
    <x v="2"/>
  </r>
  <r>
    <s v="P11702020100015"/>
    <x v="1"/>
    <n v="2087724"/>
    <n v="20046332"/>
    <s v="Situacion correcta                                                              "/>
    <s v="OC CCIAL AMERICANO  "/>
    <s v="BERTHA CECILIA TORRES DE BLANCO                                         "/>
    <n v="3003850054"/>
    <s v="TC090"/>
    <s v="CR 7D 40 27                                                                                                                                                                                "/>
    <s v="                                                            "/>
    <s v="TR183318                      "/>
    <s v="Mairene_Meza_Lechuga                                                            "/>
    <s v="AC236"/>
    <n v="20201006"/>
    <n v="20201007"/>
    <n v="1170"/>
    <n v="28216187"/>
    <s v="Modificación de Potencia"/>
    <s v="NO"/>
    <x v="1"/>
    <n v="3"/>
    <n v="3000"/>
    <s v="Aumentos de potencia"/>
    <x v="1"/>
    <n v="20201007"/>
    <x v="1"/>
    <n v="1"/>
    <x v="1"/>
    <n v="6"/>
    <x v="3"/>
    <x v="1"/>
    <x v="1"/>
    <x v="177"/>
    <s v="Resuelta"/>
    <n v="7"/>
    <n v="10"/>
    <n v="2020"/>
    <n v="49"/>
    <s v="No Cruza"/>
    <n v="1"/>
    <n v="7"/>
    <n v="10"/>
    <n v="2020"/>
    <n v="49"/>
    <x v="1"/>
    <n v="0"/>
    <x v="1"/>
  </r>
  <r>
    <s v="P12102019120011"/>
    <x v="0"/>
    <n v="2550267"/>
    <n v="20183588"/>
    <s v="Situacion correcta                                                              "/>
    <s v="O.C Sabanalarga     "/>
    <s v="ATANASIO SEGUNDO OLMEDO PACHECO                                         "/>
    <n v="3126871248"/>
    <s v="TC090"/>
    <s v="CL 6 12A 27                                                                                                                                                                                "/>
    <s v="=CLL 6 12A 27                                               "/>
    <s v="A8742068                      "/>
    <s v="Alvaro_Enrique_Hernandez_Suarez                                                 "/>
    <s v="AC100"/>
    <n v="20191211"/>
    <n v="20191218"/>
    <n v="1210"/>
    <n v="27005006"/>
    <s v="Factibilidad Distribucion "/>
    <s v="NO"/>
    <x v="1"/>
    <n v="15"/>
    <n v="15000"/>
    <s v="Aumentos de potencia"/>
    <x v="0"/>
    <n v="20191218"/>
    <x v="2"/>
    <n v="1"/>
    <x v="0"/>
    <n v="11"/>
    <x v="9"/>
    <x v="2"/>
    <x v="4"/>
    <x v="175"/>
    <s v="Resuelta"/>
    <n v="18"/>
    <n v="12"/>
    <n v="2019"/>
    <n v="343"/>
    <s v="No Cruza"/>
    <n v="7"/>
    <n v="18"/>
    <n v="12"/>
    <n v="2019"/>
    <n v="343"/>
    <x v="1"/>
    <n v="0"/>
    <x v="0"/>
  </r>
  <r>
    <s v="P12202020110012"/>
    <x v="13"/>
    <n v="0"/>
    <n v="0"/>
    <s v="                                                                                "/>
    <s v="O.C Sabanalarga     "/>
    <s v="SENA SEDE TECNOLOGICA DE BARANOA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SENA                                                        "/>
    <s v="A8742068                      "/>
    <s v="Alvaro_Enrique_Hernandez_Suarez                                                 "/>
    <s v="AC232"/>
    <n v="20201120"/>
    <n v="20201120"/>
    <n v="1220"/>
    <n v="0"/>
    <m/>
    <s v="NO"/>
    <x v="0"/>
    <n v="225"/>
    <n v="225000"/>
    <s v="Obras "/>
    <x v="20"/>
    <n v="20201120"/>
    <x v="2"/>
    <n v="1"/>
    <x v="0"/>
    <n v="20"/>
    <x v="5"/>
    <x v="1"/>
    <x v="4"/>
    <x v="182"/>
    <s v="Sin Orden"/>
    <n v="20"/>
    <n v="11"/>
    <n v="2020"/>
    <n v="5"/>
    <s v="No Cruza"/>
    <n v="5"/>
    <n v="20"/>
    <n v="11"/>
    <n v="2020"/>
    <n v="5"/>
    <x v="1"/>
    <n v="0"/>
    <x v="8"/>
  </r>
  <r>
    <s v="P11802020110018"/>
    <x v="5"/>
    <n v="0"/>
    <n v="0"/>
    <s v="                                                                                "/>
    <s v="OC CCIAL AMERICANO  "/>
    <s v="ORLANDO GONZALEZ HERNANDEZ                                              "/>
    <n v="3002433779"/>
    <s v="TC090"/>
    <s v="                                                                                                                                                                                           "/>
    <s v="URB. LOS ROBLES VII ETAPA                                   "/>
    <s v="MP000315                      "/>
    <s v="THAIS_CABRERA_BELTRAN                                                           "/>
    <s v="AC230"/>
    <n v="20201104"/>
    <n v="20201104"/>
    <n v="1180"/>
    <n v="0"/>
    <m/>
    <s v="NO"/>
    <x v="0"/>
    <n v="3"/>
    <n v="3000"/>
    <s v="Suministros definitivos Simples "/>
    <x v="9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95102020100039"/>
    <x v="5"/>
    <n v="0"/>
    <n v="0"/>
    <s v="                                                                                "/>
    <s v="Of. Telefónica 24H  "/>
    <s v="MAYERLIN NAVAS RAMOS                                                    "/>
    <n v="3006095089"/>
    <s v="TC097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26"/>
    <n v="20201026"/>
    <n v="9510"/>
    <n v="0"/>
    <m/>
    <s v="NO"/>
    <x v="0"/>
    <n v="3"/>
    <n v="3000"/>
    <s v="Suministros definitivos Simples "/>
    <x v="9"/>
    <n v="20201026"/>
    <x v="1"/>
    <n v="1"/>
    <x v="1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4"/>
  </r>
  <r>
    <s v="P11102020020119"/>
    <x v="2"/>
    <n v="0"/>
    <n v="0"/>
    <s v="                                                                                "/>
    <s v="O.C. B/quilla Nte   "/>
    <s v="DEL RIO PROVISIONAL DE OBRA RUISEÑOR 1 ALAMEDA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226"/>
    <n v="20200512"/>
    <n v="1110"/>
    <n v="27777470"/>
    <s v="Seguimiento y rev. instalacion electrica distribucion "/>
    <s v="NO"/>
    <x v="3"/>
    <n v="112.5"/>
    <n v="112500"/>
    <s v="Obras "/>
    <x v="5"/>
    <n v="20200806"/>
    <x v="3"/>
    <n v="1"/>
    <x v="0"/>
    <n v="26"/>
    <x v="1"/>
    <x v="1"/>
    <x v="1"/>
    <x v="136"/>
    <s v="Resuelta"/>
    <n v="6"/>
    <n v="8"/>
    <n v="2020"/>
    <n v="111"/>
    <s v="No Cruza"/>
    <n v="162"/>
    <n v="12"/>
    <n v="5"/>
    <n v="2020"/>
    <n v="197"/>
    <x v="1"/>
    <n v="86"/>
    <x v="2"/>
  </r>
  <r>
    <s v="P11702018030024"/>
    <x v="0"/>
    <n v="0"/>
    <n v="0"/>
    <s v="                                                                                "/>
    <s v="C.T.SOLEDAD         "/>
    <s v="PUENTE PUMAREJO - PALERMO CONSORCIO SES-PUENTE ALUMBRADO PUBLICO        "/>
    <n v="0"/>
    <s v="TC092"/>
    <s v="                                                                                                                                                                                           "/>
    <s v="PROV PUMAREJO                                               "/>
    <s v="T2891467                      "/>
    <s v="SHIRLEY_ESTHER_TAPIA_CUADRADO                                                   "/>
    <s v="AC100"/>
    <n v="20180306"/>
    <n v="20180313"/>
    <n v="1170"/>
    <n v="24848550"/>
    <s v="Factibilidad Distribucion "/>
    <s v="NO"/>
    <x v="1"/>
    <n v="112.5"/>
    <n v="112500"/>
    <s v="Obras "/>
    <x v="0"/>
    <n v="20180313"/>
    <x v="3"/>
    <n v="1"/>
    <x v="0"/>
    <n v="6"/>
    <x v="0"/>
    <x v="3"/>
    <x v="1"/>
    <x v="671"/>
    <s v="Resuelta"/>
    <n v="13"/>
    <n v="3"/>
    <n v="2018"/>
    <n v="988"/>
    <s v="No Cruza"/>
    <n v="7"/>
    <n v="13"/>
    <n v="3"/>
    <n v="2018"/>
    <n v="988"/>
    <x v="0"/>
    <n v="0"/>
    <x v="0"/>
  </r>
  <r>
    <s v="P77512020100006"/>
    <x v="0"/>
    <n v="0"/>
    <n v="0"/>
    <s v="                                                                                "/>
    <s v="O.C. Riohacha       "/>
    <s v="INES HENRIQUEZ JAYARIYU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CA INES HENRIQUE                                           "/>
    <s v="N3352044                      "/>
    <s v="Laudis_Peñaranda_                                                               "/>
    <s v="AC100"/>
    <n v="20201019"/>
    <n v="20201029"/>
    <n v="7751"/>
    <n v="28240078"/>
    <s v="Factibilidad Distribucion "/>
    <s v="NO"/>
    <x v="1"/>
    <n v="37.5"/>
    <n v="375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95102020110018"/>
    <x v="1"/>
    <n v="0"/>
    <n v="0"/>
    <s v="                                                                                "/>
    <s v="O.C. B/quilla Nte   "/>
    <s v="ALICIA TORO CAMARGO                                                     "/>
    <n v="3206679371"/>
    <s v="TC092"/>
    <s v="                                                                                                                                                                                           "/>
    <s v="CLL 117 25 53                                               "/>
    <s v="MP000223                      "/>
    <s v="MELISSA_TRUJILLO_MERCADO                                                        "/>
    <s v="AC236"/>
    <n v="20201109"/>
    <n v="20201112"/>
    <n v="9510"/>
    <n v="28288202"/>
    <s v="Inspección Normalización"/>
    <s v="SI"/>
    <x v="2"/>
    <n v="3"/>
    <n v="3000"/>
    <s v="Suministros definitivos Simples "/>
    <x v="1"/>
    <n v="20201112"/>
    <x v="1"/>
    <n v="1"/>
    <x v="1"/>
    <n v="9"/>
    <x v="5"/>
    <x v="1"/>
    <x v="1"/>
    <x v="55"/>
    <s v="Pendiente"/>
    <n v="12"/>
    <n v="11"/>
    <n v="2020"/>
    <n v="13"/>
    <s v="No Cruza"/>
    <n v="13"/>
    <n v="12"/>
    <n v="11"/>
    <n v="2020"/>
    <n v="13"/>
    <x v="1"/>
    <n v="0"/>
    <x v="1"/>
  </r>
  <r>
    <s v="P34102020080046"/>
    <x v="2"/>
    <n v="1028296"/>
    <n v="10047607"/>
    <s v="Situacion correcta                                                              "/>
    <s v="O.C. La 14          "/>
    <s v="TRINIDAD MIRANDA                                                        "/>
    <n v="3005187295"/>
    <s v="TC090"/>
    <s v="CR 16 4 58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824"/>
    <n v="20200930"/>
    <n v="3410"/>
    <n v="28253695"/>
    <s v="Seguimiento y rev. instalacion electrica distribucion "/>
    <s v="NO"/>
    <x v="1"/>
    <n v="30"/>
    <n v="30000"/>
    <s v="Aumentos de potencia"/>
    <x v="7"/>
    <n v="20200930"/>
    <x v="2"/>
    <n v="1"/>
    <x v="0"/>
    <n v="24"/>
    <x v="10"/>
    <x v="1"/>
    <x v="0"/>
    <x v="165"/>
    <s v="Resuelta"/>
    <n v="30"/>
    <n v="9"/>
    <n v="2020"/>
    <n v="56"/>
    <s v="No Cruza"/>
    <n v="37"/>
    <n v="30"/>
    <n v="9"/>
    <n v="2020"/>
    <n v="56"/>
    <x v="1"/>
    <n v="0"/>
    <x v="2"/>
  </r>
  <r>
    <s v="P11702019110066"/>
    <x v="1"/>
    <n v="0"/>
    <n v="0"/>
    <s v="                                                                                "/>
    <s v="O.C Sabanalarga     "/>
    <s v="ALFONSO RAFAEL GUTIERREZ COLON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41B 1B 70                                              "/>
    <s v="ACSIA043                      "/>
    <s v="BRENDA MONSALVE                                                                 "/>
    <s v="AC236"/>
    <n v="20191115"/>
    <n v="20191117"/>
    <n v="1170"/>
    <n v="27802900"/>
    <s v="Inspección Normalización"/>
    <s v="NO"/>
    <x v="1"/>
    <n v="3"/>
    <n v="3000"/>
    <s v="Suministros definitivos Simples "/>
    <x v="1"/>
    <n v="20191117"/>
    <x v="1"/>
    <n v="1"/>
    <x v="1"/>
    <n v="15"/>
    <x v="5"/>
    <x v="2"/>
    <x v="1"/>
    <x v="401"/>
    <s v="Resuelta"/>
    <n v="17"/>
    <n v="11"/>
    <n v="2019"/>
    <n v="374"/>
    <s v="No Cruza"/>
    <n v="2"/>
    <n v="17"/>
    <n v="11"/>
    <n v="2019"/>
    <n v="374"/>
    <x v="0"/>
    <n v="0"/>
    <x v="1"/>
  </r>
  <r>
    <s v="P11802020080031"/>
    <x v="1"/>
    <n v="0"/>
    <n v="0"/>
    <s v="                                                                                "/>
    <s v="O.C. Soledad        "/>
    <s v="HILDA ELENA RAMOS GARCIA                                                "/>
    <n v="3002437637"/>
    <s v="TC090"/>
    <s v="                                                                                                                                                                                           "/>
    <s v="CR 24 # 47-04                                               "/>
    <s v="A2670921                      "/>
    <s v="Margarita_Ortiz_Dominguez                                                       "/>
    <s v="AC236"/>
    <n v="20200820"/>
    <n v="20200825"/>
    <n v="1180"/>
    <n v="28021628"/>
    <s v="Inspección Normalización"/>
    <s v="NO"/>
    <x v="1"/>
    <n v="3"/>
    <n v="3000"/>
    <s v="Suministros definitivos Simples "/>
    <x v="1"/>
    <n v="20200825"/>
    <x v="1"/>
    <n v="1"/>
    <x v="1"/>
    <n v="20"/>
    <x v="10"/>
    <x v="1"/>
    <x v="1"/>
    <x v="617"/>
    <s v="Resuelta"/>
    <n v="25"/>
    <n v="8"/>
    <n v="2020"/>
    <n v="92"/>
    <s v="No Cruza"/>
    <n v="5"/>
    <n v="25"/>
    <n v="8"/>
    <n v="2020"/>
    <n v="92"/>
    <x v="1"/>
    <n v="0"/>
    <x v="1"/>
  </r>
  <r>
    <s v="P11102013050001"/>
    <x v="4"/>
    <n v="2856030"/>
    <n v="0"/>
    <s v="                                                                                "/>
    <s v="O.C. B/quilla Cto   "/>
    <s v="JARDIN BURBUJAS CONJUNTO RESIDENCIAL                                    "/>
    <n v="305293575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30502"/>
    <n v="20140409"/>
    <n v="1110"/>
    <n v="20047419"/>
    <s v="Seguimiento y rev. instalacion electrica distribucion "/>
    <s v="NO"/>
    <x v="1"/>
    <n v="75"/>
    <n v="75000"/>
    <s v="Aumentos de potencia"/>
    <x v="6"/>
    <n v="20140409"/>
    <x v="2"/>
    <n v="1"/>
    <x v="0"/>
    <n v="2"/>
    <x v="2"/>
    <x v="5"/>
    <x v="1"/>
    <x v="672"/>
    <s v="Resuelta"/>
    <n v="9"/>
    <n v="4"/>
    <n v="2014"/>
    <n v="2422"/>
    <s v="No Cruza"/>
    <n v="342"/>
    <n v="9"/>
    <n v="4"/>
    <n v="2014"/>
    <n v="2422"/>
    <x v="0"/>
    <n v="0"/>
    <x v="3"/>
  </r>
  <r>
    <s v="P95302020060003"/>
    <x v="0"/>
    <n v="0"/>
    <n v="0"/>
    <s v="                                                                                "/>
    <s v="O.C. B/quilla Cto   "/>
    <s v="  PROVISIONAL BODEGA JUAN MINA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ISIONAL BODEGA JUAN MINA                                "/>
    <s v="A3151411                      "/>
    <s v="FERGIE_YULISSA_SOLANO_MANOTAS                                                   "/>
    <s v="AC100"/>
    <n v="20200609"/>
    <n v="20200619"/>
    <n v="9530"/>
    <n v="27618352"/>
    <s v="Factibilidad Distribucion "/>
    <s v="NO"/>
    <x v="1"/>
    <n v="112.5"/>
    <n v="112500"/>
    <s v="Obras "/>
    <x v="0"/>
    <n v="20200619"/>
    <x v="2"/>
    <n v="1"/>
    <x v="0"/>
    <n v="9"/>
    <x v="4"/>
    <x v="1"/>
    <x v="1"/>
    <x v="673"/>
    <s v="Resuelta"/>
    <n v="19"/>
    <n v="6"/>
    <n v="2020"/>
    <n v="159"/>
    <s v="No Cruza"/>
    <n v="10"/>
    <n v="19"/>
    <n v="6"/>
    <n v="2020"/>
    <n v="159"/>
    <x v="1"/>
    <n v="0"/>
    <x v="0"/>
  </r>
  <r>
    <s v="P77522020100002"/>
    <x v="0"/>
    <n v="0"/>
    <n v="0"/>
    <s v="                                                                                "/>
    <s v="O.C. Riohacha       "/>
    <s v="DE AGUA RESGUARDO SAN FRANCISCO BOMBA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MBA DE AGUA RESGAURDO                                     "/>
    <s v="N3352044                      "/>
    <s v="Laudis_Peñaranda_                                                               "/>
    <s v="AC100"/>
    <n v="20201015"/>
    <n v="20201029"/>
    <n v="7752"/>
    <n v="28234598"/>
    <s v="Factibilidad Distribucion "/>
    <s v="NO"/>
    <x v="1"/>
    <n v="25"/>
    <n v="25000"/>
    <s v="Obras "/>
    <x v="0"/>
    <n v="20201029"/>
    <x v="2"/>
    <n v="1"/>
    <x v="0"/>
    <n v="15"/>
    <x v="3"/>
    <x v="1"/>
    <x v="3"/>
    <x v="13"/>
    <s v="Resuelta"/>
    <n v="29"/>
    <n v="10"/>
    <n v="2020"/>
    <n v="27"/>
    <s v="No Cruza"/>
    <n v="14"/>
    <n v="29"/>
    <n v="10"/>
    <n v="2020"/>
    <n v="27"/>
    <x v="1"/>
    <n v="0"/>
    <x v="0"/>
  </r>
  <r>
    <s v="P95202019110036"/>
    <x v="2"/>
    <n v="0"/>
    <n v="0"/>
    <s v="                                                                                "/>
    <s v="O.C Sabanalarga     "/>
    <s v="CASA DE LA CULTURA MANATI                                               "/>
    <n v="3005103610"/>
    <s v="TC095"/>
    <s v="                                                                                                                                                                                           "/>
    <s v="CASA DE LA CULTURA                                          "/>
    <s v="A8742068                      "/>
    <s v="Alvaro_Enrique_Hernandez_Suarez                                                 "/>
    <s v="AC190"/>
    <n v="20191122"/>
    <n v="20200320"/>
    <n v="9520"/>
    <n v="26949154"/>
    <s v="Factibilidad Distribucion "/>
    <s v="NO"/>
    <x v="1"/>
    <n v="112.5"/>
    <n v="112500"/>
    <s v="Obras "/>
    <x v="8"/>
    <n v="20200915"/>
    <x v="2"/>
    <n v="1"/>
    <x v="0"/>
    <n v="22"/>
    <x v="5"/>
    <x v="2"/>
    <x v="4"/>
    <x v="448"/>
    <s v="Resuelta"/>
    <n v="15"/>
    <n v="9"/>
    <n v="2020"/>
    <n v="71"/>
    <s v="No Cruza"/>
    <n v="298"/>
    <n v="20"/>
    <n v="3"/>
    <n v="2020"/>
    <n v="250"/>
    <x v="1"/>
    <n v="179"/>
    <x v="2"/>
  </r>
  <r>
    <s v="P75412019040026"/>
    <x v="0"/>
    <n v="0"/>
    <n v="0"/>
    <s v="                                                                                "/>
    <s v="O.C. B/quilla Cto   "/>
    <s v="ATLANTIK PARQUE INDUSTRIAL                                              "/>
    <n v="3952615"/>
    <s v="TC091"/>
    <s v="                                                                                                                                                                                           "/>
    <s v="PARQUE IND ATLANTIK                                         "/>
    <s v="A2891363                      "/>
    <s v="Naibet Olivo                                                                    "/>
    <s v="AC100"/>
    <n v="20190422"/>
    <n v="20190429"/>
    <n v="7541"/>
    <n v="26236895"/>
    <s v="Factibilidad Distribucion "/>
    <s v="NO"/>
    <x v="1"/>
    <n v="1"/>
    <n v="1000"/>
    <s v="Obras "/>
    <x v="0"/>
    <n v="20190429"/>
    <x v="4"/>
    <n v="1"/>
    <x v="0"/>
    <n v="22"/>
    <x v="8"/>
    <x v="2"/>
    <x v="4"/>
    <x v="382"/>
    <s v="Resuelta"/>
    <n v="29"/>
    <n v="4"/>
    <n v="2019"/>
    <n v="576"/>
    <s v="No Cruza"/>
    <n v="7"/>
    <n v="29"/>
    <n v="4"/>
    <n v="2019"/>
    <n v="576"/>
    <x v="0"/>
    <n v="0"/>
    <x v="0"/>
  </r>
  <r>
    <s v="P12102020110057"/>
    <x v="3"/>
    <n v="0"/>
    <n v="0"/>
    <s v="                                                                                "/>
    <s v="O.C Sabanalarga     "/>
    <s v="SILVANA ROSA RODRIGUEZ LUQUE                                            "/>
    <n v="3132379260"/>
    <s v="TC090"/>
    <s v="                                                                                                                                                                                           "/>
    <s v="CRA 1 NO 1 20 VDA PUNTA SATILLERO CGTO B                    "/>
    <s v="ACSIA043                      "/>
    <s v="BRENDA MONSALVE                                                                 "/>
    <s v="AC005"/>
    <n v="20201119"/>
    <n v="20201119"/>
    <n v="1210"/>
    <n v="28290351"/>
    <s v="Inspección Normalización"/>
    <s v="NO"/>
    <x v="2"/>
    <n v="3"/>
    <n v="3000"/>
    <s v="Suministros definitivos Simples "/>
    <x v="3"/>
    <n v="20201119"/>
    <x v="1"/>
    <n v="1"/>
    <x v="1"/>
    <n v="19"/>
    <x v="5"/>
    <x v="1"/>
    <x v="4"/>
    <x v="94"/>
    <s v="Pendiente"/>
    <n v="19"/>
    <n v="11"/>
    <n v="2020"/>
    <n v="6"/>
    <s v="No Cruza"/>
    <n v="6"/>
    <n v="19"/>
    <n v="11"/>
    <n v="2020"/>
    <n v="6"/>
    <x v="1"/>
    <n v="0"/>
    <x v="1"/>
  </r>
  <r>
    <s v="P77522020090004"/>
    <x v="5"/>
    <n v="5624397"/>
    <n v="25612497"/>
    <s v="Situacion correcta                                                              "/>
    <s v="O.C. Riohacha       "/>
    <s v="ALIDA MARIA CARDONA                                                     "/>
    <n v="3206923074"/>
    <s v="TC090"/>
    <s v="CL 14 16 72                      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230"/>
    <n v="20200908"/>
    <n v="20200908"/>
    <n v="7752"/>
    <n v="0"/>
    <m/>
    <s v="NO"/>
    <x v="0"/>
    <n v="3"/>
    <n v="3000"/>
    <s v="Aumentos de potencia"/>
    <x v="8"/>
    <n v="20200910"/>
    <x v="1"/>
    <n v="1"/>
    <x v="1"/>
    <n v="8"/>
    <x v="7"/>
    <x v="1"/>
    <x v="3"/>
    <x v="62"/>
    <s v="Sin Orden"/>
    <n v="10"/>
    <n v="9"/>
    <n v="2020"/>
    <n v="76"/>
    <s v="No Cruza"/>
    <n v="76"/>
    <n v="8"/>
    <n v="9"/>
    <n v="2020"/>
    <n v="78"/>
    <x v="1"/>
    <n v="2"/>
    <x v="4"/>
  </r>
  <r>
    <s v="P77512020090013"/>
    <x v="0"/>
    <n v="0"/>
    <n v="0"/>
    <s v="                                                                                "/>
    <s v="O.C. Riohacha       "/>
    <s v="JUAN GABRIEL MONTOYA FERNANDEZ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3                                                        "/>
    <s v="N3352044                      "/>
    <s v="Laudis_Peñaranda_                                                               "/>
    <s v="AC100"/>
    <n v="20200912"/>
    <n v="20201014"/>
    <n v="7751"/>
    <n v="28127062"/>
    <s v="Factibilidad Distribucion "/>
    <s v="NO"/>
    <x v="1"/>
    <n v="15"/>
    <n v="15000"/>
    <s v="Obras "/>
    <x v="0"/>
    <n v="20201014"/>
    <x v="2"/>
    <n v="1"/>
    <x v="0"/>
    <n v="12"/>
    <x v="7"/>
    <x v="1"/>
    <x v="3"/>
    <x v="176"/>
    <s v="Resuelta"/>
    <n v="14"/>
    <n v="10"/>
    <n v="2020"/>
    <n v="42"/>
    <s v="No Cruza"/>
    <n v="32"/>
    <n v="14"/>
    <n v="10"/>
    <n v="2020"/>
    <n v="42"/>
    <x v="1"/>
    <n v="0"/>
    <x v="0"/>
  </r>
  <r>
    <s v="P95202020100018"/>
    <x v="3"/>
    <n v="0"/>
    <n v="0"/>
    <s v="                                                                                "/>
    <s v="O.C Sabanalarga     "/>
    <s v="YAMILE VELASQUEZ                                                        "/>
    <n v="377960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005"/>
    <n v="20201022"/>
    <n v="20201022"/>
    <n v="9520"/>
    <n v="28247339"/>
    <s v="Inspección Normalización"/>
    <s v="NO"/>
    <x v="2"/>
    <n v="3"/>
    <n v="3000"/>
    <s v="Suministros definitivos Simples "/>
    <x v="3"/>
    <n v="20201022"/>
    <x v="1"/>
    <n v="1"/>
    <x v="1"/>
    <n v="22"/>
    <x v="3"/>
    <x v="1"/>
    <x v="4"/>
    <x v="431"/>
    <s v="Pendiente"/>
    <n v="22"/>
    <n v="10"/>
    <n v="2020"/>
    <n v="34"/>
    <d v="2020-10-22T00:00:00"/>
    <n v="34"/>
    <n v="22"/>
    <n v="10"/>
    <n v="2020"/>
    <n v="34"/>
    <x v="1"/>
    <n v="0"/>
    <x v="1"/>
  </r>
  <r>
    <s v="P11702020100069"/>
    <x v="5"/>
    <n v="0"/>
    <n v="0"/>
    <s v="                                                                                "/>
    <s v="OC CCIAL AMERICANO  "/>
    <s v="ARMANDO ALVARADO BENAVIDEZ                                              "/>
    <s v="3881298-3188316873    "/>
    <s v="TC090"/>
    <s v="                                                                                                                                                                                           "/>
    <s v="DGN 112 27 28                                               "/>
    <s v="MP000298                      "/>
    <s v="TERESA_ELVIRA_CANTILLO_MENDOZA                                                  "/>
    <s v="AC230"/>
    <n v="20201022"/>
    <n v="20201110"/>
    <n v="1170"/>
    <n v="0"/>
    <m/>
    <s v="NO"/>
    <x v="0"/>
    <n v="3"/>
    <n v="3000"/>
    <s v="Suministros definitivos Simples "/>
    <x v="9"/>
    <n v="20201110"/>
    <x v="1"/>
    <n v="1"/>
    <x v="1"/>
    <n v="22"/>
    <x v="3"/>
    <x v="1"/>
    <x v="1"/>
    <x v="431"/>
    <s v="Sin Orden"/>
    <n v="10"/>
    <n v="11"/>
    <n v="2020"/>
    <n v="15"/>
    <s v="No Cruza"/>
    <n v="15"/>
    <n v="10"/>
    <n v="11"/>
    <n v="2020"/>
    <n v="15"/>
    <x v="1"/>
    <n v="0"/>
    <x v="4"/>
  </r>
  <r>
    <s v="P75412018100029"/>
    <x v="2"/>
    <n v="0"/>
    <n v="0"/>
    <s v="                                                                                "/>
    <s v="O.C Sabanalarga     "/>
    <s v="ENERGIZACION UVITO ANDREA EL PELU                                       "/>
    <n v="3046675850"/>
    <s v="TC090"/>
    <s v="                                                                                                                                                                                           "/>
    <s v="EXTENSION DE RED                                            "/>
    <s v="A8742068                      "/>
    <s v="Alvaro_Enrique_Hernandez_Suarez                                                 "/>
    <s v="AC190"/>
    <n v="20181024"/>
    <n v="20190110"/>
    <n v="7541"/>
    <n v="25666393"/>
    <s v="Factibilidad Distribucion "/>
    <s v="NO"/>
    <x v="1"/>
    <n v="150"/>
    <n v="150000"/>
    <s v="Obras "/>
    <x v="7"/>
    <n v="20190410"/>
    <x v="7"/>
    <n v="1"/>
    <x v="0"/>
    <n v="24"/>
    <x v="3"/>
    <x v="3"/>
    <x v="4"/>
    <x v="674"/>
    <s v="Resuelta"/>
    <n v="10"/>
    <n v="4"/>
    <n v="2019"/>
    <n v="595"/>
    <s v="No Cruza"/>
    <n v="168"/>
    <n v="10"/>
    <n v="1"/>
    <n v="2019"/>
    <n v="685"/>
    <x v="0"/>
    <n v="90"/>
    <x v="2"/>
  </r>
  <r>
    <s v="P33302019110004"/>
    <x v="0"/>
    <n v="0"/>
    <n v="0"/>
    <s v="                                                                                "/>
    <s v="O.C. Riohacha       "/>
    <s v="CLINICA SANTA MONICA PROVISIONAL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ISIONAL CLINICA SANTA MONICA                            "/>
    <s v="N3352044                      "/>
    <s v="Laudis_Peñaranda_                                                               "/>
    <s v="AC100"/>
    <n v="20191114"/>
    <n v="20191121"/>
    <n v="3330"/>
    <n v="26920432"/>
    <s v="Factibilidad Distribucion "/>
    <s v="NO"/>
    <x v="1"/>
    <n v="75"/>
    <n v="75000"/>
    <s v="Obras "/>
    <x v="0"/>
    <n v="20191121"/>
    <x v="2"/>
    <n v="1"/>
    <x v="0"/>
    <n v="14"/>
    <x v="5"/>
    <x v="2"/>
    <x v="3"/>
    <x v="259"/>
    <s v="Resuelta"/>
    <n v="21"/>
    <n v="11"/>
    <n v="2019"/>
    <n v="370"/>
    <s v="No Cruza"/>
    <n v="7"/>
    <n v="21"/>
    <n v="11"/>
    <n v="2019"/>
    <n v="370"/>
    <x v="0"/>
    <n v="0"/>
    <x v="0"/>
  </r>
  <r>
    <s v="P75412018040004"/>
    <x v="2"/>
    <n v="0"/>
    <n v="0"/>
    <s v="                                                                                "/>
    <s v="O.C Sabanalarga     "/>
    <s v="WILSON DE JESUS DE HORTA AVILES                                         "/>
    <n v="300721623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402"/>
    <n v="20180406"/>
    <n v="7541"/>
    <n v="24930604"/>
    <s v="Factibilidad Distribucion "/>
    <s v="NO"/>
    <x v="1"/>
    <n v="25"/>
    <n v="25000"/>
    <s v="Obras "/>
    <x v="2"/>
    <n v="20180406"/>
    <x v="2"/>
    <n v="1"/>
    <x v="0"/>
    <n v="2"/>
    <x v="8"/>
    <x v="3"/>
    <x v="4"/>
    <x v="208"/>
    <s v="Resuelta"/>
    <n v="6"/>
    <n v="4"/>
    <n v="2018"/>
    <n v="964"/>
    <s v="No Cruza"/>
    <n v="4"/>
    <n v="6"/>
    <n v="4"/>
    <n v="2018"/>
    <n v="964"/>
    <x v="0"/>
    <n v="0"/>
    <x v="2"/>
  </r>
  <r>
    <s v="P95212019090002"/>
    <x v="0"/>
    <n v="2973144"/>
    <n v="20176762"/>
    <s v="Situacion correcta                                                              "/>
    <s v="O.C Sabanalarga     "/>
    <s v="PEDRO AHUMADA AVILA FCA AMILANDIA                                       "/>
    <n v="3007225882"/>
    <s v="TC092"/>
    <s v="CARRT A SABANALARGA KM 1 31                                                                                                                                                                "/>
    <s v="CT 06305 MT 07434                                           "/>
    <s v="A8742068                      "/>
    <s v="Alvaro_Enrique_Hernandez_Suarez                                                 "/>
    <s v="AC100"/>
    <n v="20190905"/>
    <n v="20190906"/>
    <n v="9521"/>
    <n v="26693994"/>
    <s v="Factibilidad Distribucion "/>
    <s v="NO"/>
    <x v="1"/>
    <n v="25"/>
    <n v="25000"/>
    <s v="Aumentos de potencia"/>
    <x v="0"/>
    <n v="20190906"/>
    <x v="2"/>
    <n v="1"/>
    <x v="0"/>
    <n v="5"/>
    <x v="7"/>
    <x v="2"/>
    <x v="4"/>
    <x v="11"/>
    <s v="Resuelta"/>
    <n v="6"/>
    <n v="9"/>
    <n v="2019"/>
    <n v="446"/>
    <s v="No Cruza"/>
    <n v="1"/>
    <n v="6"/>
    <n v="9"/>
    <n v="2019"/>
    <n v="446"/>
    <x v="0"/>
    <n v="0"/>
    <x v="0"/>
  </r>
  <r>
    <s v="P33402020090012"/>
    <x v="1"/>
    <n v="0"/>
    <n v="0"/>
    <s v="                                                                                "/>
    <s v="Of. Telefónica 24H  "/>
    <s v="JOSE DE DIOS CLARO LOPEZ                                                "/>
    <n v="30049333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4                      "/>
    <s v="MANUEL_DE_JESUS_JULIO_BARRIOS                                                   "/>
    <s v="AC236"/>
    <n v="20200918"/>
    <n v="20201111"/>
    <n v="3340"/>
    <n v="28265701"/>
    <s v="Inspección Normalización"/>
    <s v="NO"/>
    <x v="1"/>
    <n v="5"/>
    <n v="5000"/>
    <s v="Suministros definitivos Simples "/>
    <x v="1"/>
    <n v="20201111"/>
    <x v="1"/>
    <n v="1"/>
    <x v="1"/>
    <n v="18"/>
    <x v="7"/>
    <x v="1"/>
    <x v="3"/>
    <x v="132"/>
    <s v="Resuelta"/>
    <n v="11"/>
    <n v="11"/>
    <n v="2020"/>
    <n v="14"/>
    <s v="No Cruza"/>
    <n v="54"/>
    <n v="11"/>
    <n v="11"/>
    <n v="2020"/>
    <n v="14"/>
    <x v="1"/>
    <n v="0"/>
    <x v="1"/>
  </r>
  <r>
    <s v="P12102020100013"/>
    <x v="0"/>
    <n v="0"/>
    <n v="0"/>
    <s v="                                                                                "/>
    <s v="O.C Sabanalarga     "/>
    <s v="GIOVANNI J. YEPES YEPES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VILLA ROSA                                            "/>
    <s v="A8742068                      "/>
    <s v="Alvaro_Enrique_Hernandez_Suarez                                                 "/>
    <s v="AC100"/>
    <n v="20201009"/>
    <n v="20201022"/>
    <n v="1210"/>
    <n v="28224190"/>
    <s v="Factibilidad Distribucion "/>
    <s v="NO"/>
    <x v="1"/>
    <n v="25"/>
    <n v="25000"/>
    <s v="Obras "/>
    <x v="0"/>
    <n v="20201022"/>
    <x v="2"/>
    <n v="1"/>
    <x v="0"/>
    <n v="9"/>
    <x v="3"/>
    <x v="1"/>
    <x v="4"/>
    <x v="63"/>
    <s v="Resuelta"/>
    <n v="22"/>
    <n v="10"/>
    <n v="2020"/>
    <n v="34"/>
    <s v="No Cruza"/>
    <n v="13"/>
    <n v="22"/>
    <n v="10"/>
    <n v="2020"/>
    <n v="34"/>
    <x v="1"/>
    <n v="0"/>
    <x v="0"/>
  </r>
  <r>
    <s v="P75512019010009"/>
    <x v="2"/>
    <n v="2180196"/>
    <n v="0"/>
    <s v="                                                                                "/>
    <s v="C.T.SOLEDAD         "/>
    <s v="CARMEN MANGA                                                            "/>
    <n v="369397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130"/>
    <n v="20190711"/>
    <n v="7551"/>
    <n v="26536719"/>
    <s v="Seguimiento y rev. instalacion electrica distribucion "/>
    <s v="NO"/>
    <x v="3"/>
    <n v="75"/>
    <n v="75000"/>
    <s v="Aumentos de potencia"/>
    <x v="5"/>
    <n v="20190906"/>
    <x v="3"/>
    <n v="1"/>
    <x v="0"/>
    <n v="30"/>
    <x v="11"/>
    <x v="2"/>
    <x v="1"/>
    <x v="130"/>
    <s v="Resuelta"/>
    <n v="6"/>
    <n v="9"/>
    <n v="2019"/>
    <n v="446"/>
    <s v="No Cruza"/>
    <n v="219"/>
    <n v="11"/>
    <n v="7"/>
    <n v="2019"/>
    <n v="503"/>
    <x v="0"/>
    <n v="57"/>
    <x v="2"/>
  </r>
  <r>
    <s v="P12102020020017"/>
    <x v="0"/>
    <n v="0"/>
    <n v="0"/>
    <s v="                                                                                "/>
    <s v="O.C Sabanalarga     "/>
    <s v="JUAN B. CONSUEGRA ARTETA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TODO FIERRO                                           "/>
    <s v="A8742068                      "/>
    <s v="Alvaro_Enrique_Hernandez_Suarez                                                 "/>
    <s v="AC100"/>
    <n v="20200212"/>
    <n v="20200218"/>
    <n v="1210"/>
    <n v="27163532"/>
    <s v="Factibilidad Distribucion "/>
    <s v="NO"/>
    <x v="1"/>
    <n v="15"/>
    <n v="15000"/>
    <s v="Obras "/>
    <x v="0"/>
    <n v="20200218"/>
    <x v="2"/>
    <n v="1"/>
    <x v="0"/>
    <n v="12"/>
    <x v="1"/>
    <x v="1"/>
    <x v="4"/>
    <x v="190"/>
    <s v="Resuelta"/>
    <n v="18"/>
    <n v="2"/>
    <n v="2020"/>
    <n v="281"/>
    <s v="No Cruza"/>
    <n v="6"/>
    <n v="18"/>
    <n v="2"/>
    <n v="2020"/>
    <n v="281"/>
    <x v="1"/>
    <n v="0"/>
    <x v="0"/>
  </r>
  <r>
    <s v="P12202020100023"/>
    <x v="10"/>
    <n v="8189330"/>
    <n v="35137927"/>
    <s v="Situacion correcta                                                              "/>
    <s v="O.C Sabanalarga     "/>
    <s v="MARTHA VESGA URIBE                                                      "/>
    <n v="3046148683"/>
    <s v="TC090"/>
    <s v="CL 2 61 75                                                                                                                                                                                 "/>
    <s v="CLL 2                                                       "/>
    <s v="TR193869                      "/>
    <s v="Jackeline_Esther_Jimenez_Barros                                                 "/>
    <s v="AC045"/>
    <n v="20201029"/>
    <n v="20201120"/>
    <n v="1220"/>
    <n v="28258567"/>
    <s v="Modificación de Potencia"/>
    <s v="NO"/>
    <x v="1"/>
    <n v="3"/>
    <n v="3000"/>
    <s v="Aumentos de potencia"/>
    <x v="18"/>
    <n v="20201120"/>
    <x v="1"/>
    <n v="1"/>
    <x v="1"/>
    <n v="29"/>
    <x v="3"/>
    <x v="1"/>
    <x v="4"/>
    <x v="240"/>
    <s v="Resuelta"/>
    <n v="20"/>
    <n v="11"/>
    <n v="2020"/>
    <n v="5"/>
    <d v="2020-10-29T00:00:00"/>
    <n v="22"/>
    <n v="20"/>
    <n v="11"/>
    <n v="2020"/>
    <n v="5"/>
    <x v="1"/>
    <n v="0"/>
    <x v="7"/>
  </r>
  <r>
    <s v="P93322019120010"/>
    <x v="4"/>
    <n v="0"/>
    <n v="0"/>
    <s v="                                                                                "/>
    <s v="O.C. Riohacha       "/>
    <s v="LAURA ECHETO APARTAMENTO WANASIA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JUSTO RES WANASIA                                        "/>
    <s v="N3352044                      "/>
    <s v="Laudis_Peñaranda_                                                               "/>
    <s v="AC220"/>
    <n v="20191205"/>
    <n v="20201031"/>
    <n v="9332"/>
    <n v="27024847"/>
    <s v="Factibilidad Distribucion "/>
    <s v="NO"/>
    <x v="1"/>
    <n v="37.5"/>
    <n v="37500"/>
    <s v="Obras "/>
    <x v="4"/>
    <n v="20201031"/>
    <x v="2"/>
    <n v="1"/>
    <x v="0"/>
    <n v="5"/>
    <x v="9"/>
    <x v="2"/>
    <x v="3"/>
    <x v="351"/>
    <s v="Resuelta"/>
    <n v="31"/>
    <n v="10"/>
    <n v="2020"/>
    <n v="25"/>
    <s v="No Cruza"/>
    <n v="331"/>
    <n v="31"/>
    <n v="10"/>
    <n v="2020"/>
    <n v="25"/>
    <x v="1"/>
    <n v="0"/>
    <x v="3"/>
  </r>
  <r>
    <s v="P11802020030043"/>
    <x v="1"/>
    <n v="0"/>
    <n v="0"/>
    <s v="                                                                                "/>
    <s v="O.C. B/quilla Nte   "/>
    <s v="HUVER MEDINA HERRERA                                                    "/>
    <n v="3126781448"/>
    <s v="TC090"/>
    <s v="                                                                                                                                                                                           "/>
    <s v="CR 27 44 4 APTO 2                                           "/>
    <s v="MP000153                      "/>
    <s v="JESSICA_PAOLA_BALDOVINO_AVILA                                                   "/>
    <s v="AC236"/>
    <n v="20200310"/>
    <n v="20200811"/>
    <n v="1180"/>
    <n v="27958479"/>
    <s v="Inspección Normalización"/>
    <s v="NO"/>
    <x v="1"/>
    <n v="3"/>
    <n v="3000"/>
    <s v="Suministros definitivos Simples "/>
    <x v="1"/>
    <n v="20200811"/>
    <x v="1"/>
    <n v="1"/>
    <x v="1"/>
    <n v="10"/>
    <x v="0"/>
    <x v="1"/>
    <x v="1"/>
    <x v="375"/>
    <s v="Resuelta"/>
    <n v="11"/>
    <n v="8"/>
    <n v="2020"/>
    <n v="106"/>
    <s v="No Cruza"/>
    <n v="154"/>
    <n v="11"/>
    <n v="8"/>
    <n v="2020"/>
    <n v="106"/>
    <x v="1"/>
    <n v="0"/>
    <x v="1"/>
  </r>
  <r>
    <s v="P11702019010097"/>
    <x v="2"/>
    <n v="2024850"/>
    <n v="20060762"/>
    <s v="Situacion correcta                                                              "/>
    <s v="C.T.SOLEDAD         "/>
    <s v="SANDRA MILENA GONZALEZ MEZA                                             "/>
    <n v="3205778229"/>
    <s v="TC090"/>
    <s v="CR 18 23 40                                                                                                                                                                                "/>
    <s v="=CRA 18 23 40                                               "/>
    <s v="T9763922                      "/>
    <s v="Somaya_Rincon                                                                   "/>
    <s v="AC190"/>
    <n v="20190125"/>
    <n v="20190516"/>
    <n v="1170"/>
    <n v="26713107"/>
    <s v="Seguimiento y rev. instalacion electrica distribucion "/>
    <s v="NO"/>
    <x v="3"/>
    <n v="50"/>
    <n v="50000"/>
    <s v="Aumentos de potencia"/>
    <x v="8"/>
    <n v="20190911"/>
    <x v="2"/>
    <n v="1"/>
    <x v="0"/>
    <n v="25"/>
    <x v="11"/>
    <x v="2"/>
    <x v="1"/>
    <x v="443"/>
    <s v="Resuelta"/>
    <n v="11"/>
    <n v="9"/>
    <n v="2019"/>
    <n v="441"/>
    <s v="No Cruza"/>
    <n v="229"/>
    <n v="16"/>
    <n v="5"/>
    <n v="2019"/>
    <n v="559"/>
    <x v="0"/>
    <n v="118"/>
    <x v="2"/>
  </r>
  <r>
    <s v="P95212020110002"/>
    <x v="0"/>
    <n v="0"/>
    <n v="0"/>
    <s v="                                                                                "/>
    <s v="O.C. B/quilla Cto   "/>
    <s v="REAL VILLA CAMPESTRE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105"/>
    <n v="20201109"/>
    <n v="9521"/>
    <n v="28270148"/>
    <s v="Factibilidad Distribucion "/>
    <s v="NO"/>
    <x v="1"/>
    <n v="600"/>
    <n v="600000"/>
    <s v="Obras "/>
    <x v="0"/>
    <n v="20201109"/>
    <x v="3"/>
    <n v="1"/>
    <x v="0"/>
    <n v="5"/>
    <x v="5"/>
    <x v="1"/>
    <x v="4"/>
    <x v="72"/>
    <s v="Resuelta"/>
    <n v="9"/>
    <n v="11"/>
    <n v="2020"/>
    <n v="16"/>
    <s v="No Cruza"/>
    <n v="4"/>
    <n v="9"/>
    <n v="11"/>
    <n v="2020"/>
    <n v="16"/>
    <x v="1"/>
    <n v="0"/>
    <x v="0"/>
  </r>
  <r>
    <s v="P11102019120002"/>
    <x v="2"/>
    <n v="2045439"/>
    <n v="20156869"/>
    <s v="Situacion correcta                                                              "/>
    <s v="O.C. B/quilla Cto   "/>
    <s v="VIVIENDA DE LA ESPRIELLA M CHAR ABDALA F                                "/>
    <n v="3163815772"/>
    <s v="TC090"/>
    <s v="CR 58 84 134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202"/>
    <n v="20200109"/>
    <n v="1110"/>
    <n v="27218075"/>
    <s v="Seguimiento y rev. instalacion electrica distribucion "/>
    <s v="NO"/>
    <x v="3"/>
    <n v="75"/>
    <n v="75000"/>
    <s v="Aumentos de potencia"/>
    <x v="5"/>
    <n v="20200407"/>
    <x v="2"/>
    <n v="1"/>
    <x v="0"/>
    <n v="2"/>
    <x v="9"/>
    <x v="2"/>
    <x v="1"/>
    <x v="142"/>
    <s v="Resuelta"/>
    <n v="7"/>
    <n v="4"/>
    <n v="2020"/>
    <n v="232"/>
    <s v="No Cruza"/>
    <n v="127"/>
    <n v="9"/>
    <n v="1"/>
    <n v="2020"/>
    <n v="321"/>
    <x v="1"/>
    <n v="89"/>
    <x v="2"/>
  </r>
  <r>
    <s v="P95212020080001"/>
    <x v="0"/>
    <n v="0"/>
    <n v="0"/>
    <s v="                                                                                "/>
    <s v="O.C Sabanalarga     "/>
    <s v="JAVIER AYALA CASA SANTA VERONICA                                        "/>
    <n v="3002787761"/>
    <s v="TC090"/>
    <s v="                                                                                                                                                                                           "/>
    <s v="CASA SANTA VERONICA                                         "/>
    <s v="A8742068                      "/>
    <s v="Alvaro_Enrique_Hernandez_Suarez                                                 "/>
    <s v="AC100"/>
    <n v="20200801"/>
    <n v="20200805"/>
    <n v="9521"/>
    <n v="27925866"/>
    <s v="Factibilidad Distribucion "/>
    <s v="NO"/>
    <x v="1"/>
    <n v="25"/>
    <n v="25000"/>
    <s v="Obras "/>
    <x v="0"/>
    <n v="20200805"/>
    <x v="2"/>
    <n v="1"/>
    <x v="0"/>
    <n v="1"/>
    <x v="10"/>
    <x v="1"/>
    <x v="4"/>
    <x v="675"/>
    <s v="Resuelta"/>
    <n v="5"/>
    <n v="8"/>
    <n v="2020"/>
    <n v="112"/>
    <s v="No Cruza"/>
    <n v="4"/>
    <n v="5"/>
    <n v="8"/>
    <n v="2020"/>
    <n v="112"/>
    <x v="1"/>
    <n v="0"/>
    <x v="0"/>
  </r>
  <r>
    <s v="P11102020100148"/>
    <x v="5"/>
    <n v="0"/>
    <n v="0"/>
    <s v="                                                                                "/>
    <s v="OC CCIAL AMERICANO  "/>
    <s v="ZOBEIDA SERAFINA TORREGROZA FONTALVO                                    "/>
    <s v="3206677 3164734097    "/>
    <s v="TC090"/>
    <s v="                                                                                                                                                                                           "/>
    <s v="=CLL 27 22 02                                               "/>
    <s v="MP000293                      "/>
    <s v="WENDY_PAOLA_NIEBLES_TAFUR                                                       "/>
    <s v="AC230"/>
    <n v="20201030"/>
    <n v="20201030"/>
    <n v="1110"/>
    <n v="0"/>
    <m/>
    <s v="NO"/>
    <x v="0"/>
    <n v="3"/>
    <n v="3000"/>
    <s v="Suministros definitivos Simples 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11102017030064"/>
    <x v="2"/>
    <n v="0"/>
    <n v="0"/>
    <s v="                                                                                "/>
    <s v="O.C. B/quilla Cto   "/>
    <s v="FERRELECTRIC FERRELECTRIC                                               "/>
    <n v="3182229180"/>
    <s v="TC089"/>
    <s v="                                                                                                                                                                                           "/>
    <s v="VIA 40 54 200                                               "/>
    <s v="T3215501                      "/>
    <s v="Luz_Estela_Arevalo_de_León                                                      "/>
    <s v="AC190"/>
    <n v="20170313"/>
    <n v="20170420"/>
    <n v="1110"/>
    <n v="23659507"/>
    <s v="Factibilidad Distribucion "/>
    <s v="NO"/>
    <x v="1"/>
    <n v="800"/>
    <n v="800000"/>
    <s v="Obras "/>
    <x v="7"/>
    <n v="20170426"/>
    <x v="3"/>
    <n v="1"/>
    <x v="0"/>
    <n v="13"/>
    <x v="0"/>
    <x v="0"/>
    <x v="1"/>
    <x v="657"/>
    <s v="Resuelta"/>
    <n v="26"/>
    <n v="4"/>
    <n v="2017"/>
    <n v="1309"/>
    <s v="No Cruza"/>
    <n v="44"/>
    <n v="20"/>
    <n v="4"/>
    <n v="2017"/>
    <n v="1315"/>
    <x v="0"/>
    <n v="6"/>
    <x v="2"/>
  </r>
  <r>
    <s v="P95102020040001"/>
    <x v="2"/>
    <n v="0"/>
    <n v="0"/>
    <s v="                                                                                "/>
    <s v="O.C. B/quilla Cto   "/>
    <s v="  DISTRIBUIDORA H&amp;M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ISTRIBUIDORA H&amp;M                                           "/>
    <s v="A3151411                      "/>
    <s v="FERGIE_YULISSA_SOLANO_MANOTAS                                                   "/>
    <s v="AC190"/>
    <n v="20200401"/>
    <n v="20200619"/>
    <n v="9510"/>
    <n v="27300558"/>
    <s v="Factibilidad Distribucion "/>
    <s v="NO"/>
    <x v="1"/>
    <n v="75"/>
    <n v="75000"/>
    <s v="Obras "/>
    <x v="7"/>
    <n v="20200708"/>
    <x v="2"/>
    <n v="1"/>
    <x v="0"/>
    <n v="1"/>
    <x v="8"/>
    <x v="1"/>
    <x v="1"/>
    <x v="342"/>
    <s v="Resuelta"/>
    <n v="8"/>
    <n v="7"/>
    <n v="2020"/>
    <n v="140"/>
    <s v="No Cruza"/>
    <n v="98"/>
    <n v="19"/>
    <n v="6"/>
    <n v="2020"/>
    <n v="159"/>
    <x v="1"/>
    <n v="19"/>
    <x v="2"/>
  </r>
  <r>
    <s v="P93322020020010"/>
    <x v="0"/>
    <n v="0"/>
    <n v="0"/>
    <s v="                                                                                "/>
    <s v="O.C. Riohacha       "/>
    <s v="ALUISHIRRA COMUNIDAD INDIGENA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ANO DERECHA                                                "/>
    <s v="N3352044                      "/>
    <s v="Laudis_Peñaranda_                                                               "/>
    <s v="AC100"/>
    <n v="20200210"/>
    <n v="20200214"/>
    <n v="9332"/>
    <n v="27159787"/>
    <s v="Factibilidad Distribucion "/>
    <s v="NO"/>
    <x v="1"/>
    <n v="100"/>
    <n v="100000"/>
    <s v="Obras "/>
    <x v="0"/>
    <n v="20200214"/>
    <x v="7"/>
    <n v="1"/>
    <x v="0"/>
    <n v="10"/>
    <x v="1"/>
    <x v="1"/>
    <x v="3"/>
    <x v="116"/>
    <s v="Resuelta"/>
    <n v="14"/>
    <n v="2"/>
    <n v="2020"/>
    <n v="285"/>
    <s v="No Cruza"/>
    <n v="4"/>
    <n v="14"/>
    <n v="2"/>
    <n v="2020"/>
    <n v="285"/>
    <x v="1"/>
    <n v="0"/>
    <x v="0"/>
  </r>
  <r>
    <s v="P93312020050004"/>
    <x v="0"/>
    <n v="0"/>
    <n v="0"/>
    <s v="                                                                                "/>
    <s v="O.C. Riohacha       "/>
    <s v="MUNICIPIO DE BARRANCAS ELECTRIFICACION COMU ZANJA BLANCA II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513"/>
    <n v="20200527"/>
    <n v="9331"/>
    <n v="27512127"/>
    <s v="Factibilidad Distribucion "/>
    <s v="NO"/>
    <x v="1"/>
    <n v="25"/>
    <n v="25000"/>
    <s v="Obras "/>
    <x v="0"/>
    <n v="20200527"/>
    <x v="7"/>
    <n v="1"/>
    <x v="0"/>
    <n v="13"/>
    <x v="2"/>
    <x v="1"/>
    <x v="3"/>
    <x v="434"/>
    <s v="Resuelta"/>
    <n v="27"/>
    <n v="5"/>
    <n v="2020"/>
    <n v="182"/>
    <s v="No Cruza"/>
    <n v="14"/>
    <n v="27"/>
    <n v="5"/>
    <n v="2020"/>
    <n v="182"/>
    <x v="1"/>
    <n v="0"/>
    <x v="0"/>
  </r>
  <r>
    <s v="P11502019020015"/>
    <x v="2"/>
    <n v="0"/>
    <n v="0"/>
    <s v="                                                                                "/>
    <s v="C.T.SOLEDAD         "/>
    <s v="ESTANCIA CONJUNTO RESIDENCIAL LA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JUNTO RESIDENCIAL LA ESTANCIA                            "/>
    <s v="TR183120                      "/>
    <s v="                                                                                "/>
    <s v="AC190"/>
    <n v="20190215"/>
    <n v="20190215"/>
    <n v="1150"/>
    <n v="26186451"/>
    <s v="Seguimiento y rev. instalacion electrica distribucion "/>
    <s v="NO"/>
    <x v="1"/>
    <n v="300"/>
    <n v="300000"/>
    <s v="Obras "/>
    <x v="5"/>
    <n v="20190423"/>
    <x v="3"/>
    <n v="1"/>
    <x v="0"/>
    <n v="15"/>
    <x v="1"/>
    <x v="2"/>
    <x v="1"/>
    <x v="227"/>
    <s v="Resuelta"/>
    <n v="23"/>
    <n v="4"/>
    <n v="2019"/>
    <n v="582"/>
    <d v="2019-04-09T00:00:00"/>
    <n v="67"/>
    <n v="15"/>
    <n v="2"/>
    <n v="2019"/>
    <n v="649"/>
    <x v="0"/>
    <n v="67"/>
    <x v="2"/>
  </r>
  <r>
    <s v="P34102019120071"/>
    <x v="2"/>
    <n v="0"/>
    <n v="0"/>
    <s v="                                                                                "/>
    <s v="ZE Santa_Marta      "/>
    <s v="RETRANQUEO ANTINARCOTICOS RUTA DEL SOL II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ROTONDA PIRAGUA                                             "/>
    <s v="T9697258                      "/>
    <s v="Adriana_Duran_Q                                                                 "/>
    <s v="AC190"/>
    <n v="20191218"/>
    <n v="20200212"/>
    <n v="3410"/>
    <n v="27024787"/>
    <s v="Factibilidad Distribucion "/>
    <s v="NO"/>
    <x v="1"/>
    <n v="1"/>
    <n v="1000"/>
    <s v="Obras "/>
    <x v="7"/>
    <n v="20200319"/>
    <x v="4"/>
    <n v="1"/>
    <x v="0"/>
    <n v="18"/>
    <x v="9"/>
    <x v="2"/>
    <x v="0"/>
    <x v="141"/>
    <s v="Resuelta"/>
    <n v="19"/>
    <n v="3"/>
    <n v="2020"/>
    <n v="251"/>
    <s v="No Cruza"/>
    <n v="92"/>
    <n v="12"/>
    <n v="2"/>
    <n v="2020"/>
    <n v="287"/>
    <x v="1"/>
    <n v="36"/>
    <x v="2"/>
  </r>
  <r>
    <s v="P11602018100001"/>
    <x v="2"/>
    <n v="0"/>
    <n v="0"/>
    <s v="                                                                                "/>
    <s v="C.T.SOLEDAD         "/>
    <s v="CONSTRUCTORA BOLIVAR PROVISIONAL PUERTO CONGA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012"/>
    <n v="20190117"/>
    <n v="1180"/>
    <n v="26125696"/>
    <s v="Seguimiento y rev. instalacion electrica distribucion "/>
    <s v="NO"/>
    <x v="1"/>
    <n v="300"/>
    <n v="300000"/>
    <s v="Obras "/>
    <x v="7"/>
    <n v="20190122"/>
    <x v="3"/>
    <n v="1"/>
    <x v="0"/>
    <n v="12"/>
    <x v="3"/>
    <x v="3"/>
    <x v="1"/>
    <x v="676"/>
    <s v="Resuelta"/>
    <n v="22"/>
    <n v="1"/>
    <n v="2019"/>
    <n v="673"/>
    <d v="2019-03-21T00:00:00"/>
    <n v="102"/>
    <n v="17"/>
    <n v="1"/>
    <n v="2019"/>
    <n v="678"/>
    <x v="0"/>
    <n v="5"/>
    <x v="2"/>
  </r>
  <r>
    <s v="P75512020030008"/>
    <x v="2"/>
    <n v="0"/>
    <n v="0"/>
    <s v="                                                                                "/>
    <s v="O.C. B/quilla Cto   "/>
    <s v="  VILLA LINDA MURILLO ETAPA 3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313"/>
    <n v="20201027"/>
    <n v="7551"/>
    <n v="27269345"/>
    <s v="Factibilidad Distribucion "/>
    <s v="NO"/>
    <x v="1"/>
    <n v="270"/>
    <n v="270000"/>
    <s v="Obras "/>
    <x v="14"/>
    <n v="20201120"/>
    <x v="3"/>
    <n v="1"/>
    <x v="0"/>
    <n v="13"/>
    <x v="0"/>
    <x v="1"/>
    <x v="1"/>
    <x v="460"/>
    <s v="Resuelta"/>
    <n v="20"/>
    <n v="11"/>
    <n v="2020"/>
    <n v="5"/>
    <s v="No Cruza"/>
    <n v="252"/>
    <n v="27"/>
    <n v="10"/>
    <n v="2020"/>
    <n v="29"/>
    <x v="1"/>
    <n v="24"/>
    <x v="2"/>
  </r>
  <r>
    <s v="P34102020100091"/>
    <x v="2"/>
    <n v="8195936"/>
    <n v="34511466"/>
    <s v="Situacion correcta                                                              "/>
    <s v="ZE Santa_Marta      "/>
    <s v="SANTA MARTA PARQUE LOGISTICO INDUSTRIAL DE                              "/>
    <n v="3202719459"/>
    <s v="TC088"/>
    <s v="CARRT TRONCAL DEL CARIBE KM 2 ENTR   2                                                                                                                                                     "/>
    <s v="PARQUE AGROINDUSTRIAL PAS                                   "/>
    <s v="T7541855                      "/>
    <s v="Elizabeth_Perez_Rincon                                                          "/>
    <s v="AC190"/>
    <n v="20201024"/>
    <n v="20201024"/>
    <n v="3410"/>
    <n v="28251840"/>
    <s v="Seguimiento y rev. instalacion electrica distribucion "/>
    <s v="NO"/>
    <x v="1"/>
    <n v="300"/>
    <n v="300000"/>
    <s v="Aumentos de potencia"/>
    <x v="2"/>
    <n v="20201024"/>
    <x v="3"/>
    <n v="1"/>
    <x v="0"/>
    <n v="24"/>
    <x v="3"/>
    <x v="1"/>
    <x v="0"/>
    <x v="329"/>
    <s v="Resuelta"/>
    <n v="24"/>
    <n v="10"/>
    <n v="2020"/>
    <n v="32"/>
    <s v="No Cruza"/>
    <n v="0"/>
    <n v="24"/>
    <n v="10"/>
    <n v="2020"/>
    <n v="32"/>
    <x v="1"/>
    <n v="0"/>
    <x v="2"/>
  </r>
  <r>
    <s v="P34402020110016"/>
    <x v="3"/>
    <n v="0"/>
    <n v="0"/>
    <s v="                                                                                "/>
    <s v="O.C. Fundación      "/>
    <s v="GLORIA GUTIERREZ CERDA                                                  "/>
    <n v="321663426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452902                      "/>
    <s v="AURIS_ESTHER_JIMENEZ_PIÑA                                                       "/>
    <s v="AC005"/>
    <n v="20201120"/>
    <n v="20201120"/>
    <n v="3440"/>
    <n v="28292289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0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95102020060015"/>
    <x v="2"/>
    <n v="0"/>
    <n v="0"/>
    <s v="                                                                                "/>
    <s v="O.C. B/quilla Cto   "/>
    <s v="URB LOS NISPEROS CDI ALCALDIA DE SOLEDAD                                "/>
    <n v="0"/>
    <s v="TC014"/>
    <s v="                                                                                                                                                                                           "/>
    <s v="SECRETARIA DE SOLEDAD                                       "/>
    <s v="A3151411                      "/>
    <s v="FERGIE_YULISSA_SOLANO_MANOTAS                                                   "/>
    <s v="AC190"/>
    <n v="20200619"/>
    <n v="20200706"/>
    <n v="9510"/>
    <n v="27692420"/>
    <s v="Factibilidad Distribucion "/>
    <s v="NO"/>
    <x v="1"/>
    <n v="26"/>
    <n v="26000"/>
    <s v="Obras "/>
    <x v="2"/>
    <n v="20200706"/>
    <x v="2"/>
    <n v="1"/>
    <x v="0"/>
    <n v="19"/>
    <x v="4"/>
    <x v="1"/>
    <x v="1"/>
    <x v="343"/>
    <s v="Resuelta"/>
    <n v="6"/>
    <n v="7"/>
    <n v="2020"/>
    <n v="142"/>
    <s v="No Cruza"/>
    <n v="17"/>
    <n v="6"/>
    <n v="7"/>
    <n v="2020"/>
    <n v="142"/>
    <x v="1"/>
    <n v="0"/>
    <x v="2"/>
  </r>
  <r>
    <s v="P11102019050086"/>
    <x v="4"/>
    <n v="2937432"/>
    <n v="0"/>
    <s v="                                                                                "/>
    <s v="O.C. B/quilla Cto   "/>
    <s v="Y BUENO TIENDA JUSTO                                                    "/>
    <n v="321344925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90520"/>
    <n v="20190902"/>
    <n v="1110"/>
    <n v="26544641"/>
    <s v="Seguimiento y rev. instalacion electrica distribucion "/>
    <s v="NO"/>
    <x v="3"/>
    <n v="27"/>
    <n v="27000"/>
    <s v="Aumentos de potencia"/>
    <x v="6"/>
    <n v="20190902"/>
    <x v="2"/>
    <n v="1"/>
    <x v="0"/>
    <n v="20"/>
    <x v="2"/>
    <x v="2"/>
    <x v="1"/>
    <x v="556"/>
    <s v="Resuelta"/>
    <n v="2"/>
    <n v="9"/>
    <n v="2019"/>
    <n v="450"/>
    <s v="No Cruza"/>
    <n v="105"/>
    <n v="2"/>
    <n v="9"/>
    <n v="2019"/>
    <n v="450"/>
    <x v="0"/>
    <n v="0"/>
    <x v="3"/>
  </r>
  <r>
    <s v="P34102020110025"/>
    <x v="3"/>
    <n v="0"/>
    <n v="0"/>
    <s v="                                                                                "/>
    <s v="O.C. Prado Plaza    "/>
    <s v="YOLANDA TRIANA                                                          "/>
    <n v="312315455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78                      "/>
    <s v="Brisneth_Oliver_Mendoza                                                         "/>
    <s v="AC005"/>
    <n v="20201106"/>
    <n v="20201106"/>
    <n v="3410"/>
    <n v="28271105"/>
    <s v="Inspección Normalización"/>
    <s v="NO"/>
    <x v="2"/>
    <n v="2.8"/>
    <n v="2800"/>
    <s v="Suministros definitivos Simples "/>
    <x v="3"/>
    <n v="20201106"/>
    <x v="1"/>
    <n v="1"/>
    <x v="1"/>
    <n v="6"/>
    <x v="5"/>
    <x v="1"/>
    <x v="0"/>
    <x v="42"/>
    <s v="Pendiente"/>
    <n v="6"/>
    <n v="11"/>
    <n v="2020"/>
    <n v="19"/>
    <s v="No Cruza"/>
    <n v="19"/>
    <n v="6"/>
    <n v="11"/>
    <n v="2020"/>
    <n v="19"/>
    <x v="1"/>
    <n v="0"/>
    <x v="1"/>
  </r>
  <r>
    <s v="P11802020090080"/>
    <x v="1"/>
    <n v="0"/>
    <n v="0"/>
    <s v="                                                                                "/>
    <s v="Of. Telefónica 24H  "/>
    <s v="JEFFREY TAYLOR MEJIA                                                    "/>
    <s v="                      "/>
    <s v="TC090"/>
    <s v="                                                                                                                                                                                           "/>
    <s v="=CLL 47 11B 18                                              "/>
    <s v="NT001924                      "/>
    <s v="MANUEL_DE_JESUS_JULIO_BARRIOS                                                   "/>
    <s v="AC236"/>
    <n v="20200919"/>
    <n v="20200922"/>
    <n v="1180"/>
    <n v="0"/>
    <m/>
    <s v="NO"/>
    <x v="0"/>
    <n v="3"/>
    <n v="3000"/>
    <s v="Suministros definitivos Simples "/>
    <x v="8"/>
    <n v="20201026"/>
    <x v="1"/>
    <n v="1"/>
    <x v="1"/>
    <n v="19"/>
    <x v="7"/>
    <x v="1"/>
    <x v="1"/>
    <x v="98"/>
    <s v="Sin Orden"/>
    <n v="26"/>
    <n v="10"/>
    <n v="2020"/>
    <n v="30"/>
    <s v="No Cruza"/>
    <n v="30"/>
    <n v="22"/>
    <n v="9"/>
    <n v="2020"/>
    <n v="64"/>
    <x v="1"/>
    <n v="34"/>
    <x v="1"/>
  </r>
  <r>
    <s v="P93322020080011"/>
    <x v="2"/>
    <n v="0"/>
    <n v="0"/>
    <s v="                                                                                "/>
    <s v="O.C. Riohacha       "/>
    <s v="MUNICIPIO DE MANAURE COMUNIDAD INDIGENA SANTA FE Y KAJUTSON             "/>
    <n v="0"/>
    <s v="TC090"/>
    <s v="                                                                                                                                                                                           "/>
    <s v="PROV ALUMB NAVID                                            "/>
    <s v="N3352044                      "/>
    <s v="Laudis_Peñaranda_                                                               "/>
    <s v="AC190"/>
    <n v="20200819"/>
    <n v="20200910"/>
    <n v="9332"/>
    <n v="28022815"/>
    <s v="Factibilidad Distribucion "/>
    <s v="NO"/>
    <x v="1"/>
    <n v="25"/>
    <n v="25000"/>
    <s v="Obras "/>
    <x v="7"/>
    <n v="20200911"/>
    <x v="7"/>
    <n v="1"/>
    <x v="0"/>
    <n v="19"/>
    <x v="10"/>
    <x v="1"/>
    <x v="3"/>
    <x v="247"/>
    <s v="Resuelta"/>
    <n v="11"/>
    <n v="9"/>
    <n v="2020"/>
    <n v="75"/>
    <s v="No Cruza"/>
    <n v="23"/>
    <n v="10"/>
    <n v="9"/>
    <n v="2020"/>
    <n v="76"/>
    <x v="1"/>
    <n v="1"/>
    <x v="2"/>
  </r>
  <r>
    <s v="P75422017110009"/>
    <x v="0"/>
    <n v="0"/>
    <n v="0"/>
    <s v="                                                                                "/>
    <s v="O.C Sabanalarga     "/>
    <s v="UNION TEMPORAL LAGUNA                                                   "/>
    <n v="3682818"/>
    <s v="TC090"/>
    <s v="                                                                                                                                                                                           "/>
    <s v="NIC VEC                                                     "/>
    <s v="T9763922                      "/>
    <s v="Somaya_Rincon                                                                   "/>
    <s v="AC100"/>
    <n v="20171123"/>
    <n v="20171128"/>
    <n v="7542"/>
    <n v="24477907"/>
    <s v="Factibilidad Distribucion "/>
    <s v="NO"/>
    <x v="1"/>
    <n v="25"/>
    <n v="25000"/>
    <s v="Obras "/>
    <x v="0"/>
    <n v="20171128"/>
    <x v="2"/>
    <n v="1"/>
    <x v="0"/>
    <n v="23"/>
    <x v="5"/>
    <x v="0"/>
    <x v="4"/>
    <x v="594"/>
    <s v="Resuelta"/>
    <n v="28"/>
    <n v="11"/>
    <n v="2017"/>
    <n v="1093"/>
    <s v="No Cruza"/>
    <n v="5"/>
    <n v="28"/>
    <n v="11"/>
    <n v="2017"/>
    <n v="1093"/>
    <x v="0"/>
    <n v="0"/>
    <x v="0"/>
  </r>
  <r>
    <s v="P31602019020027"/>
    <x v="0"/>
    <n v="0"/>
    <n v="0"/>
    <s v="                                                                                "/>
    <s v="XXX NO UTILIZAR     "/>
    <s v="NESTOR MANUEL PEREZ ZAMBRANO                                            "/>
    <n v="3145156200"/>
    <s v="TC090"/>
    <s v="                                                                                                                                                                                           "/>
    <s v="FINCA EL PORVENIR                                           "/>
    <s v="MP000129                      "/>
    <s v="                                                                                "/>
    <s v="AC100"/>
    <n v="20190225"/>
    <n v="20190302"/>
    <n v="3160"/>
    <n v="26037977"/>
    <s v="Factibilidad Distribucion "/>
    <s v="NO"/>
    <x v="1"/>
    <n v="15"/>
    <n v="15000"/>
    <s v="Obras "/>
    <x v="0"/>
    <n v="20190302"/>
    <x v="2"/>
    <n v="1"/>
    <x v="0"/>
    <n v="25"/>
    <x v="1"/>
    <x v="2"/>
    <x v="2"/>
    <x v="341"/>
    <s v="Resuelta"/>
    <n v="2"/>
    <n v="3"/>
    <n v="2019"/>
    <n v="634"/>
    <s v="No Cruza"/>
    <n v="5"/>
    <n v="2"/>
    <n v="3"/>
    <n v="2019"/>
    <n v="634"/>
    <x v="0"/>
    <n v="0"/>
    <x v="0"/>
  </r>
  <r>
    <s v="P95102020060018"/>
    <x v="0"/>
    <n v="2011906"/>
    <n v="20094918"/>
    <s v="Situacion correcta                                                              "/>
    <s v="O.C. B/quilla Cto   "/>
    <s v="PORTUARIO DISTRITO ESPECIAL INDUSTRIAL Y                                "/>
    <n v="3003360026"/>
    <s v="TC095"/>
    <s v="CR 8C 76 68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623"/>
    <n v="20200703"/>
    <n v="9510"/>
    <n v="27697380"/>
    <s v="Factibilidad Distribucion "/>
    <s v="NO"/>
    <x v="1"/>
    <n v="800"/>
    <n v="800000"/>
    <s v="Aumentos de potencia"/>
    <x v="0"/>
    <n v="20200703"/>
    <x v="3"/>
    <n v="1"/>
    <x v="0"/>
    <n v="23"/>
    <x v="4"/>
    <x v="1"/>
    <x v="1"/>
    <x v="402"/>
    <s v="Resuelta"/>
    <n v="3"/>
    <n v="7"/>
    <n v="2020"/>
    <n v="145"/>
    <s v="No Cruza"/>
    <n v="10"/>
    <n v="3"/>
    <n v="7"/>
    <n v="2020"/>
    <n v="145"/>
    <x v="1"/>
    <n v="0"/>
    <x v="0"/>
  </r>
  <r>
    <s v="P11102019030057"/>
    <x v="2"/>
    <n v="2939793"/>
    <n v="0"/>
    <s v="                                                                                "/>
    <s v="C.T.SOLEDAD         "/>
    <s v="PROVISIONAL AMBROSIA CATERINE S. HAROLD MAESTRE                         "/>
    <n v="3167575856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90315"/>
    <n v="20190315"/>
    <n v="1110"/>
    <n v="0"/>
    <m/>
    <s v="NO"/>
    <x v="0"/>
    <n v="112.5"/>
    <n v="112500"/>
    <s v="Aumentos de potencia"/>
    <x v="5"/>
    <n v="20190315"/>
    <x v="2"/>
    <n v="1"/>
    <x v="0"/>
    <n v="15"/>
    <x v="0"/>
    <x v="2"/>
    <x v="1"/>
    <x v="677"/>
    <s v="Sin Orden"/>
    <n v="15"/>
    <n v="3"/>
    <n v="2019"/>
    <n v="621"/>
    <s v="No Cruza"/>
    <n v="621"/>
    <n v="15"/>
    <n v="3"/>
    <n v="2019"/>
    <n v="621"/>
    <x v="0"/>
    <n v="0"/>
    <x v="2"/>
  </r>
  <r>
    <s v="P34602020090016"/>
    <x v="2"/>
    <n v="3845143"/>
    <n v="20696274"/>
    <s v="Situacion correcta                                                              "/>
    <s v="O.C. B/quilla Cto   "/>
    <s v="RODRIGO DE JESUS DUQUE RAMIREZ                                          "/>
    <n v="3163878685"/>
    <s v="TC092"/>
    <s v="CL 17 11 67                                                                                                                                                                                "/>
    <s v="C 17 11 67                                                  "/>
    <s v="A2207937                      "/>
    <s v="HUGO_ALBERTO_HENRIQUEZ_PEREZ                                                    "/>
    <s v="AC190"/>
    <n v="20200916"/>
    <n v="20201019"/>
    <n v="3460"/>
    <n v="28145860"/>
    <s v="Factibilidad Distribucion "/>
    <s v="NO"/>
    <x v="1"/>
    <n v="45"/>
    <n v="45000"/>
    <s v="Aumentos de potencia"/>
    <x v="7"/>
    <n v="20201105"/>
    <x v="2"/>
    <n v="1"/>
    <x v="0"/>
    <n v="16"/>
    <x v="7"/>
    <x v="1"/>
    <x v="0"/>
    <x v="74"/>
    <s v="Resuelta"/>
    <n v="5"/>
    <n v="11"/>
    <n v="2020"/>
    <n v="20"/>
    <s v="No Cruza"/>
    <n v="50"/>
    <n v="19"/>
    <n v="10"/>
    <n v="2020"/>
    <n v="37"/>
    <x v="1"/>
    <n v="17"/>
    <x v="2"/>
  </r>
  <r>
    <s v="P34102019110098"/>
    <x v="2"/>
    <n v="1066034"/>
    <n v="10007170"/>
    <s v="Situacion correcta                                                              "/>
    <s v="O.C. La 14          "/>
    <s v="SANTA MARTA CLUB                                                        "/>
    <n v="3183895031"/>
    <s v="TC088"/>
    <s v="CR 1C 22 110                                                                                                                                                                               "/>
    <s v="CLUB SANTA MARTA.                                           "/>
    <s v="C9794580                      "/>
    <s v="TATIANA ADELA LUQUEZ VANSTRAHLEM                                                "/>
    <s v="AC190"/>
    <n v="20191128"/>
    <n v="20200215"/>
    <n v="3410"/>
    <n v="27017362"/>
    <s v="Factibilidad Distribucion "/>
    <s v="NO"/>
    <x v="1"/>
    <n v="400"/>
    <n v="400000"/>
    <s v="Aumentos de potencia"/>
    <x v="7"/>
    <n v="20200305"/>
    <x v="2"/>
    <n v="1"/>
    <x v="0"/>
    <n v="28"/>
    <x v="5"/>
    <x v="2"/>
    <x v="0"/>
    <x v="215"/>
    <s v="Resuelta"/>
    <n v="5"/>
    <n v="3"/>
    <n v="2020"/>
    <n v="265"/>
    <s v="No Cruza"/>
    <n v="98"/>
    <n v="15"/>
    <n v="2"/>
    <n v="2020"/>
    <n v="284"/>
    <x v="1"/>
    <n v="19"/>
    <x v="2"/>
  </r>
  <r>
    <s v="P34102020110034"/>
    <x v="3"/>
    <n v="0"/>
    <n v="0"/>
    <s v="                                                                                "/>
    <s v="O.C. La 14          "/>
    <s v="YORLEDIS RODRIGUEZ PEÑA                                                 "/>
    <n v="3102542328"/>
    <s v="TC090"/>
    <s v="                                                                                                                                                                                           "/>
    <s v="C 10 20A 30                                                 "/>
    <s v="NT000737                      "/>
    <s v="SLENDY_LORAINE_BARCELO_POLO                                                     "/>
    <s v="AC005"/>
    <n v="20201109"/>
    <n v="20201109"/>
    <n v="3410"/>
    <n v="28274206"/>
    <s v="Inspección Normalización"/>
    <s v="NO"/>
    <x v="2"/>
    <n v="2"/>
    <n v="2000"/>
    <s v="Suministros definitivos Simples "/>
    <x v="3"/>
    <n v="20201109"/>
    <x v="1"/>
    <n v="1"/>
    <x v="1"/>
    <n v="9"/>
    <x v="5"/>
    <x v="1"/>
    <x v="0"/>
    <x v="55"/>
    <s v="Pendiente"/>
    <n v="9"/>
    <n v="11"/>
    <n v="2020"/>
    <n v="16"/>
    <s v="No Cruza"/>
    <n v="16"/>
    <n v="9"/>
    <n v="11"/>
    <n v="2020"/>
    <n v="16"/>
    <x v="1"/>
    <n v="0"/>
    <x v="1"/>
  </r>
  <r>
    <s v="P33102020100026"/>
    <x v="5"/>
    <n v="0"/>
    <n v="0"/>
    <s v="                                                                                "/>
    <s v="Of. Telefónica 24H  "/>
    <s v="YANERIS DEL PILAR PEREZ REDONDO                                         "/>
    <n v="312721781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20"/>
    <n v="20201020"/>
    <n v="3310"/>
    <n v="0"/>
    <m/>
    <s v="NO"/>
    <x v="0"/>
    <n v="3"/>
    <n v="3000"/>
    <s v="Suministros definitivos Simples "/>
    <x v="9"/>
    <n v="20201020"/>
    <x v="1"/>
    <n v="1"/>
    <x v="1"/>
    <n v="20"/>
    <x v="3"/>
    <x v="1"/>
    <x v="3"/>
    <x v="180"/>
    <s v="Sin Orden"/>
    <n v="20"/>
    <n v="10"/>
    <n v="2020"/>
    <n v="36"/>
    <s v="No Cruza"/>
    <n v="36"/>
    <n v="20"/>
    <n v="10"/>
    <n v="2020"/>
    <n v="36"/>
    <x v="1"/>
    <n v="0"/>
    <x v="4"/>
  </r>
  <r>
    <s v="P34102020100095"/>
    <x v="3"/>
    <n v="0"/>
    <n v="0"/>
    <s v="                                                                                "/>
    <s v="O.C. La 14          "/>
    <s v="ANGEL MARIA RODRIGUEZ SILVA                                             "/>
    <n v="322537448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41                      "/>
    <s v="MIGUEL_ANGEL_PERILLA_PUERTA                                                     "/>
    <s v="AC005"/>
    <n v="20201026"/>
    <n v="20201026"/>
    <n v="3410"/>
    <n v="28253333"/>
    <s v="Inspección Normalización"/>
    <s v="SI"/>
    <x v="2"/>
    <n v="3.5"/>
    <n v="3500"/>
    <s v="Suministros definitivos Simples "/>
    <x v="3"/>
    <n v="20201026"/>
    <x v="1"/>
    <n v="1"/>
    <x v="1"/>
    <n v="26"/>
    <x v="3"/>
    <x v="1"/>
    <x v="0"/>
    <x v="35"/>
    <s v="Pendiente"/>
    <n v="26"/>
    <n v="10"/>
    <n v="2020"/>
    <n v="30"/>
    <d v="2020-10-26T00:00:00"/>
    <n v="30"/>
    <n v="26"/>
    <n v="10"/>
    <n v="2020"/>
    <n v="30"/>
    <x v="1"/>
    <n v="0"/>
    <x v="1"/>
  </r>
  <r>
    <s v="P11802020050006"/>
    <x v="1"/>
    <n v="0"/>
    <n v="0"/>
    <s v="                                                                                "/>
    <s v="C.T.SOLEDAD         "/>
    <s v="OSVALDO SEGUNDO BARRIOS SILVA                                           "/>
    <s v="3013731102-3134794179 "/>
    <s v="TC090"/>
    <s v="                                                                                                                                                                                           "/>
    <s v="MANZANA D SAN PANCRACIO                                     "/>
    <s v="T2891467                      "/>
    <s v="SHIRLEY_ESTHER_TAPIA_CUADRADO                                                   "/>
    <s v="AC236"/>
    <n v="20200505"/>
    <n v="20200511"/>
    <n v="1180"/>
    <n v="27407026"/>
    <s v="Inspección Normalización"/>
    <s v="NO"/>
    <x v="1"/>
    <n v="3"/>
    <n v="3000"/>
    <s v="Suministros definitivos Simples "/>
    <x v="1"/>
    <n v="20200511"/>
    <x v="1"/>
    <n v="1"/>
    <x v="1"/>
    <n v="5"/>
    <x v="2"/>
    <x v="1"/>
    <x v="1"/>
    <x v="635"/>
    <s v="Resuelta"/>
    <n v="11"/>
    <n v="5"/>
    <n v="2020"/>
    <n v="198"/>
    <s v="No Cruza"/>
    <n v="6"/>
    <n v="11"/>
    <n v="5"/>
    <n v="2020"/>
    <n v="198"/>
    <x v="1"/>
    <n v="0"/>
    <x v="1"/>
  </r>
  <r>
    <s v="P73912019090002"/>
    <x v="5"/>
    <n v="0"/>
    <n v="0"/>
    <s v="                                                                                "/>
    <s v="XXX NO UTILIZAR     "/>
    <s v="GUILLERMO ANTONIO CASTRO GARRIDO                                        "/>
    <n v="3106158324"/>
    <s v="TC092"/>
    <s v="                                                                                                                                                                                           "/>
    <n v="20832431"/>
    <s v="A7192403                      "/>
    <s v="YESSITH_TORRES_RANGEL                                                           "/>
    <s v="AC230"/>
    <n v="20190918"/>
    <n v="20190918"/>
    <n v="7391"/>
    <n v="0"/>
    <m/>
    <s v="NO"/>
    <x v="0"/>
    <n v="15"/>
    <n v="15000"/>
    <s v="Obras "/>
    <x v="9"/>
    <n v="20190918"/>
    <x v="2"/>
    <n v="1"/>
    <x v="0"/>
    <n v="18"/>
    <x v="7"/>
    <x v="2"/>
    <x v="2"/>
    <x v="185"/>
    <s v="Sin Orden"/>
    <n v="18"/>
    <n v="9"/>
    <n v="2019"/>
    <n v="434"/>
    <s v="No Cruza"/>
    <n v="434"/>
    <n v="18"/>
    <n v="9"/>
    <n v="2019"/>
    <n v="434"/>
    <x v="0"/>
    <n v="0"/>
    <x v="4"/>
  </r>
  <r>
    <s v="P11802018110051"/>
    <x v="2"/>
    <n v="0"/>
    <n v="0"/>
    <s v="                                                                                "/>
    <s v="C.T.SOLEDAD         "/>
    <s v="MANUEL GUILLERMO ARENAS URBANIZACION JADE II                            "/>
    <n v="311673372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114"/>
    <n v="20190613"/>
    <n v="1180"/>
    <n v="28291080"/>
    <s v="Seguimiento y rev. instalacion electrica distribucion "/>
    <s v="NO"/>
    <x v="3"/>
    <n v="420"/>
    <n v="420000"/>
    <s v="Obras "/>
    <x v="7"/>
    <n v="20190703"/>
    <x v="3"/>
    <n v="1"/>
    <x v="0"/>
    <n v="14"/>
    <x v="5"/>
    <x v="3"/>
    <x v="1"/>
    <x v="206"/>
    <s v="Resuelta"/>
    <n v="3"/>
    <n v="7"/>
    <n v="2019"/>
    <n v="511"/>
    <s v="No Cruza"/>
    <n v="231"/>
    <n v="13"/>
    <n v="6"/>
    <n v="2019"/>
    <n v="531"/>
    <x v="0"/>
    <n v="20"/>
    <x v="2"/>
  </r>
  <r>
    <s v="P93502018090002"/>
    <x v="2"/>
    <n v="0"/>
    <n v="0"/>
    <s v="                                                                                "/>
    <s v="C.T.SOLEDAD         "/>
    <s v="DISTRACOM S.A. EDS SITIONUEVO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TN001 VILLAPALERMO                                         "/>
    <s v="T2891467                      "/>
    <s v="SHIRLEY_ESTHER_TAPIA_CUADRADO                                                   "/>
    <s v="AC190"/>
    <n v="20180924"/>
    <n v="20181029"/>
    <n v="9350"/>
    <n v="25604186"/>
    <s v="Factibilidad Distribucion "/>
    <s v="NO"/>
    <x v="1"/>
    <n v="45"/>
    <n v="45000"/>
    <s v="Obras "/>
    <x v="7"/>
    <n v="20181108"/>
    <x v="3"/>
    <n v="1"/>
    <x v="0"/>
    <n v="24"/>
    <x v="7"/>
    <x v="3"/>
    <x v="0"/>
    <x v="678"/>
    <s v="Resuelta"/>
    <n v="8"/>
    <n v="11"/>
    <n v="2018"/>
    <n v="748"/>
    <s v="No Cruza"/>
    <n v="45"/>
    <n v="29"/>
    <n v="10"/>
    <n v="2018"/>
    <n v="758"/>
    <x v="0"/>
    <n v="10"/>
    <x v="2"/>
  </r>
  <r>
    <s v="P11102015080117"/>
    <x v="4"/>
    <n v="2703033"/>
    <n v="0"/>
    <s v="                                                                                "/>
    <s v="O.C. B/quilla Nte   "/>
    <s v="MAURICIO BOTERO BOTERO                                                  "/>
    <n v="3115616802"/>
    <s v="TC088"/>
    <s v="                                                                                                                                                                                           "/>
    <s v="=CRA 58 74 84                                               "/>
    <s v="T3443869                      "/>
    <s v="                                                                                "/>
    <s v="AC220"/>
    <n v="20150825"/>
    <n v="20161013"/>
    <n v="1110"/>
    <n v="22162904"/>
    <s v="Seguimiento y rev. instalacion electrica distribucion "/>
    <s v="NO"/>
    <x v="1"/>
    <n v="37.5"/>
    <n v="37500"/>
    <s v="Aumentos de potencia"/>
    <x v="6"/>
    <n v="20161013"/>
    <x v="2"/>
    <n v="1"/>
    <x v="0"/>
    <n v="25"/>
    <x v="10"/>
    <x v="4"/>
    <x v="1"/>
    <x v="679"/>
    <s v="Resuelta"/>
    <n v="13"/>
    <n v="10"/>
    <n v="2016"/>
    <n v="1504"/>
    <s v="No Cruza"/>
    <n v="415"/>
    <n v="13"/>
    <n v="10"/>
    <n v="2016"/>
    <n v="1504"/>
    <x v="0"/>
    <n v="0"/>
    <x v="3"/>
  </r>
  <r>
    <s v="P95302016020004"/>
    <x v="7"/>
    <n v="0"/>
    <n v="0"/>
    <s v="                                                                                "/>
    <s v="O.C. B/quilla Nte   "/>
    <s v="  CONTRAINCENDIO PARQUE ZILOG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ZILOG                                                       "/>
    <s v="T0925304                      "/>
    <s v="MARTHA_VICTORIA_SALAS_CUAN                                                      "/>
    <s v="AC200"/>
    <n v="20160211"/>
    <n v="20160723"/>
    <n v="9530"/>
    <n v="22879708"/>
    <s v="Seguimiento y rev. instalacion electrica distribucion "/>
    <s v="NO"/>
    <x v="1"/>
    <n v="112.5"/>
    <n v="112500"/>
    <s v="Obras "/>
    <x v="24"/>
    <n v="20160723"/>
    <x v="2"/>
    <n v="1"/>
    <x v="0"/>
    <n v="11"/>
    <x v="1"/>
    <x v="7"/>
    <x v="1"/>
    <x v="680"/>
    <s v="Resuelta"/>
    <n v="23"/>
    <n v="7"/>
    <n v="2016"/>
    <n v="1586"/>
    <s v="No Cruza"/>
    <n v="163"/>
    <n v="23"/>
    <n v="7"/>
    <n v="2016"/>
    <n v="1586"/>
    <x v="0"/>
    <n v="0"/>
    <x v="5"/>
  </r>
  <r>
    <s v="P33302020070001"/>
    <x v="2"/>
    <n v="0"/>
    <n v="0"/>
    <s v="                                                                                "/>
    <s v="O.C. Riohacha       "/>
    <s v="JAIRO VIDAL MOLINA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FCA JAIRO VIDAL                                        "/>
    <s v="N3352044                      "/>
    <s v="Laudis_Peñaranda_                                                               "/>
    <s v="AC190"/>
    <n v="20200701"/>
    <n v="20200731"/>
    <n v="3330"/>
    <n v="27906235"/>
    <s v="Seguimiento y rev. instalacion electrica distribucion "/>
    <s v="NO"/>
    <x v="1"/>
    <n v="15"/>
    <n v="15000"/>
    <s v="Obras "/>
    <x v="11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95302015100007"/>
    <x v="7"/>
    <n v="0"/>
    <n v="0"/>
    <s v="                                                                                "/>
    <s v="O.C. B/quilla Nte   "/>
    <s v="MANZANA 14 Y 16 URBANIZACION VILLAS DE SAN PABLO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00"/>
    <n v="20151028"/>
    <n v="20160516"/>
    <n v="9530"/>
    <n v="22501125"/>
    <s v="Seguimiento y rev. instalacion electrica distribucion "/>
    <s v="NO"/>
    <x v="1"/>
    <n v="600"/>
    <n v="600000"/>
    <s v="Obras "/>
    <x v="24"/>
    <n v="20160516"/>
    <x v="6"/>
    <n v="1"/>
    <x v="0"/>
    <n v="28"/>
    <x v="3"/>
    <x v="4"/>
    <x v="1"/>
    <x v="681"/>
    <s v="Resuelta"/>
    <n v="16"/>
    <n v="5"/>
    <n v="2016"/>
    <n v="1654"/>
    <s v="No Cruza"/>
    <n v="201"/>
    <n v="16"/>
    <n v="5"/>
    <n v="2016"/>
    <n v="1654"/>
    <x v="0"/>
    <n v="0"/>
    <x v="5"/>
  </r>
  <r>
    <s v="P11102018120069"/>
    <x v="4"/>
    <n v="3640106"/>
    <n v="0"/>
    <s v="                                                                                "/>
    <s v="C.T.SOLEDAD         "/>
    <s v="  LIRIMA SAS                                                            "/>
    <n v="0"/>
    <s v="TC089"/>
    <s v="                                                                                                                                                                                           "/>
    <s v="HARVI DECORACIONES                                          "/>
    <s v="T2891467                      "/>
    <s v="SHIRLEY_ESTHER_TAPIA_CUADRADO                                                   "/>
    <s v="AC220"/>
    <n v="20181220"/>
    <n v="20190902"/>
    <n v="1110"/>
    <n v="26451595"/>
    <s v="Seguimiento y rev. instalacion electrica distribucion "/>
    <s v="NO"/>
    <x v="3"/>
    <n v="400"/>
    <n v="400000"/>
    <s v="Aumentos de potencia"/>
    <x v="6"/>
    <n v="20190902"/>
    <x v="3"/>
    <n v="1"/>
    <x v="0"/>
    <n v="20"/>
    <x v="9"/>
    <x v="3"/>
    <x v="1"/>
    <x v="212"/>
    <s v="Resuelta"/>
    <n v="2"/>
    <n v="9"/>
    <n v="2019"/>
    <n v="450"/>
    <s v="No Cruza"/>
    <n v="256"/>
    <n v="2"/>
    <n v="9"/>
    <n v="2019"/>
    <n v="450"/>
    <x v="0"/>
    <n v="0"/>
    <x v="3"/>
  </r>
  <r>
    <s v="P93322020100008"/>
    <x v="0"/>
    <n v="0"/>
    <n v="0"/>
    <s v="                                                                                "/>
    <s v="O.C. Riohacha       "/>
    <s v="JHON ALEXANDER CEBALLO VILLA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R 8 CL 6                                                   "/>
    <s v="N3352044                      "/>
    <s v="Laudis_Peñaranda_                                                               "/>
    <s v="AC100"/>
    <n v="20201016"/>
    <n v="20201029"/>
    <n v="9332"/>
    <n v="28240067"/>
    <s v="Factibilidad Distribucion "/>
    <s v="NO"/>
    <x v="1"/>
    <n v="30"/>
    <n v="30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34102020100104"/>
    <x v="5"/>
    <n v="0"/>
    <n v="0"/>
    <s v="                                                                                "/>
    <s v="Of. Telefónica 24H  "/>
    <s v="CAYETANA DE LA ROSA NARVAEZ                                             "/>
    <n v="3175320906"/>
    <s v="TC090"/>
    <s v="                                                                                                                                                                                           "/>
    <s v="MZ 41 C 04 C 29 JUL                                         "/>
    <s v="NT001137                      "/>
    <s v="STEFANNIE_PAOLA_RAMBAO_BENAVIDES                                                "/>
    <s v="AC230"/>
    <n v="20201027"/>
    <n v="20201027"/>
    <n v="3410"/>
    <n v="0"/>
    <m/>
    <s v="NO"/>
    <x v="0"/>
    <n v="3"/>
    <n v="3000"/>
    <s v="Suministros definitivos Simples "/>
    <x v="9"/>
    <n v="20201027"/>
    <x v="1"/>
    <n v="1"/>
    <x v="1"/>
    <n v="27"/>
    <x v="3"/>
    <x v="1"/>
    <x v="0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33302020070002"/>
    <x v="2"/>
    <n v="0"/>
    <n v="0"/>
    <s v="                                                                                "/>
    <s v="O.C. Riohacha       "/>
    <s v="RODRIGO LARA FRANCO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HATARRERIA                                                 "/>
    <s v="N3352044                      "/>
    <s v="Laudis_Peñaranda_                                                               "/>
    <s v="AC190"/>
    <n v="20200701"/>
    <n v="20200731"/>
    <n v="3330"/>
    <n v="27906211"/>
    <s v="Seguimiento y rev. instalacion electrica distribucion "/>
    <s v="NO"/>
    <x v="1"/>
    <n v="45"/>
    <n v="45000"/>
    <s v="Obras "/>
    <x v="11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34602020010010"/>
    <x v="2"/>
    <n v="0"/>
    <n v="0"/>
    <s v="                                                                                "/>
    <s v="ZE Santa_Marta      "/>
    <s v="GLADYS MARIA PEÑA OROZCO                                                "/>
    <n v="3216320440"/>
    <s v="TC090"/>
    <s v="                                                                                                                                                                                           "/>
    <s v="ENTRE ARACATACA Y PEAJE TUCURINCA                           "/>
    <s v="T9697258                      "/>
    <s v="Adriana_Duran_Q                                                                 "/>
    <s v="AC190"/>
    <n v="20200123"/>
    <n v="20200123"/>
    <n v="3460"/>
    <n v="0"/>
    <m/>
    <s v="NO"/>
    <x v="0"/>
    <n v="30"/>
    <n v="30000"/>
    <s v="Obras "/>
    <x v="5"/>
    <n v="20200123"/>
    <x v="2"/>
    <n v="1"/>
    <x v="0"/>
    <n v="23"/>
    <x v="11"/>
    <x v="1"/>
    <x v="0"/>
    <x v="463"/>
    <s v="Sin Orden"/>
    <n v="23"/>
    <n v="1"/>
    <n v="2020"/>
    <n v="307"/>
    <s v="No Cruza"/>
    <n v="307"/>
    <n v="23"/>
    <n v="1"/>
    <n v="2020"/>
    <n v="307"/>
    <x v="1"/>
    <n v="0"/>
    <x v="2"/>
  </r>
  <r>
    <s v="P34102019110023"/>
    <x v="4"/>
    <n v="0"/>
    <n v="0"/>
    <s v="                                                                                "/>
    <s v="ZE Santa_Marta      "/>
    <s v="HOTEL CALLE 24 INVERSIONES OSMAR SA                                     "/>
    <n v="421169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220"/>
    <n v="20191108"/>
    <n v="20200806"/>
    <n v="3410"/>
    <n v="27212163"/>
    <s v="Seguimiento y rev. instalacion electrica distribucion "/>
    <s v="NO"/>
    <x v="3"/>
    <n v="112.5"/>
    <n v="112500"/>
    <s v="Obras "/>
    <x v="4"/>
    <n v="20200806"/>
    <x v="2"/>
    <n v="1"/>
    <x v="0"/>
    <n v="8"/>
    <x v="5"/>
    <x v="2"/>
    <x v="0"/>
    <x v="223"/>
    <s v="Resuelta"/>
    <n v="6"/>
    <n v="8"/>
    <n v="2020"/>
    <n v="111"/>
    <s v="No Cruza"/>
    <n v="272"/>
    <n v="6"/>
    <n v="8"/>
    <n v="2020"/>
    <n v="111"/>
    <x v="1"/>
    <n v="0"/>
    <x v="3"/>
  </r>
  <r>
    <s v="P33302020110005"/>
    <x v="5"/>
    <n v="5600772"/>
    <n v="25605100"/>
    <s v="Situacion correcta                                                              "/>
    <s v="Of. Telefónica 24H  "/>
    <s v="JESUS FERNANDO JIMENEZ BENJUMEA                                         "/>
    <n v="3017334874"/>
    <s v="TC090"/>
    <s v="CL 12 CR 11 72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11"/>
    <n v="20201111"/>
    <n v="3330"/>
    <n v="0"/>
    <m/>
    <s v="NO"/>
    <x v="0"/>
    <n v="3"/>
    <n v="3000"/>
    <s v="Aumentos de potencia"/>
    <x v="9"/>
    <n v="20201111"/>
    <x v="1"/>
    <n v="1"/>
    <x v="1"/>
    <n v="11"/>
    <x v="5"/>
    <x v="1"/>
    <x v="3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34402020110009"/>
    <x v="3"/>
    <n v="0"/>
    <n v="0"/>
    <s v="                                                                                "/>
    <s v="O.C. Fundación      "/>
    <s v="RAFAEL ENRIQUE SANJUANELO DURAN                                         "/>
    <n v="301597673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106794                      "/>
    <s v="Belkis_Gonzalez_Bermudez                                                        "/>
    <s v="AC005"/>
    <n v="20201112"/>
    <n v="20201112"/>
    <n v="3440"/>
    <n v="28281337"/>
    <s v="Inspección Normalización"/>
    <s v="NO"/>
    <x v="2"/>
    <n v="1.5"/>
    <n v="1500"/>
    <s v="Suministros definitivos Simples 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11102020060050"/>
    <x v="2"/>
    <n v="0"/>
    <n v="0"/>
    <s v="                                                                                "/>
    <s v="O.C. B/quilla Cto   "/>
    <s v="  RETRANQUEO DUVILLE &amp;VIVACE 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DUVILLE Y VIVACE                                 "/>
    <s v="A3151411                      "/>
    <s v="FERGIE_YULISSA_SOLANO_MANOTAS                                                   "/>
    <s v="AC190"/>
    <n v="20200618"/>
    <n v="20200831"/>
    <n v="1110"/>
    <n v="0"/>
    <m/>
    <s v="NO"/>
    <x v="0"/>
    <n v="1"/>
    <n v="1000"/>
    <s v="Obras "/>
    <x v="7"/>
    <n v="20200924"/>
    <x v="4"/>
    <n v="1"/>
    <x v="0"/>
    <n v="18"/>
    <x v="4"/>
    <x v="1"/>
    <x v="1"/>
    <x v="34"/>
    <s v="Sin Orden"/>
    <n v="24"/>
    <n v="9"/>
    <n v="2020"/>
    <n v="62"/>
    <s v="No Cruza"/>
    <n v="62"/>
    <n v="31"/>
    <n v="8"/>
    <n v="2020"/>
    <n v="86"/>
    <x v="1"/>
    <n v="24"/>
    <x v="2"/>
  </r>
  <r>
    <s v="P33402020080002"/>
    <x v="5"/>
    <n v="8547575"/>
    <n v="0"/>
    <s v="                                                                                "/>
    <s v="O.C. Riohacha       "/>
    <s v="JUAN CARLOS LINARES RODRIGUEZ                                           "/>
    <n v="3168208217"/>
    <s v="TC090"/>
    <s v="                                                                                                                                                                                           "/>
    <s v="CL 12 11 53                                                 "/>
    <s v="A6076224                      "/>
    <s v="CARMENZA_MARTINEZ_RAMIREZ                                                       "/>
    <s v="AC230"/>
    <n v="20200811"/>
    <n v="20201019"/>
    <n v="3340"/>
    <n v="28094594"/>
    <s v="Modificación de Potencia"/>
    <s v="NO"/>
    <x v="1"/>
    <n v="5"/>
    <n v="5000"/>
    <s v="Aumentos de potencia"/>
    <x v="8"/>
    <n v="20200815"/>
    <x v="1"/>
    <n v="1"/>
    <x v="1"/>
    <n v="11"/>
    <x v="10"/>
    <x v="1"/>
    <x v="3"/>
    <x v="222"/>
    <s v="Resuelta"/>
    <n v="15"/>
    <n v="8"/>
    <n v="2020"/>
    <n v="102"/>
    <s v="No Cruza"/>
    <n v="4"/>
    <n v="19"/>
    <n v="10"/>
    <n v="2020"/>
    <n v="37"/>
    <x v="1"/>
    <n v="65"/>
    <x v="4"/>
  </r>
  <r>
    <s v="P11102019110032"/>
    <x v="1"/>
    <n v="0"/>
    <n v="0"/>
    <s v="                                                                                "/>
    <s v="O.C. B/quilla Nte   "/>
    <s v="VIANIS DEL SOCORRO GONZALEZ JIMENEZ                                     "/>
    <n v="3145829300"/>
    <s v="TC090"/>
    <s v="                                                                                                                                                                                           "/>
    <s v="=CLL 50 24 72                                               "/>
    <s v="TR052017                      "/>
    <s v="YULISSA_ANDREA_PACHECO_OLAYA                                                    "/>
    <s v="AC236"/>
    <n v="20191108"/>
    <n v="20191213"/>
    <n v="1110"/>
    <n v="27003556"/>
    <s v="Inspección Normalización"/>
    <s v="NO"/>
    <x v="1"/>
    <n v="3"/>
    <n v="3000"/>
    <s v="Suministros definitivos Simples "/>
    <x v="1"/>
    <n v="20191213"/>
    <x v="1"/>
    <n v="1"/>
    <x v="1"/>
    <n v="8"/>
    <x v="5"/>
    <x v="2"/>
    <x v="1"/>
    <x v="223"/>
    <s v="Resuelta"/>
    <n v="13"/>
    <n v="12"/>
    <n v="2019"/>
    <n v="348"/>
    <s v="No Cruza"/>
    <n v="35"/>
    <n v="13"/>
    <n v="12"/>
    <n v="2019"/>
    <n v="348"/>
    <x v="1"/>
    <n v="0"/>
    <x v="1"/>
  </r>
  <r>
    <s v="P11102018090098"/>
    <x v="2"/>
    <n v="0"/>
    <n v="0"/>
    <s v="                                                                                "/>
    <s v="C.T.SOLEDAD         "/>
    <s v="PROLONGACION CR 43 MIRAMAR ROU PROVISIONAL CONSORCIO ME CR 43           "/>
    <n v="3165763476"/>
    <s v="TC088"/>
    <s v="                                                                                                                                                                                           "/>
    <s v="BAR0011                                                     "/>
    <s v="T2891467                      "/>
    <s v="SHIRLEY_ESTHER_TAPIA_CUADRADO                                                   "/>
    <s v="AC190"/>
    <n v="20180924"/>
    <n v="20181016"/>
    <n v="1110"/>
    <n v="25653371"/>
    <s v="Seguimiento y rev. instalacion electrica distribucion "/>
    <s v="NO"/>
    <x v="1"/>
    <n v="25"/>
    <n v="25000"/>
    <s v="Obras "/>
    <x v="7"/>
    <n v="20181024"/>
    <x v="2"/>
    <n v="1"/>
    <x v="0"/>
    <n v="24"/>
    <x v="7"/>
    <x v="3"/>
    <x v="1"/>
    <x v="678"/>
    <s v="Resuelta"/>
    <n v="24"/>
    <n v="10"/>
    <n v="2018"/>
    <n v="763"/>
    <d v="2018-10-23T00:00:00"/>
    <n v="30"/>
    <n v="16"/>
    <n v="10"/>
    <n v="2018"/>
    <n v="771"/>
    <x v="0"/>
    <n v="8"/>
    <x v="2"/>
  </r>
  <r>
    <s v="P93402020080001"/>
    <x v="0"/>
    <n v="0"/>
    <n v="0"/>
    <s v="                                                                                "/>
    <s v="ZE Santa_Marta      "/>
    <s v="ESTACION DE BOMBEO SARA BRETAÑA                                         "/>
    <n v="4301034"/>
    <s v="TC092"/>
    <s v="                                                                                                                                                                                           "/>
    <s v="VIA IBERIA - PALOMAR                                        "/>
    <s v="T9697258                      "/>
    <s v="Adriana_Duran_Q                                                                 "/>
    <s v="AC100"/>
    <n v="20200809"/>
    <n v="20200818"/>
    <n v="9340"/>
    <n v="27977674"/>
    <s v="Factibilidad Distribucion "/>
    <s v="NO"/>
    <x v="1"/>
    <n v="265"/>
    <n v="265000"/>
    <s v="Obras "/>
    <x v="0"/>
    <n v="20200818"/>
    <x v="3"/>
    <n v="1"/>
    <x v="0"/>
    <n v="9"/>
    <x v="10"/>
    <x v="1"/>
    <x v="0"/>
    <x v="682"/>
    <s v="Resuelta"/>
    <n v="18"/>
    <n v="8"/>
    <n v="2020"/>
    <n v="99"/>
    <s v="No Cruza"/>
    <n v="9"/>
    <n v="18"/>
    <n v="8"/>
    <n v="2020"/>
    <n v="99"/>
    <x v="1"/>
    <n v="0"/>
    <x v="0"/>
  </r>
  <r>
    <s v="P75412019080005"/>
    <x v="2"/>
    <n v="2515752"/>
    <n v="20204700"/>
    <s v="Situacion correcta                                                              "/>
    <s v="O.C. B/quilla Cto   "/>
    <s v="  MUNICIPIO DE MANATI                                                   "/>
    <s v="3686111 7434010       "/>
    <s v="TC095"/>
    <s v="CL 4 14 86                                                                                                                                                                                 "/>
    <s v="CRA 6 2 06                                                  "/>
    <s v="A2891363                      "/>
    <s v="Naibet Olivo                                                                    "/>
    <s v="AC190"/>
    <n v="20190806"/>
    <n v="20191209"/>
    <n v="7541"/>
    <n v="26597372"/>
    <s v="Factibilidad Distribucion "/>
    <s v="NO"/>
    <x v="1"/>
    <n v="120"/>
    <n v="120000"/>
    <s v="Aumentos de potencia"/>
    <x v="7"/>
    <n v="20191220"/>
    <x v="3"/>
    <n v="1"/>
    <x v="0"/>
    <n v="6"/>
    <x v="10"/>
    <x v="2"/>
    <x v="4"/>
    <x v="683"/>
    <s v="Resuelta"/>
    <n v="20"/>
    <n v="12"/>
    <n v="2019"/>
    <n v="341"/>
    <s v="No Cruza"/>
    <n v="136"/>
    <n v="9"/>
    <n v="12"/>
    <n v="2019"/>
    <n v="352"/>
    <x v="1"/>
    <n v="11"/>
    <x v="2"/>
  </r>
  <r>
    <s v="P34102020110043"/>
    <x v="0"/>
    <n v="0"/>
    <n v="0"/>
    <s v="                                                                                "/>
    <s v="ZE Santa_Marta      "/>
    <s v="RODADERO CONSORCIO CAMELLON                                             "/>
    <n v="3117141110"/>
    <s v="TC092"/>
    <s v="                                                                                                                                                                                           "/>
    <s v="CRA 1 ENTRE CALLES 5 Y 11                                   "/>
    <s v="T9697258                      "/>
    <s v="Adriana_Duran_Q                                                                 "/>
    <s v="AC100"/>
    <n v="20201109"/>
    <n v="20201119"/>
    <n v="3410"/>
    <n v="28279289"/>
    <s v="Factibilidad Distribucion "/>
    <s v="NO"/>
    <x v="1"/>
    <n v="30"/>
    <n v="30000"/>
    <s v="Obras "/>
    <x v="0"/>
    <n v="20201119"/>
    <x v="2"/>
    <n v="1"/>
    <x v="0"/>
    <n v="9"/>
    <x v="5"/>
    <x v="1"/>
    <x v="0"/>
    <x v="55"/>
    <s v="Resuelta"/>
    <n v="19"/>
    <n v="11"/>
    <n v="2020"/>
    <n v="6"/>
    <s v="No Cruza"/>
    <n v="10"/>
    <n v="19"/>
    <n v="11"/>
    <n v="2020"/>
    <n v="6"/>
    <x v="1"/>
    <n v="0"/>
    <x v="0"/>
  </r>
  <r>
    <s v="P34102020080072"/>
    <x v="2"/>
    <n v="0"/>
    <n v="0"/>
    <s v="                                                                                "/>
    <s v="O.C. La 14          "/>
    <s v="ELIECER FERRER BMT                                                      "/>
    <n v="3197196055"/>
    <s v="TC090"/>
    <s v="                                                                                                                                                                                           "/>
    <s v="LADO DE LA ESTACION EL ROBLE                                "/>
    <s v="C9794580                      "/>
    <s v="TATIANA ADELA LUQUEZ VANSTRAHLEM                                                "/>
    <s v="AC190"/>
    <n v="20200831"/>
    <n v="20201109"/>
    <n v="3410"/>
    <n v="28112734"/>
    <s v="Factibilidad Distribucion "/>
    <s v="NO"/>
    <x v="1"/>
    <n v="15"/>
    <n v="15000"/>
    <s v="Obras "/>
    <x v="2"/>
    <n v="20201109"/>
    <x v="2"/>
    <n v="1"/>
    <x v="3"/>
    <n v="31"/>
    <x v="10"/>
    <x v="1"/>
    <x v="0"/>
    <x v="31"/>
    <s v="Resuelta"/>
    <n v="9"/>
    <n v="11"/>
    <n v="2020"/>
    <n v="16"/>
    <s v="No Cruza"/>
    <n v="70"/>
    <n v="9"/>
    <n v="11"/>
    <n v="2020"/>
    <n v="16"/>
    <x v="1"/>
    <n v="0"/>
    <x v="2"/>
  </r>
  <r>
    <s v="P12102020100055"/>
    <x v="10"/>
    <n v="0"/>
    <n v="0"/>
    <s v="                                                                                "/>
    <s v="O.C. B/quilla Nte   "/>
    <s v="CONSTRUCCIONES FERNANDEZ HOYOS S.A.S                                    "/>
    <n v="300463144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54966                      "/>
    <s v="SANDRA CARROL SANTANA                                                           "/>
    <s v="AC045"/>
    <n v="20201026"/>
    <n v="20201120"/>
    <n v="1210"/>
    <n v="28252645"/>
    <s v="Inspección Normalización"/>
    <s v="NO"/>
    <x v="1"/>
    <n v="3"/>
    <n v="3000"/>
    <s v="Suministros definitivos Simples "/>
    <x v="18"/>
    <n v="20201120"/>
    <x v="1"/>
    <n v="1"/>
    <x v="1"/>
    <n v="26"/>
    <x v="3"/>
    <x v="1"/>
    <x v="4"/>
    <x v="35"/>
    <s v="Resuelta"/>
    <n v="20"/>
    <n v="11"/>
    <n v="2020"/>
    <n v="5"/>
    <d v="2020-10-26T00:00:00"/>
    <n v="25"/>
    <n v="20"/>
    <n v="11"/>
    <n v="2020"/>
    <n v="5"/>
    <x v="1"/>
    <n v="0"/>
    <x v="7"/>
  </r>
  <r>
    <s v="P11102016010098"/>
    <x v="7"/>
    <n v="0"/>
    <n v="0"/>
    <s v="                                                                                "/>
    <s v="O.C. B/quilla Cto   "/>
    <s v="ALIANZA FIDUCIARIA SA BC EMPRESARIAL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 BC EMPRESARIAL                                         "/>
    <s v="G2247589                      "/>
    <s v="CARLOS_ENRIQUE_ARRIETA_POLANCO                                                  "/>
    <s v="AC200"/>
    <n v="20160120"/>
    <n v="20160302"/>
    <n v="1110"/>
    <n v="22400208"/>
    <s v="Seguimiento y rev. instalacion electrica distribucion "/>
    <s v="NO"/>
    <x v="1"/>
    <n v="225"/>
    <n v="225000"/>
    <s v="Obras "/>
    <x v="12"/>
    <n v="20160302"/>
    <x v="3"/>
    <n v="1"/>
    <x v="0"/>
    <n v="20"/>
    <x v="11"/>
    <x v="7"/>
    <x v="1"/>
    <x v="684"/>
    <s v="Resuelta"/>
    <n v="2"/>
    <n v="3"/>
    <n v="2016"/>
    <n v="1729"/>
    <s v="No Cruza"/>
    <n v="42"/>
    <n v="2"/>
    <n v="3"/>
    <n v="2016"/>
    <n v="1729"/>
    <x v="0"/>
    <n v="0"/>
    <x v="5"/>
  </r>
  <r>
    <s v="P95102018030002"/>
    <x v="2"/>
    <n v="2005366"/>
    <n v="20091289"/>
    <s v="Situacion correcta                                                              "/>
    <s v="Central de Escritos "/>
    <s v="PORTUARIO DISTRITO ESPECIAL INDUSTRIAL Y                                "/>
    <n v="3003360026"/>
    <s v="TC095"/>
    <s v="CR 8 87 112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90"/>
    <n v="20180301"/>
    <n v="20180509"/>
    <n v="9510"/>
    <n v="25528454"/>
    <s v="Seguimiento y rev. instalacion electrica distribucion "/>
    <s v="NO"/>
    <x v="3"/>
    <n v="525"/>
    <n v="525000"/>
    <s v="Aumentos de potencia"/>
    <x v="5"/>
    <n v="20180927"/>
    <x v="3"/>
    <n v="1"/>
    <x v="0"/>
    <n v="1"/>
    <x v="0"/>
    <x v="3"/>
    <x v="1"/>
    <x v="609"/>
    <s v="Resuelta"/>
    <n v="27"/>
    <n v="9"/>
    <n v="2018"/>
    <n v="790"/>
    <s v="No Cruza"/>
    <n v="210"/>
    <n v="9"/>
    <n v="5"/>
    <n v="2018"/>
    <n v="931"/>
    <x v="0"/>
    <n v="141"/>
    <x v="2"/>
  </r>
  <r>
    <s v="P95202020020006"/>
    <x v="2"/>
    <n v="5242707"/>
    <n v="0"/>
    <s v="                                                                                "/>
    <s v="O.C Sabanalarga     "/>
    <s v="RELLENO SANITARIO DE SOLEDAD ASEO SOLEDAD SA ESP                        "/>
    <s v="3809200 3117481987    "/>
    <s v="TC088"/>
    <s v="                                                                                                                                                                                           "/>
    <s v="ASEO TECNICO                                                "/>
    <s v="A8742068                      "/>
    <s v="Alvaro_Enrique_Hernandez_Suarez                                                 "/>
    <s v="AC190"/>
    <n v="20200205"/>
    <n v="20200305"/>
    <n v="9520"/>
    <n v="28031952"/>
    <s v="Seguimiento y rev. instalacion electrica distribucion "/>
    <s v="NO"/>
    <x v="1"/>
    <n v="90"/>
    <n v="90000"/>
    <s v="Aumentos de potencia"/>
    <x v="8"/>
    <n v="20200910"/>
    <x v="2"/>
    <n v="1"/>
    <x v="0"/>
    <n v="5"/>
    <x v="1"/>
    <x v="1"/>
    <x v="4"/>
    <x v="255"/>
    <s v="Resuelta"/>
    <n v="10"/>
    <n v="9"/>
    <n v="2020"/>
    <n v="76"/>
    <d v="2020-08-21T00:00:00"/>
    <n v="218"/>
    <n v="5"/>
    <n v="3"/>
    <n v="2020"/>
    <n v="265"/>
    <x v="1"/>
    <n v="189"/>
    <x v="2"/>
  </r>
  <r>
    <s v="P77512020060003"/>
    <x v="2"/>
    <n v="0"/>
    <n v="0"/>
    <s v="                                                                                "/>
    <s v="O.C. Riohacha       "/>
    <s v="CLAUDIA ZAPATA VASQUEZ                                                  "/>
    <n v="3205798772"/>
    <s v="TC090"/>
    <s v="                                                                                                                                                                                           "/>
    <s v="FINCA CLAUDIA ZAPATA                                        "/>
    <s v="N3352044                      "/>
    <s v="Laudis_Peñaranda_                                                               "/>
    <s v="AC190"/>
    <n v="20200630"/>
    <n v="20200731"/>
    <n v="7751"/>
    <n v="27905863"/>
    <s v="Seguimiento y rev. instalacion electrica distribucion "/>
    <s v="NO"/>
    <x v="1"/>
    <n v="15"/>
    <n v="15000"/>
    <s v="Obras "/>
    <x v="11"/>
    <n v="20200731"/>
    <x v="2"/>
    <n v="1"/>
    <x v="0"/>
    <n v="30"/>
    <x v="4"/>
    <x v="1"/>
    <x v="3"/>
    <x v="588"/>
    <s v="Resuelta"/>
    <n v="31"/>
    <n v="7"/>
    <n v="2020"/>
    <n v="117"/>
    <s v="No Cruza"/>
    <n v="31"/>
    <n v="31"/>
    <n v="7"/>
    <n v="2020"/>
    <n v="117"/>
    <x v="1"/>
    <n v="0"/>
    <x v="2"/>
  </r>
  <r>
    <s v="P11102020090097"/>
    <x v="1"/>
    <n v="0"/>
    <n v="0"/>
    <s v="                                                                                "/>
    <s v="O.C. B/quilla Sur   "/>
    <s v="ANA ALICIA WAU RUIZ                                                     "/>
    <n v="3016066566"/>
    <s v="TC090"/>
    <s v="                                                                                                                                                                                           "/>
    <s v="=CRA 32 52 08                                               "/>
    <s v="A2790619                      "/>
    <s v="Martha_Oliva_Ortega                                                             "/>
    <s v="AC236"/>
    <n v="20200916"/>
    <n v="20200922"/>
    <n v="1110"/>
    <n v="28139735"/>
    <s v="Inspección Normalización"/>
    <s v="NO"/>
    <x v="1"/>
    <n v="3"/>
    <n v="3000"/>
    <s v="Suministros definitivos Simples "/>
    <x v="1"/>
    <n v="20200922"/>
    <x v="1"/>
    <n v="1"/>
    <x v="1"/>
    <n v="16"/>
    <x v="7"/>
    <x v="1"/>
    <x v="1"/>
    <x v="74"/>
    <s v="Resuelta"/>
    <n v="22"/>
    <n v="9"/>
    <n v="2020"/>
    <n v="64"/>
    <s v="No Cruza"/>
    <n v="6"/>
    <n v="22"/>
    <n v="9"/>
    <n v="2020"/>
    <n v="64"/>
    <x v="1"/>
    <n v="0"/>
    <x v="1"/>
  </r>
  <r>
    <s v="P11102017010108"/>
    <x v="2"/>
    <n v="0"/>
    <n v="0"/>
    <s v="                                                                                "/>
    <s v="O.C. B/quilla Cto   "/>
    <s v="HISTORICO RETRANQUEO CENTRO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126"/>
    <n v="20170220"/>
    <n v="1110"/>
    <n v="23573964"/>
    <s v="Factibilidad Distribucion "/>
    <s v="NO"/>
    <x v="1"/>
    <n v="1"/>
    <n v="1000"/>
    <s v="Obras "/>
    <x v="7"/>
    <n v="20170816"/>
    <x v="15"/>
    <n v="1"/>
    <x v="0"/>
    <n v="26"/>
    <x v="11"/>
    <x v="0"/>
    <x v="1"/>
    <x v="685"/>
    <s v="Resuelta"/>
    <n v="16"/>
    <n v="8"/>
    <n v="2017"/>
    <n v="1197"/>
    <s v="No Cruza"/>
    <n v="202"/>
    <n v="20"/>
    <n v="2"/>
    <n v="2017"/>
    <n v="1374"/>
    <x v="0"/>
    <n v="177"/>
    <x v="2"/>
  </r>
  <r>
    <s v="P11102018110015"/>
    <x v="4"/>
    <n v="0"/>
    <n v="0"/>
    <s v="                                                                                "/>
    <s v="C.T.SOLEDAD         "/>
    <s v="MARIA ANGELICA LOCALES                                                  "/>
    <n v="300508735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1102"/>
    <n v="20191030"/>
    <n v="1110"/>
    <n v="26125733"/>
    <s v="Seguimiento y rev. instalacion electrica distribucion "/>
    <s v="NO"/>
    <x v="3"/>
    <n v="100"/>
    <n v="100000"/>
    <s v="Obras "/>
    <x v="4"/>
    <n v="20191121"/>
    <x v="2"/>
    <n v="1"/>
    <x v="0"/>
    <n v="2"/>
    <x v="5"/>
    <x v="3"/>
    <x v="1"/>
    <x v="245"/>
    <s v="Resuelta"/>
    <n v="21"/>
    <n v="11"/>
    <n v="2019"/>
    <n v="370"/>
    <s v="No Cruza"/>
    <n v="384"/>
    <n v="30"/>
    <n v="10"/>
    <n v="2019"/>
    <n v="392"/>
    <x v="0"/>
    <n v="22"/>
    <x v="3"/>
  </r>
  <r>
    <s v="P11102020030018"/>
    <x v="2"/>
    <n v="0"/>
    <n v="0"/>
    <s v="                                                                                "/>
    <s v="O.C. B/quilla Cto   "/>
    <s v="HERSA SA INVERSIONES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RA 42C 7 20                                               "/>
    <s v="T9763922                      "/>
    <s v="Somaya_Rincon                                                                   "/>
    <s v="AC190"/>
    <n v="20200305"/>
    <n v="20200504"/>
    <n v="1110"/>
    <n v="27539874"/>
    <s v="Seguimiento y rev. instalacion electrica distribucion "/>
    <s v="NO"/>
    <x v="1"/>
    <n v="75"/>
    <n v="75000"/>
    <s v="Obras "/>
    <x v="5"/>
    <n v="20200612"/>
    <x v="3"/>
    <n v="1"/>
    <x v="0"/>
    <n v="5"/>
    <x v="0"/>
    <x v="1"/>
    <x v="1"/>
    <x v="618"/>
    <s v="Resuelta"/>
    <n v="12"/>
    <n v="6"/>
    <n v="2020"/>
    <n v="166"/>
    <d v="2020-05-28T00:00:00"/>
    <n v="99"/>
    <n v="4"/>
    <n v="5"/>
    <n v="2020"/>
    <n v="205"/>
    <x v="1"/>
    <n v="39"/>
    <x v="2"/>
  </r>
  <r>
    <s v="P11802019070097"/>
    <x v="2"/>
    <n v="2329851"/>
    <n v="0"/>
    <s v="                                                                                "/>
    <s v="O.C. B/quilla Nte   "/>
    <s v="OBRA JUSTO Y BUENO SOLEDAD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18 26 04                                               "/>
    <s v="A3151411                      "/>
    <s v="FERGIE_YULISSA_SOLANO_MANOTAS                                                   "/>
    <s v="AC190"/>
    <n v="20190722"/>
    <n v="20190805"/>
    <n v="1180"/>
    <n v="26605695"/>
    <s v="Seguimiento y rev. instalacion electrica distribucion "/>
    <s v="NO"/>
    <x v="3"/>
    <n v="45"/>
    <n v="45000"/>
    <s v="Aumentos de potencia"/>
    <x v="5"/>
    <n v="20190910"/>
    <x v="2"/>
    <n v="1"/>
    <x v="0"/>
    <n v="22"/>
    <x v="6"/>
    <x v="2"/>
    <x v="1"/>
    <x v="534"/>
    <s v="Resuelta"/>
    <n v="10"/>
    <n v="9"/>
    <n v="2019"/>
    <n v="442"/>
    <s v="No Cruza"/>
    <n v="50"/>
    <n v="5"/>
    <n v="8"/>
    <n v="2019"/>
    <n v="478"/>
    <x v="0"/>
    <n v="36"/>
    <x v="2"/>
  </r>
  <r>
    <s v="P95202020110013"/>
    <x v="0"/>
    <n v="0"/>
    <n v="0"/>
    <s v="                                                                                "/>
    <s v="O.C. B/quilla Cto   "/>
    <s v="RICA LA RIBERA VILL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111"/>
    <n v="20201120"/>
    <n v="9520"/>
    <n v="28281546"/>
    <s v="Factibilidad Distribucion "/>
    <s v="NO"/>
    <x v="1"/>
    <n v="200"/>
    <n v="200000"/>
    <s v="Obras "/>
    <x v="0"/>
    <n v="20201120"/>
    <x v="3"/>
    <n v="1"/>
    <x v="0"/>
    <n v="11"/>
    <x v="5"/>
    <x v="1"/>
    <x v="4"/>
    <x v="216"/>
    <s v="Resuelta"/>
    <n v="20"/>
    <n v="11"/>
    <n v="2020"/>
    <n v="5"/>
    <s v="No Cruza"/>
    <n v="9"/>
    <n v="20"/>
    <n v="11"/>
    <n v="2020"/>
    <n v="5"/>
    <x v="1"/>
    <n v="0"/>
    <x v="0"/>
  </r>
  <r>
    <s v="P11102020010028"/>
    <x v="2"/>
    <n v="6082849"/>
    <n v="20153818"/>
    <s v="Situacion correcta                                                              "/>
    <s v="O.C. B/quilla Cto   "/>
    <s v="ATLANTICO TRIBUNALES ADMINISTRATIVOS DEL                                "/>
    <n v="3205035949"/>
    <s v="TC088"/>
    <s v="AV VIA 40 73 50                                                                                                                                                                            "/>
    <s v="VIA 40 3 73-50                                              "/>
    <s v="A3151411                      "/>
    <s v="FERGIE_YULISSA_SOLANO_MANOTAS                                                   "/>
    <s v="AC190"/>
    <n v="20200113"/>
    <n v="20200205"/>
    <n v="1110"/>
    <n v="27093955"/>
    <s v="Factibilidad Distribucion "/>
    <s v="NO"/>
    <x v="1"/>
    <n v="500"/>
    <n v="500000"/>
    <s v="Aumentos de potencia"/>
    <x v="7"/>
    <n v="20200310"/>
    <x v="3"/>
    <n v="1"/>
    <x v="0"/>
    <n v="13"/>
    <x v="11"/>
    <x v="1"/>
    <x v="1"/>
    <x v="473"/>
    <s v="Resuelta"/>
    <n v="10"/>
    <n v="3"/>
    <n v="2020"/>
    <n v="260"/>
    <s v="No Cruza"/>
    <n v="57"/>
    <n v="5"/>
    <n v="2"/>
    <n v="2020"/>
    <n v="294"/>
    <x v="1"/>
    <n v="34"/>
    <x v="2"/>
  </r>
  <r>
    <s v="P95102019070042"/>
    <x v="2"/>
    <n v="3059889"/>
    <n v="0"/>
    <s v="                                                                                "/>
    <s v="O.C. B/quilla Nte   "/>
    <s v="REBOLO OBRA TIENDAS D1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RA 29 17 02                                               "/>
    <s v="A3151411                      "/>
    <s v="FERGIE_YULISSA_SOLANO_MANOTAS                                                   "/>
    <s v="AC190"/>
    <n v="20190724"/>
    <n v="20190809"/>
    <n v="9510"/>
    <n v="26695579"/>
    <s v="Seguimiento y rev. instalacion electrica distribucion "/>
    <s v="NO"/>
    <x v="3"/>
    <n v="45"/>
    <n v="45000"/>
    <s v="Aumentos de potencia"/>
    <x v="8"/>
    <n v="20190905"/>
    <x v="2"/>
    <n v="1"/>
    <x v="0"/>
    <n v="24"/>
    <x v="6"/>
    <x v="2"/>
    <x v="1"/>
    <x v="479"/>
    <s v="Resuelta"/>
    <n v="5"/>
    <n v="9"/>
    <n v="2019"/>
    <n v="447"/>
    <s v="No Cruza"/>
    <n v="43"/>
    <n v="9"/>
    <n v="8"/>
    <n v="2019"/>
    <n v="474"/>
    <x v="0"/>
    <n v="27"/>
    <x v="2"/>
  </r>
  <r>
    <s v="P11102020100118"/>
    <x v="5"/>
    <n v="0"/>
    <n v="0"/>
    <s v="                                                                                "/>
    <s v="OC CCIAL AMERICANO  "/>
    <s v="PEDRO JOSE ANGULO SPIRKO                                                "/>
    <n v="3045999967"/>
    <s v="TC090"/>
    <s v="                                                                                                                                                                                           "/>
    <s v="CRA 53 76 239=CLL 73 41 58                                  "/>
    <s v="MP000297                      "/>
    <s v="SANDRA_PEREZ_MORGAN                                                             "/>
    <s v="AC230"/>
    <n v="20201027"/>
    <n v="20201027"/>
    <n v="1110"/>
    <n v="0"/>
    <m/>
    <s v="NO"/>
    <x v="0"/>
    <n v="3"/>
    <n v="3000"/>
    <s v="Suministros definitivos Simples "/>
    <x v="9"/>
    <n v="20201027"/>
    <x v="1"/>
    <n v="1"/>
    <x v="1"/>
    <n v="27"/>
    <x v="3"/>
    <x v="1"/>
    <x v="1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11802014050050"/>
    <x v="2"/>
    <n v="0"/>
    <n v="0"/>
    <s v="                                                                                "/>
    <s v="O.C. B/quilla Nte   "/>
    <s v="  TRANSURBAR LTDA                                                       "/>
    <n v="3728858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40514"/>
    <n v="20140519"/>
    <n v="1180"/>
    <n v="20602487"/>
    <s v="Seguimiento y rev. instalacion electrica distribucion "/>
    <s v="NO"/>
    <x v="1"/>
    <n v="400"/>
    <n v="400000"/>
    <s v="Obras "/>
    <x v="5"/>
    <n v="20150727"/>
    <x v="3"/>
    <n v="1"/>
    <x v="0"/>
    <n v="14"/>
    <x v="2"/>
    <x v="8"/>
    <x v="1"/>
    <x v="686"/>
    <s v="Resuelta"/>
    <n v="27"/>
    <n v="7"/>
    <n v="2015"/>
    <n v="1948"/>
    <s v="No Cruza"/>
    <n v="439"/>
    <n v="19"/>
    <n v="5"/>
    <n v="2014"/>
    <n v="2382"/>
    <x v="0"/>
    <n v="434"/>
    <x v="2"/>
  </r>
  <r>
    <s v="P11802017080038"/>
    <x v="0"/>
    <n v="0"/>
    <n v="0"/>
    <s v="                                                                                "/>
    <s v="O.C. B/quilla Nte   "/>
    <s v="PLEXAPORT INDUSTRIA RIO GRANDE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PLEXAPORT                                                   "/>
    <s v="T3443869                      "/>
    <s v="                                                                                "/>
    <s v="AC100"/>
    <n v="20170810"/>
    <n v="20171030"/>
    <n v="1180"/>
    <n v="24137681"/>
    <s v="Factibilidad Distribucion "/>
    <s v="NO"/>
    <x v="1"/>
    <n v="225"/>
    <n v="225000"/>
    <s v="Obras "/>
    <x v="0"/>
    <n v="20171030"/>
    <x v="3"/>
    <n v="1"/>
    <x v="0"/>
    <n v="10"/>
    <x v="10"/>
    <x v="0"/>
    <x v="1"/>
    <x v="687"/>
    <s v="Resuelta"/>
    <n v="30"/>
    <n v="10"/>
    <n v="2017"/>
    <n v="1122"/>
    <s v="No Cruza"/>
    <n v="81"/>
    <n v="30"/>
    <n v="10"/>
    <n v="2017"/>
    <n v="1122"/>
    <x v="0"/>
    <n v="0"/>
    <x v="0"/>
  </r>
  <r>
    <s v="P11702017030035"/>
    <x v="8"/>
    <n v="2098635"/>
    <n v="20048444"/>
    <s v="Situacion correcta                                                              "/>
    <s v="Central de Escritos "/>
    <s v="PORTUARIO DISTRITO ESPECIAL INDUSTRIAL Y                                "/>
    <n v="3003360026"/>
    <s v="TC095"/>
    <s v="CL 41B 1F 5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10"/>
    <n v="20170309"/>
    <n v="20180124"/>
    <n v="1170"/>
    <n v="23809858"/>
    <s v="Seguimiento y rev. instalacion electrica distribucion "/>
    <s v="NO"/>
    <x v="3"/>
    <n v="225"/>
    <n v="225000"/>
    <s v="Aumentos de potencia"/>
    <x v="13"/>
    <n v="20180124"/>
    <x v="3"/>
    <n v="1"/>
    <x v="0"/>
    <n v="9"/>
    <x v="0"/>
    <x v="0"/>
    <x v="1"/>
    <x v="301"/>
    <s v="Resuelta"/>
    <n v="24"/>
    <n v="1"/>
    <n v="2018"/>
    <n v="1036"/>
    <s v="No Cruza"/>
    <n v="321"/>
    <n v="24"/>
    <n v="1"/>
    <n v="2018"/>
    <n v="1036"/>
    <x v="0"/>
    <n v="0"/>
    <x v="5"/>
  </r>
  <r>
    <s v="P34302020020002"/>
    <x v="0"/>
    <n v="0"/>
    <n v="0"/>
    <s v="                                                                                "/>
    <s v="ZE Santa_Marta      "/>
    <s v="LUIS CASTILLO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200212"/>
    <n v="20200228"/>
    <n v="3430"/>
    <n v="27215126"/>
    <s v="Factibilidad Distribucion "/>
    <s v="NO"/>
    <x v="1"/>
    <n v="112.5"/>
    <n v="112500"/>
    <s v="Obras "/>
    <x v="0"/>
    <n v="20200228"/>
    <x v="2"/>
    <n v="1"/>
    <x v="0"/>
    <n v="12"/>
    <x v="1"/>
    <x v="1"/>
    <x v="0"/>
    <x v="190"/>
    <s v="Resuelta"/>
    <n v="28"/>
    <n v="2"/>
    <n v="2020"/>
    <n v="271"/>
    <s v="No Cruza"/>
    <n v="16"/>
    <n v="28"/>
    <n v="2"/>
    <n v="2020"/>
    <n v="271"/>
    <x v="1"/>
    <n v="0"/>
    <x v="0"/>
  </r>
  <r>
    <s v="P11102019010071"/>
    <x v="0"/>
    <n v="3774162"/>
    <n v="0"/>
    <s v="                                                                                "/>
    <s v="C.T.SOLEDAD         "/>
    <s v="CECILIA  JACINTA OCHOA DE CORREDOR                                      "/>
    <n v="3012088143"/>
    <s v="TC092"/>
    <s v="                                                                                                                                                                                           "/>
    <s v="=CLL 70B 41 235                                             "/>
    <s v="T9763922                      "/>
    <s v="Somaya_Rincon                                                                   "/>
    <s v="AC100"/>
    <n v="20190122"/>
    <n v="20190125"/>
    <n v="1110"/>
    <n v="25924458"/>
    <s v="Factibilidad Distribucion "/>
    <s v="NO"/>
    <x v="1"/>
    <n v="800"/>
    <n v="800000"/>
    <s v="Aumentos de potencia"/>
    <x v="0"/>
    <n v="20190125"/>
    <x v="3"/>
    <n v="1"/>
    <x v="0"/>
    <n v="22"/>
    <x v="11"/>
    <x v="2"/>
    <x v="1"/>
    <x v="688"/>
    <s v="Resuelta"/>
    <n v="25"/>
    <n v="1"/>
    <n v="2019"/>
    <n v="670"/>
    <s v="No Cruza"/>
    <n v="3"/>
    <n v="25"/>
    <n v="1"/>
    <n v="2019"/>
    <n v="670"/>
    <x v="0"/>
    <n v="0"/>
    <x v="0"/>
  </r>
  <r>
    <s v="P12202020110007"/>
    <x v="1"/>
    <n v="0"/>
    <n v="0"/>
    <s v="                                                                                "/>
    <s v="O.C Sabanalarga     "/>
    <s v="ROSINA DEL CARMEN OLIVERO ALVAREZ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19 NO 33B 168 URB VILLA LEYLA                           "/>
    <s v="ACSIA043                      "/>
    <s v="BRENDA MONSALVE                                                                 "/>
    <s v="AC236"/>
    <n v="20201111"/>
    <n v="20201119"/>
    <n v="1220"/>
    <n v="28279616"/>
    <s v="Inspección Normalización"/>
    <s v="NO"/>
    <x v="1"/>
    <n v="3"/>
    <n v="3000"/>
    <s v="Suministros definitivos Simples "/>
    <x v="1"/>
    <n v="20201119"/>
    <x v="1"/>
    <n v="1"/>
    <x v="1"/>
    <n v="11"/>
    <x v="5"/>
    <x v="1"/>
    <x v="4"/>
    <x v="216"/>
    <s v="Resuelta"/>
    <n v="19"/>
    <n v="11"/>
    <n v="2020"/>
    <n v="6"/>
    <s v="No Cruza"/>
    <n v="8"/>
    <n v="19"/>
    <n v="11"/>
    <n v="2020"/>
    <n v="6"/>
    <x v="1"/>
    <n v="0"/>
    <x v="1"/>
  </r>
  <r>
    <s v="P93532020110002"/>
    <x v="3"/>
    <n v="7855245"/>
    <n v="34425789"/>
    <s v="Situacion correcta                                                              "/>
    <s v="O.C. Plato          "/>
    <s v="ZOILA DIOSA CARRANZA BOLAÑO                                             "/>
    <n v="3043400681"/>
    <s v="TC090"/>
    <s v="CL 14 9A 34                                                                                                                                                                                "/>
    <s v="NIC POST REF 3828605 CL 14 CR 9A 75                         "/>
    <s v="TR045268                      "/>
    <s v="WILLIAM_MUNOZ_OLGUIN                                                            "/>
    <s v="AC005"/>
    <n v="20201109"/>
    <n v="20201109"/>
    <n v="9353"/>
    <n v="28274548"/>
    <s v="Modificación de Potencia"/>
    <s v="NO"/>
    <x v="2"/>
    <n v="3"/>
    <n v="3000"/>
    <s v="Aumentos de potencia"/>
    <x v="3"/>
    <n v="20201109"/>
    <x v="1"/>
    <n v="1"/>
    <x v="1"/>
    <n v="9"/>
    <x v="5"/>
    <x v="1"/>
    <x v="0"/>
    <x v="55"/>
    <s v="Pendiente"/>
    <n v="9"/>
    <n v="11"/>
    <n v="2020"/>
    <n v="16"/>
    <s v="No Cruza"/>
    <n v="16"/>
    <n v="9"/>
    <n v="11"/>
    <n v="2020"/>
    <n v="16"/>
    <x v="1"/>
    <n v="0"/>
    <x v="1"/>
  </r>
  <r>
    <s v="P11702020110079"/>
    <x v="5"/>
    <n v="0"/>
    <n v="0"/>
    <s v="                                                                                "/>
    <s v="O.C. Soledad        "/>
    <s v="MOISES RAFAEL RODRIGUEZ                                                 "/>
    <n v="300257752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20"/>
    <n v="20201120"/>
    <n v="1170"/>
    <n v="0"/>
    <m/>
    <s v="NO"/>
    <x v="0"/>
    <n v="3"/>
    <n v="3000"/>
    <s v="Suministros definitivos Simples "/>
    <x v="9"/>
    <n v="20201120"/>
    <x v="1"/>
    <n v="1"/>
    <x v="1"/>
    <n v="20"/>
    <x v="5"/>
    <x v="1"/>
    <x v="1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34102020080022"/>
    <x v="2"/>
    <n v="0"/>
    <n v="0"/>
    <s v="                                                                                "/>
    <s v="O.C. B/quilla Nte   "/>
    <s v="CAMARA DE COMERCIO DE SANTA MARTA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YECTO CAMARA COMERCIO                                    "/>
    <s v="RC000135                      "/>
    <s v="CRISTIAN_CONTRERAS_ARROYO                                                       "/>
    <s v="AC190"/>
    <n v="20200813"/>
    <n v="20200929"/>
    <n v="3410"/>
    <n v="0"/>
    <m/>
    <s v="NO"/>
    <x v="0"/>
    <n v="27"/>
    <n v="27000"/>
    <s v="Coogeneración/Suplencia "/>
    <x v="5"/>
    <n v="20200929"/>
    <x v="10"/>
    <n v="1"/>
    <x v="2"/>
    <n v="13"/>
    <x v="10"/>
    <x v="1"/>
    <x v="0"/>
    <x v="96"/>
    <s v="Sin Orden"/>
    <n v="29"/>
    <n v="9"/>
    <n v="2020"/>
    <n v="57"/>
    <s v="No Cruza"/>
    <n v="57"/>
    <n v="29"/>
    <n v="9"/>
    <n v="2020"/>
    <n v="57"/>
    <x v="1"/>
    <n v="0"/>
    <x v="2"/>
  </r>
  <r>
    <s v="P11102020070077"/>
    <x v="1"/>
    <n v="3009018"/>
    <n v="20134966"/>
    <s v="Situacion correcta                                                              "/>
    <s v="O.C. B/quilla Sur   "/>
    <s v="MIGUEL MIRANDA                                                          "/>
    <n v="3066116"/>
    <s v="TC090"/>
    <s v="CR 25C 53D 65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236"/>
    <n v="20200728"/>
    <n v="20200902"/>
    <n v="1110"/>
    <n v="0"/>
    <m/>
    <s v="NO"/>
    <x v="0"/>
    <n v="2.2000000000000002"/>
    <n v="2200"/>
    <s v="Aumentos de potencia"/>
    <x v="1"/>
    <n v="20200902"/>
    <x v="1"/>
    <n v="1"/>
    <x v="1"/>
    <n v="28"/>
    <x v="6"/>
    <x v="1"/>
    <x v="1"/>
    <x v="16"/>
    <s v="Sin Orden"/>
    <n v="2"/>
    <n v="9"/>
    <n v="2020"/>
    <n v="84"/>
    <s v="No Cruza"/>
    <n v="84"/>
    <n v="2"/>
    <n v="9"/>
    <n v="2020"/>
    <n v="84"/>
    <x v="1"/>
    <n v="0"/>
    <x v="1"/>
  </r>
  <r>
    <s v="P11802020070003"/>
    <x v="2"/>
    <n v="0"/>
    <n v="0"/>
    <s v="                                                                                "/>
    <s v="O.C. B/quilla Nte   "/>
    <s v="CLAUDIA OLIVIA VARELA PATERNINA                                         "/>
    <n v="3116346271"/>
    <s v="TC092"/>
    <s v="                                                                                                                                                                                           "/>
    <s v="CENTRO COMER LA ARBOLEDA                                    "/>
    <s v="RC000135                      "/>
    <s v="CRISTIAN_CONTRERAS_ARROYO                                                       "/>
    <s v="AC190"/>
    <n v="20200702"/>
    <n v="20200821"/>
    <n v="1180"/>
    <n v="0"/>
    <m/>
    <s v="NO"/>
    <x v="0"/>
    <n v="17"/>
    <n v="17000"/>
    <s v="Coogeneración/Suplencia "/>
    <x v="5"/>
    <n v="20200821"/>
    <x v="10"/>
    <n v="1"/>
    <x v="2"/>
    <n v="2"/>
    <x v="6"/>
    <x v="1"/>
    <x v="1"/>
    <x v="203"/>
    <s v="Sin Orden"/>
    <n v="21"/>
    <n v="8"/>
    <n v="2020"/>
    <n v="96"/>
    <s v="No Cruza"/>
    <n v="96"/>
    <n v="21"/>
    <n v="8"/>
    <n v="2020"/>
    <n v="96"/>
    <x v="1"/>
    <n v="0"/>
    <x v="2"/>
  </r>
  <r>
    <s v="P95202019050007"/>
    <x v="2"/>
    <n v="0"/>
    <n v="0"/>
    <s v="                                                                                "/>
    <s v="O.C Sabanalarga     "/>
    <s v="SUAN, JAIRO FONSECA MEJORAMIENTO DE VIVIENDAS                           "/>
    <n v="0"/>
    <s v="TC090"/>
    <s v="                                                                                                                                                                                           "/>
    <s v="CT 6300V                                                    "/>
    <s v="A8742068                      "/>
    <s v="Alvaro_Enrique_Hernandez_Suarez                                                 "/>
    <s v="AC190"/>
    <n v="20190507"/>
    <n v="20190626"/>
    <n v="9520"/>
    <n v="26289809"/>
    <s v="Factibilidad Distribucion "/>
    <s v="NO"/>
    <x v="1"/>
    <n v="10"/>
    <n v="10000"/>
    <s v="Obras "/>
    <x v="7"/>
    <n v="20190829"/>
    <x v="7"/>
    <n v="1"/>
    <x v="0"/>
    <n v="7"/>
    <x v="2"/>
    <x v="2"/>
    <x v="4"/>
    <x v="656"/>
    <s v="Resuelta"/>
    <n v="29"/>
    <n v="8"/>
    <n v="2019"/>
    <n v="454"/>
    <s v="No Cruza"/>
    <n v="114"/>
    <n v="26"/>
    <n v="6"/>
    <n v="2019"/>
    <n v="518"/>
    <x v="0"/>
    <n v="64"/>
    <x v="2"/>
  </r>
  <r>
    <s v="P12102018060033"/>
    <x v="2"/>
    <n v="0"/>
    <n v="0"/>
    <s v="                                                                                "/>
    <s v="O.C Sabanalarga     "/>
    <s v="LOGICEM CENTRO LOGISTICO ULTRACEM                                       "/>
    <n v="3130040"/>
    <s v="TC092"/>
    <s v="                                                                                                                                                                                           "/>
    <s v="LOGICEM                                                     "/>
    <s v="T9763922                      "/>
    <s v="Somaya_Rincon                                                                   "/>
    <s v="AC190"/>
    <n v="20180626"/>
    <n v="20181012"/>
    <n v="1210"/>
    <n v="25249551"/>
    <s v="Factibilidad Distribucion "/>
    <s v="NO"/>
    <x v="1"/>
    <n v="250"/>
    <n v="250000"/>
    <s v="Obras "/>
    <x v="8"/>
    <n v="20200204"/>
    <x v="3"/>
    <n v="1"/>
    <x v="0"/>
    <n v="26"/>
    <x v="4"/>
    <x v="3"/>
    <x v="4"/>
    <x v="558"/>
    <s v="Resuelta"/>
    <n v="4"/>
    <n v="2"/>
    <n v="2020"/>
    <n v="295"/>
    <s v="No Cruza"/>
    <n v="588"/>
    <n v="12"/>
    <n v="10"/>
    <n v="2018"/>
    <n v="775"/>
    <x v="0"/>
    <n v="480"/>
    <x v="2"/>
  </r>
  <r>
    <s v="P95202018070007"/>
    <x v="2"/>
    <n v="0"/>
    <n v="0"/>
    <s v="                                                                                "/>
    <s v="O.C Sabanalarga  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T9763922                      "/>
    <s v="Somaya_Rincon                                                                   "/>
    <s v="AC190"/>
    <n v="20180709"/>
    <n v="20190130"/>
    <n v="9520"/>
    <n v="0"/>
    <m/>
    <s v="NO"/>
    <x v="0"/>
    <n v="25"/>
    <n v="25000"/>
    <s v="Obras "/>
    <x v="2"/>
    <n v="20190130"/>
    <x v="7"/>
    <n v="1"/>
    <x v="0"/>
    <n v="9"/>
    <x v="6"/>
    <x v="3"/>
    <x v="4"/>
    <x v="270"/>
    <s v="Sin Orden"/>
    <n v="30"/>
    <n v="1"/>
    <n v="2019"/>
    <n v="665"/>
    <s v="No Cruza"/>
    <n v="665"/>
    <n v="30"/>
    <n v="1"/>
    <n v="2019"/>
    <n v="665"/>
    <x v="0"/>
    <n v="0"/>
    <x v="2"/>
  </r>
  <r>
    <s v="P11702020050030"/>
    <x v="1"/>
    <n v="0"/>
    <n v="0"/>
    <s v="                                                                                "/>
    <s v="Of. Telefónica 24H  "/>
    <s v="JEIMY MARIA GALAN RIBON                                                 "/>
    <n v="3006296719"/>
    <s v="TC090"/>
    <s v="                                                                                                                                                                                           "/>
    <s v="CRA 18S 46B 04                                              "/>
    <s v="TR042882                      "/>
    <s v="LAURA_MARIA_BARRIOS_RADA                                                        "/>
    <s v="AC236"/>
    <n v="20200527"/>
    <n v="20200813"/>
    <n v="1170"/>
    <n v="27952241"/>
    <s v="Inspección Normalización"/>
    <s v="NO"/>
    <x v="1"/>
    <n v="3"/>
    <n v="3000"/>
    <s v="Suministros definitivos Simples "/>
    <x v="1"/>
    <n v="20200813"/>
    <x v="1"/>
    <n v="1"/>
    <x v="1"/>
    <n v="27"/>
    <x v="2"/>
    <x v="1"/>
    <x v="1"/>
    <x v="61"/>
    <s v="Resuelta"/>
    <n v="13"/>
    <n v="8"/>
    <n v="2020"/>
    <n v="104"/>
    <s v="No Cruza"/>
    <n v="78"/>
    <n v="13"/>
    <n v="8"/>
    <n v="2020"/>
    <n v="104"/>
    <x v="1"/>
    <n v="0"/>
    <x v="1"/>
  </r>
  <r>
    <s v="P12102020020012"/>
    <x v="0"/>
    <n v="5535407"/>
    <n v="20184278"/>
    <s v="Situacion correcta                                                              "/>
    <s v="O.C. B/quilla Cto   "/>
    <s v="  CONSTRUCCION- CILA                                                    "/>
    <n v="3821257"/>
    <s v="TC092"/>
    <s v="CARRT DE LA CORDIALIDAD KM 10 935               LOC     3                                                                                                                                  "/>
    <s v="CT 05625 MT 06638                                           "/>
    <s v="A2891363                      "/>
    <s v="Naibet Olivo                                                                    "/>
    <s v="AC100"/>
    <n v="20200210"/>
    <n v="20200219"/>
    <n v="1210"/>
    <n v="27164694"/>
    <s v="Factibilidad Distribucion "/>
    <s v="NO"/>
    <x v="1"/>
    <n v="300"/>
    <n v="300000"/>
    <s v="Aumentos de potencia"/>
    <x v="0"/>
    <n v="20200219"/>
    <x v="3"/>
    <n v="1"/>
    <x v="0"/>
    <n v="10"/>
    <x v="1"/>
    <x v="1"/>
    <x v="4"/>
    <x v="116"/>
    <s v="Resuelta"/>
    <n v="19"/>
    <n v="2"/>
    <n v="2020"/>
    <n v="280"/>
    <s v="No Cruza"/>
    <n v="9"/>
    <n v="19"/>
    <n v="2"/>
    <n v="2020"/>
    <n v="280"/>
    <x v="1"/>
    <n v="0"/>
    <x v="0"/>
  </r>
  <r>
    <s v="P33102019120032"/>
    <x v="0"/>
    <n v="0"/>
    <n v="0"/>
    <s v="                                                                                "/>
    <s v="O.C. Riohacha       "/>
    <s v="VILLA GOZEN II CONJUNTO RESIDENCIAL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1218"/>
    <n v="20191227"/>
    <n v="3310"/>
    <n v="27039192"/>
    <s v="Factibilidad Distribucion "/>
    <s v="NO"/>
    <x v="1"/>
    <n v="75"/>
    <n v="75000"/>
    <s v="Obras "/>
    <x v="0"/>
    <n v="20191227"/>
    <x v="2"/>
    <n v="1"/>
    <x v="0"/>
    <n v="18"/>
    <x v="9"/>
    <x v="2"/>
    <x v="3"/>
    <x v="141"/>
    <s v="Resuelta"/>
    <n v="27"/>
    <n v="12"/>
    <n v="2019"/>
    <n v="334"/>
    <s v="No Cruza"/>
    <n v="9"/>
    <n v="27"/>
    <n v="12"/>
    <n v="2019"/>
    <n v="334"/>
    <x v="1"/>
    <n v="0"/>
    <x v="0"/>
  </r>
  <r>
    <s v="P11102016120089"/>
    <x v="2"/>
    <n v="1973301"/>
    <n v="0"/>
    <s v="                                                                                "/>
    <s v="C.T.SOLEDAD         "/>
    <s v="CR53 #106-1 PARQUEADERO PRICESMART                                      "/>
    <n v="7424114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61221"/>
    <n v="20170824"/>
    <n v="1110"/>
    <n v="23415450"/>
    <s v="Factibilidad Distribucion "/>
    <s v="NO"/>
    <x v="1"/>
    <n v="225"/>
    <n v="225000"/>
    <s v="Aumentos de potencia"/>
    <x v="7"/>
    <n v="20170929"/>
    <x v="3"/>
    <n v="1"/>
    <x v="0"/>
    <n v="21"/>
    <x v="9"/>
    <x v="7"/>
    <x v="1"/>
    <x v="689"/>
    <s v="Resuelta"/>
    <n v="29"/>
    <n v="9"/>
    <n v="2017"/>
    <n v="1153"/>
    <s v="No Cruza"/>
    <n v="282"/>
    <n v="24"/>
    <n v="8"/>
    <n v="2017"/>
    <n v="1189"/>
    <x v="0"/>
    <n v="36"/>
    <x v="2"/>
  </r>
  <r>
    <s v="P11502018060017"/>
    <x v="2"/>
    <n v="0"/>
    <n v="0"/>
    <s v="                                                                                "/>
    <s v="C.T.SOLEDAD         "/>
    <s v="JORGE VIVES GARCIA PROVISIONAL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619"/>
    <n v="20180703"/>
    <n v="1150"/>
    <n v="25290117"/>
    <s v="Seguimiento y rev. instalacion electrica distribucion "/>
    <s v="NO"/>
    <x v="1"/>
    <n v="25"/>
    <n v="25000"/>
    <s v="Obras "/>
    <x v="7"/>
    <n v="20180710"/>
    <x v="2"/>
    <n v="1"/>
    <x v="0"/>
    <n v="19"/>
    <x v="4"/>
    <x v="3"/>
    <x v="1"/>
    <x v="690"/>
    <s v="Resuelta"/>
    <n v="10"/>
    <n v="7"/>
    <n v="2018"/>
    <n v="869"/>
    <d v="2018-07-11T00:00:00"/>
    <n v="21"/>
    <n v="3"/>
    <n v="7"/>
    <n v="2018"/>
    <n v="876"/>
    <x v="0"/>
    <n v="7"/>
    <x v="2"/>
  </r>
  <r>
    <s v="P11102019110139"/>
    <x v="2"/>
    <n v="0"/>
    <n v="0"/>
    <s v="                                                                                "/>
    <s v="O.C. B/quilla Cto   "/>
    <s v="  INVERSIONES CORREA PAYARES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INVERSIONES CORREA PAYARES                                  "/>
    <s v="A3151411                      "/>
    <s v="FERGIE_YULISSA_SOLANO_MANOTAS                                                   "/>
    <s v="AC190"/>
    <n v="20191127"/>
    <n v="20191230"/>
    <n v="1110"/>
    <n v="27131237"/>
    <s v="Seguimiento y rev. instalacion electrica distribucion "/>
    <s v="NO"/>
    <x v="1"/>
    <n v="15"/>
    <n v="15000"/>
    <s v="Obras "/>
    <x v="5"/>
    <n v="20200309"/>
    <x v="2"/>
    <n v="1"/>
    <x v="0"/>
    <n v="27"/>
    <x v="5"/>
    <x v="2"/>
    <x v="1"/>
    <x v="164"/>
    <s v="Resuelta"/>
    <n v="9"/>
    <n v="3"/>
    <n v="2020"/>
    <n v="261"/>
    <d v="2020-01-31T00:00:00"/>
    <n v="103"/>
    <n v="30"/>
    <n v="12"/>
    <n v="2019"/>
    <n v="331"/>
    <x v="1"/>
    <n v="70"/>
    <x v="2"/>
  </r>
  <r>
    <s v="P12102017010010"/>
    <x v="2"/>
    <n v="0"/>
    <n v="0"/>
    <s v="                                                                                "/>
    <s v="O.C Sabanalarga     "/>
    <s v="AMABLE MERCADO MULTIFAMILIAR LA 18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ULTIFAMILIAR LA 18- LOTE B                                 "/>
    <s v="A8742068                      "/>
    <s v="Alvaro_Enrique_Hernandez_Suarez                                                 "/>
    <s v="AC190"/>
    <n v="20170113"/>
    <n v="20170420"/>
    <n v="1210"/>
    <n v="24178085"/>
    <s v="Seguimiento y rev. instalacion electrica distribucion "/>
    <s v="NO"/>
    <x v="3"/>
    <n v="37.5"/>
    <n v="37500"/>
    <s v="Obras "/>
    <x v="8"/>
    <n v="20190516"/>
    <x v="2"/>
    <n v="1"/>
    <x v="0"/>
    <n v="13"/>
    <x v="11"/>
    <x v="0"/>
    <x v="4"/>
    <x v="691"/>
    <s v="Resuelta"/>
    <n v="16"/>
    <n v="5"/>
    <n v="2019"/>
    <n v="559"/>
    <s v="No Cruza"/>
    <n v="853"/>
    <n v="20"/>
    <n v="4"/>
    <n v="2017"/>
    <n v="1315"/>
    <x v="0"/>
    <n v="756"/>
    <x v="2"/>
  </r>
  <r>
    <s v="P11102019010107"/>
    <x v="4"/>
    <n v="8664268"/>
    <n v="0"/>
    <s v="                                                                                "/>
    <s v="C.T.SOLEDAD         "/>
    <s v="ALVARO DUARTE LEAL                                                      "/>
    <n v="3791848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129"/>
    <n v="20200312"/>
    <n v="1110"/>
    <n v="27078795"/>
    <s v="Seguimiento y rev. instalacion electrica distribucion "/>
    <s v="NO"/>
    <x v="3"/>
    <n v="300"/>
    <n v="300000"/>
    <s v="Aumentos de potencia"/>
    <x v="6"/>
    <n v="20200312"/>
    <x v="3"/>
    <n v="1"/>
    <x v="0"/>
    <n v="29"/>
    <x v="11"/>
    <x v="2"/>
    <x v="1"/>
    <x v="692"/>
    <s v="Resuelta"/>
    <n v="12"/>
    <n v="3"/>
    <n v="2020"/>
    <n v="258"/>
    <s v="No Cruza"/>
    <n v="408"/>
    <n v="12"/>
    <n v="3"/>
    <n v="2020"/>
    <n v="258"/>
    <x v="1"/>
    <n v="0"/>
    <x v="3"/>
  </r>
  <r>
    <s v="P95102020080004"/>
    <x v="5"/>
    <n v="0"/>
    <n v="0"/>
    <s v="                                                                                "/>
    <s v="O.C. Soledad        "/>
    <s v="ESTIWAR NAVARRO CAMARGO                                                 "/>
    <n v="3108600424"/>
    <s v="TC090"/>
    <s v="                                                                                                                                                                                           "/>
    <s v="DGN 56C 4 17                                                "/>
    <s v="A2670921                      "/>
    <s v="Margarita_Ortiz_Dominguez                                                       "/>
    <s v="AC230"/>
    <n v="20200806"/>
    <n v="20200806"/>
    <n v="9510"/>
    <n v="0"/>
    <m/>
    <s v="NO"/>
    <x v="0"/>
    <n v="3"/>
    <n v="3000"/>
    <s v="Suministros definitivos Simples "/>
    <x v="8"/>
    <n v="20200820"/>
    <x v="1"/>
    <n v="1"/>
    <x v="1"/>
    <n v="6"/>
    <x v="10"/>
    <x v="1"/>
    <x v="1"/>
    <x v="150"/>
    <s v="Sin Orden"/>
    <n v="20"/>
    <n v="8"/>
    <n v="2020"/>
    <n v="97"/>
    <s v="No Cruza"/>
    <n v="97"/>
    <n v="6"/>
    <n v="8"/>
    <n v="2020"/>
    <n v="111"/>
    <x v="1"/>
    <n v="14"/>
    <x v="4"/>
  </r>
  <r>
    <s v="P11102020070085"/>
    <x v="1"/>
    <n v="8892398"/>
    <n v="20151367"/>
    <s v="Situacion correcta                                                              "/>
    <s v="O.C. Soledad        "/>
    <s v="LISBETH CASTILLO CHARRIS                                                "/>
    <n v="30225669383"/>
    <s v="TC090"/>
    <s v="CL 80 70 50          P  1 APTO    2                                                                                                                                                        "/>
    <s v="CRA 53 76 239=CLL 80 70 50                                  "/>
    <s v="A2670921                      "/>
    <s v="Margarita_Ortiz_Dominguez                                                       "/>
    <s v="AC236"/>
    <n v="20200729"/>
    <n v="20200802"/>
    <n v="1110"/>
    <n v="27894360"/>
    <s v="Modificación de Potencia"/>
    <s v="NO"/>
    <x v="1"/>
    <n v="3"/>
    <n v="3000"/>
    <s v="Aumentos de potencia"/>
    <x v="8"/>
    <n v="20200802"/>
    <x v="1"/>
    <n v="1"/>
    <x v="1"/>
    <n v="29"/>
    <x v="6"/>
    <x v="1"/>
    <x v="1"/>
    <x v="167"/>
    <s v="Resuelta"/>
    <n v="2"/>
    <n v="8"/>
    <n v="2020"/>
    <n v="115"/>
    <s v="No Cruza"/>
    <n v="4"/>
    <n v="2"/>
    <n v="8"/>
    <n v="2020"/>
    <n v="115"/>
    <x v="1"/>
    <n v="0"/>
    <x v="1"/>
  </r>
  <r>
    <s v="P11702020100095"/>
    <x v="1"/>
    <n v="2087724"/>
    <n v="20046332"/>
    <s v="Situacion correcta                                                              "/>
    <s v="Of. Telefónica 24H  "/>
    <s v="BERTHA CECILIA TORRES DE BLANCO                                         "/>
    <n v="3003850054"/>
    <s v="TC090"/>
    <s v="CR 7D 40 27                                                                                                                                                                                "/>
    <s v="                                                            "/>
    <s v="NT000856                      "/>
    <s v="KARLA_MELISSA_BARRIOS_RADA                                                      "/>
    <s v="AC236"/>
    <n v="20201028"/>
    <n v="20201105"/>
    <n v="1170"/>
    <n v="28255932"/>
    <s v="Modificación de Potencia"/>
    <s v="NO"/>
    <x v="1"/>
    <n v="3"/>
    <n v="3000"/>
    <s v="Aumentos de potencia"/>
    <x v="1"/>
    <n v="20201105"/>
    <x v="1"/>
    <n v="1"/>
    <x v="1"/>
    <n v="28"/>
    <x v="3"/>
    <x v="1"/>
    <x v="1"/>
    <x v="133"/>
    <s v="Resuelta"/>
    <n v="5"/>
    <n v="11"/>
    <n v="2020"/>
    <n v="20"/>
    <d v="2020-10-28T00:00:00"/>
    <n v="8"/>
    <n v="5"/>
    <n v="11"/>
    <n v="2020"/>
    <n v="20"/>
    <x v="1"/>
    <n v="0"/>
    <x v="1"/>
  </r>
  <r>
    <s v="P95102020110022"/>
    <x v="5"/>
    <n v="0"/>
    <n v="0"/>
    <s v="                                                                                "/>
    <s v="Of. Telefónica 24H  "/>
    <s v="FARID JOSE RUIZ ORTEGA                                                  "/>
    <n v="301289466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10"/>
    <n v="20201110"/>
    <n v="9510"/>
    <n v="0"/>
    <m/>
    <s v="NO"/>
    <x v="0"/>
    <n v="3"/>
    <n v="3000"/>
    <s v="Suministros definitivos Simples "/>
    <x v="9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11102019120033"/>
    <x v="1"/>
    <n v="2981907"/>
    <n v="0"/>
    <s v="                                                                                "/>
    <s v="OC CCIAL AMERICANO  "/>
    <s v="GENIO MARIO VOTO BUITRAGO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37 33 173                                              "/>
    <s v="MP000298                      "/>
    <s v="TERESA_ELVIRA_CANTILLO_MENDOZA                                                  "/>
    <s v="AC236"/>
    <n v="20191204"/>
    <n v="20191205"/>
    <n v="1110"/>
    <n v="26977470"/>
    <s v="Modificación de Potencia"/>
    <s v="NO"/>
    <x v="1"/>
    <n v="3"/>
    <n v="3000"/>
    <s v="Aumentos de potencia"/>
    <x v="1"/>
    <n v="20191205"/>
    <x v="1"/>
    <n v="1"/>
    <x v="1"/>
    <n v="4"/>
    <x v="9"/>
    <x v="2"/>
    <x v="1"/>
    <x v="353"/>
    <s v="Resuelta"/>
    <n v="5"/>
    <n v="12"/>
    <n v="2019"/>
    <n v="356"/>
    <s v="No Cruza"/>
    <n v="1"/>
    <n v="5"/>
    <n v="12"/>
    <n v="2019"/>
    <n v="356"/>
    <x v="1"/>
    <n v="0"/>
    <x v="1"/>
  </r>
  <r>
    <s v="P11102019030062"/>
    <x v="2"/>
    <n v="0"/>
    <n v="0"/>
    <s v="                                                                                "/>
    <s v="O.C. B/quilla Nte   "/>
    <s v="ANTONIO CANEDO                                                          "/>
    <n v="360679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315"/>
    <n v="20190515"/>
    <n v="1110"/>
    <n v="26545805"/>
    <s v="Seguimiento y rev. instalacion electrica distribucion "/>
    <s v="NO"/>
    <x v="1"/>
    <n v="225"/>
    <n v="225000"/>
    <s v="Obras "/>
    <x v="5"/>
    <n v="20190729"/>
    <x v="3"/>
    <n v="1"/>
    <x v="0"/>
    <n v="15"/>
    <x v="0"/>
    <x v="2"/>
    <x v="1"/>
    <x v="677"/>
    <s v="Resuelta"/>
    <n v="29"/>
    <n v="7"/>
    <n v="2019"/>
    <n v="485"/>
    <d v="2019-07-24T00:00:00"/>
    <n v="136"/>
    <n v="15"/>
    <n v="5"/>
    <n v="2019"/>
    <n v="560"/>
    <x v="0"/>
    <n v="75"/>
    <x v="2"/>
  </r>
  <r>
    <s v="P34402020110006"/>
    <x v="3"/>
    <n v="0"/>
    <n v="0"/>
    <s v="                                                                                "/>
    <s v="O.C. Fundación      "/>
    <s v="MARIA DEL ROSARIO MORON PERTUZ                                          "/>
    <n v="31261174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273175                      "/>
    <s v="KARINA_OSPINO_GARCIA                                                            "/>
    <s v="AC005"/>
    <n v="20201109"/>
    <n v="20201109"/>
    <n v="3440"/>
    <n v="28274017"/>
    <s v="Inspección Normalización"/>
    <s v="SI"/>
    <x v="2"/>
    <n v="4"/>
    <n v="4000"/>
    <s v="Suministros definitivos Simples "/>
    <x v="3"/>
    <n v="20201109"/>
    <x v="1"/>
    <n v="1"/>
    <x v="1"/>
    <n v="9"/>
    <x v="5"/>
    <x v="1"/>
    <x v="0"/>
    <x v="55"/>
    <s v="Pendiente"/>
    <n v="9"/>
    <n v="11"/>
    <n v="2020"/>
    <n v="16"/>
    <s v="No Cruza"/>
    <n v="16"/>
    <n v="9"/>
    <n v="11"/>
    <n v="2020"/>
    <n v="16"/>
    <x v="1"/>
    <n v="0"/>
    <x v="1"/>
  </r>
  <r>
    <s v="P93432019050004"/>
    <x v="2"/>
    <n v="3919688"/>
    <n v="0"/>
    <s v="                                                                                "/>
    <s v="ZE Santa_Marta      "/>
    <s v="SAS TAYRONA AUTOMOTRIZ                                                  "/>
    <n v="3173696968"/>
    <s v="TC092"/>
    <s v="                                                                                                                                                                                           "/>
    <s v="KM 3 VIA A RIOHACHA                                         "/>
    <s v="T9697258                      "/>
    <s v="Adriana_Duran_Q                                                                 "/>
    <s v="AC190"/>
    <n v="20190520"/>
    <n v="20190626"/>
    <n v="9343"/>
    <n v="26342623"/>
    <s v="Factibilidad Distribucion "/>
    <s v="NO"/>
    <x v="1"/>
    <n v="75"/>
    <n v="75000"/>
    <s v="Aumentos de potencia"/>
    <x v="5"/>
    <n v="20190717"/>
    <x v="2"/>
    <n v="1"/>
    <x v="0"/>
    <n v="20"/>
    <x v="2"/>
    <x v="2"/>
    <x v="0"/>
    <x v="556"/>
    <s v="Resuelta"/>
    <n v="17"/>
    <n v="7"/>
    <n v="2019"/>
    <n v="497"/>
    <s v="No Cruza"/>
    <n v="58"/>
    <n v="26"/>
    <n v="6"/>
    <n v="2019"/>
    <n v="518"/>
    <x v="0"/>
    <n v="21"/>
    <x v="2"/>
  </r>
  <r>
    <s v="P11102020070025"/>
    <x v="1"/>
    <n v="3026406"/>
    <n v="20113934"/>
    <s v="Situacion correcta                                                              "/>
    <s v="O.C. B/quilla Cto   "/>
    <s v="YARIS YARAITH ECKER ECKER PEREZ                                         "/>
    <n v="3015959826"/>
    <s v="TC090"/>
    <s v="CL 68 23 14                                                                                                                                                                                "/>
    <s v="=CLL 68 23 14                                               "/>
    <s v="T3215501                      "/>
    <s v="Luz_Estela_Arevalo_de_León                                                      "/>
    <s v="AC236"/>
    <n v="20200713"/>
    <n v="20200720"/>
    <n v="1110"/>
    <n v="27802839"/>
    <s v="Modificación de Potencia"/>
    <s v="NO"/>
    <x v="1"/>
    <n v="3"/>
    <n v="3000"/>
    <s v="Aumentos de potencia"/>
    <x v="1"/>
    <n v="20200720"/>
    <x v="1"/>
    <n v="1"/>
    <x v="1"/>
    <n v="13"/>
    <x v="6"/>
    <x v="1"/>
    <x v="1"/>
    <x v="511"/>
    <s v="Resuelta"/>
    <n v="20"/>
    <n v="7"/>
    <n v="2020"/>
    <n v="128"/>
    <s v="No Cruza"/>
    <n v="7"/>
    <n v="20"/>
    <n v="7"/>
    <n v="2020"/>
    <n v="128"/>
    <x v="1"/>
    <n v="0"/>
    <x v="1"/>
  </r>
  <r>
    <s v="P11102019110132"/>
    <x v="0"/>
    <n v="0"/>
    <n v="0"/>
    <s v="                                                                                "/>
    <s v="O.C. B/quilla Cto   "/>
    <s v="  SUPERTDA ASADERO VELOZ                                                "/>
    <n v="3014814114"/>
    <s v="TC092"/>
    <s v="                                                                                                                                                                                           "/>
    <s v="MINIMERCADO                                                 "/>
    <s v="A3151411                      "/>
    <s v="FERGIE_YULISSA_SOLANO_MANOTAS                                                   "/>
    <s v="AC100"/>
    <n v="20191126"/>
    <n v="20191203"/>
    <n v="1110"/>
    <n v="26954245"/>
    <s v="Factibilidad Distribucion "/>
    <s v="NO"/>
    <x v="1"/>
    <n v="30"/>
    <n v="30000"/>
    <s v="Obras "/>
    <x v="0"/>
    <n v="20191203"/>
    <x v="2"/>
    <n v="1"/>
    <x v="0"/>
    <n v="26"/>
    <x v="5"/>
    <x v="2"/>
    <x v="1"/>
    <x v="693"/>
    <s v="Resuelta"/>
    <n v="3"/>
    <n v="12"/>
    <n v="2019"/>
    <n v="358"/>
    <s v="No Cruza"/>
    <n v="7"/>
    <n v="3"/>
    <n v="12"/>
    <n v="2019"/>
    <n v="358"/>
    <x v="1"/>
    <n v="0"/>
    <x v="0"/>
  </r>
  <r>
    <s v="P11702020020085"/>
    <x v="1"/>
    <n v="2028321"/>
    <n v="20058533"/>
    <s v="Situacion correcta                                                              "/>
    <s v="O.C. B/quilla Sur   "/>
    <s v="VIVIANA ISABEL PALMETT MERIÑO                                           "/>
    <n v="3007412166"/>
    <s v="TC090"/>
    <s v="CL 27A 17A 16                                                                                                                                                                              "/>
    <s v="=CLL 27A 17A 16                                             "/>
    <s v="MP000434                      "/>
    <s v="MELISSA_CAROLINA_CASTANO_OSPINO                                                 "/>
    <s v="AC236"/>
    <n v="20200226"/>
    <n v="20200302"/>
    <n v="1170"/>
    <n v="27767096"/>
    <s v="Inspección Normalización"/>
    <s v="NO"/>
    <x v="3"/>
    <n v="3"/>
    <n v="3000"/>
    <s v="Aumentos de potencia"/>
    <x v="1"/>
    <n v="20200302"/>
    <x v="1"/>
    <n v="1"/>
    <x v="1"/>
    <n v="26"/>
    <x v="1"/>
    <x v="1"/>
    <x v="1"/>
    <x v="136"/>
    <s v="Resuelta"/>
    <n v="2"/>
    <n v="3"/>
    <n v="2020"/>
    <n v="268"/>
    <s v="No Cruza"/>
    <n v="5"/>
    <n v="2"/>
    <n v="3"/>
    <n v="2020"/>
    <n v="268"/>
    <x v="1"/>
    <n v="0"/>
    <x v="1"/>
  </r>
  <r>
    <s v="P11802020100088"/>
    <x v="1"/>
    <n v="0"/>
    <n v="0"/>
    <s v="                                                                                "/>
    <s v="O.C. Soledad        "/>
    <s v="WILGEN DE JESUS RAMOS JIMENEZ                                           "/>
    <n v="313546533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027"/>
    <n v="20201031"/>
    <n v="1180"/>
    <n v="28255038"/>
    <s v="Inspección Normalización"/>
    <s v="NO"/>
    <x v="1"/>
    <n v="3"/>
    <n v="3000"/>
    <s v="Suministros definitivos Simples "/>
    <x v="1"/>
    <n v="20201031"/>
    <x v="1"/>
    <n v="1"/>
    <x v="1"/>
    <n v="27"/>
    <x v="3"/>
    <x v="1"/>
    <x v="1"/>
    <x v="85"/>
    <s v="Resuelta"/>
    <n v="31"/>
    <n v="10"/>
    <n v="2020"/>
    <n v="25"/>
    <d v="2020-10-27T00:00:00"/>
    <n v="4"/>
    <n v="31"/>
    <n v="10"/>
    <n v="2020"/>
    <n v="25"/>
    <x v="1"/>
    <n v="0"/>
    <x v="1"/>
  </r>
  <r>
    <s v="P11102016040124"/>
    <x v="2"/>
    <n v="2018780"/>
    <n v="20134716"/>
    <s v="Situacion correcta                                                              "/>
    <s v="Central de Escritos "/>
    <s v="PORTUARIO DISTRITO ESPECIAL INDUSTRIAL Y                                "/>
    <n v="3003360026"/>
    <s v="TC095"/>
    <s v="CR 25B 55 30               SEGE    1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90"/>
    <n v="20160420"/>
    <n v="20161130"/>
    <n v="1110"/>
    <n v="22654189"/>
    <s v="Factibilidad Distribucion "/>
    <s v="NO"/>
    <x v="1"/>
    <n v="225"/>
    <n v="225000"/>
    <s v="Aumentos de potencia"/>
    <x v="7"/>
    <n v="20161202"/>
    <x v="3"/>
    <n v="1"/>
    <x v="0"/>
    <n v="20"/>
    <x v="8"/>
    <x v="7"/>
    <x v="1"/>
    <x v="694"/>
    <s v="Resuelta"/>
    <n v="2"/>
    <n v="12"/>
    <n v="2016"/>
    <n v="1454"/>
    <s v="No Cruza"/>
    <n v="226"/>
    <n v="30"/>
    <n v="11"/>
    <n v="2016"/>
    <n v="1456"/>
    <x v="0"/>
    <n v="2"/>
    <x v="2"/>
  </r>
  <r>
    <s v="P95102020040004"/>
    <x v="1"/>
    <n v="0"/>
    <n v="0"/>
    <s v="                                                                                "/>
    <s v="C.T.SOLEDAD         "/>
    <s v="INDIRA MARGARITA URUETA GONZALEZ                                        "/>
    <n v="3005784564"/>
    <s v="TC090"/>
    <s v="                                                                                                                                                                                           "/>
    <s v="URB-0723237500005=ESPERANZA C.1 MAYO 32-12                  "/>
    <s v="T2891467                      "/>
    <s v="SHIRLEY_ESTHER_TAPIA_CUADRADO                                                   "/>
    <s v="AC236"/>
    <n v="20200416"/>
    <n v="20200418"/>
    <n v="9510"/>
    <n v="27323147"/>
    <s v="Inspección Normalización"/>
    <s v="NO"/>
    <x v="1"/>
    <n v="3"/>
    <n v="3000"/>
    <s v="Suministros definitivos Simples "/>
    <x v="1"/>
    <n v="20200418"/>
    <x v="1"/>
    <n v="1"/>
    <x v="1"/>
    <n v="16"/>
    <x v="8"/>
    <x v="1"/>
    <x v="1"/>
    <x v="122"/>
    <s v="Resuelta"/>
    <n v="18"/>
    <n v="4"/>
    <n v="2020"/>
    <n v="221"/>
    <s v="No Cruza"/>
    <n v="2"/>
    <n v="18"/>
    <n v="4"/>
    <n v="2020"/>
    <n v="221"/>
    <x v="1"/>
    <n v="0"/>
    <x v="1"/>
  </r>
  <r>
    <s v="P12102020070014"/>
    <x v="2"/>
    <n v="3502772"/>
    <n v="36018315"/>
    <s v="Situacion correcta                                                              "/>
    <s v="O.C Sabanalarga     "/>
    <s v="PEREZ SALES S.A.S. CONSTRUCTORA                                         "/>
    <s v="3145477041-3603060    "/>
    <s v="TC092"/>
    <s v="CARRT DE LA CORDIALIDAD 114 250                                                                                                                                                            "/>
    <s v="ZONA FRANCA BGA 46 KM 14 A 2 KM DE LA CIRCUNVALAR           "/>
    <s v="A8742068                      "/>
    <s v="Alvaro_Enrique_Hernandez_Suarez                                                 "/>
    <s v="AC190"/>
    <n v="20200716"/>
    <n v="20200810"/>
    <n v="1210"/>
    <n v="27819970"/>
    <s v="Factibilidad Distribucion "/>
    <s v="NO"/>
    <x v="1"/>
    <n v="500"/>
    <n v="500000"/>
    <s v="Aumentos de potencia"/>
    <x v="8"/>
    <n v="20201103"/>
    <x v="11"/>
    <n v="1"/>
    <x v="0"/>
    <n v="16"/>
    <x v="6"/>
    <x v="1"/>
    <x v="4"/>
    <x v="580"/>
    <s v="Resuelta"/>
    <n v="3"/>
    <n v="11"/>
    <n v="2020"/>
    <n v="22"/>
    <s v="No Cruza"/>
    <n v="110"/>
    <n v="10"/>
    <n v="8"/>
    <n v="2020"/>
    <n v="107"/>
    <x v="1"/>
    <n v="85"/>
    <x v="2"/>
  </r>
  <r>
    <s v="P11102020100123"/>
    <x v="5"/>
    <n v="0"/>
    <n v="0"/>
    <s v="                                                                                "/>
    <s v="Of. Telefónica 24H  "/>
    <s v="DORCA MARIA MENDOZA MEZA                                                "/>
    <n v="3006499514"/>
    <s v="TC090"/>
    <s v="                                                                                                                                                                                           "/>
    <s v="=CRA 32 44 65                                               "/>
    <s v="NT001923                      "/>
    <s v="LINA_MARIA_STEFANELL_DE_LA_HOZ                                                  "/>
    <s v="AC230"/>
    <n v="20201027"/>
    <n v="20201027"/>
    <n v="1110"/>
    <n v="0"/>
    <m/>
    <s v="NO"/>
    <x v="0"/>
    <n v="3"/>
    <n v="3000"/>
    <s v="Suministros definitivos Simples "/>
    <x v="9"/>
    <n v="20201027"/>
    <x v="1"/>
    <n v="1"/>
    <x v="1"/>
    <n v="27"/>
    <x v="3"/>
    <x v="1"/>
    <x v="1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93412020100002"/>
    <x v="9"/>
    <n v="0"/>
    <n v="0"/>
    <s v="                                                                                "/>
    <s v="O.C. La 14          "/>
    <s v="PABLO ANDRES ALMARALES PABON                                            "/>
    <n v="0"/>
    <s v="TC010"/>
    <s v="                                                                                                                                                                                           "/>
    <s v="FINCA DUBE                                                  "/>
    <s v="T2713741                      "/>
    <s v="Lissett Logreira                                                                "/>
    <s v="AC090"/>
    <n v="20201010"/>
    <n v="20201016"/>
    <n v="9341"/>
    <n v="0"/>
    <m/>
    <s v="NO"/>
    <x v="0"/>
    <n v="15"/>
    <n v="15000"/>
    <s v="Obras "/>
    <x v="15"/>
    <n v="20201016"/>
    <x v="2"/>
    <n v="1"/>
    <x v="0"/>
    <n v="10"/>
    <x v="3"/>
    <x v="1"/>
    <x v="0"/>
    <x v="309"/>
    <s v="Sin Orden"/>
    <n v="16"/>
    <n v="10"/>
    <n v="2020"/>
    <n v="40"/>
    <s v="No Cruza"/>
    <n v="40"/>
    <n v="16"/>
    <n v="10"/>
    <n v="2020"/>
    <n v="40"/>
    <x v="1"/>
    <n v="0"/>
    <x v="6"/>
  </r>
  <r>
    <s v="P33102020110017"/>
    <x v="3"/>
    <n v="5646187"/>
    <n v="25643212"/>
    <s v="Situacion correcta                                                              "/>
    <s v="O.C. Riohacha       "/>
    <s v="FRANCISCO JAVIER TORRES ORTIZ                                           "/>
    <n v="3012795143"/>
    <s v="TC090"/>
    <s v="CL 18 12C 83                                                                                                                                                                               "/>
    <s v="                                                            "/>
    <s v="A5610021                      "/>
    <s v="Yamile_Deniris_Jaimes_Sandoval                                                  "/>
    <s v="AC005"/>
    <n v="20201120"/>
    <n v="20201120"/>
    <n v="3310"/>
    <n v="28292609"/>
    <s v="Modificación de Potencia"/>
    <s v="NO"/>
    <x v="2"/>
    <n v="3"/>
    <n v="3000"/>
    <s v="Aumentos de potencia"/>
    <x v="3"/>
    <n v="20201120"/>
    <x v="1"/>
    <n v="1"/>
    <x v="1"/>
    <n v="20"/>
    <x v="5"/>
    <x v="1"/>
    <x v="3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502017090011"/>
    <x v="2"/>
    <n v="0"/>
    <n v="0"/>
    <s v="                                                                                "/>
    <s v="O.C. B/quilla Nte   "/>
    <s v="MIMELU MULTIFAMILIAR EDIFICIO                                           "/>
    <n v="3004509266"/>
    <s v="TC092"/>
    <s v="                                                                                                                                                                                           "/>
    <s v="=CRA 12 4 43                                                "/>
    <s v="T3443869                      "/>
    <s v="                                                                                "/>
    <s v="AC190"/>
    <n v="20170907"/>
    <n v="20180813"/>
    <n v="1150"/>
    <n v="24223639"/>
    <s v="Factibilidad Distribucion "/>
    <s v="NO"/>
    <x v="1"/>
    <n v="50"/>
    <n v="50000"/>
    <s v="Obras "/>
    <x v="7"/>
    <n v="20180831"/>
    <x v="2"/>
    <n v="1"/>
    <x v="0"/>
    <n v="7"/>
    <x v="7"/>
    <x v="0"/>
    <x v="1"/>
    <x v="695"/>
    <s v="Resuelta"/>
    <n v="31"/>
    <n v="8"/>
    <n v="2018"/>
    <n v="817"/>
    <s v="No Cruza"/>
    <n v="358"/>
    <n v="13"/>
    <n v="8"/>
    <n v="2018"/>
    <n v="835"/>
    <x v="0"/>
    <n v="18"/>
    <x v="2"/>
  </r>
  <r>
    <s v="P33302019100008"/>
    <x v="2"/>
    <n v="0"/>
    <n v="0"/>
    <s v="                                                                                "/>
    <s v="O.C. Riohacha       "/>
    <s v="MUNICIPIO DE FONSECA CDI FONSECA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ALCALDIA DE FONSECA                                         "/>
    <s v="N3352044                      "/>
    <s v="Laudis_Peñaranda_                                                               "/>
    <s v="AC190"/>
    <n v="20191010"/>
    <n v="20200624"/>
    <n v="3330"/>
    <n v="26829134"/>
    <s v="Factibilidad Distribucion "/>
    <s v="NO"/>
    <x v="1"/>
    <n v="75"/>
    <n v="75000"/>
    <s v="Obras "/>
    <x v="7"/>
    <n v="20200706"/>
    <x v="2"/>
    <n v="1"/>
    <x v="0"/>
    <n v="10"/>
    <x v="3"/>
    <x v="2"/>
    <x v="3"/>
    <x v="144"/>
    <s v="Resuelta"/>
    <n v="6"/>
    <n v="7"/>
    <n v="2020"/>
    <n v="142"/>
    <s v="No Cruza"/>
    <n v="270"/>
    <n v="24"/>
    <n v="6"/>
    <n v="2020"/>
    <n v="154"/>
    <x v="1"/>
    <n v="12"/>
    <x v="2"/>
  </r>
  <r>
    <s v="P93422020090010"/>
    <x v="1"/>
    <n v="0"/>
    <n v="0"/>
    <s v="                                                                                "/>
    <s v="O.C. La 14          "/>
    <s v="NAUSER PAYARES                                                          "/>
    <n v="3003884222"/>
    <s v="TC090"/>
    <s v="                                                                                                                                                                                           "/>
    <s v="MZ 3 CASA 7                                                 "/>
    <s v="MP000146                      "/>
    <s v="JULIETH_PAOLA_RODRIGUEZ_ARVILLA                                                 "/>
    <s v="AC236"/>
    <n v="20200929"/>
    <n v="20201027"/>
    <n v="9342"/>
    <n v="28269014"/>
    <s v="Inspección Normalización"/>
    <s v="NO"/>
    <x v="2"/>
    <n v="3"/>
    <n v="3000"/>
    <s v="Suministros definitivos Simples "/>
    <x v="1"/>
    <n v="20201027"/>
    <x v="1"/>
    <n v="1"/>
    <x v="1"/>
    <n v="29"/>
    <x v="7"/>
    <x v="1"/>
    <x v="0"/>
    <x v="283"/>
    <s v="Pendiente"/>
    <n v="27"/>
    <n v="10"/>
    <n v="2020"/>
    <n v="29"/>
    <s v="No Cruza"/>
    <n v="29"/>
    <n v="27"/>
    <n v="10"/>
    <n v="2020"/>
    <n v="29"/>
    <x v="1"/>
    <n v="0"/>
    <x v="1"/>
  </r>
  <r>
    <s v="P11102019080036"/>
    <x v="4"/>
    <n v="7055294"/>
    <n v="0"/>
    <s v="                                                                                "/>
    <s v="O.C. B/quilla Nte   "/>
    <s v="  KFC CL 74                                                             "/>
    <n v="3193431131"/>
    <s v="TC092"/>
    <s v="                                                                                                                                                                                           "/>
    <s v="CRA 50 74 13=CRA 50 74 13                                   "/>
    <s v="A3151411                      "/>
    <s v="FERGIE_YULISSA_SOLANO_MANOTAS                                                   "/>
    <s v="AC220"/>
    <n v="20190809"/>
    <n v="20191004"/>
    <n v="1110"/>
    <n v="26711173"/>
    <s v="Seguimiento y rev. instalacion electrica distribucion "/>
    <s v="NO"/>
    <x v="3"/>
    <n v="75"/>
    <n v="75000"/>
    <s v="Aumentos de potencia"/>
    <x v="6"/>
    <n v="20191004"/>
    <x v="2"/>
    <n v="1"/>
    <x v="0"/>
    <n v="9"/>
    <x v="10"/>
    <x v="2"/>
    <x v="1"/>
    <x v="358"/>
    <s v="Resuelta"/>
    <n v="4"/>
    <n v="10"/>
    <n v="2019"/>
    <n v="418"/>
    <s v="No Cruza"/>
    <n v="56"/>
    <n v="4"/>
    <n v="10"/>
    <n v="2019"/>
    <n v="418"/>
    <x v="0"/>
    <n v="0"/>
    <x v="3"/>
  </r>
  <r>
    <s v="P93322020100040"/>
    <x v="0"/>
    <n v="4910627"/>
    <n v="35610235"/>
    <s v="Situacion correcta                                                              "/>
    <s v="O.C. Riohacha       "/>
    <s v="LIGIA MARIA FONTALVO OJITO                                              "/>
    <s v="                      "/>
    <s v="TC090"/>
    <s v="CR 24 15A 65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1027"/>
    <n v="20201104"/>
    <n v="9332"/>
    <n v="28256688"/>
    <s v="Factibilidad Distribucion "/>
    <s v="NO"/>
    <x v="1"/>
    <n v="75"/>
    <n v="75000"/>
    <s v="Aumentos de potencia"/>
    <x v="0"/>
    <n v="20201104"/>
    <x v="2"/>
    <n v="1"/>
    <x v="0"/>
    <n v="27"/>
    <x v="3"/>
    <x v="1"/>
    <x v="3"/>
    <x v="85"/>
    <s v="Resuelta"/>
    <n v="4"/>
    <n v="11"/>
    <n v="2020"/>
    <n v="21"/>
    <s v="No Cruza"/>
    <n v="8"/>
    <n v="4"/>
    <n v="11"/>
    <n v="2020"/>
    <n v="21"/>
    <x v="1"/>
    <n v="0"/>
    <x v="0"/>
  </r>
  <r>
    <s v="P11102019100133"/>
    <x v="2"/>
    <n v="0"/>
    <n v="0"/>
    <s v="                                                                                "/>
    <s v="O.C. B/quilla Nte   "/>
    <s v="  COLEGIO AMERICANO PARA VARONES                                        "/>
    <n v="3156417815"/>
    <s v="TC012"/>
    <s v="                                                                                                                                                                                           "/>
    <s v="Cra 78 # 74 - 179                                           "/>
    <s v="MP000343                      "/>
    <s v="                                                                                "/>
    <s v="AC190"/>
    <n v="20191023"/>
    <n v="20200929"/>
    <n v="1110"/>
    <n v="0"/>
    <m/>
    <s v="NO"/>
    <x v="0"/>
    <n v="220"/>
    <n v="220000"/>
    <s v="Coogeneración/Suplencia "/>
    <x v="5"/>
    <n v="20200929"/>
    <x v="10"/>
    <n v="1"/>
    <x v="2"/>
    <n v="23"/>
    <x v="3"/>
    <x v="2"/>
    <x v="1"/>
    <x v="229"/>
    <s v="Sin Orden"/>
    <n v="29"/>
    <n v="9"/>
    <n v="2020"/>
    <n v="57"/>
    <s v="No Cruza"/>
    <n v="57"/>
    <n v="29"/>
    <n v="9"/>
    <n v="2020"/>
    <n v="57"/>
    <x v="1"/>
    <n v="0"/>
    <x v="2"/>
  </r>
  <r>
    <s v="P11702019120002"/>
    <x v="2"/>
    <n v="2240616"/>
    <n v="0"/>
    <s v="                                                                                "/>
    <s v="O.C. B/quilla Cto   "/>
    <s v="GRUPO INMOBILIARIA S.A.S.                                               "/>
    <n v="318381346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202"/>
    <n v="20200128"/>
    <n v="1170"/>
    <n v="27144479"/>
    <s v="Seguimiento y rev. instalacion electrica distribucion "/>
    <s v="NO"/>
    <x v="3"/>
    <n v="45"/>
    <n v="45000"/>
    <s v="Aumentos de potencia"/>
    <x v="5"/>
    <n v="20200309"/>
    <x v="2"/>
    <n v="1"/>
    <x v="0"/>
    <n v="2"/>
    <x v="9"/>
    <x v="2"/>
    <x v="1"/>
    <x v="142"/>
    <s v="Resuelta"/>
    <n v="9"/>
    <n v="3"/>
    <n v="2020"/>
    <n v="261"/>
    <s v="No Cruza"/>
    <n v="98"/>
    <n v="28"/>
    <n v="1"/>
    <n v="2020"/>
    <n v="302"/>
    <x v="1"/>
    <n v="41"/>
    <x v="2"/>
  </r>
  <r>
    <s v="P93302019100002"/>
    <x v="0"/>
    <n v="0"/>
    <n v="0"/>
    <s v="                                                                                "/>
    <s v="O.C. Riohacha       "/>
    <s v="SECTOR ARIMAKA COMUNIDAD INDIGENA SEYAMUKE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1003"/>
    <n v="20191007"/>
    <n v="9330"/>
    <n v="26798630"/>
    <s v="Factibilidad Distribucion "/>
    <s v="NO"/>
    <x v="1"/>
    <n v="95"/>
    <n v="95000"/>
    <s v="Obras "/>
    <x v="0"/>
    <n v="20191007"/>
    <x v="2"/>
    <n v="1"/>
    <x v="0"/>
    <n v="3"/>
    <x v="3"/>
    <x v="2"/>
    <x v="3"/>
    <x v="661"/>
    <s v="Resuelta"/>
    <n v="7"/>
    <n v="10"/>
    <n v="2019"/>
    <n v="415"/>
    <s v="No Cruza"/>
    <n v="4"/>
    <n v="7"/>
    <n v="10"/>
    <n v="2019"/>
    <n v="415"/>
    <x v="0"/>
    <n v="0"/>
    <x v="0"/>
  </r>
  <r>
    <s v="P11102020030011"/>
    <x v="1"/>
    <n v="0"/>
    <n v="0"/>
    <s v="                                                                                "/>
    <s v="O.C. B/quilla Cto   "/>
    <s v="JULIETA ESTHER PASTRANA DE ARMAS                                        "/>
    <n v="3205228589"/>
    <s v="TC092"/>
    <s v="                                                                                                                                                                                           "/>
    <s v="=CRA 48 72 73                                               "/>
    <s v="RC000101                      "/>
    <s v="                                                                                "/>
    <s v="AC236"/>
    <n v="20200303"/>
    <n v="20200312"/>
    <n v="1110"/>
    <n v="27226696"/>
    <s v="Inspección Normalización"/>
    <s v="NO"/>
    <x v="1"/>
    <n v="3"/>
    <n v="3000"/>
    <s v="Suministros definitivos Simples "/>
    <x v="1"/>
    <n v="20200312"/>
    <x v="1"/>
    <n v="1"/>
    <x v="1"/>
    <n v="3"/>
    <x v="0"/>
    <x v="1"/>
    <x v="1"/>
    <x v="696"/>
    <s v="Resuelta"/>
    <n v="12"/>
    <n v="3"/>
    <n v="2020"/>
    <n v="258"/>
    <s v="No Cruza"/>
    <n v="9"/>
    <n v="12"/>
    <n v="3"/>
    <n v="2020"/>
    <n v="258"/>
    <x v="1"/>
    <n v="0"/>
    <x v="1"/>
  </r>
  <r>
    <s v="P11102018050095"/>
    <x v="4"/>
    <n v="0"/>
    <n v="0"/>
    <s v="                                                                                "/>
    <s v="C.T.SOLEDAD         "/>
    <s v="PRODESA PROVISIONAL PERDIZ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RELLENO SANITARIO                                           "/>
    <s v="T2891467                      "/>
    <s v="SHIRLEY_ESTHER_TAPIA_CUADRADO                                                   "/>
    <s v="AC220"/>
    <n v="20180523"/>
    <n v="20190613"/>
    <n v="1110"/>
    <n v="25209364"/>
    <s v="Seguimiento y rev. instalacion electrica distribucion "/>
    <s v="NO"/>
    <x v="3"/>
    <n v="112.5"/>
    <n v="112500"/>
    <s v="Obras "/>
    <x v="6"/>
    <n v="20190613"/>
    <x v="3"/>
    <n v="1"/>
    <x v="0"/>
    <n v="23"/>
    <x v="2"/>
    <x v="3"/>
    <x v="1"/>
    <x v="447"/>
    <s v="Resuelta"/>
    <n v="13"/>
    <n v="6"/>
    <n v="2019"/>
    <n v="531"/>
    <s v="No Cruza"/>
    <n v="386"/>
    <n v="13"/>
    <n v="6"/>
    <n v="2019"/>
    <n v="531"/>
    <x v="0"/>
    <n v="0"/>
    <x v="3"/>
  </r>
  <r>
    <s v="P95102020090027"/>
    <x v="5"/>
    <n v="0"/>
    <n v="0"/>
    <s v="                                                                                "/>
    <s v="Of. Telefónica 24H  "/>
    <s v="JHON JAIRO ARO MONTEJO                                                  "/>
    <n v="365973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3                      "/>
    <s v="LINA_MARIA_STEFANELL_DE_LA_HOZ                                                  "/>
    <s v="AC230"/>
    <n v="20200924"/>
    <n v="20200924"/>
    <n v="9510"/>
    <n v="0"/>
    <m/>
    <s v="NO"/>
    <x v="0"/>
    <n v="3"/>
    <n v="3000"/>
    <s v="Suministros definitivos Simples "/>
    <x v="8"/>
    <n v="20200924"/>
    <x v="1"/>
    <n v="1"/>
    <x v="1"/>
    <n v="24"/>
    <x v="7"/>
    <x v="1"/>
    <x v="1"/>
    <x v="145"/>
    <s v="Sin Orden"/>
    <n v="24"/>
    <n v="9"/>
    <n v="2020"/>
    <n v="62"/>
    <s v="No Cruza"/>
    <n v="62"/>
    <n v="24"/>
    <n v="9"/>
    <n v="2020"/>
    <n v="62"/>
    <x v="1"/>
    <n v="0"/>
    <x v="4"/>
  </r>
  <r>
    <s v="P95102020080022"/>
    <x v="5"/>
    <n v="0"/>
    <n v="0"/>
    <s v="                                                                                "/>
    <s v="O.C. Soledad        "/>
    <s v="JACOBO RAMON TARUD JASSIR                                               "/>
    <n v="3173696148"/>
    <s v="TC092"/>
    <s v="                                                                                                                                                                                           "/>
    <s v="METRO PARQUE                                                "/>
    <s v="A2670921                      "/>
    <s v="Margarita_Ortiz_Dominguez                                                       "/>
    <s v="AC230"/>
    <n v="20200824"/>
    <n v="20200824"/>
    <n v="9510"/>
    <n v="0"/>
    <m/>
    <s v="NO"/>
    <x v="0"/>
    <n v="10"/>
    <n v="10000"/>
    <s v="Suministros definitivos Simples "/>
    <x v="8"/>
    <n v="20200922"/>
    <x v="1"/>
    <n v="1"/>
    <x v="1"/>
    <n v="24"/>
    <x v="10"/>
    <x v="1"/>
    <x v="1"/>
    <x v="165"/>
    <s v="Sin Orden"/>
    <n v="22"/>
    <n v="9"/>
    <n v="2020"/>
    <n v="64"/>
    <s v="No Cruza"/>
    <n v="64"/>
    <n v="24"/>
    <n v="8"/>
    <n v="2020"/>
    <n v="93"/>
    <x v="1"/>
    <n v="29"/>
    <x v="4"/>
  </r>
  <r>
    <s v="P11102020030060"/>
    <x v="6"/>
    <n v="0"/>
    <n v="0"/>
    <s v="                                                                                "/>
    <s v="O.C. B/quilla Nte   "/>
    <s v="SELENE ESTELA ALTAMAR COLON                                             "/>
    <n v="3135742858"/>
    <s v="TC090"/>
    <s v="                                                                                                                                                                                           "/>
    <s v="CLL 81 76 87                                                "/>
    <s v="MP000152                      "/>
    <s v="MALKA_IRINA_ROCHA_MEJIA                                                         "/>
    <s v="AC170"/>
    <n v="20200312"/>
    <n v="20200321"/>
    <n v="1110"/>
    <n v="27268721"/>
    <s v="Inspección Normalización"/>
    <s v="NO"/>
    <x v="1"/>
    <n v="3"/>
    <n v="3000"/>
    <s v="Suministros definitivos Simples "/>
    <x v="10"/>
    <n v="20200321"/>
    <x v="1"/>
    <n v="1"/>
    <x v="1"/>
    <n v="12"/>
    <x v="0"/>
    <x v="1"/>
    <x v="1"/>
    <x v="45"/>
    <s v="Resuelta"/>
    <n v="21"/>
    <n v="3"/>
    <n v="2020"/>
    <n v="249"/>
    <s v="No Cruza"/>
    <n v="9"/>
    <n v="21"/>
    <n v="3"/>
    <n v="2020"/>
    <n v="249"/>
    <x v="1"/>
    <n v="0"/>
    <x v="1"/>
  </r>
  <r>
    <s v="P11802020020039"/>
    <x v="2"/>
    <n v="0"/>
    <n v="0"/>
    <s v="                                                                                "/>
    <s v="O.C. B/quilla Cto   "/>
    <s v="MANUEL GUILLERMO ARENAS URBANIZACION JADE II                            "/>
    <n v="311673372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0210"/>
    <n v="20200304"/>
    <n v="1180"/>
    <n v="27501769"/>
    <s v="Seguimiento y rev. instalacion electrica distribucion "/>
    <s v="NO"/>
    <x v="1"/>
    <n v="112.5"/>
    <n v="112500"/>
    <s v="Obras "/>
    <x v="5"/>
    <n v="20200609"/>
    <x v="6"/>
    <n v="1"/>
    <x v="0"/>
    <n v="10"/>
    <x v="1"/>
    <x v="1"/>
    <x v="1"/>
    <x v="116"/>
    <s v="Resuelta"/>
    <n v="9"/>
    <n v="6"/>
    <n v="2020"/>
    <n v="169"/>
    <d v="2020-05-21T00:00:00"/>
    <n v="120"/>
    <n v="4"/>
    <n v="3"/>
    <n v="2020"/>
    <n v="266"/>
    <x v="1"/>
    <n v="97"/>
    <x v="2"/>
  </r>
  <r>
    <s v="P31602019110013"/>
    <x v="0"/>
    <n v="0"/>
    <n v="0"/>
    <s v="                                                                                "/>
    <s v="XXX NO UTILIZAR     "/>
    <s v="JOSE ANANIAS LOPEZ ALVARADO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G2288387                      "/>
    <s v="MARCOS_DAVID_RUMBO_BORRE                                                        "/>
    <s v="AC100"/>
    <n v="20191122"/>
    <n v="20191123"/>
    <n v="3160"/>
    <n v="26938660"/>
    <s v="Factibilidad Distribucion "/>
    <s v="NO"/>
    <x v="1"/>
    <n v="15"/>
    <n v="15000"/>
    <s v="Obras "/>
    <x v="0"/>
    <n v="20191123"/>
    <x v="2"/>
    <n v="1"/>
    <x v="0"/>
    <n v="22"/>
    <x v="5"/>
    <x v="2"/>
    <x v="2"/>
    <x v="448"/>
    <s v="Resuelta"/>
    <n v="23"/>
    <n v="11"/>
    <n v="2019"/>
    <n v="368"/>
    <s v="No Cruza"/>
    <n v="1"/>
    <n v="23"/>
    <n v="11"/>
    <n v="2019"/>
    <n v="368"/>
    <x v="0"/>
    <n v="0"/>
    <x v="0"/>
  </r>
  <r>
    <s v="P95302019090001"/>
    <x v="2"/>
    <n v="0"/>
    <n v="0"/>
    <s v="                                                                                "/>
    <s v="O.C. B/quilla Nte   "/>
    <s v="  BODEGA TODOORTOPEDIC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ZONA FRANCA PALERMO                                         "/>
    <s v="A3151411                      "/>
    <s v="FERGIE_YULISSA_SOLANO_MANOTAS                                                   "/>
    <s v="AC190"/>
    <n v="20190910"/>
    <n v="20191204"/>
    <n v="9530"/>
    <n v="26723726"/>
    <s v="Factibilidad Distribucion "/>
    <s v="NO"/>
    <x v="1"/>
    <n v="500"/>
    <n v="500000"/>
    <s v="Obras "/>
    <x v="7"/>
    <n v="20191209"/>
    <x v="3"/>
    <n v="1"/>
    <x v="0"/>
    <n v="10"/>
    <x v="7"/>
    <x v="2"/>
    <x v="1"/>
    <x v="38"/>
    <s v="Resuelta"/>
    <n v="9"/>
    <n v="12"/>
    <n v="2019"/>
    <n v="352"/>
    <s v="No Cruza"/>
    <n v="90"/>
    <n v="4"/>
    <n v="12"/>
    <n v="2019"/>
    <n v="357"/>
    <x v="1"/>
    <n v="5"/>
    <x v="2"/>
  </r>
  <r>
    <s v="P11102018050009"/>
    <x v="2"/>
    <n v="0"/>
    <n v="0"/>
    <s v="                                                                                "/>
    <s v="C.T.SOLEDAD         "/>
    <s v="CANCHA LA PLAYA ILUMINACION ESCENARIO DEPORTI                           "/>
    <n v="0"/>
    <s v="TC099"/>
    <s v="                                                                                                                                                                                           "/>
    <s v="CL 8 12 5                                                   "/>
    <s v="T2891467                      "/>
    <s v="SHIRLEY_ESTHER_TAPIA_CUADRADO                                                   "/>
    <s v="AC190"/>
    <n v="20180503"/>
    <n v="20180831"/>
    <n v="1110"/>
    <n v="26340825"/>
    <s v="Seguimiento y rev. instalacion electrica distribucion "/>
    <s v="NO"/>
    <x v="1"/>
    <n v="75"/>
    <n v="75000"/>
    <s v="Obras "/>
    <x v="7"/>
    <n v="20181023"/>
    <x v="2"/>
    <n v="1"/>
    <x v="0"/>
    <n v="3"/>
    <x v="2"/>
    <x v="3"/>
    <x v="1"/>
    <x v="697"/>
    <s v="Resuelta"/>
    <n v="23"/>
    <n v="10"/>
    <n v="2018"/>
    <n v="764"/>
    <d v="2019-05-23T00:00:00"/>
    <n v="173"/>
    <n v="31"/>
    <n v="8"/>
    <n v="2018"/>
    <n v="817"/>
    <x v="0"/>
    <n v="53"/>
    <x v="2"/>
  </r>
  <r>
    <s v="P11802019100065"/>
    <x v="2"/>
    <n v="0"/>
    <n v="0"/>
    <s v="                                                                                "/>
    <s v="O.C. B/quilla Nte   "/>
    <s v="  URB CAOBA CIUDAD SALITRE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CAOBA                                                   "/>
    <s v="A3151411                      "/>
    <s v="FERGIE_YULISSA_SOLANO_MANOTAS                                                   "/>
    <s v="AC190"/>
    <n v="20191016"/>
    <n v="20200108"/>
    <n v="1180"/>
    <n v="26832870"/>
    <s v="Factibilidad Distribucion "/>
    <s v="NO"/>
    <x v="1"/>
    <n v="800"/>
    <n v="800000"/>
    <s v="Obras "/>
    <x v="7"/>
    <n v="20200122"/>
    <x v="3"/>
    <n v="1"/>
    <x v="0"/>
    <n v="16"/>
    <x v="3"/>
    <x v="2"/>
    <x v="1"/>
    <x v="22"/>
    <s v="Resuelta"/>
    <n v="22"/>
    <n v="1"/>
    <n v="2020"/>
    <n v="308"/>
    <s v="No Cruza"/>
    <n v="98"/>
    <n v="8"/>
    <n v="1"/>
    <n v="2020"/>
    <n v="322"/>
    <x v="1"/>
    <n v="14"/>
    <x v="2"/>
  </r>
  <r>
    <s v="P11702020110034"/>
    <x v="3"/>
    <n v="0"/>
    <n v="0"/>
    <s v="                                                                                "/>
    <s v="O.C. Soledad        "/>
    <s v="GLORIA NIÑO LORDUY                                                      "/>
    <n v="302549995"/>
    <s v="TC090"/>
    <s v="                                                                                                                                                                                           "/>
    <s v="=CLL 45E 16D 28                                             "/>
    <s v="A2670921                      "/>
    <s v="Margarita_Ortiz_Dominguez                                                       "/>
    <s v="AC005"/>
    <n v="20201109"/>
    <n v="20201118"/>
    <n v="1170"/>
    <n v="28288113"/>
    <s v="Inspección Normalización"/>
    <s v="NO"/>
    <x v="2"/>
    <n v="3"/>
    <n v="3000"/>
    <s v="Suministros definitivos Simples "/>
    <x v="3"/>
    <n v="20201118"/>
    <x v="1"/>
    <n v="1"/>
    <x v="1"/>
    <n v="9"/>
    <x v="5"/>
    <x v="1"/>
    <x v="1"/>
    <x v="55"/>
    <s v="Pendiente"/>
    <n v="18"/>
    <n v="11"/>
    <n v="2020"/>
    <n v="7"/>
    <s v="No Cruza"/>
    <n v="7"/>
    <n v="18"/>
    <n v="11"/>
    <n v="2020"/>
    <n v="7"/>
    <x v="1"/>
    <n v="0"/>
    <x v="1"/>
  </r>
  <r>
    <s v="P34402020110014"/>
    <x v="10"/>
    <n v="3864266"/>
    <n v="20684947"/>
    <s v="Situacion correcta                                                              "/>
    <s v="O.C. Fundación      "/>
    <s v="LAUDITH LEYLA MOLINA GONZALEZ                                           "/>
    <n v="0"/>
    <s v="TC090"/>
    <s v="CR 9A CL 17 38                                                                                                                                                                             "/>
    <s v="                                                            "/>
    <s v="A6452902                      "/>
    <s v="AURIS_ESTHER_JIMENEZ_PIÑA                                                       "/>
    <s v="AC045"/>
    <n v="20201118"/>
    <n v="20201121"/>
    <n v="3440"/>
    <n v="28288750"/>
    <s v="Modificación de Potencia"/>
    <s v="NO"/>
    <x v="1"/>
    <n v="3"/>
    <n v="3000"/>
    <s v="Aumentos de potencia"/>
    <x v="18"/>
    <n v="20201121"/>
    <x v="1"/>
    <n v="1"/>
    <x v="1"/>
    <n v="18"/>
    <x v="5"/>
    <x v="1"/>
    <x v="0"/>
    <x v="66"/>
    <s v="Resuelta"/>
    <n v="21"/>
    <n v="11"/>
    <n v="2020"/>
    <n v="4"/>
    <s v="No Cruza"/>
    <n v="3"/>
    <n v="21"/>
    <n v="11"/>
    <n v="2020"/>
    <n v="4"/>
    <x v="1"/>
    <n v="0"/>
    <x v="7"/>
  </r>
  <r>
    <s v="P93322020100012"/>
    <x v="0"/>
    <n v="0"/>
    <n v="0"/>
    <s v="                                                                                "/>
    <s v="O.C. Riohacha       "/>
    <s v="DIAN PANA PARQUEADERO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43 CL 13 1                                               "/>
    <s v="N3352044                      "/>
    <s v="Laudis_Peñaranda_                                                               "/>
    <s v="AC100"/>
    <n v="20201019"/>
    <n v="20201029"/>
    <n v="9332"/>
    <n v="28239976"/>
    <s v="Factibilidad Distribucion "/>
    <s v="NO"/>
    <x v="1"/>
    <n v="15"/>
    <n v="15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33102020030044"/>
    <x v="2"/>
    <n v="0"/>
    <n v="0"/>
    <s v="                                                                                "/>
    <s v="O.C. Riohacha       "/>
    <s v="FAMILIA DE NAZARETH INSTITUCION EDUCATIVA                               "/>
    <n v="0"/>
    <s v="TC096"/>
    <s v="                                                                                                                                                                                           "/>
    <s v="CL 1  7-21                                                  "/>
    <s v="N3352044                      "/>
    <s v="Laudis_Peñaranda_                                                               "/>
    <s v="AC190"/>
    <n v="20200324"/>
    <n v="20201106"/>
    <n v="3310"/>
    <n v="27293107"/>
    <s v="Factibilidad Distribucion "/>
    <s v="NO"/>
    <x v="1"/>
    <n v="112.5"/>
    <n v="112500"/>
    <s v="Obras "/>
    <x v="7"/>
    <n v="20201120"/>
    <x v="2"/>
    <n v="1"/>
    <x v="0"/>
    <n v="24"/>
    <x v="0"/>
    <x v="1"/>
    <x v="3"/>
    <x v="213"/>
    <s v="Resuelta"/>
    <n v="20"/>
    <n v="11"/>
    <n v="2020"/>
    <n v="5"/>
    <s v="No Cruza"/>
    <n v="241"/>
    <n v="6"/>
    <n v="11"/>
    <n v="2020"/>
    <n v="19"/>
    <x v="1"/>
    <n v="14"/>
    <x v="2"/>
  </r>
  <r>
    <s v="P11102020100134"/>
    <x v="5"/>
    <n v="0"/>
    <n v="0"/>
    <s v="                                                                                "/>
    <s v="Of. Telefónica 24H  "/>
    <s v="JAIME ALONSO BERRIO VILLEGAS                                            "/>
    <n v="3135530604"/>
    <s v="TC090"/>
    <s v="                                                                                                                                                                                           "/>
    <s v="=CRA 56 48 72                                               "/>
    <s v="NT001137                      "/>
    <s v="STEFANNIE_PAOLA_RAMBAO_BENAVIDES                                                "/>
    <s v="AC230"/>
    <n v="20201028"/>
    <n v="20201028"/>
    <n v="1110"/>
    <n v="0"/>
    <m/>
    <s v="NO"/>
    <x v="0"/>
    <n v="1.9"/>
    <n v="1900"/>
    <s v="Suministros definitivos Simples "/>
    <x v="9"/>
    <n v="20201028"/>
    <x v="1"/>
    <n v="1"/>
    <x v="1"/>
    <n v="28"/>
    <x v="3"/>
    <x v="1"/>
    <x v="1"/>
    <x v="133"/>
    <s v="Sin Orden"/>
    <n v="28"/>
    <n v="10"/>
    <n v="2020"/>
    <n v="28"/>
    <s v="No Cruza"/>
    <n v="28"/>
    <n v="28"/>
    <n v="10"/>
    <n v="2020"/>
    <n v="28"/>
    <x v="1"/>
    <n v="0"/>
    <x v="4"/>
  </r>
  <r>
    <s v="P11102020110049"/>
    <x v="1"/>
    <n v="0"/>
    <n v="0"/>
    <s v="                                                                                "/>
    <s v="OC CCIAL AMERICANO  "/>
    <s v="JAIRO DURAN ROJAS                                                       "/>
    <n v="315236781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06                      "/>
    <s v="ALBA_LINDO_CARCAMO                                                              "/>
    <s v="AC236"/>
    <n v="20201109"/>
    <n v="20201112"/>
    <n v="1110"/>
    <n v="28275791"/>
    <s v="Inspección Normalización"/>
    <s v="NO"/>
    <x v="1"/>
    <n v="3"/>
    <n v="3000"/>
    <s v="Suministros definitivos Simples "/>
    <x v="1"/>
    <n v="20201112"/>
    <x v="1"/>
    <n v="1"/>
    <x v="1"/>
    <n v="9"/>
    <x v="5"/>
    <x v="1"/>
    <x v="1"/>
    <x v="55"/>
    <s v="Resuelta"/>
    <n v="12"/>
    <n v="11"/>
    <n v="2020"/>
    <n v="13"/>
    <s v="No Cruza"/>
    <n v="3"/>
    <n v="12"/>
    <n v="11"/>
    <n v="2020"/>
    <n v="13"/>
    <x v="1"/>
    <n v="0"/>
    <x v="1"/>
  </r>
  <r>
    <s v="P34702020110005"/>
    <x v="3"/>
    <n v="3814374"/>
    <n v="20703232"/>
    <s v="Situacion correcta                                                              "/>
    <s v="O.C. Plato          "/>
    <s v="ROGELIO ZAMBRANO CURIEL                                                 "/>
    <n v="3138176394"/>
    <s v="TC090"/>
    <s v="CL 3 15 20          P 1  APTO 1                                                                                                                                                            "/>
    <s v="ENTRE CARRERAS 14 Y 15.                                     "/>
    <s v="MP000453                      "/>
    <s v="ANGELICA_MARIA_ARRIETA_ACOSTA                                                   "/>
    <s v="AC005"/>
    <n v="20201112"/>
    <n v="20201118"/>
    <n v="3470"/>
    <n v="28287579"/>
    <s v="Modificación de Potencia"/>
    <s v="NO"/>
    <x v="2"/>
    <n v="1"/>
    <n v="1000"/>
    <s v="Aumentos de potencia"/>
    <x v="3"/>
    <n v="20201118"/>
    <x v="1"/>
    <n v="1"/>
    <x v="1"/>
    <n v="12"/>
    <x v="5"/>
    <x v="1"/>
    <x v="0"/>
    <x v="52"/>
    <s v="Pendiente"/>
    <n v="18"/>
    <n v="11"/>
    <n v="2020"/>
    <n v="7"/>
    <s v="No Cruza"/>
    <n v="7"/>
    <n v="18"/>
    <n v="11"/>
    <n v="2020"/>
    <n v="7"/>
    <x v="1"/>
    <n v="0"/>
    <x v="1"/>
  </r>
  <r>
    <s v="P11102018080098"/>
    <x v="2"/>
    <n v="0"/>
    <n v="0"/>
    <s v="                                                                                "/>
    <s v="C.T.SOLEDAD         "/>
    <s v="FIDEICOMISO EDIFICIO SANTORINI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42C 83 99                                              "/>
    <s v="T2891467                      "/>
    <s v="SHIRLEY_ESTHER_TAPIA_CUADRADO                                                   "/>
    <s v="AC190"/>
    <n v="20180822"/>
    <n v="20180828"/>
    <n v="1110"/>
    <n v="25480489"/>
    <s v="Seguimiento y rev. instalacion electrica distribucion "/>
    <s v="NO"/>
    <x v="3"/>
    <n v="400"/>
    <n v="400000"/>
    <s v="Obras "/>
    <x v="7"/>
    <n v="20180831"/>
    <x v="6"/>
    <n v="1"/>
    <x v="0"/>
    <n v="22"/>
    <x v="10"/>
    <x v="3"/>
    <x v="1"/>
    <x v="698"/>
    <s v="Resuelta"/>
    <n v="31"/>
    <n v="8"/>
    <n v="2018"/>
    <n v="817"/>
    <s v="No Cruza"/>
    <n v="9"/>
    <n v="28"/>
    <n v="8"/>
    <n v="2018"/>
    <n v="820"/>
    <x v="0"/>
    <n v="3"/>
    <x v="2"/>
  </r>
  <r>
    <s v="P34102020060020"/>
    <x v="4"/>
    <n v="0"/>
    <n v="0"/>
    <s v="                                                                                "/>
    <s v="ZE Santa_Marta      "/>
    <s v="RODEO LTDA AGROPECUARIA FRIGORIFICO                                     "/>
    <n v="3135334284"/>
    <s v="TC088"/>
    <s v="                                                                                                                                                                                           "/>
    <s v="VIA CIENAGA DETRAS BOMBA ZUCA                               "/>
    <s v="T9697258                      "/>
    <s v="Adriana_Duran_Q                                                                 "/>
    <s v="AC220"/>
    <n v="20200611"/>
    <n v="20201101"/>
    <n v="3410"/>
    <n v="27973101"/>
    <s v="Seguimiento y rev. instalacion electrica distribucion "/>
    <s v="NO"/>
    <x v="3"/>
    <n v="225"/>
    <n v="225000"/>
    <s v="Obras "/>
    <x v="4"/>
    <n v="20201101"/>
    <x v="3"/>
    <n v="1"/>
    <x v="0"/>
    <n v="11"/>
    <x v="4"/>
    <x v="1"/>
    <x v="0"/>
    <x v="189"/>
    <s v="Resuelta"/>
    <n v="1"/>
    <n v="11"/>
    <n v="2020"/>
    <n v="24"/>
    <d v="2020-08-12T00:00:00"/>
    <n v="143"/>
    <n v="1"/>
    <n v="11"/>
    <n v="2020"/>
    <n v="24"/>
    <x v="1"/>
    <n v="0"/>
    <x v="3"/>
  </r>
  <r>
    <s v="P11702019090143"/>
    <x v="9"/>
    <n v="0"/>
    <n v="0"/>
    <s v="                                                                                "/>
    <s v="O.C. B/quilla Nte   "/>
    <s v="JAVIER HUMBERTO MEJIA MORRON                                            "/>
    <n v="379965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43                      "/>
    <s v="                                                                                "/>
    <s v="AC090"/>
    <n v="20190926"/>
    <n v="20190930"/>
    <n v="1170"/>
    <n v="0"/>
    <m/>
    <s v="NO"/>
    <x v="0"/>
    <n v="10"/>
    <n v="10000"/>
    <s v="Coogeneración/Suplencia "/>
    <x v="15"/>
    <n v="20190930"/>
    <x v="10"/>
    <n v="1"/>
    <x v="2"/>
    <n v="26"/>
    <x v="7"/>
    <x v="2"/>
    <x v="1"/>
    <x v="541"/>
    <s v="Sin Orden"/>
    <n v="30"/>
    <n v="9"/>
    <n v="2019"/>
    <n v="422"/>
    <s v="No Cruza"/>
    <n v="422"/>
    <n v="30"/>
    <n v="9"/>
    <n v="2019"/>
    <n v="422"/>
    <x v="0"/>
    <n v="0"/>
    <x v="6"/>
  </r>
  <r>
    <s v="P11102018090007"/>
    <x v="2"/>
    <n v="0"/>
    <n v="0"/>
    <s v="                                                                                "/>
    <s v="C.T.SOLEDAD         "/>
    <s v="DISTRITO ESPECIAL Y PORTUARIO MUSEO DEL CARNAVAL                        "/>
    <n v="3012782774"/>
    <s v="TC088"/>
    <s v="                                                                                                                                                                                           "/>
    <s v="=CLL 49B 53 63                                              "/>
    <s v="T2891467                      "/>
    <s v="SHIRLEY_ESTHER_TAPIA_CUADRADO                                                   "/>
    <s v="AC190"/>
    <n v="20180904"/>
    <n v="20190131"/>
    <n v="1110"/>
    <n v="26170316"/>
    <s v="Seguimiento y rev. instalacion electrica distribucion "/>
    <s v="NO"/>
    <x v="3"/>
    <n v="225"/>
    <n v="225000"/>
    <s v="Obras "/>
    <x v="5"/>
    <n v="20190423"/>
    <x v="3"/>
    <n v="1"/>
    <x v="0"/>
    <n v="4"/>
    <x v="7"/>
    <x v="3"/>
    <x v="1"/>
    <x v="335"/>
    <s v="Resuelta"/>
    <n v="23"/>
    <n v="4"/>
    <n v="2019"/>
    <n v="582"/>
    <s v="No Cruza"/>
    <n v="231"/>
    <n v="31"/>
    <n v="1"/>
    <n v="2019"/>
    <n v="664"/>
    <x v="0"/>
    <n v="82"/>
    <x v="2"/>
  </r>
  <r>
    <s v="P11102019020048"/>
    <x v="2"/>
    <n v="0"/>
    <n v="0"/>
    <s v="                                                                                "/>
    <s v="O.C. B/quilla Cto   "/>
    <s v="CARRERA 65 PROLONGACION DE LA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214"/>
    <n v="20190605"/>
    <n v="1110"/>
    <n v="26572968"/>
    <s v="Seguimiento y rev. instalacion electrica distribucion "/>
    <s v="NO"/>
    <x v="1"/>
    <n v="100"/>
    <n v="100000"/>
    <s v="Obras "/>
    <x v="5"/>
    <n v="20190826"/>
    <x v="2"/>
    <n v="1"/>
    <x v="0"/>
    <n v="14"/>
    <x v="1"/>
    <x v="2"/>
    <x v="1"/>
    <x v="378"/>
    <s v="Resuelta"/>
    <n v="26"/>
    <n v="8"/>
    <n v="2019"/>
    <n v="457"/>
    <d v="2019-08-01T00:00:00"/>
    <n v="193"/>
    <n v="5"/>
    <n v="6"/>
    <n v="2019"/>
    <n v="539"/>
    <x v="0"/>
    <n v="82"/>
    <x v="2"/>
  </r>
  <r>
    <s v="P34102020070064"/>
    <x v="2"/>
    <n v="0"/>
    <n v="0"/>
    <s v="                                                                                "/>
    <s v="O.C. B/quilla Nte   "/>
    <s v="S.A. OLIMPICA                                                           "/>
    <n v="3723080"/>
    <s v="TC012"/>
    <s v="                                                                                                                                                                                           "/>
    <s v="CENTRO CIAL PORTAL DEL PRADO                                "/>
    <s v="RC000135                      "/>
    <s v="CRISTIAN_CONTRERAS_ARROYO                                                       "/>
    <s v="AC190"/>
    <n v="20200728"/>
    <n v="20200929"/>
    <n v="3410"/>
    <n v="0"/>
    <m/>
    <s v="NO"/>
    <x v="0"/>
    <n v="60"/>
    <n v="60000"/>
    <s v="Coogeneración/Suplencia "/>
    <x v="5"/>
    <n v="20200929"/>
    <x v="10"/>
    <n v="1"/>
    <x v="2"/>
    <n v="28"/>
    <x v="6"/>
    <x v="1"/>
    <x v="0"/>
    <x v="16"/>
    <s v="Sin Orden"/>
    <n v="29"/>
    <n v="9"/>
    <n v="2020"/>
    <n v="57"/>
    <s v="No Cruza"/>
    <n v="57"/>
    <n v="29"/>
    <n v="9"/>
    <n v="2020"/>
    <n v="57"/>
    <x v="1"/>
    <n v="0"/>
    <x v="2"/>
  </r>
  <r>
    <s v="P95102020060013"/>
    <x v="2"/>
    <n v="0"/>
    <n v="0"/>
    <s v="                                                                                "/>
    <s v="O.C. B/quilla Nte   "/>
    <s v="  BODEGA DE LA HOZ SANTOYA LOTE 10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BODEGA CARIBE VERDE LOTE 10                                 "/>
    <s v="T0925304                      "/>
    <s v="MARTHA_VICTORIA_SALAS_CUAN                                                      "/>
    <s v="AC190"/>
    <n v="20200618"/>
    <n v="20200714"/>
    <n v="9510"/>
    <n v="27666128"/>
    <s v="Factibilidad Distribucion "/>
    <s v="NO"/>
    <x v="1"/>
    <n v="30"/>
    <n v="30000"/>
    <s v="Obras "/>
    <x v="7"/>
    <n v="20200722"/>
    <x v="2"/>
    <n v="1"/>
    <x v="0"/>
    <n v="18"/>
    <x v="4"/>
    <x v="1"/>
    <x v="1"/>
    <x v="34"/>
    <s v="Resuelta"/>
    <n v="22"/>
    <n v="7"/>
    <n v="2020"/>
    <n v="126"/>
    <s v="No Cruza"/>
    <n v="34"/>
    <n v="14"/>
    <n v="7"/>
    <n v="2020"/>
    <n v="134"/>
    <x v="1"/>
    <n v="8"/>
    <x v="2"/>
  </r>
  <r>
    <s v="P12202018030005"/>
    <x v="2"/>
    <n v="0"/>
    <n v="0"/>
    <s v="                                                                                "/>
    <s v="O.C Sabanalarga     "/>
    <s v="LTDA VALORCON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32 11 1                                                  "/>
    <s v="T9763922                      "/>
    <s v="Somaya_Rincon                                                                   "/>
    <s v="AC190"/>
    <n v="20180307"/>
    <n v="20180327"/>
    <n v="1220"/>
    <n v="24961112"/>
    <s v="Seguimiento y rev. instalacion electrica distribucion "/>
    <s v="NO"/>
    <x v="1"/>
    <n v="400"/>
    <n v="400000"/>
    <s v="Obras "/>
    <x v="8"/>
    <n v="20180725"/>
    <x v="5"/>
    <n v="1"/>
    <x v="0"/>
    <n v="7"/>
    <x v="0"/>
    <x v="3"/>
    <x v="4"/>
    <x v="699"/>
    <s v="Resuelta"/>
    <n v="25"/>
    <n v="7"/>
    <n v="2018"/>
    <n v="854"/>
    <d v="2018-04-10T00:00:00"/>
    <n v="140"/>
    <n v="27"/>
    <n v="3"/>
    <n v="2018"/>
    <n v="974"/>
    <x v="0"/>
    <n v="120"/>
    <x v="2"/>
  </r>
  <r>
    <s v="P77912020110003"/>
    <x v="3"/>
    <n v="0"/>
    <n v="0"/>
    <s v="                                                                                "/>
    <s v="O.C. Fundación      "/>
    <s v="ALFONSO GOMEZ MONTENEGRO BMT                                            "/>
    <n v="310644796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565                      "/>
    <s v="MARTHA_ISABEL_GARCIA_RUEDAS                                                     "/>
    <s v="AC005"/>
    <n v="20201120"/>
    <n v="20201120"/>
    <n v="7791"/>
    <n v="28293192"/>
    <s v="Inspección Normalización"/>
    <s v="NO"/>
    <x v="4"/>
    <n v="3"/>
    <n v="3000"/>
    <s v="Suministros definitivos Simples "/>
    <x v="3"/>
    <n v="20201120"/>
    <x v="1"/>
    <n v="1"/>
    <x v="1"/>
    <n v="20"/>
    <x v="5"/>
    <x v="1"/>
    <x v="0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93312019090007"/>
    <x v="2"/>
    <n v="0"/>
    <n v="0"/>
    <s v="                                                                                "/>
    <s v="O.C. Riohacha       "/>
    <s v="LA JUNTA COMUNICACION CELULAR COMCEL SA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924"/>
    <n v="20191017"/>
    <n v="9331"/>
    <n v="26762010"/>
    <s v="Factibilidad Distribucion "/>
    <s v="NO"/>
    <x v="1"/>
    <n v="25"/>
    <n v="25000"/>
    <s v="Obras "/>
    <x v="7"/>
    <n v="20191021"/>
    <x v="2"/>
    <n v="1"/>
    <x v="0"/>
    <n v="24"/>
    <x v="7"/>
    <x v="2"/>
    <x v="3"/>
    <x v="372"/>
    <s v="Resuelta"/>
    <n v="21"/>
    <n v="10"/>
    <n v="2019"/>
    <n v="401"/>
    <s v="No Cruza"/>
    <n v="27"/>
    <n v="17"/>
    <n v="10"/>
    <n v="2019"/>
    <n v="405"/>
    <x v="0"/>
    <n v="4"/>
    <x v="2"/>
  </r>
  <r>
    <s v="P11802020110048"/>
    <x v="1"/>
    <n v="0"/>
    <n v="0"/>
    <s v="                                                                                "/>
    <s v="O.C Sabanalarga     "/>
    <s v="CARMEN DEL SOCORRO ESCORCIA MEDINA                                      "/>
    <n v="3183838834"/>
    <s v="TC090"/>
    <s v="                                                                                                                                                                                           "/>
    <s v="=CLL 26 37A 13                                              "/>
    <s v="RC000086                      "/>
    <s v="VIVIANA_ISABEL_PORTO_MOLINA                                                     "/>
    <s v="AC236"/>
    <n v="20201111"/>
    <n v="20201116"/>
    <n v="1180"/>
    <n v="28279190"/>
    <s v="Inspección Normalización"/>
    <s v="NO"/>
    <x v="1"/>
    <n v="3"/>
    <n v="3000"/>
    <s v="Suministros definitivos Simples "/>
    <x v="1"/>
    <n v="20201116"/>
    <x v="1"/>
    <n v="1"/>
    <x v="1"/>
    <n v="11"/>
    <x v="5"/>
    <x v="1"/>
    <x v="1"/>
    <x v="216"/>
    <s v="Resuelta"/>
    <n v="16"/>
    <n v="11"/>
    <n v="2020"/>
    <n v="9"/>
    <s v="No Cruza"/>
    <n v="5"/>
    <n v="16"/>
    <n v="11"/>
    <n v="2020"/>
    <n v="9"/>
    <x v="1"/>
    <n v="0"/>
    <x v="1"/>
  </r>
  <r>
    <s v="P11702020010029"/>
    <x v="2"/>
    <n v="0"/>
    <n v="0"/>
    <s v="                                                                                "/>
    <s v="O.C. B/quilla Cto   "/>
    <s v="  EDIFICIO VILLA PAULINA TORRE 10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J RES VILLA PAULINA TORRE 10                             "/>
    <s v="A3151411                      "/>
    <s v="FERGIE_YULISSA_SOLANO_MANOTAS                                                   "/>
    <s v="AC190"/>
    <n v="20200110"/>
    <n v="20200702"/>
    <n v="1170"/>
    <n v="27968482"/>
    <s v="Seguimiento y rev. instalacion electrica distribucion "/>
    <s v="NO"/>
    <x v="1"/>
    <n v="112.5"/>
    <n v="112500"/>
    <s v="Obras "/>
    <x v="8"/>
    <n v="20200811"/>
    <x v="2"/>
    <n v="1"/>
    <x v="0"/>
    <n v="10"/>
    <x v="11"/>
    <x v="1"/>
    <x v="1"/>
    <x v="616"/>
    <s v="Resuelta"/>
    <n v="11"/>
    <n v="8"/>
    <n v="2020"/>
    <n v="106"/>
    <d v="2020-08-11T00:00:00"/>
    <n v="214"/>
    <n v="2"/>
    <n v="7"/>
    <n v="2020"/>
    <n v="146"/>
    <x v="1"/>
    <n v="40"/>
    <x v="2"/>
  </r>
  <r>
    <s v="P93302020080015"/>
    <x v="11"/>
    <n v="6893630"/>
    <n v="35012192"/>
    <s v="Situacion correcta                                                              "/>
    <s v="O.C. Riohacha       "/>
    <s v="AMARILIS SOCARRAS SIERRA                                                "/>
    <n v="3234113723"/>
    <s v="TC090"/>
    <s v="CR 26 14E 75                                                                                                                                                                               "/>
    <s v="                                                            "/>
    <s v="TR183331                      "/>
    <s v="MICHAEL_STEVE_LOPEZ_SALCEDO                                                     "/>
    <s v="AC999"/>
    <n v="20200820"/>
    <n v="20200820"/>
    <n v="9330"/>
    <n v="0"/>
    <m/>
    <s v="NO"/>
    <x v="0"/>
    <n v="3"/>
    <n v="3000"/>
    <s v="Aumentos de potencia"/>
    <x v="8"/>
    <n v="20200824"/>
    <x v="1"/>
    <n v="1"/>
    <x v="1"/>
    <n v="20"/>
    <x v="10"/>
    <x v="1"/>
    <x v="3"/>
    <x v="617"/>
    <s v="Sin Orden"/>
    <n v="24"/>
    <n v="8"/>
    <n v="2020"/>
    <n v="93"/>
    <s v="No Cruza"/>
    <n v="93"/>
    <n v="20"/>
    <n v="8"/>
    <n v="2020"/>
    <n v="97"/>
    <x v="1"/>
    <n v="4"/>
    <x v="4"/>
  </r>
  <r>
    <s v="P11102019010004"/>
    <x v="2"/>
    <n v="6596622"/>
    <n v="0"/>
    <s v="                                                                                "/>
    <s v="C.T.SOLEDAD         "/>
    <s v="MURCIA ALMACENES           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GRANERO EL UNICO                                            "/>
    <s v="T2891467                      "/>
    <s v="SHIRLEY_ESTHER_TAPIA_CUADRADO                                                   "/>
    <s v="AC190"/>
    <n v="20190102"/>
    <n v="20190329"/>
    <n v="1110"/>
    <n v="25860706"/>
    <s v="Factibilidad Distribucion "/>
    <s v="NO"/>
    <x v="1"/>
    <n v="225"/>
    <n v="225000"/>
    <s v="Aumentos de potencia"/>
    <x v="7"/>
    <n v="20190507"/>
    <x v="3"/>
    <n v="1"/>
    <x v="0"/>
    <n v="2"/>
    <x v="11"/>
    <x v="2"/>
    <x v="1"/>
    <x v="629"/>
    <s v="Resuelta"/>
    <n v="7"/>
    <n v="5"/>
    <n v="2019"/>
    <n v="568"/>
    <s v="No Cruza"/>
    <n v="125"/>
    <n v="29"/>
    <n v="3"/>
    <n v="2019"/>
    <n v="607"/>
    <x v="0"/>
    <n v="39"/>
    <x v="2"/>
  </r>
  <r>
    <s v="P77522019110001"/>
    <x v="2"/>
    <n v="0"/>
    <n v="0"/>
    <s v="                                                                                "/>
    <s v="O.C. Riohacha       "/>
    <s v="MUNICIPIO DE HATONUEVO ESCENARIO RECREO-DEP PARA LOS HBTANTES DE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1112"/>
    <n v="20191127"/>
    <n v="7752"/>
    <n v="26913784"/>
    <s v="Factibilidad Distribucion "/>
    <s v="NO"/>
    <x v="1"/>
    <n v="45"/>
    <n v="45000"/>
    <s v="Obras "/>
    <x v="7"/>
    <n v="20200203"/>
    <x v="2"/>
    <n v="1"/>
    <x v="0"/>
    <n v="12"/>
    <x v="5"/>
    <x v="2"/>
    <x v="3"/>
    <x v="366"/>
    <s v="Resuelta"/>
    <n v="3"/>
    <n v="2"/>
    <n v="2020"/>
    <n v="296"/>
    <s v="No Cruza"/>
    <n v="83"/>
    <n v="27"/>
    <n v="11"/>
    <n v="2019"/>
    <n v="364"/>
    <x v="0"/>
    <n v="68"/>
    <x v="2"/>
  </r>
  <r>
    <s v="P11102020110001"/>
    <x v="1"/>
    <n v="0"/>
    <n v="0"/>
    <s v="                                                                                "/>
    <s v="O.C. Soledad        "/>
    <s v="GLORIA AMPARO MESA RIVERA                                               "/>
    <n v="301268149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103"/>
    <n v="20201107"/>
    <n v="1110"/>
    <n v="28286200"/>
    <s v="Inspección Normalización"/>
    <s v="SI"/>
    <x v="2"/>
    <n v="3"/>
    <n v="3000"/>
    <s v="Suministros definitivos Simples "/>
    <x v="1"/>
    <n v="20201107"/>
    <x v="1"/>
    <n v="1"/>
    <x v="1"/>
    <n v="3"/>
    <x v="5"/>
    <x v="1"/>
    <x v="1"/>
    <x v="101"/>
    <s v="Pendiente"/>
    <n v="7"/>
    <n v="11"/>
    <n v="2020"/>
    <n v="18"/>
    <s v="No Cruza"/>
    <n v="18"/>
    <n v="7"/>
    <n v="11"/>
    <n v="2020"/>
    <n v="18"/>
    <x v="1"/>
    <n v="0"/>
    <x v="1"/>
  </r>
  <r>
    <s v="P11102019090142"/>
    <x v="2"/>
    <n v="2018697"/>
    <n v="20132680"/>
    <s v="Situacion correcta                                                              "/>
    <s v="O.C. B/quilla Nte   "/>
    <s v="PORTUARIO DISTRITO ESPECIAL INDUSTRIAL Y                                "/>
    <n v="3003360026"/>
    <s v="TC095"/>
    <s v="CL 68 47 64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926"/>
    <n v="20190926"/>
    <n v="1110"/>
    <n v="0"/>
    <m/>
    <s v="NO"/>
    <x v="0"/>
    <n v="500"/>
    <n v="500000"/>
    <s v="Aumentos de potencia"/>
    <x v="2"/>
    <n v="20190926"/>
    <x v="3"/>
    <n v="1"/>
    <x v="0"/>
    <n v="26"/>
    <x v="7"/>
    <x v="2"/>
    <x v="1"/>
    <x v="541"/>
    <s v="Sin Orden"/>
    <n v="26"/>
    <n v="9"/>
    <n v="2019"/>
    <n v="426"/>
    <s v="No Cruza"/>
    <n v="426"/>
    <n v="26"/>
    <n v="9"/>
    <n v="2019"/>
    <n v="426"/>
    <x v="0"/>
    <n v="0"/>
    <x v="2"/>
  </r>
  <r>
    <s v="P77512019080011"/>
    <x v="2"/>
    <n v="0"/>
    <n v="0"/>
    <s v="                                                                                "/>
    <s v="O.C. Riohacha       "/>
    <s v="YEFFERSON NARVAEZ LOPEZ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824"/>
    <n v="20190829"/>
    <n v="7751"/>
    <n v="26653716"/>
    <s v="Factibilidad Distribucion "/>
    <s v="NO"/>
    <x v="1"/>
    <n v="25"/>
    <n v="25000"/>
    <s v="Obras "/>
    <x v="11"/>
    <n v="20190829"/>
    <x v="2"/>
    <n v="1"/>
    <x v="0"/>
    <n v="24"/>
    <x v="10"/>
    <x v="2"/>
    <x v="3"/>
    <x v="602"/>
    <s v="Resuelta"/>
    <n v="29"/>
    <n v="8"/>
    <n v="2019"/>
    <n v="454"/>
    <s v="No Cruza"/>
    <n v="5"/>
    <n v="29"/>
    <n v="8"/>
    <n v="2019"/>
    <n v="454"/>
    <x v="0"/>
    <n v="0"/>
    <x v="2"/>
  </r>
  <r>
    <s v="P11102019100130"/>
    <x v="2"/>
    <n v="0"/>
    <n v="0"/>
    <s v="                                                                                "/>
    <s v="O.C. B/quilla Nte   "/>
    <s v="BRIZA EDIFICIO RESIDENCIAL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 BRIZZA                                                 "/>
    <s v="A3151411                      "/>
    <s v="FERGIE_YULISSA_SOLANO_MANOTAS                                                   "/>
    <s v="AC190"/>
    <n v="20191022"/>
    <n v="20191022"/>
    <n v="1110"/>
    <n v="0"/>
    <m/>
    <s v="NO"/>
    <x v="0"/>
    <n v="500"/>
    <n v="500000"/>
    <s v="Obras "/>
    <x v="2"/>
    <n v="20191022"/>
    <x v="3"/>
    <n v="1"/>
    <x v="0"/>
    <n v="22"/>
    <x v="3"/>
    <x v="2"/>
    <x v="1"/>
    <x v="4"/>
    <s v="Sin Orden"/>
    <n v="22"/>
    <n v="10"/>
    <n v="2019"/>
    <n v="400"/>
    <s v="No Cruza"/>
    <n v="400"/>
    <n v="22"/>
    <n v="10"/>
    <n v="2019"/>
    <n v="400"/>
    <x v="0"/>
    <n v="0"/>
    <x v="2"/>
  </r>
  <r>
    <s v="P34702020100002"/>
    <x v="0"/>
    <n v="0"/>
    <n v="0"/>
    <s v="                                                                                "/>
    <s v="ZE Santa_Marta      "/>
    <s v="EDS PLATO DISTRACOM SA                                                  "/>
    <n v="3136180098"/>
    <s v="TC092"/>
    <s v="                                                                                                                                                                                           "/>
    <s v="CL 14A 12A 82                                               "/>
    <s v="T9697258                      "/>
    <s v="Adriana_Duran_Q                                                                 "/>
    <s v="AC100"/>
    <n v="20201011"/>
    <n v="20201019"/>
    <n v="3470"/>
    <n v="28230762"/>
    <s v="Factibilidad Distribucion "/>
    <s v="NO"/>
    <x v="1"/>
    <n v="30"/>
    <n v="30000"/>
    <s v="Obras "/>
    <x v="0"/>
    <n v="20201019"/>
    <x v="2"/>
    <n v="1"/>
    <x v="0"/>
    <n v="11"/>
    <x v="3"/>
    <x v="1"/>
    <x v="0"/>
    <x v="560"/>
    <s v="Resuelta"/>
    <n v="19"/>
    <n v="10"/>
    <n v="2020"/>
    <n v="37"/>
    <s v="No Cruza"/>
    <n v="8"/>
    <n v="19"/>
    <n v="10"/>
    <n v="2020"/>
    <n v="37"/>
    <x v="1"/>
    <n v="0"/>
    <x v="0"/>
  </r>
  <r>
    <s v="P34402020110015"/>
    <x v="3"/>
    <n v="0"/>
    <n v="0"/>
    <s v="                                                                                "/>
    <s v="O.C. Fundación      "/>
    <s v="YAIR DILLYZ BELTRAN MORENO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452902                      "/>
    <s v="AURIS_ESTHER_JIMENEZ_PIÑA                                                       "/>
    <s v="AC005"/>
    <n v="20201119"/>
    <n v="20201119"/>
    <n v="3440"/>
    <n v="28290695"/>
    <s v="Inspección Normalización"/>
    <s v="NO"/>
    <x v="4"/>
    <n v="2"/>
    <n v="2000"/>
    <s v="Suministros definitivos Simples "/>
    <x v="3"/>
    <n v="20201119"/>
    <x v="1"/>
    <n v="1"/>
    <x v="1"/>
    <n v="19"/>
    <x v="5"/>
    <x v="1"/>
    <x v="0"/>
    <x v="94"/>
    <s v="Pendiente"/>
    <n v="19"/>
    <n v="11"/>
    <n v="2020"/>
    <n v="6"/>
    <s v="No Cruza"/>
    <n v="6"/>
    <n v="19"/>
    <n v="11"/>
    <n v="2020"/>
    <n v="6"/>
    <x v="1"/>
    <n v="0"/>
    <x v="1"/>
  </r>
  <r>
    <s v="P75512018120001"/>
    <x v="2"/>
    <n v="0"/>
    <n v="0"/>
    <s v="                                                                                "/>
    <s v="C.T.SOLEDAD         "/>
    <s v="MANZANA 18 PROYECTO CIUDAD CARIBE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81205"/>
    <n v="20181205"/>
    <n v="7551"/>
    <n v="0"/>
    <m/>
    <s v="NO"/>
    <x v="0"/>
    <n v="650"/>
    <n v="650000"/>
    <s v="Obras "/>
    <x v="7"/>
    <n v="20181205"/>
    <x v="3"/>
    <n v="1"/>
    <x v="0"/>
    <n v="5"/>
    <x v="9"/>
    <x v="3"/>
    <x v="1"/>
    <x v="700"/>
    <s v="Sin Orden"/>
    <n v="5"/>
    <n v="12"/>
    <n v="2018"/>
    <n v="721"/>
    <s v="No Cruza"/>
    <n v="721"/>
    <n v="5"/>
    <n v="12"/>
    <n v="2018"/>
    <n v="721"/>
    <x v="0"/>
    <n v="0"/>
    <x v="2"/>
  </r>
  <r>
    <s v="P33102020100013"/>
    <x v="3"/>
    <n v="0"/>
    <n v="0"/>
    <s v="                                                                                "/>
    <s v="Of. Telefónica 24H  "/>
    <s v="INGRID YOHANA BONETT CAMPO                                              "/>
    <n v="304361936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005"/>
    <n v="20201010"/>
    <n v="20201113"/>
    <n v="3310"/>
    <n v="28282657"/>
    <s v="Inspección Normalización"/>
    <s v="SI"/>
    <x v="2"/>
    <n v="3"/>
    <n v="3000"/>
    <s v="Suministros definitivos Simples "/>
    <x v="3"/>
    <n v="20201113"/>
    <x v="1"/>
    <n v="1"/>
    <x v="1"/>
    <n v="10"/>
    <x v="3"/>
    <x v="1"/>
    <x v="3"/>
    <x v="309"/>
    <s v="Pendiente"/>
    <n v="13"/>
    <n v="11"/>
    <n v="2020"/>
    <n v="12"/>
    <s v="No Cruza"/>
    <n v="12"/>
    <n v="13"/>
    <n v="11"/>
    <n v="2020"/>
    <n v="12"/>
    <x v="1"/>
    <n v="0"/>
    <x v="1"/>
  </r>
  <r>
    <s v="P11102020100045"/>
    <x v="1"/>
    <n v="0"/>
    <n v="0"/>
    <s v="                                                                                "/>
    <s v="C.T.SOLEDAD         "/>
    <s v="ARQUITECTURA DE PROYECTO LTDA GUILLERMO OTERO VIDAL                     "/>
    <n v="0"/>
    <s v="TC090"/>
    <s v="                                                                                                                                                                                           "/>
    <s v="=CLL 87 53 15                                               "/>
    <s v="T2891467                      "/>
    <s v="SHIRLEY_ESTHER_TAPIA_CUADRADO                                                   "/>
    <s v="AC236"/>
    <n v="20201015"/>
    <n v="20201019"/>
    <n v="1110"/>
    <n v="28295798"/>
    <s v="Inspección Normalización"/>
    <s v="NO"/>
    <x v="4"/>
    <n v="2"/>
    <n v="2000"/>
    <s v="Suministros definitivos Simples "/>
    <x v="1"/>
    <n v="20201019"/>
    <x v="1"/>
    <n v="1"/>
    <x v="1"/>
    <n v="15"/>
    <x v="3"/>
    <x v="1"/>
    <x v="1"/>
    <x v="13"/>
    <s v="Pendiente"/>
    <n v="19"/>
    <n v="10"/>
    <n v="2020"/>
    <n v="37"/>
    <s v="No Cruza"/>
    <n v="37"/>
    <n v="19"/>
    <n v="10"/>
    <n v="2020"/>
    <n v="37"/>
    <x v="1"/>
    <n v="0"/>
    <x v="1"/>
  </r>
  <r>
    <s v="P11102020080050"/>
    <x v="1"/>
    <n v="0"/>
    <n v="0"/>
    <s v="                                                                                "/>
    <s v="O.C. B/quilla Cto   "/>
    <s v="CLAUDIA PATRICIA FRANCO GUZMAN                                          "/>
    <n v="3017682733"/>
    <s v="TC090"/>
    <s v="                                                                                                                                                                                           "/>
    <s v="CLL 69 38 65                                                "/>
    <s v="A3151411                      "/>
    <s v="FERGIE_YULISSA_SOLANO_MANOTAS                                                   "/>
    <s v="AC236"/>
    <n v="20200814"/>
    <n v="20200826"/>
    <n v="1110"/>
    <n v="27994934"/>
    <s v="Inspección Normalización"/>
    <s v="NO"/>
    <x v="1"/>
    <n v="5"/>
    <n v="5000"/>
    <s v="Suministros definitivos Simples "/>
    <x v="1"/>
    <n v="20200826"/>
    <x v="1"/>
    <n v="1"/>
    <x v="1"/>
    <n v="14"/>
    <x v="10"/>
    <x v="1"/>
    <x v="1"/>
    <x v="575"/>
    <s v="Resuelta"/>
    <n v="26"/>
    <n v="8"/>
    <n v="2020"/>
    <n v="91"/>
    <s v="No Cruza"/>
    <n v="12"/>
    <n v="26"/>
    <n v="8"/>
    <n v="2020"/>
    <n v="91"/>
    <x v="1"/>
    <n v="0"/>
    <x v="1"/>
  </r>
  <r>
    <s v="P11102020060073"/>
    <x v="6"/>
    <n v="2963811"/>
    <n v="20149308"/>
    <s v="Situacion correcta                                                              "/>
    <s v="Of. Telefónica 24H  "/>
    <s v="EDUARDO ROCHA                                                           "/>
    <s v="3145311105-31         "/>
    <s v="TC090"/>
    <s v="CR 65 58 93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170"/>
    <n v="20200630"/>
    <n v="20200701"/>
    <n v="1110"/>
    <n v="27724812"/>
    <s v="Modificación de Potencia"/>
    <s v="NO"/>
    <x v="1"/>
    <n v="3"/>
    <n v="3000"/>
    <s v="Aumentos de potencia"/>
    <x v="10"/>
    <n v="20200701"/>
    <x v="1"/>
    <n v="1"/>
    <x v="1"/>
    <n v="30"/>
    <x v="4"/>
    <x v="1"/>
    <x v="1"/>
    <x v="588"/>
    <s v="Resuelta"/>
    <n v="1"/>
    <n v="7"/>
    <n v="2020"/>
    <n v="147"/>
    <s v="No Cruza"/>
    <n v="1"/>
    <n v="1"/>
    <n v="7"/>
    <n v="2020"/>
    <n v="147"/>
    <x v="1"/>
    <n v="0"/>
    <x v="1"/>
  </r>
  <r>
    <s v="P33102020100050"/>
    <x v="0"/>
    <n v="6070629"/>
    <n v="34037305"/>
    <s v="Situacion correcta                                                              "/>
    <s v="O.C. Riohacha       "/>
    <s v="LUIS BERMUDEZ CAMARGO                                                   "/>
    <n v="3012672012"/>
    <s v="TC090"/>
    <s v="CL 12C 16 121          P  1                                                                                                                                                                "/>
    <s v="CL 12B #  16   121                                          "/>
    <s v="N3352044                      "/>
    <s v="Laudis_Peñaranda_                                                               "/>
    <s v="AC100"/>
    <n v="20201027"/>
    <n v="20201030"/>
    <n v="3310"/>
    <n v="28256690"/>
    <s v="Factibilidad Distribucion "/>
    <s v="NO"/>
    <x v="1"/>
    <n v="45"/>
    <n v="45000"/>
    <s v="Aumentos de potencia"/>
    <x v="0"/>
    <n v="20201030"/>
    <x v="2"/>
    <n v="1"/>
    <x v="0"/>
    <n v="27"/>
    <x v="3"/>
    <x v="1"/>
    <x v="3"/>
    <x v="85"/>
    <s v="Resuelta"/>
    <n v="30"/>
    <n v="10"/>
    <n v="2020"/>
    <n v="26"/>
    <s v="No Cruza"/>
    <n v="3"/>
    <n v="30"/>
    <n v="10"/>
    <n v="2020"/>
    <n v="26"/>
    <x v="1"/>
    <n v="0"/>
    <x v="0"/>
  </r>
  <r>
    <s v="P34102019100099"/>
    <x v="2"/>
    <n v="4011663"/>
    <n v="0"/>
    <s v="                                                                                "/>
    <s v="ZE Santa_Marta      "/>
    <s v="SAS MULTIDESARROLLOS URBANOS                                            "/>
    <n v="4347314"/>
    <s v="TC088"/>
    <s v="                                                                                                                                                                                           "/>
    <s v="FRENTE PASO NIVEL VIA ALTERNA                               "/>
    <s v="T9697258                      "/>
    <s v="Adriana_Duran_Q                                                                 "/>
    <s v="AC190"/>
    <n v="20191028"/>
    <n v="20200604"/>
    <n v="3410"/>
    <n v="28096523"/>
    <s v="Seguimiento y rev. instalacion electrica distribucion "/>
    <s v="NO"/>
    <x v="3"/>
    <n v="112.5"/>
    <n v="112500"/>
    <s v="Aumentos de potencia"/>
    <x v="7"/>
    <n v="20200716"/>
    <x v="2"/>
    <n v="1"/>
    <x v="0"/>
    <n v="28"/>
    <x v="3"/>
    <x v="2"/>
    <x v="0"/>
    <x v="249"/>
    <s v="Resuelta"/>
    <n v="16"/>
    <n v="7"/>
    <n v="2020"/>
    <n v="132"/>
    <d v="2020-09-02T00:00:00"/>
    <n v="262"/>
    <n v="4"/>
    <n v="6"/>
    <n v="2020"/>
    <n v="174"/>
    <x v="1"/>
    <n v="42"/>
    <x v="2"/>
  </r>
  <r>
    <s v="P31602020090006"/>
    <x v="0"/>
    <n v="0"/>
    <n v="0"/>
    <s v="                                                                                "/>
    <s v="XXX NO UTILIZAR     "/>
    <s v="  GIL JULIO CESAR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43764                      "/>
    <s v="Hugo_Bello_Sanchez                                                              "/>
    <s v="AC100"/>
    <n v="20200917"/>
    <n v="20200918"/>
    <n v="3160"/>
    <n v="28140773"/>
    <s v="Factibilidad Distribucion "/>
    <s v="NO"/>
    <x v="1"/>
    <n v="25"/>
    <n v="25000"/>
    <s v="Obras "/>
    <x v="0"/>
    <n v="20200918"/>
    <x v="2"/>
    <n v="1"/>
    <x v="0"/>
    <n v="17"/>
    <x v="7"/>
    <x v="1"/>
    <x v="2"/>
    <x v="386"/>
    <s v="Resuelta"/>
    <n v="18"/>
    <n v="9"/>
    <n v="2020"/>
    <n v="68"/>
    <s v="No Cruza"/>
    <n v="1"/>
    <n v="18"/>
    <n v="9"/>
    <n v="2020"/>
    <n v="68"/>
    <x v="1"/>
    <n v="0"/>
    <x v="0"/>
  </r>
  <r>
    <s v="P93312020020005"/>
    <x v="2"/>
    <n v="0"/>
    <n v="0"/>
    <s v="                                                                                "/>
    <s v="O.C. Riohacha       "/>
    <s v="EL MOLINO CENTRO DEPORTIVO SEGURIDAD CIUDADANA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204"/>
    <n v="20200309"/>
    <n v="9331"/>
    <n v="27191626"/>
    <s v="Factibilidad Distribucion "/>
    <s v="NO"/>
    <x v="1"/>
    <n v="10"/>
    <n v="10000"/>
    <s v="Obras "/>
    <x v="7"/>
    <n v="20200311"/>
    <x v="2"/>
    <n v="1"/>
    <x v="0"/>
    <n v="4"/>
    <x v="1"/>
    <x v="1"/>
    <x v="3"/>
    <x v="254"/>
    <s v="Resuelta"/>
    <n v="11"/>
    <n v="3"/>
    <n v="2020"/>
    <n v="259"/>
    <s v="No Cruza"/>
    <n v="36"/>
    <n v="9"/>
    <n v="3"/>
    <n v="2020"/>
    <n v="261"/>
    <x v="1"/>
    <n v="2"/>
    <x v="2"/>
  </r>
  <r>
    <s v="P11502020090001"/>
    <x v="0"/>
    <n v="0"/>
    <n v="0"/>
    <s v="                                                                                "/>
    <s v="O.C. B/quilla Cto   "/>
    <s v="S.A RLGM INGENIERIA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80B 42D 191                                            "/>
    <s v="A3151411                      "/>
    <s v="FERGIE_YULISSA_SOLANO_MANOTAS                                                   "/>
    <s v="AC100"/>
    <n v="20200901"/>
    <n v="20200908"/>
    <n v="1150"/>
    <n v="28095513"/>
    <s v="Factibilidad Distribucion "/>
    <s v="NO"/>
    <x v="1"/>
    <n v="112.5"/>
    <n v="112500"/>
    <s v="Obras "/>
    <x v="8"/>
    <n v="20200917"/>
    <x v="2"/>
    <n v="1"/>
    <x v="0"/>
    <n v="1"/>
    <x v="7"/>
    <x v="1"/>
    <x v="1"/>
    <x v="332"/>
    <s v="Resuelta"/>
    <n v="17"/>
    <n v="9"/>
    <n v="2020"/>
    <n v="69"/>
    <s v="No Cruza"/>
    <n v="16"/>
    <n v="8"/>
    <n v="9"/>
    <n v="2020"/>
    <n v="78"/>
    <x v="1"/>
    <n v="9"/>
    <x v="0"/>
  </r>
  <r>
    <s v="P11102020060021"/>
    <x v="1"/>
    <n v="2325366"/>
    <n v="0"/>
    <s v="                                                                                "/>
    <s v="XXX NO UTILIZAR     "/>
    <s v="CARLOS ARTURO GUTIERREZ CURE                                            "/>
    <n v="300814490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236"/>
    <n v="20200605"/>
    <n v="20200609"/>
    <n v="1110"/>
    <n v="27585085"/>
    <s v="Modificación de Potencia"/>
    <s v="NO"/>
    <x v="1"/>
    <n v="3"/>
    <n v="3000"/>
    <s v="Aumentos de potencia"/>
    <x v="1"/>
    <n v="20200609"/>
    <x v="1"/>
    <n v="1"/>
    <x v="1"/>
    <n v="5"/>
    <x v="4"/>
    <x v="1"/>
    <x v="1"/>
    <x v="334"/>
    <s v="Resuelta"/>
    <n v="9"/>
    <n v="6"/>
    <n v="2020"/>
    <n v="169"/>
    <s v="No Cruza"/>
    <n v="4"/>
    <n v="9"/>
    <n v="6"/>
    <n v="2020"/>
    <n v="169"/>
    <x v="1"/>
    <n v="0"/>
    <x v="1"/>
  </r>
  <r>
    <s v="P12102020100015"/>
    <x v="0"/>
    <n v="3438248"/>
    <n v="36149104"/>
    <s v="Situacion correcta                                                              "/>
    <s v="O.C Sabanalarga     "/>
    <s v="JAIRO DE JESUS SERNA GONZALEZ                                           "/>
    <n v="3126409021"/>
    <s v="TC090"/>
    <s v="CR 23 CL 37 7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1009"/>
    <n v="20201022"/>
    <n v="1210"/>
    <n v="28224323"/>
    <s v="Factibilidad Distribucion "/>
    <s v="NO"/>
    <x v="1"/>
    <n v="30"/>
    <n v="30000"/>
    <s v="Aumentos de potencia"/>
    <x v="0"/>
    <n v="20201022"/>
    <x v="2"/>
    <n v="1"/>
    <x v="0"/>
    <n v="9"/>
    <x v="3"/>
    <x v="1"/>
    <x v="4"/>
    <x v="63"/>
    <s v="Resuelta"/>
    <n v="22"/>
    <n v="10"/>
    <n v="2020"/>
    <n v="34"/>
    <s v="No Cruza"/>
    <n v="13"/>
    <n v="22"/>
    <n v="10"/>
    <n v="2020"/>
    <n v="34"/>
    <x v="1"/>
    <n v="0"/>
    <x v="0"/>
  </r>
  <r>
    <s v="P34102020060039"/>
    <x v="2"/>
    <n v="0"/>
    <n v="0"/>
    <s v="                                                                                "/>
    <s v="ZE Santa_Marta      "/>
    <s v="NASCA I&amp;P SAS GUANACARI                                                 "/>
    <n v="3016371433"/>
    <s v="TC092"/>
    <s v="                                                                                                                                                                                           "/>
    <s v="CORREGIMIENTO DE CORDOBITA                                  "/>
    <s v="T9697258                      "/>
    <s v="Adriana_Duran_Q                                                                 "/>
    <s v="AC190"/>
    <n v="20200630"/>
    <n v="20200826"/>
    <n v="3410"/>
    <n v="27760185"/>
    <s v="Factibilidad Distribucion "/>
    <s v="NO"/>
    <x v="1"/>
    <n v="75"/>
    <n v="75000"/>
    <s v="Obras "/>
    <x v="7"/>
    <n v="20200827"/>
    <x v="2"/>
    <n v="1"/>
    <x v="0"/>
    <n v="30"/>
    <x v="4"/>
    <x v="1"/>
    <x v="0"/>
    <x v="588"/>
    <s v="Resuelta"/>
    <n v="27"/>
    <n v="8"/>
    <n v="2020"/>
    <n v="90"/>
    <s v="No Cruza"/>
    <n v="58"/>
    <n v="26"/>
    <n v="8"/>
    <n v="2020"/>
    <n v="91"/>
    <x v="1"/>
    <n v="1"/>
    <x v="2"/>
  </r>
  <r>
    <s v="P11102020030027"/>
    <x v="2"/>
    <n v="2624055"/>
    <n v="20219644"/>
    <s v="Situacion correcta                                                              "/>
    <s v="O.C. B/quilla Nte   "/>
    <s v="JUAN B CHAPARRO                                                         "/>
    <n v="3114149197"/>
    <s v="TC090"/>
    <s v="CR 10 8 69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306"/>
    <n v="20200325"/>
    <n v="1110"/>
    <n v="27285941"/>
    <s v="Factibilidad Distribucion "/>
    <s v="NO"/>
    <x v="1"/>
    <n v="75"/>
    <n v="75000"/>
    <s v="Aumentos de potencia"/>
    <x v="2"/>
    <n v="20200325"/>
    <x v="2"/>
    <n v="1"/>
    <x v="0"/>
    <n v="6"/>
    <x v="0"/>
    <x v="1"/>
    <x v="1"/>
    <x v="93"/>
    <s v="Resuelta"/>
    <n v="25"/>
    <n v="3"/>
    <n v="2020"/>
    <n v="245"/>
    <s v="No Cruza"/>
    <n v="19"/>
    <n v="25"/>
    <n v="3"/>
    <n v="2020"/>
    <n v="245"/>
    <x v="1"/>
    <n v="0"/>
    <x v="2"/>
  </r>
  <r>
    <s v="P11702020090085"/>
    <x v="5"/>
    <n v="2071803"/>
    <n v="20051334"/>
    <s v="Situacion correcta                                                              "/>
    <s v="O.C. B/quilla Cto   "/>
    <s v="MARIA BEJARANO                                                          "/>
    <n v="3195904424"/>
    <s v="TC090"/>
    <s v="CR 7D 35 40                                                                                                                                                                                "/>
    <s v="                                                            "/>
    <s v="MP000028                      "/>
    <s v="ILSE_PATRICIA_MOLINARES_ZAMBRANO                                                "/>
    <s v="AC230"/>
    <n v="20200918"/>
    <n v="20200918"/>
    <n v="1170"/>
    <n v="0"/>
    <m/>
    <s v="NO"/>
    <x v="0"/>
    <n v="3"/>
    <n v="3000"/>
    <s v="Aumentos de potencia"/>
    <x v="9"/>
    <n v="20200918"/>
    <x v="1"/>
    <n v="1"/>
    <x v="1"/>
    <n v="18"/>
    <x v="7"/>
    <x v="1"/>
    <x v="1"/>
    <x v="132"/>
    <s v="Sin Orden"/>
    <n v="18"/>
    <n v="9"/>
    <n v="2020"/>
    <n v="68"/>
    <s v="No Cruza"/>
    <n v="68"/>
    <n v="18"/>
    <n v="9"/>
    <n v="2020"/>
    <n v="68"/>
    <x v="1"/>
    <n v="0"/>
    <x v="4"/>
  </r>
  <r>
    <s v="P95202018020006"/>
    <x v="0"/>
    <n v="0"/>
    <n v="0"/>
    <s v="                                                                                "/>
    <s v="O.C Sabanalarga     "/>
    <s v="  GOBERNACION DEL ATLANTICO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=CLL40 45 27                                                "/>
    <s v="T9763922                      "/>
    <s v="Somaya_Rincon                                                                   "/>
    <s v="AC100"/>
    <n v="20180207"/>
    <n v="20180220"/>
    <n v="9520"/>
    <n v="24745421"/>
    <s v="Factibilidad Distribucion "/>
    <s v="NO"/>
    <x v="1"/>
    <n v="80"/>
    <n v="80000"/>
    <s v="Obras "/>
    <x v="8"/>
    <n v="20180307"/>
    <x v="7"/>
    <n v="1"/>
    <x v="0"/>
    <n v="7"/>
    <x v="1"/>
    <x v="3"/>
    <x v="4"/>
    <x v="701"/>
    <s v="Resuelta"/>
    <n v="7"/>
    <n v="3"/>
    <n v="2018"/>
    <n v="994"/>
    <s v="No Cruza"/>
    <n v="28"/>
    <n v="20"/>
    <n v="2"/>
    <n v="2018"/>
    <n v="1009"/>
    <x v="0"/>
    <n v="15"/>
    <x v="0"/>
  </r>
  <r>
    <s v="P12102020090001"/>
    <x v="0"/>
    <n v="0"/>
    <n v="0"/>
    <s v="                                                                                "/>
    <s v="O.C Sabanalarga     "/>
    <s v="LIZA AMARIS MOLINA FINCA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LIZA                                                  "/>
    <s v="A8742068                      "/>
    <s v="Alvaro_Enrique_Hernandez_Suarez                                                 "/>
    <s v="AC100"/>
    <n v="20200902"/>
    <n v="20200908"/>
    <n v="1210"/>
    <n v="28094262"/>
    <s v="Factibilidad Distribucion "/>
    <s v="NO"/>
    <x v="1"/>
    <n v="30"/>
    <n v="30000"/>
    <s v="Obras "/>
    <x v="0"/>
    <n v="20200908"/>
    <x v="2"/>
    <n v="1"/>
    <x v="0"/>
    <n v="2"/>
    <x v="7"/>
    <x v="1"/>
    <x v="4"/>
    <x v="248"/>
    <s v="Resuelta"/>
    <n v="8"/>
    <n v="9"/>
    <n v="2020"/>
    <n v="78"/>
    <s v="No Cruza"/>
    <n v="6"/>
    <n v="8"/>
    <n v="9"/>
    <n v="2020"/>
    <n v="78"/>
    <x v="1"/>
    <n v="0"/>
    <x v="0"/>
  </r>
  <r>
    <s v="P11102019120119"/>
    <x v="2"/>
    <n v="0"/>
    <n v="0"/>
    <s v="                                                                                "/>
    <s v="O.C. B/quilla Cto   "/>
    <s v="  SALA DE VENTAS ARIA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ALA DE VENTAS ARIA                                         "/>
    <s v="A3151411                      "/>
    <s v="FERGIE_YULISSA_SOLANO_MANOTAS                                                   "/>
    <s v="AC190"/>
    <n v="20191220"/>
    <n v="20200211"/>
    <n v="1110"/>
    <n v="27230443"/>
    <s v="Seguimiento y rev. instalacion electrica distribucion "/>
    <s v="NO"/>
    <x v="1"/>
    <n v="75"/>
    <n v="75000"/>
    <s v="Obras "/>
    <x v="5"/>
    <n v="20200319"/>
    <x v="2"/>
    <n v="1"/>
    <x v="0"/>
    <n v="20"/>
    <x v="9"/>
    <x v="2"/>
    <x v="1"/>
    <x v="550"/>
    <s v="Resuelta"/>
    <n v="19"/>
    <n v="3"/>
    <n v="2020"/>
    <n v="251"/>
    <d v="2020-03-04T00:00:00"/>
    <n v="90"/>
    <n v="11"/>
    <n v="2"/>
    <n v="2020"/>
    <n v="288"/>
    <x v="1"/>
    <n v="37"/>
    <x v="2"/>
  </r>
  <r>
    <s v="P31602019110014"/>
    <x v="0"/>
    <n v="0"/>
    <n v="0"/>
    <s v="                                                                                "/>
    <s v="XXX NO UTILIZAR     "/>
    <s v="MIGUEL ANGEL SUAREZ CALDERON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ARCELA ENTRANDO AL BANCO                                   "/>
    <s v="G2288387                      "/>
    <s v="MARCOS_DAVID_RUMBO_BORRE                                                        "/>
    <s v="AC100"/>
    <n v="20191122"/>
    <n v="20191123"/>
    <n v="3160"/>
    <n v="26938818"/>
    <s v="Factibilidad Distribucion "/>
    <s v="NO"/>
    <x v="1"/>
    <n v="15"/>
    <n v="15000"/>
    <s v="Obras "/>
    <x v="0"/>
    <n v="20191123"/>
    <x v="2"/>
    <n v="1"/>
    <x v="0"/>
    <n v="22"/>
    <x v="5"/>
    <x v="2"/>
    <x v="2"/>
    <x v="448"/>
    <s v="Resuelta"/>
    <n v="23"/>
    <n v="11"/>
    <n v="2019"/>
    <n v="368"/>
    <s v="No Cruza"/>
    <n v="1"/>
    <n v="23"/>
    <n v="11"/>
    <n v="2019"/>
    <n v="368"/>
    <x v="0"/>
    <n v="0"/>
    <x v="0"/>
  </r>
  <r>
    <s v="P75412020080009"/>
    <x v="0"/>
    <n v="5213302"/>
    <n v="36150994"/>
    <s v="Situacion correcta                                                              "/>
    <s v="O.C Sabanalarga     "/>
    <s v="JUAN CARLOS BARROS VILLALOBOS                                           "/>
    <n v="3015790984"/>
    <s v="TC090"/>
    <s v="CARRT A SABANAGRANDE KM 4 200                                                                                                                                                              "/>
    <s v="CT 2993K                                                    "/>
    <s v="A8742068                      "/>
    <s v="Alvaro_Enrique_Hernandez_Suarez                                                 "/>
    <s v="AC100"/>
    <n v="20200813"/>
    <n v="20200819"/>
    <n v="7541"/>
    <n v="27983229"/>
    <s v="Factibilidad Distribucion "/>
    <s v="NO"/>
    <x v="1"/>
    <n v="75"/>
    <n v="75000"/>
    <s v="Aumentos de potencia"/>
    <x v="0"/>
    <n v="20200819"/>
    <x v="2"/>
    <n v="1"/>
    <x v="0"/>
    <n v="13"/>
    <x v="10"/>
    <x v="1"/>
    <x v="4"/>
    <x v="96"/>
    <s v="Resuelta"/>
    <n v="19"/>
    <n v="8"/>
    <n v="2020"/>
    <n v="98"/>
    <s v="No Cruza"/>
    <n v="6"/>
    <n v="19"/>
    <n v="8"/>
    <n v="2020"/>
    <n v="98"/>
    <x v="1"/>
    <n v="0"/>
    <x v="0"/>
  </r>
  <r>
    <s v="P11102020070014"/>
    <x v="2"/>
    <n v="0"/>
    <n v="0"/>
    <s v="                                                                                "/>
    <s v="O.C. B/quilla Cto   "/>
    <s v="  PROYECTO EDIFICIO MOSAIC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MOSAIC                                             "/>
    <s v="A3151411                      "/>
    <s v="FERGIE_YULISSA_SOLANO_MANOTAS                                                   "/>
    <s v="AC190"/>
    <n v="20200707"/>
    <n v="20200903"/>
    <n v="1110"/>
    <n v="28287208"/>
    <s v="Seguimiento y rev. instalacion electrica distribucion "/>
    <s v="NO"/>
    <x v="2"/>
    <n v="225"/>
    <n v="225000"/>
    <s v="Obras "/>
    <x v="8"/>
    <n v="20201117"/>
    <x v="3"/>
    <n v="1"/>
    <x v="0"/>
    <n v="7"/>
    <x v="6"/>
    <x v="1"/>
    <x v="1"/>
    <x v="274"/>
    <s v="Pendiente"/>
    <n v="17"/>
    <n v="11"/>
    <n v="2020"/>
    <n v="8"/>
    <s v="No Cruza"/>
    <n v="8"/>
    <n v="3"/>
    <n v="9"/>
    <n v="2020"/>
    <n v="83"/>
    <x v="1"/>
    <n v="75"/>
    <x v="2"/>
  </r>
  <r>
    <s v="P11102018050029"/>
    <x v="2"/>
    <n v="0"/>
    <n v="0"/>
    <s v="                                                                                "/>
    <s v="O.C. B/quilla Nte   "/>
    <s v="CONACO GAVIOTA ALAMEDA DEL RIO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LAMEDA DEL RIO                                             "/>
    <s v="T3443869                      "/>
    <s v="                                                                                "/>
    <s v="AC190"/>
    <n v="20180507"/>
    <n v="20180507"/>
    <n v="1110"/>
    <n v="25093155"/>
    <s v="Seguimiento y rev. instalacion electrica distribucion "/>
    <s v="NO"/>
    <x v="1"/>
    <n v="112.5"/>
    <n v="112500"/>
    <s v="Obras "/>
    <x v="7"/>
    <n v="20180507"/>
    <x v="2"/>
    <n v="1"/>
    <x v="0"/>
    <n v="7"/>
    <x v="2"/>
    <x v="3"/>
    <x v="1"/>
    <x v="702"/>
    <s v="Resuelta"/>
    <n v="7"/>
    <n v="5"/>
    <n v="2018"/>
    <n v="933"/>
    <d v="2018-05-17T00:00:00"/>
    <n v="0"/>
    <n v="7"/>
    <n v="5"/>
    <n v="2018"/>
    <n v="933"/>
    <x v="0"/>
    <n v="0"/>
    <x v="2"/>
  </r>
  <r>
    <s v="P12102018120027"/>
    <x v="0"/>
    <n v="0"/>
    <n v="0"/>
    <s v="                                                                                "/>
    <s v="O.C Sabanalarga     "/>
    <s v="WENDY ARGUELLES LAR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CANDILEJAS                                            "/>
    <s v="T9763922                      "/>
    <s v="Somaya_Rincon                                                                   "/>
    <s v="AC100"/>
    <n v="20181226"/>
    <n v="20190912"/>
    <n v="1210"/>
    <n v="25845073"/>
    <s v="Factibilidad Distribucion "/>
    <s v="NO"/>
    <x v="1"/>
    <n v="15"/>
    <n v="15000"/>
    <s v="Obras "/>
    <x v="0"/>
    <n v="20190912"/>
    <x v="2"/>
    <n v="1"/>
    <x v="0"/>
    <n v="26"/>
    <x v="9"/>
    <x v="3"/>
    <x v="4"/>
    <x v="64"/>
    <s v="Resuelta"/>
    <n v="12"/>
    <n v="9"/>
    <n v="2019"/>
    <n v="440"/>
    <s v="No Cruza"/>
    <n v="260"/>
    <n v="12"/>
    <n v="9"/>
    <n v="2019"/>
    <n v="440"/>
    <x v="0"/>
    <n v="0"/>
    <x v="0"/>
  </r>
  <r>
    <s v="P34102019070049"/>
    <x v="2"/>
    <n v="1005218"/>
    <n v="10042001"/>
    <s v="Situacion correcta                                                              "/>
    <s v="ZE Santa_Marta      "/>
    <s v="SANTA MARTA DISTRITO DE                                                 "/>
    <n v="3106317797"/>
    <s v="TC095"/>
    <s v="CL 6 CR 6 11               APTO   1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190"/>
    <n v="20190710"/>
    <n v="20190801"/>
    <n v="3410"/>
    <n v="27514181"/>
    <s v="Seguimiento y rev. instalacion electrica distribucion "/>
    <s v="NO"/>
    <x v="3"/>
    <n v="112.5"/>
    <n v="112500"/>
    <s v="Aumentos de potencia"/>
    <x v="5"/>
    <n v="20190830"/>
    <x v="2"/>
    <n v="1"/>
    <x v="0"/>
    <n v="10"/>
    <x v="6"/>
    <x v="2"/>
    <x v="0"/>
    <x v="563"/>
    <s v="Resuelta"/>
    <n v="30"/>
    <n v="8"/>
    <n v="2019"/>
    <n v="453"/>
    <d v="2020-05-22T00:00:00"/>
    <n v="51"/>
    <n v="1"/>
    <n v="8"/>
    <n v="2019"/>
    <n v="482"/>
    <x v="0"/>
    <n v="29"/>
    <x v="2"/>
  </r>
  <r>
    <s v="P11102020110029"/>
    <x v="3"/>
    <n v="0"/>
    <n v="0"/>
    <s v="                                                                                "/>
    <s v="OC CCIAL AMERICANO  "/>
    <s v="JAIME CONTRETAS &amp; CIA CONSTRUCCIONES E INVERSIONES                      "/>
    <n v="3008144613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30                      "/>
    <s v="MICHEL_ANDREA_ALONSO_TORRES                                                     "/>
    <s v="AC005"/>
    <n v="20201106"/>
    <n v="20201106"/>
    <n v="1110"/>
    <n v="28271169"/>
    <s v="Modificación de Potencia"/>
    <s v="NO"/>
    <x v="3"/>
    <n v="3"/>
    <n v="3000"/>
    <s v="Suministros definitivos Simples "/>
    <x v="3"/>
    <n v="20201106"/>
    <x v="1"/>
    <n v="1"/>
    <x v="1"/>
    <n v="6"/>
    <x v="5"/>
    <x v="1"/>
    <x v="1"/>
    <x v="42"/>
    <s v="Resuelta"/>
    <n v="6"/>
    <n v="11"/>
    <n v="2020"/>
    <n v="19"/>
    <s v="No Cruza"/>
    <n v="0"/>
    <n v="6"/>
    <n v="11"/>
    <n v="2020"/>
    <n v="19"/>
    <x v="1"/>
    <n v="0"/>
    <x v="1"/>
  </r>
  <r>
    <s v="P11702020020038"/>
    <x v="1"/>
    <n v="0"/>
    <n v="0"/>
    <s v="                                                                                "/>
    <s v="O.C. B/quilla Cto   "/>
    <s v="PARQUE VI UNION TEMPORAL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N POSTE EN EL PARQUE                                       "/>
    <s v="T9763922                      "/>
    <s v="Somaya_Rincon                                                                   "/>
    <s v="AC236"/>
    <n v="20200212"/>
    <n v="20200214"/>
    <n v="1170"/>
    <n v="27166921"/>
    <s v="Inspección Normalización"/>
    <s v="NO"/>
    <x v="1"/>
    <n v="5"/>
    <n v="5000"/>
    <s v="Suministros definitivos Simples "/>
    <x v="1"/>
    <n v="20200214"/>
    <x v="1"/>
    <n v="1"/>
    <x v="1"/>
    <n v="12"/>
    <x v="1"/>
    <x v="1"/>
    <x v="1"/>
    <x v="190"/>
    <s v="Resuelta"/>
    <n v="14"/>
    <n v="2"/>
    <n v="2020"/>
    <n v="285"/>
    <s v="No Cruza"/>
    <n v="2"/>
    <n v="14"/>
    <n v="2"/>
    <n v="2020"/>
    <n v="285"/>
    <x v="1"/>
    <n v="0"/>
    <x v="1"/>
  </r>
  <r>
    <s v="P34602020090021"/>
    <x v="2"/>
    <n v="0"/>
    <n v="0"/>
    <s v="                                                                                "/>
    <s v="O.C. La 14          "/>
    <s v="OSCAR ROMERO PERTUZ BMT FCA ALGARROBITO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3460"/>
    <n v="28160509"/>
    <s v="Factibilidad Distribucion "/>
    <s v="NO"/>
    <x v="1"/>
    <n v="25"/>
    <n v="25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1102020040023"/>
    <x v="2"/>
    <n v="2245953"/>
    <n v="20144605"/>
    <s v="Situacion correcta                                                              "/>
    <s v="O.C. B/quilla Cto   "/>
    <s v="  LOCAL COMERCIAL LA 38                                                 "/>
    <s v="3223457100 3450596    "/>
    <s v="TC090"/>
    <s v="CR 38 76 50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416"/>
    <n v="20200506"/>
    <n v="1110"/>
    <n v="27325944"/>
    <s v="Factibilidad Distribucion "/>
    <s v="NO"/>
    <x v="1"/>
    <n v="30"/>
    <n v="30000"/>
    <s v="Aumentos de potencia"/>
    <x v="7"/>
    <n v="20200610"/>
    <x v="2"/>
    <n v="1"/>
    <x v="0"/>
    <n v="16"/>
    <x v="8"/>
    <x v="1"/>
    <x v="1"/>
    <x v="122"/>
    <s v="Resuelta"/>
    <n v="10"/>
    <n v="6"/>
    <n v="2020"/>
    <n v="168"/>
    <s v="No Cruza"/>
    <n v="55"/>
    <n v="6"/>
    <n v="5"/>
    <n v="2020"/>
    <n v="203"/>
    <x v="1"/>
    <n v="35"/>
    <x v="2"/>
  </r>
  <r>
    <s v="P34102020110049"/>
    <x v="3"/>
    <n v="0"/>
    <n v="0"/>
    <s v="                                                                                "/>
    <s v="O.C. La 14          "/>
    <s v="CECILIA ESTHER MARQUEZ MEJIA                                            "/>
    <n v="3044146861"/>
    <s v="TC090"/>
    <s v="                                                                                                                                                                                           "/>
    <s v="MZ 31 CASA 5                                                "/>
    <s v="MP000242                      "/>
    <s v="SOFIA_ESTHER_CASTRO_VICIOSO                                                     "/>
    <s v="AC005"/>
    <n v="20201111"/>
    <n v="20201111"/>
    <n v="3410"/>
    <n v="28279057"/>
    <s v="Inspección Normalización"/>
    <s v="NO"/>
    <x v="2"/>
    <n v="2"/>
    <n v="2000"/>
    <s v="Suministros definitivos Simples "/>
    <x v="3"/>
    <n v="20201111"/>
    <x v="1"/>
    <n v="1"/>
    <x v="1"/>
    <n v="11"/>
    <x v="5"/>
    <x v="1"/>
    <x v="0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11802019110102"/>
    <x v="6"/>
    <n v="0"/>
    <n v="0"/>
    <s v="                                                                                "/>
    <s v="O.C. Soledad        "/>
    <s v="DAVID BALLESTAS                                                         "/>
    <n v="31456418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47339                      "/>
    <s v="MELBY_VILLANUEVA_MORALES                                                        "/>
    <s v="AC170"/>
    <n v="20191125"/>
    <n v="20191128"/>
    <n v="1180"/>
    <n v="26942896"/>
    <s v="Inspección Normalización"/>
    <s v="NO"/>
    <x v="1"/>
    <n v="3"/>
    <n v="3000"/>
    <s v="Suministros definitivos Simples "/>
    <x v="10"/>
    <n v="20191128"/>
    <x v="1"/>
    <n v="1"/>
    <x v="1"/>
    <n v="25"/>
    <x v="5"/>
    <x v="2"/>
    <x v="1"/>
    <x v="373"/>
    <s v="Resuelta"/>
    <n v="28"/>
    <n v="11"/>
    <n v="2019"/>
    <n v="363"/>
    <s v="No Cruza"/>
    <n v="3"/>
    <n v="28"/>
    <n v="11"/>
    <n v="2019"/>
    <n v="363"/>
    <x v="0"/>
    <n v="0"/>
    <x v="1"/>
  </r>
  <r>
    <s v="P11802019010081"/>
    <x v="4"/>
    <n v="0"/>
    <n v="0"/>
    <s v="                                                                                "/>
    <s v="C.T.SOLEDAD         "/>
    <s v="SOLEDAD 2000 PROVISIONAL TIENDA ARA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IENDA ARA                                                  "/>
    <s v="T9763922                      "/>
    <s v="Somaya_Rincon                                                                   "/>
    <s v="AC220"/>
    <n v="20190128"/>
    <n v="20190805"/>
    <n v="1180"/>
    <n v="26322163"/>
    <s v="Seguimiento y rev. instalacion electrica distribucion "/>
    <s v="NO"/>
    <x v="3"/>
    <n v="75"/>
    <n v="75000"/>
    <s v="Obras "/>
    <x v="6"/>
    <n v="20190805"/>
    <x v="3"/>
    <n v="1"/>
    <x v="0"/>
    <n v="28"/>
    <x v="11"/>
    <x v="2"/>
    <x v="1"/>
    <x v="113"/>
    <s v="Resuelta"/>
    <n v="5"/>
    <n v="8"/>
    <n v="2019"/>
    <n v="478"/>
    <s v="No Cruza"/>
    <n v="189"/>
    <n v="5"/>
    <n v="8"/>
    <n v="2019"/>
    <n v="478"/>
    <x v="0"/>
    <n v="0"/>
    <x v="3"/>
  </r>
  <r>
    <s v="P34102020110036"/>
    <x v="5"/>
    <n v="0"/>
    <n v="0"/>
    <s v="                                                                                "/>
    <s v="Of. Telefónica 24H  "/>
    <s v="NUBY CONSUEGRA                                                          "/>
    <n v="3017926692"/>
    <s v="TC090"/>
    <s v="                                                                                                                                                                                           "/>
    <n v="10053828"/>
    <s v="NT001137                      "/>
    <s v="STEFANNIE_PAOLA_RAMBAO_BENAVIDES                                                "/>
    <s v="AC230"/>
    <n v="20201109"/>
    <n v="20201109"/>
    <n v="3410"/>
    <n v="0"/>
    <m/>
    <s v="NO"/>
    <x v="0"/>
    <n v="5"/>
    <n v="5000"/>
    <s v="Suministros definitivos Simples "/>
    <x v="9"/>
    <n v="20201109"/>
    <x v="1"/>
    <n v="1"/>
    <x v="1"/>
    <n v="9"/>
    <x v="5"/>
    <x v="1"/>
    <x v="0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34102020010088"/>
    <x v="2"/>
    <n v="0"/>
    <n v="0"/>
    <s v="                                                                                "/>
    <s v="ZE Santa_Marta      "/>
    <s v="CARLOS ALBERTO POLO OSPINO                                              "/>
    <n v="3003241858"/>
    <s v="TC092"/>
    <s v="                                                                                                                                                                                           "/>
    <s v="SECTOR TIGRERA                                              "/>
    <s v="T9697258                      "/>
    <s v="Adriana_Duran_Q                                                                 "/>
    <s v="AC190"/>
    <n v="20200127"/>
    <n v="20200309"/>
    <n v="3410"/>
    <n v="27124547"/>
    <s v="Factibilidad Distribucion "/>
    <s v="NO"/>
    <x v="1"/>
    <n v="75"/>
    <n v="75000"/>
    <s v="Obras "/>
    <x v="7"/>
    <n v="20200328"/>
    <x v="2"/>
    <n v="1"/>
    <x v="0"/>
    <n v="27"/>
    <x v="11"/>
    <x v="1"/>
    <x v="0"/>
    <x v="380"/>
    <s v="Resuelta"/>
    <n v="28"/>
    <n v="3"/>
    <n v="2020"/>
    <n v="242"/>
    <s v="No Cruza"/>
    <n v="61"/>
    <n v="9"/>
    <n v="3"/>
    <n v="2020"/>
    <n v="261"/>
    <x v="1"/>
    <n v="19"/>
    <x v="2"/>
  </r>
  <r>
    <s v="P12202020040003"/>
    <x v="0"/>
    <n v="0"/>
    <n v="0"/>
    <s v="                                                                                "/>
    <s v="O.C Sabanalarga     "/>
    <s v="URBANIZACION ALI TIERRAS DE ABRAHAM                                     "/>
    <n v="3167300303"/>
    <s v="TC090"/>
    <s v="                                                                                                                                                                                           "/>
    <s v="URBANIZACION ALI TIERRAS                                    "/>
    <s v="A8742068                      "/>
    <s v="Alvaro_Enrique_Hernandez_Suarez                                                 "/>
    <s v="AC100"/>
    <n v="20200424"/>
    <n v="20200429"/>
    <n v="1220"/>
    <n v="27386038"/>
    <s v="Factibilidad Distribucion "/>
    <s v="NO"/>
    <x v="1"/>
    <n v="150"/>
    <n v="150000"/>
    <s v="Obras "/>
    <x v="0"/>
    <n v="20200429"/>
    <x v="2"/>
    <n v="1"/>
    <x v="0"/>
    <n v="24"/>
    <x v="8"/>
    <x v="1"/>
    <x v="4"/>
    <x v="703"/>
    <s v="Resuelta"/>
    <n v="29"/>
    <n v="4"/>
    <n v="2020"/>
    <n v="210"/>
    <s v="No Cruza"/>
    <n v="5"/>
    <n v="29"/>
    <n v="4"/>
    <n v="2020"/>
    <n v="210"/>
    <x v="1"/>
    <n v="0"/>
    <x v="0"/>
  </r>
  <r>
    <s v="P93312020100003"/>
    <x v="0"/>
    <n v="0"/>
    <n v="0"/>
    <s v="                                                                                "/>
    <s v="O.C. Riohacha       "/>
    <s v="DISTRACCION ACUEDUCTO POTRERITO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MBA DE POTRERITO                                          "/>
    <s v="N3352044                      "/>
    <s v="Laudis_Peñaranda_                                                               "/>
    <s v="AC100"/>
    <n v="20201016"/>
    <n v="20201029"/>
    <n v="9331"/>
    <n v="28236243"/>
    <s v="Factibilidad Distribucion "/>
    <s v="NO"/>
    <x v="1"/>
    <n v="30"/>
    <n v="30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12102018120025"/>
    <x v="0"/>
    <n v="0"/>
    <n v="0"/>
    <s v="                                                                                "/>
    <s v="O.C Sabanalarga     "/>
    <s v="MARIA SKANDRA AZAR PABA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EL CAIRO                                              "/>
    <s v="T9763922                      "/>
    <s v="Somaya_Rincon                                                                   "/>
    <s v="AC100"/>
    <n v="20181226"/>
    <n v="20190114"/>
    <n v="1210"/>
    <n v="25844630"/>
    <s v="Factibilidad Distribucion "/>
    <s v="NO"/>
    <x v="1"/>
    <n v="25"/>
    <n v="25000"/>
    <s v="Obras "/>
    <x v="0"/>
    <n v="20190114"/>
    <x v="2"/>
    <n v="1"/>
    <x v="0"/>
    <n v="26"/>
    <x v="9"/>
    <x v="3"/>
    <x v="4"/>
    <x v="64"/>
    <s v="Resuelta"/>
    <n v="14"/>
    <n v="1"/>
    <n v="2019"/>
    <n v="681"/>
    <s v="No Cruza"/>
    <n v="19"/>
    <n v="14"/>
    <n v="1"/>
    <n v="2019"/>
    <n v="681"/>
    <x v="0"/>
    <n v="0"/>
    <x v="0"/>
  </r>
  <r>
    <s v="P11102019010030"/>
    <x v="4"/>
    <n v="0"/>
    <n v="0"/>
    <s v="                                                                                "/>
    <s v="O.C. B/quilla Cto   "/>
    <s v="BEIL EDIFICIO RESIDENCIAL                                               "/>
    <n v="32328590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90114"/>
    <n v="20190902"/>
    <n v="1110"/>
    <n v="26545880"/>
    <s v="Seguimiento y rev. instalacion electrica distribucion "/>
    <s v="NO"/>
    <x v="3"/>
    <n v="630"/>
    <n v="630000"/>
    <s v="Obras "/>
    <x v="6"/>
    <n v="20190902"/>
    <x v="6"/>
    <n v="1"/>
    <x v="0"/>
    <n v="14"/>
    <x v="11"/>
    <x v="2"/>
    <x v="1"/>
    <x v="644"/>
    <s v="Resuelta"/>
    <n v="2"/>
    <n v="9"/>
    <n v="2019"/>
    <n v="450"/>
    <s v="No Cruza"/>
    <n v="231"/>
    <n v="2"/>
    <n v="9"/>
    <n v="2019"/>
    <n v="450"/>
    <x v="0"/>
    <n v="0"/>
    <x v="3"/>
  </r>
  <r>
    <s v="P34102020050019"/>
    <x v="2"/>
    <n v="1159114"/>
    <n v="10038386"/>
    <s v="Situacion correcta                                                              "/>
    <s v="ZE Santa_Marta      "/>
    <s v="LAUREANO GUTIERREZ                                                      "/>
    <n v="3012526894"/>
    <s v="TC090"/>
    <s v="CR 19A 26B 127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527"/>
    <n v="20200715"/>
    <n v="3410"/>
    <n v="28224721"/>
    <s v="Seguimiento y rev. instalacion electrica distribucion "/>
    <s v="NO"/>
    <x v="3"/>
    <n v="45"/>
    <n v="45000"/>
    <s v="Aumentos de potencia"/>
    <x v="7"/>
    <n v="20200729"/>
    <x v="2"/>
    <n v="1"/>
    <x v="0"/>
    <n v="27"/>
    <x v="2"/>
    <x v="1"/>
    <x v="0"/>
    <x v="61"/>
    <s v="Resuelta"/>
    <n v="29"/>
    <n v="7"/>
    <n v="2020"/>
    <n v="119"/>
    <d v="2020-10-09T00:00:00"/>
    <n v="63"/>
    <n v="15"/>
    <n v="7"/>
    <n v="2020"/>
    <n v="133"/>
    <x v="1"/>
    <n v="14"/>
    <x v="2"/>
  </r>
  <r>
    <s v="P95302019100004"/>
    <x v="2"/>
    <n v="0"/>
    <n v="0"/>
    <s v="                                                                                "/>
    <s v="O.C. B/quilla Nte   "/>
    <s v="  INMEL INGENIERIA SAS                                                  "/>
    <n v="0"/>
    <s v="TC02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008"/>
    <n v="20200617"/>
    <n v="9530"/>
    <n v="27768379"/>
    <s v="Seguimiento y rev. instalacion electrica distribucion "/>
    <s v="NO"/>
    <x v="1"/>
    <n v="45"/>
    <n v="45000"/>
    <s v="Obras "/>
    <x v="7"/>
    <n v="20200716"/>
    <x v="2"/>
    <n v="1"/>
    <x v="0"/>
    <n v="8"/>
    <x v="3"/>
    <x v="2"/>
    <x v="1"/>
    <x v="404"/>
    <s v="Resuelta"/>
    <n v="16"/>
    <n v="7"/>
    <n v="2020"/>
    <n v="132"/>
    <d v="2020-07-07T00:00:00"/>
    <n v="282"/>
    <n v="17"/>
    <n v="6"/>
    <n v="2020"/>
    <n v="161"/>
    <x v="1"/>
    <n v="29"/>
    <x v="2"/>
  </r>
  <r>
    <s v="P11502020090023"/>
    <x v="0"/>
    <n v="0"/>
    <n v="0"/>
    <s v="                                                                                "/>
    <s v="XXX NO UTILIZAR  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100"/>
    <n v="20200930"/>
    <n v="20201027"/>
    <n v="1150"/>
    <n v="28255641"/>
    <s v="Factibilidad Distribucion "/>
    <s v="NO"/>
    <x v="1"/>
    <n v="10"/>
    <n v="10000"/>
    <s v="Obras "/>
    <x v="0"/>
    <n v="20201027"/>
    <x v="2"/>
    <n v="1"/>
    <x v="0"/>
    <n v="30"/>
    <x v="7"/>
    <x v="1"/>
    <x v="1"/>
    <x v="210"/>
    <s v="Resuelta"/>
    <n v="27"/>
    <n v="10"/>
    <n v="2020"/>
    <n v="29"/>
    <s v="No Cruza"/>
    <n v="27"/>
    <n v="27"/>
    <n v="10"/>
    <n v="2020"/>
    <n v="29"/>
    <x v="1"/>
    <n v="0"/>
    <x v="0"/>
  </r>
  <r>
    <s v="P12202016100008"/>
    <x v="4"/>
    <n v="0"/>
    <n v="0"/>
    <s v="                                                                                "/>
    <s v="O.C Sabanalarga     "/>
    <s v="TIENDA ARA VILLA OLIMPICA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61007"/>
    <n v="20161129"/>
    <n v="1220"/>
    <n v="23283658"/>
    <s v="Seguimiento y rev. instalacion electrica distribucion "/>
    <s v="NO"/>
    <x v="1"/>
    <n v="112.5"/>
    <n v="112500"/>
    <s v="Obras "/>
    <x v="8"/>
    <n v="20191226"/>
    <x v="3"/>
    <n v="1"/>
    <x v="0"/>
    <n v="7"/>
    <x v="3"/>
    <x v="7"/>
    <x v="4"/>
    <x v="704"/>
    <s v="Resuelta"/>
    <n v="26"/>
    <n v="12"/>
    <n v="2019"/>
    <n v="335"/>
    <s v="No Cruza"/>
    <n v="1175"/>
    <n v="29"/>
    <n v="11"/>
    <n v="2016"/>
    <n v="1457"/>
    <x v="0"/>
    <n v="1122"/>
    <x v="3"/>
  </r>
  <r>
    <s v="P11102016110144"/>
    <x v="2"/>
    <n v="0"/>
    <n v="0"/>
    <s v="                                                                                "/>
    <s v="O.C. B/quilla Cto   "/>
    <s v="57 EDIFICIO VITRA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1130"/>
    <n v="20170322"/>
    <n v="1110"/>
    <n v="23905367"/>
    <s v="Seguimiento y rev. instalacion electrica distribucion "/>
    <s v="NO"/>
    <x v="3"/>
    <n v="630"/>
    <n v="630000"/>
    <s v="Obras "/>
    <x v="5"/>
    <n v="20190712"/>
    <x v="6"/>
    <n v="1"/>
    <x v="0"/>
    <n v="30"/>
    <x v="5"/>
    <x v="7"/>
    <x v="1"/>
    <x v="705"/>
    <s v="Resuelta"/>
    <n v="12"/>
    <n v="7"/>
    <n v="2019"/>
    <n v="502"/>
    <s v="No Cruza"/>
    <n v="954"/>
    <n v="22"/>
    <n v="3"/>
    <n v="2017"/>
    <n v="1344"/>
    <x v="0"/>
    <n v="842"/>
    <x v="2"/>
  </r>
  <r>
    <s v="P95102019120025"/>
    <x v="1"/>
    <n v="0"/>
    <n v="0"/>
    <s v="                                                                                "/>
    <s v="OC CCIAL AMERICANO  "/>
    <s v="YENIS PATRICIA VERA CANCINO                                             "/>
    <n v="304200610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6                      "/>
    <s v="                                                                                "/>
    <s v="AC236"/>
    <n v="20191217"/>
    <n v="20200129"/>
    <n v="9510"/>
    <n v="27766891"/>
    <s v="Inspección Normalización"/>
    <s v="NO"/>
    <x v="1"/>
    <n v="3"/>
    <n v="3000"/>
    <s v="Suministros definitivos Simples "/>
    <x v="1"/>
    <n v="20200129"/>
    <x v="1"/>
    <n v="1"/>
    <x v="1"/>
    <n v="17"/>
    <x v="9"/>
    <x v="2"/>
    <x v="1"/>
    <x v="706"/>
    <s v="Resuelta"/>
    <n v="29"/>
    <n v="1"/>
    <n v="2020"/>
    <n v="301"/>
    <s v="No Cruza"/>
    <n v="43"/>
    <n v="29"/>
    <n v="1"/>
    <n v="2020"/>
    <n v="301"/>
    <x v="1"/>
    <n v="0"/>
    <x v="1"/>
  </r>
  <r>
    <s v="P93402020110005"/>
    <x v="5"/>
    <n v="0"/>
    <n v="0"/>
    <s v="                                                                                "/>
    <s v="ZE Santa_Marta      "/>
    <s v="  MUNICIPIO DE ZONA BANANERA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ALCALDIA                                                    "/>
    <s v="T9697258                      "/>
    <s v="Adriana_Duran_Q                                                                 "/>
    <s v="AC230"/>
    <n v="20201115"/>
    <n v="20201115"/>
    <n v="9340"/>
    <n v="0"/>
    <m/>
    <s v="NO"/>
    <x v="0"/>
    <n v="45"/>
    <n v="45000"/>
    <s v="Obras "/>
    <x v="9"/>
    <n v="20201115"/>
    <x v="2"/>
    <n v="1"/>
    <x v="0"/>
    <n v="15"/>
    <x v="5"/>
    <x v="1"/>
    <x v="0"/>
    <x v="568"/>
    <s v="Sin Orden"/>
    <n v="15"/>
    <n v="11"/>
    <n v="2020"/>
    <n v="10"/>
    <s v="No Cruza"/>
    <n v="10"/>
    <n v="15"/>
    <n v="11"/>
    <n v="2020"/>
    <n v="10"/>
    <x v="1"/>
    <n v="0"/>
    <x v="4"/>
  </r>
  <r>
    <s v="P93312019090006"/>
    <x v="2"/>
    <n v="0"/>
    <n v="0"/>
    <s v="                                                                                "/>
    <s v="O.C. Riohacha       "/>
    <s v="EJERCITO INSTITUTO DE CASAS FISCALES DEL                                "/>
    <n v="3102071340"/>
    <s v="TC090"/>
    <s v="                                                                                                                                                                                           "/>
    <s v="EDIFICIO DE VIVIENDA FISCAL                                 "/>
    <s v="T4031029                      "/>
    <s v="ALEXANDER_DIAZ_VANGRIEKEN                                                       "/>
    <s v="AC190"/>
    <n v="20190910"/>
    <n v="20191218"/>
    <n v="9331"/>
    <n v="26762015"/>
    <s v="Factibilidad Distribucion "/>
    <s v="NO"/>
    <x v="1"/>
    <n v="300"/>
    <n v="300000"/>
    <s v="Obras "/>
    <x v="7"/>
    <n v="20200206"/>
    <x v="2"/>
    <n v="1"/>
    <x v="0"/>
    <n v="10"/>
    <x v="7"/>
    <x v="2"/>
    <x v="3"/>
    <x v="38"/>
    <s v="Resuelta"/>
    <n v="6"/>
    <n v="2"/>
    <n v="2020"/>
    <n v="293"/>
    <s v="No Cruza"/>
    <n v="149"/>
    <n v="18"/>
    <n v="12"/>
    <n v="2019"/>
    <n v="343"/>
    <x v="1"/>
    <n v="50"/>
    <x v="2"/>
  </r>
  <r>
    <s v="P11102019020071"/>
    <x v="2"/>
    <n v="2729406"/>
    <n v="20080021"/>
    <s v="Situacion correcta                                                              "/>
    <s v="O.C. B/quilla Cto   "/>
    <s v="BERGER JOSE IMPERIO DE LA ROPA                                          "/>
    <n v="3702249"/>
    <s v="TC088"/>
    <s v="CL 31 40 32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219"/>
    <n v="20190318"/>
    <n v="1110"/>
    <n v="26170441"/>
    <s v="Seguimiento y rev. instalacion electrica distribucion "/>
    <s v="NO"/>
    <x v="3"/>
    <n v="75"/>
    <n v="75000"/>
    <s v="Aumentos de potencia"/>
    <x v="7"/>
    <n v="20190327"/>
    <x v="2"/>
    <n v="1"/>
    <x v="0"/>
    <n v="19"/>
    <x v="1"/>
    <x v="2"/>
    <x v="1"/>
    <x v="562"/>
    <s v="Resuelta"/>
    <n v="27"/>
    <n v="3"/>
    <n v="2019"/>
    <n v="609"/>
    <s v="No Cruza"/>
    <n v="36"/>
    <n v="18"/>
    <n v="3"/>
    <n v="2019"/>
    <n v="618"/>
    <x v="0"/>
    <n v="9"/>
    <x v="2"/>
  </r>
  <r>
    <s v="P75422019040002"/>
    <x v="0"/>
    <n v="0"/>
    <n v="0"/>
    <s v="                                                                                "/>
    <s v="O.C. B/quilla Cto   "/>
    <s v="VILLA ROSA NORMALIZACION PROYECTO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190415"/>
    <n v="20190429"/>
    <n v="7542"/>
    <n v="26228880"/>
    <s v="Factibilidad Distribucion "/>
    <s v="NO"/>
    <x v="1"/>
    <n v="187.5"/>
    <n v="187500"/>
    <s v="Obras "/>
    <x v="0"/>
    <n v="20190429"/>
    <x v="2"/>
    <n v="1"/>
    <x v="0"/>
    <n v="15"/>
    <x v="8"/>
    <x v="2"/>
    <x v="4"/>
    <x v="472"/>
    <s v="Resuelta"/>
    <n v="29"/>
    <n v="4"/>
    <n v="2019"/>
    <n v="576"/>
    <s v="No Cruza"/>
    <n v="14"/>
    <n v="29"/>
    <n v="4"/>
    <n v="2019"/>
    <n v="576"/>
    <x v="0"/>
    <n v="0"/>
    <x v="0"/>
  </r>
  <r>
    <s v="P93502020010003"/>
    <x v="2"/>
    <n v="0"/>
    <n v="0"/>
    <s v="                                                                                "/>
    <s v="O.C. B/quilla Cto   "/>
    <s v="FRANCA S.A.S PALERMO USUARIO OPERADOR DE ZONA                           "/>
    <n v="3216825086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29"/>
    <n v="20200313"/>
    <n v="9350"/>
    <n v="27381085"/>
    <s v="Seguimiento y rev. instalacion electrica distribucion "/>
    <s v="NO"/>
    <x v="2"/>
    <n v="250"/>
    <n v="250000"/>
    <s v="Obras "/>
    <x v="5"/>
    <n v="20200505"/>
    <x v="3"/>
    <n v="1"/>
    <x v="0"/>
    <n v="29"/>
    <x v="11"/>
    <x v="1"/>
    <x v="0"/>
    <x v="584"/>
    <s v="Pendiente"/>
    <n v="5"/>
    <n v="5"/>
    <n v="2020"/>
    <n v="204"/>
    <d v="2020-04-29T00:00:00"/>
    <n v="204"/>
    <n v="13"/>
    <n v="3"/>
    <n v="2020"/>
    <n v="257"/>
    <x v="1"/>
    <n v="53"/>
    <x v="2"/>
  </r>
  <r>
    <s v="P11102019110137"/>
    <x v="2"/>
    <n v="0"/>
    <n v="0"/>
    <s v="                                                                                "/>
    <s v="O.C. B/quilla Cto   "/>
    <s v="  EDIFICIO TERRA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53 76 239=CRA 56 79 76                                  "/>
    <s v="A3151411                      "/>
    <s v="FERGIE_YULISSA_SOLANO_MANOTAS                                                   "/>
    <s v="AC190"/>
    <n v="20191127"/>
    <n v="20200320"/>
    <n v="1110"/>
    <n v="26958987"/>
    <s v="Factibilidad Distribucion "/>
    <s v="NO"/>
    <x v="1"/>
    <n v="150"/>
    <n v="150000"/>
    <s v="Obras "/>
    <x v="7"/>
    <n v="20200324"/>
    <x v="6"/>
    <n v="1"/>
    <x v="0"/>
    <n v="27"/>
    <x v="5"/>
    <x v="2"/>
    <x v="1"/>
    <x v="164"/>
    <s v="Resuelta"/>
    <n v="24"/>
    <n v="3"/>
    <n v="2020"/>
    <n v="246"/>
    <s v="No Cruza"/>
    <n v="118"/>
    <n v="20"/>
    <n v="3"/>
    <n v="2020"/>
    <n v="250"/>
    <x v="1"/>
    <n v="4"/>
    <x v="2"/>
  </r>
  <r>
    <s v="P12202020090006"/>
    <x v="0"/>
    <n v="0"/>
    <n v="0"/>
    <s v="                                                                                "/>
    <s v="O.C Sabanalarga     "/>
    <s v="URBANIZACION VILLAS DE BARANOA                                          "/>
    <n v="3685168"/>
    <s v="TC090"/>
    <s v="                                                                                                                                                                                           "/>
    <s v="URB VILLAS DE BARANOA                                       "/>
    <s v="A8742068                      "/>
    <s v="Alvaro_Enrique_Hernandez_Suarez                                                 "/>
    <s v="AC100"/>
    <n v="20200915"/>
    <n v="20200922"/>
    <n v="1220"/>
    <n v="28154610"/>
    <s v="Factibilidad Distribucion "/>
    <s v="NO"/>
    <x v="1"/>
    <n v="200"/>
    <n v="200000"/>
    <s v="Obras "/>
    <x v="0"/>
    <n v="20200922"/>
    <x v="5"/>
    <n v="1"/>
    <x v="0"/>
    <n v="15"/>
    <x v="7"/>
    <x v="1"/>
    <x v="4"/>
    <x v="69"/>
    <s v="Resuelta"/>
    <n v="22"/>
    <n v="9"/>
    <n v="2020"/>
    <n v="64"/>
    <s v="No Cruza"/>
    <n v="7"/>
    <n v="22"/>
    <n v="9"/>
    <n v="2020"/>
    <n v="64"/>
    <x v="1"/>
    <n v="0"/>
    <x v="0"/>
  </r>
  <r>
    <s v="P11102020110116"/>
    <x v="3"/>
    <n v="0"/>
    <n v="0"/>
    <s v="                                                                                "/>
    <s v="O.C. Soledad        "/>
    <s v="SABRINA ISABEL CARMONA LLERENA                                          "/>
    <n v="3208513023"/>
    <s v="TC090"/>
    <s v="                                                                                                                                                                                           "/>
    <s v="=CLL 64 32 69                                               "/>
    <s v="A2670921                      "/>
    <s v="Margarita_Ortiz_Dominguez                                                       "/>
    <s v="AC005"/>
    <n v="20201120"/>
    <n v="20201120"/>
    <n v="1110"/>
    <n v="28293196"/>
    <s v="Inspección Normalización"/>
    <s v="NO"/>
    <x v="4"/>
    <n v="3"/>
    <n v="3000"/>
    <s v="Suministros definitivos Simples "/>
    <x v="8"/>
    <n v="20201120"/>
    <x v="1"/>
    <n v="1"/>
    <x v="1"/>
    <n v="20"/>
    <x v="5"/>
    <x v="1"/>
    <x v="1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34602019020005"/>
    <x v="0"/>
    <n v="0"/>
    <n v="0"/>
    <s v="                                                                                "/>
    <s v="O.C. B/quilla Cto   "/>
    <s v="PETRONA DAVILA HERNANDEZ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 1 RICAURTE                                                "/>
    <s v="T3243764                      "/>
    <s v="Hugo_Bello_Sanchez                                                              "/>
    <s v="AC100"/>
    <n v="20190201"/>
    <n v="20190202"/>
    <n v="3460"/>
    <n v="25954300"/>
    <s v="Factibilidad Distribucion "/>
    <s v="NO"/>
    <x v="1"/>
    <n v="10"/>
    <n v="10000"/>
    <s v="Obras "/>
    <x v="0"/>
    <n v="20190202"/>
    <x v="2"/>
    <n v="1"/>
    <x v="0"/>
    <n v="1"/>
    <x v="1"/>
    <x v="2"/>
    <x v="0"/>
    <x v="397"/>
    <s v="Resuelta"/>
    <n v="2"/>
    <n v="2"/>
    <n v="2019"/>
    <n v="662"/>
    <s v="No Cruza"/>
    <n v="1"/>
    <n v="2"/>
    <n v="2"/>
    <n v="2019"/>
    <n v="662"/>
    <x v="0"/>
    <n v="0"/>
    <x v="0"/>
  </r>
  <r>
    <s v="P11702020030049"/>
    <x v="1"/>
    <n v="0"/>
    <n v="0"/>
    <s v="                                                                                "/>
    <s v="O.C. B/quilla Sur   "/>
    <s v="FLORA DE CORTINA                                                        "/>
    <n v="300230768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77358                      "/>
    <s v="LEXANDRA_SUAREZ_TOVAR                                                           "/>
    <s v="AC236"/>
    <n v="20200312"/>
    <n v="20200319"/>
    <n v="1170"/>
    <n v="27257597"/>
    <s v="Inspección Normalización"/>
    <s v="NO"/>
    <x v="1"/>
    <n v="3"/>
    <n v="3000"/>
    <s v="Suministros definitivos Simples "/>
    <x v="1"/>
    <n v="20200319"/>
    <x v="1"/>
    <n v="1"/>
    <x v="1"/>
    <n v="12"/>
    <x v="0"/>
    <x v="1"/>
    <x v="1"/>
    <x v="45"/>
    <s v="Resuelta"/>
    <n v="19"/>
    <n v="3"/>
    <n v="2020"/>
    <n v="251"/>
    <s v="No Cruza"/>
    <n v="7"/>
    <n v="19"/>
    <n v="3"/>
    <n v="2020"/>
    <n v="251"/>
    <x v="1"/>
    <n v="0"/>
    <x v="1"/>
  </r>
  <r>
    <s v="P93402019050005"/>
    <x v="0"/>
    <n v="0"/>
    <n v="0"/>
    <s v="                                                                                "/>
    <s v="ZE Santa_Marta      "/>
    <s v="JUAN BAUTISTA PEREIRA GOMEZ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ARQUES DE BOLIVAR III                                      "/>
    <s v="T9697258                      "/>
    <s v="Adriana_Duran_Q                                                                 "/>
    <s v="AC100"/>
    <n v="20190521"/>
    <n v="20190628"/>
    <n v="9340"/>
    <n v="26457436"/>
    <s v="Factibilidad Distribucion "/>
    <s v="NO"/>
    <x v="1"/>
    <n v="30"/>
    <n v="30000"/>
    <s v="Obras "/>
    <x v="0"/>
    <n v="20190628"/>
    <x v="2"/>
    <n v="1"/>
    <x v="0"/>
    <n v="21"/>
    <x v="2"/>
    <x v="2"/>
    <x v="0"/>
    <x v="118"/>
    <s v="Resuelta"/>
    <n v="28"/>
    <n v="6"/>
    <n v="2019"/>
    <n v="516"/>
    <s v="No Cruza"/>
    <n v="38"/>
    <n v="28"/>
    <n v="6"/>
    <n v="2019"/>
    <n v="516"/>
    <x v="0"/>
    <n v="0"/>
    <x v="0"/>
  </r>
  <r>
    <s v="P95102019080031"/>
    <x v="0"/>
    <n v="1998134"/>
    <n v="36077455"/>
    <s v="Situacion correcta                                                              "/>
    <s v="O.C. B/quilla Nte   "/>
    <s v="LOCAL 33 PARQUE INDUSTRIAL CARIBE VERDE                                 "/>
    <n v="0"/>
    <s v="TC092"/>
    <s v="CL 110 6Q 537               LOC    33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0814"/>
    <n v="20190821"/>
    <n v="9510"/>
    <n v="26622791"/>
    <s v="Factibilidad Distribucion "/>
    <s v="NO"/>
    <x v="1"/>
    <n v="45"/>
    <n v="45000"/>
    <s v="Aumentos de potencia"/>
    <x v="0"/>
    <n v="20190821"/>
    <x v="2"/>
    <n v="1"/>
    <x v="0"/>
    <n v="14"/>
    <x v="10"/>
    <x v="2"/>
    <x v="1"/>
    <x v="400"/>
    <s v="Resuelta"/>
    <n v="21"/>
    <n v="8"/>
    <n v="2019"/>
    <n v="462"/>
    <s v="No Cruza"/>
    <n v="7"/>
    <n v="21"/>
    <n v="8"/>
    <n v="2019"/>
    <n v="462"/>
    <x v="0"/>
    <n v="0"/>
    <x v="0"/>
  </r>
  <r>
    <s v="P34102020050014"/>
    <x v="4"/>
    <n v="0"/>
    <n v="0"/>
    <s v="                                                                                "/>
    <s v="ZE Santa_Marta      "/>
    <s v="URBANIZACION LAS ACACIAS OPV EL OASIS                                   "/>
    <n v="3006603876"/>
    <s v="TC090"/>
    <s v="                                                                                                                                                                                           "/>
    <s v="VIA A MINCA                                                 "/>
    <s v="T7541855                      "/>
    <s v="Elizabeth_Perez_Rincon                                                          "/>
    <s v="AC220"/>
    <n v="20200522"/>
    <n v="20201121"/>
    <n v="3410"/>
    <n v="0"/>
    <m/>
    <s v="NO"/>
    <x v="0"/>
    <n v="50"/>
    <n v="50000"/>
    <s v="Obras "/>
    <x v="4"/>
    <n v="20201121"/>
    <x v="5"/>
    <n v="1"/>
    <x v="0"/>
    <n v="22"/>
    <x v="2"/>
    <x v="1"/>
    <x v="0"/>
    <x v="67"/>
    <s v="Sin Orden"/>
    <n v="21"/>
    <n v="11"/>
    <n v="2020"/>
    <n v="4"/>
    <s v="No Cruza"/>
    <n v="4"/>
    <n v="21"/>
    <n v="11"/>
    <n v="2020"/>
    <n v="4"/>
    <x v="1"/>
    <n v="0"/>
    <x v="3"/>
  </r>
  <r>
    <s v="P75512020080003"/>
    <x v="5"/>
    <n v="0"/>
    <n v="0"/>
    <s v="                                                                                "/>
    <s v="O.C. B/quilla Sur   "/>
    <s v="ALVARO LUIS SALCEDO PAJARO                                              "/>
    <n v="3135173548"/>
    <s v="TC090"/>
    <s v="                                                                                                                                                                                           "/>
    <s v="=CLL 92 2D 45                                               "/>
    <s v="A2790619                      "/>
    <s v="Martha_Oliva_Ortega                                                             "/>
    <s v="AC230"/>
    <n v="20200812"/>
    <n v="20200812"/>
    <n v="7551"/>
    <n v="0"/>
    <m/>
    <s v="NO"/>
    <x v="0"/>
    <n v="3"/>
    <n v="3000"/>
    <s v="Suministros definitivos Simples "/>
    <x v="9"/>
    <n v="20200812"/>
    <x v="1"/>
    <n v="1"/>
    <x v="1"/>
    <n v="12"/>
    <x v="10"/>
    <x v="1"/>
    <x v="1"/>
    <x v="125"/>
    <s v="Sin Orden"/>
    <n v="12"/>
    <n v="8"/>
    <n v="2020"/>
    <n v="105"/>
    <s v="No Cruza"/>
    <n v="105"/>
    <n v="12"/>
    <n v="8"/>
    <n v="2020"/>
    <n v="105"/>
    <x v="1"/>
    <n v="0"/>
    <x v="4"/>
  </r>
  <r>
    <s v="P11802019080096"/>
    <x v="4"/>
    <n v="2363334"/>
    <n v="0"/>
    <s v="                                                                                "/>
    <s v="O.C. B/quilla Nte   "/>
    <s v="  JUSTO Y BUENO SOLEDAD                                                 "/>
    <n v="300823077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0822"/>
    <n v="20200313"/>
    <n v="1180"/>
    <n v="26857532"/>
    <s v="Seguimiento y rev. instalacion electrica distribucion "/>
    <s v="NO"/>
    <x v="3"/>
    <n v="30"/>
    <n v="30000"/>
    <s v="Aumentos de potencia"/>
    <x v="6"/>
    <n v="20200313"/>
    <x v="2"/>
    <n v="1"/>
    <x v="0"/>
    <n v="22"/>
    <x v="10"/>
    <x v="2"/>
    <x v="1"/>
    <x v="428"/>
    <s v="Resuelta"/>
    <n v="13"/>
    <n v="3"/>
    <n v="2020"/>
    <n v="257"/>
    <s v="No Cruza"/>
    <n v="204"/>
    <n v="13"/>
    <n v="3"/>
    <n v="2020"/>
    <n v="257"/>
    <x v="1"/>
    <n v="0"/>
    <x v="3"/>
  </r>
  <r>
    <s v="P11702020110083"/>
    <x v="3"/>
    <n v="2055996"/>
    <n v="20061858"/>
    <s v="Situacion correcta                                                              "/>
    <s v="OC CCIAL AMERICANO  "/>
    <s v="ANA MARIA SOLANO SALAMANCA                                              "/>
    <n v="3745683"/>
    <s v="TC090"/>
    <s v="CR 20 27B 18                                                                                                                                                                               "/>
    <s v="CRA 20 27B 18                                               "/>
    <s v="MP000298                      "/>
    <s v="TERESA_ELVIRA_CANTILLO_MENDOZA                                                  "/>
    <s v="AC005"/>
    <n v="20201121"/>
    <n v="20201121"/>
    <n v="1170"/>
    <n v="28294541"/>
    <s v="Modificación de Potencia"/>
    <s v="NO"/>
    <x v="4"/>
    <n v="3"/>
    <n v="3000"/>
    <s v="Aumentos de potencia"/>
    <x v="3"/>
    <n v="20201121"/>
    <x v="1"/>
    <n v="1"/>
    <x v="1"/>
    <n v="21"/>
    <x v="5"/>
    <x v="1"/>
    <x v="1"/>
    <x v="183"/>
    <s v="Pendiente"/>
    <n v="21"/>
    <n v="11"/>
    <n v="2020"/>
    <n v="4"/>
    <s v="No Cruza"/>
    <n v="4"/>
    <n v="21"/>
    <n v="11"/>
    <n v="2020"/>
    <n v="4"/>
    <x v="1"/>
    <n v="0"/>
    <x v="1"/>
  </r>
  <r>
    <s v="P11502018080006"/>
    <x v="2"/>
    <n v="7720341"/>
    <n v="0"/>
    <s v="                                                                                "/>
    <s v="C.T.SOLEDAD         "/>
    <s v="SARABIA Y CIA S EN C INVERSIONES Y ASESORIAS PEREZ                      "/>
    <n v="3157533228"/>
    <s v="TC088"/>
    <s v="                                                                                                                                                                                           "/>
    <s v="CRA 6 ENTRE CALLES 7 Y 8                                    "/>
    <s v="T2891467                      "/>
    <s v="SHIRLEY_ESTHER_TAPIA_CUADRADO                                                   "/>
    <s v="AC190"/>
    <n v="20180803"/>
    <n v="20180827"/>
    <n v="1150"/>
    <n v="25659951"/>
    <s v="Seguimiento y rev. instalacion electrica distribucion "/>
    <s v="NO"/>
    <x v="3"/>
    <n v="75"/>
    <n v="75000"/>
    <s v="Aumentos de potencia"/>
    <x v="7"/>
    <n v="20180831"/>
    <x v="2"/>
    <n v="1"/>
    <x v="0"/>
    <n v="3"/>
    <x v="10"/>
    <x v="3"/>
    <x v="1"/>
    <x v="622"/>
    <s v="Resuelta"/>
    <n v="31"/>
    <n v="8"/>
    <n v="2018"/>
    <n v="817"/>
    <s v="No Cruza"/>
    <n v="28"/>
    <n v="27"/>
    <n v="8"/>
    <n v="2018"/>
    <n v="821"/>
    <x v="0"/>
    <n v="4"/>
    <x v="2"/>
  </r>
  <r>
    <s v="P33402020110002"/>
    <x v="10"/>
    <n v="0"/>
    <n v="0"/>
    <s v="                                                                                "/>
    <s v="O.C. San Juan       "/>
    <s v="NELLIS MARIA ROIS FERNANDEZ                                             "/>
    <n v="3104108061"/>
    <s v="TC092"/>
    <s v="                                                                                                                                                                                           "/>
    <s v="CL 3  5  - 103  LOCAL 9                                     "/>
    <s v="A6983515                      "/>
    <s v="María_Bernarda_Carrillo                                                         "/>
    <s v="AC045"/>
    <n v="20201104"/>
    <n v="20201120"/>
    <n v="3340"/>
    <n v="28267114"/>
    <s v="Inspección Normalización"/>
    <s v="NO"/>
    <x v="1"/>
    <n v="5"/>
    <n v="5000"/>
    <s v="Suministros definitivos Simples "/>
    <x v="18"/>
    <n v="20201120"/>
    <x v="1"/>
    <n v="1"/>
    <x v="1"/>
    <n v="4"/>
    <x v="5"/>
    <x v="1"/>
    <x v="3"/>
    <x v="97"/>
    <s v="Resuelta"/>
    <n v="20"/>
    <n v="11"/>
    <n v="2020"/>
    <n v="5"/>
    <s v="No Cruza"/>
    <n v="16"/>
    <n v="20"/>
    <n v="11"/>
    <n v="2020"/>
    <n v="5"/>
    <x v="1"/>
    <n v="0"/>
    <x v="7"/>
  </r>
  <r>
    <s v="P31602019010023"/>
    <x v="0"/>
    <n v="0"/>
    <n v="0"/>
    <s v="                                                                                "/>
    <s v="O.C. B/quilla Cto   "/>
    <s v="HERMEDITH NARVAEZ MOYA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 2  N4-85                                                  "/>
    <s v="T3243764                      "/>
    <s v="Hugo_Bello_Sanchez                                                              "/>
    <s v="AC100"/>
    <n v="20190131"/>
    <n v="20190202"/>
    <n v="3160"/>
    <n v="25949976"/>
    <s v="Factibilidad Distribucion "/>
    <s v="NO"/>
    <x v="1"/>
    <n v="15"/>
    <n v="15000"/>
    <s v="Obras "/>
    <x v="0"/>
    <n v="20190202"/>
    <x v="2"/>
    <n v="1"/>
    <x v="0"/>
    <n v="31"/>
    <x v="11"/>
    <x v="2"/>
    <x v="2"/>
    <x v="318"/>
    <s v="Resuelta"/>
    <n v="2"/>
    <n v="2"/>
    <n v="2019"/>
    <n v="662"/>
    <s v="No Cruza"/>
    <n v="2"/>
    <n v="2"/>
    <n v="2"/>
    <n v="2019"/>
    <n v="662"/>
    <x v="0"/>
    <n v="0"/>
    <x v="0"/>
  </r>
  <r>
    <s v="P11502020060004"/>
    <x v="2"/>
    <n v="0"/>
    <n v="0"/>
    <s v="                                                                                "/>
    <s v="O.C. B/quilla Cto   "/>
    <s v="SECTOR UNIATLANTICO REUBICACION ALUMB PUBLICO CR 51B                    "/>
    <n v="0"/>
    <s v="TC099"/>
    <s v="                                                                                                                                                                                           "/>
    <s v="REUBICACION ALUMBRADO PUBLICO CR 51B                        "/>
    <s v="A3151411                      "/>
    <s v="FERGIE_YULISSA_SOLANO_MANOTAS                                                   "/>
    <s v="AC190"/>
    <n v="20200604"/>
    <n v="20200804"/>
    <n v="1150"/>
    <n v="28139738"/>
    <s v="Seguimiento y rev. instalacion electrica distribucion "/>
    <s v="NO"/>
    <x v="1"/>
    <n v="15"/>
    <n v="15000"/>
    <s v="Obras "/>
    <x v="7"/>
    <n v="20200805"/>
    <x v="2"/>
    <n v="1"/>
    <x v="0"/>
    <n v="4"/>
    <x v="4"/>
    <x v="1"/>
    <x v="1"/>
    <x v="27"/>
    <s v="Resuelta"/>
    <n v="5"/>
    <n v="8"/>
    <n v="2020"/>
    <n v="112"/>
    <d v="2020-09-16T00:00:00"/>
    <n v="62"/>
    <n v="4"/>
    <n v="8"/>
    <n v="2020"/>
    <n v="113"/>
    <x v="1"/>
    <n v="1"/>
    <x v="2"/>
  </r>
  <r>
    <s v="P12102020060004"/>
    <x v="2"/>
    <n v="0"/>
    <n v="0"/>
    <s v="                                                                                "/>
    <s v="O.C Sabanalarga     "/>
    <s v="OLGA UTRIA DE LA HOZ                                                    "/>
    <n v="3016382972"/>
    <s v="TC090"/>
    <s v="                                                                                                                                                                                           "/>
    <s v="SECTOR PLAYA LINDA                                          "/>
    <s v="A8742068                      "/>
    <s v="Alvaro_Enrique_Hernandez_Suarez                                                 "/>
    <s v="AC190"/>
    <n v="20200602"/>
    <n v="20200825"/>
    <n v="1210"/>
    <n v="27622448"/>
    <s v="Factibilidad Distribucion "/>
    <s v="NO"/>
    <x v="1"/>
    <n v="25"/>
    <n v="25000"/>
    <s v="Obras "/>
    <x v="7"/>
    <n v="20200902"/>
    <x v="2"/>
    <n v="1"/>
    <x v="0"/>
    <n v="2"/>
    <x v="4"/>
    <x v="1"/>
    <x v="4"/>
    <x v="477"/>
    <s v="Resuelta"/>
    <n v="2"/>
    <n v="9"/>
    <n v="2020"/>
    <n v="84"/>
    <s v="No Cruza"/>
    <n v="92"/>
    <n v="25"/>
    <n v="8"/>
    <n v="2020"/>
    <n v="92"/>
    <x v="1"/>
    <n v="8"/>
    <x v="2"/>
  </r>
  <r>
    <s v="P34102020110045"/>
    <x v="5"/>
    <n v="0"/>
    <n v="0"/>
    <s v="                                                                                "/>
    <s v="Of. Telefónica 24H  "/>
    <s v="ESMIT JOSE VARGAS GRANADOS                                              "/>
    <n v="3003512071"/>
    <s v="TC090"/>
    <s v="                                                                                                                                                                                           "/>
    <s v="C31 16-64                                                   "/>
    <s v="NT001137                      "/>
    <s v="STEFANNIE_PAOLA_RAMBAO_BENAVIDES                                                "/>
    <s v="AC230"/>
    <n v="20201110"/>
    <n v="20201110"/>
    <n v="3410"/>
    <n v="0"/>
    <m/>
    <s v="NO"/>
    <x v="0"/>
    <n v="5"/>
    <n v="5000"/>
    <s v="Suministros definitivos Simples "/>
    <x v="9"/>
    <n v="20201110"/>
    <x v="1"/>
    <n v="1"/>
    <x v="1"/>
    <n v="10"/>
    <x v="5"/>
    <x v="1"/>
    <x v="0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33402020090013"/>
    <x v="5"/>
    <n v="0"/>
    <n v="0"/>
    <s v="                                                                                "/>
    <s v="Of. Telefónica 24H  "/>
    <s v="DELCYS BRITO VEGA                                                       "/>
    <n v="30137128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4                      "/>
    <s v="MANUEL_DE_JESUS_JULIO_BARRIOS                                                   "/>
    <s v="AC230"/>
    <n v="20200922"/>
    <n v="20200922"/>
    <n v="3340"/>
    <n v="0"/>
    <m/>
    <s v="NO"/>
    <x v="0"/>
    <n v="2"/>
    <n v="2000"/>
    <s v="Suministros definitivos Simples "/>
    <x v="8"/>
    <n v="20200922"/>
    <x v="1"/>
    <n v="1"/>
    <x v="1"/>
    <n v="22"/>
    <x v="7"/>
    <x v="1"/>
    <x v="3"/>
    <x v="330"/>
    <s v="Sin Orden"/>
    <n v="22"/>
    <n v="9"/>
    <n v="2020"/>
    <n v="64"/>
    <s v="No Cruza"/>
    <n v="64"/>
    <n v="22"/>
    <n v="9"/>
    <n v="2020"/>
    <n v="64"/>
    <x v="1"/>
    <n v="0"/>
    <x v="4"/>
  </r>
  <r>
    <s v="P77532020100002"/>
    <x v="0"/>
    <n v="0"/>
    <n v="0"/>
    <s v="                                                                                "/>
    <s v="O.C. Riohacha       "/>
    <s v="CUBIERTO MUNICIPAL URIBIA POLIDEPORTIVO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R 9A                                                       "/>
    <s v="N3352044                      "/>
    <s v="Laudis_Peñaranda_                                                               "/>
    <s v="AC100"/>
    <n v="20201021"/>
    <n v="20201030"/>
    <n v="7753"/>
    <n v="28246047"/>
    <s v="Factibilidad Distribucion "/>
    <s v="NO"/>
    <x v="1"/>
    <n v="45"/>
    <n v="45000"/>
    <s v="Obras "/>
    <x v="0"/>
    <n v="20201030"/>
    <x v="2"/>
    <n v="1"/>
    <x v="0"/>
    <n v="21"/>
    <x v="3"/>
    <x v="1"/>
    <x v="3"/>
    <x v="151"/>
    <s v="Resuelta"/>
    <n v="30"/>
    <n v="10"/>
    <n v="2020"/>
    <n v="26"/>
    <s v="No Cruza"/>
    <n v="9"/>
    <n v="30"/>
    <n v="10"/>
    <n v="2020"/>
    <n v="26"/>
    <x v="1"/>
    <n v="0"/>
    <x v="0"/>
  </r>
  <r>
    <s v="P11102019110120"/>
    <x v="0"/>
    <n v="2708274"/>
    <n v="0"/>
    <s v="                                                                                "/>
    <s v="O.C. B/quilla Cto   "/>
    <s v="  RESTAURANTE ROCAS DEL MAR                                             "/>
    <n v="301789774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1125"/>
    <n v="20191203"/>
    <n v="1110"/>
    <n v="26950767"/>
    <s v="Factibilidad Distribucion "/>
    <s v="NO"/>
    <x v="1"/>
    <n v="75"/>
    <n v="75000"/>
    <s v="Aumentos de potencia"/>
    <x v="0"/>
    <n v="20191203"/>
    <x v="2"/>
    <n v="1"/>
    <x v="0"/>
    <n v="25"/>
    <x v="5"/>
    <x v="2"/>
    <x v="1"/>
    <x v="373"/>
    <s v="Resuelta"/>
    <n v="3"/>
    <n v="12"/>
    <n v="2019"/>
    <n v="358"/>
    <s v="No Cruza"/>
    <n v="8"/>
    <n v="3"/>
    <n v="12"/>
    <n v="2019"/>
    <n v="358"/>
    <x v="1"/>
    <n v="0"/>
    <x v="0"/>
  </r>
  <r>
    <s v="P11802020050003"/>
    <x v="6"/>
    <n v="0"/>
    <n v="0"/>
    <s v="                                                                                "/>
    <s v="O.C. B/quilla Cto   "/>
    <s v="CARMEN CECILIA GELIZ CABRALES                                           "/>
    <n v="313522063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70"/>
    <n v="20200504"/>
    <n v="20200505"/>
    <n v="1180"/>
    <n v="27403817"/>
    <s v="Inspección Normalización"/>
    <s v="NO"/>
    <x v="1"/>
    <n v="3"/>
    <n v="3000"/>
    <s v="Suministros definitivos Simples "/>
    <x v="10"/>
    <n v="20200505"/>
    <x v="1"/>
    <n v="1"/>
    <x v="1"/>
    <n v="4"/>
    <x v="2"/>
    <x v="1"/>
    <x v="1"/>
    <x v="158"/>
    <s v="Resuelta"/>
    <n v="5"/>
    <n v="5"/>
    <n v="2020"/>
    <n v="204"/>
    <s v="No Cruza"/>
    <n v="1"/>
    <n v="5"/>
    <n v="5"/>
    <n v="2020"/>
    <n v="204"/>
    <x v="1"/>
    <n v="0"/>
    <x v="1"/>
  </r>
  <r>
    <s v="P34602020090028"/>
    <x v="3"/>
    <n v="0"/>
    <n v="0"/>
    <s v="                                                                                "/>
    <s v="XXX NO UTILIZAR     "/>
    <s v="AURA ESNEDA LUCERO ARANGO                                               "/>
    <n v="3145944858"/>
    <s v="TC090"/>
    <s v="                                                                                                                                                                                           "/>
    <s v="C 7 9 52                                                    "/>
    <s v="TR194440                      "/>
    <s v="DEYANIRA_ARCIA_ALFARO                                                           "/>
    <s v="AC005"/>
    <n v="20200924"/>
    <n v="20200924"/>
    <n v="3460"/>
    <n v="28163432"/>
    <s v="Inspección Normalización"/>
    <s v="SI"/>
    <x v="2"/>
    <n v="3"/>
    <n v="3000"/>
    <s v="Suministros definitivos Simples "/>
    <x v="3"/>
    <n v="20200924"/>
    <x v="1"/>
    <n v="1"/>
    <x v="1"/>
    <n v="24"/>
    <x v="7"/>
    <x v="1"/>
    <x v="0"/>
    <x v="145"/>
    <s v="Pendiente"/>
    <n v="24"/>
    <n v="9"/>
    <n v="2020"/>
    <n v="62"/>
    <d v="2020-09-24T00:00:00"/>
    <n v="62"/>
    <n v="24"/>
    <n v="9"/>
    <n v="2020"/>
    <n v="62"/>
    <x v="1"/>
    <n v="0"/>
    <x v="1"/>
  </r>
  <r>
    <s v="P93322020050002"/>
    <x v="0"/>
    <n v="0"/>
    <n v="0"/>
    <s v="                                                                                "/>
    <s v="O.C. Riohacha       "/>
    <s v="NAYELI AVELLANEDA CHARRY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AYELLI                                                     "/>
    <s v="N3352044                      "/>
    <s v="Laudis_Peñaranda_                                                               "/>
    <s v="AC100"/>
    <n v="20200522"/>
    <n v="20200530"/>
    <n v="9332"/>
    <n v="27515727"/>
    <s v="Factibilidad Distribucion "/>
    <s v="NO"/>
    <x v="1"/>
    <n v="50"/>
    <n v="50000"/>
    <s v="Obras "/>
    <x v="0"/>
    <n v="20200530"/>
    <x v="2"/>
    <n v="1"/>
    <x v="0"/>
    <n v="22"/>
    <x v="2"/>
    <x v="1"/>
    <x v="3"/>
    <x v="67"/>
    <s v="Resuelta"/>
    <n v="30"/>
    <n v="5"/>
    <n v="2020"/>
    <n v="179"/>
    <s v="No Cruza"/>
    <n v="8"/>
    <n v="30"/>
    <n v="5"/>
    <n v="2020"/>
    <n v="179"/>
    <x v="1"/>
    <n v="0"/>
    <x v="0"/>
  </r>
  <r>
    <s v="P11702020100088"/>
    <x v="5"/>
    <n v="0"/>
    <n v="0"/>
    <s v="                                                                                "/>
    <s v="OC CCIAL AMERICANO  "/>
    <s v="SONIA MARIA MERIÑO ARRIETA                                              "/>
    <n v="3126438770"/>
    <s v="TC090"/>
    <s v="                                                                                                                                                                                           "/>
    <s v="CR 27 86-40                                                 "/>
    <s v="MP000297                      "/>
    <s v="SANDRA_PEREZ_MORGAN                                                             "/>
    <s v="AC230"/>
    <n v="20201027"/>
    <n v="20201027"/>
    <n v="1170"/>
    <n v="0"/>
    <m/>
    <s v="NO"/>
    <x v="0"/>
    <n v="3"/>
    <n v="3000"/>
    <s v="Suministros definitivos Simples "/>
    <x v="9"/>
    <n v="20201027"/>
    <x v="1"/>
    <n v="1"/>
    <x v="1"/>
    <n v="27"/>
    <x v="3"/>
    <x v="1"/>
    <x v="1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34102019120013"/>
    <x v="2"/>
    <n v="1139533"/>
    <n v="0"/>
    <s v="                                                                                "/>
    <s v="O.C. La 14          "/>
    <s v="FERNANDO CORTES MARTINEZ                                                "/>
    <s v="5154392 3002691303    "/>
    <s v="TC090"/>
    <s v="                                                                                                                                                                                           "/>
    <s v="C 16 14 38                                                  "/>
    <s v="T2713741                      "/>
    <s v="Lissett Logreira                                                                "/>
    <s v="AC190"/>
    <n v="20191204"/>
    <n v="20200204"/>
    <n v="3410"/>
    <n v="28225142"/>
    <s v="Seguimiento y rev. instalacion electrica distribucion "/>
    <s v="NO"/>
    <x v="3"/>
    <n v="58"/>
    <n v="58000"/>
    <s v="Aumentos de potencia"/>
    <x v="5"/>
    <n v="20200221"/>
    <x v="2"/>
    <n v="1"/>
    <x v="0"/>
    <n v="4"/>
    <x v="9"/>
    <x v="2"/>
    <x v="0"/>
    <x v="353"/>
    <s v="Resuelta"/>
    <n v="21"/>
    <n v="2"/>
    <n v="2020"/>
    <n v="278"/>
    <d v="2020-10-09T00:00:00"/>
    <n v="79"/>
    <n v="4"/>
    <n v="2"/>
    <n v="2020"/>
    <n v="295"/>
    <x v="1"/>
    <n v="17"/>
    <x v="2"/>
  </r>
  <r>
    <s v="P93402020010013"/>
    <x v="2"/>
    <n v="0"/>
    <n v="0"/>
    <s v="                                                                                "/>
    <s v="ZE Santa_Marta      "/>
    <s v="  INVERSIONES MRS S.A.S                                                 "/>
    <n v="3215388004"/>
    <s v="TC089"/>
    <s v="                                                                                                                                                                                           "/>
    <s v="TECNICAS BALTIME                                            "/>
    <s v="T9697258                      "/>
    <s v="Adriana_Duran_Q                                                                 "/>
    <s v="AC190"/>
    <n v="20200127"/>
    <n v="20200408"/>
    <n v="9340"/>
    <n v="27126005"/>
    <s v="Factibilidad Distribucion "/>
    <s v="NO"/>
    <x v="1"/>
    <n v="45"/>
    <n v="45000"/>
    <s v="Obras "/>
    <x v="7"/>
    <n v="20200414"/>
    <x v="2"/>
    <n v="1"/>
    <x v="0"/>
    <n v="27"/>
    <x v="11"/>
    <x v="1"/>
    <x v="0"/>
    <x v="380"/>
    <s v="Resuelta"/>
    <n v="14"/>
    <n v="4"/>
    <n v="2020"/>
    <n v="225"/>
    <s v="No Cruza"/>
    <n v="78"/>
    <n v="8"/>
    <n v="4"/>
    <n v="2020"/>
    <n v="231"/>
    <x v="1"/>
    <n v="6"/>
    <x v="2"/>
  </r>
  <r>
    <s v="P77912020090013"/>
    <x v="9"/>
    <n v="0"/>
    <n v="0"/>
    <s v="                                                                                "/>
    <s v="O.C. La 14          "/>
    <s v="CESAR AUGUSTO ISAZA ARIZA BMT FCA LA MARGARITA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28281990"/>
    <s v="Factibilidad Distribucion "/>
    <s v="NO"/>
    <x v="1"/>
    <n v="15"/>
    <n v="15000"/>
    <s v="Obras "/>
    <x v="15"/>
    <n v="20200917"/>
    <x v="2"/>
    <n v="1"/>
    <x v="3"/>
    <n v="17"/>
    <x v="7"/>
    <x v="1"/>
    <x v="0"/>
    <x v="386"/>
    <s v="Resuelta"/>
    <n v="17"/>
    <n v="9"/>
    <n v="2020"/>
    <n v="69"/>
    <s v="No Cruza"/>
    <n v="0"/>
    <n v="17"/>
    <n v="9"/>
    <n v="2020"/>
    <n v="69"/>
    <x v="1"/>
    <n v="0"/>
    <x v="6"/>
  </r>
  <r>
    <s v="P11802019030018"/>
    <x v="2"/>
    <n v="0"/>
    <n v="0"/>
    <s v="                                                                                "/>
    <s v="O.C. B/quilla Nte   "/>
    <s v="  COLOMBIA TELECOMUNI CACIONES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VIA MALAMBO                                                 "/>
    <s v="T0925304                      "/>
    <s v="MARTHA_VICTORIA_SALAS_CUAN                                                      "/>
    <s v="AC190"/>
    <n v="20190308"/>
    <n v="20190320"/>
    <n v="1180"/>
    <n v="26110023"/>
    <s v="Factibilidad Distribucion "/>
    <s v="NO"/>
    <x v="1"/>
    <n v="37.5"/>
    <n v="37500"/>
    <s v="Obras "/>
    <x v="7"/>
    <n v="20191105"/>
    <x v="2"/>
    <n v="1"/>
    <x v="0"/>
    <n v="8"/>
    <x v="0"/>
    <x v="2"/>
    <x v="1"/>
    <x v="707"/>
    <s v="Resuelta"/>
    <n v="5"/>
    <n v="11"/>
    <n v="2019"/>
    <n v="386"/>
    <s v="No Cruza"/>
    <n v="242"/>
    <n v="20"/>
    <n v="3"/>
    <n v="2019"/>
    <n v="616"/>
    <x v="0"/>
    <n v="230"/>
    <x v="2"/>
  </r>
  <r>
    <s v="P11102020090142"/>
    <x v="1"/>
    <n v="6019412"/>
    <n v="34024961"/>
    <s v="Situacion correcta                                                              "/>
    <s v="O.C. B/quilla Sur   "/>
    <s v="MARIA CRISTINA CORONELL PIMIENTA                                        "/>
    <n v="3013895231"/>
    <s v="TC090"/>
    <s v="CR 38 85 83                                                                                                                                                                                "/>
    <s v="CR 38 # 85 - 83  LAS ESTRELLAS                              "/>
    <s v="A2790619                      "/>
    <s v="Martha_Oliva_Ortega                                                             "/>
    <s v="AC236"/>
    <n v="20200929"/>
    <n v="20201007"/>
    <n v="1110"/>
    <n v="28180995"/>
    <s v="Modificación de Potencia"/>
    <s v="NO"/>
    <x v="1"/>
    <n v="3"/>
    <n v="3000"/>
    <s v="Aumentos de potencia"/>
    <x v="1"/>
    <n v="20201007"/>
    <x v="1"/>
    <n v="1"/>
    <x v="1"/>
    <n v="29"/>
    <x v="7"/>
    <x v="1"/>
    <x v="1"/>
    <x v="283"/>
    <s v="Resuelta"/>
    <n v="7"/>
    <n v="10"/>
    <n v="2020"/>
    <n v="49"/>
    <s v="No Cruza"/>
    <n v="8"/>
    <n v="7"/>
    <n v="10"/>
    <n v="2020"/>
    <n v="49"/>
    <x v="1"/>
    <n v="0"/>
    <x v="1"/>
  </r>
  <r>
    <s v="P93312020020004"/>
    <x v="0"/>
    <n v="0"/>
    <n v="0"/>
    <s v="                                                                                "/>
    <s v="O.C. Riohacha       "/>
    <s v="JOSE JAIME MARULANDA ANTIGUO ETCR PONDORE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 1 KM ENTRADA A PONDORES                                   "/>
    <s v="N3352044                      "/>
    <s v="Laudis_Peñaranda_                                                               "/>
    <s v="AC100"/>
    <n v="20200204"/>
    <n v="20200207"/>
    <n v="9331"/>
    <n v="27146084"/>
    <s v="Factibilidad Distribucion "/>
    <s v="NO"/>
    <x v="1"/>
    <n v="75"/>
    <n v="75000"/>
    <s v="Obras "/>
    <x v="8"/>
    <n v="20200227"/>
    <x v="2"/>
    <n v="1"/>
    <x v="0"/>
    <n v="4"/>
    <x v="1"/>
    <x v="1"/>
    <x v="3"/>
    <x v="254"/>
    <s v="Resuelta"/>
    <n v="27"/>
    <n v="2"/>
    <n v="2020"/>
    <n v="272"/>
    <s v="No Cruza"/>
    <n v="23"/>
    <n v="7"/>
    <n v="2"/>
    <n v="2020"/>
    <n v="292"/>
    <x v="1"/>
    <n v="20"/>
    <x v="0"/>
  </r>
  <r>
    <s v="P11702019080114"/>
    <x v="0"/>
    <n v="0"/>
    <n v="0"/>
    <s v="                                                                                "/>
    <s v="O.C. B/quilla Nte   "/>
    <s v="CON CIRCUNVALAR RETRANQUEO AMP CALLE 30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CL30 Y CIRCUNVALAR                               "/>
    <s v="A3151411                      "/>
    <s v="FERGIE_YULISSA_SOLANO_MANOTAS                                                   "/>
    <s v="AC100"/>
    <n v="20190822"/>
    <n v="20190828"/>
    <n v="1170"/>
    <n v="26656286"/>
    <s v="Factibilidad Distribucion "/>
    <s v="NO"/>
    <x v="1"/>
    <n v="1"/>
    <n v="1000"/>
    <s v="Obras "/>
    <x v="0"/>
    <n v="20190828"/>
    <x v="4"/>
    <n v="1"/>
    <x v="0"/>
    <n v="22"/>
    <x v="10"/>
    <x v="2"/>
    <x v="1"/>
    <x v="428"/>
    <s v="Resuelta"/>
    <n v="28"/>
    <n v="8"/>
    <n v="2019"/>
    <n v="455"/>
    <s v="No Cruza"/>
    <n v="6"/>
    <n v="28"/>
    <n v="8"/>
    <n v="2019"/>
    <n v="455"/>
    <x v="0"/>
    <n v="0"/>
    <x v="0"/>
  </r>
  <r>
    <s v="P11102019050142"/>
    <x v="0"/>
    <n v="0"/>
    <n v="0"/>
    <s v="                                                                                "/>
    <s v="O.C. B/quilla Cto   "/>
    <s v="D1 TIENDAS   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RA 43 90 60                                               "/>
    <s v="T9763922                      "/>
    <s v="Somaya_Rincon                                                                   "/>
    <s v="AC100"/>
    <n v="20190530"/>
    <n v="20190605"/>
    <n v="1110"/>
    <n v="26367190"/>
    <s v="Factibilidad Distribucion "/>
    <s v="NO"/>
    <x v="1"/>
    <n v="112.5"/>
    <n v="112500"/>
    <s v="Obras "/>
    <x v="0"/>
    <n v="20190605"/>
    <x v="3"/>
    <n v="1"/>
    <x v="0"/>
    <n v="30"/>
    <x v="2"/>
    <x v="2"/>
    <x v="1"/>
    <x v="569"/>
    <s v="Resuelta"/>
    <n v="5"/>
    <n v="6"/>
    <n v="2019"/>
    <n v="539"/>
    <s v="No Cruza"/>
    <n v="6"/>
    <n v="5"/>
    <n v="6"/>
    <n v="2019"/>
    <n v="539"/>
    <x v="0"/>
    <n v="0"/>
    <x v="0"/>
  </r>
  <r>
    <s v="P11702016060029"/>
    <x v="4"/>
    <n v="0"/>
    <n v="0"/>
    <s v="                                                                                "/>
    <s v="XXX NO UTILIZAR     "/>
    <s v="  CONSTRUCCIONES MARVAL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A BAHIA                                                    "/>
    <s v="TR183120                      "/>
    <s v="                                                                                "/>
    <s v="AC220"/>
    <n v="20160603"/>
    <n v="20180104"/>
    <n v="1170"/>
    <n v="24451839"/>
    <s v="Seguimiento y rev. instalacion electrica distribucion "/>
    <s v="NO"/>
    <x v="1"/>
    <n v="112.5"/>
    <n v="112500"/>
    <s v="Obras "/>
    <x v="4"/>
    <n v="20180202"/>
    <x v="3"/>
    <n v="1"/>
    <x v="0"/>
    <n v="3"/>
    <x v="4"/>
    <x v="7"/>
    <x v="1"/>
    <x v="708"/>
    <s v="Resuelta"/>
    <n v="2"/>
    <n v="2"/>
    <n v="2018"/>
    <n v="1027"/>
    <s v="No Cruza"/>
    <n v="609"/>
    <n v="4"/>
    <n v="1"/>
    <n v="2018"/>
    <n v="1056"/>
    <x v="0"/>
    <n v="29"/>
    <x v="3"/>
  </r>
  <r>
    <s v="P93432020100003"/>
    <x v="9"/>
    <n v="0"/>
    <n v="0"/>
    <s v="                                                                                "/>
    <s v="O.C. La 14          "/>
    <s v="LUIS COLIMBIA VILLA PEREZ BMT                                           "/>
    <n v="0"/>
    <s v="TC01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19"/>
    <n v="9343"/>
    <n v="0"/>
    <m/>
    <s v="NO"/>
    <x v="0"/>
    <n v="15"/>
    <n v="15000"/>
    <s v="Obras "/>
    <x v="15"/>
    <n v="20201019"/>
    <x v="2"/>
    <n v="1"/>
    <x v="0"/>
    <n v="10"/>
    <x v="3"/>
    <x v="1"/>
    <x v="0"/>
    <x v="309"/>
    <s v="Sin Orden"/>
    <n v="19"/>
    <n v="10"/>
    <n v="2020"/>
    <n v="37"/>
    <s v="No Cruza"/>
    <n v="37"/>
    <n v="19"/>
    <n v="10"/>
    <n v="2020"/>
    <n v="37"/>
    <x v="1"/>
    <n v="0"/>
    <x v="6"/>
  </r>
  <r>
    <s v="P95102020100031"/>
    <x v="5"/>
    <n v="0"/>
    <n v="0"/>
    <s v="                                                                                "/>
    <s v="Of. Telefónica 24H  "/>
    <s v="LEIDYS DIANA MARQUEZ CERVANTES                                          "/>
    <n v="3012601030"/>
    <s v="TC090"/>
    <s v="                                                                                                                                                                                           "/>
    <s v="CR 8C 45C 102                                               "/>
    <s v="NT001137                      "/>
    <s v="STEFANNIE_PAOLA_RAMBAO_BENAVIDES                                                "/>
    <s v="AC230"/>
    <n v="20201020"/>
    <n v="20201020"/>
    <n v="9510"/>
    <n v="0"/>
    <m/>
    <s v="NO"/>
    <x v="0"/>
    <n v="3"/>
    <n v="3000"/>
    <s v="Suministros definitivos Simples "/>
    <x v="9"/>
    <n v="20201020"/>
    <x v="1"/>
    <n v="1"/>
    <x v="1"/>
    <n v="20"/>
    <x v="3"/>
    <x v="1"/>
    <x v="1"/>
    <x v="180"/>
    <s v="Sin Orden"/>
    <n v="20"/>
    <n v="10"/>
    <n v="2020"/>
    <n v="36"/>
    <s v="No Cruza"/>
    <n v="36"/>
    <n v="20"/>
    <n v="10"/>
    <n v="2020"/>
    <n v="36"/>
    <x v="1"/>
    <n v="0"/>
    <x v="4"/>
  </r>
  <r>
    <s v="P11102018100152"/>
    <x v="4"/>
    <n v="0"/>
    <n v="0"/>
    <s v="                                                                                "/>
    <s v="C.T.SOLEDAD         "/>
    <s v="TORRE 3 EDIFICIO ALTARES CONSORCIO ALIANZA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ALTARES                                            "/>
    <s v="T2891467                      "/>
    <s v="SHIRLEY_ESTHER_TAPIA_CUADRADO                                                   "/>
    <s v="AC220"/>
    <n v="20181030"/>
    <n v="20190704"/>
    <n v="1110"/>
    <n v="26125746"/>
    <s v="Seguimiento y rev. instalacion electrica distribucion "/>
    <s v="NO"/>
    <x v="3"/>
    <n v="500"/>
    <n v="500000"/>
    <s v="Obras "/>
    <x v="6"/>
    <n v="20190704"/>
    <x v="6"/>
    <n v="1"/>
    <x v="0"/>
    <n v="30"/>
    <x v="3"/>
    <x v="3"/>
    <x v="1"/>
    <x v="709"/>
    <s v="Resuelta"/>
    <n v="4"/>
    <n v="7"/>
    <n v="2019"/>
    <n v="510"/>
    <s v="No Cruza"/>
    <n v="247"/>
    <n v="4"/>
    <n v="7"/>
    <n v="2019"/>
    <n v="510"/>
    <x v="0"/>
    <n v="0"/>
    <x v="3"/>
  </r>
  <r>
    <s v="P12102014060015"/>
    <x v="4"/>
    <n v="3072507"/>
    <n v="0"/>
    <s v="                                                                                "/>
    <s v="O.C Sabanalarga     "/>
    <s v="PABLO CARRT A LEÑA FCA LA ESMERALDA OSORIO CAPELLA                      "/>
    <s v="350274 3791684        "/>
    <s v="TC090"/>
    <s v="                                                                                                                                                                                           "/>
    <s v="FCA LA ESMERALDA CARRTETERA A LEÑA                          "/>
    <s v="A5226878                      "/>
    <s v="LORENA POLO PACHECO                                                             "/>
    <s v="AC220"/>
    <n v="20140611"/>
    <n v="20150814"/>
    <n v="1210"/>
    <n v="21438022"/>
    <s v="Seguimiento y rev. instalacion electrica distribucion "/>
    <s v="NO"/>
    <x v="1"/>
    <n v="400"/>
    <n v="400000"/>
    <s v="Aumentos de potencia"/>
    <x v="6"/>
    <n v="20150814"/>
    <x v="2"/>
    <n v="1"/>
    <x v="0"/>
    <n v="11"/>
    <x v="4"/>
    <x v="8"/>
    <x v="4"/>
    <x v="710"/>
    <s v="Resuelta"/>
    <n v="14"/>
    <n v="8"/>
    <n v="2015"/>
    <n v="1930"/>
    <s v="No Cruza"/>
    <n v="429"/>
    <n v="14"/>
    <n v="8"/>
    <n v="2015"/>
    <n v="1930"/>
    <x v="0"/>
    <n v="0"/>
    <x v="3"/>
  </r>
  <r>
    <s v="P95102019110033"/>
    <x v="1"/>
    <n v="0"/>
    <n v="0"/>
    <s v="                                                                                "/>
    <s v="Of. Telefónica 24H  "/>
    <s v="NAIBY SANTANA OBESO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_x0006_                                                           "/>
    <s v="TR051819                      "/>
    <s v="JHESICA_KATHERINE_HERNANDEZ_VERGEL                                              "/>
    <s v="AC236"/>
    <n v="20191119"/>
    <n v="20191206"/>
    <n v="9510"/>
    <n v="27182978"/>
    <s v="Inspección Normalización"/>
    <s v="NO"/>
    <x v="1"/>
    <n v="3"/>
    <n v="3000"/>
    <s v="Suministros definitivos Simples "/>
    <x v="1"/>
    <n v="20191206"/>
    <x v="1"/>
    <n v="1"/>
    <x v="1"/>
    <n v="19"/>
    <x v="5"/>
    <x v="2"/>
    <x v="1"/>
    <x v="326"/>
    <s v="Resuelta"/>
    <n v="6"/>
    <n v="12"/>
    <n v="2019"/>
    <n v="355"/>
    <s v="No Cruza"/>
    <n v="17"/>
    <n v="6"/>
    <n v="12"/>
    <n v="2019"/>
    <n v="355"/>
    <x v="1"/>
    <n v="0"/>
    <x v="1"/>
  </r>
  <r>
    <s v="P95202019050023"/>
    <x v="2"/>
    <n v="0"/>
    <n v="0"/>
    <s v="                                                                                "/>
    <s v="O.C. B/quilla Cto   "/>
    <s v="CAMPO DE LA CRUZ URB EL TRIUNFO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522"/>
    <n v="20190522"/>
    <n v="9520"/>
    <n v="0"/>
    <m/>
    <s v="NO"/>
    <x v="0"/>
    <n v="250"/>
    <n v="250000"/>
    <s v="Obras "/>
    <x v="8"/>
    <n v="20191206"/>
    <x v="5"/>
    <n v="1"/>
    <x v="0"/>
    <n v="22"/>
    <x v="2"/>
    <x v="2"/>
    <x v="4"/>
    <x v="262"/>
    <s v="Sin Orden"/>
    <n v="6"/>
    <n v="12"/>
    <n v="2019"/>
    <n v="355"/>
    <s v="No Cruza"/>
    <n v="355"/>
    <n v="22"/>
    <n v="5"/>
    <n v="2019"/>
    <n v="553"/>
    <x v="0"/>
    <n v="198"/>
    <x v="2"/>
  </r>
  <r>
    <s v="P11102019110074"/>
    <x v="2"/>
    <n v="0"/>
    <n v="0"/>
    <s v="                                                                                "/>
    <s v="O.C. B/quilla Cto   "/>
    <s v="  CASA SAADE                                                            "/>
    <n v="3041213901"/>
    <s v="TC090"/>
    <s v="                                                                                                                                                                                           "/>
    <s v="=CLL 102 49E 32                                             "/>
    <s v="A3151411                      "/>
    <s v="FERGIE_YULISSA_SOLANO_MANOTAS                                                   "/>
    <s v="AC190"/>
    <n v="20191118"/>
    <n v="20191219"/>
    <n v="1110"/>
    <n v="26930033"/>
    <s v="Factibilidad Distribucion "/>
    <s v="NO"/>
    <x v="1"/>
    <n v="75"/>
    <n v="75000"/>
    <s v="Obras "/>
    <x v="7"/>
    <n v="20200317"/>
    <x v="2"/>
    <n v="1"/>
    <x v="0"/>
    <n v="18"/>
    <x v="5"/>
    <x v="2"/>
    <x v="1"/>
    <x v="333"/>
    <s v="Resuelta"/>
    <n v="17"/>
    <n v="3"/>
    <n v="2020"/>
    <n v="253"/>
    <s v="No Cruza"/>
    <n v="120"/>
    <n v="19"/>
    <n v="12"/>
    <n v="2019"/>
    <n v="342"/>
    <x v="1"/>
    <n v="89"/>
    <x v="2"/>
  </r>
  <r>
    <s v="P11102019120068"/>
    <x v="2"/>
    <n v="1343715"/>
    <n v="0"/>
    <s v="                                                                                "/>
    <s v="O.C. B/quilla Cto   "/>
    <s v="PEGGY ALGARIN LADRON DE GUEVARA                                         "/>
    <n v="3114485820"/>
    <s v="TC090"/>
    <s v="                                                                                                                                                                                           "/>
    <s v="CLL 68 54 110                                               "/>
    <s v="T9763922                      "/>
    <s v="Somaya_Rincon                                                                   "/>
    <s v="AC190"/>
    <n v="20191211"/>
    <n v="20191211"/>
    <n v="1110"/>
    <n v="27006838"/>
    <s v="Seguimiento y rev. instalacion electrica distribucion "/>
    <s v="NO"/>
    <x v="3"/>
    <n v="300"/>
    <n v="300000"/>
    <s v="Aumentos de potencia"/>
    <x v="2"/>
    <n v="20191211"/>
    <x v="3"/>
    <n v="1"/>
    <x v="0"/>
    <n v="11"/>
    <x v="9"/>
    <x v="2"/>
    <x v="1"/>
    <x v="175"/>
    <s v="Resuelta"/>
    <n v="11"/>
    <n v="12"/>
    <n v="2019"/>
    <n v="350"/>
    <s v="No Cruza"/>
    <n v="0"/>
    <n v="11"/>
    <n v="12"/>
    <n v="2019"/>
    <n v="350"/>
    <x v="1"/>
    <n v="0"/>
    <x v="2"/>
  </r>
  <r>
    <s v="P75412020010026"/>
    <x v="2"/>
    <n v="0"/>
    <n v="0"/>
    <s v="                                                                                "/>
    <s v="O.C. B/quilla Cto   "/>
    <s v="PALMAR DE VARELA URBANIZ VILLA CAROLINA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200123"/>
    <n v="20201019"/>
    <n v="7541"/>
    <n v="27118008"/>
    <s v="Factibilidad Distribucion "/>
    <s v="NO"/>
    <x v="1"/>
    <n v="37.5"/>
    <n v="37500"/>
    <s v="Obras "/>
    <x v="7"/>
    <n v="20201019"/>
    <x v="2"/>
    <n v="1"/>
    <x v="0"/>
    <n v="23"/>
    <x v="11"/>
    <x v="1"/>
    <x v="4"/>
    <x v="463"/>
    <s v="Resuelta"/>
    <n v="19"/>
    <n v="10"/>
    <n v="2020"/>
    <n v="37"/>
    <s v="No Cruza"/>
    <n v="270"/>
    <n v="19"/>
    <n v="10"/>
    <n v="2020"/>
    <n v="37"/>
    <x v="1"/>
    <n v="0"/>
    <x v="2"/>
  </r>
  <r>
    <s v="P77912020090002"/>
    <x v="9"/>
    <n v="0"/>
    <n v="0"/>
    <s v="                                                                                "/>
    <s v="O.C. La 14          "/>
    <s v="JUAN CARLOS CHARRIS CASTRO BMT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7791"/>
    <n v="28160899"/>
    <s v="Factibilidad Distribucion "/>
    <s v="NO"/>
    <x v="1"/>
    <n v="25"/>
    <n v="25000"/>
    <s v="Obras "/>
    <x v="15"/>
    <n v="20200916"/>
    <x v="2"/>
    <n v="1"/>
    <x v="3"/>
    <n v="16"/>
    <x v="7"/>
    <x v="1"/>
    <x v="0"/>
    <x v="74"/>
    <s v="Resuelta"/>
    <n v="16"/>
    <n v="9"/>
    <n v="2020"/>
    <n v="70"/>
    <s v="No Cruza"/>
    <n v="0"/>
    <n v="16"/>
    <n v="9"/>
    <n v="2020"/>
    <n v="70"/>
    <x v="1"/>
    <n v="0"/>
    <x v="6"/>
  </r>
  <r>
    <s v="P11102020050025"/>
    <x v="3"/>
    <n v="3006243"/>
    <n v="20134216"/>
    <s v="Situacion correcta                                                              "/>
    <s v="Of. Telefónica 24H  "/>
    <s v="VILMA DE CABRERA                                                        "/>
    <n v="3023051867"/>
    <s v="TC090"/>
    <s v="CR 31 53C 38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005"/>
    <n v="20200518"/>
    <n v="20200518"/>
    <n v="1110"/>
    <n v="0"/>
    <m/>
    <s v="NO"/>
    <x v="0"/>
    <n v="3"/>
    <n v="3000"/>
    <s v="Aumentos de potencia"/>
    <x v="8"/>
    <n v="20200518"/>
    <x v="1"/>
    <n v="1"/>
    <x v="1"/>
    <n v="18"/>
    <x v="2"/>
    <x v="1"/>
    <x v="1"/>
    <x v="99"/>
    <s v="Sin Orden"/>
    <n v="18"/>
    <n v="5"/>
    <n v="2020"/>
    <n v="191"/>
    <s v="No Cruza"/>
    <n v="191"/>
    <n v="18"/>
    <n v="5"/>
    <n v="2020"/>
    <n v="191"/>
    <x v="1"/>
    <n v="0"/>
    <x v="1"/>
  </r>
  <r>
    <s v="P93322020080008"/>
    <x v="0"/>
    <n v="3777004"/>
    <n v="36103770"/>
    <s v="Suspendido por impago                                                           "/>
    <s v="O.C. Riohacha       "/>
    <s v="JORGE EDUARDO SANCHEZ ANGEL                                             "/>
    <n v="3042161454"/>
    <s v="TC092"/>
    <s v="CL 16 7 54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814"/>
    <n v="20201030"/>
    <n v="9332"/>
    <n v="28241160"/>
    <s v="Factibilidad Distribucion "/>
    <s v="NO"/>
    <x v="1"/>
    <n v="75"/>
    <n v="75000"/>
    <s v="Aumentos de potencia"/>
    <x v="0"/>
    <n v="20201030"/>
    <x v="2"/>
    <n v="1"/>
    <x v="0"/>
    <n v="14"/>
    <x v="10"/>
    <x v="1"/>
    <x v="3"/>
    <x v="575"/>
    <s v="Resuelta"/>
    <n v="30"/>
    <n v="10"/>
    <n v="2020"/>
    <n v="26"/>
    <s v="No Cruza"/>
    <n v="77"/>
    <n v="30"/>
    <n v="10"/>
    <n v="2020"/>
    <n v="26"/>
    <x v="1"/>
    <n v="0"/>
    <x v="0"/>
  </r>
  <r>
    <s v="P11102020010008"/>
    <x v="0"/>
    <n v="0"/>
    <n v="0"/>
    <s v="                                                                                "/>
    <s v="O.C. B/quilla Cto   "/>
    <s v="  PROVISIONAL TORTOLA ALAMEDA DEL RIO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TORTOLA                                         "/>
    <s v="A3151411                      "/>
    <s v="FERGIE_YULISSA_SOLANO_MANOTAS                                                   "/>
    <s v="AC100"/>
    <n v="20200108"/>
    <n v="20200131"/>
    <n v="1110"/>
    <n v="27081418"/>
    <s v="Factibilidad Distribucion "/>
    <s v="NO"/>
    <x v="1"/>
    <n v="200"/>
    <n v="200000"/>
    <s v="Obras "/>
    <x v="0"/>
    <n v="20200131"/>
    <x v="6"/>
    <n v="1"/>
    <x v="0"/>
    <n v="8"/>
    <x v="11"/>
    <x v="1"/>
    <x v="1"/>
    <x v="239"/>
    <s v="Resuelta"/>
    <n v="31"/>
    <n v="1"/>
    <n v="2020"/>
    <n v="299"/>
    <s v="No Cruza"/>
    <n v="23"/>
    <n v="31"/>
    <n v="1"/>
    <n v="2020"/>
    <n v="299"/>
    <x v="1"/>
    <n v="0"/>
    <x v="0"/>
  </r>
  <r>
    <s v="P93322019060008"/>
    <x v="0"/>
    <n v="0"/>
    <n v="0"/>
    <s v="                                                                                "/>
    <s v="O.C. Riohacha       "/>
    <s v="MUNICIPIO DE MAICAO PLANTA DE TRATAMIENT EBAR 1                         "/>
    <n v="0"/>
    <s v="TC095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00"/>
    <n v="20190606"/>
    <n v="20190610"/>
    <n v="9332"/>
    <n v="26387045"/>
    <s v="Factibilidad Distribucion "/>
    <s v="NO"/>
    <x v="1"/>
    <n v="30"/>
    <n v="30000"/>
    <s v="Obras "/>
    <x v="0"/>
    <n v="20190610"/>
    <x v="2"/>
    <n v="1"/>
    <x v="0"/>
    <n v="6"/>
    <x v="4"/>
    <x v="2"/>
    <x v="3"/>
    <x v="711"/>
    <s v="Resuelta"/>
    <n v="10"/>
    <n v="6"/>
    <n v="2019"/>
    <n v="534"/>
    <s v="No Cruza"/>
    <n v="4"/>
    <n v="10"/>
    <n v="6"/>
    <n v="2019"/>
    <n v="534"/>
    <x v="0"/>
    <n v="0"/>
    <x v="0"/>
  </r>
  <r>
    <s v="P34402020010002"/>
    <x v="4"/>
    <n v="0"/>
    <n v="0"/>
    <s v="                                                                                "/>
    <s v="ZE Santa_Marta      "/>
    <s v="  MUNICIPIO DE ARACATACA                                                "/>
    <n v="3164730190"/>
    <s v="TC095"/>
    <s v="                                                                                                                                                                                           "/>
    <s v="C 9 4A 32                                                   "/>
    <s v="T9697258                      "/>
    <s v="Adriana_Duran_Q                                                                 "/>
    <s v="AC220"/>
    <n v="20200107"/>
    <n v="20201024"/>
    <n v="3440"/>
    <n v="27838551"/>
    <s v="Seguimiento y rev. instalacion electrica distribucion "/>
    <s v="NO"/>
    <x v="3"/>
    <n v="15"/>
    <n v="15000"/>
    <s v="Obras "/>
    <x v="4"/>
    <n v="20201024"/>
    <x v="2"/>
    <n v="1"/>
    <x v="0"/>
    <n v="7"/>
    <x v="11"/>
    <x v="1"/>
    <x v="0"/>
    <x v="323"/>
    <s v="Resuelta"/>
    <n v="24"/>
    <n v="10"/>
    <n v="2020"/>
    <n v="32"/>
    <s v="No Cruza"/>
    <n v="291"/>
    <n v="24"/>
    <n v="10"/>
    <n v="2020"/>
    <n v="32"/>
    <x v="1"/>
    <n v="0"/>
    <x v="3"/>
  </r>
  <r>
    <s v="P11102020070013"/>
    <x v="2"/>
    <n v="0"/>
    <n v="0"/>
    <s v="                                                                                "/>
    <s v="O.C. B/quilla Nte   "/>
    <s v="  SABORES- LTDA                                                         "/>
    <n v="3176433409"/>
    <s v="TC092"/>
    <s v="                                                                                                                                                                                           "/>
    <s v="=CRA 38 68B 23                                              "/>
    <s v="RC000135                      "/>
    <s v="CRISTIAN_CONTRERAS_ARROYO                                                       "/>
    <s v="AC190"/>
    <n v="20200706"/>
    <n v="20200821"/>
    <n v="1110"/>
    <n v="0"/>
    <m/>
    <s v="NO"/>
    <x v="0"/>
    <n v="13"/>
    <n v="13000"/>
    <s v="Coogeneración/Suplencia "/>
    <x v="5"/>
    <n v="20200821"/>
    <x v="10"/>
    <n v="1"/>
    <x v="2"/>
    <n v="6"/>
    <x v="6"/>
    <x v="1"/>
    <x v="1"/>
    <x v="143"/>
    <s v="Sin Orden"/>
    <n v="21"/>
    <n v="8"/>
    <n v="2020"/>
    <n v="96"/>
    <s v="No Cruza"/>
    <n v="96"/>
    <n v="21"/>
    <n v="8"/>
    <n v="2020"/>
    <n v="96"/>
    <x v="1"/>
    <n v="0"/>
    <x v="2"/>
  </r>
  <r>
    <s v="P11702019080064"/>
    <x v="0"/>
    <n v="2142432"/>
    <n v="0"/>
    <s v="                                                                                "/>
    <s v="O.C. B/quilla Nte   "/>
    <s v="JUAN FERNANDO VILLA VILLA                                               "/>
    <n v="3104449156"/>
    <s v="TC092"/>
    <s v="                                                                                                                                                                                           "/>
    <s v="ALFAGRES                                                    "/>
    <s v="A3151411                      "/>
    <s v="FERGIE_YULISSA_SOLANO_MANOTAS                                                   "/>
    <s v="AC100"/>
    <n v="20190813"/>
    <n v="20190821"/>
    <n v="1170"/>
    <n v="26618974"/>
    <s v="Factibilidad Distribucion "/>
    <s v="NO"/>
    <x v="1"/>
    <n v="45"/>
    <n v="45000"/>
    <s v="Aumentos de potencia"/>
    <x v="0"/>
    <n v="20190821"/>
    <x v="2"/>
    <n v="1"/>
    <x v="0"/>
    <n v="13"/>
    <x v="10"/>
    <x v="2"/>
    <x v="1"/>
    <x v="340"/>
    <s v="Resuelta"/>
    <n v="21"/>
    <n v="8"/>
    <n v="2019"/>
    <n v="462"/>
    <s v="No Cruza"/>
    <n v="8"/>
    <n v="21"/>
    <n v="8"/>
    <n v="2019"/>
    <n v="462"/>
    <x v="0"/>
    <n v="0"/>
    <x v="0"/>
  </r>
  <r>
    <s v="P34602020110007"/>
    <x v="3"/>
    <n v="0"/>
    <n v="0"/>
    <s v="                                                                                "/>
    <s v="O.C. Fundación      "/>
    <s v="KATHERINE GISELL GALVAN BUSTILLO                                        "/>
    <n v="316493486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106794                      "/>
    <s v="Belkis_Gonzalez_Bermudez                                                        "/>
    <s v="AC005"/>
    <n v="20201120"/>
    <n v="20201120"/>
    <n v="3460"/>
    <n v="28292941"/>
    <s v="Inspección Normalización"/>
    <s v="NO"/>
    <x v="2"/>
    <n v="2.5"/>
    <n v="2500"/>
    <s v="Suministros definitivos Simples "/>
    <x v="3"/>
    <n v="20201120"/>
    <x v="1"/>
    <n v="1"/>
    <x v="1"/>
    <n v="20"/>
    <x v="5"/>
    <x v="1"/>
    <x v="0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95302016060017"/>
    <x v="4"/>
    <n v="0"/>
    <n v="0"/>
    <s v="                                                                                "/>
    <s v="O.C. B/quilla Nte   "/>
    <s v="SAS NUEVE CUARENTA                                                      "/>
    <n v="3183365797"/>
    <s v="TC092"/>
    <s v="                                                                                                                                                                                           "/>
    <s v="ALFAGRES CAYENAS                                            "/>
    <s v="T2209287                      "/>
    <s v="Willinton_Antonio_Molina_Esmeral                                                "/>
    <s v="AC220"/>
    <n v="20160630"/>
    <n v="20170420"/>
    <n v="9530"/>
    <n v="23507640"/>
    <s v="Seguimiento y rev. instalacion electrica distribucion "/>
    <s v="NO"/>
    <x v="1"/>
    <n v="150"/>
    <n v="150000"/>
    <s v="Obras "/>
    <x v="6"/>
    <n v="20170420"/>
    <x v="16"/>
    <n v="1"/>
    <x v="0"/>
    <n v="30"/>
    <x v="4"/>
    <x v="7"/>
    <x v="1"/>
    <x v="712"/>
    <s v="Resuelta"/>
    <n v="20"/>
    <n v="4"/>
    <n v="2017"/>
    <n v="1315"/>
    <s v="No Cruza"/>
    <n v="294"/>
    <n v="20"/>
    <n v="4"/>
    <n v="2017"/>
    <n v="1315"/>
    <x v="0"/>
    <n v="0"/>
    <x v="3"/>
  </r>
  <r>
    <s v="P95202020110014"/>
    <x v="3"/>
    <n v="0"/>
    <n v="0"/>
    <s v="                                                                                "/>
    <s v="C.A. Malambo        "/>
    <s v="ELMA INES MUÑOZ ARTEAGA                                                 "/>
    <n v="3135029092"/>
    <s v="TC090"/>
    <s v="                                                                                                                                                                                           "/>
    <s v="CL 4B5 CR 1C1SUR 63                                         "/>
    <s v="ACSIA040                      "/>
    <s v="IRINA ROMERO                                                                    "/>
    <s v="AC005"/>
    <n v="20201112"/>
    <n v="20201112"/>
    <n v="9520"/>
    <n v="28280313"/>
    <s v="Inspección Normalización"/>
    <s v="NO"/>
    <x v="2"/>
    <n v="3"/>
    <n v="3000"/>
    <s v="Suministros definitivos Simples "/>
    <x v="3"/>
    <n v="20201112"/>
    <x v="1"/>
    <n v="1"/>
    <x v="1"/>
    <n v="12"/>
    <x v="5"/>
    <x v="1"/>
    <x v="4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11102020030086"/>
    <x v="1"/>
    <n v="2963811"/>
    <n v="20149308"/>
    <s v="Situacion correcta                                                              "/>
    <s v="OC CCIAL AMERICANO  "/>
    <s v="EDUARDO ROCHA                                                           "/>
    <s v="3145311105-31         "/>
    <s v="TC090"/>
    <s v="CR 65 58 93                                                                                                                                                                                "/>
    <s v="                                                            "/>
    <s v="MP000295                      "/>
    <s v="JAVIER_HUMBERTO_MELGAREJO_MONTA?EZ                                              "/>
    <s v="AC236"/>
    <n v="20200319"/>
    <n v="20200325"/>
    <n v="1110"/>
    <n v="27281026"/>
    <s v="Modificación de Potencia"/>
    <s v="NO"/>
    <x v="1"/>
    <n v="3"/>
    <n v="3000"/>
    <s v="Aumentos de potencia"/>
    <x v="1"/>
    <n v="20200325"/>
    <x v="1"/>
    <n v="1"/>
    <x v="1"/>
    <n v="19"/>
    <x v="0"/>
    <x v="1"/>
    <x v="1"/>
    <x v="153"/>
    <s v="Resuelta"/>
    <n v="25"/>
    <n v="3"/>
    <n v="2020"/>
    <n v="245"/>
    <s v="No Cruza"/>
    <n v="6"/>
    <n v="25"/>
    <n v="3"/>
    <n v="2020"/>
    <n v="245"/>
    <x v="1"/>
    <n v="0"/>
    <x v="1"/>
  </r>
  <r>
    <s v="P75412019010016"/>
    <x v="4"/>
    <n v="0"/>
    <n v="0"/>
    <s v="                                                                                "/>
    <s v="O.C. B/quilla Cto   "/>
    <s v="PALMAR DE VARELA ALUMBRADO PUBLICO                                      "/>
    <n v="3156127771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220"/>
    <n v="20190115"/>
    <n v="20200110"/>
    <n v="7541"/>
    <n v="26938690"/>
    <s v="Seguimiento y rev. instalacion electrica distribucion "/>
    <s v="NO"/>
    <x v="3"/>
    <n v="25"/>
    <n v="25000"/>
    <s v="Obras "/>
    <x v="6"/>
    <n v="20200110"/>
    <x v="2"/>
    <n v="1"/>
    <x v="0"/>
    <n v="15"/>
    <x v="11"/>
    <x v="2"/>
    <x v="4"/>
    <x v="362"/>
    <s v="Resuelta"/>
    <n v="10"/>
    <n v="1"/>
    <n v="2020"/>
    <n v="320"/>
    <s v="No Cruza"/>
    <n v="360"/>
    <n v="10"/>
    <n v="1"/>
    <n v="2020"/>
    <n v="320"/>
    <x v="1"/>
    <n v="0"/>
    <x v="3"/>
  </r>
  <r>
    <s v="P11702020020091"/>
    <x v="1"/>
    <n v="2068608"/>
    <n v="20039483"/>
    <s v="Situacion correcta                                                              "/>
    <s v="O.C. B/quilla Sur   "/>
    <s v="MARIBEL SOFIA BERRIO MIRANDA                                            "/>
    <n v="3006707615"/>
    <s v="TC090"/>
    <s v="CR 9D 38B 31                                                                                                                                                                               "/>
    <s v="=CRA 9D 38B 31                                              "/>
    <s v="TR183318                      "/>
    <s v="Mairene_Meza_Lechuga                                                            "/>
    <s v="AC236"/>
    <n v="20200227"/>
    <n v="20200327"/>
    <n v="1170"/>
    <n v="27289035"/>
    <s v="Modificación de Potencia"/>
    <s v="NO"/>
    <x v="1"/>
    <n v="3"/>
    <n v="3000"/>
    <s v="Aumentos de potencia"/>
    <x v="1"/>
    <n v="20200327"/>
    <x v="1"/>
    <n v="1"/>
    <x v="1"/>
    <n v="27"/>
    <x v="1"/>
    <x v="1"/>
    <x v="1"/>
    <x v="58"/>
    <s v="Resuelta"/>
    <n v="27"/>
    <n v="3"/>
    <n v="2020"/>
    <n v="243"/>
    <s v="No Cruza"/>
    <n v="29"/>
    <n v="27"/>
    <n v="3"/>
    <n v="2020"/>
    <n v="243"/>
    <x v="1"/>
    <n v="0"/>
    <x v="1"/>
  </r>
  <r>
    <s v="P11102019120148"/>
    <x v="2"/>
    <n v="0"/>
    <n v="0"/>
    <s v="                                                                                "/>
    <s v="O.C. B/quilla Cto   "/>
    <s v="  CENTRO COMERCIAL BETANIA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O COMERCIAL BETANIA                                    "/>
    <s v="A3151411                      "/>
    <s v="FERGIE_YULISSA_SOLANO_MANOTAS                                                   "/>
    <s v="AC190"/>
    <n v="20191231"/>
    <n v="20200206"/>
    <n v="1110"/>
    <n v="27055955"/>
    <s v="Factibilidad Distribucion "/>
    <s v="NO"/>
    <x v="1"/>
    <n v="50"/>
    <n v="50000"/>
    <s v="Obras "/>
    <x v="7"/>
    <n v="20200429"/>
    <x v="2"/>
    <n v="1"/>
    <x v="0"/>
    <n v="31"/>
    <x v="9"/>
    <x v="2"/>
    <x v="1"/>
    <x v="496"/>
    <s v="Resuelta"/>
    <n v="29"/>
    <n v="4"/>
    <n v="2020"/>
    <n v="210"/>
    <s v="No Cruza"/>
    <n v="120"/>
    <n v="6"/>
    <n v="2"/>
    <n v="2020"/>
    <n v="293"/>
    <x v="1"/>
    <n v="83"/>
    <x v="2"/>
  </r>
  <r>
    <s v="P11502019100027"/>
    <x v="0"/>
    <n v="2919117"/>
    <n v="20216150"/>
    <s v="Situacion correcta                                                              "/>
    <s v="O.C. B/quilla Nte   "/>
    <s v="YADIRA NOVOA CARDENAS                                                   "/>
    <s v="3097023 3043465193    "/>
    <s v="TC090"/>
    <s v="CL 3 14C 89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1031"/>
    <n v="20191108"/>
    <n v="1150"/>
    <n v="26880067"/>
    <s v="Factibilidad Distribucion "/>
    <s v="NO"/>
    <x v="1"/>
    <n v="50"/>
    <n v="50000"/>
    <s v="Aumentos de potencia"/>
    <x v="8"/>
    <n v="20201029"/>
    <x v="2"/>
    <n v="1"/>
    <x v="0"/>
    <n v="31"/>
    <x v="3"/>
    <x v="2"/>
    <x v="1"/>
    <x v="298"/>
    <s v="Resuelta"/>
    <n v="29"/>
    <n v="10"/>
    <n v="2020"/>
    <n v="27"/>
    <s v="No Cruza"/>
    <n v="364"/>
    <n v="8"/>
    <n v="11"/>
    <n v="2019"/>
    <n v="383"/>
    <x v="0"/>
    <n v="356"/>
    <x v="0"/>
  </r>
  <r>
    <s v="P11102020110060"/>
    <x v="1"/>
    <n v="0"/>
    <n v="0"/>
    <s v="                                                                                "/>
    <s v="O.C. B/quilla Nte   "/>
    <s v="YAMILE ESTHER ALI GUTIERREZ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20                      "/>
    <s v="SILVIA_QUIROZ_PARRA                                                             "/>
    <s v="AC236"/>
    <n v="20201111"/>
    <n v="20201112"/>
    <n v="1110"/>
    <n v="28279749"/>
    <s v="Inspección Normalización"/>
    <s v="NO"/>
    <x v="1"/>
    <n v="3"/>
    <n v="3000"/>
    <s v="Suministros definitivos Simples "/>
    <x v="1"/>
    <n v="20201112"/>
    <x v="1"/>
    <n v="1"/>
    <x v="1"/>
    <n v="11"/>
    <x v="5"/>
    <x v="1"/>
    <x v="1"/>
    <x v="216"/>
    <s v="Resuelta"/>
    <n v="12"/>
    <n v="11"/>
    <n v="2020"/>
    <n v="13"/>
    <s v="No Cruza"/>
    <n v="1"/>
    <n v="12"/>
    <n v="11"/>
    <n v="2020"/>
    <n v="13"/>
    <x v="1"/>
    <n v="0"/>
    <x v="1"/>
  </r>
  <r>
    <s v="P11102019090083"/>
    <x v="2"/>
    <n v="0"/>
    <n v="0"/>
    <s v="                                                                                "/>
    <s v="O.C. B/quilla Nte   "/>
    <s v="  PROVISIONAL RIBERA ALT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RIBERA ALTA                                     "/>
    <s v="A3151411                      "/>
    <s v="FERGIE_YULISSA_SOLANO_MANOTAS                                                   "/>
    <s v="AC190"/>
    <n v="20190916"/>
    <n v="20191128"/>
    <n v="1110"/>
    <n v="27535697"/>
    <s v="Seguimiento y rev. instalacion electrica distribucion "/>
    <s v="NO"/>
    <x v="3"/>
    <n v="300"/>
    <n v="300000"/>
    <s v="Obras "/>
    <x v="5"/>
    <n v="20200810"/>
    <x v="3"/>
    <n v="1"/>
    <x v="0"/>
    <n v="16"/>
    <x v="7"/>
    <x v="2"/>
    <x v="1"/>
    <x v="29"/>
    <s v="Resuelta"/>
    <n v="10"/>
    <n v="8"/>
    <n v="2020"/>
    <n v="107"/>
    <s v="No Cruza"/>
    <n v="329"/>
    <n v="28"/>
    <n v="11"/>
    <n v="2019"/>
    <n v="363"/>
    <x v="0"/>
    <n v="256"/>
    <x v="2"/>
  </r>
  <r>
    <s v="P11102018110056"/>
    <x v="2"/>
    <n v="0"/>
    <n v="0"/>
    <s v="                                                                                "/>
    <s v="C.T.SOLEDAD         "/>
    <s v="MT Y BT RETRANQUEO DE RED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RETRANQUEO                                                  "/>
    <s v="T2891467                      "/>
    <s v="SHIRLEY_ESTHER_TAPIA_CUADRADO                                                   "/>
    <s v="AC190"/>
    <n v="20181109"/>
    <n v="20181109"/>
    <n v="1110"/>
    <n v="0"/>
    <m/>
    <s v="NO"/>
    <x v="0"/>
    <n v="1"/>
    <n v="1000"/>
    <s v="Obras "/>
    <x v="7"/>
    <n v="20190205"/>
    <x v="4"/>
    <n v="1"/>
    <x v="0"/>
    <n v="9"/>
    <x v="5"/>
    <x v="3"/>
    <x v="1"/>
    <x v="713"/>
    <s v="Sin Orden"/>
    <n v="5"/>
    <n v="2"/>
    <n v="2019"/>
    <n v="659"/>
    <s v="No Cruza"/>
    <n v="659"/>
    <n v="9"/>
    <n v="11"/>
    <n v="2018"/>
    <n v="747"/>
    <x v="0"/>
    <n v="88"/>
    <x v="2"/>
  </r>
  <r>
    <s v="P11102019100039"/>
    <x v="2"/>
    <n v="3035757"/>
    <n v="0"/>
    <s v="                                                                                "/>
    <s v="O.C. B/quilla Nte   "/>
    <s v="ANGELA NAVARRO DE MONTALVO                                              "/>
    <n v="3708015"/>
    <s v="TC090"/>
    <s v="                                                                                                                                                                                           "/>
    <s v="=CLL 71 32 09                                               "/>
    <s v="A3151411                      "/>
    <s v="FERGIE_YULISSA_SOLANO_MANOTAS                                                   "/>
    <s v="AC190"/>
    <n v="20191004"/>
    <n v="20191130"/>
    <n v="1110"/>
    <n v="26995590"/>
    <s v="Seguimiento y rev. instalacion electrica distribucion "/>
    <s v="NO"/>
    <x v="3"/>
    <n v="45"/>
    <n v="45000"/>
    <s v="Aumentos de potencia"/>
    <x v="5"/>
    <n v="20191218"/>
    <x v="2"/>
    <n v="1"/>
    <x v="0"/>
    <n v="4"/>
    <x v="3"/>
    <x v="2"/>
    <x v="1"/>
    <x v="437"/>
    <s v="Resuelta"/>
    <n v="18"/>
    <n v="12"/>
    <n v="2019"/>
    <n v="343"/>
    <s v="No Cruza"/>
    <n v="75"/>
    <n v="30"/>
    <n v="11"/>
    <n v="2019"/>
    <n v="361"/>
    <x v="0"/>
    <n v="18"/>
    <x v="2"/>
  </r>
  <r>
    <s v="P12202019100001"/>
    <x v="2"/>
    <n v="2015644"/>
    <n v="20174675"/>
    <s v="Situacion correcta                                                              "/>
    <s v="O.C Sabanalarga     "/>
    <s v="  MUNICIPIO DE BARANOA                                                  "/>
    <n v="3157894235"/>
    <s v="TC095"/>
    <s v="CR 18 18 8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191002"/>
    <n v="20191009"/>
    <n v="1220"/>
    <n v="26787682"/>
    <s v="Factibilidad Distribucion "/>
    <s v="NO"/>
    <x v="1"/>
    <n v="225"/>
    <n v="225000"/>
    <s v="Aumentos de potencia"/>
    <x v="7"/>
    <n v="20191018"/>
    <x v="2"/>
    <n v="1"/>
    <x v="0"/>
    <n v="2"/>
    <x v="3"/>
    <x v="2"/>
    <x v="4"/>
    <x v="73"/>
    <s v="Resuelta"/>
    <n v="18"/>
    <n v="10"/>
    <n v="2019"/>
    <n v="404"/>
    <s v="No Cruza"/>
    <n v="16"/>
    <n v="9"/>
    <n v="10"/>
    <n v="2019"/>
    <n v="413"/>
    <x v="0"/>
    <n v="9"/>
    <x v="2"/>
  </r>
  <r>
    <s v="P11702019090063"/>
    <x v="2"/>
    <n v="0"/>
    <n v="0"/>
    <s v="                                                                                "/>
    <s v="O.C. B/quilla Nte   "/>
    <s v="MAURICIO MARTINEZ BECERR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911"/>
    <n v="20191216"/>
    <n v="1170"/>
    <n v="27137528"/>
    <s v="Seguimiento y rev. instalacion electrica distribucion "/>
    <s v="NO"/>
    <x v="1"/>
    <n v="37.5"/>
    <n v="37500"/>
    <s v="Obras "/>
    <x v="5"/>
    <n v="20200217"/>
    <x v="6"/>
    <n v="1"/>
    <x v="0"/>
    <n v="11"/>
    <x v="7"/>
    <x v="2"/>
    <x v="1"/>
    <x v="232"/>
    <s v="Resuelta"/>
    <n v="17"/>
    <n v="2"/>
    <n v="2020"/>
    <n v="282"/>
    <d v="2020-02-03T00:00:00"/>
    <n v="159"/>
    <n v="16"/>
    <n v="12"/>
    <n v="2019"/>
    <n v="345"/>
    <x v="1"/>
    <n v="63"/>
    <x v="2"/>
  </r>
  <r>
    <s v="P93302020060013"/>
    <x v="2"/>
    <n v="0"/>
    <n v="0"/>
    <s v="                                                                                "/>
    <s v="O.C. Riohacha       "/>
    <s v="JORGE CAMARGO EPIAYU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CUEVA HONDA J CAMARGO                                 "/>
    <s v="N3352044                      "/>
    <s v="Laudis_Peñaranda_                                                               "/>
    <s v="AC190"/>
    <n v="20200630"/>
    <n v="20200731"/>
    <n v="9330"/>
    <n v="27906706"/>
    <s v="Seguimiento y rev. instalacion electrica distribucion "/>
    <s v="NO"/>
    <x v="1"/>
    <n v="25"/>
    <n v="25000"/>
    <s v="Obras "/>
    <x v="11"/>
    <n v="20200731"/>
    <x v="2"/>
    <n v="1"/>
    <x v="0"/>
    <n v="30"/>
    <x v="4"/>
    <x v="1"/>
    <x v="3"/>
    <x v="588"/>
    <s v="Resuelta"/>
    <n v="31"/>
    <n v="7"/>
    <n v="2020"/>
    <n v="117"/>
    <s v="No Cruza"/>
    <n v="31"/>
    <n v="31"/>
    <n v="7"/>
    <n v="2020"/>
    <n v="117"/>
    <x v="1"/>
    <n v="0"/>
    <x v="2"/>
  </r>
  <r>
    <s v="P11502019120009"/>
    <x v="1"/>
    <n v="0"/>
    <n v="0"/>
    <s v="                                                                                "/>
    <s v="O.C. Soledad        "/>
    <s v="ENITH DURAN HERNANDEZ                                                   "/>
    <n v="3137492582"/>
    <s v="TC090"/>
    <s v="                                                                                                                                                                                           "/>
    <s v="CRA 1A 2A 46                                                "/>
    <s v="A2443472                      "/>
    <s v="VIVIANA_ESTHER_CARRILLO_ESCALANTE                                               "/>
    <s v="AC236"/>
    <n v="20191206"/>
    <n v="20191211"/>
    <n v="1150"/>
    <n v="26984828"/>
    <s v="Inspección Normalización"/>
    <s v="NO"/>
    <x v="1"/>
    <n v="3"/>
    <n v="3000"/>
    <s v="Suministros definitivos Simples "/>
    <x v="1"/>
    <n v="20191211"/>
    <x v="1"/>
    <n v="1"/>
    <x v="1"/>
    <n v="6"/>
    <x v="9"/>
    <x v="2"/>
    <x v="1"/>
    <x v="246"/>
    <s v="Resuelta"/>
    <n v="11"/>
    <n v="12"/>
    <n v="2019"/>
    <n v="350"/>
    <s v="No Cruza"/>
    <n v="5"/>
    <n v="11"/>
    <n v="12"/>
    <n v="2019"/>
    <n v="350"/>
    <x v="1"/>
    <n v="0"/>
    <x v="1"/>
  </r>
  <r>
    <s v="P33102019110031"/>
    <x v="0"/>
    <n v="5719615"/>
    <n v="25641797"/>
    <s v="Situacion correcta                                                              "/>
    <s v="O.C. Riohacha       "/>
    <s v="MARGARITA BALLESTEROS                                                   "/>
    <n v="3007192642"/>
    <s v="TC090"/>
    <s v="CL 13 12A 56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1119"/>
    <n v="20191121"/>
    <n v="3310"/>
    <n v="26930531"/>
    <s v="Factibilidad Distribucion "/>
    <s v="NO"/>
    <x v="1"/>
    <n v="25"/>
    <n v="25000"/>
    <s v="Aumentos de potencia"/>
    <x v="0"/>
    <n v="20191121"/>
    <x v="2"/>
    <n v="1"/>
    <x v="0"/>
    <n v="19"/>
    <x v="5"/>
    <x v="2"/>
    <x v="3"/>
    <x v="326"/>
    <s v="Resuelta"/>
    <n v="21"/>
    <n v="11"/>
    <n v="2019"/>
    <n v="370"/>
    <s v="No Cruza"/>
    <n v="2"/>
    <n v="21"/>
    <n v="11"/>
    <n v="2019"/>
    <n v="370"/>
    <x v="0"/>
    <n v="0"/>
    <x v="0"/>
  </r>
  <r>
    <s v="P75422018050001"/>
    <x v="2"/>
    <n v="0"/>
    <n v="0"/>
    <s v="                                                                                "/>
    <s v="O.C Sabanalarga  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T9763922                      "/>
    <s v="Somaya_Rincon                                                                   "/>
    <s v="AC190"/>
    <n v="20180511"/>
    <n v="20180511"/>
    <n v="7542"/>
    <n v="25347099"/>
    <s v="Seguimiento y rev. instalacion electrica distribucion "/>
    <s v="NO"/>
    <x v="1"/>
    <n v="150"/>
    <n v="150000"/>
    <s v="Obras "/>
    <x v="8"/>
    <n v="20200728"/>
    <x v="7"/>
    <n v="1"/>
    <x v="0"/>
    <n v="11"/>
    <x v="2"/>
    <x v="3"/>
    <x v="4"/>
    <x v="613"/>
    <s v="Resuelta"/>
    <n v="28"/>
    <n v="7"/>
    <n v="2020"/>
    <n v="120"/>
    <d v="2018-07-27T00:00:00"/>
    <n v="809"/>
    <n v="11"/>
    <n v="5"/>
    <n v="2018"/>
    <n v="929"/>
    <x v="0"/>
    <n v="809"/>
    <x v="2"/>
  </r>
  <r>
    <s v="P11102016100129"/>
    <x v="4"/>
    <n v="0"/>
    <n v="0"/>
    <s v="                                                                                "/>
    <s v="O.C. B/quilla Cto   "/>
    <s v="  P F V Y CIA LTDA                                                      "/>
    <s v="3495200-3015937405    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61027"/>
    <n v="20171127"/>
    <n v="1110"/>
    <n v="24376494"/>
    <s v="Seguimiento y rev. instalacion electrica distribucion "/>
    <s v="NO"/>
    <x v="1"/>
    <n v="400"/>
    <n v="400000"/>
    <s v="Obras "/>
    <x v="6"/>
    <n v="20171127"/>
    <x v="6"/>
    <n v="1"/>
    <x v="0"/>
    <n v="27"/>
    <x v="3"/>
    <x v="7"/>
    <x v="1"/>
    <x v="714"/>
    <s v="Resuelta"/>
    <n v="27"/>
    <n v="11"/>
    <n v="2017"/>
    <n v="1094"/>
    <s v="No Cruza"/>
    <n v="396"/>
    <n v="27"/>
    <n v="11"/>
    <n v="2017"/>
    <n v="1094"/>
    <x v="0"/>
    <n v="0"/>
    <x v="3"/>
  </r>
  <r>
    <s v="P34102020080011"/>
    <x v="0"/>
    <n v="0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100"/>
    <n v="20200809"/>
    <n v="20200902"/>
    <n v="3410"/>
    <n v="28090751"/>
    <s v="Factibilidad Distribucion "/>
    <s v="NO"/>
    <x v="1"/>
    <n v="300"/>
    <n v="300000"/>
    <s v="Obras "/>
    <x v="0"/>
    <n v="20200902"/>
    <x v="3"/>
    <n v="1"/>
    <x v="0"/>
    <n v="9"/>
    <x v="10"/>
    <x v="1"/>
    <x v="0"/>
    <x v="682"/>
    <s v="Resuelta"/>
    <n v="2"/>
    <n v="9"/>
    <n v="2020"/>
    <n v="84"/>
    <s v="No Cruza"/>
    <n v="24"/>
    <n v="2"/>
    <n v="9"/>
    <n v="2020"/>
    <n v="84"/>
    <x v="1"/>
    <n v="0"/>
    <x v="0"/>
  </r>
  <r>
    <s v="P95102019110023"/>
    <x v="2"/>
    <n v="8172593"/>
    <n v="0"/>
    <s v="                                                                                "/>
    <s v="O.C. B/quilla Cto   "/>
    <s v="  TIENDA ARA SAN ROQUE                                                  "/>
    <n v="3164426240"/>
    <s v="TC092"/>
    <s v="                                                                                                                                                                                           "/>
    <s v="CLL 17 34 05                                                "/>
    <s v="A3151411                      "/>
    <s v="FERGIE_YULISSA_SOLANO_MANOTAS                                                   "/>
    <s v="AC190"/>
    <n v="20191114"/>
    <n v="20200123"/>
    <n v="9510"/>
    <n v="27164753"/>
    <s v="Seguimiento y rev. instalacion electrica distribucion "/>
    <s v="NO"/>
    <x v="3"/>
    <n v="75"/>
    <n v="75000"/>
    <s v="Aumentos de potencia"/>
    <x v="8"/>
    <n v="20200212"/>
    <x v="2"/>
    <n v="1"/>
    <x v="0"/>
    <n v="14"/>
    <x v="5"/>
    <x v="2"/>
    <x v="1"/>
    <x v="259"/>
    <s v="Resuelta"/>
    <n v="12"/>
    <n v="2"/>
    <n v="2020"/>
    <n v="287"/>
    <s v="No Cruza"/>
    <n v="90"/>
    <n v="23"/>
    <n v="1"/>
    <n v="2020"/>
    <n v="307"/>
    <x v="1"/>
    <n v="20"/>
    <x v="2"/>
  </r>
  <r>
    <s v="P11502020110010"/>
    <x v="3"/>
    <n v="0"/>
    <n v="0"/>
    <s v="                                                                                "/>
    <s v="O.C. B/quilla Nte   "/>
    <s v="MARIO JESUS GOMEZ MONTERROSA                                            "/>
    <n v="313884059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6389                      "/>
    <s v="MAURO_MAURY_PENATE                                                              "/>
    <s v="AC005"/>
    <n v="20201109"/>
    <n v="20201109"/>
    <n v="1150"/>
    <n v="28274061"/>
    <s v="Inspección Normalización"/>
    <s v="SI"/>
    <x v="2"/>
    <n v="3"/>
    <n v="3000"/>
    <s v="Suministros definitivos Simples "/>
    <x v="3"/>
    <n v="20201109"/>
    <x v="1"/>
    <n v="1"/>
    <x v="1"/>
    <n v="9"/>
    <x v="5"/>
    <x v="1"/>
    <x v="1"/>
    <x v="55"/>
    <s v="Pendiente"/>
    <n v="9"/>
    <n v="11"/>
    <n v="2020"/>
    <n v="16"/>
    <s v="No Cruza"/>
    <n v="16"/>
    <n v="9"/>
    <n v="11"/>
    <n v="2020"/>
    <n v="16"/>
    <x v="1"/>
    <n v="0"/>
    <x v="1"/>
  </r>
  <r>
    <s v="P11102020070092"/>
    <x v="0"/>
    <n v="2314431"/>
    <n v="20147193"/>
    <s v="Situacion correcta                                                              "/>
    <s v="O.C. B/quilla Cto   "/>
    <s v="F JAVIER BETANCOURT                                                     "/>
    <n v="3174289616"/>
    <s v="TC090"/>
    <s v="CR 43B 80 85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200730"/>
    <n v="20200811"/>
    <n v="1110"/>
    <n v="27902794"/>
    <s v="Factibilidad Distribucion "/>
    <s v="NO"/>
    <x v="1"/>
    <n v="112.5"/>
    <n v="112500"/>
    <s v="Aumentos de potencia"/>
    <x v="0"/>
    <n v="20200811"/>
    <x v="3"/>
    <n v="1"/>
    <x v="0"/>
    <n v="30"/>
    <x v="6"/>
    <x v="1"/>
    <x v="1"/>
    <x v="278"/>
    <s v="Resuelta"/>
    <n v="11"/>
    <n v="8"/>
    <n v="2020"/>
    <n v="106"/>
    <s v="No Cruza"/>
    <n v="12"/>
    <n v="11"/>
    <n v="8"/>
    <n v="2020"/>
    <n v="106"/>
    <x v="1"/>
    <n v="0"/>
    <x v="0"/>
  </r>
  <r>
    <s v="P95102020010026"/>
    <x v="0"/>
    <n v="2220270"/>
    <n v="20004229"/>
    <s v="Situacion correcta                                                              "/>
    <s v="O.C. B/quilla Cto   "/>
    <s v="  TIENDA ARA CARRIZAL                                                   "/>
    <n v="3217064945"/>
    <s v="TC090"/>
    <s v="CL 49 1 36                                                                                                                                                                                 "/>
    <s v="1 36S                                                       "/>
    <s v="A3151411                      "/>
    <s v="FERGIE_YULISSA_SOLANO_MANOTAS                                                   "/>
    <s v="AC100"/>
    <n v="20200123"/>
    <n v="20200131"/>
    <n v="9510"/>
    <n v="27117946"/>
    <s v="Factibilidad Distribucion "/>
    <s v="NO"/>
    <x v="1"/>
    <n v="75"/>
    <n v="75000"/>
    <s v="Aumentos de potencia"/>
    <x v="0"/>
    <n v="20200131"/>
    <x v="2"/>
    <n v="1"/>
    <x v="0"/>
    <n v="23"/>
    <x v="11"/>
    <x v="1"/>
    <x v="1"/>
    <x v="463"/>
    <s v="Resuelta"/>
    <n v="31"/>
    <n v="1"/>
    <n v="2020"/>
    <n v="299"/>
    <s v="No Cruza"/>
    <n v="8"/>
    <n v="31"/>
    <n v="1"/>
    <n v="2020"/>
    <n v="299"/>
    <x v="1"/>
    <n v="0"/>
    <x v="0"/>
  </r>
  <r>
    <s v="P34102020090099"/>
    <x v="3"/>
    <n v="6819731"/>
    <n v="0"/>
    <s v="                                                                                "/>
    <s v="Of. Telefónica 24H  "/>
    <s v="NANCY CECILIA ESTRADA RINCONES                                          "/>
    <n v="3043389153"/>
    <s v="TC090"/>
    <s v="                                                                                                                                                                                           "/>
    <s v="NIF REF 34562663                                            "/>
    <s v="NT001923                      "/>
    <s v="LINA_MARIA_STEFANELL_DE_LA_HOZ                                                  "/>
    <s v="AC005"/>
    <n v="20200924"/>
    <n v="20201015"/>
    <n v="3410"/>
    <n v="28234001"/>
    <s v="Modificación de Potencia"/>
    <s v="NO"/>
    <x v="2"/>
    <n v="3"/>
    <n v="3000"/>
    <s v="Aumentos de potencia"/>
    <x v="3"/>
    <n v="20201015"/>
    <x v="1"/>
    <n v="1"/>
    <x v="1"/>
    <n v="24"/>
    <x v="7"/>
    <x v="1"/>
    <x v="0"/>
    <x v="145"/>
    <s v="Pendiente"/>
    <n v="15"/>
    <n v="10"/>
    <n v="2020"/>
    <n v="41"/>
    <d v="2020-10-15T00:00:00"/>
    <n v="41"/>
    <n v="15"/>
    <n v="10"/>
    <n v="2020"/>
    <n v="41"/>
    <x v="1"/>
    <n v="0"/>
    <x v="1"/>
  </r>
  <r>
    <s v="P11102020110046"/>
    <x v="0"/>
    <n v="2963391"/>
    <n v="20154369"/>
    <s v="Situacion correcta                                                              "/>
    <s v="O.C. B/quilla Nte   "/>
    <s v="ANTONIO JOSE PAGANO BELEÑO                                              "/>
    <n v="3682322"/>
    <s v="TC090"/>
    <s v="CR 66B 49 90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100"/>
    <n v="20201109"/>
    <n v="20201118"/>
    <n v="1110"/>
    <n v="28277385"/>
    <s v="Factibilidad Distribucion "/>
    <s v="NO"/>
    <x v="1"/>
    <n v="112.5"/>
    <n v="112500"/>
    <s v="Aumentos de potencia"/>
    <x v="0"/>
    <n v="20201118"/>
    <x v="3"/>
    <n v="1"/>
    <x v="0"/>
    <n v="9"/>
    <x v="5"/>
    <x v="1"/>
    <x v="1"/>
    <x v="55"/>
    <s v="Resuelta"/>
    <n v="18"/>
    <n v="11"/>
    <n v="2020"/>
    <n v="7"/>
    <s v="No Cruza"/>
    <n v="9"/>
    <n v="18"/>
    <n v="11"/>
    <n v="2020"/>
    <n v="7"/>
    <x v="1"/>
    <n v="0"/>
    <x v="0"/>
  </r>
  <r>
    <s v="P11802020050021"/>
    <x v="3"/>
    <n v="0"/>
    <n v="0"/>
    <s v="                                                                                "/>
    <s v="Of. Telefónica 24H  "/>
    <s v="S.A.S DTRAFFIC CORP                                                     "/>
    <n v="3164541111"/>
    <s v="TC096"/>
    <s v="                                                                                                                                                                                           "/>
    <s v="COORDENADAS 10.97682-74.77564 ESP PUBLICO                   "/>
    <s v="TR193385                      "/>
    <s v="Kellyzabet_Montiel_Castro                                                       "/>
    <s v="AC005"/>
    <n v="20200523"/>
    <n v="20200523"/>
    <n v="1180"/>
    <n v="27690184"/>
    <s v="Inspección Normalización"/>
    <s v="SI"/>
    <x v="3"/>
    <n v="3"/>
    <n v="3000"/>
    <s v="Suministros definitivos Simples "/>
    <x v="8"/>
    <n v="20200603"/>
    <x v="1"/>
    <n v="1"/>
    <x v="1"/>
    <n v="23"/>
    <x v="2"/>
    <x v="1"/>
    <x v="1"/>
    <x v="715"/>
    <s v="Resuelta"/>
    <n v="3"/>
    <n v="6"/>
    <n v="2020"/>
    <n v="175"/>
    <s v="No Cruza"/>
    <n v="11"/>
    <n v="23"/>
    <n v="5"/>
    <n v="2020"/>
    <n v="186"/>
    <x v="1"/>
    <n v="11"/>
    <x v="1"/>
  </r>
  <r>
    <s v="P95202018030003"/>
    <x v="2"/>
    <n v="0"/>
    <n v="0"/>
    <s v="                                                                                "/>
    <s v="O.C Sabanalarga     "/>
    <s v="BODEGA 6 MZ 54 PARQUE INDUSTRIAL PIMSA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 MZ A 54A                                             "/>
    <s v="T9763922                      "/>
    <s v="Somaya_Rincon                                                                   "/>
    <s v="AC190"/>
    <n v="20180305"/>
    <n v="20180430"/>
    <n v="9520"/>
    <n v="25292330"/>
    <s v="Seguimiento y rev. instalacion electrica distribucion "/>
    <s v="NO"/>
    <x v="1"/>
    <n v="112.5"/>
    <n v="112500"/>
    <s v="Obras "/>
    <x v="8"/>
    <n v="20180904"/>
    <x v="3"/>
    <n v="1"/>
    <x v="0"/>
    <n v="5"/>
    <x v="0"/>
    <x v="3"/>
    <x v="4"/>
    <x v="716"/>
    <s v="Resuelta"/>
    <n v="4"/>
    <n v="9"/>
    <n v="2018"/>
    <n v="813"/>
    <d v="2018-07-12T00:00:00"/>
    <n v="183"/>
    <n v="30"/>
    <n v="4"/>
    <n v="2018"/>
    <n v="940"/>
    <x v="0"/>
    <n v="127"/>
    <x v="2"/>
  </r>
  <r>
    <s v="P11702019090122"/>
    <x v="2"/>
    <n v="2236173"/>
    <n v="0"/>
    <s v="                                                                                "/>
    <s v="O.C. B/quilla Nte   "/>
    <s v="CARLOS VILARO R ROSA DE VILARO                                          "/>
    <n v="312448787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920"/>
    <n v="20200203"/>
    <n v="1170"/>
    <n v="27282595"/>
    <s v="Seguimiento y rev. instalacion electrica distribucion "/>
    <s v="NO"/>
    <x v="3"/>
    <n v="75"/>
    <n v="75000"/>
    <s v="Aumentos de potencia"/>
    <x v="5"/>
    <n v="20200428"/>
    <x v="2"/>
    <n v="1"/>
    <x v="0"/>
    <n v="20"/>
    <x v="7"/>
    <x v="2"/>
    <x v="1"/>
    <x v="111"/>
    <s v="Resuelta"/>
    <n v="28"/>
    <n v="4"/>
    <n v="2020"/>
    <n v="211"/>
    <s v="No Cruza"/>
    <n v="221"/>
    <n v="3"/>
    <n v="2"/>
    <n v="2020"/>
    <n v="296"/>
    <x v="1"/>
    <n v="85"/>
    <x v="2"/>
  </r>
  <r>
    <s v="P33402020100007"/>
    <x v="0"/>
    <n v="0"/>
    <n v="0"/>
    <s v="                                                                                "/>
    <s v="O.C. Riohacha       "/>
    <s v="JAIE DAZA FINCA SANTA TERES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SANTA TERESITA                                        "/>
    <s v="N3352044                      "/>
    <s v="Laudis_Peñaranda_                                                               "/>
    <s v="AC100"/>
    <n v="20201020"/>
    <n v="20201029"/>
    <n v="3340"/>
    <n v="28245988"/>
    <s v="Factibilidad Distribucion "/>
    <s v="NO"/>
    <x v="1"/>
    <n v="50"/>
    <n v="50000"/>
    <s v="Obras "/>
    <x v="0"/>
    <n v="20201029"/>
    <x v="2"/>
    <n v="1"/>
    <x v="0"/>
    <n v="20"/>
    <x v="3"/>
    <x v="1"/>
    <x v="3"/>
    <x v="180"/>
    <s v="Resuelta"/>
    <n v="29"/>
    <n v="10"/>
    <n v="2020"/>
    <n v="27"/>
    <s v="No Cruza"/>
    <n v="9"/>
    <n v="29"/>
    <n v="10"/>
    <n v="2020"/>
    <n v="27"/>
    <x v="1"/>
    <n v="0"/>
    <x v="0"/>
  </r>
  <r>
    <s v="P95102020090025"/>
    <x v="5"/>
    <n v="0"/>
    <n v="0"/>
    <s v="                                                                                "/>
    <s v="Of. Telefónica 24H  "/>
    <s v="CHRISTIAN CERA SUAREZ                                                   "/>
    <s v="3114170176 6658281    "/>
    <s v="TC090"/>
    <s v="                                                                                                                                                                                           "/>
    <s v="CT 13036 MT 15470                                           "/>
    <s v="NT001924                      "/>
    <s v="MANUEL_DE_JESUS_JULIO_BARRIOS                                                   "/>
    <s v="AC230"/>
    <n v="20200922"/>
    <n v="20200922"/>
    <n v="9510"/>
    <n v="0"/>
    <m/>
    <s v="NO"/>
    <x v="0"/>
    <n v="3"/>
    <n v="3000"/>
    <s v="Suministros definitivos Simples "/>
    <x v="8"/>
    <n v="20200922"/>
    <x v="1"/>
    <n v="1"/>
    <x v="1"/>
    <n v="22"/>
    <x v="7"/>
    <x v="1"/>
    <x v="1"/>
    <x v="330"/>
    <s v="Sin Orden"/>
    <n v="22"/>
    <n v="9"/>
    <n v="2020"/>
    <n v="64"/>
    <s v="No Cruza"/>
    <n v="64"/>
    <n v="22"/>
    <n v="9"/>
    <n v="2020"/>
    <n v="64"/>
    <x v="1"/>
    <n v="0"/>
    <x v="4"/>
  </r>
  <r>
    <s v="P12102020070033"/>
    <x v="1"/>
    <n v="0"/>
    <n v="0"/>
    <s v="                                                                                "/>
    <s v="C.A. Malambo        "/>
    <s v="JUAN MANUEL ROCA MARCHENA                                               "/>
    <n v="320458976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236"/>
    <n v="20200731"/>
    <n v="20200810"/>
    <n v="1210"/>
    <n v="27912132"/>
    <s v="Inspección Normalización"/>
    <s v="NO"/>
    <x v="1"/>
    <n v="3"/>
    <n v="3000"/>
    <s v="Suministros definitivos Simples "/>
    <x v="1"/>
    <n v="20200810"/>
    <x v="1"/>
    <n v="1"/>
    <x v="1"/>
    <n v="31"/>
    <x v="6"/>
    <x v="1"/>
    <x v="4"/>
    <x v="347"/>
    <s v="Resuelta"/>
    <n v="10"/>
    <n v="8"/>
    <n v="2020"/>
    <n v="107"/>
    <s v="No Cruza"/>
    <n v="10"/>
    <n v="10"/>
    <n v="8"/>
    <n v="2020"/>
    <n v="107"/>
    <x v="1"/>
    <n v="0"/>
    <x v="1"/>
  </r>
  <r>
    <s v="P12202019070013"/>
    <x v="2"/>
    <n v="0"/>
    <n v="0"/>
    <s v="                                                                                "/>
    <s v="O.C. B/quilla Cto   "/>
    <s v="BARANOA BODEGA VEGA BENEDETTI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724"/>
    <n v="20190806"/>
    <n v="1220"/>
    <n v="27057524"/>
    <s v="Seguimiento y rev. instalacion electrica distribucion "/>
    <s v="NO"/>
    <x v="1"/>
    <n v="30"/>
    <n v="30000"/>
    <s v="Obras "/>
    <x v="8"/>
    <n v="20200312"/>
    <x v="2"/>
    <n v="1"/>
    <x v="0"/>
    <n v="24"/>
    <x v="6"/>
    <x v="2"/>
    <x v="4"/>
    <x v="479"/>
    <s v="Resuelta"/>
    <n v="12"/>
    <n v="3"/>
    <n v="2020"/>
    <n v="258"/>
    <d v="2020-01-03T00:00:00"/>
    <n v="232"/>
    <n v="6"/>
    <n v="8"/>
    <n v="2019"/>
    <n v="477"/>
    <x v="0"/>
    <n v="219"/>
    <x v="2"/>
  </r>
  <r>
    <s v="P34102020060036"/>
    <x v="2"/>
    <n v="0"/>
    <n v="0"/>
    <s v="                                                                                "/>
    <s v="ZE Santa_Marta      "/>
    <s v="ANA MILENA DIAZ GRANADOS GALVAN                                         "/>
    <n v="3116646091"/>
    <s v="TC092"/>
    <s v="                                                                                                                                                                                           "/>
    <s v="AL LADO DE LA IGLESIA                                       "/>
    <s v="T9697258                      "/>
    <s v="Adriana_Duran_Q                                                                 "/>
    <s v="AC190"/>
    <n v="20200625"/>
    <n v="20200721"/>
    <n v="3410"/>
    <n v="27973111"/>
    <s v="Seguimiento y rev. instalacion electrica distribucion "/>
    <s v="NO"/>
    <x v="3"/>
    <n v="75"/>
    <n v="75000"/>
    <s v="Obras "/>
    <x v="7"/>
    <n v="20200723"/>
    <x v="2"/>
    <n v="1"/>
    <x v="0"/>
    <n v="25"/>
    <x v="4"/>
    <x v="1"/>
    <x v="0"/>
    <x v="123"/>
    <s v="Resuelta"/>
    <n v="23"/>
    <n v="7"/>
    <n v="2020"/>
    <n v="125"/>
    <d v="2020-08-12T00:00:00"/>
    <n v="28"/>
    <n v="21"/>
    <n v="7"/>
    <n v="2020"/>
    <n v="127"/>
    <x v="1"/>
    <n v="2"/>
    <x v="2"/>
  </r>
  <r>
    <s v="P93302020090011"/>
    <x v="0"/>
    <n v="0"/>
    <n v="0"/>
    <s v="                                                                                "/>
    <s v="O.C. Riohacha       "/>
    <s v="CAMARONES FINCA MARIELIS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904"/>
    <n v="20201104"/>
    <n v="9330"/>
    <n v="28105884"/>
    <s v="Factibilidad Distribucion "/>
    <s v="NO"/>
    <x v="1"/>
    <n v="15"/>
    <n v="15000"/>
    <s v="Obras "/>
    <x v="0"/>
    <n v="20201104"/>
    <x v="2"/>
    <n v="1"/>
    <x v="0"/>
    <n v="4"/>
    <x v="7"/>
    <x v="1"/>
    <x v="3"/>
    <x v="231"/>
    <s v="Resuelta"/>
    <n v="4"/>
    <n v="11"/>
    <n v="2020"/>
    <n v="21"/>
    <s v="No Cruza"/>
    <n v="61"/>
    <n v="4"/>
    <n v="11"/>
    <n v="2020"/>
    <n v="21"/>
    <x v="1"/>
    <n v="0"/>
    <x v="0"/>
  </r>
  <r>
    <s v="P11102020100056"/>
    <x v="0"/>
    <n v="0"/>
    <n v="0"/>
    <s v="                                                                                "/>
    <s v="ZE Bquilla-Sur-S/dad"/>
    <s v="EUSSE S.A.S. INDUSTRIAS PLASTICAS                                       "/>
    <n v="3014638664"/>
    <s v="TC089"/>
    <s v="                                                                                                                                                                                           "/>
    <s v="Calle 69 No. 68-37                                          "/>
    <s v="T9763922                      "/>
    <s v="Somaya_Rincon                                                                   "/>
    <s v="AC100"/>
    <n v="20201015"/>
    <n v="20201023"/>
    <n v="1110"/>
    <n v="28238393"/>
    <s v="Factibilidad Distribucion "/>
    <s v="NO"/>
    <x v="1"/>
    <n v="112.5"/>
    <n v="112500"/>
    <s v="Obras "/>
    <x v="0"/>
    <n v="20201023"/>
    <x v="3"/>
    <n v="1"/>
    <x v="0"/>
    <n v="15"/>
    <x v="3"/>
    <x v="1"/>
    <x v="1"/>
    <x v="13"/>
    <s v="Resuelta"/>
    <n v="23"/>
    <n v="10"/>
    <n v="2020"/>
    <n v="33"/>
    <s v="No Cruza"/>
    <n v="8"/>
    <n v="23"/>
    <n v="10"/>
    <n v="2020"/>
    <n v="33"/>
    <x v="1"/>
    <n v="0"/>
    <x v="0"/>
  </r>
  <r>
    <s v="P11802019070088"/>
    <x v="0"/>
    <n v="0"/>
    <n v="0"/>
    <s v="                                                                                "/>
    <s v="O.C. B/quilla Nte   "/>
    <s v="SOLEDAD PROV DE OBRA THE POINT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THE POINT SOLEDAD                                           "/>
    <s v="A3151411                      "/>
    <s v="FERGIE_YULISSA_SOLANO_MANOTAS                                                   "/>
    <s v="AC100"/>
    <n v="20190718"/>
    <n v="20190725"/>
    <n v="1180"/>
    <n v="26533595"/>
    <s v="Factibilidad Distribucion "/>
    <s v="NO"/>
    <x v="1"/>
    <n v="75"/>
    <n v="75000"/>
    <s v="Obras "/>
    <x v="0"/>
    <n v="20190725"/>
    <x v="2"/>
    <n v="1"/>
    <x v="0"/>
    <n v="18"/>
    <x v="6"/>
    <x v="2"/>
    <x v="1"/>
    <x v="170"/>
    <s v="Resuelta"/>
    <n v="25"/>
    <n v="7"/>
    <n v="2019"/>
    <n v="489"/>
    <s v="No Cruza"/>
    <n v="7"/>
    <n v="25"/>
    <n v="7"/>
    <n v="2019"/>
    <n v="489"/>
    <x v="0"/>
    <n v="0"/>
    <x v="0"/>
  </r>
  <r>
    <s v="P11802019080063"/>
    <x v="2"/>
    <n v="0"/>
    <n v="0"/>
    <s v="                                                                                "/>
    <s v="O.C. B/quilla Nte   "/>
    <s v="  CONSTRUCCIONES MARVAL S.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YECTO PUNTA ALTA                                         "/>
    <s v="A3151411                      "/>
    <s v="FERGIE_YULISSA_SOLANO_MANOTAS                                                   "/>
    <s v="AC190"/>
    <n v="20190814"/>
    <n v="20200708"/>
    <n v="1180"/>
    <n v="26624004"/>
    <s v="Factibilidad Distribucion "/>
    <s v="NO"/>
    <x v="1"/>
    <n v="825"/>
    <n v="825000"/>
    <s v="Obras "/>
    <x v="16"/>
    <n v="20200710"/>
    <x v="3"/>
    <n v="1"/>
    <x v="0"/>
    <n v="14"/>
    <x v="10"/>
    <x v="2"/>
    <x v="1"/>
    <x v="400"/>
    <s v="Resuelta"/>
    <n v="10"/>
    <n v="7"/>
    <n v="2020"/>
    <n v="138"/>
    <s v="No Cruza"/>
    <n v="331"/>
    <n v="8"/>
    <n v="7"/>
    <n v="2020"/>
    <n v="140"/>
    <x v="1"/>
    <n v="2"/>
    <x v="2"/>
  </r>
  <r>
    <s v="P95102019100021"/>
    <x v="1"/>
    <n v="0"/>
    <n v="0"/>
    <s v="                                                                                "/>
    <s v="OC CCIAL AMERICANO  "/>
    <s v="JUAN PACHECO RIVALDO                                                    "/>
    <n v="300603843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9                      "/>
    <s v="TERESA_MASSI_CHARRIS                                                            "/>
    <s v="AC236"/>
    <n v="20191017"/>
    <n v="20191021"/>
    <n v="9510"/>
    <n v="27513591"/>
    <s v="Inspección Normalización"/>
    <s v="NO"/>
    <x v="1"/>
    <n v="3"/>
    <n v="3000"/>
    <s v="Suministros definitivos Simples "/>
    <x v="1"/>
    <n v="20191021"/>
    <x v="1"/>
    <n v="1"/>
    <x v="1"/>
    <n v="17"/>
    <x v="3"/>
    <x v="2"/>
    <x v="1"/>
    <x v="717"/>
    <s v="Resuelta"/>
    <n v="21"/>
    <n v="10"/>
    <n v="2019"/>
    <n v="401"/>
    <s v="No Cruza"/>
    <n v="4"/>
    <n v="21"/>
    <n v="10"/>
    <n v="2019"/>
    <n v="401"/>
    <x v="0"/>
    <n v="0"/>
    <x v="1"/>
  </r>
  <r>
    <s v="P75512018050005"/>
    <x v="2"/>
    <n v="0"/>
    <n v="0"/>
    <s v="                                                                                "/>
    <s v="C.T.SOLEDAD         "/>
    <s v="JAIME DE LUQUE VALVULAS PROMIGAS S.A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RANSPORTADORES GANDUR                                      "/>
    <s v="T2891467                      "/>
    <s v="SHIRLEY_ESTHER_TAPIA_CUADRADO                                                   "/>
    <s v="AC190"/>
    <n v="20180511"/>
    <n v="20180814"/>
    <n v="7551"/>
    <n v="26016576"/>
    <s v="Seguimiento y rev. instalacion electrica distribucion "/>
    <s v="NO"/>
    <x v="1"/>
    <n v="25"/>
    <n v="25000"/>
    <s v="Obras "/>
    <x v="5"/>
    <n v="20190228"/>
    <x v="2"/>
    <n v="1"/>
    <x v="0"/>
    <n v="11"/>
    <x v="2"/>
    <x v="3"/>
    <x v="1"/>
    <x v="613"/>
    <s v="Resuelta"/>
    <n v="28"/>
    <n v="2"/>
    <n v="2019"/>
    <n v="636"/>
    <d v="2019-02-19T00:00:00"/>
    <n v="293"/>
    <n v="14"/>
    <n v="8"/>
    <n v="2018"/>
    <n v="834"/>
    <x v="0"/>
    <n v="198"/>
    <x v="2"/>
  </r>
  <r>
    <s v="P95102019010028"/>
    <x v="0"/>
    <n v="8172593"/>
    <n v="0"/>
    <s v="                                                                                "/>
    <s v="C.T.SOLEDAD         "/>
    <s v="  TIENDA ARA SAN ROQUE                                                  "/>
    <n v="3164426240"/>
    <s v="TC092"/>
    <s v="                                                                                                                                                                                           "/>
    <s v="CLL 17 34 05                                                "/>
    <s v="T9763922                      "/>
    <s v="Somaya_Rincon                                                                   "/>
    <s v="AC100"/>
    <n v="20190125"/>
    <n v="20190201"/>
    <n v="9510"/>
    <n v="25942630"/>
    <s v="Factibilidad Distribucion "/>
    <s v="NO"/>
    <x v="1"/>
    <n v="500"/>
    <n v="500000"/>
    <s v="Aumentos de potencia"/>
    <x v="0"/>
    <n v="20190201"/>
    <x v="3"/>
    <n v="1"/>
    <x v="0"/>
    <n v="25"/>
    <x v="11"/>
    <x v="2"/>
    <x v="1"/>
    <x v="443"/>
    <s v="Resuelta"/>
    <n v="1"/>
    <n v="2"/>
    <n v="2019"/>
    <n v="663"/>
    <s v="No Cruza"/>
    <n v="7"/>
    <n v="1"/>
    <n v="2"/>
    <n v="2019"/>
    <n v="663"/>
    <x v="0"/>
    <n v="0"/>
    <x v="0"/>
  </r>
  <r>
    <s v="P33102020070004"/>
    <x v="5"/>
    <n v="0"/>
    <n v="0"/>
    <s v="                                                                                "/>
    <s v="Of. Telefónica 24H  "/>
    <s v="JAIRO MANOTAS ARIZA                                                     "/>
    <n v="300747423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162                      "/>
    <s v="ANGIE_PAOLA_CARMONA_ESCOBAR                                                     "/>
    <s v="AC230"/>
    <n v="20200708"/>
    <n v="20200708"/>
    <n v="3310"/>
    <n v="0"/>
    <m/>
    <s v="NO"/>
    <x v="0"/>
    <n v="300"/>
    <n v="300000"/>
    <s v="Suministros definitivos Simples "/>
    <x v="8"/>
    <n v="20200808"/>
    <x v="1"/>
    <n v="1"/>
    <x v="1"/>
    <n v="8"/>
    <x v="6"/>
    <x v="1"/>
    <x v="3"/>
    <x v="369"/>
    <s v="Sin Orden"/>
    <n v="8"/>
    <n v="8"/>
    <n v="2020"/>
    <n v="109"/>
    <s v="No Cruza"/>
    <n v="109"/>
    <n v="8"/>
    <n v="7"/>
    <n v="2020"/>
    <n v="140"/>
    <x v="1"/>
    <n v="31"/>
    <x v="4"/>
  </r>
  <r>
    <s v="P11802017030047"/>
    <x v="0"/>
    <n v="0"/>
    <n v="0"/>
    <s v="                                                                                "/>
    <s v="O.C. B/quilla Cto   "/>
    <s v="Y CONSTRUCCIONES S.A.I.S.M.S.A INGENIERÍA SUMINISTROS,MONTAJES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00"/>
    <n v="20170314"/>
    <n v="20170321"/>
    <n v="1180"/>
    <n v="23662749"/>
    <s v="Factibilidad Distribucion "/>
    <s v="NO"/>
    <x v="1"/>
    <n v="25"/>
    <n v="25000"/>
    <s v="Obras "/>
    <x v="0"/>
    <n v="20170321"/>
    <x v="3"/>
    <n v="1"/>
    <x v="0"/>
    <n v="14"/>
    <x v="0"/>
    <x v="0"/>
    <x v="1"/>
    <x v="718"/>
    <s v="Resuelta"/>
    <n v="21"/>
    <n v="3"/>
    <n v="2017"/>
    <n v="1345"/>
    <s v="No Cruza"/>
    <n v="7"/>
    <n v="21"/>
    <n v="3"/>
    <n v="2017"/>
    <n v="1345"/>
    <x v="0"/>
    <n v="0"/>
    <x v="0"/>
  </r>
  <r>
    <s v="P93312020110002"/>
    <x v="0"/>
    <n v="0"/>
    <n v="0"/>
    <s v="                                                                                "/>
    <s v="O.C. Riohacha       "/>
    <s v="GUJ LAGUNITA SUBESTACION CLARO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201106"/>
    <n v="20201112"/>
    <n v="9331"/>
    <n v="28276903"/>
    <s v="Factibilidad Distribucion "/>
    <s v="NO"/>
    <x v="1"/>
    <n v="10"/>
    <n v="10000"/>
    <s v="Obras "/>
    <x v="0"/>
    <n v="20201112"/>
    <x v="2"/>
    <n v="1"/>
    <x v="0"/>
    <n v="6"/>
    <x v="5"/>
    <x v="1"/>
    <x v="3"/>
    <x v="42"/>
    <s v="Resuelta"/>
    <n v="12"/>
    <n v="11"/>
    <n v="2020"/>
    <n v="13"/>
    <s v="No Cruza"/>
    <n v="6"/>
    <n v="12"/>
    <n v="11"/>
    <n v="2020"/>
    <n v="13"/>
    <x v="1"/>
    <n v="0"/>
    <x v="0"/>
  </r>
  <r>
    <s v="P11102020090147"/>
    <x v="2"/>
    <n v="0"/>
    <n v="0"/>
    <s v="                                                                                "/>
    <s v="ZE Bquilla-Sur-S/dad"/>
    <s v="NAVIVES SAS INVERSIONES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S NAVIVES                                             "/>
    <s v="T9763922                      "/>
    <s v="Somaya_Rincon                                                                   "/>
    <s v="AC190"/>
    <n v="20200930"/>
    <n v="20201030"/>
    <n v="1110"/>
    <n v="28275882"/>
    <s v="Seguimiento y rev. instalacion electrica distribucion "/>
    <s v="NO"/>
    <x v="2"/>
    <n v="112.5"/>
    <n v="112500"/>
    <s v="Obras "/>
    <x v="7"/>
    <n v="20201101"/>
    <x v="3"/>
    <n v="1"/>
    <x v="0"/>
    <n v="30"/>
    <x v="7"/>
    <x v="1"/>
    <x v="1"/>
    <x v="210"/>
    <s v="Pendiente"/>
    <n v="1"/>
    <n v="11"/>
    <n v="2020"/>
    <n v="24"/>
    <s v="No Cruza"/>
    <n v="24"/>
    <n v="30"/>
    <n v="10"/>
    <n v="2020"/>
    <n v="26"/>
    <x v="1"/>
    <n v="2"/>
    <x v="2"/>
  </r>
  <r>
    <s v="P75422020040002"/>
    <x v="0"/>
    <n v="0"/>
    <n v="0"/>
    <s v="                                                                                "/>
    <s v="O.C Sabanalarga     "/>
    <s v="CENTRO DE ADULTO MAYOR 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CENTRO DE ADULTO MAYOR                                      "/>
    <s v="A8742068                      "/>
    <s v="Alvaro_Enrique_Hernandez_Suarez                                                 "/>
    <s v="AC100"/>
    <n v="20200413"/>
    <n v="20200421"/>
    <n v="7542"/>
    <n v="27319330"/>
    <s v="Factibilidad Distribucion "/>
    <s v="NO"/>
    <x v="1"/>
    <n v="75"/>
    <n v="75000"/>
    <s v="Obras "/>
    <x v="8"/>
    <n v="20201021"/>
    <x v="2"/>
    <n v="1"/>
    <x v="0"/>
    <n v="13"/>
    <x v="8"/>
    <x v="1"/>
    <x v="4"/>
    <x v="719"/>
    <s v="Resuelta"/>
    <n v="21"/>
    <n v="10"/>
    <n v="2020"/>
    <n v="35"/>
    <s v="No Cruza"/>
    <n v="191"/>
    <n v="21"/>
    <n v="4"/>
    <n v="2020"/>
    <n v="218"/>
    <x v="1"/>
    <n v="183"/>
    <x v="0"/>
  </r>
  <r>
    <s v="P11702020100114"/>
    <x v="5"/>
    <n v="0"/>
    <n v="0"/>
    <s v="                                                                                "/>
    <s v="O.C. Soledad        "/>
    <s v="OLIMPIA FONSECA DE SANTANA                                              "/>
    <s v="3621682-3002865182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30"/>
    <n v="20201030"/>
    <n v="1170"/>
    <n v="0"/>
    <m/>
    <s v="NO"/>
    <x v="0"/>
    <n v="3"/>
    <n v="3000"/>
    <s v="Suministros definitivos Simples 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11102017050032"/>
    <x v="2"/>
    <n v="0"/>
    <n v="0"/>
    <s v="                                                                                "/>
    <s v="O.C. B/quilla Cto   "/>
    <s v="  SUNSET VIEW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UNSET VIEW                                                 "/>
    <s v="TR183120                      "/>
    <s v="                                                                                "/>
    <s v="AC190"/>
    <n v="20170509"/>
    <n v="20170524"/>
    <n v="1110"/>
    <n v="23834533"/>
    <s v="Factibilidad Distribucion "/>
    <s v="NO"/>
    <x v="1"/>
    <n v="630"/>
    <n v="630000"/>
    <s v="Obras "/>
    <x v="7"/>
    <n v="20170615"/>
    <x v="3"/>
    <n v="1"/>
    <x v="0"/>
    <n v="9"/>
    <x v="2"/>
    <x v="0"/>
    <x v="1"/>
    <x v="720"/>
    <s v="Resuelta"/>
    <n v="15"/>
    <n v="6"/>
    <n v="2017"/>
    <n v="1259"/>
    <s v="No Cruza"/>
    <n v="37"/>
    <n v="24"/>
    <n v="5"/>
    <n v="2017"/>
    <n v="1281"/>
    <x v="0"/>
    <n v="22"/>
    <x v="2"/>
  </r>
  <r>
    <s v="P11802020070059"/>
    <x v="3"/>
    <n v="0"/>
    <n v="0"/>
    <s v="                                                                                "/>
    <s v="O.C. B/quilla Cto   "/>
    <s v="JOAQUIN RACEDO TEHERAN                                                  "/>
    <n v="313505353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005"/>
    <n v="20200724"/>
    <n v="20200724"/>
    <n v="1180"/>
    <n v="27868174"/>
    <s v="Inspección Normalización"/>
    <s v="NO"/>
    <x v="3"/>
    <n v="3"/>
    <n v="3000"/>
    <s v="Suministros definitivos Simples "/>
    <x v="3"/>
    <n v="20200724"/>
    <x v="1"/>
    <n v="1"/>
    <x v="1"/>
    <n v="24"/>
    <x v="6"/>
    <x v="1"/>
    <x v="1"/>
    <x v="104"/>
    <s v="Resuelta"/>
    <n v="24"/>
    <n v="7"/>
    <n v="2020"/>
    <n v="124"/>
    <s v="No Cruza"/>
    <n v="0"/>
    <n v="24"/>
    <n v="7"/>
    <n v="2020"/>
    <n v="124"/>
    <x v="1"/>
    <n v="0"/>
    <x v="1"/>
  </r>
  <r>
    <s v="P11702018050070"/>
    <x v="2"/>
    <n v="7564427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90"/>
    <n v="20180518"/>
    <n v="20180620"/>
    <n v="1170"/>
    <n v="25480410"/>
    <s v="Seguimiento y rev. instalacion electrica distribucion "/>
    <s v="NO"/>
    <x v="3"/>
    <n v="50"/>
    <n v="50000"/>
    <s v="Aumentos de potencia"/>
    <x v="7"/>
    <n v="20180627"/>
    <x v="2"/>
    <n v="1"/>
    <x v="0"/>
    <n v="18"/>
    <x v="2"/>
    <x v="3"/>
    <x v="1"/>
    <x v="449"/>
    <s v="Resuelta"/>
    <n v="27"/>
    <n v="6"/>
    <n v="2018"/>
    <n v="882"/>
    <s v="No Cruza"/>
    <n v="40"/>
    <n v="20"/>
    <n v="6"/>
    <n v="2018"/>
    <n v="889"/>
    <x v="0"/>
    <n v="7"/>
    <x v="2"/>
  </r>
  <r>
    <s v="P95102020090019"/>
    <x v="2"/>
    <n v="0"/>
    <n v="0"/>
    <s v="                                                                                "/>
    <s v="O.C. B/quilla Cto   "/>
    <s v="VILLA LINDA LTDA CONSTRUCTORA                                           "/>
    <n v="3014545319"/>
    <s v="TC090"/>
    <s v="                                                                                                                                                                                           "/>
    <s v="=CRA 7B 12A 88                                              "/>
    <s v="A3151411                      "/>
    <s v="FERGIE_YULISSA_SOLANO_MANOTAS                                                   "/>
    <s v="AC190"/>
    <n v="20200915"/>
    <n v="20201030"/>
    <n v="9510"/>
    <n v="28143383"/>
    <s v="Factibilidad Distribucion "/>
    <s v="NO"/>
    <x v="1"/>
    <n v="75"/>
    <n v="75000"/>
    <s v="Obras "/>
    <x v="16"/>
    <n v="20201108"/>
    <x v="2"/>
    <n v="1"/>
    <x v="0"/>
    <n v="15"/>
    <x v="7"/>
    <x v="1"/>
    <x v="1"/>
    <x v="69"/>
    <s v="Resuelta"/>
    <n v="8"/>
    <n v="11"/>
    <n v="2020"/>
    <n v="17"/>
    <s v="No Cruza"/>
    <n v="54"/>
    <n v="30"/>
    <n v="10"/>
    <n v="2020"/>
    <n v="26"/>
    <x v="1"/>
    <n v="9"/>
    <x v="2"/>
  </r>
  <r>
    <s v="P12102018060003"/>
    <x v="2"/>
    <n v="0"/>
    <n v="0"/>
    <s v="                                                                                "/>
    <s v="O.C Sabanalarga     "/>
    <s v="ISABEL C. SUMOZA POLO                                                   "/>
    <n v="3207145411"/>
    <s v="TC090"/>
    <s v="                                                                                                                                                                                           "/>
    <s v="CABAÑA POR SOMBRERO VUELTIAO                                "/>
    <s v="A8742068                      "/>
    <s v="Alvaro_Enrique_Hernandez_Suarez                                                 "/>
    <s v="AC190"/>
    <n v="20180605"/>
    <n v="20180627"/>
    <n v="1210"/>
    <n v="25319905"/>
    <s v="Seguimiento y rev. instalacion electrica distribucion "/>
    <s v="NO"/>
    <x v="3"/>
    <n v="45"/>
    <n v="45000"/>
    <s v="Obras "/>
    <x v="8"/>
    <n v="20200609"/>
    <x v="2"/>
    <n v="1"/>
    <x v="0"/>
    <n v="5"/>
    <x v="4"/>
    <x v="3"/>
    <x v="4"/>
    <x v="549"/>
    <s v="Resuelta"/>
    <n v="9"/>
    <n v="6"/>
    <n v="2020"/>
    <n v="169"/>
    <s v="No Cruza"/>
    <n v="735"/>
    <n v="27"/>
    <n v="6"/>
    <n v="2018"/>
    <n v="882"/>
    <x v="0"/>
    <n v="713"/>
    <x v="2"/>
  </r>
  <r>
    <s v="P11802019120026"/>
    <x v="1"/>
    <n v="0"/>
    <n v="0"/>
    <s v="                                                                                "/>
    <s v="O.C. B/quilla Cto   "/>
    <s v="RUBEN DARIO BARRIOS ARAUJO                                              "/>
    <n v="30057357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0                      "/>
    <s v="GISSELLA_JANNINE_RANGEL_SANCHEZ                                                 "/>
    <s v="AC236"/>
    <n v="20191209"/>
    <n v="20191213"/>
    <n v="1180"/>
    <n v="27217497"/>
    <s v="Inspección Normalización"/>
    <s v="NO"/>
    <x v="1"/>
    <n v="3"/>
    <n v="3000"/>
    <s v="Suministros definitivos Simples "/>
    <x v="1"/>
    <n v="20191213"/>
    <x v="1"/>
    <n v="1"/>
    <x v="1"/>
    <n v="9"/>
    <x v="9"/>
    <x v="2"/>
    <x v="1"/>
    <x v="721"/>
    <s v="Resuelta"/>
    <n v="13"/>
    <n v="12"/>
    <n v="2019"/>
    <n v="348"/>
    <s v="No Cruza"/>
    <n v="4"/>
    <n v="13"/>
    <n v="12"/>
    <n v="2019"/>
    <n v="348"/>
    <x v="1"/>
    <n v="0"/>
    <x v="1"/>
  </r>
  <r>
    <s v="P34302020110003"/>
    <x v="13"/>
    <n v="0"/>
    <n v="0"/>
    <s v="                                                                                "/>
    <s v="ZE Santa_Marta      "/>
    <s v="FUNDACION ENTRE TODOS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K 11 17 02                                                  "/>
    <s v="T9697258                      "/>
    <s v="Adriana_Duran_Q                                                                 "/>
    <s v="AC232"/>
    <n v="20201103"/>
    <n v="20201103"/>
    <n v="3430"/>
    <n v="0"/>
    <m/>
    <s v="NO"/>
    <x v="0"/>
    <n v="207"/>
    <n v="207000"/>
    <s v="Obras "/>
    <x v="20"/>
    <n v="20201103"/>
    <x v="13"/>
    <n v="1"/>
    <x v="0"/>
    <n v="3"/>
    <x v="5"/>
    <x v="1"/>
    <x v="0"/>
    <x v="101"/>
    <s v="Sin Orden"/>
    <n v="3"/>
    <n v="11"/>
    <n v="2020"/>
    <n v="22"/>
    <s v="No Cruza"/>
    <n v="22"/>
    <n v="3"/>
    <n v="11"/>
    <n v="2020"/>
    <n v="22"/>
    <x v="1"/>
    <n v="0"/>
    <x v="8"/>
  </r>
  <r>
    <s v="P11702019120005"/>
    <x v="2"/>
    <n v="5562318"/>
    <n v="0"/>
    <s v="                                                                                "/>
    <s v="O.C. B/quilla Cto   "/>
    <s v="  PROVISIONAL YARUMO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 YARUMO                                                 "/>
    <s v="A3151411                      "/>
    <s v="FERGIE_YULISSA_SOLANO_MANOTAS                                                   "/>
    <s v="AC190"/>
    <n v="20191202"/>
    <n v="20191226"/>
    <n v="1170"/>
    <n v="27191177"/>
    <s v="Seguimiento y rev. instalacion electrica distribucion "/>
    <s v="NO"/>
    <x v="3"/>
    <n v="112.5"/>
    <n v="112500"/>
    <s v="Aumentos de potencia"/>
    <x v="5"/>
    <n v="20200307"/>
    <x v="2"/>
    <n v="1"/>
    <x v="0"/>
    <n v="2"/>
    <x v="9"/>
    <x v="2"/>
    <x v="1"/>
    <x v="142"/>
    <s v="Resuelta"/>
    <n v="7"/>
    <n v="3"/>
    <n v="2020"/>
    <n v="263"/>
    <s v="No Cruza"/>
    <n v="96"/>
    <n v="26"/>
    <n v="12"/>
    <n v="2019"/>
    <n v="335"/>
    <x v="1"/>
    <n v="72"/>
    <x v="2"/>
  </r>
  <r>
    <s v="P95102020090018"/>
    <x v="5"/>
    <n v="0"/>
    <n v="0"/>
    <s v="                                                                                "/>
    <s v="Of. Telefónica 24H  "/>
    <s v="ELVIRA FERNANDEZ                                                        "/>
    <n v="300773981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856                      "/>
    <s v="KARLA_MELISSA_BARRIOS_RADA                                                      "/>
    <s v="AC230"/>
    <n v="20200915"/>
    <n v="20200915"/>
    <n v="9510"/>
    <n v="0"/>
    <m/>
    <s v="NO"/>
    <x v="0"/>
    <n v="3"/>
    <n v="3000"/>
    <s v="Suministros definitivos Simples "/>
    <x v="8"/>
    <n v="20200915"/>
    <x v="1"/>
    <n v="1"/>
    <x v="1"/>
    <n v="15"/>
    <x v="7"/>
    <x v="1"/>
    <x v="1"/>
    <x v="69"/>
    <s v="Sin Orden"/>
    <n v="15"/>
    <n v="9"/>
    <n v="2020"/>
    <n v="71"/>
    <s v="No Cruza"/>
    <n v="71"/>
    <n v="15"/>
    <n v="9"/>
    <n v="2020"/>
    <n v="71"/>
    <x v="1"/>
    <n v="0"/>
    <x v="4"/>
  </r>
  <r>
    <s v="P11702020110040"/>
    <x v="5"/>
    <n v="0"/>
    <n v="0"/>
    <s v="                                                                                "/>
    <s v="O.C. Soledad        "/>
    <s v="MAGALIS MARIA PEÑATA ROMERO                                             "/>
    <n v="3135304055"/>
    <s v="TC090"/>
    <s v="                                                                                                                                                                                           "/>
    <s v="=CRA 6 18 61                                                "/>
    <s v="A2670921                      "/>
    <s v="Margarita_Ortiz_Dominguez                                                       "/>
    <s v="AC230"/>
    <n v="20201110"/>
    <n v="20201110"/>
    <n v="1170"/>
    <n v="0"/>
    <m/>
    <s v="NO"/>
    <x v="0"/>
    <n v="3"/>
    <n v="3000"/>
    <s v="Suministros definitivos Simples "/>
    <x v="8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34602019020004"/>
    <x v="0"/>
    <n v="0"/>
    <n v="0"/>
    <s v="                                                                                "/>
    <s v="O.C. B/quilla Cto   "/>
    <s v="MIGUEL BARROS RUIDIAZ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 1 RICAURTE                                                "/>
    <s v="T3243764                      "/>
    <s v="Hugo_Bello_Sanchez                                                              "/>
    <s v="AC100"/>
    <n v="20190201"/>
    <n v="20190202"/>
    <n v="3460"/>
    <n v="25954264"/>
    <s v="Factibilidad Distribucion "/>
    <s v="NO"/>
    <x v="1"/>
    <n v="15"/>
    <n v="15000"/>
    <s v="Obras "/>
    <x v="0"/>
    <n v="20190202"/>
    <x v="2"/>
    <n v="1"/>
    <x v="0"/>
    <n v="1"/>
    <x v="1"/>
    <x v="2"/>
    <x v="0"/>
    <x v="397"/>
    <s v="Resuelta"/>
    <n v="2"/>
    <n v="2"/>
    <n v="2019"/>
    <n v="662"/>
    <s v="No Cruza"/>
    <n v="1"/>
    <n v="2"/>
    <n v="2"/>
    <n v="2019"/>
    <n v="662"/>
    <x v="0"/>
    <n v="0"/>
    <x v="0"/>
  </r>
  <r>
    <s v="P11102019110096"/>
    <x v="2"/>
    <n v="0"/>
    <n v="0"/>
    <s v="                                                                                "/>
    <s v="O.C. B/quilla Cto   "/>
    <s v="EDIFICIO DUVILLE ARQUITECTURA Y CONCRETO SAS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DUVILLE                                            "/>
    <s v="A3151411                      "/>
    <s v="FERGIE_YULISSA_SOLANO_MANOTAS                                                   "/>
    <s v="AC190"/>
    <n v="20191122"/>
    <n v="20200708"/>
    <n v="1110"/>
    <n v="26958948"/>
    <s v="Factibilidad Distribucion "/>
    <s v="NO"/>
    <x v="1"/>
    <n v="630"/>
    <n v="630000"/>
    <s v="Obras "/>
    <x v="7"/>
    <n v="20200731"/>
    <x v="6"/>
    <n v="1"/>
    <x v="0"/>
    <n v="22"/>
    <x v="5"/>
    <x v="2"/>
    <x v="1"/>
    <x v="448"/>
    <s v="Resuelta"/>
    <n v="31"/>
    <n v="7"/>
    <n v="2020"/>
    <n v="117"/>
    <s v="No Cruza"/>
    <n v="252"/>
    <n v="8"/>
    <n v="7"/>
    <n v="2020"/>
    <n v="140"/>
    <x v="1"/>
    <n v="23"/>
    <x v="2"/>
  </r>
  <r>
    <s v="P77512020090012"/>
    <x v="0"/>
    <n v="0"/>
    <n v="0"/>
    <s v="                                                                                "/>
    <s v="O.C. Riohacha       "/>
    <s v="SANTA RITA FINCA DIANA PUERTA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                                                        "/>
    <s v="N3352044                      "/>
    <s v="Laudis_Peñaranda_                                                               "/>
    <s v="AC100"/>
    <n v="20200912"/>
    <n v="20201014"/>
    <n v="7751"/>
    <n v="28127061"/>
    <s v="Factibilidad Distribucion "/>
    <s v="NO"/>
    <x v="1"/>
    <n v="25"/>
    <n v="25000"/>
    <s v="Obras "/>
    <x v="0"/>
    <n v="20201014"/>
    <x v="2"/>
    <n v="1"/>
    <x v="0"/>
    <n v="12"/>
    <x v="7"/>
    <x v="1"/>
    <x v="3"/>
    <x v="176"/>
    <s v="Resuelta"/>
    <n v="14"/>
    <n v="10"/>
    <n v="2020"/>
    <n v="42"/>
    <s v="No Cruza"/>
    <n v="32"/>
    <n v="14"/>
    <n v="10"/>
    <n v="2020"/>
    <n v="42"/>
    <x v="1"/>
    <n v="0"/>
    <x v="0"/>
  </r>
  <r>
    <s v="P12202020090001"/>
    <x v="0"/>
    <n v="0"/>
    <n v="0"/>
    <s v="                                                                                "/>
    <s v="O.C Sabanalarga     "/>
    <s v="ANGEL A NATERA ORTIZ FINCA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                                                      "/>
    <s v="A8742068                      "/>
    <s v="Alvaro_Enrique_Hernandez_Suarez                                                 "/>
    <s v="AC100"/>
    <n v="20200902"/>
    <n v="20200908"/>
    <n v="1220"/>
    <n v="28094236"/>
    <s v="Factibilidad Distribucion "/>
    <s v="NO"/>
    <x v="1"/>
    <n v="30"/>
    <n v="30000"/>
    <s v="Obras "/>
    <x v="0"/>
    <n v="20200908"/>
    <x v="2"/>
    <n v="1"/>
    <x v="0"/>
    <n v="2"/>
    <x v="7"/>
    <x v="1"/>
    <x v="4"/>
    <x v="248"/>
    <s v="Resuelta"/>
    <n v="8"/>
    <n v="9"/>
    <n v="2020"/>
    <n v="78"/>
    <s v="No Cruza"/>
    <n v="6"/>
    <n v="8"/>
    <n v="9"/>
    <n v="2020"/>
    <n v="78"/>
    <x v="1"/>
    <n v="0"/>
    <x v="0"/>
  </r>
  <r>
    <s v="P75412017080020"/>
    <x v="4"/>
    <n v="0"/>
    <n v="0"/>
    <s v="                                                                                "/>
    <s v="O.C Sabanalarga     "/>
    <s v="CIUDADANA DE CAMPO LA CRUZ CIC.CENTRO DE INTEGRACION                    "/>
    <n v="0"/>
    <s v="TC090"/>
    <s v="                                                                                                                                                                                           "/>
    <s v="CIC CAMPO DE LA CRUZ                                        "/>
    <s v="T9763922                      "/>
    <s v="Somaya_Rincon                                                                   "/>
    <s v="AC220"/>
    <n v="20170822"/>
    <n v="20180103"/>
    <n v="7541"/>
    <n v="24430308"/>
    <s v="Seguimiento y rev. instalacion electrica distribucion "/>
    <s v="NO"/>
    <x v="1"/>
    <n v="25"/>
    <n v="25000"/>
    <s v="Obras "/>
    <x v="8"/>
    <n v="20200723"/>
    <x v="2"/>
    <n v="1"/>
    <x v="0"/>
    <n v="22"/>
    <x v="10"/>
    <x v="0"/>
    <x v="4"/>
    <x v="722"/>
    <s v="Resuelta"/>
    <n v="23"/>
    <n v="7"/>
    <n v="2020"/>
    <n v="125"/>
    <s v="No Cruza"/>
    <n v="1066"/>
    <n v="3"/>
    <n v="1"/>
    <n v="2018"/>
    <n v="1057"/>
    <x v="0"/>
    <n v="932"/>
    <x v="3"/>
  </r>
  <r>
    <s v="P34102020060035"/>
    <x v="2"/>
    <n v="1977472"/>
    <n v="36115710"/>
    <s v="Situacion correcta                                                              "/>
    <s v="ZE Santa_Marta      "/>
    <s v="ARCAS MMV SAS                                                           "/>
    <n v="0"/>
    <s v="TC092"/>
    <s v="CR 66 48 22                                                                                                                                                                                "/>
    <s v="CR 66                                                       "/>
    <s v="T9697258                      "/>
    <s v="Adriana_Duran_Q                                                                 "/>
    <s v="AC190"/>
    <n v="20200625"/>
    <n v="20200907"/>
    <n v="3410"/>
    <n v="27815822"/>
    <s v="Factibilidad Distribucion "/>
    <s v="NO"/>
    <x v="1"/>
    <n v="45"/>
    <n v="45000"/>
    <s v="Aumentos de potencia"/>
    <x v="7"/>
    <n v="20200919"/>
    <x v="2"/>
    <n v="1"/>
    <x v="0"/>
    <n v="25"/>
    <x v="4"/>
    <x v="1"/>
    <x v="0"/>
    <x v="123"/>
    <s v="Resuelta"/>
    <n v="19"/>
    <n v="9"/>
    <n v="2020"/>
    <n v="67"/>
    <s v="No Cruza"/>
    <n v="86"/>
    <n v="7"/>
    <n v="9"/>
    <n v="2020"/>
    <n v="79"/>
    <x v="1"/>
    <n v="12"/>
    <x v="2"/>
  </r>
  <r>
    <s v="P33402020100014"/>
    <x v="0"/>
    <n v="0"/>
    <n v="0"/>
    <s v="                                                                                "/>
    <s v="O.C. Riohacha       "/>
    <s v="URUMITA PARQUE RAUL LOPEZ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ARQUE RAUL LOPEZ                                           "/>
    <s v="N3352044                      "/>
    <s v="Laudis_Peñaranda_                                                               "/>
    <s v="AC100"/>
    <n v="20201027"/>
    <n v="20201029"/>
    <n v="3340"/>
    <n v="28254157"/>
    <s v="Factibilidad Distribucion "/>
    <s v="NO"/>
    <x v="1"/>
    <n v="25"/>
    <n v="25000"/>
    <s v="Obras "/>
    <x v="0"/>
    <n v="20201029"/>
    <x v="2"/>
    <n v="1"/>
    <x v="0"/>
    <n v="27"/>
    <x v="3"/>
    <x v="1"/>
    <x v="3"/>
    <x v="85"/>
    <s v="Resuelta"/>
    <n v="29"/>
    <n v="10"/>
    <n v="2020"/>
    <n v="27"/>
    <s v="No Cruza"/>
    <n v="2"/>
    <n v="29"/>
    <n v="10"/>
    <n v="2020"/>
    <n v="27"/>
    <x v="1"/>
    <n v="0"/>
    <x v="0"/>
  </r>
  <r>
    <s v="P34102020100027"/>
    <x v="2"/>
    <n v="0"/>
    <n v="0"/>
    <s v="                                                                                "/>
    <s v="ZE Santa_Marta      "/>
    <s v="EDIFICIO EL VIGIA COTESAB SAS                                           "/>
    <n v="423474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1010"/>
    <n v="20201107"/>
    <n v="3410"/>
    <n v="28230746"/>
    <s v="Factibilidad Distribucion "/>
    <s v="NO"/>
    <x v="1"/>
    <n v="112.5"/>
    <n v="112500"/>
    <s v="Obras "/>
    <x v="14"/>
    <n v="20201118"/>
    <x v="2"/>
    <n v="1"/>
    <x v="0"/>
    <n v="10"/>
    <x v="3"/>
    <x v="1"/>
    <x v="0"/>
    <x v="309"/>
    <s v="Resuelta"/>
    <n v="18"/>
    <n v="11"/>
    <n v="2020"/>
    <n v="7"/>
    <s v="No Cruza"/>
    <n v="39"/>
    <n v="7"/>
    <n v="11"/>
    <n v="2020"/>
    <n v="18"/>
    <x v="1"/>
    <n v="11"/>
    <x v="2"/>
  </r>
  <r>
    <s v="P34402020110003"/>
    <x v="5"/>
    <n v="0"/>
    <n v="0"/>
    <s v="                                                                                "/>
    <s v="O.C. Fundación      "/>
    <s v="ROSIRIS VIZCAINO PERTUZ                                                 "/>
    <n v="300772538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273175                      "/>
    <s v="KARINA_OSPINO_GARCIA                                                            "/>
    <s v="AC230"/>
    <n v="20201105"/>
    <n v="20201105"/>
    <n v="3440"/>
    <n v="0"/>
    <m/>
    <s v="NO"/>
    <x v="0"/>
    <n v="3"/>
    <n v="3000"/>
    <s v="Suministros definitivos Simples "/>
    <x v="9"/>
    <n v="20201105"/>
    <x v="1"/>
    <n v="1"/>
    <x v="1"/>
    <n v="5"/>
    <x v="5"/>
    <x v="1"/>
    <x v="0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802013050043"/>
    <x v="4"/>
    <n v="0"/>
    <n v="0"/>
    <s v="                                                                                "/>
    <s v="O.C. B/quilla Cto   "/>
    <s v="PROMITEL COLOMBIA SAS NODO HIPODROMO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MITEL HIPODROMO                                          "/>
    <s v="T3215501                      "/>
    <s v="Luz_Estela_Arevalo_de_León                                                      "/>
    <s v="AC220"/>
    <n v="20130516"/>
    <n v="20130805"/>
    <n v="1180"/>
    <n v="19253851"/>
    <s v="Seguimiento y rev. instalacion electrica distribucion "/>
    <s v="NO"/>
    <x v="1"/>
    <n v="15"/>
    <n v="15000"/>
    <s v="Obras "/>
    <x v="6"/>
    <n v="20130805"/>
    <x v="2"/>
    <n v="1"/>
    <x v="0"/>
    <n v="16"/>
    <x v="2"/>
    <x v="5"/>
    <x v="1"/>
    <x v="723"/>
    <s v="Resuelta"/>
    <n v="5"/>
    <n v="8"/>
    <n v="2013"/>
    <n v="2669"/>
    <s v="No Cruza"/>
    <n v="81"/>
    <n v="5"/>
    <n v="8"/>
    <n v="2013"/>
    <n v="2669"/>
    <x v="0"/>
    <n v="0"/>
    <x v="3"/>
  </r>
  <r>
    <s v="P11102020110059"/>
    <x v="5"/>
    <n v="0"/>
    <n v="0"/>
    <s v="                                                                                "/>
    <s v="O.C. Soledad        "/>
    <s v="OFELIA RUEDA DE VASQUEZ                                                 "/>
    <s v="3706080 3145922276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11"/>
    <n v="20201111"/>
    <n v="111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11702020030046"/>
    <x v="1"/>
    <n v="0"/>
    <n v="0"/>
    <s v="                                                                                "/>
    <s v="OC CCIAL AMERICANO  "/>
    <s v="MARIA DE LA CRUZ DE AVILA DE REYES                                      "/>
    <n v="362213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95                      "/>
    <s v="Veronica_Garcia_Amaya                                                           "/>
    <s v="AC236"/>
    <n v="20200311"/>
    <n v="20200312"/>
    <n v="1170"/>
    <n v="27255460"/>
    <s v="Inspección Normalización"/>
    <s v="NO"/>
    <x v="1"/>
    <n v="3"/>
    <n v="3000"/>
    <s v="Suministros definitivos Simples "/>
    <x v="1"/>
    <n v="20200312"/>
    <x v="1"/>
    <n v="1"/>
    <x v="1"/>
    <n v="11"/>
    <x v="0"/>
    <x v="1"/>
    <x v="1"/>
    <x v="83"/>
    <s v="Resuelta"/>
    <n v="12"/>
    <n v="3"/>
    <n v="2020"/>
    <n v="258"/>
    <s v="No Cruza"/>
    <n v="1"/>
    <n v="12"/>
    <n v="3"/>
    <n v="2020"/>
    <n v="258"/>
    <x v="1"/>
    <n v="0"/>
    <x v="1"/>
  </r>
  <r>
    <s v="P12202019110012"/>
    <x v="2"/>
    <n v="5523062"/>
    <n v="0"/>
    <s v="                                                                                "/>
    <s v="O.C Sabanalarga     "/>
    <s v="SONIA MONSALVE HERRERA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19                                                       "/>
    <s v="A8742068                      "/>
    <s v="Alvaro_Enrique_Hernandez_Suarez                                                 "/>
    <s v="AC190"/>
    <n v="20191121"/>
    <n v="20200121"/>
    <n v="1220"/>
    <n v="27133317"/>
    <s v="Seguimiento y rev. instalacion electrica distribucion "/>
    <s v="NO"/>
    <x v="1"/>
    <n v="30"/>
    <n v="30000"/>
    <s v="Aumentos de potencia"/>
    <x v="8"/>
    <n v="20200219"/>
    <x v="2"/>
    <n v="1"/>
    <x v="0"/>
    <n v="21"/>
    <x v="5"/>
    <x v="2"/>
    <x v="4"/>
    <x v="490"/>
    <s v="Resuelta"/>
    <n v="19"/>
    <n v="2"/>
    <n v="2020"/>
    <n v="280"/>
    <d v="2020-01-31T00:00:00"/>
    <n v="90"/>
    <n v="21"/>
    <n v="1"/>
    <n v="2020"/>
    <n v="309"/>
    <x v="1"/>
    <n v="29"/>
    <x v="2"/>
  </r>
  <r>
    <s v="P11802020040021"/>
    <x v="3"/>
    <n v="0"/>
    <n v="0"/>
    <s v="                                                                                "/>
    <s v="Of. Telefónica 24H  "/>
    <s v="ARLIDYS ISABEL VILLARREAL ZAMORA                                        "/>
    <n v="3008371003"/>
    <s v="TC090"/>
    <s v="                                                                                                                                                                                           "/>
    <s v="URB BOULE SAN PANCRACIO                                     "/>
    <s v="TR051819                      "/>
    <s v="JHESICA_KATHERINE_HERNANDEZ_VERGEL                                              "/>
    <s v="AC005"/>
    <n v="20200422"/>
    <n v="20200422"/>
    <n v="1180"/>
    <n v="27349866"/>
    <s v="Inspección Normalización"/>
    <s v="NO"/>
    <x v="1"/>
    <n v="3"/>
    <n v="3000"/>
    <s v="Suministros definitivos Simples "/>
    <x v="3"/>
    <n v="20200422"/>
    <x v="1"/>
    <n v="1"/>
    <x v="1"/>
    <n v="22"/>
    <x v="8"/>
    <x v="1"/>
    <x v="1"/>
    <x v="413"/>
    <s v="Resuelta"/>
    <n v="22"/>
    <n v="4"/>
    <n v="2020"/>
    <n v="217"/>
    <s v="No Cruza"/>
    <n v="0"/>
    <n v="22"/>
    <n v="4"/>
    <n v="2020"/>
    <n v="217"/>
    <x v="1"/>
    <n v="0"/>
    <x v="1"/>
  </r>
  <r>
    <s v="P11102020110113"/>
    <x v="5"/>
    <n v="0"/>
    <n v="0"/>
    <s v="                                                                                "/>
    <s v="OC CCIAL AMERICANO  "/>
    <s v="ERIKA RUTH BORELLY SIERRA                                               "/>
    <n v="3157239721"/>
    <s v="TC090"/>
    <s v="                                                                                                                                                                                           "/>
    <s v="=CLL 33 26 20                                               "/>
    <s v="MP000293                      "/>
    <s v="WENDY_PAOLA_NIEBLES_TAFUR                                                       "/>
    <s v="AC230"/>
    <n v="20201119"/>
    <n v="20201119"/>
    <n v="1110"/>
    <n v="0"/>
    <m/>
    <s v="NO"/>
    <x v="0"/>
    <n v="3"/>
    <n v="3000"/>
    <s v="Suministros definitivos Simples "/>
    <x v="9"/>
    <n v="20201119"/>
    <x v="1"/>
    <n v="1"/>
    <x v="1"/>
    <n v="19"/>
    <x v="5"/>
    <x v="1"/>
    <x v="1"/>
    <x v="94"/>
    <s v="Sin Orden"/>
    <n v="19"/>
    <n v="11"/>
    <n v="2020"/>
    <n v="6"/>
    <s v="No Cruza"/>
    <n v="6"/>
    <n v="19"/>
    <n v="11"/>
    <n v="2020"/>
    <n v="6"/>
    <x v="1"/>
    <n v="0"/>
    <x v="4"/>
  </r>
  <r>
    <s v="P11702020070019"/>
    <x v="1"/>
    <n v="0"/>
    <n v="0"/>
    <s v="                                                                                "/>
    <s v="Of. Telefónica 24H  "/>
    <s v="ANDREA PAOLA FERNANDEZ ROJAS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53B 20 52                                              "/>
    <s v="TR051819                      "/>
    <s v="JHESICA_KATHERINE_HERNANDEZ_VERGEL                                              "/>
    <s v="AC236"/>
    <n v="20200707"/>
    <n v="20200804"/>
    <n v="1170"/>
    <n v="28159050"/>
    <s v="Inspección Normalización"/>
    <s v="NO"/>
    <x v="1"/>
    <n v="3"/>
    <n v="3000"/>
    <s v="Suministros definitivos Simples "/>
    <x v="8"/>
    <n v="20200819"/>
    <x v="1"/>
    <n v="1"/>
    <x v="1"/>
    <n v="7"/>
    <x v="6"/>
    <x v="1"/>
    <x v="1"/>
    <x v="274"/>
    <s v="Resuelta"/>
    <n v="19"/>
    <n v="8"/>
    <n v="2020"/>
    <n v="98"/>
    <s v="No Cruza"/>
    <n v="43"/>
    <n v="4"/>
    <n v="8"/>
    <n v="2020"/>
    <n v="113"/>
    <x v="1"/>
    <n v="15"/>
    <x v="1"/>
  </r>
  <r>
    <s v="P11802020110079"/>
    <x v="5"/>
    <n v="0"/>
    <n v="0"/>
    <s v="                                                                                "/>
    <s v="O.C. Soledad        "/>
    <s v="ONILDA JIMENEZ ZAMBRANO                                                 "/>
    <n v="321855347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19"/>
    <n v="20201119"/>
    <n v="1180"/>
    <n v="0"/>
    <m/>
    <s v="NO"/>
    <x v="0"/>
    <n v="3"/>
    <n v="3000"/>
    <s v="Suministros definitivos Simples "/>
    <x v="9"/>
    <n v="20201119"/>
    <x v="1"/>
    <n v="1"/>
    <x v="1"/>
    <n v="19"/>
    <x v="5"/>
    <x v="1"/>
    <x v="1"/>
    <x v="94"/>
    <s v="Sin Orden"/>
    <n v="19"/>
    <n v="11"/>
    <n v="2020"/>
    <n v="6"/>
    <s v="No Cruza"/>
    <n v="6"/>
    <n v="19"/>
    <n v="11"/>
    <n v="2020"/>
    <n v="6"/>
    <x v="1"/>
    <n v="0"/>
    <x v="4"/>
  </r>
  <r>
    <s v="P11102017020074"/>
    <x v="4"/>
    <n v="2960307"/>
    <n v="0"/>
    <s v="                                                                                "/>
    <s v="O.C. B/quilla Cto   "/>
    <s v="POPULAR JUNIOR F.C. S.A. CLUB DEPORTIVO                                 "/>
    <n v="3608029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70217"/>
    <n v="20171011"/>
    <n v="1110"/>
    <n v="24049624"/>
    <s v="Seguimiento y rev. instalacion electrica distribucion "/>
    <s v="NO"/>
    <x v="1"/>
    <n v="45"/>
    <n v="45000"/>
    <s v="Aumentos de potencia"/>
    <x v="6"/>
    <n v="20171011"/>
    <x v="2"/>
    <n v="1"/>
    <x v="0"/>
    <n v="17"/>
    <x v="1"/>
    <x v="0"/>
    <x v="1"/>
    <x v="724"/>
    <s v="Resuelta"/>
    <n v="11"/>
    <n v="10"/>
    <n v="2017"/>
    <n v="1141"/>
    <s v="No Cruza"/>
    <n v="236"/>
    <n v="11"/>
    <n v="10"/>
    <n v="2017"/>
    <n v="1141"/>
    <x v="0"/>
    <n v="0"/>
    <x v="3"/>
  </r>
  <r>
    <s v="P11702019050056"/>
    <x v="4"/>
    <n v="0"/>
    <n v="0"/>
    <s v="                                                                                "/>
    <s v="O.C. B/quilla Cto   "/>
    <s v="LUBRICANTES MEDELLIN RINCON BOTERO GERARDO HUMBERTO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515"/>
    <n v="20200110"/>
    <n v="1170"/>
    <n v="26839847"/>
    <s v="Seguimiento y rev. instalacion electrica distribucion "/>
    <s v="NO"/>
    <x v="3"/>
    <n v="45"/>
    <n v="45000"/>
    <s v="Obras "/>
    <x v="6"/>
    <n v="20200110"/>
    <x v="2"/>
    <n v="1"/>
    <x v="0"/>
    <n v="15"/>
    <x v="2"/>
    <x v="2"/>
    <x v="1"/>
    <x v="725"/>
    <s v="Resuelta"/>
    <n v="10"/>
    <n v="1"/>
    <n v="2020"/>
    <n v="320"/>
    <s v="No Cruza"/>
    <n v="240"/>
    <n v="10"/>
    <n v="1"/>
    <n v="2020"/>
    <n v="320"/>
    <x v="1"/>
    <n v="0"/>
    <x v="3"/>
  </r>
  <r>
    <s v="P11102019070038"/>
    <x v="2"/>
    <n v="0"/>
    <n v="0"/>
    <s v="                                                                                "/>
    <s v="O.C. B/quilla Cto   "/>
    <s v="EDIFICIO PETRUS LURA                                                    "/>
    <n v="300501940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709"/>
    <n v="20190826"/>
    <n v="1110"/>
    <n v="27237809"/>
    <s v="Seguimiento y rev. instalacion electrica distribucion "/>
    <s v="NO"/>
    <x v="1"/>
    <n v="400"/>
    <n v="400000"/>
    <s v="Obras "/>
    <x v="5"/>
    <n v="20200407"/>
    <x v="6"/>
    <n v="1"/>
    <x v="0"/>
    <n v="9"/>
    <x v="6"/>
    <x v="2"/>
    <x v="1"/>
    <x v="276"/>
    <s v="Resuelta"/>
    <n v="7"/>
    <n v="4"/>
    <n v="2020"/>
    <n v="232"/>
    <d v="2020-03-06T00:00:00"/>
    <n v="273"/>
    <n v="26"/>
    <n v="8"/>
    <n v="2019"/>
    <n v="457"/>
    <x v="0"/>
    <n v="225"/>
    <x v="2"/>
  </r>
  <r>
    <s v="P93312020070007"/>
    <x v="2"/>
    <n v="0"/>
    <n v="0"/>
    <s v="                                                                                "/>
    <s v="O.C. Riohacha       "/>
    <s v="MUNICIPIO DE SAN JUAN AMPLIACION MEJORAMIE REPOT RED MBT PONDOR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713"/>
    <n v="20200803"/>
    <n v="9331"/>
    <n v="27816631"/>
    <s v="Factibilidad Distribucion "/>
    <s v="NO"/>
    <x v="1"/>
    <n v="972.5"/>
    <n v="972500"/>
    <s v="Obras "/>
    <x v="7"/>
    <n v="20201030"/>
    <x v="7"/>
    <n v="1"/>
    <x v="0"/>
    <n v="13"/>
    <x v="6"/>
    <x v="1"/>
    <x v="3"/>
    <x v="511"/>
    <s v="Resuelta"/>
    <n v="30"/>
    <n v="10"/>
    <n v="2020"/>
    <n v="26"/>
    <s v="No Cruza"/>
    <n v="109"/>
    <n v="3"/>
    <n v="8"/>
    <n v="2020"/>
    <n v="114"/>
    <x v="1"/>
    <n v="88"/>
    <x v="2"/>
  </r>
  <r>
    <s v="P11102018050116"/>
    <x v="4"/>
    <n v="2624205"/>
    <n v="0"/>
    <s v="                                                                                "/>
    <s v="C.T.SOLEDAD         "/>
    <s v="PROINGECOL S.A. TIENDA ARA LA PLAYA                                     "/>
    <n v="300888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0529"/>
    <n v="20190712"/>
    <n v="1110"/>
    <n v="25676106"/>
    <s v="Seguimiento y rev. instalacion electrica distribucion "/>
    <s v="NO"/>
    <x v="3"/>
    <n v="75"/>
    <n v="75000"/>
    <s v="Aumentos de potencia"/>
    <x v="6"/>
    <n v="20190712"/>
    <x v="2"/>
    <n v="1"/>
    <x v="0"/>
    <n v="29"/>
    <x v="2"/>
    <x v="3"/>
    <x v="1"/>
    <x v="528"/>
    <s v="Resuelta"/>
    <n v="12"/>
    <n v="7"/>
    <n v="2019"/>
    <n v="502"/>
    <s v="No Cruza"/>
    <n v="409"/>
    <n v="12"/>
    <n v="7"/>
    <n v="2019"/>
    <n v="502"/>
    <x v="0"/>
    <n v="0"/>
    <x v="3"/>
  </r>
  <r>
    <s v="P12102018040009"/>
    <x v="0"/>
    <n v="0"/>
    <n v="0"/>
    <s v="                                                                                "/>
    <s v="O.C Sabanalarga     "/>
    <s v="FABIO RAUL FRANCO MEJIA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CASA GRANDE                                           "/>
    <s v="T9763922                      "/>
    <s v="Somaya_Rincon                                                                   "/>
    <s v="AC100"/>
    <n v="20180403"/>
    <n v="20180404"/>
    <n v="1210"/>
    <n v="24934198"/>
    <s v="Factibilidad Distribucion "/>
    <s v="NO"/>
    <x v="1"/>
    <n v="25"/>
    <n v="25000"/>
    <s v="Obras "/>
    <x v="0"/>
    <n v="20180404"/>
    <x v="2"/>
    <n v="1"/>
    <x v="0"/>
    <n v="3"/>
    <x v="8"/>
    <x v="3"/>
    <x v="4"/>
    <x v="450"/>
    <s v="Resuelta"/>
    <n v="4"/>
    <n v="4"/>
    <n v="2018"/>
    <n v="966"/>
    <s v="No Cruza"/>
    <n v="1"/>
    <n v="4"/>
    <n v="4"/>
    <n v="2018"/>
    <n v="966"/>
    <x v="0"/>
    <n v="0"/>
    <x v="0"/>
  </r>
  <r>
    <s v="P95202020110006"/>
    <x v="1"/>
    <n v="0"/>
    <n v="0"/>
    <s v="                                                                                "/>
    <s v="C.A. Malambo        "/>
    <s v="WILDER CRSITOBAL ESTRADA ORTEGA                                         "/>
    <n v="304607920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236"/>
    <n v="20201106"/>
    <n v="20201119"/>
    <n v="9520"/>
    <n v="28292260"/>
    <s v="Inspección Normalización"/>
    <s v="NO"/>
    <x v="2"/>
    <n v="3"/>
    <n v="3000"/>
    <s v="Suministros definitivos Simples "/>
    <x v="1"/>
    <n v="20201119"/>
    <x v="1"/>
    <n v="1"/>
    <x v="1"/>
    <n v="6"/>
    <x v="5"/>
    <x v="1"/>
    <x v="4"/>
    <x v="42"/>
    <s v="Pendiente"/>
    <n v="19"/>
    <n v="11"/>
    <n v="2020"/>
    <n v="6"/>
    <s v="No Cruza"/>
    <n v="6"/>
    <n v="19"/>
    <n v="11"/>
    <n v="2020"/>
    <n v="6"/>
    <x v="1"/>
    <n v="0"/>
    <x v="1"/>
  </r>
  <r>
    <s v="P95302020070001"/>
    <x v="5"/>
    <n v="0"/>
    <n v="0"/>
    <s v="                                                                                "/>
    <s v="Of. Telefónica 24H  "/>
    <s v="LUIS DONADO PALACIO                                                     "/>
    <n v="3015158216"/>
    <s v="TC090"/>
    <s v="                                                                                                                                                                                           "/>
    <s v="=CLL 6 6 15                                                 "/>
    <s v="TR042882                      "/>
    <s v="LAURA_MARIA_BARRIOS_RADA                                                        "/>
    <s v="AC230"/>
    <n v="20200701"/>
    <n v="20200701"/>
    <n v="9530"/>
    <n v="0"/>
    <m/>
    <s v="NO"/>
    <x v="0"/>
    <n v="3"/>
    <n v="3000"/>
    <s v="Suministros definitivos Simples "/>
    <x v="8"/>
    <n v="20200806"/>
    <x v="1"/>
    <n v="1"/>
    <x v="1"/>
    <n v="1"/>
    <x v="6"/>
    <x v="1"/>
    <x v="1"/>
    <x v="149"/>
    <s v="Sin Orden"/>
    <n v="6"/>
    <n v="8"/>
    <n v="2020"/>
    <n v="111"/>
    <s v="No Cruza"/>
    <n v="111"/>
    <n v="1"/>
    <n v="7"/>
    <n v="2020"/>
    <n v="147"/>
    <x v="1"/>
    <n v="36"/>
    <x v="4"/>
  </r>
  <r>
    <s v="P95102020080033"/>
    <x v="5"/>
    <n v="0"/>
    <n v="0"/>
    <s v="                                                                                "/>
    <s v="O.C. B/quilla Sur   "/>
    <s v="AGRIPINA SUAREZ FLOREZ                                                  "/>
    <n v="3632853"/>
    <s v="TC090"/>
    <s v="                                                                                                                                                                                           "/>
    <s v="CRA 8B  49-99                                               "/>
    <s v="A2790619                      "/>
    <s v="Martha_Oliva_Ortega                                                             "/>
    <s v="AC230"/>
    <n v="20200828"/>
    <n v="20200828"/>
    <n v="9510"/>
    <n v="0"/>
    <m/>
    <s v="NO"/>
    <x v="0"/>
    <n v="3"/>
    <n v="3000"/>
    <s v="Suministros definitivos Simples "/>
    <x v="8"/>
    <n v="20201030"/>
    <x v="1"/>
    <n v="1"/>
    <x v="1"/>
    <n v="28"/>
    <x v="10"/>
    <x v="1"/>
    <x v="1"/>
    <x v="328"/>
    <s v="Sin Orden"/>
    <n v="30"/>
    <n v="10"/>
    <n v="2020"/>
    <n v="26"/>
    <s v="No Cruza"/>
    <n v="26"/>
    <n v="28"/>
    <n v="8"/>
    <n v="2020"/>
    <n v="89"/>
    <x v="1"/>
    <n v="63"/>
    <x v="4"/>
  </r>
  <r>
    <s v="P95202020100004"/>
    <x v="3"/>
    <n v="0"/>
    <n v="0"/>
    <s v="                                                                                "/>
    <s v="O.C Sabanalarga     "/>
    <s v="HEIDY MEZA ALTAMAR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                                                       "/>
    <s v="NT000148                      "/>
    <s v="LUZ_ELENA_MIRANDA_GUZMAN                                                        "/>
    <s v="AC005"/>
    <n v="20201009"/>
    <n v="20201009"/>
    <n v="9520"/>
    <n v="28224270"/>
    <s v="Inspección Normalización"/>
    <s v="NO"/>
    <x v="1"/>
    <n v="3"/>
    <n v="3000"/>
    <s v="Suministros definitivos Simples "/>
    <x v="3"/>
    <n v="20201009"/>
    <x v="1"/>
    <n v="1"/>
    <x v="1"/>
    <n v="9"/>
    <x v="3"/>
    <x v="1"/>
    <x v="4"/>
    <x v="63"/>
    <s v="Resuelta"/>
    <n v="9"/>
    <n v="10"/>
    <n v="2020"/>
    <n v="47"/>
    <d v="2020-10-09T00:00:00"/>
    <n v="0"/>
    <n v="9"/>
    <n v="10"/>
    <n v="2020"/>
    <n v="47"/>
    <x v="1"/>
    <n v="0"/>
    <x v="1"/>
  </r>
  <r>
    <s v="P11102019040007"/>
    <x v="4"/>
    <n v="0"/>
    <n v="0"/>
    <s v="                                                                                "/>
    <s v="C.T.SOLEDAD         "/>
    <s v="AMARILO SA EBAR ALAMEDA DEL RIO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LAMEDA DEL RIO                                             "/>
    <s v="TR183120                      "/>
    <s v="                                                                                "/>
    <s v="AC220"/>
    <n v="20190402"/>
    <n v="20190617"/>
    <n v="1110"/>
    <n v="0"/>
    <m/>
    <s v="NO"/>
    <x v="0"/>
    <n v="500"/>
    <n v="500000"/>
    <s v="Obras "/>
    <x v="6"/>
    <n v="20190617"/>
    <x v="3"/>
    <n v="1"/>
    <x v="0"/>
    <n v="2"/>
    <x v="8"/>
    <x v="2"/>
    <x v="1"/>
    <x v="20"/>
    <s v="Sin Orden"/>
    <n v="17"/>
    <n v="6"/>
    <n v="2019"/>
    <n v="527"/>
    <s v="No Cruza"/>
    <n v="527"/>
    <n v="17"/>
    <n v="6"/>
    <n v="2019"/>
    <n v="527"/>
    <x v="0"/>
    <n v="0"/>
    <x v="3"/>
  </r>
  <r>
    <s v="P12102020110056"/>
    <x v="5"/>
    <n v="0"/>
    <n v="0"/>
    <s v="                                                                                "/>
    <s v="O.C. B/quilla Cto   "/>
    <s v="AAA BASE OPERACIONES POCITOS                                            "/>
    <n v="361400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230"/>
    <n v="20201118"/>
    <n v="20201118"/>
    <n v="1210"/>
    <n v="0"/>
    <m/>
    <s v="NO"/>
    <x v="0"/>
    <n v="300"/>
    <n v="300000"/>
    <s v="Obras "/>
    <x v="9"/>
    <n v="20201118"/>
    <x v="3"/>
    <n v="1"/>
    <x v="0"/>
    <n v="18"/>
    <x v="5"/>
    <x v="1"/>
    <x v="4"/>
    <x v="66"/>
    <s v="Sin Orden"/>
    <n v="18"/>
    <n v="11"/>
    <n v="2020"/>
    <n v="7"/>
    <s v="No Cruza"/>
    <n v="7"/>
    <n v="18"/>
    <n v="11"/>
    <n v="2020"/>
    <n v="7"/>
    <x v="1"/>
    <n v="0"/>
    <x v="4"/>
  </r>
  <r>
    <s v="P33302019080006"/>
    <x v="2"/>
    <n v="3312802"/>
    <n v="36069829"/>
    <s v="Situacion correcta                                                              "/>
    <s v="O.C. Riohacha       "/>
    <s v="ABANET CILINA BONILLA SOLANO                                            "/>
    <n v="3173780185"/>
    <s v="TC090"/>
    <s v="CL 6 26 73                                                                                                                                                                                 "/>
    <s v="CL 6                                                        "/>
    <s v="N3352044                      "/>
    <s v="Laudis_Peñaranda_                                                               "/>
    <s v="AC190"/>
    <n v="20190817"/>
    <n v="20190913"/>
    <n v="3330"/>
    <n v="26638197"/>
    <s v="Factibilidad Distribucion "/>
    <s v="NO"/>
    <x v="1"/>
    <n v="75"/>
    <n v="75000"/>
    <s v="Aumentos de potencia"/>
    <x v="7"/>
    <n v="20191004"/>
    <x v="2"/>
    <n v="1"/>
    <x v="0"/>
    <n v="17"/>
    <x v="10"/>
    <x v="2"/>
    <x v="3"/>
    <x v="595"/>
    <s v="Resuelta"/>
    <n v="4"/>
    <n v="10"/>
    <n v="2019"/>
    <n v="418"/>
    <s v="No Cruza"/>
    <n v="48"/>
    <n v="13"/>
    <n v="9"/>
    <n v="2019"/>
    <n v="439"/>
    <x v="0"/>
    <n v="21"/>
    <x v="2"/>
  </r>
  <r>
    <s v="P93432020100016"/>
    <x v="3"/>
    <n v="0"/>
    <n v="0"/>
    <s v="                                                                                "/>
    <s v="O.C. La 14          "/>
    <s v="FRANCISCO JAVIER SALAZAR HURTADO                                        "/>
    <n v="3156603016"/>
    <s v="TC090"/>
    <s v="                                                                                                                                                                                           "/>
    <s v="MASINGA                                                     "/>
    <s v="T6722017                      "/>
    <s v="Diana_Patricia_Mercado_Pinedo                                                   "/>
    <s v="AC005"/>
    <n v="20201030"/>
    <n v="20201030"/>
    <n v="9343"/>
    <n v="28261244"/>
    <s v="Inspección Normalización"/>
    <s v="NO"/>
    <x v="2"/>
    <n v="3.05"/>
    <n v="3050"/>
    <s v="Suministros definitivos Simples "/>
    <x v="3"/>
    <n v="20201030"/>
    <x v="1"/>
    <n v="1"/>
    <x v="1"/>
    <n v="30"/>
    <x v="3"/>
    <x v="1"/>
    <x v="0"/>
    <x v="25"/>
    <s v="Pendiente"/>
    <n v="30"/>
    <n v="10"/>
    <n v="2020"/>
    <n v="26"/>
    <s v="No Cruza"/>
    <n v="26"/>
    <n v="30"/>
    <n v="10"/>
    <n v="2020"/>
    <n v="26"/>
    <x v="1"/>
    <n v="0"/>
    <x v="1"/>
  </r>
  <r>
    <s v="P34102020110088"/>
    <x v="11"/>
    <n v="0"/>
    <n v="0"/>
    <s v="                                                                                "/>
    <s v="O.C. La 14          "/>
    <s v="JESSICA NUÑEZ GONZALEZ BMT                                              "/>
    <n v="3002060800"/>
    <s v="TC090"/>
    <s v="                                                                                                                                                                                           "/>
    <s v="NIC 7341038 -7895600                                        "/>
    <s v="C9794580                      "/>
    <s v="TATIANA ADELA LUQUEZ VANSTRAHLEM                                                "/>
    <s v="AC999"/>
    <n v="20201120"/>
    <n v="20201120"/>
    <n v="3410"/>
    <n v="0"/>
    <m/>
    <s v="NO"/>
    <x v="0"/>
    <n v="15"/>
    <n v="15000"/>
    <s v="Obras "/>
    <x v="8"/>
    <n v="20201120"/>
    <x v="2"/>
    <n v="1"/>
    <x v="0"/>
    <n v="20"/>
    <x v="5"/>
    <x v="1"/>
    <x v="0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75412020020011"/>
    <x v="0"/>
    <n v="0"/>
    <n v="0"/>
    <s v="                                                                                "/>
    <s v="O.C Sabanalarga     "/>
    <s v="ALICIA VICTORIA T RESTREPO ORTEGA                                       "/>
    <n v="3173832917"/>
    <s v="TC090"/>
    <s v="                                                                                                                                                                                           "/>
    <s v="FINCA AREVALO                                               "/>
    <s v="A8742068                      "/>
    <s v="Alvaro_Enrique_Hernandez_Suarez                                                 "/>
    <s v="AC100"/>
    <n v="20200211"/>
    <n v="20200218"/>
    <n v="9520"/>
    <n v="27162712"/>
    <s v="Factibilidad Distribucion "/>
    <s v="NO"/>
    <x v="1"/>
    <n v="15"/>
    <n v="15000"/>
    <s v="Obras "/>
    <x v="8"/>
    <n v="20200812"/>
    <x v="2"/>
    <n v="1"/>
    <x v="0"/>
    <n v="11"/>
    <x v="1"/>
    <x v="1"/>
    <x v="4"/>
    <x v="233"/>
    <s v="Resuelta"/>
    <n v="12"/>
    <n v="8"/>
    <n v="2020"/>
    <n v="105"/>
    <s v="No Cruza"/>
    <n v="183"/>
    <n v="18"/>
    <n v="2"/>
    <n v="2020"/>
    <n v="281"/>
    <x v="1"/>
    <n v="176"/>
    <x v="0"/>
  </r>
  <r>
    <s v="P11202020010001"/>
    <x v="2"/>
    <n v="0"/>
    <n v="0"/>
    <s v="                                                                                "/>
    <s v="O.C. B/quilla Cto   "/>
    <s v="  IED SANTA MAGDALENA SOFI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21"/>
    <n v="20200819"/>
    <n v="1120"/>
    <n v="27105341"/>
    <s v="Factibilidad Distribucion "/>
    <s v="NO"/>
    <x v="1"/>
    <n v="300"/>
    <n v="300000"/>
    <s v="Obras "/>
    <x v="7"/>
    <n v="20200828"/>
    <x v="3"/>
    <n v="1"/>
    <x v="0"/>
    <n v="21"/>
    <x v="11"/>
    <x v="1"/>
    <x v="1"/>
    <x v="633"/>
    <s v="Resuelta"/>
    <n v="28"/>
    <n v="8"/>
    <n v="2020"/>
    <n v="89"/>
    <s v="No Cruza"/>
    <n v="220"/>
    <n v="19"/>
    <n v="8"/>
    <n v="2020"/>
    <n v="98"/>
    <x v="1"/>
    <n v="9"/>
    <x v="2"/>
  </r>
  <r>
    <s v="P95212020110001"/>
    <x v="0"/>
    <n v="0"/>
    <n v="0"/>
    <s v="                                                                                "/>
    <s v="O.C Sabanalarga     "/>
    <s v="ESTADIO DE FUTBOL DE LURUACO                                            "/>
    <n v="3005789780"/>
    <s v="TC095"/>
    <s v="                                                                                                                                                                                           "/>
    <s v="ESTADIO MUNICIPAL DE LURUACO                                "/>
    <s v="A8742068                      "/>
    <s v="Alvaro_Enrique_Hernandez_Suarez                                                 "/>
    <s v="AC100"/>
    <n v="20201103"/>
    <n v="20201109"/>
    <n v="9521"/>
    <n v="28270169"/>
    <s v="Factibilidad Distribucion "/>
    <s v="NO"/>
    <x v="1"/>
    <n v="25"/>
    <n v="25000"/>
    <s v="Obras "/>
    <x v="0"/>
    <n v="20201109"/>
    <x v="2"/>
    <n v="1"/>
    <x v="0"/>
    <n v="3"/>
    <x v="5"/>
    <x v="1"/>
    <x v="4"/>
    <x v="101"/>
    <s v="Resuelta"/>
    <n v="9"/>
    <n v="11"/>
    <n v="2020"/>
    <n v="16"/>
    <s v="No Cruza"/>
    <n v="6"/>
    <n v="9"/>
    <n v="11"/>
    <n v="2020"/>
    <n v="16"/>
    <x v="1"/>
    <n v="0"/>
    <x v="0"/>
  </r>
  <r>
    <s v="P11502018020020"/>
    <x v="2"/>
    <n v="8521175"/>
    <n v="0"/>
    <s v="                                                                                "/>
    <s v="C.T.SOLEDAD         "/>
    <s v="S.A.S AVE CAPITALES                                                     "/>
    <n v="304537332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228"/>
    <n v="20180305"/>
    <n v="1150"/>
    <n v="25260450"/>
    <s v="Seguimiento y rev. instalacion electrica distribucion "/>
    <s v="NO"/>
    <x v="3"/>
    <n v="75"/>
    <n v="75000"/>
    <s v="Aumentos de potencia"/>
    <x v="5"/>
    <n v="20180709"/>
    <x v="2"/>
    <n v="1"/>
    <x v="0"/>
    <n v="28"/>
    <x v="1"/>
    <x v="3"/>
    <x v="1"/>
    <x v="726"/>
    <s v="Resuelta"/>
    <n v="9"/>
    <n v="7"/>
    <n v="2018"/>
    <n v="870"/>
    <s v="No Cruza"/>
    <n v="131"/>
    <n v="5"/>
    <n v="3"/>
    <n v="2018"/>
    <n v="996"/>
    <x v="0"/>
    <n v="126"/>
    <x v="2"/>
  </r>
  <r>
    <s v="P34102020020104"/>
    <x v="2"/>
    <n v="0"/>
    <n v="0"/>
    <s v="                                                                                "/>
    <s v="ZE Santa_Marta      "/>
    <s v="URBANIZACION LAS CASAS ETAPA IV                                         "/>
    <n v="3145350902"/>
    <s v="TC090"/>
    <s v="                                                                                                                                                                                           "/>
    <s v="CALLE 47 ENTRE CRA 31 Y 32                                  "/>
    <s v="T9697258                      "/>
    <s v="Adriana_Duran_Q                                                                 "/>
    <s v="AC190"/>
    <n v="20200227"/>
    <n v="20200827"/>
    <n v="3410"/>
    <n v="27389189"/>
    <s v="Factibilidad Distribucion "/>
    <s v="NO"/>
    <x v="1"/>
    <n v="100"/>
    <n v="100000"/>
    <s v="Obras "/>
    <x v="16"/>
    <n v="20201105"/>
    <x v="5"/>
    <n v="1"/>
    <x v="0"/>
    <n v="27"/>
    <x v="1"/>
    <x v="1"/>
    <x v="0"/>
    <x v="58"/>
    <s v="Resuelta"/>
    <n v="5"/>
    <n v="11"/>
    <n v="2020"/>
    <n v="20"/>
    <s v="No Cruza"/>
    <n v="252"/>
    <n v="27"/>
    <n v="8"/>
    <n v="2020"/>
    <n v="90"/>
    <x v="1"/>
    <n v="70"/>
    <x v="2"/>
  </r>
  <r>
    <s v="P93312020050009"/>
    <x v="0"/>
    <n v="0"/>
    <n v="0"/>
    <s v="                                                                                "/>
    <s v="O.C. Riohacha       "/>
    <s v="MUNICIPIO DE BARRANCAS ELECTRIFICACION COMU DE LAS PALMITAS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522"/>
    <n v="20200530"/>
    <n v="9331"/>
    <n v="27533193"/>
    <s v="Factibilidad Distribucion "/>
    <s v="NO"/>
    <x v="1"/>
    <n v="50"/>
    <n v="50000"/>
    <s v="Obras "/>
    <x v="0"/>
    <n v="20200530"/>
    <x v="7"/>
    <n v="1"/>
    <x v="0"/>
    <n v="22"/>
    <x v="2"/>
    <x v="1"/>
    <x v="3"/>
    <x v="67"/>
    <s v="Resuelta"/>
    <n v="30"/>
    <n v="5"/>
    <n v="2020"/>
    <n v="179"/>
    <s v="No Cruza"/>
    <n v="8"/>
    <n v="30"/>
    <n v="5"/>
    <n v="2020"/>
    <n v="179"/>
    <x v="1"/>
    <n v="0"/>
    <x v="0"/>
  </r>
  <r>
    <s v="P34402019070021"/>
    <x v="2"/>
    <n v="0"/>
    <n v="0"/>
    <s v="                                                                                "/>
    <s v="O.C. La 14          "/>
    <s v="MARISOL CHAVARRO BEDOYA BMT FCA BELEN II                                "/>
    <n v="3124919443"/>
    <s v="TC090"/>
    <s v="                                                                                                                                                                                           "/>
    <s v="VIA AVIANCA NIC 3836949                                     "/>
    <s v="C9794580                      "/>
    <s v="TATIANA ADELA LUQUEZ VANSTRAHLEM                                                "/>
    <s v="AC190"/>
    <n v="20190729"/>
    <n v="20200318"/>
    <n v="3440"/>
    <n v="26560790"/>
    <s v="Factibilidad Distribucion "/>
    <s v="NO"/>
    <x v="1"/>
    <n v="25"/>
    <n v="25000"/>
    <s v="Obras "/>
    <x v="2"/>
    <n v="20200318"/>
    <x v="2"/>
    <n v="1"/>
    <x v="0"/>
    <n v="29"/>
    <x v="6"/>
    <x v="2"/>
    <x v="0"/>
    <x v="14"/>
    <s v="Resuelta"/>
    <n v="18"/>
    <n v="3"/>
    <n v="2020"/>
    <n v="252"/>
    <s v="No Cruza"/>
    <n v="233"/>
    <n v="18"/>
    <n v="3"/>
    <n v="2020"/>
    <n v="252"/>
    <x v="1"/>
    <n v="0"/>
    <x v="2"/>
  </r>
  <r>
    <s v="P11102019120091"/>
    <x v="3"/>
    <n v="0"/>
    <n v="0"/>
    <s v="                                                                                "/>
    <s v="OC CCIAL AMERICANO  "/>
    <s v="MARGARITA CECILIA CONSUEGRA MANOTAS                                     "/>
    <n v="301413774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04                      "/>
    <s v="                                                                                "/>
    <s v="AC005"/>
    <n v="20191213"/>
    <n v="20191213"/>
    <n v="1110"/>
    <n v="27006982"/>
    <s v="Inspección Normalización"/>
    <s v="SI"/>
    <x v="3"/>
    <n v="3"/>
    <n v="3000"/>
    <s v="Suministros definitivos Simples "/>
    <x v="3"/>
    <n v="20191213"/>
    <x v="1"/>
    <n v="1"/>
    <x v="1"/>
    <n v="13"/>
    <x v="9"/>
    <x v="2"/>
    <x v="1"/>
    <x v="636"/>
    <s v="Resuelta"/>
    <n v="13"/>
    <n v="12"/>
    <n v="2019"/>
    <n v="348"/>
    <s v="No Cruza"/>
    <n v="0"/>
    <n v="13"/>
    <n v="12"/>
    <n v="2019"/>
    <n v="348"/>
    <x v="1"/>
    <n v="0"/>
    <x v="1"/>
  </r>
  <r>
    <s v="P11702020040025"/>
    <x v="1"/>
    <n v="0"/>
    <n v="0"/>
    <s v="                                                                                "/>
    <s v="C.T.SOLEDAD         "/>
    <s v="ELLA KARINA DIAZ ATENCIA                                                "/>
    <n v="301561613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36"/>
    <n v="20200427"/>
    <n v="20200429"/>
    <n v="1170"/>
    <n v="27370914"/>
    <s v="Inspección Normalización"/>
    <s v="NO"/>
    <x v="1"/>
    <n v="3"/>
    <n v="3000"/>
    <s v="Suministros definitivos Simples "/>
    <x v="1"/>
    <n v="20200429"/>
    <x v="1"/>
    <n v="1"/>
    <x v="1"/>
    <n v="27"/>
    <x v="8"/>
    <x v="1"/>
    <x v="1"/>
    <x v="114"/>
    <s v="Resuelta"/>
    <n v="29"/>
    <n v="4"/>
    <n v="2020"/>
    <n v="210"/>
    <s v="No Cruza"/>
    <n v="2"/>
    <n v="29"/>
    <n v="4"/>
    <n v="2020"/>
    <n v="210"/>
    <x v="1"/>
    <n v="0"/>
    <x v="1"/>
  </r>
  <r>
    <s v="P11502015090023"/>
    <x v="4"/>
    <n v="0"/>
    <n v="0"/>
    <s v="                                                                                "/>
    <s v="O.C. B/quilla Nte   "/>
    <s v="  ALTOS DE MONTICELLO                                                   "/>
    <n v="4445433"/>
    <s v="TC088"/>
    <s v="                                                                                                                                                                                           "/>
    <s v="ALTOS MONTICELLO                                            "/>
    <s v="T2209287                      "/>
    <s v="Willinton_Antonio_Molina_Esmeral                                                "/>
    <s v="AC220"/>
    <n v="20150923"/>
    <n v="20160620"/>
    <n v="1150"/>
    <n v="22493615"/>
    <s v="Seguimiento y rev. instalacion electrica distribucion "/>
    <s v="NO"/>
    <x v="1"/>
    <n v="75"/>
    <n v="75000"/>
    <s v="Obras "/>
    <x v="6"/>
    <n v="20160620"/>
    <x v="2"/>
    <n v="1"/>
    <x v="0"/>
    <n v="23"/>
    <x v="7"/>
    <x v="4"/>
    <x v="1"/>
    <x v="727"/>
    <s v="Resuelta"/>
    <n v="20"/>
    <n v="6"/>
    <n v="2016"/>
    <n v="1619"/>
    <s v="No Cruza"/>
    <n v="271"/>
    <n v="20"/>
    <n v="6"/>
    <n v="2016"/>
    <n v="1619"/>
    <x v="0"/>
    <n v="0"/>
    <x v="3"/>
  </r>
  <r>
    <s v="P11102020020053"/>
    <x v="2"/>
    <n v="2018522"/>
    <n v="20119069"/>
    <s v="Situacion correcta                                                              "/>
    <s v="O.C. B/quilla Nte   "/>
    <s v="PORTUARIO DISTRITO ESPECIAL INDUSTRIAL Y                                "/>
    <n v="3003360026"/>
    <s v="TC095"/>
    <s v="CR 35 72 83          P 1  APTO 1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200212"/>
    <n v="20200527"/>
    <n v="1110"/>
    <n v="28292187"/>
    <s v="Seguimiento y rev. instalacion electrica distribucion "/>
    <s v="NO"/>
    <x v="2"/>
    <n v="750"/>
    <n v="750000"/>
    <s v="Aumentos de potencia"/>
    <x v="8"/>
    <n v="20201120"/>
    <x v="3"/>
    <n v="1"/>
    <x v="0"/>
    <n v="12"/>
    <x v="1"/>
    <x v="1"/>
    <x v="1"/>
    <x v="190"/>
    <s v="Pendiente"/>
    <n v="20"/>
    <n v="11"/>
    <n v="2020"/>
    <n v="5"/>
    <s v="No Cruza"/>
    <n v="5"/>
    <n v="27"/>
    <n v="5"/>
    <n v="2020"/>
    <n v="182"/>
    <x v="1"/>
    <n v="177"/>
    <x v="2"/>
  </r>
  <r>
    <s v="P11502019110005"/>
    <x v="2"/>
    <n v="0"/>
    <n v="0"/>
    <s v="                                                                                "/>
    <s v="O.C. B/quilla Cto   "/>
    <s v="INVERSIONES ORIZZONTE S.A.S CONJUNTO RESIDENCIAL CARIBE BEACH           "/>
    <n v="0"/>
    <s v="TC090"/>
    <s v="                                                                                                                                                                                           "/>
    <s v="=CLL 7 10B 64                                               "/>
    <s v="A3151411                      "/>
    <s v="FERGIE_YULISSA_SOLANO_MANOTAS                                                   "/>
    <s v="AC190"/>
    <n v="20191112"/>
    <n v="20191112"/>
    <n v="1150"/>
    <n v="0"/>
    <m/>
    <s v="NO"/>
    <x v="0"/>
    <n v="50"/>
    <n v="50000"/>
    <s v="Obras "/>
    <x v="2"/>
    <n v="20191112"/>
    <x v="2"/>
    <n v="1"/>
    <x v="0"/>
    <n v="12"/>
    <x v="5"/>
    <x v="2"/>
    <x v="1"/>
    <x v="366"/>
    <s v="Sin Orden"/>
    <n v="12"/>
    <n v="11"/>
    <n v="2019"/>
    <n v="379"/>
    <s v="No Cruza"/>
    <n v="379"/>
    <n v="12"/>
    <n v="11"/>
    <n v="2019"/>
    <n v="379"/>
    <x v="0"/>
    <n v="0"/>
    <x v="2"/>
  </r>
  <r>
    <s v="P11102020090020"/>
    <x v="2"/>
    <n v="3936534"/>
    <n v="0"/>
    <s v="                                                                                "/>
    <s v="O.C. B/quilla Cto   "/>
    <s v="CRUZ S.A.S HADDAD                                                       "/>
    <n v="3049262"/>
    <s v="TC092"/>
    <s v="                                                                                                                                                                                           "/>
    <s v="CRA 53 76 239=CRA 59B 79 217                                "/>
    <s v="A3151411                      "/>
    <s v="FERGIE_YULISSA_SOLANO_MANOTAS                                                   "/>
    <s v="AC190"/>
    <n v="20200904"/>
    <n v="20201111"/>
    <n v="1110"/>
    <n v="28291636"/>
    <s v="Seguimiento y rev. instalacion electrica distribucion "/>
    <s v="NO"/>
    <x v="1"/>
    <n v="50"/>
    <n v="50000"/>
    <s v="Aumentos de potencia"/>
    <x v="8"/>
    <n v="20201119"/>
    <x v="2"/>
    <n v="1"/>
    <x v="0"/>
    <n v="4"/>
    <x v="7"/>
    <x v="1"/>
    <x v="1"/>
    <x v="231"/>
    <s v="Resuelta"/>
    <n v="19"/>
    <n v="11"/>
    <n v="2020"/>
    <n v="6"/>
    <s v="No Cruza"/>
    <n v="76"/>
    <n v="11"/>
    <n v="11"/>
    <n v="2020"/>
    <n v="14"/>
    <x v="1"/>
    <n v="8"/>
    <x v="2"/>
  </r>
  <r>
    <s v="P93432020080007"/>
    <x v="9"/>
    <n v="0"/>
    <n v="0"/>
    <s v="                                                                                "/>
    <s v="O.C. La 14          "/>
    <s v="ALFONSO MARIN BMT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831"/>
    <n v="20200831"/>
    <n v="9343"/>
    <n v="28116843"/>
    <s v="Factibilidad Distribucion "/>
    <s v="NO"/>
    <x v="1"/>
    <n v="25"/>
    <n v="25000"/>
    <s v="Obras "/>
    <x v="15"/>
    <n v="20200831"/>
    <x v="2"/>
    <n v="1"/>
    <x v="3"/>
    <n v="31"/>
    <x v="10"/>
    <x v="1"/>
    <x v="0"/>
    <x v="31"/>
    <s v="Resuelta"/>
    <n v="31"/>
    <n v="8"/>
    <n v="2020"/>
    <n v="86"/>
    <s v="No Cruza"/>
    <n v="0"/>
    <n v="31"/>
    <n v="8"/>
    <n v="2020"/>
    <n v="86"/>
    <x v="1"/>
    <n v="0"/>
    <x v="6"/>
  </r>
  <r>
    <s v="P93502018120002"/>
    <x v="2"/>
    <n v="0"/>
    <n v="0"/>
    <s v="                                                                                "/>
    <s v="ZE Santa_Marta      "/>
    <s v="  MUNICIPIO DE ZAPAYAN                                                  "/>
    <n v="3114353942"/>
    <s v="TC095"/>
    <s v="                                                                                                                                                                                           "/>
    <s v="CASA DE LA CULTURA                                          "/>
    <s v="T9697258                      "/>
    <s v="Adriana_Duran_Q                                                                 "/>
    <s v="AC190"/>
    <n v="20181218"/>
    <n v="20190228"/>
    <n v="9350"/>
    <n v="25844566"/>
    <s v="Factibilidad Distribucion "/>
    <s v="NO"/>
    <x v="1"/>
    <n v="15"/>
    <n v="15000"/>
    <s v="Obras "/>
    <x v="7"/>
    <n v="20190301"/>
    <x v="2"/>
    <n v="1"/>
    <x v="0"/>
    <n v="18"/>
    <x v="9"/>
    <x v="3"/>
    <x v="0"/>
    <x v="728"/>
    <s v="Resuelta"/>
    <n v="1"/>
    <n v="3"/>
    <n v="2019"/>
    <n v="635"/>
    <s v="No Cruza"/>
    <n v="73"/>
    <n v="28"/>
    <n v="2"/>
    <n v="2019"/>
    <n v="636"/>
    <x v="0"/>
    <n v="1"/>
    <x v="2"/>
  </r>
  <r>
    <s v="P11102020030085"/>
    <x v="2"/>
    <n v="0"/>
    <n v="0"/>
    <s v="                                                                                "/>
    <s v="O.C. B/quilla Nte   "/>
    <s v="MAGDALENA POSADA DE RUIZ                                                "/>
    <n v="385531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190"/>
    <n v="20200319"/>
    <n v="20200929"/>
    <n v="1110"/>
    <n v="0"/>
    <m/>
    <s v="NO"/>
    <x v="0"/>
    <n v="7.5"/>
    <n v="7500"/>
    <s v="Coogeneración/Suplencia "/>
    <x v="5"/>
    <n v="20200929"/>
    <x v="10"/>
    <n v="1"/>
    <x v="2"/>
    <n v="19"/>
    <x v="0"/>
    <x v="1"/>
    <x v="1"/>
    <x v="153"/>
    <s v="Sin Orden"/>
    <n v="29"/>
    <n v="9"/>
    <n v="2020"/>
    <n v="57"/>
    <s v="No Cruza"/>
    <n v="57"/>
    <n v="29"/>
    <n v="9"/>
    <n v="2020"/>
    <n v="57"/>
    <x v="1"/>
    <n v="0"/>
    <x v="2"/>
  </r>
  <r>
    <s v="P95102020080031"/>
    <x v="5"/>
    <n v="0"/>
    <n v="0"/>
    <s v="                                                                                "/>
    <s v="O.C. Soledad        "/>
    <s v="NORMA ELENA FLOREZ AMELL                                                "/>
    <n v="305745877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0826"/>
    <n v="20200826"/>
    <n v="9510"/>
    <n v="0"/>
    <m/>
    <s v="NO"/>
    <x v="0"/>
    <n v="3"/>
    <n v="3000"/>
    <s v="Suministros definitivos Simples "/>
    <x v="8"/>
    <n v="20200902"/>
    <x v="1"/>
    <n v="1"/>
    <x v="1"/>
    <n v="26"/>
    <x v="10"/>
    <x v="1"/>
    <x v="1"/>
    <x v="237"/>
    <s v="Sin Orden"/>
    <n v="2"/>
    <n v="9"/>
    <n v="2020"/>
    <n v="84"/>
    <s v="No Cruza"/>
    <n v="84"/>
    <n v="26"/>
    <n v="8"/>
    <n v="2020"/>
    <n v="91"/>
    <x v="1"/>
    <n v="7"/>
    <x v="4"/>
  </r>
  <r>
    <s v="P93312020110003"/>
    <x v="0"/>
    <n v="0"/>
    <n v="0"/>
    <s v="                                                                                "/>
    <s v="O.C. Riohacha       "/>
    <s v="HATONUEVO CANCHA DE MINIFUTBOL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201112"/>
    <n v="20201121"/>
    <n v="9331"/>
    <n v="28286771"/>
    <s v="Factibilidad Distribucion "/>
    <s v="NO"/>
    <x v="1"/>
    <n v="25"/>
    <n v="25000"/>
    <s v="Obras "/>
    <x v="0"/>
    <n v="20201121"/>
    <x v="2"/>
    <n v="1"/>
    <x v="0"/>
    <n v="12"/>
    <x v="5"/>
    <x v="1"/>
    <x v="3"/>
    <x v="52"/>
    <s v="Resuelta"/>
    <n v="21"/>
    <n v="11"/>
    <n v="2020"/>
    <n v="4"/>
    <s v="No Cruza"/>
    <n v="9"/>
    <n v="21"/>
    <n v="11"/>
    <n v="2020"/>
    <n v="4"/>
    <x v="1"/>
    <n v="0"/>
    <x v="0"/>
  </r>
  <r>
    <s v="P11802012050008"/>
    <x v="4"/>
    <n v="0"/>
    <n v="0"/>
    <s v="                                                                                "/>
    <s v="O.C. B/quilla Cto   "/>
    <s v="LOS ALMENDROS CUARTA 4 ETAPA CONSTRUCCIONES BETA URBANIZACION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133016                      "/>
    <s v="                                                                                "/>
    <s v="AC220"/>
    <n v="20120503"/>
    <n v="20130110"/>
    <n v="1180"/>
    <n v="18009675"/>
    <s v="Factibilidad Distribucion "/>
    <s v="NO"/>
    <x v="1"/>
    <n v="700"/>
    <n v="700000"/>
    <s v="Obras "/>
    <x v="6"/>
    <n v="20130110"/>
    <x v="5"/>
    <n v="1"/>
    <x v="0"/>
    <n v="3"/>
    <x v="2"/>
    <x v="6"/>
    <x v="1"/>
    <x v="729"/>
    <s v="Resuelta"/>
    <n v="10"/>
    <n v="1"/>
    <n v="2013"/>
    <n v="2876"/>
    <s v="No Cruza"/>
    <n v="252"/>
    <n v="10"/>
    <n v="1"/>
    <n v="2013"/>
    <n v="2876"/>
    <x v="0"/>
    <n v="0"/>
    <x v="3"/>
  </r>
  <r>
    <s v="P11702020080046"/>
    <x v="1"/>
    <n v="0"/>
    <n v="0"/>
    <s v="                                                                                "/>
    <s v="O.C. B/quilla Sur   "/>
    <s v="CARLOS ADOLFO ALTAMAR ARRIETA                                           "/>
    <n v="311698941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236"/>
    <n v="20200820"/>
    <n v="20200928"/>
    <n v="1170"/>
    <n v="28210702"/>
    <s v="Inspección Normalización"/>
    <s v="NO"/>
    <x v="3"/>
    <n v="3"/>
    <n v="3000"/>
    <s v="Suministros definitivos Simples "/>
    <x v="1"/>
    <n v="20200928"/>
    <x v="1"/>
    <n v="1"/>
    <x v="1"/>
    <n v="20"/>
    <x v="10"/>
    <x v="1"/>
    <x v="1"/>
    <x v="617"/>
    <s v="Resuelta"/>
    <n v="28"/>
    <n v="9"/>
    <n v="2020"/>
    <n v="58"/>
    <s v="No Cruza"/>
    <n v="39"/>
    <n v="28"/>
    <n v="9"/>
    <n v="2020"/>
    <n v="58"/>
    <x v="1"/>
    <n v="0"/>
    <x v="1"/>
  </r>
  <r>
    <s v="P11102020040034"/>
    <x v="2"/>
    <n v="2960076"/>
    <n v="0"/>
    <s v="                                                                                "/>
    <s v="O.C. B/quilla Cto   "/>
    <s v="CARIBE FUNDACION OFTALMOLOGICA DEL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=CLL 86 50 63                                               "/>
    <s v="A3151411                      "/>
    <s v="FERGIE_YULISSA_SOLANO_MANOTAS                                                   "/>
    <s v="AC190"/>
    <n v="20200428"/>
    <n v="20200616"/>
    <n v="1110"/>
    <n v="27386889"/>
    <s v="Factibilidad Distribucion "/>
    <s v="NO"/>
    <x v="1"/>
    <n v="112.5"/>
    <n v="112500"/>
    <s v="Aumentos de potencia"/>
    <x v="7"/>
    <n v="20200617"/>
    <x v="2"/>
    <n v="1"/>
    <x v="0"/>
    <n v="28"/>
    <x v="8"/>
    <x v="1"/>
    <x v="1"/>
    <x v="23"/>
    <s v="Resuelta"/>
    <n v="17"/>
    <n v="6"/>
    <n v="2020"/>
    <n v="161"/>
    <s v="No Cruza"/>
    <n v="50"/>
    <n v="16"/>
    <n v="6"/>
    <n v="2020"/>
    <n v="162"/>
    <x v="1"/>
    <n v="1"/>
    <x v="2"/>
  </r>
  <r>
    <s v="P11802019090020"/>
    <x v="9"/>
    <n v="0"/>
    <n v="0"/>
    <s v="                                                                                "/>
    <s v="O.C. B/quilla Nte   "/>
    <s v="ASEO AAA SOCIEDAD ACUEDUCTO ALCANTARILLADO Y                            "/>
    <n v="3614049"/>
    <s v="TC088"/>
    <s v="                                                                                                                                                                                           "/>
    <s v="CLL 30 14 01     DETRAS  B. EL MANANTIAL VIA GRANABASTOS    "/>
    <s v="RC000135                      "/>
    <s v="CRISTIAN_CONTRERAS_ARROYO                                                       "/>
    <s v="AC090"/>
    <n v="20190905"/>
    <n v="20190912"/>
    <n v="1180"/>
    <n v="0"/>
    <m/>
    <s v="NO"/>
    <x v="0"/>
    <n v="36"/>
    <n v="36000"/>
    <s v="Coogeneración/Suplencia "/>
    <x v="15"/>
    <n v="20190912"/>
    <x v="10"/>
    <n v="1"/>
    <x v="2"/>
    <n v="5"/>
    <x v="7"/>
    <x v="2"/>
    <x v="1"/>
    <x v="11"/>
    <s v="Sin Orden"/>
    <n v="12"/>
    <n v="9"/>
    <n v="2019"/>
    <n v="440"/>
    <s v="No Cruza"/>
    <n v="440"/>
    <n v="12"/>
    <n v="9"/>
    <n v="2019"/>
    <n v="440"/>
    <x v="0"/>
    <n v="0"/>
    <x v="6"/>
  </r>
  <r>
    <s v="P95102020080003"/>
    <x v="5"/>
    <n v="0"/>
    <n v="0"/>
    <s v="                                                                                "/>
    <s v="O.C. Soledad        "/>
    <s v="DUSTIN SANDOVAL ARTEAGA                                                 "/>
    <n v="3016424846"/>
    <s v="TC090"/>
    <s v="                                                                                                                                                                                           "/>
    <s v="=CLL 86 13C 80                                              "/>
    <s v="A2670921                      "/>
    <s v="Margarita_Ortiz_Dominguez                                                       "/>
    <s v="AC230"/>
    <n v="20200805"/>
    <n v="20200805"/>
    <n v="9510"/>
    <n v="0"/>
    <m/>
    <s v="NO"/>
    <x v="0"/>
    <n v="3"/>
    <n v="3000"/>
    <s v="Suministros definitivos Simples "/>
    <x v="8"/>
    <n v="20200820"/>
    <x v="1"/>
    <n v="1"/>
    <x v="1"/>
    <n v="5"/>
    <x v="10"/>
    <x v="1"/>
    <x v="1"/>
    <x v="184"/>
    <s v="Sin Orden"/>
    <n v="20"/>
    <n v="8"/>
    <n v="2020"/>
    <n v="97"/>
    <s v="No Cruza"/>
    <n v="97"/>
    <n v="5"/>
    <n v="8"/>
    <n v="2020"/>
    <n v="112"/>
    <x v="1"/>
    <n v="15"/>
    <x v="4"/>
  </r>
  <r>
    <s v="P34102020080073"/>
    <x v="4"/>
    <n v="3915814"/>
    <n v="0"/>
    <s v="                                                                                "/>
    <s v="ZE Santa_Marta      "/>
    <s v="  BILLAR EL CISNE                                                       "/>
    <n v="3174291110"/>
    <s v="TC088"/>
    <s v="                                                                                                                                                                                           "/>
    <s v="CR 66B                                                      "/>
    <s v="T9697258                      "/>
    <s v="Adriana_Duran_Q                                                                 "/>
    <s v="AC220"/>
    <n v="20200831"/>
    <n v="20201109"/>
    <n v="3410"/>
    <n v="28230807"/>
    <s v="Seguimiento y rev. instalacion electrica distribucion "/>
    <s v="NO"/>
    <x v="3"/>
    <n v="75"/>
    <n v="75000"/>
    <s v="Aumentos de potencia"/>
    <x v="27"/>
    <n v="20201109"/>
    <x v="2"/>
    <n v="1"/>
    <x v="0"/>
    <n v="31"/>
    <x v="10"/>
    <x v="1"/>
    <x v="0"/>
    <x v="31"/>
    <s v="Resuelta"/>
    <n v="9"/>
    <n v="11"/>
    <n v="2020"/>
    <n v="16"/>
    <d v="2020-10-13T00:00:00"/>
    <n v="70"/>
    <n v="9"/>
    <n v="11"/>
    <n v="2020"/>
    <n v="16"/>
    <x v="1"/>
    <n v="0"/>
    <x v="3"/>
  </r>
  <r>
    <s v="P11702014030143"/>
    <x v="4"/>
    <n v="0"/>
    <n v="0"/>
    <s v="                                                                                "/>
    <s v="O.C. Riohacha       "/>
    <s v="FABIOLA ESTHER BULA ECHEVERRIA                                          "/>
    <n v="3808075"/>
    <s v="TC092"/>
    <s v="                                                                                                                                                                                           "/>
    <s v="DG 111 26B 34                                               "/>
    <s v="T7308604                      "/>
    <s v="                                                                                "/>
    <s v="AC220"/>
    <n v="20140331"/>
    <n v="20140707"/>
    <n v="1170"/>
    <n v="20484617"/>
    <s v="Seguimiento y rev. instalacion electrica distribucion "/>
    <s v="NO"/>
    <x v="1"/>
    <n v="45"/>
    <n v="45000"/>
    <s v="Obras "/>
    <x v="6"/>
    <n v="20140707"/>
    <x v="2"/>
    <n v="1"/>
    <x v="0"/>
    <n v="31"/>
    <x v="0"/>
    <x v="8"/>
    <x v="1"/>
    <x v="730"/>
    <s v="Resuelta"/>
    <n v="7"/>
    <n v="7"/>
    <n v="2014"/>
    <n v="2333"/>
    <s v="No Cruza"/>
    <n v="98"/>
    <n v="7"/>
    <n v="7"/>
    <n v="2014"/>
    <n v="2333"/>
    <x v="0"/>
    <n v="0"/>
    <x v="3"/>
  </r>
  <r>
    <s v="P93522019010001"/>
    <x v="2"/>
    <n v="0"/>
    <n v="0"/>
    <s v="                                                                                "/>
    <s v="ZE Santa_Marta      "/>
    <s v="EL CINCUENTA 50 GENSA LINEA 13,2KV SANTA ROSA -                         "/>
    <n v="8756151"/>
    <s v="TC096"/>
    <s v="                                                                                                                                                                                           "/>
    <s v="KM 10 VIA FUNDACION - BOSCONIA                              "/>
    <s v="T7541855                      "/>
    <s v="Elizabeth_Perez_Rincon                                                          "/>
    <s v="AC190"/>
    <n v="20190131"/>
    <n v="20190131"/>
    <n v="9352"/>
    <n v="0"/>
    <m/>
    <s v="NO"/>
    <x v="0"/>
    <n v="150"/>
    <n v="150000"/>
    <s v="Obras "/>
    <x v="2"/>
    <n v="20190131"/>
    <x v="7"/>
    <n v="1"/>
    <x v="0"/>
    <n v="31"/>
    <x v="11"/>
    <x v="2"/>
    <x v="0"/>
    <x v="318"/>
    <s v="Sin Orden"/>
    <n v="31"/>
    <n v="1"/>
    <n v="2019"/>
    <n v="664"/>
    <s v="No Cruza"/>
    <n v="664"/>
    <n v="31"/>
    <n v="1"/>
    <n v="2019"/>
    <n v="664"/>
    <x v="0"/>
    <n v="0"/>
    <x v="2"/>
  </r>
  <r>
    <s v="P11102019020092"/>
    <x v="2"/>
    <n v="0"/>
    <n v="0"/>
    <s v="                                                                                "/>
    <s v="O.C. B/quilla Cto   "/>
    <s v="  VOPAK COLOMBIA                                                        "/>
    <n v="3183703629"/>
    <s v="TC01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222"/>
    <n v="20190531"/>
    <n v="1110"/>
    <n v="27642560"/>
    <s v="Seguimiento y rev. instalacion electrica distribucion "/>
    <s v="NO"/>
    <x v="1"/>
    <n v="500"/>
    <n v="500000"/>
    <s v="Obras "/>
    <x v="5"/>
    <n v="20200724"/>
    <x v="3"/>
    <n v="1"/>
    <x v="0"/>
    <n v="22"/>
    <x v="1"/>
    <x v="2"/>
    <x v="1"/>
    <x v="398"/>
    <s v="Resuelta"/>
    <n v="24"/>
    <n v="7"/>
    <n v="2020"/>
    <n v="124"/>
    <d v="2020-06-15T00:00:00"/>
    <n v="518"/>
    <n v="31"/>
    <n v="5"/>
    <n v="2019"/>
    <n v="544"/>
    <x v="0"/>
    <n v="420"/>
    <x v="2"/>
  </r>
  <r>
    <s v="P77912020090014"/>
    <x v="9"/>
    <n v="0"/>
    <n v="0"/>
    <s v="                                                                                "/>
    <s v="O.C. La 14          "/>
    <s v="MARGARITA ARIZA DE AGUAS BMT FCA LA MARGARITA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28282001"/>
    <s v="Factibilidad Distribucion "/>
    <s v="NO"/>
    <x v="1"/>
    <n v="25"/>
    <n v="25000"/>
    <s v="Obras "/>
    <x v="15"/>
    <n v="20200917"/>
    <x v="2"/>
    <n v="1"/>
    <x v="3"/>
    <n v="17"/>
    <x v="7"/>
    <x v="1"/>
    <x v="0"/>
    <x v="386"/>
    <s v="Resuelta"/>
    <n v="17"/>
    <n v="9"/>
    <n v="2020"/>
    <n v="69"/>
    <s v="No Cruza"/>
    <n v="0"/>
    <n v="17"/>
    <n v="9"/>
    <n v="2020"/>
    <n v="69"/>
    <x v="1"/>
    <n v="0"/>
    <x v="6"/>
  </r>
  <r>
    <s v="P11802020040028"/>
    <x v="1"/>
    <n v="0"/>
    <n v="0"/>
    <s v="                                                                                "/>
    <s v="C.T.SOLEDAD         "/>
    <s v="RANULFO OYOLA NORIEGA                                                   "/>
    <n v="301780072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36"/>
    <n v="20200427"/>
    <n v="20200430"/>
    <n v="1180"/>
    <n v="27369587"/>
    <s v="Inspección Normalización"/>
    <s v="NO"/>
    <x v="1"/>
    <n v="3"/>
    <n v="3000"/>
    <s v="Suministros definitivos Simples "/>
    <x v="1"/>
    <n v="20200430"/>
    <x v="1"/>
    <n v="1"/>
    <x v="1"/>
    <n v="27"/>
    <x v="8"/>
    <x v="1"/>
    <x v="1"/>
    <x v="114"/>
    <s v="Resuelta"/>
    <n v="30"/>
    <n v="4"/>
    <n v="2020"/>
    <n v="209"/>
    <s v="No Cruza"/>
    <n v="3"/>
    <n v="30"/>
    <n v="4"/>
    <n v="2020"/>
    <n v="209"/>
    <x v="1"/>
    <n v="0"/>
    <x v="1"/>
  </r>
  <r>
    <s v="P34402017030020"/>
    <x v="0"/>
    <n v="0"/>
    <n v="0"/>
    <s v="                                                                                "/>
    <s v="O.C. B/quilla Nte   "/>
    <s v="DELICIAS LAS            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CRA 19A CON CALLE 23 ESQUINA                                "/>
    <s v="TR193884                      "/>
    <s v="                                                                                "/>
    <s v="AC100"/>
    <n v="20170329"/>
    <n v="20170405"/>
    <n v="3440"/>
    <n v="0"/>
    <m/>
    <s v="NO"/>
    <x v="0"/>
    <n v="225"/>
    <n v="2250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11102020010092"/>
    <x v="2"/>
    <n v="2700396"/>
    <n v="20150672"/>
    <s v="Suspendido por impago                                                           "/>
    <s v="O.C. B/quilla Cto   "/>
    <s v="  HOME MART                                                             "/>
    <n v="3600451"/>
    <s v="TC012"/>
    <s v="CR 60 76 45                                                                                                                                                                                "/>
    <s v="CRA 60 76 45                                                "/>
    <s v="A3151411                      "/>
    <s v="FERGIE_YULISSA_SOLANO_MANOTAS                                                   "/>
    <s v="AC190"/>
    <n v="20200127"/>
    <n v="20200127"/>
    <n v="1110"/>
    <n v="0"/>
    <m/>
    <s v="NO"/>
    <x v="0"/>
    <n v="300"/>
    <n v="300000"/>
    <s v="Aumentos de potencia"/>
    <x v="2"/>
    <n v="20200127"/>
    <x v="12"/>
    <n v="1"/>
    <x v="0"/>
    <n v="27"/>
    <x v="11"/>
    <x v="1"/>
    <x v="1"/>
    <x v="380"/>
    <s v="Sin Orden"/>
    <n v="27"/>
    <n v="1"/>
    <n v="2020"/>
    <n v="303"/>
    <s v="No Cruza"/>
    <n v="303"/>
    <n v="27"/>
    <n v="1"/>
    <n v="2020"/>
    <n v="303"/>
    <x v="1"/>
    <n v="0"/>
    <x v="2"/>
  </r>
  <r>
    <s v="P11102020100043"/>
    <x v="1"/>
    <n v="0"/>
    <n v="0"/>
    <s v="                                                                                "/>
    <s v="OC CCIAL AMERICANO  "/>
    <s v="OLGA LUCIA DE AVILA ARRIETA                                             "/>
    <n v="3004470389"/>
    <s v="TC090"/>
    <s v="                                                                                                                                                                                           "/>
    <s v="=CLL 77 38A 60                                              "/>
    <s v="MP000294                      "/>
    <s v="DARIO_GONZALEZ_IMITOLA                                                          "/>
    <s v="AC236"/>
    <n v="20201015"/>
    <n v="20201019"/>
    <n v="1110"/>
    <n v="28235600"/>
    <s v="Inspección Normalización"/>
    <s v="NO"/>
    <x v="1"/>
    <n v="3"/>
    <n v="3000"/>
    <s v="Suministros definitivos Simples "/>
    <x v="1"/>
    <n v="20201019"/>
    <x v="1"/>
    <n v="1"/>
    <x v="1"/>
    <n v="15"/>
    <x v="3"/>
    <x v="1"/>
    <x v="1"/>
    <x v="13"/>
    <s v="Resuelta"/>
    <n v="19"/>
    <n v="10"/>
    <n v="2020"/>
    <n v="37"/>
    <s v="No Cruza"/>
    <n v="4"/>
    <n v="19"/>
    <n v="10"/>
    <n v="2020"/>
    <n v="37"/>
    <x v="1"/>
    <n v="0"/>
    <x v="1"/>
  </r>
  <r>
    <s v="P75412020080006"/>
    <x v="2"/>
    <n v="0"/>
    <n v="0"/>
    <s v="                                                                                "/>
    <s v="O.C Sabanalarga     "/>
    <s v="CIUDADELA SANTA SOFIA ETAPA II                                          "/>
    <n v="3008166338"/>
    <s v="TC090"/>
    <s v="                                                                                                                                                                                           "/>
    <s v="CIUDADELA STA SOFIA                                         "/>
    <s v="A8742068                      "/>
    <s v="Alvaro_Enrique_Hernandez_Suarez                                                 "/>
    <s v="AC190"/>
    <n v="20200810"/>
    <n v="20200918"/>
    <n v="7541"/>
    <n v="27973341"/>
    <s v="Factibilidad Distribucion "/>
    <s v="NO"/>
    <x v="1"/>
    <n v="700"/>
    <n v="700000"/>
    <s v="Obras "/>
    <x v="16"/>
    <n v="20201016"/>
    <x v="5"/>
    <n v="1"/>
    <x v="0"/>
    <n v="10"/>
    <x v="10"/>
    <x v="1"/>
    <x v="4"/>
    <x v="277"/>
    <s v="Resuelta"/>
    <n v="16"/>
    <n v="10"/>
    <n v="2020"/>
    <n v="40"/>
    <s v="No Cruza"/>
    <n v="67"/>
    <n v="18"/>
    <n v="9"/>
    <n v="2020"/>
    <n v="68"/>
    <x v="1"/>
    <n v="28"/>
    <x v="2"/>
  </r>
  <r>
    <s v="P33302020070009"/>
    <x v="2"/>
    <n v="0"/>
    <n v="0"/>
    <s v="                                                                                "/>
    <s v="O.C. B/quilla Nte   "/>
    <s v="S.A. OLIMPICA                                                           "/>
    <n v="3723080"/>
    <s v="TC012"/>
    <s v="                                                                                                                                                                                           "/>
    <s v="CENTRO CIAL PORTAL DEL PRADO                                "/>
    <s v="RC000135                      "/>
    <s v="CRISTIAN_CONTRERAS_ARROYO                                                       "/>
    <s v="AC190"/>
    <n v="20200723"/>
    <n v="20200929"/>
    <n v="3330"/>
    <n v="0"/>
    <m/>
    <s v="NO"/>
    <x v="0"/>
    <n v="72"/>
    <n v="72000"/>
    <s v="Coogeneración/Suplencia "/>
    <x v="5"/>
    <n v="20200929"/>
    <x v="10"/>
    <n v="1"/>
    <x v="2"/>
    <n v="23"/>
    <x v="6"/>
    <x v="1"/>
    <x v="3"/>
    <x v="40"/>
    <s v="Sin Orden"/>
    <n v="29"/>
    <n v="9"/>
    <n v="2020"/>
    <n v="57"/>
    <s v="No Cruza"/>
    <n v="57"/>
    <n v="29"/>
    <n v="9"/>
    <n v="2020"/>
    <n v="57"/>
    <x v="1"/>
    <n v="0"/>
    <x v="2"/>
  </r>
  <r>
    <s v="P11702020100047"/>
    <x v="5"/>
    <n v="2094702"/>
    <n v="20036579"/>
    <s v="Suspendido por impago                                                           "/>
    <s v="OC CCIAL AMERICANO  "/>
    <s v="JORGE IVAN GIRALDO GONZALEZ                                             "/>
    <n v="3014957166"/>
    <s v="TC090"/>
    <s v="CL 41 7F 3                                                                                                                                                                                 "/>
    <s v="                                                            "/>
    <s v="MP000354                      "/>
    <s v="YESSICA_PAOLA_MARTINEZ_MENDEZ                                                   "/>
    <s v="AC230"/>
    <n v="20201016"/>
    <n v="20201016"/>
    <n v="1170"/>
    <n v="0"/>
    <m/>
    <s v="NO"/>
    <x v="0"/>
    <n v="3"/>
    <n v="3000"/>
    <s v="Aumentos de potencia"/>
    <x v="9"/>
    <n v="20201016"/>
    <x v="1"/>
    <n v="1"/>
    <x v="1"/>
    <n v="16"/>
    <x v="3"/>
    <x v="1"/>
    <x v="1"/>
    <x v="3"/>
    <s v="Sin Orden"/>
    <n v="16"/>
    <n v="10"/>
    <n v="2020"/>
    <n v="40"/>
    <s v="No Cruza"/>
    <n v="40"/>
    <n v="16"/>
    <n v="10"/>
    <n v="2020"/>
    <n v="40"/>
    <x v="1"/>
    <n v="0"/>
    <x v="4"/>
  </r>
  <r>
    <s v="P12102020090014"/>
    <x v="1"/>
    <n v="0"/>
    <n v="0"/>
    <s v="                                                                                "/>
    <s v="C.A. Malambo        "/>
    <s v="MARLENE BURGOS JULIO                                                    "/>
    <n v="3143004423"/>
    <s v="TC090"/>
    <s v="                                                                                                                                                                                           "/>
    <s v="CT 05670 MT 06783                                           "/>
    <s v="ACSIA041                      "/>
    <s v="CLAUDIA MANOTAS                                                                 "/>
    <s v="AC236"/>
    <n v="20200914"/>
    <n v="20200922"/>
    <n v="1210"/>
    <n v="28130060"/>
    <s v="Inspección Normalización"/>
    <s v="NO"/>
    <x v="1"/>
    <n v="3"/>
    <n v="3000"/>
    <s v="Suministros definitivos Simples "/>
    <x v="8"/>
    <n v="20201016"/>
    <x v="1"/>
    <n v="1"/>
    <x v="1"/>
    <n v="14"/>
    <x v="7"/>
    <x v="1"/>
    <x v="4"/>
    <x v="275"/>
    <s v="Resuelta"/>
    <n v="16"/>
    <n v="10"/>
    <n v="2020"/>
    <n v="40"/>
    <s v="No Cruza"/>
    <n v="32"/>
    <n v="22"/>
    <n v="9"/>
    <n v="2020"/>
    <n v="64"/>
    <x v="1"/>
    <n v="24"/>
    <x v="1"/>
  </r>
  <r>
    <s v="P95102020110016"/>
    <x v="3"/>
    <n v="0"/>
    <n v="0"/>
    <s v="                                                                                "/>
    <s v="O.C. B/quilla Nte   "/>
    <s v="SAS+ CASTRO PANESSO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LL110 9G 187                                               "/>
    <s v="RC000120                      "/>
    <s v="SILVIA_QUIROZ_PARRA                                                             "/>
    <s v="AC005"/>
    <n v="20201106"/>
    <n v="20201106"/>
    <n v="9510"/>
    <n v="28272539"/>
    <s v="Inspección Normalización"/>
    <s v="SI"/>
    <x v="3"/>
    <n v="3"/>
    <n v="3000"/>
    <s v="Suministros definitivos Simples "/>
    <x v="3"/>
    <n v="20201106"/>
    <x v="1"/>
    <n v="1"/>
    <x v="1"/>
    <n v="6"/>
    <x v="5"/>
    <x v="1"/>
    <x v="1"/>
    <x v="42"/>
    <s v="Resuelta"/>
    <n v="6"/>
    <n v="11"/>
    <n v="2020"/>
    <n v="19"/>
    <s v="No Cruza"/>
    <n v="0"/>
    <n v="6"/>
    <n v="11"/>
    <n v="2020"/>
    <n v="19"/>
    <x v="1"/>
    <n v="0"/>
    <x v="1"/>
  </r>
  <r>
    <s v="P11102019060031"/>
    <x v="4"/>
    <n v="2700408"/>
    <n v="0"/>
    <s v="                                                                                "/>
    <s v="O.C. B/quilla Cto   "/>
    <s v="BEATRIZ M DE HELD                                                       "/>
    <s v="3132109987 3160300    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613"/>
    <n v="20200110"/>
    <n v="1110"/>
    <n v="26605098"/>
    <s v="Seguimiento y rev. instalacion electrica distribucion "/>
    <s v="NO"/>
    <x v="3"/>
    <n v="30"/>
    <n v="30000"/>
    <s v="Aumentos de potencia"/>
    <x v="6"/>
    <n v="20200110"/>
    <x v="2"/>
    <n v="1"/>
    <x v="0"/>
    <n v="13"/>
    <x v="4"/>
    <x v="2"/>
    <x v="1"/>
    <x v="51"/>
    <s v="Resuelta"/>
    <n v="10"/>
    <n v="1"/>
    <n v="2020"/>
    <n v="320"/>
    <s v="No Cruza"/>
    <n v="211"/>
    <n v="10"/>
    <n v="1"/>
    <n v="2020"/>
    <n v="320"/>
    <x v="1"/>
    <n v="0"/>
    <x v="3"/>
  </r>
  <r>
    <s v="P93302019060021"/>
    <x v="0"/>
    <n v="0"/>
    <n v="0"/>
    <s v="                                                                                "/>
    <s v="O.C. Riohacha       "/>
    <s v="OXIDACION ETAPA 1 ELEC COMUNIDADES INDIGENAS ALEDAÑAS                   "/>
    <n v="0"/>
    <s v="TC090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190622"/>
    <n v="20191011"/>
    <n v="3310"/>
    <n v="26815981"/>
    <s v="Factibilidad Distribucion "/>
    <s v="NO"/>
    <x v="1"/>
    <n v="150"/>
    <n v="150000"/>
    <s v="Obras "/>
    <x v="0"/>
    <n v="20191011"/>
    <x v="7"/>
    <n v="1"/>
    <x v="0"/>
    <n v="22"/>
    <x v="4"/>
    <x v="2"/>
    <x v="3"/>
    <x v="731"/>
    <s v="Resuelta"/>
    <n v="11"/>
    <n v="10"/>
    <n v="2019"/>
    <n v="411"/>
    <s v="No Cruza"/>
    <n v="111"/>
    <n v="11"/>
    <n v="10"/>
    <n v="2019"/>
    <n v="411"/>
    <x v="0"/>
    <n v="0"/>
    <x v="0"/>
  </r>
  <r>
    <s v="P11102017050022"/>
    <x v="8"/>
    <n v="0"/>
    <n v="0"/>
    <s v="                                                                                "/>
    <s v="O.C. B/quilla Nte   "/>
    <s v="NAKAD RESIDENCIAL RODRIGUEZ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SIDENCIAL NAKAD                                           "/>
    <s v="T3443869                      "/>
    <s v="                                                                                "/>
    <s v="AC210"/>
    <n v="20170505"/>
    <n v="20180508"/>
    <n v="1110"/>
    <n v="24933371"/>
    <s v="Seguimiento y rev. instalacion electrica distribucion "/>
    <s v="NO"/>
    <x v="3"/>
    <n v="225"/>
    <n v="225000"/>
    <s v="Obras "/>
    <x v="13"/>
    <n v="20180508"/>
    <x v="6"/>
    <n v="1"/>
    <x v="0"/>
    <n v="5"/>
    <x v="2"/>
    <x v="0"/>
    <x v="1"/>
    <x v="614"/>
    <s v="Resuelta"/>
    <n v="8"/>
    <n v="5"/>
    <n v="2018"/>
    <n v="932"/>
    <s v="No Cruza"/>
    <n v="368"/>
    <n v="8"/>
    <n v="5"/>
    <n v="2018"/>
    <n v="932"/>
    <x v="0"/>
    <n v="0"/>
    <x v="5"/>
  </r>
  <r>
    <s v="P11102019120097"/>
    <x v="2"/>
    <n v="0"/>
    <n v="0"/>
    <s v="                                                                                "/>
    <s v="O.C. B/quilla Cto   "/>
    <s v="S.A. E.S.P. COLOMBIA MOVIL                                              "/>
    <n v="6618290"/>
    <s v="TC088"/>
    <s v="                                                                                                                                                                                           "/>
    <s v="BURO 51                                                     "/>
    <s v="A3151411                      "/>
    <s v="FERGIE_YULISSA_SOLANO_MANOTAS                                                   "/>
    <s v="AC190"/>
    <n v="20191216"/>
    <n v="20191230"/>
    <n v="1110"/>
    <n v="27109054"/>
    <s v="Seguimiento y rev. instalacion electrica distribucion "/>
    <s v="NO"/>
    <x v="2"/>
    <n v="15"/>
    <n v="15000"/>
    <s v="Obras "/>
    <x v="5"/>
    <n v="20200205"/>
    <x v="2"/>
    <n v="1"/>
    <x v="0"/>
    <n v="16"/>
    <x v="9"/>
    <x v="2"/>
    <x v="1"/>
    <x v="581"/>
    <s v="Pendiente"/>
    <n v="5"/>
    <n v="2"/>
    <n v="2020"/>
    <n v="294"/>
    <d v="2020-01-24T00:00:00"/>
    <n v="294"/>
    <n v="30"/>
    <n v="12"/>
    <n v="2019"/>
    <n v="331"/>
    <x v="1"/>
    <n v="37"/>
    <x v="2"/>
  </r>
  <r>
    <s v="P34102020110021"/>
    <x v="5"/>
    <n v="0"/>
    <n v="0"/>
    <s v="                                                                                "/>
    <s v="O.C. B/quilla Nte   "/>
    <s v="RAFAEL EMILIO REALES IBARRA                                             "/>
    <n v="3144533214"/>
    <s v="TC090"/>
    <s v="                                                                                                                                                                                           "/>
    <s v="C 15 22 144                                                 "/>
    <s v="RC000135                      "/>
    <s v="CRISTIAN_CONTRERAS_ARROYO                                                       "/>
    <s v="AC230"/>
    <n v="20201105"/>
    <n v="20201105"/>
    <n v="3410"/>
    <n v="0"/>
    <m/>
    <s v="NO"/>
    <x v="0"/>
    <n v="5"/>
    <n v="5000"/>
    <s v="Coogeneración/Suplencia "/>
    <x v="9"/>
    <n v="20201105"/>
    <x v="10"/>
    <n v="1"/>
    <x v="0"/>
    <n v="5"/>
    <x v="5"/>
    <x v="1"/>
    <x v="0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2102018120032"/>
    <x v="0"/>
    <n v="2016136"/>
    <n v="20210970"/>
    <s v="Situacion correcta                                                              "/>
    <s v="O.C Sabanalarga     "/>
    <s v="ATLANTICO MUNICIPIO DE POLONUEVO                                        "/>
    <n v="3215409649"/>
    <s v="TC095"/>
    <s v="CL 8 7 2                                                                                                                                                                                   "/>
    <s v="PALACIO MUNICIPAL                                           "/>
    <s v="A8742068                      "/>
    <s v="Alvaro_Enrique_Hernandez_Suarez                                                 "/>
    <s v="AC100"/>
    <n v="20181228"/>
    <n v="20190329"/>
    <n v="1210"/>
    <n v="26135046"/>
    <s v="Factibilidad Distribucion "/>
    <s v="NO"/>
    <x v="1"/>
    <n v="37.5"/>
    <n v="37500"/>
    <s v="Aumentos de potencia"/>
    <x v="8"/>
    <n v="20200723"/>
    <x v="2"/>
    <n v="1"/>
    <x v="0"/>
    <n v="28"/>
    <x v="9"/>
    <x v="3"/>
    <x v="4"/>
    <x v="732"/>
    <s v="Resuelta"/>
    <n v="23"/>
    <n v="7"/>
    <n v="2020"/>
    <n v="125"/>
    <s v="No Cruza"/>
    <n v="573"/>
    <n v="29"/>
    <n v="3"/>
    <n v="2019"/>
    <n v="607"/>
    <x v="0"/>
    <n v="482"/>
    <x v="0"/>
  </r>
  <r>
    <s v="P11102020080061"/>
    <x v="1"/>
    <n v="3051780"/>
    <n v="20121795"/>
    <s v="Situacion correcta                                                              "/>
    <s v="O.C. B/quilla Sur   "/>
    <s v="GLADYS BUSTOS                                                           "/>
    <n v="3005461636"/>
    <s v="TC090"/>
    <s v="CR 36 80 105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6"/>
    <n v="20200821"/>
    <n v="20200825"/>
    <n v="1110"/>
    <n v="28031946"/>
    <s v="Modificación de Potencia"/>
    <s v="NO"/>
    <x v="1"/>
    <n v="3"/>
    <n v="3000"/>
    <s v="Aumentos de potencia"/>
    <x v="1"/>
    <n v="20200825"/>
    <x v="1"/>
    <n v="1"/>
    <x v="1"/>
    <n v="21"/>
    <x v="10"/>
    <x v="1"/>
    <x v="1"/>
    <x v="598"/>
    <s v="Resuelta"/>
    <n v="25"/>
    <n v="8"/>
    <n v="2020"/>
    <n v="92"/>
    <s v="No Cruza"/>
    <n v="4"/>
    <n v="25"/>
    <n v="8"/>
    <n v="2020"/>
    <n v="92"/>
    <x v="1"/>
    <n v="0"/>
    <x v="1"/>
  </r>
  <r>
    <s v="P75412019050025"/>
    <x v="0"/>
    <n v="0"/>
    <n v="0"/>
    <s v="                                                                                "/>
    <s v="O.C Sabanalarga     "/>
    <s v="JULIO C. CALVO MEJIA FINCA NAZARET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NAZATRET                                              "/>
    <s v="A8742068                      "/>
    <s v="Alvaro_Enrique_Hernandez_Suarez                                                 "/>
    <s v="AC100"/>
    <n v="20190521"/>
    <n v="20190912"/>
    <n v="7541"/>
    <n v="26333588"/>
    <s v="Factibilidad Distribucion "/>
    <s v="NO"/>
    <x v="1"/>
    <n v="25"/>
    <n v="25000"/>
    <s v="Obras "/>
    <x v="0"/>
    <n v="20190912"/>
    <x v="2"/>
    <n v="1"/>
    <x v="0"/>
    <n v="21"/>
    <x v="2"/>
    <x v="2"/>
    <x v="4"/>
    <x v="118"/>
    <s v="Resuelta"/>
    <n v="12"/>
    <n v="9"/>
    <n v="2019"/>
    <n v="440"/>
    <s v="No Cruza"/>
    <n v="114"/>
    <n v="12"/>
    <n v="9"/>
    <n v="2019"/>
    <n v="440"/>
    <x v="0"/>
    <n v="0"/>
    <x v="0"/>
  </r>
  <r>
    <s v="P31602020060001"/>
    <x v="0"/>
    <n v="0"/>
    <n v="0"/>
    <s v="                                                                                "/>
    <s v="XXX NO UTILIZAR     "/>
    <s v="  MUNICIPIO DE EL BANCO                                                 "/>
    <n v="3114129535"/>
    <s v="TC095"/>
    <s v="                                                                                                                                                                                           "/>
    <s v="C 7 K 20 Y 19B                                              "/>
    <s v="G2288387                      "/>
    <s v="MARCOS_DAVID_RUMBO_BORRE                                                        "/>
    <s v="AC100"/>
    <n v="20200610"/>
    <n v="20200612"/>
    <n v="3160"/>
    <n v="0"/>
    <m/>
    <s v="NO"/>
    <x v="0"/>
    <n v="75"/>
    <n v="75000"/>
    <s v="Obras "/>
    <x v="0"/>
    <n v="20200612"/>
    <x v="2"/>
    <n v="1"/>
    <x v="0"/>
    <n v="10"/>
    <x v="4"/>
    <x v="1"/>
    <x v="2"/>
    <x v="195"/>
    <s v="Sin Orden"/>
    <n v="12"/>
    <n v="6"/>
    <n v="2020"/>
    <n v="166"/>
    <s v="No Cruza"/>
    <n v="166"/>
    <n v="12"/>
    <n v="6"/>
    <n v="2020"/>
    <n v="166"/>
    <x v="1"/>
    <n v="0"/>
    <x v="0"/>
  </r>
  <r>
    <s v="P11102015040034"/>
    <x v="8"/>
    <n v="0"/>
    <n v="0"/>
    <s v="                                                                                "/>
    <s v="O.C. B/quilla Cto   "/>
    <s v="CLINICA BONNADONA PROVISIONAL CONSTRUC PARQUEADERO                      "/>
    <n v="3770055"/>
    <s v="TC088"/>
    <s v="                                                                                                                                                                                           "/>
    <s v="=CRA 49C 82 82                                              "/>
    <s v="G2247589                      "/>
    <s v="CARLOS_ENRIQUE_ARRIETA_POLANCO                                                  "/>
    <s v="AC210"/>
    <n v="20150409"/>
    <n v="20150624"/>
    <n v="1110"/>
    <n v="21554057"/>
    <s v="Seguimiento y rev. instalacion electrica distribucion "/>
    <s v="NO"/>
    <x v="1"/>
    <n v="300"/>
    <n v="300000"/>
    <s v="Obras "/>
    <x v="13"/>
    <n v="20150624"/>
    <x v="3"/>
    <n v="1"/>
    <x v="0"/>
    <n v="9"/>
    <x v="8"/>
    <x v="4"/>
    <x v="1"/>
    <x v="733"/>
    <s v="Resuelta"/>
    <n v="24"/>
    <n v="6"/>
    <n v="2015"/>
    <n v="1981"/>
    <s v="No Cruza"/>
    <n v="76"/>
    <n v="24"/>
    <n v="6"/>
    <n v="2015"/>
    <n v="1981"/>
    <x v="0"/>
    <n v="0"/>
    <x v="5"/>
  </r>
  <r>
    <s v="P12102016020047"/>
    <x v="7"/>
    <n v="0"/>
    <n v="0"/>
    <s v="                                                                                "/>
    <s v="O.C Sabanalarga     "/>
    <s v="DE SAN LUIS ELECTRIFICACION VEREDA EL CORRAL                            "/>
    <n v="0"/>
    <s v="TC090"/>
    <s v="                                                                                                                                                                                           "/>
    <s v="ELECTRIFICACION DE REDES VDA                                "/>
    <s v="T9763922                      "/>
    <s v="Somaya_Rincon                                                                   "/>
    <s v="AC200"/>
    <n v="20160229"/>
    <n v="20160229"/>
    <n v="1210"/>
    <n v="0"/>
    <m/>
    <s v="NO"/>
    <x v="0"/>
    <n v="75"/>
    <n v="75000"/>
    <s v="Obras "/>
    <x v="8"/>
    <n v="20180928"/>
    <x v="7"/>
    <n v="1"/>
    <x v="0"/>
    <n v="29"/>
    <x v="1"/>
    <x v="7"/>
    <x v="4"/>
    <x v="734"/>
    <s v="Sin Orden"/>
    <n v="28"/>
    <n v="9"/>
    <n v="2018"/>
    <n v="789"/>
    <s v="No Cruza"/>
    <n v="789"/>
    <n v="29"/>
    <n v="2"/>
    <n v="2016"/>
    <n v="1731"/>
    <x v="0"/>
    <n v="942"/>
    <x v="5"/>
  </r>
  <r>
    <s v="P34102020010087"/>
    <x v="0"/>
    <n v="0"/>
    <n v="0"/>
    <s v="                                                                                "/>
    <s v="ZE Santa_Marta      "/>
    <s v="JUAN CARLOS OSPINA DE ARMAS                                             "/>
    <n v="4227222"/>
    <s v="TC092"/>
    <s v="                                                                                                                                                                                           "/>
    <s v="ENSENADA LA PICUA                                           "/>
    <s v="T9697258                      "/>
    <s v="Adriana_Duran_Q                                                                 "/>
    <s v="AC100"/>
    <n v="20200127"/>
    <n v="20200204"/>
    <n v="3410"/>
    <n v="27138988"/>
    <s v="Factibilidad Distribucion "/>
    <s v="NO"/>
    <x v="1"/>
    <n v="25"/>
    <n v="25000"/>
    <s v="Obras "/>
    <x v="0"/>
    <n v="20200204"/>
    <x v="2"/>
    <n v="1"/>
    <x v="0"/>
    <n v="27"/>
    <x v="11"/>
    <x v="1"/>
    <x v="0"/>
    <x v="380"/>
    <s v="Resuelta"/>
    <n v="4"/>
    <n v="2"/>
    <n v="2020"/>
    <n v="295"/>
    <s v="No Cruza"/>
    <n v="8"/>
    <n v="4"/>
    <n v="2"/>
    <n v="2020"/>
    <n v="295"/>
    <x v="1"/>
    <n v="0"/>
    <x v="0"/>
  </r>
  <r>
    <s v="P11102020030054"/>
    <x v="1"/>
    <n v="0"/>
    <n v="0"/>
    <s v="                                                                                "/>
    <s v="Of. Telefónica 24H  "/>
    <s v="HERSILDA RUEDA DE OTERO                                                 "/>
    <n v="3013952463"/>
    <s v="TC092"/>
    <s v="                                                                                                                                                                                           "/>
    <s v="NRO MAT 040-157508                                          "/>
    <s v="TR051819                      "/>
    <s v="JHESICA_KATHERINE_HERNANDEZ_VERGEL                                              "/>
    <s v="AC236"/>
    <n v="20200311"/>
    <n v="20200325"/>
    <n v="1110"/>
    <n v="27255687"/>
    <s v="Inspección Normalización"/>
    <s v="NO"/>
    <x v="1"/>
    <n v="3"/>
    <n v="3000"/>
    <s v="Suministros definitivos Simples "/>
    <x v="1"/>
    <n v="20200325"/>
    <x v="1"/>
    <n v="1"/>
    <x v="1"/>
    <n v="11"/>
    <x v="0"/>
    <x v="1"/>
    <x v="1"/>
    <x v="83"/>
    <s v="Resuelta"/>
    <n v="25"/>
    <n v="3"/>
    <n v="2020"/>
    <n v="245"/>
    <s v="No Cruza"/>
    <n v="14"/>
    <n v="25"/>
    <n v="3"/>
    <n v="2020"/>
    <n v="245"/>
    <x v="1"/>
    <n v="0"/>
    <x v="1"/>
  </r>
  <r>
    <s v="P11102018100146"/>
    <x v="2"/>
    <n v="0"/>
    <n v="0"/>
    <s v="                                                                                "/>
    <s v="O.C. B/quilla Nte   "/>
    <s v="  ALAMEDA DEL RIO                                                       "/>
    <n v="3173005446"/>
    <s v="TC088"/>
    <s v="                                                                                                                                                                                           "/>
    <s v="ALAMEDA DEL RIO                                             "/>
    <s v="T3443869                      "/>
    <s v="                                                                                "/>
    <s v="AC190"/>
    <n v="20181030"/>
    <n v="20181030"/>
    <n v="1110"/>
    <n v="25690955"/>
    <s v="Seguimiento y rev. instalacion electrica distribucion "/>
    <s v="NO"/>
    <x v="1"/>
    <n v="112.5"/>
    <n v="112500"/>
    <s v="Obras "/>
    <x v="8"/>
    <n v="20181106"/>
    <x v="2"/>
    <n v="1"/>
    <x v="0"/>
    <n v="30"/>
    <x v="3"/>
    <x v="3"/>
    <x v="1"/>
    <x v="709"/>
    <s v="Resuelta"/>
    <n v="6"/>
    <n v="11"/>
    <n v="2018"/>
    <n v="750"/>
    <d v="2018-11-06T00:00:00"/>
    <n v="7"/>
    <n v="30"/>
    <n v="10"/>
    <n v="2018"/>
    <n v="757"/>
    <x v="0"/>
    <n v="7"/>
    <x v="2"/>
  </r>
  <r>
    <s v="P34102020100038"/>
    <x v="3"/>
    <n v="1088890"/>
    <n v="10028194"/>
    <s v="Situacion correcta                                                              "/>
    <s v="O.C. La 14          "/>
    <s v="NURIS ISABEL TAPIAS. ALTAMAR                                            "/>
    <n v="3014000239"/>
    <s v="TC090"/>
    <s v="SECTOR 1 MZ74 7                                                                                                                                                                            "/>
    <s v="                                                            "/>
    <s v="A9670285                      "/>
    <s v="Alexandra_Campo_Quintero                                                        "/>
    <s v="AC005"/>
    <n v="20201015"/>
    <n v="20201108"/>
    <n v="3410"/>
    <n v="28273671"/>
    <s v="Modificación de Potencia"/>
    <s v="NO"/>
    <x v="2"/>
    <n v="3"/>
    <n v="3000"/>
    <s v="Aumentos de potencia"/>
    <x v="3"/>
    <n v="20201108"/>
    <x v="1"/>
    <n v="1"/>
    <x v="1"/>
    <n v="15"/>
    <x v="3"/>
    <x v="1"/>
    <x v="0"/>
    <x v="13"/>
    <s v="Pendiente"/>
    <n v="8"/>
    <n v="11"/>
    <n v="2020"/>
    <n v="17"/>
    <s v="No Cruza"/>
    <n v="17"/>
    <n v="8"/>
    <n v="11"/>
    <n v="2020"/>
    <n v="17"/>
    <x v="1"/>
    <n v="0"/>
    <x v="1"/>
  </r>
  <r>
    <s v="P31602019020028"/>
    <x v="0"/>
    <n v="0"/>
    <n v="0"/>
    <s v="                                                                                "/>
    <s v="XXX NO UTILIZAR     "/>
    <s v="ARGENIS DIAZ SANCHEZ                                                    "/>
    <n v="3103357797"/>
    <s v="TC090"/>
    <s v="                                                                                                                                                                                           "/>
    <s v="FINCA EL PORVENIR                                           "/>
    <s v="MP000129                      "/>
    <s v="                                                                                "/>
    <s v="AC100"/>
    <n v="20190225"/>
    <n v="20190302"/>
    <n v="3160"/>
    <n v="26038018"/>
    <s v="Factibilidad Distribucion "/>
    <s v="NO"/>
    <x v="1"/>
    <n v="10"/>
    <n v="10000"/>
    <s v="Obras "/>
    <x v="0"/>
    <n v="20190302"/>
    <x v="2"/>
    <n v="1"/>
    <x v="0"/>
    <n v="25"/>
    <x v="1"/>
    <x v="2"/>
    <x v="2"/>
    <x v="341"/>
    <s v="Resuelta"/>
    <n v="2"/>
    <n v="3"/>
    <n v="2019"/>
    <n v="634"/>
    <s v="No Cruza"/>
    <n v="5"/>
    <n v="2"/>
    <n v="3"/>
    <n v="2019"/>
    <n v="634"/>
    <x v="0"/>
    <n v="0"/>
    <x v="0"/>
  </r>
  <r>
    <s v="P11802019030065"/>
    <x v="2"/>
    <n v="0"/>
    <n v="0"/>
    <s v="                                                                                "/>
    <s v="O.C. B/quilla Cto   "/>
    <s v="VIAS DEL ATLANTICO PCI UNION TEMPORAL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LLE 77B # 57-141                                           "/>
    <s v="T9763922                      "/>
    <s v="Somaya_Rincon                                                                   "/>
    <s v="AC190"/>
    <n v="20190321"/>
    <n v="20190429"/>
    <n v="1180"/>
    <n v="26135119"/>
    <s v="Factibilidad Distribucion "/>
    <s v="NO"/>
    <x v="1"/>
    <n v="37.5"/>
    <n v="37500"/>
    <s v="Obras "/>
    <x v="7"/>
    <n v="20190502"/>
    <x v="2"/>
    <n v="1"/>
    <x v="0"/>
    <n v="21"/>
    <x v="0"/>
    <x v="2"/>
    <x v="1"/>
    <x v="637"/>
    <s v="Resuelta"/>
    <n v="2"/>
    <n v="5"/>
    <n v="2019"/>
    <n v="573"/>
    <s v="No Cruza"/>
    <n v="42"/>
    <n v="29"/>
    <n v="4"/>
    <n v="2019"/>
    <n v="576"/>
    <x v="0"/>
    <n v="3"/>
    <x v="2"/>
  </r>
  <r>
    <s v="P12102020020038"/>
    <x v="0"/>
    <n v="0"/>
    <n v="0"/>
    <s v="                                                                                "/>
    <s v="O.C Sabanalarga     "/>
    <s v="EASY SISTEM BODEGA                                                      "/>
    <n v="4818881"/>
    <s v="TC092"/>
    <s v="                                                                                                                                                                                           "/>
    <s v="EASY SISTEM                                                 "/>
    <s v="A8742068                      "/>
    <s v="Alvaro_Enrique_Hernandez_Suarez                                                 "/>
    <s v="AC100"/>
    <n v="20200227"/>
    <n v="20200304"/>
    <n v="1210"/>
    <n v="27221647"/>
    <s v="Factibilidad Distribucion "/>
    <s v="NO"/>
    <x v="1"/>
    <n v="150"/>
    <n v="150000"/>
    <s v="Obras "/>
    <x v="0"/>
    <n v="20200304"/>
    <x v="3"/>
    <n v="1"/>
    <x v="0"/>
    <n v="27"/>
    <x v="1"/>
    <x v="1"/>
    <x v="4"/>
    <x v="58"/>
    <s v="Resuelta"/>
    <n v="4"/>
    <n v="3"/>
    <n v="2020"/>
    <n v="266"/>
    <s v="No Cruza"/>
    <n v="6"/>
    <n v="4"/>
    <n v="3"/>
    <n v="2020"/>
    <n v="266"/>
    <x v="1"/>
    <n v="0"/>
    <x v="0"/>
  </r>
  <r>
    <s v="P34102020100075"/>
    <x v="4"/>
    <n v="1009459"/>
    <n v="10018571"/>
    <s v="Situacion correcta                                                              "/>
    <s v="ZE Santa_Marta      "/>
    <s v="DE COLOMBIA S.A DIALNET                                                 "/>
    <n v="3215418504"/>
    <s v="TC088"/>
    <s v="CL 13 CR 3 5                                                                                                                                                                               "/>
    <s v="C 13 3 05 ESQ                                               "/>
    <s v="T7541855                      "/>
    <s v="Elizabeth_Perez_Rincon                                                          "/>
    <s v="AC220"/>
    <n v="20201021"/>
    <n v="20201109"/>
    <n v="3410"/>
    <n v="28243971"/>
    <s v="Seguimiento y rev. instalacion electrica distribucion "/>
    <s v="NO"/>
    <x v="1"/>
    <n v="150"/>
    <n v="150000"/>
    <s v="Aumentos de potencia"/>
    <x v="4"/>
    <n v="20201109"/>
    <x v="2"/>
    <n v="1"/>
    <x v="0"/>
    <n v="21"/>
    <x v="3"/>
    <x v="1"/>
    <x v="0"/>
    <x v="151"/>
    <s v="Resuelta"/>
    <n v="9"/>
    <n v="11"/>
    <n v="2020"/>
    <n v="16"/>
    <s v="No Cruza"/>
    <n v="19"/>
    <n v="9"/>
    <n v="11"/>
    <n v="2020"/>
    <n v="16"/>
    <x v="1"/>
    <n v="0"/>
    <x v="3"/>
  </r>
  <r>
    <s v="P11802020070086"/>
    <x v="1"/>
    <n v="0"/>
    <n v="0"/>
    <s v="                                                                                "/>
    <s v="O.C. B/quilla Sur   "/>
    <s v="LIZBETH MORENO MARIN                                                    "/>
    <n v="300524043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236"/>
    <n v="20200729"/>
    <n v="20200812"/>
    <n v="1180"/>
    <n v="27967682"/>
    <s v="Inspección Normalización"/>
    <s v="NO"/>
    <x v="1"/>
    <n v="3"/>
    <n v="3000"/>
    <s v="Suministros definitivos Simples "/>
    <x v="1"/>
    <n v="20200812"/>
    <x v="1"/>
    <n v="1"/>
    <x v="1"/>
    <n v="29"/>
    <x v="6"/>
    <x v="1"/>
    <x v="1"/>
    <x v="167"/>
    <s v="Resuelta"/>
    <n v="12"/>
    <n v="8"/>
    <n v="2020"/>
    <n v="105"/>
    <s v="No Cruza"/>
    <n v="14"/>
    <n v="12"/>
    <n v="8"/>
    <n v="2020"/>
    <n v="105"/>
    <x v="1"/>
    <n v="0"/>
    <x v="1"/>
  </r>
  <r>
    <s v="P75422020100009"/>
    <x v="0"/>
    <n v="0"/>
    <n v="0"/>
    <s v="                                                                                "/>
    <s v="O.C. B/quilla Cto   "/>
    <s v="CBD CANNA GROUP INVERNADERO REPELON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027"/>
    <n v="20201104"/>
    <n v="7542"/>
    <n v="28255857"/>
    <s v="Factibilidad Distribucion "/>
    <s v="NO"/>
    <x v="1"/>
    <n v="25"/>
    <n v="25000"/>
    <s v="Obras "/>
    <x v="0"/>
    <n v="20201104"/>
    <x v="2"/>
    <n v="1"/>
    <x v="0"/>
    <n v="27"/>
    <x v="3"/>
    <x v="1"/>
    <x v="4"/>
    <x v="85"/>
    <s v="Resuelta"/>
    <n v="4"/>
    <n v="11"/>
    <n v="2020"/>
    <n v="21"/>
    <d v="2020-10-28T00:00:00"/>
    <n v="8"/>
    <n v="4"/>
    <n v="11"/>
    <n v="2020"/>
    <n v="21"/>
    <x v="1"/>
    <n v="0"/>
    <x v="0"/>
  </r>
  <r>
    <s v="P93322020100043"/>
    <x v="5"/>
    <n v="7168298"/>
    <n v="35052144"/>
    <s v="Situacion correcta                                                              "/>
    <s v="O.C. Riohacha       "/>
    <s v="CELESTINA PEREIRA B                                                     "/>
    <n v="3136648194"/>
    <s v="TC090"/>
    <s v="CL 13 CR 28 67                                                                                                                                                                             "/>
    <s v="NIF CERCANO 25616755                                        "/>
    <s v="N3352044                      "/>
    <s v="Laudis_Peñaranda_                                                               "/>
    <s v="AC230"/>
    <n v="20201028"/>
    <n v="20201028"/>
    <n v="9332"/>
    <n v="0"/>
    <m/>
    <s v="NO"/>
    <x v="0"/>
    <n v="225"/>
    <n v="225000"/>
    <s v="Aumentos de potencia"/>
    <x v="9"/>
    <n v="20201028"/>
    <x v="2"/>
    <n v="1"/>
    <x v="0"/>
    <n v="28"/>
    <x v="3"/>
    <x v="1"/>
    <x v="3"/>
    <x v="133"/>
    <s v="Sin Orden"/>
    <n v="28"/>
    <n v="10"/>
    <n v="2020"/>
    <n v="28"/>
    <s v="No Cruza"/>
    <n v="28"/>
    <n v="28"/>
    <n v="10"/>
    <n v="2020"/>
    <n v="28"/>
    <x v="1"/>
    <n v="0"/>
    <x v="4"/>
  </r>
  <r>
    <s v="P77912020090006"/>
    <x v="2"/>
    <n v="0"/>
    <n v="0"/>
    <s v="                                                                                "/>
    <s v="O.C. La 14          "/>
    <s v="EDUARDO SALAH ROPAIN BMT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7791"/>
    <n v="28160932"/>
    <s v="Factibilidad Distribucion "/>
    <s v="NO"/>
    <x v="1"/>
    <n v="25"/>
    <n v="25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2202020090002"/>
    <x v="2"/>
    <n v="0"/>
    <n v="0"/>
    <s v="                                                                                "/>
    <s v="O.C. B/quilla Cto   "/>
    <s v="VILLA OLIMPICA PLANTA PETAR                                             "/>
    <n v="3145966625"/>
    <s v="TC092"/>
    <s v="                                                                                                                                                                                           "/>
    <s v="TALLER Y PLANTA                                             "/>
    <s v="A2891363                      "/>
    <s v="Naibet Olivo                                                                    "/>
    <s v="AC190"/>
    <n v="20200903"/>
    <n v="20200903"/>
    <n v="1220"/>
    <n v="0"/>
    <m/>
    <s v="NO"/>
    <x v="0"/>
    <n v="525"/>
    <n v="525000"/>
    <s v="Obras "/>
    <x v="8"/>
    <n v="20201111"/>
    <x v="3"/>
    <n v="1"/>
    <x v="0"/>
    <n v="3"/>
    <x v="7"/>
    <x v="1"/>
    <x v="4"/>
    <x v="230"/>
    <s v="Sin Orden"/>
    <n v="11"/>
    <n v="11"/>
    <n v="2020"/>
    <n v="14"/>
    <s v="No Cruza"/>
    <n v="14"/>
    <n v="3"/>
    <n v="9"/>
    <n v="2020"/>
    <n v="83"/>
    <x v="1"/>
    <n v="69"/>
    <x v="2"/>
  </r>
  <r>
    <s v="P95202019080018"/>
    <x v="4"/>
    <n v="0"/>
    <n v="0"/>
    <s v="                                                                                "/>
    <s v="O.C. B/quilla Cto   "/>
    <s v="TIENDA JUSTO Y BUENO INVESMA &amp; CIA S EN C                               "/>
    <n v="3013572178"/>
    <s v="TC092"/>
    <s v="                                                                                                                                                                                           "/>
    <s v="JUSTO Y BUENO                                               "/>
    <s v="T9763922                      "/>
    <s v="Somaya_Rincon                                                                   "/>
    <s v="AC220"/>
    <n v="20190816"/>
    <n v="20200212"/>
    <n v="9520"/>
    <n v="26961250"/>
    <s v="Seguimiento y rev. instalacion electrica distribucion "/>
    <s v="NO"/>
    <x v="3"/>
    <n v="30"/>
    <n v="30000"/>
    <s v="Obras "/>
    <x v="8"/>
    <n v="20200908"/>
    <x v="2"/>
    <n v="1"/>
    <x v="0"/>
    <n v="16"/>
    <x v="10"/>
    <x v="2"/>
    <x v="4"/>
    <x v="735"/>
    <s v="Resuelta"/>
    <n v="8"/>
    <n v="9"/>
    <n v="2020"/>
    <n v="78"/>
    <s v="No Cruza"/>
    <n v="389"/>
    <n v="12"/>
    <n v="2"/>
    <n v="2020"/>
    <n v="287"/>
    <x v="1"/>
    <n v="209"/>
    <x v="3"/>
  </r>
  <r>
    <s v="P93322020100036"/>
    <x v="0"/>
    <n v="0"/>
    <n v="0"/>
    <s v="                                                                                "/>
    <s v="O.C. Riohacha       "/>
    <s v="URIBIA TIENDA PARQUEADERO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IENDA                                                      "/>
    <s v="N3352044                      "/>
    <s v="Laudis_Peñaranda_                                                               "/>
    <s v="AC100"/>
    <n v="20201022"/>
    <n v="20201028"/>
    <n v="9332"/>
    <n v="28246407"/>
    <s v="Factibilidad Distribucion "/>
    <s v="NO"/>
    <x v="1"/>
    <n v="30"/>
    <n v="30000"/>
    <s v="Obras "/>
    <x v="0"/>
    <n v="20201028"/>
    <x v="2"/>
    <n v="1"/>
    <x v="0"/>
    <n v="22"/>
    <x v="3"/>
    <x v="1"/>
    <x v="3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93302020100012"/>
    <x v="0"/>
    <n v="0"/>
    <n v="0"/>
    <s v="                                                                                "/>
    <s v="O.C. Riohacha       "/>
    <s v="ROSA BRITO PESQUERA 30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ESQUERA EN EL COLEGIO                                      "/>
    <s v="N3352044                      "/>
    <s v="Laudis_Peñaranda_                                                               "/>
    <s v="AC100"/>
    <n v="20201022"/>
    <n v="20201029"/>
    <n v="9330"/>
    <n v="28253567"/>
    <s v="Factibilidad Distribucion "/>
    <s v="NO"/>
    <x v="1"/>
    <n v="25"/>
    <n v="25000"/>
    <s v="Obras "/>
    <x v="0"/>
    <n v="20201029"/>
    <x v="2"/>
    <n v="1"/>
    <x v="0"/>
    <n v="22"/>
    <x v="3"/>
    <x v="1"/>
    <x v="3"/>
    <x v="431"/>
    <s v="Resuelta"/>
    <n v="29"/>
    <n v="10"/>
    <n v="2020"/>
    <n v="27"/>
    <s v="No Cruza"/>
    <n v="7"/>
    <n v="29"/>
    <n v="10"/>
    <n v="2020"/>
    <n v="27"/>
    <x v="1"/>
    <n v="0"/>
    <x v="0"/>
  </r>
  <r>
    <s v="P11802018010017"/>
    <x v="2"/>
    <n v="0"/>
    <n v="0"/>
    <s v="                                                                                "/>
    <s v="Central de Escritos "/>
    <s v="  UT ESPACIOS DEPORTIVOS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RQUE LOS ROBLES                                           "/>
    <s v="T2464384                      "/>
    <s v="PAOLA_PALMIERI_MARTINEZ                                                         "/>
    <s v="AC190"/>
    <n v="20180105"/>
    <n v="20180228"/>
    <n v="1180"/>
    <n v="25242436"/>
    <s v="Seguimiento y rev. instalacion electrica distribucion "/>
    <s v="NO"/>
    <x v="1"/>
    <n v="25"/>
    <n v="25000"/>
    <s v="Obras "/>
    <x v="7"/>
    <n v="20180306"/>
    <x v="2"/>
    <n v="1"/>
    <x v="0"/>
    <n v="5"/>
    <x v="11"/>
    <x v="3"/>
    <x v="1"/>
    <x v="736"/>
    <s v="Resuelta"/>
    <n v="6"/>
    <n v="3"/>
    <n v="2018"/>
    <n v="995"/>
    <d v="2018-06-27T00:00:00"/>
    <n v="60"/>
    <n v="28"/>
    <n v="2"/>
    <n v="2018"/>
    <n v="1001"/>
    <x v="0"/>
    <n v="6"/>
    <x v="2"/>
  </r>
  <r>
    <s v="P11802019090013"/>
    <x v="2"/>
    <n v="0"/>
    <n v="0"/>
    <s v="                                                                                "/>
    <s v="O.C. B/quilla Nte   "/>
    <s v="SOLEDAD RETRANQUEO OASIS AAA 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EL OASIS AAA                                     "/>
    <s v="A3151411                      "/>
    <s v="FERGIE_YULISSA_SOLANO_MANOTAS                                                   "/>
    <s v="AC190"/>
    <n v="20190904"/>
    <n v="20190930"/>
    <n v="1180"/>
    <n v="27136953"/>
    <s v="Seguimiento y rev. instalacion electrica distribucion "/>
    <s v="NO"/>
    <x v="1"/>
    <n v="1"/>
    <n v="1000"/>
    <s v="Obras "/>
    <x v="5"/>
    <n v="20200217"/>
    <x v="4"/>
    <n v="1"/>
    <x v="0"/>
    <n v="4"/>
    <x v="7"/>
    <x v="2"/>
    <x v="1"/>
    <x v="659"/>
    <s v="Resuelta"/>
    <n v="17"/>
    <n v="2"/>
    <n v="2020"/>
    <n v="282"/>
    <d v="2020-02-03T00:00:00"/>
    <n v="166"/>
    <n v="30"/>
    <n v="9"/>
    <n v="2019"/>
    <n v="422"/>
    <x v="0"/>
    <n v="140"/>
    <x v="2"/>
  </r>
  <r>
    <s v="P75512017030004"/>
    <x v="2"/>
    <n v="0"/>
    <n v="0"/>
    <s v="                                                                                "/>
    <s v="O.C. B/quilla Cto   "/>
    <s v="CIUDAD VERDE PROVISIONAL SENA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315"/>
    <n v="20170426"/>
    <n v="7551"/>
    <n v="23668277"/>
    <s v="Factibilidad Distribucion "/>
    <s v="NO"/>
    <x v="1"/>
    <n v="112.5"/>
    <n v="112500"/>
    <s v="Obras "/>
    <x v="7"/>
    <n v="20170502"/>
    <x v="3"/>
    <n v="1"/>
    <x v="0"/>
    <n v="15"/>
    <x v="0"/>
    <x v="0"/>
    <x v="1"/>
    <x v="465"/>
    <s v="Resuelta"/>
    <n v="2"/>
    <n v="5"/>
    <n v="2017"/>
    <n v="1303"/>
    <s v="No Cruza"/>
    <n v="48"/>
    <n v="26"/>
    <n v="4"/>
    <n v="2017"/>
    <n v="1309"/>
    <x v="0"/>
    <n v="6"/>
    <x v="2"/>
  </r>
  <r>
    <s v="P11102013100127"/>
    <x v="4"/>
    <n v="0"/>
    <n v="0"/>
    <s v="                                                                                "/>
    <s v="O.C. B/quilla Nte   "/>
    <s v="  CLINICA ODONTOLOGICA DENTICENTER S.A                                  "/>
    <n v="373818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31022"/>
    <n v="20140408"/>
    <n v="1110"/>
    <n v="20115043"/>
    <s v="Seguimiento y rev. instalacion electrica distribucion "/>
    <s v="NO"/>
    <x v="1"/>
    <n v="75"/>
    <n v="75000"/>
    <s v="Obras "/>
    <x v="6"/>
    <n v="20140408"/>
    <x v="2"/>
    <n v="1"/>
    <x v="0"/>
    <n v="22"/>
    <x v="3"/>
    <x v="5"/>
    <x v="1"/>
    <x v="737"/>
    <s v="Resuelta"/>
    <n v="8"/>
    <n v="4"/>
    <n v="2014"/>
    <n v="2423"/>
    <s v="No Cruza"/>
    <n v="168"/>
    <n v="8"/>
    <n v="4"/>
    <n v="2014"/>
    <n v="2423"/>
    <x v="0"/>
    <n v="0"/>
    <x v="3"/>
  </r>
  <r>
    <s v="P12202019070004"/>
    <x v="2"/>
    <n v="4377539"/>
    <n v="0"/>
    <s v="                                                                                "/>
    <s v="O.C. B/quilla Nte   "/>
    <s v="OBRA FINCA SINAI                                                        "/>
    <n v="3106328529"/>
    <s v="TC090"/>
    <s v="                                                                                                                                                                                           "/>
    <s v="CT 4798H MT 2801H FINCA SINAI                               "/>
    <s v="A3151411                      "/>
    <s v="FERGIE_YULISSA_SOLANO_MANOTAS                                                   "/>
    <s v="AC190"/>
    <n v="20190708"/>
    <n v="20190823"/>
    <n v="1220"/>
    <n v="26972629"/>
    <s v="Seguimiento y rev. instalacion electrica distribucion "/>
    <s v="NO"/>
    <x v="3"/>
    <n v="75"/>
    <n v="75000"/>
    <s v="Aumentos de potencia"/>
    <x v="5"/>
    <n v="20200925"/>
    <x v="2"/>
    <n v="1"/>
    <x v="0"/>
    <n v="8"/>
    <x v="6"/>
    <x v="2"/>
    <x v="4"/>
    <x v="547"/>
    <s v="Resuelta"/>
    <n v="25"/>
    <n v="9"/>
    <n v="2020"/>
    <n v="61"/>
    <s v="No Cruza"/>
    <n v="445"/>
    <n v="23"/>
    <n v="8"/>
    <n v="2019"/>
    <n v="460"/>
    <x v="0"/>
    <n v="399"/>
    <x v="2"/>
  </r>
  <r>
    <s v="P11802020090018"/>
    <x v="2"/>
    <n v="0"/>
    <n v="0"/>
    <s v="                                                                                "/>
    <s v="O.C. B/quilla Cto   "/>
    <s v="WILSON HEREDIA FIERRO                                                   "/>
    <n v="321535248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904"/>
    <n v="20200917"/>
    <n v="1180"/>
    <n v="28105730"/>
    <s v="Factibilidad Distribucion "/>
    <s v="NO"/>
    <x v="1"/>
    <n v="112.5"/>
    <n v="112500"/>
    <s v="Obras "/>
    <x v="8"/>
    <n v="20201107"/>
    <x v="2"/>
    <n v="1"/>
    <x v="0"/>
    <n v="4"/>
    <x v="7"/>
    <x v="1"/>
    <x v="1"/>
    <x v="231"/>
    <s v="Resuelta"/>
    <n v="7"/>
    <n v="11"/>
    <n v="2020"/>
    <n v="18"/>
    <s v="No Cruza"/>
    <n v="64"/>
    <n v="17"/>
    <n v="9"/>
    <n v="2020"/>
    <n v="69"/>
    <x v="1"/>
    <n v="51"/>
    <x v="2"/>
  </r>
  <r>
    <s v="P11802020100072"/>
    <x v="5"/>
    <n v="0"/>
    <n v="0"/>
    <s v="                                                                                "/>
    <s v="O.C. B/quilla Nte   "/>
    <s v="HILDER- PHOENIX II S.A.S TORO GOMEZ                                     "/>
    <n v="3214427082"/>
    <s v="TC090"/>
    <s v="                                                                                                                                                                                           "/>
    <s v="LOS ALMENDROS 2 ETAPA                                       "/>
    <s v="MP000058                      "/>
    <s v="NATALIA_MARIA_PEREZ_MAHECHA                                                     "/>
    <s v="AC230"/>
    <n v="20201023"/>
    <n v="20201027"/>
    <n v="1180"/>
    <n v="0"/>
    <m/>
    <s v="NO"/>
    <x v="0"/>
    <n v="3"/>
    <n v="3000"/>
    <s v="Suministros definitivos Simples "/>
    <x v="9"/>
    <n v="20201027"/>
    <x v="1"/>
    <n v="1"/>
    <x v="1"/>
    <n v="23"/>
    <x v="3"/>
    <x v="1"/>
    <x v="1"/>
    <x v="56"/>
    <s v="Sin Orden"/>
    <n v="27"/>
    <n v="10"/>
    <n v="2020"/>
    <n v="29"/>
    <s v="No Cruza"/>
    <n v="29"/>
    <n v="27"/>
    <n v="10"/>
    <n v="2020"/>
    <n v="29"/>
    <x v="1"/>
    <n v="0"/>
    <x v="4"/>
  </r>
  <r>
    <s v="P93532020070004"/>
    <x v="2"/>
    <n v="0"/>
    <n v="0"/>
    <s v="                                                                                "/>
    <s v="O.C. La 14          "/>
    <s v="NADIN VELIZ PEREA OROZCO BMT FCA VILLA GILMA                            "/>
    <n v="3122134921"/>
    <s v="TC090"/>
    <s v="                                                                                                                                                                                           "/>
    <s v="VEC 6750612                                                 "/>
    <s v="C9794580                      "/>
    <s v="TATIANA ADELA LUQUEZ VANSTRAHLEM                                                "/>
    <s v="AC190"/>
    <n v="20200717"/>
    <n v="20201030"/>
    <n v="9353"/>
    <n v="28260745"/>
    <s v="Seguimiento y rev. instalacion electrica distribucion "/>
    <s v="NO"/>
    <x v="4"/>
    <n v="25"/>
    <n v="25000"/>
    <s v="Obras "/>
    <x v="2"/>
    <n v="20201030"/>
    <x v="2"/>
    <n v="1"/>
    <x v="0"/>
    <n v="17"/>
    <x v="6"/>
    <x v="1"/>
    <x v="0"/>
    <x v="361"/>
    <s v="Pendiente"/>
    <n v="30"/>
    <n v="10"/>
    <n v="2020"/>
    <n v="26"/>
    <s v="No Cruza"/>
    <n v="26"/>
    <n v="30"/>
    <n v="10"/>
    <n v="2020"/>
    <n v="26"/>
    <x v="1"/>
    <n v="0"/>
    <x v="2"/>
  </r>
  <r>
    <s v="P11802020030093"/>
    <x v="2"/>
    <n v="0"/>
    <n v="0"/>
    <s v="                                                                                "/>
    <s v="O.C. B/quilla Cto   "/>
    <s v="  LOCAL COMERCIAL LOS ALMENDROS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CAL COMERCIAL LOS ALMENDROS                               "/>
    <s v="A3151411                      "/>
    <s v="FERGIE_YULISSA_SOLANO_MANOTAS                                                   "/>
    <s v="AC190"/>
    <n v="20200319"/>
    <n v="20200429"/>
    <n v="1180"/>
    <n v="27285432"/>
    <s v="Factibilidad Distribucion "/>
    <s v="NO"/>
    <x v="1"/>
    <n v="45"/>
    <n v="45000"/>
    <s v="Obras "/>
    <x v="7"/>
    <n v="20200430"/>
    <x v="2"/>
    <n v="1"/>
    <x v="0"/>
    <n v="19"/>
    <x v="0"/>
    <x v="1"/>
    <x v="1"/>
    <x v="153"/>
    <s v="Resuelta"/>
    <n v="30"/>
    <n v="4"/>
    <n v="2020"/>
    <n v="209"/>
    <s v="No Cruza"/>
    <n v="42"/>
    <n v="29"/>
    <n v="4"/>
    <n v="2020"/>
    <n v="210"/>
    <x v="1"/>
    <n v="1"/>
    <x v="2"/>
  </r>
  <r>
    <s v="P11702020100030"/>
    <x v="1"/>
    <n v="2263206"/>
    <n v="20112727"/>
    <s v="Situacion correcta                                                              "/>
    <s v="Of. Telefónica 24H  "/>
    <s v="MONICA PATRICIA MENDOZA RESTREPO                                        "/>
    <n v="3158224237"/>
    <s v="TC090"/>
    <s v="CR 14 64 15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6"/>
    <n v="20201012"/>
    <n v="20201106"/>
    <n v="1170"/>
    <n v="28264364"/>
    <s v="Modificación de Potencia"/>
    <s v="NO"/>
    <x v="1"/>
    <n v="3"/>
    <n v="3000"/>
    <s v="Aumentos de potencia"/>
    <x v="1"/>
    <n v="20201106"/>
    <x v="1"/>
    <n v="1"/>
    <x v="1"/>
    <n v="12"/>
    <x v="3"/>
    <x v="1"/>
    <x v="1"/>
    <x v="281"/>
    <s v="Resuelta"/>
    <n v="6"/>
    <n v="11"/>
    <n v="2020"/>
    <n v="19"/>
    <s v="No Cruza"/>
    <n v="25"/>
    <n v="6"/>
    <n v="11"/>
    <n v="2020"/>
    <n v="19"/>
    <x v="1"/>
    <n v="0"/>
    <x v="1"/>
  </r>
  <r>
    <s v="P11102019080104"/>
    <x v="0"/>
    <n v="0"/>
    <n v="0"/>
    <s v="                                                                                "/>
    <s v="O.C. B/quilla Nte   "/>
    <s v="PLAZA CENTRO COMERCIAL ALKARAWI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90 50 127                                              "/>
    <s v="A3151411                      "/>
    <s v="FERGIE_YULISSA_SOLANO_MANOTAS                                                   "/>
    <s v="AC100"/>
    <n v="20190822"/>
    <n v="20190830"/>
    <n v="1110"/>
    <n v="26665052"/>
    <s v="Factibilidad Distribucion "/>
    <s v="NO"/>
    <x v="1"/>
    <n v="630"/>
    <n v="630000"/>
    <s v="Obras "/>
    <x v="0"/>
    <n v="20190830"/>
    <x v="3"/>
    <n v="1"/>
    <x v="0"/>
    <n v="22"/>
    <x v="10"/>
    <x v="2"/>
    <x v="1"/>
    <x v="428"/>
    <s v="Resuelta"/>
    <n v="30"/>
    <n v="8"/>
    <n v="2019"/>
    <n v="453"/>
    <s v="No Cruza"/>
    <n v="8"/>
    <n v="30"/>
    <n v="8"/>
    <n v="2019"/>
    <n v="453"/>
    <x v="0"/>
    <n v="0"/>
    <x v="0"/>
  </r>
  <r>
    <s v="P11102020020080"/>
    <x v="2"/>
    <n v="0"/>
    <n v="0"/>
    <s v="                                                                                "/>
    <s v="O.C. B/quilla Nte   "/>
    <s v="  PROVISIONAL DE OBRA TORRES DE DILUGANO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53 76 239=CRA 58 79 121                                 "/>
    <s v="RC000366                      "/>
    <s v="                                                                                "/>
    <s v="AC190"/>
    <n v="20200218"/>
    <n v="20200325"/>
    <n v="1110"/>
    <n v="27381038"/>
    <s v="Seguimiento y rev. instalacion electrica distribucion "/>
    <s v="NO"/>
    <x v="1"/>
    <n v="300"/>
    <n v="300000"/>
    <s v="Obras "/>
    <x v="8"/>
    <n v="20200429"/>
    <x v="3"/>
    <n v="1"/>
    <x v="0"/>
    <n v="18"/>
    <x v="1"/>
    <x v="1"/>
    <x v="1"/>
    <x v="587"/>
    <s v="Resuelta"/>
    <n v="29"/>
    <n v="4"/>
    <n v="2020"/>
    <n v="210"/>
    <d v="2020-04-29T00:00:00"/>
    <n v="71"/>
    <n v="25"/>
    <n v="3"/>
    <n v="2020"/>
    <n v="245"/>
    <x v="1"/>
    <n v="35"/>
    <x v="2"/>
  </r>
  <r>
    <s v="P33402020100013"/>
    <x v="0"/>
    <n v="5605484"/>
    <n v="25656336"/>
    <s v="Situacion correcta                                                              "/>
    <s v="O.C. Riohacha       "/>
    <s v="VICTORIA M BERMUDEZ DE                                                  "/>
    <n v="3006302433"/>
    <s v="TC090"/>
    <s v="CARRT SALIDA A FONSECA 7 90001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1026"/>
    <n v="20201121"/>
    <n v="3340"/>
    <n v="28287977"/>
    <s v="Factibilidad Distribucion "/>
    <s v="NO"/>
    <x v="1"/>
    <n v="45"/>
    <n v="45000"/>
    <s v="Aumentos de potencia"/>
    <x v="0"/>
    <n v="20201121"/>
    <x v="2"/>
    <n v="1"/>
    <x v="0"/>
    <n v="26"/>
    <x v="3"/>
    <x v="1"/>
    <x v="3"/>
    <x v="35"/>
    <s v="Resuelta"/>
    <n v="21"/>
    <n v="11"/>
    <n v="2020"/>
    <n v="4"/>
    <s v="No Cruza"/>
    <n v="26"/>
    <n v="21"/>
    <n v="11"/>
    <n v="2020"/>
    <n v="4"/>
    <x v="1"/>
    <n v="0"/>
    <x v="0"/>
  </r>
  <r>
    <s v="P93432020090004"/>
    <x v="9"/>
    <n v="0"/>
    <n v="0"/>
    <s v="                                                                                "/>
    <s v="O.C. La 14          "/>
    <s v="GUSTAVO CASTRO BMT FCA CASA VERDE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4"/>
    <n v="20200904"/>
    <n v="9343"/>
    <n v="28117192"/>
    <s v="Factibilidad Distribucion "/>
    <s v="NO"/>
    <x v="1"/>
    <n v="10"/>
    <n v="10000"/>
    <s v="Obras "/>
    <x v="15"/>
    <n v="20200904"/>
    <x v="2"/>
    <n v="1"/>
    <x v="3"/>
    <n v="4"/>
    <x v="7"/>
    <x v="1"/>
    <x v="0"/>
    <x v="231"/>
    <s v="Resuelta"/>
    <n v="4"/>
    <n v="9"/>
    <n v="2020"/>
    <n v="82"/>
    <s v="No Cruza"/>
    <n v="0"/>
    <n v="4"/>
    <n v="9"/>
    <n v="2020"/>
    <n v="82"/>
    <x v="1"/>
    <n v="0"/>
    <x v="6"/>
  </r>
  <r>
    <s v="P75512020060003"/>
    <x v="2"/>
    <n v="0"/>
    <n v="0"/>
    <s v="                                                                                "/>
    <s v="O.C. B/quilla Cto   "/>
    <s v="  PUERTO BONGOE CIUDAD DEL PUERTO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UERTO BONGOE                                               "/>
    <s v="A3151411                      "/>
    <s v="FERGIE_YULISSA_SOLANO_MANOTAS                                                   "/>
    <s v="AC190"/>
    <n v="20200609"/>
    <n v="20200715"/>
    <n v="7551"/>
    <n v="27797272"/>
    <s v="Factibilidad Distribucion "/>
    <s v="NO"/>
    <x v="1"/>
    <n v="300"/>
    <n v="300000"/>
    <s v="Obras "/>
    <x v="16"/>
    <n v="20201101"/>
    <x v="6"/>
    <n v="1"/>
    <x v="0"/>
    <n v="9"/>
    <x v="4"/>
    <x v="1"/>
    <x v="1"/>
    <x v="673"/>
    <s v="Resuelta"/>
    <n v="1"/>
    <n v="11"/>
    <n v="2020"/>
    <n v="24"/>
    <s v="No Cruza"/>
    <n v="145"/>
    <n v="15"/>
    <n v="7"/>
    <n v="2020"/>
    <n v="133"/>
    <x v="1"/>
    <n v="109"/>
    <x v="2"/>
  </r>
  <r>
    <s v="P95202019030011"/>
    <x v="2"/>
    <n v="0"/>
    <n v="0"/>
    <s v="                                                                                "/>
    <s v="O.C. B/quilla Cto   "/>
    <s v="8VA ETAPA URB CONCORD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311"/>
    <n v="20190412"/>
    <n v="9520"/>
    <n v="26777576"/>
    <s v="Seguimiento y rev. instalacion electrica distribucion "/>
    <s v="NO"/>
    <x v="1"/>
    <n v="250"/>
    <n v="250000"/>
    <s v="Obras "/>
    <x v="8"/>
    <n v="20200922"/>
    <x v="5"/>
    <n v="1"/>
    <x v="0"/>
    <n v="11"/>
    <x v="0"/>
    <x v="2"/>
    <x v="4"/>
    <x v="607"/>
    <s v="Resuelta"/>
    <n v="22"/>
    <n v="9"/>
    <n v="2020"/>
    <n v="64"/>
    <d v="2019-09-30T00:00:00"/>
    <n v="561"/>
    <n v="12"/>
    <n v="4"/>
    <n v="2019"/>
    <n v="593"/>
    <x v="0"/>
    <n v="529"/>
    <x v="2"/>
  </r>
  <r>
    <s v="P11102020080099"/>
    <x v="0"/>
    <n v="0"/>
    <n v="0"/>
    <s v="                                                                                "/>
    <s v="O.C. B/quilla Cto   "/>
    <s v="  SUPERTIENDAS OLIMPICA                                                 "/>
    <n v="574245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831"/>
    <n v="20200904"/>
    <n v="1110"/>
    <n v="28093120"/>
    <s v="Factibilidad Distribucion "/>
    <s v="NO"/>
    <x v="1"/>
    <n v="75"/>
    <n v="75000"/>
    <s v="Obras "/>
    <x v="0"/>
    <n v="20200904"/>
    <x v="2"/>
    <n v="1"/>
    <x v="0"/>
    <n v="31"/>
    <x v="10"/>
    <x v="1"/>
    <x v="1"/>
    <x v="31"/>
    <s v="Resuelta"/>
    <n v="4"/>
    <n v="9"/>
    <n v="2020"/>
    <n v="82"/>
    <s v="No Cruza"/>
    <n v="4"/>
    <n v="4"/>
    <n v="9"/>
    <n v="2020"/>
    <n v="82"/>
    <x v="1"/>
    <n v="0"/>
    <x v="0"/>
  </r>
  <r>
    <s v="P11802019110101"/>
    <x v="1"/>
    <n v="0"/>
    <n v="0"/>
    <s v="                                                                                "/>
    <s v="O.C. B/quilla Cto   "/>
    <s v="MILE BANDA AYALA                                                        "/>
    <n v="3144212106"/>
    <s v="TC090"/>
    <s v="                                                                                                                                                                                           "/>
    <s v="CR 26A 44 3 PISO 2 APTO 2                                   "/>
    <s v="MP000150                      "/>
    <s v="GISSELLA_JANNINE_RANGEL_SANCHEZ                                                 "/>
    <s v="AC236"/>
    <n v="20191125"/>
    <n v="20191203"/>
    <n v="1180"/>
    <n v="26942720"/>
    <s v="Inspección Normalización"/>
    <s v="NO"/>
    <x v="1"/>
    <n v="3"/>
    <n v="3000"/>
    <s v="Suministros definitivos Simples "/>
    <x v="1"/>
    <n v="20191203"/>
    <x v="1"/>
    <n v="1"/>
    <x v="1"/>
    <n v="25"/>
    <x v="5"/>
    <x v="2"/>
    <x v="1"/>
    <x v="373"/>
    <s v="Resuelta"/>
    <n v="3"/>
    <n v="12"/>
    <n v="2019"/>
    <n v="358"/>
    <s v="No Cruza"/>
    <n v="8"/>
    <n v="3"/>
    <n v="12"/>
    <n v="2019"/>
    <n v="358"/>
    <x v="1"/>
    <n v="0"/>
    <x v="1"/>
  </r>
  <r>
    <s v="P95302017030002"/>
    <x v="0"/>
    <n v="0"/>
    <n v="0"/>
    <s v="                                                                                "/>
    <s v="O.C. B/quilla Nte   "/>
    <s v="KARILIN CURE PAVON LOTE INDUSTRIAL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LOTE INDUSTRIAL KARILIN PAVON                               "/>
    <s v="T3443869                      "/>
    <s v="                                                                                "/>
    <s v="AC100"/>
    <n v="20170323"/>
    <n v="20170403"/>
    <n v="9530"/>
    <n v="23688708"/>
    <s v="Factibilidad Distribucion "/>
    <s v="NO"/>
    <x v="1"/>
    <n v="112.5"/>
    <n v="112500"/>
    <s v="Obras "/>
    <x v="0"/>
    <n v="20170403"/>
    <x v="3"/>
    <n v="1"/>
    <x v="0"/>
    <n v="23"/>
    <x v="0"/>
    <x v="0"/>
    <x v="1"/>
    <x v="738"/>
    <s v="Resuelta"/>
    <n v="3"/>
    <n v="4"/>
    <n v="2017"/>
    <n v="1332"/>
    <s v="No Cruza"/>
    <n v="11"/>
    <n v="3"/>
    <n v="4"/>
    <n v="2017"/>
    <n v="1332"/>
    <x v="0"/>
    <n v="0"/>
    <x v="0"/>
  </r>
  <r>
    <s v="P11102019070106"/>
    <x v="4"/>
    <n v="0"/>
    <n v="0"/>
    <s v="                                                                                "/>
    <s v="O.C. B/quilla Nte   "/>
    <s v="CINES SAS OPERADORA COLOMBIANA DE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CR 55 99 51 BUENAVISTA 3 CINEPOLIS                          "/>
    <s v="T0925304                      "/>
    <s v="MARTHA_VICTORIA_SALAS_CUAN                                                      "/>
    <s v="AC220"/>
    <n v="20190722"/>
    <n v="20191128"/>
    <n v="1110"/>
    <n v="26839571"/>
    <s v="Seguimiento y rev. instalacion electrica distribucion "/>
    <s v="NO"/>
    <x v="3"/>
    <n v="300"/>
    <n v="300000"/>
    <s v="Obras "/>
    <x v="6"/>
    <n v="20191128"/>
    <x v="3"/>
    <n v="1"/>
    <x v="0"/>
    <n v="22"/>
    <x v="6"/>
    <x v="2"/>
    <x v="1"/>
    <x v="534"/>
    <s v="Resuelta"/>
    <n v="28"/>
    <n v="11"/>
    <n v="2019"/>
    <n v="363"/>
    <s v="No Cruza"/>
    <n v="129"/>
    <n v="28"/>
    <n v="11"/>
    <n v="2019"/>
    <n v="363"/>
    <x v="0"/>
    <n v="0"/>
    <x v="3"/>
  </r>
  <r>
    <s v="P93312020090003"/>
    <x v="0"/>
    <n v="0"/>
    <n v="0"/>
    <s v="                                                                                "/>
    <s v="O.C. Riohacha       "/>
    <s v="PARCELA TECHO AZUL BERARDINELLY VICENTE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ASENTAMIENTO                                              "/>
    <s v="N3352044                      "/>
    <s v="Laudis_Peñaranda_                                                               "/>
    <s v="AC100"/>
    <n v="20200904"/>
    <n v="20201014"/>
    <n v="7752"/>
    <n v="28105891"/>
    <s v="Factibilidad Distribucion "/>
    <s v="NO"/>
    <x v="1"/>
    <n v="50"/>
    <n v="50000"/>
    <s v="Obras "/>
    <x v="0"/>
    <n v="20201014"/>
    <x v="2"/>
    <n v="1"/>
    <x v="0"/>
    <n v="4"/>
    <x v="7"/>
    <x v="1"/>
    <x v="3"/>
    <x v="231"/>
    <s v="Resuelta"/>
    <n v="14"/>
    <n v="10"/>
    <n v="2020"/>
    <n v="42"/>
    <s v="No Cruza"/>
    <n v="40"/>
    <n v="14"/>
    <n v="10"/>
    <n v="2020"/>
    <n v="42"/>
    <x v="1"/>
    <n v="0"/>
    <x v="0"/>
  </r>
  <r>
    <s v="P34402020010004"/>
    <x v="2"/>
    <n v="0"/>
    <n v="0"/>
    <s v="                                                                                "/>
    <s v="ZE Santa_Marta      "/>
    <s v="FINCA LA GUINEA SAFA SAS INVERSIONES                                    "/>
    <n v="4343001"/>
    <s v="TC091"/>
    <s v="                                                                                                                                                                                           "/>
    <s v="CASERIO LAS FLORES                                          "/>
    <s v="T9697258                      "/>
    <s v="Adriana_Duran_Q                                                                 "/>
    <s v="AC190"/>
    <n v="20200107"/>
    <n v="20200229"/>
    <n v="3440"/>
    <n v="27815063"/>
    <s v="Seguimiento y rev. instalacion electrica distribucion "/>
    <s v="NO"/>
    <x v="3"/>
    <n v="45"/>
    <n v="45000"/>
    <s v="Obras "/>
    <x v="5"/>
    <n v="20200311"/>
    <x v="2"/>
    <n v="1"/>
    <x v="0"/>
    <n v="7"/>
    <x v="11"/>
    <x v="1"/>
    <x v="0"/>
    <x v="323"/>
    <s v="Resuelta"/>
    <n v="11"/>
    <n v="3"/>
    <n v="2020"/>
    <n v="259"/>
    <d v="2020-07-15T00:00:00"/>
    <n v="64"/>
    <n v="29"/>
    <n v="2"/>
    <n v="2020"/>
    <n v="270"/>
    <x v="1"/>
    <n v="11"/>
    <x v="2"/>
  </r>
  <r>
    <s v="P93402020110001"/>
    <x v="13"/>
    <n v="0"/>
    <n v="0"/>
    <s v="                                                                                "/>
    <s v="ZE Santa_Marta      "/>
    <s v="  MUNICIPIO DE ZONA BANANERA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ALCALDIA                                                    "/>
    <s v="T9697258                      "/>
    <s v="Adriana_Duran_Q                                                                 "/>
    <s v="AC232"/>
    <n v="20201103"/>
    <n v="20201103"/>
    <n v="9340"/>
    <n v="0"/>
    <m/>
    <s v="NO"/>
    <x v="0"/>
    <n v="375"/>
    <n v="375000"/>
    <s v="Obras "/>
    <x v="20"/>
    <n v="20201103"/>
    <x v="13"/>
    <n v="1"/>
    <x v="0"/>
    <n v="3"/>
    <x v="5"/>
    <x v="1"/>
    <x v="0"/>
    <x v="101"/>
    <s v="Sin Orden"/>
    <n v="3"/>
    <n v="11"/>
    <n v="2020"/>
    <n v="22"/>
    <s v="No Cruza"/>
    <n v="22"/>
    <n v="3"/>
    <n v="11"/>
    <n v="2020"/>
    <n v="22"/>
    <x v="1"/>
    <n v="0"/>
    <x v="8"/>
  </r>
  <r>
    <s v="P93402018030001"/>
    <x v="4"/>
    <n v="0"/>
    <n v="0"/>
    <s v="                                                                                "/>
    <s v="ZE Santa_Marta      "/>
    <s v="  INVERSIONES LA LOLITA                                                 "/>
    <n v="4329900"/>
    <s v="TC089"/>
    <s v="                                                                                                                                                                                           "/>
    <s v="TECNICAS BALTIME                                            "/>
    <s v="T9697258                      "/>
    <s v="Adriana_Duran_Q                                                                 "/>
    <s v="AC220"/>
    <n v="20180307"/>
    <n v="20180922"/>
    <n v="9340"/>
    <n v="25195751"/>
    <s v="Seguimiento y rev. instalacion electrica distribucion "/>
    <s v="NO"/>
    <x v="3"/>
    <n v="45"/>
    <n v="45000"/>
    <s v="Obras "/>
    <x v="4"/>
    <n v="20180922"/>
    <x v="2"/>
    <n v="1"/>
    <x v="0"/>
    <n v="7"/>
    <x v="0"/>
    <x v="3"/>
    <x v="0"/>
    <x v="699"/>
    <s v="Resuelta"/>
    <n v="22"/>
    <n v="9"/>
    <n v="2018"/>
    <n v="795"/>
    <s v="No Cruza"/>
    <n v="199"/>
    <n v="22"/>
    <n v="9"/>
    <n v="2018"/>
    <n v="795"/>
    <x v="0"/>
    <n v="0"/>
    <x v="3"/>
  </r>
  <r>
    <s v="P11702020110066"/>
    <x v="9"/>
    <n v="2983410"/>
    <n v="20042141"/>
    <s v="Situacion correcta                                                              "/>
    <s v="O.C. B/quilla Nte   "/>
    <s v="SOLANGEL VELANDIA CARIZOZA                                              "/>
    <n v="3014315299"/>
    <s v="TC088"/>
    <s v="CR 21 41 18 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090"/>
    <n v="20201117"/>
    <n v="20201117"/>
    <n v="1170"/>
    <n v="28290691"/>
    <s v="Factibilidad Distribucion "/>
    <s v="NO"/>
    <x v="2"/>
    <n v="30"/>
    <n v="30000"/>
    <s v="Aumentos de potencia"/>
    <x v="15"/>
    <n v="20201117"/>
    <x v="2"/>
    <n v="1"/>
    <x v="0"/>
    <n v="17"/>
    <x v="5"/>
    <x v="1"/>
    <x v="1"/>
    <x v="24"/>
    <s v="Pendiente"/>
    <n v="17"/>
    <n v="11"/>
    <n v="2020"/>
    <n v="8"/>
    <s v="No Cruza"/>
    <n v="8"/>
    <n v="17"/>
    <n v="11"/>
    <n v="2020"/>
    <n v="8"/>
    <x v="1"/>
    <n v="0"/>
    <x v="6"/>
  </r>
  <r>
    <s v="P12102020030020"/>
    <x v="2"/>
    <n v="0"/>
    <n v="0"/>
    <s v="                                                                                "/>
    <s v="O.C. B/quilla Cto   "/>
    <s v="VILLA YAKY RESIDENCIAL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SIDENCIAL VILLA YAKY                                      "/>
    <s v="A2891363                      "/>
    <s v="Naibet Olivo                                                                    "/>
    <s v="AC190"/>
    <n v="20200311"/>
    <n v="20200519"/>
    <n v="1210"/>
    <n v="27259171"/>
    <s v="Factibilidad Distribucion "/>
    <s v="NO"/>
    <x v="1"/>
    <n v="75"/>
    <n v="75000"/>
    <s v="Obras "/>
    <x v="16"/>
    <n v="20200520"/>
    <x v="2"/>
    <n v="1"/>
    <x v="0"/>
    <n v="11"/>
    <x v="0"/>
    <x v="1"/>
    <x v="4"/>
    <x v="83"/>
    <s v="Resuelta"/>
    <n v="20"/>
    <n v="5"/>
    <n v="2020"/>
    <n v="189"/>
    <s v="No Cruza"/>
    <n v="70"/>
    <n v="19"/>
    <n v="5"/>
    <n v="2020"/>
    <n v="190"/>
    <x v="1"/>
    <n v="1"/>
    <x v="2"/>
  </r>
  <r>
    <s v="P95202020020033"/>
    <x v="2"/>
    <n v="3935919"/>
    <n v="0"/>
    <s v="                                                                                "/>
    <s v="O.C. B/quilla Cto   "/>
    <s v="ESCAIT ANTONIO HERRERA PASCUAL                                          "/>
    <n v="3205139152"/>
    <s v="TC090"/>
    <s v="                                                                                                                                                                                           "/>
    <s v="CS NRO 1 EL CASCARON                                        "/>
    <s v="A2891363                      "/>
    <s v="Naibet Olivo                                                                    "/>
    <s v="AC190"/>
    <n v="20200227"/>
    <n v="20200227"/>
    <n v="9520"/>
    <n v="0"/>
    <m/>
    <s v="NO"/>
    <x v="0"/>
    <n v="112.5"/>
    <n v="112500"/>
    <s v="Aumentos de potencia"/>
    <x v="8"/>
    <n v="20200710"/>
    <x v="3"/>
    <n v="1"/>
    <x v="0"/>
    <n v="27"/>
    <x v="1"/>
    <x v="1"/>
    <x v="4"/>
    <x v="58"/>
    <s v="Sin Orden"/>
    <n v="10"/>
    <n v="7"/>
    <n v="2020"/>
    <n v="138"/>
    <s v="No Cruza"/>
    <n v="138"/>
    <n v="27"/>
    <n v="2"/>
    <n v="2020"/>
    <n v="272"/>
    <x v="1"/>
    <n v="134"/>
    <x v="2"/>
  </r>
  <r>
    <s v="P11702020080054"/>
    <x v="5"/>
    <n v="2030715"/>
    <n v="20057383"/>
    <s v="Situacion correcta                                                              "/>
    <s v="O.C. B/quilla Sur   "/>
    <s v="CARMEN J DE GONZALEZ                                                    "/>
    <n v="3741007"/>
    <s v="TC090"/>
    <s v="CR 9 19 81 BLOQ 1   P 1  APTO 1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0"/>
    <n v="20200820"/>
    <n v="20200821"/>
    <n v="1170"/>
    <n v="0"/>
    <m/>
    <s v="NO"/>
    <x v="0"/>
    <n v="3"/>
    <n v="3000"/>
    <s v="Aumentos de potencia"/>
    <x v="8"/>
    <n v="20200904"/>
    <x v="1"/>
    <n v="1"/>
    <x v="1"/>
    <n v="20"/>
    <x v="10"/>
    <x v="1"/>
    <x v="1"/>
    <x v="617"/>
    <s v="Sin Orden"/>
    <n v="4"/>
    <n v="9"/>
    <n v="2020"/>
    <n v="82"/>
    <s v="No Cruza"/>
    <n v="82"/>
    <n v="21"/>
    <n v="8"/>
    <n v="2020"/>
    <n v="96"/>
    <x v="1"/>
    <n v="14"/>
    <x v="4"/>
  </r>
  <r>
    <s v="P95102013060027"/>
    <x v="8"/>
    <n v="2174787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10"/>
    <n v="20130619"/>
    <n v="20130812"/>
    <n v="9510"/>
    <n v="19368355"/>
    <s v="Factibilidad Distribucion "/>
    <s v="NO"/>
    <x v="1"/>
    <n v="225"/>
    <n v="225000"/>
    <s v="Aumentos de potencia"/>
    <x v="13"/>
    <n v="20130812"/>
    <x v="11"/>
    <n v="1"/>
    <x v="0"/>
    <n v="19"/>
    <x v="4"/>
    <x v="5"/>
    <x v="1"/>
    <x v="739"/>
    <s v="Resuelta"/>
    <n v="12"/>
    <n v="8"/>
    <n v="2013"/>
    <n v="2662"/>
    <s v="No Cruza"/>
    <n v="54"/>
    <n v="12"/>
    <n v="8"/>
    <n v="2013"/>
    <n v="2662"/>
    <x v="0"/>
    <n v="0"/>
    <x v="5"/>
  </r>
  <r>
    <s v="P11702020100039"/>
    <x v="0"/>
    <n v="2252199"/>
    <n v="20089645"/>
    <s v="Situacion correcta                                                              "/>
    <s v="ZE Bquilla-Sur-S/dad"/>
    <s v="SUCURSAL CORDIALIDAD UNIFEL SAS MODUTABLEROS                            "/>
    <n v="0"/>
    <s v="TC092"/>
    <s v="CL 56 11 65                                                                                                                                                                                "/>
    <s v="=CLL 47 11 65                                               "/>
    <s v="T9763922                      "/>
    <s v="Somaya_Rincon                                                                   "/>
    <s v="AC100"/>
    <n v="20201014"/>
    <n v="20201028"/>
    <n v="1170"/>
    <n v="28248032"/>
    <s v="Factibilidad Distribucion "/>
    <s v="NO"/>
    <x v="1"/>
    <n v="30"/>
    <n v="30000"/>
    <s v="Aumentos de potencia"/>
    <x v="0"/>
    <n v="20201028"/>
    <x v="2"/>
    <n v="1"/>
    <x v="0"/>
    <n v="14"/>
    <x v="3"/>
    <x v="1"/>
    <x v="1"/>
    <x v="258"/>
    <s v="Resuelta"/>
    <n v="28"/>
    <n v="10"/>
    <n v="2020"/>
    <n v="28"/>
    <s v="No Cruza"/>
    <n v="14"/>
    <n v="28"/>
    <n v="10"/>
    <n v="2020"/>
    <n v="28"/>
    <x v="1"/>
    <n v="0"/>
    <x v="0"/>
  </r>
  <r>
    <s v="P75522019020001"/>
    <x v="2"/>
    <n v="0"/>
    <n v="0"/>
    <s v="                                                                                "/>
    <s v="C.T.SOLEDAD         "/>
    <s v="FASE 4 RETRANQUEO PUMAREJO   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KR 10B SALID PTE PUMAREJO= CRA 10B SALID PTE PUMAREJO       "/>
    <s v="T2891467                      "/>
    <s v="SHIRLEY_ESTHER_TAPIA_CUADRADO                                                   "/>
    <s v="AC190"/>
    <n v="20190220"/>
    <n v="20190220"/>
    <n v="7552"/>
    <n v="0"/>
    <m/>
    <s v="NO"/>
    <x v="0"/>
    <n v="500"/>
    <n v="500000"/>
    <s v="Obras "/>
    <x v="2"/>
    <n v="20190220"/>
    <x v="4"/>
    <n v="1"/>
    <x v="0"/>
    <n v="20"/>
    <x v="1"/>
    <x v="2"/>
    <x v="1"/>
    <x v="146"/>
    <s v="Sin Orden"/>
    <n v="20"/>
    <n v="2"/>
    <n v="2019"/>
    <n v="644"/>
    <s v="No Cruza"/>
    <n v="644"/>
    <n v="20"/>
    <n v="2"/>
    <n v="2019"/>
    <n v="644"/>
    <x v="0"/>
    <n v="0"/>
    <x v="2"/>
  </r>
  <r>
    <s v="P12202019080028"/>
    <x v="2"/>
    <n v="0"/>
    <n v="0"/>
    <s v="                                                                                "/>
    <s v="O.C Sabanalarga     "/>
    <s v="SEDE BANDA DPTAL CONCHA ACUSTICA                                        "/>
    <n v="3307012"/>
    <s v="TC092"/>
    <s v="                                                                                                                                                                                           "/>
    <s v="CT 05563 MT 06673                                           "/>
    <s v="A8742068                      "/>
    <s v="Alvaro_Enrique_Hernandez_Suarez                                                 "/>
    <s v="AC190"/>
    <n v="20190830"/>
    <n v="20190917"/>
    <n v="1220"/>
    <n v="26689120"/>
    <s v="Factibilidad Distribucion "/>
    <s v="NO"/>
    <x v="1"/>
    <n v="150"/>
    <n v="150000"/>
    <s v="Obras "/>
    <x v="7"/>
    <n v="20191008"/>
    <x v="2"/>
    <n v="1"/>
    <x v="0"/>
    <n v="30"/>
    <x v="10"/>
    <x v="2"/>
    <x v="4"/>
    <x v="740"/>
    <s v="Resuelta"/>
    <n v="8"/>
    <n v="10"/>
    <n v="2019"/>
    <n v="414"/>
    <s v="No Cruza"/>
    <n v="39"/>
    <n v="17"/>
    <n v="9"/>
    <n v="2019"/>
    <n v="435"/>
    <x v="0"/>
    <n v="21"/>
    <x v="2"/>
  </r>
  <r>
    <s v="P11102019120063"/>
    <x v="2"/>
    <n v="0"/>
    <n v="0"/>
    <s v="                                                                                "/>
    <s v="O.C. B/quilla Cto   "/>
    <s v="  A CONSTRUIR S.A.                                                      "/>
    <n v="3195527"/>
    <s v="TC092"/>
    <s v="                                                                                                                                                                                           "/>
    <s v="A CONSTRUIR  S A                                            "/>
    <s v="A3151411                      "/>
    <s v="FERGIE_YULISSA_SOLANO_MANOTAS                                                   "/>
    <s v="AC190"/>
    <n v="20191210"/>
    <n v="20200129"/>
    <n v="1110"/>
    <n v="27001989"/>
    <s v="Factibilidad Distribucion "/>
    <s v="NO"/>
    <x v="1"/>
    <n v="75"/>
    <n v="75000"/>
    <s v="Obras "/>
    <x v="7"/>
    <n v="20200303"/>
    <x v="2"/>
    <n v="1"/>
    <x v="0"/>
    <n v="10"/>
    <x v="9"/>
    <x v="2"/>
    <x v="1"/>
    <x v="359"/>
    <s v="Resuelta"/>
    <n v="3"/>
    <n v="3"/>
    <n v="2020"/>
    <n v="267"/>
    <s v="No Cruza"/>
    <n v="84"/>
    <n v="29"/>
    <n v="1"/>
    <n v="2020"/>
    <n v="301"/>
    <x v="1"/>
    <n v="34"/>
    <x v="2"/>
  </r>
  <r>
    <s v="P11102020060060"/>
    <x v="2"/>
    <n v="0"/>
    <n v="0"/>
    <s v="                                                                                "/>
    <s v="O.C. B/quilla Cto   "/>
    <s v="  ALUMBRADO PUBLICO CARRERA 65 CL99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ILUMINACION CR 65                                           "/>
    <s v="A3151411                      "/>
    <s v="FERGIE_YULISSA_SOLANO_MANOTAS                                                   "/>
    <s v="AC190"/>
    <n v="20200624"/>
    <n v="20200819"/>
    <n v="1110"/>
    <n v="27704073"/>
    <s v="Factibilidad Distribucion "/>
    <s v="NO"/>
    <x v="1"/>
    <n v="25"/>
    <n v="25000"/>
    <s v="Obras "/>
    <x v="7"/>
    <n v="20200826"/>
    <x v="2"/>
    <n v="1"/>
    <x v="0"/>
    <n v="24"/>
    <x v="4"/>
    <x v="1"/>
    <x v="1"/>
    <x v="75"/>
    <s v="Resuelta"/>
    <n v="26"/>
    <n v="8"/>
    <n v="2020"/>
    <n v="91"/>
    <s v="No Cruza"/>
    <n v="63"/>
    <n v="19"/>
    <n v="8"/>
    <n v="2020"/>
    <n v="98"/>
    <x v="1"/>
    <n v="7"/>
    <x v="2"/>
  </r>
  <r>
    <s v="P11102019090032"/>
    <x v="2"/>
    <n v="2646660"/>
    <n v="0"/>
    <s v="                                                                                "/>
    <s v="O.C. B/quilla Nte   "/>
    <s v="RIOJA LAS DELICIAS EDIFICIO                                             "/>
    <n v="3012920015"/>
    <s v="TC092"/>
    <s v="                                                                                                                                                                                           "/>
    <s v="=CLL 70B 39 110                                             "/>
    <s v="A3151411                      "/>
    <s v="FERGIE_YULISSA_SOLANO_MANOTAS                                                   "/>
    <s v="AC190"/>
    <n v="20190906"/>
    <n v="20190925"/>
    <n v="1110"/>
    <n v="26887708"/>
    <s v="Seguimiento y rev. instalacion electrica distribucion "/>
    <s v="NO"/>
    <x v="3"/>
    <n v="37.5"/>
    <n v="37500"/>
    <s v="Aumentos de potencia"/>
    <x v="7"/>
    <n v="20191025"/>
    <x v="2"/>
    <n v="1"/>
    <x v="0"/>
    <n v="6"/>
    <x v="7"/>
    <x v="2"/>
    <x v="1"/>
    <x v="741"/>
    <s v="Resuelta"/>
    <n v="25"/>
    <n v="10"/>
    <n v="2019"/>
    <n v="397"/>
    <s v="No Cruza"/>
    <n v="49"/>
    <n v="25"/>
    <n v="9"/>
    <n v="2019"/>
    <n v="427"/>
    <x v="0"/>
    <n v="30"/>
    <x v="2"/>
  </r>
  <r>
    <s v="P11102019110098"/>
    <x v="2"/>
    <n v="0"/>
    <n v="0"/>
    <s v="                                                                                "/>
    <s v="O.C. B/quilla Cto   "/>
    <s v="VIVACE ARQUITECTURA Y CONCRETO S.A.S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22"/>
    <n v="20200702"/>
    <n v="1110"/>
    <n v="26958959"/>
    <s v="Factibilidad Distribucion "/>
    <s v="NO"/>
    <x v="1"/>
    <n v="630"/>
    <n v="630000"/>
    <s v="Obras "/>
    <x v="7"/>
    <n v="20200716"/>
    <x v="6"/>
    <n v="1"/>
    <x v="0"/>
    <n v="22"/>
    <x v="5"/>
    <x v="2"/>
    <x v="1"/>
    <x v="448"/>
    <s v="Resuelta"/>
    <n v="16"/>
    <n v="7"/>
    <n v="2020"/>
    <n v="132"/>
    <s v="No Cruza"/>
    <n v="237"/>
    <n v="2"/>
    <n v="7"/>
    <n v="2020"/>
    <n v="146"/>
    <x v="1"/>
    <n v="14"/>
    <x v="2"/>
  </r>
  <r>
    <s v="P11102020060020"/>
    <x v="2"/>
    <n v="0"/>
    <n v="0"/>
    <s v="                                                                                "/>
    <s v="O.C. B/quilla Cto   "/>
    <s v="  PROVISIONAL PELICANO ALAMEDA DEL RIO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PELICANO                                        "/>
    <s v="A3151411                      "/>
    <s v="FERGIE_YULISSA_SOLANO_MANOTAS                                                   "/>
    <s v="AC190"/>
    <n v="20200605"/>
    <n v="20200714"/>
    <n v="1110"/>
    <n v="27931432"/>
    <s v="Seguimiento y rev. instalacion electrica distribucion "/>
    <s v="NO"/>
    <x v="1"/>
    <n v="112.5"/>
    <n v="112500"/>
    <s v="Obras "/>
    <x v="5"/>
    <n v="20200901"/>
    <x v="2"/>
    <n v="1"/>
    <x v="0"/>
    <n v="5"/>
    <x v="4"/>
    <x v="1"/>
    <x v="1"/>
    <x v="334"/>
    <s v="Resuelta"/>
    <n v="1"/>
    <n v="9"/>
    <n v="2020"/>
    <n v="85"/>
    <d v="2020-08-04T00:00:00"/>
    <n v="88"/>
    <n v="14"/>
    <n v="7"/>
    <n v="2020"/>
    <n v="134"/>
    <x v="1"/>
    <n v="49"/>
    <x v="2"/>
  </r>
  <r>
    <s v="P11102018060032"/>
    <x v="2"/>
    <n v="2301477"/>
    <n v="0"/>
    <s v="                                                                                "/>
    <s v="C.T.SOLEDAD         "/>
    <s v="JERONIMO MARTINS COLOMBIA TIENDA ARA CIUDAD JARDIN                      "/>
    <n v="3215421337"/>
    <s v="TC092"/>
    <s v="                                                                                                                                                                                           "/>
    <s v="CRA 42E CLL 80B ESQUINA                                     "/>
    <s v="T2891467                      "/>
    <s v="SHIRLEY_ESTHER_TAPIA_CUADRADO                                                   "/>
    <s v="AC190"/>
    <n v="20180608"/>
    <n v="20180824"/>
    <n v="1110"/>
    <n v="25539015"/>
    <s v="Seguimiento y rev. instalacion electrica distribucion "/>
    <s v="NO"/>
    <x v="3"/>
    <n v="75"/>
    <n v="75000"/>
    <s v="Aumentos de potencia"/>
    <x v="7"/>
    <n v="20180830"/>
    <x v="2"/>
    <n v="1"/>
    <x v="0"/>
    <n v="8"/>
    <x v="4"/>
    <x v="3"/>
    <x v="1"/>
    <x v="478"/>
    <s v="Resuelta"/>
    <n v="30"/>
    <n v="8"/>
    <n v="2018"/>
    <n v="818"/>
    <s v="No Cruza"/>
    <n v="83"/>
    <n v="24"/>
    <n v="8"/>
    <n v="2018"/>
    <n v="824"/>
    <x v="0"/>
    <n v="6"/>
    <x v="2"/>
  </r>
  <r>
    <s v="P93312019090004"/>
    <x v="15"/>
    <n v="0"/>
    <n v="0"/>
    <s v="                                                                                "/>
    <s v="O.C. B/quilla Nte   "/>
    <s v="GUAJIRA GOBERNACION DE LA                                               "/>
    <n v="3174426749"/>
    <s v="TC096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120"/>
    <n v="20190905"/>
    <n v="20190925"/>
    <n v="9331"/>
    <n v="0"/>
    <m/>
    <s v="NO"/>
    <x v="0"/>
    <n v="4.5"/>
    <n v="4500"/>
    <s v="Coogeneración/Suplencia "/>
    <x v="22"/>
    <n v="20190925"/>
    <x v="10"/>
    <n v="1"/>
    <x v="2"/>
    <n v="5"/>
    <x v="7"/>
    <x v="2"/>
    <x v="3"/>
    <x v="11"/>
    <s v="Sin Orden"/>
    <n v="25"/>
    <n v="9"/>
    <n v="2019"/>
    <n v="427"/>
    <s v="No Cruza"/>
    <n v="427"/>
    <n v="25"/>
    <n v="9"/>
    <n v="2019"/>
    <n v="427"/>
    <x v="0"/>
    <n v="0"/>
    <x v="5"/>
  </r>
  <r>
    <s v="P11102016030053"/>
    <x v="4"/>
    <n v="3776240"/>
    <n v="0"/>
    <s v="                                                                                "/>
    <s v="O.C. B/quilla Cto   "/>
    <s v="ATLANTICO FUNDACION TECNAR                                              "/>
    <s v="3112853 3112853       "/>
    <s v="TC088"/>
    <s v="                                                                                                                                                                                           "/>
    <s v="FUNDACION TECNAR ATLANTICO                                  "/>
    <s v="T3215501                      "/>
    <s v="Luz_Estela_Arevalo_de_León                                                      "/>
    <s v="AC220"/>
    <n v="20160307"/>
    <n v="20160906"/>
    <n v="1110"/>
    <n v="22685309"/>
    <s v="Seguimiento y rev. instalacion electrica distribucion "/>
    <s v="NO"/>
    <x v="1"/>
    <n v="225"/>
    <n v="225000"/>
    <s v="Aumentos de potencia"/>
    <x v="6"/>
    <n v="20160906"/>
    <x v="18"/>
    <n v="1"/>
    <x v="0"/>
    <n v="7"/>
    <x v="0"/>
    <x v="7"/>
    <x v="1"/>
    <x v="742"/>
    <s v="Resuelta"/>
    <n v="6"/>
    <n v="9"/>
    <n v="2016"/>
    <n v="1541"/>
    <s v="No Cruza"/>
    <n v="183"/>
    <n v="6"/>
    <n v="9"/>
    <n v="2016"/>
    <n v="1541"/>
    <x v="0"/>
    <n v="0"/>
    <x v="3"/>
  </r>
  <r>
    <s v="P93532020090011"/>
    <x v="9"/>
    <n v="0"/>
    <n v="0"/>
    <s v="                                                                                "/>
    <s v="O.C. La 14          "/>
    <s v="YIN PATERNOSTRO BMT FCA CEIBOTE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9353"/>
    <n v="0"/>
    <m/>
    <s v="NO"/>
    <x v="0"/>
    <n v="45"/>
    <n v="4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75412018110009"/>
    <x v="2"/>
    <n v="0"/>
    <n v="0"/>
    <s v="                                                                                "/>
    <s v="O.C Sabanalarga     "/>
    <s v="ALTOS DE SANTO TOMAS                                                    "/>
    <n v="3016217555"/>
    <s v="TC090"/>
    <s v="                                                                                                                                                                                           "/>
    <s v="ALTOS DE SANTO TOMAS                                        "/>
    <s v="A8742068                      "/>
    <s v="Alvaro_Enrique_Hernandez_Suarez                                                 "/>
    <s v="AC190"/>
    <n v="20181108"/>
    <n v="20190221"/>
    <n v="7541"/>
    <n v="25714896"/>
    <s v="Factibilidad Distribucion "/>
    <s v="NO"/>
    <x v="1"/>
    <n v="50"/>
    <n v="50000"/>
    <s v="Obras "/>
    <x v="8"/>
    <n v="20200717"/>
    <x v="2"/>
    <n v="1"/>
    <x v="0"/>
    <n v="8"/>
    <x v="5"/>
    <x v="3"/>
    <x v="4"/>
    <x v="743"/>
    <s v="Resuelta"/>
    <n v="17"/>
    <n v="7"/>
    <n v="2020"/>
    <n v="131"/>
    <s v="No Cruza"/>
    <n v="617"/>
    <n v="21"/>
    <n v="2"/>
    <n v="2019"/>
    <n v="643"/>
    <x v="0"/>
    <n v="512"/>
    <x v="2"/>
  </r>
  <r>
    <s v="P93312020080002"/>
    <x v="0"/>
    <n v="0"/>
    <n v="0"/>
    <s v="                                                                                "/>
    <s v="O.C. Riohacha       "/>
    <s v="MUNICIPIO DE BARRANCAS AMPLIACION REDES MTB RESGUARDO PROVINCIAL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819"/>
    <n v="20200822"/>
    <n v="9331"/>
    <n v="28023689"/>
    <s v="Factibilidad Distribucion "/>
    <s v="NO"/>
    <x v="1"/>
    <n v="297.5"/>
    <n v="297500"/>
    <s v="Obras "/>
    <x v="0"/>
    <n v="20200822"/>
    <x v="7"/>
    <n v="1"/>
    <x v="0"/>
    <n v="19"/>
    <x v="10"/>
    <x v="1"/>
    <x v="3"/>
    <x v="247"/>
    <s v="Resuelta"/>
    <n v="22"/>
    <n v="8"/>
    <n v="2020"/>
    <n v="95"/>
    <s v="No Cruza"/>
    <n v="3"/>
    <n v="22"/>
    <n v="8"/>
    <n v="2020"/>
    <n v="95"/>
    <x v="1"/>
    <n v="0"/>
    <x v="0"/>
  </r>
  <r>
    <s v="P95202019050014"/>
    <x v="0"/>
    <n v="0"/>
    <n v="0"/>
    <s v="                                                                                "/>
    <s v="O.C Sabanalarga     "/>
    <s v="AGUAS DEL SUR DEL ATLANTICO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GUAS DEL SUR                                               "/>
    <s v="A8742068                      "/>
    <s v="Alvaro_Enrique_Hernandez_Suarez                                                 "/>
    <s v="AC100"/>
    <n v="20190514"/>
    <n v="20190522"/>
    <n v="9520"/>
    <n v="26321362"/>
    <s v="Factibilidad Distribucion "/>
    <s v="NO"/>
    <x v="1"/>
    <n v="75"/>
    <n v="75000"/>
    <s v="Obras "/>
    <x v="0"/>
    <n v="20190522"/>
    <x v="2"/>
    <n v="1"/>
    <x v="0"/>
    <n v="14"/>
    <x v="2"/>
    <x v="2"/>
    <x v="4"/>
    <x v="744"/>
    <s v="Resuelta"/>
    <n v="22"/>
    <n v="5"/>
    <n v="2019"/>
    <n v="553"/>
    <s v="No Cruza"/>
    <n v="8"/>
    <n v="22"/>
    <n v="5"/>
    <n v="2019"/>
    <n v="553"/>
    <x v="0"/>
    <n v="0"/>
    <x v="0"/>
  </r>
  <r>
    <s v="P11102020080003"/>
    <x v="2"/>
    <n v="0"/>
    <n v="0"/>
    <s v="                                                                                "/>
    <s v="O.C. B/quilla Cto   "/>
    <s v="RODRIGO DANGOND                                                         "/>
    <s v="3854905-3174397066    "/>
    <s v="TC092"/>
    <s v="                                                                                                                                                                                           "/>
    <s v="ED. DORAL                                                   "/>
    <s v="A3151411                      "/>
    <s v="FERGIE_YULISSA_SOLANO_MANOTAS                                                   "/>
    <s v="AC190"/>
    <n v="20200803"/>
    <n v="20200827"/>
    <n v="1110"/>
    <n v="27924446"/>
    <s v="Factibilidad Distribucion "/>
    <s v="NO"/>
    <x v="1"/>
    <n v="500"/>
    <n v="500000"/>
    <s v="Obras "/>
    <x v="7"/>
    <n v="20200909"/>
    <x v="3"/>
    <n v="1"/>
    <x v="0"/>
    <n v="3"/>
    <x v="10"/>
    <x v="1"/>
    <x v="1"/>
    <x v="502"/>
    <s v="Resuelta"/>
    <n v="9"/>
    <n v="9"/>
    <n v="2020"/>
    <n v="77"/>
    <s v="No Cruza"/>
    <n v="37"/>
    <n v="27"/>
    <n v="8"/>
    <n v="2020"/>
    <n v="90"/>
    <x v="1"/>
    <n v="13"/>
    <x v="2"/>
  </r>
  <r>
    <s v="P11802019100052"/>
    <x v="8"/>
    <n v="0"/>
    <n v="0"/>
    <s v="                                                                                "/>
    <s v="O.C. B/quilla Cto   "/>
    <s v="VILLA MONI SUBNORMAL                                                    "/>
    <n v="300811420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210"/>
    <n v="20191011"/>
    <n v="20200408"/>
    <n v="1180"/>
    <n v="0"/>
    <m/>
    <s v="NO"/>
    <x v="0"/>
    <n v="75"/>
    <n v="75000"/>
    <s v="Obras "/>
    <x v="26"/>
    <n v="20200408"/>
    <x v="0"/>
    <n v="1"/>
    <x v="0"/>
    <n v="11"/>
    <x v="3"/>
    <x v="2"/>
    <x v="1"/>
    <x v="357"/>
    <s v="Sin Orden"/>
    <n v="8"/>
    <n v="4"/>
    <n v="2020"/>
    <n v="231"/>
    <s v="No Cruza"/>
    <n v="231"/>
    <n v="8"/>
    <n v="4"/>
    <n v="2020"/>
    <n v="231"/>
    <x v="1"/>
    <n v="0"/>
    <x v="5"/>
  </r>
  <r>
    <s v="P12102019090036"/>
    <x v="2"/>
    <n v="0"/>
    <n v="0"/>
    <s v="                                                                                "/>
    <s v="O.C. B/quilla Cto   "/>
    <s v="GREEN PARK BODEGA 9   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PROVISIONAL                                                 "/>
    <s v="A2891363                      "/>
    <s v="Naibet Olivo                                                                    "/>
    <s v="AC190"/>
    <n v="20190923"/>
    <n v="20200130"/>
    <n v="1210"/>
    <n v="27812985"/>
    <s v="Seguimiento y rev. instalacion electrica distribucion "/>
    <s v="NO"/>
    <x v="1"/>
    <n v="45"/>
    <n v="45000"/>
    <s v="Obras "/>
    <x v="8"/>
    <n v="20200818"/>
    <x v="2"/>
    <n v="1"/>
    <x v="0"/>
    <n v="23"/>
    <x v="7"/>
    <x v="2"/>
    <x v="4"/>
    <x v="293"/>
    <s v="Resuelta"/>
    <n v="18"/>
    <n v="8"/>
    <n v="2020"/>
    <n v="99"/>
    <d v="2020-07-15T00:00:00"/>
    <n v="330"/>
    <n v="30"/>
    <n v="1"/>
    <n v="2020"/>
    <n v="300"/>
    <x v="1"/>
    <n v="201"/>
    <x v="2"/>
  </r>
  <r>
    <s v="P34102020020106"/>
    <x v="0"/>
    <n v="0"/>
    <n v="0"/>
    <s v="                                                                                "/>
    <s v="ZE Santa_Marta      "/>
    <s v="VEREDA ALTOS DE DON JACA                                                "/>
    <n v="3206240339"/>
    <s v="TC090"/>
    <s v="                                                                                                                                                                                           "/>
    <s v="DON JACA                                                    "/>
    <s v="T9697258                      "/>
    <s v="Adriana_Duran_Q                                                                 "/>
    <s v="AC100"/>
    <n v="20200227"/>
    <n v="20200228"/>
    <n v="3410"/>
    <n v="27218526"/>
    <s v="Factibilidad Distribucion "/>
    <s v="NO"/>
    <x v="1"/>
    <n v="25"/>
    <n v="25000"/>
    <s v="Obras "/>
    <x v="0"/>
    <n v="20200228"/>
    <x v="7"/>
    <n v="1"/>
    <x v="0"/>
    <n v="27"/>
    <x v="1"/>
    <x v="1"/>
    <x v="0"/>
    <x v="58"/>
    <s v="Resuelta"/>
    <n v="28"/>
    <n v="2"/>
    <n v="2020"/>
    <n v="271"/>
    <s v="No Cruza"/>
    <n v="1"/>
    <n v="28"/>
    <n v="2"/>
    <n v="2020"/>
    <n v="271"/>
    <x v="1"/>
    <n v="0"/>
    <x v="0"/>
  </r>
  <r>
    <s v="P11102019080077"/>
    <x v="2"/>
    <n v="0"/>
    <n v="0"/>
    <s v="                                                                                "/>
    <s v="O.C. B/quilla Nte   "/>
    <s v="MULTIFAMILIAR EDIFICIO GENOVIEVE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42F 82 100                                             "/>
    <s v="A3151411                      "/>
    <s v="FERGIE_YULISSA_SOLANO_MANOTAS                                                   "/>
    <s v="AC190"/>
    <n v="20190815"/>
    <n v="20191123"/>
    <n v="1110"/>
    <n v="26631729"/>
    <s v="Factibilidad Distribucion "/>
    <s v="NO"/>
    <x v="1"/>
    <n v="50"/>
    <n v="50000"/>
    <s v="Obras "/>
    <x v="7"/>
    <n v="20191126"/>
    <x v="2"/>
    <n v="1"/>
    <x v="0"/>
    <n v="15"/>
    <x v="10"/>
    <x v="2"/>
    <x v="1"/>
    <x v="257"/>
    <s v="Resuelta"/>
    <n v="26"/>
    <n v="11"/>
    <n v="2019"/>
    <n v="365"/>
    <s v="No Cruza"/>
    <n v="103"/>
    <n v="23"/>
    <n v="11"/>
    <n v="2019"/>
    <n v="368"/>
    <x v="0"/>
    <n v="3"/>
    <x v="2"/>
  </r>
  <r>
    <s v="P95202020110003"/>
    <x v="3"/>
    <n v="0"/>
    <n v="0"/>
    <s v="                                                                                "/>
    <s v="O.C. B/quilla Sur   "/>
    <s v="WILLIAM MARQUEZ PATERNINA                                               "/>
    <s v="3205083448-3116854045 "/>
    <s v="TC090"/>
    <s v="                                                                                                                                                                                           "/>
    <s v="CR 25 24A 49                                                "/>
    <s v="A2747698                      "/>
    <s v="NUBIS_ZAMBRANO_BELEÑO                                                           "/>
    <s v="AC005"/>
    <n v="20201104"/>
    <n v="20201104"/>
    <n v="9520"/>
    <n v="28268345"/>
    <s v="Inspección Normalización"/>
    <s v="NO"/>
    <x v="2"/>
    <n v="3"/>
    <n v="3000"/>
    <s v="Suministros definitivos Simples "/>
    <x v="3"/>
    <n v="20201104"/>
    <x v="1"/>
    <n v="1"/>
    <x v="1"/>
    <n v="4"/>
    <x v="5"/>
    <x v="1"/>
    <x v="4"/>
    <x v="97"/>
    <s v="Pendiente"/>
    <n v="4"/>
    <n v="11"/>
    <n v="2020"/>
    <n v="21"/>
    <s v="No Cruza"/>
    <n v="21"/>
    <n v="4"/>
    <n v="11"/>
    <n v="2020"/>
    <n v="21"/>
    <x v="1"/>
    <n v="0"/>
    <x v="1"/>
  </r>
  <r>
    <s v="P12202020030014"/>
    <x v="2"/>
    <n v="0"/>
    <n v="0"/>
    <s v="                                                                                "/>
    <s v="O.C. B/quilla Cto   "/>
    <s v="BARANOA RETRANQUEO VILLAS DE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200319"/>
    <n v="20200520"/>
    <n v="1220"/>
    <n v="27290514"/>
    <s v="Factibilidad Distribucion "/>
    <s v="NO"/>
    <x v="1"/>
    <n v="1"/>
    <n v="1000"/>
    <s v="Obras "/>
    <x v="5"/>
    <n v="20200806"/>
    <x v="4"/>
    <n v="1"/>
    <x v="0"/>
    <n v="19"/>
    <x v="0"/>
    <x v="1"/>
    <x v="4"/>
    <x v="153"/>
    <s v="Resuelta"/>
    <n v="6"/>
    <n v="8"/>
    <n v="2020"/>
    <n v="111"/>
    <s v="No Cruza"/>
    <n v="140"/>
    <n v="20"/>
    <n v="5"/>
    <n v="2020"/>
    <n v="189"/>
    <x v="1"/>
    <n v="78"/>
    <x v="2"/>
  </r>
  <r>
    <s v="P11502020110009"/>
    <x v="5"/>
    <n v="0"/>
    <n v="0"/>
    <s v="                                                                                "/>
    <s v="O.C. B/quilla Nte   "/>
    <s v="GERMAN MAURICIO FERNANDEZ PARR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J RES LAGOMAR                                            "/>
    <s v="MP000152                      "/>
    <s v="MALKA_IRINA_ROCHA_MEJIA                                                         "/>
    <s v="AC230"/>
    <n v="20201106"/>
    <n v="20201106"/>
    <n v="1150"/>
    <n v="0"/>
    <m/>
    <s v="NO"/>
    <x v="0"/>
    <n v="5"/>
    <n v="5000"/>
    <s v="Suministros definitivos Simples 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11802019110105"/>
    <x v="1"/>
    <n v="0"/>
    <n v="0"/>
    <s v="                                                                                "/>
    <s v="O.C Sabanalarga     "/>
    <s v="DANIEL ENRIQUE MAZA HERRERA                                             "/>
    <n v="31263780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086                      "/>
    <s v="VIVIANA_ISABEL_PORTO_MOLINA                                                     "/>
    <s v="AC236"/>
    <n v="20191125"/>
    <n v="20191213"/>
    <n v="1180"/>
    <n v="26983197"/>
    <s v="Inspección Normalización"/>
    <s v="NO"/>
    <x v="1"/>
    <n v="3"/>
    <n v="3000"/>
    <s v="Suministros definitivos Simples "/>
    <x v="1"/>
    <n v="20191213"/>
    <x v="1"/>
    <n v="1"/>
    <x v="1"/>
    <n v="25"/>
    <x v="5"/>
    <x v="2"/>
    <x v="1"/>
    <x v="373"/>
    <s v="Resuelta"/>
    <n v="13"/>
    <n v="12"/>
    <n v="2019"/>
    <n v="348"/>
    <s v="No Cruza"/>
    <n v="18"/>
    <n v="13"/>
    <n v="12"/>
    <n v="2019"/>
    <n v="348"/>
    <x v="1"/>
    <n v="0"/>
    <x v="1"/>
  </r>
  <r>
    <s v="P95102020100004"/>
    <x v="1"/>
    <n v="0"/>
    <n v="0"/>
    <s v="                                                                                "/>
    <s v="OC CCIAL AMERICANO  "/>
    <s v="NORLY ISABEL REQUENA MADRID                                             "/>
    <n v="3126637771"/>
    <s v="TC090"/>
    <s v="                                                                                                                                                                                           "/>
    <s v="CLL 1182 20 30 APTO 2 PRADERA II ETAPA                      "/>
    <s v="MP000297                      "/>
    <s v="SANDRA_PEREZ_MORGAN                                                             "/>
    <s v="AC236"/>
    <n v="20201006"/>
    <n v="20201011"/>
    <n v="9510"/>
    <n v="28216111"/>
    <s v="Inspección Normalización"/>
    <s v="NO"/>
    <x v="1"/>
    <n v="3"/>
    <n v="3000"/>
    <s v="Suministros definitivos Simples "/>
    <x v="8"/>
    <n v="20201102"/>
    <x v="1"/>
    <n v="1"/>
    <x v="1"/>
    <n v="6"/>
    <x v="3"/>
    <x v="1"/>
    <x v="1"/>
    <x v="177"/>
    <s v="Resuelta"/>
    <n v="2"/>
    <n v="11"/>
    <n v="2020"/>
    <n v="23"/>
    <s v="No Cruza"/>
    <n v="27"/>
    <n v="11"/>
    <n v="10"/>
    <n v="2020"/>
    <n v="45"/>
    <x v="1"/>
    <n v="22"/>
    <x v="1"/>
  </r>
  <r>
    <s v="P34102020110055"/>
    <x v="3"/>
    <n v="0"/>
    <n v="0"/>
    <s v="                                                                                "/>
    <s v="O.C. La 14          "/>
    <s v="HELCIAS PEREZ ASPRILLA                                                  "/>
    <n v="320916174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41                      "/>
    <s v="MIGUEL_ANGEL_PERILLA_PUERTA                                                     "/>
    <s v="AC005"/>
    <n v="20201112"/>
    <n v="20201112"/>
    <n v="3410"/>
    <n v="28280278"/>
    <s v="Inspección Normalización"/>
    <s v="NO"/>
    <x v="2"/>
    <n v="2"/>
    <n v="2000"/>
    <s v="Suministros definitivos Simples 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11102020040021"/>
    <x v="0"/>
    <n v="0"/>
    <n v="0"/>
    <s v="                                                                                "/>
    <s v="O.C. B/quilla Cto   "/>
    <s v="MZ 5 LOTE 3 RUISE?OR II ALAMEDA DEL RIO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Z 5 LOTE 3                                                 "/>
    <s v="A3151411                      "/>
    <s v="FERGIE_YULISSA_SOLANO_MANOTAS                                                   "/>
    <s v="AC100"/>
    <n v="20200415"/>
    <n v="20200424"/>
    <n v="1110"/>
    <n v="27327935"/>
    <s v="Factibilidad Distribucion "/>
    <s v="NO"/>
    <x v="1"/>
    <n v="800"/>
    <n v="800000"/>
    <s v="Obras "/>
    <x v="0"/>
    <n v="20200424"/>
    <x v="6"/>
    <n v="1"/>
    <x v="0"/>
    <n v="15"/>
    <x v="8"/>
    <x v="1"/>
    <x v="1"/>
    <x v="103"/>
    <s v="Resuelta"/>
    <n v="24"/>
    <n v="4"/>
    <n v="2020"/>
    <n v="215"/>
    <s v="No Cruza"/>
    <n v="9"/>
    <n v="24"/>
    <n v="4"/>
    <n v="2020"/>
    <n v="215"/>
    <x v="1"/>
    <n v="0"/>
    <x v="0"/>
  </r>
  <r>
    <s v="P34102019110027"/>
    <x v="2"/>
    <n v="0"/>
    <n v="0"/>
    <s v="                                                                                "/>
    <s v="ZE Santa_Marta      "/>
    <s v="JIMENEZ S.A. CONSTRUCTORA                                               "/>
    <s v="3107042802-3173639657 "/>
    <s v="TC090"/>
    <s v="                                                                                                                                                                                           "/>
    <s v="CR 4                                                        "/>
    <s v="T9697258                      "/>
    <s v="Adriana_Duran_Q                                                                 "/>
    <s v="AC190"/>
    <n v="20191112"/>
    <n v="20200508"/>
    <n v="3410"/>
    <n v="26919250"/>
    <s v="Factibilidad Distribucion "/>
    <s v="NO"/>
    <x v="1"/>
    <n v="225"/>
    <n v="225000"/>
    <s v="Obras "/>
    <x v="7"/>
    <n v="20200731"/>
    <x v="3"/>
    <n v="1"/>
    <x v="0"/>
    <n v="12"/>
    <x v="5"/>
    <x v="2"/>
    <x v="0"/>
    <x v="366"/>
    <s v="Resuelta"/>
    <n v="31"/>
    <n v="7"/>
    <n v="2020"/>
    <n v="117"/>
    <s v="No Cruza"/>
    <n v="262"/>
    <n v="8"/>
    <n v="5"/>
    <n v="2020"/>
    <n v="201"/>
    <x v="1"/>
    <n v="84"/>
    <x v="2"/>
  </r>
  <r>
    <s v="P11802020040039"/>
    <x v="1"/>
    <n v="0"/>
    <n v="0"/>
    <s v="                                                                                "/>
    <s v="O.C. B/quilla Cto   "/>
    <s v="LAURA MERLETH ACUÑA MIRANDA                                             "/>
    <n v="301388735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36"/>
    <n v="20200428"/>
    <n v="20200430"/>
    <n v="1180"/>
    <n v="27378265"/>
    <s v="Inspección Normalización"/>
    <s v="NO"/>
    <x v="1"/>
    <n v="3"/>
    <n v="3000"/>
    <s v="Suministros definitivos Simples "/>
    <x v="1"/>
    <n v="20200430"/>
    <x v="1"/>
    <n v="1"/>
    <x v="1"/>
    <n v="28"/>
    <x v="8"/>
    <x v="1"/>
    <x v="1"/>
    <x v="23"/>
    <s v="Resuelta"/>
    <n v="30"/>
    <n v="4"/>
    <n v="2020"/>
    <n v="209"/>
    <s v="No Cruza"/>
    <n v="2"/>
    <n v="30"/>
    <n v="4"/>
    <n v="2020"/>
    <n v="209"/>
    <x v="1"/>
    <n v="0"/>
    <x v="1"/>
  </r>
  <r>
    <s v="P11502020110015"/>
    <x v="5"/>
    <n v="0"/>
    <n v="0"/>
    <s v="                                                                                "/>
    <s v="O.C. Soledad        "/>
    <s v="GISELL TOLEDO GONZALEZ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L 7 # 11 - 15                                             "/>
    <s v="A2670921                      "/>
    <s v="Margarita_Ortiz_Dominguez                                                       "/>
    <s v="AC230"/>
    <n v="20201111"/>
    <n v="20201111"/>
    <n v="115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34702020040003"/>
    <x v="2"/>
    <n v="3826805"/>
    <n v="20713131"/>
    <s v="Situacion correcta                                                              "/>
    <s v="O.C. B/quilla Nte   "/>
    <s v="AYDA NUNEZ                                                              "/>
    <n v="3135139780"/>
    <s v="TC090"/>
    <s v="CR 4 6 1                                                                                                                                                                                   "/>
    <s v="                                                            "/>
    <s v="RC000113                      "/>
    <s v="ABEL_DAVID_SOCARRÁS_POLO                                                        "/>
    <s v="AC190"/>
    <n v="20200406"/>
    <n v="20200406"/>
    <n v="3470"/>
    <n v="27991752"/>
    <s v="Seguimiento y rev. instalacion electrica distribucion "/>
    <s v="NO"/>
    <x v="3"/>
    <n v="37.5"/>
    <n v="37500"/>
    <s v="Aumentos de potencia"/>
    <x v="7"/>
    <n v="20200417"/>
    <x v="2"/>
    <n v="1"/>
    <x v="0"/>
    <n v="6"/>
    <x v="8"/>
    <x v="1"/>
    <x v="0"/>
    <x v="282"/>
    <s v="Resuelta"/>
    <n v="17"/>
    <n v="4"/>
    <n v="2020"/>
    <n v="222"/>
    <d v="2020-08-14T00:00:00"/>
    <n v="11"/>
    <n v="6"/>
    <n v="4"/>
    <n v="2020"/>
    <n v="233"/>
    <x v="1"/>
    <n v="11"/>
    <x v="2"/>
  </r>
  <r>
    <s v="P34702019110006"/>
    <x v="0"/>
    <n v="3811992"/>
    <n v="20702709"/>
    <s v="Situacion correcta                                                              "/>
    <s v="ZE Santa_Marta      "/>
    <s v="FANNY DZ DE OSPINO                                                      "/>
    <n v="3215192665"/>
    <s v="TC090"/>
    <s v="CL 4 13 10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191113"/>
    <n v="20191129"/>
    <n v="3470"/>
    <n v="26954995"/>
    <s v="Factibilidad Distribucion "/>
    <s v="NO"/>
    <x v="1"/>
    <n v="75"/>
    <n v="75000"/>
    <s v="Aumentos de potencia"/>
    <x v="0"/>
    <n v="20191129"/>
    <x v="2"/>
    <n v="1"/>
    <x v="0"/>
    <n v="13"/>
    <x v="5"/>
    <x v="2"/>
    <x v="0"/>
    <x v="391"/>
    <s v="Resuelta"/>
    <n v="29"/>
    <n v="11"/>
    <n v="2019"/>
    <n v="362"/>
    <s v="No Cruza"/>
    <n v="16"/>
    <n v="29"/>
    <n v="11"/>
    <n v="2019"/>
    <n v="362"/>
    <x v="0"/>
    <n v="0"/>
    <x v="0"/>
  </r>
  <r>
    <s v="P11702020040005"/>
    <x v="2"/>
    <n v="0"/>
    <n v="0"/>
    <s v="                                                                                "/>
    <s v="O.C. B/quilla Cto   "/>
    <s v="SOCIEDAD FIDUCIARIA PATRIMONIO AUTONOMO FIDUCIARIA BANCOLOMB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413"/>
    <n v="20200506"/>
    <n v="1170"/>
    <n v="27316543"/>
    <s v="Factibilidad Distribucion "/>
    <s v="NO"/>
    <x v="1"/>
    <n v="1"/>
    <n v="1000"/>
    <s v="Obras "/>
    <x v="7"/>
    <n v="20200813"/>
    <x v="4"/>
    <n v="1"/>
    <x v="0"/>
    <n v="13"/>
    <x v="8"/>
    <x v="1"/>
    <x v="1"/>
    <x v="719"/>
    <s v="Resuelta"/>
    <n v="13"/>
    <n v="8"/>
    <n v="2020"/>
    <n v="104"/>
    <s v="No Cruza"/>
    <n v="122"/>
    <n v="6"/>
    <n v="5"/>
    <n v="2020"/>
    <n v="203"/>
    <x v="1"/>
    <n v="99"/>
    <x v="2"/>
  </r>
  <r>
    <s v="P11102020010024"/>
    <x v="2"/>
    <n v="7052208"/>
    <n v="35047631"/>
    <s v="Situacion correcta                                                              "/>
    <s v="O.C. B/quilla Cto   "/>
    <s v="AMERICANA EDIFICIO BLOQUE F CORPORACION UNIV                            "/>
    <s v="3851027 EXT 477       "/>
    <s v="TC092"/>
    <s v="CL 71 41 184               LOC     1                                                                                                                                                       "/>
    <s v="CL 71 N 41-178 LOCAL                                        "/>
    <s v="A3151411                      "/>
    <s v="FERGIE_YULISSA_SOLANO_MANOTAS                                                   "/>
    <s v="AC190"/>
    <n v="20200110"/>
    <n v="20200316"/>
    <n v="1110"/>
    <n v="27092168"/>
    <s v="Factibilidad Distribucion "/>
    <s v="NO"/>
    <x v="1"/>
    <n v="75"/>
    <n v="75000"/>
    <s v="Aumentos de potencia"/>
    <x v="7"/>
    <n v="20200420"/>
    <x v="2"/>
    <n v="1"/>
    <x v="0"/>
    <n v="10"/>
    <x v="11"/>
    <x v="1"/>
    <x v="1"/>
    <x v="616"/>
    <s v="Resuelta"/>
    <n v="20"/>
    <n v="4"/>
    <n v="2020"/>
    <n v="219"/>
    <s v="No Cruza"/>
    <n v="101"/>
    <n v="16"/>
    <n v="3"/>
    <n v="2020"/>
    <n v="254"/>
    <x v="1"/>
    <n v="35"/>
    <x v="2"/>
  </r>
  <r>
    <s v="P93432019040006"/>
    <x v="2"/>
    <n v="6929178"/>
    <n v="35021057"/>
    <s v="Situacion correcta                                                              "/>
    <s v="ZE Santa_Marta      "/>
    <s v="EDITH JIMENEZ                                                           "/>
    <n v="3003258660"/>
    <s v="TC090"/>
    <s v="CARRT TRONCAL DEL CARIBE KM 2 320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429"/>
    <n v="20190703"/>
    <n v="9343"/>
    <n v="26256397"/>
    <s v="Factibilidad Distribucion "/>
    <s v="NO"/>
    <x v="1"/>
    <n v="75"/>
    <n v="75000"/>
    <s v="Aumentos de potencia"/>
    <x v="5"/>
    <n v="20190926"/>
    <x v="2"/>
    <n v="1"/>
    <x v="0"/>
    <n v="29"/>
    <x v="8"/>
    <x v="2"/>
    <x v="0"/>
    <x v="745"/>
    <s v="Resuelta"/>
    <n v="26"/>
    <n v="9"/>
    <n v="2019"/>
    <n v="426"/>
    <s v="No Cruza"/>
    <n v="150"/>
    <n v="3"/>
    <n v="7"/>
    <n v="2019"/>
    <n v="511"/>
    <x v="0"/>
    <n v="85"/>
    <x v="2"/>
  </r>
  <r>
    <s v="P11502016090034"/>
    <x v="2"/>
    <n v="0"/>
    <n v="0"/>
    <s v="                                                                                "/>
    <s v="O.C. B/quilla Cto   "/>
    <s v="ENRIQUETA PUCHE DE GARCIA CENTRO COMERCIAL EL CAMPITO                   "/>
    <n v="3004713711"/>
    <s v="TC088"/>
    <s v="                                                                                                                                                                                           "/>
    <s v="OTR CRT PTO COL KM7 PI 16                                   "/>
    <s v="T3215501                      "/>
    <s v="Luz_Estela_Arevalo_de_León                                                      "/>
    <s v="AC190"/>
    <n v="20160930"/>
    <n v="20161207"/>
    <n v="1150"/>
    <n v="23710952"/>
    <s v="Seguimiento y rev. instalacion electrica distribucion "/>
    <s v="NO"/>
    <x v="1"/>
    <n v="630"/>
    <n v="630000"/>
    <s v="Obras "/>
    <x v="16"/>
    <n v="20161212"/>
    <x v="3"/>
    <n v="1"/>
    <x v="0"/>
    <n v="30"/>
    <x v="7"/>
    <x v="7"/>
    <x v="1"/>
    <x v="746"/>
    <s v="Resuelta"/>
    <n v="12"/>
    <n v="12"/>
    <n v="2016"/>
    <n v="1444"/>
    <d v="2017-03-31T00:00:00"/>
    <n v="73"/>
    <n v="7"/>
    <n v="12"/>
    <n v="2016"/>
    <n v="1449"/>
    <x v="0"/>
    <n v="5"/>
    <x v="2"/>
  </r>
  <r>
    <s v="P77912020090020"/>
    <x v="9"/>
    <n v="0"/>
    <n v="0"/>
    <s v="                                                                                "/>
    <s v="O.C. La 14          "/>
    <s v="ABIMAEL ORTEGA OROZCO BMT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28282016"/>
    <s v="Factibilidad Distribucion "/>
    <s v="NO"/>
    <x v="1"/>
    <n v="37.5"/>
    <n v="37500"/>
    <s v="Obras "/>
    <x v="15"/>
    <n v="20200917"/>
    <x v="2"/>
    <n v="1"/>
    <x v="3"/>
    <n v="17"/>
    <x v="7"/>
    <x v="1"/>
    <x v="0"/>
    <x v="386"/>
    <s v="Resuelta"/>
    <n v="17"/>
    <n v="9"/>
    <n v="2020"/>
    <n v="69"/>
    <s v="No Cruza"/>
    <n v="0"/>
    <n v="17"/>
    <n v="9"/>
    <n v="2020"/>
    <n v="69"/>
    <x v="1"/>
    <n v="0"/>
    <x v="6"/>
  </r>
  <r>
    <s v="P93312020090008"/>
    <x v="0"/>
    <n v="0"/>
    <n v="0"/>
    <s v="                                                                                "/>
    <s v="O.C. Riohacha       "/>
    <s v="DISTRACCION FINCA CHIN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OS HORNITOS                                                "/>
    <s v="N3352044                      "/>
    <s v="Laudis_Peñaranda_                                                               "/>
    <s v="AC100"/>
    <n v="20200909"/>
    <n v="20200910"/>
    <n v="9331"/>
    <n v="28117961"/>
    <s v="Factibilidad Distribucion "/>
    <s v="NO"/>
    <x v="1"/>
    <n v="25"/>
    <n v="25000"/>
    <s v="Obras "/>
    <x v="0"/>
    <n v="20200910"/>
    <x v="2"/>
    <n v="1"/>
    <x v="0"/>
    <n v="9"/>
    <x v="7"/>
    <x v="1"/>
    <x v="3"/>
    <x v="86"/>
    <s v="Resuelta"/>
    <n v="10"/>
    <n v="9"/>
    <n v="2020"/>
    <n v="76"/>
    <s v="No Cruza"/>
    <n v="1"/>
    <n v="10"/>
    <n v="9"/>
    <n v="2020"/>
    <n v="76"/>
    <x v="1"/>
    <n v="0"/>
    <x v="0"/>
  </r>
  <r>
    <s v="P12102020090005"/>
    <x v="5"/>
    <n v="0"/>
    <n v="0"/>
    <s v="                                                                                "/>
    <s v="O.C. B/quilla Nte   "/>
    <s v="AVICOLA NACIONAL AURORA                                                 "/>
    <n v="3116259694"/>
    <s v="TC092"/>
    <s v="                                                                                                                                                                                           "/>
    <s v="AVICOLA NACIONAL AURORA                                     "/>
    <s v="RC000135                      "/>
    <s v="CRISTIAN_CONTRERAS_ARROYO                                                       "/>
    <s v="AC230"/>
    <n v="20200902"/>
    <n v="20200902"/>
    <n v="1210"/>
    <n v="0"/>
    <m/>
    <s v="NO"/>
    <x v="0"/>
    <n v="200"/>
    <n v="200000"/>
    <s v="Coogeneración/Suplencia "/>
    <x v="9"/>
    <n v="20200902"/>
    <x v="10"/>
    <n v="1"/>
    <x v="2"/>
    <n v="2"/>
    <x v="7"/>
    <x v="1"/>
    <x v="4"/>
    <x v="248"/>
    <s v="Sin Orden"/>
    <n v="2"/>
    <n v="9"/>
    <n v="2020"/>
    <n v="84"/>
    <s v="No Cruza"/>
    <n v="84"/>
    <n v="2"/>
    <n v="9"/>
    <n v="2020"/>
    <n v="84"/>
    <x v="1"/>
    <n v="0"/>
    <x v="4"/>
  </r>
  <r>
    <s v="P93312019040007"/>
    <x v="0"/>
    <n v="0"/>
    <n v="0"/>
    <s v="                                                                                "/>
    <s v="O.C. Riohacha       "/>
    <s v="MUNICIPIO DE ALBANIA COMUNIDADES INDIGENA WANETURUMANA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0415"/>
    <n v="20190429"/>
    <n v="9331"/>
    <n v="26249472"/>
    <s v="Factibilidad Distribucion "/>
    <s v="NO"/>
    <x v="1"/>
    <n v="100"/>
    <n v="100000"/>
    <s v="Obras "/>
    <x v="0"/>
    <n v="20190429"/>
    <x v="7"/>
    <n v="1"/>
    <x v="0"/>
    <n v="15"/>
    <x v="8"/>
    <x v="2"/>
    <x v="3"/>
    <x v="472"/>
    <s v="Resuelta"/>
    <n v="29"/>
    <n v="4"/>
    <n v="2019"/>
    <n v="576"/>
    <s v="No Cruza"/>
    <n v="14"/>
    <n v="29"/>
    <n v="4"/>
    <n v="2019"/>
    <n v="576"/>
    <x v="0"/>
    <n v="0"/>
    <x v="0"/>
  </r>
  <r>
    <s v="P93432020020004"/>
    <x v="2"/>
    <n v="0"/>
    <n v="0"/>
    <s v="                                                                                "/>
    <s v="O.C. La 14          "/>
    <s v="CARLOS BETANCUR SUAREZ BMT FCA LA FORTUN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EC 6724245                                                 "/>
    <s v="C9794580                      "/>
    <s v="TATIANA ADELA LUQUEZ VANSTRAHLEM                                                "/>
    <s v="AC190"/>
    <n v="20200205"/>
    <n v="20201030"/>
    <n v="9343"/>
    <n v="28260666"/>
    <s v="Seguimiento y rev. instalacion electrica distribucion "/>
    <s v="NO"/>
    <x v="1"/>
    <n v="25"/>
    <n v="25000"/>
    <s v="Obras "/>
    <x v="2"/>
    <n v="20201030"/>
    <x v="2"/>
    <n v="1"/>
    <x v="0"/>
    <n v="5"/>
    <x v="1"/>
    <x v="1"/>
    <x v="0"/>
    <x v="255"/>
    <s v="Resuelta"/>
    <n v="30"/>
    <n v="10"/>
    <n v="2020"/>
    <n v="26"/>
    <s v="No Cruza"/>
    <n v="268"/>
    <n v="30"/>
    <n v="10"/>
    <n v="2020"/>
    <n v="26"/>
    <x v="1"/>
    <n v="0"/>
    <x v="2"/>
  </r>
  <r>
    <s v="P11102019100086"/>
    <x v="0"/>
    <n v="8188692"/>
    <n v="35115815"/>
    <s v="Situacion correcta                                                              "/>
    <s v="O.C. B/quilla Nte   "/>
    <s v="  TRANSMETRO  SAS                                                       "/>
    <n v="3105961086"/>
    <s v="TC095"/>
    <s v="CL 74 44 102               OFI  ADMI                                                                                                                                                       "/>
    <s v="=OTR CRA 46 CL 45                                           "/>
    <s v="A3151411                      "/>
    <s v="FERGIE_YULISSA_SOLANO_MANOTAS                                                   "/>
    <s v="AC100"/>
    <n v="20191015"/>
    <n v="20191022"/>
    <n v="1110"/>
    <n v="26828831"/>
    <s v="Factibilidad Distribucion "/>
    <s v="NO"/>
    <x v="1"/>
    <n v="630"/>
    <n v="630000"/>
    <s v="Aumentos de potencia"/>
    <x v="0"/>
    <n v="20191022"/>
    <x v="3"/>
    <n v="1"/>
    <x v="0"/>
    <n v="15"/>
    <x v="3"/>
    <x v="2"/>
    <x v="1"/>
    <x v="526"/>
    <s v="Resuelta"/>
    <n v="22"/>
    <n v="10"/>
    <n v="2019"/>
    <n v="400"/>
    <s v="No Cruza"/>
    <n v="7"/>
    <n v="22"/>
    <n v="10"/>
    <n v="2019"/>
    <n v="400"/>
    <x v="0"/>
    <n v="0"/>
    <x v="0"/>
  </r>
  <r>
    <s v="P75412020110019"/>
    <x v="3"/>
    <n v="0"/>
    <n v="0"/>
    <s v="                                                                                "/>
    <s v="O.C Sabanalarga     "/>
    <s v="CESAR TRUYOL 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3                      "/>
    <s v="BRENDA MONSALVE                                                                 "/>
    <s v="AC005"/>
    <n v="20201118"/>
    <n v="20201118"/>
    <n v="7541"/>
    <n v="28288500"/>
    <s v="Inspección Normalización"/>
    <s v="NO"/>
    <x v="2"/>
    <n v="3"/>
    <n v="3000"/>
    <s v="Suministros definitivos Simples "/>
    <x v="3"/>
    <n v="20201118"/>
    <x v="1"/>
    <n v="1"/>
    <x v="1"/>
    <n v="18"/>
    <x v="5"/>
    <x v="1"/>
    <x v="4"/>
    <x v="66"/>
    <s v="Pendiente"/>
    <n v="18"/>
    <n v="11"/>
    <n v="2020"/>
    <n v="7"/>
    <s v="No Cruza"/>
    <n v="7"/>
    <n v="18"/>
    <n v="11"/>
    <n v="2020"/>
    <n v="7"/>
    <x v="1"/>
    <n v="0"/>
    <x v="1"/>
  </r>
  <r>
    <s v="P12102020010027"/>
    <x v="0"/>
    <n v="0"/>
    <n v="0"/>
    <s v="                                                                                "/>
    <s v="O.C. B/quilla Cto   "/>
    <s v="  URB MADRIGAL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0122"/>
    <n v="20200129"/>
    <n v="1210"/>
    <n v="27114504"/>
    <s v="Factibilidad Distribucion "/>
    <s v="NO"/>
    <x v="1"/>
    <n v="300"/>
    <n v="300000"/>
    <s v="Obras "/>
    <x v="8"/>
    <n v="20200129"/>
    <x v="3"/>
    <n v="1"/>
    <x v="0"/>
    <n v="22"/>
    <x v="11"/>
    <x v="1"/>
    <x v="4"/>
    <x v="452"/>
    <s v="Resuelta"/>
    <n v="29"/>
    <n v="1"/>
    <n v="2020"/>
    <n v="301"/>
    <s v="No Cruza"/>
    <n v="7"/>
    <n v="29"/>
    <n v="1"/>
    <n v="2020"/>
    <n v="301"/>
    <x v="1"/>
    <n v="0"/>
    <x v="0"/>
  </r>
  <r>
    <s v="P11802020020010"/>
    <x v="1"/>
    <n v="0"/>
    <n v="0"/>
    <s v="                                                                                "/>
    <s v="O.C. B/quilla Nte   "/>
    <s v="BRAYAN ARTURO EBRATT SANJUANELO                                         "/>
    <n v="320734493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3                      "/>
    <s v="JESSICA_PAOLA_BALDOVINO_AVILA                                                   "/>
    <s v="AC236"/>
    <n v="20200204"/>
    <n v="20200212"/>
    <n v="1180"/>
    <n v="27149033"/>
    <s v="Inspección Normalización"/>
    <s v="NO"/>
    <x v="1"/>
    <n v="3"/>
    <n v="3000"/>
    <s v="Suministros definitivos Simples "/>
    <x v="1"/>
    <n v="20200212"/>
    <x v="1"/>
    <n v="1"/>
    <x v="1"/>
    <n v="4"/>
    <x v="1"/>
    <x v="1"/>
    <x v="1"/>
    <x v="254"/>
    <s v="Resuelta"/>
    <n v="12"/>
    <n v="2"/>
    <n v="2020"/>
    <n v="287"/>
    <s v="No Cruza"/>
    <n v="8"/>
    <n v="12"/>
    <n v="2"/>
    <n v="2020"/>
    <n v="287"/>
    <x v="1"/>
    <n v="0"/>
    <x v="1"/>
  </r>
  <r>
    <s v="P11102020060055"/>
    <x v="1"/>
    <n v="0"/>
    <n v="0"/>
    <s v="                                                                                "/>
    <s v="Of. Telefónica 24H  "/>
    <s v="MIONICA ANILLO ZUÑIGA                                                   "/>
    <n v="3002871661"/>
    <s v="TC090"/>
    <s v="                                                                                                                                                                                           "/>
    <s v="=CRA 33 72 195                                              "/>
    <s v="TR193385                      "/>
    <s v="Kellyzabet_Montiel_Castro                                                       "/>
    <s v="AC236"/>
    <n v="20200619"/>
    <n v="20200624"/>
    <n v="1110"/>
    <n v="27813057"/>
    <s v="Inspección Normalización"/>
    <s v="SI"/>
    <x v="3"/>
    <n v="3"/>
    <n v="3000"/>
    <s v="Suministros definitivos Simples "/>
    <x v="1"/>
    <n v="20200624"/>
    <x v="1"/>
    <n v="1"/>
    <x v="1"/>
    <n v="19"/>
    <x v="4"/>
    <x v="1"/>
    <x v="1"/>
    <x v="343"/>
    <s v="Resuelta"/>
    <n v="24"/>
    <n v="6"/>
    <n v="2020"/>
    <n v="154"/>
    <s v="No Cruza"/>
    <n v="5"/>
    <n v="24"/>
    <n v="6"/>
    <n v="2020"/>
    <n v="154"/>
    <x v="1"/>
    <n v="0"/>
    <x v="1"/>
  </r>
  <r>
    <s v="P34402017030016"/>
    <x v="0"/>
    <n v="0"/>
    <n v="0"/>
    <s v="                                                                                "/>
    <s v="O.C. B/quilla Nte   "/>
    <s v="BOSQUE EL               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SECTOR EL BOSQUE                                            "/>
    <s v="TR193884                      "/>
    <s v="                                                                                "/>
    <s v="AC100"/>
    <n v="20170329"/>
    <n v="20170405"/>
    <n v="3440"/>
    <n v="0"/>
    <m/>
    <s v="NO"/>
    <x v="0"/>
    <n v="177.5"/>
    <n v="1775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11102020030002"/>
    <x v="0"/>
    <n v="0"/>
    <n v="0"/>
    <s v="                                                                                "/>
    <s v="O.C. B/quilla Nte   "/>
    <s v="  PROYECTO FLORENCI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00"/>
    <n v="20200302"/>
    <n v="20200311"/>
    <n v="1110"/>
    <n v="27227162"/>
    <s v="Factibilidad Distribucion "/>
    <s v="NO"/>
    <x v="1"/>
    <n v="112.5"/>
    <n v="112500"/>
    <s v="Obras "/>
    <x v="0"/>
    <n v="20200311"/>
    <x v="3"/>
    <n v="1"/>
    <x v="0"/>
    <n v="2"/>
    <x v="0"/>
    <x v="1"/>
    <x v="1"/>
    <x v="192"/>
    <s v="Resuelta"/>
    <n v="11"/>
    <n v="3"/>
    <n v="2020"/>
    <n v="259"/>
    <s v="No Cruza"/>
    <n v="9"/>
    <n v="11"/>
    <n v="3"/>
    <n v="2020"/>
    <n v="259"/>
    <x v="1"/>
    <n v="0"/>
    <x v="0"/>
  </r>
  <r>
    <s v="P11502019110021"/>
    <x v="1"/>
    <n v="0"/>
    <n v="0"/>
    <s v="                                                                                "/>
    <s v="OC CCIAL AMERICANO  "/>
    <s v="JULIO ANDELFO GRANADOS SUAREZ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9                      "/>
    <s v="TERESA_MASSI_CHARRIS                                                            "/>
    <s v="AC236"/>
    <n v="20191122"/>
    <n v="20191203"/>
    <n v="1150"/>
    <n v="26939174"/>
    <s v="Inspección Normalización"/>
    <s v="NO"/>
    <x v="1"/>
    <n v="3"/>
    <n v="3000"/>
    <s v="Suministros definitivos Simples "/>
    <x v="1"/>
    <n v="20191203"/>
    <x v="1"/>
    <n v="1"/>
    <x v="1"/>
    <n v="22"/>
    <x v="5"/>
    <x v="2"/>
    <x v="1"/>
    <x v="448"/>
    <s v="Resuelta"/>
    <n v="3"/>
    <n v="12"/>
    <n v="2019"/>
    <n v="358"/>
    <s v="No Cruza"/>
    <n v="11"/>
    <n v="3"/>
    <n v="12"/>
    <n v="2019"/>
    <n v="358"/>
    <x v="1"/>
    <n v="0"/>
    <x v="1"/>
  </r>
  <r>
    <s v="P93422020100016"/>
    <x v="3"/>
    <n v="0"/>
    <n v="0"/>
    <s v="                                                                                "/>
    <s v="O.C. Prado Plaza    "/>
    <s v="LUDYS DE BORNACELLI                                                     "/>
    <n v="30136029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78                      "/>
    <s v="Brisneth_Oliver_Mendoza                                                         "/>
    <s v="AC005"/>
    <n v="20201029"/>
    <n v="20201029"/>
    <n v="9342"/>
    <n v="28259532"/>
    <s v="Inspección Normalización"/>
    <s v="NO"/>
    <x v="2"/>
    <n v="2"/>
    <n v="2000"/>
    <s v="Suministros definitivos Simples "/>
    <x v="3"/>
    <n v="20201029"/>
    <x v="1"/>
    <n v="1"/>
    <x v="1"/>
    <n v="29"/>
    <x v="3"/>
    <x v="1"/>
    <x v="0"/>
    <x v="240"/>
    <s v="Pendiente"/>
    <n v="29"/>
    <n v="10"/>
    <n v="2020"/>
    <n v="27"/>
    <d v="2020-10-29T00:00:00"/>
    <n v="27"/>
    <n v="29"/>
    <n v="10"/>
    <n v="2020"/>
    <n v="27"/>
    <x v="1"/>
    <n v="0"/>
    <x v="1"/>
  </r>
  <r>
    <s v="P34602020090029"/>
    <x v="5"/>
    <n v="3802158"/>
    <n v="0"/>
    <s v="                                                                                "/>
    <s v="XXX NO UTILIZAR     "/>
    <s v="SORAYA QUIROZ                                                           "/>
    <n v="310483001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504                      "/>
    <s v="GULLIVER_GELEZ_LONDONO                                                          "/>
    <s v="AC230"/>
    <n v="20200925"/>
    <n v="20200925"/>
    <n v="3460"/>
    <n v="0"/>
    <m/>
    <s v="NO"/>
    <x v="0"/>
    <n v="3"/>
    <n v="3000"/>
    <s v="Aumentos de potencia"/>
    <x v="9"/>
    <n v="20200925"/>
    <x v="1"/>
    <n v="1"/>
    <x v="1"/>
    <n v="25"/>
    <x v="7"/>
    <x v="1"/>
    <x v="0"/>
    <x v="475"/>
    <s v="Sin Orden"/>
    <n v="25"/>
    <n v="9"/>
    <n v="2020"/>
    <n v="61"/>
    <s v="No Cruza"/>
    <n v="61"/>
    <n v="25"/>
    <n v="9"/>
    <n v="2020"/>
    <n v="61"/>
    <x v="1"/>
    <n v="0"/>
    <x v="4"/>
  </r>
  <r>
    <s v="P11102015090016"/>
    <x v="7"/>
    <n v="0"/>
    <n v="0"/>
    <s v="                                                                                "/>
    <s v="O.C. B/quilla Cto   "/>
    <s v="CARIBE REUBICACION DE TRAFO CENTRO DE EVENTOS Y EXPOSICIONES DEL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G2247589                      "/>
    <s v="CARLOS_ENRIQUE_ARRIETA_POLANCO                                                  "/>
    <s v="AC200"/>
    <n v="20150902"/>
    <n v="20151006"/>
    <n v="1110"/>
    <n v="22041975"/>
    <s v="Seguimiento y rev. instalacion electrica distribucion "/>
    <s v="NO"/>
    <x v="1"/>
    <n v="300"/>
    <n v="300000"/>
    <s v="Obras "/>
    <x v="24"/>
    <n v="20151007"/>
    <x v="4"/>
    <n v="1"/>
    <x v="0"/>
    <n v="2"/>
    <x v="7"/>
    <x v="4"/>
    <x v="1"/>
    <x v="747"/>
    <s v="Resuelta"/>
    <n v="7"/>
    <n v="10"/>
    <n v="2015"/>
    <n v="1876"/>
    <s v="No Cruza"/>
    <n v="35"/>
    <n v="6"/>
    <n v="10"/>
    <n v="2015"/>
    <n v="1877"/>
    <x v="0"/>
    <n v="1"/>
    <x v="5"/>
  </r>
  <r>
    <s v="P11102020110098"/>
    <x v="5"/>
    <n v="0"/>
    <n v="0"/>
    <s v="                                                                                "/>
    <s v="O.C. Soledad        "/>
    <s v="ELVIA ESTHER HINCAPIE DE ESCORCIA                                       "/>
    <n v="340595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17"/>
    <n v="20201117"/>
    <n v="1110"/>
    <n v="0"/>
    <m/>
    <s v="NO"/>
    <x v="0"/>
    <n v="3"/>
    <n v="3000"/>
    <s v="Suministros definitivos Simples "/>
    <x v="9"/>
    <n v="20201117"/>
    <x v="1"/>
    <n v="1"/>
    <x v="1"/>
    <n v="17"/>
    <x v="5"/>
    <x v="1"/>
    <x v="1"/>
    <x v="24"/>
    <s v="Sin Orden"/>
    <n v="17"/>
    <n v="11"/>
    <n v="2020"/>
    <n v="8"/>
    <s v="No Cruza"/>
    <n v="8"/>
    <n v="17"/>
    <n v="11"/>
    <n v="2020"/>
    <n v="8"/>
    <x v="1"/>
    <n v="0"/>
    <x v="4"/>
  </r>
  <r>
    <s v="P11702020110070"/>
    <x v="3"/>
    <n v="0"/>
    <n v="0"/>
    <s v="                                                                                "/>
    <s v="O.C. B/quilla Nte   "/>
    <s v="GRUPO INMOBILIARIA S.A.S.                                               "/>
    <n v="318381346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058                      "/>
    <s v="NATALIA_MARIA_PEREZ_MAHECHA                                                     "/>
    <s v="AC005"/>
    <n v="20201119"/>
    <n v="20201121"/>
    <n v="1170"/>
    <n v="28294414"/>
    <s v="Inspección Normalización"/>
    <s v="NO"/>
    <x v="2"/>
    <n v="4.68"/>
    <n v="4680"/>
    <s v="Suministros definitivos Simples "/>
    <x v="3"/>
    <n v="20201121"/>
    <x v="1"/>
    <n v="1"/>
    <x v="1"/>
    <n v="19"/>
    <x v="5"/>
    <x v="1"/>
    <x v="1"/>
    <x v="94"/>
    <s v="Pendiente"/>
    <n v="21"/>
    <n v="11"/>
    <n v="2020"/>
    <n v="4"/>
    <s v="No Cruza"/>
    <n v="4"/>
    <n v="21"/>
    <n v="11"/>
    <n v="2020"/>
    <n v="4"/>
    <x v="1"/>
    <n v="0"/>
    <x v="1"/>
  </r>
  <r>
    <s v="P34602020090005"/>
    <x v="0"/>
    <n v="8133829"/>
    <n v="35130477"/>
    <s v="Situacion correcta                                                              "/>
    <s v="ZE Santa_Marta      "/>
    <s v="JUAN CARLOS GOMEZ GAMARRA FINCA EL PROGRESO                             "/>
    <n v="3016705061"/>
    <s v="TC090"/>
    <s v="CL PRINCIPAL CR 1 20                                                                                                                                                                       "/>
    <s v="NIF V 34517450 POR EL PUENTE                                "/>
    <s v="T9697258                      "/>
    <s v="Adriana_Duran_Q                                                                 "/>
    <s v="AC100"/>
    <n v="20200908"/>
    <n v="20200916"/>
    <n v="3460"/>
    <n v="28135341"/>
    <s v="Factibilidad Distribucion "/>
    <s v="NO"/>
    <x v="1"/>
    <n v="187.5"/>
    <n v="187500"/>
    <s v="Aumentos de potencia"/>
    <x v="8"/>
    <n v="20200919"/>
    <x v="2"/>
    <n v="1"/>
    <x v="0"/>
    <n v="8"/>
    <x v="7"/>
    <x v="1"/>
    <x v="0"/>
    <x v="62"/>
    <s v="Resuelta"/>
    <n v="19"/>
    <n v="9"/>
    <n v="2020"/>
    <n v="67"/>
    <s v="No Cruza"/>
    <n v="11"/>
    <n v="16"/>
    <n v="9"/>
    <n v="2020"/>
    <n v="70"/>
    <x v="1"/>
    <n v="3"/>
    <x v="0"/>
  </r>
  <r>
    <s v="P11802019070087"/>
    <x v="0"/>
    <n v="3327454"/>
    <n v="0"/>
    <s v="                                                                                "/>
    <s v="O.C. B/quilla Nte   "/>
    <s v="SOLEDAD DEFINITIVO THE POINT                                            "/>
    <s v="3012044663 3217541482 "/>
    <s v="TC090"/>
    <s v="                                                                                                                                                                                           "/>
    <s v="CONJUNTO H JARDINES ARBOLED                                 "/>
    <s v="A3151411                      "/>
    <s v="FERGIE_YULISSA_SOLANO_MANOTAS                                                   "/>
    <s v="AC100"/>
    <n v="20190718"/>
    <n v="20190725"/>
    <n v="1180"/>
    <n v="26530922"/>
    <s v="Factibilidad Distribucion "/>
    <s v="NO"/>
    <x v="1"/>
    <n v="800"/>
    <n v="800000"/>
    <s v="Aumentos de potencia"/>
    <x v="0"/>
    <n v="20190725"/>
    <x v="3"/>
    <n v="1"/>
    <x v="0"/>
    <n v="18"/>
    <x v="6"/>
    <x v="2"/>
    <x v="1"/>
    <x v="170"/>
    <s v="Resuelta"/>
    <n v="25"/>
    <n v="7"/>
    <n v="2019"/>
    <n v="489"/>
    <s v="No Cruza"/>
    <n v="7"/>
    <n v="25"/>
    <n v="7"/>
    <n v="2019"/>
    <n v="489"/>
    <x v="0"/>
    <n v="0"/>
    <x v="0"/>
  </r>
  <r>
    <s v="P11802020110064"/>
    <x v="0"/>
    <n v="0"/>
    <n v="0"/>
    <s v="                                                                                "/>
    <s v="O.C. B/quilla Cto   "/>
    <s v="RENACER SUBNORMAL      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1113"/>
    <n v="20201113"/>
    <n v="1180"/>
    <n v="0"/>
    <m/>
    <s v="NO"/>
    <x v="0"/>
    <n v="75"/>
    <n v="75000"/>
    <s v="Obras "/>
    <x v="0"/>
    <n v="20201113"/>
    <x v="8"/>
    <n v="1"/>
    <x v="0"/>
    <n v="13"/>
    <x v="5"/>
    <x v="1"/>
    <x v="1"/>
    <x v="17"/>
    <s v="Sin Orden"/>
    <n v="13"/>
    <n v="11"/>
    <n v="2020"/>
    <n v="12"/>
    <s v="No Cruza"/>
    <n v="12"/>
    <n v="13"/>
    <n v="11"/>
    <n v="2020"/>
    <n v="12"/>
    <x v="1"/>
    <n v="0"/>
    <x v="0"/>
  </r>
  <r>
    <s v="P77522020090005"/>
    <x v="5"/>
    <n v="0"/>
    <n v="0"/>
    <s v="                                                                                "/>
    <s v="Of. Telefónica 24H  "/>
    <s v="ANIBAL RAUL BALLESTAS LOPEZ                                             "/>
    <n v="316893154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2                      "/>
    <s v="STEPHANIE_PAOLA_VILLAFA?E_FERNANDEZ                                             "/>
    <s v="AC230"/>
    <n v="20200914"/>
    <n v="20200914"/>
    <n v="7752"/>
    <n v="0"/>
    <m/>
    <s v="NO"/>
    <x v="0"/>
    <n v="3"/>
    <n v="3000"/>
    <s v="Suministros definitivos Simples "/>
    <x v="8"/>
    <n v="20200914"/>
    <x v="1"/>
    <n v="1"/>
    <x v="1"/>
    <n v="14"/>
    <x v="7"/>
    <x v="1"/>
    <x v="3"/>
    <x v="275"/>
    <s v="Sin Orden"/>
    <n v="14"/>
    <n v="9"/>
    <n v="2020"/>
    <n v="72"/>
    <s v="No Cruza"/>
    <n v="72"/>
    <n v="14"/>
    <n v="9"/>
    <n v="2020"/>
    <n v="72"/>
    <x v="1"/>
    <n v="0"/>
    <x v="4"/>
  </r>
  <r>
    <s v="P11802020040042"/>
    <x v="1"/>
    <n v="0"/>
    <n v="0"/>
    <s v="                                                                                "/>
    <s v="C.T.SOLEDAD         "/>
    <s v="ERIKA PATRICIA CARRASCAL GIRON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36"/>
    <n v="20200429"/>
    <n v="20200430"/>
    <n v="1180"/>
    <n v="27383750"/>
    <s v="Inspección Normalización"/>
    <s v="NO"/>
    <x v="1"/>
    <n v="3"/>
    <n v="3000"/>
    <s v="Suministros definitivos Simples "/>
    <x v="1"/>
    <n v="20200430"/>
    <x v="1"/>
    <n v="1"/>
    <x v="1"/>
    <n v="29"/>
    <x v="8"/>
    <x v="1"/>
    <x v="1"/>
    <x v="748"/>
    <s v="Resuelta"/>
    <n v="30"/>
    <n v="4"/>
    <n v="2020"/>
    <n v="209"/>
    <s v="No Cruza"/>
    <n v="1"/>
    <n v="30"/>
    <n v="4"/>
    <n v="2020"/>
    <n v="209"/>
    <x v="1"/>
    <n v="0"/>
    <x v="1"/>
  </r>
  <r>
    <s v="P93402020100003"/>
    <x v="9"/>
    <n v="0"/>
    <n v="0"/>
    <s v="                                                                                "/>
    <s v="O.C. La 14          "/>
    <s v="ALFREDO LUCIO RADA MAZA BMT PARCELA LA MARIA                            "/>
    <n v="0"/>
    <s v="TC01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10"/>
    <n v="9340"/>
    <n v="0"/>
    <m/>
    <s v="NO"/>
    <x v="0"/>
    <n v="30"/>
    <n v="30000"/>
    <s v="Obras "/>
    <x v="15"/>
    <n v="20201010"/>
    <x v="2"/>
    <n v="1"/>
    <x v="0"/>
    <n v="10"/>
    <x v="3"/>
    <x v="1"/>
    <x v="0"/>
    <x v="309"/>
    <s v="Sin Orden"/>
    <n v="10"/>
    <n v="10"/>
    <n v="2020"/>
    <n v="46"/>
    <s v="No Cruza"/>
    <n v="46"/>
    <n v="10"/>
    <n v="10"/>
    <n v="2020"/>
    <n v="46"/>
    <x v="1"/>
    <n v="0"/>
    <x v="6"/>
  </r>
  <r>
    <s v="P75512019110001"/>
    <x v="2"/>
    <n v="2004308"/>
    <n v="20001325"/>
    <s v="Situacion correcta                                                              "/>
    <s v="O.C. B/quilla Cto   "/>
    <s v="PORTUARIO DISTRITO ESPECIAL INDUSTRIAL Y                                "/>
    <n v="3003360026"/>
    <s v="TC095"/>
    <s v="CR 4SUR 99C 46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08"/>
    <n v="20200129"/>
    <n v="7551"/>
    <n v="26906435"/>
    <s v="Factibilidad Distribucion "/>
    <s v="NO"/>
    <x v="1"/>
    <n v="112.5"/>
    <n v="112500"/>
    <s v="Aumentos de potencia"/>
    <x v="7"/>
    <n v="20200205"/>
    <x v="2"/>
    <n v="1"/>
    <x v="0"/>
    <n v="8"/>
    <x v="5"/>
    <x v="2"/>
    <x v="1"/>
    <x v="223"/>
    <s v="Resuelta"/>
    <n v="5"/>
    <n v="2"/>
    <n v="2020"/>
    <n v="294"/>
    <s v="No Cruza"/>
    <n v="89"/>
    <n v="29"/>
    <n v="1"/>
    <n v="2020"/>
    <n v="301"/>
    <x v="1"/>
    <n v="7"/>
    <x v="2"/>
  </r>
  <r>
    <s v="P11502018110013"/>
    <x v="4"/>
    <n v="0"/>
    <n v="0"/>
    <s v="                                                                                "/>
    <s v="C.T.SOLEDAD         "/>
    <s v="SEDE CARIBE PROVISIONAL COMFAMILIAR ATLANTICO                           "/>
    <n v="320730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1115"/>
    <n v="20190611"/>
    <n v="1150"/>
    <n v="26084486"/>
    <s v="Seguimiento y rev. instalacion electrica distribucion "/>
    <s v="NO"/>
    <x v="3"/>
    <n v="112.5"/>
    <n v="112500"/>
    <s v="Obras "/>
    <x v="6"/>
    <n v="20190611"/>
    <x v="3"/>
    <n v="1"/>
    <x v="0"/>
    <n v="15"/>
    <x v="5"/>
    <x v="3"/>
    <x v="1"/>
    <x v="226"/>
    <s v="Resuelta"/>
    <n v="11"/>
    <n v="6"/>
    <n v="2019"/>
    <n v="533"/>
    <s v="No Cruza"/>
    <n v="208"/>
    <n v="11"/>
    <n v="6"/>
    <n v="2019"/>
    <n v="533"/>
    <x v="0"/>
    <n v="0"/>
    <x v="3"/>
  </r>
  <r>
    <s v="P34602020090013"/>
    <x v="9"/>
    <n v="0"/>
    <n v="0"/>
    <s v="                                                                                "/>
    <s v="O.C. La 14          "/>
    <s v="PEDRO MANJARREZ FIGUEREDO BMT FCA COROZAL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3460"/>
    <n v="28165790"/>
    <s v="Factibilidad Distribucion "/>
    <s v="NO"/>
    <x v="1"/>
    <n v="45"/>
    <n v="45000"/>
    <s v="Obras "/>
    <x v="15"/>
    <n v="20200916"/>
    <x v="2"/>
    <n v="1"/>
    <x v="3"/>
    <n v="16"/>
    <x v="7"/>
    <x v="1"/>
    <x v="0"/>
    <x v="74"/>
    <s v="Resuelta"/>
    <n v="16"/>
    <n v="9"/>
    <n v="2020"/>
    <n v="70"/>
    <s v="No Cruza"/>
    <n v="0"/>
    <n v="16"/>
    <n v="9"/>
    <n v="2020"/>
    <n v="70"/>
    <x v="1"/>
    <n v="0"/>
    <x v="6"/>
  </r>
  <r>
    <s v="P34102020110069"/>
    <x v="5"/>
    <n v="0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230"/>
    <n v="20201115"/>
    <n v="20201115"/>
    <n v="3410"/>
    <n v="0"/>
    <m/>
    <s v="NO"/>
    <x v="0"/>
    <n v="225"/>
    <n v="225000"/>
    <s v="Obras "/>
    <x v="9"/>
    <n v="20201115"/>
    <x v="3"/>
    <n v="1"/>
    <x v="0"/>
    <n v="15"/>
    <x v="5"/>
    <x v="1"/>
    <x v="0"/>
    <x v="568"/>
    <s v="Sin Orden"/>
    <n v="15"/>
    <n v="11"/>
    <n v="2020"/>
    <n v="10"/>
    <s v="No Cruza"/>
    <n v="10"/>
    <n v="15"/>
    <n v="11"/>
    <n v="2020"/>
    <n v="10"/>
    <x v="1"/>
    <n v="0"/>
    <x v="4"/>
  </r>
  <r>
    <s v="P11702020080035"/>
    <x v="6"/>
    <n v="0"/>
    <n v="0"/>
    <s v="                                                                                "/>
    <s v="XXX NO UTILIZAR     "/>
    <s v="CARMEN CECILIA CANDELA SIMANCA                                          "/>
    <n v="3029657"/>
    <s v="TC090"/>
    <s v="                                                                                                                                                                                           "/>
    <s v="=CLL 35 17 177                                              "/>
    <s v="TR045591                      "/>
    <s v="YOLIMA_MENDOZA_SANCHEZ                                                          "/>
    <s v="AC170"/>
    <n v="20200813"/>
    <n v="20200820"/>
    <n v="1170"/>
    <n v="27982289"/>
    <s v="Inspección Normalización"/>
    <s v="NO"/>
    <x v="1"/>
    <n v="3"/>
    <n v="3000"/>
    <s v="Suministros definitivos Simples "/>
    <x v="10"/>
    <n v="20200820"/>
    <x v="1"/>
    <n v="1"/>
    <x v="1"/>
    <n v="13"/>
    <x v="10"/>
    <x v="1"/>
    <x v="1"/>
    <x v="96"/>
    <s v="Resuelta"/>
    <n v="20"/>
    <n v="8"/>
    <n v="2020"/>
    <n v="97"/>
    <s v="No Cruza"/>
    <n v="7"/>
    <n v="20"/>
    <n v="8"/>
    <n v="2020"/>
    <n v="97"/>
    <x v="1"/>
    <n v="0"/>
    <x v="1"/>
  </r>
  <r>
    <s v="P75412020100015"/>
    <x v="9"/>
    <n v="0"/>
    <n v="0"/>
    <s v="                                                                                "/>
    <s v="O.C. B/quilla Cto   "/>
    <s v="EL UVITO ELECTRIFICACION VERED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090"/>
    <n v="20201023"/>
    <n v="20201023"/>
    <n v="7541"/>
    <n v="28253140"/>
    <s v="Factibilidad Distribucion "/>
    <s v="NO"/>
    <x v="1"/>
    <n v="250"/>
    <n v="250000"/>
    <s v="Obras "/>
    <x v="15"/>
    <n v="20201023"/>
    <x v="3"/>
    <n v="1"/>
    <x v="0"/>
    <n v="23"/>
    <x v="3"/>
    <x v="1"/>
    <x v="4"/>
    <x v="56"/>
    <s v="Resuelta"/>
    <n v="23"/>
    <n v="10"/>
    <n v="2020"/>
    <n v="33"/>
    <d v="2020-10-26T00:00:00"/>
    <n v="0"/>
    <n v="23"/>
    <n v="10"/>
    <n v="2020"/>
    <n v="33"/>
    <x v="1"/>
    <n v="0"/>
    <x v="6"/>
  </r>
  <r>
    <s v="P34602020050001"/>
    <x v="2"/>
    <n v="0"/>
    <n v="0"/>
    <s v="                                                                                "/>
    <s v="ZE Santa_Marta      "/>
    <s v="TANQUE DE GEOMEMBRANA ASOPCON                                           "/>
    <n v="3116703357"/>
    <s v="TC092"/>
    <s v="                                                                                                                                                                                           "/>
    <s v="VEREDA LOMA FRESCA                                          "/>
    <s v="T9697258                      "/>
    <s v="Adriana_Duran_Q                                                                 "/>
    <s v="AC190"/>
    <n v="20200511"/>
    <n v="20200812"/>
    <n v="3460"/>
    <n v="27652554"/>
    <s v="Factibilidad Distribucion "/>
    <s v="NO"/>
    <x v="1"/>
    <n v="30"/>
    <n v="30000"/>
    <s v="Obras "/>
    <x v="7"/>
    <n v="20200813"/>
    <x v="2"/>
    <n v="1"/>
    <x v="0"/>
    <n v="11"/>
    <x v="2"/>
    <x v="1"/>
    <x v="0"/>
    <x v="632"/>
    <s v="Resuelta"/>
    <n v="13"/>
    <n v="8"/>
    <n v="2020"/>
    <n v="104"/>
    <s v="No Cruza"/>
    <n v="94"/>
    <n v="12"/>
    <n v="8"/>
    <n v="2020"/>
    <n v="105"/>
    <x v="1"/>
    <n v="1"/>
    <x v="2"/>
  </r>
  <r>
    <s v="P93312019040003"/>
    <x v="0"/>
    <n v="0"/>
    <n v="0"/>
    <s v="                                                                                "/>
    <s v="O.C. Riohacha       "/>
    <s v="MUNICIPIO DE ALBANIA COMUNIDADES INDIGENA EL MILAGRO SAN JOSE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0415"/>
    <n v="20190424"/>
    <n v="9331"/>
    <n v="26233737"/>
    <s v="Factibilidad Distribucion "/>
    <s v="NO"/>
    <x v="1"/>
    <n v="500"/>
    <n v="500000"/>
    <s v="Obras "/>
    <x v="0"/>
    <n v="20190424"/>
    <x v="7"/>
    <n v="1"/>
    <x v="0"/>
    <n v="15"/>
    <x v="8"/>
    <x v="2"/>
    <x v="3"/>
    <x v="472"/>
    <s v="Resuelta"/>
    <n v="24"/>
    <n v="4"/>
    <n v="2019"/>
    <n v="581"/>
    <s v="No Cruza"/>
    <n v="9"/>
    <n v="24"/>
    <n v="4"/>
    <n v="2019"/>
    <n v="581"/>
    <x v="0"/>
    <n v="0"/>
    <x v="0"/>
  </r>
  <r>
    <s v="P34702017050001"/>
    <x v="4"/>
    <n v="0"/>
    <n v="0"/>
    <s v="                                                                                "/>
    <s v="ZE Santa_Marta      "/>
    <s v="URBANIZACION JUAN XXIII                                                 "/>
    <n v="55806832"/>
    <s v="TC090"/>
    <s v="                                                                                                                                                                                           "/>
    <s v="AL LADO DE LA SE PLATO                                      "/>
    <s v="T9697258                      "/>
    <s v="Adriana_Duran_Q                                                                 "/>
    <s v="AC220"/>
    <n v="20170502"/>
    <n v="20170707"/>
    <n v="3470"/>
    <n v="23852479"/>
    <s v="Seguimiento y rev. instalacion electrica distribucion "/>
    <s v="NO"/>
    <x v="1"/>
    <n v="235"/>
    <n v="235000"/>
    <s v="Obras "/>
    <x v="6"/>
    <n v="20170707"/>
    <x v="5"/>
    <n v="1"/>
    <x v="0"/>
    <n v="2"/>
    <x v="2"/>
    <x v="0"/>
    <x v="0"/>
    <x v="749"/>
    <s v="Resuelta"/>
    <n v="7"/>
    <n v="7"/>
    <n v="2017"/>
    <n v="1237"/>
    <s v="No Cruza"/>
    <n v="66"/>
    <n v="7"/>
    <n v="7"/>
    <n v="2017"/>
    <n v="1237"/>
    <x v="0"/>
    <n v="0"/>
    <x v="3"/>
  </r>
  <r>
    <s v="P77522020090003"/>
    <x v="0"/>
    <n v="0"/>
    <n v="0"/>
    <s v="                                                                                "/>
    <s v="O.C. Riohacha       "/>
    <s v="ACELA ARREDONDO MEJIA ADEL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904"/>
    <n v="20201030"/>
    <n v="7752"/>
    <n v="28105968"/>
    <s v="Factibilidad Distribucion "/>
    <s v="NO"/>
    <x v="1"/>
    <n v="25"/>
    <n v="25000"/>
    <s v="Obras "/>
    <x v="0"/>
    <n v="20201030"/>
    <x v="2"/>
    <n v="1"/>
    <x v="0"/>
    <n v="4"/>
    <x v="7"/>
    <x v="1"/>
    <x v="3"/>
    <x v="231"/>
    <s v="Resuelta"/>
    <n v="30"/>
    <n v="10"/>
    <n v="2020"/>
    <n v="26"/>
    <s v="No Cruza"/>
    <n v="56"/>
    <n v="30"/>
    <n v="10"/>
    <n v="2020"/>
    <n v="26"/>
    <x v="1"/>
    <n v="0"/>
    <x v="0"/>
  </r>
  <r>
    <s v="P93432019120008"/>
    <x v="0"/>
    <n v="6075672"/>
    <n v="34038706"/>
    <s v="Situacion correcta                                                              "/>
    <s v="ZE Santa_Marta      "/>
    <s v="  OASIS DE NEGUANJE                                                     "/>
    <n v="3113080225"/>
    <s v="TC090"/>
    <s v="CARRT A NEGUANJE KM 6 3                                                                                                                                                                    "/>
    <s v="EL OASIS DE NEGUANJE                                        "/>
    <s v="T9697258                      "/>
    <s v="Adriana_Duran_Q                                                                 "/>
    <s v="AC100"/>
    <n v="20191226"/>
    <n v="20191231"/>
    <n v="9343"/>
    <n v="27049207"/>
    <s v="Factibilidad Distribucion "/>
    <s v="NO"/>
    <x v="1"/>
    <n v="45"/>
    <n v="45000"/>
    <s v="Aumentos de potencia"/>
    <x v="0"/>
    <n v="20191231"/>
    <x v="2"/>
    <n v="1"/>
    <x v="0"/>
    <n v="26"/>
    <x v="9"/>
    <x v="2"/>
    <x v="0"/>
    <x v="154"/>
    <s v="Resuelta"/>
    <n v="31"/>
    <n v="12"/>
    <n v="2019"/>
    <n v="330"/>
    <s v="No Cruza"/>
    <n v="5"/>
    <n v="31"/>
    <n v="12"/>
    <n v="2019"/>
    <n v="330"/>
    <x v="1"/>
    <n v="0"/>
    <x v="0"/>
  </r>
  <r>
    <s v="P95202019070014"/>
    <x v="2"/>
    <n v="0"/>
    <n v="0"/>
    <s v="                                                                                "/>
    <s v="O.C. B/quilla Cto   "/>
    <s v="SUAN ELECTRIFICACION ESMER HENRIQUEZ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710"/>
    <n v="20190827"/>
    <n v="9520"/>
    <n v="26500257"/>
    <s v="Factibilidad Distribucion "/>
    <s v="NO"/>
    <x v="1"/>
    <n v="10"/>
    <n v="10000"/>
    <s v="Obras "/>
    <x v="7"/>
    <n v="20190829"/>
    <x v="2"/>
    <n v="1"/>
    <x v="0"/>
    <n v="10"/>
    <x v="6"/>
    <x v="2"/>
    <x v="4"/>
    <x v="563"/>
    <s v="Resuelta"/>
    <n v="29"/>
    <n v="8"/>
    <n v="2019"/>
    <n v="454"/>
    <s v="No Cruza"/>
    <n v="50"/>
    <n v="27"/>
    <n v="8"/>
    <n v="2019"/>
    <n v="456"/>
    <x v="0"/>
    <n v="2"/>
    <x v="2"/>
  </r>
  <r>
    <s v="P34402020100010"/>
    <x v="3"/>
    <n v="0"/>
    <n v="0"/>
    <s v="                                                                                "/>
    <s v="Of. Telefónica 24H  "/>
    <s v="KAREN MARGARITA PACHECO CASTILLA                                        "/>
    <n v="311360972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005"/>
    <n v="20201017"/>
    <n v="20201029"/>
    <n v="3440"/>
    <n v="28259331"/>
    <s v="Inspección Normalización"/>
    <s v="SI"/>
    <x v="2"/>
    <n v="2.8"/>
    <n v="2800"/>
    <s v="Suministros definitivos Simples "/>
    <x v="3"/>
    <n v="20201029"/>
    <x v="1"/>
    <n v="1"/>
    <x v="1"/>
    <n v="17"/>
    <x v="3"/>
    <x v="1"/>
    <x v="0"/>
    <x v="750"/>
    <s v="Pendiente"/>
    <n v="29"/>
    <n v="10"/>
    <n v="2020"/>
    <n v="27"/>
    <d v="2020-10-29T00:00:00"/>
    <n v="27"/>
    <n v="29"/>
    <n v="10"/>
    <n v="2020"/>
    <n v="27"/>
    <x v="1"/>
    <n v="0"/>
    <x v="1"/>
  </r>
  <r>
    <s v="P33102020100036"/>
    <x v="3"/>
    <n v="5634551"/>
    <n v="25642217"/>
    <s v="Situacion correcta                                                              "/>
    <s v="O.C. Riohacha       "/>
    <s v="NORHA BEATRIZ BRITO DE MELO                                             "/>
    <n v="3002704867"/>
    <s v="TC090"/>
    <s v="CR 15 14C 45                                                                                                                                                                               "/>
    <s v="                                                            "/>
    <s v="TR183331                      "/>
    <s v="MICHAEL_STEVE_LOPEZ_SALCEDO                                                     "/>
    <s v="AC005"/>
    <n v="20201022"/>
    <n v="20201022"/>
    <n v="3310"/>
    <n v="28246654"/>
    <s v="Modificación de Potencia"/>
    <s v="NO"/>
    <x v="2"/>
    <n v="3"/>
    <n v="3000"/>
    <s v="Aumentos de potencia"/>
    <x v="3"/>
    <n v="20201022"/>
    <x v="1"/>
    <n v="1"/>
    <x v="1"/>
    <n v="22"/>
    <x v="3"/>
    <x v="1"/>
    <x v="3"/>
    <x v="431"/>
    <s v="Pendiente"/>
    <n v="22"/>
    <n v="10"/>
    <n v="2020"/>
    <n v="34"/>
    <d v="2020-10-22T00:00:00"/>
    <n v="34"/>
    <n v="22"/>
    <n v="10"/>
    <n v="2020"/>
    <n v="34"/>
    <x v="1"/>
    <n v="0"/>
    <x v="1"/>
  </r>
  <r>
    <s v="P34102020100066"/>
    <x v="3"/>
    <n v="0"/>
    <n v="0"/>
    <s v="                                                                                "/>
    <s v="O.C. La 14          "/>
    <s v="YASMINA ISABEL GUTIERREZ FLOREZ                                         "/>
    <n v="3183665281"/>
    <s v="TC090"/>
    <s v="                                                                                                                                                                                           "/>
    <s v="C 32 11 63                                                  "/>
    <s v="MP000241                      "/>
    <s v="MIGUEL_ANGEL_PERILLA_PUERTA                                                     "/>
    <s v="AC005"/>
    <n v="20201020"/>
    <n v="20201020"/>
    <n v="3410"/>
    <n v="28242419"/>
    <s v="Inspección Normalización"/>
    <s v="NO"/>
    <x v="2"/>
    <n v="2.1"/>
    <n v="2100"/>
    <s v="Suministros definitivos Simples "/>
    <x v="3"/>
    <n v="20201020"/>
    <x v="1"/>
    <n v="1"/>
    <x v="1"/>
    <n v="20"/>
    <x v="3"/>
    <x v="1"/>
    <x v="0"/>
    <x v="180"/>
    <s v="Pendiente"/>
    <n v="20"/>
    <n v="10"/>
    <n v="2020"/>
    <n v="36"/>
    <d v="2020-10-20T00:00:00"/>
    <n v="36"/>
    <n v="20"/>
    <n v="10"/>
    <n v="2020"/>
    <n v="36"/>
    <x v="1"/>
    <n v="0"/>
    <x v="1"/>
  </r>
  <r>
    <s v="P34102019090024"/>
    <x v="2"/>
    <n v="1201555"/>
    <n v="10001721"/>
    <s v="Situacion correcta                                                              "/>
    <s v="ZE Santa_Marta      "/>
    <s v="RODRIGO TRASLAVIÑA ROA                                                  "/>
    <n v="4323183"/>
    <s v="TC090"/>
    <s v="CL 6 CR 15 59               APTO   0                                                                                                                                                       "/>
    <s v="C 6 15-59                                                   "/>
    <s v="T9697258                      "/>
    <s v="Adriana_Duran_Q                                                                 "/>
    <s v="AC190"/>
    <n v="20190906"/>
    <n v="20191114"/>
    <n v="3410"/>
    <n v="26706964"/>
    <s v="Factibilidad Distribucion "/>
    <s v="NO"/>
    <x v="1"/>
    <n v="50"/>
    <n v="50000"/>
    <s v="Aumentos de potencia"/>
    <x v="5"/>
    <n v="20191209"/>
    <x v="2"/>
    <n v="1"/>
    <x v="0"/>
    <n v="6"/>
    <x v="7"/>
    <x v="2"/>
    <x v="0"/>
    <x v="741"/>
    <s v="Resuelta"/>
    <n v="9"/>
    <n v="12"/>
    <n v="2019"/>
    <n v="352"/>
    <s v="No Cruza"/>
    <n v="94"/>
    <n v="14"/>
    <n v="11"/>
    <n v="2019"/>
    <n v="377"/>
    <x v="0"/>
    <n v="25"/>
    <x v="2"/>
  </r>
  <r>
    <s v="P93302020070010"/>
    <x v="2"/>
    <n v="5453852"/>
    <n v="36154596"/>
    <s v="Situacion correcta                                                              "/>
    <s v="O.C. Riohacha       "/>
    <s v="ROBINSON JOSE PERTUZ MARTINEZ                                           "/>
    <n v="3234103921"/>
    <s v="TC090"/>
    <s v="CR 13A CL 33 54               APTO    3                                                                                                                                                    "/>
    <s v="CR 13A                                                      "/>
    <s v="N3352044                      "/>
    <s v="Laudis_Peñaranda_                                                               "/>
    <s v="AC190"/>
    <n v="20200715"/>
    <n v="20200805"/>
    <n v="9330"/>
    <n v="27816569"/>
    <s v="Factibilidad Distribucion "/>
    <s v="NO"/>
    <x v="1"/>
    <n v="25"/>
    <n v="25000"/>
    <s v="Aumentos de potencia"/>
    <x v="7"/>
    <n v="20200806"/>
    <x v="2"/>
    <n v="1"/>
    <x v="0"/>
    <n v="15"/>
    <x v="6"/>
    <x v="1"/>
    <x v="3"/>
    <x v="669"/>
    <s v="Resuelta"/>
    <n v="6"/>
    <n v="8"/>
    <n v="2020"/>
    <n v="111"/>
    <s v="No Cruza"/>
    <n v="22"/>
    <n v="5"/>
    <n v="8"/>
    <n v="2020"/>
    <n v="112"/>
    <x v="1"/>
    <n v="1"/>
    <x v="2"/>
  </r>
  <r>
    <s v="P34102020110022"/>
    <x v="3"/>
    <n v="0"/>
    <n v="0"/>
    <s v="                                                                                "/>
    <s v="O.C. La 14          "/>
    <s v="CARLOS ERNESTO GUTIERREZ SANABRIA                                       "/>
    <n v="3173257289"/>
    <s v="TC090"/>
    <s v="                                                                                                                                                                                           "/>
    <s v="FRENTE A LA MZD1 CASA M                                     "/>
    <s v="T6722017                      "/>
    <s v="Diana_Patricia_Mercado_Pinedo                                                   "/>
    <s v="AC005"/>
    <n v="20201106"/>
    <n v="20201106"/>
    <n v="3410"/>
    <n v="28270849"/>
    <s v="Inspección Normalización"/>
    <s v="NO"/>
    <x v="2"/>
    <n v="2.5"/>
    <n v="2500"/>
    <s v="Suministros definitivos Simples "/>
    <x v="3"/>
    <n v="20201106"/>
    <x v="1"/>
    <n v="1"/>
    <x v="1"/>
    <n v="6"/>
    <x v="5"/>
    <x v="1"/>
    <x v="0"/>
    <x v="42"/>
    <s v="Pendiente"/>
    <n v="6"/>
    <n v="11"/>
    <n v="2020"/>
    <n v="19"/>
    <s v="No Cruza"/>
    <n v="19"/>
    <n v="6"/>
    <n v="11"/>
    <n v="2020"/>
    <n v="19"/>
    <x v="1"/>
    <n v="0"/>
    <x v="1"/>
  </r>
  <r>
    <s v="P11102020080100"/>
    <x v="0"/>
    <n v="0"/>
    <n v="0"/>
    <s v="                                                                                "/>
    <s v="O.C. B/quilla Cto   "/>
    <s v="  CONSTRUCTORA IZA SAS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P 501                                                      "/>
    <s v="A3151411                      "/>
    <s v="FERGIE_YULISSA_SOLANO_MANOTAS                                                   "/>
    <s v="AC100"/>
    <n v="20200831"/>
    <n v="20200908"/>
    <n v="1110"/>
    <n v="28093123"/>
    <s v="Factibilidad Distribucion "/>
    <s v="NO"/>
    <x v="1"/>
    <n v="400"/>
    <n v="400000"/>
    <s v="Obras "/>
    <x v="8"/>
    <n v="20200928"/>
    <x v="3"/>
    <n v="1"/>
    <x v="0"/>
    <n v="31"/>
    <x v="10"/>
    <x v="1"/>
    <x v="1"/>
    <x v="31"/>
    <s v="Resuelta"/>
    <n v="28"/>
    <n v="9"/>
    <n v="2020"/>
    <n v="58"/>
    <s v="No Cruza"/>
    <n v="28"/>
    <n v="8"/>
    <n v="9"/>
    <n v="2020"/>
    <n v="78"/>
    <x v="1"/>
    <n v="20"/>
    <x v="0"/>
  </r>
  <r>
    <s v="P93312020040001"/>
    <x v="2"/>
    <n v="0"/>
    <n v="0"/>
    <s v="                                                                                "/>
    <s v="O.C. Riohacha       "/>
    <s v="CORRG WARE WAREN CONSTRUCCION PARQUE RECREODEPORTIVO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408"/>
    <n v="20200504"/>
    <n v="9331"/>
    <n v="27317913"/>
    <s v="Factibilidad Distribucion "/>
    <s v="NO"/>
    <x v="1"/>
    <n v="15"/>
    <n v="15000"/>
    <s v="Obras "/>
    <x v="7"/>
    <n v="20200519"/>
    <x v="2"/>
    <n v="1"/>
    <x v="0"/>
    <n v="8"/>
    <x v="8"/>
    <x v="1"/>
    <x v="3"/>
    <x v="105"/>
    <s v="Resuelta"/>
    <n v="19"/>
    <n v="5"/>
    <n v="2020"/>
    <n v="190"/>
    <s v="No Cruza"/>
    <n v="41"/>
    <n v="4"/>
    <n v="5"/>
    <n v="2020"/>
    <n v="205"/>
    <x v="1"/>
    <n v="15"/>
    <x v="2"/>
  </r>
  <r>
    <s v="P93312020090005"/>
    <x v="0"/>
    <n v="0"/>
    <n v="0"/>
    <s v="                                                                                "/>
    <s v="O.C. Riohacha       "/>
    <s v="FINCA ZUÑIGA GLORIA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 FINCA                                                  "/>
    <s v="N3352044                      "/>
    <s v="Laudis_Peñaranda_                                                               "/>
    <s v="AC100"/>
    <n v="20200904"/>
    <n v="20201030"/>
    <n v="9331"/>
    <n v="28105996"/>
    <s v="Factibilidad Distribucion "/>
    <s v="NO"/>
    <x v="1"/>
    <n v="15"/>
    <n v="15000"/>
    <s v="Obras "/>
    <x v="0"/>
    <n v="20201030"/>
    <x v="2"/>
    <n v="1"/>
    <x v="0"/>
    <n v="4"/>
    <x v="7"/>
    <x v="1"/>
    <x v="3"/>
    <x v="231"/>
    <s v="Resuelta"/>
    <n v="30"/>
    <n v="10"/>
    <n v="2020"/>
    <n v="26"/>
    <s v="No Cruza"/>
    <n v="56"/>
    <n v="30"/>
    <n v="10"/>
    <n v="2020"/>
    <n v="26"/>
    <x v="1"/>
    <n v="0"/>
    <x v="0"/>
  </r>
  <r>
    <s v="P11102018100143"/>
    <x v="2"/>
    <n v="0"/>
    <n v="0"/>
    <s v="                                                                                "/>
    <s v="C.T.SOLEDAD         "/>
    <s v="TECNOGLAS ALUBAQ ILUMINACION ARBOL DE NAVIDAD ROTONDA DE                "/>
    <n v="0"/>
    <s v="TC099"/>
    <s v="                                                                                                                                                                                           "/>
    <s v="BOMBEROS VIA 40                                             "/>
    <s v="T2891467                      "/>
    <s v="SHIRLEY_ESTHER_TAPIA_CUADRADO                                                   "/>
    <s v="AC190"/>
    <n v="20181029"/>
    <n v="20181113"/>
    <n v="1110"/>
    <n v="25700460"/>
    <s v="Factibilidad Distribucion "/>
    <s v="NO"/>
    <x v="1"/>
    <n v="45"/>
    <n v="45000"/>
    <s v="Obras "/>
    <x v="2"/>
    <n v="20181113"/>
    <x v="2"/>
    <n v="1"/>
    <x v="0"/>
    <n v="29"/>
    <x v="3"/>
    <x v="3"/>
    <x v="1"/>
    <x v="481"/>
    <s v="Resuelta"/>
    <n v="13"/>
    <n v="11"/>
    <n v="2018"/>
    <n v="743"/>
    <s v="No Cruza"/>
    <n v="15"/>
    <n v="13"/>
    <n v="11"/>
    <n v="2018"/>
    <n v="743"/>
    <x v="0"/>
    <n v="0"/>
    <x v="2"/>
  </r>
  <r>
    <s v="P34302020100009"/>
    <x v="0"/>
    <n v="1302449"/>
    <n v="10070530"/>
    <s v="Suspendido por impago                                                           "/>
    <s v="ZE Santa_Marta      "/>
    <s v="RAUL ESPINOZA                                                           "/>
    <n v="3005355881"/>
    <s v="TC092"/>
    <s v="CL 12 CR 15 7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201029"/>
    <n v="20201119"/>
    <n v="3430"/>
    <n v="28287491"/>
    <s v="Factibilidad Distribucion "/>
    <s v="NO"/>
    <x v="1"/>
    <n v="75"/>
    <n v="75000"/>
    <s v="Aumentos de potencia"/>
    <x v="0"/>
    <n v="20201119"/>
    <x v="2"/>
    <n v="1"/>
    <x v="0"/>
    <n v="29"/>
    <x v="3"/>
    <x v="1"/>
    <x v="0"/>
    <x v="240"/>
    <s v="Resuelta"/>
    <n v="19"/>
    <n v="11"/>
    <n v="2020"/>
    <n v="6"/>
    <s v="No Cruza"/>
    <n v="21"/>
    <n v="19"/>
    <n v="11"/>
    <n v="2020"/>
    <n v="6"/>
    <x v="1"/>
    <n v="0"/>
    <x v="0"/>
  </r>
  <r>
    <s v="P93502016060001"/>
    <x v="2"/>
    <n v="0"/>
    <n v="0"/>
    <s v="                                                                                "/>
    <s v="O.C. B/quilla Cto   "/>
    <s v="PALERMO ZONA FRANCA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DS PALERMO                                                 "/>
    <s v="T3215501                      "/>
    <s v="Luz_Estela_Arevalo_de_León                                                      "/>
    <s v="AC190"/>
    <n v="20160607"/>
    <n v="20160822"/>
    <n v="9350"/>
    <n v="22793393"/>
    <s v="Factibilidad Distribucion "/>
    <s v="NO"/>
    <x v="1"/>
    <n v="150"/>
    <n v="150000"/>
    <s v="Obras "/>
    <x v="7"/>
    <n v="20160907"/>
    <x v="3"/>
    <n v="1"/>
    <x v="0"/>
    <n v="7"/>
    <x v="4"/>
    <x v="7"/>
    <x v="0"/>
    <x v="751"/>
    <s v="Resuelta"/>
    <n v="7"/>
    <n v="9"/>
    <n v="2016"/>
    <n v="1540"/>
    <s v="No Cruza"/>
    <n v="92"/>
    <n v="22"/>
    <n v="8"/>
    <n v="2016"/>
    <n v="1556"/>
    <x v="0"/>
    <n v="16"/>
    <x v="2"/>
  </r>
  <r>
    <s v="P11502017100031"/>
    <x v="2"/>
    <n v="0"/>
    <n v="0"/>
    <s v="                                                                                "/>
    <s v="C.T.SOLEDAD         "/>
    <s v="LEYDIS ARRIETA VIVIENDA FAMILIAR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9 5 142                                                "/>
    <s v="T2891467                      "/>
    <s v="SHIRLEY_ESTHER_TAPIA_CUADRADO                                                   "/>
    <s v="AC190"/>
    <n v="20171030"/>
    <n v="20180504"/>
    <n v="1150"/>
    <n v="25468334"/>
    <s v="Seguimiento y rev. instalacion electrica distribucion "/>
    <s v="NO"/>
    <x v="1"/>
    <n v="37.5"/>
    <n v="37500"/>
    <s v="Obras "/>
    <x v="7"/>
    <n v="20180521"/>
    <x v="2"/>
    <n v="1"/>
    <x v="0"/>
    <n v="30"/>
    <x v="3"/>
    <x v="0"/>
    <x v="1"/>
    <x v="459"/>
    <s v="Resuelta"/>
    <n v="21"/>
    <n v="5"/>
    <n v="2018"/>
    <n v="919"/>
    <d v="2018-08-30T00:00:00"/>
    <n v="203"/>
    <n v="4"/>
    <n v="5"/>
    <n v="2018"/>
    <n v="936"/>
    <x v="0"/>
    <n v="17"/>
    <x v="2"/>
  </r>
  <r>
    <s v="P34202019080001"/>
    <x v="2"/>
    <n v="0"/>
    <n v="0"/>
    <s v="                                                                                "/>
    <s v="ZE Santa_Marta      "/>
    <s v="CONSORCIO INDUMAX                                                       "/>
    <n v="313586075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828"/>
    <n v="20190917"/>
    <n v="3420"/>
    <n v="27033125"/>
    <s v="Seguimiento y rev. instalacion electrica distribucion "/>
    <s v="NO"/>
    <x v="3"/>
    <n v="45"/>
    <n v="45000"/>
    <s v="Obras "/>
    <x v="5"/>
    <n v="20191219"/>
    <x v="2"/>
    <n v="1"/>
    <x v="0"/>
    <n v="28"/>
    <x v="10"/>
    <x v="2"/>
    <x v="0"/>
    <x v="162"/>
    <s v="Resuelta"/>
    <n v="19"/>
    <n v="12"/>
    <n v="2019"/>
    <n v="342"/>
    <d v="2019-12-23T00:00:00"/>
    <n v="113"/>
    <n v="17"/>
    <n v="9"/>
    <n v="2019"/>
    <n v="435"/>
    <x v="0"/>
    <n v="93"/>
    <x v="2"/>
  </r>
  <r>
    <s v="P93422020110006"/>
    <x v="3"/>
    <n v="1155706"/>
    <n v="10056970"/>
    <s v="Situacion correcta                                                              "/>
    <s v="O.C. La 14          "/>
    <s v="MARCO FIDEL BEDOYA ALZATE                                               "/>
    <n v="54304948"/>
    <s v="TC090"/>
    <s v="CR 25 CL 29B 40                                                                                                                                                                            "/>
    <s v="MALVINAS                                                    "/>
    <s v="MP000146                      "/>
    <s v="JULIETH_PAOLA_RODRIGUEZ_ARVILLA                                                 "/>
    <s v="AC005"/>
    <n v="20201113"/>
    <n v="20201113"/>
    <n v="9342"/>
    <n v="28282289"/>
    <s v="Modificación de Potencia"/>
    <s v="NO"/>
    <x v="2"/>
    <n v="3"/>
    <n v="3000"/>
    <s v="Aumentos de potencia"/>
    <x v="3"/>
    <n v="20201113"/>
    <x v="1"/>
    <n v="1"/>
    <x v="1"/>
    <n v="13"/>
    <x v="5"/>
    <x v="1"/>
    <x v="0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1702020050008"/>
    <x v="3"/>
    <n v="0"/>
    <n v="0"/>
    <s v="                                                                                "/>
    <s v="Of. Telefónica 24H  "/>
    <s v="ARLEY DURAN GUERRERO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9G 87 106                                              "/>
    <s v="TR051819                      "/>
    <s v="JHESICA_KATHERINE_HERNANDEZ_VERGEL                                              "/>
    <s v="AC005"/>
    <n v="20200506"/>
    <n v="20200506"/>
    <n v="1170"/>
    <n v="27417391"/>
    <s v="Inspección Normalización"/>
    <s v="NO"/>
    <x v="3"/>
    <n v="3"/>
    <n v="3000"/>
    <s v="Suministros definitivos Simples "/>
    <x v="3"/>
    <n v="20200506"/>
    <x v="1"/>
    <n v="1"/>
    <x v="1"/>
    <n v="6"/>
    <x v="2"/>
    <x v="1"/>
    <x v="1"/>
    <x v="411"/>
    <s v="Resuelta"/>
    <n v="6"/>
    <n v="5"/>
    <n v="2020"/>
    <n v="203"/>
    <s v="No Cruza"/>
    <n v="0"/>
    <n v="6"/>
    <n v="5"/>
    <n v="2020"/>
    <n v="203"/>
    <x v="1"/>
    <n v="0"/>
    <x v="1"/>
  </r>
  <r>
    <s v="P95202020020017"/>
    <x v="2"/>
    <n v="0"/>
    <n v="0"/>
    <s v="                                                                                "/>
    <s v="O.C Sabanalarga     "/>
    <s v="9007940216 CONSORCIO DE DISEÑOS COSTERA NIT                             "/>
    <n v="0"/>
    <s v="TC092"/>
    <s v="                                                                                                                                                                                           "/>
    <s v="PESAJE                                                      "/>
    <s v="A8742068                      "/>
    <s v="Alvaro_Enrique_Hernandez_Suarez                                                 "/>
    <s v="AC190"/>
    <n v="20200213"/>
    <n v="20200213"/>
    <n v="9520"/>
    <n v="0"/>
    <m/>
    <s v="NO"/>
    <x v="0"/>
    <n v="75"/>
    <n v="75000"/>
    <s v="Obras "/>
    <x v="2"/>
    <n v="20200213"/>
    <x v="2"/>
    <n v="1"/>
    <x v="0"/>
    <n v="13"/>
    <x v="1"/>
    <x v="1"/>
    <x v="4"/>
    <x v="156"/>
    <s v="Sin Orden"/>
    <n v="13"/>
    <n v="2"/>
    <n v="2020"/>
    <n v="286"/>
    <s v="No Cruza"/>
    <n v="286"/>
    <n v="13"/>
    <n v="2"/>
    <n v="2020"/>
    <n v="286"/>
    <x v="1"/>
    <n v="0"/>
    <x v="2"/>
  </r>
  <r>
    <s v="P11102020110090"/>
    <x v="5"/>
    <n v="0"/>
    <n v="0"/>
    <s v="                                                                                "/>
    <s v="Of. Telefónica 24H  "/>
    <s v="JORGE ENRIQUE VILLARREAL JIMENEZ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79C 32 28                                              "/>
    <s v="NT001923                      "/>
    <s v="LINA_MARIA_STEFANELL_DE_LA_HOZ                                                  "/>
    <s v="AC230"/>
    <n v="20201116"/>
    <n v="20201122"/>
    <n v="1110"/>
    <n v="0"/>
    <m/>
    <s v="NO"/>
    <x v="0"/>
    <n v="3"/>
    <n v="3000"/>
    <s v="Suministros definitivos Simples "/>
    <x v="9"/>
    <n v="20201122"/>
    <x v="1"/>
    <n v="1"/>
    <x v="1"/>
    <n v="16"/>
    <x v="5"/>
    <x v="1"/>
    <x v="1"/>
    <x v="194"/>
    <s v="Sin Orden"/>
    <n v="22"/>
    <n v="11"/>
    <n v="2020"/>
    <n v="3"/>
    <s v="No Cruza"/>
    <n v="3"/>
    <n v="22"/>
    <n v="11"/>
    <n v="2020"/>
    <n v="3"/>
    <x v="1"/>
    <n v="0"/>
    <x v="4"/>
  </r>
  <r>
    <s v="P11502020050010"/>
    <x v="2"/>
    <n v="0"/>
    <n v="0"/>
    <s v="                                                                                "/>
    <s v="O.C. B/quilla Cto   "/>
    <s v="HH URBANO SAS EDIFICIO RIVER PLACE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DIFICIO RIVER PLACE                                        "/>
    <s v="A3151411                      "/>
    <s v="FERGIE_YULISSA_SOLANO_MANOTAS                                                   "/>
    <s v="AC190"/>
    <n v="20200526"/>
    <n v="20200526"/>
    <n v="1150"/>
    <n v="0"/>
    <m/>
    <s v="NO"/>
    <x v="0"/>
    <n v="800"/>
    <n v="800000"/>
    <s v="Obras "/>
    <x v="7"/>
    <n v="20200714"/>
    <x v="6"/>
    <n v="1"/>
    <x v="0"/>
    <n v="26"/>
    <x v="2"/>
    <x v="1"/>
    <x v="1"/>
    <x v="316"/>
    <s v="Sin Orden"/>
    <n v="14"/>
    <n v="7"/>
    <n v="2020"/>
    <n v="134"/>
    <s v="No Cruza"/>
    <n v="134"/>
    <n v="26"/>
    <n v="5"/>
    <n v="2020"/>
    <n v="183"/>
    <x v="1"/>
    <n v="49"/>
    <x v="2"/>
  </r>
  <r>
    <s v="P95102020100050"/>
    <x v="1"/>
    <n v="0"/>
    <n v="0"/>
    <s v="                                                                                "/>
    <s v="O.C Sabanalarga     "/>
    <s v="NINFA ARAQUE MORENO                                                     "/>
    <n v="300764676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086                      "/>
    <s v="VIVIANA_ISABEL_PORTO_MOLINA                                                     "/>
    <s v="AC236"/>
    <n v="20201030"/>
    <n v="20201110"/>
    <n v="9510"/>
    <n v="28261822"/>
    <s v="Inspección Normalización"/>
    <s v="NO"/>
    <x v="1"/>
    <n v="3"/>
    <n v="3000"/>
    <s v="Suministros definitivos Simples "/>
    <x v="1"/>
    <n v="20201110"/>
    <x v="1"/>
    <n v="1"/>
    <x v="1"/>
    <n v="30"/>
    <x v="3"/>
    <x v="1"/>
    <x v="1"/>
    <x v="25"/>
    <s v="Resuelta"/>
    <n v="10"/>
    <n v="11"/>
    <n v="2020"/>
    <n v="15"/>
    <s v="No Cruza"/>
    <n v="11"/>
    <n v="10"/>
    <n v="11"/>
    <n v="2020"/>
    <n v="15"/>
    <x v="1"/>
    <n v="0"/>
    <x v="1"/>
  </r>
  <r>
    <s v="P33402020100009"/>
    <x v="0"/>
    <n v="0"/>
    <n v="0"/>
    <s v="                                                                                "/>
    <s v="O.C. Riohacha       "/>
    <s v="URUMITA FINCA VILLA LEONOR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CA VILLA LEONOR                                            "/>
    <s v="N3352044                      "/>
    <s v="Laudis_Peñaranda_                                                               "/>
    <s v="AC100"/>
    <n v="20201022"/>
    <n v="20201028"/>
    <n v="3340"/>
    <n v="28253582"/>
    <s v="Factibilidad Distribucion "/>
    <s v="NO"/>
    <x v="1"/>
    <n v="25"/>
    <n v="25000"/>
    <s v="Obras "/>
    <x v="0"/>
    <n v="20201028"/>
    <x v="2"/>
    <n v="1"/>
    <x v="0"/>
    <n v="22"/>
    <x v="3"/>
    <x v="1"/>
    <x v="3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12102020020032"/>
    <x v="2"/>
    <n v="6179158"/>
    <n v="0"/>
    <s v="                                                                                "/>
    <s v="O.C Sabanalarga     "/>
    <s v="UNIVERSIDAD ATLANTICO PROVISIONAL SABANALARGA                           "/>
    <n v="3114024339"/>
    <s v="TC092"/>
    <s v="                                                                                                                                                                                           "/>
    <s v="UDEA                                                        "/>
    <s v="A8742068                      "/>
    <s v="Alvaro_Enrique_Hernandez_Suarez                                                 "/>
    <s v="AC190"/>
    <n v="20200219"/>
    <n v="20200522"/>
    <n v="1210"/>
    <n v="27196637"/>
    <s v="Factibilidad Distribucion "/>
    <s v="NO"/>
    <x v="1"/>
    <n v="630"/>
    <n v="630000"/>
    <s v="Aumentos de potencia"/>
    <x v="8"/>
    <n v="20201105"/>
    <x v="11"/>
    <n v="1"/>
    <x v="0"/>
    <n v="19"/>
    <x v="1"/>
    <x v="1"/>
    <x v="4"/>
    <x v="424"/>
    <s v="Resuelta"/>
    <n v="5"/>
    <n v="11"/>
    <n v="2020"/>
    <n v="20"/>
    <s v="No Cruza"/>
    <n v="260"/>
    <n v="22"/>
    <n v="5"/>
    <n v="2020"/>
    <n v="187"/>
    <x v="1"/>
    <n v="167"/>
    <x v="2"/>
  </r>
  <r>
    <s v="P11802020030029"/>
    <x v="1"/>
    <n v="0"/>
    <n v="0"/>
    <s v="                                                                                "/>
    <s v="O.C. Soledad        "/>
    <s v="MILADYS MARTINEZ                                                        "/>
    <n v="301276404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23                      "/>
    <s v="Geraldine_Rojas_Garcia                                                          "/>
    <s v="AC236"/>
    <n v="20200309"/>
    <n v="20200311"/>
    <n v="1180"/>
    <n v="27245356"/>
    <s v="Inspección Normalización"/>
    <s v="NO"/>
    <x v="1"/>
    <n v="3"/>
    <n v="3000"/>
    <s v="Suministros definitivos Simples "/>
    <x v="1"/>
    <n v="20200311"/>
    <x v="1"/>
    <n v="1"/>
    <x v="1"/>
    <n v="9"/>
    <x v="0"/>
    <x v="1"/>
    <x v="1"/>
    <x v="405"/>
    <s v="Resuelta"/>
    <n v="11"/>
    <n v="3"/>
    <n v="2020"/>
    <n v="259"/>
    <s v="No Cruza"/>
    <n v="2"/>
    <n v="11"/>
    <n v="3"/>
    <n v="2020"/>
    <n v="259"/>
    <x v="1"/>
    <n v="0"/>
    <x v="1"/>
  </r>
  <r>
    <s v="P12102020110001"/>
    <x v="3"/>
    <n v="0"/>
    <n v="0"/>
    <s v="                                                                                "/>
    <s v="O.C. Soledad        "/>
    <s v="LEONARDO ROJAS DE ALBA                                                  "/>
    <n v="3014199420"/>
    <s v="TC092"/>
    <s v="                                                                                                                                                                                           "/>
    <s v="CLL 7 CON CRA 6 82 JUAN DE ACOSTA                           "/>
    <s v="A2017831                      "/>
    <s v="ALONSO ENRIQUE ORTEGA SILVERA                                                   "/>
    <s v="AC005"/>
    <n v="20201103"/>
    <n v="20201103"/>
    <n v="1210"/>
    <n v="28265483"/>
    <s v="Inspección Normalización"/>
    <s v="NO"/>
    <x v="2"/>
    <n v="3"/>
    <n v="3000"/>
    <s v="Suministros definitivos Simples "/>
    <x v="3"/>
    <n v="20201103"/>
    <x v="1"/>
    <n v="1"/>
    <x v="1"/>
    <n v="3"/>
    <x v="5"/>
    <x v="1"/>
    <x v="4"/>
    <x v="101"/>
    <s v="Pendiente"/>
    <n v="3"/>
    <n v="11"/>
    <n v="2020"/>
    <n v="22"/>
    <s v="No Cruza"/>
    <n v="22"/>
    <n v="3"/>
    <n v="11"/>
    <n v="2020"/>
    <n v="22"/>
    <x v="1"/>
    <n v="0"/>
    <x v="1"/>
  </r>
  <r>
    <s v="P34102020110064"/>
    <x v="5"/>
    <n v="0"/>
    <n v="0"/>
    <s v="                                                                                "/>
    <s v="Of. Telefónica 24H  "/>
    <s v="CONSUELO OYAGA OLIVERO                                                  "/>
    <n v="3013165597"/>
    <s v="TC090"/>
    <s v="                                                                                                                                                                                           "/>
    <s v="AL LADO MZ 21 CASA 20.                                      "/>
    <s v="NT001137                      "/>
    <s v="STEFANNIE_PAOLA_RAMBAO_BENAVIDES                                                "/>
    <s v="AC230"/>
    <n v="20201113"/>
    <n v="20201113"/>
    <n v="3410"/>
    <n v="0"/>
    <m/>
    <s v="NO"/>
    <x v="0"/>
    <n v="3"/>
    <n v="3000"/>
    <s v="Suministros definitivos Simples "/>
    <x v="9"/>
    <n v="20201113"/>
    <x v="1"/>
    <n v="1"/>
    <x v="1"/>
    <n v="13"/>
    <x v="5"/>
    <x v="1"/>
    <x v="0"/>
    <x v="17"/>
    <s v="Sin Orden"/>
    <n v="13"/>
    <n v="11"/>
    <n v="2020"/>
    <n v="12"/>
    <s v="No Cruza"/>
    <n v="12"/>
    <n v="13"/>
    <n v="11"/>
    <n v="2020"/>
    <n v="12"/>
    <x v="1"/>
    <n v="0"/>
    <x v="4"/>
  </r>
  <r>
    <s v="P33402017090007"/>
    <x v="0"/>
    <n v="0"/>
    <n v="0"/>
    <s v="                                                                                "/>
    <s v="O.C. B/quilla Nte   "/>
    <s v="EL RETIRO - JUNCALITO ELECTRIFICACION RURAL VDA LA SARAITA              "/>
    <n v="0"/>
    <s v="TC05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70913"/>
    <n v="20170913"/>
    <n v="3340"/>
    <n v="0"/>
    <m/>
    <s v="NO"/>
    <x v="0"/>
    <n v="140"/>
    <n v="140000"/>
    <s v="Obras "/>
    <x v="0"/>
    <n v="20170913"/>
    <x v="9"/>
    <n v="1"/>
    <x v="0"/>
    <n v="13"/>
    <x v="7"/>
    <x v="0"/>
    <x v="3"/>
    <x v="387"/>
    <s v="Sin Orden"/>
    <n v="13"/>
    <n v="9"/>
    <n v="2017"/>
    <n v="1169"/>
    <s v="No Cruza"/>
    <n v="1169"/>
    <n v="13"/>
    <n v="9"/>
    <n v="2017"/>
    <n v="1169"/>
    <x v="0"/>
    <n v="0"/>
    <x v="0"/>
  </r>
  <r>
    <s v="P34602020030020"/>
    <x v="2"/>
    <n v="3836989"/>
    <n v="0"/>
    <s v="                                                                                "/>
    <s v="ZE Santa_Marta      "/>
    <s v="  AGUAS DE ARACATACA S.A.  E.S.P.                                       "/>
    <n v="3008652184"/>
    <s v="TC095"/>
    <s v="                                                                                                                                                                                           "/>
    <s v="ESTACION DE BOMBEO Y AGUA PO                                "/>
    <s v="T9697258                      "/>
    <s v="Adriana_Duran_Q                                                                 "/>
    <s v="AC190"/>
    <n v="20200324"/>
    <n v="20200521"/>
    <n v="3460"/>
    <n v="28128415"/>
    <s v="Seguimiento y rev. instalacion electrica distribucion "/>
    <s v="NO"/>
    <x v="3"/>
    <n v="45"/>
    <n v="45000"/>
    <s v="Aumentos de potencia"/>
    <x v="7"/>
    <n v="20200615"/>
    <x v="2"/>
    <n v="1"/>
    <x v="0"/>
    <n v="24"/>
    <x v="0"/>
    <x v="1"/>
    <x v="0"/>
    <x v="213"/>
    <s v="Resuelta"/>
    <n v="15"/>
    <n v="6"/>
    <n v="2020"/>
    <n v="163"/>
    <d v="2020-09-14T00:00:00"/>
    <n v="83"/>
    <n v="21"/>
    <n v="5"/>
    <n v="2020"/>
    <n v="188"/>
    <x v="1"/>
    <n v="25"/>
    <x v="2"/>
  </r>
  <r>
    <s v="P11102019060025"/>
    <x v="4"/>
    <n v="2973078"/>
    <n v="0"/>
    <s v="                                                                                "/>
    <s v="O.C. B/quilla Cto   "/>
    <s v="  C.I. ALIEMPAQUES S.A.S                                                "/>
    <n v="300738946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610"/>
    <n v="20191004"/>
    <n v="1110"/>
    <n v="26655829"/>
    <s v="Seguimiento y rev. instalacion electrica distribucion "/>
    <s v="NO"/>
    <x v="3"/>
    <n v="225"/>
    <n v="225000"/>
    <s v="Aumentos de potencia"/>
    <x v="6"/>
    <n v="20191004"/>
    <x v="3"/>
    <n v="1"/>
    <x v="0"/>
    <n v="10"/>
    <x v="4"/>
    <x v="2"/>
    <x v="1"/>
    <x v="77"/>
    <s v="Resuelta"/>
    <n v="4"/>
    <n v="10"/>
    <n v="2019"/>
    <n v="418"/>
    <s v="No Cruza"/>
    <n v="116"/>
    <n v="4"/>
    <n v="10"/>
    <n v="2019"/>
    <n v="418"/>
    <x v="0"/>
    <n v="0"/>
    <x v="3"/>
  </r>
  <r>
    <s v="P11702020060027"/>
    <x v="2"/>
    <n v="0"/>
    <n v="0"/>
    <s v="                                                                                "/>
    <s v="O.C. B/quilla Cto   "/>
    <s v="  EDIFICIO GUADALUPE                                                    "/>
    <n v="322614307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623"/>
    <n v="20200709"/>
    <n v="1170"/>
    <n v="27691895"/>
    <s v="Factibilidad Distribucion "/>
    <s v="NO"/>
    <x v="1"/>
    <n v="75"/>
    <n v="75000"/>
    <s v="Obras "/>
    <x v="7"/>
    <n v="20200713"/>
    <x v="2"/>
    <n v="1"/>
    <x v="0"/>
    <n v="23"/>
    <x v="4"/>
    <x v="1"/>
    <x v="1"/>
    <x v="402"/>
    <s v="Resuelta"/>
    <n v="13"/>
    <n v="7"/>
    <n v="2020"/>
    <n v="135"/>
    <s v="No Cruza"/>
    <n v="20"/>
    <n v="9"/>
    <n v="7"/>
    <n v="2020"/>
    <n v="139"/>
    <x v="1"/>
    <n v="4"/>
    <x v="2"/>
  </r>
  <r>
    <s v="P11802019080087"/>
    <x v="0"/>
    <n v="0"/>
    <n v="0"/>
    <s v="                                                                                "/>
    <s v="O.C. B/quilla Nte   "/>
    <s v="SOLEDAD PROVISIONAL SOLE MIO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SOLE MIO                                        "/>
    <s v="A3151411                      "/>
    <s v="FERGIE_YULISSA_SOLANO_MANOTAS                                                   "/>
    <s v="AC100"/>
    <n v="20190820"/>
    <n v="20190828"/>
    <n v="1180"/>
    <n v="26645342"/>
    <s v="Factibilidad Distribucion "/>
    <s v="NO"/>
    <x v="1"/>
    <n v="150"/>
    <n v="150000"/>
    <s v="Obras "/>
    <x v="0"/>
    <n v="20190828"/>
    <x v="3"/>
    <n v="1"/>
    <x v="0"/>
    <n v="20"/>
    <x v="10"/>
    <x v="2"/>
    <x v="1"/>
    <x v="313"/>
    <s v="Resuelta"/>
    <n v="28"/>
    <n v="8"/>
    <n v="2019"/>
    <n v="455"/>
    <s v="No Cruza"/>
    <n v="8"/>
    <n v="28"/>
    <n v="8"/>
    <n v="2019"/>
    <n v="455"/>
    <x v="0"/>
    <n v="0"/>
    <x v="0"/>
  </r>
  <r>
    <s v="P12102018050041"/>
    <x v="2"/>
    <n v="0"/>
    <n v="0"/>
    <s v="                                                                                "/>
    <s v="O.C Sabanalarga     "/>
    <s v="ARCOS SA E.S.P AMPLIACION ACUEDUCTO COSTERO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528"/>
    <n v="20180613"/>
    <n v="1210"/>
    <n v="25143416"/>
    <s v="Factibilidad Distribucion "/>
    <s v="NO"/>
    <x v="1"/>
    <n v="45"/>
    <n v="45000"/>
    <s v="Obras "/>
    <x v="8"/>
    <n v="20200217"/>
    <x v="2"/>
    <n v="1"/>
    <x v="0"/>
    <n v="28"/>
    <x v="2"/>
    <x v="3"/>
    <x v="4"/>
    <x v="612"/>
    <s v="Resuelta"/>
    <n v="17"/>
    <n v="2"/>
    <n v="2020"/>
    <n v="282"/>
    <s v="No Cruza"/>
    <n v="630"/>
    <n v="13"/>
    <n v="6"/>
    <n v="2018"/>
    <n v="896"/>
    <x v="0"/>
    <n v="614"/>
    <x v="2"/>
  </r>
  <r>
    <s v="P34302020110004"/>
    <x v="3"/>
    <n v="1304343"/>
    <n v="10070366"/>
    <s v="Situacion correcta                                                              "/>
    <s v="O.C. Ciénaga        "/>
    <s v="ANTONIO MARIA SARMIENTO SERRANO                                         "/>
    <n v="3175155622"/>
    <s v="TC090"/>
    <s v="CL 10 13 46                                                                                                                                                                                "/>
    <s v="C 10 13-46                                                  "/>
    <s v="TR050153                      "/>
    <s v="LEONELA_CARRILLO_SIMANCA                                                        "/>
    <s v="AC005"/>
    <n v="20201112"/>
    <n v="20201112"/>
    <n v="3430"/>
    <n v="28281391"/>
    <s v="Modificación de Potencia"/>
    <s v="NO"/>
    <x v="2"/>
    <n v="3"/>
    <n v="3000"/>
    <s v="Aumentos de potencia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11802020070028"/>
    <x v="2"/>
    <n v="0"/>
    <n v="0"/>
    <s v="                                                                                "/>
    <s v="O.C. B/quilla Cto   "/>
    <s v="  PROYECTOS ALMENDROS CAMPESTRE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LMENDROS CAMPESTRES                                        "/>
    <s v="A3151411                      "/>
    <s v="FERGIE_YULISSA_SOLANO_MANOTAS                                                   "/>
    <s v="AC190"/>
    <n v="20200716"/>
    <n v="20200916"/>
    <n v="1180"/>
    <n v="28250719"/>
    <s v="Seguimiento y rev. instalacion electrica distribucion "/>
    <s v="NO"/>
    <x v="1"/>
    <n v="400"/>
    <n v="400000"/>
    <s v="Obras "/>
    <x v="8"/>
    <n v="20201024"/>
    <x v="3"/>
    <n v="1"/>
    <x v="0"/>
    <n v="16"/>
    <x v="6"/>
    <x v="1"/>
    <x v="1"/>
    <x v="580"/>
    <s v="Resuelta"/>
    <n v="24"/>
    <n v="10"/>
    <n v="2020"/>
    <n v="32"/>
    <d v="2020-10-24T00:00:00"/>
    <n v="100"/>
    <n v="16"/>
    <n v="9"/>
    <n v="2020"/>
    <n v="70"/>
    <x v="1"/>
    <n v="38"/>
    <x v="2"/>
  </r>
  <r>
    <s v="P11802020100109"/>
    <x v="5"/>
    <n v="6141322"/>
    <n v="34057467"/>
    <s v="Situacion correcta                                                              "/>
    <s v="OC CCIAL AMERICANO  "/>
    <s v="SANDRA PEREZ LUGO                                                       "/>
    <n v="3013289671"/>
    <s v="TC090"/>
    <s v="CR 23A 74 19                                                                                                                                                                               "/>
    <s v="URB. LOS ROBLES IV ETAPA                                    "/>
    <s v="MP000354                      "/>
    <s v="YESSICA_PAOLA_MARTINEZ_MENDEZ                                                   "/>
    <s v="AC230"/>
    <n v="20201030"/>
    <n v="20201030"/>
    <n v="1180"/>
    <n v="0"/>
    <m/>
    <s v="NO"/>
    <x v="0"/>
    <n v="3"/>
    <n v="3000"/>
    <s v="Aumentos de potencia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93502020020003"/>
    <x v="0"/>
    <n v="0"/>
    <n v="0"/>
    <s v="                                                                                "/>
    <s v="ZE Santa_Marta      "/>
    <s v="APOLONIO AGATON MONTENEGRO PABON                                        "/>
    <n v="3164296076"/>
    <s v="TC090"/>
    <s v="                                                                                                                                                                                           "/>
    <s v="VIA SALAMINA - GUAIMARO                                     "/>
    <s v="T9697258                      "/>
    <s v="Adriana_Duran_Q                                                                 "/>
    <s v="AC100"/>
    <n v="20200227"/>
    <n v="20200228"/>
    <n v="9350"/>
    <n v="27218544"/>
    <s v="Factibilidad Distribucion "/>
    <s v="NO"/>
    <x v="1"/>
    <n v="30"/>
    <n v="30000"/>
    <s v="Obras "/>
    <x v="0"/>
    <n v="20200228"/>
    <x v="2"/>
    <n v="1"/>
    <x v="0"/>
    <n v="27"/>
    <x v="1"/>
    <x v="1"/>
    <x v="0"/>
    <x v="58"/>
    <s v="Resuelta"/>
    <n v="28"/>
    <n v="2"/>
    <n v="2020"/>
    <n v="271"/>
    <s v="No Cruza"/>
    <n v="1"/>
    <n v="28"/>
    <n v="2"/>
    <n v="2020"/>
    <n v="271"/>
    <x v="1"/>
    <n v="0"/>
    <x v="0"/>
  </r>
  <r>
    <s v="P11702019100067"/>
    <x v="2"/>
    <n v="2143221"/>
    <n v="0"/>
    <s v="                                                                                "/>
    <s v="O.C. B/quilla Nte   "/>
    <s v="NESTOR CHAMORRO                                                         "/>
    <n v="300321135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011"/>
    <n v="20200208"/>
    <n v="1170"/>
    <n v="27223482"/>
    <s v="Seguimiento y rev. instalacion electrica distribucion "/>
    <s v="NO"/>
    <x v="3"/>
    <n v="75"/>
    <n v="75000"/>
    <s v="Aumentos de potencia"/>
    <x v="5"/>
    <n v="20200407"/>
    <x v="2"/>
    <n v="1"/>
    <x v="0"/>
    <n v="11"/>
    <x v="3"/>
    <x v="2"/>
    <x v="1"/>
    <x v="357"/>
    <s v="Resuelta"/>
    <n v="7"/>
    <n v="4"/>
    <n v="2020"/>
    <n v="232"/>
    <s v="No Cruza"/>
    <n v="179"/>
    <n v="8"/>
    <n v="2"/>
    <n v="2020"/>
    <n v="291"/>
    <x v="1"/>
    <n v="59"/>
    <x v="2"/>
  </r>
  <r>
    <s v="P11802018010016"/>
    <x v="2"/>
    <n v="0"/>
    <n v="0"/>
    <s v="                                                                                "/>
    <s v="Central de Escritos "/>
    <s v="  UT ESPACIOS DEPORTIVOS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RQUE LOS ROBLES                                           "/>
    <s v="T2464384                      "/>
    <s v="PAOLA_PALMIERI_MARTINEZ                                                         "/>
    <s v="AC190"/>
    <n v="20180105"/>
    <n v="20181114"/>
    <n v="1180"/>
    <n v="25994798"/>
    <s v="Seguimiento y rev. instalacion electrica distribucion "/>
    <s v="NO"/>
    <x v="1"/>
    <n v="25"/>
    <n v="25000"/>
    <s v="Obras "/>
    <x v="7"/>
    <n v="20181119"/>
    <x v="2"/>
    <n v="1"/>
    <x v="0"/>
    <n v="5"/>
    <x v="11"/>
    <x v="3"/>
    <x v="1"/>
    <x v="736"/>
    <s v="Resuelta"/>
    <n v="19"/>
    <n v="11"/>
    <n v="2018"/>
    <n v="737"/>
    <d v="2019-02-13T00:00:00"/>
    <n v="318"/>
    <n v="14"/>
    <n v="11"/>
    <n v="2018"/>
    <n v="742"/>
    <x v="0"/>
    <n v="5"/>
    <x v="2"/>
  </r>
  <r>
    <s v="P34102020100093"/>
    <x v="3"/>
    <n v="0"/>
    <n v="0"/>
    <s v="                                                                                "/>
    <s v="O.C. La 14          "/>
    <s v="HECTOR GUSTAVO RAMIREZ DUQUE                                            "/>
    <n v="311393604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737                      "/>
    <s v="SLENDY_LORAINE_BARCELO_POLO                                                     "/>
    <s v="AC005"/>
    <n v="20201026"/>
    <n v="20201026"/>
    <n v="3410"/>
    <n v="28251745"/>
    <s v="Inspección Normalización"/>
    <s v="NO"/>
    <x v="2"/>
    <n v="2"/>
    <n v="2000"/>
    <s v="Suministros definitivos Simples "/>
    <x v="3"/>
    <n v="20201026"/>
    <x v="1"/>
    <n v="1"/>
    <x v="1"/>
    <n v="26"/>
    <x v="3"/>
    <x v="1"/>
    <x v="0"/>
    <x v="35"/>
    <s v="Pendiente"/>
    <n v="26"/>
    <n v="10"/>
    <n v="2020"/>
    <n v="30"/>
    <d v="2020-10-26T00:00:00"/>
    <n v="30"/>
    <n v="26"/>
    <n v="10"/>
    <n v="2020"/>
    <n v="30"/>
    <x v="1"/>
    <n v="0"/>
    <x v="1"/>
  </r>
  <r>
    <s v="P11102020110037"/>
    <x v="5"/>
    <n v="0"/>
    <n v="0"/>
    <s v="                                                                                "/>
    <s v="Of. Telefónica 24H  "/>
    <s v="MARIA JULIA MONTOYA DIAZ                                                "/>
    <n v="3503901698"/>
    <s v="TC090"/>
    <s v="                                                                                                                                                                                           "/>
    <s v="=CRA 25C 53D 15                                             "/>
    <s v="NT001137                      "/>
    <s v="STEFANNIE_PAOLA_RAMBAO_BENAVIDES                                                "/>
    <s v="AC230"/>
    <n v="20201107"/>
    <n v="20201107"/>
    <n v="1110"/>
    <n v="0"/>
    <m/>
    <s v="NO"/>
    <x v="0"/>
    <n v="3"/>
    <n v="3000"/>
    <s v="Suministros definitivos Simples "/>
    <x v="9"/>
    <n v="20201107"/>
    <x v="1"/>
    <n v="1"/>
    <x v="1"/>
    <n v="7"/>
    <x v="5"/>
    <x v="1"/>
    <x v="1"/>
    <x v="46"/>
    <s v="Sin Orden"/>
    <n v="7"/>
    <n v="11"/>
    <n v="2020"/>
    <n v="18"/>
    <s v="No Cruza"/>
    <n v="18"/>
    <n v="7"/>
    <n v="11"/>
    <n v="2020"/>
    <n v="18"/>
    <x v="1"/>
    <n v="0"/>
    <x v="4"/>
  </r>
  <r>
    <s v="P77512020090009"/>
    <x v="0"/>
    <n v="0"/>
    <n v="0"/>
    <s v="                                                                                "/>
    <s v="O.C. Riohacha       "/>
    <s v="PALOMINO CABAÑA DAZA EDGAR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7                                                        "/>
    <s v="N3352044                      "/>
    <s v="Laudis_Peñaranda_                                                               "/>
    <s v="AC100"/>
    <n v="20200912"/>
    <n v="20201014"/>
    <n v="7751"/>
    <n v="28126975"/>
    <s v="Factibilidad Distribucion "/>
    <s v="NO"/>
    <x v="1"/>
    <n v="30"/>
    <n v="30000"/>
    <s v="Obras "/>
    <x v="0"/>
    <n v="20201014"/>
    <x v="2"/>
    <n v="1"/>
    <x v="0"/>
    <n v="12"/>
    <x v="7"/>
    <x v="1"/>
    <x v="3"/>
    <x v="176"/>
    <s v="Resuelta"/>
    <n v="14"/>
    <n v="10"/>
    <n v="2020"/>
    <n v="42"/>
    <s v="No Cruza"/>
    <n v="32"/>
    <n v="14"/>
    <n v="10"/>
    <n v="2020"/>
    <n v="42"/>
    <x v="1"/>
    <n v="0"/>
    <x v="0"/>
  </r>
  <r>
    <s v="P12202020110010"/>
    <x v="3"/>
    <n v="0"/>
    <n v="0"/>
    <s v="                                                                                "/>
    <s v="O.C Sabanalarga     "/>
    <s v="HERNANDO J TOVAR SUAREZ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Z A63                                                      "/>
    <s v="ACSIA043                      "/>
    <s v="BRENDA MONSALVE                                                                 "/>
    <s v="AC005"/>
    <n v="20201119"/>
    <n v="20201119"/>
    <n v="1220"/>
    <n v="28290981"/>
    <s v="Inspección Normalización"/>
    <s v="SI"/>
    <x v="2"/>
    <n v="3"/>
    <n v="3000"/>
    <s v="Suministros definitivos Simples "/>
    <x v="3"/>
    <n v="20201119"/>
    <x v="1"/>
    <n v="1"/>
    <x v="1"/>
    <n v="19"/>
    <x v="5"/>
    <x v="1"/>
    <x v="4"/>
    <x v="94"/>
    <s v="Pendiente"/>
    <n v="19"/>
    <n v="11"/>
    <n v="2020"/>
    <n v="6"/>
    <s v="No Cruza"/>
    <n v="6"/>
    <n v="19"/>
    <n v="11"/>
    <n v="2020"/>
    <n v="6"/>
    <x v="1"/>
    <n v="0"/>
    <x v="1"/>
  </r>
  <r>
    <s v="P34102018100042"/>
    <x v="4"/>
    <n v="0"/>
    <n v="0"/>
    <s v="                                                                                "/>
    <s v="ZE Santa_Marta      "/>
    <s v="YOLANDA CASAS UBAQUE                                                    "/>
    <n v="3012751070"/>
    <s v="TC090"/>
    <s v="                                                                                                                                                                                           "/>
    <s v="C 22 20 59                                                  "/>
    <s v="T9697258                      "/>
    <s v="Adriana_Duran_Q                                                                 "/>
    <s v="AC220"/>
    <n v="20181017"/>
    <n v="20190612"/>
    <n v="3410"/>
    <n v="26222232"/>
    <s v="Seguimiento y rev. instalacion electrica distribucion "/>
    <s v="NO"/>
    <x v="3"/>
    <n v="112.5"/>
    <n v="112500"/>
    <s v="Obras "/>
    <x v="4"/>
    <n v="20190612"/>
    <x v="2"/>
    <n v="1"/>
    <x v="0"/>
    <n v="17"/>
    <x v="3"/>
    <x v="3"/>
    <x v="0"/>
    <x v="65"/>
    <s v="Resuelta"/>
    <n v="12"/>
    <n v="6"/>
    <n v="2019"/>
    <n v="532"/>
    <s v="No Cruza"/>
    <n v="238"/>
    <n v="12"/>
    <n v="6"/>
    <n v="2019"/>
    <n v="532"/>
    <x v="0"/>
    <n v="0"/>
    <x v="3"/>
  </r>
  <r>
    <s v="P11702019120028"/>
    <x v="1"/>
    <n v="0"/>
    <n v="0"/>
    <s v="                                                                                "/>
    <s v="O.C. B/quilla Nte   "/>
    <s v="ISAAC SREDNI CLAPERSAK                                                  "/>
    <n v="3173207194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059                      "/>
    <s v="                                                                                "/>
    <s v="AC236"/>
    <n v="20191206"/>
    <n v="20191211"/>
    <n v="1170"/>
    <n v="28012838"/>
    <s v="Inspección Normalización"/>
    <s v="NO"/>
    <x v="1"/>
    <n v="5"/>
    <n v="5000"/>
    <s v="Suministros definitivos Simples "/>
    <x v="1"/>
    <n v="20191211"/>
    <x v="1"/>
    <n v="1"/>
    <x v="1"/>
    <n v="6"/>
    <x v="9"/>
    <x v="2"/>
    <x v="1"/>
    <x v="246"/>
    <s v="Resuelta"/>
    <n v="11"/>
    <n v="12"/>
    <n v="2019"/>
    <n v="350"/>
    <s v="No Cruza"/>
    <n v="5"/>
    <n v="11"/>
    <n v="12"/>
    <n v="2019"/>
    <n v="350"/>
    <x v="1"/>
    <n v="0"/>
    <x v="1"/>
  </r>
  <r>
    <s v="P12102020110021"/>
    <x v="9"/>
    <n v="0"/>
    <n v="0"/>
    <s v="                                                                                "/>
    <s v="O.C. B/quilla Cto   "/>
    <s v="ZOLOEFI ZONA LOGISTICA EFICIENTE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I ZOLOEFI                                               "/>
    <s v="A2891363                      "/>
    <s v="Naibet Olivo                                                                    "/>
    <s v="AC090"/>
    <n v="20201109"/>
    <n v="20201109"/>
    <n v="1210"/>
    <n v="28276218"/>
    <s v="Factibilidad Distribucion "/>
    <s v="NO"/>
    <x v="1"/>
    <n v="500"/>
    <n v="500000"/>
    <s v="Obras "/>
    <x v="15"/>
    <n v="20201109"/>
    <x v="3"/>
    <n v="1"/>
    <x v="0"/>
    <n v="9"/>
    <x v="5"/>
    <x v="1"/>
    <x v="4"/>
    <x v="55"/>
    <s v="Resuelta"/>
    <n v="9"/>
    <n v="11"/>
    <n v="2020"/>
    <n v="16"/>
    <s v="No Cruza"/>
    <n v="0"/>
    <n v="9"/>
    <n v="11"/>
    <n v="2020"/>
    <n v="16"/>
    <x v="1"/>
    <n v="0"/>
    <x v="6"/>
  </r>
  <r>
    <s v="P34102020100041"/>
    <x v="3"/>
    <n v="0"/>
    <n v="0"/>
    <s v="                                                                                "/>
    <s v="ZE Santa_Marta      "/>
    <s v="JUAN CARLOS SANCHEZ NARANJO                                             "/>
    <n v="322587554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005"/>
    <n v="20201015"/>
    <n v="20201015"/>
    <n v="3410"/>
    <n v="28234696"/>
    <s v="Inspección Normalización"/>
    <s v="NO"/>
    <x v="2"/>
    <n v="2.5"/>
    <n v="2500"/>
    <s v="Suministros definitivos Simples "/>
    <x v="3"/>
    <n v="20201015"/>
    <x v="1"/>
    <n v="1"/>
    <x v="1"/>
    <n v="15"/>
    <x v="3"/>
    <x v="1"/>
    <x v="0"/>
    <x v="13"/>
    <s v="Pendiente"/>
    <n v="15"/>
    <n v="10"/>
    <n v="2020"/>
    <n v="41"/>
    <d v="2020-10-15T00:00:00"/>
    <n v="41"/>
    <n v="15"/>
    <n v="10"/>
    <n v="2020"/>
    <n v="41"/>
    <x v="1"/>
    <n v="0"/>
    <x v="1"/>
  </r>
  <r>
    <s v="P11802020070013"/>
    <x v="0"/>
    <n v="2347329"/>
    <n v="20281767"/>
    <s v="Suspendido por impago                                                           "/>
    <s v="O.C. B/quilla Cto   "/>
    <s v="  MULTIFAMILIAR ANDREA                                                  "/>
    <n v="3006273792"/>
    <s v="TC092"/>
    <s v="CR 27 24 136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707"/>
    <n v="20200715"/>
    <n v="1180"/>
    <n v="27768135"/>
    <s v="Factibilidad Distribucion "/>
    <s v="NO"/>
    <x v="1"/>
    <n v="37.5"/>
    <n v="37500"/>
    <s v="Aumentos de potencia"/>
    <x v="0"/>
    <n v="20200715"/>
    <x v="2"/>
    <n v="1"/>
    <x v="0"/>
    <n v="7"/>
    <x v="6"/>
    <x v="1"/>
    <x v="1"/>
    <x v="274"/>
    <s v="Resuelta"/>
    <n v="15"/>
    <n v="7"/>
    <n v="2020"/>
    <n v="133"/>
    <s v="No Cruza"/>
    <n v="8"/>
    <n v="15"/>
    <n v="7"/>
    <n v="2020"/>
    <n v="133"/>
    <x v="1"/>
    <n v="0"/>
    <x v="0"/>
  </r>
  <r>
    <s v="P11102017090075"/>
    <x v="2"/>
    <n v="3743611"/>
    <n v="0"/>
    <s v="                                                                                "/>
    <s v="C.T.SOLEDAD         "/>
    <s v="MURANO PROVISIONAL                                                      "/>
    <n v="3003743092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0918"/>
    <n v="20171107"/>
    <n v="1110"/>
    <n v="24262726"/>
    <s v="Factibilidad Distribucion "/>
    <s v="NO"/>
    <x v="1"/>
    <n v="112.5"/>
    <n v="112500"/>
    <s v="Aumentos de potencia"/>
    <x v="7"/>
    <n v="20171114"/>
    <x v="3"/>
    <n v="1"/>
    <x v="0"/>
    <n v="18"/>
    <x v="7"/>
    <x v="0"/>
    <x v="1"/>
    <x v="752"/>
    <s v="Resuelta"/>
    <n v="14"/>
    <n v="11"/>
    <n v="2017"/>
    <n v="1107"/>
    <s v="No Cruza"/>
    <n v="57"/>
    <n v="7"/>
    <n v="11"/>
    <n v="2017"/>
    <n v="1114"/>
    <x v="0"/>
    <n v="7"/>
    <x v="2"/>
  </r>
  <r>
    <s v="P11102020030059"/>
    <x v="1"/>
    <n v="0"/>
    <n v="0"/>
    <s v="                                                                                "/>
    <s v="O.C. B/quilla Nte   "/>
    <s v="LUISA ESTHER ACUÑA DE CANTILLO                                          "/>
    <n v="3185022123"/>
    <s v="TC090"/>
    <s v="                                                                                                                                                                                           "/>
    <s v="=CRA 46 95 43                                               "/>
    <s v="MP000152                      "/>
    <s v="MALKA_IRINA_ROCHA_MEJIA                                                         "/>
    <s v="AC236"/>
    <n v="20200312"/>
    <n v="20200318"/>
    <n v="1110"/>
    <n v="27258440"/>
    <s v="Inspección Normalización"/>
    <s v="NO"/>
    <x v="1"/>
    <n v="3"/>
    <n v="3000"/>
    <s v="Suministros definitivos Simples "/>
    <x v="1"/>
    <n v="20200318"/>
    <x v="1"/>
    <n v="1"/>
    <x v="1"/>
    <n v="12"/>
    <x v="0"/>
    <x v="1"/>
    <x v="1"/>
    <x v="45"/>
    <s v="Resuelta"/>
    <n v="18"/>
    <n v="3"/>
    <n v="2020"/>
    <n v="252"/>
    <s v="No Cruza"/>
    <n v="6"/>
    <n v="18"/>
    <n v="3"/>
    <n v="2020"/>
    <n v="252"/>
    <x v="1"/>
    <n v="0"/>
    <x v="1"/>
  </r>
  <r>
    <s v="P75412018110036"/>
    <x v="4"/>
    <n v="0"/>
    <n v="0"/>
    <s v="                                                                                "/>
    <s v="O.C Sabanalarga     "/>
    <s v="CANDELARIA I.E. NUESTRA SEÑORA                                          "/>
    <n v="3004695559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220"/>
    <n v="20181130"/>
    <n v="20190801"/>
    <n v="7541"/>
    <n v="25783651"/>
    <s v="Factibilidad Distribucion "/>
    <s v="NO"/>
    <x v="1"/>
    <n v="30"/>
    <n v="30000"/>
    <s v="Obras "/>
    <x v="6"/>
    <n v="20190801"/>
    <x v="2"/>
    <n v="1"/>
    <x v="0"/>
    <n v="30"/>
    <x v="5"/>
    <x v="3"/>
    <x v="4"/>
    <x v="753"/>
    <s v="Resuelta"/>
    <n v="1"/>
    <n v="8"/>
    <n v="2019"/>
    <n v="482"/>
    <s v="No Cruza"/>
    <n v="244"/>
    <n v="1"/>
    <n v="8"/>
    <n v="2019"/>
    <n v="482"/>
    <x v="0"/>
    <n v="0"/>
    <x v="3"/>
  </r>
  <r>
    <s v="P11502012120001"/>
    <x v="4"/>
    <n v="0"/>
    <n v="0"/>
    <s v="                                                                                "/>
    <s v="O.C. B/quilla Nte   "/>
    <s v="GUILLERMO MARIANO ROLDAN FREIDELL                                       "/>
    <n v="3447649"/>
    <s v="TC090"/>
    <s v="                                                                                                                                                                                           "/>
    <s v="FINCA EL CASTILLO VIA A SABANILLA                           "/>
    <s v="ESTBARRA                      "/>
    <s v="                                                                                "/>
    <s v="AC220"/>
    <n v="20121203"/>
    <n v="20140110"/>
    <n v="1150"/>
    <n v="19202766"/>
    <s v="Seguimiento y rev. instalacion electrica distribucion "/>
    <s v="NO"/>
    <x v="1"/>
    <n v="15"/>
    <n v="15000"/>
    <s v="Obras "/>
    <x v="6"/>
    <n v="20140110"/>
    <x v="2"/>
    <n v="1"/>
    <x v="0"/>
    <n v="3"/>
    <x v="9"/>
    <x v="6"/>
    <x v="1"/>
    <x v="754"/>
    <s v="Resuelta"/>
    <n v="10"/>
    <n v="1"/>
    <n v="2014"/>
    <n v="2511"/>
    <s v="No Cruza"/>
    <n v="403"/>
    <n v="10"/>
    <n v="1"/>
    <n v="2014"/>
    <n v="2511"/>
    <x v="0"/>
    <n v="0"/>
    <x v="3"/>
  </r>
  <r>
    <s v="P12102020100066"/>
    <x v="1"/>
    <n v="2824353"/>
    <n v="20184210"/>
    <s v="Situacion correcta                                                              "/>
    <s v="O.C Sabanalarga     "/>
    <s v="MARCO SOLANO                                                            "/>
    <n v="0"/>
    <s v="TC090"/>
    <s v="CL 9A 27 76                                                                                                                                                                                "/>
    <s v="CLL 9A 27 76 MA B LO 13                                     "/>
    <s v="TR193869                      "/>
    <s v="Jackeline_Esther_Jimenez_Barros                                                 "/>
    <s v="AC236"/>
    <n v="20201031"/>
    <n v="20201107"/>
    <n v="1210"/>
    <n v="28263134"/>
    <s v="Modificación de Potencia"/>
    <s v="NO"/>
    <x v="1"/>
    <n v="3"/>
    <n v="3000"/>
    <s v="Aumentos de potencia"/>
    <x v="1"/>
    <n v="20201107"/>
    <x v="1"/>
    <n v="1"/>
    <x v="1"/>
    <n v="31"/>
    <x v="3"/>
    <x v="1"/>
    <x v="4"/>
    <x v="236"/>
    <s v="Resuelta"/>
    <n v="7"/>
    <n v="11"/>
    <n v="2020"/>
    <n v="18"/>
    <s v="No Cruza"/>
    <n v="7"/>
    <n v="7"/>
    <n v="11"/>
    <n v="2020"/>
    <n v="18"/>
    <x v="1"/>
    <n v="0"/>
    <x v="1"/>
  </r>
  <r>
    <s v="P75412019030012"/>
    <x v="2"/>
    <n v="0"/>
    <n v="0"/>
    <s v="                                                                                "/>
    <s v="O.C. B/quilla Cto   "/>
    <s v="SUAN ELECTRIFICACION EDITH HERRERA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318"/>
    <n v="20190626"/>
    <n v="7541"/>
    <n v="26122964"/>
    <s v="Factibilidad Distribucion "/>
    <s v="NO"/>
    <x v="1"/>
    <n v="20"/>
    <n v="20000"/>
    <s v="Obras "/>
    <x v="8"/>
    <n v="20190905"/>
    <x v="7"/>
    <n v="1"/>
    <x v="0"/>
    <n v="18"/>
    <x v="0"/>
    <x v="2"/>
    <x v="4"/>
    <x v="755"/>
    <s v="Resuelta"/>
    <n v="5"/>
    <n v="9"/>
    <n v="2019"/>
    <n v="447"/>
    <s v="No Cruza"/>
    <n v="171"/>
    <n v="26"/>
    <n v="6"/>
    <n v="2019"/>
    <n v="518"/>
    <x v="0"/>
    <n v="71"/>
    <x v="2"/>
  </r>
  <r>
    <s v="P34102019080064"/>
    <x v="0"/>
    <n v="5493249"/>
    <n v="36158973"/>
    <s v="Situacion correcta                                                              "/>
    <s v="ZE Santa_Marta      "/>
    <s v="COTESAB S.A.S PROV CONSTRUCCION EDF EL FARO                             "/>
    <n v="3116804233"/>
    <s v="TC092"/>
    <s v="CL 24A CR 2 47                                                                                                                                                                             "/>
    <s v="VEC 7805608                                                 "/>
    <s v="T9697258                      "/>
    <s v="Adriana_Duran_Q                                                                 "/>
    <s v="AC100"/>
    <n v="20190814"/>
    <n v="20191003"/>
    <n v="3410"/>
    <n v="26789269"/>
    <s v="Factibilidad Distribucion "/>
    <s v="NO"/>
    <x v="1"/>
    <n v="112.5"/>
    <n v="112500"/>
    <s v="Aumentos de potencia"/>
    <x v="0"/>
    <n v="20191003"/>
    <x v="2"/>
    <n v="1"/>
    <x v="0"/>
    <n v="14"/>
    <x v="10"/>
    <x v="2"/>
    <x v="0"/>
    <x v="400"/>
    <s v="Resuelta"/>
    <n v="3"/>
    <n v="10"/>
    <n v="2019"/>
    <n v="419"/>
    <s v="No Cruza"/>
    <n v="50"/>
    <n v="3"/>
    <n v="10"/>
    <n v="2019"/>
    <n v="419"/>
    <x v="0"/>
    <n v="0"/>
    <x v="0"/>
  </r>
  <r>
    <s v="P95102019120012"/>
    <x v="1"/>
    <n v="0"/>
    <n v="0"/>
    <s v="                                                                                "/>
    <s v="O.C Sabanalarga     "/>
    <s v="YASON ESMIT CUESTA ALVAREZ                                              "/>
    <n v="3002753627"/>
    <s v="TC090"/>
    <s v="                                                                                                                                                                                           "/>
    <s v="CLL 119 26 07=CLL 119 26 07                                 "/>
    <s v="ACSIA043                      "/>
    <s v="BRENDA MONSALVE                                                                 "/>
    <s v="AC236"/>
    <n v="20191205"/>
    <n v="20191206"/>
    <n v="9510"/>
    <n v="27072011"/>
    <s v="Inspección Normalización"/>
    <s v="NO"/>
    <x v="1"/>
    <n v="3"/>
    <n v="3000"/>
    <s v="Suministros definitivos Simples "/>
    <x v="1"/>
    <n v="20191206"/>
    <x v="1"/>
    <n v="1"/>
    <x v="1"/>
    <n v="5"/>
    <x v="9"/>
    <x v="2"/>
    <x v="1"/>
    <x v="351"/>
    <s v="Resuelta"/>
    <n v="6"/>
    <n v="12"/>
    <n v="2019"/>
    <n v="355"/>
    <s v="No Cruza"/>
    <n v="1"/>
    <n v="6"/>
    <n v="12"/>
    <n v="2019"/>
    <n v="355"/>
    <x v="1"/>
    <n v="0"/>
    <x v="1"/>
  </r>
  <r>
    <s v="P77912020090018"/>
    <x v="9"/>
    <n v="0"/>
    <n v="0"/>
    <s v="                                                                                "/>
    <s v="O.C. La 14          "/>
    <s v="RAMIRO CASTAÑEDA PACHECO BMT FCA LA MACONDERA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0"/>
    <m/>
    <s v="NO"/>
    <x v="0"/>
    <n v="15"/>
    <n v="15000"/>
    <s v="Obras "/>
    <x v="15"/>
    <n v="20200917"/>
    <x v="2"/>
    <n v="1"/>
    <x v="3"/>
    <n v="17"/>
    <x v="7"/>
    <x v="1"/>
    <x v="0"/>
    <x v="386"/>
    <s v="Sin Orden"/>
    <n v="17"/>
    <n v="9"/>
    <n v="2020"/>
    <n v="69"/>
    <s v="No Cruza"/>
    <n v="69"/>
    <n v="17"/>
    <n v="9"/>
    <n v="2020"/>
    <n v="69"/>
    <x v="1"/>
    <n v="0"/>
    <x v="6"/>
  </r>
  <r>
    <s v="P11502019060001"/>
    <x v="2"/>
    <n v="0"/>
    <n v="0"/>
    <s v="                                                                                "/>
    <s v="O.C. B/quilla Cto   "/>
    <s v="ALTA VISTA LOMAS DE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OMAS DE ALTA VISTA                                         "/>
    <s v="T9763922                      "/>
    <s v="Somaya_Rincon                                                                   "/>
    <s v="AC190"/>
    <n v="20190604"/>
    <n v="20190923"/>
    <n v="1150"/>
    <n v="27073664"/>
    <s v="Seguimiento y rev. instalacion electrica distribucion "/>
    <s v="NO"/>
    <x v="2"/>
    <n v="112.5"/>
    <n v="112500"/>
    <s v="Obras "/>
    <x v="8"/>
    <n v="20200110"/>
    <x v="6"/>
    <n v="1"/>
    <x v="0"/>
    <n v="4"/>
    <x v="4"/>
    <x v="2"/>
    <x v="1"/>
    <x v="360"/>
    <s v="Pendiente"/>
    <n v="10"/>
    <n v="1"/>
    <n v="2020"/>
    <n v="320"/>
    <d v="2020-01-10T00:00:00"/>
    <n v="320"/>
    <n v="23"/>
    <n v="9"/>
    <n v="2019"/>
    <n v="429"/>
    <x v="0"/>
    <n v="109"/>
    <x v="2"/>
  </r>
  <r>
    <s v="P95102018120018"/>
    <x v="2"/>
    <n v="0"/>
    <n v="0"/>
    <s v="                                                                                "/>
    <s v="C.T.SOLEDAD         "/>
    <s v="SERVICIO CARNAVAL ESTACION DE                                           "/>
    <n v="316629355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224"/>
    <n v="20190411"/>
    <n v="9510"/>
    <n v="26887652"/>
    <s v="Seguimiento y rev. instalacion electrica distribucion "/>
    <s v="NO"/>
    <x v="1"/>
    <n v="45"/>
    <n v="45000"/>
    <s v="Obras "/>
    <x v="8"/>
    <n v="20190524"/>
    <x v="2"/>
    <n v="1"/>
    <x v="0"/>
    <n v="24"/>
    <x v="9"/>
    <x v="3"/>
    <x v="1"/>
    <x v="296"/>
    <s v="Resuelta"/>
    <n v="24"/>
    <n v="5"/>
    <n v="2019"/>
    <n v="551"/>
    <d v="2019-11-06T00:00:00"/>
    <n v="151"/>
    <n v="11"/>
    <n v="4"/>
    <n v="2019"/>
    <n v="594"/>
    <x v="0"/>
    <n v="43"/>
    <x v="2"/>
  </r>
  <r>
    <s v="P77512020100010"/>
    <x v="0"/>
    <n v="0"/>
    <n v="0"/>
    <s v="                                                                                "/>
    <s v="O.C. Riohacha       "/>
    <s v="YOZUU RESTAURANTE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STAURANTE YOZUU                                           "/>
    <s v="N3352044                      "/>
    <s v="Laudis_Peñaranda_                                                               "/>
    <s v="AC100"/>
    <n v="20201022"/>
    <n v="20201028"/>
    <n v="7751"/>
    <n v="28253576"/>
    <s v="Factibilidad Distribucion "/>
    <s v="NO"/>
    <x v="1"/>
    <n v="15"/>
    <n v="15000"/>
    <s v="Obras "/>
    <x v="0"/>
    <n v="20201028"/>
    <x v="2"/>
    <n v="1"/>
    <x v="0"/>
    <n v="22"/>
    <x v="3"/>
    <x v="1"/>
    <x v="3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11102020060036"/>
    <x v="2"/>
    <n v="0"/>
    <n v="0"/>
    <s v="                                                                                "/>
    <s v="O.C. B/quilla Cto   "/>
    <s v="  EDIFICIO MARTINIKA                                                    "/>
    <n v="3176450815"/>
    <s v="TC090"/>
    <s v="                                                                                                                                                                                           "/>
    <s v="EDIFICIO MARTINIKA                                          "/>
    <s v="A3151411                      "/>
    <s v="FERGIE_YULISSA_SOLANO_MANOTAS                                                   "/>
    <s v="AC190"/>
    <n v="20200610"/>
    <n v="20200714"/>
    <n v="1110"/>
    <n v="28026254"/>
    <s v="Seguimiento y rev. instalacion electrica distribucion "/>
    <s v="NO"/>
    <x v="1"/>
    <n v="300"/>
    <n v="300000"/>
    <s v="Obras "/>
    <x v="8"/>
    <n v="20200820"/>
    <x v="6"/>
    <n v="1"/>
    <x v="0"/>
    <n v="10"/>
    <x v="4"/>
    <x v="1"/>
    <x v="1"/>
    <x v="195"/>
    <s v="Resuelta"/>
    <n v="20"/>
    <n v="8"/>
    <n v="2020"/>
    <n v="97"/>
    <d v="2020-08-20T00:00:00"/>
    <n v="71"/>
    <n v="14"/>
    <n v="7"/>
    <n v="2020"/>
    <n v="134"/>
    <x v="1"/>
    <n v="37"/>
    <x v="2"/>
  </r>
  <r>
    <s v="P11102020030009"/>
    <x v="1"/>
    <n v="7165787"/>
    <n v="20140675"/>
    <s v="Situacion correcta                                                              "/>
    <s v="OC CCIAL AMERICANO  "/>
    <s v="  INVERSIONES IJJ                                                       "/>
    <n v="3216568581"/>
    <s v="TC090"/>
    <s v="CR 50 69 22          P  2 APTO    1                                                                                                                                                        "/>
    <s v="=CRA 50 69 22                                               "/>
    <s v="MP000298                      "/>
    <s v="TERESA_ELVIRA_CANTILLO_MENDOZA                                                  "/>
    <s v="AC236"/>
    <n v="20200303"/>
    <n v="20200313"/>
    <n v="1110"/>
    <n v="27225847"/>
    <s v="Modificación de Potencia"/>
    <s v="NO"/>
    <x v="1"/>
    <n v="3"/>
    <n v="3000"/>
    <s v="Aumentos de potencia"/>
    <x v="1"/>
    <n v="20200313"/>
    <x v="1"/>
    <n v="1"/>
    <x v="1"/>
    <n v="3"/>
    <x v="0"/>
    <x v="1"/>
    <x v="1"/>
    <x v="696"/>
    <s v="Resuelta"/>
    <n v="13"/>
    <n v="3"/>
    <n v="2020"/>
    <n v="257"/>
    <s v="No Cruza"/>
    <n v="10"/>
    <n v="13"/>
    <n v="3"/>
    <n v="2020"/>
    <n v="257"/>
    <x v="1"/>
    <n v="0"/>
    <x v="1"/>
  </r>
  <r>
    <s v="P93322020030029"/>
    <x v="0"/>
    <n v="0"/>
    <n v="0"/>
    <s v="                                                                                "/>
    <s v="O.C. Riohacha       "/>
    <s v="MUNICIPIO DE MAICAO COMUNIDAD INDIGENA TUCTU                            "/>
    <n v="0"/>
    <s v="TC095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00"/>
    <n v="20200318"/>
    <n v="20200320"/>
    <n v="9332"/>
    <n v="27282442"/>
    <s v="Factibilidad Distribucion "/>
    <s v="NO"/>
    <x v="1"/>
    <n v="25"/>
    <n v="25000"/>
    <s v="Obras "/>
    <x v="0"/>
    <n v="20200320"/>
    <x v="7"/>
    <n v="1"/>
    <x v="0"/>
    <n v="18"/>
    <x v="0"/>
    <x v="1"/>
    <x v="3"/>
    <x v="102"/>
    <s v="Resuelta"/>
    <n v="20"/>
    <n v="3"/>
    <n v="2020"/>
    <n v="250"/>
    <s v="No Cruza"/>
    <n v="2"/>
    <n v="20"/>
    <n v="3"/>
    <n v="2020"/>
    <n v="250"/>
    <x v="1"/>
    <n v="0"/>
    <x v="0"/>
  </r>
  <r>
    <s v="P12102020110011"/>
    <x v="1"/>
    <n v="0"/>
    <n v="0"/>
    <s v="                                                                                "/>
    <s v="O.C Sabanalarga     "/>
    <s v="DIVA MONTALVO MENDOZA                                                   "/>
    <n v="3002121966"/>
    <s v="TC090"/>
    <s v="                                                                                                                                                                                           "/>
    <s v="CLL 7 CRA 27                                                "/>
    <s v="TR193869                      "/>
    <s v="Jackeline_Esther_Jimenez_Barros                                                 "/>
    <s v="AC236"/>
    <n v="20201105"/>
    <n v="20201112"/>
    <n v="1210"/>
    <n v="28269524"/>
    <s v="Inspección Normalización"/>
    <s v="NO"/>
    <x v="1"/>
    <n v="3"/>
    <n v="3000"/>
    <s v="Suministros definitivos Simples "/>
    <x v="1"/>
    <n v="20201112"/>
    <x v="1"/>
    <n v="1"/>
    <x v="1"/>
    <n v="5"/>
    <x v="5"/>
    <x v="1"/>
    <x v="4"/>
    <x v="72"/>
    <s v="Resuelta"/>
    <n v="12"/>
    <n v="11"/>
    <n v="2020"/>
    <n v="13"/>
    <s v="No Cruza"/>
    <n v="7"/>
    <n v="12"/>
    <n v="11"/>
    <n v="2020"/>
    <n v="13"/>
    <x v="1"/>
    <n v="0"/>
    <x v="1"/>
  </r>
  <r>
    <s v="P93312020090012"/>
    <x v="5"/>
    <n v="0"/>
    <n v="0"/>
    <s v="                                                                                "/>
    <s v="Of. Telefónica 24H  "/>
    <s v="PATRICIA FONTALVO HENRIQUEZ                                             "/>
    <n v="310601087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3                      "/>
    <s v="LINA_MARIA_STEFANELL_DE_LA_HOZ                                                  "/>
    <s v="AC230"/>
    <n v="20200922"/>
    <n v="20200922"/>
    <n v="9331"/>
    <n v="0"/>
    <m/>
    <s v="NO"/>
    <x v="0"/>
    <n v="3"/>
    <n v="3000"/>
    <s v="Suministros definitivos Simples "/>
    <x v="8"/>
    <n v="20201028"/>
    <x v="1"/>
    <n v="1"/>
    <x v="1"/>
    <n v="22"/>
    <x v="7"/>
    <x v="1"/>
    <x v="3"/>
    <x v="330"/>
    <s v="Sin Orden"/>
    <n v="28"/>
    <n v="10"/>
    <n v="2020"/>
    <n v="28"/>
    <s v="No Cruza"/>
    <n v="28"/>
    <n v="22"/>
    <n v="9"/>
    <n v="2020"/>
    <n v="64"/>
    <x v="1"/>
    <n v="36"/>
    <x v="4"/>
  </r>
  <r>
    <s v="P77522019020003"/>
    <x v="4"/>
    <n v="0"/>
    <n v="0"/>
    <s v="                                                                                "/>
    <s v="O.C. Riohacha       "/>
    <s v="MUNICIPIO DE HATONUEVO CONST PARQUE RECREOD SIXTA RODRIGUEZ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220"/>
    <n v="20190213"/>
    <n v="20201031"/>
    <n v="7752"/>
    <n v="27853468"/>
    <s v="Seguimiento y rev. instalacion electrica distribucion "/>
    <s v="NO"/>
    <x v="3"/>
    <n v="15"/>
    <n v="15000"/>
    <s v="Obras "/>
    <x v="4"/>
    <n v="20201031"/>
    <x v="2"/>
    <n v="1"/>
    <x v="0"/>
    <n v="13"/>
    <x v="1"/>
    <x v="2"/>
    <x v="3"/>
    <x v="756"/>
    <s v="Resuelta"/>
    <n v="31"/>
    <n v="10"/>
    <n v="2020"/>
    <n v="25"/>
    <s v="No Cruza"/>
    <n v="626"/>
    <n v="31"/>
    <n v="10"/>
    <n v="2020"/>
    <n v="25"/>
    <x v="1"/>
    <n v="0"/>
    <x v="3"/>
  </r>
  <r>
    <s v="P11702019120011"/>
    <x v="1"/>
    <n v="0"/>
    <n v="0"/>
    <s v="                                                                                "/>
    <s v="Of. Telefónica 24H  "/>
    <s v="JAIME AVELINO FIGUEROA LUX                                              "/>
    <n v="31834040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191203"/>
    <n v="20191205"/>
    <n v="1170"/>
    <n v="26973763"/>
    <s v="Inspección Normalización"/>
    <s v="NO"/>
    <x v="1"/>
    <n v="3"/>
    <n v="3000"/>
    <s v="Suministros definitivos Simples "/>
    <x v="1"/>
    <n v="20191205"/>
    <x v="1"/>
    <n v="1"/>
    <x v="1"/>
    <n v="3"/>
    <x v="9"/>
    <x v="2"/>
    <x v="1"/>
    <x v="120"/>
    <s v="Resuelta"/>
    <n v="5"/>
    <n v="12"/>
    <n v="2019"/>
    <n v="356"/>
    <s v="No Cruza"/>
    <n v="2"/>
    <n v="5"/>
    <n v="12"/>
    <n v="2019"/>
    <n v="356"/>
    <x v="1"/>
    <n v="0"/>
    <x v="1"/>
  </r>
  <r>
    <s v="P12102020100002"/>
    <x v="1"/>
    <n v="0"/>
    <n v="0"/>
    <s v="                                                                                "/>
    <s v="O.C Sabanalarga     "/>
    <s v="RICHARD ELOY RODRIGUEZ CERVANTES                                        "/>
    <n v="305795220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146                      "/>
    <s v="                                                                                "/>
    <s v="AC236"/>
    <n v="20201005"/>
    <n v="20201019"/>
    <n v="1210"/>
    <n v="28212704"/>
    <s v="Inspección Normalización"/>
    <s v="NO"/>
    <x v="1"/>
    <n v="3"/>
    <n v="3000"/>
    <s v="Suministros definitivos Simples "/>
    <x v="1"/>
    <n v="20201019"/>
    <x v="1"/>
    <n v="1"/>
    <x v="1"/>
    <n v="5"/>
    <x v="3"/>
    <x v="1"/>
    <x v="4"/>
    <x v="299"/>
    <s v="Resuelta"/>
    <n v="19"/>
    <n v="10"/>
    <n v="2020"/>
    <n v="37"/>
    <s v="No Cruza"/>
    <n v="14"/>
    <n v="19"/>
    <n v="10"/>
    <n v="2020"/>
    <n v="37"/>
    <x v="1"/>
    <n v="0"/>
    <x v="1"/>
  </r>
  <r>
    <s v="P77912020090019"/>
    <x v="9"/>
    <n v="0"/>
    <n v="0"/>
    <s v="                                                                                "/>
    <s v="O.C. La 14          "/>
    <s v="RAMIRO CASTAÑEDA PACHECO BMT FCA LA MACONDERA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28282018"/>
    <s v="Factibilidad Distribucion "/>
    <s v="NO"/>
    <x v="1"/>
    <n v="37.5"/>
    <n v="37500"/>
    <s v="Obras "/>
    <x v="15"/>
    <n v="20200917"/>
    <x v="2"/>
    <n v="1"/>
    <x v="3"/>
    <n v="17"/>
    <x v="7"/>
    <x v="1"/>
    <x v="0"/>
    <x v="386"/>
    <s v="Resuelta"/>
    <n v="17"/>
    <n v="9"/>
    <n v="2020"/>
    <n v="69"/>
    <s v="No Cruza"/>
    <n v="0"/>
    <n v="17"/>
    <n v="9"/>
    <n v="2020"/>
    <n v="69"/>
    <x v="1"/>
    <n v="0"/>
    <x v="6"/>
  </r>
  <r>
    <s v="P34102020110006"/>
    <x v="0"/>
    <n v="0"/>
    <n v="0"/>
    <s v="                                                                                "/>
    <s v="ZE Santa_Marta      "/>
    <s v="PATIO TALLER SETP                                                       "/>
    <n v="4317777"/>
    <s v="TC092"/>
    <s v="                                                                                                                                                                                           "/>
    <s v="A 500MTS DE LA GLORIETA DE MAMATOCO                         "/>
    <s v="T9697258                      "/>
    <s v="Adriana_Duran_Q                                                                 "/>
    <s v="AC100"/>
    <n v="20201102"/>
    <n v="20201109"/>
    <n v="3410"/>
    <n v="28270200"/>
    <s v="Factibilidad Distribucion "/>
    <s v="NO"/>
    <x v="1"/>
    <n v="500"/>
    <n v="500000"/>
    <s v="Obras "/>
    <x v="0"/>
    <n v="20201109"/>
    <x v="3"/>
    <n v="1"/>
    <x v="0"/>
    <n v="2"/>
    <x v="5"/>
    <x v="1"/>
    <x v="0"/>
    <x v="377"/>
    <s v="Resuelta"/>
    <n v="9"/>
    <n v="11"/>
    <n v="2020"/>
    <n v="16"/>
    <s v="No Cruza"/>
    <n v="7"/>
    <n v="9"/>
    <n v="11"/>
    <n v="2020"/>
    <n v="16"/>
    <x v="1"/>
    <n v="0"/>
    <x v="0"/>
  </r>
  <r>
    <s v="P77532020050002"/>
    <x v="2"/>
    <n v="0"/>
    <n v="0"/>
    <s v="                                                                                "/>
    <s v="O.C. Riohacha       "/>
    <s v="PABLO RADA FONSECA                                                      "/>
    <n v="3012748899"/>
    <s v="TC092"/>
    <s v="                                                                                                                                                                                           "/>
    <s v="PESQUERA                                                    "/>
    <s v="N3352044                      "/>
    <s v="Laudis_Peñaranda_                                                               "/>
    <s v="AC190"/>
    <n v="20200523"/>
    <n v="20200731"/>
    <n v="7753"/>
    <n v="27914351"/>
    <s v="Seguimiento y rev. instalacion electrica distribucion "/>
    <s v="NO"/>
    <x v="1"/>
    <n v="50"/>
    <n v="50000"/>
    <s v="Obras "/>
    <x v="11"/>
    <n v="20200731"/>
    <x v="2"/>
    <n v="1"/>
    <x v="0"/>
    <n v="23"/>
    <x v="2"/>
    <x v="1"/>
    <x v="3"/>
    <x v="715"/>
    <s v="Resuelta"/>
    <n v="31"/>
    <n v="7"/>
    <n v="2020"/>
    <n v="117"/>
    <s v="No Cruza"/>
    <n v="69"/>
    <n v="31"/>
    <n v="7"/>
    <n v="2020"/>
    <n v="117"/>
    <x v="1"/>
    <n v="0"/>
    <x v="2"/>
  </r>
  <r>
    <s v="P11802020110023"/>
    <x v="1"/>
    <n v="2350746"/>
    <n v="20285432"/>
    <s v="Situacion correcta                                                              "/>
    <s v="O.C. Soledad        "/>
    <s v="ALFONSO ANTONIO** MARENCO DE LA VICTORIA                                "/>
    <n v="3135264469"/>
    <s v="TC090"/>
    <s v="CL 22 21 72                                                                                                                                                                                "/>
    <s v="=CLL 22 21 72                                               "/>
    <s v="A2673775                      "/>
    <s v="CRUZ_GUTIERREZ                                                                  "/>
    <s v="AC236"/>
    <n v="20201106"/>
    <n v="20201111"/>
    <n v="1180"/>
    <n v="28271125"/>
    <s v="Modificación de Potencia"/>
    <s v="NO"/>
    <x v="1"/>
    <n v="3"/>
    <n v="3000"/>
    <s v="Aumentos de potencia"/>
    <x v="1"/>
    <n v="20201111"/>
    <x v="1"/>
    <n v="1"/>
    <x v="1"/>
    <n v="6"/>
    <x v="5"/>
    <x v="1"/>
    <x v="1"/>
    <x v="42"/>
    <s v="Resuelta"/>
    <n v="11"/>
    <n v="11"/>
    <n v="2020"/>
    <n v="14"/>
    <s v="No Cruza"/>
    <n v="5"/>
    <n v="11"/>
    <n v="11"/>
    <n v="2020"/>
    <n v="14"/>
    <x v="1"/>
    <n v="0"/>
    <x v="1"/>
  </r>
  <r>
    <s v="P11102019090109"/>
    <x v="0"/>
    <n v="0"/>
    <n v="0"/>
    <s v="                                                                                "/>
    <s v="O.C. B/quilla Nte   "/>
    <s v="  SALA DE VENTAS BARUC 76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ALA DE VENTAS BARUC 76                                     "/>
    <s v="A3151411                      "/>
    <s v="FERGIE_YULISSA_SOLANO_MANOTAS                                                   "/>
    <s v="AC100"/>
    <n v="20190919"/>
    <n v="20190925"/>
    <n v="1110"/>
    <n v="26744818"/>
    <s v="Factibilidad Distribucion "/>
    <s v="NO"/>
    <x v="1"/>
    <n v="75"/>
    <n v="75000"/>
    <s v="Obras "/>
    <x v="0"/>
    <n v="20190925"/>
    <x v="2"/>
    <n v="1"/>
    <x v="0"/>
    <n v="19"/>
    <x v="7"/>
    <x v="2"/>
    <x v="1"/>
    <x v="139"/>
    <s v="Resuelta"/>
    <n v="25"/>
    <n v="9"/>
    <n v="2019"/>
    <n v="427"/>
    <s v="No Cruza"/>
    <n v="6"/>
    <n v="25"/>
    <n v="9"/>
    <n v="2019"/>
    <n v="427"/>
    <x v="0"/>
    <n v="0"/>
    <x v="0"/>
  </r>
  <r>
    <s v="P11802020060008"/>
    <x v="0"/>
    <n v="0"/>
    <n v="0"/>
    <s v="                                                                                "/>
    <s v="O.C. B/quilla Cto   "/>
    <s v="CIUDAD FALLECE SUBNORMAL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0608"/>
    <n v="20200608"/>
    <n v="1180"/>
    <n v="0"/>
    <m/>
    <s v="NO"/>
    <x v="0"/>
    <n v="75"/>
    <n v="75000"/>
    <s v="Obras "/>
    <x v="0"/>
    <n v="20200608"/>
    <x v="3"/>
    <n v="1"/>
    <x v="0"/>
    <n v="8"/>
    <x v="4"/>
    <x v="1"/>
    <x v="1"/>
    <x v="243"/>
    <s v="Sin Orden"/>
    <n v="8"/>
    <n v="6"/>
    <n v="2020"/>
    <n v="170"/>
    <s v="No Cruza"/>
    <n v="170"/>
    <n v="8"/>
    <n v="6"/>
    <n v="2020"/>
    <n v="170"/>
    <x v="1"/>
    <n v="0"/>
    <x v="0"/>
  </r>
  <r>
    <s v="P11802018080104"/>
    <x v="4"/>
    <n v="0"/>
    <n v="0"/>
    <s v="                                                                                "/>
    <s v="C.T.SOLEDAD         "/>
    <s v="ANTONIO COHALA CONSTRUCCIONES PROVISIONAL VILLAS DE SAN                 "/>
    <n v="3103504531"/>
    <s v="TC092"/>
    <s v="                                                                                                                                                                                           "/>
    <s v="SAN ANTONI                                                  "/>
    <s v="T2891467                      "/>
    <s v="SHIRLEY_ESTHER_TAPIA_CUADRADO                                                   "/>
    <s v="AC220"/>
    <n v="20180831"/>
    <n v="20190925"/>
    <n v="1180"/>
    <n v="26479971"/>
    <s v="Seguimiento y rev. instalacion electrica distribucion "/>
    <s v="NO"/>
    <x v="3"/>
    <n v="75"/>
    <n v="75000"/>
    <s v="Obras "/>
    <x v="6"/>
    <n v="20190925"/>
    <x v="2"/>
    <n v="1"/>
    <x v="0"/>
    <n v="31"/>
    <x v="10"/>
    <x v="3"/>
    <x v="1"/>
    <x v="26"/>
    <s v="Resuelta"/>
    <n v="25"/>
    <n v="9"/>
    <n v="2019"/>
    <n v="427"/>
    <s v="No Cruza"/>
    <n v="390"/>
    <n v="25"/>
    <n v="9"/>
    <n v="2019"/>
    <n v="427"/>
    <x v="0"/>
    <n v="0"/>
    <x v="3"/>
  </r>
  <r>
    <s v="P11102017110112"/>
    <x v="2"/>
    <n v="2890185"/>
    <n v="0"/>
    <s v="                                                                                "/>
    <s v="C.T.SOLEDAD         "/>
    <s v="PALENQUE KUSINA MESTIZA INVERSIONES TAABI SA                            "/>
    <n v="3855772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1123"/>
    <n v="20180124"/>
    <n v="1110"/>
    <n v="24488236"/>
    <s v="Factibilidad Distribucion "/>
    <s v="NO"/>
    <x v="1"/>
    <n v="75"/>
    <n v="75000"/>
    <s v="Aumentos de potencia"/>
    <x v="7"/>
    <n v="20180130"/>
    <x v="2"/>
    <n v="1"/>
    <x v="0"/>
    <n v="23"/>
    <x v="5"/>
    <x v="0"/>
    <x v="1"/>
    <x v="594"/>
    <s v="Resuelta"/>
    <n v="30"/>
    <n v="1"/>
    <n v="2018"/>
    <n v="1030"/>
    <s v="No Cruza"/>
    <n v="68"/>
    <n v="24"/>
    <n v="1"/>
    <n v="2018"/>
    <n v="1036"/>
    <x v="0"/>
    <n v="6"/>
    <x v="2"/>
  </r>
  <r>
    <s v="P12102020020025"/>
    <x v="0"/>
    <n v="0"/>
    <n v="0"/>
    <s v="                                                                                "/>
    <s v="O.C Sabanalarga     "/>
    <s v="URBANIZACION VALLES DEL JOBO                                            "/>
    <n v="3017888390"/>
    <s v="TC090"/>
    <s v="                                                                                                                                                                                           "/>
    <s v="URB VALLES DEL JOBO                                         "/>
    <s v="A8742068                      "/>
    <s v="Alvaro_Enrique_Hernandez_Suarez                                                 "/>
    <s v="AC100"/>
    <n v="20200214"/>
    <n v="20200221"/>
    <n v="1210"/>
    <n v="27182438"/>
    <s v="Factibilidad Distribucion "/>
    <s v="NO"/>
    <x v="1"/>
    <n v="50"/>
    <n v="50000"/>
    <s v="Obras "/>
    <x v="0"/>
    <n v="20200221"/>
    <x v="2"/>
    <n v="1"/>
    <x v="0"/>
    <n v="14"/>
    <x v="1"/>
    <x v="1"/>
    <x v="4"/>
    <x v="201"/>
    <s v="Resuelta"/>
    <n v="21"/>
    <n v="2"/>
    <n v="2020"/>
    <n v="278"/>
    <s v="No Cruza"/>
    <n v="7"/>
    <n v="21"/>
    <n v="2"/>
    <n v="2020"/>
    <n v="278"/>
    <x v="1"/>
    <n v="0"/>
    <x v="0"/>
  </r>
  <r>
    <s v="P11102018110155"/>
    <x v="4"/>
    <n v="2956263"/>
    <n v="0"/>
    <s v="                                                                                "/>
    <s v="C.T.SOLEDAD         "/>
    <s v="INGENIERIA SAS HOTEL IBIS MIROAL                                        "/>
    <n v="318613438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1130"/>
    <n v="20191015"/>
    <n v="1110"/>
    <n v="26084664"/>
    <s v="Seguimiento y rev. instalacion electrica distribucion "/>
    <s v="NO"/>
    <x v="3"/>
    <n v="400"/>
    <n v="400000"/>
    <s v="Aumentos de potencia"/>
    <x v="6"/>
    <n v="20191015"/>
    <x v="3"/>
    <n v="1"/>
    <x v="0"/>
    <n v="30"/>
    <x v="5"/>
    <x v="3"/>
    <x v="1"/>
    <x v="753"/>
    <s v="Resuelta"/>
    <n v="15"/>
    <n v="10"/>
    <n v="2019"/>
    <n v="407"/>
    <s v="No Cruza"/>
    <n v="319"/>
    <n v="15"/>
    <n v="10"/>
    <n v="2019"/>
    <n v="407"/>
    <x v="0"/>
    <n v="0"/>
    <x v="3"/>
  </r>
  <r>
    <s v="P33102020100048"/>
    <x v="2"/>
    <n v="8526331"/>
    <n v="34541600"/>
    <s v="Situacion correcta                                                              "/>
    <s v="O.C. Riohacha       "/>
    <s v="ALVARO BARROS DE ARMAS                                                  "/>
    <n v="3004391314"/>
    <s v="TC090"/>
    <s v="CL 7 10 110          P  2 APTO    2                                                                                                                                                        "/>
    <s v="NIF VEC. 25635273                                           "/>
    <s v="N3352044                      "/>
    <s v="Laudis_Peñaranda_                                                               "/>
    <s v="AC190"/>
    <n v="20201027"/>
    <n v="20201111"/>
    <n v="3310"/>
    <n v="28256678"/>
    <s v="Factibilidad Distribucion "/>
    <s v="NO"/>
    <x v="1"/>
    <n v="45"/>
    <n v="45000"/>
    <s v="Aumentos de potencia"/>
    <x v="16"/>
    <n v="20201113"/>
    <x v="2"/>
    <n v="1"/>
    <x v="0"/>
    <n v="27"/>
    <x v="3"/>
    <x v="1"/>
    <x v="3"/>
    <x v="85"/>
    <s v="Resuelta"/>
    <n v="13"/>
    <n v="11"/>
    <n v="2020"/>
    <n v="12"/>
    <s v="No Cruza"/>
    <n v="17"/>
    <n v="11"/>
    <n v="11"/>
    <n v="2020"/>
    <n v="14"/>
    <x v="1"/>
    <n v="2"/>
    <x v="2"/>
  </r>
  <r>
    <s v="P11702019050021"/>
    <x v="4"/>
    <n v="2142432"/>
    <n v="0"/>
    <s v="                                                                                "/>
    <s v="O.C. B/quilla Nte   "/>
    <s v="JUAN FERNANDO VILLA VILLA                                               "/>
    <n v="3104449156"/>
    <s v="TC092"/>
    <s v="                                                                                                                                                                                           "/>
    <s v="ALFAGRES                                                    "/>
    <s v="A3151411                      "/>
    <s v="FERGIE_YULISSA_SOLANO_MANOTAS                                                   "/>
    <s v="AC220"/>
    <n v="20190506"/>
    <n v="20190620"/>
    <n v="1170"/>
    <n v="26382094"/>
    <s v="Seguimiento y rev. instalacion electrica distribucion "/>
    <s v="NO"/>
    <x v="3"/>
    <n v="30"/>
    <n v="30000"/>
    <s v="Aumentos de potencia"/>
    <x v="6"/>
    <n v="20190620"/>
    <x v="2"/>
    <n v="1"/>
    <x v="0"/>
    <n v="6"/>
    <x v="2"/>
    <x v="2"/>
    <x v="1"/>
    <x v="474"/>
    <s v="Resuelta"/>
    <n v="20"/>
    <n v="6"/>
    <n v="2019"/>
    <n v="524"/>
    <s v="No Cruza"/>
    <n v="45"/>
    <n v="20"/>
    <n v="6"/>
    <n v="2019"/>
    <n v="524"/>
    <x v="0"/>
    <n v="0"/>
    <x v="3"/>
  </r>
  <r>
    <s v="P93302020070011"/>
    <x v="2"/>
    <n v="0"/>
    <n v="0"/>
    <s v="                                                                                "/>
    <s v="O.C. Riohacha       "/>
    <s v="UDEA CONJUNTO RESIDENCIAL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UBSEDE RIOHACHA                                            "/>
    <s v="N3352044                      "/>
    <s v="Laudis_Peñaranda_                                                               "/>
    <s v="AC190"/>
    <n v="20200715"/>
    <n v="20201030"/>
    <n v="9330"/>
    <n v="27826664"/>
    <s v="Factibilidad Distribucion "/>
    <s v="NO"/>
    <x v="1"/>
    <n v="225"/>
    <n v="225000"/>
    <s v="Obras "/>
    <x v="14"/>
    <n v="20201117"/>
    <x v="17"/>
    <n v="1"/>
    <x v="0"/>
    <n v="15"/>
    <x v="6"/>
    <x v="1"/>
    <x v="3"/>
    <x v="669"/>
    <s v="Resuelta"/>
    <n v="17"/>
    <n v="11"/>
    <n v="2020"/>
    <n v="8"/>
    <s v="No Cruza"/>
    <n v="125"/>
    <n v="30"/>
    <n v="10"/>
    <n v="2020"/>
    <n v="26"/>
    <x v="1"/>
    <n v="18"/>
    <x v="2"/>
  </r>
  <r>
    <s v="P95202020100008"/>
    <x v="6"/>
    <n v="2469378"/>
    <n v="20204169"/>
    <s v="Situacion correcta                                                              "/>
    <s v="O.C. Soledad        "/>
    <s v="BETTY DIAZ DE LOZANO                                                    "/>
    <n v="3779948"/>
    <s v="TC090"/>
    <s v="CR 4SUR 4A 30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170"/>
    <n v="20201015"/>
    <n v="20201016"/>
    <n v="9520"/>
    <n v="28234445"/>
    <s v="Modificación de Potencia"/>
    <s v="NO"/>
    <x v="1"/>
    <n v="3"/>
    <n v="3000"/>
    <s v="Aumentos de potencia"/>
    <x v="10"/>
    <n v="20201016"/>
    <x v="1"/>
    <n v="1"/>
    <x v="1"/>
    <n v="15"/>
    <x v="3"/>
    <x v="1"/>
    <x v="4"/>
    <x v="13"/>
    <s v="Resuelta"/>
    <n v="16"/>
    <n v="10"/>
    <n v="2020"/>
    <n v="40"/>
    <s v="No Cruza"/>
    <n v="1"/>
    <n v="16"/>
    <n v="10"/>
    <n v="2020"/>
    <n v="40"/>
    <x v="1"/>
    <n v="0"/>
    <x v="1"/>
  </r>
  <r>
    <s v="P75422017040005"/>
    <x v="2"/>
    <n v="0"/>
    <n v="0"/>
    <s v="                                                                                "/>
    <s v="O.C Sabanalarga  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T9763922                      "/>
    <s v="Somaya_Rincon                                                                   "/>
    <s v="AC190"/>
    <n v="20170410"/>
    <n v="20170410"/>
    <n v="7542"/>
    <n v="0"/>
    <m/>
    <s v="NO"/>
    <x v="0"/>
    <n v="75"/>
    <n v="75000"/>
    <s v="Obras "/>
    <x v="7"/>
    <n v="20170410"/>
    <x v="7"/>
    <n v="1"/>
    <x v="0"/>
    <n v="10"/>
    <x v="8"/>
    <x v="0"/>
    <x v="4"/>
    <x v="638"/>
    <s v="Sin Orden"/>
    <n v="10"/>
    <n v="4"/>
    <n v="2017"/>
    <n v="1325"/>
    <s v="No Cruza"/>
    <n v="1325"/>
    <n v="10"/>
    <n v="4"/>
    <n v="2017"/>
    <n v="1325"/>
    <x v="0"/>
    <n v="0"/>
    <x v="2"/>
  </r>
  <r>
    <s v="P11802020110057"/>
    <x v="2"/>
    <n v="0"/>
    <n v="0"/>
    <s v="                                                                                "/>
    <s v="O.C. B/quilla Cto   "/>
    <s v="VILLA MARIA SELENE SUBNORMAL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90"/>
    <n v="20201112"/>
    <n v="20201112"/>
    <n v="1180"/>
    <n v="0"/>
    <m/>
    <s v="NO"/>
    <x v="0"/>
    <n v="25"/>
    <n v="25000"/>
    <s v="Obras "/>
    <x v="2"/>
    <n v="20201112"/>
    <x v="8"/>
    <n v="1"/>
    <x v="0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2"/>
  </r>
  <r>
    <s v="P11102018020033"/>
    <x v="2"/>
    <n v="0"/>
    <n v="0"/>
    <s v="                                                                                "/>
    <s v="O.C. B/quilla Cto   "/>
    <s v="PALMETTO TOWERS URBANIZADORA MARIN VALENCIA S.A                         "/>
    <n v="3138895938"/>
    <s v="TC089"/>
    <s v="                                                                                                                                                                                           "/>
    <s v="PROVISIONAL PALMETTO                                        "/>
    <s v="T3215501                      "/>
    <s v="Luz_Estela_Arevalo_de_León                                                      "/>
    <s v="AC190"/>
    <n v="20180207"/>
    <n v="20180219"/>
    <n v="1110"/>
    <n v="25447207"/>
    <s v="Seguimiento y rev. instalacion electrica distribucion "/>
    <s v="NO"/>
    <x v="3"/>
    <n v="500"/>
    <n v="500000"/>
    <s v="Obras "/>
    <x v="5"/>
    <n v="20190401"/>
    <x v="6"/>
    <n v="1"/>
    <x v="0"/>
    <n v="7"/>
    <x v="1"/>
    <x v="3"/>
    <x v="1"/>
    <x v="701"/>
    <s v="Resuelta"/>
    <n v="1"/>
    <n v="4"/>
    <n v="2019"/>
    <n v="604"/>
    <s v="No Cruza"/>
    <n v="418"/>
    <n v="19"/>
    <n v="2"/>
    <n v="2018"/>
    <n v="1010"/>
    <x v="0"/>
    <n v="406"/>
    <x v="2"/>
  </r>
  <r>
    <s v="P11102019070130"/>
    <x v="2"/>
    <n v="0"/>
    <n v="0"/>
    <s v="                                                                                "/>
    <s v="O.C. B/quilla Cto   "/>
    <s v="MANOTAS EL PORVENIR EDIFICIO                                            "/>
    <n v="300715143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725"/>
    <n v="20190726"/>
    <n v="1110"/>
    <n v="26551658"/>
    <s v="Seguimiento y rev. instalacion electrica distribucion "/>
    <s v="NO"/>
    <x v="1"/>
    <n v="75"/>
    <n v="75000"/>
    <s v="Obras "/>
    <x v="2"/>
    <n v="20190726"/>
    <x v="3"/>
    <n v="1"/>
    <x v="0"/>
    <n v="25"/>
    <x v="6"/>
    <x v="2"/>
    <x v="1"/>
    <x v="605"/>
    <s v="Resuelta"/>
    <n v="26"/>
    <n v="7"/>
    <n v="2019"/>
    <n v="488"/>
    <d v="2019-07-26T00:00:00"/>
    <n v="1"/>
    <n v="26"/>
    <n v="7"/>
    <n v="2019"/>
    <n v="488"/>
    <x v="0"/>
    <n v="0"/>
    <x v="2"/>
  </r>
  <r>
    <s v="P93312019020001"/>
    <x v="2"/>
    <n v="5604540"/>
    <n v="25602970"/>
    <s v="Situacion correcta                                                              "/>
    <s v="O.C. Riohacha       "/>
    <s v="  MUNICIPIO DE BARRANCAS                                                "/>
    <n v="3113718774"/>
    <s v="TC095"/>
    <s v="CL 9 CR 5 8               LOC  1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204"/>
    <n v="20191106"/>
    <n v="9331"/>
    <n v="25989824"/>
    <s v="Factibilidad Distribucion "/>
    <s v="NO"/>
    <x v="1"/>
    <n v="37.5"/>
    <n v="37500"/>
    <s v="Aumentos de potencia"/>
    <x v="7"/>
    <n v="20191202"/>
    <x v="2"/>
    <n v="1"/>
    <x v="0"/>
    <n v="4"/>
    <x v="1"/>
    <x v="2"/>
    <x v="3"/>
    <x v="615"/>
    <s v="Resuelta"/>
    <n v="2"/>
    <n v="12"/>
    <n v="2019"/>
    <n v="359"/>
    <s v="No Cruza"/>
    <n v="301"/>
    <n v="6"/>
    <n v="11"/>
    <n v="2019"/>
    <n v="385"/>
    <x v="0"/>
    <n v="26"/>
    <x v="2"/>
  </r>
  <r>
    <s v="P33102020100015"/>
    <x v="3"/>
    <n v="0"/>
    <n v="0"/>
    <s v="                                                                                "/>
    <s v="O.C. Riohacha       "/>
    <s v="KEVIN YAIR MENA PINTO                                                   "/>
    <n v="304370867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038                      "/>
    <s v="MIRLEYS_RIOS_CORDON                                                             "/>
    <s v="AC005"/>
    <n v="20201015"/>
    <n v="20201015"/>
    <n v="3310"/>
    <n v="28234448"/>
    <s v="Inspección Normalización"/>
    <s v="SI"/>
    <x v="2"/>
    <n v="3"/>
    <n v="3000"/>
    <s v="Suministros definitivos Simples "/>
    <x v="3"/>
    <n v="20201015"/>
    <x v="1"/>
    <n v="1"/>
    <x v="1"/>
    <n v="15"/>
    <x v="3"/>
    <x v="1"/>
    <x v="3"/>
    <x v="13"/>
    <s v="Pendiente"/>
    <n v="15"/>
    <n v="10"/>
    <n v="2020"/>
    <n v="41"/>
    <d v="2020-10-15T00:00:00"/>
    <n v="41"/>
    <n v="15"/>
    <n v="10"/>
    <n v="2020"/>
    <n v="41"/>
    <x v="1"/>
    <n v="0"/>
    <x v="1"/>
  </r>
  <r>
    <s v="P12102020030013"/>
    <x v="2"/>
    <n v="0"/>
    <n v="0"/>
    <s v="                                                                                "/>
    <s v="O.C Sabanalarga     "/>
    <s v="GRAO S.A.S INVERSIONES                                                  "/>
    <n v="3126811221"/>
    <s v="TC092"/>
    <s v="                                                                                                                                                                                           "/>
    <s v="CL 8                                                        "/>
    <s v="A8742068                      "/>
    <s v="Alvaro_Enrique_Hernandez_Suarez                                                 "/>
    <s v="AC190"/>
    <n v="20200306"/>
    <n v="20200529"/>
    <n v="1210"/>
    <n v="27248831"/>
    <s v="Factibilidad Distribucion "/>
    <s v="NO"/>
    <x v="1"/>
    <n v="45"/>
    <n v="45000"/>
    <s v="Obras "/>
    <x v="7"/>
    <n v="20200610"/>
    <x v="2"/>
    <n v="1"/>
    <x v="0"/>
    <n v="6"/>
    <x v="0"/>
    <x v="1"/>
    <x v="4"/>
    <x v="93"/>
    <s v="Resuelta"/>
    <n v="10"/>
    <n v="6"/>
    <n v="2020"/>
    <n v="168"/>
    <s v="No Cruza"/>
    <n v="96"/>
    <n v="29"/>
    <n v="5"/>
    <n v="2020"/>
    <n v="180"/>
    <x v="1"/>
    <n v="12"/>
    <x v="2"/>
  </r>
  <r>
    <s v="P33302019020020"/>
    <x v="2"/>
    <n v="0"/>
    <n v="0"/>
    <s v="                                                                                "/>
    <s v="O.C. Riohacha       "/>
    <s v="DE AGUA RESGUARDO SAN FRANCISCO BOMBA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MBA DE AGUA RESGAURDO                                     "/>
    <s v="N3352044                      "/>
    <s v="Laudis_Peñaranda_                                                               "/>
    <s v="AC190"/>
    <n v="20190228"/>
    <n v="20190724"/>
    <n v="9331"/>
    <n v="26198356"/>
    <s v="Factibilidad Distribucion "/>
    <s v="NO"/>
    <x v="1"/>
    <n v="25"/>
    <n v="25000"/>
    <s v="Obras "/>
    <x v="7"/>
    <n v="20190726"/>
    <x v="2"/>
    <n v="1"/>
    <x v="0"/>
    <n v="28"/>
    <x v="1"/>
    <x v="2"/>
    <x v="3"/>
    <x v="757"/>
    <s v="Resuelta"/>
    <n v="26"/>
    <n v="7"/>
    <n v="2019"/>
    <n v="488"/>
    <s v="No Cruza"/>
    <n v="148"/>
    <n v="24"/>
    <n v="7"/>
    <n v="2019"/>
    <n v="490"/>
    <x v="0"/>
    <n v="2"/>
    <x v="2"/>
  </r>
  <r>
    <s v="P11102019020004"/>
    <x v="2"/>
    <n v="0"/>
    <n v="0"/>
    <s v="                                                                                "/>
    <s v="O.C. B/quilla Nte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204"/>
    <n v="20190204"/>
    <n v="1110"/>
    <n v="26256365"/>
    <s v="Seguimiento y rev. instalacion electrica distribucion "/>
    <s v="NO"/>
    <x v="3"/>
    <n v="300"/>
    <n v="300000"/>
    <s v="Obras "/>
    <x v="8"/>
    <n v="20190204"/>
    <x v="3"/>
    <n v="1"/>
    <x v="0"/>
    <n v="4"/>
    <x v="1"/>
    <x v="2"/>
    <x v="1"/>
    <x v="615"/>
    <s v="Resuelta"/>
    <n v="4"/>
    <n v="2"/>
    <n v="2019"/>
    <n v="660"/>
    <s v="No Cruza"/>
    <n v="0"/>
    <n v="4"/>
    <n v="2"/>
    <n v="2019"/>
    <n v="660"/>
    <x v="0"/>
    <n v="0"/>
    <x v="2"/>
  </r>
  <r>
    <s v="P12102017110011"/>
    <x v="2"/>
    <n v="0"/>
    <n v="0"/>
    <s v="                                                                                "/>
    <s v="O.C Sabanalarga     "/>
    <s v="SABANALARGA BIBILOTECA PUBLICA DE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BIBLIOTECA PUBLICA                                          "/>
    <s v="A8742068                      "/>
    <s v="Alvaro_Enrique_Hernandez_Suarez                                                 "/>
    <s v="AC190"/>
    <n v="20171108"/>
    <n v="20171129"/>
    <n v="1210"/>
    <n v="24630183"/>
    <s v="Seguimiento y rev. instalacion electrica distribucion "/>
    <s v="NO"/>
    <x v="1"/>
    <n v="37.5"/>
    <n v="37500"/>
    <s v="Obras "/>
    <x v="5"/>
    <n v="20180124"/>
    <x v="2"/>
    <n v="1"/>
    <x v="0"/>
    <n v="8"/>
    <x v="5"/>
    <x v="0"/>
    <x v="4"/>
    <x v="516"/>
    <s v="Resuelta"/>
    <n v="24"/>
    <n v="1"/>
    <n v="2018"/>
    <n v="1036"/>
    <d v="2018-01-11T00:00:00"/>
    <n v="77"/>
    <n v="29"/>
    <n v="11"/>
    <n v="2017"/>
    <n v="1092"/>
    <x v="0"/>
    <n v="56"/>
    <x v="2"/>
  </r>
  <r>
    <s v="P75422019120004"/>
    <x v="0"/>
    <n v="0"/>
    <n v="0"/>
    <s v="                                                                                "/>
    <s v="O.C. B/quilla Cto   "/>
    <s v="S.A. E.S.P. COLOMBIA MOVIL                                              "/>
    <n v="6618290"/>
    <s v="TC088"/>
    <s v="                                                                                                                                                                                           "/>
    <s v="BURO 51                                                     "/>
    <s v="A2891363                      "/>
    <s v="Naibet Olivo                                                                    "/>
    <s v="AC100"/>
    <n v="20191212"/>
    <n v="20191220"/>
    <n v="7542"/>
    <n v="27011529"/>
    <s v="Factibilidad Distribucion "/>
    <s v="NO"/>
    <x v="1"/>
    <n v="25"/>
    <n v="25000"/>
    <s v="Obras "/>
    <x v="8"/>
    <n v="20200123"/>
    <x v="2"/>
    <n v="1"/>
    <x v="0"/>
    <n v="12"/>
    <x v="9"/>
    <x v="2"/>
    <x v="4"/>
    <x v="438"/>
    <s v="Resuelta"/>
    <n v="23"/>
    <n v="1"/>
    <n v="2020"/>
    <n v="307"/>
    <s v="No Cruza"/>
    <n v="42"/>
    <n v="20"/>
    <n v="12"/>
    <n v="2019"/>
    <n v="341"/>
    <x v="1"/>
    <n v="34"/>
    <x v="0"/>
  </r>
  <r>
    <s v="P75512020040001"/>
    <x v="1"/>
    <n v="2854590"/>
    <n v="20002341"/>
    <s v="Situacion correcta                                                              "/>
    <s v="C.T.SOLEDAD         "/>
    <s v="MIRIAM FLOREZ                                                           "/>
    <n v="3288816"/>
    <s v="TC090"/>
    <s v="CL 91 1 20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36"/>
    <n v="20200403"/>
    <n v="20200406"/>
    <n v="7551"/>
    <n v="27304274"/>
    <s v="Modificación de Potencia"/>
    <s v="NO"/>
    <x v="1"/>
    <n v="3"/>
    <n v="3000"/>
    <s v="Aumentos de potencia"/>
    <x v="1"/>
    <n v="20200406"/>
    <x v="1"/>
    <n v="1"/>
    <x v="1"/>
    <n v="3"/>
    <x v="8"/>
    <x v="1"/>
    <x v="1"/>
    <x v="234"/>
    <s v="Resuelta"/>
    <n v="6"/>
    <n v="4"/>
    <n v="2020"/>
    <n v="233"/>
    <s v="No Cruza"/>
    <n v="3"/>
    <n v="6"/>
    <n v="4"/>
    <n v="2020"/>
    <n v="233"/>
    <x v="1"/>
    <n v="0"/>
    <x v="1"/>
  </r>
  <r>
    <s v="P11102019080055"/>
    <x v="2"/>
    <n v="2624199"/>
    <n v="0"/>
    <s v="                                                                                "/>
    <s v="O.C. B/quilla Nte   "/>
    <s v="WILLIAN DE LA HOZ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813"/>
    <n v="20190910"/>
    <n v="1110"/>
    <n v="26760772"/>
    <s v="Seguimiento y rev. instalacion electrica distribucion "/>
    <s v="NO"/>
    <x v="3"/>
    <n v="30"/>
    <n v="30000"/>
    <s v="Aumentos de potencia"/>
    <x v="7"/>
    <n v="20190913"/>
    <x v="2"/>
    <n v="1"/>
    <x v="0"/>
    <n v="13"/>
    <x v="10"/>
    <x v="2"/>
    <x v="1"/>
    <x v="340"/>
    <s v="Resuelta"/>
    <n v="13"/>
    <n v="9"/>
    <n v="2019"/>
    <n v="439"/>
    <s v="No Cruza"/>
    <n v="31"/>
    <n v="10"/>
    <n v="9"/>
    <n v="2019"/>
    <n v="442"/>
    <x v="0"/>
    <n v="3"/>
    <x v="2"/>
  </r>
  <r>
    <s v="P34102020080024"/>
    <x v="4"/>
    <n v="0"/>
    <n v="0"/>
    <s v="                                                                                "/>
    <s v="ZE Santa_Marta      "/>
    <s v="URBANIZACION VENECIA CONSTRUCTORA JIMENEZ                               "/>
    <n v="4210067"/>
    <s v="TC090"/>
    <s v="                                                                                                                                                                                           "/>
    <s v="URB VENECIA ETAPA I                                         "/>
    <s v="T7541855                      "/>
    <s v="Elizabeth_Perez_Rincon                                                          "/>
    <s v="AC220"/>
    <n v="20200813"/>
    <n v="20201031"/>
    <n v="3410"/>
    <n v="27991744"/>
    <s v="Seguimiento y rev. instalacion electrica distribucion "/>
    <s v="NO"/>
    <x v="3"/>
    <n v="800"/>
    <n v="800000"/>
    <s v="Obras "/>
    <x v="4"/>
    <n v="20201031"/>
    <x v="5"/>
    <n v="1"/>
    <x v="0"/>
    <n v="13"/>
    <x v="10"/>
    <x v="1"/>
    <x v="0"/>
    <x v="96"/>
    <s v="Resuelta"/>
    <n v="31"/>
    <n v="10"/>
    <n v="2020"/>
    <n v="25"/>
    <d v="2020-08-14T00:00:00"/>
    <n v="79"/>
    <n v="31"/>
    <n v="10"/>
    <n v="2020"/>
    <n v="25"/>
    <x v="1"/>
    <n v="0"/>
    <x v="3"/>
  </r>
  <r>
    <s v="P31602020050002"/>
    <x v="2"/>
    <n v="0"/>
    <n v="0"/>
    <s v="                                                                                "/>
    <s v="XXX NO UTILIZAR     "/>
    <s v="PEDRO NEL RANGEL GONZALEZ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IC ANT 7749271                                             "/>
    <s v="T3243764                      "/>
    <s v="Hugo_Bello_Sanchez                                                              "/>
    <s v="AC190"/>
    <n v="20200530"/>
    <n v="20200604"/>
    <n v="3160"/>
    <n v="0"/>
    <m/>
    <s v="NO"/>
    <x v="0"/>
    <n v="25"/>
    <n v="25000"/>
    <s v="Obras "/>
    <x v="2"/>
    <n v="20200604"/>
    <x v="2"/>
    <n v="1"/>
    <x v="0"/>
    <n v="30"/>
    <x v="2"/>
    <x v="1"/>
    <x v="2"/>
    <x v="2"/>
    <s v="Sin Orden"/>
    <n v="4"/>
    <n v="6"/>
    <n v="2020"/>
    <n v="174"/>
    <s v="No Cruza"/>
    <n v="174"/>
    <n v="4"/>
    <n v="6"/>
    <n v="2020"/>
    <n v="174"/>
    <x v="1"/>
    <n v="0"/>
    <x v="2"/>
  </r>
  <r>
    <s v="P34102020100108"/>
    <x v="3"/>
    <n v="0"/>
    <n v="0"/>
    <s v="                                                                                "/>
    <s v="O.C. Prado Plaza    "/>
    <s v="RAFAEL ENRIQUE GARCIA BARRANCO                                          "/>
    <n v="3135868279"/>
    <s v="TC090"/>
    <s v="                                                                                                                                                                                           "/>
    <s v="NIF VEC 10011752                                            "/>
    <s v="TR043731                      "/>
    <s v="ROSA_RADA_RAMIREZ                                                               "/>
    <s v="AC005"/>
    <n v="20201028"/>
    <n v="20201028"/>
    <n v="3410"/>
    <n v="28255907"/>
    <s v="Inspección Normalización"/>
    <s v="NO"/>
    <x v="2"/>
    <n v="2"/>
    <n v="2000"/>
    <s v="Suministros definitivos Simples "/>
    <x v="3"/>
    <n v="20201028"/>
    <x v="1"/>
    <n v="1"/>
    <x v="1"/>
    <n v="28"/>
    <x v="3"/>
    <x v="1"/>
    <x v="0"/>
    <x v="133"/>
    <s v="Pendiente"/>
    <n v="28"/>
    <n v="10"/>
    <n v="2020"/>
    <n v="28"/>
    <d v="2020-10-28T00:00:00"/>
    <n v="28"/>
    <n v="28"/>
    <n v="10"/>
    <n v="2020"/>
    <n v="28"/>
    <x v="1"/>
    <n v="0"/>
    <x v="1"/>
  </r>
  <r>
    <s v="P75412020110022"/>
    <x v="1"/>
    <n v="2618139"/>
    <n v="20180701"/>
    <s v="Situacion correcta                                                              "/>
    <s v="O.C Sabanalarga     "/>
    <s v="JUAN FERRETERIA LA BODEGUITA AVILA                                      "/>
    <n v="3013176316"/>
    <s v="TC092"/>
    <s v="CL 15 18 90          P 1  APTO 2                                                                                                                                                           "/>
    <s v="                                                            "/>
    <s v="ACSIA043                      "/>
    <s v="BRENDA MONSALVE                                                                 "/>
    <s v="AC236"/>
    <n v="20201118"/>
    <n v="20201119"/>
    <n v="7541"/>
    <n v="28289022"/>
    <s v="Modificación de Potencia"/>
    <s v="NO"/>
    <x v="1"/>
    <n v="3"/>
    <n v="3000"/>
    <s v="Aumentos de potencia"/>
    <x v="1"/>
    <n v="20201119"/>
    <x v="1"/>
    <n v="1"/>
    <x v="1"/>
    <n v="18"/>
    <x v="5"/>
    <x v="1"/>
    <x v="4"/>
    <x v="66"/>
    <s v="Resuelta"/>
    <n v="19"/>
    <n v="11"/>
    <n v="2020"/>
    <n v="6"/>
    <s v="No Cruza"/>
    <n v="1"/>
    <n v="19"/>
    <n v="11"/>
    <n v="2020"/>
    <n v="6"/>
    <x v="1"/>
    <n v="0"/>
    <x v="1"/>
  </r>
  <r>
    <s v="P11102017110003"/>
    <x v="4"/>
    <n v="0"/>
    <n v="0"/>
    <s v="                                                                                "/>
    <s v="O.C. B/quilla Nte   "/>
    <s v="PLAZA EDIFICIO JARDIN                                                   "/>
    <s v="                      "/>
    <s v="TC090"/>
    <s v="                                                                                                                                                                                           "/>
    <s v="EDIFICIO JARDIN PLAZA                                       "/>
    <s v="T3443869                      "/>
    <s v="                                                                                "/>
    <s v="AC220"/>
    <n v="20171101"/>
    <n v="20180227"/>
    <n v="1110"/>
    <n v="0"/>
    <m/>
    <s v="NO"/>
    <x v="0"/>
    <n v="112.5"/>
    <n v="112500"/>
    <s v="Obras "/>
    <x v="6"/>
    <n v="20180227"/>
    <x v="3"/>
    <n v="1"/>
    <x v="0"/>
    <n v="1"/>
    <x v="5"/>
    <x v="0"/>
    <x v="1"/>
    <x v="576"/>
    <s v="Sin Orden"/>
    <n v="27"/>
    <n v="2"/>
    <n v="2018"/>
    <n v="1002"/>
    <s v="No Cruza"/>
    <n v="1002"/>
    <n v="27"/>
    <n v="2"/>
    <n v="2018"/>
    <n v="1002"/>
    <x v="0"/>
    <n v="0"/>
    <x v="3"/>
  </r>
  <r>
    <s v="P11102020040027"/>
    <x v="2"/>
    <n v="2311092"/>
    <n v="20162115"/>
    <s v="Situacion correcta                                                              "/>
    <s v="O.C. B/quilla Cto   "/>
    <s v="  LOCAL COMERCIAL MADECENTRO                                            "/>
    <n v="3126605809"/>
    <s v="TC090"/>
    <s v="CR 43 82 178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420"/>
    <n v="20200611"/>
    <n v="1110"/>
    <n v="27889237"/>
    <s v="Seguimiento y rev. instalacion electrica distribucion "/>
    <s v="NO"/>
    <x v="1"/>
    <n v="75"/>
    <n v="75000"/>
    <s v="Aumentos de potencia"/>
    <x v="5"/>
    <n v="20200806"/>
    <x v="2"/>
    <n v="1"/>
    <x v="0"/>
    <n v="20"/>
    <x v="8"/>
    <x v="1"/>
    <x v="1"/>
    <x v="471"/>
    <s v="Resuelta"/>
    <n v="6"/>
    <n v="8"/>
    <n v="2020"/>
    <n v="111"/>
    <d v="2020-07-28T00:00:00"/>
    <n v="108"/>
    <n v="11"/>
    <n v="6"/>
    <n v="2020"/>
    <n v="167"/>
    <x v="1"/>
    <n v="56"/>
    <x v="2"/>
  </r>
  <r>
    <s v="P12102020110060"/>
    <x v="5"/>
    <n v="0"/>
    <n v="0"/>
    <s v="                                                                                "/>
    <s v="O.C. B/quilla Nte   "/>
    <s v="AGROPROYECTOS DEL CARIBE S.A.S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T 14533 MT 07257                                           "/>
    <s v="MP000152                      "/>
    <s v="MALKA_IRINA_ROCHA_MEJIA                                                         "/>
    <s v="AC230"/>
    <n v="20201120"/>
    <n v="20201120"/>
    <n v="1210"/>
    <n v="0"/>
    <m/>
    <s v="NO"/>
    <x v="0"/>
    <n v="5"/>
    <n v="5000"/>
    <s v="Suministros definitivos Simples "/>
    <x v="9"/>
    <n v="20201120"/>
    <x v="1"/>
    <n v="1"/>
    <x v="1"/>
    <n v="20"/>
    <x v="5"/>
    <x v="1"/>
    <x v="4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11102019110024"/>
    <x v="2"/>
    <n v="0"/>
    <n v="0"/>
    <s v="                                                                                "/>
    <s v="O.C. B/quilla Nte   "/>
    <s v="CAMPESTRE ANTENA ESTACION COLINAS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NTENA COLINAS CAMPESTRE                                    "/>
    <s v="A3151411                      "/>
    <s v="FERGIE_YULISSA_SOLANO_MANOTAS                                                   "/>
    <s v="AC190"/>
    <n v="20191107"/>
    <n v="20191123"/>
    <n v="1110"/>
    <n v="26994764"/>
    <s v="Seguimiento y rev. instalacion electrica distribucion "/>
    <s v="NO"/>
    <x v="1"/>
    <n v="15"/>
    <n v="15000"/>
    <s v="Obras "/>
    <x v="8"/>
    <n v="20191210"/>
    <x v="2"/>
    <n v="1"/>
    <x v="0"/>
    <n v="7"/>
    <x v="5"/>
    <x v="2"/>
    <x v="1"/>
    <x v="306"/>
    <s v="Resuelta"/>
    <n v="10"/>
    <n v="12"/>
    <n v="2019"/>
    <n v="351"/>
    <d v="2019-12-10T00:00:00"/>
    <n v="33"/>
    <n v="23"/>
    <n v="11"/>
    <n v="2019"/>
    <n v="368"/>
    <x v="0"/>
    <n v="17"/>
    <x v="2"/>
  </r>
  <r>
    <s v="P11502016060032"/>
    <x v="8"/>
    <n v="0"/>
    <n v="0"/>
    <s v="                                                                                "/>
    <s v="O.C. B/quilla Nte   "/>
    <s v="BMT JOSE NICOLAS VALENCIA CHEUDRAE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BMT JOSE NICOLAS VALENCIA                                   "/>
    <s v="G2247589                      "/>
    <s v="CARLOS_ENRIQUE_ARRIETA_POLANCO                                                  "/>
    <s v="AC210"/>
    <n v="20160623"/>
    <n v="20161029"/>
    <n v="1150"/>
    <n v="22851031"/>
    <s v="Seguimiento y rev. instalacion electrica distribucion "/>
    <s v="NO"/>
    <x v="1"/>
    <n v="25"/>
    <n v="25000"/>
    <s v="Obras "/>
    <x v="13"/>
    <n v="20161029"/>
    <x v="2"/>
    <n v="1"/>
    <x v="0"/>
    <n v="23"/>
    <x v="4"/>
    <x v="7"/>
    <x v="1"/>
    <x v="654"/>
    <s v="Resuelta"/>
    <n v="29"/>
    <n v="10"/>
    <n v="2016"/>
    <n v="1488"/>
    <s v="No Cruza"/>
    <n v="128"/>
    <n v="29"/>
    <n v="10"/>
    <n v="2016"/>
    <n v="1488"/>
    <x v="0"/>
    <n v="0"/>
    <x v="5"/>
  </r>
  <r>
    <s v="P93322020100035"/>
    <x v="0"/>
    <n v="0"/>
    <n v="0"/>
    <s v="                                                                                "/>
    <s v="O.C. Riohacha       "/>
    <s v="PECES FINCA CRIADERO DE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RIADERO DE PECES                                           "/>
    <s v="N3352044                      "/>
    <s v="Laudis_Peñaranda_                                                               "/>
    <s v="AC100"/>
    <n v="20201021"/>
    <n v="20201029"/>
    <n v="9332"/>
    <n v="28246069"/>
    <s v="Factibilidad Distribucion "/>
    <s v="NO"/>
    <x v="1"/>
    <n v="45"/>
    <n v="4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11802020020091"/>
    <x v="1"/>
    <n v="0"/>
    <n v="0"/>
    <s v="                                                                                "/>
    <s v="O.C. B/quilla Sur   "/>
    <s v="OLGA LUCIA ARTETA CANTILLO                                              "/>
    <n v="301434251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318                      "/>
    <s v="Mairene_Meza_Lechuga                                                            "/>
    <s v="AC236"/>
    <n v="20200228"/>
    <n v="20200325"/>
    <n v="1180"/>
    <n v="27274711"/>
    <s v="Inspección Normalización"/>
    <s v="NO"/>
    <x v="1"/>
    <n v="3"/>
    <n v="3000"/>
    <s v="Suministros definitivos Simples "/>
    <x v="1"/>
    <n v="20200325"/>
    <x v="1"/>
    <n v="1"/>
    <x v="1"/>
    <n v="28"/>
    <x v="1"/>
    <x v="1"/>
    <x v="1"/>
    <x v="7"/>
    <s v="Resuelta"/>
    <n v="25"/>
    <n v="3"/>
    <n v="2020"/>
    <n v="245"/>
    <s v="No Cruza"/>
    <n v="26"/>
    <n v="25"/>
    <n v="3"/>
    <n v="2020"/>
    <n v="245"/>
    <x v="1"/>
    <n v="0"/>
    <x v="1"/>
  </r>
  <r>
    <s v="P12102018040010"/>
    <x v="0"/>
    <n v="2639478"/>
    <n v="0"/>
    <s v="                                                                                "/>
    <s v="O.C Sabanalarga     "/>
    <s v="JORGE BULA H                                                            "/>
    <n v="3015507131"/>
    <s v="TC090"/>
    <s v="                                                                                                                                                                                           "/>
    <s v="CL PERIC ESQ GRANA PTMEND                                   "/>
    <s v="T9763922                      "/>
    <s v="Somaya_Rincon                                                                   "/>
    <s v="AC100"/>
    <n v="20180403"/>
    <n v="20180404"/>
    <n v="1210"/>
    <n v="24934277"/>
    <s v="Factibilidad Distribucion "/>
    <s v="NO"/>
    <x v="1"/>
    <n v="37.5"/>
    <n v="37500"/>
    <s v="Aumentos de potencia"/>
    <x v="0"/>
    <n v="20180404"/>
    <x v="2"/>
    <n v="1"/>
    <x v="0"/>
    <n v="3"/>
    <x v="8"/>
    <x v="3"/>
    <x v="4"/>
    <x v="450"/>
    <s v="Resuelta"/>
    <n v="4"/>
    <n v="4"/>
    <n v="2018"/>
    <n v="966"/>
    <s v="No Cruza"/>
    <n v="1"/>
    <n v="4"/>
    <n v="4"/>
    <n v="2018"/>
    <n v="966"/>
    <x v="0"/>
    <n v="0"/>
    <x v="0"/>
  </r>
  <r>
    <s v="P11702018040064"/>
    <x v="2"/>
    <n v="0"/>
    <n v="0"/>
    <s v="                                                                                "/>
    <s v="O.C. B/quilla Nte   "/>
    <s v="21 RETRANQUEO ARROYO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80417"/>
    <n v="20180502"/>
    <n v="1170"/>
    <n v="25016740"/>
    <s v="Factibilidad Distribucion "/>
    <s v="NO"/>
    <x v="1"/>
    <n v="1"/>
    <n v="1000"/>
    <s v="Obras "/>
    <x v="7"/>
    <n v="20190409"/>
    <x v="4"/>
    <n v="1"/>
    <x v="0"/>
    <n v="17"/>
    <x v="8"/>
    <x v="3"/>
    <x v="1"/>
    <x v="758"/>
    <s v="Resuelta"/>
    <n v="9"/>
    <n v="4"/>
    <n v="2019"/>
    <n v="596"/>
    <s v="No Cruza"/>
    <n v="357"/>
    <n v="2"/>
    <n v="5"/>
    <n v="2018"/>
    <n v="938"/>
    <x v="0"/>
    <n v="342"/>
    <x v="2"/>
  </r>
  <r>
    <s v="P11802017040021"/>
    <x v="2"/>
    <n v="0"/>
    <n v="0"/>
    <s v="                                                                                "/>
    <s v="O.C. B/quilla Nte   "/>
    <s v="JAIME MARTINEZ &amp; SAS PV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FINCA PEZQUERA                                             "/>
    <s v="T3443869                      "/>
    <s v="                                                                                "/>
    <s v="AC190"/>
    <n v="20170405"/>
    <n v="20170417"/>
    <n v="1180"/>
    <n v="23864357"/>
    <s v="Seguimiento y rev. instalacion electrica distribucion "/>
    <s v="NO"/>
    <x v="1"/>
    <n v="45"/>
    <n v="45000"/>
    <s v="Obras "/>
    <x v="5"/>
    <n v="20170707"/>
    <x v="2"/>
    <n v="1"/>
    <x v="0"/>
    <n v="5"/>
    <x v="8"/>
    <x v="0"/>
    <x v="1"/>
    <x v="759"/>
    <s v="Resuelta"/>
    <n v="7"/>
    <n v="7"/>
    <n v="2017"/>
    <n v="1237"/>
    <d v="2017-05-22T00:00:00"/>
    <n v="93"/>
    <n v="17"/>
    <n v="4"/>
    <n v="2017"/>
    <n v="1318"/>
    <x v="0"/>
    <n v="81"/>
    <x v="2"/>
  </r>
  <r>
    <s v="P95302019040001"/>
    <x v="2"/>
    <n v="0"/>
    <n v="0"/>
    <s v="                                                                                "/>
    <s v="O.C. B/quilla Cto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4"/>
    <n v="20190423"/>
    <n v="9530"/>
    <n v="26554402"/>
    <s v="Seguimiento y rev. instalacion electrica distribucion "/>
    <s v="NO"/>
    <x v="3"/>
    <n v="15"/>
    <n v="15000"/>
    <s v="Obras "/>
    <x v="5"/>
    <n v="20190812"/>
    <x v="2"/>
    <n v="1"/>
    <x v="0"/>
    <n v="4"/>
    <x v="8"/>
    <x v="2"/>
    <x v="1"/>
    <x v="91"/>
    <s v="Resuelta"/>
    <n v="12"/>
    <n v="8"/>
    <n v="2019"/>
    <n v="471"/>
    <s v="No Cruza"/>
    <n v="130"/>
    <n v="23"/>
    <n v="4"/>
    <n v="2019"/>
    <n v="582"/>
    <x v="0"/>
    <n v="111"/>
    <x v="2"/>
  </r>
  <r>
    <s v="P11102017090005"/>
    <x v="2"/>
    <n v="2924145"/>
    <n v="0"/>
    <s v="                                                                                "/>
    <s v="C.T.SOLEDAD         "/>
    <s v="QUANTUM  - CONSTRUCTORA DANTE PROVISIONAL EDIFICIO DANTE                "/>
    <n v="310395171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0901"/>
    <n v="20170928"/>
    <n v="1110"/>
    <n v="24209050"/>
    <s v="Factibilidad Distribucion "/>
    <s v="NO"/>
    <x v="1"/>
    <n v="112.5"/>
    <n v="112500"/>
    <s v="Aumentos de potencia"/>
    <x v="7"/>
    <n v="20171005"/>
    <x v="3"/>
    <n v="1"/>
    <x v="0"/>
    <n v="1"/>
    <x v="7"/>
    <x v="0"/>
    <x v="1"/>
    <x v="760"/>
    <s v="Resuelta"/>
    <n v="5"/>
    <n v="10"/>
    <n v="2017"/>
    <n v="1147"/>
    <s v="No Cruza"/>
    <n v="34"/>
    <n v="28"/>
    <n v="9"/>
    <n v="2017"/>
    <n v="1154"/>
    <x v="0"/>
    <n v="7"/>
    <x v="2"/>
  </r>
  <r>
    <s v="P11102020110083"/>
    <x v="1"/>
    <n v="0"/>
    <n v="0"/>
    <s v="                                                                                "/>
    <s v="O.C. B/quilla Nte   "/>
    <s v="  COOLMULTICOSTA                                                        "/>
    <n v="3135486610"/>
    <s v="TC092"/>
    <s v="                                                                                                                                                                                           "/>
    <s v="PASEO BOLIVAR                                               "/>
    <s v="RC000120                      "/>
    <s v="SILVIA_QUIROZ_PARRA                                                             "/>
    <s v="AC236"/>
    <n v="20201114"/>
    <n v="20201119"/>
    <n v="1110"/>
    <n v="28283796"/>
    <s v="Inspección Normalización"/>
    <s v="NO"/>
    <x v="1"/>
    <n v="3"/>
    <n v="3000"/>
    <s v="Suministros definitivos Simples "/>
    <x v="1"/>
    <n v="20201119"/>
    <x v="1"/>
    <n v="1"/>
    <x v="1"/>
    <n v="14"/>
    <x v="5"/>
    <x v="1"/>
    <x v="1"/>
    <x v="49"/>
    <s v="Resuelta"/>
    <n v="19"/>
    <n v="11"/>
    <n v="2020"/>
    <n v="6"/>
    <s v="No Cruza"/>
    <n v="5"/>
    <n v="19"/>
    <n v="11"/>
    <n v="2020"/>
    <n v="6"/>
    <x v="1"/>
    <n v="0"/>
    <x v="1"/>
  </r>
  <r>
    <s v="P11502018010001"/>
    <x v="4"/>
    <n v="0"/>
    <n v="0"/>
    <s v="                                                                                "/>
    <s v="C.T.SOLEDAD         "/>
    <s v="ELOY DE JESUS - YOLIMA ARZINIE PROVISIONAL LAGOS DE CAUJARAL            "/>
    <n v="315760424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0102"/>
    <n v="20190319"/>
    <n v="1150"/>
    <n v="25820072"/>
    <s v="Seguimiento y rev. instalacion electrica distribucion "/>
    <s v="NO"/>
    <x v="3"/>
    <n v="75"/>
    <n v="75000"/>
    <s v="Obras "/>
    <x v="6"/>
    <n v="20190319"/>
    <x v="2"/>
    <n v="1"/>
    <x v="0"/>
    <n v="2"/>
    <x v="11"/>
    <x v="3"/>
    <x v="1"/>
    <x v="761"/>
    <s v="Resuelta"/>
    <n v="19"/>
    <n v="3"/>
    <n v="2019"/>
    <n v="617"/>
    <s v="No Cruza"/>
    <n v="441"/>
    <n v="19"/>
    <n v="3"/>
    <n v="2019"/>
    <n v="617"/>
    <x v="0"/>
    <n v="0"/>
    <x v="3"/>
  </r>
  <r>
    <s v="P33102019080038"/>
    <x v="2"/>
    <n v="0"/>
    <n v="0"/>
    <s v="                                                                                "/>
    <s v="O.C. Riohacha       "/>
    <s v="HEROINA URIANA AMAY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FINCA                                                  "/>
    <s v="N3352044                      "/>
    <s v="Laudis_Peñaranda_                                                               "/>
    <s v="AC190"/>
    <n v="20190824"/>
    <n v="20190827"/>
    <n v="3310"/>
    <n v="27914759"/>
    <s v="Seguimiento y rev. instalacion electrica distribucion "/>
    <s v="NO"/>
    <x v="3"/>
    <n v="15"/>
    <n v="15000"/>
    <s v="Obras "/>
    <x v="11"/>
    <n v="20190827"/>
    <x v="2"/>
    <n v="1"/>
    <x v="0"/>
    <n v="24"/>
    <x v="10"/>
    <x v="2"/>
    <x v="3"/>
    <x v="602"/>
    <s v="Resuelta"/>
    <n v="27"/>
    <n v="8"/>
    <n v="2019"/>
    <n v="456"/>
    <d v="2020-07-31T00:00:00"/>
    <n v="3"/>
    <n v="27"/>
    <n v="8"/>
    <n v="2019"/>
    <n v="456"/>
    <x v="0"/>
    <n v="0"/>
    <x v="2"/>
  </r>
  <r>
    <s v="P11102017110041"/>
    <x v="2"/>
    <n v="0"/>
    <n v="0"/>
    <s v="                                                                                "/>
    <s v="C.T.SOLEDAD         "/>
    <s v="  BAVARIA &amp; CIA S.C.A.                                                  "/>
    <n v="3504000"/>
    <s v="TC088"/>
    <s v="                                                                                                                                                                                           "/>
    <s v="CRA 38 8 104                                                "/>
    <s v="T2891467                      "/>
    <s v="SHIRLEY_ESTHER_TAPIA_CUADRADO                                                   "/>
    <s v="AC190"/>
    <n v="20171108"/>
    <n v="20171109"/>
    <n v="1110"/>
    <n v="25658065"/>
    <s v="Seguimiento y rev. instalacion electrica distribucion "/>
    <s v="NO"/>
    <x v="1"/>
    <n v="500"/>
    <n v="500000"/>
    <s v="Obras "/>
    <x v="7"/>
    <n v="20180131"/>
    <x v="3"/>
    <n v="1"/>
    <x v="0"/>
    <n v="8"/>
    <x v="5"/>
    <x v="0"/>
    <x v="1"/>
    <x v="516"/>
    <s v="Resuelta"/>
    <n v="31"/>
    <n v="1"/>
    <n v="2018"/>
    <n v="1029"/>
    <d v="2018-10-24T00:00:00"/>
    <n v="84"/>
    <n v="9"/>
    <n v="11"/>
    <n v="2017"/>
    <n v="1112"/>
    <x v="0"/>
    <n v="83"/>
    <x v="2"/>
  </r>
  <r>
    <s v="P95202020110015"/>
    <x v="0"/>
    <n v="0"/>
    <n v="0"/>
    <s v="                                                                                "/>
    <s v="O.C. B/quilla Cto   "/>
    <s v="PMV CONCESION COSTERA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112"/>
    <n v="20201120"/>
    <n v="9520"/>
    <n v="28282963"/>
    <s v="Factibilidad Distribucion "/>
    <s v="NO"/>
    <x v="1"/>
    <n v="5"/>
    <n v="5000"/>
    <s v="Obras "/>
    <x v="0"/>
    <n v="20201120"/>
    <x v="2"/>
    <n v="1"/>
    <x v="0"/>
    <n v="12"/>
    <x v="5"/>
    <x v="1"/>
    <x v="4"/>
    <x v="52"/>
    <s v="Resuelta"/>
    <n v="20"/>
    <n v="11"/>
    <n v="2020"/>
    <n v="5"/>
    <s v="No Cruza"/>
    <n v="8"/>
    <n v="20"/>
    <n v="11"/>
    <n v="2020"/>
    <n v="5"/>
    <x v="1"/>
    <n v="0"/>
    <x v="0"/>
  </r>
  <r>
    <s v="P11102019050084"/>
    <x v="2"/>
    <n v="6747920"/>
    <n v="34000500"/>
    <s v="Situacion correcta                                                              "/>
    <s v="O.C. B/quilla Cto   "/>
    <s v="SERVIPARAMO SERVI PARAMO                                                "/>
    <n v="3013720692"/>
    <s v="TC089"/>
    <s v="AV VIA 40 75 95                                                                                                                                                                            "/>
    <s v="CL 28 - 21-27                                               "/>
    <s v="T9763922                      "/>
    <s v="Somaya_Rincon                                                                   "/>
    <s v="AC190"/>
    <n v="20190520"/>
    <n v="20190520"/>
    <n v="1110"/>
    <n v="26333542"/>
    <s v="Seguimiento y rev. instalacion electrica distribucion "/>
    <s v="NO"/>
    <x v="3"/>
    <n v="300"/>
    <n v="300000"/>
    <s v="Aumentos de potencia"/>
    <x v="2"/>
    <n v="20190520"/>
    <x v="3"/>
    <n v="1"/>
    <x v="0"/>
    <n v="20"/>
    <x v="2"/>
    <x v="2"/>
    <x v="1"/>
    <x v="556"/>
    <s v="Resuelta"/>
    <n v="20"/>
    <n v="5"/>
    <n v="2019"/>
    <n v="555"/>
    <s v="No Cruza"/>
    <n v="0"/>
    <n v="20"/>
    <n v="5"/>
    <n v="2019"/>
    <n v="555"/>
    <x v="0"/>
    <n v="0"/>
    <x v="2"/>
  </r>
  <r>
    <s v="P11102019110002"/>
    <x v="2"/>
    <n v="0"/>
    <n v="0"/>
    <s v="                                                                                "/>
    <s v="O.C. B/quilla Nte   "/>
    <s v="  PROVISIONAL TORTOLA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TORTOLA                                         "/>
    <s v="A3151411                      "/>
    <s v="FERGIE_YULISSA_SOLANO_MANOTAS                                                   "/>
    <s v="AC190"/>
    <n v="20191101"/>
    <n v="20200124"/>
    <n v="1110"/>
    <n v="27846153"/>
    <s v="Seguimiento y rev. instalacion electrica distribucion "/>
    <s v="NO"/>
    <x v="1"/>
    <n v="225"/>
    <n v="225000"/>
    <s v="Obras "/>
    <x v="5"/>
    <n v="20200903"/>
    <x v="3"/>
    <n v="1"/>
    <x v="0"/>
    <n v="1"/>
    <x v="5"/>
    <x v="2"/>
    <x v="1"/>
    <x v="242"/>
    <s v="Resuelta"/>
    <n v="3"/>
    <n v="9"/>
    <n v="2020"/>
    <n v="83"/>
    <d v="2020-07-21T00:00:00"/>
    <n v="307"/>
    <n v="24"/>
    <n v="1"/>
    <n v="2020"/>
    <n v="306"/>
    <x v="1"/>
    <n v="223"/>
    <x v="2"/>
  </r>
  <r>
    <s v="P93302020070009"/>
    <x v="0"/>
    <n v="1940034"/>
    <n v="36111092"/>
    <s v="Situacion correcta                                                              "/>
    <s v="O.C. Riohacha       "/>
    <s v="ATENAIDA BEATRIZ QUINTERO BUENO                                         "/>
    <n v="0"/>
    <s v="TC092"/>
    <s v="CR 7H 43 7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713"/>
    <n v="20200716"/>
    <n v="9330"/>
    <n v="27809661"/>
    <s v="Factibilidad Distribucion "/>
    <s v="NO"/>
    <x v="1"/>
    <n v="45"/>
    <n v="45000"/>
    <s v="Aumentos de potencia"/>
    <x v="0"/>
    <n v="20200716"/>
    <x v="2"/>
    <n v="1"/>
    <x v="0"/>
    <n v="13"/>
    <x v="6"/>
    <x v="1"/>
    <x v="3"/>
    <x v="511"/>
    <s v="Resuelta"/>
    <n v="16"/>
    <n v="7"/>
    <n v="2020"/>
    <n v="132"/>
    <s v="No Cruza"/>
    <n v="3"/>
    <n v="16"/>
    <n v="7"/>
    <n v="2020"/>
    <n v="132"/>
    <x v="1"/>
    <n v="0"/>
    <x v="0"/>
  </r>
  <r>
    <s v="P93322020100031"/>
    <x v="9"/>
    <n v="0"/>
    <n v="0"/>
    <s v="                                                                                "/>
    <s v="O.C. Riohacha       "/>
    <s v="URB VILLA FAUSTA ESTACION DE BOMBEO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MBEO                                                      "/>
    <s v="N3352044                      "/>
    <s v="Laudis_Peñaranda_                                                               "/>
    <s v="AC090"/>
    <n v="20201021"/>
    <n v="20201022"/>
    <n v="9332"/>
    <n v="28246040"/>
    <s v="Factibilidad Distribucion "/>
    <s v="NO"/>
    <x v="1"/>
    <n v="75"/>
    <n v="75000"/>
    <s v="Obras "/>
    <x v="28"/>
    <n v="20201028"/>
    <x v="2"/>
    <n v="1"/>
    <x v="0"/>
    <n v="21"/>
    <x v="3"/>
    <x v="1"/>
    <x v="3"/>
    <x v="151"/>
    <s v="Resuelta"/>
    <n v="28"/>
    <n v="10"/>
    <n v="2020"/>
    <n v="28"/>
    <s v="No Cruza"/>
    <n v="7"/>
    <n v="22"/>
    <n v="10"/>
    <n v="2020"/>
    <n v="34"/>
    <x v="1"/>
    <n v="6"/>
    <x v="6"/>
  </r>
  <r>
    <s v="P11102020050023"/>
    <x v="2"/>
    <n v="5594746"/>
    <n v="20082816"/>
    <s v="Situacion correcta                                                              "/>
    <s v="O.C. B/quilla Cto   "/>
    <s v="YHON GIRALDO RENDON                                                     "/>
    <n v="3158224237"/>
    <s v="TC090"/>
    <s v="CL 41 31 96               APTO  102                                                                                                                                                        "/>
    <s v="=CLL 41 31 96                                               "/>
    <s v="A3151411                      "/>
    <s v="FERGIE_YULISSA_SOLANO_MANOTAS                                                   "/>
    <s v="AC190"/>
    <n v="20200518"/>
    <n v="20200618"/>
    <n v="1110"/>
    <n v="27761259"/>
    <s v="Seguimiento y rev. instalacion electrica distribucion "/>
    <s v="NO"/>
    <x v="3"/>
    <n v="112.5"/>
    <n v="112500"/>
    <s v="Aumentos de potencia"/>
    <x v="5"/>
    <n v="20200806"/>
    <x v="2"/>
    <n v="1"/>
    <x v="0"/>
    <n v="18"/>
    <x v="2"/>
    <x v="1"/>
    <x v="1"/>
    <x v="99"/>
    <s v="Resuelta"/>
    <n v="6"/>
    <n v="8"/>
    <n v="2020"/>
    <n v="111"/>
    <s v="No Cruza"/>
    <n v="80"/>
    <n v="18"/>
    <n v="6"/>
    <n v="2020"/>
    <n v="160"/>
    <x v="1"/>
    <n v="49"/>
    <x v="2"/>
  </r>
  <r>
    <s v="P11102019060104"/>
    <x v="4"/>
    <n v="0"/>
    <n v="0"/>
    <s v="                                                                                "/>
    <s v="C.T.SOLEDAD         "/>
    <s v="BONAVISTA EDIFICIO APARTAMENTOS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86 42B1 172                                            "/>
    <s v="TR183120                      "/>
    <s v="                                                                                "/>
    <s v="AC220"/>
    <n v="20190628"/>
    <n v="20190718"/>
    <n v="1110"/>
    <n v="0"/>
    <m/>
    <s v="NO"/>
    <x v="0"/>
    <n v="300"/>
    <n v="300000"/>
    <s v="Obras "/>
    <x v="6"/>
    <n v="20190718"/>
    <x v="3"/>
    <n v="1"/>
    <x v="0"/>
    <n v="28"/>
    <x v="4"/>
    <x v="2"/>
    <x v="1"/>
    <x v="446"/>
    <s v="Sin Orden"/>
    <n v="18"/>
    <n v="7"/>
    <n v="2019"/>
    <n v="496"/>
    <s v="No Cruza"/>
    <n v="496"/>
    <n v="18"/>
    <n v="7"/>
    <n v="2019"/>
    <n v="496"/>
    <x v="0"/>
    <n v="0"/>
    <x v="3"/>
  </r>
  <r>
    <s v="P11702020100112"/>
    <x v="5"/>
    <n v="0"/>
    <n v="0"/>
    <s v="                                                                                "/>
    <s v="O.C. Soledad        "/>
    <s v="CARLOS CESAR FABREGAS CORONELL                                          "/>
    <n v="304399598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30"/>
    <n v="20201030"/>
    <n v="1170"/>
    <n v="0"/>
    <m/>
    <s v="NO"/>
    <x v="0"/>
    <n v="3"/>
    <n v="3000"/>
    <s v="Suministros definitivos Simples 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33402020090010"/>
    <x v="5"/>
    <n v="7715055"/>
    <n v="35101823"/>
    <s v="Situacion correcta                                                              "/>
    <s v="Of. Telefónica 24H  "/>
    <s v="GUSMALDO KAMMERER                                                       "/>
    <n v="3225883567"/>
    <s v="TC090"/>
    <s v="CR 10 12 37                                                                                                                                                                                "/>
    <s v="CR 10                                                       "/>
    <s v="NT001923                      "/>
    <s v="LINA_MARIA_STEFANELL_DE_LA_HOZ                                                  "/>
    <s v="AC230"/>
    <n v="20200915"/>
    <n v="20200915"/>
    <n v="3340"/>
    <n v="0"/>
    <m/>
    <s v="NO"/>
    <x v="0"/>
    <n v="5"/>
    <n v="5000"/>
    <s v="Aumentos de potencia"/>
    <x v="8"/>
    <n v="20201029"/>
    <x v="1"/>
    <n v="1"/>
    <x v="1"/>
    <n v="15"/>
    <x v="7"/>
    <x v="1"/>
    <x v="3"/>
    <x v="69"/>
    <s v="Sin Orden"/>
    <n v="29"/>
    <n v="10"/>
    <n v="2020"/>
    <n v="27"/>
    <s v="No Cruza"/>
    <n v="27"/>
    <n v="15"/>
    <n v="9"/>
    <n v="2020"/>
    <n v="71"/>
    <x v="1"/>
    <n v="44"/>
    <x v="4"/>
  </r>
  <r>
    <s v="P93432020100007"/>
    <x v="3"/>
    <n v="0"/>
    <n v="0"/>
    <s v="                                                                                "/>
    <s v="ZE Santa_Marta      "/>
    <s v="ALEXANDRA MAZ SERRANO INV CASA DEL RIO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ECTOR CAÑAVERAL                                            "/>
    <s v="T9697258                      "/>
    <s v="Adriana_Duran_Q                                                                 "/>
    <s v="AC005"/>
    <n v="20201015"/>
    <n v="20201015"/>
    <n v="9343"/>
    <n v="28235146"/>
    <s v="Inspección Normalización"/>
    <s v="NO"/>
    <x v="2"/>
    <n v="2.7"/>
    <n v="2700"/>
    <s v="Suministros definitivos Simples "/>
    <x v="3"/>
    <n v="20201015"/>
    <x v="1"/>
    <n v="1"/>
    <x v="1"/>
    <n v="15"/>
    <x v="3"/>
    <x v="1"/>
    <x v="0"/>
    <x v="13"/>
    <s v="Pendiente"/>
    <n v="15"/>
    <n v="10"/>
    <n v="2020"/>
    <n v="41"/>
    <d v="2020-10-15T00:00:00"/>
    <n v="41"/>
    <n v="15"/>
    <n v="10"/>
    <n v="2020"/>
    <n v="41"/>
    <x v="1"/>
    <n v="0"/>
    <x v="1"/>
  </r>
  <r>
    <s v="P34102020100030"/>
    <x v="2"/>
    <n v="0"/>
    <n v="0"/>
    <s v="                                                                                "/>
    <s v="ZE Santa_Marta      "/>
    <s v="RESERVAS INN CONINSA RAMON H                                            "/>
    <n v="3199610"/>
    <s v="TC090"/>
    <s v="                                                                                                                                                                                           "/>
    <s v="VILLAS DEL MAYOR                                            "/>
    <s v="T9697258                      "/>
    <s v="Adriana_Duran_Q                                                                 "/>
    <s v="AC190"/>
    <n v="20201011"/>
    <n v="20201030"/>
    <n v="3410"/>
    <n v="28240031"/>
    <s v="Factibilidad Distribucion "/>
    <s v="NO"/>
    <x v="1"/>
    <n v="1"/>
    <n v="1000"/>
    <s v="Obras "/>
    <x v="14"/>
    <n v="20201120"/>
    <x v="4"/>
    <n v="1"/>
    <x v="0"/>
    <n v="11"/>
    <x v="3"/>
    <x v="1"/>
    <x v="0"/>
    <x v="560"/>
    <s v="Resuelta"/>
    <n v="20"/>
    <n v="11"/>
    <n v="2020"/>
    <n v="5"/>
    <s v="No Cruza"/>
    <n v="40"/>
    <n v="30"/>
    <n v="10"/>
    <n v="2020"/>
    <n v="26"/>
    <x v="1"/>
    <n v="21"/>
    <x v="2"/>
  </r>
  <r>
    <s v="P95212016040009"/>
    <x v="2"/>
    <n v="0"/>
    <n v="0"/>
    <s v="                                                                                "/>
    <s v="O.C Sabanalarga     "/>
    <s v="  GOBERNACION DEL ATLANTICO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=CLL40 45 27                                                "/>
    <s v="T9763922                      "/>
    <s v="Somaya_Rincon                                                                   "/>
    <s v="AC190"/>
    <n v="20160411"/>
    <n v="20160412"/>
    <n v="9521"/>
    <n v="0"/>
    <m/>
    <s v="NO"/>
    <x v="0"/>
    <n v="75"/>
    <n v="75000"/>
    <s v="Obras "/>
    <x v="8"/>
    <n v="20180928"/>
    <x v="5"/>
    <n v="1"/>
    <x v="0"/>
    <n v="11"/>
    <x v="8"/>
    <x v="7"/>
    <x v="4"/>
    <x v="762"/>
    <s v="Sin Orden"/>
    <n v="28"/>
    <n v="9"/>
    <n v="2018"/>
    <n v="789"/>
    <s v="No Cruza"/>
    <n v="789"/>
    <n v="12"/>
    <n v="4"/>
    <n v="2016"/>
    <n v="1688"/>
    <x v="0"/>
    <n v="899"/>
    <x v="2"/>
  </r>
  <r>
    <s v="P11102016100012"/>
    <x v="4"/>
    <n v="0"/>
    <n v="0"/>
    <s v="                                                                                "/>
    <s v="O.C. B/quilla Nte   "/>
    <s v="  COLOMBIA MOVIL                                                        "/>
    <n v="3008078383"/>
    <s v="TC092"/>
    <s v="                                                                                                                                                                                           "/>
    <s v="COLOMBIA MOVILES                                            "/>
    <s v="T3443869                      "/>
    <s v="                                                                                "/>
    <s v="AC220"/>
    <n v="20161004"/>
    <n v="20170327"/>
    <n v="1110"/>
    <n v="0"/>
    <m/>
    <s v="NO"/>
    <x v="0"/>
    <n v="400"/>
    <n v="400000"/>
    <s v="Coogeneración/Suplencia "/>
    <x v="6"/>
    <n v="20170327"/>
    <x v="10"/>
    <n v="1"/>
    <x v="0"/>
    <n v="4"/>
    <x v="3"/>
    <x v="7"/>
    <x v="1"/>
    <x v="763"/>
    <s v="Sin Orden"/>
    <n v="27"/>
    <n v="3"/>
    <n v="2017"/>
    <n v="1339"/>
    <s v="No Cruza"/>
    <n v="1339"/>
    <n v="27"/>
    <n v="3"/>
    <n v="2017"/>
    <n v="1339"/>
    <x v="0"/>
    <n v="0"/>
    <x v="3"/>
  </r>
  <r>
    <s v="P93502017050001"/>
    <x v="2"/>
    <n v="0"/>
    <n v="0"/>
    <s v="                                                                                "/>
    <s v="O.C. B/quilla Nte   "/>
    <s v="NATURALES PROVISIONAL PARQUE NACIONAL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ARQUE NACIONALES NATURALES                                 "/>
    <s v="T3443869                      "/>
    <s v="                                                                                "/>
    <s v="AC190"/>
    <n v="20170519"/>
    <n v="20170614"/>
    <n v="9350"/>
    <n v="23866179"/>
    <s v="Factibilidad Distribucion "/>
    <s v="NO"/>
    <x v="1"/>
    <n v="75"/>
    <n v="75000"/>
    <s v="Obras "/>
    <x v="16"/>
    <n v="20180523"/>
    <x v="2"/>
    <n v="1"/>
    <x v="0"/>
    <n v="19"/>
    <x v="2"/>
    <x v="0"/>
    <x v="0"/>
    <x v="764"/>
    <s v="Resuelta"/>
    <n v="23"/>
    <n v="5"/>
    <n v="2018"/>
    <n v="917"/>
    <s v="No Cruza"/>
    <n v="369"/>
    <n v="14"/>
    <n v="6"/>
    <n v="2017"/>
    <n v="1260"/>
    <x v="0"/>
    <n v="343"/>
    <x v="2"/>
  </r>
  <r>
    <s v="P93422020080006"/>
    <x v="9"/>
    <n v="0"/>
    <n v="0"/>
    <s v="                                                                                "/>
    <s v="O.C. La 14          "/>
    <s v="GERMAN PAREDES BMT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831"/>
    <n v="20200831"/>
    <n v="9342"/>
    <n v="28112854"/>
    <s v="Factibilidad Distribucion "/>
    <s v="NO"/>
    <x v="1"/>
    <n v="45"/>
    <n v="45000"/>
    <s v="Obras "/>
    <x v="15"/>
    <n v="20200831"/>
    <x v="2"/>
    <n v="1"/>
    <x v="3"/>
    <n v="31"/>
    <x v="10"/>
    <x v="1"/>
    <x v="0"/>
    <x v="31"/>
    <s v="Resuelta"/>
    <n v="31"/>
    <n v="8"/>
    <n v="2020"/>
    <n v="86"/>
    <s v="No Cruza"/>
    <n v="0"/>
    <n v="31"/>
    <n v="8"/>
    <n v="2020"/>
    <n v="86"/>
    <x v="1"/>
    <n v="0"/>
    <x v="6"/>
  </r>
  <r>
    <s v="P11102020090111"/>
    <x v="9"/>
    <n v="0"/>
    <n v="0"/>
    <s v="                                                                                "/>
    <s v="O.C. B/quilla Nte   "/>
    <s v="  CONJUNTO RES TRIANA                                                   "/>
    <n v="3013759528"/>
    <s v="TC090"/>
    <s v="                                                                                                                                                                                           "/>
    <s v="TRIANA                                                      "/>
    <s v="MP000213                      "/>
    <s v="Wilman_Salazar_Roballo                                                          "/>
    <s v="AC090"/>
    <n v="20200918"/>
    <n v="20200925"/>
    <n v="1110"/>
    <n v="0"/>
    <m/>
    <s v="NO"/>
    <x v="0"/>
    <n v="3"/>
    <n v="3000"/>
    <s v="Coogeneración/Suplencia "/>
    <x v="15"/>
    <n v="20200925"/>
    <x v="10"/>
    <n v="1"/>
    <x v="2"/>
    <n v="18"/>
    <x v="7"/>
    <x v="1"/>
    <x v="1"/>
    <x v="132"/>
    <s v="Sin Orden"/>
    <n v="25"/>
    <n v="9"/>
    <n v="2020"/>
    <n v="61"/>
    <s v="No Cruza"/>
    <n v="61"/>
    <n v="25"/>
    <n v="9"/>
    <n v="2020"/>
    <n v="61"/>
    <x v="1"/>
    <n v="0"/>
    <x v="6"/>
  </r>
  <r>
    <s v="P93302020080004"/>
    <x v="5"/>
    <n v="0"/>
    <n v="0"/>
    <s v="                                                                                "/>
    <s v="O.C. Riohacha       "/>
    <s v="ELENA ISABEL ROMERO ZEQUEIRA                                            "/>
    <n v="300705750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230"/>
    <n v="20200806"/>
    <n v="20200806"/>
    <n v="9330"/>
    <n v="0"/>
    <m/>
    <s v="NO"/>
    <x v="0"/>
    <n v="2"/>
    <n v="2000"/>
    <s v="Suministros definitivos Simples "/>
    <x v="8"/>
    <n v="20200812"/>
    <x v="1"/>
    <n v="1"/>
    <x v="1"/>
    <n v="6"/>
    <x v="10"/>
    <x v="1"/>
    <x v="3"/>
    <x v="150"/>
    <s v="Sin Orden"/>
    <n v="12"/>
    <n v="8"/>
    <n v="2020"/>
    <n v="105"/>
    <s v="No Cruza"/>
    <n v="105"/>
    <n v="6"/>
    <n v="8"/>
    <n v="2020"/>
    <n v="111"/>
    <x v="1"/>
    <n v="6"/>
    <x v="4"/>
  </r>
  <r>
    <s v="P95102019080040"/>
    <x v="2"/>
    <n v="0"/>
    <n v="0"/>
    <s v="                                                                                "/>
    <s v="O.C. B/quilla Nte   "/>
    <s v="LTDA INVERSIONES ALCIRA &amp; CIA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INV ALCIRA Y CIA                                            "/>
    <s v="A3151411                      "/>
    <s v="FERGIE_YULISSA_SOLANO_MANOTAS                                                   "/>
    <s v="AC190"/>
    <n v="20190816"/>
    <n v="20191024"/>
    <n v="9510"/>
    <n v="27162118"/>
    <s v="Seguimiento y rev. instalacion electrica distribucion "/>
    <s v="NO"/>
    <x v="1"/>
    <n v="25"/>
    <n v="25000"/>
    <s v="Obras "/>
    <x v="5"/>
    <n v="20200229"/>
    <x v="2"/>
    <n v="1"/>
    <x v="0"/>
    <n v="16"/>
    <x v="10"/>
    <x v="2"/>
    <x v="1"/>
    <x v="735"/>
    <s v="Resuelta"/>
    <n v="29"/>
    <n v="2"/>
    <n v="2020"/>
    <n v="270"/>
    <d v="2020-02-11T00:00:00"/>
    <n v="197"/>
    <n v="24"/>
    <n v="10"/>
    <n v="2019"/>
    <n v="398"/>
    <x v="0"/>
    <n v="128"/>
    <x v="2"/>
  </r>
  <r>
    <s v="P75412018120037"/>
    <x v="0"/>
    <n v="0"/>
    <n v="0"/>
    <s v="                                                                                "/>
    <s v="O.C Sabanalarga     "/>
    <s v="OSACR EMILIO POLO TORREGROZA                                            "/>
    <n v="3145970950"/>
    <s v="TC090"/>
    <s v="                                                                                                                                                                                           "/>
    <s v="FINCA LA ROSITA                                             "/>
    <s v="T9763922                      "/>
    <s v="Somaya_Rincon                                                                   "/>
    <s v="AC100"/>
    <n v="20181227"/>
    <n v="20190114"/>
    <n v="7541"/>
    <n v="25847123"/>
    <s v="Factibilidad Distribucion "/>
    <s v="NO"/>
    <x v="1"/>
    <n v="25"/>
    <n v="25000"/>
    <s v="Obras "/>
    <x v="0"/>
    <n v="20190114"/>
    <x v="2"/>
    <n v="1"/>
    <x v="0"/>
    <n v="27"/>
    <x v="9"/>
    <x v="3"/>
    <x v="4"/>
    <x v="200"/>
    <s v="Resuelta"/>
    <n v="14"/>
    <n v="1"/>
    <n v="2019"/>
    <n v="681"/>
    <s v="No Cruza"/>
    <n v="18"/>
    <n v="14"/>
    <n v="1"/>
    <n v="2019"/>
    <n v="681"/>
    <x v="0"/>
    <n v="0"/>
    <x v="0"/>
  </r>
  <r>
    <s v="P12102020110061"/>
    <x v="13"/>
    <n v="2549160"/>
    <n v="20182086"/>
    <s v="Situacion correcta                                                              "/>
    <s v="O.C. B/quilla Cto   "/>
    <s v="JOSE GABRIEL MUÑOZ ARRIETA                                              "/>
    <n v="3005163882"/>
    <s v="TC090"/>
    <s v="CL 10 21 4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232"/>
    <n v="20201120"/>
    <n v="20201120"/>
    <n v="1210"/>
    <n v="0"/>
    <m/>
    <s v="NO"/>
    <x v="0"/>
    <n v="30"/>
    <n v="30000"/>
    <s v="Aumentos de potencia"/>
    <x v="8"/>
    <n v="20201120"/>
    <x v="2"/>
    <n v="1"/>
    <x v="0"/>
    <n v="20"/>
    <x v="5"/>
    <x v="1"/>
    <x v="4"/>
    <x v="182"/>
    <s v="Sin Orden"/>
    <n v="20"/>
    <n v="11"/>
    <n v="2020"/>
    <n v="5"/>
    <s v="No Cruza"/>
    <n v="5"/>
    <n v="20"/>
    <n v="11"/>
    <n v="2020"/>
    <n v="5"/>
    <x v="1"/>
    <n v="0"/>
    <x v="8"/>
  </r>
  <r>
    <s v="P95102020110006"/>
    <x v="14"/>
    <n v="0"/>
    <n v="0"/>
    <s v="                                                                                "/>
    <s v="OC CCIAL AMERICANO  "/>
    <s v="MARLENE ESTHER NORIEGA DE LA OSSA                                       "/>
    <n v="3043871093"/>
    <s v="TC090"/>
    <s v="                                                                                                                                                                                           "/>
    <s v="CRA 2 ENTRE CALLE 51 B Y 51B1                               "/>
    <s v="MP000292                      "/>
    <s v="ANGELA_MONTOYA_MEDINA                                                           "/>
    <s v="AC231"/>
    <n v="20201104"/>
    <n v="20201104"/>
    <n v="9510"/>
    <n v="0"/>
    <m/>
    <s v="NO"/>
    <x v="0"/>
    <n v="3"/>
    <n v="3000"/>
    <s v="Suministros definitivos Simples "/>
    <x v="21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8"/>
  </r>
  <r>
    <s v="P93302020090014"/>
    <x v="0"/>
    <n v="0"/>
    <n v="0"/>
    <s v="                                                                                "/>
    <s v="O.C. Riohacha       "/>
    <s v="PARNERTS TELECON ANTENA WON JS-54 JUAN Y MEDIO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O EMPRESARIAL INVERFIN                                 "/>
    <s v="N3352044                      "/>
    <s v="Laudis_Peñaranda_                                                               "/>
    <s v="AC100"/>
    <n v="20200909"/>
    <n v="20201019"/>
    <n v="9330"/>
    <n v="28119831"/>
    <s v="Factibilidad Distribucion "/>
    <s v="NO"/>
    <x v="1"/>
    <n v="15"/>
    <n v="15000"/>
    <s v="Obras "/>
    <x v="0"/>
    <n v="20201019"/>
    <x v="2"/>
    <n v="1"/>
    <x v="0"/>
    <n v="9"/>
    <x v="7"/>
    <x v="1"/>
    <x v="3"/>
    <x v="86"/>
    <s v="Resuelta"/>
    <n v="19"/>
    <n v="10"/>
    <n v="2020"/>
    <n v="37"/>
    <s v="No Cruza"/>
    <n v="40"/>
    <n v="19"/>
    <n v="10"/>
    <n v="2020"/>
    <n v="37"/>
    <x v="1"/>
    <n v="0"/>
    <x v="0"/>
  </r>
  <r>
    <s v="P34602020090015"/>
    <x v="9"/>
    <n v="0"/>
    <n v="0"/>
    <s v="                                                                                "/>
    <s v="O.C. La 14          "/>
    <s v="CARLOS CANTILLO PABON BMT FCA LA FORTUNA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3460"/>
    <n v="0"/>
    <m/>
    <s v="NO"/>
    <x v="0"/>
    <n v="25"/>
    <n v="25000"/>
    <s v="Obras "/>
    <x v="15"/>
    <n v="20200916"/>
    <x v="2"/>
    <n v="1"/>
    <x v="3"/>
    <n v="16"/>
    <x v="7"/>
    <x v="1"/>
    <x v="0"/>
    <x v="74"/>
    <s v="Sin Orden"/>
    <n v="16"/>
    <n v="9"/>
    <n v="2020"/>
    <n v="70"/>
    <s v="No Cruza"/>
    <n v="70"/>
    <n v="16"/>
    <n v="9"/>
    <n v="2020"/>
    <n v="70"/>
    <x v="1"/>
    <n v="0"/>
    <x v="6"/>
  </r>
  <r>
    <s v="P11702019050075"/>
    <x v="2"/>
    <n v="8632224"/>
    <n v="0"/>
    <s v="                                                                                "/>
    <s v="O.C. B/quilla Cto   "/>
    <s v="ALEGRA PROVISIONAL CENTRO COMERCIAL                                     "/>
    <n v="315509856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520"/>
    <n v="20190520"/>
    <n v="1170"/>
    <n v="26793824"/>
    <s v="Seguimiento y rev. instalacion electrica distribucion "/>
    <s v="NO"/>
    <x v="3"/>
    <n v="900"/>
    <n v="900000"/>
    <s v="Aumentos de potencia"/>
    <x v="8"/>
    <n v="20191028"/>
    <x v="3"/>
    <n v="1"/>
    <x v="0"/>
    <n v="20"/>
    <x v="2"/>
    <x v="2"/>
    <x v="1"/>
    <x v="556"/>
    <s v="Resuelta"/>
    <n v="28"/>
    <n v="10"/>
    <n v="2019"/>
    <n v="394"/>
    <s v="No Cruza"/>
    <n v="161"/>
    <n v="20"/>
    <n v="5"/>
    <n v="2019"/>
    <n v="555"/>
    <x v="0"/>
    <n v="161"/>
    <x v="2"/>
  </r>
  <r>
    <s v="P93322020100018"/>
    <x v="0"/>
    <n v="0"/>
    <n v="0"/>
    <s v="                                                                                "/>
    <s v="O.C. Riohacha       "/>
    <s v="RIGOBERTO CATAÑO C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L 20                                                       "/>
    <s v="N3352044                      "/>
    <s v="Laudis_Peñaranda_                                                               "/>
    <s v="AC100"/>
    <n v="20201019"/>
    <n v="20201029"/>
    <n v="9332"/>
    <n v="28240703"/>
    <s v="Factibilidad Distribucion "/>
    <s v="NO"/>
    <x v="1"/>
    <n v="25"/>
    <n v="25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2102020010028"/>
    <x v="2"/>
    <n v="0"/>
    <n v="0"/>
    <s v="                                                                                "/>
    <s v="O.C. B/quilla Cto   "/>
    <s v="RESIDENCIAL BARCELONA CONJUNTO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200122"/>
    <n v="20200207"/>
    <n v="1210"/>
    <n v="27281633"/>
    <s v="Seguimiento y rev. instalacion electrica distribucion "/>
    <s v="NO"/>
    <x v="1"/>
    <n v="112.5"/>
    <n v="112500"/>
    <s v="Obras "/>
    <x v="8"/>
    <n v="20200811"/>
    <x v="3"/>
    <n v="1"/>
    <x v="0"/>
    <n v="22"/>
    <x v="11"/>
    <x v="1"/>
    <x v="4"/>
    <x v="452"/>
    <s v="Resuelta"/>
    <n v="11"/>
    <n v="8"/>
    <n v="2020"/>
    <n v="106"/>
    <d v="2020-03-19T00:00:00"/>
    <n v="202"/>
    <n v="7"/>
    <n v="2"/>
    <n v="2020"/>
    <n v="292"/>
    <x v="1"/>
    <n v="186"/>
    <x v="2"/>
  </r>
  <r>
    <s v="P11802019090040"/>
    <x v="2"/>
    <n v="0"/>
    <n v="0"/>
    <s v="                                                                                "/>
    <s v="O.C. B/quilla Nte   "/>
    <s v="PROVISIONAL BILLAR EL MONUMENTAL SOLEDAD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ILLAR EL MONUMENTAL                                        "/>
    <s v="A3151411                      "/>
    <s v="FERGIE_YULISSA_SOLANO_MANOTAS                                                   "/>
    <s v="AC190"/>
    <n v="20190910"/>
    <n v="20200215"/>
    <n v="1180"/>
    <n v="26720154"/>
    <s v="Factibilidad Distribucion "/>
    <s v="NO"/>
    <x v="1"/>
    <n v="75"/>
    <n v="75000"/>
    <s v="Obras "/>
    <x v="7"/>
    <n v="20200218"/>
    <x v="2"/>
    <n v="1"/>
    <x v="0"/>
    <n v="10"/>
    <x v="7"/>
    <x v="2"/>
    <x v="1"/>
    <x v="38"/>
    <s v="Resuelta"/>
    <n v="18"/>
    <n v="2"/>
    <n v="2020"/>
    <n v="281"/>
    <s v="No Cruza"/>
    <n v="161"/>
    <n v="15"/>
    <n v="2"/>
    <n v="2020"/>
    <n v="284"/>
    <x v="1"/>
    <n v="3"/>
    <x v="2"/>
  </r>
  <r>
    <s v="P95102020100006"/>
    <x v="5"/>
    <n v="0"/>
    <n v="0"/>
    <s v="                                                                                "/>
    <s v="Of. Telefónica 24H  "/>
    <s v="GUSTAVO ADOLFO RAMOS VILORIA                                            "/>
    <n v="3006417656"/>
    <s v="TC090"/>
    <s v="                                                                                                                                                                                           "/>
    <s v="=CLL 22 21 64                                               "/>
    <s v="NT001137                      "/>
    <s v="STEFANNIE_PAOLA_RAMBAO_BENAVIDES                                                "/>
    <s v="AC230"/>
    <n v="20201006"/>
    <n v="20201006"/>
    <n v="9510"/>
    <n v="0"/>
    <m/>
    <s v="NO"/>
    <x v="0"/>
    <n v="3"/>
    <n v="3000"/>
    <s v="Suministros definitivos Simples "/>
    <x v="9"/>
    <n v="20201006"/>
    <x v="1"/>
    <n v="1"/>
    <x v="1"/>
    <n v="6"/>
    <x v="3"/>
    <x v="1"/>
    <x v="1"/>
    <x v="177"/>
    <s v="Sin Orden"/>
    <n v="6"/>
    <n v="10"/>
    <n v="2020"/>
    <n v="50"/>
    <s v="No Cruza"/>
    <n v="50"/>
    <n v="6"/>
    <n v="10"/>
    <n v="2020"/>
    <n v="50"/>
    <x v="1"/>
    <n v="0"/>
    <x v="4"/>
  </r>
  <r>
    <s v="P12102020090006"/>
    <x v="6"/>
    <n v="0"/>
    <n v="0"/>
    <s v="                                                                                "/>
    <s v="C.A. Malambo        "/>
    <s v="FRANCISCO GOMEZ SERNA                                                   "/>
    <n v="300415892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170"/>
    <n v="20200903"/>
    <n v="20200912"/>
    <n v="1210"/>
    <n v="28100496"/>
    <s v="Inspección Normalización"/>
    <s v="NO"/>
    <x v="1"/>
    <n v="3"/>
    <n v="3000"/>
    <s v="Suministros definitivos Simples "/>
    <x v="10"/>
    <n v="20200912"/>
    <x v="1"/>
    <n v="1"/>
    <x v="1"/>
    <n v="3"/>
    <x v="7"/>
    <x v="1"/>
    <x v="4"/>
    <x v="230"/>
    <s v="Resuelta"/>
    <n v="12"/>
    <n v="9"/>
    <n v="2020"/>
    <n v="74"/>
    <s v="No Cruza"/>
    <n v="9"/>
    <n v="12"/>
    <n v="9"/>
    <n v="2020"/>
    <n v="74"/>
    <x v="1"/>
    <n v="0"/>
    <x v="1"/>
  </r>
  <r>
    <s v="P11102019060015"/>
    <x v="2"/>
    <n v="2688444"/>
    <n v="20146855"/>
    <s v="Situacion correcta                                                              "/>
    <s v="O.C. B/quilla Cto   "/>
    <s v="Y CIA S C S WUNDERLIN                                                   "/>
    <n v="3680578"/>
    <s v="TC092"/>
    <s v="CL 76 46 64 BLOQ 1   P 2  APTO 1B                                                                                                                                                          "/>
    <s v="WENDERLIN                                                   "/>
    <s v="T9763922                      "/>
    <s v="Somaya_Rincon                                                                   "/>
    <s v="AC190"/>
    <n v="20190606"/>
    <n v="20191126"/>
    <n v="1110"/>
    <n v="26388514"/>
    <s v="Factibilidad Distribucion "/>
    <s v="NO"/>
    <x v="1"/>
    <n v="25"/>
    <n v="25000"/>
    <s v="Aumentos de potencia"/>
    <x v="5"/>
    <n v="20200326"/>
    <x v="2"/>
    <n v="1"/>
    <x v="0"/>
    <n v="6"/>
    <x v="4"/>
    <x v="2"/>
    <x v="1"/>
    <x v="711"/>
    <s v="Resuelta"/>
    <n v="26"/>
    <n v="3"/>
    <n v="2020"/>
    <n v="244"/>
    <s v="No Cruza"/>
    <n v="294"/>
    <n v="26"/>
    <n v="11"/>
    <n v="2019"/>
    <n v="365"/>
    <x v="0"/>
    <n v="121"/>
    <x v="2"/>
  </r>
  <r>
    <s v="P11802019060014"/>
    <x v="2"/>
    <n v="0"/>
    <n v="0"/>
    <s v="                                                                                "/>
    <s v="O.C. B/quilla Cto   "/>
    <s v="LOS ROBLES DEFINITIVO TIENDA ARA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IENDA ARA                                                  "/>
    <s v="T9763922                      "/>
    <s v="Somaya_Rincon                                                                   "/>
    <s v="AC190"/>
    <n v="20190606"/>
    <n v="20190913"/>
    <n v="1180"/>
    <n v="26391322"/>
    <s v="Factibilidad Distribucion "/>
    <s v="NO"/>
    <x v="1"/>
    <n v="75"/>
    <n v="75000"/>
    <s v="Obras "/>
    <x v="7"/>
    <n v="20190917"/>
    <x v="3"/>
    <n v="1"/>
    <x v="0"/>
    <n v="6"/>
    <x v="4"/>
    <x v="2"/>
    <x v="1"/>
    <x v="711"/>
    <s v="Resuelta"/>
    <n v="17"/>
    <n v="9"/>
    <n v="2019"/>
    <n v="435"/>
    <s v="No Cruza"/>
    <n v="103"/>
    <n v="13"/>
    <n v="9"/>
    <n v="2019"/>
    <n v="439"/>
    <x v="0"/>
    <n v="4"/>
    <x v="2"/>
  </r>
  <r>
    <s v="P93302020110009"/>
    <x v="3"/>
    <n v="7733714"/>
    <n v="35106181"/>
    <s v="Situacion correcta                                                              "/>
    <s v="O.C. Riohacha       "/>
    <s v="YADILIS BARROS MEJIA                                                    "/>
    <n v="3013714007"/>
    <s v="TC090"/>
    <s v="CL 35 12A1 25                                                                                                                                                                              "/>
    <s v="CL 35                                                       "/>
    <s v="A5610021                      "/>
    <s v="Yamile_Deniris_Jaimes_Sandoval                                                  "/>
    <s v="AC005"/>
    <n v="20201120"/>
    <n v="20201120"/>
    <n v="9330"/>
    <n v="28293793"/>
    <s v="Modificación de Potencia"/>
    <s v="NO"/>
    <x v="2"/>
    <n v="3"/>
    <n v="3000"/>
    <s v="Aumentos de potencia"/>
    <x v="3"/>
    <n v="20201120"/>
    <x v="1"/>
    <n v="1"/>
    <x v="1"/>
    <n v="20"/>
    <x v="5"/>
    <x v="1"/>
    <x v="3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702020100089"/>
    <x v="5"/>
    <n v="0"/>
    <n v="0"/>
    <s v="                                                                                "/>
    <s v="Of. Telefónica 24H  "/>
    <s v="WILMAN SALVADOR SANTANDER DE LA CRUZ                                    "/>
    <n v="321525591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923                      "/>
    <s v="LINA_MARIA_STEFANELL_DE_LA_HOZ                                                  "/>
    <s v="AC230"/>
    <n v="20201027"/>
    <n v="20201027"/>
    <n v="1170"/>
    <n v="0"/>
    <m/>
    <s v="NO"/>
    <x v="0"/>
    <n v="5"/>
    <n v="5000"/>
    <s v="Suministros definitivos Simples "/>
    <x v="9"/>
    <n v="20201027"/>
    <x v="1"/>
    <n v="1"/>
    <x v="1"/>
    <n v="27"/>
    <x v="3"/>
    <x v="1"/>
    <x v="1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77512020100007"/>
    <x v="0"/>
    <n v="0"/>
    <n v="0"/>
    <s v="                                                                                "/>
    <s v="O.C. Riohacha       "/>
    <s v="EL HABRA FINCA MILDER IBARR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ILDER                                                      "/>
    <s v="N3352044                      "/>
    <s v="Laudis_Peñaranda_                                                               "/>
    <s v="AC100"/>
    <n v="20201021"/>
    <n v="20201029"/>
    <n v="7751"/>
    <n v="28246072"/>
    <s v="Factibilidad Distribucion "/>
    <s v="NO"/>
    <x v="1"/>
    <n v="15"/>
    <n v="1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93312020100002"/>
    <x v="0"/>
    <n v="0"/>
    <n v="0"/>
    <s v="                                                                                "/>
    <s v="O.C. Riohacha       "/>
    <s v="JUAN CARLOS OÑATE RAMOS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JUAN CARLOS OÑATE                                           "/>
    <s v="N3352044                      "/>
    <s v="Laudis_Peñaranda_                                                               "/>
    <s v="AC100"/>
    <n v="20201016"/>
    <n v="20201029"/>
    <n v="9331"/>
    <n v="28236258"/>
    <s v="Factibilidad Distribucion "/>
    <s v="NO"/>
    <x v="1"/>
    <n v="25"/>
    <n v="2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11102019110111"/>
    <x v="1"/>
    <n v="0"/>
    <n v="0"/>
    <s v="                                                                                "/>
    <s v="OC CCIAL AMERICANO  "/>
    <s v="GLORIA IGLESIAS DE CAMARGO                                              "/>
    <n v="318948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6                      "/>
    <s v="                                                                                "/>
    <s v="AC236"/>
    <n v="20191125"/>
    <n v="20191126"/>
    <n v="1110"/>
    <n v="26942175"/>
    <s v="Inspección Normalización"/>
    <s v="NO"/>
    <x v="1"/>
    <n v="3"/>
    <n v="3000"/>
    <s v="Suministros definitivos Simples "/>
    <x v="1"/>
    <n v="20191126"/>
    <x v="1"/>
    <n v="1"/>
    <x v="1"/>
    <n v="25"/>
    <x v="5"/>
    <x v="2"/>
    <x v="1"/>
    <x v="373"/>
    <s v="Resuelta"/>
    <n v="26"/>
    <n v="11"/>
    <n v="2019"/>
    <n v="365"/>
    <s v="No Cruza"/>
    <n v="1"/>
    <n v="26"/>
    <n v="11"/>
    <n v="2019"/>
    <n v="365"/>
    <x v="0"/>
    <n v="0"/>
    <x v="1"/>
  </r>
  <r>
    <s v="P34102019050083"/>
    <x v="2"/>
    <n v="0"/>
    <n v="0"/>
    <s v="                                                                                "/>
    <s v="XXX NO UTILIZAR     "/>
    <s v="TEATRO SANTA MARTA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RESTAURACION TEATRO SANTA MARTA                             "/>
    <s v="G3738846                      "/>
    <s v="KATHERINE_DEL_CARMEN_LOPEZ_PEREIRA                                              "/>
    <s v="AC190"/>
    <n v="20190522"/>
    <n v="20191023"/>
    <n v="3410"/>
    <n v="26342871"/>
    <s v="Factibilidad Distribucion "/>
    <s v="NO"/>
    <x v="1"/>
    <n v="630"/>
    <n v="630000"/>
    <s v="Obras "/>
    <x v="5"/>
    <n v="20200128"/>
    <x v="6"/>
    <n v="1"/>
    <x v="0"/>
    <n v="22"/>
    <x v="2"/>
    <x v="2"/>
    <x v="0"/>
    <x v="262"/>
    <s v="Resuelta"/>
    <n v="28"/>
    <n v="1"/>
    <n v="2020"/>
    <n v="302"/>
    <s v="No Cruza"/>
    <n v="251"/>
    <n v="23"/>
    <n v="10"/>
    <n v="2019"/>
    <n v="399"/>
    <x v="0"/>
    <n v="97"/>
    <x v="2"/>
  </r>
  <r>
    <s v="P95302020090003"/>
    <x v="5"/>
    <n v="0"/>
    <n v="0"/>
    <s v="                                                                                "/>
    <s v="Of. Telefónica 24H  "/>
    <s v="COLOMBIA ARTEMARMOL                                                     "/>
    <n v="3218613063"/>
    <s v="TC092"/>
    <s v="                                                                                                                                                                                           "/>
    <s v="PROVISIONAL ARTEMARMOL                                      "/>
    <s v="NT001923                      "/>
    <s v="LINA_MARIA_STEFANELL_DE_LA_HOZ                                                  "/>
    <s v="AC230"/>
    <n v="20200921"/>
    <n v="20200921"/>
    <n v="9530"/>
    <n v="0"/>
    <m/>
    <s v="NO"/>
    <x v="0"/>
    <n v="3"/>
    <n v="3000"/>
    <s v="Suministros definitivos Simples "/>
    <x v="9"/>
    <n v="20200921"/>
    <x v="1"/>
    <n v="1"/>
    <x v="1"/>
    <n v="21"/>
    <x v="7"/>
    <x v="1"/>
    <x v="1"/>
    <x v="89"/>
    <s v="Sin Orden"/>
    <n v="21"/>
    <n v="9"/>
    <n v="2020"/>
    <n v="65"/>
    <s v="No Cruza"/>
    <n v="65"/>
    <n v="21"/>
    <n v="9"/>
    <n v="2020"/>
    <n v="65"/>
    <x v="1"/>
    <n v="0"/>
    <x v="4"/>
  </r>
  <r>
    <s v="P11702020060009"/>
    <x v="2"/>
    <n v="2092998"/>
    <n v="20036743"/>
    <s v="Situacion correcta                                                              "/>
    <s v="O.C. B/quilla Cto   "/>
    <s v="GIOVANNI ALZATE                                                         "/>
    <n v="0"/>
    <s v="TC090"/>
    <s v="CL 42B 8 17                                                                                                                                                                                "/>
    <s v="=CLL 42B 8 17                                               "/>
    <s v="A3151411                      "/>
    <s v="FERGIE_YULISSA_SOLANO_MANOTAS                                                   "/>
    <s v="AC190"/>
    <n v="20200605"/>
    <n v="20200619"/>
    <n v="1170"/>
    <n v="27761126"/>
    <s v="Seguimiento y rev. instalacion electrica distribucion "/>
    <s v="NO"/>
    <x v="3"/>
    <n v="30"/>
    <n v="30000"/>
    <s v="Aumentos de potencia"/>
    <x v="7"/>
    <n v="20200625"/>
    <x v="2"/>
    <n v="1"/>
    <x v="0"/>
    <n v="5"/>
    <x v="4"/>
    <x v="1"/>
    <x v="1"/>
    <x v="334"/>
    <s v="Resuelta"/>
    <n v="25"/>
    <n v="6"/>
    <n v="2020"/>
    <n v="153"/>
    <s v="No Cruza"/>
    <n v="20"/>
    <n v="19"/>
    <n v="6"/>
    <n v="2020"/>
    <n v="159"/>
    <x v="1"/>
    <n v="6"/>
    <x v="2"/>
  </r>
  <r>
    <s v="P12102020080033"/>
    <x v="2"/>
    <n v="0"/>
    <n v="0"/>
    <s v="                                                                                "/>
    <s v="O.C. B/quilla Cto   "/>
    <s v="RODOLFO ACOSTA PROVISIONAL PLAYA MENDOZA                                "/>
    <n v="328778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200824"/>
    <n v="20200824"/>
    <n v="1210"/>
    <n v="0"/>
    <m/>
    <s v="NO"/>
    <x v="0"/>
    <n v="37.5"/>
    <n v="37500"/>
    <s v="Obras "/>
    <x v="2"/>
    <n v="20200824"/>
    <x v="2"/>
    <n v="1"/>
    <x v="0"/>
    <n v="24"/>
    <x v="10"/>
    <x v="1"/>
    <x v="4"/>
    <x v="165"/>
    <s v="Sin Orden"/>
    <n v="24"/>
    <n v="8"/>
    <n v="2020"/>
    <n v="93"/>
    <s v="No Cruza"/>
    <n v="93"/>
    <n v="24"/>
    <n v="8"/>
    <n v="2020"/>
    <n v="93"/>
    <x v="1"/>
    <n v="0"/>
    <x v="2"/>
  </r>
  <r>
    <s v="P11102020110028"/>
    <x v="5"/>
    <n v="0"/>
    <n v="0"/>
    <s v="                                                                                "/>
    <s v="O.C. Soledad        "/>
    <s v="MARGARITA MARQUEZ PLATA                                                 "/>
    <n v="3104633662"/>
    <s v="TC090"/>
    <s v="                                                                                                                                                                                           "/>
    <s v="CR 78  #  82 - 27                                           "/>
    <s v="A2670921                      "/>
    <s v="Margarita_Ortiz_Dominguez                                                       "/>
    <s v="AC230"/>
    <n v="20201106"/>
    <n v="20201106"/>
    <n v="1110"/>
    <n v="0"/>
    <m/>
    <s v="NO"/>
    <x v="0"/>
    <n v="3"/>
    <n v="3000"/>
    <s v="Suministros definitivos Simples 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34402020070004"/>
    <x v="2"/>
    <n v="0"/>
    <n v="0"/>
    <s v="                                                                                "/>
    <s v="ZE Santa_Marta      "/>
    <s v="DIEGO FERNANDO MILLAN GARCIA                                            "/>
    <n v="3002799170"/>
    <s v="TC090"/>
    <s v="                                                                                                                                                                                           "/>
    <s v="SAN BERNARDO                                                "/>
    <s v="T9697258                      "/>
    <s v="Adriana_Duran_Q                                                                 "/>
    <s v="AC190"/>
    <n v="20200724"/>
    <n v="20200819"/>
    <n v="3440"/>
    <n v="28270336"/>
    <s v="Seguimiento y rev. instalacion electrica distribucion "/>
    <s v="NO"/>
    <x v="1"/>
    <n v="37.5"/>
    <n v="37500"/>
    <s v="Obras "/>
    <x v="7"/>
    <n v="20200821"/>
    <x v="2"/>
    <n v="1"/>
    <x v="0"/>
    <n v="24"/>
    <x v="6"/>
    <x v="1"/>
    <x v="0"/>
    <x v="104"/>
    <s v="Resuelta"/>
    <n v="21"/>
    <n v="8"/>
    <n v="2020"/>
    <n v="96"/>
    <s v="No Cruza"/>
    <n v="28"/>
    <n v="19"/>
    <n v="8"/>
    <n v="2020"/>
    <n v="98"/>
    <x v="1"/>
    <n v="2"/>
    <x v="2"/>
  </r>
  <r>
    <s v="P34702020090007"/>
    <x v="9"/>
    <n v="0"/>
    <n v="0"/>
    <s v="                                                                                "/>
    <s v="O.C. La 14          "/>
    <s v="JOSE MARIA MOLINA REYES BMT FCA                                         "/>
    <n v="310705297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70"/>
    <n v="0"/>
    <m/>
    <s v="NO"/>
    <x v="0"/>
    <n v="15"/>
    <n v="1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11702019080017"/>
    <x v="2"/>
    <n v="4057923"/>
    <n v="20055320"/>
    <s v="Situacion correcta                                                              "/>
    <s v="O.C. B/quilla Nte   "/>
    <s v="SANTA MARTA IGLESIA                                                     "/>
    <n v="3005650840"/>
    <s v="TC090"/>
    <s v="CL 19 5A 13          P  1 LOC     1                                                                                                                                                        "/>
    <s v="=CLL 19A 5A 13                                              "/>
    <s v="A3151411                      "/>
    <s v="FERGIE_YULISSA_SOLANO_MANOTAS                                                   "/>
    <s v="AC190"/>
    <n v="20190805"/>
    <n v="20190911"/>
    <n v="1170"/>
    <n v="26908659"/>
    <s v="Seguimiento y rev. instalacion electrica distribucion "/>
    <s v="NO"/>
    <x v="3"/>
    <n v="37.5"/>
    <n v="37500"/>
    <s v="Aumentos de potencia"/>
    <x v="5"/>
    <n v="20200811"/>
    <x v="2"/>
    <n v="1"/>
    <x v="0"/>
    <n v="5"/>
    <x v="10"/>
    <x v="2"/>
    <x v="1"/>
    <x v="126"/>
    <s v="Resuelta"/>
    <n v="11"/>
    <n v="8"/>
    <n v="2020"/>
    <n v="106"/>
    <s v="No Cruza"/>
    <n v="372"/>
    <n v="11"/>
    <n v="9"/>
    <n v="2019"/>
    <n v="441"/>
    <x v="0"/>
    <n v="335"/>
    <x v="2"/>
  </r>
  <r>
    <s v="P12102020100038"/>
    <x v="10"/>
    <n v="0"/>
    <n v="0"/>
    <s v="                                                                                "/>
    <s v="O.C. B/quilla Nte   "/>
    <s v="PEDRO MARIO VERGARA GALBAN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8A 18 71                                               "/>
    <s v="MP000152                      "/>
    <s v="MALKA_IRINA_ROCHA_MEJIA                                                         "/>
    <s v="AC045"/>
    <n v="20201017"/>
    <n v="20201117"/>
    <n v="1210"/>
    <n v="28272753"/>
    <s v="Inspección Normalización"/>
    <s v="NO"/>
    <x v="1"/>
    <n v="3"/>
    <n v="3000"/>
    <s v="Suministros definitivos Simples "/>
    <x v="18"/>
    <n v="20201117"/>
    <x v="1"/>
    <n v="1"/>
    <x v="1"/>
    <n v="17"/>
    <x v="3"/>
    <x v="1"/>
    <x v="4"/>
    <x v="750"/>
    <s v="Resuelta"/>
    <n v="17"/>
    <n v="11"/>
    <n v="2020"/>
    <n v="8"/>
    <s v="No Cruza"/>
    <n v="31"/>
    <n v="17"/>
    <n v="11"/>
    <n v="2020"/>
    <n v="8"/>
    <x v="1"/>
    <n v="0"/>
    <x v="7"/>
  </r>
  <r>
    <s v="P11102020060044"/>
    <x v="9"/>
    <n v="0"/>
    <n v="0"/>
    <s v="                                                                                "/>
    <s v="O.C. B/quilla Nte   "/>
    <s v="  VATIA S.A. E.S.P.                                                     "/>
    <n v="3008034110"/>
    <s v="TC020"/>
    <s v="                                                                                                                                                                                           "/>
    <s v="COMPAÑIA DE GENERACION DEL CAUCA S.A. E.S.P.                "/>
    <s v="RC000135                      "/>
    <s v="CRISTIAN_CONTRERAS_ARROYO                                                       "/>
    <s v="AC090"/>
    <n v="20200616"/>
    <n v="20200623"/>
    <n v="1110"/>
    <n v="0"/>
    <m/>
    <s v="NO"/>
    <x v="0"/>
    <n v="40"/>
    <n v="40000"/>
    <s v="Coogeneración/Suplencia "/>
    <x v="15"/>
    <n v="20200623"/>
    <x v="10"/>
    <n v="1"/>
    <x v="2"/>
    <n v="16"/>
    <x v="4"/>
    <x v="1"/>
    <x v="1"/>
    <x v="256"/>
    <s v="Sin Orden"/>
    <n v="23"/>
    <n v="6"/>
    <n v="2020"/>
    <n v="155"/>
    <s v="No Cruza"/>
    <n v="155"/>
    <n v="23"/>
    <n v="6"/>
    <n v="2020"/>
    <n v="155"/>
    <x v="1"/>
    <n v="0"/>
    <x v="6"/>
  </r>
  <r>
    <s v="P11802020100016"/>
    <x v="5"/>
    <n v="0"/>
    <n v="0"/>
    <s v="                                                                                "/>
    <s v="Of. Telefónica 24H  "/>
    <s v="ALEJANDRO ESPINOSA PATRON                                               "/>
    <n v="3157611192"/>
    <s v="TC090"/>
    <s v="                                                                                                                                                                                           "/>
    <s v="=CLL 51 10 21                                               "/>
    <s v="NT001137                      "/>
    <s v="STEFANNIE_PAOLA_RAMBAO_BENAVIDES                                                "/>
    <s v="AC230"/>
    <n v="20201007"/>
    <n v="20201007"/>
    <n v="1180"/>
    <n v="0"/>
    <m/>
    <s v="NO"/>
    <x v="0"/>
    <n v="3"/>
    <n v="3000"/>
    <s v="Suministros definitivos Simples "/>
    <x v="29"/>
    <n v="20201007"/>
    <x v="1"/>
    <n v="1"/>
    <x v="1"/>
    <n v="7"/>
    <x v="3"/>
    <x v="1"/>
    <x v="1"/>
    <x v="533"/>
    <s v="Sin Orden"/>
    <n v="7"/>
    <n v="10"/>
    <n v="2020"/>
    <n v="49"/>
    <s v="No Cruza"/>
    <n v="49"/>
    <n v="7"/>
    <n v="10"/>
    <n v="2020"/>
    <n v="49"/>
    <x v="1"/>
    <n v="0"/>
    <x v="4"/>
  </r>
  <r>
    <s v="P75512018090001"/>
    <x v="2"/>
    <n v="0"/>
    <n v="0"/>
    <s v="                                                                                "/>
    <s v="C.T.SOLEDAD         "/>
    <s v="OLIMPICA MANUELA BELTRAN PROVISIONAL SUPERTIENDA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905"/>
    <n v="20180921"/>
    <n v="7551"/>
    <n v="25557942"/>
    <s v="Seguimiento y rev. instalacion electrica distribucion "/>
    <s v="NO"/>
    <x v="1"/>
    <n v="45"/>
    <n v="45000"/>
    <s v="Obras "/>
    <x v="7"/>
    <n v="20180925"/>
    <x v="2"/>
    <n v="1"/>
    <x v="0"/>
    <n v="5"/>
    <x v="7"/>
    <x v="3"/>
    <x v="1"/>
    <x v="415"/>
    <s v="Resuelta"/>
    <n v="25"/>
    <n v="9"/>
    <n v="2018"/>
    <n v="792"/>
    <d v="2018-09-25T00:00:00"/>
    <n v="20"/>
    <n v="21"/>
    <n v="9"/>
    <n v="2018"/>
    <n v="796"/>
    <x v="0"/>
    <n v="4"/>
    <x v="2"/>
  </r>
  <r>
    <s v="P75512019060008"/>
    <x v="1"/>
    <n v="0"/>
    <n v="0"/>
    <s v="                                                                                "/>
    <s v="O.C. B/quilla Cto   "/>
    <s v="SRA. NANCY ELVIRA CONTRERAS ROJAS                                       "/>
    <n v="302205550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0                      "/>
    <s v="GISSELLA_JANNINE_RANGEL_SANCHEZ                                                 "/>
    <s v="AC236"/>
    <n v="20190620"/>
    <n v="20190816"/>
    <n v="7551"/>
    <n v="28115743"/>
    <s v="Inspección Normalización"/>
    <s v="NO"/>
    <x v="1"/>
    <n v="3"/>
    <n v="3000"/>
    <s v="Suministros definitivos Simples "/>
    <x v="1"/>
    <n v="20190816"/>
    <x v="1"/>
    <n v="1"/>
    <x v="1"/>
    <n v="20"/>
    <x v="4"/>
    <x v="2"/>
    <x v="1"/>
    <x v="408"/>
    <s v="Resuelta"/>
    <n v="16"/>
    <n v="8"/>
    <n v="2019"/>
    <n v="467"/>
    <s v="No Cruza"/>
    <n v="57"/>
    <n v="16"/>
    <n v="8"/>
    <n v="2019"/>
    <n v="467"/>
    <x v="0"/>
    <n v="0"/>
    <x v="1"/>
  </r>
  <r>
    <s v="P75412020110007"/>
    <x v="3"/>
    <n v="0"/>
    <n v="0"/>
    <s v="                                                                                "/>
    <s v="O.C Sabanalarga     "/>
    <s v="BELKIS ESTRADA CABALLERO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93                      "/>
    <s v="KATIA_INES_GALLARDO_VERGARA                                                     "/>
    <s v="AC005"/>
    <n v="20201105"/>
    <n v="20201105"/>
    <n v="7541"/>
    <n v="28270122"/>
    <s v="Inspección Normalización"/>
    <s v="NO"/>
    <x v="2"/>
    <n v="3"/>
    <n v="3000"/>
    <s v="Suministros definitivos Simples "/>
    <x v="3"/>
    <n v="20201105"/>
    <x v="1"/>
    <n v="1"/>
    <x v="1"/>
    <n v="5"/>
    <x v="5"/>
    <x v="1"/>
    <x v="4"/>
    <x v="72"/>
    <s v="Pendiente"/>
    <n v="5"/>
    <n v="11"/>
    <n v="2020"/>
    <n v="20"/>
    <s v="No Cruza"/>
    <n v="20"/>
    <n v="5"/>
    <n v="11"/>
    <n v="2020"/>
    <n v="20"/>
    <x v="1"/>
    <n v="0"/>
    <x v="1"/>
  </r>
  <r>
    <s v="P11702020110047"/>
    <x v="0"/>
    <n v="2983932"/>
    <n v="20040895"/>
    <s v="Situacion correcta                                                              "/>
    <s v="O.C. B/quilla Nte   "/>
    <s v="INVERSIONES OASIS SILVERA Y GONZALEZ SAS                                "/>
    <n v="3704185"/>
    <s v="TC090"/>
    <s v="CL 45 21 141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100"/>
    <n v="20201112"/>
    <n v="20201118"/>
    <n v="1170"/>
    <n v="28282388"/>
    <s v="Factibilidad Distribucion "/>
    <s v="NO"/>
    <x v="1"/>
    <n v="112.5"/>
    <n v="112500"/>
    <s v="Aumentos de potencia"/>
    <x v="0"/>
    <n v="20201118"/>
    <x v="3"/>
    <n v="1"/>
    <x v="0"/>
    <n v="12"/>
    <x v="5"/>
    <x v="1"/>
    <x v="1"/>
    <x v="52"/>
    <s v="Resuelta"/>
    <n v="18"/>
    <n v="11"/>
    <n v="2020"/>
    <n v="7"/>
    <s v="No Cruza"/>
    <n v="6"/>
    <n v="18"/>
    <n v="11"/>
    <n v="2020"/>
    <n v="7"/>
    <x v="1"/>
    <n v="0"/>
    <x v="0"/>
  </r>
  <r>
    <s v="P95102017060038"/>
    <x v="2"/>
    <n v="0"/>
    <n v="0"/>
    <s v="                                                                                "/>
    <s v="O.C. B/quilla Cto   "/>
    <s v="  METROPARQUE LOTE 1A3 BDGA 26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70624"/>
    <n v="20180411"/>
    <n v="9510"/>
    <n v="26117764"/>
    <s v="Seguimiento y rev. instalacion electrica distribucion "/>
    <s v="NO"/>
    <x v="1"/>
    <n v="112.5"/>
    <n v="112500"/>
    <s v="Obras "/>
    <x v="5"/>
    <n v="20190808"/>
    <x v="2"/>
    <n v="1"/>
    <x v="0"/>
    <n v="24"/>
    <x v="4"/>
    <x v="0"/>
    <x v="1"/>
    <x v="765"/>
    <s v="Resuelta"/>
    <n v="8"/>
    <n v="8"/>
    <n v="2019"/>
    <n v="475"/>
    <d v="2019-03-19T00:00:00"/>
    <n v="775"/>
    <n v="11"/>
    <n v="4"/>
    <n v="2018"/>
    <n v="959"/>
    <x v="0"/>
    <n v="484"/>
    <x v="2"/>
  </r>
  <r>
    <s v="P33302020020007"/>
    <x v="2"/>
    <n v="0"/>
    <n v="0"/>
    <s v="                                                                                "/>
    <s v="O.C. Riohacha       "/>
    <s v="WALEKAI SAS FONSECA CENTRO DIAGNOSTICO AUTOMOTOR                        "/>
    <n v="0"/>
    <s v="TC092"/>
    <s v="                                                                                                                                                                                           "/>
    <s v="CL 28  16-110                                               "/>
    <s v="N3352044                      "/>
    <s v="Laudis_Peñaranda_                                                               "/>
    <s v="AC190"/>
    <n v="20200205"/>
    <n v="20200709"/>
    <n v="3330"/>
    <n v="28111186"/>
    <s v="Seguimiento y rev. instalacion electrica distribucion "/>
    <s v="NO"/>
    <x v="3"/>
    <n v="75"/>
    <n v="75000"/>
    <s v="Obras "/>
    <x v="7"/>
    <n v="20200716"/>
    <x v="2"/>
    <n v="1"/>
    <x v="0"/>
    <n v="5"/>
    <x v="1"/>
    <x v="1"/>
    <x v="3"/>
    <x v="255"/>
    <s v="Resuelta"/>
    <n v="16"/>
    <n v="7"/>
    <n v="2020"/>
    <n v="132"/>
    <s v="No Cruza"/>
    <n v="162"/>
    <n v="9"/>
    <n v="7"/>
    <n v="2020"/>
    <n v="139"/>
    <x v="1"/>
    <n v="7"/>
    <x v="2"/>
  </r>
  <r>
    <s v="P11102019100053"/>
    <x v="2"/>
    <n v="2894208"/>
    <n v="20159038"/>
    <s v="Situacion correcta                                                              "/>
    <s v="O.C. B/quilla Nte   "/>
    <s v="ADVENTISTA DEL 7 D IGLESIA                                              "/>
    <n v="3190967"/>
    <s v="TC092"/>
    <s v="CL 103 50 97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008"/>
    <n v="20191127"/>
    <n v="1110"/>
    <n v="26813240"/>
    <s v="Factibilidad Distribucion "/>
    <s v="NO"/>
    <x v="1"/>
    <n v="75"/>
    <n v="75000"/>
    <s v="Aumentos de potencia"/>
    <x v="7"/>
    <n v="20200108"/>
    <x v="2"/>
    <n v="1"/>
    <x v="0"/>
    <n v="8"/>
    <x v="3"/>
    <x v="2"/>
    <x v="1"/>
    <x v="404"/>
    <s v="Resuelta"/>
    <n v="8"/>
    <n v="1"/>
    <n v="2020"/>
    <n v="322"/>
    <s v="No Cruza"/>
    <n v="92"/>
    <n v="27"/>
    <n v="11"/>
    <n v="2019"/>
    <n v="364"/>
    <x v="0"/>
    <n v="42"/>
    <x v="2"/>
  </r>
  <r>
    <s v="P33402020070001"/>
    <x v="2"/>
    <n v="0"/>
    <n v="0"/>
    <s v="                                                                                "/>
    <s v="O.C. Riohacha       "/>
    <s v="LUIS ALFONSO VEGA PLATA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CALES                                                     "/>
    <s v="N3352044                      "/>
    <s v="Laudis_Peñaranda_                                                               "/>
    <s v="AC190"/>
    <n v="20200701"/>
    <n v="20200731"/>
    <n v="3340"/>
    <n v="27909845"/>
    <s v="Seguimiento y rev. instalacion electrica distribucion "/>
    <s v="NO"/>
    <x v="1"/>
    <n v="37.5"/>
    <n v="37500"/>
    <s v="Obras "/>
    <x v="2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75512017010001"/>
    <x v="2"/>
    <n v="8199377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90"/>
    <n v="20170103"/>
    <n v="20170403"/>
    <n v="7551"/>
    <n v="23866989"/>
    <s v="Seguimiento y rev. instalacion electrica distribucion "/>
    <s v="NO"/>
    <x v="3"/>
    <n v="50"/>
    <n v="50000"/>
    <s v="Aumentos de potencia"/>
    <x v="7"/>
    <n v="20170403"/>
    <x v="2"/>
    <n v="1"/>
    <x v="0"/>
    <n v="3"/>
    <x v="11"/>
    <x v="0"/>
    <x v="1"/>
    <x v="766"/>
    <s v="Resuelta"/>
    <n v="3"/>
    <n v="4"/>
    <n v="2017"/>
    <n v="1332"/>
    <s v="No Cruza"/>
    <n v="90"/>
    <n v="3"/>
    <n v="4"/>
    <n v="2017"/>
    <n v="1332"/>
    <x v="0"/>
    <n v="0"/>
    <x v="2"/>
  </r>
  <r>
    <s v="P34102019020027"/>
    <x v="2"/>
    <n v="0"/>
    <n v="0"/>
    <s v="                                                                                "/>
    <s v="ZE Santa_Marta      "/>
    <s v="RETRANQUEO PUENTE BAVARIA SETP                                          "/>
    <n v="4317777"/>
    <s v="TC092"/>
    <s v="                                                                                                                                                                                           "/>
    <s v="CRA 10 ENTRE CALLES 29 Y 30                                 "/>
    <s v="T9697258                      "/>
    <s v="Adriana_Duran_Q                                                                 "/>
    <s v="AC190"/>
    <n v="20190207"/>
    <n v="20190313"/>
    <n v="3410"/>
    <n v="26421451"/>
    <s v="Seguimiento y rev. instalacion electrica distribucion "/>
    <s v="NO"/>
    <x v="3"/>
    <n v="1"/>
    <n v="1000"/>
    <s v="Obras "/>
    <x v="5"/>
    <n v="20190412"/>
    <x v="4"/>
    <n v="1"/>
    <x v="0"/>
    <n v="7"/>
    <x v="1"/>
    <x v="2"/>
    <x v="0"/>
    <x v="767"/>
    <s v="Resuelta"/>
    <n v="12"/>
    <n v="4"/>
    <n v="2019"/>
    <n v="593"/>
    <d v="2019-06-17T00:00:00"/>
    <n v="64"/>
    <n v="13"/>
    <n v="3"/>
    <n v="2019"/>
    <n v="623"/>
    <x v="0"/>
    <n v="30"/>
    <x v="2"/>
  </r>
  <r>
    <s v="P12102019050019"/>
    <x v="2"/>
    <n v="0"/>
    <n v="0"/>
    <s v="                                                                                "/>
    <s v="O.C Sabanalarga     "/>
    <s v="  CONCESION AUTOPISTA DEL SOL S.A.                                      "/>
    <n v="8782211"/>
    <s v="TC092"/>
    <s v="                                                                                                                                                                                           "/>
    <s v="CARRT ORIENTAL A SABANAGRANDE KM1 TESORO                    "/>
    <s v="A8742068                      "/>
    <s v="Alvaro_Enrique_Hernandez_Suarez                                                 "/>
    <s v="AC190"/>
    <n v="20190514"/>
    <n v="20190515"/>
    <n v="1210"/>
    <n v="0"/>
    <m/>
    <s v="NO"/>
    <x v="0"/>
    <n v="10"/>
    <n v="10000"/>
    <s v="Obras "/>
    <x v="2"/>
    <n v="20190515"/>
    <x v="4"/>
    <n v="1"/>
    <x v="0"/>
    <n v="14"/>
    <x v="2"/>
    <x v="2"/>
    <x v="4"/>
    <x v="744"/>
    <s v="Sin Orden"/>
    <n v="15"/>
    <n v="5"/>
    <n v="2019"/>
    <n v="560"/>
    <s v="No Cruza"/>
    <n v="560"/>
    <n v="15"/>
    <n v="5"/>
    <n v="2019"/>
    <n v="560"/>
    <x v="0"/>
    <n v="0"/>
    <x v="2"/>
  </r>
  <r>
    <s v="P11102017110139"/>
    <x v="4"/>
    <n v="0"/>
    <n v="0"/>
    <s v="                                                                                "/>
    <s v="C.T.SOLEDAD         "/>
    <s v="ICE INGENIEROS EDIFICIO CANTALUNA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64B 86 116                                             "/>
    <s v="T2891467                      "/>
    <s v="SHIRLEY_ESTHER_TAPIA_CUADRADO                                                   "/>
    <s v="AC220"/>
    <n v="20171129"/>
    <n v="20180416"/>
    <n v="1110"/>
    <n v="24876249"/>
    <s v="Seguimiento y rev. instalacion electrica distribucion "/>
    <s v="NO"/>
    <x v="3"/>
    <n v="300"/>
    <n v="300000"/>
    <s v="Obras "/>
    <x v="6"/>
    <n v="20180416"/>
    <x v="6"/>
    <n v="1"/>
    <x v="0"/>
    <n v="29"/>
    <x v="5"/>
    <x v="0"/>
    <x v="1"/>
    <x v="768"/>
    <s v="Resuelta"/>
    <n v="16"/>
    <n v="4"/>
    <n v="2018"/>
    <n v="954"/>
    <s v="No Cruza"/>
    <n v="138"/>
    <n v="16"/>
    <n v="4"/>
    <n v="2018"/>
    <n v="954"/>
    <x v="0"/>
    <n v="0"/>
    <x v="3"/>
  </r>
  <r>
    <s v="P11802019070006"/>
    <x v="2"/>
    <n v="0"/>
    <n v="0"/>
    <s v="                                                                                "/>
    <s v="O.C. B/quilla Nte   "/>
    <s v="ANAA ACEVEDO SERRANO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n v="6592761"/>
    <s v="A3151411                      "/>
    <s v="FERGIE_YULISSA_SOLANO_MANOTAS                                                   "/>
    <s v="AC190"/>
    <n v="20190702"/>
    <n v="20190926"/>
    <n v="1180"/>
    <n v="27006734"/>
    <s v="Seguimiento y rev. instalacion electrica distribucion "/>
    <s v="NO"/>
    <x v="1"/>
    <n v="225"/>
    <n v="225000"/>
    <s v="Obras "/>
    <x v="5"/>
    <n v="20200203"/>
    <x v="3"/>
    <n v="1"/>
    <x v="0"/>
    <n v="2"/>
    <x v="6"/>
    <x v="2"/>
    <x v="1"/>
    <x v="769"/>
    <s v="Resuelta"/>
    <n v="3"/>
    <n v="2"/>
    <n v="2020"/>
    <n v="296"/>
    <d v="2019-12-13T00:00:00"/>
    <n v="216"/>
    <n v="26"/>
    <n v="9"/>
    <n v="2019"/>
    <n v="426"/>
    <x v="0"/>
    <n v="130"/>
    <x v="2"/>
  </r>
  <r>
    <s v="P95102020100028"/>
    <x v="5"/>
    <n v="0"/>
    <n v="0"/>
    <s v="                                                                                "/>
    <s v="Of. Telefónica 24H  "/>
    <s v="NICOLASA MARTINEZ RADA                                                  "/>
    <n v="3128302799"/>
    <s v="TC090"/>
    <s v="                                                                                                                                                                                           "/>
    <s v="CRA 21B 68 24                                               "/>
    <s v="NT001137                      "/>
    <s v="STEFANNIE_PAOLA_RAMBAO_BENAVIDES                                                "/>
    <s v="AC230"/>
    <n v="20201017"/>
    <n v="20201017"/>
    <n v="9510"/>
    <n v="0"/>
    <m/>
    <s v="NO"/>
    <x v="0"/>
    <n v="3"/>
    <n v="3000"/>
    <s v="Suministros definitivos Simples "/>
    <x v="9"/>
    <n v="20201017"/>
    <x v="1"/>
    <n v="1"/>
    <x v="1"/>
    <n v="17"/>
    <x v="3"/>
    <x v="1"/>
    <x v="1"/>
    <x v="750"/>
    <s v="Sin Orden"/>
    <n v="17"/>
    <n v="10"/>
    <n v="2020"/>
    <n v="39"/>
    <s v="No Cruza"/>
    <n v="39"/>
    <n v="17"/>
    <n v="10"/>
    <n v="2020"/>
    <n v="39"/>
    <x v="1"/>
    <n v="0"/>
    <x v="4"/>
  </r>
  <r>
    <s v="P11502019040021"/>
    <x v="2"/>
    <n v="0"/>
    <n v="0"/>
    <s v="                                                                                "/>
    <s v="C.T.SOLEDAD         "/>
    <s v="SALGAR EDS   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DS SALGAR                                                  "/>
    <s v="T9763922                      "/>
    <s v="Somaya_Rincon                                                                   "/>
    <s v="AC190"/>
    <n v="20190424"/>
    <n v="20190530"/>
    <n v="1150"/>
    <n v="26433870"/>
    <s v="Seguimiento y rev. instalacion electrica distribucion "/>
    <s v="NO"/>
    <x v="1"/>
    <n v="75"/>
    <n v="75000"/>
    <s v="Obras "/>
    <x v="8"/>
    <n v="20191127"/>
    <x v="3"/>
    <n v="1"/>
    <x v="0"/>
    <n v="24"/>
    <x v="8"/>
    <x v="2"/>
    <x v="1"/>
    <x v="30"/>
    <s v="Resuelta"/>
    <n v="27"/>
    <n v="11"/>
    <n v="2019"/>
    <n v="364"/>
    <d v="2019-06-20T00:00:00"/>
    <n v="217"/>
    <n v="30"/>
    <n v="5"/>
    <n v="2019"/>
    <n v="545"/>
    <x v="0"/>
    <n v="181"/>
    <x v="2"/>
  </r>
  <r>
    <s v="P34402020090023"/>
    <x v="9"/>
    <n v="0"/>
    <n v="0"/>
    <s v="                                                                                "/>
    <s v="O.C. La 14          "/>
    <s v="LUDYS MOLINA BMT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40"/>
    <n v="0"/>
    <m/>
    <s v="NO"/>
    <x v="0"/>
    <n v="25"/>
    <n v="2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11102017080132"/>
    <x v="2"/>
    <n v="0"/>
    <n v="0"/>
    <s v="                                                                                "/>
    <s v="C.T.SOLEDAD         "/>
    <s v="ANCORA PROYECTOS SAS EDIFICIO SKYROS 79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0811"/>
    <n v="20171213"/>
    <n v="1110"/>
    <n v="25020395"/>
    <s v="Seguimiento y rev. instalacion electrica distribucion "/>
    <s v="NO"/>
    <x v="1"/>
    <n v="225"/>
    <n v="225000"/>
    <s v="Obras "/>
    <x v="7"/>
    <n v="20180125"/>
    <x v="6"/>
    <n v="1"/>
    <x v="0"/>
    <n v="11"/>
    <x v="10"/>
    <x v="0"/>
    <x v="1"/>
    <x v="634"/>
    <s v="Resuelta"/>
    <n v="25"/>
    <n v="1"/>
    <n v="2018"/>
    <n v="1035"/>
    <d v="2018-04-25T00:00:00"/>
    <n v="167"/>
    <n v="13"/>
    <n v="12"/>
    <n v="2017"/>
    <n v="1078"/>
    <x v="0"/>
    <n v="43"/>
    <x v="2"/>
  </r>
  <r>
    <s v="P93502018120001"/>
    <x v="2"/>
    <n v="0"/>
    <n v="0"/>
    <s v="                                                                                "/>
    <s v="C.T.SOLEDAD         "/>
    <s v="PALERMO BODEGA 1 ZONA FRANCA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ZONA FRANCA                                                 "/>
    <s v="T2891467                      "/>
    <s v="SHIRLEY_ESTHER_TAPIA_CUADRADO                                                   "/>
    <s v="AC190"/>
    <n v="20181204"/>
    <n v="20190104"/>
    <n v="9350"/>
    <n v="25796330"/>
    <s v="Factibilidad Distribucion "/>
    <s v="NO"/>
    <x v="1"/>
    <n v="250"/>
    <n v="250000"/>
    <s v="Obras "/>
    <x v="2"/>
    <n v="20190104"/>
    <x v="3"/>
    <n v="1"/>
    <x v="0"/>
    <n v="4"/>
    <x v="9"/>
    <x v="3"/>
    <x v="0"/>
    <x v="770"/>
    <s v="Resuelta"/>
    <n v="4"/>
    <n v="1"/>
    <n v="2019"/>
    <n v="691"/>
    <s v="No Cruza"/>
    <n v="31"/>
    <n v="4"/>
    <n v="1"/>
    <n v="2019"/>
    <n v="691"/>
    <x v="0"/>
    <n v="0"/>
    <x v="2"/>
  </r>
  <r>
    <s v="P34102020100024"/>
    <x v="4"/>
    <n v="0"/>
    <n v="0"/>
    <s v="                                                                                "/>
    <s v="ZE Santa_Marta      "/>
    <s v="E INMOBILIARIA SAS ANTARES CONSTRUCTORA                                 "/>
    <n v="311496087"/>
    <s v="TC092"/>
    <s v="                                                                                                                                                                                           "/>
    <s v="PROVISIONAL PORTOVENTOS                                     "/>
    <s v="T7541855                      "/>
    <s v="Elizabeth_Perez_Rincon                                                          "/>
    <s v="AC220"/>
    <n v="20201009"/>
    <n v="20201109"/>
    <n v="3410"/>
    <n v="28243321"/>
    <s v="Seguimiento y rev. instalacion electrica distribucion "/>
    <s v="NO"/>
    <x v="3"/>
    <n v="112.5"/>
    <n v="112500"/>
    <s v="Obras "/>
    <x v="4"/>
    <n v="20201109"/>
    <x v="2"/>
    <n v="1"/>
    <x v="0"/>
    <n v="9"/>
    <x v="3"/>
    <x v="1"/>
    <x v="0"/>
    <x v="63"/>
    <s v="Resuelta"/>
    <n v="9"/>
    <n v="11"/>
    <n v="2020"/>
    <n v="16"/>
    <d v="2020-10-20T00:00:00"/>
    <n v="31"/>
    <n v="9"/>
    <n v="11"/>
    <n v="2020"/>
    <n v="16"/>
    <x v="1"/>
    <n v="0"/>
    <x v="3"/>
  </r>
  <r>
    <s v="P75512020010008"/>
    <x v="1"/>
    <n v="0"/>
    <n v="0"/>
    <s v="                                                                                "/>
    <s v="O.C Sabanalarga     "/>
    <s v="ESMERALDA DEL CARMEN BARRENECHE MONTES                                  "/>
    <n v="3126103669"/>
    <s v="TC090"/>
    <s v="                                                                                                                                                                                           "/>
    <s v="CRA 5B NO 91 85 SAN LUIS BQUILLA                            "/>
    <s v="ACSIA043                      "/>
    <s v="BRENDA MONSALVE                                                                 "/>
    <s v="AC236"/>
    <n v="20200131"/>
    <n v="20200203"/>
    <n v="7551"/>
    <n v="27133348"/>
    <s v="Inspección Normalización"/>
    <s v="NO"/>
    <x v="1"/>
    <n v="3"/>
    <n v="3000"/>
    <s v="Suministros definitivos Simples "/>
    <x v="1"/>
    <n v="20200203"/>
    <x v="1"/>
    <n v="1"/>
    <x v="1"/>
    <n v="31"/>
    <x v="11"/>
    <x v="1"/>
    <x v="1"/>
    <x v="668"/>
    <s v="Resuelta"/>
    <n v="3"/>
    <n v="2"/>
    <n v="2020"/>
    <n v="296"/>
    <s v="No Cruza"/>
    <n v="3"/>
    <n v="3"/>
    <n v="2"/>
    <n v="2020"/>
    <n v="296"/>
    <x v="1"/>
    <n v="0"/>
    <x v="1"/>
  </r>
  <r>
    <s v="P11502019100025"/>
    <x v="3"/>
    <n v="0"/>
    <n v="0"/>
    <s v="                                                                                "/>
    <s v="O.C. B/quilla Cto   "/>
    <s v="  EDS PAPIROS 2                                                         "/>
    <n v="3093398"/>
    <s v="TC088"/>
    <s v="                                                                                                                                                                                           "/>
    <s v="EDS PAPIROS 2 PROVISIONAL                                   "/>
    <s v="A2207937                      "/>
    <s v="HUGO_ALBERTO_HENRIQUEZ_PEREZ                                                    "/>
    <s v="AC005"/>
    <n v="20191030"/>
    <n v="20191030"/>
    <n v="1150"/>
    <n v="26934373"/>
    <s v="Inspección Normalización"/>
    <s v="NO"/>
    <x v="1"/>
    <n v="3"/>
    <n v="3000"/>
    <s v="Suministros definitivos Simples "/>
    <x v="3"/>
    <n v="20191030"/>
    <x v="1"/>
    <n v="1"/>
    <x v="1"/>
    <n v="30"/>
    <x v="3"/>
    <x v="2"/>
    <x v="1"/>
    <x v="90"/>
    <s v="Resuelta"/>
    <n v="30"/>
    <n v="10"/>
    <n v="2019"/>
    <n v="392"/>
    <s v="No Cruza"/>
    <n v="0"/>
    <n v="30"/>
    <n v="10"/>
    <n v="2019"/>
    <n v="392"/>
    <x v="0"/>
    <n v="0"/>
    <x v="1"/>
  </r>
  <r>
    <s v="P75422018040005"/>
    <x v="2"/>
    <n v="1240846"/>
    <n v="0"/>
    <s v="                                                                                "/>
    <s v="O.C Sabanalarga     "/>
    <s v="REPELON ESCENARIO DEPORTIVO                                             "/>
    <n v="3004295313"/>
    <s v="TC095"/>
    <s v="                                                                                                                                                                                           "/>
    <s v="ESCENARIO DEPORTIVO                                         "/>
    <s v="A8742068                      "/>
    <s v="Alvaro_Enrique_Hernandez_Suarez                                                 "/>
    <s v="AC190"/>
    <n v="20180413"/>
    <n v="20180920"/>
    <n v="7542"/>
    <n v="25615488"/>
    <s v="Seguimiento y rev. instalacion electrica distribucion "/>
    <s v="NO"/>
    <x v="3"/>
    <n v="225"/>
    <n v="225000"/>
    <s v="Aumentos de potencia"/>
    <x v="7"/>
    <n v="20181004"/>
    <x v="11"/>
    <n v="1"/>
    <x v="0"/>
    <n v="13"/>
    <x v="8"/>
    <x v="3"/>
    <x v="4"/>
    <x v="485"/>
    <s v="Resuelta"/>
    <n v="4"/>
    <n v="10"/>
    <n v="2018"/>
    <n v="783"/>
    <s v="No Cruza"/>
    <n v="174"/>
    <n v="20"/>
    <n v="9"/>
    <n v="2018"/>
    <n v="797"/>
    <x v="0"/>
    <n v="14"/>
    <x v="2"/>
  </r>
  <r>
    <s v="P93502020110001"/>
    <x v="5"/>
    <n v="0"/>
    <n v="0"/>
    <s v="                                                                                "/>
    <s v="O.C. Soledad        "/>
    <s v="PALMELIDA GUTIERRE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NTRE CL 2 Y 3                                              "/>
    <s v="A2670921                      "/>
    <s v="Margarita_Ortiz_Dominguez                                                       "/>
    <s v="AC230"/>
    <n v="20201117"/>
    <n v="20201117"/>
    <n v="9350"/>
    <n v="0"/>
    <m/>
    <s v="NO"/>
    <x v="0"/>
    <n v="3"/>
    <n v="3000"/>
    <s v="Suministros definitivos Simples "/>
    <x v="9"/>
    <n v="20201117"/>
    <x v="1"/>
    <n v="1"/>
    <x v="1"/>
    <n v="17"/>
    <x v="5"/>
    <x v="1"/>
    <x v="0"/>
    <x v="24"/>
    <s v="Sin Orden"/>
    <n v="17"/>
    <n v="11"/>
    <n v="2020"/>
    <n v="8"/>
    <s v="No Cruza"/>
    <n v="8"/>
    <n v="17"/>
    <n v="11"/>
    <n v="2020"/>
    <n v="8"/>
    <x v="1"/>
    <n v="0"/>
    <x v="4"/>
  </r>
  <r>
    <s v="P12102019100026"/>
    <x v="0"/>
    <n v="0"/>
    <n v="0"/>
    <s v="                                                                                "/>
    <s v="O.C. B/quilla Cto   "/>
    <s v="BOD 164A INVERSIONES MENDEZ GROUP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ZOFIA - PROVISIONAL CORPACERO                               "/>
    <s v="A2891363                      "/>
    <s v="Naibet Olivo                                                                    "/>
    <s v="AC100"/>
    <n v="20191025"/>
    <n v="20191101"/>
    <n v="1210"/>
    <n v="26878307"/>
    <s v="Factibilidad Distribucion "/>
    <s v="NO"/>
    <x v="1"/>
    <n v="30"/>
    <n v="30000"/>
    <s v="Obras "/>
    <x v="8"/>
    <n v="20200424"/>
    <x v="2"/>
    <n v="1"/>
    <x v="0"/>
    <n v="25"/>
    <x v="3"/>
    <x v="2"/>
    <x v="4"/>
    <x v="8"/>
    <s v="Resuelta"/>
    <n v="24"/>
    <n v="4"/>
    <n v="2020"/>
    <n v="215"/>
    <s v="No Cruza"/>
    <n v="182"/>
    <n v="1"/>
    <n v="11"/>
    <n v="2019"/>
    <n v="390"/>
    <x v="0"/>
    <n v="175"/>
    <x v="0"/>
  </r>
  <r>
    <s v="P11102020100126"/>
    <x v="1"/>
    <n v="6721113"/>
    <n v="20143232"/>
    <s v="Situacion correcta                                                              "/>
    <s v="Of. Telefónica 24H  "/>
    <s v="ALVARO LUIS TERAN DE LA CRUZ                                            "/>
    <n v="3003582575"/>
    <s v="TC090"/>
    <s v="CL 72 39 135               APTO    1                                                                                                                                                       "/>
    <s v="CASA 1                                                      "/>
    <s v="NT000856                      "/>
    <s v="KARLA_MELISSA_BARRIOS_RADA                                                      "/>
    <s v="AC236"/>
    <n v="20201028"/>
    <n v="20201104"/>
    <n v="1110"/>
    <n v="28256380"/>
    <s v="Modificación de Potencia"/>
    <s v="NO"/>
    <x v="1"/>
    <n v="3"/>
    <n v="3000"/>
    <s v="Aumentos de potencia"/>
    <x v="1"/>
    <n v="20201104"/>
    <x v="1"/>
    <n v="1"/>
    <x v="1"/>
    <n v="28"/>
    <x v="3"/>
    <x v="1"/>
    <x v="1"/>
    <x v="133"/>
    <s v="Resuelta"/>
    <n v="4"/>
    <n v="11"/>
    <n v="2020"/>
    <n v="21"/>
    <d v="2020-10-28T00:00:00"/>
    <n v="7"/>
    <n v="4"/>
    <n v="11"/>
    <n v="2020"/>
    <n v="21"/>
    <x v="1"/>
    <n v="0"/>
    <x v="1"/>
  </r>
  <r>
    <s v="P75412019050036"/>
    <x v="2"/>
    <n v="0"/>
    <n v="0"/>
    <s v="                                                                                "/>
    <s v="O.C Sabanalarga     "/>
    <s v="REPOTENCIACION GOBERNACION DEL ATLANTICO                                "/>
    <n v="3307231"/>
    <s v="TC090"/>
    <s v="                                                                                                                                                                                           "/>
    <s v="= CLL 40 CR 45Y 46 SOTANO SE                                "/>
    <s v="A8742068                      "/>
    <s v="Alvaro_Enrique_Hernandez_Suarez                                                 "/>
    <s v="AC190"/>
    <n v="20190528"/>
    <n v="20190528"/>
    <n v="7541"/>
    <n v="0"/>
    <m/>
    <s v="NO"/>
    <x v="0"/>
    <n v="200"/>
    <n v="200000"/>
    <s v="Obras "/>
    <x v="2"/>
    <n v="20190528"/>
    <x v="8"/>
    <n v="1"/>
    <x v="0"/>
    <n v="28"/>
    <x v="2"/>
    <x v="2"/>
    <x v="4"/>
    <x v="324"/>
    <s v="Sin Orden"/>
    <n v="28"/>
    <n v="5"/>
    <n v="2019"/>
    <n v="547"/>
    <s v="No Cruza"/>
    <n v="547"/>
    <n v="28"/>
    <n v="5"/>
    <n v="2019"/>
    <n v="547"/>
    <x v="0"/>
    <n v="0"/>
    <x v="2"/>
  </r>
  <r>
    <s v="P11802020090066"/>
    <x v="3"/>
    <n v="0"/>
    <n v="0"/>
    <s v="                                                                                "/>
    <s v="XXX NO UTILIZAR     "/>
    <s v="ARINSON DAVID ORTIZ CASTILLO                                            "/>
    <n v="3167840"/>
    <s v="TC090"/>
    <s v="                                                                                                                                                                                           "/>
    <s v="=CLL 66A 14 40                                              "/>
    <s v="TR045591                      "/>
    <s v="YOLIMA_MENDOZA_SANCHEZ                                                          "/>
    <s v="AC005"/>
    <n v="20200917"/>
    <n v="20200917"/>
    <n v="1180"/>
    <n v="28142046"/>
    <s v="Inspección Normalización"/>
    <s v="NO"/>
    <x v="3"/>
    <n v="3"/>
    <n v="3000"/>
    <s v="Suministros definitivos Simples "/>
    <x v="3"/>
    <n v="20200917"/>
    <x v="1"/>
    <n v="1"/>
    <x v="1"/>
    <n v="17"/>
    <x v="7"/>
    <x v="1"/>
    <x v="1"/>
    <x v="386"/>
    <s v="Resuelta"/>
    <n v="17"/>
    <n v="9"/>
    <n v="2020"/>
    <n v="69"/>
    <s v="No Cruza"/>
    <n v="0"/>
    <n v="17"/>
    <n v="9"/>
    <n v="2020"/>
    <n v="69"/>
    <x v="1"/>
    <n v="0"/>
    <x v="1"/>
  </r>
  <r>
    <s v="P11102015110140"/>
    <x v="2"/>
    <n v="0"/>
    <n v="0"/>
    <s v="                                                                                "/>
    <s v="O.C. B/quilla Nte   "/>
    <s v="MIRADOR 42G EDIFICIO .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MIRADOR 42G                                        "/>
    <s v="T3443869                      "/>
    <s v="                                                                                "/>
    <s v="AC190"/>
    <n v="20151124"/>
    <n v="20161013"/>
    <n v="1110"/>
    <n v="23732274"/>
    <s v="Seguimiento y rev. instalacion electrica distribucion "/>
    <s v="NO"/>
    <x v="1"/>
    <n v="225"/>
    <n v="225000"/>
    <s v="Obras "/>
    <x v="5"/>
    <n v="20180221"/>
    <x v="6"/>
    <n v="1"/>
    <x v="0"/>
    <n v="24"/>
    <x v="5"/>
    <x v="4"/>
    <x v="1"/>
    <x v="771"/>
    <s v="Resuelta"/>
    <n v="21"/>
    <n v="2"/>
    <n v="2018"/>
    <n v="1008"/>
    <s v="No Cruza"/>
    <n v="820"/>
    <n v="13"/>
    <n v="10"/>
    <n v="2016"/>
    <n v="1504"/>
    <x v="0"/>
    <n v="496"/>
    <x v="2"/>
  </r>
  <r>
    <s v="P75412019100027"/>
    <x v="2"/>
    <n v="0"/>
    <n v="0"/>
    <s v="                                                                                "/>
    <s v="O.C. B/quilla Cto   "/>
    <s v="LA ENSENADA ELECTRIFICACION VEREDA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1025"/>
    <n v="20200107"/>
    <n v="7541"/>
    <n v="26868137"/>
    <s v="Factibilidad Distribucion "/>
    <s v="NO"/>
    <x v="1"/>
    <n v="100"/>
    <n v="100000"/>
    <s v="Obras "/>
    <x v="8"/>
    <n v="20200910"/>
    <x v="7"/>
    <n v="1"/>
    <x v="0"/>
    <n v="25"/>
    <x v="3"/>
    <x v="2"/>
    <x v="4"/>
    <x v="8"/>
    <s v="Resuelta"/>
    <n v="10"/>
    <n v="9"/>
    <n v="2020"/>
    <n v="76"/>
    <s v="No Cruza"/>
    <n v="321"/>
    <n v="7"/>
    <n v="1"/>
    <n v="2020"/>
    <n v="323"/>
    <x v="1"/>
    <n v="247"/>
    <x v="2"/>
  </r>
  <r>
    <s v="P75412019110028"/>
    <x v="2"/>
    <n v="0"/>
    <n v="0"/>
    <s v="                                                                                "/>
    <s v="O.C. B/quilla Cto   "/>
    <s v="PALMAR DE VARELA URBANIZ VILLA CAROLINA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1127"/>
    <n v="20200122"/>
    <n v="7541"/>
    <n v="28114361"/>
    <s v="Seguimiento y rev. instalacion electrica distribucion "/>
    <s v="NO"/>
    <x v="1"/>
    <n v="375"/>
    <n v="375000"/>
    <s v="Obras "/>
    <x v="8"/>
    <n v="20200908"/>
    <x v="3"/>
    <n v="1"/>
    <x v="0"/>
    <n v="27"/>
    <x v="5"/>
    <x v="2"/>
    <x v="4"/>
    <x v="164"/>
    <s v="Resuelta"/>
    <n v="8"/>
    <n v="9"/>
    <n v="2020"/>
    <n v="78"/>
    <d v="2020-09-08T00:00:00"/>
    <n v="286"/>
    <n v="22"/>
    <n v="1"/>
    <n v="2020"/>
    <n v="308"/>
    <x v="1"/>
    <n v="230"/>
    <x v="2"/>
  </r>
  <r>
    <s v="P11802020100052"/>
    <x v="5"/>
    <n v="2398251"/>
    <n v="20268184"/>
    <s v="Situacion correcta                                                              "/>
    <s v="O.C. Soledad        "/>
    <s v="MARIA DE LA ASUNCION MONROY GARCIA                                      "/>
    <n v="3017134605"/>
    <s v="TC090"/>
    <s v="CR 8A 51A 23                                                                                                                                                                               "/>
    <s v="CRA 8A 51A 15                                               "/>
    <s v="A2670921                      "/>
    <s v="Margarita_Ortiz_Dominguez                                                       "/>
    <s v="AC230"/>
    <n v="20201020"/>
    <n v="20201020"/>
    <n v="1180"/>
    <n v="0"/>
    <m/>
    <s v="NO"/>
    <x v="0"/>
    <n v="3"/>
    <n v="3000"/>
    <s v="Aumentos de potencia"/>
    <x v="9"/>
    <n v="20201020"/>
    <x v="1"/>
    <n v="1"/>
    <x v="1"/>
    <n v="20"/>
    <x v="3"/>
    <x v="1"/>
    <x v="1"/>
    <x v="180"/>
    <s v="Sin Orden"/>
    <n v="20"/>
    <n v="10"/>
    <n v="2020"/>
    <n v="36"/>
    <s v="No Cruza"/>
    <n v="36"/>
    <n v="20"/>
    <n v="10"/>
    <n v="2020"/>
    <n v="36"/>
    <x v="1"/>
    <n v="0"/>
    <x v="4"/>
  </r>
  <r>
    <s v="P11702020080049"/>
    <x v="1"/>
    <n v="0"/>
    <n v="0"/>
    <s v="                                                                                "/>
    <s v="O.C. B/quilla Sur   "/>
    <s v="LUISA CARDOZO CERINZA                                                   "/>
    <n v="312644967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6"/>
    <n v="20200820"/>
    <n v="20201009"/>
    <n v="1170"/>
    <n v="28276391"/>
    <s v="Inspección Normalización"/>
    <s v="NO"/>
    <x v="1"/>
    <n v="3"/>
    <n v="3000"/>
    <s v="Suministros definitivos Simples "/>
    <x v="1"/>
    <n v="20201009"/>
    <x v="1"/>
    <n v="1"/>
    <x v="1"/>
    <n v="20"/>
    <x v="10"/>
    <x v="1"/>
    <x v="1"/>
    <x v="617"/>
    <s v="Resuelta"/>
    <n v="9"/>
    <n v="10"/>
    <n v="2020"/>
    <n v="47"/>
    <s v="No Cruza"/>
    <n v="50"/>
    <n v="9"/>
    <n v="10"/>
    <n v="2020"/>
    <n v="47"/>
    <x v="1"/>
    <n v="0"/>
    <x v="1"/>
  </r>
  <r>
    <s v="P11802019120037"/>
    <x v="2"/>
    <n v="2374521"/>
    <n v="20296518"/>
    <s v="Situacion correcta                                                              "/>
    <s v="O.C. B/quilla Cto   "/>
    <s v="RAQUEL DE NAVARRO                                                       "/>
    <n v="3005544983"/>
    <s v="TC090"/>
    <s v="CL 30 24 69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1211"/>
    <n v="20200206"/>
    <n v="1180"/>
    <n v="27006543"/>
    <s v="Factibilidad Distribucion "/>
    <s v="NO"/>
    <x v="1"/>
    <n v="50"/>
    <n v="50000"/>
    <s v="Aumentos de potencia"/>
    <x v="5"/>
    <n v="20200407"/>
    <x v="3"/>
    <n v="1"/>
    <x v="0"/>
    <n v="11"/>
    <x v="9"/>
    <x v="2"/>
    <x v="1"/>
    <x v="175"/>
    <s v="Resuelta"/>
    <n v="7"/>
    <n v="4"/>
    <n v="2020"/>
    <n v="232"/>
    <s v="No Cruza"/>
    <n v="118"/>
    <n v="6"/>
    <n v="2"/>
    <n v="2020"/>
    <n v="293"/>
    <x v="1"/>
    <n v="61"/>
    <x v="2"/>
  </r>
  <r>
    <s v="P11702020070016"/>
    <x v="2"/>
    <n v="2000016"/>
    <n v="0"/>
    <s v="                                                                                "/>
    <s v="O.C. B/quilla Nte   "/>
    <s v="  CONSORCIO DESAROLLO ESCOLAR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 TORRE  EMPRESARIAL GRUPO AR                                "/>
    <s v="T0925304                      "/>
    <s v="MARTHA_VICTORIA_SALAS_CUAN                                                      "/>
    <s v="AC190"/>
    <n v="20200707"/>
    <n v="20201110"/>
    <n v="1170"/>
    <n v="27768123"/>
    <s v="Factibilidad Distribucion "/>
    <s v="NO"/>
    <x v="1"/>
    <n v="300"/>
    <n v="300000"/>
    <s v="Aumentos de potencia"/>
    <x v="7"/>
    <n v="20201111"/>
    <x v="3"/>
    <n v="1"/>
    <x v="0"/>
    <n v="7"/>
    <x v="6"/>
    <x v="1"/>
    <x v="1"/>
    <x v="274"/>
    <s v="Resuelta"/>
    <n v="11"/>
    <n v="11"/>
    <n v="2020"/>
    <n v="14"/>
    <s v="No Cruza"/>
    <n v="127"/>
    <n v="10"/>
    <n v="11"/>
    <n v="2020"/>
    <n v="15"/>
    <x v="1"/>
    <n v="1"/>
    <x v="2"/>
  </r>
  <r>
    <s v="P75412019110017"/>
    <x v="2"/>
    <n v="0"/>
    <n v="0"/>
    <s v="                                                                                "/>
    <s v="O.C Sabanalarga     "/>
    <s v="EBAR CIUDADELA SANTA SOFIA                                              "/>
    <n v="3014091866"/>
    <s v="TC092"/>
    <s v="                                                                                                                                                                                           "/>
    <s v="CARRT ORIENTAL, EBAR                                        "/>
    <s v="A8742068                      "/>
    <s v="Alvaro_Enrique_Hernandez_Suarez                                                 "/>
    <s v="AC190"/>
    <n v="20191108"/>
    <n v="20191227"/>
    <n v="7541"/>
    <n v="27239714"/>
    <s v="Seguimiento y rev. instalacion electrica distribucion "/>
    <s v="NO"/>
    <x v="1"/>
    <n v="300"/>
    <n v="300000"/>
    <s v="Obras "/>
    <x v="8"/>
    <n v="20200505"/>
    <x v="2"/>
    <n v="1"/>
    <x v="0"/>
    <n v="8"/>
    <x v="5"/>
    <x v="2"/>
    <x v="4"/>
    <x v="223"/>
    <s v="Resuelta"/>
    <n v="5"/>
    <n v="5"/>
    <n v="2020"/>
    <n v="204"/>
    <d v="2020-03-06T00:00:00"/>
    <n v="179"/>
    <n v="27"/>
    <n v="12"/>
    <n v="2019"/>
    <n v="334"/>
    <x v="1"/>
    <n v="130"/>
    <x v="2"/>
  </r>
  <r>
    <s v="P11502019110002"/>
    <x v="2"/>
    <n v="0"/>
    <n v="0"/>
    <s v="                                                                                "/>
    <s v="O.C. B/quilla Nte   "/>
    <s v="  MANUEL LUNA GARCIA                                                    "/>
    <n v="3218242673"/>
    <s v="TC090"/>
    <s v="                                                                                                                                                                                           "/>
    <s v="PROVISIONAL MANUEL LUNA                                     "/>
    <s v="A3151411                      "/>
    <s v="FERGIE_YULISSA_SOLANO_MANOTAS                                                   "/>
    <s v="AC190"/>
    <n v="20191105"/>
    <n v="20191128"/>
    <n v="1150"/>
    <n v="27006589"/>
    <s v="Seguimiento y rev. instalacion electrica distribucion "/>
    <s v="NO"/>
    <x v="1"/>
    <n v="25"/>
    <n v="25000"/>
    <s v="Obras "/>
    <x v="5"/>
    <n v="20191218"/>
    <x v="2"/>
    <n v="1"/>
    <x v="0"/>
    <n v="5"/>
    <x v="5"/>
    <x v="2"/>
    <x v="1"/>
    <x v="18"/>
    <s v="Resuelta"/>
    <n v="18"/>
    <n v="12"/>
    <n v="2019"/>
    <n v="343"/>
    <d v="2019-12-13T00:00:00"/>
    <n v="43"/>
    <n v="28"/>
    <n v="11"/>
    <n v="2019"/>
    <n v="363"/>
    <x v="0"/>
    <n v="20"/>
    <x v="2"/>
  </r>
  <r>
    <s v="P11102019080004"/>
    <x v="2"/>
    <n v="0"/>
    <n v="0"/>
    <s v="                                                                                "/>
    <s v="O.C. B/quilla Nte   "/>
    <s v="OBRA DISTRITO 51B FOOD HALL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801"/>
    <n v="20190905"/>
    <n v="1110"/>
    <n v="26579294"/>
    <s v="Factibilidad Distribucion "/>
    <s v="NO"/>
    <x v="1"/>
    <n v="225"/>
    <n v="225000"/>
    <s v="Obras "/>
    <x v="7"/>
    <n v="20190923"/>
    <x v="3"/>
    <n v="1"/>
    <x v="0"/>
    <n v="1"/>
    <x v="10"/>
    <x v="2"/>
    <x v="1"/>
    <x v="578"/>
    <s v="Resuelta"/>
    <n v="23"/>
    <n v="9"/>
    <n v="2019"/>
    <n v="429"/>
    <s v="No Cruza"/>
    <n v="53"/>
    <n v="5"/>
    <n v="9"/>
    <n v="2019"/>
    <n v="447"/>
    <x v="0"/>
    <n v="18"/>
    <x v="2"/>
  </r>
  <r>
    <s v="P12202019120011"/>
    <x v="2"/>
    <n v="0"/>
    <n v="0"/>
    <s v="                                                                                "/>
    <s v="O.C Sabanalarga     "/>
    <s v="PLAZA DE BARANOA PARQUE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REMODELACION DEL PARQUE                                     "/>
    <s v="A8742068                      "/>
    <s v="Alvaro_Enrique_Hernandez_Suarez                                                 "/>
    <s v="AC190"/>
    <n v="20191212"/>
    <n v="20200122"/>
    <n v="1220"/>
    <n v="27020853"/>
    <s v="Factibilidad Distribucion "/>
    <s v="NO"/>
    <x v="1"/>
    <n v="45"/>
    <n v="45000"/>
    <s v="Obras "/>
    <x v="16"/>
    <n v="20200124"/>
    <x v="2"/>
    <n v="1"/>
    <x v="0"/>
    <n v="12"/>
    <x v="9"/>
    <x v="2"/>
    <x v="4"/>
    <x v="438"/>
    <s v="Resuelta"/>
    <n v="24"/>
    <n v="1"/>
    <n v="2020"/>
    <n v="306"/>
    <s v="No Cruza"/>
    <n v="43"/>
    <n v="22"/>
    <n v="1"/>
    <n v="2020"/>
    <n v="308"/>
    <x v="1"/>
    <n v="2"/>
    <x v="2"/>
  </r>
  <r>
    <s v="P34102020100046"/>
    <x v="3"/>
    <n v="0"/>
    <n v="0"/>
    <s v="                                                                                "/>
    <s v="O.C. Prado Plaza    "/>
    <s v="JULIO ARAQUE                                                            "/>
    <n v="433574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3731                      "/>
    <s v="ROSA_RADA_RAMIREZ                                                               "/>
    <s v="AC005"/>
    <n v="20201015"/>
    <n v="20201015"/>
    <n v="3410"/>
    <n v="28234942"/>
    <s v="Inspección Normalización"/>
    <s v="NO"/>
    <x v="2"/>
    <n v="1.5"/>
    <n v="1500"/>
    <s v="Suministros definitivos Simples "/>
    <x v="3"/>
    <n v="20201015"/>
    <x v="1"/>
    <n v="1"/>
    <x v="1"/>
    <n v="15"/>
    <x v="3"/>
    <x v="1"/>
    <x v="0"/>
    <x v="13"/>
    <s v="Pendiente"/>
    <n v="15"/>
    <n v="10"/>
    <n v="2020"/>
    <n v="41"/>
    <d v="2020-10-15T00:00:00"/>
    <n v="41"/>
    <n v="15"/>
    <n v="10"/>
    <n v="2020"/>
    <n v="41"/>
    <x v="1"/>
    <n v="0"/>
    <x v="1"/>
  </r>
  <r>
    <s v="P11102020110009"/>
    <x v="1"/>
    <n v="2947311"/>
    <n v="20133134"/>
    <s v="Situacion correcta                                                              "/>
    <s v="OC CCIAL AMERICANO  "/>
    <s v="JAIME CONTRERAS &amp; CIA CONTRUCCIONES E INVERSIONES                       "/>
    <n v="3008146133"/>
    <s v="TC092"/>
    <s v="CR 45 61 28                                                                                                                                                                                "/>
    <s v="                                                            "/>
    <s v="MP000294                      "/>
    <s v="DARIO_GONZALEZ_IMITOLA                                                          "/>
    <s v="AC236"/>
    <n v="20201104"/>
    <n v="20201107"/>
    <n v="1110"/>
    <n v="28268471"/>
    <s v="Modificación de Potencia"/>
    <s v="NO"/>
    <x v="1"/>
    <n v="30"/>
    <n v="30000"/>
    <s v="Aumentos de potencia"/>
    <x v="1"/>
    <n v="20201107"/>
    <x v="1"/>
    <n v="1"/>
    <x v="1"/>
    <n v="4"/>
    <x v="5"/>
    <x v="1"/>
    <x v="1"/>
    <x v="97"/>
    <s v="Resuelta"/>
    <n v="7"/>
    <n v="11"/>
    <n v="2020"/>
    <n v="18"/>
    <s v="No Cruza"/>
    <n v="3"/>
    <n v="7"/>
    <n v="11"/>
    <n v="2020"/>
    <n v="18"/>
    <x v="1"/>
    <n v="0"/>
    <x v="1"/>
  </r>
  <r>
    <s v="P95102020110021"/>
    <x v="1"/>
    <n v="0"/>
    <n v="0"/>
    <s v="                                                                                "/>
    <s v="O.C. B/quilla Nte   "/>
    <s v="FABER ALQUIBER AGUIRRE IDARRAGA                                         "/>
    <n v="3007372244"/>
    <s v="TC090"/>
    <s v="                                                                                                                                                                                           "/>
    <s v="CLL 40A 19 05                                               "/>
    <s v="MP000223                      "/>
    <s v="MELISSA_TRUJILLO_MERCADO                                                        "/>
    <s v="AC236"/>
    <n v="20201110"/>
    <n v="20201111"/>
    <n v="9510"/>
    <n v="28276643"/>
    <s v="Inspección Normalización"/>
    <s v="NO"/>
    <x v="1"/>
    <n v="3"/>
    <n v="3000"/>
    <s v="Suministros definitivos Simples "/>
    <x v="1"/>
    <n v="20201111"/>
    <x v="1"/>
    <n v="1"/>
    <x v="1"/>
    <n v="10"/>
    <x v="5"/>
    <x v="1"/>
    <x v="1"/>
    <x v="79"/>
    <s v="Resuelta"/>
    <n v="11"/>
    <n v="11"/>
    <n v="2020"/>
    <n v="14"/>
    <s v="No Cruza"/>
    <n v="1"/>
    <n v="11"/>
    <n v="11"/>
    <n v="2020"/>
    <n v="14"/>
    <x v="1"/>
    <n v="0"/>
    <x v="1"/>
  </r>
  <r>
    <s v="P95302020030004"/>
    <x v="2"/>
    <n v="0"/>
    <n v="0"/>
    <s v="                                                                                "/>
    <s v="O.C. B/quilla Cto   "/>
    <s v="ZILOG PARQUE INDUSTRIAL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0313"/>
    <n v="20200403"/>
    <n v="9530"/>
    <n v="27585841"/>
    <s v="Seguimiento y rev. instalacion electrica distribucion "/>
    <s v="NO"/>
    <x v="1"/>
    <n v="112.5"/>
    <n v="112500"/>
    <s v="Obras "/>
    <x v="5"/>
    <n v="20200806"/>
    <x v="3"/>
    <n v="1"/>
    <x v="0"/>
    <n v="13"/>
    <x v="0"/>
    <x v="1"/>
    <x v="1"/>
    <x v="460"/>
    <s v="Resuelta"/>
    <n v="6"/>
    <n v="8"/>
    <n v="2020"/>
    <n v="111"/>
    <d v="2020-06-05T00:00:00"/>
    <n v="146"/>
    <n v="3"/>
    <n v="4"/>
    <n v="2020"/>
    <n v="236"/>
    <x v="1"/>
    <n v="125"/>
    <x v="2"/>
  </r>
  <r>
    <s v="P11802020070063"/>
    <x v="0"/>
    <n v="0"/>
    <n v="0"/>
    <s v="                                                                                "/>
    <s v="O.C. B/quilla Cto   "/>
    <s v="  CASA MULTIFAMILIAR SOLEDAD                                            "/>
    <n v="300425635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724"/>
    <n v="20200804"/>
    <n v="1180"/>
    <n v="27884151"/>
    <s v="Factibilidad Distribucion "/>
    <s v="NO"/>
    <x v="1"/>
    <n v="50"/>
    <n v="50000"/>
    <s v="Obras "/>
    <x v="0"/>
    <n v="20200804"/>
    <x v="2"/>
    <n v="1"/>
    <x v="0"/>
    <n v="24"/>
    <x v="6"/>
    <x v="1"/>
    <x v="1"/>
    <x v="104"/>
    <s v="Resuelta"/>
    <n v="4"/>
    <n v="8"/>
    <n v="2020"/>
    <n v="113"/>
    <s v="No Cruza"/>
    <n v="11"/>
    <n v="4"/>
    <n v="8"/>
    <n v="2020"/>
    <n v="113"/>
    <x v="1"/>
    <n v="0"/>
    <x v="0"/>
  </r>
  <r>
    <s v="P11102020110058"/>
    <x v="0"/>
    <n v="2199183"/>
    <n v="20155646"/>
    <s v="Situacion correcta                                                              "/>
    <s v="O.C. B/quilla Nte   "/>
    <s v="GUILLERMO WILSON                                                        "/>
    <n v="3199610"/>
    <s v="TC090"/>
    <s v="CL 83 80 31 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100"/>
    <n v="20201111"/>
    <n v="20201118"/>
    <n v="1110"/>
    <n v="28282357"/>
    <s v="Factibilidad Distribucion "/>
    <s v="NO"/>
    <x v="1"/>
    <n v="75"/>
    <n v="75000"/>
    <s v="Aumentos de potencia"/>
    <x v="0"/>
    <n v="20201118"/>
    <x v="2"/>
    <n v="1"/>
    <x v="0"/>
    <n v="11"/>
    <x v="5"/>
    <x v="1"/>
    <x v="1"/>
    <x v="216"/>
    <s v="Resuelta"/>
    <n v="18"/>
    <n v="11"/>
    <n v="2020"/>
    <n v="7"/>
    <s v="No Cruza"/>
    <n v="7"/>
    <n v="18"/>
    <n v="11"/>
    <n v="2020"/>
    <n v="7"/>
    <x v="1"/>
    <n v="0"/>
    <x v="0"/>
  </r>
  <r>
    <s v="P11802020100079"/>
    <x v="0"/>
    <n v="3791561"/>
    <n v="36150135"/>
    <s v="Situacion correcta                                                              "/>
    <s v="O.C. B/quilla Nte   "/>
    <s v="ALBERTO JOSE BAQUERO LATORRE                                            "/>
    <n v="0"/>
    <s v="TC090"/>
    <s v="CL 63 CR 16 20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100"/>
    <n v="20201026"/>
    <n v="20201030"/>
    <n v="1180"/>
    <n v="28257582"/>
    <s v="Factibilidad Distribucion "/>
    <s v="NO"/>
    <x v="1"/>
    <n v="300"/>
    <n v="300000"/>
    <s v="Aumentos de potencia"/>
    <x v="0"/>
    <n v="20201030"/>
    <x v="3"/>
    <n v="1"/>
    <x v="0"/>
    <n v="26"/>
    <x v="3"/>
    <x v="1"/>
    <x v="1"/>
    <x v="35"/>
    <s v="Resuelta"/>
    <n v="30"/>
    <n v="10"/>
    <n v="2020"/>
    <n v="26"/>
    <d v="2020-10-28T00:00:00"/>
    <n v="4"/>
    <n v="30"/>
    <n v="10"/>
    <n v="2020"/>
    <n v="26"/>
    <x v="1"/>
    <n v="0"/>
    <x v="0"/>
  </r>
  <r>
    <s v="P12202018120023"/>
    <x v="2"/>
    <n v="5456953"/>
    <n v="0"/>
    <s v="                                                                                "/>
    <s v="O.C Sabanalarga     "/>
    <s v="TERMOPAINEL COLOMBIA NELSON SAMPAIO                                     "/>
    <n v="317439394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181231"/>
    <n v="20190605"/>
    <n v="1220"/>
    <n v="25866003"/>
    <s v="Factibilidad Distribucion "/>
    <s v="NO"/>
    <x v="1"/>
    <n v="45"/>
    <n v="45000"/>
    <s v="Aumentos de potencia"/>
    <x v="16"/>
    <n v="20190607"/>
    <x v="2"/>
    <n v="1"/>
    <x v="0"/>
    <n v="31"/>
    <x v="9"/>
    <x v="3"/>
    <x v="4"/>
    <x v="772"/>
    <s v="Resuelta"/>
    <n v="7"/>
    <n v="6"/>
    <n v="2019"/>
    <n v="537"/>
    <s v="No Cruza"/>
    <n v="158"/>
    <n v="5"/>
    <n v="6"/>
    <n v="2019"/>
    <n v="539"/>
    <x v="0"/>
    <n v="2"/>
    <x v="2"/>
  </r>
  <r>
    <s v="P11102013070098"/>
    <x v="4"/>
    <n v="8042868"/>
    <n v="20080646"/>
    <s v="Situacion correcta                                                              "/>
    <s v="O.C. B/quilla Cto   "/>
    <s v="  VATIA S.A. E.S.P.                                                     "/>
    <n v="3008034110"/>
    <s v="TC020"/>
    <s v="CL 35 39 40               LOC  NROT                                                                                                                                                        "/>
    <s v="COMPAÑIA DE GENERACION DEL CAUCA S.A. E.S.P.                "/>
    <s v="T3215501                      "/>
    <s v="Luz_Estela_Arevalo_de_León                                                      "/>
    <s v="AC220"/>
    <n v="20130715"/>
    <n v="20140423"/>
    <n v="1110"/>
    <n v="20153771"/>
    <s v="Seguimiento y rev. instalacion electrica distribucion "/>
    <s v="NO"/>
    <x v="1"/>
    <n v="112.5"/>
    <n v="112500"/>
    <s v="Aumentos de potencia"/>
    <x v="6"/>
    <n v="20140423"/>
    <x v="2"/>
    <n v="1"/>
    <x v="0"/>
    <n v="15"/>
    <x v="6"/>
    <x v="5"/>
    <x v="1"/>
    <x v="773"/>
    <s v="Resuelta"/>
    <n v="23"/>
    <n v="4"/>
    <n v="2014"/>
    <n v="2408"/>
    <s v="No Cruza"/>
    <n v="282"/>
    <n v="23"/>
    <n v="4"/>
    <n v="2014"/>
    <n v="2408"/>
    <x v="0"/>
    <n v="0"/>
    <x v="3"/>
  </r>
  <r>
    <s v="P12102020090011"/>
    <x v="2"/>
    <n v="2551146"/>
    <n v="0"/>
    <s v="                                                                                "/>
    <s v="O.C Sabanalarga     "/>
    <s v="HERIBERTO BELLO                                                         "/>
    <n v="318733804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200908"/>
    <n v="20201029"/>
    <n v="1210"/>
    <n v="28117591"/>
    <s v="Factibilidad Distribucion "/>
    <s v="NO"/>
    <x v="1"/>
    <n v="122.5"/>
    <n v="122500"/>
    <s v="Aumentos de potencia"/>
    <x v="8"/>
    <n v="20201120"/>
    <x v="2"/>
    <n v="1"/>
    <x v="0"/>
    <n v="8"/>
    <x v="7"/>
    <x v="1"/>
    <x v="4"/>
    <x v="62"/>
    <s v="Resuelta"/>
    <n v="20"/>
    <n v="11"/>
    <n v="2020"/>
    <n v="5"/>
    <s v="No Cruza"/>
    <n v="73"/>
    <n v="29"/>
    <n v="10"/>
    <n v="2020"/>
    <n v="27"/>
    <x v="1"/>
    <n v="22"/>
    <x v="2"/>
  </r>
  <r>
    <s v="P95302020110006"/>
    <x v="9"/>
    <n v="0"/>
    <n v="0"/>
    <s v="                                                                                "/>
    <s v="O.C. B/quilla Nte   "/>
    <s v="ALVARO MUÑOZ TORRES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INCA EL CALLAO                                             "/>
    <s v="A0840971                      "/>
    <s v="JEISSON_JAIR_LARIOS_DIAZ                                                        "/>
    <s v="AC090"/>
    <n v="20201118"/>
    <n v="20201119"/>
    <n v="9530"/>
    <n v="28293475"/>
    <s v="Factibilidad Distribucion "/>
    <s v="NO"/>
    <x v="2"/>
    <n v="75"/>
    <n v="75000"/>
    <s v="Obras "/>
    <x v="15"/>
    <n v="20201119"/>
    <x v="2"/>
    <n v="1"/>
    <x v="0"/>
    <n v="18"/>
    <x v="5"/>
    <x v="1"/>
    <x v="1"/>
    <x v="66"/>
    <s v="Pendiente"/>
    <n v="19"/>
    <n v="11"/>
    <n v="2020"/>
    <n v="6"/>
    <s v="No Cruza"/>
    <n v="6"/>
    <n v="19"/>
    <n v="11"/>
    <n v="2020"/>
    <n v="6"/>
    <x v="1"/>
    <n v="0"/>
    <x v="6"/>
  </r>
  <r>
    <s v="P11802020100071"/>
    <x v="5"/>
    <n v="0"/>
    <n v="0"/>
    <s v="                                                                                "/>
    <s v="O.C. B/quilla Nte   "/>
    <s v="HILDER ALEXANDER TORO GOMEZ                                             "/>
    <n v="3211127080"/>
    <s v="TC090"/>
    <s v="                                                                                                                                                                                           "/>
    <s v="LOS ALMENDROS 2 ETAPA                                       "/>
    <s v="MP000058                      "/>
    <s v="NATALIA_MARIA_PEREZ_MAHECHA                                                     "/>
    <s v="AC230"/>
    <n v="20201023"/>
    <n v="20201027"/>
    <n v="1180"/>
    <n v="0"/>
    <m/>
    <s v="NO"/>
    <x v="0"/>
    <n v="3"/>
    <n v="3000"/>
    <s v="Suministros definitivos Simples "/>
    <x v="9"/>
    <n v="20201027"/>
    <x v="1"/>
    <n v="1"/>
    <x v="1"/>
    <n v="23"/>
    <x v="3"/>
    <x v="1"/>
    <x v="1"/>
    <x v="56"/>
    <s v="Sin Orden"/>
    <n v="27"/>
    <n v="10"/>
    <n v="2020"/>
    <n v="29"/>
    <s v="No Cruza"/>
    <n v="29"/>
    <n v="27"/>
    <n v="10"/>
    <n v="2020"/>
    <n v="29"/>
    <x v="1"/>
    <n v="0"/>
    <x v="4"/>
  </r>
  <r>
    <s v="P11102019100094"/>
    <x v="2"/>
    <n v="0"/>
    <n v="0"/>
    <s v="                                                                                "/>
    <s v="O.C. B/quilla Cto   "/>
    <s v="MARBELLA OLIMPICA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OLIMPICA CENTRO COMERCIAL MARBELLA                          "/>
    <s v="T9763922                      "/>
    <s v="Somaya_Rincon                                                                   "/>
    <s v="AC190"/>
    <n v="20191016"/>
    <n v="20191106"/>
    <n v="1110"/>
    <n v="26965813"/>
    <s v="Seguimiento y rev. instalacion electrica distribucion "/>
    <s v="NO"/>
    <x v="1"/>
    <n v="112.5"/>
    <n v="112500"/>
    <s v="Obras "/>
    <x v="7"/>
    <n v="20191121"/>
    <x v="2"/>
    <n v="1"/>
    <x v="0"/>
    <n v="16"/>
    <x v="3"/>
    <x v="2"/>
    <x v="1"/>
    <x v="22"/>
    <s v="Resuelta"/>
    <n v="21"/>
    <n v="11"/>
    <n v="2019"/>
    <n v="370"/>
    <d v="2019-12-02T00:00:00"/>
    <n v="36"/>
    <n v="6"/>
    <n v="11"/>
    <n v="2019"/>
    <n v="385"/>
    <x v="0"/>
    <n v="15"/>
    <x v="2"/>
  </r>
  <r>
    <s v="P11102020010013"/>
    <x v="2"/>
    <n v="0"/>
    <n v="0"/>
    <s v="                                                                                "/>
    <s v="O.C. B/quilla Cto   "/>
    <s v="  EDIFICIO LINCON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L 88 42E 66=CLL 88 42E 66                                 "/>
    <s v="A3151411                      "/>
    <s v="FERGIE_YULISSA_SOLANO_MANOTAS                                                   "/>
    <s v="AC190"/>
    <n v="20200109"/>
    <n v="20200325"/>
    <n v="1110"/>
    <n v="27075758"/>
    <s v="Factibilidad Distribucion "/>
    <s v="NO"/>
    <x v="1"/>
    <n v="112.5"/>
    <n v="112500"/>
    <s v="Obras "/>
    <x v="7"/>
    <n v="20200917"/>
    <x v="2"/>
    <n v="1"/>
    <x v="0"/>
    <n v="9"/>
    <x v="11"/>
    <x v="1"/>
    <x v="1"/>
    <x v="774"/>
    <s v="Resuelta"/>
    <n v="17"/>
    <n v="9"/>
    <n v="2020"/>
    <n v="69"/>
    <s v="No Cruza"/>
    <n v="252"/>
    <n v="25"/>
    <n v="3"/>
    <n v="2020"/>
    <n v="245"/>
    <x v="1"/>
    <n v="176"/>
    <x v="2"/>
  </r>
  <r>
    <s v="P11102013070205"/>
    <x v="4"/>
    <n v="2529120"/>
    <n v="0"/>
    <s v="                                                                                "/>
    <s v="O.C. B/quilla Cto   "/>
    <s v="LENOX PROVISIONAL EDIFICIO                                              "/>
    <n v="355375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939105                      "/>
    <s v="                                                                                "/>
    <s v="AC220"/>
    <n v="20130730"/>
    <n v="20140705"/>
    <n v="1110"/>
    <n v="20434652"/>
    <s v="Seguimiento y rev. instalacion electrica distribucion "/>
    <s v="NO"/>
    <x v="1"/>
    <n v="75"/>
    <n v="75000"/>
    <s v="Aumentos de potencia"/>
    <x v="6"/>
    <n v="20140705"/>
    <x v="2"/>
    <n v="1"/>
    <x v="0"/>
    <n v="30"/>
    <x v="6"/>
    <x v="5"/>
    <x v="1"/>
    <x v="775"/>
    <s v="Resuelta"/>
    <n v="5"/>
    <n v="7"/>
    <n v="2014"/>
    <n v="2335"/>
    <s v="No Cruza"/>
    <n v="340"/>
    <n v="5"/>
    <n v="7"/>
    <n v="2014"/>
    <n v="2335"/>
    <x v="0"/>
    <n v="0"/>
    <x v="3"/>
  </r>
  <r>
    <s v="P34602019110001"/>
    <x v="2"/>
    <n v="0"/>
    <n v="0"/>
    <s v="                                                                                "/>
    <s v="ZE Santa_Marta      "/>
    <s v="RETRANQUEO CONSORCIO INPROCOS SAS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n v="1"/>
    <s v="T9697258                      "/>
    <s v="Adriana_Duran_Q                                                                 "/>
    <s v="AC190"/>
    <n v="20191107"/>
    <n v="20191204"/>
    <n v="3460"/>
    <n v="26911856"/>
    <s v="Factibilidad Distribucion "/>
    <s v="NO"/>
    <x v="1"/>
    <n v="1"/>
    <n v="1000"/>
    <s v="Obras "/>
    <x v="7"/>
    <n v="20200306"/>
    <x v="4"/>
    <n v="1"/>
    <x v="0"/>
    <n v="7"/>
    <x v="5"/>
    <x v="2"/>
    <x v="0"/>
    <x v="306"/>
    <s v="Resuelta"/>
    <n v="6"/>
    <n v="3"/>
    <n v="2020"/>
    <n v="264"/>
    <s v="No Cruza"/>
    <n v="120"/>
    <n v="4"/>
    <n v="12"/>
    <n v="2019"/>
    <n v="357"/>
    <x v="1"/>
    <n v="93"/>
    <x v="2"/>
  </r>
  <r>
    <s v="P11102014010159"/>
    <x v="4"/>
    <n v="0"/>
    <n v="0"/>
    <s v="                                                                                "/>
    <s v="O.C. B/quilla Nte   "/>
    <s v="MANUEL JONES INDUBEE                                                    "/>
    <n v="3673837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40127"/>
    <n v="20140708"/>
    <n v="1110"/>
    <n v="20330169"/>
    <s v="Seguimiento y rev. instalacion electrica distribucion "/>
    <s v="NO"/>
    <x v="1"/>
    <n v="112.5"/>
    <n v="112500"/>
    <s v="Obras "/>
    <x v="6"/>
    <n v="20140708"/>
    <x v="3"/>
    <n v="1"/>
    <x v="0"/>
    <n v="27"/>
    <x v="11"/>
    <x v="8"/>
    <x v="1"/>
    <x v="776"/>
    <s v="Resuelta"/>
    <n v="8"/>
    <n v="7"/>
    <n v="2014"/>
    <n v="2332"/>
    <s v="No Cruza"/>
    <n v="162"/>
    <n v="8"/>
    <n v="7"/>
    <n v="2014"/>
    <n v="2332"/>
    <x v="0"/>
    <n v="0"/>
    <x v="3"/>
  </r>
  <r>
    <s v="P33102020010024"/>
    <x v="2"/>
    <n v="5627965"/>
    <n v="25637155"/>
    <s v="Suspendido por impago                                                           "/>
    <s v="O.C. Riohacha       "/>
    <s v="HILDA HENRIQUEZ                                                         "/>
    <n v="3106224795"/>
    <s v="TC090"/>
    <s v="CL 7 5 75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122"/>
    <n v="20200505"/>
    <n v="3310"/>
    <n v="27620417"/>
    <s v="Seguimiento y rev. instalacion electrica distribucion "/>
    <s v="NO"/>
    <x v="3"/>
    <n v="45"/>
    <n v="45000"/>
    <s v="Aumentos de potencia"/>
    <x v="7"/>
    <n v="20200507"/>
    <x v="2"/>
    <n v="1"/>
    <x v="0"/>
    <n v="22"/>
    <x v="11"/>
    <x v="1"/>
    <x v="3"/>
    <x v="452"/>
    <s v="Resuelta"/>
    <n v="7"/>
    <n v="5"/>
    <n v="2020"/>
    <n v="202"/>
    <s v="No Cruza"/>
    <n v="106"/>
    <n v="5"/>
    <n v="5"/>
    <n v="2020"/>
    <n v="204"/>
    <x v="1"/>
    <n v="2"/>
    <x v="2"/>
  </r>
  <r>
    <s v="P95102020050007"/>
    <x v="2"/>
    <n v="0"/>
    <n v="0"/>
    <s v="                                                                                "/>
    <s v="ZE Bquilla-Sur-S/dad"/>
    <s v="EL BOSQUE SUBNORMAL ECA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90"/>
    <n v="20200518"/>
    <n v="20200518"/>
    <n v="9510"/>
    <n v="0"/>
    <m/>
    <s v="NO"/>
    <x v="0"/>
    <n v="75"/>
    <n v="75000"/>
    <s v="Obras "/>
    <x v="2"/>
    <n v="20200518"/>
    <x v="0"/>
    <n v="1"/>
    <x v="0"/>
    <n v="18"/>
    <x v="2"/>
    <x v="1"/>
    <x v="1"/>
    <x v="99"/>
    <s v="Sin Orden"/>
    <n v="18"/>
    <n v="5"/>
    <n v="2020"/>
    <n v="191"/>
    <s v="No Cruza"/>
    <n v="191"/>
    <n v="18"/>
    <n v="5"/>
    <n v="2020"/>
    <n v="191"/>
    <x v="1"/>
    <n v="0"/>
    <x v="2"/>
  </r>
  <r>
    <s v="P33302020020016"/>
    <x v="2"/>
    <n v="0"/>
    <n v="0"/>
    <s v="                                                                                "/>
    <s v="O.C. Riohacha       "/>
    <s v="FONSECA ALUMBRADO PUBLICO    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220"/>
    <n v="20200729"/>
    <n v="3330"/>
    <n v="27214951"/>
    <s v="Factibilidad Distribucion "/>
    <s v="NO"/>
    <x v="1"/>
    <n v="15"/>
    <n v="15000"/>
    <s v="Obras "/>
    <x v="16"/>
    <n v="20200803"/>
    <x v="2"/>
    <n v="1"/>
    <x v="0"/>
    <n v="20"/>
    <x v="1"/>
    <x v="1"/>
    <x v="3"/>
    <x v="115"/>
    <s v="Resuelta"/>
    <n v="3"/>
    <n v="8"/>
    <n v="2020"/>
    <n v="114"/>
    <s v="No Cruza"/>
    <n v="165"/>
    <n v="29"/>
    <n v="7"/>
    <n v="2020"/>
    <n v="119"/>
    <x v="1"/>
    <n v="5"/>
    <x v="2"/>
  </r>
  <r>
    <s v="P93402020010011"/>
    <x v="2"/>
    <n v="0"/>
    <n v="0"/>
    <s v="                                                                                "/>
    <s v="ZE Santa_Marta      "/>
    <s v="LUIS CARLOS REMON TRUYOTH                                               "/>
    <n v="316645900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123"/>
    <n v="20200123"/>
    <n v="9340"/>
    <n v="0"/>
    <m/>
    <s v="NO"/>
    <x v="0"/>
    <n v="30"/>
    <n v="30000"/>
    <s v="Obras "/>
    <x v="5"/>
    <n v="20200123"/>
    <x v="2"/>
    <n v="1"/>
    <x v="0"/>
    <n v="23"/>
    <x v="11"/>
    <x v="1"/>
    <x v="0"/>
    <x v="463"/>
    <s v="Sin Orden"/>
    <n v="23"/>
    <n v="1"/>
    <n v="2020"/>
    <n v="307"/>
    <s v="No Cruza"/>
    <n v="307"/>
    <n v="23"/>
    <n v="1"/>
    <n v="2020"/>
    <n v="307"/>
    <x v="1"/>
    <n v="0"/>
    <x v="2"/>
  </r>
  <r>
    <s v="P34702020110002"/>
    <x v="3"/>
    <n v="0"/>
    <n v="0"/>
    <s v="                                                                                "/>
    <s v="O.C. Plato          "/>
    <s v="BESAIDA MARIA PINEDA BENEDETTI                                          "/>
    <n v="3132431526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53                      "/>
    <s v="ANGELICA_MARIA_ARRIETA_ACOSTA                                                   "/>
    <s v="AC005"/>
    <n v="20201106"/>
    <n v="20201106"/>
    <n v="3470"/>
    <n v="28272170"/>
    <s v="Inspección Normalización"/>
    <s v="NO"/>
    <x v="2"/>
    <n v="1"/>
    <n v="1000"/>
    <s v="Suministros definitivos Simples "/>
    <x v="3"/>
    <n v="20201106"/>
    <x v="1"/>
    <n v="1"/>
    <x v="1"/>
    <n v="6"/>
    <x v="5"/>
    <x v="1"/>
    <x v="0"/>
    <x v="42"/>
    <s v="Pendiente"/>
    <n v="6"/>
    <n v="11"/>
    <n v="2020"/>
    <n v="19"/>
    <s v="No Cruza"/>
    <n v="19"/>
    <n v="6"/>
    <n v="11"/>
    <n v="2020"/>
    <n v="19"/>
    <x v="1"/>
    <n v="0"/>
    <x v="1"/>
  </r>
  <r>
    <s v="P34102020110078"/>
    <x v="3"/>
    <n v="0"/>
    <n v="0"/>
    <s v="                                                                                "/>
    <s v="O.C. La 14          "/>
    <s v="ADAULFO LINERO M                                                        "/>
    <n v="320545771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41                      "/>
    <s v="MIGUEL_ANGEL_PERILLA_PUERTA                                                     "/>
    <s v="AC005"/>
    <n v="20201118"/>
    <n v="20201118"/>
    <n v="3410"/>
    <n v="28288817"/>
    <s v="Inspección Normalización"/>
    <s v="NO"/>
    <x v="2"/>
    <n v="2.5"/>
    <n v="2500"/>
    <s v="Suministros definitivos Simples "/>
    <x v="3"/>
    <n v="20201118"/>
    <x v="1"/>
    <n v="1"/>
    <x v="1"/>
    <n v="18"/>
    <x v="5"/>
    <x v="1"/>
    <x v="0"/>
    <x v="66"/>
    <s v="Pendiente"/>
    <n v="18"/>
    <n v="11"/>
    <n v="2020"/>
    <n v="7"/>
    <s v="No Cruza"/>
    <n v="7"/>
    <n v="18"/>
    <n v="11"/>
    <n v="2020"/>
    <n v="7"/>
    <x v="1"/>
    <n v="0"/>
    <x v="1"/>
  </r>
  <r>
    <s v="P34102020070066"/>
    <x v="2"/>
    <n v="0"/>
    <n v="0"/>
    <s v="                                                                                "/>
    <s v="O.C. B/quilla Nte   "/>
    <s v="S.A. OLIMPICA                                                           "/>
    <n v="3723080"/>
    <s v="TC012"/>
    <s v="                                                                                                                                                                                           "/>
    <s v="CENTRO CIAL PORTAL DEL PRADO                                "/>
    <s v="RC000135                      "/>
    <s v="CRISTIAN_CONTRERAS_ARROYO                                                       "/>
    <s v="AC190"/>
    <n v="20200728"/>
    <n v="20200929"/>
    <n v="3410"/>
    <n v="0"/>
    <m/>
    <s v="NO"/>
    <x v="0"/>
    <n v="72"/>
    <n v="72000"/>
    <s v="Coogeneración/Suplencia "/>
    <x v="5"/>
    <n v="20200929"/>
    <x v="10"/>
    <n v="1"/>
    <x v="2"/>
    <n v="28"/>
    <x v="6"/>
    <x v="1"/>
    <x v="0"/>
    <x v="16"/>
    <s v="Sin Orden"/>
    <n v="29"/>
    <n v="9"/>
    <n v="2020"/>
    <n v="57"/>
    <s v="No Cruza"/>
    <n v="57"/>
    <n v="29"/>
    <n v="9"/>
    <n v="2020"/>
    <n v="57"/>
    <x v="1"/>
    <n v="0"/>
    <x v="2"/>
  </r>
  <r>
    <s v="P34702020090001"/>
    <x v="0"/>
    <n v="0"/>
    <n v="0"/>
    <s v="                                                                                "/>
    <s v="ZE Santa_Marta      "/>
    <s v="SA SEGUROS BOLIVAR                                                      "/>
    <n v="3202085144"/>
    <s v="TC090"/>
    <s v="                                                                                                                                                                                           "/>
    <s v="CORREGIMIENTO DE SAN LUIS                                   "/>
    <s v="T9697258                      "/>
    <s v="Adriana_Duran_Q                                                                 "/>
    <s v="AC100"/>
    <n v="20200901"/>
    <n v="20200907"/>
    <n v="3470"/>
    <n v="28107055"/>
    <s v="Factibilidad Distribucion "/>
    <s v="NO"/>
    <x v="1"/>
    <n v="30"/>
    <n v="30000"/>
    <s v="Obras "/>
    <x v="8"/>
    <n v="20201103"/>
    <x v="2"/>
    <n v="1"/>
    <x v="0"/>
    <n v="1"/>
    <x v="7"/>
    <x v="1"/>
    <x v="0"/>
    <x v="332"/>
    <s v="Resuelta"/>
    <n v="3"/>
    <n v="11"/>
    <n v="2020"/>
    <n v="22"/>
    <s v="No Cruza"/>
    <n v="63"/>
    <n v="7"/>
    <n v="9"/>
    <n v="2020"/>
    <n v="79"/>
    <x v="1"/>
    <n v="57"/>
    <x v="0"/>
  </r>
  <r>
    <s v="P11102019090144"/>
    <x v="1"/>
    <n v="0"/>
    <n v="0"/>
    <s v="                                                                                "/>
    <s v="OC CCIAL AMERICANO  "/>
    <s v="LAIREF ELENA CANTILLO ALVARADO                                          "/>
    <n v="301557504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06                      "/>
    <s v="ALBA_LINDO_CARCAMO                                                              "/>
    <s v="AC236"/>
    <n v="20190926"/>
    <n v="20191017"/>
    <n v="1110"/>
    <n v="27525313"/>
    <s v="Inspección Normalización"/>
    <s v="NO"/>
    <x v="1"/>
    <n v="3"/>
    <n v="3000"/>
    <s v="Suministros definitivos Simples "/>
    <x v="1"/>
    <n v="20191017"/>
    <x v="1"/>
    <n v="1"/>
    <x v="1"/>
    <n v="26"/>
    <x v="7"/>
    <x v="2"/>
    <x v="1"/>
    <x v="541"/>
    <s v="Resuelta"/>
    <n v="17"/>
    <n v="10"/>
    <n v="2019"/>
    <n v="405"/>
    <s v="No Cruza"/>
    <n v="21"/>
    <n v="17"/>
    <n v="10"/>
    <n v="2019"/>
    <n v="405"/>
    <x v="0"/>
    <n v="0"/>
    <x v="1"/>
  </r>
  <r>
    <s v="P93432020070008"/>
    <x v="4"/>
    <n v="7084716"/>
    <n v="34201320"/>
    <s v="Situacion correcta                                                              "/>
    <s v="ZE Santa_Marta      "/>
    <s v="ARMANDO GAMEZ PINILLA                                                   "/>
    <n v="3168337137"/>
    <s v="TC090"/>
    <s v="CL 30 70 87 P 1 APTO 1                                                                                                                                                                     "/>
    <s v="CALLE 30 70 87                                              "/>
    <s v="T9697258                      "/>
    <s v="Adriana_Duran_Q                                                                 "/>
    <s v="AC220"/>
    <n v="20200716"/>
    <n v="20201017"/>
    <n v="9343"/>
    <n v="28212334"/>
    <s v="Seguimiento y rev. instalacion electrica distribucion "/>
    <s v="NO"/>
    <x v="3"/>
    <n v="112.5"/>
    <n v="112500"/>
    <s v="Aumentos de potencia"/>
    <x v="4"/>
    <n v="20201017"/>
    <x v="2"/>
    <n v="1"/>
    <x v="0"/>
    <n v="16"/>
    <x v="6"/>
    <x v="1"/>
    <x v="0"/>
    <x v="580"/>
    <s v="Resuelta"/>
    <n v="17"/>
    <n v="10"/>
    <n v="2020"/>
    <n v="39"/>
    <s v="No Cruza"/>
    <n v="93"/>
    <n v="17"/>
    <n v="10"/>
    <n v="2020"/>
    <n v="39"/>
    <x v="1"/>
    <n v="0"/>
    <x v="3"/>
  </r>
  <r>
    <s v="P11102020030075"/>
    <x v="1"/>
    <n v="0"/>
    <n v="0"/>
    <s v="                                                                                "/>
    <s v="O.C. Soledad        "/>
    <s v="AURA DE JESUS JIMENEZ DE CAMPO                                          "/>
    <n v="315844329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8738446                      "/>
    <s v="MANUEL PADILLA PALMA                                                            "/>
    <s v="AC236"/>
    <n v="20200316"/>
    <n v="20200810"/>
    <n v="1110"/>
    <n v="27949033"/>
    <s v="Inspección Normalización"/>
    <s v="NO"/>
    <x v="1"/>
    <n v="3"/>
    <n v="3000"/>
    <s v="Suministros definitivos Simples "/>
    <x v="1"/>
    <n v="20200810"/>
    <x v="1"/>
    <n v="1"/>
    <x v="1"/>
    <n v="16"/>
    <x v="0"/>
    <x v="1"/>
    <x v="1"/>
    <x v="284"/>
    <s v="Resuelta"/>
    <n v="10"/>
    <n v="8"/>
    <n v="2020"/>
    <n v="107"/>
    <s v="No Cruza"/>
    <n v="147"/>
    <n v="10"/>
    <n v="8"/>
    <n v="2020"/>
    <n v="107"/>
    <x v="1"/>
    <n v="0"/>
    <x v="1"/>
  </r>
  <r>
    <s v="P11502020030018"/>
    <x v="2"/>
    <n v="0"/>
    <n v="0"/>
    <s v="                                                                                "/>
    <s v="O.C. B/quilla Cto   "/>
    <s v="  BODEGA COMERCIAL SHIRLY MENDOZA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 COMERCIAL SHIRLY MENDOZA                             "/>
    <s v="A3151411                      "/>
    <s v="FERGIE_YULISSA_SOLANO_MANOTAS                                                   "/>
    <s v="AC190"/>
    <n v="20200319"/>
    <n v="20200727"/>
    <n v="1150"/>
    <n v="27282438"/>
    <s v="Factibilidad Distribucion "/>
    <s v="NO"/>
    <x v="1"/>
    <n v="30"/>
    <n v="30000"/>
    <s v="Obras "/>
    <x v="7"/>
    <n v="20200728"/>
    <x v="2"/>
    <n v="1"/>
    <x v="0"/>
    <n v="19"/>
    <x v="0"/>
    <x v="1"/>
    <x v="1"/>
    <x v="153"/>
    <s v="Resuelta"/>
    <n v="28"/>
    <n v="7"/>
    <n v="2020"/>
    <n v="120"/>
    <s v="No Cruza"/>
    <n v="131"/>
    <n v="27"/>
    <n v="7"/>
    <n v="2020"/>
    <n v="121"/>
    <x v="1"/>
    <n v="1"/>
    <x v="2"/>
  </r>
  <r>
    <s v="P11102015070093"/>
    <x v="8"/>
    <n v="0"/>
    <n v="0"/>
    <s v="                                                                                "/>
    <s v="O.C. B/quilla Nte   "/>
    <s v="  LOCALES COMERCIALES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RA 44 82 16                                               "/>
    <s v="T0925304                      "/>
    <s v="MARTHA_VICTORIA_SALAS_CUAN                                                      "/>
    <s v="AC210"/>
    <n v="20150715"/>
    <n v="20160623"/>
    <n v="1110"/>
    <n v="22631307"/>
    <s v="Seguimiento y rev. instalacion electrica distribucion "/>
    <s v="NO"/>
    <x v="1"/>
    <n v="75"/>
    <n v="75000"/>
    <s v="Obras "/>
    <x v="13"/>
    <n v="20160623"/>
    <x v="6"/>
    <n v="1"/>
    <x v="0"/>
    <n v="15"/>
    <x v="6"/>
    <x v="4"/>
    <x v="1"/>
    <x v="777"/>
    <s v="Resuelta"/>
    <n v="23"/>
    <n v="6"/>
    <n v="2016"/>
    <n v="1616"/>
    <s v="No Cruza"/>
    <n v="344"/>
    <n v="23"/>
    <n v="6"/>
    <n v="2016"/>
    <n v="1616"/>
    <x v="0"/>
    <n v="0"/>
    <x v="5"/>
  </r>
  <r>
    <s v="P93322020080001"/>
    <x v="5"/>
    <n v="5682411"/>
    <n v="25624575"/>
    <s v="Situacion correcta                                                              "/>
    <s v="O.C. Riohacha       "/>
    <s v="ROSMARI MURILLO CARDILE                                                 "/>
    <n v="3128916758"/>
    <s v="TC090"/>
    <s v="CL 7 20 35                                                                                                                                                                                 "/>
    <s v="                                                            "/>
    <s v="TR182538                      "/>
    <s v=" Kenia_Nouvis_Vargas_Barrios                                                    "/>
    <s v="AC230"/>
    <n v="20200805"/>
    <n v="20200805"/>
    <n v="9332"/>
    <n v="0"/>
    <m/>
    <s v="NO"/>
    <x v="0"/>
    <n v="1"/>
    <n v="1000"/>
    <s v="Aumentos de potencia"/>
    <x v="8"/>
    <n v="20201028"/>
    <x v="1"/>
    <n v="1"/>
    <x v="1"/>
    <n v="5"/>
    <x v="10"/>
    <x v="1"/>
    <x v="3"/>
    <x v="184"/>
    <s v="Sin Orden"/>
    <n v="28"/>
    <n v="10"/>
    <n v="2020"/>
    <n v="28"/>
    <s v="No Cruza"/>
    <n v="28"/>
    <n v="5"/>
    <n v="8"/>
    <n v="2020"/>
    <n v="112"/>
    <x v="1"/>
    <n v="84"/>
    <x v="4"/>
  </r>
  <r>
    <s v="P11102017120013"/>
    <x v="4"/>
    <n v="1388353"/>
    <n v="0"/>
    <s v="                                                                                "/>
    <s v="C.T.SOLEDAD         "/>
    <s v="  EDIFICIO STILO K47 VARIEDAD LTDA                                      "/>
    <n v="3046194356"/>
    <s v="TC087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71205"/>
    <n v="20190311"/>
    <n v="1110"/>
    <n v="25056960"/>
    <s v="Seguimiento y rev. instalacion electrica distribucion "/>
    <s v="NO"/>
    <x v="1"/>
    <n v="75"/>
    <n v="75000"/>
    <s v="Aumentos de potencia"/>
    <x v="6"/>
    <n v="20190311"/>
    <x v="2"/>
    <n v="1"/>
    <x v="0"/>
    <n v="5"/>
    <x v="9"/>
    <x v="0"/>
    <x v="1"/>
    <x v="778"/>
    <s v="Resuelta"/>
    <n v="11"/>
    <n v="3"/>
    <n v="2019"/>
    <n v="625"/>
    <s v="No Cruza"/>
    <n v="461"/>
    <n v="11"/>
    <n v="3"/>
    <n v="2019"/>
    <n v="625"/>
    <x v="0"/>
    <n v="0"/>
    <x v="3"/>
  </r>
  <r>
    <s v="P11102019090004"/>
    <x v="15"/>
    <n v="0"/>
    <n v="0"/>
    <s v="                                                                                "/>
    <s v="O.C. B/quilla Nte   "/>
    <s v="LOCALES EL ROSARIO                                                      "/>
    <n v="3012577854"/>
    <s v="TC092"/>
    <s v="                                                                                                                                                                                           "/>
    <s v="CRA 53 76 239=CLL 50 41 38                                  "/>
    <s v="RC000113                      "/>
    <s v="ABEL_DAVID_SOCARRÁS_POLO                                                        "/>
    <s v="AC120"/>
    <n v="20190902"/>
    <n v="20191001"/>
    <n v="1110"/>
    <n v="0"/>
    <m/>
    <s v="NO"/>
    <x v="0"/>
    <n v="0.9"/>
    <n v="900"/>
    <s v="Coogeneración/Suplencia "/>
    <x v="22"/>
    <n v="20191001"/>
    <x v="10"/>
    <n v="1"/>
    <x v="2"/>
    <n v="2"/>
    <x v="7"/>
    <x v="2"/>
    <x v="1"/>
    <x v="486"/>
    <s v="Sin Orden"/>
    <n v="1"/>
    <n v="10"/>
    <n v="2019"/>
    <n v="421"/>
    <s v="No Cruza"/>
    <n v="421"/>
    <n v="1"/>
    <n v="10"/>
    <n v="2019"/>
    <n v="421"/>
    <x v="0"/>
    <n v="0"/>
    <x v="5"/>
  </r>
  <r>
    <s v="P75422018110003"/>
    <x v="2"/>
    <n v="0"/>
    <n v="0"/>
    <s v="                                                                                "/>
    <s v="O.C Sabanalarga     "/>
    <s v="FINCA EL PARAISO SOLUCIONES CARIBE S.A.S                                "/>
    <n v="3770222"/>
    <s v="TC092"/>
    <s v="                                                                                                                                                                                           "/>
    <s v="FINCA EL PARAISO                                            "/>
    <s v="T9763922                      "/>
    <s v="Somaya_Rincon                                                                   "/>
    <s v="AC190"/>
    <n v="20181113"/>
    <n v="20181113"/>
    <n v="7542"/>
    <n v="0"/>
    <m/>
    <s v="NO"/>
    <x v="0"/>
    <n v="75"/>
    <n v="75000"/>
    <s v="Obras "/>
    <x v="8"/>
    <n v="20181115"/>
    <x v="2"/>
    <n v="1"/>
    <x v="0"/>
    <n v="13"/>
    <x v="5"/>
    <x v="3"/>
    <x v="4"/>
    <x v="779"/>
    <s v="Sin Orden"/>
    <n v="15"/>
    <n v="11"/>
    <n v="2018"/>
    <n v="741"/>
    <s v="No Cruza"/>
    <n v="741"/>
    <n v="13"/>
    <n v="11"/>
    <n v="2018"/>
    <n v="743"/>
    <x v="0"/>
    <n v="2"/>
    <x v="2"/>
  </r>
  <r>
    <s v="P95102020080015"/>
    <x v="5"/>
    <n v="0"/>
    <n v="0"/>
    <s v="                                                                                "/>
    <s v="O.C. B/quilla Sur   "/>
    <s v="IVANA SOLANO NISPERUZA                                                  "/>
    <n v="3234610414"/>
    <s v="TC090"/>
    <s v="                                                                                                                                                                                           "/>
    <s v="LA MISMA                                                    "/>
    <s v="A2790619                      "/>
    <s v="Martha_Oliva_Ortega                                                             "/>
    <s v="AC230"/>
    <n v="20200820"/>
    <n v="20200820"/>
    <n v="9510"/>
    <n v="0"/>
    <m/>
    <s v="NO"/>
    <x v="0"/>
    <n v="3"/>
    <n v="3000"/>
    <s v="Suministros definitivos Simples "/>
    <x v="8"/>
    <n v="20200822"/>
    <x v="1"/>
    <n v="1"/>
    <x v="1"/>
    <n v="20"/>
    <x v="10"/>
    <x v="1"/>
    <x v="1"/>
    <x v="617"/>
    <s v="Sin Orden"/>
    <n v="22"/>
    <n v="8"/>
    <n v="2020"/>
    <n v="95"/>
    <s v="No Cruza"/>
    <n v="95"/>
    <n v="20"/>
    <n v="8"/>
    <n v="2020"/>
    <n v="97"/>
    <x v="1"/>
    <n v="2"/>
    <x v="4"/>
  </r>
  <r>
    <s v="P77512020090007"/>
    <x v="0"/>
    <n v="0"/>
    <n v="0"/>
    <s v="                                                                                "/>
    <s v="O.C. Riohacha       "/>
    <s v="MINGUEO FINCA LA SUIZA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MINGUEO KM 15                                           "/>
    <s v="N3352044                      "/>
    <s v="Laudis_Peñaranda_                                                               "/>
    <s v="AC100"/>
    <n v="20200910"/>
    <n v="20201014"/>
    <n v="7751"/>
    <n v="28122250"/>
    <s v="Factibilidad Distribucion "/>
    <s v="NO"/>
    <x v="1"/>
    <n v="15"/>
    <n v="15000"/>
    <s v="Obras "/>
    <x v="0"/>
    <n v="20201014"/>
    <x v="2"/>
    <n v="1"/>
    <x v="0"/>
    <n v="10"/>
    <x v="7"/>
    <x v="1"/>
    <x v="3"/>
    <x v="376"/>
    <s v="Resuelta"/>
    <n v="14"/>
    <n v="10"/>
    <n v="2020"/>
    <n v="42"/>
    <s v="No Cruza"/>
    <n v="34"/>
    <n v="14"/>
    <n v="10"/>
    <n v="2020"/>
    <n v="42"/>
    <x v="1"/>
    <n v="0"/>
    <x v="0"/>
  </r>
  <r>
    <s v="P11102020110043"/>
    <x v="5"/>
    <n v="0"/>
    <n v="0"/>
    <s v="                                                                                "/>
    <s v="Of. Telefónica 24H  "/>
    <s v="NELSON OLIVARES RODRIGUEZ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108 37 48                                              "/>
    <s v="NT001137                      "/>
    <s v="STEFANNIE_PAOLA_RAMBAO_BENAVIDES                                                "/>
    <s v="AC230"/>
    <n v="20201109"/>
    <n v="20201109"/>
    <n v="1110"/>
    <n v="0"/>
    <m/>
    <s v="NO"/>
    <x v="0"/>
    <n v="3"/>
    <n v="30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31602020030003"/>
    <x v="2"/>
    <n v="0"/>
    <n v="0"/>
    <s v="                                                                                "/>
    <s v="XXX NO UTILIZAR     "/>
    <s v="ALFONSO GUTIERREZ AGUILAR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BMT                                                   "/>
    <s v="T3243764                      "/>
    <s v="Hugo_Bello_Sanchez                                                              "/>
    <s v="AC190"/>
    <n v="20200304"/>
    <n v="20200916"/>
    <n v="3160"/>
    <n v="27290826"/>
    <s v="Factibilidad Distribucion "/>
    <s v="NO"/>
    <x v="1"/>
    <n v="25"/>
    <n v="25000"/>
    <s v="Obras "/>
    <x v="2"/>
    <n v="20200916"/>
    <x v="2"/>
    <n v="1"/>
    <x v="0"/>
    <n v="4"/>
    <x v="0"/>
    <x v="1"/>
    <x v="2"/>
    <x v="295"/>
    <s v="Resuelta"/>
    <n v="16"/>
    <n v="9"/>
    <n v="2020"/>
    <n v="70"/>
    <s v="No Cruza"/>
    <n v="196"/>
    <n v="16"/>
    <n v="9"/>
    <n v="2020"/>
    <n v="70"/>
    <x v="1"/>
    <n v="0"/>
    <x v="2"/>
  </r>
  <r>
    <s v="P11702018110037"/>
    <x v="2"/>
    <n v="0"/>
    <n v="0"/>
    <s v="                                                                                "/>
    <s v="C.T.SOLEDAD         "/>
    <s v="CONSORCIO ICOHNO CAMINO CIUDADELA 20 DE JULI                            "/>
    <n v="0"/>
    <s v="TC097"/>
    <s v="                                                                                                                                                                                           "/>
    <s v="=CLL 47C 3AS 18                                             "/>
    <s v="T2891467                      "/>
    <s v="SHIRLEY_ESTHER_TAPIA_CUADRADO                                                   "/>
    <s v="AC190"/>
    <n v="20181109"/>
    <n v="20190214"/>
    <n v="1170"/>
    <n v="26606334"/>
    <s v="Seguimiento y rev. instalacion electrica distribucion "/>
    <s v="NO"/>
    <x v="3"/>
    <n v="300"/>
    <n v="300000"/>
    <s v="Obras "/>
    <x v="5"/>
    <n v="20190820"/>
    <x v="3"/>
    <n v="1"/>
    <x v="0"/>
    <n v="9"/>
    <x v="5"/>
    <x v="3"/>
    <x v="1"/>
    <x v="713"/>
    <s v="Resuelta"/>
    <n v="20"/>
    <n v="8"/>
    <n v="2019"/>
    <n v="463"/>
    <s v="No Cruza"/>
    <n v="284"/>
    <n v="14"/>
    <n v="2"/>
    <n v="2019"/>
    <n v="650"/>
    <x v="0"/>
    <n v="187"/>
    <x v="2"/>
  </r>
  <r>
    <s v="P34102020080064"/>
    <x v="9"/>
    <n v="0"/>
    <n v="0"/>
    <s v="                                                                                "/>
    <s v="O.C. La 14          "/>
    <s v="FRANCISCO VICENTE PICON BMT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828"/>
    <n v="20200828"/>
    <n v="3410"/>
    <n v="28112821"/>
    <s v="Factibilidad Distribucion "/>
    <s v="NO"/>
    <x v="1"/>
    <n v="30"/>
    <n v="30000"/>
    <s v="Obras "/>
    <x v="15"/>
    <n v="20200828"/>
    <x v="2"/>
    <n v="1"/>
    <x v="3"/>
    <n v="28"/>
    <x v="10"/>
    <x v="1"/>
    <x v="0"/>
    <x v="328"/>
    <s v="Resuelta"/>
    <n v="28"/>
    <n v="8"/>
    <n v="2020"/>
    <n v="89"/>
    <s v="No Cruza"/>
    <n v="0"/>
    <n v="28"/>
    <n v="8"/>
    <n v="2020"/>
    <n v="89"/>
    <x v="1"/>
    <n v="0"/>
    <x v="6"/>
  </r>
  <r>
    <s v="P11702020100113"/>
    <x v="5"/>
    <n v="0"/>
    <n v="0"/>
    <s v="                                                                                "/>
    <s v="O.C. Soledad        "/>
    <s v="MARY EMPERATRIZ PEÑA VASQUEZ                                            "/>
    <n v="300539583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30"/>
    <n v="20201030"/>
    <n v="1170"/>
    <n v="0"/>
    <m/>
    <s v="NO"/>
    <x v="0"/>
    <n v="3"/>
    <n v="3000"/>
    <s v="Suministros definitivos Simples 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77512020060002"/>
    <x v="2"/>
    <n v="0"/>
    <n v="0"/>
    <s v="                                                                                "/>
    <s v="O.C. Riohacha       "/>
    <s v="BRIAN DAMIAN FORMEL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FINCA                                                  "/>
    <s v="N3352044                      "/>
    <s v="Laudis_Peñaranda_                                                               "/>
    <s v="AC190"/>
    <n v="20200630"/>
    <n v="20200731"/>
    <n v="7751"/>
    <n v="27908158"/>
    <s v="Seguimiento y rev. instalacion electrica distribucion "/>
    <s v="NO"/>
    <x v="1"/>
    <n v="15"/>
    <n v="15000"/>
    <s v="Obras "/>
    <x v="11"/>
    <n v="20200731"/>
    <x v="2"/>
    <n v="1"/>
    <x v="0"/>
    <n v="30"/>
    <x v="4"/>
    <x v="1"/>
    <x v="3"/>
    <x v="588"/>
    <s v="Resuelta"/>
    <n v="31"/>
    <n v="7"/>
    <n v="2020"/>
    <n v="117"/>
    <s v="No Cruza"/>
    <n v="31"/>
    <n v="31"/>
    <n v="7"/>
    <n v="2020"/>
    <n v="117"/>
    <x v="1"/>
    <n v="0"/>
    <x v="2"/>
  </r>
  <r>
    <s v="P11102019090056"/>
    <x v="2"/>
    <n v="0"/>
    <n v="0"/>
    <s v="                                                                                "/>
    <s v="O.C. B/quilla Nte   "/>
    <s v="  RIU 52 EDIFICIO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52 82 253                                               "/>
    <s v="A3151411                      "/>
    <s v="FERGIE_YULISSA_SOLANO_MANOTAS                                                   "/>
    <s v="AC190"/>
    <n v="20190911"/>
    <n v="20200129"/>
    <n v="1110"/>
    <n v="28250678"/>
    <s v="Seguimiento y rev. instalacion electrica distribucion "/>
    <s v="NO"/>
    <x v="1"/>
    <n v="630"/>
    <n v="630000"/>
    <s v="Obras "/>
    <x v="8"/>
    <n v="20201024"/>
    <x v="3"/>
    <n v="1"/>
    <x v="0"/>
    <n v="11"/>
    <x v="7"/>
    <x v="2"/>
    <x v="1"/>
    <x v="232"/>
    <s v="Resuelta"/>
    <n v="24"/>
    <n v="10"/>
    <n v="2020"/>
    <n v="32"/>
    <d v="2020-10-24T00:00:00"/>
    <n v="409"/>
    <n v="29"/>
    <n v="1"/>
    <n v="2020"/>
    <n v="301"/>
    <x v="1"/>
    <n v="269"/>
    <x v="2"/>
  </r>
  <r>
    <s v="P34102020090050"/>
    <x v="0"/>
    <n v="0"/>
    <n v="0"/>
    <s v="                                                                                "/>
    <s v="ZE Santa_Marta      "/>
    <s v="NANCY MARGARITA SANCHEZ PONCE DE LEON                                   "/>
    <n v="3154638039"/>
    <s v="TC090"/>
    <s v="                                                                                                                                                                                           "/>
    <s v="VEREDA EL LIMON                                             "/>
    <s v="T9697258                      "/>
    <s v="Adriana_Duran_Q                                                                 "/>
    <s v="AC100"/>
    <n v="20200914"/>
    <n v="20200916"/>
    <n v="3410"/>
    <n v="28135337"/>
    <s v="Factibilidad Distribucion "/>
    <s v="NO"/>
    <x v="1"/>
    <n v="112.5"/>
    <n v="112500"/>
    <s v="Obras "/>
    <x v="0"/>
    <n v="20200916"/>
    <x v="2"/>
    <n v="1"/>
    <x v="0"/>
    <n v="14"/>
    <x v="7"/>
    <x v="1"/>
    <x v="0"/>
    <x v="275"/>
    <s v="Resuelta"/>
    <n v="16"/>
    <n v="9"/>
    <n v="2020"/>
    <n v="70"/>
    <s v="No Cruza"/>
    <n v="2"/>
    <n v="16"/>
    <n v="9"/>
    <n v="2020"/>
    <n v="70"/>
    <x v="1"/>
    <n v="0"/>
    <x v="0"/>
  </r>
  <r>
    <s v="P11102018040095"/>
    <x v="2"/>
    <n v="0"/>
    <n v="0"/>
    <s v="                                                                                "/>
    <s v="O.C. B/quilla Cto   "/>
    <s v="MARTHA LUCIA LALINDE ARZUZA                                             "/>
    <n v="3002008631"/>
    <s v="TC092"/>
    <s v="                                                                                                                                                                                           "/>
    <s v="CRA 53 76 239=CLL 41 43 98                                  "/>
    <s v="T3215501                      "/>
    <s v="Luz_Estela_Arevalo_de_León                                                      "/>
    <s v="AC190"/>
    <n v="20180425"/>
    <n v="20180809"/>
    <n v="1110"/>
    <n v="25023539"/>
    <s v="Factibilidad Distribucion "/>
    <s v="NO"/>
    <x v="1"/>
    <n v="75"/>
    <n v="75000"/>
    <s v="Obras "/>
    <x v="7"/>
    <n v="20180904"/>
    <x v="2"/>
    <n v="1"/>
    <x v="0"/>
    <n v="25"/>
    <x v="8"/>
    <x v="3"/>
    <x v="1"/>
    <x v="455"/>
    <s v="Resuelta"/>
    <n v="4"/>
    <n v="9"/>
    <n v="2018"/>
    <n v="813"/>
    <s v="No Cruza"/>
    <n v="132"/>
    <n v="9"/>
    <n v="8"/>
    <n v="2018"/>
    <n v="839"/>
    <x v="0"/>
    <n v="26"/>
    <x v="2"/>
  </r>
  <r>
    <s v="P11502020110012"/>
    <x v="5"/>
    <n v="0"/>
    <n v="0"/>
    <s v="                                                                                "/>
    <s v="OC CCIAL AMERICANO  "/>
    <s v="ORLANDO RAFAEL MOLINA MERCADO                                           "/>
    <n v="3022669383"/>
    <s v="TC090"/>
    <s v="                                                                                                                                                                                           "/>
    <s v="CL 8  13-180                                                "/>
    <s v="MP000294                      "/>
    <s v="DARIO_GONZALEZ_IMITOLA                                                          "/>
    <s v="AC230"/>
    <n v="20201109"/>
    <n v="20201110"/>
    <n v="1150"/>
    <n v="0"/>
    <m/>
    <s v="NO"/>
    <x v="0"/>
    <n v="3"/>
    <n v="3000"/>
    <s v="Suministros definitivos Simples "/>
    <x v="9"/>
    <n v="20201110"/>
    <x v="1"/>
    <n v="1"/>
    <x v="1"/>
    <n v="9"/>
    <x v="5"/>
    <x v="1"/>
    <x v="1"/>
    <x v="55"/>
    <s v="Sin Orden"/>
    <n v="10"/>
    <n v="11"/>
    <n v="2020"/>
    <n v="15"/>
    <s v="No Cruza"/>
    <n v="15"/>
    <n v="10"/>
    <n v="11"/>
    <n v="2020"/>
    <n v="15"/>
    <x v="1"/>
    <n v="0"/>
    <x v="4"/>
  </r>
  <r>
    <s v="P11102016090049"/>
    <x v="7"/>
    <n v="2696760"/>
    <n v="0"/>
    <s v="                                                                                "/>
    <s v="O.C. B/quilla Nte   "/>
    <s v="FERNANDO DELGADO                                                        "/>
    <n v="3587444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200"/>
    <n v="20160909"/>
    <n v="20160909"/>
    <n v="1110"/>
    <n v="0"/>
    <m/>
    <s v="NO"/>
    <x v="0"/>
    <n v="112.5"/>
    <n v="112500"/>
    <s v="Aumentos de potencia"/>
    <x v="12"/>
    <n v="20160909"/>
    <x v="3"/>
    <n v="1"/>
    <x v="0"/>
    <n v="9"/>
    <x v="7"/>
    <x v="7"/>
    <x v="1"/>
    <x v="780"/>
    <s v="Sin Orden"/>
    <n v="9"/>
    <n v="9"/>
    <n v="2016"/>
    <n v="1538"/>
    <s v="No Cruza"/>
    <n v="1538"/>
    <n v="9"/>
    <n v="9"/>
    <n v="2016"/>
    <n v="1538"/>
    <x v="0"/>
    <n v="0"/>
    <x v="5"/>
  </r>
  <r>
    <s v="P95202018070020"/>
    <x v="2"/>
    <n v="0"/>
    <n v="0"/>
    <s v="                                                                                "/>
    <s v="O.C Sabanalarga  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727"/>
    <n v="20181001"/>
    <n v="9520"/>
    <n v="25650923"/>
    <s v="Seguimiento y rev. instalacion electrica distribucion "/>
    <s v="NO"/>
    <x v="1"/>
    <n v="5"/>
    <n v="5000"/>
    <s v="Obras "/>
    <x v="7"/>
    <n v="20181108"/>
    <x v="2"/>
    <n v="1"/>
    <x v="0"/>
    <n v="27"/>
    <x v="6"/>
    <x v="3"/>
    <x v="4"/>
    <x v="68"/>
    <s v="Resuelta"/>
    <n v="8"/>
    <n v="11"/>
    <n v="2018"/>
    <n v="748"/>
    <d v="2018-10-23T00:00:00"/>
    <n v="104"/>
    <n v="1"/>
    <n v="10"/>
    <n v="2018"/>
    <n v="786"/>
    <x v="0"/>
    <n v="38"/>
    <x v="2"/>
  </r>
  <r>
    <s v="P95202019120003"/>
    <x v="2"/>
    <n v="0"/>
    <n v="0"/>
    <s v="                                                                                "/>
    <s v="O.C Sabanalarga     "/>
    <s v="TIENDA D1 LOCAL COMERCIAL MELAMED LADINO                                "/>
    <n v="301357217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191203"/>
    <n v="20200121"/>
    <n v="9520"/>
    <n v="27765343"/>
    <s v="Seguimiento y rev. instalacion electrica distribucion "/>
    <s v="NO"/>
    <x v="1"/>
    <n v="50"/>
    <n v="50000"/>
    <s v="Obras "/>
    <x v="8"/>
    <n v="20200824"/>
    <x v="2"/>
    <n v="1"/>
    <x v="0"/>
    <n v="3"/>
    <x v="9"/>
    <x v="2"/>
    <x v="4"/>
    <x v="120"/>
    <s v="Resuelta"/>
    <n v="24"/>
    <n v="8"/>
    <n v="2020"/>
    <n v="93"/>
    <d v="2020-07-07T00:00:00"/>
    <n v="265"/>
    <n v="21"/>
    <n v="1"/>
    <n v="2020"/>
    <n v="309"/>
    <x v="1"/>
    <n v="216"/>
    <x v="2"/>
  </r>
  <r>
    <s v="P95202020110020"/>
    <x v="3"/>
    <n v="0"/>
    <n v="0"/>
    <s v="                                                                                "/>
    <s v="O.C Sabanalarga     "/>
    <s v="MITHI RIVER INVESMENT S A S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69                      "/>
    <s v="Jackeline_Esther_Jimenez_Barros                                                 "/>
    <s v="AC005"/>
    <n v="20201117"/>
    <n v="20201117"/>
    <n v="9520"/>
    <n v="28286821"/>
    <s v="Inspección Normalización"/>
    <s v="NO"/>
    <x v="2"/>
    <n v="3"/>
    <n v="3000"/>
    <s v="Suministros definitivos Simples "/>
    <x v="3"/>
    <n v="20201117"/>
    <x v="1"/>
    <n v="1"/>
    <x v="1"/>
    <n v="17"/>
    <x v="5"/>
    <x v="1"/>
    <x v="4"/>
    <x v="24"/>
    <s v="Pendiente"/>
    <n v="17"/>
    <n v="11"/>
    <n v="2020"/>
    <n v="8"/>
    <s v="No Cruza"/>
    <n v="8"/>
    <n v="17"/>
    <n v="11"/>
    <n v="2020"/>
    <n v="8"/>
    <x v="1"/>
    <n v="0"/>
    <x v="1"/>
  </r>
  <r>
    <s v="P93242020020003"/>
    <x v="2"/>
    <n v="0"/>
    <n v="0"/>
    <s v="                                                                                "/>
    <s v="ZE Santa_Marta      "/>
    <s v="CARCELARIO - INPEC INSTITUTO NACIONAL PENITENCIARIO Y                   "/>
    <n v="3114055620"/>
    <s v="TC094"/>
    <s v="                                                                                                                                                                                           "/>
    <s v="EDIFICIO INPEC                                              "/>
    <s v="T9697258                      "/>
    <s v="Adriana_Duran_Q                                                                 "/>
    <s v="AC190"/>
    <n v="20200213"/>
    <n v="20200513"/>
    <n v="9324"/>
    <n v="27218964"/>
    <s v="Factibilidad Distribucion "/>
    <s v="NO"/>
    <x v="1"/>
    <n v="1"/>
    <n v="1000"/>
    <s v="Obras "/>
    <x v="16"/>
    <n v="20200529"/>
    <x v="4"/>
    <n v="1"/>
    <x v="0"/>
    <n v="13"/>
    <x v="1"/>
    <x v="1"/>
    <x v="0"/>
    <x v="156"/>
    <s v="Resuelta"/>
    <n v="29"/>
    <n v="5"/>
    <n v="2020"/>
    <n v="180"/>
    <s v="No Cruza"/>
    <n v="106"/>
    <n v="13"/>
    <n v="5"/>
    <n v="2020"/>
    <n v="196"/>
    <x v="1"/>
    <n v="16"/>
    <x v="2"/>
  </r>
  <r>
    <s v="P11502018110008"/>
    <x v="2"/>
    <n v="0"/>
    <n v="0"/>
    <s v="                                                                                "/>
    <s v="O.C. B/quilla Cto   "/>
    <s v="MOVIL S.A ESP COLOMBIA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NTENA                                                      "/>
    <s v="A2207937                      "/>
    <s v="HUGO_ALBERTO_HENRIQUEZ_PEREZ                                                    "/>
    <s v="AC190"/>
    <n v="20181107"/>
    <n v="20181129"/>
    <n v="1150"/>
    <n v="25789419"/>
    <s v="Seguimiento y rev. instalacion electrica distribucion "/>
    <s v="NO"/>
    <x v="1"/>
    <n v="15"/>
    <n v="15000"/>
    <s v="Obras "/>
    <x v="7"/>
    <n v="20181203"/>
    <x v="2"/>
    <n v="1"/>
    <x v="0"/>
    <n v="7"/>
    <x v="5"/>
    <x v="3"/>
    <x v="1"/>
    <x v="336"/>
    <s v="Resuelta"/>
    <n v="3"/>
    <n v="12"/>
    <n v="2018"/>
    <n v="723"/>
    <d v="2018-12-06T00:00:00"/>
    <n v="26"/>
    <n v="29"/>
    <n v="11"/>
    <n v="2018"/>
    <n v="727"/>
    <x v="0"/>
    <n v="4"/>
    <x v="2"/>
  </r>
  <r>
    <s v="P95102019120006"/>
    <x v="1"/>
    <n v="0"/>
    <n v="0"/>
    <s v="                                                                                "/>
    <s v="O.C. B/quilla Nte   "/>
    <s v="LEONARDO FABIO CALVO ARIZA                                              "/>
    <n v="3215104256"/>
    <s v="TC090"/>
    <s v="                                                                                                                                                                                           "/>
    <s v="=DGN  55F 5 04                                              "/>
    <s v="MP000153                      "/>
    <s v="JESSICA_PAOLA_BALDOVINO_AVILA                                                   "/>
    <s v="AC236"/>
    <n v="20191204"/>
    <n v="20191206"/>
    <n v="9510"/>
    <n v="26975297"/>
    <s v="Inspección Normalización"/>
    <s v="NO"/>
    <x v="1"/>
    <n v="3"/>
    <n v="3000"/>
    <s v="Suministros definitivos Simples "/>
    <x v="1"/>
    <n v="20191206"/>
    <x v="1"/>
    <n v="1"/>
    <x v="1"/>
    <n v="4"/>
    <x v="9"/>
    <x v="2"/>
    <x v="1"/>
    <x v="353"/>
    <s v="Resuelta"/>
    <n v="6"/>
    <n v="12"/>
    <n v="2019"/>
    <n v="355"/>
    <s v="No Cruza"/>
    <n v="2"/>
    <n v="6"/>
    <n v="12"/>
    <n v="2019"/>
    <n v="355"/>
    <x v="1"/>
    <n v="0"/>
    <x v="1"/>
  </r>
  <r>
    <s v="P11102020070027"/>
    <x v="12"/>
    <n v="3907376"/>
    <n v="0"/>
    <s v="                                                                                "/>
    <s v="O.C. B/quilla Cto   "/>
    <s v="PROVISIONAL DE OBRA BORA                                                "/>
    <n v="3113318316"/>
    <s v="TC088"/>
    <s v="                                                                                                                                                                                           "/>
    <s v="BORA ALTO                                                   "/>
    <s v="A3151411                      "/>
    <s v="FERGIE_YULISSA_SOLANO_MANOTAS                                                   "/>
    <s v="AC233"/>
    <n v="20200714"/>
    <n v="20200714"/>
    <n v="1110"/>
    <n v="0"/>
    <m/>
    <s v="NO"/>
    <x v="0"/>
    <n v="75"/>
    <n v="75000"/>
    <s v="Aumentos de potencia"/>
    <x v="19"/>
    <n v="20200714"/>
    <x v="12"/>
    <n v="1"/>
    <x v="0"/>
    <n v="14"/>
    <x v="6"/>
    <x v="1"/>
    <x v="1"/>
    <x v="781"/>
    <s v="Sin Orden"/>
    <n v="14"/>
    <n v="7"/>
    <n v="2020"/>
    <n v="134"/>
    <s v="No Cruza"/>
    <n v="134"/>
    <n v="14"/>
    <n v="7"/>
    <n v="2020"/>
    <n v="134"/>
    <x v="1"/>
    <n v="0"/>
    <x v="7"/>
  </r>
  <r>
    <s v="P11102018050086"/>
    <x v="2"/>
    <n v="0"/>
    <n v="0"/>
    <s v="                                                                                "/>
    <s v="O.C. B/quilla Cto   "/>
    <s v="  EDIFICIO VALLE DE ORDESA                                              "/>
    <n v="3558983"/>
    <s v="TC090"/>
    <s v="                                                                                                                                                                                           "/>
    <s v="EDIFI VALLE DE ORDESA                                       "/>
    <s v="TR183120                      "/>
    <s v="                                                                                "/>
    <s v="AC190"/>
    <n v="20180522"/>
    <n v="20180608"/>
    <n v="1110"/>
    <n v="0"/>
    <m/>
    <s v="NO"/>
    <x v="0"/>
    <n v="225"/>
    <n v="225000"/>
    <s v="Obras "/>
    <x v="7"/>
    <n v="20180824"/>
    <x v="6"/>
    <n v="1"/>
    <x v="0"/>
    <n v="22"/>
    <x v="2"/>
    <x v="3"/>
    <x v="1"/>
    <x v="782"/>
    <s v="Sin Orden"/>
    <n v="24"/>
    <n v="8"/>
    <n v="2018"/>
    <n v="824"/>
    <s v="No Cruza"/>
    <n v="824"/>
    <n v="8"/>
    <n v="6"/>
    <n v="2018"/>
    <n v="901"/>
    <x v="0"/>
    <n v="77"/>
    <x v="2"/>
  </r>
  <r>
    <s v="P34602019120012"/>
    <x v="4"/>
    <n v="8810879"/>
    <n v="0"/>
    <s v="                                                                                "/>
    <s v="O.C. B/quilla Cto   "/>
    <s v="GRAO S.A.S INVERSIONES                                                  "/>
    <n v="3126811221"/>
    <s v="TC092"/>
    <s v="                                                                                                                                                                                           "/>
    <s v="CL 8                                                        "/>
    <s v="T9763922                      "/>
    <s v="Somaya_Rincon                                                                   "/>
    <s v="AC220"/>
    <n v="20191217"/>
    <n v="20201101"/>
    <n v="3460"/>
    <n v="27515716"/>
    <s v="Seguimiento y rev. instalacion electrica distribucion "/>
    <s v="NO"/>
    <x v="3"/>
    <n v="45"/>
    <n v="45000"/>
    <s v="Aumentos de potencia"/>
    <x v="4"/>
    <n v="20201101"/>
    <x v="3"/>
    <n v="1"/>
    <x v="0"/>
    <n v="17"/>
    <x v="9"/>
    <x v="2"/>
    <x v="0"/>
    <x v="706"/>
    <s v="Resuelta"/>
    <n v="1"/>
    <n v="11"/>
    <n v="2020"/>
    <n v="24"/>
    <d v="2020-05-22T00:00:00"/>
    <n v="320"/>
    <n v="1"/>
    <n v="11"/>
    <n v="2020"/>
    <n v="24"/>
    <x v="1"/>
    <n v="0"/>
    <x v="3"/>
  </r>
  <r>
    <s v="P11802019070014"/>
    <x v="2"/>
    <n v="2434143"/>
    <n v="0"/>
    <s v="                                                                                "/>
    <s v="O.C. B/quilla Nte   "/>
    <s v="  AMIA PROJECTS                                                         "/>
    <n v="3004572608"/>
    <s v="TC090"/>
    <s v="                                                                                                                                                                                           "/>
    <d v="2020-12-05T00:00:00"/>
    <s v="A3151411                      "/>
    <s v="FERGIE_YULISSA_SOLANO_MANOTAS                                                   "/>
    <s v="AC190"/>
    <n v="20190704"/>
    <n v="20191011"/>
    <n v="1180"/>
    <n v="26931360"/>
    <s v="Seguimiento y rev. instalacion electrica distribucion "/>
    <s v="NO"/>
    <x v="3"/>
    <n v="75"/>
    <n v="75000"/>
    <s v="Aumentos de potencia"/>
    <x v="5"/>
    <n v="20191211"/>
    <x v="2"/>
    <n v="1"/>
    <x v="0"/>
    <n v="4"/>
    <x v="6"/>
    <x v="2"/>
    <x v="1"/>
    <x v="589"/>
    <s v="Resuelta"/>
    <n v="11"/>
    <n v="12"/>
    <n v="2019"/>
    <n v="350"/>
    <s v="No Cruza"/>
    <n v="160"/>
    <n v="11"/>
    <n v="10"/>
    <n v="2019"/>
    <n v="411"/>
    <x v="0"/>
    <n v="61"/>
    <x v="2"/>
  </r>
  <r>
    <s v="P34102019080094"/>
    <x v="2"/>
    <n v="0"/>
    <n v="0"/>
    <s v="                                                                                "/>
    <s v="ZE Santa_Marta      "/>
    <s v="PANADERIA BUCAROS SAS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ADO EQUINORTE                                              "/>
    <s v="T9697258                      "/>
    <s v="Adriana_Duran_Q                                                                 "/>
    <s v="AC190"/>
    <n v="20190821"/>
    <n v="20191123"/>
    <n v="3410"/>
    <n v="28278459"/>
    <s v="Seguimiento y rev. instalacion electrica distribucion "/>
    <s v="NO"/>
    <x v="1"/>
    <n v="112.5"/>
    <n v="112500"/>
    <s v="Obras "/>
    <x v="7"/>
    <n v="20191230"/>
    <x v="2"/>
    <n v="1"/>
    <x v="0"/>
    <n v="21"/>
    <x v="10"/>
    <x v="2"/>
    <x v="0"/>
    <x v="204"/>
    <s v="Resuelta"/>
    <n v="30"/>
    <n v="12"/>
    <n v="2019"/>
    <n v="331"/>
    <s v="No Cruza"/>
    <n v="131"/>
    <n v="23"/>
    <n v="11"/>
    <n v="2019"/>
    <n v="368"/>
    <x v="0"/>
    <n v="37"/>
    <x v="2"/>
  </r>
  <r>
    <s v="P95102019050012"/>
    <x v="2"/>
    <n v="0"/>
    <n v="0"/>
    <s v="                                                                                "/>
    <s v="C.T.SOLEDAD         "/>
    <s v="MANUELA URBANIZACION DOÑ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90507"/>
    <n v="20190507"/>
    <n v="9510"/>
    <n v="26278752"/>
    <s v="Seguimiento y rev. instalacion electrica distribucion "/>
    <s v="NO"/>
    <x v="1"/>
    <n v="330"/>
    <n v="330000"/>
    <s v="Obras "/>
    <x v="5"/>
    <n v="20190711"/>
    <x v="6"/>
    <n v="1"/>
    <x v="0"/>
    <n v="7"/>
    <x v="2"/>
    <x v="2"/>
    <x v="1"/>
    <x v="656"/>
    <s v="Resuelta"/>
    <n v="11"/>
    <n v="7"/>
    <n v="2019"/>
    <n v="503"/>
    <d v="2019-05-07T00:00:00"/>
    <n v="65"/>
    <n v="7"/>
    <n v="5"/>
    <n v="2019"/>
    <n v="568"/>
    <x v="0"/>
    <n v="65"/>
    <x v="2"/>
  </r>
  <r>
    <s v="P95212020080003"/>
    <x v="0"/>
    <n v="0"/>
    <n v="0"/>
    <s v="                                                                                "/>
    <s v="O.C Sabanalarga     "/>
    <s v="SANTIAGO ARIAS FINCA LA ESMERALDA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813"/>
    <n v="20200819"/>
    <n v="9521"/>
    <n v="0"/>
    <m/>
    <s v="NO"/>
    <x v="0"/>
    <n v="25"/>
    <n v="25000"/>
    <s v="Obras "/>
    <x v="0"/>
    <n v="20200819"/>
    <x v="2"/>
    <n v="1"/>
    <x v="0"/>
    <n v="13"/>
    <x v="10"/>
    <x v="1"/>
    <x v="4"/>
    <x v="96"/>
    <s v="Sin Orden"/>
    <n v="19"/>
    <n v="8"/>
    <n v="2020"/>
    <n v="98"/>
    <s v="No Cruza"/>
    <n v="98"/>
    <n v="19"/>
    <n v="8"/>
    <n v="2020"/>
    <n v="98"/>
    <x v="1"/>
    <n v="0"/>
    <x v="0"/>
  </r>
  <r>
    <s v="P93312020100021"/>
    <x v="0"/>
    <n v="0"/>
    <n v="0"/>
    <s v="                                                                                "/>
    <s v="O.C. Riohacha       "/>
    <s v="JOAQUIN NUÑEZ PALACIO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4                                                        "/>
    <s v="N3352044                      "/>
    <s v="Laudis_Peñaranda_                                                               "/>
    <s v="AC100"/>
    <n v="20201022"/>
    <n v="20201028"/>
    <n v="9331"/>
    <n v="28253590"/>
    <s v="Factibilidad Distribucion "/>
    <s v="NO"/>
    <x v="1"/>
    <n v="25"/>
    <n v="25000"/>
    <s v="Obras "/>
    <x v="0"/>
    <n v="20201028"/>
    <x v="2"/>
    <n v="1"/>
    <x v="0"/>
    <n v="22"/>
    <x v="3"/>
    <x v="1"/>
    <x v="3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11702020110058"/>
    <x v="5"/>
    <n v="0"/>
    <n v="0"/>
    <s v="                                                                                "/>
    <s v="Of. Telefónica 24H  "/>
    <s v="GIOVANNY JESUS SARABIA CARRILLO                                         "/>
    <n v="3126288860"/>
    <s v="TC090"/>
    <s v="                                                                                                                                                                                           "/>
    <s v="CRA 26 DG111 60                                             "/>
    <s v="NT001137                      "/>
    <s v="STEFANNIE_PAOLA_RAMBAO_BENAVIDES                                                "/>
    <s v="AC230"/>
    <n v="20201116"/>
    <n v="20201116"/>
    <n v="1170"/>
    <n v="0"/>
    <m/>
    <s v="NO"/>
    <x v="0"/>
    <n v="3"/>
    <n v="3000"/>
    <s v="Suministros definitivos Simples "/>
    <x v="9"/>
    <n v="20201116"/>
    <x v="1"/>
    <n v="1"/>
    <x v="1"/>
    <n v="16"/>
    <x v="5"/>
    <x v="1"/>
    <x v="1"/>
    <x v="194"/>
    <s v="Sin Orden"/>
    <n v="16"/>
    <n v="11"/>
    <n v="2020"/>
    <n v="9"/>
    <s v="No Cruza"/>
    <n v="9"/>
    <n v="16"/>
    <n v="11"/>
    <n v="2020"/>
    <n v="9"/>
    <x v="1"/>
    <n v="0"/>
    <x v="4"/>
  </r>
  <r>
    <s v="P75512020060005"/>
    <x v="0"/>
    <n v="0"/>
    <n v="0"/>
    <s v="                                                                                "/>
    <s v="O.C. B/quilla Cto   "/>
    <s v="  HOTEL BY HOUR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CALES COMERCIALES PIC                                     "/>
    <s v="A3151411                      "/>
    <s v="FERGIE_YULISSA_SOLANO_MANOTAS                                                   "/>
    <s v="AC100"/>
    <n v="20200623"/>
    <n v="20200703"/>
    <n v="7551"/>
    <n v="27704090"/>
    <s v="Factibilidad Distribucion "/>
    <s v="NO"/>
    <x v="1"/>
    <n v="300"/>
    <n v="300000"/>
    <s v="Obras "/>
    <x v="0"/>
    <n v="20200703"/>
    <x v="3"/>
    <n v="1"/>
    <x v="0"/>
    <n v="23"/>
    <x v="4"/>
    <x v="1"/>
    <x v="1"/>
    <x v="402"/>
    <s v="Resuelta"/>
    <n v="3"/>
    <n v="7"/>
    <n v="2020"/>
    <n v="145"/>
    <s v="No Cruza"/>
    <n v="10"/>
    <n v="3"/>
    <n v="7"/>
    <n v="2020"/>
    <n v="145"/>
    <x v="1"/>
    <n v="0"/>
    <x v="0"/>
  </r>
  <r>
    <s v="P34102018100017"/>
    <x v="2"/>
    <n v="6932080"/>
    <n v="0"/>
    <s v="                                                                                "/>
    <s v="O.C. Prado Plaza    "/>
    <s v="CUN SEDE SANTA MARTA CORPORACION UNIFICAD NACIONAL DE EDUC.SUP          "/>
    <n v="4331628"/>
    <s v="TC088"/>
    <s v="                                                                                                                                                                                           "/>
    <s v="SEDE B UNIV. CUN.                                           "/>
    <s v="T5517341                      "/>
    <s v="LISSY_YELENA_IGLESIAS_CORDOBA                                                   "/>
    <s v="AC190"/>
    <n v="20181005"/>
    <n v="20181122"/>
    <n v="3410"/>
    <n v="25611202"/>
    <s v="Factibilidad Distribucion "/>
    <s v="NO"/>
    <x v="1"/>
    <n v="250"/>
    <n v="250000"/>
    <s v="Aumentos de potencia"/>
    <x v="5"/>
    <n v="20190110"/>
    <x v="11"/>
    <n v="1"/>
    <x v="0"/>
    <n v="5"/>
    <x v="3"/>
    <x v="3"/>
    <x v="0"/>
    <x v="783"/>
    <s v="Resuelta"/>
    <n v="10"/>
    <n v="1"/>
    <n v="2019"/>
    <n v="685"/>
    <s v="No Cruza"/>
    <n v="97"/>
    <n v="22"/>
    <n v="11"/>
    <n v="2018"/>
    <n v="734"/>
    <x v="0"/>
    <n v="49"/>
    <x v="2"/>
  </r>
  <r>
    <s v="P11702020030009"/>
    <x v="1"/>
    <n v="0"/>
    <n v="0"/>
    <s v="                                                                                "/>
    <s v="O.C. B/quilla Sur   "/>
    <s v="PARROQUIA MARIA AUXILIADORA                                             "/>
    <n v="3046753350"/>
    <s v="TC097"/>
    <s v="                                                                                                                                                                                           "/>
    <s v="PARROQUIA MARIA AUXILIADORA-LA MAGDALENA-                   "/>
    <s v="A2715136                      "/>
    <s v="Marilin_Martinez_Salas                                                          "/>
    <s v="AC236"/>
    <n v="20200305"/>
    <n v="20200708"/>
    <n v="1170"/>
    <n v="27766868"/>
    <s v="Inspección Normalización"/>
    <s v="NO"/>
    <x v="1"/>
    <n v="5"/>
    <n v="5000"/>
    <s v="Suministros definitivos Simples "/>
    <x v="1"/>
    <n v="20200708"/>
    <x v="1"/>
    <n v="1"/>
    <x v="1"/>
    <n v="5"/>
    <x v="0"/>
    <x v="1"/>
    <x v="1"/>
    <x v="618"/>
    <s v="Resuelta"/>
    <n v="8"/>
    <n v="7"/>
    <n v="2020"/>
    <n v="140"/>
    <s v="No Cruza"/>
    <n v="125"/>
    <n v="8"/>
    <n v="7"/>
    <n v="2020"/>
    <n v="140"/>
    <x v="1"/>
    <n v="0"/>
    <x v="1"/>
  </r>
  <r>
    <s v="P34102019080132"/>
    <x v="2"/>
    <n v="0"/>
    <n v="0"/>
    <s v="                                                                                "/>
    <s v="ZE Santa_Marta      "/>
    <s v="CONSORCIO INDUMAX                                                       "/>
    <n v="313586075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828"/>
    <n v="20191021"/>
    <n v="3410"/>
    <n v="27106639"/>
    <s v="Seguimiento y rev. instalacion electrica distribucion "/>
    <s v="NO"/>
    <x v="3"/>
    <n v="45"/>
    <n v="45000"/>
    <s v="Obras "/>
    <x v="5"/>
    <n v="20191219"/>
    <x v="2"/>
    <n v="1"/>
    <x v="0"/>
    <n v="28"/>
    <x v="10"/>
    <x v="2"/>
    <x v="0"/>
    <x v="162"/>
    <s v="Resuelta"/>
    <n v="19"/>
    <n v="12"/>
    <n v="2019"/>
    <n v="342"/>
    <d v="2020-01-23T00:00:00"/>
    <n v="113"/>
    <n v="21"/>
    <n v="10"/>
    <n v="2019"/>
    <n v="401"/>
    <x v="0"/>
    <n v="59"/>
    <x v="2"/>
  </r>
  <r>
    <s v="P11702020110068"/>
    <x v="1"/>
    <n v="0"/>
    <n v="0"/>
    <s v="                                                                                "/>
    <s v="O.C. Soledad        "/>
    <s v="ASTRITH DEL CARMEN DE LA OSSA ROMERO                                    "/>
    <n v="3116637984"/>
    <s v="TC090"/>
    <s v="                                                                                                                                                                                           "/>
    <s v="CLL 42A 7 90                                                "/>
    <s v="A2670921                      "/>
    <s v="Margarita_Ortiz_Dominguez                                                       "/>
    <s v="AC236"/>
    <n v="20201118"/>
    <n v="20201120"/>
    <n v="1170"/>
    <n v="28288021"/>
    <s v="Inspección Normalización"/>
    <s v="NO"/>
    <x v="1"/>
    <n v="3"/>
    <n v="3000"/>
    <s v="Suministros definitivos Simples "/>
    <x v="1"/>
    <n v="20201120"/>
    <x v="1"/>
    <n v="1"/>
    <x v="1"/>
    <n v="18"/>
    <x v="5"/>
    <x v="1"/>
    <x v="1"/>
    <x v="66"/>
    <s v="Resuelta"/>
    <n v="20"/>
    <n v="11"/>
    <n v="2020"/>
    <n v="5"/>
    <s v="No Cruza"/>
    <n v="2"/>
    <n v="20"/>
    <n v="11"/>
    <n v="2020"/>
    <n v="5"/>
    <x v="1"/>
    <n v="0"/>
    <x v="1"/>
  </r>
  <r>
    <s v="P12102020100051"/>
    <x v="5"/>
    <n v="0"/>
    <n v="0"/>
    <s v="                                                                                "/>
    <s v="OC CCIAL AMERICANO  "/>
    <s v="ALONSO ARIAS ARBELAEZ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42                      "/>
    <s v="ANA_KARINA_RIVERO_PEREZ                                                         "/>
    <s v="AC230"/>
    <n v="20201023"/>
    <n v="20201023"/>
    <n v="1210"/>
    <n v="0"/>
    <m/>
    <s v="NO"/>
    <x v="0"/>
    <n v="3"/>
    <n v="3000"/>
    <s v="Suministros definitivos Simples "/>
    <x v="9"/>
    <n v="20201023"/>
    <x v="1"/>
    <n v="1"/>
    <x v="1"/>
    <n v="23"/>
    <x v="3"/>
    <x v="1"/>
    <x v="4"/>
    <x v="56"/>
    <s v="Sin Orden"/>
    <n v="23"/>
    <n v="10"/>
    <n v="2020"/>
    <n v="33"/>
    <s v="No Cruza"/>
    <n v="33"/>
    <n v="23"/>
    <n v="10"/>
    <n v="2020"/>
    <n v="33"/>
    <x v="1"/>
    <n v="0"/>
    <x v="4"/>
  </r>
  <r>
    <s v="P11802020100065"/>
    <x v="5"/>
    <n v="0"/>
    <n v="0"/>
    <s v="                                                                                "/>
    <s v="Of. Telefónica 24H  "/>
    <s v="CARLOS MANUEL FLOREZ ANAYA                                              "/>
    <n v="3013904940"/>
    <s v="TC090"/>
    <s v="                                                                                                                                                                                           "/>
    <s v="=CRA 10C1 53A 21                                            "/>
    <s v="NT001137                      "/>
    <s v="STEFANNIE_PAOLA_RAMBAO_BENAVIDES                                                "/>
    <s v="AC230"/>
    <n v="20201022"/>
    <n v="20201022"/>
    <n v="1180"/>
    <n v="0"/>
    <m/>
    <s v="NO"/>
    <x v="0"/>
    <n v="3"/>
    <n v="3000"/>
    <s v="Suministros definitivos Simples "/>
    <x v="9"/>
    <n v="20201022"/>
    <x v="1"/>
    <n v="1"/>
    <x v="1"/>
    <n v="22"/>
    <x v="3"/>
    <x v="1"/>
    <x v="1"/>
    <x v="431"/>
    <s v="Sin Orden"/>
    <n v="22"/>
    <n v="10"/>
    <n v="2020"/>
    <n v="34"/>
    <s v="No Cruza"/>
    <n v="34"/>
    <n v="22"/>
    <n v="10"/>
    <n v="2020"/>
    <n v="34"/>
    <x v="1"/>
    <n v="0"/>
    <x v="4"/>
  </r>
  <r>
    <s v="P95102020110032"/>
    <x v="1"/>
    <n v="0"/>
    <n v="0"/>
    <s v="                                                                                "/>
    <s v="O.C. Soledad        "/>
    <s v="MARTA LUZ PAREDIS NAVARRO                                               "/>
    <n v="3107237080"/>
    <s v="TC090"/>
    <s v="                                                                                                                                                                                           "/>
    <s v="=CLL 49 10S 30                                              "/>
    <s v="A2670921                      "/>
    <s v="Margarita_Ortiz_Dominguez                                                       "/>
    <s v="AC236"/>
    <n v="20201117"/>
    <n v="20201121"/>
    <n v="9510"/>
    <n v="28286571"/>
    <s v="Inspección Normalización"/>
    <s v="NO"/>
    <x v="2"/>
    <n v="3"/>
    <n v="3000"/>
    <s v="Suministros definitivos Simples "/>
    <x v="1"/>
    <n v="20201121"/>
    <x v="1"/>
    <n v="1"/>
    <x v="1"/>
    <n v="17"/>
    <x v="5"/>
    <x v="1"/>
    <x v="1"/>
    <x v="24"/>
    <s v="Pendiente"/>
    <n v="21"/>
    <n v="11"/>
    <n v="2020"/>
    <n v="4"/>
    <s v="No Cruza"/>
    <n v="4"/>
    <n v="21"/>
    <n v="11"/>
    <n v="2020"/>
    <n v="4"/>
    <x v="1"/>
    <n v="0"/>
    <x v="1"/>
  </r>
  <r>
    <s v="P77512020100011"/>
    <x v="3"/>
    <n v="5662961"/>
    <n v="25604855"/>
    <s v="Situacion correcta                                                              "/>
    <s v="O.C. Riohacha       "/>
    <s v="CARMEN ZAPATA RAMIREZ                                                   "/>
    <n v="3117598659"/>
    <s v="TC090"/>
    <s v="CL 1B CR 4 51                                                                                                                                                                              "/>
    <s v="                                                            "/>
    <s v="TR183331                      "/>
    <s v="MICHAEL_STEVE_LOPEZ_SALCEDO                                                     "/>
    <s v="AC005"/>
    <n v="20201024"/>
    <n v="20201024"/>
    <n v="7751"/>
    <n v="28250329"/>
    <s v="Modificación de Potencia"/>
    <s v="SI"/>
    <x v="2"/>
    <n v="3"/>
    <n v="3000"/>
    <s v="Aumentos de potencia"/>
    <x v="3"/>
    <n v="20201024"/>
    <x v="1"/>
    <n v="1"/>
    <x v="1"/>
    <n v="24"/>
    <x v="3"/>
    <x v="1"/>
    <x v="3"/>
    <x v="329"/>
    <s v="Pendiente"/>
    <n v="24"/>
    <n v="10"/>
    <n v="2020"/>
    <n v="32"/>
    <d v="2020-10-24T00:00:00"/>
    <n v="32"/>
    <n v="24"/>
    <n v="10"/>
    <n v="2020"/>
    <n v="32"/>
    <x v="1"/>
    <n v="0"/>
    <x v="1"/>
  </r>
  <r>
    <s v="P93432019110004"/>
    <x v="0"/>
    <n v="0"/>
    <n v="0"/>
    <s v="                                                                                "/>
    <s v="ZE Santa_Marta      "/>
    <s v="PAULA ANDREA TURBAY ESCORCIA                                            "/>
    <n v="3003062486"/>
    <s v="TC092"/>
    <s v="                                                                                                                                                                                           "/>
    <s v="MZ 1 LOTE 25                                                "/>
    <s v="T9697258                      "/>
    <s v="Adriana_Duran_Q                                                                 "/>
    <s v="AC100"/>
    <n v="20191108"/>
    <n v="20191119"/>
    <n v="9343"/>
    <n v="26919249"/>
    <s v="Factibilidad Distribucion "/>
    <s v="NO"/>
    <x v="1"/>
    <n v="30"/>
    <n v="30000"/>
    <s v="Obras "/>
    <x v="0"/>
    <n v="20191119"/>
    <x v="2"/>
    <n v="1"/>
    <x v="0"/>
    <n v="8"/>
    <x v="5"/>
    <x v="2"/>
    <x v="0"/>
    <x v="223"/>
    <s v="Resuelta"/>
    <n v="19"/>
    <n v="11"/>
    <n v="2019"/>
    <n v="372"/>
    <s v="No Cruza"/>
    <n v="11"/>
    <n v="19"/>
    <n v="11"/>
    <n v="2019"/>
    <n v="372"/>
    <x v="0"/>
    <n v="0"/>
    <x v="0"/>
  </r>
  <r>
    <s v="P95102019020003"/>
    <x v="2"/>
    <n v="0"/>
    <n v="0"/>
    <s v="                                                                                "/>
    <s v="C.T.SOLEDAD         "/>
    <s v="DEL CARIBE SOL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OL CARIBE                                                  "/>
    <s v="T9763922                      "/>
    <s v="Somaya_Rincon                                                                   "/>
    <s v="AC190"/>
    <n v="20190201"/>
    <n v="20190409"/>
    <n v="9510"/>
    <n v="28291820"/>
    <s v="Seguimiento y rev. instalacion electrica distribucion "/>
    <s v="NO"/>
    <x v="2"/>
    <n v="525"/>
    <n v="525000"/>
    <s v="Obras "/>
    <x v="7"/>
    <n v="20190415"/>
    <x v="6"/>
    <n v="1"/>
    <x v="0"/>
    <n v="1"/>
    <x v="1"/>
    <x v="2"/>
    <x v="1"/>
    <x v="397"/>
    <s v="Pendiente"/>
    <n v="15"/>
    <n v="4"/>
    <n v="2019"/>
    <n v="590"/>
    <s v="No Cruza"/>
    <n v="590"/>
    <n v="9"/>
    <n v="4"/>
    <n v="2019"/>
    <n v="596"/>
    <x v="0"/>
    <n v="6"/>
    <x v="2"/>
  </r>
  <r>
    <s v="P11702020110021"/>
    <x v="1"/>
    <n v="2130063"/>
    <n v="20039163"/>
    <s v="Situacion correcta                                                              "/>
    <s v="OC CCIAL AMERICANO  "/>
    <s v="EDGARDO ESTEBAN PINTO ALTAMAR                                           "/>
    <n v="3005863"/>
    <s v="TC090"/>
    <s v="CR 14 45B 16                                                                                                                                                                               "/>
    <s v="=CRA 14 45B 16                                              "/>
    <s v="MP000306                      "/>
    <s v="ALBA_LINDO_CARCAMO                                                              "/>
    <s v="AC236"/>
    <n v="20201105"/>
    <n v="20201113"/>
    <n v="1170"/>
    <n v="28269273"/>
    <s v="Modificación de Potencia"/>
    <s v="NO"/>
    <x v="1"/>
    <n v="3"/>
    <n v="3000"/>
    <s v="Aumentos de potencia"/>
    <x v="1"/>
    <n v="20201113"/>
    <x v="1"/>
    <n v="1"/>
    <x v="1"/>
    <n v="5"/>
    <x v="5"/>
    <x v="1"/>
    <x v="1"/>
    <x v="72"/>
    <s v="Resuelta"/>
    <n v="13"/>
    <n v="11"/>
    <n v="2020"/>
    <n v="12"/>
    <s v="No Cruza"/>
    <n v="8"/>
    <n v="13"/>
    <n v="11"/>
    <n v="2020"/>
    <n v="12"/>
    <x v="1"/>
    <n v="0"/>
    <x v="1"/>
  </r>
  <r>
    <s v="P95202020050007"/>
    <x v="3"/>
    <n v="0"/>
    <n v="0"/>
    <s v="                                                                                "/>
    <s v="O.C Sabanalarga     "/>
    <s v="BETANIA P DE CAMACHO                                                    "/>
    <n v="311420945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005"/>
    <n v="20200530"/>
    <n v="20200530"/>
    <n v="9520"/>
    <n v="27552768"/>
    <s v="Inspección Normalización"/>
    <s v="SI"/>
    <x v="3"/>
    <n v="3"/>
    <n v="3000"/>
    <s v="Suministros definitivos Simples "/>
    <x v="3"/>
    <n v="20200530"/>
    <x v="1"/>
    <n v="1"/>
    <x v="1"/>
    <n v="30"/>
    <x v="2"/>
    <x v="1"/>
    <x v="4"/>
    <x v="2"/>
    <s v="Resuelta"/>
    <n v="30"/>
    <n v="5"/>
    <n v="2020"/>
    <n v="179"/>
    <s v="No Cruza"/>
    <n v="0"/>
    <n v="30"/>
    <n v="5"/>
    <n v="2020"/>
    <n v="179"/>
    <x v="1"/>
    <n v="0"/>
    <x v="1"/>
  </r>
  <r>
    <s v="P11702013110015"/>
    <x v="4"/>
    <n v="0"/>
    <n v="0"/>
    <s v="                                                                                "/>
    <s v="O.C. B/quilla Cto   "/>
    <s v="URB MARIN VALENCIA ALTOS DE SAN ISIDRO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                                                       "/>
    <s v="T3215501                      "/>
    <s v="Luz_Estela_Arevalo_de_León                                                      "/>
    <s v="AC220"/>
    <n v="20131106"/>
    <n v="20140708"/>
    <n v="1170"/>
    <n v="20147014"/>
    <s v="Seguimiento y rev. instalacion electrica distribucion "/>
    <s v="NO"/>
    <x v="1"/>
    <n v="800"/>
    <n v="800000"/>
    <s v="Obras "/>
    <x v="6"/>
    <n v="20140708"/>
    <x v="6"/>
    <n v="1"/>
    <x v="0"/>
    <n v="6"/>
    <x v="5"/>
    <x v="5"/>
    <x v="1"/>
    <x v="784"/>
    <s v="Resuelta"/>
    <n v="8"/>
    <n v="7"/>
    <n v="2014"/>
    <n v="2332"/>
    <s v="No Cruza"/>
    <n v="244"/>
    <n v="8"/>
    <n v="7"/>
    <n v="2014"/>
    <n v="2332"/>
    <x v="0"/>
    <n v="0"/>
    <x v="3"/>
  </r>
  <r>
    <s v="P11702019120041"/>
    <x v="2"/>
    <n v="0"/>
    <n v="0"/>
    <s v="                                                                                "/>
    <s v="O.C. B/quilla Cto   "/>
    <s v="  APARTAMENTOS LAS NIEVES                                               "/>
    <n v="3222858965"/>
    <s v="TC090"/>
    <s v="                                                                                                                                                                                           "/>
    <s v="=CRA 19 18 51                                               "/>
    <s v="A3151411                      "/>
    <s v="FERGIE_YULISSA_SOLANO_MANOTAS                                                   "/>
    <s v="AC190"/>
    <n v="20191211"/>
    <n v="20200124"/>
    <n v="1170"/>
    <n v="27131074"/>
    <s v="Seguimiento y rev. instalacion electrica distribucion "/>
    <s v="NO"/>
    <x v="1"/>
    <n v="25"/>
    <n v="25000"/>
    <s v="Obras "/>
    <x v="5"/>
    <n v="20200206"/>
    <x v="2"/>
    <n v="1"/>
    <x v="0"/>
    <n v="11"/>
    <x v="9"/>
    <x v="2"/>
    <x v="1"/>
    <x v="175"/>
    <s v="Resuelta"/>
    <n v="6"/>
    <n v="2"/>
    <n v="2020"/>
    <n v="293"/>
    <d v="2020-01-31T00:00:00"/>
    <n v="57"/>
    <n v="24"/>
    <n v="1"/>
    <n v="2020"/>
    <n v="306"/>
    <x v="1"/>
    <n v="13"/>
    <x v="2"/>
  </r>
  <r>
    <s v="P75412019070026"/>
    <x v="2"/>
    <n v="7635191"/>
    <n v="20213452"/>
    <s v="Situacion correcta                                                              "/>
    <s v="O.C Sabanalarga     "/>
    <s v="JUAN CARLOS AGUDELO GOMEZ                                               "/>
    <n v="3006812486"/>
    <s v="TC090"/>
    <s v="CR 15 CL 15 68               APTO    1                                                                                                                                                     "/>
    <s v="=CRA 15 15 68                                               "/>
    <s v="A8742068                      "/>
    <s v="Alvaro_Enrique_Hernandez_Suarez                                                 "/>
    <s v="AC190"/>
    <n v="20190725"/>
    <n v="20190905"/>
    <n v="7541"/>
    <n v="26559625"/>
    <s v="Factibilidad Distribucion "/>
    <s v="NO"/>
    <x v="1"/>
    <n v="30"/>
    <n v="30000"/>
    <s v="Aumentos de potencia"/>
    <x v="7"/>
    <n v="20190923"/>
    <x v="2"/>
    <n v="1"/>
    <x v="0"/>
    <n v="25"/>
    <x v="6"/>
    <x v="2"/>
    <x v="4"/>
    <x v="605"/>
    <s v="Resuelta"/>
    <n v="23"/>
    <n v="9"/>
    <n v="2019"/>
    <n v="429"/>
    <s v="No Cruza"/>
    <n v="60"/>
    <n v="5"/>
    <n v="9"/>
    <n v="2019"/>
    <n v="447"/>
    <x v="0"/>
    <n v="18"/>
    <x v="2"/>
  </r>
  <r>
    <s v="P34602019030003"/>
    <x v="2"/>
    <n v="3837033"/>
    <n v="0"/>
    <s v="                                                                                "/>
    <s v="ZE Santa_Marta      "/>
    <s v="  FINCA SANTA ANA  15                                                   "/>
    <n v="3115002099"/>
    <s v="TC090"/>
    <s v="                                                                                                                                                                                           "/>
    <s v="TEOBROMINA                                                  "/>
    <s v="T9697258                      "/>
    <s v="Adriana_Duran_Q                                                                 "/>
    <s v="AC190"/>
    <n v="20190307"/>
    <n v="20190404"/>
    <n v="3460"/>
    <n v="26269700"/>
    <s v="Seguimiento y rev. instalacion electrica distribucion "/>
    <s v="NO"/>
    <x v="3"/>
    <n v="115"/>
    <n v="115000"/>
    <s v="Aumentos de potencia"/>
    <x v="8"/>
    <n v="20190911"/>
    <x v="2"/>
    <n v="1"/>
    <x v="0"/>
    <n v="7"/>
    <x v="0"/>
    <x v="2"/>
    <x v="0"/>
    <x v="432"/>
    <s v="Resuelta"/>
    <n v="11"/>
    <n v="9"/>
    <n v="2019"/>
    <n v="441"/>
    <s v="No Cruza"/>
    <n v="188"/>
    <n v="4"/>
    <n v="4"/>
    <n v="2019"/>
    <n v="601"/>
    <x v="0"/>
    <n v="160"/>
    <x v="2"/>
  </r>
  <r>
    <s v="P93312020090009"/>
    <x v="0"/>
    <n v="0"/>
    <n v="0"/>
    <s v="                                                                                "/>
    <s v="O.C. Riohacha       "/>
    <s v="URUMITA FINCA JAIME DAZA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JAIME DAZA                                                  "/>
    <s v="N3352044                      "/>
    <s v="Laudis_Peñaranda_                                                               "/>
    <s v="AC100"/>
    <n v="20200912"/>
    <n v="20201029"/>
    <n v="9331"/>
    <n v="28127123"/>
    <s v="Factibilidad Distribucion "/>
    <s v="NO"/>
    <x v="1"/>
    <n v="50"/>
    <n v="50000"/>
    <s v="Obras "/>
    <x v="0"/>
    <n v="20201029"/>
    <x v="2"/>
    <n v="1"/>
    <x v="0"/>
    <n v="12"/>
    <x v="7"/>
    <x v="1"/>
    <x v="3"/>
    <x v="176"/>
    <s v="Resuelta"/>
    <n v="29"/>
    <n v="10"/>
    <n v="2020"/>
    <n v="27"/>
    <s v="No Cruza"/>
    <n v="47"/>
    <n v="29"/>
    <n v="10"/>
    <n v="2020"/>
    <n v="27"/>
    <x v="1"/>
    <n v="0"/>
    <x v="0"/>
  </r>
  <r>
    <s v="P95102020110035"/>
    <x v="5"/>
    <n v="0"/>
    <n v="0"/>
    <s v="                                                                                "/>
    <s v="Of. Telefónica 24H  "/>
    <s v="ALFREDO ANTONIO FREYLE SAID                                             "/>
    <n v="301794709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19"/>
    <n v="20201119"/>
    <n v="9510"/>
    <n v="0"/>
    <m/>
    <s v="NO"/>
    <x v="0"/>
    <n v="1"/>
    <n v="1000"/>
    <s v="Suministros definitivos Simples "/>
    <x v="9"/>
    <n v="20201119"/>
    <x v="1"/>
    <n v="1"/>
    <x v="1"/>
    <n v="19"/>
    <x v="5"/>
    <x v="1"/>
    <x v="1"/>
    <x v="94"/>
    <s v="Sin Orden"/>
    <n v="19"/>
    <n v="11"/>
    <n v="2020"/>
    <n v="6"/>
    <s v="No Cruza"/>
    <n v="6"/>
    <n v="19"/>
    <n v="11"/>
    <n v="2020"/>
    <n v="6"/>
    <x v="1"/>
    <n v="0"/>
    <x v="4"/>
  </r>
  <r>
    <s v="P93432020030008"/>
    <x v="0"/>
    <n v="0"/>
    <n v="0"/>
    <s v="                                                                                "/>
    <s v="ZE Santa_Marta   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200324"/>
    <n v="20200326"/>
    <n v="9343"/>
    <n v="27292539"/>
    <s v="Factibilidad Distribucion "/>
    <s v="NO"/>
    <x v="1"/>
    <n v="10"/>
    <n v="10000"/>
    <s v="Obras "/>
    <x v="0"/>
    <n v="20200326"/>
    <x v="2"/>
    <n v="1"/>
    <x v="0"/>
    <n v="24"/>
    <x v="0"/>
    <x v="1"/>
    <x v="0"/>
    <x v="213"/>
    <s v="Resuelta"/>
    <n v="26"/>
    <n v="3"/>
    <n v="2020"/>
    <n v="244"/>
    <s v="No Cruza"/>
    <n v="2"/>
    <n v="26"/>
    <n v="3"/>
    <n v="2020"/>
    <n v="244"/>
    <x v="1"/>
    <n v="0"/>
    <x v="0"/>
  </r>
  <r>
    <s v="P12102020110006"/>
    <x v="0"/>
    <n v="0"/>
    <n v="0"/>
    <s v="                                                                                "/>
    <s v="O.C Sabanalarga     "/>
    <s v="COLOMBIA MOVIL S.A                                                      "/>
    <n v="3166459008"/>
    <s v="TC092"/>
    <s v="                                                                                                                                                                                           "/>
    <s v="ANTENA COLOMBIA MOVIL                                       "/>
    <s v="A8742068                      "/>
    <s v="Alvaro_Enrique_Hernandez_Suarez                                                 "/>
    <s v="AC100"/>
    <n v="20201104"/>
    <n v="20201112"/>
    <n v="1210"/>
    <n v="28277469"/>
    <s v="Factibilidad Distribucion "/>
    <s v="NO"/>
    <x v="1"/>
    <n v="25"/>
    <n v="25000"/>
    <s v="Obras "/>
    <x v="0"/>
    <n v="20201112"/>
    <x v="2"/>
    <n v="1"/>
    <x v="0"/>
    <n v="4"/>
    <x v="5"/>
    <x v="1"/>
    <x v="4"/>
    <x v="97"/>
    <s v="Resuelta"/>
    <n v="12"/>
    <n v="11"/>
    <n v="2020"/>
    <n v="13"/>
    <s v="No Cruza"/>
    <n v="8"/>
    <n v="12"/>
    <n v="11"/>
    <n v="2020"/>
    <n v="13"/>
    <x v="1"/>
    <n v="0"/>
    <x v="0"/>
  </r>
  <r>
    <s v="P95212020110005"/>
    <x v="0"/>
    <n v="0"/>
    <n v="0"/>
    <s v="                                                                                "/>
    <s v="O.C Sabanalarga     "/>
    <s v="CENTRO ARTESANAL USIACURI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CENT ARTESANAL JULIO FLORES                                 "/>
    <s v="A8742068                      "/>
    <s v="Alvaro_Enrique_Hernandez_Suarez                                                 "/>
    <s v="AC100"/>
    <n v="20201106"/>
    <n v="20201112"/>
    <n v="9521"/>
    <n v="28274215"/>
    <s v="Factibilidad Distribucion "/>
    <s v="NO"/>
    <x v="1"/>
    <n v="45"/>
    <n v="45000"/>
    <s v="Obras "/>
    <x v="0"/>
    <n v="20201112"/>
    <x v="2"/>
    <n v="1"/>
    <x v="0"/>
    <n v="6"/>
    <x v="5"/>
    <x v="1"/>
    <x v="4"/>
    <x v="42"/>
    <s v="Resuelta"/>
    <n v="12"/>
    <n v="11"/>
    <n v="2020"/>
    <n v="13"/>
    <s v="No Cruza"/>
    <n v="6"/>
    <n v="12"/>
    <n v="11"/>
    <n v="2020"/>
    <n v="13"/>
    <x v="1"/>
    <n v="0"/>
    <x v="0"/>
  </r>
  <r>
    <s v="P11702019070104"/>
    <x v="2"/>
    <n v="0"/>
    <n v="0"/>
    <s v="                                                                                "/>
    <s v="O.C. B/quilla Nte   "/>
    <s v="SAS PRODUCTOS JHUNIOS ROL D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PRODUCTOS JHUNIO S                                          "/>
    <s v="A3151411                      "/>
    <s v="FERGIE_YULISSA_SOLANO_MANOTAS                                                   "/>
    <s v="AC190"/>
    <n v="20190718"/>
    <n v="20190828"/>
    <n v="1170"/>
    <n v="26715851"/>
    <s v="Seguimiento y rev. instalacion electrica distribucion "/>
    <s v="NO"/>
    <x v="1"/>
    <n v="112.5"/>
    <n v="112500"/>
    <s v="Obras "/>
    <x v="8"/>
    <n v="20190911"/>
    <x v="2"/>
    <n v="1"/>
    <x v="0"/>
    <n v="18"/>
    <x v="6"/>
    <x v="2"/>
    <x v="1"/>
    <x v="170"/>
    <s v="Resuelta"/>
    <n v="11"/>
    <n v="9"/>
    <n v="2019"/>
    <n v="441"/>
    <d v="2019-09-11T00:00:00"/>
    <n v="55"/>
    <n v="28"/>
    <n v="8"/>
    <n v="2019"/>
    <n v="455"/>
    <x v="0"/>
    <n v="14"/>
    <x v="2"/>
  </r>
  <r>
    <s v="P93532020090010"/>
    <x v="9"/>
    <n v="0"/>
    <n v="0"/>
    <s v="                                                                                "/>
    <s v="O.C. La 14          "/>
    <s v="RUBEN DARIO FLOREZ RIOS BMT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9353"/>
    <n v="0"/>
    <m/>
    <s v="NO"/>
    <x v="0"/>
    <n v="25"/>
    <n v="2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11102019120036"/>
    <x v="3"/>
    <n v="2707371"/>
    <n v="0"/>
    <s v="                                                                                "/>
    <s v="XXX NO UTILIZAR     "/>
    <s v="BANCOLOMBIA S.A. TEAMGRAPHIC IIMPRESION DIGITAL                         "/>
    <s v="322-6133814           "/>
    <s v="TC089"/>
    <s v="                                                                                                                                                                                           "/>
    <s v="DIST. FABIO ARANGO=CLL 68B 50 105                           "/>
    <s v="TR045591                      "/>
    <s v="YOLIMA_MENDOZA_SANCHEZ                                                          "/>
    <s v="AC005"/>
    <n v="20191204"/>
    <n v="20191204"/>
    <n v="1110"/>
    <n v="26978103"/>
    <s v="Modificación de Potencia"/>
    <s v="NO"/>
    <x v="1"/>
    <n v="18"/>
    <n v="18000"/>
    <s v="Aumentos de potencia"/>
    <x v="3"/>
    <n v="20191204"/>
    <x v="1"/>
    <n v="1"/>
    <x v="1"/>
    <n v="4"/>
    <x v="9"/>
    <x v="2"/>
    <x v="1"/>
    <x v="353"/>
    <s v="Resuelta"/>
    <n v="4"/>
    <n v="12"/>
    <n v="2019"/>
    <n v="357"/>
    <s v="No Cruza"/>
    <n v="0"/>
    <n v="4"/>
    <n v="12"/>
    <n v="2019"/>
    <n v="357"/>
    <x v="1"/>
    <n v="0"/>
    <x v="1"/>
  </r>
  <r>
    <s v="P11102020020051"/>
    <x v="2"/>
    <n v="0"/>
    <n v="0"/>
    <s v="                                                                                "/>
    <s v="O.C. B/quilla Cto   "/>
    <s v="OFFICE BUENAVISTA STUDIO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OFFICE                                                      "/>
    <s v="T9763922                      "/>
    <s v="Somaya_Rincon                                                                   "/>
    <s v="AC190"/>
    <n v="20200212"/>
    <n v="20200212"/>
    <n v="1110"/>
    <n v="27164954"/>
    <s v="Seguimiento y rev. instalacion electrica distribucion "/>
    <s v="NO"/>
    <x v="1"/>
    <n v="500"/>
    <n v="500000"/>
    <s v="Obras "/>
    <x v="5"/>
    <n v="20200507"/>
    <x v="3"/>
    <n v="1"/>
    <x v="0"/>
    <n v="12"/>
    <x v="1"/>
    <x v="1"/>
    <x v="1"/>
    <x v="190"/>
    <s v="Resuelta"/>
    <n v="7"/>
    <n v="5"/>
    <n v="2020"/>
    <n v="202"/>
    <d v="2020-02-12T00:00:00"/>
    <n v="85"/>
    <n v="12"/>
    <n v="2"/>
    <n v="2020"/>
    <n v="287"/>
    <x v="1"/>
    <n v="85"/>
    <x v="2"/>
  </r>
  <r>
    <s v="P75512020040005"/>
    <x v="1"/>
    <n v="0"/>
    <n v="0"/>
    <s v="                                                                                "/>
    <s v="O.C. B/quilla Cto   "/>
    <s v="MERLIS MARIA SALAS CAMACHO                                              "/>
    <n v="3126396296"/>
    <s v="TC090"/>
    <s v="                                                                                                                                                                                           "/>
    <s v="CR 3C 62A 10                                                "/>
    <s v="T3215501                      "/>
    <s v="Luz_Estela_Arevalo_de_León                                                      "/>
    <s v="AC236"/>
    <n v="20200429"/>
    <n v="20200505"/>
    <n v="7551"/>
    <n v="27381696"/>
    <s v="Inspección Normalización"/>
    <s v="NO"/>
    <x v="1"/>
    <n v="3"/>
    <n v="3000"/>
    <s v="Suministros definitivos Simples "/>
    <x v="1"/>
    <n v="20200505"/>
    <x v="1"/>
    <n v="1"/>
    <x v="1"/>
    <n v="29"/>
    <x v="8"/>
    <x v="1"/>
    <x v="1"/>
    <x v="748"/>
    <s v="Resuelta"/>
    <n v="5"/>
    <n v="5"/>
    <n v="2020"/>
    <n v="204"/>
    <s v="No Cruza"/>
    <n v="6"/>
    <n v="5"/>
    <n v="5"/>
    <n v="2020"/>
    <n v="204"/>
    <x v="1"/>
    <n v="0"/>
    <x v="1"/>
  </r>
  <r>
    <s v="P12202020080005"/>
    <x v="2"/>
    <n v="6887933"/>
    <n v="35010582"/>
    <s v="Situacion correcta                                                              "/>
    <s v="O.C Sabanalarga     "/>
    <s v="NELLY ESTHER JABBA DI GERONIMO                                          "/>
    <n v="3582016"/>
    <s v="TC090"/>
    <s v="CARRT PITAL A BARANOA KM 2 900                                                                                                                                                             "/>
    <s v="JALISCO                                                     "/>
    <s v="A8742068                      "/>
    <s v="Alvaro_Enrique_Hernandez_Suarez                                                 "/>
    <s v="AC190"/>
    <n v="20200806"/>
    <n v="20200921"/>
    <n v="1220"/>
    <n v="27973336"/>
    <s v="Factibilidad Distribucion "/>
    <s v="NO"/>
    <x v="1"/>
    <n v="112.5"/>
    <n v="112500"/>
    <s v="Aumentos de potencia"/>
    <x v="8"/>
    <n v="20201120"/>
    <x v="11"/>
    <n v="1"/>
    <x v="0"/>
    <n v="6"/>
    <x v="10"/>
    <x v="1"/>
    <x v="4"/>
    <x v="150"/>
    <s v="Resuelta"/>
    <n v="20"/>
    <n v="11"/>
    <n v="2020"/>
    <n v="5"/>
    <s v="No Cruza"/>
    <n v="106"/>
    <n v="21"/>
    <n v="9"/>
    <n v="2020"/>
    <n v="65"/>
    <x v="1"/>
    <n v="60"/>
    <x v="2"/>
  </r>
  <r>
    <s v="P11502020090017"/>
    <x v="2"/>
    <n v="0"/>
    <n v="0"/>
    <s v="                                                                                "/>
    <s v="ZE Bquilla-Sur-S/dad"/>
    <s v="LA FONDA PAISA RESTAURANTE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0 POSTE 81 MARGEN DERECHO                               "/>
    <s v="T9763922                      "/>
    <s v="Somaya_Rincon                                                                   "/>
    <s v="AC190"/>
    <n v="20200925"/>
    <n v="20201030"/>
    <n v="1150"/>
    <n v="28294798"/>
    <s v="Seguimiento y rev. instalacion electrica distribucion "/>
    <s v="NO"/>
    <x v="1"/>
    <n v="30"/>
    <n v="30000"/>
    <s v="Obras "/>
    <x v="8"/>
    <n v="20201119"/>
    <x v="2"/>
    <n v="1"/>
    <x v="0"/>
    <n v="25"/>
    <x v="7"/>
    <x v="1"/>
    <x v="1"/>
    <x v="475"/>
    <s v="Resuelta"/>
    <n v="19"/>
    <n v="11"/>
    <n v="2020"/>
    <n v="6"/>
    <s v="No Cruza"/>
    <n v="55"/>
    <n v="30"/>
    <n v="10"/>
    <n v="2020"/>
    <n v="26"/>
    <x v="1"/>
    <n v="20"/>
    <x v="2"/>
  </r>
  <r>
    <s v="P95102018080002"/>
    <x v="2"/>
    <n v="0"/>
    <n v="0"/>
    <s v="                                                                                "/>
    <s v="C.T.SOLEDAD         "/>
    <s v="JERONIMO MARTINS COLOMBIA TIENDA ARA SAN MARTIN                         "/>
    <n v="0"/>
    <s v="TC092"/>
    <s v="                                                                                                                                                                                           "/>
    <s v="CLL 47 3A 02                                                "/>
    <s v="T2891467                      "/>
    <s v="SHIRLEY_ESTHER_TAPIA_CUADRADO                                                   "/>
    <s v="AC190"/>
    <n v="20180801"/>
    <n v="20181012"/>
    <n v="9510"/>
    <n v="25716793"/>
    <s v="Seguimiento y rev. instalacion electrica distribucion "/>
    <s v="NO"/>
    <x v="1"/>
    <n v="75"/>
    <n v="75000"/>
    <s v="Obras "/>
    <x v="7"/>
    <n v="20181019"/>
    <x v="2"/>
    <n v="1"/>
    <x v="0"/>
    <n v="1"/>
    <x v="10"/>
    <x v="3"/>
    <x v="1"/>
    <x v="785"/>
    <s v="Resuelta"/>
    <n v="19"/>
    <n v="10"/>
    <n v="2018"/>
    <n v="768"/>
    <d v="2018-11-15T00:00:00"/>
    <n v="79"/>
    <n v="12"/>
    <n v="10"/>
    <n v="2018"/>
    <n v="775"/>
    <x v="0"/>
    <n v="7"/>
    <x v="2"/>
  </r>
  <r>
    <s v="P95302020100005"/>
    <x v="1"/>
    <n v="0"/>
    <n v="0"/>
    <s v="                                                                                "/>
    <s v="Of. Telefónica 24H  "/>
    <s v="IVAN RENE BUENO CESPEDES                                                "/>
    <n v="301560255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6"/>
    <n v="20201026"/>
    <n v="20201028"/>
    <n v="9530"/>
    <n v="28253359"/>
    <s v="Inspección Normalización"/>
    <s v="NO"/>
    <x v="1"/>
    <n v="3"/>
    <n v="3000"/>
    <s v="Suministros definitivos Simples "/>
    <x v="1"/>
    <n v="20201028"/>
    <x v="1"/>
    <n v="1"/>
    <x v="1"/>
    <n v="26"/>
    <x v="3"/>
    <x v="1"/>
    <x v="1"/>
    <x v="35"/>
    <s v="Resuelta"/>
    <n v="28"/>
    <n v="10"/>
    <n v="2020"/>
    <n v="28"/>
    <s v="No Cruza"/>
    <n v="2"/>
    <n v="28"/>
    <n v="10"/>
    <n v="2020"/>
    <n v="28"/>
    <x v="1"/>
    <n v="0"/>
    <x v="1"/>
  </r>
  <r>
    <s v="P75422020090005"/>
    <x v="0"/>
    <n v="2037249"/>
    <n v="20190810"/>
    <s v="Suspendido por impago                                                           "/>
    <s v="O.C Sabanalarga     "/>
    <s v="  AGREGADOS DEL ATLANTICO S.A                                           "/>
    <n v="3107287137"/>
    <s v="TC088"/>
    <s v="CARRT A VIA DE LA CORDIALIDAD KM 0 22                                                                                                                                                      "/>
    <s v="EDIFICIO BAHIA OFICINA 34                                   "/>
    <s v="A8742068                      "/>
    <s v="Alvaro_Enrique_Hernandez_Suarez                                                 "/>
    <s v="AC100"/>
    <n v="20200916"/>
    <n v="20200922"/>
    <n v="7542"/>
    <n v="28154634"/>
    <s v="Factibilidad Distribucion "/>
    <s v="NO"/>
    <x v="1"/>
    <n v="300"/>
    <n v="300000"/>
    <s v="Aumentos de potencia"/>
    <x v="0"/>
    <n v="20200922"/>
    <x v="11"/>
    <n v="1"/>
    <x v="0"/>
    <n v="16"/>
    <x v="7"/>
    <x v="1"/>
    <x v="4"/>
    <x v="74"/>
    <s v="Resuelta"/>
    <n v="22"/>
    <n v="9"/>
    <n v="2020"/>
    <n v="64"/>
    <s v="No Cruza"/>
    <n v="6"/>
    <n v="22"/>
    <n v="9"/>
    <n v="2020"/>
    <n v="64"/>
    <x v="1"/>
    <n v="0"/>
    <x v="0"/>
  </r>
  <r>
    <s v="P34402017030019"/>
    <x v="0"/>
    <n v="0"/>
    <n v="0"/>
    <s v="                                                                                "/>
    <s v="O.C. B/quilla Nte   "/>
    <s v="LOMA FRESCA EL YUMBO JUAN 23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NIF VEC. 24559294                                           "/>
    <s v="TR193884                      "/>
    <s v="                                                                                "/>
    <s v="AC100"/>
    <n v="20170329"/>
    <n v="20170405"/>
    <n v="3440"/>
    <n v="0"/>
    <m/>
    <s v="NO"/>
    <x v="0"/>
    <n v="162.5"/>
    <n v="1625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11102019070025"/>
    <x v="2"/>
    <n v="0"/>
    <n v="0"/>
    <s v="                                                                                "/>
    <s v="C.T.SOLEDAD         "/>
    <s v="LEONARDO JOSE CARVAJALINO SOLANO                                        "/>
    <n v="3002023890"/>
    <s v="TC092"/>
    <s v="                                                                                                                                                                                           "/>
    <s v="CRA 53 76 239=CRA 69 79 136                                 "/>
    <s v="TR183120                      "/>
    <s v="                                                                                "/>
    <s v="AC190"/>
    <n v="20190708"/>
    <n v="20190715"/>
    <n v="1110"/>
    <n v="0"/>
    <m/>
    <s v="NO"/>
    <x v="0"/>
    <n v="50"/>
    <n v="50000"/>
    <s v="Obras "/>
    <x v="5"/>
    <n v="20190924"/>
    <x v="2"/>
    <n v="1"/>
    <x v="0"/>
    <n v="8"/>
    <x v="6"/>
    <x v="2"/>
    <x v="1"/>
    <x v="547"/>
    <s v="Sin Orden"/>
    <n v="24"/>
    <n v="9"/>
    <n v="2019"/>
    <n v="428"/>
    <s v="No Cruza"/>
    <n v="428"/>
    <n v="15"/>
    <n v="7"/>
    <n v="2019"/>
    <n v="499"/>
    <x v="0"/>
    <n v="71"/>
    <x v="2"/>
  </r>
  <r>
    <s v="P34102019100041"/>
    <x v="2"/>
    <n v="1109728"/>
    <n v="0"/>
    <s v="                                                                                "/>
    <s v="ZE Santa_Marta      "/>
    <s v="ALIRIA BAEZ SALAZAR                                                     "/>
    <n v="3015447795"/>
    <s v="TC090"/>
    <s v="                                                                                                                                                                                           "/>
    <s v="C 10C 1C 78 KR 1 Y KR 2                                     "/>
    <s v="T9697258                      "/>
    <s v="Adriana_Duran_Q                                                                 "/>
    <s v="AC190"/>
    <n v="20191015"/>
    <n v="20191119"/>
    <n v="3410"/>
    <n v="26853028"/>
    <s v="Factibilidad Distribucion "/>
    <s v="NO"/>
    <x v="1"/>
    <n v="75"/>
    <n v="75000"/>
    <s v="Aumentos de potencia"/>
    <x v="16"/>
    <n v="20191122"/>
    <x v="2"/>
    <n v="1"/>
    <x v="0"/>
    <n v="15"/>
    <x v="3"/>
    <x v="2"/>
    <x v="0"/>
    <x v="526"/>
    <s v="Resuelta"/>
    <n v="22"/>
    <n v="11"/>
    <n v="2019"/>
    <n v="369"/>
    <s v="No Cruza"/>
    <n v="38"/>
    <n v="19"/>
    <n v="11"/>
    <n v="2019"/>
    <n v="372"/>
    <x v="0"/>
    <n v="3"/>
    <x v="2"/>
  </r>
  <r>
    <s v="P75512020050003"/>
    <x v="2"/>
    <n v="4998020"/>
    <n v="0"/>
    <s v="                                                                                "/>
    <s v="O.C. B/quilla Cto   "/>
    <s v="GARDENIAS PROVISIONAL MEGACOLEGIO LAS                                   "/>
    <n v="317644805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512"/>
    <n v="20200618"/>
    <n v="7551"/>
    <n v="27463727"/>
    <s v="Factibilidad Distribucion "/>
    <s v="NO"/>
    <x v="1"/>
    <n v="225"/>
    <n v="225000"/>
    <s v="Aumentos de potencia"/>
    <x v="7"/>
    <n v="20200619"/>
    <x v="3"/>
    <n v="1"/>
    <x v="0"/>
    <n v="12"/>
    <x v="2"/>
    <x v="1"/>
    <x v="1"/>
    <x v="264"/>
    <s v="Resuelta"/>
    <n v="19"/>
    <n v="6"/>
    <n v="2020"/>
    <n v="159"/>
    <s v="No Cruza"/>
    <n v="38"/>
    <n v="18"/>
    <n v="6"/>
    <n v="2020"/>
    <n v="160"/>
    <x v="1"/>
    <n v="1"/>
    <x v="2"/>
  </r>
  <r>
    <s v="P11802017030087"/>
    <x v="2"/>
    <n v="0"/>
    <n v="0"/>
    <s v="                                                                                "/>
    <s v="O.C. B/quilla Nte   "/>
    <s v="BMT SAULO ANTONIO GARCIA CALI                                           "/>
    <n v="3015849385"/>
    <s v="TC090"/>
    <s v="                                                                                                                                                                                           "/>
    <s v="BMT CLL 66 1SUR 800                                         "/>
    <s v="G2247589                      "/>
    <s v="CARLOS_ENRIQUE_ARRIETA_POLANCO                                                  "/>
    <s v="AC190"/>
    <n v="20170324"/>
    <n v="20170330"/>
    <n v="1180"/>
    <n v="23706264"/>
    <s v="Seguimiento y rev. instalacion electrica distribucion "/>
    <s v="NO"/>
    <x v="1"/>
    <n v="25"/>
    <n v="25000"/>
    <s v="Obras "/>
    <x v="11"/>
    <n v="20170330"/>
    <x v="2"/>
    <n v="1"/>
    <x v="0"/>
    <n v="24"/>
    <x v="0"/>
    <x v="0"/>
    <x v="1"/>
    <x v="786"/>
    <s v="Resuelta"/>
    <n v="30"/>
    <n v="3"/>
    <n v="2017"/>
    <n v="1336"/>
    <d v="2017-03-30T00:00:00"/>
    <n v="6"/>
    <n v="30"/>
    <n v="3"/>
    <n v="2017"/>
    <n v="1336"/>
    <x v="0"/>
    <n v="0"/>
    <x v="2"/>
  </r>
  <r>
    <s v="P12102020110059"/>
    <x v="9"/>
    <n v="0"/>
    <n v="0"/>
    <s v="                                                                                "/>
    <s v="O.C Sabanalarga     "/>
    <s v="DIANA C RUIZ MENDOZA FINCA EL PROGRESO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RRT A STO TOMAS                                           "/>
    <s v="A8742068                      "/>
    <s v="Alvaro_Enrique_Hernandez_Suarez                                                 "/>
    <s v="AC090"/>
    <n v="20201119"/>
    <n v="20201119"/>
    <n v="1210"/>
    <n v="28291591"/>
    <s v="Factibilidad Distribucion "/>
    <s v="NO"/>
    <x v="2"/>
    <n v="75"/>
    <n v="75000"/>
    <s v="Obras "/>
    <x v="15"/>
    <n v="20201119"/>
    <x v="2"/>
    <n v="1"/>
    <x v="0"/>
    <n v="19"/>
    <x v="5"/>
    <x v="1"/>
    <x v="4"/>
    <x v="94"/>
    <s v="Pendiente"/>
    <n v="19"/>
    <n v="11"/>
    <n v="2020"/>
    <n v="6"/>
    <s v="No Cruza"/>
    <n v="6"/>
    <n v="19"/>
    <n v="11"/>
    <n v="2020"/>
    <n v="6"/>
    <x v="1"/>
    <n v="0"/>
    <x v="6"/>
  </r>
  <r>
    <s v="P11802017080085"/>
    <x v="8"/>
    <n v="7331578"/>
    <n v="35070721"/>
    <s v="Situacion correcta                                                              "/>
    <s v="C.T.SOLEDAD         "/>
    <s v="  EMPRESAS PUBLICAS DE MEDELLIN                                         "/>
    <n v="3107756738"/>
    <s v="TC029"/>
    <s v="CR 30 30 1               LOC  NREG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10"/>
    <n v="20170818"/>
    <n v="20180427"/>
    <n v="1180"/>
    <n v="24880222"/>
    <s v="Seguimiento y rev. instalacion electrica distribucion "/>
    <s v="NO"/>
    <x v="3"/>
    <n v="900"/>
    <n v="900000"/>
    <s v="Aumentos de potencia"/>
    <x v="13"/>
    <n v="20180427"/>
    <x v="3"/>
    <n v="1"/>
    <x v="0"/>
    <n v="18"/>
    <x v="10"/>
    <x v="0"/>
    <x v="1"/>
    <x v="787"/>
    <s v="Resuelta"/>
    <n v="27"/>
    <n v="4"/>
    <n v="2018"/>
    <n v="943"/>
    <s v="No Cruza"/>
    <n v="252"/>
    <n v="27"/>
    <n v="4"/>
    <n v="2018"/>
    <n v="943"/>
    <x v="0"/>
    <n v="0"/>
    <x v="5"/>
  </r>
  <r>
    <s v="P11102020110031"/>
    <x v="5"/>
    <n v="2949108"/>
    <n v="20132460"/>
    <s v="Situacion correcta                                                              "/>
    <s v="Of. Telefónica 24H  "/>
    <s v="LEONOR SANCHEZ M                                                        "/>
    <n v="3013442582"/>
    <s v="TC090"/>
    <s v="CL 66 44 84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6"/>
    <n v="20201106"/>
    <n v="1110"/>
    <n v="0"/>
    <m/>
    <s v="NO"/>
    <x v="0"/>
    <n v="3"/>
    <n v="3000"/>
    <s v="Aumentos de potencia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12102019070036"/>
    <x v="4"/>
    <n v="0"/>
    <n v="0"/>
    <s v="                                                                                "/>
    <s v="O.C. B/quilla Cto   "/>
    <s v="ARTURO FABIO MANOTAS VIZCAINO                                           "/>
    <n v="3400545"/>
    <s v="TC092"/>
    <s v="                                                                                                                                                                                           "/>
    <s v="ALMACEN                                                     "/>
    <s v="A2891363                      "/>
    <s v="Naibet Olivo                                                                    "/>
    <s v="AC220"/>
    <n v="20190725"/>
    <n v="20200220"/>
    <n v="1210"/>
    <n v="26559601"/>
    <s v="Factibilidad Distribucion "/>
    <s v="NO"/>
    <x v="1"/>
    <n v="50"/>
    <n v="50000"/>
    <s v="Obras "/>
    <x v="6"/>
    <n v="20200220"/>
    <x v="2"/>
    <n v="1"/>
    <x v="0"/>
    <n v="25"/>
    <x v="6"/>
    <x v="2"/>
    <x v="4"/>
    <x v="605"/>
    <s v="Resuelta"/>
    <n v="20"/>
    <n v="2"/>
    <n v="2020"/>
    <n v="279"/>
    <s v="No Cruza"/>
    <n v="210"/>
    <n v="20"/>
    <n v="2"/>
    <n v="2020"/>
    <n v="279"/>
    <x v="1"/>
    <n v="0"/>
    <x v="3"/>
  </r>
  <r>
    <s v="P11502020070018"/>
    <x v="3"/>
    <n v="0"/>
    <n v="0"/>
    <s v="                                                                                "/>
    <s v="Of. Telefónica 24H  "/>
    <s v="YAMILE ESTHER MANCERA LLANOS                                            "/>
    <n v="3177328559"/>
    <s v="TC090"/>
    <s v="                                                                                                                                                                                           "/>
    <s v="=CRA 9 2 84                                                 "/>
    <s v="TR042882                      "/>
    <s v="LAURA_MARIA_BARRIOS_RADA                                                        "/>
    <s v="AC005"/>
    <n v="20200718"/>
    <n v="20201021"/>
    <n v="1150"/>
    <n v="28288417"/>
    <s v="Inspección Normalización"/>
    <s v="NO"/>
    <x v="2"/>
    <n v="3"/>
    <n v="3000"/>
    <s v="Suministros definitivos Simples "/>
    <x v="8"/>
    <n v="20201021"/>
    <x v="1"/>
    <n v="1"/>
    <x v="1"/>
    <n v="18"/>
    <x v="6"/>
    <x v="1"/>
    <x v="1"/>
    <x v="788"/>
    <s v="Pendiente"/>
    <n v="21"/>
    <n v="10"/>
    <n v="2020"/>
    <n v="35"/>
    <s v="No Cruza"/>
    <n v="35"/>
    <n v="21"/>
    <n v="10"/>
    <n v="2020"/>
    <n v="35"/>
    <x v="1"/>
    <n v="0"/>
    <x v="1"/>
  </r>
  <r>
    <s v="P95102020110007"/>
    <x v="5"/>
    <n v="0"/>
    <n v="0"/>
    <s v="                                                                                "/>
    <s v="OC CCIAL AMERICANO  "/>
    <s v="MARITZA AVILA                                                           "/>
    <n v="317492899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42                      "/>
    <s v="ANA_KARINA_RIVERO_PEREZ                                                         "/>
    <s v="AC230"/>
    <n v="20201105"/>
    <n v="20201105"/>
    <n v="9510"/>
    <n v="0"/>
    <m/>
    <s v="NO"/>
    <x v="0"/>
    <n v="3"/>
    <n v="3000"/>
    <s v="Suministros definitivos Simples "/>
    <x v="9"/>
    <n v="20201105"/>
    <x v="1"/>
    <n v="1"/>
    <x v="1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102019110131"/>
    <x v="2"/>
    <n v="0"/>
    <n v="0"/>
    <s v="                                                                                "/>
    <s v="O.C. B/quilla Cto   "/>
    <s v="  A CONSTRUIR S.A.                                                      "/>
    <n v="3195527"/>
    <s v="TC092"/>
    <s v="                                                                                                                                                                                           "/>
    <s v="A CONSTRUIR  S A                                            "/>
    <s v="A3151411                      "/>
    <s v="FERGIE_YULISSA_SOLANO_MANOTAS                                                   "/>
    <s v="AC190"/>
    <n v="20191126"/>
    <n v="20200129"/>
    <n v="1110"/>
    <n v="26954300"/>
    <s v="Factibilidad Distribucion "/>
    <s v="NO"/>
    <x v="1"/>
    <n v="75"/>
    <n v="75000"/>
    <s v="Obras "/>
    <x v="7"/>
    <n v="20200303"/>
    <x v="2"/>
    <n v="1"/>
    <x v="0"/>
    <n v="26"/>
    <x v="5"/>
    <x v="2"/>
    <x v="1"/>
    <x v="693"/>
    <s v="Resuelta"/>
    <n v="3"/>
    <n v="3"/>
    <n v="2020"/>
    <n v="267"/>
    <s v="No Cruza"/>
    <n v="98"/>
    <n v="29"/>
    <n v="1"/>
    <n v="2020"/>
    <n v="301"/>
    <x v="1"/>
    <n v="34"/>
    <x v="2"/>
  </r>
  <r>
    <s v="P11102020030053"/>
    <x v="1"/>
    <n v="0"/>
    <n v="0"/>
    <s v="                                                                                "/>
    <s v="O.C. B/quilla Nte   "/>
    <s v="FRANCISCO MIGUEL ZABALETA PADILLA                                       "/>
    <n v="3147725800"/>
    <s v="TC090"/>
    <s v="                                                                                                                                                                                           "/>
    <s v="=CRA 44 79 157                                              "/>
    <s v="MP000152                      "/>
    <s v="MALKA_IRINA_ROCHA_MEJIA                                                         "/>
    <s v="AC236"/>
    <n v="20200311"/>
    <n v="20200318"/>
    <n v="1110"/>
    <n v="27255650"/>
    <s v="Inspección Normalización"/>
    <s v="NO"/>
    <x v="1"/>
    <n v="3"/>
    <n v="3000"/>
    <s v="Suministros definitivos Simples "/>
    <x v="1"/>
    <n v="20200318"/>
    <x v="1"/>
    <n v="1"/>
    <x v="1"/>
    <n v="11"/>
    <x v="0"/>
    <x v="1"/>
    <x v="1"/>
    <x v="83"/>
    <s v="Resuelta"/>
    <n v="18"/>
    <n v="3"/>
    <n v="2020"/>
    <n v="252"/>
    <s v="No Cruza"/>
    <n v="7"/>
    <n v="18"/>
    <n v="3"/>
    <n v="2020"/>
    <n v="252"/>
    <x v="1"/>
    <n v="0"/>
    <x v="1"/>
  </r>
  <r>
    <s v="P11102019050127"/>
    <x v="2"/>
    <n v="0"/>
    <n v="0"/>
    <s v="                                                                                "/>
    <s v="O.C. B/quilla Cto   "/>
    <s v="AC CONSTRUCCIONES EDIFICIO ROYAL 94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527"/>
    <n v="20190626"/>
    <n v="1110"/>
    <n v="26545754"/>
    <s v="Seguimiento y rev. instalacion electrica distribucion "/>
    <s v="NO"/>
    <x v="1"/>
    <n v="400"/>
    <n v="400000"/>
    <s v="Obras "/>
    <x v="5"/>
    <n v="20190805"/>
    <x v="6"/>
    <n v="1"/>
    <x v="0"/>
    <n v="27"/>
    <x v="2"/>
    <x v="2"/>
    <x v="1"/>
    <x v="789"/>
    <s v="Resuelta"/>
    <n v="5"/>
    <n v="8"/>
    <n v="2019"/>
    <n v="478"/>
    <d v="2019-07-24T00:00:00"/>
    <n v="70"/>
    <n v="26"/>
    <n v="6"/>
    <n v="2019"/>
    <n v="518"/>
    <x v="0"/>
    <n v="40"/>
    <x v="2"/>
  </r>
  <r>
    <s v="P34102020060021"/>
    <x v="2"/>
    <n v="0"/>
    <n v="0"/>
    <s v="                                                                                "/>
    <s v="ZE Santa_Marta      "/>
    <s v="AMBAR ROCA 3G CONTRUCTORES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611"/>
    <n v="20200703"/>
    <n v="3410"/>
    <n v="28260587"/>
    <s v="Seguimiento y rev. instalacion electrica distribucion "/>
    <s v="NO"/>
    <x v="1"/>
    <n v="112.5"/>
    <n v="112500"/>
    <s v="Obras "/>
    <x v="8"/>
    <n v="20201014"/>
    <x v="2"/>
    <n v="1"/>
    <x v="0"/>
    <n v="11"/>
    <x v="4"/>
    <x v="1"/>
    <x v="0"/>
    <x v="189"/>
    <s v="Resuelta"/>
    <n v="14"/>
    <n v="10"/>
    <n v="2020"/>
    <n v="42"/>
    <s v="No Cruza"/>
    <n v="125"/>
    <n v="3"/>
    <n v="7"/>
    <n v="2020"/>
    <n v="145"/>
    <x v="1"/>
    <n v="103"/>
    <x v="2"/>
  </r>
  <r>
    <s v="P93312020090002"/>
    <x v="0"/>
    <n v="0"/>
    <n v="0"/>
    <s v="                                                                                "/>
    <s v="O.C. Riohacha       "/>
    <s v="BARRANCON FINCA ELISA DE GOMEZ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INCA ELSIDE GOMEZ                                          "/>
    <s v="N3352044                      "/>
    <s v="Laudis_Peñaranda_                                                               "/>
    <s v="AC100"/>
    <n v="20200904"/>
    <n v="20201009"/>
    <n v="7752"/>
    <n v="28105890"/>
    <s v="Factibilidad Distribucion "/>
    <s v="NO"/>
    <x v="1"/>
    <n v="112.5"/>
    <n v="112500"/>
    <s v="Obras "/>
    <x v="0"/>
    <n v="20201009"/>
    <x v="2"/>
    <n v="1"/>
    <x v="0"/>
    <n v="4"/>
    <x v="7"/>
    <x v="1"/>
    <x v="3"/>
    <x v="231"/>
    <s v="Resuelta"/>
    <n v="9"/>
    <n v="10"/>
    <n v="2020"/>
    <n v="47"/>
    <s v="No Cruza"/>
    <n v="35"/>
    <n v="9"/>
    <n v="10"/>
    <n v="2020"/>
    <n v="47"/>
    <x v="1"/>
    <n v="0"/>
    <x v="0"/>
  </r>
  <r>
    <s v="P11502020050003"/>
    <x v="2"/>
    <n v="5525615"/>
    <n v="36161920"/>
    <s v="Situacion correcta                                                              "/>
    <s v="O.C. B/quilla Cto   "/>
    <s v="AUGUSTO ANTONIO MESA CARDONA                                            "/>
    <n v="3175011886"/>
    <s v="TC092"/>
    <s v="CARRT A SALGAR CL 11 109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507"/>
    <n v="20200512"/>
    <n v="1150"/>
    <n v="0"/>
    <m/>
    <s v="NO"/>
    <x v="0"/>
    <n v="112.5"/>
    <n v="112500"/>
    <s v="Aumentos de potencia"/>
    <x v="7"/>
    <n v="20200615"/>
    <x v="3"/>
    <n v="1"/>
    <x v="0"/>
    <n v="7"/>
    <x v="2"/>
    <x v="1"/>
    <x v="1"/>
    <x v="567"/>
    <s v="Sin Orden"/>
    <n v="15"/>
    <n v="6"/>
    <n v="2020"/>
    <n v="163"/>
    <s v="No Cruza"/>
    <n v="163"/>
    <n v="12"/>
    <n v="5"/>
    <n v="2020"/>
    <n v="197"/>
    <x v="1"/>
    <n v="34"/>
    <x v="2"/>
  </r>
  <r>
    <s v="P11702020110045"/>
    <x v="1"/>
    <n v="2037891"/>
    <n v="0"/>
    <s v="                                                                                "/>
    <s v="OC CCIAL AMERICANO  "/>
    <s v="WILLIAM ARDILA RODRIGUEZ                                                "/>
    <n v="3004587753"/>
    <s v="TC090"/>
    <s v="                                                                                                                                                                                           "/>
    <s v="CLL 19 4 76                                                 "/>
    <s v="MP000298                      "/>
    <s v="TERESA_ELVIRA_CANTILLO_MENDOZA                                                  "/>
    <s v="AC236"/>
    <n v="20201111"/>
    <n v="20201118"/>
    <n v="1170"/>
    <n v="28279732"/>
    <s v="Modificación de Potencia"/>
    <s v="NO"/>
    <x v="1"/>
    <n v="3"/>
    <n v="3000"/>
    <s v="Aumentos de potencia"/>
    <x v="1"/>
    <n v="20201118"/>
    <x v="1"/>
    <n v="1"/>
    <x v="1"/>
    <n v="11"/>
    <x v="5"/>
    <x v="1"/>
    <x v="1"/>
    <x v="216"/>
    <s v="Resuelta"/>
    <n v="18"/>
    <n v="11"/>
    <n v="2020"/>
    <n v="7"/>
    <s v="No Cruza"/>
    <n v="7"/>
    <n v="18"/>
    <n v="11"/>
    <n v="2020"/>
    <n v="7"/>
    <x v="1"/>
    <n v="0"/>
    <x v="1"/>
  </r>
  <r>
    <s v="P34302019020001"/>
    <x v="4"/>
    <n v="0"/>
    <n v="0"/>
    <s v="                                                                                "/>
    <s v="ZE Santa_Marta      "/>
    <s v="S,A,S EDUR                                                              "/>
    <n v="3187711590"/>
    <s v="TC090"/>
    <s v="                                                                                                                                                                                           "/>
    <s v="VEC 1092948 CARR COSTA VERDE                                "/>
    <s v="T7541855                      "/>
    <s v="Elizabeth_Perez_Rincon                                                          "/>
    <s v="AC220"/>
    <n v="20190206"/>
    <n v="20190206"/>
    <n v="3430"/>
    <n v="0"/>
    <m/>
    <s v="NO"/>
    <x v="0"/>
    <n v="150"/>
    <n v="150000"/>
    <s v="Obras "/>
    <x v="6"/>
    <n v="20190206"/>
    <x v="17"/>
    <n v="1"/>
    <x v="0"/>
    <n v="6"/>
    <x v="1"/>
    <x v="2"/>
    <x v="0"/>
    <x v="790"/>
    <s v="Sin Orden"/>
    <n v="6"/>
    <n v="2"/>
    <n v="2019"/>
    <n v="658"/>
    <s v="No Cruza"/>
    <n v="658"/>
    <n v="6"/>
    <n v="2"/>
    <n v="2019"/>
    <n v="658"/>
    <x v="0"/>
    <n v="0"/>
    <x v="3"/>
  </r>
  <r>
    <s v="P77532020050001"/>
    <x v="2"/>
    <n v="0"/>
    <n v="0"/>
    <s v="                                                                                "/>
    <s v="O.C. Riohacha       "/>
    <s v="LEONARDO ENRIQUE EPIAYU E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EONARDO EPIAYU                                             "/>
    <s v="N3352044                      "/>
    <s v="Laudis_Peñaranda_                                                               "/>
    <s v="AC190"/>
    <n v="20200522"/>
    <n v="20200702"/>
    <n v="7753"/>
    <n v="27738791"/>
    <s v="Seguimiento y rev. instalacion electrica distribucion "/>
    <s v="NO"/>
    <x v="1"/>
    <n v="75"/>
    <n v="75000"/>
    <s v="Obras "/>
    <x v="11"/>
    <n v="20200702"/>
    <x v="2"/>
    <n v="1"/>
    <x v="0"/>
    <n v="22"/>
    <x v="2"/>
    <x v="1"/>
    <x v="3"/>
    <x v="67"/>
    <s v="Resuelta"/>
    <n v="2"/>
    <n v="7"/>
    <n v="2020"/>
    <n v="146"/>
    <s v="No Cruza"/>
    <n v="41"/>
    <n v="2"/>
    <n v="7"/>
    <n v="2020"/>
    <n v="146"/>
    <x v="1"/>
    <n v="0"/>
    <x v="2"/>
  </r>
  <r>
    <s v="P95102020060005"/>
    <x v="12"/>
    <n v="0"/>
    <n v="0"/>
    <s v="                                                                                "/>
    <s v="O.C. B/quilla Cto   "/>
    <s v="S.A.S. DAVITA                                                           "/>
    <n v="3859784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33"/>
    <n v="20200605"/>
    <n v="20200605"/>
    <n v="9510"/>
    <n v="0"/>
    <m/>
    <s v="NO"/>
    <x v="0"/>
    <n v="300"/>
    <n v="300000"/>
    <s v="Obras "/>
    <x v="19"/>
    <n v="20200605"/>
    <x v="3"/>
    <n v="1"/>
    <x v="0"/>
    <n v="5"/>
    <x v="4"/>
    <x v="1"/>
    <x v="1"/>
    <x v="334"/>
    <s v="Sin Orden"/>
    <n v="5"/>
    <n v="6"/>
    <n v="2020"/>
    <n v="173"/>
    <s v="No Cruza"/>
    <n v="173"/>
    <n v="5"/>
    <n v="6"/>
    <n v="2020"/>
    <n v="173"/>
    <x v="1"/>
    <n v="0"/>
    <x v="7"/>
  </r>
  <r>
    <s v="P11702020110062"/>
    <x v="5"/>
    <n v="0"/>
    <n v="0"/>
    <s v="                                                                                "/>
    <s v="O.C. Soledad        "/>
    <s v="ELVIA ROSA CONTRERAS DE VARGAS                                          "/>
    <n v="301611223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17"/>
    <n v="20201117"/>
    <n v="1170"/>
    <n v="0"/>
    <m/>
    <s v="NO"/>
    <x v="0"/>
    <n v="3"/>
    <n v="3000"/>
    <s v="Suministros definitivos Simples "/>
    <x v="9"/>
    <n v="20201117"/>
    <x v="1"/>
    <n v="1"/>
    <x v="1"/>
    <n v="17"/>
    <x v="5"/>
    <x v="1"/>
    <x v="1"/>
    <x v="24"/>
    <s v="Sin Orden"/>
    <n v="17"/>
    <n v="11"/>
    <n v="2020"/>
    <n v="8"/>
    <s v="No Cruza"/>
    <n v="8"/>
    <n v="17"/>
    <n v="11"/>
    <n v="2020"/>
    <n v="8"/>
    <x v="1"/>
    <n v="0"/>
    <x v="4"/>
  </r>
  <r>
    <s v="P11102020020040"/>
    <x v="2"/>
    <n v="0"/>
    <n v="0"/>
    <s v="                                                                                "/>
    <s v="O.C. B/quilla Cto   "/>
    <s v="  FERRETERIA SAMIR 43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ERRETERIA SAMIR                                            "/>
    <s v="A3151411                      "/>
    <s v="FERGIE_YULISSA_SOLANO_MANOTAS                                                   "/>
    <s v="AC190"/>
    <n v="20200211"/>
    <n v="20200515"/>
    <n v="1110"/>
    <n v="28249521"/>
    <s v="Seguimiento y rev. instalacion electrica distribucion "/>
    <s v="NO"/>
    <x v="1"/>
    <n v="112.5"/>
    <n v="112500"/>
    <s v="Obras "/>
    <x v="8"/>
    <n v="20201023"/>
    <x v="2"/>
    <n v="1"/>
    <x v="0"/>
    <n v="11"/>
    <x v="1"/>
    <x v="1"/>
    <x v="1"/>
    <x v="233"/>
    <s v="Resuelta"/>
    <n v="23"/>
    <n v="10"/>
    <n v="2020"/>
    <n v="33"/>
    <d v="2020-10-23T00:00:00"/>
    <n v="255"/>
    <n v="15"/>
    <n v="5"/>
    <n v="2020"/>
    <n v="194"/>
    <x v="1"/>
    <n v="161"/>
    <x v="2"/>
  </r>
  <r>
    <s v="P12102020040002"/>
    <x v="2"/>
    <n v="0"/>
    <n v="0"/>
    <s v="                                                                                "/>
    <s v="O.C Sabanalarga     "/>
    <s v="ELECTRIFICACION VEREDA CIENAGUITA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LECTRIFICACION                                             "/>
    <s v="A8742068                      "/>
    <s v="Alvaro_Enrique_Hernandez_Suarez                                                 "/>
    <s v="AC190"/>
    <n v="20200415"/>
    <n v="20200625"/>
    <n v="1210"/>
    <n v="27322729"/>
    <s v="Factibilidad Distribucion "/>
    <s v="NO"/>
    <x v="1"/>
    <n v="75"/>
    <n v="75000"/>
    <s v="Obras "/>
    <x v="7"/>
    <n v="20200708"/>
    <x v="7"/>
    <n v="1"/>
    <x v="0"/>
    <n v="15"/>
    <x v="8"/>
    <x v="1"/>
    <x v="4"/>
    <x v="103"/>
    <s v="Resuelta"/>
    <n v="8"/>
    <n v="7"/>
    <n v="2020"/>
    <n v="140"/>
    <s v="No Cruza"/>
    <n v="84"/>
    <n v="25"/>
    <n v="6"/>
    <n v="2020"/>
    <n v="153"/>
    <x v="1"/>
    <n v="13"/>
    <x v="2"/>
  </r>
  <r>
    <s v="P12102020110063"/>
    <x v="3"/>
    <n v="0"/>
    <n v="0"/>
    <s v="                                                                                "/>
    <s v="O.C Sabanalarga     "/>
    <s v="JOSE MANUEL DOMINGUEZ ESCALANTE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L 5 27A 53 MA K LO 19=CLL 5 27A 53 MA K LO 19             "/>
    <s v="TR193869                      "/>
    <s v="Jackeline_Esther_Jimenez_Barros                                                 "/>
    <s v="AC005"/>
    <n v="20201120"/>
    <n v="20201120"/>
    <n v="1210"/>
    <n v="28292365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4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34102020080017"/>
    <x v="2"/>
    <n v="0"/>
    <n v="0"/>
    <s v="                                                                                "/>
    <s v="ZE Santa_Marta      "/>
    <s v="MAGDALENA 039 CONSORCIO MECO                                            "/>
    <n v="7448614"/>
    <s v="TC092"/>
    <s v="                                                                                                                                                                                           "/>
    <s v="ESTACION DE POLICIA                                         "/>
    <s v="T9697258                      "/>
    <s v="Adriana_Duran_Q                                                                 "/>
    <s v="AC190"/>
    <n v="20200812"/>
    <n v="20200827"/>
    <n v="3410"/>
    <n v="28128555"/>
    <s v="Seguimiento y rev. instalacion electrica distribucion "/>
    <s v="NO"/>
    <x v="3"/>
    <n v="1"/>
    <n v="1000"/>
    <s v="Obras "/>
    <x v="7"/>
    <n v="20200902"/>
    <x v="4"/>
    <n v="1"/>
    <x v="0"/>
    <n v="12"/>
    <x v="10"/>
    <x v="1"/>
    <x v="0"/>
    <x v="125"/>
    <s v="Resuelta"/>
    <n v="2"/>
    <n v="9"/>
    <n v="2020"/>
    <n v="84"/>
    <d v="2020-09-14T00:00:00"/>
    <n v="21"/>
    <n v="27"/>
    <n v="8"/>
    <n v="2020"/>
    <n v="90"/>
    <x v="1"/>
    <n v="6"/>
    <x v="2"/>
  </r>
  <r>
    <s v="P95202020060004"/>
    <x v="2"/>
    <n v="0"/>
    <n v="0"/>
    <s v="                                                                                "/>
    <s v="O.C Sabanalarga     "/>
    <s v="JUAN V. CALDERON CORAL                                                  "/>
    <n v="310653896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200608"/>
    <n v="20200827"/>
    <n v="9520"/>
    <n v="27621756"/>
    <s v="Factibilidad Distribucion "/>
    <s v="NO"/>
    <x v="1"/>
    <n v="112.5"/>
    <n v="112500"/>
    <s v="Obras "/>
    <x v="8"/>
    <n v="20200924"/>
    <x v="2"/>
    <n v="1"/>
    <x v="0"/>
    <n v="8"/>
    <x v="4"/>
    <x v="1"/>
    <x v="4"/>
    <x v="243"/>
    <s v="Resuelta"/>
    <n v="24"/>
    <n v="9"/>
    <n v="2020"/>
    <n v="62"/>
    <s v="No Cruza"/>
    <n v="108"/>
    <n v="27"/>
    <n v="8"/>
    <n v="2020"/>
    <n v="90"/>
    <x v="1"/>
    <n v="28"/>
    <x v="2"/>
  </r>
  <r>
    <s v="P34102020110086"/>
    <x v="2"/>
    <n v="0"/>
    <n v="0"/>
    <s v="                                                                                "/>
    <s v="O.C. La 14          "/>
    <s v="GLEYMER FARUD GOMEZ TORRES BMT CABAÑA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F VEC 7956435                                             "/>
    <s v="C9794580                      "/>
    <s v="TATIANA ADELA LUQUEZ VANSTRAHLEM                                                "/>
    <s v="AC190"/>
    <n v="20201119"/>
    <n v="20201119"/>
    <n v="3410"/>
    <n v="0"/>
    <m/>
    <s v="NO"/>
    <x v="0"/>
    <n v="37.5"/>
    <n v="37500"/>
    <s v="Obras "/>
    <x v="2"/>
    <n v="20201119"/>
    <x v="2"/>
    <n v="1"/>
    <x v="0"/>
    <n v="19"/>
    <x v="5"/>
    <x v="1"/>
    <x v="0"/>
    <x v="94"/>
    <s v="Sin Orden"/>
    <n v="19"/>
    <n v="11"/>
    <n v="2020"/>
    <n v="6"/>
    <s v="No Cruza"/>
    <n v="6"/>
    <n v="19"/>
    <n v="11"/>
    <n v="2020"/>
    <n v="6"/>
    <x v="1"/>
    <n v="0"/>
    <x v="2"/>
  </r>
  <r>
    <s v="P12102020110024"/>
    <x v="3"/>
    <n v="0"/>
    <n v="0"/>
    <s v="                                                                                "/>
    <s v="O.C Sabanalarga     "/>
    <s v="RUBIS VELASQUEZ SOTO                                                    "/>
    <n v="3003634034"/>
    <s v="TC090"/>
    <s v="                                                                                                                                                                                           "/>
    <s v="CARRT AL VAIVEN KM1 820 CGTO STA VERONIC                    "/>
    <s v="ACSIA043                      "/>
    <s v="BRENDA MONSALVE                                                                 "/>
    <s v="AC005"/>
    <n v="20201110"/>
    <n v="20201110"/>
    <n v="1210"/>
    <n v="28277080"/>
    <s v="Inspección Normalización"/>
    <s v="SI"/>
    <x v="2"/>
    <n v="3"/>
    <n v="3000"/>
    <s v="Suministros definitivos Simples "/>
    <x v="3"/>
    <n v="20201110"/>
    <x v="1"/>
    <n v="1"/>
    <x v="1"/>
    <n v="10"/>
    <x v="5"/>
    <x v="1"/>
    <x v="4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93432020070006"/>
    <x v="4"/>
    <n v="1161967"/>
    <n v="10008059"/>
    <s v="Situacion correcta                                                              "/>
    <s v="ZE Santa_Marta      "/>
    <s v="ANDRES AVELINO MONTERO                                                  "/>
    <n v="3012493993"/>
    <s v="TC090"/>
    <s v="CL 5 CR 19 68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220"/>
    <n v="20200716"/>
    <n v="20201110"/>
    <n v="9343"/>
    <n v="28128430"/>
    <s v="Seguimiento y rev. instalacion electrica distribucion "/>
    <s v="NO"/>
    <x v="3"/>
    <n v="30"/>
    <n v="30000"/>
    <s v="Aumentos de potencia"/>
    <x v="4"/>
    <n v="20201110"/>
    <x v="2"/>
    <n v="1"/>
    <x v="0"/>
    <n v="16"/>
    <x v="6"/>
    <x v="1"/>
    <x v="0"/>
    <x v="580"/>
    <s v="Resuelta"/>
    <n v="10"/>
    <n v="11"/>
    <n v="2020"/>
    <n v="15"/>
    <d v="2020-09-14T00:00:00"/>
    <n v="117"/>
    <n v="10"/>
    <n v="11"/>
    <n v="2020"/>
    <n v="15"/>
    <x v="1"/>
    <n v="0"/>
    <x v="3"/>
  </r>
  <r>
    <s v="P33402020100004"/>
    <x v="0"/>
    <n v="0"/>
    <n v="0"/>
    <s v="                                                                                "/>
    <s v="O.C. Riohacha       "/>
    <s v="FINCA FINCA LAS MANUELAS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LAS MANUELAS                                          "/>
    <s v="N3352044                      "/>
    <s v="Laudis_Peñaranda_                                                               "/>
    <s v="AC100"/>
    <n v="20201016"/>
    <n v="20201029"/>
    <n v="3340"/>
    <n v="28238315"/>
    <s v="Factibilidad Distribucion "/>
    <s v="NO"/>
    <x v="1"/>
    <n v="25"/>
    <n v="25000"/>
    <s v="Obras "/>
    <x v="0"/>
    <n v="20201029"/>
    <x v="2"/>
    <n v="1"/>
    <x v="0"/>
    <n v="16"/>
    <x v="3"/>
    <x v="1"/>
    <x v="3"/>
    <x v="3"/>
    <s v="Resuelta"/>
    <n v="29"/>
    <n v="10"/>
    <n v="2020"/>
    <n v="27"/>
    <s v="No Cruza"/>
    <n v="13"/>
    <n v="29"/>
    <n v="10"/>
    <n v="2020"/>
    <n v="27"/>
    <x v="1"/>
    <n v="0"/>
    <x v="0"/>
  </r>
  <r>
    <s v="P11102019050007"/>
    <x v="2"/>
    <n v="2640384"/>
    <n v="20143463"/>
    <s v="Situacion correcta                                                              "/>
    <s v="O.C. B/quilla Nte   "/>
    <s v="AMIN CONSUEGRA                                                          "/>
    <n v="3145524451"/>
    <s v="TC090"/>
    <s v="CL 74 41 6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502"/>
    <n v="20190522"/>
    <n v="1110"/>
    <n v="26451391"/>
    <s v="Seguimiento y rev. instalacion electrica distribucion "/>
    <s v="NO"/>
    <x v="3"/>
    <n v="150"/>
    <n v="150000"/>
    <s v="Aumentos de potencia"/>
    <x v="5"/>
    <n v="20190730"/>
    <x v="3"/>
    <n v="1"/>
    <x v="0"/>
    <n v="2"/>
    <x v="2"/>
    <x v="2"/>
    <x v="1"/>
    <x v="791"/>
    <s v="Resuelta"/>
    <n v="30"/>
    <n v="7"/>
    <n v="2019"/>
    <n v="484"/>
    <s v="No Cruza"/>
    <n v="89"/>
    <n v="22"/>
    <n v="5"/>
    <n v="2019"/>
    <n v="553"/>
    <x v="0"/>
    <n v="69"/>
    <x v="2"/>
  </r>
  <r>
    <s v="P75412019050024"/>
    <x v="0"/>
    <n v="0"/>
    <n v="0"/>
    <s v="                                                                                "/>
    <s v="O.C Sabanalarga     "/>
    <s v="EMILDA E. CHARRIS PEREZ FINCA GUAYABAL                                  "/>
    <n v="3942914"/>
    <s v="TC090"/>
    <s v="                                                                                                                                                                                           "/>
    <s v="GUAYABAL                                                    "/>
    <s v="A8742068                      "/>
    <s v="Alvaro_Enrique_Hernandez_Suarez                                                 "/>
    <s v="AC100"/>
    <n v="20190521"/>
    <n v="20190912"/>
    <n v="7541"/>
    <n v="26332973"/>
    <s v="Factibilidad Distribucion "/>
    <s v="NO"/>
    <x v="1"/>
    <n v="15"/>
    <n v="15000"/>
    <s v="Obras "/>
    <x v="0"/>
    <n v="20190912"/>
    <x v="2"/>
    <n v="1"/>
    <x v="0"/>
    <n v="21"/>
    <x v="2"/>
    <x v="2"/>
    <x v="4"/>
    <x v="118"/>
    <s v="Resuelta"/>
    <n v="12"/>
    <n v="9"/>
    <n v="2019"/>
    <n v="440"/>
    <s v="No Cruza"/>
    <n v="114"/>
    <n v="12"/>
    <n v="9"/>
    <n v="2019"/>
    <n v="440"/>
    <x v="0"/>
    <n v="0"/>
    <x v="0"/>
  </r>
  <r>
    <s v="P34102020010054"/>
    <x v="4"/>
    <n v="0"/>
    <n v="0"/>
    <s v="                                                                                "/>
    <s v="O.C. La 14          "/>
    <s v="  MUNICIPIO DE ZONA BANANERA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ALCALDIA                                                    "/>
    <s v="C9794580                      "/>
    <s v="TATIANA ADELA LUQUEZ VANSTRAHLEM                                                "/>
    <s v="AC220"/>
    <n v="20200120"/>
    <n v="20201031"/>
    <n v="3410"/>
    <n v="27224172"/>
    <s v="Seguimiento y rev. instalacion electrica distribucion "/>
    <s v="NO"/>
    <x v="3"/>
    <n v="75"/>
    <n v="75000"/>
    <s v="Obras "/>
    <x v="4"/>
    <n v="20201031"/>
    <x v="5"/>
    <n v="1"/>
    <x v="0"/>
    <n v="20"/>
    <x v="11"/>
    <x v="1"/>
    <x v="0"/>
    <x v="271"/>
    <s v="Resuelta"/>
    <n v="31"/>
    <n v="10"/>
    <n v="2020"/>
    <n v="25"/>
    <d v="2020-03-02T00:00:00"/>
    <n v="285"/>
    <n v="31"/>
    <n v="10"/>
    <n v="2020"/>
    <n v="25"/>
    <x v="1"/>
    <n v="0"/>
    <x v="3"/>
  </r>
  <r>
    <s v="P31602020090003"/>
    <x v="0"/>
    <n v="0"/>
    <n v="0"/>
    <s v="                                                                                "/>
    <s v="XXX NO UTILIZAR     "/>
    <s v="GLADIS ELENA RAMIREZ ZULUAG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HATILLO LA SABANA                                           "/>
    <s v="T3243764                      "/>
    <s v="Hugo_Bello_Sanchez                                                              "/>
    <s v="AC100"/>
    <n v="20200914"/>
    <n v="20200917"/>
    <n v="3160"/>
    <n v="28128902"/>
    <s v="Factibilidad Distribucion "/>
    <s v="NO"/>
    <x v="1"/>
    <n v="45"/>
    <n v="45000"/>
    <s v="Obras "/>
    <x v="0"/>
    <n v="20200917"/>
    <x v="2"/>
    <n v="1"/>
    <x v="0"/>
    <n v="14"/>
    <x v="7"/>
    <x v="1"/>
    <x v="2"/>
    <x v="275"/>
    <s v="Resuelta"/>
    <n v="17"/>
    <n v="9"/>
    <n v="2020"/>
    <n v="69"/>
    <s v="No Cruza"/>
    <n v="3"/>
    <n v="17"/>
    <n v="9"/>
    <n v="2020"/>
    <n v="69"/>
    <x v="1"/>
    <n v="0"/>
    <x v="0"/>
  </r>
  <r>
    <s v="P12102019090016"/>
    <x v="4"/>
    <n v="2551749"/>
    <n v="20182302"/>
    <s v="Situacion correcta                                                              "/>
    <s v="O.C. B/quilla Cto   "/>
    <s v="CARMEN BILLARES SALON MEXICO DE BELTRAN                                 "/>
    <n v="3208000873"/>
    <s v="TC090"/>
    <s v="CL 11 14 153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220"/>
    <n v="20190911"/>
    <n v="20200211"/>
    <n v="1210"/>
    <n v="26978292"/>
    <s v="Seguimiento y rev. instalacion electrica distribucion "/>
    <s v="NO"/>
    <x v="3"/>
    <n v="50"/>
    <n v="50000"/>
    <s v="Aumentos de potencia"/>
    <x v="8"/>
    <n v="20200609"/>
    <x v="2"/>
    <n v="1"/>
    <x v="0"/>
    <n v="11"/>
    <x v="7"/>
    <x v="2"/>
    <x v="4"/>
    <x v="232"/>
    <s v="Resuelta"/>
    <n v="9"/>
    <n v="6"/>
    <n v="2020"/>
    <n v="169"/>
    <s v="No Cruza"/>
    <n v="272"/>
    <n v="11"/>
    <n v="2"/>
    <n v="2020"/>
    <n v="288"/>
    <x v="1"/>
    <n v="119"/>
    <x v="3"/>
  </r>
  <r>
    <s v="P34102020090063"/>
    <x v="2"/>
    <n v="1020649"/>
    <n v="10042277"/>
    <s v="Situacion correcta                                                              "/>
    <s v="ZE Santa_Marta      "/>
    <s v="HERNANDEZ TEOLINDA MARIA TORRES FERNANDEZ LEOPOLDO ANTONIO Y            "/>
    <n v="3136530660"/>
    <s v="TC090"/>
    <s v="CL 6 CR 9 57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916"/>
    <n v="20201107"/>
    <n v="3410"/>
    <n v="28243091"/>
    <s v="Factibilidad Distribucion "/>
    <s v="NO"/>
    <x v="1"/>
    <n v="45"/>
    <n v="45000"/>
    <s v="Aumentos de potencia"/>
    <x v="7"/>
    <n v="20201120"/>
    <x v="2"/>
    <n v="1"/>
    <x v="0"/>
    <n v="16"/>
    <x v="7"/>
    <x v="1"/>
    <x v="0"/>
    <x v="74"/>
    <s v="Resuelta"/>
    <n v="20"/>
    <n v="11"/>
    <n v="2020"/>
    <n v="5"/>
    <s v="No Cruza"/>
    <n v="65"/>
    <n v="7"/>
    <n v="11"/>
    <n v="2020"/>
    <n v="18"/>
    <x v="1"/>
    <n v="13"/>
    <x v="2"/>
  </r>
  <r>
    <s v="P11102016060132"/>
    <x v="4"/>
    <n v="2700591"/>
    <n v="0"/>
    <s v="                                                                                "/>
    <s v="C.T.SOLEDAD         "/>
    <s v="THE FUN ZONE SLS ENTERTAINMENT SAS                                      "/>
    <n v="3023509719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60621"/>
    <n v="20161128"/>
    <n v="1110"/>
    <n v="22968004"/>
    <s v="Seguimiento y rev. instalacion electrica distribucion "/>
    <s v="NO"/>
    <x v="1"/>
    <n v="112.5"/>
    <n v="112500"/>
    <s v="Aumentos de potencia"/>
    <x v="4"/>
    <n v="20170818"/>
    <x v="3"/>
    <n v="1"/>
    <x v="0"/>
    <n v="21"/>
    <x v="4"/>
    <x v="7"/>
    <x v="1"/>
    <x v="157"/>
    <s v="Resuelta"/>
    <n v="18"/>
    <n v="8"/>
    <n v="2017"/>
    <n v="1195"/>
    <s v="No Cruza"/>
    <n v="423"/>
    <n v="28"/>
    <n v="11"/>
    <n v="2016"/>
    <n v="1458"/>
    <x v="0"/>
    <n v="263"/>
    <x v="3"/>
  </r>
  <r>
    <s v="P95202019120004"/>
    <x v="2"/>
    <n v="0"/>
    <n v="0"/>
    <s v="                                                                                "/>
    <s v="O.C. B/quilla Cto   "/>
    <s v="NUEVA CANDELARIA II URBANIZACION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.NUEVA CANDELARIA II                                     "/>
    <s v="A2891363                      "/>
    <s v="Naibet Olivo                                                                    "/>
    <s v="AC190"/>
    <n v="20191203"/>
    <n v="20200109"/>
    <n v="9520"/>
    <n v="26978402"/>
    <s v="Factibilidad Distribucion "/>
    <s v="NO"/>
    <x v="1"/>
    <n v="162.5"/>
    <n v="162500"/>
    <s v="Obras "/>
    <x v="5"/>
    <n v="20200901"/>
    <x v="5"/>
    <n v="1"/>
    <x v="0"/>
    <n v="3"/>
    <x v="9"/>
    <x v="2"/>
    <x v="4"/>
    <x v="120"/>
    <s v="Resuelta"/>
    <n v="1"/>
    <n v="9"/>
    <n v="2020"/>
    <n v="85"/>
    <s v="No Cruza"/>
    <n v="273"/>
    <n v="9"/>
    <n v="1"/>
    <n v="2020"/>
    <n v="321"/>
    <x v="1"/>
    <n v="236"/>
    <x v="2"/>
  </r>
  <r>
    <s v="P95102018110003"/>
    <x v="2"/>
    <n v="0"/>
    <n v="0"/>
    <s v="                                                                                "/>
    <s v="C.T.SOLEDAD         "/>
    <s v="MANUELA II CONSTRUCTORA VILLA SALA DE VENTAS URBANIZACION DOÑA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101"/>
    <n v="20181127"/>
    <n v="9510"/>
    <n v="25693519"/>
    <s v="Factibilidad Distribucion "/>
    <s v="NO"/>
    <x v="1"/>
    <n v="15"/>
    <n v="15000"/>
    <s v="Obras "/>
    <x v="7"/>
    <n v="20181203"/>
    <x v="2"/>
    <n v="1"/>
    <x v="0"/>
    <n v="1"/>
    <x v="5"/>
    <x v="3"/>
    <x v="1"/>
    <x v="792"/>
    <s v="Resuelta"/>
    <n v="3"/>
    <n v="12"/>
    <n v="2018"/>
    <n v="723"/>
    <s v="No Cruza"/>
    <n v="32"/>
    <n v="27"/>
    <n v="11"/>
    <n v="2018"/>
    <n v="729"/>
    <x v="0"/>
    <n v="6"/>
    <x v="2"/>
  </r>
  <r>
    <s v="P11502020100018"/>
    <x v="5"/>
    <n v="0"/>
    <n v="0"/>
    <s v="                                                                                "/>
    <s v="O.C. Soledad        "/>
    <s v="JESUS ALFREDO SANTAMARIA CROSTHWAITE                                    "/>
    <n v="3006825725"/>
    <s v="TC090"/>
    <s v="                                                                                                                                                                                           "/>
    <s v="CR 10  11A-46                                               "/>
    <s v="A2670921                      "/>
    <s v="Margarita_Ortiz_Dominguez                                                       "/>
    <s v="AC230"/>
    <n v="20201026"/>
    <n v="20201026"/>
    <n v="1150"/>
    <n v="0"/>
    <m/>
    <s v="NO"/>
    <x v="0"/>
    <n v="3"/>
    <n v="3000"/>
    <s v="Suministros definitivos Simples "/>
    <x v="9"/>
    <n v="20201026"/>
    <x v="1"/>
    <n v="1"/>
    <x v="1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4"/>
  </r>
  <r>
    <s v="P11802019020084"/>
    <x v="4"/>
    <n v="0"/>
    <n v="0"/>
    <s v="                                                                                "/>
    <s v="C.T.SOLEDAD         "/>
    <s v="QUIMBAYA CONSTRUCCIONES MARVAL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220"/>
    <n v="20190227"/>
    <n v="20190610"/>
    <n v="1180"/>
    <n v="26048374"/>
    <s v="Seguimiento y rev. instalacion electrica distribucion "/>
    <s v="NO"/>
    <x v="3"/>
    <n v="350"/>
    <n v="350000"/>
    <s v="Obras "/>
    <x v="6"/>
    <n v="20190610"/>
    <x v="6"/>
    <n v="1"/>
    <x v="0"/>
    <n v="27"/>
    <x v="1"/>
    <x v="2"/>
    <x v="1"/>
    <x v="793"/>
    <s v="Resuelta"/>
    <n v="10"/>
    <n v="6"/>
    <n v="2019"/>
    <n v="534"/>
    <s v="No Cruza"/>
    <n v="103"/>
    <n v="10"/>
    <n v="6"/>
    <n v="2019"/>
    <n v="534"/>
    <x v="0"/>
    <n v="0"/>
    <x v="3"/>
  </r>
  <r>
    <s v="P77912020090010"/>
    <x v="2"/>
    <n v="0"/>
    <n v="0"/>
    <s v="                                                                                "/>
    <s v="O.C. La 14          "/>
    <s v="WILLIAM TRAPERO OROZCO BMT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7791"/>
    <n v="28160345"/>
    <s v="Factibilidad Distribucion "/>
    <s v="NO"/>
    <x v="1"/>
    <n v="15"/>
    <n v="15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2102016050016"/>
    <x v="7"/>
    <n v="2508027"/>
    <n v="0"/>
    <s v="                                                                                "/>
    <s v="O.C Sabanalarga     "/>
    <s v="DROGUERIAS OLIMPICA S.A. SUPERTIENDAS Y                                 "/>
    <n v="3158838416"/>
    <s v="TC088"/>
    <s v="                                                                                                                                                                                           "/>
    <s v="CENTRO COM PORTAL DEL PRADO                                 "/>
    <s v="T9763922                      "/>
    <s v="Somaya_Rincon                                                                   "/>
    <s v="AC200"/>
    <n v="20160512"/>
    <n v="20160914"/>
    <n v="1210"/>
    <n v="23088427"/>
    <s v="Seguimiento y rev. instalacion electrica distribucion "/>
    <s v="NO"/>
    <x v="1"/>
    <n v="225"/>
    <n v="225000"/>
    <s v="Aumentos de potencia"/>
    <x v="12"/>
    <n v="20160914"/>
    <x v="3"/>
    <n v="1"/>
    <x v="0"/>
    <n v="12"/>
    <x v="2"/>
    <x v="7"/>
    <x v="4"/>
    <x v="794"/>
    <s v="Resuelta"/>
    <n v="14"/>
    <n v="9"/>
    <n v="2016"/>
    <n v="1533"/>
    <s v="No Cruza"/>
    <n v="125"/>
    <n v="14"/>
    <n v="9"/>
    <n v="2016"/>
    <n v="1533"/>
    <x v="0"/>
    <n v="0"/>
    <x v="5"/>
  </r>
  <r>
    <s v="P93322020110014"/>
    <x v="3"/>
    <n v="0"/>
    <n v="0"/>
    <s v="                                                                                "/>
    <s v="ZE MaicaoManauUribia"/>
    <s v="RAUL CAICEDO                                                            "/>
    <n v="300277682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775                      "/>
    <s v="LUCELIS_BEATRIZ_ROMERO_CAMARGO                                                  "/>
    <s v="AC005"/>
    <n v="20201120"/>
    <n v="20201120"/>
    <n v="9332"/>
    <n v="28293981"/>
    <s v="Inspección Normalización"/>
    <s v="NO"/>
    <x v="2"/>
    <n v="11"/>
    <n v="11000"/>
    <s v="Suministros definitivos Simples "/>
    <x v="3"/>
    <n v="20201120"/>
    <x v="1"/>
    <n v="1"/>
    <x v="1"/>
    <n v="20"/>
    <x v="5"/>
    <x v="1"/>
    <x v="3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2202019120010"/>
    <x v="2"/>
    <n v="0"/>
    <n v="0"/>
    <s v="                                                                                "/>
    <s v="O.C Sabanalarga     "/>
    <s v="PLAZA DE BARANOA PARQUE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REMODELACION DEL PARQUE                                     "/>
    <s v="A8742068                      "/>
    <s v="Alvaro_Enrique_Hernandez_Suarez                                                 "/>
    <s v="AC190"/>
    <n v="20191211"/>
    <n v="20191226"/>
    <n v="1220"/>
    <n v="27005016"/>
    <s v="Factibilidad Distribucion "/>
    <s v="NO"/>
    <x v="1"/>
    <n v="45"/>
    <n v="45000"/>
    <s v="Obras "/>
    <x v="8"/>
    <n v="20191230"/>
    <x v="2"/>
    <n v="1"/>
    <x v="0"/>
    <n v="11"/>
    <x v="9"/>
    <x v="2"/>
    <x v="4"/>
    <x v="175"/>
    <s v="Resuelta"/>
    <n v="30"/>
    <n v="12"/>
    <n v="2019"/>
    <n v="331"/>
    <s v="No Cruza"/>
    <n v="19"/>
    <n v="26"/>
    <n v="12"/>
    <n v="2019"/>
    <n v="335"/>
    <x v="1"/>
    <n v="4"/>
    <x v="2"/>
  </r>
  <r>
    <s v="P95102020030019"/>
    <x v="6"/>
    <n v="0"/>
    <n v="0"/>
    <s v="                                                                                "/>
    <s v="O.C. Soledad        "/>
    <s v="DEWIN DE JESUS GAMEZ OLIVELLA                                           "/>
    <n v="3004397815"/>
    <s v="TC090"/>
    <s v="                                                                                                                                                                                           "/>
    <s v="=CRA 21B 67 39                                              "/>
    <s v="T8738446                      "/>
    <s v="MANUEL PADILLA PALMA                                                            "/>
    <s v="AC170"/>
    <n v="20200311"/>
    <n v="20200313"/>
    <n v="9510"/>
    <n v="27252876"/>
    <s v="Inspección Normalización"/>
    <s v="NO"/>
    <x v="1"/>
    <n v="3"/>
    <n v="3000"/>
    <s v="Suministros definitivos Simples "/>
    <x v="10"/>
    <n v="20200313"/>
    <x v="1"/>
    <n v="1"/>
    <x v="1"/>
    <n v="11"/>
    <x v="0"/>
    <x v="1"/>
    <x v="1"/>
    <x v="83"/>
    <s v="Resuelta"/>
    <n v="13"/>
    <n v="3"/>
    <n v="2020"/>
    <n v="257"/>
    <s v="No Cruza"/>
    <n v="2"/>
    <n v="13"/>
    <n v="3"/>
    <n v="2020"/>
    <n v="257"/>
    <x v="1"/>
    <n v="0"/>
    <x v="1"/>
  </r>
  <r>
    <s v="P95202020100021"/>
    <x v="5"/>
    <n v="0"/>
    <n v="0"/>
    <s v="                                                                                "/>
    <s v="O.C. B/quilla Nte   "/>
    <s v="SAS INGENOSTRUM COLOMBIA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OF 701                                                      "/>
    <s v="RC000135                      "/>
    <s v="CRISTIAN_CONTRERAS_ARROYO                                                       "/>
    <s v="AC230"/>
    <n v="20201029"/>
    <n v="20201029"/>
    <n v="9520"/>
    <n v="0"/>
    <m/>
    <s v="NO"/>
    <x v="0"/>
    <n v="400"/>
    <n v="400000"/>
    <s v="Coogeneración/Suplencia "/>
    <x v="9"/>
    <n v="20201029"/>
    <x v="10"/>
    <n v="1"/>
    <x v="0"/>
    <n v="29"/>
    <x v="3"/>
    <x v="1"/>
    <x v="4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77532020080001"/>
    <x v="5"/>
    <n v="0"/>
    <n v="0"/>
    <s v="                                                                                "/>
    <s v="O.C. Riohacha       "/>
    <s v="DAIRITH FUMINAYA NAVAS                                                  "/>
    <n v="314715885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230"/>
    <n v="20200806"/>
    <n v="20200806"/>
    <n v="7753"/>
    <n v="0"/>
    <m/>
    <s v="NO"/>
    <x v="0"/>
    <n v="3"/>
    <n v="3000"/>
    <s v="Suministros definitivos Simples "/>
    <x v="8"/>
    <n v="20201030"/>
    <x v="1"/>
    <n v="1"/>
    <x v="1"/>
    <n v="6"/>
    <x v="10"/>
    <x v="1"/>
    <x v="3"/>
    <x v="150"/>
    <s v="Sin Orden"/>
    <n v="30"/>
    <n v="10"/>
    <n v="2020"/>
    <n v="26"/>
    <s v="No Cruza"/>
    <n v="26"/>
    <n v="6"/>
    <n v="8"/>
    <n v="2020"/>
    <n v="111"/>
    <x v="1"/>
    <n v="85"/>
    <x v="4"/>
  </r>
  <r>
    <s v="P75412018020035"/>
    <x v="2"/>
    <n v="0"/>
    <n v="0"/>
    <s v="                                                                                "/>
    <s v="O.C Sabanalarga     "/>
    <s v="COLOMBIA SAS TERNIUM                                                    "/>
    <n v="3205227760"/>
    <s v="TC092"/>
    <s v="                                                                                                                                                                                           "/>
    <s v="TERNIUN COLOMBIA                                            "/>
    <s v="A8742068                      "/>
    <s v="Alvaro_Enrique_Hernandez_Suarez                                                 "/>
    <s v="AC190"/>
    <n v="20180223"/>
    <n v="20180531"/>
    <n v="7541"/>
    <n v="25564595"/>
    <s v="Seguimiento y rev. instalacion electrica distribucion "/>
    <s v="NO"/>
    <x v="3"/>
    <n v="500"/>
    <n v="500000"/>
    <s v="Obras "/>
    <x v="5"/>
    <n v="20180926"/>
    <x v="3"/>
    <n v="1"/>
    <x v="0"/>
    <n v="23"/>
    <x v="1"/>
    <x v="3"/>
    <x v="4"/>
    <x v="628"/>
    <s v="Resuelta"/>
    <n v="26"/>
    <n v="9"/>
    <n v="2018"/>
    <n v="791"/>
    <s v="No Cruza"/>
    <n v="215"/>
    <n v="31"/>
    <n v="5"/>
    <n v="2018"/>
    <n v="909"/>
    <x v="0"/>
    <n v="118"/>
    <x v="2"/>
  </r>
  <r>
    <s v="P93532020110001"/>
    <x v="10"/>
    <n v="4871741"/>
    <n v="35597712"/>
    <s v="Situacion correcta                                                              "/>
    <s v="O.C. Plato          "/>
    <s v="NESTOR GUILLERMO RAMOS MUÑOZ                                            "/>
    <n v="3145902655"/>
    <s v="TC090"/>
    <s v="CL 3 CR 12 81                                                                                                                                                                              "/>
    <s v="NIC ANT 3827730 CL 3 12 67                                  "/>
    <s v="TR045268                      "/>
    <s v="WILLIAM_MUNOZ_OLGUIN                                                            "/>
    <s v="AC045"/>
    <n v="20201109"/>
    <n v="20201121"/>
    <n v="9353"/>
    <n v="28274417"/>
    <s v="Modificación de Potencia"/>
    <s v="NO"/>
    <x v="1"/>
    <n v="3"/>
    <n v="3000"/>
    <s v="Aumentos de potencia"/>
    <x v="18"/>
    <n v="20201121"/>
    <x v="1"/>
    <n v="1"/>
    <x v="1"/>
    <n v="9"/>
    <x v="5"/>
    <x v="1"/>
    <x v="0"/>
    <x v="55"/>
    <s v="Resuelta"/>
    <n v="21"/>
    <n v="11"/>
    <n v="2020"/>
    <n v="4"/>
    <s v="No Cruza"/>
    <n v="12"/>
    <n v="21"/>
    <n v="11"/>
    <n v="2020"/>
    <n v="4"/>
    <x v="1"/>
    <n v="0"/>
    <x v="7"/>
  </r>
  <r>
    <s v="P95212020110009"/>
    <x v="3"/>
    <n v="0"/>
    <n v="0"/>
    <s v="                                                                                "/>
    <s v="C.A. Malambo        "/>
    <s v="RICARDO GAVIRIA CONTRERAS                                               "/>
    <n v="317669575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0                      "/>
    <s v="IRINA ROMERO                                                                    "/>
    <s v="AC005"/>
    <n v="20201119"/>
    <n v="20201119"/>
    <n v="9521"/>
    <n v="28290698"/>
    <s v="Inspección Normalización"/>
    <s v="NO"/>
    <x v="2"/>
    <n v="3"/>
    <n v="3000"/>
    <s v="Suministros definitivos Simples "/>
    <x v="3"/>
    <n v="20201119"/>
    <x v="1"/>
    <n v="1"/>
    <x v="1"/>
    <n v="19"/>
    <x v="5"/>
    <x v="1"/>
    <x v="4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702018070054"/>
    <x v="2"/>
    <n v="0"/>
    <n v="0"/>
    <s v="                                                                                "/>
    <s v="O.C. B/quilla Cto   "/>
    <s v="ATLETISMO PISTA DE           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80713"/>
    <n v="20180730"/>
    <n v="1170"/>
    <n v="25529677"/>
    <s v="Seguimiento y rev. instalacion electrica distribucion "/>
    <s v="NO"/>
    <x v="1"/>
    <n v="15"/>
    <n v="15000"/>
    <s v="Obras "/>
    <x v="7"/>
    <n v="20180831"/>
    <x v="3"/>
    <n v="1"/>
    <x v="0"/>
    <n v="13"/>
    <x v="6"/>
    <x v="3"/>
    <x v="1"/>
    <x v="795"/>
    <s v="Resuelta"/>
    <n v="31"/>
    <n v="8"/>
    <n v="2018"/>
    <n v="817"/>
    <d v="2018-09-17T00:00:00"/>
    <n v="49"/>
    <n v="30"/>
    <n v="7"/>
    <n v="2018"/>
    <n v="849"/>
    <x v="0"/>
    <n v="32"/>
    <x v="2"/>
  </r>
  <r>
    <s v="P11102017120022"/>
    <x v="2"/>
    <n v="2210733"/>
    <n v="0"/>
    <s v="                                                                                "/>
    <s v="C.T.SOLEDAD         "/>
    <s v="DIAGNOSTICA DEL SUR S.A.S HOTELERO VIA 40 TECNOLOGIA                    "/>
    <s v="3809050 3103564347    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1206"/>
    <n v="20180124"/>
    <n v="1110"/>
    <n v="24933017"/>
    <s v="Seguimiento y rev. instalacion electrica distribucion "/>
    <s v="NO"/>
    <x v="3"/>
    <n v="112.5"/>
    <n v="112500"/>
    <s v="Aumentos de potencia"/>
    <x v="5"/>
    <n v="20180416"/>
    <x v="3"/>
    <n v="1"/>
    <x v="0"/>
    <n v="6"/>
    <x v="9"/>
    <x v="0"/>
    <x v="1"/>
    <x v="796"/>
    <s v="Resuelta"/>
    <n v="16"/>
    <n v="4"/>
    <n v="2018"/>
    <n v="954"/>
    <s v="No Cruza"/>
    <n v="131"/>
    <n v="24"/>
    <n v="1"/>
    <n v="2018"/>
    <n v="1036"/>
    <x v="0"/>
    <n v="82"/>
    <x v="2"/>
  </r>
  <r>
    <s v="P95102020110001"/>
    <x v="5"/>
    <n v="0"/>
    <n v="0"/>
    <s v="                                                                                "/>
    <s v="OC CCIAL AMERICANO  "/>
    <s v="MARIA EMMA PALACIO VERDUGO                                              "/>
    <n v="3006580000"/>
    <s v="TC090"/>
    <s v="                                                                                                                                                                                           "/>
    <s v="=CRA 24B 75A 82                                             "/>
    <s v="MP000306                      "/>
    <s v="ALBA_LINDO_CARCAMO                                                              "/>
    <s v="AC230"/>
    <n v="20201103"/>
    <n v="20201107"/>
    <n v="9510"/>
    <n v="0"/>
    <m/>
    <s v="NO"/>
    <x v="0"/>
    <n v="3"/>
    <n v="3000"/>
    <s v="Suministros definitivos Simples "/>
    <x v="9"/>
    <n v="20201107"/>
    <x v="1"/>
    <n v="1"/>
    <x v="1"/>
    <n v="3"/>
    <x v="5"/>
    <x v="1"/>
    <x v="1"/>
    <x v="101"/>
    <s v="Sin Orden"/>
    <n v="7"/>
    <n v="11"/>
    <n v="2020"/>
    <n v="18"/>
    <s v="No Cruza"/>
    <n v="18"/>
    <n v="7"/>
    <n v="11"/>
    <n v="2020"/>
    <n v="18"/>
    <x v="1"/>
    <n v="0"/>
    <x v="4"/>
  </r>
  <r>
    <s v="P31602020010018"/>
    <x v="2"/>
    <n v="0"/>
    <n v="0"/>
    <s v="                                                                                "/>
    <s v="XXX NO UTILIZAR     "/>
    <s v="ERIKA ISABEL CERVANTES RIVERA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EL SOL                                                "/>
    <s v="T3243764                      "/>
    <s v="Hugo_Bello_Sanchez                                                              "/>
    <s v="AC190"/>
    <n v="20200129"/>
    <n v="20200916"/>
    <n v="3160"/>
    <n v="27123802"/>
    <s v="Factibilidad Distribucion "/>
    <s v="NO"/>
    <x v="1"/>
    <n v="15"/>
    <n v="15000"/>
    <s v="Obras "/>
    <x v="2"/>
    <n v="20200916"/>
    <x v="2"/>
    <n v="1"/>
    <x v="0"/>
    <n v="29"/>
    <x v="11"/>
    <x v="1"/>
    <x v="2"/>
    <x v="584"/>
    <s v="Resuelta"/>
    <n v="16"/>
    <n v="9"/>
    <n v="2020"/>
    <n v="70"/>
    <s v="No Cruza"/>
    <n v="231"/>
    <n v="16"/>
    <n v="9"/>
    <n v="2020"/>
    <n v="70"/>
    <x v="1"/>
    <n v="0"/>
    <x v="2"/>
  </r>
  <r>
    <s v="P34402018040015"/>
    <x v="0"/>
    <n v="0"/>
    <n v="0"/>
    <s v="                                                                                "/>
    <s v="C.T.SOLEDAD         "/>
    <s v="WILLIAN AYURE BODEGA JENNIFER PINILLOS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DS PALERMO                                                 "/>
    <s v="T2891467                      "/>
    <s v="SHIRLEY_ESTHER_TAPIA_CUADRADO                                                   "/>
    <s v="AC100"/>
    <n v="20180423"/>
    <n v="20180503"/>
    <n v="3440"/>
    <n v="25035856"/>
    <s v="Factibilidad Distribucion "/>
    <s v="NO"/>
    <x v="1"/>
    <n v="30"/>
    <n v="30000"/>
    <s v="Obras "/>
    <x v="0"/>
    <n v="20180503"/>
    <x v="2"/>
    <n v="1"/>
    <x v="0"/>
    <n v="23"/>
    <x v="8"/>
    <x v="3"/>
    <x v="0"/>
    <x v="41"/>
    <s v="Resuelta"/>
    <n v="3"/>
    <n v="5"/>
    <n v="2018"/>
    <n v="937"/>
    <s v="No Cruza"/>
    <n v="10"/>
    <n v="3"/>
    <n v="5"/>
    <n v="2018"/>
    <n v="937"/>
    <x v="0"/>
    <n v="0"/>
    <x v="0"/>
  </r>
  <r>
    <s v="P11102018090024"/>
    <x v="2"/>
    <n v="2771937"/>
    <n v="0"/>
    <s v="                                                                                "/>
    <s v="C.T.SOLEDAD         "/>
    <s v="GOMEZ JIMENEZ E HIJOS PLASTIVEN S.A GERMAN ALBERTO                      "/>
    <n v="3506954155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907"/>
    <n v="20181102"/>
    <n v="1110"/>
    <n v="25834271"/>
    <s v="Seguimiento y rev. instalacion electrica distribucion "/>
    <s v="NO"/>
    <x v="3"/>
    <n v="112.5"/>
    <n v="112500"/>
    <s v="Aumentos de potencia"/>
    <x v="7"/>
    <n v="20181218"/>
    <x v="3"/>
    <n v="1"/>
    <x v="0"/>
    <n v="7"/>
    <x v="7"/>
    <x v="3"/>
    <x v="1"/>
    <x v="495"/>
    <s v="Resuelta"/>
    <n v="18"/>
    <n v="12"/>
    <n v="2018"/>
    <n v="708"/>
    <s v="No Cruza"/>
    <n v="102"/>
    <n v="2"/>
    <n v="11"/>
    <n v="2018"/>
    <n v="754"/>
    <x v="0"/>
    <n v="46"/>
    <x v="2"/>
  </r>
  <r>
    <s v="P11102020100117"/>
    <x v="1"/>
    <n v="0"/>
    <n v="0"/>
    <s v="                                                                                "/>
    <s v="Of. Telefónica 24H  "/>
    <s v="JAIME JOSE PIANETA LOPEZ                                                "/>
    <n v="3005773126"/>
    <s v="TC090"/>
    <s v="                                                                                                                                                                                           "/>
    <s v="CRA 53 76 239=CLL 50 43 44                                  "/>
    <s v="NT001137                      "/>
    <s v="STEFANNIE_PAOLA_RAMBAO_BENAVIDES                                                "/>
    <s v="AC236"/>
    <n v="20201027"/>
    <n v="20201121"/>
    <n v="1110"/>
    <n v="28287797"/>
    <s v="Inspección Normalización"/>
    <s v="NO"/>
    <x v="1"/>
    <n v="6"/>
    <n v="6000"/>
    <s v="Suministros definitivos Simples "/>
    <x v="1"/>
    <n v="20201121"/>
    <x v="1"/>
    <n v="1"/>
    <x v="1"/>
    <n v="27"/>
    <x v="3"/>
    <x v="1"/>
    <x v="1"/>
    <x v="85"/>
    <s v="Resuelta"/>
    <n v="21"/>
    <n v="11"/>
    <n v="2020"/>
    <n v="4"/>
    <s v="No Cruza"/>
    <n v="25"/>
    <n v="21"/>
    <n v="11"/>
    <n v="2020"/>
    <n v="4"/>
    <x v="1"/>
    <n v="0"/>
    <x v="1"/>
  </r>
  <r>
    <s v="P11702020110011"/>
    <x v="1"/>
    <n v="2758329"/>
    <n v="20298322"/>
    <s v="Situacion correcta                                                              "/>
    <s v="O.C. Soledad        "/>
    <s v="RAFAEL ANTONIO RAMIREZ RESTREPO                                         "/>
    <n v="3206088296"/>
    <s v="TC090"/>
    <s v="CL 19 2C 10                                                                                                                                                                                "/>
    <s v="=CLL 35 40 10                                               "/>
    <s v="A2670921                      "/>
    <s v="Margarita_Ortiz_Dominguez                                                       "/>
    <s v="AC236"/>
    <n v="20201104"/>
    <n v="20201113"/>
    <n v="1170"/>
    <n v="28267686"/>
    <s v="Modificación de Potencia"/>
    <s v="NO"/>
    <x v="1"/>
    <n v="3"/>
    <n v="3000"/>
    <s v="Aumentos de potencia"/>
    <x v="1"/>
    <n v="20201113"/>
    <x v="1"/>
    <n v="1"/>
    <x v="1"/>
    <n v="4"/>
    <x v="5"/>
    <x v="1"/>
    <x v="1"/>
    <x v="97"/>
    <s v="Resuelta"/>
    <n v="13"/>
    <n v="11"/>
    <n v="2020"/>
    <n v="12"/>
    <s v="No Cruza"/>
    <n v="9"/>
    <n v="13"/>
    <n v="11"/>
    <n v="2020"/>
    <n v="12"/>
    <x v="1"/>
    <n v="0"/>
    <x v="1"/>
  </r>
  <r>
    <s v="P11802020070004"/>
    <x v="2"/>
    <n v="0"/>
    <n v="0"/>
    <s v="                                                                                "/>
    <s v="O.C. B/quilla Cto   "/>
    <s v="  DEPOSITO LA 20                                                        "/>
    <n v="313574729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702"/>
    <n v="20200717"/>
    <n v="1180"/>
    <n v="27741337"/>
    <s v="Factibilidad Distribucion "/>
    <s v="NO"/>
    <x v="1"/>
    <n v="112.5"/>
    <n v="112500"/>
    <s v="Obras "/>
    <x v="7"/>
    <n v="20200728"/>
    <x v="2"/>
    <n v="1"/>
    <x v="0"/>
    <n v="2"/>
    <x v="6"/>
    <x v="1"/>
    <x v="1"/>
    <x v="203"/>
    <s v="Resuelta"/>
    <n v="28"/>
    <n v="7"/>
    <n v="2020"/>
    <n v="120"/>
    <s v="No Cruza"/>
    <n v="26"/>
    <n v="17"/>
    <n v="7"/>
    <n v="2020"/>
    <n v="131"/>
    <x v="1"/>
    <n v="11"/>
    <x v="2"/>
  </r>
  <r>
    <s v="P31602020010019"/>
    <x v="2"/>
    <n v="0"/>
    <n v="0"/>
    <s v="                                                                                "/>
    <s v="XXX NO UTILIZAR     "/>
    <s v="YIMIS TORRES CORTES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IC ANT 6652041                                             "/>
    <s v="T3243764                      "/>
    <s v="Hugo_Bello_Sanchez                                                              "/>
    <s v="AC190"/>
    <n v="20200129"/>
    <n v="20200916"/>
    <n v="3160"/>
    <n v="27123783"/>
    <s v="Factibilidad Distribucion "/>
    <s v="NO"/>
    <x v="1"/>
    <n v="15"/>
    <n v="15000"/>
    <s v="Obras "/>
    <x v="2"/>
    <n v="20200916"/>
    <x v="2"/>
    <n v="1"/>
    <x v="0"/>
    <n v="29"/>
    <x v="11"/>
    <x v="1"/>
    <x v="2"/>
    <x v="584"/>
    <s v="Resuelta"/>
    <n v="16"/>
    <n v="9"/>
    <n v="2020"/>
    <n v="70"/>
    <s v="No Cruza"/>
    <n v="231"/>
    <n v="16"/>
    <n v="9"/>
    <n v="2020"/>
    <n v="70"/>
    <x v="1"/>
    <n v="0"/>
    <x v="2"/>
  </r>
  <r>
    <s v="P11102020030058"/>
    <x v="2"/>
    <n v="4388137"/>
    <n v="0"/>
    <s v="                                                                                "/>
    <s v="O.C. B/quilla Cto   "/>
    <s v="  PROVISIONAL ORION 445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312"/>
    <n v="20200331"/>
    <n v="1110"/>
    <n v="27662759"/>
    <s v="Seguimiento y rev. instalacion electrica distribucion "/>
    <s v="NO"/>
    <x v="3"/>
    <n v="75"/>
    <n v="75000"/>
    <s v="Aumentos de potencia"/>
    <x v="5"/>
    <n v="20200630"/>
    <x v="2"/>
    <n v="1"/>
    <x v="0"/>
    <n v="12"/>
    <x v="0"/>
    <x v="1"/>
    <x v="1"/>
    <x v="45"/>
    <s v="Resuelta"/>
    <n v="30"/>
    <n v="6"/>
    <n v="2020"/>
    <n v="148"/>
    <s v="No Cruza"/>
    <n v="110"/>
    <n v="31"/>
    <n v="3"/>
    <n v="2020"/>
    <n v="239"/>
    <x v="1"/>
    <n v="91"/>
    <x v="2"/>
  </r>
  <r>
    <s v="P95102018070006"/>
    <x v="4"/>
    <n v="2322819"/>
    <n v="0"/>
    <s v="                                                                                "/>
    <s v="O.C. B/quilla Cto   "/>
    <s v="  AWBB S.A.S                                                            "/>
    <n v="3116383353"/>
    <s v="TC089"/>
    <s v="                                                                                                                                                                                           "/>
    <s v="PLANTA DE POSTES MILEM LTDA                                 "/>
    <s v="T3215501                      "/>
    <s v="Luz_Estela_Arevalo_de_León                                                      "/>
    <s v="AC220"/>
    <n v="20180709"/>
    <n v="20191128"/>
    <n v="9510"/>
    <n v="26407792"/>
    <s v="Seguimiento y rev. instalacion electrica distribucion "/>
    <s v="NO"/>
    <x v="3"/>
    <n v="300"/>
    <n v="300000"/>
    <s v="Aumentos de potencia"/>
    <x v="6"/>
    <n v="20191128"/>
    <x v="3"/>
    <n v="1"/>
    <x v="0"/>
    <n v="9"/>
    <x v="6"/>
    <x v="3"/>
    <x v="1"/>
    <x v="270"/>
    <s v="Resuelta"/>
    <n v="28"/>
    <n v="11"/>
    <n v="2019"/>
    <n v="363"/>
    <s v="No Cruza"/>
    <n v="507"/>
    <n v="28"/>
    <n v="11"/>
    <n v="2019"/>
    <n v="363"/>
    <x v="0"/>
    <n v="0"/>
    <x v="3"/>
  </r>
  <r>
    <s v="P93322020110001"/>
    <x v="5"/>
    <n v="5716865"/>
    <n v="25624507"/>
    <s v="Situacion correcta                                                              "/>
    <s v="Of. Telefónica 24H  "/>
    <s v="RUBI ESTER DAZA ZUBIRIA                                                 "/>
    <n v="3145973431"/>
    <s v="TC090"/>
    <s v="CL 6 22 32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3"/>
    <n v="20201103"/>
    <n v="9332"/>
    <n v="0"/>
    <m/>
    <s v="NO"/>
    <x v="0"/>
    <n v="3"/>
    <n v="3000"/>
    <s v="Aumentos de potencia"/>
    <x v="9"/>
    <n v="20201103"/>
    <x v="1"/>
    <n v="1"/>
    <x v="1"/>
    <n v="3"/>
    <x v="5"/>
    <x v="1"/>
    <x v="3"/>
    <x v="101"/>
    <s v="Sin Orden"/>
    <n v="3"/>
    <n v="11"/>
    <n v="2020"/>
    <n v="22"/>
    <s v="No Cruza"/>
    <n v="22"/>
    <n v="3"/>
    <n v="11"/>
    <n v="2020"/>
    <n v="22"/>
    <x v="1"/>
    <n v="0"/>
    <x v="4"/>
  </r>
  <r>
    <s v="P93322020110008"/>
    <x v="3"/>
    <n v="5668727"/>
    <n v="25622370"/>
    <s v="Suspendido por impago                                                           "/>
    <s v="ZE MaicaoManauUribia"/>
    <s v="MOHAMAD SAID EL HAGE EL HAGE                                            "/>
    <n v="3153812540"/>
    <s v="TC090"/>
    <s v="CL 10 CR 10 11 ENTR 1   P 1  BODE 1                                                                                                                                                        "/>
    <s v="                                                            "/>
    <s v="TR194779                      "/>
    <s v="NORELVIS_SANCHEZ_DE_LEON                                                        "/>
    <s v="AC005"/>
    <n v="20201113"/>
    <n v="20201113"/>
    <n v="9332"/>
    <n v="28282615"/>
    <s v="Modificación de Potencia"/>
    <s v="NO"/>
    <x v="2"/>
    <n v="6"/>
    <n v="6000"/>
    <s v="Aumentos de potencia"/>
    <x v="3"/>
    <n v="20201113"/>
    <x v="1"/>
    <n v="1"/>
    <x v="1"/>
    <n v="13"/>
    <x v="5"/>
    <x v="1"/>
    <x v="3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93502020060001"/>
    <x v="2"/>
    <n v="0"/>
    <n v="0"/>
    <s v="                                                                                "/>
    <s v="O.C. B/quilla Cto   "/>
    <s v="PALERMO GNV SAN MARINO DISTRACOM SA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DS SITIONUEVO                                              "/>
    <s v="A3151411                      "/>
    <s v="FERGIE_YULISSA_SOLANO_MANOTAS                                                   "/>
    <s v="AC190"/>
    <n v="20200604"/>
    <n v="20200710"/>
    <n v="9350"/>
    <n v="27602013"/>
    <s v="Factibilidad Distribucion "/>
    <s v="NO"/>
    <x v="1"/>
    <n v="250"/>
    <n v="250000"/>
    <s v="Obras "/>
    <x v="7"/>
    <n v="20200722"/>
    <x v="3"/>
    <n v="1"/>
    <x v="0"/>
    <n v="4"/>
    <x v="4"/>
    <x v="1"/>
    <x v="0"/>
    <x v="27"/>
    <s v="Resuelta"/>
    <n v="22"/>
    <n v="7"/>
    <n v="2020"/>
    <n v="126"/>
    <s v="No Cruza"/>
    <n v="48"/>
    <n v="10"/>
    <n v="7"/>
    <n v="2020"/>
    <n v="138"/>
    <x v="1"/>
    <n v="12"/>
    <x v="2"/>
  </r>
  <r>
    <s v="P11102017050013"/>
    <x v="2"/>
    <n v="0"/>
    <n v="0"/>
    <s v="                                                                                "/>
    <s v="O.C. B/quilla Nte   "/>
    <s v="BODEGA LA 43 PLASTICOS GRIMALDO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LASTICOS                                                   "/>
    <s v="T3443869                      "/>
    <s v="                                                                                "/>
    <s v="AC190"/>
    <n v="20170504"/>
    <n v="20170803"/>
    <n v="1110"/>
    <n v="23821635"/>
    <s v="Factibilidad Distribucion "/>
    <s v="NO"/>
    <x v="1"/>
    <n v="500"/>
    <n v="500000"/>
    <s v="Obras "/>
    <x v="16"/>
    <n v="20170809"/>
    <x v="3"/>
    <n v="1"/>
    <x v="0"/>
    <n v="4"/>
    <x v="2"/>
    <x v="0"/>
    <x v="1"/>
    <x v="797"/>
    <s v="Resuelta"/>
    <n v="9"/>
    <n v="8"/>
    <n v="2017"/>
    <n v="1204"/>
    <s v="No Cruza"/>
    <n v="97"/>
    <n v="3"/>
    <n v="8"/>
    <n v="2017"/>
    <n v="1210"/>
    <x v="0"/>
    <n v="6"/>
    <x v="2"/>
  </r>
  <r>
    <s v="P11102020070035"/>
    <x v="2"/>
    <n v="2691930"/>
    <n v="20142618"/>
    <s v="Situacion correcta                                                              "/>
    <s v="O.C. B/quilla Cto   "/>
    <s v="COLBA S.A.S. INVERSIONES                                                "/>
    <n v="3007007299"/>
    <s v="TC088"/>
    <s v="CR 50 72 51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717"/>
    <n v="20200917"/>
    <n v="1110"/>
    <n v="27849150"/>
    <s v="Factibilidad Distribucion "/>
    <s v="NO"/>
    <x v="1"/>
    <n v="112.5"/>
    <n v="112500"/>
    <s v="Aumentos de potencia"/>
    <x v="16"/>
    <n v="20201025"/>
    <x v="2"/>
    <n v="1"/>
    <x v="0"/>
    <n v="17"/>
    <x v="6"/>
    <x v="1"/>
    <x v="1"/>
    <x v="361"/>
    <s v="Resuelta"/>
    <n v="25"/>
    <n v="10"/>
    <n v="2020"/>
    <n v="31"/>
    <s v="No Cruza"/>
    <n v="100"/>
    <n v="17"/>
    <n v="9"/>
    <n v="2020"/>
    <n v="69"/>
    <x v="1"/>
    <n v="38"/>
    <x v="2"/>
  </r>
  <r>
    <s v="P34702020110001"/>
    <x v="0"/>
    <n v="8894671"/>
    <n v="36179305"/>
    <s v="Situacion correcta                                                              "/>
    <s v="ZE Santa_Marta      "/>
    <s v="IPS FUNDACION PRO MAGDALENA                                             "/>
    <n v="4358420"/>
    <s v="TC092"/>
    <s v="CR 15 CL 3 12                                                                                                                                                                              "/>
    <s v="FRENTE SENA                                                 "/>
    <s v="T9697258                      "/>
    <s v="Adriana_Duran_Q                                                                 "/>
    <s v="AC100"/>
    <n v="20201102"/>
    <n v="20201119"/>
    <n v="3470"/>
    <n v="28287492"/>
    <s v="Factibilidad Distribucion "/>
    <s v="NO"/>
    <x v="1"/>
    <n v="75"/>
    <n v="75000"/>
    <s v="Aumentos de potencia"/>
    <x v="0"/>
    <n v="20201119"/>
    <x v="2"/>
    <n v="1"/>
    <x v="0"/>
    <n v="2"/>
    <x v="5"/>
    <x v="1"/>
    <x v="0"/>
    <x v="377"/>
    <s v="Resuelta"/>
    <n v="19"/>
    <n v="11"/>
    <n v="2020"/>
    <n v="6"/>
    <s v="No Cruza"/>
    <n v="17"/>
    <n v="19"/>
    <n v="11"/>
    <n v="2020"/>
    <n v="6"/>
    <x v="1"/>
    <n v="0"/>
    <x v="0"/>
  </r>
  <r>
    <s v="P34102019050053"/>
    <x v="4"/>
    <n v="1030117"/>
    <n v="0"/>
    <s v="                                                                                "/>
    <s v="ZE Santa_Marta      "/>
    <s v="CARLOS TONCEL DIAZ                                                      "/>
    <n v="3226868529"/>
    <s v="TC090"/>
    <s v="                                                                                                                                                                                           "/>
    <s v="A LA ENTRADA MATADERO VIRA VIRA                             "/>
    <s v="T9697258                      "/>
    <s v="Adriana_Duran_Q                                                                 "/>
    <s v="AC220"/>
    <n v="20190515"/>
    <n v="20191021"/>
    <n v="3410"/>
    <n v="26539385"/>
    <s v="Seguimiento y rev. instalacion electrica distribucion "/>
    <s v="NO"/>
    <x v="3"/>
    <n v="30"/>
    <n v="30000"/>
    <s v="Aumentos de potencia"/>
    <x v="4"/>
    <n v="20191021"/>
    <x v="2"/>
    <n v="1"/>
    <x v="0"/>
    <n v="15"/>
    <x v="2"/>
    <x v="2"/>
    <x v="0"/>
    <x v="725"/>
    <s v="Resuelta"/>
    <n v="21"/>
    <n v="10"/>
    <n v="2019"/>
    <n v="401"/>
    <s v="No Cruza"/>
    <n v="159"/>
    <n v="21"/>
    <n v="10"/>
    <n v="2019"/>
    <n v="401"/>
    <x v="0"/>
    <n v="0"/>
    <x v="3"/>
  </r>
  <r>
    <s v="P93432019070011"/>
    <x v="2"/>
    <n v="0"/>
    <n v="0"/>
    <s v="                                                                                "/>
    <s v="ZE Santa_Marta      "/>
    <s v="VILLA ELIANA FINCA                                                      "/>
    <n v="4216755"/>
    <s v="TC090"/>
    <s v="                                                                                                                                                                                           "/>
    <s v="NIF VECINO 21066579                                         "/>
    <s v="T9697258                      "/>
    <s v="Adriana_Duran_Q                                                                 "/>
    <s v="AC190"/>
    <n v="20190730"/>
    <n v="20190812"/>
    <n v="9343"/>
    <n v="28261643"/>
    <s v="Seguimiento y rev. instalacion electrica distribucion "/>
    <s v="NO"/>
    <x v="1"/>
    <n v="1"/>
    <n v="1000"/>
    <s v="Obras "/>
    <x v="5"/>
    <n v="20190830"/>
    <x v="4"/>
    <n v="1"/>
    <x v="0"/>
    <n v="30"/>
    <x v="6"/>
    <x v="2"/>
    <x v="0"/>
    <x v="300"/>
    <s v="Resuelta"/>
    <n v="30"/>
    <n v="8"/>
    <n v="2019"/>
    <n v="453"/>
    <s v="No Cruza"/>
    <n v="31"/>
    <n v="12"/>
    <n v="8"/>
    <n v="2019"/>
    <n v="471"/>
    <x v="0"/>
    <n v="18"/>
    <x v="2"/>
  </r>
  <r>
    <s v="P34402019030003"/>
    <x v="2"/>
    <n v="0"/>
    <n v="0"/>
    <s v="                                                                                "/>
    <s v="ZE Santa_Marta      "/>
    <s v="URBANIZACION VILLA GLADYS                                               "/>
    <n v="5713355"/>
    <s v="TC090"/>
    <s v="                                                                                                                                                                                           "/>
    <s v="ANTIGUO AEROPUERTO                                          "/>
    <s v="T7541855                      "/>
    <s v="Elizabeth_Perez_Rincon                                                          "/>
    <s v="AC190"/>
    <n v="20190311"/>
    <n v="20190311"/>
    <n v="3440"/>
    <n v="0"/>
    <m/>
    <s v="NO"/>
    <x v="0"/>
    <n v="600"/>
    <n v="600000"/>
    <s v="Obras "/>
    <x v="8"/>
    <n v="20190311"/>
    <x v="5"/>
    <n v="1"/>
    <x v="0"/>
    <n v="11"/>
    <x v="0"/>
    <x v="2"/>
    <x v="0"/>
    <x v="607"/>
    <s v="Sin Orden"/>
    <n v="11"/>
    <n v="3"/>
    <n v="2019"/>
    <n v="625"/>
    <s v="No Cruza"/>
    <n v="625"/>
    <n v="11"/>
    <n v="3"/>
    <n v="2019"/>
    <n v="625"/>
    <x v="0"/>
    <n v="0"/>
    <x v="2"/>
  </r>
  <r>
    <s v="P11702020030022"/>
    <x v="1"/>
    <n v="0"/>
    <n v="0"/>
    <s v="                                                                                "/>
    <s v="Of. Telefónica 24H  "/>
    <s v="EUGENIO ALONSO YAÑEZ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10A 118 33                                             "/>
    <s v="TR051819                      "/>
    <s v="JHESICA_KATHERINE_HERNANDEZ_VERGEL                                              "/>
    <s v="AC236"/>
    <n v="20200306"/>
    <n v="20200410"/>
    <n v="1170"/>
    <n v="27571121"/>
    <s v="Inspección Normalización"/>
    <s v="NO"/>
    <x v="1"/>
    <n v="3"/>
    <n v="3000"/>
    <s v="Suministros definitivos Simples "/>
    <x v="1"/>
    <n v="20200410"/>
    <x v="1"/>
    <n v="1"/>
    <x v="1"/>
    <n v="6"/>
    <x v="0"/>
    <x v="1"/>
    <x v="1"/>
    <x v="93"/>
    <s v="Resuelta"/>
    <n v="10"/>
    <n v="4"/>
    <n v="2020"/>
    <n v="229"/>
    <s v="No Cruza"/>
    <n v="35"/>
    <n v="10"/>
    <n v="4"/>
    <n v="2020"/>
    <n v="229"/>
    <x v="1"/>
    <n v="0"/>
    <x v="1"/>
  </r>
  <r>
    <s v="P11102016090021"/>
    <x v="2"/>
    <n v="2323611"/>
    <n v="0"/>
    <s v="                                                                                "/>
    <s v="O.C. B/quilla Cto   "/>
    <s v="RESTAURANTE PALOMA EL CELLER S.A.S                                      "/>
    <n v="3137753248"/>
    <s v="TC089"/>
    <s v="                                                                                                                                                                                           "/>
    <s v="RESTAURANTE PALOMA                                          "/>
    <s v="T3215501                      "/>
    <s v="Luz_Estela_Arevalo_de_León                                                      "/>
    <s v="AC190"/>
    <n v="20160905"/>
    <n v="20170331"/>
    <n v="1110"/>
    <n v="23087138"/>
    <s v="Factibilidad Distribucion "/>
    <s v="NO"/>
    <x v="1"/>
    <n v="75"/>
    <n v="75000"/>
    <s v="Aumentos de potencia"/>
    <x v="7"/>
    <n v="20170403"/>
    <x v="3"/>
    <n v="1"/>
    <x v="0"/>
    <n v="5"/>
    <x v="7"/>
    <x v="7"/>
    <x v="1"/>
    <x v="798"/>
    <s v="Resuelta"/>
    <n v="3"/>
    <n v="4"/>
    <n v="2017"/>
    <n v="1332"/>
    <s v="No Cruza"/>
    <n v="210"/>
    <n v="31"/>
    <n v="3"/>
    <n v="2017"/>
    <n v="1335"/>
    <x v="0"/>
    <n v="3"/>
    <x v="2"/>
  </r>
  <r>
    <s v="P11702020090025"/>
    <x v="3"/>
    <n v="2074818"/>
    <n v="20050417"/>
    <s v="Situacion correcta                                                              "/>
    <s v="Of. Telefónica 24H  "/>
    <s v="ANA MARIA CABRERA GRUBERT                                               "/>
    <n v="0"/>
    <s v="TC090"/>
    <s v="CL 36B 5B 36                                                                                                                                                                               "/>
    <s v="=CLL 36B 5B 36                                              "/>
    <s v="NT001924                      "/>
    <s v="MANUEL_DE_JESUS_JULIO_BARRIOS                                                   "/>
    <s v="AC005"/>
    <n v="20200908"/>
    <n v="20200909"/>
    <n v="1170"/>
    <n v="28116566"/>
    <s v="Modificación de Potencia"/>
    <s v="NO"/>
    <x v="3"/>
    <n v="3"/>
    <n v="3000"/>
    <s v="Aumentos de potencia"/>
    <x v="8"/>
    <n v="20200909"/>
    <x v="1"/>
    <n v="1"/>
    <x v="1"/>
    <n v="8"/>
    <x v="7"/>
    <x v="1"/>
    <x v="1"/>
    <x v="62"/>
    <s v="Resuelta"/>
    <n v="9"/>
    <n v="9"/>
    <n v="2020"/>
    <n v="77"/>
    <s v="No Cruza"/>
    <n v="1"/>
    <n v="9"/>
    <n v="9"/>
    <n v="2020"/>
    <n v="77"/>
    <x v="1"/>
    <n v="0"/>
    <x v="1"/>
  </r>
  <r>
    <s v="P75412019090026"/>
    <x v="2"/>
    <n v="0"/>
    <n v="0"/>
    <s v="                                                                                "/>
    <s v="O.C Sabanalarga     "/>
    <s v="MARIA L. VILLEGAS GIL VILLA MARCELA                                     "/>
    <n v="3157421253"/>
    <s v="TC090"/>
    <s v="                                                                                                                                                                                           "/>
    <s v="CT 11823 MT 13966                                           "/>
    <s v="A8742068                      "/>
    <s v="Alvaro_Enrique_Hernandez_Suarez                                                 "/>
    <s v="AC190"/>
    <n v="20190916"/>
    <n v="20200109"/>
    <n v="7541"/>
    <n v="26738841"/>
    <s v="Factibilidad Distribucion "/>
    <s v="NO"/>
    <x v="1"/>
    <n v="300"/>
    <n v="300000"/>
    <s v="Obras "/>
    <x v="8"/>
    <n v="20201019"/>
    <x v="2"/>
    <n v="1"/>
    <x v="0"/>
    <n v="16"/>
    <x v="7"/>
    <x v="2"/>
    <x v="4"/>
    <x v="29"/>
    <s v="Resuelta"/>
    <n v="19"/>
    <n v="10"/>
    <n v="2020"/>
    <n v="37"/>
    <s v="No Cruza"/>
    <n v="399"/>
    <n v="9"/>
    <n v="1"/>
    <n v="2020"/>
    <n v="321"/>
    <x v="1"/>
    <n v="284"/>
    <x v="2"/>
  </r>
  <r>
    <s v="P93312020100012"/>
    <x v="9"/>
    <n v="0"/>
    <n v="0"/>
    <s v="                                                                                "/>
    <s v="O.C. Riohacha       "/>
    <s v="DISTRACION FCA ANDREINA GARCIA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L SILENCIO LOS HORNITOS                                    "/>
    <s v="N3352044                      "/>
    <s v="Laudis_Peñaranda_                                                               "/>
    <s v="AC090"/>
    <n v="20201021"/>
    <n v="20201022"/>
    <n v="9331"/>
    <n v="28246003"/>
    <s v="Factibilidad Distribucion "/>
    <s v="NO"/>
    <x v="1"/>
    <n v="25"/>
    <n v="25000"/>
    <s v="Obras "/>
    <x v="28"/>
    <n v="20201028"/>
    <x v="2"/>
    <n v="1"/>
    <x v="0"/>
    <n v="21"/>
    <x v="3"/>
    <x v="1"/>
    <x v="3"/>
    <x v="151"/>
    <s v="Resuelta"/>
    <n v="28"/>
    <n v="10"/>
    <n v="2020"/>
    <n v="28"/>
    <s v="No Cruza"/>
    <n v="7"/>
    <n v="22"/>
    <n v="10"/>
    <n v="2020"/>
    <n v="34"/>
    <x v="1"/>
    <n v="6"/>
    <x v="6"/>
  </r>
  <r>
    <s v="P11102018080103"/>
    <x v="2"/>
    <n v="2989716"/>
    <n v="0"/>
    <s v="                                                                                "/>
    <s v="C.T.SOLEDAD         "/>
    <s v="MOTEL EL SITIO OLIVARES MALDONADO ADOLFO                                "/>
    <n v="3007437228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822"/>
    <n v="20181102"/>
    <n v="1110"/>
    <n v="25717180"/>
    <s v="Seguimiento y rev. instalacion electrica distribucion "/>
    <s v="NO"/>
    <x v="3"/>
    <n v="112.5"/>
    <n v="112500"/>
    <s v="Aumentos de potencia"/>
    <x v="7"/>
    <n v="20181107"/>
    <x v="3"/>
    <n v="1"/>
    <x v="0"/>
    <n v="22"/>
    <x v="10"/>
    <x v="3"/>
    <x v="1"/>
    <x v="698"/>
    <s v="Resuelta"/>
    <n v="7"/>
    <n v="11"/>
    <n v="2018"/>
    <n v="749"/>
    <s v="No Cruza"/>
    <n v="77"/>
    <n v="2"/>
    <n v="11"/>
    <n v="2018"/>
    <n v="754"/>
    <x v="0"/>
    <n v="5"/>
    <x v="2"/>
  </r>
  <r>
    <s v="P11102019020020"/>
    <x v="2"/>
    <n v="2956173"/>
    <n v="20138368"/>
    <s v="Situacion correcta                                                              "/>
    <s v="C.T.SOLEDAD         "/>
    <s v="  FUNDACION CARNAVAL DE BARRANQUILLA                                    "/>
    <n v="0"/>
    <s v="TC088"/>
    <s v="CL 50 53 66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90206"/>
    <n v="20190206"/>
    <n v="1110"/>
    <n v="0"/>
    <m/>
    <s v="NO"/>
    <x v="0"/>
    <n v="75"/>
    <n v="75000"/>
    <s v="Aumentos de potencia"/>
    <x v="7"/>
    <n v="20190206"/>
    <x v="2"/>
    <n v="1"/>
    <x v="0"/>
    <n v="6"/>
    <x v="1"/>
    <x v="2"/>
    <x v="1"/>
    <x v="790"/>
    <s v="Sin Orden"/>
    <n v="6"/>
    <n v="2"/>
    <n v="2019"/>
    <n v="658"/>
    <s v="No Cruza"/>
    <n v="658"/>
    <n v="6"/>
    <n v="2"/>
    <n v="2019"/>
    <n v="658"/>
    <x v="0"/>
    <n v="0"/>
    <x v="2"/>
  </r>
  <r>
    <s v="P34102020030103"/>
    <x v="0"/>
    <n v="4092599"/>
    <n v="36139224"/>
    <s v="Situacion correcta                                                              "/>
    <s v="ZE Santa_Marta      "/>
    <s v="CENTRO COMERCIAL ESTACION SAN PEDRO                                     "/>
    <n v="3187547963"/>
    <s v="TC088"/>
    <s v="CL 23A CR 11 103               ARCO    0                                                                                                                                                   "/>
    <s v="CENTRO CCIAL SAN PEDRO                                      "/>
    <s v="T9697258                      "/>
    <s v="Adriana_Duran_Q                                                                 "/>
    <s v="AC100"/>
    <n v="20200325"/>
    <n v="20200403"/>
    <n v="3410"/>
    <n v="27300059"/>
    <s v="Factibilidad Distribucion "/>
    <s v="NO"/>
    <x v="1"/>
    <n v="630"/>
    <n v="630000"/>
    <s v="Aumentos de potencia"/>
    <x v="0"/>
    <n v="20200403"/>
    <x v="3"/>
    <n v="1"/>
    <x v="0"/>
    <n v="25"/>
    <x v="0"/>
    <x v="1"/>
    <x v="0"/>
    <x v="466"/>
    <s v="Resuelta"/>
    <n v="3"/>
    <n v="4"/>
    <n v="2020"/>
    <n v="236"/>
    <s v="No Cruza"/>
    <n v="9"/>
    <n v="3"/>
    <n v="4"/>
    <n v="2020"/>
    <n v="236"/>
    <x v="1"/>
    <n v="0"/>
    <x v="0"/>
  </r>
  <r>
    <s v="P93312020060011"/>
    <x v="0"/>
    <n v="0"/>
    <n v="0"/>
    <s v="                                                                                "/>
    <s v="O.C. Riohacha       "/>
    <s v="MUNICIPIO DE FONSECA ELECTRIFICACION ETCR PONDORES 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200608"/>
    <n v="20200611"/>
    <n v="9331"/>
    <n v="27611015"/>
    <s v="Factibilidad Distribucion "/>
    <s v="NO"/>
    <x v="1"/>
    <n v="300"/>
    <n v="300000"/>
    <s v="Obras "/>
    <x v="0"/>
    <n v="20200611"/>
    <x v="7"/>
    <n v="1"/>
    <x v="0"/>
    <n v="8"/>
    <x v="4"/>
    <x v="1"/>
    <x v="3"/>
    <x v="243"/>
    <s v="Resuelta"/>
    <n v="11"/>
    <n v="6"/>
    <n v="2020"/>
    <n v="167"/>
    <s v="No Cruza"/>
    <n v="3"/>
    <n v="11"/>
    <n v="6"/>
    <n v="2020"/>
    <n v="167"/>
    <x v="1"/>
    <n v="0"/>
    <x v="0"/>
  </r>
  <r>
    <s v="P11102020100110"/>
    <x v="2"/>
    <n v="8786296"/>
    <n v="20159765"/>
    <s v="Situacion correcta                                                              "/>
    <s v="ZE Bquilla-Sur-S/dad"/>
    <s v="  VATIA S.A. E.S.P.                                                     "/>
    <n v="3008034110"/>
    <s v="TC020"/>
    <s v="CL 80 49C 32               LOC  PEAJ                                                                                                                                                       "/>
    <s v="COMPAÑIA DE GENERACION DEL CAUCA S.A. E.S.P.                "/>
    <s v="T9763922                      "/>
    <s v="Somaya_Rincon                                                                   "/>
    <s v="AC190"/>
    <n v="20201024"/>
    <n v="20201120"/>
    <n v="1110"/>
    <n v="28253832"/>
    <s v="Factibilidad Distribucion "/>
    <s v="NO"/>
    <x v="1"/>
    <n v="150"/>
    <n v="150000"/>
    <s v="Aumentos de potencia"/>
    <x v="14"/>
    <n v="20201120"/>
    <x v="3"/>
    <n v="1"/>
    <x v="0"/>
    <n v="24"/>
    <x v="3"/>
    <x v="1"/>
    <x v="1"/>
    <x v="329"/>
    <s v="Resuelta"/>
    <n v="20"/>
    <n v="11"/>
    <n v="2020"/>
    <n v="5"/>
    <d v="2020-10-27T00:00:00"/>
    <n v="27"/>
    <n v="20"/>
    <n v="11"/>
    <n v="2020"/>
    <n v="5"/>
    <x v="1"/>
    <n v="0"/>
    <x v="2"/>
  </r>
  <r>
    <s v="P95212018100003"/>
    <x v="2"/>
    <n v="7168943"/>
    <n v="35052396"/>
    <s v="Situacion correcta                                                              "/>
    <s v="ZE Atl. Oriental    "/>
    <s v="ALEJANDRO FCA LA ESPERANZA ZAKZUK                                       "/>
    <n v="0"/>
    <s v="TC090"/>
    <s v="CARRT A ESTADERO 20 DE JULIO KM 2 100                                                                                                                                                      "/>
    <s v="=CRA 51 84 85                                               "/>
    <s v="T9763922                      "/>
    <s v="Somaya_Rincon                                                                   "/>
    <s v="AC190"/>
    <n v="20181022"/>
    <n v="20181206"/>
    <n v="9521"/>
    <n v="25670060"/>
    <s v="Factibilidad Distribucion "/>
    <s v="NO"/>
    <x v="1"/>
    <n v="37.5"/>
    <n v="37500"/>
    <s v="Aumentos de potencia"/>
    <x v="5"/>
    <n v="20200925"/>
    <x v="2"/>
    <n v="1"/>
    <x v="0"/>
    <n v="22"/>
    <x v="3"/>
    <x v="3"/>
    <x v="4"/>
    <x v="43"/>
    <s v="Resuelta"/>
    <n v="25"/>
    <n v="9"/>
    <n v="2020"/>
    <n v="61"/>
    <s v="No Cruza"/>
    <n v="704"/>
    <n v="6"/>
    <n v="12"/>
    <n v="2018"/>
    <n v="720"/>
    <x v="0"/>
    <n v="659"/>
    <x v="2"/>
  </r>
  <r>
    <s v="P34102020100092"/>
    <x v="4"/>
    <n v="1151272"/>
    <n v="10012403"/>
    <s v="Situacion correcta                                                              "/>
    <s v="ZE Santa_Marta      "/>
    <s v="JOSE MANUEL RODRIGUEZ                                                   "/>
    <n v="0"/>
    <s v="TC090"/>
    <s v="CL 26A CR 30B 36               APTO  201                                                                                                                                                   "/>
    <s v="                                                            "/>
    <s v="T7541855                      "/>
    <s v="Elizabeth_Perez_Rincon                                                          "/>
    <s v="AC220"/>
    <n v="20201024"/>
    <n v="20201024"/>
    <n v="3410"/>
    <n v="0"/>
    <m/>
    <s v="NO"/>
    <x v="0"/>
    <n v="225"/>
    <n v="225000"/>
    <s v="Aumentos de potencia"/>
    <x v="4"/>
    <n v="20201024"/>
    <x v="3"/>
    <n v="1"/>
    <x v="0"/>
    <n v="24"/>
    <x v="3"/>
    <x v="1"/>
    <x v="0"/>
    <x v="329"/>
    <s v="Sin Orden"/>
    <n v="24"/>
    <n v="10"/>
    <n v="2020"/>
    <n v="32"/>
    <s v="No Cruza"/>
    <n v="32"/>
    <n v="24"/>
    <n v="10"/>
    <n v="2020"/>
    <n v="32"/>
    <x v="1"/>
    <n v="0"/>
    <x v="3"/>
  </r>
  <r>
    <s v="P95102018050013"/>
    <x v="2"/>
    <n v="6577411"/>
    <n v="34515848"/>
    <s v="Situacion correcta                                                              "/>
    <s v="C.T.SOLEDAD         "/>
    <s v="  ALFAGRES S.A.                                                         "/>
    <n v="3234644389"/>
    <s v="TC092"/>
    <s v="CL 110 CR 33 12               BDGA   14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508"/>
    <n v="20180608"/>
    <n v="9510"/>
    <n v="25263826"/>
    <s v="Seguimiento y rev. instalacion electrica distribucion "/>
    <s v="NO"/>
    <x v="3"/>
    <n v="45"/>
    <n v="45000"/>
    <s v="Aumentos de potencia"/>
    <x v="5"/>
    <n v="20190904"/>
    <x v="2"/>
    <n v="1"/>
    <x v="0"/>
    <n v="8"/>
    <x v="2"/>
    <x v="3"/>
    <x v="1"/>
    <x v="394"/>
    <s v="Resuelta"/>
    <n v="4"/>
    <n v="9"/>
    <n v="2019"/>
    <n v="448"/>
    <s v="No Cruza"/>
    <n v="484"/>
    <n v="8"/>
    <n v="6"/>
    <n v="2018"/>
    <n v="901"/>
    <x v="0"/>
    <n v="453"/>
    <x v="2"/>
  </r>
  <r>
    <s v="P34102020080065"/>
    <x v="9"/>
    <n v="0"/>
    <n v="0"/>
    <s v="                                                                                "/>
    <s v="O.C. La 14          "/>
    <s v="MARIO HERNAN CARRASCAL GOMEZ BMT PLASTIQUERA                            "/>
    <n v="301356889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828"/>
    <n v="20200828"/>
    <n v="3410"/>
    <n v="28116835"/>
    <s v="Factibilidad Distribucion "/>
    <s v="NO"/>
    <x v="1"/>
    <n v="45"/>
    <n v="45000"/>
    <s v="Obras "/>
    <x v="15"/>
    <n v="20200828"/>
    <x v="2"/>
    <n v="1"/>
    <x v="3"/>
    <n v="28"/>
    <x v="10"/>
    <x v="1"/>
    <x v="0"/>
    <x v="328"/>
    <s v="Resuelta"/>
    <n v="28"/>
    <n v="8"/>
    <n v="2020"/>
    <n v="89"/>
    <s v="No Cruza"/>
    <n v="0"/>
    <n v="28"/>
    <n v="8"/>
    <n v="2020"/>
    <n v="89"/>
    <x v="1"/>
    <n v="0"/>
    <x v="6"/>
  </r>
  <r>
    <s v="P34602020090027"/>
    <x v="3"/>
    <n v="0"/>
    <n v="0"/>
    <s v="                                                                                "/>
    <s v="XXX NO UTILIZAR     "/>
    <s v="JULIO CESAR NAVARRO DELGADO                                             "/>
    <n v="318671812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440                      "/>
    <s v="DEYANIRA_ARCIA_ALFARO                                                           "/>
    <s v="AC005"/>
    <n v="20200923"/>
    <n v="20200923"/>
    <n v="3460"/>
    <n v="28158789"/>
    <s v="Inspección Normalización"/>
    <s v="SI"/>
    <x v="2"/>
    <n v="3"/>
    <n v="3000"/>
    <s v="Suministros definitivos Simples "/>
    <x v="3"/>
    <n v="20200923"/>
    <x v="1"/>
    <n v="1"/>
    <x v="1"/>
    <n v="23"/>
    <x v="7"/>
    <x v="1"/>
    <x v="0"/>
    <x v="169"/>
    <s v="Pendiente"/>
    <n v="23"/>
    <n v="9"/>
    <n v="2020"/>
    <n v="63"/>
    <d v="2020-09-23T00:00:00"/>
    <n v="63"/>
    <n v="23"/>
    <n v="9"/>
    <n v="2020"/>
    <n v="63"/>
    <x v="1"/>
    <n v="0"/>
    <x v="1"/>
  </r>
  <r>
    <s v="P11102020110032"/>
    <x v="2"/>
    <n v="2700963"/>
    <n v="20141114"/>
    <s v="Situacion correcta                                                              "/>
    <s v="O.C. B/quilla Cto   "/>
    <s v="FAUEZ FAUSTO DAVID JAIL BENITEZ                                         "/>
    <n v="3006890562"/>
    <s v="TC092"/>
    <s v="CR 54 75 78                                                                                                                                                                                "/>
    <s v="CRA 53 76 239=CRA 54 75 78                                  "/>
    <s v="T9763922                      "/>
    <s v="Somaya_Rincon                                                                   "/>
    <s v="AC190"/>
    <n v="20201106"/>
    <n v="20201106"/>
    <n v="1110"/>
    <n v="0"/>
    <m/>
    <s v="NO"/>
    <x v="0"/>
    <n v="50"/>
    <n v="50000"/>
    <s v="Aumentos de potencia"/>
    <x v="7"/>
    <n v="20201106"/>
    <x v="3"/>
    <n v="1"/>
    <x v="0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2"/>
  </r>
  <r>
    <s v="P34402020100023"/>
    <x v="5"/>
    <n v="0"/>
    <n v="0"/>
    <s v="                                                                                "/>
    <s v="O.C. Soledad        "/>
    <s v="ALBA ROSA COGOLLO HOYOS                                                 "/>
    <n v="3006707367"/>
    <s v="TC092"/>
    <s v="                                                                                                                                                                                           "/>
    <s v="NIF VEC 20679654                                            "/>
    <s v="A2670921                      "/>
    <s v="Margarita_Ortiz_Dominguez                                                       "/>
    <s v="AC230"/>
    <n v="20201029"/>
    <n v="20201029"/>
    <n v="3440"/>
    <n v="0"/>
    <m/>
    <s v="NO"/>
    <x v="0"/>
    <n v="3"/>
    <n v="3000"/>
    <s v="Suministros definitivos Simples "/>
    <x v="9"/>
    <n v="20201029"/>
    <x v="1"/>
    <n v="1"/>
    <x v="1"/>
    <n v="29"/>
    <x v="3"/>
    <x v="1"/>
    <x v="0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11102019070101"/>
    <x v="4"/>
    <n v="2692632"/>
    <n v="20147772"/>
    <s v="Situacion correcta                                                              "/>
    <s v="O.C. B/quilla Nte   "/>
    <s v="OBRA NAVARRO RUEDA Y CIA                                                "/>
    <n v="3012921379"/>
    <s v="TC092"/>
    <s v="CR 48 75 54 BLOQ   1 P  1 LOC     4                                                                                                                                                        "/>
    <s v="CRA 48 75 54                                                "/>
    <s v="A3151411                      "/>
    <s v="FERGIE_YULISSA_SOLANO_MANOTAS                                                   "/>
    <s v="AC220"/>
    <n v="20190719"/>
    <n v="20200814"/>
    <n v="1110"/>
    <n v="26908909"/>
    <s v="Seguimiento y rev. instalacion electrica distribucion "/>
    <s v="NO"/>
    <x v="3"/>
    <n v="75"/>
    <n v="75000"/>
    <s v="Aumentos de potencia"/>
    <x v="6"/>
    <n v="20200814"/>
    <x v="2"/>
    <n v="1"/>
    <x v="0"/>
    <n v="19"/>
    <x v="6"/>
    <x v="2"/>
    <x v="1"/>
    <x v="267"/>
    <s v="Resuelta"/>
    <n v="14"/>
    <n v="8"/>
    <n v="2020"/>
    <n v="103"/>
    <s v="No Cruza"/>
    <n v="392"/>
    <n v="14"/>
    <n v="8"/>
    <n v="2020"/>
    <n v="103"/>
    <x v="1"/>
    <n v="0"/>
    <x v="3"/>
  </r>
  <r>
    <s v="P93322020110006"/>
    <x v="3"/>
    <n v="0"/>
    <n v="0"/>
    <s v="                                                                                "/>
    <s v="ZE MaicaoManauUribia"/>
    <s v="DANIEL HERNANDEZ ESTRADA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NIF VEC. 25628965                                           "/>
    <s v="TR194776                      "/>
    <s v="ALEXANDER_CASTRO_VERGEL                                                         "/>
    <s v="AC005"/>
    <n v="20201111"/>
    <n v="20201111"/>
    <n v="9332"/>
    <n v="28278890"/>
    <s v="Inspección Normalización"/>
    <s v="NO"/>
    <x v="2"/>
    <n v="4"/>
    <n v="4000"/>
    <s v="Suministros definitivos Simples "/>
    <x v="3"/>
    <n v="20201111"/>
    <x v="1"/>
    <n v="1"/>
    <x v="1"/>
    <n v="11"/>
    <x v="5"/>
    <x v="1"/>
    <x v="3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95102017090056"/>
    <x v="8"/>
    <n v="0"/>
    <n v="0"/>
    <s v="                                                                                "/>
    <s v="C.T.SOLEDAD         "/>
    <s v="THF INTERNACIONAL SAS LOCALES COMERCIALES PIC                           "/>
    <n v="0"/>
    <s v="TC092"/>
    <s v="                                                                                                                                                                                           "/>
    <s v="CLL 110 6 335                                               "/>
    <s v="T2891467                      "/>
    <s v="SHIRLEY_ESTHER_TAPIA_CUADRADO                                                   "/>
    <s v="AC210"/>
    <n v="20170925"/>
    <n v="20180427"/>
    <n v="9510"/>
    <n v="24851657"/>
    <s v="Seguimiento y rev. instalacion electrica distribucion "/>
    <s v="NO"/>
    <x v="3"/>
    <n v="150"/>
    <n v="150000"/>
    <s v="Obras "/>
    <x v="13"/>
    <n v="20180427"/>
    <x v="3"/>
    <n v="1"/>
    <x v="0"/>
    <n v="25"/>
    <x v="7"/>
    <x v="0"/>
    <x v="1"/>
    <x v="799"/>
    <s v="Resuelta"/>
    <n v="27"/>
    <n v="4"/>
    <n v="2018"/>
    <n v="943"/>
    <s v="No Cruza"/>
    <n v="214"/>
    <n v="27"/>
    <n v="4"/>
    <n v="2018"/>
    <n v="943"/>
    <x v="0"/>
    <n v="0"/>
    <x v="5"/>
  </r>
  <r>
    <s v="P11702020110005"/>
    <x v="6"/>
    <n v="0"/>
    <n v="0"/>
    <s v="                                                                                "/>
    <s v="O.C. B/quilla Sur   "/>
    <s v="YADIRA ROSA GRAUS CUELLO                                                "/>
    <n v="3106209525"/>
    <s v="TC090"/>
    <s v="                                                                                                                                                                                           "/>
    <s v="CRA 11S 47 18                                               "/>
    <s v="A2589961                      "/>
    <s v="KAREN_KANIZARES_MANOSALVA                                                       "/>
    <s v="AC170"/>
    <n v="20201103"/>
    <n v="20201108"/>
    <n v="1170"/>
    <n v="28265633"/>
    <s v="Inspección Normalización"/>
    <s v="NO"/>
    <x v="1"/>
    <n v="3"/>
    <n v="3000"/>
    <s v="Suministros definitivos Simples "/>
    <x v="10"/>
    <n v="20201108"/>
    <x v="1"/>
    <n v="1"/>
    <x v="1"/>
    <n v="3"/>
    <x v="5"/>
    <x v="1"/>
    <x v="1"/>
    <x v="101"/>
    <s v="Resuelta"/>
    <n v="8"/>
    <n v="11"/>
    <n v="2020"/>
    <n v="17"/>
    <s v="No Cruza"/>
    <n v="5"/>
    <n v="8"/>
    <n v="11"/>
    <n v="2020"/>
    <n v="17"/>
    <x v="1"/>
    <n v="0"/>
    <x v="1"/>
  </r>
  <r>
    <s v="P95102020100045"/>
    <x v="1"/>
    <n v="0"/>
    <n v="0"/>
    <s v="                                                                                "/>
    <s v="O.C. B/quilla Sur   "/>
    <s v="ANA JOSEFA TAPIA CASTELLAR                                              "/>
    <n v="313555930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565792                      "/>
    <s v="YORLENY_LISSETH_HAMBURGER_WATTS                                                 "/>
    <s v="AC236"/>
    <n v="20201028"/>
    <n v="20201030"/>
    <n v="9510"/>
    <n v="28257657"/>
    <s v="Inspección Normalización"/>
    <s v="NO"/>
    <x v="1"/>
    <n v="3"/>
    <n v="3000"/>
    <s v="Suministros definitivos Simples "/>
    <x v="1"/>
    <n v="20201030"/>
    <x v="1"/>
    <n v="1"/>
    <x v="1"/>
    <n v="28"/>
    <x v="3"/>
    <x v="1"/>
    <x v="1"/>
    <x v="133"/>
    <s v="Resuelta"/>
    <n v="30"/>
    <n v="10"/>
    <n v="2020"/>
    <n v="26"/>
    <d v="2020-10-28T00:00:00"/>
    <n v="2"/>
    <n v="30"/>
    <n v="10"/>
    <n v="2020"/>
    <n v="26"/>
    <x v="1"/>
    <n v="0"/>
    <x v="1"/>
  </r>
  <r>
    <s v="P11502020070002"/>
    <x v="0"/>
    <n v="0"/>
    <n v="0"/>
    <s v="                                                                                "/>
    <s v="O.C. B/quilla Cto   "/>
    <s v="COLOMBIA PROVISIONAL PLAZA PUERTO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PLAZA PTO COL                                   "/>
    <s v="A3151411                      "/>
    <s v="FERGIE_YULISSA_SOLANO_MANOTAS                                                   "/>
    <s v="AC100"/>
    <n v="20200703"/>
    <n v="20200713"/>
    <n v="1150"/>
    <n v="27762407"/>
    <s v="Factibilidad Distribucion "/>
    <s v="NO"/>
    <x v="1"/>
    <n v="75"/>
    <n v="75000"/>
    <s v="Obras "/>
    <x v="0"/>
    <n v="20200713"/>
    <x v="2"/>
    <n v="1"/>
    <x v="0"/>
    <n v="3"/>
    <x v="6"/>
    <x v="1"/>
    <x v="1"/>
    <x v="19"/>
    <s v="Resuelta"/>
    <n v="13"/>
    <n v="7"/>
    <n v="2020"/>
    <n v="135"/>
    <s v="No Cruza"/>
    <n v="10"/>
    <n v="13"/>
    <n v="7"/>
    <n v="2020"/>
    <n v="135"/>
    <x v="1"/>
    <n v="0"/>
    <x v="0"/>
  </r>
  <r>
    <s v="P33302020100012"/>
    <x v="1"/>
    <n v="5736943"/>
    <n v="25610697"/>
    <s v="Situacion correcta                                                              "/>
    <s v="O.C. Riohacha       "/>
    <s v="MANUEL FRANCISCO GARCIA ORTIZ                                           "/>
    <n v="3127370906"/>
    <s v="TC090"/>
    <s v="CR 19 CL 18 30                                                                                                                                                                             "/>
    <s v="                                                            "/>
    <s v="TR046848                      "/>
    <s v="CINDY_PITRE                                                                     "/>
    <s v="AC236"/>
    <n v="20201028"/>
    <n v="20201105"/>
    <n v="3330"/>
    <n v="28255987"/>
    <s v="Modificación de Potencia"/>
    <s v="NO"/>
    <x v="1"/>
    <n v="3.5"/>
    <n v="3500"/>
    <s v="Aumentos de potencia"/>
    <x v="1"/>
    <n v="20201105"/>
    <x v="1"/>
    <n v="1"/>
    <x v="1"/>
    <n v="28"/>
    <x v="3"/>
    <x v="1"/>
    <x v="3"/>
    <x v="133"/>
    <s v="Resuelta"/>
    <n v="5"/>
    <n v="11"/>
    <n v="2020"/>
    <n v="20"/>
    <d v="2020-10-28T00:00:00"/>
    <n v="8"/>
    <n v="5"/>
    <n v="11"/>
    <n v="2020"/>
    <n v="20"/>
    <x v="1"/>
    <n v="0"/>
    <x v="1"/>
  </r>
  <r>
    <s v="P75412020100009"/>
    <x v="0"/>
    <n v="0"/>
    <n v="0"/>
    <s v="                                                                                "/>
    <s v="O.C. B/quilla Cto   "/>
    <s v="  MUNICIPIO DE SANTA LUCIA                                              "/>
    <n v="3135943684"/>
    <s v="TC095"/>
    <s v="                                                                                                                                                                                           "/>
    <s v="ALCALDIA DE SANTA LUCIA                                     "/>
    <s v="A2891363                      "/>
    <s v="Naibet Olivo                                                                    "/>
    <s v="AC100"/>
    <n v="20201020"/>
    <n v="20201023"/>
    <n v="7541"/>
    <n v="28247751"/>
    <s v="Factibilidad Distribucion "/>
    <s v="NO"/>
    <x v="1"/>
    <n v="75"/>
    <n v="75000"/>
    <s v="Obras "/>
    <x v="0"/>
    <n v="20201023"/>
    <x v="3"/>
    <n v="1"/>
    <x v="0"/>
    <n v="20"/>
    <x v="3"/>
    <x v="1"/>
    <x v="4"/>
    <x v="180"/>
    <s v="Resuelta"/>
    <n v="23"/>
    <n v="10"/>
    <n v="2020"/>
    <n v="33"/>
    <s v="No Cruza"/>
    <n v="3"/>
    <n v="23"/>
    <n v="10"/>
    <n v="2020"/>
    <n v="33"/>
    <x v="1"/>
    <n v="0"/>
    <x v="0"/>
  </r>
  <r>
    <s v="P95102017030038"/>
    <x v="4"/>
    <n v="0"/>
    <n v="0"/>
    <s v="                                                                                "/>
    <s v="O.C. B/quilla Cto   "/>
    <s v="Y CONSTRUCCIONES S.A INGENIERIA SUMINISTROS MONTAJES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70323"/>
    <n v="20171124"/>
    <n v="9510"/>
    <n v="24132428"/>
    <s v="Seguimiento y rev. instalacion electrica distribucion "/>
    <s v="NO"/>
    <x v="1"/>
    <n v="15"/>
    <n v="15000"/>
    <s v="Obras "/>
    <x v="6"/>
    <n v="20171124"/>
    <x v="2"/>
    <n v="1"/>
    <x v="0"/>
    <n v="23"/>
    <x v="0"/>
    <x v="0"/>
    <x v="1"/>
    <x v="738"/>
    <s v="Resuelta"/>
    <n v="24"/>
    <n v="11"/>
    <n v="2017"/>
    <n v="1097"/>
    <s v="No Cruza"/>
    <n v="246"/>
    <n v="24"/>
    <n v="11"/>
    <n v="2017"/>
    <n v="1097"/>
    <x v="0"/>
    <n v="0"/>
    <x v="3"/>
  </r>
  <r>
    <s v="P11702020050023"/>
    <x v="1"/>
    <n v="0"/>
    <n v="0"/>
    <s v="                                                                                "/>
    <s v="C.T.SOLEDAD         "/>
    <s v="GERMAN ANTONIO MERCADO GARIZABAL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27B 18 25                                               "/>
    <s v="T2891467                      "/>
    <s v="SHIRLEY_ESTHER_TAPIA_CUADRADO                                                   "/>
    <s v="AC236"/>
    <n v="20200522"/>
    <n v="20200525"/>
    <n v="1170"/>
    <n v="27507242"/>
    <s v="Inspección Normalización"/>
    <s v="NO"/>
    <x v="1"/>
    <n v="3"/>
    <n v="3000"/>
    <s v="Suministros definitivos Simples "/>
    <x v="1"/>
    <n v="20200525"/>
    <x v="1"/>
    <n v="1"/>
    <x v="1"/>
    <n v="22"/>
    <x v="2"/>
    <x v="1"/>
    <x v="1"/>
    <x v="67"/>
    <s v="Resuelta"/>
    <n v="25"/>
    <n v="5"/>
    <n v="2020"/>
    <n v="184"/>
    <s v="No Cruza"/>
    <n v="3"/>
    <n v="25"/>
    <n v="5"/>
    <n v="2020"/>
    <n v="184"/>
    <x v="1"/>
    <n v="0"/>
    <x v="1"/>
  </r>
  <r>
    <s v="P93432020020013"/>
    <x v="0"/>
    <n v="0"/>
    <n v="0"/>
    <s v="                                                                                "/>
    <s v="O.C. La 14          "/>
    <s v="FREDIS ZAPATA HERRERA BMT                                               "/>
    <n v="3106234570"/>
    <s v="TC090"/>
    <s v="                                                                                                                                                                                           "/>
    <s v="VEC 6724245                                                 "/>
    <s v="C9794580                      "/>
    <s v="TATIANA ADELA LUQUEZ VANSTRAHLEM                                                "/>
    <s v="AC100"/>
    <n v="20200219"/>
    <n v="20200812"/>
    <n v="9343"/>
    <n v="27222465"/>
    <s v="Factibilidad Distribucion "/>
    <s v="NO"/>
    <x v="1"/>
    <n v="50"/>
    <n v="50000"/>
    <s v="Obras "/>
    <x v="0"/>
    <n v="20200812"/>
    <x v="2"/>
    <n v="1"/>
    <x v="0"/>
    <n v="19"/>
    <x v="1"/>
    <x v="1"/>
    <x v="0"/>
    <x v="424"/>
    <s v="Resuelta"/>
    <n v="12"/>
    <n v="8"/>
    <n v="2020"/>
    <n v="105"/>
    <s v="No Cruza"/>
    <n v="175"/>
    <n v="12"/>
    <n v="8"/>
    <n v="2020"/>
    <n v="105"/>
    <x v="1"/>
    <n v="0"/>
    <x v="0"/>
  </r>
  <r>
    <s v="P75412018040005"/>
    <x v="0"/>
    <n v="0"/>
    <n v="0"/>
    <s v="                                                                                "/>
    <s v="O.C Sabanalarga     "/>
    <s v="JUAN JOSE RODRIGUEZ OROZCO                                              "/>
    <n v="3007152150"/>
    <s v="TC090"/>
    <s v="                                                                                                                                                                                           "/>
    <s v="PARCELA VILLA JOHANA                                        "/>
    <s v="T9763922                      "/>
    <s v="Somaya_Rincon                                                                   "/>
    <s v="AC100"/>
    <n v="20180402"/>
    <n v="20180404"/>
    <n v="7541"/>
    <n v="24930726"/>
    <s v="Factibilidad Distribucion "/>
    <s v="NO"/>
    <x v="1"/>
    <n v="15"/>
    <n v="15000"/>
    <s v="Obras "/>
    <x v="0"/>
    <n v="20180404"/>
    <x v="2"/>
    <n v="1"/>
    <x v="0"/>
    <n v="2"/>
    <x v="8"/>
    <x v="3"/>
    <x v="4"/>
    <x v="208"/>
    <s v="Resuelta"/>
    <n v="4"/>
    <n v="4"/>
    <n v="2018"/>
    <n v="966"/>
    <s v="No Cruza"/>
    <n v="2"/>
    <n v="4"/>
    <n v="4"/>
    <n v="2018"/>
    <n v="966"/>
    <x v="0"/>
    <n v="0"/>
    <x v="0"/>
  </r>
  <r>
    <s v="P33102019110033"/>
    <x v="2"/>
    <n v="0"/>
    <n v="0"/>
    <s v="                                                                                "/>
    <s v="O.C. Riohacha       "/>
    <s v="SCHOOL TRINITY BILINGUE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OLEGIO                                                     "/>
    <s v="N3352044                      "/>
    <s v="Laudis_Peñaranda_                                                               "/>
    <s v="AC190"/>
    <n v="20191121"/>
    <n v="20191220"/>
    <n v="3310"/>
    <n v="26940297"/>
    <s v="Factibilidad Distribucion "/>
    <s v="NO"/>
    <x v="1"/>
    <n v="75"/>
    <n v="75000"/>
    <s v="Obras "/>
    <x v="7"/>
    <n v="20200121"/>
    <x v="2"/>
    <n v="1"/>
    <x v="0"/>
    <n v="21"/>
    <x v="5"/>
    <x v="2"/>
    <x v="3"/>
    <x v="490"/>
    <s v="Resuelta"/>
    <n v="21"/>
    <n v="1"/>
    <n v="2020"/>
    <n v="309"/>
    <s v="No Cruza"/>
    <n v="61"/>
    <n v="20"/>
    <n v="12"/>
    <n v="2019"/>
    <n v="341"/>
    <x v="1"/>
    <n v="32"/>
    <x v="2"/>
  </r>
  <r>
    <s v="P11102018050055"/>
    <x v="4"/>
    <n v="0"/>
    <n v="0"/>
    <s v="                                                                                "/>
    <s v="C.T.SOLEDAD         "/>
    <s v="MISCELANEA ANGY SPORT LTDA ANGY SPORT                                   "/>
    <n v="368293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0515"/>
    <n v="20190225"/>
    <n v="1110"/>
    <n v="25659781"/>
    <s v="Seguimiento y rev. instalacion electrica distribucion "/>
    <s v="NO"/>
    <x v="3"/>
    <n v="112.5"/>
    <n v="112500"/>
    <s v="Obras "/>
    <x v="6"/>
    <n v="20190225"/>
    <x v="2"/>
    <n v="1"/>
    <x v="0"/>
    <n v="15"/>
    <x v="2"/>
    <x v="3"/>
    <x v="1"/>
    <x v="800"/>
    <s v="Resuelta"/>
    <n v="25"/>
    <n v="2"/>
    <n v="2019"/>
    <n v="639"/>
    <s v="No Cruza"/>
    <n v="286"/>
    <n v="25"/>
    <n v="2"/>
    <n v="2019"/>
    <n v="639"/>
    <x v="0"/>
    <n v="0"/>
    <x v="3"/>
  </r>
  <r>
    <s v="P11102019100050"/>
    <x v="1"/>
    <n v="0"/>
    <n v="0"/>
    <s v="                                                                                "/>
    <s v="O.C. B/quilla Nte   "/>
    <s v="ELVIS ALBERTO GUZMAN PEREZ                                              "/>
    <s v="3176872217  3861470   "/>
    <s v="TC090"/>
    <s v="                                                                                                                                                                                           "/>
    <s v="CRA 78 83 42                                                "/>
    <s v="A2846153                      "/>
    <s v="Dalgi_Olmos_Villanueva                                                          "/>
    <s v="AC236"/>
    <n v="20191008"/>
    <n v="20191022"/>
    <n v="1110"/>
    <n v="27525370"/>
    <s v="Inspección Normalización"/>
    <s v="NO"/>
    <x v="1"/>
    <n v="3"/>
    <n v="3000"/>
    <s v="Suministros definitivos Simples "/>
    <x v="1"/>
    <n v="20191022"/>
    <x v="1"/>
    <n v="1"/>
    <x v="1"/>
    <n v="8"/>
    <x v="3"/>
    <x v="2"/>
    <x v="1"/>
    <x v="404"/>
    <s v="Resuelta"/>
    <n v="22"/>
    <n v="10"/>
    <n v="2019"/>
    <n v="400"/>
    <s v="No Cruza"/>
    <n v="14"/>
    <n v="22"/>
    <n v="10"/>
    <n v="2019"/>
    <n v="400"/>
    <x v="0"/>
    <n v="0"/>
    <x v="1"/>
  </r>
  <r>
    <s v="P95102020080008"/>
    <x v="5"/>
    <n v="0"/>
    <n v="0"/>
    <s v="                                                                                "/>
    <s v="O.C. B/quilla Sur   "/>
    <s v="HASMINIA DEL CARMEN OSORIO CORREA                                       "/>
    <n v="306518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230"/>
    <n v="20200811"/>
    <n v="20200811"/>
    <n v="9510"/>
    <n v="0"/>
    <m/>
    <s v="NO"/>
    <x v="0"/>
    <n v="3"/>
    <n v="3000"/>
    <s v="Suministros definitivos Simples "/>
    <x v="8"/>
    <n v="20200817"/>
    <x v="1"/>
    <n v="1"/>
    <x v="1"/>
    <n v="11"/>
    <x v="10"/>
    <x v="1"/>
    <x v="1"/>
    <x v="222"/>
    <s v="Sin Orden"/>
    <n v="17"/>
    <n v="8"/>
    <n v="2020"/>
    <n v="100"/>
    <s v="No Cruza"/>
    <n v="100"/>
    <n v="11"/>
    <n v="8"/>
    <n v="2020"/>
    <n v="106"/>
    <x v="1"/>
    <n v="6"/>
    <x v="4"/>
  </r>
  <r>
    <s v="P34602018120003"/>
    <x v="0"/>
    <n v="0"/>
    <n v="0"/>
    <s v="                                                                                "/>
    <s v="ZE Santa_Marta      "/>
    <s v="  MUNICIPIO DE ZAPAYAN                                                  "/>
    <n v="3114353942"/>
    <s v="TC095"/>
    <s v="                                                                                                                                                                                           "/>
    <s v="CASA DE LA CULTURA                                          "/>
    <s v="T9697258                      "/>
    <s v="Adriana_Duran_Q                                                                 "/>
    <s v="AC100"/>
    <n v="20181212"/>
    <n v="20181218"/>
    <n v="3460"/>
    <n v="25816129"/>
    <s v="Factibilidad Distribucion "/>
    <s v="NO"/>
    <x v="1"/>
    <n v="25"/>
    <n v="25000"/>
    <s v="Obras "/>
    <x v="0"/>
    <n v="20181218"/>
    <x v="2"/>
    <n v="1"/>
    <x v="0"/>
    <n v="12"/>
    <x v="9"/>
    <x v="3"/>
    <x v="0"/>
    <x v="801"/>
    <s v="Resuelta"/>
    <n v="18"/>
    <n v="12"/>
    <n v="2018"/>
    <n v="708"/>
    <s v="No Cruza"/>
    <n v="6"/>
    <n v="18"/>
    <n v="12"/>
    <n v="2018"/>
    <n v="708"/>
    <x v="0"/>
    <n v="0"/>
    <x v="0"/>
  </r>
  <r>
    <s v="P34102019070111"/>
    <x v="2"/>
    <n v="0"/>
    <n v="0"/>
    <s v="                                                                                "/>
    <s v="ZE Santa_Marta      "/>
    <s v="EDIFICO NAOMA JASSAI SANTA MARTA SAS                                    "/>
    <n v="9260222"/>
    <s v="TC092"/>
    <s v="                                                                                                                                                                                           "/>
    <s v="ENTRADA IROTAMA                                             "/>
    <s v="T9697258                      "/>
    <s v="Adriana_Duran_Q                                                                 "/>
    <s v="AC190"/>
    <n v="20190723"/>
    <n v="20190910"/>
    <n v="3410"/>
    <n v="26620366"/>
    <s v="Factibilidad Distribucion "/>
    <s v="NO"/>
    <x v="1"/>
    <n v="112.5"/>
    <n v="112500"/>
    <s v="Obras "/>
    <x v="5"/>
    <n v="20191213"/>
    <x v="2"/>
    <n v="1"/>
    <x v="0"/>
    <n v="23"/>
    <x v="6"/>
    <x v="2"/>
    <x v="0"/>
    <x v="109"/>
    <s v="Resuelta"/>
    <n v="13"/>
    <n v="12"/>
    <n v="2019"/>
    <n v="348"/>
    <s v="No Cruza"/>
    <n v="143"/>
    <n v="10"/>
    <n v="9"/>
    <n v="2019"/>
    <n v="442"/>
    <x v="0"/>
    <n v="94"/>
    <x v="2"/>
  </r>
  <r>
    <s v="P33102020070024"/>
    <x v="2"/>
    <n v="0"/>
    <n v="0"/>
    <s v="                                                                                "/>
    <s v="O.C. Riohacha       "/>
    <s v="WAYUU RIZZIA LAS DELICIAS CONSTRUCCION INSTALA AP COMUNIDADES INDIG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724"/>
    <n v="20201111"/>
    <n v="3310"/>
    <n v="27874570"/>
    <s v="Factibilidad Distribucion "/>
    <s v="NO"/>
    <x v="1"/>
    <n v="25"/>
    <n v="25000"/>
    <s v="Obras "/>
    <x v="7"/>
    <n v="20201120"/>
    <x v="7"/>
    <n v="1"/>
    <x v="0"/>
    <n v="24"/>
    <x v="6"/>
    <x v="1"/>
    <x v="3"/>
    <x v="104"/>
    <s v="Resuelta"/>
    <n v="20"/>
    <n v="11"/>
    <n v="2020"/>
    <n v="5"/>
    <s v="No Cruza"/>
    <n v="119"/>
    <n v="11"/>
    <n v="11"/>
    <n v="2020"/>
    <n v="14"/>
    <x v="1"/>
    <n v="9"/>
    <x v="2"/>
  </r>
  <r>
    <s v="P11102020060038"/>
    <x v="2"/>
    <n v="2963940"/>
    <n v="20149101"/>
    <s v="Situacion correcta                                                              "/>
    <s v="O.C. B/quilla Cto   "/>
    <s v="S.A.S FRNQUICIAS Y MARCAS                                               "/>
    <n v="3508479608"/>
    <s v="TC092"/>
    <s v="CL 64 66 38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610"/>
    <n v="20200901"/>
    <n v="1110"/>
    <n v="28250103"/>
    <s v="Seguimiento y rev. instalacion electrica distribucion "/>
    <s v="NO"/>
    <x v="1"/>
    <n v="112"/>
    <n v="112000"/>
    <s v="Aumentos de potencia"/>
    <x v="8"/>
    <n v="20201023"/>
    <x v="2"/>
    <n v="1"/>
    <x v="0"/>
    <n v="10"/>
    <x v="4"/>
    <x v="1"/>
    <x v="1"/>
    <x v="195"/>
    <s v="Resuelta"/>
    <n v="23"/>
    <n v="10"/>
    <n v="2020"/>
    <n v="33"/>
    <d v="2020-10-23T00:00:00"/>
    <n v="135"/>
    <n v="1"/>
    <n v="9"/>
    <n v="2020"/>
    <n v="85"/>
    <x v="1"/>
    <n v="52"/>
    <x v="2"/>
  </r>
  <r>
    <s v="P11102017010051"/>
    <x v="7"/>
    <n v="0"/>
    <n v="0"/>
    <s v="                                                                                "/>
    <s v="XXX NO UTILIZAR     "/>
    <s v="TECNOGLASS ESTACION DE BOMBEROS SECTOR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ESTACION DE BOMBEROS SECOR TECNOGLAS                        "/>
    <s v="TR183120                      "/>
    <s v="                                                                                "/>
    <s v="AC200"/>
    <n v="20170116"/>
    <n v="20170203"/>
    <n v="1110"/>
    <n v="23535078"/>
    <s v="Seguimiento y rev. instalacion electrica distribucion "/>
    <s v="NO"/>
    <x v="1"/>
    <n v="25"/>
    <n v="25000"/>
    <s v="Obras "/>
    <x v="12"/>
    <n v="20170203"/>
    <x v="2"/>
    <n v="1"/>
    <x v="0"/>
    <n v="16"/>
    <x v="11"/>
    <x v="0"/>
    <x v="1"/>
    <x v="802"/>
    <s v="Resuelta"/>
    <n v="3"/>
    <n v="2"/>
    <n v="2017"/>
    <n v="1391"/>
    <s v="No Cruza"/>
    <n v="18"/>
    <n v="3"/>
    <n v="2"/>
    <n v="2017"/>
    <n v="1391"/>
    <x v="0"/>
    <n v="0"/>
    <x v="5"/>
  </r>
  <r>
    <s v="P93322020040004"/>
    <x v="0"/>
    <n v="0"/>
    <n v="0"/>
    <s v="                                                                                "/>
    <s v="O.C. Riohacha       "/>
    <s v="MUNICIPIO DE MAICAO ELECTRIFICACION BARR OSCAR MEJIA                    "/>
    <n v="0"/>
    <s v="TC095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00"/>
    <n v="20200416"/>
    <n v="20200822"/>
    <n v="9332"/>
    <n v="28020653"/>
    <s v="Factibilidad Distribucion "/>
    <s v="NO"/>
    <x v="1"/>
    <n v="200"/>
    <n v="200000"/>
    <s v="Obras "/>
    <x v="0"/>
    <n v="20200822"/>
    <x v="7"/>
    <n v="1"/>
    <x v="0"/>
    <n v="16"/>
    <x v="8"/>
    <x v="1"/>
    <x v="3"/>
    <x v="122"/>
    <s v="Resuelta"/>
    <n v="22"/>
    <n v="8"/>
    <n v="2020"/>
    <n v="95"/>
    <s v="No Cruza"/>
    <n v="128"/>
    <n v="22"/>
    <n v="8"/>
    <n v="2020"/>
    <n v="95"/>
    <x v="1"/>
    <n v="0"/>
    <x v="0"/>
  </r>
  <r>
    <s v="P75412019030018"/>
    <x v="2"/>
    <n v="0"/>
    <n v="0"/>
    <s v="                                                                                "/>
    <s v="ZE Atl. Oriental    "/>
    <s v="SUAN MEJORAMIENTO DE VIVIENDAS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T 0821K                                                    "/>
    <s v="A8742068                      "/>
    <s v="Alvaro_Enrique_Hernandez_Suarez                                                 "/>
    <s v="AC190"/>
    <n v="20190319"/>
    <n v="20190626"/>
    <n v="7541"/>
    <n v="26135370"/>
    <s v="Factibilidad Distribucion "/>
    <s v="NO"/>
    <x v="1"/>
    <n v="30"/>
    <n v="30000"/>
    <s v="Obras "/>
    <x v="8"/>
    <n v="20190905"/>
    <x v="2"/>
    <n v="1"/>
    <x v="0"/>
    <n v="19"/>
    <x v="0"/>
    <x v="2"/>
    <x v="4"/>
    <x v="399"/>
    <s v="Resuelta"/>
    <n v="5"/>
    <n v="9"/>
    <n v="2019"/>
    <n v="447"/>
    <s v="No Cruza"/>
    <n v="170"/>
    <n v="26"/>
    <n v="6"/>
    <n v="2019"/>
    <n v="518"/>
    <x v="0"/>
    <n v="71"/>
    <x v="2"/>
  </r>
  <r>
    <s v="P95212019090001"/>
    <x v="2"/>
    <n v="0"/>
    <n v="0"/>
    <s v="                                                                                "/>
    <s v="O.C. B/quilla Nte   "/>
    <s v="NAPOLES S.A. SANTA ANITA                                                "/>
    <n v="3127868154"/>
    <s v="TC091"/>
    <s v="                                                                                                                                                                                           "/>
    <s v="CT 05336 MT 06446 LA COMADREJA                              "/>
    <s v="RC000113                      "/>
    <s v="ABEL_DAVID_SOCARRÁS_POLO                                                        "/>
    <s v="AC190"/>
    <n v="20190902"/>
    <n v="20200929"/>
    <n v="9521"/>
    <n v="0"/>
    <m/>
    <s v="NO"/>
    <x v="0"/>
    <n v="140"/>
    <n v="140000"/>
    <s v="Coogeneración/Suplencia "/>
    <x v="5"/>
    <n v="20200929"/>
    <x v="10"/>
    <n v="1"/>
    <x v="2"/>
    <n v="2"/>
    <x v="7"/>
    <x v="2"/>
    <x v="4"/>
    <x v="486"/>
    <s v="Sin Orden"/>
    <n v="29"/>
    <n v="9"/>
    <n v="2020"/>
    <n v="57"/>
    <s v="No Cruza"/>
    <n v="57"/>
    <n v="29"/>
    <n v="9"/>
    <n v="2020"/>
    <n v="57"/>
    <x v="1"/>
    <n v="0"/>
    <x v="2"/>
  </r>
  <r>
    <s v="P34402020110007"/>
    <x v="3"/>
    <n v="0"/>
    <n v="0"/>
    <s v="                                                                                "/>
    <s v="O.C. Fundación      "/>
    <s v="CARLOS ARTURO RUEDA RAMIREZ                                             "/>
    <n v="3135985388"/>
    <s v="TC090"/>
    <s v="                                                                                                                                                                                           "/>
    <s v="RESTAURANTE COLOMBIA MIA                                    "/>
    <s v="A7106794                      "/>
    <s v="Belkis_Gonzalez_Bermudez                                                        "/>
    <s v="AC005"/>
    <n v="20201110"/>
    <n v="20201110"/>
    <n v="3440"/>
    <n v="28277406"/>
    <s v="Inspección Normalización"/>
    <s v="NO"/>
    <x v="2"/>
    <n v="13"/>
    <n v="13000"/>
    <s v="Suministros definitivos Simples "/>
    <x v="3"/>
    <n v="20201110"/>
    <x v="1"/>
    <n v="1"/>
    <x v="1"/>
    <n v="10"/>
    <x v="5"/>
    <x v="1"/>
    <x v="0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11102020060067"/>
    <x v="2"/>
    <n v="0"/>
    <n v="0"/>
    <s v="                                                                                "/>
    <s v="O.C. B/quilla Cto   "/>
    <s v="  DEFINITIVO PROYECTO SUNSET VIEW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UNSET VIEW DEFINITIVO                                      "/>
    <s v="A3151411                      "/>
    <s v="FERGIE_YULISSA_SOLANO_MANOTAS                                                   "/>
    <s v="AC190"/>
    <n v="20200626"/>
    <n v="20200724"/>
    <n v="1110"/>
    <n v="27968434"/>
    <s v="Seguimiento y rev. instalacion electrica distribucion "/>
    <s v="NO"/>
    <x v="1"/>
    <n v="630.13"/>
    <n v="630130"/>
    <s v="Obras "/>
    <x v="5"/>
    <n v="20200907"/>
    <x v="6"/>
    <n v="1"/>
    <x v="0"/>
    <n v="26"/>
    <x v="4"/>
    <x v="1"/>
    <x v="1"/>
    <x v="224"/>
    <s v="Resuelta"/>
    <n v="7"/>
    <n v="9"/>
    <n v="2020"/>
    <n v="79"/>
    <d v="2020-08-11T00:00:00"/>
    <n v="73"/>
    <n v="24"/>
    <n v="7"/>
    <n v="2020"/>
    <n v="124"/>
    <x v="1"/>
    <n v="45"/>
    <x v="2"/>
  </r>
  <r>
    <s v="P11102020010006"/>
    <x v="2"/>
    <n v="0"/>
    <n v="0"/>
    <s v="                                                                                "/>
    <s v="O.C. B/quilla Cto   "/>
    <s v="  LOCAL DUQUE ZULUAGA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CAL COMERCIAL                                             "/>
    <s v="A3151411                      "/>
    <s v="FERGIE_YULISSA_SOLANO_MANOTAS                                                   "/>
    <s v="AC190"/>
    <n v="20200108"/>
    <n v="20200211"/>
    <n v="1110"/>
    <n v="27070222"/>
    <s v="Factibilidad Distribucion "/>
    <s v="NO"/>
    <x v="1"/>
    <n v="500"/>
    <n v="500000"/>
    <s v="Obras "/>
    <x v="7"/>
    <n v="20200226"/>
    <x v="3"/>
    <n v="1"/>
    <x v="0"/>
    <n v="8"/>
    <x v="11"/>
    <x v="1"/>
    <x v="1"/>
    <x v="239"/>
    <s v="Resuelta"/>
    <n v="26"/>
    <n v="2"/>
    <n v="2020"/>
    <n v="273"/>
    <s v="No Cruza"/>
    <n v="49"/>
    <n v="11"/>
    <n v="2"/>
    <n v="2020"/>
    <n v="288"/>
    <x v="1"/>
    <n v="15"/>
    <x v="2"/>
  </r>
  <r>
    <s v="P93402020070002"/>
    <x v="4"/>
    <n v="0"/>
    <n v="0"/>
    <s v="                                                                                "/>
    <s v="ZE Santa_Marta      "/>
    <s v="FINCA GOTRES SAS                                                        "/>
    <n v="3145247718"/>
    <s v="TC092"/>
    <s v="                                                                                                                                                                                           "/>
    <s v="FINCA GOTRES                                                "/>
    <s v="T9697258                      "/>
    <s v="Adriana_Duran_Q                                                                 "/>
    <s v="AC220"/>
    <n v="20200723"/>
    <n v="20201023"/>
    <n v="9340"/>
    <n v="28096518"/>
    <s v="Seguimiento y rev. instalacion electrica distribucion "/>
    <s v="NO"/>
    <x v="3"/>
    <n v="112.5"/>
    <n v="112500"/>
    <s v="Obras "/>
    <x v="4"/>
    <n v="20201023"/>
    <x v="2"/>
    <n v="1"/>
    <x v="0"/>
    <n v="23"/>
    <x v="6"/>
    <x v="1"/>
    <x v="0"/>
    <x v="40"/>
    <s v="Resuelta"/>
    <n v="23"/>
    <n v="10"/>
    <n v="2020"/>
    <n v="33"/>
    <s v="No Cruza"/>
    <n v="92"/>
    <n v="23"/>
    <n v="10"/>
    <n v="2020"/>
    <n v="33"/>
    <x v="1"/>
    <n v="0"/>
    <x v="3"/>
  </r>
  <r>
    <s v="P11802013100081"/>
    <x v="15"/>
    <n v="0"/>
    <n v="0"/>
    <s v="                                                                                "/>
    <s v="O.C. B/quilla Nte   "/>
    <s v="SUPER MANZANA A CONSTRUCCIONES BETA URBA LOS ALMENDROS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20"/>
    <n v="20131023"/>
    <n v="20140102"/>
    <n v="1180"/>
    <n v="19958203"/>
    <s v="Seguimiento y rev. instalacion electrica distribucion "/>
    <s v="NO"/>
    <x v="1"/>
    <n v="150"/>
    <n v="150000"/>
    <s v="Obras "/>
    <x v="22"/>
    <n v="20140102"/>
    <x v="2"/>
    <n v="1"/>
    <x v="0"/>
    <n v="23"/>
    <x v="3"/>
    <x v="5"/>
    <x v="1"/>
    <x v="803"/>
    <s v="Resuelta"/>
    <n v="2"/>
    <n v="1"/>
    <n v="2014"/>
    <n v="2519"/>
    <s v="No Cruza"/>
    <n v="71"/>
    <n v="2"/>
    <n v="1"/>
    <n v="2014"/>
    <n v="2519"/>
    <x v="0"/>
    <n v="0"/>
    <x v="5"/>
  </r>
  <r>
    <s v="P11502019100002"/>
    <x v="2"/>
    <n v="0"/>
    <n v="0"/>
    <s v="                                                                                "/>
    <s v="O.C. B/quilla Nte   "/>
    <s v="PUERTO COLOMBIA ILUMINACION DEPORTIV CAMPO DE BEISBOL                   "/>
    <n v="0"/>
    <s v="TC099"/>
    <s v="                                                                                                                                                                                           "/>
    <s v="CL 13 12 35                                                 "/>
    <s v="A3151411                      "/>
    <s v="FERGIE_YULISSA_SOLANO_MANOTAS                                                   "/>
    <s v="AC190"/>
    <n v="20191001"/>
    <n v="20191001"/>
    <n v="1150"/>
    <n v="0"/>
    <m/>
    <s v="NO"/>
    <x v="0"/>
    <n v="112.5"/>
    <n v="112500"/>
    <s v="Obras "/>
    <x v="2"/>
    <n v="20191001"/>
    <x v="3"/>
    <n v="1"/>
    <x v="0"/>
    <n v="1"/>
    <x v="3"/>
    <x v="2"/>
    <x v="1"/>
    <x v="512"/>
    <s v="Sin Orden"/>
    <n v="1"/>
    <n v="10"/>
    <n v="2019"/>
    <n v="421"/>
    <s v="No Cruza"/>
    <n v="421"/>
    <n v="1"/>
    <n v="10"/>
    <n v="2019"/>
    <n v="421"/>
    <x v="0"/>
    <n v="0"/>
    <x v="2"/>
  </r>
  <r>
    <s v="P34102020090012"/>
    <x v="2"/>
    <n v="0"/>
    <n v="0"/>
    <s v="                                                                                "/>
    <s v="ZE Santa_Marta      "/>
    <s v="CONSTRUCTORA JIMENEZ SA                                                 "/>
    <n v="4216083"/>
    <s v="TC092"/>
    <s v="                                                                                                                                                                                           "/>
    <s v="C 14 TV 31 FTE CLUB                                         "/>
    <s v="T9697258                      "/>
    <s v="Adriana_Duran_Q                                                                 "/>
    <s v="AC190"/>
    <n v="20200905"/>
    <n v="20201118"/>
    <n v="3410"/>
    <n v="28112699"/>
    <s v="Factibilidad Distribucion "/>
    <s v="NO"/>
    <x v="1"/>
    <n v="112.5"/>
    <n v="112500"/>
    <s v="Obras "/>
    <x v="14"/>
    <n v="20201118"/>
    <x v="2"/>
    <n v="1"/>
    <x v="0"/>
    <n v="5"/>
    <x v="7"/>
    <x v="1"/>
    <x v="0"/>
    <x v="172"/>
    <s v="Resuelta"/>
    <n v="18"/>
    <n v="11"/>
    <n v="2020"/>
    <n v="7"/>
    <s v="No Cruza"/>
    <n v="74"/>
    <n v="18"/>
    <n v="11"/>
    <n v="2020"/>
    <n v="7"/>
    <x v="1"/>
    <n v="0"/>
    <x v="2"/>
  </r>
  <r>
    <s v="P75512020070006"/>
    <x v="5"/>
    <n v="0"/>
    <n v="0"/>
    <s v="                                                                                "/>
    <s v="O.C. B/quilla Sur   "/>
    <s v="ADALMINA VILLALOBOS                                                     "/>
    <n v="328243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0"/>
    <n v="20200721"/>
    <n v="20200721"/>
    <n v="7551"/>
    <n v="0"/>
    <m/>
    <s v="NO"/>
    <x v="0"/>
    <n v="3"/>
    <n v="3000"/>
    <s v="Suministros definitivos Simples "/>
    <x v="8"/>
    <n v="20200808"/>
    <x v="1"/>
    <n v="1"/>
    <x v="1"/>
    <n v="21"/>
    <x v="6"/>
    <x v="1"/>
    <x v="1"/>
    <x v="461"/>
    <s v="Sin Orden"/>
    <n v="8"/>
    <n v="8"/>
    <n v="2020"/>
    <n v="109"/>
    <s v="No Cruza"/>
    <n v="109"/>
    <n v="21"/>
    <n v="7"/>
    <n v="2020"/>
    <n v="127"/>
    <x v="1"/>
    <n v="18"/>
    <x v="4"/>
  </r>
  <r>
    <s v="P11102014080125"/>
    <x v="4"/>
    <n v="0"/>
    <n v="0"/>
    <s v="                                                                                "/>
    <s v="C.T.SOLEDAD         "/>
    <s v="  BODEGA JACUR 69                                                       "/>
    <n v="3043702990"/>
    <s v="TC092"/>
    <s v="                                                                                                                                                                                           "/>
    <s v="BODEGA S JACUR 69                                           "/>
    <s v="T2891467                      "/>
    <s v="SHIRLEY_ESTHER_TAPIA_CUADRADO                                                   "/>
    <s v="AC220"/>
    <n v="20140814"/>
    <n v="20150814"/>
    <n v="1110"/>
    <n v="21453238"/>
    <s v="Seguimiento y rev. instalacion electrica distribucion "/>
    <s v="NO"/>
    <x v="1"/>
    <n v="300"/>
    <n v="300000"/>
    <s v="Obras "/>
    <x v="6"/>
    <n v="20150814"/>
    <x v="3"/>
    <n v="1"/>
    <x v="0"/>
    <n v="14"/>
    <x v="10"/>
    <x v="8"/>
    <x v="1"/>
    <x v="804"/>
    <s v="Resuelta"/>
    <n v="14"/>
    <n v="8"/>
    <n v="2015"/>
    <n v="1930"/>
    <s v="No Cruza"/>
    <n v="365"/>
    <n v="14"/>
    <n v="8"/>
    <n v="2015"/>
    <n v="1930"/>
    <x v="0"/>
    <n v="0"/>
    <x v="3"/>
  </r>
  <r>
    <s v="P11702020100099"/>
    <x v="14"/>
    <n v="0"/>
    <n v="0"/>
    <s v="                                                                                "/>
    <s v="OC CCIAL AMERICANO  "/>
    <s v="LEYDA ROJAS VELASCO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21B 63C 71                                             "/>
    <s v="MP000292                      "/>
    <s v="ANGELA_MONTOYA_MEDINA                                                           "/>
    <s v="AC231"/>
    <n v="20201029"/>
    <n v="20201029"/>
    <n v="1170"/>
    <n v="0"/>
    <m/>
    <s v="NO"/>
    <x v="0"/>
    <n v="3"/>
    <n v="3000"/>
    <s v="Suministros definitivos Simples "/>
    <x v="21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8"/>
  </r>
  <r>
    <s v="P33302020060001"/>
    <x v="2"/>
    <n v="0"/>
    <n v="0"/>
    <s v="                                                                                "/>
    <s v="O.C. Riohacha       "/>
    <s v="MUNICIPIO DE FONSECA CONT REMO REPOSICION REDES MTB DE ALMAPOQ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90"/>
    <n v="20200608"/>
    <n v="20200714"/>
    <n v="3330"/>
    <n v="27611017"/>
    <s v="Factibilidad Distribucion "/>
    <s v="NO"/>
    <x v="1"/>
    <n v="750"/>
    <n v="750000"/>
    <s v="Obras "/>
    <x v="16"/>
    <n v="20200716"/>
    <x v="7"/>
    <n v="1"/>
    <x v="0"/>
    <n v="8"/>
    <x v="4"/>
    <x v="1"/>
    <x v="3"/>
    <x v="243"/>
    <s v="Resuelta"/>
    <n v="16"/>
    <n v="7"/>
    <n v="2020"/>
    <n v="132"/>
    <s v="No Cruza"/>
    <n v="38"/>
    <n v="14"/>
    <n v="7"/>
    <n v="2020"/>
    <n v="134"/>
    <x v="1"/>
    <n v="2"/>
    <x v="2"/>
  </r>
  <r>
    <s v="P11102020040001"/>
    <x v="1"/>
    <n v="2801754"/>
    <n v="0"/>
    <s v="                                                                                "/>
    <s v="C.T.SOLEDAD         "/>
    <s v="  PANADERIA STA MONICA                                                  "/>
    <n v="3225378446"/>
    <s v="TC092"/>
    <s v="                                                                                                                                                                                           "/>
    <s v="CR 38 38 12 Y 41 68                                         "/>
    <s v="T2891467                      "/>
    <s v="SHIRLEY_ESTHER_TAPIA_CUADRADO                                                   "/>
    <s v="AC236"/>
    <n v="20200402"/>
    <n v="20200406"/>
    <n v="1110"/>
    <n v="27301787"/>
    <s v="Modificación de Potencia"/>
    <s v="NO"/>
    <x v="1"/>
    <n v="3"/>
    <n v="3000"/>
    <s v="Aumentos de potencia"/>
    <x v="1"/>
    <n v="20200406"/>
    <x v="1"/>
    <n v="1"/>
    <x v="1"/>
    <n v="2"/>
    <x v="8"/>
    <x v="1"/>
    <x v="1"/>
    <x v="515"/>
    <s v="Resuelta"/>
    <n v="6"/>
    <n v="4"/>
    <n v="2020"/>
    <n v="233"/>
    <s v="No Cruza"/>
    <n v="4"/>
    <n v="6"/>
    <n v="4"/>
    <n v="2020"/>
    <n v="233"/>
    <x v="1"/>
    <n v="0"/>
    <x v="1"/>
  </r>
  <r>
    <s v="P75412019020014"/>
    <x v="0"/>
    <n v="0"/>
    <n v="0"/>
    <s v="                                                                                "/>
    <s v="O.C. B/quilla Cto   "/>
    <s v="IN #1 URB LAS PALMERAS                                                  "/>
    <n v="300443654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190211"/>
    <n v="20190218"/>
    <n v="7541"/>
    <n v="0"/>
    <m/>
    <s v="NO"/>
    <x v="0"/>
    <n v="300"/>
    <n v="300000"/>
    <s v="Obras "/>
    <x v="8"/>
    <n v="20200722"/>
    <x v="5"/>
    <n v="1"/>
    <x v="0"/>
    <n v="11"/>
    <x v="1"/>
    <x v="2"/>
    <x v="4"/>
    <x v="805"/>
    <s v="Sin Orden"/>
    <n v="22"/>
    <n v="7"/>
    <n v="2020"/>
    <n v="126"/>
    <s v="No Cruza"/>
    <n v="126"/>
    <n v="18"/>
    <n v="2"/>
    <n v="2019"/>
    <n v="646"/>
    <x v="0"/>
    <n v="520"/>
    <x v="0"/>
  </r>
  <r>
    <s v="P95102020110029"/>
    <x v="1"/>
    <n v="0"/>
    <n v="0"/>
    <s v="                                                                                "/>
    <s v="O.C. B/quilla Nte   "/>
    <s v="EDWIN DE LA CRUZ BELEÑO TORRES                                          "/>
    <n v="3103672001"/>
    <s v="TC090"/>
    <s v="                                                                                                                                                                                           "/>
    <s v="2389660 PISO 1 APTO 1                                       "/>
    <s v="A2730276                      "/>
    <s v="PAOLA PACHECO MIRANDA                                                           "/>
    <s v="AC236"/>
    <n v="20201112"/>
    <n v="20201117"/>
    <n v="9510"/>
    <n v="28281179"/>
    <s v="Inspección Normalización"/>
    <s v="NO"/>
    <x v="1"/>
    <n v="3"/>
    <n v="3000"/>
    <s v="Suministros definitivos Simples "/>
    <x v="1"/>
    <n v="20201117"/>
    <x v="1"/>
    <n v="1"/>
    <x v="1"/>
    <n v="12"/>
    <x v="5"/>
    <x v="1"/>
    <x v="1"/>
    <x v="52"/>
    <s v="Resuelta"/>
    <n v="17"/>
    <n v="11"/>
    <n v="2020"/>
    <n v="8"/>
    <s v="No Cruza"/>
    <n v="5"/>
    <n v="17"/>
    <n v="11"/>
    <n v="2020"/>
    <n v="8"/>
    <x v="1"/>
    <n v="0"/>
    <x v="1"/>
  </r>
  <r>
    <s v="P11702020090021"/>
    <x v="2"/>
    <n v="2438679"/>
    <n v="20054430"/>
    <s v="Situacion correcta                                                              "/>
    <s v="O.C. B/quilla Cto   "/>
    <s v="GUSTAVO ELIECER HOYOS CEBALLOS                                          "/>
    <n v="3135897188"/>
    <s v="TC090"/>
    <s v="CL 34B 1B 131                                                                                                                                                                              "/>
    <s v="CLL 34B 1B 131                                              "/>
    <s v="A3151411                      "/>
    <s v="FERGIE_YULISSA_SOLANO_MANOTAS                                                   "/>
    <s v="AC190"/>
    <n v="20200907"/>
    <n v="20201019"/>
    <n v="1170"/>
    <n v="28270618"/>
    <s v="Seguimiento y rev. instalacion electrica distribucion "/>
    <s v="NO"/>
    <x v="1"/>
    <n v="30"/>
    <n v="30000"/>
    <s v="Aumentos de potencia"/>
    <x v="8"/>
    <n v="20201105"/>
    <x v="2"/>
    <n v="1"/>
    <x v="0"/>
    <n v="7"/>
    <x v="7"/>
    <x v="1"/>
    <x v="1"/>
    <x v="155"/>
    <s v="Resuelta"/>
    <n v="5"/>
    <n v="11"/>
    <n v="2020"/>
    <n v="20"/>
    <s v="No Cruza"/>
    <n v="59"/>
    <n v="19"/>
    <n v="10"/>
    <n v="2020"/>
    <n v="37"/>
    <x v="1"/>
    <n v="17"/>
    <x v="2"/>
  </r>
  <r>
    <s v="P34102020110052"/>
    <x v="3"/>
    <n v="0"/>
    <n v="0"/>
    <s v="                                                                                "/>
    <s v="O.C. Prado Plaza    "/>
    <s v="CAROLINA YANETH OSORIO PEDROZO                                          "/>
    <n v="3014657604"/>
    <s v="TC090"/>
    <s v="                                                                                                                                                                                           "/>
    <s v="NIF VEC 34535038                                            "/>
    <s v="TR043731                      "/>
    <s v="ROSA_RADA_RAMIREZ                                                               "/>
    <s v="AC005"/>
    <n v="20201111"/>
    <n v="20201111"/>
    <n v="3410"/>
    <n v="28279750"/>
    <s v="Inspección Normalización"/>
    <s v="SI"/>
    <x v="2"/>
    <n v="2"/>
    <n v="2000"/>
    <s v="Suministros definitivos Simples "/>
    <x v="3"/>
    <n v="20201111"/>
    <x v="1"/>
    <n v="1"/>
    <x v="1"/>
    <n v="11"/>
    <x v="5"/>
    <x v="1"/>
    <x v="0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11702020110024"/>
    <x v="5"/>
    <n v="0"/>
    <n v="0"/>
    <s v="                                                                                "/>
    <s v="Of. Telefónica 24H  "/>
    <s v="  WILFRIDO COBA                                                         "/>
    <n v="312623871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5"/>
    <n v="20201105"/>
    <n v="1170"/>
    <n v="0"/>
    <m/>
    <s v="NO"/>
    <x v="0"/>
    <n v="3"/>
    <n v="3000"/>
    <s v="Suministros definitivos Simples "/>
    <x v="9"/>
    <n v="20201105"/>
    <x v="1"/>
    <n v="1"/>
    <x v="1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802020110033"/>
    <x v="5"/>
    <n v="0"/>
    <n v="0"/>
    <s v="                                                                                "/>
    <s v="Of. Telefónica 24H  "/>
    <s v="JOSE HUMBERTO LOPEZ AGUDELO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9"/>
    <n v="20201109"/>
    <n v="1180"/>
    <n v="0"/>
    <m/>
    <s v="NO"/>
    <x v="0"/>
    <n v="1.1000000000000001"/>
    <n v="11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11502019070010"/>
    <x v="4"/>
    <n v="0"/>
    <n v="0"/>
    <s v="                                                                                "/>
    <s v="O.C. B/quilla Nte   "/>
    <s v="PH URB PARADISE LIVING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30A 1B 215 LOTE D5                                      "/>
    <s v="A3151411                      "/>
    <s v="FERGIE_YULISSA_SOLANO_MANOTAS                                                   "/>
    <s v="AC220"/>
    <n v="20190709"/>
    <n v="20200312"/>
    <n v="1150"/>
    <n v="27092941"/>
    <s v="Seguimiento y rev. instalacion electrica distribucion "/>
    <s v="NO"/>
    <x v="3"/>
    <n v="800"/>
    <n v="800000"/>
    <s v="Obras "/>
    <x v="6"/>
    <n v="20200312"/>
    <x v="3"/>
    <n v="1"/>
    <x v="0"/>
    <n v="9"/>
    <x v="6"/>
    <x v="2"/>
    <x v="1"/>
    <x v="276"/>
    <s v="Resuelta"/>
    <n v="12"/>
    <n v="3"/>
    <n v="2020"/>
    <n v="258"/>
    <s v="No Cruza"/>
    <n v="247"/>
    <n v="12"/>
    <n v="3"/>
    <n v="2020"/>
    <n v="258"/>
    <x v="1"/>
    <n v="0"/>
    <x v="3"/>
  </r>
  <r>
    <s v="P75412017100017"/>
    <x v="2"/>
    <n v="0"/>
    <n v="0"/>
    <s v="                                                                                "/>
    <s v="O.C Sabanalarga     "/>
    <s v="  MUNICIPIO DE CAMPO DE LA CRUZ 5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 CRA 8 8 16 CAMPO DE LA CR                                 "/>
    <s v="T9763922                      "/>
    <s v="Somaya_Rincon                                                                   "/>
    <s v="AC190"/>
    <n v="20171014"/>
    <n v="20171025"/>
    <n v="7541"/>
    <n v="24374844"/>
    <s v="Factibilidad Distribucion "/>
    <s v="NO"/>
    <x v="1"/>
    <n v="1"/>
    <n v="1000"/>
    <s v="Obras "/>
    <x v="16"/>
    <n v="20180205"/>
    <x v="4"/>
    <n v="1"/>
    <x v="0"/>
    <n v="14"/>
    <x v="3"/>
    <x v="0"/>
    <x v="4"/>
    <x v="806"/>
    <s v="Resuelta"/>
    <n v="5"/>
    <n v="2"/>
    <n v="2018"/>
    <n v="1024"/>
    <s v="No Cruza"/>
    <n v="114"/>
    <n v="25"/>
    <n v="10"/>
    <n v="2017"/>
    <n v="1127"/>
    <x v="0"/>
    <n v="103"/>
    <x v="2"/>
  </r>
  <r>
    <s v="P93312019100005"/>
    <x v="2"/>
    <n v="0"/>
    <n v="0"/>
    <s v="                                                                                "/>
    <s v="O.C. Riohacha       "/>
    <s v="MUNICIPIO ALBANIA CDI- BIBLIOTECA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1024"/>
    <n v="20200314"/>
    <n v="9331"/>
    <n v="26869764"/>
    <s v="Factibilidad Distribucion "/>
    <s v="NO"/>
    <x v="1"/>
    <n v="112.5"/>
    <n v="112500"/>
    <s v="Obras "/>
    <x v="7"/>
    <n v="20200317"/>
    <x v="2"/>
    <n v="1"/>
    <x v="0"/>
    <n v="24"/>
    <x v="3"/>
    <x v="2"/>
    <x v="3"/>
    <x v="220"/>
    <s v="Resuelta"/>
    <n v="17"/>
    <n v="3"/>
    <n v="2020"/>
    <n v="253"/>
    <s v="No Cruza"/>
    <n v="145"/>
    <n v="14"/>
    <n v="3"/>
    <n v="2020"/>
    <n v="256"/>
    <x v="1"/>
    <n v="3"/>
    <x v="2"/>
  </r>
  <r>
    <s v="P95102020100041"/>
    <x v="1"/>
    <n v="0"/>
    <n v="0"/>
    <s v="                                                                                "/>
    <s v="Of. Telefónica 24H  "/>
    <s v="RICARDO GREGORIO URDANETA SUAREZ                                        "/>
    <n v="3006234647"/>
    <s v="TC090"/>
    <s v="                                                                                                                                                                                           "/>
    <s v="CR 26C 81C 43                                               "/>
    <s v="NT001923                      "/>
    <s v="LINA_MARIA_STEFANELL_DE_LA_HOZ                                                  "/>
    <s v="AC236"/>
    <n v="20201027"/>
    <n v="20201104"/>
    <n v="9510"/>
    <n v="28259885"/>
    <s v="Inspección Normalización"/>
    <s v="NO"/>
    <x v="1"/>
    <n v="10"/>
    <n v="10000"/>
    <s v="Suministros definitivos Simples "/>
    <x v="1"/>
    <n v="20201104"/>
    <x v="1"/>
    <n v="1"/>
    <x v="1"/>
    <n v="27"/>
    <x v="3"/>
    <x v="1"/>
    <x v="1"/>
    <x v="85"/>
    <s v="Resuelta"/>
    <n v="4"/>
    <n v="11"/>
    <n v="2020"/>
    <n v="21"/>
    <d v="2020-10-29T00:00:00"/>
    <n v="8"/>
    <n v="4"/>
    <n v="11"/>
    <n v="2020"/>
    <n v="21"/>
    <x v="1"/>
    <n v="0"/>
    <x v="1"/>
  </r>
  <r>
    <s v="P93322020100021"/>
    <x v="0"/>
    <n v="0"/>
    <n v="0"/>
    <s v="                                                                                "/>
    <s v="O.C. Riohacha       "/>
    <s v="MAICAO FINCA PAPITA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PAPITA                                                "/>
    <s v="N3352044                      "/>
    <s v="Laudis_Peñaranda_                                                               "/>
    <s v="AC100"/>
    <n v="20201020"/>
    <n v="20201027"/>
    <n v="9332"/>
    <n v="28246010"/>
    <s v="Factibilidad Distribucion "/>
    <s v="NO"/>
    <x v="1"/>
    <n v="25"/>
    <n v="25000"/>
    <s v="Obras "/>
    <x v="0"/>
    <n v="20201027"/>
    <x v="2"/>
    <n v="1"/>
    <x v="0"/>
    <n v="20"/>
    <x v="3"/>
    <x v="1"/>
    <x v="3"/>
    <x v="180"/>
    <s v="Resuelta"/>
    <n v="27"/>
    <n v="10"/>
    <n v="2020"/>
    <n v="29"/>
    <s v="No Cruza"/>
    <n v="7"/>
    <n v="27"/>
    <n v="10"/>
    <n v="2020"/>
    <n v="29"/>
    <x v="1"/>
    <n v="0"/>
    <x v="0"/>
  </r>
  <r>
    <s v="P11502020100027"/>
    <x v="5"/>
    <n v="0"/>
    <n v="0"/>
    <s v="                                                                                "/>
    <s v="O.C. Soledad        "/>
    <s v="ANDRES EDUARDO ACOSTA BARROS                                            "/>
    <n v="323575047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29"/>
    <n v="20201029"/>
    <n v="1150"/>
    <n v="0"/>
    <m/>
    <s v="NO"/>
    <x v="0"/>
    <n v="3"/>
    <n v="3000"/>
    <s v="Suministros definitivos Simples "/>
    <x v="9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11102020060041"/>
    <x v="2"/>
    <n v="2319540"/>
    <n v="20079470"/>
    <s v="Situacion correcta                                                              "/>
    <s v="O.C. B/quilla Cto   "/>
    <s v="IMPROARROZ LTDA INDUSTRIA PRODUCTORA DE ARROZ                           "/>
    <n v="3401173"/>
    <s v="TC089"/>
    <s v="CR 43 6 80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0611"/>
    <n v="20200611"/>
    <n v="1110"/>
    <n v="0"/>
    <m/>
    <s v="NO"/>
    <x v="0"/>
    <n v="225"/>
    <n v="225000"/>
    <s v="Aumentos de potencia"/>
    <x v="7"/>
    <n v="20200617"/>
    <x v="3"/>
    <n v="1"/>
    <x v="0"/>
    <n v="11"/>
    <x v="4"/>
    <x v="1"/>
    <x v="1"/>
    <x v="189"/>
    <s v="Sin Orden"/>
    <n v="17"/>
    <n v="6"/>
    <n v="2020"/>
    <n v="161"/>
    <s v="No Cruza"/>
    <n v="161"/>
    <n v="11"/>
    <n v="6"/>
    <n v="2020"/>
    <n v="167"/>
    <x v="1"/>
    <n v="6"/>
    <x v="2"/>
  </r>
  <r>
    <s v="P11102020060034"/>
    <x v="1"/>
    <n v="0"/>
    <n v="0"/>
    <s v="                                                                                "/>
    <s v="Of. Telefónica 24H  "/>
    <s v="LINA MARIA IRIARTE FERNANDEZ                                            "/>
    <n v="3008425395"/>
    <s v="TC090"/>
    <s v="                                                                                                                                                                                           "/>
    <s v="=CRA 23 47C 02                                              "/>
    <s v="TR042882                      "/>
    <s v="LAURA_MARIA_BARRIOS_RADA                                                        "/>
    <s v="AC236"/>
    <n v="20200609"/>
    <n v="20200617"/>
    <n v="1110"/>
    <n v="27606201"/>
    <s v="Inspección Normalización"/>
    <s v="NO"/>
    <x v="1"/>
    <n v="3"/>
    <n v="3000"/>
    <s v="Suministros definitivos Simples "/>
    <x v="1"/>
    <n v="20200617"/>
    <x v="1"/>
    <n v="1"/>
    <x v="1"/>
    <n v="9"/>
    <x v="4"/>
    <x v="1"/>
    <x v="1"/>
    <x v="673"/>
    <s v="Resuelta"/>
    <n v="17"/>
    <n v="6"/>
    <n v="2020"/>
    <n v="161"/>
    <s v="No Cruza"/>
    <n v="8"/>
    <n v="17"/>
    <n v="6"/>
    <n v="2020"/>
    <n v="161"/>
    <x v="1"/>
    <n v="0"/>
    <x v="1"/>
  </r>
  <r>
    <s v="P75512018090003"/>
    <x v="2"/>
    <n v="2182932"/>
    <n v="0"/>
    <s v="                                                                                "/>
    <s v="C.T.SOLEDAD         "/>
    <s v="POLICARPA LOCAL PLAZA SAMPAYO                                           "/>
    <n v="3114307846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914"/>
    <n v="20181003"/>
    <n v="7551"/>
    <n v="25640420"/>
    <s v="Seguimiento y rev. instalacion electrica distribucion "/>
    <s v="NO"/>
    <x v="3"/>
    <n v="75"/>
    <n v="75000"/>
    <s v="Aumentos de potencia"/>
    <x v="7"/>
    <n v="20181016"/>
    <x v="2"/>
    <n v="1"/>
    <x v="0"/>
    <n v="14"/>
    <x v="7"/>
    <x v="3"/>
    <x v="1"/>
    <x v="807"/>
    <s v="Resuelta"/>
    <n v="16"/>
    <n v="10"/>
    <n v="2018"/>
    <n v="771"/>
    <s v="No Cruza"/>
    <n v="32"/>
    <n v="3"/>
    <n v="10"/>
    <n v="2018"/>
    <n v="784"/>
    <x v="0"/>
    <n v="13"/>
    <x v="2"/>
  </r>
  <r>
    <s v="P11802020090067"/>
    <x v="2"/>
    <n v="0"/>
    <n v="0"/>
    <s v="                                                                                "/>
    <s v="ZE Bquilla-Sur-S/dad"/>
    <s v="ZARABANDA SUBNORMAL                                                     "/>
    <n v="3205129968"/>
    <s v="TC093"/>
    <s v="                                                                                                                                                                                           "/>
    <s v="FRENTE A LA MZ B LOTE 9                                     "/>
    <s v="T9763922                      "/>
    <s v="Somaya_Rincon                                                                   "/>
    <s v="AC190"/>
    <n v="20200917"/>
    <n v="20200917"/>
    <n v="1180"/>
    <n v="0"/>
    <m/>
    <s v="NO"/>
    <x v="0"/>
    <n v="75"/>
    <n v="75000"/>
    <s v="Obras "/>
    <x v="2"/>
    <n v="20200917"/>
    <x v="8"/>
    <n v="1"/>
    <x v="0"/>
    <n v="17"/>
    <x v="7"/>
    <x v="1"/>
    <x v="1"/>
    <x v="386"/>
    <s v="Sin Orden"/>
    <n v="17"/>
    <n v="9"/>
    <n v="2020"/>
    <n v="69"/>
    <s v="No Cruza"/>
    <n v="69"/>
    <n v="17"/>
    <n v="9"/>
    <n v="2020"/>
    <n v="69"/>
    <x v="1"/>
    <n v="0"/>
    <x v="2"/>
  </r>
  <r>
    <s v="P11102019120022"/>
    <x v="3"/>
    <n v="0"/>
    <n v="0"/>
    <s v="                                                                                "/>
    <s v="OC CCIAL AMERICANO  "/>
    <s v="KEVIN ALFONSO DELAYTZ VILLA                                             "/>
    <n v="3005777034"/>
    <s v="TC090"/>
    <s v="                                                                                                                                                                                           "/>
    <s v="=CLL 69E 32 24                                              "/>
    <s v="MP000298                      "/>
    <s v="TERESA_ELVIRA_CANTILLO_MENDOZA                                                  "/>
    <s v="AC005"/>
    <n v="20191203"/>
    <n v="20191205"/>
    <n v="1110"/>
    <n v="26980957"/>
    <s v="Inspección Normalización"/>
    <s v="NO"/>
    <x v="3"/>
    <n v="3"/>
    <n v="3000"/>
    <s v="Suministros definitivos Simples "/>
    <x v="8"/>
    <n v="20191205"/>
    <x v="1"/>
    <n v="1"/>
    <x v="1"/>
    <n v="3"/>
    <x v="9"/>
    <x v="2"/>
    <x v="1"/>
    <x v="120"/>
    <s v="Resuelta"/>
    <n v="5"/>
    <n v="12"/>
    <n v="2019"/>
    <n v="356"/>
    <s v="No Cruza"/>
    <n v="2"/>
    <n v="5"/>
    <n v="12"/>
    <n v="2019"/>
    <n v="356"/>
    <x v="1"/>
    <n v="0"/>
    <x v="1"/>
  </r>
  <r>
    <s v="P33402019070003"/>
    <x v="2"/>
    <n v="0"/>
    <n v="0"/>
    <s v="                                                                                "/>
    <s v="O.C. Riohacha       "/>
    <s v="MUNICIPIO DE SAN JUAN ADECUACION REMODELAC AV MANUEL A DAVILA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709"/>
    <n v="20190806"/>
    <n v="3340"/>
    <n v="26809038"/>
    <s v="Seguimiento y rev. instalacion electrica distribucion "/>
    <s v="NO"/>
    <x v="3"/>
    <n v="15"/>
    <n v="15000"/>
    <s v="Obras "/>
    <x v="7"/>
    <n v="20190828"/>
    <x v="2"/>
    <n v="1"/>
    <x v="0"/>
    <n v="9"/>
    <x v="6"/>
    <x v="2"/>
    <x v="3"/>
    <x v="276"/>
    <s v="Resuelta"/>
    <n v="28"/>
    <n v="8"/>
    <n v="2019"/>
    <n v="455"/>
    <d v="2019-10-09T00:00:00"/>
    <n v="50"/>
    <n v="6"/>
    <n v="8"/>
    <n v="2019"/>
    <n v="477"/>
    <x v="0"/>
    <n v="22"/>
    <x v="2"/>
  </r>
  <r>
    <s v="P11702020100050"/>
    <x v="1"/>
    <n v="0"/>
    <n v="0"/>
    <s v="                                                                                "/>
    <s v="O.C. Soledad        "/>
    <s v="CARMEN CAMPO DE ESCORCIA                                                "/>
    <n v="3205253345"/>
    <s v="TC090"/>
    <s v="                                                                                                                                                                                           "/>
    <s v="CR 1D1 CL 41B 53                                            "/>
    <s v="A2670921                      "/>
    <s v="Margarita_Ortiz_Dominguez                                                       "/>
    <s v="AC236"/>
    <n v="20201019"/>
    <n v="20201020"/>
    <n v="1170"/>
    <n v="28278919"/>
    <s v="Inspección Normalización"/>
    <s v="NO"/>
    <x v="1"/>
    <n v="3"/>
    <n v="3000"/>
    <s v="Suministros definitivos Simples "/>
    <x v="1"/>
    <n v="20201020"/>
    <x v="1"/>
    <n v="1"/>
    <x v="1"/>
    <n v="19"/>
    <x v="3"/>
    <x v="1"/>
    <x v="1"/>
    <x v="84"/>
    <s v="Resuelta"/>
    <n v="20"/>
    <n v="10"/>
    <n v="2020"/>
    <n v="36"/>
    <s v="No Cruza"/>
    <n v="1"/>
    <n v="20"/>
    <n v="10"/>
    <n v="2020"/>
    <n v="36"/>
    <x v="1"/>
    <n v="0"/>
    <x v="1"/>
  </r>
  <r>
    <s v="P34102020110030"/>
    <x v="3"/>
    <n v="0"/>
    <n v="0"/>
    <s v="                                                                                "/>
    <s v="O.C. La 14          "/>
    <s v="FADDY MARIA ABREU RIOS                                                  "/>
    <n v="310667061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737                      "/>
    <s v="SLENDY_LORAINE_BARCELO_POLO                                                     "/>
    <s v="AC005"/>
    <n v="20201107"/>
    <n v="20201107"/>
    <n v="3410"/>
    <n v="28272912"/>
    <s v="Inspección Normalización"/>
    <s v="NO"/>
    <x v="2"/>
    <n v="3"/>
    <n v="3000"/>
    <s v="Suministros definitivos Simples "/>
    <x v="3"/>
    <n v="20201107"/>
    <x v="1"/>
    <n v="1"/>
    <x v="1"/>
    <n v="7"/>
    <x v="5"/>
    <x v="1"/>
    <x v="0"/>
    <x v="46"/>
    <s v="Pendiente"/>
    <n v="7"/>
    <n v="11"/>
    <n v="2020"/>
    <n v="18"/>
    <s v="No Cruza"/>
    <n v="18"/>
    <n v="7"/>
    <n v="11"/>
    <n v="2020"/>
    <n v="18"/>
    <x v="1"/>
    <n v="0"/>
    <x v="1"/>
  </r>
  <r>
    <s v="P95202018120008"/>
    <x v="2"/>
    <n v="0"/>
    <n v="0"/>
    <s v="                                                                                "/>
    <s v="O.C Sabanalarga     "/>
    <s v="RETRANQUEO PLAZA SANTO TOMAS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RETRANQUEO PLAZA STO TOMAS                                  "/>
    <s v="A8742068                      "/>
    <s v="Alvaro_Enrique_Hernandez_Suarez                                                 "/>
    <s v="AC190"/>
    <n v="20181205"/>
    <n v="20181213"/>
    <n v="9520"/>
    <n v="26115793"/>
    <s v="Seguimiento y rev. instalacion electrica distribucion "/>
    <s v="NO"/>
    <x v="1"/>
    <n v="1"/>
    <n v="1000"/>
    <s v="Obras "/>
    <x v="7"/>
    <n v="20190117"/>
    <x v="4"/>
    <n v="1"/>
    <x v="0"/>
    <n v="5"/>
    <x v="9"/>
    <x v="3"/>
    <x v="4"/>
    <x v="700"/>
    <s v="Resuelta"/>
    <n v="17"/>
    <n v="1"/>
    <n v="2019"/>
    <n v="678"/>
    <d v="2019-03-19T00:00:00"/>
    <n v="43"/>
    <n v="13"/>
    <n v="12"/>
    <n v="2018"/>
    <n v="713"/>
    <x v="0"/>
    <n v="35"/>
    <x v="2"/>
  </r>
  <r>
    <s v="P95302017100008"/>
    <x v="0"/>
    <n v="0"/>
    <n v="0"/>
    <s v="                                                                                "/>
    <s v="C.T.SOLEDAD         "/>
    <s v="FOTOPROMOCION BODEGA INDUSTRIAL                                         "/>
    <n v="3014813805"/>
    <s v="TC088"/>
    <s v="                                                                                                                                                                                           "/>
    <s v="ZONA FRANCA LAS CAYENAS                                     "/>
    <s v="T2891467                      "/>
    <s v="SHIRLEY_ESTHER_TAPIA_CUADRADO                                                   "/>
    <s v="AC100"/>
    <n v="20171024"/>
    <n v="20171025"/>
    <n v="9530"/>
    <n v="0"/>
    <m/>
    <s v="NO"/>
    <x v="0"/>
    <n v="112.5"/>
    <n v="112500"/>
    <s v="Obras "/>
    <x v="0"/>
    <n v="20171025"/>
    <x v="3"/>
    <n v="1"/>
    <x v="0"/>
    <n v="24"/>
    <x v="3"/>
    <x v="0"/>
    <x v="1"/>
    <x v="808"/>
    <s v="Sin Orden"/>
    <n v="25"/>
    <n v="10"/>
    <n v="2017"/>
    <n v="1127"/>
    <s v="No Cruza"/>
    <n v="1127"/>
    <n v="25"/>
    <n v="10"/>
    <n v="2017"/>
    <n v="1127"/>
    <x v="0"/>
    <n v="0"/>
    <x v="0"/>
  </r>
  <r>
    <s v="P34602020090007"/>
    <x v="3"/>
    <n v="3802941"/>
    <n v="0"/>
    <s v="                                                                                "/>
    <s v="XXX NO UTILIZAR     "/>
    <s v="ENRIQUE GUTIERREZ                                                       "/>
    <n v="313565627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987                      "/>
    <s v="ANA_TERESA_OSPINO_LARA                                                          "/>
    <s v="AC005"/>
    <n v="20200910"/>
    <n v="20200910"/>
    <n v="3460"/>
    <n v="28119647"/>
    <m/>
    <s v="NO"/>
    <x v="0"/>
    <n v="3"/>
    <n v="3000"/>
    <s v="Aumentos de potencia"/>
    <x v="3"/>
    <n v="20200910"/>
    <x v="1"/>
    <n v="1"/>
    <x v="1"/>
    <n v="10"/>
    <x v="7"/>
    <x v="1"/>
    <x v="0"/>
    <x v="376"/>
    <s v="Sin Orden"/>
    <n v="10"/>
    <n v="9"/>
    <n v="2020"/>
    <n v="76"/>
    <s v="No Cruza"/>
    <n v="76"/>
    <n v="10"/>
    <n v="9"/>
    <n v="2020"/>
    <n v="76"/>
    <x v="1"/>
    <n v="0"/>
    <x v="1"/>
  </r>
  <r>
    <s v="P75412020100006"/>
    <x v="2"/>
    <n v="0"/>
    <n v="0"/>
    <s v="                                                                                "/>
    <s v="O.C. B/quilla Cto   "/>
    <s v="GLORIA VILLARREAL CONJ CAMPESTRE LAS TRES PERLAS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201015"/>
    <n v="20201110"/>
    <n v="7541"/>
    <n v="28247654"/>
    <s v="Factibilidad Distribucion "/>
    <s v="NO"/>
    <x v="1"/>
    <n v="50"/>
    <n v="50000"/>
    <s v="Obras "/>
    <x v="16"/>
    <n v="20201111"/>
    <x v="2"/>
    <n v="1"/>
    <x v="0"/>
    <n v="15"/>
    <x v="3"/>
    <x v="1"/>
    <x v="4"/>
    <x v="13"/>
    <s v="Resuelta"/>
    <n v="11"/>
    <n v="11"/>
    <n v="2020"/>
    <n v="14"/>
    <s v="No Cruza"/>
    <n v="27"/>
    <n v="10"/>
    <n v="11"/>
    <n v="2020"/>
    <n v="15"/>
    <x v="1"/>
    <n v="1"/>
    <x v="2"/>
  </r>
  <r>
    <s v="P11802020030079"/>
    <x v="1"/>
    <n v="0"/>
    <n v="0"/>
    <s v="                                                                                "/>
    <s v="O.C. B/quilla Sur   "/>
    <s v="DANIEL ALEXIS RODRIGUEZ MONTAÑEZ                                        "/>
    <n v="3008660090"/>
    <s v="TC090"/>
    <s v="                                                                                                                                                                                           "/>
    <s v="=CLL 43B 14 222                                             "/>
    <s v="A2790619                      "/>
    <s v="Martha_Oliva_Ortega                                                             "/>
    <s v="AC236"/>
    <n v="20200316"/>
    <n v="20200819"/>
    <n v="1180"/>
    <n v="27993920"/>
    <s v="Inspección Normalización"/>
    <s v="NO"/>
    <x v="1"/>
    <n v="3"/>
    <n v="3000"/>
    <s v="Suministros definitivos Simples "/>
    <x v="1"/>
    <n v="20200819"/>
    <x v="1"/>
    <n v="1"/>
    <x v="1"/>
    <n v="16"/>
    <x v="0"/>
    <x v="1"/>
    <x v="1"/>
    <x v="284"/>
    <s v="Resuelta"/>
    <n v="19"/>
    <n v="8"/>
    <n v="2020"/>
    <n v="98"/>
    <s v="No Cruza"/>
    <n v="156"/>
    <n v="19"/>
    <n v="8"/>
    <n v="2020"/>
    <n v="98"/>
    <x v="1"/>
    <n v="0"/>
    <x v="1"/>
  </r>
  <r>
    <s v="P33402020100018"/>
    <x v="0"/>
    <n v="0"/>
    <n v="0"/>
    <s v="                                                                                "/>
    <s v="O.C. Riohacha       "/>
    <s v="URUMITA PARQUE DIECISEIS DE ABRIL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R 8                                                        "/>
    <s v="N3352044                      "/>
    <s v="Laudis_Peñaranda_                                                               "/>
    <s v="AC100"/>
    <n v="20201027"/>
    <n v="20201029"/>
    <n v="3340"/>
    <n v="28254232"/>
    <s v="Factibilidad Distribucion "/>
    <s v="NO"/>
    <x v="1"/>
    <n v="15"/>
    <n v="15000"/>
    <s v="Obras "/>
    <x v="0"/>
    <n v="20201029"/>
    <x v="2"/>
    <n v="1"/>
    <x v="0"/>
    <n v="27"/>
    <x v="3"/>
    <x v="1"/>
    <x v="3"/>
    <x v="85"/>
    <s v="Resuelta"/>
    <n v="29"/>
    <n v="10"/>
    <n v="2020"/>
    <n v="27"/>
    <s v="No Cruza"/>
    <n v="2"/>
    <n v="29"/>
    <n v="10"/>
    <n v="2020"/>
    <n v="27"/>
    <x v="1"/>
    <n v="0"/>
    <x v="0"/>
  </r>
  <r>
    <s v="P33302020030013"/>
    <x v="2"/>
    <n v="0"/>
    <n v="0"/>
    <s v="                                                                                "/>
    <s v="O.C. Riohacha       "/>
    <s v="MUNICIPIO DE BARRANCAS AMPLIACION REDES ELE COM IND CAMPO ALEGRE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325"/>
    <n v="20200422"/>
    <n v="3330"/>
    <n v="27293112"/>
    <s v="Factibilidad Distribucion "/>
    <s v="NO"/>
    <x v="1"/>
    <n v="25"/>
    <n v="25000"/>
    <s v="Obras "/>
    <x v="16"/>
    <n v="20200427"/>
    <x v="7"/>
    <n v="1"/>
    <x v="0"/>
    <n v="25"/>
    <x v="0"/>
    <x v="1"/>
    <x v="3"/>
    <x v="466"/>
    <s v="Resuelta"/>
    <n v="27"/>
    <n v="4"/>
    <n v="2020"/>
    <n v="212"/>
    <s v="No Cruza"/>
    <n v="33"/>
    <n v="22"/>
    <n v="4"/>
    <n v="2020"/>
    <n v="217"/>
    <x v="1"/>
    <n v="5"/>
    <x v="2"/>
  </r>
  <r>
    <s v="P11802020100101"/>
    <x v="3"/>
    <n v="0"/>
    <n v="0"/>
    <s v="                                                                                "/>
    <s v="Of. Telefónica 24H  "/>
    <s v="MARTA LUCIA PEREZ ARANGO                                                "/>
    <n v="3106172800"/>
    <s v="TC090"/>
    <s v="                                                                                                                                                                                           "/>
    <s v="CRA 13 52  70                                               "/>
    <s v="NT001137                      "/>
    <s v="STEFANNIE_PAOLA_RAMBAO_BENAVIDES                                                "/>
    <s v="AC005"/>
    <n v="20201030"/>
    <n v="20201113"/>
    <n v="1180"/>
    <n v="28283107"/>
    <s v="Instalador de medidor y/o acometida PCI "/>
    <s v="NO"/>
    <x v="3"/>
    <n v="3"/>
    <n v="3000"/>
    <s v="Suministros definitivos Simples "/>
    <x v="3"/>
    <n v="20201113"/>
    <x v="1"/>
    <n v="1"/>
    <x v="1"/>
    <n v="30"/>
    <x v="3"/>
    <x v="1"/>
    <x v="1"/>
    <x v="25"/>
    <s v="Resuelta"/>
    <n v="13"/>
    <n v="11"/>
    <n v="2020"/>
    <n v="12"/>
    <s v="No Cruza"/>
    <n v="14"/>
    <n v="13"/>
    <n v="11"/>
    <n v="2020"/>
    <n v="12"/>
    <x v="1"/>
    <n v="0"/>
    <x v="1"/>
  </r>
  <r>
    <s v="P95102020100022"/>
    <x v="1"/>
    <n v="5465485"/>
    <n v="20165902"/>
    <s v="Situacion correcta                                                              "/>
    <s v="O.C. B/quilla Nte   "/>
    <s v="MARIA DEL CARMEN BOLAÑO OROZCO                                          "/>
    <n v="3022590778"/>
    <s v="TC090"/>
    <s v="CL 123 25 16               APTO  102                                                                                                                                                       "/>
    <s v="=CLL  123 25 16                                             "/>
    <s v="MP000058                      "/>
    <s v="NATALIA_MARIA_PEREZ_MAHECHA                                                     "/>
    <s v="AC236"/>
    <n v="20201014"/>
    <n v="20201017"/>
    <n v="9510"/>
    <n v="28251835"/>
    <s v="Inspección Normalización"/>
    <s v="NO"/>
    <x v="3"/>
    <n v="3"/>
    <n v="3000"/>
    <s v="Aumentos de potencia"/>
    <x v="1"/>
    <n v="20201017"/>
    <x v="1"/>
    <n v="1"/>
    <x v="1"/>
    <n v="14"/>
    <x v="3"/>
    <x v="1"/>
    <x v="1"/>
    <x v="258"/>
    <s v="Resuelta"/>
    <n v="17"/>
    <n v="10"/>
    <n v="2020"/>
    <n v="39"/>
    <s v="No Cruza"/>
    <n v="3"/>
    <n v="17"/>
    <n v="10"/>
    <n v="2020"/>
    <n v="39"/>
    <x v="1"/>
    <n v="0"/>
    <x v="1"/>
  </r>
  <r>
    <s v="P11102019110055"/>
    <x v="4"/>
    <n v="8928761"/>
    <n v="0"/>
    <s v="                                                                                "/>
    <s v="O.C. B/quilla Cto   "/>
    <s v="BILLARES GOLDEN ARDILA PORRAS MIGUEL                                    "/>
    <n v="3045480223"/>
    <s v="TC088"/>
    <s v="                                                                                                                                                                                           "/>
    <s v="=CRA 43 79 162                                              "/>
    <s v="A3151411                      "/>
    <s v="FERGIE_YULISSA_SOLANO_MANOTAS                                                   "/>
    <s v="AC220"/>
    <n v="20191114"/>
    <n v="20200316"/>
    <n v="1110"/>
    <n v="27192905"/>
    <s v="Seguimiento y rev. instalacion electrica distribucion "/>
    <s v="NO"/>
    <x v="3"/>
    <n v="112.5"/>
    <n v="112500"/>
    <s v="Aumentos de potencia"/>
    <x v="6"/>
    <n v="20200316"/>
    <x v="2"/>
    <n v="1"/>
    <x v="0"/>
    <n v="14"/>
    <x v="5"/>
    <x v="2"/>
    <x v="1"/>
    <x v="259"/>
    <s v="Resuelta"/>
    <n v="16"/>
    <n v="3"/>
    <n v="2020"/>
    <n v="254"/>
    <s v="No Cruza"/>
    <n v="123"/>
    <n v="16"/>
    <n v="3"/>
    <n v="2020"/>
    <n v="254"/>
    <x v="1"/>
    <n v="0"/>
    <x v="3"/>
  </r>
  <r>
    <s v="P11502020070015"/>
    <x v="2"/>
    <n v="0"/>
    <n v="0"/>
    <s v="                                                                                "/>
    <s v="O.C. B/quilla Nte   "/>
    <s v="INTEGRAL IPS  S.A. MEDICINA                                             "/>
    <n v="30133336519"/>
    <s v="TC088"/>
    <s v="                                                                                                                                                                                           "/>
    <s v="CARRERA 52 # 74-112                                         "/>
    <s v="RC000135                      "/>
    <s v="CRISTIAN_CONTRERAS_ARROYO                                                       "/>
    <s v="AC190"/>
    <n v="20200716"/>
    <n v="20200929"/>
    <n v="1150"/>
    <n v="0"/>
    <m/>
    <s v="NO"/>
    <x v="0"/>
    <n v="17"/>
    <n v="17000"/>
    <s v="Coogeneración/Suplencia "/>
    <x v="5"/>
    <n v="20200929"/>
    <x v="10"/>
    <n v="1"/>
    <x v="2"/>
    <n v="16"/>
    <x v="6"/>
    <x v="1"/>
    <x v="1"/>
    <x v="580"/>
    <s v="Sin Orden"/>
    <n v="29"/>
    <n v="9"/>
    <n v="2020"/>
    <n v="57"/>
    <s v="No Cruza"/>
    <n v="57"/>
    <n v="29"/>
    <n v="9"/>
    <n v="2020"/>
    <n v="57"/>
    <x v="1"/>
    <n v="0"/>
    <x v="2"/>
  </r>
  <r>
    <s v="P95202018040023"/>
    <x v="2"/>
    <n v="0"/>
    <n v="0"/>
    <s v="                                                                                "/>
    <s v="O.C Sabanalarga     "/>
    <s v="  SIMBA S.A.S.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ARQUEADERO                                                 "/>
    <s v="T9763922                      "/>
    <s v="Somaya_Rincon                                                                   "/>
    <s v="AC190"/>
    <n v="20180426"/>
    <n v="20180531"/>
    <n v="9520"/>
    <n v="25354700"/>
    <s v="Seguimiento y rev. instalacion electrica distribucion "/>
    <s v="NO"/>
    <x v="3"/>
    <n v="50"/>
    <n v="50000"/>
    <s v="Obras "/>
    <x v="8"/>
    <n v="20200731"/>
    <x v="2"/>
    <n v="1"/>
    <x v="0"/>
    <n v="26"/>
    <x v="8"/>
    <x v="3"/>
    <x v="4"/>
    <x v="809"/>
    <s v="Resuelta"/>
    <n v="31"/>
    <n v="7"/>
    <n v="2020"/>
    <n v="117"/>
    <s v="No Cruza"/>
    <n v="827"/>
    <n v="31"/>
    <n v="5"/>
    <n v="2018"/>
    <n v="909"/>
    <x v="0"/>
    <n v="792"/>
    <x v="2"/>
  </r>
  <r>
    <s v="P11102020090040"/>
    <x v="2"/>
    <n v="3030141"/>
    <n v="20114292"/>
    <s v="Situacion correcta                                                              "/>
    <s v="O.C. B/quilla Cto   "/>
    <s v="  LOCAL JOSE VERANO                                                     "/>
    <n v="3016580657"/>
    <s v="TC090"/>
    <s v="CL 70C 26 48 BLOQ 1   P 1  APTO 01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908"/>
    <n v="20201030"/>
    <n v="1110"/>
    <n v="28287183"/>
    <s v="Seguimiento y rev. instalacion electrica distribucion "/>
    <s v="NO"/>
    <x v="2"/>
    <n v="50"/>
    <n v="50000"/>
    <s v="Aumentos de potencia"/>
    <x v="7"/>
    <n v="20201101"/>
    <x v="2"/>
    <n v="1"/>
    <x v="0"/>
    <n v="8"/>
    <x v="7"/>
    <x v="1"/>
    <x v="1"/>
    <x v="62"/>
    <s v="Pendiente"/>
    <n v="1"/>
    <n v="11"/>
    <n v="2020"/>
    <n v="24"/>
    <s v="No Cruza"/>
    <n v="24"/>
    <n v="30"/>
    <n v="10"/>
    <n v="2020"/>
    <n v="26"/>
    <x v="1"/>
    <n v="2"/>
    <x v="2"/>
  </r>
  <r>
    <s v="P11102020020117"/>
    <x v="2"/>
    <n v="6817686"/>
    <n v="34000366"/>
    <s v="Situacion correcta                                                              "/>
    <s v="O.C. B/quilla Cto   "/>
    <s v="E HIJOS NASSIN MEZRAHHI                                                 "/>
    <n v="3165277907"/>
    <s v="TC089"/>
    <s v="CL 75 72 45               LOC     3                                                                                                                                                        "/>
    <s v="CALLE 75 # 72-45                                            "/>
    <s v="A2668441                      "/>
    <s v="YANILETH_MOLINARES_ORELLANO                                                     "/>
    <s v="AC190"/>
    <n v="20200226"/>
    <n v="20200226"/>
    <n v="1110"/>
    <n v="0"/>
    <m/>
    <s v="NO"/>
    <x v="0"/>
    <n v="45"/>
    <n v="45000"/>
    <s v="Aumentos de potencia"/>
    <x v="2"/>
    <n v="20200226"/>
    <x v="12"/>
    <n v="1"/>
    <x v="0"/>
    <n v="26"/>
    <x v="1"/>
    <x v="1"/>
    <x v="1"/>
    <x v="136"/>
    <s v="Sin Orden"/>
    <n v="26"/>
    <n v="2"/>
    <n v="2020"/>
    <n v="273"/>
    <s v="No Cruza"/>
    <n v="273"/>
    <n v="26"/>
    <n v="2"/>
    <n v="2020"/>
    <n v="273"/>
    <x v="1"/>
    <n v="0"/>
    <x v="2"/>
  </r>
  <r>
    <s v="P93432020090018"/>
    <x v="3"/>
    <n v="0"/>
    <n v="0"/>
    <s v="                                                                                "/>
    <s v="O.C. La 14          "/>
    <s v="ALBERT TORRES CACERES                                                   "/>
    <n v="3118038476"/>
    <s v="TC090"/>
    <s v="                                                                                                                                                                                           "/>
    <s v="CR 78A                                                      "/>
    <s v="MP000241                      "/>
    <s v="MIGUEL_ANGEL_PERILLA_PUERTA                                                     "/>
    <s v="AC005"/>
    <n v="20200929"/>
    <n v="20201015"/>
    <n v="9343"/>
    <n v="28234450"/>
    <s v="Inspección Normalización"/>
    <s v="NO"/>
    <x v="2"/>
    <n v="2"/>
    <n v="2000"/>
    <s v="Suministros definitivos Simples "/>
    <x v="3"/>
    <n v="20201015"/>
    <x v="1"/>
    <n v="1"/>
    <x v="1"/>
    <n v="29"/>
    <x v="7"/>
    <x v="1"/>
    <x v="0"/>
    <x v="283"/>
    <s v="Pendiente"/>
    <n v="15"/>
    <n v="10"/>
    <n v="2020"/>
    <n v="41"/>
    <d v="2020-10-15T00:00:00"/>
    <n v="41"/>
    <n v="15"/>
    <n v="10"/>
    <n v="2020"/>
    <n v="41"/>
    <x v="1"/>
    <n v="0"/>
    <x v="1"/>
  </r>
  <r>
    <s v="P11502019080014"/>
    <x v="0"/>
    <n v="0"/>
    <n v="0"/>
    <s v="                                                                                "/>
    <s v="O.C. B/quilla Nte   "/>
    <s v="SABANILLA PLAN PARCIAL LAS PALMERAS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LAN PARCIAL LAS PALMERAS                                   "/>
    <s v="A3151411                      "/>
    <s v="FERGIE_YULISSA_SOLANO_MANOTAS                                                   "/>
    <s v="AC100"/>
    <n v="20190820"/>
    <n v="20190826"/>
    <n v="1150"/>
    <n v="26639438"/>
    <s v="Factibilidad Distribucion "/>
    <s v="NO"/>
    <x v="1"/>
    <n v="400"/>
    <n v="400000"/>
    <s v="Obras "/>
    <x v="0"/>
    <n v="20190826"/>
    <x v="3"/>
    <n v="1"/>
    <x v="0"/>
    <n v="20"/>
    <x v="10"/>
    <x v="2"/>
    <x v="1"/>
    <x v="313"/>
    <s v="Resuelta"/>
    <n v="26"/>
    <n v="8"/>
    <n v="2019"/>
    <n v="457"/>
    <s v="No Cruza"/>
    <n v="6"/>
    <n v="26"/>
    <n v="8"/>
    <n v="2019"/>
    <n v="457"/>
    <x v="0"/>
    <n v="0"/>
    <x v="0"/>
  </r>
  <r>
    <s v="P75412018070017"/>
    <x v="2"/>
    <n v="0"/>
    <n v="0"/>
    <s v="                                                                                "/>
    <s v="O.C Sabanalarga     "/>
    <s v="ATLANTICO GOBERNACION DEL DEPARTAMENTO DEL                              "/>
    <s v="3517807    3449421    "/>
    <s v="TC096"/>
    <s v="                                                                                                                                                                                           "/>
    <s v="CRA 53 76 239=CRA 41 58 10                                  "/>
    <s v="T9763922                      "/>
    <s v="Somaya_Rincon                                                                   "/>
    <s v="AC190"/>
    <n v="20180711"/>
    <n v="20180712"/>
    <n v="7541"/>
    <n v="0"/>
    <m/>
    <s v="NO"/>
    <x v="0"/>
    <n v="200"/>
    <n v="200000"/>
    <s v="Obras "/>
    <x v="7"/>
    <n v="20180712"/>
    <x v="7"/>
    <n v="1"/>
    <x v="0"/>
    <n v="11"/>
    <x v="6"/>
    <x v="3"/>
    <x v="4"/>
    <x v="440"/>
    <s v="Sin Orden"/>
    <n v="12"/>
    <n v="7"/>
    <n v="2018"/>
    <n v="867"/>
    <s v="No Cruza"/>
    <n v="867"/>
    <n v="12"/>
    <n v="7"/>
    <n v="2018"/>
    <n v="867"/>
    <x v="0"/>
    <n v="0"/>
    <x v="2"/>
  </r>
  <r>
    <s v="P75422019030001"/>
    <x v="2"/>
    <n v="0"/>
    <n v="0"/>
    <s v="                                                                                "/>
    <s v="O.C. B/quilla Cto   "/>
    <s v="ISABEL LOPEZ IE JOSE CONSUEGRA HIGGINS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IE JOSE CONSUEGRA H                                         "/>
    <s v="A2891363                      "/>
    <s v="Naibet Olivo                                                                    "/>
    <s v="AC190"/>
    <n v="20190311"/>
    <n v="20190529"/>
    <n v="7542"/>
    <n v="26885112"/>
    <s v="Seguimiento y rev. instalacion electrica distribucion "/>
    <s v="NO"/>
    <x v="3"/>
    <n v="75"/>
    <n v="75000"/>
    <s v="Obras "/>
    <x v="8"/>
    <n v="20200806"/>
    <x v="2"/>
    <n v="1"/>
    <x v="0"/>
    <n v="11"/>
    <x v="0"/>
    <x v="2"/>
    <x v="4"/>
    <x v="607"/>
    <s v="Resuelta"/>
    <n v="6"/>
    <n v="8"/>
    <n v="2020"/>
    <n v="111"/>
    <s v="No Cruza"/>
    <n v="514"/>
    <n v="29"/>
    <n v="5"/>
    <n v="2019"/>
    <n v="546"/>
    <x v="0"/>
    <n v="435"/>
    <x v="2"/>
  </r>
  <r>
    <s v="P11102019050080"/>
    <x v="4"/>
    <n v="2562837"/>
    <n v="0"/>
    <s v="                                                                                "/>
    <s v="O.C. B/quilla Nte   "/>
    <s v="JORGE ARMANDO RODRIGUEZ BUENO                                           "/>
    <n v="3046292"/>
    <s v="TC090"/>
    <s v="                                                                                                                                                                                           "/>
    <s v="CRA 53 76 239=CRA 71 83 49                                  "/>
    <s v="A3151411                      "/>
    <s v="FERGIE_YULISSA_SOLANO_MANOTAS                                                   "/>
    <s v="AC220"/>
    <n v="20190517"/>
    <n v="20191004"/>
    <n v="1110"/>
    <n v="26433951"/>
    <s v="Seguimiento y rev. instalacion electrica distribucion "/>
    <s v="NO"/>
    <x v="3"/>
    <n v="25"/>
    <n v="25000"/>
    <s v="Aumentos de potencia"/>
    <x v="4"/>
    <n v="20201029"/>
    <x v="2"/>
    <n v="1"/>
    <x v="0"/>
    <n v="17"/>
    <x v="2"/>
    <x v="2"/>
    <x v="1"/>
    <x v="354"/>
    <s v="Resuelta"/>
    <n v="29"/>
    <n v="10"/>
    <n v="2020"/>
    <n v="27"/>
    <s v="No Cruza"/>
    <n v="531"/>
    <n v="4"/>
    <n v="10"/>
    <n v="2019"/>
    <n v="418"/>
    <x v="0"/>
    <n v="391"/>
    <x v="3"/>
  </r>
  <r>
    <s v="P93322019120009"/>
    <x v="2"/>
    <n v="0"/>
    <n v="0"/>
    <s v="                                                                                "/>
    <s v="O.C. Riohacha       "/>
    <s v="HARRY FUMINAYA -GOBERNA AMPL DE REDES MBT B SUN LUISA PEREZ Y           "/>
    <n v="0"/>
    <s v="TC096"/>
    <s v="                                                                                                                                                                                           "/>
    <s v="ENT DESC GOBERNACION BPC                                    "/>
    <s v="N3352044                      "/>
    <s v="Laudis_Peñaranda_                                                               "/>
    <s v="AC190"/>
    <n v="20191205"/>
    <n v="20200204"/>
    <n v="9332"/>
    <n v="27000568"/>
    <s v="Factibilidad Distribucion "/>
    <s v="NO"/>
    <x v="1"/>
    <n v="350"/>
    <n v="350000"/>
    <s v="Obras "/>
    <x v="7"/>
    <n v="20200212"/>
    <x v="7"/>
    <n v="1"/>
    <x v="0"/>
    <n v="5"/>
    <x v="9"/>
    <x v="2"/>
    <x v="3"/>
    <x v="351"/>
    <s v="Resuelta"/>
    <n v="12"/>
    <n v="2"/>
    <n v="2020"/>
    <n v="287"/>
    <s v="No Cruza"/>
    <n v="69"/>
    <n v="4"/>
    <n v="2"/>
    <n v="2020"/>
    <n v="295"/>
    <x v="1"/>
    <n v="8"/>
    <x v="2"/>
  </r>
  <r>
    <s v="P95202020090013"/>
    <x v="3"/>
    <n v="0"/>
    <n v="0"/>
    <s v="                                                                                "/>
    <s v="C.A. Malambo        "/>
    <s v="ALEXANDER ARAQUE PINZON                                                 "/>
    <n v="3045573330"/>
    <s v="TC090"/>
    <s v="                                                                                                                                                                                           "/>
    <s v="=CRA 5S 4B 19                                               "/>
    <s v="ACSIA041                      "/>
    <s v="CLAUDIA MANOTAS                                                                 "/>
    <s v="AC005"/>
    <n v="20200909"/>
    <n v="20200909"/>
    <n v="9520"/>
    <n v="28116646"/>
    <s v="Inspección Normalización"/>
    <s v="SI"/>
    <x v="2"/>
    <n v="2"/>
    <n v="2000"/>
    <s v="Suministros definitivos Simples "/>
    <x v="3"/>
    <n v="20200909"/>
    <x v="1"/>
    <n v="1"/>
    <x v="1"/>
    <n v="9"/>
    <x v="7"/>
    <x v="1"/>
    <x v="4"/>
    <x v="86"/>
    <s v="Pendiente"/>
    <n v="9"/>
    <n v="9"/>
    <n v="2020"/>
    <n v="77"/>
    <d v="2020-09-09T00:00:00"/>
    <n v="77"/>
    <n v="9"/>
    <n v="9"/>
    <n v="2020"/>
    <n v="77"/>
    <x v="1"/>
    <n v="0"/>
    <x v="1"/>
  </r>
  <r>
    <s v="P11702020110085"/>
    <x v="3"/>
    <n v="0"/>
    <n v="0"/>
    <s v="                                                                                "/>
    <s v="OC CCIAL AMERICANO  "/>
    <s v="MARIBEL FONTALVO DE LEON                                                "/>
    <n v="3183832581"/>
    <s v="TC090"/>
    <s v="                                                                                                                                                                                           "/>
    <s v="=CLL 45F 18 82                                              "/>
    <s v="MP000306                      "/>
    <s v="ALBA_LINDO_CARCAMO                                                              "/>
    <s v="AC005"/>
    <n v="20201121"/>
    <n v="20201121"/>
    <n v="1170"/>
    <n v="28294851"/>
    <s v="Inspección Normalización"/>
    <s v="NO"/>
    <x v="2"/>
    <n v="3"/>
    <n v="3000"/>
    <s v="Suministros definitivos Simples "/>
    <x v="3"/>
    <n v="20201121"/>
    <x v="1"/>
    <n v="1"/>
    <x v="1"/>
    <n v="21"/>
    <x v="5"/>
    <x v="1"/>
    <x v="1"/>
    <x v="183"/>
    <s v="Pendiente"/>
    <n v="21"/>
    <n v="11"/>
    <n v="2020"/>
    <n v="4"/>
    <s v="No Cruza"/>
    <n v="4"/>
    <n v="21"/>
    <n v="11"/>
    <n v="2020"/>
    <n v="4"/>
    <x v="1"/>
    <n v="0"/>
    <x v="1"/>
  </r>
  <r>
    <s v="P95102020100044"/>
    <x v="6"/>
    <n v="0"/>
    <n v="0"/>
    <s v="                                                                                "/>
    <s v="OC CCIAL AMERICANO  "/>
    <s v="ANA REGINA POLO DE DURAN                                                "/>
    <n v="3176808696"/>
    <s v="TC090"/>
    <s v="                                                                                                                                                                                           "/>
    <s v="=CRA 31 113 52                                              "/>
    <s v="MP000292                      "/>
    <s v="ANGELA_MONTOYA_MEDINA                                                           "/>
    <s v="AC170"/>
    <n v="20201028"/>
    <n v="20201102"/>
    <n v="9510"/>
    <n v="28257655"/>
    <s v="Inspección Normalización"/>
    <s v="NO"/>
    <x v="1"/>
    <n v="3"/>
    <n v="3000"/>
    <s v="Suministros definitivos Simples "/>
    <x v="10"/>
    <n v="20201102"/>
    <x v="1"/>
    <n v="1"/>
    <x v="1"/>
    <n v="28"/>
    <x v="3"/>
    <x v="1"/>
    <x v="1"/>
    <x v="133"/>
    <s v="Resuelta"/>
    <n v="2"/>
    <n v="11"/>
    <n v="2020"/>
    <n v="23"/>
    <d v="2020-10-28T00:00:00"/>
    <n v="5"/>
    <n v="2"/>
    <n v="11"/>
    <n v="2020"/>
    <n v="23"/>
    <x v="1"/>
    <n v="0"/>
    <x v="1"/>
  </r>
  <r>
    <s v="P11802020110068"/>
    <x v="3"/>
    <n v="0"/>
    <n v="0"/>
    <s v="                                                                                "/>
    <s v="O.C. Soledad        "/>
    <s v="EDUVIGES MERCADO ORDOÑEZ                                                "/>
    <n v="3135080115"/>
    <s v="TC090"/>
    <s v="                                                                                                                                                                                           "/>
    <s v="CL 63A 22A 40                                               "/>
    <s v="A2670921                      "/>
    <s v="Margarita_Ortiz_Dominguez                                                       "/>
    <s v="AC005"/>
    <n v="20201117"/>
    <n v="20201117"/>
    <n v="1180"/>
    <n v="28286427"/>
    <s v="Inspección Normalización"/>
    <s v="SI"/>
    <x v="2"/>
    <n v="3"/>
    <n v="3000"/>
    <s v="Suministros definitivos Simples "/>
    <x v="3"/>
    <n v="20201117"/>
    <x v="1"/>
    <n v="1"/>
    <x v="1"/>
    <n v="17"/>
    <x v="5"/>
    <x v="1"/>
    <x v="1"/>
    <x v="24"/>
    <s v="Pendiente"/>
    <n v="17"/>
    <n v="11"/>
    <n v="2020"/>
    <n v="8"/>
    <s v="No Cruza"/>
    <n v="8"/>
    <n v="17"/>
    <n v="11"/>
    <n v="2020"/>
    <n v="8"/>
    <x v="1"/>
    <n v="0"/>
    <x v="1"/>
  </r>
  <r>
    <s v="P11102020110105"/>
    <x v="1"/>
    <n v="2729058"/>
    <n v="20079902"/>
    <s v="Situacion correcta                                                              "/>
    <s v="Of. Telefónica 24H  "/>
    <s v="LIAN ESCAR                                                              "/>
    <n v="3106335385"/>
    <s v="TC092"/>
    <s v="CL 30 41 27          P 1  APTO 1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6"/>
    <n v="20201118"/>
    <n v="20201119"/>
    <n v="1110"/>
    <n v="28289258"/>
    <s v="Modificación de Potencia"/>
    <s v="NO"/>
    <x v="1"/>
    <n v="3"/>
    <n v="3000"/>
    <s v="Aumentos de potencia"/>
    <x v="1"/>
    <n v="20201119"/>
    <x v="1"/>
    <n v="1"/>
    <x v="1"/>
    <n v="18"/>
    <x v="5"/>
    <x v="1"/>
    <x v="1"/>
    <x v="66"/>
    <s v="Resuelta"/>
    <n v="19"/>
    <n v="11"/>
    <n v="2020"/>
    <n v="6"/>
    <s v="No Cruza"/>
    <n v="1"/>
    <n v="19"/>
    <n v="11"/>
    <n v="2020"/>
    <n v="6"/>
    <x v="1"/>
    <n v="0"/>
    <x v="1"/>
  </r>
  <r>
    <s v="P11102020100115"/>
    <x v="2"/>
    <n v="6596622"/>
    <n v="20081064"/>
    <s v="Suspendido por impago                                                           "/>
    <s v="ZE Bquilla-Sur-S/dad"/>
    <s v="MURCIA ALMACENES                                                        "/>
    <n v="0"/>
    <s v="TC088"/>
    <s v="CL 37 43 29               LOC     1                                                                                                                                                        "/>
    <s v="GRANERO EL UNICO                                            "/>
    <s v="T9763922                      "/>
    <s v="Somaya_Rincon                                                                   "/>
    <s v="AC190"/>
    <n v="20201026"/>
    <n v="20201026"/>
    <n v="1110"/>
    <n v="0"/>
    <m/>
    <s v="NO"/>
    <x v="0"/>
    <n v="225"/>
    <n v="225000"/>
    <s v="Aumentos de potencia"/>
    <x v="2"/>
    <n v="20201026"/>
    <x v="3"/>
    <n v="1"/>
    <x v="0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2"/>
  </r>
  <r>
    <s v="P11102020080048"/>
    <x v="0"/>
    <n v="8653056"/>
    <n v="36020894"/>
    <s v="Situacion correcta                                                              "/>
    <s v="O.C. B/quilla Cto   "/>
    <s v="VALENCIA S.A. URBANIZADORA MARIN                                        "/>
    <n v="3152029820"/>
    <s v="TC091"/>
    <s v="TR 44 102 80                                                                                                                                                                               "/>
    <s v="CENTRO EMPRESARIAL                                          "/>
    <s v="A3151411                      "/>
    <s v="FERGIE_YULISSA_SOLANO_MANOTAS                                                   "/>
    <s v="AC100"/>
    <n v="20200813"/>
    <n v="20201117"/>
    <n v="1110"/>
    <n v="28012504"/>
    <s v="Factibilidad Distribucion "/>
    <s v="NO"/>
    <x v="3"/>
    <n v="75"/>
    <n v="75000"/>
    <s v="Aumentos de potencia"/>
    <x v="0"/>
    <n v="20201117"/>
    <x v="12"/>
    <n v="1"/>
    <x v="0"/>
    <n v="13"/>
    <x v="10"/>
    <x v="1"/>
    <x v="1"/>
    <x v="96"/>
    <s v="Resuelta"/>
    <n v="17"/>
    <n v="11"/>
    <n v="2020"/>
    <n v="8"/>
    <s v="No Cruza"/>
    <n v="96"/>
    <n v="17"/>
    <n v="11"/>
    <n v="2020"/>
    <n v="8"/>
    <x v="1"/>
    <n v="0"/>
    <x v="0"/>
  </r>
  <r>
    <s v="P11102020110011"/>
    <x v="5"/>
    <n v="0"/>
    <n v="0"/>
    <s v="                                                                                "/>
    <s v="O.C. B/quilla Nte   "/>
    <s v="JOSE ANTONIO SANCHEZ VANEGAS                                            "/>
    <n v="3176679717"/>
    <s v="TC090"/>
    <s v="                                                                                                                                                                                           "/>
    <s v="CL 80 66 56                                                 "/>
    <s v="MP000153                      "/>
    <s v="JESSICA_PAOLA_BALDOVINO_AVILA                                                   "/>
    <s v="AC230"/>
    <n v="20201104"/>
    <n v="20201107"/>
    <n v="1110"/>
    <n v="0"/>
    <m/>
    <s v="NO"/>
    <x v="0"/>
    <n v="3"/>
    <n v="3000"/>
    <s v="Suministros definitivos Simples "/>
    <x v="9"/>
    <n v="20201107"/>
    <x v="1"/>
    <n v="1"/>
    <x v="1"/>
    <n v="4"/>
    <x v="5"/>
    <x v="1"/>
    <x v="1"/>
    <x v="97"/>
    <s v="Sin Orden"/>
    <n v="7"/>
    <n v="11"/>
    <n v="2020"/>
    <n v="18"/>
    <s v="No Cruza"/>
    <n v="18"/>
    <n v="7"/>
    <n v="11"/>
    <n v="2020"/>
    <n v="18"/>
    <x v="1"/>
    <n v="0"/>
    <x v="4"/>
  </r>
  <r>
    <s v="P11802019010087"/>
    <x v="4"/>
    <n v="0"/>
    <n v="0"/>
    <s v="                                                                                "/>
    <s v="C.T.SOLEDAD         "/>
    <s v="  CUS LAS COLONIAS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128"/>
    <n v="20191128"/>
    <n v="1180"/>
    <n v="26586587"/>
    <s v="Seguimiento y rev. instalacion electrica distribucion "/>
    <s v="NO"/>
    <x v="3"/>
    <n v="75"/>
    <n v="75000"/>
    <s v="Obras "/>
    <x v="6"/>
    <n v="20191128"/>
    <x v="3"/>
    <n v="1"/>
    <x v="0"/>
    <n v="28"/>
    <x v="11"/>
    <x v="2"/>
    <x v="1"/>
    <x v="113"/>
    <s v="Resuelta"/>
    <n v="28"/>
    <n v="11"/>
    <n v="2019"/>
    <n v="363"/>
    <s v="No Cruza"/>
    <n v="304"/>
    <n v="28"/>
    <n v="11"/>
    <n v="2019"/>
    <n v="363"/>
    <x v="0"/>
    <n v="0"/>
    <x v="3"/>
  </r>
  <r>
    <s v="P95202019110033"/>
    <x v="4"/>
    <n v="7596942"/>
    <n v="0"/>
    <s v="                                                                                "/>
    <s v="O.C. B/quilla Cto   "/>
    <s v="DEIZON ENRIQUE HURTADO ANGULO                                           "/>
    <n v="3012728374"/>
    <s v="TC090"/>
    <s v="                                                                                                                                                                                           "/>
    <s v="CLL 10 1BS 23=CLL 10 1BS 23                                 "/>
    <s v="A2891363                      "/>
    <s v="Naibet Olivo                                                                    "/>
    <s v="AC220"/>
    <n v="20191121"/>
    <n v="20200925"/>
    <n v="9520"/>
    <n v="27120006"/>
    <s v="Seguimiento y rev. instalacion electrica distribucion "/>
    <s v="NO"/>
    <x v="3"/>
    <n v="30"/>
    <n v="30000"/>
    <s v="Aumentos de potencia"/>
    <x v="6"/>
    <n v="20200925"/>
    <x v="2"/>
    <n v="1"/>
    <x v="0"/>
    <n v="21"/>
    <x v="5"/>
    <x v="2"/>
    <x v="4"/>
    <x v="490"/>
    <s v="Resuelta"/>
    <n v="25"/>
    <n v="9"/>
    <n v="2020"/>
    <n v="61"/>
    <s v="No Cruza"/>
    <n v="309"/>
    <n v="25"/>
    <n v="9"/>
    <n v="2020"/>
    <n v="61"/>
    <x v="1"/>
    <n v="0"/>
    <x v="3"/>
  </r>
  <r>
    <s v="P11802020080053"/>
    <x v="5"/>
    <n v="2435640"/>
    <n v="20245041"/>
    <s v="Situacion correcta                                                              "/>
    <s v="O.C. B/quilla Sur   "/>
    <s v="CRISTINA ALEXANDRA HERRERA MONTES                                       "/>
    <n v="3008368820"/>
    <s v="TC090"/>
    <s v="CR 41G 44 20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230"/>
    <n v="20200825"/>
    <n v="20200825"/>
    <n v="1180"/>
    <n v="0"/>
    <m/>
    <s v="NO"/>
    <x v="0"/>
    <n v="3"/>
    <n v="3000"/>
    <s v="Aumentos de potencia"/>
    <x v="9"/>
    <n v="20200825"/>
    <x v="1"/>
    <n v="1"/>
    <x v="1"/>
    <n v="25"/>
    <x v="10"/>
    <x v="1"/>
    <x v="1"/>
    <x v="117"/>
    <s v="Sin Orden"/>
    <n v="25"/>
    <n v="8"/>
    <n v="2020"/>
    <n v="92"/>
    <s v="No Cruza"/>
    <n v="92"/>
    <n v="25"/>
    <n v="8"/>
    <n v="2020"/>
    <n v="92"/>
    <x v="1"/>
    <n v="0"/>
    <x v="4"/>
  </r>
  <r>
    <s v="P93312019040006"/>
    <x v="0"/>
    <n v="0"/>
    <n v="0"/>
    <s v="                                                                                "/>
    <s v="O.C. Riohacha       "/>
    <s v="MUNICIPIO DE ALBANIA COMUNIDADES INDIGENA CAÑAGUANTAMANA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0415"/>
    <n v="20190429"/>
    <n v="9331"/>
    <n v="26249469"/>
    <s v="Factibilidad Distribucion "/>
    <s v="NO"/>
    <x v="1"/>
    <n v="200"/>
    <n v="200000"/>
    <s v="Obras "/>
    <x v="0"/>
    <n v="20190429"/>
    <x v="7"/>
    <n v="1"/>
    <x v="0"/>
    <n v="15"/>
    <x v="8"/>
    <x v="2"/>
    <x v="3"/>
    <x v="472"/>
    <s v="Resuelta"/>
    <n v="29"/>
    <n v="4"/>
    <n v="2019"/>
    <n v="576"/>
    <s v="No Cruza"/>
    <n v="14"/>
    <n v="29"/>
    <n v="4"/>
    <n v="2019"/>
    <n v="576"/>
    <x v="0"/>
    <n v="0"/>
    <x v="0"/>
  </r>
  <r>
    <s v="P11502019050011"/>
    <x v="2"/>
    <n v="3770223"/>
    <n v="36102906"/>
    <s v="Situacion correcta                                                              "/>
    <s v="O.C. B/quilla Cto   "/>
    <s v="HAROLD DE JESUS MAESTRE MERCADO                                         "/>
    <n v="3853983"/>
    <s v="TC090"/>
    <s v="CL 11 8 561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527"/>
    <n v="20191010"/>
    <n v="1150"/>
    <n v="27109467"/>
    <s v="Seguimiento y rev. instalacion electrica distribucion "/>
    <s v="NO"/>
    <x v="3"/>
    <n v="37.5"/>
    <n v="37500"/>
    <s v="Aumentos de potencia"/>
    <x v="5"/>
    <n v="20200309"/>
    <x v="3"/>
    <n v="1"/>
    <x v="0"/>
    <n v="27"/>
    <x v="2"/>
    <x v="2"/>
    <x v="1"/>
    <x v="789"/>
    <s v="Resuelta"/>
    <n v="9"/>
    <n v="3"/>
    <n v="2020"/>
    <n v="261"/>
    <s v="No Cruza"/>
    <n v="287"/>
    <n v="10"/>
    <n v="10"/>
    <n v="2019"/>
    <n v="412"/>
    <x v="0"/>
    <n v="151"/>
    <x v="2"/>
  </r>
  <r>
    <s v="P93422020110003"/>
    <x v="5"/>
    <n v="0"/>
    <n v="0"/>
    <s v="                                                                                "/>
    <s v="Of. Telefónica 24H  "/>
    <s v="DAVID VASQUEZ FERREIRA                                                  "/>
    <n v="3045210994"/>
    <s v="TC090"/>
    <s v="                                                                                                                                                                                           "/>
    <s v="ENTRE CARRERAS 16 Y 17.                                     "/>
    <s v="NT001137                      "/>
    <s v="STEFANNIE_PAOLA_RAMBAO_BENAVIDES                                                "/>
    <s v="AC230"/>
    <n v="20201109"/>
    <n v="20201109"/>
    <n v="9342"/>
    <n v="0"/>
    <m/>
    <s v="NO"/>
    <x v="0"/>
    <n v="3"/>
    <n v="3000"/>
    <s v="Suministros definitivos Simples "/>
    <x v="9"/>
    <n v="20201109"/>
    <x v="1"/>
    <n v="1"/>
    <x v="1"/>
    <n v="9"/>
    <x v="5"/>
    <x v="1"/>
    <x v="0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11802020110035"/>
    <x v="5"/>
    <n v="0"/>
    <n v="0"/>
    <s v="                                                                                "/>
    <s v="Of. Telefónica 24H  "/>
    <s v="LUDYS MARIA RIVERA GOMEZ                                                "/>
    <n v="3017079354"/>
    <s v="TC090"/>
    <s v="                                                                                                                                                                                           "/>
    <s v="=CLL 55 47 12                                               "/>
    <s v="NT001137                      "/>
    <s v="STEFANNIE_PAOLA_RAMBAO_BENAVIDES                                                "/>
    <s v="AC230"/>
    <n v="20201110"/>
    <n v="20201110"/>
    <n v="1180"/>
    <n v="0"/>
    <m/>
    <s v="NO"/>
    <x v="0"/>
    <n v="3"/>
    <n v="3000"/>
    <s v="Suministros definitivos Simples "/>
    <x v="9"/>
    <n v="20201110"/>
    <x v="1"/>
    <n v="1"/>
    <x v="1"/>
    <n v="10"/>
    <x v="5"/>
    <x v="1"/>
    <x v="1"/>
    <x v="79"/>
    <s v="Sin Orden"/>
    <n v="10"/>
    <n v="11"/>
    <n v="2020"/>
    <n v="15"/>
    <s v="No Cruza"/>
    <n v="15"/>
    <n v="10"/>
    <n v="11"/>
    <n v="2020"/>
    <n v="15"/>
    <x v="1"/>
    <n v="0"/>
    <x v="4"/>
  </r>
  <r>
    <s v="P11502018070003"/>
    <x v="4"/>
    <n v="0"/>
    <n v="0"/>
    <s v="                                                                                "/>
    <s v="O.C. B/quilla Cto   "/>
    <s v="MONTICELLO BOSQUES DE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LTOS DE MONTICELLO                                         "/>
    <s v="T3215501                      "/>
    <s v="Luz_Estela_Arevalo_de_León                                                      "/>
    <s v="AC220"/>
    <n v="20180709"/>
    <n v="20190612"/>
    <n v="1150"/>
    <n v="25718916"/>
    <s v="Seguimiento y rev. instalacion electrica distribucion "/>
    <s v="NO"/>
    <x v="3"/>
    <n v="450"/>
    <n v="450000"/>
    <s v="Obras "/>
    <x v="6"/>
    <n v="20190612"/>
    <x v="6"/>
    <n v="1"/>
    <x v="0"/>
    <n v="9"/>
    <x v="6"/>
    <x v="3"/>
    <x v="1"/>
    <x v="270"/>
    <s v="Resuelta"/>
    <n v="12"/>
    <n v="6"/>
    <n v="2019"/>
    <n v="532"/>
    <s v="No Cruza"/>
    <n v="338"/>
    <n v="12"/>
    <n v="6"/>
    <n v="2019"/>
    <n v="532"/>
    <x v="0"/>
    <n v="0"/>
    <x v="3"/>
  </r>
  <r>
    <s v="P34402020090022"/>
    <x v="9"/>
    <n v="0"/>
    <n v="0"/>
    <s v="                                                                                "/>
    <s v="O.C. La 14          "/>
    <s v="MARTIN GUTIERREZ DE LA HOZ BMT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40"/>
    <n v="0"/>
    <m/>
    <s v="NO"/>
    <x v="0"/>
    <n v="37.5"/>
    <n v="37500"/>
    <s v="Obras "/>
    <x v="15"/>
    <n v="20200928"/>
    <x v="2"/>
    <n v="1"/>
    <x v="0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11102019050032"/>
    <x v="4"/>
    <n v="2325327"/>
    <n v="0"/>
    <s v="                                                                                "/>
    <s v="O.C. B/quilla Nte   "/>
    <s v="CARIBE FUNDACION OFTALMOLOGICA DEL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=CLL 86 50 63                                               "/>
    <s v="A3151411                      "/>
    <s v="FERGIE_YULISSA_SOLANO_MANOTAS                                                   "/>
    <s v="AC220"/>
    <n v="20190509"/>
    <n v="20200514"/>
    <n v="1110"/>
    <n v="27208717"/>
    <s v="Seguimiento y rev. instalacion electrica distribucion "/>
    <s v="NO"/>
    <x v="3"/>
    <n v="300"/>
    <n v="300000"/>
    <s v="Aumentos de potencia"/>
    <x v="6"/>
    <n v="20200514"/>
    <x v="3"/>
    <n v="1"/>
    <x v="0"/>
    <n v="9"/>
    <x v="2"/>
    <x v="2"/>
    <x v="1"/>
    <x v="810"/>
    <s v="Resuelta"/>
    <n v="14"/>
    <n v="5"/>
    <n v="2020"/>
    <n v="195"/>
    <s v="No Cruza"/>
    <n v="371"/>
    <n v="14"/>
    <n v="5"/>
    <n v="2020"/>
    <n v="195"/>
    <x v="1"/>
    <n v="0"/>
    <x v="3"/>
  </r>
  <r>
    <s v="P11102017100082"/>
    <x v="2"/>
    <n v="0"/>
    <n v="0"/>
    <s v="                                                                                "/>
    <s v="O.C. B/quilla Cto   "/>
    <s v="59 EDIFICIO FOREST                                                      "/>
    <n v="3732424"/>
    <s v="TC087"/>
    <s v="                                                                                                                                                                                           "/>
    <s v="=CLL 90 58 43                                               "/>
    <s v="TR183120                      "/>
    <s v="                                                                                "/>
    <s v="AC190"/>
    <n v="20171017"/>
    <n v="20171017"/>
    <n v="1110"/>
    <n v="0"/>
    <m/>
    <s v="NO"/>
    <x v="0"/>
    <n v="630"/>
    <n v="630000"/>
    <s v="Obras "/>
    <x v="2"/>
    <n v="20171017"/>
    <x v="6"/>
    <n v="1"/>
    <x v="0"/>
    <n v="17"/>
    <x v="3"/>
    <x v="0"/>
    <x v="1"/>
    <x v="811"/>
    <s v="Sin Orden"/>
    <n v="17"/>
    <n v="10"/>
    <n v="2017"/>
    <n v="1135"/>
    <s v="No Cruza"/>
    <n v="1135"/>
    <n v="17"/>
    <n v="10"/>
    <n v="2017"/>
    <n v="1135"/>
    <x v="0"/>
    <n v="0"/>
    <x v="2"/>
  </r>
  <r>
    <s v="P77912020090004"/>
    <x v="2"/>
    <n v="0"/>
    <n v="0"/>
    <s v="                                                                                "/>
    <s v="O.C. La 14          "/>
    <s v="JORGE JAY BMT FCA PAN COGER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CA PANCO GER                                               "/>
    <s v="C9794580                      "/>
    <s v="TATIANA ADELA LUQUEZ VANSTRAHLEM                                                "/>
    <s v="AC190"/>
    <n v="20200916"/>
    <n v="20201113"/>
    <n v="7791"/>
    <n v="28160925"/>
    <s v="Factibilidad Distribucion "/>
    <s v="NO"/>
    <x v="1"/>
    <n v="25"/>
    <n v="25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1802020100081"/>
    <x v="1"/>
    <n v="0"/>
    <n v="0"/>
    <s v="                                                                                "/>
    <s v="O.C Sabanalarga     "/>
    <s v="EFRAIN DE JESUS GONZALEZ AMELL                                          "/>
    <n v="3107366560"/>
    <s v="TC090"/>
    <s v="                                                                                                                                                                                           "/>
    <s v="URB. LOS ROBLES VI ETAPA                                    "/>
    <s v="RC000086                      "/>
    <s v="VIVIANA_ISABEL_PORTO_MOLINA                                                     "/>
    <s v="AC236"/>
    <n v="20201026"/>
    <n v="20201029"/>
    <n v="1180"/>
    <n v="28252606"/>
    <s v="Inspección Normalización"/>
    <s v="NO"/>
    <x v="1"/>
    <n v="3"/>
    <n v="3000"/>
    <s v="Suministros definitivos Simples "/>
    <x v="1"/>
    <n v="20201029"/>
    <x v="1"/>
    <n v="1"/>
    <x v="1"/>
    <n v="26"/>
    <x v="3"/>
    <x v="1"/>
    <x v="1"/>
    <x v="35"/>
    <s v="Resuelta"/>
    <n v="29"/>
    <n v="10"/>
    <n v="2020"/>
    <n v="27"/>
    <d v="2020-10-26T00:00:00"/>
    <n v="3"/>
    <n v="29"/>
    <n v="10"/>
    <n v="2020"/>
    <n v="27"/>
    <x v="1"/>
    <n v="0"/>
    <x v="1"/>
  </r>
  <r>
    <s v="P11102018110060"/>
    <x v="2"/>
    <n v="4191987"/>
    <n v="0"/>
    <s v="                                                                                "/>
    <s v="C.T.SOLEDAD         "/>
    <s v="  INMUEBLES JGA SAS LOCAL 1                                             "/>
    <n v="3776021"/>
    <s v="TC092"/>
    <s v="                                                                                                                                                                                           "/>
    <s v="=CLL 84 59 34                                               "/>
    <s v="T2891467                      "/>
    <s v="SHIRLEY_ESTHER_TAPIA_CUADRADO                                                   "/>
    <s v="AC190"/>
    <n v="20181109"/>
    <n v="20181109"/>
    <n v="1110"/>
    <n v="0"/>
    <m/>
    <s v="NO"/>
    <x v="0"/>
    <n v="54"/>
    <n v="54000"/>
    <s v="Aumentos de potencia"/>
    <x v="16"/>
    <n v="20181123"/>
    <x v="3"/>
    <n v="1"/>
    <x v="0"/>
    <n v="9"/>
    <x v="5"/>
    <x v="3"/>
    <x v="1"/>
    <x v="713"/>
    <s v="Sin Orden"/>
    <n v="23"/>
    <n v="11"/>
    <n v="2018"/>
    <n v="733"/>
    <s v="No Cruza"/>
    <n v="733"/>
    <n v="9"/>
    <n v="11"/>
    <n v="2018"/>
    <n v="747"/>
    <x v="0"/>
    <n v="14"/>
    <x v="2"/>
  </r>
  <r>
    <s v="P34602020090030"/>
    <x v="9"/>
    <n v="0"/>
    <n v="0"/>
    <s v="                                                                                "/>
    <s v="O.C. La 14          "/>
    <s v="JOSE AGUSTIN GUETTE DE KA CRUZ BMT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60"/>
    <n v="0"/>
    <m/>
    <s v="NO"/>
    <x v="0"/>
    <n v="25"/>
    <n v="2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E11102020100001"/>
    <x v="5"/>
    <n v="0"/>
    <n v="0"/>
    <s v="                                                                                "/>
    <s v="O.C. Soledad        "/>
    <s v="COINDUSTRIAL SAS PROVISIONAL TERMOTECNICA                               "/>
    <n v="314410888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13"/>
    <n v="20201013"/>
    <n v="1110"/>
    <n v="0"/>
    <m/>
    <s v="NO"/>
    <x v="0"/>
    <n v="5"/>
    <n v="5000"/>
    <s v="Eventuales"/>
    <x v="9"/>
    <n v="20201013"/>
    <x v="1"/>
    <n v="1"/>
    <x v="0"/>
    <n v="13"/>
    <x v="3"/>
    <x v="1"/>
    <x v="1"/>
    <x v="119"/>
    <s v="Sin Orden"/>
    <n v="13"/>
    <n v="10"/>
    <n v="2020"/>
    <n v="43"/>
    <s v="No Cruza"/>
    <n v="43"/>
    <n v="13"/>
    <n v="10"/>
    <n v="2020"/>
    <n v="43"/>
    <x v="1"/>
    <n v="0"/>
    <x v="4"/>
  </r>
  <r>
    <s v="P34602019010012"/>
    <x v="0"/>
    <n v="0"/>
    <n v="0"/>
    <s v="                                                                                "/>
    <s v="O.C. B/quilla Cto   "/>
    <s v="FRANCISCO LOPEZ YEPEZ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IC POS 3805133                                             "/>
    <s v="T3243764                      "/>
    <s v="Hugo_Bello_Sanchez                                                              "/>
    <s v="AC100"/>
    <n v="20190131"/>
    <n v="20190202"/>
    <n v="3460"/>
    <n v="25948967"/>
    <s v="Factibilidad Distribucion "/>
    <s v="NO"/>
    <x v="1"/>
    <n v="15"/>
    <n v="15000"/>
    <s v="Obras "/>
    <x v="0"/>
    <n v="20190202"/>
    <x v="2"/>
    <n v="1"/>
    <x v="0"/>
    <n v="31"/>
    <x v="11"/>
    <x v="2"/>
    <x v="0"/>
    <x v="318"/>
    <s v="Resuelta"/>
    <n v="2"/>
    <n v="2"/>
    <n v="2019"/>
    <n v="662"/>
    <s v="No Cruza"/>
    <n v="2"/>
    <n v="2"/>
    <n v="2"/>
    <n v="2019"/>
    <n v="662"/>
    <x v="0"/>
    <n v="0"/>
    <x v="0"/>
  </r>
  <r>
    <s v="P93402020020007"/>
    <x v="2"/>
    <n v="0"/>
    <n v="0"/>
    <s v="                                                                                "/>
    <s v="ZE Santa_Marta      "/>
    <s v="LOS HATOS SAS AGRICOLA MONTERREY                                        "/>
    <n v="3174289306"/>
    <s v="TC092"/>
    <s v="                                                                                                                                                                                           "/>
    <s v="LOTE JARIBAL                                                "/>
    <s v="T7541855                      "/>
    <s v="Elizabeth_Perez_Rincon                                                          "/>
    <s v="AC190"/>
    <n v="20200218"/>
    <n v="20200218"/>
    <n v="9340"/>
    <n v="0"/>
    <m/>
    <s v="NO"/>
    <x v="0"/>
    <n v="45"/>
    <n v="45000"/>
    <s v="Obras "/>
    <x v="2"/>
    <n v="20200218"/>
    <x v="2"/>
    <n v="1"/>
    <x v="0"/>
    <n v="18"/>
    <x v="1"/>
    <x v="1"/>
    <x v="0"/>
    <x v="587"/>
    <s v="Sin Orden"/>
    <n v="18"/>
    <n v="2"/>
    <n v="2020"/>
    <n v="281"/>
    <s v="No Cruza"/>
    <n v="281"/>
    <n v="18"/>
    <n v="2"/>
    <n v="2020"/>
    <n v="281"/>
    <x v="1"/>
    <n v="0"/>
    <x v="2"/>
  </r>
  <r>
    <s v="P34402020080003"/>
    <x v="0"/>
    <n v="0"/>
    <n v="0"/>
    <s v="                                                                                "/>
    <s v="O.C. B/quilla Cto   "/>
    <s v="  BODEGA DIANA CORPORACION SAS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ALERMO TANKS SAS                                           "/>
    <s v="A3151411                      "/>
    <s v="FERGIE_YULISSA_SOLANO_MANOTAS                                                   "/>
    <s v="AC100"/>
    <n v="20200811"/>
    <n v="20200820"/>
    <n v="3440"/>
    <n v="27986445"/>
    <s v="Factibilidad Distribucion "/>
    <s v="NO"/>
    <x v="1"/>
    <n v="500"/>
    <n v="500000"/>
    <s v="Obras "/>
    <x v="0"/>
    <n v="20200820"/>
    <x v="3"/>
    <n v="1"/>
    <x v="0"/>
    <n v="11"/>
    <x v="10"/>
    <x v="1"/>
    <x v="0"/>
    <x v="222"/>
    <s v="Resuelta"/>
    <n v="20"/>
    <n v="8"/>
    <n v="2020"/>
    <n v="97"/>
    <s v="No Cruza"/>
    <n v="9"/>
    <n v="20"/>
    <n v="8"/>
    <n v="2020"/>
    <n v="97"/>
    <x v="1"/>
    <n v="0"/>
    <x v="0"/>
  </r>
  <r>
    <s v="P93322020080005"/>
    <x v="5"/>
    <n v="0"/>
    <n v="0"/>
    <s v="                                                                                "/>
    <s v="O.C. Riohacha       "/>
    <s v="  ALMACEN NORMA                                                         "/>
    <n v="300619566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0940095                      "/>
    <s v="YORLENIS_PATRICIA_RODRIGUEZ_PIMIENTA                                            "/>
    <s v="AC230"/>
    <n v="20200806"/>
    <n v="20200806"/>
    <n v="9332"/>
    <n v="0"/>
    <m/>
    <s v="NO"/>
    <x v="0"/>
    <n v="3"/>
    <n v="3000"/>
    <s v="Suministros definitivos Simples "/>
    <x v="8"/>
    <n v="20201028"/>
    <x v="1"/>
    <n v="1"/>
    <x v="1"/>
    <n v="6"/>
    <x v="10"/>
    <x v="1"/>
    <x v="3"/>
    <x v="150"/>
    <s v="Sin Orden"/>
    <n v="28"/>
    <n v="10"/>
    <n v="2020"/>
    <n v="28"/>
    <s v="No Cruza"/>
    <n v="28"/>
    <n v="6"/>
    <n v="8"/>
    <n v="2020"/>
    <n v="111"/>
    <x v="1"/>
    <n v="83"/>
    <x v="4"/>
  </r>
  <r>
    <s v="P11102020090115"/>
    <x v="1"/>
    <n v="0"/>
    <n v="0"/>
    <s v="                                                                                "/>
    <s v="Of. Telefónica 24H  "/>
    <s v="HAROLD BARRIOS SANJUAN                                                  "/>
    <n v="3016059350"/>
    <s v="TC090"/>
    <s v="                                                                                                                                                                                           "/>
    <s v="=CLL 26 23 105                                              "/>
    <s v="NT001923                      "/>
    <s v="LINA_MARIA_STEFANELL_DE_LA_HOZ                                                  "/>
    <s v="AC236"/>
    <n v="20200922"/>
    <n v="20200928"/>
    <n v="1110"/>
    <n v="0"/>
    <m/>
    <s v="NO"/>
    <x v="0"/>
    <n v="3"/>
    <n v="3000"/>
    <s v="Suministros definitivos Simples "/>
    <x v="1"/>
    <n v="20200928"/>
    <x v="1"/>
    <n v="1"/>
    <x v="1"/>
    <n v="22"/>
    <x v="7"/>
    <x v="1"/>
    <x v="1"/>
    <x v="330"/>
    <s v="Sin Orden"/>
    <n v="28"/>
    <n v="9"/>
    <n v="2020"/>
    <n v="58"/>
    <s v="No Cruza"/>
    <n v="58"/>
    <n v="28"/>
    <n v="9"/>
    <n v="2020"/>
    <n v="58"/>
    <x v="1"/>
    <n v="0"/>
    <x v="1"/>
  </r>
  <r>
    <s v="P11102020100138"/>
    <x v="5"/>
    <n v="0"/>
    <n v="0"/>
    <s v="                                                                                "/>
    <s v="OC CCIAL AMERICANO  "/>
    <s v="EFRAIN GONZALES                                                         "/>
    <n v="305291906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8                      "/>
    <s v="TERESA_ELVIRA_CANTILLO_MENDOZA                                                  "/>
    <s v="AC230"/>
    <n v="20201029"/>
    <n v="20201110"/>
    <n v="1110"/>
    <n v="0"/>
    <m/>
    <s v="NO"/>
    <x v="0"/>
    <n v="3"/>
    <n v="3000"/>
    <s v="Suministros definitivos Simples "/>
    <x v="9"/>
    <n v="20201110"/>
    <x v="1"/>
    <n v="1"/>
    <x v="1"/>
    <n v="29"/>
    <x v="3"/>
    <x v="1"/>
    <x v="1"/>
    <x v="240"/>
    <s v="Sin Orden"/>
    <n v="10"/>
    <n v="11"/>
    <n v="2020"/>
    <n v="15"/>
    <s v="No Cruza"/>
    <n v="15"/>
    <n v="10"/>
    <n v="11"/>
    <n v="2020"/>
    <n v="15"/>
    <x v="1"/>
    <n v="0"/>
    <x v="4"/>
  </r>
  <r>
    <s v="P34102020040003"/>
    <x v="0"/>
    <n v="0"/>
    <n v="0"/>
    <s v="                                                                                "/>
    <s v="ZE Santa_Marta      "/>
    <s v="LA BLOQUERA                                                             "/>
    <n v="3105037416"/>
    <s v="TC091"/>
    <s v="                                                                                                                                                                                           "/>
    <s v="POZOS COLORADOS                                             "/>
    <s v="T9697258                      "/>
    <s v="Adriana_Duran_Q                                                                 "/>
    <s v="AC100"/>
    <n v="20200407"/>
    <n v="20200424"/>
    <n v="3410"/>
    <n v="27356405"/>
    <s v="Factibilidad Distribucion "/>
    <s v="NO"/>
    <x v="1"/>
    <n v="45"/>
    <n v="45000"/>
    <s v="Obras "/>
    <x v="0"/>
    <n v="20200424"/>
    <x v="2"/>
    <n v="1"/>
    <x v="0"/>
    <n v="7"/>
    <x v="8"/>
    <x v="1"/>
    <x v="0"/>
    <x v="395"/>
    <s v="Resuelta"/>
    <n v="24"/>
    <n v="4"/>
    <n v="2020"/>
    <n v="215"/>
    <s v="No Cruza"/>
    <n v="17"/>
    <n v="24"/>
    <n v="4"/>
    <n v="2020"/>
    <n v="215"/>
    <x v="1"/>
    <n v="0"/>
    <x v="0"/>
  </r>
  <r>
    <s v="P11802020100093"/>
    <x v="1"/>
    <n v="2439276"/>
    <n v="20250284"/>
    <s v="Situacion correcta                                                              "/>
    <s v="O.C. B/quilla Nte   "/>
    <s v="JOSE ISMAEL GOMEZ GARNICA                                               "/>
    <n v="3182215601"/>
    <s v="TC090"/>
    <s v="CR 23D 76D 52                                                                                                                                                                              "/>
    <s v="=CRA 22F1 76D 52                                            "/>
    <s v="MP000152                      "/>
    <s v="MALKA_IRINA_ROCHA_MEJIA                                                         "/>
    <s v="AC236"/>
    <n v="20201029"/>
    <n v="20201110"/>
    <n v="1180"/>
    <n v="28260359"/>
    <s v="Modificación de Potencia"/>
    <s v="NO"/>
    <x v="1"/>
    <n v="3"/>
    <n v="3000"/>
    <s v="Aumentos de potencia"/>
    <x v="1"/>
    <n v="20201110"/>
    <x v="1"/>
    <n v="1"/>
    <x v="1"/>
    <n v="29"/>
    <x v="3"/>
    <x v="1"/>
    <x v="1"/>
    <x v="240"/>
    <s v="Resuelta"/>
    <n v="10"/>
    <n v="11"/>
    <n v="2020"/>
    <n v="15"/>
    <s v="No Cruza"/>
    <n v="12"/>
    <n v="10"/>
    <n v="11"/>
    <n v="2020"/>
    <n v="15"/>
    <x v="1"/>
    <n v="0"/>
    <x v="1"/>
  </r>
  <r>
    <s v="P11802020110063"/>
    <x v="1"/>
    <n v="0"/>
    <n v="0"/>
    <s v="                                                                                "/>
    <s v="O.C. Soledad        "/>
    <s v="CARMEN ESTHER IMITOLA MARRUGO                                           "/>
    <n v="31166776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113"/>
    <n v="20201116"/>
    <n v="1180"/>
    <n v="28282778"/>
    <s v="Inspección Normalización"/>
    <s v="NO"/>
    <x v="1"/>
    <n v="3"/>
    <n v="3000"/>
    <s v="Suministros definitivos Simples "/>
    <x v="1"/>
    <n v="20201116"/>
    <x v="1"/>
    <n v="1"/>
    <x v="1"/>
    <n v="13"/>
    <x v="5"/>
    <x v="1"/>
    <x v="1"/>
    <x v="17"/>
    <s v="Resuelta"/>
    <n v="16"/>
    <n v="11"/>
    <n v="2020"/>
    <n v="9"/>
    <s v="No Cruza"/>
    <n v="3"/>
    <n v="16"/>
    <n v="11"/>
    <n v="2020"/>
    <n v="9"/>
    <x v="1"/>
    <n v="0"/>
    <x v="1"/>
  </r>
  <r>
    <s v="P33102020090004"/>
    <x v="0"/>
    <n v="0"/>
    <n v="0"/>
    <s v="                                                                                "/>
    <s v="O.C. Riohacha       "/>
    <s v="ATENAIDA BEATRIZ QUINTERO BUENO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902"/>
    <n v="20201014"/>
    <n v="3310"/>
    <n v="28097041"/>
    <s v="Factibilidad Distribucion "/>
    <s v="NO"/>
    <x v="1"/>
    <n v="25"/>
    <n v="25000"/>
    <s v="Obras "/>
    <x v="0"/>
    <n v="20201014"/>
    <x v="2"/>
    <n v="1"/>
    <x v="0"/>
    <n v="2"/>
    <x v="7"/>
    <x v="1"/>
    <x v="3"/>
    <x v="248"/>
    <s v="Resuelta"/>
    <n v="14"/>
    <n v="10"/>
    <n v="2020"/>
    <n v="42"/>
    <s v="No Cruza"/>
    <n v="42"/>
    <n v="14"/>
    <n v="10"/>
    <n v="2020"/>
    <n v="42"/>
    <x v="1"/>
    <n v="0"/>
    <x v="0"/>
  </r>
  <r>
    <s v="P93312019040005"/>
    <x v="0"/>
    <n v="0"/>
    <n v="0"/>
    <s v="                                                                                "/>
    <s v="O.C. Riohacha       "/>
    <s v="MUNICIPIO DE ALBANIA COMUNIDADES INDIGENA IRRUAKA, MARIARRANQU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0415"/>
    <n v="20190510"/>
    <n v="9331"/>
    <n v="26288615"/>
    <s v="Factibilidad Distribucion "/>
    <s v="NO"/>
    <x v="1"/>
    <n v="500"/>
    <n v="500000"/>
    <s v="Obras "/>
    <x v="0"/>
    <n v="20190510"/>
    <x v="7"/>
    <n v="1"/>
    <x v="0"/>
    <n v="15"/>
    <x v="8"/>
    <x v="2"/>
    <x v="3"/>
    <x v="472"/>
    <s v="Resuelta"/>
    <n v="10"/>
    <n v="5"/>
    <n v="2019"/>
    <n v="565"/>
    <s v="No Cruza"/>
    <n v="25"/>
    <n v="10"/>
    <n v="5"/>
    <n v="2019"/>
    <n v="565"/>
    <x v="0"/>
    <n v="0"/>
    <x v="0"/>
  </r>
  <r>
    <s v="P34102020110093"/>
    <x v="5"/>
    <n v="0"/>
    <n v="0"/>
    <s v="                                                                                "/>
    <s v="Of. Telefónica 24H  "/>
    <s v="JOSE GREGORIO MARTINEZ CARDONA                                          "/>
    <n v="3022922457"/>
    <s v="TC090"/>
    <s v="                                                                                                                                                                                           "/>
    <s v="ENTRE CALLE 23 Y 25                                         "/>
    <s v="NT001137                      "/>
    <s v="STEFANNIE_PAOLA_RAMBAO_BENAVIDES                                                "/>
    <s v="AC230"/>
    <n v="20201120"/>
    <n v="20201120"/>
    <n v="3410"/>
    <n v="0"/>
    <m/>
    <s v="NO"/>
    <x v="0"/>
    <n v="3"/>
    <n v="3000"/>
    <s v="Suministros definitivos Simples "/>
    <x v="9"/>
    <n v="20201120"/>
    <x v="1"/>
    <n v="1"/>
    <x v="1"/>
    <n v="20"/>
    <x v="5"/>
    <x v="1"/>
    <x v="0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93302020110008"/>
    <x v="3"/>
    <n v="0"/>
    <n v="0"/>
    <s v="                                                                                "/>
    <s v="O.C. Riohacha       "/>
    <s v="ENITH MENDOZA BALLESTEROS                                               "/>
    <n v="3103134741"/>
    <s v="TC01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331                      "/>
    <s v="MICHAEL_STEVE_LOPEZ_SALCEDO                                                     "/>
    <s v="AC005"/>
    <n v="20201120"/>
    <n v="20201120"/>
    <n v="9330"/>
    <n v="28293427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3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93322020110011"/>
    <x v="3"/>
    <n v="0"/>
    <n v="0"/>
    <s v="                                                                                "/>
    <s v="ZE MaicaoManauUribia"/>
    <s v="MARIA JOSEFA LARRADA DELGADO                                            "/>
    <n v="3016102329"/>
    <s v="TC090"/>
    <s v="                                                                                                                                                                                           "/>
    <s v="CL 6                                                        "/>
    <s v="NT001927                      "/>
    <s v="Ludis_Maria_Jaramillo_Jimenez                                                   "/>
    <s v="AC005"/>
    <n v="20201118"/>
    <n v="20201118"/>
    <n v="9332"/>
    <n v="28288598"/>
    <s v="Inspección Normalización"/>
    <s v="NO"/>
    <x v="2"/>
    <n v="4"/>
    <n v="4000"/>
    <s v="Suministros definitivos Simples "/>
    <x v="3"/>
    <n v="20201118"/>
    <x v="1"/>
    <n v="1"/>
    <x v="1"/>
    <n v="18"/>
    <x v="5"/>
    <x v="1"/>
    <x v="3"/>
    <x v="66"/>
    <s v="Pendiente"/>
    <n v="18"/>
    <n v="11"/>
    <n v="2020"/>
    <n v="7"/>
    <s v="No Cruza"/>
    <n v="7"/>
    <n v="18"/>
    <n v="11"/>
    <n v="2020"/>
    <n v="7"/>
    <x v="1"/>
    <n v="0"/>
    <x v="1"/>
  </r>
  <r>
    <s v="P11102019080139"/>
    <x v="4"/>
    <n v="0"/>
    <n v="0"/>
    <s v="                                                                                "/>
    <s v="O.C. B/quilla Nte   "/>
    <s v="APTOS EDIFICIO REVIVE 60                                                "/>
    <n v="315731187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0829"/>
    <n v="20200814"/>
    <n v="1110"/>
    <n v="27073716"/>
    <s v="Seguimiento y rev. instalacion electrica distribucion "/>
    <s v="NO"/>
    <x v="3"/>
    <n v="112.5"/>
    <n v="112500"/>
    <s v="Obras "/>
    <x v="6"/>
    <n v="20200814"/>
    <x v="6"/>
    <n v="1"/>
    <x v="0"/>
    <n v="29"/>
    <x v="10"/>
    <x v="2"/>
    <x v="1"/>
    <x v="308"/>
    <s v="Resuelta"/>
    <n v="14"/>
    <n v="8"/>
    <n v="2020"/>
    <n v="103"/>
    <s v="No Cruza"/>
    <n v="351"/>
    <n v="14"/>
    <n v="8"/>
    <n v="2020"/>
    <n v="103"/>
    <x v="1"/>
    <n v="0"/>
    <x v="3"/>
  </r>
  <r>
    <s v="P11102019020093"/>
    <x v="4"/>
    <n v="2640744"/>
    <n v="20143452"/>
    <s v="Situacion correcta                                                              "/>
    <s v="O.C. B/quilla Nte   "/>
    <s v="JAIRO MORA                                                              "/>
    <n v="3215083540"/>
    <s v="TC090"/>
    <s v="CL 74 39 72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90222"/>
    <n v="20190801"/>
    <n v="1110"/>
    <n v="26170390"/>
    <s v="Seguimiento y rev. instalacion electrica distribucion "/>
    <s v="NO"/>
    <x v="3"/>
    <n v="75"/>
    <n v="75000"/>
    <s v="Aumentos de potencia"/>
    <x v="6"/>
    <n v="20190801"/>
    <x v="2"/>
    <n v="1"/>
    <x v="0"/>
    <n v="22"/>
    <x v="1"/>
    <x v="2"/>
    <x v="1"/>
    <x v="398"/>
    <s v="Resuelta"/>
    <n v="1"/>
    <n v="8"/>
    <n v="2019"/>
    <n v="482"/>
    <s v="No Cruza"/>
    <n v="160"/>
    <n v="1"/>
    <n v="8"/>
    <n v="2019"/>
    <n v="482"/>
    <x v="0"/>
    <n v="0"/>
    <x v="3"/>
  </r>
  <r>
    <s v="P11802020110069"/>
    <x v="10"/>
    <n v="0"/>
    <n v="0"/>
    <s v="                                                                                "/>
    <s v="O.C Sabanalarga     "/>
    <s v="ROSA EDILMA MEJIA DE LOPEZ                                              "/>
    <n v="3148823260"/>
    <s v="TC090"/>
    <s v="                                                                                                                                                                                           "/>
    <s v="=CRA 42A 43 137 MA 9 LO 42                                  "/>
    <s v="RC000086                      "/>
    <s v="VIVIANA_ISABEL_PORTO_MOLINA                                                     "/>
    <s v="AC045"/>
    <n v="20201117"/>
    <n v="20201120"/>
    <n v="1180"/>
    <n v="28286802"/>
    <s v="Inspección Normalización"/>
    <s v="NO"/>
    <x v="1"/>
    <n v="3"/>
    <n v="3000"/>
    <s v="Suministros definitivos Simples "/>
    <x v="18"/>
    <n v="20201120"/>
    <x v="1"/>
    <n v="1"/>
    <x v="1"/>
    <n v="17"/>
    <x v="5"/>
    <x v="1"/>
    <x v="1"/>
    <x v="24"/>
    <s v="Resuelta"/>
    <n v="20"/>
    <n v="11"/>
    <n v="2020"/>
    <n v="5"/>
    <s v="No Cruza"/>
    <n v="3"/>
    <n v="20"/>
    <n v="11"/>
    <n v="2020"/>
    <n v="5"/>
    <x v="1"/>
    <n v="0"/>
    <x v="7"/>
  </r>
  <r>
    <s v="P93432020050003"/>
    <x v="2"/>
    <n v="0"/>
    <n v="0"/>
    <s v="                                                                                "/>
    <s v="ZE Santa_Marta      "/>
    <s v="VIVIENDA UNIFAMILIAR MANTILLA MANTILLITAS SAS                           "/>
    <n v="4221117"/>
    <s v="TC090"/>
    <s v="                                                                                                                                                                                           "/>
    <s v="PROYECTO ALTA CUMBRE                                        "/>
    <s v="T9697258                      "/>
    <s v="Adriana_Duran_Q                                                                 "/>
    <s v="AC190"/>
    <n v="20200512"/>
    <n v="20200612"/>
    <n v="9343"/>
    <n v="27447627"/>
    <s v="Factibilidad Distribucion "/>
    <s v="NO"/>
    <x v="1"/>
    <n v="45"/>
    <n v="45000"/>
    <s v="Obras "/>
    <x v="7"/>
    <n v="20200630"/>
    <x v="2"/>
    <n v="1"/>
    <x v="0"/>
    <n v="12"/>
    <x v="2"/>
    <x v="1"/>
    <x v="0"/>
    <x v="264"/>
    <s v="Resuelta"/>
    <n v="30"/>
    <n v="6"/>
    <n v="2020"/>
    <n v="148"/>
    <s v="No Cruza"/>
    <n v="49"/>
    <n v="12"/>
    <n v="6"/>
    <n v="2020"/>
    <n v="166"/>
    <x v="1"/>
    <n v="18"/>
    <x v="2"/>
  </r>
  <r>
    <s v="P11102019050110"/>
    <x v="1"/>
    <n v="0"/>
    <n v="0"/>
    <s v="                                                                                "/>
    <s v="C.A. Malambo        "/>
    <s v="MARIA TERESA BECERRA DE BONILLA                                         "/>
    <n v="31836273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0                      "/>
    <s v="IRINA ROMERO                                                                    "/>
    <s v="AC236"/>
    <n v="20190523"/>
    <n v="20190614"/>
    <n v="1110"/>
    <n v="26343431"/>
    <s v="Inspección Normalización"/>
    <s v="NO"/>
    <x v="1"/>
    <n v="3"/>
    <n v="3000"/>
    <s v="Suministros definitivos Simples "/>
    <x v="1"/>
    <n v="20190614"/>
    <x v="1"/>
    <n v="1"/>
    <x v="1"/>
    <n v="23"/>
    <x v="2"/>
    <x v="2"/>
    <x v="1"/>
    <x v="565"/>
    <s v="Resuelta"/>
    <n v="14"/>
    <n v="6"/>
    <n v="2019"/>
    <n v="530"/>
    <s v="No Cruza"/>
    <n v="22"/>
    <n v="14"/>
    <n v="6"/>
    <n v="2019"/>
    <n v="530"/>
    <x v="0"/>
    <n v="0"/>
    <x v="1"/>
  </r>
  <r>
    <s v="P93502016100001"/>
    <x v="0"/>
    <n v="0"/>
    <n v="0"/>
    <s v="                                                                                "/>
    <s v="O.C. B/quilla Cto   "/>
    <s v="MARGARITA ROSA BONNET MADRID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ARRT A CAÑO CLARIN KM 5 500                                "/>
    <s v="T3215501                      "/>
    <s v="Luz_Estela_Arevalo_de_León                                                      "/>
    <s v="AC100"/>
    <n v="20161004"/>
    <n v="20161010"/>
    <n v="9350"/>
    <n v="23171685"/>
    <s v="Factibilidad Distribucion "/>
    <s v="NO"/>
    <x v="1"/>
    <n v="37.5"/>
    <n v="37500"/>
    <s v="Obras "/>
    <x v="0"/>
    <n v="20161010"/>
    <x v="2"/>
    <n v="1"/>
    <x v="0"/>
    <n v="4"/>
    <x v="3"/>
    <x v="7"/>
    <x v="0"/>
    <x v="763"/>
    <s v="Resuelta"/>
    <n v="10"/>
    <n v="10"/>
    <n v="2016"/>
    <n v="1507"/>
    <s v="No Cruza"/>
    <n v="6"/>
    <n v="10"/>
    <n v="10"/>
    <n v="2016"/>
    <n v="1507"/>
    <x v="0"/>
    <n v="0"/>
    <x v="0"/>
  </r>
  <r>
    <s v="P12202018010007"/>
    <x v="0"/>
    <n v="3455851"/>
    <n v="0"/>
    <s v="                                                                                "/>
    <s v="O.C Sabanalarga     "/>
    <s v="LA MAGUA S.A.S PORCICOLA                                                "/>
    <n v="317659058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180117"/>
    <n v="20180117"/>
    <n v="1220"/>
    <n v="24654169"/>
    <s v="Factibilidad Distribucion "/>
    <s v="NO"/>
    <x v="1"/>
    <n v="30"/>
    <n v="30000"/>
    <s v="Aumentos de potencia"/>
    <x v="0"/>
    <n v="20180124"/>
    <x v="2"/>
    <n v="1"/>
    <x v="0"/>
    <n v="17"/>
    <x v="11"/>
    <x v="3"/>
    <x v="4"/>
    <x v="812"/>
    <s v="Resuelta"/>
    <n v="24"/>
    <n v="1"/>
    <n v="2018"/>
    <n v="1036"/>
    <s v="No Cruza"/>
    <n v="7"/>
    <n v="17"/>
    <n v="1"/>
    <n v="2018"/>
    <n v="1043"/>
    <x v="0"/>
    <n v="7"/>
    <x v="0"/>
  </r>
  <r>
    <s v="P75412018080017"/>
    <x v="4"/>
    <n v="2017133"/>
    <n v="20214242"/>
    <s v="Situacion correcta                                                              "/>
    <s v="O.C Sabanalarga     "/>
    <s v="PONEDERA MUNICIPIO DE                                                   "/>
    <n v="3186834840"/>
    <s v="TC095"/>
    <s v="CL 4 10 41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80817"/>
    <n v="20190727"/>
    <n v="7541"/>
    <n v="25884372"/>
    <s v="Seguimiento y rev. instalacion electrica distribucion "/>
    <s v="NO"/>
    <x v="3"/>
    <n v="25"/>
    <n v="25000"/>
    <s v="Aumentos de potencia"/>
    <x v="8"/>
    <n v="20191112"/>
    <x v="2"/>
    <n v="1"/>
    <x v="0"/>
    <n v="17"/>
    <x v="10"/>
    <x v="3"/>
    <x v="4"/>
    <x v="813"/>
    <s v="Resuelta"/>
    <n v="12"/>
    <n v="11"/>
    <n v="2019"/>
    <n v="379"/>
    <s v="No Cruza"/>
    <n v="452"/>
    <n v="27"/>
    <n v="7"/>
    <n v="2019"/>
    <n v="487"/>
    <x v="0"/>
    <n v="108"/>
    <x v="3"/>
  </r>
  <r>
    <s v="P11702019100109"/>
    <x v="2"/>
    <n v="0"/>
    <n v="0"/>
    <s v="                                                                                "/>
    <s v="O.C. B/quilla Nte   "/>
    <s v="  CARNECOL LA PAZ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ARNECOL LA PAZ                                             "/>
    <s v="A3151411                      "/>
    <s v="FERGIE_YULISSA_SOLANO_MANOTAS                                                   "/>
    <s v="AC190"/>
    <n v="20191023"/>
    <n v="20191119"/>
    <n v="1170"/>
    <n v="27065918"/>
    <s v="Seguimiento y rev. instalacion electrica distribucion "/>
    <s v="NO"/>
    <x v="2"/>
    <n v="75"/>
    <n v="75000"/>
    <s v="Obras "/>
    <x v="8"/>
    <n v="20200108"/>
    <x v="2"/>
    <n v="1"/>
    <x v="0"/>
    <n v="23"/>
    <x v="3"/>
    <x v="2"/>
    <x v="1"/>
    <x v="229"/>
    <s v="Pendiente"/>
    <n v="8"/>
    <n v="1"/>
    <n v="2020"/>
    <n v="322"/>
    <d v="2020-01-08T00:00:00"/>
    <n v="322"/>
    <n v="19"/>
    <n v="11"/>
    <n v="2019"/>
    <n v="372"/>
    <x v="0"/>
    <n v="50"/>
    <x v="2"/>
  </r>
  <r>
    <s v="P93302017090004"/>
    <x v="0"/>
    <n v="0"/>
    <n v="0"/>
    <s v="                                                                                "/>
    <s v="O.C. B/quilla Nte   "/>
    <s v="COTOPRIX - LOS CERRITOS ELECTRIFICACION RURAL VDAS MONGUI               "/>
    <n v="0"/>
    <s v="TC05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70913"/>
    <n v="20170913"/>
    <n v="9330"/>
    <n v="0"/>
    <m/>
    <s v="NO"/>
    <x v="0"/>
    <n v="495"/>
    <n v="495000"/>
    <s v="Obras "/>
    <x v="0"/>
    <n v="20170913"/>
    <x v="9"/>
    <n v="1"/>
    <x v="0"/>
    <n v="13"/>
    <x v="7"/>
    <x v="0"/>
    <x v="3"/>
    <x v="387"/>
    <s v="Sin Orden"/>
    <n v="13"/>
    <n v="9"/>
    <n v="2017"/>
    <n v="1169"/>
    <s v="No Cruza"/>
    <n v="1169"/>
    <n v="13"/>
    <n v="9"/>
    <n v="2017"/>
    <n v="1169"/>
    <x v="0"/>
    <n v="0"/>
    <x v="0"/>
  </r>
  <r>
    <s v="P93432020010018"/>
    <x v="2"/>
    <n v="0"/>
    <n v="0"/>
    <s v="                                                                                "/>
    <s v="ZE Santa_Marta      "/>
    <s v="VERONIKA GOGNJAVEC                                                      "/>
    <n v="3107031334"/>
    <s v="TC090"/>
    <s v="                                                                                                                                                                                           "/>
    <s v="PROYECO VERONICA                                            "/>
    <s v="T9697258                      "/>
    <s v="Adriana_Duran_Q                                                                 "/>
    <s v="AC190"/>
    <n v="20200129"/>
    <n v="20200302"/>
    <n v="9343"/>
    <n v="28027956"/>
    <s v="Seguimiento y rev. instalacion electrica distribucion "/>
    <s v="NO"/>
    <x v="3"/>
    <n v="15"/>
    <n v="15000"/>
    <s v="Obras "/>
    <x v="7"/>
    <n v="20200327"/>
    <x v="2"/>
    <n v="1"/>
    <x v="0"/>
    <n v="29"/>
    <x v="11"/>
    <x v="1"/>
    <x v="0"/>
    <x v="584"/>
    <s v="Resuelta"/>
    <n v="27"/>
    <n v="3"/>
    <n v="2020"/>
    <n v="243"/>
    <d v="2020-08-20T00:00:00"/>
    <n v="58"/>
    <n v="2"/>
    <n v="3"/>
    <n v="2020"/>
    <n v="268"/>
    <x v="1"/>
    <n v="25"/>
    <x v="2"/>
  </r>
  <r>
    <s v="P34602017030016"/>
    <x v="0"/>
    <n v="0"/>
    <n v="0"/>
    <s v="                                                                                "/>
    <s v="O.C. B/quilla Nte   "/>
    <s v="11 DE NOVIEMBRE PRADITO 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C  8  2E  16                                                "/>
    <s v="TR193884                      "/>
    <s v="                                                                                "/>
    <s v="AC100"/>
    <n v="20170329"/>
    <n v="20170405"/>
    <n v="3460"/>
    <n v="0"/>
    <m/>
    <s v="NO"/>
    <x v="0"/>
    <n v="62.5"/>
    <n v="625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11702020050024"/>
    <x v="1"/>
    <n v="8660383"/>
    <n v="20014368"/>
    <s v="Situacion correcta                                                              "/>
    <s v="C.T.SOLEDAD         "/>
    <s v="ENEIDA BONNETT                                                          "/>
    <n v="3162771908"/>
    <s v="TC090"/>
    <s v="CL 46 CR 10ASUR 27               APTO    1                                                                                                                                                 "/>
    <s v="CL 46 CR 10A SUR 27                                         "/>
    <s v="T2891467                      "/>
    <s v="SHIRLEY_ESTHER_TAPIA_CUADRADO                                                   "/>
    <s v="AC236"/>
    <n v="20200522"/>
    <n v="20200525"/>
    <n v="1170"/>
    <n v="27507620"/>
    <s v="Modificación de Potencia"/>
    <s v="NO"/>
    <x v="1"/>
    <n v="3"/>
    <n v="3000"/>
    <s v="Aumentos de potencia"/>
    <x v="1"/>
    <n v="20200525"/>
    <x v="1"/>
    <n v="1"/>
    <x v="1"/>
    <n v="22"/>
    <x v="2"/>
    <x v="1"/>
    <x v="1"/>
    <x v="67"/>
    <s v="Resuelta"/>
    <n v="25"/>
    <n v="5"/>
    <n v="2020"/>
    <n v="184"/>
    <s v="No Cruza"/>
    <n v="3"/>
    <n v="25"/>
    <n v="5"/>
    <n v="2020"/>
    <n v="184"/>
    <x v="1"/>
    <n v="0"/>
    <x v="1"/>
  </r>
  <r>
    <s v="P11502019100019"/>
    <x v="2"/>
    <n v="5530783"/>
    <n v="36162936"/>
    <s v="Situacion correcta                                                              "/>
    <s v="O.C. B/quilla Nte   "/>
    <s v="  VIVIENDA FAYAD -ROSADO                                                "/>
    <n v="3157286198"/>
    <s v="TC092"/>
    <s v="CL 10 CR 10 102                                                                                                                                                                            "/>
    <s v="PROV FAYAD                                                  "/>
    <s v="A3151411                      "/>
    <s v="FERGIE_YULISSA_SOLANO_MANOTAS                                                   "/>
    <s v="AC190"/>
    <n v="20191029"/>
    <n v="20200203"/>
    <n v="1150"/>
    <n v="28032258"/>
    <s v="Seguimiento y rev. instalacion electrica distribucion "/>
    <s v="NO"/>
    <x v="1"/>
    <n v="112.5"/>
    <n v="112500"/>
    <s v="Aumentos de potencia"/>
    <x v="8"/>
    <n v="20200821"/>
    <x v="2"/>
    <n v="1"/>
    <x v="0"/>
    <n v="29"/>
    <x v="3"/>
    <x v="2"/>
    <x v="1"/>
    <x v="814"/>
    <s v="Resuelta"/>
    <n v="21"/>
    <n v="8"/>
    <n v="2020"/>
    <n v="96"/>
    <d v="2020-08-21T00:00:00"/>
    <n v="297"/>
    <n v="3"/>
    <n v="2"/>
    <n v="2020"/>
    <n v="296"/>
    <x v="1"/>
    <n v="200"/>
    <x v="2"/>
  </r>
  <r>
    <s v="P77512020090003"/>
    <x v="0"/>
    <n v="0"/>
    <n v="0"/>
    <s v="                                                                                "/>
    <s v="O.C. Riohacha       "/>
    <s v="PARTNERS TELECOM JUNGLE SITE JS-334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O EMPRESARIAL INVERFIN                                 "/>
    <s v="N3352044                      "/>
    <s v="Laudis_Peñaranda_                                                               "/>
    <s v="AC100"/>
    <n v="20200904"/>
    <n v="20200909"/>
    <n v="7751"/>
    <n v="28112002"/>
    <s v="Factibilidad Distribucion "/>
    <s v="NO"/>
    <x v="1"/>
    <n v="10"/>
    <n v="10000"/>
    <s v="Obras "/>
    <x v="0"/>
    <n v="20200909"/>
    <x v="2"/>
    <n v="1"/>
    <x v="0"/>
    <n v="4"/>
    <x v="7"/>
    <x v="1"/>
    <x v="3"/>
    <x v="231"/>
    <s v="Resuelta"/>
    <n v="9"/>
    <n v="9"/>
    <n v="2020"/>
    <n v="77"/>
    <s v="No Cruza"/>
    <n v="5"/>
    <n v="9"/>
    <n v="9"/>
    <n v="2020"/>
    <n v="77"/>
    <x v="1"/>
    <n v="0"/>
    <x v="0"/>
  </r>
  <r>
    <s v="P95302020060001"/>
    <x v="2"/>
    <n v="0"/>
    <n v="0"/>
    <s v="                                                                                "/>
    <s v="O.C. B/quilla Cto   "/>
    <s v="  TURBINAS Y TURBINAS SAS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TURBINAS Y TURBINAS SAS                                     "/>
    <s v="A3151411                      "/>
    <s v="FERGIE_YULISSA_SOLANO_MANOTAS                                                   "/>
    <s v="AC190"/>
    <n v="20200603"/>
    <n v="20200701"/>
    <n v="9530"/>
    <n v="27575968"/>
    <s v="Factibilidad Distribucion "/>
    <s v="NO"/>
    <x v="1"/>
    <n v="75"/>
    <n v="75000"/>
    <s v="Obras "/>
    <x v="7"/>
    <n v="20200702"/>
    <x v="2"/>
    <n v="1"/>
    <x v="0"/>
    <n v="3"/>
    <x v="4"/>
    <x v="1"/>
    <x v="1"/>
    <x v="198"/>
    <s v="Resuelta"/>
    <n v="2"/>
    <n v="7"/>
    <n v="2020"/>
    <n v="146"/>
    <s v="No Cruza"/>
    <n v="29"/>
    <n v="1"/>
    <n v="7"/>
    <n v="2020"/>
    <n v="147"/>
    <x v="1"/>
    <n v="1"/>
    <x v="2"/>
  </r>
  <r>
    <s v="P95102019070027"/>
    <x v="4"/>
    <n v="0"/>
    <n v="0"/>
    <s v="                                                                                "/>
    <s v="O.C. B/quilla Nte   "/>
    <s v="COLOM FUTBOL PROVISIONAL DE OBRA FED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LOTE ALAMEDA DEL RIO                                        "/>
    <s v="A3151411                      "/>
    <s v="FERGIE_YULISSA_SOLANO_MANOTAS                                                   "/>
    <s v="AC220"/>
    <n v="20190718"/>
    <n v="20200213"/>
    <n v="9510"/>
    <n v="26689934"/>
    <s v="Seguimiento y rev. instalacion electrica distribucion "/>
    <s v="NO"/>
    <x v="3"/>
    <n v="200"/>
    <n v="200000"/>
    <s v="Obras "/>
    <x v="6"/>
    <n v="20200213"/>
    <x v="3"/>
    <n v="1"/>
    <x v="0"/>
    <n v="18"/>
    <x v="6"/>
    <x v="2"/>
    <x v="1"/>
    <x v="170"/>
    <s v="Resuelta"/>
    <n v="13"/>
    <n v="2"/>
    <n v="2020"/>
    <n v="286"/>
    <s v="No Cruza"/>
    <n v="210"/>
    <n v="13"/>
    <n v="2"/>
    <n v="2020"/>
    <n v="286"/>
    <x v="1"/>
    <n v="0"/>
    <x v="3"/>
  </r>
  <r>
    <s v="P11502018120017"/>
    <x v="2"/>
    <n v="0"/>
    <n v="0"/>
    <s v="                                                                                "/>
    <s v="C.T.SOLEDAD         "/>
    <s v="THF INTERNACIONAL SAS PROVISIONAL CIUDAD DEL PUERTO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221"/>
    <n v="20190116"/>
    <n v="1150"/>
    <n v="26995568"/>
    <s v="Seguimiento y rev. instalacion electrica distribucion "/>
    <s v="NO"/>
    <x v="1"/>
    <n v="45"/>
    <n v="45000"/>
    <s v="Obras "/>
    <x v="8"/>
    <n v="20191210"/>
    <x v="2"/>
    <n v="1"/>
    <x v="0"/>
    <n v="21"/>
    <x v="9"/>
    <x v="3"/>
    <x v="1"/>
    <x v="163"/>
    <s v="Resuelta"/>
    <n v="10"/>
    <n v="12"/>
    <n v="2019"/>
    <n v="351"/>
    <d v="2019-12-10T00:00:00"/>
    <n v="354"/>
    <n v="16"/>
    <n v="1"/>
    <n v="2019"/>
    <n v="679"/>
    <x v="0"/>
    <n v="328"/>
    <x v="2"/>
  </r>
  <r>
    <s v="P34602020090033"/>
    <x v="3"/>
    <n v="0"/>
    <n v="0"/>
    <s v="                                                                                "/>
    <s v="XXX NO UTILIZAR     "/>
    <s v="LUCELIS VILLEROS RANGEL                                                 "/>
    <n v="3126010456"/>
    <s v="TC090"/>
    <s v="                                                                                                                                                                                           "/>
    <s v="C 13 K 3 ESQ B LARA                                         "/>
    <s v="TR194440                      "/>
    <s v="DEYANIRA_ARCIA_ALFARO                                                           "/>
    <s v="AC005"/>
    <n v="20200930"/>
    <n v="20200930"/>
    <n v="3460"/>
    <n v="28182850"/>
    <s v="Inspección Normalización"/>
    <s v="NO"/>
    <x v="2"/>
    <n v="3"/>
    <n v="3000"/>
    <s v="Suministros definitivos Simples "/>
    <x v="3"/>
    <n v="20200930"/>
    <x v="1"/>
    <n v="1"/>
    <x v="1"/>
    <n v="30"/>
    <x v="7"/>
    <x v="1"/>
    <x v="0"/>
    <x v="210"/>
    <s v="Pendiente"/>
    <n v="30"/>
    <n v="9"/>
    <n v="2020"/>
    <n v="56"/>
    <d v="2020-09-30T00:00:00"/>
    <n v="56"/>
    <n v="30"/>
    <n v="9"/>
    <n v="2020"/>
    <n v="56"/>
    <x v="1"/>
    <n v="0"/>
    <x v="1"/>
  </r>
  <r>
    <s v="P93322020100002"/>
    <x v="3"/>
    <n v="0"/>
    <n v="0"/>
    <s v="                                                                                "/>
    <s v="ZE MaicaoManauUribia"/>
    <s v="MANUEL ROCHA                                                            "/>
    <n v="301673945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779                      "/>
    <s v="NORELVIS_SANCHEZ_DE_LEON                                                        "/>
    <s v="AC005"/>
    <n v="20201005"/>
    <n v="20201005"/>
    <n v="9332"/>
    <n v="28212920"/>
    <s v="Inspección Normalización"/>
    <s v="NO"/>
    <x v="2"/>
    <n v="3"/>
    <n v="3000"/>
    <s v="Suministros definitivos Simples "/>
    <x v="3"/>
    <n v="20201005"/>
    <x v="1"/>
    <n v="1"/>
    <x v="1"/>
    <n v="5"/>
    <x v="3"/>
    <x v="1"/>
    <x v="3"/>
    <x v="299"/>
    <s v="Pendiente"/>
    <n v="5"/>
    <n v="10"/>
    <n v="2020"/>
    <n v="51"/>
    <d v="2020-10-05T00:00:00"/>
    <n v="51"/>
    <n v="5"/>
    <n v="10"/>
    <n v="2020"/>
    <n v="51"/>
    <x v="1"/>
    <n v="0"/>
    <x v="1"/>
  </r>
  <r>
    <s v="P34102019100090"/>
    <x v="2"/>
    <n v="0"/>
    <n v="0"/>
    <s v="                                                                                "/>
    <s v="ZE Santa_Marta      "/>
    <s v="  RUTA DEL SOL II S A                                                   "/>
    <s v="3003350220 3598434    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1024"/>
    <n v="20200317"/>
    <n v="3410"/>
    <n v="26858893"/>
    <s v="Factibilidad Distribucion "/>
    <s v="NO"/>
    <x v="1"/>
    <n v="15"/>
    <n v="15000"/>
    <s v="Obras "/>
    <x v="7"/>
    <n v="20200617"/>
    <x v="2"/>
    <n v="1"/>
    <x v="0"/>
    <n v="24"/>
    <x v="3"/>
    <x v="2"/>
    <x v="0"/>
    <x v="220"/>
    <s v="Resuelta"/>
    <n v="17"/>
    <n v="6"/>
    <n v="2020"/>
    <n v="161"/>
    <s v="No Cruza"/>
    <n v="237"/>
    <n v="17"/>
    <n v="3"/>
    <n v="2020"/>
    <n v="253"/>
    <x v="1"/>
    <n v="92"/>
    <x v="2"/>
  </r>
  <r>
    <s v="P95302020070002"/>
    <x v="0"/>
    <n v="0"/>
    <n v="0"/>
    <s v="                                                                                "/>
    <s v="O.C. B/quilla Cto   "/>
    <s v="  BODEGA ARTEMARMOL   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BODEGA ARTEMARMOL                                           "/>
    <s v="A3151411                      "/>
    <s v="FERGIE_YULISSA_SOLANO_MANOTAS                                                   "/>
    <s v="AC100"/>
    <n v="20200702"/>
    <n v="20200707"/>
    <n v="9530"/>
    <n v="27741700"/>
    <s v="Factibilidad Distribucion "/>
    <s v="NO"/>
    <x v="1"/>
    <n v="75"/>
    <n v="75000"/>
    <s v="Obras "/>
    <x v="0"/>
    <n v="20200707"/>
    <x v="2"/>
    <n v="1"/>
    <x v="0"/>
    <n v="2"/>
    <x v="6"/>
    <x v="1"/>
    <x v="1"/>
    <x v="203"/>
    <s v="Resuelta"/>
    <n v="7"/>
    <n v="7"/>
    <n v="2020"/>
    <n v="141"/>
    <s v="No Cruza"/>
    <n v="5"/>
    <n v="7"/>
    <n v="7"/>
    <n v="2020"/>
    <n v="141"/>
    <x v="1"/>
    <n v="0"/>
    <x v="0"/>
  </r>
  <r>
    <s v="P75412017110025"/>
    <x v="0"/>
    <n v="0"/>
    <n v="0"/>
    <s v="                                                                                "/>
    <s v="O.C Sabanalarga     "/>
    <s v="PEDRO MANUEL CUBIDES LOBO                                               "/>
    <n v="3737603"/>
    <s v="TC090"/>
    <s v="                                                                                                                                                                                           "/>
    <s v="NIC VEC 7586197 FINCA SAN LUIS                              "/>
    <s v="T9763922                      "/>
    <s v="Somaya_Rincon                                                                   "/>
    <s v="AC100"/>
    <n v="20171123"/>
    <n v="20171128"/>
    <n v="7541"/>
    <n v="24479866"/>
    <s v="Factibilidad Distribucion "/>
    <s v="NO"/>
    <x v="1"/>
    <n v="25"/>
    <n v="25000"/>
    <s v="Obras "/>
    <x v="0"/>
    <n v="20171128"/>
    <x v="2"/>
    <n v="1"/>
    <x v="0"/>
    <n v="23"/>
    <x v="5"/>
    <x v="0"/>
    <x v="4"/>
    <x v="594"/>
    <s v="Resuelta"/>
    <n v="28"/>
    <n v="11"/>
    <n v="2017"/>
    <n v="1093"/>
    <s v="No Cruza"/>
    <n v="5"/>
    <n v="28"/>
    <n v="11"/>
    <n v="2017"/>
    <n v="1093"/>
    <x v="0"/>
    <n v="0"/>
    <x v="0"/>
  </r>
  <r>
    <s v="P77512019100005"/>
    <x v="0"/>
    <n v="0"/>
    <n v="0"/>
    <s v="                                                                                "/>
    <s v="O.C. Riohacha       "/>
    <s v="MAICO CAICEDO HOTEL DRIFT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1018"/>
    <n v="20191028"/>
    <n v="7751"/>
    <n v="26864537"/>
    <s v="Factibilidad Distribucion "/>
    <s v="NO"/>
    <x v="1"/>
    <n v="112.5"/>
    <n v="112500"/>
    <s v="Obras "/>
    <x v="0"/>
    <n v="20191028"/>
    <x v="2"/>
    <n v="1"/>
    <x v="0"/>
    <n v="18"/>
    <x v="3"/>
    <x v="2"/>
    <x v="3"/>
    <x v="348"/>
    <s v="Resuelta"/>
    <n v="28"/>
    <n v="10"/>
    <n v="2019"/>
    <n v="394"/>
    <s v="No Cruza"/>
    <n v="10"/>
    <n v="28"/>
    <n v="10"/>
    <n v="2019"/>
    <n v="394"/>
    <x v="0"/>
    <n v="0"/>
    <x v="0"/>
  </r>
  <r>
    <s v="P75422020110010"/>
    <x v="3"/>
    <n v="0"/>
    <n v="0"/>
    <s v="                                                                                "/>
    <s v="O.C Sabanalarga     "/>
    <s v="MARTHA LUCIA ALZATE                                                     "/>
    <n v="3014560966"/>
    <s v="TC090"/>
    <s v="                                                                                                                                                                                           "/>
    <s v="CALLE 9 NO 14 3 BAJO DE CAMPO MAR STA VE                    "/>
    <s v="ACSIA043                      "/>
    <s v="BRENDA MONSALVE                                                                 "/>
    <s v="AC005"/>
    <n v="20201118"/>
    <n v="20201118"/>
    <n v="7542"/>
    <n v="28288532"/>
    <s v="Inspección Normalización"/>
    <s v="NO"/>
    <x v="2"/>
    <n v="3"/>
    <n v="3000"/>
    <s v="Suministros definitivos Simples "/>
    <x v="3"/>
    <n v="20201118"/>
    <x v="1"/>
    <n v="1"/>
    <x v="1"/>
    <n v="18"/>
    <x v="5"/>
    <x v="1"/>
    <x v="4"/>
    <x v="66"/>
    <s v="Pendiente"/>
    <n v="18"/>
    <n v="11"/>
    <n v="2020"/>
    <n v="7"/>
    <s v="No Cruza"/>
    <n v="7"/>
    <n v="18"/>
    <n v="11"/>
    <n v="2020"/>
    <n v="7"/>
    <x v="1"/>
    <n v="0"/>
    <x v="1"/>
  </r>
  <r>
    <s v="P34602020090014"/>
    <x v="9"/>
    <n v="0"/>
    <n v="0"/>
    <s v="                                                                                "/>
    <s v="O.C. La 14          "/>
    <s v="JUAN VILLADIEGO RAMIREZ BMT FCA GARRAPAT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3460"/>
    <n v="28165793"/>
    <s v="Factibilidad Distribucion "/>
    <s v="NO"/>
    <x v="1"/>
    <n v="15"/>
    <n v="15000"/>
    <s v="Obras "/>
    <x v="15"/>
    <n v="20200916"/>
    <x v="2"/>
    <n v="1"/>
    <x v="3"/>
    <n v="16"/>
    <x v="7"/>
    <x v="1"/>
    <x v="0"/>
    <x v="74"/>
    <s v="Resuelta"/>
    <n v="16"/>
    <n v="9"/>
    <n v="2020"/>
    <n v="70"/>
    <s v="No Cruza"/>
    <n v="0"/>
    <n v="16"/>
    <n v="9"/>
    <n v="2020"/>
    <n v="70"/>
    <x v="1"/>
    <n v="0"/>
    <x v="6"/>
  </r>
  <r>
    <s v="P11802020100043"/>
    <x v="1"/>
    <n v="0"/>
    <n v="0"/>
    <s v="                                                                                "/>
    <s v="Of. Telefónica 24H  "/>
    <s v="VICENTA MARIA RODRIGUEZ VEGA                                            "/>
    <n v="3815717"/>
    <s v="TC092"/>
    <s v="                                                                                                                                                                                           "/>
    <s v="CRA 15A 41 03                                               "/>
    <s v="NT001137                      "/>
    <s v="STEFANNIE_PAOLA_RAMBAO_BENAVIDES                                                "/>
    <s v="AC236"/>
    <n v="20201019"/>
    <n v="20201117"/>
    <n v="1180"/>
    <n v="28280265"/>
    <s v="Inspección Normalización"/>
    <s v="NO"/>
    <x v="1"/>
    <n v="3"/>
    <n v="3000"/>
    <s v="Suministros definitivos Simples "/>
    <x v="1"/>
    <n v="20201117"/>
    <x v="1"/>
    <n v="1"/>
    <x v="1"/>
    <n v="19"/>
    <x v="3"/>
    <x v="1"/>
    <x v="1"/>
    <x v="84"/>
    <s v="Resuelta"/>
    <n v="17"/>
    <n v="11"/>
    <n v="2020"/>
    <n v="8"/>
    <s v="No Cruza"/>
    <n v="29"/>
    <n v="17"/>
    <n v="11"/>
    <n v="2020"/>
    <n v="8"/>
    <x v="1"/>
    <n v="0"/>
    <x v="1"/>
  </r>
  <r>
    <s v="P93312020090004"/>
    <x v="0"/>
    <n v="0"/>
    <n v="0"/>
    <s v="                                                                                "/>
    <s v="O.C. Riohacha       "/>
    <s v="FINCA PARODI JORGE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2                                                        "/>
    <s v="N3352044                      "/>
    <s v="Laudis_Peñaranda_                                                               "/>
    <s v="AC100"/>
    <n v="20200904"/>
    <n v="20201104"/>
    <n v="9331"/>
    <n v="28105958"/>
    <s v="Factibilidad Distribucion "/>
    <s v="NO"/>
    <x v="1"/>
    <n v="15"/>
    <n v="15000"/>
    <s v="Obras "/>
    <x v="0"/>
    <n v="20201104"/>
    <x v="2"/>
    <n v="1"/>
    <x v="0"/>
    <n v="4"/>
    <x v="7"/>
    <x v="1"/>
    <x v="3"/>
    <x v="231"/>
    <s v="Resuelta"/>
    <n v="4"/>
    <n v="11"/>
    <n v="2020"/>
    <n v="21"/>
    <s v="No Cruza"/>
    <n v="61"/>
    <n v="4"/>
    <n v="11"/>
    <n v="2020"/>
    <n v="21"/>
    <x v="1"/>
    <n v="0"/>
    <x v="0"/>
  </r>
  <r>
    <s v="P93322020110010"/>
    <x v="13"/>
    <n v="0"/>
    <n v="0"/>
    <s v="                                                                                "/>
    <s v="O.C. Riohacha       "/>
    <s v="MUNICIPIO DE MANAURE CASA DEL ADULTO MAYO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232"/>
    <n v="20201118"/>
    <n v="20201118"/>
    <n v="9332"/>
    <n v="0"/>
    <m/>
    <s v="NO"/>
    <x v="0"/>
    <n v="25"/>
    <n v="25000"/>
    <s v="Obras "/>
    <x v="20"/>
    <n v="20201118"/>
    <x v="2"/>
    <n v="1"/>
    <x v="0"/>
    <n v="18"/>
    <x v="5"/>
    <x v="1"/>
    <x v="3"/>
    <x v="66"/>
    <s v="Sin Orden"/>
    <n v="18"/>
    <n v="11"/>
    <n v="2020"/>
    <n v="7"/>
    <s v="No Cruza"/>
    <n v="7"/>
    <n v="18"/>
    <n v="11"/>
    <n v="2020"/>
    <n v="7"/>
    <x v="1"/>
    <n v="0"/>
    <x v="8"/>
  </r>
  <r>
    <s v="P11802020030065"/>
    <x v="1"/>
    <n v="0"/>
    <n v="0"/>
    <s v="                                                                                "/>
    <s v="O.C. B/quilla Nte   "/>
    <s v="JULIO CESAR ESTRADA RODRIGUEZ                                           "/>
    <n v="30146875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52                      "/>
    <s v="MALKA_IRINA_ROCHA_MEJIA                                                         "/>
    <s v="AC236"/>
    <n v="20200312"/>
    <n v="20200316"/>
    <n v="1180"/>
    <n v="27257955"/>
    <s v="Inspección Normalización"/>
    <s v="NO"/>
    <x v="1"/>
    <n v="3"/>
    <n v="3000"/>
    <s v="Suministros definitivos Simples "/>
    <x v="1"/>
    <n v="20200316"/>
    <x v="1"/>
    <n v="1"/>
    <x v="1"/>
    <n v="12"/>
    <x v="0"/>
    <x v="1"/>
    <x v="1"/>
    <x v="45"/>
    <s v="Resuelta"/>
    <n v="16"/>
    <n v="3"/>
    <n v="2020"/>
    <n v="254"/>
    <s v="No Cruza"/>
    <n v="4"/>
    <n v="16"/>
    <n v="3"/>
    <n v="2020"/>
    <n v="254"/>
    <x v="1"/>
    <n v="0"/>
    <x v="1"/>
  </r>
  <r>
    <s v="P11702020070057"/>
    <x v="1"/>
    <n v="0"/>
    <n v="0"/>
    <s v="                                                                                "/>
    <s v="O.C. B/quilla Cto   "/>
    <s v="PEDRO BAHOQUE DAZA                                                      "/>
    <n v="36225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H2735924                      "/>
    <s v="Lynda_Karina_Alvarez_Bermudez                                                   "/>
    <s v="AC236"/>
    <n v="20200724"/>
    <n v="20200725"/>
    <n v="1170"/>
    <n v="27866040"/>
    <s v="Inspección Normalización"/>
    <s v="NO"/>
    <x v="1"/>
    <n v="3"/>
    <n v="3000"/>
    <s v="Suministros definitivos Simples "/>
    <x v="1"/>
    <n v="20200725"/>
    <x v="1"/>
    <n v="1"/>
    <x v="1"/>
    <n v="24"/>
    <x v="6"/>
    <x v="1"/>
    <x v="1"/>
    <x v="104"/>
    <s v="Resuelta"/>
    <n v="25"/>
    <n v="7"/>
    <n v="2020"/>
    <n v="123"/>
    <s v="No Cruza"/>
    <n v="1"/>
    <n v="25"/>
    <n v="7"/>
    <n v="2020"/>
    <n v="123"/>
    <x v="1"/>
    <n v="0"/>
    <x v="1"/>
  </r>
  <r>
    <s v="P93322020110013"/>
    <x v="3"/>
    <n v="5691807"/>
    <n v="25629108"/>
    <s v="Situacion correcta                                                              "/>
    <s v="ZE MaicaoManauUribia"/>
    <s v="YOLANDA BEATRIZ CAMARGO ROJAS                                           "/>
    <n v="3013266005"/>
    <s v="TC090"/>
    <s v="CL 21 19 52                                                                                                                                                                                "/>
    <s v="                                                            "/>
    <s v="TR194778                      "/>
    <s v="JOELIS_PATRICIA_RIASCO_QUIÑONES                                                 "/>
    <s v="AC005"/>
    <n v="20201119"/>
    <n v="20201119"/>
    <n v="9332"/>
    <n v="28291519"/>
    <s v="Modificación de Potencia"/>
    <s v="NO"/>
    <x v="2"/>
    <n v="7"/>
    <n v="7000"/>
    <s v="Aumentos de potencia"/>
    <x v="3"/>
    <n v="20201119"/>
    <x v="1"/>
    <n v="1"/>
    <x v="1"/>
    <n v="19"/>
    <x v="5"/>
    <x v="1"/>
    <x v="3"/>
    <x v="94"/>
    <s v="Pendiente"/>
    <n v="19"/>
    <n v="11"/>
    <n v="2020"/>
    <n v="6"/>
    <s v="No Cruza"/>
    <n v="6"/>
    <n v="19"/>
    <n v="11"/>
    <n v="2020"/>
    <n v="6"/>
    <x v="1"/>
    <n v="0"/>
    <x v="1"/>
  </r>
  <r>
    <s v="P33102020090030"/>
    <x v="5"/>
    <n v="0"/>
    <n v="0"/>
    <s v="                                                                                "/>
    <s v="O.C. Riohacha       "/>
    <s v="EDALCIA SALAS RODRIGUEZ                                                 "/>
    <n v="313588727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230"/>
    <n v="20200929"/>
    <n v="20200929"/>
    <n v="3310"/>
    <n v="0"/>
    <m/>
    <s v="NO"/>
    <x v="0"/>
    <n v="3"/>
    <n v="3000"/>
    <s v="Suministros definitivos Simples "/>
    <x v="9"/>
    <n v="20200929"/>
    <x v="1"/>
    <n v="1"/>
    <x v="1"/>
    <n v="29"/>
    <x v="7"/>
    <x v="1"/>
    <x v="3"/>
    <x v="283"/>
    <s v="Sin Orden"/>
    <n v="29"/>
    <n v="9"/>
    <n v="2020"/>
    <n v="57"/>
    <s v="No Cruza"/>
    <n v="57"/>
    <n v="29"/>
    <n v="9"/>
    <n v="2020"/>
    <n v="57"/>
    <x v="1"/>
    <n v="0"/>
    <x v="4"/>
  </r>
  <r>
    <s v="P93422019070009"/>
    <x v="2"/>
    <n v="0"/>
    <n v="0"/>
    <s v="                                                                                "/>
    <s v="ZE Santa_Marta      "/>
    <s v="DISAN DISTRIBUCIONES SANTA MARTA                                        "/>
    <n v="3218133762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715"/>
    <n v="20190813"/>
    <n v="9342"/>
    <n v="0"/>
    <m/>
    <s v="NO"/>
    <x v="0"/>
    <n v="112.5"/>
    <n v="112500"/>
    <s v="Obras "/>
    <x v="5"/>
    <n v="20190923"/>
    <x v="2"/>
    <n v="1"/>
    <x v="0"/>
    <n v="15"/>
    <x v="6"/>
    <x v="2"/>
    <x v="0"/>
    <x v="218"/>
    <s v="Sin Orden"/>
    <n v="23"/>
    <n v="9"/>
    <n v="2019"/>
    <n v="429"/>
    <s v="No Cruza"/>
    <n v="429"/>
    <n v="13"/>
    <n v="8"/>
    <n v="2019"/>
    <n v="470"/>
    <x v="0"/>
    <n v="41"/>
    <x v="2"/>
  </r>
  <r>
    <s v="P34102020060011"/>
    <x v="0"/>
    <n v="0"/>
    <n v="0"/>
    <s v="                                                                                "/>
    <s v="ZE Santa_Marta      "/>
    <s v="ETAPA 1 GREEN BLUE                                                      "/>
    <n v="3194447518"/>
    <s v="TC090"/>
    <s v="                                                                                                                                                                                           "/>
    <s v="LOTE A1                                                     "/>
    <s v="T9697258                      "/>
    <s v="Adriana_Duran_Q                                                                 "/>
    <s v="AC100"/>
    <n v="20200605"/>
    <n v="20200619"/>
    <n v="3410"/>
    <n v="27652567"/>
    <s v="Factibilidad Distribucion "/>
    <s v="NO"/>
    <x v="1"/>
    <n v="112.5"/>
    <n v="112500"/>
    <s v="Obras "/>
    <x v="0"/>
    <n v="20200619"/>
    <x v="2"/>
    <n v="1"/>
    <x v="0"/>
    <n v="5"/>
    <x v="4"/>
    <x v="1"/>
    <x v="0"/>
    <x v="334"/>
    <s v="Resuelta"/>
    <n v="19"/>
    <n v="6"/>
    <n v="2020"/>
    <n v="159"/>
    <s v="No Cruza"/>
    <n v="14"/>
    <n v="19"/>
    <n v="6"/>
    <n v="2020"/>
    <n v="159"/>
    <x v="1"/>
    <n v="0"/>
    <x v="0"/>
  </r>
  <r>
    <s v="P11102020100135"/>
    <x v="5"/>
    <n v="0"/>
    <n v="0"/>
    <s v="                                                                                "/>
    <s v="Sector Atlántico Sur"/>
    <s v="SIBELLE LINEY AFANADOR AFANADOR                                         "/>
    <n v="300668421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630                      "/>
    <s v="LISETH_CAROLINA_MORALES_TEJADA                                                  "/>
    <s v="AC230"/>
    <n v="20201029"/>
    <n v="20201029"/>
    <n v="1110"/>
    <n v="0"/>
    <m/>
    <s v="NO"/>
    <x v="0"/>
    <n v="3"/>
    <n v="3000"/>
    <s v="Suministros definitivos Simples "/>
    <x v="9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11102016070133"/>
    <x v="4"/>
    <n v="0"/>
    <n v="0"/>
    <s v="                                                                                "/>
    <s v="O.C. B/quilla Cto   "/>
    <s v="55 EDIFICIO SOHO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60721"/>
    <n v="20170518"/>
    <n v="1110"/>
    <n v="23534026"/>
    <s v="Seguimiento y rev. instalacion electrica distribucion "/>
    <s v="NO"/>
    <x v="1"/>
    <n v="500"/>
    <n v="500000"/>
    <s v="Obras "/>
    <x v="6"/>
    <n v="20170518"/>
    <x v="3"/>
    <n v="1"/>
    <x v="0"/>
    <n v="21"/>
    <x v="6"/>
    <x v="7"/>
    <x v="1"/>
    <x v="815"/>
    <s v="Resuelta"/>
    <n v="18"/>
    <n v="5"/>
    <n v="2017"/>
    <n v="1287"/>
    <s v="No Cruza"/>
    <n v="301"/>
    <n v="18"/>
    <n v="5"/>
    <n v="2017"/>
    <n v="1287"/>
    <x v="0"/>
    <n v="0"/>
    <x v="3"/>
  </r>
  <r>
    <s v="P34402020100016"/>
    <x v="0"/>
    <n v="3863834"/>
    <n v="20683463"/>
    <s v="Situacion correcta                                                              "/>
    <s v="ZE Santa_Marta      "/>
    <s v="BANCO DE LAS MICROFINANZAS Y/O BANCA MIA MICROFINANZAS                  "/>
    <n v="3163876318"/>
    <s v="TC088"/>
    <s v="CR 8 CL 10 4                                                                                                                                                                               "/>
    <s v="BANCO DE LAS FINANZAS BANCAMIA                              "/>
    <s v="T9697258                      "/>
    <s v="Adriana_Duran_Q                                                                 "/>
    <s v="AC100"/>
    <n v="20201022"/>
    <n v="20201028"/>
    <n v="3440"/>
    <n v="28251171"/>
    <s v="Factibilidad Distribucion "/>
    <s v="NO"/>
    <x v="1"/>
    <n v="30"/>
    <n v="30000"/>
    <s v="Aumentos de potencia"/>
    <x v="0"/>
    <n v="20201028"/>
    <x v="2"/>
    <n v="1"/>
    <x v="0"/>
    <n v="22"/>
    <x v="3"/>
    <x v="1"/>
    <x v="0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34102019100069"/>
    <x v="4"/>
    <n v="0"/>
    <n v="0"/>
    <s v="                                                                                "/>
    <s v="ZE Santa_Marta      "/>
    <s v="CENTRO COMERCIAL PANAMERICANA BUENAVISTA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CAL 50                                                    "/>
    <s v="T7541855                      "/>
    <s v="Elizabeth_Perez_Rincon                                                          "/>
    <s v="AC220"/>
    <n v="20191021"/>
    <n v="20191102"/>
    <n v="3410"/>
    <n v="26857349"/>
    <s v="Seguimiento y rev. instalacion electrica distribucion "/>
    <s v="NO"/>
    <x v="3"/>
    <n v="500"/>
    <n v="500000"/>
    <s v="Obras "/>
    <x v="4"/>
    <n v="20191102"/>
    <x v="2"/>
    <n v="1"/>
    <x v="0"/>
    <n v="21"/>
    <x v="3"/>
    <x v="2"/>
    <x v="0"/>
    <x v="816"/>
    <s v="Resuelta"/>
    <n v="2"/>
    <n v="11"/>
    <n v="2019"/>
    <n v="389"/>
    <s v="No Cruza"/>
    <n v="12"/>
    <n v="2"/>
    <n v="11"/>
    <n v="2019"/>
    <n v="389"/>
    <x v="0"/>
    <n v="0"/>
    <x v="3"/>
  </r>
  <r>
    <s v="P75422019090006"/>
    <x v="2"/>
    <n v="8785838"/>
    <n v="0"/>
    <s v="                                                                                "/>
    <s v="O.C. B/quilla Cto   "/>
    <s v="LUIS DIAZ MENDOZA                                                       "/>
    <n v="874901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923"/>
    <n v="20191211"/>
    <n v="7542"/>
    <n v="26764915"/>
    <s v="Factibilidad Distribucion "/>
    <s v="NO"/>
    <x v="1"/>
    <n v="150"/>
    <n v="150000"/>
    <s v="Aumentos de potencia"/>
    <x v="8"/>
    <n v="20201113"/>
    <x v="3"/>
    <n v="1"/>
    <x v="0"/>
    <n v="23"/>
    <x v="7"/>
    <x v="2"/>
    <x v="4"/>
    <x v="293"/>
    <s v="Resuelta"/>
    <n v="13"/>
    <n v="11"/>
    <n v="2020"/>
    <n v="12"/>
    <s v="No Cruza"/>
    <n v="417"/>
    <n v="11"/>
    <n v="12"/>
    <n v="2019"/>
    <n v="350"/>
    <x v="1"/>
    <n v="338"/>
    <x v="2"/>
  </r>
  <r>
    <s v="P11802020060010"/>
    <x v="12"/>
    <n v="0"/>
    <n v="0"/>
    <s v="                                                                                "/>
    <s v="O.C. B/quilla Cto   "/>
    <s v="BUTIFARRA SOLEDE?A DISPONIBILIDA CENTR DE PRODUCCION DE                 "/>
    <n v="0"/>
    <s v="TC091"/>
    <s v="                                                                                                                                                                                           "/>
    <s v="DISPONIBILIDAD IND BUTIFARRA SOLEDE?A                       "/>
    <s v="A3151411                      "/>
    <s v="FERGIE_YULISSA_SOLANO_MANOTAS                                                   "/>
    <s v="AC233"/>
    <n v="20200609"/>
    <n v="20200611"/>
    <n v="1180"/>
    <n v="0"/>
    <m/>
    <s v="NO"/>
    <x v="0"/>
    <n v="220"/>
    <n v="220000"/>
    <s v="Obras "/>
    <x v="19"/>
    <n v="20200611"/>
    <x v="13"/>
    <n v="1"/>
    <x v="0"/>
    <n v="9"/>
    <x v="4"/>
    <x v="1"/>
    <x v="1"/>
    <x v="673"/>
    <s v="Sin Orden"/>
    <n v="11"/>
    <n v="6"/>
    <n v="2020"/>
    <n v="167"/>
    <s v="No Cruza"/>
    <n v="167"/>
    <n v="11"/>
    <n v="6"/>
    <n v="2020"/>
    <n v="167"/>
    <x v="1"/>
    <n v="0"/>
    <x v="7"/>
  </r>
  <r>
    <s v="P12102020110055"/>
    <x v="3"/>
    <n v="0"/>
    <n v="0"/>
    <s v="                                                                                "/>
    <s v="O.C Sabanalarga     "/>
    <s v="JOSE ISMAEL BARACALDO ALDANA                                            "/>
    <n v="3178786469"/>
    <s v="TC090"/>
    <s v="                                                                                                                                                                                           "/>
    <s v="CR 8 8 84                                                   "/>
    <s v="NT000631                      "/>
    <s v="CARLOS_ALBERO_VILLANUEVA_OLMOS                                                  "/>
    <s v="AC005"/>
    <n v="20201118"/>
    <n v="20201118"/>
    <n v="1210"/>
    <n v="28288067"/>
    <s v="Inspección Normalización"/>
    <s v="NO"/>
    <x v="2"/>
    <n v="3"/>
    <n v="3000"/>
    <s v="Suministros definitivos Simples "/>
    <x v="3"/>
    <n v="20201118"/>
    <x v="1"/>
    <n v="1"/>
    <x v="1"/>
    <n v="18"/>
    <x v="5"/>
    <x v="1"/>
    <x v="4"/>
    <x v="66"/>
    <s v="Pendiente"/>
    <n v="18"/>
    <n v="11"/>
    <n v="2020"/>
    <n v="7"/>
    <s v="No Cruza"/>
    <n v="7"/>
    <n v="18"/>
    <n v="11"/>
    <n v="2020"/>
    <n v="7"/>
    <x v="1"/>
    <n v="0"/>
    <x v="1"/>
  </r>
  <r>
    <s v="P33102020100023"/>
    <x v="0"/>
    <n v="0"/>
    <n v="0"/>
    <s v="                                                                                "/>
    <s v="O.C. Riohacha       "/>
    <s v="LUIS ANDRE CABANA FINCA PALAIM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8                                                        "/>
    <s v="N3352044                      "/>
    <s v="Laudis_Peñaranda_                                                               "/>
    <s v="AC100"/>
    <n v="20201019"/>
    <n v="20201029"/>
    <n v="3310"/>
    <n v="28241378"/>
    <s v="Factibilidad Distribucion "/>
    <s v="NO"/>
    <x v="1"/>
    <n v="30"/>
    <n v="30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1102019020066"/>
    <x v="2"/>
    <n v="2692503"/>
    <n v="0"/>
    <s v="                                                                                "/>
    <s v="O.C. B/quilla Nte   "/>
    <s v="  IGLESIA CRISTIANA CASA DEL REY                                        "/>
    <s v="3147477830 3688932    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218"/>
    <n v="20190927"/>
    <n v="1110"/>
    <n v="27161805"/>
    <s v="Seguimiento y rev. instalacion electrica distribucion "/>
    <s v="NO"/>
    <x v="3"/>
    <n v="225"/>
    <n v="225000"/>
    <s v="Aumentos de potencia"/>
    <x v="5"/>
    <n v="20200301"/>
    <x v="3"/>
    <n v="1"/>
    <x v="0"/>
    <n v="18"/>
    <x v="1"/>
    <x v="2"/>
    <x v="1"/>
    <x v="817"/>
    <s v="Resuelta"/>
    <n v="1"/>
    <n v="3"/>
    <n v="2020"/>
    <n v="269"/>
    <s v="No Cruza"/>
    <n v="377"/>
    <n v="27"/>
    <n v="9"/>
    <n v="2019"/>
    <n v="425"/>
    <x v="0"/>
    <n v="156"/>
    <x v="2"/>
  </r>
  <r>
    <s v="P95302019040002"/>
    <x v="2"/>
    <n v="0"/>
    <n v="0"/>
    <s v="                                                                                "/>
    <s v="O.C. B/quilla Cto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4"/>
    <n v="20190423"/>
    <n v="9530"/>
    <n v="26554192"/>
    <s v="Seguimiento y rev. instalacion electrica distribucion "/>
    <s v="NO"/>
    <x v="3"/>
    <n v="30"/>
    <n v="30000"/>
    <s v="Obras "/>
    <x v="8"/>
    <n v="20190912"/>
    <x v="2"/>
    <n v="1"/>
    <x v="0"/>
    <n v="4"/>
    <x v="8"/>
    <x v="2"/>
    <x v="1"/>
    <x v="91"/>
    <s v="Resuelta"/>
    <n v="12"/>
    <n v="9"/>
    <n v="2019"/>
    <n v="440"/>
    <s v="No Cruza"/>
    <n v="161"/>
    <n v="23"/>
    <n v="4"/>
    <n v="2019"/>
    <n v="582"/>
    <x v="0"/>
    <n v="142"/>
    <x v="2"/>
  </r>
  <r>
    <s v="P93322020080015"/>
    <x v="5"/>
    <n v="7168298"/>
    <n v="35052144"/>
    <s v="Situacion correcta                                                              "/>
    <s v="O.C. Riohacha       "/>
    <s v="CELESTINA PEREIRA B                                                     "/>
    <n v="3136648194"/>
    <s v="TC090"/>
    <s v="CL 13 CR 28 67                                                                                                                                                                             "/>
    <s v="NIF CERCANO 25616755                                        "/>
    <s v="N3352044                      "/>
    <s v="Laudis_Peñaranda_                                                               "/>
    <s v="AC230"/>
    <n v="20200827"/>
    <n v="20200827"/>
    <n v="9332"/>
    <n v="0"/>
    <m/>
    <s v="NO"/>
    <x v="0"/>
    <n v="225"/>
    <n v="225000"/>
    <s v="Aumentos de potencia"/>
    <x v="8"/>
    <n v="20201028"/>
    <x v="2"/>
    <n v="1"/>
    <x v="0"/>
    <n v="27"/>
    <x v="10"/>
    <x v="1"/>
    <x v="3"/>
    <x v="152"/>
    <s v="Sin Orden"/>
    <n v="28"/>
    <n v="10"/>
    <n v="2020"/>
    <n v="28"/>
    <s v="No Cruza"/>
    <n v="28"/>
    <n v="27"/>
    <n v="8"/>
    <n v="2020"/>
    <n v="90"/>
    <x v="1"/>
    <n v="62"/>
    <x v="4"/>
  </r>
  <r>
    <s v="P75532019110001"/>
    <x v="2"/>
    <n v="2006561"/>
    <n v="20106419"/>
    <s v="Situacion correcta                                                              "/>
    <s v="O.C. B/quilla Cto   "/>
    <s v="PORTUARIO DISTRITO ESPECIAL INDUSTRIAL Y                                "/>
    <n v="3003360026"/>
    <s v="TC095"/>
    <s v="CL 70C 10 25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27"/>
    <n v="20191231"/>
    <n v="7553"/>
    <n v="26974498"/>
    <s v="Factibilidad Distribucion "/>
    <s v="NO"/>
    <x v="1"/>
    <n v="150"/>
    <n v="150000"/>
    <s v="Aumentos de potencia"/>
    <x v="7"/>
    <n v="20200113"/>
    <x v="3"/>
    <n v="1"/>
    <x v="0"/>
    <n v="27"/>
    <x v="5"/>
    <x v="2"/>
    <x v="1"/>
    <x v="164"/>
    <s v="Resuelta"/>
    <n v="13"/>
    <n v="1"/>
    <n v="2020"/>
    <n v="317"/>
    <s v="No Cruza"/>
    <n v="47"/>
    <n v="31"/>
    <n v="12"/>
    <n v="2019"/>
    <n v="330"/>
    <x v="1"/>
    <n v="13"/>
    <x v="2"/>
  </r>
  <r>
    <s v="P11702020100104"/>
    <x v="5"/>
    <n v="0"/>
    <n v="0"/>
    <s v="                                                                                "/>
    <s v="Of. Telefónica 24H  "/>
    <s v="DE LA COSTA S.A.S. VIDRIOS Y ACSESORIOS                                 "/>
    <n v="3215657418"/>
    <s v="TC092"/>
    <s v="                                                                                                                                                                                           "/>
    <s v="=CRA 12 53D 02                                              "/>
    <s v="NT001137                      "/>
    <s v="STEFANNIE_PAOLA_RAMBAO_BENAVIDES                                                "/>
    <s v="AC230"/>
    <n v="20201029"/>
    <n v="20201029"/>
    <n v="1170"/>
    <n v="0"/>
    <m/>
    <s v="NO"/>
    <x v="0"/>
    <n v="3"/>
    <n v="3000"/>
    <s v="Suministros definitivos Simples "/>
    <x v="9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95302020100004"/>
    <x v="5"/>
    <n v="0"/>
    <n v="0"/>
    <s v="                                                                                "/>
    <s v="Of. Telefónica 24H  "/>
    <s v="AIDES MARIA RODRIGUEZ BUELVAS                                           "/>
    <n v="3145207574"/>
    <s v="TC090"/>
    <s v="                                                                                                                                                                                           "/>
    <s v="CL 7B N 7-77 CASA                                           "/>
    <s v="NT001137                      "/>
    <s v="STEFANNIE_PAOLA_RAMBAO_BENAVIDES                                                "/>
    <s v="AC230"/>
    <n v="20201026"/>
    <n v="20201026"/>
    <n v="9530"/>
    <n v="0"/>
    <m/>
    <s v="NO"/>
    <x v="0"/>
    <n v="3"/>
    <n v="3000"/>
    <s v="Suministros definitivos Simples "/>
    <x v="9"/>
    <n v="20201026"/>
    <x v="1"/>
    <n v="1"/>
    <x v="1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4"/>
  </r>
  <r>
    <s v="P11102017030046"/>
    <x v="4"/>
    <n v="3900467"/>
    <n v="20153348"/>
    <s v="Situacion correcta                                                              "/>
    <s v="O.C. B/quilla Cto   "/>
    <s v="  VATIA S.A. E.S.P.                                                     "/>
    <n v="3008034110"/>
    <s v="TC020"/>
    <s v="AV VIA 40 71  197  DUP 1                                                                                                                                                                   "/>
    <s v="COMPAÑIA DE GENERACION DEL CAUCA S.A. E.S.P.                "/>
    <s v="T3215501                      "/>
    <s v="Luz_Estela_Arevalo_de_León                                                      "/>
    <s v="AC220"/>
    <n v="20170309"/>
    <n v="20180104"/>
    <n v="1110"/>
    <n v="24157467"/>
    <s v="Seguimiento y rev. instalacion electrica distribucion "/>
    <s v="NO"/>
    <x v="1"/>
    <n v="225"/>
    <n v="225000"/>
    <s v="Aumentos de potencia"/>
    <x v="6"/>
    <n v="20180104"/>
    <x v="18"/>
    <n v="1"/>
    <x v="0"/>
    <n v="9"/>
    <x v="0"/>
    <x v="0"/>
    <x v="1"/>
    <x v="301"/>
    <s v="Resuelta"/>
    <n v="4"/>
    <n v="1"/>
    <n v="2018"/>
    <n v="1056"/>
    <s v="No Cruza"/>
    <n v="301"/>
    <n v="4"/>
    <n v="1"/>
    <n v="2018"/>
    <n v="1056"/>
    <x v="0"/>
    <n v="0"/>
    <x v="3"/>
  </r>
  <r>
    <s v="P95102018060008"/>
    <x v="2"/>
    <n v="0"/>
    <n v="0"/>
    <s v="                                                                                "/>
    <s v="C.T.SOLEDAD         "/>
    <s v="  RETRANQUEO ECOPARQUE LA PAZ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STOCK CARIBE                                                "/>
    <s v="T2891467                      "/>
    <s v="SHIRLEY_ESTHER_TAPIA_CUADRADO                                                   "/>
    <s v="AC190"/>
    <n v="20180608"/>
    <n v="20181023"/>
    <n v="9510"/>
    <n v="25733292"/>
    <s v="Seguimiento y rev. instalacion electrica distribucion "/>
    <s v="NO"/>
    <x v="1"/>
    <n v="1"/>
    <n v="1000"/>
    <s v="Obras "/>
    <x v="7"/>
    <n v="20181107"/>
    <x v="4"/>
    <n v="1"/>
    <x v="0"/>
    <n v="8"/>
    <x v="4"/>
    <x v="3"/>
    <x v="1"/>
    <x v="478"/>
    <s v="Resuelta"/>
    <n v="7"/>
    <n v="11"/>
    <n v="2018"/>
    <n v="749"/>
    <d v="2018-11-20T00:00:00"/>
    <n v="152"/>
    <n v="23"/>
    <n v="10"/>
    <n v="2018"/>
    <n v="764"/>
    <x v="0"/>
    <n v="15"/>
    <x v="2"/>
  </r>
  <r>
    <s v="P77522020100001"/>
    <x v="0"/>
    <n v="0"/>
    <n v="0"/>
    <s v="                                                                                "/>
    <s v="O.C. Riohacha       "/>
    <s v="ALBANIA BASURERO MUNICIPAL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ASURERO ALBANIA                                            "/>
    <s v="N3352044                      "/>
    <s v="Laudis_Peñaranda_                                                               "/>
    <s v="AC100"/>
    <n v="20201015"/>
    <n v="20201029"/>
    <n v="7752"/>
    <n v="28234593"/>
    <s v="Factibilidad Distribucion "/>
    <s v="NO"/>
    <x v="1"/>
    <n v="30"/>
    <n v="30000"/>
    <s v="Obras "/>
    <x v="0"/>
    <n v="20201029"/>
    <x v="2"/>
    <n v="1"/>
    <x v="0"/>
    <n v="15"/>
    <x v="3"/>
    <x v="1"/>
    <x v="3"/>
    <x v="13"/>
    <s v="Resuelta"/>
    <n v="29"/>
    <n v="10"/>
    <n v="2020"/>
    <n v="27"/>
    <s v="No Cruza"/>
    <n v="14"/>
    <n v="29"/>
    <n v="10"/>
    <n v="2020"/>
    <n v="27"/>
    <x v="1"/>
    <n v="0"/>
    <x v="0"/>
  </r>
  <r>
    <s v="P11102020110044"/>
    <x v="5"/>
    <n v="0"/>
    <n v="0"/>
    <s v="                                                                                "/>
    <s v="Of. Telefónica 24H  "/>
    <s v="RASHID ELJAIEK TORRES                                                   "/>
    <s v="3794217   3002482818  "/>
    <s v="TC090"/>
    <s v="                                                                                                                                                                                           "/>
    <s v="CRA 53 76 239=CLL 60 43 37                                  "/>
    <s v="NT001137                      "/>
    <s v="STEFANNIE_PAOLA_RAMBAO_BENAVIDES                                                "/>
    <s v="AC230"/>
    <n v="20201109"/>
    <n v="20201109"/>
    <n v="1110"/>
    <n v="0"/>
    <m/>
    <s v="NO"/>
    <x v="0"/>
    <n v="3"/>
    <n v="30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11802020030053"/>
    <x v="1"/>
    <n v="0"/>
    <n v="0"/>
    <s v="                                                                                "/>
    <s v="O.C. Soledad        "/>
    <s v="LUZ ELENA GUERRA DE DE LAS SALAS                                        "/>
    <n v="3014143364"/>
    <s v="TC090"/>
    <s v="                                                                                                                                                                                           "/>
    <s v="=CRA 20A 79 81                                              "/>
    <s v="MP000462                      "/>
    <s v="MARIA_JOSE_DIAZ_CALDERIN                                                        "/>
    <s v="AC236"/>
    <n v="20200311"/>
    <n v="20200815"/>
    <n v="1180"/>
    <n v="28276312"/>
    <s v="Inspección Normalización"/>
    <s v="NO"/>
    <x v="1"/>
    <n v="3"/>
    <n v="3000"/>
    <s v="Suministros definitivos Simples "/>
    <x v="1"/>
    <n v="20200815"/>
    <x v="1"/>
    <n v="1"/>
    <x v="1"/>
    <n v="11"/>
    <x v="0"/>
    <x v="1"/>
    <x v="1"/>
    <x v="83"/>
    <s v="Resuelta"/>
    <n v="15"/>
    <n v="8"/>
    <n v="2020"/>
    <n v="102"/>
    <s v="No Cruza"/>
    <n v="157"/>
    <n v="15"/>
    <n v="8"/>
    <n v="2020"/>
    <n v="102"/>
    <x v="1"/>
    <n v="0"/>
    <x v="1"/>
  </r>
  <r>
    <s v="P11102019080075"/>
    <x v="2"/>
    <n v="0"/>
    <n v="0"/>
    <s v="                                                                                "/>
    <s v="O.C. B/quilla Nte   "/>
    <s v="COMPENSAR CAJA DE COMPENSACION FAMILIAR                                 "/>
    <n v="321482720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815"/>
    <n v="20191119"/>
    <n v="1110"/>
    <n v="28240500"/>
    <s v="Seguimiento y rev. instalacion electrica distribucion "/>
    <s v="NO"/>
    <x v="1"/>
    <n v="300"/>
    <n v="300000"/>
    <s v="Obras "/>
    <x v="8"/>
    <n v="20201014"/>
    <x v="6"/>
    <n v="1"/>
    <x v="0"/>
    <n v="15"/>
    <x v="10"/>
    <x v="2"/>
    <x v="1"/>
    <x v="257"/>
    <s v="Resuelta"/>
    <n v="14"/>
    <n v="10"/>
    <n v="2020"/>
    <n v="42"/>
    <d v="2020-10-19T00:00:00"/>
    <n v="426"/>
    <n v="19"/>
    <n v="11"/>
    <n v="2019"/>
    <n v="372"/>
    <x v="0"/>
    <n v="330"/>
    <x v="2"/>
  </r>
  <r>
    <s v="P11702017020068"/>
    <x v="2"/>
    <n v="0"/>
    <n v="0"/>
    <s v="                                                                                "/>
    <s v="O.C. B/quilla Cto   "/>
    <s v="HAMBURGO ILUMINACION AVENID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223"/>
    <n v="20170324"/>
    <n v="1170"/>
    <n v="23710663"/>
    <s v="Seguimiento y rev. instalacion electrica distribucion "/>
    <s v="NO"/>
    <x v="1"/>
    <n v="50"/>
    <n v="50000"/>
    <s v="Obras "/>
    <x v="7"/>
    <n v="20170330"/>
    <x v="2"/>
    <n v="1"/>
    <x v="0"/>
    <n v="23"/>
    <x v="1"/>
    <x v="0"/>
    <x v="1"/>
    <x v="818"/>
    <s v="Resuelta"/>
    <n v="30"/>
    <n v="3"/>
    <n v="2017"/>
    <n v="1336"/>
    <d v="2017-03-31T00:00:00"/>
    <n v="35"/>
    <n v="24"/>
    <n v="3"/>
    <n v="2017"/>
    <n v="1342"/>
    <x v="0"/>
    <n v="6"/>
    <x v="2"/>
  </r>
  <r>
    <s v="P11702020110080"/>
    <x v="3"/>
    <n v="0"/>
    <n v="0"/>
    <s v="                                                                                "/>
    <s v="C.T.SOLEDAD         "/>
    <s v="AYMER CANTILLO ROSALES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10 36B 60                                              "/>
    <s v="T2891467                      "/>
    <s v="SHIRLEY_ESTHER_TAPIA_CUADRADO                                                   "/>
    <s v="AC005"/>
    <n v="20201120"/>
    <n v="20201120"/>
    <n v="1170"/>
    <n v="28293376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1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802017110025"/>
    <x v="4"/>
    <n v="0"/>
    <n v="0"/>
    <s v="                                                                                "/>
    <s v="Central de Escritos "/>
    <s v="CDI PROVISIONAL VILLA ESTADIO                                           "/>
    <n v="3012163106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71107"/>
    <n v="20190104"/>
    <n v="1180"/>
    <n v="25660937"/>
    <s v="Seguimiento y rev. instalacion electrica distribucion "/>
    <s v="NO"/>
    <x v="3"/>
    <n v="75"/>
    <n v="75000"/>
    <s v="Obras "/>
    <x v="6"/>
    <n v="20190104"/>
    <x v="2"/>
    <n v="1"/>
    <x v="0"/>
    <n v="7"/>
    <x v="5"/>
    <x v="0"/>
    <x v="1"/>
    <x v="819"/>
    <s v="Resuelta"/>
    <n v="4"/>
    <n v="1"/>
    <n v="2019"/>
    <n v="691"/>
    <s v="No Cruza"/>
    <n v="423"/>
    <n v="4"/>
    <n v="1"/>
    <n v="2019"/>
    <n v="691"/>
    <x v="0"/>
    <n v="0"/>
    <x v="3"/>
  </r>
  <r>
    <s v="P11102020110056"/>
    <x v="3"/>
    <n v="0"/>
    <n v="0"/>
    <s v="                                                                                "/>
    <s v="OC CCIAL AMERICANO  "/>
    <s v="JAIRO DURAN ROJAS                                                       "/>
    <n v="315236781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16                      "/>
    <s v="LUZ_PALENCIA_OLIVARES                                                           "/>
    <s v="AC005"/>
    <n v="20201110"/>
    <n v="20201121"/>
    <n v="1110"/>
    <n v="28294671"/>
    <s v="Inspección Normalización"/>
    <s v="NO"/>
    <x v="4"/>
    <n v="3"/>
    <n v="3000"/>
    <s v="Suministros definitivos Simples "/>
    <x v="3"/>
    <n v="20201121"/>
    <x v="1"/>
    <n v="1"/>
    <x v="1"/>
    <n v="10"/>
    <x v="5"/>
    <x v="1"/>
    <x v="1"/>
    <x v="79"/>
    <s v="Pendiente"/>
    <n v="21"/>
    <n v="11"/>
    <n v="2020"/>
    <n v="4"/>
    <s v="No Cruza"/>
    <n v="4"/>
    <n v="21"/>
    <n v="11"/>
    <n v="2020"/>
    <n v="4"/>
    <x v="1"/>
    <n v="0"/>
    <x v="1"/>
  </r>
  <r>
    <s v="P11502020030013"/>
    <x v="6"/>
    <n v="0"/>
    <n v="0"/>
    <s v="                                                                                "/>
    <s v="O.C Sabanalarga     "/>
    <s v="INGRID PATRICIA HIDALGO SEGRERA                                         "/>
    <n v="3008017422"/>
    <s v="TC090"/>
    <s v="                                                                                                                                                                                           "/>
    <s v="CL 2 # 17 - 52                                              "/>
    <s v="ACSIA043                      "/>
    <s v="BRENDA MONSALVE                                                                 "/>
    <s v="AC170"/>
    <n v="20200311"/>
    <n v="20200318"/>
    <n v="1150"/>
    <n v="27255325"/>
    <s v="Inspección Normalización"/>
    <s v="NO"/>
    <x v="1"/>
    <n v="3"/>
    <n v="3000"/>
    <s v="Suministros definitivos Simples "/>
    <x v="10"/>
    <n v="20200318"/>
    <x v="1"/>
    <n v="1"/>
    <x v="1"/>
    <n v="11"/>
    <x v="0"/>
    <x v="1"/>
    <x v="1"/>
    <x v="83"/>
    <s v="Resuelta"/>
    <n v="18"/>
    <n v="3"/>
    <n v="2020"/>
    <n v="252"/>
    <s v="No Cruza"/>
    <n v="7"/>
    <n v="18"/>
    <n v="3"/>
    <n v="2020"/>
    <n v="252"/>
    <x v="1"/>
    <n v="0"/>
    <x v="1"/>
  </r>
  <r>
    <s v="P95102020070009"/>
    <x v="1"/>
    <n v="0"/>
    <n v="0"/>
    <s v="                                                                                "/>
    <s v="Of. Telefónica 24H  "/>
    <s v="NORA NOHEMI VALLE FUENTES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50C 1E 46                                              "/>
    <s v="TR051819                      "/>
    <s v="JHESICA_KATHERINE_HERNANDEZ_VERGEL                                              "/>
    <s v="AC236"/>
    <n v="20200709"/>
    <n v="20200728"/>
    <n v="9510"/>
    <n v="27875387"/>
    <s v="Inspección Normalización"/>
    <s v="NO"/>
    <x v="1"/>
    <n v="3"/>
    <n v="3000"/>
    <s v="Suministros definitivos Simples "/>
    <x v="1"/>
    <n v="20200728"/>
    <x v="1"/>
    <n v="1"/>
    <x v="1"/>
    <n v="9"/>
    <x v="6"/>
    <x v="1"/>
    <x v="1"/>
    <x v="205"/>
    <s v="Resuelta"/>
    <n v="28"/>
    <n v="7"/>
    <n v="2020"/>
    <n v="120"/>
    <s v="No Cruza"/>
    <n v="19"/>
    <n v="28"/>
    <n v="7"/>
    <n v="2020"/>
    <n v="120"/>
    <x v="1"/>
    <n v="0"/>
    <x v="1"/>
  </r>
  <r>
    <s v="P11802020050020"/>
    <x v="3"/>
    <n v="2438976"/>
    <n v="20249720"/>
    <s v="Situacion correcta                                                              "/>
    <s v="C.T.SOLEDAD         "/>
    <s v="MONICA PATRICIA CASTILLA MONTERO                                        "/>
    <n v="3233280143"/>
    <s v="TC090"/>
    <s v="CL 77 23F 46                                                                                                                                                                               "/>
    <s v="=CLL 77 23B 46                                              "/>
    <s v="T2891467                      "/>
    <s v="SHIRLEY_ESTHER_TAPIA_CUADRADO                                                   "/>
    <s v="AC005"/>
    <n v="20200522"/>
    <n v="20200522"/>
    <n v="1180"/>
    <n v="27513409"/>
    <s v="Inspección Normalización"/>
    <s v="NO"/>
    <x v="3"/>
    <n v="3"/>
    <n v="3000"/>
    <s v="Aumentos de potencia"/>
    <x v="3"/>
    <n v="20200522"/>
    <x v="1"/>
    <n v="1"/>
    <x v="1"/>
    <n v="22"/>
    <x v="2"/>
    <x v="1"/>
    <x v="1"/>
    <x v="67"/>
    <s v="Resuelta"/>
    <n v="22"/>
    <n v="5"/>
    <n v="2020"/>
    <n v="187"/>
    <s v="No Cruza"/>
    <n v="0"/>
    <n v="22"/>
    <n v="5"/>
    <n v="2020"/>
    <n v="187"/>
    <x v="1"/>
    <n v="0"/>
    <x v="1"/>
  </r>
  <r>
    <s v="P33102020010002"/>
    <x v="0"/>
    <n v="0"/>
    <n v="0"/>
    <s v="                                                                                "/>
    <s v="O.C. Riohacha       "/>
    <s v="MUNICIPIO DE RIOHACHA ESTACION DE SERVICIO VILLA FATIMA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200107"/>
    <n v="20200110"/>
    <n v="3310"/>
    <n v="27067381"/>
    <s v="Factibilidad Distribucion "/>
    <s v="NO"/>
    <x v="1"/>
    <n v="75"/>
    <n v="75000"/>
    <s v="Obras "/>
    <x v="0"/>
    <n v="20200110"/>
    <x v="2"/>
    <n v="1"/>
    <x v="0"/>
    <n v="7"/>
    <x v="11"/>
    <x v="1"/>
    <x v="3"/>
    <x v="323"/>
    <s v="Resuelta"/>
    <n v="10"/>
    <n v="1"/>
    <n v="2020"/>
    <n v="320"/>
    <s v="No Cruza"/>
    <n v="3"/>
    <n v="10"/>
    <n v="1"/>
    <n v="2020"/>
    <n v="320"/>
    <x v="1"/>
    <n v="0"/>
    <x v="0"/>
  </r>
  <r>
    <s v="P11102016120041"/>
    <x v="2"/>
    <n v="2476974"/>
    <n v="20160449"/>
    <s v="Situacion correcta                                                              "/>
    <s v="O.C. B/quilla Cto   "/>
    <s v="POLDI  OFELIA GONZALEZ DE BORELLY                                       "/>
    <n v="3684922"/>
    <s v="TC090"/>
    <s v="CR 52 79 184                                                                                                                                                                               "/>
    <s v="CRA 53 76 239=CRA 52 79 184                                 "/>
    <s v="T3215501                      "/>
    <s v="Luz_Estela_Arevalo_de_León                                                      "/>
    <s v="AC190"/>
    <n v="20161209"/>
    <n v="20170306"/>
    <n v="1110"/>
    <n v="24717033"/>
    <s v="Seguimiento y rev. instalacion electrica distribucion "/>
    <s v="NO"/>
    <x v="3"/>
    <n v="50"/>
    <n v="50000"/>
    <s v="Aumentos de potencia"/>
    <x v="7"/>
    <n v="20170308"/>
    <x v="18"/>
    <n v="1"/>
    <x v="0"/>
    <n v="9"/>
    <x v="9"/>
    <x v="7"/>
    <x v="1"/>
    <x v="820"/>
    <s v="Resuelta"/>
    <n v="8"/>
    <n v="3"/>
    <n v="2017"/>
    <n v="1358"/>
    <s v="No Cruza"/>
    <n v="89"/>
    <n v="6"/>
    <n v="3"/>
    <n v="2017"/>
    <n v="1360"/>
    <x v="0"/>
    <n v="2"/>
    <x v="2"/>
  </r>
  <r>
    <s v="P11502019010006"/>
    <x v="2"/>
    <n v="4047097"/>
    <n v="36134394"/>
    <s v="Situacion correcta                                                              "/>
    <s v="C.T.SOLEDAD         "/>
    <s v="  VIVIENDA CHAR Y CIA EN C                                              "/>
    <n v="3005449944"/>
    <s v="TC090"/>
    <s v="CL 5 CR 35 43                                                                                                                                                                              "/>
    <s v="VIVIENDA CHARD Y CIA EN C                                   "/>
    <s v="T2891467                      "/>
    <s v="SHIRLEY_ESTHER_TAPIA_CUADRADO                                                   "/>
    <s v="AC190"/>
    <n v="20190109"/>
    <n v="20190826"/>
    <n v="1150"/>
    <n v="25883893"/>
    <s v="Factibilidad Distribucion "/>
    <s v="NO"/>
    <x v="1"/>
    <n v="150"/>
    <n v="150000"/>
    <s v="Aumentos de potencia"/>
    <x v="7"/>
    <n v="20190923"/>
    <x v="2"/>
    <n v="1"/>
    <x v="0"/>
    <n v="9"/>
    <x v="11"/>
    <x v="2"/>
    <x v="1"/>
    <x v="821"/>
    <s v="Resuelta"/>
    <n v="23"/>
    <n v="9"/>
    <n v="2019"/>
    <n v="429"/>
    <s v="No Cruza"/>
    <n v="257"/>
    <n v="26"/>
    <n v="8"/>
    <n v="2019"/>
    <n v="457"/>
    <x v="0"/>
    <n v="28"/>
    <x v="2"/>
  </r>
  <r>
    <s v="P11102018120052"/>
    <x v="2"/>
    <n v="2999697"/>
    <n v="0"/>
    <s v="                                                                                "/>
    <s v="C.T.SOLEDAD         "/>
    <s v="AC CONSTRUCCIONES PROVISIONAL EDIFICIO ROYAL 94                         "/>
    <n v="316832316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81217"/>
    <n v="20181217"/>
    <n v="1110"/>
    <n v="0"/>
    <m/>
    <s v="NO"/>
    <x v="0"/>
    <n v="75"/>
    <n v="75000"/>
    <s v="Aumentos de potencia"/>
    <x v="5"/>
    <n v="20181217"/>
    <x v="2"/>
    <n v="1"/>
    <x v="0"/>
    <n v="17"/>
    <x v="9"/>
    <x v="3"/>
    <x v="1"/>
    <x v="822"/>
    <s v="Sin Orden"/>
    <n v="17"/>
    <n v="12"/>
    <n v="2018"/>
    <n v="709"/>
    <s v="No Cruza"/>
    <n v="709"/>
    <n v="17"/>
    <n v="12"/>
    <n v="2018"/>
    <n v="709"/>
    <x v="0"/>
    <n v="0"/>
    <x v="2"/>
  </r>
  <r>
    <s v="P34102020050006"/>
    <x v="0"/>
    <n v="0"/>
    <n v="0"/>
    <s v="                                                                                "/>
    <s v="ZE Santa_Marta      "/>
    <s v="TORRE 1 RIVIERA PLAZA                                                   "/>
    <n v="4212798"/>
    <s v="TC092"/>
    <s v="                                                                                                                                                                                           "/>
    <s v="CENTRO VACIONAL BELLA VISTA                                 "/>
    <s v="T9697258                      "/>
    <s v="Adriana_Duran_Q                                                                 "/>
    <s v="AC100"/>
    <n v="20200513"/>
    <n v="20200619"/>
    <n v="3410"/>
    <n v="27652591"/>
    <s v="Factibilidad Distribucion "/>
    <s v="NO"/>
    <x v="1"/>
    <n v="225"/>
    <n v="225000"/>
    <s v="Obras "/>
    <x v="0"/>
    <n v="20200619"/>
    <x v="6"/>
    <n v="1"/>
    <x v="0"/>
    <n v="13"/>
    <x v="2"/>
    <x v="1"/>
    <x v="0"/>
    <x v="434"/>
    <s v="Resuelta"/>
    <n v="19"/>
    <n v="6"/>
    <n v="2020"/>
    <n v="159"/>
    <s v="No Cruza"/>
    <n v="37"/>
    <n v="19"/>
    <n v="6"/>
    <n v="2020"/>
    <n v="159"/>
    <x v="1"/>
    <n v="0"/>
    <x v="0"/>
  </r>
  <r>
    <s v="P93502016090001"/>
    <x v="0"/>
    <n v="0"/>
    <n v="0"/>
    <s v="                                                                                "/>
    <s v="O.C. B/quilla Cto   "/>
    <s v="IBIZA CENTRO COMERCIAL E INDUSTRI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00"/>
    <n v="20160906"/>
    <n v="20160909"/>
    <n v="9350"/>
    <n v="23081293"/>
    <s v="Factibilidad Distribucion "/>
    <s v="NO"/>
    <x v="1"/>
    <n v="112.5"/>
    <n v="112500"/>
    <s v="Obras "/>
    <x v="0"/>
    <n v="20160909"/>
    <x v="2"/>
    <n v="1"/>
    <x v="0"/>
    <n v="6"/>
    <x v="7"/>
    <x v="7"/>
    <x v="0"/>
    <x v="823"/>
    <s v="Resuelta"/>
    <n v="9"/>
    <n v="9"/>
    <n v="2016"/>
    <n v="1538"/>
    <s v="No Cruza"/>
    <n v="3"/>
    <n v="9"/>
    <n v="9"/>
    <n v="2016"/>
    <n v="1538"/>
    <x v="0"/>
    <n v="0"/>
    <x v="0"/>
  </r>
  <r>
    <s v="P12202020070011"/>
    <x v="2"/>
    <n v="0"/>
    <n v="0"/>
    <s v="                                                                                "/>
    <s v="O.C Sabanalarga     "/>
    <s v="ESTACION DE BOMBEO AGUAS RESIDUALES CUENCA 4 BARANOA                    "/>
    <s v="035 8789212           "/>
    <s v="TC095"/>
    <s v="                                                                                                                                                                                           "/>
    <s v="CUENCA 4                                                    "/>
    <s v="A8742068                      "/>
    <s v="Alvaro_Enrique_Hernandez_Suarez                                                 "/>
    <s v="AC190"/>
    <n v="20200729"/>
    <n v="20200811"/>
    <n v="1220"/>
    <n v="27906375"/>
    <s v="Factibilidad Distribucion "/>
    <s v="NO"/>
    <x v="1"/>
    <n v="30"/>
    <n v="30000"/>
    <s v="Obras "/>
    <x v="8"/>
    <n v="20201120"/>
    <x v="2"/>
    <n v="1"/>
    <x v="0"/>
    <n v="29"/>
    <x v="6"/>
    <x v="1"/>
    <x v="4"/>
    <x v="167"/>
    <s v="Resuelta"/>
    <n v="20"/>
    <n v="11"/>
    <n v="2020"/>
    <n v="5"/>
    <s v="No Cruza"/>
    <n v="114"/>
    <n v="11"/>
    <n v="8"/>
    <n v="2020"/>
    <n v="106"/>
    <x v="1"/>
    <n v="101"/>
    <x v="2"/>
  </r>
  <r>
    <s v="P31602019020029"/>
    <x v="0"/>
    <n v="0"/>
    <n v="0"/>
    <s v="                                                                                "/>
    <s v="XXX NO UTILIZAR     "/>
    <s v="HECTOR JULIO JULIO SERRANO                                              "/>
    <n v="3112886281"/>
    <s v="TC090"/>
    <s v="                                                                                                                                                                                           "/>
    <s v="FINCA EL PORVENIR                                           "/>
    <s v="MP000129                      "/>
    <s v="                                                                                "/>
    <s v="AC100"/>
    <n v="20190225"/>
    <n v="20190302"/>
    <n v="3160"/>
    <n v="26038090"/>
    <s v="Factibilidad Distribucion "/>
    <s v="NO"/>
    <x v="1"/>
    <n v="10"/>
    <n v="10000"/>
    <s v="Obras "/>
    <x v="0"/>
    <n v="20190302"/>
    <x v="2"/>
    <n v="1"/>
    <x v="0"/>
    <n v="25"/>
    <x v="1"/>
    <x v="2"/>
    <x v="2"/>
    <x v="341"/>
    <s v="Resuelta"/>
    <n v="2"/>
    <n v="3"/>
    <n v="2019"/>
    <n v="634"/>
    <s v="No Cruza"/>
    <n v="5"/>
    <n v="2"/>
    <n v="3"/>
    <n v="2019"/>
    <n v="634"/>
    <x v="0"/>
    <n v="0"/>
    <x v="0"/>
  </r>
  <r>
    <s v="P11802020110050"/>
    <x v="5"/>
    <n v="0"/>
    <n v="0"/>
    <s v="                                                                                "/>
    <s v="OC CCIAL AMERICANO  "/>
    <s v="AMANDA DE JESUS MONTAÑO ACOSTA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3                                                      "/>
    <s v="MP000430                      "/>
    <s v="MICHEL_ANDREA_ALONSO_TORRES                                                     "/>
    <s v="AC230"/>
    <n v="20201111"/>
    <n v="20201111"/>
    <n v="118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11502019100014"/>
    <x v="2"/>
    <n v="0"/>
    <n v="0"/>
    <s v="                                                                                "/>
    <s v="O.C. B/quilla Nte   "/>
    <s v="JUAN CARLOS DEVIA BURGOS CONJUNTO CERRADO JARDINELA                     "/>
    <n v="0"/>
    <s v="TC090"/>
    <s v="                                                                                                                                                                                           "/>
    <s v="JUAN CARLOS DEVIA BURGOS                                    "/>
    <s v="A3151411                      "/>
    <s v="FERGIE_YULISSA_SOLANO_MANOTAS                                                   "/>
    <s v="AC190"/>
    <n v="20191017"/>
    <n v="20191017"/>
    <n v="1150"/>
    <n v="0"/>
    <m/>
    <s v="NO"/>
    <x v="0"/>
    <n v="75"/>
    <n v="75000"/>
    <s v="Obras "/>
    <x v="2"/>
    <n v="20191017"/>
    <x v="6"/>
    <n v="1"/>
    <x v="0"/>
    <n v="17"/>
    <x v="3"/>
    <x v="2"/>
    <x v="1"/>
    <x v="717"/>
    <s v="Sin Orden"/>
    <n v="17"/>
    <n v="10"/>
    <n v="2019"/>
    <n v="405"/>
    <s v="No Cruza"/>
    <n v="405"/>
    <n v="17"/>
    <n v="10"/>
    <n v="2019"/>
    <n v="405"/>
    <x v="0"/>
    <n v="0"/>
    <x v="2"/>
  </r>
  <r>
    <s v="P11802019100051"/>
    <x v="1"/>
    <n v="0"/>
    <n v="0"/>
    <s v="                                                                                "/>
    <s v="O.C. Soledad        "/>
    <s v="ZULNEIRA ESTHER TRUYOLL LOPEZ                                           "/>
    <n v="326857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47339                      "/>
    <s v="MELBY_VILLANUEVA_MORALES                                                        "/>
    <s v="AC236"/>
    <n v="20191011"/>
    <n v="20191029"/>
    <n v="1180"/>
    <n v="27525371"/>
    <s v="Inspección Normalización"/>
    <s v="NO"/>
    <x v="1"/>
    <n v="3"/>
    <n v="3000"/>
    <s v="Suministros definitivos Simples "/>
    <x v="1"/>
    <n v="20191029"/>
    <x v="1"/>
    <n v="1"/>
    <x v="1"/>
    <n v="11"/>
    <x v="3"/>
    <x v="2"/>
    <x v="1"/>
    <x v="357"/>
    <s v="Resuelta"/>
    <n v="29"/>
    <n v="10"/>
    <n v="2019"/>
    <n v="393"/>
    <s v="No Cruza"/>
    <n v="18"/>
    <n v="29"/>
    <n v="10"/>
    <n v="2019"/>
    <n v="393"/>
    <x v="0"/>
    <n v="0"/>
    <x v="1"/>
  </r>
  <r>
    <s v="P34102020110044"/>
    <x v="3"/>
    <n v="0"/>
    <n v="0"/>
    <s v="                                                                                "/>
    <s v="O.C. La 14          "/>
    <s v="NIDIA ESTHER GONZALEZ MOSCOTE                                           "/>
    <n v="315753188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737                      "/>
    <s v="SLENDY_LORAINE_BARCELO_POLO                                                     "/>
    <s v="AC005"/>
    <n v="20201110"/>
    <n v="20201110"/>
    <n v="3410"/>
    <n v="28277023"/>
    <s v="Inspección Normalización"/>
    <s v="NO"/>
    <x v="2"/>
    <n v="2"/>
    <n v="2000"/>
    <s v="Suministros definitivos Simples "/>
    <x v="3"/>
    <n v="20201110"/>
    <x v="1"/>
    <n v="1"/>
    <x v="1"/>
    <n v="10"/>
    <x v="5"/>
    <x v="1"/>
    <x v="0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12102020010026"/>
    <x v="0"/>
    <n v="0"/>
    <n v="0"/>
    <s v="                                                                                "/>
    <s v="O.C. B/quilla Cto   "/>
    <s v="CIC CENTRO DE INTEGRACIO CIUDADANA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0122"/>
    <n v="20200129"/>
    <n v="1210"/>
    <n v="27114501"/>
    <s v="Factibilidad Distribucion "/>
    <s v="NO"/>
    <x v="1"/>
    <n v="15"/>
    <n v="15000"/>
    <s v="Obras "/>
    <x v="0"/>
    <n v="20200129"/>
    <x v="2"/>
    <n v="1"/>
    <x v="0"/>
    <n v="22"/>
    <x v="11"/>
    <x v="1"/>
    <x v="4"/>
    <x v="452"/>
    <s v="Resuelta"/>
    <n v="29"/>
    <n v="1"/>
    <n v="2020"/>
    <n v="301"/>
    <s v="No Cruza"/>
    <n v="7"/>
    <n v="29"/>
    <n v="1"/>
    <n v="2020"/>
    <n v="301"/>
    <x v="1"/>
    <n v="0"/>
    <x v="0"/>
  </r>
  <r>
    <s v="P11502017090004"/>
    <x v="2"/>
    <n v="0"/>
    <n v="0"/>
    <s v="                                                                                "/>
    <s v="C.T.SOLEDAD         "/>
    <s v="CONSTRUCTORA INVERCINCO S.A.S CONJUNTO RESIDENCIAL VISTA MARINA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0901"/>
    <n v="20180216"/>
    <n v="1150"/>
    <n v="25862710"/>
    <s v="Seguimiento y rev. instalacion electrica distribucion "/>
    <s v="NO"/>
    <x v="1"/>
    <n v="225"/>
    <n v="225000"/>
    <s v="Obras "/>
    <x v="7"/>
    <n v="20180222"/>
    <x v="6"/>
    <n v="1"/>
    <x v="0"/>
    <n v="1"/>
    <x v="7"/>
    <x v="0"/>
    <x v="1"/>
    <x v="760"/>
    <s v="Resuelta"/>
    <n v="22"/>
    <n v="2"/>
    <n v="2018"/>
    <n v="1007"/>
    <d v="2019-01-03T00:00:00"/>
    <n v="174"/>
    <n v="16"/>
    <n v="2"/>
    <n v="2018"/>
    <n v="1013"/>
    <x v="0"/>
    <n v="6"/>
    <x v="2"/>
  </r>
  <r>
    <s v="P34102020110071"/>
    <x v="5"/>
    <n v="1055905"/>
    <n v="10009319"/>
    <s v="Situacion correcta                                                              "/>
    <s v="Of. Telefónica 24H  "/>
    <s v="HUMBERTO SANTANDER * RAMIREZ CASTRO                                     "/>
    <s v="3014922470 3054011230 "/>
    <s v="TC090"/>
    <s v="CL 13A 33A 11                                                                                                                                                                              "/>
    <s v="ENTRE LA CARRERA 33A Y 33C                                  "/>
    <s v="NT001137                      "/>
    <s v="STEFANNIE_PAOLA_RAMBAO_BENAVIDES                                                "/>
    <s v="AC230"/>
    <n v="20201116"/>
    <n v="20201116"/>
    <n v="3410"/>
    <n v="0"/>
    <m/>
    <s v="NO"/>
    <x v="0"/>
    <n v="3"/>
    <n v="3000"/>
    <s v="Aumentos de potencia"/>
    <x v="9"/>
    <n v="20201116"/>
    <x v="1"/>
    <n v="1"/>
    <x v="1"/>
    <n v="16"/>
    <x v="5"/>
    <x v="1"/>
    <x v="0"/>
    <x v="194"/>
    <s v="Sin Orden"/>
    <n v="16"/>
    <n v="11"/>
    <n v="2020"/>
    <n v="9"/>
    <s v="No Cruza"/>
    <n v="9"/>
    <n v="16"/>
    <n v="11"/>
    <n v="2020"/>
    <n v="9"/>
    <x v="1"/>
    <n v="0"/>
    <x v="4"/>
  </r>
  <r>
    <s v="P75512019110003"/>
    <x v="2"/>
    <n v="0"/>
    <n v="0"/>
    <s v="                                                                                "/>
    <s v="O.C. B/quilla Cto   "/>
    <s v="GARDENIAS PROVISIONAL MEGACOLEGIO LAS                                   "/>
    <n v="317644805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12"/>
    <n v="20200208"/>
    <n v="7551"/>
    <n v="27216576"/>
    <s v="Seguimiento y rev. instalacion electrica distribucion "/>
    <s v="NO"/>
    <x v="1"/>
    <n v="45"/>
    <n v="45000"/>
    <s v="Obras "/>
    <x v="5"/>
    <n v="20200407"/>
    <x v="2"/>
    <n v="1"/>
    <x v="0"/>
    <n v="12"/>
    <x v="5"/>
    <x v="2"/>
    <x v="1"/>
    <x v="366"/>
    <s v="Resuelta"/>
    <n v="7"/>
    <n v="4"/>
    <n v="2020"/>
    <n v="232"/>
    <d v="2020-02-28T00:00:00"/>
    <n v="147"/>
    <n v="8"/>
    <n v="2"/>
    <n v="2020"/>
    <n v="291"/>
    <x v="1"/>
    <n v="59"/>
    <x v="2"/>
  </r>
  <r>
    <s v="P95202019110011"/>
    <x v="2"/>
    <n v="0"/>
    <n v="0"/>
    <s v="                                                                                "/>
    <s v="O.C. B/quilla Cto   "/>
    <s v="EL CONCORD TIENDA ARA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IENDA ARA VILLA ESTHER                                     "/>
    <s v="A2891363                      "/>
    <s v="Naibet Olivo                                                                    "/>
    <s v="AC190"/>
    <n v="20191108"/>
    <n v="20200124"/>
    <n v="9520"/>
    <n v="27268599"/>
    <s v="Seguimiento y rev. instalacion electrica distribucion "/>
    <s v="NO"/>
    <x v="2"/>
    <n v="75"/>
    <n v="75000"/>
    <s v="Obras "/>
    <x v="8"/>
    <n v="20200512"/>
    <x v="2"/>
    <n v="1"/>
    <x v="0"/>
    <n v="8"/>
    <x v="5"/>
    <x v="2"/>
    <x v="4"/>
    <x v="223"/>
    <s v="Pendiente"/>
    <n v="12"/>
    <n v="5"/>
    <n v="2020"/>
    <n v="197"/>
    <d v="2020-03-16T00:00:00"/>
    <n v="197"/>
    <n v="24"/>
    <n v="1"/>
    <n v="2020"/>
    <n v="306"/>
    <x v="1"/>
    <n v="109"/>
    <x v="2"/>
  </r>
  <r>
    <s v="P34402019080006"/>
    <x v="2"/>
    <n v="0"/>
    <n v="0"/>
    <s v="                                                                                "/>
    <s v="ZE Santa_Marta      "/>
    <s v="  MUNICIPIO DE EL RETEN                                                 "/>
    <n v="1"/>
    <s v="TC095"/>
    <s v="                                                                                                                                                                                           "/>
    <s v="NIF VEC. 20655300                                           "/>
    <s v="T9697258                      "/>
    <s v="Adriana_Duran_Q                                                                 "/>
    <s v="AC190"/>
    <n v="20190821"/>
    <n v="20191118"/>
    <n v="3440"/>
    <n v="26732239"/>
    <s v="Factibilidad Distribucion "/>
    <s v="NO"/>
    <x v="1"/>
    <n v="30"/>
    <n v="30000"/>
    <s v="Obras "/>
    <x v="5"/>
    <n v="20200107"/>
    <x v="2"/>
    <n v="1"/>
    <x v="0"/>
    <n v="21"/>
    <x v="10"/>
    <x v="2"/>
    <x v="0"/>
    <x v="204"/>
    <s v="Resuelta"/>
    <n v="7"/>
    <n v="1"/>
    <n v="2020"/>
    <n v="323"/>
    <s v="No Cruza"/>
    <n v="139"/>
    <n v="18"/>
    <n v="11"/>
    <n v="2019"/>
    <n v="373"/>
    <x v="0"/>
    <n v="50"/>
    <x v="2"/>
  </r>
  <r>
    <s v="P93402019090001"/>
    <x v="2"/>
    <n v="3251720"/>
    <n v="36148005"/>
    <s v="Situacion correcta                                                              "/>
    <s v="ZE Santa_Marta      "/>
    <s v="FINCA GARRAPATAS INVERSIONES SANTA PALMA SAS                            "/>
    <n v="3003273136"/>
    <s v="TC092"/>
    <s v="CL PRINCIPAL KM 3 2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904"/>
    <n v="20191022"/>
    <n v="9340"/>
    <n v="26706954"/>
    <s v="Factibilidad Distribucion "/>
    <s v="NO"/>
    <x v="1"/>
    <n v="300"/>
    <n v="300000"/>
    <s v="Aumentos de potencia"/>
    <x v="7"/>
    <n v="20191211"/>
    <x v="2"/>
    <n v="1"/>
    <x v="0"/>
    <n v="4"/>
    <x v="7"/>
    <x v="2"/>
    <x v="0"/>
    <x v="659"/>
    <s v="Resuelta"/>
    <n v="11"/>
    <n v="12"/>
    <n v="2019"/>
    <n v="350"/>
    <s v="No Cruza"/>
    <n v="98"/>
    <n v="22"/>
    <n v="10"/>
    <n v="2019"/>
    <n v="400"/>
    <x v="0"/>
    <n v="50"/>
    <x v="2"/>
  </r>
  <r>
    <s v="P11102018090119"/>
    <x v="2"/>
    <n v="0"/>
    <n v="0"/>
    <s v="                                                                                "/>
    <s v="C.T.SOLEDAD         "/>
    <s v="CANALIZACION ARROYO CR 65 RETRANQUEO CONSTRUCCION                       "/>
    <n v="0"/>
    <s v="TC095"/>
    <s v="                                                                                                                                                                                           "/>
    <s v=" RETRANQUEO ENTRE VIA 40 Y CALLE 48                         "/>
    <s v="T2891467                      "/>
    <s v="SHIRLEY_ESTHER_TAPIA_CUADRADO                                                   "/>
    <s v="AC190"/>
    <n v="20180928"/>
    <n v="20180928"/>
    <n v="1110"/>
    <n v="0"/>
    <m/>
    <s v="NO"/>
    <x v="0"/>
    <n v="1"/>
    <n v="1000"/>
    <s v="Obras "/>
    <x v="7"/>
    <n v="20181113"/>
    <x v="4"/>
    <n v="1"/>
    <x v="0"/>
    <n v="28"/>
    <x v="7"/>
    <x v="3"/>
    <x v="1"/>
    <x v="482"/>
    <s v="Sin Orden"/>
    <n v="13"/>
    <n v="11"/>
    <n v="2018"/>
    <n v="743"/>
    <s v="No Cruza"/>
    <n v="743"/>
    <n v="28"/>
    <n v="9"/>
    <n v="2018"/>
    <n v="789"/>
    <x v="0"/>
    <n v="46"/>
    <x v="2"/>
  </r>
  <r>
    <s v="P11102020030074"/>
    <x v="3"/>
    <n v="0"/>
    <n v="0"/>
    <s v="                                                                                "/>
    <s v="O.C. B/quilla Sur   "/>
    <s v="RAFAEL CAJAR                                                            "/>
    <s v="3367500 - 3147300352  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34                      "/>
    <s v="MELISSA_CAROLINA_CASTANO_OSPINO                                                 "/>
    <s v="AC005"/>
    <n v="20200316"/>
    <n v="20200316"/>
    <n v="1110"/>
    <n v="0"/>
    <m/>
    <s v="NO"/>
    <x v="0"/>
    <n v="3"/>
    <n v="3000"/>
    <s v="Suministros definitivos Simples "/>
    <x v="8"/>
    <n v="20200316"/>
    <x v="1"/>
    <n v="1"/>
    <x v="1"/>
    <n v="16"/>
    <x v="0"/>
    <x v="1"/>
    <x v="1"/>
    <x v="284"/>
    <s v="Sin Orden"/>
    <n v="16"/>
    <n v="3"/>
    <n v="2020"/>
    <n v="254"/>
    <s v="No Cruza"/>
    <n v="254"/>
    <n v="16"/>
    <n v="3"/>
    <n v="2020"/>
    <n v="254"/>
    <x v="1"/>
    <n v="0"/>
    <x v="1"/>
  </r>
  <r>
    <s v="P11102019120116"/>
    <x v="2"/>
    <n v="0"/>
    <n v="0"/>
    <s v="                                                                                "/>
    <s v="O.C. B/quilla Cto   "/>
    <s v="S.A. E.S.P. COLOMBIA MOVIL                                              "/>
    <n v="6618290"/>
    <s v="TC088"/>
    <s v="                                                                                                                                                                                           "/>
    <s v="BURO 51                                                     "/>
    <s v="A3151411                      "/>
    <s v="FERGIE_YULISSA_SOLANO_MANOTAS                                                   "/>
    <s v="AC190"/>
    <n v="20191219"/>
    <n v="20200120"/>
    <n v="1110"/>
    <n v="27109041"/>
    <s v="Seguimiento y rev. instalacion electrica distribucion "/>
    <s v="NO"/>
    <x v="1"/>
    <n v="15"/>
    <n v="15000"/>
    <s v="Obras "/>
    <x v="5"/>
    <n v="20200205"/>
    <x v="2"/>
    <n v="1"/>
    <x v="0"/>
    <n v="19"/>
    <x v="9"/>
    <x v="2"/>
    <x v="1"/>
    <x v="21"/>
    <s v="Resuelta"/>
    <n v="5"/>
    <n v="2"/>
    <n v="2020"/>
    <n v="294"/>
    <d v="2020-01-24T00:00:00"/>
    <n v="48"/>
    <n v="20"/>
    <n v="1"/>
    <n v="2020"/>
    <n v="310"/>
    <x v="1"/>
    <n v="16"/>
    <x v="2"/>
  </r>
  <r>
    <s v="P11802020110049"/>
    <x v="5"/>
    <n v="0"/>
    <n v="0"/>
    <s v="                                                                                "/>
    <s v="OC CCIAL AMERICANO  "/>
    <s v="EDER VINCENT MEJIA NEGRETE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SA 3                                                      "/>
    <s v="MP000430                      "/>
    <s v="MICHEL_ANDREA_ALONSO_TORRES                                                     "/>
    <s v="AC230"/>
    <n v="20201111"/>
    <n v="20201111"/>
    <n v="118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93302020110006"/>
    <x v="3"/>
    <n v="0"/>
    <n v="0"/>
    <s v="                                                                                "/>
    <s v="O.C. Riohacha       "/>
    <s v="ZAIDA CABALLERO BULLOSO                                                 "/>
    <n v="301250224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5610021                      "/>
    <s v="Yamile_Deniris_Jaimes_Sandoval                                                  "/>
    <s v="AC005"/>
    <n v="20201118"/>
    <n v="20201118"/>
    <n v="9330"/>
    <n v="28288829"/>
    <s v="Inspección Normalización"/>
    <s v="NO"/>
    <x v="2"/>
    <n v="3"/>
    <n v="3000"/>
    <s v="Suministros definitivos Simples "/>
    <x v="3"/>
    <n v="20201118"/>
    <x v="1"/>
    <n v="1"/>
    <x v="1"/>
    <n v="18"/>
    <x v="5"/>
    <x v="1"/>
    <x v="3"/>
    <x v="66"/>
    <s v="Pendiente"/>
    <n v="18"/>
    <n v="11"/>
    <n v="2020"/>
    <n v="7"/>
    <s v="No Cruza"/>
    <n v="7"/>
    <n v="18"/>
    <n v="11"/>
    <n v="2020"/>
    <n v="7"/>
    <x v="1"/>
    <n v="0"/>
    <x v="1"/>
  </r>
  <r>
    <s v="P95102020080023"/>
    <x v="1"/>
    <n v="4329281"/>
    <n v="0"/>
    <s v="                                                                                "/>
    <s v="Of. Telefónica 24H  "/>
    <s v="CARMEN JULIA PUGLIESE SIMANCA                                           "/>
    <n v="3006028790"/>
    <s v="TC090"/>
    <s v="                                                                                                                                                                                           "/>
    <s v="CRA 31 118 25                                               "/>
    <s v="TR051819                      "/>
    <s v="JHESICA_KATHERINE_HERNANDEZ_VERGEL                                              "/>
    <s v="AC236"/>
    <n v="20200824"/>
    <n v="20200828"/>
    <n v="9510"/>
    <n v="28045667"/>
    <s v="Modificación de Potencia"/>
    <s v="NO"/>
    <x v="1"/>
    <n v="3"/>
    <n v="3000"/>
    <s v="Aumentos de potencia"/>
    <x v="1"/>
    <n v="20200828"/>
    <x v="1"/>
    <n v="1"/>
    <x v="1"/>
    <n v="24"/>
    <x v="10"/>
    <x v="1"/>
    <x v="1"/>
    <x v="165"/>
    <s v="Resuelta"/>
    <n v="28"/>
    <n v="8"/>
    <n v="2020"/>
    <n v="89"/>
    <s v="No Cruza"/>
    <n v="4"/>
    <n v="28"/>
    <n v="8"/>
    <n v="2020"/>
    <n v="89"/>
    <x v="1"/>
    <n v="0"/>
    <x v="1"/>
  </r>
  <r>
    <s v="P11102016090013"/>
    <x v="4"/>
    <n v="2018648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60902"/>
    <n v="20180122"/>
    <n v="1110"/>
    <n v="23346644"/>
    <s v="Seguimiento y rev. instalacion electrica distribucion "/>
    <s v="NO"/>
    <x v="1"/>
    <n v="150"/>
    <n v="150000"/>
    <s v="Aumentos de potencia"/>
    <x v="6"/>
    <n v="20180122"/>
    <x v="3"/>
    <n v="1"/>
    <x v="0"/>
    <n v="2"/>
    <x v="7"/>
    <x v="7"/>
    <x v="1"/>
    <x v="824"/>
    <s v="Resuelta"/>
    <n v="22"/>
    <n v="1"/>
    <n v="2018"/>
    <n v="1038"/>
    <s v="No Cruza"/>
    <n v="507"/>
    <n v="22"/>
    <n v="1"/>
    <n v="2018"/>
    <n v="1038"/>
    <x v="0"/>
    <n v="0"/>
    <x v="3"/>
  </r>
  <r>
    <s v="P11102018090099"/>
    <x v="2"/>
    <n v="0"/>
    <n v="0"/>
    <s v="                                                                                "/>
    <s v="O.C. B/quilla Cto   "/>
    <s v="  PROMOTORA KOSMOS S.A                                                  "/>
    <n v="3108995481"/>
    <s v="TC087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207937                      "/>
    <s v="HUGO_ALBERTO_HENRIQUEZ_PEREZ                                                    "/>
    <s v="AC190"/>
    <n v="20180924"/>
    <n v="20181009"/>
    <n v="1110"/>
    <n v="25606316"/>
    <s v="Seguimiento y rev. instalacion electrica distribucion "/>
    <s v="NO"/>
    <x v="1"/>
    <n v="225"/>
    <n v="225000"/>
    <s v="Compra de Activos "/>
    <x v="2"/>
    <n v="20181009"/>
    <x v="1"/>
    <n v="1"/>
    <x v="0"/>
    <n v="24"/>
    <x v="7"/>
    <x v="3"/>
    <x v="1"/>
    <x v="678"/>
    <s v="Resuelta"/>
    <n v="9"/>
    <n v="10"/>
    <n v="2018"/>
    <n v="778"/>
    <d v="2018-10-09T00:00:00"/>
    <n v="15"/>
    <n v="9"/>
    <n v="10"/>
    <n v="2018"/>
    <n v="778"/>
    <x v="0"/>
    <n v="0"/>
    <x v="2"/>
  </r>
  <r>
    <s v="P11802019070106"/>
    <x v="2"/>
    <n v="0"/>
    <n v="0"/>
    <s v="                                                                                "/>
    <s v="O.C. B/quilla Nte   "/>
    <s v="AV EL PLATANAL2 ALUMBRADO PUBLICO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ALUMBRADO PUB AV EL PLATANAL                                "/>
    <s v="A3151411                      "/>
    <s v="FERGIE_YULISSA_SOLANO_MANOTAS                                                   "/>
    <s v="AC190"/>
    <n v="20190723"/>
    <n v="20190909"/>
    <n v="1180"/>
    <n v="26546858"/>
    <s v="Factibilidad Distribucion "/>
    <s v="NO"/>
    <x v="1"/>
    <n v="15"/>
    <n v="15000"/>
    <s v="Obras "/>
    <x v="7"/>
    <n v="20190919"/>
    <x v="2"/>
    <n v="1"/>
    <x v="0"/>
    <n v="23"/>
    <x v="6"/>
    <x v="2"/>
    <x v="1"/>
    <x v="109"/>
    <s v="Resuelta"/>
    <n v="19"/>
    <n v="9"/>
    <n v="2019"/>
    <n v="433"/>
    <s v="No Cruza"/>
    <n v="58"/>
    <n v="9"/>
    <n v="9"/>
    <n v="2019"/>
    <n v="443"/>
    <x v="0"/>
    <n v="10"/>
    <x v="2"/>
  </r>
  <r>
    <s v="P12202018050006"/>
    <x v="2"/>
    <n v="0"/>
    <n v="0"/>
    <s v="                                                                                "/>
    <s v="O.C Sabanalarga     "/>
    <s v="LIMITADA PANADERIA LA FRONTERA                                          "/>
    <n v="3187653175"/>
    <s v="TC089"/>
    <s v="                                                                                                                                                                                           "/>
    <s v="CRA 15 61 44                                                "/>
    <s v="T9763922                      "/>
    <s v="Somaya_Rincon                                                                   "/>
    <s v="AC190"/>
    <n v="20180508"/>
    <n v="20180712"/>
    <n v="1220"/>
    <n v="25477667"/>
    <s v="Seguimiento y rev. instalacion electrica distribucion "/>
    <s v="NO"/>
    <x v="3"/>
    <n v="25"/>
    <n v="25000"/>
    <s v="Obras "/>
    <x v="8"/>
    <n v="20181003"/>
    <x v="2"/>
    <n v="1"/>
    <x v="0"/>
    <n v="8"/>
    <x v="2"/>
    <x v="3"/>
    <x v="4"/>
    <x v="394"/>
    <s v="Resuelta"/>
    <n v="3"/>
    <n v="10"/>
    <n v="2018"/>
    <n v="784"/>
    <s v="No Cruza"/>
    <n v="148"/>
    <n v="12"/>
    <n v="7"/>
    <n v="2018"/>
    <n v="867"/>
    <x v="0"/>
    <n v="83"/>
    <x v="2"/>
  </r>
  <r>
    <s v="P34102019090047"/>
    <x v="2"/>
    <n v="0"/>
    <n v="0"/>
    <s v="                                                                                "/>
    <s v="ZE Santa_Marta      "/>
    <s v="CONSORCIO INDUMAX                                                       "/>
    <n v="313586075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910"/>
    <n v="20191002"/>
    <n v="3410"/>
    <n v="27032756"/>
    <s v="Seguimiento y rev. instalacion electrica distribucion "/>
    <s v="NO"/>
    <x v="3"/>
    <n v="30"/>
    <n v="30000"/>
    <s v="Obras "/>
    <x v="5"/>
    <n v="20191219"/>
    <x v="2"/>
    <n v="1"/>
    <x v="0"/>
    <n v="10"/>
    <x v="7"/>
    <x v="2"/>
    <x v="0"/>
    <x v="38"/>
    <s v="Resuelta"/>
    <n v="19"/>
    <n v="12"/>
    <n v="2019"/>
    <n v="342"/>
    <d v="2019-12-23T00:00:00"/>
    <n v="100"/>
    <n v="2"/>
    <n v="10"/>
    <n v="2019"/>
    <n v="420"/>
    <x v="0"/>
    <n v="78"/>
    <x v="2"/>
  </r>
  <r>
    <s v="P11102019020111"/>
    <x v="4"/>
    <n v="0"/>
    <n v="0"/>
    <s v="                                                                                "/>
    <s v="O.C. B/quilla Cto   "/>
    <s v="HOSPITAL BARRANQUILLA SENA MODULO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20"/>
    <n v="20190227"/>
    <n v="20190905"/>
    <n v="1110"/>
    <n v="26363491"/>
    <s v="Seguimiento y rev. instalacion electrica distribucion "/>
    <s v="NO"/>
    <x v="3"/>
    <n v="225"/>
    <n v="225000"/>
    <s v="Obras "/>
    <x v="6"/>
    <n v="20190905"/>
    <x v="3"/>
    <n v="1"/>
    <x v="0"/>
    <n v="27"/>
    <x v="1"/>
    <x v="2"/>
    <x v="1"/>
    <x v="793"/>
    <s v="Resuelta"/>
    <n v="5"/>
    <n v="9"/>
    <n v="2019"/>
    <n v="447"/>
    <s v="No Cruza"/>
    <n v="190"/>
    <n v="5"/>
    <n v="9"/>
    <n v="2019"/>
    <n v="447"/>
    <x v="0"/>
    <n v="0"/>
    <x v="3"/>
  </r>
  <r>
    <s v="P11802019100116"/>
    <x v="2"/>
    <n v="0"/>
    <n v="0"/>
    <s v="                                                                                "/>
    <s v="O.C. B/quilla Cto   "/>
    <s v="SOLEDAD PALACIO MUNICIPAL DE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LACIO MUNICIPAL SOLEDAD                                   "/>
    <s v="T9763922                      "/>
    <s v="Somaya_Rincon                                                                   "/>
    <s v="AC190"/>
    <n v="20191028"/>
    <n v="20191125"/>
    <n v="1180"/>
    <n v="26872632"/>
    <s v="Factibilidad Distribucion "/>
    <s v="NO"/>
    <x v="1"/>
    <n v="630"/>
    <n v="630000"/>
    <s v="Obras "/>
    <x v="7"/>
    <n v="20191209"/>
    <x v="3"/>
    <n v="1"/>
    <x v="0"/>
    <n v="28"/>
    <x v="3"/>
    <x v="2"/>
    <x v="1"/>
    <x v="249"/>
    <s v="Resuelta"/>
    <n v="9"/>
    <n v="12"/>
    <n v="2019"/>
    <n v="352"/>
    <s v="No Cruza"/>
    <n v="42"/>
    <n v="25"/>
    <n v="11"/>
    <n v="2019"/>
    <n v="366"/>
    <x v="0"/>
    <n v="14"/>
    <x v="2"/>
  </r>
  <r>
    <s v="P11102019110046"/>
    <x v="2"/>
    <n v="2032299"/>
    <n v="0"/>
    <s v="                                                                                "/>
    <s v="O.C. B/quilla Cto   "/>
    <s v="CONSTRUCTORA DELFOZ PROVISIONAL EDIFICIO EURUS                          "/>
    <n v="3143294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13"/>
    <n v="20191113"/>
    <n v="1110"/>
    <n v="0"/>
    <m/>
    <s v="NO"/>
    <x v="0"/>
    <n v="45"/>
    <n v="45000"/>
    <s v="Aumentos de potencia"/>
    <x v="5"/>
    <n v="20200203"/>
    <x v="2"/>
    <n v="1"/>
    <x v="0"/>
    <n v="13"/>
    <x v="5"/>
    <x v="2"/>
    <x v="1"/>
    <x v="391"/>
    <s v="Sin Orden"/>
    <n v="3"/>
    <n v="2"/>
    <n v="2020"/>
    <n v="296"/>
    <s v="No Cruza"/>
    <n v="296"/>
    <n v="13"/>
    <n v="11"/>
    <n v="2019"/>
    <n v="378"/>
    <x v="0"/>
    <n v="82"/>
    <x v="2"/>
  </r>
  <r>
    <s v="P11802020030062"/>
    <x v="1"/>
    <n v="0"/>
    <n v="0"/>
    <s v="                                                                                "/>
    <s v="O.C Sabanalarga     "/>
    <s v="CARLOS ENRIQUE CAMARGO DE LEON                                          "/>
    <n v="310708003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086                      "/>
    <s v="VIVIANA_ISABEL_PORTO_MOLINA                                                     "/>
    <s v="AC236"/>
    <n v="20200312"/>
    <n v="20200317"/>
    <n v="1180"/>
    <n v="27464983"/>
    <s v="Inspección Normalización"/>
    <s v="NO"/>
    <x v="1"/>
    <n v="3"/>
    <n v="3000"/>
    <s v="Suministros definitivos Simples "/>
    <x v="1"/>
    <n v="20200317"/>
    <x v="1"/>
    <n v="1"/>
    <x v="1"/>
    <n v="12"/>
    <x v="0"/>
    <x v="1"/>
    <x v="1"/>
    <x v="45"/>
    <s v="Resuelta"/>
    <n v="17"/>
    <n v="3"/>
    <n v="2020"/>
    <n v="253"/>
    <s v="No Cruza"/>
    <n v="5"/>
    <n v="17"/>
    <n v="3"/>
    <n v="2020"/>
    <n v="253"/>
    <x v="1"/>
    <n v="0"/>
    <x v="1"/>
  </r>
  <r>
    <s v="P11102020090100"/>
    <x v="1"/>
    <n v="0"/>
    <n v="0"/>
    <s v="                                                                                "/>
    <s v="C.T.SOLEDAD         "/>
    <s v="EDGAR ALDAIR PALOMINO POLO                                              "/>
    <n v="3006498208"/>
    <s v="TC090"/>
    <s v="                                                                                                                                                                                           "/>
    <s v="CR 50A1 9 21                                                "/>
    <s v="T2891467                      "/>
    <s v="SHIRLEY_ESTHER_TAPIA_CUADRADO                                                   "/>
    <s v="AC236"/>
    <n v="20200917"/>
    <n v="20200923"/>
    <n v="1110"/>
    <n v="28140969"/>
    <s v="Inspección Normalización"/>
    <s v="NO"/>
    <x v="1"/>
    <n v="3"/>
    <n v="3000"/>
    <s v="Suministros definitivos Simples "/>
    <x v="1"/>
    <n v="20200923"/>
    <x v="1"/>
    <n v="1"/>
    <x v="1"/>
    <n v="17"/>
    <x v="7"/>
    <x v="1"/>
    <x v="1"/>
    <x v="386"/>
    <s v="Resuelta"/>
    <n v="23"/>
    <n v="9"/>
    <n v="2020"/>
    <n v="63"/>
    <s v="No Cruza"/>
    <n v="6"/>
    <n v="23"/>
    <n v="9"/>
    <n v="2020"/>
    <n v="63"/>
    <x v="1"/>
    <n v="0"/>
    <x v="1"/>
  </r>
  <r>
    <s v="P11702020060015"/>
    <x v="1"/>
    <n v="0"/>
    <n v="0"/>
    <s v="                                                                                "/>
    <s v="O.C. B/quilla Cto   "/>
    <s v="CINDY LEIDYS CARREÑO MONTENEGRO                                         "/>
    <n v="301411208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36"/>
    <n v="20200609"/>
    <n v="20200613"/>
    <n v="1170"/>
    <n v="28159880"/>
    <s v="Inspección Normalización"/>
    <s v="NO"/>
    <x v="1"/>
    <n v="3"/>
    <n v="3000"/>
    <s v="Suministros definitivos Simples "/>
    <x v="1"/>
    <n v="20200613"/>
    <x v="1"/>
    <n v="1"/>
    <x v="1"/>
    <n v="9"/>
    <x v="4"/>
    <x v="1"/>
    <x v="1"/>
    <x v="673"/>
    <s v="Resuelta"/>
    <n v="13"/>
    <n v="6"/>
    <n v="2020"/>
    <n v="165"/>
    <s v="No Cruza"/>
    <n v="4"/>
    <n v="13"/>
    <n v="6"/>
    <n v="2020"/>
    <n v="165"/>
    <x v="1"/>
    <n v="0"/>
    <x v="1"/>
  </r>
  <r>
    <s v="P11502019010015"/>
    <x v="4"/>
    <n v="0"/>
    <n v="0"/>
    <s v="                                                                                "/>
    <s v="O.C Sabanalarga     "/>
    <s v="FASE 1 ALTOS DE GIRASOL                                                 "/>
    <n v="3572142"/>
    <s v="TC092"/>
    <s v="                                                                                                                                                                                           "/>
    <s v="AL LADO DE URB BRISAS DEL PUERTO                            "/>
    <s v="T9763922                      "/>
    <s v="Somaya_Rincon                                                                   "/>
    <s v="AC220"/>
    <n v="20190115"/>
    <n v="20190809"/>
    <n v="1150"/>
    <n v="0"/>
    <m/>
    <s v="NO"/>
    <x v="0"/>
    <n v="400"/>
    <n v="400000"/>
    <s v="Obras "/>
    <x v="6"/>
    <n v="20190809"/>
    <x v="5"/>
    <n v="1"/>
    <x v="0"/>
    <n v="15"/>
    <x v="11"/>
    <x v="2"/>
    <x v="1"/>
    <x v="362"/>
    <s v="Sin Orden"/>
    <n v="9"/>
    <n v="8"/>
    <n v="2019"/>
    <n v="474"/>
    <s v="No Cruza"/>
    <n v="474"/>
    <n v="9"/>
    <n v="8"/>
    <n v="2019"/>
    <n v="474"/>
    <x v="0"/>
    <n v="0"/>
    <x v="3"/>
  </r>
  <r>
    <s v="P75412019010015"/>
    <x v="2"/>
    <n v="0"/>
    <n v="0"/>
    <s v="                                                                                "/>
    <s v="O.C. B/quilla Cto   "/>
    <s v="ADOLFO GUTIERREZ FINCA LOS DOCELLOS                                     "/>
    <n v="302377216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115"/>
    <n v="20190205"/>
    <n v="7541"/>
    <n v="25898290"/>
    <s v="Factibilidad Distribucion "/>
    <s v="NO"/>
    <x v="1"/>
    <n v="25"/>
    <n v="25000"/>
    <s v="Obras "/>
    <x v="8"/>
    <n v="20190218"/>
    <x v="2"/>
    <n v="1"/>
    <x v="0"/>
    <n v="15"/>
    <x v="11"/>
    <x v="2"/>
    <x v="4"/>
    <x v="362"/>
    <s v="Resuelta"/>
    <n v="18"/>
    <n v="2"/>
    <n v="2019"/>
    <n v="646"/>
    <s v="No Cruza"/>
    <n v="34"/>
    <n v="5"/>
    <n v="2"/>
    <n v="2019"/>
    <n v="659"/>
    <x v="0"/>
    <n v="13"/>
    <x v="2"/>
  </r>
  <r>
    <s v="P11802020100002"/>
    <x v="10"/>
    <n v="0"/>
    <n v="0"/>
    <s v="                                                                                "/>
    <s v="O.C. B/quilla Nte   "/>
    <s v="EULALIA ISABEL OROZCO SOLANO                                            "/>
    <s v="3007493673-3803852    "/>
    <s v="TC090"/>
    <s v="                                                                                                                                                                                           "/>
    <s v="CRA 14D 53 53                                               "/>
    <s v="MP000153                      "/>
    <s v="JESSICA_PAOLA_BALDOVINO_AVILA                                                   "/>
    <s v="AC045"/>
    <n v="20201005"/>
    <n v="20201023"/>
    <n v="1180"/>
    <n v="28212226"/>
    <s v="Inspección Normalización"/>
    <s v="NO"/>
    <x v="1"/>
    <n v="3"/>
    <n v="3000"/>
    <s v="Suministros definitivos Simples "/>
    <x v="18"/>
    <n v="20201023"/>
    <x v="1"/>
    <n v="1"/>
    <x v="1"/>
    <n v="5"/>
    <x v="3"/>
    <x v="1"/>
    <x v="1"/>
    <x v="299"/>
    <s v="Resuelta"/>
    <n v="23"/>
    <n v="10"/>
    <n v="2020"/>
    <n v="33"/>
    <s v="No Cruza"/>
    <n v="18"/>
    <n v="23"/>
    <n v="10"/>
    <n v="2020"/>
    <n v="33"/>
    <x v="1"/>
    <n v="0"/>
    <x v="7"/>
  </r>
  <r>
    <s v="P11102019060002"/>
    <x v="4"/>
    <n v="2651814"/>
    <n v="0"/>
    <s v="                                                                                "/>
    <s v="O.C. B/quilla Cto   "/>
    <s v="DEL ATLANTICO INSTITUTO EXPERIMENT                                      "/>
    <n v="3689759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604"/>
    <n v="20200514"/>
    <n v="1110"/>
    <n v="26708770"/>
    <s v="Seguimiento y rev. instalacion electrica distribucion "/>
    <s v="NO"/>
    <x v="3"/>
    <n v="75"/>
    <n v="75000"/>
    <s v="Aumentos de potencia"/>
    <x v="6"/>
    <n v="20200514"/>
    <x v="3"/>
    <n v="1"/>
    <x v="0"/>
    <n v="4"/>
    <x v="4"/>
    <x v="2"/>
    <x v="1"/>
    <x v="360"/>
    <s v="Resuelta"/>
    <n v="14"/>
    <n v="5"/>
    <n v="2020"/>
    <n v="195"/>
    <s v="No Cruza"/>
    <n v="345"/>
    <n v="14"/>
    <n v="5"/>
    <n v="2020"/>
    <n v="195"/>
    <x v="1"/>
    <n v="0"/>
    <x v="3"/>
  </r>
  <r>
    <s v="P11502016100040"/>
    <x v="2"/>
    <n v="0"/>
    <n v="0"/>
    <s v="                                                                                "/>
    <s v="O.C. B/quilla Cto   "/>
    <s v="MINT ALUMBRADO PUBLICO EDIFICIO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1031"/>
    <n v="20170220"/>
    <n v="1150"/>
    <n v="23258265"/>
    <s v="Factibilidad Distribucion "/>
    <s v="NO"/>
    <x v="1"/>
    <n v="10"/>
    <n v="10000"/>
    <s v="Obras "/>
    <x v="7"/>
    <n v="20170307"/>
    <x v="2"/>
    <n v="1"/>
    <x v="0"/>
    <n v="31"/>
    <x v="3"/>
    <x v="7"/>
    <x v="1"/>
    <x v="287"/>
    <s v="Resuelta"/>
    <n v="7"/>
    <n v="3"/>
    <n v="2017"/>
    <n v="1359"/>
    <s v="No Cruza"/>
    <n v="127"/>
    <n v="20"/>
    <n v="2"/>
    <n v="2017"/>
    <n v="1374"/>
    <x v="0"/>
    <n v="15"/>
    <x v="2"/>
  </r>
  <r>
    <s v="P93312020050002"/>
    <x v="0"/>
    <n v="0"/>
    <n v="0"/>
    <s v="                                                                                "/>
    <s v="O.C. Riohacha       "/>
    <s v="MUNICIPIO DE BARRANCAS ELECTRIFICACION COMU ZANJA BLANCA III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512"/>
    <n v="20200527"/>
    <n v="9331"/>
    <n v="27512114"/>
    <s v="Factibilidad Distribucion "/>
    <s v="NO"/>
    <x v="1"/>
    <n v="25"/>
    <n v="25000"/>
    <s v="Obras "/>
    <x v="0"/>
    <n v="20200527"/>
    <x v="7"/>
    <n v="1"/>
    <x v="0"/>
    <n v="12"/>
    <x v="2"/>
    <x v="1"/>
    <x v="3"/>
    <x v="264"/>
    <s v="Resuelta"/>
    <n v="27"/>
    <n v="5"/>
    <n v="2020"/>
    <n v="182"/>
    <s v="No Cruza"/>
    <n v="15"/>
    <n v="27"/>
    <n v="5"/>
    <n v="2020"/>
    <n v="182"/>
    <x v="1"/>
    <n v="0"/>
    <x v="0"/>
  </r>
  <r>
    <s v="P11802020100076"/>
    <x v="5"/>
    <n v="0"/>
    <n v="0"/>
    <s v="                                                                                "/>
    <s v="Of. Telefónica 24H  "/>
    <s v="ELVIRA E STEFANEL DE DIAZ GRANADO                                       "/>
    <n v="357198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26"/>
    <n v="20201026"/>
    <n v="1180"/>
    <n v="0"/>
    <m/>
    <s v="NO"/>
    <x v="0"/>
    <n v="3"/>
    <n v="3000"/>
    <s v="Suministros definitivos Simples "/>
    <x v="9"/>
    <n v="20201026"/>
    <x v="1"/>
    <n v="1"/>
    <x v="1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4"/>
  </r>
  <r>
    <s v="P93412020090001"/>
    <x v="9"/>
    <n v="0"/>
    <n v="0"/>
    <s v="                                                                                "/>
    <s v="O.C. La 14          "/>
    <s v="CAROLINA MARIA VIVES CABALLERO BMT                                      "/>
    <n v="317667420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7"/>
    <n v="20200907"/>
    <n v="9341"/>
    <n v="0"/>
    <m/>
    <s v="NO"/>
    <x v="0"/>
    <n v="37.5"/>
    <n v="37500"/>
    <s v="Obras "/>
    <x v="15"/>
    <n v="20200907"/>
    <x v="2"/>
    <n v="1"/>
    <x v="3"/>
    <n v="7"/>
    <x v="7"/>
    <x v="1"/>
    <x v="0"/>
    <x v="155"/>
    <s v="Sin Orden"/>
    <n v="7"/>
    <n v="9"/>
    <n v="2020"/>
    <n v="79"/>
    <s v="No Cruza"/>
    <n v="79"/>
    <n v="7"/>
    <n v="9"/>
    <n v="2020"/>
    <n v="79"/>
    <x v="1"/>
    <n v="0"/>
    <x v="6"/>
  </r>
  <r>
    <s v="P75422020020008"/>
    <x v="2"/>
    <n v="0"/>
    <n v="0"/>
    <s v="                                                                                "/>
    <s v="O.C Sabanalarga     "/>
    <s v="CAPTACION BARCAZA DE LURUACO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APTACION DE BARCAZA DE LURUACO                             "/>
    <s v="A8742068                      "/>
    <s v="Alvaro_Enrique_Hernandez_Suarez                                                 "/>
    <s v="AC190"/>
    <n v="20200212"/>
    <n v="20200309"/>
    <n v="7542"/>
    <n v="27172481"/>
    <s v="Factibilidad Distribucion "/>
    <s v="NO"/>
    <x v="1"/>
    <n v="500"/>
    <n v="500000"/>
    <s v="Obras "/>
    <x v="7"/>
    <n v="20200317"/>
    <x v="3"/>
    <n v="1"/>
    <x v="0"/>
    <n v="12"/>
    <x v="1"/>
    <x v="1"/>
    <x v="4"/>
    <x v="190"/>
    <s v="Resuelta"/>
    <n v="17"/>
    <n v="3"/>
    <n v="2020"/>
    <n v="253"/>
    <s v="No Cruza"/>
    <n v="34"/>
    <n v="9"/>
    <n v="3"/>
    <n v="2020"/>
    <n v="261"/>
    <x v="1"/>
    <n v="8"/>
    <x v="2"/>
  </r>
  <r>
    <s v="P11702020030035"/>
    <x v="2"/>
    <n v="2034516"/>
    <n v="20055236"/>
    <s v="Situacion correcta                                                              "/>
    <s v="O.C. B/quilla Nte   "/>
    <s v="  EXPRESO BRASILIA S.A                                                  "/>
    <n v="3215419736"/>
    <s v="TC088"/>
    <s v="CL 19 6A 10 BLOQ 01  P 01 APTO 02                                                                                                                                                          "/>
    <s v="EXPRESO BRASILIA                                            "/>
    <s v="RC000366                      "/>
    <s v="                                                                                "/>
    <s v="AC190"/>
    <n v="20200309"/>
    <n v="20200326"/>
    <n v="1170"/>
    <n v="28257695"/>
    <s v="Seguimiento y rev. instalacion electrica distribucion "/>
    <s v="NO"/>
    <x v="1"/>
    <n v="75"/>
    <n v="75000"/>
    <s v="Aumentos de potencia"/>
    <x v="8"/>
    <n v="20201028"/>
    <x v="2"/>
    <n v="1"/>
    <x v="0"/>
    <n v="9"/>
    <x v="0"/>
    <x v="1"/>
    <x v="1"/>
    <x v="405"/>
    <s v="Resuelta"/>
    <n v="28"/>
    <n v="10"/>
    <n v="2020"/>
    <n v="28"/>
    <d v="2020-10-28T00:00:00"/>
    <n v="233"/>
    <n v="26"/>
    <n v="3"/>
    <n v="2020"/>
    <n v="244"/>
    <x v="1"/>
    <n v="216"/>
    <x v="2"/>
  </r>
  <r>
    <s v="P11702020110046"/>
    <x v="5"/>
    <n v="0"/>
    <n v="0"/>
    <s v="                                                                                "/>
    <s v="OC CCIAL AMERICANO  "/>
    <s v="SERGIO ALBERTO HERNANDEZ DE LA CRUZ                                     "/>
    <n v="3226462651"/>
    <s v="TC090"/>
    <s v="                                                                                                                                                                                           "/>
    <s v="DG 113 # 27-06                                              "/>
    <s v="MP000306                      "/>
    <s v="ALBA_LINDO_CARCAMO                                                              "/>
    <s v="AC230"/>
    <n v="20201111"/>
    <n v="20201111"/>
    <n v="117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34102020050008"/>
    <x v="9"/>
    <n v="0"/>
    <n v="0"/>
    <s v="                                                                                "/>
    <s v="O.C. La 14          "/>
    <s v="MARIA GRANADOS RIVERA BMT FCA VILLA ZOLER                               "/>
    <n v="313583773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519"/>
    <n v="20200519"/>
    <n v="3410"/>
    <n v="27519139"/>
    <s v="Factibilidad Distribucion "/>
    <s v="NO"/>
    <x v="1"/>
    <n v="15"/>
    <n v="15000"/>
    <s v="Obras "/>
    <x v="15"/>
    <n v="20200519"/>
    <x v="2"/>
    <n v="1"/>
    <x v="0"/>
    <n v="19"/>
    <x v="2"/>
    <x v="1"/>
    <x v="0"/>
    <x v="532"/>
    <s v="Resuelta"/>
    <n v="19"/>
    <n v="5"/>
    <n v="2020"/>
    <n v="190"/>
    <s v="No Cruza"/>
    <n v="0"/>
    <n v="19"/>
    <n v="5"/>
    <n v="2020"/>
    <n v="190"/>
    <x v="1"/>
    <n v="0"/>
    <x v="6"/>
  </r>
  <r>
    <s v="P93302019120004"/>
    <x v="0"/>
    <n v="0"/>
    <n v="0"/>
    <s v="                                                                                "/>
    <s v="O.C. Riohacha       "/>
    <s v="GOBERNACION DE LA GUAJIRA AMPL DE REDES MBT COMUNIDAD LA ESPERAN        "/>
    <n v="0"/>
    <s v="TC090"/>
    <s v="                                                                                                                                                                                           "/>
    <s v="ENT DESC GOBERNACION BPC                                    "/>
    <s v="N3352044                      "/>
    <s v="Laudis_Peñaranda_                                                               "/>
    <s v="AC100"/>
    <n v="20191205"/>
    <n v="20191211"/>
    <n v="9330"/>
    <n v="26990238"/>
    <s v="Factibilidad Distribucion "/>
    <s v="NO"/>
    <x v="1"/>
    <n v="100"/>
    <n v="100000"/>
    <s v="Obras "/>
    <x v="0"/>
    <n v="20191211"/>
    <x v="7"/>
    <n v="1"/>
    <x v="0"/>
    <n v="5"/>
    <x v="9"/>
    <x v="2"/>
    <x v="3"/>
    <x v="351"/>
    <s v="Resuelta"/>
    <n v="11"/>
    <n v="12"/>
    <n v="2019"/>
    <n v="350"/>
    <s v="No Cruza"/>
    <n v="6"/>
    <n v="11"/>
    <n v="12"/>
    <n v="2019"/>
    <n v="350"/>
    <x v="1"/>
    <n v="0"/>
    <x v="0"/>
  </r>
  <r>
    <s v="P33402020110008"/>
    <x v="3"/>
    <n v="0"/>
    <n v="0"/>
    <s v="                                                                                "/>
    <s v="O.C. San Juan       "/>
    <s v="MARIA ISABEL GONZALEZ SUAREZ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983515                      "/>
    <s v="María_Bernarda_Carrillo                                                         "/>
    <s v="AC005"/>
    <n v="20201120"/>
    <n v="20201120"/>
    <n v="3340"/>
    <n v="28293493"/>
    <s v="Inspección Normalización"/>
    <s v="NO"/>
    <x v="2"/>
    <n v="5"/>
    <n v="5000"/>
    <s v="Suministros definitivos Simples "/>
    <x v="3"/>
    <n v="20201120"/>
    <x v="1"/>
    <n v="1"/>
    <x v="1"/>
    <n v="20"/>
    <x v="5"/>
    <x v="1"/>
    <x v="3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102019060028"/>
    <x v="2"/>
    <n v="2319954"/>
    <n v="0"/>
    <s v="                                                                                "/>
    <s v="O.C. B/quilla Cto   "/>
    <s v="85 S.A.S PARAISO                                                        "/>
    <n v="313735878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611"/>
    <n v="20200303"/>
    <n v="1110"/>
    <n v="27285728"/>
    <s v="Seguimiento y rev. instalacion electrica distribucion "/>
    <s v="NO"/>
    <x v="3"/>
    <n v="75"/>
    <n v="75000"/>
    <s v="Aumentos de potencia"/>
    <x v="5"/>
    <n v="20200423"/>
    <x v="2"/>
    <n v="1"/>
    <x v="0"/>
    <n v="11"/>
    <x v="4"/>
    <x v="2"/>
    <x v="1"/>
    <x v="36"/>
    <s v="Resuelta"/>
    <n v="23"/>
    <n v="4"/>
    <n v="2020"/>
    <n v="216"/>
    <s v="No Cruza"/>
    <n v="317"/>
    <n v="3"/>
    <n v="3"/>
    <n v="2020"/>
    <n v="267"/>
    <x v="1"/>
    <n v="51"/>
    <x v="2"/>
  </r>
  <r>
    <s v="P34102020090077"/>
    <x v="13"/>
    <n v="0"/>
    <n v="0"/>
    <s v="                                                                                "/>
    <s v="O.C. B/quilla Nte   "/>
    <s v="ALFREDO BAITER.                                                         "/>
    <n v="422783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232"/>
    <n v="20200918"/>
    <n v="20200924"/>
    <n v="3410"/>
    <n v="0"/>
    <m/>
    <s v="NO"/>
    <x v="0"/>
    <n v="6"/>
    <n v="6000"/>
    <s v="Coogeneración/Suplencia "/>
    <x v="20"/>
    <n v="20200924"/>
    <x v="10"/>
    <n v="1"/>
    <x v="2"/>
    <n v="18"/>
    <x v="7"/>
    <x v="1"/>
    <x v="0"/>
    <x v="132"/>
    <s v="Sin Orden"/>
    <n v="24"/>
    <n v="9"/>
    <n v="2020"/>
    <n v="62"/>
    <s v="No Cruza"/>
    <n v="62"/>
    <n v="24"/>
    <n v="9"/>
    <n v="2020"/>
    <n v="62"/>
    <x v="1"/>
    <n v="0"/>
    <x v="8"/>
  </r>
  <r>
    <s v="P93432020010019"/>
    <x v="2"/>
    <n v="0"/>
    <n v="0"/>
    <s v="                                                                                "/>
    <s v="ZE Santa_Marta      "/>
    <s v="PORTAL DE VERACRUZ COOPMERCAR                                           "/>
    <n v="4216210"/>
    <s v="TC090"/>
    <s v="                                                                                                                                                                                           "/>
    <s v="ENT A 20 DE OCTUBRE                                         "/>
    <s v="T7541855                      "/>
    <s v="Elizabeth_Perez_Rincon                                                          "/>
    <s v="AC190"/>
    <n v="20200131"/>
    <n v="20200131"/>
    <n v="9343"/>
    <n v="27179046"/>
    <s v="Seguimiento y rev. instalacion electrica distribucion "/>
    <s v="NO"/>
    <x v="3"/>
    <n v="150"/>
    <n v="150000"/>
    <s v="Obras "/>
    <x v="2"/>
    <n v="20200131"/>
    <x v="6"/>
    <n v="1"/>
    <x v="0"/>
    <n v="31"/>
    <x v="11"/>
    <x v="1"/>
    <x v="0"/>
    <x v="668"/>
    <s v="Resuelta"/>
    <n v="31"/>
    <n v="1"/>
    <n v="2020"/>
    <n v="299"/>
    <s v="No Cruza"/>
    <n v="0"/>
    <n v="31"/>
    <n v="1"/>
    <n v="2020"/>
    <n v="299"/>
    <x v="1"/>
    <n v="0"/>
    <x v="2"/>
  </r>
  <r>
    <s v="P77912020090009"/>
    <x v="9"/>
    <n v="0"/>
    <n v="0"/>
    <s v="                                                                                "/>
    <s v="O.C. La 14          "/>
    <s v="ASOCIACION ASOPEGAN BMT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7791"/>
    <n v="0"/>
    <m/>
    <s v="NO"/>
    <x v="0"/>
    <n v="75"/>
    <n v="75000"/>
    <s v="Obras "/>
    <x v="15"/>
    <n v="20200916"/>
    <x v="2"/>
    <n v="1"/>
    <x v="3"/>
    <n v="16"/>
    <x v="7"/>
    <x v="1"/>
    <x v="0"/>
    <x v="74"/>
    <s v="Sin Orden"/>
    <n v="16"/>
    <n v="9"/>
    <n v="2020"/>
    <n v="70"/>
    <s v="No Cruza"/>
    <n v="70"/>
    <n v="16"/>
    <n v="9"/>
    <n v="2020"/>
    <n v="70"/>
    <x v="1"/>
    <n v="0"/>
    <x v="6"/>
  </r>
  <r>
    <s v="P11102020090032"/>
    <x v="2"/>
    <n v="0"/>
    <n v="0"/>
    <s v="                                                                                "/>
    <s v="O.C. B/quilla Cto   "/>
    <s v="  PROYECTO CITY HOLDING 93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93 43 41                                               "/>
    <s v="A3151411                      "/>
    <s v="FERGIE_YULISSA_SOLANO_MANOTAS                                                   "/>
    <s v="AC190"/>
    <n v="20200907"/>
    <n v="20200925"/>
    <n v="1110"/>
    <n v="28113994"/>
    <s v="Factibilidad Distribucion "/>
    <s v="NO"/>
    <x v="1"/>
    <n v="112.5"/>
    <n v="112500"/>
    <s v="Obras "/>
    <x v="7"/>
    <n v="20201030"/>
    <x v="2"/>
    <n v="1"/>
    <x v="0"/>
    <n v="7"/>
    <x v="7"/>
    <x v="1"/>
    <x v="1"/>
    <x v="155"/>
    <s v="Resuelta"/>
    <n v="30"/>
    <n v="10"/>
    <n v="2020"/>
    <n v="26"/>
    <s v="No Cruza"/>
    <n v="53"/>
    <n v="25"/>
    <n v="9"/>
    <n v="2020"/>
    <n v="61"/>
    <x v="1"/>
    <n v="35"/>
    <x v="2"/>
  </r>
  <r>
    <s v="P93302019080014"/>
    <x v="2"/>
    <n v="0"/>
    <n v="0"/>
    <s v="                                                                                "/>
    <s v="O.C. Riohacha       "/>
    <s v="ADELINA EPIAYU E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DELINA EPIAYU                                              "/>
    <s v="N3352044                      "/>
    <s v="Laudis_Peñaranda_                                                               "/>
    <s v="AC190"/>
    <n v="20190824"/>
    <n v="20190827"/>
    <n v="9330"/>
    <n v="27120717"/>
    <s v="Seguimiento y rev. instalacion electrica distribucion "/>
    <s v="NO"/>
    <x v="1"/>
    <n v="25"/>
    <n v="25000"/>
    <s v="Obras "/>
    <x v="11"/>
    <n v="20190827"/>
    <x v="2"/>
    <n v="1"/>
    <x v="0"/>
    <n v="24"/>
    <x v="10"/>
    <x v="2"/>
    <x v="3"/>
    <x v="602"/>
    <s v="Resuelta"/>
    <n v="27"/>
    <n v="8"/>
    <n v="2019"/>
    <n v="456"/>
    <s v="No Cruza"/>
    <n v="3"/>
    <n v="27"/>
    <n v="8"/>
    <n v="2019"/>
    <n v="456"/>
    <x v="0"/>
    <n v="0"/>
    <x v="2"/>
  </r>
  <r>
    <s v="P11102020050037"/>
    <x v="1"/>
    <n v="0"/>
    <n v="0"/>
    <s v="                                                                                "/>
    <s v="Of. Telefónica 24H  "/>
    <s v="MARIA ALEJANDRA LOPEZ CRIALES                                           "/>
    <n v="3147194658"/>
    <s v="TC090"/>
    <s v="                                                                                                                                                                                           "/>
    <s v="ADELITA DE CHAR                                             "/>
    <s v="TR042882                      "/>
    <s v="LAURA_MARIA_BARRIOS_RADA                                                        "/>
    <s v="AC236"/>
    <n v="20200522"/>
    <n v="20200618"/>
    <n v="1110"/>
    <n v="27609878"/>
    <s v="Inspección Normalización"/>
    <s v="NO"/>
    <x v="1"/>
    <n v="3"/>
    <n v="3000"/>
    <s v="Suministros definitivos Simples "/>
    <x v="1"/>
    <n v="20200618"/>
    <x v="1"/>
    <n v="1"/>
    <x v="1"/>
    <n v="22"/>
    <x v="2"/>
    <x v="1"/>
    <x v="1"/>
    <x v="67"/>
    <s v="Resuelta"/>
    <n v="18"/>
    <n v="6"/>
    <n v="2020"/>
    <n v="160"/>
    <s v="No Cruza"/>
    <n v="27"/>
    <n v="18"/>
    <n v="6"/>
    <n v="2020"/>
    <n v="160"/>
    <x v="1"/>
    <n v="0"/>
    <x v="1"/>
  </r>
  <r>
    <s v="P11102017100109"/>
    <x v="2"/>
    <n v="0"/>
    <n v="0"/>
    <s v="                                                                                "/>
    <s v="O.C. B/quilla Nte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414938                      "/>
    <s v="Zayira_Salcedo                                                                  "/>
    <s v="AC190"/>
    <n v="20171023"/>
    <n v="20171110"/>
    <n v="1110"/>
    <n v="24519695"/>
    <s v="Seguimiento y rev. instalacion electrica distribucion "/>
    <s v="NO"/>
    <x v="1"/>
    <n v="15"/>
    <n v="15000"/>
    <s v="Obras "/>
    <x v="7"/>
    <n v="20171120"/>
    <x v="2"/>
    <n v="1"/>
    <x v="0"/>
    <n v="23"/>
    <x v="3"/>
    <x v="0"/>
    <x v="1"/>
    <x v="392"/>
    <s v="Resuelta"/>
    <n v="20"/>
    <n v="11"/>
    <n v="2017"/>
    <n v="1101"/>
    <d v="2017-12-05T00:00:00"/>
    <n v="28"/>
    <n v="10"/>
    <n v="11"/>
    <n v="2017"/>
    <n v="1111"/>
    <x v="0"/>
    <n v="10"/>
    <x v="2"/>
  </r>
  <r>
    <s v="P11802020110026"/>
    <x v="1"/>
    <n v="0"/>
    <n v="0"/>
    <s v="                                                                                "/>
    <s v="O.C. Soledad        "/>
    <s v="ANIBAL RAFAEL PRADO SALAS                                               "/>
    <n v="3052905353"/>
    <s v="TC090"/>
    <s v="                                                                                                                                                                                           "/>
    <s v="=CRA 26 25 60                                               "/>
    <s v="A2670921                      "/>
    <s v="Margarita_Ortiz_Dominguez                                                       "/>
    <s v="AC236"/>
    <n v="20201106"/>
    <n v="20201111"/>
    <n v="1180"/>
    <n v="28271618"/>
    <s v="Inspección Normalización"/>
    <s v="NO"/>
    <x v="1"/>
    <n v="3"/>
    <n v="3000"/>
    <s v="Suministros definitivos Simples "/>
    <x v="1"/>
    <n v="20201111"/>
    <x v="1"/>
    <n v="1"/>
    <x v="1"/>
    <n v="6"/>
    <x v="5"/>
    <x v="1"/>
    <x v="1"/>
    <x v="42"/>
    <s v="Resuelta"/>
    <n v="11"/>
    <n v="11"/>
    <n v="2020"/>
    <n v="14"/>
    <s v="No Cruza"/>
    <n v="5"/>
    <n v="11"/>
    <n v="11"/>
    <n v="2020"/>
    <n v="14"/>
    <x v="1"/>
    <n v="0"/>
    <x v="1"/>
  </r>
  <r>
    <s v="P34102020110042"/>
    <x v="2"/>
    <n v="6708373"/>
    <n v="34547579"/>
    <s v="Situacion correcta                                                              "/>
    <s v="ZE Santa_Marta      "/>
    <s v="JOSE LACOUTURE CRUZ                                                     "/>
    <n v="3125841305"/>
    <s v="TC090"/>
    <s v="CL 22 CR 21 15                                                                                                                                                                             "/>
    <s v="VILLA JARDIN I                                              "/>
    <s v="T9697258                      "/>
    <s v="Adriana_Duran_Q                                                                 "/>
    <s v="AC190"/>
    <n v="20201109"/>
    <n v="20201118"/>
    <n v="3410"/>
    <n v="28279284"/>
    <s v="Factibilidad Distribucion "/>
    <s v="NO"/>
    <x v="1"/>
    <n v="75"/>
    <n v="75000"/>
    <s v="Aumentos de potencia"/>
    <x v="14"/>
    <n v="20201118"/>
    <x v="2"/>
    <n v="1"/>
    <x v="0"/>
    <n v="9"/>
    <x v="5"/>
    <x v="1"/>
    <x v="0"/>
    <x v="55"/>
    <s v="Resuelta"/>
    <n v="18"/>
    <n v="11"/>
    <n v="2020"/>
    <n v="7"/>
    <s v="No Cruza"/>
    <n v="9"/>
    <n v="18"/>
    <n v="11"/>
    <n v="2020"/>
    <n v="7"/>
    <x v="1"/>
    <n v="0"/>
    <x v="2"/>
  </r>
  <r>
    <s v="P95302019110006"/>
    <x v="0"/>
    <n v="0"/>
    <n v="0"/>
    <s v="                                                                                "/>
    <s v="O.C. B/quilla Cto   "/>
    <s v="  COMPLEJO INTEGRAL NU3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COMPLEJO INTEGRAL NU3                                       "/>
    <s v="A3151411                      "/>
    <s v="FERGIE_YULISSA_SOLANO_MANOTAS                                                   "/>
    <s v="AC100"/>
    <n v="20191128"/>
    <n v="20191209"/>
    <n v="9530"/>
    <n v="26963076"/>
    <s v="Factibilidad Distribucion "/>
    <s v="NO"/>
    <x v="1"/>
    <n v="150"/>
    <n v="150000"/>
    <s v="Obras "/>
    <x v="0"/>
    <n v="20191209"/>
    <x v="3"/>
    <n v="1"/>
    <x v="0"/>
    <n v="28"/>
    <x v="5"/>
    <x v="2"/>
    <x v="1"/>
    <x v="215"/>
    <s v="Resuelta"/>
    <n v="9"/>
    <n v="12"/>
    <n v="2019"/>
    <n v="352"/>
    <s v="No Cruza"/>
    <n v="11"/>
    <n v="9"/>
    <n v="12"/>
    <n v="2019"/>
    <n v="352"/>
    <x v="1"/>
    <n v="0"/>
    <x v="0"/>
  </r>
  <r>
    <s v="P11102020110093"/>
    <x v="1"/>
    <n v="2993415"/>
    <n v="20085958"/>
    <s v="Situacion correcta                                                              "/>
    <s v="O.C. B/quilla Nte   "/>
    <s v="ALAIN WILLIAM MOLINA MONTERO                                            "/>
    <n v="3022438676"/>
    <s v="TC090"/>
    <s v="CR 25 47 27                                                                                                                                                                                "/>
    <s v="=CRA 25 47 27                                               "/>
    <s v="MP000058                      "/>
    <s v="NATALIA_MARIA_PEREZ_MAHECHA                                                     "/>
    <s v="AC236"/>
    <n v="20201117"/>
    <n v="20201120"/>
    <n v="1110"/>
    <n v="28285948"/>
    <s v="Modificación de Potencia"/>
    <s v="NO"/>
    <x v="1"/>
    <n v="3"/>
    <n v="3000"/>
    <s v="Aumentos de potencia"/>
    <x v="1"/>
    <n v="20201120"/>
    <x v="1"/>
    <n v="1"/>
    <x v="1"/>
    <n v="17"/>
    <x v="5"/>
    <x v="1"/>
    <x v="1"/>
    <x v="24"/>
    <s v="Resuelta"/>
    <n v="20"/>
    <n v="11"/>
    <n v="2020"/>
    <n v="5"/>
    <s v="No Cruza"/>
    <n v="3"/>
    <n v="20"/>
    <n v="11"/>
    <n v="2020"/>
    <n v="5"/>
    <x v="1"/>
    <n v="0"/>
    <x v="1"/>
  </r>
  <r>
    <s v="P12102020100065"/>
    <x v="3"/>
    <n v="0"/>
    <n v="0"/>
    <s v="                                                                                "/>
    <s v="O.C Sabanalarga     "/>
    <s v="ALBERTO RENIZ ESCORCIA                                                  "/>
    <n v="3016363265"/>
    <s v="TC090"/>
    <s v="                                                                                                                                                                                           "/>
    <s v="NIC REF 7961853                                             "/>
    <s v="TR193869                      "/>
    <s v="Jackeline_Esther_Jimenez_Barros                                                 "/>
    <s v="AC005"/>
    <n v="20201030"/>
    <n v="20201030"/>
    <n v="1210"/>
    <n v="28261415"/>
    <s v="Inspección Normalización"/>
    <s v="NO"/>
    <x v="2"/>
    <n v="3"/>
    <n v="3000"/>
    <s v="Suministros definitivos Simples "/>
    <x v="3"/>
    <n v="20201030"/>
    <x v="1"/>
    <n v="1"/>
    <x v="1"/>
    <n v="30"/>
    <x v="3"/>
    <x v="1"/>
    <x v="4"/>
    <x v="25"/>
    <s v="Pendiente"/>
    <n v="30"/>
    <n v="10"/>
    <n v="2020"/>
    <n v="26"/>
    <s v="No Cruza"/>
    <n v="26"/>
    <n v="30"/>
    <n v="10"/>
    <n v="2020"/>
    <n v="26"/>
    <x v="1"/>
    <n v="0"/>
    <x v="1"/>
  </r>
  <r>
    <s v="P11802020110071"/>
    <x v="3"/>
    <n v="0"/>
    <n v="0"/>
    <s v="                                                                                "/>
    <s v="XXX NO UTILIZAR     "/>
    <s v="JACQUELINE CENTENO MARTINEZ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URB EL MANANTIAL ETAPA VI                                   "/>
    <s v="TR045591                      "/>
    <s v="YOLIMA_MENDOZA_SANCHEZ                                                          "/>
    <s v="AC005"/>
    <n v="20201117"/>
    <n v="20201117"/>
    <n v="1180"/>
    <n v="28286853"/>
    <s v="Inspección Normalización"/>
    <s v="SI"/>
    <x v="2"/>
    <n v="3"/>
    <n v="3000"/>
    <s v="Suministros definitivos Simples "/>
    <x v="3"/>
    <n v="20201117"/>
    <x v="1"/>
    <n v="1"/>
    <x v="1"/>
    <n v="17"/>
    <x v="5"/>
    <x v="1"/>
    <x v="1"/>
    <x v="24"/>
    <s v="Pendiente"/>
    <n v="17"/>
    <n v="11"/>
    <n v="2020"/>
    <n v="8"/>
    <s v="No Cruza"/>
    <n v="8"/>
    <n v="17"/>
    <n v="11"/>
    <n v="2020"/>
    <n v="8"/>
    <x v="1"/>
    <n v="0"/>
    <x v="1"/>
  </r>
  <r>
    <s v="P11102020080090"/>
    <x v="2"/>
    <n v="0"/>
    <n v="0"/>
    <s v="                                                                                "/>
    <s v="O.C. B/quilla Nte   "/>
    <s v="SONIA GOMEZ                                                             "/>
    <n v="373920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190"/>
    <n v="20200828"/>
    <n v="20200929"/>
    <n v="1110"/>
    <n v="0"/>
    <m/>
    <s v="NO"/>
    <x v="0"/>
    <n v="7.2"/>
    <n v="7200"/>
    <s v="Coogeneración/Suplencia "/>
    <x v="5"/>
    <n v="20200929"/>
    <x v="10"/>
    <n v="1"/>
    <x v="2"/>
    <n v="28"/>
    <x v="10"/>
    <x v="1"/>
    <x v="1"/>
    <x v="328"/>
    <s v="Sin Orden"/>
    <n v="29"/>
    <n v="9"/>
    <n v="2020"/>
    <n v="57"/>
    <s v="No Cruza"/>
    <n v="57"/>
    <n v="29"/>
    <n v="9"/>
    <n v="2020"/>
    <n v="57"/>
    <x v="1"/>
    <n v="0"/>
    <x v="2"/>
  </r>
  <r>
    <s v="P11502020060005"/>
    <x v="0"/>
    <n v="0"/>
    <n v="0"/>
    <s v="                                                                                "/>
    <s v="O.C. B/quilla Cto   "/>
    <s v="  PROYECTO RIBERA DE MALLORQUIN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ALA DE VENTAS                                              "/>
    <s v="A3151411                      "/>
    <s v="FERGIE_YULISSA_SOLANO_MANOTAS                                                   "/>
    <s v="AC100"/>
    <n v="20200605"/>
    <n v="20200616"/>
    <n v="1150"/>
    <n v="27601985"/>
    <s v="Factibilidad Distribucion "/>
    <s v="NO"/>
    <x v="1"/>
    <n v="225"/>
    <n v="225000"/>
    <s v="Obras "/>
    <x v="0"/>
    <n v="20200616"/>
    <x v="2"/>
    <n v="1"/>
    <x v="0"/>
    <n v="5"/>
    <x v="4"/>
    <x v="1"/>
    <x v="1"/>
    <x v="334"/>
    <s v="Resuelta"/>
    <n v="16"/>
    <n v="6"/>
    <n v="2020"/>
    <n v="162"/>
    <s v="No Cruza"/>
    <n v="11"/>
    <n v="16"/>
    <n v="6"/>
    <n v="2020"/>
    <n v="162"/>
    <x v="1"/>
    <n v="0"/>
    <x v="0"/>
  </r>
  <r>
    <s v="P34102020030060"/>
    <x v="4"/>
    <n v="1205134"/>
    <n v="10036987"/>
    <s v="Situacion correcta                                                              "/>
    <s v="ZE Santa_Marta      "/>
    <s v="PEDRO QUINTERO                                                          "/>
    <s v="3157224456 3157280246 "/>
    <s v="TC090"/>
    <s v="CR 8 24B 115               APTO   0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220"/>
    <n v="20200310"/>
    <n v="20201120"/>
    <n v="3410"/>
    <n v="28146074"/>
    <s v="Seguimiento y rev. instalacion electrica distribucion "/>
    <s v="NO"/>
    <x v="3"/>
    <n v="75"/>
    <n v="75000"/>
    <s v="Aumentos de potencia"/>
    <x v="4"/>
    <n v="20201120"/>
    <x v="2"/>
    <n v="1"/>
    <x v="0"/>
    <n v="10"/>
    <x v="0"/>
    <x v="1"/>
    <x v="0"/>
    <x v="375"/>
    <s v="Resuelta"/>
    <n v="20"/>
    <n v="11"/>
    <n v="2020"/>
    <n v="5"/>
    <d v="2020-09-18T00:00:00"/>
    <n v="255"/>
    <n v="20"/>
    <n v="11"/>
    <n v="2020"/>
    <n v="5"/>
    <x v="1"/>
    <n v="0"/>
    <x v="3"/>
  </r>
  <r>
    <s v="P77512020100004"/>
    <x v="0"/>
    <n v="0"/>
    <n v="0"/>
    <s v="                                                                                "/>
    <s v="O.C. Riohacha       "/>
    <s v="DAVID CHARLES MAURICE FUCHS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3                                                        "/>
    <s v="N3352044                      "/>
    <s v="Laudis_Peñaranda_                                                               "/>
    <s v="AC100"/>
    <n v="20201015"/>
    <n v="20201029"/>
    <n v="7751"/>
    <n v="28234554"/>
    <s v="Factibilidad Distribucion "/>
    <s v="NO"/>
    <x v="1"/>
    <n v="25"/>
    <n v="25000"/>
    <s v="Obras "/>
    <x v="0"/>
    <n v="20201029"/>
    <x v="2"/>
    <n v="1"/>
    <x v="0"/>
    <n v="15"/>
    <x v="3"/>
    <x v="1"/>
    <x v="3"/>
    <x v="13"/>
    <s v="Resuelta"/>
    <n v="29"/>
    <n v="10"/>
    <n v="2020"/>
    <n v="27"/>
    <s v="No Cruza"/>
    <n v="14"/>
    <n v="29"/>
    <n v="10"/>
    <n v="2020"/>
    <n v="27"/>
    <x v="1"/>
    <n v="0"/>
    <x v="0"/>
  </r>
  <r>
    <s v="P34102019030025"/>
    <x v="2"/>
    <n v="0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7541855                      "/>
    <s v="Elizabeth_Perez_Rincon                                                          "/>
    <s v="AC190"/>
    <n v="20190312"/>
    <n v="20190312"/>
    <n v="3410"/>
    <n v="26906821"/>
    <s v="Seguimiento y rev. instalacion electrica distribucion "/>
    <s v="NO"/>
    <x v="3"/>
    <n v="15"/>
    <n v="15000"/>
    <s v="Obras "/>
    <x v="2"/>
    <n v="20190312"/>
    <x v="2"/>
    <n v="1"/>
    <x v="0"/>
    <n v="12"/>
    <x v="0"/>
    <x v="2"/>
    <x v="0"/>
    <x v="166"/>
    <s v="Resuelta"/>
    <n v="12"/>
    <n v="3"/>
    <n v="2019"/>
    <n v="624"/>
    <d v="2019-11-13T00:00:00"/>
    <n v="0"/>
    <n v="12"/>
    <n v="3"/>
    <n v="2019"/>
    <n v="624"/>
    <x v="0"/>
    <n v="0"/>
    <x v="2"/>
  </r>
  <r>
    <s v="P11102019050013"/>
    <x v="2"/>
    <n v="2763090"/>
    <n v="0"/>
    <s v="                                                                                "/>
    <s v="O.C. B/quilla Nte   "/>
    <s v="  SINTRAIMAGRA                                                          "/>
    <n v="3495067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506"/>
    <n v="20190814"/>
    <n v="1110"/>
    <n v="26946394"/>
    <s v="Seguimiento y rev. instalacion electrica distribucion "/>
    <s v="NO"/>
    <x v="3"/>
    <n v="112.5"/>
    <n v="112500"/>
    <s v="Aumentos de potencia"/>
    <x v="5"/>
    <n v="20191211"/>
    <x v="3"/>
    <n v="1"/>
    <x v="0"/>
    <n v="6"/>
    <x v="2"/>
    <x v="2"/>
    <x v="1"/>
    <x v="474"/>
    <s v="Resuelta"/>
    <n v="11"/>
    <n v="12"/>
    <n v="2019"/>
    <n v="350"/>
    <s v="No Cruza"/>
    <n v="219"/>
    <n v="14"/>
    <n v="8"/>
    <n v="2019"/>
    <n v="469"/>
    <x v="0"/>
    <n v="119"/>
    <x v="2"/>
  </r>
  <r>
    <s v="P93312020090006"/>
    <x v="0"/>
    <n v="0"/>
    <n v="0"/>
    <s v="                                                                                "/>
    <s v="O.C. Riohacha       "/>
    <s v="FINCA ROMERO MANUEL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 FINCA                                                  "/>
    <s v="N3352044                      "/>
    <s v="Laudis_Peñaranda_                                                               "/>
    <s v="AC100"/>
    <n v="20200904"/>
    <n v="20201028"/>
    <n v="9331"/>
    <n v="28105997"/>
    <s v="Factibilidad Distribucion "/>
    <s v="NO"/>
    <x v="1"/>
    <n v="30"/>
    <n v="30000"/>
    <s v="Obras "/>
    <x v="0"/>
    <n v="20201028"/>
    <x v="2"/>
    <n v="1"/>
    <x v="0"/>
    <n v="4"/>
    <x v="7"/>
    <x v="1"/>
    <x v="3"/>
    <x v="231"/>
    <s v="Resuelta"/>
    <n v="28"/>
    <n v="10"/>
    <n v="2020"/>
    <n v="28"/>
    <s v="No Cruza"/>
    <n v="54"/>
    <n v="28"/>
    <n v="10"/>
    <n v="2020"/>
    <n v="28"/>
    <x v="1"/>
    <n v="0"/>
    <x v="0"/>
  </r>
  <r>
    <s v="P77512020100017"/>
    <x v="0"/>
    <n v="0"/>
    <n v="0"/>
    <s v="                                                                                "/>
    <s v="O.C. Riohacha       "/>
    <s v="FINCA ARENALITO GARCIA ROSARIO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ARENALITO VIA LOMA DE TR                              "/>
    <s v="N3352044                      "/>
    <s v="Laudis_Peñaranda_                                                               "/>
    <s v="AC100"/>
    <n v="20201031"/>
    <n v="20201106"/>
    <n v="7751"/>
    <n v="28263600"/>
    <s v="Factibilidad Distribucion "/>
    <s v="NO"/>
    <x v="1"/>
    <n v="30"/>
    <n v="30000"/>
    <s v="Obras "/>
    <x v="0"/>
    <n v="20201106"/>
    <x v="2"/>
    <n v="1"/>
    <x v="0"/>
    <n v="31"/>
    <x v="3"/>
    <x v="1"/>
    <x v="3"/>
    <x v="236"/>
    <s v="Resuelta"/>
    <n v="6"/>
    <n v="11"/>
    <n v="2020"/>
    <n v="19"/>
    <s v="No Cruza"/>
    <n v="6"/>
    <n v="6"/>
    <n v="11"/>
    <n v="2020"/>
    <n v="19"/>
    <x v="1"/>
    <n v="0"/>
    <x v="0"/>
  </r>
  <r>
    <s v="P11802020110027"/>
    <x v="5"/>
    <n v="0"/>
    <n v="0"/>
    <s v="                                                                                "/>
    <s v="Of. Telefónica 24H  "/>
    <s v="MILED DE JESUS PALLARES NARVAEZ                                         "/>
    <n v="392613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6"/>
    <n v="20201106"/>
    <n v="1180"/>
    <n v="0"/>
    <m/>
    <s v="NO"/>
    <x v="0"/>
    <n v="3"/>
    <n v="3000"/>
    <s v="Suministros definitivos Simples 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11102020100068"/>
    <x v="0"/>
    <n v="0"/>
    <n v="0"/>
    <s v="                                                                                "/>
    <s v="ZE Bquilla-Sur-S/dad"/>
    <s v="SPA ANITA INVERSIONES SALCAR &amp; COMPAÑIA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86 47 81                                               "/>
    <s v="T9763922                      "/>
    <s v="Somaya_Rincon                                                                   "/>
    <s v="AC100"/>
    <n v="20201019"/>
    <n v="20201023"/>
    <n v="1110"/>
    <n v="28241037"/>
    <s v="Factibilidad Distribucion "/>
    <s v="NO"/>
    <x v="1"/>
    <n v="75"/>
    <n v="75000"/>
    <s v="Obras "/>
    <x v="0"/>
    <n v="20201023"/>
    <x v="2"/>
    <n v="1"/>
    <x v="0"/>
    <n v="19"/>
    <x v="3"/>
    <x v="1"/>
    <x v="1"/>
    <x v="84"/>
    <s v="Resuelta"/>
    <n v="23"/>
    <n v="10"/>
    <n v="2020"/>
    <n v="33"/>
    <s v="No Cruza"/>
    <n v="4"/>
    <n v="23"/>
    <n v="10"/>
    <n v="2020"/>
    <n v="33"/>
    <x v="1"/>
    <n v="0"/>
    <x v="0"/>
  </r>
  <r>
    <s v="P11802020020090"/>
    <x v="1"/>
    <n v="6636739"/>
    <n v="34529183"/>
    <s v="Situacion correcta                                                              "/>
    <s v="O.C. Soledad        "/>
    <s v="GERSON RINCON VASQUEZ                                                   "/>
    <n v="3002181933"/>
    <s v="TC090"/>
    <s v="CL 61C 10C 47                                                                                                                                                                              "/>
    <s v="CLL 61C # 10C - 47                                          "/>
    <s v="T8738446                      "/>
    <s v="MANUEL PADILLA PALMA                                                            "/>
    <s v="AC236"/>
    <n v="20200228"/>
    <n v="20200303"/>
    <n v="1180"/>
    <n v="27767445"/>
    <s v="Inspección Normalización"/>
    <s v="NO"/>
    <x v="3"/>
    <n v="3"/>
    <n v="3000"/>
    <s v="Aumentos de potencia"/>
    <x v="1"/>
    <n v="20200303"/>
    <x v="1"/>
    <n v="1"/>
    <x v="1"/>
    <n v="28"/>
    <x v="1"/>
    <x v="1"/>
    <x v="1"/>
    <x v="7"/>
    <s v="Resuelta"/>
    <n v="3"/>
    <n v="3"/>
    <n v="2020"/>
    <n v="267"/>
    <s v="No Cruza"/>
    <n v="4"/>
    <n v="3"/>
    <n v="3"/>
    <n v="2020"/>
    <n v="267"/>
    <x v="1"/>
    <n v="0"/>
    <x v="1"/>
  </r>
  <r>
    <s v="P34102020100116"/>
    <x v="3"/>
    <n v="0"/>
    <n v="0"/>
    <s v="                                                                                "/>
    <s v="O.C. La 14          "/>
    <s v="RICARDO ENRIQUE MONTES RIVERA                                           "/>
    <n v="3157434616"/>
    <s v="TC090"/>
    <s v="                                                                                                                                                                                           "/>
    <s v="CL 47                                                       "/>
    <s v="MP000242                      "/>
    <s v="SOFIA_ESTHER_CASTRO_VICIOSO                                                     "/>
    <s v="AC005"/>
    <n v="20201029"/>
    <n v="20201029"/>
    <n v="3410"/>
    <n v="28259238"/>
    <s v="Inspección Normalización"/>
    <s v="NO"/>
    <x v="2"/>
    <n v="3"/>
    <n v="3000"/>
    <s v="Suministros definitivos Simples "/>
    <x v="3"/>
    <n v="20201029"/>
    <x v="1"/>
    <n v="1"/>
    <x v="1"/>
    <n v="29"/>
    <x v="3"/>
    <x v="1"/>
    <x v="0"/>
    <x v="240"/>
    <s v="Pendiente"/>
    <n v="29"/>
    <n v="10"/>
    <n v="2020"/>
    <n v="27"/>
    <d v="2020-10-29T00:00:00"/>
    <n v="27"/>
    <n v="29"/>
    <n v="10"/>
    <n v="2020"/>
    <n v="27"/>
    <x v="1"/>
    <n v="0"/>
    <x v="1"/>
  </r>
  <r>
    <s v="P95102020090035"/>
    <x v="2"/>
    <n v="0"/>
    <n v="0"/>
    <s v="                                                                                "/>
    <s v="ZE Bquilla-Sur-S/dad"/>
    <s v="IMPACTO COMERCIALIZADORA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0929"/>
    <n v="20201110"/>
    <n v="9510"/>
    <n v="28247623"/>
    <s v="Factibilidad Distribucion "/>
    <s v="NO"/>
    <x v="1"/>
    <n v="75"/>
    <n v="75000"/>
    <s v="Obras "/>
    <x v="16"/>
    <n v="20201111"/>
    <x v="3"/>
    <n v="1"/>
    <x v="0"/>
    <n v="29"/>
    <x v="7"/>
    <x v="1"/>
    <x v="1"/>
    <x v="283"/>
    <s v="Resuelta"/>
    <n v="11"/>
    <n v="11"/>
    <n v="2020"/>
    <n v="14"/>
    <s v="No Cruza"/>
    <n v="43"/>
    <n v="10"/>
    <n v="11"/>
    <n v="2020"/>
    <n v="15"/>
    <x v="1"/>
    <n v="1"/>
    <x v="2"/>
  </r>
  <r>
    <s v="P95202020100017"/>
    <x v="3"/>
    <n v="0"/>
    <n v="0"/>
    <s v="                                                                                "/>
    <s v="O.C Sabanalarga     "/>
    <s v="BETANIA P DE CAMACHO                                                    "/>
    <n v="311420945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005"/>
    <n v="20201022"/>
    <n v="20201023"/>
    <n v="9520"/>
    <n v="28248971"/>
    <s v="Inspección Normalización"/>
    <s v="NO"/>
    <x v="2"/>
    <n v="3"/>
    <n v="3000"/>
    <s v="Suministros definitivos Simples "/>
    <x v="3"/>
    <n v="20201023"/>
    <x v="1"/>
    <n v="1"/>
    <x v="1"/>
    <n v="22"/>
    <x v="3"/>
    <x v="1"/>
    <x v="4"/>
    <x v="431"/>
    <s v="Pendiente"/>
    <n v="23"/>
    <n v="10"/>
    <n v="2020"/>
    <n v="33"/>
    <d v="2020-10-23T00:00:00"/>
    <n v="33"/>
    <n v="23"/>
    <n v="10"/>
    <n v="2020"/>
    <n v="33"/>
    <x v="1"/>
    <n v="0"/>
    <x v="1"/>
  </r>
  <r>
    <s v="P77532019070002"/>
    <x v="0"/>
    <n v="0"/>
    <n v="0"/>
    <s v="                                                                                "/>
    <s v="O.C. Riohacha       "/>
    <s v="DOLMEN AP ENTRADA URIBIA       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=CRA 64B 85 80                                              "/>
    <s v="N3352044                      "/>
    <s v="Laudis_Peñaranda_                                                               "/>
    <s v="AC100"/>
    <n v="20190727"/>
    <n v="20190731"/>
    <n v="7753"/>
    <n v="26564089"/>
    <s v="Factibilidad Distribucion "/>
    <s v="NO"/>
    <x v="1"/>
    <n v="25"/>
    <n v="25000"/>
    <s v="Obras "/>
    <x v="0"/>
    <n v="20190731"/>
    <x v="2"/>
    <n v="1"/>
    <x v="0"/>
    <n v="27"/>
    <x v="6"/>
    <x v="2"/>
    <x v="3"/>
    <x v="491"/>
    <s v="Resuelta"/>
    <n v="31"/>
    <n v="7"/>
    <n v="2019"/>
    <n v="483"/>
    <s v="No Cruza"/>
    <n v="4"/>
    <n v="31"/>
    <n v="7"/>
    <n v="2019"/>
    <n v="483"/>
    <x v="0"/>
    <n v="0"/>
    <x v="0"/>
  </r>
  <r>
    <s v="P95102020030031"/>
    <x v="1"/>
    <n v="2146284"/>
    <n v="0"/>
    <s v="                                                                                "/>
    <s v="O.C. B/quilla Sur   "/>
    <s v="JOSE LUIS YEPEZ DURAN                                                   "/>
    <s v="3013419500-3007568797 "/>
    <s v="TC090"/>
    <s v="                                                                                                                                                                                           "/>
    <s v="=CRA 8 45D 75                                               "/>
    <s v="A2777358                      "/>
    <s v="LEXANDRA_SUAREZ_TOVAR                                                           "/>
    <s v="AC236"/>
    <n v="20200317"/>
    <n v="20200320"/>
    <n v="9510"/>
    <n v="27272881"/>
    <s v="Modificación de Potencia"/>
    <s v="NO"/>
    <x v="1"/>
    <n v="3"/>
    <n v="3000"/>
    <s v="Aumentos de potencia"/>
    <x v="1"/>
    <n v="20200320"/>
    <x v="1"/>
    <n v="1"/>
    <x v="1"/>
    <n v="17"/>
    <x v="0"/>
    <x v="1"/>
    <x v="1"/>
    <x v="444"/>
    <s v="Resuelta"/>
    <n v="20"/>
    <n v="3"/>
    <n v="2020"/>
    <n v="250"/>
    <s v="No Cruza"/>
    <n v="3"/>
    <n v="20"/>
    <n v="3"/>
    <n v="2020"/>
    <n v="250"/>
    <x v="1"/>
    <n v="0"/>
    <x v="1"/>
  </r>
  <r>
    <s v="P95202018070022"/>
    <x v="4"/>
    <n v="0"/>
    <n v="0"/>
    <s v="                                                                                "/>
    <s v="O.C Sabanalarga  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80727"/>
    <n v="20190905"/>
    <n v="9520"/>
    <n v="25620257"/>
    <s v="Seguimiento y rev. instalacion electrica distribucion "/>
    <s v="NO"/>
    <x v="3"/>
    <n v="30"/>
    <n v="30000"/>
    <s v="Obras "/>
    <x v="6"/>
    <n v="20190905"/>
    <x v="2"/>
    <n v="1"/>
    <x v="0"/>
    <n v="27"/>
    <x v="6"/>
    <x v="3"/>
    <x v="4"/>
    <x v="68"/>
    <s v="Resuelta"/>
    <n v="5"/>
    <n v="9"/>
    <n v="2019"/>
    <n v="447"/>
    <s v="No Cruza"/>
    <n v="405"/>
    <n v="5"/>
    <n v="9"/>
    <n v="2019"/>
    <n v="447"/>
    <x v="0"/>
    <n v="0"/>
    <x v="3"/>
  </r>
  <r>
    <s v="P11102020010070"/>
    <x v="2"/>
    <n v="0"/>
    <n v="0"/>
    <s v="                                                                                "/>
    <s v="O.C. B/quilla Cto   "/>
    <s v="  TIENDA ARA ALTOS DE RIOMAR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TIENDA ARA ALTOS DE RIOMAR                                  "/>
    <s v="A3151411                      "/>
    <s v="FERGIE_YULISSA_SOLANO_MANOTAS                                                   "/>
    <s v="AC190"/>
    <n v="20200123"/>
    <n v="20200307"/>
    <n v="1110"/>
    <n v="27111298"/>
    <s v="Factibilidad Distribucion "/>
    <s v="NO"/>
    <x v="1"/>
    <n v="75"/>
    <n v="75000"/>
    <s v="Obras "/>
    <x v="7"/>
    <n v="20200311"/>
    <x v="2"/>
    <n v="1"/>
    <x v="0"/>
    <n v="23"/>
    <x v="11"/>
    <x v="1"/>
    <x v="1"/>
    <x v="463"/>
    <s v="Resuelta"/>
    <n v="11"/>
    <n v="3"/>
    <n v="2020"/>
    <n v="259"/>
    <s v="No Cruza"/>
    <n v="48"/>
    <n v="7"/>
    <n v="3"/>
    <n v="2020"/>
    <n v="263"/>
    <x v="1"/>
    <n v="4"/>
    <x v="2"/>
  </r>
  <r>
    <s v="P93322020060003"/>
    <x v="2"/>
    <n v="0"/>
    <n v="0"/>
    <s v="                                                                                "/>
    <s v="O.C. Riohacha       "/>
    <s v="LUZ AURORA PAZ COMUNIDAD PULIKHUMAN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28 CON CL 16                                             "/>
    <s v="N3352044                      "/>
    <s v="Laudis_Peñaranda_                                                               "/>
    <s v="AC190"/>
    <n v="20200619"/>
    <n v="20200729"/>
    <n v="9332"/>
    <n v="27687892"/>
    <s v="Factibilidad Distribucion "/>
    <s v="NO"/>
    <x v="1"/>
    <n v="50"/>
    <n v="50000"/>
    <s v="Obras "/>
    <x v="16"/>
    <n v="20200731"/>
    <x v="2"/>
    <n v="1"/>
    <x v="0"/>
    <n v="19"/>
    <x v="4"/>
    <x v="1"/>
    <x v="3"/>
    <x v="343"/>
    <s v="Resuelta"/>
    <n v="31"/>
    <n v="7"/>
    <n v="2020"/>
    <n v="117"/>
    <s v="No Cruza"/>
    <n v="42"/>
    <n v="29"/>
    <n v="7"/>
    <n v="2020"/>
    <n v="119"/>
    <x v="1"/>
    <n v="2"/>
    <x v="2"/>
  </r>
  <r>
    <s v="P11702020090039"/>
    <x v="1"/>
    <n v="0"/>
    <n v="0"/>
    <s v="                                                                                "/>
    <s v="O.C. B/quilla Sur   "/>
    <s v="LESVIA RADA DE LA HOZ                                                   "/>
    <n v="300469233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34                      "/>
    <s v="MELISSA_CAROLINA_CASTANO_OSPINO                                                 "/>
    <s v="AC236"/>
    <n v="20200910"/>
    <n v="20200911"/>
    <n v="1170"/>
    <n v="28121800"/>
    <s v="Inspección Normalización"/>
    <s v="NO"/>
    <x v="1"/>
    <n v="3"/>
    <n v="3000"/>
    <s v="Suministros definitivos Simples "/>
    <x v="1"/>
    <n v="20200911"/>
    <x v="1"/>
    <n v="1"/>
    <x v="1"/>
    <n v="10"/>
    <x v="7"/>
    <x v="1"/>
    <x v="1"/>
    <x v="376"/>
    <s v="Resuelta"/>
    <n v="11"/>
    <n v="9"/>
    <n v="2020"/>
    <n v="75"/>
    <s v="No Cruza"/>
    <n v="1"/>
    <n v="11"/>
    <n v="9"/>
    <n v="2020"/>
    <n v="75"/>
    <x v="1"/>
    <n v="0"/>
    <x v="1"/>
  </r>
  <r>
    <s v="P11802020030057"/>
    <x v="1"/>
    <n v="0"/>
    <n v="0"/>
    <s v="                                                                                "/>
    <s v="O.C. Soledad        "/>
    <s v="VICTOR MANUEL MALO GUERRERO                                             "/>
    <n v="30047516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3775                      "/>
    <s v="CRUZ_GUTIERREZ                                                                  "/>
    <s v="AC236"/>
    <n v="20200311"/>
    <n v="20200317"/>
    <n v="1180"/>
    <n v="27254037"/>
    <s v="Inspección Normalización"/>
    <s v="NO"/>
    <x v="1"/>
    <n v="3"/>
    <n v="3000"/>
    <s v="Suministros definitivos Simples "/>
    <x v="1"/>
    <n v="20200317"/>
    <x v="1"/>
    <n v="1"/>
    <x v="1"/>
    <n v="11"/>
    <x v="0"/>
    <x v="1"/>
    <x v="1"/>
    <x v="83"/>
    <s v="Resuelta"/>
    <n v="17"/>
    <n v="3"/>
    <n v="2020"/>
    <n v="253"/>
    <s v="No Cruza"/>
    <n v="6"/>
    <n v="17"/>
    <n v="3"/>
    <n v="2020"/>
    <n v="253"/>
    <x v="1"/>
    <n v="0"/>
    <x v="1"/>
  </r>
  <r>
    <s v="P95202018110012"/>
    <x v="2"/>
    <n v="0"/>
    <n v="0"/>
    <s v="                                                                                "/>
    <s v="O.C Sabanalarga     "/>
    <s v="CAMELIAS URBANIZACION LAS                                               "/>
    <n v="3580327"/>
    <s v="TC090"/>
    <s v="                                                                                                                                                                                           "/>
    <s v="URB LAS CAMELIAS                                            "/>
    <s v="A8742068                      "/>
    <s v="Alvaro_Enrique_Hernandez_Suarez                                                 "/>
    <s v="AC190"/>
    <n v="20181121"/>
    <n v="20190618"/>
    <n v="9520"/>
    <n v="25784495"/>
    <s v="Factibilidad Distribucion "/>
    <s v="NO"/>
    <x v="1"/>
    <n v="420"/>
    <n v="420000"/>
    <s v="Obras "/>
    <x v="8"/>
    <n v="20200110"/>
    <x v="5"/>
    <n v="1"/>
    <x v="0"/>
    <n v="21"/>
    <x v="5"/>
    <x v="3"/>
    <x v="4"/>
    <x v="439"/>
    <s v="Resuelta"/>
    <n v="10"/>
    <n v="1"/>
    <n v="2020"/>
    <n v="320"/>
    <s v="No Cruza"/>
    <n v="415"/>
    <n v="18"/>
    <n v="6"/>
    <n v="2019"/>
    <n v="526"/>
    <x v="0"/>
    <n v="206"/>
    <x v="2"/>
  </r>
  <r>
    <s v="P34102020100078"/>
    <x v="2"/>
    <n v="0"/>
    <n v="0"/>
    <s v="                                                                                "/>
    <s v="ZE Santa_Marta      "/>
    <s v="  COLOMBIA MOVIL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KAPACANA I                                                  "/>
    <s v="T9697258                      "/>
    <s v="Adriana_Duran_Q                                                                 "/>
    <s v="AC190"/>
    <n v="20201021"/>
    <n v="20201030"/>
    <n v="3410"/>
    <n v="28247299"/>
    <s v="Factibilidad Distribucion "/>
    <s v="NO"/>
    <x v="1"/>
    <n v="25"/>
    <n v="25000"/>
    <s v="Obras "/>
    <x v="16"/>
    <n v="20201105"/>
    <x v="2"/>
    <n v="1"/>
    <x v="0"/>
    <n v="21"/>
    <x v="3"/>
    <x v="1"/>
    <x v="0"/>
    <x v="151"/>
    <s v="Resuelta"/>
    <n v="5"/>
    <n v="11"/>
    <n v="2020"/>
    <n v="20"/>
    <s v="No Cruza"/>
    <n v="15"/>
    <n v="30"/>
    <n v="10"/>
    <n v="2020"/>
    <n v="26"/>
    <x v="1"/>
    <n v="6"/>
    <x v="2"/>
  </r>
  <r>
    <s v="P93502020010002"/>
    <x v="1"/>
    <n v="0"/>
    <n v="0"/>
    <s v="                                                                                "/>
    <s v="O.C. B/quilla Nte   "/>
    <s v="DISTRACOM S.A. EDS SITIONUEVO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TN001 VILLAPALERMO                                         "/>
    <s v="RC000120                      "/>
    <s v="SILVIA_QUIROZ_PARRA                                                             "/>
    <s v="AC236"/>
    <n v="20200124"/>
    <n v="20200305"/>
    <n v="9350"/>
    <n v="27228107"/>
    <s v="Inspección Normalización"/>
    <s v="NO"/>
    <x v="1"/>
    <n v="5"/>
    <n v="5000"/>
    <s v="Suministros definitivos Simples "/>
    <x v="1"/>
    <n v="20200305"/>
    <x v="1"/>
    <n v="1"/>
    <x v="1"/>
    <n v="24"/>
    <x v="11"/>
    <x v="1"/>
    <x v="0"/>
    <x v="527"/>
    <s v="Resuelta"/>
    <n v="5"/>
    <n v="3"/>
    <n v="2020"/>
    <n v="265"/>
    <s v="No Cruza"/>
    <n v="41"/>
    <n v="5"/>
    <n v="3"/>
    <n v="2020"/>
    <n v="265"/>
    <x v="1"/>
    <n v="0"/>
    <x v="1"/>
  </r>
  <r>
    <s v="P11702019120045"/>
    <x v="2"/>
    <n v="0"/>
    <n v="0"/>
    <s v="                                                                                "/>
    <s v="O.C. B/quilla Cto   "/>
    <s v="  CENTRO COMERCIAL PLAZA LAS NIEVES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O COMERCIAL PLAZA LAS NIEVES                           "/>
    <s v="A3151411                      "/>
    <s v="FERGIE_YULISSA_SOLANO_MANOTAS                                                   "/>
    <s v="AC190"/>
    <n v="20191211"/>
    <n v="20201013"/>
    <n v="1170"/>
    <n v="28253395"/>
    <s v="Seguimiento y rev. instalacion electrica distribucion "/>
    <s v="NO"/>
    <x v="1"/>
    <n v="500"/>
    <n v="500000"/>
    <s v="Obras "/>
    <x v="8"/>
    <n v="20201026"/>
    <x v="3"/>
    <n v="1"/>
    <x v="0"/>
    <n v="11"/>
    <x v="9"/>
    <x v="2"/>
    <x v="1"/>
    <x v="175"/>
    <s v="Resuelta"/>
    <n v="26"/>
    <n v="10"/>
    <n v="2020"/>
    <n v="30"/>
    <d v="2020-10-26T00:00:00"/>
    <n v="320"/>
    <n v="13"/>
    <n v="10"/>
    <n v="2020"/>
    <n v="43"/>
    <x v="1"/>
    <n v="13"/>
    <x v="2"/>
  </r>
  <r>
    <s v="P11102020010071"/>
    <x v="2"/>
    <n v="2530836"/>
    <n v="0"/>
    <s v="                                                                                "/>
    <s v="O.C. B/quilla Cto   "/>
    <s v="  TIENDA ARA GOLF                                                       "/>
    <n v="315716205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23"/>
    <n v="20200703"/>
    <n v="1110"/>
    <n v="27851349"/>
    <s v="Seguimiento y rev. instalacion electrica distribucion "/>
    <s v="NO"/>
    <x v="1"/>
    <n v="75"/>
    <n v="75000"/>
    <s v="Aumentos de potencia"/>
    <x v="8"/>
    <n v="20201121"/>
    <x v="2"/>
    <n v="1"/>
    <x v="0"/>
    <n v="23"/>
    <x v="11"/>
    <x v="1"/>
    <x v="1"/>
    <x v="463"/>
    <s v="Resuelta"/>
    <n v="21"/>
    <n v="11"/>
    <n v="2020"/>
    <n v="4"/>
    <d v="2020-07-22T00:00:00"/>
    <n v="303"/>
    <n v="3"/>
    <n v="7"/>
    <n v="2020"/>
    <n v="145"/>
    <x v="1"/>
    <n v="141"/>
    <x v="2"/>
  </r>
  <r>
    <s v="P34102020040021"/>
    <x v="8"/>
    <n v="0"/>
    <n v="0"/>
    <s v="                                                                                "/>
    <s v="ZE Santa_Marta      "/>
    <s v="URBANIZACION VILLA TOLEDO II SEDES LTDA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Z A C 16                                                   "/>
    <s v="T7541855                      "/>
    <s v="Elizabeth_Perez_Rincon                                                          "/>
    <s v="AC210"/>
    <n v="20200423"/>
    <n v="20200423"/>
    <n v="3410"/>
    <n v="0"/>
    <m/>
    <s v="NO"/>
    <x v="0"/>
    <n v="75"/>
    <n v="75000"/>
    <s v="Obras "/>
    <x v="26"/>
    <n v="20200423"/>
    <x v="17"/>
    <n v="1"/>
    <x v="0"/>
    <n v="23"/>
    <x v="8"/>
    <x v="1"/>
    <x v="0"/>
    <x v="503"/>
    <s v="Sin Orden"/>
    <n v="23"/>
    <n v="4"/>
    <n v="2020"/>
    <n v="216"/>
    <s v="No Cruza"/>
    <n v="216"/>
    <n v="23"/>
    <n v="4"/>
    <n v="2020"/>
    <n v="216"/>
    <x v="1"/>
    <n v="0"/>
    <x v="5"/>
  </r>
  <r>
    <s v="P12102019080035"/>
    <x v="2"/>
    <n v="0"/>
    <n v="0"/>
    <s v="                                                                                "/>
    <s v="O.C Sabanalarga     "/>
    <s v="NEW EVOLUTIONS COMPA ALTOS DE GUADALU                                   "/>
    <n v="3013582240"/>
    <s v="TC092"/>
    <s v="                                                                                                                                                                                           "/>
    <s v="CENTRO EMPRESARIAL INVERFIN                                 "/>
    <s v="A8742068                      "/>
    <s v="Alvaro_Enrique_Hernandez_Suarez                                                 "/>
    <s v="AC190"/>
    <n v="20190823"/>
    <n v="20200213"/>
    <n v="1210"/>
    <n v="27304684"/>
    <s v="Seguimiento y rev. instalacion electrica distribucion "/>
    <s v="NO"/>
    <x v="2"/>
    <n v="150"/>
    <n v="150000"/>
    <s v="Obras "/>
    <x v="8"/>
    <n v="20200813"/>
    <x v="17"/>
    <n v="1"/>
    <x v="0"/>
    <n v="23"/>
    <x v="10"/>
    <x v="2"/>
    <x v="4"/>
    <x v="50"/>
    <s v="Pendiente"/>
    <n v="13"/>
    <n v="8"/>
    <n v="2020"/>
    <n v="104"/>
    <d v="2020-04-03T00:00:00"/>
    <n v="104"/>
    <n v="13"/>
    <n v="2"/>
    <n v="2020"/>
    <n v="286"/>
    <x v="1"/>
    <n v="182"/>
    <x v="2"/>
  </r>
  <r>
    <s v="P11702018110133"/>
    <x v="0"/>
    <n v="1901442"/>
    <n v="0"/>
    <s v="                                                                                "/>
    <s v="C.T.SOLEDAD         "/>
    <s v="DELICHEF MORA FERNANDEZ JOSE A                                          "/>
    <n v="3703665"/>
    <s v="TC088"/>
    <s v="                                                                                                                                                                                           "/>
    <s v="=CLL 46 27 91                                               "/>
    <s v="T2891467                      "/>
    <s v="SHIRLEY_ESTHER_TAPIA_CUADRADO                                                   "/>
    <s v="AC100"/>
    <n v="20181130"/>
    <n v="20181206"/>
    <n v="1170"/>
    <n v="25780245"/>
    <s v="Factibilidad Distribucion "/>
    <s v="NO"/>
    <x v="1"/>
    <n v="150"/>
    <n v="150000"/>
    <s v="Aumentos de potencia"/>
    <x v="0"/>
    <n v="20181206"/>
    <x v="3"/>
    <n v="1"/>
    <x v="0"/>
    <n v="30"/>
    <x v="5"/>
    <x v="3"/>
    <x v="1"/>
    <x v="753"/>
    <s v="Resuelta"/>
    <n v="6"/>
    <n v="12"/>
    <n v="2018"/>
    <n v="720"/>
    <s v="No Cruza"/>
    <n v="6"/>
    <n v="6"/>
    <n v="12"/>
    <n v="2018"/>
    <n v="720"/>
    <x v="0"/>
    <n v="0"/>
    <x v="0"/>
  </r>
  <r>
    <s v="P33102020080009"/>
    <x v="2"/>
    <n v="3213117"/>
    <n v="25639325"/>
    <s v="Suspendido por impago                                                           "/>
    <s v="O.C. Riohacha       "/>
    <s v="OCTAVIO JACOB RIVADENEIRA SUAREZ                                        "/>
    <n v="3156042070"/>
    <s v="TC090"/>
    <s v="CL 14B 21 50 APTO 1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810"/>
    <n v="20200827"/>
    <n v="3310"/>
    <n v="27978218"/>
    <s v="Factibilidad Distribucion "/>
    <s v="NO"/>
    <x v="1"/>
    <n v="50"/>
    <n v="50000"/>
    <s v="Aumentos de potencia"/>
    <x v="7"/>
    <n v="20200828"/>
    <x v="2"/>
    <n v="1"/>
    <x v="0"/>
    <n v="10"/>
    <x v="10"/>
    <x v="1"/>
    <x v="3"/>
    <x v="277"/>
    <s v="Resuelta"/>
    <n v="28"/>
    <n v="8"/>
    <n v="2020"/>
    <n v="89"/>
    <s v="No Cruza"/>
    <n v="18"/>
    <n v="27"/>
    <n v="8"/>
    <n v="2020"/>
    <n v="90"/>
    <x v="1"/>
    <n v="1"/>
    <x v="2"/>
  </r>
  <r>
    <s v="E11102018040001"/>
    <x v="12"/>
    <n v="0"/>
    <n v="0"/>
    <s v="                                                                                "/>
    <s v="O.C. B/quilla Nte   "/>
    <s v="TOMAS ARRIETA PROVISIONAL ESTADIO DE BEISBOL                            "/>
    <n v="0"/>
    <s v="TC092"/>
    <s v="                                                                                                                                                                                           "/>
    <s v="EST. DE BEISBOL TOMAS ARRIETA                               "/>
    <s v="T0925304                      "/>
    <s v="MARTHA_VICTORIA_SALAS_CUAN                                                      "/>
    <s v="AC233"/>
    <n v="20180425"/>
    <n v="20180425"/>
    <n v="1110"/>
    <n v="0"/>
    <m/>
    <s v="NO"/>
    <x v="0"/>
    <n v="500"/>
    <n v="500000"/>
    <s v="Eventuales"/>
    <x v="19"/>
    <n v="20180425"/>
    <x v="3"/>
    <n v="1"/>
    <x v="0"/>
    <n v="25"/>
    <x v="8"/>
    <x v="3"/>
    <x v="1"/>
    <x v="455"/>
    <s v="Sin Orden"/>
    <n v="25"/>
    <n v="4"/>
    <n v="2018"/>
    <n v="945"/>
    <s v="No Cruza"/>
    <n v="945"/>
    <n v="25"/>
    <n v="4"/>
    <n v="2018"/>
    <n v="945"/>
    <x v="0"/>
    <n v="0"/>
    <x v="7"/>
  </r>
  <r>
    <s v="P11102019110038"/>
    <x v="1"/>
    <n v="0"/>
    <n v="0"/>
    <s v="                                                                                "/>
    <s v="OC CCIAL AMERICANO  "/>
    <s v="MALLERLI PATRICIA ECKER PEREZ                                           "/>
    <n v="3856685"/>
    <s v="TC090"/>
    <s v="                                                                                                                                                                                           "/>
    <s v="=CLL 68 23 14                                               "/>
    <s v="MP000306                      "/>
    <s v="ALBA_LINDO_CARCAMO                                                              "/>
    <s v="AC236"/>
    <n v="20191108"/>
    <n v="20191118"/>
    <n v="1110"/>
    <n v="27012834"/>
    <s v="Inspección Normalización"/>
    <s v="NO"/>
    <x v="1"/>
    <n v="3"/>
    <n v="3000"/>
    <s v="Suministros definitivos Simples "/>
    <x v="1"/>
    <n v="20191118"/>
    <x v="1"/>
    <n v="1"/>
    <x v="1"/>
    <n v="8"/>
    <x v="5"/>
    <x v="2"/>
    <x v="1"/>
    <x v="223"/>
    <s v="Resuelta"/>
    <n v="18"/>
    <n v="11"/>
    <n v="2019"/>
    <n v="373"/>
    <s v="No Cruza"/>
    <n v="10"/>
    <n v="18"/>
    <n v="11"/>
    <n v="2019"/>
    <n v="373"/>
    <x v="0"/>
    <n v="0"/>
    <x v="1"/>
  </r>
  <r>
    <s v="P95102020070025"/>
    <x v="1"/>
    <n v="0"/>
    <n v="0"/>
    <s v="                                                                                "/>
    <s v="O.C. B/quilla Sur   "/>
    <s v="BENJAMIN ELIAS PAEZ ANDON                                               "/>
    <n v="3022705549"/>
    <s v="TC090"/>
    <s v="                                                                                                                                                                                           "/>
    <s v="=CRA 6L3 102 33                                             "/>
    <s v="A2790619                      "/>
    <s v="Martha_Oliva_Ortega                                                             "/>
    <s v="AC236"/>
    <n v="20200727"/>
    <n v="20200729"/>
    <n v="9510"/>
    <n v="27884027"/>
    <s v="Inspección Normalización"/>
    <s v="NO"/>
    <x v="1"/>
    <n v="3"/>
    <n v="3000"/>
    <s v="Suministros definitivos Simples "/>
    <x v="1"/>
    <n v="20200729"/>
    <x v="1"/>
    <n v="1"/>
    <x v="1"/>
    <n v="27"/>
    <x v="6"/>
    <x v="1"/>
    <x v="1"/>
    <x v="261"/>
    <s v="Resuelta"/>
    <n v="29"/>
    <n v="7"/>
    <n v="2020"/>
    <n v="119"/>
    <s v="No Cruza"/>
    <n v="2"/>
    <n v="29"/>
    <n v="7"/>
    <n v="2020"/>
    <n v="119"/>
    <x v="1"/>
    <n v="0"/>
    <x v="1"/>
  </r>
  <r>
    <s v="P93312020070002"/>
    <x v="2"/>
    <n v="0"/>
    <n v="0"/>
    <s v="                                                                                "/>
    <s v="O.C. Riohacha       "/>
    <s v="JOSE JORGE IPUANA URIANA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CA VIA TAMAQUITO                                           "/>
    <s v="N3352044                      "/>
    <s v="Laudis_Peñaranda_                                                               "/>
    <s v="AC190"/>
    <n v="20200701"/>
    <n v="20200731"/>
    <n v="9331"/>
    <n v="27913729"/>
    <s v="Seguimiento y rev. instalacion electrica distribucion "/>
    <s v="NO"/>
    <x v="1"/>
    <n v="30"/>
    <n v="30000"/>
    <s v="Obras "/>
    <x v="11"/>
    <n v="20200731"/>
    <x v="2"/>
    <n v="1"/>
    <x v="0"/>
    <n v="1"/>
    <x v="6"/>
    <x v="1"/>
    <x v="3"/>
    <x v="149"/>
    <s v="Resuelta"/>
    <n v="31"/>
    <n v="7"/>
    <n v="2020"/>
    <n v="117"/>
    <s v="No Cruza"/>
    <n v="30"/>
    <n v="31"/>
    <n v="7"/>
    <n v="2020"/>
    <n v="117"/>
    <x v="1"/>
    <n v="0"/>
    <x v="2"/>
  </r>
  <r>
    <s v="P11702020100059"/>
    <x v="0"/>
    <n v="0"/>
    <n v="0"/>
    <s v="                                                                                "/>
    <s v="ZE Bquilla-Sur-S/dad"/>
    <s v="EL FERRY SUBNORMAL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SQUINA SUBNORMAL                                           "/>
    <s v="T9763922                      "/>
    <s v="Somaya_Rincon                                                                   "/>
    <s v="AC100"/>
    <n v="20201020"/>
    <n v="20201020"/>
    <n v="1170"/>
    <n v="0"/>
    <m/>
    <s v="NO"/>
    <x v="0"/>
    <n v="75"/>
    <n v="75000"/>
    <s v="Obras "/>
    <x v="0"/>
    <n v="20201020"/>
    <x v="8"/>
    <n v="1"/>
    <x v="0"/>
    <n v="20"/>
    <x v="3"/>
    <x v="1"/>
    <x v="1"/>
    <x v="180"/>
    <s v="Sin Orden"/>
    <n v="20"/>
    <n v="10"/>
    <n v="2020"/>
    <n v="36"/>
    <s v="No Cruza"/>
    <n v="36"/>
    <n v="20"/>
    <n v="10"/>
    <n v="2020"/>
    <n v="36"/>
    <x v="1"/>
    <n v="0"/>
    <x v="0"/>
  </r>
  <r>
    <s v="P11102019040038"/>
    <x v="4"/>
    <n v="2255535"/>
    <n v="0"/>
    <s v="                                                                                "/>
    <s v="O.C. B/quilla Cto   "/>
    <s v="  PARROQUIA  NTRA SRA DE COBRE                                          "/>
    <n v="3593764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408"/>
    <n v="20190916"/>
    <n v="1110"/>
    <n v="26543429"/>
    <s v="Seguimiento y rev. instalacion electrica distribucion "/>
    <s v="NO"/>
    <x v="3"/>
    <n v="112.5"/>
    <n v="112500"/>
    <s v="Aumentos de potencia"/>
    <x v="6"/>
    <n v="20190916"/>
    <x v="2"/>
    <n v="1"/>
    <x v="0"/>
    <n v="8"/>
    <x v="8"/>
    <x v="2"/>
    <x v="1"/>
    <x v="161"/>
    <s v="Resuelta"/>
    <n v="16"/>
    <n v="9"/>
    <n v="2019"/>
    <n v="436"/>
    <s v="No Cruza"/>
    <n v="161"/>
    <n v="16"/>
    <n v="9"/>
    <n v="2019"/>
    <n v="436"/>
    <x v="0"/>
    <n v="0"/>
    <x v="3"/>
  </r>
  <r>
    <s v="P34102020110047"/>
    <x v="3"/>
    <n v="1143646"/>
    <n v="10054394"/>
    <s v="Situacion correcta                                                              "/>
    <s v="O.C. Prado Plaza    "/>
    <s v="EDILMA GORDILLO B                                                       "/>
    <n v="3012171275"/>
    <s v="TC090"/>
    <s v="CL 29C 18 26                                                                                                                                                                               "/>
    <s v="                                                            "/>
    <s v="TR193878                      "/>
    <s v="Brisneth_Oliver_Mendoza                                                         "/>
    <s v="AC005"/>
    <n v="20201111"/>
    <n v="20201111"/>
    <n v="3410"/>
    <n v="28278880"/>
    <s v="Modificación de Potencia"/>
    <s v="NO"/>
    <x v="2"/>
    <n v="3"/>
    <n v="3000"/>
    <s v="Aumentos de potencia"/>
    <x v="3"/>
    <n v="20201111"/>
    <x v="1"/>
    <n v="1"/>
    <x v="1"/>
    <n v="11"/>
    <x v="5"/>
    <x v="1"/>
    <x v="0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95202019030019"/>
    <x v="4"/>
    <n v="0"/>
    <n v="0"/>
    <s v="                                                                                "/>
    <s v="ZE Atl. Oriental    "/>
    <s v="VEGA BENEDETTI LOCAL PROV INVERSIONES                                   "/>
    <n v="3135618311"/>
    <s v="TC092"/>
    <s v="                                                                                                                                                                                           "/>
    <s v="=CLL 10 17 58                                               "/>
    <s v="A2891363                      "/>
    <s v="Naibet Olivo                                                                    "/>
    <s v="AC220"/>
    <n v="20190320"/>
    <n v="20190808"/>
    <n v="9520"/>
    <n v="26378072"/>
    <s v="Seguimiento y rev. instalacion electrica distribucion "/>
    <s v="NO"/>
    <x v="3"/>
    <n v="30"/>
    <n v="30000"/>
    <s v="Obras "/>
    <x v="6"/>
    <n v="20190808"/>
    <x v="2"/>
    <n v="1"/>
    <x v="0"/>
    <n v="20"/>
    <x v="0"/>
    <x v="2"/>
    <x v="4"/>
    <x v="197"/>
    <s v="Resuelta"/>
    <n v="8"/>
    <n v="8"/>
    <n v="2019"/>
    <n v="475"/>
    <s v="No Cruza"/>
    <n v="141"/>
    <n v="8"/>
    <n v="8"/>
    <n v="2019"/>
    <n v="475"/>
    <x v="0"/>
    <n v="0"/>
    <x v="3"/>
  </r>
  <r>
    <s v="P11102019080078"/>
    <x v="2"/>
    <n v="2929416"/>
    <n v="0"/>
    <s v="                                                                                "/>
    <s v="O.C. B/quilla Nte   "/>
    <s v="  RAFAEL GARRIDO                                                        "/>
    <n v="353216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815"/>
    <n v="20200806"/>
    <n v="1110"/>
    <n v="28101913"/>
    <s v="Seguimiento y rev. instalacion electrica distribucion "/>
    <s v="NO"/>
    <x v="1"/>
    <n v="45"/>
    <n v="45000"/>
    <s v="Aumentos de potencia"/>
    <x v="5"/>
    <n v="20200917"/>
    <x v="2"/>
    <n v="1"/>
    <x v="0"/>
    <n v="15"/>
    <x v="10"/>
    <x v="2"/>
    <x v="1"/>
    <x v="257"/>
    <s v="Resuelta"/>
    <n v="17"/>
    <n v="9"/>
    <n v="2020"/>
    <n v="69"/>
    <d v="2020-09-03T00:00:00"/>
    <n v="399"/>
    <n v="6"/>
    <n v="8"/>
    <n v="2020"/>
    <n v="111"/>
    <x v="1"/>
    <n v="42"/>
    <x v="2"/>
  </r>
  <r>
    <s v="P11802019080060"/>
    <x v="2"/>
    <n v="0"/>
    <n v="0"/>
    <s v="                                                                                "/>
    <s v="O.C. B/quilla Nte   "/>
    <s v="SOLEDAD PROYECTO YARUMO OBR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YARUMO SMZ 07                                               "/>
    <s v="A3151411                      "/>
    <s v="FERGIE_YULISSA_SOLANO_MANOTAS                                                   "/>
    <s v="AC190"/>
    <n v="20190813"/>
    <n v="20190910"/>
    <n v="1180"/>
    <n v="26639510"/>
    <s v="Factibilidad Distribucion "/>
    <s v="NO"/>
    <x v="1"/>
    <n v="900"/>
    <n v="900000"/>
    <s v="Obras "/>
    <x v="8"/>
    <n v="20201117"/>
    <x v="3"/>
    <n v="1"/>
    <x v="0"/>
    <n v="13"/>
    <x v="10"/>
    <x v="2"/>
    <x v="1"/>
    <x v="340"/>
    <s v="Resuelta"/>
    <n v="17"/>
    <n v="11"/>
    <n v="2020"/>
    <n v="8"/>
    <s v="No Cruza"/>
    <n v="462"/>
    <n v="10"/>
    <n v="9"/>
    <n v="2019"/>
    <n v="442"/>
    <x v="0"/>
    <n v="434"/>
    <x v="2"/>
  </r>
  <r>
    <s v="P95102020070032"/>
    <x v="5"/>
    <n v="0"/>
    <n v="0"/>
    <s v="                                                                                "/>
    <s v="O.C. B/quilla Sur   "/>
    <s v="JEFERSON ALVAREZ SARABIA                                                "/>
    <n v="3014051146"/>
    <s v="TC090"/>
    <s v="                                                                                                                                                                                           "/>
    <s v="=CRA 11C 39 115                                             "/>
    <s v="A2790619                      "/>
    <s v="Martha_Oliva_Ortega                                                             "/>
    <s v="AC230"/>
    <n v="20200731"/>
    <n v="20200731"/>
    <n v="9510"/>
    <n v="0"/>
    <m/>
    <s v="NO"/>
    <x v="0"/>
    <n v="3"/>
    <n v="3000"/>
    <s v="Suministros definitivos Simples "/>
    <x v="8"/>
    <n v="20200819"/>
    <x v="1"/>
    <n v="1"/>
    <x v="1"/>
    <n v="31"/>
    <x v="6"/>
    <x v="1"/>
    <x v="1"/>
    <x v="347"/>
    <s v="Sin Orden"/>
    <n v="19"/>
    <n v="8"/>
    <n v="2020"/>
    <n v="98"/>
    <s v="No Cruza"/>
    <n v="98"/>
    <n v="31"/>
    <n v="7"/>
    <n v="2020"/>
    <n v="117"/>
    <x v="1"/>
    <n v="19"/>
    <x v="4"/>
  </r>
  <r>
    <s v="P11802020110045"/>
    <x v="5"/>
    <n v="0"/>
    <n v="0"/>
    <s v="                                                                                "/>
    <s v="O.C. Soledad        "/>
    <s v="VICENTE DE JESUS CALVO ESQUEA                                           "/>
    <n v="3004245715"/>
    <s v="TC090"/>
    <s v="                                                                                                                                                                                           "/>
    <s v="CR 17B 54 60                                                "/>
    <s v="A2670921                      "/>
    <s v="Margarita_Ortiz_Dominguez                                                       "/>
    <s v="AC230"/>
    <n v="20201111"/>
    <n v="20201111"/>
    <n v="118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11102020030064"/>
    <x v="2"/>
    <n v="0"/>
    <n v="0"/>
    <s v="                                                                                "/>
    <s v="O.C. B/quilla Cto   "/>
    <s v="  LOCALES COMERCIALES LA 80                                             "/>
    <n v="315352922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313"/>
    <n v="20200413"/>
    <n v="1110"/>
    <n v="27459293"/>
    <s v="Seguimiento y rev. instalacion electrica distribucion "/>
    <s v="NO"/>
    <x v="3"/>
    <n v="75"/>
    <n v="75000"/>
    <s v="Obras "/>
    <x v="8"/>
    <n v="20200702"/>
    <x v="2"/>
    <n v="1"/>
    <x v="0"/>
    <n v="13"/>
    <x v="0"/>
    <x v="1"/>
    <x v="1"/>
    <x v="460"/>
    <s v="Resuelta"/>
    <n v="2"/>
    <n v="7"/>
    <n v="2020"/>
    <n v="146"/>
    <s v="No Cruza"/>
    <n v="111"/>
    <n v="13"/>
    <n v="4"/>
    <n v="2020"/>
    <n v="226"/>
    <x v="1"/>
    <n v="80"/>
    <x v="2"/>
  </r>
  <r>
    <s v="P33102020090031"/>
    <x v="5"/>
    <n v="0"/>
    <n v="0"/>
    <s v="                                                                                "/>
    <s v="O.C. Riohacha       "/>
    <s v="DIN OLIVO MODESTO                                                       "/>
    <n v="3043319757"/>
    <s v="TC090"/>
    <s v="                                                                                                                                                                                           "/>
    <s v="CL 27C                                                      "/>
    <s v="A6076224                      "/>
    <s v="CARMENZA_MARTINEZ_RAMIREZ                                                       "/>
    <s v="AC230"/>
    <n v="20200929"/>
    <n v="20200929"/>
    <n v="3310"/>
    <n v="0"/>
    <m/>
    <s v="NO"/>
    <x v="0"/>
    <n v="3"/>
    <n v="3000"/>
    <s v="Suministros definitivos Simples "/>
    <x v="8"/>
    <n v="20201028"/>
    <x v="1"/>
    <n v="1"/>
    <x v="1"/>
    <n v="29"/>
    <x v="7"/>
    <x v="1"/>
    <x v="3"/>
    <x v="283"/>
    <s v="Sin Orden"/>
    <n v="28"/>
    <n v="10"/>
    <n v="2020"/>
    <n v="28"/>
    <s v="No Cruza"/>
    <n v="28"/>
    <n v="29"/>
    <n v="9"/>
    <n v="2020"/>
    <n v="57"/>
    <x v="1"/>
    <n v="29"/>
    <x v="4"/>
  </r>
  <r>
    <s v="P33402020110003"/>
    <x v="0"/>
    <n v="0"/>
    <n v="0"/>
    <s v="                                                                                "/>
    <s v="O.C. Riohacha       "/>
    <s v="LA JAGUA DEL PILAR URBANIZACION SAN BENITO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12 ENTRE CR 7A LA 11                                     "/>
    <s v="N3352044                      "/>
    <s v="Laudis_Peñaranda_                                                               "/>
    <s v="AC100"/>
    <n v="20201104"/>
    <n v="20201112"/>
    <n v="3340"/>
    <n v="28271701"/>
    <s v="Factibilidad Distribucion "/>
    <s v="NO"/>
    <x v="1"/>
    <n v="87.5"/>
    <n v="87500"/>
    <s v="Obras "/>
    <x v="0"/>
    <n v="20201112"/>
    <x v="5"/>
    <n v="1"/>
    <x v="0"/>
    <n v="4"/>
    <x v="5"/>
    <x v="1"/>
    <x v="3"/>
    <x v="97"/>
    <s v="Resuelta"/>
    <n v="12"/>
    <n v="11"/>
    <n v="2020"/>
    <n v="13"/>
    <s v="No Cruza"/>
    <n v="8"/>
    <n v="12"/>
    <n v="11"/>
    <n v="2020"/>
    <n v="13"/>
    <x v="1"/>
    <n v="0"/>
    <x v="0"/>
  </r>
  <r>
    <s v="P95212017090011"/>
    <x v="0"/>
    <n v="0"/>
    <n v="0"/>
    <s v="                                                                                "/>
    <s v="O.C Sabanalarga     "/>
    <s v="FINCA LAS SANTILLAS VILLA NARVAEZ MARIA DEL SOCORRO                     "/>
    <n v="0"/>
    <s v="TC090"/>
    <s v="                                                                                                                                                                                           "/>
    <s v="FINCA LAS SANTILLAS                                         "/>
    <s v="T9763922                      "/>
    <s v="Somaya_Rincon                                                                   "/>
    <s v="AC100"/>
    <n v="20170927"/>
    <n v="20170928"/>
    <n v="9521"/>
    <n v="24292617"/>
    <s v="Factibilidad Distribucion "/>
    <s v="NO"/>
    <x v="1"/>
    <n v="75"/>
    <n v="75000"/>
    <s v="Obras "/>
    <x v="8"/>
    <n v="20180621"/>
    <x v="2"/>
    <n v="1"/>
    <x v="0"/>
    <n v="27"/>
    <x v="7"/>
    <x v="0"/>
    <x v="4"/>
    <x v="407"/>
    <s v="Resuelta"/>
    <n v="21"/>
    <n v="6"/>
    <n v="2018"/>
    <n v="888"/>
    <s v="No Cruza"/>
    <n v="267"/>
    <n v="28"/>
    <n v="9"/>
    <n v="2017"/>
    <n v="1154"/>
    <x v="0"/>
    <n v="266"/>
    <x v="0"/>
  </r>
  <r>
    <s v="P12202020100001"/>
    <x v="5"/>
    <n v="0"/>
    <n v="0"/>
    <s v="                                                                                "/>
    <s v="Of. Telefónica 24H  "/>
    <s v="MARIA OLIVA MARIN OSORIO                                                "/>
    <n v="3113328391"/>
    <s v="TC090"/>
    <s v="                                                                                                                                                                                           "/>
    <s v="CL 2A                                                       "/>
    <s v="NT001137                      "/>
    <s v="STEFANNIE_PAOLA_RAMBAO_BENAVIDES                                                "/>
    <s v="AC230"/>
    <n v="20201005"/>
    <n v="20201005"/>
    <n v="1220"/>
    <n v="0"/>
    <m/>
    <s v="NO"/>
    <x v="0"/>
    <n v="3"/>
    <n v="3000"/>
    <s v="Suministros definitivos Simples "/>
    <x v="9"/>
    <n v="20201005"/>
    <x v="1"/>
    <n v="1"/>
    <x v="1"/>
    <n v="5"/>
    <x v="3"/>
    <x v="1"/>
    <x v="4"/>
    <x v="299"/>
    <s v="Sin Orden"/>
    <n v="5"/>
    <n v="10"/>
    <n v="2020"/>
    <n v="51"/>
    <s v="No Cruza"/>
    <n v="51"/>
    <n v="5"/>
    <n v="10"/>
    <n v="2020"/>
    <n v="51"/>
    <x v="1"/>
    <n v="0"/>
    <x v="4"/>
  </r>
  <r>
    <s v="P93322020100030"/>
    <x v="0"/>
    <n v="0"/>
    <n v="0"/>
    <s v="                                                                                "/>
    <s v="O.C. Riohacha       "/>
    <s v="NAYELIS AVELLANEDA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AYELIS                                                     "/>
    <s v="N3352044                      "/>
    <s v="Laudis_Peñaranda_                                                               "/>
    <s v="AC100"/>
    <n v="20201021"/>
    <n v="20201029"/>
    <n v="9332"/>
    <n v="28244818"/>
    <s v="Factibilidad Distribucion "/>
    <s v="NO"/>
    <x v="1"/>
    <n v="37.5"/>
    <n v="375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34102019010086"/>
    <x v="2"/>
    <n v="0"/>
    <n v="0"/>
    <s v="                                                                                "/>
    <s v="ZE Santa_Marta      "/>
    <s v="MARIA FERNANDA PEREZ GUTIERREZ                                          "/>
    <n v="3204254166"/>
    <s v="TC090"/>
    <s v="                                                                                                                                                                                           "/>
    <s v="EDF CENTRO EJECUTIVO                                        "/>
    <s v="T9697258                      "/>
    <s v="Adriana_Duran_Q                                                                 "/>
    <s v="AC190"/>
    <n v="20190128"/>
    <n v="20200130"/>
    <n v="3410"/>
    <n v="28268717"/>
    <s v="Seguimiento y rev. instalacion electrica distribucion "/>
    <s v="NO"/>
    <x v="1"/>
    <n v="300"/>
    <n v="300000"/>
    <s v="Obras "/>
    <x v="7"/>
    <n v="20200805"/>
    <x v="6"/>
    <n v="1"/>
    <x v="0"/>
    <n v="28"/>
    <x v="11"/>
    <x v="2"/>
    <x v="0"/>
    <x v="113"/>
    <s v="Resuelta"/>
    <n v="5"/>
    <n v="8"/>
    <n v="2020"/>
    <n v="112"/>
    <s v="No Cruza"/>
    <n v="555"/>
    <n v="30"/>
    <n v="1"/>
    <n v="2020"/>
    <n v="300"/>
    <x v="1"/>
    <n v="188"/>
    <x v="2"/>
  </r>
  <r>
    <s v="P93312019110003"/>
    <x v="0"/>
    <n v="0"/>
    <n v="0"/>
    <s v="                                                                                "/>
    <s v="O.C. Riohacha       "/>
    <s v="MUNICIPIO DE DISTRACCION ADECUACION AMPLIACIO MBT COMUNIDAD INDIGE      "/>
    <n v="0"/>
    <s v="TC090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191112"/>
    <n v="20200814"/>
    <n v="9331"/>
    <n v="27990170"/>
    <s v="Factibilidad Distribucion "/>
    <s v="NO"/>
    <x v="1"/>
    <n v="425"/>
    <n v="425000"/>
    <s v="Obras "/>
    <x v="0"/>
    <n v="20200814"/>
    <x v="7"/>
    <n v="1"/>
    <x v="0"/>
    <n v="12"/>
    <x v="5"/>
    <x v="2"/>
    <x v="3"/>
    <x v="366"/>
    <s v="Resuelta"/>
    <n v="14"/>
    <n v="8"/>
    <n v="2020"/>
    <n v="103"/>
    <s v="No Cruza"/>
    <n v="276"/>
    <n v="14"/>
    <n v="8"/>
    <n v="2020"/>
    <n v="103"/>
    <x v="1"/>
    <n v="0"/>
    <x v="0"/>
  </r>
  <r>
    <s v="P11702018110094"/>
    <x v="2"/>
    <n v="6876860"/>
    <n v="0"/>
    <s v="                                                                                "/>
    <s v="C.T.SOLEDAD         "/>
    <s v="ERE HIJOS Y CIA SCA BODEGA INMOBILIARIA                                 "/>
    <s v="3015095645  3705681   "/>
    <s v="TC089"/>
    <s v="                                                                                                                                                                                           "/>
    <s v="CALLE 30 NO 5 99                                            "/>
    <s v="TR183120                      "/>
    <s v="                                                                                "/>
    <s v="AC190"/>
    <n v="20181123"/>
    <n v="20181123"/>
    <n v="1170"/>
    <n v="0"/>
    <m/>
    <s v="NO"/>
    <x v="0"/>
    <n v="500"/>
    <n v="500000"/>
    <s v="Aumentos de potencia"/>
    <x v="7"/>
    <n v="20181123"/>
    <x v="3"/>
    <n v="1"/>
    <x v="0"/>
    <n v="23"/>
    <x v="5"/>
    <x v="3"/>
    <x v="1"/>
    <x v="627"/>
    <s v="Sin Orden"/>
    <n v="23"/>
    <n v="11"/>
    <n v="2018"/>
    <n v="733"/>
    <s v="No Cruza"/>
    <n v="733"/>
    <n v="23"/>
    <n v="11"/>
    <n v="2018"/>
    <n v="733"/>
    <x v="0"/>
    <n v="0"/>
    <x v="2"/>
  </r>
  <r>
    <s v="P95102019080057"/>
    <x v="2"/>
    <n v="0"/>
    <n v="0"/>
    <s v="                                                                                "/>
    <s v="O.C. B/quilla Nte   "/>
    <s v="CARIBE VERDE BODEGA 45 PARQUE INDUSTRIAL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BODEGA CARIBE VERDE                                         "/>
    <s v="A3151411                      "/>
    <s v="FERGIE_YULISSA_SOLANO_MANOTAS                                                   "/>
    <s v="AC190"/>
    <n v="20190828"/>
    <n v="20191017"/>
    <n v="9510"/>
    <n v="27412811"/>
    <s v="Seguimiento y rev. instalacion electrica distribucion "/>
    <s v="NO"/>
    <x v="1"/>
    <n v="30"/>
    <n v="30000"/>
    <s v="Obras "/>
    <x v="5"/>
    <n v="20200611"/>
    <x v="2"/>
    <n v="1"/>
    <x v="0"/>
    <n v="28"/>
    <x v="10"/>
    <x v="2"/>
    <x v="1"/>
    <x v="162"/>
    <s v="Resuelta"/>
    <n v="11"/>
    <n v="6"/>
    <n v="2020"/>
    <n v="167"/>
    <d v="2020-05-06T00:00:00"/>
    <n v="288"/>
    <n v="17"/>
    <n v="10"/>
    <n v="2019"/>
    <n v="405"/>
    <x v="0"/>
    <n v="238"/>
    <x v="2"/>
  </r>
  <r>
    <s v="P11702019100033"/>
    <x v="2"/>
    <n v="2976321"/>
    <n v="0"/>
    <s v="                                                                                "/>
    <s v="O.C. B/quilla Nte   "/>
    <s v="NELSON * GALVAN ASCANIO                                                 "/>
    <n v="3042179142"/>
    <s v="TC089"/>
    <s v="                                                                                                                                                                                           "/>
    <s v="=CLL 41 22 82                                               "/>
    <s v="A3151411                      "/>
    <s v="FERGIE_YULISSA_SOLANO_MANOTAS                                                   "/>
    <s v="AC190"/>
    <n v="20191004"/>
    <n v="20200211"/>
    <n v="1170"/>
    <n v="26806079"/>
    <s v="Factibilidad Distribucion "/>
    <s v="NO"/>
    <x v="1"/>
    <n v="300"/>
    <n v="300000"/>
    <s v="Aumentos de potencia"/>
    <x v="7"/>
    <n v="20200427"/>
    <x v="3"/>
    <n v="1"/>
    <x v="0"/>
    <n v="4"/>
    <x v="3"/>
    <x v="2"/>
    <x v="1"/>
    <x v="437"/>
    <s v="Resuelta"/>
    <n v="27"/>
    <n v="4"/>
    <n v="2020"/>
    <n v="212"/>
    <s v="No Cruza"/>
    <n v="206"/>
    <n v="11"/>
    <n v="2"/>
    <n v="2020"/>
    <n v="288"/>
    <x v="1"/>
    <n v="76"/>
    <x v="2"/>
  </r>
  <r>
    <s v="P11102020100152"/>
    <x v="1"/>
    <n v="0"/>
    <n v="0"/>
    <s v="                                                                                "/>
    <s v="O.C. B/quilla Nte   "/>
    <s v="LUIS CARLOS CASTILLO PATERNINA                                          "/>
    <n v="3772009"/>
    <s v="TC090"/>
    <s v="                                                                                                                                                                                           "/>
    <s v="ADELITA DE CHAR ETA II SECC-C                               "/>
    <s v="MP000058                      "/>
    <s v="NATALIA_MARIA_PEREZ_MAHECHA                                                     "/>
    <s v="AC236"/>
    <n v="20201031"/>
    <n v="20201105"/>
    <n v="1110"/>
    <n v="28263067"/>
    <s v="Inspección Normalización"/>
    <s v="NO"/>
    <x v="1"/>
    <n v="3"/>
    <n v="3000"/>
    <s v="Suministros definitivos Simples "/>
    <x v="1"/>
    <n v="20201105"/>
    <x v="1"/>
    <n v="1"/>
    <x v="1"/>
    <n v="31"/>
    <x v="3"/>
    <x v="1"/>
    <x v="1"/>
    <x v="236"/>
    <s v="Resuelta"/>
    <n v="5"/>
    <n v="11"/>
    <n v="2020"/>
    <n v="20"/>
    <s v="No Cruza"/>
    <n v="5"/>
    <n v="5"/>
    <n v="11"/>
    <n v="2020"/>
    <n v="20"/>
    <x v="1"/>
    <n v="0"/>
    <x v="1"/>
  </r>
  <r>
    <s v="P93322020100022"/>
    <x v="0"/>
    <n v="0"/>
    <n v="0"/>
    <s v="                                                                                "/>
    <s v="O.C. Riohacha       "/>
    <s v="FINCA ROMELL ATENCIO IPUAN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ROMELL                                                "/>
    <s v="N3352044                      "/>
    <s v="Laudis_Peñaranda_                                                               "/>
    <s v="AC100"/>
    <n v="20201020"/>
    <n v="20201027"/>
    <n v="9332"/>
    <n v="28246011"/>
    <s v="Factibilidad Distribucion "/>
    <s v="NO"/>
    <x v="1"/>
    <n v="25"/>
    <n v="25000"/>
    <s v="Obras "/>
    <x v="0"/>
    <n v="20201027"/>
    <x v="2"/>
    <n v="1"/>
    <x v="0"/>
    <n v="20"/>
    <x v="3"/>
    <x v="1"/>
    <x v="3"/>
    <x v="180"/>
    <s v="Resuelta"/>
    <n v="27"/>
    <n v="10"/>
    <n v="2020"/>
    <n v="29"/>
    <s v="No Cruza"/>
    <n v="7"/>
    <n v="27"/>
    <n v="10"/>
    <n v="2020"/>
    <n v="29"/>
    <x v="1"/>
    <n v="0"/>
    <x v="0"/>
  </r>
  <r>
    <s v="P75422017090007"/>
    <x v="2"/>
    <n v="0"/>
    <n v="0"/>
    <s v="                                                                                "/>
    <s v="O.C Sabanalarga     "/>
    <s v="CALIXTO VILORIA CANTERA                                                 "/>
    <n v="3012820548"/>
    <s v="TC090"/>
    <s v="                                                                                                                                                                                           "/>
    <n v="6656805"/>
    <s v="A8742068                      "/>
    <s v="Alvaro_Enrique_Hernandez_Suarez                                                 "/>
    <s v="AC190"/>
    <n v="20170919"/>
    <n v="20171211"/>
    <n v="7542"/>
    <n v="24261389"/>
    <s v="Factibilidad Distribucion "/>
    <s v="NO"/>
    <x v="1"/>
    <n v="300"/>
    <n v="300000"/>
    <s v="Obras "/>
    <x v="7"/>
    <n v="20180316"/>
    <x v="2"/>
    <n v="1"/>
    <x v="0"/>
    <n v="19"/>
    <x v="7"/>
    <x v="0"/>
    <x v="4"/>
    <x v="825"/>
    <s v="Resuelta"/>
    <n v="16"/>
    <n v="3"/>
    <n v="2018"/>
    <n v="985"/>
    <s v="No Cruza"/>
    <n v="178"/>
    <n v="11"/>
    <n v="12"/>
    <n v="2017"/>
    <n v="1080"/>
    <x v="0"/>
    <n v="95"/>
    <x v="2"/>
  </r>
  <r>
    <s v="P93322020100032"/>
    <x v="0"/>
    <n v="0"/>
    <n v="0"/>
    <s v="                                                                                "/>
    <s v="O.C. Riohacha       "/>
    <s v="MAICAO FINCA JOSE MARQUEZ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INCA JOSE MARQUEZ                                          "/>
    <s v="N3352044                      "/>
    <s v="Laudis_Peñaranda_                                                               "/>
    <s v="AC100"/>
    <n v="20201021"/>
    <n v="20201029"/>
    <n v="9332"/>
    <n v="28246052"/>
    <s v="Factibilidad Distribucion "/>
    <s v="NO"/>
    <x v="1"/>
    <n v="15"/>
    <n v="1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11102019050153"/>
    <x v="0"/>
    <n v="0"/>
    <n v="0"/>
    <s v="                                                                                "/>
    <s v="O.C. B/quilla Cto   "/>
    <s v="AXXIS 86 DEFINITIVO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86 47 18                                               "/>
    <s v="T9763922                      "/>
    <s v="Somaya_Rincon                                                                   "/>
    <s v="AC100"/>
    <n v="20190531"/>
    <n v="20190610"/>
    <n v="1110"/>
    <n v="26374641"/>
    <s v="Factibilidad Distribucion "/>
    <s v="NO"/>
    <x v="1"/>
    <n v="630"/>
    <n v="630000"/>
    <s v="Obras "/>
    <x v="0"/>
    <n v="20190610"/>
    <x v="3"/>
    <n v="1"/>
    <x v="0"/>
    <n v="31"/>
    <x v="2"/>
    <x v="2"/>
    <x v="1"/>
    <x v="381"/>
    <s v="Resuelta"/>
    <n v="10"/>
    <n v="6"/>
    <n v="2019"/>
    <n v="534"/>
    <s v="No Cruza"/>
    <n v="10"/>
    <n v="10"/>
    <n v="6"/>
    <n v="2019"/>
    <n v="534"/>
    <x v="0"/>
    <n v="0"/>
    <x v="0"/>
  </r>
  <r>
    <s v="P11102019100125"/>
    <x v="4"/>
    <n v="3311730"/>
    <n v="0"/>
    <s v="                                                                                "/>
    <s v="O.C. B/quilla Nte   "/>
    <s v="MARGARITA LUCIA BOTERO GOMEZ                                            "/>
    <n v="314860912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1021"/>
    <n v="20200110"/>
    <n v="1110"/>
    <n v="27001930"/>
    <s v="Seguimiento y rev. instalacion electrica distribucion "/>
    <s v="NO"/>
    <x v="3"/>
    <n v="50"/>
    <n v="50000"/>
    <s v="Aumentos de potencia"/>
    <x v="6"/>
    <n v="20200110"/>
    <x v="2"/>
    <n v="1"/>
    <x v="0"/>
    <n v="21"/>
    <x v="3"/>
    <x v="2"/>
    <x v="1"/>
    <x v="816"/>
    <s v="Resuelta"/>
    <n v="10"/>
    <n v="1"/>
    <n v="2020"/>
    <n v="320"/>
    <s v="No Cruza"/>
    <n v="81"/>
    <n v="10"/>
    <n v="1"/>
    <n v="2020"/>
    <n v="320"/>
    <x v="1"/>
    <n v="0"/>
    <x v="3"/>
  </r>
  <r>
    <s v="P11802020060002"/>
    <x v="1"/>
    <n v="0"/>
    <n v="0"/>
    <s v="                                                                                "/>
    <s v="Of. Telefónica 24H  "/>
    <s v="ANIBAL PEÑA GARCIA                                                      "/>
    <n v="3007590443"/>
    <s v="TC090"/>
    <s v="                                                                                                                                                                                           "/>
    <s v="CL 74A, CR 13B 76  ( VILLA LAS MORAS 2 ETAPA SOLEDAD        "/>
    <s v="TR193385                      "/>
    <s v="Kellyzabet_Montiel_Castro                                                       "/>
    <s v="AC236"/>
    <n v="20200604"/>
    <n v="20200609"/>
    <n v="1180"/>
    <n v="27738636"/>
    <s v="Inspección Normalización"/>
    <s v="NO"/>
    <x v="1"/>
    <n v="3"/>
    <n v="3000"/>
    <s v="Suministros definitivos Simples "/>
    <x v="1"/>
    <n v="20200609"/>
    <x v="1"/>
    <n v="1"/>
    <x v="1"/>
    <n v="4"/>
    <x v="4"/>
    <x v="1"/>
    <x v="1"/>
    <x v="27"/>
    <s v="Resuelta"/>
    <n v="9"/>
    <n v="6"/>
    <n v="2020"/>
    <n v="169"/>
    <s v="No Cruza"/>
    <n v="5"/>
    <n v="9"/>
    <n v="6"/>
    <n v="2020"/>
    <n v="169"/>
    <x v="1"/>
    <n v="0"/>
    <x v="1"/>
  </r>
  <r>
    <s v="P93322020030032"/>
    <x v="0"/>
    <n v="0"/>
    <n v="0"/>
    <s v="                                                                                "/>
    <s v="O.C. Riohacha       "/>
    <s v="MUNICIPIO DE MAICAO COMUNIDADES INDIGENA MARALA PATILLAL                "/>
    <n v="0"/>
    <s v="TC095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00"/>
    <n v="20200318"/>
    <n v="20200326"/>
    <n v="9332"/>
    <n v="27290583"/>
    <s v="Factibilidad Distribucion "/>
    <s v="NO"/>
    <x v="1"/>
    <n v="200"/>
    <n v="200000"/>
    <s v="Obras "/>
    <x v="0"/>
    <n v="20200326"/>
    <x v="7"/>
    <n v="1"/>
    <x v="0"/>
    <n v="18"/>
    <x v="0"/>
    <x v="1"/>
    <x v="3"/>
    <x v="102"/>
    <s v="Resuelta"/>
    <n v="26"/>
    <n v="3"/>
    <n v="2020"/>
    <n v="244"/>
    <s v="No Cruza"/>
    <n v="8"/>
    <n v="26"/>
    <n v="3"/>
    <n v="2020"/>
    <n v="244"/>
    <x v="1"/>
    <n v="0"/>
    <x v="0"/>
  </r>
  <r>
    <s v="P11802019070062"/>
    <x v="4"/>
    <n v="0"/>
    <n v="0"/>
    <s v="                                                                                "/>
    <s v="O.C. B/quilla Nte   "/>
    <s v="  CONSTRUCCIONES MARVAL S.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YECTO PUNTA ALTA                                         "/>
    <s v="T0925304                      "/>
    <s v="MARTHA_VICTORIA_SALAS_CUAN                                                      "/>
    <s v="AC220"/>
    <n v="20190712"/>
    <n v="20200110"/>
    <n v="1180"/>
    <n v="26775961"/>
    <s v="Seguimiento y rev. instalacion electrica distribucion "/>
    <s v="NO"/>
    <x v="3"/>
    <n v="112.5"/>
    <n v="112500"/>
    <s v="Obras "/>
    <x v="6"/>
    <n v="20200110"/>
    <x v="6"/>
    <n v="1"/>
    <x v="0"/>
    <n v="12"/>
    <x v="6"/>
    <x v="2"/>
    <x v="1"/>
    <x v="551"/>
    <s v="Resuelta"/>
    <n v="10"/>
    <n v="1"/>
    <n v="2020"/>
    <n v="320"/>
    <s v="No Cruza"/>
    <n v="182"/>
    <n v="10"/>
    <n v="1"/>
    <n v="2020"/>
    <n v="320"/>
    <x v="1"/>
    <n v="0"/>
    <x v="3"/>
  </r>
  <r>
    <s v="P11802019070108"/>
    <x v="4"/>
    <n v="0"/>
    <n v="0"/>
    <s v="                                                                                "/>
    <s v="O.C. B/quilla Nte   "/>
    <s v="SA CONSTRUCCIONES MARVAL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0723"/>
    <n v="20200312"/>
    <n v="1180"/>
    <n v="27067286"/>
    <s v="Seguimiento y rev. instalacion electrica distribucion "/>
    <s v="NO"/>
    <x v="3"/>
    <n v="75"/>
    <n v="75000"/>
    <s v="Obras "/>
    <x v="6"/>
    <n v="20200312"/>
    <x v="2"/>
    <n v="1"/>
    <x v="0"/>
    <n v="23"/>
    <x v="6"/>
    <x v="2"/>
    <x v="1"/>
    <x v="109"/>
    <s v="Resuelta"/>
    <n v="12"/>
    <n v="3"/>
    <n v="2020"/>
    <n v="258"/>
    <s v="No Cruza"/>
    <n v="233"/>
    <n v="12"/>
    <n v="3"/>
    <n v="2020"/>
    <n v="258"/>
    <x v="1"/>
    <n v="0"/>
    <x v="3"/>
  </r>
  <r>
    <s v="P34102019020011"/>
    <x v="4"/>
    <n v="0"/>
    <n v="0"/>
    <s v="                                                                                "/>
    <s v="ZE Santa_Marta      "/>
    <s v="SAS DIAMANTE DE LA SIERRA                                               "/>
    <n v="3152220272"/>
    <s v="TC092"/>
    <s v="                                                                                                                                                                                           "/>
    <s v="DIAMANTE DE LA SIERRA                                       "/>
    <s v="T7541855                      "/>
    <s v="Elizabeth_Perez_Rincon                                                          "/>
    <s v="AC220"/>
    <n v="20190204"/>
    <n v="20190204"/>
    <n v="3410"/>
    <n v="0"/>
    <m/>
    <s v="NO"/>
    <x v="0"/>
    <n v="225"/>
    <n v="225000"/>
    <s v="Obras "/>
    <x v="6"/>
    <n v="20190204"/>
    <x v="2"/>
    <n v="1"/>
    <x v="0"/>
    <n v="4"/>
    <x v="1"/>
    <x v="2"/>
    <x v="0"/>
    <x v="615"/>
    <s v="Sin Orden"/>
    <n v="4"/>
    <n v="2"/>
    <n v="2019"/>
    <n v="660"/>
    <s v="No Cruza"/>
    <n v="660"/>
    <n v="4"/>
    <n v="2"/>
    <n v="2019"/>
    <n v="660"/>
    <x v="0"/>
    <n v="0"/>
    <x v="3"/>
  </r>
  <r>
    <s v="P34102017120078"/>
    <x v="4"/>
    <n v="0"/>
    <n v="0"/>
    <s v="                                                                                "/>
    <s v="ZE Santa_Marta      "/>
    <s v="MULTICOMERCIO SAN RAFAEL CUARTO FRIO                                    "/>
    <n v="3113836005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220"/>
    <n v="20171221"/>
    <n v="20181126"/>
    <n v="3410"/>
    <n v="25612164"/>
    <s v="Seguimiento y rev. instalacion electrica distribucion "/>
    <s v="NO"/>
    <x v="3"/>
    <n v="250"/>
    <n v="250000"/>
    <s v="Obras "/>
    <x v="4"/>
    <n v="20181126"/>
    <x v="3"/>
    <n v="1"/>
    <x v="0"/>
    <n v="21"/>
    <x v="9"/>
    <x v="0"/>
    <x v="0"/>
    <x v="826"/>
    <s v="Resuelta"/>
    <n v="26"/>
    <n v="11"/>
    <n v="2018"/>
    <n v="730"/>
    <s v="No Cruza"/>
    <n v="340"/>
    <n v="26"/>
    <n v="11"/>
    <n v="2018"/>
    <n v="730"/>
    <x v="0"/>
    <n v="0"/>
    <x v="3"/>
  </r>
  <r>
    <s v="P11802019050064"/>
    <x v="4"/>
    <n v="0"/>
    <n v="0"/>
    <s v="                                                                                "/>
    <s v="O.C. B/quilla Nte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414938                      "/>
    <s v="Zayira_Salcedo                                                                  "/>
    <s v="AC220"/>
    <n v="20190520"/>
    <n v="20200514"/>
    <n v="1180"/>
    <n v="26607273"/>
    <s v="Seguimiento y rev. instalacion electrica distribucion "/>
    <s v="NO"/>
    <x v="3"/>
    <n v="10"/>
    <n v="10000"/>
    <s v="Obras "/>
    <x v="6"/>
    <n v="20200514"/>
    <x v="2"/>
    <n v="1"/>
    <x v="0"/>
    <n v="20"/>
    <x v="2"/>
    <x v="2"/>
    <x v="1"/>
    <x v="556"/>
    <s v="Resuelta"/>
    <n v="14"/>
    <n v="5"/>
    <n v="2020"/>
    <n v="195"/>
    <s v="No Cruza"/>
    <n v="360"/>
    <n v="14"/>
    <n v="5"/>
    <n v="2020"/>
    <n v="195"/>
    <x v="1"/>
    <n v="0"/>
    <x v="3"/>
  </r>
  <r>
    <s v="P34702020070002"/>
    <x v="2"/>
    <n v="0"/>
    <n v="0"/>
    <s v="                                                                                "/>
    <s v="ZE Santa_Marta      "/>
    <s v="URBANIZACION COLISEO DEPORTIVO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724"/>
    <n v="20200903"/>
    <n v="3470"/>
    <n v="28267058"/>
    <s v="Seguimiento y rev. instalacion electrica distribucion "/>
    <s v="NO"/>
    <x v="1"/>
    <n v="187.5"/>
    <n v="187500"/>
    <s v="Obras "/>
    <x v="7"/>
    <n v="20200924"/>
    <x v="5"/>
    <n v="1"/>
    <x v="0"/>
    <n v="24"/>
    <x v="6"/>
    <x v="1"/>
    <x v="0"/>
    <x v="104"/>
    <s v="Resuelta"/>
    <n v="24"/>
    <n v="9"/>
    <n v="2020"/>
    <n v="62"/>
    <s v="No Cruza"/>
    <n v="62"/>
    <n v="3"/>
    <n v="9"/>
    <n v="2020"/>
    <n v="83"/>
    <x v="1"/>
    <n v="21"/>
    <x v="2"/>
  </r>
  <r>
    <s v="P95212016100003"/>
    <x v="0"/>
    <n v="3666827"/>
    <n v="0"/>
    <s v="                                                                                "/>
    <s v="O.C Sabanalarga     "/>
    <s v="FELIPE ANDRES RANGEL PAVA                                               "/>
    <n v="3213578262"/>
    <s v="TC090"/>
    <s v="                                                                                                                                                                                           "/>
    <s v="NIC VEC 6835472                                             "/>
    <s v="T9763922                      "/>
    <s v="Somaya_Rincon                                                                   "/>
    <s v="AC100"/>
    <n v="20161006"/>
    <n v="20161013"/>
    <n v="9521"/>
    <n v="0"/>
    <m/>
    <s v="NO"/>
    <x v="0"/>
    <n v="25"/>
    <n v="25000"/>
    <s v="Aumentos de potencia"/>
    <x v="0"/>
    <n v="20161013"/>
    <x v="2"/>
    <n v="1"/>
    <x v="0"/>
    <n v="6"/>
    <x v="3"/>
    <x v="7"/>
    <x v="4"/>
    <x v="827"/>
    <s v="Sin Orden"/>
    <n v="13"/>
    <n v="10"/>
    <n v="2016"/>
    <n v="1504"/>
    <s v="No Cruza"/>
    <n v="1504"/>
    <n v="13"/>
    <n v="10"/>
    <n v="2016"/>
    <n v="1504"/>
    <x v="0"/>
    <n v="0"/>
    <x v="0"/>
  </r>
  <r>
    <s v="P34702020040002"/>
    <x v="2"/>
    <n v="0"/>
    <n v="0"/>
    <s v="                                                                                "/>
    <s v="ZE Santa_Marta      "/>
    <s v="SA SEGUROS BOLIVAR                                                      "/>
    <n v="3202085144"/>
    <s v="TC090"/>
    <s v="                                                                                                                                                                                           "/>
    <s v="CORREGIMIENTO DE SAN LUIS                                   "/>
    <s v="T9697258                      "/>
    <s v="Adriana_Duran_Q                                                                 "/>
    <s v="AC190"/>
    <n v="20200401"/>
    <n v="20200724"/>
    <n v="3470"/>
    <n v="27377719"/>
    <s v="Factibilidad Distribucion "/>
    <s v="NO"/>
    <x v="1"/>
    <n v="50"/>
    <n v="50000"/>
    <s v="Obras "/>
    <x v="14"/>
    <n v="20201114"/>
    <x v="5"/>
    <n v="1"/>
    <x v="0"/>
    <n v="1"/>
    <x v="8"/>
    <x v="1"/>
    <x v="0"/>
    <x v="342"/>
    <s v="Resuelta"/>
    <n v="14"/>
    <n v="11"/>
    <n v="2020"/>
    <n v="11"/>
    <s v="No Cruza"/>
    <n v="227"/>
    <n v="24"/>
    <n v="7"/>
    <n v="2020"/>
    <n v="124"/>
    <x v="1"/>
    <n v="113"/>
    <x v="2"/>
  </r>
  <r>
    <s v="P11802017080138"/>
    <x v="2"/>
    <n v="0"/>
    <n v="0"/>
    <s v="                                                                                "/>
    <s v="C.T.SOLEDAD         "/>
    <s v="POR ACCIONES RETRANQUEO TRINITARI INV MADOLL COMANDITA                  "/>
    <n v="0"/>
    <s v="TC092"/>
    <s v="                                                                                                                                                                                           "/>
    <s v="PROVISIONAL JAMAR                                           "/>
    <s v="T2891467                      "/>
    <s v="SHIRLEY_ESTHER_TAPIA_CUADRADO                                                   "/>
    <s v="AC190"/>
    <n v="20170831"/>
    <n v="20170921"/>
    <n v="1180"/>
    <n v="0"/>
    <m/>
    <s v="NO"/>
    <x v="0"/>
    <n v="1"/>
    <n v="1000"/>
    <s v="Obras "/>
    <x v="7"/>
    <n v="20170927"/>
    <x v="4"/>
    <n v="1"/>
    <x v="0"/>
    <n v="31"/>
    <x v="10"/>
    <x v="0"/>
    <x v="1"/>
    <x v="427"/>
    <s v="Sin Orden"/>
    <n v="27"/>
    <n v="9"/>
    <n v="2017"/>
    <n v="1155"/>
    <s v="No Cruza"/>
    <n v="1155"/>
    <n v="21"/>
    <n v="9"/>
    <n v="2017"/>
    <n v="1161"/>
    <x v="0"/>
    <n v="6"/>
    <x v="2"/>
  </r>
  <r>
    <s v="P11802019060012"/>
    <x v="4"/>
    <n v="0"/>
    <n v="0"/>
    <s v="                                                                                "/>
    <s v="O.C. B/quilla Cto   "/>
    <s v="LOS ROBLES PROVISIONAL TIENDA ARA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IENDA ARA                                                  "/>
    <s v="T9763922                      "/>
    <s v="Somaya_Rincon                                                                   "/>
    <s v="AC220"/>
    <n v="20190606"/>
    <n v="20191106"/>
    <n v="1180"/>
    <n v="26721927"/>
    <s v="Seguimiento y rev. instalacion electrica distribucion "/>
    <s v="NO"/>
    <x v="3"/>
    <n v="75"/>
    <n v="75000"/>
    <s v="Obras "/>
    <x v="6"/>
    <n v="20191106"/>
    <x v="3"/>
    <n v="1"/>
    <x v="0"/>
    <n v="6"/>
    <x v="4"/>
    <x v="2"/>
    <x v="1"/>
    <x v="711"/>
    <s v="Resuelta"/>
    <n v="6"/>
    <n v="11"/>
    <n v="2019"/>
    <n v="385"/>
    <s v="No Cruza"/>
    <n v="153"/>
    <n v="6"/>
    <n v="11"/>
    <n v="2019"/>
    <n v="385"/>
    <x v="0"/>
    <n v="0"/>
    <x v="3"/>
  </r>
  <r>
    <s v="P93302019100011"/>
    <x v="2"/>
    <n v="0"/>
    <n v="0"/>
    <s v="                                                                                "/>
    <s v="O.C. Riohacha       "/>
    <s v="MARELIS CASTRO BARRIOS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NTRADA AL COLORADO                                         "/>
    <s v="N3352044                      "/>
    <s v="Laudis_Peñaranda_                                                               "/>
    <s v="AC190"/>
    <n v="20191017"/>
    <n v="20200522"/>
    <n v="9330"/>
    <n v="26837512"/>
    <s v="Factibilidad Distribucion "/>
    <s v="NO"/>
    <x v="1"/>
    <n v="15"/>
    <n v="15000"/>
    <s v="Obras "/>
    <x v="16"/>
    <n v="20200706"/>
    <x v="2"/>
    <n v="1"/>
    <x v="0"/>
    <n v="17"/>
    <x v="3"/>
    <x v="2"/>
    <x v="3"/>
    <x v="717"/>
    <s v="Resuelta"/>
    <n v="6"/>
    <n v="7"/>
    <n v="2020"/>
    <n v="142"/>
    <s v="No Cruza"/>
    <n v="263"/>
    <n v="22"/>
    <n v="5"/>
    <n v="2020"/>
    <n v="187"/>
    <x v="1"/>
    <n v="45"/>
    <x v="2"/>
  </r>
  <r>
    <s v="P11802019110082"/>
    <x v="2"/>
    <n v="0"/>
    <n v="0"/>
    <s v="                                                                                "/>
    <s v="O.C. B/quilla Cto   "/>
    <s v="EL MANANTIAL LOCALES COMERCIALES                                        "/>
    <n v="3013572178"/>
    <s v="TC090"/>
    <s v="                                                                                                                                                                                           "/>
    <s v="LOCALES                                                     "/>
    <s v="A3151411                      "/>
    <s v="FERGIE_YULISSA_SOLANO_MANOTAS                                                   "/>
    <s v="AC190"/>
    <n v="20191120"/>
    <n v="20191205"/>
    <n v="1180"/>
    <n v="27006627"/>
    <s v="Seguimiento y rev. instalacion electrica distribucion "/>
    <s v="NO"/>
    <x v="1"/>
    <n v="112.5"/>
    <n v="112500"/>
    <s v="Obras "/>
    <x v="7"/>
    <n v="20191209"/>
    <x v="2"/>
    <n v="1"/>
    <x v="0"/>
    <n v="20"/>
    <x v="5"/>
    <x v="2"/>
    <x v="1"/>
    <x v="272"/>
    <s v="Resuelta"/>
    <n v="9"/>
    <n v="12"/>
    <n v="2019"/>
    <n v="352"/>
    <d v="2019-12-13T00:00:00"/>
    <n v="19"/>
    <n v="5"/>
    <n v="12"/>
    <n v="2019"/>
    <n v="356"/>
    <x v="1"/>
    <n v="4"/>
    <x v="2"/>
  </r>
  <r>
    <s v="P75512018070004"/>
    <x v="2"/>
    <n v="2178402"/>
    <n v="0"/>
    <s v="                                                                                "/>
    <s v="C.T.SOLEDAD         "/>
    <s v="MENDOZA LILIANA EGEA                                                    "/>
    <n v="3162743838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726"/>
    <n v="20180813"/>
    <n v="7551"/>
    <n v="25538996"/>
    <s v="Seguimiento y rev. instalacion electrica distribucion "/>
    <s v="NO"/>
    <x v="3"/>
    <n v="75"/>
    <n v="75000"/>
    <s v="Aumentos de potencia"/>
    <x v="7"/>
    <n v="20180817"/>
    <x v="2"/>
    <n v="1"/>
    <x v="0"/>
    <n v="26"/>
    <x v="6"/>
    <x v="3"/>
    <x v="1"/>
    <x v="828"/>
    <s v="Resuelta"/>
    <n v="17"/>
    <n v="8"/>
    <n v="2018"/>
    <n v="831"/>
    <s v="No Cruza"/>
    <n v="22"/>
    <n v="13"/>
    <n v="8"/>
    <n v="2018"/>
    <n v="835"/>
    <x v="0"/>
    <n v="4"/>
    <x v="2"/>
  </r>
  <r>
    <s v="P11802019100128"/>
    <x v="2"/>
    <n v="0"/>
    <n v="0"/>
    <s v="                                                                                "/>
    <s v="O.C. B/quilla Nte   "/>
    <s v="  AMPLIACION PARQUEADE ALIANZA SODIS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MPLIACION PARQUEADERO ALIANZA SODIS                        "/>
    <s v="A3151411                      "/>
    <s v="FERGIE_YULISSA_SOLANO_MANOTAS                                                   "/>
    <s v="AC190"/>
    <n v="20191030"/>
    <n v="20191121"/>
    <n v="1180"/>
    <n v="28257728"/>
    <s v="Seguimiento y rev. instalacion electrica distribucion "/>
    <s v="NO"/>
    <x v="1"/>
    <n v="300"/>
    <n v="300000"/>
    <s v="Obras "/>
    <x v="8"/>
    <n v="20201028"/>
    <x v="3"/>
    <n v="1"/>
    <x v="0"/>
    <n v="30"/>
    <x v="3"/>
    <x v="2"/>
    <x v="1"/>
    <x v="90"/>
    <s v="Resuelta"/>
    <n v="28"/>
    <n v="10"/>
    <n v="2020"/>
    <n v="28"/>
    <d v="2020-10-28T00:00:00"/>
    <n v="364"/>
    <n v="21"/>
    <n v="11"/>
    <n v="2019"/>
    <n v="370"/>
    <x v="0"/>
    <n v="342"/>
    <x v="2"/>
  </r>
  <r>
    <s v="P11802020100020"/>
    <x v="1"/>
    <n v="0"/>
    <n v="0"/>
    <s v="                                                                                "/>
    <s v="O.C. Soledad        "/>
    <s v="PABLO ANDRES VARTICORSKY MERCADO                                        "/>
    <n v="3017099256"/>
    <s v="TC090"/>
    <s v="                                                                                                                                                                                           "/>
    <s v="=CLL 59 25 16                                               "/>
    <s v="A2670921                      "/>
    <s v="Margarita_Ortiz_Dominguez                                                       "/>
    <s v="AC236"/>
    <n v="20201009"/>
    <n v="20201010"/>
    <n v="1180"/>
    <n v="28261801"/>
    <s v="Inspección Normalización"/>
    <s v="NO"/>
    <x v="1"/>
    <n v="3"/>
    <n v="3000"/>
    <s v="Suministros definitivos Simples "/>
    <x v="1"/>
    <n v="20201010"/>
    <x v="1"/>
    <n v="1"/>
    <x v="1"/>
    <n v="9"/>
    <x v="3"/>
    <x v="1"/>
    <x v="1"/>
    <x v="63"/>
    <s v="Resuelta"/>
    <n v="10"/>
    <n v="10"/>
    <n v="2020"/>
    <n v="46"/>
    <s v="No Cruza"/>
    <n v="1"/>
    <n v="10"/>
    <n v="10"/>
    <n v="2020"/>
    <n v="46"/>
    <x v="1"/>
    <n v="0"/>
    <x v="1"/>
  </r>
  <r>
    <s v="P95102020040006"/>
    <x v="1"/>
    <n v="0"/>
    <n v="0"/>
    <s v="                                                                                "/>
    <s v="O.C. B/quilla Cto   "/>
    <s v="JUAN FRANCISCO ESPANOL LAMBRAÑO                                         "/>
    <n v="304590592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36"/>
    <n v="20200417"/>
    <n v="20200420"/>
    <n v="9510"/>
    <n v="27328055"/>
    <s v="Inspección Normalización"/>
    <s v="NO"/>
    <x v="1"/>
    <n v="3"/>
    <n v="3000"/>
    <s v="Suministros definitivos Simples "/>
    <x v="1"/>
    <n v="20200420"/>
    <x v="1"/>
    <n v="1"/>
    <x v="1"/>
    <n v="17"/>
    <x v="8"/>
    <x v="1"/>
    <x v="1"/>
    <x v="171"/>
    <s v="Resuelta"/>
    <n v="20"/>
    <n v="4"/>
    <n v="2020"/>
    <n v="219"/>
    <s v="No Cruza"/>
    <n v="3"/>
    <n v="20"/>
    <n v="4"/>
    <n v="2020"/>
    <n v="219"/>
    <x v="1"/>
    <n v="0"/>
    <x v="1"/>
  </r>
  <r>
    <s v="P11102020090086"/>
    <x v="2"/>
    <n v="0"/>
    <n v="0"/>
    <s v="                                                                                "/>
    <s v="O.C. B/quilla Nte   "/>
    <s v="GILBERTO ARTETA DE LA H                                                 "/>
    <n v="3577051"/>
    <s v="TC090"/>
    <s v="                                                                                                                                                                                           "/>
    <s v="CASA GRANDE                                                 "/>
    <s v="RC000135                      "/>
    <s v="CRISTIAN_CONTRERAS_ARROYO                                                       "/>
    <s v="AC190"/>
    <n v="20200915"/>
    <n v="20200929"/>
    <n v="1110"/>
    <n v="0"/>
    <m/>
    <s v="NO"/>
    <x v="0"/>
    <n v="5"/>
    <n v="5000"/>
    <s v="Coogeneración/Suplencia "/>
    <x v="5"/>
    <n v="20200929"/>
    <x v="10"/>
    <n v="1"/>
    <x v="2"/>
    <n v="15"/>
    <x v="7"/>
    <x v="1"/>
    <x v="1"/>
    <x v="69"/>
    <s v="Sin Orden"/>
    <n v="29"/>
    <n v="9"/>
    <n v="2020"/>
    <n v="57"/>
    <s v="No Cruza"/>
    <n v="57"/>
    <n v="29"/>
    <n v="9"/>
    <n v="2020"/>
    <n v="57"/>
    <x v="1"/>
    <n v="0"/>
    <x v="2"/>
  </r>
  <r>
    <s v="P11702020110048"/>
    <x v="5"/>
    <n v="0"/>
    <n v="0"/>
    <s v="                                                                                "/>
    <s v="Of. Telefónica 24H  "/>
    <s v="MARTHA LUZ DURAN ATENCIA                                                "/>
    <n v="316538574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12"/>
    <n v="20201112"/>
    <n v="1170"/>
    <n v="0"/>
    <m/>
    <s v="NO"/>
    <x v="0"/>
    <n v="3"/>
    <n v="3000"/>
    <s v="Suministros definitivos Simples "/>
    <x v="9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11702019040088"/>
    <x v="2"/>
    <n v="2247708"/>
    <n v="0"/>
    <s v="                                                                                "/>
    <s v="O.C. B/quilla Cto   "/>
    <s v="LIMITADA PANADERIA LA FRONTERA                                          "/>
    <n v="3187653175"/>
    <s v="TC089"/>
    <s v="                                                                                                                                                                                           "/>
    <s v="CRA 15 61 44                                                "/>
    <s v="T3215501                      "/>
    <s v="Luz_Estela_Arevalo_de_León                                                      "/>
    <s v="AC190"/>
    <n v="20190423"/>
    <n v="20190529"/>
    <n v="1170"/>
    <n v="26422843"/>
    <s v="Seguimiento y rev. instalacion electrica distribucion "/>
    <s v="NO"/>
    <x v="3"/>
    <n v="112.5"/>
    <n v="112500"/>
    <s v="Aumentos de potencia"/>
    <x v="5"/>
    <n v="20190711"/>
    <x v="3"/>
    <n v="1"/>
    <x v="0"/>
    <n v="23"/>
    <x v="8"/>
    <x v="2"/>
    <x v="1"/>
    <x v="829"/>
    <s v="Resuelta"/>
    <n v="11"/>
    <n v="7"/>
    <n v="2019"/>
    <n v="503"/>
    <s v="No Cruza"/>
    <n v="79"/>
    <n v="29"/>
    <n v="5"/>
    <n v="2019"/>
    <n v="546"/>
    <x v="0"/>
    <n v="43"/>
    <x v="2"/>
  </r>
  <r>
    <s v="P11802020060024"/>
    <x v="0"/>
    <n v="2352501"/>
    <n v="0"/>
    <s v="                                                                                "/>
    <s v="O.C. B/quilla Cto   "/>
    <s v="  FISCALIA DE SOLEDAD                                                   "/>
    <n v="3014361116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626"/>
    <n v="20200707"/>
    <n v="1180"/>
    <n v="27723836"/>
    <s v="Factibilidad Distribucion "/>
    <s v="NO"/>
    <x v="1"/>
    <n v="300"/>
    <n v="300000"/>
    <s v="Aumentos de potencia"/>
    <x v="0"/>
    <n v="20200707"/>
    <x v="3"/>
    <n v="1"/>
    <x v="0"/>
    <n v="26"/>
    <x v="4"/>
    <x v="1"/>
    <x v="1"/>
    <x v="224"/>
    <s v="Resuelta"/>
    <n v="7"/>
    <n v="7"/>
    <n v="2020"/>
    <n v="141"/>
    <s v="No Cruza"/>
    <n v="11"/>
    <n v="7"/>
    <n v="7"/>
    <n v="2020"/>
    <n v="141"/>
    <x v="1"/>
    <n v="0"/>
    <x v="0"/>
  </r>
  <r>
    <s v="P93242020100001"/>
    <x v="0"/>
    <n v="0"/>
    <n v="0"/>
    <s v="                                                                                "/>
    <s v="ZE Santa_Marta      "/>
    <s v="CARCELARIO - INPEC INSTITUTO NACIONAL PENITENCIARIO Y                   "/>
    <n v="3114055620"/>
    <s v="TC094"/>
    <s v="                                                                                                                                                                                           "/>
    <s v="EDIFICIO INPEC                                              "/>
    <s v="T9697258                      "/>
    <s v="Adriana_Duran_Q                                                                 "/>
    <s v="AC100"/>
    <n v="20201029"/>
    <n v="20201104"/>
    <n v="9324"/>
    <n v="28263899"/>
    <s v="Factibilidad Distribucion "/>
    <s v="NO"/>
    <x v="1"/>
    <n v="45"/>
    <n v="45000"/>
    <s v="Obras "/>
    <x v="0"/>
    <n v="20201104"/>
    <x v="2"/>
    <n v="1"/>
    <x v="0"/>
    <n v="29"/>
    <x v="3"/>
    <x v="1"/>
    <x v="0"/>
    <x v="240"/>
    <s v="Resuelta"/>
    <n v="4"/>
    <n v="11"/>
    <n v="2020"/>
    <n v="21"/>
    <s v="No Cruza"/>
    <n v="6"/>
    <n v="4"/>
    <n v="11"/>
    <n v="2020"/>
    <n v="21"/>
    <x v="1"/>
    <n v="0"/>
    <x v="0"/>
  </r>
  <r>
    <s v="P11802018070092"/>
    <x v="2"/>
    <n v="3646393"/>
    <n v="0"/>
    <s v="                                                                                "/>
    <s v="C.T.SOLEDAD         "/>
    <s v="  PROV CAMELOT URB                                                      "/>
    <s v="3214500143 3139030    "/>
    <s v="TC088"/>
    <s v="                                                                                                                                                                                           "/>
    <s v="PROV CAMELOT URBANIZACION                                   "/>
    <s v="T2891467                      "/>
    <s v="SHIRLEY_ESTHER_TAPIA_CUADRADO                                                   "/>
    <s v="AC190"/>
    <n v="20180725"/>
    <n v="20180815"/>
    <n v="1180"/>
    <n v="25345158"/>
    <s v="Factibilidad Distribucion "/>
    <s v="NO"/>
    <x v="1"/>
    <n v="112.5"/>
    <n v="112500"/>
    <s v="Aumentos de potencia"/>
    <x v="7"/>
    <n v="20180925"/>
    <x v="11"/>
    <n v="1"/>
    <x v="0"/>
    <n v="25"/>
    <x v="6"/>
    <x v="3"/>
    <x v="1"/>
    <x v="830"/>
    <s v="Resuelta"/>
    <n v="25"/>
    <n v="9"/>
    <n v="2018"/>
    <n v="792"/>
    <s v="No Cruza"/>
    <n v="62"/>
    <n v="15"/>
    <n v="8"/>
    <n v="2018"/>
    <n v="833"/>
    <x v="0"/>
    <n v="41"/>
    <x v="2"/>
  </r>
  <r>
    <s v="P11102020020024"/>
    <x v="0"/>
    <n v="2020520"/>
    <n v="20159715"/>
    <s v="Situacion correcta                                                              "/>
    <s v="O.C. B/quilla Cto   "/>
    <s v="  HOTEL CARIBE 79                                                       "/>
    <n v="0"/>
    <s v="TC091"/>
    <s v="CL 79 49C 33          P 1  APTO AC                                                                                                                                                         "/>
    <s v="EDF ESCORIAL                                                "/>
    <s v="A3151411                      "/>
    <s v="FERGIE_YULISSA_SOLANO_MANOTAS                                                   "/>
    <s v="AC100"/>
    <n v="20200206"/>
    <n v="20200212"/>
    <n v="1110"/>
    <n v="27153744"/>
    <s v="Factibilidad Distribucion "/>
    <s v="NO"/>
    <x v="1"/>
    <n v="225"/>
    <n v="225000"/>
    <s v="Aumentos de potencia"/>
    <x v="0"/>
    <n v="20200212"/>
    <x v="3"/>
    <n v="1"/>
    <x v="0"/>
    <n v="6"/>
    <x v="1"/>
    <x v="1"/>
    <x v="1"/>
    <x v="221"/>
    <s v="Resuelta"/>
    <n v="12"/>
    <n v="2"/>
    <n v="2020"/>
    <n v="287"/>
    <s v="No Cruza"/>
    <n v="6"/>
    <n v="12"/>
    <n v="2"/>
    <n v="2020"/>
    <n v="287"/>
    <x v="1"/>
    <n v="0"/>
    <x v="0"/>
  </r>
  <r>
    <s v="P93422020110008"/>
    <x v="3"/>
    <n v="0"/>
    <n v="0"/>
    <s v="                                                                                "/>
    <s v="O.C. La 14          "/>
    <s v="ROGELIO JESUS PACHECO MERCADO                                           "/>
    <n v="3135897740"/>
    <s v="TC090"/>
    <s v="                                                                                                                                                                                           "/>
    <s v="ENTRADA PANTANO                                             "/>
    <s v="T6722017                      "/>
    <s v="Diana_Patricia_Mercado_Pinedo                                                   "/>
    <s v="AC005"/>
    <n v="20201118"/>
    <n v="20201118"/>
    <n v="9342"/>
    <n v="28288883"/>
    <s v="Inspección Normalización"/>
    <s v="NO"/>
    <x v="2"/>
    <n v="3.2"/>
    <n v="3200"/>
    <s v="Suministros definitivos Simples "/>
    <x v="3"/>
    <n v="20201118"/>
    <x v="1"/>
    <n v="1"/>
    <x v="1"/>
    <n v="18"/>
    <x v="5"/>
    <x v="1"/>
    <x v="0"/>
    <x v="66"/>
    <s v="Pendiente"/>
    <n v="18"/>
    <n v="11"/>
    <n v="2020"/>
    <n v="7"/>
    <s v="No Cruza"/>
    <n v="7"/>
    <n v="18"/>
    <n v="11"/>
    <n v="2020"/>
    <n v="7"/>
    <x v="1"/>
    <n v="0"/>
    <x v="1"/>
  </r>
  <r>
    <s v="P11102020050032"/>
    <x v="2"/>
    <n v="0"/>
    <n v="0"/>
    <s v="                                                                                "/>
    <s v="O.C. B/quilla Cto   "/>
    <s v="FUTBOL ALAMEDA DEL RIO FEDERACION COLOMBIANA DE                         "/>
    <n v="0"/>
    <s v="TC092"/>
    <s v="                                                                                                                                                                                           "/>
    <s v="RELLENO SANITARIO                                           "/>
    <s v="A3151411                      "/>
    <s v="FERGIE_YULISSA_SOLANO_MANOTAS                                                   "/>
    <s v="AC190"/>
    <n v="20200521"/>
    <n v="20200521"/>
    <n v="1110"/>
    <n v="27681208"/>
    <s v="Seguimiento y rev. instalacion electrica distribucion "/>
    <s v="NO"/>
    <x v="1"/>
    <n v="500"/>
    <n v="500000"/>
    <s v="Obras "/>
    <x v="7"/>
    <n v="20200919"/>
    <x v="3"/>
    <n v="1"/>
    <x v="0"/>
    <n v="21"/>
    <x v="2"/>
    <x v="1"/>
    <x v="1"/>
    <x v="433"/>
    <s v="Resuelta"/>
    <n v="19"/>
    <n v="9"/>
    <n v="2020"/>
    <n v="67"/>
    <d v="2020-06-22T00:00:00"/>
    <n v="121"/>
    <n v="21"/>
    <n v="5"/>
    <n v="2020"/>
    <n v="188"/>
    <x v="1"/>
    <n v="121"/>
    <x v="2"/>
  </r>
  <r>
    <s v="P11802020090006"/>
    <x v="3"/>
    <n v="2422755"/>
    <n v="20300440"/>
    <s v="Situacion correcta                                                              "/>
    <s v="O.C. B/quilla Sur   "/>
    <s v="JOSE RAFAEL OÑATE ARMENTA                                               "/>
    <s v="3742146  3002798517   "/>
    <s v="TC090"/>
    <s v="CR 43A 27C 2                                                                                                                                                                               "/>
    <s v="=CRA 43A 27C 02                                             "/>
    <s v="A2790619                      "/>
    <s v="Martha_Oliva_Ortega                                                             "/>
    <s v="AC005"/>
    <n v="20200901"/>
    <n v="20201023"/>
    <n v="1180"/>
    <n v="28248992"/>
    <s v="Inspección Normalización"/>
    <s v="NO"/>
    <x v="3"/>
    <n v="3"/>
    <n v="3000"/>
    <s v="Aumentos de potencia"/>
    <x v="3"/>
    <n v="20201023"/>
    <x v="1"/>
    <n v="1"/>
    <x v="1"/>
    <n v="1"/>
    <x v="7"/>
    <x v="1"/>
    <x v="1"/>
    <x v="332"/>
    <s v="Resuelta"/>
    <n v="23"/>
    <n v="10"/>
    <n v="2020"/>
    <n v="33"/>
    <s v="No Cruza"/>
    <n v="52"/>
    <n v="23"/>
    <n v="10"/>
    <n v="2020"/>
    <n v="33"/>
    <x v="1"/>
    <n v="0"/>
    <x v="1"/>
  </r>
  <r>
    <s v="P11102020100059"/>
    <x v="2"/>
    <n v="0"/>
    <n v="0"/>
    <s v="                                                                                "/>
    <s v="ZE Bquilla-Sur-S/dad"/>
    <s v="EL RUBI SUBNORMAL      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ENTRE LA CL 84 CR 36 ESQUINA                                "/>
    <s v="T9763922                      "/>
    <s v="Somaya_Rincon                                                                   "/>
    <s v="AC190"/>
    <n v="20201016"/>
    <n v="20201016"/>
    <n v="1110"/>
    <n v="0"/>
    <m/>
    <s v="NO"/>
    <x v="0"/>
    <n v="125"/>
    <n v="125000"/>
    <s v="Obras "/>
    <x v="2"/>
    <n v="20201016"/>
    <x v="2"/>
    <n v="1"/>
    <x v="0"/>
    <n v="16"/>
    <x v="3"/>
    <x v="1"/>
    <x v="1"/>
    <x v="3"/>
    <s v="Sin Orden"/>
    <n v="16"/>
    <n v="10"/>
    <n v="2020"/>
    <n v="40"/>
    <s v="No Cruza"/>
    <n v="40"/>
    <n v="16"/>
    <n v="10"/>
    <n v="2020"/>
    <n v="40"/>
    <x v="1"/>
    <n v="0"/>
    <x v="2"/>
  </r>
  <r>
    <s v="P75412019060019"/>
    <x v="2"/>
    <n v="2016810"/>
    <n v="20177349"/>
    <s v="Situacion correcta                                                              "/>
    <s v="O.C. B/quilla Cto   "/>
    <s v="  ESE HOSPITAL LOCAL DE CAMPO DE LA CRUZ                                "/>
    <n v="3004943013"/>
    <s v="TC095"/>
    <s v="CL 10 4 9                                                                                                                                                                                  "/>
    <s v="HOSPITAL CAMPO DE LA CRUZ                                   "/>
    <s v="A2891363                      "/>
    <s v="Naibet Olivo                                                                    "/>
    <s v="AC190"/>
    <n v="20190614"/>
    <n v="20190709"/>
    <n v="7541"/>
    <n v="27441148"/>
    <s v="Seguimiento y rev. instalacion electrica distribucion "/>
    <s v="NO"/>
    <x v="1"/>
    <n v="375"/>
    <n v="375000"/>
    <s v="Aumentos de potencia"/>
    <x v="8"/>
    <n v="20200710"/>
    <x v="3"/>
    <n v="1"/>
    <x v="0"/>
    <n v="14"/>
    <x v="4"/>
    <x v="2"/>
    <x v="4"/>
    <x v="76"/>
    <s v="Resuelta"/>
    <n v="10"/>
    <n v="7"/>
    <n v="2020"/>
    <n v="138"/>
    <d v="2020-05-11T00:00:00"/>
    <n v="392"/>
    <n v="9"/>
    <n v="7"/>
    <n v="2019"/>
    <n v="505"/>
    <x v="0"/>
    <n v="367"/>
    <x v="2"/>
  </r>
  <r>
    <s v="P11802020040010"/>
    <x v="2"/>
    <n v="0"/>
    <n v="0"/>
    <s v="                                                                                "/>
    <s v="O.C. B/quilla Cto   "/>
    <s v="  PLAZA MACONDO SOLEDAD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LAZA MACONDO                                               "/>
    <s v="A3151411                      "/>
    <s v="FERGIE_YULISSA_SOLANO_MANOTAS                                                   "/>
    <s v="AC190"/>
    <n v="20200414"/>
    <n v="20200520"/>
    <n v="1180"/>
    <n v="28257707"/>
    <s v="Seguimiento y rev. instalacion electrica distribucion "/>
    <s v="NO"/>
    <x v="1"/>
    <n v="150"/>
    <n v="150000"/>
    <s v="Obras "/>
    <x v="8"/>
    <n v="20201028"/>
    <x v="3"/>
    <n v="1"/>
    <x v="0"/>
    <n v="14"/>
    <x v="8"/>
    <x v="1"/>
    <x v="1"/>
    <x v="406"/>
    <s v="Resuelta"/>
    <n v="28"/>
    <n v="10"/>
    <n v="2020"/>
    <n v="28"/>
    <d v="2020-10-28T00:00:00"/>
    <n v="197"/>
    <n v="20"/>
    <n v="5"/>
    <n v="2020"/>
    <n v="189"/>
    <x v="1"/>
    <n v="161"/>
    <x v="2"/>
  </r>
  <r>
    <s v="P11702020100103"/>
    <x v="5"/>
    <n v="0"/>
    <n v="0"/>
    <s v="                                                                                "/>
    <s v="Of. Telefónica 24H  "/>
    <s v="ELVIRA BARROZO MONTERO                                                  "/>
    <n v="3008347246"/>
    <s v="TC090"/>
    <s v="                                                                                                                                                                                           "/>
    <s v="=CRA 5B 38B 173   APTO 1                                    "/>
    <s v="NT001137                      "/>
    <s v="STEFANNIE_PAOLA_RAMBAO_BENAVIDES                                                "/>
    <s v="AC230"/>
    <n v="20201029"/>
    <n v="20201029"/>
    <n v="1170"/>
    <n v="0"/>
    <m/>
    <s v="NO"/>
    <x v="0"/>
    <n v="5"/>
    <n v="5000"/>
    <s v="Suministros definitivos Simples "/>
    <x v="9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12102019020019"/>
    <x v="2"/>
    <n v="2500632"/>
    <n v="0"/>
    <s v="                                                                                "/>
    <s v="O.C. B/quilla Cto   "/>
    <s v="MONICA I. CEPEDA DE LLINAS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218"/>
    <n v="20190218"/>
    <n v="1210"/>
    <n v="0"/>
    <m/>
    <s v="NO"/>
    <x v="0"/>
    <n v="75"/>
    <n v="75000"/>
    <s v="Aumentos de potencia"/>
    <x v="8"/>
    <n v="20190308"/>
    <x v="2"/>
    <n v="1"/>
    <x v="0"/>
    <n v="18"/>
    <x v="1"/>
    <x v="2"/>
    <x v="4"/>
    <x v="817"/>
    <s v="Sin Orden"/>
    <n v="8"/>
    <n v="3"/>
    <n v="2019"/>
    <n v="628"/>
    <s v="No Cruza"/>
    <n v="628"/>
    <n v="18"/>
    <n v="2"/>
    <n v="2019"/>
    <n v="646"/>
    <x v="0"/>
    <n v="18"/>
    <x v="2"/>
  </r>
  <r>
    <s v="P75412020050010"/>
    <x v="3"/>
    <n v="0"/>
    <n v="0"/>
    <s v="                                                                                "/>
    <s v="O.C Sabanalarga     "/>
    <s v="LUISA MARQUEZ CONRADO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005"/>
    <n v="20200530"/>
    <n v="20200530"/>
    <n v="7541"/>
    <n v="28242901"/>
    <s v="Inspección Normalización"/>
    <s v="SI"/>
    <x v="2"/>
    <n v="3"/>
    <n v="3000"/>
    <s v="Suministros definitivos Simples "/>
    <x v="3"/>
    <n v="20200530"/>
    <x v="1"/>
    <n v="1"/>
    <x v="1"/>
    <n v="30"/>
    <x v="2"/>
    <x v="1"/>
    <x v="4"/>
    <x v="2"/>
    <s v="Pendiente"/>
    <n v="30"/>
    <n v="5"/>
    <n v="2020"/>
    <n v="179"/>
    <d v="2020-10-20T00:00:00"/>
    <n v="179"/>
    <n v="30"/>
    <n v="5"/>
    <n v="2020"/>
    <n v="179"/>
    <x v="1"/>
    <n v="0"/>
    <x v="1"/>
  </r>
  <r>
    <s v="P95102020090023"/>
    <x v="5"/>
    <n v="0"/>
    <n v="0"/>
    <s v="                                                                                "/>
    <s v="O.C. Soledad        "/>
    <s v="FABIAN RIQUETT MAESTRE                                                  "/>
    <n v="3506872693"/>
    <s v="TC090"/>
    <s v="                                                                                                                                                                                           "/>
    <s v="=CLL 63 22E 10                                              "/>
    <s v="A2670921                      "/>
    <s v="Margarita_Ortiz_Dominguez                                                       "/>
    <s v="AC230"/>
    <n v="20200918"/>
    <n v="20200918"/>
    <n v="9510"/>
    <n v="0"/>
    <m/>
    <s v="NO"/>
    <x v="0"/>
    <n v="3"/>
    <n v="3000"/>
    <s v="Suministros definitivos Simples "/>
    <x v="9"/>
    <n v="20200918"/>
    <x v="1"/>
    <n v="1"/>
    <x v="1"/>
    <n v="18"/>
    <x v="7"/>
    <x v="1"/>
    <x v="1"/>
    <x v="132"/>
    <s v="Sin Orden"/>
    <n v="18"/>
    <n v="9"/>
    <n v="2020"/>
    <n v="68"/>
    <s v="No Cruza"/>
    <n v="68"/>
    <n v="18"/>
    <n v="9"/>
    <n v="2020"/>
    <n v="68"/>
    <x v="1"/>
    <n v="0"/>
    <x v="4"/>
  </r>
  <r>
    <s v="P11102020110045"/>
    <x v="5"/>
    <n v="0"/>
    <n v="0"/>
    <s v="                                                                                "/>
    <s v="O.C. B/quilla Cto   "/>
    <s v="BARRANQUILLA UNION TEMPORAL ARROYOS DE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UNION TEMPORAL ARROYO DE BARRANQUILLA                       "/>
    <s v="T9763922                      "/>
    <s v="Somaya_Rincon                                                                   "/>
    <s v="AC230"/>
    <n v="20201109"/>
    <n v="20201109"/>
    <n v="1110"/>
    <n v="0"/>
    <m/>
    <s v="NO"/>
    <x v="0"/>
    <n v="1"/>
    <n v="1000"/>
    <s v="Obras "/>
    <x v="9"/>
    <n v="20201109"/>
    <x v="4"/>
    <n v="1"/>
    <x v="0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11802019090111"/>
    <x v="4"/>
    <n v="0"/>
    <n v="0"/>
    <s v="                                                                                "/>
    <s v="O.C. B/quilla Nte   "/>
    <s v="SA CONSTRUCCIONES MARVAL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0927"/>
    <n v="20200312"/>
    <n v="1180"/>
    <n v="27092099"/>
    <s v="Seguimiento y rev. instalacion electrica distribucion "/>
    <s v="NO"/>
    <x v="3"/>
    <n v="75"/>
    <n v="75000"/>
    <s v="Obras "/>
    <x v="6"/>
    <n v="20200312"/>
    <x v="2"/>
    <n v="1"/>
    <x v="0"/>
    <n v="27"/>
    <x v="7"/>
    <x v="2"/>
    <x v="1"/>
    <x v="467"/>
    <s v="Resuelta"/>
    <n v="12"/>
    <n v="3"/>
    <n v="2020"/>
    <n v="258"/>
    <s v="No Cruza"/>
    <n v="167"/>
    <n v="12"/>
    <n v="3"/>
    <n v="2020"/>
    <n v="258"/>
    <x v="1"/>
    <n v="0"/>
    <x v="3"/>
  </r>
  <r>
    <s v="P75422020060003"/>
    <x v="0"/>
    <n v="0"/>
    <n v="0"/>
    <s v="                                                                                "/>
    <s v="O.C Sabanalarga     "/>
    <s v="PRIMERO DE OCTUBRE MUNICIPIO DE BARANOA                                 "/>
    <n v="3107362056"/>
    <s v="TC093"/>
    <s v="                                                                                                                                                                                           "/>
    <s v="SUBNORMAL CT REF 11194                                      "/>
    <s v="A8742068                      "/>
    <s v="Alvaro_Enrique_Hernandez_Suarez                                                 "/>
    <s v="AC100"/>
    <n v="20200625"/>
    <n v="20200629"/>
    <n v="7542"/>
    <n v="0"/>
    <m/>
    <s v="NO"/>
    <x v="0"/>
    <n v="75"/>
    <n v="75000"/>
    <s v="Obras "/>
    <x v="0"/>
    <n v="20200629"/>
    <x v="8"/>
    <n v="1"/>
    <x v="0"/>
    <n v="25"/>
    <x v="4"/>
    <x v="1"/>
    <x v="4"/>
    <x v="123"/>
    <s v="Sin Orden"/>
    <n v="29"/>
    <n v="6"/>
    <n v="2020"/>
    <n v="149"/>
    <s v="No Cruza"/>
    <n v="149"/>
    <n v="29"/>
    <n v="6"/>
    <n v="2020"/>
    <n v="149"/>
    <x v="1"/>
    <n v="0"/>
    <x v="0"/>
  </r>
  <r>
    <s v="P11102020050039"/>
    <x v="0"/>
    <n v="2687403"/>
    <n v="20147022"/>
    <s v="Situacion correcta                                                              "/>
    <s v="O.C. B/quilla Cto   "/>
    <s v="JORGE DUQUE WILSON                                                      "/>
    <n v="3106019406"/>
    <s v="TC092"/>
    <s v="CR 43 75 48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522"/>
    <n v="20200529"/>
    <n v="1110"/>
    <n v="27531919"/>
    <s v="Factibilidad Distribucion "/>
    <s v="NO"/>
    <x v="1"/>
    <n v="45"/>
    <n v="45000"/>
    <s v="Aumentos de potencia"/>
    <x v="0"/>
    <n v="20200529"/>
    <x v="2"/>
    <n v="1"/>
    <x v="0"/>
    <n v="22"/>
    <x v="2"/>
    <x v="1"/>
    <x v="1"/>
    <x v="67"/>
    <s v="Resuelta"/>
    <n v="29"/>
    <n v="5"/>
    <n v="2020"/>
    <n v="180"/>
    <s v="No Cruza"/>
    <n v="7"/>
    <n v="29"/>
    <n v="5"/>
    <n v="2020"/>
    <n v="180"/>
    <x v="1"/>
    <n v="0"/>
    <x v="0"/>
  </r>
  <r>
    <s v="P11102020020004"/>
    <x v="2"/>
    <n v="2323335"/>
    <n v="0"/>
    <s v="                                                                                "/>
    <s v="O.C. B/quilla Cto   "/>
    <s v="  COCINAS BARRANQUILLA                                                  "/>
    <s v="3227846744_3183519994 "/>
    <s v="TC092"/>
    <s v="                                                                                                                                                                                           "/>
    <s v="=CRA 53 68 55                                               "/>
    <s v="A3151411                      "/>
    <s v="FERGIE_YULISSA_SOLANO_MANOTAS                                                   "/>
    <s v="AC190"/>
    <n v="20200203"/>
    <n v="20200330"/>
    <n v="1110"/>
    <n v="27139978"/>
    <s v="Factibilidad Distribucion "/>
    <s v="NO"/>
    <x v="1"/>
    <n v="225"/>
    <n v="225000"/>
    <s v="Aumentos de potencia"/>
    <x v="7"/>
    <n v="20200408"/>
    <x v="3"/>
    <n v="1"/>
    <x v="0"/>
    <n v="3"/>
    <x v="1"/>
    <x v="1"/>
    <x v="1"/>
    <x v="506"/>
    <s v="Resuelta"/>
    <n v="8"/>
    <n v="4"/>
    <n v="2020"/>
    <n v="231"/>
    <s v="No Cruza"/>
    <n v="65"/>
    <n v="30"/>
    <n v="3"/>
    <n v="2020"/>
    <n v="240"/>
    <x v="1"/>
    <n v="9"/>
    <x v="2"/>
  </r>
  <r>
    <s v="P33102020090016"/>
    <x v="0"/>
    <n v="0"/>
    <n v="0"/>
    <s v="                                                                                "/>
    <s v="O.C. Riohacha       "/>
    <s v="RIOHACHA COMUNIDADES PROXIMA LAGUNA D OXIDACION 1                       "/>
    <n v="0"/>
    <s v="TC090"/>
    <s v="                                                                                                                                                                                           "/>
    <s v="LAGUNA DE OXIDACION                                         "/>
    <s v="N3352044                      "/>
    <s v="Laudis_Peñaranda_                                                               "/>
    <s v="AC100"/>
    <n v="20200910"/>
    <n v="20201026"/>
    <n v="3310"/>
    <n v="28122243"/>
    <s v="Factibilidad Distribucion "/>
    <s v="NO"/>
    <x v="1"/>
    <n v="190"/>
    <n v="190000"/>
    <s v="Obras "/>
    <x v="0"/>
    <n v="20201026"/>
    <x v="2"/>
    <n v="1"/>
    <x v="0"/>
    <n v="10"/>
    <x v="7"/>
    <x v="1"/>
    <x v="3"/>
    <x v="376"/>
    <s v="Resuelta"/>
    <n v="26"/>
    <n v="10"/>
    <n v="2020"/>
    <n v="30"/>
    <s v="No Cruza"/>
    <n v="46"/>
    <n v="26"/>
    <n v="10"/>
    <n v="2020"/>
    <n v="30"/>
    <x v="1"/>
    <n v="0"/>
    <x v="0"/>
  </r>
  <r>
    <s v="P11802018020031"/>
    <x v="0"/>
    <n v="0"/>
    <n v="0"/>
    <s v="                                                                                "/>
    <s v="O.C. B/quilla Cto   "/>
    <s v="LAS MORA TRAFO 6 CONJUNTO RESIDENCIAL VILLA LINDA                       "/>
    <n v="0"/>
    <s v="TC090"/>
    <s v="                                                                                                                                                                                           "/>
    <s v="VILLA LINDA LAS MORA 2 TRAFO 6                              "/>
    <s v="TR183120                      "/>
    <s v="                                                                                "/>
    <s v="AC100"/>
    <n v="20180208"/>
    <n v="20180208"/>
    <n v="1180"/>
    <n v="0"/>
    <m/>
    <s v="NO"/>
    <x v="0"/>
    <n v="75"/>
    <n v="75000"/>
    <s v="Obras "/>
    <x v="0"/>
    <n v="20180208"/>
    <x v="2"/>
    <n v="1"/>
    <x v="0"/>
    <n v="8"/>
    <x v="1"/>
    <x v="3"/>
    <x v="1"/>
    <x v="831"/>
    <s v="Sin Orden"/>
    <n v="8"/>
    <n v="2"/>
    <n v="2018"/>
    <n v="1021"/>
    <s v="No Cruza"/>
    <n v="1021"/>
    <n v="8"/>
    <n v="2"/>
    <n v="2018"/>
    <n v="1021"/>
    <x v="0"/>
    <n v="0"/>
    <x v="0"/>
  </r>
  <r>
    <s v="P11802020030022"/>
    <x v="2"/>
    <n v="0"/>
    <n v="0"/>
    <s v="                                                                                "/>
    <s v="O.C. B/quilla Nte   "/>
    <s v="  URB BRISAS DE SEVILLA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306"/>
    <n v="20200325"/>
    <n v="1180"/>
    <n v="28257730"/>
    <s v="Seguimiento y rev. instalacion electrica distribucion "/>
    <s v="NO"/>
    <x v="1"/>
    <n v="270"/>
    <n v="270000"/>
    <s v="Obras "/>
    <x v="8"/>
    <n v="20201028"/>
    <x v="3"/>
    <n v="1"/>
    <x v="0"/>
    <n v="6"/>
    <x v="0"/>
    <x v="1"/>
    <x v="1"/>
    <x v="93"/>
    <s v="Resuelta"/>
    <n v="28"/>
    <n v="10"/>
    <n v="2020"/>
    <n v="28"/>
    <d v="2020-10-28T00:00:00"/>
    <n v="236"/>
    <n v="25"/>
    <n v="3"/>
    <n v="2020"/>
    <n v="245"/>
    <x v="1"/>
    <n v="217"/>
    <x v="2"/>
  </r>
  <r>
    <s v="P34102020110080"/>
    <x v="3"/>
    <n v="0"/>
    <n v="0"/>
    <s v="                                                                                "/>
    <s v="O.C. Ciénaga        "/>
    <s v="SANDRA MILENA SARMIENTO QUINTERO                                        "/>
    <n v="3008082384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0153                      "/>
    <s v="LEONELA_CARRILLO_SIMANCA                                                        "/>
    <s v="AC005"/>
    <n v="20201118"/>
    <n v="20201118"/>
    <n v="3410"/>
    <n v="28289213"/>
    <s v="Inspección Normalización"/>
    <s v="NO"/>
    <x v="2"/>
    <n v="3"/>
    <n v="3000"/>
    <s v="Suministros definitivos Simples "/>
    <x v="3"/>
    <n v="20201118"/>
    <x v="1"/>
    <n v="1"/>
    <x v="1"/>
    <n v="18"/>
    <x v="5"/>
    <x v="1"/>
    <x v="0"/>
    <x v="66"/>
    <s v="Pendiente"/>
    <n v="18"/>
    <n v="11"/>
    <n v="2020"/>
    <n v="7"/>
    <s v="No Cruza"/>
    <n v="7"/>
    <n v="18"/>
    <n v="11"/>
    <n v="2020"/>
    <n v="7"/>
    <x v="1"/>
    <n v="0"/>
    <x v="1"/>
  </r>
  <r>
    <s v="P11102019060078"/>
    <x v="4"/>
    <n v="2690001"/>
    <n v="0"/>
    <s v="                                                                                "/>
    <s v="O.C. B/quilla Cto   "/>
    <s v="JOSE SELMAN GIRALDO                                                     "/>
    <n v="304596726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620"/>
    <n v="20200110"/>
    <n v="1110"/>
    <n v="26613035"/>
    <s v="Seguimiento y rev. instalacion electrica distribucion "/>
    <s v="NO"/>
    <x v="3"/>
    <n v="30"/>
    <n v="30000"/>
    <s v="Aumentos de potencia"/>
    <x v="6"/>
    <n v="20200110"/>
    <x v="2"/>
    <n v="1"/>
    <x v="0"/>
    <n v="20"/>
    <x v="4"/>
    <x v="2"/>
    <x v="1"/>
    <x v="408"/>
    <s v="Resuelta"/>
    <n v="10"/>
    <n v="1"/>
    <n v="2020"/>
    <n v="320"/>
    <s v="No Cruza"/>
    <n v="204"/>
    <n v="10"/>
    <n v="1"/>
    <n v="2020"/>
    <n v="320"/>
    <x v="1"/>
    <n v="0"/>
    <x v="3"/>
  </r>
  <r>
    <s v="P33102019080039"/>
    <x v="2"/>
    <n v="5634291"/>
    <n v="25642199"/>
    <s v="Situacion correcta                                                              "/>
    <s v="O.C. Riohacha       "/>
    <s v="INTERNACIONAL IGLESIA MINISTERIA DE DIOS DE JESUCRIST                   "/>
    <n v="3003982876"/>
    <s v="TC092"/>
    <s v="CL 15 12A 50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824"/>
    <n v="20190824"/>
    <n v="3310"/>
    <n v="0"/>
    <m/>
    <s v="NO"/>
    <x v="0"/>
    <n v="225"/>
    <n v="225000"/>
    <s v="Aumentos de potencia"/>
    <x v="7"/>
    <n v="20190824"/>
    <x v="2"/>
    <n v="1"/>
    <x v="0"/>
    <n v="24"/>
    <x v="10"/>
    <x v="2"/>
    <x v="3"/>
    <x v="602"/>
    <s v="Sin Orden"/>
    <n v="24"/>
    <n v="8"/>
    <n v="2019"/>
    <n v="459"/>
    <s v="No Cruza"/>
    <n v="459"/>
    <n v="24"/>
    <n v="8"/>
    <n v="2019"/>
    <n v="459"/>
    <x v="0"/>
    <n v="0"/>
    <x v="2"/>
  </r>
  <r>
    <s v="P11102020110100"/>
    <x v="3"/>
    <n v="0"/>
    <n v="0"/>
    <s v="                                                                                "/>
    <s v="OC CCIAL AMERICANO  "/>
    <s v="JOSE PABLO RUEDA RUEDA                                                  "/>
    <n v="318300172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7                      "/>
    <s v="SANDRA_PEREZ_MORGAN                                                             "/>
    <s v="AC005"/>
    <n v="20201117"/>
    <n v="20201117"/>
    <n v="1110"/>
    <n v="28287247"/>
    <s v="Inspección Normalización"/>
    <s v="NO"/>
    <x v="2"/>
    <n v="3"/>
    <n v="3000"/>
    <s v="Suministros definitivos Simples "/>
    <x v="3"/>
    <n v="20201117"/>
    <x v="1"/>
    <n v="1"/>
    <x v="1"/>
    <n v="17"/>
    <x v="5"/>
    <x v="1"/>
    <x v="1"/>
    <x v="24"/>
    <s v="Pendiente"/>
    <n v="17"/>
    <n v="11"/>
    <n v="2020"/>
    <n v="8"/>
    <s v="No Cruza"/>
    <n v="8"/>
    <n v="17"/>
    <n v="11"/>
    <n v="2020"/>
    <n v="8"/>
    <x v="1"/>
    <n v="0"/>
    <x v="1"/>
  </r>
  <r>
    <s v="P11802020070062"/>
    <x v="0"/>
    <n v="0"/>
    <n v="0"/>
    <s v="                                                                                "/>
    <s v="O.C. B/quilla Cto   "/>
    <s v="CC EXITO INSTALACION DE MEDICION EMBEBID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MBEBIDA EXITO                                              "/>
    <s v="A3151411                      "/>
    <s v="FERGIE_YULISSA_SOLANO_MANOTAS                                                   "/>
    <s v="AC100"/>
    <n v="20200724"/>
    <n v="20200731"/>
    <n v="1180"/>
    <n v="27884148"/>
    <s v="Factibilidad Distribucion "/>
    <s v="NO"/>
    <x v="1"/>
    <n v="630"/>
    <n v="630000"/>
    <s v="Obras "/>
    <x v="0"/>
    <n v="20200731"/>
    <x v="3"/>
    <n v="1"/>
    <x v="0"/>
    <n v="24"/>
    <x v="6"/>
    <x v="1"/>
    <x v="1"/>
    <x v="104"/>
    <s v="Resuelta"/>
    <n v="31"/>
    <n v="7"/>
    <n v="2020"/>
    <n v="117"/>
    <s v="No Cruza"/>
    <n v="7"/>
    <n v="31"/>
    <n v="7"/>
    <n v="2020"/>
    <n v="117"/>
    <x v="1"/>
    <n v="0"/>
    <x v="0"/>
  </r>
  <r>
    <s v="P34102020100026"/>
    <x v="9"/>
    <n v="0"/>
    <n v="0"/>
    <s v="                                                                                "/>
    <s v="O.C. La 14          "/>
    <s v="JAVIER RICARDO ORTIZ SOLANO BMT                                         "/>
    <n v="0"/>
    <s v="TC012"/>
    <s v="                                                                                                                                                                                           "/>
    <s v="NIV VECINO 6629461                                          "/>
    <s v="T2713741                      "/>
    <s v="Lissett Logreira                                                                "/>
    <s v="AC090"/>
    <n v="20201010"/>
    <n v="20201010"/>
    <n v="3410"/>
    <n v="0"/>
    <m/>
    <s v="NO"/>
    <x v="0"/>
    <n v="100"/>
    <n v="100000"/>
    <s v="Obras "/>
    <x v="15"/>
    <n v="20201010"/>
    <x v="2"/>
    <n v="1"/>
    <x v="0"/>
    <n v="10"/>
    <x v="3"/>
    <x v="1"/>
    <x v="0"/>
    <x v="309"/>
    <s v="Sin Orden"/>
    <n v="10"/>
    <n v="10"/>
    <n v="2020"/>
    <n v="46"/>
    <s v="No Cruza"/>
    <n v="46"/>
    <n v="10"/>
    <n v="10"/>
    <n v="2020"/>
    <n v="46"/>
    <x v="1"/>
    <n v="0"/>
    <x v="6"/>
  </r>
  <r>
    <s v="P93312020060005"/>
    <x v="2"/>
    <n v="0"/>
    <n v="0"/>
    <s v="                                                                                "/>
    <s v="O.C. Riohacha       "/>
    <s v="MUNICIPIO DE BARRANCAS ELECT ZONA RURAL 2 NO INTERCONECTADA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604"/>
    <n v="20200708"/>
    <n v="9331"/>
    <n v="27601831"/>
    <s v="Factibilidad Distribucion "/>
    <s v="NO"/>
    <x v="1"/>
    <n v="25"/>
    <n v="25000"/>
    <s v="Obras "/>
    <x v="7"/>
    <n v="20200818"/>
    <x v="7"/>
    <n v="1"/>
    <x v="0"/>
    <n v="4"/>
    <x v="4"/>
    <x v="1"/>
    <x v="3"/>
    <x v="27"/>
    <s v="Resuelta"/>
    <n v="18"/>
    <n v="8"/>
    <n v="2020"/>
    <n v="99"/>
    <s v="No Cruza"/>
    <n v="75"/>
    <n v="8"/>
    <n v="7"/>
    <n v="2020"/>
    <n v="140"/>
    <x v="1"/>
    <n v="41"/>
    <x v="2"/>
  </r>
  <r>
    <s v="P12202020110015"/>
    <x v="3"/>
    <n v="0"/>
    <n v="0"/>
    <s v="                                                                                "/>
    <s v="O.C Sabanalarga     "/>
    <s v="MILTON BRANDO GUARDIA SAMUDIO                                           "/>
    <n v="3014209165"/>
    <s v="TC090"/>
    <s v="                                                                                                                                                                                           "/>
    <s v="CRA 14 NO 14 43 LA ARBOLEDA CGTO PITAL D                    "/>
    <s v="ACSIA043                      "/>
    <s v="BRENDA MONSALVE                                                                 "/>
    <s v="AC005"/>
    <n v="20201120"/>
    <n v="20201120"/>
    <n v="1220"/>
    <n v="28293816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4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95202019070032"/>
    <x v="4"/>
    <n v="0"/>
    <n v="0"/>
    <s v="                                                                                "/>
    <s v="O.C. B/quilla Nte   "/>
    <s v="ETAPA 2 SALA DE VENTAS DOÑA MANUELA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OÑA MANUELA                                                "/>
    <s v="A3151411                      "/>
    <s v="FERGIE_YULISSA_SOLANO_MANOTAS                                                   "/>
    <s v="AC220"/>
    <n v="20190725"/>
    <n v="20200110"/>
    <n v="9520"/>
    <n v="26936813"/>
    <s v="Seguimiento y rev. instalacion electrica distribucion "/>
    <s v="NO"/>
    <x v="3"/>
    <n v="75"/>
    <n v="75000"/>
    <s v="Obras "/>
    <x v="6"/>
    <n v="20200110"/>
    <x v="2"/>
    <n v="1"/>
    <x v="0"/>
    <n v="25"/>
    <x v="6"/>
    <x v="2"/>
    <x v="4"/>
    <x v="605"/>
    <s v="Resuelta"/>
    <n v="10"/>
    <n v="1"/>
    <n v="2020"/>
    <n v="320"/>
    <s v="No Cruza"/>
    <n v="169"/>
    <n v="10"/>
    <n v="1"/>
    <n v="2020"/>
    <n v="320"/>
    <x v="1"/>
    <n v="0"/>
    <x v="3"/>
  </r>
  <r>
    <s v="P11602017110001"/>
    <x v="2"/>
    <n v="0"/>
    <n v="0"/>
    <s v="                                                                                "/>
    <s v="C.T.SOLEDAD         "/>
    <s v="CONSTRUCTORA BOLIVAR PROVISIONAL PUERTO TAMBORA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1101"/>
    <n v="20171204"/>
    <n v="1160"/>
    <n v="24705340"/>
    <s v="Seguimiento y rev. instalacion electrica distribucion "/>
    <s v="NO"/>
    <x v="1"/>
    <n v="400"/>
    <n v="400000"/>
    <s v="Obras "/>
    <x v="7"/>
    <n v="20180103"/>
    <x v="3"/>
    <n v="1"/>
    <x v="0"/>
    <n v="1"/>
    <x v="5"/>
    <x v="0"/>
    <x v="1"/>
    <x v="576"/>
    <s v="Resuelta"/>
    <n v="3"/>
    <n v="1"/>
    <n v="2018"/>
    <n v="1057"/>
    <d v="2018-01-30T00:00:00"/>
    <n v="63"/>
    <n v="4"/>
    <n v="12"/>
    <n v="2017"/>
    <n v="1087"/>
    <x v="0"/>
    <n v="30"/>
    <x v="2"/>
  </r>
  <r>
    <s v="P95102018010032"/>
    <x v="2"/>
    <n v="0"/>
    <n v="0"/>
    <s v="                                                                                "/>
    <s v="C.T.SOLEDAD         "/>
    <s v="  RIFLEXCO SAS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124"/>
    <n v="20180124"/>
    <n v="9510"/>
    <n v="0"/>
    <m/>
    <s v="NO"/>
    <x v="0"/>
    <n v="300"/>
    <n v="300000"/>
    <s v="Obras "/>
    <x v="7"/>
    <n v="20180124"/>
    <x v="3"/>
    <n v="1"/>
    <x v="0"/>
    <n v="24"/>
    <x v="11"/>
    <x v="3"/>
    <x v="1"/>
    <x v="832"/>
    <s v="Sin Orden"/>
    <n v="24"/>
    <n v="1"/>
    <n v="2018"/>
    <n v="1036"/>
    <s v="No Cruza"/>
    <n v="1036"/>
    <n v="24"/>
    <n v="1"/>
    <n v="2018"/>
    <n v="1036"/>
    <x v="0"/>
    <n v="0"/>
    <x v="2"/>
  </r>
  <r>
    <s v="P93402018050006"/>
    <x v="2"/>
    <n v="0"/>
    <n v="0"/>
    <s v="                                                                                "/>
    <s v="ZE Santa_Marta      "/>
    <s v="SIGILFREDO MARTINEZ MANGA BMT LA CRIOLLA                                "/>
    <n v="420182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80530"/>
    <n v="20180912"/>
    <n v="9340"/>
    <n v="25676825"/>
    <s v="Seguimiento y rev. instalacion electrica distribucion "/>
    <s v="NO"/>
    <x v="3"/>
    <n v="45"/>
    <n v="45000"/>
    <s v="Obras "/>
    <x v="5"/>
    <n v="20181012"/>
    <x v="2"/>
    <n v="1"/>
    <x v="0"/>
    <n v="30"/>
    <x v="2"/>
    <x v="3"/>
    <x v="0"/>
    <x v="833"/>
    <s v="Resuelta"/>
    <n v="12"/>
    <n v="10"/>
    <n v="2018"/>
    <n v="775"/>
    <s v="No Cruza"/>
    <n v="135"/>
    <n v="12"/>
    <n v="9"/>
    <n v="2018"/>
    <n v="805"/>
    <x v="0"/>
    <n v="30"/>
    <x v="2"/>
  </r>
  <r>
    <s v="P12102020100029"/>
    <x v="5"/>
    <n v="7603102"/>
    <n v="35089983"/>
    <s v="Situacion correcta                                                              "/>
    <s v="OC CCIAL AMERICANO  "/>
    <s v="ANTONIO GIL                                                             "/>
    <n v="3106046511"/>
    <s v="TC090"/>
    <s v="CL 2A 5 57                                                                                                                                                                                 "/>
    <s v="                                                            "/>
    <s v="MP000294                      "/>
    <s v="DARIO_GONZALEZ_IMITOLA                                                          "/>
    <s v="AC230"/>
    <n v="20201016"/>
    <n v="20201016"/>
    <n v="1210"/>
    <n v="0"/>
    <m/>
    <s v="NO"/>
    <x v="0"/>
    <n v="6"/>
    <n v="6000"/>
    <s v="Aumentos de potencia"/>
    <x v="9"/>
    <n v="20201016"/>
    <x v="1"/>
    <n v="1"/>
    <x v="1"/>
    <n v="16"/>
    <x v="3"/>
    <x v="1"/>
    <x v="4"/>
    <x v="3"/>
    <s v="Sin Orden"/>
    <n v="16"/>
    <n v="10"/>
    <n v="2020"/>
    <n v="40"/>
    <s v="No Cruza"/>
    <n v="40"/>
    <n v="16"/>
    <n v="10"/>
    <n v="2020"/>
    <n v="40"/>
    <x v="1"/>
    <n v="0"/>
    <x v="4"/>
  </r>
  <r>
    <s v="P12102020090025"/>
    <x v="0"/>
    <n v="0"/>
    <n v="0"/>
    <s v="                                                                                "/>
    <s v="O.C Sabanalarga     "/>
    <s v="TERESA ECHEVERRIA ECHEVERRIA CASTRO LOTES CON SERVICIOS                 "/>
    <n v="3003232102"/>
    <s v="TC090"/>
    <s v="                                                                                                                                                                                           "/>
    <s v="LOTES CON SERVICIO                                          "/>
    <s v="A8742068                      "/>
    <s v="Alvaro_Enrique_Hernandez_Suarez                                                 "/>
    <s v="AC100"/>
    <n v="20200923"/>
    <n v="20201028"/>
    <n v="1210"/>
    <n v="28255779"/>
    <s v="Factibilidad Distribucion "/>
    <s v="NO"/>
    <x v="1"/>
    <n v="150"/>
    <n v="150000"/>
    <s v="Obras "/>
    <x v="0"/>
    <n v="20201028"/>
    <x v="2"/>
    <n v="1"/>
    <x v="0"/>
    <n v="23"/>
    <x v="7"/>
    <x v="1"/>
    <x v="4"/>
    <x v="169"/>
    <s v="Resuelta"/>
    <n v="28"/>
    <n v="10"/>
    <n v="2020"/>
    <n v="28"/>
    <s v="No Cruza"/>
    <n v="35"/>
    <n v="28"/>
    <n v="10"/>
    <n v="2020"/>
    <n v="28"/>
    <x v="1"/>
    <n v="0"/>
    <x v="0"/>
  </r>
  <r>
    <s v="P34102020110082"/>
    <x v="3"/>
    <n v="1112923"/>
    <n v="10013679"/>
    <s v="Situacion correcta                                                              "/>
    <s v="O.C. La 14          "/>
    <s v="GRACIELA ACEVEDO GOMEZ                                                  "/>
    <n v="3157449759"/>
    <s v="TC090"/>
    <s v="CR 16D CL 10A 15                                                                                                                                                                           "/>
    <s v="                                                            "/>
    <s v="A9670285                      "/>
    <s v="Alexandra_Campo_Quintero                                                        "/>
    <s v="AC005"/>
    <n v="20201119"/>
    <n v="20201119"/>
    <n v="3410"/>
    <n v="28291224"/>
    <s v="Modificación de Potencia"/>
    <s v="NO"/>
    <x v="2"/>
    <n v="4"/>
    <n v="4000"/>
    <s v="Aumentos de potencia"/>
    <x v="3"/>
    <n v="20201119"/>
    <x v="1"/>
    <n v="1"/>
    <x v="1"/>
    <n v="19"/>
    <x v="5"/>
    <x v="1"/>
    <x v="0"/>
    <x v="94"/>
    <s v="Pendiente"/>
    <n v="19"/>
    <n v="11"/>
    <n v="2020"/>
    <n v="6"/>
    <s v="No Cruza"/>
    <n v="6"/>
    <n v="19"/>
    <n v="11"/>
    <n v="2020"/>
    <n v="6"/>
    <x v="1"/>
    <n v="0"/>
    <x v="1"/>
  </r>
  <r>
    <s v="P95302019040005"/>
    <x v="2"/>
    <n v="0"/>
    <n v="0"/>
    <s v="                                                                                "/>
    <s v="O.C. B/quilla Cto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8"/>
    <n v="20200416"/>
    <n v="9530"/>
    <n v="27768366"/>
    <s v="Seguimiento y rev. instalacion electrica distribucion "/>
    <s v="NO"/>
    <x v="2"/>
    <n v="15"/>
    <n v="15000"/>
    <s v="Obras "/>
    <x v="8"/>
    <n v="20200707"/>
    <x v="2"/>
    <n v="1"/>
    <x v="0"/>
    <n v="8"/>
    <x v="8"/>
    <x v="2"/>
    <x v="1"/>
    <x v="161"/>
    <s v="Pendiente"/>
    <n v="7"/>
    <n v="7"/>
    <n v="2020"/>
    <n v="141"/>
    <d v="2020-07-07T00:00:00"/>
    <n v="141"/>
    <n v="16"/>
    <n v="4"/>
    <n v="2020"/>
    <n v="223"/>
    <x v="1"/>
    <n v="82"/>
    <x v="2"/>
  </r>
  <r>
    <s v="P34102020080070"/>
    <x v="9"/>
    <n v="0"/>
    <n v="0"/>
    <s v="                                                                                "/>
    <s v="O.C. La 14          "/>
    <s v="RAFAEL PAEZ GONZALEZ BMT                                                "/>
    <n v="318837567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831"/>
    <n v="20200831"/>
    <n v="3410"/>
    <n v="28112740"/>
    <s v="Factibilidad Distribucion "/>
    <s v="NO"/>
    <x v="1"/>
    <n v="37.5"/>
    <n v="37500"/>
    <s v="Obras "/>
    <x v="15"/>
    <n v="20200831"/>
    <x v="2"/>
    <n v="1"/>
    <x v="3"/>
    <n v="31"/>
    <x v="10"/>
    <x v="1"/>
    <x v="0"/>
    <x v="31"/>
    <s v="Resuelta"/>
    <n v="31"/>
    <n v="8"/>
    <n v="2020"/>
    <n v="86"/>
    <s v="No Cruza"/>
    <n v="0"/>
    <n v="31"/>
    <n v="8"/>
    <n v="2020"/>
    <n v="86"/>
    <x v="1"/>
    <n v="0"/>
    <x v="6"/>
  </r>
  <r>
    <s v="P11802020110042"/>
    <x v="1"/>
    <n v="1929815"/>
    <n v="36109664"/>
    <s v="Situacion correcta                                                              "/>
    <s v="O.C. Soledad        "/>
    <s v="VIRGINIA DEL SOCORRO RAMIREZ MOLINA                                     "/>
    <n v="3024106726"/>
    <s v="TC090"/>
    <s v="CL 76B 12B 21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111"/>
    <n v="20201112"/>
    <n v="1180"/>
    <n v="28278658"/>
    <s v="Modificación de Potencia"/>
    <s v="NO"/>
    <x v="1"/>
    <n v="3"/>
    <n v="3000"/>
    <s v="Aumentos de potencia"/>
    <x v="1"/>
    <n v="20201112"/>
    <x v="1"/>
    <n v="1"/>
    <x v="1"/>
    <n v="11"/>
    <x v="5"/>
    <x v="1"/>
    <x v="1"/>
    <x v="216"/>
    <s v="Resuelta"/>
    <n v="12"/>
    <n v="11"/>
    <n v="2020"/>
    <n v="13"/>
    <s v="No Cruza"/>
    <n v="1"/>
    <n v="12"/>
    <n v="11"/>
    <n v="2020"/>
    <n v="13"/>
    <x v="1"/>
    <n v="0"/>
    <x v="1"/>
  </r>
  <r>
    <s v="P75412019030013"/>
    <x v="2"/>
    <n v="0"/>
    <n v="0"/>
    <s v="                                                                                "/>
    <s v="O.C. B/quilla Cto   "/>
    <s v="SUAN ELECTRIFICACION GERMAN OSPINO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318"/>
    <n v="20190626"/>
    <n v="7541"/>
    <n v="26121754"/>
    <s v="Factibilidad Distribucion "/>
    <s v="NO"/>
    <x v="1"/>
    <n v="40"/>
    <n v="40000"/>
    <s v="Obras "/>
    <x v="7"/>
    <n v="20190909"/>
    <x v="7"/>
    <n v="1"/>
    <x v="0"/>
    <n v="18"/>
    <x v="0"/>
    <x v="2"/>
    <x v="4"/>
    <x v="755"/>
    <s v="Resuelta"/>
    <n v="9"/>
    <n v="9"/>
    <n v="2019"/>
    <n v="443"/>
    <s v="No Cruza"/>
    <n v="175"/>
    <n v="26"/>
    <n v="6"/>
    <n v="2019"/>
    <n v="518"/>
    <x v="0"/>
    <n v="75"/>
    <x v="2"/>
  </r>
  <r>
    <s v="P34102020110050"/>
    <x v="3"/>
    <n v="0"/>
    <n v="0"/>
    <s v="                                                                                "/>
    <s v="O.C. La 14          "/>
    <s v="BLANCA OFELIA VESGA RODRIGUEZ                                           "/>
    <n v="3045840204"/>
    <s v="TC090"/>
    <s v="                                                                                                                                                                                           "/>
    <s v="MZA S1 C22 CONC 4                                           "/>
    <s v="MP000242                      "/>
    <s v="SOFIA_ESTHER_CASTRO_VICIOSO                                                     "/>
    <s v="AC005"/>
    <n v="20201111"/>
    <n v="20201111"/>
    <n v="3410"/>
    <n v="28279364"/>
    <s v="Inspección Normalización"/>
    <s v="NO"/>
    <x v="2"/>
    <n v="1.5"/>
    <n v="1500"/>
    <s v="Suministros definitivos Simples "/>
    <x v="3"/>
    <n v="20201111"/>
    <x v="1"/>
    <n v="1"/>
    <x v="1"/>
    <n v="11"/>
    <x v="5"/>
    <x v="1"/>
    <x v="0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11502018090005"/>
    <x v="2"/>
    <n v="0"/>
    <n v="0"/>
    <s v="                                                                                "/>
    <s v="C.T.SOLEDAD         "/>
    <s v="INVERSIONES FRANCO TORRES ACOS DEFINITIVO BODEGA OLIMPICA               "/>
    <n v="0"/>
    <s v="TC092"/>
    <s v="                                                                                                                                                                                           "/>
    <s v="CLUB TOWER II                                               "/>
    <s v="T2891467                      "/>
    <s v="SHIRLEY_ESTHER_TAPIA_CUADRADO                                                   "/>
    <s v="AC190"/>
    <n v="20180907"/>
    <n v="20181120"/>
    <n v="1150"/>
    <n v="25932244"/>
    <s v="Seguimiento y rev. instalacion electrica distribucion "/>
    <s v="NO"/>
    <x v="1"/>
    <n v="225"/>
    <n v="225000"/>
    <s v="Obras "/>
    <x v="7"/>
    <n v="20181123"/>
    <x v="3"/>
    <n v="1"/>
    <x v="0"/>
    <n v="7"/>
    <x v="7"/>
    <x v="3"/>
    <x v="1"/>
    <x v="495"/>
    <s v="Resuelta"/>
    <n v="23"/>
    <n v="11"/>
    <n v="2018"/>
    <n v="733"/>
    <d v="2019-01-25T00:00:00"/>
    <n v="77"/>
    <n v="20"/>
    <n v="11"/>
    <n v="2018"/>
    <n v="736"/>
    <x v="0"/>
    <n v="3"/>
    <x v="2"/>
  </r>
  <r>
    <s v="P34602018040005"/>
    <x v="2"/>
    <n v="0"/>
    <n v="0"/>
    <s v="                                                                                "/>
    <s v="O.C. B/quilla Cto   "/>
    <s v="VIVIENDAS DE INTERES SOCIAL PROGRAMA DE COSTRUCC Y REUBICACION DE       "/>
    <n v="0"/>
    <s v="TC090"/>
    <s v="                                                                                                                                                                                           "/>
    <s v="VIA BOMBA A BALSAMO                                         "/>
    <s v="T3215501                      "/>
    <s v="Luz_Estela_Arevalo_de_León                                                      "/>
    <s v="AC190"/>
    <n v="20180413"/>
    <n v="20180522"/>
    <n v="3460"/>
    <n v="24989201"/>
    <s v="Factibilidad Distribucion "/>
    <s v="NO"/>
    <x v="1"/>
    <n v="75"/>
    <n v="75000"/>
    <s v="Obras "/>
    <x v="16"/>
    <n v="20180613"/>
    <x v="6"/>
    <n v="1"/>
    <x v="0"/>
    <n v="13"/>
    <x v="8"/>
    <x v="3"/>
    <x v="0"/>
    <x v="485"/>
    <s v="Resuelta"/>
    <n v="13"/>
    <n v="6"/>
    <n v="2018"/>
    <n v="896"/>
    <s v="No Cruza"/>
    <n v="61"/>
    <n v="22"/>
    <n v="5"/>
    <n v="2018"/>
    <n v="918"/>
    <x v="0"/>
    <n v="22"/>
    <x v="2"/>
  </r>
  <r>
    <s v="P11802019040058"/>
    <x v="4"/>
    <n v="0"/>
    <n v="0"/>
    <s v="                                                                                "/>
    <s v="O.C. B/quilla Cto   "/>
    <s v="DE SOLEDAD VILLAS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LLAS DE SOLEDAD                                           "/>
    <s v="T9763922                      "/>
    <s v="Somaya_Rincon                                                                   "/>
    <s v="AC220"/>
    <n v="20190415"/>
    <n v="20200213"/>
    <n v="1180"/>
    <n v="26639653"/>
    <s v="Seguimiento y rev. instalacion electrica distribucion "/>
    <s v="NO"/>
    <x v="3"/>
    <n v="112.5"/>
    <n v="112500"/>
    <s v="Obras "/>
    <x v="6"/>
    <n v="20200213"/>
    <x v="6"/>
    <n v="1"/>
    <x v="0"/>
    <n v="15"/>
    <x v="8"/>
    <x v="2"/>
    <x v="1"/>
    <x v="472"/>
    <s v="Resuelta"/>
    <n v="13"/>
    <n v="2"/>
    <n v="2020"/>
    <n v="286"/>
    <s v="No Cruza"/>
    <n v="304"/>
    <n v="13"/>
    <n v="2"/>
    <n v="2020"/>
    <n v="286"/>
    <x v="1"/>
    <n v="0"/>
    <x v="3"/>
  </r>
  <r>
    <s v="P95102020110037"/>
    <x v="5"/>
    <n v="0"/>
    <n v="0"/>
    <s v="                                                                                "/>
    <s v="OC CCIAL AMERICANO  "/>
    <s v="LIVALDO ALGARIN GONZALEZ                                                "/>
    <n v="3232891807"/>
    <s v="TC090"/>
    <s v="                                                                                                                                                                                           "/>
    <s v="CL 116 N 29-115 CASA                                        "/>
    <s v="MP000306                      "/>
    <s v="ALBA_LINDO_CARCAMO                                                              "/>
    <s v="AC230"/>
    <n v="20201121"/>
    <n v="20201121"/>
    <n v="9510"/>
    <n v="0"/>
    <m/>
    <s v="NO"/>
    <x v="0"/>
    <n v="3"/>
    <n v="3000"/>
    <s v="Suministros definitivos Simples "/>
    <x v="9"/>
    <n v="20201121"/>
    <x v="1"/>
    <n v="1"/>
    <x v="1"/>
    <n v="21"/>
    <x v="5"/>
    <x v="1"/>
    <x v="1"/>
    <x v="183"/>
    <s v="Sin Orden"/>
    <n v="21"/>
    <n v="11"/>
    <n v="2020"/>
    <n v="4"/>
    <s v="No Cruza"/>
    <n v="4"/>
    <n v="21"/>
    <n v="11"/>
    <n v="2020"/>
    <n v="4"/>
    <x v="1"/>
    <n v="0"/>
    <x v="4"/>
  </r>
  <r>
    <s v="P93302019100021"/>
    <x v="5"/>
    <n v="0"/>
    <n v="0"/>
    <s v="                                                                                "/>
    <s v="O.C. B/quilla Nte   "/>
    <s v="ENERCENIT CONSORCIO USAENE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ESCUELA LUIS ANTONIO ROBLES                                 "/>
    <s v="MP000343                      "/>
    <s v="                                                                                "/>
    <s v="AC230"/>
    <n v="20191029"/>
    <n v="20191029"/>
    <n v="9330"/>
    <n v="0"/>
    <m/>
    <s v="NO"/>
    <x v="0"/>
    <n v="4.5"/>
    <n v="4500"/>
    <s v="Coogeneración/Suplencia "/>
    <x v="9"/>
    <n v="20191029"/>
    <x v="10"/>
    <n v="1"/>
    <x v="0"/>
    <n v="29"/>
    <x v="3"/>
    <x v="2"/>
    <x v="3"/>
    <x v="814"/>
    <s v="Sin Orden"/>
    <n v="29"/>
    <n v="10"/>
    <n v="2019"/>
    <n v="393"/>
    <s v="No Cruza"/>
    <n v="393"/>
    <n v="29"/>
    <n v="10"/>
    <n v="2019"/>
    <n v="393"/>
    <x v="0"/>
    <n v="0"/>
    <x v="4"/>
  </r>
  <r>
    <s v="P95202018040001"/>
    <x v="0"/>
    <n v="0"/>
    <n v="0"/>
    <s v="                                                                                "/>
    <s v="O.C Sabanalarga     "/>
    <s v="JENIFER VILLEGAS MORENO                                                 "/>
    <n v="3116656025"/>
    <s v="TC090"/>
    <s v="                                                                                                                                                                                           "/>
    <s v="FINCA MORENO                                                "/>
    <s v="T9763922                      "/>
    <s v="Somaya_Rincon                                                                   "/>
    <s v="AC100"/>
    <n v="20180403"/>
    <n v="20180404"/>
    <n v="9520"/>
    <n v="24931652"/>
    <s v="Factibilidad Distribucion "/>
    <s v="NO"/>
    <x v="1"/>
    <n v="15"/>
    <n v="15000"/>
    <s v="Obras "/>
    <x v="0"/>
    <n v="20180404"/>
    <x v="2"/>
    <n v="1"/>
    <x v="0"/>
    <n v="3"/>
    <x v="8"/>
    <x v="3"/>
    <x v="4"/>
    <x v="450"/>
    <s v="Resuelta"/>
    <n v="4"/>
    <n v="4"/>
    <n v="2018"/>
    <n v="966"/>
    <s v="No Cruza"/>
    <n v="1"/>
    <n v="4"/>
    <n v="4"/>
    <n v="2018"/>
    <n v="966"/>
    <x v="0"/>
    <n v="0"/>
    <x v="0"/>
  </r>
  <r>
    <s v="P11102020030021"/>
    <x v="1"/>
    <n v="0"/>
    <n v="0"/>
    <s v="                                                                                "/>
    <s v="O.C. B/quilla Nte   "/>
    <s v="MYRIAN ANDREA PEÑA MALAGON                                              "/>
    <n v="300634193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20                      "/>
    <s v="SILVIA_QUIROZ_PARRA                                                             "/>
    <s v="AC236"/>
    <n v="20200305"/>
    <n v="20200311"/>
    <n v="1110"/>
    <n v="27417304"/>
    <s v="Inspección Normalización"/>
    <s v="NO"/>
    <x v="1"/>
    <n v="3"/>
    <n v="3000"/>
    <s v="Suministros definitivos Simples "/>
    <x v="8"/>
    <n v="20201028"/>
    <x v="1"/>
    <n v="1"/>
    <x v="1"/>
    <n v="5"/>
    <x v="0"/>
    <x v="1"/>
    <x v="1"/>
    <x v="618"/>
    <s v="Resuelta"/>
    <n v="28"/>
    <n v="10"/>
    <n v="2020"/>
    <n v="28"/>
    <s v="No Cruza"/>
    <n v="237"/>
    <n v="11"/>
    <n v="3"/>
    <n v="2020"/>
    <n v="259"/>
    <x v="1"/>
    <n v="231"/>
    <x v="1"/>
  </r>
  <r>
    <s v="P31602020050001"/>
    <x v="2"/>
    <n v="0"/>
    <n v="0"/>
    <s v="                                                                                "/>
    <s v="XXX NO UTILIZAR     "/>
    <s v="MARTHA FERNANDEZ ARIAS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RREGIMIENTO SAN PEDRO                                     "/>
    <s v="T3243764                      "/>
    <s v="Hugo_Bello_Sanchez                                                              "/>
    <s v="AC190"/>
    <n v="20200530"/>
    <n v="20200604"/>
    <n v="3160"/>
    <n v="0"/>
    <m/>
    <s v="NO"/>
    <x v="0"/>
    <n v="15"/>
    <n v="15000"/>
    <s v="Obras "/>
    <x v="2"/>
    <n v="20200604"/>
    <x v="2"/>
    <n v="1"/>
    <x v="0"/>
    <n v="30"/>
    <x v="2"/>
    <x v="1"/>
    <x v="2"/>
    <x v="2"/>
    <s v="Sin Orden"/>
    <n v="4"/>
    <n v="6"/>
    <n v="2020"/>
    <n v="174"/>
    <s v="No Cruza"/>
    <n v="174"/>
    <n v="4"/>
    <n v="6"/>
    <n v="2020"/>
    <n v="174"/>
    <x v="1"/>
    <n v="0"/>
    <x v="2"/>
  </r>
  <r>
    <s v="P11702020100062"/>
    <x v="1"/>
    <n v="2975022"/>
    <n v="20040025"/>
    <s v="Situacion correcta                                                              "/>
    <s v="OC CCIAL AMERICANO  "/>
    <s v="NIDIA ESTHER GOMEZ DE PEREZ                                             "/>
    <n v="3013135707"/>
    <s v="TC090"/>
    <s v="CL 38C 21 108                                                                                                                                                                              "/>
    <s v="CLL 38C 21 108                                              "/>
    <s v="MP000293                      "/>
    <s v="WENDY_PAOLA_NIEBLES_TAFUR                                                       "/>
    <s v="AC236"/>
    <n v="20201020"/>
    <n v="20201116"/>
    <n v="1170"/>
    <n v="28282549"/>
    <s v="Modificación de Potencia"/>
    <s v="NO"/>
    <x v="1"/>
    <n v="3"/>
    <n v="3000"/>
    <s v="Aumentos de potencia"/>
    <x v="1"/>
    <n v="20201116"/>
    <x v="1"/>
    <n v="1"/>
    <x v="1"/>
    <n v="20"/>
    <x v="3"/>
    <x v="1"/>
    <x v="1"/>
    <x v="180"/>
    <s v="Resuelta"/>
    <n v="16"/>
    <n v="11"/>
    <n v="2020"/>
    <n v="9"/>
    <s v="No Cruza"/>
    <n v="27"/>
    <n v="16"/>
    <n v="11"/>
    <n v="2020"/>
    <n v="9"/>
    <x v="1"/>
    <n v="0"/>
    <x v="1"/>
  </r>
  <r>
    <s v="P11102020040004"/>
    <x v="0"/>
    <n v="8639522"/>
    <n v="0"/>
    <s v="                                                                                "/>
    <s v="O.C. B/quilla Cto   "/>
    <s v="  CONSTRUCTORA CASCONST                                                 "/>
    <n v="3016491469"/>
    <s v="TC092"/>
    <s v="                                                                                                                                                                                           "/>
    <s v="EDIF IMPERIUM                                               "/>
    <s v="A3151411                      "/>
    <s v="FERGIE_YULISSA_SOLANO_MANOTAS                                                   "/>
    <s v="AC100"/>
    <n v="20200406"/>
    <n v="20200417"/>
    <n v="1110"/>
    <n v="27309179"/>
    <s v="Factibilidad Distribucion "/>
    <s v="NO"/>
    <x v="1"/>
    <n v="30"/>
    <n v="30000"/>
    <s v="Aumentos de potencia"/>
    <x v="0"/>
    <n v="20200417"/>
    <x v="2"/>
    <n v="1"/>
    <x v="0"/>
    <n v="6"/>
    <x v="8"/>
    <x v="1"/>
    <x v="1"/>
    <x v="282"/>
    <s v="Resuelta"/>
    <n v="17"/>
    <n v="4"/>
    <n v="2020"/>
    <n v="222"/>
    <s v="No Cruza"/>
    <n v="11"/>
    <n v="17"/>
    <n v="4"/>
    <n v="2020"/>
    <n v="222"/>
    <x v="1"/>
    <n v="0"/>
    <x v="0"/>
  </r>
  <r>
    <s v="P34602019070011"/>
    <x v="2"/>
    <n v="0"/>
    <n v="0"/>
    <s v="                                                                                "/>
    <s v="ZE Santa_Marta      "/>
    <s v="2018 CONSORCIO CONSTRUVIAS                                              "/>
    <n v="4207844"/>
    <s v="TC092"/>
    <s v="                                                                                                                                                                                           "/>
    <s v="CRA 5 ENTRE CALLES 6 HASTA 10                               "/>
    <s v="T9697258                      "/>
    <s v="Adriana_Duran_Q                                                                 "/>
    <s v="AC190"/>
    <n v="20190723"/>
    <n v="20190820"/>
    <n v="3460"/>
    <n v="26543538"/>
    <s v="Factibilidad Distribucion "/>
    <s v="NO"/>
    <x v="1"/>
    <n v="37.5"/>
    <n v="37500"/>
    <s v="Obras "/>
    <x v="5"/>
    <n v="20190918"/>
    <x v="2"/>
    <n v="1"/>
    <x v="0"/>
    <n v="23"/>
    <x v="6"/>
    <x v="2"/>
    <x v="0"/>
    <x v="109"/>
    <s v="Resuelta"/>
    <n v="18"/>
    <n v="9"/>
    <n v="2019"/>
    <n v="434"/>
    <s v="No Cruza"/>
    <n v="57"/>
    <n v="20"/>
    <n v="8"/>
    <n v="2019"/>
    <n v="463"/>
    <x v="0"/>
    <n v="29"/>
    <x v="2"/>
  </r>
  <r>
    <s v="P11802020040029"/>
    <x v="1"/>
    <n v="0"/>
    <n v="0"/>
    <s v="                                                                                "/>
    <s v="C.T.SOLEDAD         "/>
    <s v="LUISA C PASOS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54 23 38                                                 "/>
    <s v="T2891467                      "/>
    <s v="SHIRLEY_ESTHER_TAPIA_CUADRADO                                                   "/>
    <s v="AC236"/>
    <n v="20200427"/>
    <n v="20200429"/>
    <n v="1180"/>
    <n v="27370769"/>
    <s v="Inspección Normalización"/>
    <s v="NO"/>
    <x v="1"/>
    <n v="3"/>
    <n v="3000"/>
    <s v="Suministros definitivos Simples "/>
    <x v="1"/>
    <n v="20200429"/>
    <x v="1"/>
    <n v="1"/>
    <x v="1"/>
    <n v="27"/>
    <x v="8"/>
    <x v="1"/>
    <x v="1"/>
    <x v="114"/>
    <s v="Resuelta"/>
    <n v="29"/>
    <n v="4"/>
    <n v="2020"/>
    <n v="210"/>
    <s v="No Cruza"/>
    <n v="2"/>
    <n v="29"/>
    <n v="4"/>
    <n v="2020"/>
    <n v="210"/>
    <x v="1"/>
    <n v="0"/>
    <x v="1"/>
  </r>
  <r>
    <s v="P11502020070014"/>
    <x v="6"/>
    <n v="0"/>
    <n v="0"/>
    <s v="                                                                                "/>
    <s v="O.C. B/quilla Sur   "/>
    <s v="CLAUDIO NIEBLES                                                         "/>
    <n v="30066136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790619                      "/>
    <s v="Martha_Oliva_Ortega                                                             "/>
    <s v="AC170"/>
    <n v="20200716"/>
    <n v="20200723"/>
    <n v="1150"/>
    <n v="27845979"/>
    <s v="Inspección Normalización"/>
    <s v="NO"/>
    <x v="1"/>
    <n v="3"/>
    <n v="3000"/>
    <s v="Suministros definitivos Simples "/>
    <x v="8"/>
    <n v="20200803"/>
    <x v="1"/>
    <n v="1"/>
    <x v="1"/>
    <n v="16"/>
    <x v="6"/>
    <x v="1"/>
    <x v="1"/>
    <x v="580"/>
    <s v="Resuelta"/>
    <n v="3"/>
    <n v="8"/>
    <n v="2020"/>
    <n v="114"/>
    <s v="No Cruza"/>
    <n v="18"/>
    <n v="23"/>
    <n v="7"/>
    <n v="2020"/>
    <n v="125"/>
    <x v="1"/>
    <n v="11"/>
    <x v="1"/>
  </r>
  <r>
    <s v="P11102020010073"/>
    <x v="2"/>
    <n v="3944009"/>
    <n v="20147734"/>
    <s v="Situacion correcta                                                              "/>
    <s v="O.C. B/quilla Cto   "/>
    <s v="  LA BARCELONETA                                                        "/>
    <n v="3043325021"/>
    <s v="TC092"/>
    <s v="CR 47 80 62               BDGA PROV                                                                                                                                                        "/>
    <s v="NEUROPEDRIATIA                                              "/>
    <s v="A3151411                      "/>
    <s v="FERGIE_YULISSA_SOLANO_MANOTAS                                                   "/>
    <s v="AC190"/>
    <n v="20200123"/>
    <n v="20200217"/>
    <n v="1110"/>
    <n v="27114792"/>
    <s v="Factibilidad Distribucion "/>
    <s v="NO"/>
    <x v="1"/>
    <n v="625"/>
    <n v="625000"/>
    <s v="Aumentos de potencia"/>
    <x v="16"/>
    <n v="20200506"/>
    <x v="3"/>
    <n v="1"/>
    <x v="0"/>
    <n v="23"/>
    <x v="11"/>
    <x v="1"/>
    <x v="1"/>
    <x v="463"/>
    <s v="Resuelta"/>
    <n v="6"/>
    <n v="5"/>
    <n v="2020"/>
    <n v="203"/>
    <s v="No Cruza"/>
    <n v="104"/>
    <n v="17"/>
    <n v="2"/>
    <n v="2020"/>
    <n v="282"/>
    <x v="1"/>
    <n v="79"/>
    <x v="2"/>
  </r>
  <r>
    <s v="P11102019120064"/>
    <x v="2"/>
    <n v="0"/>
    <n v="0"/>
    <s v="                                                                                "/>
    <s v="O.C. B/quilla Cto   "/>
    <s v="  A CONSTRUIR S.A.                                                      "/>
    <n v="3195527"/>
    <s v="TC092"/>
    <s v="                                                                                                                                                                                           "/>
    <s v="A CONSTRUIR  S A                                            "/>
    <s v="A3151411                      "/>
    <s v="FERGIE_YULISSA_SOLANO_MANOTAS                                                   "/>
    <s v="AC190"/>
    <n v="20191210"/>
    <n v="20200129"/>
    <n v="1110"/>
    <n v="27002009"/>
    <s v="Factibilidad Distribucion "/>
    <s v="NO"/>
    <x v="1"/>
    <n v="75"/>
    <n v="75000"/>
    <s v="Obras "/>
    <x v="7"/>
    <n v="20200303"/>
    <x v="2"/>
    <n v="1"/>
    <x v="0"/>
    <n v="10"/>
    <x v="9"/>
    <x v="2"/>
    <x v="1"/>
    <x v="359"/>
    <s v="Resuelta"/>
    <n v="3"/>
    <n v="3"/>
    <n v="2020"/>
    <n v="267"/>
    <s v="No Cruza"/>
    <n v="84"/>
    <n v="29"/>
    <n v="1"/>
    <n v="2020"/>
    <n v="301"/>
    <x v="1"/>
    <n v="34"/>
    <x v="2"/>
  </r>
  <r>
    <s v="P34402020110011"/>
    <x v="3"/>
    <n v="3603958"/>
    <n v="35304626"/>
    <s v="Situacion correcta                                                              "/>
    <s v="O.C. Fundación      "/>
    <s v="NAIDA PEREZ GARCIA                                                      "/>
    <s v="                      "/>
    <s v="TC090"/>
    <s v="SECTOR 1 MZ J 9 CASA                                                                                                                                                                       "/>
    <s v="                                                            "/>
    <s v="A7273175                      "/>
    <s v="KARINA_OSPINO_GARCIA                                                            "/>
    <s v="AC005"/>
    <n v="20201113"/>
    <n v="20201113"/>
    <n v="3440"/>
    <n v="28282701"/>
    <s v="Modificación de Potencia"/>
    <s v="NO"/>
    <x v="2"/>
    <n v="2.2999999999999998"/>
    <n v="2300"/>
    <s v="Aumentos de potencia"/>
    <x v="3"/>
    <n v="20201113"/>
    <x v="1"/>
    <n v="1"/>
    <x v="1"/>
    <n v="13"/>
    <x v="5"/>
    <x v="1"/>
    <x v="0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1102018070071"/>
    <x v="2"/>
    <n v="0"/>
    <n v="0"/>
    <s v="                                                                                "/>
    <s v="O.C. B/quilla Cto   "/>
    <s v="ROBERTO J LEON AREA COMUN PETRUS ROYALES                                "/>
    <n v="3106102904"/>
    <s v="TC087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80719"/>
    <n v="20180719"/>
    <n v="1110"/>
    <n v="25333323"/>
    <s v="Seguimiento y rev. instalacion electrica distribucion "/>
    <s v="NO"/>
    <x v="1"/>
    <n v="400"/>
    <n v="400000"/>
    <s v="Obras "/>
    <x v="7"/>
    <n v="20180719"/>
    <x v="3"/>
    <n v="1"/>
    <x v="0"/>
    <n v="19"/>
    <x v="6"/>
    <x v="3"/>
    <x v="1"/>
    <x v="315"/>
    <s v="Resuelta"/>
    <n v="19"/>
    <n v="7"/>
    <n v="2018"/>
    <n v="860"/>
    <d v="2018-07-24T00:00:00"/>
    <n v="0"/>
    <n v="19"/>
    <n v="7"/>
    <n v="2018"/>
    <n v="860"/>
    <x v="0"/>
    <n v="0"/>
    <x v="2"/>
  </r>
  <r>
    <s v="P11802020100059"/>
    <x v="1"/>
    <n v="2378028"/>
    <n v="20281395"/>
    <s v="Situacion correcta                                                              "/>
    <s v="O.C. B/quilla Cto   "/>
    <s v="GABRIEL CAMARGO RODRIGUEZ                                               "/>
    <n v="3043327860"/>
    <s v="TC090"/>
    <s v="CR 34 35 56                                                                                                                                                                                "/>
    <s v="                                                            "/>
    <s v="MP000150                      "/>
    <s v="GISSELLA_JANNINE_RANGEL_SANCHEZ                                                 "/>
    <s v="AC236"/>
    <n v="20201021"/>
    <n v="20201024"/>
    <n v="1180"/>
    <n v="28276347"/>
    <s v="Inspección Normalización"/>
    <s v="NO"/>
    <x v="3"/>
    <n v="3"/>
    <n v="3000"/>
    <s v="Aumentos de potencia"/>
    <x v="1"/>
    <n v="20201024"/>
    <x v="1"/>
    <n v="1"/>
    <x v="1"/>
    <n v="21"/>
    <x v="3"/>
    <x v="1"/>
    <x v="1"/>
    <x v="151"/>
    <s v="Resuelta"/>
    <n v="24"/>
    <n v="10"/>
    <n v="2020"/>
    <n v="32"/>
    <s v="No Cruza"/>
    <n v="3"/>
    <n v="24"/>
    <n v="10"/>
    <n v="2020"/>
    <n v="32"/>
    <x v="1"/>
    <n v="0"/>
    <x v="1"/>
  </r>
  <r>
    <s v="P75422020040001"/>
    <x v="2"/>
    <n v="5216216"/>
    <n v="36151429"/>
    <s v="Situacion correcta                                                              "/>
    <s v="O.C Sabanalarga     "/>
    <s v="ELIANA MARGARITA PALACIO TORRENEGRA                                     "/>
    <n v="0"/>
    <s v="TC090"/>
    <s v="CL 1 CR 1 735                                                                                                                                                                              "/>
    <s v="CR 20 3 03                                                  "/>
    <s v="A8742068                      "/>
    <s v="Alvaro_Enrique_Hernandez_Suarez                                                 "/>
    <s v="AC190"/>
    <n v="20200404"/>
    <n v="20200514"/>
    <n v="7542"/>
    <n v="27308240"/>
    <s v="Factibilidad Distribucion "/>
    <s v="NO"/>
    <x v="1"/>
    <n v="225"/>
    <n v="225000"/>
    <s v="Aumentos de potencia"/>
    <x v="8"/>
    <n v="20200918"/>
    <x v="2"/>
    <n v="1"/>
    <x v="0"/>
    <n v="4"/>
    <x v="8"/>
    <x v="1"/>
    <x v="4"/>
    <x v="834"/>
    <s v="Resuelta"/>
    <n v="18"/>
    <n v="9"/>
    <n v="2020"/>
    <n v="68"/>
    <s v="No Cruza"/>
    <n v="167"/>
    <n v="14"/>
    <n v="5"/>
    <n v="2020"/>
    <n v="195"/>
    <x v="1"/>
    <n v="127"/>
    <x v="2"/>
  </r>
  <r>
    <s v="P95202020030009"/>
    <x v="2"/>
    <n v="0"/>
    <n v="0"/>
    <s v="                                                                                "/>
    <s v="O.C Sabanalarga     "/>
    <s v="URBANIZACION PRADOS DEL CONCORD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. PRADOS DEL CONCORD                                     "/>
    <s v="A8742068                      "/>
    <s v="Alvaro_Enrique_Hernandez_Suarez                                                 "/>
    <s v="AC190"/>
    <n v="20200312"/>
    <n v="20200625"/>
    <n v="9520"/>
    <n v="27271330"/>
    <s v="Factibilidad Distribucion "/>
    <s v="NO"/>
    <x v="1"/>
    <n v="125"/>
    <n v="125000"/>
    <s v="Obras "/>
    <x v="7"/>
    <n v="20200818"/>
    <x v="2"/>
    <n v="1"/>
    <x v="0"/>
    <n v="12"/>
    <x v="0"/>
    <x v="1"/>
    <x v="4"/>
    <x v="45"/>
    <s v="Resuelta"/>
    <n v="18"/>
    <n v="8"/>
    <n v="2020"/>
    <n v="99"/>
    <s v="No Cruza"/>
    <n v="159"/>
    <n v="25"/>
    <n v="6"/>
    <n v="2020"/>
    <n v="153"/>
    <x v="1"/>
    <n v="54"/>
    <x v="2"/>
  </r>
  <r>
    <s v="P11702020110077"/>
    <x v="3"/>
    <n v="0"/>
    <n v="0"/>
    <s v="                                                                                "/>
    <s v="O.C. Soledad        "/>
    <s v="JACQUELINE ISABEL AHUMADA VALENTHI                                      "/>
    <n v="300405655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005"/>
    <n v="20201120"/>
    <n v="20201120"/>
    <n v="1170"/>
    <n v="28293068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1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102020110114"/>
    <x v="5"/>
    <n v="0"/>
    <n v="0"/>
    <s v="                                                                                "/>
    <s v="OC CCIAL AMERICANO  "/>
    <s v="HUMBERTO NICOLAS VENCE OJED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8                      "/>
    <s v="TERESA_ELVIRA_CANTILLO_MENDOZA                                                  "/>
    <s v="AC230"/>
    <n v="20201120"/>
    <n v="20201120"/>
    <n v="1110"/>
    <n v="0"/>
    <m/>
    <s v="NO"/>
    <x v="0"/>
    <n v="3"/>
    <n v="3000"/>
    <s v="Suministros definitivos Simples "/>
    <x v="9"/>
    <n v="20201120"/>
    <x v="1"/>
    <n v="1"/>
    <x v="1"/>
    <n v="20"/>
    <x v="5"/>
    <x v="1"/>
    <x v="1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75412020070019"/>
    <x v="2"/>
    <n v="0"/>
    <n v="0"/>
    <s v="                                                                                "/>
    <s v="O.C Sabanalarga     "/>
    <s v="CONSORCIO VIAS DEL ATLANTICO 007                                        "/>
    <n v="3580327"/>
    <s v="TC090"/>
    <s v="                                                                                                                                                                                           "/>
    <s v="RETRANQUEO                                                  "/>
    <s v="A8742068                      "/>
    <s v="Alvaro_Enrique_Hernandez_Suarez                                                 "/>
    <s v="AC190"/>
    <n v="20200729"/>
    <n v="20201030"/>
    <n v="7541"/>
    <n v="27933733"/>
    <s v="Factibilidad Distribucion "/>
    <s v="NO"/>
    <x v="1"/>
    <n v="1"/>
    <n v="1000"/>
    <s v="Obras "/>
    <x v="16"/>
    <n v="20201101"/>
    <x v="4"/>
    <n v="1"/>
    <x v="0"/>
    <n v="29"/>
    <x v="6"/>
    <x v="1"/>
    <x v="4"/>
    <x v="167"/>
    <s v="Resuelta"/>
    <n v="1"/>
    <n v="11"/>
    <n v="2020"/>
    <n v="24"/>
    <s v="No Cruza"/>
    <n v="95"/>
    <n v="30"/>
    <n v="10"/>
    <n v="2020"/>
    <n v="26"/>
    <x v="1"/>
    <n v="2"/>
    <x v="2"/>
  </r>
  <r>
    <s v="P12102019010017"/>
    <x v="2"/>
    <n v="0"/>
    <n v="0"/>
    <s v="                                                                                "/>
    <s v="O.C Sabanalarga     "/>
    <s v="ASOATLANTICO ASOCIACION MUNICIPIO DEL ATLANTICO                         "/>
    <n v="3885130"/>
    <s v="TC092"/>
    <s v="                                                                                                                                                                                           "/>
    <s v="FINCA LOS VOLCANES II-LAS PETR                              "/>
    <s v="MP000074                      "/>
    <s v="                                                                                "/>
    <s v="AC190"/>
    <n v="20190122"/>
    <n v="20190409"/>
    <n v="1210"/>
    <n v="26253854"/>
    <s v="Seguimiento y rev. instalacion electrica distribucion "/>
    <s v="NO"/>
    <x v="3"/>
    <n v="90"/>
    <n v="90000"/>
    <s v="Obras "/>
    <x v="8"/>
    <n v="20190903"/>
    <x v="2"/>
    <n v="1"/>
    <x v="0"/>
    <n v="22"/>
    <x v="11"/>
    <x v="2"/>
    <x v="4"/>
    <x v="688"/>
    <s v="Resuelta"/>
    <n v="3"/>
    <n v="9"/>
    <n v="2019"/>
    <n v="449"/>
    <s v="No Cruza"/>
    <n v="224"/>
    <n v="9"/>
    <n v="4"/>
    <n v="2019"/>
    <n v="596"/>
    <x v="0"/>
    <n v="147"/>
    <x v="2"/>
  </r>
  <r>
    <s v="P75412020050007"/>
    <x v="0"/>
    <n v="0"/>
    <n v="0"/>
    <s v="                                                                                "/>
    <s v="O.C Sabanalarga     "/>
    <s v="URBANIZACION LA BONGA ETAPA 2                                           "/>
    <n v="3013357684"/>
    <s v="TC090"/>
    <s v="                                                                                                                                                                                           "/>
    <s v="URB LA BONGA ETAPA 2                                        "/>
    <s v="A8742068                      "/>
    <s v="Alvaro_Enrique_Hernandez_Suarez                                                 "/>
    <s v="AC100"/>
    <n v="20200514"/>
    <n v="20200522"/>
    <n v="7541"/>
    <n v="27486097"/>
    <s v="Factibilidad Distribucion "/>
    <s v="NO"/>
    <x v="1"/>
    <n v="75"/>
    <n v="75000"/>
    <s v="Obras "/>
    <x v="0"/>
    <n v="20200522"/>
    <x v="5"/>
    <n v="1"/>
    <x v="0"/>
    <n v="14"/>
    <x v="2"/>
    <x v="1"/>
    <x v="4"/>
    <x v="148"/>
    <s v="Resuelta"/>
    <n v="22"/>
    <n v="5"/>
    <n v="2020"/>
    <n v="187"/>
    <s v="No Cruza"/>
    <n v="8"/>
    <n v="22"/>
    <n v="5"/>
    <n v="2020"/>
    <n v="187"/>
    <x v="1"/>
    <n v="0"/>
    <x v="0"/>
  </r>
  <r>
    <s v="P11502020070007"/>
    <x v="2"/>
    <n v="0"/>
    <n v="0"/>
    <s v="                                                                                "/>
    <s v="O.C. B/quilla Nte   "/>
    <s v="HERNAN MARTINEZ                                                         "/>
    <n v="3104998328"/>
    <s v="TC090"/>
    <s v="                                                                                                                                                                                           "/>
    <s v="CLLE 76 # 54-11                                             "/>
    <s v="RC000135                      "/>
    <s v="CRISTIAN_CONTRERAS_ARROYO                                                       "/>
    <s v="AC190"/>
    <n v="20200710"/>
    <n v="20200806"/>
    <n v="1150"/>
    <n v="0"/>
    <m/>
    <s v="NO"/>
    <x v="0"/>
    <n v="15"/>
    <n v="15000"/>
    <s v="Coogeneración/Suplencia "/>
    <x v="5"/>
    <n v="20200806"/>
    <x v="10"/>
    <n v="1"/>
    <x v="2"/>
    <n v="10"/>
    <x v="6"/>
    <x v="1"/>
    <x v="1"/>
    <x v="297"/>
    <s v="Sin Orden"/>
    <n v="6"/>
    <n v="8"/>
    <n v="2020"/>
    <n v="111"/>
    <s v="No Cruza"/>
    <n v="111"/>
    <n v="6"/>
    <n v="8"/>
    <n v="2020"/>
    <n v="111"/>
    <x v="1"/>
    <n v="0"/>
    <x v="2"/>
  </r>
  <r>
    <s v="P11802020010020"/>
    <x v="2"/>
    <n v="0"/>
    <n v="0"/>
    <s v="                                                                                "/>
    <s v="O.C. B/quilla Cto   "/>
    <s v="  UT ESPACIOS DEPORTIVOS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RQUE LOS ROBLES                                           "/>
    <s v="A3151411                      "/>
    <s v="FERGIE_YULISSA_SOLANO_MANOTAS                                                   "/>
    <s v="AC190"/>
    <n v="20200108"/>
    <n v="20200108"/>
    <n v="1180"/>
    <n v="0"/>
    <m/>
    <s v="NO"/>
    <x v="0"/>
    <n v="25"/>
    <n v="25000"/>
    <s v="Obras "/>
    <x v="2"/>
    <n v="20200108"/>
    <x v="2"/>
    <n v="1"/>
    <x v="0"/>
    <n v="8"/>
    <x v="11"/>
    <x v="1"/>
    <x v="1"/>
    <x v="239"/>
    <s v="Sin Orden"/>
    <n v="8"/>
    <n v="1"/>
    <n v="2020"/>
    <n v="322"/>
    <s v="No Cruza"/>
    <n v="322"/>
    <n v="8"/>
    <n v="1"/>
    <n v="2020"/>
    <n v="322"/>
    <x v="1"/>
    <n v="0"/>
    <x v="2"/>
  </r>
  <r>
    <s v="P11702019050070"/>
    <x v="4"/>
    <n v="2023338"/>
    <n v="0"/>
    <s v="                                                                                "/>
    <s v="O.C. B/quilla Cto   "/>
    <s v="  COLEGIO SANTA TERESITA                                                "/>
    <n v="3233945"/>
    <s v="TC088"/>
    <s v="                                                                                                                                                                                           "/>
    <s v="CRA 19 24 22                                                "/>
    <s v="T9763922                      "/>
    <s v="Somaya_Rincon                                                                   "/>
    <s v="AC220"/>
    <n v="20190520"/>
    <n v="20200514"/>
    <n v="1170"/>
    <n v="27196916"/>
    <s v="Seguimiento y rev. instalacion electrica distribucion "/>
    <s v="NO"/>
    <x v="3"/>
    <n v="75"/>
    <n v="75000"/>
    <s v="Aumentos de potencia"/>
    <x v="6"/>
    <n v="20200514"/>
    <x v="3"/>
    <n v="1"/>
    <x v="0"/>
    <n v="20"/>
    <x v="2"/>
    <x v="2"/>
    <x v="1"/>
    <x v="556"/>
    <s v="Resuelta"/>
    <n v="14"/>
    <n v="5"/>
    <n v="2020"/>
    <n v="195"/>
    <s v="No Cruza"/>
    <n v="360"/>
    <n v="14"/>
    <n v="5"/>
    <n v="2020"/>
    <n v="195"/>
    <x v="1"/>
    <n v="0"/>
    <x v="3"/>
  </r>
  <r>
    <s v="P11102019090071"/>
    <x v="4"/>
    <n v="0"/>
    <n v="0"/>
    <s v="                                                                                "/>
    <s v="O.C. B/quilla Nte   "/>
    <s v="CONSTRUCTORA BOLIVAR ALAMEDA DEL RIO  TUCAN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190912"/>
    <n v="20191113"/>
    <n v="1110"/>
    <n v="0"/>
    <m/>
    <s v="NO"/>
    <x v="0"/>
    <n v="800"/>
    <n v="800000"/>
    <s v="Obras "/>
    <x v="6"/>
    <n v="20191113"/>
    <x v="6"/>
    <n v="1"/>
    <x v="0"/>
    <n v="12"/>
    <x v="7"/>
    <x v="2"/>
    <x v="1"/>
    <x v="159"/>
    <s v="Sin Orden"/>
    <n v="13"/>
    <n v="11"/>
    <n v="2019"/>
    <n v="378"/>
    <s v="No Cruza"/>
    <n v="378"/>
    <n v="13"/>
    <n v="11"/>
    <n v="2019"/>
    <n v="378"/>
    <x v="0"/>
    <n v="0"/>
    <x v="3"/>
  </r>
  <r>
    <s v="P34102020020091"/>
    <x v="2"/>
    <n v="0"/>
    <n v="0"/>
    <s v="                                                                                "/>
    <s v="ZE Santa_Marta      "/>
    <s v="CONJUNTO PAULA DEL MAR                                                  "/>
    <n v="3135988327"/>
    <s v="TC090"/>
    <s v="                                                                                                                                                                                           "/>
    <s v="LOTE 9 Y 10                                                 "/>
    <s v="T9697258                      "/>
    <s v="Adriana_Duran_Q                                                                 "/>
    <s v="AC190"/>
    <n v="20200220"/>
    <n v="20200617"/>
    <n v="3410"/>
    <n v="27297778"/>
    <s v="Factibilidad Distribucion "/>
    <s v="NO"/>
    <x v="1"/>
    <n v="112.5"/>
    <n v="112500"/>
    <s v="Obras "/>
    <x v="7"/>
    <n v="20200618"/>
    <x v="2"/>
    <n v="1"/>
    <x v="0"/>
    <n v="20"/>
    <x v="1"/>
    <x v="1"/>
    <x v="0"/>
    <x v="115"/>
    <s v="Resuelta"/>
    <n v="18"/>
    <n v="6"/>
    <n v="2020"/>
    <n v="160"/>
    <s v="No Cruza"/>
    <n v="119"/>
    <n v="17"/>
    <n v="6"/>
    <n v="2020"/>
    <n v="161"/>
    <x v="1"/>
    <n v="1"/>
    <x v="2"/>
  </r>
  <r>
    <s v="P11502018080017"/>
    <x v="4"/>
    <n v="2629257"/>
    <n v="20216236"/>
    <s v="Situacion correcta                                                              "/>
    <s v="C.T.SOLEDAD         "/>
    <s v="EDUARDO LAFAURIE                                                        "/>
    <n v="3145160414"/>
    <s v="TC090"/>
    <s v="CL 3 33 95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0813"/>
    <n v="20200110"/>
    <n v="1150"/>
    <n v="26186356"/>
    <s v="Seguimiento y rev. instalacion electrica distribucion "/>
    <s v="NO"/>
    <x v="3"/>
    <n v="75"/>
    <n v="75000"/>
    <s v="Aumentos de potencia"/>
    <x v="6"/>
    <n v="20200110"/>
    <x v="2"/>
    <n v="1"/>
    <x v="0"/>
    <n v="13"/>
    <x v="10"/>
    <x v="3"/>
    <x v="1"/>
    <x v="128"/>
    <s v="Resuelta"/>
    <n v="10"/>
    <n v="1"/>
    <n v="2020"/>
    <n v="320"/>
    <s v="No Cruza"/>
    <n v="515"/>
    <n v="10"/>
    <n v="1"/>
    <n v="2020"/>
    <n v="320"/>
    <x v="1"/>
    <n v="0"/>
    <x v="3"/>
  </r>
  <r>
    <s v="P11102019030115"/>
    <x v="0"/>
    <n v="2924145"/>
    <n v="0"/>
    <s v="                                                                                "/>
    <s v="O.C. B/quilla Cto   "/>
    <s v="QUANTUM  - CONSTRUCTORA DANTE PROVISIONAL EDIFICIO DANTE                "/>
    <n v="310395171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190327"/>
    <n v="20190329"/>
    <n v="1110"/>
    <n v="26144414"/>
    <s v="Factibilidad Distribucion "/>
    <s v="NO"/>
    <x v="1"/>
    <n v="112.5"/>
    <n v="112500"/>
    <s v="Aumentos de potencia"/>
    <x v="0"/>
    <n v="20190329"/>
    <x v="2"/>
    <n v="1"/>
    <x v="0"/>
    <n v="27"/>
    <x v="0"/>
    <x v="2"/>
    <x v="1"/>
    <x v="238"/>
    <s v="Resuelta"/>
    <n v="29"/>
    <n v="3"/>
    <n v="2019"/>
    <n v="607"/>
    <s v="No Cruza"/>
    <n v="2"/>
    <n v="29"/>
    <n v="3"/>
    <n v="2019"/>
    <n v="607"/>
    <x v="0"/>
    <n v="0"/>
    <x v="0"/>
  </r>
  <r>
    <s v="P11102020030067"/>
    <x v="1"/>
    <n v="0"/>
    <n v="0"/>
    <s v="                                                                                "/>
    <s v="Of. Telefónica 24H  "/>
    <s v="JUAN DE DIOS BALLESTEROS MONSALVE                                       "/>
    <n v="365340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316"/>
    <n v="20200324"/>
    <n v="1110"/>
    <n v="27265836"/>
    <s v="Inspección Normalización"/>
    <s v="NO"/>
    <x v="1"/>
    <n v="3"/>
    <n v="3000"/>
    <s v="Suministros definitivos Simples "/>
    <x v="1"/>
    <n v="20200324"/>
    <x v="1"/>
    <n v="1"/>
    <x v="1"/>
    <n v="16"/>
    <x v="0"/>
    <x v="1"/>
    <x v="1"/>
    <x v="284"/>
    <s v="Resuelta"/>
    <n v="24"/>
    <n v="3"/>
    <n v="2020"/>
    <n v="246"/>
    <s v="No Cruza"/>
    <n v="8"/>
    <n v="24"/>
    <n v="3"/>
    <n v="2020"/>
    <n v="246"/>
    <x v="1"/>
    <n v="0"/>
    <x v="1"/>
  </r>
  <r>
    <s v="P11502020030008"/>
    <x v="2"/>
    <n v="0"/>
    <n v="0"/>
    <s v="                                                                                "/>
    <s v="O.C. B/quilla Nte   "/>
    <s v="INVERSIONES HOB PROVISIONAL EDS VIA AL MAR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200306"/>
    <n v="20200306"/>
    <n v="1150"/>
    <n v="28140697"/>
    <s v="Seguimiento y rev. instalacion electrica distribucion "/>
    <s v="NO"/>
    <x v="1"/>
    <n v="112.5"/>
    <n v="112500"/>
    <s v="Obras "/>
    <x v="8"/>
    <n v="20200928"/>
    <x v="3"/>
    <n v="1"/>
    <x v="0"/>
    <n v="6"/>
    <x v="0"/>
    <x v="1"/>
    <x v="1"/>
    <x v="93"/>
    <s v="Resuelta"/>
    <n v="28"/>
    <n v="9"/>
    <n v="2020"/>
    <n v="58"/>
    <d v="2020-09-17T00:00:00"/>
    <n v="206"/>
    <n v="6"/>
    <n v="3"/>
    <n v="2020"/>
    <n v="264"/>
    <x v="1"/>
    <n v="206"/>
    <x v="2"/>
  </r>
  <r>
    <s v="P12102020100007"/>
    <x v="3"/>
    <n v="0"/>
    <n v="0"/>
    <s v="                                                                                "/>
    <s v="O.C. Soledad        "/>
    <s v="DUVIS CERVANTES                                                         "/>
    <n v="301403811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017831                      "/>
    <s v="ALONSO ENRIQUE ORTEGA SILVERA                                                   "/>
    <s v="AC005"/>
    <n v="20201008"/>
    <n v="20201008"/>
    <n v="1210"/>
    <n v="28218382"/>
    <s v="Inspección Normalización"/>
    <s v="NO"/>
    <x v="2"/>
    <n v="3"/>
    <n v="3000"/>
    <s v="Suministros definitivos Simples "/>
    <x v="3"/>
    <n v="20201008"/>
    <x v="1"/>
    <n v="1"/>
    <x v="1"/>
    <n v="8"/>
    <x v="3"/>
    <x v="1"/>
    <x v="4"/>
    <x v="453"/>
    <s v="Pendiente"/>
    <n v="8"/>
    <n v="10"/>
    <n v="2020"/>
    <n v="48"/>
    <d v="2020-10-08T00:00:00"/>
    <n v="48"/>
    <n v="8"/>
    <n v="10"/>
    <n v="2020"/>
    <n v="48"/>
    <x v="1"/>
    <n v="0"/>
    <x v="1"/>
  </r>
  <r>
    <s v="P34102020100086"/>
    <x v="3"/>
    <n v="0"/>
    <n v="0"/>
    <s v="                                                                                "/>
    <s v="O.C. La 14          "/>
    <s v="FREDY MANUEL CANDELARIO ARIAS                                           "/>
    <n v="3045637642"/>
    <s v="TC090"/>
    <s v="                                                                                                                                                                                           "/>
    <s v="FRENTE A MZ E CASA 102                                      "/>
    <s v="A7430858                      "/>
    <s v="Elsa_Avila_Varela                                                               "/>
    <s v="AC005"/>
    <n v="20201023"/>
    <n v="20201023"/>
    <n v="3410"/>
    <n v="28249013"/>
    <s v="Inspección Normalización"/>
    <s v="NO"/>
    <x v="2"/>
    <n v="2.5"/>
    <n v="2500"/>
    <s v="Suministros definitivos Simples "/>
    <x v="3"/>
    <n v="20201023"/>
    <x v="1"/>
    <n v="1"/>
    <x v="1"/>
    <n v="23"/>
    <x v="3"/>
    <x v="1"/>
    <x v="0"/>
    <x v="56"/>
    <s v="Pendiente"/>
    <n v="23"/>
    <n v="10"/>
    <n v="2020"/>
    <n v="33"/>
    <d v="2020-10-23T00:00:00"/>
    <n v="33"/>
    <n v="23"/>
    <n v="10"/>
    <n v="2020"/>
    <n v="33"/>
    <x v="1"/>
    <n v="0"/>
    <x v="1"/>
  </r>
  <r>
    <s v="P93312020010001"/>
    <x v="2"/>
    <n v="0"/>
    <n v="0"/>
    <s v="                                                                                "/>
    <s v="O.C. Riohacha       "/>
    <s v="MARIA FERNANDA URBANIZACION RESIDENCIAL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LLA FERNANDA                                              "/>
    <s v="N3352044                      "/>
    <s v="Laudis_Peñaranda_                                                               "/>
    <s v="AC190"/>
    <n v="20200113"/>
    <n v="20200217"/>
    <n v="9331"/>
    <n v="27620414"/>
    <s v="Seguimiento y rev. instalacion electrica distribucion "/>
    <s v="NO"/>
    <x v="3"/>
    <n v="175"/>
    <n v="175000"/>
    <s v="Obras "/>
    <x v="7"/>
    <n v="20200312"/>
    <x v="5"/>
    <n v="1"/>
    <x v="0"/>
    <n v="13"/>
    <x v="11"/>
    <x v="1"/>
    <x v="3"/>
    <x v="473"/>
    <s v="Resuelta"/>
    <n v="12"/>
    <n v="3"/>
    <n v="2020"/>
    <n v="258"/>
    <s v="No Cruza"/>
    <n v="59"/>
    <n v="17"/>
    <n v="2"/>
    <n v="2020"/>
    <n v="282"/>
    <x v="1"/>
    <n v="24"/>
    <x v="2"/>
  </r>
  <r>
    <s v="P34602020080007"/>
    <x v="2"/>
    <n v="0"/>
    <n v="0"/>
    <s v="                                                                                "/>
    <s v="ZE Santa_Marta      "/>
    <s v="FINCA PANDORA LOGISTICS SERVICE SAS                                     "/>
    <n v="3232323925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826"/>
    <n v="20201016"/>
    <n v="3460"/>
    <n v="28087116"/>
    <s v="Factibilidad Distribucion "/>
    <s v="NO"/>
    <x v="1"/>
    <n v="300"/>
    <n v="300000"/>
    <s v="Obras "/>
    <x v="7"/>
    <n v="20201016"/>
    <x v="3"/>
    <n v="1"/>
    <x v="0"/>
    <n v="26"/>
    <x v="10"/>
    <x v="1"/>
    <x v="0"/>
    <x v="237"/>
    <s v="Resuelta"/>
    <n v="16"/>
    <n v="10"/>
    <n v="2020"/>
    <n v="40"/>
    <s v="No Cruza"/>
    <n v="51"/>
    <n v="16"/>
    <n v="10"/>
    <n v="2020"/>
    <n v="40"/>
    <x v="1"/>
    <n v="0"/>
    <x v="2"/>
  </r>
  <r>
    <s v="P95202020110005"/>
    <x v="9"/>
    <n v="0"/>
    <n v="0"/>
    <s v="                                                                                "/>
    <s v="O.C. B/quilla Cto   "/>
    <s v="ELEODORO SEGUNDO MEZA CONTRERAS                                         "/>
    <n v="342111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090"/>
    <n v="20201106"/>
    <n v="20201106"/>
    <n v="9520"/>
    <n v="28276249"/>
    <s v="Factibilidad Distribucion "/>
    <s v="NO"/>
    <x v="1"/>
    <n v="45"/>
    <n v="45000"/>
    <s v="Obras "/>
    <x v="15"/>
    <n v="20201106"/>
    <x v="2"/>
    <n v="1"/>
    <x v="0"/>
    <n v="6"/>
    <x v="5"/>
    <x v="1"/>
    <x v="4"/>
    <x v="42"/>
    <s v="Resuelta"/>
    <n v="6"/>
    <n v="11"/>
    <n v="2020"/>
    <n v="19"/>
    <s v="No Cruza"/>
    <n v="0"/>
    <n v="6"/>
    <n v="11"/>
    <n v="2020"/>
    <n v="19"/>
    <x v="1"/>
    <n v="0"/>
    <x v="6"/>
  </r>
  <r>
    <s v="P34102018110059"/>
    <x v="0"/>
    <n v="0"/>
    <n v="0"/>
    <s v="                                                                                "/>
    <s v="O.C. La 14          "/>
    <s v="OSCAR ARDILA BELLO AMANECER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00"/>
    <n v="20181120"/>
    <n v="20181123"/>
    <n v="3410"/>
    <n v="25741459"/>
    <s v="Factibilidad Distribucion "/>
    <s v="NO"/>
    <x v="1"/>
    <n v="75"/>
    <n v="75000"/>
    <s v="Obras "/>
    <x v="0"/>
    <n v="20181123"/>
    <x v="2"/>
    <n v="1"/>
    <x v="0"/>
    <n v="20"/>
    <x v="5"/>
    <x v="3"/>
    <x v="0"/>
    <x v="835"/>
    <s v="Resuelta"/>
    <n v="23"/>
    <n v="11"/>
    <n v="2018"/>
    <n v="733"/>
    <s v="No Cruza"/>
    <n v="3"/>
    <n v="23"/>
    <n v="11"/>
    <n v="2018"/>
    <n v="733"/>
    <x v="0"/>
    <n v="0"/>
    <x v="0"/>
  </r>
  <r>
    <s v="P11102019100062"/>
    <x v="1"/>
    <n v="0"/>
    <n v="0"/>
    <s v="                                                                                "/>
    <s v="O.C. B/quilla Nte   "/>
    <s v="BEATRIZ ALICIA RODAS MOR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49 # 76 - 1                                              "/>
    <s v="MP000153                      "/>
    <s v="JESSICA_PAOLA_BALDOVINO_AVILA                                                   "/>
    <s v="AC236"/>
    <n v="20191009"/>
    <n v="20191021"/>
    <n v="1110"/>
    <n v="26886597"/>
    <s v="Inspección Normalización"/>
    <s v="NO"/>
    <x v="1"/>
    <n v="3"/>
    <n v="3000"/>
    <s v="Suministros definitivos Simples "/>
    <x v="1"/>
    <n v="20191021"/>
    <x v="1"/>
    <n v="1"/>
    <x v="1"/>
    <n v="9"/>
    <x v="3"/>
    <x v="2"/>
    <x v="1"/>
    <x v="371"/>
    <s v="Resuelta"/>
    <n v="21"/>
    <n v="10"/>
    <n v="2019"/>
    <n v="401"/>
    <s v="No Cruza"/>
    <n v="12"/>
    <n v="21"/>
    <n v="10"/>
    <n v="2019"/>
    <n v="401"/>
    <x v="0"/>
    <n v="0"/>
    <x v="1"/>
  </r>
  <r>
    <s v="P11502020090012"/>
    <x v="5"/>
    <n v="0"/>
    <n v="0"/>
    <s v="                                                                                "/>
    <s v="O.C. B/quilla Nte   "/>
    <s v="MARIA ELENA LINERO-                                                     "/>
    <n v="301729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230"/>
    <n v="20200919"/>
    <n v="20200919"/>
    <n v="1150"/>
    <n v="0"/>
    <m/>
    <s v="NO"/>
    <x v="0"/>
    <n v="15"/>
    <n v="15000"/>
    <s v="Coogeneración/Suplencia "/>
    <x v="9"/>
    <n v="20200919"/>
    <x v="10"/>
    <n v="1"/>
    <x v="2"/>
    <n v="19"/>
    <x v="7"/>
    <x v="1"/>
    <x v="1"/>
    <x v="98"/>
    <s v="Sin Orden"/>
    <n v="19"/>
    <n v="9"/>
    <n v="2020"/>
    <n v="67"/>
    <s v="No Cruza"/>
    <n v="67"/>
    <n v="19"/>
    <n v="9"/>
    <n v="2020"/>
    <n v="67"/>
    <x v="1"/>
    <n v="0"/>
    <x v="4"/>
  </r>
  <r>
    <s v="P11702020050005"/>
    <x v="2"/>
    <n v="2050092"/>
    <n v="20061447"/>
    <s v="Situacion correcta                                                              "/>
    <s v="O.C. B/quilla Cto   "/>
    <s v="HANS CARLOS MIRANDA HERRERA                                             "/>
    <n v="3114310101"/>
    <s v="TC090"/>
    <s v="CR 20C 24 106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506"/>
    <n v="20200714"/>
    <n v="1170"/>
    <n v="28229471"/>
    <s v="Seguimiento y rev. instalacion electrica distribucion "/>
    <s v="NO"/>
    <x v="1"/>
    <n v="50"/>
    <n v="50000"/>
    <s v="Aumentos de potencia"/>
    <x v="8"/>
    <n v="20201013"/>
    <x v="2"/>
    <n v="1"/>
    <x v="0"/>
    <n v="6"/>
    <x v="2"/>
    <x v="1"/>
    <x v="1"/>
    <x v="411"/>
    <s v="Resuelta"/>
    <n v="13"/>
    <n v="10"/>
    <n v="2020"/>
    <n v="43"/>
    <d v="2020-10-13T00:00:00"/>
    <n v="160"/>
    <n v="14"/>
    <n v="7"/>
    <n v="2020"/>
    <n v="134"/>
    <x v="1"/>
    <n v="91"/>
    <x v="2"/>
  </r>
  <r>
    <s v="P95202019090002"/>
    <x v="2"/>
    <n v="0"/>
    <n v="0"/>
    <s v="                                                                                "/>
    <s v="O.C. B/quilla Cto   "/>
    <s v="MALAMBO PROV CIUDCARIBE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902"/>
    <n v="20200207"/>
    <n v="9520"/>
    <n v="26690979"/>
    <s v="Factibilidad Distribucion "/>
    <s v="NO"/>
    <x v="1"/>
    <n v="37.5"/>
    <n v="37500"/>
    <s v="Obras "/>
    <x v="8"/>
    <n v="20200915"/>
    <x v="2"/>
    <n v="1"/>
    <x v="0"/>
    <n v="2"/>
    <x v="7"/>
    <x v="2"/>
    <x v="4"/>
    <x v="486"/>
    <s v="Resuelta"/>
    <n v="15"/>
    <n v="9"/>
    <n v="2020"/>
    <n v="71"/>
    <s v="No Cruza"/>
    <n v="379"/>
    <n v="7"/>
    <n v="2"/>
    <n v="2020"/>
    <n v="292"/>
    <x v="1"/>
    <n v="221"/>
    <x v="2"/>
  </r>
  <r>
    <s v="P95102019030027"/>
    <x v="2"/>
    <n v="0"/>
    <n v="0"/>
    <s v="                                                                                "/>
    <s v="O.C. B/quilla Nte   "/>
    <s v="  PROVISIONAL LOCAL INVERSIONES VEGA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RA 6 75B 50                                               "/>
    <s v="T0925304                      "/>
    <s v="MARTHA_VICTORIA_SALAS_CUAN                                                      "/>
    <s v="AC190"/>
    <n v="20190320"/>
    <n v="20190403"/>
    <n v="9510"/>
    <n v="26256398"/>
    <s v="Seguimiento y rev. instalacion electrica distribucion "/>
    <s v="NO"/>
    <x v="1"/>
    <n v="30"/>
    <n v="30000"/>
    <s v="Obras "/>
    <x v="7"/>
    <n v="20190412"/>
    <x v="2"/>
    <n v="1"/>
    <x v="0"/>
    <n v="20"/>
    <x v="0"/>
    <x v="2"/>
    <x v="1"/>
    <x v="197"/>
    <s v="Resuelta"/>
    <n v="12"/>
    <n v="4"/>
    <n v="2019"/>
    <n v="593"/>
    <d v="2019-04-30T00:00:00"/>
    <n v="23"/>
    <n v="3"/>
    <n v="4"/>
    <n v="2019"/>
    <n v="602"/>
    <x v="0"/>
    <n v="9"/>
    <x v="2"/>
  </r>
  <r>
    <s v="P33102020090001"/>
    <x v="0"/>
    <n v="0"/>
    <n v="0"/>
    <s v="                                                                                "/>
    <s v="O.C. Riohacha       "/>
    <s v="FINCA ARMENTA JORGE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6                                                        "/>
    <s v="N3352044                      "/>
    <s v="Laudis_Peñaranda_                                                               "/>
    <s v="AC100"/>
    <n v="20200902"/>
    <n v="20201014"/>
    <n v="3310"/>
    <n v="28097036"/>
    <s v="Factibilidad Distribucion "/>
    <s v="NO"/>
    <x v="1"/>
    <n v="45"/>
    <n v="45000"/>
    <s v="Obras "/>
    <x v="0"/>
    <n v="20201014"/>
    <x v="2"/>
    <n v="1"/>
    <x v="0"/>
    <n v="2"/>
    <x v="7"/>
    <x v="1"/>
    <x v="3"/>
    <x v="248"/>
    <s v="Resuelta"/>
    <n v="14"/>
    <n v="10"/>
    <n v="2020"/>
    <n v="42"/>
    <s v="No Cruza"/>
    <n v="42"/>
    <n v="14"/>
    <n v="10"/>
    <n v="2020"/>
    <n v="42"/>
    <x v="1"/>
    <n v="0"/>
    <x v="0"/>
  </r>
  <r>
    <s v="P11702020050001"/>
    <x v="2"/>
    <n v="0"/>
    <n v="0"/>
    <s v="                                                                                "/>
    <s v="O.C. B/quilla Cto   "/>
    <s v="  CONSTRUCCIONES MARVAL S.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YECTO PUNTA ALTA                                         "/>
    <s v="A3151411                      "/>
    <s v="FERGIE_YULISSA_SOLANO_MANOTAS                                                   "/>
    <s v="AC190"/>
    <n v="20200504"/>
    <n v="20200715"/>
    <n v="1170"/>
    <n v="27440051"/>
    <s v="Factibilidad Distribucion "/>
    <s v="NO"/>
    <x v="1"/>
    <n v="75"/>
    <n v="75000"/>
    <s v="Obras "/>
    <x v="7"/>
    <n v="20200803"/>
    <x v="2"/>
    <n v="1"/>
    <x v="0"/>
    <n v="4"/>
    <x v="2"/>
    <x v="1"/>
    <x v="1"/>
    <x v="158"/>
    <s v="Resuelta"/>
    <n v="3"/>
    <n v="8"/>
    <n v="2020"/>
    <n v="114"/>
    <s v="No Cruza"/>
    <n v="91"/>
    <n v="15"/>
    <n v="7"/>
    <n v="2020"/>
    <n v="133"/>
    <x v="1"/>
    <n v="19"/>
    <x v="2"/>
  </r>
  <r>
    <s v="P11102020090041"/>
    <x v="13"/>
    <n v="0"/>
    <n v="0"/>
    <s v="                                                                                "/>
    <s v="O.C. B/quilla Cto   "/>
    <s v="  MERCADO GRAN BAZAR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MERCADO GRAN BAZAR                                          "/>
    <s v="A3151411                      "/>
    <s v="FERGIE_YULISSA_SOLANO_MANOTAS                                                   "/>
    <s v="AC232"/>
    <n v="20200908"/>
    <n v="20200908"/>
    <n v="1110"/>
    <n v="0"/>
    <m/>
    <s v="NO"/>
    <x v="0"/>
    <n v="500"/>
    <n v="500000"/>
    <s v="Obras "/>
    <x v="20"/>
    <n v="20200908"/>
    <x v="13"/>
    <n v="1"/>
    <x v="0"/>
    <n v="8"/>
    <x v="7"/>
    <x v="1"/>
    <x v="1"/>
    <x v="62"/>
    <s v="Sin Orden"/>
    <n v="8"/>
    <n v="9"/>
    <n v="2020"/>
    <n v="78"/>
    <s v="No Cruza"/>
    <n v="78"/>
    <n v="8"/>
    <n v="9"/>
    <n v="2020"/>
    <n v="78"/>
    <x v="1"/>
    <n v="0"/>
    <x v="8"/>
  </r>
  <r>
    <s v="P11102019110047"/>
    <x v="2"/>
    <n v="2018406"/>
    <n v="0"/>
    <s v="                                                                                "/>
    <s v="O.C. B/quilla Cto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13"/>
    <n v="20191113"/>
    <n v="1110"/>
    <n v="0"/>
    <m/>
    <s v="NO"/>
    <x v="0"/>
    <n v="300"/>
    <n v="300000"/>
    <s v="Aumentos de potencia"/>
    <x v="2"/>
    <n v="20191113"/>
    <x v="3"/>
    <n v="1"/>
    <x v="0"/>
    <n v="13"/>
    <x v="5"/>
    <x v="2"/>
    <x v="1"/>
    <x v="391"/>
    <s v="Sin Orden"/>
    <n v="13"/>
    <n v="11"/>
    <n v="2019"/>
    <n v="378"/>
    <s v="No Cruza"/>
    <n v="378"/>
    <n v="13"/>
    <n v="11"/>
    <n v="2019"/>
    <n v="378"/>
    <x v="0"/>
    <n v="0"/>
    <x v="2"/>
  </r>
  <r>
    <s v="P75512020020008"/>
    <x v="2"/>
    <n v="2214267"/>
    <n v="20002643"/>
    <s v="Situacion correcta                                                              "/>
    <s v="O.C. B/quilla Nte   "/>
    <s v="JOSE M GRIEGO                                                           "/>
    <n v="3289920"/>
    <s v="TC090"/>
    <s v="CR 1E 90 60          P  1 LOC     1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220"/>
    <n v="20200504"/>
    <n v="7551"/>
    <n v="27539496"/>
    <s v="Seguimiento y rev. instalacion electrica distribucion "/>
    <s v="NO"/>
    <x v="3"/>
    <n v="25"/>
    <n v="25000"/>
    <s v="Aumentos de potencia"/>
    <x v="5"/>
    <n v="20200618"/>
    <x v="2"/>
    <n v="1"/>
    <x v="0"/>
    <n v="20"/>
    <x v="1"/>
    <x v="1"/>
    <x v="1"/>
    <x v="115"/>
    <s v="Resuelta"/>
    <n v="18"/>
    <n v="6"/>
    <n v="2020"/>
    <n v="160"/>
    <s v="No Cruza"/>
    <n v="119"/>
    <n v="4"/>
    <n v="5"/>
    <n v="2020"/>
    <n v="205"/>
    <x v="1"/>
    <n v="45"/>
    <x v="2"/>
  </r>
  <r>
    <s v="P11102019080021"/>
    <x v="2"/>
    <n v="2229375"/>
    <n v="20154887"/>
    <s v="Situacion correcta                                                              "/>
    <s v="O.C. B/quilla Nte   "/>
    <s v="ETICOL ETIQUETAS DE COLOMBIA S.A.S                                      "/>
    <n v="3773177"/>
    <s v="TC088"/>
    <s v="CR 81A 108 35                                                                                                                                                                              "/>
    <s v="ETICOL                                                      "/>
    <s v="A3151411                      "/>
    <s v="FERGIE_YULISSA_SOLANO_MANOTAS                                                   "/>
    <s v="AC190"/>
    <n v="20190806"/>
    <n v="20190826"/>
    <n v="1110"/>
    <n v="26784111"/>
    <s v="Seguimiento y rev. instalacion electrica distribucion "/>
    <s v="NO"/>
    <x v="3"/>
    <n v="75"/>
    <n v="75000"/>
    <s v="Aumentos de potencia"/>
    <x v="5"/>
    <n v="20191011"/>
    <x v="2"/>
    <n v="1"/>
    <x v="0"/>
    <n v="6"/>
    <x v="10"/>
    <x v="2"/>
    <x v="1"/>
    <x v="683"/>
    <s v="Resuelta"/>
    <n v="11"/>
    <n v="10"/>
    <n v="2019"/>
    <n v="411"/>
    <s v="No Cruza"/>
    <n v="66"/>
    <n v="26"/>
    <n v="8"/>
    <n v="2019"/>
    <n v="457"/>
    <x v="0"/>
    <n v="46"/>
    <x v="2"/>
  </r>
  <r>
    <s v="P34102020110081"/>
    <x v="3"/>
    <n v="0"/>
    <n v="0"/>
    <s v="                                                                                "/>
    <s v="O.C. La 14          "/>
    <s v="EFRAIN DIOFANTE PINTO LUBO                                              "/>
    <n v="301768435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42                      "/>
    <s v="SOFIA_ESTHER_CASTRO_VICIOSO                                                     "/>
    <s v="AC005"/>
    <n v="20201119"/>
    <n v="20201119"/>
    <n v="3410"/>
    <n v="28289698"/>
    <s v="Inspección Normalización"/>
    <s v="NO"/>
    <x v="2"/>
    <n v="3"/>
    <n v="3000"/>
    <s v="Suministros definitivos Simples "/>
    <x v="3"/>
    <n v="20201119"/>
    <x v="1"/>
    <n v="1"/>
    <x v="1"/>
    <n v="19"/>
    <x v="5"/>
    <x v="1"/>
    <x v="0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2102020090010"/>
    <x v="12"/>
    <n v="0"/>
    <n v="0"/>
    <s v="                                                                                "/>
    <s v="O.C Sabanalarga     "/>
    <s v="URBANIZACION ARCHIPIELAGO I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ARCHIPIELAGO I                                          "/>
    <s v="A8742068                      "/>
    <s v="Alvaro_Enrique_Hernandez_Suarez                                                 "/>
    <s v="AC233"/>
    <n v="20200908"/>
    <n v="20200909"/>
    <n v="1210"/>
    <n v="0"/>
    <m/>
    <s v="NO"/>
    <x v="0"/>
    <n v="900"/>
    <n v="900000"/>
    <s v="Obras "/>
    <x v="19"/>
    <n v="20200909"/>
    <x v="13"/>
    <n v="1"/>
    <x v="0"/>
    <n v="8"/>
    <x v="7"/>
    <x v="1"/>
    <x v="4"/>
    <x v="62"/>
    <s v="Sin Orden"/>
    <n v="9"/>
    <n v="9"/>
    <n v="2020"/>
    <n v="77"/>
    <s v="No Cruza"/>
    <n v="77"/>
    <n v="9"/>
    <n v="9"/>
    <n v="2020"/>
    <n v="77"/>
    <x v="1"/>
    <n v="0"/>
    <x v="7"/>
  </r>
  <r>
    <s v="P11502016030011"/>
    <x v="4"/>
    <n v="0"/>
    <n v="0"/>
    <s v="                                                                                "/>
    <s v="O.C. B/quilla Nte   "/>
    <s v="CARLOS AGUDELO AGUIRRE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11 5 202                                                 "/>
    <s v="T3443869                      "/>
    <s v="                                                                                "/>
    <s v="AC220"/>
    <n v="20160307"/>
    <n v="20160319"/>
    <n v="1150"/>
    <n v="0"/>
    <m/>
    <s v="NO"/>
    <x v="0"/>
    <n v="3"/>
    <n v="3000"/>
    <s v="Obras "/>
    <x v="6"/>
    <n v="20160319"/>
    <x v="7"/>
    <n v="1"/>
    <x v="0"/>
    <n v="7"/>
    <x v="0"/>
    <x v="7"/>
    <x v="1"/>
    <x v="742"/>
    <s v="Sin Orden"/>
    <n v="19"/>
    <n v="3"/>
    <n v="2016"/>
    <n v="1712"/>
    <s v="No Cruza"/>
    <n v="1712"/>
    <n v="19"/>
    <n v="3"/>
    <n v="2016"/>
    <n v="1712"/>
    <x v="0"/>
    <n v="0"/>
    <x v="3"/>
  </r>
  <r>
    <s v="P11502017090029"/>
    <x v="2"/>
    <n v="0"/>
    <n v="0"/>
    <s v="                                                                                "/>
    <s v="O.C. B/quilla Cto   "/>
    <s v="SANTOS DE LOS ULTIMOS DIAS TEMPLO IGLESIA DE JESUCRISTO DE LOS          "/>
    <n v="0"/>
    <s v="TC092"/>
    <s v="                                                                                                                                                                                           "/>
    <s v="IGLESIA DE JESUCRISTO                                       "/>
    <s v="TR183120                      "/>
    <s v="                                                                                "/>
    <s v="AC190"/>
    <n v="20170920"/>
    <n v="20170920"/>
    <n v="1150"/>
    <n v="24295655"/>
    <s v="Seguimiento y rev. instalacion electrica distribucion "/>
    <s v="NO"/>
    <x v="1"/>
    <n v="1"/>
    <n v="1000"/>
    <s v="Obras "/>
    <x v="7"/>
    <n v="20170920"/>
    <x v="4"/>
    <n v="1"/>
    <x v="0"/>
    <n v="20"/>
    <x v="7"/>
    <x v="0"/>
    <x v="1"/>
    <x v="285"/>
    <s v="Resuelta"/>
    <n v="20"/>
    <n v="9"/>
    <n v="2017"/>
    <n v="1162"/>
    <d v="2017-09-28T00:00:00"/>
    <n v="0"/>
    <n v="20"/>
    <n v="9"/>
    <n v="2017"/>
    <n v="1162"/>
    <x v="0"/>
    <n v="0"/>
    <x v="2"/>
  </r>
  <r>
    <s v="P11102020090093"/>
    <x v="9"/>
    <n v="0"/>
    <n v="0"/>
    <s v="                                                                                "/>
    <s v="O.C. B/quilla Nte   "/>
    <s v="ALTOS DEL PARQUE URBANIZACION VIZCAYA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ANIZACION VIZCAYA                                        "/>
    <s v="MP000213                      "/>
    <s v="Wilman_Salazar_Roballo                                                          "/>
    <s v="AC090"/>
    <n v="20200916"/>
    <n v="20200924"/>
    <n v="1110"/>
    <n v="0"/>
    <m/>
    <s v="NO"/>
    <x v="0"/>
    <n v="3"/>
    <n v="3000"/>
    <s v="Coogeneración/Suplencia "/>
    <x v="15"/>
    <n v="20200924"/>
    <x v="10"/>
    <n v="1"/>
    <x v="2"/>
    <n v="16"/>
    <x v="7"/>
    <x v="1"/>
    <x v="1"/>
    <x v="74"/>
    <s v="Sin Orden"/>
    <n v="24"/>
    <n v="9"/>
    <n v="2020"/>
    <n v="62"/>
    <s v="No Cruza"/>
    <n v="62"/>
    <n v="24"/>
    <n v="9"/>
    <n v="2020"/>
    <n v="62"/>
    <x v="1"/>
    <n v="0"/>
    <x v="6"/>
  </r>
  <r>
    <s v="P11102019100073"/>
    <x v="1"/>
    <n v="0"/>
    <n v="0"/>
    <s v="                                                                                "/>
    <s v="Of. Telefónica 24H  "/>
    <s v="MANUEL HUMBERTO GRAZZIANI MENDEZ                                        "/>
    <n v="3153313199"/>
    <s v="TC090"/>
    <s v="                                                                                                                                                                                           "/>
    <s v="=CRA 26B 68B 78                                             "/>
    <s v="TR051819                      "/>
    <s v="JHESICA_KATHERINE_HERNANDEZ_VERGEL                                              "/>
    <s v="AC236"/>
    <n v="20191011"/>
    <n v="20191105"/>
    <n v="1110"/>
    <n v="26863378"/>
    <s v="Inspección Normalización"/>
    <s v="NO"/>
    <x v="1"/>
    <n v="3"/>
    <n v="3000"/>
    <s v="Suministros definitivos Simples "/>
    <x v="1"/>
    <n v="20191105"/>
    <x v="1"/>
    <n v="1"/>
    <x v="1"/>
    <n v="11"/>
    <x v="3"/>
    <x v="2"/>
    <x v="1"/>
    <x v="357"/>
    <s v="Resuelta"/>
    <n v="5"/>
    <n v="11"/>
    <n v="2019"/>
    <n v="386"/>
    <s v="No Cruza"/>
    <n v="25"/>
    <n v="5"/>
    <n v="11"/>
    <n v="2019"/>
    <n v="386"/>
    <x v="0"/>
    <n v="0"/>
    <x v="1"/>
  </r>
  <r>
    <s v="P11102020110050"/>
    <x v="5"/>
    <n v="0"/>
    <n v="0"/>
    <s v="                                                                                "/>
    <s v="OC CCIAL AMERICANO  "/>
    <s v="CARMEN MONTAÑO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54                      "/>
    <s v="YESSICA_PAOLA_MARTINEZ_MENDEZ                                                   "/>
    <s v="AC230"/>
    <n v="20201109"/>
    <n v="20201109"/>
    <n v="1110"/>
    <n v="0"/>
    <m/>
    <s v="NO"/>
    <x v="0"/>
    <n v="3"/>
    <n v="30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11102020010001"/>
    <x v="2"/>
    <n v="0"/>
    <n v="0"/>
    <s v="                                                                                "/>
    <s v="O.C. B/quilla Cto   "/>
    <s v="  MAKRO PRADO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MAKRO PRADO                                                 "/>
    <s v="A3151411                      "/>
    <s v="FERGIE_YULISSA_SOLANO_MANOTAS                                                   "/>
    <s v="AC190"/>
    <n v="20200103"/>
    <n v="20200213"/>
    <n v="1110"/>
    <n v="27971649"/>
    <s v="Seguimiento y rev. instalacion electrica distribucion "/>
    <s v="NO"/>
    <x v="1"/>
    <n v="800"/>
    <n v="800000"/>
    <s v="Obras "/>
    <x v="5"/>
    <n v="20200907"/>
    <x v="3"/>
    <n v="1"/>
    <x v="0"/>
    <n v="3"/>
    <x v="11"/>
    <x v="1"/>
    <x v="1"/>
    <x v="268"/>
    <s v="Resuelta"/>
    <n v="7"/>
    <n v="9"/>
    <n v="2020"/>
    <n v="79"/>
    <d v="2020-08-11T00:00:00"/>
    <n v="248"/>
    <n v="13"/>
    <n v="2"/>
    <n v="2020"/>
    <n v="286"/>
    <x v="1"/>
    <n v="207"/>
    <x v="2"/>
  </r>
  <r>
    <s v="P34102020090017"/>
    <x v="2"/>
    <n v="0"/>
    <n v="0"/>
    <s v="                                                                                "/>
    <s v="ZE Santa_Marta      "/>
    <s v="ROSALBA RUEDA BLANCO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RESERVA DEL MAR                                             "/>
    <s v="T9697258                      "/>
    <s v="Adriana_Duran_Q                                                                 "/>
    <s v="AC190"/>
    <n v="20200907"/>
    <n v="20201028"/>
    <n v="3410"/>
    <n v="28118713"/>
    <s v="Factibilidad Distribucion "/>
    <s v="NO"/>
    <x v="1"/>
    <n v="112.5"/>
    <n v="112500"/>
    <s v="Obras "/>
    <x v="7"/>
    <n v="20201101"/>
    <x v="2"/>
    <n v="1"/>
    <x v="0"/>
    <n v="7"/>
    <x v="7"/>
    <x v="1"/>
    <x v="0"/>
    <x v="155"/>
    <s v="Resuelta"/>
    <n v="1"/>
    <n v="11"/>
    <n v="2020"/>
    <n v="24"/>
    <s v="No Cruza"/>
    <n v="55"/>
    <n v="28"/>
    <n v="10"/>
    <n v="2020"/>
    <n v="28"/>
    <x v="1"/>
    <n v="4"/>
    <x v="2"/>
  </r>
  <r>
    <s v="P11702019120075"/>
    <x v="6"/>
    <n v="0"/>
    <n v="0"/>
    <s v="                                                                                "/>
    <s v="O.C. B/quilla Sur   "/>
    <s v="MARINA DE LA CRUZ BLANCO DE ALMARIO                                     "/>
    <n v="3016331304"/>
    <s v="TC090"/>
    <s v="                                                                                                                                                                                           "/>
    <s v="=CLL 46H 1C 21                                              "/>
    <s v="TR183318                      "/>
    <s v="Mairene_Meza_Lechuga                                                            "/>
    <s v="AC170"/>
    <n v="20191218"/>
    <n v="20191223"/>
    <n v="1170"/>
    <n v="27019103"/>
    <s v="Inspección Normalización"/>
    <s v="NO"/>
    <x v="1"/>
    <n v="3"/>
    <n v="3000"/>
    <s v="Suministros definitivos Simples "/>
    <x v="10"/>
    <n v="20191223"/>
    <x v="1"/>
    <n v="1"/>
    <x v="1"/>
    <n v="18"/>
    <x v="9"/>
    <x v="2"/>
    <x v="1"/>
    <x v="141"/>
    <s v="Resuelta"/>
    <n v="23"/>
    <n v="12"/>
    <n v="2019"/>
    <n v="338"/>
    <s v="No Cruza"/>
    <n v="5"/>
    <n v="23"/>
    <n v="12"/>
    <n v="2019"/>
    <n v="338"/>
    <x v="1"/>
    <n v="0"/>
    <x v="1"/>
  </r>
  <r>
    <s v="P11102019070116"/>
    <x v="2"/>
    <n v="0"/>
    <n v="0"/>
    <s v="                                                                                "/>
    <s v="O.C. B/quilla Nte   "/>
    <s v="ROTONDA MIRAMAR ALUMBRADO PUB CONSORCIO ME                              "/>
    <n v="0"/>
    <s v="TC099"/>
    <s v="                                                                                                                                                                                           "/>
    <s v="ROTONDA MIRAMAR /CIRCUNVALAR                                "/>
    <s v="A3151411                      "/>
    <s v="FERGIE_YULISSA_SOLANO_MANOTAS                                                   "/>
    <s v="AC190"/>
    <n v="20190723"/>
    <n v="20190830"/>
    <n v="1110"/>
    <n v="27247923"/>
    <s v="Seguimiento y rev. instalacion electrica distribucion "/>
    <s v="NO"/>
    <x v="1"/>
    <n v="15"/>
    <n v="15000"/>
    <s v="Obras "/>
    <x v="5"/>
    <n v="20200318"/>
    <x v="2"/>
    <n v="1"/>
    <x v="0"/>
    <n v="23"/>
    <x v="6"/>
    <x v="2"/>
    <x v="1"/>
    <x v="109"/>
    <s v="Resuelta"/>
    <n v="18"/>
    <n v="3"/>
    <n v="2020"/>
    <n v="252"/>
    <d v="2020-03-09T00:00:00"/>
    <n v="239"/>
    <n v="30"/>
    <n v="8"/>
    <n v="2019"/>
    <n v="453"/>
    <x v="0"/>
    <n v="201"/>
    <x v="2"/>
  </r>
  <r>
    <s v="P11702019120047"/>
    <x v="7"/>
    <n v="0"/>
    <n v="0"/>
    <s v="                                                                                "/>
    <s v="O.C. B/quilla Cto   "/>
    <s v="  LOCALES COMERCIALES LA 14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R 14 38 24                                                 "/>
    <s v="A3151411                      "/>
    <s v="FERGIE_YULISSA_SOLANO_MANOTAS                                                   "/>
    <s v="AC200"/>
    <n v="20191211"/>
    <n v="20191211"/>
    <n v="1170"/>
    <n v="0"/>
    <m/>
    <s v="NO"/>
    <x v="0"/>
    <n v="50"/>
    <n v="50000"/>
    <s v="Obras "/>
    <x v="12"/>
    <n v="20191211"/>
    <x v="3"/>
    <n v="1"/>
    <x v="0"/>
    <n v="11"/>
    <x v="9"/>
    <x v="2"/>
    <x v="1"/>
    <x v="175"/>
    <s v="Sin Orden"/>
    <n v="11"/>
    <n v="12"/>
    <n v="2019"/>
    <n v="350"/>
    <s v="No Cruza"/>
    <n v="350"/>
    <n v="11"/>
    <n v="12"/>
    <n v="2019"/>
    <n v="350"/>
    <x v="1"/>
    <n v="0"/>
    <x v="5"/>
  </r>
  <r>
    <s v="P95202018010014"/>
    <x v="2"/>
    <n v="0"/>
    <n v="0"/>
    <s v="                                                                                "/>
    <s v="O.C Sabanalarga     "/>
    <s v="LIZBETH R CERVANTES FUNDACION COMUNIDAD VIVA                            "/>
    <n v="0"/>
    <s v="TC092"/>
    <s v="                                                                                                                                                                                           "/>
    <s v="FUNDACION CUMUNIDAD VIVA                                    "/>
    <s v="T9763922                      "/>
    <s v="Somaya_Rincon                                                                   "/>
    <s v="AC190"/>
    <n v="20180119"/>
    <n v="20180123"/>
    <n v="9520"/>
    <n v="0"/>
    <m/>
    <s v="NO"/>
    <x v="0"/>
    <n v="225"/>
    <n v="225000"/>
    <s v="Obras "/>
    <x v="8"/>
    <n v="20200218"/>
    <x v="3"/>
    <n v="1"/>
    <x v="0"/>
    <n v="19"/>
    <x v="11"/>
    <x v="3"/>
    <x v="4"/>
    <x v="836"/>
    <s v="Sin Orden"/>
    <n v="18"/>
    <n v="2"/>
    <n v="2020"/>
    <n v="281"/>
    <s v="No Cruza"/>
    <n v="281"/>
    <n v="23"/>
    <n v="1"/>
    <n v="2018"/>
    <n v="1037"/>
    <x v="0"/>
    <n v="756"/>
    <x v="2"/>
  </r>
  <r>
    <s v="P34102020110040"/>
    <x v="3"/>
    <n v="0"/>
    <n v="0"/>
    <s v="                                                                                "/>
    <s v="O.C. La 14          "/>
    <s v="MARIA DE LOS ANGELES BUENDIA MENDOZA                                    "/>
    <n v="3045788780"/>
    <s v="TC01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461                      "/>
    <s v="EILEN_MORRON_CHARRIS                                                            "/>
    <s v="AC005"/>
    <n v="20201109"/>
    <n v="20201109"/>
    <n v="3410"/>
    <n v="28275174"/>
    <s v="Inspección Normalización"/>
    <s v="NO"/>
    <x v="2"/>
    <n v="3"/>
    <n v="3000"/>
    <s v="Suministros definitivos Simples "/>
    <x v="3"/>
    <n v="20201109"/>
    <x v="1"/>
    <n v="1"/>
    <x v="1"/>
    <n v="9"/>
    <x v="5"/>
    <x v="1"/>
    <x v="0"/>
    <x v="55"/>
    <s v="Pendiente"/>
    <n v="9"/>
    <n v="11"/>
    <n v="2020"/>
    <n v="16"/>
    <s v="No Cruza"/>
    <n v="16"/>
    <n v="9"/>
    <n v="11"/>
    <n v="2020"/>
    <n v="16"/>
    <x v="1"/>
    <n v="0"/>
    <x v="1"/>
  </r>
  <r>
    <s v="P11102017100008"/>
    <x v="2"/>
    <n v="0"/>
    <n v="0"/>
    <s v="                                                                                "/>
    <s v="C.T.SOLEDAD         "/>
    <s v="URBANIZADORA MARIN VALENCIA PROVISIONAL BOLINIA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1003"/>
    <n v="20181002"/>
    <n v="1110"/>
    <n v="25763184"/>
    <s v="Seguimiento y rev. instalacion electrica distribucion "/>
    <s v="NO"/>
    <x v="1"/>
    <n v="150"/>
    <n v="150000"/>
    <s v="Obras "/>
    <x v="7"/>
    <n v="20181022"/>
    <x v="3"/>
    <n v="1"/>
    <x v="0"/>
    <n v="3"/>
    <x v="3"/>
    <x v="0"/>
    <x v="1"/>
    <x v="138"/>
    <s v="Resuelta"/>
    <n v="22"/>
    <n v="10"/>
    <n v="2018"/>
    <n v="765"/>
    <d v="2018-11-28T00:00:00"/>
    <n v="384"/>
    <n v="2"/>
    <n v="10"/>
    <n v="2018"/>
    <n v="785"/>
    <x v="0"/>
    <n v="20"/>
    <x v="2"/>
  </r>
  <r>
    <s v="P95102019060029"/>
    <x v="2"/>
    <n v="0"/>
    <n v="0"/>
    <s v="                                                                                "/>
    <s v="C.T.SOLEDAD         "/>
    <s v="MANUELA URBANIZACION DOÑ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90620"/>
    <n v="20190620"/>
    <n v="9510"/>
    <n v="26434040"/>
    <s v="Seguimiento y rev. instalacion electrica distribucion "/>
    <s v="NO"/>
    <x v="1"/>
    <n v="330"/>
    <n v="330000"/>
    <s v="Obras "/>
    <x v="7"/>
    <n v="20190620"/>
    <x v="3"/>
    <n v="1"/>
    <x v="0"/>
    <n v="20"/>
    <x v="4"/>
    <x v="2"/>
    <x v="1"/>
    <x v="408"/>
    <s v="Resuelta"/>
    <n v="20"/>
    <n v="6"/>
    <n v="2019"/>
    <n v="524"/>
    <d v="2019-06-20T00:00:00"/>
    <n v="0"/>
    <n v="20"/>
    <n v="6"/>
    <n v="2019"/>
    <n v="524"/>
    <x v="0"/>
    <n v="0"/>
    <x v="2"/>
  </r>
  <r>
    <s v="P93312020100015"/>
    <x v="0"/>
    <n v="0"/>
    <n v="0"/>
    <s v="                                                                                "/>
    <s v="O.C. Riohacha       "/>
    <s v="MARTINEZ FINCA VICTOR HUGO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NTERA LOS HORNITOS                                        "/>
    <s v="N3352044                      "/>
    <s v="Laudis_Peñaranda_                                                               "/>
    <s v="AC100"/>
    <n v="20201021"/>
    <n v="20201029"/>
    <n v="9331"/>
    <n v="28246037"/>
    <s v="Factibilidad Distribucion "/>
    <s v="NO"/>
    <x v="1"/>
    <n v="25"/>
    <n v="2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12102020110048"/>
    <x v="3"/>
    <n v="0"/>
    <n v="0"/>
    <s v="                                                                                "/>
    <s v="O.C Sabanalarga     "/>
    <s v="SHIRLEY CEPEDA ANAYA                                                    "/>
    <n v="3102380510"/>
    <s v="TC090"/>
    <s v="                                                                                                                                                                                           "/>
    <s v="CRA 4 NO 10 199 PTO VELERO                                  "/>
    <s v="ACSIA043                      "/>
    <s v="BRENDA MONSALVE                                                                 "/>
    <s v="AC005"/>
    <n v="20201113"/>
    <n v="20201113"/>
    <n v="1210"/>
    <n v="28283269"/>
    <s v="Inspección Normalización"/>
    <s v="NO"/>
    <x v="2"/>
    <n v="3"/>
    <n v="3000"/>
    <s v="Suministros definitivos Simples "/>
    <x v="3"/>
    <n v="20201113"/>
    <x v="1"/>
    <n v="1"/>
    <x v="1"/>
    <n v="13"/>
    <x v="5"/>
    <x v="1"/>
    <x v="4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93412020030007"/>
    <x v="2"/>
    <n v="0"/>
    <n v="0"/>
    <s v="                                                                                "/>
    <s v="ZE Santa_Marta      "/>
    <s v="  MUNICIPIO DE CIENAGA                                                  "/>
    <n v="3043855485"/>
    <s v="TC095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T9697258                      "/>
    <s v="Adriana_Duran_Q                                                                 "/>
    <s v="AC190"/>
    <n v="20200325"/>
    <n v="20200930"/>
    <n v="9341"/>
    <n v="27302217"/>
    <s v="Factibilidad Distribucion "/>
    <s v="NO"/>
    <x v="1"/>
    <n v="30"/>
    <n v="30000"/>
    <s v="Obras "/>
    <x v="16"/>
    <n v="20200930"/>
    <x v="2"/>
    <n v="1"/>
    <x v="0"/>
    <n v="25"/>
    <x v="0"/>
    <x v="1"/>
    <x v="0"/>
    <x v="466"/>
    <s v="Resuelta"/>
    <n v="30"/>
    <n v="9"/>
    <n v="2020"/>
    <n v="56"/>
    <s v="No Cruza"/>
    <n v="189"/>
    <n v="30"/>
    <n v="9"/>
    <n v="2020"/>
    <n v="56"/>
    <x v="1"/>
    <n v="0"/>
    <x v="2"/>
  </r>
  <r>
    <s v="P11502020010017"/>
    <x v="2"/>
    <n v="0"/>
    <n v="0"/>
    <s v="                                                                                "/>
    <s v="O.C. B/quilla Cto   "/>
    <s v="GRUPO EMPRESARIAL LIVINN VILLA CAMPESTRE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121"/>
    <n v="20200121"/>
    <n v="1150"/>
    <n v="0"/>
    <m/>
    <s v="NO"/>
    <x v="0"/>
    <n v="800"/>
    <n v="800000"/>
    <s v="Obras "/>
    <x v="2"/>
    <n v="20200121"/>
    <x v="6"/>
    <n v="1"/>
    <x v="0"/>
    <n v="21"/>
    <x v="11"/>
    <x v="1"/>
    <x v="1"/>
    <x v="633"/>
    <s v="Sin Orden"/>
    <n v="21"/>
    <n v="1"/>
    <n v="2020"/>
    <n v="309"/>
    <s v="No Cruza"/>
    <n v="309"/>
    <n v="21"/>
    <n v="1"/>
    <n v="2020"/>
    <n v="309"/>
    <x v="1"/>
    <n v="0"/>
    <x v="2"/>
  </r>
  <r>
    <s v="P93502019030002"/>
    <x v="2"/>
    <n v="0"/>
    <n v="0"/>
    <s v="                                                                                "/>
    <s v="O.C. B/quilla Cto   "/>
    <s v="AUSA PROVISIONAL PARQUE INDUSTRIAL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320"/>
    <n v="20190902"/>
    <n v="9350"/>
    <n v="26135187"/>
    <s v="Factibilidad Distribucion "/>
    <s v="NO"/>
    <x v="1"/>
    <n v="112.5"/>
    <n v="112500"/>
    <s v="Obras "/>
    <x v="7"/>
    <n v="20190904"/>
    <x v="3"/>
    <n v="1"/>
    <x v="0"/>
    <n v="20"/>
    <x v="0"/>
    <x v="2"/>
    <x v="0"/>
    <x v="197"/>
    <s v="Resuelta"/>
    <n v="4"/>
    <n v="9"/>
    <n v="2019"/>
    <n v="448"/>
    <s v="No Cruza"/>
    <n v="168"/>
    <n v="2"/>
    <n v="9"/>
    <n v="2019"/>
    <n v="450"/>
    <x v="0"/>
    <n v="2"/>
    <x v="2"/>
  </r>
  <r>
    <s v="P34102020090007"/>
    <x v="2"/>
    <n v="1134961"/>
    <n v="10017951"/>
    <s v="Situacion correcta                                                              "/>
    <s v="ZE Santa_Marta      "/>
    <s v="YOLANDA ROBLES DE FERNANDEZ DE CAST                                     "/>
    <n v="4214499"/>
    <s v="TC090"/>
    <s v="CR 9 20 28                                                                                                                                                                                 "/>
    <s v="K 8C 20 28                                                  "/>
    <s v="T9697258                      "/>
    <s v="Adriana_Duran_Q                                                                 "/>
    <s v="AC190"/>
    <n v="20200903"/>
    <n v="20200916"/>
    <n v="3410"/>
    <n v="28107060"/>
    <s v="Factibilidad Distribucion "/>
    <s v="NO"/>
    <x v="1"/>
    <n v="30"/>
    <n v="30000"/>
    <s v="Aumentos de potencia"/>
    <x v="7"/>
    <n v="20201101"/>
    <x v="2"/>
    <n v="1"/>
    <x v="0"/>
    <n v="3"/>
    <x v="7"/>
    <x v="1"/>
    <x v="0"/>
    <x v="230"/>
    <s v="Resuelta"/>
    <n v="1"/>
    <n v="11"/>
    <n v="2020"/>
    <n v="24"/>
    <s v="No Cruza"/>
    <n v="59"/>
    <n v="16"/>
    <n v="9"/>
    <n v="2020"/>
    <n v="70"/>
    <x v="1"/>
    <n v="46"/>
    <x v="2"/>
  </r>
  <r>
    <s v="P93302020060015"/>
    <x v="2"/>
    <n v="0"/>
    <n v="0"/>
    <s v="                                                                                "/>
    <s v="O.C. Riohacha       "/>
    <s v="NELSON LOZANO CAICEDO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19                                                       "/>
    <s v="N3352044                      "/>
    <s v="Laudis_Peñaranda_                                                               "/>
    <s v="AC190"/>
    <n v="20200630"/>
    <n v="20200731"/>
    <n v="9330"/>
    <n v="27913859"/>
    <s v="Seguimiento y rev. instalacion electrica distribucion "/>
    <s v="NO"/>
    <x v="1"/>
    <n v="50"/>
    <n v="50000"/>
    <s v="Obras "/>
    <x v="11"/>
    <n v="20200731"/>
    <x v="2"/>
    <n v="1"/>
    <x v="0"/>
    <n v="30"/>
    <x v="4"/>
    <x v="1"/>
    <x v="3"/>
    <x v="588"/>
    <s v="Resuelta"/>
    <n v="31"/>
    <n v="7"/>
    <n v="2020"/>
    <n v="117"/>
    <s v="No Cruza"/>
    <n v="31"/>
    <n v="31"/>
    <n v="7"/>
    <n v="2020"/>
    <n v="117"/>
    <x v="1"/>
    <n v="0"/>
    <x v="2"/>
  </r>
  <r>
    <s v="P93402020080003"/>
    <x v="9"/>
    <n v="0"/>
    <n v="0"/>
    <s v="                                                                                "/>
    <s v="O.C. La 14          "/>
    <s v="ANUAR CERVANTES BMT FCA AMADA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FCA AMADA POR LA BONGA                                      "/>
    <s v="C9794580                      "/>
    <s v="TATIANA ADELA LUQUEZ VANSTRAHLEM                                                "/>
    <s v="AC090"/>
    <n v="20200828"/>
    <n v="20200828"/>
    <n v="9340"/>
    <n v="28139848"/>
    <s v="Factibilidad Distribucion "/>
    <s v="NO"/>
    <x v="1"/>
    <n v="30"/>
    <n v="30000"/>
    <s v="Obras "/>
    <x v="15"/>
    <n v="20200828"/>
    <x v="2"/>
    <n v="1"/>
    <x v="3"/>
    <n v="28"/>
    <x v="10"/>
    <x v="1"/>
    <x v="0"/>
    <x v="328"/>
    <s v="Resuelta"/>
    <n v="28"/>
    <n v="8"/>
    <n v="2020"/>
    <n v="89"/>
    <s v="No Cruza"/>
    <n v="0"/>
    <n v="28"/>
    <n v="8"/>
    <n v="2020"/>
    <n v="89"/>
    <x v="1"/>
    <n v="0"/>
    <x v="6"/>
  </r>
  <r>
    <s v="P75412017090047"/>
    <x v="0"/>
    <n v="2890770"/>
    <n v="0"/>
    <s v="                                                                                "/>
    <s v="O.C Sabanalarga     "/>
    <s v="PABLO JOSE FCA DIOS Y YO ARROYO CERVANTES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T 12954 MT 15355                                           "/>
    <s v="T9763922                      "/>
    <s v="Somaya_Rincon                                                                   "/>
    <s v="AC100"/>
    <n v="20170927"/>
    <n v="20170928"/>
    <n v="7541"/>
    <n v="24290851"/>
    <s v="Factibilidad Distribucion "/>
    <s v="NO"/>
    <x v="1"/>
    <n v="15"/>
    <n v="15000"/>
    <s v="Aumentos de potencia"/>
    <x v="0"/>
    <n v="20170928"/>
    <x v="2"/>
    <n v="1"/>
    <x v="0"/>
    <n v="27"/>
    <x v="7"/>
    <x v="0"/>
    <x v="4"/>
    <x v="407"/>
    <s v="Resuelta"/>
    <n v="28"/>
    <n v="9"/>
    <n v="2017"/>
    <n v="1154"/>
    <s v="No Cruza"/>
    <n v="1"/>
    <n v="28"/>
    <n v="9"/>
    <n v="2017"/>
    <n v="1154"/>
    <x v="0"/>
    <n v="0"/>
    <x v="0"/>
  </r>
  <r>
    <s v="P11802020110006"/>
    <x v="5"/>
    <n v="8726235"/>
    <n v="35205289"/>
    <s v="Situacion correcta                                                              "/>
    <s v="O.C. Soledad        "/>
    <s v="YACIRA ISABEL RODRIGUEZ PEREZ                                           "/>
    <n v="3103612641"/>
    <s v="TC090"/>
    <s v="CR 12E 71 58                                                                                                                                                                               "/>
    <n v="6910680"/>
    <s v="A2670921                      "/>
    <s v="Margarita_Ortiz_Dominguez                                                       "/>
    <s v="AC230"/>
    <n v="20201103"/>
    <n v="20201103"/>
    <n v="1180"/>
    <n v="0"/>
    <m/>
    <s v="NO"/>
    <x v="0"/>
    <n v="3"/>
    <n v="3000"/>
    <s v="Aumentos de potencia"/>
    <x v="9"/>
    <n v="20201103"/>
    <x v="1"/>
    <n v="1"/>
    <x v="1"/>
    <n v="3"/>
    <x v="5"/>
    <x v="1"/>
    <x v="1"/>
    <x v="101"/>
    <s v="Sin Orden"/>
    <n v="3"/>
    <n v="11"/>
    <n v="2020"/>
    <n v="22"/>
    <s v="No Cruza"/>
    <n v="22"/>
    <n v="3"/>
    <n v="11"/>
    <n v="2020"/>
    <n v="22"/>
    <x v="1"/>
    <n v="0"/>
    <x v="4"/>
  </r>
  <r>
    <s v="P93422019030004"/>
    <x v="0"/>
    <n v="0"/>
    <n v="0"/>
    <s v="                                                                                "/>
    <s v="ZE Santa_Marta      "/>
    <s v="LUZ MARINA PERTUZ OROZCO                                                "/>
    <n v="3168666492"/>
    <s v="TC090"/>
    <s v="                                                                                                                                                                                           "/>
    <s v="MZ 8 UNIDAD 81 MIRADOR DE LAS GAVIOTAS                      "/>
    <s v="T9697258                      "/>
    <s v="Adriana_Duran_Q                                                                 "/>
    <s v="AC100"/>
    <n v="20190312"/>
    <n v="20190320"/>
    <n v="9342"/>
    <n v="26117054"/>
    <s v="Factibilidad Distribucion "/>
    <s v="NO"/>
    <x v="1"/>
    <n v="25"/>
    <n v="25000"/>
    <s v="Obras "/>
    <x v="0"/>
    <n v="20190320"/>
    <x v="2"/>
    <n v="1"/>
    <x v="0"/>
    <n v="12"/>
    <x v="0"/>
    <x v="2"/>
    <x v="0"/>
    <x v="166"/>
    <s v="Resuelta"/>
    <n v="20"/>
    <n v="3"/>
    <n v="2019"/>
    <n v="616"/>
    <s v="No Cruza"/>
    <n v="8"/>
    <n v="20"/>
    <n v="3"/>
    <n v="2019"/>
    <n v="616"/>
    <x v="0"/>
    <n v="0"/>
    <x v="0"/>
  </r>
  <r>
    <s v="P11802020110085"/>
    <x v="5"/>
    <n v="0"/>
    <n v="0"/>
    <s v="                                                                                "/>
    <s v="OC CCIAL AMERICANO  "/>
    <s v="FANNY MARIA DONADO DE CORREA                                            "/>
    <n v="3007033950"/>
    <s v="TC090"/>
    <s v="                                                                                                                                                                                           "/>
    <s v="NUEVO HORIZONTE                                             "/>
    <s v="MP000293                      "/>
    <s v="WENDY_PAOLA_NIEBLES_TAFUR                                                       "/>
    <s v="AC230"/>
    <n v="20201121"/>
    <n v="20201121"/>
    <n v="1180"/>
    <n v="0"/>
    <m/>
    <s v="NO"/>
    <x v="0"/>
    <n v="3"/>
    <n v="3000"/>
    <s v="Suministros definitivos Simples "/>
    <x v="9"/>
    <n v="20201121"/>
    <x v="1"/>
    <n v="1"/>
    <x v="1"/>
    <n v="21"/>
    <x v="5"/>
    <x v="1"/>
    <x v="1"/>
    <x v="183"/>
    <s v="Sin Orden"/>
    <n v="21"/>
    <n v="11"/>
    <n v="2020"/>
    <n v="4"/>
    <s v="No Cruza"/>
    <n v="4"/>
    <n v="21"/>
    <n v="11"/>
    <n v="2020"/>
    <n v="4"/>
    <x v="1"/>
    <n v="0"/>
    <x v="4"/>
  </r>
  <r>
    <s v="P93402018120001"/>
    <x v="2"/>
    <n v="3849521"/>
    <n v="20663029"/>
    <s v="Situacion correcta                                                              "/>
    <s v="O.C. La 14          "/>
    <s v="25 LOS TRUPILLOS                                                        "/>
    <n v="4229116"/>
    <s v="TC090"/>
    <s v="CL PRINCIPAL CR 3 117                                                                                                                                                                      "/>
    <s v="CARITAL                                                     "/>
    <s v="C9794580                      "/>
    <s v="TATIANA ADELA LUQUEZ VANSTRAHLEM                                                "/>
    <s v="AC190"/>
    <n v="20181206"/>
    <n v="20190326"/>
    <n v="9340"/>
    <n v="26895146"/>
    <s v="Seguimiento y rev. instalacion electrica distribucion "/>
    <s v="NO"/>
    <x v="3"/>
    <n v="400"/>
    <n v="400000"/>
    <s v="Aumentos de potencia"/>
    <x v="5"/>
    <n v="20190508"/>
    <x v="2"/>
    <n v="1"/>
    <x v="0"/>
    <n v="6"/>
    <x v="9"/>
    <x v="3"/>
    <x v="0"/>
    <x v="346"/>
    <s v="Resuelta"/>
    <n v="8"/>
    <n v="5"/>
    <n v="2019"/>
    <n v="567"/>
    <s v="No Cruza"/>
    <n v="153"/>
    <n v="26"/>
    <n v="3"/>
    <n v="2019"/>
    <n v="610"/>
    <x v="0"/>
    <n v="43"/>
    <x v="2"/>
  </r>
  <r>
    <s v="P11102020020052"/>
    <x v="2"/>
    <n v="0"/>
    <n v="0"/>
    <s v="                                                                                "/>
    <s v="O.C. B/quilla Cto   "/>
    <s v="  VATIA S.A. E.S.P.                                                     "/>
    <n v="3008034110"/>
    <s v="TC020"/>
    <s v="                                                                                                                                                                                           "/>
    <s v="COMPAÑIA DE GENERACION DEL CAUCA S.A. E.S.P.                "/>
    <s v="A3151411                      "/>
    <s v="FERGIE_YULISSA_SOLANO_MANOTAS                                                   "/>
    <s v="AC190"/>
    <n v="20200212"/>
    <n v="20200307"/>
    <n v="1110"/>
    <n v="27813051"/>
    <s v="Seguimiento y rev. instalacion electrica distribucion "/>
    <s v="NO"/>
    <x v="1"/>
    <n v="75"/>
    <n v="75000"/>
    <s v="Obras "/>
    <x v="8"/>
    <n v="20200715"/>
    <x v="2"/>
    <n v="1"/>
    <x v="0"/>
    <n v="12"/>
    <x v="1"/>
    <x v="1"/>
    <x v="1"/>
    <x v="190"/>
    <s v="Resuelta"/>
    <n v="15"/>
    <n v="7"/>
    <n v="2020"/>
    <n v="133"/>
    <d v="2020-07-15T00:00:00"/>
    <n v="154"/>
    <n v="7"/>
    <n v="3"/>
    <n v="2020"/>
    <n v="263"/>
    <x v="1"/>
    <n v="130"/>
    <x v="2"/>
  </r>
  <r>
    <s v="P11702020110064"/>
    <x v="1"/>
    <n v="0"/>
    <n v="0"/>
    <s v="                                                                                "/>
    <s v="O.C. Soledad        "/>
    <s v="LUIS ENRIQUE PEDROZO MESA                                               "/>
    <s v="3124319 3217222158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117"/>
    <n v="20201118"/>
    <n v="1170"/>
    <n v="28285946"/>
    <s v="Inspección Normalización"/>
    <s v="SI"/>
    <x v="2"/>
    <n v="3"/>
    <n v="3000"/>
    <s v="Suministros definitivos Simples "/>
    <x v="1"/>
    <n v="20201118"/>
    <x v="1"/>
    <n v="1"/>
    <x v="1"/>
    <n v="17"/>
    <x v="5"/>
    <x v="1"/>
    <x v="1"/>
    <x v="24"/>
    <s v="Pendiente"/>
    <n v="18"/>
    <n v="11"/>
    <n v="2020"/>
    <n v="7"/>
    <s v="No Cruza"/>
    <n v="7"/>
    <n v="18"/>
    <n v="11"/>
    <n v="2020"/>
    <n v="7"/>
    <x v="1"/>
    <n v="0"/>
    <x v="1"/>
  </r>
  <r>
    <s v="P11102018020125"/>
    <x v="4"/>
    <n v="0"/>
    <n v="0"/>
    <s v="                                                                                "/>
    <s v="O.C. B/quilla Cto   "/>
    <s v="MADRID RIOMAR EDIFICIO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85 59B 57                                              "/>
    <s v="T3215501                      "/>
    <s v="Luz_Estela_Arevalo_de_León                                                      "/>
    <s v="AC220"/>
    <n v="20180228"/>
    <n v="20180228"/>
    <n v="1110"/>
    <n v="0"/>
    <m/>
    <s v="NO"/>
    <x v="0"/>
    <n v="225"/>
    <n v="225000"/>
    <s v="Obras "/>
    <x v="6"/>
    <n v="20180228"/>
    <x v="6"/>
    <n v="1"/>
    <x v="0"/>
    <n v="28"/>
    <x v="1"/>
    <x v="3"/>
    <x v="1"/>
    <x v="726"/>
    <s v="Sin Orden"/>
    <n v="28"/>
    <n v="2"/>
    <n v="2018"/>
    <n v="1001"/>
    <s v="No Cruza"/>
    <n v="1001"/>
    <n v="28"/>
    <n v="2"/>
    <n v="2018"/>
    <n v="1001"/>
    <x v="0"/>
    <n v="0"/>
    <x v="3"/>
  </r>
  <r>
    <s v="P12102019110033"/>
    <x v="0"/>
    <n v="0"/>
    <n v="0"/>
    <s v="                                                                                "/>
    <s v="O.C. B/quilla Cto   "/>
    <s v="COSTA PALMAGAN DE LA            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REF ZIGA - VIA GALAPA                                       "/>
    <s v="A2891363                      "/>
    <s v="Naibet Olivo                                                                    "/>
    <s v="AC100"/>
    <n v="20191115"/>
    <n v="20191119"/>
    <n v="1210"/>
    <n v="26921300"/>
    <s v="Factibilidad Distribucion "/>
    <s v="NO"/>
    <x v="1"/>
    <n v="75"/>
    <n v="75000"/>
    <s v="Obras "/>
    <x v="0"/>
    <n v="20191119"/>
    <x v="2"/>
    <n v="1"/>
    <x v="0"/>
    <n v="15"/>
    <x v="5"/>
    <x v="2"/>
    <x v="4"/>
    <x v="401"/>
    <s v="Resuelta"/>
    <n v="19"/>
    <n v="11"/>
    <n v="2019"/>
    <n v="372"/>
    <s v="No Cruza"/>
    <n v="4"/>
    <n v="19"/>
    <n v="11"/>
    <n v="2019"/>
    <n v="372"/>
    <x v="0"/>
    <n v="0"/>
    <x v="0"/>
  </r>
  <r>
    <s v="P11102020090089"/>
    <x v="0"/>
    <n v="2702571"/>
    <n v="20140578"/>
    <s v="Situacion correcta                                                              "/>
    <s v="O.C. B/quilla Cto   "/>
    <s v="  LOCAL D1 CALLE 75                                                     "/>
    <n v="3015257062"/>
    <s v="TC092"/>
    <s v="CL 75 57 38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915"/>
    <n v="20200923"/>
    <n v="1110"/>
    <n v="28143328"/>
    <s v="Factibilidad Distribucion "/>
    <s v="NO"/>
    <x v="1"/>
    <n v="45"/>
    <n v="45000"/>
    <s v="Aumentos de potencia"/>
    <x v="0"/>
    <n v="20200923"/>
    <x v="2"/>
    <n v="1"/>
    <x v="0"/>
    <n v="15"/>
    <x v="7"/>
    <x v="1"/>
    <x v="1"/>
    <x v="69"/>
    <s v="Resuelta"/>
    <n v="23"/>
    <n v="9"/>
    <n v="2020"/>
    <n v="63"/>
    <s v="No Cruza"/>
    <n v="8"/>
    <n v="23"/>
    <n v="9"/>
    <n v="2020"/>
    <n v="63"/>
    <x v="1"/>
    <n v="0"/>
    <x v="0"/>
  </r>
  <r>
    <s v="P77512020100012"/>
    <x v="0"/>
    <n v="0"/>
    <n v="0"/>
    <s v="                                                                                "/>
    <s v="O.C. Riohacha       "/>
    <s v="LUIS EDUARDO TORO TORO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                                                      "/>
    <s v="N3352044                      "/>
    <s v="Laudis_Peñaranda_                                                               "/>
    <s v="AC100"/>
    <n v="20201027"/>
    <n v="20201029"/>
    <n v="7751"/>
    <n v="28254265"/>
    <s v="Factibilidad Distribucion "/>
    <s v="NO"/>
    <x v="1"/>
    <n v="30"/>
    <n v="30000"/>
    <s v="Obras "/>
    <x v="0"/>
    <n v="20201029"/>
    <x v="2"/>
    <n v="1"/>
    <x v="0"/>
    <n v="27"/>
    <x v="3"/>
    <x v="1"/>
    <x v="3"/>
    <x v="85"/>
    <s v="Resuelta"/>
    <n v="29"/>
    <n v="10"/>
    <n v="2020"/>
    <n v="27"/>
    <s v="No Cruza"/>
    <n v="2"/>
    <n v="29"/>
    <n v="10"/>
    <n v="2020"/>
    <n v="27"/>
    <x v="1"/>
    <n v="0"/>
    <x v="0"/>
  </r>
  <r>
    <s v="P11702020110002"/>
    <x v="1"/>
    <n v="0"/>
    <n v="0"/>
    <s v="                                                                                "/>
    <s v="O.C. B/quilla Nte   "/>
    <s v="ZOILA NUNEZ                                                             "/>
    <n v="321569380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41                      "/>
    <s v="JAVIER_ANDRES_PEREZ_LOZANO                                                      "/>
    <s v="AC236"/>
    <n v="20201103"/>
    <n v="20201116"/>
    <n v="1170"/>
    <n v="28291241"/>
    <s v="Inspección Normalización"/>
    <s v="NO"/>
    <x v="2"/>
    <n v="3"/>
    <n v="3000"/>
    <s v="Suministros definitivos Simples "/>
    <x v="1"/>
    <n v="20201116"/>
    <x v="1"/>
    <n v="1"/>
    <x v="1"/>
    <n v="3"/>
    <x v="5"/>
    <x v="1"/>
    <x v="1"/>
    <x v="101"/>
    <s v="Pendiente"/>
    <n v="16"/>
    <n v="11"/>
    <n v="2020"/>
    <n v="9"/>
    <s v="No Cruza"/>
    <n v="9"/>
    <n v="16"/>
    <n v="11"/>
    <n v="2020"/>
    <n v="9"/>
    <x v="1"/>
    <n v="0"/>
    <x v="1"/>
  </r>
  <r>
    <s v="P75512020040003"/>
    <x v="1"/>
    <n v="0"/>
    <n v="0"/>
    <s v="                                                                                "/>
    <s v="C.T.SOLEDAD         "/>
    <s v="DIANORA POLO DE NARRIAGA                                                "/>
    <n v="310360660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36"/>
    <n v="20200417"/>
    <n v="20200420"/>
    <n v="7551"/>
    <n v="27327033"/>
    <s v="Inspección Normalización"/>
    <s v="NO"/>
    <x v="1"/>
    <n v="3"/>
    <n v="3000"/>
    <s v="Suministros definitivos Simples "/>
    <x v="1"/>
    <n v="20200420"/>
    <x v="1"/>
    <n v="1"/>
    <x v="1"/>
    <n v="17"/>
    <x v="8"/>
    <x v="1"/>
    <x v="1"/>
    <x v="171"/>
    <s v="Resuelta"/>
    <n v="20"/>
    <n v="4"/>
    <n v="2020"/>
    <n v="219"/>
    <s v="No Cruza"/>
    <n v="3"/>
    <n v="20"/>
    <n v="4"/>
    <n v="2020"/>
    <n v="219"/>
    <x v="1"/>
    <n v="0"/>
    <x v="1"/>
  </r>
  <r>
    <s v="P75412020070004"/>
    <x v="0"/>
    <n v="0"/>
    <n v="0"/>
    <s v="                                                                                "/>
    <s v="O.C Sabanalarga     "/>
    <s v="LUIS FLORIAN HERNANDEZ FINCA LA FELICIDAD                               "/>
    <n v="300654435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706"/>
    <n v="20200709"/>
    <n v="7541"/>
    <n v="27762649"/>
    <s v="Factibilidad Distribucion "/>
    <s v="NO"/>
    <x v="1"/>
    <n v="30"/>
    <n v="30000"/>
    <s v="Obras "/>
    <x v="0"/>
    <n v="20200709"/>
    <x v="2"/>
    <n v="1"/>
    <x v="0"/>
    <n v="6"/>
    <x v="6"/>
    <x v="1"/>
    <x v="4"/>
    <x v="143"/>
    <s v="Resuelta"/>
    <n v="9"/>
    <n v="7"/>
    <n v="2020"/>
    <n v="139"/>
    <s v="No Cruza"/>
    <n v="3"/>
    <n v="9"/>
    <n v="7"/>
    <n v="2020"/>
    <n v="139"/>
    <x v="1"/>
    <n v="0"/>
    <x v="0"/>
  </r>
  <r>
    <s v="P11802019120010"/>
    <x v="2"/>
    <n v="2043885"/>
    <n v="20297384"/>
    <s v="Situacion correcta                                                              "/>
    <s v="O.C. B/quilla Cto   "/>
    <s v="VICTOR A DE LA HOZ                                                      "/>
    <n v="3012101952"/>
    <s v="TC092"/>
    <s v="CL 19 3B 7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204"/>
    <n v="20200123"/>
    <n v="1180"/>
    <n v="27208522"/>
    <s v="Seguimiento y rev. instalacion electrica distribucion "/>
    <s v="NO"/>
    <x v="3"/>
    <n v="112.5"/>
    <n v="112500"/>
    <s v="Aumentos de potencia"/>
    <x v="5"/>
    <n v="20200305"/>
    <x v="2"/>
    <n v="1"/>
    <x v="0"/>
    <n v="4"/>
    <x v="9"/>
    <x v="2"/>
    <x v="1"/>
    <x v="353"/>
    <s v="Resuelta"/>
    <n v="5"/>
    <n v="3"/>
    <n v="2020"/>
    <n v="265"/>
    <s v="No Cruza"/>
    <n v="92"/>
    <n v="23"/>
    <n v="1"/>
    <n v="2020"/>
    <n v="307"/>
    <x v="1"/>
    <n v="42"/>
    <x v="2"/>
  </r>
  <r>
    <s v="P11102020100039"/>
    <x v="3"/>
    <n v="6019412"/>
    <n v="34024961"/>
    <s v="Situacion correcta                                                              "/>
    <s v="O.C. B/quilla Sur   "/>
    <s v="MARIA CRISTINA CORONELL PIMIENTA                                        "/>
    <n v="3013895231"/>
    <s v="TC090"/>
    <s v="CR 38 85 83                                                                                                                                                                                "/>
    <s v="CR 38 # 85 - 83  LAS ESTRELLAS                              "/>
    <s v="A2790619                      "/>
    <s v="Martha_Oliva_Ortega                                                             "/>
    <s v="AC005"/>
    <n v="20201014"/>
    <n v="20201014"/>
    <n v="1110"/>
    <n v="28231351"/>
    <s v="Modificación de Potencia"/>
    <s v="NO"/>
    <x v="1"/>
    <n v="3"/>
    <n v="3000"/>
    <s v="Aumentos de potencia"/>
    <x v="3"/>
    <n v="20201014"/>
    <x v="1"/>
    <n v="1"/>
    <x v="1"/>
    <n v="14"/>
    <x v="3"/>
    <x v="1"/>
    <x v="1"/>
    <x v="258"/>
    <s v="Resuelta"/>
    <n v="14"/>
    <n v="10"/>
    <n v="2020"/>
    <n v="42"/>
    <s v="No Cruza"/>
    <n v="0"/>
    <n v="14"/>
    <n v="10"/>
    <n v="2020"/>
    <n v="42"/>
    <x v="1"/>
    <n v="0"/>
    <x v="1"/>
  </r>
  <r>
    <s v="P11102020070029"/>
    <x v="2"/>
    <n v="0"/>
    <n v="0"/>
    <s v="                                                                                "/>
    <s v="O.C. B/quilla Cto   "/>
    <s v="CLUSTER 2 URBANISMO PROV DE OBRA ELECTRICA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 OBRA ELECTRICA CLUSTER 2                               "/>
    <s v="A3151411                      "/>
    <s v="FERGIE_YULISSA_SOLANO_MANOTAS                                                   "/>
    <s v="AC190"/>
    <n v="20200715"/>
    <n v="20200922"/>
    <n v="1110"/>
    <n v="27822564"/>
    <s v="Factibilidad Distribucion "/>
    <s v="NO"/>
    <x v="1"/>
    <n v="337.5"/>
    <n v="337500"/>
    <s v="Obras "/>
    <x v="7"/>
    <n v="20200930"/>
    <x v="3"/>
    <n v="1"/>
    <x v="0"/>
    <n v="15"/>
    <x v="6"/>
    <x v="1"/>
    <x v="1"/>
    <x v="669"/>
    <s v="Resuelta"/>
    <n v="30"/>
    <n v="9"/>
    <n v="2020"/>
    <n v="56"/>
    <s v="No Cruza"/>
    <n v="77"/>
    <n v="22"/>
    <n v="9"/>
    <n v="2020"/>
    <n v="64"/>
    <x v="1"/>
    <n v="8"/>
    <x v="2"/>
  </r>
  <r>
    <s v="P77512020100016"/>
    <x v="0"/>
    <n v="0"/>
    <n v="0"/>
    <s v="                                                                                "/>
    <s v="O.C. Riohacha       "/>
    <s v="FINCA CALISA PINEDO HECTOR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CALISA                                                "/>
    <s v="N3352044                      "/>
    <s v="Laudis_Peñaranda_                                                               "/>
    <s v="AC100"/>
    <n v="20201031"/>
    <n v="20201106"/>
    <n v="7751"/>
    <n v="28263434"/>
    <s v="Factibilidad Distribucion "/>
    <s v="NO"/>
    <x v="1"/>
    <n v="25"/>
    <n v="25000"/>
    <s v="Obras "/>
    <x v="0"/>
    <n v="20201106"/>
    <x v="2"/>
    <n v="1"/>
    <x v="0"/>
    <n v="31"/>
    <x v="3"/>
    <x v="1"/>
    <x v="3"/>
    <x v="236"/>
    <s v="Resuelta"/>
    <n v="6"/>
    <n v="11"/>
    <n v="2020"/>
    <n v="19"/>
    <s v="No Cruza"/>
    <n v="6"/>
    <n v="6"/>
    <n v="11"/>
    <n v="2020"/>
    <n v="19"/>
    <x v="1"/>
    <n v="0"/>
    <x v="0"/>
  </r>
  <r>
    <s v="P77512020100009"/>
    <x v="0"/>
    <n v="0"/>
    <n v="0"/>
    <s v="                                                                                "/>
    <s v="O.C. Riohacha       "/>
    <s v="ARROYO ARENA FINCA POZO DE AGU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NTRADA ARROYO ARENA                                        "/>
    <s v="N3352044                      "/>
    <s v="Laudis_Peñaranda_                                                               "/>
    <s v="AC100"/>
    <n v="20201022"/>
    <n v="20201028"/>
    <n v="7751"/>
    <n v="28247139"/>
    <s v="Factibilidad Distribucion "/>
    <s v="NO"/>
    <x v="1"/>
    <n v="25"/>
    <n v="25000"/>
    <s v="Obras "/>
    <x v="0"/>
    <n v="20201028"/>
    <x v="2"/>
    <n v="1"/>
    <x v="0"/>
    <n v="22"/>
    <x v="3"/>
    <x v="1"/>
    <x v="3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11802020100074"/>
    <x v="5"/>
    <n v="0"/>
    <n v="0"/>
    <s v="                                                                                "/>
    <s v="O.C. Soledad        "/>
    <s v="LUISA ESTHER MONTERO MELENDRES                                          "/>
    <n v="3205305179"/>
    <s v="TC090"/>
    <s v="                                                                                                                                                                                           "/>
    <s v="URB. LOS ALMENDROS  III ETAPA                               "/>
    <s v="A2670921                      "/>
    <s v="Margarita_Ortiz_Dominguez                                                       "/>
    <s v="AC230"/>
    <n v="20201023"/>
    <n v="20201023"/>
    <n v="1180"/>
    <n v="0"/>
    <m/>
    <s v="NO"/>
    <x v="0"/>
    <n v="3"/>
    <n v="3000"/>
    <s v="Suministros definitivos Simples "/>
    <x v="9"/>
    <n v="20201023"/>
    <x v="1"/>
    <n v="1"/>
    <x v="1"/>
    <n v="23"/>
    <x v="3"/>
    <x v="1"/>
    <x v="1"/>
    <x v="56"/>
    <s v="Sin Orden"/>
    <n v="23"/>
    <n v="10"/>
    <n v="2020"/>
    <n v="33"/>
    <s v="No Cruza"/>
    <n v="33"/>
    <n v="23"/>
    <n v="10"/>
    <n v="2020"/>
    <n v="33"/>
    <x v="1"/>
    <n v="0"/>
    <x v="4"/>
  </r>
  <r>
    <s v="P11102019050059"/>
    <x v="2"/>
    <n v="0"/>
    <n v="0"/>
    <s v="                                                                                "/>
    <s v="O.C. B/quilla Cto   "/>
    <s v="GAIA EDIFICIO TORRE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514"/>
    <n v="20191108"/>
    <n v="1110"/>
    <n v="26306175"/>
    <s v="Factibilidad Distribucion "/>
    <s v="NO"/>
    <x v="1"/>
    <n v="630"/>
    <n v="630000"/>
    <s v="Obras "/>
    <x v="7"/>
    <n v="20191206"/>
    <x v="6"/>
    <n v="1"/>
    <x v="0"/>
    <n v="14"/>
    <x v="2"/>
    <x v="2"/>
    <x v="1"/>
    <x v="744"/>
    <s v="Resuelta"/>
    <n v="6"/>
    <n v="12"/>
    <n v="2019"/>
    <n v="355"/>
    <s v="No Cruza"/>
    <n v="206"/>
    <n v="8"/>
    <n v="11"/>
    <n v="2019"/>
    <n v="383"/>
    <x v="0"/>
    <n v="28"/>
    <x v="2"/>
  </r>
  <r>
    <s v="P12202020100015"/>
    <x v="3"/>
    <n v="0"/>
    <n v="0"/>
    <s v="                                                                                "/>
    <s v="O.C Sabanalarga     "/>
    <s v="OSCAR PEÑA MARRIAGA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148                      "/>
    <s v="LUZ_ELENA_MIRANDA_GUZMAN                                                        "/>
    <s v="AC005"/>
    <n v="20201022"/>
    <n v="20201022"/>
    <n v="1220"/>
    <n v="28246998"/>
    <s v="Inspección Normalización"/>
    <s v="NO"/>
    <x v="2"/>
    <n v="3"/>
    <n v="3000"/>
    <s v="Suministros definitivos Simples "/>
    <x v="3"/>
    <n v="20201022"/>
    <x v="1"/>
    <n v="1"/>
    <x v="1"/>
    <n v="22"/>
    <x v="3"/>
    <x v="1"/>
    <x v="4"/>
    <x v="431"/>
    <s v="Pendiente"/>
    <n v="22"/>
    <n v="10"/>
    <n v="2020"/>
    <n v="34"/>
    <d v="2020-10-22T00:00:00"/>
    <n v="34"/>
    <n v="22"/>
    <n v="10"/>
    <n v="2020"/>
    <n v="34"/>
    <x v="1"/>
    <n v="0"/>
    <x v="1"/>
  </r>
  <r>
    <s v="P34102020110020"/>
    <x v="5"/>
    <n v="0"/>
    <n v="0"/>
    <s v="                                                                                "/>
    <s v="Of. Telefónica 24H  "/>
    <s v="MARIBELL CRUZ DIAZ                                                      "/>
    <n v="3107181161"/>
    <s v="TC090"/>
    <s v="                                                                                                                                                                                           "/>
    <s v="NIF VECINO 34045530                                         "/>
    <s v="NT001137                      "/>
    <s v="STEFANNIE_PAOLA_RAMBAO_BENAVIDES                                                "/>
    <s v="AC230"/>
    <n v="20201105"/>
    <n v="20201105"/>
    <n v="3410"/>
    <n v="0"/>
    <m/>
    <s v="NO"/>
    <x v="0"/>
    <n v="3.5"/>
    <n v="3500"/>
    <s v="Suministros definitivos Simples "/>
    <x v="9"/>
    <n v="20201105"/>
    <x v="1"/>
    <n v="1"/>
    <x v="1"/>
    <n v="5"/>
    <x v="5"/>
    <x v="1"/>
    <x v="0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502018110024"/>
    <x v="4"/>
    <n v="0"/>
    <n v="0"/>
    <s v="                                                                                "/>
    <s v="C.T.SOLEDAD         "/>
    <s v="DORADOS LAS GAVIOTAS AÑOS                                               "/>
    <n v="3163515471"/>
    <s v="TC092"/>
    <s v="                                                                                                                                                                                           "/>
    <s v="MEDIDA PROVISIONAL                                          "/>
    <s v="TR183120                      "/>
    <s v="                                                                                "/>
    <s v="AC220"/>
    <n v="20181126"/>
    <n v="20190222"/>
    <n v="1150"/>
    <n v="0"/>
    <m/>
    <s v="NO"/>
    <x v="0"/>
    <n v="112.5"/>
    <n v="112500"/>
    <s v="Obras "/>
    <x v="6"/>
    <n v="20190222"/>
    <x v="2"/>
    <n v="1"/>
    <x v="0"/>
    <n v="26"/>
    <x v="5"/>
    <x v="3"/>
    <x v="1"/>
    <x v="611"/>
    <s v="Sin Orden"/>
    <n v="22"/>
    <n v="2"/>
    <n v="2019"/>
    <n v="642"/>
    <s v="No Cruza"/>
    <n v="642"/>
    <n v="22"/>
    <n v="2"/>
    <n v="2019"/>
    <n v="642"/>
    <x v="0"/>
    <n v="0"/>
    <x v="3"/>
  </r>
  <r>
    <s v="P93322020100029"/>
    <x v="5"/>
    <n v="0"/>
    <n v="0"/>
    <s v="                                                                                "/>
    <s v="Of. Telefónica 24H  "/>
    <s v="ARMANDO IGUARAN LOCALES COMERCIALES TAHARIANA                           "/>
    <n v="0"/>
    <s v="TC092"/>
    <s v="                                                                                                                                                                                           "/>
    <s v="LOCALES TAHARIANA                                           "/>
    <s v="NT001923                      "/>
    <s v="LINA_MARIA_STEFANELL_DE_LA_HOZ                                                  "/>
    <s v="AC230"/>
    <n v="20201021"/>
    <n v="20201021"/>
    <n v="9332"/>
    <n v="0"/>
    <m/>
    <s v="NO"/>
    <x v="0"/>
    <n v="3"/>
    <n v="3000"/>
    <s v="Suministros definitivos Simples "/>
    <x v="9"/>
    <n v="20201021"/>
    <x v="1"/>
    <n v="1"/>
    <x v="1"/>
    <n v="21"/>
    <x v="3"/>
    <x v="1"/>
    <x v="3"/>
    <x v="151"/>
    <s v="Sin Orden"/>
    <n v="21"/>
    <n v="10"/>
    <n v="2020"/>
    <n v="35"/>
    <s v="No Cruza"/>
    <n v="35"/>
    <n v="21"/>
    <n v="10"/>
    <n v="2020"/>
    <n v="35"/>
    <x v="1"/>
    <n v="0"/>
    <x v="4"/>
  </r>
  <r>
    <s v="P95102020100036"/>
    <x v="1"/>
    <n v="0"/>
    <n v="0"/>
    <s v="                                                                                "/>
    <s v="OC CCIAL AMERICANO  "/>
    <s v="ERIKA PAOLA MARROQUIN RAMIREZ                                           "/>
    <n v="3004421072"/>
    <s v="TC090"/>
    <s v="                                                                                                                                                                                           "/>
    <s v="CLL 81D 27A 37                                              "/>
    <s v="MP000306                      "/>
    <s v="ALBA_LINDO_CARCAMO                                                              "/>
    <s v="AC236"/>
    <n v="20201023"/>
    <n v="20201026"/>
    <n v="9510"/>
    <n v="28250297"/>
    <s v="Inspección Normalización"/>
    <s v="NO"/>
    <x v="1"/>
    <n v="3"/>
    <n v="3000"/>
    <s v="Suministros definitivos Simples "/>
    <x v="1"/>
    <n v="20201026"/>
    <x v="1"/>
    <n v="1"/>
    <x v="1"/>
    <n v="23"/>
    <x v="3"/>
    <x v="1"/>
    <x v="1"/>
    <x v="56"/>
    <s v="Resuelta"/>
    <n v="26"/>
    <n v="10"/>
    <n v="2020"/>
    <n v="30"/>
    <d v="2020-10-24T00:00:00"/>
    <n v="3"/>
    <n v="26"/>
    <n v="10"/>
    <n v="2020"/>
    <n v="30"/>
    <x v="1"/>
    <n v="0"/>
    <x v="1"/>
  </r>
  <r>
    <s v="P11802020110047"/>
    <x v="5"/>
    <n v="6615498"/>
    <n v="20111395"/>
    <s v="Situacion correcta                                                              "/>
    <s v="O.C. Soledad        "/>
    <s v="RAFAEL EUGENIO DOUGLAS QUINTO                                           "/>
    <n v="0"/>
    <s v="TC090"/>
    <s v="CL 60 23 130          P  1 APTO  101                                                                                                                                                       "/>
    <s v="=CLL 60 23 130                                              "/>
    <s v="A2670921                      "/>
    <s v="Margarita_Ortiz_Dominguez                                                       "/>
    <s v="AC230"/>
    <n v="20201111"/>
    <n v="20201111"/>
    <n v="1180"/>
    <n v="0"/>
    <m/>
    <s v="NO"/>
    <x v="0"/>
    <n v="3"/>
    <n v="3000"/>
    <s v="Aumentos de potencia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11802020030045"/>
    <x v="1"/>
    <n v="0"/>
    <n v="0"/>
    <s v="                                                                                "/>
    <s v="O.C. Soledad        "/>
    <s v="MAIRA ALEJANDRA HERNANDEZ SANCHEZ                                       "/>
    <n v="301791817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62                      "/>
    <s v="MARIA_JOSE_DIAZ_CALDERIN                                                        "/>
    <s v="AC236"/>
    <n v="20200310"/>
    <n v="20200819"/>
    <n v="1180"/>
    <n v="27991199"/>
    <s v="Inspección Normalización"/>
    <s v="NO"/>
    <x v="1"/>
    <n v="9"/>
    <n v="9000"/>
    <s v="Suministros definitivos Simples "/>
    <x v="1"/>
    <n v="20200819"/>
    <x v="1"/>
    <n v="1"/>
    <x v="1"/>
    <n v="10"/>
    <x v="0"/>
    <x v="1"/>
    <x v="1"/>
    <x v="375"/>
    <s v="Resuelta"/>
    <n v="19"/>
    <n v="8"/>
    <n v="2020"/>
    <n v="98"/>
    <s v="No Cruza"/>
    <n v="162"/>
    <n v="19"/>
    <n v="8"/>
    <n v="2020"/>
    <n v="98"/>
    <x v="1"/>
    <n v="0"/>
    <x v="1"/>
  </r>
  <r>
    <s v="P11102018110016"/>
    <x v="4"/>
    <n v="0"/>
    <n v="0"/>
    <s v="                                                                                "/>
    <s v="O.C. B/quilla Nte   "/>
    <s v="SUPREMA PANADERIA                                                       "/>
    <n v="305917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220"/>
    <n v="20181102"/>
    <n v="20190626"/>
    <n v="1110"/>
    <n v="0"/>
    <m/>
    <s v="NO"/>
    <x v="0"/>
    <n v="75"/>
    <n v="75000"/>
    <s v="Obras "/>
    <x v="6"/>
    <n v="20190626"/>
    <x v="2"/>
    <n v="1"/>
    <x v="0"/>
    <n v="2"/>
    <x v="5"/>
    <x v="3"/>
    <x v="1"/>
    <x v="245"/>
    <s v="Sin Orden"/>
    <n v="26"/>
    <n v="6"/>
    <n v="2019"/>
    <n v="518"/>
    <s v="No Cruza"/>
    <n v="518"/>
    <n v="26"/>
    <n v="6"/>
    <n v="2019"/>
    <n v="518"/>
    <x v="0"/>
    <n v="0"/>
    <x v="3"/>
  </r>
  <r>
    <s v="P75512020090008"/>
    <x v="0"/>
    <n v="0"/>
    <n v="0"/>
    <s v="                                                                                "/>
    <s v="O.C. B/quilla Cto   "/>
    <s v="AUDA MELISSA MIRANDA MORENO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915"/>
    <n v="20200923"/>
    <n v="7551"/>
    <n v="28143376"/>
    <s v="Factibilidad Distribucion "/>
    <s v="NO"/>
    <x v="1"/>
    <n v="30"/>
    <n v="30000"/>
    <s v="Obras "/>
    <x v="0"/>
    <n v="20200923"/>
    <x v="2"/>
    <n v="1"/>
    <x v="0"/>
    <n v="15"/>
    <x v="7"/>
    <x v="1"/>
    <x v="1"/>
    <x v="69"/>
    <s v="Resuelta"/>
    <n v="23"/>
    <n v="9"/>
    <n v="2020"/>
    <n v="63"/>
    <s v="No Cruza"/>
    <n v="8"/>
    <n v="23"/>
    <n v="9"/>
    <n v="2020"/>
    <n v="63"/>
    <x v="1"/>
    <n v="0"/>
    <x v="0"/>
  </r>
  <r>
    <s v="P95102020010022"/>
    <x v="2"/>
    <n v="0"/>
    <n v="0"/>
    <s v="                                                                                "/>
    <s v="O.C. B/quilla Cto   "/>
    <s v="  COMERCIALIZADORA NIMO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TOCK CARIBE                                                "/>
    <s v="A3151411                      "/>
    <s v="FERGIE_YULISSA_SOLANO_MANOTAS                                                   "/>
    <s v="AC190"/>
    <n v="20200122"/>
    <n v="20200514"/>
    <n v="9510"/>
    <n v="27611759"/>
    <s v="Seguimiento y rev. instalacion electrica distribucion "/>
    <s v="NO"/>
    <x v="1"/>
    <n v="75"/>
    <n v="75000"/>
    <s v="Obras "/>
    <x v="7"/>
    <n v="20200519"/>
    <x v="2"/>
    <n v="1"/>
    <x v="0"/>
    <n v="22"/>
    <x v="11"/>
    <x v="1"/>
    <x v="1"/>
    <x v="452"/>
    <s v="Resuelta"/>
    <n v="19"/>
    <n v="5"/>
    <n v="2020"/>
    <n v="190"/>
    <d v="2020-06-09T00:00:00"/>
    <n v="118"/>
    <n v="14"/>
    <n v="5"/>
    <n v="2020"/>
    <n v="195"/>
    <x v="1"/>
    <n v="5"/>
    <x v="2"/>
  </r>
  <r>
    <s v="P11702020090087"/>
    <x v="11"/>
    <n v="2298777"/>
    <n v="20127365"/>
    <s v="Situacion correcta                                                              "/>
    <s v="Of. Telefónica 24H  "/>
    <s v="EMILECIO DIAZ LEON                                                      "/>
    <n v="3178076568"/>
    <s v="TC090"/>
    <s v="CL 107 12E 53                                                                                                                                                                              "/>
    <s v="                                                            "/>
    <s v="NT001923                      "/>
    <s v="LINA_MARIA_STEFANELL_DE_LA_HOZ                                                  "/>
    <s v="AC999"/>
    <n v="20200918"/>
    <n v="20200918"/>
    <n v="1170"/>
    <n v="0"/>
    <m/>
    <s v="NO"/>
    <x v="0"/>
    <n v="3"/>
    <n v="3000"/>
    <s v="Aumentos de potencia"/>
    <x v="8"/>
    <n v="20200918"/>
    <x v="1"/>
    <n v="1"/>
    <x v="1"/>
    <n v="18"/>
    <x v="7"/>
    <x v="1"/>
    <x v="1"/>
    <x v="132"/>
    <s v="Sin Orden"/>
    <n v="18"/>
    <n v="9"/>
    <n v="2020"/>
    <n v="68"/>
    <s v="No Cruza"/>
    <n v="68"/>
    <n v="18"/>
    <n v="9"/>
    <n v="2020"/>
    <n v="68"/>
    <x v="1"/>
    <n v="0"/>
    <x v="4"/>
  </r>
  <r>
    <s v="P93302020110007"/>
    <x v="3"/>
    <n v="0"/>
    <n v="0"/>
    <s v="                                                                                "/>
    <s v="O.C. Riohacha       "/>
    <s v="KATERINE SILVANA MEJIA ORDUZ                                            "/>
    <n v="315751303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331                      "/>
    <s v="MICHAEL_STEVE_LOPEZ_SALCEDO                                                     "/>
    <s v="AC005"/>
    <n v="20201120"/>
    <n v="20201120"/>
    <n v="9330"/>
    <n v="28293222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3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102020110025"/>
    <x v="1"/>
    <n v="0"/>
    <n v="0"/>
    <s v="                                                                                "/>
    <s v="O.C. B/quilla Nte   "/>
    <s v="ARELYS DE LAS SALAS TORRES                                              "/>
    <n v="3012056403"/>
    <s v="TC090"/>
    <s v="                                                                                                                                                                                           "/>
    <s v="CR 20A 15 36                                                "/>
    <s v="RC000120                      "/>
    <s v="SILVIA_QUIROZ_PARRA                                                             "/>
    <s v="AC236"/>
    <n v="20201106"/>
    <n v="20201109"/>
    <n v="1110"/>
    <n v="28270917"/>
    <s v="Inspección Normalización"/>
    <s v="NO"/>
    <x v="1"/>
    <n v="3"/>
    <n v="3000"/>
    <s v="Suministros definitivos Simples "/>
    <x v="1"/>
    <n v="20201109"/>
    <x v="1"/>
    <n v="1"/>
    <x v="1"/>
    <n v="6"/>
    <x v="5"/>
    <x v="1"/>
    <x v="1"/>
    <x v="42"/>
    <s v="Resuelta"/>
    <n v="9"/>
    <n v="11"/>
    <n v="2020"/>
    <n v="16"/>
    <s v="No Cruza"/>
    <n v="3"/>
    <n v="9"/>
    <n v="11"/>
    <n v="2020"/>
    <n v="16"/>
    <x v="1"/>
    <n v="0"/>
    <x v="1"/>
  </r>
  <r>
    <s v="P95102019080022"/>
    <x v="2"/>
    <n v="2222961"/>
    <n v="20004272"/>
    <s v="Situacion correcta                                                              "/>
    <s v="O.C. B/quilla Nte   "/>
    <s v="  LOCAL SIETE DE ABRIL                                                  "/>
    <n v="3137898342"/>
    <s v="TC090"/>
    <s v="CL 49 4SUR 80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812"/>
    <n v="20190906"/>
    <n v="9510"/>
    <n v="26745382"/>
    <s v="Seguimiento y rev. instalacion electrica distribucion "/>
    <s v="NO"/>
    <x v="3"/>
    <n v="30"/>
    <n v="30000"/>
    <s v="Aumentos de potencia"/>
    <x v="7"/>
    <n v="20190909"/>
    <x v="2"/>
    <n v="1"/>
    <x v="0"/>
    <n v="12"/>
    <x v="10"/>
    <x v="2"/>
    <x v="1"/>
    <x v="112"/>
    <s v="Resuelta"/>
    <n v="9"/>
    <n v="9"/>
    <n v="2019"/>
    <n v="443"/>
    <s v="No Cruza"/>
    <n v="28"/>
    <n v="6"/>
    <n v="9"/>
    <n v="2019"/>
    <n v="446"/>
    <x v="0"/>
    <n v="3"/>
    <x v="2"/>
  </r>
  <r>
    <s v="P11102020100105"/>
    <x v="0"/>
    <n v="3035826"/>
    <n v="20117872"/>
    <s v="Situacion correcta                                                              "/>
    <s v="ZE Bquilla-Sur-S/dad"/>
    <s v="SANDRA BEATRIZ CARBONELL MENDOZA                                        "/>
    <n v="0"/>
    <s v="TC092"/>
    <s v="CL 71 32 108                                                                                                                                                                               "/>
    <s v="CLL 71 32 108=CLL 71 32 108                                 "/>
    <s v="T9763922                      "/>
    <s v="Somaya_Rincon                                                                   "/>
    <s v="AC100"/>
    <n v="20201023"/>
    <n v="20201103"/>
    <n v="1110"/>
    <n v="28250108"/>
    <s v="Factibilidad Distribucion "/>
    <s v="NO"/>
    <x v="1"/>
    <n v="45"/>
    <n v="45000"/>
    <s v="Aumentos de potencia"/>
    <x v="0"/>
    <n v="20201103"/>
    <x v="2"/>
    <n v="1"/>
    <x v="0"/>
    <n v="23"/>
    <x v="3"/>
    <x v="1"/>
    <x v="1"/>
    <x v="56"/>
    <s v="Resuelta"/>
    <n v="3"/>
    <n v="11"/>
    <n v="2020"/>
    <n v="22"/>
    <d v="2020-10-23T00:00:00"/>
    <n v="11"/>
    <n v="3"/>
    <n v="11"/>
    <n v="2020"/>
    <n v="22"/>
    <x v="1"/>
    <n v="0"/>
    <x v="0"/>
  </r>
  <r>
    <s v="P93322020110009"/>
    <x v="0"/>
    <n v="0"/>
    <n v="0"/>
    <s v="                                                                                "/>
    <s v="O.C. Riohacha       "/>
    <s v="OLIMPICA STO MAICAO MEZQUITA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1118"/>
    <n v="20201121"/>
    <n v="9332"/>
    <n v="28289463"/>
    <s v="Factibilidad Distribucion "/>
    <s v="NO"/>
    <x v="1"/>
    <n v="112.5"/>
    <n v="112500"/>
    <s v="Obras "/>
    <x v="0"/>
    <n v="20201121"/>
    <x v="2"/>
    <n v="1"/>
    <x v="0"/>
    <n v="18"/>
    <x v="5"/>
    <x v="1"/>
    <x v="3"/>
    <x v="66"/>
    <s v="Resuelta"/>
    <n v="21"/>
    <n v="11"/>
    <n v="2020"/>
    <n v="4"/>
    <s v="No Cruza"/>
    <n v="3"/>
    <n v="21"/>
    <n v="11"/>
    <n v="2020"/>
    <n v="4"/>
    <x v="1"/>
    <n v="0"/>
    <x v="0"/>
  </r>
  <r>
    <s v="P11102018120066"/>
    <x v="2"/>
    <n v="2754849"/>
    <n v="0"/>
    <s v="                                                                                "/>
    <s v="C.T.SOLEDAD         "/>
    <s v="  PROV PARQUE CENTRAL HAYUELOS                                          "/>
    <s v="3208454389 3013761670 "/>
    <s v="TC092"/>
    <s v="                                                                                                                                                                                           "/>
    <s v="CRA 45 45 81                                                "/>
    <s v="T2891467                      "/>
    <s v="SHIRLEY_ESTHER_TAPIA_CUADRADO                                                   "/>
    <s v="AC190"/>
    <n v="20181219"/>
    <n v="20181219"/>
    <n v="1110"/>
    <n v="25826184"/>
    <s v="Seguimiento y rev. instalacion electrica distribucion "/>
    <s v="NO"/>
    <x v="3"/>
    <n v="45"/>
    <n v="45000"/>
    <s v="Aumentos de potencia"/>
    <x v="2"/>
    <n v="20181219"/>
    <x v="12"/>
    <n v="1"/>
    <x v="0"/>
    <n v="19"/>
    <x v="9"/>
    <x v="3"/>
    <x v="1"/>
    <x v="837"/>
    <s v="Resuelta"/>
    <n v="19"/>
    <n v="12"/>
    <n v="2018"/>
    <n v="707"/>
    <s v="No Cruza"/>
    <n v="0"/>
    <n v="19"/>
    <n v="12"/>
    <n v="2018"/>
    <n v="707"/>
    <x v="0"/>
    <n v="0"/>
    <x v="2"/>
  </r>
  <r>
    <s v="P75412019080001"/>
    <x v="2"/>
    <n v="0"/>
    <n v="0"/>
    <s v="                                                                                "/>
    <s v="O.C. B/quilla Cto   "/>
    <s v="CANDELARIA CENTRO DE VIDA ADULTO MAYOR                                  "/>
    <s v="3023741707 3215719829 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801"/>
    <n v="20190801"/>
    <n v="7541"/>
    <n v="0"/>
    <m/>
    <s v="NO"/>
    <x v="0"/>
    <n v="25"/>
    <n v="25000"/>
    <s v="Obras "/>
    <x v="8"/>
    <n v="20190911"/>
    <x v="2"/>
    <n v="1"/>
    <x v="0"/>
    <n v="1"/>
    <x v="10"/>
    <x v="2"/>
    <x v="4"/>
    <x v="578"/>
    <s v="Sin Orden"/>
    <n v="11"/>
    <n v="9"/>
    <n v="2019"/>
    <n v="441"/>
    <s v="No Cruza"/>
    <n v="441"/>
    <n v="1"/>
    <n v="8"/>
    <n v="2019"/>
    <n v="482"/>
    <x v="0"/>
    <n v="41"/>
    <x v="2"/>
  </r>
  <r>
    <s v="P11802019100129"/>
    <x v="2"/>
    <n v="0"/>
    <n v="0"/>
    <s v="                                                                                "/>
    <s v="O.C. B/quilla Cto   "/>
    <s v="ARQUITECTURA Y CONCRETOS LAS ACACIAS ROJAS ETAPA 1C Y 1D                "/>
    <n v="0"/>
    <s v="TC090"/>
    <s v="                                                                                                                                                                                           "/>
    <s v="LAS ACACIAS II ETAPA                                        "/>
    <s v="T9763922                      "/>
    <s v="Somaya_Rincon                                                                   "/>
    <s v="AC190"/>
    <n v="20191030"/>
    <n v="20200805"/>
    <n v="1180"/>
    <n v="28276235"/>
    <s v="Seguimiento y rev. instalacion electrica distribucion "/>
    <s v="NO"/>
    <x v="2"/>
    <n v="150"/>
    <n v="150000"/>
    <s v="Obras "/>
    <x v="8"/>
    <n v="20201110"/>
    <x v="6"/>
    <n v="1"/>
    <x v="0"/>
    <n v="30"/>
    <x v="3"/>
    <x v="2"/>
    <x v="1"/>
    <x v="90"/>
    <s v="Pendiente"/>
    <n v="10"/>
    <n v="11"/>
    <n v="2020"/>
    <n v="15"/>
    <s v="No Cruza"/>
    <n v="15"/>
    <n v="5"/>
    <n v="8"/>
    <n v="2020"/>
    <n v="112"/>
    <x v="1"/>
    <n v="97"/>
    <x v="2"/>
  </r>
  <r>
    <s v="P77512020100001"/>
    <x v="0"/>
    <n v="0"/>
    <n v="0"/>
    <s v="                                                                                "/>
    <s v="O.C. Riohacha       "/>
    <s v="VIAL DIBULLA ILUMINACION ACCESO       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SOBRE LA CRA 10 CON CLL 5                                   "/>
    <s v="N3352044                      "/>
    <s v="Laudis_Peñaranda_                                                               "/>
    <s v="AC100"/>
    <n v="20201015"/>
    <n v="20201029"/>
    <n v="7751"/>
    <n v="28234539"/>
    <s v="Factibilidad Distribucion "/>
    <s v="NO"/>
    <x v="1"/>
    <n v="25"/>
    <n v="25000"/>
    <s v="Obras "/>
    <x v="0"/>
    <n v="20201029"/>
    <x v="2"/>
    <n v="1"/>
    <x v="0"/>
    <n v="15"/>
    <x v="3"/>
    <x v="1"/>
    <x v="3"/>
    <x v="13"/>
    <s v="Resuelta"/>
    <n v="29"/>
    <n v="10"/>
    <n v="2020"/>
    <n v="27"/>
    <s v="No Cruza"/>
    <n v="14"/>
    <n v="29"/>
    <n v="10"/>
    <n v="2020"/>
    <n v="27"/>
    <x v="1"/>
    <n v="0"/>
    <x v="0"/>
  </r>
  <r>
    <s v="P11102016060123"/>
    <x v="4"/>
    <n v="0"/>
    <n v="0"/>
    <s v="                                                                                "/>
    <s v="XXX NO UTILIZAR     "/>
    <s v="ARQUITECTURA Y CONCRETO SELECT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220"/>
    <n v="20160617"/>
    <n v="20161014"/>
    <n v="1110"/>
    <n v="0"/>
    <m/>
    <s v="NO"/>
    <x v="0"/>
    <n v="400"/>
    <n v="400000"/>
    <s v="Obras "/>
    <x v="6"/>
    <n v="20161014"/>
    <x v="6"/>
    <n v="1"/>
    <x v="0"/>
    <n v="17"/>
    <x v="4"/>
    <x v="7"/>
    <x v="1"/>
    <x v="838"/>
    <s v="Sin Orden"/>
    <n v="14"/>
    <n v="10"/>
    <n v="2016"/>
    <n v="1503"/>
    <s v="No Cruza"/>
    <n v="1503"/>
    <n v="14"/>
    <n v="10"/>
    <n v="2016"/>
    <n v="1503"/>
    <x v="0"/>
    <n v="0"/>
    <x v="3"/>
  </r>
  <r>
    <s v="P11502019040009"/>
    <x v="2"/>
    <n v="0"/>
    <n v="0"/>
    <s v="                                                                                "/>
    <s v="O.C. B/quilla Cto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09"/>
    <n v="20200417"/>
    <n v="1150"/>
    <n v="27768363"/>
    <s v="Seguimiento y rev. instalacion electrica distribucion "/>
    <s v="NO"/>
    <x v="2"/>
    <n v="15"/>
    <n v="15000"/>
    <s v="Obras "/>
    <x v="8"/>
    <n v="20200707"/>
    <x v="2"/>
    <n v="1"/>
    <x v="0"/>
    <n v="9"/>
    <x v="8"/>
    <x v="2"/>
    <x v="1"/>
    <x v="839"/>
    <s v="Pendiente"/>
    <n v="7"/>
    <n v="7"/>
    <n v="2020"/>
    <n v="141"/>
    <d v="2020-07-07T00:00:00"/>
    <n v="141"/>
    <n v="17"/>
    <n v="4"/>
    <n v="2020"/>
    <n v="222"/>
    <x v="1"/>
    <n v="81"/>
    <x v="2"/>
  </r>
  <r>
    <s v="P95202020110016"/>
    <x v="0"/>
    <n v="0"/>
    <n v="0"/>
    <s v="                                                                                "/>
    <s v="O.C. B/quilla Cto   "/>
    <s v="PMV CONCESION COSTERA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112"/>
    <n v="20201120"/>
    <n v="9520"/>
    <n v="28288055"/>
    <s v="Factibilidad Distribucion "/>
    <s v="NO"/>
    <x v="1"/>
    <n v="5"/>
    <n v="5000"/>
    <s v="Obras "/>
    <x v="0"/>
    <n v="20201120"/>
    <x v="2"/>
    <n v="1"/>
    <x v="0"/>
    <n v="12"/>
    <x v="5"/>
    <x v="1"/>
    <x v="4"/>
    <x v="52"/>
    <s v="Resuelta"/>
    <n v="20"/>
    <n v="11"/>
    <n v="2020"/>
    <n v="5"/>
    <s v="No Cruza"/>
    <n v="8"/>
    <n v="20"/>
    <n v="11"/>
    <n v="2020"/>
    <n v="5"/>
    <x v="1"/>
    <n v="0"/>
    <x v="0"/>
  </r>
  <r>
    <s v="P11102019070024"/>
    <x v="0"/>
    <n v="2784864"/>
    <n v="0"/>
    <s v="                                                                                "/>
    <s v="O.C. B/quilla Nte   "/>
    <s v="BODEGA LA 33 ZARUR CABRERA SERGIO IVAN                                  "/>
    <n v="3187081176"/>
    <s v="TC092"/>
    <s v="                                                                                                                                                                                           "/>
    <s v="CR 33 44 9                                                  "/>
    <s v="A3151411                      "/>
    <s v="FERGIE_YULISSA_SOLANO_MANOTAS                                                   "/>
    <s v="AC100"/>
    <n v="20190708"/>
    <n v="20190712"/>
    <n v="1110"/>
    <n v="26492080"/>
    <s v="Factibilidad Distribucion "/>
    <s v="NO"/>
    <x v="1"/>
    <n v="30"/>
    <n v="30000"/>
    <s v="Aumentos de potencia"/>
    <x v="0"/>
    <n v="20190712"/>
    <x v="2"/>
    <n v="1"/>
    <x v="0"/>
    <n v="8"/>
    <x v="6"/>
    <x v="2"/>
    <x v="1"/>
    <x v="547"/>
    <s v="Resuelta"/>
    <n v="12"/>
    <n v="7"/>
    <n v="2019"/>
    <n v="502"/>
    <s v="No Cruza"/>
    <n v="4"/>
    <n v="12"/>
    <n v="7"/>
    <n v="2019"/>
    <n v="502"/>
    <x v="0"/>
    <n v="0"/>
    <x v="0"/>
  </r>
  <r>
    <s v="P95102020020014"/>
    <x v="0"/>
    <n v="0"/>
    <n v="0"/>
    <s v="                                                                                "/>
    <s v="O.C. B/quilla Cto   "/>
    <s v="MANUELA URBANIZACION DOÑ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210"/>
    <n v="20200219"/>
    <n v="9510"/>
    <n v="27164026"/>
    <s v="Factibilidad Distribucion "/>
    <s v="NO"/>
    <x v="1"/>
    <n v="150"/>
    <n v="150000"/>
    <s v="Obras "/>
    <x v="0"/>
    <n v="20200219"/>
    <x v="6"/>
    <n v="1"/>
    <x v="0"/>
    <n v="10"/>
    <x v="1"/>
    <x v="1"/>
    <x v="1"/>
    <x v="116"/>
    <s v="Resuelta"/>
    <n v="19"/>
    <n v="2"/>
    <n v="2020"/>
    <n v="280"/>
    <s v="No Cruza"/>
    <n v="9"/>
    <n v="19"/>
    <n v="2"/>
    <n v="2020"/>
    <n v="280"/>
    <x v="1"/>
    <n v="0"/>
    <x v="0"/>
  </r>
  <r>
    <s v="P33102020110005"/>
    <x v="0"/>
    <n v="3275098"/>
    <n v="25637046"/>
    <s v="Situacion correcta                                                              "/>
    <s v="O.C. Riohacha       "/>
    <s v="HECTOR HUGO SIERRA SALAS                                                "/>
    <n v="0"/>
    <s v="TC090"/>
    <s v="CR 6 9 15               APTO  201                                                                                                                                                          "/>
    <s v="RESIDENCIAL                                                 "/>
    <s v="N3352044                      "/>
    <s v="Laudis_Peñaranda_                                                               "/>
    <s v="AC100"/>
    <n v="20201105"/>
    <n v="20201121"/>
    <n v="3310"/>
    <n v="28293796"/>
    <s v="Factibilidad Distribucion "/>
    <s v="NO"/>
    <x v="1"/>
    <n v="50"/>
    <n v="50000"/>
    <s v="Aumentos de potencia"/>
    <x v="0"/>
    <n v="20201121"/>
    <x v="2"/>
    <n v="1"/>
    <x v="0"/>
    <n v="5"/>
    <x v="5"/>
    <x v="1"/>
    <x v="3"/>
    <x v="72"/>
    <s v="Resuelta"/>
    <n v="21"/>
    <n v="11"/>
    <n v="2020"/>
    <n v="4"/>
    <s v="No Cruza"/>
    <n v="16"/>
    <n v="21"/>
    <n v="11"/>
    <n v="2020"/>
    <n v="4"/>
    <x v="1"/>
    <n v="0"/>
    <x v="0"/>
  </r>
  <r>
    <s v="P11802020110084"/>
    <x v="5"/>
    <n v="0"/>
    <n v="0"/>
    <s v="                                                                                "/>
    <s v="OC CCIAL AMERICANO  "/>
    <s v="WILLIAM ALBERTO CAMARGO ROMERO                                          "/>
    <n v="3186082415"/>
    <s v="TC090"/>
    <s v="                                                                                                                                                                                           "/>
    <s v="CRA 18D 80 24                                               "/>
    <s v="MP000294                      "/>
    <s v="DARIO_GONZALEZ_IMITOLA                                                          "/>
    <s v="AC230"/>
    <n v="20201121"/>
    <n v="20201121"/>
    <n v="1180"/>
    <n v="0"/>
    <m/>
    <s v="NO"/>
    <x v="0"/>
    <n v="3"/>
    <n v="3000"/>
    <s v="Suministros definitivos Simples "/>
    <x v="9"/>
    <n v="20201121"/>
    <x v="1"/>
    <n v="1"/>
    <x v="1"/>
    <n v="21"/>
    <x v="5"/>
    <x v="1"/>
    <x v="1"/>
    <x v="183"/>
    <s v="Sin Orden"/>
    <n v="21"/>
    <n v="11"/>
    <n v="2020"/>
    <n v="4"/>
    <s v="No Cruza"/>
    <n v="4"/>
    <n v="21"/>
    <n v="11"/>
    <n v="2020"/>
    <n v="4"/>
    <x v="1"/>
    <n v="0"/>
    <x v="4"/>
  </r>
  <r>
    <s v="P34102020110053"/>
    <x v="3"/>
    <n v="0"/>
    <n v="0"/>
    <s v="                                                                                "/>
    <s v="O.C. La 14          "/>
    <s v="CARLOS   JAVIER NARVAEZ ARANGO                                          "/>
    <n v="300718974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9670285                      "/>
    <s v="Alexandra_Campo_Quintero                                                        "/>
    <s v="AC005"/>
    <n v="20201112"/>
    <n v="20201112"/>
    <n v="3410"/>
    <n v="28280032"/>
    <s v="Inspección Normalización"/>
    <s v="NO"/>
    <x v="2"/>
    <n v="3"/>
    <n v="3000"/>
    <s v="Suministros definitivos Simples 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34602020080006"/>
    <x v="5"/>
    <n v="3805057"/>
    <n v="0"/>
    <s v="                                                                                "/>
    <s v="XXX NO UTILIZAR     "/>
    <s v="JOSE D PEDROZO                                                          "/>
    <n v="310520212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504                      "/>
    <s v="GULLIVER_GELEZ_LONDONO                                                          "/>
    <s v="AC230"/>
    <n v="20200825"/>
    <n v="20200825"/>
    <n v="3460"/>
    <n v="0"/>
    <m/>
    <s v="NO"/>
    <x v="0"/>
    <n v="3"/>
    <n v="3000"/>
    <s v="Aumentos de potencia"/>
    <x v="8"/>
    <n v="20200904"/>
    <x v="1"/>
    <n v="1"/>
    <x v="1"/>
    <n v="25"/>
    <x v="10"/>
    <x v="1"/>
    <x v="0"/>
    <x v="117"/>
    <s v="Sin Orden"/>
    <n v="4"/>
    <n v="9"/>
    <n v="2020"/>
    <n v="82"/>
    <s v="No Cruza"/>
    <n v="82"/>
    <n v="25"/>
    <n v="8"/>
    <n v="2020"/>
    <n v="92"/>
    <x v="1"/>
    <n v="10"/>
    <x v="4"/>
  </r>
  <r>
    <s v="P11102019120032"/>
    <x v="2"/>
    <n v="2652114"/>
    <n v="0"/>
    <s v="                                                                                "/>
    <s v="O.C. B/quilla Cto   "/>
    <s v="DEYCI CARRILLO AVILA                                                    "/>
    <n v="300324458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204"/>
    <n v="20200113"/>
    <n v="1110"/>
    <n v="26982048"/>
    <s v="Factibilidad Distribucion "/>
    <s v="NO"/>
    <x v="1"/>
    <n v="30"/>
    <n v="30000"/>
    <s v="Aumentos de potencia"/>
    <x v="5"/>
    <n v="20200217"/>
    <x v="2"/>
    <n v="1"/>
    <x v="0"/>
    <n v="4"/>
    <x v="9"/>
    <x v="2"/>
    <x v="1"/>
    <x v="353"/>
    <s v="Resuelta"/>
    <n v="17"/>
    <n v="2"/>
    <n v="2020"/>
    <n v="282"/>
    <s v="No Cruza"/>
    <n v="75"/>
    <n v="13"/>
    <n v="1"/>
    <n v="2020"/>
    <n v="317"/>
    <x v="1"/>
    <n v="35"/>
    <x v="2"/>
  </r>
  <r>
    <s v="P11102018050025"/>
    <x v="2"/>
    <n v="0"/>
    <n v="0"/>
    <s v="                                                                                "/>
    <s v="C.T.SOLEDAD         "/>
    <s v="PLASTICAS EUSSE SAS BODEGAS INDUSTRIAS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alle 69 No. 68-37                                          "/>
    <s v="T2891467                      "/>
    <s v="SHIRLEY_ESTHER_TAPIA_CUADRADO                                                   "/>
    <s v="AC190"/>
    <n v="20180507"/>
    <n v="20180518"/>
    <n v="1110"/>
    <n v="25064724"/>
    <s v="Factibilidad Distribucion "/>
    <s v="NO"/>
    <x v="1"/>
    <n v="45"/>
    <n v="45000"/>
    <s v="Obras "/>
    <x v="2"/>
    <n v="20180518"/>
    <x v="2"/>
    <n v="1"/>
    <x v="0"/>
    <n v="7"/>
    <x v="2"/>
    <x v="3"/>
    <x v="1"/>
    <x v="702"/>
    <s v="Resuelta"/>
    <n v="18"/>
    <n v="5"/>
    <n v="2018"/>
    <n v="922"/>
    <s v="No Cruza"/>
    <n v="11"/>
    <n v="18"/>
    <n v="5"/>
    <n v="2018"/>
    <n v="922"/>
    <x v="0"/>
    <n v="0"/>
    <x v="2"/>
  </r>
  <r>
    <s v="P11102020080079"/>
    <x v="2"/>
    <n v="3037962"/>
    <n v="20119111"/>
    <s v="Situacion correcta                                                              "/>
    <s v="O.C. B/quilla Cto   "/>
    <s v="ROSA DE PASCO                                                           "/>
    <n v="3235980629"/>
    <s v="TC090"/>
    <s v="CR 35B 72 25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826"/>
    <n v="20201111"/>
    <n v="1110"/>
    <n v="28067792"/>
    <s v="Factibilidad Distribucion "/>
    <s v="NO"/>
    <x v="1"/>
    <n v="45"/>
    <n v="45000"/>
    <s v="Aumentos de potencia"/>
    <x v="7"/>
    <n v="20201113"/>
    <x v="2"/>
    <n v="1"/>
    <x v="0"/>
    <n v="26"/>
    <x v="10"/>
    <x v="1"/>
    <x v="1"/>
    <x v="237"/>
    <s v="Resuelta"/>
    <n v="13"/>
    <n v="11"/>
    <n v="2020"/>
    <n v="12"/>
    <s v="No Cruza"/>
    <n v="79"/>
    <n v="11"/>
    <n v="11"/>
    <n v="2020"/>
    <n v="14"/>
    <x v="1"/>
    <n v="2"/>
    <x v="2"/>
  </r>
  <r>
    <s v="P11802020040002"/>
    <x v="1"/>
    <n v="0"/>
    <n v="0"/>
    <s v="                                                                                "/>
    <s v="Of. Telefónica 24H  "/>
    <s v="FRANCISCO HERNANDEZ RAMIREZ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25 49 71                                               "/>
    <s v="TR051819                      "/>
    <s v="JHESICA_KATHERINE_HERNANDEZ_VERGEL                                              "/>
    <s v="AC236"/>
    <n v="20200407"/>
    <n v="20200428"/>
    <n v="1180"/>
    <n v="27451755"/>
    <s v="Inspección Normalización"/>
    <s v="NO"/>
    <x v="1"/>
    <n v="3"/>
    <n v="3000"/>
    <s v="Suministros definitivos Simples "/>
    <x v="8"/>
    <n v="20200602"/>
    <x v="1"/>
    <n v="1"/>
    <x v="1"/>
    <n v="7"/>
    <x v="8"/>
    <x v="1"/>
    <x v="1"/>
    <x v="395"/>
    <s v="Resuelta"/>
    <n v="2"/>
    <n v="6"/>
    <n v="2020"/>
    <n v="176"/>
    <s v="No Cruza"/>
    <n v="56"/>
    <n v="28"/>
    <n v="4"/>
    <n v="2020"/>
    <n v="211"/>
    <x v="1"/>
    <n v="35"/>
    <x v="1"/>
  </r>
  <r>
    <s v="P11802015090090"/>
    <x v="4"/>
    <n v="6746991"/>
    <n v="0"/>
    <s v="                                                                                "/>
    <s v="C.T.SOLEDAD         "/>
    <s v="INNECARIBE EDS MANUELA BELTRAN                                          "/>
    <n v="3004141547"/>
    <s v="TC088"/>
    <s v="                                                                                                                                                                                           "/>
    <s v="AUT AL LADO INAGRARIO ENTRADA MANUELA BELTRAN               "/>
    <s v="T2891467                      "/>
    <s v="SHIRLEY_ESTHER_TAPIA_CUADRADO                                                   "/>
    <s v="AC220"/>
    <n v="20150918"/>
    <n v="20160623"/>
    <n v="1180"/>
    <n v="22724036"/>
    <s v="Seguimiento y rev. instalacion electrica distribucion "/>
    <s v="NO"/>
    <x v="1"/>
    <n v="225"/>
    <n v="225000"/>
    <s v="Aumentos de potencia"/>
    <x v="6"/>
    <n v="20160623"/>
    <x v="2"/>
    <n v="1"/>
    <x v="0"/>
    <n v="18"/>
    <x v="7"/>
    <x v="4"/>
    <x v="1"/>
    <x v="840"/>
    <s v="Resuelta"/>
    <n v="23"/>
    <n v="6"/>
    <n v="2016"/>
    <n v="1616"/>
    <s v="No Cruza"/>
    <n v="279"/>
    <n v="23"/>
    <n v="6"/>
    <n v="2016"/>
    <n v="1616"/>
    <x v="0"/>
    <n v="0"/>
    <x v="3"/>
  </r>
  <r>
    <s v="P11802020090023"/>
    <x v="1"/>
    <n v="0"/>
    <n v="0"/>
    <s v="                                                                                "/>
    <s v="C.A. Malambo        "/>
    <s v="GLADYS DE PUGLIESE                                                      "/>
    <n v="300274270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236"/>
    <n v="20200907"/>
    <n v="20200909"/>
    <n v="1180"/>
    <n v="28253683"/>
    <s v="Inspección Normalización"/>
    <s v="NO"/>
    <x v="1"/>
    <n v="3"/>
    <n v="3000"/>
    <s v="Suministros definitivos Simples "/>
    <x v="8"/>
    <n v="20201027"/>
    <x v="1"/>
    <n v="1"/>
    <x v="1"/>
    <n v="7"/>
    <x v="7"/>
    <x v="1"/>
    <x v="1"/>
    <x v="155"/>
    <s v="Resuelta"/>
    <n v="27"/>
    <n v="10"/>
    <n v="2020"/>
    <n v="29"/>
    <d v="2020-10-27T00:00:00"/>
    <n v="50"/>
    <n v="9"/>
    <n v="9"/>
    <n v="2020"/>
    <n v="77"/>
    <x v="1"/>
    <n v="48"/>
    <x v="1"/>
  </r>
  <r>
    <s v="P11702018010079"/>
    <x v="4"/>
    <n v="7141240"/>
    <n v="34391737"/>
    <s v="Situacion correcta                                                              "/>
    <s v="O.C. B/quilla Nte   "/>
    <s v="RIVAS LA COMERCIALIZADORA                                               "/>
    <n v="3145090314"/>
    <s v="TC088"/>
    <s v="CL 94 9J 5                                                                                                                                                                                 "/>
    <s v="CL 94 9J 5 CASA                                             "/>
    <s v="T3443869                      "/>
    <s v="                                                                                "/>
    <s v="AC220"/>
    <n v="20180125"/>
    <n v="20190205"/>
    <n v="1170"/>
    <n v="24880153"/>
    <s v="Seguimiento y rev. instalacion electrica distribucion "/>
    <s v="NO"/>
    <x v="3"/>
    <n v="45"/>
    <n v="45000"/>
    <s v="Aumentos de potencia"/>
    <x v="6"/>
    <n v="20190205"/>
    <x v="2"/>
    <n v="1"/>
    <x v="0"/>
    <n v="25"/>
    <x v="11"/>
    <x v="3"/>
    <x v="1"/>
    <x v="410"/>
    <s v="Resuelta"/>
    <n v="5"/>
    <n v="2"/>
    <n v="2019"/>
    <n v="659"/>
    <s v="No Cruza"/>
    <n v="376"/>
    <n v="5"/>
    <n v="2"/>
    <n v="2019"/>
    <n v="659"/>
    <x v="0"/>
    <n v="0"/>
    <x v="3"/>
  </r>
  <r>
    <s v="P11802020060003"/>
    <x v="2"/>
    <n v="0"/>
    <n v="0"/>
    <s v="                                                                                "/>
    <s v="O.C. B/quilla Cto   "/>
    <s v="URB VILLA JERUSALEM CASCADA REAL SOLEDAD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VILLA JERUSALEM                                         "/>
    <s v="A3151411                      "/>
    <s v="FERGIE_YULISSA_SOLANO_MANOTAS                                                   "/>
    <s v="AC190"/>
    <n v="20200604"/>
    <n v="20200826"/>
    <n v="1180"/>
    <n v="27602004"/>
    <s v="Factibilidad Distribucion "/>
    <s v="NO"/>
    <x v="1"/>
    <n v="45"/>
    <n v="45000"/>
    <s v="Obras "/>
    <x v="7"/>
    <n v="20200923"/>
    <x v="2"/>
    <n v="1"/>
    <x v="0"/>
    <n v="4"/>
    <x v="4"/>
    <x v="1"/>
    <x v="1"/>
    <x v="27"/>
    <s v="Resuelta"/>
    <n v="23"/>
    <n v="9"/>
    <n v="2020"/>
    <n v="63"/>
    <s v="No Cruza"/>
    <n v="111"/>
    <n v="26"/>
    <n v="8"/>
    <n v="2020"/>
    <n v="91"/>
    <x v="1"/>
    <n v="28"/>
    <x v="2"/>
  </r>
  <r>
    <s v="P34602019110002"/>
    <x v="2"/>
    <n v="3834219"/>
    <n v="0"/>
    <s v="                                                                                "/>
    <s v="ZE Santa_Marta      "/>
    <s v="PEDRO DIAZ                                                              "/>
    <n v="3102644000"/>
    <s v="TC090"/>
    <s v="                                                                                                                                                                                           "/>
    <s v="CA 9 10 04                                                  "/>
    <s v="T9697258                      "/>
    <s v="Adriana_Duran_Q                                                                 "/>
    <s v="AC190"/>
    <n v="20191112"/>
    <n v="20200731"/>
    <n v="3460"/>
    <n v="28292724"/>
    <s v="Seguimiento y rev. instalacion electrica distribucion "/>
    <s v="NO"/>
    <x v="4"/>
    <n v="112.5"/>
    <n v="112500"/>
    <s v="Aumentos de potencia"/>
    <x v="7"/>
    <n v="20200806"/>
    <x v="2"/>
    <n v="1"/>
    <x v="0"/>
    <n v="12"/>
    <x v="5"/>
    <x v="2"/>
    <x v="0"/>
    <x v="366"/>
    <s v="Pendiente"/>
    <n v="6"/>
    <n v="8"/>
    <n v="2020"/>
    <n v="111"/>
    <s v="No Cruza"/>
    <n v="111"/>
    <n v="31"/>
    <n v="7"/>
    <n v="2020"/>
    <n v="117"/>
    <x v="1"/>
    <n v="6"/>
    <x v="2"/>
  </r>
  <r>
    <s v="P34102019010111"/>
    <x v="8"/>
    <n v="0"/>
    <n v="0"/>
    <s v="                                                                                "/>
    <s v="ZE Santa_Marta      "/>
    <s v="CCIA Y CONDOM ALTOS DE CIENAGA CONSULTORIA &amp; SERVICIOS DE ING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541855                      "/>
    <s v="Elizabeth_Perez_Rincon                                                          "/>
    <s v="AC210"/>
    <n v="20190131"/>
    <n v="20190131"/>
    <n v="3410"/>
    <n v="0"/>
    <m/>
    <s v="NO"/>
    <x v="0"/>
    <n v="400"/>
    <n v="400000"/>
    <s v="Obras "/>
    <x v="26"/>
    <n v="20190131"/>
    <x v="3"/>
    <n v="1"/>
    <x v="0"/>
    <n v="31"/>
    <x v="11"/>
    <x v="2"/>
    <x v="0"/>
    <x v="318"/>
    <s v="Sin Orden"/>
    <n v="31"/>
    <n v="1"/>
    <n v="2019"/>
    <n v="664"/>
    <s v="No Cruza"/>
    <n v="664"/>
    <n v="31"/>
    <n v="1"/>
    <n v="2019"/>
    <n v="664"/>
    <x v="0"/>
    <n v="0"/>
    <x v="5"/>
  </r>
  <r>
    <s v="P11702019100115"/>
    <x v="1"/>
    <n v="2136960"/>
    <n v="20038662"/>
    <s v="Situacion correcta                                                              "/>
    <s v="Of. Telefónica 24H  "/>
    <s v="HECTOR PERTUZ HOYOS                                                     "/>
    <n v="3173351788"/>
    <s v="TC090"/>
    <s v="CR 10C 45B 27                                                                                                                                                                              "/>
    <s v="                                                            "/>
    <s v="TR193621                      "/>
    <s v="Petrona_Maria_Lopez_Sierra                                                      "/>
    <s v="AC236"/>
    <n v="20191023"/>
    <n v="20191029"/>
    <n v="1170"/>
    <n v="26851011"/>
    <s v="Modificación de Potencia"/>
    <s v="NO"/>
    <x v="1"/>
    <n v="3"/>
    <n v="3000"/>
    <s v="Aumentos de potencia"/>
    <x v="1"/>
    <n v="20191029"/>
    <x v="1"/>
    <n v="1"/>
    <x v="1"/>
    <n v="23"/>
    <x v="3"/>
    <x v="2"/>
    <x v="1"/>
    <x v="229"/>
    <s v="Resuelta"/>
    <n v="29"/>
    <n v="10"/>
    <n v="2019"/>
    <n v="393"/>
    <s v="No Cruza"/>
    <n v="6"/>
    <n v="29"/>
    <n v="10"/>
    <n v="2019"/>
    <n v="393"/>
    <x v="0"/>
    <n v="0"/>
    <x v="1"/>
  </r>
  <r>
    <s v="P11102017020022"/>
    <x v="2"/>
    <n v="0"/>
    <n v="0"/>
    <s v="                                                                                "/>
    <s v="O.C. B/quilla Cto   "/>
    <s v="OLAYA EDIFICIO BALCONES DE                                              "/>
    <n v="340526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70206"/>
    <n v="20170309"/>
    <n v="1110"/>
    <n v="23881548"/>
    <s v="Seguimiento y rev. instalacion electrica distribucion "/>
    <s v="NO"/>
    <x v="3"/>
    <n v="112.5"/>
    <n v="112500"/>
    <s v="Obras "/>
    <x v="5"/>
    <n v="20190723"/>
    <x v="6"/>
    <n v="1"/>
    <x v="0"/>
    <n v="6"/>
    <x v="1"/>
    <x v="0"/>
    <x v="1"/>
    <x v="841"/>
    <s v="Resuelta"/>
    <n v="23"/>
    <n v="7"/>
    <n v="2019"/>
    <n v="491"/>
    <s v="No Cruza"/>
    <n v="897"/>
    <n v="9"/>
    <n v="3"/>
    <n v="2017"/>
    <n v="1357"/>
    <x v="0"/>
    <n v="866"/>
    <x v="2"/>
  </r>
  <r>
    <s v="P75512020090013"/>
    <x v="1"/>
    <n v="0"/>
    <n v="0"/>
    <s v="                                                                                "/>
    <s v="O.C. B/quilla Sur   "/>
    <s v="S.A.S TRANSTERMO                                                        "/>
    <n v="3725328"/>
    <s v="TC092"/>
    <s v="                                                                                                                                                                                           "/>
    <s v="PARQUE  INDUSTRIAL EUROPARK AV CIRCUNVALAR                  "/>
    <s v="A2747698                      "/>
    <s v="NUBIS_ZAMBRANO_BELEÑO                                                           "/>
    <s v="AC236"/>
    <n v="20200924"/>
    <n v="20201111"/>
    <n v="7551"/>
    <n v="28274291"/>
    <s v="Inspección Normalización"/>
    <s v="NO"/>
    <x v="1"/>
    <n v="26.4"/>
    <n v="26400"/>
    <s v="Suministros definitivos Simples "/>
    <x v="1"/>
    <n v="20201111"/>
    <x v="1"/>
    <n v="1"/>
    <x v="1"/>
    <n v="24"/>
    <x v="7"/>
    <x v="1"/>
    <x v="1"/>
    <x v="145"/>
    <s v="Resuelta"/>
    <n v="11"/>
    <n v="11"/>
    <n v="2020"/>
    <n v="14"/>
    <s v="No Cruza"/>
    <n v="48"/>
    <n v="11"/>
    <n v="11"/>
    <n v="2020"/>
    <n v="14"/>
    <x v="1"/>
    <n v="0"/>
    <x v="1"/>
  </r>
  <r>
    <s v="P11702019020005"/>
    <x v="2"/>
    <n v="0"/>
    <n v="0"/>
    <s v="                                                                                "/>
    <s v="C.T.SOLEDAD      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90204"/>
    <n v="20190204"/>
    <n v="1170"/>
    <n v="0"/>
    <m/>
    <s v="NO"/>
    <x v="0"/>
    <n v="75"/>
    <n v="75000"/>
    <s v="Obras "/>
    <x v="7"/>
    <n v="20190204"/>
    <x v="3"/>
    <n v="1"/>
    <x v="0"/>
    <n v="4"/>
    <x v="1"/>
    <x v="2"/>
    <x v="1"/>
    <x v="615"/>
    <s v="Sin Orden"/>
    <n v="4"/>
    <n v="2"/>
    <n v="2019"/>
    <n v="660"/>
    <s v="No Cruza"/>
    <n v="660"/>
    <n v="4"/>
    <n v="2"/>
    <n v="2019"/>
    <n v="660"/>
    <x v="0"/>
    <n v="0"/>
    <x v="2"/>
  </r>
  <r>
    <s v="P95302017080001"/>
    <x v="2"/>
    <n v="3566971"/>
    <n v="36090377"/>
    <s v="Situacion correcta                                                              "/>
    <s v="O.C. B/quilla Cto   "/>
    <s v="KATIUSKA PICO BANDA                                                     "/>
    <n v="3134804791"/>
    <s v="TC090"/>
    <s v="CARRT A JUAN MINA A GALAPA 127 39                                                                                                                                                          "/>
    <s v="PICO BANDA KATIUSKA                                         "/>
    <s v="T3215501                      "/>
    <s v="Luz_Estela_Arevalo_de_León                                                      "/>
    <s v="AC190"/>
    <n v="20170808"/>
    <n v="20170912"/>
    <n v="9530"/>
    <n v="24443856"/>
    <s v="Seguimiento y rev. instalacion electrica distribucion "/>
    <s v="NO"/>
    <x v="3"/>
    <n v="75"/>
    <n v="75000"/>
    <s v="Aumentos de potencia"/>
    <x v="7"/>
    <n v="20171025"/>
    <x v="2"/>
    <n v="1"/>
    <x v="0"/>
    <n v="8"/>
    <x v="10"/>
    <x v="0"/>
    <x v="1"/>
    <x v="368"/>
    <s v="Resuelta"/>
    <n v="25"/>
    <n v="10"/>
    <n v="2017"/>
    <n v="1127"/>
    <s v="No Cruza"/>
    <n v="78"/>
    <n v="12"/>
    <n v="9"/>
    <n v="2017"/>
    <n v="1170"/>
    <x v="0"/>
    <n v="43"/>
    <x v="2"/>
  </r>
  <r>
    <s v="P77522020090002"/>
    <x v="3"/>
    <n v="5624397"/>
    <n v="25612497"/>
    <s v="Situacion correcta                                                              "/>
    <s v="O.C. Riohacha       "/>
    <s v="ALIDA MARIA CARDONA                                                     "/>
    <n v="3206923074"/>
    <s v="TC090"/>
    <s v="CL 14 16 72                                                                                                                                                                                "/>
    <s v="                                                            "/>
    <s v="TR182538                      "/>
    <s v=" Kenia_Nouvis_Vargas_Barrios                                                    "/>
    <s v="AC005"/>
    <n v="20200903"/>
    <n v="20201029"/>
    <n v="7752"/>
    <n v="28259031"/>
    <s v="Modificación de Potencia"/>
    <s v="NO"/>
    <x v="2"/>
    <n v="5"/>
    <n v="5000"/>
    <s v="Aumentos de potencia"/>
    <x v="8"/>
    <n v="20201029"/>
    <x v="1"/>
    <n v="1"/>
    <x v="1"/>
    <n v="3"/>
    <x v="7"/>
    <x v="1"/>
    <x v="3"/>
    <x v="230"/>
    <s v="Pendiente"/>
    <n v="29"/>
    <n v="10"/>
    <n v="2020"/>
    <n v="27"/>
    <d v="2020-10-29T00:00:00"/>
    <n v="27"/>
    <n v="29"/>
    <n v="10"/>
    <n v="2020"/>
    <n v="27"/>
    <x v="1"/>
    <n v="0"/>
    <x v="1"/>
  </r>
  <r>
    <s v="P11702020110053"/>
    <x v="1"/>
    <n v="0"/>
    <n v="0"/>
    <s v="                                                                                "/>
    <s v="O.C. Soledad        "/>
    <s v="HECTOR SEGUNDO ARCE GARCIA                                              "/>
    <n v="316375102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113"/>
    <n v="20201116"/>
    <n v="1170"/>
    <n v="28286218"/>
    <s v="Inspección Normalización"/>
    <s v="SI"/>
    <x v="2"/>
    <n v="3"/>
    <n v="3000"/>
    <s v="Suministros definitivos Simples "/>
    <x v="1"/>
    <n v="20201116"/>
    <x v="1"/>
    <n v="1"/>
    <x v="1"/>
    <n v="13"/>
    <x v="5"/>
    <x v="1"/>
    <x v="1"/>
    <x v="17"/>
    <s v="Pendiente"/>
    <n v="16"/>
    <n v="11"/>
    <n v="2020"/>
    <n v="9"/>
    <s v="No Cruza"/>
    <n v="9"/>
    <n v="16"/>
    <n v="11"/>
    <n v="2020"/>
    <n v="9"/>
    <x v="1"/>
    <n v="0"/>
    <x v="1"/>
  </r>
  <r>
    <s v="P93422020100006"/>
    <x v="2"/>
    <n v="0"/>
    <n v="0"/>
    <s v="                                                                                "/>
    <s v="ZE Santa_Marta      "/>
    <s v="NEIDA ESTHER RUIZ FONTALVO                                              "/>
    <n v="3024431284"/>
    <s v="TC090"/>
    <s v="                                                                                                                                                                                           "/>
    <s v="VILLAS DEL MAYOR                                            "/>
    <s v="T9697258                      "/>
    <s v="Adriana_Duran_Q                                                                 "/>
    <s v="AC190"/>
    <n v="20201012"/>
    <n v="20201110"/>
    <n v="9342"/>
    <n v="28240036"/>
    <s v="Factibilidad Distribucion "/>
    <s v="NO"/>
    <x v="1"/>
    <n v="75"/>
    <n v="75000"/>
    <s v="Obras "/>
    <x v="16"/>
    <n v="20201121"/>
    <x v="2"/>
    <n v="1"/>
    <x v="0"/>
    <n v="12"/>
    <x v="3"/>
    <x v="1"/>
    <x v="0"/>
    <x v="281"/>
    <s v="Resuelta"/>
    <n v="21"/>
    <n v="11"/>
    <n v="2020"/>
    <n v="4"/>
    <s v="No Cruza"/>
    <n v="40"/>
    <n v="10"/>
    <n v="11"/>
    <n v="2020"/>
    <n v="15"/>
    <x v="1"/>
    <n v="11"/>
    <x v="2"/>
  </r>
  <r>
    <s v="P34102020110010"/>
    <x v="3"/>
    <n v="0"/>
    <n v="0"/>
    <s v="                                                                                "/>
    <s v="O.C. La 14          "/>
    <s v="YARITZA PATRICIA AVENDAÑO CABARCAS                                      "/>
    <n v="3023015945"/>
    <s v="TC090"/>
    <s v="                                                                                                                                                                                           "/>
    <s v="MZ 5 CASA 19 CONCEP 4                                       "/>
    <s v="MP000242                      "/>
    <s v="SOFIA_ESTHER_CASTRO_VICIOSO                                                     "/>
    <s v="AC005"/>
    <n v="20201103"/>
    <n v="20201103"/>
    <n v="3410"/>
    <n v="28265452"/>
    <s v="Inspección Normalización"/>
    <s v="NO"/>
    <x v="2"/>
    <n v="6"/>
    <n v="6000"/>
    <s v="Suministros definitivos Simples "/>
    <x v="3"/>
    <n v="20201103"/>
    <x v="1"/>
    <n v="1"/>
    <x v="1"/>
    <n v="3"/>
    <x v="5"/>
    <x v="1"/>
    <x v="0"/>
    <x v="101"/>
    <s v="Pendiente"/>
    <n v="3"/>
    <n v="11"/>
    <n v="2020"/>
    <n v="22"/>
    <s v="No Cruza"/>
    <n v="22"/>
    <n v="3"/>
    <n v="11"/>
    <n v="2020"/>
    <n v="22"/>
    <x v="1"/>
    <n v="0"/>
    <x v="1"/>
  </r>
  <r>
    <s v="P93312020070009"/>
    <x v="0"/>
    <n v="0"/>
    <n v="0"/>
    <s v="                                                                                "/>
    <s v="O.C. Riohacha       "/>
    <s v="MUNICIPIO DE EL MOLINO CONSTRUCCION REDES B VILLA DEL ROSARIO           "/>
    <n v="0"/>
    <s v="TC095"/>
    <s v="                                                                                                                                                                                           "/>
    <s v="ALCADIA MUNICIPAL                                           "/>
    <s v="N3352044                      "/>
    <s v="Laudis_Peñaranda_                                                               "/>
    <s v="AC100"/>
    <n v="20200715"/>
    <n v="20200721"/>
    <n v="9331"/>
    <n v="27816629"/>
    <s v="Factibilidad Distribucion "/>
    <s v="NO"/>
    <x v="1"/>
    <n v="200"/>
    <n v="200000"/>
    <s v="Obras "/>
    <x v="8"/>
    <n v="20200819"/>
    <x v="7"/>
    <n v="1"/>
    <x v="0"/>
    <n v="15"/>
    <x v="6"/>
    <x v="1"/>
    <x v="3"/>
    <x v="669"/>
    <s v="Resuelta"/>
    <n v="19"/>
    <n v="8"/>
    <n v="2020"/>
    <n v="98"/>
    <s v="No Cruza"/>
    <n v="35"/>
    <n v="21"/>
    <n v="7"/>
    <n v="2020"/>
    <n v="127"/>
    <x v="1"/>
    <n v="29"/>
    <x v="0"/>
  </r>
  <r>
    <s v="P11702019100145"/>
    <x v="1"/>
    <n v="0"/>
    <n v="0"/>
    <s v="                                                                                "/>
    <s v="OC CCIAL AMERICANO  "/>
    <s v="BLANCA RODRIGUEZ                                                        "/>
    <n v="363689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9                      "/>
    <s v="TERESA_MASSI_CHARRIS                                                            "/>
    <s v="AC236"/>
    <n v="20191030"/>
    <n v="20191101"/>
    <n v="1170"/>
    <n v="27507451"/>
    <s v="Inspección Normalización"/>
    <s v="NO"/>
    <x v="1"/>
    <n v="3"/>
    <n v="3000"/>
    <s v="Suministros definitivos Simples "/>
    <x v="1"/>
    <n v="20191101"/>
    <x v="1"/>
    <n v="1"/>
    <x v="1"/>
    <n v="30"/>
    <x v="3"/>
    <x v="2"/>
    <x v="1"/>
    <x v="90"/>
    <s v="Resuelta"/>
    <n v="1"/>
    <n v="11"/>
    <n v="2019"/>
    <n v="390"/>
    <s v="No Cruza"/>
    <n v="2"/>
    <n v="1"/>
    <n v="11"/>
    <n v="2019"/>
    <n v="390"/>
    <x v="0"/>
    <n v="0"/>
    <x v="1"/>
  </r>
  <r>
    <s v="P11702019030089"/>
    <x v="2"/>
    <n v="2249034"/>
    <n v="0"/>
    <s v="                                                                                "/>
    <s v="O.C. B/quilla Cto   "/>
    <s v="EL VALLE TIENDA ARA                                                     "/>
    <n v="304658081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327"/>
    <n v="20190719"/>
    <n v="1170"/>
    <n v="27531169"/>
    <s v="Seguimiento y rev. instalacion electrica distribucion "/>
    <s v="NO"/>
    <x v="3"/>
    <n v="75"/>
    <n v="75000"/>
    <s v="Aumentos de potencia"/>
    <x v="8"/>
    <n v="20200527"/>
    <x v="2"/>
    <n v="1"/>
    <x v="0"/>
    <n v="27"/>
    <x v="0"/>
    <x v="2"/>
    <x v="1"/>
    <x v="238"/>
    <s v="Resuelta"/>
    <n v="27"/>
    <n v="5"/>
    <n v="2020"/>
    <n v="182"/>
    <s v="No Cruza"/>
    <n v="427"/>
    <n v="19"/>
    <n v="7"/>
    <n v="2019"/>
    <n v="495"/>
    <x v="0"/>
    <n v="313"/>
    <x v="2"/>
  </r>
  <r>
    <s v="P95102020020012"/>
    <x v="0"/>
    <n v="0"/>
    <n v="0"/>
    <s v="                                                                                "/>
    <s v="O.C. B/quilla Cto   "/>
    <s v="VIDA CONSORCIO CENTROS DE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=CLL 47 8 36                                                "/>
    <s v="T9763922                      "/>
    <s v="Somaya_Rincon                                                                   "/>
    <s v="AC100"/>
    <n v="20200207"/>
    <n v="20200212"/>
    <n v="9510"/>
    <n v="27159198"/>
    <s v="Factibilidad Distribucion "/>
    <s v="NO"/>
    <x v="1"/>
    <n v="37.5"/>
    <n v="37500"/>
    <s v="Obras "/>
    <x v="0"/>
    <n v="20200212"/>
    <x v="2"/>
    <n v="1"/>
    <x v="0"/>
    <n v="7"/>
    <x v="1"/>
    <x v="1"/>
    <x v="1"/>
    <x v="1"/>
    <s v="Resuelta"/>
    <n v="12"/>
    <n v="2"/>
    <n v="2020"/>
    <n v="287"/>
    <s v="No Cruza"/>
    <n v="5"/>
    <n v="12"/>
    <n v="2"/>
    <n v="2020"/>
    <n v="287"/>
    <x v="1"/>
    <n v="0"/>
    <x v="0"/>
  </r>
  <r>
    <s v="P34302020110006"/>
    <x v="12"/>
    <n v="0"/>
    <n v="0"/>
    <s v="                                                                                "/>
    <s v="O.C. La 14          "/>
    <s v="TOTALIZADOR PANAMA MUN PUEBLO VIEJO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REF 4325934                                                 "/>
    <s v="C9794580                      "/>
    <s v="TATIANA ADELA LUQUEZ VANSTRAHLEM                                                "/>
    <s v="AC233"/>
    <n v="20201118"/>
    <n v="20201118"/>
    <n v="3430"/>
    <n v="0"/>
    <m/>
    <s v="NO"/>
    <x v="0"/>
    <n v="50"/>
    <n v="50000"/>
    <s v="Obras "/>
    <x v="19"/>
    <n v="20201118"/>
    <x v="2"/>
    <n v="1"/>
    <x v="0"/>
    <n v="18"/>
    <x v="5"/>
    <x v="1"/>
    <x v="0"/>
    <x v="66"/>
    <s v="Sin Orden"/>
    <n v="18"/>
    <n v="11"/>
    <n v="2020"/>
    <n v="7"/>
    <s v="No Cruza"/>
    <n v="7"/>
    <n v="18"/>
    <n v="11"/>
    <n v="2020"/>
    <n v="7"/>
    <x v="1"/>
    <n v="0"/>
    <x v="7"/>
  </r>
  <r>
    <s v="P75422018120009"/>
    <x v="0"/>
    <n v="0"/>
    <n v="0"/>
    <s v="                                                                                "/>
    <s v="O.C Sabanalarga     "/>
    <s v="FILIBERTO SARMIENTO ARIAS                                               "/>
    <n v="3183979608"/>
    <s v="TC090"/>
    <s v="                                                                                                                                                                                           "/>
    <s v="RANCHO SR                                                   "/>
    <s v="T9763922                      "/>
    <s v="Somaya_Rincon                                                                   "/>
    <s v="AC100"/>
    <n v="20181227"/>
    <n v="20190114"/>
    <n v="7542"/>
    <n v="0"/>
    <m/>
    <s v="NO"/>
    <x v="0"/>
    <n v="25"/>
    <n v="25000"/>
    <s v="Obras "/>
    <x v="0"/>
    <n v="20190114"/>
    <x v="2"/>
    <n v="1"/>
    <x v="0"/>
    <n v="27"/>
    <x v="9"/>
    <x v="3"/>
    <x v="4"/>
    <x v="200"/>
    <s v="Sin Orden"/>
    <n v="14"/>
    <n v="1"/>
    <n v="2019"/>
    <n v="681"/>
    <s v="No Cruza"/>
    <n v="681"/>
    <n v="14"/>
    <n v="1"/>
    <n v="2019"/>
    <n v="681"/>
    <x v="0"/>
    <n v="0"/>
    <x v="0"/>
  </r>
  <r>
    <s v="P75512020090001"/>
    <x v="5"/>
    <n v="0"/>
    <n v="0"/>
    <s v="                                                                                "/>
    <s v="O.C. Soledad        "/>
    <s v="HILDEBRANDO ALVAREZ ZUMALAVE                                            "/>
    <n v="3148734336"/>
    <s v="TC090"/>
    <s v="                                                                                                                                                                                           "/>
    <s v="=CRA 2B 91 81                                               "/>
    <s v="A2532323                      "/>
    <s v="MARELVIS_NIETO                                                                  "/>
    <s v="AC230"/>
    <n v="20200902"/>
    <n v="20200903"/>
    <n v="7551"/>
    <n v="0"/>
    <m/>
    <s v="NO"/>
    <x v="0"/>
    <n v="3"/>
    <n v="3000"/>
    <s v="Suministros definitivos Simples "/>
    <x v="9"/>
    <n v="20200903"/>
    <x v="1"/>
    <n v="1"/>
    <x v="1"/>
    <n v="2"/>
    <x v="7"/>
    <x v="1"/>
    <x v="1"/>
    <x v="248"/>
    <s v="Sin Orden"/>
    <n v="3"/>
    <n v="9"/>
    <n v="2020"/>
    <n v="83"/>
    <s v="No Cruza"/>
    <n v="83"/>
    <n v="3"/>
    <n v="9"/>
    <n v="2020"/>
    <n v="83"/>
    <x v="1"/>
    <n v="0"/>
    <x v="4"/>
  </r>
  <r>
    <s v="P11102020100051"/>
    <x v="1"/>
    <n v="2787222"/>
    <n v="20136724"/>
    <s v="Situacion correcta                                                              "/>
    <s v="O.C. B/quilla Nte   "/>
    <s v="RAFAEL ALFONSO PARRA PELAEZ                                             "/>
    <n v="3174289863"/>
    <s v="TC092"/>
    <s v="CR 41 40 36                                                                                                                                                                                "/>
    <s v="CR 41 40 36                                                 "/>
    <s v="MP000153                      "/>
    <s v="JESSICA_PAOLA_BALDOVINO_AVILA                                                   "/>
    <s v="AC236"/>
    <n v="20201015"/>
    <n v="20201116"/>
    <n v="1110"/>
    <n v="28277512"/>
    <s v="Modificación de Potencia"/>
    <s v="NO"/>
    <x v="1"/>
    <n v="3"/>
    <n v="3000"/>
    <s v="Aumentos de potencia"/>
    <x v="1"/>
    <n v="20201116"/>
    <x v="1"/>
    <n v="1"/>
    <x v="1"/>
    <n v="15"/>
    <x v="3"/>
    <x v="1"/>
    <x v="1"/>
    <x v="13"/>
    <s v="Resuelta"/>
    <n v="16"/>
    <n v="11"/>
    <n v="2020"/>
    <n v="9"/>
    <s v="No Cruza"/>
    <n v="32"/>
    <n v="16"/>
    <n v="11"/>
    <n v="2020"/>
    <n v="9"/>
    <x v="1"/>
    <n v="0"/>
    <x v="1"/>
  </r>
  <r>
    <s v="P95102019100015"/>
    <x v="1"/>
    <n v="0"/>
    <n v="0"/>
    <s v="                                                                                "/>
    <s v="O.C. B/quilla Cto   "/>
    <s v="ROSA VILLA                                                              "/>
    <n v="310616301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01                      "/>
    <s v="                                                                                "/>
    <s v="AC236"/>
    <n v="20191011"/>
    <n v="20191015"/>
    <n v="9510"/>
    <n v="26867551"/>
    <s v="Inspección Normalización"/>
    <s v="NO"/>
    <x v="1"/>
    <n v="3"/>
    <n v="3000"/>
    <s v="Suministros definitivos Simples "/>
    <x v="1"/>
    <n v="20191015"/>
    <x v="1"/>
    <n v="1"/>
    <x v="1"/>
    <n v="11"/>
    <x v="3"/>
    <x v="2"/>
    <x v="1"/>
    <x v="357"/>
    <s v="Resuelta"/>
    <n v="15"/>
    <n v="10"/>
    <n v="2019"/>
    <n v="407"/>
    <s v="No Cruza"/>
    <n v="4"/>
    <n v="15"/>
    <n v="10"/>
    <n v="2019"/>
    <n v="407"/>
    <x v="0"/>
    <n v="0"/>
    <x v="1"/>
  </r>
  <r>
    <s v="P93302019120017"/>
    <x v="0"/>
    <n v="0"/>
    <n v="0"/>
    <s v="                                                                                "/>
    <s v="O.C. Riohacha       "/>
    <s v="ALTOS DEL PARAISO CONJUNTO RESIDENCIAL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1218"/>
    <n v="20191220"/>
    <n v="9330"/>
    <n v="27024845"/>
    <s v="Factibilidad Distribucion "/>
    <s v="NO"/>
    <x v="1"/>
    <n v="300"/>
    <n v="300000"/>
    <s v="Obras "/>
    <x v="0"/>
    <n v="20191220"/>
    <x v="5"/>
    <n v="1"/>
    <x v="0"/>
    <n v="18"/>
    <x v="9"/>
    <x v="2"/>
    <x v="3"/>
    <x v="141"/>
    <s v="Resuelta"/>
    <n v="20"/>
    <n v="12"/>
    <n v="2019"/>
    <n v="341"/>
    <s v="No Cruza"/>
    <n v="2"/>
    <n v="20"/>
    <n v="12"/>
    <n v="2019"/>
    <n v="341"/>
    <x v="1"/>
    <n v="0"/>
    <x v="0"/>
  </r>
  <r>
    <s v="P11702020110082"/>
    <x v="3"/>
    <n v="0"/>
    <n v="0"/>
    <s v="                                                                                "/>
    <s v="OC CCIAL AMERICANO  "/>
    <s v="MIGUEL ANGEL ARTEAGA MARTINEZ                                           "/>
    <n v="3207630786"/>
    <s v="TC090"/>
    <s v="                                                                                                                                                                                           "/>
    <s v="=CRA 11 51 05                                               "/>
    <s v="MP000298                      "/>
    <s v="TERESA_ELVIRA_CANTILLO_MENDOZA                                                  "/>
    <s v="AC005"/>
    <n v="20201121"/>
    <n v="20201121"/>
    <n v="1170"/>
    <n v="28294478"/>
    <s v="Inspección Normalización"/>
    <s v="NO"/>
    <x v="2"/>
    <n v="3"/>
    <n v="3000"/>
    <s v="Suministros definitivos Simples "/>
    <x v="3"/>
    <n v="20201121"/>
    <x v="1"/>
    <n v="1"/>
    <x v="1"/>
    <n v="21"/>
    <x v="5"/>
    <x v="1"/>
    <x v="1"/>
    <x v="183"/>
    <s v="Pendiente"/>
    <n v="21"/>
    <n v="11"/>
    <n v="2020"/>
    <n v="4"/>
    <s v="No Cruza"/>
    <n v="4"/>
    <n v="21"/>
    <n v="11"/>
    <n v="2020"/>
    <n v="4"/>
    <x v="1"/>
    <n v="0"/>
    <x v="1"/>
  </r>
  <r>
    <s v="P11802020010009"/>
    <x v="2"/>
    <n v="0"/>
    <n v="0"/>
    <s v="                                                                                "/>
    <s v="O.C. B/quilla Cto   "/>
    <s v="  CONSTRUCCIONES MARVAL S.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YECTO PUNTA ALTA                                         "/>
    <s v="A3151411                      "/>
    <s v="FERGIE_YULISSA_SOLANO_MANOTAS                                                   "/>
    <s v="AC190"/>
    <n v="20200103"/>
    <n v="20200518"/>
    <n v="1180"/>
    <n v="28135467"/>
    <s v="Seguimiento y rev. instalacion electrica distribucion "/>
    <s v="NO"/>
    <x v="2"/>
    <n v="75"/>
    <n v="75000"/>
    <s v="Obras "/>
    <x v="8"/>
    <n v="20200915"/>
    <x v="2"/>
    <n v="1"/>
    <x v="0"/>
    <n v="3"/>
    <x v="11"/>
    <x v="1"/>
    <x v="1"/>
    <x v="268"/>
    <s v="Pendiente"/>
    <n v="15"/>
    <n v="9"/>
    <n v="2020"/>
    <n v="71"/>
    <d v="2020-09-15T00:00:00"/>
    <n v="71"/>
    <n v="18"/>
    <n v="5"/>
    <n v="2020"/>
    <n v="191"/>
    <x v="1"/>
    <n v="120"/>
    <x v="2"/>
  </r>
  <r>
    <s v="P11702019110127"/>
    <x v="1"/>
    <n v="0"/>
    <n v="0"/>
    <s v="                                                                                "/>
    <s v="O.C. Soledad        "/>
    <s v="OSNAYDER DE JESUS ALVARADO VIZCAINO                                     "/>
    <n v="3178823816"/>
    <s v="TC090"/>
    <s v="                                                                                                                                                                                           "/>
    <s v="CRA 10AS # 47B-26                                           "/>
    <s v="A2532323                      "/>
    <s v="MARELVIS_NIETO                                                                  "/>
    <s v="AC236"/>
    <n v="20191128"/>
    <n v="20191218"/>
    <n v="1170"/>
    <n v="27017057"/>
    <s v="Inspección Normalización"/>
    <s v="NO"/>
    <x v="1"/>
    <n v="3"/>
    <n v="3000"/>
    <s v="Suministros definitivos Simples "/>
    <x v="1"/>
    <n v="20191218"/>
    <x v="1"/>
    <n v="1"/>
    <x v="1"/>
    <n v="28"/>
    <x v="5"/>
    <x v="2"/>
    <x v="1"/>
    <x v="215"/>
    <s v="Resuelta"/>
    <n v="18"/>
    <n v="12"/>
    <n v="2019"/>
    <n v="343"/>
    <s v="No Cruza"/>
    <n v="20"/>
    <n v="18"/>
    <n v="12"/>
    <n v="2019"/>
    <n v="343"/>
    <x v="1"/>
    <n v="0"/>
    <x v="1"/>
  </r>
  <r>
    <s v="P11102020030098"/>
    <x v="2"/>
    <n v="0"/>
    <n v="0"/>
    <s v="                                                                                "/>
    <s v="O.C. B/quilla Cto   "/>
    <s v="COMPENSAR CAJA DE COMPENSACION FAMILIAR                                 "/>
    <n v="321482720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324"/>
    <n v="20200706"/>
    <n v="1110"/>
    <n v="27291330"/>
    <s v="Factibilidad Distribucion "/>
    <s v="NO"/>
    <x v="1"/>
    <n v="75"/>
    <n v="75000"/>
    <s v="Obras "/>
    <x v="7"/>
    <n v="20200710"/>
    <x v="2"/>
    <n v="1"/>
    <x v="0"/>
    <n v="24"/>
    <x v="0"/>
    <x v="1"/>
    <x v="1"/>
    <x v="213"/>
    <s v="Resuelta"/>
    <n v="10"/>
    <n v="7"/>
    <n v="2020"/>
    <n v="138"/>
    <s v="No Cruza"/>
    <n v="108"/>
    <n v="6"/>
    <n v="7"/>
    <n v="2020"/>
    <n v="142"/>
    <x v="1"/>
    <n v="4"/>
    <x v="2"/>
  </r>
  <r>
    <s v="P11502020040003"/>
    <x v="2"/>
    <n v="0"/>
    <n v="0"/>
    <s v="                                                                                "/>
    <s v="O.C. B/quilla Nte   "/>
    <s v="S.A.S AVE CAPITALES                                                     "/>
    <n v="304537332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190"/>
    <n v="20200428"/>
    <n v="20200727"/>
    <n v="1150"/>
    <n v="0"/>
    <m/>
    <s v="NO"/>
    <x v="0"/>
    <n v="9.57"/>
    <n v="9570"/>
    <s v="Coogeneración/Suplencia "/>
    <x v="5"/>
    <n v="20200727"/>
    <x v="10"/>
    <n v="1"/>
    <x v="2"/>
    <n v="28"/>
    <x v="8"/>
    <x v="1"/>
    <x v="1"/>
    <x v="23"/>
    <s v="Sin Orden"/>
    <n v="27"/>
    <n v="7"/>
    <n v="2020"/>
    <n v="121"/>
    <s v="No Cruza"/>
    <n v="121"/>
    <n v="27"/>
    <n v="7"/>
    <n v="2020"/>
    <n v="121"/>
    <x v="1"/>
    <n v="0"/>
    <x v="2"/>
  </r>
  <r>
    <s v="P34702020110004"/>
    <x v="3"/>
    <n v="0"/>
    <n v="0"/>
    <s v="                                                                                "/>
    <s v="O.C. Plato          "/>
    <s v="ANDERSON CUETTO OSPINO                                                  "/>
    <n v="3114016917"/>
    <s v="TC090"/>
    <s v="                                                                                                                                                                                           "/>
    <s v="NIC ANT 3815696 CR 11 CL 22 33                              "/>
    <s v="MP000453                      "/>
    <s v="ANGELICA_MARIA_ARRIETA_ACOSTA                                                   "/>
    <s v="AC005"/>
    <n v="20201112"/>
    <n v="20201112"/>
    <n v="3470"/>
    <n v="28281707"/>
    <s v="Inspección Normalización"/>
    <s v="NO"/>
    <x v="2"/>
    <n v="1"/>
    <n v="1000"/>
    <s v="Suministros definitivos Simples 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11102019110138"/>
    <x v="2"/>
    <n v="2909262"/>
    <n v="0"/>
    <s v="                                                                                "/>
    <s v="O.C. B/quilla Cto   "/>
    <s v="EPSILON INVERSIONES Y CONSTRUCIONES                                     "/>
    <n v="3167412784"/>
    <s v="TC090"/>
    <s v="                                                                                                                                                                                           "/>
    <s v="CRA 53 76 239=CLL 56 44 146                                 "/>
    <s v="A3151411                      "/>
    <s v="FERGIE_YULISSA_SOLANO_MANOTAS                                                   "/>
    <s v="AC190"/>
    <n v="20191127"/>
    <n v="20200226"/>
    <n v="1110"/>
    <n v="26958991"/>
    <s v="Factibilidad Distribucion "/>
    <s v="NO"/>
    <x v="1"/>
    <n v="50"/>
    <n v="50000"/>
    <s v="Aumentos de potencia"/>
    <x v="7"/>
    <n v="20200715"/>
    <x v="2"/>
    <n v="1"/>
    <x v="0"/>
    <n v="27"/>
    <x v="5"/>
    <x v="2"/>
    <x v="1"/>
    <x v="164"/>
    <s v="Resuelta"/>
    <n v="15"/>
    <n v="7"/>
    <n v="2020"/>
    <n v="133"/>
    <s v="No Cruza"/>
    <n v="231"/>
    <n v="26"/>
    <n v="2"/>
    <n v="2020"/>
    <n v="273"/>
    <x v="1"/>
    <n v="140"/>
    <x v="2"/>
  </r>
  <r>
    <s v="P11802020030104"/>
    <x v="2"/>
    <n v="0"/>
    <n v="0"/>
    <s v="                                                                                "/>
    <s v="O.C. B/quilla Cto   "/>
    <s v="  PROYECTOS ALMENDROS CAMPESTRE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LMENDROS CAMPESTRES                                        "/>
    <s v="A3151411                      "/>
    <s v="FERGIE_YULISSA_SOLANO_MANOTAS                                                   "/>
    <s v="AC190"/>
    <n v="20200331"/>
    <n v="20200424"/>
    <n v="1180"/>
    <n v="27300551"/>
    <s v="Factibilidad Distribucion "/>
    <s v="NO"/>
    <x v="1"/>
    <n v="700"/>
    <n v="700000"/>
    <s v="Obras "/>
    <x v="16"/>
    <n v="20201113"/>
    <x v="6"/>
    <n v="1"/>
    <x v="0"/>
    <n v="31"/>
    <x v="0"/>
    <x v="1"/>
    <x v="1"/>
    <x v="199"/>
    <s v="Resuelta"/>
    <n v="13"/>
    <n v="11"/>
    <n v="2020"/>
    <n v="12"/>
    <s v="No Cruza"/>
    <n v="227"/>
    <n v="24"/>
    <n v="4"/>
    <n v="2020"/>
    <n v="215"/>
    <x v="1"/>
    <n v="203"/>
    <x v="2"/>
  </r>
  <r>
    <s v="P11102020110048"/>
    <x v="1"/>
    <n v="6957905"/>
    <n v="20128591"/>
    <s v="Situacion correcta                                                              "/>
    <s v="OC CCIAL AMERICANO  "/>
    <s v="LUIS E GUTIEREZ ORTIZ                                                   "/>
    <n v="3013826848"/>
    <s v="TC090"/>
    <s v="CL 107 36 15          P  2 APTO    2                                                                                                                                                       "/>
    <s v="=CLL 107 36 15                                              "/>
    <s v="MP000354                      "/>
    <s v="YESSICA_PAOLA_MARTINEZ_MENDEZ                                                   "/>
    <s v="AC236"/>
    <n v="20201109"/>
    <n v="20201111"/>
    <n v="1110"/>
    <n v="28275737"/>
    <s v="Modificación de Potencia"/>
    <s v="NO"/>
    <x v="1"/>
    <n v="3"/>
    <n v="3000"/>
    <s v="Aumentos de potencia"/>
    <x v="1"/>
    <n v="20201111"/>
    <x v="1"/>
    <n v="1"/>
    <x v="1"/>
    <n v="9"/>
    <x v="5"/>
    <x v="1"/>
    <x v="1"/>
    <x v="55"/>
    <s v="Resuelta"/>
    <n v="11"/>
    <n v="11"/>
    <n v="2020"/>
    <n v="14"/>
    <s v="No Cruza"/>
    <n v="2"/>
    <n v="11"/>
    <n v="11"/>
    <n v="2020"/>
    <n v="14"/>
    <x v="1"/>
    <n v="0"/>
    <x v="1"/>
  </r>
  <r>
    <s v="P34402020060002"/>
    <x v="9"/>
    <n v="0"/>
    <n v="0"/>
    <s v="                                                                                "/>
    <s v="O.C. La 14          "/>
    <s v="EDER FABIAN ROJANO YANCE                                                "/>
    <n v="3145559011"/>
    <s v="TC090"/>
    <s v="                                                                                                                                                                                           "/>
    <s v="FINCA SAN MARTIN                                            "/>
    <s v="C9794580                      "/>
    <s v="TATIANA ADELA LUQUEZ VANSTRAHLEM                                                "/>
    <s v="AC090"/>
    <n v="20200617"/>
    <n v="20200617"/>
    <n v="3440"/>
    <n v="27699824"/>
    <s v="Factibilidad Distribucion "/>
    <s v="NO"/>
    <x v="1"/>
    <n v="50"/>
    <n v="50000"/>
    <s v="Obras "/>
    <x v="15"/>
    <n v="20200617"/>
    <x v="2"/>
    <n v="1"/>
    <x v="0"/>
    <n v="17"/>
    <x v="4"/>
    <x v="1"/>
    <x v="0"/>
    <x v="548"/>
    <s v="Resuelta"/>
    <n v="17"/>
    <n v="6"/>
    <n v="2020"/>
    <n v="161"/>
    <s v="No Cruza"/>
    <n v="0"/>
    <n v="17"/>
    <n v="6"/>
    <n v="2020"/>
    <n v="161"/>
    <x v="1"/>
    <n v="0"/>
    <x v="6"/>
  </r>
  <r>
    <s v="P95102020020003"/>
    <x v="0"/>
    <n v="0"/>
    <n v="0"/>
    <s v="                                                                                "/>
    <s v="O.C. B/quilla Cto   "/>
    <s v="  PROYECTO MALIBU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YECTO MALIBU                                             "/>
    <s v="A3151411                      "/>
    <s v="FERGIE_YULISSA_SOLANO_MANOTAS                                                   "/>
    <s v="AC100"/>
    <n v="20200204"/>
    <n v="20200212"/>
    <n v="9510"/>
    <n v="27149995"/>
    <s v="Factibilidad Distribucion "/>
    <s v="NO"/>
    <x v="1"/>
    <n v="400"/>
    <n v="400000"/>
    <s v="Obras "/>
    <x v="0"/>
    <n v="20200212"/>
    <x v="6"/>
    <n v="1"/>
    <x v="0"/>
    <n v="4"/>
    <x v="1"/>
    <x v="1"/>
    <x v="1"/>
    <x v="254"/>
    <s v="Resuelta"/>
    <n v="12"/>
    <n v="2"/>
    <n v="2020"/>
    <n v="287"/>
    <s v="No Cruza"/>
    <n v="8"/>
    <n v="12"/>
    <n v="2"/>
    <n v="2020"/>
    <n v="287"/>
    <x v="1"/>
    <n v="0"/>
    <x v="0"/>
  </r>
  <r>
    <s v="P93402019120007"/>
    <x v="0"/>
    <n v="3853916"/>
    <n v="0"/>
    <s v="                                                                                "/>
    <s v="ZE Santa_Marta      "/>
    <s v="RAFAEL MALDONADO                                                        "/>
    <n v="774719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191226"/>
    <n v="20191231"/>
    <n v="9340"/>
    <n v="27048224"/>
    <s v="Factibilidad Distribucion "/>
    <s v="NO"/>
    <x v="1"/>
    <n v="50"/>
    <n v="50000"/>
    <s v="Aumentos de potencia"/>
    <x v="0"/>
    <n v="20191231"/>
    <x v="2"/>
    <n v="1"/>
    <x v="0"/>
    <n v="26"/>
    <x v="9"/>
    <x v="2"/>
    <x v="0"/>
    <x v="154"/>
    <s v="Resuelta"/>
    <n v="31"/>
    <n v="12"/>
    <n v="2019"/>
    <n v="330"/>
    <s v="No Cruza"/>
    <n v="5"/>
    <n v="31"/>
    <n v="12"/>
    <n v="2019"/>
    <n v="330"/>
    <x v="1"/>
    <n v="0"/>
    <x v="0"/>
  </r>
  <r>
    <s v="P11802020020093"/>
    <x v="1"/>
    <n v="0"/>
    <n v="0"/>
    <s v="                                                                                "/>
    <s v="Of. Telefónica 24H  "/>
    <s v="JOSELITO LOPEZ MARROQUIN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228"/>
    <n v="20200303"/>
    <n v="1180"/>
    <n v="27767142"/>
    <s v="Inspección Normalización"/>
    <s v="NO"/>
    <x v="1"/>
    <n v="3"/>
    <n v="3000"/>
    <s v="Suministros definitivos Simples "/>
    <x v="1"/>
    <n v="20200303"/>
    <x v="1"/>
    <n v="1"/>
    <x v="1"/>
    <n v="28"/>
    <x v="1"/>
    <x v="1"/>
    <x v="1"/>
    <x v="7"/>
    <s v="Resuelta"/>
    <n v="3"/>
    <n v="3"/>
    <n v="2020"/>
    <n v="267"/>
    <s v="No Cruza"/>
    <n v="4"/>
    <n v="3"/>
    <n v="3"/>
    <n v="2020"/>
    <n v="267"/>
    <x v="1"/>
    <n v="0"/>
    <x v="1"/>
  </r>
  <r>
    <s v="P11502020030004"/>
    <x v="2"/>
    <n v="0"/>
    <n v="0"/>
    <s v="                                                                                "/>
    <s v="O.C. B/quilla Nte   "/>
    <s v="  ALUMBRADO PUBLICO MONTICELLO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LTOS DE MONTICELLO                                         "/>
    <s v="RC000366                      "/>
    <s v="                                                                                "/>
    <s v="AC190"/>
    <n v="20200304"/>
    <n v="20200519"/>
    <n v="1150"/>
    <n v="27243446"/>
    <s v="Factibilidad Distribucion "/>
    <s v="NO"/>
    <x v="1"/>
    <n v="15"/>
    <n v="15000"/>
    <s v="Obras "/>
    <x v="7"/>
    <n v="20200520"/>
    <x v="2"/>
    <n v="1"/>
    <x v="0"/>
    <n v="4"/>
    <x v="0"/>
    <x v="1"/>
    <x v="1"/>
    <x v="295"/>
    <s v="Resuelta"/>
    <n v="20"/>
    <n v="5"/>
    <n v="2020"/>
    <n v="189"/>
    <s v="No Cruza"/>
    <n v="77"/>
    <n v="19"/>
    <n v="5"/>
    <n v="2020"/>
    <n v="190"/>
    <x v="1"/>
    <n v="1"/>
    <x v="2"/>
  </r>
  <r>
    <s v="P93312020090001"/>
    <x v="0"/>
    <n v="0"/>
    <n v="0"/>
    <s v="                                                                                "/>
    <s v="O.C. Riohacha       "/>
    <s v="PARTNERS TELECOM JUNGLE SITE JS-117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ENTRO EMPRESARIAL INVERFIN                                 "/>
    <s v="N3352044                      "/>
    <s v="Laudis_Peñaranda_                                                               "/>
    <s v="AC100"/>
    <n v="20200904"/>
    <n v="20200910"/>
    <n v="9331"/>
    <n v="28111610"/>
    <s v="Factibilidad Distribucion "/>
    <s v="NO"/>
    <x v="1"/>
    <n v="10"/>
    <n v="10000"/>
    <s v="Obras "/>
    <x v="0"/>
    <n v="20200910"/>
    <x v="2"/>
    <n v="1"/>
    <x v="0"/>
    <n v="4"/>
    <x v="7"/>
    <x v="1"/>
    <x v="3"/>
    <x v="231"/>
    <s v="Resuelta"/>
    <n v="10"/>
    <n v="9"/>
    <n v="2020"/>
    <n v="76"/>
    <s v="No Cruza"/>
    <n v="6"/>
    <n v="10"/>
    <n v="9"/>
    <n v="2020"/>
    <n v="76"/>
    <x v="1"/>
    <n v="0"/>
    <x v="0"/>
  </r>
  <r>
    <s v="P11802019100114"/>
    <x v="2"/>
    <n v="0"/>
    <n v="0"/>
    <s v="                                                                                "/>
    <s v="O.C. B/quilla Nte   "/>
    <s v="  UT ESPACIOS DEPORTIVOS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RQUE LOS ROBLES                                           "/>
    <s v="A3151411                      "/>
    <s v="FERGIE_YULISSA_SOLANO_MANOTAS                                                   "/>
    <s v="AC190"/>
    <n v="20191028"/>
    <n v="20191028"/>
    <n v="1180"/>
    <n v="0"/>
    <m/>
    <s v="NO"/>
    <x v="0"/>
    <n v="25"/>
    <n v="25000"/>
    <s v="Obras "/>
    <x v="2"/>
    <n v="20191028"/>
    <x v="2"/>
    <n v="1"/>
    <x v="0"/>
    <n v="28"/>
    <x v="3"/>
    <x v="2"/>
    <x v="1"/>
    <x v="249"/>
    <s v="Sin Orden"/>
    <n v="28"/>
    <n v="10"/>
    <n v="2019"/>
    <n v="394"/>
    <s v="No Cruza"/>
    <n v="394"/>
    <n v="28"/>
    <n v="10"/>
    <n v="2019"/>
    <n v="394"/>
    <x v="0"/>
    <n v="0"/>
    <x v="2"/>
  </r>
  <r>
    <s v="P77512020100008"/>
    <x v="0"/>
    <n v="0"/>
    <n v="0"/>
    <s v="                                                                                "/>
    <s v="O.C. Riohacha       "/>
    <s v="ISIDRO MARQUEZ BADERA CASA FINCA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3                                                        "/>
    <s v="N3352044                      "/>
    <s v="Laudis_Peñaranda_                                                               "/>
    <s v="AC100"/>
    <n v="20201022"/>
    <n v="20201029"/>
    <n v="7751"/>
    <n v="28246417"/>
    <s v="Factibilidad Distribucion "/>
    <s v="NO"/>
    <x v="1"/>
    <n v="25"/>
    <n v="25000"/>
    <s v="Obras "/>
    <x v="0"/>
    <n v="20201029"/>
    <x v="2"/>
    <n v="1"/>
    <x v="0"/>
    <n v="22"/>
    <x v="3"/>
    <x v="1"/>
    <x v="3"/>
    <x v="431"/>
    <s v="Resuelta"/>
    <n v="29"/>
    <n v="10"/>
    <n v="2020"/>
    <n v="27"/>
    <s v="No Cruza"/>
    <n v="7"/>
    <n v="29"/>
    <n v="10"/>
    <n v="2020"/>
    <n v="27"/>
    <x v="1"/>
    <n v="0"/>
    <x v="0"/>
  </r>
  <r>
    <s v="P11102018050089"/>
    <x v="2"/>
    <n v="3330303"/>
    <n v="0"/>
    <s v="                                                                                "/>
    <s v="C.T.SOLEDAD         "/>
    <s v="PARAISO CARIBE 2 PROVISIONAL VANYLON                                    "/>
    <n v="3008042010"/>
    <s v="TC092"/>
    <s v="                                                                                                                                                                                           "/>
    <s v="CALLE 79  73 -180                                           "/>
    <s v="T2891467                      "/>
    <s v="SHIRLEY_ESTHER_TAPIA_CUADRADO                                                   "/>
    <s v="AC190"/>
    <n v="20180523"/>
    <n v="20190513"/>
    <n v="1110"/>
    <n v="26929499"/>
    <s v="Seguimiento y rev. instalacion electrica distribucion "/>
    <s v="NO"/>
    <x v="3"/>
    <n v="450"/>
    <n v="450000"/>
    <s v="Aumentos de potencia"/>
    <x v="5"/>
    <n v="20191211"/>
    <x v="3"/>
    <n v="1"/>
    <x v="0"/>
    <n v="23"/>
    <x v="2"/>
    <x v="3"/>
    <x v="1"/>
    <x v="447"/>
    <s v="Resuelta"/>
    <n v="11"/>
    <n v="12"/>
    <n v="2019"/>
    <n v="350"/>
    <s v="No Cruza"/>
    <n v="567"/>
    <n v="13"/>
    <n v="5"/>
    <n v="2019"/>
    <n v="562"/>
    <x v="0"/>
    <n v="212"/>
    <x v="2"/>
  </r>
  <r>
    <s v="P12102018110005"/>
    <x v="2"/>
    <n v="0"/>
    <n v="0"/>
    <s v="                                                                                "/>
    <s v="O.C Sabanalarga     "/>
    <s v="EASY SISTEM BODEGA                                                      "/>
    <n v="4818881"/>
    <s v="TC092"/>
    <s v="                                                                                                                                                                                           "/>
    <s v="EASY SISTEM                                                 "/>
    <s v="A8742068                      "/>
    <s v="Alvaro_Enrique_Hernandez_Suarez                                                 "/>
    <s v="AC190"/>
    <n v="20181107"/>
    <n v="20190311"/>
    <n v="1210"/>
    <n v="27213327"/>
    <s v="Seguimiento y rev. instalacion electrica distribucion "/>
    <s v="NO"/>
    <x v="2"/>
    <n v="75"/>
    <n v="75000"/>
    <s v="Obras "/>
    <x v="8"/>
    <n v="20200311"/>
    <x v="2"/>
    <n v="1"/>
    <x v="0"/>
    <n v="7"/>
    <x v="5"/>
    <x v="3"/>
    <x v="4"/>
    <x v="336"/>
    <s v="Pendiente"/>
    <n v="11"/>
    <n v="3"/>
    <n v="2020"/>
    <n v="259"/>
    <d v="2020-02-27T00:00:00"/>
    <n v="259"/>
    <n v="11"/>
    <n v="3"/>
    <n v="2019"/>
    <n v="625"/>
    <x v="0"/>
    <n v="366"/>
    <x v="2"/>
  </r>
  <r>
    <s v="P11802020080062"/>
    <x v="1"/>
    <n v="0"/>
    <n v="0"/>
    <s v="                                                                                "/>
    <s v="XXX NO UTILIZAR     "/>
    <s v="ISAAC BARAQUE                                                           "/>
    <n v="321429943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236"/>
    <n v="20200831"/>
    <n v="20200904"/>
    <n v="1180"/>
    <n v="28088583"/>
    <s v="Inspección Normalización"/>
    <s v="NO"/>
    <x v="1"/>
    <n v="3"/>
    <n v="3000"/>
    <s v="Suministros definitivos Simples "/>
    <x v="1"/>
    <n v="20200904"/>
    <x v="1"/>
    <n v="1"/>
    <x v="1"/>
    <n v="31"/>
    <x v="10"/>
    <x v="1"/>
    <x v="1"/>
    <x v="31"/>
    <s v="Resuelta"/>
    <n v="4"/>
    <n v="9"/>
    <n v="2020"/>
    <n v="82"/>
    <s v="No Cruza"/>
    <n v="4"/>
    <n v="4"/>
    <n v="9"/>
    <n v="2020"/>
    <n v="82"/>
    <x v="1"/>
    <n v="0"/>
    <x v="1"/>
  </r>
  <r>
    <s v="P93432020090010"/>
    <x v="9"/>
    <n v="0"/>
    <n v="0"/>
    <s v="                                                                                "/>
    <s v="O.C. La 14          "/>
    <s v="JORGE LINERO BMT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09"/>
    <n v="20200909"/>
    <n v="9343"/>
    <n v="28117793"/>
    <s v="Factibilidad Distribucion "/>
    <s v="NO"/>
    <x v="1"/>
    <n v="25"/>
    <n v="25000"/>
    <s v="Obras "/>
    <x v="15"/>
    <n v="20200909"/>
    <x v="2"/>
    <n v="1"/>
    <x v="3"/>
    <n v="9"/>
    <x v="7"/>
    <x v="1"/>
    <x v="0"/>
    <x v="86"/>
    <s v="Resuelta"/>
    <n v="9"/>
    <n v="9"/>
    <n v="2020"/>
    <n v="77"/>
    <s v="No Cruza"/>
    <n v="0"/>
    <n v="9"/>
    <n v="9"/>
    <n v="2020"/>
    <n v="77"/>
    <x v="1"/>
    <n v="0"/>
    <x v="6"/>
  </r>
  <r>
    <s v="P93302020090009"/>
    <x v="0"/>
    <n v="0"/>
    <n v="0"/>
    <s v="                                                                                "/>
    <s v="O.C. Riohacha       "/>
    <s v="EL PASO FINCA VILLA COTTY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5                                                        "/>
    <s v="N3352044                      "/>
    <s v="Laudis_Peñaranda_                                                               "/>
    <s v="AC100"/>
    <n v="20200903"/>
    <n v="20200910"/>
    <n v="9330"/>
    <n v="28105882"/>
    <s v="Factibilidad Distribucion "/>
    <s v="NO"/>
    <x v="1"/>
    <n v="30"/>
    <n v="30000"/>
    <s v="Obras "/>
    <x v="0"/>
    <n v="20200910"/>
    <x v="2"/>
    <n v="1"/>
    <x v="0"/>
    <n v="3"/>
    <x v="7"/>
    <x v="1"/>
    <x v="3"/>
    <x v="230"/>
    <s v="Resuelta"/>
    <n v="10"/>
    <n v="9"/>
    <n v="2020"/>
    <n v="76"/>
    <s v="No Cruza"/>
    <n v="7"/>
    <n v="10"/>
    <n v="9"/>
    <n v="2020"/>
    <n v="76"/>
    <x v="1"/>
    <n v="0"/>
    <x v="0"/>
  </r>
  <r>
    <s v="P11102018110079"/>
    <x v="2"/>
    <n v="2962569"/>
    <n v="0"/>
    <s v="                                                                                "/>
    <s v="C.T.SOLEDAD         "/>
    <s v="SUPERTIENDAS OLIMPICA INV AGROPECUARIAS DE MIER CHARRIS                 "/>
    <n v="3108663187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115"/>
    <n v="20181220"/>
    <n v="1110"/>
    <n v="25839491"/>
    <s v="Seguimiento y rev. instalacion electrica distribucion "/>
    <s v="NO"/>
    <x v="3"/>
    <n v="150"/>
    <n v="150000"/>
    <s v="Aumentos de potencia"/>
    <x v="7"/>
    <n v="20181226"/>
    <x v="3"/>
    <n v="1"/>
    <x v="0"/>
    <n v="15"/>
    <x v="5"/>
    <x v="3"/>
    <x v="1"/>
    <x v="226"/>
    <s v="Resuelta"/>
    <n v="26"/>
    <n v="12"/>
    <n v="2018"/>
    <n v="700"/>
    <s v="No Cruza"/>
    <n v="41"/>
    <n v="20"/>
    <n v="12"/>
    <n v="2018"/>
    <n v="706"/>
    <x v="0"/>
    <n v="6"/>
    <x v="2"/>
  </r>
  <r>
    <s v="P11502015070026"/>
    <x v="4"/>
    <n v="2629914"/>
    <n v="0"/>
    <s v="                                                                                "/>
    <s v="O.C. B/quilla Nte   "/>
    <s v="  MUNICIPIO DE PUERTO COLOMBIA                                          "/>
    <n v="3098339"/>
    <s v="TC095"/>
    <s v="                                                                                                                                                                                           "/>
    <s v="=CLL 2 5 20                                                 "/>
    <s v="T3443869                      "/>
    <s v="                                                                                "/>
    <s v="AC220"/>
    <n v="20150731"/>
    <n v="20160317"/>
    <n v="1150"/>
    <n v="22375581"/>
    <s v="Seguimiento y rev. instalacion electrica distribucion "/>
    <s v="NO"/>
    <x v="1"/>
    <n v="37.5"/>
    <n v="37500"/>
    <s v="Aumentos de potencia"/>
    <x v="6"/>
    <n v="20160317"/>
    <x v="2"/>
    <n v="1"/>
    <x v="0"/>
    <n v="31"/>
    <x v="6"/>
    <x v="4"/>
    <x v="1"/>
    <x v="842"/>
    <s v="Resuelta"/>
    <n v="17"/>
    <n v="3"/>
    <n v="2016"/>
    <n v="1714"/>
    <s v="No Cruza"/>
    <n v="230"/>
    <n v="17"/>
    <n v="3"/>
    <n v="2016"/>
    <n v="1714"/>
    <x v="0"/>
    <n v="0"/>
    <x v="3"/>
  </r>
  <r>
    <s v="P34102020110014"/>
    <x v="3"/>
    <n v="0"/>
    <n v="0"/>
    <s v="                                                                                "/>
    <s v="O.C. Prado Plaza    "/>
    <s v="AGUSTIN BERNIER ROBLES                                                  "/>
    <n v="420180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3731                      "/>
    <s v="ROSA_RADA_RAMIREZ                                                               "/>
    <s v="AC005"/>
    <n v="20201103"/>
    <n v="20201103"/>
    <n v="3410"/>
    <n v="28266201"/>
    <s v="Inspección Normalización"/>
    <s v="NO"/>
    <x v="2"/>
    <n v="11"/>
    <n v="11000"/>
    <s v="Suministros definitivos Simples "/>
    <x v="3"/>
    <n v="20201103"/>
    <x v="1"/>
    <n v="1"/>
    <x v="1"/>
    <n v="3"/>
    <x v="5"/>
    <x v="1"/>
    <x v="0"/>
    <x v="101"/>
    <s v="Pendiente"/>
    <n v="3"/>
    <n v="11"/>
    <n v="2020"/>
    <n v="22"/>
    <s v="No Cruza"/>
    <n v="22"/>
    <n v="3"/>
    <n v="11"/>
    <n v="2020"/>
    <n v="22"/>
    <x v="1"/>
    <n v="0"/>
    <x v="1"/>
  </r>
  <r>
    <s v="P33102020070020"/>
    <x v="3"/>
    <n v="0"/>
    <n v="0"/>
    <s v="                                                                                "/>
    <s v="Of. Telefónica 24H  "/>
    <s v="GLADYS PEREZ PIMIENTA                                                   "/>
    <n v="3008643645"/>
    <s v="TC090"/>
    <s v="                                                                                                                                                                                           "/>
    <s v="CR 22 # 14F - 05                                            "/>
    <s v="TR042882                      "/>
    <s v="LAURA_MARIA_BARRIOS_RADA                                                        "/>
    <s v="AC005"/>
    <n v="20200722"/>
    <n v="20200811"/>
    <n v="3310"/>
    <n v="27968221"/>
    <s v="Inspección Normalización"/>
    <s v="NO"/>
    <x v="3"/>
    <n v="3"/>
    <n v="3000"/>
    <s v="Suministros definitivos Simples "/>
    <x v="3"/>
    <n v="20200811"/>
    <x v="1"/>
    <n v="1"/>
    <x v="1"/>
    <n v="22"/>
    <x v="6"/>
    <x v="1"/>
    <x v="3"/>
    <x v="572"/>
    <s v="Resuelta"/>
    <n v="11"/>
    <n v="8"/>
    <n v="2020"/>
    <n v="106"/>
    <d v="2020-08-11T00:00:00"/>
    <n v="20"/>
    <n v="11"/>
    <n v="8"/>
    <n v="2020"/>
    <n v="106"/>
    <x v="1"/>
    <n v="0"/>
    <x v="1"/>
  </r>
  <r>
    <s v="P93532020100004"/>
    <x v="3"/>
    <n v="0"/>
    <n v="0"/>
    <s v="                                                                                "/>
    <s v="O.C. Plato          "/>
    <s v="BIENVENIDO DE LA ROSA                                                   "/>
    <n v="310351187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268                      "/>
    <s v="WILLIAM_MUNOZ_OLGUIN                                                            "/>
    <s v="AC005"/>
    <n v="20201022"/>
    <n v="20201022"/>
    <n v="9353"/>
    <n v="28246711"/>
    <s v="Inspección Normalización"/>
    <s v="NO"/>
    <x v="4"/>
    <n v="3"/>
    <n v="3000"/>
    <s v="Suministros definitivos Simples "/>
    <x v="3"/>
    <n v="20201022"/>
    <x v="1"/>
    <n v="1"/>
    <x v="1"/>
    <n v="22"/>
    <x v="3"/>
    <x v="1"/>
    <x v="0"/>
    <x v="431"/>
    <s v="Pendiente"/>
    <n v="22"/>
    <n v="10"/>
    <n v="2020"/>
    <n v="34"/>
    <d v="2020-10-22T00:00:00"/>
    <n v="34"/>
    <n v="22"/>
    <n v="10"/>
    <n v="2020"/>
    <n v="34"/>
    <x v="1"/>
    <n v="0"/>
    <x v="1"/>
  </r>
  <r>
    <s v="P33102019070019"/>
    <x v="0"/>
    <n v="5638159"/>
    <n v="0"/>
    <s v="                                                                                "/>
    <s v="O.C. Riohacha       "/>
    <s v="MANUEL JOSE BUILES MEDINA                                               "/>
    <n v="301370130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0711"/>
    <n v="20190715"/>
    <n v="3310"/>
    <n v="26510060"/>
    <s v="Factibilidad Distribucion "/>
    <s v="NO"/>
    <x v="1"/>
    <n v="45"/>
    <n v="45000"/>
    <s v="Aumentos de potencia"/>
    <x v="0"/>
    <n v="20190715"/>
    <x v="2"/>
    <n v="1"/>
    <x v="0"/>
    <n v="11"/>
    <x v="6"/>
    <x v="2"/>
    <x v="3"/>
    <x v="129"/>
    <s v="Resuelta"/>
    <n v="15"/>
    <n v="7"/>
    <n v="2019"/>
    <n v="499"/>
    <s v="No Cruza"/>
    <n v="4"/>
    <n v="15"/>
    <n v="7"/>
    <n v="2019"/>
    <n v="499"/>
    <x v="0"/>
    <n v="0"/>
    <x v="0"/>
  </r>
  <r>
    <s v="P11702016090086"/>
    <x v="2"/>
    <n v="0"/>
    <n v="0"/>
    <s v="                                                                                "/>
    <s v="O.C. B/quilla Cto   "/>
    <s v="CASA 1 QUINTAS DE BOULEVARD                                             "/>
    <n v="3106908688"/>
    <s v="TC090"/>
    <s v="                                                                                                                                                                                           "/>
    <s v="=CLL 50 27 48                                               "/>
    <s v="T3215501                      "/>
    <s v="Luz_Estela_Arevalo_de_León                                                      "/>
    <s v="AC190"/>
    <n v="20160919"/>
    <n v="20161212"/>
    <n v="1170"/>
    <n v="23125231"/>
    <s v="Factibilidad Distribucion "/>
    <s v="NO"/>
    <x v="1"/>
    <n v="25"/>
    <n v="25000"/>
    <s v="Obras "/>
    <x v="7"/>
    <n v="20161230"/>
    <x v="6"/>
    <n v="1"/>
    <x v="0"/>
    <n v="19"/>
    <x v="7"/>
    <x v="7"/>
    <x v="1"/>
    <x v="843"/>
    <s v="Resuelta"/>
    <n v="30"/>
    <n v="12"/>
    <n v="2016"/>
    <n v="1426"/>
    <s v="No Cruza"/>
    <n v="102"/>
    <n v="12"/>
    <n v="12"/>
    <n v="2016"/>
    <n v="1444"/>
    <x v="0"/>
    <n v="18"/>
    <x v="2"/>
  </r>
  <r>
    <s v="P11102018120008"/>
    <x v="2"/>
    <n v="0"/>
    <n v="0"/>
    <s v="                                                                                "/>
    <s v="C.T.SOLEDAD         "/>
    <s v="ALCANTARILLADO PLUVIAL RETRANQUEO VIA 40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204"/>
    <n v="20190423"/>
    <n v="1110"/>
    <n v="25799172"/>
    <s v="Factibilidad Distribucion "/>
    <s v="NO"/>
    <x v="1"/>
    <n v="1"/>
    <n v="1000"/>
    <s v="Obras "/>
    <x v="7"/>
    <n v="20190507"/>
    <x v="4"/>
    <n v="1"/>
    <x v="0"/>
    <n v="4"/>
    <x v="9"/>
    <x v="3"/>
    <x v="1"/>
    <x v="770"/>
    <s v="Resuelta"/>
    <n v="7"/>
    <n v="5"/>
    <n v="2019"/>
    <n v="568"/>
    <s v="No Cruza"/>
    <n v="154"/>
    <n v="23"/>
    <n v="4"/>
    <n v="2019"/>
    <n v="582"/>
    <x v="0"/>
    <n v="14"/>
    <x v="2"/>
  </r>
  <r>
    <s v="P95212020040001"/>
    <x v="0"/>
    <n v="0"/>
    <n v="0"/>
    <s v="                                                                                "/>
    <s v="O.C Sabanalarga     "/>
    <s v="CENTRO DESARROLLO LIDERAZGO JUVENIL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CENTRO DE DESARROLLO                                        "/>
    <s v="A8742068                      "/>
    <s v="Alvaro_Enrique_Hernandez_Suarez                                                 "/>
    <s v="AC100"/>
    <n v="20200415"/>
    <n v="20200421"/>
    <n v="9521"/>
    <n v="27324449"/>
    <s v="Factibilidad Distribucion "/>
    <s v="NO"/>
    <x v="1"/>
    <n v="50"/>
    <n v="50000"/>
    <s v="Obras "/>
    <x v="0"/>
    <n v="20200421"/>
    <x v="2"/>
    <n v="1"/>
    <x v="0"/>
    <n v="15"/>
    <x v="8"/>
    <x v="1"/>
    <x v="4"/>
    <x v="103"/>
    <s v="Resuelta"/>
    <n v="21"/>
    <n v="4"/>
    <n v="2020"/>
    <n v="218"/>
    <s v="No Cruza"/>
    <n v="6"/>
    <n v="21"/>
    <n v="4"/>
    <n v="2020"/>
    <n v="218"/>
    <x v="1"/>
    <n v="0"/>
    <x v="0"/>
  </r>
  <r>
    <s v="P34102019120027"/>
    <x v="2"/>
    <n v="7661699"/>
    <n v="10006473"/>
    <s v="Situacion correcta                                                              "/>
    <s v="O.C. La 14          "/>
    <s v="SOUAD HAIDAR DARWICHE DE ISSA                                           "/>
    <n v="3005197566"/>
    <s v="TC090"/>
    <s v="CL 17 1B 76               LOC     1                                                                                                                                                        "/>
    <s v="C 17 1B-76                                                  "/>
    <s v="T2713741                      "/>
    <s v="Lissett Logreira                                                                "/>
    <s v="AC190"/>
    <n v="20191206"/>
    <n v="20200307"/>
    <n v="3410"/>
    <n v="28127639"/>
    <s v="Seguimiento y rev. instalacion electrica distribucion "/>
    <s v="NO"/>
    <x v="3"/>
    <n v="48"/>
    <n v="48000"/>
    <s v="Aumentos de potencia"/>
    <x v="7"/>
    <n v="20200401"/>
    <x v="2"/>
    <n v="1"/>
    <x v="0"/>
    <n v="6"/>
    <x v="9"/>
    <x v="2"/>
    <x v="0"/>
    <x v="246"/>
    <s v="Resuelta"/>
    <n v="1"/>
    <n v="4"/>
    <n v="2020"/>
    <n v="238"/>
    <d v="2020-09-14T00:00:00"/>
    <n v="117"/>
    <n v="7"/>
    <n v="3"/>
    <n v="2020"/>
    <n v="263"/>
    <x v="1"/>
    <n v="25"/>
    <x v="2"/>
  </r>
  <r>
    <s v="P11502019120011"/>
    <x v="2"/>
    <n v="0"/>
    <n v="0"/>
    <s v="                                                                                "/>
    <s v="O.C. B/quilla Cto   "/>
    <s v="  MULTIFAMILIAR PTO COLOMBI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MULTIFAMILIAR PTO COLOMBIA                                  "/>
    <s v="A3151411                      "/>
    <s v="FERGIE_YULISSA_SOLANO_MANOTAS                                                   "/>
    <s v="AC190"/>
    <n v="20191209"/>
    <n v="20200204"/>
    <n v="1150"/>
    <n v="26996227"/>
    <s v="Factibilidad Distribucion "/>
    <s v="NO"/>
    <x v="1"/>
    <n v="112.5"/>
    <n v="112500"/>
    <s v="Obras "/>
    <x v="7"/>
    <n v="20200221"/>
    <x v="2"/>
    <n v="1"/>
    <x v="0"/>
    <n v="9"/>
    <x v="9"/>
    <x v="2"/>
    <x v="1"/>
    <x v="721"/>
    <s v="Resuelta"/>
    <n v="21"/>
    <n v="2"/>
    <n v="2020"/>
    <n v="278"/>
    <s v="No Cruza"/>
    <n v="74"/>
    <n v="4"/>
    <n v="2"/>
    <n v="2020"/>
    <n v="295"/>
    <x v="1"/>
    <n v="17"/>
    <x v="2"/>
  </r>
  <r>
    <s v="P11102018100005"/>
    <x v="2"/>
    <n v="2732793"/>
    <n v="0"/>
    <s v="                                                                                "/>
    <s v="C.T.SOLEDAD         "/>
    <s v="MARIO BLANDON HOTEL MARCARI                                             "/>
    <s v="3205401532 3116558896 "/>
    <s v="TC088"/>
    <s v="                                                                                                                                                                                           "/>
    <s v="PROVISIONAL DE OBRA BLANDON                                 "/>
    <s v="T2891467                      "/>
    <s v="SHIRLEY_ESTHER_TAPIA_CUADRADO                                                   "/>
    <s v="AC190"/>
    <n v="20181002"/>
    <n v="20181119"/>
    <n v="1110"/>
    <n v="25589348"/>
    <s v="Factibilidad Distribucion "/>
    <s v="NO"/>
    <x v="1"/>
    <n v="112.5"/>
    <n v="112500"/>
    <s v="Aumentos de potencia"/>
    <x v="7"/>
    <n v="20181123"/>
    <x v="3"/>
    <n v="1"/>
    <x v="0"/>
    <n v="2"/>
    <x v="3"/>
    <x v="3"/>
    <x v="1"/>
    <x v="596"/>
    <s v="Resuelta"/>
    <n v="23"/>
    <n v="11"/>
    <n v="2018"/>
    <n v="733"/>
    <s v="No Cruza"/>
    <n v="52"/>
    <n v="19"/>
    <n v="11"/>
    <n v="2018"/>
    <n v="737"/>
    <x v="0"/>
    <n v="4"/>
    <x v="2"/>
  </r>
  <r>
    <s v="P33302020100010"/>
    <x v="3"/>
    <n v="0"/>
    <n v="0"/>
    <s v="                                                                                "/>
    <s v="O.C. Riohacha       "/>
    <s v="YARITZA BARROS PINTO                                                    "/>
    <n v="300284835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6848                      "/>
    <s v="CINDY_PITRE                                                                     "/>
    <s v="AC005"/>
    <n v="20201023"/>
    <n v="20201023"/>
    <n v="3330"/>
    <n v="28248711"/>
    <s v="Inspección Normalización"/>
    <s v="NO"/>
    <x v="2"/>
    <n v="3.5"/>
    <n v="3500"/>
    <s v="Suministros definitivos Simples "/>
    <x v="3"/>
    <n v="20201023"/>
    <x v="1"/>
    <n v="1"/>
    <x v="1"/>
    <n v="23"/>
    <x v="3"/>
    <x v="1"/>
    <x v="3"/>
    <x v="56"/>
    <s v="Pendiente"/>
    <n v="23"/>
    <n v="10"/>
    <n v="2020"/>
    <n v="33"/>
    <d v="2020-10-23T00:00:00"/>
    <n v="33"/>
    <n v="23"/>
    <n v="10"/>
    <n v="2020"/>
    <n v="33"/>
    <x v="1"/>
    <n v="0"/>
    <x v="1"/>
  </r>
  <r>
    <s v="P11802020110060"/>
    <x v="0"/>
    <n v="0"/>
    <n v="0"/>
    <s v="                                                                                "/>
    <s v="O.C. B/quilla Cto   "/>
    <s v="VILLA LOZANO SUBNORMAL 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1112"/>
    <n v="20201112"/>
    <n v="1180"/>
    <n v="0"/>
    <m/>
    <s v="NO"/>
    <x v="0"/>
    <n v="37.5"/>
    <n v="37500"/>
    <s v="Obras "/>
    <x v="0"/>
    <n v="20201112"/>
    <x v="8"/>
    <n v="1"/>
    <x v="0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0"/>
  </r>
  <r>
    <s v="P11802019080095"/>
    <x v="2"/>
    <n v="2352237"/>
    <n v="0"/>
    <s v="                                                                                "/>
    <s v="O.C. B/quilla Nte   "/>
    <s v="SOLEDAD PUNTO DE VENTA PORCICARNES                                      "/>
    <n v="301799027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821"/>
    <n v="20191230"/>
    <n v="1180"/>
    <n v="28243762"/>
    <s v="Seguimiento y rev. instalacion electrica distribucion "/>
    <s v="NO"/>
    <x v="1"/>
    <n v="112.5"/>
    <n v="112500"/>
    <s v="Aumentos de potencia"/>
    <x v="8"/>
    <n v="20201023"/>
    <x v="2"/>
    <n v="1"/>
    <x v="0"/>
    <n v="21"/>
    <x v="10"/>
    <x v="2"/>
    <x v="1"/>
    <x v="204"/>
    <s v="Resuelta"/>
    <n v="23"/>
    <n v="10"/>
    <n v="2020"/>
    <n v="33"/>
    <d v="2020-10-21T00:00:00"/>
    <n v="429"/>
    <n v="30"/>
    <n v="12"/>
    <n v="2019"/>
    <n v="331"/>
    <x v="1"/>
    <n v="298"/>
    <x v="2"/>
  </r>
  <r>
    <s v="P11102019100071"/>
    <x v="2"/>
    <n v="2575155"/>
    <n v="0"/>
    <s v="                                                                                "/>
    <s v="O.C. B/quilla Nte   "/>
    <s v="RAFAEL RODRIGUEZ                                                        "/>
    <n v="30164508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011"/>
    <n v="20200205"/>
    <n v="1110"/>
    <n v="27223532"/>
    <s v="Seguimiento y rev. instalacion electrica distribucion "/>
    <s v="NO"/>
    <x v="3"/>
    <n v="75"/>
    <n v="75000"/>
    <s v="Aumentos de potencia"/>
    <x v="5"/>
    <n v="20200407"/>
    <x v="2"/>
    <n v="1"/>
    <x v="0"/>
    <n v="11"/>
    <x v="3"/>
    <x v="2"/>
    <x v="1"/>
    <x v="357"/>
    <s v="Resuelta"/>
    <n v="7"/>
    <n v="4"/>
    <n v="2020"/>
    <n v="232"/>
    <s v="No Cruza"/>
    <n v="179"/>
    <n v="5"/>
    <n v="2"/>
    <n v="2020"/>
    <n v="294"/>
    <x v="1"/>
    <n v="62"/>
    <x v="2"/>
  </r>
  <r>
    <s v="P11102020100153"/>
    <x v="12"/>
    <n v="2953203"/>
    <n v="20133428"/>
    <s v="Situacion correcta                                                              "/>
    <s v="O.C. B/quilla Nte   "/>
    <s v="GABRIEL GUZMAN MARTINEZ                                                 "/>
    <n v="3157258360"/>
    <s v="TC090"/>
    <s v="CR 49 64 15                                                                                                                                                                                "/>
    <s v="                                                            "/>
    <s v="MP000153                      "/>
    <s v="JESSICA_PAOLA_BALDOVINO_AVILA                                                   "/>
    <s v="AC233"/>
    <n v="20201031"/>
    <n v="20201112"/>
    <n v="1110"/>
    <n v="28263122"/>
    <s v="Modificación de Potencia"/>
    <s v="NO"/>
    <x v="1"/>
    <n v="3"/>
    <n v="3000"/>
    <s v="Aumentos de potencia"/>
    <x v="19"/>
    <n v="20201112"/>
    <x v="1"/>
    <n v="1"/>
    <x v="1"/>
    <n v="31"/>
    <x v="3"/>
    <x v="1"/>
    <x v="1"/>
    <x v="236"/>
    <s v="Resuelta"/>
    <n v="12"/>
    <n v="11"/>
    <n v="2020"/>
    <n v="13"/>
    <s v="No Cruza"/>
    <n v="12"/>
    <n v="12"/>
    <n v="11"/>
    <n v="2020"/>
    <n v="13"/>
    <x v="1"/>
    <n v="0"/>
    <x v="7"/>
  </r>
  <r>
    <s v="P77512020060001"/>
    <x v="2"/>
    <n v="0"/>
    <n v="0"/>
    <s v="                                                                                "/>
    <s v="O.C. Riohacha       "/>
    <s v="VISTA URBANIZACION BELLA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619"/>
    <n v="20200812"/>
    <n v="7751"/>
    <n v="27687896"/>
    <s v="Factibilidad Distribucion "/>
    <s v="NO"/>
    <x v="1"/>
    <n v="175"/>
    <n v="175000"/>
    <s v="Obras "/>
    <x v="16"/>
    <n v="20201113"/>
    <x v="7"/>
    <n v="1"/>
    <x v="0"/>
    <n v="19"/>
    <x v="4"/>
    <x v="1"/>
    <x v="3"/>
    <x v="343"/>
    <s v="Resuelta"/>
    <n v="13"/>
    <n v="11"/>
    <n v="2020"/>
    <n v="12"/>
    <s v="No Cruza"/>
    <n v="147"/>
    <n v="12"/>
    <n v="8"/>
    <n v="2020"/>
    <n v="105"/>
    <x v="1"/>
    <n v="93"/>
    <x v="2"/>
  </r>
  <r>
    <s v="P11102018050112"/>
    <x v="2"/>
    <n v="0"/>
    <n v="0"/>
    <s v="                                                                                "/>
    <s v="C.T.SOLEDAD         "/>
    <s v="INVERSIONES Y CIA S EN C EDIF MULTI TITANIUM SANCHEZ VENGOECHEA         "/>
    <n v="301512004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528"/>
    <n v="20180907"/>
    <n v="1110"/>
    <n v="26775637"/>
    <s v="Seguimiento y rev. instalacion electrica distribucion "/>
    <s v="NO"/>
    <x v="1"/>
    <n v="225"/>
    <n v="225000"/>
    <s v="Obras "/>
    <x v="5"/>
    <n v="20191106"/>
    <x v="6"/>
    <n v="1"/>
    <x v="0"/>
    <n v="28"/>
    <x v="2"/>
    <x v="3"/>
    <x v="1"/>
    <x v="612"/>
    <s v="Resuelta"/>
    <n v="6"/>
    <n v="11"/>
    <n v="2019"/>
    <n v="385"/>
    <d v="2019-09-30T00:00:00"/>
    <n v="527"/>
    <n v="7"/>
    <n v="9"/>
    <n v="2018"/>
    <n v="810"/>
    <x v="0"/>
    <n v="425"/>
    <x v="2"/>
  </r>
  <r>
    <s v="P11502020100024"/>
    <x v="5"/>
    <n v="0"/>
    <n v="0"/>
    <s v="                                                                                "/>
    <s v="O.C. Soledad        "/>
    <s v="CARMEN CECILIA DOMINGUEZ PUELLO                                         "/>
    <n v="3017156261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27"/>
    <n v="20201027"/>
    <n v="1150"/>
    <n v="0"/>
    <m/>
    <s v="NO"/>
    <x v="0"/>
    <n v="3"/>
    <n v="3000"/>
    <s v="Suministros definitivos Simples "/>
    <x v="9"/>
    <n v="20201027"/>
    <x v="1"/>
    <n v="1"/>
    <x v="1"/>
    <n v="27"/>
    <x v="3"/>
    <x v="1"/>
    <x v="1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12102018090007"/>
    <x v="2"/>
    <n v="0"/>
    <n v="0"/>
    <s v="                                                                                "/>
    <s v="O.C Sabanalarga  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T9763922                      "/>
    <s v="Somaya_Rincon                                                                   "/>
    <s v="AC190"/>
    <n v="20180905"/>
    <n v="20181004"/>
    <n v="1210"/>
    <n v="25488863"/>
    <s v="Factibilidad Distribucion "/>
    <s v="NO"/>
    <x v="1"/>
    <n v="30"/>
    <n v="30000"/>
    <s v="Obras "/>
    <x v="7"/>
    <n v="20181022"/>
    <x v="2"/>
    <n v="1"/>
    <x v="0"/>
    <n v="5"/>
    <x v="7"/>
    <x v="3"/>
    <x v="4"/>
    <x v="415"/>
    <s v="Resuelta"/>
    <n v="22"/>
    <n v="10"/>
    <n v="2018"/>
    <n v="765"/>
    <s v="No Cruza"/>
    <n v="47"/>
    <n v="4"/>
    <n v="10"/>
    <n v="2018"/>
    <n v="783"/>
    <x v="0"/>
    <n v="18"/>
    <x v="2"/>
  </r>
  <r>
    <s v="P11702020010038"/>
    <x v="1"/>
    <n v="0"/>
    <n v="0"/>
    <s v="                                                                                "/>
    <s v="O.C. B/quilla Nte   "/>
    <s v="CARMEN EUGENIA DEL BARRE DE PARRA                                       "/>
    <n v="3018203641"/>
    <s v="TC090"/>
    <s v="                                                                                                                                                                                           "/>
    <s v="=CRA 9S 46 79                                               "/>
    <s v="MP000058                      "/>
    <s v="NATALIA_MARIA_PEREZ_MAHECHA                                                     "/>
    <s v="AC236"/>
    <n v="20200113"/>
    <n v="20200115"/>
    <n v="1170"/>
    <n v="27301451"/>
    <s v="Inspección Normalización"/>
    <s v="NO"/>
    <x v="3"/>
    <n v="3"/>
    <n v="3000"/>
    <s v="Suministros definitivos Simples "/>
    <x v="1"/>
    <n v="20200115"/>
    <x v="1"/>
    <n v="1"/>
    <x v="1"/>
    <n v="13"/>
    <x v="11"/>
    <x v="1"/>
    <x v="1"/>
    <x v="473"/>
    <s v="Resuelta"/>
    <n v="15"/>
    <n v="1"/>
    <n v="2020"/>
    <n v="315"/>
    <s v="No Cruza"/>
    <n v="2"/>
    <n v="15"/>
    <n v="1"/>
    <n v="2020"/>
    <n v="315"/>
    <x v="1"/>
    <n v="0"/>
    <x v="1"/>
  </r>
  <r>
    <s v="P34102019120026"/>
    <x v="0"/>
    <n v="7636984"/>
    <n v="35093451"/>
    <s v="Situacion correcta                                                              "/>
    <s v="O.C. La 14          "/>
    <s v="SANTA MARTA DISTRITO DE                                                 "/>
    <n v="3106317797"/>
    <s v="TC095"/>
    <s v="CL 19 3 74                                                                                                                                                                                 "/>
    <s v="CASD LICEO SAMARIO                                          "/>
    <s v="C9794580                      "/>
    <s v="TATIANA ADELA LUQUEZ VANSTRAHLEM                                                "/>
    <s v="AC100"/>
    <n v="20191206"/>
    <n v="20191210"/>
    <n v="3410"/>
    <n v="26994912"/>
    <s v="Factibilidad Distribucion "/>
    <s v="NO"/>
    <x v="1"/>
    <n v="150"/>
    <n v="150000"/>
    <s v="Aumentos de potencia"/>
    <x v="0"/>
    <n v="20191210"/>
    <x v="2"/>
    <n v="1"/>
    <x v="0"/>
    <n v="6"/>
    <x v="9"/>
    <x v="2"/>
    <x v="0"/>
    <x v="246"/>
    <s v="Resuelta"/>
    <n v="10"/>
    <n v="12"/>
    <n v="2019"/>
    <n v="351"/>
    <s v="No Cruza"/>
    <n v="4"/>
    <n v="10"/>
    <n v="12"/>
    <n v="2019"/>
    <n v="351"/>
    <x v="1"/>
    <n v="0"/>
    <x v="0"/>
  </r>
  <r>
    <s v="P34102020110058"/>
    <x v="3"/>
    <n v="5914169"/>
    <n v="34001777"/>
    <s v="Situacion correcta                                                              "/>
    <s v="O.C. La 14          "/>
    <s v="ELIZABETH RUIZ GARZON                                                   "/>
    <n v="3138546193"/>
    <s v="TC090"/>
    <s v="SECTOR 1 MZ S1 20                                                                                                                                                                          "/>
    <s v="MANZ S1 # 20                                                "/>
    <s v="A7428873                      "/>
    <s v="KELYS_ASTRID_BELTRAN_GOMEZ                                                      "/>
    <s v="AC005"/>
    <n v="20201113"/>
    <n v="20201113"/>
    <n v="3410"/>
    <n v="28282299"/>
    <s v="Modificación de Potencia"/>
    <s v="NO"/>
    <x v="2"/>
    <n v="1"/>
    <n v="1000"/>
    <s v="Aumentos de potencia"/>
    <x v="3"/>
    <n v="20201113"/>
    <x v="1"/>
    <n v="1"/>
    <x v="1"/>
    <n v="13"/>
    <x v="5"/>
    <x v="1"/>
    <x v="0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95302020110008"/>
    <x v="9"/>
    <n v="0"/>
    <n v="0"/>
    <s v="                                                                                "/>
    <s v="O.C. B/quilla Nte   "/>
    <s v="HOME RELAX   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RELAX HOME                                                  "/>
    <s v="A0840971                      "/>
    <s v="JEISSON_JAIR_LARIOS_DIAZ                                                        "/>
    <s v="AC090"/>
    <n v="20201118"/>
    <n v="20201120"/>
    <n v="9530"/>
    <n v="0"/>
    <m/>
    <s v="NO"/>
    <x v="0"/>
    <n v="500"/>
    <n v="500000"/>
    <s v="Obras "/>
    <x v="15"/>
    <n v="20201120"/>
    <x v="3"/>
    <n v="1"/>
    <x v="0"/>
    <n v="18"/>
    <x v="5"/>
    <x v="1"/>
    <x v="1"/>
    <x v="66"/>
    <s v="Sin Orden"/>
    <n v="20"/>
    <n v="11"/>
    <n v="2020"/>
    <n v="5"/>
    <s v="No Cruza"/>
    <n v="5"/>
    <n v="20"/>
    <n v="11"/>
    <n v="2020"/>
    <n v="5"/>
    <x v="1"/>
    <n v="0"/>
    <x v="6"/>
  </r>
  <r>
    <s v="P11702019040116"/>
    <x v="2"/>
    <n v="2406246"/>
    <n v="0"/>
    <s v="                                                                                "/>
    <s v="O.C. B/quilla Cto   "/>
    <s v="PROSPERO R DIAZ G                                                       "/>
    <n v="310743584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429"/>
    <n v="20190619"/>
    <n v="1170"/>
    <n v="26479431"/>
    <s v="Seguimiento y rev. instalacion electrica distribucion "/>
    <s v="NO"/>
    <x v="3"/>
    <n v="112.5"/>
    <n v="112500"/>
    <s v="Aumentos de potencia"/>
    <x v="5"/>
    <n v="20190812"/>
    <x v="3"/>
    <n v="1"/>
    <x v="0"/>
    <n v="29"/>
    <x v="8"/>
    <x v="2"/>
    <x v="1"/>
    <x v="745"/>
    <s v="Resuelta"/>
    <n v="12"/>
    <n v="8"/>
    <n v="2019"/>
    <n v="471"/>
    <s v="No Cruza"/>
    <n v="105"/>
    <n v="19"/>
    <n v="6"/>
    <n v="2019"/>
    <n v="525"/>
    <x v="0"/>
    <n v="54"/>
    <x v="2"/>
  </r>
  <r>
    <s v="P11702019080080"/>
    <x v="0"/>
    <n v="0"/>
    <n v="0"/>
    <s v="                                                                                "/>
    <s v="O.C. B/quilla Nte   "/>
    <s v="OBRA D1 EL CARMEN CORDIALIDAD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C 3 Y 4 D1 EL CARMEN CORDIALIDAD                          "/>
    <s v="A3151411                      "/>
    <s v="FERGIE_YULISSA_SOLANO_MANOTAS                                                   "/>
    <s v="AC100"/>
    <n v="20190815"/>
    <n v="20190823"/>
    <n v="1170"/>
    <n v="26631782"/>
    <s v="Factibilidad Distribucion "/>
    <s v="NO"/>
    <x v="1"/>
    <n v="45"/>
    <n v="45000"/>
    <s v="Obras "/>
    <x v="0"/>
    <n v="20190823"/>
    <x v="2"/>
    <n v="1"/>
    <x v="0"/>
    <n v="15"/>
    <x v="10"/>
    <x v="2"/>
    <x v="1"/>
    <x v="257"/>
    <s v="Resuelta"/>
    <n v="23"/>
    <n v="8"/>
    <n v="2019"/>
    <n v="460"/>
    <s v="No Cruza"/>
    <n v="8"/>
    <n v="23"/>
    <n v="8"/>
    <n v="2019"/>
    <n v="460"/>
    <x v="0"/>
    <n v="0"/>
    <x v="0"/>
  </r>
  <r>
    <s v="P75422020110004"/>
    <x v="9"/>
    <n v="3085258"/>
    <n v="36144968"/>
    <s v="Situacion correcta                                                              "/>
    <s v="O.C Sabanalarga     "/>
    <s v="GIOVANI REALES VASQUEZ                                                  "/>
    <s v="3116520271 353582839  "/>
    <s v="TC090"/>
    <s v="CARRT A CARTAGENA KM 3 500                                                                                                                                                                 "/>
    <s v="FINCA LA RENOVACION                                         "/>
    <s v="A8742068                      "/>
    <s v="Alvaro_Enrique_Hernandez_Suarez                                                 "/>
    <s v="AC090"/>
    <n v="20201105"/>
    <n v="20201105"/>
    <n v="7542"/>
    <n v="28269861"/>
    <s v="Factibilidad Distribucion "/>
    <s v="NO"/>
    <x v="1"/>
    <n v="45"/>
    <n v="45000"/>
    <s v="Aumentos de potencia"/>
    <x v="15"/>
    <n v="20201105"/>
    <x v="11"/>
    <n v="1"/>
    <x v="0"/>
    <n v="5"/>
    <x v="5"/>
    <x v="1"/>
    <x v="4"/>
    <x v="72"/>
    <s v="Resuelta"/>
    <n v="5"/>
    <n v="11"/>
    <n v="2020"/>
    <n v="20"/>
    <s v="No Cruza"/>
    <n v="0"/>
    <n v="5"/>
    <n v="11"/>
    <n v="2020"/>
    <n v="20"/>
    <x v="1"/>
    <n v="0"/>
    <x v="6"/>
  </r>
  <r>
    <s v="P93432020090016"/>
    <x v="3"/>
    <n v="3505773"/>
    <n v="10029649"/>
    <s v="Situacion correcta                                                              "/>
    <s v="O.C. La 14          "/>
    <s v="MIGUEL EDUARDO GARCIA MEJIA                                             "/>
    <n v="0"/>
    <s v="TC090"/>
    <s v="CARRT A PARQUE TAYRONA KM 44 45               APTO    1                                                                                                                                    "/>
    <s v="SECTOR CAÑAVERAL                                            "/>
    <s v="C9794580                      "/>
    <s v="TATIANA ADELA LUQUEZ VANSTRAHLEM                                                "/>
    <s v="AC005"/>
    <n v="20200918"/>
    <n v="20200918"/>
    <n v="9343"/>
    <n v="28239153"/>
    <s v="Modificación de Potencia"/>
    <s v="NO"/>
    <x v="2"/>
    <n v="9"/>
    <n v="9000"/>
    <s v="Aumentos de potencia"/>
    <x v="3"/>
    <n v="20200918"/>
    <x v="1"/>
    <n v="1"/>
    <x v="1"/>
    <n v="18"/>
    <x v="7"/>
    <x v="1"/>
    <x v="0"/>
    <x v="132"/>
    <s v="Pendiente"/>
    <n v="18"/>
    <n v="9"/>
    <n v="2020"/>
    <n v="68"/>
    <d v="2020-10-18T00:00:00"/>
    <n v="68"/>
    <n v="18"/>
    <n v="9"/>
    <n v="2020"/>
    <n v="68"/>
    <x v="1"/>
    <n v="0"/>
    <x v="1"/>
  </r>
  <r>
    <s v="P11502018080003"/>
    <x v="4"/>
    <n v="0"/>
    <n v="0"/>
    <s v="                                                                                "/>
    <s v="O.C. B/quilla Cto   "/>
    <s v="  UNIVERSIDAD DEL NORTE                                                 "/>
    <n v="3509320"/>
    <s v="TC088"/>
    <s v="                                                                                                                                                                                           "/>
    <s v="SEDE 1                                                      "/>
    <s v="T3215501                      "/>
    <s v="Luz_Estela_Arevalo_de_León                                                      "/>
    <s v="AC220"/>
    <n v="20180802"/>
    <n v="20190607"/>
    <n v="1150"/>
    <n v="26278635"/>
    <s v="Seguimiento y rev. instalacion electrica distribucion "/>
    <s v="NO"/>
    <x v="3"/>
    <n v="150"/>
    <n v="150000"/>
    <s v="Obras "/>
    <x v="6"/>
    <n v="20190607"/>
    <x v="3"/>
    <n v="1"/>
    <x v="0"/>
    <n v="2"/>
    <x v="10"/>
    <x v="3"/>
    <x v="1"/>
    <x v="844"/>
    <s v="Resuelta"/>
    <n v="7"/>
    <n v="6"/>
    <n v="2019"/>
    <n v="537"/>
    <s v="No Cruza"/>
    <n v="309"/>
    <n v="7"/>
    <n v="6"/>
    <n v="2019"/>
    <n v="537"/>
    <x v="0"/>
    <n v="0"/>
    <x v="3"/>
  </r>
  <r>
    <s v="P34102020110084"/>
    <x v="13"/>
    <n v="0"/>
    <n v="0"/>
    <s v="                                                                                "/>
    <s v="ZE Santa_Marta      "/>
    <s v="DISLAY CASAS CRUZ                                                       "/>
    <n v="3216768948"/>
    <s v="TC090"/>
    <s v="                                                                                                                                                                                           "/>
    <s v="CL 75                                                       "/>
    <s v="T9697258                      "/>
    <s v="Adriana_Duran_Q                                                                 "/>
    <s v="AC232"/>
    <n v="20201119"/>
    <n v="20201119"/>
    <n v="3410"/>
    <n v="0"/>
    <m/>
    <s v="NO"/>
    <x v="0"/>
    <n v="75"/>
    <n v="75000"/>
    <s v="Obras "/>
    <x v="20"/>
    <n v="20201119"/>
    <x v="2"/>
    <n v="1"/>
    <x v="0"/>
    <n v="19"/>
    <x v="5"/>
    <x v="1"/>
    <x v="0"/>
    <x v="94"/>
    <s v="Sin Orden"/>
    <n v="19"/>
    <n v="11"/>
    <n v="2020"/>
    <n v="6"/>
    <s v="No Cruza"/>
    <n v="6"/>
    <n v="19"/>
    <n v="11"/>
    <n v="2020"/>
    <n v="6"/>
    <x v="1"/>
    <n v="0"/>
    <x v="8"/>
  </r>
  <r>
    <s v="P12102015100022"/>
    <x v="7"/>
    <n v="0"/>
    <n v="0"/>
    <s v="                                                                                "/>
    <s v="O.C. B/quilla Nte   "/>
    <s v="VILLAS DE LA CORDIALIDAD ALIANZA FIDUCIARIA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200"/>
    <n v="20151026"/>
    <n v="20160219"/>
    <n v="1210"/>
    <n v="22119584"/>
    <s v="Seguimiento y rev. instalacion electrica distribucion "/>
    <s v="NO"/>
    <x v="1"/>
    <n v="225"/>
    <n v="225000"/>
    <s v="Obras "/>
    <x v="12"/>
    <n v="20160219"/>
    <x v="17"/>
    <n v="1"/>
    <x v="0"/>
    <n v="26"/>
    <x v="3"/>
    <x v="4"/>
    <x v="4"/>
    <x v="845"/>
    <s v="Resuelta"/>
    <n v="19"/>
    <n v="2"/>
    <n v="2016"/>
    <n v="1741"/>
    <s v="No Cruza"/>
    <n v="116"/>
    <n v="19"/>
    <n v="2"/>
    <n v="2016"/>
    <n v="1741"/>
    <x v="0"/>
    <n v="0"/>
    <x v="5"/>
  </r>
  <r>
    <s v="P12102018070020"/>
    <x v="2"/>
    <n v="3975941"/>
    <n v="0"/>
    <s v="                                                                                "/>
    <s v="O.C Sabanalarga     "/>
    <s v="  D.J. Y CIA. S.A.S                                                     "/>
    <n v="3127973554"/>
    <s v="TC092"/>
    <s v="                                                                                                                                                                                           "/>
    <s v="COLIN PARK                                                  "/>
    <s v="T9763922                      "/>
    <s v="Somaya_Rincon                                                                   "/>
    <s v="AC190"/>
    <n v="20180716"/>
    <n v="20180716"/>
    <n v="1210"/>
    <n v="25306924"/>
    <s v="Seguimiento y rev. instalacion electrica distribucion "/>
    <s v="NO"/>
    <x v="3"/>
    <n v="800"/>
    <n v="800000"/>
    <s v="Aumentos de potencia"/>
    <x v="8"/>
    <n v="20190614"/>
    <x v="3"/>
    <n v="1"/>
    <x v="0"/>
    <n v="16"/>
    <x v="6"/>
    <x v="3"/>
    <x v="4"/>
    <x v="846"/>
    <s v="Resuelta"/>
    <n v="14"/>
    <n v="6"/>
    <n v="2019"/>
    <n v="530"/>
    <s v="No Cruza"/>
    <n v="333"/>
    <n v="16"/>
    <n v="7"/>
    <n v="2018"/>
    <n v="863"/>
    <x v="0"/>
    <n v="333"/>
    <x v="2"/>
  </r>
  <r>
    <s v="P93412019090003"/>
    <x v="2"/>
    <n v="0"/>
    <n v="0"/>
    <s v="                                                                                "/>
    <s v="O.C. La 14          "/>
    <s v="ALI MARIÑO VILLANUEVA BMT FCA LA LIMONER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EC 7604887                                                 "/>
    <s v="C9794580                      "/>
    <s v="TATIANA ADELA LUQUEZ VANSTRAHLEM                                                "/>
    <s v="AC190"/>
    <n v="20190909"/>
    <n v="20200325"/>
    <n v="9341"/>
    <n v="27290708"/>
    <s v="Seguimiento y rev. instalacion electrica distribucion "/>
    <s v="NO"/>
    <x v="1"/>
    <n v="45"/>
    <n v="45000"/>
    <s v="Obras "/>
    <x v="11"/>
    <n v="20200325"/>
    <x v="2"/>
    <n v="1"/>
    <x v="0"/>
    <n v="9"/>
    <x v="7"/>
    <x v="2"/>
    <x v="0"/>
    <x v="95"/>
    <s v="Resuelta"/>
    <n v="25"/>
    <n v="3"/>
    <n v="2020"/>
    <n v="245"/>
    <s v="No Cruza"/>
    <n v="198"/>
    <n v="25"/>
    <n v="3"/>
    <n v="2020"/>
    <n v="245"/>
    <x v="1"/>
    <n v="0"/>
    <x v="2"/>
  </r>
  <r>
    <s v="P11702020010125"/>
    <x v="1"/>
    <n v="0"/>
    <n v="0"/>
    <s v="                                                                                "/>
    <s v="O.C. B/quilla Cto   "/>
    <s v="BAR LA LUZ COLOMBIA MOVIL  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68441                      "/>
    <s v="YANILETH_MOLINARES_ORELLANO                                                     "/>
    <s v="AC236"/>
    <n v="20200130"/>
    <n v="20200131"/>
    <n v="1170"/>
    <n v="27798559"/>
    <s v="Inspección Normalización"/>
    <s v="NO"/>
    <x v="1"/>
    <n v="3"/>
    <n v="3000"/>
    <s v="Suministros definitivos Simples "/>
    <x v="1"/>
    <n v="20200131"/>
    <x v="1"/>
    <n v="1"/>
    <x v="1"/>
    <n v="30"/>
    <x v="11"/>
    <x v="1"/>
    <x v="1"/>
    <x v="81"/>
    <s v="Resuelta"/>
    <n v="31"/>
    <n v="1"/>
    <n v="2020"/>
    <n v="299"/>
    <s v="No Cruza"/>
    <n v="1"/>
    <n v="31"/>
    <n v="1"/>
    <n v="2020"/>
    <n v="299"/>
    <x v="1"/>
    <n v="0"/>
    <x v="1"/>
  </r>
  <r>
    <s v="P34602019030006"/>
    <x v="2"/>
    <n v="0"/>
    <n v="0"/>
    <s v="                                                                                "/>
    <s v="ZE Santa_Marta      "/>
    <s v="  MUNICIPIO DE CONCORDIA                                                "/>
    <n v="3007809972"/>
    <s v="TC095"/>
    <s v="                                                                                                                                                                                           "/>
    <s v="CL 5A 5-05 M-32900944                                       "/>
    <s v="T7541855                      "/>
    <s v="Elizabeth_Perez_Rincon                                                          "/>
    <s v="AC190"/>
    <n v="20190312"/>
    <n v="20190312"/>
    <n v="3460"/>
    <n v="0"/>
    <m/>
    <s v="NO"/>
    <x v="0"/>
    <n v="75"/>
    <n v="75000"/>
    <s v="Obras "/>
    <x v="2"/>
    <n v="20190312"/>
    <x v="2"/>
    <n v="1"/>
    <x v="0"/>
    <n v="12"/>
    <x v="0"/>
    <x v="2"/>
    <x v="0"/>
    <x v="166"/>
    <s v="Sin Orden"/>
    <n v="12"/>
    <n v="3"/>
    <n v="2019"/>
    <n v="624"/>
    <s v="No Cruza"/>
    <n v="624"/>
    <n v="12"/>
    <n v="3"/>
    <n v="2019"/>
    <n v="624"/>
    <x v="0"/>
    <n v="0"/>
    <x v="2"/>
  </r>
  <r>
    <s v="P77512020090006"/>
    <x v="0"/>
    <n v="0"/>
    <n v="0"/>
    <s v="                                                                                "/>
    <s v="O.C. Riohacha       "/>
    <s v="SANTA RITA FINCA SANTA RIT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SANTA RITA                                            "/>
    <s v="N3352044                      "/>
    <s v="Laudis_Peñaranda_                                                               "/>
    <s v="AC100"/>
    <n v="20200910"/>
    <n v="20201014"/>
    <n v="7751"/>
    <n v="28122249"/>
    <s v="Factibilidad Distribucion "/>
    <s v="NO"/>
    <x v="1"/>
    <n v="25"/>
    <n v="25000"/>
    <s v="Obras "/>
    <x v="0"/>
    <n v="20201014"/>
    <x v="2"/>
    <n v="1"/>
    <x v="0"/>
    <n v="10"/>
    <x v="7"/>
    <x v="1"/>
    <x v="3"/>
    <x v="376"/>
    <s v="Resuelta"/>
    <n v="14"/>
    <n v="10"/>
    <n v="2020"/>
    <n v="42"/>
    <s v="No Cruza"/>
    <n v="34"/>
    <n v="14"/>
    <n v="10"/>
    <n v="2020"/>
    <n v="42"/>
    <x v="1"/>
    <n v="0"/>
    <x v="0"/>
  </r>
  <r>
    <s v="P77512020050003"/>
    <x v="0"/>
    <n v="0"/>
    <n v="0"/>
    <s v="                                                                                "/>
    <s v="O.C. Riohacha       "/>
    <s v="MUNICIPIO DE RIOHACHA ESTACION BOMBEO AGUA RESIDUALES LOMA TRUP         "/>
    <n v="0"/>
    <s v="TC095"/>
    <s v="                                                                                                                                                                                           "/>
    <s v="CL 2 # 8  8                                                 "/>
    <s v="N3352044                      "/>
    <s v="Laudis_Peñaranda_                                                               "/>
    <s v="AC100"/>
    <n v="20200522"/>
    <n v="20200603"/>
    <n v="7751"/>
    <n v="27553096"/>
    <s v="Factibilidad Distribucion "/>
    <s v="NO"/>
    <x v="1"/>
    <n v="225"/>
    <n v="225000"/>
    <s v="Obras "/>
    <x v="0"/>
    <n v="20200603"/>
    <x v="3"/>
    <n v="1"/>
    <x v="0"/>
    <n v="22"/>
    <x v="2"/>
    <x v="1"/>
    <x v="3"/>
    <x v="67"/>
    <s v="Resuelta"/>
    <n v="3"/>
    <n v="6"/>
    <n v="2020"/>
    <n v="175"/>
    <s v="No Cruza"/>
    <n v="12"/>
    <n v="3"/>
    <n v="6"/>
    <n v="2020"/>
    <n v="175"/>
    <x v="1"/>
    <n v="0"/>
    <x v="0"/>
  </r>
  <r>
    <s v="P95202019010021"/>
    <x v="2"/>
    <n v="0"/>
    <n v="0"/>
    <s v="                                                                                "/>
    <s v="O.C. B/quilla Cto   "/>
    <s v="CARACOLI PROVISIONAL PILOT PLANT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 PILOT PLANT CARACOLI                                   "/>
    <s v="A2891363                      "/>
    <s v="Naibet Olivo                                                                    "/>
    <s v="AC190"/>
    <n v="20190122"/>
    <n v="20190227"/>
    <n v="9520"/>
    <n v="0"/>
    <m/>
    <s v="NO"/>
    <x v="0"/>
    <n v="75"/>
    <n v="75000"/>
    <s v="Obras "/>
    <x v="7"/>
    <n v="20190301"/>
    <x v="2"/>
    <n v="1"/>
    <x v="0"/>
    <n v="22"/>
    <x v="11"/>
    <x v="2"/>
    <x v="4"/>
    <x v="688"/>
    <s v="Sin Orden"/>
    <n v="1"/>
    <n v="3"/>
    <n v="2019"/>
    <n v="635"/>
    <s v="No Cruza"/>
    <n v="635"/>
    <n v="27"/>
    <n v="2"/>
    <n v="2019"/>
    <n v="637"/>
    <x v="0"/>
    <n v="2"/>
    <x v="2"/>
  </r>
  <r>
    <s v="P34102020110062"/>
    <x v="3"/>
    <n v="1037737"/>
    <n v="10031035"/>
    <s v="Situacion correcta                                                              "/>
    <s v="O.C. La 14          "/>
    <s v="IDALIDES DE PALACIO                                                     "/>
    <n v="3015934492"/>
    <s v="TC090"/>
    <s v="CR 35 10A 49                                                                                                                                                                               "/>
    <s v="                                                            "/>
    <s v="A7428873                      "/>
    <s v="KELYS_ASTRID_BELTRAN_GOMEZ                                                      "/>
    <s v="AC005"/>
    <n v="20201113"/>
    <n v="20201113"/>
    <n v="3410"/>
    <n v="28283112"/>
    <s v="Modificación de Potencia"/>
    <s v="NO"/>
    <x v="2"/>
    <n v="4"/>
    <n v="4000"/>
    <s v="Aumentos de potencia"/>
    <x v="3"/>
    <n v="20201113"/>
    <x v="1"/>
    <n v="1"/>
    <x v="1"/>
    <n v="13"/>
    <x v="5"/>
    <x v="1"/>
    <x v="0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11102013080155"/>
    <x v="2"/>
    <n v="0"/>
    <n v="0"/>
    <s v="                                                                                "/>
    <s v="O.C. B/quilla Cto   "/>
    <s v="II HOTEL SONESTA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HOTEL                                                       "/>
    <s v="T3215501                      "/>
    <s v="Luz_Estela_Arevalo_de_León                                                      "/>
    <s v="AC190"/>
    <n v="20130822"/>
    <n v="20130925"/>
    <n v="1110"/>
    <n v="20612980"/>
    <s v="Seguimiento y rev. instalacion electrica distribucion "/>
    <s v="NO"/>
    <x v="1"/>
    <n v="800"/>
    <n v="800000"/>
    <s v="Obras "/>
    <x v="5"/>
    <n v="20141021"/>
    <x v="3"/>
    <n v="1"/>
    <x v="0"/>
    <n v="22"/>
    <x v="10"/>
    <x v="5"/>
    <x v="1"/>
    <x v="847"/>
    <s v="Resuelta"/>
    <n v="21"/>
    <n v="10"/>
    <n v="2014"/>
    <n v="2227"/>
    <s v="No Cruza"/>
    <n v="425"/>
    <n v="25"/>
    <n v="9"/>
    <n v="2013"/>
    <n v="2618"/>
    <x v="0"/>
    <n v="391"/>
    <x v="2"/>
  </r>
  <r>
    <s v="P11102019060044"/>
    <x v="4"/>
    <n v="8102391"/>
    <n v="0"/>
    <s v="                                                                                "/>
    <s v="Central de Escritos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220"/>
    <n v="20190614"/>
    <n v="20191004"/>
    <n v="1110"/>
    <n v="26554529"/>
    <s v="Seguimiento y rev. instalacion electrica distribucion "/>
    <s v="NO"/>
    <x v="3"/>
    <n v="25"/>
    <n v="25000"/>
    <s v="Aumentos de potencia"/>
    <x v="6"/>
    <n v="20191004"/>
    <x v="2"/>
    <n v="1"/>
    <x v="0"/>
    <n v="14"/>
    <x v="4"/>
    <x v="2"/>
    <x v="1"/>
    <x v="76"/>
    <s v="Resuelta"/>
    <n v="4"/>
    <n v="10"/>
    <n v="2019"/>
    <n v="418"/>
    <s v="No Cruza"/>
    <n v="112"/>
    <n v="4"/>
    <n v="10"/>
    <n v="2019"/>
    <n v="418"/>
    <x v="0"/>
    <n v="0"/>
    <x v="3"/>
  </r>
  <r>
    <s v="P34102020100119"/>
    <x v="5"/>
    <n v="0"/>
    <n v="0"/>
    <s v="                                                                                "/>
    <s v="Of. Telefónica 24H  "/>
    <s v="DIOMARA SUAREZ                                                          "/>
    <s v="                      "/>
    <s v="TC090"/>
    <s v="                                                                                                                                                                                           "/>
    <s v="NIC ANT 4326124 CL 151 3 48 Y POST 6634428 CL 151 3C 8      "/>
    <s v="NT001137                      "/>
    <s v="STEFANNIE_PAOLA_RAMBAO_BENAVIDES                                                "/>
    <s v="AC230"/>
    <n v="20201031"/>
    <n v="20201031"/>
    <n v="3410"/>
    <n v="0"/>
    <m/>
    <s v="NO"/>
    <x v="0"/>
    <n v="3"/>
    <n v="3000"/>
    <s v="Suministros definitivos Simples "/>
    <x v="9"/>
    <n v="20201031"/>
    <x v="1"/>
    <n v="1"/>
    <x v="1"/>
    <n v="31"/>
    <x v="3"/>
    <x v="1"/>
    <x v="0"/>
    <x v="236"/>
    <s v="Sin Orden"/>
    <n v="31"/>
    <n v="10"/>
    <n v="2020"/>
    <n v="25"/>
    <s v="No Cruza"/>
    <n v="25"/>
    <n v="31"/>
    <n v="10"/>
    <n v="2020"/>
    <n v="25"/>
    <x v="1"/>
    <n v="0"/>
    <x v="4"/>
  </r>
  <r>
    <s v="P11102019120021"/>
    <x v="2"/>
    <n v="2843517"/>
    <n v="0"/>
    <s v="                                                                                "/>
    <s v="O.C. B/quilla Cto   "/>
    <s v="E HIJOS Y CIA S EN CS ALVAREZ OROZCO                                    "/>
    <n v="316385276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203"/>
    <n v="20200215"/>
    <n v="1110"/>
    <n v="26979155"/>
    <s v="Factibilidad Distribucion "/>
    <s v="NO"/>
    <x v="1"/>
    <n v="75"/>
    <n v="75000"/>
    <s v="Aumentos de potencia"/>
    <x v="7"/>
    <n v="20200218"/>
    <x v="2"/>
    <n v="1"/>
    <x v="0"/>
    <n v="3"/>
    <x v="9"/>
    <x v="2"/>
    <x v="1"/>
    <x v="120"/>
    <s v="Resuelta"/>
    <n v="18"/>
    <n v="2"/>
    <n v="2020"/>
    <n v="281"/>
    <s v="No Cruza"/>
    <n v="77"/>
    <n v="15"/>
    <n v="2"/>
    <n v="2020"/>
    <n v="284"/>
    <x v="1"/>
    <n v="3"/>
    <x v="2"/>
  </r>
  <r>
    <s v="P11102016090099"/>
    <x v="2"/>
    <n v="0"/>
    <n v="0"/>
    <s v="                                                                                "/>
    <s v="O.C. B/quilla Cto   "/>
    <s v="EDIFICIO PALMA VECCHIA                                                  "/>
    <s v="3770085 ext 5108      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0920"/>
    <n v="20161209"/>
    <n v="1110"/>
    <n v="23129343"/>
    <s v="Factibilidad Distribucion "/>
    <s v="NO"/>
    <x v="1"/>
    <n v="150"/>
    <n v="150000"/>
    <s v="Obras "/>
    <x v="7"/>
    <n v="20161213"/>
    <x v="6"/>
    <n v="1"/>
    <x v="0"/>
    <n v="20"/>
    <x v="7"/>
    <x v="7"/>
    <x v="1"/>
    <x v="483"/>
    <s v="Resuelta"/>
    <n v="13"/>
    <n v="12"/>
    <n v="2016"/>
    <n v="1443"/>
    <s v="No Cruza"/>
    <n v="84"/>
    <n v="9"/>
    <n v="12"/>
    <n v="2016"/>
    <n v="1447"/>
    <x v="0"/>
    <n v="4"/>
    <x v="2"/>
  </r>
  <r>
    <s v="P12102019020018"/>
    <x v="2"/>
    <n v="0"/>
    <n v="0"/>
    <s v="                                                                                "/>
    <s v="O.C. B/quilla Cto   "/>
    <s v="ATLANTICO GREEN PARK                                                    "/>
    <n v="300430092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218"/>
    <n v="20190218"/>
    <n v="1210"/>
    <n v="0"/>
    <m/>
    <s v="NO"/>
    <x v="0"/>
    <n v="300"/>
    <n v="300000"/>
    <s v="Obras "/>
    <x v="8"/>
    <n v="20190218"/>
    <x v="3"/>
    <n v="1"/>
    <x v="0"/>
    <n v="18"/>
    <x v="1"/>
    <x v="2"/>
    <x v="4"/>
    <x v="817"/>
    <s v="Sin Orden"/>
    <n v="18"/>
    <n v="2"/>
    <n v="2019"/>
    <n v="646"/>
    <s v="No Cruza"/>
    <n v="646"/>
    <n v="18"/>
    <n v="2"/>
    <n v="2019"/>
    <n v="646"/>
    <x v="0"/>
    <n v="0"/>
    <x v="2"/>
  </r>
  <r>
    <s v="P11102019030033"/>
    <x v="2"/>
    <n v="2449101"/>
    <n v="0"/>
    <s v="                                                                                "/>
    <s v="O.C. B/quilla Cto   "/>
    <s v="MARGARITA LUCIA BOTERO                                                  "/>
    <n v="38616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311"/>
    <n v="20190607"/>
    <n v="1110"/>
    <n v="26114580"/>
    <s v="Factibilidad Distribucion "/>
    <s v="NO"/>
    <x v="1"/>
    <n v="100"/>
    <n v="100000"/>
    <s v="Aumentos de potencia"/>
    <x v="7"/>
    <n v="20190612"/>
    <x v="2"/>
    <n v="1"/>
    <x v="0"/>
    <n v="11"/>
    <x v="0"/>
    <x v="2"/>
    <x v="1"/>
    <x v="607"/>
    <s v="Resuelta"/>
    <n v="12"/>
    <n v="6"/>
    <n v="2019"/>
    <n v="532"/>
    <s v="No Cruza"/>
    <n v="93"/>
    <n v="7"/>
    <n v="6"/>
    <n v="2019"/>
    <n v="537"/>
    <x v="0"/>
    <n v="5"/>
    <x v="2"/>
  </r>
  <r>
    <s v="P95102020100005"/>
    <x v="1"/>
    <n v="0"/>
    <n v="0"/>
    <s v="                                                                                "/>
    <s v="OC CCIAL AMERICANO  "/>
    <s v="NORLY ISABEL REQUENA MADRID                                             "/>
    <n v="3126637771"/>
    <s v="TC090"/>
    <s v="                                                                                                                                                                                           "/>
    <s v="CLL 1182 20 30 APTO 2 PRADERA II ETAPA                      "/>
    <s v="MP000297                      "/>
    <s v="SANDRA_PEREZ_MORGAN                                                             "/>
    <s v="AC236"/>
    <n v="20201006"/>
    <n v="20201014"/>
    <n v="9510"/>
    <n v="28230630"/>
    <s v="Inspección Normalización"/>
    <s v="NO"/>
    <x v="1"/>
    <n v="3"/>
    <n v="3000"/>
    <s v="Suministros definitivos Simples "/>
    <x v="1"/>
    <n v="20201014"/>
    <x v="1"/>
    <n v="1"/>
    <x v="1"/>
    <n v="6"/>
    <x v="3"/>
    <x v="1"/>
    <x v="1"/>
    <x v="177"/>
    <s v="Resuelta"/>
    <n v="14"/>
    <n v="10"/>
    <n v="2020"/>
    <n v="42"/>
    <s v="No Cruza"/>
    <n v="8"/>
    <n v="14"/>
    <n v="10"/>
    <n v="2020"/>
    <n v="42"/>
    <x v="1"/>
    <n v="0"/>
    <x v="1"/>
  </r>
  <r>
    <s v="P12202020110003"/>
    <x v="5"/>
    <n v="0"/>
    <n v="0"/>
    <s v="                                                                                "/>
    <s v="O.C Sabanalarga     "/>
    <s v="SENA SEDE TECNOLOGICA DE BARANOA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SENA                                                        "/>
    <s v="A8742068                      "/>
    <s v="Alvaro_Enrique_Hernandez_Suarez                                                 "/>
    <s v="AC230"/>
    <n v="20201106"/>
    <n v="20201112"/>
    <n v="1220"/>
    <n v="0"/>
    <m/>
    <s v="NO"/>
    <x v="0"/>
    <n v="225"/>
    <n v="225000"/>
    <s v="Obras "/>
    <x v="9"/>
    <n v="20201112"/>
    <x v="2"/>
    <n v="1"/>
    <x v="0"/>
    <n v="6"/>
    <x v="5"/>
    <x v="1"/>
    <x v="4"/>
    <x v="42"/>
    <s v="Sin Orden"/>
    <n v="12"/>
    <n v="11"/>
    <n v="2020"/>
    <n v="13"/>
    <s v="No Cruza"/>
    <n v="13"/>
    <n v="12"/>
    <n v="11"/>
    <n v="2020"/>
    <n v="13"/>
    <x v="1"/>
    <n v="0"/>
    <x v="4"/>
  </r>
  <r>
    <s v="P12102017080025"/>
    <x v="8"/>
    <n v="0"/>
    <n v="0"/>
    <s v="                                                                                "/>
    <s v="O.C Sabanalarga     "/>
    <s v="PLANTA TVG DE COLOMBIA CEPEDA TARUD CIA                                 "/>
    <n v="3165287750"/>
    <s v="TC091"/>
    <s v="                                                                                                                                                                                           "/>
    <s v="AL LADO DE ALPINA                                           "/>
    <s v="T9763922                      "/>
    <s v="Somaya_Rincon                                                                   "/>
    <s v="AC210"/>
    <n v="20170815"/>
    <n v="20181107"/>
    <n v="1210"/>
    <n v="25295125"/>
    <s v="Seguimiento y rev. instalacion electrica distribucion "/>
    <s v="NO"/>
    <x v="3"/>
    <n v="630"/>
    <n v="630000"/>
    <s v="Obras "/>
    <x v="8"/>
    <n v="20190129"/>
    <x v="3"/>
    <n v="1"/>
    <x v="0"/>
    <n v="15"/>
    <x v="10"/>
    <x v="0"/>
    <x v="4"/>
    <x v="235"/>
    <s v="Resuelta"/>
    <n v="29"/>
    <n v="1"/>
    <n v="2019"/>
    <n v="666"/>
    <s v="No Cruza"/>
    <n v="532"/>
    <n v="7"/>
    <n v="11"/>
    <n v="2018"/>
    <n v="749"/>
    <x v="0"/>
    <n v="83"/>
    <x v="5"/>
  </r>
  <r>
    <s v="P77912020100002"/>
    <x v="3"/>
    <n v="8377210"/>
    <n v="34495652"/>
    <s v="Situacion correcta                                                              "/>
    <s v="O.C. La 14          "/>
    <s v="ESMERALDA ISABEL MELENDREZ ESQUEA                                       "/>
    <n v="3003360476"/>
    <s v="TC090"/>
    <s v="CR 3 15 23 CASA                                                                                                                                                                            "/>
    <s v="CR 3 15 23                                                  "/>
    <s v="TR194461                      "/>
    <s v="EILEN_MORRON_CHARRIS                                                            "/>
    <s v="AC005"/>
    <n v="20201024"/>
    <n v="20201024"/>
    <n v="7791"/>
    <n v="28250555"/>
    <s v="Modificación de Potencia"/>
    <s v="NO"/>
    <x v="2"/>
    <n v="3"/>
    <n v="3000"/>
    <s v="Aumentos de potencia"/>
    <x v="3"/>
    <n v="20201024"/>
    <x v="1"/>
    <n v="1"/>
    <x v="1"/>
    <n v="24"/>
    <x v="3"/>
    <x v="1"/>
    <x v="0"/>
    <x v="329"/>
    <s v="Pendiente"/>
    <n v="24"/>
    <n v="10"/>
    <n v="2020"/>
    <n v="32"/>
    <d v="2020-10-24T00:00:00"/>
    <n v="32"/>
    <n v="24"/>
    <n v="10"/>
    <n v="2020"/>
    <n v="32"/>
    <x v="1"/>
    <n v="0"/>
    <x v="1"/>
  </r>
  <r>
    <s v="P11102020070019"/>
    <x v="2"/>
    <n v="2952846"/>
    <n v="0"/>
    <s v="                                                                                "/>
    <s v="O.C. B/quilla Cto   "/>
    <s v="ANCIZAR ARAGON SINISTERRA                                               "/>
    <n v="30161259119"/>
    <s v="TC090"/>
    <s v="                                                                                                                                                                                           "/>
    <s v="=CRA 47 63 08                                               "/>
    <s v="A3151411                      "/>
    <s v="FERGIE_YULISSA_SOLANO_MANOTAS                                                   "/>
    <s v="AC190"/>
    <n v="20200709"/>
    <n v="20200729"/>
    <n v="1110"/>
    <n v="27984496"/>
    <s v="Seguimiento y rev. instalacion electrica distribucion "/>
    <s v="NO"/>
    <x v="1"/>
    <n v="45"/>
    <n v="45000"/>
    <s v="Aumentos de potencia"/>
    <x v="8"/>
    <n v="20200813"/>
    <x v="2"/>
    <n v="1"/>
    <x v="0"/>
    <n v="9"/>
    <x v="6"/>
    <x v="1"/>
    <x v="1"/>
    <x v="205"/>
    <s v="Resuelta"/>
    <n v="13"/>
    <n v="8"/>
    <n v="2020"/>
    <n v="104"/>
    <d v="2020-08-13T00:00:00"/>
    <n v="35"/>
    <n v="29"/>
    <n v="7"/>
    <n v="2020"/>
    <n v="119"/>
    <x v="1"/>
    <n v="15"/>
    <x v="2"/>
  </r>
  <r>
    <s v="P11802017070033"/>
    <x v="4"/>
    <n v="0"/>
    <n v="0"/>
    <s v="                                                                                "/>
    <s v="O.C. B/quilla Nte   "/>
    <s v="  AERONAUTICA CIVIL                                                     "/>
    <n v="3348100"/>
    <s v="TC094"/>
    <s v="                                                                                                                                                                                           "/>
    <s v="CT 12392 MT 14570                                           "/>
    <s v="T3443869                      "/>
    <s v="                                                                                "/>
    <s v="AC220"/>
    <n v="20170707"/>
    <n v="20181116"/>
    <n v="1180"/>
    <n v="25438914"/>
    <s v="Seguimiento y rev. instalacion electrica distribucion "/>
    <s v="NO"/>
    <x v="3"/>
    <n v="225"/>
    <n v="225000"/>
    <s v="Coogeneración/Suplencia "/>
    <x v="4"/>
    <n v="20181128"/>
    <x v="10"/>
    <n v="1"/>
    <x v="0"/>
    <n v="7"/>
    <x v="6"/>
    <x v="0"/>
    <x v="1"/>
    <x v="848"/>
    <s v="Resuelta"/>
    <n v="28"/>
    <n v="11"/>
    <n v="2018"/>
    <n v="728"/>
    <s v="No Cruza"/>
    <n v="509"/>
    <n v="16"/>
    <n v="11"/>
    <n v="2018"/>
    <n v="740"/>
    <x v="0"/>
    <n v="12"/>
    <x v="3"/>
  </r>
  <r>
    <s v="P11502018050019"/>
    <x v="2"/>
    <n v="0"/>
    <n v="0"/>
    <s v="                                                                                "/>
    <s v="O.C. B/quilla Cto   "/>
    <s v="YASMIRA PABON CHARRIS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80528"/>
    <n v="20180528"/>
    <n v="1150"/>
    <n v="26265619"/>
    <s v="Seguimiento y rev. instalacion electrica distribucion "/>
    <s v="NO"/>
    <x v="1"/>
    <n v="225"/>
    <n v="225000"/>
    <s v="Obras "/>
    <x v="5"/>
    <n v="20190730"/>
    <x v="6"/>
    <n v="1"/>
    <x v="0"/>
    <n v="28"/>
    <x v="2"/>
    <x v="3"/>
    <x v="1"/>
    <x v="612"/>
    <s v="Resuelta"/>
    <n v="30"/>
    <n v="7"/>
    <n v="2019"/>
    <n v="484"/>
    <d v="2019-05-03T00:00:00"/>
    <n v="428"/>
    <n v="28"/>
    <n v="5"/>
    <n v="2018"/>
    <n v="912"/>
    <x v="0"/>
    <n v="428"/>
    <x v="2"/>
  </r>
  <r>
    <s v="P11802020100070"/>
    <x v="5"/>
    <n v="0"/>
    <n v="0"/>
    <s v="                                                                                "/>
    <s v="O.C. Soledad        "/>
    <s v="DEISY MARIA PINTO BARROS                                                "/>
    <n v="320516182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23"/>
    <n v="20201023"/>
    <n v="1180"/>
    <n v="0"/>
    <m/>
    <s v="NO"/>
    <x v="0"/>
    <n v="3"/>
    <n v="3000"/>
    <s v="Suministros definitivos Simples "/>
    <x v="9"/>
    <n v="20201023"/>
    <x v="1"/>
    <n v="1"/>
    <x v="1"/>
    <n v="23"/>
    <x v="3"/>
    <x v="1"/>
    <x v="1"/>
    <x v="56"/>
    <s v="Sin Orden"/>
    <n v="23"/>
    <n v="10"/>
    <n v="2020"/>
    <n v="33"/>
    <s v="No Cruza"/>
    <n v="33"/>
    <n v="23"/>
    <n v="10"/>
    <n v="2020"/>
    <n v="33"/>
    <x v="1"/>
    <n v="0"/>
    <x v="4"/>
  </r>
  <r>
    <s v="P11102019060102"/>
    <x v="4"/>
    <n v="2948961"/>
    <n v="0"/>
    <s v="                                                                                "/>
    <s v="O.C. B/quilla Cto   "/>
    <s v="INTEGRAL IPS  S.A. MEDICINA                                             "/>
    <n v="30133336519"/>
    <s v="TC088"/>
    <s v="                                                                                                                                                                                           "/>
    <s v="CARRERA 52 # 74-112                                         "/>
    <s v="T9763922                      "/>
    <s v="Somaya_Rincon                                                                   "/>
    <s v="AC220"/>
    <n v="20190627"/>
    <n v="20191106"/>
    <n v="1110"/>
    <n v="26722380"/>
    <s v="Seguimiento y rev. instalacion electrica distribucion "/>
    <s v="NO"/>
    <x v="3"/>
    <n v="112.5"/>
    <n v="112500"/>
    <s v="Aumentos de potencia"/>
    <x v="6"/>
    <n v="20191106"/>
    <x v="3"/>
    <n v="1"/>
    <x v="0"/>
    <n v="27"/>
    <x v="4"/>
    <x v="2"/>
    <x v="1"/>
    <x v="420"/>
    <s v="Resuelta"/>
    <n v="6"/>
    <n v="11"/>
    <n v="2019"/>
    <n v="385"/>
    <s v="No Cruza"/>
    <n v="132"/>
    <n v="6"/>
    <n v="11"/>
    <n v="2019"/>
    <n v="385"/>
    <x v="0"/>
    <n v="0"/>
    <x v="3"/>
  </r>
  <r>
    <s v="P93322020090004"/>
    <x v="1"/>
    <n v="5675519"/>
    <n v="25614956"/>
    <s v="Situacion correcta                                                              "/>
    <s v="O.C. Riohacha       "/>
    <s v="EINAR MIGUEL SIOSI CASTRILLO                                            "/>
    <n v="3008446380"/>
    <s v="TC090"/>
    <s v="CR 27 16B 23          P 1  CASA 1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236"/>
    <n v="20200903"/>
    <n v="20201113"/>
    <n v="9332"/>
    <n v="28264558"/>
    <s v="Modificación de Potencia"/>
    <s v="NO"/>
    <x v="1"/>
    <n v="4"/>
    <n v="4000"/>
    <s v="Aumentos de potencia"/>
    <x v="1"/>
    <n v="20201113"/>
    <x v="1"/>
    <n v="1"/>
    <x v="1"/>
    <n v="3"/>
    <x v="7"/>
    <x v="1"/>
    <x v="3"/>
    <x v="230"/>
    <s v="Resuelta"/>
    <n v="13"/>
    <n v="11"/>
    <n v="2020"/>
    <n v="12"/>
    <s v="No Cruza"/>
    <n v="71"/>
    <n v="13"/>
    <n v="11"/>
    <n v="2020"/>
    <n v="12"/>
    <x v="1"/>
    <n v="0"/>
    <x v="1"/>
  </r>
  <r>
    <s v="P11102019120142"/>
    <x v="2"/>
    <n v="2964300"/>
    <n v="20149185"/>
    <s v="Situacion correcta                                                              "/>
    <s v="O.C. B/quilla Cto   "/>
    <s v="SOCIAL - CEDESOCIAL FUNDACION CENTRO DE DESARROLLO                      "/>
    <n v="3500053"/>
    <s v="TC088"/>
    <s v="CR 62 64 46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227"/>
    <n v="20191227"/>
    <n v="1110"/>
    <n v="0"/>
    <m/>
    <s v="NO"/>
    <x v="0"/>
    <n v="50"/>
    <n v="50000"/>
    <s v="Aumentos de potencia"/>
    <x v="2"/>
    <n v="20191227"/>
    <x v="2"/>
    <n v="1"/>
    <x v="0"/>
    <n v="27"/>
    <x v="9"/>
    <x v="2"/>
    <x v="1"/>
    <x v="663"/>
    <s v="Sin Orden"/>
    <n v="27"/>
    <n v="12"/>
    <n v="2019"/>
    <n v="334"/>
    <s v="No Cruza"/>
    <n v="334"/>
    <n v="27"/>
    <n v="12"/>
    <n v="2019"/>
    <n v="334"/>
    <x v="1"/>
    <n v="0"/>
    <x v="2"/>
  </r>
  <r>
    <s v="P95212020110004"/>
    <x v="9"/>
    <n v="0"/>
    <n v="0"/>
    <s v="                                                                                "/>
    <s v="O.C Sabanalarga     "/>
    <s v="JOAQUIN P BENEDETTI OLAVE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MATILDE SOFIA                                         "/>
    <s v="A8742068                      "/>
    <s v="Alvaro_Enrique_Hernandez_Suarez                                                 "/>
    <s v="AC090"/>
    <n v="20201105"/>
    <n v="20201105"/>
    <n v="9521"/>
    <n v="28270809"/>
    <s v="Factibilidad Distribucion "/>
    <s v="NO"/>
    <x v="1"/>
    <n v="15"/>
    <n v="15000"/>
    <s v="Obras "/>
    <x v="15"/>
    <n v="20201105"/>
    <x v="2"/>
    <n v="1"/>
    <x v="0"/>
    <n v="5"/>
    <x v="5"/>
    <x v="1"/>
    <x v="4"/>
    <x v="72"/>
    <s v="Resuelta"/>
    <n v="5"/>
    <n v="11"/>
    <n v="2020"/>
    <n v="20"/>
    <s v="No Cruza"/>
    <n v="0"/>
    <n v="5"/>
    <n v="11"/>
    <n v="2020"/>
    <n v="20"/>
    <x v="1"/>
    <n v="0"/>
    <x v="6"/>
  </r>
  <r>
    <s v="P11802020110039"/>
    <x v="1"/>
    <n v="0"/>
    <n v="0"/>
    <s v="                                                                                "/>
    <s v="O.C. Soledad        "/>
    <s v="ANGEL PEREZ G                                                           "/>
    <n v="312843169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23                      "/>
    <s v="Geraldine_Rojas_Garcia                                                          "/>
    <s v="AC236"/>
    <n v="20201111"/>
    <n v="20201112"/>
    <n v="1180"/>
    <n v="28278091"/>
    <s v="Inspección Normalización"/>
    <s v="NO"/>
    <x v="1"/>
    <n v="3"/>
    <n v="3000"/>
    <s v="Suministros definitivos Simples "/>
    <x v="1"/>
    <n v="20201112"/>
    <x v="1"/>
    <n v="1"/>
    <x v="1"/>
    <n v="11"/>
    <x v="5"/>
    <x v="1"/>
    <x v="1"/>
    <x v="216"/>
    <s v="Resuelta"/>
    <n v="12"/>
    <n v="11"/>
    <n v="2020"/>
    <n v="13"/>
    <s v="No Cruza"/>
    <n v="1"/>
    <n v="12"/>
    <n v="11"/>
    <n v="2020"/>
    <n v="13"/>
    <x v="1"/>
    <n v="0"/>
    <x v="1"/>
  </r>
  <r>
    <s v="P95202019050019"/>
    <x v="2"/>
    <n v="0"/>
    <n v="0"/>
    <s v="                                                                                "/>
    <s v="O.C. B/quilla Cto   "/>
    <s v="GUAIRA CONDOMINIO L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515"/>
    <n v="20191231"/>
    <n v="9520"/>
    <n v="26313566"/>
    <s v="Factibilidad Distribucion "/>
    <s v="NO"/>
    <x v="1"/>
    <n v="112.5"/>
    <n v="112500"/>
    <s v="Obras "/>
    <x v="8"/>
    <n v="20200306"/>
    <x v="3"/>
    <n v="1"/>
    <x v="0"/>
    <n v="15"/>
    <x v="2"/>
    <x v="2"/>
    <x v="4"/>
    <x v="725"/>
    <s v="Resuelta"/>
    <n v="6"/>
    <n v="3"/>
    <n v="2020"/>
    <n v="264"/>
    <s v="No Cruza"/>
    <n v="296"/>
    <n v="31"/>
    <n v="12"/>
    <n v="2019"/>
    <n v="330"/>
    <x v="1"/>
    <n v="66"/>
    <x v="2"/>
  </r>
  <r>
    <s v="P93312020100011"/>
    <x v="0"/>
    <n v="0"/>
    <n v="0"/>
    <s v="                                                                                "/>
    <s v="O.C. Riohacha       "/>
    <s v="OSIRIS MURILLO FINCA VILLA OSI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CHORRERA LA SIERRA                                      "/>
    <s v="N3352044                      "/>
    <s v="Laudis_Peñaranda_                                                               "/>
    <s v="AC100"/>
    <n v="20201021"/>
    <n v="20201029"/>
    <n v="9331"/>
    <n v="0"/>
    <m/>
    <s v="NO"/>
    <x v="0"/>
    <n v="25"/>
    <n v="25000"/>
    <s v="Obras "/>
    <x v="0"/>
    <n v="20201029"/>
    <x v="2"/>
    <n v="1"/>
    <x v="0"/>
    <n v="21"/>
    <x v="3"/>
    <x v="1"/>
    <x v="3"/>
    <x v="151"/>
    <s v="Sin Orden"/>
    <n v="29"/>
    <n v="10"/>
    <n v="2020"/>
    <n v="27"/>
    <s v="No Cruza"/>
    <n v="27"/>
    <n v="29"/>
    <n v="10"/>
    <n v="2020"/>
    <n v="27"/>
    <x v="1"/>
    <n v="0"/>
    <x v="0"/>
  </r>
  <r>
    <s v="P34102020100042"/>
    <x v="3"/>
    <n v="0"/>
    <n v="0"/>
    <s v="                                                                                "/>
    <s v="ZE Santa_Marta      "/>
    <s v="CONSTRUCTORA JIMENEZ SA                                                 "/>
    <n v="4216083"/>
    <s v="TC092"/>
    <s v="                                                                                                                                                                                           "/>
    <s v="C 14 TV 31 FTE CLUB                                         "/>
    <s v="T9697258                      "/>
    <s v="Adriana_Duran_Q                                                                 "/>
    <s v="AC005"/>
    <n v="20201015"/>
    <n v="20201015"/>
    <n v="3410"/>
    <n v="28234767"/>
    <s v="Inspección Normalización"/>
    <s v="NO"/>
    <x v="2"/>
    <n v="9"/>
    <n v="9000"/>
    <s v="Suministros definitivos Simples "/>
    <x v="3"/>
    <n v="20201015"/>
    <x v="1"/>
    <n v="1"/>
    <x v="1"/>
    <n v="15"/>
    <x v="3"/>
    <x v="1"/>
    <x v="0"/>
    <x v="13"/>
    <s v="Pendiente"/>
    <n v="15"/>
    <n v="10"/>
    <n v="2020"/>
    <n v="41"/>
    <d v="2020-10-15T00:00:00"/>
    <n v="41"/>
    <n v="15"/>
    <n v="10"/>
    <n v="2020"/>
    <n v="41"/>
    <x v="1"/>
    <n v="0"/>
    <x v="1"/>
  </r>
  <r>
    <s v="P75422018120003"/>
    <x v="2"/>
    <n v="0"/>
    <n v="0"/>
    <s v="                                                                                "/>
    <s v="O.C Sabanalarga     "/>
    <s v="POZO PROFUNDO COLOMBIA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ST BOMBEO                                                  "/>
    <s v="A8742068                      "/>
    <s v="Alvaro_Enrique_Hernandez_Suarez                                                 "/>
    <s v="AC190"/>
    <n v="20181203"/>
    <n v="20191028"/>
    <n v="7542"/>
    <n v="26972556"/>
    <s v="Seguimiento y rev. instalacion electrica distribucion "/>
    <s v="NO"/>
    <x v="1"/>
    <n v="30"/>
    <n v="30000"/>
    <s v="Obras "/>
    <x v="8"/>
    <n v="20200217"/>
    <x v="2"/>
    <n v="1"/>
    <x v="0"/>
    <n v="3"/>
    <x v="9"/>
    <x v="3"/>
    <x v="4"/>
    <x v="425"/>
    <s v="Resuelta"/>
    <n v="17"/>
    <n v="2"/>
    <n v="2020"/>
    <n v="282"/>
    <d v="2019-12-03T00:00:00"/>
    <n v="441"/>
    <n v="28"/>
    <n v="10"/>
    <n v="2019"/>
    <n v="394"/>
    <x v="0"/>
    <n v="112"/>
    <x v="2"/>
  </r>
  <r>
    <s v="P75422020110003"/>
    <x v="0"/>
    <n v="6609424"/>
    <n v="34524570"/>
    <s v="Situacion correcta                                                              "/>
    <s v="O.C Sabanalarga     "/>
    <s v="RICARDO FCA EL REPOSO RIAÑO SILVA                                       "/>
    <n v="3126916158"/>
    <s v="TC092"/>
    <s v="CARRT A REPELON KM 11 1                                                                                                                                                                    "/>
    <s v="CT 30755 MT 6781                                            "/>
    <s v="A8742068                      "/>
    <s v="Alvaro_Enrique_Hernandez_Suarez                                                 "/>
    <s v="AC100"/>
    <n v="20201104"/>
    <n v="20201109"/>
    <n v="7542"/>
    <n v="28270157"/>
    <s v="Factibilidad Distribucion "/>
    <s v="NO"/>
    <x v="1"/>
    <n v="75"/>
    <n v="75000"/>
    <s v="Aumentos de potencia"/>
    <x v="0"/>
    <n v="20201109"/>
    <x v="11"/>
    <n v="1"/>
    <x v="0"/>
    <n v="4"/>
    <x v="5"/>
    <x v="1"/>
    <x v="4"/>
    <x v="97"/>
    <s v="Resuelta"/>
    <n v="9"/>
    <n v="11"/>
    <n v="2020"/>
    <n v="16"/>
    <s v="No Cruza"/>
    <n v="5"/>
    <n v="9"/>
    <n v="11"/>
    <n v="2020"/>
    <n v="16"/>
    <x v="1"/>
    <n v="0"/>
    <x v="0"/>
  </r>
  <r>
    <s v="P75512020100002"/>
    <x v="5"/>
    <n v="0"/>
    <n v="0"/>
    <s v="                                                                                "/>
    <s v="Of. Telefónica 24H  "/>
    <s v="SONIA GARCIA NAVARRO                                                    "/>
    <n v="3127422210"/>
    <s v="TC090"/>
    <s v="                                                                                                                                                                                           "/>
    <s v="PORTAL DE SAN ANTONIO                                       "/>
    <s v="NT001137                      "/>
    <s v="STEFANNIE_PAOLA_RAMBAO_BENAVIDES                                                "/>
    <s v="AC230"/>
    <n v="20201013"/>
    <n v="20201013"/>
    <n v="7551"/>
    <n v="0"/>
    <m/>
    <s v="NO"/>
    <x v="0"/>
    <n v="3"/>
    <n v="3000"/>
    <s v="Suministros definitivos Simples "/>
    <x v="9"/>
    <n v="20201013"/>
    <x v="1"/>
    <n v="1"/>
    <x v="1"/>
    <n v="13"/>
    <x v="3"/>
    <x v="1"/>
    <x v="1"/>
    <x v="119"/>
    <s v="Sin Orden"/>
    <n v="13"/>
    <n v="10"/>
    <n v="2020"/>
    <n v="43"/>
    <s v="No Cruza"/>
    <n v="43"/>
    <n v="13"/>
    <n v="10"/>
    <n v="2020"/>
    <n v="43"/>
    <x v="1"/>
    <n v="0"/>
    <x v="4"/>
  </r>
  <r>
    <s v="P11802020070091"/>
    <x v="2"/>
    <n v="0"/>
    <n v="0"/>
    <s v="                                                                                "/>
    <s v="O.C. B/quilla Nte   "/>
    <s v="  VATIA S.A. E.S.P.                                                     "/>
    <n v="3008034110"/>
    <s v="TC020"/>
    <s v="                                                                                                                                                                                           "/>
    <s v="COMPAÑIA DE GENERACION DEL CAUCA S.A. E.S.P.                "/>
    <s v="RC000135                      "/>
    <s v="CRISTIAN_CONTRERAS_ARROYO                                                       "/>
    <s v="AC190"/>
    <n v="20200731"/>
    <n v="20200929"/>
    <n v="1180"/>
    <n v="0"/>
    <m/>
    <s v="NO"/>
    <x v="0"/>
    <n v="100"/>
    <n v="100000"/>
    <s v="Coogeneración/Suplencia "/>
    <x v="5"/>
    <n v="20200929"/>
    <x v="10"/>
    <n v="1"/>
    <x v="2"/>
    <n v="31"/>
    <x v="6"/>
    <x v="1"/>
    <x v="1"/>
    <x v="347"/>
    <s v="Sin Orden"/>
    <n v="29"/>
    <n v="9"/>
    <n v="2020"/>
    <n v="57"/>
    <s v="No Cruza"/>
    <n v="57"/>
    <n v="29"/>
    <n v="9"/>
    <n v="2020"/>
    <n v="57"/>
    <x v="1"/>
    <n v="0"/>
    <x v="2"/>
  </r>
  <r>
    <s v="P95202018030023"/>
    <x v="0"/>
    <n v="0"/>
    <n v="0"/>
    <s v="                                                                                "/>
    <s v="O.C Sabanalarga     "/>
    <s v="MATILDE GARCIA QUINTERO                                                 "/>
    <n v="3123058149"/>
    <s v="TC090"/>
    <s v="                                                                                                                                                                                           "/>
    <s v="FINCA EL DESCANSO                                           "/>
    <s v="T9763922                      "/>
    <s v="Somaya_Rincon                                                                   "/>
    <s v="AC100"/>
    <n v="20180323"/>
    <n v="20180327"/>
    <n v="9520"/>
    <n v="24908171"/>
    <s v="Factibilidad Distribucion "/>
    <s v="NO"/>
    <x v="1"/>
    <n v="25"/>
    <n v="25000"/>
    <s v="Obras "/>
    <x v="0"/>
    <n v="20180327"/>
    <x v="2"/>
    <n v="1"/>
    <x v="0"/>
    <n v="23"/>
    <x v="0"/>
    <x v="3"/>
    <x v="4"/>
    <x v="464"/>
    <s v="Resuelta"/>
    <n v="27"/>
    <n v="3"/>
    <n v="2018"/>
    <n v="974"/>
    <s v="No Cruza"/>
    <n v="4"/>
    <n v="27"/>
    <n v="3"/>
    <n v="2018"/>
    <n v="974"/>
    <x v="0"/>
    <n v="0"/>
    <x v="0"/>
  </r>
  <r>
    <s v="P11502020010006"/>
    <x v="2"/>
    <n v="1899636"/>
    <n v="36144622"/>
    <s v="Situacion correcta                                                              "/>
    <s v="O.C. B/quilla Cto   "/>
    <s v="DUDU CASA SARITA                                                        "/>
    <n v="3014262924"/>
    <s v="TC092"/>
    <s v="CL 11 CR 9 23               CASA PROV                                                                                                                                                      "/>
    <s v="CASA SARITA DUDU                                            "/>
    <s v="A3151411                      "/>
    <s v="FERGIE_YULISSA_SOLANO_MANOTAS                                                   "/>
    <s v="AC190"/>
    <n v="20200113"/>
    <n v="20200903"/>
    <n v="1150"/>
    <n v="28253596"/>
    <s v="Seguimiento y rev. instalacion electrica distribucion "/>
    <s v="NO"/>
    <x v="1"/>
    <n v="112.5"/>
    <n v="112500"/>
    <s v="Aumentos de potencia"/>
    <x v="8"/>
    <n v="20201026"/>
    <x v="2"/>
    <n v="1"/>
    <x v="0"/>
    <n v="13"/>
    <x v="11"/>
    <x v="1"/>
    <x v="1"/>
    <x v="473"/>
    <s v="Resuelta"/>
    <n v="26"/>
    <n v="10"/>
    <n v="2020"/>
    <n v="30"/>
    <d v="2020-10-26T00:00:00"/>
    <n v="287"/>
    <n v="3"/>
    <n v="9"/>
    <n v="2020"/>
    <n v="83"/>
    <x v="1"/>
    <n v="53"/>
    <x v="2"/>
  </r>
  <r>
    <s v="P34302019030003"/>
    <x v="4"/>
    <n v="0"/>
    <n v="0"/>
    <s v="                                                                                "/>
    <s v="ZE Santa_Marta      "/>
    <s v="MAGDALENA 2016 UNION TEMPORAL VIDA NUEVA                                "/>
    <n v="634730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541855                      "/>
    <s v="Elizabeth_Perez_Rincon                                                          "/>
    <s v="AC220"/>
    <n v="20190311"/>
    <n v="20200131"/>
    <n v="3430"/>
    <n v="26143056"/>
    <s v="Seguimiento y rev. instalacion electrica distribucion "/>
    <s v="NO"/>
    <x v="3"/>
    <n v="237.5"/>
    <n v="237500"/>
    <s v="Obras "/>
    <x v="4"/>
    <n v="20200131"/>
    <x v="5"/>
    <n v="1"/>
    <x v="0"/>
    <n v="11"/>
    <x v="0"/>
    <x v="2"/>
    <x v="0"/>
    <x v="607"/>
    <s v="Resuelta"/>
    <n v="31"/>
    <n v="1"/>
    <n v="2020"/>
    <n v="299"/>
    <s v="No Cruza"/>
    <n v="326"/>
    <n v="31"/>
    <n v="1"/>
    <n v="2020"/>
    <n v="299"/>
    <x v="1"/>
    <n v="0"/>
    <x v="3"/>
  </r>
  <r>
    <s v="P11102019100175"/>
    <x v="2"/>
    <n v="2990004"/>
    <n v="0"/>
    <s v="                                                                                "/>
    <s v="O.C. B/quilla Cto   "/>
    <s v="MARTIN QUINTERO VILLEGAS                                                "/>
    <s v="3246787 3163116732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1030"/>
    <n v="20191204"/>
    <n v="1110"/>
    <n v="27056250"/>
    <s v="Seguimiento y rev. instalacion electrica distribucion "/>
    <s v="NO"/>
    <x v="3"/>
    <n v="112.5"/>
    <n v="112500"/>
    <s v="Aumentos de potencia"/>
    <x v="7"/>
    <n v="20191219"/>
    <x v="3"/>
    <n v="1"/>
    <x v="0"/>
    <n v="30"/>
    <x v="3"/>
    <x v="2"/>
    <x v="1"/>
    <x v="90"/>
    <s v="Resuelta"/>
    <n v="19"/>
    <n v="12"/>
    <n v="2019"/>
    <n v="342"/>
    <s v="No Cruza"/>
    <n v="50"/>
    <n v="4"/>
    <n v="12"/>
    <n v="2019"/>
    <n v="357"/>
    <x v="1"/>
    <n v="15"/>
    <x v="2"/>
  </r>
  <r>
    <s v="P33102020100041"/>
    <x v="5"/>
    <n v="0"/>
    <n v="0"/>
    <s v="                                                                                "/>
    <s v="Of. Telefónica 24H  "/>
    <s v="CLAUDIA PATRICIA RIVERA RODRIGUEZ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23"/>
    <n v="20201023"/>
    <n v="3310"/>
    <n v="0"/>
    <m/>
    <s v="NO"/>
    <x v="0"/>
    <n v="3"/>
    <n v="3000"/>
    <s v="Suministros definitivos Simples "/>
    <x v="9"/>
    <n v="20201023"/>
    <x v="1"/>
    <n v="1"/>
    <x v="1"/>
    <n v="23"/>
    <x v="3"/>
    <x v="1"/>
    <x v="3"/>
    <x v="56"/>
    <s v="Sin Orden"/>
    <n v="23"/>
    <n v="10"/>
    <n v="2020"/>
    <n v="33"/>
    <s v="No Cruza"/>
    <n v="33"/>
    <n v="23"/>
    <n v="10"/>
    <n v="2020"/>
    <n v="33"/>
    <x v="1"/>
    <n v="0"/>
    <x v="4"/>
  </r>
  <r>
    <s v="P11702020110028"/>
    <x v="5"/>
    <n v="0"/>
    <n v="0"/>
    <s v="                                                                                "/>
    <s v="O.C. Soledad        "/>
    <s v="CESAR AUGUSTO JULIO RESTREPO                                            "/>
    <n v="30080389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06"/>
    <n v="20201106"/>
    <n v="1170"/>
    <n v="0"/>
    <m/>
    <s v="NO"/>
    <x v="0"/>
    <n v="3"/>
    <n v="3000"/>
    <s v="Suministros definitivos Simples "/>
    <x v="9"/>
    <n v="20201106"/>
    <x v="1"/>
    <n v="1"/>
    <x v="1"/>
    <n v="6"/>
    <x v="5"/>
    <x v="1"/>
    <x v="1"/>
    <x v="42"/>
    <s v="Sin Orden"/>
    <n v="6"/>
    <n v="11"/>
    <n v="2020"/>
    <n v="19"/>
    <s v="No Cruza"/>
    <n v="19"/>
    <n v="6"/>
    <n v="11"/>
    <n v="2020"/>
    <n v="19"/>
    <x v="1"/>
    <n v="0"/>
    <x v="4"/>
  </r>
  <r>
    <s v="P11102020110078"/>
    <x v="3"/>
    <n v="0"/>
    <n v="0"/>
    <s v="                                                                                "/>
    <s v="O.C. B/quilla Nte   "/>
    <s v="JUAN LUCIO EDUARDO CROES                                                "/>
    <n v="3000278160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20                      "/>
    <s v="SILVIA_QUIROZ_PARRA                                                             "/>
    <s v="AC005"/>
    <n v="20201113"/>
    <n v="20201113"/>
    <n v="1110"/>
    <n v="28282437"/>
    <s v="Inspección Normalización"/>
    <s v="NO"/>
    <x v="2"/>
    <n v="3"/>
    <n v="3000"/>
    <s v="Suministros definitivos Simples "/>
    <x v="3"/>
    <n v="20201113"/>
    <x v="1"/>
    <n v="1"/>
    <x v="1"/>
    <n v="13"/>
    <x v="5"/>
    <x v="1"/>
    <x v="1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95102020050009"/>
    <x v="2"/>
    <n v="7991086"/>
    <n v="0"/>
    <s v="                                                                                "/>
    <s v="C.T.SOLEDAD         "/>
    <s v="INVERSIONES VEGA BENEDETTI JUSTO Y BUENO EL BOSQUE                      "/>
    <n v="3135618311"/>
    <s v="TC090"/>
    <s v="                                                                                                                                                                                           "/>
    <s v="CR 6 75B 38                                                 "/>
    <s v="T2891467                      "/>
    <s v="SHIRLEY_ESTHER_TAPIA_CUADRADO                                                   "/>
    <s v="AC190"/>
    <n v="20200520"/>
    <n v="20200604"/>
    <n v="9510"/>
    <n v="27623716"/>
    <s v="Seguimiento y rev. instalacion electrica distribucion "/>
    <s v="NO"/>
    <x v="3"/>
    <n v="30"/>
    <n v="30000"/>
    <s v="Aumentos de potencia"/>
    <x v="8"/>
    <n v="20200611"/>
    <x v="2"/>
    <n v="1"/>
    <x v="0"/>
    <n v="20"/>
    <x v="2"/>
    <x v="1"/>
    <x v="1"/>
    <x v="291"/>
    <s v="Resuelta"/>
    <n v="11"/>
    <n v="6"/>
    <n v="2020"/>
    <n v="167"/>
    <s v="No Cruza"/>
    <n v="22"/>
    <n v="4"/>
    <n v="6"/>
    <n v="2020"/>
    <n v="174"/>
    <x v="1"/>
    <n v="7"/>
    <x v="2"/>
  </r>
  <r>
    <s v="P95102014040048"/>
    <x v="4"/>
    <n v="0"/>
    <n v="0"/>
    <s v="                                                                                "/>
    <s v="O.C. Riohacha       "/>
    <s v="  AMV-PROV.URBA CIUDAD CARIBE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308604                      "/>
    <s v="                                                                                "/>
    <s v="AC220"/>
    <n v="20140428"/>
    <n v="20140814"/>
    <n v="9510"/>
    <n v="20518860"/>
    <s v="Seguimiento y rev. instalacion electrica distribucion "/>
    <s v="NO"/>
    <x v="1"/>
    <n v="75"/>
    <n v="75000"/>
    <s v="Obras "/>
    <x v="6"/>
    <n v="20140814"/>
    <x v="2"/>
    <n v="1"/>
    <x v="0"/>
    <n v="28"/>
    <x v="8"/>
    <x v="8"/>
    <x v="1"/>
    <x v="849"/>
    <s v="Resuelta"/>
    <n v="14"/>
    <n v="8"/>
    <n v="2014"/>
    <n v="2295"/>
    <s v="No Cruza"/>
    <n v="108"/>
    <n v="14"/>
    <n v="8"/>
    <n v="2014"/>
    <n v="2295"/>
    <x v="0"/>
    <n v="0"/>
    <x v="3"/>
  </r>
  <r>
    <s v="P11502020040005"/>
    <x v="1"/>
    <n v="0"/>
    <n v="0"/>
    <s v="                                                                                "/>
    <s v="C.T.SOLEDAD         "/>
    <s v="RICARDO RAMON CARABALLO ORTIZ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SERVICIO.NUEVO A 220V.                                      "/>
    <s v="T2891467                      "/>
    <s v="SHIRLEY_ESTHER_TAPIA_CUADRADO                                                   "/>
    <s v="AC236"/>
    <n v="20200429"/>
    <n v="20200430"/>
    <n v="1150"/>
    <n v="27386124"/>
    <s v="Inspección Normalización"/>
    <s v="NO"/>
    <x v="1"/>
    <n v="3"/>
    <n v="3000"/>
    <s v="Suministros definitivos Simples "/>
    <x v="1"/>
    <n v="20200430"/>
    <x v="1"/>
    <n v="1"/>
    <x v="1"/>
    <n v="29"/>
    <x v="8"/>
    <x v="1"/>
    <x v="1"/>
    <x v="748"/>
    <s v="Resuelta"/>
    <n v="30"/>
    <n v="4"/>
    <n v="2020"/>
    <n v="209"/>
    <s v="No Cruza"/>
    <n v="1"/>
    <n v="30"/>
    <n v="4"/>
    <n v="2020"/>
    <n v="209"/>
    <x v="1"/>
    <n v="0"/>
    <x v="1"/>
  </r>
  <r>
    <s v="P11102019050109"/>
    <x v="1"/>
    <n v="0"/>
    <n v="0"/>
    <s v="                                                                                "/>
    <s v="C.A. Malambo        "/>
    <s v="MARIA TERESA BECERRA DE BONILLA                                         "/>
    <n v="31836273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0                      "/>
    <s v="IRINA ROMERO                                                                    "/>
    <s v="AC236"/>
    <n v="20190523"/>
    <n v="20190614"/>
    <n v="1110"/>
    <n v="26343369"/>
    <s v="Inspección Normalización"/>
    <s v="NO"/>
    <x v="1"/>
    <n v="3"/>
    <n v="3000"/>
    <s v="Suministros definitivos Simples "/>
    <x v="8"/>
    <n v="20190626"/>
    <x v="1"/>
    <n v="1"/>
    <x v="1"/>
    <n v="23"/>
    <x v="2"/>
    <x v="2"/>
    <x v="1"/>
    <x v="565"/>
    <s v="Resuelta"/>
    <n v="26"/>
    <n v="6"/>
    <n v="2019"/>
    <n v="518"/>
    <s v="No Cruza"/>
    <n v="34"/>
    <n v="14"/>
    <n v="6"/>
    <n v="2019"/>
    <n v="530"/>
    <x v="0"/>
    <n v="12"/>
    <x v="1"/>
  </r>
  <r>
    <s v="P34102020100118"/>
    <x v="3"/>
    <n v="1799033"/>
    <n v="10224160"/>
    <s v="Situacion correcta                                                              "/>
    <s v="O.C. La 14          "/>
    <s v="ISIS MEJIA VEGA                                                         "/>
    <n v="3008367487"/>
    <s v="TC090"/>
    <s v="CR 11 CL 1 96                                                                                                                                                                              "/>
    <s v="ENSENADA OLAYA HERRERA                                      "/>
    <s v="T6722017                      "/>
    <s v="Diana_Patricia_Mercado_Pinedo                                                   "/>
    <s v="AC005"/>
    <n v="20201030"/>
    <n v="20201030"/>
    <n v="3410"/>
    <n v="28260719"/>
    <s v="Modificación de Potencia"/>
    <s v="NO"/>
    <x v="2"/>
    <n v="2"/>
    <n v="2000"/>
    <s v="Aumentos de potencia"/>
    <x v="3"/>
    <n v="20201030"/>
    <x v="1"/>
    <n v="1"/>
    <x v="1"/>
    <n v="30"/>
    <x v="3"/>
    <x v="1"/>
    <x v="0"/>
    <x v="25"/>
    <s v="Pendiente"/>
    <n v="30"/>
    <n v="10"/>
    <n v="2020"/>
    <n v="26"/>
    <s v="No Cruza"/>
    <n v="26"/>
    <n v="30"/>
    <n v="10"/>
    <n v="2020"/>
    <n v="26"/>
    <x v="1"/>
    <n v="0"/>
    <x v="1"/>
  </r>
  <r>
    <s v="P11102019110079"/>
    <x v="2"/>
    <n v="2227869"/>
    <n v="0"/>
    <s v="                                                                                "/>
    <s v="O.C. B/quilla Cto   "/>
    <s v="ABILIO FERNANDEZ                                                        "/>
    <s v="3014454056 3145410866 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19"/>
    <n v="20200124"/>
    <n v="1110"/>
    <n v="27448456"/>
    <s v="Seguimiento y rev. instalacion electrica distribucion "/>
    <s v="NO"/>
    <x v="3"/>
    <n v="75"/>
    <n v="75000"/>
    <s v="Aumentos de potencia"/>
    <x v="5"/>
    <n v="20200525"/>
    <x v="2"/>
    <n v="1"/>
    <x v="0"/>
    <n v="19"/>
    <x v="5"/>
    <x v="2"/>
    <x v="1"/>
    <x v="326"/>
    <s v="Resuelta"/>
    <n v="25"/>
    <n v="5"/>
    <n v="2020"/>
    <n v="184"/>
    <s v="No Cruza"/>
    <n v="188"/>
    <n v="24"/>
    <n v="1"/>
    <n v="2020"/>
    <n v="306"/>
    <x v="1"/>
    <n v="122"/>
    <x v="2"/>
  </r>
  <r>
    <s v="P11102019070149"/>
    <x v="2"/>
    <n v="0"/>
    <n v="0"/>
    <s v="                                                                                "/>
    <s v="O.C. B/quilla Nte   "/>
    <s v="OBRA EDIFICIO FAMILIA ABUCHAIBE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 FLIA ABUCHAIBE                                         "/>
    <s v="A3151411                      "/>
    <s v="FERGIE_YULISSA_SOLANO_MANOTAS                                                   "/>
    <s v="AC190"/>
    <n v="20190730"/>
    <n v="20190823"/>
    <n v="1110"/>
    <n v="26571921"/>
    <s v="Factibilidad Distribucion "/>
    <s v="NO"/>
    <x v="1"/>
    <n v="225"/>
    <n v="225000"/>
    <s v="Obras "/>
    <x v="7"/>
    <n v="20190913"/>
    <x v="3"/>
    <n v="1"/>
    <x v="0"/>
    <n v="30"/>
    <x v="6"/>
    <x v="2"/>
    <x v="1"/>
    <x v="300"/>
    <s v="Resuelta"/>
    <n v="13"/>
    <n v="9"/>
    <n v="2019"/>
    <n v="439"/>
    <s v="No Cruza"/>
    <n v="45"/>
    <n v="23"/>
    <n v="8"/>
    <n v="2019"/>
    <n v="460"/>
    <x v="0"/>
    <n v="21"/>
    <x v="2"/>
  </r>
  <r>
    <s v="P95102018110045"/>
    <x v="2"/>
    <n v="0"/>
    <n v="0"/>
    <s v="                                                                                "/>
    <s v="O.C. B/quilla Cto   "/>
    <s v="SAS PROMOTORES DEL CARIBE                                               "/>
    <n v="3118219998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81130"/>
    <n v="20190805"/>
    <n v="9510"/>
    <n v="0"/>
    <m/>
    <s v="NO"/>
    <x v="0"/>
    <n v="300"/>
    <n v="300000"/>
    <s v="Obras "/>
    <x v="2"/>
    <n v="20190805"/>
    <x v="6"/>
    <n v="1"/>
    <x v="0"/>
    <n v="30"/>
    <x v="5"/>
    <x v="3"/>
    <x v="1"/>
    <x v="753"/>
    <s v="Sin Orden"/>
    <n v="5"/>
    <n v="8"/>
    <n v="2019"/>
    <n v="478"/>
    <s v="No Cruza"/>
    <n v="478"/>
    <n v="5"/>
    <n v="8"/>
    <n v="2019"/>
    <n v="478"/>
    <x v="0"/>
    <n v="0"/>
    <x v="2"/>
  </r>
  <r>
    <s v="P77512020070004"/>
    <x v="2"/>
    <n v="0"/>
    <n v="0"/>
    <s v="                                                                                "/>
    <s v="O.C. Riohacha       "/>
    <s v="SAMILA CIFUENTES CABAÑA TURISTICA EL POTRERITO                          "/>
    <n v="0"/>
    <s v="TC090"/>
    <s v="                                                                                                                                                                                           "/>
    <s v="CL 9                                                        "/>
    <s v="N3352044                      "/>
    <s v="Laudis_Peñaranda_                                                               "/>
    <s v="AC190"/>
    <n v="20200707"/>
    <n v="20200710"/>
    <n v="7751"/>
    <n v="27793150"/>
    <s v="Seguimiento y rev. instalacion electrica distribucion "/>
    <s v="NO"/>
    <x v="3"/>
    <n v="37.5"/>
    <n v="37500"/>
    <s v="Obras "/>
    <x v="11"/>
    <n v="20200710"/>
    <x v="2"/>
    <n v="1"/>
    <x v="0"/>
    <n v="7"/>
    <x v="6"/>
    <x v="1"/>
    <x v="3"/>
    <x v="274"/>
    <s v="Resuelta"/>
    <n v="10"/>
    <n v="7"/>
    <n v="2020"/>
    <n v="138"/>
    <d v="2020-07-10T00:00:00"/>
    <n v="3"/>
    <n v="10"/>
    <n v="7"/>
    <n v="2020"/>
    <n v="138"/>
    <x v="1"/>
    <n v="0"/>
    <x v="2"/>
  </r>
  <r>
    <s v="P11102017100092"/>
    <x v="2"/>
    <n v="0"/>
    <n v="0"/>
    <s v="                                                                                "/>
    <s v="C.T.SOLEDAD         "/>
    <s v="IVAN ANTEQUERA PROVISIONAL AVANTIKA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1019"/>
    <n v="20171211"/>
    <n v="1110"/>
    <n v="24365896"/>
    <s v="Factibilidad Distribucion "/>
    <s v="NO"/>
    <x v="1"/>
    <n v="150"/>
    <n v="150000"/>
    <s v="Obras "/>
    <x v="7"/>
    <n v="20171227"/>
    <x v="3"/>
    <n v="1"/>
    <x v="0"/>
    <n v="19"/>
    <x v="3"/>
    <x v="0"/>
    <x v="1"/>
    <x v="850"/>
    <s v="Resuelta"/>
    <n v="27"/>
    <n v="12"/>
    <n v="2017"/>
    <n v="1064"/>
    <s v="No Cruza"/>
    <n v="69"/>
    <n v="11"/>
    <n v="12"/>
    <n v="2017"/>
    <n v="1080"/>
    <x v="0"/>
    <n v="16"/>
    <x v="2"/>
  </r>
  <r>
    <s v="P11802020060016"/>
    <x v="13"/>
    <n v="0"/>
    <n v="0"/>
    <s v="                                                                                "/>
    <s v="O.C. B/quilla Cto   "/>
    <s v="SOLEDAD RETRANQUEO PORTAL DE LOS MANANTIALES                            "/>
    <n v="0"/>
    <s v="TC099"/>
    <s v="                                                                                                                                                                                           "/>
    <s v="RETRANQUEO PORTAL DE MANANTIALES                            "/>
    <s v="A3151411                      "/>
    <s v="FERGIE_YULISSA_SOLANO_MANOTAS                                                   "/>
    <s v="AC232"/>
    <n v="20200612"/>
    <n v="20200612"/>
    <n v="1180"/>
    <n v="0"/>
    <m/>
    <s v="NO"/>
    <x v="0"/>
    <n v="1"/>
    <n v="1000"/>
    <s v="Obras "/>
    <x v="20"/>
    <n v="20200612"/>
    <x v="4"/>
    <n v="1"/>
    <x v="0"/>
    <n v="12"/>
    <x v="4"/>
    <x v="1"/>
    <x v="1"/>
    <x v="252"/>
    <s v="Sin Orden"/>
    <n v="12"/>
    <n v="6"/>
    <n v="2020"/>
    <n v="166"/>
    <s v="No Cruza"/>
    <n v="166"/>
    <n v="12"/>
    <n v="6"/>
    <n v="2020"/>
    <n v="166"/>
    <x v="1"/>
    <n v="0"/>
    <x v="8"/>
  </r>
  <r>
    <s v="P11802020040040"/>
    <x v="1"/>
    <n v="0"/>
    <n v="0"/>
    <s v="                                                                                "/>
    <s v="O.C. B/quilla Cto   "/>
    <s v="UBALDO ENRIQUE URINA ALTAHONA                                           "/>
    <n v="3124403902"/>
    <s v="TC090"/>
    <s v="                                                                                                                                                                                           "/>
    <s v="=CRA 18B 63 44                                              "/>
    <s v="T3215501                      "/>
    <s v="Luz_Estela_Arevalo_de_León                                                      "/>
    <s v="AC236"/>
    <n v="20200429"/>
    <n v="20200430"/>
    <n v="1180"/>
    <n v="27381766"/>
    <s v="Inspección Normalización"/>
    <s v="NO"/>
    <x v="1"/>
    <n v="3"/>
    <n v="3000"/>
    <s v="Suministros definitivos Simples "/>
    <x v="1"/>
    <n v="20200430"/>
    <x v="1"/>
    <n v="1"/>
    <x v="1"/>
    <n v="29"/>
    <x v="8"/>
    <x v="1"/>
    <x v="1"/>
    <x v="748"/>
    <s v="Resuelta"/>
    <n v="30"/>
    <n v="4"/>
    <n v="2020"/>
    <n v="209"/>
    <s v="No Cruza"/>
    <n v="1"/>
    <n v="30"/>
    <n v="4"/>
    <n v="2020"/>
    <n v="209"/>
    <x v="1"/>
    <n v="0"/>
    <x v="1"/>
  </r>
  <r>
    <s v="P75412018090011"/>
    <x v="2"/>
    <n v="0"/>
    <n v="0"/>
    <s v="                                                                                "/>
    <s v="O.C Sabanalarga     "/>
    <s v="CANDELARIA PARQUE PLAZA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RQUE PLAZA                                                "/>
    <s v="A8742068                      "/>
    <s v="Alvaro_Enrique_Hernandez_Suarez                                                 "/>
    <s v="AC190"/>
    <n v="20180914"/>
    <n v="20190206"/>
    <n v="7541"/>
    <n v="26246932"/>
    <s v="Seguimiento y rev. instalacion electrica distribucion "/>
    <s v="NO"/>
    <x v="1"/>
    <n v="30"/>
    <n v="30000"/>
    <s v="Obras "/>
    <x v="8"/>
    <n v="20200722"/>
    <x v="2"/>
    <n v="1"/>
    <x v="0"/>
    <n v="14"/>
    <x v="7"/>
    <x v="3"/>
    <x v="4"/>
    <x v="807"/>
    <s v="Resuelta"/>
    <n v="22"/>
    <n v="7"/>
    <n v="2020"/>
    <n v="126"/>
    <d v="2019-04-26T00:00:00"/>
    <n v="677"/>
    <n v="6"/>
    <n v="2"/>
    <n v="2019"/>
    <n v="658"/>
    <x v="0"/>
    <n v="532"/>
    <x v="2"/>
  </r>
  <r>
    <s v="P34102020020052"/>
    <x v="4"/>
    <n v="0"/>
    <n v="0"/>
    <s v="                                                                                "/>
    <s v="ZE Santa_Marta      "/>
    <s v="RETRANQUEO MIRADOR DE MINCA URBANIZACIOIN                               "/>
    <n v="3142936562"/>
    <s v="TC092"/>
    <s v="                                                                                                                                                                                           "/>
    <s v="ENTRADA MIRADOR DE MINCA                                    "/>
    <s v="T9697258                      "/>
    <s v="Adriana_Duran_Q                                                                 "/>
    <s v="AC220"/>
    <n v="20200212"/>
    <n v="20201120"/>
    <n v="3410"/>
    <n v="28225010"/>
    <s v="Seguimiento y rev. instalacion electrica distribucion "/>
    <s v="NO"/>
    <x v="3"/>
    <n v="1"/>
    <n v="1000"/>
    <s v="Obras "/>
    <x v="4"/>
    <n v="20201120"/>
    <x v="4"/>
    <n v="1"/>
    <x v="0"/>
    <n v="12"/>
    <x v="1"/>
    <x v="1"/>
    <x v="0"/>
    <x v="190"/>
    <s v="Resuelta"/>
    <n v="20"/>
    <n v="11"/>
    <n v="2020"/>
    <n v="5"/>
    <d v="2020-10-09T00:00:00"/>
    <n v="282"/>
    <n v="20"/>
    <n v="11"/>
    <n v="2020"/>
    <n v="5"/>
    <x v="1"/>
    <n v="0"/>
    <x v="3"/>
  </r>
  <r>
    <s v="P34602020090024"/>
    <x v="9"/>
    <n v="0"/>
    <n v="0"/>
    <s v="                                                                                "/>
    <s v="O.C. La 14          "/>
    <s v="ONALDO OLIVO BMT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3460"/>
    <n v="28282019"/>
    <s v="Factibilidad Distribucion "/>
    <s v="NO"/>
    <x v="1"/>
    <n v="25"/>
    <n v="25000"/>
    <s v="Obras "/>
    <x v="17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6"/>
    <n v="9"/>
    <n v="2020"/>
    <n v="70"/>
    <x v="1"/>
    <n v="58"/>
    <x v="6"/>
  </r>
  <r>
    <s v="P11102020020100"/>
    <x v="0"/>
    <n v="2950065"/>
    <n v="20159403"/>
    <s v="Situacion correcta                                                              "/>
    <s v="O.C. B/quilla Nte   "/>
    <s v="MARTHA MEYER V                                                          "/>
    <s v="3003057798 3195538    "/>
    <s v="TC092"/>
    <s v="CL 86 47 81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00"/>
    <n v="20200220"/>
    <n v="20200302"/>
    <n v="1110"/>
    <n v="27198931"/>
    <s v="Factibilidad Distribucion "/>
    <s v="NO"/>
    <x v="1"/>
    <n v="75"/>
    <n v="75000"/>
    <s v="Aumentos de potencia"/>
    <x v="0"/>
    <n v="20200302"/>
    <x v="2"/>
    <n v="1"/>
    <x v="0"/>
    <n v="20"/>
    <x v="1"/>
    <x v="1"/>
    <x v="1"/>
    <x v="115"/>
    <s v="Resuelta"/>
    <n v="2"/>
    <n v="3"/>
    <n v="2020"/>
    <n v="268"/>
    <s v="No Cruza"/>
    <n v="11"/>
    <n v="2"/>
    <n v="3"/>
    <n v="2020"/>
    <n v="268"/>
    <x v="1"/>
    <n v="0"/>
    <x v="0"/>
  </r>
  <r>
    <s v="P34102020060037"/>
    <x v="4"/>
    <n v="0"/>
    <n v="0"/>
    <s v="                                                                                "/>
    <s v="ZE Santa_Marta      "/>
    <s v="COLOMBIA ARTEMARMOL                                                     "/>
    <n v="3218613063"/>
    <s v="TC092"/>
    <s v="                                                                                                                                                                                           "/>
    <s v="PROVISIONAL ARTEMARMOL                                      "/>
    <s v="T9697258                      "/>
    <s v="Adriana_Duran_Q                                                                 "/>
    <s v="AC220"/>
    <n v="20200630"/>
    <n v="20201023"/>
    <n v="3410"/>
    <n v="28225052"/>
    <s v="Seguimiento y rev. instalacion electrica distribucion "/>
    <s v="NO"/>
    <x v="3"/>
    <n v="45"/>
    <n v="45000"/>
    <s v="Obras "/>
    <x v="4"/>
    <n v="20201023"/>
    <x v="2"/>
    <n v="1"/>
    <x v="0"/>
    <n v="30"/>
    <x v="4"/>
    <x v="1"/>
    <x v="0"/>
    <x v="588"/>
    <s v="Resuelta"/>
    <n v="23"/>
    <n v="10"/>
    <n v="2020"/>
    <n v="33"/>
    <s v="No Cruza"/>
    <n v="115"/>
    <n v="23"/>
    <n v="10"/>
    <n v="2020"/>
    <n v="33"/>
    <x v="1"/>
    <n v="0"/>
    <x v="3"/>
  </r>
  <r>
    <s v="P34602020090020"/>
    <x v="2"/>
    <n v="0"/>
    <n v="0"/>
    <s v="                                                                                "/>
    <s v="O.C. La 14          "/>
    <s v="ANTONIO DAVID RESTREPO PERTUZ BMT FCA  EL COLONAL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3460"/>
    <n v="28160778"/>
    <s v="Factibilidad Distribucion "/>
    <s v="NO"/>
    <x v="1"/>
    <n v="30"/>
    <n v="30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1102019120092"/>
    <x v="2"/>
    <n v="0"/>
    <n v="0"/>
    <s v="                                                                                "/>
    <s v="O.C. B/quilla Nte   "/>
    <e v="#NAME?"/>
    <s v="3007379183 3185040    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43                      "/>
    <s v="                                                                                "/>
    <s v="AC190"/>
    <n v="20191213"/>
    <n v="20200929"/>
    <n v="1110"/>
    <n v="0"/>
    <m/>
    <s v="NO"/>
    <x v="0"/>
    <n v="45"/>
    <n v="45000"/>
    <s v="Coogeneración/Suplencia "/>
    <x v="5"/>
    <n v="20200929"/>
    <x v="10"/>
    <n v="1"/>
    <x v="2"/>
    <n v="13"/>
    <x v="9"/>
    <x v="2"/>
    <x v="1"/>
    <x v="636"/>
    <s v="Sin Orden"/>
    <n v="29"/>
    <n v="9"/>
    <n v="2020"/>
    <n v="57"/>
    <s v="No Cruza"/>
    <n v="57"/>
    <n v="29"/>
    <n v="9"/>
    <n v="2020"/>
    <n v="57"/>
    <x v="1"/>
    <n v="0"/>
    <x v="2"/>
  </r>
  <r>
    <s v="P11502020010027"/>
    <x v="5"/>
    <n v="0"/>
    <n v="0"/>
    <s v="                                                                                "/>
    <s v="O.C. B/quilla Nte   "/>
    <s v="HNTAS DE LOS DESVAL ASOC.PUBLICA FIELES CATOLICOS                       "/>
    <n v="3008634356"/>
    <s v="TC092"/>
    <s v="                                                                                                                                                                                           "/>
    <s v="CRA 13 10 32                                                "/>
    <s v="RC000113                      "/>
    <s v="ABEL_DAVID_SOCARRÁS_POLO                                                        "/>
    <s v="AC230"/>
    <n v="20200128"/>
    <n v="20200128"/>
    <n v="1150"/>
    <n v="0"/>
    <m/>
    <s v="NO"/>
    <x v="0"/>
    <n v="10.199999999999999"/>
    <n v="10200"/>
    <s v="Coogeneración/Suplencia "/>
    <x v="9"/>
    <n v="20200128"/>
    <x v="10"/>
    <n v="1"/>
    <x v="2"/>
    <n v="28"/>
    <x v="11"/>
    <x v="1"/>
    <x v="1"/>
    <x v="543"/>
    <s v="Sin Orden"/>
    <n v="28"/>
    <n v="1"/>
    <n v="2020"/>
    <n v="302"/>
    <s v="No Cruza"/>
    <n v="302"/>
    <n v="28"/>
    <n v="1"/>
    <n v="2020"/>
    <n v="302"/>
    <x v="1"/>
    <n v="0"/>
    <x v="4"/>
  </r>
  <r>
    <s v="P95302020050001"/>
    <x v="2"/>
    <n v="0"/>
    <n v="0"/>
    <s v="                                                                                "/>
    <s v="ZE Bquilla-Sur-S/dad"/>
    <s v="PINAL DEL RIO II SUBNORMAL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II                                                "/>
    <s v="T9763922                      "/>
    <s v="Somaya_Rincon                                                                   "/>
    <s v="AC190"/>
    <n v="20200527"/>
    <n v="20200527"/>
    <n v="9530"/>
    <n v="0"/>
    <m/>
    <s v="NO"/>
    <x v="0"/>
    <n v="75"/>
    <n v="75000"/>
    <s v="Obras "/>
    <x v="2"/>
    <n v="20200527"/>
    <x v="0"/>
    <n v="1"/>
    <x v="0"/>
    <n v="27"/>
    <x v="2"/>
    <x v="1"/>
    <x v="1"/>
    <x v="61"/>
    <s v="Sin Orden"/>
    <n v="27"/>
    <n v="5"/>
    <n v="2020"/>
    <n v="182"/>
    <s v="No Cruza"/>
    <n v="182"/>
    <n v="27"/>
    <n v="5"/>
    <n v="2020"/>
    <n v="182"/>
    <x v="1"/>
    <n v="0"/>
    <x v="2"/>
  </r>
  <r>
    <s v="P34402020110017"/>
    <x v="3"/>
    <n v="3865812"/>
    <n v="20682447"/>
    <s v="Situacion correcta                                                              "/>
    <s v="O.C. Fundación      "/>
    <s v="DINA LUZ MORENO OROZCO                                                  "/>
    <n v="3176521992"/>
    <s v="TC090"/>
    <s v="CL 2A 13 2                                                                                                                                                                                 "/>
    <s v="                                                            "/>
    <s v="A7106794                      "/>
    <s v="Belkis_Gonzalez_Bermudez                                                        "/>
    <s v="AC005"/>
    <n v="20201120"/>
    <n v="20201120"/>
    <n v="3440"/>
    <n v="28292968"/>
    <s v="Modificación de Potencia"/>
    <s v="NO"/>
    <x v="2"/>
    <n v="3"/>
    <n v="3000"/>
    <s v="Aumentos de potencia"/>
    <x v="3"/>
    <n v="20201120"/>
    <x v="1"/>
    <n v="1"/>
    <x v="1"/>
    <n v="20"/>
    <x v="5"/>
    <x v="1"/>
    <x v="0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34102017100028"/>
    <x v="4"/>
    <n v="0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220"/>
    <n v="20171010"/>
    <n v="20171123"/>
    <n v="3410"/>
    <n v="24474102"/>
    <s v="Seguimiento y rev. instalacion electrica distribucion "/>
    <s v="NO"/>
    <x v="1"/>
    <n v="225"/>
    <n v="225000"/>
    <s v="Obras "/>
    <x v="4"/>
    <n v="20171123"/>
    <x v="3"/>
    <n v="1"/>
    <x v="0"/>
    <n v="10"/>
    <x v="3"/>
    <x v="0"/>
    <x v="0"/>
    <x v="591"/>
    <s v="Resuelta"/>
    <n v="23"/>
    <n v="11"/>
    <n v="2017"/>
    <n v="1098"/>
    <s v="No Cruza"/>
    <n v="44"/>
    <n v="23"/>
    <n v="11"/>
    <n v="2017"/>
    <n v="1098"/>
    <x v="0"/>
    <n v="0"/>
    <x v="3"/>
  </r>
  <r>
    <s v="P95202017090007"/>
    <x v="0"/>
    <n v="3758181"/>
    <n v="0"/>
    <s v="                                                                                "/>
    <s v="O.C Sabanalarga     "/>
    <s v="JOSE ASDRUBAL BOTERO GARCIA                                             "/>
    <n v="3005024835"/>
    <s v="TC090"/>
    <s v="                                                                                                                                                                                           "/>
    <s v="TRANSFORMADOR ILEGAL D 30KVA                                "/>
    <s v="T9763922                      "/>
    <s v="Somaya_Rincon                                                                   "/>
    <s v="AC100"/>
    <n v="20170912"/>
    <n v="20170918"/>
    <n v="9520"/>
    <n v="24236801"/>
    <s v="Factibilidad Distribucion "/>
    <s v="NO"/>
    <x v="1"/>
    <n v="75"/>
    <n v="75000"/>
    <s v="Aumentos de potencia"/>
    <x v="0"/>
    <n v="20170918"/>
    <x v="2"/>
    <n v="1"/>
    <x v="0"/>
    <n v="12"/>
    <x v="7"/>
    <x v="0"/>
    <x v="4"/>
    <x v="851"/>
    <s v="Resuelta"/>
    <n v="18"/>
    <n v="9"/>
    <n v="2017"/>
    <n v="1164"/>
    <s v="No Cruza"/>
    <n v="6"/>
    <n v="18"/>
    <n v="9"/>
    <n v="2017"/>
    <n v="1164"/>
    <x v="0"/>
    <n v="0"/>
    <x v="0"/>
  </r>
  <r>
    <s v="P11102019090050"/>
    <x v="0"/>
    <n v="0"/>
    <n v="0"/>
    <s v="                                                                                "/>
    <s v="O.C. B/quilla Nte   "/>
    <s v="  DEFINITIVO BODEGA LA 33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DEFINITIVO BODEGA LA 33                                     "/>
    <s v="A3151411                      "/>
    <s v="FERGIE_YULISSA_SOLANO_MANOTAS                                                   "/>
    <s v="AC100"/>
    <n v="20190910"/>
    <n v="20190919"/>
    <n v="1110"/>
    <n v="26720059"/>
    <s v="Factibilidad Distribucion "/>
    <s v="NO"/>
    <x v="1"/>
    <n v="30"/>
    <n v="30000"/>
    <s v="Obras "/>
    <x v="0"/>
    <n v="20190919"/>
    <x v="2"/>
    <n v="1"/>
    <x v="0"/>
    <n v="10"/>
    <x v="7"/>
    <x v="2"/>
    <x v="1"/>
    <x v="38"/>
    <s v="Resuelta"/>
    <n v="19"/>
    <n v="9"/>
    <n v="2019"/>
    <n v="433"/>
    <s v="No Cruza"/>
    <n v="9"/>
    <n v="19"/>
    <n v="9"/>
    <n v="2019"/>
    <n v="433"/>
    <x v="0"/>
    <n v="0"/>
    <x v="0"/>
  </r>
  <r>
    <s v="P11102018100128"/>
    <x v="4"/>
    <n v="0"/>
    <n v="0"/>
    <s v="                                                                                "/>
    <s v="C.A. Malambo        "/>
    <s v="LANGOLO 59 EDIFICIO RESIDENCIAL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LANGOLO 59                                         "/>
    <s v="TR183120                      "/>
    <s v="                                                                                "/>
    <s v="AC220"/>
    <n v="20181026"/>
    <n v="20190712"/>
    <n v="1110"/>
    <n v="25736388"/>
    <s v="Seguimiento y rev. instalacion electrica distribucion "/>
    <s v="NO"/>
    <x v="3"/>
    <n v="500"/>
    <n v="500000"/>
    <s v="Obras "/>
    <x v="6"/>
    <n v="20190712"/>
    <x v="6"/>
    <n v="1"/>
    <x v="0"/>
    <n v="26"/>
    <x v="3"/>
    <x v="3"/>
    <x v="1"/>
    <x v="100"/>
    <s v="Resuelta"/>
    <n v="12"/>
    <n v="7"/>
    <n v="2019"/>
    <n v="502"/>
    <s v="No Cruza"/>
    <n v="259"/>
    <n v="12"/>
    <n v="7"/>
    <n v="2019"/>
    <n v="502"/>
    <x v="0"/>
    <n v="0"/>
    <x v="3"/>
  </r>
  <r>
    <s v="P93302019050010"/>
    <x v="2"/>
    <n v="0"/>
    <n v="0"/>
    <s v="                                                                                "/>
    <s v="O.C. Riohacha       "/>
    <s v="EDER DELUQUE HOTEL DIAMANTE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521"/>
    <n v="20191122"/>
    <n v="9330"/>
    <n v="26358947"/>
    <s v="Factibilidad Distribucion "/>
    <s v="NO"/>
    <x v="1"/>
    <n v="112.5"/>
    <n v="112500"/>
    <s v="Obras "/>
    <x v="7"/>
    <n v="20191205"/>
    <x v="2"/>
    <n v="1"/>
    <x v="0"/>
    <n v="21"/>
    <x v="2"/>
    <x v="2"/>
    <x v="3"/>
    <x v="118"/>
    <s v="Resuelta"/>
    <n v="5"/>
    <n v="12"/>
    <n v="2019"/>
    <n v="356"/>
    <s v="No Cruza"/>
    <n v="198"/>
    <n v="22"/>
    <n v="11"/>
    <n v="2019"/>
    <n v="369"/>
    <x v="0"/>
    <n v="13"/>
    <x v="2"/>
  </r>
  <r>
    <s v="P11702020090059"/>
    <x v="2"/>
    <n v="8745911"/>
    <n v="35092367"/>
    <s v="Situacion correcta                                                              "/>
    <s v="O.C. B/quilla Cto   "/>
    <s v="CANDELARIA MERIÑO BUELVAS                                               "/>
    <n v="3006765241"/>
    <s v="TC092"/>
    <s v="CL 17 18 4          P  2 APTO    1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915"/>
    <n v="20201111"/>
    <n v="1170"/>
    <n v="28143356"/>
    <s v="Factibilidad Distribucion "/>
    <s v="NO"/>
    <x v="1"/>
    <n v="30"/>
    <n v="30000"/>
    <s v="Aumentos de potencia"/>
    <x v="16"/>
    <n v="20201113"/>
    <x v="2"/>
    <n v="1"/>
    <x v="0"/>
    <n v="15"/>
    <x v="7"/>
    <x v="1"/>
    <x v="1"/>
    <x v="69"/>
    <s v="Resuelta"/>
    <n v="13"/>
    <n v="11"/>
    <n v="2020"/>
    <n v="12"/>
    <s v="No Cruza"/>
    <n v="59"/>
    <n v="11"/>
    <n v="11"/>
    <n v="2020"/>
    <n v="14"/>
    <x v="1"/>
    <n v="2"/>
    <x v="2"/>
  </r>
  <r>
    <s v="P95102020030028"/>
    <x v="5"/>
    <n v="0"/>
    <n v="0"/>
    <s v="                                                                                "/>
    <s v="O.C. B/quilla Sur   "/>
    <s v="GABRIEL DE JESUS VELEZ MARTINEZ                                         "/>
    <n v="3316432"/>
    <s v="TC090"/>
    <s v="                                                                                                                                                                                           "/>
    <s v="CRA 24 115 85                                               "/>
    <s v="A2747698                      "/>
    <s v="NUBIS_ZAMBRANO_BELEÑO                                                           "/>
    <s v="AC230"/>
    <n v="20200313"/>
    <n v="20200313"/>
    <n v="9510"/>
    <n v="0"/>
    <m/>
    <s v="NO"/>
    <x v="0"/>
    <n v="3"/>
    <n v="3000"/>
    <s v="Suministros definitivos Simples "/>
    <x v="9"/>
    <n v="20200313"/>
    <x v="1"/>
    <n v="1"/>
    <x v="1"/>
    <n v="13"/>
    <x v="0"/>
    <x v="1"/>
    <x v="1"/>
    <x v="460"/>
    <s v="Sin Orden"/>
    <n v="13"/>
    <n v="3"/>
    <n v="2020"/>
    <n v="257"/>
    <s v="No Cruza"/>
    <n v="257"/>
    <n v="13"/>
    <n v="3"/>
    <n v="2020"/>
    <n v="257"/>
    <x v="1"/>
    <n v="0"/>
    <x v="4"/>
  </r>
  <r>
    <s v="P93402020020008"/>
    <x v="2"/>
    <n v="3740475"/>
    <n v="36098951"/>
    <s v="Situacion correcta                                                              "/>
    <s v="ZE Santa_Marta      "/>
    <s v="OSCAR PRIETO BMT                                                        "/>
    <n v="3106096668"/>
    <s v="TC092"/>
    <s v="CL PRINCIPAL CR 1 127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221"/>
    <n v="20200408"/>
    <n v="9340"/>
    <n v="27214924"/>
    <s v="Factibilidad Distribucion "/>
    <s v="NO"/>
    <x v="1"/>
    <n v="150"/>
    <n v="150000"/>
    <s v="Aumentos de potencia"/>
    <x v="16"/>
    <n v="20200414"/>
    <x v="3"/>
    <n v="1"/>
    <x v="0"/>
    <n v="21"/>
    <x v="1"/>
    <x v="1"/>
    <x v="0"/>
    <x v="552"/>
    <s v="Resuelta"/>
    <n v="14"/>
    <n v="4"/>
    <n v="2020"/>
    <n v="225"/>
    <s v="No Cruza"/>
    <n v="53"/>
    <n v="8"/>
    <n v="4"/>
    <n v="2020"/>
    <n v="231"/>
    <x v="1"/>
    <n v="6"/>
    <x v="2"/>
  </r>
  <r>
    <s v="P11102018120079"/>
    <x v="2"/>
    <n v="2962569"/>
    <n v="0"/>
    <s v="                                                                                "/>
    <s v="C.T.SOLEDAD         "/>
    <s v="SUPERTIENDAS OLIMPICA INV AGROPECUARIAS DE MIER CHARRIS                 "/>
    <n v="3108663187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221"/>
    <n v="20190128"/>
    <n v="1110"/>
    <n v="26105487"/>
    <s v="Seguimiento y rev. instalacion electrica distribucion "/>
    <s v="NO"/>
    <x v="3"/>
    <n v="112.5"/>
    <n v="112500"/>
    <s v="Aumentos de potencia"/>
    <x v="8"/>
    <n v="20190726"/>
    <x v="3"/>
    <n v="1"/>
    <x v="0"/>
    <n v="21"/>
    <x v="9"/>
    <x v="3"/>
    <x v="1"/>
    <x v="163"/>
    <s v="Resuelta"/>
    <n v="26"/>
    <n v="7"/>
    <n v="2019"/>
    <n v="488"/>
    <s v="No Cruza"/>
    <n v="217"/>
    <n v="28"/>
    <n v="1"/>
    <n v="2019"/>
    <n v="667"/>
    <x v="0"/>
    <n v="179"/>
    <x v="2"/>
  </r>
  <r>
    <s v="P95302018110002"/>
    <x v="2"/>
    <n v="0"/>
    <n v="0"/>
    <s v="                                                                                "/>
    <s v="C.T.SOLEDAD      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114"/>
    <n v="20181114"/>
    <n v="9530"/>
    <n v="25723901"/>
    <s v="Seguimiento y rev. instalacion electrica distribucion "/>
    <s v="NO"/>
    <x v="1"/>
    <n v="500"/>
    <n v="500000"/>
    <s v="Obras "/>
    <x v="7"/>
    <n v="20181114"/>
    <x v="3"/>
    <n v="1"/>
    <x v="0"/>
    <n v="14"/>
    <x v="5"/>
    <x v="3"/>
    <x v="1"/>
    <x v="206"/>
    <s v="Resuelta"/>
    <n v="14"/>
    <n v="11"/>
    <n v="2018"/>
    <n v="742"/>
    <d v="2018-11-16T00:00:00"/>
    <n v="0"/>
    <n v="14"/>
    <n v="11"/>
    <n v="2018"/>
    <n v="742"/>
    <x v="0"/>
    <n v="0"/>
    <x v="2"/>
  </r>
  <r>
    <s v="P11802020010088"/>
    <x v="2"/>
    <n v="0"/>
    <n v="0"/>
    <s v="                                                                                "/>
    <s v="O.C. B/quilla Cto   "/>
    <s v="  CONSTRUCCIONES MARVAL S.A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YECTO PUNTA ALTA                                         "/>
    <s v="A3151411                      "/>
    <s v="FERGIE_YULISSA_SOLANO_MANOTAS                                                   "/>
    <s v="AC190"/>
    <n v="20200129"/>
    <n v="20200903"/>
    <n v="1180"/>
    <n v="27129213"/>
    <s v="Factibilidad Distribucion "/>
    <s v="NO"/>
    <x v="1"/>
    <n v="630"/>
    <n v="630000"/>
    <s v="Obras "/>
    <x v="7"/>
    <n v="20200905"/>
    <x v="6"/>
    <n v="1"/>
    <x v="0"/>
    <n v="29"/>
    <x v="11"/>
    <x v="1"/>
    <x v="1"/>
    <x v="584"/>
    <s v="Resuelta"/>
    <n v="5"/>
    <n v="9"/>
    <n v="2020"/>
    <n v="81"/>
    <s v="No Cruza"/>
    <n v="220"/>
    <n v="3"/>
    <n v="9"/>
    <n v="2020"/>
    <n v="83"/>
    <x v="1"/>
    <n v="2"/>
    <x v="2"/>
  </r>
  <r>
    <s v="P93402020100009"/>
    <x v="9"/>
    <n v="0"/>
    <n v="0"/>
    <s v="                                                                                "/>
    <s v="O.C. La 14          "/>
    <s v="FRANCISCO ANTONIO VALLEJO BLANCO BMT FCA LA YENIS 1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10"/>
    <n v="9340"/>
    <n v="0"/>
    <m/>
    <s v="NO"/>
    <x v="0"/>
    <n v="30"/>
    <n v="30000"/>
    <s v="Obras "/>
    <x v="15"/>
    <n v="20201010"/>
    <x v="2"/>
    <n v="1"/>
    <x v="0"/>
    <n v="10"/>
    <x v="3"/>
    <x v="1"/>
    <x v="0"/>
    <x v="309"/>
    <s v="Sin Orden"/>
    <n v="10"/>
    <n v="10"/>
    <n v="2020"/>
    <n v="46"/>
    <s v="No Cruza"/>
    <n v="46"/>
    <n v="10"/>
    <n v="10"/>
    <n v="2020"/>
    <n v="46"/>
    <x v="1"/>
    <n v="0"/>
    <x v="6"/>
  </r>
  <r>
    <s v="P11802020110004"/>
    <x v="1"/>
    <n v="0"/>
    <n v="0"/>
    <s v="                                                                                "/>
    <s v="O.C. B/quilla Nte   "/>
    <s v="JOSE GABRIEL ROYERO MEZA                                                "/>
    <n v="301282077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026                      "/>
    <s v="LUIS_DAVID_REYES_MEDINA                                                         "/>
    <s v="AC236"/>
    <n v="20201103"/>
    <n v="20201109"/>
    <n v="1180"/>
    <n v="28265914"/>
    <s v="Inspección Normalización"/>
    <s v="NO"/>
    <x v="1"/>
    <n v="3"/>
    <n v="3000"/>
    <s v="Suministros definitivos Simples "/>
    <x v="1"/>
    <n v="20201109"/>
    <x v="1"/>
    <n v="1"/>
    <x v="1"/>
    <n v="3"/>
    <x v="5"/>
    <x v="1"/>
    <x v="1"/>
    <x v="101"/>
    <s v="Resuelta"/>
    <n v="9"/>
    <n v="11"/>
    <n v="2020"/>
    <n v="16"/>
    <s v="No Cruza"/>
    <n v="6"/>
    <n v="9"/>
    <n v="11"/>
    <n v="2020"/>
    <n v="16"/>
    <x v="1"/>
    <n v="0"/>
    <x v="1"/>
  </r>
  <r>
    <s v="P11102019100144"/>
    <x v="2"/>
    <n v="2980107"/>
    <n v="20161056"/>
    <s v="Situacion correcta                                                              "/>
    <s v="O.C. B/quilla Nte   "/>
    <s v="GERONIMO BENEDETTI                                                      "/>
    <n v="3126194336"/>
    <s v="TC090"/>
    <s v="CL 96 46 99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024"/>
    <n v="20191226"/>
    <n v="1110"/>
    <n v="26854852"/>
    <s v="Factibilidad Distribucion "/>
    <s v="NO"/>
    <x v="1"/>
    <n v="45"/>
    <n v="45000"/>
    <s v="Aumentos de potencia"/>
    <x v="7"/>
    <n v="20191226"/>
    <x v="2"/>
    <n v="1"/>
    <x v="0"/>
    <n v="24"/>
    <x v="3"/>
    <x v="2"/>
    <x v="1"/>
    <x v="220"/>
    <s v="Resuelta"/>
    <n v="26"/>
    <n v="12"/>
    <n v="2019"/>
    <n v="335"/>
    <s v="No Cruza"/>
    <n v="63"/>
    <n v="26"/>
    <n v="12"/>
    <n v="2019"/>
    <n v="335"/>
    <x v="1"/>
    <n v="0"/>
    <x v="2"/>
  </r>
  <r>
    <s v="P95102020110036"/>
    <x v="5"/>
    <n v="0"/>
    <n v="0"/>
    <s v="                                                                                "/>
    <s v="OC CCIAL AMERICANO  "/>
    <s v="INGRID DE LA ASUNCION RODRIGUEZ                                         "/>
    <n v="3214104195"/>
    <s v="TC090"/>
    <s v="                                                                                                                                                                                           "/>
    <s v="DE LA ASUNCION R INGRID                                     "/>
    <s v="MP000293                      "/>
    <s v="WENDY_PAOLA_NIEBLES_TAFUR                                                       "/>
    <s v="AC230"/>
    <n v="20201119"/>
    <n v="20201119"/>
    <n v="9510"/>
    <n v="0"/>
    <m/>
    <s v="NO"/>
    <x v="0"/>
    <n v="3"/>
    <n v="3000"/>
    <s v="Suministros definitivos Simples "/>
    <x v="9"/>
    <n v="20201119"/>
    <x v="1"/>
    <n v="1"/>
    <x v="1"/>
    <n v="19"/>
    <x v="5"/>
    <x v="1"/>
    <x v="1"/>
    <x v="94"/>
    <s v="Sin Orden"/>
    <n v="19"/>
    <n v="11"/>
    <n v="2020"/>
    <n v="6"/>
    <s v="No Cruza"/>
    <n v="6"/>
    <n v="19"/>
    <n v="11"/>
    <n v="2020"/>
    <n v="6"/>
    <x v="1"/>
    <n v="0"/>
    <x v="4"/>
  </r>
  <r>
    <s v="P11102014050070"/>
    <x v="4"/>
    <n v="0"/>
    <n v="0"/>
    <s v="                                                                                "/>
    <s v="O.C. B/quilla Nte   "/>
    <s v="DROGUERIAS OLIMPICA S.A. SUPERTIENDAS Y                                 "/>
    <n v="3158838416"/>
    <s v="TC088"/>
    <s v="                                                                                                                                                                                           "/>
    <s v="CENTRO COM PORTAL DEL PRADO                                 "/>
    <s v="T2209287                      "/>
    <s v="Willinton_Antonio_Molina_Esmeral                                                "/>
    <s v="AC220"/>
    <n v="20140509"/>
    <n v="20141120"/>
    <n v="1110"/>
    <n v="20860418"/>
    <s v="Seguimiento y rev. instalacion electrica distribucion "/>
    <s v="NO"/>
    <x v="1"/>
    <n v="45"/>
    <n v="45000"/>
    <s v="Obras "/>
    <x v="6"/>
    <n v="20141120"/>
    <x v="7"/>
    <n v="1"/>
    <x v="0"/>
    <n v="9"/>
    <x v="2"/>
    <x v="8"/>
    <x v="1"/>
    <x v="852"/>
    <s v="Resuelta"/>
    <n v="20"/>
    <n v="11"/>
    <n v="2014"/>
    <n v="2197"/>
    <s v="No Cruza"/>
    <n v="195"/>
    <n v="20"/>
    <n v="11"/>
    <n v="2014"/>
    <n v="2197"/>
    <x v="0"/>
    <n v="0"/>
    <x v="3"/>
  </r>
  <r>
    <s v="P11102020040002"/>
    <x v="4"/>
    <n v="0"/>
    <n v="0"/>
    <s v="                                                                                "/>
    <s v="O.C. B/quilla Cto   "/>
    <s v="  EDIFICIO CARLOS SALGADO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20"/>
    <n v="20200402"/>
    <n v="20201014"/>
    <n v="1110"/>
    <n v="27844918"/>
    <s v="Seguimiento y rev. instalacion electrica distribucion "/>
    <s v="NO"/>
    <x v="3"/>
    <n v="30"/>
    <n v="30000"/>
    <s v="Obras "/>
    <x v="6"/>
    <n v="20201014"/>
    <x v="2"/>
    <n v="1"/>
    <x v="0"/>
    <n v="2"/>
    <x v="8"/>
    <x v="1"/>
    <x v="1"/>
    <x v="515"/>
    <s v="Resuelta"/>
    <n v="14"/>
    <n v="10"/>
    <n v="2020"/>
    <n v="42"/>
    <s v="No Cruza"/>
    <n v="195"/>
    <n v="14"/>
    <n v="10"/>
    <n v="2020"/>
    <n v="42"/>
    <x v="1"/>
    <n v="0"/>
    <x v="3"/>
  </r>
  <r>
    <s v="P11802020050002"/>
    <x v="1"/>
    <n v="0"/>
    <n v="0"/>
    <s v="                                                                                "/>
    <s v="O.C. B/quilla Cto   "/>
    <s v="EMILCE PRENT HERAZO                                                     "/>
    <n v="374825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36"/>
    <n v="20200504"/>
    <n v="20200507"/>
    <n v="1180"/>
    <n v="27403371"/>
    <s v="Inspección Normalización"/>
    <s v="NO"/>
    <x v="1"/>
    <n v="3"/>
    <n v="3000"/>
    <s v="Suministros definitivos Simples "/>
    <x v="1"/>
    <n v="20200507"/>
    <x v="1"/>
    <n v="1"/>
    <x v="1"/>
    <n v="4"/>
    <x v="2"/>
    <x v="1"/>
    <x v="1"/>
    <x v="158"/>
    <s v="Resuelta"/>
    <n v="7"/>
    <n v="5"/>
    <n v="2020"/>
    <n v="202"/>
    <s v="No Cruza"/>
    <n v="3"/>
    <n v="7"/>
    <n v="5"/>
    <n v="2020"/>
    <n v="202"/>
    <x v="1"/>
    <n v="0"/>
    <x v="1"/>
  </r>
  <r>
    <s v="P34402019090021"/>
    <x v="2"/>
    <n v="0"/>
    <n v="0"/>
    <s v="                                                                                "/>
    <s v="ZE Santa_Marta      "/>
    <s v="PEAJE ARACATACA CONSORCIO INPROCOS SAS                                  "/>
    <n v="317021869"/>
    <s v="TC092"/>
    <s v="                                                                                                                                                                                           "/>
    <s v="PEAJE KM 3                                                  "/>
    <s v="T9697258                      "/>
    <s v="Adriana_Duran_Q                                                                 "/>
    <s v="AC190"/>
    <n v="20190930"/>
    <n v="20200909"/>
    <n v="3440"/>
    <n v="28253686"/>
    <s v="Seguimiento y rev. instalacion electrica distribucion "/>
    <s v="NO"/>
    <x v="1"/>
    <n v="15"/>
    <n v="15000"/>
    <s v="Obras "/>
    <x v="7"/>
    <n v="20200924"/>
    <x v="2"/>
    <n v="1"/>
    <x v="0"/>
    <n v="30"/>
    <x v="7"/>
    <x v="2"/>
    <x v="0"/>
    <x v="33"/>
    <s v="Resuelta"/>
    <n v="24"/>
    <n v="9"/>
    <n v="2020"/>
    <n v="62"/>
    <s v="No Cruza"/>
    <n v="360"/>
    <n v="9"/>
    <n v="9"/>
    <n v="2020"/>
    <n v="77"/>
    <x v="1"/>
    <n v="15"/>
    <x v="2"/>
  </r>
  <r>
    <s v="P93532020100005"/>
    <x v="10"/>
    <n v="6707430"/>
    <n v="34547306"/>
    <s v="Situacion correcta                                                              "/>
    <s v="O.C. Plato          "/>
    <s v="KELLYS JOHANA GOMEZ MOLINA                                              "/>
    <n v="3205550892"/>
    <s v="TC090"/>
    <s v="CL 5 14 95                                                                                                                                                                                 "/>
    <s v="                                                            "/>
    <s v="TR045268                      "/>
    <s v="WILLIAM_MUNOZ_OLGUIN                                                            "/>
    <s v="AC045"/>
    <n v="20201022"/>
    <n v="20201121"/>
    <n v="9353"/>
    <n v="28247231"/>
    <s v="Modificación de Potencia"/>
    <s v="NO"/>
    <x v="1"/>
    <n v="3"/>
    <n v="3000"/>
    <s v="Aumentos de potencia"/>
    <x v="18"/>
    <n v="20201121"/>
    <x v="1"/>
    <n v="1"/>
    <x v="1"/>
    <n v="22"/>
    <x v="3"/>
    <x v="1"/>
    <x v="0"/>
    <x v="431"/>
    <s v="Resuelta"/>
    <n v="21"/>
    <n v="11"/>
    <n v="2020"/>
    <n v="4"/>
    <d v="2020-10-22T00:00:00"/>
    <n v="30"/>
    <n v="21"/>
    <n v="11"/>
    <n v="2020"/>
    <n v="4"/>
    <x v="1"/>
    <n v="0"/>
    <x v="7"/>
  </r>
  <r>
    <s v="P95102020030007"/>
    <x v="1"/>
    <n v="0"/>
    <n v="0"/>
    <s v="                                                                                "/>
    <s v="O.C. B/quilla Sur   "/>
    <s v="MARLENE ISABEL SALGADO SERRANO                                          "/>
    <n v="3043340678"/>
    <s v="TC090"/>
    <s v="                                                                                                                                                                                           "/>
    <s v="=CRA 8AS 50 22                                              "/>
    <s v="MP000355                      "/>
    <s v="MAYLIN_CAROLINA_RAMOS_TORRADO                                                   "/>
    <s v="AC236"/>
    <n v="20200305"/>
    <n v="20200311"/>
    <n v="9510"/>
    <n v="27279012"/>
    <s v="Inspección Normalización"/>
    <s v="NO"/>
    <x v="1"/>
    <n v="3"/>
    <n v="3000"/>
    <s v="Suministros definitivos Simples "/>
    <x v="1"/>
    <n v="20200311"/>
    <x v="1"/>
    <n v="1"/>
    <x v="1"/>
    <n v="5"/>
    <x v="0"/>
    <x v="1"/>
    <x v="1"/>
    <x v="618"/>
    <s v="Resuelta"/>
    <n v="11"/>
    <n v="3"/>
    <n v="2020"/>
    <n v="259"/>
    <s v="No Cruza"/>
    <n v="6"/>
    <n v="11"/>
    <n v="3"/>
    <n v="2020"/>
    <n v="259"/>
    <x v="1"/>
    <n v="0"/>
    <x v="1"/>
  </r>
  <r>
    <s v="P95102020110030"/>
    <x v="3"/>
    <n v="0"/>
    <n v="0"/>
    <s v="                                                                                "/>
    <s v="OC CCIAL AMERICANO  "/>
    <s v="OSCAR JOSE HERRERA VILLEGAS                                             "/>
    <n v="3508846416"/>
    <s v="TC090"/>
    <s v="                                                                                                                                                                                           "/>
    <s v="CR 2G  49B 12                                               "/>
    <s v="MP000294                      "/>
    <s v="DARIO_GONZALEZ_IMITOLA                                                          "/>
    <s v="AC005"/>
    <n v="20201114"/>
    <n v="20201121"/>
    <n v="9510"/>
    <n v="28294766"/>
    <s v="Inspección Normalización"/>
    <s v="NO"/>
    <x v="2"/>
    <n v="3"/>
    <n v="3000"/>
    <s v="Suministros definitivos Simples "/>
    <x v="3"/>
    <n v="20201121"/>
    <x v="1"/>
    <n v="1"/>
    <x v="1"/>
    <n v="14"/>
    <x v="5"/>
    <x v="1"/>
    <x v="1"/>
    <x v="49"/>
    <s v="Pendiente"/>
    <n v="21"/>
    <n v="11"/>
    <n v="2020"/>
    <n v="4"/>
    <s v="No Cruza"/>
    <n v="4"/>
    <n v="21"/>
    <n v="11"/>
    <n v="2020"/>
    <n v="4"/>
    <x v="1"/>
    <n v="0"/>
    <x v="1"/>
  </r>
  <r>
    <s v="P34602020110005"/>
    <x v="0"/>
    <n v="3843551"/>
    <n v="20696123"/>
    <s v="Situacion correcta                                                              "/>
    <s v="O.C. B/quilla Cto   "/>
    <s v="DAVID JESUS MORALES PEREZ                                               "/>
    <n v="0"/>
    <s v="TC090"/>
    <s v="CR 10 9 48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201111"/>
    <n v="20201119"/>
    <n v="3460"/>
    <n v="28287511"/>
    <s v="Factibilidad Distribucion "/>
    <s v="NO"/>
    <x v="1"/>
    <n v="30"/>
    <n v="30000"/>
    <s v="Aumentos de potencia"/>
    <x v="0"/>
    <n v="20201119"/>
    <x v="2"/>
    <n v="1"/>
    <x v="0"/>
    <n v="11"/>
    <x v="5"/>
    <x v="1"/>
    <x v="0"/>
    <x v="216"/>
    <s v="Resuelta"/>
    <n v="19"/>
    <n v="11"/>
    <n v="2020"/>
    <n v="6"/>
    <s v="No Cruza"/>
    <n v="8"/>
    <n v="19"/>
    <n v="11"/>
    <n v="2020"/>
    <n v="6"/>
    <x v="1"/>
    <n v="0"/>
    <x v="0"/>
  </r>
  <r>
    <s v="P95202019030014"/>
    <x v="2"/>
    <n v="0"/>
    <n v="0"/>
    <s v="                                                                                "/>
    <s v="O.C. B/quilla Cto   "/>
    <s v="MALAMBO ALUMBRADO PUBLICO VIA ORIENTAL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LUMBRADO VIA ORIENTAL MALAMBO                              "/>
    <s v="A2891363                      "/>
    <s v="Naibet Olivo                                                                    "/>
    <s v="AC190"/>
    <n v="20190313"/>
    <n v="20190329"/>
    <n v="9520"/>
    <n v="26306634"/>
    <s v="Seguimiento y rev. instalacion electrica distribucion "/>
    <s v="NO"/>
    <x v="1"/>
    <n v="200"/>
    <n v="200000"/>
    <s v="Obras "/>
    <x v="8"/>
    <n v="20191122"/>
    <x v="3"/>
    <n v="1"/>
    <x v="0"/>
    <n v="13"/>
    <x v="0"/>
    <x v="2"/>
    <x v="4"/>
    <x v="538"/>
    <s v="Resuelta"/>
    <n v="22"/>
    <n v="11"/>
    <n v="2019"/>
    <n v="369"/>
    <d v="2019-05-15T00:00:00"/>
    <n v="254"/>
    <n v="29"/>
    <n v="3"/>
    <n v="2019"/>
    <n v="607"/>
    <x v="0"/>
    <n v="238"/>
    <x v="2"/>
  </r>
  <r>
    <s v="P11102019040028"/>
    <x v="4"/>
    <n v="0"/>
    <n v="0"/>
    <s v="                                                                                "/>
    <s v="O.C. B/quilla Cto   "/>
    <s v="BLANC EDIFICIO X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DIFICIO BLANC                                              "/>
    <s v="T9763922                      "/>
    <s v="Somaya_Rincon                                                                   "/>
    <s v="AC220"/>
    <n v="20190405"/>
    <n v="20191024"/>
    <n v="1110"/>
    <n v="26586655"/>
    <s v="Seguimiento y rev. instalacion electrica distribucion "/>
    <s v="NO"/>
    <x v="3"/>
    <n v="300"/>
    <n v="300000"/>
    <s v="Obras "/>
    <x v="6"/>
    <n v="20191024"/>
    <x v="6"/>
    <n v="1"/>
    <x v="0"/>
    <n v="5"/>
    <x v="8"/>
    <x v="2"/>
    <x v="1"/>
    <x v="853"/>
    <s v="Resuelta"/>
    <n v="24"/>
    <n v="10"/>
    <n v="2019"/>
    <n v="398"/>
    <s v="No Cruza"/>
    <n v="202"/>
    <n v="24"/>
    <n v="10"/>
    <n v="2019"/>
    <n v="398"/>
    <x v="0"/>
    <n v="0"/>
    <x v="3"/>
  </r>
  <r>
    <s v="P11102019070022"/>
    <x v="2"/>
    <n v="0"/>
    <n v="0"/>
    <s v="                                                                                "/>
    <s v="O.C. B/quilla Nte   "/>
    <s v="BUSINESS 52 DEFINITIVO DE CONST SAN VICENTE                             "/>
    <n v="311808627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705"/>
    <n v="20190705"/>
    <n v="1110"/>
    <n v="26836012"/>
    <s v="Seguimiento y rev. instalacion electrica distribucion "/>
    <s v="NO"/>
    <x v="1"/>
    <n v="500"/>
    <n v="500000"/>
    <s v="Obras "/>
    <x v="5"/>
    <n v="20191106"/>
    <x v="3"/>
    <n v="1"/>
    <x v="0"/>
    <n v="5"/>
    <x v="6"/>
    <x v="2"/>
    <x v="1"/>
    <x v="854"/>
    <s v="Resuelta"/>
    <n v="6"/>
    <n v="11"/>
    <n v="2019"/>
    <n v="385"/>
    <d v="2019-10-18T00:00:00"/>
    <n v="124"/>
    <n v="5"/>
    <n v="7"/>
    <n v="2019"/>
    <n v="509"/>
    <x v="0"/>
    <n v="124"/>
    <x v="2"/>
  </r>
  <r>
    <s v="P11502019120004"/>
    <x v="2"/>
    <n v="5260590"/>
    <n v="0"/>
    <s v="                                                                                "/>
    <s v="O.C. B/quilla Cto   "/>
    <s v="  ATC SITIOS DE COLOMBIA S.A.S                                          "/>
    <n v="3175539872"/>
    <s v="TC088"/>
    <s v="                                                                                                                                                                                           "/>
    <s v="GUA0070-161765-FONSECA IV                                   "/>
    <s v="A3151411                      "/>
    <s v="FERGIE_YULISSA_SOLANO_MANOTAS                                                   "/>
    <s v="AC190"/>
    <n v="20191203"/>
    <n v="20200306"/>
    <n v="1150"/>
    <n v="27959618"/>
    <s v="Seguimiento y rev. instalacion electrica distribucion "/>
    <s v="NO"/>
    <x v="1"/>
    <n v="25"/>
    <n v="25000"/>
    <s v="Aumentos de potencia"/>
    <x v="7"/>
    <n v="20200310"/>
    <x v="2"/>
    <n v="1"/>
    <x v="0"/>
    <n v="3"/>
    <x v="9"/>
    <x v="2"/>
    <x v="1"/>
    <x v="120"/>
    <s v="Resuelta"/>
    <n v="10"/>
    <n v="3"/>
    <n v="2020"/>
    <n v="260"/>
    <d v="2020-08-10T00:00:00"/>
    <n v="98"/>
    <n v="6"/>
    <n v="3"/>
    <n v="2020"/>
    <n v="264"/>
    <x v="1"/>
    <n v="4"/>
    <x v="2"/>
  </r>
  <r>
    <s v="P11802020100104"/>
    <x v="5"/>
    <n v="0"/>
    <n v="0"/>
    <s v="                                                                                "/>
    <s v="Of. Telefónica 24H  "/>
    <s v="ROSA MARIA GOMEZ MUÑOZ                                                  "/>
    <n v="3014136293"/>
    <s v="TC090"/>
    <s v="                                                                                                                                                                                           "/>
    <s v="URB. LOS ROBLES VII ETAPA                                   "/>
    <s v="NT001137                      "/>
    <s v="STEFANNIE_PAOLA_RAMBAO_BENAVIDES                                                "/>
    <s v="AC230"/>
    <n v="20201030"/>
    <n v="20201030"/>
    <n v="1180"/>
    <n v="0"/>
    <m/>
    <s v="NO"/>
    <x v="0"/>
    <n v="3"/>
    <n v="3000"/>
    <s v="Suministros definitivos Simples 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11102020040029"/>
    <x v="2"/>
    <n v="2957595"/>
    <n v="0"/>
    <s v="                                                                                "/>
    <s v="O.C. B/quilla Cto   "/>
    <s v="GREGORIO VILLALBA                                                       "/>
    <n v="36901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420"/>
    <n v="20200421"/>
    <n v="1110"/>
    <n v="0"/>
    <m/>
    <s v="NO"/>
    <x v="0"/>
    <n v="37.5"/>
    <n v="37500"/>
    <s v="Aumentos de potencia"/>
    <x v="2"/>
    <n v="20200421"/>
    <x v="2"/>
    <n v="1"/>
    <x v="0"/>
    <n v="20"/>
    <x v="8"/>
    <x v="1"/>
    <x v="1"/>
    <x v="471"/>
    <s v="Sin Orden"/>
    <n v="21"/>
    <n v="4"/>
    <n v="2020"/>
    <n v="218"/>
    <s v="No Cruza"/>
    <n v="218"/>
    <n v="21"/>
    <n v="4"/>
    <n v="2020"/>
    <n v="218"/>
    <x v="1"/>
    <n v="0"/>
    <x v="2"/>
  </r>
  <r>
    <s v="P11102017070054"/>
    <x v="2"/>
    <n v="0"/>
    <n v="0"/>
    <s v="                                                                                "/>
    <s v="O.C. B/quilla Nte   "/>
    <s v="DE LA FELICIDAD RETRANQUEO ARROYO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RETRANQUEO ARROYO DE LA FELICIDAD                           "/>
    <s v="T3443869                      "/>
    <s v="                                                                                "/>
    <s v="AC190"/>
    <n v="20170712"/>
    <n v="20180208"/>
    <n v="1110"/>
    <n v="24114645"/>
    <s v="Factibilidad Distribucion "/>
    <s v="NO"/>
    <x v="1"/>
    <n v="1"/>
    <n v="1000"/>
    <s v="Obras "/>
    <x v="7"/>
    <n v="20190121"/>
    <x v="4"/>
    <n v="1"/>
    <x v="0"/>
    <n v="12"/>
    <x v="6"/>
    <x v="0"/>
    <x v="1"/>
    <x v="855"/>
    <s v="Resuelta"/>
    <n v="21"/>
    <n v="1"/>
    <n v="2019"/>
    <n v="674"/>
    <s v="No Cruza"/>
    <n v="558"/>
    <n v="8"/>
    <n v="2"/>
    <n v="2018"/>
    <n v="1021"/>
    <x v="0"/>
    <n v="347"/>
    <x v="2"/>
  </r>
  <r>
    <s v="P11502020110025"/>
    <x v="9"/>
    <n v="0"/>
    <n v="0"/>
    <s v="                                                                                "/>
    <s v="O.C. B/quilla Nte   "/>
    <s v="EL VIEJO MUELLE CLUB DE LEONES DE PUERTO COLOMBIA                       "/>
    <n v="0"/>
    <s v="TC092"/>
    <s v="                                                                                                                                                                                           "/>
    <s v="CLUB DE LEONES DE PUERTO EL VIEJO MUELLE                    "/>
    <s v="A0840971                      "/>
    <s v="JEISSON_JAIR_LARIOS_DIAZ                                                        "/>
    <s v="AC090"/>
    <n v="20201117"/>
    <n v="20201118"/>
    <n v="1150"/>
    <n v="28290680"/>
    <s v="Factibilidad Distribucion "/>
    <s v="NO"/>
    <x v="2"/>
    <n v="50"/>
    <n v="50000"/>
    <s v="Obras "/>
    <x v="15"/>
    <n v="20201118"/>
    <x v="2"/>
    <n v="1"/>
    <x v="0"/>
    <n v="17"/>
    <x v="5"/>
    <x v="1"/>
    <x v="1"/>
    <x v="24"/>
    <s v="Pendiente"/>
    <n v="18"/>
    <n v="11"/>
    <n v="2020"/>
    <n v="7"/>
    <s v="No Cruza"/>
    <n v="7"/>
    <n v="18"/>
    <n v="11"/>
    <n v="2020"/>
    <n v="7"/>
    <x v="1"/>
    <n v="0"/>
    <x v="6"/>
  </r>
  <r>
    <s v="P11702019040067"/>
    <x v="4"/>
    <n v="2052702"/>
    <n v="0"/>
    <s v="                                                                                "/>
    <s v="O.C. B/quilla Cto   "/>
    <s v="CRISTOBAL BUSTOS RAMIREZ CARROCERIAS Y FURGON BUMANGUEZA                "/>
    <n v="3043515154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0415"/>
    <n v="20191113"/>
    <n v="1170"/>
    <n v="26433821"/>
    <s v="Seguimiento y rev. instalacion electrica distribucion "/>
    <s v="NO"/>
    <x v="1"/>
    <n v="75"/>
    <n v="75000"/>
    <s v="Aumentos de potencia"/>
    <x v="6"/>
    <n v="20191113"/>
    <x v="3"/>
    <n v="1"/>
    <x v="0"/>
    <n v="15"/>
    <x v="8"/>
    <x v="2"/>
    <x v="1"/>
    <x v="472"/>
    <s v="Resuelta"/>
    <n v="13"/>
    <n v="11"/>
    <n v="2019"/>
    <n v="378"/>
    <s v="No Cruza"/>
    <n v="212"/>
    <n v="13"/>
    <n v="11"/>
    <n v="2019"/>
    <n v="378"/>
    <x v="0"/>
    <n v="0"/>
    <x v="3"/>
  </r>
  <r>
    <s v="P11502020110026"/>
    <x v="3"/>
    <n v="0"/>
    <n v="0"/>
    <s v="                                                                                "/>
    <s v="XXX NO UTILIZAR     "/>
    <s v="JOHN JAIRO CANO MONTOYA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005"/>
    <n v="20201118"/>
    <n v="20201118"/>
    <n v="1150"/>
    <n v="28287558"/>
    <s v="Inspección Normalización"/>
    <s v="NO"/>
    <x v="2"/>
    <n v="3"/>
    <n v="3000"/>
    <s v="Suministros definitivos Simples "/>
    <x v="3"/>
    <n v="20201118"/>
    <x v="1"/>
    <n v="1"/>
    <x v="1"/>
    <n v="18"/>
    <x v="5"/>
    <x v="1"/>
    <x v="1"/>
    <x v="66"/>
    <s v="Pendiente"/>
    <n v="18"/>
    <n v="11"/>
    <n v="2020"/>
    <n v="7"/>
    <s v="No Cruza"/>
    <n v="7"/>
    <n v="18"/>
    <n v="11"/>
    <n v="2020"/>
    <n v="7"/>
    <x v="1"/>
    <n v="0"/>
    <x v="1"/>
  </r>
  <r>
    <s v="P77532020050003"/>
    <x v="2"/>
    <n v="0"/>
    <n v="0"/>
    <s v="                                                                                "/>
    <s v="O.C. Riohacha       "/>
    <s v="CONSUELO GONZALEZ GOMEZ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SUELO G                                                  "/>
    <s v="N3352044                      "/>
    <s v="Laudis_Peñaranda_                                                               "/>
    <s v="AC190"/>
    <n v="20200523"/>
    <n v="20200731"/>
    <n v="7753"/>
    <n v="27913895"/>
    <s v="Seguimiento y rev. instalacion electrica distribucion "/>
    <s v="NO"/>
    <x v="1"/>
    <n v="25"/>
    <n v="25000"/>
    <s v="Obras "/>
    <x v="11"/>
    <n v="20200731"/>
    <x v="2"/>
    <n v="1"/>
    <x v="0"/>
    <n v="23"/>
    <x v="2"/>
    <x v="1"/>
    <x v="3"/>
    <x v="715"/>
    <s v="Resuelta"/>
    <n v="31"/>
    <n v="7"/>
    <n v="2020"/>
    <n v="117"/>
    <s v="No Cruza"/>
    <n v="69"/>
    <n v="31"/>
    <n v="7"/>
    <n v="2020"/>
    <n v="117"/>
    <x v="1"/>
    <n v="0"/>
    <x v="2"/>
  </r>
  <r>
    <s v="P11102020100109"/>
    <x v="6"/>
    <n v="0"/>
    <n v="0"/>
    <s v="                                                                                "/>
    <s v="O.C. B/quilla Nte   "/>
    <s v="JORGE SAIEH  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. AURITA                                                "/>
    <s v="MP000153                      "/>
    <s v="JESSICA_PAOLA_BALDOVINO_AVILA                                                   "/>
    <s v="AC170"/>
    <n v="20201024"/>
    <n v="20201106"/>
    <n v="1110"/>
    <n v="28250579"/>
    <s v="Inspección Normalización"/>
    <s v="NO"/>
    <x v="1"/>
    <n v="3"/>
    <n v="3000"/>
    <s v="Suministros definitivos Simples "/>
    <x v="10"/>
    <n v="20201106"/>
    <x v="1"/>
    <n v="1"/>
    <x v="1"/>
    <n v="24"/>
    <x v="3"/>
    <x v="1"/>
    <x v="1"/>
    <x v="329"/>
    <s v="Resuelta"/>
    <n v="6"/>
    <n v="11"/>
    <n v="2020"/>
    <n v="19"/>
    <d v="2020-10-24T00:00:00"/>
    <n v="13"/>
    <n v="6"/>
    <n v="11"/>
    <n v="2020"/>
    <n v="19"/>
    <x v="1"/>
    <n v="0"/>
    <x v="1"/>
  </r>
  <r>
    <s v="P11102020110014"/>
    <x v="5"/>
    <n v="0"/>
    <n v="0"/>
    <s v="                                                                                "/>
    <s v="OC CCIAL AMERICANO  "/>
    <s v="JULIETA ESTHER PASTRANA DE ARMAS                                        "/>
    <n v="3205228589"/>
    <s v="TC092"/>
    <s v="                                                                                                                                                                                           "/>
    <s v="=CRA 48 72 73                                               "/>
    <s v="MP000430                      "/>
    <s v="MICHEL_ANDREA_ALONSO_TORRES                                                     "/>
    <s v="AC230"/>
    <n v="20201104"/>
    <n v="20201104"/>
    <n v="1110"/>
    <n v="0"/>
    <m/>
    <s v="NO"/>
    <x v="0"/>
    <n v="3"/>
    <n v="3000"/>
    <s v="Suministros definitivos Simples "/>
    <x v="8"/>
    <n v="20201105"/>
    <x v="1"/>
    <n v="1"/>
    <x v="1"/>
    <n v="4"/>
    <x v="5"/>
    <x v="1"/>
    <x v="1"/>
    <x v="97"/>
    <s v="Sin Orden"/>
    <n v="5"/>
    <n v="11"/>
    <n v="2020"/>
    <n v="20"/>
    <s v="No Cruza"/>
    <n v="20"/>
    <n v="4"/>
    <n v="11"/>
    <n v="2020"/>
    <n v="21"/>
    <x v="1"/>
    <n v="1"/>
    <x v="4"/>
  </r>
  <r>
    <s v="P11102016080097"/>
    <x v="7"/>
    <n v="0"/>
    <n v="0"/>
    <s v="                                                                                "/>
    <s v="O.C. B/quilla Cto   "/>
    <s v="CALLE 84 RETRANQUEO REDES MT Y BT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200"/>
    <n v="20160816"/>
    <n v="20170328"/>
    <n v="1110"/>
    <n v="23030628"/>
    <s v="Factibilidad Distribucion "/>
    <s v="NO"/>
    <x v="1"/>
    <n v="1"/>
    <n v="1000"/>
    <s v="Obras "/>
    <x v="12"/>
    <n v="20170328"/>
    <x v="4"/>
    <n v="1"/>
    <x v="0"/>
    <n v="16"/>
    <x v="10"/>
    <x v="7"/>
    <x v="1"/>
    <x v="856"/>
    <s v="Resuelta"/>
    <n v="28"/>
    <n v="3"/>
    <n v="2017"/>
    <n v="1338"/>
    <s v="No Cruza"/>
    <n v="224"/>
    <n v="28"/>
    <n v="3"/>
    <n v="2017"/>
    <n v="1338"/>
    <x v="0"/>
    <n v="0"/>
    <x v="5"/>
  </r>
  <r>
    <s v="P11702020010072"/>
    <x v="0"/>
    <n v="2081199"/>
    <n v="0"/>
    <s v="                                                                                "/>
    <s v="O.C. B/quilla Cto   "/>
    <s v="MURILLO CLINICA SANITAS                                                 "/>
    <n v="271989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121"/>
    <n v="20200131"/>
    <n v="1170"/>
    <n v="27105391"/>
    <s v="Factibilidad Distribucion "/>
    <s v="NO"/>
    <x v="1"/>
    <n v="300"/>
    <n v="300000"/>
    <s v="Aumentos de potencia"/>
    <x v="0"/>
    <n v="20200131"/>
    <x v="3"/>
    <n v="1"/>
    <x v="0"/>
    <n v="21"/>
    <x v="11"/>
    <x v="1"/>
    <x v="1"/>
    <x v="633"/>
    <s v="Resuelta"/>
    <n v="31"/>
    <n v="1"/>
    <n v="2020"/>
    <n v="299"/>
    <s v="No Cruza"/>
    <n v="10"/>
    <n v="31"/>
    <n v="1"/>
    <n v="2020"/>
    <n v="299"/>
    <x v="1"/>
    <n v="0"/>
    <x v="0"/>
  </r>
  <r>
    <s v="P11802020110053"/>
    <x v="0"/>
    <n v="0"/>
    <n v="0"/>
    <s v="                                                                                "/>
    <s v="O.C. B/quilla Cto   "/>
    <s v="ROSALES 1 SUBNORMAL    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1112"/>
    <n v="20201112"/>
    <n v="1180"/>
    <n v="0"/>
    <m/>
    <s v="NO"/>
    <x v="0"/>
    <n v="50"/>
    <n v="50000"/>
    <s v="Obras "/>
    <x v="0"/>
    <n v="20201112"/>
    <x v="8"/>
    <n v="1"/>
    <x v="0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0"/>
  </r>
  <r>
    <s v="P11802020100024"/>
    <x v="5"/>
    <n v="0"/>
    <n v="0"/>
    <s v="                                                                                "/>
    <s v="OC CCIAL AMERICANO  "/>
    <s v="JOSE NELSON RIVERA TORRES                                               "/>
    <n v="3045423231"/>
    <s v="TC090"/>
    <s v="                                                                                                                                                                                           "/>
    <s v="=CRA 42 28 05                                               "/>
    <s v="MP000142                      "/>
    <s v="ANA_KARINA_RIVERO_PEREZ                                                         "/>
    <s v="AC230"/>
    <n v="20201013"/>
    <n v="20201013"/>
    <n v="1180"/>
    <n v="0"/>
    <m/>
    <s v="NO"/>
    <x v="0"/>
    <n v="3"/>
    <n v="3000"/>
    <s v="Suministros definitivos Simples "/>
    <x v="9"/>
    <n v="20201013"/>
    <x v="1"/>
    <n v="1"/>
    <x v="1"/>
    <n v="13"/>
    <x v="3"/>
    <x v="1"/>
    <x v="1"/>
    <x v="119"/>
    <s v="Sin Orden"/>
    <n v="13"/>
    <n v="10"/>
    <n v="2020"/>
    <n v="43"/>
    <s v="No Cruza"/>
    <n v="43"/>
    <n v="13"/>
    <n v="10"/>
    <n v="2020"/>
    <n v="43"/>
    <x v="1"/>
    <n v="0"/>
    <x v="4"/>
  </r>
  <r>
    <s v="P93322020090006"/>
    <x v="0"/>
    <n v="0"/>
    <n v="0"/>
    <s v="                                                                                "/>
    <s v="O.C. Riohacha       "/>
    <s v="MANAURE MOTEL IGUANA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909"/>
    <n v="20201030"/>
    <n v="9332"/>
    <n v="28118256"/>
    <s v="Factibilidad Distribucion "/>
    <s v="NO"/>
    <x v="1"/>
    <n v="75"/>
    <n v="75000"/>
    <s v="Obras "/>
    <x v="0"/>
    <n v="20201030"/>
    <x v="2"/>
    <n v="1"/>
    <x v="0"/>
    <n v="9"/>
    <x v="7"/>
    <x v="1"/>
    <x v="3"/>
    <x v="86"/>
    <s v="Resuelta"/>
    <n v="30"/>
    <n v="10"/>
    <n v="2020"/>
    <n v="26"/>
    <s v="No Cruza"/>
    <n v="51"/>
    <n v="30"/>
    <n v="10"/>
    <n v="2020"/>
    <n v="26"/>
    <x v="1"/>
    <n v="0"/>
    <x v="0"/>
  </r>
  <r>
    <s v="P11802018080054"/>
    <x v="2"/>
    <n v="0"/>
    <n v="0"/>
    <s v="                                                                                "/>
    <s v="C.T.SOLEDAD         "/>
    <s v="REGULO DIAZ GRANADOS LOZANO URBANIZACION HORIZONTE ETAPA 1              "/>
    <n v="0"/>
    <s v="TC090"/>
    <s v="                                                                                                                                                                                           "/>
    <s v="=CLL 70 14D 10                                              "/>
    <s v="T2891467                      "/>
    <s v="SHIRLEY_ESTHER_TAPIA_CUADRADO                                                   "/>
    <s v="AC190"/>
    <n v="20180816"/>
    <n v="20180905"/>
    <n v="1180"/>
    <n v="26003512"/>
    <s v="Seguimiento y rev. instalacion electrica distribucion "/>
    <s v="NO"/>
    <x v="1"/>
    <n v="75"/>
    <n v="75000"/>
    <s v="Obras "/>
    <x v="5"/>
    <n v="20181023"/>
    <x v="5"/>
    <n v="1"/>
    <x v="0"/>
    <n v="16"/>
    <x v="10"/>
    <x v="3"/>
    <x v="1"/>
    <x v="653"/>
    <s v="Resuelta"/>
    <n v="23"/>
    <n v="10"/>
    <n v="2018"/>
    <n v="764"/>
    <d v="2019-02-15T00:00:00"/>
    <n v="68"/>
    <n v="5"/>
    <n v="9"/>
    <n v="2018"/>
    <n v="812"/>
    <x v="0"/>
    <n v="48"/>
    <x v="2"/>
  </r>
  <r>
    <s v="P11802020100038"/>
    <x v="1"/>
    <n v="0"/>
    <n v="0"/>
    <s v="                                                                                "/>
    <s v="Of. Telefónica 24H  "/>
    <s v="ISAIAS DE JESUS VILLANUEVA BRAVO                                        "/>
    <n v="3004406938"/>
    <s v="TC090"/>
    <s v="                                                                                                                                                                                           "/>
    <s v="=CRA 39A 33 84                                              "/>
    <s v="NT001137                      "/>
    <s v="STEFANNIE_PAOLA_RAMBAO_BENAVIDES                                                "/>
    <s v="AC236"/>
    <n v="20201017"/>
    <n v="20201119"/>
    <n v="1180"/>
    <n v="28285746"/>
    <s v="Inspección Normalización"/>
    <s v="NO"/>
    <x v="2"/>
    <n v="3"/>
    <n v="3000"/>
    <s v="Suministros definitivos Simples "/>
    <x v="1"/>
    <n v="20201119"/>
    <x v="1"/>
    <n v="1"/>
    <x v="1"/>
    <n v="17"/>
    <x v="3"/>
    <x v="1"/>
    <x v="1"/>
    <x v="750"/>
    <s v="Pendiente"/>
    <n v="19"/>
    <n v="11"/>
    <n v="2020"/>
    <n v="6"/>
    <s v="No Cruza"/>
    <n v="6"/>
    <n v="19"/>
    <n v="11"/>
    <n v="2020"/>
    <n v="6"/>
    <x v="1"/>
    <n v="0"/>
    <x v="1"/>
  </r>
  <r>
    <s v="P34102019010105"/>
    <x v="4"/>
    <n v="0"/>
    <n v="0"/>
    <s v="                                                                                "/>
    <s v="ZE Santa_Marta      "/>
    <s v="BUONA VITA CONSTRUCCIONES SAS                                           "/>
    <n v="3174297698"/>
    <s v="TC090"/>
    <s v="                                                                                                                                                                                           "/>
    <s v="CR 20                                                       "/>
    <s v="T7541855                      "/>
    <s v="Elizabeth_Perez_Rincon                                                          "/>
    <s v="AC220"/>
    <n v="20190130"/>
    <n v="20190202"/>
    <n v="3410"/>
    <n v="25948695"/>
    <s v="Seguimiento y rev. instalacion electrica distribucion "/>
    <s v="NO"/>
    <x v="3"/>
    <n v="800"/>
    <n v="800000"/>
    <s v="Obras "/>
    <x v="4"/>
    <n v="20190202"/>
    <x v="6"/>
    <n v="1"/>
    <x v="0"/>
    <n v="30"/>
    <x v="11"/>
    <x v="2"/>
    <x v="0"/>
    <x v="130"/>
    <s v="Resuelta"/>
    <n v="2"/>
    <n v="2"/>
    <n v="2019"/>
    <n v="662"/>
    <s v="No Cruza"/>
    <n v="3"/>
    <n v="2"/>
    <n v="2"/>
    <n v="2019"/>
    <n v="662"/>
    <x v="0"/>
    <n v="0"/>
    <x v="3"/>
  </r>
  <r>
    <s v="P75512012100002"/>
    <x v="4"/>
    <n v="0"/>
    <n v="0"/>
    <s v="                                                                                "/>
    <s v="O.C. Prado Plaza 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G0815767                      "/>
    <s v="EDWIN_ALBERTO_PIMIENTA_LORA                                                     "/>
    <s v="AC220"/>
    <n v="20121017"/>
    <n v="20130201"/>
    <n v="7551"/>
    <n v="18815798"/>
    <s v="Seguimiento y rev. instalacion electrica distribucion "/>
    <s v="NO"/>
    <x v="1"/>
    <n v="225"/>
    <n v="225000"/>
    <s v="Obras "/>
    <x v="6"/>
    <n v="20130201"/>
    <x v="2"/>
    <n v="1"/>
    <x v="0"/>
    <n v="17"/>
    <x v="3"/>
    <x v="6"/>
    <x v="1"/>
    <x v="857"/>
    <s v="Resuelta"/>
    <n v="1"/>
    <n v="2"/>
    <n v="2013"/>
    <n v="2854"/>
    <s v="No Cruza"/>
    <n v="107"/>
    <n v="1"/>
    <n v="2"/>
    <n v="2013"/>
    <n v="2854"/>
    <x v="0"/>
    <n v="0"/>
    <x v="3"/>
  </r>
  <r>
    <s v="P11102020110112"/>
    <x v="9"/>
    <n v="2323203"/>
    <n v="20160138"/>
    <s v="Situacion correcta                                                              "/>
    <s v="O.C. B/quilla Nte   "/>
    <s v="  TAMARA IMAGENES RADIOLOGIA                                            "/>
    <n v="3218222435"/>
    <s v="TC088"/>
    <s v="CR 50 80 101          P 1  APTO 2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090"/>
    <n v="20201119"/>
    <n v="20201120"/>
    <n v="1110"/>
    <n v="0"/>
    <m/>
    <s v="NO"/>
    <x v="0"/>
    <n v="500"/>
    <n v="500000"/>
    <s v="Aumentos de potencia"/>
    <x v="15"/>
    <n v="20201120"/>
    <x v="3"/>
    <n v="1"/>
    <x v="0"/>
    <n v="19"/>
    <x v="5"/>
    <x v="1"/>
    <x v="1"/>
    <x v="94"/>
    <s v="Sin Orden"/>
    <n v="20"/>
    <n v="11"/>
    <n v="2020"/>
    <n v="5"/>
    <s v="No Cruza"/>
    <n v="5"/>
    <n v="20"/>
    <n v="11"/>
    <n v="2020"/>
    <n v="5"/>
    <x v="1"/>
    <n v="0"/>
    <x v="6"/>
  </r>
  <r>
    <s v="P11802019090019"/>
    <x v="9"/>
    <n v="0"/>
    <n v="0"/>
    <s v="                                                                                "/>
    <s v="O.C. B/quilla Nte   "/>
    <s v="  SUPERINTENDENCIA DE REGISTRO Y NOTARIADO                              "/>
    <n v="3016389116"/>
    <s v="TC094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090"/>
    <n v="20190905"/>
    <n v="20190912"/>
    <n v="1180"/>
    <n v="0"/>
    <m/>
    <s v="NO"/>
    <x v="0"/>
    <n v="36"/>
    <n v="36000"/>
    <s v="Coogeneración/Suplencia "/>
    <x v="15"/>
    <n v="20190912"/>
    <x v="10"/>
    <n v="1"/>
    <x v="2"/>
    <n v="5"/>
    <x v="7"/>
    <x v="2"/>
    <x v="1"/>
    <x v="11"/>
    <s v="Sin Orden"/>
    <n v="12"/>
    <n v="9"/>
    <n v="2019"/>
    <n v="440"/>
    <s v="No Cruza"/>
    <n v="440"/>
    <n v="12"/>
    <n v="9"/>
    <n v="2019"/>
    <n v="440"/>
    <x v="0"/>
    <n v="0"/>
    <x v="6"/>
  </r>
  <r>
    <s v="P11102017120006"/>
    <x v="2"/>
    <n v="0"/>
    <n v="0"/>
    <s v="                                                                                "/>
    <s v="C.T.SOLEDAD         "/>
    <s v="  CONJUNTO RESIDENCIAL LA FUENTE II                                     "/>
    <n v="0"/>
    <s v="TC087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71204"/>
    <n v="20180306"/>
    <n v="1110"/>
    <n v="24519414"/>
    <s v="Factibilidad Distribucion "/>
    <s v="NO"/>
    <x v="1"/>
    <n v="45"/>
    <n v="45000"/>
    <s v="Obras "/>
    <x v="16"/>
    <n v="20180312"/>
    <x v="6"/>
    <n v="1"/>
    <x v="0"/>
    <n v="4"/>
    <x v="9"/>
    <x v="0"/>
    <x v="1"/>
    <x v="542"/>
    <s v="Resuelta"/>
    <n v="12"/>
    <n v="3"/>
    <n v="2018"/>
    <n v="989"/>
    <s v="No Cruza"/>
    <n v="98"/>
    <n v="6"/>
    <n v="3"/>
    <n v="2018"/>
    <n v="995"/>
    <x v="0"/>
    <n v="6"/>
    <x v="2"/>
  </r>
  <r>
    <s v="P93422020030002"/>
    <x v="2"/>
    <n v="0"/>
    <n v="0"/>
    <s v="                                                                                "/>
    <s v="ZE Santa_Marta      "/>
    <s v="BAHIA CONCHA SERVITECNIC LTDA CONJUNTO ECOTURISTIC                      "/>
    <n v="4313724"/>
    <s v="TC090"/>
    <s v="                                                                                                                                                                                           "/>
    <s v="ENTRADA BAHIA CONCHA                                        "/>
    <s v="T9697258                      "/>
    <s v="Adriana_Duran_Q                                                                 "/>
    <s v="AC190"/>
    <n v="20200303"/>
    <n v="20200630"/>
    <n v="9342"/>
    <n v="27243340"/>
    <s v="Factibilidad Distribucion "/>
    <s v="NO"/>
    <x v="1"/>
    <n v="787.5"/>
    <n v="787500"/>
    <s v="Obras "/>
    <x v="7"/>
    <n v="20200701"/>
    <x v="3"/>
    <n v="1"/>
    <x v="0"/>
    <n v="3"/>
    <x v="0"/>
    <x v="1"/>
    <x v="0"/>
    <x v="696"/>
    <s v="Resuelta"/>
    <n v="1"/>
    <n v="7"/>
    <n v="2020"/>
    <n v="147"/>
    <s v="No Cruza"/>
    <n v="120"/>
    <n v="30"/>
    <n v="6"/>
    <n v="2020"/>
    <n v="148"/>
    <x v="1"/>
    <n v="1"/>
    <x v="2"/>
  </r>
  <r>
    <s v="P11102019030029"/>
    <x v="2"/>
    <n v="0"/>
    <n v="0"/>
    <s v="                                                                                "/>
    <s v="O.C. B/quilla Nte   "/>
    <s v="RAUL FERNANDO VILLARREAL MARQUEZ                                        "/>
    <n v="3005569059"/>
    <s v="TC090"/>
    <s v="                                                                                                                                                                                           "/>
    <s v="=CLL 52 54 64                                               "/>
    <s v="T0925304                      "/>
    <s v="MARTHA_VICTORIA_SALAS_CUAN                                                      "/>
    <s v="AC190"/>
    <n v="20190311"/>
    <n v="20190522"/>
    <n v="1110"/>
    <n v="26987658"/>
    <s v="Seguimiento y rev. instalacion electrica distribucion "/>
    <s v="NO"/>
    <x v="1"/>
    <n v="45"/>
    <n v="45000"/>
    <s v="Obras "/>
    <x v="5"/>
    <n v="20191218"/>
    <x v="6"/>
    <n v="1"/>
    <x v="0"/>
    <n v="11"/>
    <x v="0"/>
    <x v="2"/>
    <x v="1"/>
    <x v="607"/>
    <s v="Resuelta"/>
    <n v="18"/>
    <n v="12"/>
    <n v="2019"/>
    <n v="343"/>
    <d v="2019-12-07T00:00:00"/>
    <n v="282"/>
    <n v="22"/>
    <n v="5"/>
    <n v="2019"/>
    <n v="553"/>
    <x v="0"/>
    <n v="210"/>
    <x v="2"/>
  </r>
  <r>
    <s v="P34702020030003"/>
    <x v="2"/>
    <n v="6587116"/>
    <n v="0"/>
    <s v="                                                                                "/>
    <s v="ZE Santa_Marta      "/>
    <s v="MANUEL LEAL CAMARGO                                                     "/>
    <n v="3012617407"/>
    <s v="TC092"/>
    <s v="                                                                                                                                                                                           "/>
    <s v="VIA 14 CR 19 PARQUE DE DIVERSION                            "/>
    <s v="T9697258                      "/>
    <s v="Adriana_Duran_Q                                                                 "/>
    <s v="AC190"/>
    <n v="20200313"/>
    <n v="20200924"/>
    <n v="3470"/>
    <n v="28267052"/>
    <s v="Seguimiento y rev. instalacion electrica distribucion "/>
    <s v="NO"/>
    <x v="1"/>
    <n v="75"/>
    <n v="75000"/>
    <s v="Aumentos de potencia"/>
    <x v="7"/>
    <n v="20200925"/>
    <x v="2"/>
    <n v="1"/>
    <x v="0"/>
    <n v="13"/>
    <x v="0"/>
    <x v="1"/>
    <x v="0"/>
    <x v="460"/>
    <s v="Resuelta"/>
    <n v="25"/>
    <n v="9"/>
    <n v="2020"/>
    <n v="61"/>
    <s v="No Cruza"/>
    <n v="196"/>
    <n v="24"/>
    <n v="9"/>
    <n v="2020"/>
    <n v="62"/>
    <x v="1"/>
    <n v="1"/>
    <x v="2"/>
  </r>
  <r>
    <s v="P34102020110051"/>
    <x v="3"/>
    <n v="0"/>
    <n v="0"/>
    <s v="                                                                                "/>
    <s v="O.C. La 14          "/>
    <s v="YADIRA DEL CARMEN TORRES NARANJO                                        "/>
    <n v="316623113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322                      "/>
    <s v="Carlos_Andres_Vargas_Ballestas                                                  "/>
    <s v="AC005"/>
    <n v="20201111"/>
    <n v="20201111"/>
    <n v="3410"/>
    <n v="28279728"/>
    <s v="Inspección Normalización"/>
    <s v="NO"/>
    <x v="2"/>
    <n v="2"/>
    <n v="2000"/>
    <s v="Suministros definitivos Simples "/>
    <x v="3"/>
    <n v="20201111"/>
    <x v="1"/>
    <n v="1"/>
    <x v="1"/>
    <n v="11"/>
    <x v="5"/>
    <x v="1"/>
    <x v="0"/>
    <x v="216"/>
    <s v="Pendiente"/>
    <n v="11"/>
    <n v="11"/>
    <n v="2020"/>
    <n v="14"/>
    <s v="No Cruza"/>
    <n v="14"/>
    <n v="11"/>
    <n v="11"/>
    <n v="2020"/>
    <n v="14"/>
    <x v="1"/>
    <n v="0"/>
    <x v="1"/>
  </r>
  <r>
    <s v="P11802019040041"/>
    <x v="0"/>
    <n v="0"/>
    <n v="0"/>
    <s v="                                                                                "/>
    <s v="O.C. B/quilla Cto   "/>
    <s v="ALBERTO JOSE BAQUERO LATORRE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190410"/>
    <n v="20190422"/>
    <n v="1180"/>
    <n v="26214338"/>
    <s v="Factibilidad Distribucion "/>
    <s v="NO"/>
    <x v="1"/>
    <n v="300"/>
    <n v="300000"/>
    <s v="Obras "/>
    <x v="0"/>
    <n v="20190422"/>
    <x v="3"/>
    <n v="1"/>
    <x v="0"/>
    <n v="10"/>
    <x v="8"/>
    <x v="2"/>
    <x v="1"/>
    <x v="423"/>
    <s v="Resuelta"/>
    <n v="22"/>
    <n v="4"/>
    <n v="2019"/>
    <n v="583"/>
    <s v="No Cruza"/>
    <n v="12"/>
    <n v="22"/>
    <n v="4"/>
    <n v="2019"/>
    <n v="583"/>
    <x v="0"/>
    <n v="0"/>
    <x v="0"/>
  </r>
  <r>
    <s v="P34102020010098"/>
    <x v="2"/>
    <n v="4292732"/>
    <n v="0"/>
    <s v="                                                                                "/>
    <s v="ZE Santa_Marta      "/>
    <s v="PENTECOSTAL IGLESIA                                                     "/>
    <n v="304529673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129"/>
    <n v="20200213"/>
    <n v="3410"/>
    <n v="27139155"/>
    <s v="Factibilidad Distribucion "/>
    <s v="NO"/>
    <x v="1"/>
    <n v="75"/>
    <n v="75000"/>
    <s v="Aumentos de potencia"/>
    <x v="5"/>
    <n v="20200302"/>
    <x v="2"/>
    <n v="1"/>
    <x v="0"/>
    <n v="29"/>
    <x v="11"/>
    <x v="1"/>
    <x v="0"/>
    <x v="584"/>
    <s v="Resuelta"/>
    <n v="2"/>
    <n v="3"/>
    <n v="2020"/>
    <n v="268"/>
    <s v="No Cruza"/>
    <n v="33"/>
    <n v="13"/>
    <n v="2"/>
    <n v="2020"/>
    <n v="286"/>
    <x v="1"/>
    <n v="18"/>
    <x v="2"/>
  </r>
  <r>
    <s v="P12102020080011"/>
    <x v="1"/>
    <n v="0"/>
    <n v="0"/>
    <s v="                                                                                "/>
    <s v="C.A. Malambo        "/>
    <s v="VANESA  PAOLA LOPEZ BAENA                                               "/>
    <n v="314807819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CSIA041                      "/>
    <s v="CLAUDIA MANOTAS                                                                 "/>
    <s v="AC236"/>
    <n v="20200811"/>
    <n v="20200824"/>
    <n v="1210"/>
    <n v="27966355"/>
    <s v="Inspección Normalización"/>
    <s v="NO"/>
    <x v="1"/>
    <n v="3"/>
    <n v="3000"/>
    <s v="Suministros definitivos Simples "/>
    <x v="1"/>
    <n v="20200824"/>
    <x v="1"/>
    <n v="1"/>
    <x v="1"/>
    <n v="11"/>
    <x v="10"/>
    <x v="1"/>
    <x v="4"/>
    <x v="222"/>
    <s v="Resuelta"/>
    <n v="24"/>
    <n v="8"/>
    <n v="2020"/>
    <n v="93"/>
    <s v="No Cruza"/>
    <n v="13"/>
    <n v="24"/>
    <n v="8"/>
    <n v="2020"/>
    <n v="93"/>
    <x v="1"/>
    <n v="0"/>
    <x v="1"/>
  </r>
  <r>
    <s v="P34702020010001"/>
    <x v="2"/>
    <n v="0"/>
    <n v="0"/>
    <s v="                                                                                "/>
    <s v="ZE Santa_Marta      "/>
    <s v="URB ALTOS DE ARARAT ZEMENT SAS                                          "/>
    <n v="3042704"/>
    <s v="TC090"/>
    <s v="                                                                                                                                                                                           "/>
    <s v="NIF VEC. 20678024                                           "/>
    <s v="T9697258                      "/>
    <s v="Adriana_Duran_Q                                                                 "/>
    <s v="AC190"/>
    <n v="20200103"/>
    <n v="20200319"/>
    <n v="3470"/>
    <n v="27137724"/>
    <s v="Factibilidad Distribucion "/>
    <s v="NO"/>
    <x v="1"/>
    <n v="125"/>
    <n v="125000"/>
    <s v="Obras "/>
    <x v="7"/>
    <n v="20200408"/>
    <x v="5"/>
    <n v="1"/>
    <x v="0"/>
    <n v="3"/>
    <x v="11"/>
    <x v="1"/>
    <x v="0"/>
    <x v="268"/>
    <s v="Resuelta"/>
    <n v="8"/>
    <n v="4"/>
    <n v="2020"/>
    <n v="231"/>
    <s v="No Cruza"/>
    <n v="96"/>
    <n v="19"/>
    <n v="3"/>
    <n v="2020"/>
    <n v="251"/>
    <x v="1"/>
    <n v="20"/>
    <x v="2"/>
  </r>
  <r>
    <s v="P31602019020032"/>
    <x v="0"/>
    <n v="0"/>
    <n v="0"/>
    <s v="                                                                                "/>
    <s v="XXX NO UTILIZAR     "/>
    <s v="HERNANDO VIADERO ALVEAR                                                 "/>
    <n v="310704224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29                      "/>
    <s v="                                                                                "/>
    <s v="AC100"/>
    <n v="20190225"/>
    <n v="20190302"/>
    <n v="3160"/>
    <n v="26038387"/>
    <s v="Factibilidad Distribucion "/>
    <s v="NO"/>
    <x v="1"/>
    <n v="25"/>
    <n v="25000"/>
    <s v="Obras "/>
    <x v="0"/>
    <n v="20190302"/>
    <x v="2"/>
    <n v="1"/>
    <x v="0"/>
    <n v="25"/>
    <x v="1"/>
    <x v="2"/>
    <x v="2"/>
    <x v="341"/>
    <s v="Resuelta"/>
    <n v="2"/>
    <n v="3"/>
    <n v="2019"/>
    <n v="634"/>
    <s v="No Cruza"/>
    <n v="5"/>
    <n v="2"/>
    <n v="3"/>
    <n v="2019"/>
    <n v="634"/>
    <x v="0"/>
    <n v="0"/>
    <x v="0"/>
  </r>
  <r>
    <s v="P12102020030025"/>
    <x v="0"/>
    <n v="0"/>
    <n v="0"/>
    <s v="                                                                                "/>
    <s v="O.C Sabanalarga     "/>
    <s v="COMERCIALIZADORA NIKOSTA                                                "/>
    <n v="3017603690"/>
    <s v="TC092"/>
    <s v="                                                                                                                                                                                           "/>
    <s v="ZOFIA -                                                     "/>
    <s v="A8742068                      "/>
    <s v="Alvaro_Enrique_Hernandez_Suarez                                                 "/>
    <s v="AC100"/>
    <n v="20200312"/>
    <n v="20200317"/>
    <n v="1210"/>
    <n v="27271322"/>
    <s v="Factibilidad Distribucion "/>
    <s v="NO"/>
    <x v="1"/>
    <n v="45"/>
    <n v="45000"/>
    <s v="Obras "/>
    <x v="0"/>
    <n v="20200317"/>
    <x v="2"/>
    <n v="1"/>
    <x v="0"/>
    <n v="12"/>
    <x v="0"/>
    <x v="1"/>
    <x v="4"/>
    <x v="45"/>
    <s v="Resuelta"/>
    <n v="17"/>
    <n v="3"/>
    <n v="2020"/>
    <n v="253"/>
    <s v="No Cruza"/>
    <n v="5"/>
    <n v="17"/>
    <n v="3"/>
    <n v="2020"/>
    <n v="253"/>
    <x v="1"/>
    <n v="0"/>
    <x v="0"/>
  </r>
  <r>
    <s v="P11802019090093"/>
    <x v="6"/>
    <n v="0"/>
    <n v="0"/>
    <s v="                                                                                "/>
    <s v="O.C. Soledad        "/>
    <s v="LISSETH MILENA VERGARA HERNANDEZ                                        "/>
    <n v="3003496642"/>
    <s v="TC090"/>
    <s v="                                                                                                                                                                                           "/>
    <s v="CRA 39 31 26                                                "/>
    <s v="A2667628                      "/>
    <s v="GIOVANNA_CORONELL_DAZA                                                          "/>
    <s v="AC170"/>
    <n v="20190923"/>
    <n v="20191008"/>
    <n v="1180"/>
    <n v="26793346"/>
    <s v="Inspección Normalización"/>
    <s v="NO"/>
    <x v="1"/>
    <n v="3"/>
    <n v="3000"/>
    <s v="Suministros definitivos Simples "/>
    <x v="10"/>
    <n v="20191008"/>
    <x v="1"/>
    <n v="1"/>
    <x v="1"/>
    <n v="23"/>
    <x v="7"/>
    <x v="2"/>
    <x v="1"/>
    <x v="293"/>
    <s v="Resuelta"/>
    <n v="8"/>
    <n v="10"/>
    <n v="2019"/>
    <n v="414"/>
    <s v="No Cruza"/>
    <n v="15"/>
    <n v="8"/>
    <n v="10"/>
    <n v="2019"/>
    <n v="414"/>
    <x v="0"/>
    <n v="0"/>
    <x v="1"/>
  </r>
  <r>
    <s v="P93322020100044"/>
    <x v="0"/>
    <n v="0"/>
    <n v="0"/>
    <s v="                                                                                "/>
    <s v="O.C. Riohacha       "/>
    <s v="DIEGO HENRY ROJAS IDALGO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R 19A                                                      "/>
    <s v="N3352044                      "/>
    <s v="Laudis_Peñaranda_                                                               "/>
    <s v="AC100"/>
    <n v="20201031"/>
    <n v="20201104"/>
    <n v="9332"/>
    <n v="28263561"/>
    <s v="Factibilidad Distribucion "/>
    <s v="NO"/>
    <x v="1"/>
    <n v="15"/>
    <n v="15000"/>
    <s v="Obras "/>
    <x v="0"/>
    <n v="20201104"/>
    <x v="2"/>
    <n v="1"/>
    <x v="0"/>
    <n v="31"/>
    <x v="3"/>
    <x v="1"/>
    <x v="3"/>
    <x v="236"/>
    <s v="Resuelta"/>
    <n v="4"/>
    <n v="11"/>
    <n v="2020"/>
    <n v="21"/>
    <s v="No Cruza"/>
    <n v="4"/>
    <n v="4"/>
    <n v="11"/>
    <n v="2020"/>
    <n v="21"/>
    <x v="1"/>
    <n v="0"/>
    <x v="0"/>
  </r>
  <r>
    <s v="P11702020100020"/>
    <x v="3"/>
    <n v="2200743"/>
    <n v="20018563"/>
    <s v="Situacion correcta                                                              "/>
    <s v="OC CCIAL AMERICANO  "/>
    <s v="MONICA PATRICIA ORTEGA ARRIETA                                          "/>
    <n v="30015665"/>
    <s v="TC090"/>
    <s v="CR 1F 45 102                                                                                                                                                                               "/>
    <s v="=CRA 1F 45 102                                              "/>
    <s v="MP000297                      "/>
    <s v="SANDRA_PEREZ_MORGAN                                                             "/>
    <s v="AC005"/>
    <n v="20201007"/>
    <n v="20201007"/>
    <n v="1170"/>
    <n v="28218136"/>
    <s v="Inspección Normalización"/>
    <s v="NO"/>
    <x v="3"/>
    <n v="6"/>
    <n v="6000"/>
    <s v="Aumentos de potencia"/>
    <x v="3"/>
    <n v="20201007"/>
    <x v="1"/>
    <n v="1"/>
    <x v="1"/>
    <n v="7"/>
    <x v="3"/>
    <x v="1"/>
    <x v="1"/>
    <x v="533"/>
    <s v="Resuelta"/>
    <n v="7"/>
    <n v="10"/>
    <n v="2020"/>
    <n v="49"/>
    <s v="No Cruza"/>
    <n v="0"/>
    <n v="7"/>
    <n v="10"/>
    <n v="2020"/>
    <n v="49"/>
    <x v="1"/>
    <n v="0"/>
    <x v="1"/>
  </r>
  <r>
    <s v="P93322020100019"/>
    <x v="0"/>
    <n v="0"/>
    <n v="0"/>
    <s v="                                                                                "/>
    <s v="O.C. Riohacha       "/>
    <s v="MAICAO COLEGIO OCOCHI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OLEGIO OCOCHI                                              "/>
    <s v="N3352044                      "/>
    <s v="Laudis_Peñaranda_                                                               "/>
    <s v="AC100"/>
    <n v="20201019"/>
    <n v="20201029"/>
    <n v="9332"/>
    <n v="28240877"/>
    <s v="Factibilidad Distribucion "/>
    <s v="NO"/>
    <x v="1"/>
    <n v="37.5"/>
    <n v="375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95102016050040"/>
    <x v="2"/>
    <n v="0"/>
    <n v="0"/>
    <s v="                                                                                "/>
    <s v="O.C. B/quilla Nte   "/>
    <s v="  ZONA FRANCA LA CAYENA                                                 "/>
    <n v="0"/>
    <s v="TC089"/>
    <s v="                                                                                                                                                                                           "/>
    <s v="PROYECTO LA CAYENA                                          "/>
    <s v="T2209287                      "/>
    <s v="Willinton_Antonio_Molina_Esmeral                                                "/>
    <s v="AC190"/>
    <n v="20160526"/>
    <n v="20161019"/>
    <n v="9530"/>
    <n v="23507528"/>
    <s v="Seguimiento y rev. instalacion electrica distribucion "/>
    <s v="NO"/>
    <x v="1"/>
    <n v="150"/>
    <n v="150000"/>
    <s v="Obras "/>
    <x v="7"/>
    <n v="20161022"/>
    <x v="16"/>
    <n v="1"/>
    <x v="0"/>
    <n v="26"/>
    <x v="2"/>
    <x v="7"/>
    <x v="1"/>
    <x v="858"/>
    <s v="Resuelta"/>
    <n v="22"/>
    <n v="10"/>
    <n v="2016"/>
    <n v="1495"/>
    <s v="No Cruza"/>
    <n v="149"/>
    <n v="19"/>
    <n v="10"/>
    <n v="2016"/>
    <n v="1498"/>
    <x v="0"/>
    <n v="3"/>
    <x v="2"/>
  </r>
  <r>
    <s v="P95102016110043"/>
    <x v="2"/>
    <n v="0"/>
    <n v="0"/>
    <s v="                                                                                "/>
    <s v="O.C. B/quilla Cto   "/>
    <s v="MARIA URREGO ARANGO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1129"/>
    <n v="20170314"/>
    <n v="9510"/>
    <n v="24519888"/>
    <s v="Seguimiento y rev. instalacion electrica distribucion "/>
    <s v="NO"/>
    <x v="1"/>
    <n v="37.5"/>
    <n v="37500"/>
    <s v="Obras "/>
    <x v="7"/>
    <n v="20170503"/>
    <x v="2"/>
    <n v="1"/>
    <x v="0"/>
    <n v="29"/>
    <x v="5"/>
    <x v="7"/>
    <x v="1"/>
    <x v="859"/>
    <s v="Resuelta"/>
    <n v="3"/>
    <n v="5"/>
    <n v="2017"/>
    <n v="1302"/>
    <d v="2017-12-05T00:00:00"/>
    <n v="155"/>
    <n v="14"/>
    <n v="3"/>
    <n v="2017"/>
    <n v="1352"/>
    <x v="0"/>
    <n v="50"/>
    <x v="2"/>
  </r>
  <r>
    <s v="P11702020030045"/>
    <x v="1"/>
    <n v="2200761"/>
    <n v="20018553"/>
    <s v="Situacion correcta                                                              "/>
    <s v="Of. Telefónica 24H  "/>
    <s v="ALVARO E BLANQUICETT                                                    "/>
    <n v="314406156"/>
    <s v="TC090"/>
    <s v="CR 1F 45 74 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311"/>
    <n v="20200316"/>
    <n v="1170"/>
    <n v="27255383"/>
    <s v="Modificación de Potencia"/>
    <s v="NO"/>
    <x v="1"/>
    <n v="3"/>
    <n v="3000"/>
    <s v="Aumentos de potencia"/>
    <x v="1"/>
    <n v="20200316"/>
    <x v="1"/>
    <n v="1"/>
    <x v="1"/>
    <n v="11"/>
    <x v="0"/>
    <x v="1"/>
    <x v="1"/>
    <x v="83"/>
    <s v="Resuelta"/>
    <n v="16"/>
    <n v="3"/>
    <n v="2020"/>
    <n v="254"/>
    <s v="No Cruza"/>
    <n v="5"/>
    <n v="16"/>
    <n v="3"/>
    <n v="2020"/>
    <n v="254"/>
    <x v="1"/>
    <n v="0"/>
    <x v="1"/>
  </r>
  <r>
    <s v="P34102019090045"/>
    <x v="2"/>
    <n v="0"/>
    <n v="0"/>
    <s v="                                                                                "/>
    <s v="ZE Santa_Marta      "/>
    <s v="CONSORCIO INDUMAX                                                       "/>
    <n v="313586075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910"/>
    <n v="20191003"/>
    <n v="3410"/>
    <n v="27033510"/>
    <s v="Seguimiento y rev. instalacion electrica distribucion "/>
    <s v="NO"/>
    <x v="3"/>
    <n v="45"/>
    <n v="45000"/>
    <s v="Obras "/>
    <x v="5"/>
    <n v="20191219"/>
    <x v="2"/>
    <n v="1"/>
    <x v="0"/>
    <n v="10"/>
    <x v="7"/>
    <x v="2"/>
    <x v="0"/>
    <x v="38"/>
    <s v="Resuelta"/>
    <n v="19"/>
    <n v="12"/>
    <n v="2019"/>
    <n v="342"/>
    <d v="2019-12-23T00:00:00"/>
    <n v="100"/>
    <n v="3"/>
    <n v="10"/>
    <n v="2019"/>
    <n v="419"/>
    <x v="0"/>
    <n v="77"/>
    <x v="2"/>
  </r>
  <r>
    <s v="P95102020110004"/>
    <x v="1"/>
    <n v="2849634"/>
    <n v="20165070"/>
    <s v="Situacion correcta                                                              "/>
    <s v="OC CCIAL AMERICANO  "/>
    <s v="REYNALDO DE JESUS CAMPO MARTINEZ                                        "/>
    <n v="3005712457"/>
    <s v="TC090"/>
    <s v="CL 115 34 54                                                                                                                                                                               "/>
    <s v="                                                            "/>
    <s v="MP000298                      "/>
    <s v="TERESA_ELVIRA_CANTILLO_MENDOZA                                                  "/>
    <s v="AC236"/>
    <n v="20201104"/>
    <n v="20201105"/>
    <n v="9510"/>
    <n v="28268384"/>
    <s v="Modificación de Potencia"/>
    <s v="NO"/>
    <x v="1"/>
    <n v="3"/>
    <n v="3000"/>
    <s v="Aumentos de potencia"/>
    <x v="1"/>
    <n v="20201105"/>
    <x v="1"/>
    <n v="1"/>
    <x v="1"/>
    <n v="4"/>
    <x v="5"/>
    <x v="1"/>
    <x v="1"/>
    <x v="97"/>
    <s v="Resuelta"/>
    <n v="5"/>
    <n v="11"/>
    <n v="2020"/>
    <n v="20"/>
    <s v="No Cruza"/>
    <n v="1"/>
    <n v="5"/>
    <n v="11"/>
    <n v="2020"/>
    <n v="20"/>
    <x v="1"/>
    <n v="0"/>
    <x v="1"/>
  </r>
  <r>
    <s v="P12102020100057"/>
    <x v="0"/>
    <n v="2551728"/>
    <n v="20182287"/>
    <s v="Situacion correcta                                                              "/>
    <s v="O.C Sabanalarga     "/>
    <s v="ALBA MERCADO DE LA HOZ                                                  "/>
    <n v="3013455484"/>
    <s v="TC090"/>
    <s v="CL 11 14 43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1027"/>
    <n v="20201106"/>
    <n v="1210"/>
    <n v="28266550"/>
    <s v="Factibilidad Distribucion "/>
    <s v="NO"/>
    <x v="1"/>
    <n v="75"/>
    <n v="75000"/>
    <s v="Aumentos de potencia"/>
    <x v="0"/>
    <n v="20201106"/>
    <x v="2"/>
    <n v="1"/>
    <x v="0"/>
    <n v="27"/>
    <x v="3"/>
    <x v="1"/>
    <x v="4"/>
    <x v="85"/>
    <s v="Resuelta"/>
    <n v="6"/>
    <n v="11"/>
    <n v="2020"/>
    <n v="19"/>
    <s v="No Cruza"/>
    <n v="10"/>
    <n v="6"/>
    <n v="11"/>
    <n v="2020"/>
    <n v="19"/>
    <x v="1"/>
    <n v="0"/>
    <x v="0"/>
  </r>
  <r>
    <s v="P34102020080010"/>
    <x v="9"/>
    <n v="0"/>
    <n v="0"/>
    <s v="                                                                                "/>
    <s v="O.C. B/quilla Nte   "/>
    <s v="JOSE ANGEL GARAY ALBONIGA                                               "/>
    <n v="3014526515"/>
    <s v="TC090"/>
    <s v="                                                                                                                                                                                           "/>
    <s v="CONDOMINIO AQUAMARINA                                       "/>
    <s v="RC000135                      "/>
    <s v="CRISTIAN_CONTRERAS_ARROYO                                                       "/>
    <s v="AC090"/>
    <n v="20200806"/>
    <n v="20200810"/>
    <n v="3410"/>
    <n v="0"/>
    <m/>
    <s v="NO"/>
    <x v="0"/>
    <n v="3.6"/>
    <n v="3600"/>
    <s v="Coogeneración/Suplencia "/>
    <x v="15"/>
    <n v="20200810"/>
    <x v="10"/>
    <n v="1"/>
    <x v="2"/>
    <n v="6"/>
    <x v="10"/>
    <x v="1"/>
    <x v="0"/>
    <x v="150"/>
    <s v="Sin Orden"/>
    <n v="10"/>
    <n v="8"/>
    <n v="2020"/>
    <n v="107"/>
    <s v="No Cruza"/>
    <n v="107"/>
    <n v="10"/>
    <n v="8"/>
    <n v="2020"/>
    <n v="107"/>
    <x v="1"/>
    <n v="0"/>
    <x v="6"/>
  </r>
  <r>
    <s v="P95102020090010"/>
    <x v="5"/>
    <n v="0"/>
    <n v="0"/>
    <s v="                                                                                "/>
    <s v="O.C. B/quilla Cto   "/>
    <s v="DAIRO PADILLA                                                           "/>
    <s v="3135799971 3216072481 "/>
    <s v="TC090"/>
    <s v="                                                                                                                                                                                           "/>
    <s v="CRA 29 6 146                                                "/>
    <s v="MP000028                      "/>
    <s v="ILSE_PATRICIA_MOLINARES_ZAMBRANO                                                "/>
    <s v="AC230"/>
    <n v="20200911"/>
    <n v="20200911"/>
    <n v="9510"/>
    <n v="0"/>
    <m/>
    <s v="NO"/>
    <x v="0"/>
    <n v="3"/>
    <n v="3000"/>
    <s v="Suministros definitivos Simples "/>
    <x v="9"/>
    <n v="20200911"/>
    <x v="1"/>
    <n v="1"/>
    <x v="1"/>
    <n v="11"/>
    <x v="7"/>
    <x v="1"/>
    <x v="1"/>
    <x v="417"/>
    <s v="Sin Orden"/>
    <n v="11"/>
    <n v="9"/>
    <n v="2020"/>
    <n v="75"/>
    <s v="No Cruza"/>
    <n v="75"/>
    <n v="11"/>
    <n v="9"/>
    <n v="2020"/>
    <n v="75"/>
    <x v="1"/>
    <n v="0"/>
    <x v="4"/>
  </r>
  <r>
    <s v="P75412020110011"/>
    <x v="3"/>
    <n v="7600961"/>
    <n v="35089280"/>
    <s v="Situacion correcta                                                              "/>
    <s v="O.C Sabanalarga     "/>
    <s v="JUACO ASADERO SPRINFIELD                                                "/>
    <n v="3135038021"/>
    <s v="TC090"/>
    <s v="CR 10 3 71                                                                                                                                                                                 "/>
    <s v="                                                            "/>
    <s v="TR050215                      "/>
    <s v="VANESSA_ESTHER_MARTINEZ_HERNANDEZ                                               "/>
    <s v="AC005"/>
    <n v="20201110"/>
    <n v="20201110"/>
    <n v="7541"/>
    <n v="28276273"/>
    <s v="Modificación de Potencia"/>
    <s v="NO"/>
    <x v="2"/>
    <n v="3"/>
    <n v="3000"/>
    <s v="Aumentos de potencia"/>
    <x v="3"/>
    <n v="20201110"/>
    <x v="1"/>
    <n v="1"/>
    <x v="1"/>
    <n v="10"/>
    <x v="5"/>
    <x v="1"/>
    <x v="4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77512020050004"/>
    <x v="2"/>
    <n v="0"/>
    <n v="0"/>
    <s v="                                                                                "/>
    <s v="O.C. Riohacha       "/>
    <s v="RUBEN D LOPEZ JIMENEZ HOSPEDAJE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HOSPEDAJE RUBEN DARIO LOPEZ JIMENEZ                         "/>
    <s v="N3352044                      "/>
    <s v="Laudis_Peñaranda_                                                               "/>
    <s v="AC190"/>
    <n v="20200522"/>
    <n v="20200822"/>
    <n v="7751"/>
    <n v="28039883"/>
    <s v="Seguimiento y rev. instalacion electrica distribucion "/>
    <s v="NO"/>
    <x v="1"/>
    <n v="37.5"/>
    <n v="37500"/>
    <s v="Obras "/>
    <x v="11"/>
    <n v="20200822"/>
    <x v="2"/>
    <n v="1"/>
    <x v="0"/>
    <n v="22"/>
    <x v="2"/>
    <x v="1"/>
    <x v="3"/>
    <x v="67"/>
    <s v="Resuelta"/>
    <n v="22"/>
    <n v="8"/>
    <n v="2020"/>
    <n v="95"/>
    <s v="No Cruza"/>
    <n v="92"/>
    <n v="22"/>
    <n v="8"/>
    <n v="2020"/>
    <n v="95"/>
    <x v="1"/>
    <n v="0"/>
    <x v="2"/>
  </r>
  <r>
    <s v="P34102020080009"/>
    <x v="2"/>
    <n v="0"/>
    <n v="0"/>
    <s v="                                                                                "/>
    <s v="O.C. B/quilla Nte   "/>
    <s v="ELSY VEGA MIER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35                      "/>
    <s v="CRISTIAN_CONTRERAS_ARROYO                                                       "/>
    <s v="AC190"/>
    <n v="20200806"/>
    <n v="20200929"/>
    <n v="3410"/>
    <n v="0"/>
    <m/>
    <s v="NO"/>
    <x v="0"/>
    <n v="1.2"/>
    <n v="1200"/>
    <s v="Coogeneración/Suplencia "/>
    <x v="5"/>
    <n v="20200929"/>
    <x v="10"/>
    <n v="1"/>
    <x v="2"/>
    <n v="6"/>
    <x v="10"/>
    <x v="1"/>
    <x v="0"/>
    <x v="150"/>
    <s v="Sin Orden"/>
    <n v="29"/>
    <n v="9"/>
    <n v="2020"/>
    <n v="57"/>
    <s v="No Cruza"/>
    <n v="57"/>
    <n v="29"/>
    <n v="9"/>
    <n v="2020"/>
    <n v="57"/>
    <x v="1"/>
    <n v="0"/>
    <x v="2"/>
  </r>
  <r>
    <s v="P12202020060004"/>
    <x v="6"/>
    <n v="0"/>
    <n v="0"/>
    <s v="                                                                                "/>
    <s v="Of. Telefónica 24H  "/>
    <s v="ADOLFO JAVIER MERIÑO FONSECA                                            "/>
    <n v="3005521995"/>
    <s v="TC090"/>
    <s v="                                                                                                                                                                                           "/>
    <s v="URB VILLA OLIMPICA - ENT URB                                "/>
    <s v="TR042882                      "/>
    <s v="LAURA_MARIA_BARRIOS_RADA                                                        "/>
    <s v="AC170"/>
    <n v="20200624"/>
    <n v="20200704"/>
    <n v="1220"/>
    <n v="0"/>
    <m/>
    <s v="NO"/>
    <x v="0"/>
    <n v="3"/>
    <n v="3000"/>
    <s v="Suministros definitivos Simples "/>
    <x v="10"/>
    <n v="20200704"/>
    <x v="1"/>
    <n v="1"/>
    <x v="1"/>
    <n v="24"/>
    <x v="4"/>
    <x v="1"/>
    <x v="4"/>
    <x v="75"/>
    <s v="Sin Orden"/>
    <n v="4"/>
    <n v="7"/>
    <n v="2020"/>
    <n v="144"/>
    <s v="No Cruza"/>
    <n v="144"/>
    <n v="4"/>
    <n v="7"/>
    <n v="2020"/>
    <n v="144"/>
    <x v="1"/>
    <n v="0"/>
    <x v="1"/>
  </r>
  <r>
    <s v="P12202020110006"/>
    <x v="3"/>
    <n v="0"/>
    <n v="0"/>
    <s v="                                                                                "/>
    <s v="O.C Sabanalarga     "/>
    <s v="RAUL EDUARDO MERCADO POLO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148                      "/>
    <s v="LUZ_ELENA_MIRANDA_GUZMAN                                                        "/>
    <s v="AC005"/>
    <n v="20201110"/>
    <n v="20201110"/>
    <n v="1220"/>
    <n v="28277423"/>
    <s v="Inspección Normalización"/>
    <s v="SI"/>
    <x v="2"/>
    <n v="3"/>
    <n v="3000"/>
    <s v="Suministros definitivos Simples "/>
    <x v="3"/>
    <n v="20201110"/>
    <x v="1"/>
    <n v="1"/>
    <x v="1"/>
    <n v="10"/>
    <x v="5"/>
    <x v="1"/>
    <x v="4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11502018080028"/>
    <x v="2"/>
    <n v="0"/>
    <n v="0"/>
    <s v="                                                                                "/>
    <s v="C.T.SOLEDAD         "/>
    <s v="GOLDEN COMUNICACIONES ESTACION CELULAR ALKARAWI                         "/>
    <n v="0"/>
    <s v="TC092"/>
    <s v="                                                                                                                                                                                           "/>
    <s v="CANTERAS MUNARRIS                                           "/>
    <s v="T2891467                      "/>
    <s v="SHIRLEY_ESTHER_TAPIA_CUADRADO                                                   "/>
    <s v="AC190"/>
    <n v="20180823"/>
    <n v="20180913"/>
    <n v="1150"/>
    <n v="25580864"/>
    <s v="Seguimiento y rev. instalacion electrica distribucion "/>
    <s v="NO"/>
    <x v="1"/>
    <n v="25"/>
    <n v="25000"/>
    <s v="Obras "/>
    <x v="7"/>
    <n v="20180918"/>
    <x v="2"/>
    <n v="1"/>
    <x v="0"/>
    <n v="23"/>
    <x v="10"/>
    <x v="3"/>
    <x v="1"/>
    <x v="860"/>
    <s v="Resuelta"/>
    <n v="18"/>
    <n v="9"/>
    <n v="2018"/>
    <n v="799"/>
    <d v="2018-10-02T00:00:00"/>
    <n v="26"/>
    <n v="13"/>
    <n v="9"/>
    <n v="2018"/>
    <n v="804"/>
    <x v="0"/>
    <n v="5"/>
    <x v="2"/>
  </r>
  <r>
    <s v="P11102017080253"/>
    <x v="4"/>
    <n v="0"/>
    <n v="0"/>
    <s v="                                                                                "/>
    <s v="O.C. B/quilla Cto   "/>
    <s v="  EDIFICIO RUIZ QUIJANO                                                 "/>
    <n v="3104933861"/>
    <s v="TC090"/>
    <s v="                                                                                                                                                                                           "/>
    <s v="BAR0163-TEMP BARRIO ABAJO-161267                            "/>
    <s v="TR183120                      "/>
    <s v="                                                                                "/>
    <s v="AC220"/>
    <n v="20170828"/>
    <n v="20171123"/>
    <n v="1110"/>
    <n v="0"/>
    <m/>
    <s v="NO"/>
    <x v="0"/>
    <n v="300"/>
    <n v="300000"/>
    <s v="Obras "/>
    <x v="6"/>
    <n v="20171123"/>
    <x v="2"/>
    <n v="1"/>
    <x v="0"/>
    <n v="28"/>
    <x v="10"/>
    <x v="0"/>
    <x v="1"/>
    <x v="861"/>
    <s v="Sin Orden"/>
    <n v="23"/>
    <n v="11"/>
    <n v="2017"/>
    <n v="1098"/>
    <s v="No Cruza"/>
    <n v="1098"/>
    <n v="23"/>
    <n v="11"/>
    <n v="2017"/>
    <n v="1098"/>
    <x v="0"/>
    <n v="0"/>
    <x v="3"/>
  </r>
  <r>
    <s v="P11102019080028"/>
    <x v="2"/>
    <n v="2469222"/>
    <n v="0"/>
    <s v="                                                                                "/>
    <s v="O.C. B/quilla Nte   "/>
    <s v="  FARMATODO CALLE 79                                                    "/>
    <n v="309161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808"/>
    <n v="20191021"/>
    <n v="1110"/>
    <n v="26893595"/>
    <s v="Seguimiento y rev. instalacion electrica distribucion "/>
    <s v="NO"/>
    <x v="1"/>
    <n v="150"/>
    <n v="150000"/>
    <s v="Aumentos de potencia"/>
    <x v="5"/>
    <n v="20191210"/>
    <x v="3"/>
    <n v="1"/>
    <x v="0"/>
    <n v="8"/>
    <x v="10"/>
    <x v="2"/>
    <x v="1"/>
    <x v="403"/>
    <s v="Resuelta"/>
    <n v="10"/>
    <n v="12"/>
    <n v="2019"/>
    <n v="351"/>
    <s v="No Cruza"/>
    <n v="124"/>
    <n v="21"/>
    <n v="10"/>
    <n v="2019"/>
    <n v="401"/>
    <x v="0"/>
    <n v="50"/>
    <x v="2"/>
  </r>
  <r>
    <s v="P34102020110013"/>
    <x v="3"/>
    <n v="0"/>
    <n v="0"/>
    <s v="                                                                                "/>
    <s v="O.C. La 14          "/>
    <s v="LUIS HECTOR RUEDA OROZCO                                                "/>
    <n v="301277204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41                      "/>
    <s v="MIGUEL_ANGEL_PERILLA_PUERTA                                                     "/>
    <s v="AC005"/>
    <n v="20201103"/>
    <n v="20201103"/>
    <n v="3410"/>
    <n v="28266039"/>
    <s v="Inspección Normalización"/>
    <s v="NO"/>
    <x v="2"/>
    <n v="3"/>
    <n v="3000"/>
    <s v="Suministros definitivos Simples "/>
    <x v="3"/>
    <n v="20201103"/>
    <x v="1"/>
    <n v="1"/>
    <x v="1"/>
    <n v="3"/>
    <x v="5"/>
    <x v="1"/>
    <x v="0"/>
    <x v="101"/>
    <s v="Pendiente"/>
    <n v="3"/>
    <n v="11"/>
    <n v="2020"/>
    <n v="22"/>
    <s v="No Cruza"/>
    <n v="22"/>
    <n v="3"/>
    <n v="11"/>
    <n v="2020"/>
    <n v="22"/>
    <x v="1"/>
    <n v="0"/>
    <x v="1"/>
  </r>
  <r>
    <s v="P75412020080001"/>
    <x v="10"/>
    <n v="0"/>
    <n v="0"/>
    <s v="                                                                                "/>
    <s v="XXX NO UTILIZAR     "/>
    <s v="MANUELA VALLEJO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5591                      "/>
    <s v="YOLIMA_MENDOZA_SANCHEZ                                                          "/>
    <s v="AC045"/>
    <n v="20200803"/>
    <n v="20200814"/>
    <n v="7541"/>
    <n v="27919462"/>
    <s v="Inspección Normalización"/>
    <s v="NO"/>
    <x v="1"/>
    <n v="3"/>
    <n v="3000"/>
    <s v="Suministros definitivos Simples "/>
    <x v="18"/>
    <n v="20200814"/>
    <x v="1"/>
    <n v="1"/>
    <x v="1"/>
    <n v="3"/>
    <x v="10"/>
    <x v="1"/>
    <x v="4"/>
    <x v="502"/>
    <s v="Resuelta"/>
    <n v="14"/>
    <n v="8"/>
    <n v="2020"/>
    <n v="103"/>
    <s v="No Cruza"/>
    <n v="11"/>
    <n v="14"/>
    <n v="8"/>
    <n v="2020"/>
    <n v="103"/>
    <x v="1"/>
    <n v="0"/>
    <x v="7"/>
  </r>
  <r>
    <s v="P11102017090080"/>
    <x v="0"/>
    <n v="2881887"/>
    <n v="0"/>
    <s v="                                                                                "/>
    <s v="O.C. B/quilla Cto   "/>
    <s v="  SINTRAELECOL                                                          "/>
    <n v="3162799306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00"/>
    <n v="20170919"/>
    <n v="20170927"/>
    <n v="1110"/>
    <n v="24270889"/>
    <s v="Factibilidad Distribucion "/>
    <s v="NO"/>
    <x v="1"/>
    <n v="112.5"/>
    <n v="112500"/>
    <s v="Aumentos de potencia"/>
    <x v="0"/>
    <n v="20170927"/>
    <x v="3"/>
    <n v="1"/>
    <x v="0"/>
    <n v="19"/>
    <x v="7"/>
    <x v="0"/>
    <x v="1"/>
    <x v="825"/>
    <s v="Resuelta"/>
    <n v="27"/>
    <n v="9"/>
    <n v="2017"/>
    <n v="1155"/>
    <s v="No Cruza"/>
    <n v="8"/>
    <n v="27"/>
    <n v="9"/>
    <n v="2017"/>
    <n v="1155"/>
    <x v="0"/>
    <n v="0"/>
    <x v="0"/>
  </r>
  <r>
    <s v="P95102020010005"/>
    <x v="2"/>
    <n v="0"/>
    <n v="0"/>
    <s v="                                                                                "/>
    <s v="O.C. B/quilla Cto   "/>
    <s v="BOD 74 Y 75 FEDERICO OSORIO SA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 CARIBE VERDE                                         "/>
    <s v="A3151411                      "/>
    <s v="FERGIE_YULISSA_SOLANO_MANOTAS                                                   "/>
    <s v="AC190"/>
    <n v="20200110"/>
    <n v="20200916"/>
    <n v="9510"/>
    <n v="27094125"/>
    <s v="Factibilidad Distribucion "/>
    <s v="NO"/>
    <x v="1"/>
    <n v="112.5"/>
    <n v="112500"/>
    <s v="Obras "/>
    <x v="7"/>
    <n v="20200924"/>
    <x v="2"/>
    <n v="1"/>
    <x v="0"/>
    <n v="10"/>
    <x v="11"/>
    <x v="1"/>
    <x v="1"/>
    <x v="616"/>
    <s v="Resuelta"/>
    <n v="24"/>
    <n v="9"/>
    <n v="2020"/>
    <n v="62"/>
    <s v="No Cruza"/>
    <n v="258"/>
    <n v="16"/>
    <n v="9"/>
    <n v="2020"/>
    <n v="70"/>
    <x v="1"/>
    <n v="8"/>
    <x v="2"/>
  </r>
  <r>
    <s v="P93432019070004"/>
    <x v="2"/>
    <n v="7732700"/>
    <n v="35105948"/>
    <s v="Situacion correcta                                                              "/>
    <s v="ZE Santa_Marta      "/>
    <s v="ANDREA BELTRAN CASTELLANOS                                              "/>
    <n v="3107254704"/>
    <s v="TC090"/>
    <s v="CARRT TRONCAL DEL CARIBE KM 3                                                                                                                                                              "/>
    <s v="C 29A 14-48                                                 "/>
    <s v="T9697258                      "/>
    <s v="Adriana_Duran_Q                                                                 "/>
    <s v="AC190"/>
    <n v="20190712"/>
    <n v="20191022"/>
    <n v="9343"/>
    <n v="26518529"/>
    <s v="Factibilidad Distribucion "/>
    <s v="NO"/>
    <x v="1"/>
    <n v="112.5"/>
    <n v="112500"/>
    <s v="Aumentos de potencia"/>
    <x v="16"/>
    <n v="20191024"/>
    <x v="2"/>
    <n v="1"/>
    <x v="0"/>
    <n v="12"/>
    <x v="6"/>
    <x v="2"/>
    <x v="0"/>
    <x v="551"/>
    <s v="Resuelta"/>
    <n v="24"/>
    <n v="10"/>
    <n v="2019"/>
    <n v="398"/>
    <s v="No Cruza"/>
    <n v="104"/>
    <n v="22"/>
    <n v="10"/>
    <n v="2019"/>
    <n v="400"/>
    <x v="0"/>
    <n v="2"/>
    <x v="2"/>
  </r>
  <r>
    <s v="P33102019070040"/>
    <x v="2"/>
    <n v="0"/>
    <n v="0"/>
    <s v="                                                                                "/>
    <s v="O.C. Riohacha       "/>
    <s v="ALBERTO JOSE DURAN CARRILLO                                             "/>
    <n v="310840243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727"/>
    <n v="20200320"/>
    <n v="3310"/>
    <n v="26563825"/>
    <s v="Factibilidad Distribucion "/>
    <s v="NO"/>
    <x v="1"/>
    <n v="50"/>
    <n v="50000"/>
    <s v="Obras "/>
    <x v="7"/>
    <n v="20200328"/>
    <x v="2"/>
    <n v="1"/>
    <x v="0"/>
    <n v="27"/>
    <x v="6"/>
    <x v="2"/>
    <x v="3"/>
    <x v="491"/>
    <s v="Resuelta"/>
    <n v="28"/>
    <n v="3"/>
    <n v="2020"/>
    <n v="242"/>
    <s v="No Cruza"/>
    <n v="245"/>
    <n v="20"/>
    <n v="3"/>
    <n v="2020"/>
    <n v="250"/>
    <x v="1"/>
    <n v="8"/>
    <x v="2"/>
  </r>
  <r>
    <s v="P95102019120003"/>
    <x v="2"/>
    <n v="0"/>
    <n v="0"/>
    <s v="                                                                                "/>
    <s v="O.C. B/quilla Cto   "/>
    <s v="  JERONIMO MARTINS COLOMBIA S.A.S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JERONIMO MARTINS                                            "/>
    <s v="A3151411                      "/>
    <s v="FERGIE_YULISSA_SOLANO_MANOTAS                                                   "/>
    <s v="AC190"/>
    <n v="20191203"/>
    <n v="20200307"/>
    <n v="9510"/>
    <n v="27460872"/>
    <s v="Seguimiento y rev. instalacion electrica distribucion "/>
    <s v="NO"/>
    <x v="3"/>
    <n v="75"/>
    <n v="75000"/>
    <s v="Obras "/>
    <x v="5"/>
    <n v="20200611"/>
    <x v="2"/>
    <n v="1"/>
    <x v="0"/>
    <n v="3"/>
    <x v="9"/>
    <x v="2"/>
    <x v="1"/>
    <x v="120"/>
    <s v="Resuelta"/>
    <n v="11"/>
    <n v="6"/>
    <n v="2020"/>
    <n v="167"/>
    <s v="No Cruza"/>
    <n v="191"/>
    <n v="7"/>
    <n v="3"/>
    <n v="2020"/>
    <n v="263"/>
    <x v="1"/>
    <n v="96"/>
    <x v="2"/>
  </r>
  <r>
    <s v="P11102020070034"/>
    <x v="1"/>
    <n v="0"/>
    <n v="0"/>
    <s v="                                                                                "/>
    <s v="O.C. B/quilla Sur   "/>
    <s v="LEIDYS TERESA PINEDA PORTELA                                            "/>
    <n v="3128305624"/>
    <s v="TC090"/>
    <s v="                                                                                                                                                                                           "/>
    <s v="CRA 53 76 239=CLL 61 46 91                                  "/>
    <s v="A2715136                      "/>
    <s v="Marilin_Martinez_Salas                                                          "/>
    <s v="AC236"/>
    <n v="20200717"/>
    <n v="20200731"/>
    <n v="1110"/>
    <n v="28044914"/>
    <s v="Inspección Normalización"/>
    <s v="NO"/>
    <x v="3"/>
    <n v="3"/>
    <n v="3000"/>
    <s v="Suministros definitivos Simples "/>
    <x v="1"/>
    <n v="20200731"/>
    <x v="1"/>
    <n v="1"/>
    <x v="1"/>
    <n v="17"/>
    <x v="6"/>
    <x v="1"/>
    <x v="1"/>
    <x v="361"/>
    <s v="Resuelta"/>
    <n v="31"/>
    <n v="7"/>
    <n v="2020"/>
    <n v="117"/>
    <s v="No Cruza"/>
    <n v="14"/>
    <n v="31"/>
    <n v="7"/>
    <n v="2020"/>
    <n v="117"/>
    <x v="1"/>
    <n v="0"/>
    <x v="1"/>
  </r>
  <r>
    <s v="P11102020060033"/>
    <x v="0"/>
    <n v="2540577"/>
    <n v="0"/>
    <s v="                                                                                "/>
    <s v="O.C. B/quilla Cto   "/>
    <s v="  LOCALES COMERCIALES LA 80                                             "/>
    <n v="315352922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200609"/>
    <n v="20200619"/>
    <n v="1110"/>
    <n v="27618277"/>
    <s v="Factibilidad Distribucion "/>
    <s v="NO"/>
    <x v="1"/>
    <n v="75"/>
    <n v="75000"/>
    <s v="Aumentos de potencia"/>
    <x v="0"/>
    <n v="20200619"/>
    <x v="2"/>
    <n v="1"/>
    <x v="0"/>
    <n v="9"/>
    <x v="4"/>
    <x v="1"/>
    <x v="1"/>
    <x v="673"/>
    <s v="Resuelta"/>
    <n v="19"/>
    <n v="6"/>
    <n v="2020"/>
    <n v="159"/>
    <s v="No Cruza"/>
    <n v="10"/>
    <n v="19"/>
    <n v="6"/>
    <n v="2020"/>
    <n v="159"/>
    <x v="1"/>
    <n v="0"/>
    <x v="0"/>
  </r>
  <r>
    <s v="P11802020090053"/>
    <x v="0"/>
    <n v="0"/>
    <n v="0"/>
    <s v="                                                                                "/>
    <s v="O.C. B/quilla Cto   "/>
    <s v="PROVISIONAL EPK ZONA FRANCA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BODEGA 2                                                    "/>
    <s v="A3151411                      "/>
    <s v="FERGIE_YULISSA_SOLANO_MANOTAS                                                   "/>
    <s v="AC100"/>
    <n v="20200915"/>
    <n v="20200923"/>
    <n v="1180"/>
    <n v="28143361"/>
    <s v="Factibilidad Distribucion "/>
    <s v="NO"/>
    <x v="1"/>
    <n v="112.5"/>
    <n v="112500"/>
    <s v="Obras "/>
    <x v="0"/>
    <n v="20200923"/>
    <x v="2"/>
    <n v="1"/>
    <x v="0"/>
    <n v="15"/>
    <x v="7"/>
    <x v="1"/>
    <x v="1"/>
    <x v="69"/>
    <s v="Resuelta"/>
    <n v="23"/>
    <n v="9"/>
    <n v="2020"/>
    <n v="63"/>
    <s v="No Cruza"/>
    <n v="8"/>
    <n v="23"/>
    <n v="9"/>
    <n v="2020"/>
    <n v="63"/>
    <x v="1"/>
    <n v="0"/>
    <x v="0"/>
  </r>
  <r>
    <s v="P12102020100022"/>
    <x v="1"/>
    <n v="0"/>
    <n v="0"/>
    <s v="                                                                                "/>
    <s v="O.C Sabanalarga     "/>
    <s v="SANDRA OÑORO ACOSTA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69                      "/>
    <s v="Jackeline_Esther_Jimenez_Barros                                                 "/>
    <s v="AC236"/>
    <n v="20201014"/>
    <n v="20201015"/>
    <n v="1210"/>
    <n v="28237975"/>
    <s v="Inspección Normalización"/>
    <s v="NO"/>
    <x v="2"/>
    <n v="3"/>
    <n v="3000"/>
    <s v="Suministros definitivos Simples "/>
    <x v="1"/>
    <n v="20201015"/>
    <x v="1"/>
    <n v="1"/>
    <x v="1"/>
    <n v="14"/>
    <x v="3"/>
    <x v="1"/>
    <x v="4"/>
    <x v="258"/>
    <s v="Pendiente"/>
    <n v="15"/>
    <n v="10"/>
    <n v="2020"/>
    <n v="41"/>
    <d v="2020-10-16T00:00:00"/>
    <n v="41"/>
    <n v="15"/>
    <n v="10"/>
    <n v="2020"/>
    <n v="41"/>
    <x v="1"/>
    <n v="0"/>
    <x v="1"/>
  </r>
  <r>
    <s v="P95102018090012"/>
    <x v="2"/>
    <n v="2322711"/>
    <n v="20096257"/>
    <s v="Suspendido por impago                                                           "/>
    <s v="C.T.SOLEDAD         "/>
    <s v="  FERRO MADERAS LOZANO                                                  "/>
    <n v="3287608"/>
    <s v="TC091"/>
    <s v="CR 6 89 50          P 1  LOC  1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910"/>
    <n v="20180910"/>
    <n v="9510"/>
    <n v="25503319"/>
    <s v="Seguimiento y rev. instalacion electrica distribucion "/>
    <s v="NO"/>
    <x v="3"/>
    <n v="45"/>
    <n v="45000"/>
    <s v="Aumentos de potencia"/>
    <x v="7"/>
    <n v="20180910"/>
    <x v="12"/>
    <n v="1"/>
    <x v="0"/>
    <n v="10"/>
    <x v="7"/>
    <x v="3"/>
    <x v="1"/>
    <x v="862"/>
    <s v="Resuelta"/>
    <n v="10"/>
    <n v="9"/>
    <n v="2018"/>
    <n v="807"/>
    <s v="No Cruza"/>
    <n v="0"/>
    <n v="10"/>
    <n v="9"/>
    <n v="2018"/>
    <n v="807"/>
    <x v="0"/>
    <n v="0"/>
    <x v="2"/>
  </r>
  <r>
    <s v="P11702020110067"/>
    <x v="5"/>
    <n v="2206821"/>
    <n v="20016165"/>
    <s v="Situacion correcta                                                              "/>
    <s v="Of. Telefónica 24H  "/>
    <s v="EMILSE BUENO QUIÑONES                                                   "/>
    <n v="3015609400"/>
    <s v="TC090"/>
    <s v="CL 48D 5ASUR 45                                                                                                                                                                            "/>
    <s v="CL 48D NR 5 A SUR 45                                        "/>
    <s v="NT001137                      "/>
    <s v="STEFANNIE_PAOLA_RAMBAO_BENAVIDES                                                "/>
    <s v="AC230"/>
    <n v="20201117"/>
    <n v="20201117"/>
    <n v="1170"/>
    <n v="0"/>
    <m/>
    <s v="NO"/>
    <x v="0"/>
    <n v="3"/>
    <n v="3000"/>
    <s v="Aumentos de potencia"/>
    <x v="9"/>
    <n v="20201117"/>
    <x v="1"/>
    <n v="1"/>
    <x v="1"/>
    <n v="17"/>
    <x v="5"/>
    <x v="1"/>
    <x v="1"/>
    <x v="24"/>
    <s v="Sin Orden"/>
    <n v="17"/>
    <n v="11"/>
    <n v="2020"/>
    <n v="8"/>
    <s v="No Cruza"/>
    <n v="8"/>
    <n v="17"/>
    <n v="11"/>
    <n v="2020"/>
    <n v="8"/>
    <x v="1"/>
    <n v="0"/>
    <x v="4"/>
  </r>
  <r>
    <s v="P11802020110034"/>
    <x v="5"/>
    <n v="0"/>
    <n v="0"/>
    <s v="                                                                                "/>
    <s v="OC CCIAL AMERICANO  "/>
    <s v="FREDY ENRIQUE CHARRIS DE LAS SALAS                                      "/>
    <n v="3003047569"/>
    <s v="TC090"/>
    <s v="                                                                                                                                                                                           "/>
    <s v="=CRA 11C 53 45                                              "/>
    <s v="MP000354                      "/>
    <s v="YESSICA_PAOLA_MARTINEZ_MENDEZ                                                   "/>
    <s v="AC230"/>
    <n v="20201109"/>
    <n v="20201109"/>
    <n v="1180"/>
    <n v="0"/>
    <m/>
    <s v="NO"/>
    <x v="0"/>
    <n v="3"/>
    <n v="30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75412020040008"/>
    <x v="0"/>
    <n v="0"/>
    <n v="0"/>
    <s v="                                                                                "/>
    <s v="O.C Sabanalarga     "/>
    <s v="URBANIZACION MARIA AUXILIADORA                                          "/>
    <n v="3154488699"/>
    <s v="TC090"/>
    <s v="                                                                                                                                                                                           "/>
    <s v="URBANIZACION MARIA AUXILIADORA                              "/>
    <s v="A8742068                      "/>
    <s v="Alvaro_Enrique_Hernandez_Suarez                                                 "/>
    <s v="AC100"/>
    <n v="20200427"/>
    <n v="20200429"/>
    <n v="7541"/>
    <n v="27386976"/>
    <s v="Factibilidad Distribucion "/>
    <s v="NO"/>
    <x v="1"/>
    <n v="300"/>
    <n v="300000"/>
    <s v="Obras "/>
    <x v="0"/>
    <n v="20200429"/>
    <x v="5"/>
    <n v="1"/>
    <x v="0"/>
    <n v="27"/>
    <x v="8"/>
    <x v="1"/>
    <x v="4"/>
    <x v="114"/>
    <s v="Resuelta"/>
    <n v="29"/>
    <n v="4"/>
    <n v="2020"/>
    <n v="210"/>
    <s v="No Cruza"/>
    <n v="2"/>
    <n v="29"/>
    <n v="4"/>
    <n v="2020"/>
    <n v="210"/>
    <x v="1"/>
    <n v="0"/>
    <x v="0"/>
  </r>
  <r>
    <s v="P77912018080001"/>
    <x v="2"/>
    <n v="0"/>
    <n v="0"/>
    <s v="                                                                                "/>
    <s v="ZE Santa_Marta      "/>
    <s v="URBANIZACION CASA DE ORACION MUNICIPIO EL PIÑON                         "/>
    <n v="3103544955"/>
    <s v="TC090"/>
    <s v="                                                                                                                                                                                           "/>
    <s v="CALLE 15 KM 1 CABECERA MUNICIPAL                            "/>
    <s v="T9697258                      "/>
    <s v="Adriana_Duran_Q                                                                 "/>
    <s v="AC190"/>
    <n v="20180815"/>
    <n v="20190301"/>
    <n v="7791"/>
    <n v="25455449"/>
    <s v="Factibilidad Distribucion "/>
    <s v="NO"/>
    <x v="1"/>
    <n v="225"/>
    <n v="225000"/>
    <s v="Obras "/>
    <x v="5"/>
    <n v="20190508"/>
    <x v="5"/>
    <n v="1"/>
    <x v="0"/>
    <n v="15"/>
    <x v="10"/>
    <x v="3"/>
    <x v="0"/>
    <x v="863"/>
    <s v="Resuelta"/>
    <n v="8"/>
    <n v="5"/>
    <n v="2019"/>
    <n v="567"/>
    <s v="No Cruza"/>
    <n v="266"/>
    <n v="1"/>
    <n v="3"/>
    <n v="2019"/>
    <n v="635"/>
    <x v="0"/>
    <n v="68"/>
    <x v="2"/>
  </r>
  <r>
    <s v="P11102018040096"/>
    <x v="2"/>
    <n v="0"/>
    <n v="0"/>
    <s v="                                                                                "/>
    <s v="O.C. B/quilla Nte   "/>
    <s v="EDF NOVAGARDEN EMEDOS GRUPO DE INVERSION E INMOBILI                     "/>
    <n v="3145566124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80425"/>
    <n v="20180622"/>
    <n v="1110"/>
    <n v="25480539"/>
    <s v="Seguimiento y rev. instalacion electrica distribucion "/>
    <s v="NO"/>
    <x v="1"/>
    <n v="112.5"/>
    <n v="112500"/>
    <s v="Obras "/>
    <x v="7"/>
    <n v="20180627"/>
    <x v="6"/>
    <n v="1"/>
    <x v="0"/>
    <n v="25"/>
    <x v="8"/>
    <x v="3"/>
    <x v="1"/>
    <x v="455"/>
    <s v="Resuelta"/>
    <n v="27"/>
    <n v="6"/>
    <n v="2018"/>
    <n v="882"/>
    <d v="2018-09-03T00:00:00"/>
    <n v="63"/>
    <n v="22"/>
    <n v="6"/>
    <n v="2018"/>
    <n v="887"/>
    <x v="0"/>
    <n v="5"/>
    <x v="2"/>
  </r>
  <r>
    <s v="P95202018030025"/>
    <x v="2"/>
    <n v="0"/>
    <n v="0"/>
    <s v="                                                                                "/>
    <s v="O.C Sabanalarga     "/>
    <s v="9007940216 CONSORCIO DE DISEÑOS COSTERA NIT                             "/>
    <n v="0"/>
    <s v="TC092"/>
    <s v="                                                                                                                                                                                           "/>
    <s v="PESAJE                                                      "/>
    <s v="T9763922                      "/>
    <s v="Somaya_Rincon                                                                   "/>
    <s v="AC190"/>
    <n v="20180327"/>
    <n v="20180419"/>
    <n v="9520"/>
    <n v="25276151"/>
    <s v="Seguimiento y rev. instalacion electrica distribucion "/>
    <s v="NO"/>
    <x v="3"/>
    <n v="45"/>
    <n v="45000"/>
    <s v="Obras "/>
    <x v="8"/>
    <n v="20191227"/>
    <x v="2"/>
    <n v="1"/>
    <x v="0"/>
    <n v="27"/>
    <x v="0"/>
    <x v="3"/>
    <x v="4"/>
    <x v="626"/>
    <s v="Resuelta"/>
    <n v="27"/>
    <n v="12"/>
    <n v="2019"/>
    <n v="334"/>
    <s v="No Cruza"/>
    <n v="640"/>
    <n v="19"/>
    <n v="4"/>
    <n v="2018"/>
    <n v="951"/>
    <x v="0"/>
    <n v="617"/>
    <x v="2"/>
  </r>
  <r>
    <s v="P93502020080003"/>
    <x v="0"/>
    <n v="3828972"/>
    <n v="20670109"/>
    <s v="Situacion correcta                                                              "/>
    <s v="ZE Santa_Marta      "/>
    <s v="ANTONIO BOJANINI                                                        "/>
    <n v="3783561"/>
    <s v="TC090"/>
    <s v="CL PRINCIPAL CR 10 39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00"/>
    <n v="20200828"/>
    <n v="20201005"/>
    <n v="9350"/>
    <n v="28180842"/>
    <s v="Factibilidad Distribucion "/>
    <s v="NO"/>
    <x v="1"/>
    <n v="112.5"/>
    <n v="112500"/>
    <s v="Aumentos de potencia"/>
    <x v="0"/>
    <n v="20201005"/>
    <x v="2"/>
    <n v="1"/>
    <x v="0"/>
    <n v="28"/>
    <x v="10"/>
    <x v="1"/>
    <x v="0"/>
    <x v="328"/>
    <s v="Resuelta"/>
    <n v="5"/>
    <n v="10"/>
    <n v="2020"/>
    <n v="51"/>
    <s v="No Cruza"/>
    <n v="38"/>
    <n v="5"/>
    <n v="10"/>
    <n v="2020"/>
    <n v="51"/>
    <x v="1"/>
    <n v="0"/>
    <x v="0"/>
  </r>
  <r>
    <s v="P11802020070037"/>
    <x v="1"/>
    <n v="0"/>
    <n v="0"/>
    <s v="                                                                                "/>
    <s v="O.C. Soledad        "/>
    <s v="ELIANA MARIA SANABRIA ACOSTA                                            "/>
    <n v="3116597960"/>
    <s v="TC090"/>
    <s v="                                                                                                                                                                                           "/>
    <s v="=CLL 65 23 10                                               "/>
    <s v="A2670921                      "/>
    <s v="Margarita_Ortiz_Dominguez                                                       "/>
    <s v="AC236"/>
    <n v="20200720"/>
    <n v="20200801"/>
    <n v="1180"/>
    <n v="28149680"/>
    <s v="Inspección Normalización"/>
    <s v="NO"/>
    <x v="1"/>
    <n v="3"/>
    <n v="3000"/>
    <s v="Suministros definitivos Simples "/>
    <x v="8"/>
    <n v="20200806"/>
    <x v="1"/>
    <n v="1"/>
    <x v="1"/>
    <n v="20"/>
    <x v="6"/>
    <x v="1"/>
    <x v="1"/>
    <x v="54"/>
    <s v="Resuelta"/>
    <n v="6"/>
    <n v="8"/>
    <n v="2020"/>
    <n v="111"/>
    <s v="No Cruza"/>
    <n v="17"/>
    <n v="1"/>
    <n v="8"/>
    <n v="2020"/>
    <n v="116"/>
    <x v="1"/>
    <n v="5"/>
    <x v="1"/>
  </r>
  <r>
    <s v="P11502020020004"/>
    <x v="2"/>
    <n v="1963362"/>
    <n v="0"/>
    <s v="                                                                                "/>
    <s v="O.C. B/quilla Cto   "/>
    <s v="VIVIENDA PROV DAVID SABBAG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ABBAG                                                      "/>
    <s v="T9763922                      "/>
    <s v="Somaya_Rincon                                                                   "/>
    <s v="AC190"/>
    <n v="20200204"/>
    <n v="20200318"/>
    <n v="1150"/>
    <n v="27879180"/>
    <s v="Seguimiento y rev. instalacion electrica distribucion "/>
    <s v="NO"/>
    <x v="1"/>
    <n v="75"/>
    <n v="75000"/>
    <s v="Aumentos de potencia"/>
    <x v="5"/>
    <n v="20200806"/>
    <x v="3"/>
    <n v="1"/>
    <x v="0"/>
    <n v="4"/>
    <x v="1"/>
    <x v="1"/>
    <x v="1"/>
    <x v="254"/>
    <s v="Resuelta"/>
    <n v="6"/>
    <n v="8"/>
    <n v="2020"/>
    <n v="111"/>
    <d v="2020-07-27T00:00:00"/>
    <n v="184"/>
    <n v="18"/>
    <n v="3"/>
    <n v="2020"/>
    <n v="252"/>
    <x v="1"/>
    <n v="141"/>
    <x v="2"/>
  </r>
  <r>
    <s v="P11102016110134"/>
    <x v="4"/>
    <n v="6529005"/>
    <n v="0"/>
    <s v="                                                                                "/>
    <s v="O.C. B/quilla Cto   "/>
    <s v="JIM JAVIER HERNANDEZ DE LA OSSA                                         "/>
    <n v="3790840"/>
    <s v="TC090"/>
    <s v="                                                                                                                                                                                           "/>
    <s v="VIVIENDA UNIFAMILIAR                                        "/>
    <s v="T3215501                      "/>
    <s v="Luz_Estela_Arevalo_de_León                                                      "/>
    <s v="AC220"/>
    <n v="20161130"/>
    <n v="20171219"/>
    <n v="1110"/>
    <n v="24343825"/>
    <s v="Seguimiento y rev. instalacion electrica distribucion "/>
    <s v="NO"/>
    <x v="1"/>
    <n v="112.5"/>
    <n v="112500"/>
    <s v="Aumentos de potencia"/>
    <x v="6"/>
    <n v="20171219"/>
    <x v="3"/>
    <n v="1"/>
    <x v="0"/>
    <n v="30"/>
    <x v="5"/>
    <x v="7"/>
    <x v="1"/>
    <x v="705"/>
    <s v="Resuelta"/>
    <n v="19"/>
    <n v="12"/>
    <n v="2017"/>
    <n v="1072"/>
    <s v="No Cruza"/>
    <n v="384"/>
    <n v="19"/>
    <n v="12"/>
    <n v="2017"/>
    <n v="1072"/>
    <x v="0"/>
    <n v="0"/>
    <x v="3"/>
  </r>
  <r>
    <s v="P11702020110031"/>
    <x v="1"/>
    <n v="3004704"/>
    <n v="20087672"/>
    <s v="Situacion correcta                                                              "/>
    <s v="O.C. B/quilla Sur   "/>
    <s v="JORGE ELIECER OSPINO RIVERA                                             "/>
    <n v="3358737"/>
    <s v="TC090"/>
    <s v="CR 24 53 33                                                                                                                                                                                "/>
    <s v="CRA 24 53 33                                                "/>
    <s v="A2747698                      "/>
    <s v="NUBIS_ZAMBRANO_BELEÑO                                                           "/>
    <s v="AC236"/>
    <n v="20201106"/>
    <n v="20201109"/>
    <n v="1170"/>
    <n v="28272077"/>
    <s v="Modificación de Potencia"/>
    <s v="NO"/>
    <x v="1"/>
    <n v="3"/>
    <n v="3000"/>
    <s v="Aumentos de potencia"/>
    <x v="1"/>
    <n v="20201109"/>
    <x v="1"/>
    <n v="1"/>
    <x v="1"/>
    <n v="6"/>
    <x v="5"/>
    <x v="1"/>
    <x v="1"/>
    <x v="42"/>
    <s v="Resuelta"/>
    <n v="9"/>
    <n v="11"/>
    <n v="2020"/>
    <n v="16"/>
    <s v="No Cruza"/>
    <n v="3"/>
    <n v="9"/>
    <n v="11"/>
    <n v="2020"/>
    <n v="16"/>
    <x v="1"/>
    <n v="0"/>
    <x v="1"/>
  </r>
  <r>
    <s v="P11102019060072"/>
    <x v="2"/>
    <n v="0"/>
    <n v="0"/>
    <s v="                                                                                "/>
    <s v="O.C. B/quilla Cto   "/>
    <s v="PROYECTO VIAL REUBICACION DE REDES ELECTRICAS CON INTER                 "/>
    <n v="0"/>
    <s v="TC095"/>
    <s v="                                                                                                                                                                                           "/>
    <s v="CORREG.LA PLAYA ANT.VIA FERRE                               "/>
    <s v="T9763922                      "/>
    <s v="Somaya_Rincon                                                                   "/>
    <s v="AC190"/>
    <n v="20190620"/>
    <n v="20190620"/>
    <n v="1110"/>
    <n v="0"/>
    <m/>
    <s v="NO"/>
    <x v="0"/>
    <n v="1"/>
    <n v="1000"/>
    <s v="Obras "/>
    <x v="2"/>
    <n v="20190620"/>
    <x v="4"/>
    <n v="1"/>
    <x v="0"/>
    <n v="20"/>
    <x v="4"/>
    <x v="2"/>
    <x v="1"/>
    <x v="408"/>
    <s v="Sin Orden"/>
    <n v="20"/>
    <n v="6"/>
    <n v="2019"/>
    <n v="524"/>
    <s v="No Cruza"/>
    <n v="524"/>
    <n v="20"/>
    <n v="6"/>
    <n v="2019"/>
    <n v="524"/>
    <x v="0"/>
    <n v="0"/>
    <x v="2"/>
  </r>
  <r>
    <s v="P11102020090092"/>
    <x v="2"/>
    <n v="0"/>
    <n v="0"/>
    <s v="                                                                                "/>
    <s v="O.C. B/quilla Cto   "/>
    <s v="S.A. MEDICINA INTEGRAL IPS 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916"/>
    <n v="20201110"/>
    <n v="1110"/>
    <n v="28143331"/>
    <s v="Factibilidad Distribucion "/>
    <s v="NO"/>
    <x v="1"/>
    <n v="500"/>
    <n v="500000"/>
    <s v="Obras "/>
    <x v="7"/>
    <n v="20201113"/>
    <x v="3"/>
    <n v="1"/>
    <x v="0"/>
    <n v="16"/>
    <x v="7"/>
    <x v="1"/>
    <x v="1"/>
    <x v="74"/>
    <s v="Resuelta"/>
    <n v="13"/>
    <n v="11"/>
    <n v="2020"/>
    <n v="12"/>
    <s v="No Cruza"/>
    <n v="58"/>
    <n v="10"/>
    <n v="11"/>
    <n v="2020"/>
    <n v="15"/>
    <x v="1"/>
    <n v="3"/>
    <x v="2"/>
  </r>
  <r>
    <s v="P77912020090001"/>
    <x v="2"/>
    <n v="0"/>
    <n v="0"/>
    <s v="                                                                                "/>
    <s v="O.C. La 14          "/>
    <s v="OWALDO RAFAEL CASTRO MANGA BMT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7791"/>
    <n v="28160866"/>
    <s v="Factibilidad Distribucion "/>
    <s v="NO"/>
    <x v="1"/>
    <n v="25"/>
    <n v="25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11802020030058"/>
    <x v="0"/>
    <n v="0"/>
    <n v="0"/>
    <s v="                                                                                "/>
    <s v="O.C. B/quilla Cto   "/>
    <s v="  PROVISIONAL BODEG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BODEGA SOLEDAD                                  "/>
    <s v="A3151411                      "/>
    <s v="FERGIE_YULISSA_SOLANO_MANOTAS                                                   "/>
    <s v="AC100"/>
    <n v="20200311"/>
    <n v="20200318"/>
    <n v="1180"/>
    <n v="27261220"/>
    <s v="Factibilidad Distribucion "/>
    <s v="NO"/>
    <x v="1"/>
    <n v="37.5"/>
    <n v="37500"/>
    <s v="Obras "/>
    <x v="0"/>
    <n v="20200318"/>
    <x v="2"/>
    <n v="1"/>
    <x v="0"/>
    <n v="11"/>
    <x v="0"/>
    <x v="1"/>
    <x v="1"/>
    <x v="83"/>
    <s v="Resuelta"/>
    <n v="18"/>
    <n v="3"/>
    <n v="2020"/>
    <n v="252"/>
    <s v="No Cruza"/>
    <n v="7"/>
    <n v="18"/>
    <n v="3"/>
    <n v="2020"/>
    <n v="252"/>
    <x v="1"/>
    <n v="0"/>
    <x v="0"/>
  </r>
  <r>
    <s v="P11702018040011"/>
    <x v="0"/>
    <n v="0"/>
    <n v="0"/>
    <s v="                                                                                "/>
    <s v="O.C. B/quilla Cto   "/>
    <s v="  CONSTRUCIONES MARVAL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00"/>
    <n v="20180403"/>
    <n v="20180412"/>
    <n v="1170"/>
    <n v="24952334"/>
    <s v="Factibilidad Distribucion "/>
    <s v="NO"/>
    <x v="1"/>
    <n v="112.5"/>
    <n v="112500"/>
    <s v="Obras "/>
    <x v="0"/>
    <n v="20180412"/>
    <x v="3"/>
    <n v="1"/>
    <x v="0"/>
    <n v="3"/>
    <x v="8"/>
    <x v="3"/>
    <x v="1"/>
    <x v="450"/>
    <s v="Resuelta"/>
    <n v="12"/>
    <n v="4"/>
    <n v="2018"/>
    <n v="958"/>
    <s v="No Cruza"/>
    <n v="9"/>
    <n v="12"/>
    <n v="4"/>
    <n v="2018"/>
    <n v="958"/>
    <x v="0"/>
    <n v="0"/>
    <x v="0"/>
  </r>
  <r>
    <s v="P95102020070016"/>
    <x v="2"/>
    <n v="0"/>
    <n v="0"/>
    <s v="                                                                                "/>
    <s v="O.C. B/quilla Nte   "/>
    <s v="  ASESORIAS Y PROYECTOS SAS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24 29 110                                              "/>
    <s v="T0925304                      "/>
    <s v="MARTHA_VICTORIA_SALAS_CUAN                                                      "/>
    <s v="AC190"/>
    <n v="20200722"/>
    <n v="20200805"/>
    <n v="9510"/>
    <n v="28122460"/>
    <s v="Seguimiento y rev. instalacion electrica distribucion "/>
    <s v="NO"/>
    <x v="1"/>
    <n v="225"/>
    <n v="225000"/>
    <s v="Obras "/>
    <x v="8"/>
    <n v="20201112"/>
    <x v="3"/>
    <n v="1"/>
    <x v="0"/>
    <n v="22"/>
    <x v="6"/>
    <x v="1"/>
    <x v="1"/>
    <x v="572"/>
    <s v="Resuelta"/>
    <n v="12"/>
    <n v="11"/>
    <n v="2020"/>
    <n v="13"/>
    <d v="2020-09-11T00:00:00"/>
    <n v="113"/>
    <n v="5"/>
    <n v="8"/>
    <n v="2020"/>
    <n v="112"/>
    <x v="1"/>
    <n v="99"/>
    <x v="2"/>
  </r>
  <r>
    <s v="P11102020100116"/>
    <x v="1"/>
    <n v="3018231"/>
    <n v="20115284"/>
    <s v="Situacion correcta                                                              "/>
    <s v="O.C. Soledad        "/>
    <s v="ROQUE JACINTO FRANCO PEREZ                                              "/>
    <n v="3041697284"/>
    <s v="TC090"/>
    <s v="CR 23B 64 185                                                                                                                                                                              "/>
    <s v="=CRA 23B 64 185                                             "/>
    <s v="A2670921                      "/>
    <s v="Margarita_Ortiz_Dominguez                                                       "/>
    <s v="AC236"/>
    <n v="20201027"/>
    <n v="20201105"/>
    <n v="1110"/>
    <n v="28254006"/>
    <s v="Modificación de Potencia"/>
    <s v="NO"/>
    <x v="1"/>
    <n v="3"/>
    <n v="3000"/>
    <s v="Aumentos de potencia"/>
    <x v="1"/>
    <n v="20201105"/>
    <x v="1"/>
    <n v="1"/>
    <x v="1"/>
    <n v="27"/>
    <x v="3"/>
    <x v="1"/>
    <x v="1"/>
    <x v="85"/>
    <s v="Resuelta"/>
    <n v="5"/>
    <n v="11"/>
    <n v="2020"/>
    <n v="20"/>
    <d v="2020-10-27T00:00:00"/>
    <n v="9"/>
    <n v="5"/>
    <n v="11"/>
    <n v="2020"/>
    <n v="20"/>
    <x v="1"/>
    <n v="0"/>
    <x v="1"/>
  </r>
  <r>
    <s v="P11802020030070"/>
    <x v="1"/>
    <n v="0"/>
    <n v="0"/>
    <s v="                                                                                "/>
    <s v="O.C. Soledad        "/>
    <s v="KAROLYN JAEL BERNAL PEDROZO                                             "/>
    <n v="3930781"/>
    <s v="TC090"/>
    <s v="                                                                                                                                                                                           "/>
    <s v="K14A N 80A-53                                               "/>
    <s v="T8738446                      "/>
    <s v="MANUEL PADILLA PALMA                                                            "/>
    <s v="AC236"/>
    <n v="20200313"/>
    <n v="20200316"/>
    <n v="1180"/>
    <n v="27260449"/>
    <s v="Inspección Normalización"/>
    <s v="NO"/>
    <x v="1"/>
    <n v="3"/>
    <n v="3000"/>
    <s v="Suministros definitivos Simples "/>
    <x v="1"/>
    <n v="20200316"/>
    <x v="1"/>
    <n v="1"/>
    <x v="1"/>
    <n v="13"/>
    <x v="0"/>
    <x v="1"/>
    <x v="1"/>
    <x v="460"/>
    <s v="Resuelta"/>
    <n v="16"/>
    <n v="3"/>
    <n v="2020"/>
    <n v="254"/>
    <s v="No Cruza"/>
    <n v="3"/>
    <n v="16"/>
    <n v="3"/>
    <n v="2020"/>
    <n v="254"/>
    <x v="1"/>
    <n v="0"/>
    <x v="1"/>
  </r>
  <r>
    <s v="P34602020090031"/>
    <x v="9"/>
    <n v="0"/>
    <n v="0"/>
    <s v="                                                                                "/>
    <s v="O.C. La 14          "/>
    <s v="RAMIRO RAFAEL BMT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28"/>
    <n v="20200928"/>
    <n v="3460"/>
    <n v="0"/>
    <m/>
    <s v="NO"/>
    <x v="0"/>
    <n v="15"/>
    <n v="1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93402020010012"/>
    <x v="2"/>
    <n v="0"/>
    <n v="0"/>
    <s v="                                                                                "/>
    <s v="ZE Santa_Marta      "/>
    <s v="JOAQUIN RUEDA PADILLA                                                   "/>
    <n v="3218265660"/>
    <s v="TC090"/>
    <s v="                                                                                                                                                                                           "/>
    <s v="VIA A YE DE CIENAGA                                         "/>
    <s v="T9697258                      "/>
    <s v="Adriana_Duran_Q                                                                 "/>
    <s v="AC190"/>
    <n v="20200127"/>
    <n v="20200505"/>
    <n v="9340"/>
    <n v="27125995"/>
    <s v="Factibilidad Distribucion "/>
    <s v="NO"/>
    <x v="1"/>
    <n v="75"/>
    <n v="75000"/>
    <s v="Obras "/>
    <x v="7"/>
    <n v="20200507"/>
    <x v="2"/>
    <n v="1"/>
    <x v="0"/>
    <n v="27"/>
    <x v="11"/>
    <x v="1"/>
    <x v="0"/>
    <x v="380"/>
    <s v="Resuelta"/>
    <n v="7"/>
    <n v="5"/>
    <n v="2020"/>
    <n v="202"/>
    <s v="No Cruza"/>
    <n v="101"/>
    <n v="5"/>
    <n v="5"/>
    <n v="2020"/>
    <n v="204"/>
    <x v="1"/>
    <n v="2"/>
    <x v="2"/>
  </r>
  <r>
    <s v="P93432020110003"/>
    <x v="3"/>
    <n v="0"/>
    <n v="0"/>
    <s v="                                                                                "/>
    <s v="O.C. La 14          "/>
    <s v="ABRAHAM FAROUK ZAWADY ISAZA                                             "/>
    <s v="3014125755 4326387    "/>
    <s v="TC090"/>
    <s v="                                                                                                                                                                                           "/>
    <s v="CARRETERA A BONDA                                           "/>
    <s v="MP000146                      "/>
    <s v="JULIETH_PAOLA_RODRIGUEZ_ARVILLA                                                 "/>
    <s v="AC005"/>
    <n v="20201112"/>
    <n v="20201112"/>
    <n v="9343"/>
    <n v="28280423"/>
    <s v="Inspección Normalización"/>
    <s v="NO"/>
    <x v="2"/>
    <n v="4"/>
    <n v="4000"/>
    <s v="Suministros definitivos Simples 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93402020100008"/>
    <x v="9"/>
    <n v="0"/>
    <n v="0"/>
    <s v="                                                                                "/>
    <s v="O.C. La 14          "/>
    <s v="RUDY ALFONSO ESCOBAR CHARRIS BMT FCA SANTA MARTA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713741                      "/>
    <s v="Lissett Logreira                                                                "/>
    <s v="AC090"/>
    <n v="20201010"/>
    <n v="20201010"/>
    <n v="9340"/>
    <n v="0"/>
    <m/>
    <s v="NO"/>
    <x v="0"/>
    <n v="30"/>
    <n v="30000"/>
    <s v="Obras "/>
    <x v="15"/>
    <n v="20201010"/>
    <x v="2"/>
    <n v="1"/>
    <x v="0"/>
    <n v="10"/>
    <x v="3"/>
    <x v="1"/>
    <x v="0"/>
    <x v="309"/>
    <s v="Sin Orden"/>
    <n v="10"/>
    <n v="10"/>
    <n v="2020"/>
    <n v="46"/>
    <s v="No Cruza"/>
    <n v="46"/>
    <n v="10"/>
    <n v="10"/>
    <n v="2020"/>
    <n v="46"/>
    <x v="1"/>
    <n v="0"/>
    <x v="6"/>
  </r>
  <r>
    <s v="P11102020070051"/>
    <x v="2"/>
    <n v="0"/>
    <n v="0"/>
    <s v="                                                                                "/>
    <s v="O.C. B/quilla Cto   "/>
    <s v="PUERTO CASTILLA S.A.S. PROVISIONAL                                      "/>
    <s v="3106391841   3604200  "/>
    <s v="TC092"/>
    <s v="                                                                                                                                                                                           "/>
    <s v="CLL 47 34 71=CLL 47 34 71                                   "/>
    <s v="A3151411                      "/>
    <s v="FERGIE_YULISSA_SOLANO_MANOTAS                                                   "/>
    <s v="AC190"/>
    <n v="20200722"/>
    <n v="20200903"/>
    <n v="1110"/>
    <n v="28287224"/>
    <s v="Seguimiento y rev. instalacion electrica distribucion "/>
    <s v="NO"/>
    <x v="2"/>
    <n v="75"/>
    <n v="75000"/>
    <s v="Obras "/>
    <x v="8"/>
    <n v="20201117"/>
    <x v="2"/>
    <n v="1"/>
    <x v="0"/>
    <n v="22"/>
    <x v="6"/>
    <x v="1"/>
    <x v="1"/>
    <x v="572"/>
    <s v="Pendiente"/>
    <n v="17"/>
    <n v="11"/>
    <n v="2020"/>
    <n v="8"/>
    <s v="No Cruza"/>
    <n v="8"/>
    <n v="3"/>
    <n v="9"/>
    <n v="2020"/>
    <n v="83"/>
    <x v="1"/>
    <n v="75"/>
    <x v="2"/>
  </r>
  <r>
    <s v="P34102019100071"/>
    <x v="2"/>
    <n v="0"/>
    <n v="0"/>
    <s v="                                                                                "/>
    <s v="ZE Santa_Marta      "/>
    <s v="  RUTA DEL SOL II S A                                                   "/>
    <s v="3003350220 3598434    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1022"/>
    <n v="20200317"/>
    <n v="3410"/>
    <n v="26851508"/>
    <s v="Factibilidad Distribucion "/>
    <s v="NO"/>
    <x v="1"/>
    <n v="45"/>
    <n v="45000"/>
    <s v="Obras "/>
    <x v="7"/>
    <n v="20200617"/>
    <x v="2"/>
    <n v="1"/>
    <x v="0"/>
    <n v="22"/>
    <x v="3"/>
    <x v="2"/>
    <x v="0"/>
    <x v="4"/>
    <s v="Resuelta"/>
    <n v="17"/>
    <n v="6"/>
    <n v="2020"/>
    <n v="161"/>
    <s v="No Cruza"/>
    <n v="239"/>
    <n v="17"/>
    <n v="3"/>
    <n v="2020"/>
    <n v="253"/>
    <x v="1"/>
    <n v="92"/>
    <x v="2"/>
  </r>
  <r>
    <s v="P95302018120001"/>
    <x v="2"/>
    <n v="1344901"/>
    <n v="0"/>
    <s v="                                                                                "/>
    <s v="C.T.SOLEDAD         "/>
    <s v="COMPAÑIA PROV INVERSIONES COLLAVINI Y                                   "/>
    <n v="3012406828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1211"/>
    <n v="20190308"/>
    <n v="9530"/>
    <n v="27143740"/>
    <s v="Seguimiento y rev. instalacion electrica distribucion "/>
    <s v="NO"/>
    <x v="3"/>
    <n v="500"/>
    <n v="500000"/>
    <s v="Aumentos de potencia"/>
    <x v="5"/>
    <n v="20200217"/>
    <x v="11"/>
    <n v="1"/>
    <x v="0"/>
    <n v="11"/>
    <x v="9"/>
    <x v="3"/>
    <x v="1"/>
    <x v="864"/>
    <s v="Resuelta"/>
    <n v="17"/>
    <n v="2"/>
    <n v="2020"/>
    <n v="282"/>
    <s v="No Cruza"/>
    <n v="433"/>
    <n v="8"/>
    <n v="3"/>
    <n v="2019"/>
    <n v="628"/>
    <x v="0"/>
    <n v="346"/>
    <x v="2"/>
  </r>
  <r>
    <s v="P93402019100002"/>
    <x v="4"/>
    <n v="3849518"/>
    <n v="20663026"/>
    <s v="Situacion correcta                                                              "/>
    <s v="ZE Santa_Marta      "/>
    <s v="  INVERSIONES LA LOLITA                                                 "/>
    <n v="4329900"/>
    <s v="TC089"/>
    <s v="CL PRINCIPAL CR 3 114          P L                                                                                                                                                         "/>
    <s v="TECNICAS BALTIME                                            "/>
    <s v="T9697258                      "/>
    <s v="Adriana_Duran_Q                                                                 "/>
    <s v="AC220"/>
    <n v="20191010"/>
    <n v="20200620"/>
    <n v="9340"/>
    <n v="27110829"/>
    <s v="Seguimiento y rev. instalacion electrica distribucion "/>
    <s v="NO"/>
    <x v="3"/>
    <n v="120"/>
    <n v="120000"/>
    <s v="Aumentos de potencia"/>
    <x v="4"/>
    <n v="20200620"/>
    <x v="2"/>
    <n v="1"/>
    <x v="0"/>
    <n v="10"/>
    <x v="3"/>
    <x v="2"/>
    <x v="0"/>
    <x v="144"/>
    <s v="Resuelta"/>
    <n v="20"/>
    <n v="6"/>
    <n v="2020"/>
    <n v="158"/>
    <s v="No Cruza"/>
    <n v="254"/>
    <n v="20"/>
    <n v="6"/>
    <n v="2020"/>
    <n v="158"/>
    <x v="1"/>
    <n v="0"/>
    <x v="3"/>
  </r>
  <r>
    <s v="P33402017090008"/>
    <x v="0"/>
    <n v="0"/>
    <n v="0"/>
    <s v="                                                                                "/>
    <s v="O.C. B/quilla Nte   "/>
    <s v="EL ENEAL ELECTRIFICACION RURAL VDA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VILLANUEVA                                                  "/>
    <s v="TR193884                      "/>
    <s v="                                                                                "/>
    <s v="AC100"/>
    <n v="20170913"/>
    <n v="20170913"/>
    <n v="3340"/>
    <n v="0"/>
    <m/>
    <s v="NO"/>
    <x v="0"/>
    <n v="125"/>
    <n v="125000"/>
    <s v="Obras "/>
    <x v="0"/>
    <n v="20170913"/>
    <x v="9"/>
    <n v="1"/>
    <x v="0"/>
    <n v="13"/>
    <x v="7"/>
    <x v="0"/>
    <x v="3"/>
    <x v="387"/>
    <s v="Sin Orden"/>
    <n v="13"/>
    <n v="9"/>
    <n v="2017"/>
    <n v="1169"/>
    <s v="No Cruza"/>
    <n v="1169"/>
    <n v="13"/>
    <n v="9"/>
    <n v="2017"/>
    <n v="1169"/>
    <x v="0"/>
    <n v="0"/>
    <x v="0"/>
  </r>
  <r>
    <s v="P11102020110022"/>
    <x v="5"/>
    <n v="0"/>
    <n v="0"/>
    <s v="                                                                                "/>
    <s v="O.C. Soledad        "/>
    <s v="ELBINIA DURAN GOMEZ                                                     "/>
    <n v="3205218147"/>
    <s v="TC090"/>
    <s v="                                                                                                                                                                                           "/>
    <s v="CR 15 110B 3                                                "/>
    <s v="A2670921                      "/>
    <s v="Margarita_Ortiz_Dominguez                                                       "/>
    <s v="AC230"/>
    <n v="20201105"/>
    <n v="20201105"/>
    <n v="1110"/>
    <n v="0"/>
    <m/>
    <s v="NO"/>
    <x v="0"/>
    <n v="4"/>
    <n v="4000"/>
    <s v="Suministros definitivos Simples "/>
    <x v="9"/>
    <n v="20201105"/>
    <x v="1"/>
    <n v="1"/>
    <x v="1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2102019030025"/>
    <x v="2"/>
    <n v="0"/>
    <n v="0"/>
    <s v="                                                                                "/>
    <s v="O.C. B/quilla Cto   "/>
    <s v="INDUPARK BODEGA CLIMATEC                                                "/>
    <n v="3790541"/>
    <s v="TC092"/>
    <s v="                                                                                                                                                                                           "/>
    <s v="REF ZIGA - VIA GALAPA                                       "/>
    <s v="A2891363                      "/>
    <s v="Naibet Olivo                                                                    "/>
    <s v="AC190"/>
    <n v="20190320"/>
    <n v="20191116"/>
    <n v="1210"/>
    <n v="26254835"/>
    <s v="Factibilidad Distribucion "/>
    <s v="NO"/>
    <x v="1"/>
    <n v="75"/>
    <n v="75000"/>
    <s v="Obras "/>
    <x v="7"/>
    <n v="20191127"/>
    <x v="2"/>
    <n v="1"/>
    <x v="0"/>
    <n v="20"/>
    <x v="0"/>
    <x v="2"/>
    <x v="4"/>
    <x v="197"/>
    <s v="Resuelta"/>
    <n v="27"/>
    <n v="11"/>
    <n v="2019"/>
    <n v="364"/>
    <s v="No Cruza"/>
    <n v="252"/>
    <n v="16"/>
    <n v="11"/>
    <n v="2019"/>
    <n v="375"/>
    <x v="0"/>
    <n v="11"/>
    <x v="2"/>
  </r>
  <r>
    <s v="P11802019060004"/>
    <x v="2"/>
    <n v="0"/>
    <n v="0"/>
    <s v="                                                                                "/>
    <s v="C.T.SOLEDAD         "/>
    <s v="SAS CONTRUCCIONES E INVERSIONES BETA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190"/>
    <n v="20190604"/>
    <n v="20190604"/>
    <n v="1180"/>
    <n v="0"/>
    <m/>
    <s v="NO"/>
    <x v="0"/>
    <n v="150"/>
    <n v="150000"/>
    <s v="Obras "/>
    <x v="5"/>
    <n v="20190613"/>
    <x v="6"/>
    <n v="1"/>
    <x v="0"/>
    <n v="4"/>
    <x v="4"/>
    <x v="2"/>
    <x v="1"/>
    <x v="360"/>
    <s v="Sin Orden"/>
    <n v="13"/>
    <n v="6"/>
    <n v="2019"/>
    <n v="531"/>
    <s v="No Cruza"/>
    <n v="531"/>
    <n v="4"/>
    <n v="6"/>
    <n v="2019"/>
    <n v="540"/>
    <x v="0"/>
    <n v="9"/>
    <x v="2"/>
  </r>
  <r>
    <s v="P95102020020045"/>
    <x v="2"/>
    <n v="0"/>
    <n v="0"/>
    <s v="                                                                                "/>
    <s v="O.C. B/quilla Nte   "/>
    <s v="SAS BODEGAS TECNICAS INNOVADORAS DE CONSTRUCCION TIC                    "/>
    <n v="0"/>
    <s v="TC091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228"/>
    <n v="20200406"/>
    <n v="9510"/>
    <n v="27681231"/>
    <s v="Seguimiento y rev. instalacion electrica distribucion "/>
    <s v="NO"/>
    <x v="1"/>
    <n v="112.5"/>
    <n v="112500"/>
    <s v="Obras "/>
    <x v="5"/>
    <n v="20200706"/>
    <x v="3"/>
    <n v="1"/>
    <x v="0"/>
    <n v="28"/>
    <x v="1"/>
    <x v="1"/>
    <x v="1"/>
    <x v="7"/>
    <s v="Resuelta"/>
    <n v="6"/>
    <n v="7"/>
    <n v="2020"/>
    <n v="142"/>
    <d v="2020-06-22T00:00:00"/>
    <n v="129"/>
    <n v="6"/>
    <n v="4"/>
    <n v="2020"/>
    <n v="233"/>
    <x v="1"/>
    <n v="91"/>
    <x v="2"/>
  </r>
  <r>
    <s v="P95202019080024"/>
    <x v="2"/>
    <n v="0"/>
    <n v="0"/>
    <s v="                                                                                "/>
    <s v="O.C. B/quilla Cto   "/>
    <s v="ISRAEL ARDILA BODEGAS-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821"/>
    <n v="20191115"/>
    <n v="9520"/>
    <n v="26665598"/>
    <s v="Factibilidad Distribucion "/>
    <s v="NO"/>
    <x v="1"/>
    <n v="75"/>
    <n v="75000"/>
    <s v="Obras "/>
    <x v="8"/>
    <n v="20200917"/>
    <x v="2"/>
    <n v="1"/>
    <x v="0"/>
    <n v="21"/>
    <x v="10"/>
    <x v="2"/>
    <x v="4"/>
    <x v="204"/>
    <s v="Resuelta"/>
    <n v="17"/>
    <n v="9"/>
    <n v="2020"/>
    <n v="69"/>
    <s v="No Cruza"/>
    <n v="393"/>
    <n v="15"/>
    <n v="11"/>
    <n v="2019"/>
    <n v="376"/>
    <x v="0"/>
    <n v="307"/>
    <x v="2"/>
  </r>
  <r>
    <s v="P12202020110005"/>
    <x v="3"/>
    <n v="0"/>
    <n v="0"/>
    <s v="                                                                                "/>
    <s v="O.C Sabanalarga     "/>
    <s v="RAUL MERCADO POLO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PT  1  APTO APT3                                           "/>
    <s v="NT000148                      "/>
    <s v="LUZ_ELENA_MIRANDA_GUZMAN                                                        "/>
    <s v="AC005"/>
    <n v="20201110"/>
    <n v="20201110"/>
    <n v="1220"/>
    <n v="28277329"/>
    <s v="Inspección Normalización"/>
    <s v="SI"/>
    <x v="2"/>
    <n v="3"/>
    <n v="3000"/>
    <s v="Suministros definitivos Simples "/>
    <x v="3"/>
    <n v="20201110"/>
    <x v="1"/>
    <n v="1"/>
    <x v="1"/>
    <n v="10"/>
    <x v="5"/>
    <x v="1"/>
    <x v="4"/>
    <x v="79"/>
    <s v="Pendiente"/>
    <n v="10"/>
    <n v="11"/>
    <n v="2020"/>
    <n v="15"/>
    <s v="No Cruza"/>
    <n v="15"/>
    <n v="10"/>
    <n v="11"/>
    <n v="2020"/>
    <n v="15"/>
    <x v="1"/>
    <n v="0"/>
    <x v="1"/>
  </r>
  <r>
    <s v="P31602019110004"/>
    <x v="0"/>
    <n v="0"/>
    <n v="0"/>
    <s v="                                                                                "/>
    <s v="XXX NO UTILIZAR     "/>
    <s v="PEAJE GUAMAL INSTITUTO NACIONAL D VIAS                                  "/>
    <n v="0"/>
    <s v="TC094"/>
    <s v="                                                                                                                                                                                           "/>
    <s v="FINCA LOS DESEOS                                            "/>
    <s v="A3309452                      "/>
    <s v="NEVIS_PATRICIA_RAMIREZ_CONTRERAS                                                "/>
    <s v="AC100"/>
    <n v="20191112"/>
    <n v="20191119"/>
    <n v="3160"/>
    <n v="26925543"/>
    <s v="Factibilidad Distribucion "/>
    <s v="NO"/>
    <x v="1"/>
    <n v="75"/>
    <n v="75000"/>
    <s v="Obras "/>
    <x v="0"/>
    <n v="20191119"/>
    <x v="2"/>
    <n v="1"/>
    <x v="0"/>
    <n v="12"/>
    <x v="5"/>
    <x v="2"/>
    <x v="2"/>
    <x v="366"/>
    <s v="Resuelta"/>
    <n v="19"/>
    <n v="11"/>
    <n v="2019"/>
    <n v="372"/>
    <s v="No Cruza"/>
    <n v="7"/>
    <n v="19"/>
    <n v="11"/>
    <n v="2019"/>
    <n v="372"/>
    <x v="0"/>
    <n v="0"/>
    <x v="0"/>
  </r>
  <r>
    <s v="P11102020020072"/>
    <x v="0"/>
    <n v="3002547"/>
    <n v="0"/>
    <s v="                                                                                "/>
    <s v="O.C. B/quilla Nte   "/>
    <s v="  CENTRO DE VIDA CLUB BARRANQUILLA                                      "/>
    <n v="300587976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00"/>
    <n v="20200217"/>
    <n v="20200228"/>
    <n v="1110"/>
    <n v="27185256"/>
    <s v="Factibilidad Distribucion "/>
    <s v="NO"/>
    <x v="1"/>
    <n v="75"/>
    <n v="75000"/>
    <s v="Aumentos de potencia"/>
    <x v="0"/>
    <n v="20200228"/>
    <x v="2"/>
    <n v="1"/>
    <x v="0"/>
    <n v="17"/>
    <x v="1"/>
    <x v="1"/>
    <x v="1"/>
    <x v="645"/>
    <s v="Resuelta"/>
    <n v="28"/>
    <n v="2"/>
    <n v="2020"/>
    <n v="271"/>
    <s v="No Cruza"/>
    <n v="11"/>
    <n v="28"/>
    <n v="2"/>
    <n v="2020"/>
    <n v="271"/>
    <x v="1"/>
    <n v="0"/>
    <x v="0"/>
  </r>
  <r>
    <s v="P95102019070047"/>
    <x v="4"/>
    <n v="0"/>
    <n v="0"/>
    <s v="                                                                                "/>
    <s v="O.C. B/quilla Nte   "/>
    <s v="CAMPAMENTO SAN PABLO CONSTRUCTORA FG SA                                 "/>
    <n v="3785184"/>
    <s v="TC092"/>
    <s v="                                                                                                                                                                                           "/>
    <s v="CRA 57 84 211                                               "/>
    <s v="RC000113                      "/>
    <s v="ABEL_DAVID_SOCARRÁS_POLO                                                        "/>
    <s v="AC220"/>
    <n v="20190729"/>
    <n v="20191128"/>
    <n v="9510"/>
    <n v="26694093"/>
    <s v="Seguimiento y rev. instalacion electrica distribucion "/>
    <s v="NO"/>
    <x v="3"/>
    <n v="300"/>
    <n v="300000"/>
    <s v="Obras "/>
    <x v="6"/>
    <n v="20191128"/>
    <x v="3"/>
    <n v="1"/>
    <x v="0"/>
    <n v="29"/>
    <x v="6"/>
    <x v="2"/>
    <x v="1"/>
    <x v="14"/>
    <s v="Resuelta"/>
    <n v="28"/>
    <n v="11"/>
    <n v="2019"/>
    <n v="363"/>
    <s v="No Cruza"/>
    <n v="122"/>
    <n v="28"/>
    <n v="11"/>
    <n v="2019"/>
    <n v="363"/>
    <x v="0"/>
    <n v="0"/>
    <x v="3"/>
  </r>
  <r>
    <s v="P75412019090035"/>
    <x v="0"/>
    <n v="2575512"/>
    <n v="0"/>
    <s v="                                                                                "/>
    <s v="O.C. B/quilla Cto   "/>
    <s v="PEDRO BILLARES EL FORASTERO SIADO                                       "/>
    <n v="3106058744"/>
    <s v="TC092"/>
    <s v="                                                                                                                                                                                           "/>
    <s v="BILLARES EL FORASTERO                                       "/>
    <s v="A2891363                      "/>
    <s v="Naibet Olivo                                                                    "/>
    <s v="AC100"/>
    <n v="20190923"/>
    <n v="20190930"/>
    <n v="7541"/>
    <n v="26764909"/>
    <s v="Factibilidad Distribucion "/>
    <s v="NO"/>
    <x v="1"/>
    <n v="45"/>
    <n v="45000"/>
    <s v="Aumentos de potencia"/>
    <x v="0"/>
    <n v="20190930"/>
    <x v="2"/>
    <n v="1"/>
    <x v="0"/>
    <n v="23"/>
    <x v="7"/>
    <x v="2"/>
    <x v="4"/>
    <x v="293"/>
    <s v="Resuelta"/>
    <n v="30"/>
    <n v="9"/>
    <n v="2019"/>
    <n v="422"/>
    <s v="No Cruza"/>
    <n v="7"/>
    <n v="30"/>
    <n v="9"/>
    <n v="2019"/>
    <n v="422"/>
    <x v="0"/>
    <n v="0"/>
    <x v="0"/>
  </r>
  <r>
    <s v="P11702020110007"/>
    <x v="5"/>
    <n v="0"/>
    <n v="0"/>
    <s v="                                                                                "/>
    <s v="O.C. Soledad        "/>
    <s v="BRYAN ANDRES BOLIVAR MARTINEZ                                           "/>
    <n v="3015640421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103"/>
    <n v="20201103"/>
    <n v="1170"/>
    <n v="0"/>
    <m/>
    <s v="NO"/>
    <x v="0"/>
    <n v="3"/>
    <n v="3000"/>
    <s v="Suministros definitivos Simples "/>
    <x v="9"/>
    <n v="20201103"/>
    <x v="1"/>
    <n v="1"/>
    <x v="1"/>
    <n v="3"/>
    <x v="5"/>
    <x v="1"/>
    <x v="1"/>
    <x v="101"/>
    <s v="Sin Orden"/>
    <n v="3"/>
    <n v="11"/>
    <n v="2020"/>
    <n v="22"/>
    <s v="No Cruza"/>
    <n v="22"/>
    <n v="3"/>
    <n v="11"/>
    <n v="2020"/>
    <n v="22"/>
    <x v="1"/>
    <n v="0"/>
    <x v="4"/>
  </r>
  <r>
    <s v="P11102016100106"/>
    <x v="2"/>
    <n v="0"/>
    <n v="0"/>
    <s v="                                                                                "/>
    <s v="O.C. B/quilla Cto   "/>
    <s v="PLAZA 59 JASSIR SAIEH S.A.S. CENTRO COMERCIAL                           "/>
    <n v="3093272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1024"/>
    <n v="20170131"/>
    <n v="1110"/>
    <n v="23229232"/>
    <s v="Factibilidad Distribucion "/>
    <s v="NO"/>
    <x v="1"/>
    <n v="225"/>
    <n v="225000"/>
    <s v="Obras "/>
    <x v="7"/>
    <n v="20170217"/>
    <x v="6"/>
    <n v="1"/>
    <x v="0"/>
    <n v="24"/>
    <x v="3"/>
    <x v="7"/>
    <x v="1"/>
    <x v="865"/>
    <s v="Resuelta"/>
    <n v="17"/>
    <n v="2"/>
    <n v="2017"/>
    <n v="1377"/>
    <s v="No Cruza"/>
    <n v="116"/>
    <n v="31"/>
    <n v="1"/>
    <n v="2017"/>
    <n v="1394"/>
    <x v="0"/>
    <n v="17"/>
    <x v="2"/>
  </r>
  <r>
    <s v="P93422018120008"/>
    <x v="0"/>
    <n v="4859758"/>
    <n v="35591647"/>
    <s v="Situacion correcta                                                              "/>
    <s v="ZE Santa_Marta      "/>
    <s v="FABIO NAVARRO GARCIA                                                    "/>
    <n v="4319078"/>
    <s v="TC090"/>
    <s v="CL 127 5 145                                                                                                                                                                               "/>
    <s v="SUBIDA X CS INES ANT 7665833 CL127 4 42 Y 6748432 CR8 127 37"/>
    <s v="T9697258                      "/>
    <s v="Adriana_Duran_Q                                                                 "/>
    <s v="AC100"/>
    <n v="20181228"/>
    <n v="20190108"/>
    <n v="9342"/>
    <n v="25859597"/>
    <s v="Factibilidad Distribucion "/>
    <s v="NO"/>
    <x v="1"/>
    <n v="25"/>
    <n v="25000"/>
    <s v="Aumentos de potencia"/>
    <x v="0"/>
    <n v="20190108"/>
    <x v="2"/>
    <n v="1"/>
    <x v="0"/>
    <n v="28"/>
    <x v="9"/>
    <x v="3"/>
    <x v="0"/>
    <x v="732"/>
    <s v="Resuelta"/>
    <n v="8"/>
    <n v="1"/>
    <n v="2019"/>
    <n v="687"/>
    <s v="No Cruza"/>
    <n v="11"/>
    <n v="8"/>
    <n v="1"/>
    <n v="2019"/>
    <n v="687"/>
    <x v="0"/>
    <n v="0"/>
    <x v="0"/>
  </r>
  <r>
    <s v="P11802020030077"/>
    <x v="2"/>
    <n v="0"/>
    <n v="0"/>
    <s v="                                                                                "/>
    <s v="O.C. B/quilla Cto   "/>
    <s v="  DEFINITIVO TIENDA ARA NORMANDIA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DEFINITIVO TIENDA ARA NORMANDIA                             "/>
    <s v="A3151411                      "/>
    <s v="FERGIE_YULISSA_SOLANO_MANOTAS                                                   "/>
    <s v="AC190"/>
    <n v="20200316"/>
    <n v="20200505"/>
    <n v="1180"/>
    <n v="27660783"/>
    <s v="Seguimiento y rev. instalacion electrica distribucion "/>
    <s v="NO"/>
    <x v="1"/>
    <n v="75"/>
    <n v="75000"/>
    <s v="Obras "/>
    <x v="5"/>
    <n v="20200814"/>
    <x v="2"/>
    <n v="1"/>
    <x v="0"/>
    <n v="16"/>
    <x v="0"/>
    <x v="1"/>
    <x v="1"/>
    <x v="284"/>
    <s v="Resuelta"/>
    <n v="14"/>
    <n v="8"/>
    <n v="2020"/>
    <n v="103"/>
    <d v="2020-06-18T00:00:00"/>
    <n v="151"/>
    <n v="5"/>
    <n v="5"/>
    <n v="2020"/>
    <n v="204"/>
    <x v="1"/>
    <n v="101"/>
    <x v="2"/>
  </r>
  <r>
    <s v="P11502020030001"/>
    <x v="1"/>
    <n v="6699124"/>
    <n v="34544267"/>
    <s v="Situacion correcta                                                              "/>
    <s v="OC CCIAL AMERICANO  "/>
    <s v="INTEGRAL IPS  S.A. MEDICINA                                             "/>
    <n v="30133336519"/>
    <s v="TC088"/>
    <s v="CL 2A 11 1                                                                                                                                                                                 "/>
    <s v="CARRERA 52 # 74-112                                         "/>
    <s v="MP000299                      "/>
    <s v="TERESA_MASSI_CHARRIS                                                            "/>
    <s v="AC236"/>
    <n v="20200303"/>
    <n v="20200312"/>
    <n v="1150"/>
    <n v="27227381"/>
    <s v="Modificación de Potencia"/>
    <s v="NO"/>
    <x v="1"/>
    <n v="3"/>
    <n v="3000"/>
    <s v="Aumentos de potencia"/>
    <x v="1"/>
    <n v="20200312"/>
    <x v="1"/>
    <n v="1"/>
    <x v="1"/>
    <n v="3"/>
    <x v="0"/>
    <x v="1"/>
    <x v="1"/>
    <x v="696"/>
    <s v="Resuelta"/>
    <n v="12"/>
    <n v="3"/>
    <n v="2020"/>
    <n v="258"/>
    <s v="No Cruza"/>
    <n v="9"/>
    <n v="12"/>
    <n v="3"/>
    <n v="2020"/>
    <n v="258"/>
    <x v="1"/>
    <n v="0"/>
    <x v="1"/>
  </r>
  <r>
    <s v="P11702020010126"/>
    <x v="2"/>
    <n v="5443560"/>
    <n v="20059918"/>
    <s v="Situacion correcta                                                              "/>
    <s v="O.C. B/quilla Cto   "/>
    <s v="PORTUARIO DISTRITO ESPECIAL INDUSTRIAL Y                                "/>
    <n v="3003360026"/>
    <s v="TC095"/>
    <s v="CR 15 21 11               INT     1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0131"/>
    <n v="20200210"/>
    <n v="1170"/>
    <n v="28250548"/>
    <s v="Seguimiento y rev. instalacion electrica distribucion "/>
    <s v="NO"/>
    <x v="1"/>
    <n v="225"/>
    <n v="225000"/>
    <s v="Aumentos de potencia"/>
    <x v="8"/>
    <n v="20201024"/>
    <x v="3"/>
    <n v="1"/>
    <x v="0"/>
    <n v="31"/>
    <x v="11"/>
    <x v="1"/>
    <x v="1"/>
    <x v="668"/>
    <s v="Resuelta"/>
    <n v="24"/>
    <n v="10"/>
    <n v="2020"/>
    <n v="32"/>
    <d v="2020-10-24T00:00:00"/>
    <n v="267"/>
    <n v="10"/>
    <n v="2"/>
    <n v="2020"/>
    <n v="289"/>
    <x v="1"/>
    <n v="257"/>
    <x v="2"/>
  </r>
  <r>
    <s v="P11102020110096"/>
    <x v="5"/>
    <n v="0"/>
    <n v="0"/>
    <s v="                                                                                "/>
    <s v="Of. Telefónica 24H  "/>
    <s v="JOSE DEL CARMEN RODRIGUEZ SANTAMARIA                                    "/>
    <n v="3002078625"/>
    <s v="TC090"/>
    <s v="                                                                                                                                                                                           "/>
    <s v="=CLL 35 27 146 AP 1                                         "/>
    <s v="NT001137                      "/>
    <s v="STEFANNIE_PAOLA_RAMBAO_BENAVIDES                                                "/>
    <s v="AC230"/>
    <n v="20201117"/>
    <n v="20201117"/>
    <n v="1110"/>
    <n v="0"/>
    <m/>
    <s v="NO"/>
    <x v="0"/>
    <n v="3"/>
    <n v="3000"/>
    <s v="Suministros definitivos Simples "/>
    <x v="9"/>
    <n v="20201117"/>
    <x v="1"/>
    <n v="1"/>
    <x v="1"/>
    <n v="17"/>
    <x v="5"/>
    <x v="1"/>
    <x v="1"/>
    <x v="24"/>
    <s v="Sin Orden"/>
    <n v="17"/>
    <n v="11"/>
    <n v="2020"/>
    <n v="8"/>
    <s v="No Cruza"/>
    <n v="8"/>
    <n v="17"/>
    <n v="11"/>
    <n v="2020"/>
    <n v="8"/>
    <x v="1"/>
    <n v="0"/>
    <x v="4"/>
  </r>
  <r>
    <s v="P11702020090068"/>
    <x v="5"/>
    <n v="2032293"/>
    <n v="20055286"/>
    <s v="Situacion correcta                                                              "/>
    <s v="Of. Telefónica 24H  "/>
    <s v="SEBASTIAN GARCIA                                                        "/>
    <n v="3043668448"/>
    <s v="TC090"/>
    <s v="CL 19 7A 12                                                                                                                                                                                "/>
    <s v="                                                            "/>
    <s v="NT001924                      "/>
    <s v="MANUEL_DE_JESUS_JULIO_BARRIOS                                                   "/>
    <s v="AC230"/>
    <n v="20200916"/>
    <n v="20200916"/>
    <n v="1170"/>
    <n v="0"/>
    <m/>
    <s v="NO"/>
    <x v="0"/>
    <n v="3"/>
    <n v="3000"/>
    <s v="Aumentos de potencia"/>
    <x v="8"/>
    <n v="20200916"/>
    <x v="1"/>
    <n v="1"/>
    <x v="1"/>
    <n v="16"/>
    <x v="7"/>
    <x v="1"/>
    <x v="1"/>
    <x v="74"/>
    <s v="Sin Orden"/>
    <n v="16"/>
    <n v="9"/>
    <n v="2020"/>
    <n v="70"/>
    <s v="No Cruza"/>
    <n v="70"/>
    <n v="16"/>
    <n v="9"/>
    <n v="2020"/>
    <n v="70"/>
    <x v="1"/>
    <n v="0"/>
    <x v="4"/>
  </r>
  <r>
    <s v="P95102020080020"/>
    <x v="5"/>
    <n v="2149422"/>
    <n v="20034254"/>
    <s v="Situacion correcta                                                              "/>
    <s v="O.C. B/quilla Sur   "/>
    <s v="NOEL SIADO                                                              "/>
    <n v="3015598973"/>
    <s v="TC090"/>
    <s v="CL 50 8G 42                                                                                                                                                                                "/>
    <s v="                                                            "/>
    <s v="A2715136                      "/>
    <s v="Marilin_Martinez_Salas                                                          "/>
    <s v="AC230"/>
    <n v="20200821"/>
    <n v="20200821"/>
    <n v="9510"/>
    <n v="0"/>
    <m/>
    <s v="NO"/>
    <x v="0"/>
    <n v="3"/>
    <n v="3000"/>
    <s v="Aumentos de potencia"/>
    <x v="8"/>
    <n v="20200827"/>
    <x v="1"/>
    <n v="1"/>
    <x v="1"/>
    <n v="21"/>
    <x v="10"/>
    <x v="1"/>
    <x v="1"/>
    <x v="598"/>
    <s v="Sin Orden"/>
    <n v="27"/>
    <n v="8"/>
    <n v="2020"/>
    <n v="90"/>
    <s v="No Cruza"/>
    <n v="90"/>
    <n v="21"/>
    <n v="8"/>
    <n v="2020"/>
    <n v="96"/>
    <x v="1"/>
    <n v="6"/>
    <x v="4"/>
  </r>
  <r>
    <s v="P95202018120026"/>
    <x v="0"/>
    <n v="0"/>
    <n v="0"/>
    <s v="                                                                                "/>
    <s v="O.C Sabanalarga     "/>
    <s v="JORGE LUIS ARIZA VILLA                                                  "/>
    <n v="3126236399"/>
    <s v="TC090"/>
    <s v="                                                                                                                                                                                           "/>
    <s v="EL PAPAYO                                                   "/>
    <s v="T9763922                      "/>
    <s v="Somaya_Rincon                                                                   "/>
    <s v="AC100"/>
    <n v="20181227"/>
    <n v="20190109"/>
    <n v="9520"/>
    <n v="25849155"/>
    <s v="Factibilidad Distribucion "/>
    <s v="NO"/>
    <x v="1"/>
    <n v="30"/>
    <n v="30000"/>
    <s v="Obras "/>
    <x v="0"/>
    <n v="20190109"/>
    <x v="2"/>
    <n v="1"/>
    <x v="0"/>
    <n v="27"/>
    <x v="9"/>
    <x v="3"/>
    <x v="4"/>
    <x v="200"/>
    <s v="Resuelta"/>
    <n v="9"/>
    <n v="1"/>
    <n v="2019"/>
    <n v="686"/>
    <s v="No Cruza"/>
    <n v="13"/>
    <n v="9"/>
    <n v="1"/>
    <n v="2019"/>
    <n v="686"/>
    <x v="0"/>
    <n v="0"/>
    <x v="0"/>
  </r>
  <r>
    <s v="P95102020080017"/>
    <x v="1"/>
    <n v="0"/>
    <n v="0"/>
    <s v="                                                                                "/>
    <s v="O.C. B/quilla Sur   "/>
    <s v="ESILDA MARIA ARIAS FAJARDO                                              "/>
    <n v="3205246148"/>
    <s v="TC090"/>
    <s v="                                                                                                                                                                                           "/>
    <s v="CLL 67A 17A 81                                              "/>
    <s v="A2790619                      "/>
    <s v="Martha_Oliva_Ortega                                                             "/>
    <s v="AC236"/>
    <n v="20200821"/>
    <n v="20200929"/>
    <n v="9510"/>
    <n v="0"/>
    <m/>
    <s v="NO"/>
    <x v="0"/>
    <n v="3"/>
    <n v="3000"/>
    <s v="Suministros definitivos Simples "/>
    <x v="1"/>
    <n v="20200929"/>
    <x v="1"/>
    <n v="1"/>
    <x v="1"/>
    <n v="21"/>
    <x v="10"/>
    <x v="1"/>
    <x v="1"/>
    <x v="598"/>
    <s v="Sin Orden"/>
    <n v="29"/>
    <n v="9"/>
    <n v="2020"/>
    <n v="57"/>
    <s v="No Cruza"/>
    <n v="57"/>
    <n v="29"/>
    <n v="9"/>
    <n v="2020"/>
    <n v="57"/>
    <x v="1"/>
    <n v="0"/>
    <x v="1"/>
  </r>
  <r>
    <s v="P12102018010017"/>
    <x v="0"/>
    <n v="0"/>
    <n v="0"/>
    <s v="                                                                                "/>
    <s v="O.C Sabanalarga     "/>
    <s v="JOSE MAURICE BEYAERT BRANDT                                             "/>
    <n v="3229423876"/>
    <s v="TC090"/>
    <s v="                                                                                                                                                                                           "/>
    <s v="NIC VEC                                                     "/>
    <s v="T9763922                      "/>
    <s v="Somaya_Rincon                                                                   "/>
    <s v="AC100"/>
    <n v="20180115"/>
    <n v="20180117"/>
    <n v="1210"/>
    <n v="24644139"/>
    <s v="Factibilidad Distribucion "/>
    <s v="NO"/>
    <x v="1"/>
    <n v="25"/>
    <n v="25000"/>
    <s v="Obras "/>
    <x v="0"/>
    <n v="20180117"/>
    <x v="2"/>
    <n v="1"/>
    <x v="0"/>
    <n v="15"/>
    <x v="11"/>
    <x v="3"/>
    <x v="4"/>
    <x v="349"/>
    <s v="Resuelta"/>
    <n v="17"/>
    <n v="1"/>
    <n v="2018"/>
    <n v="1043"/>
    <s v="No Cruza"/>
    <n v="2"/>
    <n v="17"/>
    <n v="1"/>
    <n v="2018"/>
    <n v="1043"/>
    <x v="0"/>
    <n v="0"/>
    <x v="0"/>
  </r>
  <r>
    <s v="P11102016060196"/>
    <x v="2"/>
    <n v="0"/>
    <n v="0"/>
    <s v="                                                                                "/>
    <s v="XXX NO UTILIZAR     "/>
    <s v="CENTRO COMERCIAL MURCIA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LL 37 43 37=CLL 37 43 37                                   "/>
    <s v="TR183120                      "/>
    <s v="                                                                                "/>
    <s v="AC190"/>
    <n v="20160629"/>
    <n v="20170504"/>
    <n v="1110"/>
    <n v="24059470"/>
    <s v="Seguimiento y rev. instalacion electrica distribucion "/>
    <s v="NO"/>
    <x v="1"/>
    <n v="225"/>
    <n v="225000"/>
    <s v="Obras "/>
    <x v="7"/>
    <n v="20170705"/>
    <x v="6"/>
    <n v="1"/>
    <x v="0"/>
    <n v="29"/>
    <x v="4"/>
    <x v="7"/>
    <x v="1"/>
    <x v="493"/>
    <s v="Resuelta"/>
    <n v="5"/>
    <n v="7"/>
    <n v="2017"/>
    <n v="1239"/>
    <d v="2017-07-21T00:00:00"/>
    <n v="371"/>
    <n v="4"/>
    <n v="5"/>
    <n v="2017"/>
    <n v="1301"/>
    <x v="0"/>
    <n v="62"/>
    <x v="2"/>
  </r>
  <r>
    <s v="P11502012120007"/>
    <x v="4"/>
    <n v="0"/>
    <n v="0"/>
    <s v="                                                                                "/>
    <s v="C.T.SOLEDAD         "/>
    <s v="PUERTO COLOMBIA ESTACION DE POLICIA NACIONAL                            "/>
    <n v="0"/>
    <s v="TC092"/>
    <s v="                                                                                                                                                                                           "/>
    <s v="POLICIA NACIONAL                                            "/>
    <s v="T2891467                      "/>
    <s v="SHIRLEY_ESTHER_TAPIA_CUADRADO                                                   "/>
    <s v="AC220"/>
    <n v="20121206"/>
    <n v="20130611"/>
    <n v="1150"/>
    <n v="19273438"/>
    <s v="Seguimiento y rev. instalacion electrica distribucion "/>
    <s v="NO"/>
    <x v="1"/>
    <n v="45"/>
    <n v="45000"/>
    <s v="Obras "/>
    <x v="6"/>
    <n v="20130611"/>
    <x v="2"/>
    <n v="1"/>
    <x v="0"/>
    <n v="6"/>
    <x v="9"/>
    <x v="6"/>
    <x v="1"/>
    <x v="866"/>
    <s v="Resuelta"/>
    <n v="11"/>
    <n v="6"/>
    <n v="2013"/>
    <n v="2724"/>
    <s v="No Cruza"/>
    <n v="187"/>
    <n v="11"/>
    <n v="6"/>
    <n v="2013"/>
    <n v="2724"/>
    <x v="0"/>
    <n v="0"/>
    <x v="3"/>
  </r>
  <r>
    <s v="P11102018070044"/>
    <x v="2"/>
    <n v="0"/>
    <n v="0"/>
    <s v="                                                                                "/>
    <s v="C.T.SOLEDAD         "/>
    <s v="YENIS GONZALEZ CENTRO COMERCIAL PLAZA 98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OMCEL BAR BUENAVISTA 2                                     "/>
    <s v="T2891467                      "/>
    <s v="SHIRLEY_ESTHER_TAPIA_CUADRADO                                                   "/>
    <s v="AC190"/>
    <n v="20180716"/>
    <n v="20180810"/>
    <n v="1110"/>
    <n v="25587681"/>
    <s v="Seguimiento y rev. instalacion electrica distribucion "/>
    <s v="NO"/>
    <x v="1"/>
    <n v="112.5"/>
    <n v="112500"/>
    <s v="Obras "/>
    <x v="7"/>
    <n v="20181003"/>
    <x v="3"/>
    <n v="1"/>
    <x v="0"/>
    <n v="16"/>
    <x v="6"/>
    <x v="3"/>
    <x v="1"/>
    <x v="846"/>
    <s v="Resuelta"/>
    <n v="3"/>
    <n v="10"/>
    <n v="2018"/>
    <n v="784"/>
    <d v="2018-10-03T00:00:00"/>
    <n v="79"/>
    <n v="10"/>
    <n v="8"/>
    <n v="2018"/>
    <n v="838"/>
    <x v="0"/>
    <n v="54"/>
    <x v="2"/>
  </r>
  <r>
    <s v="P12102018100026"/>
    <x v="2"/>
    <n v="2496099"/>
    <n v="20229183"/>
    <s v="Situacion correcta                                                              "/>
    <s v="ZE Atl. Oriental    "/>
    <s v="MEDICO SAN JUAN EMPRESA UNIPERSONAL CENTRO                              "/>
    <n v="8781296"/>
    <s v="TC090"/>
    <s v="CL 18 19 55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1022"/>
    <n v="20190509"/>
    <n v="1210"/>
    <n v="27137711"/>
    <s v="Seguimiento y rev. instalacion electrica distribucion "/>
    <s v="NO"/>
    <x v="1"/>
    <n v="112.5"/>
    <n v="112500"/>
    <s v="Aumentos de potencia"/>
    <x v="8"/>
    <n v="20200908"/>
    <x v="3"/>
    <n v="1"/>
    <x v="0"/>
    <n v="22"/>
    <x v="3"/>
    <x v="3"/>
    <x v="4"/>
    <x v="43"/>
    <s v="Resuelta"/>
    <n v="8"/>
    <n v="9"/>
    <n v="2020"/>
    <n v="78"/>
    <d v="2020-02-03T00:00:00"/>
    <n v="687"/>
    <n v="9"/>
    <n v="5"/>
    <n v="2019"/>
    <n v="566"/>
    <x v="0"/>
    <n v="488"/>
    <x v="2"/>
  </r>
  <r>
    <s v="P11702020050021"/>
    <x v="1"/>
    <n v="0"/>
    <n v="0"/>
    <s v="                                                                                "/>
    <s v="Of. Telefónica 24H  "/>
    <s v="ALBA HERMINA ACOSTA DIAZ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2B 42 52 MA 27 LO 5                                    "/>
    <s v="TR051819                      "/>
    <s v="JHESICA_KATHERINE_HERNANDEZ_VERGEL                                              "/>
    <s v="AC236"/>
    <n v="20200519"/>
    <n v="20200525"/>
    <n v="1170"/>
    <n v="0"/>
    <m/>
    <s v="NO"/>
    <x v="0"/>
    <n v="3"/>
    <n v="3000"/>
    <s v="Suministros definitivos Simples "/>
    <x v="1"/>
    <n v="20200525"/>
    <x v="1"/>
    <n v="1"/>
    <x v="1"/>
    <n v="19"/>
    <x v="2"/>
    <x v="1"/>
    <x v="1"/>
    <x v="532"/>
    <s v="Sin Orden"/>
    <n v="25"/>
    <n v="5"/>
    <n v="2020"/>
    <n v="184"/>
    <s v="No Cruza"/>
    <n v="184"/>
    <n v="25"/>
    <n v="5"/>
    <n v="2020"/>
    <n v="184"/>
    <x v="1"/>
    <n v="0"/>
    <x v="1"/>
  </r>
  <r>
    <s v="P11702020110001"/>
    <x v="1"/>
    <n v="7342414"/>
    <n v="20038355"/>
    <s v="Situacion correcta                                                              "/>
    <s v="Of. Telefónica 24H  "/>
    <s v="BERTHA ELENA SUAREZ BENAVIDES                                           "/>
    <n v="3145496205"/>
    <s v="TC090"/>
    <s v="CL 45B 9B 32          P  2 APTO    1                                                                                                                                                       "/>
    <s v="=CLL 45B 9B 32                                              "/>
    <s v="NT000856                      "/>
    <s v="KARLA_MELISSA_BARRIOS_RADA                                                      "/>
    <s v="AC236"/>
    <n v="20201102"/>
    <n v="20201106"/>
    <n v="1170"/>
    <n v="28264392"/>
    <s v="Modificación de Potencia"/>
    <s v="SI"/>
    <x v="3"/>
    <n v="3"/>
    <n v="3000"/>
    <s v="Aumentos de potencia"/>
    <x v="1"/>
    <n v="20201106"/>
    <x v="1"/>
    <n v="1"/>
    <x v="1"/>
    <n v="2"/>
    <x v="5"/>
    <x v="1"/>
    <x v="1"/>
    <x v="377"/>
    <s v="Resuelta"/>
    <n v="6"/>
    <n v="11"/>
    <n v="2020"/>
    <n v="19"/>
    <s v="No Cruza"/>
    <n v="4"/>
    <n v="6"/>
    <n v="11"/>
    <n v="2020"/>
    <n v="19"/>
    <x v="1"/>
    <n v="0"/>
    <x v="1"/>
  </r>
  <r>
    <s v="P11102020020074"/>
    <x v="13"/>
    <n v="0"/>
    <n v="0"/>
    <s v="                                                                                "/>
    <s v="O.C. B/quilla Nte   "/>
    <s v="  RETRANQUEO Y AMPLIAC PLAZA DE LA PAZ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32"/>
    <n v="20200217"/>
    <n v="20200217"/>
    <n v="1110"/>
    <n v="0"/>
    <m/>
    <s v="NO"/>
    <x v="0"/>
    <n v="1"/>
    <n v="1000"/>
    <s v="Obras "/>
    <x v="20"/>
    <n v="20200217"/>
    <x v="4"/>
    <n v="1"/>
    <x v="0"/>
    <n v="17"/>
    <x v="1"/>
    <x v="1"/>
    <x v="1"/>
    <x v="645"/>
    <s v="Sin Orden"/>
    <n v="17"/>
    <n v="2"/>
    <n v="2020"/>
    <n v="282"/>
    <s v="No Cruza"/>
    <n v="282"/>
    <n v="17"/>
    <n v="2"/>
    <n v="2020"/>
    <n v="282"/>
    <x v="1"/>
    <n v="0"/>
    <x v="8"/>
  </r>
  <r>
    <s v="P77512020090015"/>
    <x v="0"/>
    <n v="0"/>
    <n v="0"/>
    <s v="                                                                                "/>
    <s v="O.C. Riohacha       "/>
    <s v="PALOMINO RODRIGUEZ PAOLA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912"/>
    <n v="20201104"/>
    <n v="7751"/>
    <n v="28127097"/>
    <s v="Factibilidad Distribucion "/>
    <s v="NO"/>
    <x v="1"/>
    <n v="15"/>
    <n v="15000"/>
    <s v="Obras "/>
    <x v="0"/>
    <n v="20201104"/>
    <x v="2"/>
    <n v="1"/>
    <x v="0"/>
    <n v="12"/>
    <x v="7"/>
    <x v="1"/>
    <x v="3"/>
    <x v="176"/>
    <s v="Resuelta"/>
    <n v="4"/>
    <n v="11"/>
    <n v="2020"/>
    <n v="21"/>
    <s v="No Cruza"/>
    <n v="53"/>
    <n v="4"/>
    <n v="11"/>
    <n v="2020"/>
    <n v="21"/>
    <x v="1"/>
    <n v="0"/>
    <x v="0"/>
  </r>
  <r>
    <s v="P11802020010095"/>
    <x v="6"/>
    <n v="0"/>
    <n v="0"/>
    <s v="                                                                                "/>
    <s v="OC CCIAL AMERICANO  "/>
    <s v="ANGEL DE JESUS ARDILA LEON                                              "/>
    <n v="31275436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30                      "/>
    <s v="MICHEL_ANDREA_ALONSO_TORRES                                                     "/>
    <s v="AC170"/>
    <n v="20200131"/>
    <n v="20200401"/>
    <n v="1180"/>
    <n v="27265829"/>
    <s v="Inspección Normalización"/>
    <s v="NO"/>
    <x v="1"/>
    <n v="3"/>
    <n v="3000"/>
    <s v="Suministros definitivos Simples "/>
    <x v="10"/>
    <n v="20200401"/>
    <x v="1"/>
    <n v="1"/>
    <x v="1"/>
    <n v="31"/>
    <x v="11"/>
    <x v="1"/>
    <x v="1"/>
    <x v="668"/>
    <s v="Resuelta"/>
    <n v="1"/>
    <n v="4"/>
    <n v="2020"/>
    <n v="238"/>
    <s v="No Cruza"/>
    <n v="61"/>
    <n v="1"/>
    <n v="4"/>
    <n v="2020"/>
    <n v="238"/>
    <x v="1"/>
    <n v="0"/>
    <x v="1"/>
  </r>
  <r>
    <s v="P11802020110086"/>
    <x v="2"/>
    <n v="0"/>
    <n v="0"/>
    <s v="                                                                                "/>
    <s v="O.C. B/quilla Cto   "/>
    <s v="MANUEL GUILLERMO ARENAS URBANIZACION JADE II                            "/>
    <n v="311673372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1121"/>
    <n v="20201121"/>
    <n v="1180"/>
    <n v="0"/>
    <m/>
    <s v="NO"/>
    <x v="0"/>
    <n v="420"/>
    <n v="420000"/>
    <s v="Obras "/>
    <x v="14"/>
    <n v="20201121"/>
    <x v="6"/>
    <n v="1"/>
    <x v="0"/>
    <n v="21"/>
    <x v="5"/>
    <x v="1"/>
    <x v="1"/>
    <x v="183"/>
    <s v="Sin Orden"/>
    <n v="21"/>
    <n v="11"/>
    <n v="2020"/>
    <n v="4"/>
    <s v="No Cruza"/>
    <n v="4"/>
    <n v="21"/>
    <n v="11"/>
    <n v="2020"/>
    <n v="4"/>
    <x v="1"/>
    <n v="0"/>
    <x v="2"/>
  </r>
  <r>
    <s v="P95212020100002"/>
    <x v="1"/>
    <n v="0"/>
    <n v="0"/>
    <s v="                                                                                "/>
    <s v="O.C Sabanalarga     "/>
    <s v="WADIS VILORIA SANTIAGO                                                  "/>
    <n v="300347529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0631                      "/>
    <s v="CARLOS_ALBERO_VILLANUEVA_OLMOS                                                  "/>
    <s v="AC236"/>
    <n v="20201009"/>
    <n v="20201014"/>
    <n v="9521"/>
    <n v="28224505"/>
    <s v="Inspección Normalización"/>
    <s v="NO"/>
    <x v="1"/>
    <n v="3"/>
    <n v="3000"/>
    <s v="Suministros definitivos Simples "/>
    <x v="1"/>
    <n v="20201014"/>
    <x v="1"/>
    <n v="1"/>
    <x v="1"/>
    <n v="9"/>
    <x v="3"/>
    <x v="1"/>
    <x v="4"/>
    <x v="63"/>
    <s v="Resuelta"/>
    <n v="14"/>
    <n v="10"/>
    <n v="2020"/>
    <n v="42"/>
    <s v="No Cruza"/>
    <n v="5"/>
    <n v="14"/>
    <n v="10"/>
    <n v="2020"/>
    <n v="42"/>
    <x v="1"/>
    <n v="0"/>
    <x v="1"/>
  </r>
  <r>
    <s v="P33102020090013"/>
    <x v="0"/>
    <n v="0"/>
    <n v="0"/>
    <s v="                                                                                "/>
    <s v="O.C. Riohacha       "/>
    <s v="HAISON FUENMAYOR ESCOBAR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HAISON                                                      "/>
    <s v="N3352044                      "/>
    <s v="Laudis_Peñaranda_                                                               "/>
    <s v="AC100"/>
    <n v="20200904"/>
    <n v="20200910"/>
    <n v="3310"/>
    <n v="28105875"/>
    <s v="Factibilidad Distribucion "/>
    <s v="NO"/>
    <x v="1"/>
    <n v="30"/>
    <n v="30000"/>
    <s v="Obras "/>
    <x v="0"/>
    <n v="20200910"/>
    <x v="2"/>
    <n v="1"/>
    <x v="0"/>
    <n v="4"/>
    <x v="7"/>
    <x v="1"/>
    <x v="3"/>
    <x v="231"/>
    <s v="Resuelta"/>
    <n v="10"/>
    <n v="9"/>
    <n v="2020"/>
    <n v="76"/>
    <s v="No Cruza"/>
    <n v="6"/>
    <n v="10"/>
    <n v="9"/>
    <n v="2020"/>
    <n v="76"/>
    <x v="1"/>
    <n v="0"/>
    <x v="0"/>
  </r>
  <r>
    <s v="P11102020110108"/>
    <x v="9"/>
    <n v="2842686"/>
    <n v="20161927"/>
    <s v="Situacion correcta                                                              "/>
    <s v="O.C. B/quilla Nte   "/>
    <s v="MEDIA COMMERCE RUEDA C RAMON GABRIEL                                    "/>
    <n v="3147944613"/>
    <s v="TC088"/>
    <s v="CR 44 85 77 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090"/>
    <n v="20201119"/>
    <n v="20201120"/>
    <n v="1110"/>
    <n v="28293244"/>
    <s v="Factibilidad Distribucion "/>
    <s v="NO"/>
    <x v="2"/>
    <n v="45"/>
    <n v="45000"/>
    <s v="Aumentos de potencia"/>
    <x v="15"/>
    <n v="20201120"/>
    <x v="2"/>
    <n v="1"/>
    <x v="0"/>
    <n v="19"/>
    <x v="5"/>
    <x v="1"/>
    <x v="1"/>
    <x v="94"/>
    <s v="Pendiente"/>
    <n v="20"/>
    <n v="11"/>
    <n v="2020"/>
    <n v="5"/>
    <s v="No Cruza"/>
    <n v="5"/>
    <n v="20"/>
    <n v="11"/>
    <n v="2020"/>
    <n v="5"/>
    <x v="1"/>
    <n v="0"/>
    <x v="6"/>
  </r>
  <r>
    <s v="P34102020040024"/>
    <x v="4"/>
    <n v="0"/>
    <n v="0"/>
    <s v="                                                                                "/>
    <s v="ZE Santa_Marta      "/>
    <s v="  COMCEL S, A                                                           "/>
    <n v="3205818181"/>
    <s v="TC092"/>
    <s v="                                                                                                                                                                                           "/>
    <s v="NIC REF= 6210955                                            "/>
    <s v="T9697258                      "/>
    <s v="Adriana_Duran_Q                                                                 "/>
    <s v="AC220"/>
    <n v="20200428"/>
    <n v="20201109"/>
    <n v="3410"/>
    <n v="27880247"/>
    <s v="Seguimiento y rev. instalacion electrica distribucion "/>
    <s v="NO"/>
    <x v="3"/>
    <n v="15"/>
    <n v="15000"/>
    <s v="Obras "/>
    <x v="4"/>
    <n v="20201109"/>
    <x v="2"/>
    <n v="1"/>
    <x v="0"/>
    <n v="28"/>
    <x v="8"/>
    <x v="1"/>
    <x v="0"/>
    <x v="23"/>
    <s v="Resuelta"/>
    <n v="9"/>
    <n v="11"/>
    <n v="2020"/>
    <n v="16"/>
    <d v="2020-07-27T00:00:00"/>
    <n v="195"/>
    <n v="9"/>
    <n v="11"/>
    <n v="2020"/>
    <n v="16"/>
    <x v="1"/>
    <n v="0"/>
    <x v="3"/>
  </r>
  <r>
    <s v="P75412019010013"/>
    <x v="2"/>
    <n v="0"/>
    <n v="0"/>
    <s v="                                                                                "/>
    <s v="O.C Sabanalarga     "/>
    <s v="  MUNICIPIO DE MANATI                                                   "/>
    <s v="3686111 7434010       "/>
    <s v="TC095"/>
    <s v="                                                                                                                                                                                           "/>
    <s v="CRA 6 2 06                                                  "/>
    <s v="T9763922                      "/>
    <s v="Somaya_Rincon                                                                   "/>
    <s v="AC190"/>
    <n v="20190114"/>
    <n v="20190319"/>
    <n v="7541"/>
    <n v="26236339"/>
    <s v="Seguimiento y rev. instalacion electrica distribucion "/>
    <s v="NO"/>
    <x v="1"/>
    <n v="1"/>
    <n v="1000"/>
    <s v="Obras "/>
    <x v="8"/>
    <n v="20190424"/>
    <x v="4"/>
    <n v="1"/>
    <x v="0"/>
    <n v="14"/>
    <x v="11"/>
    <x v="2"/>
    <x v="4"/>
    <x v="644"/>
    <s v="Resuelta"/>
    <n v="24"/>
    <n v="4"/>
    <n v="2019"/>
    <n v="581"/>
    <d v="2019-04-24T00:00:00"/>
    <n v="100"/>
    <n v="19"/>
    <n v="3"/>
    <n v="2019"/>
    <n v="617"/>
    <x v="0"/>
    <n v="36"/>
    <x v="2"/>
  </r>
  <r>
    <s v="P12202018050020"/>
    <x v="2"/>
    <n v="0"/>
    <n v="0"/>
    <s v="                                                                                "/>
    <s v="O.C Sabanalarga     "/>
    <s v="  VALORCON                                                              "/>
    <n v="3208503039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80530"/>
    <n v="20180717"/>
    <n v="1220"/>
    <n v="25413647"/>
    <s v="Seguimiento y rev. instalacion electrica distribucion "/>
    <s v="NO"/>
    <x v="1"/>
    <n v="50"/>
    <n v="50000"/>
    <s v="Obras "/>
    <x v="8"/>
    <n v="20180815"/>
    <x v="5"/>
    <n v="1"/>
    <x v="0"/>
    <n v="30"/>
    <x v="2"/>
    <x v="3"/>
    <x v="4"/>
    <x v="833"/>
    <s v="Resuelta"/>
    <n v="15"/>
    <n v="8"/>
    <n v="2018"/>
    <n v="833"/>
    <d v="2018-08-15T00:00:00"/>
    <n v="77"/>
    <n v="17"/>
    <n v="7"/>
    <n v="2018"/>
    <n v="862"/>
    <x v="0"/>
    <n v="29"/>
    <x v="2"/>
  </r>
  <r>
    <s v="P31602019010024"/>
    <x v="0"/>
    <n v="0"/>
    <n v="0"/>
    <s v="                                                                                "/>
    <s v="O.C. B/quilla Cto   "/>
    <s v="LUIS IGNACIO BAYTER JARAMILLO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n v="35147859"/>
    <s v="T3243764                      "/>
    <s v="Hugo_Bello_Sanchez                                                              "/>
    <s v="AC100"/>
    <n v="20190131"/>
    <n v="20190202"/>
    <n v="3160"/>
    <n v="25950030"/>
    <s v="Factibilidad Distribucion "/>
    <s v="NO"/>
    <x v="1"/>
    <n v="10"/>
    <n v="10000"/>
    <s v="Obras "/>
    <x v="0"/>
    <n v="20190202"/>
    <x v="2"/>
    <n v="1"/>
    <x v="0"/>
    <n v="31"/>
    <x v="11"/>
    <x v="2"/>
    <x v="2"/>
    <x v="318"/>
    <s v="Resuelta"/>
    <n v="2"/>
    <n v="2"/>
    <n v="2019"/>
    <n v="662"/>
    <s v="No Cruza"/>
    <n v="2"/>
    <n v="2"/>
    <n v="2"/>
    <n v="2019"/>
    <n v="662"/>
    <x v="0"/>
    <n v="0"/>
    <x v="0"/>
  </r>
  <r>
    <s v="P34402020090013"/>
    <x v="2"/>
    <n v="3872074"/>
    <n v="0"/>
    <s v="                                                                                "/>
    <s v="ZE Santa_Marta      "/>
    <s v="CARLOS ARTURO RUEDA RAMIREZ                                             "/>
    <n v="3016888773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200916"/>
    <n v="20201016"/>
    <n v="3440"/>
    <n v="28278885"/>
    <s v="Seguimiento y rev. instalacion electrica distribucion "/>
    <s v="NO"/>
    <x v="1"/>
    <n v="50"/>
    <n v="50000"/>
    <s v="Aumentos de potencia"/>
    <x v="7"/>
    <n v="20201016"/>
    <x v="2"/>
    <n v="1"/>
    <x v="0"/>
    <n v="16"/>
    <x v="7"/>
    <x v="1"/>
    <x v="0"/>
    <x v="74"/>
    <s v="Resuelta"/>
    <n v="16"/>
    <n v="10"/>
    <n v="2020"/>
    <n v="40"/>
    <s v="No Cruza"/>
    <n v="30"/>
    <n v="16"/>
    <n v="10"/>
    <n v="2020"/>
    <n v="40"/>
    <x v="1"/>
    <n v="0"/>
    <x v="2"/>
  </r>
  <r>
    <s v="P95302020090001"/>
    <x v="9"/>
    <n v="0"/>
    <n v="0"/>
    <s v="                                                                                "/>
    <s v="O.C. B/quilla Nte   "/>
    <s v="VICTORIA DE LAS SALAS POLO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66                      "/>
    <s v="                                                                                "/>
    <s v="AC090"/>
    <n v="20200903"/>
    <n v="20200903"/>
    <n v="1210"/>
    <n v="28136962"/>
    <s v="Factibilidad Distribucion "/>
    <s v="NO"/>
    <x v="1"/>
    <n v="25"/>
    <n v="25000"/>
    <s v="Obras "/>
    <x v="8"/>
    <n v="20201013"/>
    <x v="2"/>
    <n v="1"/>
    <x v="0"/>
    <n v="3"/>
    <x v="7"/>
    <x v="1"/>
    <x v="1"/>
    <x v="230"/>
    <s v="Resuelta"/>
    <n v="13"/>
    <n v="10"/>
    <n v="2020"/>
    <n v="43"/>
    <d v="2020-09-16T00:00:00"/>
    <n v="40"/>
    <n v="3"/>
    <n v="9"/>
    <n v="2020"/>
    <n v="83"/>
    <x v="1"/>
    <n v="40"/>
    <x v="6"/>
  </r>
  <r>
    <s v="P11702020020004"/>
    <x v="2"/>
    <n v="2059998"/>
    <n v="0"/>
    <s v="                                                                                "/>
    <s v="O.C. B/quilla Cto   "/>
    <s v="  TIENDA ARA LA UNION      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203"/>
    <n v="20200326"/>
    <n v="1170"/>
    <n v="27142230"/>
    <s v="Factibilidad Distribucion "/>
    <s v="NO"/>
    <x v="1"/>
    <n v="75"/>
    <n v="75000"/>
    <s v="Aumentos de potencia"/>
    <x v="5"/>
    <n v="20200722"/>
    <x v="2"/>
    <n v="1"/>
    <x v="0"/>
    <n v="3"/>
    <x v="1"/>
    <x v="1"/>
    <x v="1"/>
    <x v="506"/>
    <s v="Resuelta"/>
    <n v="22"/>
    <n v="7"/>
    <n v="2020"/>
    <n v="126"/>
    <s v="No Cruza"/>
    <n v="170"/>
    <n v="26"/>
    <n v="3"/>
    <n v="2020"/>
    <n v="244"/>
    <x v="1"/>
    <n v="118"/>
    <x v="2"/>
  </r>
  <r>
    <s v="P11802020060023"/>
    <x v="1"/>
    <n v="0"/>
    <n v="0"/>
    <s v="                                                                                "/>
    <s v="Of. Telefónica 24H  "/>
    <s v="MARIO NOBMAN B                                                          "/>
    <n v="394114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236"/>
    <n v="20200624"/>
    <n v="20200627"/>
    <n v="1180"/>
    <n v="0"/>
    <m/>
    <s v="NO"/>
    <x v="0"/>
    <n v="3"/>
    <n v="3000"/>
    <s v="Suministros definitivos Simples "/>
    <x v="1"/>
    <n v="20200627"/>
    <x v="1"/>
    <n v="1"/>
    <x v="1"/>
    <n v="24"/>
    <x v="4"/>
    <x v="1"/>
    <x v="1"/>
    <x v="75"/>
    <s v="Sin Orden"/>
    <n v="27"/>
    <n v="6"/>
    <n v="2020"/>
    <n v="151"/>
    <s v="No Cruza"/>
    <n v="151"/>
    <n v="27"/>
    <n v="6"/>
    <n v="2020"/>
    <n v="151"/>
    <x v="1"/>
    <n v="0"/>
    <x v="1"/>
  </r>
  <r>
    <s v="P31602020010011"/>
    <x v="2"/>
    <n v="0"/>
    <n v="0"/>
    <s v="                                                                                "/>
    <s v="XXX NO UTILIZAR     "/>
    <s v="LUIS MANUEL BELEÑO ALVAREZ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 7 8 26                                                    "/>
    <s v="T3243764                      "/>
    <s v="Hugo_Bello_Sanchez                                                              "/>
    <s v="AC190"/>
    <n v="20200123"/>
    <n v="20200916"/>
    <n v="3160"/>
    <n v="27106102"/>
    <s v="Factibilidad Distribucion "/>
    <s v="NO"/>
    <x v="1"/>
    <n v="75"/>
    <n v="75000"/>
    <s v="Obras "/>
    <x v="2"/>
    <n v="20200916"/>
    <x v="2"/>
    <n v="1"/>
    <x v="0"/>
    <n v="23"/>
    <x v="11"/>
    <x v="1"/>
    <x v="2"/>
    <x v="463"/>
    <s v="Resuelta"/>
    <n v="16"/>
    <n v="9"/>
    <n v="2020"/>
    <n v="70"/>
    <s v="No Cruza"/>
    <n v="237"/>
    <n v="16"/>
    <n v="9"/>
    <n v="2020"/>
    <n v="70"/>
    <x v="1"/>
    <n v="0"/>
    <x v="2"/>
  </r>
  <r>
    <s v="P11802019100106"/>
    <x v="0"/>
    <n v="0"/>
    <n v="0"/>
    <s v="                                                                                "/>
    <s v="O.C. B/quilla Nte   "/>
    <s v="  POLIDEPORTIVO EL HIPODROMO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OLIDEPORTIVO EL HIPODROMO                                  "/>
    <s v="A3151411                      "/>
    <s v="FERGIE_YULISSA_SOLANO_MANOTAS                                                   "/>
    <s v="AC100"/>
    <n v="20191025"/>
    <n v="20191101"/>
    <n v="1180"/>
    <n v="26865409"/>
    <s v="Factibilidad Distribucion "/>
    <s v="NO"/>
    <x v="1"/>
    <n v="225"/>
    <n v="225000"/>
    <s v="Obras "/>
    <x v="0"/>
    <n v="20191101"/>
    <x v="3"/>
    <n v="1"/>
    <x v="0"/>
    <n v="25"/>
    <x v="3"/>
    <x v="2"/>
    <x v="1"/>
    <x v="8"/>
    <s v="Resuelta"/>
    <n v="1"/>
    <n v="11"/>
    <n v="2019"/>
    <n v="390"/>
    <s v="No Cruza"/>
    <n v="7"/>
    <n v="1"/>
    <n v="11"/>
    <n v="2019"/>
    <n v="390"/>
    <x v="0"/>
    <n v="0"/>
    <x v="0"/>
  </r>
  <r>
    <s v="P34102020100120"/>
    <x v="3"/>
    <n v="1197679"/>
    <n v="10002701"/>
    <s v="Situacion correcta                                                              "/>
    <s v="O.C. Prado Plaza    "/>
    <s v="ROBERTO KATIME FONTALVO                                                 "/>
    <n v="3113140349"/>
    <s v="TC088"/>
    <s v="CL 13 CR 10 65                                                                                                                                                                             "/>
    <s v="C 30 4 33 OFICINAS                                          "/>
    <s v="TR193878                      "/>
    <s v="Brisneth_Oliver_Mendoza                                                         "/>
    <s v="AC005"/>
    <n v="20201031"/>
    <n v="20201031"/>
    <n v="3410"/>
    <n v="28263437"/>
    <s v="Modificación de Potencia"/>
    <s v="SI"/>
    <x v="2"/>
    <n v="5"/>
    <n v="5000"/>
    <s v="Aumentos de potencia"/>
    <x v="3"/>
    <n v="20201031"/>
    <x v="1"/>
    <n v="1"/>
    <x v="1"/>
    <n v="31"/>
    <x v="3"/>
    <x v="1"/>
    <x v="0"/>
    <x v="236"/>
    <s v="Pendiente"/>
    <n v="31"/>
    <n v="10"/>
    <n v="2020"/>
    <n v="25"/>
    <s v="No Cruza"/>
    <n v="25"/>
    <n v="31"/>
    <n v="10"/>
    <n v="2020"/>
    <n v="25"/>
    <x v="1"/>
    <n v="0"/>
    <x v="1"/>
  </r>
  <r>
    <s v="P31602019110008"/>
    <x v="2"/>
    <n v="0"/>
    <n v="0"/>
    <s v="                                                                                "/>
    <s v="XXX NO UTILIZAR     "/>
    <s v="ROBERTO ROCHA SABALLET                                                  "/>
    <n v="3016006507"/>
    <s v="TC090"/>
    <s v="                                                                                                                                                                                           "/>
    <s v="CORREGIMIENTO DE SAN JOSE EL BANCO                          "/>
    <s v="T2154465                      "/>
    <s v="Guillermo_Calvo                                                                 "/>
    <s v="AC190"/>
    <n v="20191118"/>
    <n v="20191126"/>
    <n v="3160"/>
    <n v="0"/>
    <m/>
    <s v="NO"/>
    <x v="0"/>
    <n v="125"/>
    <n v="125000"/>
    <s v="Obras "/>
    <x v="7"/>
    <n v="20191223"/>
    <x v="5"/>
    <n v="1"/>
    <x v="0"/>
    <n v="18"/>
    <x v="5"/>
    <x v="2"/>
    <x v="2"/>
    <x v="333"/>
    <s v="Sin Orden"/>
    <n v="23"/>
    <n v="12"/>
    <n v="2019"/>
    <n v="338"/>
    <s v="No Cruza"/>
    <n v="338"/>
    <n v="26"/>
    <n v="11"/>
    <n v="2019"/>
    <n v="365"/>
    <x v="0"/>
    <n v="27"/>
    <x v="2"/>
  </r>
  <r>
    <s v="P93322020070004"/>
    <x v="2"/>
    <n v="0"/>
    <n v="0"/>
    <s v="                                                                                "/>
    <s v="O.C. Riohacha       "/>
    <s v="MUNICIPIO DE MAICAO COMUNIDAD INDIGENA ATNAMANA                         "/>
    <n v="0"/>
    <s v="TC090"/>
    <s v="                                                                                                                                                                                           "/>
    <s v="CL  12  11 - 38                                             "/>
    <s v="N3352044                      "/>
    <s v="Laudis_Peñaranda_                                                               "/>
    <s v="AC190"/>
    <n v="20200710"/>
    <n v="20200710"/>
    <n v="9332"/>
    <n v="0"/>
    <m/>
    <s v="NO"/>
    <x v="0"/>
    <n v="250"/>
    <n v="250000"/>
    <s v="Obras "/>
    <x v="7"/>
    <n v="20200711"/>
    <x v="7"/>
    <n v="1"/>
    <x v="0"/>
    <n v="10"/>
    <x v="6"/>
    <x v="1"/>
    <x v="3"/>
    <x v="297"/>
    <s v="Sin Orden"/>
    <n v="11"/>
    <n v="7"/>
    <n v="2020"/>
    <n v="137"/>
    <s v="No Cruza"/>
    <n v="137"/>
    <n v="10"/>
    <n v="7"/>
    <n v="2020"/>
    <n v="138"/>
    <x v="1"/>
    <n v="1"/>
    <x v="2"/>
  </r>
  <r>
    <s v="P11102020110047"/>
    <x v="5"/>
    <n v="0"/>
    <n v="0"/>
    <s v="                                                                                "/>
    <s v="Of. Telefónica 24H  "/>
    <s v="ASTRID TEJERA CANTILLO                                                  "/>
    <n v="3112211852"/>
    <s v="TC090"/>
    <s v="                                                                                                                                                                                           "/>
    <s v="=CLL 70C 23 36                                              "/>
    <s v="NT001137                      "/>
    <s v="STEFANNIE_PAOLA_RAMBAO_BENAVIDES                                                "/>
    <s v="AC230"/>
    <n v="20201109"/>
    <n v="20201109"/>
    <n v="1110"/>
    <n v="0"/>
    <m/>
    <s v="NO"/>
    <x v="0"/>
    <n v="3"/>
    <n v="3000"/>
    <s v="Suministros definitivos Simples "/>
    <x v="9"/>
    <n v="20201109"/>
    <x v="1"/>
    <n v="1"/>
    <x v="1"/>
    <n v="9"/>
    <x v="5"/>
    <x v="1"/>
    <x v="1"/>
    <x v="55"/>
    <s v="Sin Orden"/>
    <n v="9"/>
    <n v="11"/>
    <n v="2020"/>
    <n v="16"/>
    <s v="No Cruza"/>
    <n v="16"/>
    <n v="9"/>
    <n v="11"/>
    <n v="2020"/>
    <n v="16"/>
    <x v="1"/>
    <n v="0"/>
    <x v="4"/>
  </r>
  <r>
    <s v="P33402020090015"/>
    <x v="5"/>
    <n v="0"/>
    <n v="0"/>
    <s v="                                                                                "/>
    <s v="O.C. Riohacha       "/>
    <s v="JOSE GREGORIO ARGOTE DAZA                                               "/>
    <n v="3006167876"/>
    <s v="TC090"/>
    <s v="                                                                                                                                                                                           "/>
    <s v="CARRERA 9                                                   "/>
    <s v="A6076224                      "/>
    <s v="CARMENZA_MARTINEZ_RAMIREZ                                                       "/>
    <s v="AC230"/>
    <n v="20200929"/>
    <n v="20200929"/>
    <n v="3340"/>
    <n v="0"/>
    <m/>
    <s v="NO"/>
    <x v="0"/>
    <n v="3"/>
    <n v="3000"/>
    <s v="Suministros definitivos Simples "/>
    <x v="9"/>
    <n v="20200929"/>
    <x v="1"/>
    <n v="1"/>
    <x v="1"/>
    <n v="29"/>
    <x v="7"/>
    <x v="1"/>
    <x v="3"/>
    <x v="283"/>
    <s v="Sin Orden"/>
    <n v="29"/>
    <n v="9"/>
    <n v="2020"/>
    <n v="57"/>
    <s v="No Cruza"/>
    <n v="57"/>
    <n v="29"/>
    <n v="9"/>
    <n v="2020"/>
    <n v="57"/>
    <x v="1"/>
    <n v="0"/>
    <x v="4"/>
  </r>
  <r>
    <s v="P95202020110022"/>
    <x v="3"/>
    <n v="2472468"/>
    <n v="20202544"/>
    <s v="Situacion correcta                                                              "/>
    <s v="O.C Sabanalarga     "/>
    <s v="ANGEL ROJAS                                                             "/>
    <n v="3126097840"/>
    <s v="TC092"/>
    <s v="CR 3ASUR 10 3                                                                                                                                                                              "/>
    <s v="CRA 3AS 10 03                                               "/>
    <s v="ACSIA043                      "/>
    <s v="BRENDA MONSALVE                                                                 "/>
    <s v="AC005"/>
    <n v="20201118"/>
    <n v="20201118"/>
    <n v="9520"/>
    <n v="0"/>
    <m/>
    <s v="NO"/>
    <x v="0"/>
    <n v="3"/>
    <n v="3000"/>
    <s v="Aumentos de potencia"/>
    <x v="3"/>
    <n v="20201118"/>
    <x v="1"/>
    <n v="1"/>
    <x v="1"/>
    <n v="18"/>
    <x v="5"/>
    <x v="1"/>
    <x v="4"/>
    <x v="66"/>
    <s v="Sin Orden"/>
    <n v="18"/>
    <n v="11"/>
    <n v="2020"/>
    <n v="7"/>
    <s v="No Cruza"/>
    <n v="7"/>
    <n v="18"/>
    <n v="11"/>
    <n v="2020"/>
    <n v="7"/>
    <x v="1"/>
    <n v="0"/>
    <x v="1"/>
  </r>
  <r>
    <s v="P11802020110058"/>
    <x v="5"/>
    <n v="0"/>
    <n v="0"/>
    <s v="                                                                                "/>
    <s v="OC CCIAL AMERICANO  "/>
    <s v="OLGA LUCIA ARTETA CANTILLO                                              "/>
    <n v="301434251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42                      "/>
    <s v="ANA_KARINA_RIVERO_PEREZ                                                         "/>
    <s v="AC230"/>
    <n v="20201112"/>
    <n v="20201112"/>
    <n v="1180"/>
    <n v="0"/>
    <m/>
    <s v="NO"/>
    <x v="0"/>
    <n v="3"/>
    <n v="3000"/>
    <s v="Suministros definitivos Simples "/>
    <x v="8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11102013030032"/>
    <x v="4"/>
    <n v="0"/>
    <n v="0"/>
    <s v="                                                                                "/>
    <s v="O.C. B/quilla Cto   "/>
    <s v="LIVING CONCONCRETO EDIFICIO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2513                      "/>
    <s v="                                                                                "/>
    <s v="AC220"/>
    <n v="20130306"/>
    <n v="20131221"/>
    <n v="1110"/>
    <n v="19645671"/>
    <s v="Seguimiento y rev. instalacion electrica distribucion "/>
    <s v="NO"/>
    <x v="1"/>
    <n v="500"/>
    <n v="500000"/>
    <s v="Obras "/>
    <x v="6"/>
    <n v="20131221"/>
    <x v="3"/>
    <n v="1"/>
    <x v="0"/>
    <n v="6"/>
    <x v="0"/>
    <x v="5"/>
    <x v="1"/>
    <x v="53"/>
    <s v="Resuelta"/>
    <n v="21"/>
    <n v="12"/>
    <n v="2013"/>
    <n v="2531"/>
    <s v="No Cruza"/>
    <n v="290"/>
    <n v="21"/>
    <n v="12"/>
    <n v="2013"/>
    <n v="2531"/>
    <x v="0"/>
    <n v="0"/>
    <x v="3"/>
  </r>
  <r>
    <s v="P11102020080027"/>
    <x v="0"/>
    <n v="0"/>
    <n v="0"/>
    <s v="                                                                                "/>
    <s v="O.C. B/quilla Cto   "/>
    <s v="TREN TAJAMAR TREN TURISTICO LAS FLORES                                  "/>
    <n v="0"/>
    <s v="TC099"/>
    <s v="                                                                                                                                                                                           "/>
    <s v="TREN TURISTICO LAS FLORES                                   "/>
    <s v="A3151411                      "/>
    <s v="FERGIE_YULISSA_SOLANO_MANOTAS                                                   "/>
    <s v="AC100"/>
    <n v="20200811"/>
    <n v="20200820"/>
    <n v="1110"/>
    <n v="27976041"/>
    <s v="Factibilidad Distribucion "/>
    <s v="NO"/>
    <x v="1"/>
    <n v="45"/>
    <n v="45000"/>
    <s v="Obras "/>
    <x v="0"/>
    <n v="20200820"/>
    <x v="2"/>
    <n v="1"/>
    <x v="0"/>
    <n v="11"/>
    <x v="10"/>
    <x v="1"/>
    <x v="1"/>
    <x v="222"/>
    <s v="Resuelta"/>
    <n v="20"/>
    <n v="8"/>
    <n v="2020"/>
    <n v="97"/>
    <s v="No Cruza"/>
    <n v="9"/>
    <n v="20"/>
    <n v="8"/>
    <n v="2020"/>
    <n v="97"/>
    <x v="1"/>
    <n v="0"/>
    <x v="0"/>
  </r>
  <r>
    <s v="P33402020090006"/>
    <x v="0"/>
    <n v="0"/>
    <n v="0"/>
    <s v="                                                                                "/>
    <s v="O.C. Riohacha       "/>
    <s v="CRISTIAN VEGA CRISTIAN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ISTIAN VEGA                                               "/>
    <s v="N3352044                      "/>
    <s v="Laudis_Peñaranda_                                                               "/>
    <s v="AC100"/>
    <n v="20200909"/>
    <n v="20201014"/>
    <n v="3340"/>
    <n v="28118318"/>
    <s v="Factibilidad Distribucion "/>
    <s v="NO"/>
    <x v="1"/>
    <n v="30"/>
    <n v="30000"/>
    <s v="Obras "/>
    <x v="0"/>
    <n v="20201014"/>
    <x v="2"/>
    <n v="1"/>
    <x v="0"/>
    <n v="9"/>
    <x v="7"/>
    <x v="1"/>
    <x v="3"/>
    <x v="86"/>
    <s v="Resuelta"/>
    <n v="14"/>
    <n v="10"/>
    <n v="2020"/>
    <n v="42"/>
    <s v="No Cruza"/>
    <n v="35"/>
    <n v="14"/>
    <n v="10"/>
    <n v="2020"/>
    <n v="42"/>
    <x v="1"/>
    <n v="0"/>
    <x v="0"/>
  </r>
  <r>
    <s v="P11102019020091"/>
    <x v="2"/>
    <n v="3270644"/>
    <n v="0"/>
    <s v="                                                                                "/>
    <s v="O.C. B/quilla Cto   "/>
    <s v="RODOLFO MIGUEL ACOSTA BARROS                                            "/>
    <n v="3007928515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222"/>
    <n v="20190528"/>
    <n v="1110"/>
    <n v="26038332"/>
    <s v="Factibilidad Distribucion "/>
    <s v="NO"/>
    <x v="1"/>
    <n v="75"/>
    <n v="75000"/>
    <s v="Aumentos de potencia"/>
    <x v="8"/>
    <n v="20190731"/>
    <x v="2"/>
    <n v="1"/>
    <x v="0"/>
    <n v="22"/>
    <x v="1"/>
    <x v="2"/>
    <x v="1"/>
    <x v="398"/>
    <s v="Resuelta"/>
    <n v="31"/>
    <n v="7"/>
    <n v="2019"/>
    <n v="483"/>
    <s v="No Cruza"/>
    <n v="159"/>
    <n v="28"/>
    <n v="5"/>
    <n v="2019"/>
    <n v="547"/>
    <x v="0"/>
    <n v="64"/>
    <x v="2"/>
  </r>
  <r>
    <s v="P11102020110104"/>
    <x v="5"/>
    <n v="0"/>
    <n v="0"/>
    <s v="                                                                                "/>
    <s v="O.C. B/quilla Nte   "/>
    <s v="JOSE EMILIO TRIANA DELGADO                                              "/>
    <n v="3002789627"/>
    <s v="TC090"/>
    <s v="                                                                                                                                                                                           "/>
    <s v="CRA 53 76 239=CLL 61 43 119                                 "/>
    <s v="RC000135                      "/>
    <s v="CRISTIAN_CONTRERAS_ARROYO                                                       "/>
    <s v="AC230"/>
    <n v="20201118"/>
    <n v="20201118"/>
    <n v="1110"/>
    <n v="0"/>
    <m/>
    <s v="NO"/>
    <x v="0"/>
    <n v="5"/>
    <n v="5000"/>
    <s v="Coogeneración/Suplencia "/>
    <x v="9"/>
    <n v="20201118"/>
    <x v="10"/>
    <n v="1"/>
    <x v="0"/>
    <n v="18"/>
    <x v="5"/>
    <x v="1"/>
    <x v="1"/>
    <x v="66"/>
    <s v="Sin Orden"/>
    <n v="18"/>
    <n v="11"/>
    <n v="2020"/>
    <n v="7"/>
    <s v="No Cruza"/>
    <n v="7"/>
    <n v="18"/>
    <n v="11"/>
    <n v="2020"/>
    <n v="7"/>
    <x v="1"/>
    <n v="0"/>
    <x v="4"/>
  </r>
  <r>
    <s v="P73912020030001"/>
    <x v="4"/>
    <n v="0"/>
    <n v="0"/>
    <s v="                                                                                "/>
    <s v="XXX NO UTILIZAR     "/>
    <s v="  MUNICIPIO DE NUEVA GRANADA                                            "/>
    <n v="3114251567"/>
    <s v="TC095"/>
    <s v="                                                                                                                                                                                           "/>
    <s v="CR 5  3-37                                                  "/>
    <s v="T2154465                      "/>
    <s v="Guillermo_Calvo                                                                 "/>
    <s v="AC220"/>
    <n v="20200302"/>
    <n v="20200902"/>
    <n v="7391"/>
    <n v="27223902"/>
    <s v="Seguimiento y rev. instalacion electrica distribucion "/>
    <s v="NO"/>
    <x v="3"/>
    <n v="225"/>
    <n v="225000"/>
    <s v="Obras "/>
    <x v="6"/>
    <n v="20200902"/>
    <x v="5"/>
    <n v="1"/>
    <x v="0"/>
    <n v="2"/>
    <x v="0"/>
    <x v="1"/>
    <x v="2"/>
    <x v="192"/>
    <s v="Resuelta"/>
    <n v="2"/>
    <n v="9"/>
    <n v="2020"/>
    <n v="84"/>
    <s v="No Cruza"/>
    <n v="184"/>
    <n v="2"/>
    <n v="9"/>
    <n v="2020"/>
    <n v="84"/>
    <x v="1"/>
    <n v="0"/>
    <x v="3"/>
  </r>
  <r>
    <s v="P34102020020088"/>
    <x v="0"/>
    <n v="1037230"/>
    <n v="10050534"/>
    <s v="Situacion correcta                                                              "/>
    <s v="ZE Santa_Marta      "/>
    <s v="CARLOS GILBERTO QUINTERO LOZANO                                         "/>
    <n v="3008104672"/>
    <s v="TC088"/>
    <s v="CR 12A CL 12 22                                                                                                                                                                            "/>
    <s v="K 12A 12 22                                                 "/>
    <s v="T9697258                      "/>
    <s v="Adriana_Duran_Q                                                                 "/>
    <s v="AC100"/>
    <n v="20200220"/>
    <n v="20200226"/>
    <n v="3410"/>
    <n v="27202766"/>
    <s v="Factibilidad Distribucion "/>
    <s v="NO"/>
    <x v="1"/>
    <n v="225"/>
    <n v="225000"/>
    <s v="Aumentos de potencia"/>
    <x v="8"/>
    <n v="20200309"/>
    <x v="3"/>
    <n v="1"/>
    <x v="0"/>
    <n v="20"/>
    <x v="1"/>
    <x v="1"/>
    <x v="0"/>
    <x v="115"/>
    <s v="Resuelta"/>
    <n v="9"/>
    <n v="3"/>
    <n v="2020"/>
    <n v="261"/>
    <s v="No Cruza"/>
    <n v="18"/>
    <n v="26"/>
    <n v="2"/>
    <n v="2020"/>
    <n v="273"/>
    <x v="1"/>
    <n v="12"/>
    <x v="0"/>
  </r>
  <r>
    <s v="P75412015040028"/>
    <x v="2"/>
    <n v="0"/>
    <n v="0"/>
    <s v="                                                                                "/>
    <s v="O.C Sabanalarga     "/>
    <s v="  GOBERNACION DEL ATLANTICO                                             "/>
    <n v="873700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90"/>
    <n v="20150423"/>
    <n v="20160113"/>
    <n v="7541"/>
    <n v="21529687"/>
    <s v="Factibilidad Distribucion "/>
    <s v="NO"/>
    <x v="1"/>
    <n v="50"/>
    <n v="50000"/>
    <s v="Obras "/>
    <x v="8"/>
    <n v="20180928"/>
    <x v="7"/>
    <n v="1"/>
    <x v="0"/>
    <n v="23"/>
    <x v="8"/>
    <x v="4"/>
    <x v="4"/>
    <x v="867"/>
    <s v="Resuelta"/>
    <n v="28"/>
    <n v="9"/>
    <n v="2018"/>
    <n v="789"/>
    <s v="No Cruza"/>
    <n v="1254"/>
    <n v="13"/>
    <n v="1"/>
    <n v="2016"/>
    <n v="1778"/>
    <x v="0"/>
    <n v="989"/>
    <x v="2"/>
  </r>
  <r>
    <s v="P95302019060003"/>
    <x v="0"/>
    <n v="0"/>
    <n v="0"/>
    <s v="                                                                                "/>
    <s v="O.C. B/quilla Cto   "/>
    <s v="PROVISIONAL LOTE LUSTGARTEN STECKERL JAIME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LOTE JUAN MINA                                  "/>
    <s v="T9763922                      "/>
    <s v="Somaya_Rincon                                                                   "/>
    <s v="AC100"/>
    <n v="20190614"/>
    <n v="20190621"/>
    <n v="9530"/>
    <n v="26425590"/>
    <s v="Factibilidad Distribucion "/>
    <s v="NO"/>
    <x v="1"/>
    <n v="25"/>
    <n v="25000"/>
    <s v="Obras "/>
    <x v="0"/>
    <n v="20190621"/>
    <x v="2"/>
    <n v="1"/>
    <x v="0"/>
    <n v="14"/>
    <x v="4"/>
    <x v="2"/>
    <x v="1"/>
    <x v="76"/>
    <s v="Resuelta"/>
    <n v="21"/>
    <n v="6"/>
    <n v="2019"/>
    <n v="523"/>
    <s v="No Cruza"/>
    <n v="7"/>
    <n v="21"/>
    <n v="6"/>
    <n v="2019"/>
    <n v="523"/>
    <x v="0"/>
    <n v="0"/>
    <x v="0"/>
  </r>
  <r>
    <s v="P11102019100045"/>
    <x v="0"/>
    <n v="0"/>
    <n v="0"/>
    <s v="                                                                                "/>
    <s v="O.C. B/quilla Cto   "/>
    <s v="CONSTRUCTORA A2 SAS CORAL TOWER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91 46 41                                               "/>
    <s v="T9763922                      "/>
    <s v="Somaya_Rincon                                                                   "/>
    <s v="AC100"/>
    <n v="20191007"/>
    <n v="20191011"/>
    <n v="1110"/>
    <n v="26806025"/>
    <s v="Factibilidad Distribucion "/>
    <s v="NO"/>
    <x v="1"/>
    <n v="225"/>
    <n v="225000"/>
    <s v="Obras "/>
    <x v="0"/>
    <n v="20191011"/>
    <x v="6"/>
    <n v="1"/>
    <x v="0"/>
    <n v="7"/>
    <x v="3"/>
    <x v="2"/>
    <x v="1"/>
    <x v="160"/>
    <s v="Resuelta"/>
    <n v="11"/>
    <n v="10"/>
    <n v="2019"/>
    <n v="411"/>
    <s v="No Cruza"/>
    <n v="4"/>
    <n v="11"/>
    <n v="10"/>
    <n v="2019"/>
    <n v="411"/>
    <x v="0"/>
    <n v="0"/>
    <x v="0"/>
  </r>
  <r>
    <s v="P34302020070002"/>
    <x v="2"/>
    <n v="1304321"/>
    <n v="0"/>
    <s v="                                                                                "/>
    <s v="ZE Santa_Marta      "/>
    <s v="  INFOTEP                                                               "/>
    <n v="3044628002"/>
    <s v="TC094"/>
    <s v="                                                                                                                                                                                           "/>
    <s v="CALLE 10 CRA 12 POST                                        "/>
    <s v="T9697258                      "/>
    <s v="Adriana_Duran_Q                                                                 "/>
    <s v="AC190"/>
    <n v="20200709"/>
    <n v="20200828"/>
    <n v="3430"/>
    <n v="27921590"/>
    <s v="Factibilidad Distribucion "/>
    <s v="NO"/>
    <x v="1"/>
    <n v="112.5"/>
    <n v="112500"/>
    <s v="Aumentos de potencia"/>
    <x v="7"/>
    <n v="20200919"/>
    <x v="2"/>
    <n v="1"/>
    <x v="0"/>
    <n v="9"/>
    <x v="6"/>
    <x v="1"/>
    <x v="0"/>
    <x v="205"/>
    <s v="Resuelta"/>
    <n v="19"/>
    <n v="9"/>
    <n v="2020"/>
    <n v="67"/>
    <s v="No Cruza"/>
    <n v="72"/>
    <n v="28"/>
    <n v="8"/>
    <n v="2020"/>
    <n v="89"/>
    <x v="1"/>
    <n v="22"/>
    <x v="2"/>
  </r>
  <r>
    <s v="P75512020080006"/>
    <x v="0"/>
    <n v="0"/>
    <n v="0"/>
    <s v="                                                                                "/>
    <s v="O.C. B/quilla Cto   "/>
    <s v="  PORTAL DEL PARQUE PLAZA COMERCIAL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ORTAL DEL PARQUE PLAZA COMERCIAL                           "/>
    <s v="A3151411                      "/>
    <s v="FERGIE_YULISSA_SOLANO_MANOTAS                                                   "/>
    <s v="AC100"/>
    <n v="20200827"/>
    <n v="20200904"/>
    <n v="7551"/>
    <n v="28093183"/>
    <s v="Factibilidad Distribucion "/>
    <s v="NO"/>
    <x v="1"/>
    <n v="300"/>
    <n v="300000"/>
    <s v="Obras "/>
    <x v="8"/>
    <n v="20200923"/>
    <x v="2"/>
    <n v="1"/>
    <x v="0"/>
    <n v="27"/>
    <x v="10"/>
    <x v="1"/>
    <x v="1"/>
    <x v="152"/>
    <s v="Resuelta"/>
    <n v="23"/>
    <n v="9"/>
    <n v="2020"/>
    <n v="63"/>
    <s v="No Cruza"/>
    <n v="27"/>
    <n v="4"/>
    <n v="9"/>
    <n v="2020"/>
    <n v="82"/>
    <x v="1"/>
    <n v="19"/>
    <x v="0"/>
  </r>
  <r>
    <s v="P11102020080034"/>
    <x v="2"/>
    <n v="5547045"/>
    <n v="34543037"/>
    <s v="Situacion correcta                                                              "/>
    <s v="C.T.SOLEDAD         "/>
    <s v="PENSIONES-COLPENSIONES ADMINISTRADORA COLOMBIANA DE                     "/>
    <n v="3138490942"/>
    <s v="TC094"/>
    <s v="AV VIA 40 69 111               LOC   101                                                                                                                                                   "/>
    <s v="=CLL 82 49C 49                                              "/>
    <s v="T2891467                      "/>
    <s v="SHIRLEY_ESTHER_TAPIA_CUADRADO                                                   "/>
    <s v="AC190"/>
    <n v="20200812"/>
    <n v="20200812"/>
    <n v="1110"/>
    <n v="0"/>
    <m/>
    <s v="NO"/>
    <x v="0"/>
    <n v="61.4"/>
    <n v="61400"/>
    <s v="Aumentos de potencia"/>
    <x v="2"/>
    <n v="20200812"/>
    <x v="2"/>
    <n v="1"/>
    <x v="0"/>
    <n v="12"/>
    <x v="10"/>
    <x v="1"/>
    <x v="1"/>
    <x v="125"/>
    <s v="Sin Orden"/>
    <n v="12"/>
    <n v="8"/>
    <n v="2020"/>
    <n v="105"/>
    <s v="No Cruza"/>
    <n v="105"/>
    <n v="12"/>
    <n v="8"/>
    <n v="2020"/>
    <n v="105"/>
    <x v="1"/>
    <n v="0"/>
    <x v="2"/>
  </r>
  <r>
    <s v="P11802020080037"/>
    <x v="1"/>
    <n v="0"/>
    <n v="0"/>
    <s v="                                                                                "/>
    <s v="O.C. Soledad        "/>
    <s v="JESENIA ISABEL RUDOLFO TORIBIO                                          "/>
    <n v="305343415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0821"/>
    <n v="20200926"/>
    <n v="1180"/>
    <n v="28292268"/>
    <s v="Inspección Normalización"/>
    <s v="NO"/>
    <x v="2"/>
    <n v="3"/>
    <n v="3000"/>
    <s v="Suministros definitivos Simples "/>
    <x v="1"/>
    <n v="20200926"/>
    <x v="1"/>
    <n v="1"/>
    <x v="1"/>
    <n v="21"/>
    <x v="10"/>
    <x v="1"/>
    <x v="1"/>
    <x v="598"/>
    <s v="Pendiente"/>
    <n v="26"/>
    <n v="9"/>
    <n v="2020"/>
    <n v="60"/>
    <s v="No Cruza"/>
    <n v="60"/>
    <n v="26"/>
    <n v="9"/>
    <n v="2020"/>
    <n v="60"/>
    <x v="1"/>
    <n v="0"/>
    <x v="1"/>
  </r>
  <r>
    <s v="P93432020090013"/>
    <x v="0"/>
    <n v="7836659"/>
    <n v="34414263"/>
    <s v="Situacion correcta                                                              "/>
    <s v="ZE Santa_Marta      "/>
    <s v="JORGE CEBALLO                                                           "/>
    <n v="3145274249"/>
    <s v="TC090"/>
    <s v="CARRT TRONCAL DEL CARIBE KM 2 118                                                                                                                                                          "/>
    <s v="NIC ANT REF 6873000 CARRT TRONCAL DEL CARIBE KM 2 112       "/>
    <s v="T9697258                      "/>
    <s v="Adriana_Duran_Q                                                                 "/>
    <s v="AC100"/>
    <n v="20200915"/>
    <n v="20201104"/>
    <n v="9343"/>
    <n v="28263901"/>
    <s v="Factibilidad Distribucion "/>
    <s v="NO"/>
    <x v="1"/>
    <n v="75"/>
    <n v="75000"/>
    <s v="Aumentos de potencia"/>
    <x v="0"/>
    <n v="20201104"/>
    <x v="2"/>
    <n v="1"/>
    <x v="0"/>
    <n v="15"/>
    <x v="7"/>
    <x v="1"/>
    <x v="0"/>
    <x v="69"/>
    <s v="Resuelta"/>
    <n v="4"/>
    <n v="11"/>
    <n v="2020"/>
    <n v="21"/>
    <s v="No Cruza"/>
    <n v="50"/>
    <n v="4"/>
    <n v="11"/>
    <n v="2020"/>
    <n v="21"/>
    <x v="1"/>
    <n v="0"/>
    <x v="0"/>
  </r>
  <r>
    <s v="P11102014080178"/>
    <x v="2"/>
    <n v="0"/>
    <n v="0"/>
    <s v="                                                                                "/>
    <s v="O.C. Riohacha       "/>
    <s v="CONSTRUCCIONES MARVAL SA URBANIZACION LISBOA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7308604                      "/>
    <s v="                                                                                "/>
    <s v="AC190"/>
    <n v="20140821"/>
    <n v="20141014"/>
    <n v="1110"/>
    <n v="21974755"/>
    <s v="Seguimiento y rev. instalacion electrica distribucion "/>
    <s v="NO"/>
    <x v="1"/>
    <n v="630"/>
    <n v="630000"/>
    <s v="Obras "/>
    <x v="5"/>
    <n v="20151019"/>
    <x v="2"/>
    <n v="1"/>
    <x v="0"/>
    <n v="21"/>
    <x v="10"/>
    <x v="8"/>
    <x v="1"/>
    <x v="868"/>
    <s v="Resuelta"/>
    <n v="19"/>
    <n v="10"/>
    <n v="2015"/>
    <n v="1864"/>
    <s v="No Cruza"/>
    <n v="424"/>
    <n v="14"/>
    <n v="10"/>
    <n v="2014"/>
    <n v="2234"/>
    <x v="0"/>
    <n v="370"/>
    <x v="2"/>
  </r>
  <r>
    <s v="P12102020080018"/>
    <x v="0"/>
    <n v="0"/>
    <n v="0"/>
    <s v="                                                                                "/>
    <s v="O.C Sabanalarga     "/>
    <s v="FINCA MAYRA A. VERA DUARTE                                              "/>
    <n v="316645900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100"/>
    <n v="20200813"/>
    <n v="20200819"/>
    <n v="1210"/>
    <n v="27982997"/>
    <s v="Factibilidad Distribucion "/>
    <s v="NO"/>
    <x v="1"/>
    <n v="45"/>
    <n v="45000"/>
    <s v="Obras "/>
    <x v="0"/>
    <n v="20200819"/>
    <x v="2"/>
    <n v="1"/>
    <x v="0"/>
    <n v="13"/>
    <x v="10"/>
    <x v="1"/>
    <x v="4"/>
    <x v="96"/>
    <s v="Resuelta"/>
    <n v="19"/>
    <n v="8"/>
    <n v="2020"/>
    <n v="98"/>
    <s v="No Cruza"/>
    <n v="6"/>
    <n v="19"/>
    <n v="8"/>
    <n v="2020"/>
    <n v="98"/>
    <x v="1"/>
    <n v="0"/>
    <x v="0"/>
  </r>
  <r>
    <s v="P11102020080084"/>
    <x v="1"/>
    <n v="6807194"/>
    <n v="34562038"/>
    <s v="Situacion correcta                                                              "/>
    <s v="O.C. B/quilla Sur   "/>
    <s v="YAZMIN EDITH PACHECO FONTALVO                                           "/>
    <n v="3107334161"/>
    <s v="TC090"/>
    <s v="CL 21C 10 32                                                                                                                                                                               "/>
    <s v="ADELITA DE CHAR ETAPA II SECC B                             "/>
    <s v="A2790619                      "/>
    <s v="Martha_Oliva_Ortega                                                             "/>
    <s v="AC236"/>
    <n v="20200826"/>
    <n v="20200828"/>
    <n v="1110"/>
    <n v="28060450"/>
    <s v="Modificación de Potencia"/>
    <s v="NO"/>
    <x v="1"/>
    <n v="3"/>
    <n v="3000"/>
    <s v="Aumentos de potencia"/>
    <x v="8"/>
    <n v="20200902"/>
    <x v="1"/>
    <n v="1"/>
    <x v="1"/>
    <n v="26"/>
    <x v="10"/>
    <x v="1"/>
    <x v="1"/>
    <x v="237"/>
    <s v="Resuelta"/>
    <n v="2"/>
    <n v="9"/>
    <n v="2020"/>
    <n v="84"/>
    <s v="No Cruza"/>
    <n v="7"/>
    <n v="28"/>
    <n v="8"/>
    <n v="2020"/>
    <n v="89"/>
    <x v="1"/>
    <n v="5"/>
    <x v="1"/>
  </r>
  <r>
    <s v="P33102020090006"/>
    <x v="5"/>
    <n v="5712985"/>
    <n v="25637682"/>
    <s v="Situacion correcta                                                              "/>
    <s v="Of. Telefónica 24H  "/>
    <s v="ADANOLIS VICENTA GUTIERREZ IBARRA                                       "/>
    <n v="3007693929"/>
    <s v="TC090"/>
    <s v="CL 27C 6A 15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0902"/>
    <n v="20200903"/>
    <n v="3310"/>
    <n v="0"/>
    <m/>
    <s v="NO"/>
    <x v="0"/>
    <n v="3"/>
    <n v="3000"/>
    <s v="Aumentos de potencia"/>
    <x v="8"/>
    <n v="20201028"/>
    <x v="1"/>
    <n v="1"/>
    <x v="1"/>
    <n v="2"/>
    <x v="7"/>
    <x v="1"/>
    <x v="3"/>
    <x v="248"/>
    <s v="Sin Orden"/>
    <n v="28"/>
    <n v="10"/>
    <n v="2020"/>
    <n v="28"/>
    <s v="No Cruza"/>
    <n v="28"/>
    <n v="3"/>
    <n v="9"/>
    <n v="2020"/>
    <n v="83"/>
    <x v="1"/>
    <n v="55"/>
    <x v="4"/>
  </r>
  <r>
    <s v="P11102018060099"/>
    <x v="2"/>
    <n v="0"/>
    <n v="0"/>
    <s v="                                                                                "/>
    <s v="O.C. B/quilla Cto   "/>
    <s v="PORTUARIO DISTRITO ESPECIAL INDUSTRIAL Y                                "/>
    <n v="300336002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80626"/>
    <n v="20181107"/>
    <n v="1110"/>
    <n v="26212169"/>
    <s v="Seguimiento y rev. instalacion electrica distribucion "/>
    <s v="NO"/>
    <x v="1"/>
    <n v="75"/>
    <n v="75000"/>
    <s v="Obras "/>
    <x v="5"/>
    <n v="20190611"/>
    <x v="2"/>
    <n v="1"/>
    <x v="0"/>
    <n v="26"/>
    <x v="4"/>
    <x v="3"/>
    <x v="1"/>
    <x v="558"/>
    <s v="Resuelta"/>
    <n v="11"/>
    <n v="6"/>
    <n v="2019"/>
    <n v="533"/>
    <d v="2019-04-15T00:00:00"/>
    <n v="350"/>
    <n v="7"/>
    <n v="11"/>
    <n v="2018"/>
    <n v="749"/>
    <x v="0"/>
    <n v="216"/>
    <x v="2"/>
  </r>
  <r>
    <s v="P33102019120007"/>
    <x v="2"/>
    <n v="0"/>
    <n v="0"/>
    <s v="                                                                                "/>
    <s v="O.C. Riohacha       "/>
    <s v="RESGUARDO 4 DE NOV POZO RIO DE JANEIRO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OLEGIO ALMIRANTE PADILLA ALBANIA                           "/>
    <s v="N3352044                      "/>
    <s v="Laudis_Peñaranda_                                                               "/>
    <s v="AC190"/>
    <n v="20191203"/>
    <n v="20191226"/>
    <n v="3310"/>
    <n v="26982784"/>
    <s v="Factibilidad Distribucion "/>
    <s v="NO"/>
    <x v="1"/>
    <n v="45"/>
    <n v="45000"/>
    <s v="Obras "/>
    <x v="7"/>
    <n v="20191227"/>
    <x v="2"/>
    <n v="1"/>
    <x v="0"/>
    <n v="3"/>
    <x v="9"/>
    <x v="2"/>
    <x v="3"/>
    <x v="120"/>
    <s v="Resuelta"/>
    <n v="27"/>
    <n v="12"/>
    <n v="2019"/>
    <n v="334"/>
    <s v="No Cruza"/>
    <n v="24"/>
    <n v="26"/>
    <n v="12"/>
    <n v="2019"/>
    <n v="335"/>
    <x v="1"/>
    <n v="1"/>
    <x v="2"/>
  </r>
  <r>
    <s v="P11102020050006"/>
    <x v="3"/>
    <n v="2949924"/>
    <n v="0"/>
    <s v="                                                                                "/>
    <s v="C.T.SOLEDAD         "/>
    <s v="OSVALDO MANUEL ALONSO ARIZA                                             "/>
    <n v="3014010248"/>
    <s v="TC090"/>
    <s v="                                                                                                                                                                                           "/>
    <s v="CRA 53 76 239=CRA 51 46 73                                  "/>
    <s v="T2891467                      "/>
    <s v="SHIRLEY_ESTHER_TAPIA_CUADRADO                                                   "/>
    <s v="AC005"/>
    <n v="20200505"/>
    <n v="20200505"/>
    <n v="1110"/>
    <n v="27408096"/>
    <s v="Inspección Normalización"/>
    <s v="SI"/>
    <x v="3"/>
    <n v="3"/>
    <n v="3000"/>
    <s v="Aumentos de potencia"/>
    <x v="3"/>
    <n v="20200505"/>
    <x v="1"/>
    <n v="1"/>
    <x v="1"/>
    <n v="5"/>
    <x v="2"/>
    <x v="1"/>
    <x v="1"/>
    <x v="635"/>
    <s v="Resuelta"/>
    <n v="5"/>
    <n v="5"/>
    <n v="2020"/>
    <n v="204"/>
    <s v="No Cruza"/>
    <n v="0"/>
    <n v="5"/>
    <n v="5"/>
    <n v="2020"/>
    <n v="204"/>
    <x v="1"/>
    <n v="0"/>
    <x v="1"/>
  </r>
  <r>
    <s v="P11102016110068"/>
    <x v="4"/>
    <n v="0"/>
    <n v="0"/>
    <s v="                                                                                "/>
    <s v="O.C. B/quilla Cto   "/>
    <s v="INVERSOL S A S EDIFICIO MAXXIS                                          "/>
    <n v="3126602704"/>
    <s v="TC092"/>
    <s v="                                                                                                                                                                                           "/>
    <s v="CR 48 N° 99-121 VILLA SANTOS                                "/>
    <s v="T3215501                      "/>
    <s v="Luz_Estela_Arevalo_de_León                                                      "/>
    <s v="AC220"/>
    <n v="20161116"/>
    <n v="20170310"/>
    <n v="1110"/>
    <n v="0"/>
    <m/>
    <s v="NO"/>
    <x v="0"/>
    <n v="225"/>
    <n v="225000"/>
    <s v="Obras "/>
    <x v="6"/>
    <n v="20170310"/>
    <x v="6"/>
    <n v="1"/>
    <x v="0"/>
    <n v="16"/>
    <x v="5"/>
    <x v="7"/>
    <x v="1"/>
    <x v="869"/>
    <s v="Sin Orden"/>
    <n v="10"/>
    <n v="3"/>
    <n v="2017"/>
    <n v="1356"/>
    <s v="No Cruza"/>
    <n v="1356"/>
    <n v="10"/>
    <n v="3"/>
    <n v="2017"/>
    <n v="1356"/>
    <x v="0"/>
    <n v="0"/>
    <x v="3"/>
  </r>
  <r>
    <s v="P75512019110011"/>
    <x v="2"/>
    <n v="0"/>
    <n v="0"/>
    <s v="                                                                                "/>
    <s v="O.C. B/quilla Cto   "/>
    <s v="CONSTRUCCIONES ACF SAS                                                  "/>
    <n v="3012945834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1128"/>
    <n v="20200302"/>
    <n v="7551"/>
    <n v="27229277"/>
    <s v="Seguimiento y rev. instalacion electrica distribucion "/>
    <s v="NO"/>
    <x v="1"/>
    <n v="75"/>
    <n v="75000"/>
    <s v="Obras "/>
    <x v="5"/>
    <n v="20200611"/>
    <x v="2"/>
    <n v="1"/>
    <x v="0"/>
    <n v="28"/>
    <x v="5"/>
    <x v="2"/>
    <x v="1"/>
    <x v="215"/>
    <s v="Resuelta"/>
    <n v="11"/>
    <n v="6"/>
    <n v="2020"/>
    <n v="167"/>
    <d v="2020-03-04T00:00:00"/>
    <n v="196"/>
    <n v="2"/>
    <n v="3"/>
    <n v="2020"/>
    <n v="268"/>
    <x v="1"/>
    <n v="101"/>
    <x v="2"/>
  </r>
  <r>
    <s v="P95202019020021"/>
    <x v="0"/>
    <n v="0"/>
    <n v="0"/>
    <s v="                                                                                "/>
    <s v="O.C Sabanalarga     "/>
    <s v="VEREDA GATO NEGRO ELECTRIFICACION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EREDA GATO NEGRO                                           "/>
    <s v="A8742068                      "/>
    <s v="Alvaro_Enrique_Hernandez_Suarez                                                 "/>
    <s v="AC100"/>
    <n v="20190215"/>
    <n v="20190221"/>
    <n v="9520"/>
    <n v="26011314"/>
    <s v="Factibilidad Distribucion "/>
    <s v="NO"/>
    <x v="1"/>
    <n v="50"/>
    <n v="50000"/>
    <s v="Obras "/>
    <x v="0"/>
    <n v="20190221"/>
    <x v="7"/>
    <n v="1"/>
    <x v="0"/>
    <n v="15"/>
    <x v="1"/>
    <x v="2"/>
    <x v="4"/>
    <x v="227"/>
    <s v="Resuelta"/>
    <n v="21"/>
    <n v="2"/>
    <n v="2019"/>
    <n v="643"/>
    <s v="No Cruza"/>
    <n v="6"/>
    <n v="21"/>
    <n v="2"/>
    <n v="2019"/>
    <n v="643"/>
    <x v="0"/>
    <n v="0"/>
    <x v="0"/>
  </r>
  <r>
    <s v="P95202020030005"/>
    <x v="3"/>
    <n v="0"/>
    <n v="0"/>
    <s v="                                                                                "/>
    <s v="Sector Atlántico Sur"/>
    <s v="NELSON ALTHAONA                                                         "/>
    <n v="3765125"/>
    <s v="TC090"/>
    <s v="                                                                                                                                                                                           "/>
    <s v="CLL 11E 1B 86                                               "/>
    <s v="NT000630                      "/>
    <s v="LISETH_CAROLINA_MORALES_TEJADA                                                  "/>
    <s v="AC005"/>
    <n v="20200306"/>
    <n v="20200306"/>
    <n v="9520"/>
    <n v="28249081"/>
    <s v="Inspección Normalización"/>
    <s v="NO"/>
    <x v="2"/>
    <n v="3"/>
    <n v="3000"/>
    <s v="Suministros definitivos Simples "/>
    <x v="8"/>
    <n v="20200831"/>
    <x v="1"/>
    <n v="1"/>
    <x v="1"/>
    <n v="6"/>
    <x v="0"/>
    <x v="1"/>
    <x v="4"/>
    <x v="93"/>
    <s v="Pendiente"/>
    <n v="31"/>
    <n v="8"/>
    <n v="2020"/>
    <n v="86"/>
    <d v="2020-10-23T00:00:00"/>
    <n v="86"/>
    <n v="6"/>
    <n v="3"/>
    <n v="2020"/>
    <n v="264"/>
    <x v="1"/>
    <n v="178"/>
    <x v="1"/>
  </r>
  <r>
    <s v="P75512017110003"/>
    <x v="2"/>
    <n v="0"/>
    <n v="0"/>
    <s v="                                                                                "/>
    <s v="C.T.SOLEDAD         "/>
    <s v="JIMENEZ QUINTERO LOCALES Y VIVIENDAS DECIMO ALEXANDER                   "/>
    <n v="0"/>
    <s v="TC090"/>
    <s v="                                                                                                                                                                                           "/>
    <s v="=CRA 6S 45D2 14                                             "/>
    <s v="T2891467                      "/>
    <s v="SHIRLEY_ESTHER_TAPIA_CUADRADO                                                   "/>
    <s v="AC190"/>
    <n v="20171107"/>
    <n v="20171221"/>
    <n v="7551"/>
    <n v="24764341"/>
    <s v="Seguimiento y rev. instalacion electrica distribucion "/>
    <s v="NO"/>
    <x v="1"/>
    <n v="37.5"/>
    <n v="37500"/>
    <s v="Obras "/>
    <x v="7"/>
    <n v="20180202"/>
    <x v="2"/>
    <n v="1"/>
    <x v="0"/>
    <n v="7"/>
    <x v="5"/>
    <x v="0"/>
    <x v="1"/>
    <x v="819"/>
    <s v="Resuelta"/>
    <n v="2"/>
    <n v="2"/>
    <n v="2018"/>
    <n v="1027"/>
    <d v="2018-02-15T00:00:00"/>
    <n v="87"/>
    <n v="21"/>
    <n v="12"/>
    <n v="2017"/>
    <n v="1070"/>
    <x v="0"/>
    <n v="43"/>
    <x v="2"/>
  </r>
  <r>
    <s v="P93402020110003"/>
    <x v="0"/>
    <n v="0"/>
    <n v="0"/>
    <s v="                                                                                "/>
    <s v="ZE Santa_Marta      "/>
    <s v="  AGROPECUARIA LA LEYENDA S.A.                                          "/>
    <n v="3116348064"/>
    <s v="TC089"/>
    <s v="                                                                                                                                                                                           "/>
    <s v="LOS TUNJOS                                                  "/>
    <s v="T9697258                      "/>
    <s v="Adriana_Duran_Q                                                                 "/>
    <s v="AC100"/>
    <n v="20201106"/>
    <n v="20201111"/>
    <n v="9340"/>
    <n v="28274957"/>
    <s v="Factibilidad Distribucion "/>
    <s v="NO"/>
    <x v="1"/>
    <n v="45"/>
    <n v="45000"/>
    <s v="Obras "/>
    <x v="0"/>
    <n v="20201111"/>
    <x v="2"/>
    <n v="1"/>
    <x v="0"/>
    <n v="6"/>
    <x v="5"/>
    <x v="1"/>
    <x v="0"/>
    <x v="42"/>
    <s v="Resuelta"/>
    <n v="11"/>
    <n v="11"/>
    <n v="2020"/>
    <n v="14"/>
    <s v="No Cruza"/>
    <n v="5"/>
    <n v="11"/>
    <n v="11"/>
    <n v="2020"/>
    <n v="14"/>
    <x v="1"/>
    <n v="0"/>
    <x v="0"/>
  </r>
  <r>
    <s v="P11702020110044"/>
    <x v="3"/>
    <n v="8819547"/>
    <n v="20047579"/>
    <s v="Situacion correcta                                                              "/>
    <s v="OC CCIAL AMERICANO  "/>
    <s v="EDGARDO JOSE MEZA SANTIAGO                                              "/>
    <n v="3014464867"/>
    <s v="TC090"/>
    <s v="CR 2A 36 40               APTO   01                                                                                                                                                        "/>
    <s v="=CRA 2A 36 38                                               "/>
    <s v="MP000292                      "/>
    <s v="ANGELA_MONTOYA_MEDINA                                                           "/>
    <s v="AC005"/>
    <n v="20201111"/>
    <n v="20201113"/>
    <n v="1170"/>
    <n v="28282058"/>
    <s v="Inspección Normalización"/>
    <s v="NO"/>
    <x v="3"/>
    <n v="3"/>
    <n v="3000"/>
    <s v="Aumentos de potencia"/>
    <x v="3"/>
    <n v="20201113"/>
    <x v="1"/>
    <n v="1"/>
    <x v="1"/>
    <n v="11"/>
    <x v="5"/>
    <x v="1"/>
    <x v="1"/>
    <x v="216"/>
    <s v="Resuelta"/>
    <n v="13"/>
    <n v="11"/>
    <n v="2020"/>
    <n v="12"/>
    <s v="No Cruza"/>
    <n v="2"/>
    <n v="13"/>
    <n v="11"/>
    <n v="2020"/>
    <n v="12"/>
    <x v="1"/>
    <n v="0"/>
    <x v="1"/>
  </r>
  <r>
    <s v="P95102020100012"/>
    <x v="5"/>
    <n v="0"/>
    <n v="0"/>
    <s v="                                                                                "/>
    <s v="OC CCIAL AMERICANO  "/>
    <s v="FELIX CHARRIS                                                           "/>
    <s v="3241244  3222012756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292                      "/>
    <s v="ANGELA_MONTOYA_MEDINA                                                           "/>
    <s v="AC230"/>
    <n v="20201008"/>
    <n v="20201008"/>
    <n v="9510"/>
    <n v="0"/>
    <m/>
    <s v="NO"/>
    <x v="0"/>
    <n v="3"/>
    <n v="3000"/>
    <s v="Suministros definitivos Simples "/>
    <x v="9"/>
    <n v="20201008"/>
    <x v="1"/>
    <n v="1"/>
    <x v="1"/>
    <n v="8"/>
    <x v="3"/>
    <x v="1"/>
    <x v="1"/>
    <x v="453"/>
    <s v="Sin Orden"/>
    <n v="8"/>
    <n v="10"/>
    <n v="2020"/>
    <n v="48"/>
    <s v="No Cruza"/>
    <n v="48"/>
    <n v="8"/>
    <n v="10"/>
    <n v="2020"/>
    <n v="48"/>
    <x v="1"/>
    <n v="0"/>
    <x v="4"/>
  </r>
  <r>
    <s v="P34602020100004"/>
    <x v="0"/>
    <n v="8999602"/>
    <n v="36050565"/>
    <s v="Suspendido por impago                                                           "/>
    <s v="ZE Santa_Marta      "/>
    <s v="JAVIER SOLANO LAS MARGARITAS FCA  BMT                                   "/>
    <n v="3016705061"/>
    <s v="TC092"/>
    <s v="CARRT A ARACATACA 2 4                                                                                                                                                                      "/>
    <s v="NIF VEC 35088689                                            "/>
    <s v="T9697258                      "/>
    <s v="Adriana_Duran_Q                                                                 "/>
    <s v="AC100"/>
    <n v="20201011"/>
    <n v="20201019"/>
    <n v="3460"/>
    <n v="28230756"/>
    <s v="Factibilidad Distribucion "/>
    <s v="NO"/>
    <x v="1"/>
    <n v="225"/>
    <n v="225000"/>
    <s v="Aumentos de potencia"/>
    <x v="0"/>
    <n v="20201019"/>
    <x v="3"/>
    <n v="1"/>
    <x v="0"/>
    <n v="11"/>
    <x v="3"/>
    <x v="1"/>
    <x v="0"/>
    <x v="560"/>
    <s v="Resuelta"/>
    <n v="19"/>
    <n v="10"/>
    <n v="2020"/>
    <n v="37"/>
    <s v="No Cruza"/>
    <n v="8"/>
    <n v="19"/>
    <n v="10"/>
    <n v="2020"/>
    <n v="37"/>
    <x v="1"/>
    <n v="0"/>
    <x v="0"/>
  </r>
  <r>
    <s v="P11702020110009"/>
    <x v="5"/>
    <n v="0"/>
    <n v="0"/>
    <s v="                                                                                "/>
    <s v="Of. Telefónica 24H  "/>
    <s v="ROSALBA AREVALO PEREZ                                                   "/>
    <n v="3046334796"/>
    <s v="TC090"/>
    <s v="                                                                                                                                                                                           "/>
    <s v="=CLL 35 8 51                                                "/>
    <s v="NT000856                      "/>
    <s v="KARLA_MELISSA_BARRIOS_RADA                                                      "/>
    <s v="AC230"/>
    <n v="20201104"/>
    <n v="20201104"/>
    <n v="1170"/>
    <n v="0"/>
    <m/>
    <s v="NO"/>
    <x v="0"/>
    <n v="3"/>
    <n v="3000"/>
    <s v="Suministros definitivos Simples "/>
    <x v="8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11502019070008"/>
    <x v="4"/>
    <n v="7770151"/>
    <n v="35111412"/>
    <s v="Situacion correcta                                                              "/>
    <s v="O.C. B/quilla Nte   "/>
    <s v="RENE MAURICIO PEREZ CAMPANELLA                                          "/>
    <n v="3103606024"/>
    <s v="TC092"/>
    <s v="CL 7 LOTE 7                                                                                                                                                                                "/>
    <s v="PROVISIONAL                                                 "/>
    <s v="A3151411                      "/>
    <s v="FERGIE_YULISSA_SOLANO_MANOTAS                                                   "/>
    <s v="AC220"/>
    <n v="20190708"/>
    <n v="20200213"/>
    <n v="1150"/>
    <n v="26943615"/>
    <s v="Seguimiento y rev. instalacion electrica distribucion "/>
    <s v="NO"/>
    <x v="3"/>
    <n v="75"/>
    <n v="75000"/>
    <s v="Aumentos de potencia"/>
    <x v="6"/>
    <n v="20200213"/>
    <x v="2"/>
    <n v="1"/>
    <x v="0"/>
    <n v="8"/>
    <x v="6"/>
    <x v="2"/>
    <x v="1"/>
    <x v="547"/>
    <s v="Resuelta"/>
    <n v="13"/>
    <n v="2"/>
    <n v="2020"/>
    <n v="286"/>
    <s v="No Cruza"/>
    <n v="220"/>
    <n v="13"/>
    <n v="2"/>
    <n v="2020"/>
    <n v="286"/>
    <x v="1"/>
    <n v="0"/>
    <x v="3"/>
  </r>
  <r>
    <s v="P34102020110087"/>
    <x v="3"/>
    <n v="0"/>
    <n v="0"/>
    <s v="                                                                                "/>
    <s v="O.C. La 14          "/>
    <s v="MANUEL OLIVARES                                                         "/>
    <n v="301424584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6722017                      "/>
    <s v="Diana_Patricia_Mercado_Pinedo                                                   "/>
    <s v="AC005"/>
    <n v="20201120"/>
    <n v="20201120"/>
    <n v="3410"/>
    <n v="28292669"/>
    <s v="Inspección Normalización"/>
    <s v="NO"/>
    <x v="2"/>
    <n v="1"/>
    <n v="1000"/>
    <s v="Suministros definitivos Simples "/>
    <x v="3"/>
    <n v="20201120"/>
    <x v="1"/>
    <n v="1"/>
    <x v="1"/>
    <n v="20"/>
    <x v="5"/>
    <x v="1"/>
    <x v="0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34102020100102"/>
    <x v="3"/>
    <n v="1024225"/>
    <n v="10043070"/>
    <s v="Situacion correcta                                                              "/>
    <s v="O.C. La 14          "/>
    <s v="ROSA ELENA ZAMBRANO CORONADO                                            "/>
    <n v="3177811489"/>
    <s v="TC090"/>
    <s v="CL 9 CR 7 8                                                                                                                                                                                "/>
    <s v="C 9 7 02                                                    "/>
    <s v="TR193557                      "/>
    <s v="LORENA_CARMONA_SANCHEZ                                                          "/>
    <s v="AC005"/>
    <n v="20201027"/>
    <n v="20201027"/>
    <n v="3410"/>
    <n v="28254349"/>
    <s v="Modificación de Potencia"/>
    <s v="NO"/>
    <x v="2"/>
    <n v="3"/>
    <n v="3000"/>
    <s v="Aumentos de potencia"/>
    <x v="3"/>
    <n v="20201027"/>
    <x v="1"/>
    <n v="1"/>
    <x v="1"/>
    <n v="27"/>
    <x v="3"/>
    <x v="1"/>
    <x v="0"/>
    <x v="85"/>
    <s v="Pendiente"/>
    <n v="27"/>
    <n v="10"/>
    <n v="2020"/>
    <n v="29"/>
    <d v="2020-10-27T00:00:00"/>
    <n v="29"/>
    <n v="27"/>
    <n v="10"/>
    <n v="2020"/>
    <n v="29"/>
    <x v="1"/>
    <n v="0"/>
    <x v="1"/>
  </r>
  <r>
    <s v="P75422020110001"/>
    <x v="3"/>
    <n v="0"/>
    <n v="0"/>
    <s v="                                                                                "/>
    <s v="O.C. B/quilla Cto   "/>
    <s v="AURA JULIA MOLINA MOLINA                                                "/>
    <n v="3126928924"/>
    <s v="TC090"/>
    <s v="                                                                                                                                                                                           "/>
    <s v="REF FCA  HENEQUEN                                           "/>
    <s v="A2853103                      "/>
    <s v="ESCORCIA_REBOLLEDO_ALEXANDRA_PATRICIA                                           "/>
    <s v="AC005"/>
    <n v="20201103"/>
    <n v="20201103"/>
    <n v="7542"/>
    <n v="28266161"/>
    <s v="Inspección Normalización"/>
    <s v="NO"/>
    <x v="2"/>
    <n v="3"/>
    <n v="3000"/>
    <s v="Suministros definitivos Simples "/>
    <x v="3"/>
    <n v="20201103"/>
    <x v="1"/>
    <n v="1"/>
    <x v="1"/>
    <n v="3"/>
    <x v="5"/>
    <x v="1"/>
    <x v="4"/>
    <x v="101"/>
    <s v="Pendiente"/>
    <n v="3"/>
    <n v="11"/>
    <n v="2020"/>
    <n v="22"/>
    <s v="No Cruza"/>
    <n v="22"/>
    <n v="3"/>
    <n v="11"/>
    <n v="2020"/>
    <n v="22"/>
    <x v="1"/>
    <n v="0"/>
    <x v="1"/>
  </r>
  <r>
    <s v="P93302020050003"/>
    <x v="2"/>
    <n v="0"/>
    <n v="0"/>
    <s v="                                                                                "/>
    <s v="O.C. Riohacha       "/>
    <s v="EDENIRIS BORREGO RODRIGUEZ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A MATITA KM 6                                             "/>
    <s v="N3352044                      "/>
    <s v="Laudis_Peñaranda_                                                               "/>
    <s v="AC190"/>
    <n v="20200522"/>
    <n v="20200731"/>
    <n v="9330"/>
    <n v="27905979"/>
    <s v="Seguimiento y rev. instalacion electrica distribucion "/>
    <s v="NO"/>
    <x v="1"/>
    <n v="15"/>
    <n v="15000"/>
    <s v="Obras "/>
    <x v="11"/>
    <n v="20200731"/>
    <x v="2"/>
    <n v="1"/>
    <x v="0"/>
    <n v="22"/>
    <x v="2"/>
    <x v="1"/>
    <x v="3"/>
    <x v="67"/>
    <s v="Resuelta"/>
    <n v="31"/>
    <n v="7"/>
    <n v="2020"/>
    <n v="117"/>
    <s v="No Cruza"/>
    <n v="70"/>
    <n v="31"/>
    <n v="7"/>
    <n v="2020"/>
    <n v="117"/>
    <x v="1"/>
    <n v="0"/>
    <x v="2"/>
  </r>
  <r>
    <s v="P11102020100038"/>
    <x v="1"/>
    <n v="0"/>
    <n v="0"/>
    <s v="                                                                                "/>
    <s v="O.C. Soledad        "/>
    <s v="COINDUSTRIAL SAS PROVISIONAL TERMOTECNICA                               "/>
    <n v="314410888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1013"/>
    <n v="20201020"/>
    <n v="1110"/>
    <n v="28287563"/>
    <s v="Inspección Normalización"/>
    <s v="NO"/>
    <x v="1"/>
    <n v="5"/>
    <n v="5000"/>
    <s v="Suministros definitivos Simples "/>
    <x v="1"/>
    <n v="20201020"/>
    <x v="1"/>
    <n v="1"/>
    <x v="1"/>
    <n v="13"/>
    <x v="3"/>
    <x v="1"/>
    <x v="1"/>
    <x v="119"/>
    <s v="Resuelta"/>
    <n v="20"/>
    <n v="10"/>
    <n v="2020"/>
    <n v="36"/>
    <s v="No Cruza"/>
    <n v="7"/>
    <n v="20"/>
    <n v="10"/>
    <n v="2020"/>
    <n v="36"/>
    <x v="1"/>
    <n v="0"/>
    <x v="1"/>
  </r>
  <r>
    <s v="P11102020080035"/>
    <x v="2"/>
    <n v="5549414"/>
    <n v="34543037"/>
    <s v="Situacion correcta                                                              "/>
    <s v="C.T.SOLEDAD         "/>
    <s v="PENSIONES-COLPENSIONES ADMINISTRADORA COLOMBIANA DE                     "/>
    <n v="3138490942"/>
    <s v="TC094"/>
    <s v="AV VIA 40 69 111               LOC   704                                                                                                                                                   "/>
    <s v="=CLL 82 49C 49                                              "/>
    <s v="T2891467                      "/>
    <s v="SHIRLEY_ESTHER_TAPIA_CUADRADO                                                   "/>
    <s v="AC190"/>
    <n v="20200812"/>
    <n v="20200812"/>
    <n v="1110"/>
    <n v="0"/>
    <m/>
    <s v="NO"/>
    <x v="0"/>
    <n v="54.7"/>
    <n v="54700"/>
    <s v="Aumentos de potencia"/>
    <x v="2"/>
    <n v="20200812"/>
    <x v="2"/>
    <n v="1"/>
    <x v="0"/>
    <n v="12"/>
    <x v="10"/>
    <x v="1"/>
    <x v="1"/>
    <x v="125"/>
    <s v="Sin Orden"/>
    <n v="12"/>
    <n v="8"/>
    <n v="2020"/>
    <n v="105"/>
    <s v="No Cruza"/>
    <n v="105"/>
    <n v="12"/>
    <n v="8"/>
    <n v="2020"/>
    <n v="105"/>
    <x v="1"/>
    <n v="0"/>
    <x v="2"/>
  </r>
  <r>
    <s v="P11702020100092"/>
    <x v="3"/>
    <n v="0"/>
    <n v="0"/>
    <s v="                                                                                "/>
    <s v="O.C. Soledad        "/>
    <s v="MABEL ROSANIA PIMIENTA                                                  "/>
    <n v="304381742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005"/>
    <n v="20201027"/>
    <n v="20201119"/>
    <n v="1170"/>
    <n v="28289866"/>
    <s v="Inspección Normalización"/>
    <s v="NO"/>
    <x v="2"/>
    <n v="3"/>
    <n v="3000"/>
    <s v="Suministros definitivos Simples "/>
    <x v="3"/>
    <n v="20201119"/>
    <x v="1"/>
    <n v="1"/>
    <x v="1"/>
    <n v="27"/>
    <x v="3"/>
    <x v="1"/>
    <x v="1"/>
    <x v="85"/>
    <s v="Pendiente"/>
    <n v="19"/>
    <n v="11"/>
    <n v="2020"/>
    <n v="6"/>
    <s v="No Cruza"/>
    <n v="6"/>
    <n v="19"/>
    <n v="11"/>
    <n v="2020"/>
    <n v="6"/>
    <x v="1"/>
    <n v="0"/>
    <x v="1"/>
  </r>
  <r>
    <s v="P11802019100087"/>
    <x v="2"/>
    <n v="0"/>
    <n v="0"/>
    <s v="                                                                                "/>
    <s v="O.C. B/quilla Nte   "/>
    <s v="  CONSTRUCTORA AG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STRUCTORA AG                                             "/>
    <s v="A3151411                      "/>
    <s v="FERGIE_YULISSA_SOLANO_MANOTAS                                                   "/>
    <s v="AC190"/>
    <n v="20191021"/>
    <n v="20200110"/>
    <n v="1180"/>
    <n v="28043240"/>
    <s v="Seguimiento y rev. instalacion electrica distribucion "/>
    <s v="NO"/>
    <x v="2"/>
    <n v="45"/>
    <n v="45000"/>
    <s v="Obras "/>
    <x v="7"/>
    <n v="20200320"/>
    <x v="2"/>
    <n v="1"/>
    <x v="0"/>
    <n v="21"/>
    <x v="3"/>
    <x v="2"/>
    <x v="1"/>
    <x v="816"/>
    <s v="Pendiente"/>
    <n v="20"/>
    <n v="3"/>
    <n v="2020"/>
    <n v="250"/>
    <d v="2020-08-24T00:00:00"/>
    <n v="250"/>
    <n v="10"/>
    <n v="1"/>
    <n v="2020"/>
    <n v="320"/>
    <x v="1"/>
    <n v="70"/>
    <x v="2"/>
  </r>
  <r>
    <s v="P93322020100034"/>
    <x v="0"/>
    <n v="0"/>
    <n v="0"/>
    <s v="                                                                                "/>
    <s v="O.C. Riohacha       "/>
    <s v="MAICAO ACERRADERO KM 80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CERRADERO KM 80                                            "/>
    <s v="N3352044                      "/>
    <s v="Laudis_Peñaranda_                                                               "/>
    <s v="AC100"/>
    <n v="20201021"/>
    <n v="20201029"/>
    <n v="9332"/>
    <n v="28246064"/>
    <s v="Factibilidad Distribucion "/>
    <s v="NO"/>
    <x v="1"/>
    <n v="45"/>
    <n v="45000"/>
    <s v="Obras "/>
    <x v="0"/>
    <n v="20201029"/>
    <x v="2"/>
    <n v="1"/>
    <x v="0"/>
    <n v="21"/>
    <x v="3"/>
    <x v="1"/>
    <x v="3"/>
    <x v="151"/>
    <s v="Resuelta"/>
    <n v="29"/>
    <n v="10"/>
    <n v="2020"/>
    <n v="27"/>
    <s v="No Cruza"/>
    <n v="8"/>
    <n v="29"/>
    <n v="10"/>
    <n v="2020"/>
    <n v="27"/>
    <x v="1"/>
    <n v="0"/>
    <x v="0"/>
  </r>
  <r>
    <s v="P12102019070010"/>
    <x v="4"/>
    <n v="0"/>
    <n v="0"/>
    <s v="                                                                                "/>
    <s v="O.C Sabanalarga     "/>
    <s v="  MUNICIPIO DE GALAPA                                                   "/>
    <n v="3124723266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8742068                      "/>
    <s v="Alvaro_Enrique_Hernandez_Suarez                                                 "/>
    <s v="AC220"/>
    <n v="20190709"/>
    <n v="20191217"/>
    <n v="1210"/>
    <n v="26512050"/>
    <s v="Factibilidad Distribucion "/>
    <s v="NO"/>
    <x v="1"/>
    <n v="37.5"/>
    <n v="37500"/>
    <s v="Obras "/>
    <x v="8"/>
    <n v="20200306"/>
    <x v="2"/>
    <n v="1"/>
    <x v="0"/>
    <n v="9"/>
    <x v="6"/>
    <x v="2"/>
    <x v="4"/>
    <x v="276"/>
    <s v="Resuelta"/>
    <n v="6"/>
    <n v="3"/>
    <n v="2020"/>
    <n v="264"/>
    <s v="No Cruza"/>
    <n v="241"/>
    <n v="17"/>
    <n v="12"/>
    <n v="2019"/>
    <n v="344"/>
    <x v="1"/>
    <n v="80"/>
    <x v="3"/>
  </r>
  <r>
    <s v="P11702020100086"/>
    <x v="5"/>
    <n v="0"/>
    <n v="0"/>
    <s v="                                                                                "/>
    <s v="Of. Telefónica 24H  "/>
    <s v="ADRIAN ARMANDO REALES ZARCO                                             "/>
    <n v="3166149443"/>
    <s v="TC090"/>
    <s v="                                                                                                                                                                                           "/>
    <s v="=CLL 44 5B 146                                              "/>
    <s v="NT001137                      "/>
    <s v="STEFANNIE_PAOLA_RAMBAO_BENAVIDES                                                "/>
    <s v="AC230"/>
    <n v="20201027"/>
    <n v="20201027"/>
    <n v="1170"/>
    <n v="0"/>
    <m/>
    <s v="NO"/>
    <x v="0"/>
    <n v="3"/>
    <n v="3000"/>
    <s v="Suministros definitivos Simples "/>
    <x v="9"/>
    <n v="20201027"/>
    <x v="1"/>
    <n v="1"/>
    <x v="1"/>
    <n v="27"/>
    <x v="3"/>
    <x v="1"/>
    <x v="1"/>
    <x v="85"/>
    <s v="Sin Orden"/>
    <n v="27"/>
    <n v="10"/>
    <n v="2020"/>
    <n v="29"/>
    <s v="No Cruza"/>
    <n v="29"/>
    <n v="27"/>
    <n v="10"/>
    <n v="2020"/>
    <n v="29"/>
    <x v="1"/>
    <n v="0"/>
    <x v="4"/>
  </r>
  <r>
    <s v="P11102020100145"/>
    <x v="1"/>
    <n v="2287185"/>
    <n v="20128825"/>
    <s v="Situacion correcta                                                              "/>
    <s v="OC CCIAL AMERICANO  "/>
    <s v="LILIA RUEDA                                                             "/>
    <n v="0"/>
    <s v="TC090"/>
    <s v="CR 37 102B 26          P 1  APTO 1                                                                                                                                                         "/>
    <s v="                                                            "/>
    <s v="MP000297                      "/>
    <s v="SANDRA_PEREZ_MORGAN                                                             "/>
    <s v="AC236"/>
    <n v="20201030"/>
    <n v="20201111"/>
    <n v="1110"/>
    <n v="28274115"/>
    <s v="Modificación de Potencia"/>
    <s v="NO"/>
    <x v="1"/>
    <n v="56"/>
    <n v="56000"/>
    <s v="Aumentos de potencia"/>
    <x v="1"/>
    <n v="20201111"/>
    <x v="1"/>
    <n v="1"/>
    <x v="1"/>
    <n v="30"/>
    <x v="3"/>
    <x v="1"/>
    <x v="1"/>
    <x v="25"/>
    <s v="Resuelta"/>
    <n v="11"/>
    <n v="11"/>
    <n v="2020"/>
    <n v="14"/>
    <s v="No Cruza"/>
    <n v="12"/>
    <n v="11"/>
    <n v="11"/>
    <n v="2020"/>
    <n v="14"/>
    <x v="1"/>
    <n v="0"/>
    <x v="1"/>
  </r>
  <r>
    <s v="P11702020100096"/>
    <x v="5"/>
    <n v="2212551"/>
    <n v="20014410"/>
    <s v="Situacion correcta                                                              "/>
    <s v="Of. Telefónica 24H  "/>
    <s v="KATHERINE ARROYO ARTEAGA                                                "/>
    <n v="3045229204"/>
    <s v="TC090"/>
    <s v="CL 46E 13A S 18                                                                                                                                                                            "/>
    <s v="CRA 13 SUR # 46D-03                                         "/>
    <s v="NT001137                      "/>
    <s v="STEFANNIE_PAOLA_RAMBAO_BENAVIDES                                                "/>
    <s v="AC230"/>
    <n v="20201028"/>
    <n v="20201028"/>
    <n v="1170"/>
    <n v="0"/>
    <m/>
    <s v="NO"/>
    <x v="0"/>
    <n v="3"/>
    <n v="3000"/>
    <s v="Aumentos de potencia"/>
    <x v="9"/>
    <n v="20201028"/>
    <x v="1"/>
    <n v="1"/>
    <x v="1"/>
    <n v="28"/>
    <x v="3"/>
    <x v="1"/>
    <x v="1"/>
    <x v="133"/>
    <s v="Sin Orden"/>
    <n v="28"/>
    <n v="10"/>
    <n v="2020"/>
    <n v="28"/>
    <s v="No Cruza"/>
    <n v="28"/>
    <n v="28"/>
    <n v="10"/>
    <n v="2020"/>
    <n v="28"/>
    <x v="1"/>
    <n v="0"/>
    <x v="4"/>
  </r>
  <r>
    <s v="P95102016110047"/>
    <x v="4"/>
    <n v="0"/>
    <n v="0"/>
    <s v="                                                                                "/>
    <s v="O.C. B/quilla Nte   "/>
    <s v="  CONJUNTO RESIDENCIAL VILLA LORENA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220"/>
    <n v="20161130"/>
    <n v="20161226"/>
    <n v="9510"/>
    <n v="23346680"/>
    <s v="Seguimiento y rev. instalacion electrica distribucion "/>
    <s v="NO"/>
    <x v="1"/>
    <n v="50"/>
    <n v="50000"/>
    <s v="Obras "/>
    <x v="6"/>
    <n v="20161226"/>
    <x v="6"/>
    <n v="1"/>
    <x v="0"/>
    <n v="30"/>
    <x v="5"/>
    <x v="7"/>
    <x v="1"/>
    <x v="705"/>
    <s v="Resuelta"/>
    <n v="26"/>
    <n v="12"/>
    <n v="2016"/>
    <n v="1430"/>
    <s v="No Cruza"/>
    <n v="26"/>
    <n v="26"/>
    <n v="12"/>
    <n v="2016"/>
    <n v="1430"/>
    <x v="0"/>
    <n v="0"/>
    <x v="3"/>
  </r>
  <r>
    <s v="P33102020100037"/>
    <x v="0"/>
    <n v="0"/>
    <n v="0"/>
    <s v="                                                                                "/>
    <s v="O.C. Riohacha       "/>
    <s v="  NAUTICAL RECREATIONS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NAUTICAL                                                    "/>
    <s v="N3352044                      "/>
    <s v="Laudis_Peñaranda_                                                               "/>
    <s v="AC100"/>
    <n v="20201022"/>
    <n v="20201028"/>
    <n v="3310"/>
    <n v="28247134"/>
    <s v="Factibilidad Distribucion "/>
    <s v="NO"/>
    <x v="1"/>
    <n v="25"/>
    <n v="25000"/>
    <s v="Obras "/>
    <x v="0"/>
    <n v="20201028"/>
    <x v="2"/>
    <n v="1"/>
    <x v="0"/>
    <n v="22"/>
    <x v="3"/>
    <x v="1"/>
    <x v="3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34602019020001"/>
    <x v="0"/>
    <n v="0"/>
    <n v="0"/>
    <s v="                                                                                "/>
    <s v="O.C. B/quilla Cto   "/>
    <s v="ANTONIO JOSE ANGARITA GUTIERREZ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LA MORENA                                             "/>
    <s v="T3243764                      "/>
    <s v="Hugo_Bello_Sanchez                                                              "/>
    <s v="AC100"/>
    <n v="20190201"/>
    <n v="20190202"/>
    <n v="3460"/>
    <n v="25953409"/>
    <s v="Factibilidad Distribucion "/>
    <s v="NO"/>
    <x v="1"/>
    <n v="10"/>
    <n v="10000"/>
    <s v="Obras "/>
    <x v="0"/>
    <n v="20190202"/>
    <x v="2"/>
    <n v="1"/>
    <x v="0"/>
    <n v="1"/>
    <x v="1"/>
    <x v="2"/>
    <x v="0"/>
    <x v="397"/>
    <s v="Resuelta"/>
    <n v="2"/>
    <n v="2"/>
    <n v="2019"/>
    <n v="662"/>
    <s v="No Cruza"/>
    <n v="1"/>
    <n v="2"/>
    <n v="2"/>
    <n v="2019"/>
    <n v="662"/>
    <x v="0"/>
    <n v="0"/>
    <x v="0"/>
  </r>
  <r>
    <s v="P93432020070010"/>
    <x v="2"/>
    <n v="0"/>
    <n v="0"/>
    <s v="                                                                                "/>
    <s v="ZE Santa_Marta      "/>
    <s v="ROSA ELENA BRAVO CASTRO                                                 "/>
    <n v="3022920284"/>
    <s v="TC090"/>
    <s v="                                                                                                                                                                                           "/>
    <s v="FINCA EL DESCANSO                                           "/>
    <s v="T9697258                      "/>
    <s v="Adriana_Duran_Q                                                                 "/>
    <s v="AC190"/>
    <n v="20200720"/>
    <n v="20200910"/>
    <n v="9343"/>
    <n v="28276266"/>
    <s v="Seguimiento y rev. instalacion electrica distribucion "/>
    <s v="NO"/>
    <x v="1"/>
    <n v="25"/>
    <n v="25000"/>
    <s v="Obras "/>
    <x v="7"/>
    <n v="20201016"/>
    <x v="2"/>
    <n v="1"/>
    <x v="0"/>
    <n v="20"/>
    <x v="6"/>
    <x v="1"/>
    <x v="0"/>
    <x v="54"/>
    <s v="Resuelta"/>
    <n v="16"/>
    <n v="10"/>
    <n v="2020"/>
    <n v="40"/>
    <s v="No Cruza"/>
    <n v="88"/>
    <n v="10"/>
    <n v="9"/>
    <n v="2020"/>
    <n v="76"/>
    <x v="1"/>
    <n v="36"/>
    <x v="2"/>
  </r>
  <r>
    <s v="P11802020060019"/>
    <x v="2"/>
    <n v="0"/>
    <n v="0"/>
    <s v="                                                                                "/>
    <s v="O.C. B/quilla Cto   "/>
    <s v="LOS CEREZOS SUBNORMAL ECA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90"/>
    <n v="20200618"/>
    <n v="20200618"/>
    <n v="1180"/>
    <n v="0"/>
    <m/>
    <s v="NO"/>
    <x v="0"/>
    <n v="75"/>
    <n v="75000"/>
    <s v="Obras "/>
    <x v="2"/>
    <n v="20200618"/>
    <x v="8"/>
    <n v="1"/>
    <x v="0"/>
    <n v="18"/>
    <x v="4"/>
    <x v="1"/>
    <x v="1"/>
    <x v="34"/>
    <s v="Sin Orden"/>
    <n v="18"/>
    <n v="6"/>
    <n v="2020"/>
    <n v="160"/>
    <s v="No Cruza"/>
    <n v="160"/>
    <n v="18"/>
    <n v="6"/>
    <n v="2020"/>
    <n v="160"/>
    <x v="1"/>
    <n v="0"/>
    <x v="2"/>
  </r>
  <r>
    <s v="P12202020110014"/>
    <x v="3"/>
    <n v="0"/>
    <n v="0"/>
    <s v="                                                                                "/>
    <s v="O.C. Soledad        "/>
    <s v="YULIS GUTIERREZ RODRIGUEZ                                               "/>
    <n v="310883168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017831                      "/>
    <s v="ALONSO ENRIQUE ORTEGA SILVERA                                                   "/>
    <s v="AC005"/>
    <n v="20201120"/>
    <n v="20201120"/>
    <n v="1220"/>
    <n v="28293702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4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102020110006"/>
    <x v="1"/>
    <n v="0"/>
    <n v="0"/>
    <s v="                                                                                "/>
    <s v="O.C. B/quilla Nte   "/>
    <s v="ROBERTO INSIGNARES                                                      "/>
    <n v="300316270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41                      "/>
    <s v="JAVIER_ANDRES_PEREZ_LOZANO                                                      "/>
    <s v="AC236"/>
    <n v="20201104"/>
    <n v="20201110"/>
    <n v="1110"/>
    <n v="28292023"/>
    <s v="Inspección Normalización"/>
    <s v="NO"/>
    <x v="4"/>
    <n v="3"/>
    <n v="3000"/>
    <s v="Suministros definitivos Simples "/>
    <x v="1"/>
    <n v="20201110"/>
    <x v="1"/>
    <n v="1"/>
    <x v="1"/>
    <n v="4"/>
    <x v="5"/>
    <x v="1"/>
    <x v="1"/>
    <x v="97"/>
    <s v="Pendiente"/>
    <n v="10"/>
    <n v="11"/>
    <n v="2020"/>
    <n v="15"/>
    <s v="No Cruza"/>
    <n v="15"/>
    <n v="10"/>
    <n v="11"/>
    <n v="2020"/>
    <n v="15"/>
    <x v="1"/>
    <n v="0"/>
    <x v="1"/>
  </r>
  <r>
    <s v="P34602017030017"/>
    <x v="0"/>
    <n v="0"/>
    <n v="0"/>
    <s v="                                                                                "/>
    <s v="O.C. B/quilla Nte   "/>
    <s v="JOSE SAN                          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70329"/>
    <n v="20170405"/>
    <n v="3460"/>
    <n v="0"/>
    <m/>
    <s v="NO"/>
    <x v="0"/>
    <n v="50"/>
    <n v="50000"/>
    <s v="Obras "/>
    <x v="0"/>
    <n v="20170405"/>
    <x v="0"/>
    <n v="1"/>
    <x v="0"/>
    <n v="29"/>
    <x v="0"/>
    <x v="0"/>
    <x v="0"/>
    <x v="0"/>
    <s v="Sin Orden"/>
    <n v="5"/>
    <n v="4"/>
    <n v="2017"/>
    <n v="1330"/>
    <s v="No Cruza"/>
    <n v="1330"/>
    <n v="5"/>
    <n v="4"/>
    <n v="2017"/>
    <n v="1330"/>
    <x v="0"/>
    <n v="0"/>
    <x v="0"/>
  </r>
  <r>
    <s v="P11102018040071"/>
    <x v="2"/>
    <n v="0"/>
    <n v="0"/>
    <s v="                                                                                "/>
    <s v="C.T.SOLEDAD         "/>
    <s v="CONSTRUCCIONES MARVAL S.A. EDIFICIO SORRENTO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420"/>
    <n v="20180420"/>
    <n v="1110"/>
    <n v="0"/>
    <m/>
    <s v="NO"/>
    <x v="0"/>
    <n v="800"/>
    <n v="800000"/>
    <s v="Obras "/>
    <x v="7"/>
    <n v="20180420"/>
    <x v="6"/>
    <n v="1"/>
    <x v="0"/>
    <n v="20"/>
    <x v="8"/>
    <x v="3"/>
    <x v="1"/>
    <x v="365"/>
    <s v="Sin Orden"/>
    <n v="20"/>
    <n v="4"/>
    <n v="2018"/>
    <n v="950"/>
    <s v="No Cruza"/>
    <n v="950"/>
    <n v="20"/>
    <n v="4"/>
    <n v="2018"/>
    <n v="950"/>
    <x v="0"/>
    <n v="0"/>
    <x v="2"/>
  </r>
  <r>
    <s v="P93402019120003"/>
    <x v="2"/>
    <n v="0"/>
    <n v="0"/>
    <s v="                                                                                "/>
    <s v="O.C. La 14          "/>
    <s v="RICARDO CHARRIS MURIEL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191216"/>
    <n v="20200512"/>
    <n v="9340"/>
    <n v="27024766"/>
    <s v="Factibilidad Distribucion "/>
    <s v="NO"/>
    <x v="1"/>
    <n v="45"/>
    <n v="45000"/>
    <s v="Obras "/>
    <x v="7"/>
    <n v="20200526"/>
    <x v="2"/>
    <n v="1"/>
    <x v="0"/>
    <n v="16"/>
    <x v="9"/>
    <x v="2"/>
    <x v="0"/>
    <x v="581"/>
    <s v="Resuelta"/>
    <n v="26"/>
    <n v="5"/>
    <n v="2020"/>
    <n v="183"/>
    <s v="No Cruza"/>
    <n v="162"/>
    <n v="12"/>
    <n v="5"/>
    <n v="2020"/>
    <n v="197"/>
    <x v="1"/>
    <n v="14"/>
    <x v="2"/>
  </r>
  <r>
    <s v="P11802020100028"/>
    <x v="0"/>
    <n v="0"/>
    <n v="0"/>
    <s v="                                                                                "/>
    <s v="ZE Bquilla-Sur-S/dad"/>
    <s v="VILLA LOZANO SUBNORMAL    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1013"/>
    <n v="20201013"/>
    <n v="1180"/>
    <n v="0"/>
    <m/>
    <s v="NO"/>
    <x v="0"/>
    <n v="475"/>
    <n v="475000"/>
    <s v="Obras "/>
    <x v="0"/>
    <n v="20201013"/>
    <x v="8"/>
    <n v="1"/>
    <x v="0"/>
    <n v="13"/>
    <x v="3"/>
    <x v="1"/>
    <x v="1"/>
    <x v="119"/>
    <s v="Sin Orden"/>
    <n v="13"/>
    <n v="10"/>
    <n v="2020"/>
    <n v="43"/>
    <s v="No Cruza"/>
    <n v="43"/>
    <n v="13"/>
    <n v="10"/>
    <n v="2020"/>
    <n v="43"/>
    <x v="1"/>
    <n v="0"/>
    <x v="0"/>
  </r>
  <r>
    <s v="P12102020110028"/>
    <x v="13"/>
    <n v="0"/>
    <n v="0"/>
    <s v="                                                                                "/>
    <s v="O.C. B/quilla Cto   "/>
    <s v="ZOILA FINCA VILLA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L FRENTE DEL MIRADOR DE NAVI                               "/>
    <s v="T9763922                      "/>
    <s v="Somaya_Rincon                                                                   "/>
    <s v="AC232"/>
    <n v="20201111"/>
    <n v="20201111"/>
    <n v="1210"/>
    <n v="0"/>
    <m/>
    <s v="NO"/>
    <x v="0"/>
    <n v="37.5"/>
    <n v="37500"/>
    <s v="Obras "/>
    <x v="20"/>
    <n v="20201111"/>
    <x v="2"/>
    <n v="1"/>
    <x v="0"/>
    <n v="11"/>
    <x v="5"/>
    <x v="1"/>
    <x v="4"/>
    <x v="216"/>
    <s v="Sin Orden"/>
    <n v="11"/>
    <n v="11"/>
    <n v="2020"/>
    <n v="14"/>
    <s v="No Cruza"/>
    <n v="14"/>
    <n v="11"/>
    <n v="11"/>
    <n v="2020"/>
    <n v="14"/>
    <x v="1"/>
    <n v="0"/>
    <x v="8"/>
  </r>
  <r>
    <s v="P11802020110073"/>
    <x v="5"/>
    <n v="2382747"/>
    <n v="20269234"/>
    <s v="Situacion correcta                                                              "/>
    <s v="O.C Sabanalarga     "/>
    <s v="CLAUDIA PATRICIA GLEN PAEZ                                              "/>
    <n v="3003914338"/>
    <s v="TC090"/>
    <s v="CL 46 11 17                                                                                                                                                                                "/>
    <s v="                                                            "/>
    <s v="RC000086                      "/>
    <s v="VIVIANA_ISABEL_PORTO_MOLINA                                                     "/>
    <s v="AC230"/>
    <n v="20201118"/>
    <n v="20201118"/>
    <n v="1180"/>
    <n v="0"/>
    <m/>
    <s v="NO"/>
    <x v="0"/>
    <n v="3"/>
    <n v="3000"/>
    <s v="Aumentos de potencia"/>
    <x v="9"/>
    <n v="20201118"/>
    <x v="1"/>
    <n v="1"/>
    <x v="1"/>
    <n v="18"/>
    <x v="5"/>
    <x v="1"/>
    <x v="1"/>
    <x v="66"/>
    <s v="Sin Orden"/>
    <n v="18"/>
    <n v="11"/>
    <n v="2020"/>
    <n v="7"/>
    <s v="No Cruza"/>
    <n v="7"/>
    <n v="18"/>
    <n v="11"/>
    <n v="2020"/>
    <n v="7"/>
    <x v="1"/>
    <n v="0"/>
    <x v="4"/>
  </r>
  <r>
    <s v="P11102018070056"/>
    <x v="2"/>
    <n v="0"/>
    <n v="0"/>
    <s v="                                                                                "/>
    <s v="O.C. B/quilla Nte   "/>
    <s v="HOUSE NUEVO HORIZONTE MAS                                               "/>
    <n v="318350609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80717"/>
    <n v="20190129"/>
    <n v="1110"/>
    <n v="28275839"/>
    <s v="Seguimiento y rev. instalacion electrica distribucion "/>
    <s v="NO"/>
    <x v="2"/>
    <n v="630"/>
    <n v="630000"/>
    <s v="Obras "/>
    <x v="8"/>
    <n v="20201109"/>
    <x v="6"/>
    <n v="1"/>
    <x v="0"/>
    <n v="17"/>
    <x v="6"/>
    <x v="3"/>
    <x v="1"/>
    <x v="870"/>
    <s v="Pendiente"/>
    <n v="9"/>
    <n v="11"/>
    <n v="2020"/>
    <n v="16"/>
    <s v="No Cruza"/>
    <n v="16"/>
    <n v="29"/>
    <n v="1"/>
    <n v="2019"/>
    <n v="666"/>
    <x v="0"/>
    <n v="650"/>
    <x v="2"/>
  </r>
  <r>
    <s v="P11702020110023"/>
    <x v="5"/>
    <n v="0"/>
    <n v="0"/>
    <s v="                                                                                "/>
    <s v="OC CCIAL AMERICANO  "/>
    <s v="EDGARDO ESTEBAN PINTO ALTAMAR                                           "/>
    <n v="3005863"/>
    <s v="TC090"/>
    <s v="                                                                                                                                                                                           "/>
    <s v="=CRA 14 45B 16                                              "/>
    <s v="MP000306                      "/>
    <s v="ALBA_LINDO_CARCAMO                                                              "/>
    <s v="AC230"/>
    <n v="20201105"/>
    <n v="20201105"/>
    <n v="1170"/>
    <n v="0"/>
    <m/>
    <s v="NO"/>
    <x v="0"/>
    <n v="3"/>
    <n v="3000"/>
    <s v="Suministros definitivos Simples "/>
    <x v="9"/>
    <n v="20201105"/>
    <x v="1"/>
    <n v="1"/>
    <x v="1"/>
    <n v="5"/>
    <x v="5"/>
    <x v="1"/>
    <x v="1"/>
    <x v="72"/>
    <s v="Sin Orden"/>
    <n v="5"/>
    <n v="11"/>
    <n v="2020"/>
    <n v="20"/>
    <s v="No Cruza"/>
    <n v="20"/>
    <n v="5"/>
    <n v="11"/>
    <n v="2020"/>
    <n v="20"/>
    <x v="1"/>
    <n v="0"/>
    <x v="4"/>
  </r>
  <r>
    <s v="P11102020110092"/>
    <x v="1"/>
    <n v="0"/>
    <n v="0"/>
    <s v="                                                                                "/>
    <s v="O.C. B/quilla Nte   "/>
    <s v="BERLIDES MARIA MANJARREZ ARIAS                                          "/>
    <s v="3609771-3218120026    "/>
    <s v="TC090"/>
    <s v="                                                                                                                                                                                           "/>
    <s v="=CRA 27 75 45                                               "/>
    <s v="RC000120                      "/>
    <s v="SILVIA_QUIROZ_PARRA                                                             "/>
    <s v="AC236"/>
    <n v="20201117"/>
    <n v="20201123"/>
    <n v="1110"/>
    <n v="28285384"/>
    <s v="Inspección Normalización"/>
    <s v="NO"/>
    <x v="1"/>
    <n v="3"/>
    <n v="3000"/>
    <s v="Suministros definitivos Simples "/>
    <x v="1"/>
    <n v="20201123"/>
    <x v="1"/>
    <n v="1"/>
    <x v="1"/>
    <n v="17"/>
    <x v="5"/>
    <x v="1"/>
    <x v="1"/>
    <x v="24"/>
    <s v="Resuelta"/>
    <n v="23"/>
    <n v="11"/>
    <n v="2020"/>
    <n v="2"/>
    <s v="No Cruza"/>
    <n v="6"/>
    <n v="23"/>
    <n v="11"/>
    <n v="2020"/>
    <n v="2"/>
    <x v="1"/>
    <n v="0"/>
    <x v="1"/>
  </r>
  <r>
    <s v="P11702019070127"/>
    <x v="2"/>
    <n v="2321937"/>
    <n v="20058798"/>
    <s v="Situacion correcta                                                              "/>
    <s v="O.C. B/quilla Nte   "/>
    <s v="PORTUARIO DISTRITO ESPECIAL INDUSTRIAL Y                                "/>
    <n v="3003360026"/>
    <s v="TC095"/>
    <s v="CL 30 15 160          P 1  LOC  4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722"/>
    <n v="20190813"/>
    <n v="1170"/>
    <n v="26751396"/>
    <s v="Seguimiento y rev. instalacion electrica distribucion "/>
    <s v="NO"/>
    <x v="3"/>
    <n v="400"/>
    <n v="400000"/>
    <s v="Aumentos de potencia"/>
    <x v="5"/>
    <n v="20191011"/>
    <x v="2"/>
    <n v="1"/>
    <x v="0"/>
    <n v="22"/>
    <x v="6"/>
    <x v="2"/>
    <x v="1"/>
    <x v="534"/>
    <s v="Resuelta"/>
    <n v="11"/>
    <n v="10"/>
    <n v="2019"/>
    <n v="411"/>
    <s v="No Cruza"/>
    <n v="81"/>
    <n v="13"/>
    <n v="8"/>
    <n v="2019"/>
    <n v="470"/>
    <x v="0"/>
    <n v="59"/>
    <x v="2"/>
  </r>
  <r>
    <s v="P11502020080007"/>
    <x v="6"/>
    <n v="0"/>
    <n v="0"/>
    <s v="                                                                                "/>
    <s v="O.C. Soledad        "/>
    <s v="MARIA DEL CARMEN AGUIRRE DE LA HOZ                                      "/>
    <n v="313717088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170"/>
    <n v="20200812"/>
    <n v="20200817"/>
    <n v="1150"/>
    <n v="27976523"/>
    <s v="Inspección Normalización"/>
    <s v="NO"/>
    <x v="1"/>
    <n v="3"/>
    <n v="3000"/>
    <s v="Suministros definitivos Simples "/>
    <x v="8"/>
    <n v="20200825"/>
    <x v="1"/>
    <n v="1"/>
    <x v="1"/>
    <n v="12"/>
    <x v="10"/>
    <x v="1"/>
    <x v="1"/>
    <x v="125"/>
    <s v="Resuelta"/>
    <n v="25"/>
    <n v="8"/>
    <n v="2020"/>
    <n v="92"/>
    <s v="No Cruza"/>
    <n v="13"/>
    <n v="17"/>
    <n v="8"/>
    <n v="2020"/>
    <n v="100"/>
    <x v="1"/>
    <n v="8"/>
    <x v="1"/>
  </r>
  <r>
    <s v="E93302020100001"/>
    <x v="1"/>
    <n v="0"/>
    <n v="0"/>
    <s v="                                                                                "/>
    <s v="O.C. Riohacha       "/>
    <s v="  ALDEAS INFANTILES SOS COLOMBIA                                        "/>
    <n v="3153651260"/>
    <s v="TC095"/>
    <s v="                                                                                                                                                                                           "/>
    <s v="BIBLIOTECA                                                  "/>
    <s v="MP000038                      "/>
    <s v="MIRLEYS_RIOS_CORDON                                                             "/>
    <s v="AC236"/>
    <n v="20201021"/>
    <n v="20201024"/>
    <n v="9330"/>
    <n v="28245376"/>
    <s v="Inspección Normalización"/>
    <s v="NO"/>
    <x v="1"/>
    <n v="3"/>
    <n v="3000"/>
    <s v="Eventuales"/>
    <x v="1"/>
    <n v="20201024"/>
    <x v="1"/>
    <n v="1"/>
    <x v="0"/>
    <n v="21"/>
    <x v="3"/>
    <x v="1"/>
    <x v="3"/>
    <x v="151"/>
    <s v="Resuelta"/>
    <n v="24"/>
    <n v="10"/>
    <n v="2020"/>
    <n v="32"/>
    <s v="No Cruza"/>
    <n v="3"/>
    <n v="24"/>
    <n v="10"/>
    <n v="2020"/>
    <n v="32"/>
    <x v="1"/>
    <n v="0"/>
    <x v="1"/>
  </r>
  <r>
    <s v="P11102020090015"/>
    <x v="0"/>
    <n v="0"/>
    <n v="0"/>
    <s v="                                                                                "/>
    <s v="O.C. B/quilla Cto   "/>
    <s v="  EDIFICIO ESMERALDA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DEFINITIVO ESMERALDA                                        "/>
    <s v="A3151411                      "/>
    <s v="FERGIE_YULISSA_SOLANO_MANOTAS                                                   "/>
    <s v="AC100"/>
    <n v="20200903"/>
    <n v="20200904"/>
    <n v="1110"/>
    <n v="28105692"/>
    <s v="Factibilidad Distribucion "/>
    <s v="NO"/>
    <x v="1"/>
    <n v="150"/>
    <n v="150000"/>
    <s v="Obras "/>
    <x v="0"/>
    <n v="20200904"/>
    <x v="3"/>
    <n v="1"/>
    <x v="0"/>
    <n v="3"/>
    <x v="7"/>
    <x v="1"/>
    <x v="1"/>
    <x v="230"/>
    <s v="Resuelta"/>
    <n v="4"/>
    <n v="9"/>
    <n v="2020"/>
    <n v="82"/>
    <s v="No Cruza"/>
    <n v="1"/>
    <n v="4"/>
    <n v="9"/>
    <n v="2020"/>
    <n v="82"/>
    <x v="1"/>
    <n v="0"/>
    <x v="0"/>
  </r>
  <r>
    <s v="P11702020050009"/>
    <x v="3"/>
    <n v="0"/>
    <n v="0"/>
    <s v="                                                                                "/>
    <s v="Of. Telefónica 24H  "/>
    <s v="JESUS ALBEIRO GARCIA JIMENEZ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43 1AS 30                                              "/>
    <s v="TR051819                      "/>
    <s v="JHESICA_KATHERINE_HERNANDEZ_VERGEL                                              "/>
    <s v="AC005"/>
    <n v="20200506"/>
    <n v="20200506"/>
    <n v="1170"/>
    <n v="27417409"/>
    <s v="Inspección Normalización"/>
    <s v="SI"/>
    <x v="3"/>
    <n v="3"/>
    <n v="3000"/>
    <s v="Suministros definitivos Simples "/>
    <x v="3"/>
    <n v="20200506"/>
    <x v="1"/>
    <n v="1"/>
    <x v="1"/>
    <n v="6"/>
    <x v="2"/>
    <x v="1"/>
    <x v="1"/>
    <x v="411"/>
    <s v="Resuelta"/>
    <n v="6"/>
    <n v="5"/>
    <n v="2020"/>
    <n v="203"/>
    <s v="No Cruza"/>
    <n v="0"/>
    <n v="6"/>
    <n v="5"/>
    <n v="2020"/>
    <n v="203"/>
    <x v="1"/>
    <n v="0"/>
    <x v="1"/>
  </r>
  <r>
    <s v="P95102019100027"/>
    <x v="2"/>
    <n v="0"/>
    <n v="0"/>
    <s v="                                                                                "/>
    <s v="O.C. B/quilla Nte   "/>
    <s v="II Y III ETAPA URBANIZACION LAS CAYENAS                                 "/>
    <n v="3008318577"/>
    <s v="TC090"/>
    <s v="                                                                                                                                                                                           "/>
    <s v="URB LAS CAYENAS II Y III                                    "/>
    <s v="A3151411                      "/>
    <s v="FERGIE_YULISSA_SOLANO_MANOTAS                                                   "/>
    <s v="AC190"/>
    <n v="20191023"/>
    <n v="20191023"/>
    <n v="9510"/>
    <n v="0"/>
    <m/>
    <s v="NO"/>
    <x v="0"/>
    <n v="950"/>
    <n v="950000"/>
    <s v="Obras "/>
    <x v="16"/>
    <n v="20191211"/>
    <x v="5"/>
    <n v="1"/>
    <x v="0"/>
    <n v="23"/>
    <x v="3"/>
    <x v="2"/>
    <x v="1"/>
    <x v="229"/>
    <s v="Sin Orden"/>
    <n v="11"/>
    <n v="12"/>
    <n v="2019"/>
    <n v="350"/>
    <s v="No Cruza"/>
    <n v="350"/>
    <n v="23"/>
    <n v="10"/>
    <n v="2019"/>
    <n v="399"/>
    <x v="0"/>
    <n v="49"/>
    <x v="2"/>
  </r>
  <r>
    <s v="P33402019100006"/>
    <x v="0"/>
    <n v="0"/>
    <n v="0"/>
    <s v="                                                                                "/>
    <s v="O.C. Riohacha       "/>
    <s v="MUNICIPIO DE LA JAGUA CONSTRUCCION ECOPARQ LA JAGUA Y URUMITA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1009"/>
    <n v="20191017"/>
    <n v="3340"/>
    <n v="26818371"/>
    <s v="Factibilidad Distribucion "/>
    <s v="NO"/>
    <x v="1"/>
    <n v="30"/>
    <n v="30000"/>
    <s v="Obras "/>
    <x v="0"/>
    <n v="20191017"/>
    <x v="2"/>
    <n v="1"/>
    <x v="0"/>
    <n v="9"/>
    <x v="3"/>
    <x v="2"/>
    <x v="3"/>
    <x v="371"/>
    <s v="Resuelta"/>
    <n v="17"/>
    <n v="10"/>
    <n v="2019"/>
    <n v="405"/>
    <s v="No Cruza"/>
    <n v="8"/>
    <n v="17"/>
    <n v="10"/>
    <n v="2019"/>
    <n v="405"/>
    <x v="0"/>
    <n v="0"/>
    <x v="0"/>
  </r>
  <r>
    <s v="P11102020070061"/>
    <x v="0"/>
    <n v="0"/>
    <n v="0"/>
    <s v="                                                                                "/>
    <s v="O.C. B/quilla Cto   "/>
    <s v="CC EXITO INSTALACION DE MEDICION EMBEBID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MBEBIDA EXITO                                              "/>
    <s v="A3151411                      "/>
    <s v="FERGIE_YULISSA_SOLANO_MANOTAS                                                   "/>
    <s v="AC100"/>
    <n v="20200724"/>
    <n v="20200731"/>
    <n v="1110"/>
    <n v="27878582"/>
    <s v="Factibilidad Distribucion "/>
    <s v="NO"/>
    <x v="1"/>
    <n v="630"/>
    <n v="630000"/>
    <s v="Obras "/>
    <x v="0"/>
    <n v="20200731"/>
    <x v="3"/>
    <n v="1"/>
    <x v="0"/>
    <n v="24"/>
    <x v="6"/>
    <x v="1"/>
    <x v="1"/>
    <x v="104"/>
    <s v="Resuelta"/>
    <n v="31"/>
    <n v="7"/>
    <n v="2020"/>
    <n v="117"/>
    <s v="No Cruza"/>
    <n v="7"/>
    <n v="31"/>
    <n v="7"/>
    <n v="2020"/>
    <n v="117"/>
    <x v="1"/>
    <n v="0"/>
    <x v="0"/>
  </r>
  <r>
    <s v="P34102020110072"/>
    <x v="5"/>
    <n v="0"/>
    <n v="0"/>
    <s v="                                                                                "/>
    <s v="O.C. La 14          "/>
    <s v="FERMIN CERCHAR                                                          "/>
    <n v="300295035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146                      "/>
    <s v="JULIETH_PAOLA_RODRIGUEZ_ARVILLA                                                 "/>
    <s v="AC230"/>
    <n v="20201117"/>
    <n v="20201117"/>
    <n v="3410"/>
    <n v="0"/>
    <m/>
    <s v="NO"/>
    <x v="0"/>
    <n v="3"/>
    <n v="3000"/>
    <s v="Suministros definitivos Simples "/>
    <x v="9"/>
    <n v="20201117"/>
    <x v="1"/>
    <n v="1"/>
    <x v="1"/>
    <n v="17"/>
    <x v="5"/>
    <x v="1"/>
    <x v="0"/>
    <x v="24"/>
    <s v="Sin Orden"/>
    <n v="17"/>
    <n v="11"/>
    <n v="2020"/>
    <n v="8"/>
    <s v="No Cruza"/>
    <n v="8"/>
    <n v="17"/>
    <n v="11"/>
    <n v="2020"/>
    <n v="8"/>
    <x v="1"/>
    <n v="0"/>
    <x v="4"/>
  </r>
  <r>
    <s v="P31602019010021"/>
    <x v="0"/>
    <n v="0"/>
    <n v="0"/>
    <s v="                                                                                "/>
    <s v="O.C. B/quilla Cto   "/>
    <s v="JUANA PEREZ PEREZ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ARRET VIA A URQUIJO KM 1 FINCA                             "/>
    <s v="T3243764                      "/>
    <s v="Hugo_Bello_Sanchez                                                              "/>
    <s v="AC100"/>
    <n v="20190131"/>
    <n v="20190202"/>
    <n v="3160"/>
    <n v="25949073"/>
    <s v="Factibilidad Distribucion "/>
    <s v="NO"/>
    <x v="1"/>
    <n v="25"/>
    <n v="25000"/>
    <s v="Obras "/>
    <x v="0"/>
    <n v="20190202"/>
    <x v="2"/>
    <n v="1"/>
    <x v="0"/>
    <n v="31"/>
    <x v="11"/>
    <x v="2"/>
    <x v="2"/>
    <x v="318"/>
    <s v="Resuelta"/>
    <n v="2"/>
    <n v="2"/>
    <n v="2019"/>
    <n v="662"/>
    <s v="No Cruza"/>
    <n v="2"/>
    <n v="2"/>
    <n v="2"/>
    <n v="2019"/>
    <n v="662"/>
    <x v="0"/>
    <n v="0"/>
    <x v="0"/>
  </r>
  <r>
    <s v="P11102020090004"/>
    <x v="2"/>
    <n v="2648124"/>
    <n v="0"/>
    <s v="                                                                                "/>
    <s v="O.C. B/quilla Cto   "/>
    <s v="PELEGRIN BOLANO                                                         "/>
    <n v="300202853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901"/>
    <n v="20200929"/>
    <n v="1110"/>
    <n v="28232993"/>
    <s v="Seguimiento y rev. instalacion electrica distribucion "/>
    <s v="NO"/>
    <x v="1"/>
    <n v="30"/>
    <n v="30000"/>
    <s v="Aumentos de potencia"/>
    <x v="8"/>
    <n v="20201014"/>
    <x v="2"/>
    <n v="1"/>
    <x v="0"/>
    <n v="1"/>
    <x v="7"/>
    <x v="1"/>
    <x v="1"/>
    <x v="332"/>
    <s v="Resuelta"/>
    <n v="14"/>
    <n v="10"/>
    <n v="2020"/>
    <n v="42"/>
    <d v="2020-10-14T00:00:00"/>
    <n v="43"/>
    <n v="29"/>
    <n v="9"/>
    <n v="2020"/>
    <n v="57"/>
    <x v="1"/>
    <n v="15"/>
    <x v="2"/>
  </r>
  <r>
    <s v="P75412020100007"/>
    <x v="0"/>
    <n v="0"/>
    <n v="0"/>
    <s v="                                                                                "/>
    <s v="O.C. B/quilla Cto   "/>
    <s v="III ETAPA URB- MANATI PRIMERO                                           "/>
    <n v="300791201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016"/>
    <n v="20201023"/>
    <n v="7541"/>
    <n v="28247706"/>
    <s v="Factibilidad Distribucion "/>
    <s v="NO"/>
    <x v="1"/>
    <n v="200"/>
    <n v="200000"/>
    <s v="Obras "/>
    <x v="0"/>
    <n v="20201023"/>
    <x v="5"/>
    <n v="1"/>
    <x v="0"/>
    <n v="16"/>
    <x v="3"/>
    <x v="1"/>
    <x v="4"/>
    <x v="3"/>
    <s v="Resuelta"/>
    <n v="23"/>
    <n v="10"/>
    <n v="2020"/>
    <n v="33"/>
    <s v="No Cruza"/>
    <n v="7"/>
    <n v="23"/>
    <n v="10"/>
    <n v="2020"/>
    <n v="33"/>
    <x v="1"/>
    <n v="0"/>
    <x v="0"/>
  </r>
  <r>
    <s v="P11702020100081"/>
    <x v="5"/>
    <n v="2199771"/>
    <n v="20019695"/>
    <s v="Situacion correcta                                                              "/>
    <s v="OC CCIAL AMERICANO  "/>
    <s v="DERBYS MORA                                                             "/>
    <n v="3014105"/>
    <s v="TC090"/>
    <s v="CR 3 45F 20                                                                                                                                                                                "/>
    <s v="                                                            "/>
    <s v="MP000142                      "/>
    <s v="ANA_KARINA_RIVERO_PEREZ                                                         "/>
    <s v="AC230"/>
    <n v="20201026"/>
    <n v="20201026"/>
    <n v="1170"/>
    <n v="0"/>
    <m/>
    <s v="NO"/>
    <x v="0"/>
    <n v="3"/>
    <n v="3000"/>
    <s v="Aumentos de potencia"/>
    <x v="9"/>
    <n v="20201026"/>
    <x v="1"/>
    <n v="1"/>
    <x v="1"/>
    <n v="26"/>
    <x v="3"/>
    <x v="1"/>
    <x v="1"/>
    <x v="35"/>
    <s v="Sin Orden"/>
    <n v="26"/>
    <n v="10"/>
    <n v="2020"/>
    <n v="30"/>
    <s v="No Cruza"/>
    <n v="30"/>
    <n v="26"/>
    <n v="10"/>
    <n v="2020"/>
    <n v="30"/>
    <x v="1"/>
    <n v="0"/>
    <x v="4"/>
  </r>
  <r>
    <s v="P11102017060144"/>
    <x v="2"/>
    <n v="0"/>
    <n v="0"/>
    <s v="                                                                                "/>
    <s v="O.C. B/quilla Nte   "/>
    <s v="MORENO RUEDA RAMIRO PARQUE INDUSTRIAL MEDITERRANEO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190"/>
    <n v="20170630"/>
    <n v="20170630"/>
    <n v="1110"/>
    <n v="24058140"/>
    <s v="Seguimiento y rev. instalacion electrica distribucion "/>
    <s v="NO"/>
    <x v="1"/>
    <n v="75"/>
    <n v="75000"/>
    <s v="Obras "/>
    <x v="5"/>
    <n v="20180522"/>
    <x v="2"/>
    <n v="1"/>
    <x v="0"/>
    <n v="30"/>
    <x v="4"/>
    <x v="0"/>
    <x v="1"/>
    <x v="601"/>
    <s v="Resuelta"/>
    <n v="22"/>
    <n v="5"/>
    <n v="2018"/>
    <n v="918"/>
    <d v="2017-07-19T00:00:00"/>
    <n v="326"/>
    <n v="30"/>
    <n v="6"/>
    <n v="2017"/>
    <n v="1244"/>
    <x v="0"/>
    <n v="326"/>
    <x v="2"/>
  </r>
  <r>
    <s v="P95302016110009"/>
    <x v="2"/>
    <n v="0"/>
    <n v="0"/>
    <s v="                                                                                "/>
    <s v="O.C. B/quilla Cto   "/>
    <s v="EDUARDO BODEGA MALDONADO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1130"/>
    <n v="20170905"/>
    <n v="9530"/>
    <n v="24464970"/>
    <s v="Seguimiento y rev. instalacion electrica distribucion "/>
    <s v="NO"/>
    <x v="3"/>
    <n v="112.5"/>
    <n v="112500"/>
    <s v="Obras "/>
    <x v="5"/>
    <n v="20190724"/>
    <x v="3"/>
    <n v="1"/>
    <x v="0"/>
    <n v="30"/>
    <x v="5"/>
    <x v="7"/>
    <x v="1"/>
    <x v="705"/>
    <s v="Resuelta"/>
    <n v="24"/>
    <n v="7"/>
    <n v="2019"/>
    <n v="490"/>
    <s v="No Cruza"/>
    <n v="966"/>
    <n v="5"/>
    <n v="9"/>
    <n v="2017"/>
    <n v="1177"/>
    <x v="0"/>
    <n v="687"/>
    <x v="2"/>
  </r>
  <r>
    <s v="P77912020090007"/>
    <x v="9"/>
    <n v="0"/>
    <n v="0"/>
    <s v="                                                                                "/>
    <s v="O.C. La 14          "/>
    <s v="ROBERTO HERRERA BMT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6"/>
    <n v="20200916"/>
    <n v="7791"/>
    <n v="28160500"/>
    <s v="Factibilidad Distribucion "/>
    <s v="NO"/>
    <x v="1"/>
    <n v="45"/>
    <n v="45000"/>
    <s v="Obras "/>
    <x v="15"/>
    <n v="20200916"/>
    <x v="2"/>
    <n v="1"/>
    <x v="3"/>
    <n v="16"/>
    <x v="7"/>
    <x v="1"/>
    <x v="0"/>
    <x v="74"/>
    <s v="Resuelta"/>
    <n v="16"/>
    <n v="9"/>
    <n v="2020"/>
    <n v="70"/>
    <s v="No Cruza"/>
    <n v="0"/>
    <n v="16"/>
    <n v="9"/>
    <n v="2020"/>
    <n v="70"/>
    <x v="1"/>
    <n v="0"/>
    <x v="6"/>
  </r>
  <r>
    <s v="P11102019010102"/>
    <x v="2"/>
    <n v="0"/>
    <n v="0"/>
    <s v="                                                                                "/>
    <s v="C.T.SOLEDAD         "/>
    <s v="K-46 EDIFICIO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DIFICIO K-46                                               "/>
    <s v="T9763922                      "/>
    <s v="Somaya_Rincon                                                                   "/>
    <s v="AC190"/>
    <n v="20190128"/>
    <n v="20190311"/>
    <n v="1110"/>
    <n v="26144611"/>
    <s v="Seguimiento y rev. instalacion electrica distribucion "/>
    <s v="NO"/>
    <x v="1"/>
    <n v="45"/>
    <n v="45000"/>
    <s v="Obras "/>
    <x v="7"/>
    <n v="20190312"/>
    <x v="2"/>
    <n v="1"/>
    <x v="0"/>
    <n v="28"/>
    <x v="11"/>
    <x v="2"/>
    <x v="1"/>
    <x v="113"/>
    <s v="Resuelta"/>
    <n v="12"/>
    <n v="3"/>
    <n v="2019"/>
    <n v="624"/>
    <d v="2019-03-28T00:00:00"/>
    <n v="43"/>
    <n v="11"/>
    <n v="3"/>
    <n v="2019"/>
    <n v="625"/>
    <x v="0"/>
    <n v="1"/>
    <x v="2"/>
  </r>
  <r>
    <s v="P11102018120031"/>
    <x v="4"/>
    <n v="0"/>
    <n v="0"/>
    <s v="                                                                                "/>
    <s v="C.T.SOLEDAD         "/>
    <s v="SANTA MARIA DEL MAR EDS VENTANA AL MUNDO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220"/>
    <n v="20181211"/>
    <n v="20190626"/>
    <n v="1110"/>
    <n v="26106433"/>
    <s v="Seguimiento y rev. instalacion electrica distribucion "/>
    <s v="NO"/>
    <x v="3"/>
    <n v="112.5"/>
    <n v="112500"/>
    <s v="Obras "/>
    <x v="6"/>
    <n v="20190626"/>
    <x v="3"/>
    <n v="1"/>
    <x v="0"/>
    <n v="11"/>
    <x v="9"/>
    <x v="3"/>
    <x v="1"/>
    <x v="864"/>
    <s v="Resuelta"/>
    <n v="26"/>
    <n v="6"/>
    <n v="2019"/>
    <n v="518"/>
    <s v="No Cruza"/>
    <n v="197"/>
    <n v="26"/>
    <n v="6"/>
    <n v="2019"/>
    <n v="518"/>
    <x v="0"/>
    <n v="0"/>
    <x v="3"/>
  </r>
  <r>
    <s v="P93312020060004"/>
    <x v="2"/>
    <n v="0"/>
    <n v="0"/>
    <s v="                                                                                "/>
    <s v="O.C. Riohacha       "/>
    <s v="MUNICIPIO DE BARRANCAS ELECT ZONA RURAL 3 NO INTERCONECTADA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200604"/>
    <n v="20200729"/>
    <n v="9331"/>
    <n v="27601829"/>
    <s v="Factibilidad Distribucion "/>
    <s v="NO"/>
    <x v="1"/>
    <n v="15"/>
    <n v="15000"/>
    <s v="Obras "/>
    <x v="7"/>
    <n v="20200731"/>
    <x v="7"/>
    <n v="1"/>
    <x v="0"/>
    <n v="4"/>
    <x v="4"/>
    <x v="1"/>
    <x v="3"/>
    <x v="27"/>
    <s v="Resuelta"/>
    <n v="31"/>
    <n v="7"/>
    <n v="2020"/>
    <n v="117"/>
    <s v="No Cruza"/>
    <n v="57"/>
    <n v="29"/>
    <n v="7"/>
    <n v="2020"/>
    <n v="119"/>
    <x v="1"/>
    <n v="2"/>
    <x v="2"/>
  </r>
  <r>
    <s v="P11102019010097"/>
    <x v="0"/>
    <n v="2957595"/>
    <n v="0"/>
    <s v="                                                                                "/>
    <s v="C.T.SOLEDAD         "/>
    <s v="GREGORIO VILLALBA                                                       "/>
    <n v="36901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00"/>
    <n v="20190125"/>
    <n v="20190201"/>
    <n v="1110"/>
    <n v="25940974"/>
    <s v="Factibilidad Distribucion "/>
    <s v="NO"/>
    <x v="1"/>
    <n v="50"/>
    <n v="50000"/>
    <s v="Aumentos de potencia"/>
    <x v="0"/>
    <n v="20190201"/>
    <x v="2"/>
    <n v="1"/>
    <x v="0"/>
    <n v="25"/>
    <x v="11"/>
    <x v="2"/>
    <x v="1"/>
    <x v="443"/>
    <s v="Resuelta"/>
    <n v="1"/>
    <n v="2"/>
    <n v="2019"/>
    <n v="663"/>
    <s v="No Cruza"/>
    <n v="7"/>
    <n v="1"/>
    <n v="2"/>
    <n v="2019"/>
    <n v="663"/>
    <x v="0"/>
    <n v="0"/>
    <x v="0"/>
  </r>
  <r>
    <s v="P11502020050001"/>
    <x v="6"/>
    <n v="0"/>
    <n v="0"/>
    <s v="                                                                                "/>
    <s v="O.C. B/quilla Cto   "/>
    <s v="JULIO ANDELFO GRANADOS SUAREZ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70"/>
    <n v="20200504"/>
    <n v="20200507"/>
    <n v="1150"/>
    <n v="27402944"/>
    <s v="Inspección Normalización"/>
    <s v="NO"/>
    <x v="1"/>
    <n v="3"/>
    <n v="3000"/>
    <s v="Suministros definitivos Simples "/>
    <x v="10"/>
    <n v="20200507"/>
    <x v="1"/>
    <n v="1"/>
    <x v="1"/>
    <n v="4"/>
    <x v="2"/>
    <x v="1"/>
    <x v="1"/>
    <x v="158"/>
    <s v="Resuelta"/>
    <n v="7"/>
    <n v="5"/>
    <n v="2020"/>
    <n v="202"/>
    <s v="No Cruza"/>
    <n v="3"/>
    <n v="7"/>
    <n v="5"/>
    <n v="2020"/>
    <n v="202"/>
    <x v="1"/>
    <n v="0"/>
    <x v="1"/>
  </r>
  <r>
    <s v="P11102019080087"/>
    <x v="0"/>
    <n v="0"/>
    <n v="0"/>
    <s v="                                                                                "/>
    <s v="O.C. B/quilla Nte   "/>
    <s v="PROVISIONAL ARTDECON DE COLOMBIA SAS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ARTDECON DE COLOMBIA SAS                                    "/>
    <s v="A3151411                      "/>
    <s v="FERGIE_YULISSA_SOLANO_MANOTAS                                                   "/>
    <s v="AC100"/>
    <n v="20190820"/>
    <n v="20190828"/>
    <n v="1110"/>
    <n v="26644741"/>
    <s v="Factibilidad Distribucion "/>
    <s v="NO"/>
    <x v="1"/>
    <n v="75"/>
    <n v="75000"/>
    <s v="Obras "/>
    <x v="0"/>
    <n v="20190828"/>
    <x v="2"/>
    <n v="1"/>
    <x v="0"/>
    <n v="20"/>
    <x v="10"/>
    <x v="2"/>
    <x v="1"/>
    <x v="313"/>
    <s v="Resuelta"/>
    <n v="28"/>
    <n v="8"/>
    <n v="2019"/>
    <n v="455"/>
    <s v="No Cruza"/>
    <n v="8"/>
    <n v="28"/>
    <n v="8"/>
    <n v="2019"/>
    <n v="455"/>
    <x v="0"/>
    <n v="0"/>
    <x v="0"/>
  </r>
  <r>
    <s v="P93312019040004"/>
    <x v="0"/>
    <n v="0"/>
    <n v="0"/>
    <s v="                                                                                "/>
    <s v="O.C. Riohacha       "/>
    <s v="MUNICIPIO DE ALBANIA COMUNIDAD INDIGENA KERIYUSEIN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0415"/>
    <n v="20190424"/>
    <n v="9331"/>
    <n v="26233742"/>
    <s v="Factibilidad Distribucion "/>
    <s v="NO"/>
    <x v="1"/>
    <n v="100"/>
    <n v="100000"/>
    <s v="Obras "/>
    <x v="0"/>
    <n v="20190424"/>
    <x v="7"/>
    <n v="1"/>
    <x v="0"/>
    <n v="15"/>
    <x v="8"/>
    <x v="2"/>
    <x v="3"/>
    <x v="472"/>
    <s v="Resuelta"/>
    <n v="24"/>
    <n v="4"/>
    <n v="2019"/>
    <n v="581"/>
    <s v="No Cruza"/>
    <n v="9"/>
    <n v="24"/>
    <n v="4"/>
    <n v="2019"/>
    <n v="581"/>
    <x v="0"/>
    <n v="0"/>
    <x v="0"/>
  </r>
  <r>
    <s v="P11802020050027"/>
    <x v="1"/>
    <n v="0"/>
    <n v="0"/>
    <s v="                                                                                "/>
    <s v="Of. Telefónica 24H  "/>
    <s v="LIZETH PAOLA GONZALEZ GONZALEZ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26 57D 02                                                "/>
    <s v="TR051819                      "/>
    <s v="JHESICA_KATHERINE_HERNANDEZ_VERGEL                                              "/>
    <s v="AC236"/>
    <n v="20200529"/>
    <n v="20200728"/>
    <n v="1180"/>
    <n v="27868829"/>
    <s v="Inspección Normalización"/>
    <s v="NO"/>
    <x v="1"/>
    <n v="3"/>
    <n v="3000"/>
    <s v="Suministros definitivos Simples "/>
    <x v="1"/>
    <n v="20200728"/>
    <x v="1"/>
    <n v="1"/>
    <x v="1"/>
    <n v="29"/>
    <x v="2"/>
    <x v="1"/>
    <x v="1"/>
    <x v="871"/>
    <s v="Resuelta"/>
    <n v="28"/>
    <n v="7"/>
    <n v="2020"/>
    <n v="120"/>
    <s v="No Cruza"/>
    <n v="60"/>
    <n v="28"/>
    <n v="7"/>
    <n v="2020"/>
    <n v="120"/>
    <x v="1"/>
    <n v="0"/>
    <x v="1"/>
  </r>
  <r>
    <s v="P11802020070081"/>
    <x v="1"/>
    <n v="0"/>
    <n v="0"/>
    <s v="                                                                                "/>
    <s v="O.C. Soledad        "/>
    <s v="JOSE ANTONIO SANDOVAL MONTERROSA                                        "/>
    <n v="300668811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6"/>
    <n v="20200728"/>
    <n v="20200729"/>
    <n v="1180"/>
    <n v="27889274"/>
    <s v="Inspección Normalización"/>
    <s v="NO"/>
    <x v="1"/>
    <n v="3"/>
    <n v="3000"/>
    <s v="Suministros definitivos Simples "/>
    <x v="8"/>
    <n v="20200806"/>
    <x v="1"/>
    <n v="1"/>
    <x v="1"/>
    <n v="28"/>
    <x v="6"/>
    <x v="1"/>
    <x v="1"/>
    <x v="16"/>
    <s v="Resuelta"/>
    <n v="6"/>
    <n v="8"/>
    <n v="2020"/>
    <n v="111"/>
    <s v="No Cruza"/>
    <n v="9"/>
    <n v="29"/>
    <n v="7"/>
    <n v="2020"/>
    <n v="119"/>
    <x v="1"/>
    <n v="8"/>
    <x v="1"/>
  </r>
  <r>
    <s v="P34102019080128"/>
    <x v="2"/>
    <n v="0"/>
    <n v="0"/>
    <s v="                                                                                "/>
    <s v="ZE Santa_Marta      "/>
    <s v="CONSORCIO INDUMAX                                                       "/>
    <n v="313586075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828"/>
    <n v="20190917"/>
    <n v="3410"/>
    <n v="27032912"/>
    <s v="Seguimiento y rev. instalacion electrica distribucion "/>
    <s v="NO"/>
    <x v="3"/>
    <n v="30"/>
    <n v="30000"/>
    <s v="Obras "/>
    <x v="5"/>
    <n v="20191219"/>
    <x v="2"/>
    <n v="1"/>
    <x v="0"/>
    <n v="28"/>
    <x v="10"/>
    <x v="2"/>
    <x v="0"/>
    <x v="162"/>
    <s v="Resuelta"/>
    <n v="19"/>
    <n v="12"/>
    <n v="2019"/>
    <n v="342"/>
    <d v="2019-12-23T00:00:00"/>
    <n v="113"/>
    <n v="17"/>
    <n v="9"/>
    <n v="2019"/>
    <n v="435"/>
    <x v="0"/>
    <n v="93"/>
    <x v="2"/>
  </r>
  <r>
    <s v="P11802019070058"/>
    <x v="2"/>
    <n v="0"/>
    <n v="0"/>
    <s v="                                                                                "/>
    <s v="O.C. B/quilla Nte   "/>
    <s v="SOLEDAD URB ALTOS DE HORIZONTE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ALTOS DE HORIZONTES                                     "/>
    <s v="A3151411                      "/>
    <s v="FERGIE_YULISSA_SOLANO_MANOTAS                                                   "/>
    <s v="AC190"/>
    <n v="20190712"/>
    <n v="20190806"/>
    <n v="1180"/>
    <n v="27785138"/>
    <s v="Seguimiento y rev. instalacion electrica distribucion "/>
    <s v="NO"/>
    <x v="1"/>
    <n v="150"/>
    <n v="150000"/>
    <s v="Obras "/>
    <x v="5"/>
    <n v="20200806"/>
    <x v="2"/>
    <n v="1"/>
    <x v="0"/>
    <n v="12"/>
    <x v="6"/>
    <x v="2"/>
    <x v="1"/>
    <x v="551"/>
    <s v="Resuelta"/>
    <n v="6"/>
    <n v="8"/>
    <n v="2020"/>
    <n v="111"/>
    <d v="2020-07-09T00:00:00"/>
    <n v="391"/>
    <n v="6"/>
    <n v="8"/>
    <n v="2019"/>
    <n v="477"/>
    <x v="0"/>
    <n v="366"/>
    <x v="2"/>
  </r>
  <r>
    <s v="P11102019090053"/>
    <x v="2"/>
    <n v="0"/>
    <n v="0"/>
    <s v="                                                                                "/>
    <s v="O.C. B/quilla Cto   "/>
    <s v="GALAPA ILUMINACION VIA LA CORDIALIDAD A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67 # 58-15                                              "/>
    <s v="T9763922                      "/>
    <s v="Somaya_Rincon                                                                   "/>
    <s v="AC190"/>
    <n v="20190911"/>
    <n v="20191008"/>
    <n v="1110"/>
    <n v="27063661"/>
    <s v="Seguimiento y rev. instalacion electrica distribucion "/>
    <s v="NO"/>
    <x v="2"/>
    <n v="30"/>
    <n v="30000"/>
    <s v="Obras "/>
    <x v="7"/>
    <n v="20191209"/>
    <x v="2"/>
    <n v="1"/>
    <x v="0"/>
    <n v="11"/>
    <x v="7"/>
    <x v="2"/>
    <x v="1"/>
    <x v="232"/>
    <s v="Pendiente"/>
    <n v="9"/>
    <n v="12"/>
    <n v="2019"/>
    <n v="352"/>
    <d v="2020-01-08T00:00:00"/>
    <n v="352"/>
    <n v="8"/>
    <n v="10"/>
    <n v="2019"/>
    <n v="414"/>
    <x v="0"/>
    <n v="62"/>
    <x v="2"/>
  </r>
  <r>
    <s v="P11502020110027"/>
    <x v="3"/>
    <n v="0"/>
    <n v="0"/>
    <s v="                                                                                "/>
    <s v="XXX NO UTILIZAR     "/>
    <s v="SARITA ELENA FERNANDEZ DE CASTRO RUIZ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ALTOS DE MONTICELLO                                         "/>
    <s v="TR045591                      "/>
    <s v="YOLIMA_MENDOZA_SANCHEZ                                                          "/>
    <s v="AC005"/>
    <n v="20201119"/>
    <n v="20201119"/>
    <n v="1150"/>
    <n v="28290827"/>
    <s v="Inspección Normalización"/>
    <s v="SI"/>
    <x v="2"/>
    <n v="3"/>
    <n v="3000"/>
    <s v="Suministros definitivos Simples "/>
    <x v="3"/>
    <n v="20201119"/>
    <x v="1"/>
    <n v="1"/>
    <x v="1"/>
    <n v="19"/>
    <x v="5"/>
    <x v="1"/>
    <x v="1"/>
    <x v="94"/>
    <s v="Pendiente"/>
    <n v="19"/>
    <n v="11"/>
    <n v="2020"/>
    <n v="6"/>
    <s v="No Cruza"/>
    <n v="6"/>
    <n v="19"/>
    <n v="11"/>
    <n v="2020"/>
    <n v="6"/>
    <x v="1"/>
    <n v="0"/>
    <x v="1"/>
  </r>
  <r>
    <s v="P77532020100003"/>
    <x v="0"/>
    <n v="0"/>
    <n v="0"/>
    <s v="                                                                                "/>
    <s v="O.C. Riohacha       "/>
    <s v="JHONAN GUARIN CIRO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L 11                                                       "/>
    <s v="N3352044                      "/>
    <s v="Laudis_Peñaranda_                                                               "/>
    <s v="AC100"/>
    <n v="20201022"/>
    <n v="20201028"/>
    <n v="7753"/>
    <n v="28246193"/>
    <s v="Factibilidad Distribucion "/>
    <s v="NO"/>
    <x v="1"/>
    <n v="10"/>
    <n v="10000"/>
    <s v="Obras "/>
    <x v="0"/>
    <n v="20201028"/>
    <x v="2"/>
    <n v="1"/>
    <x v="0"/>
    <n v="22"/>
    <x v="3"/>
    <x v="1"/>
    <x v="3"/>
    <x v="431"/>
    <s v="Resuelta"/>
    <n v="28"/>
    <n v="10"/>
    <n v="2020"/>
    <n v="28"/>
    <s v="No Cruza"/>
    <n v="6"/>
    <n v="28"/>
    <n v="10"/>
    <n v="2020"/>
    <n v="28"/>
    <x v="1"/>
    <n v="0"/>
    <x v="0"/>
  </r>
  <r>
    <s v="P93302020110010"/>
    <x v="3"/>
    <n v="0"/>
    <n v="0"/>
    <s v="                                                                                "/>
    <s v="O.C. Riohacha       "/>
    <s v="YENNIS ESTHER DUARTE ARREDONDO                                          "/>
    <n v="3046808310"/>
    <s v="TC090"/>
    <s v="                                                                                                                                                                                           "/>
    <s v="CR 13B                                                      "/>
    <s v="TR183331                      "/>
    <s v="MICHAEL_STEVE_LOPEZ_SALCEDO                                                     "/>
    <s v="AC005"/>
    <n v="20201120"/>
    <n v="20201120"/>
    <n v="9330"/>
    <n v="28293898"/>
    <s v="Inspección Normalización"/>
    <s v="NO"/>
    <x v="2"/>
    <n v="3"/>
    <n v="3000"/>
    <s v="Suministros definitivos Simples "/>
    <x v="3"/>
    <n v="20201120"/>
    <x v="1"/>
    <n v="1"/>
    <x v="1"/>
    <n v="20"/>
    <x v="5"/>
    <x v="1"/>
    <x v="3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11802020110020"/>
    <x v="5"/>
    <n v="0"/>
    <n v="0"/>
    <s v="                                                                                "/>
    <s v="OC CCIAL AMERICANO  "/>
    <s v="LUIS ALFONSO PAEZ DE LA HOZ                                             "/>
    <n v="3116831740"/>
    <s v="TC090"/>
    <s v="                                                                                                                                                                                           "/>
    <s v="=CLL 21 50 94                                               "/>
    <s v="MP000430                      "/>
    <s v="MICHEL_ANDREA_ALONSO_TORRES                                                     "/>
    <s v="AC230"/>
    <n v="20201104"/>
    <n v="20201104"/>
    <n v="1180"/>
    <n v="0"/>
    <m/>
    <s v="NO"/>
    <x v="0"/>
    <n v="3"/>
    <n v="3000"/>
    <s v="Suministros definitivos Simples "/>
    <x v="9"/>
    <n v="20201104"/>
    <x v="1"/>
    <n v="1"/>
    <x v="1"/>
    <n v="4"/>
    <x v="5"/>
    <x v="1"/>
    <x v="1"/>
    <x v="97"/>
    <s v="Sin Orden"/>
    <n v="4"/>
    <n v="11"/>
    <n v="2020"/>
    <n v="21"/>
    <s v="No Cruza"/>
    <n v="21"/>
    <n v="4"/>
    <n v="11"/>
    <n v="2020"/>
    <n v="21"/>
    <x v="1"/>
    <n v="0"/>
    <x v="4"/>
  </r>
  <r>
    <s v="P11102019110035"/>
    <x v="0"/>
    <n v="8660342"/>
    <n v="20083596"/>
    <s v="Suspendido por impago                                                           "/>
    <s v="Central de Escritos "/>
    <s v="PORTUARIO DISTRITO ESPECIAL INDUSTRIAL Y                                "/>
    <n v="3003360026"/>
    <s v="TC095"/>
    <s v="CL 47 32 72               LOC     1                                                                                                                                                        "/>
    <s v="                                                            "/>
    <s v="T2464384                      "/>
    <s v="PAOLA_PALMIERI_MARTINEZ                                                         "/>
    <s v="AC100"/>
    <n v="20191108"/>
    <n v="20191119"/>
    <n v="1110"/>
    <n v="26906413"/>
    <s v="Factibilidad Distribucion "/>
    <s v="NO"/>
    <x v="1"/>
    <n v="150"/>
    <n v="150000"/>
    <s v="Aumentos de potencia"/>
    <x v="0"/>
    <n v="20191119"/>
    <x v="3"/>
    <n v="1"/>
    <x v="0"/>
    <n v="8"/>
    <x v="5"/>
    <x v="2"/>
    <x v="1"/>
    <x v="223"/>
    <s v="Resuelta"/>
    <n v="19"/>
    <n v="11"/>
    <n v="2019"/>
    <n v="372"/>
    <s v="No Cruza"/>
    <n v="11"/>
    <n v="19"/>
    <n v="11"/>
    <n v="2019"/>
    <n v="372"/>
    <x v="0"/>
    <n v="0"/>
    <x v="0"/>
  </r>
  <r>
    <s v="P93532020030002"/>
    <x v="0"/>
    <n v="0"/>
    <n v="0"/>
    <s v="                                                                                "/>
    <s v="ZE Santa_Marta      "/>
    <s v="  MUNICIPIO DE CHIBOLO                                                  "/>
    <n v="3205058128"/>
    <s v="TC095"/>
    <s v="                                                                                                                                                                                           "/>
    <s v="C 5                                                         "/>
    <s v="T9697258                      "/>
    <s v="Adriana_Duran_Q                                                                 "/>
    <s v="AC100"/>
    <n v="20200306"/>
    <n v="20200505"/>
    <n v="9353"/>
    <n v="27386275"/>
    <s v="Factibilidad Distribucion "/>
    <s v="NO"/>
    <x v="1"/>
    <n v="15"/>
    <n v="15000"/>
    <s v="Obras "/>
    <x v="0"/>
    <n v="20200505"/>
    <x v="2"/>
    <n v="1"/>
    <x v="0"/>
    <n v="6"/>
    <x v="0"/>
    <x v="1"/>
    <x v="0"/>
    <x v="93"/>
    <s v="Resuelta"/>
    <n v="5"/>
    <n v="5"/>
    <n v="2020"/>
    <n v="204"/>
    <s v="No Cruza"/>
    <n v="60"/>
    <n v="5"/>
    <n v="5"/>
    <n v="2020"/>
    <n v="204"/>
    <x v="1"/>
    <n v="0"/>
    <x v="0"/>
  </r>
  <r>
    <s v="P12202020100017"/>
    <x v="3"/>
    <n v="0"/>
    <n v="0"/>
    <s v="                                                                                "/>
    <s v="O.C. Soledad        "/>
    <s v="MILENA SALTARIN JIMENEZ                                                 "/>
    <n v="312670076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017831                      "/>
    <s v="ALONSO ENRIQUE ORTEGA SILVERA                                                   "/>
    <s v="AC005"/>
    <n v="20201023"/>
    <n v="20201023"/>
    <n v="1220"/>
    <n v="28248585"/>
    <s v="Inspección Normalización"/>
    <s v="NO"/>
    <x v="2"/>
    <n v="3"/>
    <n v="3000"/>
    <s v="Suministros definitivos Simples "/>
    <x v="3"/>
    <n v="20201023"/>
    <x v="1"/>
    <n v="1"/>
    <x v="1"/>
    <n v="23"/>
    <x v="3"/>
    <x v="1"/>
    <x v="4"/>
    <x v="56"/>
    <s v="Pendiente"/>
    <n v="23"/>
    <n v="10"/>
    <n v="2020"/>
    <n v="33"/>
    <d v="2020-10-23T00:00:00"/>
    <n v="33"/>
    <n v="23"/>
    <n v="10"/>
    <n v="2020"/>
    <n v="33"/>
    <x v="1"/>
    <n v="0"/>
    <x v="1"/>
  </r>
  <r>
    <s v="P12102018080046"/>
    <x v="2"/>
    <n v="0"/>
    <n v="0"/>
    <s v="                                                                                "/>
    <s v="O.C Sabanalarga     "/>
    <s v="GRAO S.A.S INVERSIONES                                                  "/>
    <n v="3005618583"/>
    <s v="TC092"/>
    <s v="                                                                                                                                                                                           "/>
    <s v="APTO 1 Y APTO 2                                             "/>
    <s v="T9763922                      "/>
    <s v="Somaya_Rincon                                                                   "/>
    <s v="AC190"/>
    <n v="20180822"/>
    <n v="20180925"/>
    <n v="1210"/>
    <n v="27121652"/>
    <s v="Seguimiento y rev. instalacion electrica distribucion "/>
    <s v="NO"/>
    <x v="3"/>
    <n v="112.5"/>
    <n v="112500"/>
    <s v="Obras "/>
    <x v="5"/>
    <n v="20200925"/>
    <x v="3"/>
    <n v="1"/>
    <x v="0"/>
    <n v="22"/>
    <x v="10"/>
    <x v="3"/>
    <x v="4"/>
    <x v="698"/>
    <s v="Resuelta"/>
    <n v="25"/>
    <n v="9"/>
    <n v="2020"/>
    <n v="61"/>
    <s v="No Cruza"/>
    <n v="765"/>
    <n v="25"/>
    <n v="9"/>
    <n v="2018"/>
    <n v="792"/>
    <x v="0"/>
    <n v="731"/>
    <x v="2"/>
  </r>
  <r>
    <s v="P11102020110103"/>
    <x v="9"/>
    <n v="2340240"/>
    <n v="20147522"/>
    <s v="Situacion correcta                                                              "/>
    <s v="O.C. B/quilla Nte   "/>
    <s v="JAIRO ENRIQUE JIMENEZ SOLANA                                            "/>
    <n v="3107342128"/>
    <s v="TC092"/>
    <s v="CR 46 76 68                                                                                                                                                                                "/>
    <s v="                                                            "/>
    <s v="A0840971                      "/>
    <s v="JEISSON_JAIR_LARIOS_DIAZ                                                        "/>
    <s v="AC090"/>
    <n v="20201118"/>
    <n v="20201118"/>
    <n v="1110"/>
    <n v="28290043"/>
    <s v="Factibilidad Distribucion "/>
    <s v="NO"/>
    <x v="2"/>
    <n v="37.5"/>
    <n v="37500"/>
    <s v="Aumentos de potencia"/>
    <x v="15"/>
    <n v="20201118"/>
    <x v="2"/>
    <n v="1"/>
    <x v="0"/>
    <n v="18"/>
    <x v="5"/>
    <x v="1"/>
    <x v="1"/>
    <x v="66"/>
    <s v="Pendiente"/>
    <n v="18"/>
    <n v="11"/>
    <n v="2020"/>
    <n v="7"/>
    <s v="No Cruza"/>
    <n v="7"/>
    <n v="18"/>
    <n v="11"/>
    <n v="2020"/>
    <n v="7"/>
    <x v="1"/>
    <n v="0"/>
    <x v="6"/>
  </r>
  <r>
    <s v="P95102015030027"/>
    <x v="4"/>
    <n v="0"/>
    <n v="0"/>
    <s v="                                                                                "/>
    <s v="O.C. B/quilla Nte   "/>
    <s v="ALCALDIA URBANIZACION LAS CAYENAS II ETAPA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 COLEGIO LAS CAYENAS                                    "/>
    <s v="T0925304                      "/>
    <s v="MARTHA_VICTORIA_SALAS_CUAN                                                      "/>
    <s v="AC220"/>
    <n v="20150317"/>
    <n v="20150507"/>
    <n v="9510"/>
    <n v="21470384"/>
    <s v="Seguimiento y rev. instalacion electrica distribucion "/>
    <s v="NO"/>
    <x v="1"/>
    <n v="100"/>
    <n v="100000"/>
    <s v="Obras "/>
    <x v="6"/>
    <n v="20150507"/>
    <x v="6"/>
    <n v="1"/>
    <x v="0"/>
    <n v="17"/>
    <x v="0"/>
    <x v="4"/>
    <x v="1"/>
    <x v="872"/>
    <s v="Resuelta"/>
    <n v="7"/>
    <n v="5"/>
    <n v="2015"/>
    <n v="2029"/>
    <s v="No Cruza"/>
    <n v="51"/>
    <n v="7"/>
    <n v="5"/>
    <n v="2015"/>
    <n v="2029"/>
    <x v="0"/>
    <n v="0"/>
    <x v="3"/>
  </r>
  <r>
    <s v="P11102019090145"/>
    <x v="4"/>
    <n v="2323197"/>
    <n v="20160355"/>
    <s v="Situacion correcta                                                              "/>
    <s v="O.C. B/quilla Nte   "/>
    <s v="JORGE ALBERTO GARCIA GOMEZ                                              "/>
    <n v="3194110680"/>
    <s v="TC088"/>
    <s v="CR 51B 80 124                                                                                                                                                                              "/>
    <s v="EDIFCIO TERRAZIINO                                          "/>
    <s v="A3151411                      "/>
    <s v="FERGIE_YULISSA_SOLANO_MANOTAS                                                   "/>
    <s v="AC220"/>
    <n v="20190926"/>
    <n v="20200110"/>
    <n v="1110"/>
    <n v="27028462"/>
    <s v="Seguimiento y rev. instalacion electrica distribucion "/>
    <s v="NO"/>
    <x v="3"/>
    <n v="75"/>
    <n v="75000"/>
    <s v="Aumentos de potencia"/>
    <x v="6"/>
    <n v="20200110"/>
    <x v="3"/>
    <n v="1"/>
    <x v="0"/>
    <n v="26"/>
    <x v="7"/>
    <x v="2"/>
    <x v="1"/>
    <x v="541"/>
    <s v="Resuelta"/>
    <n v="10"/>
    <n v="1"/>
    <n v="2020"/>
    <n v="320"/>
    <s v="No Cruza"/>
    <n v="106"/>
    <n v="10"/>
    <n v="1"/>
    <n v="2020"/>
    <n v="320"/>
    <x v="1"/>
    <n v="0"/>
    <x v="3"/>
  </r>
  <r>
    <s v="P93322020100003"/>
    <x v="5"/>
    <n v="0"/>
    <n v="0"/>
    <s v="                                                                                "/>
    <s v="Of. Telefónica 24H  "/>
    <s v="GEITZA MARIA PARODY MEDINA                                              "/>
    <n v="30072481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006"/>
    <n v="20201006"/>
    <n v="9332"/>
    <n v="0"/>
    <m/>
    <s v="NO"/>
    <x v="0"/>
    <n v="3"/>
    <n v="3000"/>
    <s v="Suministros definitivos Simples "/>
    <x v="8"/>
    <n v="20201030"/>
    <x v="1"/>
    <n v="1"/>
    <x v="1"/>
    <n v="6"/>
    <x v="3"/>
    <x v="1"/>
    <x v="3"/>
    <x v="177"/>
    <s v="Sin Orden"/>
    <n v="30"/>
    <n v="10"/>
    <n v="2020"/>
    <n v="26"/>
    <s v="No Cruza"/>
    <n v="26"/>
    <n v="6"/>
    <n v="10"/>
    <n v="2020"/>
    <n v="50"/>
    <x v="1"/>
    <n v="24"/>
    <x v="4"/>
  </r>
  <r>
    <s v="P95202020020008"/>
    <x v="0"/>
    <n v="0"/>
    <n v="0"/>
    <s v="                                                                                "/>
    <s v="O.C Sabanalarga     "/>
    <s v="ALFREDO CASTELLON ARRIET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VILLA CASTELLON                                             "/>
    <s v="A8742068                      "/>
    <s v="Alvaro_Enrique_Hernandez_Suarez                                                 "/>
    <s v="AC100"/>
    <n v="20200207"/>
    <n v="20200214"/>
    <n v="9520"/>
    <n v="27153764"/>
    <s v="Factibilidad Distribucion "/>
    <s v="NO"/>
    <x v="1"/>
    <n v="25"/>
    <n v="25000"/>
    <s v="Obras "/>
    <x v="0"/>
    <n v="20200214"/>
    <x v="2"/>
    <n v="1"/>
    <x v="0"/>
    <n v="7"/>
    <x v="1"/>
    <x v="1"/>
    <x v="4"/>
    <x v="1"/>
    <s v="Resuelta"/>
    <n v="14"/>
    <n v="2"/>
    <n v="2020"/>
    <n v="285"/>
    <s v="No Cruza"/>
    <n v="7"/>
    <n v="14"/>
    <n v="2"/>
    <n v="2020"/>
    <n v="285"/>
    <x v="1"/>
    <n v="0"/>
    <x v="0"/>
  </r>
  <r>
    <s v="P95302020030003"/>
    <x v="1"/>
    <n v="0"/>
    <n v="0"/>
    <s v="                                                                                "/>
    <s v="O.C. B/quilla Nte   "/>
    <s v="ORLANDO ANTONIO RICO ROMERO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 13 VIA 11 144                                            "/>
    <s v="A0840971                      "/>
    <s v="JEISSON_JAIR_LARIOS_DIAZ                                                        "/>
    <s v="AC236"/>
    <n v="20200312"/>
    <n v="20200318"/>
    <n v="9530"/>
    <n v="27258447"/>
    <s v="Inspección Normalización"/>
    <s v="NO"/>
    <x v="1"/>
    <n v="3"/>
    <n v="3000"/>
    <s v="Suministros definitivos Simples "/>
    <x v="1"/>
    <n v="20200318"/>
    <x v="1"/>
    <n v="1"/>
    <x v="1"/>
    <n v="12"/>
    <x v="0"/>
    <x v="1"/>
    <x v="1"/>
    <x v="45"/>
    <s v="Resuelta"/>
    <n v="18"/>
    <n v="3"/>
    <n v="2020"/>
    <n v="252"/>
    <s v="No Cruza"/>
    <n v="6"/>
    <n v="18"/>
    <n v="3"/>
    <n v="2020"/>
    <n v="252"/>
    <x v="1"/>
    <n v="0"/>
    <x v="1"/>
  </r>
  <r>
    <s v="P11802020100099"/>
    <x v="1"/>
    <n v="0"/>
    <n v="0"/>
    <s v="                                                                                "/>
    <s v="O.C. Soledad        "/>
    <s v="ANA ISABEL VARGAS PERTUZ                                                "/>
    <n v="3005075589"/>
    <s v="TC090"/>
    <s v="                                                                                                                                                                                           "/>
    <s v="AL LADO DEL NIC 5926488                                     "/>
    <s v="A2670921                      "/>
    <s v="Margarita_Ortiz_Dominguez                                                       "/>
    <s v="AC236"/>
    <n v="20201029"/>
    <n v="20201113"/>
    <n v="1180"/>
    <n v="28289090"/>
    <s v="Inspección Normalización"/>
    <s v="NO"/>
    <x v="2"/>
    <n v="3"/>
    <n v="3000"/>
    <s v="Suministros definitivos Simples "/>
    <x v="1"/>
    <n v="20201113"/>
    <x v="1"/>
    <n v="1"/>
    <x v="1"/>
    <n v="29"/>
    <x v="3"/>
    <x v="1"/>
    <x v="1"/>
    <x v="240"/>
    <s v="Pendiente"/>
    <n v="13"/>
    <n v="11"/>
    <n v="2020"/>
    <n v="12"/>
    <s v="No Cruza"/>
    <n v="12"/>
    <n v="13"/>
    <n v="11"/>
    <n v="2020"/>
    <n v="12"/>
    <x v="1"/>
    <n v="0"/>
    <x v="1"/>
  </r>
  <r>
    <s v="P11102019120056"/>
    <x v="1"/>
    <n v="0"/>
    <n v="0"/>
    <s v="                                                                                "/>
    <s v="O.C. B/quilla Nte   "/>
    <s v="CARLOS ALFONSO TORRES OROZCO                                            "/>
    <n v="3007524448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059                      "/>
    <s v="                                                                                "/>
    <s v="AC236"/>
    <n v="20191209"/>
    <n v="20191213"/>
    <n v="1110"/>
    <n v="26988725"/>
    <s v="Inspección Normalización"/>
    <s v="NO"/>
    <x v="1"/>
    <n v="3"/>
    <n v="3000"/>
    <s v="Suministros definitivos Simples "/>
    <x v="1"/>
    <n v="20191213"/>
    <x v="1"/>
    <n v="1"/>
    <x v="1"/>
    <n v="9"/>
    <x v="9"/>
    <x v="2"/>
    <x v="1"/>
    <x v="721"/>
    <s v="Resuelta"/>
    <n v="13"/>
    <n v="12"/>
    <n v="2019"/>
    <n v="348"/>
    <s v="No Cruza"/>
    <n v="4"/>
    <n v="13"/>
    <n v="12"/>
    <n v="2019"/>
    <n v="348"/>
    <x v="1"/>
    <n v="0"/>
    <x v="1"/>
  </r>
  <r>
    <s v="P11502019070029"/>
    <x v="2"/>
    <n v="2631852"/>
    <n v="0"/>
    <s v="                                                                                "/>
    <s v="O.C. B/quilla Nte   "/>
    <s v="ISMAEL ROSALES                                                          "/>
    <n v="3015395097"/>
    <s v="TC090"/>
    <s v="                                                                                                                                                                                           "/>
    <s v="=CLL 2 5 20                                                 "/>
    <s v="A3151411                      "/>
    <s v="FERGIE_YULISSA_SOLANO_MANOTAS                                                   "/>
    <s v="AC190"/>
    <n v="20190725"/>
    <n v="20190808"/>
    <n v="1150"/>
    <n v="26680657"/>
    <s v="Seguimiento y rev. instalacion electrica distribucion "/>
    <s v="NO"/>
    <x v="3"/>
    <n v="45"/>
    <n v="45000"/>
    <s v="Aumentos de potencia"/>
    <x v="8"/>
    <n v="20190918"/>
    <x v="2"/>
    <n v="1"/>
    <x v="0"/>
    <n v="25"/>
    <x v="6"/>
    <x v="2"/>
    <x v="1"/>
    <x v="605"/>
    <s v="Resuelta"/>
    <n v="18"/>
    <n v="9"/>
    <n v="2019"/>
    <n v="434"/>
    <s v="No Cruza"/>
    <n v="55"/>
    <n v="8"/>
    <n v="8"/>
    <n v="2019"/>
    <n v="475"/>
    <x v="0"/>
    <n v="41"/>
    <x v="2"/>
  </r>
  <r>
    <s v="P34102019090128"/>
    <x v="2"/>
    <n v="0"/>
    <n v="0"/>
    <s v="                                                                                "/>
    <s v="ZE Santa_Marta      "/>
    <s v="MINCA MALL AQUARELA PLAZA SAS CENTRO COMERCIAL                          "/>
    <n v="3045609668"/>
    <s v="TC092"/>
    <s v="                                                                                                                                                                                           "/>
    <s v="PROVISIONAL DE OBRA                                         "/>
    <s v="T9697258                      "/>
    <s v="Adriana_Duran_Q                                                                 "/>
    <s v="AC190"/>
    <n v="20190930"/>
    <n v="20200212"/>
    <n v="3410"/>
    <n v="27991759"/>
    <s v="Seguimiento y rev. instalacion electrica distribucion "/>
    <s v="NO"/>
    <x v="3"/>
    <n v="112.5"/>
    <n v="112500"/>
    <s v="Obras "/>
    <x v="7"/>
    <n v="20200708"/>
    <x v="2"/>
    <n v="1"/>
    <x v="0"/>
    <n v="30"/>
    <x v="7"/>
    <x v="2"/>
    <x v="0"/>
    <x v="33"/>
    <s v="Resuelta"/>
    <n v="8"/>
    <n v="7"/>
    <n v="2020"/>
    <n v="140"/>
    <d v="2020-08-14T00:00:00"/>
    <n v="282"/>
    <n v="12"/>
    <n v="2"/>
    <n v="2020"/>
    <n v="287"/>
    <x v="1"/>
    <n v="147"/>
    <x v="2"/>
  </r>
  <r>
    <s v="P34102019080130"/>
    <x v="2"/>
    <n v="0"/>
    <n v="0"/>
    <s v="                                                                                "/>
    <s v="ZE Santa_Marta      "/>
    <s v="CONSORCIO INDUMAX                                                       "/>
    <n v="3135860759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828"/>
    <n v="20190916"/>
    <n v="3410"/>
    <n v="27106774"/>
    <s v="Seguimiento y rev. instalacion electrica distribucion "/>
    <s v="NO"/>
    <x v="3"/>
    <n v="30"/>
    <n v="30000"/>
    <s v="Obras "/>
    <x v="5"/>
    <n v="20191219"/>
    <x v="2"/>
    <n v="1"/>
    <x v="0"/>
    <n v="28"/>
    <x v="10"/>
    <x v="2"/>
    <x v="0"/>
    <x v="162"/>
    <s v="Resuelta"/>
    <n v="19"/>
    <n v="12"/>
    <n v="2019"/>
    <n v="342"/>
    <d v="2020-01-23T00:00:00"/>
    <n v="113"/>
    <n v="16"/>
    <n v="9"/>
    <n v="2019"/>
    <n v="436"/>
    <x v="0"/>
    <n v="94"/>
    <x v="2"/>
  </r>
  <r>
    <s v="P11502020060013"/>
    <x v="2"/>
    <n v="0"/>
    <n v="0"/>
    <s v="                                                                                "/>
    <s v="O.C. B/quilla Cto   "/>
    <s v="  PROVISIONAL EDIFICIO SURA BARRANQUILLA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NAL EDIFICIO SURA                                   "/>
    <s v="A3151411                      "/>
    <s v="FERGIE_YULISSA_SOLANO_MANOTAS                                                   "/>
    <s v="AC190"/>
    <n v="20200626"/>
    <n v="20200803"/>
    <n v="1150"/>
    <n v="28292706"/>
    <s v="Seguimiento y rev. instalacion electrica distribucion "/>
    <s v="NO"/>
    <x v="2"/>
    <n v="112.5"/>
    <n v="112500"/>
    <s v="Obras "/>
    <x v="7"/>
    <n v="20201108"/>
    <x v="2"/>
    <n v="1"/>
    <x v="0"/>
    <n v="26"/>
    <x v="4"/>
    <x v="1"/>
    <x v="1"/>
    <x v="224"/>
    <s v="Pendiente"/>
    <n v="8"/>
    <n v="11"/>
    <n v="2020"/>
    <n v="17"/>
    <s v="No Cruza"/>
    <n v="17"/>
    <n v="3"/>
    <n v="8"/>
    <n v="2020"/>
    <n v="114"/>
    <x v="1"/>
    <n v="97"/>
    <x v="2"/>
  </r>
  <r>
    <s v="P11502019090025"/>
    <x v="4"/>
    <n v="0"/>
    <n v="0"/>
    <s v="                                                                                "/>
    <s v="O.C. B/quilla Nte   "/>
    <s v="  PLAZA FLORENCIA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LOTE 7A2 PLAZA FLORENCIA                                    "/>
    <s v="A3151411                      "/>
    <s v="FERGIE_YULISSA_SOLANO_MANOTAS                                                   "/>
    <s v="AC220"/>
    <n v="20190925"/>
    <n v="20200414"/>
    <n v="1150"/>
    <n v="27073762"/>
    <s v="Seguimiento y rev. instalacion electrica distribucion "/>
    <s v="NO"/>
    <x v="3"/>
    <n v="112.5"/>
    <n v="112500"/>
    <s v="Obras "/>
    <x v="6"/>
    <n v="20200414"/>
    <x v="2"/>
    <n v="1"/>
    <x v="0"/>
    <n v="25"/>
    <x v="7"/>
    <x v="2"/>
    <x v="1"/>
    <x v="311"/>
    <s v="Resuelta"/>
    <n v="14"/>
    <n v="4"/>
    <n v="2020"/>
    <n v="225"/>
    <s v="No Cruza"/>
    <n v="202"/>
    <n v="14"/>
    <n v="4"/>
    <n v="2020"/>
    <n v="225"/>
    <x v="1"/>
    <n v="0"/>
    <x v="3"/>
  </r>
  <r>
    <s v="P11702020070080"/>
    <x v="2"/>
    <n v="0"/>
    <n v="0"/>
    <s v="                                                                                "/>
    <s v="O.C. B/quilla Cto   "/>
    <s v="  CONSTRUCCIONES OBYCON S.A.S                                           "/>
    <n v="3165349548"/>
    <s v="TC088"/>
    <s v="                                                                                                                                                                                           "/>
    <s v="SHOW ROOM  ENTRESIERRAS                                     "/>
    <s v="A3151411                      "/>
    <s v="FERGIE_YULISSA_SOLANO_MANOTAS                                                   "/>
    <s v="AC190"/>
    <n v="20200729"/>
    <n v="20200907"/>
    <n v="1170"/>
    <n v="28285706"/>
    <s v="Seguimiento y rev. instalacion electrica distribucion "/>
    <s v="NO"/>
    <x v="2"/>
    <n v="112.5"/>
    <n v="112500"/>
    <s v="Obras "/>
    <x v="8"/>
    <n v="20201117"/>
    <x v="2"/>
    <n v="1"/>
    <x v="0"/>
    <n v="29"/>
    <x v="6"/>
    <x v="1"/>
    <x v="1"/>
    <x v="167"/>
    <s v="Pendiente"/>
    <n v="17"/>
    <n v="11"/>
    <n v="2020"/>
    <n v="8"/>
    <s v="No Cruza"/>
    <n v="8"/>
    <n v="7"/>
    <n v="9"/>
    <n v="2020"/>
    <n v="79"/>
    <x v="1"/>
    <n v="71"/>
    <x v="2"/>
  </r>
  <r>
    <s v="P12102019010019"/>
    <x v="2"/>
    <n v="0"/>
    <n v="0"/>
    <s v="                                                                                "/>
    <s v="O.C Sabanalarga     "/>
    <s v="ASOATLANTICO ASOCIACION MUNICIPIO DEL ATLANTICO                         "/>
    <n v="3885130"/>
    <s v="TC092"/>
    <s v="                                                                                                                                                                                           "/>
    <s v="FINCA LOS VOLCANES II-LAS PETR                              "/>
    <s v="MP000074                      "/>
    <s v="                                                                                "/>
    <s v="AC190"/>
    <n v="20190122"/>
    <n v="20190409"/>
    <n v="1210"/>
    <n v="26253880"/>
    <s v="Seguimiento y rev. instalacion electrica distribucion "/>
    <s v="NO"/>
    <x v="3"/>
    <n v="90"/>
    <n v="90000"/>
    <s v="Obras "/>
    <x v="8"/>
    <n v="20190903"/>
    <x v="2"/>
    <n v="1"/>
    <x v="0"/>
    <n v="22"/>
    <x v="11"/>
    <x v="2"/>
    <x v="4"/>
    <x v="688"/>
    <s v="Resuelta"/>
    <n v="3"/>
    <n v="9"/>
    <n v="2019"/>
    <n v="449"/>
    <s v="No Cruza"/>
    <n v="224"/>
    <n v="9"/>
    <n v="4"/>
    <n v="2019"/>
    <n v="596"/>
    <x v="0"/>
    <n v="147"/>
    <x v="2"/>
  </r>
  <r>
    <s v="P12102018120023"/>
    <x v="0"/>
    <n v="0"/>
    <n v="0"/>
    <s v="                                                                                "/>
    <s v="O.C Sabanalarga     "/>
    <s v="GERMAN PANCRACIO MEDINA CEPEDA                                          "/>
    <n v="3103529498"/>
    <s v="TC092"/>
    <s v="                                                                                                                                                                                           "/>
    <s v="FINCA LA CABAÑA BMT                                         "/>
    <s v="T9763922                      "/>
    <s v="Somaya_Rincon                                                                   "/>
    <s v="AC100"/>
    <n v="20181226"/>
    <n v="20190114"/>
    <n v="1210"/>
    <n v="25844383"/>
    <s v="Factibilidad Distribucion "/>
    <s v="NO"/>
    <x v="1"/>
    <n v="25"/>
    <n v="25000"/>
    <s v="Obras "/>
    <x v="0"/>
    <n v="20190114"/>
    <x v="2"/>
    <n v="1"/>
    <x v="0"/>
    <n v="26"/>
    <x v="9"/>
    <x v="3"/>
    <x v="4"/>
    <x v="64"/>
    <s v="Resuelta"/>
    <n v="14"/>
    <n v="1"/>
    <n v="2019"/>
    <n v="681"/>
    <s v="No Cruza"/>
    <n v="19"/>
    <n v="14"/>
    <n v="1"/>
    <n v="2019"/>
    <n v="681"/>
    <x v="0"/>
    <n v="0"/>
    <x v="0"/>
  </r>
  <r>
    <s v="P93532020070002"/>
    <x v="2"/>
    <n v="0"/>
    <n v="0"/>
    <s v="                                                                                "/>
    <s v="O.C. La 14          "/>
    <s v="JULIO GARCIA RADA BMT FCA CATAMARCA                                     "/>
    <n v="3233698702"/>
    <s v="TC090"/>
    <s v="                                                                                                                                                                                           "/>
    <s v="VEC 7748697                                                 "/>
    <s v="C9794580                      "/>
    <s v="TATIANA ADELA LUQUEZ VANSTRAHLEM                                                "/>
    <s v="AC190"/>
    <n v="20200717"/>
    <n v="20201030"/>
    <n v="9353"/>
    <n v="28260687"/>
    <s v="Seguimiento y rev. instalacion electrica distribucion "/>
    <s v="NO"/>
    <x v="1"/>
    <n v="25"/>
    <n v="25000"/>
    <s v="Obras "/>
    <x v="2"/>
    <n v="20201030"/>
    <x v="2"/>
    <n v="1"/>
    <x v="0"/>
    <n v="17"/>
    <x v="6"/>
    <x v="1"/>
    <x v="0"/>
    <x v="361"/>
    <s v="Resuelta"/>
    <n v="30"/>
    <n v="10"/>
    <n v="2020"/>
    <n v="26"/>
    <s v="No Cruza"/>
    <n v="105"/>
    <n v="30"/>
    <n v="10"/>
    <n v="2020"/>
    <n v="26"/>
    <x v="1"/>
    <n v="0"/>
    <x v="2"/>
  </r>
  <r>
    <s v="P75512020020009"/>
    <x v="2"/>
    <n v="0"/>
    <n v="0"/>
    <s v="                                                                                "/>
    <s v="O.C. B/quilla Nte   "/>
    <s v="  PROYECTO EDIFICIO BAVARO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200227"/>
    <n v="20200318"/>
    <n v="7551"/>
    <n v="27247808"/>
    <s v="Factibilidad Distribucion "/>
    <s v="NO"/>
    <x v="1"/>
    <n v="75"/>
    <n v="75000"/>
    <s v="Obras "/>
    <x v="2"/>
    <n v="20200318"/>
    <x v="2"/>
    <n v="1"/>
    <x v="0"/>
    <n v="27"/>
    <x v="1"/>
    <x v="1"/>
    <x v="1"/>
    <x v="58"/>
    <s v="Resuelta"/>
    <n v="18"/>
    <n v="3"/>
    <n v="2020"/>
    <n v="252"/>
    <s v="No Cruza"/>
    <n v="20"/>
    <n v="18"/>
    <n v="3"/>
    <n v="2020"/>
    <n v="252"/>
    <x v="1"/>
    <n v="0"/>
    <x v="2"/>
  </r>
  <r>
    <s v="P93312020030008"/>
    <x v="0"/>
    <n v="0"/>
    <n v="0"/>
    <s v="                                                                                "/>
    <s v="O.C. Riohacha       "/>
    <s v="MUNICIPIO DE BARRANCAS AMPLIACION REDES ELE COM INDIGENA CHAREO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325"/>
    <n v="20200330"/>
    <n v="9331"/>
    <n v="27291645"/>
    <s v="Factibilidad Distribucion "/>
    <s v="NO"/>
    <x v="1"/>
    <n v="100"/>
    <n v="100000"/>
    <s v="Obras "/>
    <x v="0"/>
    <n v="20200330"/>
    <x v="7"/>
    <n v="1"/>
    <x v="0"/>
    <n v="25"/>
    <x v="0"/>
    <x v="1"/>
    <x v="3"/>
    <x v="466"/>
    <s v="Resuelta"/>
    <n v="30"/>
    <n v="3"/>
    <n v="2020"/>
    <n v="240"/>
    <s v="No Cruza"/>
    <n v="5"/>
    <n v="30"/>
    <n v="3"/>
    <n v="2020"/>
    <n v="240"/>
    <x v="1"/>
    <n v="0"/>
    <x v="0"/>
  </r>
  <r>
    <s v="P12102017070031"/>
    <x v="2"/>
    <n v="3930717"/>
    <n v="0"/>
    <s v="                                                                                "/>
    <s v="O.C Sabanalarga     "/>
    <s v="SUPERBRIX S.A BODEGA                                                    "/>
    <n v="3091873"/>
    <s v="TC090"/>
    <s v="                                                                                                                                                                                           "/>
    <s v="ZOFIA - PROVISIONAL                                         "/>
    <s v="T9763922                      "/>
    <s v="Somaya_Rincon                                                                   "/>
    <s v="AC190"/>
    <n v="20170721"/>
    <n v="20180202"/>
    <n v="1210"/>
    <n v="25369415"/>
    <s v="Seguimiento y rev. instalacion electrica distribucion "/>
    <s v="NO"/>
    <x v="3"/>
    <n v="630"/>
    <n v="630000"/>
    <s v="Aumentos de potencia"/>
    <x v="8"/>
    <n v="20180802"/>
    <x v="3"/>
    <n v="1"/>
    <x v="0"/>
    <n v="21"/>
    <x v="6"/>
    <x v="0"/>
    <x v="4"/>
    <x v="873"/>
    <s v="Resuelta"/>
    <n v="2"/>
    <n v="8"/>
    <n v="2018"/>
    <n v="846"/>
    <s v="No Cruza"/>
    <n v="377"/>
    <n v="2"/>
    <n v="2"/>
    <n v="2018"/>
    <n v="1027"/>
    <x v="0"/>
    <n v="181"/>
    <x v="2"/>
  </r>
  <r>
    <s v="P93312019040002"/>
    <x v="0"/>
    <n v="0"/>
    <n v="0"/>
    <s v="                                                                                "/>
    <s v="O.C. Riohacha       "/>
    <s v="MUNICIPIO DE ALBANIA COMUNIDADES INDIGENA KARARAPANA Y WARRACH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190415"/>
    <n v="20190424"/>
    <n v="9331"/>
    <n v="26218050"/>
    <s v="Factibilidad Distribucion "/>
    <s v="NO"/>
    <x v="1"/>
    <n v="100"/>
    <n v="100000"/>
    <s v="Obras "/>
    <x v="0"/>
    <n v="20190424"/>
    <x v="7"/>
    <n v="1"/>
    <x v="0"/>
    <n v="15"/>
    <x v="8"/>
    <x v="2"/>
    <x v="3"/>
    <x v="472"/>
    <s v="Resuelta"/>
    <n v="24"/>
    <n v="4"/>
    <n v="2019"/>
    <n v="581"/>
    <s v="No Cruza"/>
    <n v="9"/>
    <n v="24"/>
    <n v="4"/>
    <n v="2019"/>
    <n v="581"/>
    <x v="0"/>
    <n v="0"/>
    <x v="0"/>
  </r>
  <r>
    <s v="P34602020100011"/>
    <x v="2"/>
    <n v="0"/>
    <n v="0"/>
    <s v="                                                                                "/>
    <s v="ZE Santa_Marta      "/>
    <s v="CONSORCIO PARQUE LINEAL 2018                                            "/>
    <n v="3165784541"/>
    <s v="TC092"/>
    <s v="                                                                                                                                                                                           "/>
    <s v="PARQUE LINEAL CONSORCIO                                     "/>
    <s v="T7541855                      "/>
    <s v="Elizabeth_Perez_Rincon                                                          "/>
    <s v="AC190"/>
    <n v="20201022"/>
    <n v="20201022"/>
    <n v="3460"/>
    <n v="28255106"/>
    <s v="Seguimiento y rev. instalacion electrica distribucion "/>
    <s v="NO"/>
    <x v="1"/>
    <n v="30"/>
    <n v="30000"/>
    <s v="Obras "/>
    <x v="2"/>
    <n v="20201022"/>
    <x v="2"/>
    <n v="1"/>
    <x v="0"/>
    <n v="22"/>
    <x v="3"/>
    <x v="1"/>
    <x v="0"/>
    <x v="431"/>
    <s v="Resuelta"/>
    <n v="22"/>
    <n v="10"/>
    <n v="2020"/>
    <n v="34"/>
    <s v="No Cruza"/>
    <n v="0"/>
    <n v="22"/>
    <n v="10"/>
    <n v="2020"/>
    <n v="34"/>
    <x v="1"/>
    <n v="0"/>
    <x v="2"/>
  </r>
  <r>
    <s v="P95102020100035"/>
    <x v="5"/>
    <n v="0"/>
    <n v="0"/>
    <s v="                                                                                "/>
    <s v="O.C. Soledad        "/>
    <s v="TERESITA DE JESUS BALLESTEROS CORONEL                                   "/>
    <n v="320880257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670921                      "/>
    <s v="Margarita_Ortiz_Dominguez                                                       "/>
    <s v="AC230"/>
    <n v="20201023"/>
    <n v="20201023"/>
    <n v="9510"/>
    <n v="0"/>
    <m/>
    <s v="NO"/>
    <x v="0"/>
    <n v="3.5"/>
    <n v="3500"/>
    <s v="Suministros definitivos Simples "/>
    <x v="9"/>
    <n v="20201023"/>
    <x v="1"/>
    <n v="1"/>
    <x v="1"/>
    <n v="23"/>
    <x v="3"/>
    <x v="1"/>
    <x v="1"/>
    <x v="56"/>
    <s v="Sin Orden"/>
    <n v="23"/>
    <n v="10"/>
    <n v="2020"/>
    <n v="33"/>
    <s v="No Cruza"/>
    <n v="33"/>
    <n v="23"/>
    <n v="10"/>
    <n v="2020"/>
    <n v="33"/>
    <x v="1"/>
    <n v="0"/>
    <x v="4"/>
  </r>
  <r>
    <s v="P11102019060043"/>
    <x v="2"/>
    <n v="0"/>
    <n v="0"/>
    <s v="                                                                                "/>
    <s v="O.C. B/quilla Cto   "/>
    <s v="ALFA DELFOS S.A.S EDIFICIO                                              "/>
    <n v="3143294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190614"/>
    <n v="20190614"/>
    <n v="1110"/>
    <n v="0"/>
    <m/>
    <s v="NO"/>
    <x v="0"/>
    <n v="400"/>
    <n v="400000"/>
    <s v="Obras "/>
    <x v="7"/>
    <n v="20190614"/>
    <x v="6"/>
    <n v="1"/>
    <x v="0"/>
    <n v="14"/>
    <x v="4"/>
    <x v="2"/>
    <x v="1"/>
    <x v="76"/>
    <s v="Sin Orden"/>
    <n v="14"/>
    <n v="6"/>
    <n v="2019"/>
    <n v="530"/>
    <s v="No Cruza"/>
    <n v="530"/>
    <n v="14"/>
    <n v="6"/>
    <n v="2019"/>
    <n v="530"/>
    <x v="0"/>
    <n v="0"/>
    <x v="2"/>
  </r>
  <r>
    <s v="P34302020030010"/>
    <x v="0"/>
    <n v="0"/>
    <n v="0"/>
    <s v="                                                                                "/>
    <s v="ZE Santa_Marta      "/>
    <s v="CENTRO HISTORICO CONSORCIO CIENAGA                                      "/>
    <n v="3216673199"/>
    <s v="TC092"/>
    <s v="                                                                                                                                                                                           "/>
    <s v="PLAZA CENTENARIO                                            "/>
    <s v="T9697258                      "/>
    <s v="Adriana_Duran_Q                                                                 "/>
    <s v="AC100"/>
    <n v="20200325"/>
    <n v="20200330"/>
    <n v="3430"/>
    <n v="27294991"/>
    <s v="Factibilidad Distribucion "/>
    <s v="NO"/>
    <x v="1"/>
    <n v="300"/>
    <n v="300000"/>
    <s v="Obras "/>
    <x v="0"/>
    <n v="20200330"/>
    <x v="3"/>
    <n v="1"/>
    <x v="0"/>
    <n v="25"/>
    <x v="0"/>
    <x v="1"/>
    <x v="0"/>
    <x v="466"/>
    <s v="Resuelta"/>
    <n v="30"/>
    <n v="3"/>
    <n v="2020"/>
    <n v="240"/>
    <s v="No Cruza"/>
    <n v="5"/>
    <n v="30"/>
    <n v="3"/>
    <n v="2020"/>
    <n v="240"/>
    <x v="1"/>
    <n v="0"/>
    <x v="0"/>
  </r>
  <r>
    <s v="P93312020070008"/>
    <x v="0"/>
    <n v="0"/>
    <n v="0"/>
    <s v="                                                                                "/>
    <s v="O.C. Riohacha       "/>
    <s v="MUNICIPIO DE EL MOLINO VEREDA LOS BARRIALES                             "/>
    <n v="0"/>
    <s v="TC095"/>
    <s v="                                                                                                                                                                                           "/>
    <s v="ALCADIA MUNICIPAL                                           "/>
    <s v="N3352044                      "/>
    <s v="Laudis_Peñaranda_                                                               "/>
    <s v="AC100"/>
    <n v="20200714"/>
    <n v="20200721"/>
    <n v="9331"/>
    <n v="27816608"/>
    <s v="Factibilidad Distribucion "/>
    <s v="NO"/>
    <x v="1"/>
    <n v="75"/>
    <n v="75000"/>
    <s v="Obras "/>
    <x v="0"/>
    <n v="20200721"/>
    <x v="7"/>
    <n v="1"/>
    <x v="0"/>
    <n v="14"/>
    <x v="6"/>
    <x v="1"/>
    <x v="3"/>
    <x v="781"/>
    <s v="Resuelta"/>
    <n v="21"/>
    <n v="7"/>
    <n v="2020"/>
    <n v="127"/>
    <s v="No Cruza"/>
    <n v="7"/>
    <n v="21"/>
    <n v="7"/>
    <n v="2020"/>
    <n v="127"/>
    <x v="1"/>
    <n v="0"/>
    <x v="0"/>
  </r>
  <r>
    <s v="P75412019110002"/>
    <x v="2"/>
    <n v="0"/>
    <n v="0"/>
    <s v="                                                                                "/>
    <s v="O.C. B/quilla Cto   "/>
    <s v="PALMAR DE VARELA ELECTRIFICACION RURAL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1101"/>
    <n v="20200918"/>
    <n v="7541"/>
    <n v="26888287"/>
    <s v="Factibilidad Distribucion "/>
    <s v="NO"/>
    <x v="1"/>
    <n v="200"/>
    <n v="200000"/>
    <s v="Obras "/>
    <x v="8"/>
    <n v="20201019"/>
    <x v="7"/>
    <n v="1"/>
    <x v="0"/>
    <n v="1"/>
    <x v="5"/>
    <x v="2"/>
    <x v="4"/>
    <x v="242"/>
    <s v="Resuelta"/>
    <n v="19"/>
    <n v="10"/>
    <n v="2020"/>
    <n v="37"/>
    <s v="No Cruza"/>
    <n v="353"/>
    <n v="18"/>
    <n v="9"/>
    <n v="2020"/>
    <n v="68"/>
    <x v="1"/>
    <n v="31"/>
    <x v="2"/>
  </r>
  <r>
    <s v="P95212017040015"/>
    <x v="2"/>
    <n v="0"/>
    <n v="0"/>
    <s v="                                                                                "/>
    <s v="O.C Sabanalarga     "/>
    <s v="  GOBERNACION DEL ATLANTICO                                             "/>
    <n v="3114351581"/>
    <s v="TC096"/>
    <s v="                                                                                                                                                                                           "/>
    <s v="BOMBEROS SABANALARGA                                        "/>
    <s v="T9763922                      "/>
    <s v="Somaya_Rincon                                                                   "/>
    <s v="AC190"/>
    <n v="20170421"/>
    <n v="20170424"/>
    <n v="9521"/>
    <n v="23776306"/>
    <s v="Seguimiento y rev. instalacion electrica distribucion "/>
    <s v="NO"/>
    <x v="1"/>
    <n v="75"/>
    <n v="75000"/>
    <s v="Obras "/>
    <x v="2"/>
    <n v="20170424"/>
    <x v="5"/>
    <n v="1"/>
    <x v="0"/>
    <n v="21"/>
    <x v="8"/>
    <x v="0"/>
    <x v="4"/>
    <x v="608"/>
    <s v="Resuelta"/>
    <n v="24"/>
    <n v="4"/>
    <n v="2017"/>
    <n v="1311"/>
    <d v="2017-04-24T00:00:00"/>
    <n v="3"/>
    <n v="24"/>
    <n v="4"/>
    <n v="2017"/>
    <n v="1311"/>
    <x v="0"/>
    <n v="0"/>
    <x v="2"/>
  </r>
  <r>
    <s v="P77912018110004"/>
    <x v="2"/>
    <n v="0"/>
    <n v="0"/>
    <s v="                                                                                "/>
    <s v="ZE Santa_Marta      "/>
    <s v="ADOLFO VELEZ MARTINEZ                                                   "/>
    <s v="6510500 6567061       "/>
    <s v="TC090"/>
    <s v="                                                                                                                                                                                           "/>
    <s v="EDIFICIO  MORROS  VITRI                                     "/>
    <s v="T9697258                      "/>
    <s v="Adriana_Duran_Q                                                                 "/>
    <s v="AC190"/>
    <n v="20181115"/>
    <n v="20190128"/>
    <n v="7791"/>
    <n v="25747141"/>
    <s v="Factibilidad Distribucion "/>
    <s v="NO"/>
    <x v="1"/>
    <n v="150"/>
    <n v="150000"/>
    <s v="Obras "/>
    <x v="5"/>
    <n v="20190508"/>
    <x v="3"/>
    <n v="1"/>
    <x v="0"/>
    <n v="15"/>
    <x v="5"/>
    <x v="3"/>
    <x v="0"/>
    <x v="226"/>
    <s v="Resuelta"/>
    <n v="8"/>
    <n v="5"/>
    <n v="2019"/>
    <n v="567"/>
    <s v="No Cruza"/>
    <n v="174"/>
    <n v="28"/>
    <n v="1"/>
    <n v="2019"/>
    <n v="667"/>
    <x v="0"/>
    <n v="100"/>
    <x v="2"/>
  </r>
  <r>
    <s v="P12102020100054"/>
    <x v="3"/>
    <n v="0"/>
    <n v="0"/>
    <s v="                                                                                "/>
    <s v="O.C Sabanalarga     "/>
    <s v="ENRIQUE PADILLA                                                         "/>
    <n v="308611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69                      "/>
    <s v="Jackeline_Esther_Jimenez_Barros                                                 "/>
    <s v="AC005"/>
    <n v="20201026"/>
    <n v="20201026"/>
    <n v="1210"/>
    <n v="28252366"/>
    <s v="Inspección Normalización"/>
    <s v="NO"/>
    <x v="2"/>
    <n v="3"/>
    <n v="3000"/>
    <s v="Suministros definitivos Simples "/>
    <x v="3"/>
    <n v="20201026"/>
    <x v="1"/>
    <n v="1"/>
    <x v="1"/>
    <n v="26"/>
    <x v="3"/>
    <x v="1"/>
    <x v="4"/>
    <x v="35"/>
    <s v="Pendiente"/>
    <n v="26"/>
    <n v="10"/>
    <n v="2020"/>
    <n v="30"/>
    <d v="2020-10-26T00:00:00"/>
    <n v="30"/>
    <n v="26"/>
    <n v="10"/>
    <n v="2020"/>
    <n v="30"/>
    <x v="1"/>
    <n v="0"/>
    <x v="1"/>
  </r>
  <r>
    <s v="P31602019010005"/>
    <x v="0"/>
    <n v="0"/>
    <n v="0"/>
    <s v="                                                                                "/>
    <s v="O.C. B/quilla Cto   "/>
    <s v="EL BANCO URBANIZACION BELEN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LOS MONJES                                            "/>
    <s v="T3243764                      "/>
    <s v="Hugo_Bello_Sanchez                                                              "/>
    <s v="AC100"/>
    <n v="20190111"/>
    <n v="20190121"/>
    <n v="3160"/>
    <n v="25913099"/>
    <s v="Factibilidad Distribucion "/>
    <s v="NO"/>
    <x v="1"/>
    <n v="25"/>
    <n v="25000"/>
    <s v="Obras "/>
    <x v="0"/>
    <n v="20190121"/>
    <x v="2"/>
    <n v="1"/>
    <x v="0"/>
    <n v="11"/>
    <x v="11"/>
    <x v="2"/>
    <x v="2"/>
    <x v="623"/>
    <s v="Resuelta"/>
    <n v="21"/>
    <n v="1"/>
    <n v="2019"/>
    <n v="674"/>
    <s v="No Cruza"/>
    <n v="10"/>
    <n v="21"/>
    <n v="1"/>
    <n v="2019"/>
    <n v="674"/>
    <x v="0"/>
    <n v="0"/>
    <x v="0"/>
  </r>
  <r>
    <s v="P75422018110005"/>
    <x v="2"/>
    <n v="2017823"/>
    <n v="0"/>
    <s v="                                                                                "/>
    <s v="O.C Sabanalarga     "/>
    <s v="  MUNICIPIO DE LURUACO                                                  "/>
    <n v="3173724160"/>
    <s v="TC095"/>
    <s v="                                                                                                                                                                                           "/>
    <s v="CRA 3 # 5B -150                                             "/>
    <s v="A8742068                      "/>
    <s v="Alvaro_Enrique_Hernandez_Suarez                                                 "/>
    <s v="AC190"/>
    <n v="20181115"/>
    <n v="20181220"/>
    <n v="7542"/>
    <n v="26028699"/>
    <s v="Seguimiento y rev. instalacion electrica distribucion "/>
    <s v="NO"/>
    <x v="3"/>
    <n v="75"/>
    <n v="75000"/>
    <s v="Aumentos de potencia"/>
    <x v="8"/>
    <n v="20200207"/>
    <x v="2"/>
    <n v="1"/>
    <x v="0"/>
    <n v="15"/>
    <x v="5"/>
    <x v="3"/>
    <x v="4"/>
    <x v="226"/>
    <s v="Resuelta"/>
    <n v="7"/>
    <n v="2"/>
    <n v="2020"/>
    <n v="292"/>
    <s v="No Cruza"/>
    <n v="449"/>
    <n v="20"/>
    <n v="12"/>
    <n v="2018"/>
    <n v="706"/>
    <x v="0"/>
    <n v="414"/>
    <x v="2"/>
  </r>
  <r>
    <s v="P11102019040113"/>
    <x v="4"/>
    <n v="2999997"/>
    <n v="0"/>
    <s v="                                                                                "/>
    <s v="O.C. B/quilla Nte   "/>
    <e v="#NAME?"/>
    <n v="3126211674"/>
    <s v="TC090"/>
    <s v="                                                                                                                                                                                           "/>
    <s v="EDIFICIO TABOR                                              "/>
    <s v="T0925304                      "/>
    <s v="MARTHA_VICTORIA_SALAS_CUAN                                                      "/>
    <s v="AC220"/>
    <n v="20190425"/>
    <n v="20200110"/>
    <n v="1110"/>
    <n v="26598366"/>
    <s v="Seguimiento y rev. instalacion electrica distribucion "/>
    <s v="NO"/>
    <x v="3"/>
    <n v="112.5"/>
    <n v="112500"/>
    <s v="Aumentos de potencia"/>
    <x v="6"/>
    <n v="20200110"/>
    <x v="2"/>
    <n v="1"/>
    <x v="0"/>
    <n v="25"/>
    <x v="8"/>
    <x v="2"/>
    <x v="1"/>
    <x v="553"/>
    <s v="Resuelta"/>
    <n v="10"/>
    <n v="1"/>
    <n v="2020"/>
    <n v="320"/>
    <s v="No Cruza"/>
    <n v="260"/>
    <n v="10"/>
    <n v="1"/>
    <n v="2020"/>
    <n v="320"/>
    <x v="1"/>
    <n v="0"/>
    <x v="3"/>
  </r>
  <r>
    <s v="P11102020030093"/>
    <x v="3"/>
    <n v="2319414"/>
    <n v="20079401"/>
    <s v="Situacion correcta                                                              "/>
    <s v="O.C. B/quilla Cto   "/>
    <s v="SILICAR LTDA AGROQUIM ANDINA S A                                        "/>
    <n v="0"/>
    <s v="TC091"/>
    <s v="CR 42D 7 19                                                                                                                                                                                "/>
    <s v="SILICAR LTDA                                                "/>
    <s v="T9763922                      "/>
    <s v="Somaya_Rincon                                                                   "/>
    <s v="AC005"/>
    <n v="20200320"/>
    <n v="20200320"/>
    <n v="1110"/>
    <n v="27285676"/>
    <s v="Inspección Normalización"/>
    <s v="NO"/>
    <x v="3"/>
    <n v="10"/>
    <n v="10000"/>
    <s v="Aumentos de potencia"/>
    <x v="3"/>
    <n v="20200320"/>
    <x v="1"/>
    <n v="1"/>
    <x v="1"/>
    <n v="20"/>
    <x v="0"/>
    <x v="1"/>
    <x v="1"/>
    <x v="319"/>
    <s v="Resuelta"/>
    <n v="20"/>
    <n v="3"/>
    <n v="2020"/>
    <n v="250"/>
    <s v="No Cruza"/>
    <n v="0"/>
    <n v="20"/>
    <n v="3"/>
    <n v="2020"/>
    <n v="250"/>
    <x v="1"/>
    <n v="0"/>
    <x v="1"/>
  </r>
  <r>
    <s v="P11802020110088"/>
    <x v="3"/>
    <n v="0"/>
    <n v="0"/>
    <s v="                                                                                "/>
    <s v="XXX NO UTILIZAR     "/>
    <s v="  INVERSIONES COMBUGAS LTDA            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CRA 51A N 18 16                                             "/>
    <s v="TR045591                      "/>
    <s v="YOLIMA_MENDOZA_SANCHEZ                                                          "/>
    <s v="AC005"/>
    <n v="20201123"/>
    <n v="20201123"/>
    <n v="1180"/>
    <n v="28295847"/>
    <s v="Inspección Normalización"/>
    <s v="NO"/>
    <x v="4"/>
    <n v="3"/>
    <n v="3000"/>
    <s v="Suministros definitivos Simples "/>
    <x v="3"/>
    <n v="20201123"/>
    <x v="1"/>
    <n v="1"/>
    <x v="1"/>
    <n v="23"/>
    <x v="5"/>
    <x v="1"/>
    <x v="1"/>
    <x v="414"/>
    <s v="Pendiente"/>
    <n v="23"/>
    <n v="11"/>
    <n v="2020"/>
    <n v="2"/>
    <s v="No Cruza"/>
    <n v="2"/>
    <n v="23"/>
    <n v="11"/>
    <n v="2020"/>
    <n v="2"/>
    <x v="1"/>
    <n v="0"/>
    <x v="1"/>
  </r>
  <r>
    <s v="P34102020110068"/>
    <x v="5"/>
    <n v="1151230"/>
    <n v="0"/>
    <s v="                                                                                "/>
    <s v="ZE Santa_Marta      "/>
    <s v="MARTHA S. MOLINARES MARTINEZ                                            "/>
    <n v="4331053"/>
    <s v="TC090"/>
    <s v="                                                                                                                                                                                           "/>
    <s v="C 14 31 10 DG 31 Y LA CL 14 ESQ                             "/>
    <s v="T9697258                      "/>
    <s v="Adriana_Duran_Q                                                                 "/>
    <s v="AC230"/>
    <n v="20201115"/>
    <n v="20201115"/>
    <n v="3410"/>
    <n v="0"/>
    <m/>
    <s v="NO"/>
    <x v="0"/>
    <n v="45"/>
    <n v="45000"/>
    <s v="Aumentos de potencia"/>
    <x v="9"/>
    <n v="20201115"/>
    <x v="2"/>
    <n v="1"/>
    <x v="0"/>
    <n v="15"/>
    <x v="5"/>
    <x v="1"/>
    <x v="0"/>
    <x v="568"/>
    <s v="Sin Orden"/>
    <n v="15"/>
    <n v="11"/>
    <n v="2020"/>
    <n v="10"/>
    <s v="No Cruza"/>
    <n v="10"/>
    <n v="15"/>
    <n v="11"/>
    <n v="2020"/>
    <n v="10"/>
    <x v="1"/>
    <n v="0"/>
    <x v="4"/>
  </r>
  <r>
    <s v="P11102020110038"/>
    <x v="5"/>
    <n v="0"/>
    <n v="0"/>
    <s v="                                                                                "/>
    <s v="Of. Telefónica 24H  "/>
    <s v="RAUL SALGADO                                                            "/>
    <n v="317525997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7"/>
    <n v="20201107"/>
    <n v="1110"/>
    <n v="0"/>
    <m/>
    <s v="NO"/>
    <x v="0"/>
    <n v="3"/>
    <n v="3000"/>
    <s v="Suministros definitivos Simples "/>
    <x v="9"/>
    <n v="20201107"/>
    <x v="1"/>
    <n v="1"/>
    <x v="1"/>
    <n v="7"/>
    <x v="5"/>
    <x v="1"/>
    <x v="1"/>
    <x v="46"/>
    <s v="Sin Orden"/>
    <n v="7"/>
    <n v="11"/>
    <n v="2020"/>
    <n v="18"/>
    <s v="No Cruza"/>
    <n v="18"/>
    <n v="7"/>
    <n v="11"/>
    <n v="2020"/>
    <n v="18"/>
    <x v="1"/>
    <n v="0"/>
    <x v="4"/>
  </r>
  <r>
    <s v="P95202019080033"/>
    <x v="0"/>
    <n v="0"/>
    <n v="0"/>
    <s v="                                                                                "/>
    <s v="O.C Sabanalarga     "/>
    <s v="YENI B. RESTREPO MEJIA FINCA EL PASO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EL PASO                                               "/>
    <s v="A8742068                      "/>
    <s v="Alvaro_Enrique_Hernandez_Suarez                                                 "/>
    <s v="AC100"/>
    <n v="20190828"/>
    <n v="20190904"/>
    <n v="9520"/>
    <n v="26668835"/>
    <s v="Factibilidad Distribucion "/>
    <s v="NO"/>
    <x v="1"/>
    <n v="25"/>
    <n v="25000"/>
    <s v="Obras "/>
    <x v="0"/>
    <n v="20190904"/>
    <x v="2"/>
    <n v="1"/>
    <x v="0"/>
    <n v="28"/>
    <x v="10"/>
    <x v="2"/>
    <x v="4"/>
    <x v="162"/>
    <s v="Resuelta"/>
    <n v="4"/>
    <n v="9"/>
    <n v="2019"/>
    <n v="448"/>
    <s v="No Cruza"/>
    <n v="7"/>
    <n v="4"/>
    <n v="9"/>
    <n v="2019"/>
    <n v="448"/>
    <x v="0"/>
    <n v="0"/>
    <x v="0"/>
  </r>
  <r>
    <s v="P11102018020010"/>
    <x v="2"/>
    <n v="2318472"/>
    <n v="0"/>
    <s v="                                                                                "/>
    <s v="O.C Sabanalarga     "/>
    <s v="CESAR AUGUSTO PROVISIONAL MENDOZA BARROS                                "/>
    <n v="3168331954"/>
    <s v="TC088"/>
    <s v="                                                                                                                                                                                           "/>
    <s v="=CRA 43B 79 224                                             "/>
    <s v="T9763922                      "/>
    <s v="Somaya_Rincon                                                                   "/>
    <s v="AC190"/>
    <n v="20180202"/>
    <n v="20180524"/>
    <n v="1110"/>
    <n v="25357131"/>
    <s v="Seguimiento y rev. instalacion electrica distribucion "/>
    <s v="NO"/>
    <x v="1"/>
    <n v="75"/>
    <n v="75000"/>
    <s v="Aumentos de potencia"/>
    <x v="5"/>
    <n v="20190612"/>
    <x v="3"/>
    <n v="1"/>
    <x v="0"/>
    <n v="2"/>
    <x v="1"/>
    <x v="3"/>
    <x v="1"/>
    <x v="652"/>
    <s v="Resuelta"/>
    <n v="12"/>
    <n v="6"/>
    <n v="2019"/>
    <n v="532"/>
    <s v="No Cruza"/>
    <n v="495"/>
    <n v="24"/>
    <n v="5"/>
    <n v="2018"/>
    <n v="916"/>
    <x v="0"/>
    <n v="384"/>
    <x v="2"/>
  </r>
  <r>
    <s v="P11102020020097"/>
    <x v="2"/>
    <n v="0"/>
    <n v="0"/>
    <s v="                                                                                "/>
    <s v="O.C. B/quilla Nte   "/>
    <s v="  CONJUNTO TRIFILAR VILLA SANTOS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90"/>
    <n v="20200220"/>
    <n v="20200325"/>
    <n v="1110"/>
    <n v="27558791"/>
    <s v="Seguimiento y rev. instalacion electrica distribucion "/>
    <s v="NO"/>
    <x v="1"/>
    <n v="37.5"/>
    <n v="37500"/>
    <s v="Obras "/>
    <x v="5"/>
    <n v="20200806"/>
    <x v="2"/>
    <n v="1"/>
    <x v="0"/>
    <n v="20"/>
    <x v="1"/>
    <x v="1"/>
    <x v="1"/>
    <x v="115"/>
    <s v="Resuelta"/>
    <n v="6"/>
    <n v="8"/>
    <n v="2020"/>
    <n v="111"/>
    <d v="2020-06-01T00:00:00"/>
    <n v="168"/>
    <n v="25"/>
    <n v="3"/>
    <n v="2020"/>
    <n v="245"/>
    <x v="1"/>
    <n v="134"/>
    <x v="2"/>
  </r>
  <r>
    <s v="P33302020080007"/>
    <x v="0"/>
    <n v="0"/>
    <n v="0"/>
    <s v="                                                                                "/>
    <s v="O.C. Riohacha       "/>
    <s v="MUNICIPIO DE DISTRACCION AMPLIACION REDES MTB ASENTAMIENTO EL PULG      "/>
    <n v="0"/>
    <s v="TC090"/>
    <s v="                                                                                                                                                                                           "/>
    <s v="PALACIO MUNICIPAL                                           "/>
    <s v="N3352044                      "/>
    <s v="Laudis_Peñaranda_                                                               "/>
    <s v="AC100"/>
    <n v="20200819"/>
    <n v="20200827"/>
    <n v="3330"/>
    <n v="28056892"/>
    <s v="Factibilidad Distribucion "/>
    <s v="NO"/>
    <x v="1"/>
    <n v="75"/>
    <n v="75000"/>
    <s v="Obras "/>
    <x v="0"/>
    <n v="20200827"/>
    <x v="7"/>
    <n v="1"/>
    <x v="0"/>
    <n v="19"/>
    <x v="10"/>
    <x v="1"/>
    <x v="3"/>
    <x v="247"/>
    <s v="Resuelta"/>
    <n v="27"/>
    <n v="8"/>
    <n v="2020"/>
    <n v="90"/>
    <s v="No Cruza"/>
    <n v="8"/>
    <n v="27"/>
    <n v="8"/>
    <n v="2020"/>
    <n v="90"/>
    <x v="1"/>
    <n v="0"/>
    <x v="0"/>
  </r>
  <r>
    <s v="P11102020080097"/>
    <x v="1"/>
    <n v="3051780"/>
    <n v="20121795"/>
    <s v="Situacion correcta                                                              "/>
    <s v="Of. Telefónica 24H  "/>
    <s v="GLADYS BUSTOS                                                           "/>
    <n v="3005461636"/>
    <s v="TC090"/>
    <s v="CR 36 80 105                                                                                                                                                                               "/>
    <s v="                                                            "/>
    <s v="TR051819                      "/>
    <s v="JHESICA_KATHERINE_HERNANDEZ_VERGEL                                              "/>
    <s v="AC236"/>
    <n v="20200831"/>
    <n v="20200902"/>
    <n v="1110"/>
    <n v="28089164"/>
    <s v="Modificación de Potencia"/>
    <s v="NO"/>
    <x v="1"/>
    <n v="3"/>
    <n v="3000"/>
    <s v="Aumentos de potencia"/>
    <x v="1"/>
    <n v="20200902"/>
    <x v="1"/>
    <n v="1"/>
    <x v="1"/>
    <n v="31"/>
    <x v="10"/>
    <x v="1"/>
    <x v="1"/>
    <x v="31"/>
    <s v="Resuelta"/>
    <n v="2"/>
    <n v="9"/>
    <n v="2020"/>
    <n v="84"/>
    <s v="No Cruza"/>
    <n v="2"/>
    <n v="2"/>
    <n v="9"/>
    <n v="2020"/>
    <n v="84"/>
    <x v="1"/>
    <n v="0"/>
    <x v="1"/>
  </r>
  <r>
    <s v="P77912020090012"/>
    <x v="9"/>
    <n v="0"/>
    <n v="0"/>
    <s v="                                                                                "/>
    <s v="O.C. La 14          "/>
    <s v="RAMIRO ENRIQUE ISAZA ARIZA BMT FCA LA MARGARITA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090"/>
    <n v="20200917"/>
    <n v="20200917"/>
    <n v="7791"/>
    <n v="28281989"/>
    <s v="Factibilidad Distribucion "/>
    <s v="NO"/>
    <x v="1"/>
    <n v="15"/>
    <n v="15000"/>
    <s v="Obras "/>
    <x v="15"/>
    <n v="20200917"/>
    <x v="2"/>
    <n v="1"/>
    <x v="3"/>
    <n v="17"/>
    <x v="7"/>
    <x v="1"/>
    <x v="0"/>
    <x v="386"/>
    <s v="Resuelta"/>
    <n v="17"/>
    <n v="9"/>
    <n v="2020"/>
    <n v="69"/>
    <s v="No Cruza"/>
    <n v="0"/>
    <n v="17"/>
    <n v="9"/>
    <n v="2020"/>
    <n v="69"/>
    <x v="1"/>
    <n v="0"/>
    <x v="6"/>
  </r>
  <r>
    <s v="P34102020030083"/>
    <x v="2"/>
    <n v="0"/>
    <n v="0"/>
    <s v="                                                                                "/>
    <s v="O.C. La 14          "/>
    <s v="URBANIZACION LAS ACACIAS II ETAPA                                       "/>
    <n v="30168445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318"/>
    <n v="20200330"/>
    <n v="3410"/>
    <n v="0"/>
    <m/>
    <s v="NO"/>
    <x v="0"/>
    <n v="250"/>
    <n v="250000"/>
    <s v="Obras "/>
    <x v="7"/>
    <n v="20200408"/>
    <x v="5"/>
    <n v="1"/>
    <x v="0"/>
    <n v="18"/>
    <x v="0"/>
    <x v="1"/>
    <x v="0"/>
    <x v="102"/>
    <s v="Sin Orden"/>
    <n v="8"/>
    <n v="4"/>
    <n v="2020"/>
    <n v="231"/>
    <s v="No Cruza"/>
    <n v="231"/>
    <n v="30"/>
    <n v="3"/>
    <n v="2020"/>
    <n v="240"/>
    <x v="1"/>
    <n v="9"/>
    <x v="2"/>
  </r>
  <r>
    <s v="P75412019080002"/>
    <x v="2"/>
    <n v="0"/>
    <n v="0"/>
    <s v="                                                                                "/>
    <s v="O.C. B/quilla Cto   "/>
    <s v="BOHORQUEZ CENTRO DE VIDA DEL ADULTO MAYOR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90"/>
    <n v="20190801"/>
    <n v="20190801"/>
    <n v="7541"/>
    <n v="0"/>
    <m/>
    <s v="NO"/>
    <x v="0"/>
    <n v="25"/>
    <n v="25000"/>
    <s v="Obras "/>
    <x v="8"/>
    <n v="20191008"/>
    <x v="2"/>
    <n v="1"/>
    <x v="0"/>
    <n v="1"/>
    <x v="10"/>
    <x v="2"/>
    <x v="4"/>
    <x v="578"/>
    <s v="Sin Orden"/>
    <n v="8"/>
    <n v="10"/>
    <n v="2019"/>
    <n v="414"/>
    <s v="No Cruza"/>
    <n v="414"/>
    <n v="1"/>
    <n v="8"/>
    <n v="2019"/>
    <n v="482"/>
    <x v="0"/>
    <n v="68"/>
    <x v="2"/>
  </r>
  <r>
    <s v="P33102020090005"/>
    <x v="2"/>
    <n v="0"/>
    <n v="0"/>
    <s v="                                                                                "/>
    <s v="O.C. Riohacha       "/>
    <s v="SCHOOL TRINITY BILINGUE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COLEGIO                                                     "/>
    <s v="N3352044                      "/>
    <s v="Laudis_Peñaranda_                                                               "/>
    <s v="AC190"/>
    <n v="20200902"/>
    <n v="20201030"/>
    <n v="3310"/>
    <n v="28097042"/>
    <s v="Factibilidad Distribucion "/>
    <s v="NO"/>
    <x v="1"/>
    <n v="75"/>
    <n v="75000"/>
    <s v="Obras "/>
    <x v="11"/>
    <n v="20201030"/>
    <x v="2"/>
    <n v="1"/>
    <x v="0"/>
    <n v="2"/>
    <x v="7"/>
    <x v="1"/>
    <x v="3"/>
    <x v="248"/>
    <s v="Resuelta"/>
    <n v="30"/>
    <n v="10"/>
    <n v="2020"/>
    <n v="26"/>
    <s v="No Cruza"/>
    <n v="58"/>
    <n v="30"/>
    <n v="10"/>
    <n v="2020"/>
    <n v="26"/>
    <x v="1"/>
    <n v="0"/>
    <x v="2"/>
  </r>
  <r>
    <s v="P34102020110083"/>
    <x v="3"/>
    <n v="0"/>
    <n v="0"/>
    <s v="                                                                                "/>
    <s v="O.C. La 14          "/>
    <s v="NEREIDA MEZA                                                            "/>
    <n v="43088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428873                      "/>
    <s v="KELYS_ASTRID_BELTRAN_GOMEZ                                                      "/>
    <s v="AC005"/>
    <n v="20201119"/>
    <n v="20201119"/>
    <n v="3410"/>
    <n v="28291380"/>
    <s v="Inspección Normalización"/>
    <s v="NO"/>
    <x v="2"/>
    <n v="2.5"/>
    <n v="2500"/>
    <s v="Suministros definitivos Simples "/>
    <x v="3"/>
    <n v="20201119"/>
    <x v="1"/>
    <n v="1"/>
    <x v="1"/>
    <n v="19"/>
    <x v="5"/>
    <x v="1"/>
    <x v="0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802020110072"/>
    <x v="3"/>
    <n v="0"/>
    <n v="0"/>
    <s v="                                                                                "/>
    <s v="C.A. Malambo        "/>
    <s v="GLORIA CECILIA AMOROCHO CAICEDO                                         "/>
    <n v="3187592236"/>
    <s v="TC090"/>
    <s v="                                                                                                                                                                                           "/>
    <s v="MANZ 04 CASA 0427                                           "/>
    <s v="ACSIA040                      "/>
    <s v="IRINA ROMERO                                                                    "/>
    <s v="AC005"/>
    <n v="20201118"/>
    <n v="20201118"/>
    <n v="1180"/>
    <n v="28287596"/>
    <s v="Inspección Normalización"/>
    <s v="NO"/>
    <x v="2"/>
    <n v="3"/>
    <n v="3000"/>
    <s v="Suministros definitivos Simples "/>
    <x v="3"/>
    <n v="20201118"/>
    <x v="1"/>
    <n v="1"/>
    <x v="1"/>
    <n v="18"/>
    <x v="5"/>
    <x v="1"/>
    <x v="1"/>
    <x v="66"/>
    <s v="Pendiente"/>
    <n v="18"/>
    <n v="11"/>
    <n v="2020"/>
    <n v="7"/>
    <s v="No Cruza"/>
    <n v="7"/>
    <n v="18"/>
    <n v="11"/>
    <n v="2020"/>
    <n v="7"/>
    <x v="1"/>
    <n v="0"/>
    <x v="1"/>
  </r>
  <r>
    <s v="P11802019060003"/>
    <x v="4"/>
    <n v="0"/>
    <n v="0"/>
    <s v="                                                                                "/>
    <s v="C.T.SOLEDAD         "/>
    <s v="CONSTRUCCIONES E INVER BETA S. URBANIZACION LOS ALMENDROS VI ETAPA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83120                      "/>
    <s v="                                                                                "/>
    <s v="AC220"/>
    <n v="20190604"/>
    <n v="20190618"/>
    <n v="1180"/>
    <n v="0"/>
    <m/>
    <s v="NO"/>
    <x v="0"/>
    <n v="440"/>
    <n v="440000"/>
    <s v="Obras "/>
    <x v="6"/>
    <n v="20190618"/>
    <x v="3"/>
    <n v="1"/>
    <x v="0"/>
    <n v="4"/>
    <x v="4"/>
    <x v="2"/>
    <x v="1"/>
    <x v="360"/>
    <s v="Sin Orden"/>
    <n v="18"/>
    <n v="6"/>
    <n v="2019"/>
    <n v="526"/>
    <s v="No Cruza"/>
    <n v="526"/>
    <n v="18"/>
    <n v="6"/>
    <n v="2019"/>
    <n v="526"/>
    <x v="0"/>
    <n v="0"/>
    <x v="3"/>
  </r>
  <r>
    <s v="P75512020100001"/>
    <x v="0"/>
    <n v="0"/>
    <n v="0"/>
    <s v="                                                                                "/>
    <s v="O.C. B/quilla Cto   "/>
    <s v="  IRMA USCATEGUI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42 24 31                                               "/>
    <s v="A3151411                      "/>
    <s v="FERGIE_YULISSA_SOLANO_MANOTAS                                                   "/>
    <s v="AC100"/>
    <n v="20201005"/>
    <n v="20201027"/>
    <n v="7551"/>
    <n v="28245962"/>
    <s v="Factibilidad Distribucion "/>
    <s v="NO"/>
    <x v="1"/>
    <n v="30"/>
    <n v="30000"/>
    <s v="Obras "/>
    <x v="0"/>
    <n v="20201027"/>
    <x v="2"/>
    <n v="1"/>
    <x v="0"/>
    <n v="5"/>
    <x v="3"/>
    <x v="1"/>
    <x v="1"/>
    <x v="299"/>
    <s v="Resuelta"/>
    <n v="27"/>
    <n v="10"/>
    <n v="2020"/>
    <n v="29"/>
    <s v="No Cruza"/>
    <n v="22"/>
    <n v="27"/>
    <n v="10"/>
    <n v="2020"/>
    <n v="29"/>
    <x v="1"/>
    <n v="0"/>
    <x v="0"/>
  </r>
  <r>
    <s v="P34602020090017"/>
    <x v="2"/>
    <n v="0"/>
    <n v="0"/>
    <s v="                                                                                "/>
    <s v="O.C. La 14          "/>
    <s v="GUSTAVO RAFAEL PERTUZ MERCADO BMT FCA EL SUIRY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916"/>
    <n v="20201113"/>
    <n v="3460"/>
    <n v="28160800"/>
    <s v="Factibilidad Distribucion "/>
    <s v="NO"/>
    <x v="1"/>
    <n v="30"/>
    <n v="30000"/>
    <s v="Obras "/>
    <x v="2"/>
    <n v="20201113"/>
    <x v="2"/>
    <n v="1"/>
    <x v="3"/>
    <n v="16"/>
    <x v="7"/>
    <x v="1"/>
    <x v="0"/>
    <x v="74"/>
    <s v="Resuelta"/>
    <n v="13"/>
    <n v="11"/>
    <n v="2020"/>
    <n v="12"/>
    <s v="No Cruza"/>
    <n v="58"/>
    <n v="13"/>
    <n v="11"/>
    <n v="2020"/>
    <n v="12"/>
    <x v="1"/>
    <n v="0"/>
    <x v="2"/>
  </r>
  <r>
    <s v="P95102020040002"/>
    <x v="1"/>
    <n v="0"/>
    <n v="0"/>
    <s v="                                                                                "/>
    <s v="C.T.SOLEDAD         "/>
    <s v="ISIDRO ANTONIO OROZCO BETANCUR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RA 6L 102 09                                              "/>
    <s v="T2891467                      "/>
    <s v="SHIRLEY_ESTHER_TAPIA_CUADRADO                                                   "/>
    <s v="AC236"/>
    <n v="20200414"/>
    <n v="20200415"/>
    <n v="9510"/>
    <n v="27317999"/>
    <s v="Inspección Normalización"/>
    <s v="NO"/>
    <x v="1"/>
    <n v="3"/>
    <n v="3000"/>
    <s v="Suministros definitivos Simples "/>
    <x v="1"/>
    <n v="20200415"/>
    <x v="1"/>
    <n v="1"/>
    <x v="1"/>
    <n v="14"/>
    <x v="8"/>
    <x v="1"/>
    <x v="1"/>
    <x v="406"/>
    <s v="Resuelta"/>
    <n v="15"/>
    <n v="4"/>
    <n v="2020"/>
    <n v="224"/>
    <s v="No Cruza"/>
    <n v="1"/>
    <n v="15"/>
    <n v="4"/>
    <n v="2020"/>
    <n v="224"/>
    <x v="1"/>
    <n v="0"/>
    <x v="1"/>
  </r>
  <r>
    <s v="P95102016090050"/>
    <x v="7"/>
    <n v="0"/>
    <n v="0"/>
    <s v="                                                                                "/>
    <s v="O.C. B/quilla Nte   "/>
    <s v="CARIBE VERDE BODEGAS MAX LOCALES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200"/>
    <n v="20160926"/>
    <n v="20160926"/>
    <n v="9510"/>
    <n v="0"/>
    <m/>
    <s v="NO"/>
    <x v="0"/>
    <n v="75"/>
    <n v="75000"/>
    <s v="Obras "/>
    <x v="12"/>
    <n v="20160926"/>
    <x v="2"/>
    <n v="1"/>
    <x v="0"/>
    <n v="26"/>
    <x v="7"/>
    <x v="7"/>
    <x v="1"/>
    <x v="522"/>
    <s v="Sin Orden"/>
    <n v="26"/>
    <n v="9"/>
    <n v="2016"/>
    <n v="1521"/>
    <s v="No Cruza"/>
    <n v="1521"/>
    <n v="26"/>
    <n v="9"/>
    <n v="2016"/>
    <n v="1521"/>
    <x v="0"/>
    <n v="0"/>
    <x v="5"/>
  </r>
  <r>
    <s v="P95202018080025"/>
    <x v="2"/>
    <n v="0"/>
    <n v="0"/>
    <s v="                                                                                "/>
    <s v="O.C Sabanalarga     "/>
    <s v="PALMAR DE VARELA RELLENO AMBIENTAL INTERASEO SAS                        "/>
    <n v="0"/>
    <s v="TC012"/>
    <s v="                                                                                                                                                                                           "/>
    <s v="RELLENO AMBIENTAL                                           "/>
    <s v="T9763922                      "/>
    <s v="Somaya_Rincon                                                                   "/>
    <s v="AC190"/>
    <n v="20180827"/>
    <n v="20190508"/>
    <n v="9520"/>
    <n v="25466938"/>
    <s v="Factibilidad Distribucion "/>
    <s v="NO"/>
    <x v="1"/>
    <n v="225"/>
    <n v="225000"/>
    <s v="Obras "/>
    <x v="8"/>
    <n v="20190828"/>
    <x v="3"/>
    <n v="1"/>
    <x v="0"/>
    <n v="27"/>
    <x v="10"/>
    <x v="3"/>
    <x v="4"/>
    <x v="874"/>
    <s v="Resuelta"/>
    <n v="28"/>
    <n v="8"/>
    <n v="2019"/>
    <n v="455"/>
    <s v="No Cruza"/>
    <n v="366"/>
    <n v="8"/>
    <n v="5"/>
    <n v="2019"/>
    <n v="567"/>
    <x v="0"/>
    <n v="112"/>
    <x v="2"/>
  </r>
  <r>
    <s v="P11102019050139"/>
    <x v="1"/>
    <n v="0"/>
    <n v="0"/>
    <s v="                                                                                "/>
    <s v="XXX NO UTILIZAR     "/>
    <s v="JUANA ISABEL DEL CASTILLO DE JARABA                                     "/>
    <n v="3126296496"/>
    <s v="TC090"/>
    <s v="                                                                                                                                                                                           "/>
    <s v="=CLL 96 46 183                                              "/>
    <s v="TR046569                      "/>
    <s v="JORGE_ALEXANDER_CASTELLANOS                                                     "/>
    <s v="AC236"/>
    <n v="20190530"/>
    <n v="20190917"/>
    <n v="1110"/>
    <n v="27405036"/>
    <s v="Inspección Normalización"/>
    <s v="SI"/>
    <x v="3"/>
    <n v="3"/>
    <n v="3000"/>
    <s v="Suministros definitivos Simples "/>
    <x v="8"/>
    <n v="20200122"/>
    <x v="1"/>
    <n v="1"/>
    <x v="1"/>
    <n v="30"/>
    <x v="2"/>
    <x v="2"/>
    <x v="1"/>
    <x v="569"/>
    <s v="Resuelta"/>
    <n v="22"/>
    <n v="1"/>
    <n v="2020"/>
    <n v="308"/>
    <s v="No Cruza"/>
    <n v="237"/>
    <n v="17"/>
    <n v="9"/>
    <n v="2019"/>
    <n v="435"/>
    <x v="0"/>
    <n v="127"/>
    <x v="1"/>
  </r>
  <r>
    <s v="P12202018030002"/>
    <x v="2"/>
    <n v="0"/>
    <n v="0"/>
    <s v="                                                                                "/>
    <s v="O.C Sabanalarga     "/>
    <s v="VILLA OLIMPICA,GALAPA CENTRO DE DESARROLLO CDI                          "/>
    <n v="0"/>
    <s v="TC090"/>
    <s v="                                                                                                                                                                                           "/>
    <s v="CDI                                                         "/>
    <s v="T9763922                      "/>
    <s v="Somaya_Rincon                                                                   "/>
    <s v="AC190"/>
    <n v="20180301"/>
    <n v="20180904"/>
    <n v="1220"/>
    <n v="25728612"/>
    <s v="Seguimiento y rev. instalacion electrica distribucion "/>
    <s v="NO"/>
    <x v="1"/>
    <n v="75"/>
    <n v="75000"/>
    <s v="Obras "/>
    <x v="8"/>
    <n v="20200127"/>
    <x v="2"/>
    <n v="1"/>
    <x v="0"/>
    <n v="1"/>
    <x v="0"/>
    <x v="3"/>
    <x v="4"/>
    <x v="609"/>
    <s v="Resuelta"/>
    <n v="27"/>
    <n v="1"/>
    <n v="2020"/>
    <n v="303"/>
    <d v="2018-11-19T00:00:00"/>
    <n v="697"/>
    <n v="4"/>
    <n v="9"/>
    <n v="2018"/>
    <n v="813"/>
    <x v="0"/>
    <n v="510"/>
    <x v="2"/>
  </r>
  <r>
    <s v="P95102020100034"/>
    <x v="5"/>
    <n v="0"/>
    <n v="0"/>
    <s v="                                                                                "/>
    <s v="O.C. Soledad        "/>
    <s v="MARIA DOLORES FONTALVO CABRERA                                          "/>
    <n v="3006980307"/>
    <s v="TC090"/>
    <s v="                                                                                                                                                                                           "/>
    <s v="=CRA 2G 49B 31                                              "/>
    <s v="A2670921                      "/>
    <s v="Margarita_Ortiz_Dominguez                                                       "/>
    <s v="AC230"/>
    <n v="20201021"/>
    <n v="20201021"/>
    <n v="9510"/>
    <n v="0"/>
    <m/>
    <s v="NO"/>
    <x v="0"/>
    <n v="3"/>
    <n v="3000"/>
    <s v="Suministros definitivos Simples "/>
    <x v="9"/>
    <n v="20201021"/>
    <x v="1"/>
    <n v="1"/>
    <x v="1"/>
    <n v="21"/>
    <x v="3"/>
    <x v="1"/>
    <x v="1"/>
    <x v="151"/>
    <s v="Sin Orden"/>
    <n v="21"/>
    <n v="10"/>
    <n v="2020"/>
    <n v="35"/>
    <s v="No Cruza"/>
    <n v="35"/>
    <n v="21"/>
    <n v="10"/>
    <n v="2020"/>
    <n v="35"/>
    <x v="1"/>
    <n v="0"/>
    <x v="4"/>
  </r>
  <r>
    <s v="P11102017120062"/>
    <x v="2"/>
    <n v="0"/>
    <n v="0"/>
    <s v="                                                                                "/>
    <s v="O.C. B/quilla Nte   "/>
    <s v="  COMUNICACION COMCEL S.A                                               "/>
    <n v="3219982531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414938                      "/>
    <s v="Zayira_Salcedo                                                                  "/>
    <s v="AC190"/>
    <n v="20171218"/>
    <n v="20180131"/>
    <n v="1110"/>
    <n v="24573057"/>
    <s v="Factibilidad Distribucion "/>
    <s v="NO"/>
    <x v="1"/>
    <n v="15"/>
    <n v="15000"/>
    <s v="Obras "/>
    <x v="16"/>
    <n v="20180320"/>
    <x v="2"/>
    <n v="1"/>
    <x v="0"/>
    <n v="18"/>
    <x v="9"/>
    <x v="0"/>
    <x v="1"/>
    <x v="253"/>
    <s v="Resuelta"/>
    <n v="20"/>
    <n v="3"/>
    <n v="2018"/>
    <n v="981"/>
    <s v="No Cruza"/>
    <n v="92"/>
    <n v="31"/>
    <n v="1"/>
    <n v="2018"/>
    <n v="1029"/>
    <x v="0"/>
    <n v="48"/>
    <x v="2"/>
  </r>
  <r>
    <s v="P11102020100108"/>
    <x v="2"/>
    <n v="2319966"/>
    <n v="20156288"/>
    <s v="Situacion correcta                                                              "/>
    <s v="ZE Bquilla-Sur-S/dad"/>
    <s v="  MAGNETRÓN S.A.                                                        "/>
    <n v="3853901"/>
    <s v="TC089"/>
    <s v="AV VIA 40 83 25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190"/>
    <n v="20201024"/>
    <n v="20201111"/>
    <n v="1110"/>
    <n v="28253820"/>
    <s v="Factibilidad Distribucion "/>
    <s v="NO"/>
    <x v="1"/>
    <n v="75"/>
    <n v="75000"/>
    <s v="Aumentos de potencia"/>
    <x v="16"/>
    <n v="20201113"/>
    <x v="3"/>
    <n v="1"/>
    <x v="0"/>
    <n v="24"/>
    <x v="3"/>
    <x v="1"/>
    <x v="1"/>
    <x v="329"/>
    <s v="Resuelta"/>
    <n v="13"/>
    <n v="11"/>
    <n v="2020"/>
    <n v="12"/>
    <s v="No Cruza"/>
    <n v="20"/>
    <n v="11"/>
    <n v="11"/>
    <n v="2020"/>
    <n v="14"/>
    <x v="1"/>
    <n v="2"/>
    <x v="2"/>
  </r>
  <r>
    <s v="P11202019060001"/>
    <x v="2"/>
    <n v="0"/>
    <n v="0"/>
    <s v="                                                                                "/>
    <s v="O.C. B/quilla Nte   "/>
    <s v="CIRCUNVALAR PROSPERIDAD CONCESION COSTERA                               "/>
    <n v="3115616802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90"/>
    <n v="20190607"/>
    <n v="20200424"/>
    <n v="1120"/>
    <n v="27768370"/>
    <s v="Seguimiento y rev. instalacion electrica distribucion "/>
    <s v="NO"/>
    <x v="2"/>
    <n v="15"/>
    <n v="15000"/>
    <s v="Obras "/>
    <x v="7"/>
    <n v="20200427"/>
    <x v="3"/>
    <n v="1"/>
    <x v="0"/>
    <n v="7"/>
    <x v="4"/>
    <x v="2"/>
    <x v="1"/>
    <x v="571"/>
    <s v="Pendiente"/>
    <n v="27"/>
    <n v="4"/>
    <n v="2020"/>
    <n v="212"/>
    <d v="2020-07-07T00:00:00"/>
    <n v="212"/>
    <n v="24"/>
    <n v="4"/>
    <n v="2020"/>
    <n v="215"/>
    <x v="1"/>
    <n v="3"/>
    <x v="2"/>
  </r>
  <r>
    <s v="P33402017090006"/>
    <x v="0"/>
    <n v="0"/>
    <n v="0"/>
    <s v="                                                                                "/>
    <s v="O.C. B/quilla Nte   "/>
    <s v="EL HORNO ELECTRIFICACION RURAL VDA                                      "/>
    <n v="0"/>
    <s v="TC05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3884                      "/>
    <s v="                                                                                "/>
    <s v="AC100"/>
    <n v="20170913"/>
    <n v="20170913"/>
    <n v="3340"/>
    <n v="0"/>
    <m/>
    <s v="NO"/>
    <x v="0"/>
    <n v="65"/>
    <n v="65000"/>
    <s v="Obras "/>
    <x v="0"/>
    <n v="20170913"/>
    <x v="9"/>
    <n v="1"/>
    <x v="0"/>
    <n v="13"/>
    <x v="7"/>
    <x v="0"/>
    <x v="3"/>
    <x v="387"/>
    <s v="Sin Orden"/>
    <n v="13"/>
    <n v="9"/>
    <n v="2017"/>
    <n v="1169"/>
    <s v="No Cruza"/>
    <n v="1169"/>
    <n v="13"/>
    <n v="9"/>
    <n v="2017"/>
    <n v="1169"/>
    <x v="0"/>
    <n v="0"/>
    <x v="0"/>
  </r>
  <r>
    <s v="P34102018010046"/>
    <x v="2"/>
    <n v="0"/>
    <n v="0"/>
    <s v="                                                                                "/>
    <s v="ZE Santa_Marta      "/>
    <s v="CONSTRUCTORES S A S MIPKO                                               "/>
    <n v="3175130664"/>
    <s v="TC092"/>
    <s v="                                                                                                                                                                                           "/>
    <s v="CL 87                                                       "/>
    <s v="T9697258                      "/>
    <s v="Adriana_Duran_Q                                                                 "/>
    <s v="AC190"/>
    <n v="20180116"/>
    <n v="20180906"/>
    <n v="3410"/>
    <n v="26637280"/>
    <s v="Seguimiento y rev. instalacion electrica distribucion "/>
    <s v="NO"/>
    <x v="3"/>
    <n v="800"/>
    <n v="800000"/>
    <s v="Obras "/>
    <x v="5"/>
    <n v="20181214"/>
    <x v="3"/>
    <n v="1"/>
    <x v="0"/>
    <n v="16"/>
    <x v="11"/>
    <x v="3"/>
    <x v="0"/>
    <x v="214"/>
    <s v="Resuelta"/>
    <n v="14"/>
    <n v="12"/>
    <n v="2018"/>
    <n v="712"/>
    <s v="No Cruza"/>
    <n v="332"/>
    <n v="6"/>
    <n v="9"/>
    <n v="2018"/>
    <n v="811"/>
    <x v="0"/>
    <n v="99"/>
    <x v="2"/>
  </r>
  <r>
    <s v="P33102020060005"/>
    <x v="5"/>
    <n v="0"/>
    <n v="0"/>
    <s v="                                                                                "/>
    <s v="O.C. Riohacha       "/>
    <s v="MARIA DE JESUS TORO DE MEDINA                                           "/>
    <n v="300328384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230"/>
    <n v="20200609"/>
    <n v="20200609"/>
    <n v="3310"/>
    <n v="0"/>
    <m/>
    <s v="NO"/>
    <x v="0"/>
    <n v="3"/>
    <n v="3000"/>
    <s v="Suministros definitivos Simples "/>
    <x v="9"/>
    <n v="20200609"/>
    <x v="1"/>
    <n v="1"/>
    <x v="1"/>
    <n v="9"/>
    <x v="4"/>
    <x v="1"/>
    <x v="3"/>
    <x v="673"/>
    <s v="Sin Orden"/>
    <n v="9"/>
    <n v="6"/>
    <n v="2020"/>
    <n v="169"/>
    <s v="No Cruza"/>
    <n v="169"/>
    <n v="9"/>
    <n v="6"/>
    <n v="2020"/>
    <n v="169"/>
    <x v="1"/>
    <n v="0"/>
    <x v="4"/>
  </r>
  <r>
    <s v="P11102019060037"/>
    <x v="0"/>
    <n v="2338944"/>
    <n v="0"/>
    <s v="                                                                                "/>
    <s v="O.C. B/quilla Nte   "/>
    <s v="LUIS YESID BELLO RUIZ                                                   "/>
    <n v="3022362554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100"/>
    <n v="20190614"/>
    <n v="20190621"/>
    <n v="1110"/>
    <n v="26420968"/>
    <s v="Factibilidad Distribucion "/>
    <s v="NO"/>
    <x v="1"/>
    <n v="45"/>
    <n v="45000"/>
    <s v="Aumentos de potencia"/>
    <x v="0"/>
    <n v="20190621"/>
    <x v="2"/>
    <n v="1"/>
    <x v="0"/>
    <n v="14"/>
    <x v="4"/>
    <x v="2"/>
    <x v="1"/>
    <x v="76"/>
    <s v="Resuelta"/>
    <n v="21"/>
    <n v="6"/>
    <n v="2019"/>
    <n v="523"/>
    <s v="No Cruza"/>
    <n v="7"/>
    <n v="21"/>
    <n v="6"/>
    <n v="2019"/>
    <n v="523"/>
    <x v="0"/>
    <n v="0"/>
    <x v="0"/>
  </r>
  <r>
    <s v="P12202019110017"/>
    <x v="2"/>
    <n v="0"/>
    <n v="0"/>
    <s v="                                                                                "/>
    <s v="O.C Sabanalarga     "/>
    <s v="GALAPA SENA CILA                                                        "/>
    <n v="3086231"/>
    <s v="TC095"/>
    <s v="                                                                                                                                                                                           "/>
    <s v="SENA CILA                                                   "/>
    <s v="A8742068                      "/>
    <s v="Alvaro_Enrique_Hernandez_Suarez                                                 "/>
    <s v="AC190"/>
    <n v="20191127"/>
    <n v="20200108"/>
    <n v="1220"/>
    <n v="26959885"/>
    <s v="Factibilidad Distribucion "/>
    <s v="NO"/>
    <x v="1"/>
    <n v="30"/>
    <n v="30000"/>
    <s v="Obras "/>
    <x v="16"/>
    <n v="20200109"/>
    <x v="2"/>
    <n v="1"/>
    <x v="0"/>
    <n v="27"/>
    <x v="5"/>
    <x v="2"/>
    <x v="4"/>
    <x v="164"/>
    <s v="Resuelta"/>
    <n v="9"/>
    <n v="1"/>
    <n v="2020"/>
    <n v="321"/>
    <s v="No Cruza"/>
    <n v="43"/>
    <n v="8"/>
    <n v="1"/>
    <n v="2020"/>
    <n v="322"/>
    <x v="1"/>
    <n v="1"/>
    <x v="2"/>
  </r>
  <r>
    <s v="P12202017070006"/>
    <x v="4"/>
    <n v="2915919"/>
    <n v="0"/>
    <s v="                                                                                "/>
    <s v="O.C Sabanalarga     "/>
    <s v="ALFREDO LLINAS O                                                        "/>
    <n v="312661215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70707"/>
    <n v="20171229"/>
    <n v="1220"/>
    <n v="24435433"/>
    <s v="Seguimiento y rev. instalacion electrica distribucion "/>
    <s v="NO"/>
    <x v="1"/>
    <n v="75"/>
    <n v="75000"/>
    <s v="Aumentos de potencia"/>
    <x v="8"/>
    <n v="20200210"/>
    <x v="2"/>
    <n v="1"/>
    <x v="0"/>
    <n v="7"/>
    <x v="6"/>
    <x v="0"/>
    <x v="4"/>
    <x v="848"/>
    <s v="Resuelta"/>
    <n v="10"/>
    <n v="2"/>
    <n v="2020"/>
    <n v="289"/>
    <s v="No Cruza"/>
    <n v="948"/>
    <n v="29"/>
    <n v="12"/>
    <n v="2017"/>
    <n v="1062"/>
    <x v="0"/>
    <n v="773"/>
    <x v="3"/>
  </r>
  <r>
    <s v="P95202017120014"/>
    <x v="2"/>
    <n v="0"/>
    <n v="0"/>
    <s v="                                                                                "/>
    <s v="O.C Sabanalarga     "/>
    <s v="EDS DEL RIO SANDOVAL OROZCO S.A.S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95 43 60                                               "/>
    <s v="T9763922                      "/>
    <s v="Somaya_Rincon                                                                   "/>
    <s v="AC190"/>
    <n v="20171219"/>
    <n v="20180119"/>
    <n v="9520"/>
    <n v="24569965"/>
    <s v="Factibilidad Distribucion "/>
    <s v="NO"/>
    <x v="1"/>
    <n v="225"/>
    <n v="225000"/>
    <s v="Obras "/>
    <x v="8"/>
    <n v="20180202"/>
    <x v="3"/>
    <n v="1"/>
    <x v="0"/>
    <n v="19"/>
    <x v="9"/>
    <x v="0"/>
    <x v="4"/>
    <x v="875"/>
    <s v="Resuelta"/>
    <n v="2"/>
    <n v="2"/>
    <n v="2018"/>
    <n v="1027"/>
    <s v="No Cruza"/>
    <n v="45"/>
    <n v="19"/>
    <n v="1"/>
    <n v="2018"/>
    <n v="1041"/>
    <x v="0"/>
    <n v="14"/>
    <x v="2"/>
  </r>
  <r>
    <s v="P11802020110040"/>
    <x v="5"/>
    <n v="0"/>
    <n v="0"/>
    <s v="                                                                                "/>
    <s v="O.C. Soledad        "/>
    <s v="NEYDA DE LA ROSA RAMIREZ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LA 14                                                       "/>
    <s v="MP000449                      "/>
    <s v="KEVIN_JAIR_SALAZAR_CANIZARES                                                    "/>
    <s v="AC230"/>
    <n v="20201111"/>
    <n v="20201111"/>
    <n v="118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11102020020101"/>
    <x v="1"/>
    <n v="0"/>
    <n v="0"/>
    <s v="                                                                                "/>
    <s v="O.C. B/quilla Sur   "/>
    <s v="ANITA PORRAS SANTAMARIA                                                 "/>
    <n v="3042091554"/>
    <s v="TC090"/>
    <s v="                                                                                                                                                                                           "/>
    <s v="CRA 53 76 239=CRA 46 65 06                                  "/>
    <s v="A2790619                      "/>
    <s v="Martha_Oliva_Ortega                                                             "/>
    <s v="AC236"/>
    <n v="20200221"/>
    <n v="20200303"/>
    <n v="1110"/>
    <n v="27210952"/>
    <s v="Inspección Normalización"/>
    <s v="NO"/>
    <x v="1"/>
    <n v="3"/>
    <n v="3000"/>
    <s v="Suministros definitivos Simples "/>
    <x v="1"/>
    <n v="20200303"/>
    <x v="1"/>
    <n v="1"/>
    <x v="1"/>
    <n v="21"/>
    <x v="1"/>
    <x v="1"/>
    <x v="1"/>
    <x v="552"/>
    <s v="Resuelta"/>
    <n v="3"/>
    <n v="3"/>
    <n v="2020"/>
    <n v="267"/>
    <s v="No Cruza"/>
    <n v="11"/>
    <n v="3"/>
    <n v="3"/>
    <n v="2020"/>
    <n v="267"/>
    <x v="1"/>
    <n v="0"/>
    <x v="1"/>
  </r>
  <r>
    <s v="P11802020110059"/>
    <x v="5"/>
    <n v="0"/>
    <n v="0"/>
    <s v="                                                                                "/>
    <s v="OC CCIAL AMERICANO  "/>
    <s v="VILLA LAS MORAS VILLA LAS MORAS                                         "/>
    <n v="310720372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430                      "/>
    <s v="MICHEL_ANDREA_ALONSO_TORRES                                                     "/>
    <s v="AC230"/>
    <n v="20201112"/>
    <n v="20201112"/>
    <n v="1180"/>
    <n v="0"/>
    <m/>
    <s v="NO"/>
    <x v="0"/>
    <n v="3"/>
    <n v="3000"/>
    <s v="Suministros definitivos Simples "/>
    <x v="9"/>
    <n v="20201112"/>
    <x v="1"/>
    <n v="1"/>
    <x v="1"/>
    <n v="12"/>
    <x v="5"/>
    <x v="1"/>
    <x v="1"/>
    <x v="52"/>
    <s v="Sin Orden"/>
    <n v="12"/>
    <n v="11"/>
    <n v="2020"/>
    <n v="13"/>
    <s v="No Cruza"/>
    <n v="13"/>
    <n v="12"/>
    <n v="11"/>
    <n v="2020"/>
    <n v="13"/>
    <x v="1"/>
    <n v="0"/>
    <x v="4"/>
  </r>
  <r>
    <s v="P34102020110061"/>
    <x v="3"/>
    <n v="0"/>
    <n v="0"/>
    <s v="                                                                                "/>
    <s v="O.C. La 14          "/>
    <s v="EYLEEN  MILENA ACOSTA MORA                                              "/>
    <n v="3014719697"/>
    <s v="TC090"/>
    <s v="                                                                                                                                                                                           "/>
    <s v="MZ 26 CASA 2                                                "/>
    <s v="MP000146                      "/>
    <s v="JULIETH_PAOLA_RODRIGUEZ_ARVILLA                                                 "/>
    <s v="AC005"/>
    <n v="20201113"/>
    <n v="20201113"/>
    <n v="3410"/>
    <n v="28282715"/>
    <s v="Inspección Normalización"/>
    <s v="NO"/>
    <x v="2"/>
    <n v="2"/>
    <n v="2000"/>
    <s v="Suministros definitivos Simples "/>
    <x v="3"/>
    <n v="20201113"/>
    <x v="1"/>
    <n v="1"/>
    <x v="1"/>
    <n v="13"/>
    <x v="5"/>
    <x v="1"/>
    <x v="0"/>
    <x v="17"/>
    <s v="Pendiente"/>
    <n v="13"/>
    <n v="11"/>
    <n v="2020"/>
    <n v="12"/>
    <s v="No Cruza"/>
    <n v="12"/>
    <n v="13"/>
    <n v="11"/>
    <n v="2020"/>
    <n v="12"/>
    <x v="1"/>
    <n v="0"/>
    <x v="1"/>
  </r>
  <r>
    <s v="P95102020100048"/>
    <x v="5"/>
    <n v="0"/>
    <n v="0"/>
    <s v="                                                                                "/>
    <s v="O.C. Soledad        "/>
    <s v="NELVIS CHINCHIA MEJIA                                                   "/>
    <n v="3124325024"/>
    <s v="TC090"/>
    <s v="                                                                                                                                                                                           "/>
    <s v="=CRA 6F 101 58                                              "/>
    <s v="A2670921                      "/>
    <s v="Margarita_Ortiz_Dominguez                                                       "/>
    <s v="AC230"/>
    <n v="20201030"/>
    <n v="20201030"/>
    <n v="9510"/>
    <n v="0"/>
    <m/>
    <s v="NO"/>
    <x v="0"/>
    <n v="3"/>
    <n v="3000"/>
    <s v="Suministros definitivos Simples "/>
    <x v="9"/>
    <n v="20201030"/>
    <x v="1"/>
    <n v="1"/>
    <x v="1"/>
    <n v="30"/>
    <x v="3"/>
    <x v="1"/>
    <x v="1"/>
    <x v="25"/>
    <s v="Sin Orden"/>
    <n v="30"/>
    <n v="10"/>
    <n v="2020"/>
    <n v="26"/>
    <s v="No Cruza"/>
    <n v="26"/>
    <n v="30"/>
    <n v="10"/>
    <n v="2020"/>
    <n v="26"/>
    <x v="1"/>
    <n v="0"/>
    <x v="4"/>
  </r>
  <r>
    <s v="P11802020110077"/>
    <x v="5"/>
    <n v="0"/>
    <n v="0"/>
    <s v="                                                                                "/>
    <s v="Of. Telefónica 24H  "/>
    <s v="JULIO C ARBELAEZ                                                        "/>
    <n v="317524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19"/>
    <n v="20201119"/>
    <n v="1180"/>
    <n v="0"/>
    <m/>
    <s v="NO"/>
    <x v="0"/>
    <n v="3"/>
    <n v="3000"/>
    <s v="Suministros definitivos Simples "/>
    <x v="9"/>
    <n v="20201119"/>
    <x v="1"/>
    <n v="1"/>
    <x v="1"/>
    <n v="19"/>
    <x v="5"/>
    <x v="1"/>
    <x v="1"/>
    <x v="94"/>
    <s v="Sin Orden"/>
    <n v="19"/>
    <n v="11"/>
    <n v="2020"/>
    <n v="6"/>
    <s v="No Cruza"/>
    <n v="6"/>
    <n v="19"/>
    <n v="11"/>
    <n v="2020"/>
    <n v="6"/>
    <x v="1"/>
    <n v="0"/>
    <x v="4"/>
  </r>
  <r>
    <s v="P33102019060030"/>
    <x v="2"/>
    <n v="5628219"/>
    <n v="25636892"/>
    <s v="Situacion correcta                                                              "/>
    <s v="O.C. Riohacha       "/>
    <s v="FRANCISCO MARQUEZ                                                       "/>
    <n v="7272818"/>
    <s v="TC090"/>
    <s v="CR 5 1 20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0619"/>
    <n v="20190808"/>
    <n v="3310"/>
    <n v="26437428"/>
    <s v="Factibilidad Distribucion "/>
    <s v="NO"/>
    <x v="1"/>
    <n v="50"/>
    <n v="50000"/>
    <s v="Aumentos de potencia"/>
    <x v="7"/>
    <n v="20191206"/>
    <x v="2"/>
    <n v="1"/>
    <x v="0"/>
    <n v="19"/>
    <x v="4"/>
    <x v="2"/>
    <x v="3"/>
    <x v="28"/>
    <s v="Resuelta"/>
    <n v="6"/>
    <n v="12"/>
    <n v="2019"/>
    <n v="355"/>
    <s v="No Cruza"/>
    <n v="170"/>
    <n v="8"/>
    <n v="8"/>
    <n v="2019"/>
    <n v="475"/>
    <x v="0"/>
    <n v="120"/>
    <x v="2"/>
  </r>
  <r>
    <s v="P93532020070001"/>
    <x v="2"/>
    <n v="0"/>
    <n v="0"/>
    <s v="                                                                                "/>
    <s v="O.C. La 14          "/>
    <s v="JORGE CARDOZO QUIROZ BMT ESTACION LAS VEG                               "/>
    <n v="314529009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C9794580                      "/>
    <s v="TATIANA ADELA LUQUEZ VANSTRAHLEM                                                "/>
    <s v="AC190"/>
    <n v="20200717"/>
    <n v="20200812"/>
    <n v="9353"/>
    <n v="28260676"/>
    <s v="Seguimiento y rev. instalacion electrica distribucion "/>
    <s v="NO"/>
    <x v="4"/>
    <n v="50"/>
    <n v="50000"/>
    <s v="Obras "/>
    <x v="2"/>
    <n v="20200812"/>
    <x v="2"/>
    <n v="1"/>
    <x v="0"/>
    <n v="17"/>
    <x v="6"/>
    <x v="1"/>
    <x v="0"/>
    <x v="361"/>
    <s v="Pendiente"/>
    <n v="12"/>
    <n v="8"/>
    <n v="2020"/>
    <n v="105"/>
    <s v="No Cruza"/>
    <n v="105"/>
    <n v="12"/>
    <n v="8"/>
    <n v="2020"/>
    <n v="105"/>
    <x v="1"/>
    <n v="0"/>
    <x v="2"/>
  </r>
  <r>
    <s v="P93322020060004"/>
    <x v="2"/>
    <n v="0"/>
    <n v="0"/>
    <s v="                                                                                "/>
    <s v="O.C. Riohacha       "/>
    <s v="JOSE ROLANDO RIVERA BOURIYU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JOSE RIVEIRA                                          "/>
    <s v="N3352044                      "/>
    <s v="Laudis_Peñaranda_                                                               "/>
    <s v="AC190"/>
    <n v="20200630"/>
    <n v="20200731"/>
    <n v="9332"/>
    <n v="27909964"/>
    <s v="Seguimiento y rev. instalacion electrica distribucion "/>
    <s v="NO"/>
    <x v="1"/>
    <n v="30"/>
    <n v="30000"/>
    <s v="Obras "/>
    <x v="11"/>
    <n v="20200731"/>
    <x v="2"/>
    <n v="1"/>
    <x v="0"/>
    <n v="30"/>
    <x v="4"/>
    <x v="1"/>
    <x v="3"/>
    <x v="588"/>
    <s v="Resuelta"/>
    <n v="31"/>
    <n v="7"/>
    <n v="2020"/>
    <n v="117"/>
    <s v="No Cruza"/>
    <n v="31"/>
    <n v="31"/>
    <n v="7"/>
    <n v="2020"/>
    <n v="117"/>
    <x v="1"/>
    <n v="0"/>
    <x v="2"/>
  </r>
  <r>
    <s v="P95102020100018"/>
    <x v="5"/>
    <n v="0"/>
    <n v="0"/>
    <s v="                                                                                "/>
    <s v="Of. Telefónica 24H  "/>
    <s v="NORMA ESTHER THERAN MORELO                                              "/>
    <n v="3137974954"/>
    <s v="TC090"/>
    <s v="                                                                                                                                                                                           "/>
    <s v="=CRA 8 45C 83                                               "/>
    <s v="NT001137                      "/>
    <s v="STEFANNIE_PAOLA_RAMBAO_BENAVIDES                                                "/>
    <s v="AC230"/>
    <n v="20201012"/>
    <n v="20201012"/>
    <n v="9510"/>
    <n v="0"/>
    <m/>
    <s v="NO"/>
    <x v="0"/>
    <n v="3"/>
    <n v="3000"/>
    <s v="Suministros definitivos Simples "/>
    <x v="9"/>
    <n v="20201012"/>
    <x v="1"/>
    <n v="1"/>
    <x v="1"/>
    <n v="12"/>
    <x v="3"/>
    <x v="1"/>
    <x v="1"/>
    <x v="281"/>
    <s v="Sin Orden"/>
    <n v="12"/>
    <n v="10"/>
    <n v="2020"/>
    <n v="44"/>
    <s v="No Cruza"/>
    <n v="44"/>
    <n v="12"/>
    <n v="10"/>
    <n v="2020"/>
    <n v="44"/>
    <x v="1"/>
    <n v="0"/>
    <x v="4"/>
  </r>
  <r>
    <s v="P11102020080092"/>
    <x v="1"/>
    <n v="6019412"/>
    <n v="34024961"/>
    <s v="Situacion correcta                                                              "/>
    <s v="O.C. B/quilla Sur   "/>
    <s v="MARIA CRISTINA CORONELL PIMIENTA                                        "/>
    <n v="3013895231"/>
    <s v="TC090"/>
    <s v="CR 38 85 83                                                                                                                                                                                "/>
    <s v="CR 38 # 85 - 83  LAS ESTRELLAS                              "/>
    <s v="A2790619                      "/>
    <s v="Martha_Oliva_Ortega                                                             "/>
    <s v="AC236"/>
    <n v="20200828"/>
    <n v="20200910"/>
    <n v="1110"/>
    <n v="28114348"/>
    <s v="Modificación de Potencia"/>
    <s v="NO"/>
    <x v="1"/>
    <n v="3"/>
    <n v="3000"/>
    <s v="Aumentos de potencia"/>
    <x v="1"/>
    <n v="20200910"/>
    <x v="1"/>
    <n v="1"/>
    <x v="1"/>
    <n v="28"/>
    <x v="10"/>
    <x v="1"/>
    <x v="1"/>
    <x v="328"/>
    <s v="Resuelta"/>
    <n v="10"/>
    <n v="9"/>
    <n v="2020"/>
    <n v="76"/>
    <s v="No Cruza"/>
    <n v="13"/>
    <n v="10"/>
    <n v="9"/>
    <n v="2020"/>
    <n v="76"/>
    <x v="1"/>
    <n v="0"/>
    <x v="1"/>
  </r>
  <r>
    <s v="P34402020100005"/>
    <x v="0"/>
    <n v="0"/>
    <n v="0"/>
    <s v="                                                                                "/>
    <s v="ZE Santa_Marta      "/>
    <s v="MAG EL BONGO COMCEL SA                                                  "/>
    <n v="7429797"/>
    <s v="TC092"/>
    <s v="                                                                                                                                                                                           "/>
    <s v="POR LA CANCHA                                               "/>
    <s v="T9697258                      "/>
    <s v="Adriana_Duran_Q                                                                 "/>
    <s v="AC100"/>
    <n v="20201010"/>
    <n v="20201019"/>
    <n v="3440"/>
    <n v="28230766"/>
    <s v="Factibilidad Distribucion "/>
    <s v="NO"/>
    <x v="1"/>
    <n v="15"/>
    <n v="15000"/>
    <s v="Obras "/>
    <x v="0"/>
    <n v="20201019"/>
    <x v="2"/>
    <n v="1"/>
    <x v="0"/>
    <n v="10"/>
    <x v="3"/>
    <x v="1"/>
    <x v="0"/>
    <x v="309"/>
    <s v="Resuelta"/>
    <n v="19"/>
    <n v="10"/>
    <n v="2020"/>
    <n v="37"/>
    <s v="No Cruza"/>
    <n v="9"/>
    <n v="19"/>
    <n v="10"/>
    <n v="2020"/>
    <n v="37"/>
    <x v="1"/>
    <n v="0"/>
    <x v="0"/>
  </r>
  <r>
    <s v="P12102020060006"/>
    <x v="0"/>
    <n v="0"/>
    <n v="0"/>
    <s v="                                                                                "/>
    <s v="O.C Sabanalarga     "/>
    <s v="GREEN PARK BODEGA LOTE 13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BODEGA LOTE 13                                              "/>
    <s v="A8742068                      "/>
    <s v="Alvaro_Enrique_Hernandez_Suarez                                                 "/>
    <s v="AC100"/>
    <n v="20200602"/>
    <n v="20200609"/>
    <n v="1210"/>
    <n v="27570139"/>
    <s v="Factibilidad Distribucion "/>
    <s v="NO"/>
    <x v="1"/>
    <n v="45"/>
    <n v="45000"/>
    <s v="Obras "/>
    <x v="0"/>
    <n v="20200609"/>
    <x v="2"/>
    <n v="1"/>
    <x v="0"/>
    <n v="2"/>
    <x v="4"/>
    <x v="1"/>
    <x v="4"/>
    <x v="477"/>
    <s v="Resuelta"/>
    <n v="9"/>
    <n v="6"/>
    <n v="2020"/>
    <n v="169"/>
    <s v="No Cruza"/>
    <n v="7"/>
    <n v="9"/>
    <n v="6"/>
    <n v="2020"/>
    <n v="169"/>
    <x v="1"/>
    <n v="0"/>
    <x v="0"/>
  </r>
  <r>
    <s v="P31602019010022"/>
    <x v="0"/>
    <n v="0"/>
    <n v="0"/>
    <s v="                                                                                "/>
    <s v="O.C. B/quilla Cto   "/>
    <s v="OSWALDO ANGEL CADENA                                                    "/>
    <n v="3127460353"/>
    <s v="TC090"/>
    <s v="                                                                                                                                                                                           "/>
    <s v="NIC MAS CERCANO 3806773                                     "/>
    <s v="T3243764                      "/>
    <s v="Hugo_Bello_Sanchez                                                              "/>
    <s v="AC100"/>
    <n v="20190131"/>
    <n v="20190202"/>
    <n v="3160"/>
    <n v="25949877"/>
    <s v="Factibilidad Distribucion "/>
    <s v="NO"/>
    <x v="1"/>
    <n v="10"/>
    <n v="10000"/>
    <s v="Obras "/>
    <x v="0"/>
    <n v="20190202"/>
    <x v="2"/>
    <n v="1"/>
    <x v="0"/>
    <n v="31"/>
    <x v="11"/>
    <x v="2"/>
    <x v="2"/>
    <x v="318"/>
    <s v="Resuelta"/>
    <n v="2"/>
    <n v="2"/>
    <n v="2019"/>
    <n v="662"/>
    <s v="No Cruza"/>
    <n v="2"/>
    <n v="2"/>
    <n v="2"/>
    <n v="2019"/>
    <n v="662"/>
    <x v="0"/>
    <n v="0"/>
    <x v="0"/>
  </r>
  <r>
    <s v="P93532020110004"/>
    <x v="3"/>
    <n v="3828040"/>
    <n v="20657475"/>
    <s v="Situacion correcta                                                              "/>
    <s v="O.C. Plato          "/>
    <s v="IGLESIAS STA CATALINA                                                   "/>
    <n v="3106788865"/>
    <s v="TC092"/>
    <s v="CL 2 CR 3A 33                                                                                                                                                                              "/>
    <s v="C 2                                                         "/>
    <s v="TR045268                      "/>
    <s v="WILLIAM_MUNOZ_OLGUIN                                                            "/>
    <s v="AC005"/>
    <n v="20201119"/>
    <n v="20201119"/>
    <n v="9353"/>
    <n v="28290694"/>
    <s v="Modificación de Potencia"/>
    <s v="NO"/>
    <x v="4"/>
    <n v="3"/>
    <n v="3000"/>
    <s v="Aumentos de potencia"/>
    <x v="3"/>
    <n v="20201119"/>
    <x v="1"/>
    <n v="1"/>
    <x v="1"/>
    <n v="19"/>
    <x v="5"/>
    <x v="1"/>
    <x v="0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802020100098"/>
    <x v="5"/>
    <n v="0"/>
    <n v="0"/>
    <s v="                                                                                "/>
    <s v="O.C. Soledad        "/>
    <s v="FELIX RAFAEL BORJA BALLESTEROS                                          "/>
    <n v="3046312004"/>
    <s v="TC090"/>
    <s v="                                                                                                                                                                                           "/>
    <s v="=CRA 21 79 69                                               "/>
    <s v="MP000449                      "/>
    <s v="KEVIN_JAIR_SALAZAR_CANIZARES                                                    "/>
    <s v="AC230"/>
    <n v="20201029"/>
    <n v="20201029"/>
    <n v="1180"/>
    <n v="0"/>
    <m/>
    <s v="NO"/>
    <x v="0"/>
    <n v="3"/>
    <n v="3000"/>
    <s v="Suministros definitivos Simples "/>
    <x v="9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11502019090018"/>
    <x v="5"/>
    <n v="0"/>
    <n v="0"/>
    <s v="                                                                                "/>
    <s v="O.C. B/quilla Nte   "/>
    <s v="RAFAEL MATERA LAJUD                                                     "/>
    <n v="3205218055"/>
    <s v="TC089"/>
    <s v="                                                                                                                                                                                           "/>
    <s v="FTE LAGO DEL CISNE                                          "/>
    <s v="MP000343                      "/>
    <s v="                                                                                "/>
    <s v="AC230"/>
    <n v="20190917"/>
    <n v="20200331"/>
    <n v="1150"/>
    <n v="27298672"/>
    <s v="Seguimiento y rev. instalacion electrica distribucion "/>
    <s v="NO"/>
    <x v="3"/>
    <n v="36"/>
    <n v="36000"/>
    <s v="Coogeneración/Suplencia "/>
    <x v="9"/>
    <n v="20190917"/>
    <x v="10"/>
    <n v="1"/>
    <x v="0"/>
    <n v="17"/>
    <x v="7"/>
    <x v="2"/>
    <x v="1"/>
    <x v="557"/>
    <s v="Resuelta"/>
    <n v="17"/>
    <n v="9"/>
    <n v="2019"/>
    <n v="435"/>
    <s v="No Cruza"/>
    <n v="0"/>
    <n v="31"/>
    <n v="3"/>
    <n v="2020"/>
    <n v="239"/>
    <x v="1"/>
    <n v="196"/>
    <x v="4"/>
  </r>
  <r>
    <s v="P93322020110005"/>
    <x v="1"/>
    <n v="5671243"/>
    <n v="25617728"/>
    <s v="Situacion correcta                                                              "/>
    <s v="ZE MaicaoManauUribia"/>
    <s v="AURA DE MEJIA                                                           "/>
    <n v="3145644345"/>
    <s v="TC090"/>
    <s v="CL 15 18 54                                                                                                                                                                                "/>
    <s v="                                                            "/>
    <s v="TR194779                      "/>
    <s v="NORELVIS_SANCHEZ_DE_LEON                                                        "/>
    <s v="AC236"/>
    <n v="20201106"/>
    <n v="20201113"/>
    <n v="9332"/>
    <n v="28271541"/>
    <s v="Modificación de Potencia"/>
    <s v="NO"/>
    <x v="1"/>
    <n v="7"/>
    <n v="7000"/>
    <s v="Aumentos de potencia"/>
    <x v="1"/>
    <n v="20201113"/>
    <x v="1"/>
    <n v="1"/>
    <x v="1"/>
    <n v="6"/>
    <x v="5"/>
    <x v="1"/>
    <x v="3"/>
    <x v="42"/>
    <s v="Resuelta"/>
    <n v="13"/>
    <n v="11"/>
    <n v="2020"/>
    <n v="12"/>
    <s v="No Cruza"/>
    <n v="7"/>
    <n v="13"/>
    <n v="11"/>
    <n v="2020"/>
    <n v="12"/>
    <x v="1"/>
    <n v="0"/>
    <x v="1"/>
  </r>
  <r>
    <s v="P11702016080155"/>
    <x v="2"/>
    <n v="0"/>
    <n v="0"/>
    <s v="                                                                                "/>
    <s v="O.C. B/quilla Cto   "/>
    <s v="CARMEN DE OSORIO                                                        "/>
    <s v="3797353 3604219 30054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60823"/>
    <n v="20161005"/>
    <n v="1170"/>
    <n v="23842297"/>
    <s v="Seguimiento y rev. instalacion electrica distribucion "/>
    <s v="NO"/>
    <x v="1"/>
    <n v="37.5"/>
    <n v="37500"/>
    <s v="Obras "/>
    <x v="7"/>
    <n v="20170407"/>
    <x v="2"/>
    <n v="1"/>
    <x v="0"/>
    <n v="23"/>
    <x v="10"/>
    <x v="7"/>
    <x v="1"/>
    <x v="876"/>
    <s v="Resuelta"/>
    <n v="7"/>
    <n v="4"/>
    <n v="2017"/>
    <n v="1328"/>
    <d v="2017-05-16T00:00:00"/>
    <n v="227"/>
    <n v="5"/>
    <n v="10"/>
    <n v="2016"/>
    <n v="1512"/>
    <x v="0"/>
    <n v="184"/>
    <x v="2"/>
  </r>
  <r>
    <s v="P11802020100026"/>
    <x v="0"/>
    <n v="0"/>
    <n v="0"/>
    <s v="                                                                                "/>
    <s v="ZE Bquilla-Sur-S/dad"/>
    <s v="CIUDAD CARIBE IV SUBNORMAL                                              "/>
    <n v="0"/>
    <s v="TC093"/>
    <s v="                                                                                                                                                                                           "/>
    <s v="SUBNORMAL                                                   "/>
    <s v="T9763922                      "/>
    <s v="Somaya_Rincon                                                                   "/>
    <s v="AC100"/>
    <n v="20201013"/>
    <n v="20201013"/>
    <n v="1180"/>
    <n v="0"/>
    <m/>
    <s v="NO"/>
    <x v="0"/>
    <n v="450"/>
    <n v="450000"/>
    <s v="Obras "/>
    <x v="0"/>
    <n v="20201013"/>
    <x v="8"/>
    <n v="1"/>
    <x v="0"/>
    <n v="13"/>
    <x v="3"/>
    <x v="1"/>
    <x v="1"/>
    <x v="119"/>
    <s v="Sin Orden"/>
    <n v="13"/>
    <n v="10"/>
    <n v="2020"/>
    <n v="43"/>
    <s v="No Cruza"/>
    <n v="43"/>
    <n v="13"/>
    <n v="10"/>
    <n v="2020"/>
    <n v="43"/>
    <x v="1"/>
    <n v="0"/>
    <x v="0"/>
  </r>
  <r>
    <s v="P75412019050029"/>
    <x v="0"/>
    <n v="0"/>
    <n v="0"/>
    <s v="                                                                                "/>
    <s v="O.C Sabanalarga     "/>
    <s v="JUAN C. LAFAURIE HENRIQUEZ FINCA PUERTO SILVIA                          "/>
    <n v="3014728828"/>
    <s v="TC090"/>
    <s v="                                                                                                                                                                                           "/>
    <s v="PUERTO SILVIA                                               "/>
    <s v="A8742068                      "/>
    <s v="Alvaro_Enrique_Hernandez_Suarez                                                 "/>
    <s v="AC100"/>
    <n v="20190522"/>
    <n v="20190912"/>
    <n v="7541"/>
    <n v="26339118"/>
    <s v="Factibilidad Distribucion "/>
    <s v="NO"/>
    <x v="1"/>
    <n v="30"/>
    <n v="30000"/>
    <s v="Obras "/>
    <x v="0"/>
    <n v="20190912"/>
    <x v="2"/>
    <n v="1"/>
    <x v="0"/>
    <n v="22"/>
    <x v="2"/>
    <x v="2"/>
    <x v="4"/>
    <x v="262"/>
    <s v="Resuelta"/>
    <n v="12"/>
    <n v="9"/>
    <n v="2019"/>
    <n v="440"/>
    <s v="No Cruza"/>
    <n v="113"/>
    <n v="12"/>
    <n v="9"/>
    <n v="2019"/>
    <n v="440"/>
    <x v="0"/>
    <n v="0"/>
    <x v="0"/>
  </r>
  <r>
    <s v="P11702020010113"/>
    <x v="0"/>
    <n v="0"/>
    <n v="0"/>
    <s v="                                                                                "/>
    <s v="O.C. B/quilla Cto   "/>
    <s v="  PROVISIONAL HOSPITAL CAMINO A NAZARETH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HOSPITALCAMINO A NAZARETH                                   "/>
    <s v="A3151411                      "/>
    <s v="FERGIE_YULISSA_SOLANO_MANOTAS                                                   "/>
    <s v="AC100"/>
    <n v="20200129"/>
    <n v="20200205"/>
    <n v="1170"/>
    <n v="27129193"/>
    <s v="Factibilidad Distribucion "/>
    <s v="NO"/>
    <x v="1"/>
    <n v="30"/>
    <n v="30000"/>
    <s v="Obras "/>
    <x v="30"/>
    <n v="20200205"/>
    <x v="3"/>
    <n v="1"/>
    <x v="0"/>
    <n v="29"/>
    <x v="11"/>
    <x v="1"/>
    <x v="1"/>
    <x v="584"/>
    <s v="Resuelta"/>
    <n v="5"/>
    <n v="2"/>
    <n v="2020"/>
    <n v="294"/>
    <s v="No Cruza"/>
    <n v="7"/>
    <n v="5"/>
    <n v="2"/>
    <n v="2020"/>
    <n v="294"/>
    <x v="1"/>
    <n v="0"/>
    <x v="0"/>
  </r>
  <r>
    <s v="P12202020110013"/>
    <x v="3"/>
    <n v="0"/>
    <n v="0"/>
    <s v="                                                                                "/>
    <s v="O.C Sabanalarga     "/>
    <s v="CECILIA GAMEZ FONSECA                                                   "/>
    <n v="3108532224"/>
    <s v="TC090"/>
    <s v="                                                                                                                                                                                           "/>
    <s v="CARRERA 10 NO 18 95                                         "/>
    <s v="ACSIA043                      "/>
    <s v="BRENDA MONSALVE                                                                 "/>
    <s v="AC005"/>
    <n v="20201120"/>
    <n v="20201120"/>
    <n v="1220"/>
    <n v="28293398"/>
    <s v="Inspección Normalización"/>
    <s v="SI"/>
    <x v="2"/>
    <n v="3"/>
    <n v="3000"/>
    <s v="Suministros definitivos Simples "/>
    <x v="3"/>
    <n v="20201120"/>
    <x v="1"/>
    <n v="1"/>
    <x v="1"/>
    <n v="20"/>
    <x v="5"/>
    <x v="1"/>
    <x v="4"/>
    <x v="182"/>
    <s v="Pendiente"/>
    <n v="20"/>
    <n v="11"/>
    <n v="2020"/>
    <n v="5"/>
    <s v="No Cruza"/>
    <n v="5"/>
    <n v="20"/>
    <n v="11"/>
    <n v="2020"/>
    <n v="5"/>
    <x v="1"/>
    <n v="0"/>
    <x v="1"/>
  </r>
  <r>
    <s v="P93422019100008"/>
    <x v="0"/>
    <n v="6962919"/>
    <n v="35029439"/>
    <s v="Situacion correcta                                                              "/>
    <s v="ZE Santa_Marta      "/>
    <s v="SANTA MARTA DISTRITO DE                                                 "/>
    <n v="3106317797"/>
    <s v="TC095"/>
    <s v="SECTOR 1 MZ T1 1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100"/>
    <n v="20191022"/>
    <n v="20191024"/>
    <n v="9342"/>
    <n v="26853784"/>
    <s v="Factibilidad Distribucion "/>
    <s v="NO"/>
    <x v="1"/>
    <n v="112.5"/>
    <n v="112500"/>
    <s v="Aumentos de potencia"/>
    <x v="0"/>
    <n v="20191024"/>
    <x v="2"/>
    <n v="1"/>
    <x v="0"/>
    <n v="22"/>
    <x v="3"/>
    <x v="2"/>
    <x v="0"/>
    <x v="4"/>
    <s v="Resuelta"/>
    <n v="24"/>
    <n v="10"/>
    <n v="2019"/>
    <n v="398"/>
    <s v="No Cruza"/>
    <n v="2"/>
    <n v="24"/>
    <n v="10"/>
    <n v="2019"/>
    <n v="398"/>
    <x v="0"/>
    <n v="0"/>
    <x v="0"/>
  </r>
  <r>
    <s v="P11802020050004"/>
    <x v="2"/>
    <n v="0"/>
    <n v="0"/>
    <s v="                                                                                "/>
    <s v="O.C. B/quilla Cto   "/>
    <s v="  SALUD TOTAL IPS SOLEDAD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SALUD TOTAL IPS                                             "/>
    <s v="A3151411                      "/>
    <s v="FERGIE_YULISSA_SOLANO_MANOTAS                                                   "/>
    <s v="AC190"/>
    <n v="20200504"/>
    <n v="20200602"/>
    <n v="1180"/>
    <n v="27413552"/>
    <s v="Factibilidad Distribucion "/>
    <s v="NO"/>
    <x v="1"/>
    <n v="300"/>
    <n v="300000"/>
    <s v="Obras "/>
    <x v="7"/>
    <n v="20200701"/>
    <x v="3"/>
    <n v="1"/>
    <x v="0"/>
    <n v="4"/>
    <x v="2"/>
    <x v="1"/>
    <x v="1"/>
    <x v="158"/>
    <s v="Resuelta"/>
    <n v="1"/>
    <n v="7"/>
    <n v="2020"/>
    <n v="147"/>
    <s v="No Cruza"/>
    <n v="58"/>
    <n v="2"/>
    <n v="6"/>
    <n v="2020"/>
    <n v="176"/>
    <x v="1"/>
    <n v="29"/>
    <x v="2"/>
  </r>
  <r>
    <s v="P11102019040109"/>
    <x v="0"/>
    <n v="0"/>
    <n v="0"/>
    <s v="                                                                                "/>
    <s v="C.T.SOLEDAD         "/>
    <s v="INKANTO EDIFICIO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SQUINA                                                     "/>
    <s v="T9763922                      "/>
    <s v="Somaya_Rincon                                                                   "/>
    <s v="AC100"/>
    <n v="20190425"/>
    <n v="20190430"/>
    <n v="1110"/>
    <n v="26245163"/>
    <s v="Factibilidad Distribucion "/>
    <s v="NO"/>
    <x v="1"/>
    <n v="500"/>
    <n v="500000"/>
    <s v="Obras "/>
    <x v="0"/>
    <n v="20190430"/>
    <x v="6"/>
    <n v="1"/>
    <x v="0"/>
    <n v="25"/>
    <x v="8"/>
    <x v="2"/>
    <x v="1"/>
    <x v="553"/>
    <s v="Resuelta"/>
    <n v="30"/>
    <n v="4"/>
    <n v="2019"/>
    <n v="575"/>
    <s v="No Cruza"/>
    <n v="5"/>
    <n v="30"/>
    <n v="4"/>
    <n v="2019"/>
    <n v="575"/>
    <x v="0"/>
    <n v="0"/>
    <x v="0"/>
  </r>
  <r>
    <s v="P75412019050030"/>
    <x v="0"/>
    <n v="0"/>
    <n v="0"/>
    <s v="                                                                                "/>
    <s v="O.C Sabanalarga     "/>
    <s v="YURELIS DEL C GUERRERO TORRES FINCA LA FLOJERA                          "/>
    <n v="3012867474"/>
    <s v="TC090"/>
    <s v="                                                                                                                                                                                           "/>
    <s v="FINCA LA FLOJERA                                            "/>
    <s v="A8742068                      "/>
    <s v="Alvaro_Enrique_Hernandez_Suarez                                                 "/>
    <s v="AC100"/>
    <n v="20190523"/>
    <n v="20190912"/>
    <n v="7541"/>
    <n v="26340256"/>
    <s v="Factibilidad Distribucion "/>
    <s v="NO"/>
    <x v="1"/>
    <n v="10"/>
    <n v="10000"/>
    <s v="Obras "/>
    <x v="0"/>
    <n v="20190912"/>
    <x v="2"/>
    <n v="1"/>
    <x v="0"/>
    <n v="23"/>
    <x v="2"/>
    <x v="2"/>
    <x v="4"/>
    <x v="565"/>
    <s v="Resuelta"/>
    <n v="12"/>
    <n v="9"/>
    <n v="2019"/>
    <n v="440"/>
    <s v="No Cruza"/>
    <n v="112"/>
    <n v="12"/>
    <n v="9"/>
    <n v="2019"/>
    <n v="440"/>
    <x v="0"/>
    <n v="0"/>
    <x v="0"/>
  </r>
  <r>
    <s v="P75512020050004"/>
    <x v="2"/>
    <n v="0"/>
    <n v="0"/>
    <s v="                                                                                "/>
    <s v="O.C. B/quilla Cto   "/>
    <s v="  URB PALMERAS DEL CARIBE III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URB PALMERAS DEL CARIBE 3                                   "/>
    <s v="A3151411                      "/>
    <s v="FERGIE_YULISSA_SOLANO_MANOTAS                                                   "/>
    <s v="AC190"/>
    <n v="20200513"/>
    <n v="20200626"/>
    <n v="7551"/>
    <n v="27463696"/>
    <s v="Factibilidad Distribucion "/>
    <s v="NO"/>
    <x v="1"/>
    <n v="75"/>
    <n v="75000"/>
    <s v="Obras "/>
    <x v="8"/>
    <n v="20201118"/>
    <x v="2"/>
    <n v="1"/>
    <x v="0"/>
    <n v="13"/>
    <x v="2"/>
    <x v="1"/>
    <x v="1"/>
    <x v="434"/>
    <s v="Resuelta"/>
    <n v="18"/>
    <n v="11"/>
    <n v="2020"/>
    <n v="7"/>
    <s v="No Cruza"/>
    <n v="189"/>
    <n v="26"/>
    <n v="6"/>
    <n v="2020"/>
    <n v="152"/>
    <x v="1"/>
    <n v="145"/>
    <x v="2"/>
  </r>
  <r>
    <s v="P11102019050081"/>
    <x v="2"/>
    <n v="2136513"/>
    <n v="0"/>
    <s v="                                                                                "/>
    <s v="O.C. B/quilla Nte   "/>
    <s v="ELIECER REDONDO                                                         "/>
    <n v="301206259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190517"/>
    <n v="20190628"/>
    <n v="1110"/>
    <n v="26559456"/>
    <s v="Seguimiento y rev. instalacion electrica distribucion "/>
    <s v="NO"/>
    <x v="3"/>
    <n v="50"/>
    <n v="50000"/>
    <s v="Aumentos de potencia"/>
    <x v="8"/>
    <n v="20190729"/>
    <x v="2"/>
    <n v="1"/>
    <x v="0"/>
    <n v="17"/>
    <x v="2"/>
    <x v="2"/>
    <x v="1"/>
    <x v="354"/>
    <s v="Resuelta"/>
    <n v="29"/>
    <n v="7"/>
    <n v="2019"/>
    <n v="485"/>
    <s v="No Cruza"/>
    <n v="73"/>
    <n v="28"/>
    <n v="6"/>
    <n v="2019"/>
    <n v="516"/>
    <x v="0"/>
    <n v="31"/>
    <x v="2"/>
  </r>
  <r>
    <s v="P34102020110005"/>
    <x v="0"/>
    <n v="0"/>
    <n v="0"/>
    <s v="                                                                                "/>
    <s v="ZE Santa_Marta      "/>
    <s v="PATIO TALLER SETP                                                       "/>
    <n v="4317777"/>
    <s v="TC092"/>
    <s v="                                                                                                                                                                                           "/>
    <s v="A 500MTS DE LA GLORIETA DE MAMATOCO                         "/>
    <s v="T9697258                      "/>
    <s v="Adriana_Duran_Q                                                                 "/>
    <s v="AC100"/>
    <n v="20201102"/>
    <n v="20201109"/>
    <n v="3410"/>
    <n v="28267401"/>
    <s v="Factibilidad Distribucion "/>
    <s v="NO"/>
    <x v="1"/>
    <n v="500"/>
    <n v="500000"/>
    <s v="Obras "/>
    <x v="0"/>
    <n v="20201109"/>
    <x v="3"/>
    <n v="1"/>
    <x v="0"/>
    <n v="2"/>
    <x v="5"/>
    <x v="1"/>
    <x v="0"/>
    <x v="377"/>
    <s v="Resuelta"/>
    <n v="9"/>
    <n v="11"/>
    <n v="2020"/>
    <n v="16"/>
    <s v="No Cruza"/>
    <n v="7"/>
    <n v="9"/>
    <n v="11"/>
    <n v="2020"/>
    <n v="16"/>
    <x v="1"/>
    <n v="0"/>
    <x v="0"/>
  </r>
  <r>
    <s v="P33102020110016"/>
    <x v="3"/>
    <n v="0"/>
    <n v="0"/>
    <s v="                                                                                "/>
    <s v="O.C. Riohacha       "/>
    <s v="LUZ DE ALBA PARRA REDONDO                                               "/>
    <n v="3007682474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6076224                      "/>
    <s v="CARMENZA_MARTINEZ_RAMIREZ                                                       "/>
    <s v="AC005"/>
    <n v="20201119"/>
    <n v="20201119"/>
    <n v="3310"/>
    <n v="28291002"/>
    <s v="Inspección Normalización"/>
    <s v="NO"/>
    <x v="2"/>
    <n v="3"/>
    <n v="3000"/>
    <s v="Suministros definitivos Simples "/>
    <x v="3"/>
    <n v="20201119"/>
    <x v="1"/>
    <n v="1"/>
    <x v="1"/>
    <n v="19"/>
    <x v="5"/>
    <x v="1"/>
    <x v="3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102020060046"/>
    <x v="2"/>
    <n v="0"/>
    <n v="0"/>
    <s v="                                                                                "/>
    <s v="O.C. B/quilla Cto   "/>
    <s v="YENIS SOFIA NIEBLES EDIFICIO COINCARIBE                                 "/>
    <n v="3013704145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618"/>
    <n v="20200618"/>
    <n v="1110"/>
    <n v="0"/>
    <m/>
    <s v="NO"/>
    <x v="0"/>
    <n v="75"/>
    <n v="75000"/>
    <s v="Obras "/>
    <x v="2"/>
    <n v="20200618"/>
    <x v="6"/>
    <n v="1"/>
    <x v="0"/>
    <n v="18"/>
    <x v="4"/>
    <x v="1"/>
    <x v="1"/>
    <x v="34"/>
    <s v="Sin Orden"/>
    <n v="18"/>
    <n v="6"/>
    <n v="2020"/>
    <n v="160"/>
    <s v="No Cruza"/>
    <n v="160"/>
    <n v="18"/>
    <n v="6"/>
    <n v="2020"/>
    <n v="160"/>
    <x v="1"/>
    <n v="0"/>
    <x v="2"/>
  </r>
  <r>
    <s v="P34302020110002"/>
    <x v="13"/>
    <n v="0"/>
    <n v="0"/>
    <s v="                                                                                "/>
    <s v="ZE Santa_Marta      "/>
    <s v="  MUNICIPIO DE PUEBLO VIEJO                                             "/>
    <n v="3013545757"/>
    <s v="TC095"/>
    <s v="                                                                                                                                                                                           "/>
    <s v="C 5 6 34                                                    "/>
    <s v="T9697258                      "/>
    <s v="Adriana_Duran_Q                                                                 "/>
    <s v="AC232"/>
    <n v="20201103"/>
    <n v="20201103"/>
    <n v="3430"/>
    <n v="0"/>
    <m/>
    <s v="NO"/>
    <x v="0"/>
    <n v="218"/>
    <n v="218000"/>
    <s v="Obras "/>
    <x v="20"/>
    <n v="20201103"/>
    <x v="13"/>
    <n v="1"/>
    <x v="0"/>
    <n v="3"/>
    <x v="5"/>
    <x v="1"/>
    <x v="0"/>
    <x v="101"/>
    <s v="Sin Orden"/>
    <n v="3"/>
    <n v="11"/>
    <n v="2020"/>
    <n v="22"/>
    <s v="No Cruza"/>
    <n v="22"/>
    <n v="3"/>
    <n v="11"/>
    <n v="2020"/>
    <n v="22"/>
    <x v="1"/>
    <n v="0"/>
    <x v="8"/>
  </r>
  <r>
    <s v="P11702020110049"/>
    <x v="1"/>
    <n v="0"/>
    <n v="0"/>
    <s v="                                                                                "/>
    <s v="OC CCIAL AMERICANO  "/>
    <s v="SIRLEY DEL CARMEN IBARRA CASTRO                                         "/>
    <s v="3004398314 3127706430 "/>
    <s v="TC090"/>
    <s v="                                                                                                                                                                                           "/>
    <s v="=CLL 105 13 86                                              "/>
    <s v="MP000295                      "/>
    <s v="JAVIER_HUMBERTO_MELGAREJO_MONTA?EZ                                              "/>
    <s v="AC236"/>
    <n v="20201112"/>
    <n v="20201115"/>
    <n v="1170"/>
    <n v="28280756"/>
    <s v="Inspección Normalización"/>
    <s v="NO"/>
    <x v="1"/>
    <n v="3"/>
    <n v="3000"/>
    <s v="Suministros definitivos Simples "/>
    <x v="1"/>
    <n v="20201115"/>
    <x v="1"/>
    <n v="1"/>
    <x v="1"/>
    <n v="12"/>
    <x v="5"/>
    <x v="1"/>
    <x v="1"/>
    <x v="52"/>
    <s v="Resuelta"/>
    <n v="15"/>
    <n v="11"/>
    <n v="2020"/>
    <n v="10"/>
    <s v="No Cruza"/>
    <n v="3"/>
    <n v="15"/>
    <n v="11"/>
    <n v="2020"/>
    <n v="10"/>
    <x v="1"/>
    <n v="0"/>
    <x v="1"/>
  </r>
  <r>
    <s v="P11702020040003"/>
    <x v="1"/>
    <n v="0"/>
    <n v="0"/>
    <s v="                                                                                "/>
    <s v="Of. Telefónica 24H  "/>
    <s v="SUSANA NARVAEZ CAMACHO                                                  "/>
    <n v="3113772099"/>
    <s v="TC090"/>
    <s v="                                                                                                                                                                                           "/>
    <s v="=CRA 8C 42B 52                                              "/>
    <s v="TR051819                      "/>
    <s v="JHESICA_KATHERINE_HERNANDEZ_VERGEL                                              "/>
    <s v="AC236"/>
    <n v="20200408"/>
    <n v="20200416"/>
    <n v="1170"/>
    <n v="27320227"/>
    <s v="Inspección Normalización"/>
    <s v="NO"/>
    <x v="1"/>
    <n v="3"/>
    <n v="3000"/>
    <s v="Suministros definitivos Simples "/>
    <x v="1"/>
    <n v="20200416"/>
    <x v="1"/>
    <n v="1"/>
    <x v="1"/>
    <n v="8"/>
    <x v="8"/>
    <x v="1"/>
    <x v="1"/>
    <x v="105"/>
    <s v="Resuelta"/>
    <n v="16"/>
    <n v="4"/>
    <n v="2020"/>
    <n v="223"/>
    <s v="No Cruza"/>
    <n v="8"/>
    <n v="16"/>
    <n v="4"/>
    <n v="2020"/>
    <n v="223"/>
    <x v="1"/>
    <n v="0"/>
    <x v="1"/>
  </r>
  <r>
    <s v="P11102020070059"/>
    <x v="0"/>
    <n v="0"/>
    <n v="0"/>
    <s v="                                                                                "/>
    <s v="O.C. B/quilla Cto   "/>
    <s v="CC EXITO INSTALACION DE MEDICION EMBEBIDA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EMBEBIDA EXITO                                              "/>
    <s v="A3151411                      "/>
    <s v="FERGIE_YULISSA_SOLANO_MANOTAS                                                   "/>
    <s v="AC100"/>
    <n v="20200723"/>
    <n v="20200731"/>
    <n v="1110"/>
    <n v="27878574"/>
    <s v="Factibilidad Distribucion "/>
    <s v="NO"/>
    <x v="1"/>
    <n v="630"/>
    <n v="630000"/>
    <s v="Obras "/>
    <x v="0"/>
    <n v="20200731"/>
    <x v="3"/>
    <n v="1"/>
    <x v="0"/>
    <n v="23"/>
    <x v="6"/>
    <x v="1"/>
    <x v="1"/>
    <x v="40"/>
    <s v="Resuelta"/>
    <n v="31"/>
    <n v="7"/>
    <n v="2020"/>
    <n v="117"/>
    <s v="No Cruza"/>
    <n v="8"/>
    <n v="31"/>
    <n v="7"/>
    <n v="2020"/>
    <n v="117"/>
    <x v="1"/>
    <n v="0"/>
    <x v="0"/>
  </r>
  <r>
    <s v="P12202017030001"/>
    <x v="2"/>
    <n v="0"/>
    <n v="0"/>
    <s v="                                                                                "/>
    <s v="O.C Sabanalarga     "/>
    <s v="LTDA VALORCON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L 32 11 1                                                  "/>
    <s v="T9763922                      "/>
    <s v="Somaya_Rincon                                                                   "/>
    <s v="AC190"/>
    <n v="20170302"/>
    <n v="20170823"/>
    <n v="1220"/>
    <n v="24560971"/>
    <s v="Seguimiento y rev. instalacion electrica distribucion "/>
    <s v="NO"/>
    <x v="1"/>
    <n v="350"/>
    <n v="350000"/>
    <s v="Obras "/>
    <x v="8"/>
    <n v="20180725"/>
    <x v="5"/>
    <n v="1"/>
    <x v="0"/>
    <n v="2"/>
    <x v="0"/>
    <x v="0"/>
    <x v="4"/>
    <x v="877"/>
    <s v="Resuelta"/>
    <n v="25"/>
    <n v="7"/>
    <n v="2018"/>
    <n v="854"/>
    <d v="2017-12-18T00:00:00"/>
    <n v="510"/>
    <n v="23"/>
    <n v="8"/>
    <n v="2017"/>
    <n v="1190"/>
    <x v="0"/>
    <n v="336"/>
    <x v="2"/>
  </r>
  <r>
    <s v="P11502013100031"/>
    <x v="4"/>
    <n v="0"/>
    <n v="0"/>
    <s v="                                                                                "/>
    <s v="O.C. B/quilla Nte   "/>
    <s v="  CONJUNTO RESINDENCIA LOMAS DE PRADOMAR                                "/>
    <n v="3116925786"/>
    <s v="TC087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0925304                      "/>
    <s v="MARTHA_VICTORIA_SALAS_CUAN                                                      "/>
    <s v="AC220"/>
    <n v="20131031"/>
    <n v="20140108"/>
    <n v="1150"/>
    <n v="19914190"/>
    <s v="Seguimiento y rev. instalacion electrica distribucion "/>
    <s v="NO"/>
    <x v="1"/>
    <n v="300"/>
    <n v="300000"/>
    <s v="Obras "/>
    <x v="6"/>
    <n v="20140108"/>
    <x v="3"/>
    <n v="1"/>
    <x v="0"/>
    <n v="31"/>
    <x v="3"/>
    <x v="5"/>
    <x v="1"/>
    <x v="878"/>
    <s v="Resuelta"/>
    <n v="8"/>
    <n v="1"/>
    <n v="2014"/>
    <n v="2513"/>
    <s v="No Cruza"/>
    <n v="69"/>
    <n v="8"/>
    <n v="1"/>
    <n v="2014"/>
    <n v="2513"/>
    <x v="0"/>
    <n v="0"/>
    <x v="3"/>
  </r>
  <r>
    <s v="P95102019020022"/>
    <x v="2"/>
    <n v="0"/>
    <n v="0"/>
    <s v="                                                                                "/>
    <s v="O.C. B/quilla Cto   "/>
    <s v="NELSON HUMBERTO HERNANDEZ MORENO                                        "/>
    <n v="3207309543"/>
    <s v="TC090"/>
    <s v="                                                                                                                                                                                           "/>
    <s v="=CLL 113 # 29-82                                            "/>
    <s v="T3215501                      "/>
    <s v="Luz_Estela_Arevalo_de_León                                                      "/>
    <s v="AC190"/>
    <n v="20190214"/>
    <n v="20190830"/>
    <n v="9510"/>
    <n v="26775615"/>
    <s v="Seguimiento y rev. instalacion electrica distribucion "/>
    <s v="NO"/>
    <x v="1"/>
    <n v="112.5"/>
    <n v="112500"/>
    <s v="Obras "/>
    <x v="7"/>
    <n v="20190902"/>
    <x v="6"/>
    <n v="1"/>
    <x v="0"/>
    <n v="14"/>
    <x v="1"/>
    <x v="2"/>
    <x v="1"/>
    <x v="378"/>
    <s v="Resuelta"/>
    <n v="2"/>
    <n v="9"/>
    <n v="2019"/>
    <n v="450"/>
    <d v="2019-09-30T00:00:00"/>
    <n v="200"/>
    <n v="30"/>
    <n v="8"/>
    <n v="2019"/>
    <n v="453"/>
    <x v="0"/>
    <n v="3"/>
    <x v="2"/>
  </r>
  <r>
    <s v="P93302020100009"/>
    <x v="0"/>
    <n v="0"/>
    <n v="0"/>
    <s v="                                                                                "/>
    <s v="O.C. Riohacha       "/>
    <s v="EL HABRAR FINCA PRIMAVER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6 FCA PRIMAVERA                                          "/>
    <s v="N3352044                      "/>
    <s v="Laudis_Peñaranda_                                                               "/>
    <s v="AC100"/>
    <n v="20201019"/>
    <n v="20201029"/>
    <n v="9330"/>
    <n v="28239930"/>
    <s v="Factibilidad Distribucion "/>
    <s v="NO"/>
    <x v="1"/>
    <n v="25"/>
    <n v="25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1102020020020"/>
    <x v="1"/>
    <n v="0"/>
    <n v="0"/>
    <s v="                                                                                "/>
    <s v="O.C. B/quilla Nte   "/>
    <s v="CENTRO DE ACEROS DEL CARIBE LTDA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=CLL 31 29 15                                               "/>
    <s v="MP000026                      "/>
    <s v="LUIS_DAVID_REYES_MEDINA                                                         "/>
    <s v="AC236"/>
    <n v="20200206"/>
    <n v="20200211"/>
    <n v="1110"/>
    <n v="27760269"/>
    <s v="Inspección Normalización"/>
    <s v="NO"/>
    <x v="1"/>
    <n v="3"/>
    <n v="3000"/>
    <s v="Suministros definitivos Simples "/>
    <x v="1"/>
    <n v="20200211"/>
    <x v="1"/>
    <n v="1"/>
    <x v="1"/>
    <n v="6"/>
    <x v="1"/>
    <x v="1"/>
    <x v="1"/>
    <x v="221"/>
    <s v="Resuelta"/>
    <n v="11"/>
    <n v="2"/>
    <n v="2020"/>
    <n v="288"/>
    <s v="No Cruza"/>
    <n v="5"/>
    <n v="11"/>
    <n v="2"/>
    <n v="2020"/>
    <n v="288"/>
    <x v="1"/>
    <n v="0"/>
    <x v="1"/>
  </r>
  <r>
    <s v="P93322020100017"/>
    <x v="0"/>
    <n v="0"/>
    <n v="0"/>
    <s v="                                                                                "/>
    <s v="O.C. Riohacha       "/>
    <s v="RANCHO DE ANDRES FINCA Y ESTADERO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ESTADERO ANDRES                                             "/>
    <s v="N3352044                      "/>
    <s v="Laudis_Peñaranda_                                                               "/>
    <s v="AC100"/>
    <n v="20201019"/>
    <n v="20201029"/>
    <n v="9332"/>
    <n v="28240654"/>
    <s v="Factibilidad Distribucion "/>
    <s v="NO"/>
    <x v="1"/>
    <n v="37.5"/>
    <n v="375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1702020100106"/>
    <x v="5"/>
    <n v="0"/>
    <n v="0"/>
    <s v="                                                                                "/>
    <s v="OC CCIAL AMERICANO  "/>
    <s v="RODOLFO RODRIGUEZ CARDENAS                                              "/>
    <n v="3002529992"/>
    <s v="TC090"/>
    <s v="                                                                                                                                                                                           "/>
    <s v="CRA 3C 37C 03=CRA 3C 37C 03                                 "/>
    <s v="MP000354                      "/>
    <s v="YESSICA_PAOLA_MARTINEZ_MENDEZ                                                   "/>
    <s v="AC230"/>
    <n v="20201029"/>
    <n v="20201029"/>
    <n v="1170"/>
    <n v="0"/>
    <m/>
    <s v="NO"/>
    <x v="0"/>
    <n v="3"/>
    <n v="3000"/>
    <s v="Suministros definitivos Simples "/>
    <x v="9"/>
    <n v="20201029"/>
    <x v="1"/>
    <n v="1"/>
    <x v="1"/>
    <n v="29"/>
    <x v="3"/>
    <x v="1"/>
    <x v="1"/>
    <x v="240"/>
    <s v="Sin Orden"/>
    <n v="29"/>
    <n v="10"/>
    <n v="2020"/>
    <n v="27"/>
    <s v="No Cruza"/>
    <n v="27"/>
    <n v="29"/>
    <n v="10"/>
    <n v="2020"/>
    <n v="27"/>
    <x v="1"/>
    <n v="0"/>
    <x v="4"/>
  </r>
  <r>
    <s v="P75512020080001"/>
    <x v="2"/>
    <n v="0"/>
    <n v="0"/>
    <s v="                                                                                "/>
    <s v="O.C. B/quilla Nte   "/>
    <s v="INCUBADORA SANTANDER BODEGA HUEVOS KIKE                                 "/>
    <n v="0"/>
    <s v="TC088"/>
    <s v="                                                                                                                                                                                           "/>
    <s v="BODEGA CARIBE VERDE                                         "/>
    <s v="RC000135                      "/>
    <s v="CRISTIAN_CONTRERAS_ARROYO                                                       "/>
    <s v="AC190"/>
    <n v="20200805"/>
    <n v="20200929"/>
    <n v="7551"/>
    <n v="0"/>
    <m/>
    <s v="NO"/>
    <x v="0"/>
    <n v="15"/>
    <n v="15000"/>
    <s v="Coogeneración/Suplencia "/>
    <x v="5"/>
    <n v="20200929"/>
    <x v="10"/>
    <n v="1"/>
    <x v="2"/>
    <n v="5"/>
    <x v="10"/>
    <x v="1"/>
    <x v="1"/>
    <x v="184"/>
    <s v="Sin Orden"/>
    <n v="29"/>
    <n v="9"/>
    <n v="2020"/>
    <n v="57"/>
    <s v="No Cruza"/>
    <n v="57"/>
    <n v="29"/>
    <n v="9"/>
    <n v="2020"/>
    <n v="57"/>
    <x v="1"/>
    <n v="0"/>
    <x v="2"/>
  </r>
  <r>
    <s v="P93312020100007"/>
    <x v="0"/>
    <n v="0"/>
    <n v="0"/>
    <s v="                                                                                "/>
    <s v="O.C. Riohacha       "/>
    <s v="SEBASTIAN VILLAZON OVALLE FINCA CALDAS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KM 8                                                        "/>
    <s v="N3352044                      "/>
    <s v="Laudis_Peñaranda_                                                               "/>
    <s v="AC100"/>
    <n v="20201019"/>
    <n v="20201029"/>
    <n v="9331"/>
    <n v="28240016"/>
    <s v="Factibilidad Distribucion "/>
    <s v="NO"/>
    <x v="1"/>
    <n v="30"/>
    <n v="30000"/>
    <s v="Obras "/>
    <x v="0"/>
    <n v="20201029"/>
    <x v="2"/>
    <n v="1"/>
    <x v="0"/>
    <n v="19"/>
    <x v="3"/>
    <x v="1"/>
    <x v="3"/>
    <x v="84"/>
    <s v="Resuelta"/>
    <n v="29"/>
    <n v="10"/>
    <n v="2020"/>
    <n v="27"/>
    <s v="No Cruza"/>
    <n v="10"/>
    <n v="29"/>
    <n v="10"/>
    <n v="2020"/>
    <n v="27"/>
    <x v="1"/>
    <n v="0"/>
    <x v="0"/>
  </r>
  <r>
    <s v="P11702020030075"/>
    <x v="1"/>
    <n v="0"/>
    <n v="0"/>
    <s v="                                                                                "/>
    <s v="O.C. B/quilla Sur   "/>
    <s v="LEDA ELETH MEDINA JARAMILLO                                             "/>
    <n v="3375488"/>
    <s v="TC090"/>
    <s v="                                                                                                                                                                                           "/>
    <s v="=CLL 57 15 70                                               "/>
    <s v="A2715136                      "/>
    <s v="Marilin_Martinez_Salas                                                          "/>
    <s v="AC236"/>
    <n v="20200318"/>
    <n v="20200320"/>
    <n v="1170"/>
    <n v="27277125"/>
    <s v="Inspección Normalización"/>
    <s v="NO"/>
    <x v="1"/>
    <n v="3"/>
    <n v="3000"/>
    <s v="Suministros definitivos Simples "/>
    <x v="1"/>
    <n v="20200320"/>
    <x v="1"/>
    <n v="1"/>
    <x v="1"/>
    <n v="18"/>
    <x v="0"/>
    <x v="1"/>
    <x v="1"/>
    <x v="102"/>
    <s v="Resuelta"/>
    <n v="20"/>
    <n v="3"/>
    <n v="2020"/>
    <n v="250"/>
    <s v="No Cruza"/>
    <n v="2"/>
    <n v="20"/>
    <n v="3"/>
    <n v="2020"/>
    <n v="250"/>
    <x v="1"/>
    <n v="0"/>
    <x v="1"/>
  </r>
  <r>
    <s v="P11102020060032"/>
    <x v="1"/>
    <n v="2728692"/>
    <n v="0"/>
    <s v="                                                                                "/>
    <s v="O.C. B/quilla Cto   "/>
    <s v="LTDA DISPROPAN CARIBE                                                   "/>
    <n v="3225026535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236"/>
    <n v="20200609"/>
    <n v="20200626"/>
    <n v="1110"/>
    <n v="0"/>
    <m/>
    <s v="NO"/>
    <x v="0"/>
    <n v="3"/>
    <n v="3000"/>
    <s v="Aumentos de potencia"/>
    <x v="1"/>
    <n v="20200626"/>
    <x v="1"/>
    <n v="1"/>
    <x v="1"/>
    <n v="9"/>
    <x v="4"/>
    <x v="1"/>
    <x v="1"/>
    <x v="673"/>
    <s v="Sin Orden"/>
    <n v="26"/>
    <n v="6"/>
    <n v="2020"/>
    <n v="152"/>
    <s v="No Cruza"/>
    <n v="152"/>
    <n v="26"/>
    <n v="6"/>
    <n v="2020"/>
    <n v="152"/>
    <x v="1"/>
    <n v="0"/>
    <x v="1"/>
  </r>
  <r>
    <s v="P93432020100012"/>
    <x v="9"/>
    <n v="0"/>
    <n v="0"/>
    <s v="                                                                                "/>
    <s v="O.C. La 14          "/>
    <s v="YULIS BAYTER BMT CABAÑA ECOHABS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DESPUES QUEBRA VALENCIA  MAN                                "/>
    <s v="C9794580                      "/>
    <s v="TATIANA ADELA LUQUEZ VANSTRAHLEM                                                "/>
    <s v="AC090"/>
    <n v="20201017"/>
    <n v="20201017"/>
    <n v="9343"/>
    <n v="0"/>
    <m/>
    <s v="NO"/>
    <x v="0"/>
    <n v="15"/>
    <n v="15000"/>
    <s v="Obras "/>
    <x v="15"/>
    <n v="20201017"/>
    <x v="2"/>
    <n v="1"/>
    <x v="0"/>
    <n v="17"/>
    <x v="3"/>
    <x v="1"/>
    <x v="0"/>
    <x v="750"/>
    <s v="Sin Orden"/>
    <n v="17"/>
    <n v="10"/>
    <n v="2020"/>
    <n v="39"/>
    <s v="No Cruza"/>
    <n v="39"/>
    <n v="17"/>
    <n v="10"/>
    <n v="2020"/>
    <n v="39"/>
    <x v="1"/>
    <n v="0"/>
    <x v="6"/>
  </r>
  <r>
    <s v="P34102016110014"/>
    <x v="4"/>
    <n v="3091336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9697258                      "/>
    <s v="Adriana_Duran_Q                                                                 "/>
    <s v="AC220"/>
    <n v="20161103"/>
    <n v="20171204"/>
    <n v="3410"/>
    <n v="24298538"/>
    <s v="Seguimiento y rev. instalacion electrica distribucion "/>
    <s v="NO"/>
    <x v="1"/>
    <n v="225"/>
    <n v="225000"/>
    <s v="Aumentos de potencia"/>
    <x v="4"/>
    <n v="20171204"/>
    <x v="3"/>
    <n v="1"/>
    <x v="0"/>
    <n v="3"/>
    <x v="5"/>
    <x v="7"/>
    <x v="0"/>
    <x v="600"/>
    <s v="Resuelta"/>
    <n v="4"/>
    <n v="12"/>
    <n v="2017"/>
    <n v="1087"/>
    <s v="No Cruza"/>
    <n v="396"/>
    <n v="4"/>
    <n v="12"/>
    <n v="2017"/>
    <n v="1087"/>
    <x v="0"/>
    <n v="0"/>
    <x v="3"/>
  </r>
  <r>
    <s v="P11102017070074"/>
    <x v="8"/>
    <n v="2384178"/>
    <n v="0"/>
    <s v="                                                                                "/>
    <s v="O.C. B/quilla Nte   "/>
    <s v="HABIB LOCALES COMERCIALES                                               "/>
    <n v="3002828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443869                      "/>
    <s v="                                                                                "/>
    <s v="AC210"/>
    <n v="20170714"/>
    <n v="20180217"/>
    <n v="1110"/>
    <n v="24637553"/>
    <s v="Seguimiento y rev. instalacion electrica distribucion "/>
    <s v="NO"/>
    <x v="1"/>
    <n v="75"/>
    <n v="75000"/>
    <s v="Aumentos de potencia"/>
    <x v="13"/>
    <n v="20180217"/>
    <x v="3"/>
    <n v="1"/>
    <x v="0"/>
    <n v="14"/>
    <x v="6"/>
    <x v="0"/>
    <x v="1"/>
    <x v="879"/>
    <s v="Resuelta"/>
    <n v="17"/>
    <n v="2"/>
    <n v="2018"/>
    <n v="1012"/>
    <s v="No Cruza"/>
    <n v="218"/>
    <n v="17"/>
    <n v="2"/>
    <n v="2018"/>
    <n v="1012"/>
    <x v="0"/>
    <n v="0"/>
    <x v="5"/>
  </r>
  <r>
    <s v="P11102020090144"/>
    <x v="2"/>
    <n v="2741442"/>
    <n v="20162133"/>
    <s v="Situacion correcta                                                              "/>
    <s v="ZE Bquilla-Sur-S/dad"/>
    <s v="SAMUEL VIÑAS                                                            "/>
    <n v="3205639730"/>
    <s v="TC088"/>
    <s v="CR 43 84 204                                                                                                                                                                               "/>
    <s v="ALMACEN WILLY                                               "/>
    <s v="T9763922                      "/>
    <s v="Somaya_Rincon                                                                   "/>
    <s v="AC190"/>
    <n v="20200930"/>
    <n v="20201027"/>
    <n v="1110"/>
    <n v="28271514"/>
    <s v="Seguimiento y rev. instalacion electrica distribucion "/>
    <s v="NO"/>
    <x v="1"/>
    <n v="75"/>
    <n v="75000"/>
    <s v="Aumentos de potencia"/>
    <x v="8"/>
    <n v="20201106"/>
    <x v="2"/>
    <n v="1"/>
    <x v="0"/>
    <n v="30"/>
    <x v="7"/>
    <x v="1"/>
    <x v="1"/>
    <x v="210"/>
    <s v="Resuelta"/>
    <n v="6"/>
    <n v="11"/>
    <n v="2020"/>
    <n v="19"/>
    <s v="No Cruza"/>
    <n v="37"/>
    <n v="27"/>
    <n v="10"/>
    <n v="2020"/>
    <n v="29"/>
    <x v="1"/>
    <n v="10"/>
    <x v="2"/>
  </r>
  <r>
    <s v="P11502019110009"/>
    <x v="4"/>
    <n v="0"/>
    <n v="0"/>
    <s v="                                                                                "/>
    <s v="O.C. B/quilla Cto   "/>
    <s v="AP UNIDOS S.A.S CONJUNTO RESIDENCIAL BALBOA CAMPESTRE                   "/>
    <n v="3145417743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763922                      "/>
    <s v="Somaya_Rincon                                                                   "/>
    <s v="AC220"/>
    <n v="20191114"/>
    <n v="20200414"/>
    <n v="1150"/>
    <n v="26943773"/>
    <s v="Seguimiento y rev. instalacion electrica distribucion "/>
    <s v="NO"/>
    <x v="3"/>
    <n v="75"/>
    <n v="75000"/>
    <s v="Obras "/>
    <x v="6"/>
    <n v="20200414"/>
    <x v="6"/>
    <n v="1"/>
    <x v="0"/>
    <n v="14"/>
    <x v="5"/>
    <x v="2"/>
    <x v="1"/>
    <x v="259"/>
    <s v="Resuelta"/>
    <n v="14"/>
    <n v="4"/>
    <n v="2020"/>
    <n v="225"/>
    <s v="No Cruza"/>
    <n v="152"/>
    <n v="14"/>
    <n v="4"/>
    <n v="2020"/>
    <n v="225"/>
    <x v="1"/>
    <n v="0"/>
    <x v="3"/>
  </r>
  <r>
    <s v="P11802020070016"/>
    <x v="2"/>
    <n v="0"/>
    <n v="0"/>
    <s v="                                                                                "/>
    <s v="O.C. B/quilla Cto   "/>
    <s v="  PROVISIONAL HOTEL DOS TIEMPOS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ROVISIONAL HOTEL DOS TIEMPOS                               "/>
    <s v="A3151411                      "/>
    <s v="FERGIE_YULISSA_SOLANO_MANOTAS                                                   "/>
    <s v="AC190"/>
    <n v="20200710"/>
    <n v="20200806"/>
    <n v="1180"/>
    <n v="28091146"/>
    <s v="Seguimiento y rev. instalacion electrica distribucion "/>
    <s v="NO"/>
    <x v="2"/>
    <n v="112.5"/>
    <n v="112500"/>
    <s v="Obras "/>
    <x v="8"/>
    <n v="20200901"/>
    <x v="2"/>
    <n v="1"/>
    <x v="0"/>
    <n v="10"/>
    <x v="6"/>
    <x v="1"/>
    <x v="1"/>
    <x v="297"/>
    <s v="Pendiente"/>
    <n v="1"/>
    <n v="9"/>
    <n v="2020"/>
    <n v="85"/>
    <d v="2020-09-01T00:00:00"/>
    <n v="85"/>
    <n v="6"/>
    <n v="8"/>
    <n v="2020"/>
    <n v="111"/>
    <x v="1"/>
    <n v="26"/>
    <x v="2"/>
  </r>
  <r>
    <s v="P11102020070030"/>
    <x v="1"/>
    <n v="0"/>
    <n v="0"/>
    <s v="                                                                                "/>
    <s v="Of. Telefónica 24H  "/>
    <s v="AMIRA ANAYA PIÑA                                                        "/>
    <n v="301459932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042882                      "/>
    <s v="LAURA_MARIA_BARRIOS_RADA                                                        "/>
    <s v="AC236"/>
    <n v="20200716"/>
    <n v="20200724"/>
    <n v="1110"/>
    <n v="0"/>
    <m/>
    <s v="NO"/>
    <x v="0"/>
    <n v="3"/>
    <n v="3000"/>
    <s v="Suministros definitivos Simples "/>
    <x v="1"/>
    <n v="20200724"/>
    <x v="1"/>
    <n v="1"/>
    <x v="1"/>
    <n v="16"/>
    <x v="6"/>
    <x v="1"/>
    <x v="1"/>
    <x v="580"/>
    <s v="Sin Orden"/>
    <n v="24"/>
    <n v="7"/>
    <n v="2020"/>
    <n v="124"/>
    <s v="No Cruza"/>
    <n v="124"/>
    <n v="24"/>
    <n v="7"/>
    <n v="2020"/>
    <n v="124"/>
    <x v="1"/>
    <n v="0"/>
    <x v="1"/>
  </r>
  <r>
    <s v="P11102020110094"/>
    <x v="5"/>
    <n v="0"/>
    <n v="0"/>
    <s v="                                                                                "/>
    <s v="OC CCIAL AMERICANO  "/>
    <s v="CARLOS WILSON MORA RICO                                                 "/>
    <n v="32181988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06                      "/>
    <s v="ALBA_LINDO_CARCAMO                                                              "/>
    <s v="AC230"/>
    <n v="20201117"/>
    <n v="20201118"/>
    <n v="1110"/>
    <n v="0"/>
    <m/>
    <s v="NO"/>
    <x v="0"/>
    <n v="3"/>
    <n v="3000"/>
    <s v="Suministros definitivos Simples "/>
    <x v="9"/>
    <n v="20201118"/>
    <x v="1"/>
    <n v="1"/>
    <x v="1"/>
    <n v="17"/>
    <x v="5"/>
    <x v="1"/>
    <x v="1"/>
    <x v="24"/>
    <s v="Sin Orden"/>
    <n v="18"/>
    <n v="11"/>
    <n v="2020"/>
    <n v="7"/>
    <s v="No Cruza"/>
    <n v="7"/>
    <n v="18"/>
    <n v="11"/>
    <n v="2020"/>
    <n v="7"/>
    <x v="1"/>
    <n v="0"/>
    <x v="4"/>
  </r>
  <r>
    <s v="P33402020110006"/>
    <x v="10"/>
    <n v="0"/>
    <n v="0"/>
    <s v="                                                                                "/>
    <s v="O.C. Fonseca        "/>
    <s v="ESNEIDER DAVID SILVA BAQUERO                                            "/>
    <n v="3182505396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553                      "/>
    <s v="SANDRA_CECILIA_MORA_OÑATE                                                       "/>
    <s v="AC045"/>
    <n v="20201113"/>
    <n v="20201120"/>
    <n v="3340"/>
    <n v="28282995"/>
    <s v="Inspección Normalización"/>
    <s v="NO"/>
    <x v="1"/>
    <n v="3"/>
    <n v="3000"/>
    <s v="Suministros definitivos Simples "/>
    <x v="18"/>
    <n v="20201120"/>
    <x v="1"/>
    <n v="1"/>
    <x v="1"/>
    <n v="13"/>
    <x v="5"/>
    <x v="1"/>
    <x v="3"/>
    <x v="17"/>
    <s v="Resuelta"/>
    <n v="20"/>
    <n v="11"/>
    <n v="2020"/>
    <n v="5"/>
    <s v="No Cruza"/>
    <n v="7"/>
    <n v="20"/>
    <n v="11"/>
    <n v="2020"/>
    <n v="5"/>
    <x v="1"/>
    <n v="0"/>
    <x v="7"/>
  </r>
  <r>
    <s v="P77532019110001"/>
    <x v="2"/>
    <n v="5695071"/>
    <n v="0"/>
    <s v="                                                                                "/>
    <s v="O.C. Riohacha       "/>
    <s v="  MUNICIPIO DE URIBIA                                                   "/>
    <n v="3013861964"/>
    <s v="TC095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1118"/>
    <n v="20200302"/>
    <n v="7753"/>
    <n v="26926787"/>
    <s v="Factibilidad Distribucion "/>
    <s v="NO"/>
    <x v="1"/>
    <n v="225"/>
    <n v="225000"/>
    <s v="Aumentos de potencia"/>
    <x v="16"/>
    <n v="20200304"/>
    <x v="11"/>
    <n v="1"/>
    <x v="0"/>
    <n v="18"/>
    <x v="5"/>
    <x v="2"/>
    <x v="3"/>
    <x v="333"/>
    <s v="Resuelta"/>
    <n v="4"/>
    <n v="3"/>
    <n v="2020"/>
    <n v="266"/>
    <s v="No Cruza"/>
    <n v="107"/>
    <n v="2"/>
    <n v="3"/>
    <n v="2020"/>
    <n v="268"/>
    <x v="1"/>
    <n v="2"/>
    <x v="2"/>
  </r>
  <r>
    <s v="P11802020110041"/>
    <x v="5"/>
    <n v="0"/>
    <n v="0"/>
    <s v="                                                                                "/>
    <s v="Of. Telefónica 24H  "/>
    <s v="ADALBERTO ANTONIO RODRIGUEZ MEDINA                                      "/>
    <n v="300228998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11"/>
    <n v="20201111"/>
    <n v="1180"/>
    <n v="0"/>
    <m/>
    <s v="NO"/>
    <x v="0"/>
    <n v="3"/>
    <n v="3000"/>
    <s v="Suministros definitivos Simples "/>
    <x v="9"/>
    <n v="20201111"/>
    <x v="1"/>
    <n v="1"/>
    <x v="1"/>
    <n v="11"/>
    <x v="5"/>
    <x v="1"/>
    <x v="1"/>
    <x v="216"/>
    <s v="Sin Orden"/>
    <n v="11"/>
    <n v="11"/>
    <n v="2020"/>
    <n v="14"/>
    <s v="No Cruza"/>
    <n v="14"/>
    <n v="11"/>
    <n v="11"/>
    <n v="2020"/>
    <n v="14"/>
    <x v="1"/>
    <n v="0"/>
    <x v="4"/>
  </r>
  <r>
    <s v="P95302020060005"/>
    <x v="2"/>
    <n v="6745983"/>
    <n v="34553095"/>
    <s v="Situacion correcta                                                              "/>
    <s v="O.C. B/quilla Cto   "/>
    <s v="  INVERSIONES MIZPA Y CIA S EN C                                        "/>
    <n v="3188041446"/>
    <s v="TC091"/>
    <s v="CARRT A JUAN MINA A GALAPA KM 4 1                                                                                                                                                          "/>
    <s v="PLANTA CREMATORIA DESECHOS CLINICOS                         "/>
    <s v="A3151411                      "/>
    <s v="FERGIE_YULISSA_SOLANO_MANOTAS                                                   "/>
    <s v="AC190"/>
    <n v="20200623"/>
    <n v="20200806"/>
    <n v="9530"/>
    <n v="28275878"/>
    <s v="Seguimiento y rev. instalacion electrica distribucion "/>
    <s v="NO"/>
    <x v="2"/>
    <n v="112.5"/>
    <n v="112500"/>
    <s v="Aumentos de potencia"/>
    <x v="8"/>
    <n v="20201109"/>
    <x v="2"/>
    <n v="1"/>
    <x v="0"/>
    <n v="23"/>
    <x v="4"/>
    <x v="1"/>
    <x v="1"/>
    <x v="402"/>
    <s v="Pendiente"/>
    <n v="9"/>
    <n v="11"/>
    <n v="2020"/>
    <n v="16"/>
    <s v="No Cruza"/>
    <n v="16"/>
    <n v="6"/>
    <n v="8"/>
    <n v="2020"/>
    <n v="111"/>
    <x v="1"/>
    <n v="95"/>
    <x v="2"/>
  </r>
  <r>
    <s v="P11802020060011"/>
    <x v="2"/>
    <n v="0"/>
    <n v="0"/>
    <s v="                                                                                "/>
    <s v="O.C. B/quilla Cto   "/>
    <s v="  CASA LAS TRINITARIAS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90"/>
    <n v="20200609"/>
    <n v="20200708"/>
    <n v="1180"/>
    <n v="27888668"/>
    <s v="Seguimiento y rev. instalacion electrica distribucion "/>
    <s v="NO"/>
    <x v="2"/>
    <n v="37.5"/>
    <n v="37500"/>
    <s v="Obras "/>
    <x v="5"/>
    <n v="20200806"/>
    <x v="2"/>
    <n v="1"/>
    <x v="0"/>
    <n v="9"/>
    <x v="4"/>
    <x v="1"/>
    <x v="1"/>
    <x v="673"/>
    <s v="Pendiente"/>
    <n v="6"/>
    <n v="8"/>
    <n v="2020"/>
    <n v="111"/>
    <d v="2020-07-28T00:00:00"/>
    <n v="111"/>
    <n v="8"/>
    <n v="7"/>
    <n v="2020"/>
    <n v="140"/>
    <x v="1"/>
    <n v="29"/>
    <x v="2"/>
  </r>
  <r>
    <s v="P93312020070005"/>
    <x v="0"/>
    <n v="0"/>
    <n v="0"/>
    <s v="                                                                                "/>
    <s v="O.C. Riohacha       "/>
    <s v="MUNICIPIO DE ALBANIA COMUNIDADES INDIGENA EL MILAGRO SAN JOSE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702"/>
    <n v="20200702"/>
    <n v="9331"/>
    <n v="0"/>
    <m/>
    <s v="NO"/>
    <x v="0"/>
    <n v="500"/>
    <n v="500000"/>
    <s v="Obras "/>
    <x v="0"/>
    <n v="20200702"/>
    <x v="7"/>
    <n v="1"/>
    <x v="0"/>
    <n v="2"/>
    <x v="6"/>
    <x v="1"/>
    <x v="3"/>
    <x v="203"/>
    <s v="Sin Orden"/>
    <n v="2"/>
    <n v="7"/>
    <n v="2020"/>
    <n v="146"/>
    <s v="No Cruza"/>
    <n v="146"/>
    <n v="2"/>
    <n v="7"/>
    <n v="2020"/>
    <n v="146"/>
    <x v="1"/>
    <n v="0"/>
    <x v="0"/>
  </r>
  <r>
    <s v="P11102020110005"/>
    <x v="1"/>
    <n v="0"/>
    <n v="0"/>
    <s v="                                                                                "/>
    <s v="Of. Telefónica 24H  "/>
    <s v="ISABEL HERNANDEZ POLO                                                   "/>
    <s v="3164940741-3404859    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6"/>
    <n v="20201103"/>
    <n v="20201113"/>
    <n v="1110"/>
    <n v="28270455"/>
    <s v="Inspección Normalización"/>
    <s v="NO"/>
    <x v="1"/>
    <n v="3"/>
    <n v="3000"/>
    <s v="Suministros definitivos Simples "/>
    <x v="1"/>
    <n v="20201113"/>
    <x v="1"/>
    <n v="1"/>
    <x v="1"/>
    <n v="3"/>
    <x v="5"/>
    <x v="1"/>
    <x v="1"/>
    <x v="101"/>
    <s v="Resuelta"/>
    <n v="13"/>
    <n v="11"/>
    <n v="2020"/>
    <n v="12"/>
    <s v="No Cruza"/>
    <n v="10"/>
    <n v="13"/>
    <n v="11"/>
    <n v="2020"/>
    <n v="12"/>
    <x v="1"/>
    <n v="0"/>
    <x v="1"/>
  </r>
  <r>
    <s v="P11102020110008"/>
    <x v="1"/>
    <n v="0"/>
    <n v="0"/>
    <s v="                                                                                "/>
    <s v="O.C. B/quilla Nte   "/>
    <s v="JULIAN RAIMUNDO CRESCENTE TAIBEL                                        "/>
    <n v="300444134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41                      "/>
    <s v="JAVIER_ANDRES_PEREZ_LOZANO                                                      "/>
    <s v="AC236"/>
    <n v="20201104"/>
    <n v="20201106"/>
    <n v="1110"/>
    <n v="28285207"/>
    <s v="Inspección Normalización"/>
    <s v="NO"/>
    <x v="1"/>
    <n v="3"/>
    <n v="3000"/>
    <s v="Suministros definitivos Simples "/>
    <x v="8"/>
    <n v="20201116"/>
    <x v="1"/>
    <n v="1"/>
    <x v="1"/>
    <n v="4"/>
    <x v="5"/>
    <x v="1"/>
    <x v="1"/>
    <x v="97"/>
    <s v="Resuelta"/>
    <n v="16"/>
    <n v="11"/>
    <n v="2020"/>
    <n v="9"/>
    <s v="No Cruza"/>
    <n v="12"/>
    <n v="6"/>
    <n v="11"/>
    <n v="2020"/>
    <n v="19"/>
    <x v="1"/>
    <n v="10"/>
    <x v="1"/>
  </r>
  <r>
    <s v="P34602020090032"/>
    <x v="3"/>
    <n v="0"/>
    <n v="0"/>
    <s v="                                                                                "/>
    <s v="XXX NO UTILIZAR     "/>
    <s v="JAIDY YULIETH MARTINEZ JULIO                                            "/>
    <n v="3144199727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R194440                      "/>
    <s v="DEYANIRA_ARCIA_ALFARO                                                           "/>
    <s v="AC005"/>
    <n v="20200929"/>
    <n v="20200929"/>
    <n v="3460"/>
    <n v="28178596"/>
    <s v="Inspección Normalización"/>
    <s v="SI"/>
    <x v="2"/>
    <n v="3"/>
    <n v="3000"/>
    <s v="Suministros definitivos Simples "/>
    <x v="3"/>
    <n v="20200929"/>
    <x v="1"/>
    <n v="1"/>
    <x v="1"/>
    <n v="29"/>
    <x v="7"/>
    <x v="1"/>
    <x v="0"/>
    <x v="283"/>
    <s v="Pendiente"/>
    <n v="29"/>
    <n v="9"/>
    <n v="2020"/>
    <n v="57"/>
    <d v="2020-09-29T00:00:00"/>
    <n v="57"/>
    <n v="29"/>
    <n v="9"/>
    <n v="2020"/>
    <n v="57"/>
    <x v="1"/>
    <n v="0"/>
    <x v="1"/>
  </r>
  <r>
    <s v="P95212019050001"/>
    <x v="2"/>
    <n v="0"/>
    <n v="0"/>
    <s v="                                                                                "/>
    <s v="O.C. B/quilla Cto   "/>
    <s v="TUBARA MI PLAZA         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I.E.T.. AGROPEC # 2 SAN JOSE                                "/>
    <s v="A2891363                      "/>
    <s v="Naibet Olivo                                                                    "/>
    <s v="AC190"/>
    <n v="20190508"/>
    <n v="20191116"/>
    <n v="9521"/>
    <n v="26286156"/>
    <s v="Factibilidad Distribucion "/>
    <s v="NO"/>
    <x v="1"/>
    <n v="30"/>
    <n v="30000"/>
    <s v="Obras "/>
    <x v="5"/>
    <n v="20200630"/>
    <x v="2"/>
    <n v="1"/>
    <x v="0"/>
    <n v="8"/>
    <x v="2"/>
    <x v="2"/>
    <x v="4"/>
    <x v="880"/>
    <s v="Resuelta"/>
    <n v="30"/>
    <n v="6"/>
    <n v="2020"/>
    <n v="148"/>
    <s v="No Cruza"/>
    <n v="419"/>
    <n v="16"/>
    <n v="11"/>
    <n v="2019"/>
    <n v="375"/>
    <x v="0"/>
    <n v="227"/>
    <x v="2"/>
  </r>
  <r>
    <s v="P34402016110014"/>
    <x v="4"/>
    <n v="0"/>
    <n v="0"/>
    <s v="                                                                                "/>
    <s v="O.C. B/quilla Nte   "/>
    <s v="TANKS PALERMO      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PALERMO TANKS SAS                                           "/>
    <s v="T3443869                      "/>
    <s v="                                                                                "/>
    <s v="AC220"/>
    <n v="20161124"/>
    <n v="20170518"/>
    <n v="3440"/>
    <n v="0"/>
    <m/>
    <s v="NO"/>
    <x v="0"/>
    <n v="1"/>
    <n v="1000"/>
    <s v="Obras "/>
    <x v="6"/>
    <n v="20170518"/>
    <x v="4"/>
    <n v="1"/>
    <x v="0"/>
    <n v="24"/>
    <x v="5"/>
    <x v="7"/>
    <x v="0"/>
    <x v="881"/>
    <s v="Sin Orden"/>
    <n v="18"/>
    <n v="5"/>
    <n v="2017"/>
    <n v="1287"/>
    <s v="No Cruza"/>
    <n v="1287"/>
    <n v="18"/>
    <n v="5"/>
    <n v="2017"/>
    <n v="1287"/>
    <x v="0"/>
    <n v="0"/>
    <x v="3"/>
  </r>
  <r>
    <s v="P31602018080002"/>
    <x v="2"/>
    <n v="0"/>
    <n v="0"/>
    <s v="                                                                                "/>
    <s v="XXX NO UTILIZAR     "/>
    <s v="ROBERTO ROCHA SABALLET                                                  "/>
    <n v="3016006507"/>
    <s v="TC090"/>
    <s v="                                                                                                                                                                                           "/>
    <s v="CORREGIMIENTO DE SAN JOSE EL BANCO                          "/>
    <s v="A7192403                      "/>
    <s v="YESSITH_TORRES_RANGEL                                                           "/>
    <s v="AC190"/>
    <n v="20180802"/>
    <n v="20181115"/>
    <n v="3160"/>
    <n v="26022950"/>
    <s v="Seguimiento y rev. instalacion electrica distribucion "/>
    <s v="NO"/>
    <x v="1"/>
    <n v="125"/>
    <n v="125000"/>
    <s v="Obras "/>
    <x v="5"/>
    <n v="20190220"/>
    <x v="5"/>
    <n v="1"/>
    <x v="0"/>
    <n v="2"/>
    <x v="10"/>
    <x v="3"/>
    <x v="2"/>
    <x v="844"/>
    <s v="Resuelta"/>
    <n v="20"/>
    <n v="2"/>
    <n v="2019"/>
    <n v="644"/>
    <d v="2019-02-20T00:00:00"/>
    <n v="202"/>
    <n v="15"/>
    <n v="11"/>
    <n v="2018"/>
    <n v="741"/>
    <x v="0"/>
    <n v="97"/>
    <x v="2"/>
  </r>
  <r>
    <s v="P11102020110118"/>
    <x v="5"/>
    <n v="3014688"/>
    <n v="20135375"/>
    <s v="Situacion correcta                                                              "/>
    <s v="O.C. Soledad        "/>
    <s v="CARLOS ADOLFO GARCIA RODRIGUEZ                                          "/>
    <n v="3003877256"/>
    <s v="TC090"/>
    <s v="CL 61 31 92                                                                                                                                                                                "/>
    <s v="=CLL 61 31 92                                               "/>
    <s v="A2670921                      "/>
    <s v="Margarita_Ortiz_Dominguez                                                       "/>
    <s v="AC230"/>
    <n v="20201120"/>
    <n v="20201120"/>
    <n v="1110"/>
    <n v="0"/>
    <m/>
    <s v="NO"/>
    <x v="0"/>
    <n v="3"/>
    <n v="3000"/>
    <s v="Aumentos de potencia"/>
    <x v="9"/>
    <n v="20201120"/>
    <x v="1"/>
    <n v="1"/>
    <x v="1"/>
    <n v="20"/>
    <x v="5"/>
    <x v="1"/>
    <x v="1"/>
    <x v="182"/>
    <s v="Sin Orden"/>
    <n v="20"/>
    <n v="11"/>
    <n v="2020"/>
    <n v="5"/>
    <s v="No Cruza"/>
    <n v="5"/>
    <n v="20"/>
    <n v="11"/>
    <n v="2020"/>
    <n v="5"/>
    <x v="1"/>
    <n v="0"/>
    <x v="4"/>
  </r>
  <r>
    <s v="P34702020110003"/>
    <x v="3"/>
    <n v="3815007"/>
    <n v="0"/>
    <s v="                                                                                "/>
    <s v="O.C. Plato          "/>
    <s v="JORGE MANUEL PIÑA VILLAMIZAR                                            "/>
    <n v="3145513549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7642997                      "/>
    <s v="RAFAEL_GREGORIO_DE_LA_HOZ_GUTIERREZ                                             "/>
    <s v="AC005"/>
    <n v="20201112"/>
    <n v="20201112"/>
    <n v="3470"/>
    <n v="28280932"/>
    <s v="Modificación de Potencia"/>
    <s v="NO"/>
    <x v="2"/>
    <n v="1"/>
    <n v="1000"/>
    <s v="Aumentos de potencia"/>
    <x v="3"/>
    <n v="20201112"/>
    <x v="1"/>
    <n v="1"/>
    <x v="1"/>
    <n v="12"/>
    <x v="5"/>
    <x v="1"/>
    <x v="0"/>
    <x v="52"/>
    <s v="Pendiente"/>
    <n v="12"/>
    <n v="11"/>
    <n v="2020"/>
    <n v="13"/>
    <s v="No Cruza"/>
    <n v="13"/>
    <n v="12"/>
    <n v="11"/>
    <n v="2020"/>
    <n v="13"/>
    <x v="1"/>
    <n v="0"/>
    <x v="1"/>
  </r>
  <r>
    <s v="P34102019080114"/>
    <x v="2"/>
    <n v="1159738"/>
    <n v="10020898"/>
    <s v="Situacion correcta                                                              "/>
    <s v="ZE Santa_Marta      "/>
    <s v="                               JAR INF LOS AMIGUITO                     "/>
    <s v="4316610 4316610       "/>
    <s v="TC092"/>
    <s v="CL 26 CR 4 150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90826"/>
    <n v="20190919"/>
    <n v="3410"/>
    <n v="26699896"/>
    <s v="Factibilidad Distribucion "/>
    <s v="NO"/>
    <x v="1"/>
    <n v="50"/>
    <n v="50000"/>
    <s v="Aumentos de potencia"/>
    <x v="5"/>
    <n v="20191023"/>
    <x v="2"/>
    <n v="1"/>
    <x v="0"/>
    <n v="26"/>
    <x v="10"/>
    <x v="2"/>
    <x v="0"/>
    <x v="251"/>
    <s v="Resuelta"/>
    <n v="23"/>
    <n v="10"/>
    <n v="2019"/>
    <n v="399"/>
    <s v="No Cruza"/>
    <n v="58"/>
    <n v="19"/>
    <n v="9"/>
    <n v="2019"/>
    <n v="433"/>
    <x v="0"/>
    <n v="34"/>
    <x v="2"/>
  </r>
  <r>
    <s v="P12102019110015"/>
    <x v="0"/>
    <n v="8943528"/>
    <n v="36049457"/>
    <s v="Situacion correcta                                                              "/>
    <s v="O.C. B/quilla Cto   "/>
    <s v="IPS FASALUD CISNES                                                      "/>
    <n v="3013444571"/>
    <s v="TC092"/>
    <s v="CL 12 35 99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191108"/>
    <n v="20191118"/>
    <n v="1210"/>
    <n v="26904884"/>
    <s v="Factibilidad Distribucion "/>
    <s v="NO"/>
    <x v="1"/>
    <n v="50"/>
    <n v="50000"/>
    <s v="Aumentos de potencia"/>
    <x v="0"/>
    <n v="20191118"/>
    <x v="2"/>
    <n v="1"/>
    <x v="0"/>
    <n v="8"/>
    <x v="5"/>
    <x v="2"/>
    <x v="4"/>
    <x v="223"/>
    <s v="Resuelta"/>
    <n v="18"/>
    <n v="11"/>
    <n v="2019"/>
    <n v="373"/>
    <s v="No Cruza"/>
    <n v="10"/>
    <n v="18"/>
    <n v="11"/>
    <n v="2019"/>
    <n v="373"/>
    <x v="0"/>
    <n v="0"/>
    <x v="0"/>
  </r>
  <r>
    <s v="P34102018090076"/>
    <x v="2"/>
    <n v="0"/>
    <n v="0"/>
    <s v="                                                                                "/>
    <s v="ZE Santa_Marta      "/>
    <s v="DEISY JAQUELINE CANO MAYA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9697258                      "/>
    <s v="Adriana_Duran_Q                                                                 "/>
    <s v="AC190"/>
    <n v="20180919"/>
    <n v="20181211"/>
    <n v="3410"/>
    <n v="26813260"/>
    <s v="Seguimiento y rev. instalacion electrica distribucion "/>
    <s v="NO"/>
    <x v="3"/>
    <n v="75"/>
    <n v="75000"/>
    <s v="Obras "/>
    <x v="5"/>
    <n v="20190215"/>
    <x v="2"/>
    <n v="1"/>
    <x v="0"/>
    <n v="19"/>
    <x v="7"/>
    <x v="3"/>
    <x v="0"/>
    <x v="882"/>
    <s v="Resuelta"/>
    <n v="15"/>
    <n v="2"/>
    <n v="2019"/>
    <n v="649"/>
    <s v="No Cruza"/>
    <n v="149"/>
    <n v="11"/>
    <n v="12"/>
    <n v="2018"/>
    <n v="715"/>
    <x v="0"/>
    <n v="66"/>
    <x v="2"/>
  </r>
  <r>
    <s v="P11802020070029"/>
    <x v="1"/>
    <n v="0"/>
    <n v="0"/>
    <s v="                                                                                "/>
    <s v="O.C. Soledad        "/>
    <s v="CANDIDA RAQUEL ARRIETA PINTO                                            "/>
    <n v="3157081727"/>
    <s v="TC090"/>
    <s v="                                                                                                                                                                                           "/>
    <s v="=CLL 23 50 32                                               "/>
    <s v="A2670921                      "/>
    <s v="Margarita_Ortiz_Dominguez                                                       "/>
    <s v="AC236"/>
    <n v="20200717"/>
    <n v="20200721"/>
    <n v="1180"/>
    <n v="27828363"/>
    <s v="Inspección Normalización"/>
    <s v="NO"/>
    <x v="1"/>
    <n v="3"/>
    <n v="3000"/>
    <s v="Suministros definitivos Simples "/>
    <x v="8"/>
    <n v="20200807"/>
    <x v="1"/>
    <n v="1"/>
    <x v="1"/>
    <n v="17"/>
    <x v="6"/>
    <x v="1"/>
    <x v="1"/>
    <x v="361"/>
    <s v="Resuelta"/>
    <n v="7"/>
    <n v="8"/>
    <n v="2020"/>
    <n v="110"/>
    <s v="No Cruza"/>
    <n v="21"/>
    <n v="21"/>
    <n v="7"/>
    <n v="2020"/>
    <n v="127"/>
    <x v="1"/>
    <n v="17"/>
    <x v="1"/>
  </r>
  <r>
    <s v="P33402019120004"/>
    <x v="2"/>
    <n v="0"/>
    <n v="0"/>
    <s v="                                                                                "/>
    <s v="O.C. Riohacha       "/>
    <s v="SAN JUAN DEL CESAR CONSTRUCCION COLEGIO ALTOS DE LA PROSPERI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90"/>
    <n v="20191203"/>
    <n v="20200910"/>
    <n v="3340"/>
    <n v="26990211"/>
    <s v="Factibilidad Distribucion "/>
    <s v="NO"/>
    <x v="1"/>
    <n v="225"/>
    <n v="225000"/>
    <s v="Obras "/>
    <x v="16"/>
    <n v="20200911"/>
    <x v="2"/>
    <n v="1"/>
    <x v="0"/>
    <n v="3"/>
    <x v="9"/>
    <x v="2"/>
    <x v="3"/>
    <x v="120"/>
    <s v="Resuelta"/>
    <n v="11"/>
    <n v="9"/>
    <n v="2020"/>
    <n v="75"/>
    <s v="No Cruza"/>
    <n v="283"/>
    <n v="10"/>
    <n v="9"/>
    <n v="2020"/>
    <n v="76"/>
    <x v="1"/>
    <n v="1"/>
    <x v="2"/>
  </r>
  <r>
    <s v="P95102019100030"/>
    <x v="2"/>
    <n v="4054340"/>
    <n v="0"/>
    <s v="                                                                                "/>
    <s v="O.C. B/quilla Nte   "/>
    <s v="ARIEL EDGARDO CUESTA SOLANO                                             "/>
    <n v="3137644971"/>
    <s v="TC090"/>
    <s v="                                                                                                                                                                                           "/>
    <s v="CONJ RES CASTELLANA CAMPEST                                 "/>
    <s v="A3151411                      "/>
    <s v="FERGIE_YULISSA_SOLANO_MANOTAS                                                   "/>
    <s v="AC190"/>
    <n v="20191024"/>
    <n v="20191114"/>
    <n v="9510"/>
    <n v="26976142"/>
    <s v="Seguimiento y rev. instalacion electrica distribucion "/>
    <s v="NO"/>
    <x v="3"/>
    <n v="45"/>
    <n v="45000"/>
    <s v="Aumentos de potencia"/>
    <x v="7"/>
    <n v="20191118"/>
    <x v="2"/>
    <n v="1"/>
    <x v="0"/>
    <n v="24"/>
    <x v="3"/>
    <x v="2"/>
    <x v="1"/>
    <x v="220"/>
    <s v="Resuelta"/>
    <n v="18"/>
    <n v="11"/>
    <n v="2019"/>
    <n v="373"/>
    <s v="No Cruza"/>
    <n v="25"/>
    <n v="14"/>
    <n v="11"/>
    <n v="2019"/>
    <n v="377"/>
    <x v="0"/>
    <n v="4"/>
    <x v="2"/>
  </r>
  <r>
    <s v="P95102019100029"/>
    <x v="2"/>
    <n v="0"/>
    <n v="0"/>
    <s v="                                                                                "/>
    <s v="O.C. B/quilla Nte   "/>
    <s v="  PROVISIONAL BODEGA METROPARQUE                                        "/>
    <n v="0"/>
    <s v="TC091"/>
    <s v="                                                                                                                                                                                           "/>
    <s v="METROPARQUE                                                 "/>
    <s v="A3151411                      "/>
    <s v="FERGIE_YULISSA_SOLANO_MANOTAS                                                   "/>
    <s v="AC190"/>
    <n v="20191024"/>
    <n v="20200124"/>
    <n v="9510"/>
    <n v="27760443"/>
    <s v="Seguimiento y rev. instalacion electrica distribucion "/>
    <s v="NO"/>
    <x v="3"/>
    <n v="75"/>
    <n v="75000"/>
    <s v="Obras "/>
    <x v="5"/>
    <n v="20200806"/>
    <x v="2"/>
    <n v="1"/>
    <x v="0"/>
    <n v="24"/>
    <x v="3"/>
    <x v="2"/>
    <x v="1"/>
    <x v="220"/>
    <s v="Resuelta"/>
    <n v="6"/>
    <n v="8"/>
    <n v="2020"/>
    <n v="111"/>
    <s v="No Cruza"/>
    <n v="287"/>
    <n v="24"/>
    <n v="1"/>
    <n v="2020"/>
    <n v="306"/>
    <x v="1"/>
    <n v="195"/>
    <x v="2"/>
  </r>
  <r>
    <s v="P34102020110032"/>
    <x v="5"/>
    <n v="0"/>
    <n v="0"/>
    <s v="                                                                                "/>
    <s v="Of. Telefónica 24H  "/>
    <s v="MARIA POMPOSA LOBO PACHECO                                              "/>
    <n v="322841004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37                      "/>
    <s v="STEFANNIE_PAOLA_RAMBAO_BENAVIDES                                                "/>
    <s v="AC230"/>
    <n v="20201107"/>
    <n v="20201107"/>
    <n v="3410"/>
    <n v="0"/>
    <m/>
    <s v="NO"/>
    <x v="0"/>
    <n v="3"/>
    <n v="3000"/>
    <s v="Suministros definitivos Simples "/>
    <x v="9"/>
    <n v="20201107"/>
    <x v="1"/>
    <n v="1"/>
    <x v="1"/>
    <n v="7"/>
    <x v="5"/>
    <x v="1"/>
    <x v="0"/>
    <x v="46"/>
    <s v="Sin Orden"/>
    <n v="7"/>
    <n v="11"/>
    <n v="2020"/>
    <n v="18"/>
    <s v="No Cruza"/>
    <n v="18"/>
    <n v="7"/>
    <n v="11"/>
    <n v="2020"/>
    <n v="18"/>
    <x v="1"/>
    <n v="0"/>
    <x v="4"/>
  </r>
  <r>
    <s v="P11802020050008"/>
    <x v="1"/>
    <n v="0"/>
    <n v="0"/>
    <s v="                                                                                "/>
    <s v="C.T.SOLEDAD         "/>
    <s v="GUSTAVO ADOLFO CAMARGO POLO                                             "/>
    <n v="3016106183"/>
    <s v="TC090"/>
    <s v="                                                                                                                                                                                           "/>
    <s v="CR 13B 59 21                                                "/>
    <s v="T2891467                      "/>
    <s v="SHIRLEY_ESTHER_TAPIA_CUADRADO                                                   "/>
    <s v="AC236"/>
    <n v="20200505"/>
    <n v="20200506"/>
    <n v="1180"/>
    <n v="27409479"/>
    <s v="Inspección Normalización"/>
    <s v="NO"/>
    <x v="1"/>
    <n v="3"/>
    <n v="3000"/>
    <s v="Suministros definitivos Simples "/>
    <x v="1"/>
    <n v="20200506"/>
    <x v="1"/>
    <n v="1"/>
    <x v="1"/>
    <n v="5"/>
    <x v="2"/>
    <x v="1"/>
    <x v="1"/>
    <x v="635"/>
    <s v="Resuelta"/>
    <n v="6"/>
    <n v="5"/>
    <n v="2020"/>
    <n v="203"/>
    <s v="No Cruza"/>
    <n v="1"/>
    <n v="6"/>
    <n v="5"/>
    <n v="2020"/>
    <n v="203"/>
    <x v="1"/>
    <n v="0"/>
    <x v="1"/>
  </r>
  <r>
    <s v="P11502020090015"/>
    <x v="0"/>
    <n v="0"/>
    <n v="0"/>
    <s v="                                                                                "/>
    <s v="ZE Bquilla-Sur-S/dad"/>
    <s v="VIVIENDA LIZARAZO HIH INVERSIONES SAS PROVISIONAL                       "/>
    <n v="0"/>
    <s v="TC090"/>
    <s v="                                                                                                                                                                                           "/>
    <s v="PROVISIOBNAL LIZARAZO                                       "/>
    <s v="T9763922                      "/>
    <s v="Somaya_Rincon                                                                   "/>
    <s v="AC100"/>
    <n v="20200923"/>
    <n v="20201103"/>
    <n v="1150"/>
    <n v="28253619"/>
    <s v="Factibilidad Distribucion "/>
    <s v="NO"/>
    <x v="1"/>
    <n v="25"/>
    <n v="25000"/>
    <s v="Obras "/>
    <x v="0"/>
    <n v="20201103"/>
    <x v="2"/>
    <n v="1"/>
    <x v="0"/>
    <n v="23"/>
    <x v="7"/>
    <x v="1"/>
    <x v="1"/>
    <x v="169"/>
    <s v="Resuelta"/>
    <n v="3"/>
    <n v="11"/>
    <n v="2020"/>
    <n v="22"/>
    <d v="2020-10-26T00:00:00"/>
    <n v="41"/>
    <n v="3"/>
    <n v="11"/>
    <n v="2020"/>
    <n v="22"/>
    <x v="1"/>
    <n v="0"/>
    <x v="0"/>
  </r>
  <r>
    <s v="P11502020100023"/>
    <x v="1"/>
    <n v="0"/>
    <n v="0"/>
    <s v="                                                                                "/>
    <s v="O.C. B/quilla Nte   "/>
    <s v="HUGO MACIAS BARRIOS                                                     "/>
    <n v="3012913222"/>
    <s v="TC090"/>
    <s v="                                                                                                                                                                                           "/>
    <s v="=CLL 2 14B 30                                               "/>
    <s v="TR046389                      "/>
    <s v="MAURO_MAURY_PENATE                                                              "/>
    <s v="AC236"/>
    <n v="20201027"/>
    <n v="20201030"/>
    <n v="1150"/>
    <n v="28290540"/>
    <s v="Inspección Normalización"/>
    <s v="NO"/>
    <x v="4"/>
    <n v="3"/>
    <n v="3000"/>
    <s v="Suministros definitivos Simples "/>
    <x v="1"/>
    <n v="20201030"/>
    <x v="1"/>
    <n v="1"/>
    <x v="1"/>
    <n v="27"/>
    <x v="3"/>
    <x v="1"/>
    <x v="1"/>
    <x v="85"/>
    <s v="Pendiente"/>
    <n v="30"/>
    <n v="10"/>
    <n v="2020"/>
    <n v="26"/>
    <s v="No Cruza"/>
    <n v="26"/>
    <n v="30"/>
    <n v="10"/>
    <n v="2020"/>
    <n v="26"/>
    <x v="1"/>
    <n v="0"/>
    <x v="1"/>
  </r>
  <r>
    <s v="P95102019100040"/>
    <x v="1"/>
    <n v="0"/>
    <n v="0"/>
    <s v="                                                                                "/>
    <s v="O.C. B/quilla Nte   "/>
    <s v="CANDI XIOMARA SOTO MEJIA                                                "/>
    <n v="3126428175"/>
    <s v="TC090"/>
    <s v="                                                                                                                                                                                           "/>
    <s v="CL 121 NO 26 78 APTO 1                                      "/>
    <s v="R2744079                      "/>
    <s v="ALIBETH MENDOZA CARRILLO                                                        "/>
    <s v="AC236"/>
    <n v="20191031"/>
    <n v="20191121"/>
    <n v="9510"/>
    <n v="27530736"/>
    <s v="Inspección Normalización"/>
    <s v="NO"/>
    <x v="1"/>
    <n v="3"/>
    <n v="3000"/>
    <s v="Suministros definitivos Simples "/>
    <x v="1"/>
    <n v="20191121"/>
    <x v="1"/>
    <n v="1"/>
    <x v="1"/>
    <n v="31"/>
    <x v="3"/>
    <x v="2"/>
    <x v="1"/>
    <x v="298"/>
    <s v="Resuelta"/>
    <n v="21"/>
    <n v="11"/>
    <n v="2019"/>
    <n v="370"/>
    <s v="No Cruza"/>
    <n v="21"/>
    <n v="21"/>
    <n v="11"/>
    <n v="2019"/>
    <n v="370"/>
    <x v="0"/>
    <n v="0"/>
    <x v="1"/>
  </r>
  <r>
    <s v="P95102020050003"/>
    <x v="2"/>
    <n v="0"/>
    <n v="0"/>
    <s v="                                                                                "/>
    <s v="O.C. B/quilla Cto   "/>
    <s v="  UT ESPACIOS DEPORTIVOS                                                "/>
    <n v="0"/>
    <s v="TC095"/>
    <s v="                                                                                                                                                                                           "/>
    <s v="PARQUE LOS ROBLES                                           "/>
    <s v="A3151411                      "/>
    <s v="FERGIE_YULISSA_SOLANO_MANOTAS                                                   "/>
    <s v="AC190"/>
    <n v="20200505"/>
    <n v="20200505"/>
    <n v="9510"/>
    <n v="0"/>
    <m/>
    <s v="NO"/>
    <x v="0"/>
    <n v="25"/>
    <n v="25000"/>
    <s v="Obras "/>
    <x v="2"/>
    <n v="20200505"/>
    <x v="2"/>
    <n v="1"/>
    <x v="0"/>
    <n v="5"/>
    <x v="2"/>
    <x v="1"/>
    <x v="1"/>
    <x v="635"/>
    <s v="Sin Orden"/>
    <n v="5"/>
    <n v="5"/>
    <n v="2020"/>
    <n v="204"/>
    <s v="No Cruza"/>
    <n v="204"/>
    <n v="5"/>
    <n v="5"/>
    <n v="2020"/>
    <n v="204"/>
    <x v="1"/>
    <n v="0"/>
    <x v="2"/>
  </r>
  <r>
    <s v="P34402020090020"/>
    <x v="9"/>
    <n v="0"/>
    <n v="0"/>
    <s v="                                                                                "/>
    <s v="O.C. La 14          "/>
    <s v="MIRIAN ESTHER RIVERA TORRIJO                                            "/>
    <n v="3126695179"/>
    <s v="TC090"/>
    <s v="                                                                                                                                                                                           "/>
    <s v="NIF VEC 34034026                                            "/>
    <s v="C9794580                      "/>
    <s v="TATIANA ADELA LUQUEZ VANSTRAHLEM                                                "/>
    <s v="AC090"/>
    <n v="20200928"/>
    <n v="20200928"/>
    <n v="3440"/>
    <n v="0"/>
    <m/>
    <s v="NO"/>
    <x v="0"/>
    <n v="15"/>
    <n v="15000"/>
    <s v="Obras "/>
    <x v="15"/>
    <n v="20200928"/>
    <x v="2"/>
    <n v="1"/>
    <x v="3"/>
    <n v="28"/>
    <x v="7"/>
    <x v="1"/>
    <x v="0"/>
    <x v="265"/>
    <s v="Sin Orden"/>
    <n v="28"/>
    <n v="9"/>
    <n v="2020"/>
    <n v="58"/>
    <s v="No Cruza"/>
    <n v="58"/>
    <n v="28"/>
    <n v="9"/>
    <n v="2020"/>
    <n v="58"/>
    <x v="1"/>
    <n v="0"/>
    <x v="6"/>
  </r>
  <r>
    <s v="P11102018010066"/>
    <x v="2"/>
    <n v="7314853"/>
    <n v="0"/>
    <s v="                                                                                "/>
    <s v="C.T.SOLEDAD         "/>
    <s v="PARA VARONES LTDA COLEGIO COLON                                         "/>
    <n v="3795942"/>
    <s v="TC088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2891467                      "/>
    <s v="SHIRLEY_ESTHER_TAPIA_CUADRADO                                                   "/>
    <s v="AC190"/>
    <n v="20180118"/>
    <n v="20180129"/>
    <n v="1110"/>
    <n v="24709629"/>
    <s v="Seguimiento y rev. instalacion electrica distribucion "/>
    <s v="NO"/>
    <x v="3"/>
    <n v="525"/>
    <n v="525000"/>
    <s v="Aumentos de potencia"/>
    <x v="7"/>
    <n v="20180130"/>
    <x v="3"/>
    <n v="1"/>
    <x v="0"/>
    <n v="18"/>
    <x v="11"/>
    <x v="3"/>
    <x v="1"/>
    <x v="338"/>
    <s v="Resuelta"/>
    <n v="30"/>
    <n v="1"/>
    <n v="2018"/>
    <n v="1030"/>
    <s v="No Cruza"/>
    <n v="12"/>
    <n v="29"/>
    <n v="1"/>
    <n v="2018"/>
    <n v="1031"/>
    <x v="0"/>
    <n v="1"/>
    <x v="2"/>
  </r>
  <r>
    <s v="P11702018110070"/>
    <x v="2"/>
    <n v="2931609"/>
    <n v="0"/>
    <s v="                                                                                "/>
    <s v="O.C. B/quilla Nte   "/>
    <s v="RIVAS PROVISIONAL CHATARRERIA                                           "/>
    <n v="3003854622"/>
    <s v="TC092"/>
    <s v="                                                                                                                                                                                           "/>
    <s v="CR 24  110-41                                               "/>
    <s v="T3443869                      "/>
    <s v="                                                                                "/>
    <s v="AC190"/>
    <n v="20181119"/>
    <n v="20181122"/>
    <n v="1170"/>
    <n v="25771517"/>
    <s v="Seguimiento y rev. instalacion electrica distribucion "/>
    <s v="NO"/>
    <x v="3"/>
    <n v="45"/>
    <n v="45000"/>
    <s v="Aumentos de potencia"/>
    <x v="7"/>
    <n v="20181127"/>
    <x v="2"/>
    <n v="1"/>
    <x v="0"/>
    <n v="19"/>
    <x v="5"/>
    <x v="3"/>
    <x v="1"/>
    <x v="178"/>
    <s v="Resuelta"/>
    <n v="27"/>
    <n v="11"/>
    <n v="2018"/>
    <n v="729"/>
    <s v="No Cruza"/>
    <n v="8"/>
    <n v="22"/>
    <n v="11"/>
    <n v="2018"/>
    <n v="734"/>
    <x v="0"/>
    <n v="5"/>
    <x v="2"/>
  </r>
  <r>
    <s v="P95102020100016"/>
    <x v="1"/>
    <n v="2289393"/>
    <n v="20165182"/>
    <s v="Situacion correcta                                                              "/>
    <s v="O.C. B/quilla Nte   "/>
    <s v="JORGE RAAD VILORIA                                                      "/>
    <n v="3177372239"/>
    <s v="TC090"/>
    <s v="CL 116 34 71                                                                                                                                                                               "/>
    <s v="                                                            "/>
    <s v="MP000341                      "/>
    <s v="JAVIER_ANDRES_PEREZ_LOZANO                                                      "/>
    <s v="AC236"/>
    <n v="20201009"/>
    <n v="20201013"/>
    <n v="9510"/>
    <n v="28224891"/>
    <s v="Modificación de Potencia"/>
    <s v="NO"/>
    <x v="1"/>
    <n v="3"/>
    <n v="3000"/>
    <s v="Aumentos de potencia"/>
    <x v="1"/>
    <n v="20201013"/>
    <x v="1"/>
    <n v="1"/>
    <x v="1"/>
    <n v="9"/>
    <x v="3"/>
    <x v="1"/>
    <x v="1"/>
    <x v="63"/>
    <s v="Resuelta"/>
    <n v="13"/>
    <n v="10"/>
    <n v="2020"/>
    <n v="43"/>
    <s v="No Cruza"/>
    <n v="4"/>
    <n v="13"/>
    <n v="10"/>
    <n v="2020"/>
    <n v="43"/>
    <x v="1"/>
    <n v="0"/>
    <x v="1"/>
  </r>
  <r>
    <s v="P11502020030003"/>
    <x v="0"/>
    <n v="0"/>
    <n v="0"/>
    <s v="                                                                                "/>
    <s v="O.C. B/quilla Nte   "/>
    <s v="  EDS VILLA CAMPESTRE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366                      "/>
    <s v="                                                                                "/>
    <s v="AC100"/>
    <n v="20200304"/>
    <n v="20200313"/>
    <n v="1150"/>
    <n v="27249964"/>
    <s v="Factibilidad Distribucion "/>
    <s v="NO"/>
    <x v="1"/>
    <n v="112.5"/>
    <n v="112500"/>
    <s v="Obras "/>
    <x v="0"/>
    <n v="20200313"/>
    <x v="3"/>
    <n v="1"/>
    <x v="0"/>
    <n v="4"/>
    <x v="0"/>
    <x v="1"/>
    <x v="1"/>
    <x v="295"/>
    <s v="Resuelta"/>
    <n v="13"/>
    <n v="3"/>
    <n v="2020"/>
    <n v="257"/>
    <s v="No Cruza"/>
    <n v="9"/>
    <n v="13"/>
    <n v="3"/>
    <n v="2020"/>
    <n v="257"/>
    <x v="1"/>
    <n v="0"/>
    <x v="0"/>
  </r>
  <r>
    <s v="P11802020020062"/>
    <x v="1"/>
    <n v="0"/>
    <n v="0"/>
    <s v="                                                                                "/>
    <s v="O.C. B/quilla Cto   "/>
    <s v="RAQUEL REGINA RAMOS PADILLA                                             "/>
    <n v="3023660428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RC000101                      "/>
    <s v="                                                                                "/>
    <s v="AC236"/>
    <n v="20200218"/>
    <n v="20200219"/>
    <n v="1180"/>
    <n v="27767128"/>
    <s v="Inspección Normalización"/>
    <s v="NO"/>
    <x v="1"/>
    <n v="3"/>
    <n v="3000"/>
    <s v="Suministros definitivos Simples "/>
    <x v="1"/>
    <n v="20200219"/>
    <x v="1"/>
    <n v="1"/>
    <x v="1"/>
    <n v="18"/>
    <x v="1"/>
    <x v="1"/>
    <x v="1"/>
    <x v="587"/>
    <s v="Resuelta"/>
    <n v="19"/>
    <n v="2"/>
    <n v="2020"/>
    <n v="280"/>
    <s v="No Cruza"/>
    <n v="1"/>
    <n v="19"/>
    <n v="2"/>
    <n v="2020"/>
    <n v="280"/>
    <x v="1"/>
    <n v="0"/>
    <x v="1"/>
  </r>
  <r>
    <s v="P11102019120017"/>
    <x v="1"/>
    <n v="0"/>
    <n v="0"/>
    <s v="                                                                                "/>
    <s v="O.C. B/quilla Nte   "/>
    <s v="ROSALBA DURAN ARIZA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RA 53 76 239=CRA 70 78 06                                  "/>
    <s v="MP000153                      "/>
    <s v="JESSICA_PAOLA_BALDOVINO_AVILA                                                   "/>
    <s v="AC236"/>
    <n v="20191203"/>
    <n v="20191206"/>
    <n v="1110"/>
    <n v="26971400"/>
    <s v="Inspección Normalización"/>
    <s v="NO"/>
    <x v="1"/>
    <n v="4"/>
    <n v="4000"/>
    <s v="Suministros definitivos Simples "/>
    <x v="1"/>
    <n v="20191206"/>
    <x v="1"/>
    <n v="1"/>
    <x v="1"/>
    <n v="3"/>
    <x v="9"/>
    <x v="2"/>
    <x v="1"/>
    <x v="120"/>
    <s v="Resuelta"/>
    <n v="6"/>
    <n v="12"/>
    <n v="2019"/>
    <n v="355"/>
    <s v="No Cruza"/>
    <n v="3"/>
    <n v="6"/>
    <n v="12"/>
    <n v="2019"/>
    <n v="355"/>
    <x v="1"/>
    <n v="0"/>
    <x v="1"/>
  </r>
  <r>
    <s v="P11502020100009"/>
    <x v="2"/>
    <n v="0"/>
    <n v="0"/>
    <s v="                                                                                "/>
    <s v="ZE Bquilla-Sur-S/dad"/>
    <s v="ANTONIO JOSE CAMPO CARRASQUILLA                                         "/>
    <n v="3043837824"/>
    <s v="TC092"/>
    <s v="                                                                                                                                                                                           "/>
    <s v="BODEGA                                                      "/>
    <s v="T9763922                      "/>
    <s v="Somaya_Rincon                                                                   "/>
    <s v="AC190"/>
    <n v="20201016"/>
    <n v="20201024"/>
    <n v="1150"/>
    <n v="28250766"/>
    <s v="Seguimiento y rev. instalacion electrica distribucion "/>
    <s v="NO"/>
    <x v="1"/>
    <n v="25"/>
    <n v="25000"/>
    <s v="Obras "/>
    <x v="2"/>
    <n v="20201024"/>
    <x v="2"/>
    <n v="1"/>
    <x v="0"/>
    <n v="16"/>
    <x v="3"/>
    <x v="1"/>
    <x v="1"/>
    <x v="3"/>
    <s v="Resuelta"/>
    <n v="24"/>
    <n v="10"/>
    <n v="2020"/>
    <n v="32"/>
    <d v="2020-10-24T00:00:00"/>
    <n v="8"/>
    <n v="24"/>
    <n v="10"/>
    <n v="2020"/>
    <n v="32"/>
    <x v="1"/>
    <n v="0"/>
    <x v="2"/>
  </r>
  <r>
    <s v="P12102020110039"/>
    <x v="1"/>
    <n v="0"/>
    <n v="0"/>
    <s v="                                                                                "/>
    <s v="O.C Sabanalarga     "/>
    <s v="DALIS ARCON CERVANTES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T001193                      "/>
    <s v="KATIA_INES_GALLARDO_VERGARA                                                     "/>
    <s v="AC236"/>
    <n v="20201112"/>
    <n v="20201114"/>
    <n v="1210"/>
    <n v="28286293"/>
    <s v="Inspección Normalización"/>
    <s v="NO"/>
    <x v="2"/>
    <n v="3"/>
    <n v="3000"/>
    <s v="Suministros definitivos Simples "/>
    <x v="1"/>
    <n v="20201114"/>
    <x v="1"/>
    <n v="1"/>
    <x v="1"/>
    <n v="12"/>
    <x v="5"/>
    <x v="1"/>
    <x v="4"/>
    <x v="52"/>
    <s v="Pendiente"/>
    <n v="14"/>
    <n v="11"/>
    <n v="2020"/>
    <n v="11"/>
    <s v="No Cruza"/>
    <n v="11"/>
    <n v="14"/>
    <n v="11"/>
    <n v="2020"/>
    <n v="11"/>
    <x v="1"/>
    <n v="0"/>
    <x v="1"/>
  </r>
  <r>
    <s v="P93302020040001"/>
    <x v="2"/>
    <n v="0"/>
    <n v="0"/>
    <s v="                                                                                "/>
    <s v="O.C. Riohacha       "/>
    <s v="GOBERNACION DE LA GUAJIRA RED MTBT VILLAMARTIN SECTOR BARRIO ARRIBA     "/>
    <n v="0"/>
    <s v="TC090"/>
    <s v="                                                                                                                                                                                           "/>
    <s v="CL1       4       59                                        "/>
    <s v="N3352044                      "/>
    <s v="Laudis_Peñaranda_                                                               "/>
    <s v="AC190"/>
    <n v="20200428"/>
    <n v="20200428"/>
    <n v="9330"/>
    <n v="0"/>
    <m/>
    <s v="NO"/>
    <x v="0"/>
    <n v="50"/>
    <n v="50000"/>
    <s v="Obras "/>
    <x v="7"/>
    <n v="20200428"/>
    <x v="2"/>
    <n v="1"/>
    <x v="0"/>
    <n v="28"/>
    <x v="8"/>
    <x v="1"/>
    <x v="3"/>
    <x v="23"/>
    <s v="Sin Orden"/>
    <n v="28"/>
    <n v="4"/>
    <n v="2020"/>
    <n v="211"/>
    <s v="No Cruza"/>
    <n v="211"/>
    <n v="28"/>
    <n v="4"/>
    <n v="2020"/>
    <n v="211"/>
    <x v="1"/>
    <n v="0"/>
    <x v="2"/>
  </r>
  <r>
    <s v="P34102020110070"/>
    <x v="0"/>
    <n v="0"/>
    <n v="0"/>
    <s v="                                                                                "/>
    <s v="ZE Santa_Marta      "/>
    <s v="LOTES CON SERVICIO FINCA EL RECUERDO                                    "/>
    <n v="3215419395"/>
    <s v="TC090"/>
    <s v="                                                                                                                                                                                           "/>
    <s v="VIA CINCINATI KM 2,7                                        "/>
    <s v="T9697258                      "/>
    <s v="Adriana_Duran_Q                                                                 "/>
    <s v="AC100"/>
    <n v="20201116"/>
    <n v="20201119"/>
    <n v="3410"/>
    <n v="28287482"/>
    <s v="Factibilidad Distribucion "/>
    <s v="NO"/>
    <x v="1"/>
    <n v="200"/>
    <n v="200000"/>
    <s v="Obras "/>
    <x v="0"/>
    <n v="20201119"/>
    <x v="2"/>
    <n v="1"/>
    <x v="0"/>
    <n v="16"/>
    <x v="5"/>
    <x v="1"/>
    <x v="0"/>
    <x v="194"/>
    <s v="Resuelta"/>
    <n v="19"/>
    <n v="11"/>
    <n v="2020"/>
    <n v="6"/>
    <s v="No Cruza"/>
    <n v="3"/>
    <n v="19"/>
    <n v="11"/>
    <n v="2020"/>
    <n v="6"/>
    <x v="1"/>
    <n v="0"/>
    <x v="0"/>
  </r>
  <r>
    <s v="P11502017060027"/>
    <x v="2"/>
    <n v="0"/>
    <n v="0"/>
    <s v="                                                                                "/>
    <s v="O.C. B/quilla Cto   "/>
    <s v="  FOOD TRUCK AVENUE          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TAJAMARES DE VILLA CAMP T 1                                 "/>
    <s v="TR183120                      "/>
    <s v="                                                                                "/>
    <s v="AC190"/>
    <n v="20170627"/>
    <n v="20170830"/>
    <n v="1150"/>
    <n v="24430584"/>
    <s v="Seguimiento y rev. instalacion electrica distribucion "/>
    <s v="NO"/>
    <x v="1"/>
    <n v="50"/>
    <n v="50000"/>
    <s v="Obras "/>
    <x v="7"/>
    <n v="20171017"/>
    <x v="2"/>
    <n v="1"/>
    <x v="0"/>
    <n v="27"/>
    <x v="4"/>
    <x v="0"/>
    <x v="1"/>
    <x v="883"/>
    <s v="Resuelta"/>
    <n v="17"/>
    <n v="10"/>
    <n v="2017"/>
    <n v="1135"/>
    <d v="2017-11-08T00:00:00"/>
    <n v="112"/>
    <n v="30"/>
    <n v="8"/>
    <n v="2017"/>
    <n v="1183"/>
    <x v="0"/>
    <n v="48"/>
    <x v="2"/>
  </r>
  <r>
    <s v="P34102019120083"/>
    <x v="0"/>
    <n v="0"/>
    <n v="0"/>
    <s v="                                                                                "/>
    <s v="ZE Santa_Marta      "/>
    <s v="DESARROLLO URBANO Y HOTELERO PUNTA GLORIA                               "/>
    <n v="6206248"/>
    <s v="TC092"/>
    <s v="                                                                                                                                                                                           "/>
    <s v="CERRO LA GLORIA CABO TORTUGA                                "/>
    <s v="T9697258                      "/>
    <s v="Adriana_Duran_Q                                                                 "/>
    <s v="AC100"/>
    <n v="20191220"/>
    <n v="20191227"/>
    <n v="3410"/>
    <n v="27040697"/>
    <s v="Factibilidad Distribucion "/>
    <s v="NO"/>
    <x v="1"/>
    <n v="300"/>
    <n v="300000"/>
    <s v="Obras "/>
    <x v="0"/>
    <n v="20191227"/>
    <x v="3"/>
    <n v="1"/>
    <x v="0"/>
    <n v="20"/>
    <x v="9"/>
    <x v="2"/>
    <x v="0"/>
    <x v="550"/>
    <s v="Resuelta"/>
    <n v="27"/>
    <n v="12"/>
    <n v="2019"/>
    <n v="334"/>
    <s v="No Cruza"/>
    <n v="7"/>
    <n v="27"/>
    <n v="12"/>
    <n v="2019"/>
    <n v="334"/>
    <x v="1"/>
    <n v="0"/>
    <x v="0"/>
  </r>
  <r>
    <s v="P12102020010030"/>
    <x v="0"/>
    <n v="0"/>
    <n v="0"/>
    <s v="                                                                                "/>
    <s v="O.C. B/quilla Cto   "/>
    <s v="CLAUDIA EUSSE PROYECTO MIRAFLORES                                       "/>
    <n v="3012413425"/>
    <s v="TC092"/>
    <s v="                                                                                                                                                                                           "/>
    <s v="PROYECTO MIRAFLORES                                         "/>
    <s v="A2891363                      "/>
    <s v="Naibet Olivo                                                                    "/>
    <s v="AC100"/>
    <n v="20200123"/>
    <n v="20200129"/>
    <n v="1210"/>
    <n v="27124196"/>
    <s v="Factibilidad Distribucion "/>
    <s v="NO"/>
    <x v="1"/>
    <n v="300"/>
    <n v="300000"/>
    <s v="Obras "/>
    <x v="0"/>
    <n v="20200129"/>
    <x v="3"/>
    <n v="1"/>
    <x v="0"/>
    <n v="23"/>
    <x v="11"/>
    <x v="1"/>
    <x v="4"/>
    <x v="463"/>
    <s v="Resuelta"/>
    <n v="29"/>
    <n v="1"/>
    <n v="2020"/>
    <n v="301"/>
    <s v="No Cruza"/>
    <n v="6"/>
    <n v="29"/>
    <n v="1"/>
    <n v="2020"/>
    <n v="301"/>
    <x v="1"/>
    <n v="0"/>
    <x v="0"/>
  </r>
  <r>
    <s v="P95102020050002"/>
    <x v="1"/>
    <n v="0"/>
    <n v="0"/>
    <s v="                                                                                "/>
    <s v="C.T.SOLEDAD         "/>
    <s v="LUCINDA MARIA PICO FERRER                                               "/>
    <n v="3217882740"/>
    <s v="TC090"/>
    <s v="                                                                                                                                                                                           "/>
    <s v="CL 6C CR 3D 09 MZ 78 LOT 5                                  "/>
    <s v="T2891467                      "/>
    <s v="SHIRLEY_ESTHER_TAPIA_CUADRADO                                                   "/>
    <s v="AC236"/>
    <n v="20200504"/>
    <n v="20200505"/>
    <n v="9510"/>
    <n v="27405026"/>
    <s v="Inspección Normalización"/>
    <s v="NO"/>
    <x v="1"/>
    <n v="3"/>
    <n v="3000"/>
    <s v="Suministros definitivos Simples "/>
    <x v="1"/>
    <n v="20200505"/>
    <x v="1"/>
    <n v="1"/>
    <x v="1"/>
    <n v="4"/>
    <x v="2"/>
    <x v="1"/>
    <x v="1"/>
    <x v="158"/>
    <s v="Resuelta"/>
    <n v="5"/>
    <n v="5"/>
    <n v="2020"/>
    <n v="204"/>
    <s v="No Cruza"/>
    <n v="1"/>
    <n v="5"/>
    <n v="5"/>
    <n v="2020"/>
    <n v="204"/>
    <x v="1"/>
    <n v="0"/>
    <x v="1"/>
  </r>
  <r>
    <s v="P34102020020107"/>
    <x v="0"/>
    <n v="0"/>
    <n v="0"/>
    <s v="                                                                                "/>
    <s v="ZE Santa_Marta      "/>
    <s v="VEREDA LOS NARANJOS                                                     "/>
    <n v="3107309535"/>
    <s v="TC090"/>
    <s v="                                                                                                                                                                                           "/>
    <s v="VEREDA LOS NARANJOS CGTO GUACHACA                           "/>
    <s v="T9697258                      "/>
    <s v="Adriana_Duran_Q                                                                 "/>
    <s v="AC100"/>
    <n v="20200227"/>
    <n v="20200228"/>
    <n v="3410"/>
    <n v="27218532"/>
    <s v="Factibilidad Distribucion "/>
    <s v="NO"/>
    <x v="1"/>
    <n v="25"/>
    <n v="25000"/>
    <s v="Obras "/>
    <x v="0"/>
    <n v="20200228"/>
    <x v="7"/>
    <n v="1"/>
    <x v="0"/>
    <n v="27"/>
    <x v="1"/>
    <x v="1"/>
    <x v="0"/>
    <x v="58"/>
    <s v="Resuelta"/>
    <n v="28"/>
    <n v="2"/>
    <n v="2020"/>
    <n v="271"/>
    <s v="No Cruza"/>
    <n v="1"/>
    <n v="28"/>
    <n v="2"/>
    <n v="2020"/>
    <n v="271"/>
    <x v="1"/>
    <n v="0"/>
    <x v="0"/>
  </r>
  <r>
    <s v="P11102020030083"/>
    <x v="1"/>
    <n v="0"/>
    <n v="0"/>
    <s v="                                                                                "/>
    <s v="O.C. B/quilla Nte   "/>
    <s v="SANDRA MARIA SALAZAR                                                    "/>
    <n v="3005204662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MP000341                      "/>
    <s v="JAVIER_ANDRES_PEREZ_LOZANO                                                      "/>
    <s v="AC236"/>
    <n v="20200318"/>
    <n v="20200325"/>
    <n v="1110"/>
    <n v="27276421"/>
    <s v="Inspección Normalización"/>
    <s v="NO"/>
    <x v="1"/>
    <n v="3"/>
    <n v="3000"/>
    <s v="Suministros definitivos Simples "/>
    <x v="1"/>
    <n v="20200325"/>
    <x v="1"/>
    <n v="1"/>
    <x v="1"/>
    <n v="18"/>
    <x v="0"/>
    <x v="1"/>
    <x v="1"/>
    <x v="102"/>
    <s v="Resuelta"/>
    <n v="25"/>
    <n v="3"/>
    <n v="2020"/>
    <n v="245"/>
    <s v="No Cruza"/>
    <n v="7"/>
    <n v="25"/>
    <n v="3"/>
    <n v="2020"/>
    <n v="245"/>
    <x v="1"/>
    <n v="0"/>
    <x v="1"/>
  </r>
  <r>
    <s v="P95102020100023"/>
    <x v="1"/>
    <n v="0"/>
    <n v="0"/>
    <s v="                                                                                "/>
    <s v="XXX NO UTILIZAR     "/>
    <s v="LORENZA ISABEL JIMENEZ HERNANDEZ                                        "/>
    <n v="3728026"/>
    <s v="TC090"/>
    <s v="                                                                                                                                                                                           "/>
    <n v="6634192"/>
    <s v="TR045591                      "/>
    <s v="YOLIMA_MENDOZA_SANCHEZ                                                          "/>
    <s v="AC236"/>
    <n v="20201014"/>
    <n v="20201015"/>
    <n v="9510"/>
    <n v="28232158"/>
    <s v="Inspección Normalización"/>
    <s v="NO"/>
    <x v="1"/>
    <n v="3"/>
    <n v="3000"/>
    <s v="Suministros definitivos Simples "/>
    <x v="1"/>
    <n v="20201015"/>
    <x v="1"/>
    <n v="1"/>
    <x v="1"/>
    <n v="14"/>
    <x v="3"/>
    <x v="1"/>
    <x v="1"/>
    <x v="258"/>
    <s v="Resuelta"/>
    <n v="15"/>
    <n v="10"/>
    <n v="2020"/>
    <n v="41"/>
    <s v="No Cruza"/>
    <n v="1"/>
    <n v="15"/>
    <n v="10"/>
    <n v="2020"/>
    <n v="41"/>
    <x v="1"/>
    <n v="0"/>
    <x v="1"/>
  </r>
  <r>
    <s v="P34602020080005"/>
    <x v="2"/>
    <n v="0"/>
    <n v="0"/>
    <s v="                                                                                "/>
    <s v="O.C. La 14          "/>
    <s v="SANTIAGO RAFAEL FERNANDEZ GALVAN FINCA RANCHO GRANDE                    "/>
    <n v="3176576386"/>
    <s v="TC092"/>
    <s v="                                                                                                                                                                                           "/>
    <s v="NIC VECINO 7765963                                          "/>
    <s v="T2713741                      "/>
    <s v="Lissett Logreira                                                                "/>
    <s v="AC190"/>
    <n v="20200820"/>
    <n v="20200924"/>
    <n v="3460"/>
    <n v="28043051"/>
    <s v="Factibilidad Distribucion "/>
    <s v="NO"/>
    <x v="1"/>
    <n v="225"/>
    <n v="225000"/>
    <s v="Obras "/>
    <x v="7"/>
    <n v="20200925"/>
    <x v="2"/>
    <n v="1"/>
    <x v="0"/>
    <n v="20"/>
    <x v="10"/>
    <x v="1"/>
    <x v="0"/>
    <x v="617"/>
    <s v="Resuelta"/>
    <n v="25"/>
    <n v="9"/>
    <n v="2020"/>
    <n v="61"/>
    <s v="No Cruza"/>
    <n v="36"/>
    <n v="24"/>
    <n v="9"/>
    <n v="2020"/>
    <n v="62"/>
    <x v="1"/>
    <n v="1"/>
    <x v="2"/>
  </r>
  <r>
    <s v="P75412017110022"/>
    <x v="0"/>
    <n v="0"/>
    <n v="0"/>
    <s v="                                                                                "/>
    <s v="O.C Sabanalarga     "/>
    <s v="SARA LUCIA CABALLERO SIMANCA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NIC VEC 2318395                                             "/>
    <s v="T9763922                      "/>
    <s v="Somaya_Rincon                                                                   "/>
    <s v="AC100"/>
    <n v="20171123"/>
    <n v="20171128"/>
    <n v="7541"/>
    <n v="24477823"/>
    <s v="Factibilidad Distribucion "/>
    <s v="NO"/>
    <x v="1"/>
    <n v="10"/>
    <n v="10000"/>
    <s v="Obras "/>
    <x v="0"/>
    <n v="20171128"/>
    <x v="2"/>
    <n v="1"/>
    <x v="0"/>
    <n v="23"/>
    <x v="5"/>
    <x v="0"/>
    <x v="4"/>
    <x v="594"/>
    <s v="Resuelta"/>
    <n v="28"/>
    <n v="11"/>
    <n v="2017"/>
    <n v="1093"/>
    <s v="No Cruza"/>
    <n v="5"/>
    <n v="28"/>
    <n v="11"/>
    <n v="2017"/>
    <n v="1093"/>
    <x v="0"/>
    <n v="0"/>
    <x v="0"/>
  </r>
  <r>
    <s v="P11702019100153"/>
    <x v="1"/>
    <n v="0"/>
    <n v="0"/>
    <s v="                                                                                "/>
    <s v="O.C. B/quilla Nte   "/>
    <s v="PABLO . SANTANA BARRERA                                                 "/>
    <n v="3106318651"/>
    <s v="TC090"/>
    <s v="                                                                                                                                                                                           "/>
    <s v="CR 4D 24B 55                                                "/>
    <s v="MP000085                      "/>
    <s v="KARINE_ROMERO_GONZALEZ                                                          "/>
    <s v="AC236"/>
    <n v="20191031"/>
    <n v="20191105"/>
    <n v="1170"/>
    <n v="27626585"/>
    <s v="Inspección Normalización"/>
    <s v="NO"/>
    <x v="1"/>
    <n v="9"/>
    <n v="9000"/>
    <s v="Suministros definitivos Simples "/>
    <x v="1"/>
    <n v="20191105"/>
    <x v="1"/>
    <n v="1"/>
    <x v="1"/>
    <n v="31"/>
    <x v="3"/>
    <x v="2"/>
    <x v="1"/>
    <x v="298"/>
    <s v="Resuelta"/>
    <n v="5"/>
    <n v="11"/>
    <n v="2019"/>
    <n v="386"/>
    <s v="No Cruza"/>
    <n v="5"/>
    <n v="5"/>
    <n v="11"/>
    <n v="2019"/>
    <n v="386"/>
    <x v="0"/>
    <n v="0"/>
    <x v="1"/>
  </r>
  <r>
    <s v="P93302020090001"/>
    <x v="0"/>
    <n v="0"/>
    <n v="0"/>
    <s v="                                                                                "/>
    <s v="O.C. Riohacha       "/>
    <s v="PUENTE BOMBA FINCA LA ESPERANZA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902"/>
    <n v="20201014"/>
    <n v="9330"/>
    <n v="28095576"/>
    <s v="Factibilidad Distribucion "/>
    <s v="NO"/>
    <x v="1"/>
    <n v="45"/>
    <n v="45000"/>
    <s v="Obras "/>
    <x v="0"/>
    <n v="20201014"/>
    <x v="2"/>
    <n v="1"/>
    <x v="0"/>
    <n v="2"/>
    <x v="7"/>
    <x v="1"/>
    <x v="3"/>
    <x v="248"/>
    <s v="Resuelta"/>
    <n v="14"/>
    <n v="10"/>
    <n v="2020"/>
    <n v="42"/>
    <s v="No Cruza"/>
    <n v="42"/>
    <n v="14"/>
    <n v="10"/>
    <n v="2020"/>
    <n v="42"/>
    <x v="1"/>
    <n v="0"/>
    <x v="0"/>
  </r>
  <r>
    <s v="P11102020110081"/>
    <x v="1"/>
    <n v="0"/>
    <n v="0"/>
    <s v="                                                                                "/>
    <s v="OC CCIAL AMERICANO  "/>
    <s v="  COINCO DE COLOMBIA S.A.S                                              "/>
    <n v="3108647147"/>
    <s v="TC090"/>
    <s v="                                                                                                                                                                                           "/>
    <s v="CRA 13 104 15                                               "/>
    <s v="MP000354                      "/>
    <s v="YESSICA_PAOLA_MARTINEZ_MENDEZ                                                   "/>
    <s v="AC236"/>
    <n v="20201113"/>
    <n v="20201118"/>
    <n v="1110"/>
    <n v="0"/>
    <m/>
    <s v="NO"/>
    <x v="0"/>
    <n v="3"/>
    <n v="3000"/>
    <s v="Suministros definitivos Simples "/>
    <x v="1"/>
    <n v="20201118"/>
    <x v="1"/>
    <n v="1"/>
    <x v="1"/>
    <n v="13"/>
    <x v="5"/>
    <x v="1"/>
    <x v="1"/>
    <x v="17"/>
    <s v="Sin Orden"/>
    <n v="18"/>
    <n v="11"/>
    <n v="2020"/>
    <n v="7"/>
    <s v="No Cruza"/>
    <n v="7"/>
    <n v="18"/>
    <n v="11"/>
    <n v="2020"/>
    <n v="7"/>
    <x v="1"/>
    <n v="0"/>
    <x v="1"/>
  </r>
  <r>
    <s v="P93432019030006"/>
    <x v="4"/>
    <n v="6750744"/>
    <n v="0"/>
    <s v="                                                                                "/>
    <s v="ZE Santa_Marta      "/>
    <s v="SANTA MARTA DISTRITO DE                                                 "/>
    <n v="3106317797"/>
    <s v="TC095"/>
    <s v="                                                                                                                                                                                           "/>
    <s v="CASD LICEO SAMARIO                                          "/>
    <s v="T7541855                      "/>
    <s v="Elizabeth_Perez_Rincon                                                          "/>
    <s v="AC220"/>
    <n v="20190311"/>
    <n v="20200224"/>
    <n v="9343"/>
    <n v="26611060"/>
    <s v="Seguimiento y rev. instalacion electrica distribucion "/>
    <s v="NO"/>
    <x v="3"/>
    <n v="75"/>
    <n v="75000"/>
    <s v="Aumentos de potencia"/>
    <x v="4"/>
    <n v="20200224"/>
    <x v="2"/>
    <n v="1"/>
    <x v="0"/>
    <n v="11"/>
    <x v="0"/>
    <x v="2"/>
    <x v="0"/>
    <x v="607"/>
    <s v="Resuelta"/>
    <n v="24"/>
    <n v="2"/>
    <n v="2020"/>
    <n v="275"/>
    <s v="No Cruza"/>
    <n v="350"/>
    <n v="24"/>
    <n v="2"/>
    <n v="2020"/>
    <n v="275"/>
    <x v="1"/>
    <n v="0"/>
    <x v="3"/>
  </r>
  <r>
    <s v="P93312020050003"/>
    <x v="0"/>
    <n v="0"/>
    <n v="0"/>
    <s v="                                                                                "/>
    <s v="O.C. Riohacha       "/>
    <s v="MUNICIPIO DE BARRANCAS ELECTRIFICACION COMU ZANJA BLANCA I              "/>
    <n v="0"/>
    <s v="TC090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N3352044                      "/>
    <s v="Laudis_Peñaranda_                                                               "/>
    <s v="AC100"/>
    <n v="20200513"/>
    <n v="20200527"/>
    <n v="9331"/>
    <n v="27512124"/>
    <s v="Factibilidad Distribucion "/>
    <s v="NO"/>
    <x v="1"/>
    <n v="25"/>
    <n v="25000"/>
    <s v="Obras "/>
    <x v="0"/>
    <n v="20200527"/>
    <x v="7"/>
    <n v="1"/>
    <x v="0"/>
    <n v="13"/>
    <x v="2"/>
    <x v="1"/>
    <x v="3"/>
    <x v="434"/>
    <s v="Resuelta"/>
    <n v="27"/>
    <n v="5"/>
    <n v="2020"/>
    <n v="182"/>
    <s v="No Cruza"/>
    <n v="14"/>
    <n v="27"/>
    <n v="5"/>
    <n v="2020"/>
    <n v="182"/>
    <x v="1"/>
    <n v="0"/>
    <x v="0"/>
  </r>
  <r>
    <s v="P12102020110018"/>
    <x v="0"/>
    <n v="0"/>
    <n v="0"/>
    <s v="                                                                                "/>
    <s v="O.C. B/quilla Cto   "/>
    <s v="CEDI ESTRATEGIA 2G MERCADERIA            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A2891363                      "/>
    <s v="Naibet Olivo                                                                    "/>
    <s v="AC100"/>
    <n v="20201106"/>
    <n v="20201113"/>
    <n v="1210"/>
    <n v="28276694"/>
    <s v="Factibilidad Distribucion "/>
    <s v="NO"/>
    <x v="1"/>
    <n v="300"/>
    <n v="300000"/>
    <s v="Obras "/>
    <x v="0"/>
    <n v="20201113"/>
    <x v="3"/>
    <n v="1"/>
    <x v="0"/>
    <n v="6"/>
    <x v="5"/>
    <x v="1"/>
    <x v="4"/>
    <x v="42"/>
    <s v="Resuelta"/>
    <n v="13"/>
    <n v="11"/>
    <n v="2020"/>
    <n v="12"/>
    <s v="No Cruza"/>
    <n v="7"/>
    <n v="13"/>
    <n v="11"/>
    <n v="2020"/>
    <n v="12"/>
    <x v="1"/>
    <n v="0"/>
    <x v="0"/>
  </r>
  <r>
    <s v="P11702020100107"/>
    <x v="1"/>
    <n v="0"/>
    <n v="0"/>
    <s v="                                                                                "/>
    <s v="O.C. Soledad        "/>
    <s v="AMPARO OROZCO BARRIOS                                                   "/>
    <s v="3114264666-3174521    "/>
    <s v="TC090"/>
    <s v="                                                                                                                                                                                           "/>
    <s v="CL 47C  13ASUR-25                                           "/>
    <s v="A2670921                      "/>
    <s v="Margarita_Ortiz_Dominguez                                                       "/>
    <s v="AC236"/>
    <n v="20201030"/>
    <n v="20201105"/>
    <n v="1170"/>
    <n v="28260410"/>
    <s v="Inspección Normalización"/>
    <s v="NO"/>
    <x v="1"/>
    <n v="3"/>
    <n v="3000"/>
    <s v="Suministros definitivos Simples "/>
    <x v="1"/>
    <n v="20201105"/>
    <x v="1"/>
    <n v="1"/>
    <x v="1"/>
    <n v="30"/>
    <x v="3"/>
    <x v="1"/>
    <x v="1"/>
    <x v="25"/>
    <s v="Resuelta"/>
    <n v="5"/>
    <n v="11"/>
    <n v="2020"/>
    <n v="20"/>
    <s v="No Cruza"/>
    <n v="6"/>
    <n v="5"/>
    <n v="11"/>
    <n v="2020"/>
    <n v="20"/>
    <x v="1"/>
    <n v="0"/>
    <x v="1"/>
  </r>
  <r>
    <s v="P75512017090014"/>
    <x v="2"/>
    <n v="0"/>
    <n v="0"/>
    <s v="                                                                                "/>
    <s v="C.T.SOLEDAD         "/>
    <s v="FRANKLIN GIRALDO JIMENEZ PROYECTOS NUEVOS APARTAMENTOS                  "/>
    <n v="0"/>
    <s v="TC090"/>
    <s v="                                                                                                                                                                                           "/>
    <s v="=CLL 91 2 01                                                "/>
    <s v="T2891467                      "/>
    <s v="SHIRLEY_ESTHER_TAPIA_CUADRADO                                                   "/>
    <s v="AC190"/>
    <n v="20170927"/>
    <n v="20171011"/>
    <n v="7551"/>
    <n v="24408627"/>
    <s v="Seguimiento y rev. instalacion electrica distribucion "/>
    <s v="NO"/>
    <x v="1"/>
    <n v="75"/>
    <n v="75000"/>
    <s v="Obras "/>
    <x v="7"/>
    <n v="20171023"/>
    <x v="2"/>
    <n v="1"/>
    <x v="0"/>
    <n v="27"/>
    <x v="7"/>
    <x v="0"/>
    <x v="1"/>
    <x v="407"/>
    <s v="Resuelta"/>
    <n v="23"/>
    <n v="10"/>
    <n v="2017"/>
    <n v="1129"/>
    <d v="2017-11-01T00:00:00"/>
    <n v="26"/>
    <n v="11"/>
    <n v="10"/>
    <n v="2017"/>
    <n v="1141"/>
    <x v="0"/>
    <n v="12"/>
    <x v="2"/>
  </r>
  <r>
    <s v="P34102020080069"/>
    <x v="0"/>
    <n v="0"/>
    <n v="0"/>
    <s v="                                                                                "/>
    <s v="O.C. La 14          "/>
    <s v="ALI YEPEZ BMT               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300 MTS DESPUE PLANTA AGUA                                  "/>
    <s v="C9794580                      "/>
    <s v="TATIANA ADELA LUQUEZ VANSTRAHLEM                                                "/>
    <s v="AC100"/>
    <n v="20200831"/>
    <n v="20201109"/>
    <n v="3410"/>
    <n v="28112722"/>
    <s v="Factibilidad Distribucion "/>
    <s v="NO"/>
    <x v="1"/>
    <n v="25"/>
    <n v="25000"/>
    <s v="Obras "/>
    <x v="0"/>
    <n v="20201109"/>
    <x v="2"/>
    <n v="1"/>
    <x v="3"/>
    <n v="31"/>
    <x v="10"/>
    <x v="1"/>
    <x v="0"/>
    <x v="31"/>
    <s v="Resuelta"/>
    <n v="9"/>
    <n v="11"/>
    <n v="2020"/>
    <n v="16"/>
    <s v="No Cruza"/>
    <n v="70"/>
    <n v="9"/>
    <n v="11"/>
    <n v="2020"/>
    <n v="16"/>
    <x v="1"/>
    <n v="0"/>
    <x v="0"/>
  </r>
  <r>
    <s v="P11102020010005"/>
    <x v="2"/>
    <n v="8562792"/>
    <n v="0"/>
    <s v="                                                                                "/>
    <s v="O.C. B/quilla Cto   "/>
    <s v="VALENCIA S.A. URBANIZADORA MARIN                                        "/>
    <n v="3152029820"/>
    <s v="TC091"/>
    <s v="                                                                                                                                                                                           "/>
    <s v="CENTRO EMPRESARIAL                                          "/>
    <s v="A3151411                      "/>
    <s v="FERGIE_YULISSA_SOLANO_MANOTAS                                                   "/>
    <s v="AC190"/>
    <n v="20200108"/>
    <n v="20200108"/>
    <n v="1110"/>
    <n v="0"/>
    <m/>
    <s v="NO"/>
    <x v="0"/>
    <n v="75"/>
    <n v="75000"/>
    <s v="Aumentos de potencia"/>
    <x v="2"/>
    <n v="20200108"/>
    <x v="12"/>
    <n v="1"/>
    <x v="0"/>
    <n v="8"/>
    <x v="11"/>
    <x v="1"/>
    <x v="1"/>
    <x v="239"/>
    <s v="Sin Orden"/>
    <n v="8"/>
    <n v="1"/>
    <n v="2020"/>
    <n v="322"/>
    <s v="No Cruza"/>
    <n v="322"/>
    <n v="8"/>
    <n v="1"/>
    <n v="2020"/>
    <n v="322"/>
    <x v="1"/>
    <n v="0"/>
    <x v="2"/>
  </r>
  <r>
    <s v="P93302020090002"/>
    <x v="0"/>
    <n v="0"/>
    <n v="0"/>
    <s v="                                                                                "/>
    <s v="O.C. Riohacha       "/>
    <s v="BOCA DE CAMARONES RESTAURANTE LA CONSENTIDA                             "/>
    <n v="0"/>
    <s v="TC092"/>
    <s v="                                                                                                                                                                                           "/>
    <s v="AL LADO DEL REMANZO                                         "/>
    <s v="N3352044                      "/>
    <s v="Laudis_Peñaranda_                                                               "/>
    <s v="AC100"/>
    <n v="20200902"/>
    <n v="20200910"/>
    <n v="9330"/>
    <n v="28095577"/>
    <s v="Factibilidad Distribucion "/>
    <s v="NO"/>
    <x v="1"/>
    <n v="25"/>
    <n v="25000"/>
    <s v="Obras "/>
    <x v="0"/>
    <n v="20200910"/>
    <x v="2"/>
    <n v="1"/>
    <x v="0"/>
    <n v="2"/>
    <x v="7"/>
    <x v="1"/>
    <x v="3"/>
    <x v="248"/>
    <s v="Resuelta"/>
    <n v="10"/>
    <n v="9"/>
    <n v="2020"/>
    <n v="76"/>
    <s v="No Cruza"/>
    <n v="8"/>
    <n v="10"/>
    <n v="9"/>
    <n v="2020"/>
    <n v="76"/>
    <x v="1"/>
    <n v="0"/>
    <x v="0"/>
  </r>
  <r>
    <s v="P93402020100012"/>
    <x v="2"/>
    <n v="0"/>
    <n v="0"/>
    <s v="                                                                                "/>
    <s v="ZE Santa_Marta      "/>
    <s v="CARLA LONDOÑO ESPITIA                                                   "/>
    <n v="3213004036"/>
    <s v="TC090"/>
    <s v="                                                                                                                                                                                           "/>
    <s v="KM 1 VIA A SANTA ROSALIA                                    "/>
    <s v="T9697258                      "/>
    <s v="Adriana_Duran_Q                                                                 "/>
    <s v="AC190"/>
    <n v="20201010"/>
    <n v="20201107"/>
    <n v="9340"/>
    <n v="28240042"/>
    <s v="Factibilidad Distribucion "/>
    <s v="NO"/>
    <x v="1"/>
    <n v="25"/>
    <n v="25000"/>
    <s v="Obras "/>
    <x v="7"/>
    <n v="20201118"/>
    <x v="2"/>
    <n v="1"/>
    <x v="0"/>
    <n v="10"/>
    <x v="3"/>
    <x v="1"/>
    <x v="0"/>
    <x v="309"/>
    <s v="Resuelta"/>
    <n v="18"/>
    <n v="11"/>
    <n v="2020"/>
    <n v="7"/>
    <s v="No Cruza"/>
    <n v="39"/>
    <n v="7"/>
    <n v="11"/>
    <n v="2020"/>
    <n v="18"/>
    <x v="1"/>
    <n v="11"/>
    <x v="2"/>
  </r>
  <r>
    <s v="P11102019100012"/>
    <x v="0"/>
    <n v="2739714"/>
    <n v="20080758"/>
    <s v="Situacion correcta                                                              "/>
    <s v="O.C. B/quilla Nte   "/>
    <s v="GIRALDO G MARIO CENTRO COMERCIAL CONTINENTAL                            "/>
    <s v="3104174904 3002766    "/>
    <s v="TC088"/>
    <s v="CL 35 44 67                                                                                                                                                                                "/>
    <s v="                                                            "/>
    <s v="A3151411                      "/>
    <s v="FERGIE_YULISSA_SOLANO_MANOTAS                                                   "/>
    <s v="AC100"/>
    <n v="20191001"/>
    <n v="20191009"/>
    <n v="1110"/>
    <n v="26790373"/>
    <s v="Factibilidad Distribucion "/>
    <s v="NO"/>
    <x v="1"/>
    <n v="400"/>
    <n v="400000"/>
    <s v="Aumentos de potencia"/>
    <x v="0"/>
    <n v="20191009"/>
    <x v="3"/>
    <n v="1"/>
    <x v="0"/>
    <n v="1"/>
    <x v="3"/>
    <x v="2"/>
    <x v="1"/>
    <x v="512"/>
    <s v="Resuelta"/>
    <n v="9"/>
    <n v="10"/>
    <n v="2019"/>
    <n v="413"/>
    <s v="No Cruza"/>
    <n v="8"/>
    <n v="9"/>
    <n v="10"/>
    <n v="2019"/>
    <n v="413"/>
    <x v="0"/>
    <n v="0"/>
    <x v="0"/>
  </r>
  <r>
    <s v="P12102020110032"/>
    <x v="9"/>
    <n v="0"/>
    <n v="0"/>
    <s v="                                                                                "/>
    <s v="O.C Sabanalarga     "/>
    <s v="GUILLERMO A. HANABERGH AMORE    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FINCA LOMITA ARENA                                          "/>
    <s v="A8742068                      "/>
    <s v="Alvaro_Enrique_Hernandez_Suarez                                                 "/>
    <s v="AC090"/>
    <n v="20201111"/>
    <n v="20201111"/>
    <n v="1210"/>
    <n v="28279513"/>
    <s v="Factibilidad Distribucion "/>
    <s v="NO"/>
    <x v="2"/>
    <n v="25"/>
    <n v="25000"/>
    <s v="Obras "/>
    <x v="15"/>
    <n v="20201111"/>
    <x v="2"/>
    <n v="1"/>
    <x v="0"/>
    <n v="11"/>
    <x v="5"/>
    <x v="1"/>
    <x v="4"/>
    <x v="216"/>
    <s v="Pendiente"/>
    <n v="11"/>
    <n v="11"/>
    <n v="2020"/>
    <n v="14"/>
    <s v="No Cruza"/>
    <n v="14"/>
    <n v="11"/>
    <n v="11"/>
    <n v="2020"/>
    <n v="14"/>
    <x v="1"/>
    <n v="0"/>
    <x v="6"/>
  </r>
  <r>
    <s v="P11802019030031"/>
    <x v="2"/>
    <n v="0"/>
    <n v="0"/>
    <s v="                                                                                "/>
    <s v="O.C. B/quilla Cto   "/>
    <s v="CIUDAD DEL PUERTO CASETA ZONA DE CESION 3                               "/>
    <n v="0"/>
    <s v="TC092"/>
    <s v="                                                                                                                                                                                           "/>
    <s v="                                                            "/>
    <s v="T3215501                      "/>
    <s v="Luz_Estela_Arevalo_de_León                                                      "/>
    <s v="AC190"/>
    <n v="20190312"/>
    <n v="20190610"/>
    <n v="1180"/>
    <n v="26098027"/>
    <s v="Factibilidad Distribucion "/>
    <s v="NO"/>
    <x v="1"/>
    <n v="30"/>
    <n v="30000"/>
    <s v="Obras "/>
    <x v="7"/>
    <n v="20190704"/>
    <x v="2"/>
    <n v="1"/>
    <x v="0"/>
    <n v="12"/>
    <x v="0"/>
    <x v="2"/>
    <x v="1"/>
    <x v="166"/>
    <s v="Resuelta"/>
    <n v="4"/>
    <n v="7"/>
    <n v="2019"/>
    <n v="510"/>
    <s v="No Cruza"/>
    <n v="114"/>
    <n v="10"/>
    <n v="6"/>
    <n v="2019"/>
    <n v="534"/>
    <x v="0"/>
    <n v="24"/>
    <x v="2"/>
  </r>
  <r>
    <s v="P93322020110012"/>
    <x v="3"/>
    <n v="0"/>
    <n v="0"/>
    <s v="                                                                                "/>
    <s v="ZE MaicaoManauUribia"/>
    <s v="LAURA ECHETO APARTAMENTO WANASIA                                        "/>
    <n v="0"/>
    <s v="TC090"/>
    <s v="                                                                                                                                                                                           "/>
    <s v="CONJUSTO RES WANASIA                                        "/>
    <s v="TR194775                      "/>
    <s v="LUCELIS_BEATRIZ_ROMERO_CAMARGO                                                  "/>
    <s v="AC005"/>
    <n v="20201119"/>
    <n v="20201119"/>
    <n v="9332"/>
    <n v="28289714"/>
    <s v="Inspección Normalización"/>
    <s v="SI"/>
    <x v="2"/>
    <n v="5"/>
    <n v="5000"/>
    <s v="Suministros definitivos Simples "/>
    <x v="3"/>
    <n v="20201119"/>
    <x v="1"/>
    <n v="1"/>
    <x v="1"/>
    <n v="19"/>
    <x v="5"/>
    <x v="1"/>
    <x v="3"/>
    <x v="94"/>
    <s v="Pendiente"/>
    <n v="19"/>
    <n v="11"/>
    <n v="2020"/>
    <n v="6"/>
    <s v="No Cruza"/>
    <n v="6"/>
    <n v="19"/>
    <n v="11"/>
    <n v="2020"/>
    <n v="6"/>
    <x v="1"/>
    <n v="0"/>
    <x v="1"/>
  </r>
  <r>
    <s v="P11102020110088"/>
    <x v="5"/>
    <n v="0"/>
    <n v="0"/>
    <s v="                                                                                "/>
    <s v="OC CCIAL AMERICANO  "/>
    <s v="MARIA CELMAR SOTO SALDARRIAGA                                           "/>
    <n v="3014154645"/>
    <s v="TC090"/>
    <s v="                                                                                                                                                                                           "/>
    <s v="CRA 41 65B 17                                               "/>
    <s v="MP000315                      "/>
    <s v="THAIS_CABRERA_BELTRAN                                                           "/>
    <s v="AC230"/>
    <n v="20201114"/>
    <n v="20201114"/>
    <n v="1110"/>
    <n v="0"/>
    <m/>
    <s v="NO"/>
    <x v="0"/>
    <n v="3"/>
    <n v="3000"/>
    <s v="Suministros definitivos Simples "/>
    <x v="9"/>
    <n v="20201114"/>
    <x v="1"/>
    <n v="1"/>
    <x v="1"/>
    <n v="14"/>
    <x v="5"/>
    <x v="1"/>
    <x v="1"/>
    <x v="49"/>
    <s v="Sin Orden"/>
    <n v="14"/>
    <n v="11"/>
    <n v="2020"/>
    <n v="11"/>
    <s v="No Cruza"/>
    <n v="11"/>
    <n v="14"/>
    <n v="11"/>
    <n v="2020"/>
    <n v="11"/>
    <x v="1"/>
    <n v="0"/>
    <x v="4"/>
  </r>
  <r>
    <s v="P11102020110033"/>
    <x v="1"/>
    <n v="0"/>
    <n v="0"/>
    <s v="                                                                                "/>
    <s v="O.C. B/quilla Nte   "/>
    <s v="QUIMTEC CIA. LTDA QUIMICA TECNICA                                       "/>
    <n v="3004988213"/>
    <s v="TC092"/>
    <s v="                                                                                                                                                                                           "/>
    <s v="=CRA 54 59 27 LC 15                                         "/>
    <s v="MP000223                      "/>
    <s v="MELISSA_TRUJILLO_MERCADO                                                        "/>
    <s v="AC236"/>
    <n v="20201106"/>
    <n v="20201111"/>
    <n v="1110"/>
    <n v="28272303"/>
    <s v="Inspección Normalización"/>
    <s v="NO"/>
    <x v="1"/>
    <n v="3.5"/>
    <n v="3500"/>
    <s v="Suministros definitivos Simples "/>
    <x v="1"/>
    <n v="20201111"/>
    <x v="1"/>
    <n v="1"/>
    <x v="1"/>
    <n v="6"/>
    <x v="5"/>
    <x v="1"/>
    <x v="1"/>
    <x v="42"/>
    <s v="Resuelta"/>
    <n v="11"/>
    <n v="11"/>
    <n v="2020"/>
    <n v="14"/>
    <s v="No Cruza"/>
    <n v="5"/>
    <n v="11"/>
    <n v="11"/>
    <n v="2020"/>
    <n v="14"/>
    <x v="1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7D0FC-0F04-48D4-8E78-78C614A16D95}" name="TablaDinámica1" cacheId="85" applyNumberFormats="0" applyBorderFormats="0" applyFontFormats="0" applyPatternFormats="0" applyAlignmentFormats="0" applyWidthHeightFormats="1" dataCaption="Detalle" showError="1" updatedVersion="6" minRefreshableVersion="3" itemPrintTitles="1" createdVersion="6" indent="0" outline="1" outlineData="1" multipleFieldFilters="0" rowHeaderCaption="Detalle" colHeaderCaption=" ">
  <location ref="B20:B21" firstHeaderRow="1" firstDataRow="1" firstDataCol="0" rowPageCount="8" colPageCount="1"/>
  <pivotFields count="53">
    <pivotField showAll="0"/>
    <pivotField showAll="0">
      <items count="35">
        <item m="1" x="21"/>
        <item m="1" x="22"/>
        <item m="1" x="23"/>
        <item m="1" x="33"/>
        <item m="1" x="20"/>
        <item m="1" x="24"/>
        <item x="2"/>
        <item m="1" x="25"/>
        <item x="5"/>
        <item m="1" x="26"/>
        <item m="1" x="27"/>
        <item m="1" x="28"/>
        <item x="3"/>
        <item m="1" x="29"/>
        <item m="1" x="30"/>
        <item x="4"/>
        <item m="1" x="19"/>
        <item m="1" x="31"/>
        <item x="14"/>
        <item m="1" x="17"/>
        <item m="1" x="18"/>
        <item x="0"/>
        <item x="9"/>
        <item x="15"/>
        <item x="1"/>
        <item x="6"/>
        <item x="12"/>
        <item x="10"/>
        <item x="7"/>
        <item x="11"/>
        <item x="8"/>
        <item x="13"/>
        <item m="1" x="16"/>
        <item m="1"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x="3"/>
        <item x="1"/>
        <item x="2"/>
        <item x="4"/>
        <item t="default"/>
      </items>
    </pivotField>
    <pivotField showAll="0"/>
    <pivotField dataField="1" showAll="0"/>
    <pivotField showAll="0"/>
    <pivotField axis="axisPage" showAll="0">
      <items count="32">
        <item x="5"/>
        <item x="4"/>
        <item x="3"/>
        <item x="7"/>
        <item x="16"/>
        <item x="21"/>
        <item x="8"/>
        <item x="0"/>
        <item x="1"/>
        <item x="15"/>
        <item x="9"/>
        <item x="6"/>
        <item x="14"/>
        <item x="13"/>
        <item x="18"/>
        <item x="2"/>
        <item x="19"/>
        <item x="12"/>
        <item x="22"/>
        <item x="25"/>
        <item x="10"/>
        <item x="11"/>
        <item x="17"/>
        <item x="20"/>
        <item x="28"/>
        <item x="26"/>
        <item x="23"/>
        <item x="24"/>
        <item x="27"/>
        <item x="30"/>
        <item x="29"/>
        <item t="default"/>
      </items>
    </pivotField>
    <pivotField showAll="0"/>
    <pivotField multipleItemSelectionAllowed="1" showAll="0">
      <items count="20">
        <item x="16"/>
        <item x="11"/>
        <item x="10"/>
        <item x="3"/>
        <item x="2"/>
        <item x="13"/>
        <item x="9"/>
        <item x="0"/>
        <item x="8"/>
        <item x="5"/>
        <item x="17"/>
        <item x="7"/>
        <item x="12"/>
        <item x="15"/>
        <item x="14"/>
        <item x="4"/>
        <item x="1"/>
        <item x="6"/>
        <item x="18"/>
        <item t="default"/>
      </items>
    </pivotField>
    <pivotField showAll="0"/>
    <pivotField showAll="0">
      <items count="6">
        <item x="0"/>
        <item m="1" x="4"/>
        <item x="2"/>
        <item x="1"/>
        <item x="3"/>
        <item t="default"/>
      </items>
    </pivotField>
    <pivotField showAll="0"/>
    <pivotField axis="axisPage" showAll="0">
      <items count="13">
        <item x="11"/>
        <item x="1"/>
        <item x="0"/>
        <item x="8"/>
        <item x="2"/>
        <item x="4"/>
        <item x="6"/>
        <item x="10"/>
        <item x="7"/>
        <item x="3"/>
        <item x="5"/>
        <item x="9"/>
        <item t="default"/>
      </items>
    </pivotField>
    <pivotField axis="axisPage" showAll="0">
      <items count="10">
        <item x="6"/>
        <item x="5"/>
        <item x="8"/>
        <item x="4"/>
        <item x="7"/>
        <item x="0"/>
        <item x="3"/>
        <item x="2"/>
        <item x="1"/>
        <item t="default"/>
      </items>
    </pivotField>
    <pivotField axis="axisPage" multipleItemSelectionAllowed="1" showAll="0">
      <items count="10">
        <item m="1" x="7"/>
        <item n="Canal de Atención / OT24h / Central de Escritos" m="1" x="6"/>
        <item x="3"/>
        <item x="0"/>
        <item x="1"/>
        <item x="4"/>
        <item m="1" x="8"/>
        <item x="2"/>
        <item h="1" m="1" x="5"/>
        <item t="default"/>
      </items>
    </pivotField>
    <pivotField axis="axisPage" multipleItemSelectionAllowed="1" showAll="0">
      <items count="1310">
        <item m="1" x="927"/>
        <item x="414"/>
        <item x="32"/>
        <item x="183"/>
        <item x="182"/>
        <item x="94"/>
        <item x="66"/>
        <item x="24"/>
        <item x="194"/>
        <item x="568"/>
        <item x="49"/>
        <item x="17"/>
        <item x="52"/>
        <item x="216"/>
        <item m="1" x="913"/>
        <item x="46"/>
        <item x="42"/>
        <item x="72"/>
        <item x="97"/>
        <item m="1" x="1108"/>
        <item x="236"/>
        <item x="25"/>
        <item x="240"/>
        <item x="133"/>
        <item m="1" x="1288"/>
        <item x="329"/>
        <item x="56"/>
        <item x="431"/>
        <item x="151"/>
        <item m="1" x="1279"/>
        <item x="750"/>
        <item x="3"/>
        <item x="13"/>
        <item x="258"/>
        <item x="119"/>
        <item x="281"/>
        <item x="560"/>
        <item x="309"/>
        <item x="63"/>
        <item x="453"/>
        <item x="533"/>
        <item m="1" x="929"/>
        <item x="210"/>
        <item m="1" x="1020"/>
        <item x="475"/>
        <item x="145"/>
        <item x="169"/>
        <item m="1" x="1130"/>
        <item x="98"/>
        <item x="132"/>
        <item x="386"/>
        <item x="74"/>
        <item m="1" x="1061"/>
        <item x="176"/>
        <item x="417"/>
        <item x="376"/>
        <item x="86"/>
        <item m="1" x="1002"/>
        <item x="172"/>
        <item x="231"/>
        <item x="230"/>
        <item x="248"/>
        <item m="1" x="995"/>
        <item x="328"/>
        <item x="152"/>
        <item x="237"/>
        <item m="1" x="941"/>
        <item x="598"/>
        <item x="617"/>
        <item m="1" x="1305"/>
        <item x="575"/>
        <item x="96"/>
        <item x="125"/>
        <item x="222"/>
        <item m="1" x="1295"/>
        <item x="150"/>
        <item x="184"/>
        <item m="1" x="1142"/>
        <item x="675"/>
        <item x="347"/>
        <item x="278"/>
        <item x="167"/>
        <item m="1" x="1072"/>
        <item x="445"/>
        <item x="104"/>
        <item x="40"/>
        <item x="572"/>
        <item m="1" x="988"/>
        <item x="788"/>
        <item x="361"/>
        <item x="580"/>
        <item x="669"/>
        <item m="1" x="1214"/>
        <item x="297"/>
        <item x="205"/>
        <item x="369"/>
        <item m="1" x="958"/>
        <item x="19"/>
        <item x="203"/>
        <item x="149"/>
        <item m="1" x="1119"/>
        <item x="279"/>
        <item x="224"/>
        <item x="123"/>
        <item m="1" x="897"/>
        <item x="343"/>
        <item x="34"/>
        <item x="548"/>
        <item m="1" x="1079"/>
        <item x="252"/>
        <item x="189"/>
        <item x="195"/>
        <item m="1" x="1264"/>
        <item x="334"/>
        <item x="27"/>
        <item x="198"/>
        <item m="1" x="991"/>
        <item x="2"/>
        <item x="871"/>
        <item x="555"/>
        <item m="1" x="1190"/>
        <item x="715"/>
        <item x="67"/>
        <item x="433"/>
        <item x="291"/>
        <item m="1" x="937"/>
        <item x="497"/>
        <item x="350"/>
        <item x="148"/>
        <item x="434"/>
        <item m="1" x="1153"/>
        <item x="456"/>
        <item x="567"/>
        <item x="411"/>
        <item m="1" x="930"/>
        <item x="487"/>
        <item x="748"/>
        <item m="1" x="1085"/>
        <item x="703"/>
        <item x="503"/>
        <item x="413"/>
        <item m="1" x="1271"/>
        <item x="171"/>
        <item x="122"/>
        <item x="103"/>
        <item m="1" x="1077"/>
        <item x="105"/>
        <item m="1" x="1197"/>
        <item x="834"/>
        <item x="234"/>
        <item x="515"/>
        <item x="342"/>
        <item m="1" x="944"/>
        <item m="1" x="1014"/>
        <item m="1" x="1161"/>
        <item x="319"/>
        <item x="153"/>
        <item x="102"/>
        <item m="1" x="908"/>
        <item x="460"/>
        <item x="45"/>
        <item x="83"/>
        <item m="1" x="998"/>
        <item x="93"/>
        <item x="618"/>
        <item x="295"/>
        <item m="1" x="1092"/>
        <item x="7"/>
        <item m="1" x="1195"/>
        <item x="552"/>
        <item x="115"/>
        <item x="424"/>
        <item m="1" x="1276"/>
        <item x="201"/>
        <item x="156"/>
        <item x="190"/>
        <item m="1" x="942"/>
        <item x="1"/>
        <item x="221"/>
        <item x="255"/>
        <item m="1" x="1027"/>
        <item x="668"/>
        <item x="81"/>
        <item x="584"/>
        <item m="1" x="1128"/>
        <item x="527"/>
        <item x="463"/>
        <item x="452"/>
        <item m="1" x="1307"/>
        <item x="616"/>
        <item x="774"/>
        <item m="1" x="1059"/>
        <item m="1" x="1166"/>
        <item x="550"/>
        <item x="21"/>
        <item x="141"/>
        <item m="1" x="1250"/>
        <item x="636"/>
        <item x="438"/>
        <item x="175"/>
        <item m="1" x="911"/>
        <item x="246"/>
        <item x="351"/>
        <item x="353"/>
        <item m="1" x="1001"/>
        <item x="9"/>
        <item x="215"/>
        <item x="164"/>
        <item m="1" x="1098"/>
        <item x="448"/>
        <item x="490"/>
        <item x="272"/>
        <item m="1" x="1198"/>
        <item x="401"/>
        <item x="259"/>
        <item m="1" x="1280"/>
        <item x="223"/>
        <item x="306"/>
        <item m="1" x="948"/>
        <item x="242"/>
        <item x="298"/>
        <item x="90"/>
        <item m="1" x="1034"/>
        <item x="8"/>
        <item x="220"/>
        <item x="229"/>
        <item m="1" x="1134"/>
        <item x="348"/>
        <item x="717"/>
        <item m="1" x="1226"/>
        <item x="357"/>
        <item x="144"/>
        <item x="371"/>
        <item m="1" x="884"/>
        <item x="437"/>
        <item x="661"/>
        <item x="73"/>
        <item m="1" x="978"/>
        <item x="467"/>
        <item x="541"/>
        <item x="311"/>
        <item m="1" x="1065"/>
        <item x="111"/>
        <item x="139"/>
        <item x="185"/>
        <item m="1" x="1172"/>
        <item x="82"/>
        <item x="159"/>
        <item x="232"/>
        <item m="1" x="1254"/>
        <item x="741"/>
        <item m="1" x="918"/>
        <item x="740"/>
        <item m="1" x="993"/>
        <item x="602"/>
        <item x="50"/>
        <item x="428"/>
        <item m="1" x="1090"/>
        <item x="595"/>
        <item x="735"/>
        <item x="257"/>
        <item x="400"/>
        <item m="1" x="1207"/>
        <item m="1" x="1238"/>
        <item m="1" x="1294"/>
        <item x="578"/>
        <item x="10"/>
        <item m="1" x="939"/>
        <item x="491"/>
        <item x="422"/>
        <item x="605"/>
        <item x="479"/>
        <item m="1" x="1039"/>
        <item x="267"/>
        <item x="170"/>
        <item x="80"/>
        <item m="1" x="1141"/>
        <item x="551"/>
        <item x="129"/>
        <item x="563"/>
        <item m="1" x="1229"/>
        <item x="854"/>
        <item x="589"/>
        <item m="1" x="1293"/>
        <item x="446"/>
        <item x="420"/>
        <item m="1" x="910"/>
        <item x="731"/>
        <item x="135"/>
        <item x="408"/>
        <item x="28"/>
        <item m="1" x="963"/>
        <item x="76"/>
        <item x="51"/>
        <item x="451"/>
        <item m="1" x="1006"/>
        <item m="1" x="1052"/>
        <item x="381"/>
        <item x="569"/>
        <item x="603"/>
        <item m="1" x="1114"/>
        <item x="565"/>
        <item x="262"/>
        <item m="1" x="1155"/>
        <item x="354"/>
        <item x="658"/>
        <item x="725"/>
        <item m="1" x="1206"/>
        <item x="599"/>
        <item x="810"/>
        <item x="880"/>
        <item m="1" x="1242"/>
        <item m="1" x="1282"/>
        <item x="107"/>
        <item x="553"/>
        <item x="30"/>
        <item m="1" x="950"/>
        <item x="537"/>
        <item x="78"/>
        <item x="423"/>
        <item m="1" x="992"/>
        <item x="853"/>
        <item x="91"/>
        <item m="1" x="1037"/>
        <item x="494"/>
        <item x="70"/>
        <item m="1" x="1087"/>
        <item x="383"/>
        <item x="637"/>
        <item x="197"/>
        <item m="1" x="1140"/>
        <item x="677"/>
        <item m="1" x="1154"/>
        <item x="538"/>
        <item m="1" x="1192"/>
        <item x="707"/>
        <item m="1" x="1237"/>
        <item x="757"/>
        <item x="793"/>
        <item m="1" x="1281"/>
        <item x="146"/>
        <item m="1" x="888"/>
        <item x="227"/>
        <item m="1" x="938"/>
        <item m="1" x="947"/>
        <item x="767"/>
        <item x="790"/>
        <item m="1" x="980"/>
        <item x="397"/>
        <item x="318"/>
        <item x="130"/>
        <item m="1" x="1022"/>
        <item m="1" x="1047"/>
        <item m="1" x="1070"/>
        <item m="1" x="1096"/>
        <item m="1" x="1139"/>
        <item m="1" x="1178"/>
        <item x="570"/>
        <item m="1" x="1223"/>
        <item x="732"/>
        <item m="1" x="1260"/>
        <item x="163"/>
        <item x="212"/>
        <item x="837"/>
        <item m="1" x="1302"/>
        <item x="302"/>
        <item x="544"/>
        <item m="1" x="932"/>
        <item x="346"/>
        <item x="700"/>
        <item m="1" x="970"/>
        <item m="1" x="987"/>
        <item m="1" x="1011"/>
        <item x="627"/>
        <item x="15"/>
        <item x="439"/>
        <item m="1" x="1063"/>
        <item x="226"/>
        <item m="1" x="1112"/>
        <item x="713"/>
        <item x="743"/>
        <item m="1" x="1163"/>
        <item x="245"/>
        <item x="792"/>
        <item x="566"/>
        <item m="1" x="1222"/>
        <item x="674"/>
        <item m="1" x="1247"/>
        <item x="60"/>
        <item m="1" x="1287"/>
        <item x="676"/>
        <item x="430"/>
        <item x="421"/>
        <item m="1" x="909"/>
        <item m="1" x="931"/>
        <item m="1" x="969"/>
        <item x="312"/>
        <item m="1" x="1005"/>
        <item m="1" x="1010"/>
        <item m="1" x="1046"/>
        <item m="1" x="1062"/>
        <item m="1" x="1095"/>
        <item x="495"/>
        <item x="523"/>
        <item x="415"/>
        <item m="1" x="1204"/>
        <item x="860"/>
        <item m="1" x="1236"/>
        <item x="813"/>
        <item x="653"/>
        <item x="863"/>
        <item m="1" x="1278"/>
        <item x="441"/>
        <item m="1" x="896"/>
        <item x="622"/>
        <item m="1" x="945"/>
        <item x="68"/>
        <item x="828"/>
        <item m="1" x="990"/>
        <item x="315"/>
        <item m="1" x="1004"/>
        <item m="1" x="1138"/>
        <item x="12"/>
        <item x="6"/>
        <item m="1" x="1203"/>
        <item m="1" x="1263"/>
        <item x="478"/>
        <item x="108"/>
        <item m="1" x="895"/>
        <item x="833"/>
        <item m="1" x="928"/>
        <item x="540"/>
        <item x="173"/>
        <item x="447"/>
        <item m="1" x="976"/>
        <item x="449"/>
        <item x="339"/>
        <item m="1" x="1015"/>
        <item m="1" x="1036"/>
        <item m="1" x="1069"/>
        <item m="1" x="1118"/>
        <item x="317"/>
        <item x="809"/>
        <item x="455"/>
        <item m="1" x="1171"/>
        <item m="1" x="1218"/>
        <item x="485"/>
        <item m="1" x="1259"/>
        <item x="530"/>
        <item x="389"/>
        <item m="1" x="886"/>
        <item m="1" x="914"/>
        <item m="1" x="1013"/>
        <item x="699"/>
        <item m="1" x="1050"/>
        <item x="476"/>
        <item m="1" x="1202"/>
        <item x="374"/>
        <item m="1" x="1234"/>
        <item m="1" x="1258"/>
        <item m="1" x="1277"/>
        <item x="836"/>
        <item x="338"/>
        <item x="812"/>
        <item m="1" x="1137"/>
        <item m="1" x="922"/>
        <item m="1" x="943"/>
        <item m="1" x="1176"/>
        <item m="1" x="967"/>
        <item m="1" x="989"/>
        <item x="796"/>
        <item m="1" x="1233"/>
        <item x="768"/>
        <item m="1" x="1084"/>
        <item m="1" x="921"/>
        <item m="1" x="960"/>
        <item m="1" x="1188"/>
        <item m="1" x="985"/>
        <item m="1" x="1225"/>
        <item x="88"/>
        <item x="624"/>
        <item x="407"/>
        <item m="1" x="1028"/>
        <item x="285"/>
        <item m="1" x="1270"/>
        <item m="1" x="1068"/>
        <item m="1" x="1285"/>
        <item x="695"/>
        <item m="1" x="1292"/>
        <item m="1" x="1308"/>
        <item m="1" x="1122"/>
        <item m="1" x="926"/>
        <item m="1" x="1175"/>
        <item x="634"/>
        <item x="687"/>
        <item m="1" x="1262"/>
        <item x="855"/>
        <item m="1" x="1060"/>
        <item m="1" x="1055"/>
        <item x="614"/>
        <item x="797"/>
        <item m="1" x="1111"/>
        <item m="1" x="1186"/>
        <item m="1" x="1209"/>
        <item x="786"/>
        <item x="738"/>
        <item m="1" x="1007"/>
        <item x="465"/>
        <item m="1" x="1246"/>
        <item m="1" x="1049"/>
        <item m="1" x="1100"/>
        <item m="1" x="1284"/>
        <item m="1" x="924"/>
        <item m="1" x="1150"/>
        <item m="1" x="973"/>
        <item m="1" x="1231"/>
        <item x="518"/>
        <item m="1" x="1296"/>
        <item m="1" x="890"/>
        <item m="1" x="1135"/>
        <item x="746"/>
        <item m="1" x="1173"/>
        <item m="1" x="982"/>
        <item m="1" x="1219"/>
        <item m="1" x="1035"/>
        <item m="1" x="935"/>
        <item m="1" x="1000"/>
        <item m="1" x="903"/>
        <item x="858"/>
        <item m="1" x="898"/>
        <item m="1" x="1120"/>
        <item m="1" x="1132"/>
        <item m="1" x="1193"/>
        <item x="733"/>
        <item m="1" x="1253"/>
        <item m="1" x="1080"/>
        <item m="1" x="997"/>
        <item m="1" x="1306"/>
        <item m="1" x="949"/>
        <item x="292"/>
        <item x="300"/>
        <item x="372"/>
        <item x="260"/>
        <item x="209"/>
        <item m="1" x="1147"/>
        <item x="663"/>
        <item x="557"/>
        <item x="332"/>
        <item x="512"/>
        <item x="85"/>
        <item x="250"/>
        <item x="613"/>
        <item x="706"/>
        <item x="393"/>
        <item x="561"/>
        <item m="1" x="1136"/>
        <item m="1" x="1076"/>
        <item m="1" x="1003"/>
        <item m="1" x="1164"/>
        <item x="461"/>
        <item x="79"/>
        <item x="807"/>
        <item m="1" x="984"/>
        <item x="336"/>
        <item x="200"/>
        <item x="489"/>
        <item x="558"/>
        <item x="36"/>
        <item x="180"/>
        <item m="1" x="1228"/>
        <item m="1" x="1266"/>
        <item x="330"/>
        <item m="1" x="974"/>
        <item x="38"/>
        <item x="532"/>
        <item m="1" x="1212"/>
        <item x="480"/>
        <item m="1" x="951"/>
        <item x="340"/>
        <item x="692"/>
        <item x="23"/>
        <item x="233"/>
        <item x="683"/>
        <item m="1" x="905"/>
        <item x="310"/>
        <item m="1" x="1275"/>
        <item x="335"/>
        <item x="58"/>
        <item m="1" x="1053"/>
        <item m="1" x="1217"/>
        <item x="882"/>
        <item x="120"/>
        <item x="274"/>
        <item x="62"/>
        <item m="1" x="887"/>
        <item m="1" x="1248"/>
        <item x="635"/>
        <item x="404"/>
        <item x="839"/>
        <item x="308"/>
        <item x="117"/>
        <item m="1" x="1133"/>
        <item x="689"/>
        <item m="1" x="1127"/>
        <item x="835"/>
        <item x="147"/>
        <item x="783"/>
        <item m="1" x="1131"/>
        <item m="1" x="1026"/>
        <item m="1" x="1239"/>
        <item m="1" x="1240"/>
        <item x="626"/>
        <item x="696"/>
        <item x="652"/>
        <item x="254"/>
        <item x="464"/>
        <item x="709"/>
        <item m="1" x="1208"/>
        <item m="1" x="1221"/>
        <item x="450"/>
        <item x="477"/>
        <item x="466"/>
        <item x="520"/>
        <item m="1" x="1243"/>
        <item x="573"/>
        <item m="1" x="1249"/>
        <item m="1" x="1159"/>
        <item x="22"/>
        <item m="1" x="1091"/>
        <item x="673"/>
        <item m="1" x="1185"/>
        <item m="1" x="1107"/>
        <item x="814"/>
        <item m="1" x="972"/>
        <item x="875"/>
        <item x="16"/>
        <item x="283"/>
        <item m="1" x="1196"/>
        <item m="1" x="975"/>
        <item x="500"/>
        <item m="1" x="1056"/>
        <item x="633"/>
        <item m="1" x="1201"/>
        <item x="69"/>
        <item m="1" x="1103"/>
        <item x="395"/>
        <item x="444"/>
        <item x="501"/>
        <item m="1" x="1245"/>
        <item m="1" x="1083"/>
        <item m="1" x="1038"/>
        <item m="1" x="955"/>
        <item m="1" x="1241"/>
        <item x="177"/>
        <item x="630"/>
        <item m="1" x="1215"/>
        <item m="1" x="1129"/>
        <item x="443"/>
        <item x="830"/>
        <item x="204"/>
        <item m="1" x="1298"/>
        <item x="61"/>
        <item x="690"/>
        <item m="1" x="1145"/>
        <item x="239"/>
        <item m="1" x="1105"/>
        <item m="1" x="1109"/>
        <item x="744"/>
        <item m="1" x="1073"/>
        <item x="326"/>
        <item x="367"/>
        <item x="641"/>
        <item m="1" x="965"/>
        <item x="780"/>
        <item x="214"/>
        <item m="1" x="1074"/>
        <item m="1" x="1224"/>
        <item m="1" x="1183"/>
        <item m="1" x="1023"/>
        <item m="1" x="1097"/>
        <item x="391"/>
        <item x="513"/>
        <item m="1" x="923"/>
        <item x="693"/>
        <item x="101"/>
        <item x="118"/>
        <item x="543"/>
        <item x="829"/>
        <item x="782"/>
        <item x="821"/>
        <item m="1" x="1235"/>
        <item x="724"/>
        <item x="808"/>
        <item x="670"/>
        <item m="1" x="1273"/>
        <item x="75"/>
        <item x="358"/>
        <item x="375"/>
        <item m="1" x="1181"/>
        <item m="1" x="1064"/>
        <item m="1" x="1078"/>
        <item x="406"/>
        <item x="256"/>
        <item x="686"/>
        <item m="1" x="1191"/>
        <item x="770"/>
        <item m="1" x="1220"/>
        <item x="760"/>
        <item x="206"/>
        <item m="1" x="1017"/>
        <item m="1" x="1099"/>
        <item m="1" x="1040"/>
        <item m="1" x="1045"/>
        <item m="1" x="917"/>
        <item x="247"/>
        <item x="359"/>
        <item m="1" x="1300"/>
        <item m="1" x="1199"/>
        <item m="1" x="900"/>
        <item m="1" x="1110"/>
        <item x="588"/>
        <item m="1" x="1106"/>
        <item x="514"/>
        <item m="1" x="933"/>
        <item m="1" x="1269"/>
        <item x="656"/>
        <item m="1" x="956"/>
        <item m="1" x="940"/>
        <item m="1" x="1303"/>
        <item x="610"/>
        <item m="1" x="1021"/>
        <item x="712"/>
        <item m="1" x="1008"/>
        <item m="1" x="936"/>
        <item x="124"/>
        <item m="1" x="1041"/>
        <item m="1" x="986"/>
        <item x="596"/>
        <item x="698"/>
        <item x="365"/>
        <item m="1" x="1232"/>
        <item m="1" x="1117"/>
        <item m="1" x="902"/>
        <item x="781"/>
        <item m="1" x="885"/>
        <item x="848"/>
        <item m="1" x="1149"/>
        <item m="1" x="1168"/>
        <item m="1" x="1093"/>
        <item x="753"/>
        <item m="1" x="894"/>
        <item x="109"/>
        <item x="655"/>
        <item m="1" x="1301"/>
        <item x="778"/>
        <item m="1" x="920"/>
        <item m="1" x="904"/>
        <item x="276"/>
        <item x="320"/>
        <item m="1" x="1162"/>
        <item m="1" x="1187"/>
        <item m="1" x="1058"/>
        <item m="1" x="1152"/>
        <item m="1" x="893"/>
        <item m="1" x="1200"/>
        <item m="1" x="907"/>
        <item m="1" x="1030"/>
        <item x="787"/>
        <item x="535"/>
        <item m="1" x="906"/>
        <item m="1" x="1018"/>
        <item m="1" x="946"/>
        <item x="499"/>
        <item m="1" x="999"/>
        <item m="1" x="1126"/>
        <item m="1" x="1252"/>
        <item m="1" x="889"/>
        <item m="1" x="1299"/>
        <item x="432"/>
        <item m="1" x="1268"/>
        <item x="166"/>
        <item x="519"/>
        <item m="1" x="1230"/>
        <item x="528"/>
        <item m="1" x="962"/>
        <item m="1" x="1094"/>
        <item m="1" x="1081"/>
        <item x="608"/>
        <item m="1" x="1024"/>
        <item x="697"/>
        <item m="1" x="1124"/>
        <item m="1" x="1143"/>
        <item m="1" x="1104"/>
        <item m="1" x="916"/>
        <item x="264"/>
        <item m="1" x="925"/>
        <item m="1" x="1101"/>
        <item m="1" x="1251"/>
        <item x="238"/>
        <item x="384"/>
        <item m="1" x="981"/>
        <item x="362"/>
        <item x="587"/>
        <item x="600"/>
        <item m="1" x="1194"/>
        <item m="1" x="961"/>
        <item m="1" x="996"/>
        <item m="1" x="1244"/>
        <item m="1" x="901"/>
        <item x="718"/>
        <item x="11"/>
        <item x="510"/>
        <item m="1" x="968"/>
        <item x="199"/>
        <item x="470"/>
        <item m="1" x="1272"/>
        <item m="1" x="1157"/>
        <item m="1" x="953"/>
        <item x="121"/>
        <item m="1" x="1179"/>
        <item m="1" x="1033"/>
        <item m="1" x="959"/>
        <item x="277"/>
        <item m="1" x="1115"/>
        <item m="1" x="1182"/>
        <item m="1" x="994"/>
        <item m="1" x="1016"/>
        <item m="1" x="1146"/>
        <item m="1" x="1051"/>
        <item x="831"/>
        <item x="394"/>
        <item m="1" x="1304"/>
        <item m="1" x="1031"/>
        <item x="571"/>
        <item m="1" x="1256"/>
        <item x="688"/>
        <item x="671"/>
        <item m="1" x="1043"/>
        <item m="1" x="912"/>
        <item m="1" x="1151"/>
        <item x="609"/>
        <item m="1" x="1283"/>
        <item m="1" x="1125"/>
        <item m="1" x="1165"/>
        <item m="1" x="977"/>
        <item x="803"/>
        <item m="1" x="1297"/>
        <item m="1" x="1180"/>
        <item m="1" x="1265"/>
        <item m="1" x="1148"/>
        <item x="531"/>
        <item m="1" x="1289"/>
        <item m="1" x="1054"/>
        <item x="825"/>
        <item m="1" x="983"/>
        <item m="1" x="966"/>
        <item x="399"/>
        <item x="378"/>
        <item m="1" x="1189"/>
        <item m="1" x="1167"/>
        <item m="1" x="1123"/>
        <item m="1" x="1290"/>
        <item m="1" x="1267"/>
        <item m="1" x="1121"/>
        <item m="1" x="1009"/>
        <item m="1" x="1044"/>
        <item m="1" x="891"/>
        <item m="1" x="1025"/>
        <item x="559"/>
        <item m="1" x="1082"/>
        <item m="1" x="1184"/>
        <item m="1" x="979"/>
        <item m="1" x="1205"/>
        <item m="1" x="1042"/>
        <item m="1" x="1158"/>
        <item m="1" x="1088"/>
        <item m="1" x="1144"/>
        <item m="1" x="915"/>
        <item m="1" x="1274"/>
        <item m="1" x="1067"/>
        <item x="844"/>
        <item m="1" x="1066"/>
        <item x="324"/>
        <item x="263"/>
        <item m="1" x="952"/>
        <item m="1" x="1029"/>
        <item x="823"/>
        <item x="650"/>
        <item x="5"/>
        <item m="1" x="1216"/>
        <item m="1" x="934"/>
        <item m="1" x="954"/>
        <item m="1" x="1169"/>
        <item m="1" x="1286"/>
        <item x="217"/>
        <item x="4"/>
        <item x="562"/>
        <item m="1" x="1075"/>
        <item x="516"/>
        <item m="1" x="899"/>
        <item x="728"/>
        <item m="1" x="1227"/>
        <item m="1" x="1170"/>
        <item x="704"/>
        <item m="1" x="1071"/>
        <item x="801"/>
        <item x="410"/>
        <item x="363"/>
        <item m="1" x="971"/>
        <item m="1" x="1261"/>
        <item m="1" x="1089"/>
        <item m="1" x="919"/>
        <item x="498"/>
        <item m="1" x="1032"/>
        <item x="483"/>
        <item m="1" x="964"/>
        <item x="870"/>
        <item m="1" x="1210"/>
        <item m="1" x="1113"/>
        <item m="1" x="1160"/>
        <item x="387"/>
        <item m="1" x="1211"/>
        <item m="1" x="1057"/>
        <item m="1" x="957"/>
        <item x="705"/>
        <item m="1" x="1213"/>
        <item m="1" x="892"/>
        <item x="289"/>
        <item m="1" x="1048"/>
        <item m="1" x="1086"/>
        <item m="1" x="1156"/>
        <item m="1" x="1019"/>
        <item x="582"/>
        <item m="1" x="1116"/>
        <item m="1" x="1012"/>
        <item m="1" x="1177"/>
        <item m="1" x="1255"/>
        <item x="379"/>
        <item m="1" x="1291"/>
        <item m="1" x="1257"/>
        <item m="1" x="1174"/>
        <item m="1" x="1102"/>
        <item x="0"/>
        <item x="14"/>
        <item x="18"/>
        <item x="20"/>
        <item x="26"/>
        <item x="29"/>
        <item x="31"/>
        <item x="33"/>
        <item x="35"/>
        <item x="37"/>
        <item x="39"/>
        <item x="41"/>
        <item x="43"/>
        <item x="44"/>
        <item x="47"/>
        <item x="48"/>
        <item x="53"/>
        <item x="54"/>
        <item x="55"/>
        <item x="57"/>
        <item x="59"/>
        <item x="64"/>
        <item x="65"/>
        <item x="71"/>
        <item x="77"/>
        <item x="84"/>
        <item x="87"/>
        <item x="89"/>
        <item x="92"/>
        <item x="95"/>
        <item x="99"/>
        <item x="100"/>
        <item x="106"/>
        <item x="110"/>
        <item x="112"/>
        <item x="113"/>
        <item x="114"/>
        <item x="116"/>
        <item x="126"/>
        <item x="127"/>
        <item x="128"/>
        <item x="131"/>
        <item x="134"/>
        <item x="136"/>
        <item x="137"/>
        <item x="138"/>
        <item x="140"/>
        <item x="142"/>
        <item x="143"/>
        <item x="154"/>
        <item x="155"/>
        <item x="157"/>
        <item x="158"/>
        <item x="160"/>
        <item x="161"/>
        <item x="162"/>
        <item x="165"/>
        <item x="168"/>
        <item x="174"/>
        <item x="178"/>
        <item x="179"/>
        <item x="181"/>
        <item x="186"/>
        <item x="187"/>
        <item x="188"/>
        <item x="191"/>
        <item x="192"/>
        <item x="193"/>
        <item x="196"/>
        <item x="202"/>
        <item x="207"/>
        <item x="208"/>
        <item x="211"/>
        <item x="213"/>
        <item x="218"/>
        <item x="219"/>
        <item x="225"/>
        <item x="228"/>
        <item x="235"/>
        <item x="241"/>
        <item x="243"/>
        <item x="244"/>
        <item x="249"/>
        <item x="251"/>
        <item x="253"/>
        <item x="261"/>
        <item x="265"/>
        <item x="266"/>
        <item x="268"/>
        <item x="269"/>
        <item x="270"/>
        <item x="271"/>
        <item x="273"/>
        <item x="275"/>
        <item x="280"/>
        <item x="282"/>
        <item x="284"/>
        <item x="286"/>
        <item x="287"/>
        <item x="288"/>
        <item x="290"/>
        <item x="293"/>
        <item x="294"/>
        <item x="296"/>
        <item x="299"/>
        <item x="301"/>
        <item x="303"/>
        <item x="304"/>
        <item x="305"/>
        <item x="307"/>
        <item x="313"/>
        <item x="314"/>
        <item x="316"/>
        <item x="321"/>
        <item x="322"/>
        <item x="323"/>
        <item x="325"/>
        <item x="327"/>
        <item x="331"/>
        <item x="333"/>
        <item x="337"/>
        <item x="341"/>
        <item x="344"/>
        <item x="345"/>
        <item x="349"/>
        <item x="352"/>
        <item x="355"/>
        <item x="356"/>
        <item x="360"/>
        <item x="364"/>
        <item x="366"/>
        <item x="368"/>
        <item x="370"/>
        <item x="373"/>
        <item x="377"/>
        <item x="380"/>
        <item x="382"/>
        <item x="385"/>
        <item x="388"/>
        <item x="390"/>
        <item x="392"/>
        <item x="396"/>
        <item x="398"/>
        <item x="402"/>
        <item x="403"/>
        <item x="405"/>
        <item x="409"/>
        <item x="412"/>
        <item x="416"/>
        <item x="418"/>
        <item x="419"/>
        <item x="425"/>
        <item x="426"/>
        <item x="427"/>
        <item x="429"/>
        <item x="435"/>
        <item x="436"/>
        <item x="440"/>
        <item x="442"/>
        <item x="454"/>
        <item x="457"/>
        <item x="458"/>
        <item x="459"/>
        <item x="462"/>
        <item x="468"/>
        <item x="469"/>
        <item x="471"/>
        <item x="472"/>
        <item x="473"/>
        <item x="474"/>
        <item x="481"/>
        <item x="482"/>
        <item x="484"/>
        <item x="486"/>
        <item x="488"/>
        <item x="492"/>
        <item x="493"/>
        <item x="496"/>
        <item x="502"/>
        <item x="504"/>
        <item x="505"/>
        <item x="506"/>
        <item x="507"/>
        <item x="508"/>
        <item x="509"/>
        <item x="511"/>
        <item x="517"/>
        <item x="521"/>
        <item x="522"/>
        <item x="524"/>
        <item x="525"/>
        <item x="526"/>
        <item x="529"/>
        <item x="534"/>
        <item x="536"/>
        <item x="539"/>
        <item x="542"/>
        <item x="545"/>
        <item x="546"/>
        <item x="547"/>
        <item x="549"/>
        <item x="554"/>
        <item x="556"/>
        <item x="564"/>
        <item x="574"/>
        <item x="576"/>
        <item x="577"/>
        <item x="579"/>
        <item x="581"/>
        <item x="583"/>
        <item x="585"/>
        <item x="586"/>
        <item x="590"/>
        <item x="591"/>
        <item x="592"/>
        <item x="593"/>
        <item x="594"/>
        <item x="597"/>
        <item x="601"/>
        <item x="604"/>
        <item x="606"/>
        <item x="607"/>
        <item x="611"/>
        <item x="612"/>
        <item x="615"/>
        <item x="619"/>
        <item x="620"/>
        <item x="621"/>
        <item x="623"/>
        <item x="625"/>
        <item x="628"/>
        <item x="629"/>
        <item x="631"/>
        <item x="632"/>
        <item x="638"/>
        <item x="639"/>
        <item x="640"/>
        <item x="642"/>
        <item x="643"/>
        <item x="644"/>
        <item x="645"/>
        <item x="646"/>
        <item x="647"/>
        <item x="648"/>
        <item x="649"/>
        <item x="651"/>
        <item x="654"/>
        <item x="657"/>
        <item x="659"/>
        <item x="660"/>
        <item x="662"/>
        <item x="664"/>
        <item x="665"/>
        <item x="666"/>
        <item x="667"/>
        <item x="672"/>
        <item x="678"/>
        <item x="679"/>
        <item x="680"/>
        <item x="681"/>
        <item x="682"/>
        <item x="684"/>
        <item x="685"/>
        <item x="691"/>
        <item x="694"/>
        <item x="701"/>
        <item x="702"/>
        <item x="708"/>
        <item x="710"/>
        <item x="711"/>
        <item x="714"/>
        <item x="716"/>
        <item x="719"/>
        <item x="720"/>
        <item x="721"/>
        <item x="722"/>
        <item x="723"/>
        <item x="726"/>
        <item x="727"/>
        <item x="729"/>
        <item x="730"/>
        <item x="734"/>
        <item x="736"/>
        <item x="737"/>
        <item x="739"/>
        <item x="742"/>
        <item x="745"/>
        <item x="747"/>
        <item x="749"/>
        <item x="751"/>
        <item x="752"/>
        <item x="754"/>
        <item x="755"/>
        <item x="756"/>
        <item x="758"/>
        <item x="759"/>
        <item x="761"/>
        <item x="762"/>
        <item x="763"/>
        <item x="764"/>
        <item x="765"/>
        <item x="766"/>
        <item x="769"/>
        <item x="771"/>
        <item x="772"/>
        <item x="773"/>
        <item x="775"/>
        <item x="776"/>
        <item x="777"/>
        <item x="779"/>
        <item x="784"/>
        <item x="785"/>
        <item x="789"/>
        <item x="791"/>
        <item x="794"/>
        <item x="795"/>
        <item x="798"/>
        <item x="799"/>
        <item x="800"/>
        <item x="802"/>
        <item x="804"/>
        <item x="805"/>
        <item x="806"/>
        <item x="811"/>
        <item x="815"/>
        <item x="816"/>
        <item x="817"/>
        <item x="818"/>
        <item x="819"/>
        <item x="820"/>
        <item x="822"/>
        <item x="824"/>
        <item x="826"/>
        <item x="827"/>
        <item x="832"/>
        <item x="838"/>
        <item x="840"/>
        <item x="841"/>
        <item x="842"/>
        <item x="843"/>
        <item x="845"/>
        <item x="846"/>
        <item x="847"/>
        <item x="849"/>
        <item x="850"/>
        <item x="851"/>
        <item x="852"/>
        <item x="856"/>
        <item x="857"/>
        <item x="859"/>
        <item x="861"/>
        <item x="862"/>
        <item x="864"/>
        <item x="865"/>
        <item x="866"/>
        <item x="867"/>
        <item x="868"/>
        <item x="869"/>
        <item x="872"/>
        <item x="873"/>
        <item x="874"/>
        <item x="876"/>
        <item x="877"/>
        <item x="878"/>
        <item x="879"/>
        <item x="881"/>
        <item x="88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axis="axisPage" multipleItemSelectionAllowed="1" showAll="0">
      <items count="10">
        <item h="1" x="4"/>
        <item h="1" x="8"/>
        <item h="1" x="6"/>
        <item h="1" x="0"/>
        <item h="1" x="2"/>
        <item h="1" x="5"/>
        <item n="7. Ejecución en Campo OS BT " h="1" x="1"/>
        <item x="3"/>
        <item x="7"/>
        <item t="default"/>
      </items>
    </pivotField>
    <pivotField dragToRow="0" dragToCol="0" dragToPage="0" showAll="0" defaultSubtotal="0"/>
    <pivotField name="Departamento " showAll="0" sortType="ascending">
      <items count="9">
        <item x="3"/>
        <item n="Atlántico " x="6"/>
        <item n="Canal de Atención / OT24h / Central de Escritos" x="4"/>
        <item x="1"/>
        <item x="0"/>
        <item x="2"/>
        <item x="5"/>
        <item x="7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28">
        <item x="24"/>
        <item x="23"/>
        <item n="2. Factibilidad de Servicio" x="19"/>
        <item n="3. Evaluación Técnico-Economica" x="1"/>
        <item n="4. Presupuesto de Obra" x="0"/>
        <item n="5. Consultoría / Adjudicación" x="20"/>
        <item n="6. Ejecución y Seguimiento de Obra" x="22"/>
        <item n="7. Ejecución de Orden de Servicio" x="17"/>
        <item n="8. Puesta en Servicio" x="21"/>
        <item n="9. Contratación" x="18"/>
        <item x="6"/>
        <item x="7"/>
        <item x="16"/>
        <item x="5"/>
        <item x="8"/>
        <item x="9"/>
        <item x="10"/>
        <item x="11"/>
        <item x="12"/>
        <item x="13"/>
        <item x="14"/>
        <item x="4"/>
        <item x="15"/>
        <item x="2"/>
        <item x="3"/>
        <item x="25"/>
        <item x="26"/>
        <item t="default"/>
      </items>
    </pivotField>
  </pivotFields>
  <rowItems count="1">
    <i/>
  </rowItems>
  <colItems count="1">
    <i/>
  </colItems>
  <pageFields count="8">
    <pageField fld="31" hier="-1"/>
    <pageField fld="45" item="1" hier="-1"/>
    <pageField fld="47" hier="-1"/>
    <pageField fld="30" hier="-1"/>
    <pageField fld="24" hier="-1"/>
    <pageField fld="32" hier="-1"/>
    <pageField fld="20" hier="-1"/>
    <pageField fld="33" hier="-1"/>
  </pageFields>
  <dataFields count="1">
    <dataField name="Suma de  KVA" fld="22" baseField="0" baseItem="0"/>
  </dataFields>
  <formats count="87">
    <format dxfId="86">
      <pivotArea dataOnly="0" labelOnly="1" outline="0" axis="axisValues" fieldPosition="0"/>
    </format>
    <format dxfId="85">
      <pivotArea grandRow="1" outline="0" collapsedLevelsAreSubtotals="1" fieldPosition="0"/>
    </format>
    <format dxfId="84">
      <pivotArea dataOnly="0" labelOnly="1" grandRow="1" outline="0" fieldPosition="0"/>
    </format>
    <format dxfId="83">
      <pivotArea grandRow="1" outline="0" collapsedLevelsAreSubtotals="1" fieldPosition="0"/>
    </format>
    <format dxfId="82">
      <pivotArea dataOnly="0" labelOnly="1" grandRow="1" outline="0" fieldPosition="0"/>
    </format>
    <format dxfId="81">
      <pivotArea field="32" type="button" dataOnly="0" labelOnly="1" outline="0" axis="axisPage" fieldPosition="5"/>
    </format>
    <format dxfId="80">
      <pivotArea field="26" type="button" dataOnly="0" labelOnly="1" outline="0"/>
    </format>
    <format dxfId="79">
      <pivotArea field="30" type="button" dataOnly="0" labelOnly="1" outline="0" axis="axisPage" fieldPosition="3"/>
    </format>
    <format dxfId="78">
      <pivotArea field="31" type="button" dataOnly="0" labelOnly="1" outline="0" axis="axisPage" fieldPosition="0"/>
    </format>
    <format dxfId="77">
      <pivotArea field="32" type="button" dataOnly="0" labelOnly="1" outline="0" axis="axisPage" fieldPosition="5"/>
    </format>
    <format dxfId="76">
      <pivotArea field="32" type="button" dataOnly="0" labelOnly="1" outline="0" axis="axisPage" fieldPosition="5"/>
    </format>
    <format dxfId="75">
      <pivotArea field="28" type="button" dataOnly="0" labelOnly="1" outline="0"/>
    </format>
    <format dxfId="74">
      <pivotArea field="32" type="button" dataOnly="0" labelOnly="1" outline="0" axis="axisPage" fieldPosition="5"/>
    </format>
    <format dxfId="73">
      <pivotArea field="49" type="button" dataOnly="0" labelOnly="1" outline="0"/>
    </format>
    <format dxfId="72">
      <pivotArea field="1" type="button" dataOnly="0" labelOnly="1" outline="0"/>
    </format>
    <format dxfId="71">
      <pivotArea field="52" type="button" dataOnly="0" labelOnly="1" outline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52" type="button" dataOnly="0" labelOnly="1" outline="0"/>
    </format>
    <format dxfId="66">
      <pivotArea type="topRight" dataOnly="0" labelOnly="1" outline="0" fieldPosition="0"/>
    </format>
    <format dxfId="65">
      <pivotArea field="-2" type="button" dataOnly="0" labelOnly="1" outline="0" axis="axisValues" fieldPosition="0"/>
    </format>
    <format dxfId="64">
      <pivotArea dataOnly="0" labelOnly="1" grandCol="1" outline="0" fieldPosition="0"/>
    </format>
    <format dxfId="63">
      <pivotArea type="origin" dataOnly="0" labelOnly="1" outline="0" fieldPosition="0"/>
    </format>
    <format dxfId="62">
      <pivotArea field="52" type="button" dataOnly="0" labelOnly="1" outline="0"/>
    </format>
    <format dxfId="61">
      <pivotArea type="topRight" dataOnly="0" labelOnly="1" outline="0" fieldPosition="0"/>
    </format>
    <format dxfId="60">
      <pivotArea field="-2" type="button" dataOnly="0" labelOnly="1" outline="0" axis="axisValues" fieldPosition="0"/>
    </format>
    <format dxfId="59">
      <pivotArea dataOnly="0" labelOnly="1" grandCol="1" outline="0" fieldPosition="0"/>
    </format>
    <format dxfId="58">
      <pivotArea type="origin" dataOnly="0" labelOnly="1" outline="0" fieldPosition="0"/>
    </format>
    <format dxfId="57">
      <pivotArea field="52" type="button" dataOnly="0" labelOnly="1" outline="0"/>
    </format>
    <format dxfId="56">
      <pivotArea type="topRight" dataOnly="0" labelOnly="1" outline="0" fieldPosition="0"/>
    </format>
    <format dxfId="55">
      <pivotArea field="-2" type="button" dataOnly="0" labelOnly="1" outline="0" axis="axisValues" fieldPosition="0"/>
    </format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field="-2" type="button" dataOnly="0" labelOnly="1" outline="0" axis="axisValues" fieldPosition="0"/>
    </format>
    <format dxfId="50">
      <pivotArea dataOnly="0" labelOnly="1" grandCol="1" outline="0" fieldPosition="0"/>
    </format>
    <format dxfId="49">
      <pivotArea field="52" type="button" dataOnly="0" labelOnly="1" outline="0"/>
    </format>
    <format dxfId="48">
      <pivotArea type="origin" dataOnly="0" labelOnly="1" outline="0" fieldPosition="0"/>
    </format>
    <format dxfId="47">
      <pivotArea field="-2" type="button" dataOnly="0" labelOnly="1" outline="0" axis="axisValues" fieldPosition="0"/>
    </format>
    <format dxfId="46">
      <pivotArea type="topRight" dataOnly="0" labelOnly="1" outline="0" offset="D1" fieldPosition="0"/>
    </format>
    <format dxfId="45">
      <pivotArea dataOnly="0" labelOnly="1" grandCol="1" outline="0" fieldPosition="0"/>
    </format>
    <format dxfId="44">
      <pivotArea type="all" dataOnly="0" outline="0" fieldPosition="0"/>
    </format>
    <format dxfId="43">
      <pivotArea type="origin" dataOnly="0" labelOnly="1" outline="0" fieldPosition="0"/>
    </format>
    <format dxfId="42">
      <pivotArea field="52" type="button" dataOnly="0" labelOnly="1" outline="0"/>
    </format>
    <format dxfId="41">
      <pivotArea type="topRight" dataOnly="0" labelOnly="1" outline="0" fieldPosition="0"/>
    </format>
    <format dxfId="40">
      <pivotArea field="-2" type="button" dataOnly="0" labelOnly="1" outline="0" axis="axisValues" fieldPosition="0"/>
    </format>
    <format dxfId="39">
      <pivotArea dataOnly="0" labelOnly="1" grandCol="1" outline="0" fieldPosition="0"/>
    </format>
    <format dxfId="38">
      <pivotArea type="all" dataOnly="0" outline="0" fieldPosition="0"/>
    </format>
    <format dxfId="37">
      <pivotArea type="origin" dataOnly="0" labelOnly="1" outline="0" fieldPosition="0"/>
    </format>
    <format dxfId="36">
      <pivotArea field="52" type="button" dataOnly="0" labelOnly="1" outline="0"/>
    </format>
    <format dxfId="35">
      <pivotArea type="topRight" dataOnly="0" labelOnly="1" outline="0" fieldPosition="0"/>
    </format>
    <format dxfId="34">
      <pivotArea field="-2" type="button" dataOnly="0" labelOnly="1" outline="0" axis="axisValues" fieldPosition="0"/>
    </format>
    <format dxfId="33">
      <pivotArea dataOnly="0" labelOnly="1" grandCol="1" outline="0" fieldPosition="0"/>
    </format>
    <format dxfId="32">
      <pivotArea field="-2" type="button" dataOnly="0" labelOnly="1" outline="0" axis="axisValues" fieldPosition="0"/>
    </format>
    <format dxfId="31">
      <pivotArea dataOnly="0" labelOnly="1" grandCol="1" outline="0" fieldPosition="0"/>
    </format>
    <format dxfId="30">
      <pivotArea field="-2" type="button" dataOnly="0" labelOnly="1" outline="0" axis="axisValues" fieldPosition="0"/>
    </format>
    <format dxfId="29">
      <pivotArea dataOnly="0" labelOnly="1" grandCol="1" outline="0" fieldPosition="0"/>
    </format>
    <format dxfId="28">
      <pivotArea dataOnly="0" labelOnly="1" grandCol="1" outline="0" fieldPosition="0"/>
    </format>
    <format dxfId="27">
      <pivotArea type="origin" dataOnly="0" labelOnly="1" outline="0" fieldPosition="0"/>
    </format>
    <format dxfId="26">
      <pivotArea field="52" type="button" dataOnly="0" labelOnly="1" outline="0"/>
    </format>
    <format dxfId="25">
      <pivotArea type="topRight" dataOnly="0" labelOnly="1" outline="0" fieldPosition="0"/>
    </format>
    <format dxfId="24">
      <pivotArea field="28" type="button" dataOnly="0" labelOnly="1" outline="0"/>
    </format>
    <format dxfId="23">
      <pivotArea outline="0" collapsedLevelsAreSubtotals="1" fieldPosition="0"/>
    </format>
    <format dxfId="22">
      <pivotArea field="28" type="button" dataOnly="0" labelOnly="1" outline="0"/>
    </format>
    <format dxfId="21">
      <pivotArea dataOnly="0" labelOnly="1" grandCol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52" type="button" dataOnly="0" labelOnly="1" outline="0"/>
    </format>
    <format dxfId="16">
      <pivotArea type="topRight" dataOnly="0" labelOnly="1" outline="0" fieldPosition="0"/>
    </format>
    <format dxfId="15">
      <pivotArea field="28" type="button" dataOnly="0" labelOnly="1" outline="0"/>
    </format>
    <format dxfId="14">
      <pivotArea dataOnly="0" labelOnly="1" grandCol="1" outline="0" fieldPosition="0"/>
    </format>
    <format dxfId="13">
      <pivotArea field="49" type="button" dataOnly="0" labelOnly="1" outline="0"/>
    </format>
    <format dxfId="12">
      <pivotArea field="28" type="button" dataOnly="0" labelOnly="1" outline="0"/>
    </format>
    <format dxfId="11">
      <pivotArea dataOnly="0" labelOnly="1" fieldPosition="0">
        <references count="1">
          <reference field="47" count="0"/>
        </references>
      </pivotArea>
    </format>
    <format dxfId="10">
      <pivotArea dataOnly="0" labelOnly="1" grandCol="1" outline="0" fieldPosition="0"/>
    </format>
    <format dxfId="9">
      <pivotArea field="28" type="button" dataOnly="0" labelOnly="1" outline="0"/>
    </format>
    <format dxfId="8">
      <pivotArea dataOnly="0" labelOnly="1" fieldPosition="0">
        <references count="1">
          <reference field="47" count="0"/>
        </references>
      </pivotArea>
    </format>
    <format dxfId="7">
      <pivotArea dataOnly="0" labelOnly="1" grandCol="1" outline="0" fieldPosition="0"/>
    </format>
    <format dxfId="6">
      <pivotArea field="28" type="button" dataOnly="0" labelOnly="1" outline="0"/>
    </format>
    <format dxfId="5">
      <pivotArea dataOnly="0" labelOnly="1" fieldPosition="0">
        <references count="1">
          <reference field="47" count="0"/>
        </references>
      </pivotArea>
    </format>
    <format dxfId="4">
      <pivotArea dataOnly="0" labelOnly="1" grandCol="1" outline="0" fieldPosition="0"/>
    </format>
    <format dxfId="3">
      <pivotArea dataOnly="0" outline="0" fieldPosition="0">
        <references count="1">
          <reference field="47" count="1">
            <x v="0"/>
          </reference>
        </references>
      </pivotArea>
    </format>
    <format dxfId="2">
      <pivotArea dataOnly="0" outline="0" fieldPosition="0">
        <references count="1">
          <reference field="47" count="1">
            <x v="8"/>
          </reference>
        </references>
      </pivotArea>
    </format>
    <format dxfId="1">
      <pivotArea dataOnly="0" outline="0" fieldPosition="0">
        <references count="1">
          <reference field="47" count="1">
            <x v="6"/>
          </reference>
        </references>
      </pivotArea>
    </format>
    <format dxfId="0">
      <pivotArea field="20" type="button" dataOnly="0" labelOnly="1" outline="0" axis="axisPage" fieldPosition="6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DBCC9-3BDE-4F3C-BCE2-C4F9860EC731}">
  <dimension ref="B2:U439"/>
  <sheetViews>
    <sheetView showGridLines="0" tabSelected="1" zoomScale="69" zoomScaleNormal="69" workbookViewId="0">
      <pane xSplit="1" ySplit="3" topLeftCell="B4" activePane="bottomRight" state="frozen"/>
      <selection pane="topRight" activeCell="B1" sqref="B1"/>
      <selection pane="bottomLeft" activeCell="A7" sqref="A7"/>
      <selection pane="bottomRight" activeCell="E21" sqref="E21"/>
    </sheetView>
  </sheetViews>
  <sheetFormatPr baseColWidth="10" defaultRowHeight="15" outlineLevelRow="1" x14ac:dyDescent="0.25"/>
  <cols>
    <col min="1" max="1" width="1.42578125" customWidth="1"/>
    <col min="2" max="2" width="42.85546875" bestFit="1" customWidth="1"/>
    <col min="3" max="3" width="14.7109375" customWidth="1"/>
    <col min="4" max="4" width="21.42578125" bestFit="1" customWidth="1"/>
    <col min="5" max="5" width="16.7109375" customWidth="1"/>
    <col min="6" max="6" width="21.28515625" customWidth="1"/>
    <col min="7" max="7" width="18.42578125" customWidth="1"/>
    <col min="8" max="8" width="17.85546875" customWidth="1"/>
    <col min="9" max="9" width="24.5703125" customWidth="1"/>
    <col min="10" max="10" width="18.5703125" bestFit="1" customWidth="1"/>
    <col min="11" max="11" width="16.140625" customWidth="1"/>
    <col min="12" max="12" width="11.85546875" bestFit="1" customWidth="1"/>
    <col min="13" max="13" width="7.7109375" customWidth="1"/>
    <col min="14" max="14" width="11.85546875" bestFit="1" customWidth="1"/>
    <col min="15" max="15" width="7.85546875" customWidth="1"/>
    <col min="16" max="16" width="6.7109375" customWidth="1"/>
    <col min="17" max="17" width="36.28515625" customWidth="1"/>
    <col min="18" max="18" width="9.28515625" bestFit="1" customWidth="1"/>
    <col min="19" max="19" width="4.7109375" customWidth="1"/>
    <col min="20" max="20" width="15.7109375" customWidth="1"/>
    <col min="21" max="21" width="11.42578125" customWidth="1"/>
  </cols>
  <sheetData>
    <row r="2" spans="2:21" ht="21" x14ac:dyDescent="0.25">
      <c r="B2" s="27" t="s">
        <v>0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5" spans="2:21" x14ac:dyDescent="0.25">
      <c r="R5" s="28" t="s">
        <v>1</v>
      </c>
      <c r="S5" s="28"/>
      <c r="T5" s="28"/>
      <c r="U5" s="28"/>
    </row>
    <row r="6" spans="2:21" x14ac:dyDescent="0.25">
      <c r="R6" s="29" t="s">
        <v>2</v>
      </c>
      <c r="S6" s="29"/>
      <c r="T6" s="29"/>
      <c r="U6" s="29"/>
    </row>
    <row r="7" spans="2:21" x14ac:dyDescent="0.25">
      <c r="R7" s="30" t="s">
        <v>3</v>
      </c>
      <c r="S7" s="30"/>
      <c r="T7" s="30"/>
      <c r="U7" s="30"/>
    </row>
    <row r="10" spans="2:21" ht="21" x14ac:dyDescent="0.35">
      <c r="B10" s="1" t="s">
        <v>4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Q10" s="31" t="s">
        <v>5</v>
      </c>
      <c r="R10" s="31"/>
      <c r="S10" s="31"/>
      <c r="T10" s="31"/>
      <c r="U10" s="31"/>
    </row>
    <row r="11" spans="2:21" s="6" customFormat="1" ht="21.75" thickBot="1" x14ac:dyDescent="0.4">
      <c r="B11" s="8" t="s">
        <v>6</v>
      </c>
      <c r="C11" s="8" t="s">
        <v>7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Q11" s="12"/>
      <c r="R11" s="12"/>
      <c r="S11" s="12"/>
      <c r="T11" s="12"/>
      <c r="U11" s="12"/>
    </row>
    <row r="12" spans="2:21" s="6" customFormat="1" ht="21.75" thickBot="1" x14ac:dyDescent="0.4">
      <c r="B12" s="8" t="s">
        <v>10658</v>
      </c>
      <c r="C12" s="8" t="s">
        <v>10659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Q12" s="12"/>
      <c r="R12" s="12"/>
      <c r="S12" s="12"/>
      <c r="T12" s="12"/>
      <c r="U12" s="12"/>
    </row>
    <row r="13" spans="2:21" ht="30.75" thickBot="1" x14ac:dyDescent="0.3">
      <c r="B13" s="8" t="s">
        <v>13</v>
      </c>
      <c r="C13" s="10" t="s">
        <v>10660</v>
      </c>
      <c r="D13" s="3"/>
    </row>
    <row r="14" spans="2:21" ht="15.75" thickBot="1" x14ac:dyDescent="0.3">
      <c r="B14" s="8" t="s">
        <v>8</v>
      </c>
      <c r="C14" s="8" t="s">
        <v>7</v>
      </c>
      <c r="D14" s="3"/>
    </row>
    <row r="15" spans="2:21" ht="15.75" outlineLevel="1" thickBot="1" x14ac:dyDescent="0.3">
      <c r="B15" s="8" t="s">
        <v>9</v>
      </c>
      <c r="C15" s="8" t="s">
        <v>7</v>
      </c>
      <c r="D15" s="3"/>
    </row>
    <row r="16" spans="2:21" ht="15.75" outlineLevel="1" thickBot="1" x14ac:dyDescent="0.3">
      <c r="B16" s="9" t="s">
        <v>10</v>
      </c>
      <c r="C16" s="8" t="s">
        <v>7</v>
      </c>
    </row>
    <row r="17" spans="2:5" ht="15.75" thickBot="1" x14ac:dyDescent="0.3">
      <c r="B17" s="9" t="s">
        <v>11</v>
      </c>
      <c r="C17" s="8" t="s">
        <v>7</v>
      </c>
    </row>
    <row r="18" spans="2:5" s="4" customFormat="1" ht="15.75" thickBot="1" x14ac:dyDescent="0.3">
      <c r="B18" s="8" t="s">
        <v>14</v>
      </c>
      <c r="C18" s="8" t="s">
        <v>7</v>
      </c>
    </row>
    <row r="20" spans="2:5" x14ac:dyDescent="0.25">
      <c r="B20" s="7" t="s">
        <v>10661</v>
      </c>
    </row>
    <row r="21" spans="2:5" x14ac:dyDescent="0.25">
      <c r="B21" s="23">
        <v>40210500</v>
      </c>
      <c r="E21" s="24">
        <f>+B21/1000</f>
        <v>40210.5</v>
      </c>
    </row>
    <row r="76" ht="15.75" thickBot="1" x14ac:dyDescent="0.3"/>
    <row r="230" ht="15.75" thickBot="1" x14ac:dyDescent="0.3"/>
    <row r="439" ht="15.75" thickBot="1" x14ac:dyDescent="0.3"/>
  </sheetData>
  <mergeCells count="5">
    <mergeCell ref="B2:U2"/>
    <mergeCell ref="R5:U5"/>
    <mergeCell ref="R6:U6"/>
    <mergeCell ref="R7:U7"/>
    <mergeCell ref="Q10:U10"/>
  </mergeCell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AE48-047B-4CBD-854B-7884058ADF28}">
  <sheetPr filterMode="1"/>
  <dimension ref="A1:AV3954"/>
  <sheetViews>
    <sheetView showGridLines="0" topLeftCell="AL1" workbookViewId="0">
      <pane ySplit="1" topLeftCell="A2" activePane="bottomLeft" state="frozen"/>
      <selection pane="bottomLeft" activeCell="AV1" sqref="AV1"/>
    </sheetView>
  </sheetViews>
  <sheetFormatPr baseColWidth="10" defaultColWidth="11.5703125" defaultRowHeight="15" x14ac:dyDescent="0.25"/>
  <cols>
    <col min="1" max="1" width="17.7109375" style="22" bestFit="1" customWidth="1"/>
    <col min="2" max="2" width="30.7109375" customWidth="1"/>
    <col min="21" max="21" width="24.140625" bestFit="1" customWidth="1"/>
    <col min="22" max="22" width="14.140625" bestFit="1" customWidth="1"/>
    <col min="25" max="25" width="51.140625" bestFit="1" customWidth="1"/>
    <col min="27" max="27" width="19.140625" customWidth="1"/>
    <col min="28" max="28" width="14.140625" bestFit="1" customWidth="1"/>
    <col min="29" max="29" width="16.28515625" bestFit="1" customWidth="1"/>
    <col min="30" max="30" width="6.42578125" bestFit="1" customWidth="1"/>
    <col min="33" max="33" width="17.28515625" bestFit="1" customWidth="1"/>
    <col min="34" max="35" width="17.28515625" customWidth="1"/>
    <col min="36" max="36" width="6.42578125" bestFit="1" customWidth="1"/>
    <col min="39" max="39" width="17.28515625" customWidth="1"/>
    <col min="40" max="40" width="17.28515625" style="13" customWidth="1"/>
    <col min="41" max="47" width="17.28515625" customWidth="1"/>
  </cols>
  <sheetData>
    <row r="1" spans="1:48" s="5" customFormat="1" x14ac:dyDescent="0.25">
      <c r="A1" s="14" t="s">
        <v>15</v>
      </c>
      <c r="B1" s="14" t="s">
        <v>16</v>
      </c>
      <c r="C1" s="14" t="s">
        <v>17</v>
      </c>
      <c r="D1" s="14" t="s">
        <v>18</v>
      </c>
      <c r="E1" s="14" t="s">
        <v>19</v>
      </c>
      <c r="F1" s="14" t="s">
        <v>20</v>
      </c>
      <c r="G1" s="14" t="s">
        <v>21</v>
      </c>
      <c r="H1" s="14" t="s">
        <v>22</v>
      </c>
      <c r="I1" s="14" t="s">
        <v>23</v>
      </c>
      <c r="J1" s="14" t="s">
        <v>24</v>
      </c>
      <c r="K1" s="14" t="s">
        <v>25</v>
      </c>
      <c r="L1" s="14" t="s">
        <v>26</v>
      </c>
      <c r="M1" s="14" t="s">
        <v>27</v>
      </c>
      <c r="N1" s="14" t="s">
        <v>28</v>
      </c>
      <c r="O1" s="14" t="s">
        <v>29</v>
      </c>
      <c r="P1" s="14" t="s">
        <v>30</v>
      </c>
      <c r="Q1" s="14" t="s">
        <v>31</v>
      </c>
      <c r="R1" s="14" t="s">
        <v>32</v>
      </c>
      <c r="S1" s="14" t="s">
        <v>33</v>
      </c>
      <c r="T1" s="14" t="s">
        <v>34</v>
      </c>
      <c r="U1" s="14" t="s">
        <v>11</v>
      </c>
      <c r="V1" s="14" t="s">
        <v>10662</v>
      </c>
      <c r="W1" s="14" t="s">
        <v>35</v>
      </c>
      <c r="X1" s="14" t="s">
        <v>36</v>
      </c>
      <c r="Y1" s="14" t="s">
        <v>9</v>
      </c>
      <c r="Z1" s="14" t="s">
        <v>37</v>
      </c>
      <c r="AA1" s="14" t="s">
        <v>38</v>
      </c>
      <c r="AB1" s="15" t="s">
        <v>12</v>
      </c>
      <c r="AC1" s="15" t="s">
        <v>39</v>
      </c>
      <c r="AD1" s="15" t="s">
        <v>40</v>
      </c>
      <c r="AE1" s="15" t="s">
        <v>8</v>
      </c>
      <c r="AF1" s="15" t="s">
        <v>6</v>
      </c>
      <c r="AG1" s="15" t="s">
        <v>10</v>
      </c>
      <c r="AH1" s="15" t="s">
        <v>14</v>
      </c>
      <c r="AI1" s="15" t="s">
        <v>41</v>
      </c>
      <c r="AJ1" s="15" t="s">
        <v>42</v>
      </c>
      <c r="AK1" s="15" t="s">
        <v>43</v>
      </c>
      <c r="AL1" s="15" t="s">
        <v>44</v>
      </c>
      <c r="AM1" s="15" t="s">
        <v>45</v>
      </c>
      <c r="AN1" s="16" t="s">
        <v>46</v>
      </c>
      <c r="AO1" s="15" t="s">
        <v>47</v>
      </c>
      <c r="AP1" s="15" t="s">
        <v>48</v>
      </c>
      <c r="AQ1" s="15" t="s">
        <v>49</v>
      </c>
      <c r="AR1" s="15" t="s">
        <v>50</v>
      </c>
      <c r="AS1" s="15" t="s">
        <v>51</v>
      </c>
      <c r="AT1" s="15" t="s">
        <v>10658</v>
      </c>
      <c r="AU1" s="15" t="s">
        <v>52</v>
      </c>
      <c r="AV1" s="15" t="s">
        <v>13</v>
      </c>
    </row>
    <row r="2" spans="1:48" hidden="1" x14ac:dyDescent="0.25">
      <c r="A2" s="17" t="s">
        <v>53</v>
      </c>
      <c r="B2" s="17" t="s">
        <v>54</v>
      </c>
      <c r="C2" s="17">
        <v>0</v>
      </c>
      <c r="D2" s="17">
        <v>0</v>
      </c>
      <c r="E2" s="17" t="s">
        <v>55</v>
      </c>
      <c r="F2" s="17" t="s">
        <v>56</v>
      </c>
      <c r="G2" s="17" t="s">
        <v>57</v>
      </c>
      <c r="H2" s="17">
        <v>0</v>
      </c>
      <c r="I2" s="17" t="s">
        <v>58</v>
      </c>
      <c r="J2" s="17" t="s">
        <v>59</v>
      </c>
      <c r="K2" s="17" t="s">
        <v>60</v>
      </c>
      <c r="L2" s="17" t="s">
        <v>61</v>
      </c>
      <c r="M2" s="17" t="s">
        <v>55</v>
      </c>
      <c r="N2" s="17" t="s">
        <v>62</v>
      </c>
      <c r="O2" s="17">
        <v>20170329</v>
      </c>
      <c r="P2" s="17">
        <v>20170405</v>
      </c>
      <c r="Q2" s="17">
        <v>3460</v>
      </c>
      <c r="R2" s="17">
        <v>0</v>
      </c>
      <c r="S2" s="17"/>
      <c r="T2" s="17" t="s">
        <v>63</v>
      </c>
      <c r="U2" s="17"/>
      <c r="V2" s="17">
        <f>+W2/1000</f>
        <v>525</v>
      </c>
      <c r="W2" s="17">
        <v>525000</v>
      </c>
      <c r="X2" s="17" t="s">
        <v>64</v>
      </c>
      <c r="Y2" s="17" t="s">
        <v>65</v>
      </c>
      <c r="Z2" s="17">
        <v>20170405</v>
      </c>
      <c r="AA2" s="17" t="s">
        <v>66</v>
      </c>
      <c r="AB2" s="17">
        <v>1</v>
      </c>
      <c r="AC2" s="17" t="str">
        <f>IFERROR(VLOOKUP(A2,[1]Cruces!AJ:AK,2,0),VLOOKUP(CONCATENATE(X2,AA2),[1]Cruces!G:H,2,0))</f>
        <v>Solicitud de Obra</v>
      </c>
      <c r="AD2" s="17">
        <f t="shared" ref="AD2:AD60" si="0">MID(O2,7,2)*1</f>
        <v>29</v>
      </c>
      <c r="AE2" s="17">
        <f t="shared" ref="AE2:AE60" si="1">MID(O2,5,2)*1</f>
        <v>3</v>
      </c>
      <c r="AF2" s="17">
        <f t="shared" ref="AF2:AF60" si="2">MID(O2,1,4)*1</f>
        <v>2017</v>
      </c>
      <c r="AG2" s="17" t="str">
        <f>IFERROR(VLOOKUP(MID(A2,2,4)*1,[1]Cruces!K:L,2,0),"Verificar")</f>
        <v>Magdalena</v>
      </c>
      <c r="AH2" s="17">
        <f t="shared" ref="AH2:AH60" ca="1" si="3">TODAY()-DATE(AF2,AE2,AD2)</f>
        <v>1337</v>
      </c>
      <c r="AI2" s="17" t="str">
        <f>IFERROR(VLOOKUP(U2,[1]Cruces!$O$1:$P$6,2,0),"Sin Orden")</f>
        <v>Sin Orden</v>
      </c>
      <c r="AJ2" s="17">
        <f t="shared" ref="AJ2:AJ60" si="4">MID(Z2,7,2)*1</f>
        <v>5</v>
      </c>
      <c r="AK2" s="17">
        <f t="shared" ref="AK2:AK60" si="5">MID(Z2,5,2)*1</f>
        <v>4</v>
      </c>
      <c r="AL2" s="17">
        <f t="shared" ref="AL2:AL60" si="6">MID(Z2,1,4)*1</f>
        <v>2017</v>
      </c>
      <c r="AM2" s="17">
        <f t="shared" ref="AM2:AM60" ca="1" si="7">+TODAY()-DATE(AL2,AK2,AJ2)</f>
        <v>1330</v>
      </c>
      <c r="AN2" s="18" t="str">
        <f>IFERROR(VLOOKUP(R2*1,'[1]Ordenes de Servicio'!G:K,5,0),"No Cruza")</f>
        <v>No Cruza</v>
      </c>
      <c r="AO2" s="17">
        <f t="shared" ref="AO2:AO60" ca="1" si="8">+IF(AI2="Resuelta",DATE(AL2,AK2,AJ2)-DATE(AF2,AE2,AD2),TODAY()-DATE(AL2,AK2,AJ2))</f>
        <v>1330</v>
      </c>
      <c r="AP2" s="17">
        <f t="shared" ref="AP2:AP60" si="9">MID(P2,7,2)*1</f>
        <v>5</v>
      </c>
      <c r="AQ2" s="17">
        <f t="shared" ref="AQ2:AQ60" si="10">MID(P2,5,2)*1</f>
        <v>4</v>
      </c>
      <c r="AR2" s="17">
        <f t="shared" ref="AR2:AR60" si="11">MID(P2,1,4)*1</f>
        <v>2017</v>
      </c>
      <c r="AS2" s="17">
        <f t="shared" ref="AS2:AS60" ca="1" si="12">+TODAY()-DATE(AR2,AQ2,AP2)</f>
        <v>1330</v>
      </c>
      <c r="AT2" s="17" t="str">
        <f ca="1">IF(AS2&gt;359,"Si","No")</f>
        <v>Si</v>
      </c>
      <c r="AU2" s="17">
        <f t="shared" ref="AU2:AU60" si="13">IF(DATE(AL2,AK2,AJ2)-DATE(AR2,AQ2,AP2)&lt;0,DATE(AR2,AQ2,AP2)-DATE(AL2,AK2,AJ2),DATE(AL2,AK2,AJ2)-DATE(AR2,AQ2,AP2))</f>
        <v>0</v>
      </c>
      <c r="AV2" s="17" t="str">
        <f>+VLOOKUP(B2,[1]Cruces!S:T,2,0)</f>
        <v>4. Presupuesto de Obra</v>
      </c>
    </row>
    <row r="3" spans="1:48" hidden="1" x14ac:dyDescent="0.25">
      <c r="A3" s="17" t="s">
        <v>7060</v>
      </c>
      <c r="B3" s="17" t="s">
        <v>6595</v>
      </c>
      <c r="C3" s="17">
        <v>0</v>
      </c>
      <c r="D3" s="17">
        <v>0</v>
      </c>
      <c r="E3" s="17" t="s">
        <v>55</v>
      </c>
      <c r="F3" s="17" t="s">
        <v>107</v>
      </c>
      <c r="G3" s="17" t="s">
        <v>7061</v>
      </c>
      <c r="H3" s="17">
        <v>3013642821</v>
      </c>
      <c r="I3" s="17" t="s">
        <v>71</v>
      </c>
      <c r="J3" s="17" t="s">
        <v>59</v>
      </c>
      <c r="K3" s="17" t="s">
        <v>7062</v>
      </c>
      <c r="L3" s="17" t="s">
        <v>7063</v>
      </c>
      <c r="M3" s="17" t="s">
        <v>7064</v>
      </c>
      <c r="N3" s="17" t="s">
        <v>6600</v>
      </c>
      <c r="O3" s="17">
        <v>20200207</v>
      </c>
      <c r="P3" s="17">
        <v>20200313</v>
      </c>
      <c r="Q3" s="17">
        <v>1110</v>
      </c>
      <c r="R3" s="17">
        <v>27314676</v>
      </c>
      <c r="S3" s="17" t="s">
        <v>6601</v>
      </c>
      <c r="T3" s="17" t="s">
        <v>63</v>
      </c>
      <c r="U3" s="17" t="s">
        <v>91</v>
      </c>
      <c r="V3" s="17">
        <f t="shared" ref="V3:V61" si="14">+W3/1000</f>
        <v>3</v>
      </c>
      <c r="W3" s="17">
        <v>3000</v>
      </c>
      <c r="X3" s="17" t="s">
        <v>7065</v>
      </c>
      <c r="Y3" s="17" t="s">
        <v>6595</v>
      </c>
      <c r="Z3" s="17">
        <v>20200313</v>
      </c>
      <c r="AA3" s="17" t="s">
        <v>1947</v>
      </c>
      <c r="AB3" s="17">
        <v>1</v>
      </c>
      <c r="AC3" s="17" t="str">
        <f>IFERROR(VLOOKUP(A3,[1]Cruces!AJ:AK,2,0),VLOOKUP(CONCATENATE(X3,AA3),[1]Cruces!G:H,2,0))</f>
        <v>Solicitud por BT</v>
      </c>
      <c r="AD3" s="17">
        <f t="shared" si="0"/>
        <v>7</v>
      </c>
      <c r="AE3" s="17">
        <f t="shared" si="1"/>
        <v>2</v>
      </c>
      <c r="AF3" s="17">
        <f t="shared" si="2"/>
        <v>2020</v>
      </c>
      <c r="AG3" s="17" t="str">
        <f>IFERROR(VLOOKUP(MID(A3,2,4)*1,[1]Cruces!K:L,2,0),"Verificar")</f>
        <v>Atlántico Norte</v>
      </c>
      <c r="AH3" s="17">
        <f t="shared" ca="1" si="3"/>
        <v>292</v>
      </c>
      <c r="AI3" s="17" t="str">
        <f>IFERROR(VLOOKUP(U3,[1]Cruces!$O$1:$P$6,2,0),"Sin Orden")</f>
        <v>Resuelta</v>
      </c>
      <c r="AJ3" s="17">
        <f t="shared" si="4"/>
        <v>13</v>
      </c>
      <c r="AK3" s="17">
        <f t="shared" si="5"/>
        <v>3</v>
      </c>
      <c r="AL3" s="17">
        <f t="shared" si="6"/>
        <v>2020</v>
      </c>
      <c r="AM3" s="17">
        <f t="shared" ca="1" si="7"/>
        <v>257</v>
      </c>
      <c r="AN3" s="18" t="str">
        <f>IFERROR(VLOOKUP(R3*1,'[1]Ordenes de Servicio'!G:K,5,0),"No Cruza")</f>
        <v>No Cruza</v>
      </c>
      <c r="AO3" s="17">
        <f t="shared" ca="1" si="8"/>
        <v>35</v>
      </c>
      <c r="AP3" s="17">
        <f t="shared" si="9"/>
        <v>13</v>
      </c>
      <c r="AQ3" s="17">
        <f t="shared" si="10"/>
        <v>3</v>
      </c>
      <c r="AR3" s="17">
        <f t="shared" si="11"/>
        <v>2020</v>
      </c>
      <c r="AS3" s="17">
        <f t="shared" ca="1" si="12"/>
        <v>257</v>
      </c>
      <c r="AT3" s="17" t="str">
        <f t="shared" ref="AT3:AT61" ca="1" si="15">IF(AS3&gt;359,"Si","No")</f>
        <v>No</v>
      </c>
      <c r="AU3" s="17">
        <f t="shared" si="13"/>
        <v>0</v>
      </c>
      <c r="AV3" s="17" t="str">
        <f>+VLOOKUP(B3,[1]Cruces!S:T,2,0)</f>
        <v>7. Ejecución en Campo OS BT</v>
      </c>
    </row>
    <row r="4" spans="1:48" hidden="1" x14ac:dyDescent="0.25">
      <c r="A4" s="17" t="s">
        <v>67</v>
      </c>
      <c r="B4" s="17" t="s">
        <v>68</v>
      </c>
      <c r="C4" s="17">
        <v>0</v>
      </c>
      <c r="D4" s="17">
        <v>0</v>
      </c>
      <c r="E4" s="17" t="s">
        <v>55</v>
      </c>
      <c r="F4" s="17" t="s">
        <v>69</v>
      </c>
      <c r="G4" s="17" t="s">
        <v>70</v>
      </c>
      <c r="H4" s="17">
        <v>3126609084</v>
      </c>
      <c r="I4" s="17" t="s">
        <v>71</v>
      </c>
      <c r="J4" s="17" t="s">
        <v>59</v>
      </c>
      <c r="K4" s="17" t="s">
        <v>72</v>
      </c>
      <c r="L4" s="17" t="s">
        <v>73</v>
      </c>
      <c r="M4" s="17" t="s">
        <v>74</v>
      </c>
      <c r="N4" s="17" t="s">
        <v>75</v>
      </c>
      <c r="O4" s="17">
        <v>20200530</v>
      </c>
      <c r="P4" s="17">
        <v>20200604</v>
      </c>
      <c r="Q4" s="17">
        <v>3160</v>
      </c>
      <c r="R4" s="17">
        <v>27878402</v>
      </c>
      <c r="S4" s="17" t="s">
        <v>76</v>
      </c>
      <c r="T4" s="17" t="s">
        <v>63</v>
      </c>
      <c r="U4" s="17" t="s">
        <v>77</v>
      </c>
      <c r="V4" s="17">
        <f t="shared" si="14"/>
        <v>15</v>
      </c>
      <c r="W4" s="17">
        <v>15000</v>
      </c>
      <c r="X4" s="17" t="s">
        <v>64</v>
      </c>
      <c r="Y4" s="17" t="s">
        <v>68</v>
      </c>
      <c r="Z4" s="17">
        <v>20200604</v>
      </c>
      <c r="AA4" s="17" t="s">
        <v>78</v>
      </c>
      <c r="AB4" s="17">
        <v>1</v>
      </c>
      <c r="AC4" s="17" t="str">
        <f>IFERROR(VLOOKUP(A4,[1]Cruces!AJ:AK,2,0),VLOOKUP(CONCATENATE(X4,AA4),[1]Cruces!G:H,2,0))</f>
        <v>Solicitud de Obra</v>
      </c>
      <c r="AD4" s="17">
        <f t="shared" si="0"/>
        <v>30</v>
      </c>
      <c r="AE4" s="17">
        <f t="shared" si="1"/>
        <v>5</v>
      </c>
      <c r="AF4" s="17">
        <f t="shared" si="2"/>
        <v>2020</v>
      </c>
      <c r="AG4" s="17" t="str">
        <f>IFERROR(VLOOKUP(MID(A4,2,4)*1,[1]Cruces!K:L,2,0),"Verificar")</f>
        <v>Verificar</v>
      </c>
      <c r="AH4" s="17">
        <f t="shared" ca="1" si="3"/>
        <v>179</v>
      </c>
      <c r="AI4" s="17" t="str">
        <f>IFERROR(VLOOKUP(U4,[1]Cruces!$O$1:$P$6,2,0),"Sin Orden")</f>
        <v>Pendiente</v>
      </c>
      <c r="AJ4" s="17">
        <f t="shared" si="4"/>
        <v>4</v>
      </c>
      <c r="AK4" s="17">
        <f t="shared" si="5"/>
        <v>6</v>
      </c>
      <c r="AL4" s="17">
        <f t="shared" si="6"/>
        <v>2020</v>
      </c>
      <c r="AM4" s="17">
        <f t="shared" ca="1" si="7"/>
        <v>174</v>
      </c>
      <c r="AN4" s="18">
        <f>IFERROR(VLOOKUP(R4*1,'[1]Ordenes de Servicio'!G:K,5,0),"No Cruza")</f>
        <v>44039</v>
      </c>
      <c r="AO4" s="17">
        <f t="shared" ca="1" si="8"/>
        <v>174</v>
      </c>
      <c r="AP4" s="17">
        <f t="shared" si="9"/>
        <v>4</v>
      </c>
      <c r="AQ4" s="17">
        <f t="shared" si="10"/>
        <v>6</v>
      </c>
      <c r="AR4" s="17">
        <f t="shared" si="11"/>
        <v>2020</v>
      </c>
      <c r="AS4" s="17">
        <f t="shared" ca="1" si="12"/>
        <v>174</v>
      </c>
      <c r="AT4" s="17" t="str">
        <f t="shared" ca="1" si="15"/>
        <v>No</v>
      </c>
      <c r="AU4" s="17">
        <f t="shared" si="13"/>
        <v>0</v>
      </c>
      <c r="AV4" s="17" t="str">
        <f>+VLOOKUP(B4,[1]Cruces!S:T,2,0)</f>
        <v>5. Consultoría / Adjudicación</v>
      </c>
    </row>
    <row r="5" spans="1:48" hidden="1" x14ac:dyDescent="0.25">
      <c r="A5" s="17" t="s">
        <v>7066</v>
      </c>
      <c r="B5" s="17" t="s">
        <v>1943</v>
      </c>
      <c r="C5" s="17">
        <v>1090618</v>
      </c>
      <c r="D5" s="17">
        <v>10027651</v>
      </c>
      <c r="E5" s="17" t="s">
        <v>93</v>
      </c>
      <c r="F5" s="17" t="s">
        <v>932</v>
      </c>
      <c r="G5" s="17" t="s">
        <v>7067</v>
      </c>
      <c r="H5" s="17">
        <v>3104551638</v>
      </c>
      <c r="I5" s="17" t="s">
        <v>71</v>
      </c>
      <c r="J5" s="17" t="s">
        <v>7068</v>
      </c>
      <c r="K5" s="17" t="s">
        <v>7069</v>
      </c>
      <c r="L5" s="17" t="s">
        <v>7070</v>
      </c>
      <c r="M5" s="17" t="s">
        <v>7071</v>
      </c>
      <c r="N5" s="17" t="s">
        <v>1946</v>
      </c>
      <c r="O5" s="17">
        <v>20201016</v>
      </c>
      <c r="P5" s="17">
        <v>20201016</v>
      </c>
      <c r="Q5" s="17">
        <v>3410</v>
      </c>
      <c r="R5" s="17">
        <v>28238135</v>
      </c>
      <c r="S5" s="17" t="s">
        <v>7072</v>
      </c>
      <c r="T5" s="17" t="s">
        <v>63</v>
      </c>
      <c r="U5" s="17" t="s">
        <v>77</v>
      </c>
      <c r="V5" s="17">
        <f t="shared" si="14"/>
        <v>2</v>
      </c>
      <c r="W5" s="17">
        <v>2000</v>
      </c>
      <c r="X5" s="17" t="s">
        <v>89</v>
      </c>
      <c r="Y5" s="17" t="s">
        <v>1943</v>
      </c>
      <c r="Z5" s="17">
        <v>20201016</v>
      </c>
      <c r="AA5" s="17" t="s">
        <v>1947</v>
      </c>
      <c r="AB5" s="17">
        <v>1</v>
      </c>
      <c r="AC5" s="17" t="str">
        <f>IFERROR(VLOOKUP(A5,[1]Cruces!AJ:AK,2,0),VLOOKUP(CONCATENATE(X5,AA5),[1]Cruces!G:H,2,0))</f>
        <v>Solicitud por BT</v>
      </c>
      <c r="AD5" s="17">
        <f t="shared" si="0"/>
        <v>16</v>
      </c>
      <c r="AE5" s="17">
        <f t="shared" si="1"/>
        <v>10</v>
      </c>
      <c r="AF5" s="17">
        <f t="shared" si="2"/>
        <v>2020</v>
      </c>
      <c r="AG5" s="17" t="str">
        <f>IFERROR(VLOOKUP(MID(A5,2,4)*1,[1]Cruces!K:L,2,0),"Verificar")</f>
        <v>Magdalena</v>
      </c>
      <c r="AH5" s="17">
        <f t="shared" ca="1" si="3"/>
        <v>40</v>
      </c>
      <c r="AI5" s="17" t="str">
        <f>IFERROR(VLOOKUP(U5,[1]Cruces!$O$1:$P$6,2,0),"Sin Orden")</f>
        <v>Pendiente</v>
      </c>
      <c r="AJ5" s="17">
        <f t="shared" si="4"/>
        <v>16</v>
      </c>
      <c r="AK5" s="17">
        <f t="shared" si="5"/>
        <v>10</v>
      </c>
      <c r="AL5" s="17">
        <f t="shared" si="6"/>
        <v>2020</v>
      </c>
      <c r="AM5" s="17">
        <f t="shared" ca="1" si="7"/>
        <v>40</v>
      </c>
      <c r="AN5" s="18">
        <f>IFERROR(VLOOKUP(R5*1,'[1]Ordenes de Servicio'!G:K,5,0),"No Cruza")</f>
        <v>44120</v>
      </c>
      <c r="AO5" s="17">
        <f t="shared" ca="1" si="8"/>
        <v>40</v>
      </c>
      <c r="AP5" s="17">
        <f t="shared" si="9"/>
        <v>16</v>
      </c>
      <c r="AQ5" s="17">
        <f t="shared" si="10"/>
        <v>10</v>
      </c>
      <c r="AR5" s="17">
        <f t="shared" si="11"/>
        <v>2020</v>
      </c>
      <c r="AS5" s="17">
        <f t="shared" ca="1" si="12"/>
        <v>40</v>
      </c>
      <c r="AT5" s="17" t="str">
        <f t="shared" ca="1" si="15"/>
        <v>No</v>
      </c>
      <c r="AU5" s="17">
        <f t="shared" si="13"/>
        <v>0</v>
      </c>
      <c r="AV5" s="17" t="str">
        <f>+VLOOKUP(B5,[1]Cruces!S:T,2,0)</f>
        <v>7. Ejecución en Campo OS BT</v>
      </c>
    </row>
    <row r="6" spans="1:48" x14ac:dyDescent="0.25">
      <c r="A6" s="17" t="s">
        <v>79</v>
      </c>
      <c r="B6" s="17" t="s">
        <v>80</v>
      </c>
      <c r="C6" s="17">
        <v>1053685</v>
      </c>
      <c r="D6" s="17">
        <v>0</v>
      </c>
      <c r="E6" s="17" t="s">
        <v>55</v>
      </c>
      <c r="F6" s="17" t="s">
        <v>81</v>
      </c>
      <c r="G6" s="17" t="s">
        <v>82</v>
      </c>
      <c r="H6" s="17">
        <v>3106317797</v>
      </c>
      <c r="I6" s="17" t="s">
        <v>83</v>
      </c>
      <c r="J6" s="17" t="s">
        <v>59</v>
      </c>
      <c r="K6" s="17" t="s">
        <v>84</v>
      </c>
      <c r="L6" s="17" t="s">
        <v>85</v>
      </c>
      <c r="M6" s="17" t="s">
        <v>86</v>
      </c>
      <c r="N6" s="17" t="s">
        <v>87</v>
      </c>
      <c r="O6" s="17">
        <v>20191022</v>
      </c>
      <c r="P6" s="17">
        <v>20201101</v>
      </c>
      <c r="Q6" s="17">
        <v>9343</v>
      </c>
      <c r="R6" s="17">
        <v>27991814</v>
      </c>
      <c r="S6" s="17" t="s">
        <v>76</v>
      </c>
      <c r="T6" s="17" t="s">
        <v>63</v>
      </c>
      <c r="U6" s="17" t="s">
        <v>88</v>
      </c>
      <c r="V6" s="17">
        <f t="shared" si="14"/>
        <v>75</v>
      </c>
      <c r="W6" s="17">
        <v>75000</v>
      </c>
      <c r="X6" s="17" t="s">
        <v>89</v>
      </c>
      <c r="Y6" s="17" t="s">
        <v>90</v>
      </c>
      <c r="Z6" s="17">
        <v>20201101</v>
      </c>
      <c r="AA6" s="17" t="s">
        <v>78</v>
      </c>
      <c r="AB6" s="17">
        <f>SUBTOTAL(9,V:V)</f>
        <v>5160227.3000000007</v>
      </c>
      <c r="AC6" s="17" t="str">
        <f>IFERROR(VLOOKUP(A6,[1]Cruces!AJ:AK,2,0),VLOOKUP(CONCATENATE(X6,AA6),[1]Cruces!G:H,2,0))</f>
        <v>Solicitud de Obra</v>
      </c>
      <c r="AD6" s="17">
        <f t="shared" si="0"/>
        <v>22</v>
      </c>
      <c r="AE6" s="17">
        <f t="shared" si="1"/>
        <v>10</v>
      </c>
      <c r="AF6" s="17">
        <f t="shared" si="2"/>
        <v>2019</v>
      </c>
      <c r="AG6" s="17" t="str">
        <f>IFERROR(VLOOKUP(MID(A6,2,4)*1,[1]Cruces!K:L,2,0),"Verificar")</f>
        <v>Magdalena</v>
      </c>
      <c r="AH6" s="17">
        <f t="shared" ca="1" si="3"/>
        <v>400</v>
      </c>
      <c r="AI6" s="17" t="str">
        <f>IFERROR(VLOOKUP(U6,[1]Cruces!$O$1:$P$6,2,0),"Sin Orden")</f>
        <v>Resuelta</v>
      </c>
      <c r="AJ6" s="17">
        <f t="shared" si="4"/>
        <v>1</v>
      </c>
      <c r="AK6" s="17">
        <f t="shared" si="5"/>
        <v>11</v>
      </c>
      <c r="AL6" s="17">
        <f t="shared" si="6"/>
        <v>2020</v>
      </c>
      <c r="AM6" s="17">
        <f t="shared" ca="1" si="7"/>
        <v>24</v>
      </c>
      <c r="AN6" s="18">
        <f>IFERROR(VLOOKUP(R6*1,'[1]Ordenes de Servicio'!G:K,5,0),"No Cruza")</f>
        <v>44057</v>
      </c>
      <c r="AO6" s="17">
        <f t="shared" ca="1" si="8"/>
        <v>376</v>
      </c>
      <c r="AP6" s="17">
        <f t="shared" si="9"/>
        <v>1</v>
      </c>
      <c r="AQ6" s="17">
        <f t="shared" si="10"/>
        <v>11</v>
      </c>
      <c r="AR6" s="17">
        <f t="shared" si="11"/>
        <v>2020</v>
      </c>
      <c r="AS6" s="17">
        <f t="shared" ca="1" si="12"/>
        <v>24</v>
      </c>
      <c r="AT6" s="17" t="str">
        <f t="shared" ca="1" si="15"/>
        <v>No</v>
      </c>
      <c r="AU6" s="17">
        <f t="shared" si="13"/>
        <v>0</v>
      </c>
      <c r="AV6" s="17" t="str">
        <f>+VLOOKUP(B6,[1]Cruces!S:T,2,0)</f>
        <v>8. Puesta en Servicio</v>
      </c>
    </row>
    <row r="7" spans="1:48" hidden="1" x14ac:dyDescent="0.25">
      <c r="A7" s="17" t="s">
        <v>92</v>
      </c>
      <c r="B7" s="17" t="s">
        <v>54</v>
      </c>
      <c r="C7" s="17">
        <v>2011908</v>
      </c>
      <c r="D7" s="17">
        <v>20103911</v>
      </c>
      <c r="E7" s="17" t="s">
        <v>93</v>
      </c>
      <c r="F7" s="17" t="s">
        <v>94</v>
      </c>
      <c r="G7" s="17" t="s">
        <v>95</v>
      </c>
      <c r="H7" s="17">
        <v>3003360026</v>
      </c>
      <c r="I7" s="17" t="s">
        <v>83</v>
      </c>
      <c r="J7" s="17" t="s">
        <v>96</v>
      </c>
      <c r="K7" s="17" t="s">
        <v>97</v>
      </c>
      <c r="L7" s="17" t="s">
        <v>98</v>
      </c>
      <c r="M7" s="17" t="s">
        <v>99</v>
      </c>
      <c r="N7" s="17" t="s">
        <v>62</v>
      </c>
      <c r="O7" s="17">
        <v>20180516</v>
      </c>
      <c r="P7" s="17">
        <v>20180524</v>
      </c>
      <c r="Q7" s="17">
        <v>1170</v>
      </c>
      <c r="R7" s="17">
        <v>25097021</v>
      </c>
      <c r="S7" s="17" t="s">
        <v>100</v>
      </c>
      <c r="T7" s="17" t="s">
        <v>63</v>
      </c>
      <c r="U7" s="17" t="s">
        <v>91</v>
      </c>
      <c r="V7" s="17">
        <f t="shared" si="14"/>
        <v>625</v>
      </c>
      <c r="W7" s="17">
        <v>625000</v>
      </c>
      <c r="X7" s="17" t="s">
        <v>89</v>
      </c>
      <c r="Y7" s="17" t="s">
        <v>65</v>
      </c>
      <c r="Z7" s="17">
        <v>20180524</v>
      </c>
      <c r="AA7" s="17" t="s">
        <v>101</v>
      </c>
      <c r="AB7" s="17">
        <v>1</v>
      </c>
      <c r="AC7" s="17" t="str">
        <f>IFERROR(VLOOKUP(A7,[1]Cruces!AJ:AK,2,0),VLOOKUP(CONCATENATE(X7,AA7),[1]Cruces!G:H,2,0))</f>
        <v>Solicitud de Obra</v>
      </c>
      <c r="AD7" s="17">
        <f t="shared" si="0"/>
        <v>16</v>
      </c>
      <c r="AE7" s="17">
        <f t="shared" si="1"/>
        <v>5</v>
      </c>
      <c r="AF7" s="17">
        <f t="shared" si="2"/>
        <v>2018</v>
      </c>
      <c r="AG7" s="17" t="str">
        <f>IFERROR(VLOOKUP(MID(A7,2,4)*1,[1]Cruces!K:L,2,0),"Verificar")</f>
        <v>Atlántico Norte</v>
      </c>
      <c r="AH7" s="17">
        <f t="shared" ca="1" si="3"/>
        <v>924</v>
      </c>
      <c r="AI7" s="17" t="str">
        <f>IFERROR(VLOOKUP(U7,[1]Cruces!$O$1:$P$6,2,0),"Sin Orden")</f>
        <v>Resuelta</v>
      </c>
      <c r="AJ7" s="17">
        <f t="shared" si="4"/>
        <v>24</v>
      </c>
      <c r="AK7" s="17">
        <f t="shared" si="5"/>
        <v>5</v>
      </c>
      <c r="AL7" s="17">
        <f t="shared" si="6"/>
        <v>2018</v>
      </c>
      <c r="AM7" s="17">
        <f t="shared" ca="1" si="7"/>
        <v>916</v>
      </c>
      <c r="AN7" s="18" t="str">
        <f>IFERROR(VLOOKUP(R7*1,'[1]Ordenes de Servicio'!G:K,5,0),"No Cruza")</f>
        <v>No Cruza</v>
      </c>
      <c r="AO7" s="17">
        <f t="shared" ca="1" si="8"/>
        <v>8</v>
      </c>
      <c r="AP7" s="17">
        <f t="shared" si="9"/>
        <v>24</v>
      </c>
      <c r="AQ7" s="17">
        <f t="shared" si="10"/>
        <v>5</v>
      </c>
      <c r="AR7" s="17">
        <f t="shared" si="11"/>
        <v>2018</v>
      </c>
      <c r="AS7" s="17">
        <f t="shared" ca="1" si="12"/>
        <v>916</v>
      </c>
      <c r="AT7" s="17" t="str">
        <f t="shared" ca="1" si="15"/>
        <v>Si</v>
      </c>
      <c r="AU7" s="17">
        <f t="shared" si="13"/>
        <v>0</v>
      </c>
      <c r="AV7" s="17" t="str">
        <f>+VLOOKUP(B7,[1]Cruces!S:T,2,0)</f>
        <v>4. Presupuesto de Obra</v>
      </c>
    </row>
    <row r="8" spans="1:48" hidden="1" x14ac:dyDescent="0.25">
      <c r="A8" s="17" t="s">
        <v>102</v>
      </c>
      <c r="B8" s="17" t="s">
        <v>68</v>
      </c>
      <c r="C8" s="17">
        <v>1300041</v>
      </c>
      <c r="D8" s="17">
        <v>0</v>
      </c>
      <c r="E8" s="17" t="s">
        <v>55</v>
      </c>
      <c r="F8" s="17" t="s">
        <v>81</v>
      </c>
      <c r="G8" s="17" t="s">
        <v>103</v>
      </c>
      <c r="H8" s="17">
        <v>3187692918</v>
      </c>
      <c r="I8" s="17" t="s">
        <v>104</v>
      </c>
      <c r="J8" s="17" t="s">
        <v>59</v>
      </c>
      <c r="K8" s="17" t="s">
        <v>97</v>
      </c>
      <c r="L8" s="17" t="s">
        <v>85</v>
      </c>
      <c r="M8" s="17" t="s">
        <v>86</v>
      </c>
      <c r="N8" s="17" t="s">
        <v>75</v>
      </c>
      <c r="O8" s="17">
        <v>20180627</v>
      </c>
      <c r="P8" s="17">
        <v>20181213</v>
      </c>
      <c r="Q8" s="17">
        <v>3430</v>
      </c>
      <c r="R8" s="17">
        <v>25280033</v>
      </c>
      <c r="S8" s="17" t="s">
        <v>100</v>
      </c>
      <c r="T8" s="17" t="s">
        <v>63</v>
      </c>
      <c r="U8" s="17" t="s">
        <v>91</v>
      </c>
      <c r="V8" s="17">
        <f t="shared" si="14"/>
        <v>800</v>
      </c>
      <c r="W8" s="17">
        <v>800000</v>
      </c>
      <c r="X8" s="17" t="s">
        <v>89</v>
      </c>
      <c r="Y8" s="17" t="s">
        <v>105</v>
      </c>
      <c r="Z8" s="17">
        <v>20190424</v>
      </c>
      <c r="AA8" s="17" t="s">
        <v>101</v>
      </c>
      <c r="AB8" s="17">
        <v>1</v>
      </c>
      <c r="AC8" s="17" t="str">
        <f>IFERROR(VLOOKUP(A8,[1]Cruces!AJ:AK,2,0),VLOOKUP(CONCATENATE(X8,AA8),[1]Cruces!G:H,2,0))</f>
        <v>Solicitud de Obra</v>
      </c>
      <c r="AD8" s="17">
        <f t="shared" si="0"/>
        <v>27</v>
      </c>
      <c r="AE8" s="17">
        <f t="shared" si="1"/>
        <v>6</v>
      </c>
      <c r="AF8" s="17">
        <f t="shared" si="2"/>
        <v>2018</v>
      </c>
      <c r="AG8" s="17" t="str">
        <f>IFERROR(VLOOKUP(MID(A8,2,4)*1,[1]Cruces!K:L,2,0),"Verificar")</f>
        <v>Magdalena</v>
      </c>
      <c r="AH8" s="17">
        <f t="shared" ca="1" si="3"/>
        <v>882</v>
      </c>
      <c r="AI8" s="17" t="str">
        <f>IFERROR(VLOOKUP(U8,[1]Cruces!$O$1:$P$6,2,0),"Sin Orden")</f>
        <v>Resuelta</v>
      </c>
      <c r="AJ8" s="17">
        <f t="shared" si="4"/>
        <v>24</v>
      </c>
      <c r="AK8" s="17">
        <f t="shared" si="5"/>
        <v>4</v>
      </c>
      <c r="AL8" s="17">
        <f t="shared" si="6"/>
        <v>2019</v>
      </c>
      <c r="AM8" s="17">
        <f t="shared" ca="1" si="7"/>
        <v>581</v>
      </c>
      <c r="AN8" s="18" t="str">
        <f>IFERROR(VLOOKUP(R8*1,'[1]Ordenes de Servicio'!G:K,5,0),"No Cruza")</f>
        <v>No Cruza</v>
      </c>
      <c r="AO8" s="17">
        <f t="shared" ca="1" si="8"/>
        <v>301</v>
      </c>
      <c r="AP8" s="17">
        <f t="shared" si="9"/>
        <v>13</v>
      </c>
      <c r="AQ8" s="17">
        <f t="shared" si="10"/>
        <v>12</v>
      </c>
      <c r="AR8" s="17">
        <f t="shared" si="11"/>
        <v>2018</v>
      </c>
      <c r="AS8" s="17">
        <f t="shared" ca="1" si="12"/>
        <v>713</v>
      </c>
      <c r="AT8" s="17" t="str">
        <f t="shared" ca="1" si="15"/>
        <v>Si</v>
      </c>
      <c r="AU8" s="17">
        <f t="shared" si="13"/>
        <v>132</v>
      </c>
      <c r="AV8" s="17" t="str">
        <f>+VLOOKUP(B8,[1]Cruces!S:T,2,0)</f>
        <v>5. Consultoría / Adjudicación</v>
      </c>
    </row>
    <row r="9" spans="1:48" hidden="1" x14ac:dyDescent="0.25">
      <c r="A9" s="17" t="s">
        <v>7073</v>
      </c>
      <c r="B9" s="17" t="s">
        <v>6595</v>
      </c>
      <c r="C9" s="17">
        <v>0</v>
      </c>
      <c r="D9" s="17">
        <v>0</v>
      </c>
      <c r="E9" s="17" t="s">
        <v>55</v>
      </c>
      <c r="F9" s="17" t="s">
        <v>3386</v>
      </c>
      <c r="G9" s="17" t="s">
        <v>7074</v>
      </c>
      <c r="H9" s="17">
        <v>3126845542</v>
      </c>
      <c r="I9" s="17" t="s">
        <v>71</v>
      </c>
      <c r="J9" s="17" t="s">
        <v>59</v>
      </c>
      <c r="K9" s="17" t="s">
        <v>97</v>
      </c>
      <c r="L9" s="17" t="s">
        <v>7075</v>
      </c>
      <c r="M9" s="17" t="s">
        <v>7076</v>
      </c>
      <c r="N9" s="17" t="s">
        <v>6600</v>
      </c>
      <c r="O9" s="17">
        <v>20200228</v>
      </c>
      <c r="P9" s="17">
        <v>20200312</v>
      </c>
      <c r="Q9" s="17">
        <v>1110</v>
      </c>
      <c r="R9" s="17">
        <v>27217749</v>
      </c>
      <c r="S9" s="17" t="s">
        <v>6601</v>
      </c>
      <c r="T9" s="17" t="s">
        <v>63</v>
      </c>
      <c r="U9" s="17" t="s">
        <v>91</v>
      </c>
      <c r="V9" s="17">
        <f t="shared" si="14"/>
        <v>3</v>
      </c>
      <c r="W9" s="17">
        <v>3000</v>
      </c>
      <c r="X9" s="17" t="s">
        <v>7065</v>
      </c>
      <c r="Y9" s="17" t="s">
        <v>6595</v>
      </c>
      <c r="Z9" s="17">
        <v>20200312</v>
      </c>
      <c r="AA9" s="17" t="s">
        <v>1947</v>
      </c>
      <c r="AB9" s="17">
        <v>1</v>
      </c>
      <c r="AC9" s="17" t="str">
        <f>IFERROR(VLOOKUP(A9,[1]Cruces!AJ:AK,2,0),VLOOKUP(CONCATENATE(X9,AA9),[1]Cruces!G:H,2,0))</f>
        <v>Solicitud por BT</v>
      </c>
      <c r="AD9" s="17">
        <f t="shared" si="0"/>
        <v>28</v>
      </c>
      <c r="AE9" s="17">
        <f t="shared" si="1"/>
        <v>2</v>
      </c>
      <c r="AF9" s="17">
        <f t="shared" si="2"/>
        <v>2020</v>
      </c>
      <c r="AG9" s="17" t="str">
        <f>IFERROR(VLOOKUP(MID(A9,2,4)*1,[1]Cruces!K:L,2,0),"Verificar")</f>
        <v>Atlántico Norte</v>
      </c>
      <c r="AH9" s="17">
        <f t="shared" ca="1" si="3"/>
        <v>271</v>
      </c>
      <c r="AI9" s="17" t="str">
        <f>IFERROR(VLOOKUP(U9,[1]Cruces!$O$1:$P$6,2,0),"Sin Orden")</f>
        <v>Resuelta</v>
      </c>
      <c r="AJ9" s="17">
        <f t="shared" si="4"/>
        <v>12</v>
      </c>
      <c r="AK9" s="17">
        <f t="shared" si="5"/>
        <v>3</v>
      </c>
      <c r="AL9" s="17">
        <f t="shared" si="6"/>
        <v>2020</v>
      </c>
      <c r="AM9" s="17">
        <f t="shared" ca="1" si="7"/>
        <v>258</v>
      </c>
      <c r="AN9" s="18" t="str">
        <f>IFERROR(VLOOKUP(R9*1,'[1]Ordenes de Servicio'!G:K,5,0),"No Cruza")</f>
        <v>No Cruza</v>
      </c>
      <c r="AO9" s="17">
        <f t="shared" ca="1" si="8"/>
        <v>13</v>
      </c>
      <c r="AP9" s="17">
        <f t="shared" si="9"/>
        <v>12</v>
      </c>
      <c r="AQ9" s="17">
        <f t="shared" si="10"/>
        <v>3</v>
      </c>
      <c r="AR9" s="17">
        <f t="shared" si="11"/>
        <v>2020</v>
      </c>
      <c r="AS9" s="17">
        <f t="shared" ca="1" si="12"/>
        <v>258</v>
      </c>
      <c r="AT9" s="17" t="str">
        <f t="shared" ca="1" si="15"/>
        <v>No</v>
      </c>
      <c r="AU9" s="17">
        <f t="shared" si="13"/>
        <v>0</v>
      </c>
      <c r="AV9" s="17" t="str">
        <f>+VLOOKUP(B9,[1]Cruces!S:T,2,0)</f>
        <v>7. Ejecución en Campo OS BT</v>
      </c>
    </row>
    <row r="10" spans="1:48" x14ac:dyDescent="0.25">
      <c r="A10" s="17" t="s">
        <v>106</v>
      </c>
      <c r="B10" s="17" t="s">
        <v>80</v>
      </c>
      <c r="C10" s="17">
        <v>0</v>
      </c>
      <c r="D10" s="17">
        <v>0</v>
      </c>
      <c r="E10" s="17" t="s">
        <v>55</v>
      </c>
      <c r="F10" s="17" t="s">
        <v>107</v>
      </c>
      <c r="G10" s="17" t="s">
        <v>108</v>
      </c>
      <c r="H10" s="17">
        <v>3017896695</v>
      </c>
      <c r="I10" s="17" t="s">
        <v>109</v>
      </c>
      <c r="J10" s="17" t="s">
        <v>59</v>
      </c>
      <c r="K10" s="17" t="s">
        <v>110</v>
      </c>
      <c r="L10" s="17" t="s">
        <v>111</v>
      </c>
      <c r="M10" s="17" t="s">
        <v>112</v>
      </c>
      <c r="N10" s="17" t="s">
        <v>87</v>
      </c>
      <c r="O10" s="17">
        <v>20191025</v>
      </c>
      <c r="P10" s="17">
        <v>20200110</v>
      </c>
      <c r="Q10" s="17">
        <v>1110</v>
      </c>
      <c r="R10" s="17">
        <v>27030702</v>
      </c>
      <c r="S10" s="17" t="s">
        <v>76</v>
      </c>
      <c r="T10" s="17" t="s">
        <v>63</v>
      </c>
      <c r="U10" s="17" t="s">
        <v>88</v>
      </c>
      <c r="V10" s="17">
        <f t="shared" si="14"/>
        <v>517.5</v>
      </c>
      <c r="W10" s="17">
        <v>517500</v>
      </c>
      <c r="X10" s="17" t="s">
        <v>64</v>
      </c>
      <c r="Y10" s="17" t="s">
        <v>80</v>
      </c>
      <c r="Z10" s="17">
        <v>20200110</v>
      </c>
      <c r="AA10" s="17" t="s">
        <v>113</v>
      </c>
      <c r="AB10" s="25">
        <f>+AB6*720*0.3</f>
        <v>1114609096.8000002</v>
      </c>
      <c r="AC10" s="17" t="str">
        <f>IFERROR(VLOOKUP(A10,[1]Cruces!AJ:AK,2,0),VLOOKUP(CONCATENATE(X10,AA10),[1]Cruces!G:H,2,0))</f>
        <v>Solicitud de Obra</v>
      </c>
      <c r="AD10" s="17">
        <f t="shared" si="0"/>
        <v>25</v>
      </c>
      <c r="AE10" s="17">
        <f t="shared" si="1"/>
        <v>10</v>
      </c>
      <c r="AF10" s="17">
        <f t="shared" si="2"/>
        <v>2019</v>
      </c>
      <c r="AG10" s="17" t="str">
        <f>IFERROR(VLOOKUP(MID(A10,2,4)*1,[1]Cruces!K:L,2,0),"Verificar")</f>
        <v>Atlántico Norte</v>
      </c>
      <c r="AH10" s="17">
        <f t="shared" ca="1" si="3"/>
        <v>397</v>
      </c>
      <c r="AI10" s="17" t="str">
        <f>IFERROR(VLOOKUP(U10,[1]Cruces!$O$1:$P$6,2,0),"Sin Orden")</f>
        <v>Resuelta</v>
      </c>
      <c r="AJ10" s="17">
        <f t="shared" si="4"/>
        <v>10</v>
      </c>
      <c r="AK10" s="17">
        <f t="shared" si="5"/>
        <v>1</v>
      </c>
      <c r="AL10" s="17">
        <f t="shared" si="6"/>
        <v>2020</v>
      </c>
      <c r="AM10" s="17">
        <f t="shared" ca="1" si="7"/>
        <v>320</v>
      </c>
      <c r="AN10" s="18" t="str">
        <f>IFERROR(VLOOKUP(R10*1,'[1]Ordenes de Servicio'!G:K,5,0),"No Cruza")</f>
        <v>No Cruza</v>
      </c>
      <c r="AO10" s="17">
        <f t="shared" ca="1" si="8"/>
        <v>77</v>
      </c>
      <c r="AP10" s="17">
        <f t="shared" si="9"/>
        <v>10</v>
      </c>
      <c r="AQ10" s="17">
        <f t="shared" si="10"/>
        <v>1</v>
      </c>
      <c r="AR10" s="17">
        <f t="shared" si="11"/>
        <v>2020</v>
      </c>
      <c r="AS10" s="17">
        <f t="shared" ca="1" si="12"/>
        <v>320</v>
      </c>
      <c r="AT10" s="17" t="str">
        <f t="shared" ca="1" si="15"/>
        <v>No</v>
      </c>
      <c r="AU10" s="17">
        <f t="shared" si="13"/>
        <v>0</v>
      </c>
      <c r="AV10" s="17" t="str">
        <f>+VLOOKUP(B10,[1]Cruces!S:T,2,0)</f>
        <v>8. Puesta en Servicio</v>
      </c>
    </row>
    <row r="11" spans="1:48" hidden="1" x14ac:dyDescent="0.25">
      <c r="A11" s="17" t="s">
        <v>7077</v>
      </c>
      <c r="B11" s="17" t="s">
        <v>6595</v>
      </c>
      <c r="C11" s="17">
        <v>0</v>
      </c>
      <c r="D11" s="17">
        <v>0</v>
      </c>
      <c r="E11" s="17" t="s">
        <v>55</v>
      </c>
      <c r="F11" s="17" t="s">
        <v>107</v>
      </c>
      <c r="G11" s="17" t="s">
        <v>7078</v>
      </c>
      <c r="H11" s="17">
        <v>3184513780</v>
      </c>
      <c r="I11" s="17" t="s">
        <v>71</v>
      </c>
      <c r="J11" s="17" t="s">
        <v>59</v>
      </c>
      <c r="K11" s="17" t="s">
        <v>97</v>
      </c>
      <c r="L11" s="17" t="s">
        <v>7079</v>
      </c>
      <c r="M11" s="17" t="s">
        <v>7080</v>
      </c>
      <c r="N11" s="17" t="s">
        <v>6600</v>
      </c>
      <c r="O11" s="17">
        <v>20191129</v>
      </c>
      <c r="P11" s="17">
        <v>20191213</v>
      </c>
      <c r="Q11" s="17">
        <v>1110</v>
      </c>
      <c r="R11" s="17">
        <v>26999134</v>
      </c>
      <c r="S11" s="17" t="s">
        <v>6601</v>
      </c>
      <c r="T11" s="17" t="s">
        <v>63</v>
      </c>
      <c r="U11" s="17" t="s">
        <v>91</v>
      </c>
      <c r="V11" s="17">
        <f t="shared" si="14"/>
        <v>3</v>
      </c>
      <c r="W11" s="17">
        <v>3000</v>
      </c>
      <c r="X11" s="17" t="s">
        <v>7065</v>
      </c>
      <c r="Y11" s="17" t="s">
        <v>6595</v>
      </c>
      <c r="Z11" s="17">
        <v>20191213</v>
      </c>
      <c r="AA11" s="17" t="s">
        <v>1947</v>
      </c>
      <c r="AB11" s="17">
        <v>1</v>
      </c>
      <c r="AC11" s="17" t="str">
        <f>IFERROR(VLOOKUP(A11,[1]Cruces!AJ:AK,2,0),VLOOKUP(CONCATENATE(X11,AA11),[1]Cruces!G:H,2,0))</f>
        <v>Solicitud por BT</v>
      </c>
      <c r="AD11" s="17">
        <f t="shared" si="0"/>
        <v>29</v>
      </c>
      <c r="AE11" s="17">
        <f t="shared" si="1"/>
        <v>11</v>
      </c>
      <c r="AF11" s="17">
        <f t="shared" si="2"/>
        <v>2019</v>
      </c>
      <c r="AG11" s="17" t="str">
        <f>IFERROR(VLOOKUP(MID(A11,2,4)*1,[1]Cruces!K:L,2,0),"Verificar")</f>
        <v>Atlántico Norte</v>
      </c>
      <c r="AH11" s="17">
        <f t="shared" ca="1" si="3"/>
        <v>362</v>
      </c>
      <c r="AI11" s="17" t="str">
        <f>IFERROR(VLOOKUP(U11,[1]Cruces!$O$1:$P$6,2,0),"Sin Orden")</f>
        <v>Resuelta</v>
      </c>
      <c r="AJ11" s="17">
        <f t="shared" si="4"/>
        <v>13</v>
      </c>
      <c r="AK11" s="17">
        <f t="shared" si="5"/>
        <v>12</v>
      </c>
      <c r="AL11" s="17">
        <f t="shared" si="6"/>
        <v>2019</v>
      </c>
      <c r="AM11" s="17">
        <f t="shared" ca="1" si="7"/>
        <v>348</v>
      </c>
      <c r="AN11" s="18" t="str">
        <f>IFERROR(VLOOKUP(R11*1,'[1]Ordenes de Servicio'!G:K,5,0),"No Cruza")</f>
        <v>No Cruza</v>
      </c>
      <c r="AO11" s="17">
        <f t="shared" ca="1" si="8"/>
        <v>14</v>
      </c>
      <c r="AP11" s="17">
        <f t="shared" si="9"/>
        <v>13</v>
      </c>
      <c r="AQ11" s="17">
        <f t="shared" si="10"/>
        <v>12</v>
      </c>
      <c r="AR11" s="17">
        <f t="shared" si="11"/>
        <v>2019</v>
      </c>
      <c r="AS11" s="17">
        <f t="shared" ca="1" si="12"/>
        <v>348</v>
      </c>
      <c r="AT11" s="17" t="str">
        <f t="shared" ca="1" si="15"/>
        <v>No</v>
      </c>
      <c r="AU11" s="17">
        <f t="shared" si="13"/>
        <v>0</v>
      </c>
      <c r="AV11" s="17" t="str">
        <f>+VLOOKUP(B11,[1]Cruces!S:T,2,0)</f>
        <v>7. Ejecución en Campo OS BT</v>
      </c>
    </row>
    <row r="12" spans="1:48" hidden="1" x14ac:dyDescent="0.25">
      <c r="A12" s="17" t="s">
        <v>114</v>
      </c>
      <c r="B12" s="17" t="s">
        <v>54</v>
      </c>
      <c r="C12" s="17">
        <v>2027262</v>
      </c>
      <c r="D12" s="17">
        <v>0</v>
      </c>
      <c r="E12" s="17" t="s">
        <v>55</v>
      </c>
      <c r="F12" s="17" t="s">
        <v>56</v>
      </c>
      <c r="G12" s="17" t="s">
        <v>115</v>
      </c>
      <c r="H12" s="17">
        <v>3191424</v>
      </c>
      <c r="I12" s="17" t="s">
        <v>116</v>
      </c>
      <c r="J12" s="17" t="s">
        <v>59</v>
      </c>
      <c r="K12" s="17" t="s">
        <v>97</v>
      </c>
      <c r="L12" s="17" t="s">
        <v>117</v>
      </c>
      <c r="M12" s="17" t="s">
        <v>118</v>
      </c>
      <c r="N12" s="17" t="s">
        <v>62</v>
      </c>
      <c r="O12" s="17">
        <v>20190731</v>
      </c>
      <c r="P12" s="17">
        <v>20190806</v>
      </c>
      <c r="Q12" s="17">
        <v>1170</v>
      </c>
      <c r="R12" s="17">
        <v>26575852</v>
      </c>
      <c r="S12" s="17" t="s">
        <v>100</v>
      </c>
      <c r="T12" s="17" t="s">
        <v>63</v>
      </c>
      <c r="U12" s="17" t="s">
        <v>91</v>
      </c>
      <c r="V12" s="17">
        <f t="shared" si="14"/>
        <v>45</v>
      </c>
      <c r="W12" s="17">
        <v>45000</v>
      </c>
      <c r="X12" s="17" t="s">
        <v>89</v>
      </c>
      <c r="Y12" s="17" t="s">
        <v>65</v>
      </c>
      <c r="Z12" s="17">
        <v>20190806</v>
      </c>
      <c r="AA12" s="17" t="s">
        <v>78</v>
      </c>
      <c r="AB12" s="17">
        <v>1</v>
      </c>
      <c r="AC12" s="17" t="str">
        <f>IFERROR(VLOOKUP(A12,[1]Cruces!AJ:AK,2,0),VLOOKUP(CONCATENATE(X12,AA12),[1]Cruces!G:H,2,0))</f>
        <v>Solicitud de Obra</v>
      </c>
      <c r="AD12" s="17">
        <f t="shared" si="0"/>
        <v>31</v>
      </c>
      <c r="AE12" s="17">
        <f t="shared" si="1"/>
        <v>7</v>
      </c>
      <c r="AF12" s="17">
        <f t="shared" si="2"/>
        <v>2019</v>
      </c>
      <c r="AG12" s="17" t="str">
        <f>IFERROR(VLOOKUP(MID(A12,2,4)*1,[1]Cruces!K:L,2,0),"Verificar")</f>
        <v>Atlántico Norte</v>
      </c>
      <c r="AH12" s="17">
        <f t="shared" ca="1" si="3"/>
        <v>483</v>
      </c>
      <c r="AI12" s="17" t="str">
        <f>IFERROR(VLOOKUP(U12,[1]Cruces!$O$1:$P$6,2,0),"Sin Orden")</f>
        <v>Resuelta</v>
      </c>
      <c r="AJ12" s="17">
        <f t="shared" si="4"/>
        <v>6</v>
      </c>
      <c r="AK12" s="17">
        <f t="shared" si="5"/>
        <v>8</v>
      </c>
      <c r="AL12" s="17">
        <f t="shared" si="6"/>
        <v>2019</v>
      </c>
      <c r="AM12" s="17">
        <f t="shared" ca="1" si="7"/>
        <v>477</v>
      </c>
      <c r="AN12" s="18" t="str">
        <f>IFERROR(VLOOKUP(R12*1,'[1]Ordenes de Servicio'!G:K,5,0),"No Cruza")</f>
        <v>No Cruza</v>
      </c>
      <c r="AO12" s="17">
        <f t="shared" ca="1" si="8"/>
        <v>6</v>
      </c>
      <c r="AP12" s="17">
        <f t="shared" si="9"/>
        <v>6</v>
      </c>
      <c r="AQ12" s="17">
        <f t="shared" si="10"/>
        <v>8</v>
      </c>
      <c r="AR12" s="17">
        <f t="shared" si="11"/>
        <v>2019</v>
      </c>
      <c r="AS12" s="17">
        <f t="shared" ca="1" si="12"/>
        <v>477</v>
      </c>
      <c r="AT12" s="17" t="str">
        <f t="shared" ca="1" si="15"/>
        <v>Si</v>
      </c>
      <c r="AU12" s="17">
        <f t="shared" si="13"/>
        <v>0</v>
      </c>
      <c r="AV12" s="17" t="str">
        <f>+VLOOKUP(B12,[1]Cruces!S:T,2,0)</f>
        <v>4. Presupuesto de Obra</v>
      </c>
    </row>
    <row r="13" spans="1:48" hidden="1" x14ac:dyDescent="0.25">
      <c r="A13" s="17" t="s">
        <v>7081</v>
      </c>
      <c r="B13" s="17" t="s">
        <v>6595</v>
      </c>
      <c r="C13" s="17">
        <v>0</v>
      </c>
      <c r="D13" s="17">
        <v>0</v>
      </c>
      <c r="E13" s="17" t="s">
        <v>55</v>
      </c>
      <c r="F13" s="17" t="s">
        <v>7082</v>
      </c>
      <c r="G13" s="17" t="s">
        <v>7083</v>
      </c>
      <c r="H13" s="17">
        <v>3042029780</v>
      </c>
      <c r="I13" s="17" t="s">
        <v>71</v>
      </c>
      <c r="J13" s="17" t="s">
        <v>59</v>
      </c>
      <c r="K13" s="17" t="s">
        <v>97</v>
      </c>
      <c r="L13" s="17" t="s">
        <v>7084</v>
      </c>
      <c r="M13" s="17" t="s">
        <v>7085</v>
      </c>
      <c r="N13" s="17" t="s">
        <v>6600</v>
      </c>
      <c r="O13" s="17">
        <v>20190905</v>
      </c>
      <c r="P13" s="17">
        <v>20190910</v>
      </c>
      <c r="Q13" s="17">
        <v>1170</v>
      </c>
      <c r="R13" s="17">
        <v>26753911</v>
      </c>
      <c r="S13" s="17" t="s">
        <v>6601</v>
      </c>
      <c r="T13" s="17" t="s">
        <v>63</v>
      </c>
      <c r="U13" s="17" t="s">
        <v>91</v>
      </c>
      <c r="V13" s="17">
        <f t="shared" si="14"/>
        <v>3</v>
      </c>
      <c r="W13" s="17">
        <v>3000</v>
      </c>
      <c r="X13" s="17" t="s">
        <v>7065</v>
      </c>
      <c r="Y13" s="17" t="s">
        <v>6595</v>
      </c>
      <c r="Z13" s="17">
        <v>20190910</v>
      </c>
      <c r="AA13" s="17" t="s">
        <v>1947</v>
      </c>
      <c r="AB13" s="17">
        <v>1</v>
      </c>
      <c r="AC13" s="17" t="str">
        <f>IFERROR(VLOOKUP(A13,[1]Cruces!AJ:AK,2,0),VLOOKUP(CONCATENATE(X13,AA13),[1]Cruces!G:H,2,0))</f>
        <v>Solicitud por BT</v>
      </c>
      <c r="AD13" s="17">
        <f t="shared" si="0"/>
        <v>5</v>
      </c>
      <c r="AE13" s="17">
        <f t="shared" si="1"/>
        <v>9</v>
      </c>
      <c r="AF13" s="17">
        <f t="shared" si="2"/>
        <v>2019</v>
      </c>
      <c r="AG13" s="17" t="str">
        <f>IFERROR(VLOOKUP(MID(A13,2,4)*1,[1]Cruces!K:L,2,0),"Verificar")</f>
        <v>Atlántico Norte</v>
      </c>
      <c r="AH13" s="17">
        <f t="shared" ca="1" si="3"/>
        <v>447</v>
      </c>
      <c r="AI13" s="17" t="str">
        <f>IFERROR(VLOOKUP(U13,[1]Cruces!$O$1:$P$6,2,0),"Sin Orden")</f>
        <v>Resuelta</v>
      </c>
      <c r="AJ13" s="17">
        <f t="shared" si="4"/>
        <v>10</v>
      </c>
      <c r="AK13" s="17">
        <f t="shared" si="5"/>
        <v>9</v>
      </c>
      <c r="AL13" s="17">
        <f t="shared" si="6"/>
        <v>2019</v>
      </c>
      <c r="AM13" s="17">
        <f t="shared" ca="1" si="7"/>
        <v>442</v>
      </c>
      <c r="AN13" s="18" t="str">
        <f>IFERROR(VLOOKUP(R13*1,'[1]Ordenes de Servicio'!G:K,5,0),"No Cruza")</f>
        <v>No Cruza</v>
      </c>
      <c r="AO13" s="17">
        <f t="shared" ca="1" si="8"/>
        <v>5</v>
      </c>
      <c r="AP13" s="17">
        <f t="shared" si="9"/>
        <v>10</v>
      </c>
      <c r="AQ13" s="17">
        <f t="shared" si="10"/>
        <v>9</v>
      </c>
      <c r="AR13" s="17">
        <f t="shared" si="11"/>
        <v>2019</v>
      </c>
      <c r="AS13" s="17">
        <f t="shared" ca="1" si="12"/>
        <v>442</v>
      </c>
      <c r="AT13" s="17" t="str">
        <f t="shared" ca="1" si="15"/>
        <v>Si</v>
      </c>
      <c r="AU13" s="17">
        <f t="shared" si="13"/>
        <v>0</v>
      </c>
      <c r="AV13" s="17" t="str">
        <f>+VLOOKUP(B13,[1]Cruces!S:T,2,0)</f>
        <v>7. Ejecución en Campo OS BT</v>
      </c>
    </row>
    <row r="14" spans="1:48" hidden="1" x14ac:dyDescent="0.25">
      <c r="A14" s="17" t="s">
        <v>119</v>
      </c>
      <c r="B14" s="17" t="s">
        <v>68</v>
      </c>
      <c r="C14" s="17">
        <v>0</v>
      </c>
      <c r="D14" s="17">
        <v>0</v>
      </c>
      <c r="E14" s="17" t="s">
        <v>55</v>
      </c>
      <c r="F14" s="17" t="s">
        <v>120</v>
      </c>
      <c r="G14" s="17" t="s">
        <v>121</v>
      </c>
      <c r="H14" s="17">
        <v>0</v>
      </c>
      <c r="I14" s="17" t="s">
        <v>71</v>
      </c>
      <c r="J14" s="17" t="s">
        <v>59</v>
      </c>
      <c r="K14" s="17" t="s">
        <v>97</v>
      </c>
      <c r="L14" s="17" t="s">
        <v>122</v>
      </c>
      <c r="M14" s="17" t="s">
        <v>123</v>
      </c>
      <c r="N14" s="17" t="s">
        <v>75</v>
      </c>
      <c r="O14" s="17">
        <v>20180628</v>
      </c>
      <c r="P14" s="17">
        <v>20180727</v>
      </c>
      <c r="Q14" s="17">
        <v>9510</v>
      </c>
      <c r="R14" s="17">
        <v>26826117</v>
      </c>
      <c r="S14" s="17" t="s">
        <v>76</v>
      </c>
      <c r="T14" s="17" t="s">
        <v>63</v>
      </c>
      <c r="U14" s="17" t="s">
        <v>91</v>
      </c>
      <c r="V14" s="17">
        <f t="shared" si="14"/>
        <v>900</v>
      </c>
      <c r="W14" s="17">
        <v>900000</v>
      </c>
      <c r="X14" s="17" t="s">
        <v>64</v>
      </c>
      <c r="Y14" s="17" t="s">
        <v>105</v>
      </c>
      <c r="Z14" s="17">
        <v>20191021</v>
      </c>
      <c r="AA14" s="17" t="s">
        <v>124</v>
      </c>
      <c r="AB14" s="17">
        <v>1</v>
      </c>
      <c r="AC14" s="17" t="str">
        <f>IFERROR(VLOOKUP(A14,[1]Cruces!AJ:AK,2,0),VLOOKUP(CONCATENATE(X14,AA14),[1]Cruces!G:H,2,0))</f>
        <v>Solicitud de Obra</v>
      </c>
      <c r="AD14" s="17">
        <f t="shared" si="0"/>
        <v>28</v>
      </c>
      <c r="AE14" s="17">
        <f t="shared" si="1"/>
        <v>6</v>
      </c>
      <c r="AF14" s="17">
        <f t="shared" si="2"/>
        <v>2018</v>
      </c>
      <c r="AG14" s="17" t="str">
        <f>IFERROR(VLOOKUP(MID(A14,2,4)*1,[1]Cruces!K:L,2,0),"Verificar")</f>
        <v>Atlántico Norte</v>
      </c>
      <c r="AH14" s="17">
        <f t="shared" ca="1" si="3"/>
        <v>881</v>
      </c>
      <c r="AI14" s="17" t="str">
        <f>IFERROR(VLOOKUP(U14,[1]Cruces!$O$1:$P$6,2,0),"Sin Orden")</f>
        <v>Resuelta</v>
      </c>
      <c r="AJ14" s="17">
        <f t="shared" si="4"/>
        <v>21</v>
      </c>
      <c r="AK14" s="17">
        <f t="shared" si="5"/>
        <v>10</v>
      </c>
      <c r="AL14" s="17">
        <f t="shared" si="6"/>
        <v>2019</v>
      </c>
      <c r="AM14" s="17">
        <f t="shared" ca="1" si="7"/>
        <v>401</v>
      </c>
      <c r="AN14" s="18">
        <f>IFERROR(VLOOKUP(R14*1,'[1]Ordenes de Servicio'!G:K,5,0),"No Cruza")</f>
        <v>43754</v>
      </c>
      <c r="AO14" s="17">
        <f t="shared" ca="1" si="8"/>
        <v>480</v>
      </c>
      <c r="AP14" s="17">
        <f t="shared" si="9"/>
        <v>27</v>
      </c>
      <c r="AQ14" s="17">
        <f t="shared" si="10"/>
        <v>7</v>
      </c>
      <c r="AR14" s="17">
        <f t="shared" si="11"/>
        <v>2018</v>
      </c>
      <c r="AS14" s="17">
        <f t="shared" ca="1" si="12"/>
        <v>852</v>
      </c>
      <c r="AT14" s="17" t="str">
        <f t="shared" ca="1" si="15"/>
        <v>Si</v>
      </c>
      <c r="AU14" s="17">
        <f t="shared" si="13"/>
        <v>451</v>
      </c>
      <c r="AV14" s="17" t="str">
        <f>+VLOOKUP(B14,[1]Cruces!S:T,2,0)</f>
        <v>5. Consultoría / Adjudicación</v>
      </c>
    </row>
    <row r="15" spans="1:48" hidden="1" x14ac:dyDescent="0.25">
      <c r="A15" s="17" t="s">
        <v>125</v>
      </c>
      <c r="B15" s="17" t="s">
        <v>54</v>
      </c>
      <c r="C15" s="17">
        <v>0</v>
      </c>
      <c r="D15" s="17">
        <v>0</v>
      </c>
      <c r="E15" s="17" t="s">
        <v>55</v>
      </c>
      <c r="F15" s="17" t="s">
        <v>126</v>
      </c>
      <c r="G15" s="17" t="s">
        <v>127</v>
      </c>
      <c r="H15" s="17">
        <v>0</v>
      </c>
      <c r="I15" s="17" t="s">
        <v>71</v>
      </c>
      <c r="J15" s="17" t="s">
        <v>59</v>
      </c>
      <c r="K15" s="17" t="s">
        <v>128</v>
      </c>
      <c r="L15" s="17" t="s">
        <v>129</v>
      </c>
      <c r="M15" s="17" t="s">
        <v>130</v>
      </c>
      <c r="N15" s="17" t="s">
        <v>62</v>
      </c>
      <c r="O15" s="17">
        <v>20201015</v>
      </c>
      <c r="P15" s="17">
        <v>20201029</v>
      </c>
      <c r="Q15" s="17">
        <v>7751</v>
      </c>
      <c r="R15" s="17">
        <v>28234551</v>
      </c>
      <c r="S15" s="17" t="s">
        <v>100</v>
      </c>
      <c r="T15" s="17" t="s">
        <v>63</v>
      </c>
      <c r="U15" s="17" t="s">
        <v>91</v>
      </c>
      <c r="V15" s="17">
        <f t="shared" si="14"/>
        <v>30</v>
      </c>
      <c r="W15" s="17">
        <v>30000</v>
      </c>
      <c r="X15" s="17" t="s">
        <v>64</v>
      </c>
      <c r="Y15" s="17" t="s">
        <v>65</v>
      </c>
      <c r="Z15" s="17">
        <v>20201029</v>
      </c>
      <c r="AA15" s="17" t="s">
        <v>78</v>
      </c>
      <c r="AB15" s="17">
        <v>1</v>
      </c>
      <c r="AC15" s="17" t="str">
        <f>IFERROR(VLOOKUP(A15,[1]Cruces!AJ:AK,2,0),VLOOKUP(CONCATENATE(X15,AA15),[1]Cruces!G:H,2,0))</f>
        <v>Solicitud de Obra</v>
      </c>
      <c r="AD15" s="17">
        <f t="shared" si="0"/>
        <v>15</v>
      </c>
      <c r="AE15" s="17">
        <f t="shared" si="1"/>
        <v>10</v>
      </c>
      <c r="AF15" s="17">
        <f t="shared" si="2"/>
        <v>2020</v>
      </c>
      <c r="AG15" s="17" t="str">
        <f>IFERROR(VLOOKUP(MID(A15,2,4)*1,[1]Cruces!K:L,2,0),"Verificar")</f>
        <v>Guajira</v>
      </c>
      <c r="AH15" s="17">
        <f t="shared" ca="1" si="3"/>
        <v>41</v>
      </c>
      <c r="AI15" s="17" t="str">
        <f>IFERROR(VLOOKUP(U15,[1]Cruces!$O$1:$P$6,2,0),"Sin Orden")</f>
        <v>Resuelta</v>
      </c>
      <c r="AJ15" s="17">
        <f t="shared" si="4"/>
        <v>29</v>
      </c>
      <c r="AK15" s="17">
        <f t="shared" si="5"/>
        <v>10</v>
      </c>
      <c r="AL15" s="17">
        <f t="shared" si="6"/>
        <v>2020</v>
      </c>
      <c r="AM15" s="17">
        <f t="shared" ca="1" si="7"/>
        <v>27</v>
      </c>
      <c r="AN15" s="18" t="str">
        <f>IFERROR(VLOOKUP(R15*1,'[1]Ordenes de Servicio'!G:K,5,0),"No Cruza")</f>
        <v>No Cruza</v>
      </c>
      <c r="AO15" s="17">
        <f t="shared" ca="1" si="8"/>
        <v>14</v>
      </c>
      <c r="AP15" s="17">
        <f t="shared" si="9"/>
        <v>29</v>
      </c>
      <c r="AQ15" s="17">
        <f t="shared" si="10"/>
        <v>10</v>
      </c>
      <c r="AR15" s="17">
        <f t="shared" si="11"/>
        <v>2020</v>
      </c>
      <c r="AS15" s="17">
        <f t="shared" ca="1" si="12"/>
        <v>27</v>
      </c>
      <c r="AT15" s="17" t="str">
        <f t="shared" ca="1" si="15"/>
        <v>No</v>
      </c>
      <c r="AU15" s="17">
        <f t="shared" si="13"/>
        <v>0</v>
      </c>
      <c r="AV15" s="17" t="str">
        <f>+VLOOKUP(B15,[1]Cruces!S:T,2,0)</f>
        <v>4. Presupuesto de Obra</v>
      </c>
    </row>
    <row r="16" spans="1:48" x14ac:dyDescent="0.25">
      <c r="A16" s="17" t="s">
        <v>131</v>
      </c>
      <c r="B16" s="17" t="s">
        <v>80</v>
      </c>
      <c r="C16" s="17">
        <v>2940039</v>
      </c>
      <c r="D16" s="17">
        <v>20129609</v>
      </c>
      <c r="E16" s="17" t="s">
        <v>93</v>
      </c>
      <c r="F16" s="17" t="s">
        <v>56</v>
      </c>
      <c r="G16" s="17" t="s">
        <v>132</v>
      </c>
      <c r="H16" s="17">
        <v>3158763925</v>
      </c>
      <c r="I16" s="17" t="s">
        <v>116</v>
      </c>
      <c r="J16" s="17" t="s">
        <v>133</v>
      </c>
      <c r="K16" s="17" t="s">
        <v>97</v>
      </c>
      <c r="L16" s="17" t="s">
        <v>117</v>
      </c>
      <c r="M16" s="17" t="s">
        <v>118</v>
      </c>
      <c r="N16" s="17" t="s">
        <v>87</v>
      </c>
      <c r="O16" s="17">
        <v>20190729</v>
      </c>
      <c r="P16" s="17">
        <v>20191112</v>
      </c>
      <c r="Q16" s="17">
        <v>1110</v>
      </c>
      <c r="R16" s="17">
        <v>26655593</v>
      </c>
      <c r="S16" s="17" t="s">
        <v>76</v>
      </c>
      <c r="T16" s="17" t="s">
        <v>63</v>
      </c>
      <c r="U16" s="17" t="s">
        <v>88</v>
      </c>
      <c r="V16" s="17">
        <f t="shared" si="14"/>
        <v>75</v>
      </c>
      <c r="W16" s="17">
        <v>75000</v>
      </c>
      <c r="X16" s="17" t="s">
        <v>89</v>
      </c>
      <c r="Y16" s="17" t="s">
        <v>80</v>
      </c>
      <c r="Z16" s="17">
        <v>20191112</v>
      </c>
      <c r="AA16" s="17" t="s">
        <v>78</v>
      </c>
      <c r="AB16" s="17">
        <v>1</v>
      </c>
      <c r="AC16" s="17" t="str">
        <f>IFERROR(VLOOKUP(A16,[1]Cruces!AJ:AK,2,0),VLOOKUP(CONCATENATE(X16,AA16),[1]Cruces!G:H,2,0))</f>
        <v>Solicitud de Obra</v>
      </c>
      <c r="AD16" s="17">
        <f t="shared" si="0"/>
        <v>29</v>
      </c>
      <c r="AE16" s="17">
        <f t="shared" si="1"/>
        <v>7</v>
      </c>
      <c r="AF16" s="17">
        <f t="shared" si="2"/>
        <v>2019</v>
      </c>
      <c r="AG16" s="17" t="str">
        <f>IFERROR(VLOOKUP(MID(A16,2,4)*1,[1]Cruces!K:L,2,0),"Verificar")</f>
        <v>Atlántico Norte</v>
      </c>
      <c r="AH16" s="17">
        <f t="shared" ca="1" si="3"/>
        <v>485</v>
      </c>
      <c r="AI16" s="17" t="str">
        <f>IFERROR(VLOOKUP(U16,[1]Cruces!$O$1:$P$6,2,0),"Sin Orden")</f>
        <v>Resuelta</v>
      </c>
      <c r="AJ16" s="17">
        <f t="shared" si="4"/>
        <v>12</v>
      </c>
      <c r="AK16" s="17">
        <f t="shared" si="5"/>
        <v>11</v>
      </c>
      <c r="AL16" s="17">
        <f t="shared" si="6"/>
        <v>2019</v>
      </c>
      <c r="AM16" s="17">
        <f t="shared" ca="1" si="7"/>
        <v>379</v>
      </c>
      <c r="AN16" s="18" t="str">
        <f>IFERROR(VLOOKUP(R16*1,'[1]Ordenes de Servicio'!G:K,5,0),"No Cruza")</f>
        <v>No Cruza</v>
      </c>
      <c r="AO16" s="17">
        <f t="shared" ca="1" si="8"/>
        <v>106</v>
      </c>
      <c r="AP16" s="17">
        <f t="shared" si="9"/>
        <v>12</v>
      </c>
      <c r="AQ16" s="17">
        <f t="shared" si="10"/>
        <v>11</v>
      </c>
      <c r="AR16" s="17">
        <f t="shared" si="11"/>
        <v>2019</v>
      </c>
      <c r="AS16" s="17">
        <f t="shared" ca="1" si="12"/>
        <v>379</v>
      </c>
      <c r="AT16" s="17" t="str">
        <f t="shared" ca="1" si="15"/>
        <v>Si</v>
      </c>
      <c r="AU16" s="17">
        <f t="shared" si="13"/>
        <v>0</v>
      </c>
      <c r="AV16" s="17" t="str">
        <f>+VLOOKUP(B16,[1]Cruces!S:T,2,0)</f>
        <v>8. Puesta en Servicio</v>
      </c>
    </row>
    <row r="17" spans="1:48" hidden="1" x14ac:dyDescent="0.25">
      <c r="A17" s="17" t="s">
        <v>134</v>
      </c>
      <c r="B17" s="17" t="s">
        <v>68</v>
      </c>
      <c r="C17" s="17">
        <v>0</v>
      </c>
      <c r="D17" s="17">
        <v>0</v>
      </c>
      <c r="E17" s="17" t="s">
        <v>55</v>
      </c>
      <c r="F17" s="17" t="s">
        <v>120</v>
      </c>
      <c r="G17" s="17" t="s">
        <v>135</v>
      </c>
      <c r="H17" s="17">
        <v>0</v>
      </c>
      <c r="I17" s="17" t="s">
        <v>71</v>
      </c>
      <c r="J17" s="17" t="s">
        <v>59</v>
      </c>
      <c r="K17" s="17" t="s">
        <v>97</v>
      </c>
      <c r="L17" s="17" t="s">
        <v>122</v>
      </c>
      <c r="M17" s="17" t="s">
        <v>123</v>
      </c>
      <c r="N17" s="17" t="s">
        <v>75</v>
      </c>
      <c r="O17" s="17">
        <v>20181122</v>
      </c>
      <c r="P17" s="17">
        <v>20190919</v>
      </c>
      <c r="Q17" s="17">
        <v>1110</v>
      </c>
      <c r="R17" s="17">
        <v>25753029</v>
      </c>
      <c r="S17" s="17" t="s">
        <v>100</v>
      </c>
      <c r="T17" s="17" t="s">
        <v>63</v>
      </c>
      <c r="U17" s="17" t="s">
        <v>91</v>
      </c>
      <c r="V17" s="17">
        <f t="shared" si="14"/>
        <v>930</v>
      </c>
      <c r="W17" s="17">
        <v>930000</v>
      </c>
      <c r="X17" s="17" t="s">
        <v>64</v>
      </c>
      <c r="Y17" s="17" t="s">
        <v>136</v>
      </c>
      <c r="Z17" s="17">
        <v>20190924</v>
      </c>
      <c r="AA17" s="17" t="s">
        <v>137</v>
      </c>
      <c r="AB17" s="17">
        <v>1</v>
      </c>
      <c r="AC17" s="17" t="str">
        <f>IFERROR(VLOOKUP(A17,[1]Cruces!AJ:AK,2,0),VLOOKUP(CONCATENATE(X17,AA17),[1]Cruces!G:H,2,0))</f>
        <v>Solicitud de Obra</v>
      </c>
      <c r="AD17" s="17">
        <f t="shared" si="0"/>
        <v>22</v>
      </c>
      <c r="AE17" s="17">
        <f t="shared" si="1"/>
        <v>11</v>
      </c>
      <c r="AF17" s="17">
        <f t="shared" si="2"/>
        <v>2018</v>
      </c>
      <c r="AG17" s="17" t="str">
        <f>IFERROR(VLOOKUP(MID(A17,2,4)*1,[1]Cruces!K:L,2,0),"Verificar")</f>
        <v>Atlántico Norte</v>
      </c>
      <c r="AH17" s="17">
        <f t="shared" ca="1" si="3"/>
        <v>734</v>
      </c>
      <c r="AI17" s="17" t="str">
        <f>IFERROR(VLOOKUP(U17,[1]Cruces!$O$1:$P$6,2,0),"Sin Orden")</f>
        <v>Resuelta</v>
      </c>
      <c r="AJ17" s="17">
        <f t="shared" si="4"/>
        <v>24</v>
      </c>
      <c r="AK17" s="17">
        <f t="shared" si="5"/>
        <v>9</v>
      </c>
      <c r="AL17" s="17">
        <f t="shared" si="6"/>
        <v>2019</v>
      </c>
      <c r="AM17" s="17">
        <f t="shared" ca="1" si="7"/>
        <v>428</v>
      </c>
      <c r="AN17" s="18" t="str">
        <f>IFERROR(VLOOKUP(R17*1,'[1]Ordenes de Servicio'!G:K,5,0),"No Cruza")</f>
        <v>No Cruza</v>
      </c>
      <c r="AO17" s="17">
        <f t="shared" ca="1" si="8"/>
        <v>306</v>
      </c>
      <c r="AP17" s="17">
        <f t="shared" si="9"/>
        <v>19</v>
      </c>
      <c r="AQ17" s="17">
        <f t="shared" si="10"/>
        <v>9</v>
      </c>
      <c r="AR17" s="17">
        <f t="shared" si="11"/>
        <v>2019</v>
      </c>
      <c r="AS17" s="17">
        <f t="shared" ca="1" si="12"/>
        <v>433</v>
      </c>
      <c r="AT17" s="17" t="str">
        <f t="shared" ca="1" si="15"/>
        <v>Si</v>
      </c>
      <c r="AU17" s="17">
        <f t="shared" si="13"/>
        <v>5</v>
      </c>
      <c r="AV17" s="17" t="str">
        <f>+VLOOKUP(B17,[1]Cruces!S:T,2,0)</f>
        <v>5. Consultoría / Adjudicación</v>
      </c>
    </row>
    <row r="18" spans="1:48" hidden="1" x14ac:dyDescent="0.25">
      <c r="A18" s="17" t="s">
        <v>138</v>
      </c>
      <c r="B18" s="17" t="s">
        <v>68</v>
      </c>
      <c r="C18" s="17">
        <v>0</v>
      </c>
      <c r="D18" s="17">
        <v>0</v>
      </c>
      <c r="E18" s="17" t="s">
        <v>55</v>
      </c>
      <c r="F18" s="17" t="s">
        <v>69</v>
      </c>
      <c r="G18" s="17" t="s">
        <v>139</v>
      </c>
      <c r="H18" s="17">
        <v>0</v>
      </c>
      <c r="I18" s="17" t="s">
        <v>71</v>
      </c>
      <c r="J18" s="17" t="s">
        <v>59</v>
      </c>
      <c r="K18" s="17" t="s">
        <v>140</v>
      </c>
      <c r="L18" s="17" t="s">
        <v>141</v>
      </c>
      <c r="M18" s="17" t="s">
        <v>142</v>
      </c>
      <c r="N18" s="17" t="s">
        <v>75</v>
      </c>
      <c r="O18" s="17">
        <v>20200728</v>
      </c>
      <c r="P18" s="17">
        <v>20200916</v>
      </c>
      <c r="Q18" s="17">
        <v>3160</v>
      </c>
      <c r="R18" s="17">
        <v>27889233</v>
      </c>
      <c r="S18" s="17" t="s">
        <v>100</v>
      </c>
      <c r="T18" s="17" t="s">
        <v>63</v>
      </c>
      <c r="U18" s="17" t="s">
        <v>91</v>
      </c>
      <c r="V18" s="17">
        <f t="shared" si="14"/>
        <v>45</v>
      </c>
      <c r="W18" s="17">
        <v>45000</v>
      </c>
      <c r="X18" s="17" t="s">
        <v>64</v>
      </c>
      <c r="Y18" s="17" t="s">
        <v>68</v>
      </c>
      <c r="Z18" s="17">
        <v>20200916</v>
      </c>
      <c r="AA18" s="17" t="s">
        <v>78</v>
      </c>
      <c r="AB18" s="17">
        <v>1</v>
      </c>
      <c r="AC18" s="17" t="str">
        <f>IFERROR(VLOOKUP(A18,[1]Cruces!AJ:AK,2,0),VLOOKUP(CONCATENATE(X18,AA18),[1]Cruces!G:H,2,0))</f>
        <v>Solicitud de Obra</v>
      </c>
      <c r="AD18" s="17">
        <f t="shared" si="0"/>
        <v>28</v>
      </c>
      <c r="AE18" s="17">
        <f t="shared" si="1"/>
        <v>7</v>
      </c>
      <c r="AF18" s="17">
        <f t="shared" si="2"/>
        <v>2020</v>
      </c>
      <c r="AG18" s="17" t="str">
        <f>IFERROR(VLOOKUP(MID(A18,2,4)*1,[1]Cruces!K:L,2,0),"Verificar")</f>
        <v>Verificar</v>
      </c>
      <c r="AH18" s="17">
        <f t="shared" ca="1" si="3"/>
        <v>120</v>
      </c>
      <c r="AI18" s="17" t="str">
        <f>IFERROR(VLOOKUP(U18,[1]Cruces!$O$1:$P$6,2,0),"Sin Orden")</f>
        <v>Resuelta</v>
      </c>
      <c r="AJ18" s="17">
        <f t="shared" si="4"/>
        <v>16</v>
      </c>
      <c r="AK18" s="17">
        <f t="shared" si="5"/>
        <v>9</v>
      </c>
      <c r="AL18" s="17">
        <f t="shared" si="6"/>
        <v>2020</v>
      </c>
      <c r="AM18" s="17">
        <f t="shared" ca="1" si="7"/>
        <v>70</v>
      </c>
      <c r="AN18" s="18" t="str">
        <f>IFERROR(VLOOKUP(R18*1,'[1]Ordenes de Servicio'!G:K,5,0),"No Cruza")</f>
        <v>No Cruza</v>
      </c>
      <c r="AO18" s="17">
        <f t="shared" ca="1" si="8"/>
        <v>50</v>
      </c>
      <c r="AP18" s="17">
        <f t="shared" si="9"/>
        <v>16</v>
      </c>
      <c r="AQ18" s="17">
        <f t="shared" si="10"/>
        <v>9</v>
      </c>
      <c r="AR18" s="17">
        <f t="shared" si="11"/>
        <v>2020</v>
      </c>
      <c r="AS18" s="17">
        <f t="shared" ca="1" si="12"/>
        <v>70</v>
      </c>
      <c r="AT18" s="17" t="str">
        <f t="shared" ca="1" si="15"/>
        <v>No</v>
      </c>
      <c r="AU18" s="17">
        <f t="shared" si="13"/>
        <v>0</v>
      </c>
      <c r="AV18" s="17" t="str">
        <f>+VLOOKUP(B18,[1]Cruces!S:T,2,0)</f>
        <v>5. Consultoría / Adjudicación</v>
      </c>
    </row>
    <row r="19" spans="1:48" hidden="1" x14ac:dyDescent="0.25">
      <c r="A19" s="17" t="s">
        <v>7086</v>
      </c>
      <c r="B19" s="17" t="s">
        <v>1943</v>
      </c>
      <c r="C19" s="17">
        <v>0</v>
      </c>
      <c r="D19" s="17">
        <v>0</v>
      </c>
      <c r="E19" s="17" t="s">
        <v>55</v>
      </c>
      <c r="F19" s="17" t="s">
        <v>126</v>
      </c>
      <c r="G19" s="17" t="s">
        <v>7087</v>
      </c>
      <c r="H19" s="17">
        <v>3016047720</v>
      </c>
      <c r="I19" s="17" t="s">
        <v>71</v>
      </c>
      <c r="J19" s="17" t="s">
        <v>59</v>
      </c>
      <c r="K19" s="17" t="s">
        <v>7088</v>
      </c>
      <c r="L19" s="17" t="s">
        <v>7089</v>
      </c>
      <c r="M19" s="17" t="s">
        <v>7090</v>
      </c>
      <c r="N19" s="17" t="s">
        <v>1946</v>
      </c>
      <c r="O19" s="17">
        <v>20201113</v>
      </c>
      <c r="P19" s="17">
        <v>20201113</v>
      </c>
      <c r="Q19" s="17">
        <v>7752</v>
      </c>
      <c r="R19" s="17">
        <v>28283495</v>
      </c>
      <c r="S19" s="17" t="s">
        <v>6601</v>
      </c>
      <c r="T19" s="17" t="s">
        <v>7091</v>
      </c>
      <c r="U19" s="17" t="s">
        <v>77</v>
      </c>
      <c r="V19" s="17">
        <f t="shared" si="14"/>
        <v>3.5</v>
      </c>
      <c r="W19" s="17">
        <v>3500</v>
      </c>
      <c r="X19" s="17" t="s">
        <v>7065</v>
      </c>
      <c r="Y19" s="17" t="s">
        <v>1943</v>
      </c>
      <c r="Z19" s="17">
        <v>20201113</v>
      </c>
      <c r="AA19" s="17" t="s">
        <v>1947</v>
      </c>
      <c r="AB19" s="17">
        <v>1</v>
      </c>
      <c r="AC19" s="17" t="str">
        <f>IFERROR(VLOOKUP(A19,[1]Cruces!AJ:AK,2,0),VLOOKUP(CONCATENATE(X19,AA19),[1]Cruces!G:H,2,0))</f>
        <v>Solicitud por BT</v>
      </c>
      <c r="AD19" s="17">
        <f t="shared" si="0"/>
        <v>13</v>
      </c>
      <c r="AE19" s="17">
        <f t="shared" si="1"/>
        <v>11</v>
      </c>
      <c r="AF19" s="17">
        <f t="shared" si="2"/>
        <v>2020</v>
      </c>
      <c r="AG19" s="17" t="str">
        <f>IFERROR(VLOOKUP(MID(A19,2,4)*1,[1]Cruces!K:L,2,0),"Verificar")</f>
        <v>Guajira</v>
      </c>
      <c r="AH19" s="17">
        <f t="shared" ca="1" si="3"/>
        <v>12</v>
      </c>
      <c r="AI19" s="17" t="str">
        <f>IFERROR(VLOOKUP(U19,[1]Cruces!$O$1:$P$6,2,0),"Sin Orden")</f>
        <v>Pendiente</v>
      </c>
      <c r="AJ19" s="17">
        <f t="shared" si="4"/>
        <v>13</v>
      </c>
      <c r="AK19" s="17">
        <f t="shared" si="5"/>
        <v>11</v>
      </c>
      <c r="AL19" s="17">
        <f t="shared" si="6"/>
        <v>2020</v>
      </c>
      <c r="AM19" s="17">
        <f t="shared" ca="1" si="7"/>
        <v>12</v>
      </c>
      <c r="AN19" s="18" t="str">
        <f>IFERROR(VLOOKUP(R19*1,'[1]Ordenes de Servicio'!G:K,5,0),"No Cruza")</f>
        <v>No Cruza</v>
      </c>
      <c r="AO19" s="17">
        <f t="shared" ca="1" si="8"/>
        <v>12</v>
      </c>
      <c r="AP19" s="17">
        <f t="shared" si="9"/>
        <v>13</v>
      </c>
      <c r="AQ19" s="17">
        <f t="shared" si="10"/>
        <v>11</v>
      </c>
      <c r="AR19" s="17">
        <f t="shared" si="11"/>
        <v>2020</v>
      </c>
      <c r="AS19" s="17">
        <f t="shared" ca="1" si="12"/>
        <v>12</v>
      </c>
      <c r="AT19" s="17" t="str">
        <f t="shared" ca="1" si="15"/>
        <v>No</v>
      </c>
      <c r="AU19" s="17">
        <f t="shared" si="13"/>
        <v>0</v>
      </c>
      <c r="AV19" s="17" t="str">
        <f>+VLOOKUP(B19,[1]Cruces!S:T,2,0)</f>
        <v>7. Ejecución en Campo OS BT</v>
      </c>
    </row>
    <row r="20" spans="1:48" x14ac:dyDescent="0.25">
      <c r="A20" s="17" t="s">
        <v>143</v>
      </c>
      <c r="B20" s="17" t="s">
        <v>80</v>
      </c>
      <c r="C20" s="17">
        <v>0</v>
      </c>
      <c r="D20" s="17">
        <v>0</v>
      </c>
      <c r="E20" s="17" t="s">
        <v>55</v>
      </c>
      <c r="F20" s="17" t="s">
        <v>107</v>
      </c>
      <c r="G20" s="17" t="s">
        <v>144</v>
      </c>
      <c r="H20" s="17">
        <v>3184277051</v>
      </c>
      <c r="I20" s="17" t="s">
        <v>116</v>
      </c>
      <c r="J20" s="17" t="s">
        <v>59</v>
      </c>
      <c r="K20" s="17" t="s">
        <v>97</v>
      </c>
      <c r="L20" s="17" t="s">
        <v>145</v>
      </c>
      <c r="M20" s="17" t="s">
        <v>146</v>
      </c>
      <c r="N20" s="17" t="s">
        <v>87</v>
      </c>
      <c r="O20" s="17">
        <v>20191105</v>
      </c>
      <c r="P20" s="17">
        <v>20200831</v>
      </c>
      <c r="Q20" s="17">
        <v>7541</v>
      </c>
      <c r="R20" s="17">
        <v>27137583</v>
      </c>
      <c r="S20" s="17" t="s">
        <v>76</v>
      </c>
      <c r="T20" s="17" t="s">
        <v>63</v>
      </c>
      <c r="U20" s="17" t="s">
        <v>88</v>
      </c>
      <c r="V20" s="17">
        <f t="shared" si="14"/>
        <v>5</v>
      </c>
      <c r="W20" s="17">
        <v>5000</v>
      </c>
      <c r="X20" s="17" t="s">
        <v>64</v>
      </c>
      <c r="Y20" s="17" t="s">
        <v>80</v>
      </c>
      <c r="Z20" s="17">
        <v>20200831</v>
      </c>
      <c r="AA20" s="17" t="s">
        <v>78</v>
      </c>
      <c r="AB20" s="17">
        <v>1</v>
      </c>
      <c r="AC20" s="17" t="str">
        <f>IFERROR(VLOOKUP(A20,[1]Cruces!AJ:AK,2,0),VLOOKUP(CONCATENATE(X20,AA20),[1]Cruces!G:H,2,0))</f>
        <v>Solicitud de Obra</v>
      </c>
      <c r="AD20" s="17">
        <f t="shared" si="0"/>
        <v>5</v>
      </c>
      <c r="AE20" s="17">
        <f t="shared" si="1"/>
        <v>11</v>
      </c>
      <c r="AF20" s="17">
        <f t="shared" si="2"/>
        <v>2019</v>
      </c>
      <c r="AG20" s="17" t="str">
        <f>IFERROR(VLOOKUP(MID(A20,2,4)*1,[1]Cruces!K:L,2,0),"Verificar")</f>
        <v>Atlántico Sur</v>
      </c>
      <c r="AH20" s="17">
        <f t="shared" ca="1" si="3"/>
        <v>386</v>
      </c>
      <c r="AI20" s="17" t="str">
        <f>IFERROR(VLOOKUP(U20,[1]Cruces!$O$1:$P$6,2,0),"Sin Orden")</f>
        <v>Resuelta</v>
      </c>
      <c r="AJ20" s="17">
        <f t="shared" si="4"/>
        <v>31</v>
      </c>
      <c r="AK20" s="17">
        <f t="shared" si="5"/>
        <v>8</v>
      </c>
      <c r="AL20" s="17">
        <f t="shared" si="6"/>
        <v>2020</v>
      </c>
      <c r="AM20" s="17">
        <f t="shared" ca="1" si="7"/>
        <v>86</v>
      </c>
      <c r="AN20" s="18" t="str">
        <f>IFERROR(VLOOKUP(R20*1,'[1]Ordenes de Servicio'!G:K,5,0),"No Cruza")</f>
        <v>No Cruza</v>
      </c>
      <c r="AO20" s="17">
        <f t="shared" ca="1" si="8"/>
        <v>300</v>
      </c>
      <c r="AP20" s="17">
        <f t="shared" si="9"/>
        <v>31</v>
      </c>
      <c r="AQ20" s="17">
        <f t="shared" si="10"/>
        <v>8</v>
      </c>
      <c r="AR20" s="17">
        <f t="shared" si="11"/>
        <v>2020</v>
      </c>
      <c r="AS20" s="17">
        <f t="shared" ca="1" si="12"/>
        <v>86</v>
      </c>
      <c r="AT20" s="17" t="str">
        <f t="shared" ca="1" si="15"/>
        <v>No</v>
      </c>
      <c r="AU20" s="17">
        <f t="shared" si="13"/>
        <v>0</v>
      </c>
      <c r="AV20" s="17" t="str">
        <f>+VLOOKUP(B20,[1]Cruces!S:T,2,0)</f>
        <v>8. Puesta en Servicio</v>
      </c>
    </row>
    <row r="21" spans="1:48" hidden="1" x14ac:dyDescent="0.25">
      <c r="A21" s="17" t="s">
        <v>147</v>
      </c>
      <c r="B21" s="17" t="s">
        <v>68</v>
      </c>
      <c r="C21" s="17">
        <v>0</v>
      </c>
      <c r="D21" s="17">
        <v>0</v>
      </c>
      <c r="E21" s="17" t="s">
        <v>55</v>
      </c>
      <c r="F21" s="17" t="s">
        <v>107</v>
      </c>
      <c r="G21" s="17" t="s">
        <v>148</v>
      </c>
      <c r="H21" s="17">
        <v>0</v>
      </c>
      <c r="I21" s="17" t="s">
        <v>71</v>
      </c>
      <c r="J21" s="17" t="s">
        <v>59</v>
      </c>
      <c r="K21" s="17" t="s">
        <v>149</v>
      </c>
      <c r="L21" s="17" t="s">
        <v>117</v>
      </c>
      <c r="M21" s="17" t="s">
        <v>118</v>
      </c>
      <c r="N21" s="17" t="s">
        <v>75</v>
      </c>
      <c r="O21" s="17">
        <v>20200703</v>
      </c>
      <c r="P21" s="17">
        <v>20200728</v>
      </c>
      <c r="Q21" s="17">
        <v>1110</v>
      </c>
      <c r="R21" s="17">
        <v>28027960</v>
      </c>
      <c r="S21" s="17" t="s">
        <v>76</v>
      </c>
      <c r="T21" s="17" t="s">
        <v>63</v>
      </c>
      <c r="U21" s="17" t="s">
        <v>91</v>
      </c>
      <c r="V21" s="17">
        <f t="shared" si="14"/>
        <v>75</v>
      </c>
      <c r="W21" s="17">
        <v>75000</v>
      </c>
      <c r="X21" s="17" t="s">
        <v>64</v>
      </c>
      <c r="Y21" s="17" t="s">
        <v>150</v>
      </c>
      <c r="Z21" s="17">
        <v>20200820</v>
      </c>
      <c r="AA21" s="17" t="s">
        <v>78</v>
      </c>
      <c r="AB21" s="17">
        <v>1</v>
      </c>
      <c r="AC21" s="17" t="str">
        <f>IFERROR(VLOOKUP(A21,[1]Cruces!AJ:AK,2,0),VLOOKUP(CONCATENATE(X21,AA21),[1]Cruces!G:H,2,0))</f>
        <v>Solicitud de Obra</v>
      </c>
      <c r="AD21" s="17">
        <f t="shared" si="0"/>
        <v>3</v>
      </c>
      <c r="AE21" s="17">
        <f t="shared" si="1"/>
        <v>7</v>
      </c>
      <c r="AF21" s="17">
        <f t="shared" si="2"/>
        <v>2020</v>
      </c>
      <c r="AG21" s="17" t="str">
        <f>IFERROR(VLOOKUP(MID(A21,2,4)*1,[1]Cruces!K:L,2,0),"Verificar")</f>
        <v>Atlántico Norte</v>
      </c>
      <c r="AH21" s="17">
        <f t="shared" ca="1" si="3"/>
        <v>145</v>
      </c>
      <c r="AI21" s="17" t="str">
        <f>IFERROR(VLOOKUP(U21,[1]Cruces!$O$1:$P$6,2,0),"Sin Orden")</f>
        <v>Resuelta</v>
      </c>
      <c r="AJ21" s="17">
        <f t="shared" si="4"/>
        <v>20</v>
      </c>
      <c r="AK21" s="17">
        <f t="shared" si="5"/>
        <v>8</v>
      </c>
      <c r="AL21" s="17">
        <f t="shared" si="6"/>
        <v>2020</v>
      </c>
      <c r="AM21" s="17">
        <f t="shared" ca="1" si="7"/>
        <v>97</v>
      </c>
      <c r="AN21" s="18">
        <f>IFERROR(VLOOKUP(R21*1,'[1]Ordenes de Servicio'!G:K,5,0),"No Cruza")</f>
        <v>44063</v>
      </c>
      <c r="AO21" s="17">
        <f t="shared" ca="1" si="8"/>
        <v>48</v>
      </c>
      <c r="AP21" s="17">
        <f t="shared" si="9"/>
        <v>28</v>
      </c>
      <c r="AQ21" s="17">
        <f t="shared" si="10"/>
        <v>7</v>
      </c>
      <c r="AR21" s="17">
        <f t="shared" si="11"/>
        <v>2020</v>
      </c>
      <c r="AS21" s="17">
        <f t="shared" ca="1" si="12"/>
        <v>120</v>
      </c>
      <c r="AT21" s="17" t="str">
        <f t="shared" ca="1" si="15"/>
        <v>No</v>
      </c>
      <c r="AU21" s="17">
        <f t="shared" si="13"/>
        <v>23</v>
      </c>
      <c r="AV21" s="17" t="str">
        <f>+VLOOKUP(B21,[1]Cruces!S:T,2,0)</f>
        <v>5. Consultoría / Adjudicación</v>
      </c>
    </row>
    <row r="22" spans="1:48" hidden="1" x14ac:dyDescent="0.25">
      <c r="A22" s="17" t="s">
        <v>151</v>
      </c>
      <c r="B22" s="17" t="s">
        <v>68</v>
      </c>
      <c r="C22" s="17">
        <v>2180196</v>
      </c>
      <c r="D22" s="17">
        <v>0</v>
      </c>
      <c r="E22" s="17" t="s">
        <v>55</v>
      </c>
      <c r="F22" s="17" t="s">
        <v>107</v>
      </c>
      <c r="G22" s="17" t="s">
        <v>152</v>
      </c>
      <c r="H22" s="17">
        <v>3693975</v>
      </c>
      <c r="I22" s="17" t="s">
        <v>71</v>
      </c>
      <c r="J22" s="17" t="s">
        <v>59</v>
      </c>
      <c r="K22" s="17" t="s">
        <v>97</v>
      </c>
      <c r="L22" s="17" t="s">
        <v>111</v>
      </c>
      <c r="M22" s="17" t="s">
        <v>112</v>
      </c>
      <c r="N22" s="17" t="s">
        <v>75</v>
      </c>
      <c r="O22" s="17">
        <v>20190402</v>
      </c>
      <c r="P22" s="17">
        <v>20190920</v>
      </c>
      <c r="Q22" s="17">
        <v>7551</v>
      </c>
      <c r="R22" s="17">
        <v>26863247</v>
      </c>
      <c r="S22" s="17" t="s">
        <v>76</v>
      </c>
      <c r="T22" s="17" t="s">
        <v>63</v>
      </c>
      <c r="U22" s="17" t="s">
        <v>88</v>
      </c>
      <c r="V22" s="17">
        <f t="shared" si="14"/>
        <v>75</v>
      </c>
      <c r="W22" s="17">
        <v>75000</v>
      </c>
      <c r="X22" s="17" t="s">
        <v>89</v>
      </c>
      <c r="Y22" s="17" t="s">
        <v>105</v>
      </c>
      <c r="Z22" s="17">
        <v>20191106</v>
      </c>
      <c r="AA22" s="17" t="s">
        <v>78</v>
      </c>
      <c r="AB22" s="17">
        <v>1</v>
      </c>
      <c r="AC22" s="17" t="str">
        <f>IFERROR(VLOOKUP(A22,[1]Cruces!AJ:AK,2,0),VLOOKUP(CONCATENATE(X22,AA22),[1]Cruces!G:H,2,0))</f>
        <v>Solicitud de Obra</v>
      </c>
      <c r="AD22" s="17">
        <f t="shared" si="0"/>
        <v>2</v>
      </c>
      <c r="AE22" s="17">
        <f t="shared" si="1"/>
        <v>4</v>
      </c>
      <c r="AF22" s="17">
        <f t="shared" si="2"/>
        <v>2019</v>
      </c>
      <c r="AG22" s="17" t="str">
        <f>IFERROR(VLOOKUP(MID(A22,2,4)*1,[1]Cruces!K:L,2,0),"Verificar")</f>
        <v>Atlántico Norte</v>
      </c>
      <c r="AH22" s="17">
        <f t="shared" ca="1" si="3"/>
        <v>603</v>
      </c>
      <c r="AI22" s="17" t="str">
        <f>IFERROR(VLOOKUP(U22,[1]Cruces!$O$1:$P$6,2,0),"Sin Orden")</f>
        <v>Resuelta</v>
      </c>
      <c r="AJ22" s="17">
        <f t="shared" si="4"/>
        <v>6</v>
      </c>
      <c r="AK22" s="17">
        <f t="shared" si="5"/>
        <v>11</v>
      </c>
      <c r="AL22" s="17">
        <f t="shared" si="6"/>
        <v>2019</v>
      </c>
      <c r="AM22" s="17">
        <f t="shared" ca="1" si="7"/>
        <v>385</v>
      </c>
      <c r="AN22" s="18" t="str">
        <f>IFERROR(VLOOKUP(R22*1,'[1]Ordenes de Servicio'!G:K,5,0),"No Cruza")</f>
        <v>No Cruza</v>
      </c>
      <c r="AO22" s="17">
        <f t="shared" ca="1" si="8"/>
        <v>218</v>
      </c>
      <c r="AP22" s="17">
        <f t="shared" si="9"/>
        <v>20</v>
      </c>
      <c r="AQ22" s="17">
        <f t="shared" si="10"/>
        <v>9</v>
      </c>
      <c r="AR22" s="17">
        <f t="shared" si="11"/>
        <v>2019</v>
      </c>
      <c r="AS22" s="17">
        <f t="shared" ca="1" si="12"/>
        <v>432</v>
      </c>
      <c r="AT22" s="17" t="str">
        <f t="shared" ca="1" si="15"/>
        <v>Si</v>
      </c>
      <c r="AU22" s="17">
        <f t="shared" si="13"/>
        <v>47</v>
      </c>
      <c r="AV22" s="17" t="str">
        <f>+VLOOKUP(B22,[1]Cruces!S:T,2,0)</f>
        <v>5. Consultoría / Adjudicación</v>
      </c>
    </row>
    <row r="23" spans="1:48" hidden="1" x14ac:dyDescent="0.25">
      <c r="A23" s="17" t="s">
        <v>153</v>
      </c>
      <c r="B23" s="17" t="s">
        <v>68</v>
      </c>
      <c r="C23" s="17">
        <v>0</v>
      </c>
      <c r="D23" s="17">
        <v>0</v>
      </c>
      <c r="E23" s="17" t="s">
        <v>55</v>
      </c>
      <c r="F23" s="17" t="s">
        <v>81</v>
      </c>
      <c r="G23" s="17" t="s">
        <v>154</v>
      </c>
      <c r="H23" s="17">
        <v>3168023214</v>
      </c>
      <c r="I23" s="17" t="s">
        <v>71</v>
      </c>
      <c r="J23" s="17" t="s">
        <v>59</v>
      </c>
      <c r="K23" s="17" t="s">
        <v>155</v>
      </c>
      <c r="L23" s="17" t="s">
        <v>85</v>
      </c>
      <c r="M23" s="17" t="s">
        <v>86</v>
      </c>
      <c r="N23" s="17" t="s">
        <v>75</v>
      </c>
      <c r="O23" s="17">
        <v>20191219</v>
      </c>
      <c r="P23" s="17">
        <v>20200421</v>
      </c>
      <c r="Q23" s="17">
        <v>9343</v>
      </c>
      <c r="R23" s="17">
        <v>28224756</v>
      </c>
      <c r="S23" s="17" t="s">
        <v>76</v>
      </c>
      <c r="T23" s="17" t="s">
        <v>63</v>
      </c>
      <c r="U23" s="17" t="s">
        <v>88</v>
      </c>
      <c r="V23" s="17">
        <f t="shared" si="14"/>
        <v>10</v>
      </c>
      <c r="W23" s="17">
        <v>10000</v>
      </c>
      <c r="X23" s="17" t="s">
        <v>64</v>
      </c>
      <c r="Y23" s="17" t="s">
        <v>136</v>
      </c>
      <c r="Z23" s="17">
        <v>20200504</v>
      </c>
      <c r="AA23" s="17" t="s">
        <v>78</v>
      </c>
      <c r="AB23" s="17">
        <v>1</v>
      </c>
      <c r="AC23" s="17" t="str">
        <f>IFERROR(VLOOKUP(A23,[1]Cruces!AJ:AK,2,0),VLOOKUP(CONCATENATE(X23,AA23),[1]Cruces!G:H,2,0))</f>
        <v>Solicitud de Obra</v>
      </c>
      <c r="AD23" s="17">
        <f t="shared" si="0"/>
        <v>19</v>
      </c>
      <c r="AE23" s="17">
        <f t="shared" si="1"/>
        <v>12</v>
      </c>
      <c r="AF23" s="17">
        <f t="shared" si="2"/>
        <v>2019</v>
      </c>
      <c r="AG23" s="17" t="str">
        <f>IFERROR(VLOOKUP(MID(A23,2,4)*1,[1]Cruces!K:L,2,0),"Verificar")</f>
        <v>Magdalena</v>
      </c>
      <c r="AH23" s="17">
        <f t="shared" ca="1" si="3"/>
        <v>342</v>
      </c>
      <c r="AI23" s="17" t="str">
        <f>IFERROR(VLOOKUP(U23,[1]Cruces!$O$1:$P$6,2,0),"Sin Orden")</f>
        <v>Resuelta</v>
      </c>
      <c r="AJ23" s="17">
        <f t="shared" si="4"/>
        <v>4</v>
      </c>
      <c r="AK23" s="17">
        <f t="shared" si="5"/>
        <v>5</v>
      </c>
      <c r="AL23" s="17">
        <f t="shared" si="6"/>
        <v>2020</v>
      </c>
      <c r="AM23" s="17">
        <f t="shared" ca="1" si="7"/>
        <v>205</v>
      </c>
      <c r="AN23" s="18">
        <f>IFERROR(VLOOKUP(R23*1,'[1]Ordenes de Servicio'!G:K,5,0),"No Cruza")</f>
        <v>44113</v>
      </c>
      <c r="AO23" s="17">
        <f t="shared" ca="1" si="8"/>
        <v>137</v>
      </c>
      <c r="AP23" s="17">
        <f t="shared" si="9"/>
        <v>21</v>
      </c>
      <c r="AQ23" s="17">
        <f t="shared" si="10"/>
        <v>4</v>
      </c>
      <c r="AR23" s="17">
        <f t="shared" si="11"/>
        <v>2020</v>
      </c>
      <c r="AS23" s="17">
        <f t="shared" ca="1" si="12"/>
        <v>218</v>
      </c>
      <c r="AT23" s="17" t="str">
        <f t="shared" ca="1" si="15"/>
        <v>No</v>
      </c>
      <c r="AU23" s="17">
        <f t="shared" si="13"/>
        <v>13</v>
      </c>
      <c r="AV23" s="17" t="str">
        <f>+VLOOKUP(B23,[1]Cruces!S:T,2,0)</f>
        <v>5. Consultoría / Adjudicación</v>
      </c>
    </row>
    <row r="24" spans="1:48" hidden="1" x14ac:dyDescent="0.25">
      <c r="A24" s="17" t="s">
        <v>156</v>
      </c>
      <c r="B24" s="17" t="s">
        <v>68</v>
      </c>
      <c r="C24" s="17">
        <v>7600157</v>
      </c>
      <c r="D24" s="17">
        <v>0</v>
      </c>
      <c r="E24" s="17" t="s">
        <v>55</v>
      </c>
      <c r="F24" s="17" t="s">
        <v>56</v>
      </c>
      <c r="G24" s="17" t="s">
        <v>157</v>
      </c>
      <c r="H24" s="17">
        <v>3006829039</v>
      </c>
      <c r="I24" s="17" t="s">
        <v>116</v>
      </c>
      <c r="J24" s="17" t="s">
        <v>59</v>
      </c>
      <c r="K24" s="17" t="s">
        <v>158</v>
      </c>
      <c r="L24" s="17" t="s">
        <v>117</v>
      </c>
      <c r="M24" s="17" t="s">
        <v>118</v>
      </c>
      <c r="N24" s="17" t="s">
        <v>75</v>
      </c>
      <c r="O24" s="17">
        <v>20191016</v>
      </c>
      <c r="P24" s="17">
        <v>20191207</v>
      </c>
      <c r="Q24" s="17">
        <v>1110</v>
      </c>
      <c r="R24" s="17">
        <v>26832841</v>
      </c>
      <c r="S24" s="17" t="s">
        <v>100</v>
      </c>
      <c r="T24" s="17" t="s">
        <v>63</v>
      </c>
      <c r="U24" s="17" t="s">
        <v>91</v>
      </c>
      <c r="V24" s="17">
        <f t="shared" si="14"/>
        <v>75</v>
      </c>
      <c r="W24" s="17">
        <v>75000</v>
      </c>
      <c r="X24" s="17" t="s">
        <v>89</v>
      </c>
      <c r="Y24" s="17" t="s">
        <v>136</v>
      </c>
      <c r="Z24" s="17">
        <v>20191219</v>
      </c>
      <c r="AA24" s="17" t="s">
        <v>78</v>
      </c>
      <c r="AB24" s="17">
        <v>1</v>
      </c>
      <c r="AC24" s="17" t="str">
        <f>IFERROR(VLOOKUP(A24,[1]Cruces!AJ:AK,2,0),VLOOKUP(CONCATENATE(X24,AA24),[1]Cruces!G:H,2,0))</f>
        <v>Solicitud de Obra</v>
      </c>
      <c r="AD24" s="17">
        <f t="shared" si="0"/>
        <v>16</v>
      </c>
      <c r="AE24" s="17">
        <f t="shared" si="1"/>
        <v>10</v>
      </c>
      <c r="AF24" s="17">
        <f t="shared" si="2"/>
        <v>2019</v>
      </c>
      <c r="AG24" s="17" t="str">
        <f>IFERROR(VLOOKUP(MID(A24,2,4)*1,[1]Cruces!K:L,2,0),"Verificar")</f>
        <v>Atlántico Norte</v>
      </c>
      <c r="AH24" s="17">
        <f t="shared" ca="1" si="3"/>
        <v>406</v>
      </c>
      <c r="AI24" s="17" t="str">
        <f>IFERROR(VLOOKUP(U24,[1]Cruces!$O$1:$P$6,2,0),"Sin Orden")</f>
        <v>Resuelta</v>
      </c>
      <c r="AJ24" s="17">
        <f t="shared" si="4"/>
        <v>19</v>
      </c>
      <c r="AK24" s="17">
        <f t="shared" si="5"/>
        <v>12</v>
      </c>
      <c r="AL24" s="17">
        <f t="shared" si="6"/>
        <v>2019</v>
      </c>
      <c r="AM24" s="17">
        <f t="shared" ca="1" si="7"/>
        <v>342</v>
      </c>
      <c r="AN24" s="18" t="str">
        <f>IFERROR(VLOOKUP(R24*1,'[1]Ordenes de Servicio'!G:K,5,0),"No Cruza")</f>
        <v>No Cruza</v>
      </c>
      <c r="AO24" s="17">
        <f t="shared" ca="1" si="8"/>
        <v>64</v>
      </c>
      <c r="AP24" s="17">
        <f t="shared" si="9"/>
        <v>7</v>
      </c>
      <c r="AQ24" s="17">
        <f t="shared" si="10"/>
        <v>12</v>
      </c>
      <c r="AR24" s="17">
        <f t="shared" si="11"/>
        <v>2019</v>
      </c>
      <c r="AS24" s="17">
        <f t="shared" ca="1" si="12"/>
        <v>354</v>
      </c>
      <c r="AT24" s="17" t="str">
        <f t="shared" ca="1" si="15"/>
        <v>No</v>
      </c>
      <c r="AU24" s="17">
        <f t="shared" si="13"/>
        <v>12</v>
      </c>
      <c r="AV24" s="17" t="str">
        <f>+VLOOKUP(B24,[1]Cruces!S:T,2,0)</f>
        <v>5. Consultoría / Adjudicación</v>
      </c>
    </row>
    <row r="25" spans="1:48" hidden="1" x14ac:dyDescent="0.25">
      <c r="A25" s="17" t="s">
        <v>159</v>
      </c>
      <c r="B25" s="17" t="s">
        <v>54</v>
      </c>
      <c r="C25" s="17">
        <v>1148116</v>
      </c>
      <c r="D25" s="17">
        <v>10055663</v>
      </c>
      <c r="E25" s="17" t="s">
        <v>93</v>
      </c>
      <c r="F25" s="17" t="s">
        <v>81</v>
      </c>
      <c r="G25" s="17" t="s">
        <v>160</v>
      </c>
      <c r="H25" s="17">
        <v>3176400430</v>
      </c>
      <c r="I25" s="17" t="s">
        <v>71</v>
      </c>
      <c r="J25" s="17" t="s">
        <v>161</v>
      </c>
      <c r="K25" s="17" t="s">
        <v>97</v>
      </c>
      <c r="L25" s="17" t="s">
        <v>85</v>
      </c>
      <c r="M25" s="17" t="s">
        <v>86</v>
      </c>
      <c r="N25" s="17" t="s">
        <v>62</v>
      </c>
      <c r="O25" s="17">
        <v>20200428</v>
      </c>
      <c r="P25" s="17">
        <v>20200518</v>
      </c>
      <c r="Q25" s="17">
        <v>3410</v>
      </c>
      <c r="R25" s="17">
        <v>27473548</v>
      </c>
      <c r="S25" s="17" t="s">
        <v>100</v>
      </c>
      <c r="T25" s="17" t="s">
        <v>63</v>
      </c>
      <c r="U25" s="17" t="s">
        <v>91</v>
      </c>
      <c r="V25" s="17">
        <f t="shared" si="14"/>
        <v>45</v>
      </c>
      <c r="W25" s="17">
        <v>45000</v>
      </c>
      <c r="X25" s="17" t="s">
        <v>89</v>
      </c>
      <c r="Y25" s="17" t="s">
        <v>65</v>
      </c>
      <c r="Z25" s="17">
        <v>20200518</v>
      </c>
      <c r="AA25" s="17" t="s">
        <v>78</v>
      </c>
      <c r="AB25" s="17">
        <v>1</v>
      </c>
      <c r="AC25" s="17" t="str">
        <f>IFERROR(VLOOKUP(A25,[1]Cruces!AJ:AK,2,0),VLOOKUP(CONCATENATE(X25,AA25),[1]Cruces!G:H,2,0))</f>
        <v>Solicitud de Obra</v>
      </c>
      <c r="AD25" s="17">
        <f t="shared" si="0"/>
        <v>28</v>
      </c>
      <c r="AE25" s="17">
        <f t="shared" si="1"/>
        <v>4</v>
      </c>
      <c r="AF25" s="17">
        <f t="shared" si="2"/>
        <v>2020</v>
      </c>
      <c r="AG25" s="17" t="str">
        <f>IFERROR(VLOOKUP(MID(A25,2,4)*1,[1]Cruces!K:L,2,0),"Verificar")</f>
        <v>Magdalena</v>
      </c>
      <c r="AH25" s="17">
        <f t="shared" ca="1" si="3"/>
        <v>211</v>
      </c>
      <c r="AI25" s="17" t="str">
        <f>IFERROR(VLOOKUP(U25,[1]Cruces!$O$1:$P$6,2,0),"Sin Orden")</f>
        <v>Resuelta</v>
      </c>
      <c r="AJ25" s="17">
        <f t="shared" si="4"/>
        <v>18</v>
      </c>
      <c r="AK25" s="17">
        <f t="shared" si="5"/>
        <v>5</v>
      </c>
      <c r="AL25" s="17">
        <f t="shared" si="6"/>
        <v>2020</v>
      </c>
      <c r="AM25" s="17">
        <f t="shared" ca="1" si="7"/>
        <v>191</v>
      </c>
      <c r="AN25" s="18" t="str">
        <f>IFERROR(VLOOKUP(R25*1,'[1]Ordenes de Servicio'!G:K,5,0),"No Cruza")</f>
        <v>No Cruza</v>
      </c>
      <c r="AO25" s="17">
        <f t="shared" ca="1" si="8"/>
        <v>20</v>
      </c>
      <c r="AP25" s="17">
        <f t="shared" si="9"/>
        <v>18</v>
      </c>
      <c r="AQ25" s="17">
        <f t="shared" si="10"/>
        <v>5</v>
      </c>
      <c r="AR25" s="17">
        <f t="shared" si="11"/>
        <v>2020</v>
      </c>
      <c r="AS25" s="17">
        <f t="shared" ca="1" si="12"/>
        <v>191</v>
      </c>
      <c r="AT25" s="17" t="str">
        <f t="shared" ca="1" si="15"/>
        <v>No</v>
      </c>
      <c r="AU25" s="17">
        <f t="shared" si="13"/>
        <v>0</v>
      </c>
      <c r="AV25" s="17" t="str">
        <f>+VLOOKUP(B25,[1]Cruces!S:T,2,0)</f>
        <v>4. Presupuesto de Obra</v>
      </c>
    </row>
    <row r="26" spans="1:48" hidden="1" x14ac:dyDescent="0.25">
      <c r="A26" s="17" t="s">
        <v>7092</v>
      </c>
      <c r="B26" s="17" t="s">
        <v>1943</v>
      </c>
      <c r="C26" s="17">
        <v>0</v>
      </c>
      <c r="D26" s="17">
        <v>0</v>
      </c>
      <c r="E26" s="17" t="s">
        <v>55</v>
      </c>
      <c r="F26" s="17" t="s">
        <v>932</v>
      </c>
      <c r="G26" s="17" t="s">
        <v>7093</v>
      </c>
      <c r="H26" s="17">
        <v>3014589785</v>
      </c>
      <c r="I26" s="17" t="s">
        <v>71</v>
      </c>
      <c r="J26" s="17" t="s">
        <v>59</v>
      </c>
      <c r="K26" s="17" t="s">
        <v>7094</v>
      </c>
      <c r="L26" s="17" t="s">
        <v>7095</v>
      </c>
      <c r="M26" s="17" t="s">
        <v>7096</v>
      </c>
      <c r="N26" s="17" t="s">
        <v>1946</v>
      </c>
      <c r="O26" s="17">
        <v>20201117</v>
      </c>
      <c r="P26" s="17">
        <v>20201117</v>
      </c>
      <c r="Q26" s="17">
        <v>3410</v>
      </c>
      <c r="R26" s="17">
        <v>28286754</v>
      </c>
      <c r="S26" s="17" t="s">
        <v>6601</v>
      </c>
      <c r="T26" s="17" t="s">
        <v>63</v>
      </c>
      <c r="U26" s="17" t="s">
        <v>77</v>
      </c>
      <c r="V26" s="17">
        <f t="shared" si="14"/>
        <v>2</v>
      </c>
      <c r="W26" s="17">
        <v>2000</v>
      </c>
      <c r="X26" s="17" t="s">
        <v>7065</v>
      </c>
      <c r="Y26" s="17" t="s">
        <v>1943</v>
      </c>
      <c r="Z26" s="17">
        <v>20201117</v>
      </c>
      <c r="AA26" s="17" t="s">
        <v>1947</v>
      </c>
      <c r="AB26" s="17">
        <v>1</v>
      </c>
      <c r="AC26" s="17" t="str">
        <f>IFERROR(VLOOKUP(A26,[1]Cruces!AJ:AK,2,0),VLOOKUP(CONCATENATE(X26,AA26),[1]Cruces!G:H,2,0))</f>
        <v>Solicitud por BT</v>
      </c>
      <c r="AD26" s="17">
        <f t="shared" si="0"/>
        <v>17</v>
      </c>
      <c r="AE26" s="17">
        <f t="shared" si="1"/>
        <v>11</v>
      </c>
      <c r="AF26" s="17">
        <f t="shared" si="2"/>
        <v>2020</v>
      </c>
      <c r="AG26" s="17" t="str">
        <f>IFERROR(VLOOKUP(MID(A26,2,4)*1,[1]Cruces!K:L,2,0),"Verificar")</f>
        <v>Magdalena</v>
      </c>
      <c r="AH26" s="17">
        <f t="shared" ca="1" si="3"/>
        <v>8</v>
      </c>
      <c r="AI26" s="17" t="str">
        <f>IFERROR(VLOOKUP(U26,[1]Cruces!$O$1:$P$6,2,0),"Sin Orden")</f>
        <v>Pendiente</v>
      </c>
      <c r="AJ26" s="17">
        <f t="shared" si="4"/>
        <v>17</v>
      </c>
      <c r="AK26" s="17">
        <f t="shared" si="5"/>
        <v>11</v>
      </c>
      <c r="AL26" s="17">
        <f t="shared" si="6"/>
        <v>2020</v>
      </c>
      <c r="AM26" s="17">
        <f t="shared" ca="1" si="7"/>
        <v>8</v>
      </c>
      <c r="AN26" s="18" t="str">
        <f>IFERROR(VLOOKUP(R26*1,'[1]Ordenes de Servicio'!G:K,5,0),"No Cruza")</f>
        <v>No Cruza</v>
      </c>
      <c r="AO26" s="17">
        <f t="shared" ca="1" si="8"/>
        <v>8</v>
      </c>
      <c r="AP26" s="17">
        <f t="shared" si="9"/>
        <v>17</v>
      </c>
      <c r="AQ26" s="17">
        <f t="shared" si="10"/>
        <v>11</v>
      </c>
      <c r="AR26" s="17">
        <f t="shared" si="11"/>
        <v>2020</v>
      </c>
      <c r="AS26" s="17">
        <f t="shared" ca="1" si="12"/>
        <v>8</v>
      </c>
      <c r="AT26" s="17" t="str">
        <f t="shared" ca="1" si="15"/>
        <v>No</v>
      </c>
      <c r="AU26" s="17">
        <f t="shared" si="13"/>
        <v>0</v>
      </c>
      <c r="AV26" s="17" t="str">
        <f>+VLOOKUP(B26,[1]Cruces!S:T,2,0)</f>
        <v>7. Ejecución en Campo OS BT</v>
      </c>
    </row>
    <row r="27" spans="1:48" hidden="1" x14ac:dyDescent="0.25">
      <c r="A27" s="17" t="s">
        <v>162</v>
      </c>
      <c r="B27" s="17" t="s">
        <v>68</v>
      </c>
      <c r="C27" s="17">
        <v>8514649</v>
      </c>
      <c r="D27" s="17">
        <v>20166191</v>
      </c>
      <c r="E27" s="17" t="s">
        <v>93</v>
      </c>
      <c r="F27" s="17" t="s">
        <v>163</v>
      </c>
      <c r="G27" s="17" t="s">
        <v>164</v>
      </c>
      <c r="H27" s="17">
        <v>3314108</v>
      </c>
      <c r="I27" s="17" t="s">
        <v>165</v>
      </c>
      <c r="J27" s="17" t="s">
        <v>166</v>
      </c>
      <c r="K27" s="17" t="s">
        <v>167</v>
      </c>
      <c r="L27" s="17" t="s">
        <v>111</v>
      </c>
      <c r="M27" s="17" t="s">
        <v>112</v>
      </c>
      <c r="N27" s="17" t="s">
        <v>75</v>
      </c>
      <c r="O27" s="17">
        <v>20201015</v>
      </c>
      <c r="P27" s="17">
        <v>20201030</v>
      </c>
      <c r="Q27" s="17">
        <v>9510</v>
      </c>
      <c r="R27" s="17">
        <v>28271598</v>
      </c>
      <c r="S27" s="17" t="s">
        <v>76</v>
      </c>
      <c r="T27" s="17" t="s">
        <v>63</v>
      </c>
      <c r="U27" s="17" t="s">
        <v>77</v>
      </c>
      <c r="V27" s="17">
        <f t="shared" si="14"/>
        <v>45</v>
      </c>
      <c r="W27" s="17">
        <v>45000</v>
      </c>
      <c r="X27" s="17" t="s">
        <v>89</v>
      </c>
      <c r="Y27" s="17" t="s">
        <v>150</v>
      </c>
      <c r="Z27" s="17">
        <v>20201106</v>
      </c>
      <c r="AA27" s="17" t="s">
        <v>101</v>
      </c>
      <c r="AB27" s="17">
        <v>1</v>
      </c>
      <c r="AC27" s="17" t="str">
        <f>IFERROR(VLOOKUP(A27,[1]Cruces!AJ:AK,2,0),VLOOKUP(CONCATENATE(X27,AA27),[1]Cruces!G:H,2,0))</f>
        <v>Solicitud de Obra</v>
      </c>
      <c r="AD27" s="17">
        <f t="shared" si="0"/>
        <v>15</v>
      </c>
      <c r="AE27" s="17">
        <f t="shared" si="1"/>
        <v>10</v>
      </c>
      <c r="AF27" s="17">
        <f t="shared" si="2"/>
        <v>2020</v>
      </c>
      <c r="AG27" s="17" t="str">
        <f>IFERROR(VLOOKUP(MID(A27,2,4)*1,[1]Cruces!K:L,2,0),"Verificar")</f>
        <v>Atlántico Norte</v>
      </c>
      <c r="AH27" s="17">
        <f t="shared" ca="1" si="3"/>
        <v>41</v>
      </c>
      <c r="AI27" s="17" t="str">
        <f>IFERROR(VLOOKUP(U27,[1]Cruces!$O$1:$P$6,2,0),"Sin Orden")</f>
        <v>Pendiente</v>
      </c>
      <c r="AJ27" s="17">
        <f t="shared" si="4"/>
        <v>6</v>
      </c>
      <c r="AK27" s="17">
        <f t="shared" si="5"/>
        <v>11</v>
      </c>
      <c r="AL27" s="17">
        <f t="shared" si="6"/>
        <v>2020</v>
      </c>
      <c r="AM27" s="17">
        <f t="shared" ca="1" si="7"/>
        <v>19</v>
      </c>
      <c r="AN27" s="18" t="str">
        <f>IFERROR(VLOOKUP(R27*1,'[1]Ordenes de Servicio'!G:K,5,0),"No Cruza")</f>
        <v>No Cruza</v>
      </c>
      <c r="AO27" s="17">
        <f t="shared" ca="1" si="8"/>
        <v>19</v>
      </c>
      <c r="AP27" s="17">
        <f t="shared" si="9"/>
        <v>30</v>
      </c>
      <c r="AQ27" s="17">
        <f t="shared" si="10"/>
        <v>10</v>
      </c>
      <c r="AR27" s="17">
        <f t="shared" si="11"/>
        <v>2020</v>
      </c>
      <c r="AS27" s="17">
        <f t="shared" ca="1" si="12"/>
        <v>26</v>
      </c>
      <c r="AT27" s="17" t="str">
        <f t="shared" ca="1" si="15"/>
        <v>No</v>
      </c>
      <c r="AU27" s="17">
        <f t="shared" si="13"/>
        <v>7</v>
      </c>
      <c r="AV27" s="17" t="str">
        <f>+VLOOKUP(B27,[1]Cruces!S:T,2,0)</f>
        <v>5. Consultoría / Adjudicación</v>
      </c>
    </row>
    <row r="28" spans="1:48" hidden="1" x14ac:dyDescent="0.25">
      <c r="A28" s="17" t="s">
        <v>7097</v>
      </c>
      <c r="B28" s="17" t="s">
        <v>569</v>
      </c>
      <c r="C28" s="17">
        <v>0</v>
      </c>
      <c r="D28" s="17">
        <v>0</v>
      </c>
      <c r="E28" s="17" t="s">
        <v>55</v>
      </c>
      <c r="F28" s="17" t="s">
        <v>7098</v>
      </c>
      <c r="G28" s="17" t="s">
        <v>7099</v>
      </c>
      <c r="H28" s="17">
        <v>3148109361</v>
      </c>
      <c r="I28" s="17" t="s">
        <v>71</v>
      </c>
      <c r="J28" s="17" t="s">
        <v>59</v>
      </c>
      <c r="K28" s="17" t="s">
        <v>7100</v>
      </c>
      <c r="L28" s="17" t="s">
        <v>7101</v>
      </c>
      <c r="M28" s="17" t="s">
        <v>7102</v>
      </c>
      <c r="N28" s="17" t="s">
        <v>572</v>
      </c>
      <c r="O28" s="17">
        <v>20201030</v>
      </c>
      <c r="P28" s="17">
        <v>20201030</v>
      </c>
      <c r="Q28" s="17">
        <v>1180</v>
      </c>
      <c r="R28" s="17">
        <v>0</v>
      </c>
      <c r="S28" s="17"/>
      <c r="T28" s="17" t="s">
        <v>63</v>
      </c>
      <c r="U28" s="17"/>
      <c r="V28" s="17">
        <f t="shared" si="14"/>
        <v>3</v>
      </c>
      <c r="W28" s="17">
        <v>3000</v>
      </c>
      <c r="X28" s="17" t="s">
        <v>7065</v>
      </c>
      <c r="Y28" s="17" t="s">
        <v>569</v>
      </c>
      <c r="Z28" s="17">
        <v>20201030</v>
      </c>
      <c r="AA28" s="17" t="s">
        <v>1947</v>
      </c>
      <c r="AB28" s="17">
        <v>1</v>
      </c>
      <c r="AC28" s="17" t="str">
        <f>IFERROR(VLOOKUP(A28,[1]Cruces!AJ:AK,2,0),VLOOKUP(CONCATENATE(X28,AA28),[1]Cruces!G:H,2,0))</f>
        <v>Solicitud por BT</v>
      </c>
      <c r="AD28" s="17">
        <f t="shared" si="0"/>
        <v>30</v>
      </c>
      <c r="AE28" s="17">
        <f t="shared" si="1"/>
        <v>10</v>
      </c>
      <c r="AF28" s="17">
        <f t="shared" si="2"/>
        <v>2020</v>
      </c>
      <c r="AG28" s="17" t="str">
        <f>IFERROR(VLOOKUP(MID(A28,2,4)*1,[1]Cruces!K:L,2,0),"Verificar")</f>
        <v>Atlántico Norte</v>
      </c>
      <c r="AH28" s="17">
        <f t="shared" ca="1" si="3"/>
        <v>26</v>
      </c>
      <c r="AI28" s="17" t="str">
        <f>IFERROR(VLOOKUP(U28,[1]Cruces!$O$1:$P$6,2,0),"Sin Orden")</f>
        <v>Sin Orden</v>
      </c>
      <c r="AJ28" s="17">
        <f t="shared" si="4"/>
        <v>30</v>
      </c>
      <c r="AK28" s="17">
        <f t="shared" si="5"/>
        <v>10</v>
      </c>
      <c r="AL28" s="17">
        <f t="shared" si="6"/>
        <v>2020</v>
      </c>
      <c r="AM28" s="17">
        <f t="shared" ca="1" si="7"/>
        <v>26</v>
      </c>
      <c r="AN28" s="18" t="str">
        <f>IFERROR(VLOOKUP(R28*1,'[1]Ordenes de Servicio'!G:K,5,0),"No Cruza")</f>
        <v>No Cruza</v>
      </c>
      <c r="AO28" s="17">
        <f t="shared" ca="1" si="8"/>
        <v>26</v>
      </c>
      <c r="AP28" s="17">
        <f t="shared" si="9"/>
        <v>30</v>
      </c>
      <c r="AQ28" s="17">
        <f t="shared" si="10"/>
        <v>10</v>
      </c>
      <c r="AR28" s="17">
        <f t="shared" si="11"/>
        <v>2020</v>
      </c>
      <c r="AS28" s="17">
        <f t="shared" ca="1" si="12"/>
        <v>26</v>
      </c>
      <c r="AT28" s="17" t="str">
        <f t="shared" ca="1" si="15"/>
        <v>No</v>
      </c>
      <c r="AU28" s="17">
        <f t="shared" si="13"/>
        <v>0</v>
      </c>
      <c r="AV28" s="17" t="str">
        <f>+VLOOKUP(B28,[1]Cruces!S:T,2,0)</f>
        <v>1. Solicitud</v>
      </c>
    </row>
    <row r="29" spans="1:48" hidden="1" x14ac:dyDescent="0.25">
      <c r="A29" s="17" t="s">
        <v>168</v>
      </c>
      <c r="B29" s="17" t="s">
        <v>68</v>
      </c>
      <c r="C29" s="17">
        <v>7041765</v>
      </c>
      <c r="D29" s="17">
        <v>0</v>
      </c>
      <c r="E29" s="17" t="s">
        <v>55</v>
      </c>
      <c r="F29" s="17" t="s">
        <v>120</v>
      </c>
      <c r="G29" s="17" t="s">
        <v>169</v>
      </c>
      <c r="H29" s="17">
        <v>3445261</v>
      </c>
      <c r="I29" s="17" t="s">
        <v>104</v>
      </c>
      <c r="J29" s="17" t="s">
        <v>59</v>
      </c>
      <c r="K29" s="17" t="s">
        <v>170</v>
      </c>
      <c r="L29" s="17" t="s">
        <v>122</v>
      </c>
      <c r="M29" s="17" t="s">
        <v>123</v>
      </c>
      <c r="N29" s="17" t="s">
        <v>75</v>
      </c>
      <c r="O29" s="17">
        <v>20180831</v>
      </c>
      <c r="P29" s="17">
        <v>20181003</v>
      </c>
      <c r="Q29" s="17">
        <v>1110</v>
      </c>
      <c r="R29" s="17">
        <v>25589403</v>
      </c>
      <c r="S29" s="17" t="s">
        <v>76</v>
      </c>
      <c r="T29" s="17" t="s">
        <v>63</v>
      </c>
      <c r="U29" s="17" t="s">
        <v>88</v>
      </c>
      <c r="V29" s="17">
        <f t="shared" si="14"/>
        <v>300</v>
      </c>
      <c r="W29" s="17">
        <v>300000</v>
      </c>
      <c r="X29" s="17" t="s">
        <v>89</v>
      </c>
      <c r="Y29" s="17" t="s">
        <v>136</v>
      </c>
      <c r="Z29" s="17">
        <v>20181003</v>
      </c>
      <c r="AA29" s="17" t="s">
        <v>101</v>
      </c>
      <c r="AB29" s="17">
        <v>1</v>
      </c>
      <c r="AC29" s="17" t="str">
        <f>IFERROR(VLOOKUP(A29,[1]Cruces!AJ:AK,2,0),VLOOKUP(CONCATENATE(X29,AA29),[1]Cruces!G:H,2,0))</f>
        <v>Solicitud de Obra</v>
      </c>
      <c r="AD29" s="17">
        <f t="shared" si="0"/>
        <v>31</v>
      </c>
      <c r="AE29" s="17">
        <f t="shared" si="1"/>
        <v>8</v>
      </c>
      <c r="AF29" s="17">
        <f t="shared" si="2"/>
        <v>2018</v>
      </c>
      <c r="AG29" s="17" t="str">
        <f>IFERROR(VLOOKUP(MID(A29,2,4)*1,[1]Cruces!K:L,2,0),"Verificar")</f>
        <v>Atlántico Norte</v>
      </c>
      <c r="AH29" s="17">
        <f t="shared" ca="1" si="3"/>
        <v>817</v>
      </c>
      <c r="AI29" s="17" t="str">
        <f>IFERROR(VLOOKUP(U29,[1]Cruces!$O$1:$P$6,2,0),"Sin Orden")</f>
        <v>Resuelta</v>
      </c>
      <c r="AJ29" s="17">
        <f t="shared" si="4"/>
        <v>3</v>
      </c>
      <c r="AK29" s="17">
        <f t="shared" si="5"/>
        <v>10</v>
      </c>
      <c r="AL29" s="17">
        <f t="shared" si="6"/>
        <v>2018</v>
      </c>
      <c r="AM29" s="17">
        <f t="shared" ca="1" si="7"/>
        <v>784</v>
      </c>
      <c r="AN29" s="18" t="str">
        <f>IFERROR(VLOOKUP(R29*1,'[1]Ordenes de Servicio'!G:K,5,0),"No Cruza")</f>
        <v>No Cruza</v>
      </c>
      <c r="AO29" s="17">
        <f t="shared" ca="1" si="8"/>
        <v>33</v>
      </c>
      <c r="AP29" s="17">
        <f t="shared" si="9"/>
        <v>3</v>
      </c>
      <c r="AQ29" s="17">
        <f t="shared" si="10"/>
        <v>10</v>
      </c>
      <c r="AR29" s="17">
        <f t="shared" si="11"/>
        <v>2018</v>
      </c>
      <c r="AS29" s="17">
        <f t="shared" ca="1" si="12"/>
        <v>784</v>
      </c>
      <c r="AT29" s="17" t="str">
        <f t="shared" ca="1" si="15"/>
        <v>Si</v>
      </c>
      <c r="AU29" s="17">
        <f t="shared" si="13"/>
        <v>0</v>
      </c>
      <c r="AV29" s="17" t="str">
        <f>+VLOOKUP(B29,[1]Cruces!S:T,2,0)</f>
        <v>5. Consultoría / Adjudicación</v>
      </c>
    </row>
    <row r="30" spans="1:48" hidden="1" x14ac:dyDescent="0.25">
      <c r="A30" s="17" t="s">
        <v>174</v>
      </c>
      <c r="B30" s="17" t="s">
        <v>68</v>
      </c>
      <c r="C30" s="17">
        <v>0</v>
      </c>
      <c r="D30" s="17">
        <v>0</v>
      </c>
      <c r="E30" s="17" t="s">
        <v>55</v>
      </c>
      <c r="F30" s="17" t="s">
        <v>126</v>
      </c>
      <c r="G30" s="17" t="s">
        <v>175</v>
      </c>
      <c r="H30" s="17">
        <v>0</v>
      </c>
      <c r="I30" s="17" t="s">
        <v>71</v>
      </c>
      <c r="J30" s="17" t="s">
        <v>59</v>
      </c>
      <c r="K30" s="17" t="s">
        <v>97</v>
      </c>
      <c r="L30" s="17" t="s">
        <v>129</v>
      </c>
      <c r="M30" s="17" t="s">
        <v>130</v>
      </c>
      <c r="N30" s="17" t="s">
        <v>75</v>
      </c>
      <c r="O30" s="17">
        <v>20200604</v>
      </c>
      <c r="P30" s="17">
        <v>20200806</v>
      </c>
      <c r="Q30" s="17">
        <v>9331</v>
      </c>
      <c r="R30" s="17">
        <v>27600626</v>
      </c>
      <c r="S30" s="17" t="s">
        <v>100</v>
      </c>
      <c r="T30" s="17" t="s">
        <v>63</v>
      </c>
      <c r="U30" s="17" t="s">
        <v>91</v>
      </c>
      <c r="V30" s="17">
        <f t="shared" si="14"/>
        <v>15</v>
      </c>
      <c r="W30" s="17">
        <v>15000</v>
      </c>
      <c r="X30" s="17" t="s">
        <v>64</v>
      </c>
      <c r="Y30" s="17" t="s">
        <v>136</v>
      </c>
      <c r="Z30" s="17">
        <v>20200811</v>
      </c>
      <c r="AA30" s="17" t="s">
        <v>176</v>
      </c>
      <c r="AB30" s="17">
        <v>1</v>
      </c>
      <c r="AC30" s="17" t="str">
        <f>IFERROR(VLOOKUP(A30,[1]Cruces!AJ:AK,2,0),VLOOKUP(CONCATENATE(X30,AA30),[1]Cruces!G:H,2,0))</f>
        <v>Solicitud de Obra</v>
      </c>
      <c r="AD30" s="17">
        <f t="shared" si="0"/>
        <v>4</v>
      </c>
      <c r="AE30" s="17">
        <f t="shared" si="1"/>
        <v>6</v>
      </c>
      <c r="AF30" s="17">
        <f t="shared" si="2"/>
        <v>2020</v>
      </c>
      <c r="AG30" s="17" t="str">
        <f>IFERROR(VLOOKUP(MID(A30,2,4)*1,[1]Cruces!K:L,2,0),"Verificar")</f>
        <v>Guajira</v>
      </c>
      <c r="AH30" s="17">
        <f t="shared" ca="1" si="3"/>
        <v>174</v>
      </c>
      <c r="AI30" s="17" t="str">
        <f>IFERROR(VLOOKUP(U30,[1]Cruces!$O$1:$P$6,2,0),"Sin Orden")</f>
        <v>Resuelta</v>
      </c>
      <c r="AJ30" s="17">
        <f t="shared" si="4"/>
        <v>11</v>
      </c>
      <c r="AK30" s="17">
        <f t="shared" si="5"/>
        <v>8</v>
      </c>
      <c r="AL30" s="17">
        <f t="shared" si="6"/>
        <v>2020</v>
      </c>
      <c r="AM30" s="17">
        <f t="shared" ca="1" si="7"/>
        <v>106</v>
      </c>
      <c r="AN30" s="18" t="str">
        <f>IFERROR(VLOOKUP(R30*1,'[1]Ordenes de Servicio'!G:K,5,0),"No Cruza")</f>
        <v>No Cruza</v>
      </c>
      <c r="AO30" s="17">
        <f t="shared" ca="1" si="8"/>
        <v>68</v>
      </c>
      <c r="AP30" s="17">
        <f t="shared" si="9"/>
        <v>6</v>
      </c>
      <c r="AQ30" s="17">
        <f t="shared" si="10"/>
        <v>8</v>
      </c>
      <c r="AR30" s="17">
        <f t="shared" si="11"/>
        <v>2020</v>
      </c>
      <c r="AS30" s="17">
        <f t="shared" ca="1" si="12"/>
        <v>111</v>
      </c>
      <c r="AT30" s="17" t="str">
        <f t="shared" ca="1" si="15"/>
        <v>No</v>
      </c>
      <c r="AU30" s="17">
        <f t="shared" si="13"/>
        <v>5</v>
      </c>
      <c r="AV30" s="17" t="str">
        <f>+VLOOKUP(B30,[1]Cruces!S:T,2,0)</f>
        <v>5. Consultoría / Adjudicación</v>
      </c>
    </row>
    <row r="31" spans="1:48" x14ac:dyDescent="0.25">
      <c r="A31" s="17" t="s">
        <v>177</v>
      </c>
      <c r="B31" s="17" t="s">
        <v>80</v>
      </c>
      <c r="C31" s="17">
        <v>0</v>
      </c>
      <c r="D31" s="17">
        <v>0</v>
      </c>
      <c r="E31" s="17" t="s">
        <v>55</v>
      </c>
      <c r="F31" s="17" t="s">
        <v>107</v>
      </c>
      <c r="G31" s="17" t="s">
        <v>178</v>
      </c>
      <c r="H31" s="17">
        <v>3017946739</v>
      </c>
      <c r="I31" s="17" t="s">
        <v>71</v>
      </c>
      <c r="J31" s="17" t="s">
        <v>59</v>
      </c>
      <c r="K31" s="17" t="s">
        <v>179</v>
      </c>
      <c r="L31" s="17" t="s">
        <v>111</v>
      </c>
      <c r="M31" s="17" t="s">
        <v>112</v>
      </c>
      <c r="N31" s="17" t="s">
        <v>87</v>
      </c>
      <c r="O31" s="17">
        <v>20190619</v>
      </c>
      <c r="P31" s="17">
        <v>20191128</v>
      </c>
      <c r="Q31" s="17">
        <v>1170</v>
      </c>
      <c r="R31" s="17">
        <v>26837228</v>
      </c>
      <c r="S31" s="17" t="s">
        <v>76</v>
      </c>
      <c r="T31" s="17" t="s">
        <v>63</v>
      </c>
      <c r="U31" s="17" t="s">
        <v>88</v>
      </c>
      <c r="V31" s="17">
        <f t="shared" si="14"/>
        <v>112.5</v>
      </c>
      <c r="W31" s="17">
        <v>112500</v>
      </c>
      <c r="X31" s="17" t="s">
        <v>64</v>
      </c>
      <c r="Y31" s="17" t="s">
        <v>80</v>
      </c>
      <c r="Z31" s="17">
        <v>20191128</v>
      </c>
      <c r="AA31" s="17" t="s">
        <v>137</v>
      </c>
      <c r="AB31" s="17">
        <v>1</v>
      </c>
      <c r="AC31" s="17" t="str">
        <f>IFERROR(VLOOKUP(A31,[1]Cruces!AJ:AK,2,0),VLOOKUP(CONCATENATE(X31,AA31),[1]Cruces!G:H,2,0))</f>
        <v>Solicitud de Obra</v>
      </c>
      <c r="AD31" s="17">
        <f t="shared" si="0"/>
        <v>19</v>
      </c>
      <c r="AE31" s="17">
        <f t="shared" si="1"/>
        <v>6</v>
      </c>
      <c r="AF31" s="17">
        <f t="shared" si="2"/>
        <v>2019</v>
      </c>
      <c r="AG31" s="17" t="str">
        <f>IFERROR(VLOOKUP(MID(A31,2,4)*1,[1]Cruces!K:L,2,0),"Verificar")</f>
        <v>Atlántico Norte</v>
      </c>
      <c r="AH31" s="17">
        <f t="shared" ca="1" si="3"/>
        <v>525</v>
      </c>
      <c r="AI31" s="17" t="str">
        <f>IFERROR(VLOOKUP(U31,[1]Cruces!$O$1:$P$6,2,0),"Sin Orden")</f>
        <v>Resuelta</v>
      </c>
      <c r="AJ31" s="17">
        <f t="shared" si="4"/>
        <v>28</v>
      </c>
      <c r="AK31" s="17">
        <f t="shared" si="5"/>
        <v>11</v>
      </c>
      <c r="AL31" s="17">
        <f t="shared" si="6"/>
        <v>2019</v>
      </c>
      <c r="AM31" s="17">
        <f t="shared" ca="1" si="7"/>
        <v>363</v>
      </c>
      <c r="AN31" s="18" t="str">
        <f>IFERROR(VLOOKUP(R31*1,'[1]Ordenes de Servicio'!G:K,5,0),"No Cruza")</f>
        <v>No Cruza</v>
      </c>
      <c r="AO31" s="17">
        <f t="shared" ca="1" si="8"/>
        <v>162</v>
      </c>
      <c r="AP31" s="17">
        <f t="shared" si="9"/>
        <v>28</v>
      </c>
      <c r="AQ31" s="17">
        <f t="shared" si="10"/>
        <v>11</v>
      </c>
      <c r="AR31" s="17">
        <f t="shared" si="11"/>
        <v>2019</v>
      </c>
      <c r="AS31" s="17">
        <f t="shared" ca="1" si="12"/>
        <v>363</v>
      </c>
      <c r="AT31" s="17" t="str">
        <f t="shared" ca="1" si="15"/>
        <v>Si</v>
      </c>
      <c r="AU31" s="17">
        <f t="shared" si="13"/>
        <v>0</v>
      </c>
      <c r="AV31" s="17" t="str">
        <f>+VLOOKUP(B31,[1]Cruces!S:T,2,0)</f>
        <v>8. Puesta en Servicio</v>
      </c>
    </row>
    <row r="32" spans="1:48" hidden="1" x14ac:dyDescent="0.25">
      <c r="A32" s="17" t="s">
        <v>7103</v>
      </c>
      <c r="B32" s="17" t="s">
        <v>7104</v>
      </c>
      <c r="C32" s="17">
        <v>0</v>
      </c>
      <c r="D32" s="17">
        <v>0</v>
      </c>
      <c r="E32" s="17" t="s">
        <v>55</v>
      </c>
      <c r="F32" s="17" t="s">
        <v>5366</v>
      </c>
      <c r="G32" s="17" t="s">
        <v>7105</v>
      </c>
      <c r="H32" s="17">
        <v>3146720546</v>
      </c>
      <c r="I32" s="17" t="s">
        <v>71</v>
      </c>
      <c r="J32" s="17" t="s">
        <v>59</v>
      </c>
      <c r="K32" s="17" t="s">
        <v>97</v>
      </c>
      <c r="L32" s="17" t="s">
        <v>7106</v>
      </c>
      <c r="M32" s="17" t="s">
        <v>7107</v>
      </c>
      <c r="N32" s="17" t="s">
        <v>7108</v>
      </c>
      <c r="O32" s="17">
        <v>20190916</v>
      </c>
      <c r="P32" s="17">
        <v>20190921</v>
      </c>
      <c r="Q32" s="17">
        <v>1180</v>
      </c>
      <c r="R32" s="17">
        <v>26742139</v>
      </c>
      <c r="S32" s="17" t="s">
        <v>6601</v>
      </c>
      <c r="T32" s="17" t="s">
        <v>63</v>
      </c>
      <c r="U32" s="17" t="s">
        <v>91</v>
      </c>
      <c r="V32" s="17">
        <f t="shared" si="14"/>
        <v>3</v>
      </c>
      <c r="W32" s="17">
        <v>3000</v>
      </c>
      <c r="X32" s="17" t="s">
        <v>7065</v>
      </c>
      <c r="Y32" s="17" t="s">
        <v>7104</v>
      </c>
      <c r="Z32" s="17">
        <v>20190921</v>
      </c>
      <c r="AA32" s="17" t="s">
        <v>1947</v>
      </c>
      <c r="AB32" s="17">
        <v>1</v>
      </c>
      <c r="AC32" s="17" t="str">
        <f>IFERROR(VLOOKUP(A32,[1]Cruces!AJ:AK,2,0),VLOOKUP(CONCATENATE(X32,AA32),[1]Cruces!G:H,2,0))</f>
        <v>Solicitud por BT</v>
      </c>
      <c r="AD32" s="17">
        <f t="shared" si="0"/>
        <v>16</v>
      </c>
      <c r="AE32" s="17">
        <f t="shared" si="1"/>
        <v>9</v>
      </c>
      <c r="AF32" s="17">
        <f t="shared" si="2"/>
        <v>2019</v>
      </c>
      <c r="AG32" s="17" t="str">
        <f>IFERROR(VLOOKUP(MID(A32,2,4)*1,[1]Cruces!K:L,2,0),"Verificar")</f>
        <v>Atlántico Norte</v>
      </c>
      <c r="AH32" s="17">
        <f t="shared" ca="1" si="3"/>
        <v>436</v>
      </c>
      <c r="AI32" s="17" t="str">
        <f>IFERROR(VLOOKUP(U32,[1]Cruces!$O$1:$P$6,2,0),"Sin Orden")</f>
        <v>Resuelta</v>
      </c>
      <c r="AJ32" s="17">
        <f t="shared" si="4"/>
        <v>21</v>
      </c>
      <c r="AK32" s="17">
        <f t="shared" si="5"/>
        <v>9</v>
      </c>
      <c r="AL32" s="17">
        <f t="shared" si="6"/>
        <v>2019</v>
      </c>
      <c r="AM32" s="17">
        <f t="shared" ca="1" si="7"/>
        <v>431</v>
      </c>
      <c r="AN32" s="18" t="str">
        <f>IFERROR(VLOOKUP(R32*1,'[1]Ordenes de Servicio'!G:K,5,0),"No Cruza")</f>
        <v>No Cruza</v>
      </c>
      <c r="AO32" s="17">
        <f t="shared" ca="1" si="8"/>
        <v>5</v>
      </c>
      <c r="AP32" s="17">
        <f t="shared" si="9"/>
        <v>21</v>
      </c>
      <c r="AQ32" s="17">
        <f t="shared" si="10"/>
        <v>9</v>
      </c>
      <c r="AR32" s="17">
        <f t="shared" si="11"/>
        <v>2019</v>
      </c>
      <c r="AS32" s="17">
        <f t="shared" ca="1" si="12"/>
        <v>431</v>
      </c>
      <c r="AT32" s="17" t="str">
        <f t="shared" ca="1" si="15"/>
        <v>Si</v>
      </c>
      <c r="AU32" s="17">
        <f t="shared" si="13"/>
        <v>0</v>
      </c>
      <c r="AV32" s="17" t="str">
        <f>+VLOOKUP(B32,[1]Cruces!S:T,2,0)</f>
        <v>7. Ejecución en Campo OS BT</v>
      </c>
    </row>
    <row r="33" spans="1:48" hidden="1" x14ac:dyDescent="0.25">
      <c r="A33" s="17" t="s">
        <v>7109</v>
      </c>
      <c r="B33" s="17" t="s">
        <v>6595</v>
      </c>
      <c r="C33" s="17">
        <v>0</v>
      </c>
      <c r="D33" s="17">
        <v>0</v>
      </c>
      <c r="E33" s="17" t="s">
        <v>55</v>
      </c>
      <c r="F33" s="17" t="s">
        <v>56</v>
      </c>
      <c r="G33" s="17" t="s">
        <v>7110</v>
      </c>
      <c r="H33" s="17">
        <v>3217066562</v>
      </c>
      <c r="I33" s="17" t="s">
        <v>71</v>
      </c>
      <c r="J33" s="17" t="s">
        <v>59</v>
      </c>
      <c r="K33" s="17" t="s">
        <v>97</v>
      </c>
      <c r="L33" s="17" t="s">
        <v>7111</v>
      </c>
      <c r="M33" s="17" t="s">
        <v>7112</v>
      </c>
      <c r="N33" s="17" t="s">
        <v>6600</v>
      </c>
      <c r="O33" s="17">
        <v>20201015</v>
      </c>
      <c r="P33" s="17">
        <v>20201021</v>
      </c>
      <c r="Q33" s="17">
        <v>1110</v>
      </c>
      <c r="R33" s="17">
        <v>28235078</v>
      </c>
      <c r="S33" s="17" t="s">
        <v>6601</v>
      </c>
      <c r="T33" s="17" t="s">
        <v>63</v>
      </c>
      <c r="U33" s="17" t="s">
        <v>91</v>
      </c>
      <c r="V33" s="17">
        <f t="shared" si="14"/>
        <v>3</v>
      </c>
      <c r="W33" s="17">
        <v>3000</v>
      </c>
      <c r="X33" s="17" t="s">
        <v>7065</v>
      </c>
      <c r="Y33" s="17" t="s">
        <v>6595</v>
      </c>
      <c r="Z33" s="17">
        <v>20201021</v>
      </c>
      <c r="AA33" s="17" t="s">
        <v>1947</v>
      </c>
      <c r="AB33" s="17">
        <v>1</v>
      </c>
      <c r="AC33" s="17" t="str">
        <f>IFERROR(VLOOKUP(A33,[1]Cruces!AJ:AK,2,0),VLOOKUP(CONCATENATE(X33,AA33),[1]Cruces!G:H,2,0))</f>
        <v>Solicitud por BT</v>
      </c>
      <c r="AD33" s="17">
        <f t="shared" si="0"/>
        <v>15</v>
      </c>
      <c r="AE33" s="17">
        <f t="shared" si="1"/>
        <v>10</v>
      </c>
      <c r="AF33" s="17">
        <f t="shared" si="2"/>
        <v>2020</v>
      </c>
      <c r="AG33" s="17" t="str">
        <f>IFERROR(VLOOKUP(MID(A33,2,4)*1,[1]Cruces!K:L,2,0),"Verificar")</f>
        <v>Atlántico Norte</v>
      </c>
      <c r="AH33" s="17">
        <f t="shared" ca="1" si="3"/>
        <v>41</v>
      </c>
      <c r="AI33" s="17" t="str">
        <f>IFERROR(VLOOKUP(U33,[1]Cruces!$O$1:$P$6,2,0),"Sin Orden")</f>
        <v>Resuelta</v>
      </c>
      <c r="AJ33" s="17">
        <f t="shared" si="4"/>
        <v>21</v>
      </c>
      <c r="AK33" s="17">
        <f t="shared" si="5"/>
        <v>10</v>
      </c>
      <c r="AL33" s="17">
        <f t="shared" si="6"/>
        <v>2020</v>
      </c>
      <c r="AM33" s="17">
        <f t="shared" ca="1" si="7"/>
        <v>35</v>
      </c>
      <c r="AN33" s="18" t="str">
        <f>IFERROR(VLOOKUP(R33*1,'[1]Ordenes de Servicio'!G:K,5,0),"No Cruza")</f>
        <v>No Cruza</v>
      </c>
      <c r="AO33" s="17">
        <f t="shared" ca="1" si="8"/>
        <v>6</v>
      </c>
      <c r="AP33" s="17">
        <f t="shared" si="9"/>
        <v>21</v>
      </c>
      <c r="AQ33" s="17">
        <f t="shared" si="10"/>
        <v>10</v>
      </c>
      <c r="AR33" s="17">
        <f t="shared" si="11"/>
        <v>2020</v>
      </c>
      <c r="AS33" s="17">
        <f t="shared" ca="1" si="12"/>
        <v>35</v>
      </c>
      <c r="AT33" s="17" t="str">
        <f t="shared" ca="1" si="15"/>
        <v>No</v>
      </c>
      <c r="AU33" s="17">
        <f t="shared" si="13"/>
        <v>0</v>
      </c>
      <c r="AV33" s="17" t="str">
        <f>+VLOOKUP(B33,[1]Cruces!S:T,2,0)</f>
        <v>7. Ejecución en Campo OS BT</v>
      </c>
    </row>
    <row r="34" spans="1:48" hidden="1" x14ac:dyDescent="0.25">
      <c r="A34" s="17" t="s">
        <v>180</v>
      </c>
      <c r="B34" s="17" t="s">
        <v>68</v>
      </c>
      <c r="C34" s="17">
        <v>0</v>
      </c>
      <c r="D34" s="17">
        <v>0</v>
      </c>
      <c r="E34" s="17" t="s">
        <v>55</v>
      </c>
      <c r="F34" s="17" t="s">
        <v>120</v>
      </c>
      <c r="G34" s="17" t="s">
        <v>181</v>
      </c>
      <c r="H34" s="17">
        <v>0</v>
      </c>
      <c r="I34" s="17" t="s">
        <v>182</v>
      </c>
      <c r="J34" s="17" t="s">
        <v>59</v>
      </c>
      <c r="K34" s="17" t="s">
        <v>183</v>
      </c>
      <c r="L34" s="17" t="s">
        <v>111</v>
      </c>
      <c r="M34" s="17" t="s">
        <v>112</v>
      </c>
      <c r="N34" s="17" t="s">
        <v>75</v>
      </c>
      <c r="O34" s="17">
        <v>20190424</v>
      </c>
      <c r="P34" s="17">
        <v>20200124</v>
      </c>
      <c r="Q34" s="17">
        <v>1110</v>
      </c>
      <c r="R34" s="17">
        <v>27197994</v>
      </c>
      <c r="S34" s="17" t="s">
        <v>76</v>
      </c>
      <c r="T34" s="17" t="s">
        <v>63</v>
      </c>
      <c r="U34" s="17" t="s">
        <v>91</v>
      </c>
      <c r="V34" s="17">
        <f t="shared" si="14"/>
        <v>75</v>
      </c>
      <c r="W34" s="17">
        <v>75000</v>
      </c>
      <c r="X34" s="17" t="s">
        <v>64</v>
      </c>
      <c r="Y34" s="17" t="s">
        <v>105</v>
      </c>
      <c r="Z34" s="17">
        <v>20200301</v>
      </c>
      <c r="AA34" s="17" t="s">
        <v>137</v>
      </c>
      <c r="AB34" s="17">
        <v>1</v>
      </c>
      <c r="AC34" s="17" t="str">
        <f>IFERROR(VLOOKUP(A34,[1]Cruces!AJ:AK,2,0),VLOOKUP(CONCATENATE(X34,AA34),[1]Cruces!G:H,2,0))</f>
        <v>Solicitud de Obra</v>
      </c>
      <c r="AD34" s="17">
        <f t="shared" si="0"/>
        <v>24</v>
      </c>
      <c r="AE34" s="17">
        <f t="shared" si="1"/>
        <v>4</v>
      </c>
      <c r="AF34" s="17">
        <f t="shared" si="2"/>
        <v>2019</v>
      </c>
      <c r="AG34" s="17" t="str">
        <f>IFERROR(VLOOKUP(MID(A34,2,4)*1,[1]Cruces!K:L,2,0),"Verificar")</f>
        <v>Atlántico Norte</v>
      </c>
      <c r="AH34" s="17">
        <f t="shared" ca="1" si="3"/>
        <v>581</v>
      </c>
      <c r="AI34" s="17" t="str">
        <f>IFERROR(VLOOKUP(U34,[1]Cruces!$O$1:$P$6,2,0),"Sin Orden")</f>
        <v>Resuelta</v>
      </c>
      <c r="AJ34" s="17">
        <f t="shared" si="4"/>
        <v>1</v>
      </c>
      <c r="AK34" s="17">
        <f t="shared" si="5"/>
        <v>3</v>
      </c>
      <c r="AL34" s="17">
        <f t="shared" si="6"/>
        <v>2020</v>
      </c>
      <c r="AM34" s="17">
        <f t="shared" ca="1" si="7"/>
        <v>269</v>
      </c>
      <c r="AN34" s="18">
        <f>IFERROR(VLOOKUP(R34*1,'[1]Ordenes de Servicio'!G:K,5,0),"No Cruza")</f>
        <v>43882</v>
      </c>
      <c r="AO34" s="17">
        <f t="shared" ca="1" si="8"/>
        <v>312</v>
      </c>
      <c r="AP34" s="17">
        <f t="shared" si="9"/>
        <v>24</v>
      </c>
      <c r="AQ34" s="17">
        <f t="shared" si="10"/>
        <v>1</v>
      </c>
      <c r="AR34" s="17">
        <f t="shared" si="11"/>
        <v>2020</v>
      </c>
      <c r="AS34" s="17">
        <f t="shared" ca="1" si="12"/>
        <v>306</v>
      </c>
      <c r="AT34" s="17" t="str">
        <f t="shared" ca="1" si="15"/>
        <v>No</v>
      </c>
      <c r="AU34" s="17">
        <f t="shared" si="13"/>
        <v>37</v>
      </c>
      <c r="AV34" s="17" t="str">
        <f>+VLOOKUP(B34,[1]Cruces!S:T,2,0)</f>
        <v>5. Consultoría / Adjudicación</v>
      </c>
    </row>
    <row r="35" spans="1:48" hidden="1" x14ac:dyDescent="0.25">
      <c r="A35" s="17" t="s">
        <v>184</v>
      </c>
      <c r="B35" s="17" t="s">
        <v>68</v>
      </c>
      <c r="C35" s="17">
        <v>0</v>
      </c>
      <c r="D35" s="17">
        <v>0</v>
      </c>
      <c r="E35" s="17" t="s">
        <v>55</v>
      </c>
      <c r="F35" s="17" t="s">
        <v>56</v>
      </c>
      <c r="G35" s="17" t="s">
        <v>185</v>
      </c>
      <c r="H35" s="17">
        <v>0</v>
      </c>
      <c r="I35" s="17" t="s">
        <v>109</v>
      </c>
      <c r="J35" s="17" t="s">
        <v>59</v>
      </c>
      <c r="K35" s="17" t="s">
        <v>186</v>
      </c>
      <c r="L35" s="17" t="s">
        <v>187</v>
      </c>
      <c r="M35" s="17" t="s">
        <v>55</v>
      </c>
      <c r="N35" s="17" t="s">
        <v>75</v>
      </c>
      <c r="O35" s="17">
        <v>20200831</v>
      </c>
      <c r="P35" s="17">
        <v>20200831</v>
      </c>
      <c r="Q35" s="17">
        <v>1110</v>
      </c>
      <c r="R35" s="17">
        <v>28111886</v>
      </c>
      <c r="S35" s="17" t="s">
        <v>76</v>
      </c>
      <c r="T35" s="17" t="s">
        <v>63</v>
      </c>
      <c r="U35" s="17" t="s">
        <v>77</v>
      </c>
      <c r="V35" s="17">
        <f t="shared" si="14"/>
        <v>150</v>
      </c>
      <c r="W35" s="17">
        <v>150000</v>
      </c>
      <c r="X35" s="17" t="s">
        <v>64</v>
      </c>
      <c r="Y35" s="17" t="s">
        <v>188</v>
      </c>
      <c r="Z35" s="17">
        <v>20200831</v>
      </c>
      <c r="AA35" s="17" t="s">
        <v>101</v>
      </c>
      <c r="AB35" s="17">
        <v>1</v>
      </c>
      <c r="AC35" s="17" t="str">
        <f>IFERROR(VLOOKUP(A35,[1]Cruces!AJ:AK,2,0),VLOOKUP(CONCATENATE(X35,AA35),[1]Cruces!G:H,2,0))</f>
        <v>Solicitud de Obra</v>
      </c>
      <c r="AD35" s="17">
        <f t="shared" si="0"/>
        <v>31</v>
      </c>
      <c r="AE35" s="17">
        <f t="shared" si="1"/>
        <v>8</v>
      </c>
      <c r="AF35" s="17">
        <f t="shared" si="2"/>
        <v>2020</v>
      </c>
      <c r="AG35" s="17" t="str">
        <f>IFERROR(VLOOKUP(MID(A35,2,4)*1,[1]Cruces!K:L,2,0),"Verificar")</f>
        <v>Atlántico Norte</v>
      </c>
      <c r="AH35" s="17">
        <f t="shared" ca="1" si="3"/>
        <v>86</v>
      </c>
      <c r="AI35" s="17" t="str">
        <f>IFERROR(VLOOKUP(U35,[1]Cruces!$O$1:$P$6,2,0),"Sin Orden")</f>
        <v>Pendiente</v>
      </c>
      <c r="AJ35" s="17">
        <f t="shared" si="4"/>
        <v>31</v>
      </c>
      <c r="AK35" s="17">
        <f t="shared" si="5"/>
        <v>8</v>
      </c>
      <c r="AL35" s="17">
        <f t="shared" si="6"/>
        <v>2020</v>
      </c>
      <c r="AM35" s="17">
        <f t="shared" ca="1" si="7"/>
        <v>86</v>
      </c>
      <c r="AN35" s="18">
        <f>IFERROR(VLOOKUP(R35*1,'[1]Ordenes de Servicio'!G:K,5,0),"No Cruza")</f>
        <v>44082</v>
      </c>
      <c r="AO35" s="17">
        <f t="shared" ca="1" si="8"/>
        <v>86</v>
      </c>
      <c r="AP35" s="17">
        <f t="shared" si="9"/>
        <v>31</v>
      </c>
      <c r="AQ35" s="17">
        <f t="shared" si="10"/>
        <v>8</v>
      </c>
      <c r="AR35" s="17">
        <f t="shared" si="11"/>
        <v>2020</v>
      </c>
      <c r="AS35" s="17">
        <f t="shared" ca="1" si="12"/>
        <v>86</v>
      </c>
      <c r="AT35" s="17" t="str">
        <f t="shared" ca="1" si="15"/>
        <v>No</v>
      </c>
      <c r="AU35" s="17">
        <f t="shared" si="13"/>
        <v>0</v>
      </c>
      <c r="AV35" s="17" t="str">
        <f>+VLOOKUP(B35,[1]Cruces!S:T,2,0)</f>
        <v>5. Consultoría / Adjudicación</v>
      </c>
    </row>
    <row r="36" spans="1:48" hidden="1" x14ac:dyDescent="0.25">
      <c r="A36" s="17" t="s">
        <v>7113</v>
      </c>
      <c r="B36" s="17" t="s">
        <v>569</v>
      </c>
      <c r="C36" s="17">
        <v>0</v>
      </c>
      <c r="D36" s="17">
        <v>0</v>
      </c>
      <c r="E36" s="17" t="s">
        <v>55</v>
      </c>
      <c r="F36" s="17" t="s">
        <v>7098</v>
      </c>
      <c r="G36" s="17" t="s">
        <v>7114</v>
      </c>
      <c r="H36" s="17">
        <v>3135903443</v>
      </c>
      <c r="I36" s="17" t="s">
        <v>71</v>
      </c>
      <c r="J36" s="17" t="s">
        <v>59</v>
      </c>
      <c r="K36" s="17" t="s">
        <v>7115</v>
      </c>
      <c r="L36" s="17" t="s">
        <v>7101</v>
      </c>
      <c r="M36" s="17" t="s">
        <v>7102</v>
      </c>
      <c r="N36" s="17" t="s">
        <v>572</v>
      </c>
      <c r="O36" s="17">
        <v>20201122</v>
      </c>
      <c r="P36" s="17">
        <v>20201122</v>
      </c>
      <c r="Q36" s="17">
        <v>1180</v>
      </c>
      <c r="R36" s="17">
        <v>0</v>
      </c>
      <c r="S36" s="17"/>
      <c r="T36" s="17" t="s">
        <v>63</v>
      </c>
      <c r="U36" s="17"/>
      <c r="V36" s="17">
        <f t="shared" si="14"/>
        <v>3</v>
      </c>
      <c r="W36" s="17">
        <v>3000</v>
      </c>
      <c r="X36" s="17" t="s">
        <v>7065</v>
      </c>
      <c r="Y36" s="17" t="s">
        <v>569</v>
      </c>
      <c r="Z36" s="17">
        <v>20201122</v>
      </c>
      <c r="AA36" s="17" t="s">
        <v>1947</v>
      </c>
      <c r="AB36" s="17">
        <v>1</v>
      </c>
      <c r="AC36" s="17" t="str">
        <f>IFERROR(VLOOKUP(A36,[1]Cruces!AJ:AK,2,0),VLOOKUP(CONCATENATE(X36,AA36),[1]Cruces!G:H,2,0))</f>
        <v>Solicitud por BT</v>
      </c>
      <c r="AD36" s="17">
        <f t="shared" si="0"/>
        <v>22</v>
      </c>
      <c r="AE36" s="17">
        <f t="shared" si="1"/>
        <v>11</v>
      </c>
      <c r="AF36" s="17">
        <f t="shared" si="2"/>
        <v>2020</v>
      </c>
      <c r="AG36" s="17" t="str">
        <f>IFERROR(VLOOKUP(MID(A36,2,4)*1,[1]Cruces!K:L,2,0),"Verificar")</f>
        <v>Atlántico Norte</v>
      </c>
      <c r="AH36" s="17">
        <f t="shared" ca="1" si="3"/>
        <v>3</v>
      </c>
      <c r="AI36" s="17" t="str">
        <f>IFERROR(VLOOKUP(U36,[1]Cruces!$O$1:$P$6,2,0),"Sin Orden")</f>
        <v>Sin Orden</v>
      </c>
      <c r="AJ36" s="17">
        <f t="shared" si="4"/>
        <v>22</v>
      </c>
      <c r="AK36" s="17">
        <f t="shared" si="5"/>
        <v>11</v>
      </c>
      <c r="AL36" s="17">
        <f t="shared" si="6"/>
        <v>2020</v>
      </c>
      <c r="AM36" s="17">
        <f t="shared" ca="1" si="7"/>
        <v>3</v>
      </c>
      <c r="AN36" s="18" t="str">
        <f>IFERROR(VLOOKUP(R36*1,'[1]Ordenes de Servicio'!G:K,5,0),"No Cruza")</f>
        <v>No Cruza</v>
      </c>
      <c r="AO36" s="17">
        <f t="shared" ca="1" si="8"/>
        <v>3</v>
      </c>
      <c r="AP36" s="17">
        <f t="shared" si="9"/>
        <v>22</v>
      </c>
      <c r="AQ36" s="17">
        <f t="shared" si="10"/>
        <v>11</v>
      </c>
      <c r="AR36" s="17">
        <f t="shared" si="11"/>
        <v>2020</v>
      </c>
      <c r="AS36" s="17">
        <f t="shared" ca="1" si="12"/>
        <v>3</v>
      </c>
      <c r="AT36" s="17" t="str">
        <f t="shared" ca="1" si="15"/>
        <v>No</v>
      </c>
      <c r="AU36" s="17">
        <f t="shared" si="13"/>
        <v>0</v>
      </c>
      <c r="AV36" s="17" t="str">
        <f>+VLOOKUP(B36,[1]Cruces!S:T,2,0)</f>
        <v>1. Solicitud</v>
      </c>
    </row>
    <row r="37" spans="1:48" hidden="1" x14ac:dyDescent="0.25">
      <c r="A37" s="17" t="s">
        <v>7116</v>
      </c>
      <c r="B37" s="17" t="s">
        <v>1943</v>
      </c>
      <c r="C37" s="17">
        <v>0</v>
      </c>
      <c r="D37" s="17">
        <v>0</v>
      </c>
      <c r="E37" s="17" t="s">
        <v>55</v>
      </c>
      <c r="F37" s="17" t="s">
        <v>232</v>
      </c>
      <c r="G37" s="17" t="s">
        <v>7117</v>
      </c>
      <c r="H37" s="17">
        <v>0</v>
      </c>
      <c r="I37" s="17" t="s">
        <v>71</v>
      </c>
      <c r="J37" s="17" t="s">
        <v>59</v>
      </c>
      <c r="K37" s="17" t="s">
        <v>97</v>
      </c>
      <c r="L37" s="17" t="s">
        <v>7118</v>
      </c>
      <c r="M37" s="17" t="s">
        <v>7119</v>
      </c>
      <c r="N37" s="17" t="s">
        <v>1946</v>
      </c>
      <c r="O37" s="17">
        <v>20201117</v>
      </c>
      <c r="P37" s="17">
        <v>20201117</v>
      </c>
      <c r="Q37" s="17">
        <v>9520</v>
      </c>
      <c r="R37" s="17">
        <v>28286795</v>
      </c>
      <c r="S37" s="17" t="s">
        <v>6601</v>
      </c>
      <c r="T37" s="17" t="s">
        <v>63</v>
      </c>
      <c r="U37" s="17" t="s">
        <v>77</v>
      </c>
      <c r="V37" s="17">
        <f t="shared" si="14"/>
        <v>3</v>
      </c>
      <c r="W37" s="17">
        <v>3000</v>
      </c>
      <c r="X37" s="17" t="s">
        <v>7065</v>
      </c>
      <c r="Y37" s="17" t="s">
        <v>1943</v>
      </c>
      <c r="Z37" s="17">
        <v>20201117</v>
      </c>
      <c r="AA37" s="17" t="s">
        <v>1947</v>
      </c>
      <c r="AB37" s="17">
        <v>1</v>
      </c>
      <c r="AC37" s="17" t="str">
        <f>IFERROR(VLOOKUP(A37,[1]Cruces!AJ:AK,2,0),VLOOKUP(CONCATENATE(X37,AA37),[1]Cruces!G:H,2,0))</f>
        <v>Solicitud por BT</v>
      </c>
      <c r="AD37" s="17">
        <f t="shared" si="0"/>
        <v>17</v>
      </c>
      <c r="AE37" s="17">
        <f t="shared" si="1"/>
        <v>11</v>
      </c>
      <c r="AF37" s="17">
        <f t="shared" si="2"/>
        <v>2020</v>
      </c>
      <c r="AG37" s="17" t="str">
        <f>IFERROR(VLOOKUP(MID(A37,2,4)*1,[1]Cruces!K:L,2,0),"Verificar")</f>
        <v>Atlántico Sur</v>
      </c>
      <c r="AH37" s="17">
        <f t="shared" ca="1" si="3"/>
        <v>8</v>
      </c>
      <c r="AI37" s="17" t="str">
        <f>IFERROR(VLOOKUP(U37,[1]Cruces!$O$1:$P$6,2,0),"Sin Orden")</f>
        <v>Pendiente</v>
      </c>
      <c r="AJ37" s="17">
        <f t="shared" si="4"/>
        <v>17</v>
      </c>
      <c r="AK37" s="17">
        <f t="shared" si="5"/>
        <v>11</v>
      </c>
      <c r="AL37" s="17">
        <f t="shared" si="6"/>
        <v>2020</v>
      </c>
      <c r="AM37" s="17">
        <f t="shared" ca="1" si="7"/>
        <v>8</v>
      </c>
      <c r="AN37" s="18" t="str">
        <f>IFERROR(VLOOKUP(R37*1,'[1]Ordenes de Servicio'!G:K,5,0),"No Cruza")</f>
        <v>No Cruza</v>
      </c>
      <c r="AO37" s="17">
        <f t="shared" ca="1" si="8"/>
        <v>8</v>
      </c>
      <c r="AP37" s="17">
        <f t="shared" si="9"/>
        <v>17</v>
      </c>
      <c r="AQ37" s="17">
        <f t="shared" si="10"/>
        <v>11</v>
      </c>
      <c r="AR37" s="17">
        <f t="shared" si="11"/>
        <v>2020</v>
      </c>
      <c r="AS37" s="17">
        <f t="shared" ca="1" si="12"/>
        <v>8</v>
      </c>
      <c r="AT37" s="17" t="str">
        <f t="shared" ca="1" si="15"/>
        <v>No</v>
      </c>
      <c r="AU37" s="17">
        <f t="shared" si="13"/>
        <v>0</v>
      </c>
      <c r="AV37" s="17" t="str">
        <f>+VLOOKUP(B37,[1]Cruces!S:T,2,0)</f>
        <v>7. Ejecución en Campo OS BT</v>
      </c>
    </row>
    <row r="38" spans="1:48" hidden="1" x14ac:dyDescent="0.25">
      <c r="A38" s="17" t="s">
        <v>189</v>
      </c>
      <c r="B38" s="17" t="s">
        <v>68</v>
      </c>
      <c r="C38" s="17">
        <v>0</v>
      </c>
      <c r="D38" s="17">
        <v>0</v>
      </c>
      <c r="E38" s="17" t="s">
        <v>55</v>
      </c>
      <c r="F38" s="17" t="s">
        <v>81</v>
      </c>
      <c r="G38" s="17" t="s">
        <v>190</v>
      </c>
      <c r="H38" s="17">
        <v>317021869</v>
      </c>
      <c r="I38" s="17" t="s">
        <v>116</v>
      </c>
      <c r="J38" s="17" t="s">
        <v>59</v>
      </c>
      <c r="K38" s="17" t="s">
        <v>191</v>
      </c>
      <c r="L38" s="17" t="s">
        <v>85</v>
      </c>
      <c r="M38" s="17" t="s">
        <v>86</v>
      </c>
      <c r="N38" s="17" t="s">
        <v>75</v>
      </c>
      <c r="O38" s="17">
        <v>20190930</v>
      </c>
      <c r="P38" s="17">
        <v>20200909</v>
      </c>
      <c r="Q38" s="17">
        <v>3440</v>
      </c>
      <c r="R38" s="17">
        <v>28253687</v>
      </c>
      <c r="S38" s="17" t="s">
        <v>76</v>
      </c>
      <c r="T38" s="17" t="s">
        <v>63</v>
      </c>
      <c r="U38" s="17" t="s">
        <v>91</v>
      </c>
      <c r="V38" s="17">
        <f t="shared" si="14"/>
        <v>15</v>
      </c>
      <c r="W38" s="17">
        <v>15000</v>
      </c>
      <c r="X38" s="17" t="s">
        <v>64</v>
      </c>
      <c r="Y38" s="17" t="s">
        <v>136</v>
      </c>
      <c r="Z38" s="17">
        <v>20200924</v>
      </c>
      <c r="AA38" s="17" t="s">
        <v>78</v>
      </c>
      <c r="AB38" s="17">
        <v>1</v>
      </c>
      <c r="AC38" s="17" t="str">
        <f>IFERROR(VLOOKUP(A38,[1]Cruces!AJ:AK,2,0),VLOOKUP(CONCATENATE(X38,AA38),[1]Cruces!G:H,2,0))</f>
        <v>Solicitud de Obra</v>
      </c>
      <c r="AD38" s="17">
        <f t="shared" si="0"/>
        <v>30</v>
      </c>
      <c r="AE38" s="17">
        <f t="shared" si="1"/>
        <v>9</v>
      </c>
      <c r="AF38" s="17">
        <f t="shared" si="2"/>
        <v>2019</v>
      </c>
      <c r="AG38" s="17" t="str">
        <f>IFERROR(VLOOKUP(MID(A38,2,4)*1,[1]Cruces!K:L,2,0),"Verificar")</f>
        <v>Magdalena</v>
      </c>
      <c r="AH38" s="17">
        <f t="shared" ca="1" si="3"/>
        <v>422</v>
      </c>
      <c r="AI38" s="17" t="str">
        <f>IFERROR(VLOOKUP(U38,[1]Cruces!$O$1:$P$6,2,0),"Sin Orden")</f>
        <v>Resuelta</v>
      </c>
      <c r="AJ38" s="17">
        <f t="shared" si="4"/>
        <v>24</v>
      </c>
      <c r="AK38" s="17">
        <f t="shared" si="5"/>
        <v>9</v>
      </c>
      <c r="AL38" s="17">
        <f t="shared" si="6"/>
        <v>2020</v>
      </c>
      <c r="AM38" s="17">
        <f t="shared" ca="1" si="7"/>
        <v>62</v>
      </c>
      <c r="AN38" s="18" t="str">
        <f>IFERROR(VLOOKUP(R38*1,'[1]Ordenes de Servicio'!G:K,5,0),"No Cruza")</f>
        <v>No Cruza</v>
      </c>
      <c r="AO38" s="17">
        <f t="shared" ca="1" si="8"/>
        <v>360</v>
      </c>
      <c r="AP38" s="17">
        <f t="shared" si="9"/>
        <v>9</v>
      </c>
      <c r="AQ38" s="17">
        <f t="shared" si="10"/>
        <v>9</v>
      </c>
      <c r="AR38" s="17">
        <f t="shared" si="11"/>
        <v>2020</v>
      </c>
      <c r="AS38" s="17">
        <f t="shared" ca="1" si="12"/>
        <v>77</v>
      </c>
      <c r="AT38" s="17" t="str">
        <f t="shared" ca="1" si="15"/>
        <v>No</v>
      </c>
      <c r="AU38" s="17">
        <f t="shared" si="13"/>
        <v>15</v>
      </c>
      <c r="AV38" s="17" t="str">
        <f>+VLOOKUP(B38,[1]Cruces!S:T,2,0)</f>
        <v>5. Consultoría / Adjudicación</v>
      </c>
    </row>
    <row r="39" spans="1:48" hidden="1" x14ac:dyDescent="0.25">
      <c r="A39" s="17" t="s">
        <v>192</v>
      </c>
      <c r="B39" s="17" t="s">
        <v>68</v>
      </c>
      <c r="C39" s="17">
        <v>0</v>
      </c>
      <c r="D39" s="17">
        <v>0</v>
      </c>
      <c r="E39" s="17" t="s">
        <v>55</v>
      </c>
      <c r="F39" s="17" t="s">
        <v>107</v>
      </c>
      <c r="G39" s="17" t="s">
        <v>193</v>
      </c>
      <c r="H39" s="17">
        <v>0</v>
      </c>
      <c r="I39" s="17" t="s">
        <v>116</v>
      </c>
      <c r="J39" s="17" t="s">
        <v>59</v>
      </c>
      <c r="K39" s="17" t="s">
        <v>194</v>
      </c>
      <c r="L39" s="17" t="s">
        <v>117</v>
      </c>
      <c r="M39" s="17" t="s">
        <v>118</v>
      </c>
      <c r="N39" s="17" t="s">
        <v>75</v>
      </c>
      <c r="O39" s="17">
        <v>20200618</v>
      </c>
      <c r="P39" s="17">
        <v>20200721</v>
      </c>
      <c r="Q39" s="17">
        <v>9530</v>
      </c>
      <c r="R39" s="17">
        <v>28252652</v>
      </c>
      <c r="S39" s="17" t="s">
        <v>76</v>
      </c>
      <c r="T39" s="17" t="s">
        <v>63</v>
      </c>
      <c r="U39" s="17" t="s">
        <v>91</v>
      </c>
      <c r="V39" s="17">
        <f t="shared" si="14"/>
        <v>45</v>
      </c>
      <c r="W39" s="17">
        <v>45000</v>
      </c>
      <c r="X39" s="17" t="s">
        <v>64</v>
      </c>
      <c r="Y39" s="17" t="s">
        <v>150</v>
      </c>
      <c r="Z39" s="17">
        <v>20201026</v>
      </c>
      <c r="AA39" s="17" t="s">
        <v>78</v>
      </c>
      <c r="AB39" s="17">
        <v>1</v>
      </c>
      <c r="AC39" s="17" t="str">
        <f>IFERROR(VLOOKUP(A39,[1]Cruces!AJ:AK,2,0),VLOOKUP(CONCATENATE(X39,AA39),[1]Cruces!G:H,2,0))</f>
        <v>Solicitud de Obra</v>
      </c>
      <c r="AD39" s="17">
        <f t="shared" si="0"/>
        <v>18</v>
      </c>
      <c r="AE39" s="17">
        <f t="shared" si="1"/>
        <v>6</v>
      </c>
      <c r="AF39" s="17">
        <f t="shared" si="2"/>
        <v>2020</v>
      </c>
      <c r="AG39" s="17" t="str">
        <f>IFERROR(VLOOKUP(MID(A39,2,4)*1,[1]Cruces!K:L,2,0),"Verificar")</f>
        <v>Atlántico Norte</v>
      </c>
      <c r="AH39" s="17">
        <f t="shared" ca="1" si="3"/>
        <v>160</v>
      </c>
      <c r="AI39" s="17" t="str">
        <f>IFERROR(VLOOKUP(U39,[1]Cruces!$O$1:$P$6,2,0),"Sin Orden")</f>
        <v>Resuelta</v>
      </c>
      <c r="AJ39" s="17">
        <f t="shared" si="4"/>
        <v>26</v>
      </c>
      <c r="AK39" s="17">
        <f t="shared" si="5"/>
        <v>10</v>
      </c>
      <c r="AL39" s="17">
        <f t="shared" si="6"/>
        <v>2020</v>
      </c>
      <c r="AM39" s="17">
        <f t="shared" ca="1" si="7"/>
        <v>30</v>
      </c>
      <c r="AN39" s="18">
        <f>IFERROR(VLOOKUP(R39*1,'[1]Ordenes de Servicio'!G:K,5,0),"No Cruza")</f>
        <v>44130</v>
      </c>
      <c r="AO39" s="17">
        <f t="shared" ca="1" si="8"/>
        <v>130</v>
      </c>
      <c r="AP39" s="17">
        <f t="shared" si="9"/>
        <v>21</v>
      </c>
      <c r="AQ39" s="17">
        <f t="shared" si="10"/>
        <v>7</v>
      </c>
      <c r="AR39" s="17">
        <f t="shared" si="11"/>
        <v>2020</v>
      </c>
      <c r="AS39" s="17">
        <f t="shared" ca="1" si="12"/>
        <v>127</v>
      </c>
      <c r="AT39" s="17" t="str">
        <f t="shared" ca="1" si="15"/>
        <v>No</v>
      </c>
      <c r="AU39" s="17">
        <f t="shared" si="13"/>
        <v>97</v>
      </c>
      <c r="AV39" s="17" t="str">
        <f>+VLOOKUP(B39,[1]Cruces!S:T,2,0)</f>
        <v>5. Consultoría / Adjudicación</v>
      </c>
    </row>
    <row r="40" spans="1:48" hidden="1" x14ac:dyDescent="0.25">
      <c r="A40" s="17" t="s">
        <v>195</v>
      </c>
      <c r="B40" s="17" t="s">
        <v>54</v>
      </c>
      <c r="C40" s="17">
        <v>0</v>
      </c>
      <c r="D40" s="17">
        <v>0</v>
      </c>
      <c r="E40" s="17" t="s">
        <v>55</v>
      </c>
      <c r="F40" s="17" t="s">
        <v>163</v>
      </c>
      <c r="G40" s="17" t="s">
        <v>196</v>
      </c>
      <c r="H40" s="17">
        <v>0</v>
      </c>
      <c r="I40" s="17" t="s">
        <v>197</v>
      </c>
      <c r="J40" s="17" t="s">
        <v>59</v>
      </c>
      <c r="K40" s="17" t="s">
        <v>198</v>
      </c>
      <c r="L40" s="17" t="s">
        <v>111</v>
      </c>
      <c r="M40" s="17" t="s">
        <v>112</v>
      </c>
      <c r="N40" s="17" t="s">
        <v>62</v>
      </c>
      <c r="O40" s="17">
        <v>20201026</v>
      </c>
      <c r="P40" s="17">
        <v>20201026</v>
      </c>
      <c r="Q40" s="17">
        <v>1180</v>
      </c>
      <c r="R40" s="17">
        <v>0</v>
      </c>
      <c r="S40" s="17"/>
      <c r="T40" s="17" t="s">
        <v>63</v>
      </c>
      <c r="U40" s="17"/>
      <c r="V40" s="17">
        <f t="shared" si="14"/>
        <v>50</v>
      </c>
      <c r="W40" s="17">
        <v>50000</v>
      </c>
      <c r="X40" s="17" t="s">
        <v>64</v>
      </c>
      <c r="Y40" s="17" t="s">
        <v>65</v>
      </c>
      <c r="Z40" s="17">
        <v>20201026</v>
      </c>
      <c r="AA40" s="17" t="s">
        <v>199</v>
      </c>
      <c r="AB40" s="17">
        <v>1</v>
      </c>
      <c r="AC40" s="17" t="str">
        <f>IFERROR(VLOOKUP(A40,[1]Cruces!AJ:AK,2,0),VLOOKUP(CONCATENATE(X40,AA40),[1]Cruces!G:H,2,0))</f>
        <v>Solicitud de Obra</v>
      </c>
      <c r="AD40" s="17">
        <f t="shared" si="0"/>
        <v>26</v>
      </c>
      <c r="AE40" s="17">
        <f t="shared" si="1"/>
        <v>10</v>
      </c>
      <c r="AF40" s="17">
        <f t="shared" si="2"/>
        <v>2020</v>
      </c>
      <c r="AG40" s="17" t="str">
        <f>IFERROR(VLOOKUP(MID(A40,2,4)*1,[1]Cruces!K:L,2,0),"Verificar")</f>
        <v>Atlántico Norte</v>
      </c>
      <c r="AH40" s="17">
        <f t="shared" ca="1" si="3"/>
        <v>30</v>
      </c>
      <c r="AI40" s="17" t="str">
        <f>IFERROR(VLOOKUP(U40,[1]Cruces!$O$1:$P$6,2,0),"Sin Orden")</f>
        <v>Sin Orden</v>
      </c>
      <c r="AJ40" s="17">
        <f t="shared" si="4"/>
        <v>26</v>
      </c>
      <c r="AK40" s="17">
        <f t="shared" si="5"/>
        <v>10</v>
      </c>
      <c r="AL40" s="17">
        <f t="shared" si="6"/>
        <v>2020</v>
      </c>
      <c r="AM40" s="17">
        <f t="shared" ca="1" si="7"/>
        <v>30</v>
      </c>
      <c r="AN40" s="18" t="str">
        <f>IFERROR(VLOOKUP(R40*1,'[1]Ordenes de Servicio'!G:K,5,0),"No Cruza")</f>
        <v>No Cruza</v>
      </c>
      <c r="AO40" s="17">
        <f t="shared" ca="1" si="8"/>
        <v>30</v>
      </c>
      <c r="AP40" s="17">
        <f t="shared" si="9"/>
        <v>26</v>
      </c>
      <c r="AQ40" s="17">
        <f t="shared" si="10"/>
        <v>10</v>
      </c>
      <c r="AR40" s="17">
        <f t="shared" si="11"/>
        <v>2020</v>
      </c>
      <c r="AS40" s="17">
        <f t="shared" ca="1" si="12"/>
        <v>30</v>
      </c>
      <c r="AT40" s="17" t="str">
        <f t="shared" ca="1" si="15"/>
        <v>No</v>
      </c>
      <c r="AU40" s="17">
        <f t="shared" si="13"/>
        <v>0</v>
      </c>
      <c r="AV40" s="17" t="str">
        <f>+VLOOKUP(B40,[1]Cruces!S:T,2,0)</f>
        <v>4. Presupuesto de Obra</v>
      </c>
    </row>
    <row r="41" spans="1:48" hidden="1" x14ac:dyDescent="0.25">
      <c r="A41" s="17" t="s">
        <v>200</v>
      </c>
      <c r="B41" s="17" t="s">
        <v>68</v>
      </c>
      <c r="C41" s="17">
        <v>2050737</v>
      </c>
      <c r="D41" s="17">
        <v>0</v>
      </c>
      <c r="E41" s="17" t="s">
        <v>55</v>
      </c>
      <c r="F41" s="17" t="s">
        <v>107</v>
      </c>
      <c r="G41" s="17" t="s">
        <v>201</v>
      </c>
      <c r="H41" s="17">
        <v>3118035479</v>
      </c>
      <c r="I41" s="17" t="s">
        <v>116</v>
      </c>
      <c r="J41" s="17" t="s">
        <v>59</v>
      </c>
      <c r="K41" s="17" t="s">
        <v>97</v>
      </c>
      <c r="L41" s="17" t="s">
        <v>111</v>
      </c>
      <c r="M41" s="17" t="s">
        <v>112</v>
      </c>
      <c r="N41" s="17" t="s">
        <v>75</v>
      </c>
      <c r="O41" s="17">
        <v>20190611</v>
      </c>
      <c r="P41" s="17">
        <v>20190710</v>
      </c>
      <c r="Q41" s="17">
        <v>1170</v>
      </c>
      <c r="R41" s="17">
        <v>26406802</v>
      </c>
      <c r="S41" s="17" t="s">
        <v>100</v>
      </c>
      <c r="T41" s="17" t="s">
        <v>63</v>
      </c>
      <c r="U41" s="17" t="s">
        <v>91</v>
      </c>
      <c r="V41" s="17">
        <f t="shared" si="14"/>
        <v>45</v>
      </c>
      <c r="W41" s="17">
        <v>45000</v>
      </c>
      <c r="X41" s="17" t="s">
        <v>89</v>
      </c>
      <c r="Y41" s="17" t="s">
        <v>136</v>
      </c>
      <c r="Z41" s="17">
        <v>20190723</v>
      </c>
      <c r="AA41" s="17" t="s">
        <v>78</v>
      </c>
      <c r="AB41" s="17">
        <v>1</v>
      </c>
      <c r="AC41" s="17" t="str">
        <f>IFERROR(VLOOKUP(A41,[1]Cruces!AJ:AK,2,0),VLOOKUP(CONCATENATE(X41,AA41),[1]Cruces!G:H,2,0))</f>
        <v>Solicitud de Obra</v>
      </c>
      <c r="AD41" s="17">
        <f t="shared" si="0"/>
        <v>11</v>
      </c>
      <c r="AE41" s="17">
        <f t="shared" si="1"/>
        <v>6</v>
      </c>
      <c r="AF41" s="17">
        <f t="shared" si="2"/>
        <v>2019</v>
      </c>
      <c r="AG41" s="17" t="str">
        <f>IFERROR(VLOOKUP(MID(A41,2,4)*1,[1]Cruces!K:L,2,0),"Verificar")</f>
        <v>Atlántico Norte</v>
      </c>
      <c r="AH41" s="17">
        <f t="shared" ca="1" si="3"/>
        <v>533</v>
      </c>
      <c r="AI41" s="17" t="str">
        <f>IFERROR(VLOOKUP(U41,[1]Cruces!$O$1:$P$6,2,0),"Sin Orden")</f>
        <v>Resuelta</v>
      </c>
      <c r="AJ41" s="17">
        <f t="shared" si="4"/>
        <v>23</v>
      </c>
      <c r="AK41" s="17">
        <f t="shared" si="5"/>
        <v>7</v>
      </c>
      <c r="AL41" s="17">
        <f t="shared" si="6"/>
        <v>2019</v>
      </c>
      <c r="AM41" s="17">
        <f t="shared" ca="1" si="7"/>
        <v>491</v>
      </c>
      <c r="AN41" s="18" t="str">
        <f>IFERROR(VLOOKUP(R41*1,'[1]Ordenes de Servicio'!G:K,5,0),"No Cruza")</f>
        <v>No Cruza</v>
      </c>
      <c r="AO41" s="17">
        <f t="shared" ca="1" si="8"/>
        <v>42</v>
      </c>
      <c r="AP41" s="17">
        <f t="shared" si="9"/>
        <v>10</v>
      </c>
      <c r="AQ41" s="17">
        <f t="shared" si="10"/>
        <v>7</v>
      </c>
      <c r="AR41" s="17">
        <f t="shared" si="11"/>
        <v>2019</v>
      </c>
      <c r="AS41" s="17">
        <f t="shared" ca="1" si="12"/>
        <v>504</v>
      </c>
      <c r="AT41" s="17" t="str">
        <f t="shared" ca="1" si="15"/>
        <v>Si</v>
      </c>
      <c r="AU41" s="17">
        <f t="shared" si="13"/>
        <v>13</v>
      </c>
      <c r="AV41" s="17" t="str">
        <f>+VLOOKUP(B41,[1]Cruces!S:T,2,0)</f>
        <v>5. Consultoría / Adjudicación</v>
      </c>
    </row>
    <row r="42" spans="1:48" hidden="1" x14ac:dyDescent="0.25">
      <c r="A42" s="17" t="s">
        <v>202</v>
      </c>
      <c r="B42" s="17" t="s">
        <v>203</v>
      </c>
      <c r="C42" s="17">
        <v>0</v>
      </c>
      <c r="D42" s="17">
        <v>0</v>
      </c>
      <c r="E42" s="17" t="s">
        <v>55</v>
      </c>
      <c r="F42" s="17" t="s">
        <v>107</v>
      </c>
      <c r="G42" s="17" t="s">
        <v>204</v>
      </c>
      <c r="H42" s="17">
        <v>0</v>
      </c>
      <c r="I42" s="17" t="s">
        <v>165</v>
      </c>
      <c r="J42" s="17" t="s">
        <v>59</v>
      </c>
      <c r="K42" s="17" t="s">
        <v>97</v>
      </c>
      <c r="L42" s="17" t="s">
        <v>205</v>
      </c>
      <c r="M42" s="17" t="s">
        <v>206</v>
      </c>
      <c r="N42" s="17" t="s">
        <v>207</v>
      </c>
      <c r="O42" s="17">
        <v>20150428</v>
      </c>
      <c r="P42" s="17">
        <v>20150428</v>
      </c>
      <c r="Q42" s="17">
        <v>9510</v>
      </c>
      <c r="R42" s="17">
        <v>0</v>
      </c>
      <c r="S42" s="17"/>
      <c r="T42" s="17" t="s">
        <v>63</v>
      </c>
      <c r="U42" s="17"/>
      <c r="V42" s="17">
        <f t="shared" si="14"/>
        <v>150</v>
      </c>
      <c r="W42" s="17">
        <v>150000</v>
      </c>
      <c r="X42" s="17" t="s">
        <v>64</v>
      </c>
      <c r="Y42" s="17" t="s">
        <v>203</v>
      </c>
      <c r="Z42" s="17">
        <v>20150428</v>
      </c>
      <c r="AA42" s="17" t="s">
        <v>78</v>
      </c>
      <c r="AB42" s="17">
        <v>1</v>
      </c>
      <c r="AC42" s="17" t="str">
        <f>IFERROR(VLOOKUP(A42,[1]Cruces!AJ:AK,2,0),VLOOKUP(CONCATENATE(X42,AA42),[1]Cruces!G:H,2,0))</f>
        <v>Solicitud de Obra</v>
      </c>
      <c r="AD42" s="17">
        <f t="shared" si="0"/>
        <v>28</v>
      </c>
      <c r="AE42" s="17">
        <f t="shared" si="1"/>
        <v>4</v>
      </c>
      <c r="AF42" s="17">
        <f t="shared" si="2"/>
        <v>2015</v>
      </c>
      <c r="AG42" s="17" t="str">
        <f>IFERROR(VLOOKUP(MID(A42,2,4)*1,[1]Cruces!K:L,2,0),"Verificar")</f>
        <v>Atlántico Norte</v>
      </c>
      <c r="AH42" s="17">
        <f t="shared" ca="1" si="3"/>
        <v>2038</v>
      </c>
      <c r="AI42" s="17" t="str">
        <f>IFERROR(VLOOKUP(U42,[1]Cruces!$O$1:$P$6,2,0),"Sin Orden")</f>
        <v>Sin Orden</v>
      </c>
      <c r="AJ42" s="17">
        <f t="shared" si="4"/>
        <v>28</v>
      </c>
      <c r="AK42" s="17">
        <f t="shared" si="5"/>
        <v>4</v>
      </c>
      <c r="AL42" s="17">
        <f t="shared" si="6"/>
        <v>2015</v>
      </c>
      <c r="AM42" s="17">
        <f t="shared" ca="1" si="7"/>
        <v>2038</v>
      </c>
      <c r="AN42" s="18" t="str">
        <f>IFERROR(VLOOKUP(R42*1,'[1]Ordenes de Servicio'!G:K,5,0),"No Cruza")</f>
        <v>No Cruza</v>
      </c>
      <c r="AO42" s="17">
        <f t="shared" ca="1" si="8"/>
        <v>2038</v>
      </c>
      <c r="AP42" s="17">
        <f t="shared" si="9"/>
        <v>28</v>
      </c>
      <c r="AQ42" s="17">
        <f t="shared" si="10"/>
        <v>4</v>
      </c>
      <c r="AR42" s="17">
        <f t="shared" si="11"/>
        <v>2015</v>
      </c>
      <c r="AS42" s="17">
        <f t="shared" ca="1" si="12"/>
        <v>2038</v>
      </c>
      <c r="AT42" s="17" t="str">
        <f t="shared" ca="1" si="15"/>
        <v>Si</v>
      </c>
      <c r="AU42" s="17">
        <f t="shared" si="13"/>
        <v>0</v>
      </c>
      <c r="AV42" s="17" t="str">
        <f>+VLOOKUP(B42,[1]Cruces!S:T,2,0)</f>
        <v>6. Ejecución y Seguimiento de Obra</v>
      </c>
    </row>
    <row r="43" spans="1:48" hidden="1" x14ac:dyDescent="0.25">
      <c r="A43" s="17" t="s">
        <v>208</v>
      </c>
      <c r="B43" s="17" t="s">
        <v>68</v>
      </c>
      <c r="C43" s="17">
        <v>0</v>
      </c>
      <c r="D43" s="17">
        <v>0</v>
      </c>
      <c r="E43" s="17" t="s">
        <v>55</v>
      </c>
      <c r="F43" s="17" t="s">
        <v>81</v>
      </c>
      <c r="G43" s="17" t="s">
        <v>209</v>
      </c>
      <c r="H43" s="17">
        <v>3135860759</v>
      </c>
      <c r="I43" s="17" t="s">
        <v>116</v>
      </c>
      <c r="J43" s="17" t="s">
        <v>59</v>
      </c>
      <c r="K43" s="17" t="s">
        <v>97</v>
      </c>
      <c r="L43" s="17" t="s">
        <v>85</v>
      </c>
      <c r="M43" s="17" t="s">
        <v>86</v>
      </c>
      <c r="N43" s="17" t="s">
        <v>75</v>
      </c>
      <c r="O43" s="17">
        <v>20190910</v>
      </c>
      <c r="P43" s="17">
        <v>20191008</v>
      </c>
      <c r="Q43" s="17">
        <v>3410</v>
      </c>
      <c r="R43" s="17">
        <v>27033271</v>
      </c>
      <c r="S43" s="17" t="s">
        <v>76</v>
      </c>
      <c r="T43" s="17" t="s">
        <v>63</v>
      </c>
      <c r="U43" s="17" t="s">
        <v>88</v>
      </c>
      <c r="V43" s="17">
        <f t="shared" si="14"/>
        <v>45</v>
      </c>
      <c r="W43" s="17">
        <v>45000</v>
      </c>
      <c r="X43" s="17" t="s">
        <v>64</v>
      </c>
      <c r="Y43" s="17" t="s">
        <v>105</v>
      </c>
      <c r="Z43" s="17">
        <v>20191219</v>
      </c>
      <c r="AA43" s="17" t="s">
        <v>78</v>
      </c>
      <c r="AB43" s="17">
        <v>1</v>
      </c>
      <c r="AC43" s="17" t="str">
        <f>IFERROR(VLOOKUP(A43,[1]Cruces!AJ:AK,2,0),VLOOKUP(CONCATENATE(X43,AA43),[1]Cruces!G:H,2,0))</f>
        <v>Solicitud de Obra</v>
      </c>
      <c r="AD43" s="17">
        <f t="shared" si="0"/>
        <v>10</v>
      </c>
      <c r="AE43" s="17">
        <f t="shared" si="1"/>
        <v>9</v>
      </c>
      <c r="AF43" s="17">
        <f t="shared" si="2"/>
        <v>2019</v>
      </c>
      <c r="AG43" s="17" t="str">
        <f>IFERROR(VLOOKUP(MID(A43,2,4)*1,[1]Cruces!K:L,2,0),"Verificar")</f>
        <v>Magdalena</v>
      </c>
      <c r="AH43" s="17">
        <f t="shared" ca="1" si="3"/>
        <v>442</v>
      </c>
      <c r="AI43" s="17" t="str">
        <f>IFERROR(VLOOKUP(U43,[1]Cruces!$O$1:$P$6,2,0),"Sin Orden")</f>
        <v>Resuelta</v>
      </c>
      <c r="AJ43" s="17">
        <f t="shared" si="4"/>
        <v>19</v>
      </c>
      <c r="AK43" s="17">
        <f t="shared" si="5"/>
        <v>12</v>
      </c>
      <c r="AL43" s="17">
        <f t="shared" si="6"/>
        <v>2019</v>
      </c>
      <c r="AM43" s="17">
        <f t="shared" ca="1" si="7"/>
        <v>342</v>
      </c>
      <c r="AN43" s="18">
        <f>IFERROR(VLOOKUP(R43*1,'[1]Ordenes de Servicio'!G:K,5,0),"No Cruza")</f>
        <v>43822</v>
      </c>
      <c r="AO43" s="17">
        <f t="shared" ca="1" si="8"/>
        <v>100</v>
      </c>
      <c r="AP43" s="17">
        <f t="shared" si="9"/>
        <v>8</v>
      </c>
      <c r="AQ43" s="17">
        <f t="shared" si="10"/>
        <v>10</v>
      </c>
      <c r="AR43" s="17">
        <f t="shared" si="11"/>
        <v>2019</v>
      </c>
      <c r="AS43" s="17">
        <f t="shared" ca="1" si="12"/>
        <v>414</v>
      </c>
      <c r="AT43" s="17" t="str">
        <f t="shared" ca="1" si="15"/>
        <v>Si</v>
      </c>
      <c r="AU43" s="17">
        <f t="shared" si="13"/>
        <v>72</v>
      </c>
      <c r="AV43" s="17" t="str">
        <f>+VLOOKUP(B43,[1]Cruces!S:T,2,0)</f>
        <v>5. Consultoría / Adjudicación</v>
      </c>
    </row>
    <row r="44" spans="1:48" hidden="1" x14ac:dyDescent="0.25">
      <c r="A44" s="17" t="s">
        <v>210</v>
      </c>
      <c r="B44" s="17" t="s">
        <v>68</v>
      </c>
      <c r="C44" s="17">
        <v>0</v>
      </c>
      <c r="D44" s="17">
        <v>0</v>
      </c>
      <c r="E44" s="17" t="s">
        <v>55</v>
      </c>
      <c r="F44" s="17" t="s">
        <v>120</v>
      </c>
      <c r="G44" s="17" t="s">
        <v>211</v>
      </c>
      <c r="H44" s="17">
        <v>0</v>
      </c>
      <c r="I44" s="17" t="s">
        <v>71</v>
      </c>
      <c r="J44" s="17" t="s">
        <v>59</v>
      </c>
      <c r="K44" s="17" t="s">
        <v>212</v>
      </c>
      <c r="L44" s="17" t="s">
        <v>122</v>
      </c>
      <c r="M44" s="17" t="s">
        <v>123</v>
      </c>
      <c r="N44" s="17" t="s">
        <v>75</v>
      </c>
      <c r="O44" s="17">
        <v>20180510</v>
      </c>
      <c r="P44" s="17">
        <v>20181114</v>
      </c>
      <c r="Q44" s="17">
        <v>1180</v>
      </c>
      <c r="R44" s="17">
        <v>26333490</v>
      </c>
      <c r="S44" s="17" t="s">
        <v>76</v>
      </c>
      <c r="T44" s="17" t="s">
        <v>63</v>
      </c>
      <c r="U44" s="17" t="s">
        <v>88</v>
      </c>
      <c r="V44" s="17">
        <f t="shared" si="14"/>
        <v>600</v>
      </c>
      <c r="W44" s="17">
        <v>600000</v>
      </c>
      <c r="X44" s="17" t="s">
        <v>64</v>
      </c>
      <c r="Y44" s="17" t="s">
        <v>150</v>
      </c>
      <c r="Z44" s="17">
        <v>20191001</v>
      </c>
      <c r="AA44" s="17" t="s">
        <v>124</v>
      </c>
      <c r="AB44" s="17">
        <v>1</v>
      </c>
      <c r="AC44" s="17" t="str">
        <f>IFERROR(VLOOKUP(A44,[1]Cruces!AJ:AK,2,0),VLOOKUP(CONCATENATE(X44,AA44),[1]Cruces!G:H,2,0))</f>
        <v>Solicitud de Obra</v>
      </c>
      <c r="AD44" s="17">
        <f t="shared" si="0"/>
        <v>10</v>
      </c>
      <c r="AE44" s="17">
        <f t="shared" si="1"/>
        <v>5</v>
      </c>
      <c r="AF44" s="17">
        <f t="shared" si="2"/>
        <v>2018</v>
      </c>
      <c r="AG44" s="17" t="str">
        <f>IFERROR(VLOOKUP(MID(A44,2,4)*1,[1]Cruces!K:L,2,0),"Verificar")</f>
        <v>Atlántico Norte</v>
      </c>
      <c r="AH44" s="17">
        <f t="shared" ca="1" si="3"/>
        <v>930</v>
      </c>
      <c r="AI44" s="17" t="str">
        <f>IFERROR(VLOOKUP(U44,[1]Cruces!$O$1:$P$6,2,0),"Sin Orden")</f>
        <v>Resuelta</v>
      </c>
      <c r="AJ44" s="17">
        <f t="shared" si="4"/>
        <v>1</v>
      </c>
      <c r="AK44" s="17">
        <f t="shared" si="5"/>
        <v>10</v>
      </c>
      <c r="AL44" s="17">
        <f t="shared" si="6"/>
        <v>2019</v>
      </c>
      <c r="AM44" s="17">
        <f t="shared" ca="1" si="7"/>
        <v>421</v>
      </c>
      <c r="AN44" s="18" t="str">
        <f>IFERROR(VLOOKUP(R44*1,'[1]Ordenes de Servicio'!G:K,5,0),"No Cruza")</f>
        <v>No Cruza</v>
      </c>
      <c r="AO44" s="17">
        <f t="shared" ca="1" si="8"/>
        <v>509</v>
      </c>
      <c r="AP44" s="17">
        <f t="shared" si="9"/>
        <v>14</v>
      </c>
      <c r="AQ44" s="17">
        <f t="shared" si="10"/>
        <v>11</v>
      </c>
      <c r="AR44" s="17">
        <f t="shared" si="11"/>
        <v>2018</v>
      </c>
      <c r="AS44" s="17">
        <f t="shared" ca="1" si="12"/>
        <v>742</v>
      </c>
      <c r="AT44" s="17" t="str">
        <f t="shared" ca="1" si="15"/>
        <v>Si</v>
      </c>
      <c r="AU44" s="17">
        <f t="shared" si="13"/>
        <v>321</v>
      </c>
      <c r="AV44" s="17" t="str">
        <f>+VLOOKUP(B44,[1]Cruces!S:T,2,0)</f>
        <v>5. Consultoría / Adjudicación</v>
      </c>
    </row>
    <row r="45" spans="1:48" hidden="1" x14ac:dyDescent="0.25">
      <c r="A45" s="17" t="s">
        <v>213</v>
      </c>
      <c r="B45" s="17" t="s">
        <v>68</v>
      </c>
      <c r="C45" s="17">
        <v>0</v>
      </c>
      <c r="D45" s="17">
        <v>0</v>
      </c>
      <c r="E45" s="17" t="s">
        <v>55</v>
      </c>
      <c r="F45" s="17" t="s">
        <v>81</v>
      </c>
      <c r="G45" s="17" t="s">
        <v>214</v>
      </c>
      <c r="H45" s="17">
        <v>301684455</v>
      </c>
      <c r="I45" s="17" t="s">
        <v>71</v>
      </c>
      <c r="J45" s="17" t="s">
        <v>59</v>
      </c>
      <c r="K45" s="17" t="s">
        <v>97</v>
      </c>
      <c r="L45" s="17" t="s">
        <v>215</v>
      </c>
      <c r="M45" s="17" t="s">
        <v>216</v>
      </c>
      <c r="N45" s="17" t="s">
        <v>75</v>
      </c>
      <c r="O45" s="17">
        <v>20200723</v>
      </c>
      <c r="P45" s="17">
        <v>20200723</v>
      </c>
      <c r="Q45" s="17">
        <v>3410</v>
      </c>
      <c r="R45" s="17">
        <v>0</v>
      </c>
      <c r="S45" s="17"/>
      <c r="T45" s="17" t="s">
        <v>63</v>
      </c>
      <c r="U45" s="17"/>
      <c r="V45" s="17">
        <f t="shared" si="14"/>
        <v>87.5</v>
      </c>
      <c r="W45" s="17">
        <v>87500</v>
      </c>
      <c r="X45" s="17" t="s">
        <v>64</v>
      </c>
      <c r="Y45" s="17" t="s">
        <v>68</v>
      </c>
      <c r="Z45" s="17">
        <v>20200723</v>
      </c>
      <c r="AA45" s="17" t="s">
        <v>124</v>
      </c>
      <c r="AB45" s="17">
        <v>1</v>
      </c>
      <c r="AC45" s="17" t="str">
        <f>IFERROR(VLOOKUP(A45,[1]Cruces!AJ:AK,2,0),VLOOKUP(CONCATENATE(X45,AA45),[1]Cruces!G:H,2,0))</f>
        <v>Solicitud de Obra</v>
      </c>
      <c r="AD45" s="17">
        <f t="shared" si="0"/>
        <v>23</v>
      </c>
      <c r="AE45" s="17">
        <f t="shared" si="1"/>
        <v>7</v>
      </c>
      <c r="AF45" s="17">
        <f t="shared" si="2"/>
        <v>2020</v>
      </c>
      <c r="AG45" s="17" t="str">
        <f>IFERROR(VLOOKUP(MID(A45,2,4)*1,[1]Cruces!K:L,2,0),"Verificar")</f>
        <v>Magdalena</v>
      </c>
      <c r="AH45" s="17">
        <f t="shared" ca="1" si="3"/>
        <v>125</v>
      </c>
      <c r="AI45" s="17" t="str">
        <f>IFERROR(VLOOKUP(U45,[1]Cruces!$O$1:$P$6,2,0),"Sin Orden")</f>
        <v>Sin Orden</v>
      </c>
      <c r="AJ45" s="17">
        <f t="shared" si="4"/>
        <v>23</v>
      </c>
      <c r="AK45" s="17">
        <f t="shared" si="5"/>
        <v>7</v>
      </c>
      <c r="AL45" s="17">
        <f t="shared" si="6"/>
        <v>2020</v>
      </c>
      <c r="AM45" s="17">
        <f t="shared" ca="1" si="7"/>
        <v>125</v>
      </c>
      <c r="AN45" s="18" t="str">
        <f>IFERROR(VLOOKUP(R45*1,'[1]Ordenes de Servicio'!G:K,5,0),"No Cruza")</f>
        <v>No Cruza</v>
      </c>
      <c r="AO45" s="17">
        <f t="shared" ca="1" si="8"/>
        <v>125</v>
      </c>
      <c r="AP45" s="17">
        <f t="shared" si="9"/>
        <v>23</v>
      </c>
      <c r="AQ45" s="17">
        <f t="shared" si="10"/>
        <v>7</v>
      </c>
      <c r="AR45" s="17">
        <f t="shared" si="11"/>
        <v>2020</v>
      </c>
      <c r="AS45" s="17">
        <f t="shared" ca="1" si="12"/>
        <v>125</v>
      </c>
      <c r="AT45" s="17" t="str">
        <f t="shared" ca="1" si="15"/>
        <v>No</v>
      </c>
      <c r="AU45" s="17">
        <f t="shared" si="13"/>
        <v>0</v>
      </c>
      <c r="AV45" s="17" t="str">
        <f>+VLOOKUP(B45,[1]Cruces!S:T,2,0)</f>
        <v>5. Consultoría / Adjudicación</v>
      </c>
    </row>
    <row r="46" spans="1:48" hidden="1" x14ac:dyDescent="0.25">
      <c r="A46" s="17" t="s">
        <v>220</v>
      </c>
      <c r="B46" s="17" t="s">
        <v>54</v>
      </c>
      <c r="C46" s="17">
        <v>0</v>
      </c>
      <c r="D46" s="17">
        <v>0</v>
      </c>
      <c r="E46" s="17" t="s">
        <v>55</v>
      </c>
      <c r="F46" s="17" t="s">
        <v>56</v>
      </c>
      <c r="G46" s="17" t="s">
        <v>221</v>
      </c>
      <c r="H46" s="17">
        <v>0</v>
      </c>
      <c r="I46" s="17" t="s">
        <v>71</v>
      </c>
      <c r="J46" s="17" t="s">
        <v>59</v>
      </c>
      <c r="K46" s="17" t="s">
        <v>97</v>
      </c>
      <c r="L46" s="17" t="s">
        <v>61</v>
      </c>
      <c r="M46" s="17" t="s">
        <v>55</v>
      </c>
      <c r="N46" s="17" t="s">
        <v>62</v>
      </c>
      <c r="O46" s="17">
        <v>20180423</v>
      </c>
      <c r="P46" s="17">
        <v>20180423</v>
      </c>
      <c r="Q46" s="17">
        <v>9332</v>
      </c>
      <c r="R46" s="17">
        <v>0</v>
      </c>
      <c r="S46" s="17"/>
      <c r="T46" s="17" t="s">
        <v>63</v>
      </c>
      <c r="U46" s="17"/>
      <c r="V46" s="17">
        <f t="shared" si="14"/>
        <v>35</v>
      </c>
      <c r="W46" s="17">
        <v>35000</v>
      </c>
      <c r="X46" s="17" t="s">
        <v>64</v>
      </c>
      <c r="Y46" s="17" t="s">
        <v>65</v>
      </c>
      <c r="Z46" s="17">
        <v>20180423</v>
      </c>
      <c r="AA46" s="17" t="s">
        <v>222</v>
      </c>
      <c r="AB46" s="17">
        <v>1</v>
      </c>
      <c r="AC46" s="17" t="str">
        <f>IFERROR(VLOOKUP(A46,[1]Cruces!AJ:AK,2,0),VLOOKUP(CONCATENATE(X46,AA46),[1]Cruces!G:H,2,0))</f>
        <v>Solicitud de Obra</v>
      </c>
      <c r="AD46" s="17">
        <f t="shared" si="0"/>
        <v>23</v>
      </c>
      <c r="AE46" s="17">
        <f t="shared" si="1"/>
        <v>4</v>
      </c>
      <c r="AF46" s="17">
        <f t="shared" si="2"/>
        <v>2018</v>
      </c>
      <c r="AG46" s="17" t="str">
        <f>IFERROR(VLOOKUP(MID(A46,2,4)*1,[1]Cruces!K:L,2,0),"Verificar")</f>
        <v>Guajira</v>
      </c>
      <c r="AH46" s="17">
        <f t="shared" ca="1" si="3"/>
        <v>947</v>
      </c>
      <c r="AI46" s="17" t="str">
        <f>IFERROR(VLOOKUP(U46,[1]Cruces!$O$1:$P$6,2,0),"Sin Orden")</f>
        <v>Sin Orden</v>
      </c>
      <c r="AJ46" s="17">
        <f t="shared" si="4"/>
        <v>23</v>
      </c>
      <c r="AK46" s="17">
        <f t="shared" si="5"/>
        <v>4</v>
      </c>
      <c r="AL46" s="17">
        <f t="shared" si="6"/>
        <v>2018</v>
      </c>
      <c r="AM46" s="17">
        <f t="shared" ca="1" si="7"/>
        <v>947</v>
      </c>
      <c r="AN46" s="18" t="str">
        <f>IFERROR(VLOOKUP(R46*1,'[1]Ordenes de Servicio'!G:K,5,0),"No Cruza")</f>
        <v>No Cruza</v>
      </c>
      <c r="AO46" s="17">
        <f t="shared" ca="1" si="8"/>
        <v>947</v>
      </c>
      <c r="AP46" s="17">
        <f t="shared" si="9"/>
        <v>23</v>
      </c>
      <c r="AQ46" s="17">
        <f t="shared" si="10"/>
        <v>4</v>
      </c>
      <c r="AR46" s="17">
        <f t="shared" si="11"/>
        <v>2018</v>
      </c>
      <c r="AS46" s="17">
        <f t="shared" ca="1" si="12"/>
        <v>947</v>
      </c>
      <c r="AT46" s="17" t="str">
        <f t="shared" ca="1" si="15"/>
        <v>Si</v>
      </c>
      <c r="AU46" s="17">
        <f t="shared" si="13"/>
        <v>0</v>
      </c>
      <c r="AV46" s="17" t="str">
        <f>+VLOOKUP(B46,[1]Cruces!S:T,2,0)</f>
        <v>4. Presupuesto de Obra</v>
      </c>
    </row>
    <row r="47" spans="1:48" hidden="1" x14ac:dyDescent="0.25">
      <c r="A47" s="17" t="s">
        <v>7120</v>
      </c>
      <c r="B47" s="17" t="s">
        <v>569</v>
      </c>
      <c r="C47" s="17">
        <v>3024846</v>
      </c>
      <c r="D47" s="17">
        <v>20116721</v>
      </c>
      <c r="E47" s="17" t="s">
        <v>93</v>
      </c>
      <c r="F47" s="17" t="s">
        <v>7082</v>
      </c>
      <c r="G47" s="17" t="s">
        <v>7121</v>
      </c>
      <c r="H47" s="17">
        <v>3014311931</v>
      </c>
      <c r="I47" s="17" t="s">
        <v>71</v>
      </c>
      <c r="J47" s="17" t="s">
        <v>7122</v>
      </c>
      <c r="K47" s="17" t="s">
        <v>97</v>
      </c>
      <c r="L47" s="17" t="s">
        <v>7123</v>
      </c>
      <c r="M47" s="17" t="s">
        <v>7124</v>
      </c>
      <c r="N47" s="17" t="s">
        <v>572</v>
      </c>
      <c r="O47" s="17">
        <v>20201106</v>
      </c>
      <c r="P47" s="17">
        <v>20201106</v>
      </c>
      <c r="Q47" s="17">
        <v>1110</v>
      </c>
      <c r="R47" s="17">
        <v>0</v>
      </c>
      <c r="S47" s="17"/>
      <c r="T47" s="17" t="s">
        <v>63</v>
      </c>
      <c r="U47" s="17"/>
      <c r="V47" s="17">
        <f t="shared" si="14"/>
        <v>3</v>
      </c>
      <c r="W47" s="17">
        <v>3000</v>
      </c>
      <c r="X47" s="17" t="s">
        <v>89</v>
      </c>
      <c r="Y47" s="17" t="s">
        <v>569</v>
      </c>
      <c r="Z47" s="17">
        <v>20201106</v>
      </c>
      <c r="AA47" s="17" t="s">
        <v>1947</v>
      </c>
      <c r="AB47" s="17">
        <v>1</v>
      </c>
      <c r="AC47" s="17" t="str">
        <f>IFERROR(VLOOKUP(A47,[1]Cruces!AJ:AK,2,0),VLOOKUP(CONCATENATE(X47,AA47),[1]Cruces!G:H,2,0))</f>
        <v>Solicitud por BT</v>
      </c>
      <c r="AD47" s="17">
        <f t="shared" si="0"/>
        <v>6</v>
      </c>
      <c r="AE47" s="17">
        <f t="shared" si="1"/>
        <v>11</v>
      </c>
      <c r="AF47" s="17">
        <f t="shared" si="2"/>
        <v>2020</v>
      </c>
      <c r="AG47" s="17" t="str">
        <f>IFERROR(VLOOKUP(MID(A47,2,4)*1,[1]Cruces!K:L,2,0),"Verificar")</f>
        <v>Atlántico Norte</v>
      </c>
      <c r="AH47" s="17">
        <f t="shared" ca="1" si="3"/>
        <v>19</v>
      </c>
      <c r="AI47" s="17" t="str">
        <f>IFERROR(VLOOKUP(U47,[1]Cruces!$O$1:$P$6,2,0),"Sin Orden")</f>
        <v>Sin Orden</v>
      </c>
      <c r="AJ47" s="17">
        <f t="shared" si="4"/>
        <v>6</v>
      </c>
      <c r="AK47" s="17">
        <f t="shared" si="5"/>
        <v>11</v>
      </c>
      <c r="AL47" s="17">
        <f t="shared" si="6"/>
        <v>2020</v>
      </c>
      <c r="AM47" s="17">
        <f t="shared" ca="1" si="7"/>
        <v>19</v>
      </c>
      <c r="AN47" s="18" t="str">
        <f>IFERROR(VLOOKUP(R47*1,'[1]Ordenes de Servicio'!G:K,5,0),"No Cruza")</f>
        <v>No Cruza</v>
      </c>
      <c r="AO47" s="17">
        <f t="shared" ca="1" si="8"/>
        <v>19</v>
      </c>
      <c r="AP47" s="17">
        <f t="shared" si="9"/>
        <v>6</v>
      </c>
      <c r="AQ47" s="17">
        <f t="shared" si="10"/>
        <v>11</v>
      </c>
      <c r="AR47" s="17">
        <f t="shared" si="11"/>
        <v>2020</v>
      </c>
      <c r="AS47" s="17">
        <f t="shared" ca="1" si="12"/>
        <v>19</v>
      </c>
      <c r="AT47" s="17" t="str">
        <f t="shared" ca="1" si="15"/>
        <v>No</v>
      </c>
      <c r="AU47" s="17">
        <f t="shared" si="13"/>
        <v>0</v>
      </c>
      <c r="AV47" s="17" t="str">
        <f>+VLOOKUP(B47,[1]Cruces!S:T,2,0)</f>
        <v>1. Solicitud</v>
      </c>
    </row>
    <row r="48" spans="1:48" hidden="1" x14ac:dyDescent="0.25">
      <c r="A48" s="17" t="s">
        <v>223</v>
      </c>
      <c r="B48" s="17" t="s">
        <v>68</v>
      </c>
      <c r="C48" s="17">
        <v>0</v>
      </c>
      <c r="D48" s="17">
        <v>0</v>
      </c>
      <c r="E48" s="17" t="s">
        <v>55</v>
      </c>
      <c r="F48" s="17" t="s">
        <v>224</v>
      </c>
      <c r="G48" s="17" t="s">
        <v>225</v>
      </c>
      <c r="H48" s="17">
        <v>0</v>
      </c>
      <c r="I48" s="17" t="s">
        <v>71</v>
      </c>
      <c r="J48" s="17" t="s">
        <v>59</v>
      </c>
      <c r="K48" s="17" t="s">
        <v>226</v>
      </c>
      <c r="L48" s="17" t="s">
        <v>111</v>
      </c>
      <c r="M48" s="17" t="s">
        <v>112</v>
      </c>
      <c r="N48" s="17" t="s">
        <v>75</v>
      </c>
      <c r="O48" s="17">
        <v>20181022</v>
      </c>
      <c r="P48" s="17">
        <v>20181022</v>
      </c>
      <c r="Q48" s="17">
        <v>7541</v>
      </c>
      <c r="R48" s="17">
        <v>0</v>
      </c>
      <c r="S48" s="17"/>
      <c r="T48" s="17" t="s">
        <v>63</v>
      </c>
      <c r="U48" s="17"/>
      <c r="V48" s="17">
        <f t="shared" si="14"/>
        <v>250</v>
      </c>
      <c r="W48" s="17">
        <v>250000</v>
      </c>
      <c r="X48" s="17" t="s">
        <v>64</v>
      </c>
      <c r="Y48" s="17" t="s">
        <v>68</v>
      </c>
      <c r="Z48" s="17">
        <v>20181022</v>
      </c>
      <c r="AA48" s="17" t="s">
        <v>124</v>
      </c>
      <c r="AB48" s="17">
        <v>1</v>
      </c>
      <c r="AC48" s="17" t="str">
        <f>IFERROR(VLOOKUP(A48,[1]Cruces!AJ:AK,2,0),VLOOKUP(CONCATENATE(X48,AA48),[1]Cruces!G:H,2,0))</f>
        <v>Solicitud de Obra</v>
      </c>
      <c r="AD48" s="17">
        <f t="shared" si="0"/>
        <v>22</v>
      </c>
      <c r="AE48" s="17">
        <f t="shared" si="1"/>
        <v>10</v>
      </c>
      <c r="AF48" s="17">
        <f t="shared" si="2"/>
        <v>2018</v>
      </c>
      <c r="AG48" s="17" t="str">
        <f>IFERROR(VLOOKUP(MID(A48,2,4)*1,[1]Cruces!K:L,2,0),"Verificar")</f>
        <v>Atlántico Sur</v>
      </c>
      <c r="AH48" s="17">
        <f t="shared" ca="1" si="3"/>
        <v>765</v>
      </c>
      <c r="AI48" s="17" t="str">
        <f>IFERROR(VLOOKUP(U48,[1]Cruces!$O$1:$P$6,2,0),"Sin Orden")</f>
        <v>Sin Orden</v>
      </c>
      <c r="AJ48" s="17">
        <f t="shared" si="4"/>
        <v>22</v>
      </c>
      <c r="AK48" s="17">
        <f t="shared" si="5"/>
        <v>10</v>
      </c>
      <c r="AL48" s="17">
        <f t="shared" si="6"/>
        <v>2018</v>
      </c>
      <c r="AM48" s="17">
        <f t="shared" ca="1" si="7"/>
        <v>765</v>
      </c>
      <c r="AN48" s="18" t="str">
        <f>IFERROR(VLOOKUP(R48*1,'[1]Ordenes de Servicio'!G:K,5,0),"No Cruza")</f>
        <v>No Cruza</v>
      </c>
      <c r="AO48" s="17">
        <f t="shared" ca="1" si="8"/>
        <v>765</v>
      </c>
      <c r="AP48" s="17">
        <f t="shared" si="9"/>
        <v>22</v>
      </c>
      <c r="AQ48" s="17">
        <f t="shared" si="10"/>
        <v>10</v>
      </c>
      <c r="AR48" s="17">
        <f t="shared" si="11"/>
        <v>2018</v>
      </c>
      <c r="AS48" s="17">
        <f t="shared" ca="1" si="12"/>
        <v>765</v>
      </c>
      <c r="AT48" s="17" t="str">
        <f t="shared" ca="1" si="15"/>
        <v>Si</v>
      </c>
      <c r="AU48" s="17">
        <f t="shared" si="13"/>
        <v>0</v>
      </c>
      <c r="AV48" s="17" t="str">
        <f>+VLOOKUP(B48,[1]Cruces!S:T,2,0)</f>
        <v>5. Consultoría / Adjudicación</v>
      </c>
    </row>
    <row r="49" spans="1:48" hidden="1" x14ac:dyDescent="0.25">
      <c r="A49" s="17" t="s">
        <v>227</v>
      </c>
      <c r="B49" s="17" t="s">
        <v>68</v>
      </c>
      <c r="C49" s="17">
        <v>0</v>
      </c>
      <c r="D49" s="17">
        <v>0</v>
      </c>
      <c r="E49" s="17" t="s">
        <v>55</v>
      </c>
      <c r="F49" s="17" t="s">
        <v>56</v>
      </c>
      <c r="G49" s="17" t="s">
        <v>228</v>
      </c>
      <c r="H49" s="17">
        <v>0</v>
      </c>
      <c r="I49" s="17" t="s">
        <v>71</v>
      </c>
      <c r="J49" s="17" t="s">
        <v>59</v>
      </c>
      <c r="K49" s="17" t="s">
        <v>229</v>
      </c>
      <c r="L49" s="17" t="s">
        <v>230</v>
      </c>
      <c r="M49" s="17" t="s">
        <v>55</v>
      </c>
      <c r="N49" s="17" t="s">
        <v>75</v>
      </c>
      <c r="O49" s="17">
        <v>20130524</v>
      </c>
      <c r="P49" s="17">
        <v>20130719</v>
      </c>
      <c r="Q49" s="17">
        <v>1150</v>
      </c>
      <c r="R49" s="17">
        <v>19267425</v>
      </c>
      <c r="S49" s="17" t="s">
        <v>100</v>
      </c>
      <c r="T49" s="17" t="s">
        <v>63</v>
      </c>
      <c r="U49" s="17" t="s">
        <v>91</v>
      </c>
      <c r="V49" s="17">
        <f t="shared" si="14"/>
        <v>45</v>
      </c>
      <c r="W49" s="17">
        <v>45000</v>
      </c>
      <c r="X49" s="17" t="s">
        <v>64</v>
      </c>
      <c r="Y49" s="17" t="s">
        <v>136</v>
      </c>
      <c r="Z49" s="17">
        <v>20130723</v>
      </c>
      <c r="AA49" s="17" t="s">
        <v>78</v>
      </c>
      <c r="AB49" s="17">
        <v>1</v>
      </c>
      <c r="AC49" s="17" t="str">
        <f>IFERROR(VLOOKUP(A49,[1]Cruces!AJ:AK,2,0),VLOOKUP(CONCATENATE(X49,AA49),[1]Cruces!G:H,2,0))</f>
        <v>Solicitud de Obra</v>
      </c>
      <c r="AD49" s="17">
        <f t="shared" si="0"/>
        <v>24</v>
      </c>
      <c r="AE49" s="17">
        <f t="shared" si="1"/>
        <v>5</v>
      </c>
      <c r="AF49" s="17">
        <f t="shared" si="2"/>
        <v>2013</v>
      </c>
      <c r="AG49" s="17" t="str">
        <f>IFERROR(VLOOKUP(MID(A49,2,4)*1,[1]Cruces!K:L,2,0),"Verificar")</f>
        <v>Atlántico Norte</v>
      </c>
      <c r="AH49" s="17">
        <f t="shared" ca="1" si="3"/>
        <v>2742</v>
      </c>
      <c r="AI49" s="17" t="str">
        <f>IFERROR(VLOOKUP(U49,[1]Cruces!$O$1:$P$6,2,0),"Sin Orden")</f>
        <v>Resuelta</v>
      </c>
      <c r="AJ49" s="17">
        <f t="shared" si="4"/>
        <v>23</v>
      </c>
      <c r="AK49" s="17">
        <f t="shared" si="5"/>
        <v>7</v>
      </c>
      <c r="AL49" s="17">
        <f t="shared" si="6"/>
        <v>2013</v>
      </c>
      <c r="AM49" s="17">
        <f t="shared" ca="1" si="7"/>
        <v>2682</v>
      </c>
      <c r="AN49" s="18" t="str">
        <f>IFERROR(VLOOKUP(R49*1,'[1]Ordenes de Servicio'!G:K,5,0),"No Cruza")</f>
        <v>No Cruza</v>
      </c>
      <c r="AO49" s="17">
        <f t="shared" ca="1" si="8"/>
        <v>60</v>
      </c>
      <c r="AP49" s="17">
        <f t="shared" si="9"/>
        <v>19</v>
      </c>
      <c r="AQ49" s="17">
        <f t="shared" si="10"/>
        <v>7</v>
      </c>
      <c r="AR49" s="17">
        <f t="shared" si="11"/>
        <v>2013</v>
      </c>
      <c r="AS49" s="17">
        <f t="shared" ca="1" si="12"/>
        <v>2686</v>
      </c>
      <c r="AT49" s="17" t="str">
        <f t="shared" ca="1" si="15"/>
        <v>Si</v>
      </c>
      <c r="AU49" s="17">
        <f t="shared" si="13"/>
        <v>4</v>
      </c>
      <c r="AV49" s="17" t="str">
        <f>+VLOOKUP(B49,[1]Cruces!S:T,2,0)</f>
        <v>5. Consultoría / Adjudicación</v>
      </c>
    </row>
    <row r="50" spans="1:48" hidden="1" x14ac:dyDescent="0.25">
      <c r="A50" s="17" t="s">
        <v>7125</v>
      </c>
      <c r="B50" s="17" t="s">
        <v>1943</v>
      </c>
      <c r="C50" s="17">
        <v>6986275</v>
      </c>
      <c r="D50" s="17">
        <v>35036029</v>
      </c>
      <c r="E50" s="17" t="s">
        <v>93</v>
      </c>
      <c r="F50" s="17" t="s">
        <v>7082</v>
      </c>
      <c r="G50" s="17" t="s">
        <v>7126</v>
      </c>
      <c r="H50" s="17">
        <v>3218990970</v>
      </c>
      <c r="I50" s="17" t="s">
        <v>71</v>
      </c>
      <c r="J50" s="17" t="s">
        <v>7127</v>
      </c>
      <c r="K50" s="17" t="s">
        <v>7128</v>
      </c>
      <c r="L50" s="17" t="s">
        <v>7129</v>
      </c>
      <c r="M50" s="17" t="s">
        <v>7130</v>
      </c>
      <c r="N50" s="17" t="s">
        <v>1946</v>
      </c>
      <c r="O50" s="17">
        <v>20200312</v>
      </c>
      <c r="P50" s="17">
        <v>20200312</v>
      </c>
      <c r="Q50" s="17">
        <v>9510</v>
      </c>
      <c r="R50" s="17">
        <v>27259687</v>
      </c>
      <c r="S50" s="17" t="s">
        <v>6601</v>
      </c>
      <c r="T50" s="17" t="s">
        <v>63</v>
      </c>
      <c r="U50" s="17" t="s">
        <v>88</v>
      </c>
      <c r="V50" s="17">
        <f t="shared" si="14"/>
        <v>3</v>
      </c>
      <c r="W50" s="17">
        <v>3000</v>
      </c>
      <c r="X50" s="17" t="s">
        <v>89</v>
      </c>
      <c r="Y50" s="17" t="s">
        <v>1943</v>
      </c>
      <c r="Z50" s="17">
        <v>20200312</v>
      </c>
      <c r="AA50" s="17" t="s">
        <v>1947</v>
      </c>
      <c r="AB50" s="17">
        <v>1</v>
      </c>
      <c r="AC50" s="17" t="str">
        <f>IFERROR(VLOOKUP(A50,[1]Cruces!AJ:AK,2,0),VLOOKUP(CONCATENATE(X50,AA50),[1]Cruces!G:H,2,0))</f>
        <v>Solicitud por BT</v>
      </c>
      <c r="AD50" s="17">
        <f t="shared" si="0"/>
        <v>12</v>
      </c>
      <c r="AE50" s="17">
        <f t="shared" si="1"/>
        <v>3</v>
      </c>
      <c r="AF50" s="17">
        <f t="shared" si="2"/>
        <v>2020</v>
      </c>
      <c r="AG50" s="17" t="str">
        <f>IFERROR(VLOOKUP(MID(A50,2,4)*1,[1]Cruces!K:L,2,0),"Verificar")</f>
        <v>Atlántico Norte</v>
      </c>
      <c r="AH50" s="17">
        <f t="shared" ca="1" si="3"/>
        <v>258</v>
      </c>
      <c r="AI50" s="17" t="str">
        <f>IFERROR(VLOOKUP(U50,[1]Cruces!$O$1:$P$6,2,0),"Sin Orden")</f>
        <v>Resuelta</v>
      </c>
      <c r="AJ50" s="17">
        <f t="shared" si="4"/>
        <v>12</v>
      </c>
      <c r="AK50" s="17">
        <f t="shared" si="5"/>
        <v>3</v>
      </c>
      <c r="AL50" s="17">
        <f t="shared" si="6"/>
        <v>2020</v>
      </c>
      <c r="AM50" s="17">
        <f t="shared" ca="1" si="7"/>
        <v>258</v>
      </c>
      <c r="AN50" s="18" t="str">
        <f>IFERROR(VLOOKUP(R50*1,'[1]Ordenes de Servicio'!G:K,5,0),"No Cruza")</f>
        <v>No Cruza</v>
      </c>
      <c r="AO50" s="17">
        <f t="shared" ca="1" si="8"/>
        <v>0</v>
      </c>
      <c r="AP50" s="17">
        <f t="shared" si="9"/>
        <v>12</v>
      </c>
      <c r="AQ50" s="17">
        <f t="shared" si="10"/>
        <v>3</v>
      </c>
      <c r="AR50" s="17">
        <f t="shared" si="11"/>
        <v>2020</v>
      </c>
      <c r="AS50" s="17">
        <f t="shared" ca="1" si="12"/>
        <v>258</v>
      </c>
      <c r="AT50" s="17" t="str">
        <f t="shared" ca="1" si="15"/>
        <v>No</v>
      </c>
      <c r="AU50" s="17">
        <f t="shared" si="13"/>
        <v>0</v>
      </c>
      <c r="AV50" s="17" t="str">
        <f>+VLOOKUP(B50,[1]Cruces!S:T,2,0)</f>
        <v>7. Ejecución en Campo OS BT</v>
      </c>
    </row>
    <row r="51" spans="1:48" hidden="1" x14ac:dyDescent="0.25">
      <c r="A51" s="17" t="s">
        <v>7131</v>
      </c>
      <c r="B51" s="17" t="s">
        <v>569</v>
      </c>
      <c r="C51" s="17">
        <v>0</v>
      </c>
      <c r="D51" s="17">
        <v>0</v>
      </c>
      <c r="E51" s="17" t="s">
        <v>55</v>
      </c>
      <c r="F51" s="17" t="s">
        <v>7098</v>
      </c>
      <c r="G51" s="17" t="s">
        <v>7132</v>
      </c>
      <c r="H51" s="17">
        <v>3002258128</v>
      </c>
      <c r="I51" s="17" t="s">
        <v>71</v>
      </c>
      <c r="J51" s="17" t="s">
        <v>59</v>
      </c>
      <c r="K51" s="17" t="s">
        <v>97</v>
      </c>
      <c r="L51" s="17" t="s">
        <v>7101</v>
      </c>
      <c r="M51" s="17" t="s">
        <v>7102</v>
      </c>
      <c r="N51" s="17" t="s">
        <v>572</v>
      </c>
      <c r="O51" s="17">
        <v>20201107</v>
      </c>
      <c r="P51" s="17">
        <v>20201107</v>
      </c>
      <c r="Q51" s="17">
        <v>1180</v>
      </c>
      <c r="R51" s="17">
        <v>0</v>
      </c>
      <c r="S51" s="17"/>
      <c r="T51" s="17" t="s">
        <v>63</v>
      </c>
      <c r="U51" s="17"/>
      <c r="V51" s="17">
        <f t="shared" si="14"/>
        <v>3</v>
      </c>
      <c r="W51" s="17">
        <v>3000</v>
      </c>
      <c r="X51" s="17" t="s">
        <v>7065</v>
      </c>
      <c r="Y51" s="17" t="s">
        <v>569</v>
      </c>
      <c r="Z51" s="17">
        <v>20201107</v>
      </c>
      <c r="AA51" s="17" t="s">
        <v>1947</v>
      </c>
      <c r="AB51" s="17">
        <v>1</v>
      </c>
      <c r="AC51" s="17" t="str">
        <f>IFERROR(VLOOKUP(A51,[1]Cruces!AJ:AK,2,0),VLOOKUP(CONCATENATE(X51,AA51),[1]Cruces!G:H,2,0))</f>
        <v>Solicitud por BT</v>
      </c>
      <c r="AD51" s="17">
        <f t="shared" si="0"/>
        <v>7</v>
      </c>
      <c r="AE51" s="17">
        <f t="shared" si="1"/>
        <v>11</v>
      </c>
      <c r="AF51" s="17">
        <f t="shared" si="2"/>
        <v>2020</v>
      </c>
      <c r="AG51" s="17" t="str">
        <f>IFERROR(VLOOKUP(MID(A51,2,4)*1,[1]Cruces!K:L,2,0),"Verificar")</f>
        <v>Atlántico Norte</v>
      </c>
      <c r="AH51" s="17">
        <f t="shared" ca="1" si="3"/>
        <v>18</v>
      </c>
      <c r="AI51" s="17" t="str">
        <f>IFERROR(VLOOKUP(U51,[1]Cruces!$O$1:$P$6,2,0),"Sin Orden")</f>
        <v>Sin Orden</v>
      </c>
      <c r="AJ51" s="17">
        <f t="shared" si="4"/>
        <v>7</v>
      </c>
      <c r="AK51" s="17">
        <f t="shared" si="5"/>
        <v>11</v>
      </c>
      <c r="AL51" s="17">
        <f t="shared" si="6"/>
        <v>2020</v>
      </c>
      <c r="AM51" s="17">
        <f t="shared" ca="1" si="7"/>
        <v>18</v>
      </c>
      <c r="AN51" s="18" t="str">
        <f>IFERROR(VLOOKUP(R51*1,'[1]Ordenes de Servicio'!G:K,5,0),"No Cruza")</f>
        <v>No Cruza</v>
      </c>
      <c r="AO51" s="17">
        <f t="shared" ca="1" si="8"/>
        <v>18</v>
      </c>
      <c r="AP51" s="17">
        <f t="shared" si="9"/>
        <v>7</v>
      </c>
      <c r="AQ51" s="17">
        <f t="shared" si="10"/>
        <v>11</v>
      </c>
      <c r="AR51" s="17">
        <f t="shared" si="11"/>
        <v>2020</v>
      </c>
      <c r="AS51" s="17">
        <f t="shared" ca="1" si="12"/>
        <v>18</v>
      </c>
      <c r="AT51" s="17" t="str">
        <f t="shared" ca="1" si="15"/>
        <v>No</v>
      </c>
      <c r="AU51" s="17">
        <f t="shared" si="13"/>
        <v>0</v>
      </c>
      <c r="AV51" s="17" t="str">
        <f>+VLOOKUP(B51,[1]Cruces!S:T,2,0)</f>
        <v>1. Solicitud</v>
      </c>
    </row>
    <row r="52" spans="1:48" hidden="1" x14ac:dyDescent="0.25">
      <c r="A52" s="17" t="s">
        <v>231</v>
      </c>
      <c r="B52" s="17" t="s">
        <v>54</v>
      </c>
      <c r="C52" s="17">
        <v>3767221</v>
      </c>
      <c r="D52" s="17">
        <v>0</v>
      </c>
      <c r="E52" s="17" t="s">
        <v>55</v>
      </c>
      <c r="F52" s="17" t="s">
        <v>232</v>
      </c>
      <c r="G52" s="17" t="s">
        <v>233</v>
      </c>
      <c r="H52" s="17">
        <v>3006271</v>
      </c>
      <c r="I52" s="17" t="s">
        <v>71</v>
      </c>
      <c r="J52" s="17" t="s">
        <v>59</v>
      </c>
      <c r="K52" s="17" t="s">
        <v>234</v>
      </c>
      <c r="L52" s="17" t="s">
        <v>111</v>
      </c>
      <c r="M52" s="17" t="s">
        <v>112</v>
      </c>
      <c r="N52" s="17" t="s">
        <v>62</v>
      </c>
      <c r="O52" s="17">
        <v>20171110</v>
      </c>
      <c r="P52" s="17">
        <v>20171120</v>
      </c>
      <c r="Q52" s="17">
        <v>7541</v>
      </c>
      <c r="R52" s="17">
        <v>24453159</v>
      </c>
      <c r="S52" s="17" t="s">
        <v>100</v>
      </c>
      <c r="T52" s="17" t="s">
        <v>63</v>
      </c>
      <c r="U52" s="17" t="s">
        <v>91</v>
      </c>
      <c r="V52" s="17">
        <f t="shared" si="14"/>
        <v>150</v>
      </c>
      <c r="W52" s="17">
        <v>150000</v>
      </c>
      <c r="X52" s="17" t="s">
        <v>89</v>
      </c>
      <c r="Y52" s="17" t="s">
        <v>65</v>
      </c>
      <c r="Z52" s="17">
        <v>20171120</v>
      </c>
      <c r="AA52" s="17" t="s">
        <v>101</v>
      </c>
      <c r="AB52" s="17">
        <v>1</v>
      </c>
      <c r="AC52" s="17" t="str">
        <f>IFERROR(VLOOKUP(A52,[1]Cruces!AJ:AK,2,0),VLOOKUP(CONCATENATE(X52,AA52),[1]Cruces!G:H,2,0))</f>
        <v>Solicitud de Obra</v>
      </c>
      <c r="AD52" s="17">
        <f t="shared" si="0"/>
        <v>10</v>
      </c>
      <c r="AE52" s="17">
        <f t="shared" si="1"/>
        <v>11</v>
      </c>
      <c r="AF52" s="17">
        <f t="shared" si="2"/>
        <v>2017</v>
      </c>
      <c r="AG52" s="17" t="str">
        <f>IFERROR(VLOOKUP(MID(A52,2,4)*1,[1]Cruces!K:L,2,0),"Verificar")</f>
        <v>Atlántico Sur</v>
      </c>
      <c r="AH52" s="17">
        <f t="shared" ca="1" si="3"/>
        <v>1111</v>
      </c>
      <c r="AI52" s="17" t="str">
        <f>IFERROR(VLOOKUP(U52,[1]Cruces!$O$1:$P$6,2,0),"Sin Orden")</f>
        <v>Resuelta</v>
      </c>
      <c r="AJ52" s="17">
        <f t="shared" si="4"/>
        <v>20</v>
      </c>
      <c r="AK52" s="17">
        <f t="shared" si="5"/>
        <v>11</v>
      </c>
      <c r="AL52" s="17">
        <f t="shared" si="6"/>
        <v>2017</v>
      </c>
      <c r="AM52" s="17">
        <f t="shared" ca="1" si="7"/>
        <v>1101</v>
      </c>
      <c r="AN52" s="18" t="str">
        <f>IFERROR(VLOOKUP(R52*1,'[1]Ordenes de Servicio'!G:K,5,0),"No Cruza")</f>
        <v>No Cruza</v>
      </c>
      <c r="AO52" s="17">
        <f t="shared" ca="1" si="8"/>
        <v>10</v>
      </c>
      <c r="AP52" s="17">
        <f t="shared" si="9"/>
        <v>20</v>
      </c>
      <c r="AQ52" s="17">
        <f t="shared" si="10"/>
        <v>11</v>
      </c>
      <c r="AR52" s="17">
        <f t="shared" si="11"/>
        <v>2017</v>
      </c>
      <c r="AS52" s="17">
        <f t="shared" ca="1" si="12"/>
        <v>1101</v>
      </c>
      <c r="AT52" s="17" t="str">
        <f t="shared" ca="1" si="15"/>
        <v>Si</v>
      </c>
      <c r="AU52" s="17">
        <f t="shared" si="13"/>
        <v>0</v>
      </c>
      <c r="AV52" s="17" t="str">
        <f>+VLOOKUP(B52,[1]Cruces!S:T,2,0)</f>
        <v>4. Presupuesto de Obra</v>
      </c>
    </row>
    <row r="53" spans="1:48" hidden="1" x14ac:dyDescent="0.25">
      <c r="A53" s="17" t="s">
        <v>235</v>
      </c>
      <c r="B53" s="17" t="s">
        <v>68</v>
      </c>
      <c r="C53" s="17">
        <v>6682565</v>
      </c>
      <c r="D53" s="17">
        <v>0</v>
      </c>
      <c r="E53" s="17" t="s">
        <v>55</v>
      </c>
      <c r="F53" s="17" t="s">
        <v>94</v>
      </c>
      <c r="G53" s="17" t="s">
        <v>95</v>
      </c>
      <c r="H53" s="17">
        <v>3003360026</v>
      </c>
      <c r="I53" s="17" t="s">
        <v>83</v>
      </c>
      <c r="J53" s="17" t="s">
        <v>59</v>
      </c>
      <c r="K53" s="17" t="s">
        <v>97</v>
      </c>
      <c r="L53" s="17" t="s">
        <v>98</v>
      </c>
      <c r="M53" s="17" t="s">
        <v>99</v>
      </c>
      <c r="N53" s="17" t="s">
        <v>75</v>
      </c>
      <c r="O53" s="17">
        <v>20170725</v>
      </c>
      <c r="P53" s="17">
        <v>20170926</v>
      </c>
      <c r="Q53" s="17">
        <v>1110</v>
      </c>
      <c r="R53" s="17">
        <v>25162227</v>
      </c>
      <c r="S53" s="17" t="s">
        <v>76</v>
      </c>
      <c r="T53" s="17" t="s">
        <v>63</v>
      </c>
      <c r="U53" s="17" t="s">
        <v>88</v>
      </c>
      <c r="V53" s="17">
        <f t="shared" si="14"/>
        <v>150</v>
      </c>
      <c r="W53" s="17">
        <v>150000</v>
      </c>
      <c r="X53" s="17" t="s">
        <v>89</v>
      </c>
      <c r="Y53" s="17" t="s">
        <v>105</v>
      </c>
      <c r="Z53" s="17">
        <v>20190108</v>
      </c>
      <c r="AA53" s="17" t="s">
        <v>101</v>
      </c>
      <c r="AB53" s="17">
        <v>1</v>
      </c>
      <c r="AC53" s="17" t="str">
        <f>IFERROR(VLOOKUP(A53,[1]Cruces!AJ:AK,2,0),VLOOKUP(CONCATENATE(X53,AA53),[1]Cruces!G:H,2,0))</f>
        <v>Solicitud de Obra</v>
      </c>
      <c r="AD53" s="17">
        <f t="shared" si="0"/>
        <v>25</v>
      </c>
      <c r="AE53" s="17">
        <f t="shared" si="1"/>
        <v>7</v>
      </c>
      <c r="AF53" s="17">
        <f t="shared" si="2"/>
        <v>2017</v>
      </c>
      <c r="AG53" s="17" t="str">
        <f>IFERROR(VLOOKUP(MID(A53,2,4)*1,[1]Cruces!K:L,2,0),"Verificar")</f>
        <v>Atlántico Norte</v>
      </c>
      <c r="AH53" s="17">
        <f t="shared" ca="1" si="3"/>
        <v>1219</v>
      </c>
      <c r="AI53" s="17" t="str">
        <f>IFERROR(VLOOKUP(U53,[1]Cruces!$O$1:$P$6,2,0),"Sin Orden")</f>
        <v>Resuelta</v>
      </c>
      <c r="AJ53" s="17">
        <f t="shared" si="4"/>
        <v>8</v>
      </c>
      <c r="AK53" s="17">
        <f t="shared" si="5"/>
        <v>1</v>
      </c>
      <c r="AL53" s="17">
        <f t="shared" si="6"/>
        <v>2019</v>
      </c>
      <c r="AM53" s="17">
        <f t="shared" ca="1" si="7"/>
        <v>687</v>
      </c>
      <c r="AN53" s="18" t="str">
        <f>IFERROR(VLOOKUP(R53*1,'[1]Ordenes de Servicio'!G:K,5,0),"No Cruza")</f>
        <v>No Cruza</v>
      </c>
      <c r="AO53" s="17">
        <f t="shared" ca="1" si="8"/>
        <v>532</v>
      </c>
      <c r="AP53" s="17">
        <f t="shared" si="9"/>
        <v>26</v>
      </c>
      <c r="AQ53" s="17">
        <f t="shared" si="10"/>
        <v>9</v>
      </c>
      <c r="AR53" s="17">
        <f t="shared" si="11"/>
        <v>2017</v>
      </c>
      <c r="AS53" s="17">
        <f t="shared" ca="1" si="12"/>
        <v>1156</v>
      </c>
      <c r="AT53" s="17" t="str">
        <f t="shared" ca="1" si="15"/>
        <v>Si</v>
      </c>
      <c r="AU53" s="17">
        <f t="shared" si="13"/>
        <v>469</v>
      </c>
      <c r="AV53" s="17" t="str">
        <f>+VLOOKUP(B53,[1]Cruces!S:T,2,0)</f>
        <v>5. Consultoría / Adjudicación</v>
      </c>
    </row>
    <row r="54" spans="1:48" hidden="1" x14ac:dyDescent="0.25">
      <c r="A54" s="17" t="s">
        <v>7133</v>
      </c>
      <c r="B54" s="17" t="s">
        <v>569</v>
      </c>
      <c r="C54" s="17">
        <v>0</v>
      </c>
      <c r="D54" s="17">
        <v>0</v>
      </c>
      <c r="E54" s="17" t="s">
        <v>55</v>
      </c>
      <c r="F54" s="17" t="s">
        <v>7082</v>
      </c>
      <c r="G54" s="17" t="s">
        <v>7134</v>
      </c>
      <c r="H54" s="17">
        <v>3148133096</v>
      </c>
      <c r="I54" s="17" t="s">
        <v>71</v>
      </c>
      <c r="J54" s="17" t="s">
        <v>59</v>
      </c>
      <c r="K54" s="17" t="s">
        <v>7135</v>
      </c>
      <c r="L54" s="17" t="s">
        <v>7136</v>
      </c>
      <c r="M54" s="17" t="s">
        <v>7137</v>
      </c>
      <c r="N54" s="17" t="s">
        <v>572</v>
      </c>
      <c r="O54" s="17">
        <v>20201114</v>
      </c>
      <c r="P54" s="17">
        <v>20201114</v>
      </c>
      <c r="Q54" s="17">
        <v>1110</v>
      </c>
      <c r="R54" s="17">
        <v>0</v>
      </c>
      <c r="S54" s="17"/>
      <c r="T54" s="17" t="s">
        <v>63</v>
      </c>
      <c r="U54" s="17"/>
      <c r="V54" s="17">
        <f t="shared" si="14"/>
        <v>3</v>
      </c>
      <c r="W54" s="17">
        <v>3000</v>
      </c>
      <c r="X54" s="17" t="s">
        <v>7065</v>
      </c>
      <c r="Y54" s="17" t="s">
        <v>569</v>
      </c>
      <c r="Z54" s="17">
        <v>20201114</v>
      </c>
      <c r="AA54" s="17" t="s">
        <v>1947</v>
      </c>
      <c r="AB54" s="17">
        <v>1</v>
      </c>
      <c r="AC54" s="17" t="str">
        <f>IFERROR(VLOOKUP(A54,[1]Cruces!AJ:AK,2,0),VLOOKUP(CONCATENATE(X54,AA54),[1]Cruces!G:H,2,0))</f>
        <v>Solicitud por BT</v>
      </c>
      <c r="AD54" s="17">
        <f t="shared" si="0"/>
        <v>14</v>
      </c>
      <c r="AE54" s="17">
        <f t="shared" si="1"/>
        <v>11</v>
      </c>
      <c r="AF54" s="17">
        <f t="shared" si="2"/>
        <v>2020</v>
      </c>
      <c r="AG54" s="17" t="str">
        <f>IFERROR(VLOOKUP(MID(A54,2,4)*1,[1]Cruces!K:L,2,0),"Verificar")</f>
        <v>Atlántico Norte</v>
      </c>
      <c r="AH54" s="17">
        <f t="shared" ca="1" si="3"/>
        <v>11</v>
      </c>
      <c r="AI54" s="17" t="str">
        <f>IFERROR(VLOOKUP(U54,[1]Cruces!$O$1:$P$6,2,0),"Sin Orden")</f>
        <v>Sin Orden</v>
      </c>
      <c r="AJ54" s="17">
        <f t="shared" si="4"/>
        <v>14</v>
      </c>
      <c r="AK54" s="17">
        <f t="shared" si="5"/>
        <v>11</v>
      </c>
      <c r="AL54" s="17">
        <f t="shared" si="6"/>
        <v>2020</v>
      </c>
      <c r="AM54" s="17">
        <f t="shared" ca="1" si="7"/>
        <v>11</v>
      </c>
      <c r="AN54" s="18" t="str">
        <f>IFERROR(VLOOKUP(R54*1,'[1]Ordenes de Servicio'!G:K,5,0),"No Cruza")</f>
        <v>No Cruza</v>
      </c>
      <c r="AO54" s="17">
        <f t="shared" ca="1" si="8"/>
        <v>11</v>
      </c>
      <c r="AP54" s="17">
        <f t="shared" si="9"/>
        <v>14</v>
      </c>
      <c r="AQ54" s="17">
        <f t="shared" si="10"/>
        <v>11</v>
      </c>
      <c r="AR54" s="17">
        <f t="shared" si="11"/>
        <v>2020</v>
      </c>
      <c r="AS54" s="17">
        <f t="shared" ca="1" si="12"/>
        <v>11</v>
      </c>
      <c r="AT54" s="17" t="str">
        <f t="shared" ca="1" si="15"/>
        <v>No</v>
      </c>
      <c r="AU54" s="17">
        <f t="shared" si="13"/>
        <v>0</v>
      </c>
      <c r="AV54" s="17" t="str">
        <f>+VLOOKUP(B54,[1]Cruces!S:T,2,0)</f>
        <v>1. Solicitud</v>
      </c>
    </row>
    <row r="55" spans="1:48" hidden="1" x14ac:dyDescent="0.25">
      <c r="A55" s="17" t="s">
        <v>236</v>
      </c>
      <c r="B55" s="17" t="s">
        <v>68</v>
      </c>
      <c r="C55" s="17">
        <v>0</v>
      </c>
      <c r="D55" s="17">
        <v>0</v>
      </c>
      <c r="E55" s="17" t="s">
        <v>55</v>
      </c>
      <c r="F55" s="17" t="s">
        <v>81</v>
      </c>
      <c r="G55" s="17" t="s">
        <v>237</v>
      </c>
      <c r="H55" s="17">
        <v>3163701031</v>
      </c>
      <c r="I55" s="17" t="s">
        <v>71</v>
      </c>
      <c r="J55" s="17" t="s">
        <v>59</v>
      </c>
      <c r="K55" s="17" t="s">
        <v>238</v>
      </c>
      <c r="L55" s="17" t="s">
        <v>85</v>
      </c>
      <c r="M55" s="17" t="s">
        <v>86</v>
      </c>
      <c r="N55" s="17" t="s">
        <v>75</v>
      </c>
      <c r="O55" s="17">
        <v>20190823</v>
      </c>
      <c r="P55" s="17">
        <v>20200306</v>
      </c>
      <c r="Q55" s="17">
        <v>3410</v>
      </c>
      <c r="R55" s="17">
        <v>26740265</v>
      </c>
      <c r="S55" s="17" t="s">
        <v>100</v>
      </c>
      <c r="T55" s="17" t="s">
        <v>63</v>
      </c>
      <c r="U55" s="17" t="s">
        <v>91</v>
      </c>
      <c r="V55" s="17">
        <f t="shared" si="14"/>
        <v>75</v>
      </c>
      <c r="W55" s="17">
        <v>75000</v>
      </c>
      <c r="X55" s="17" t="s">
        <v>64</v>
      </c>
      <c r="Y55" s="17" t="s">
        <v>136</v>
      </c>
      <c r="Z55" s="17">
        <v>20200608</v>
      </c>
      <c r="AA55" s="17" t="s">
        <v>78</v>
      </c>
      <c r="AB55" s="17">
        <v>1</v>
      </c>
      <c r="AC55" s="17" t="str">
        <f>IFERROR(VLOOKUP(A55,[1]Cruces!AJ:AK,2,0),VLOOKUP(CONCATENATE(X55,AA55),[1]Cruces!G:H,2,0))</f>
        <v>Solicitud de Obra</v>
      </c>
      <c r="AD55" s="17">
        <f t="shared" si="0"/>
        <v>23</v>
      </c>
      <c r="AE55" s="17">
        <f t="shared" si="1"/>
        <v>8</v>
      </c>
      <c r="AF55" s="17">
        <f t="shared" si="2"/>
        <v>2019</v>
      </c>
      <c r="AG55" s="17" t="str">
        <f>IFERROR(VLOOKUP(MID(A55,2,4)*1,[1]Cruces!K:L,2,0),"Verificar")</f>
        <v>Magdalena</v>
      </c>
      <c r="AH55" s="17">
        <f t="shared" ca="1" si="3"/>
        <v>460</v>
      </c>
      <c r="AI55" s="17" t="str">
        <f>IFERROR(VLOOKUP(U55,[1]Cruces!$O$1:$P$6,2,0),"Sin Orden")</f>
        <v>Resuelta</v>
      </c>
      <c r="AJ55" s="17">
        <f t="shared" si="4"/>
        <v>8</v>
      </c>
      <c r="AK55" s="17">
        <f t="shared" si="5"/>
        <v>6</v>
      </c>
      <c r="AL55" s="17">
        <f t="shared" si="6"/>
        <v>2020</v>
      </c>
      <c r="AM55" s="17">
        <f t="shared" ca="1" si="7"/>
        <v>170</v>
      </c>
      <c r="AN55" s="18" t="str">
        <f>IFERROR(VLOOKUP(R55*1,'[1]Ordenes de Servicio'!G:K,5,0),"No Cruza")</f>
        <v>No Cruza</v>
      </c>
      <c r="AO55" s="17">
        <f t="shared" ca="1" si="8"/>
        <v>290</v>
      </c>
      <c r="AP55" s="17">
        <f t="shared" si="9"/>
        <v>6</v>
      </c>
      <c r="AQ55" s="17">
        <f t="shared" si="10"/>
        <v>3</v>
      </c>
      <c r="AR55" s="17">
        <f t="shared" si="11"/>
        <v>2020</v>
      </c>
      <c r="AS55" s="17">
        <f t="shared" ca="1" si="12"/>
        <v>264</v>
      </c>
      <c r="AT55" s="17" t="str">
        <f t="shared" ca="1" si="15"/>
        <v>No</v>
      </c>
      <c r="AU55" s="17">
        <f t="shared" si="13"/>
        <v>94</v>
      </c>
      <c r="AV55" s="17" t="str">
        <f>+VLOOKUP(B55,[1]Cruces!S:T,2,0)</f>
        <v>5. Consultoría / Adjudicación</v>
      </c>
    </row>
    <row r="56" spans="1:48" hidden="1" x14ac:dyDescent="0.25">
      <c r="A56" s="17" t="s">
        <v>239</v>
      </c>
      <c r="B56" s="17" t="s">
        <v>68</v>
      </c>
      <c r="C56" s="17">
        <v>3744508</v>
      </c>
      <c r="D56" s="17">
        <v>35058241</v>
      </c>
      <c r="E56" s="17" t="s">
        <v>93</v>
      </c>
      <c r="F56" s="17" t="s">
        <v>81</v>
      </c>
      <c r="G56" s="17" t="s">
        <v>240</v>
      </c>
      <c r="H56" s="17">
        <v>3506501724</v>
      </c>
      <c r="I56" s="17" t="s">
        <v>182</v>
      </c>
      <c r="J56" s="17" t="s">
        <v>241</v>
      </c>
      <c r="K56" s="17" t="s">
        <v>242</v>
      </c>
      <c r="L56" s="17" t="s">
        <v>215</v>
      </c>
      <c r="M56" s="17" t="s">
        <v>216</v>
      </c>
      <c r="N56" s="17" t="s">
        <v>75</v>
      </c>
      <c r="O56" s="17">
        <v>20190613</v>
      </c>
      <c r="P56" s="17">
        <v>20190613</v>
      </c>
      <c r="Q56" s="17">
        <v>3410</v>
      </c>
      <c r="R56" s="17">
        <v>0</v>
      </c>
      <c r="S56" s="17"/>
      <c r="T56" s="17" t="s">
        <v>63</v>
      </c>
      <c r="U56" s="17"/>
      <c r="V56" s="17">
        <f t="shared" si="14"/>
        <v>37.5</v>
      </c>
      <c r="W56" s="17">
        <v>37500</v>
      </c>
      <c r="X56" s="17" t="s">
        <v>89</v>
      </c>
      <c r="Y56" s="17" t="s">
        <v>68</v>
      </c>
      <c r="Z56" s="17">
        <v>20190613</v>
      </c>
      <c r="AA56" s="17" t="s">
        <v>78</v>
      </c>
      <c r="AB56" s="17">
        <v>1</v>
      </c>
      <c r="AC56" s="17" t="str">
        <f>IFERROR(VLOOKUP(A56,[1]Cruces!AJ:AK,2,0),VLOOKUP(CONCATENATE(X56,AA56),[1]Cruces!G:H,2,0))</f>
        <v>Solicitud de Obra</v>
      </c>
      <c r="AD56" s="17">
        <f t="shared" si="0"/>
        <v>13</v>
      </c>
      <c r="AE56" s="17">
        <f t="shared" si="1"/>
        <v>6</v>
      </c>
      <c r="AF56" s="17">
        <f t="shared" si="2"/>
        <v>2019</v>
      </c>
      <c r="AG56" s="17" t="str">
        <f>IFERROR(VLOOKUP(MID(A56,2,4)*1,[1]Cruces!K:L,2,0),"Verificar")</f>
        <v>Magdalena</v>
      </c>
      <c r="AH56" s="17">
        <f t="shared" ca="1" si="3"/>
        <v>531</v>
      </c>
      <c r="AI56" s="17" t="str">
        <f>IFERROR(VLOOKUP(U56,[1]Cruces!$O$1:$P$6,2,0),"Sin Orden")</f>
        <v>Sin Orden</v>
      </c>
      <c r="AJ56" s="17">
        <f t="shared" si="4"/>
        <v>13</v>
      </c>
      <c r="AK56" s="17">
        <f t="shared" si="5"/>
        <v>6</v>
      </c>
      <c r="AL56" s="17">
        <f t="shared" si="6"/>
        <v>2019</v>
      </c>
      <c r="AM56" s="17">
        <f t="shared" ca="1" si="7"/>
        <v>531</v>
      </c>
      <c r="AN56" s="18" t="str">
        <f>IFERROR(VLOOKUP(R56*1,'[1]Ordenes de Servicio'!G:K,5,0),"No Cruza")</f>
        <v>No Cruza</v>
      </c>
      <c r="AO56" s="17">
        <f t="shared" ca="1" si="8"/>
        <v>531</v>
      </c>
      <c r="AP56" s="17">
        <f t="shared" si="9"/>
        <v>13</v>
      </c>
      <c r="AQ56" s="17">
        <f t="shared" si="10"/>
        <v>6</v>
      </c>
      <c r="AR56" s="17">
        <f t="shared" si="11"/>
        <v>2019</v>
      </c>
      <c r="AS56" s="17">
        <f t="shared" ca="1" si="12"/>
        <v>531</v>
      </c>
      <c r="AT56" s="17" t="str">
        <f t="shared" ca="1" si="15"/>
        <v>Si</v>
      </c>
      <c r="AU56" s="17">
        <f t="shared" si="13"/>
        <v>0</v>
      </c>
      <c r="AV56" s="17" t="str">
        <f>+VLOOKUP(B56,[1]Cruces!S:T,2,0)</f>
        <v>5. Consultoría / Adjudicación</v>
      </c>
    </row>
    <row r="57" spans="1:48" hidden="1" x14ac:dyDescent="0.25">
      <c r="A57" s="17" t="s">
        <v>7138</v>
      </c>
      <c r="B57" s="17" t="s">
        <v>569</v>
      </c>
      <c r="C57" s="17">
        <v>0</v>
      </c>
      <c r="D57" s="17">
        <v>0</v>
      </c>
      <c r="E57" s="17" t="s">
        <v>55</v>
      </c>
      <c r="F57" s="17" t="s">
        <v>7082</v>
      </c>
      <c r="G57" s="17" t="s">
        <v>7139</v>
      </c>
      <c r="H57" s="17">
        <v>3008396092</v>
      </c>
      <c r="I57" s="17" t="s">
        <v>71</v>
      </c>
      <c r="J57" s="17" t="s">
        <v>59</v>
      </c>
      <c r="K57" s="17" t="s">
        <v>97</v>
      </c>
      <c r="L57" s="17" t="s">
        <v>7140</v>
      </c>
      <c r="M57" s="17" t="s">
        <v>7141</v>
      </c>
      <c r="N57" s="17" t="s">
        <v>572</v>
      </c>
      <c r="O57" s="17">
        <v>20201112</v>
      </c>
      <c r="P57" s="17">
        <v>20201112</v>
      </c>
      <c r="Q57" s="17">
        <v>1110</v>
      </c>
      <c r="R57" s="17">
        <v>0</v>
      </c>
      <c r="S57" s="17"/>
      <c r="T57" s="17" t="s">
        <v>63</v>
      </c>
      <c r="U57" s="17"/>
      <c r="V57" s="17">
        <f t="shared" si="14"/>
        <v>3</v>
      </c>
      <c r="W57" s="17">
        <v>3000</v>
      </c>
      <c r="X57" s="17" t="s">
        <v>7065</v>
      </c>
      <c r="Y57" s="17" t="s">
        <v>569</v>
      </c>
      <c r="Z57" s="17">
        <v>20201112</v>
      </c>
      <c r="AA57" s="17" t="s">
        <v>1947</v>
      </c>
      <c r="AB57" s="17">
        <v>1</v>
      </c>
      <c r="AC57" s="17" t="str">
        <f>IFERROR(VLOOKUP(A57,[1]Cruces!AJ:AK,2,0),VLOOKUP(CONCATENATE(X57,AA57),[1]Cruces!G:H,2,0))</f>
        <v>Solicitud por BT</v>
      </c>
      <c r="AD57" s="17">
        <f t="shared" si="0"/>
        <v>12</v>
      </c>
      <c r="AE57" s="17">
        <f t="shared" si="1"/>
        <v>11</v>
      </c>
      <c r="AF57" s="17">
        <f t="shared" si="2"/>
        <v>2020</v>
      </c>
      <c r="AG57" s="17" t="str">
        <f>IFERROR(VLOOKUP(MID(A57,2,4)*1,[1]Cruces!K:L,2,0),"Verificar")</f>
        <v>Atlántico Norte</v>
      </c>
      <c r="AH57" s="17">
        <f t="shared" ca="1" si="3"/>
        <v>13</v>
      </c>
      <c r="AI57" s="17" t="str">
        <f>IFERROR(VLOOKUP(U57,[1]Cruces!$O$1:$P$6,2,0),"Sin Orden")</f>
        <v>Sin Orden</v>
      </c>
      <c r="AJ57" s="17">
        <f t="shared" si="4"/>
        <v>12</v>
      </c>
      <c r="AK57" s="17">
        <f t="shared" si="5"/>
        <v>11</v>
      </c>
      <c r="AL57" s="17">
        <f t="shared" si="6"/>
        <v>2020</v>
      </c>
      <c r="AM57" s="17">
        <f t="shared" ca="1" si="7"/>
        <v>13</v>
      </c>
      <c r="AN57" s="18" t="str">
        <f>IFERROR(VLOOKUP(R57*1,'[1]Ordenes de Servicio'!G:K,5,0),"No Cruza")</f>
        <v>No Cruza</v>
      </c>
      <c r="AO57" s="17">
        <f t="shared" ca="1" si="8"/>
        <v>13</v>
      </c>
      <c r="AP57" s="17">
        <f t="shared" si="9"/>
        <v>12</v>
      </c>
      <c r="AQ57" s="17">
        <f t="shared" si="10"/>
        <v>11</v>
      </c>
      <c r="AR57" s="17">
        <f t="shared" si="11"/>
        <v>2020</v>
      </c>
      <c r="AS57" s="17">
        <f t="shared" ca="1" si="12"/>
        <v>13</v>
      </c>
      <c r="AT57" s="17" t="str">
        <f t="shared" ca="1" si="15"/>
        <v>No</v>
      </c>
      <c r="AU57" s="17">
        <f t="shared" si="13"/>
        <v>0</v>
      </c>
      <c r="AV57" s="17" t="str">
        <f>+VLOOKUP(B57,[1]Cruces!S:T,2,0)</f>
        <v>1. Solicitud</v>
      </c>
    </row>
    <row r="58" spans="1:48" hidden="1" x14ac:dyDescent="0.25">
      <c r="A58" s="17" t="s">
        <v>243</v>
      </c>
      <c r="B58" s="17" t="s">
        <v>244</v>
      </c>
      <c r="C58" s="17">
        <v>0</v>
      </c>
      <c r="D58" s="17">
        <v>0</v>
      </c>
      <c r="E58" s="17" t="s">
        <v>55</v>
      </c>
      <c r="F58" s="17" t="s">
        <v>107</v>
      </c>
      <c r="G58" s="17" t="s">
        <v>245</v>
      </c>
      <c r="H58" s="17">
        <v>0</v>
      </c>
      <c r="I58" s="17" t="s">
        <v>116</v>
      </c>
      <c r="J58" s="17" t="s">
        <v>59</v>
      </c>
      <c r="K58" s="17" t="s">
        <v>97</v>
      </c>
      <c r="L58" s="17" t="s">
        <v>246</v>
      </c>
      <c r="M58" s="17" t="s">
        <v>55</v>
      </c>
      <c r="N58" s="17" t="s">
        <v>247</v>
      </c>
      <c r="O58" s="17">
        <v>20130306</v>
      </c>
      <c r="P58" s="17">
        <v>20131102</v>
      </c>
      <c r="Q58" s="17">
        <v>1110</v>
      </c>
      <c r="R58" s="17">
        <v>19645636</v>
      </c>
      <c r="S58" s="17" t="s">
        <v>76</v>
      </c>
      <c r="T58" s="17" t="s">
        <v>63</v>
      </c>
      <c r="U58" s="17" t="s">
        <v>91</v>
      </c>
      <c r="V58" s="17">
        <f t="shared" si="14"/>
        <v>400</v>
      </c>
      <c r="W58" s="17">
        <v>400000</v>
      </c>
      <c r="X58" s="17" t="s">
        <v>64</v>
      </c>
      <c r="Y58" s="17" t="s">
        <v>248</v>
      </c>
      <c r="Z58" s="17">
        <v>20131102</v>
      </c>
      <c r="AA58" s="17" t="s">
        <v>101</v>
      </c>
      <c r="AB58" s="17">
        <v>1</v>
      </c>
      <c r="AC58" s="17" t="str">
        <f>IFERROR(VLOOKUP(A58,[1]Cruces!AJ:AK,2,0),VLOOKUP(CONCATENATE(X58,AA58),[1]Cruces!G:H,2,0))</f>
        <v>Solicitud de Obra</v>
      </c>
      <c r="AD58" s="17">
        <f t="shared" si="0"/>
        <v>6</v>
      </c>
      <c r="AE58" s="17">
        <f t="shared" si="1"/>
        <v>3</v>
      </c>
      <c r="AF58" s="17">
        <f t="shared" si="2"/>
        <v>2013</v>
      </c>
      <c r="AG58" s="17" t="str">
        <f>IFERROR(VLOOKUP(MID(A58,2,4)*1,[1]Cruces!K:L,2,0),"Verificar")</f>
        <v>Atlántico Norte</v>
      </c>
      <c r="AH58" s="17">
        <f t="shared" ca="1" si="3"/>
        <v>2821</v>
      </c>
      <c r="AI58" s="17" t="str">
        <f>IFERROR(VLOOKUP(U58,[1]Cruces!$O$1:$P$6,2,0),"Sin Orden")</f>
        <v>Resuelta</v>
      </c>
      <c r="AJ58" s="17">
        <f t="shared" si="4"/>
        <v>2</v>
      </c>
      <c r="AK58" s="17">
        <f t="shared" si="5"/>
        <v>11</v>
      </c>
      <c r="AL58" s="17">
        <f t="shared" si="6"/>
        <v>2013</v>
      </c>
      <c r="AM58" s="17">
        <f t="shared" ca="1" si="7"/>
        <v>2580</v>
      </c>
      <c r="AN58" s="18" t="str">
        <f>IFERROR(VLOOKUP(R58*1,'[1]Ordenes de Servicio'!G:K,5,0),"No Cruza")</f>
        <v>No Cruza</v>
      </c>
      <c r="AO58" s="17">
        <f t="shared" ca="1" si="8"/>
        <v>241</v>
      </c>
      <c r="AP58" s="17">
        <f t="shared" si="9"/>
        <v>2</v>
      </c>
      <c r="AQ58" s="17">
        <f t="shared" si="10"/>
        <v>11</v>
      </c>
      <c r="AR58" s="17">
        <f t="shared" si="11"/>
        <v>2013</v>
      </c>
      <c r="AS58" s="17">
        <f t="shared" ca="1" si="12"/>
        <v>2580</v>
      </c>
      <c r="AT58" s="17" t="str">
        <f t="shared" ca="1" si="15"/>
        <v>Si</v>
      </c>
      <c r="AU58" s="17">
        <f t="shared" si="13"/>
        <v>0</v>
      </c>
      <c r="AV58" s="17" t="str">
        <f>+VLOOKUP(B58,[1]Cruces!S:T,2,0)</f>
        <v>6. Ejecución y Seguimiento de Obra</v>
      </c>
    </row>
    <row r="59" spans="1:48" hidden="1" x14ac:dyDescent="0.25">
      <c r="A59" s="17" t="s">
        <v>249</v>
      </c>
      <c r="B59" s="17" t="s">
        <v>54</v>
      </c>
      <c r="C59" s="17">
        <v>0</v>
      </c>
      <c r="D59" s="17">
        <v>0</v>
      </c>
      <c r="E59" s="17" t="s">
        <v>55</v>
      </c>
      <c r="F59" s="17" t="s">
        <v>163</v>
      </c>
      <c r="G59" s="17" t="s">
        <v>196</v>
      </c>
      <c r="H59" s="17">
        <v>0</v>
      </c>
      <c r="I59" s="17" t="s">
        <v>197</v>
      </c>
      <c r="J59" s="17" t="s">
        <v>59</v>
      </c>
      <c r="K59" s="17" t="s">
        <v>198</v>
      </c>
      <c r="L59" s="17" t="s">
        <v>111</v>
      </c>
      <c r="M59" s="17" t="s">
        <v>112</v>
      </c>
      <c r="N59" s="17" t="s">
        <v>62</v>
      </c>
      <c r="O59" s="17">
        <v>20201026</v>
      </c>
      <c r="P59" s="17">
        <v>20201026</v>
      </c>
      <c r="Q59" s="17">
        <v>1180</v>
      </c>
      <c r="R59" s="17">
        <v>0</v>
      </c>
      <c r="S59" s="17"/>
      <c r="T59" s="17" t="s">
        <v>63</v>
      </c>
      <c r="U59" s="17"/>
      <c r="V59" s="17">
        <f t="shared" si="14"/>
        <v>50</v>
      </c>
      <c r="W59" s="17">
        <v>50000</v>
      </c>
      <c r="X59" s="17" t="s">
        <v>64</v>
      </c>
      <c r="Y59" s="17" t="s">
        <v>65</v>
      </c>
      <c r="Z59" s="17">
        <v>20201026</v>
      </c>
      <c r="AA59" s="17" t="s">
        <v>199</v>
      </c>
      <c r="AB59" s="17">
        <v>1</v>
      </c>
      <c r="AC59" s="17" t="str">
        <f>IFERROR(VLOOKUP(A59,[1]Cruces!AJ:AK,2,0),VLOOKUP(CONCATENATE(X59,AA59),[1]Cruces!G:H,2,0))</f>
        <v>Solicitud de Obra</v>
      </c>
      <c r="AD59" s="17">
        <f t="shared" si="0"/>
        <v>26</v>
      </c>
      <c r="AE59" s="17">
        <f t="shared" si="1"/>
        <v>10</v>
      </c>
      <c r="AF59" s="17">
        <f t="shared" si="2"/>
        <v>2020</v>
      </c>
      <c r="AG59" s="17" t="str">
        <f>IFERROR(VLOOKUP(MID(A59,2,4)*1,[1]Cruces!K:L,2,0),"Verificar")</f>
        <v>Atlántico Norte</v>
      </c>
      <c r="AH59" s="17">
        <f t="shared" ca="1" si="3"/>
        <v>30</v>
      </c>
      <c r="AI59" s="17" t="str">
        <f>IFERROR(VLOOKUP(U59,[1]Cruces!$O$1:$P$6,2,0),"Sin Orden")</f>
        <v>Sin Orden</v>
      </c>
      <c r="AJ59" s="17">
        <f t="shared" si="4"/>
        <v>26</v>
      </c>
      <c r="AK59" s="17">
        <f t="shared" si="5"/>
        <v>10</v>
      </c>
      <c r="AL59" s="17">
        <f t="shared" si="6"/>
        <v>2020</v>
      </c>
      <c r="AM59" s="17">
        <f t="shared" ca="1" si="7"/>
        <v>30</v>
      </c>
      <c r="AN59" s="18" t="str">
        <f>IFERROR(VLOOKUP(R59*1,'[1]Ordenes de Servicio'!G:K,5,0),"No Cruza")</f>
        <v>No Cruza</v>
      </c>
      <c r="AO59" s="17">
        <f t="shared" ca="1" si="8"/>
        <v>30</v>
      </c>
      <c r="AP59" s="17">
        <f t="shared" si="9"/>
        <v>26</v>
      </c>
      <c r="AQ59" s="17">
        <f t="shared" si="10"/>
        <v>10</v>
      </c>
      <c r="AR59" s="17">
        <f t="shared" si="11"/>
        <v>2020</v>
      </c>
      <c r="AS59" s="17">
        <f t="shared" ca="1" si="12"/>
        <v>30</v>
      </c>
      <c r="AT59" s="17" t="str">
        <f t="shared" ca="1" si="15"/>
        <v>No</v>
      </c>
      <c r="AU59" s="17">
        <f t="shared" si="13"/>
        <v>0</v>
      </c>
      <c r="AV59" s="17" t="str">
        <f>+VLOOKUP(B59,[1]Cruces!S:T,2,0)</f>
        <v>4. Presupuesto de Obra</v>
      </c>
    </row>
    <row r="60" spans="1:48" hidden="1" x14ac:dyDescent="0.25">
      <c r="A60" s="17" t="s">
        <v>250</v>
      </c>
      <c r="B60" s="17" t="s">
        <v>68</v>
      </c>
      <c r="C60" s="17">
        <v>2892765</v>
      </c>
      <c r="D60" s="17">
        <v>0</v>
      </c>
      <c r="E60" s="17" t="s">
        <v>55</v>
      </c>
      <c r="F60" s="17" t="s">
        <v>107</v>
      </c>
      <c r="G60" s="17" t="s">
        <v>251</v>
      </c>
      <c r="H60" s="17">
        <v>0</v>
      </c>
      <c r="I60" s="17" t="s">
        <v>182</v>
      </c>
      <c r="J60" s="17" t="s">
        <v>59</v>
      </c>
      <c r="K60" s="17" t="s">
        <v>252</v>
      </c>
      <c r="L60" s="17" t="s">
        <v>145</v>
      </c>
      <c r="M60" s="17" t="s">
        <v>146</v>
      </c>
      <c r="N60" s="17" t="s">
        <v>75</v>
      </c>
      <c r="O60" s="17">
        <v>20191025</v>
      </c>
      <c r="P60" s="17">
        <v>20191212</v>
      </c>
      <c r="Q60" s="17">
        <v>9520</v>
      </c>
      <c r="R60" s="17">
        <v>27103774</v>
      </c>
      <c r="S60" s="17" t="s">
        <v>76</v>
      </c>
      <c r="T60" s="17" t="s">
        <v>63</v>
      </c>
      <c r="U60" s="17" t="s">
        <v>88</v>
      </c>
      <c r="V60" s="17">
        <f t="shared" si="14"/>
        <v>112.5</v>
      </c>
      <c r="W60" s="17">
        <v>112500</v>
      </c>
      <c r="X60" s="17" t="s">
        <v>89</v>
      </c>
      <c r="Y60" s="17" t="s">
        <v>150</v>
      </c>
      <c r="Z60" s="17">
        <v>20200714</v>
      </c>
      <c r="AA60" s="17" t="s">
        <v>101</v>
      </c>
      <c r="AB60" s="17">
        <v>1</v>
      </c>
      <c r="AC60" s="17" t="str">
        <f>IFERROR(VLOOKUP(A60,[1]Cruces!AJ:AK,2,0),VLOOKUP(CONCATENATE(X60,AA60),[1]Cruces!G:H,2,0))</f>
        <v>Solicitud de Obra</v>
      </c>
      <c r="AD60" s="17">
        <f t="shared" si="0"/>
        <v>25</v>
      </c>
      <c r="AE60" s="17">
        <f t="shared" si="1"/>
        <v>10</v>
      </c>
      <c r="AF60" s="17">
        <f t="shared" si="2"/>
        <v>2019</v>
      </c>
      <c r="AG60" s="17" t="str">
        <f>IFERROR(VLOOKUP(MID(A60,2,4)*1,[1]Cruces!K:L,2,0),"Verificar")</f>
        <v>Atlántico Sur</v>
      </c>
      <c r="AH60" s="17">
        <f t="shared" ca="1" si="3"/>
        <v>397</v>
      </c>
      <c r="AI60" s="17" t="str">
        <f>IFERROR(VLOOKUP(U60,[1]Cruces!$O$1:$P$6,2,0),"Sin Orden")</f>
        <v>Resuelta</v>
      </c>
      <c r="AJ60" s="17">
        <f t="shared" si="4"/>
        <v>14</v>
      </c>
      <c r="AK60" s="17">
        <f t="shared" si="5"/>
        <v>7</v>
      </c>
      <c r="AL60" s="17">
        <f t="shared" si="6"/>
        <v>2020</v>
      </c>
      <c r="AM60" s="17">
        <f t="shared" ca="1" si="7"/>
        <v>134</v>
      </c>
      <c r="AN60" s="18" t="str">
        <f>IFERROR(VLOOKUP(R60*1,'[1]Ordenes de Servicio'!G:K,5,0),"No Cruza")</f>
        <v>No Cruza</v>
      </c>
      <c r="AO60" s="17">
        <f t="shared" ca="1" si="8"/>
        <v>263</v>
      </c>
      <c r="AP60" s="17">
        <f t="shared" si="9"/>
        <v>12</v>
      </c>
      <c r="AQ60" s="17">
        <f t="shared" si="10"/>
        <v>12</v>
      </c>
      <c r="AR60" s="17">
        <f t="shared" si="11"/>
        <v>2019</v>
      </c>
      <c r="AS60" s="17">
        <f t="shared" ca="1" si="12"/>
        <v>349</v>
      </c>
      <c r="AT60" s="17" t="str">
        <f t="shared" ca="1" si="15"/>
        <v>No</v>
      </c>
      <c r="AU60" s="17">
        <f t="shared" si="13"/>
        <v>215</v>
      </c>
      <c r="AV60" s="17" t="str">
        <f>+VLOOKUP(B60,[1]Cruces!S:T,2,0)</f>
        <v>5. Consultoría / Adjudicación</v>
      </c>
    </row>
    <row r="61" spans="1:48" hidden="1" x14ac:dyDescent="0.25">
      <c r="A61" s="17" t="s">
        <v>258</v>
      </c>
      <c r="B61" s="17" t="s">
        <v>68</v>
      </c>
      <c r="C61" s="17">
        <v>0</v>
      </c>
      <c r="D61" s="17">
        <v>0</v>
      </c>
      <c r="E61" s="17" t="s">
        <v>55</v>
      </c>
      <c r="F61" s="17" t="s">
        <v>81</v>
      </c>
      <c r="G61" s="17" t="s">
        <v>259</v>
      </c>
      <c r="H61" s="17">
        <v>0</v>
      </c>
      <c r="I61" s="17" t="s">
        <v>116</v>
      </c>
      <c r="J61" s="17" t="s">
        <v>59</v>
      </c>
      <c r="K61" s="17" t="s">
        <v>260</v>
      </c>
      <c r="L61" s="17" t="s">
        <v>85</v>
      </c>
      <c r="M61" s="17" t="s">
        <v>86</v>
      </c>
      <c r="N61" s="17" t="s">
        <v>75</v>
      </c>
      <c r="O61" s="17">
        <v>20200720</v>
      </c>
      <c r="P61" s="17">
        <v>20201107</v>
      </c>
      <c r="Q61" s="17">
        <v>3460</v>
      </c>
      <c r="R61" s="17">
        <v>28087183</v>
      </c>
      <c r="S61" s="17" t="s">
        <v>100</v>
      </c>
      <c r="T61" s="17" t="s">
        <v>63</v>
      </c>
      <c r="U61" s="17" t="s">
        <v>91</v>
      </c>
      <c r="V61" s="17">
        <f t="shared" si="14"/>
        <v>50</v>
      </c>
      <c r="W61" s="17">
        <v>50000</v>
      </c>
      <c r="X61" s="17" t="s">
        <v>64</v>
      </c>
      <c r="Y61" s="17" t="s">
        <v>261</v>
      </c>
      <c r="Z61" s="17">
        <v>20201120</v>
      </c>
      <c r="AA61" s="17" t="s">
        <v>78</v>
      </c>
      <c r="AB61" s="17">
        <v>1</v>
      </c>
      <c r="AC61" s="17" t="str">
        <f>IFERROR(VLOOKUP(A61,[1]Cruces!AJ:AK,2,0),VLOOKUP(CONCATENATE(X61,AA61),[1]Cruces!G:H,2,0))</f>
        <v>Solicitud de Obra</v>
      </c>
      <c r="AD61" s="17">
        <f t="shared" ref="AD61:AD115" si="16">MID(O61,7,2)*1</f>
        <v>20</v>
      </c>
      <c r="AE61" s="17">
        <f t="shared" ref="AE61:AE115" si="17">MID(O61,5,2)*1</f>
        <v>7</v>
      </c>
      <c r="AF61" s="17">
        <f t="shared" ref="AF61:AF115" si="18">MID(O61,1,4)*1</f>
        <v>2020</v>
      </c>
      <c r="AG61" s="17" t="str">
        <f>IFERROR(VLOOKUP(MID(A61,2,4)*1,[1]Cruces!K:L,2,0),"Verificar")</f>
        <v>Magdalena</v>
      </c>
      <c r="AH61" s="17">
        <f t="shared" ref="AH61:AH115" ca="1" si="19">TODAY()-DATE(AF61,AE61,AD61)</f>
        <v>128</v>
      </c>
      <c r="AI61" s="17" t="str">
        <f>IFERROR(VLOOKUP(U61,[1]Cruces!$O$1:$P$6,2,0),"Sin Orden")</f>
        <v>Resuelta</v>
      </c>
      <c r="AJ61" s="17">
        <f t="shared" ref="AJ61:AJ115" si="20">MID(Z61,7,2)*1</f>
        <v>20</v>
      </c>
      <c r="AK61" s="17">
        <f t="shared" ref="AK61:AK115" si="21">MID(Z61,5,2)*1</f>
        <v>11</v>
      </c>
      <c r="AL61" s="17">
        <f t="shared" ref="AL61:AL115" si="22">MID(Z61,1,4)*1</f>
        <v>2020</v>
      </c>
      <c r="AM61" s="17">
        <f t="shared" ref="AM61:AM115" ca="1" si="23">+TODAY()-DATE(AL61,AK61,AJ61)</f>
        <v>5</v>
      </c>
      <c r="AN61" s="18" t="str">
        <f>IFERROR(VLOOKUP(R61*1,'[1]Ordenes de Servicio'!G:K,5,0),"No Cruza")</f>
        <v>No Cruza</v>
      </c>
      <c r="AO61" s="17">
        <f t="shared" ref="AO61:AO115" ca="1" si="24">+IF(AI61="Resuelta",DATE(AL61,AK61,AJ61)-DATE(AF61,AE61,AD61),TODAY()-DATE(AL61,AK61,AJ61))</f>
        <v>123</v>
      </c>
      <c r="AP61" s="17">
        <f t="shared" ref="AP61:AP115" si="25">MID(P61,7,2)*1</f>
        <v>7</v>
      </c>
      <c r="AQ61" s="17">
        <f t="shared" ref="AQ61:AQ115" si="26">MID(P61,5,2)*1</f>
        <v>11</v>
      </c>
      <c r="AR61" s="17">
        <f t="shared" ref="AR61:AR115" si="27">MID(P61,1,4)*1</f>
        <v>2020</v>
      </c>
      <c r="AS61" s="17">
        <f t="shared" ref="AS61:AS115" ca="1" si="28">+TODAY()-DATE(AR61,AQ61,AP61)</f>
        <v>18</v>
      </c>
      <c r="AT61" s="17" t="str">
        <f t="shared" ca="1" si="15"/>
        <v>No</v>
      </c>
      <c r="AU61" s="17">
        <f t="shared" ref="AU61:AU115" si="29">IF(DATE(AL61,AK61,AJ61)-DATE(AR61,AQ61,AP61)&lt;0,DATE(AR61,AQ61,AP61)-DATE(AL61,AK61,AJ61),DATE(AL61,AK61,AJ61)-DATE(AR61,AQ61,AP61))</f>
        <v>13</v>
      </c>
      <c r="AV61" s="17" t="str">
        <f>+VLOOKUP(B61,[1]Cruces!S:T,2,0)</f>
        <v>5. Consultoría / Adjudicación</v>
      </c>
    </row>
    <row r="62" spans="1:48" hidden="1" x14ac:dyDescent="0.25">
      <c r="A62" s="17" t="s">
        <v>7142</v>
      </c>
      <c r="B62" s="17" t="s">
        <v>569</v>
      </c>
      <c r="C62" s="17">
        <v>0</v>
      </c>
      <c r="D62" s="17">
        <v>0</v>
      </c>
      <c r="E62" s="17" t="s">
        <v>55</v>
      </c>
      <c r="F62" s="17" t="s">
        <v>7098</v>
      </c>
      <c r="G62" s="17" t="s">
        <v>7143</v>
      </c>
      <c r="H62" s="17">
        <v>3006241538</v>
      </c>
      <c r="I62" s="17" t="s">
        <v>71</v>
      </c>
      <c r="J62" s="17" t="s">
        <v>59</v>
      </c>
      <c r="K62" s="17" t="s">
        <v>97</v>
      </c>
      <c r="L62" s="17" t="s">
        <v>7101</v>
      </c>
      <c r="M62" s="17" t="s">
        <v>7102</v>
      </c>
      <c r="N62" s="17" t="s">
        <v>572</v>
      </c>
      <c r="O62" s="17">
        <v>20201109</v>
      </c>
      <c r="P62" s="17">
        <v>20201109</v>
      </c>
      <c r="Q62" s="17">
        <v>3410</v>
      </c>
      <c r="R62" s="17">
        <v>0</v>
      </c>
      <c r="S62" s="17"/>
      <c r="T62" s="17" t="s">
        <v>63</v>
      </c>
      <c r="U62" s="17"/>
      <c r="V62" s="17">
        <f t="shared" ref="V62:V116" si="30">+W62/1000</f>
        <v>3</v>
      </c>
      <c r="W62" s="17">
        <v>3000</v>
      </c>
      <c r="X62" s="17" t="s">
        <v>7065</v>
      </c>
      <c r="Y62" s="17" t="s">
        <v>569</v>
      </c>
      <c r="Z62" s="17">
        <v>20201109</v>
      </c>
      <c r="AA62" s="17" t="s">
        <v>1947</v>
      </c>
      <c r="AB62" s="17">
        <v>1</v>
      </c>
      <c r="AC62" s="17" t="str">
        <f>IFERROR(VLOOKUP(A62,[1]Cruces!AJ:AK,2,0),VLOOKUP(CONCATENATE(X62,AA62),[1]Cruces!G:H,2,0))</f>
        <v>Solicitud por BT</v>
      </c>
      <c r="AD62" s="17">
        <f t="shared" si="16"/>
        <v>9</v>
      </c>
      <c r="AE62" s="17">
        <f t="shared" si="17"/>
        <v>11</v>
      </c>
      <c r="AF62" s="17">
        <f t="shared" si="18"/>
        <v>2020</v>
      </c>
      <c r="AG62" s="17" t="str">
        <f>IFERROR(VLOOKUP(MID(A62,2,4)*1,[1]Cruces!K:L,2,0),"Verificar")</f>
        <v>Magdalena</v>
      </c>
      <c r="AH62" s="17">
        <f t="shared" ca="1" si="19"/>
        <v>16</v>
      </c>
      <c r="AI62" s="17" t="str">
        <f>IFERROR(VLOOKUP(U62,[1]Cruces!$O$1:$P$6,2,0),"Sin Orden")</f>
        <v>Sin Orden</v>
      </c>
      <c r="AJ62" s="17">
        <f t="shared" si="20"/>
        <v>9</v>
      </c>
      <c r="AK62" s="17">
        <f t="shared" si="21"/>
        <v>11</v>
      </c>
      <c r="AL62" s="17">
        <f t="shared" si="22"/>
        <v>2020</v>
      </c>
      <c r="AM62" s="17">
        <f t="shared" ca="1" si="23"/>
        <v>16</v>
      </c>
      <c r="AN62" s="18" t="str">
        <f>IFERROR(VLOOKUP(R62*1,'[1]Ordenes de Servicio'!G:K,5,0),"No Cruza")</f>
        <v>No Cruza</v>
      </c>
      <c r="AO62" s="17">
        <f t="shared" ca="1" si="24"/>
        <v>16</v>
      </c>
      <c r="AP62" s="17">
        <f t="shared" si="25"/>
        <v>9</v>
      </c>
      <c r="AQ62" s="17">
        <f t="shared" si="26"/>
        <v>11</v>
      </c>
      <c r="AR62" s="17">
        <f t="shared" si="27"/>
        <v>2020</v>
      </c>
      <c r="AS62" s="17">
        <f t="shared" ca="1" si="28"/>
        <v>16</v>
      </c>
      <c r="AT62" s="17" t="str">
        <f t="shared" ref="AT62:AT116" ca="1" si="31">IF(AS62&gt;359,"Si","No")</f>
        <v>No</v>
      </c>
      <c r="AU62" s="17">
        <f t="shared" si="29"/>
        <v>0</v>
      </c>
      <c r="AV62" s="17" t="str">
        <f>+VLOOKUP(B62,[1]Cruces!S:T,2,0)</f>
        <v>1. Solicitud</v>
      </c>
    </row>
    <row r="63" spans="1:48" hidden="1" x14ac:dyDescent="0.25">
      <c r="A63" s="17" t="s">
        <v>7144</v>
      </c>
      <c r="B63" s="17" t="s">
        <v>1943</v>
      </c>
      <c r="C63" s="17">
        <v>0</v>
      </c>
      <c r="D63" s="17">
        <v>0</v>
      </c>
      <c r="E63" s="17" t="s">
        <v>55</v>
      </c>
      <c r="F63" s="17" t="s">
        <v>5366</v>
      </c>
      <c r="G63" s="17" t="s">
        <v>7145</v>
      </c>
      <c r="H63" s="17">
        <v>0</v>
      </c>
      <c r="I63" s="17" t="s">
        <v>71</v>
      </c>
      <c r="J63" s="17" t="s">
        <v>59</v>
      </c>
      <c r="K63" s="17" t="s">
        <v>97</v>
      </c>
      <c r="L63" s="17" t="s">
        <v>541</v>
      </c>
      <c r="M63" s="17" t="s">
        <v>542</v>
      </c>
      <c r="N63" s="17" t="s">
        <v>1946</v>
      </c>
      <c r="O63" s="17">
        <v>20201023</v>
      </c>
      <c r="P63" s="17">
        <v>20201107</v>
      </c>
      <c r="Q63" s="17">
        <v>1220</v>
      </c>
      <c r="R63" s="17">
        <v>28273011</v>
      </c>
      <c r="S63" s="17" t="s">
        <v>6601</v>
      </c>
      <c r="T63" s="17" t="s">
        <v>63</v>
      </c>
      <c r="U63" s="17" t="s">
        <v>77</v>
      </c>
      <c r="V63" s="17">
        <f t="shared" si="30"/>
        <v>3</v>
      </c>
      <c r="W63" s="17">
        <v>3000</v>
      </c>
      <c r="X63" s="17" t="s">
        <v>7065</v>
      </c>
      <c r="Y63" s="17" t="s">
        <v>1943</v>
      </c>
      <c r="Z63" s="17">
        <v>20201107</v>
      </c>
      <c r="AA63" s="17" t="s">
        <v>1947</v>
      </c>
      <c r="AB63" s="17">
        <v>1</v>
      </c>
      <c r="AC63" s="17" t="str">
        <f>IFERROR(VLOOKUP(A63,[1]Cruces!AJ:AK,2,0),VLOOKUP(CONCATENATE(X63,AA63),[1]Cruces!G:H,2,0))</f>
        <v>Solicitud por BT</v>
      </c>
      <c r="AD63" s="17">
        <f t="shared" si="16"/>
        <v>23</v>
      </c>
      <c r="AE63" s="17">
        <f t="shared" si="17"/>
        <v>10</v>
      </c>
      <c r="AF63" s="17">
        <f t="shared" si="18"/>
        <v>2020</v>
      </c>
      <c r="AG63" s="17" t="str">
        <f>IFERROR(VLOOKUP(MID(A63,2,4)*1,[1]Cruces!K:L,2,0),"Verificar")</f>
        <v>Atlántico Sur</v>
      </c>
      <c r="AH63" s="17">
        <f t="shared" ca="1" si="19"/>
        <v>33</v>
      </c>
      <c r="AI63" s="17" t="str">
        <f>IFERROR(VLOOKUP(U63,[1]Cruces!$O$1:$P$6,2,0),"Sin Orden")</f>
        <v>Pendiente</v>
      </c>
      <c r="AJ63" s="17">
        <f t="shared" si="20"/>
        <v>7</v>
      </c>
      <c r="AK63" s="17">
        <f t="shared" si="21"/>
        <v>11</v>
      </c>
      <c r="AL63" s="17">
        <f t="shared" si="22"/>
        <v>2020</v>
      </c>
      <c r="AM63" s="17">
        <f t="shared" ca="1" si="23"/>
        <v>18</v>
      </c>
      <c r="AN63" s="18" t="str">
        <f>IFERROR(VLOOKUP(R63*1,'[1]Ordenes de Servicio'!G:K,5,0),"No Cruza")</f>
        <v>No Cruza</v>
      </c>
      <c r="AO63" s="17">
        <f t="shared" ca="1" si="24"/>
        <v>18</v>
      </c>
      <c r="AP63" s="17">
        <f t="shared" si="25"/>
        <v>7</v>
      </c>
      <c r="AQ63" s="17">
        <f t="shared" si="26"/>
        <v>11</v>
      </c>
      <c r="AR63" s="17">
        <f t="shared" si="27"/>
        <v>2020</v>
      </c>
      <c r="AS63" s="17">
        <f t="shared" ca="1" si="28"/>
        <v>18</v>
      </c>
      <c r="AT63" s="17" t="str">
        <f t="shared" ca="1" si="31"/>
        <v>No</v>
      </c>
      <c r="AU63" s="17">
        <f t="shared" si="29"/>
        <v>0</v>
      </c>
      <c r="AV63" s="17" t="str">
        <f>+VLOOKUP(B63,[1]Cruces!S:T,2,0)</f>
        <v>7. Ejecución en Campo OS BT</v>
      </c>
    </row>
    <row r="64" spans="1:48" x14ac:dyDescent="0.25">
      <c r="A64" s="17" t="s">
        <v>262</v>
      </c>
      <c r="B64" s="17" t="s">
        <v>80</v>
      </c>
      <c r="C64" s="17">
        <v>0</v>
      </c>
      <c r="D64" s="17">
        <v>0</v>
      </c>
      <c r="E64" s="17" t="s">
        <v>55</v>
      </c>
      <c r="F64" s="17" t="s">
        <v>56</v>
      </c>
      <c r="G64" s="17" t="s">
        <v>263</v>
      </c>
      <c r="H64" s="17">
        <v>0</v>
      </c>
      <c r="I64" s="17" t="s">
        <v>71</v>
      </c>
      <c r="J64" s="17" t="s">
        <v>59</v>
      </c>
      <c r="K64" s="17" t="s">
        <v>264</v>
      </c>
      <c r="L64" s="17" t="s">
        <v>265</v>
      </c>
      <c r="M64" s="17" t="s">
        <v>55</v>
      </c>
      <c r="N64" s="17" t="s">
        <v>87</v>
      </c>
      <c r="O64" s="17">
        <v>20170527</v>
      </c>
      <c r="P64" s="17">
        <v>20171122</v>
      </c>
      <c r="Q64" s="17">
        <v>9530</v>
      </c>
      <c r="R64" s="17">
        <v>24347226</v>
      </c>
      <c r="S64" s="17" t="s">
        <v>76</v>
      </c>
      <c r="T64" s="17" t="s">
        <v>63</v>
      </c>
      <c r="U64" s="17" t="s">
        <v>91</v>
      </c>
      <c r="V64" s="17">
        <f t="shared" si="30"/>
        <v>300</v>
      </c>
      <c r="W64" s="17">
        <v>300000</v>
      </c>
      <c r="X64" s="17" t="s">
        <v>64</v>
      </c>
      <c r="Y64" s="17" t="s">
        <v>90</v>
      </c>
      <c r="Z64" s="17">
        <v>20171201</v>
      </c>
      <c r="AA64" s="17" t="s">
        <v>137</v>
      </c>
      <c r="AB64" s="17">
        <v>1</v>
      </c>
      <c r="AC64" s="17" t="str">
        <f>IFERROR(VLOOKUP(A64,[1]Cruces!AJ:AK,2,0),VLOOKUP(CONCATENATE(X64,AA64),[1]Cruces!G:H,2,0))</f>
        <v>Solicitud de Obra</v>
      </c>
      <c r="AD64" s="17">
        <f t="shared" si="16"/>
        <v>27</v>
      </c>
      <c r="AE64" s="17">
        <f t="shared" si="17"/>
        <v>5</v>
      </c>
      <c r="AF64" s="17">
        <f t="shared" si="18"/>
        <v>2017</v>
      </c>
      <c r="AG64" s="17" t="str">
        <f>IFERROR(VLOOKUP(MID(A64,2,4)*1,[1]Cruces!K:L,2,0),"Verificar")</f>
        <v>Atlántico Norte</v>
      </c>
      <c r="AH64" s="17">
        <f t="shared" ca="1" si="19"/>
        <v>1278</v>
      </c>
      <c r="AI64" s="17" t="str">
        <f>IFERROR(VLOOKUP(U64,[1]Cruces!$O$1:$P$6,2,0),"Sin Orden")</f>
        <v>Resuelta</v>
      </c>
      <c r="AJ64" s="17">
        <f t="shared" si="20"/>
        <v>1</v>
      </c>
      <c r="AK64" s="17">
        <f t="shared" si="21"/>
        <v>12</v>
      </c>
      <c r="AL64" s="17">
        <f t="shared" si="22"/>
        <v>2017</v>
      </c>
      <c r="AM64" s="17">
        <f t="shared" ca="1" si="23"/>
        <v>1090</v>
      </c>
      <c r="AN64" s="18" t="str">
        <f>IFERROR(VLOOKUP(R64*1,'[1]Ordenes de Servicio'!G:K,5,0),"No Cruza")</f>
        <v>No Cruza</v>
      </c>
      <c r="AO64" s="17">
        <f t="shared" ca="1" si="24"/>
        <v>188</v>
      </c>
      <c r="AP64" s="17">
        <f t="shared" si="25"/>
        <v>22</v>
      </c>
      <c r="AQ64" s="17">
        <f t="shared" si="26"/>
        <v>11</v>
      </c>
      <c r="AR64" s="17">
        <f t="shared" si="27"/>
        <v>2017</v>
      </c>
      <c r="AS64" s="17">
        <f t="shared" ca="1" si="28"/>
        <v>1099</v>
      </c>
      <c r="AT64" s="17" t="str">
        <f t="shared" ca="1" si="31"/>
        <v>Si</v>
      </c>
      <c r="AU64" s="17">
        <f t="shared" si="29"/>
        <v>9</v>
      </c>
      <c r="AV64" s="17" t="str">
        <f>+VLOOKUP(B64,[1]Cruces!S:T,2,0)</f>
        <v>8. Puesta en Servicio</v>
      </c>
    </row>
    <row r="65" spans="1:48" hidden="1" x14ac:dyDescent="0.25">
      <c r="A65" s="17" t="s">
        <v>266</v>
      </c>
      <c r="B65" s="17" t="s">
        <v>68</v>
      </c>
      <c r="C65" s="17">
        <v>2139900</v>
      </c>
      <c r="D65" s="17">
        <v>0</v>
      </c>
      <c r="E65" s="17" t="s">
        <v>55</v>
      </c>
      <c r="F65" s="17" t="s">
        <v>107</v>
      </c>
      <c r="G65" s="17" t="s">
        <v>267</v>
      </c>
      <c r="H65" s="17">
        <v>3024384027</v>
      </c>
      <c r="I65" s="17" t="s">
        <v>104</v>
      </c>
      <c r="J65" s="17" t="s">
        <v>59</v>
      </c>
      <c r="K65" s="17" t="s">
        <v>97</v>
      </c>
      <c r="L65" s="17" t="s">
        <v>111</v>
      </c>
      <c r="M65" s="17" t="s">
        <v>112</v>
      </c>
      <c r="N65" s="17" t="s">
        <v>75</v>
      </c>
      <c r="O65" s="17">
        <v>20190731</v>
      </c>
      <c r="P65" s="17">
        <v>20190731</v>
      </c>
      <c r="Q65" s="17">
        <v>1170</v>
      </c>
      <c r="R65" s="17">
        <v>0</v>
      </c>
      <c r="S65" s="17"/>
      <c r="T65" s="17" t="s">
        <v>63</v>
      </c>
      <c r="U65" s="17"/>
      <c r="V65" s="17">
        <f t="shared" si="30"/>
        <v>112.5</v>
      </c>
      <c r="W65" s="17">
        <v>112500</v>
      </c>
      <c r="X65" s="17" t="s">
        <v>89</v>
      </c>
      <c r="Y65" s="17" t="s">
        <v>68</v>
      </c>
      <c r="Z65" s="17">
        <v>20190731</v>
      </c>
      <c r="AA65" s="17" t="s">
        <v>101</v>
      </c>
      <c r="AB65" s="17">
        <v>1</v>
      </c>
      <c r="AC65" s="17" t="str">
        <f>IFERROR(VLOOKUP(A65,[1]Cruces!AJ:AK,2,0),VLOOKUP(CONCATENATE(X65,AA65),[1]Cruces!G:H,2,0))</f>
        <v>Solicitud de Obra</v>
      </c>
      <c r="AD65" s="17">
        <f t="shared" si="16"/>
        <v>31</v>
      </c>
      <c r="AE65" s="17">
        <f t="shared" si="17"/>
        <v>7</v>
      </c>
      <c r="AF65" s="17">
        <f t="shared" si="18"/>
        <v>2019</v>
      </c>
      <c r="AG65" s="17" t="str">
        <f>IFERROR(VLOOKUP(MID(A65,2,4)*1,[1]Cruces!K:L,2,0),"Verificar")</f>
        <v>Atlántico Norte</v>
      </c>
      <c r="AH65" s="17">
        <f t="shared" ca="1" si="19"/>
        <v>483</v>
      </c>
      <c r="AI65" s="17" t="str">
        <f>IFERROR(VLOOKUP(U65,[1]Cruces!$O$1:$P$6,2,0),"Sin Orden")</f>
        <v>Sin Orden</v>
      </c>
      <c r="AJ65" s="17">
        <f t="shared" si="20"/>
        <v>31</v>
      </c>
      <c r="AK65" s="17">
        <f t="shared" si="21"/>
        <v>7</v>
      </c>
      <c r="AL65" s="17">
        <f t="shared" si="22"/>
        <v>2019</v>
      </c>
      <c r="AM65" s="17">
        <f t="shared" ca="1" si="23"/>
        <v>483</v>
      </c>
      <c r="AN65" s="18" t="str">
        <f>IFERROR(VLOOKUP(R65*1,'[1]Ordenes de Servicio'!G:K,5,0),"No Cruza")</f>
        <v>No Cruza</v>
      </c>
      <c r="AO65" s="17">
        <f t="shared" ca="1" si="24"/>
        <v>483</v>
      </c>
      <c r="AP65" s="17">
        <f t="shared" si="25"/>
        <v>31</v>
      </c>
      <c r="AQ65" s="17">
        <f t="shared" si="26"/>
        <v>7</v>
      </c>
      <c r="AR65" s="17">
        <f t="shared" si="27"/>
        <v>2019</v>
      </c>
      <c r="AS65" s="17">
        <f t="shared" ca="1" si="28"/>
        <v>483</v>
      </c>
      <c r="AT65" s="17" t="str">
        <f t="shared" ca="1" si="31"/>
        <v>Si</v>
      </c>
      <c r="AU65" s="17">
        <f t="shared" si="29"/>
        <v>0</v>
      </c>
      <c r="AV65" s="17" t="str">
        <f>+VLOOKUP(B65,[1]Cruces!S:T,2,0)</f>
        <v>5. Consultoría / Adjudicación</v>
      </c>
    </row>
    <row r="66" spans="1:48" hidden="1" x14ac:dyDescent="0.25">
      <c r="A66" s="17" t="s">
        <v>268</v>
      </c>
      <c r="B66" s="17" t="s">
        <v>68</v>
      </c>
      <c r="C66" s="17">
        <v>0</v>
      </c>
      <c r="D66" s="17">
        <v>0</v>
      </c>
      <c r="E66" s="17" t="s">
        <v>55</v>
      </c>
      <c r="F66" s="17" t="s">
        <v>126</v>
      </c>
      <c r="G66" s="17" t="s">
        <v>269</v>
      </c>
      <c r="H66" s="17">
        <v>0</v>
      </c>
      <c r="I66" s="17" t="s">
        <v>71</v>
      </c>
      <c r="J66" s="17" t="s">
        <v>59</v>
      </c>
      <c r="K66" s="17" t="s">
        <v>270</v>
      </c>
      <c r="L66" s="17" t="s">
        <v>129</v>
      </c>
      <c r="M66" s="17" t="s">
        <v>130</v>
      </c>
      <c r="N66" s="17" t="s">
        <v>75</v>
      </c>
      <c r="O66" s="17">
        <v>20200227</v>
      </c>
      <c r="P66" s="17">
        <v>20200228</v>
      </c>
      <c r="Q66" s="17">
        <v>9330</v>
      </c>
      <c r="R66" s="17">
        <v>27218154</v>
      </c>
      <c r="S66" s="17" t="s">
        <v>76</v>
      </c>
      <c r="T66" s="17" t="s">
        <v>63</v>
      </c>
      <c r="U66" s="17" t="s">
        <v>91</v>
      </c>
      <c r="V66" s="17">
        <f t="shared" si="30"/>
        <v>25</v>
      </c>
      <c r="W66" s="17">
        <v>25000</v>
      </c>
      <c r="X66" s="17" t="s">
        <v>64</v>
      </c>
      <c r="Y66" s="17" t="s">
        <v>188</v>
      </c>
      <c r="Z66" s="17">
        <v>20200228</v>
      </c>
      <c r="AA66" s="17" t="s">
        <v>78</v>
      </c>
      <c r="AB66" s="17">
        <v>1</v>
      </c>
      <c r="AC66" s="17" t="str">
        <f>IFERROR(VLOOKUP(A66,[1]Cruces!AJ:AK,2,0),VLOOKUP(CONCATENATE(X66,AA66),[1]Cruces!G:H,2,0))</f>
        <v>Solicitud de Obra</v>
      </c>
      <c r="AD66" s="17">
        <f t="shared" si="16"/>
        <v>27</v>
      </c>
      <c r="AE66" s="17">
        <f t="shared" si="17"/>
        <v>2</v>
      </c>
      <c r="AF66" s="17">
        <f t="shared" si="18"/>
        <v>2020</v>
      </c>
      <c r="AG66" s="17" t="str">
        <f>IFERROR(VLOOKUP(MID(A66,2,4)*1,[1]Cruces!K:L,2,0),"Verificar")</f>
        <v>Guajira</v>
      </c>
      <c r="AH66" s="17">
        <f t="shared" ca="1" si="19"/>
        <v>272</v>
      </c>
      <c r="AI66" s="17" t="str">
        <f>IFERROR(VLOOKUP(U66,[1]Cruces!$O$1:$P$6,2,0),"Sin Orden")</f>
        <v>Resuelta</v>
      </c>
      <c r="AJ66" s="17">
        <f t="shared" si="20"/>
        <v>28</v>
      </c>
      <c r="AK66" s="17">
        <f t="shared" si="21"/>
        <v>2</v>
      </c>
      <c r="AL66" s="17">
        <f t="shared" si="22"/>
        <v>2020</v>
      </c>
      <c r="AM66" s="17">
        <f t="shared" ca="1" si="23"/>
        <v>271</v>
      </c>
      <c r="AN66" s="18" t="str">
        <f>IFERROR(VLOOKUP(R66*1,'[1]Ordenes de Servicio'!G:K,5,0),"No Cruza")</f>
        <v>No Cruza</v>
      </c>
      <c r="AO66" s="17">
        <f t="shared" ca="1" si="24"/>
        <v>1</v>
      </c>
      <c r="AP66" s="17">
        <f t="shared" si="25"/>
        <v>28</v>
      </c>
      <c r="AQ66" s="17">
        <f t="shared" si="26"/>
        <v>2</v>
      </c>
      <c r="AR66" s="17">
        <f t="shared" si="27"/>
        <v>2020</v>
      </c>
      <c r="AS66" s="17">
        <f t="shared" ca="1" si="28"/>
        <v>271</v>
      </c>
      <c r="AT66" s="17" t="str">
        <f t="shared" ca="1" si="31"/>
        <v>No</v>
      </c>
      <c r="AU66" s="17">
        <f t="shared" si="29"/>
        <v>0</v>
      </c>
      <c r="AV66" s="17" t="str">
        <f>+VLOOKUP(B66,[1]Cruces!S:T,2,0)</f>
        <v>5. Consultoría / Adjudicación</v>
      </c>
    </row>
    <row r="67" spans="1:48" hidden="1" x14ac:dyDescent="0.25">
      <c r="A67" s="17" t="s">
        <v>271</v>
      </c>
      <c r="B67" s="17" t="s">
        <v>68</v>
      </c>
      <c r="C67" s="17">
        <v>0</v>
      </c>
      <c r="D67" s="17">
        <v>0</v>
      </c>
      <c r="E67" s="17" t="s">
        <v>55</v>
      </c>
      <c r="F67" s="17" t="s">
        <v>81</v>
      </c>
      <c r="G67" s="17" t="s">
        <v>272</v>
      </c>
      <c r="H67" s="17">
        <v>3153400160</v>
      </c>
      <c r="I67" s="17" t="s">
        <v>71</v>
      </c>
      <c r="J67" s="17" t="s">
        <v>59</v>
      </c>
      <c r="K67" s="17" t="s">
        <v>273</v>
      </c>
      <c r="L67" s="17" t="s">
        <v>215</v>
      </c>
      <c r="M67" s="17" t="s">
        <v>216</v>
      </c>
      <c r="N67" s="17" t="s">
        <v>75</v>
      </c>
      <c r="O67" s="17">
        <v>20181106</v>
      </c>
      <c r="P67" s="17">
        <v>20181106</v>
      </c>
      <c r="Q67" s="17">
        <v>9342</v>
      </c>
      <c r="R67" s="17">
        <v>0</v>
      </c>
      <c r="S67" s="17"/>
      <c r="T67" s="17" t="s">
        <v>63</v>
      </c>
      <c r="U67" s="17"/>
      <c r="V67" s="17">
        <f t="shared" si="30"/>
        <v>300</v>
      </c>
      <c r="W67" s="17">
        <v>300000</v>
      </c>
      <c r="X67" s="17" t="s">
        <v>64</v>
      </c>
      <c r="Y67" s="17" t="s">
        <v>68</v>
      </c>
      <c r="Z67" s="17">
        <v>20181106</v>
      </c>
      <c r="AA67" s="17" t="s">
        <v>137</v>
      </c>
      <c r="AB67" s="17">
        <v>1</v>
      </c>
      <c r="AC67" s="17" t="str">
        <f>IFERROR(VLOOKUP(A67,[1]Cruces!AJ:AK,2,0),VLOOKUP(CONCATENATE(X67,AA67),[1]Cruces!G:H,2,0))</f>
        <v>Solicitud de Obra</v>
      </c>
      <c r="AD67" s="17">
        <f t="shared" si="16"/>
        <v>6</v>
      </c>
      <c r="AE67" s="17">
        <f t="shared" si="17"/>
        <v>11</v>
      </c>
      <c r="AF67" s="17">
        <f t="shared" si="18"/>
        <v>2018</v>
      </c>
      <c r="AG67" s="17" t="str">
        <f>IFERROR(VLOOKUP(MID(A67,2,4)*1,[1]Cruces!K:L,2,0),"Verificar")</f>
        <v>Magdalena</v>
      </c>
      <c r="AH67" s="17">
        <f t="shared" ca="1" si="19"/>
        <v>750</v>
      </c>
      <c r="AI67" s="17" t="str">
        <f>IFERROR(VLOOKUP(U67,[1]Cruces!$O$1:$P$6,2,0),"Sin Orden")</f>
        <v>Sin Orden</v>
      </c>
      <c r="AJ67" s="17">
        <f t="shared" si="20"/>
        <v>6</v>
      </c>
      <c r="AK67" s="17">
        <f t="shared" si="21"/>
        <v>11</v>
      </c>
      <c r="AL67" s="17">
        <f t="shared" si="22"/>
        <v>2018</v>
      </c>
      <c r="AM67" s="17">
        <f t="shared" ca="1" si="23"/>
        <v>750</v>
      </c>
      <c r="AN67" s="18" t="str">
        <f>IFERROR(VLOOKUP(R67*1,'[1]Ordenes de Servicio'!G:K,5,0),"No Cruza")</f>
        <v>No Cruza</v>
      </c>
      <c r="AO67" s="17">
        <f t="shared" ca="1" si="24"/>
        <v>750</v>
      </c>
      <c r="AP67" s="17">
        <f t="shared" si="25"/>
        <v>6</v>
      </c>
      <c r="AQ67" s="17">
        <f t="shared" si="26"/>
        <v>11</v>
      </c>
      <c r="AR67" s="17">
        <f t="shared" si="27"/>
        <v>2018</v>
      </c>
      <c r="AS67" s="17">
        <f t="shared" ca="1" si="28"/>
        <v>750</v>
      </c>
      <c r="AT67" s="17" t="str">
        <f t="shared" ca="1" si="31"/>
        <v>Si</v>
      </c>
      <c r="AU67" s="17">
        <f t="shared" si="29"/>
        <v>0</v>
      </c>
      <c r="AV67" s="17" t="str">
        <f>+VLOOKUP(B67,[1]Cruces!S:T,2,0)</f>
        <v>5. Consultoría / Adjudicación</v>
      </c>
    </row>
    <row r="68" spans="1:48" hidden="1" x14ac:dyDescent="0.25">
      <c r="A68" s="17" t="s">
        <v>274</v>
      </c>
      <c r="B68" s="17" t="s">
        <v>68</v>
      </c>
      <c r="C68" s="17">
        <v>0</v>
      </c>
      <c r="D68" s="17">
        <v>0</v>
      </c>
      <c r="E68" s="17" t="s">
        <v>55</v>
      </c>
      <c r="F68" s="17" t="s">
        <v>126</v>
      </c>
      <c r="G68" s="17" t="s">
        <v>275</v>
      </c>
      <c r="H68" s="17">
        <v>0</v>
      </c>
      <c r="I68" s="17" t="s">
        <v>83</v>
      </c>
      <c r="J68" s="17" t="s">
        <v>59</v>
      </c>
      <c r="K68" s="17" t="s">
        <v>97</v>
      </c>
      <c r="L68" s="17" t="s">
        <v>129</v>
      </c>
      <c r="M68" s="17" t="s">
        <v>130</v>
      </c>
      <c r="N68" s="17" t="s">
        <v>75</v>
      </c>
      <c r="O68" s="17">
        <v>20200604</v>
      </c>
      <c r="P68" s="17">
        <v>20200729</v>
      </c>
      <c r="Q68" s="17">
        <v>9331</v>
      </c>
      <c r="R68" s="17">
        <v>27600622</v>
      </c>
      <c r="S68" s="17" t="s">
        <v>100</v>
      </c>
      <c r="T68" s="17" t="s">
        <v>63</v>
      </c>
      <c r="U68" s="17" t="s">
        <v>91</v>
      </c>
      <c r="V68" s="17">
        <f t="shared" si="30"/>
        <v>435</v>
      </c>
      <c r="W68" s="17">
        <v>435000</v>
      </c>
      <c r="X68" s="17" t="s">
        <v>64</v>
      </c>
      <c r="Y68" s="17" t="s">
        <v>136</v>
      </c>
      <c r="Z68" s="17">
        <v>20200821</v>
      </c>
      <c r="AA68" s="17" t="s">
        <v>176</v>
      </c>
      <c r="AB68" s="17">
        <v>1</v>
      </c>
      <c r="AC68" s="17" t="str">
        <f>IFERROR(VLOOKUP(A68,[1]Cruces!AJ:AK,2,0),VLOOKUP(CONCATENATE(X68,AA68),[1]Cruces!G:H,2,0))</f>
        <v>Solicitud de Obra</v>
      </c>
      <c r="AD68" s="17">
        <f t="shared" si="16"/>
        <v>4</v>
      </c>
      <c r="AE68" s="17">
        <f t="shared" si="17"/>
        <v>6</v>
      </c>
      <c r="AF68" s="17">
        <f t="shared" si="18"/>
        <v>2020</v>
      </c>
      <c r="AG68" s="17" t="str">
        <f>IFERROR(VLOOKUP(MID(A68,2,4)*1,[1]Cruces!K:L,2,0),"Verificar")</f>
        <v>Guajira</v>
      </c>
      <c r="AH68" s="17">
        <f t="shared" ca="1" si="19"/>
        <v>174</v>
      </c>
      <c r="AI68" s="17" t="str">
        <f>IFERROR(VLOOKUP(U68,[1]Cruces!$O$1:$P$6,2,0),"Sin Orden")</f>
        <v>Resuelta</v>
      </c>
      <c r="AJ68" s="17">
        <f t="shared" si="20"/>
        <v>21</v>
      </c>
      <c r="AK68" s="17">
        <f t="shared" si="21"/>
        <v>8</v>
      </c>
      <c r="AL68" s="17">
        <f t="shared" si="22"/>
        <v>2020</v>
      </c>
      <c r="AM68" s="17">
        <f t="shared" ca="1" si="23"/>
        <v>96</v>
      </c>
      <c r="AN68" s="18" t="str">
        <f>IFERROR(VLOOKUP(R68*1,'[1]Ordenes de Servicio'!G:K,5,0),"No Cruza")</f>
        <v>No Cruza</v>
      </c>
      <c r="AO68" s="17">
        <f t="shared" ca="1" si="24"/>
        <v>78</v>
      </c>
      <c r="AP68" s="17">
        <f t="shared" si="25"/>
        <v>29</v>
      </c>
      <c r="AQ68" s="17">
        <f t="shared" si="26"/>
        <v>7</v>
      </c>
      <c r="AR68" s="17">
        <f t="shared" si="27"/>
        <v>2020</v>
      </c>
      <c r="AS68" s="17">
        <f t="shared" ca="1" si="28"/>
        <v>119</v>
      </c>
      <c r="AT68" s="17" t="str">
        <f t="shared" ca="1" si="31"/>
        <v>No</v>
      </c>
      <c r="AU68" s="17">
        <f t="shared" si="29"/>
        <v>23</v>
      </c>
      <c r="AV68" s="17" t="str">
        <f>+VLOOKUP(B68,[1]Cruces!S:T,2,0)</f>
        <v>5. Consultoría / Adjudicación</v>
      </c>
    </row>
    <row r="69" spans="1:48" hidden="1" x14ac:dyDescent="0.25">
      <c r="A69" s="17" t="s">
        <v>276</v>
      </c>
      <c r="B69" s="17" t="s">
        <v>68</v>
      </c>
      <c r="C69" s="17">
        <v>3137535</v>
      </c>
      <c r="D69" s="17">
        <v>34000556</v>
      </c>
      <c r="E69" s="17" t="s">
        <v>93</v>
      </c>
      <c r="F69" s="17" t="s">
        <v>120</v>
      </c>
      <c r="G69" s="17" t="s">
        <v>277</v>
      </c>
      <c r="H69" s="17">
        <v>3107756738</v>
      </c>
      <c r="I69" s="17" t="s">
        <v>278</v>
      </c>
      <c r="J69" s="17" t="s">
        <v>279</v>
      </c>
      <c r="K69" s="17" t="s">
        <v>97</v>
      </c>
      <c r="L69" s="17" t="s">
        <v>122</v>
      </c>
      <c r="M69" s="17" t="s">
        <v>123</v>
      </c>
      <c r="N69" s="17" t="s">
        <v>75</v>
      </c>
      <c r="O69" s="17">
        <v>20181019</v>
      </c>
      <c r="P69" s="17">
        <v>20181126</v>
      </c>
      <c r="Q69" s="17">
        <v>9510</v>
      </c>
      <c r="R69" s="17">
        <v>25648539</v>
      </c>
      <c r="S69" s="17" t="s">
        <v>100</v>
      </c>
      <c r="T69" s="17" t="s">
        <v>63</v>
      </c>
      <c r="U69" s="17" t="s">
        <v>91</v>
      </c>
      <c r="V69" s="17">
        <f t="shared" si="30"/>
        <v>300</v>
      </c>
      <c r="W69" s="17">
        <v>300000</v>
      </c>
      <c r="X69" s="17" t="s">
        <v>89</v>
      </c>
      <c r="Y69" s="17" t="s">
        <v>136</v>
      </c>
      <c r="Z69" s="17">
        <v>20181130</v>
      </c>
      <c r="AA69" s="17" t="s">
        <v>101</v>
      </c>
      <c r="AB69" s="17">
        <v>1</v>
      </c>
      <c r="AC69" s="17" t="str">
        <f>IFERROR(VLOOKUP(A69,[1]Cruces!AJ:AK,2,0),VLOOKUP(CONCATENATE(X69,AA69),[1]Cruces!G:H,2,0))</f>
        <v>Solicitud de Obra</v>
      </c>
      <c r="AD69" s="17">
        <f t="shared" si="16"/>
        <v>19</v>
      </c>
      <c r="AE69" s="17">
        <f t="shared" si="17"/>
        <v>10</v>
      </c>
      <c r="AF69" s="17">
        <f t="shared" si="18"/>
        <v>2018</v>
      </c>
      <c r="AG69" s="17" t="str">
        <f>IFERROR(VLOOKUP(MID(A69,2,4)*1,[1]Cruces!K:L,2,0),"Verificar")</f>
        <v>Atlántico Norte</v>
      </c>
      <c r="AH69" s="17">
        <f t="shared" ca="1" si="19"/>
        <v>768</v>
      </c>
      <c r="AI69" s="17" t="str">
        <f>IFERROR(VLOOKUP(U69,[1]Cruces!$O$1:$P$6,2,0),"Sin Orden")</f>
        <v>Resuelta</v>
      </c>
      <c r="AJ69" s="17">
        <f t="shared" si="20"/>
        <v>30</v>
      </c>
      <c r="AK69" s="17">
        <f t="shared" si="21"/>
        <v>11</v>
      </c>
      <c r="AL69" s="17">
        <f t="shared" si="22"/>
        <v>2018</v>
      </c>
      <c r="AM69" s="17">
        <f t="shared" ca="1" si="23"/>
        <v>726</v>
      </c>
      <c r="AN69" s="18" t="str">
        <f>IFERROR(VLOOKUP(R69*1,'[1]Ordenes de Servicio'!G:K,5,0),"No Cruza")</f>
        <v>No Cruza</v>
      </c>
      <c r="AO69" s="17">
        <f t="shared" ca="1" si="24"/>
        <v>42</v>
      </c>
      <c r="AP69" s="17">
        <f t="shared" si="25"/>
        <v>26</v>
      </c>
      <c r="AQ69" s="17">
        <f t="shared" si="26"/>
        <v>11</v>
      </c>
      <c r="AR69" s="17">
        <f t="shared" si="27"/>
        <v>2018</v>
      </c>
      <c r="AS69" s="17">
        <f t="shared" ca="1" si="28"/>
        <v>730</v>
      </c>
      <c r="AT69" s="17" t="str">
        <f t="shared" ca="1" si="31"/>
        <v>Si</v>
      </c>
      <c r="AU69" s="17">
        <f t="shared" si="29"/>
        <v>4</v>
      </c>
      <c r="AV69" s="17" t="str">
        <f>+VLOOKUP(B69,[1]Cruces!S:T,2,0)</f>
        <v>5. Consultoría / Adjudicación</v>
      </c>
    </row>
    <row r="70" spans="1:48" hidden="1" x14ac:dyDescent="0.25">
      <c r="A70" s="17" t="s">
        <v>6930</v>
      </c>
      <c r="B70" s="17" t="s">
        <v>68</v>
      </c>
      <c r="C70" s="17">
        <v>0</v>
      </c>
      <c r="D70" s="17">
        <v>0</v>
      </c>
      <c r="E70" s="17" t="s">
        <v>55</v>
      </c>
      <c r="F70" s="17" t="s">
        <v>56</v>
      </c>
      <c r="G70" s="17" t="s">
        <v>6931</v>
      </c>
      <c r="H70" s="17">
        <v>3228883694</v>
      </c>
      <c r="I70" s="17" t="s">
        <v>71</v>
      </c>
      <c r="J70" s="17" t="s">
        <v>59</v>
      </c>
      <c r="K70" s="17" t="s">
        <v>97</v>
      </c>
      <c r="L70" s="17" t="s">
        <v>255</v>
      </c>
      <c r="M70" s="17" t="s">
        <v>256</v>
      </c>
      <c r="N70" s="17" t="s">
        <v>75</v>
      </c>
      <c r="O70" s="17">
        <v>20200527</v>
      </c>
      <c r="P70" s="17">
        <v>20200610</v>
      </c>
      <c r="Q70" s="17">
        <v>3410</v>
      </c>
      <c r="R70" s="17">
        <v>0</v>
      </c>
      <c r="S70" s="17"/>
      <c r="T70" s="17" t="s">
        <v>63</v>
      </c>
      <c r="U70" s="17"/>
      <c r="V70" s="17">
        <f t="shared" si="30"/>
        <v>3</v>
      </c>
      <c r="W70" s="17">
        <v>3000</v>
      </c>
      <c r="X70" s="17" t="s">
        <v>218</v>
      </c>
      <c r="Y70" s="17" t="s">
        <v>105</v>
      </c>
      <c r="Z70" s="17">
        <v>20200610</v>
      </c>
      <c r="AA70" s="17" t="s">
        <v>219</v>
      </c>
      <c r="AB70" s="17">
        <v>1</v>
      </c>
      <c r="AC70" s="17" t="str">
        <f>IFERROR(VLOOKUP(A70,[1]Cruces!AJ:AK,2,0),VLOOKUP(CONCATENATE(X70,AA70),[1]Cruces!G:H,2,0))</f>
        <v>Solicitud CREG 030</v>
      </c>
      <c r="AD70" s="17">
        <f t="shared" si="16"/>
        <v>27</v>
      </c>
      <c r="AE70" s="17">
        <f t="shared" si="17"/>
        <v>5</v>
      </c>
      <c r="AF70" s="17">
        <f t="shared" si="18"/>
        <v>2020</v>
      </c>
      <c r="AG70" s="17" t="str">
        <f>IFERROR(VLOOKUP(MID(A70,2,4)*1,[1]Cruces!K:L,2,0),"Verificar")</f>
        <v>Magdalena</v>
      </c>
      <c r="AH70" s="17">
        <f t="shared" ca="1" si="19"/>
        <v>182</v>
      </c>
      <c r="AI70" s="17" t="str">
        <f>IFERROR(VLOOKUP(U70,[1]Cruces!$O$1:$P$6,2,0),"Sin Orden")</f>
        <v>Sin Orden</v>
      </c>
      <c r="AJ70" s="17">
        <f t="shared" si="20"/>
        <v>10</v>
      </c>
      <c r="AK70" s="17">
        <f t="shared" si="21"/>
        <v>6</v>
      </c>
      <c r="AL70" s="17">
        <f t="shared" si="22"/>
        <v>2020</v>
      </c>
      <c r="AM70" s="17">
        <f t="shared" ca="1" si="23"/>
        <v>168</v>
      </c>
      <c r="AN70" s="18" t="str">
        <f>IFERROR(VLOOKUP(R70*1,'[1]Ordenes de Servicio'!G:K,5,0),"No Cruza")</f>
        <v>No Cruza</v>
      </c>
      <c r="AO70" s="17">
        <f t="shared" ca="1" si="24"/>
        <v>168</v>
      </c>
      <c r="AP70" s="17">
        <f t="shared" si="25"/>
        <v>10</v>
      </c>
      <c r="AQ70" s="17">
        <f t="shared" si="26"/>
        <v>6</v>
      </c>
      <c r="AR70" s="17">
        <f t="shared" si="27"/>
        <v>2020</v>
      </c>
      <c r="AS70" s="17">
        <f t="shared" ca="1" si="28"/>
        <v>168</v>
      </c>
      <c r="AT70" s="17" t="str">
        <f t="shared" ca="1" si="31"/>
        <v>No</v>
      </c>
      <c r="AU70" s="17">
        <f t="shared" si="29"/>
        <v>0</v>
      </c>
      <c r="AV70" s="17" t="str">
        <f>+VLOOKUP(B70,[1]Cruces!S:T,2,0)</f>
        <v>5. Consultoría / Adjudicación</v>
      </c>
    </row>
    <row r="71" spans="1:48" hidden="1" x14ac:dyDescent="0.25">
      <c r="A71" s="17" t="s">
        <v>284</v>
      </c>
      <c r="B71" s="17" t="s">
        <v>68</v>
      </c>
      <c r="C71" s="17">
        <v>0</v>
      </c>
      <c r="D71" s="17">
        <v>0</v>
      </c>
      <c r="E71" s="17" t="s">
        <v>55</v>
      </c>
      <c r="F71" s="17" t="s">
        <v>107</v>
      </c>
      <c r="G71" s="17" t="s">
        <v>285</v>
      </c>
      <c r="H71" s="17">
        <v>3015120040</v>
      </c>
      <c r="I71" s="17" t="s">
        <v>71</v>
      </c>
      <c r="J71" s="17" t="s">
        <v>59</v>
      </c>
      <c r="K71" s="17" t="s">
        <v>97</v>
      </c>
      <c r="L71" s="17" t="s">
        <v>111</v>
      </c>
      <c r="M71" s="17" t="s">
        <v>112</v>
      </c>
      <c r="N71" s="17" t="s">
        <v>75</v>
      </c>
      <c r="O71" s="17">
        <v>20200908</v>
      </c>
      <c r="P71" s="17">
        <v>20200908</v>
      </c>
      <c r="Q71" s="17">
        <v>1110</v>
      </c>
      <c r="R71" s="17">
        <v>0</v>
      </c>
      <c r="S71" s="17"/>
      <c r="T71" s="17" t="s">
        <v>63</v>
      </c>
      <c r="U71" s="17"/>
      <c r="V71" s="17">
        <f t="shared" si="30"/>
        <v>225</v>
      </c>
      <c r="W71" s="17">
        <v>225000</v>
      </c>
      <c r="X71" s="17" t="s">
        <v>64</v>
      </c>
      <c r="Y71" s="17" t="s">
        <v>136</v>
      </c>
      <c r="Z71" s="17">
        <v>20200908</v>
      </c>
      <c r="AA71" s="17" t="s">
        <v>137</v>
      </c>
      <c r="AB71" s="17">
        <v>1</v>
      </c>
      <c r="AC71" s="17" t="str">
        <f>IFERROR(VLOOKUP(A71,[1]Cruces!AJ:AK,2,0),VLOOKUP(CONCATENATE(X71,AA71),[1]Cruces!G:H,2,0))</f>
        <v>Solicitud de Obra</v>
      </c>
      <c r="AD71" s="17">
        <f t="shared" si="16"/>
        <v>8</v>
      </c>
      <c r="AE71" s="17">
        <f t="shared" si="17"/>
        <v>9</v>
      </c>
      <c r="AF71" s="17">
        <f t="shared" si="18"/>
        <v>2020</v>
      </c>
      <c r="AG71" s="17" t="str">
        <f>IFERROR(VLOOKUP(MID(A71,2,4)*1,[1]Cruces!K:L,2,0),"Verificar")</f>
        <v>Atlántico Norte</v>
      </c>
      <c r="AH71" s="17">
        <f t="shared" ca="1" si="19"/>
        <v>78</v>
      </c>
      <c r="AI71" s="17" t="str">
        <f>IFERROR(VLOOKUP(U71,[1]Cruces!$O$1:$P$6,2,0),"Sin Orden")</f>
        <v>Sin Orden</v>
      </c>
      <c r="AJ71" s="17">
        <f t="shared" si="20"/>
        <v>8</v>
      </c>
      <c r="AK71" s="17">
        <f t="shared" si="21"/>
        <v>9</v>
      </c>
      <c r="AL71" s="17">
        <f t="shared" si="22"/>
        <v>2020</v>
      </c>
      <c r="AM71" s="17">
        <f t="shared" ca="1" si="23"/>
        <v>78</v>
      </c>
      <c r="AN71" s="18" t="str">
        <f>IFERROR(VLOOKUP(R71*1,'[1]Ordenes de Servicio'!G:K,5,0),"No Cruza")</f>
        <v>No Cruza</v>
      </c>
      <c r="AO71" s="17">
        <f t="shared" ca="1" si="24"/>
        <v>78</v>
      </c>
      <c r="AP71" s="17">
        <f t="shared" si="25"/>
        <v>8</v>
      </c>
      <c r="AQ71" s="17">
        <f t="shared" si="26"/>
        <v>9</v>
      </c>
      <c r="AR71" s="17">
        <f t="shared" si="27"/>
        <v>2020</v>
      </c>
      <c r="AS71" s="17">
        <f t="shared" ca="1" si="28"/>
        <v>78</v>
      </c>
      <c r="AT71" s="17" t="str">
        <f t="shared" ca="1" si="31"/>
        <v>No</v>
      </c>
      <c r="AU71" s="17">
        <f t="shared" si="29"/>
        <v>0</v>
      </c>
      <c r="AV71" s="17" t="str">
        <f>+VLOOKUP(B71,[1]Cruces!S:T,2,0)</f>
        <v>5. Consultoría / Adjudicación</v>
      </c>
    </row>
    <row r="72" spans="1:48" hidden="1" x14ac:dyDescent="0.25">
      <c r="A72" s="17" t="s">
        <v>7146</v>
      </c>
      <c r="B72" s="17" t="s">
        <v>569</v>
      </c>
      <c r="C72" s="17">
        <v>0</v>
      </c>
      <c r="D72" s="17">
        <v>0</v>
      </c>
      <c r="E72" s="17" t="s">
        <v>55</v>
      </c>
      <c r="F72" s="17" t="s">
        <v>5366</v>
      </c>
      <c r="G72" s="17" t="s">
        <v>7147</v>
      </c>
      <c r="H72" s="17">
        <v>3114205574</v>
      </c>
      <c r="I72" s="17" t="s">
        <v>71</v>
      </c>
      <c r="J72" s="17" t="s">
        <v>59</v>
      </c>
      <c r="K72" s="17" t="s">
        <v>7148</v>
      </c>
      <c r="L72" s="17" t="s">
        <v>5368</v>
      </c>
      <c r="M72" s="17" t="s">
        <v>5369</v>
      </c>
      <c r="N72" s="17" t="s">
        <v>572</v>
      </c>
      <c r="O72" s="17">
        <v>20201009</v>
      </c>
      <c r="P72" s="17">
        <v>20201009</v>
      </c>
      <c r="Q72" s="17">
        <v>9510</v>
      </c>
      <c r="R72" s="17">
        <v>0</v>
      </c>
      <c r="S72" s="17"/>
      <c r="T72" s="17" t="s">
        <v>63</v>
      </c>
      <c r="U72" s="17"/>
      <c r="V72" s="17">
        <f t="shared" si="30"/>
        <v>3</v>
      </c>
      <c r="W72" s="17">
        <v>3000</v>
      </c>
      <c r="X72" s="17" t="s">
        <v>7065</v>
      </c>
      <c r="Y72" s="17" t="s">
        <v>569</v>
      </c>
      <c r="Z72" s="17">
        <v>20201009</v>
      </c>
      <c r="AA72" s="17" t="s">
        <v>1947</v>
      </c>
      <c r="AB72" s="17">
        <v>1</v>
      </c>
      <c r="AC72" s="17" t="str">
        <f>IFERROR(VLOOKUP(A72,[1]Cruces!AJ:AK,2,0),VLOOKUP(CONCATENATE(X72,AA72),[1]Cruces!G:H,2,0))</f>
        <v>Solicitud por BT</v>
      </c>
      <c r="AD72" s="17">
        <f t="shared" si="16"/>
        <v>9</v>
      </c>
      <c r="AE72" s="17">
        <f t="shared" si="17"/>
        <v>10</v>
      </c>
      <c r="AF72" s="17">
        <f t="shared" si="18"/>
        <v>2020</v>
      </c>
      <c r="AG72" s="17" t="str">
        <f>IFERROR(VLOOKUP(MID(A72,2,4)*1,[1]Cruces!K:L,2,0),"Verificar")</f>
        <v>Atlántico Norte</v>
      </c>
      <c r="AH72" s="17">
        <f t="shared" ca="1" si="19"/>
        <v>47</v>
      </c>
      <c r="AI72" s="17" t="str">
        <f>IFERROR(VLOOKUP(U72,[1]Cruces!$O$1:$P$6,2,0),"Sin Orden")</f>
        <v>Sin Orden</v>
      </c>
      <c r="AJ72" s="17">
        <f t="shared" si="20"/>
        <v>9</v>
      </c>
      <c r="AK72" s="17">
        <f t="shared" si="21"/>
        <v>10</v>
      </c>
      <c r="AL72" s="17">
        <f t="shared" si="22"/>
        <v>2020</v>
      </c>
      <c r="AM72" s="17">
        <f t="shared" ca="1" si="23"/>
        <v>47</v>
      </c>
      <c r="AN72" s="18" t="str">
        <f>IFERROR(VLOOKUP(R72*1,'[1]Ordenes de Servicio'!G:K,5,0),"No Cruza")</f>
        <v>No Cruza</v>
      </c>
      <c r="AO72" s="17">
        <f t="shared" ca="1" si="24"/>
        <v>47</v>
      </c>
      <c r="AP72" s="17">
        <f t="shared" si="25"/>
        <v>9</v>
      </c>
      <c r="AQ72" s="17">
        <f t="shared" si="26"/>
        <v>10</v>
      </c>
      <c r="AR72" s="17">
        <f t="shared" si="27"/>
        <v>2020</v>
      </c>
      <c r="AS72" s="17">
        <f t="shared" ca="1" si="28"/>
        <v>47</v>
      </c>
      <c r="AT72" s="17" t="str">
        <f t="shared" ca="1" si="31"/>
        <v>No</v>
      </c>
      <c r="AU72" s="17">
        <f t="shared" si="29"/>
        <v>0</v>
      </c>
      <c r="AV72" s="17" t="str">
        <f>+VLOOKUP(B72,[1]Cruces!S:T,2,0)</f>
        <v>1. Solicitud</v>
      </c>
    </row>
    <row r="73" spans="1:48" hidden="1" x14ac:dyDescent="0.25">
      <c r="A73" s="17" t="s">
        <v>286</v>
      </c>
      <c r="B73" s="17" t="s">
        <v>54</v>
      </c>
      <c r="C73" s="17">
        <v>2586990</v>
      </c>
      <c r="D73" s="17">
        <v>0</v>
      </c>
      <c r="E73" s="17" t="s">
        <v>55</v>
      </c>
      <c r="F73" s="17" t="s">
        <v>232</v>
      </c>
      <c r="G73" s="17" t="s">
        <v>287</v>
      </c>
      <c r="H73" s="17">
        <v>3126721642</v>
      </c>
      <c r="I73" s="17" t="s">
        <v>71</v>
      </c>
      <c r="J73" s="17" t="s">
        <v>59</v>
      </c>
      <c r="K73" s="17" t="s">
        <v>288</v>
      </c>
      <c r="L73" s="17" t="s">
        <v>111</v>
      </c>
      <c r="M73" s="17" t="s">
        <v>112</v>
      </c>
      <c r="N73" s="17" t="s">
        <v>62</v>
      </c>
      <c r="O73" s="17">
        <v>20181226</v>
      </c>
      <c r="P73" s="17">
        <v>20190114</v>
      </c>
      <c r="Q73" s="17">
        <v>7541</v>
      </c>
      <c r="R73" s="17">
        <v>25843603</v>
      </c>
      <c r="S73" s="17" t="s">
        <v>100</v>
      </c>
      <c r="T73" s="17" t="s">
        <v>63</v>
      </c>
      <c r="U73" s="17" t="s">
        <v>91</v>
      </c>
      <c r="V73" s="17">
        <f t="shared" si="30"/>
        <v>15</v>
      </c>
      <c r="W73" s="17">
        <v>15000</v>
      </c>
      <c r="X73" s="17" t="s">
        <v>89</v>
      </c>
      <c r="Y73" s="17" t="s">
        <v>65</v>
      </c>
      <c r="Z73" s="17">
        <v>20190114</v>
      </c>
      <c r="AA73" s="17" t="s">
        <v>78</v>
      </c>
      <c r="AB73" s="17">
        <v>1</v>
      </c>
      <c r="AC73" s="17" t="str">
        <f>IFERROR(VLOOKUP(A73,[1]Cruces!AJ:AK,2,0),VLOOKUP(CONCATENATE(X73,AA73),[1]Cruces!G:H,2,0))</f>
        <v>Solicitud de Obra</v>
      </c>
      <c r="AD73" s="17">
        <f t="shared" si="16"/>
        <v>26</v>
      </c>
      <c r="AE73" s="17">
        <f t="shared" si="17"/>
        <v>12</v>
      </c>
      <c r="AF73" s="17">
        <f t="shared" si="18"/>
        <v>2018</v>
      </c>
      <c r="AG73" s="17" t="str">
        <f>IFERROR(VLOOKUP(MID(A73,2,4)*1,[1]Cruces!K:L,2,0),"Verificar")</f>
        <v>Atlántico Sur</v>
      </c>
      <c r="AH73" s="17">
        <f t="shared" ca="1" si="19"/>
        <v>700</v>
      </c>
      <c r="AI73" s="17" t="str">
        <f>IFERROR(VLOOKUP(U73,[1]Cruces!$O$1:$P$6,2,0),"Sin Orden")</f>
        <v>Resuelta</v>
      </c>
      <c r="AJ73" s="17">
        <f t="shared" si="20"/>
        <v>14</v>
      </c>
      <c r="AK73" s="17">
        <f t="shared" si="21"/>
        <v>1</v>
      </c>
      <c r="AL73" s="17">
        <f t="shared" si="22"/>
        <v>2019</v>
      </c>
      <c r="AM73" s="17">
        <f t="shared" ca="1" si="23"/>
        <v>681</v>
      </c>
      <c r="AN73" s="18" t="str">
        <f>IFERROR(VLOOKUP(R73*1,'[1]Ordenes de Servicio'!G:K,5,0),"No Cruza")</f>
        <v>No Cruza</v>
      </c>
      <c r="AO73" s="17">
        <f t="shared" ca="1" si="24"/>
        <v>19</v>
      </c>
      <c r="AP73" s="17">
        <f t="shared" si="25"/>
        <v>14</v>
      </c>
      <c r="AQ73" s="17">
        <f t="shared" si="26"/>
        <v>1</v>
      </c>
      <c r="AR73" s="17">
        <f t="shared" si="27"/>
        <v>2019</v>
      </c>
      <c r="AS73" s="17">
        <f t="shared" ca="1" si="28"/>
        <v>681</v>
      </c>
      <c r="AT73" s="17" t="str">
        <f t="shared" ca="1" si="31"/>
        <v>Si</v>
      </c>
      <c r="AU73" s="17">
        <f t="shared" si="29"/>
        <v>0</v>
      </c>
      <c r="AV73" s="17" t="str">
        <f>+VLOOKUP(B73,[1]Cruces!S:T,2,0)</f>
        <v>4. Presupuesto de Obra</v>
      </c>
    </row>
    <row r="74" spans="1:48" x14ac:dyDescent="0.25">
      <c r="A74" s="17" t="s">
        <v>289</v>
      </c>
      <c r="B74" s="17" t="s">
        <v>80</v>
      </c>
      <c r="C74" s="17">
        <v>0</v>
      </c>
      <c r="D74" s="17">
        <v>0</v>
      </c>
      <c r="E74" s="17" t="s">
        <v>55</v>
      </c>
      <c r="F74" s="17" t="s">
        <v>120</v>
      </c>
      <c r="G74" s="17" t="s">
        <v>290</v>
      </c>
      <c r="H74" s="17">
        <v>0</v>
      </c>
      <c r="I74" s="17" t="s">
        <v>116</v>
      </c>
      <c r="J74" s="17" t="s">
        <v>59</v>
      </c>
      <c r="K74" s="17" t="s">
        <v>291</v>
      </c>
      <c r="L74" s="17" t="s">
        <v>122</v>
      </c>
      <c r="M74" s="17" t="s">
        <v>123</v>
      </c>
      <c r="N74" s="17" t="s">
        <v>87</v>
      </c>
      <c r="O74" s="17">
        <v>20181017</v>
      </c>
      <c r="P74" s="17">
        <v>20190805</v>
      </c>
      <c r="Q74" s="17">
        <v>1180</v>
      </c>
      <c r="R74" s="17">
        <v>26347493</v>
      </c>
      <c r="S74" s="17" t="s">
        <v>76</v>
      </c>
      <c r="T74" s="17" t="s">
        <v>63</v>
      </c>
      <c r="U74" s="17" t="s">
        <v>88</v>
      </c>
      <c r="V74" s="17">
        <f t="shared" si="30"/>
        <v>412.5</v>
      </c>
      <c r="W74" s="17">
        <v>412500</v>
      </c>
      <c r="X74" s="17" t="s">
        <v>64</v>
      </c>
      <c r="Y74" s="17" t="s">
        <v>80</v>
      </c>
      <c r="Z74" s="17">
        <v>20190805</v>
      </c>
      <c r="AA74" s="17" t="s">
        <v>101</v>
      </c>
      <c r="AB74" s="17">
        <v>1</v>
      </c>
      <c r="AC74" s="17" t="str">
        <f>IFERROR(VLOOKUP(A74,[1]Cruces!AJ:AK,2,0),VLOOKUP(CONCATENATE(X74,AA74),[1]Cruces!G:H,2,0))</f>
        <v>Solicitud de Obra</v>
      </c>
      <c r="AD74" s="17">
        <f t="shared" si="16"/>
        <v>17</v>
      </c>
      <c r="AE74" s="17">
        <f t="shared" si="17"/>
        <v>10</v>
      </c>
      <c r="AF74" s="17">
        <f t="shared" si="18"/>
        <v>2018</v>
      </c>
      <c r="AG74" s="17" t="str">
        <f>IFERROR(VLOOKUP(MID(A74,2,4)*1,[1]Cruces!K:L,2,0),"Verificar")</f>
        <v>Atlántico Norte</v>
      </c>
      <c r="AH74" s="17">
        <f t="shared" ca="1" si="19"/>
        <v>770</v>
      </c>
      <c r="AI74" s="17" t="str">
        <f>IFERROR(VLOOKUP(U74,[1]Cruces!$O$1:$P$6,2,0),"Sin Orden")</f>
        <v>Resuelta</v>
      </c>
      <c r="AJ74" s="17">
        <f t="shared" si="20"/>
        <v>5</v>
      </c>
      <c r="AK74" s="17">
        <f t="shared" si="21"/>
        <v>8</v>
      </c>
      <c r="AL74" s="17">
        <f t="shared" si="22"/>
        <v>2019</v>
      </c>
      <c r="AM74" s="17">
        <f t="shared" ca="1" si="23"/>
        <v>478</v>
      </c>
      <c r="AN74" s="18" t="str">
        <f>IFERROR(VLOOKUP(R74*1,'[1]Ordenes de Servicio'!G:K,5,0),"No Cruza")</f>
        <v>No Cruza</v>
      </c>
      <c r="AO74" s="17">
        <f t="shared" ca="1" si="24"/>
        <v>292</v>
      </c>
      <c r="AP74" s="17">
        <f t="shared" si="25"/>
        <v>5</v>
      </c>
      <c r="AQ74" s="17">
        <f t="shared" si="26"/>
        <v>8</v>
      </c>
      <c r="AR74" s="17">
        <f t="shared" si="27"/>
        <v>2019</v>
      </c>
      <c r="AS74" s="17">
        <f t="shared" ca="1" si="28"/>
        <v>478</v>
      </c>
      <c r="AT74" s="17" t="str">
        <f t="shared" ca="1" si="31"/>
        <v>Si</v>
      </c>
      <c r="AU74" s="17">
        <f t="shared" si="29"/>
        <v>0</v>
      </c>
      <c r="AV74" s="17" t="str">
        <f>+VLOOKUP(B74,[1]Cruces!S:T,2,0)</f>
        <v>8. Puesta en Servicio</v>
      </c>
    </row>
    <row r="75" spans="1:48" x14ac:dyDescent="0.25">
      <c r="A75" s="17" t="s">
        <v>292</v>
      </c>
      <c r="B75" s="17" t="s">
        <v>80</v>
      </c>
      <c r="C75" s="17">
        <v>0</v>
      </c>
      <c r="D75" s="17">
        <v>0</v>
      </c>
      <c r="E75" s="17" t="s">
        <v>55</v>
      </c>
      <c r="F75" s="17" t="s">
        <v>81</v>
      </c>
      <c r="G75" s="17" t="s">
        <v>293</v>
      </c>
      <c r="H75" s="17">
        <v>4317237</v>
      </c>
      <c r="I75" s="17" t="s">
        <v>165</v>
      </c>
      <c r="J75" s="17" t="s">
        <v>59</v>
      </c>
      <c r="K75" s="17" t="s">
        <v>294</v>
      </c>
      <c r="L75" s="17" t="s">
        <v>215</v>
      </c>
      <c r="M75" s="17" t="s">
        <v>216</v>
      </c>
      <c r="N75" s="17" t="s">
        <v>87</v>
      </c>
      <c r="O75" s="17">
        <v>20201009</v>
      </c>
      <c r="P75" s="17">
        <v>20201109</v>
      </c>
      <c r="Q75" s="17">
        <v>9340</v>
      </c>
      <c r="R75" s="17">
        <v>28243014</v>
      </c>
      <c r="S75" s="17" t="s">
        <v>76</v>
      </c>
      <c r="T75" s="17" t="s">
        <v>63</v>
      </c>
      <c r="U75" s="17" t="s">
        <v>88</v>
      </c>
      <c r="V75" s="17">
        <f t="shared" si="30"/>
        <v>300</v>
      </c>
      <c r="W75" s="17">
        <v>300000</v>
      </c>
      <c r="X75" s="17" t="s">
        <v>64</v>
      </c>
      <c r="Y75" s="17" t="s">
        <v>90</v>
      </c>
      <c r="Z75" s="17">
        <v>20201109</v>
      </c>
      <c r="AA75" s="17" t="s">
        <v>78</v>
      </c>
      <c r="AB75" s="17">
        <v>1</v>
      </c>
      <c r="AC75" s="17" t="str">
        <f>IFERROR(VLOOKUP(A75,[1]Cruces!AJ:AK,2,0),VLOOKUP(CONCATENATE(X75,AA75),[1]Cruces!G:H,2,0))</f>
        <v>Solicitud de Obra</v>
      </c>
      <c r="AD75" s="17">
        <f t="shared" si="16"/>
        <v>9</v>
      </c>
      <c r="AE75" s="17">
        <f t="shared" si="17"/>
        <v>10</v>
      </c>
      <c r="AF75" s="17">
        <f t="shared" si="18"/>
        <v>2020</v>
      </c>
      <c r="AG75" s="17" t="str">
        <f>IFERROR(VLOOKUP(MID(A75,2,4)*1,[1]Cruces!K:L,2,0),"Verificar")</f>
        <v>Magdalena</v>
      </c>
      <c r="AH75" s="17">
        <f t="shared" ca="1" si="19"/>
        <v>47</v>
      </c>
      <c r="AI75" s="17" t="str">
        <f>IFERROR(VLOOKUP(U75,[1]Cruces!$O$1:$P$6,2,0),"Sin Orden")</f>
        <v>Resuelta</v>
      </c>
      <c r="AJ75" s="17">
        <f t="shared" si="20"/>
        <v>9</v>
      </c>
      <c r="AK75" s="17">
        <f t="shared" si="21"/>
        <v>11</v>
      </c>
      <c r="AL75" s="17">
        <f t="shared" si="22"/>
        <v>2020</v>
      </c>
      <c r="AM75" s="17">
        <f t="shared" ca="1" si="23"/>
        <v>16</v>
      </c>
      <c r="AN75" s="18">
        <f>IFERROR(VLOOKUP(R75*1,'[1]Ordenes de Servicio'!G:K,5,0),"No Cruza")</f>
        <v>44124</v>
      </c>
      <c r="AO75" s="17">
        <f t="shared" ca="1" si="24"/>
        <v>31</v>
      </c>
      <c r="AP75" s="17">
        <f t="shared" si="25"/>
        <v>9</v>
      </c>
      <c r="AQ75" s="17">
        <f t="shared" si="26"/>
        <v>11</v>
      </c>
      <c r="AR75" s="17">
        <f t="shared" si="27"/>
        <v>2020</v>
      </c>
      <c r="AS75" s="17">
        <f t="shared" ca="1" si="28"/>
        <v>16</v>
      </c>
      <c r="AT75" s="17" t="str">
        <f t="shared" ca="1" si="31"/>
        <v>No</v>
      </c>
      <c r="AU75" s="17">
        <f t="shared" si="29"/>
        <v>0</v>
      </c>
      <c r="AV75" s="17" t="str">
        <f>+VLOOKUP(B75,[1]Cruces!S:T,2,0)</f>
        <v>8. Puesta en Servicio</v>
      </c>
    </row>
    <row r="76" spans="1:48" hidden="1" x14ac:dyDescent="0.25">
      <c r="A76" s="17" t="s">
        <v>295</v>
      </c>
      <c r="B76" s="17" t="s">
        <v>296</v>
      </c>
      <c r="C76" s="17">
        <v>0</v>
      </c>
      <c r="D76" s="17">
        <v>0</v>
      </c>
      <c r="E76" s="17" t="s">
        <v>55</v>
      </c>
      <c r="F76" s="17" t="s">
        <v>56</v>
      </c>
      <c r="G76" s="17" t="s">
        <v>297</v>
      </c>
      <c r="H76" s="17">
        <v>0</v>
      </c>
      <c r="I76" s="17" t="s">
        <v>116</v>
      </c>
      <c r="J76" s="17" t="s">
        <v>59</v>
      </c>
      <c r="K76" s="17" t="s">
        <v>298</v>
      </c>
      <c r="L76" s="17" t="s">
        <v>299</v>
      </c>
      <c r="M76" s="17" t="s">
        <v>300</v>
      </c>
      <c r="N76" s="17" t="s">
        <v>301</v>
      </c>
      <c r="O76" s="17">
        <v>20201118</v>
      </c>
      <c r="P76" s="17">
        <v>20201120</v>
      </c>
      <c r="Q76" s="17">
        <v>9530</v>
      </c>
      <c r="R76" s="17">
        <v>0</v>
      </c>
      <c r="S76" s="17"/>
      <c r="T76" s="17" t="s">
        <v>63</v>
      </c>
      <c r="U76" s="17"/>
      <c r="V76" s="17">
        <f t="shared" si="30"/>
        <v>20</v>
      </c>
      <c r="W76" s="17">
        <v>20000</v>
      </c>
      <c r="X76" s="17" t="s">
        <v>64</v>
      </c>
      <c r="Y76" s="17" t="s">
        <v>296</v>
      </c>
      <c r="Z76" s="17">
        <v>20201120</v>
      </c>
      <c r="AA76" s="17" t="s">
        <v>78</v>
      </c>
      <c r="AB76" s="17">
        <v>1</v>
      </c>
      <c r="AC76" s="17" t="str">
        <f>IFERROR(VLOOKUP(A76,[1]Cruces!AJ:AK,2,0),VLOOKUP(CONCATENATE(X76,AA76),[1]Cruces!G:H,2,0))</f>
        <v>Solicitud de Obra</v>
      </c>
      <c r="AD76" s="17">
        <f t="shared" si="16"/>
        <v>18</v>
      </c>
      <c r="AE76" s="17">
        <f t="shared" si="17"/>
        <v>11</v>
      </c>
      <c r="AF76" s="17">
        <f t="shared" si="18"/>
        <v>2020</v>
      </c>
      <c r="AG76" s="17" t="str">
        <f>IFERROR(VLOOKUP(MID(A76,2,4)*1,[1]Cruces!K:L,2,0),"Verificar")</f>
        <v>Atlántico Norte</v>
      </c>
      <c r="AH76" s="17">
        <f t="shared" ca="1" si="19"/>
        <v>7</v>
      </c>
      <c r="AI76" s="17" t="str">
        <f>IFERROR(VLOOKUP(U76,[1]Cruces!$O$1:$P$6,2,0),"Sin Orden")</f>
        <v>Sin Orden</v>
      </c>
      <c r="AJ76" s="17">
        <f t="shared" si="20"/>
        <v>20</v>
      </c>
      <c r="AK76" s="17">
        <f t="shared" si="21"/>
        <v>11</v>
      </c>
      <c r="AL76" s="17">
        <f t="shared" si="22"/>
        <v>2020</v>
      </c>
      <c r="AM76" s="17">
        <f t="shared" ca="1" si="23"/>
        <v>5</v>
      </c>
      <c r="AN76" s="18" t="str">
        <f>IFERROR(VLOOKUP(R76*1,'[1]Ordenes de Servicio'!G:K,5,0),"No Cruza")</f>
        <v>No Cruza</v>
      </c>
      <c r="AO76" s="17">
        <f t="shared" ca="1" si="24"/>
        <v>5</v>
      </c>
      <c r="AP76" s="17">
        <f t="shared" si="25"/>
        <v>20</v>
      </c>
      <c r="AQ76" s="17">
        <f t="shared" si="26"/>
        <v>11</v>
      </c>
      <c r="AR76" s="17">
        <f t="shared" si="27"/>
        <v>2020</v>
      </c>
      <c r="AS76" s="17">
        <f t="shared" ca="1" si="28"/>
        <v>5</v>
      </c>
      <c r="AT76" s="17" t="str">
        <f t="shared" ca="1" si="31"/>
        <v>No</v>
      </c>
      <c r="AU76" s="17">
        <f t="shared" si="29"/>
        <v>0</v>
      </c>
      <c r="AV76" s="17" t="str">
        <f>+VLOOKUP(B76,[1]Cruces!S:T,2,0)</f>
        <v>3. Evaluación Técnico Ecónomica</v>
      </c>
    </row>
    <row r="77" spans="1:48" hidden="1" x14ac:dyDescent="0.25">
      <c r="A77" s="17" t="s">
        <v>302</v>
      </c>
      <c r="B77" s="17" t="s">
        <v>54</v>
      </c>
      <c r="C77" s="17">
        <v>0</v>
      </c>
      <c r="D77" s="17">
        <v>0</v>
      </c>
      <c r="E77" s="17" t="s">
        <v>55</v>
      </c>
      <c r="F77" s="17" t="s">
        <v>56</v>
      </c>
      <c r="G77" s="17" t="s">
        <v>303</v>
      </c>
      <c r="H77" s="17">
        <v>0</v>
      </c>
      <c r="I77" s="17" t="s">
        <v>71</v>
      </c>
      <c r="J77" s="17" t="s">
        <v>59</v>
      </c>
      <c r="K77" s="17" t="s">
        <v>97</v>
      </c>
      <c r="L77" s="17" t="s">
        <v>299</v>
      </c>
      <c r="M77" s="17" t="s">
        <v>300</v>
      </c>
      <c r="N77" s="17" t="s">
        <v>62</v>
      </c>
      <c r="O77" s="17">
        <v>20201016</v>
      </c>
      <c r="P77" s="17">
        <v>20201028</v>
      </c>
      <c r="Q77" s="17">
        <v>1110</v>
      </c>
      <c r="R77" s="17">
        <v>28241024</v>
      </c>
      <c r="S77" s="17" t="s">
        <v>100</v>
      </c>
      <c r="T77" s="17" t="s">
        <v>63</v>
      </c>
      <c r="U77" s="17" t="s">
        <v>91</v>
      </c>
      <c r="V77" s="17">
        <f t="shared" si="30"/>
        <v>50</v>
      </c>
      <c r="W77" s="17">
        <v>50000</v>
      </c>
      <c r="X77" s="17" t="s">
        <v>64</v>
      </c>
      <c r="Y77" s="17" t="s">
        <v>65</v>
      </c>
      <c r="Z77" s="17">
        <v>20201028</v>
      </c>
      <c r="AA77" s="17" t="s">
        <v>137</v>
      </c>
      <c r="AB77" s="17">
        <v>1</v>
      </c>
      <c r="AC77" s="17" t="str">
        <f>IFERROR(VLOOKUP(A77,[1]Cruces!AJ:AK,2,0),VLOOKUP(CONCATENATE(X77,AA77),[1]Cruces!G:H,2,0))</f>
        <v>Solicitud de Obra</v>
      </c>
      <c r="AD77" s="17">
        <f t="shared" si="16"/>
        <v>16</v>
      </c>
      <c r="AE77" s="17">
        <f t="shared" si="17"/>
        <v>10</v>
      </c>
      <c r="AF77" s="17">
        <f t="shared" si="18"/>
        <v>2020</v>
      </c>
      <c r="AG77" s="17" t="str">
        <f>IFERROR(VLOOKUP(MID(A77,2,4)*1,[1]Cruces!K:L,2,0),"Verificar")</f>
        <v>Atlántico Norte</v>
      </c>
      <c r="AH77" s="17">
        <f t="shared" ca="1" si="19"/>
        <v>40</v>
      </c>
      <c r="AI77" s="17" t="str">
        <f>IFERROR(VLOOKUP(U77,[1]Cruces!$O$1:$P$6,2,0),"Sin Orden")</f>
        <v>Resuelta</v>
      </c>
      <c r="AJ77" s="17">
        <f t="shared" si="20"/>
        <v>28</v>
      </c>
      <c r="AK77" s="17">
        <f t="shared" si="21"/>
        <v>10</v>
      </c>
      <c r="AL77" s="17">
        <f t="shared" si="22"/>
        <v>2020</v>
      </c>
      <c r="AM77" s="17">
        <f t="shared" ca="1" si="23"/>
        <v>28</v>
      </c>
      <c r="AN77" s="18" t="str">
        <f>IFERROR(VLOOKUP(R77*1,'[1]Ordenes de Servicio'!G:K,5,0),"No Cruza")</f>
        <v>No Cruza</v>
      </c>
      <c r="AO77" s="17">
        <f t="shared" ca="1" si="24"/>
        <v>12</v>
      </c>
      <c r="AP77" s="17">
        <f t="shared" si="25"/>
        <v>28</v>
      </c>
      <c r="AQ77" s="17">
        <f t="shared" si="26"/>
        <v>10</v>
      </c>
      <c r="AR77" s="17">
        <f t="shared" si="27"/>
        <v>2020</v>
      </c>
      <c r="AS77" s="17">
        <f t="shared" ca="1" si="28"/>
        <v>28</v>
      </c>
      <c r="AT77" s="17" t="str">
        <f t="shared" ca="1" si="31"/>
        <v>No</v>
      </c>
      <c r="AU77" s="17">
        <f t="shared" si="29"/>
        <v>0</v>
      </c>
      <c r="AV77" s="17" t="str">
        <f>+VLOOKUP(B77,[1]Cruces!S:T,2,0)</f>
        <v>4. Presupuesto de Obra</v>
      </c>
    </row>
    <row r="78" spans="1:48" hidden="1" x14ac:dyDescent="0.25">
      <c r="A78" s="17" t="s">
        <v>7149</v>
      </c>
      <c r="B78" s="17" t="s">
        <v>6595</v>
      </c>
      <c r="C78" s="17">
        <v>0</v>
      </c>
      <c r="D78" s="17">
        <v>0</v>
      </c>
      <c r="E78" s="17" t="s">
        <v>55</v>
      </c>
      <c r="F78" s="17" t="s">
        <v>6228</v>
      </c>
      <c r="G78" s="17" t="s">
        <v>7150</v>
      </c>
      <c r="H78" s="17">
        <v>3023983927</v>
      </c>
      <c r="I78" s="17" t="s">
        <v>71</v>
      </c>
      <c r="J78" s="17" t="s">
        <v>59</v>
      </c>
      <c r="K78" s="17" t="s">
        <v>7151</v>
      </c>
      <c r="L78" s="17" t="s">
        <v>7152</v>
      </c>
      <c r="M78" s="17" t="s">
        <v>7153</v>
      </c>
      <c r="N78" s="17" t="s">
        <v>6600</v>
      </c>
      <c r="O78" s="17">
        <v>20200522</v>
      </c>
      <c r="P78" s="17">
        <v>20200607</v>
      </c>
      <c r="Q78" s="17">
        <v>1110</v>
      </c>
      <c r="R78" s="17">
        <v>27512493</v>
      </c>
      <c r="S78" s="17" t="s">
        <v>6601</v>
      </c>
      <c r="T78" s="17" t="s">
        <v>63</v>
      </c>
      <c r="U78" s="17" t="s">
        <v>91</v>
      </c>
      <c r="V78" s="17">
        <f t="shared" si="30"/>
        <v>3</v>
      </c>
      <c r="W78" s="17">
        <v>3000</v>
      </c>
      <c r="X78" s="17" t="s">
        <v>7065</v>
      </c>
      <c r="Y78" s="17" t="s">
        <v>6595</v>
      </c>
      <c r="Z78" s="17">
        <v>20200607</v>
      </c>
      <c r="AA78" s="17" t="s">
        <v>1947</v>
      </c>
      <c r="AB78" s="17">
        <v>1</v>
      </c>
      <c r="AC78" s="17" t="str">
        <f>IFERROR(VLOOKUP(A78,[1]Cruces!AJ:AK,2,0),VLOOKUP(CONCATENATE(X78,AA78),[1]Cruces!G:H,2,0))</f>
        <v>Solicitud por BT</v>
      </c>
      <c r="AD78" s="17">
        <f t="shared" si="16"/>
        <v>22</v>
      </c>
      <c r="AE78" s="17">
        <f t="shared" si="17"/>
        <v>5</v>
      </c>
      <c r="AF78" s="17">
        <f t="shared" si="18"/>
        <v>2020</v>
      </c>
      <c r="AG78" s="17" t="str">
        <f>IFERROR(VLOOKUP(MID(A78,2,4)*1,[1]Cruces!K:L,2,0),"Verificar")</f>
        <v>Atlántico Norte</v>
      </c>
      <c r="AH78" s="17">
        <f t="shared" ca="1" si="19"/>
        <v>187</v>
      </c>
      <c r="AI78" s="17" t="str">
        <f>IFERROR(VLOOKUP(U78,[1]Cruces!$O$1:$P$6,2,0),"Sin Orden")</f>
        <v>Resuelta</v>
      </c>
      <c r="AJ78" s="17">
        <f t="shared" si="20"/>
        <v>7</v>
      </c>
      <c r="AK78" s="17">
        <f t="shared" si="21"/>
        <v>6</v>
      </c>
      <c r="AL78" s="17">
        <f t="shared" si="22"/>
        <v>2020</v>
      </c>
      <c r="AM78" s="17">
        <f t="shared" ca="1" si="23"/>
        <v>171</v>
      </c>
      <c r="AN78" s="18" t="str">
        <f>IFERROR(VLOOKUP(R78*1,'[1]Ordenes de Servicio'!G:K,5,0),"No Cruza")</f>
        <v>No Cruza</v>
      </c>
      <c r="AO78" s="17">
        <f t="shared" ca="1" si="24"/>
        <v>16</v>
      </c>
      <c r="AP78" s="17">
        <f t="shared" si="25"/>
        <v>7</v>
      </c>
      <c r="AQ78" s="17">
        <f t="shared" si="26"/>
        <v>6</v>
      </c>
      <c r="AR78" s="17">
        <f t="shared" si="27"/>
        <v>2020</v>
      </c>
      <c r="AS78" s="17">
        <f t="shared" ca="1" si="28"/>
        <v>171</v>
      </c>
      <c r="AT78" s="17" t="str">
        <f t="shared" ca="1" si="31"/>
        <v>No</v>
      </c>
      <c r="AU78" s="17">
        <f t="shared" si="29"/>
        <v>0</v>
      </c>
      <c r="AV78" s="17" t="str">
        <f>+VLOOKUP(B78,[1]Cruces!S:T,2,0)</f>
        <v>7. Ejecución en Campo OS BT</v>
      </c>
    </row>
    <row r="79" spans="1:48" hidden="1" x14ac:dyDescent="0.25">
      <c r="A79" s="17" t="s">
        <v>304</v>
      </c>
      <c r="B79" s="17" t="s">
        <v>68</v>
      </c>
      <c r="C79" s="17">
        <v>0</v>
      </c>
      <c r="D79" s="17">
        <v>0</v>
      </c>
      <c r="E79" s="17" t="s">
        <v>55</v>
      </c>
      <c r="F79" s="17" t="s">
        <v>120</v>
      </c>
      <c r="G79" s="17" t="s">
        <v>305</v>
      </c>
      <c r="H79" s="17">
        <v>0</v>
      </c>
      <c r="I79" s="17" t="s">
        <v>116</v>
      </c>
      <c r="J79" s="17" t="s">
        <v>59</v>
      </c>
      <c r="K79" s="17" t="s">
        <v>306</v>
      </c>
      <c r="L79" s="17" t="s">
        <v>122</v>
      </c>
      <c r="M79" s="17" t="s">
        <v>123</v>
      </c>
      <c r="N79" s="17" t="s">
        <v>75</v>
      </c>
      <c r="O79" s="17">
        <v>20180727</v>
      </c>
      <c r="P79" s="17">
        <v>20181108</v>
      </c>
      <c r="Q79" s="17">
        <v>1110</v>
      </c>
      <c r="R79" s="17">
        <v>25687380</v>
      </c>
      <c r="S79" s="17" t="s">
        <v>100</v>
      </c>
      <c r="T79" s="17" t="s">
        <v>63</v>
      </c>
      <c r="U79" s="17" t="s">
        <v>91</v>
      </c>
      <c r="V79" s="17">
        <f t="shared" si="30"/>
        <v>1</v>
      </c>
      <c r="W79" s="17">
        <v>1000</v>
      </c>
      <c r="X79" s="17" t="s">
        <v>64</v>
      </c>
      <c r="Y79" s="17" t="s">
        <v>68</v>
      </c>
      <c r="Z79" s="17">
        <v>20181108</v>
      </c>
      <c r="AA79" s="17" t="s">
        <v>113</v>
      </c>
      <c r="AB79" s="17">
        <v>1</v>
      </c>
      <c r="AC79" s="17" t="str">
        <f>IFERROR(VLOOKUP(A79,[1]Cruces!AJ:AK,2,0),VLOOKUP(CONCATENATE(X79,AA79),[1]Cruces!G:H,2,0))</f>
        <v>Solicitud de Obra</v>
      </c>
      <c r="AD79" s="17">
        <f t="shared" si="16"/>
        <v>27</v>
      </c>
      <c r="AE79" s="17">
        <f t="shared" si="17"/>
        <v>7</v>
      </c>
      <c r="AF79" s="17">
        <f t="shared" si="18"/>
        <v>2018</v>
      </c>
      <c r="AG79" s="17" t="str">
        <f>IFERROR(VLOOKUP(MID(A79,2,4)*1,[1]Cruces!K:L,2,0),"Verificar")</f>
        <v>Atlántico Norte</v>
      </c>
      <c r="AH79" s="17">
        <f t="shared" ca="1" si="19"/>
        <v>852</v>
      </c>
      <c r="AI79" s="17" t="str">
        <f>IFERROR(VLOOKUP(U79,[1]Cruces!$O$1:$P$6,2,0),"Sin Orden")</f>
        <v>Resuelta</v>
      </c>
      <c r="AJ79" s="17">
        <f t="shared" si="20"/>
        <v>8</v>
      </c>
      <c r="AK79" s="17">
        <f t="shared" si="21"/>
        <v>11</v>
      </c>
      <c r="AL79" s="17">
        <f t="shared" si="22"/>
        <v>2018</v>
      </c>
      <c r="AM79" s="17">
        <f t="shared" ca="1" si="23"/>
        <v>748</v>
      </c>
      <c r="AN79" s="18" t="str">
        <f>IFERROR(VLOOKUP(R79*1,'[1]Ordenes de Servicio'!G:K,5,0),"No Cruza")</f>
        <v>No Cruza</v>
      </c>
      <c r="AO79" s="17">
        <f t="shared" ca="1" si="24"/>
        <v>104</v>
      </c>
      <c r="AP79" s="17">
        <f t="shared" si="25"/>
        <v>8</v>
      </c>
      <c r="AQ79" s="17">
        <f t="shared" si="26"/>
        <v>11</v>
      </c>
      <c r="AR79" s="17">
        <f t="shared" si="27"/>
        <v>2018</v>
      </c>
      <c r="AS79" s="17">
        <f t="shared" ca="1" si="28"/>
        <v>748</v>
      </c>
      <c r="AT79" s="17" t="str">
        <f t="shared" ca="1" si="31"/>
        <v>Si</v>
      </c>
      <c r="AU79" s="17">
        <f t="shared" si="29"/>
        <v>0</v>
      </c>
      <c r="AV79" s="17" t="str">
        <f>+VLOOKUP(B79,[1]Cruces!S:T,2,0)</f>
        <v>5. Consultoría / Adjudicación</v>
      </c>
    </row>
    <row r="80" spans="1:48" hidden="1" x14ac:dyDescent="0.25">
      <c r="A80" s="17" t="s">
        <v>308</v>
      </c>
      <c r="B80" s="17" t="s">
        <v>68</v>
      </c>
      <c r="C80" s="17">
        <v>0</v>
      </c>
      <c r="D80" s="17">
        <v>0</v>
      </c>
      <c r="E80" s="17" t="s">
        <v>55</v>
      </c>
      <c r="F80" s="17" t="s">
        <v>107</v>
      </c>
      <c r="G80" s="17" t="s">
        <v>309</v>
      </c>
      <c r="H80" s="17">
        <v>0</v>
      </c>
      <c r="I80" s="17" t="s">
        <v>71</v>
      </c>
      <c r="J80" s="17" t="s">
        <v>59</v>
      </c>
      <c r="K80" s="17" t="s">
        <v>97</v>
      </c>
      <c r="L80" s="17" t="s">
        <v>117</v>
      </c>
      <c r="M80" s="17" t="s">
        <v>118</v>
      </c>
      <c r="N80" s="17" t="s">
        <v>75</v>
      </c>
      <c r="O80" s="17">
        <v>20200915</v>
      </c>
      <c r="P80" s="17">
        <v>20201029</v>
      </c>
      <c r="Q80" s="17">
        <v>1150</v>
      </c>
      <c r="R80" s="17">
        <v>28143337</v>
      </c>
      <c r="S80" s="17" t="s">
        <v>100</v>
      </c>
      <c r="T80" s="17" t="s">
        <v>63</v>
      </c>
      <c r="U80" s="17" t="s">
        <v>91</v>
      </c>
      <c r="V80" s="17">
        <f t="shared" si="30"/>
        <v>112.5</v>
      </c>
      <c r="W80" s="17">
        <v>112500</v>
      </c>
      <c r="X80" s="17" t="s">
        <v>64</v>
      </c>
      <c r="Y80" s="17" t="s">
        <v>136</v>
      </c>
      <c r="Z80" s="17">
        <v>20201111</v>
      </c>
      <c r="AA80" s="17" t="s">
        <v>78</v>
      </c>
      <c r="AB80" s="17">
        <v>1</v>
      </c>
      <c r="AC80" s="17" t="str">
        <f>IFERROR(VLOOKUP(A80,[1]Cruces!AJ:AK,2,0),VLOOKUP(CONCATENATE(X80,AA80),[1]Cruces!G:H,2,0))</f>
        <v>Solicitud de Obra</v>
      </c>
      <c r="AD80" s="17">
        <f t="shared" si="16"/>
        <v>15</v>
      </c>
      <c r="AE80" s="17">
        <f t="shared" si="17"/>
        <v>9</v>
      </c>
      <c r="AF80" s="17">
        <f t="shared" si="18"/>
        <v>2020</v>
      </c>
      <c r="AG80" s="17" t="str">
        <f>IFERROR(VLOOKUP(MID(A80,2,4)*1,[1]Cruces!K:L,2,0),"Verificar")</f>
        <v>Atlántico Norte</v>
      </c>
      <c r="AH80" s="17">
        <f t="shared" ca="1" si="19"/>
        <v>71</v>
      </c>
      <c r="AI80" s="17" t="str">
        <f>IFERROR(VLOOKUP(U80,[1]Cruces!$O$1:$P$6,2,0),"Sin Orden")</f>
        <v>Resuelta</v>
      </c>
      <c r="AJ80" s="17">
        <f t="shared" si="20"/>
        <v>11</v>
      </c>
      <c r="AK80" s="17">
        <f t="shared" si="21"/>
        <v>11</v>
      </c>
      <c r="AL80" s="17">
        <f t="shared" si="22"/>
        <v>2020</v>
      </c>
      <c r="AM80" s="17">
        <f t="shared" ca="1" si="23"/>
        <v>14</v>
      </c>
      <c r="AN80" s="18" t="str">
        <f>IFERROR(VLOOKUP(R80*1,'[1]Ordenes de Servicio'!G:K,5,0),"No Cruza")</f>
        <v>No Cruza</v>
      </c>
      <c r="AO80" s="17">
        <f t="shared" ca="1" si="24"/>
        <v>57</v>
      </c>
      <c r="AP80" s="17">
        <f t="shared" si="25"/>
        <v>29</v>
      </c>
      <c r="AQ80" s="17">
        <f t="shared" si="26"/>
        <v>10</v>
      </c>
      <c r="AR80" s="17">
        <f t="shared" si="27"/>
        <v>2020</v>
      </c>
      <c r="AS80" s="17">
        <f t="shared" ca="1" si="28"/>
        <v>27</v>
      </c>
      <c r="AT80" s="17" t="str">
        <f t="shared" ca="1" si="31"/>
        <v>No</v>
      </c>
      <c r="AU80" s="17">
        <f t="shared" si="29"/>
        <v>13</v>
      </c>
      <c r="AV80" s="17" t="str">
        <f>+VLOOKUP(B80,[1]Cruces!S:T,2,0)</f>
        <v>5. Consultoría / Adjudicación</v>
      </c>
    </row>
    <row r="81" spans="1:48" hidden="1" x14ac:dyDescent="0.25">
      <c r="A81" s="17" t="s">
        <v>310</v>
      </c>
      <c r="B81" s="17" t="s">
        <v>68</v>
      </c>
      <c r="C81" s="17">
        <v>0</v>
      </c>
      <c r="D81" s="17">
        <v>0</v>
      </c>
      <c r="E81" s="17" t="s">
        <v>55</v>
      </c>
      <c r="F81" s="17" t="s">
        <v>107</v>
      </c>
      <c r="G81" s="17" t="s">
        <v>311</v>
      </c>
      <c r="H81" s="17">
        <v>0</v>
      </c>
      <c r="I81" s="17" t="s">
        <v>116</v>
      </c>
      <c r="J81" s="17" t="s">
        <v>59</v>
      </c>
      <c r="K81" s="17" t="s">
        <v>312</v>
      </c>
      <c r="L81" s="17" t="s">
        <v>111</v>
      </c>
      <c r="M81" s="17" t="s">
        <v>112</v>
      </c>
      <c r="N81" s="17" t="s">
        <v>75</v>
      </c>
      <c r="O81" s="17">
        <v>20190328</v>
      </c>
      <c r="P81" s="17">
        <v>20190717</v>
      </c>
      <c r="Q81" s="17">
        <v>1110</v>
      </c>
      <c r="R81" s="17">
        <v>26147725</v>
      </c>
      <c r="S81" s="17" t="s">
        <v>100</v>
      </c>
      <c r="T81" s="17" t="s">
        <v>63</v>
      </c>
      <c r="U81" s="17" t="s">
        <v>91</v>
      </c>
      <c r="V81" s="17">
        <f t="shared" si="30"/>
        <v>75</v>
      </c>
      <c r="W81" s="17">
        <v>75000</v>
      </c>
      <c r="X81" s="17" t="s">
        <v>64</v>
      </c>
      <c r="Y81" s="17" t="s">
        <v>150</v>
      </c>
      <c r="Z81" s="17">
        <v>20200129</v>
      </c>
      <c r="AA81" s="17" t="s">
        <v>101</v>
      </c>
      <c r="AB81" s="17">
        <v>1</v>
      </c>
      <c r="AC81" s="17" t="str">
        <f>IFERROR(VLOOKUP(A81,[1]Cruces!AJ:AK,2,0),VLOOKUP(CONCATENATE(X81,AA81),[1]Cruces!G:H,2,0))</f>
        <v>Solicitud de Obra</v>
      </c>
      <c r="AD81" s="17">
        <f t="shared" si="16"/>
        <v>28</v>
      </c>
      <c r="AE81" s="17">
        <f t="shared" si="17"/>
        <v>3</v>
      </c>
      <c r="AF81" s="17">
        <f t="shared" si="18"/>
        <v>2019</v>
      </c>
      <c r="AG81" s="17" t="str">
        <f>IFERROR(VLOOKUP(MID(A81,2,4)*1,[1]Cruces!K:L,2,0),"Verificar")</f>
        <v>Atlántico Norte</v>
      </c>
      <c r="AH81" s="17">
        <f t="shared" ca="1" si="19"/>
        <v>608</v>
      </c>
      <c r="AI81" s="17" t="str">
        <f>IFERROR(VLOOKUP(U81,[1]Cruces!$O$1:$P$6,2,0),"Sin Orden")</f>
        <v>Resuelta</v>
      </c>
      <c r="AJ81" s="17">
        <f t="shared" si="20"/>
        <v>29</v>
      </c>
      <c r="AK81" s="17">
        <f t="shared" si="21"/>
        <v>1</v>
      </c>
      <c r="AL81" s="17">
        <f t="shared" si="22"/>
        <v>2020</v>
      </c>
      <c r="AM81" s="17">
        <f t="shared" ca="1" si="23"/>
        <v>301</v>
      </c>
      <c r="AN81" s="18" t="str">
        <f>IFERROR(VLOOKUP(R81*1,'[1]Ordenes de Servicio'!G:K,5,0),"No Cruza")</f>
        <v>No Cruza</v>
      </c>
      <c r="AO81" s="17">
        <f t="shared" ca="1" si="24"/>
        <v>307</v>
      </c>
      <c r="AP81" s="17">
        <f t="shared" si="25"/>
        <v>17</v>
      </c>
      <c r="AQ81" s="17">
        <f t="shared" si="26"/>
        <v>7</v>
      </c>
      <c r="AR81" s="17">
        <f t="shared" si="27"/>
        <v>2019</v>
      </c>
      <c r="AS81" s="17">
        <f t="shared" ca="1" si="28"/>
        <v>497</v>
      </c>
      <c r="AT81" s="17" t="str">
        <f t="shared" ca="1" si="31"/>
        <v>Si</v>
      </c>
      <c r="AU81" s="17">
        <f t="shared" si="29"/>
        <v>196</v>
      </c>
      <c r="AV81" s="17" t="str">
        <f>+VLOOKUP(B81,[1]Cruces!S:T,2,0)</f>
        <v>5. Consultoría / Adjudicación</v>
      </c>
    </row>
    <row r="82" spans="1:48" hidden="1" x14ac:dyDescent="0.25">
      <c r="A82" s="17" t="s">
        <v>313</v>
      </c>
      <c r="B82" s="17" t="s">
        <v>68</v>
      </c>
      <c r="C82" s="17">
        <v>0</v>
      </c>
      <c r="D82" s="17">
        <v>0</v>
      </c>
      <c r="E82" s="17" t="s">
        <v>55</v>
      </c>
      <c r="F82" s="17" t="s">
        <v>107</v>
      </c>
      <c r="G82" s="17" t="s">
        <v>314</v>
      </c>
      <c r="H82" s="17">
        <v>3178958564</v>
      </c>
      <c r="I82" s="17" t="s">
        <v>71</v>
      </c>
      <c r="J82" s="17" t="s">
        <v>59</v>
      </c>
      <c r="K82" s="17" t="s">
        <v>97</v>
      </c>
      <c r="L82" s="17" t="s">
        <v>145</v>
      </c>
      <c r="M82" s="17" t="s">
        <v>146</v>
      </c>
      <c r="N82" s="17" t="s">
        <v>75</v>
      </c>
      <c r="O82" s="17">
        <v>20190402</v>
      </c>
      <c r="P82" s="17">
        <v>20190514</v>
      </c>
      <c r="Q82" s="17">
        <v>1210</v>
      </c>
      <c r="R82" s="17">
        <v>27227304</v>
      </c>
      <c r="S82" s="17" t="s">
        <v>76</v>
      </c>
      <c r="T82" s="17" t="s">
        <v>63</v>
      </c>
      <c r="U82" s="17" t="s">
        <v>77</v>
      </c>
      <c r="V82" s="17">
        <f t="shared" si="30"/>
        <v>200</v>
      </c>
      <c r="W82" s="17">
        <v>200000</v>
      </c>
      <c r="X82" s="17" t="s">
        <v>64</v>
      </c>
      <c r="Y82" s="17" t="s">
        <v>150</v>
      </c>
      <c r="Z82" s="17">
        <v>20201027</v>
      </c>
      <c r="AA82" s="17" t="s">
        <v>78</v>
      </c>
      <c r="AB82" s="17">
        <v>1</v>
      </c>
      <c r="AC82" s="17" t="str">
        <f>IFERROR(VLOOKUP(A82,[1]Cruces!AJ:AK,2,0),VLOOKUP(CONCATENATE(X82,AA82),[1]Cruces!G:H,2,0))</f>
        <v>Solicitud de Obra</v>
      </c>
      <c r="AD82" s="17">
        <f t="shared" si="16"/>
        <v>2</v>
      </c>
      <c r="AE82" s="17">
        <f t="shared" si="17"/>
        <v>4</v>
      </c>
      <c r="AF82" s="17">
        <f t="shared" si="18"/>
        <v>2019</v>
      </c>
      <c r="AG82" s="17" t="str">
        <f>IFERROR(VLOOKUP(MID(A82,2,4)*1,[1]Cruces!K:L,2,0),"Verificar")</f>
        <v>Atlántico Sur</v>
      </c>
      <c r="AH82" s="17">
        <f t="shared" ca="1" si="19"/>
        <v>603</v>
      </c>
      <c r="AI82" s="17" t="str">
        <f>IFERROR(VLOOKUP(U82,[1]Cruces!$O$1:$P$6,2,0),"Sin Orden")</f>
        <v>Pendiente</v>
      </c>
      <c r="AJ82" s="17">
        <f t="shared" si="20"/>
        <v>27</v>
      </c>
      <c r="AK82" s="17">
        <f t="shared" si="21"/>
        <v>10</v>
      </c>
      <c r="AL82" s="17">
        <f t="shared" si="22"/>
        <v>2020</v>
      </c>
      <c r="AM82" s="17">
        <f t="shared" ca="1" si="23"/>
        <v>29</v>
      </c>
      <c r="AN82" s="18">
        <f>IFERROR(VLOOKUP(R82*1,'[1]Ordenes de Servicio'!G:K,5,0),"No Cruza")</f>
        <v>43893</v>
      </c>
      <c r="AO82" s="17">
        <f t="shared" ca="1" si="24"/>
        <v>29</v>
      </c>
      <c r="AP82" s="17">
        <f t="shared" si="25"/>
        <v>14</v>
      </c>
      <c r="AQ82" s="17">
        <f t="shared" si="26"/>
        <v>5</v>
      </c>
      <c r="AR82" s="17">
        <f t="shared" si="27"/>
        <v>2019</v>
      </c>
      <c r="AS82" s="17">
        <f t="shared" ca="1" si="28"/>
        <v>561</v>
      </c>
      <c r="AT82" s="17" t="str">
        <f t="shared" ca="1" si="31"/>
        <v>Si</v>
      </c>
      <c r="AU82" s="17">
        <f t="shared" si="29"/>
        <v>532</v>
      </c>
      <c r="AV82" s="17" t="str">
        <f>+VLOOKUP(B82,[1]Cruces!S:T,2,0)</f>
        <v>5. Consultoría / Adjudicación</v>
      </c>
    </row>
    <row r="83" spans="1:48" hidden="1" x14ac:dyDescent="0.25">
      <c r="A83" s="17" t="s">
        <v>315</v>
      </c>
      <c r="B83" s="17" t="s">
        <v>68</v>
      </c>
      <c r="C83" s="17">
        <v>8254133</v>
      </c>
      <c r="D83" s="17">
        <v>0</v>
      </c>
      <c r="E83" s="17" t="s">
        <v>55</v>
      </c>
      <c r="F83" s="17" t="s">
        <v>232</v>
      </c>
      <c r="G83" s="17" t="s">
        <v>316</v>
      </c>
      <c r="H83" s="17">
        <v>3164733577</v>
      </c>
      <c r="I83" s="17" t="s">
        <v>116</v>
      </c>
      <c r="J83" s="17" t="s">
        <v>59</v>
      </c>
      <c r="K83" s="17" t="s">
        <v>317</v>
      </c>
      <c r="L83" s="17" t="s">
        <v>280</v>
      </c>
      <c r="M83" s="17" t="s">
        <v>281</v>
      </c>
      <c r="N83" s="17" t="s">
        <v>75</v>
      </c>
      <c r="O83" s="17">
        <v>20180625</v>
      </c>
      <c r="P83" s="17">
        <v>20180713</v>
      </c>
      <c r="Q83" s="17">
        <v>7542</v>
      </c>
      <c r="R83" s="17">
        <v>26052571</v>
      </c>
      <c r="S83" s="17" t="s">
        <v>76</v>
      </c>
      <c r="T83" s="17" t="s">
        <v>63</v>
      </c>
      <c r="U83" s="17" t="s">
        <v>88</v>
      </c>
      <c r="V83" s="17">
        <f t="shared" si="30"/>
        <v>500</v>
      </c>
      <c r="W83" s="17">
        <v>500000</v>
      </c>
      <c r="X83" s="17" t="s">
        <v>89</v>
      </c>
      <c r="Y83" s="17" t="s">
        <v>105</v>
      </c>
      <c r="Z83" s="17">
        <v>20200630</v>
      </c>
      <c r="AA83" s="17" t="s">
        <v>318</v>
      </c>
      <c r="AB83" s="17">
        <v>1</v>
      </c>
      <c r="AC83" s="17" t="str">
        <f>IFERROR(VLOOKUP(A83,[1]Cruces!AJ:AK,2,0),VLOOKUP(CONCATENATE(X83,AA83),[1]Cruces!G:H,2,0))</f>
        <v>Solicitud de Obra</v>
      </c>
      <c r="AD83" s="17">
        <f t="shared" si="16"/>
        <v>25</v>
      </c>
      <c r="AE83" s="17">
        <f t="shared" si="17"/>
        <v>6</v>
      </c>
      <c r="AF83" s="17">
        <f t="shared" si="18"/>
        <v>2018</v>
      </c>
      <c r="AG83" s="17" t="str">
        <f>IFERROR(VLOOKUP(MID(A83,2,4)*1,[1]Cruces!K:L,2,0),"Verificar")</f>
        <v>Atlántico Sur</v>
      </c>
      <c r="AH83" s="17">
        <f t="shared" ca="1" si="19"/>
        <v>884</v>
      </c>
      <c r="AI83" s="17" t="str">
        <f>IFERROR(VLOOKUP(U83,[1]Cruces!$O$1:$P$6,2,0),"Sin Orden")</f>
        <v>Resuelta</v>
      </c>
      <c r="AJ83" s="17">
        <f t="shared" si="20"/>
        <v>30</v>
      </c>
      <c r="AK83" s="17">
        <f t="shared" si="21"/>
        <v>6</v>
      </c>
      <c r="AL83" s="17">
        <f t="shared" si="22"/>
        <v>2020</v>
      </c>
      <c r="AM83" s="17">
        <f t="shared" ca="1" si="23"/>
        <v>148</v>
      </c>
      <c r="AN83" s="18" t="str">
        <f>IFERROR(VLOOKUP(R83*1,'[1]Ordenes de Servicio'!G:K,5,0),"No Cruza")</f>
        <v>No Cruza</v>
      </c>
      <c r="AO83" s="17">
        <f t="shared" ca="1" si="24"/>
        <v>736</v>
      </c>
      <c r="AP83" s="17">
        <f t="shared" si="25"/>
        <v>13</v>
      </c>
      <c r="AQ83" s="17">
        <f t="shared" si="26"/>
        <v>7</v>
      </c>
      <c r="AR83" s="17">
        <f t="shared" si="27"/>
        <v>2018</v>
      </c>
      <c r="AS83" s="17">
        <f t="shared" ca="1" si="28"/>
        <v>866</v>
      </c>
      <c r="AT83" s="17" t="str">
        <f t="shared" ca="1" si="31"/>
        <v>Si</v>
      </c>
      <c r="AU83" s="17">
        <f t="shared" si="29"/>
        <v>718</v>
      </c>
      <c r="AV83" s="17" t="str">
        <f>+VLOOKUP(B83,[1]Cruces!S:T,2,0)</f>
        <v>5. Consultoría / Adjudicación</v>
      </c>
    </row>
    <row r="84" spans="1:48" hidden="1" x14ac:dyDescent="0.25">
      <c r="A84" s="17" t="s">
        <v>7154</v>
      </c>
      <c r="B84" s="17" t="s">
        <v>569</v>
      </c>
      <c r="C84" s="17">
        <v>0</v>
      </c>
      <c r="D84" s="17">
        <v>0</v>
      </c>
      <c r="E84" s="17" t="s">
        <v>55</v>
      </c>
      <c r="F84" s="17" t="s">
        <v>7098</v>
      </c>
      <c r="G84" s="17" t="s">
        <v>7155</v>
      </c>
      <c r="H84" s="17">
        <v>3015378756</v>
      </c>
      <c r="I84" s="17" t="s">
        <v>71</v>
      </c>
      <c r="J84" s="17" t="s">
        <v>59</v>
      </c>
      <c r="K84" s="17" t="s">
        <v>7156</v>
      </c>
      <c r="L84" s="17" t="s">
        <v>7101</v>
      </c>
      <c r="M84" s="17" t="s">
        <v>7102</v>
      </c>
      <c r="N84" s="17" t="s">
        <v>572</v>
      </c>
      <c r="O84" s="17">
        <v>20201105</v>
      </c>
      <c r="P84" s="17">
        <v>20201105</v>
      </c>
      <c r="Q84" s="17">
        <v>1180</v>
      </c>
      <c r="R84" s="17">
        <v>0</v>
      </c>
      <c r="S84" s="17"/>
      <c r="T84" s="17" t="s">
        <v>63</v>
      </c>
      <c r="U84" s="17"/>
      <c r="V84" s="17">
        <f t="shared" si="30"/>
        <v>3</v>
      </c>
      <c r="W84" s="17">
        <v>3000</v>
      </c>
      <c r="X84" s="17" t="s">
        <v>7065</v>
      </c>
      <c r="Y84" s="17" t="s">
        <v>569</v>
      </c>
      <c r="Z84" s="17">
        <v>20201105</v>
      </c>
      <c r="AA84" s="17" t="s">
        <v>1947</v>
      </c>
      <c r="AB84" s="17">
        <v>1</v>
      </c>
      <c r="AC84" s="17" t="str">
        <f>IFERROR(VLOOKUP(A84,[1]Cruces!AJ:AK,2,0),VLOOKUP(CONCATENATE(X84,AA84),[1]Cruces!G:H,2,0))</f>
        <v>Solicitud por BT</v>
      </c>
      <c r="AD84" s="17">
        <f t="shared" si="16"/>
        <v>5</v>
      </c>
      <c r="AE84" s="17">
        <f t="shared" si="17"/>
        <v>11</v>
      </c>
      <c r="AF84" s="17">
        <f t="shared" si="18"/>
        <v>2020</v>
      </c>
      <c r="AG84" s="17" t="str">
        <f>IFERROR(VLOOKUP(MID(A84,2,4)*1,[1]Cruces!K:L,2,0),"Verificar")</f>
        <v>Atlántico Norte</v>
      </c>
      <c r="AH84" s="17">
        <f t="shared" ca="1" si="19"/>
        <v>20</v>
      </c>
      <c r="AI84" s="17" t="str">
        <f>IFERROR(VLOOKUP(U84,[1]Cruces!$O$1:$P$6,2,0),"Sin Orden")</f>
        <v>Sin Orden</v>
      </c>
      <c r="AJ84" s="17">
        <f t="shared" si="20"/>
        <v>5</v>
      </c>
      <c r="AK84" s="17">
        <f t="shared" si="21"/>
        <v>11</v>
      </c>
      <c r="AL84" s="17">
        <f t="shared" si="22"/>
        <v>2020</v>
      </c>
      <c r="AM84" s="17">
        <f t="shared" ca="1" si="23"/>
        <v>20</v>
      </c>
      <c r="AN84" s="18" t="str">
        <f>IFERROR(VLOOKUP(R84*1,'[1]Ordenes de Servicio'!G:K,5,0),"No Cruza")</f>
        <v>No Cruza</v>
      </c>
      <c r="AO84" s="17">
        <f t="shared" ca="1" si="24"/>
        <v>20</v>
      </c>
      <c r="AP84" s="17">
        <f t="shared" si="25"/>
        <v>5</v>
      </c>
      <c r="AQ84" s="17">
        <f t="shared" si="26"/>
        <v>11</v>
      </c>
      <c r="AR84" s="17">
        <f t="shared" si="27"/>
        <v>2020</v>
      </c>
      <c r="AS84" s="17">
        <f t="shared" ca="1" si="28"/>
        <v>20</v>
      </c>
      <c r="AT84" s="17" t="str">
        <f t="shared" ca="1" si="31"/>
        <v>No</v>
      </c>
      <c r="AU84" s="17">
        <f t="shared" si="29"/>
        <v>0</v>
      </c>
      <c r="AV84" s="17" t="str">
        <f>+VLOOKUP(B84,[1]Cruces!S:T,2,0)</f>
        <v>1. Solicitud</v>
      </c>
    </row>
    <row r="85" spans="1:48" hidden="1" x14ac:dyDescent="0.25">
      <c r="A85" s="17" t="s">
        <v>7157</v>
      </c>
      <c r="B85" s="17" t="s">
        <v>6595</v>
      </c>
      <c r="C85" s="17">
        <v>0</v>
      </c>
      <c r="D85" s="17">
        <v>0</v>
      </c>
      <c r="E85" s="17" t="s">
        <v>55</v>
      </c>
      <c r="F85" s="17" t="s">
        <v>5366</v>
      </c>
      <c r="G85" s="17" t="s">
        <v>7158</v>
      </c>
      <c r="H85" s="17">
        <v>3004503375</v>
      </c>
      <c r="I85" s="17" t="s">
        <v>71</v>
      </c>
      <c r="J85" s="17" t="s">
        <v>59</v>
      </c>
      <c r="K85" s="19" t="s">
        <v>7159</v>
      </c>
      <c r="L85" s="17" t="s">
        <v>5368</v>
      </c>
      <c r="M85" s="17" t="s">
        <v>5369</v>
      </c>
      <c r="N85" s="17" t="s">
        <v>6600</v>
      </c>
      <c r="O85" s="17">
        <v>20200723</v>
      </c>
      <c r="P85" s="17">
        <v>20200724</v>
      </c>
      <c r="Q85" s="17">
        <v>1180</v>
      </c>
      <c r="R85" s="17">
        <v>27860120</v>
      </c>
      <c r="S85" s="17" t="s">
        <v>6601</v>
      </c>
      <c r="T85" s="17" t="s">
        <v>63</v>
      </c>
      <c r="U85" s="17" t="s">
        <v>91</v>
      </c>
      <c r="V85" s="17">
        <f t="shared" si="30"/>
        <v>5</v>
      </c>
      <c r="W85" s="17">
        <v>5000</v>
      </c>
      <c r="X85" s="17" t="s">
        <v>7065</v>
      </c>
      <c r="Y85" s="17" t="s">
        <v>6595</v>
      </c>
      <c r="Z85" s="17">
        <v>20200724</v>
      </c>
      <c r="AA85" s="17" t="s">
        <v>1947</v>
      </c>
      <c r="AB85" s="17">
        <v>1</v>
      </c>
      <c r="AC85" s="17" t="str">
        <f>IFERROR(VLOOKUP(A85,[1]Cruces!AJ:AK,2,0),VLOOKUP(CONCATENATE(X85,AA85),[1]Cruces!G:H,2,0))</f>
        <v>Solicitud por BT</v>
      </c>
      <c r="AD85" s="17">
        <f t="shared" si="16"/>
        <v>23</v>
      </c>
      <c r="AE85" s="17">
        <f t="shared" si="17"/>
        <v>7</v>
      </c>
      <c r="AF85" s="17">
        <f t="shared" si="18"/>
        <v>2020</v>
      </c>
      <c r="AG85" s="17" t="str">
        <f>IFERROR(VLOOKUP(MID(A85,2,4)*1,[1]Cruces!K:L,2,0),"Verificar")</f>
        <v>Atlántico Norte</v>
      </c>
      <c r="AH85" s="17">
        <f t="shared" ca="1" si="19"/>
        <v>125</v>
      </c>
      <c r="AI85" s="17" t="str">
        <f>IFERROR(VLOOKUP(U85,[1]Cruces!$O$1:$P$6,2,0),"Sin Orden")</f>
        <v>Resuelta</v>
      </c>
      <c r="AJ85" s="17">
        <f t="shared" si="20"/>
        <v>24</v>
      </c>
      <c r="AK85" s="17">
        <f t="shared" si="21"/>
        <v>7</v>
      </c>
      <c r="AL85" s="17">
        <f t="shared" si="22"/>
        <v>2020</v>
      </c>
      <c r="AM85" s="17">
        <f t="shared" ca="1" si="23"/>
        <v>124</v>
      </c>
      <c r="AN85" s="18" t="str">
        <f>IFERROR(VLOOKUP(R85*1,'[1]Ordenes de Servicio'!G:K,5,0),"No Cruza")</f>
        <v>No Cruza</v>
      </c>
      <c r="AO85" s="17">
        <f t="shared" ca="1" si="24"/>
        <v>1</v>
      </c>
      <c r="AP85" s="17">
        <f t="shared" si="25"/>
        <v>24</v>
      </c>
      <c r="AQ85" s="17">
        <f t="shared" si="26"/>
        <v>7</v>
      </c>
      <c r="AR85" s="17">
        <f t="shared" si="27"/>
        <v>2020</v>
      </c>
      <c r="AS85" s="17">
        <f t="shared" ca="1" si="28"/>
        <v>124</v>
      </c>
      <c r="AT85" s="17" t="str">
        <f t="shared" ca="1" si="31"/>
        <v>No</v>
      </c>
      <c r="AU85" s="17">
        <f t="shared" si="29"/>
        <v>0</v>
      </c>
      <c r="AV85" s="17" t="str">
        <f>+VLOOKUP(B85,[1]Cruces!S:T,2,0)</f>
        <v>7. Ejecución en Campo OS BT</v>
      </c>
    </row>
    <row r="86" spans="1:48" hidden="1" x14ac:dyDescent="0.25">
      <c r="A86" s="17" t="s">
        <v>319</v>
      </c>
      <c r="B86" s="17" t="s">
        <v>68</v>
      </c>
      <c r="C86" s="17">
        <v>0</v>
      </c>
      <c r="D86" s="17">
        <v>0</v>
      </c>
      <c r="E86" s="17" t="s">
        <v>55</v>
      </c>
      <c r="F86" s="17" t="s">
        <v>56</v>
      </c>
      <c r="G86" s="17" t="s">
        <v>320</v>
      </c>
      <c r="H86" s="17">
        <v>0</v>
      </c>
      <c r="I86" s="17" t="s">
        <v>165</v>
      </c>
      <c r="J86" s="17" t="s">
        <v>59</v>
      </c>
      <c r="K86" s="17" t="s">
        <v>321</v>
      </c>
      <c r="L86" s="17" t="s">
        <v>117</v>
      </c>
      <c r="M86" s="17" t="s">
        <v>118</v>
      </c>
      <c r="N86" s="17" t="s">
        <v>75</v>
      </c>
      <c r="O86" s="17">
        <v>20191002</v>
      </c>
      <c r="P86" s="17">
        <v>20200121</v>
      </c>
      <c r="Q86" s="17">
        <v>9510</v>
      </c>
      <c r="R86" s="17">
        <v>26793875</v>
      </c>
      <c r="S86" s="17" t="s">
        <v>100</v>
      </c>
      <c r="T86" s="17" t="s">
        <v>63</v>
      </c>
      <c r="U86" s="17" t="s">
        <v>91</v>
      </c>
      <c r="V86" s="17">
        <f t="shared" si="30"/>
        <v>300</v>
      </c>
      <c r="W86" s="17">
        <v>300000</v>
      </c>
      <c r="X86" s="17" t="s">
        <v>64</v>
      </c>
      <c r="Y86" s="17" t="s">
        <v>136</v>
      </c>
      <c r="Z86" s="17">
        <v>20200210</v>
      </c>
      <c r="AA86" s="17" t="s">
        <v>101</v>
      </c>
      <c r="AB86" s="17">
        <v>1</v>
      </c>
      <c r="AC86" s="17" t="str">
        <f>IFERROR(VLOOKUP(A86,[1]Cruces!AJ:AK,2,0),VLOOKUP(CONCATENATE(X86,AA86),[1]Cruces!G:H,2,0))</f>
        <v>Solicitud de Obra</v>
      </c>
      <c r="AD86" s="17">
        <f t="shared" si="16"/>
        <v>2</v>
      </c>
      <c r="AE86" s="17">
        <f t="shared" si="17"/>
        <v>10</v>
      </c>
      <c r="AF86" s="17">
        <f t="shared" si="18"/>
        <v>2019</v>
      </c>
      <c r="AG86" s="17" t="str">
        <f>IFERROR(VLOOKUP(MID(A86,2,4)*1,[1]Cruces!K:L,2,0),"Verificar")</f>
        <v>Atlántico Norte</v>
      </c>
      <c r="AH86" s="17">
        <f t="shared" ca="1" si="19"/>
        <v>420</v>
      </c>
      <c r="AI86" s="17" t="str">
        <f>IFERROR(VLOOKUP(U86,[1]Cruces!$O$1:$P$6,2,0),"Sin Orden")</f>
        <v>Resuelta</v>
      </c>
      <c r="AJ86" s="17">
        <f t="shared" si="20"/>
        <v>10</v>
      </c>
      <c r="AK86" s="17">
        <f t="shared" si="21"/>
        <v>2</v>
      </c>
      <c r="AL86" s="17">
        <f t="shared" si="22"/>
        <v>2020</v>
      </c>
      <c r="AM86" s="17">
        <f t="shared" ca="1" si="23"/>
        <v>289</v>
      </c>
      <c r="AN86" s="18" t="str">
        <f>IFERROR(VLOOKUP(R86*1,'[1]Ordenes de Servicio'!G:K,5,0),"No Cruza")</f>
        <v>No Cruza</v>
      </c>
      <c r="AO86" s="17">
        <f t="shared" ca="1" si="24"/>
        <v>131</v>
      </c>
      <c r="AP86" s="17">
        <f t="shared" si="25"/>
        <v>21</v>
      </c>
      <c r="AQ86" s="17">
        <f t="shared" si="26"/>
        <v>1</v>
      </c>
      <c r="AR86" s="17">
        <f t="shared" si="27"/>
        <v>2020</v>
      </c>
      <c r="AS86" s="17">
        <f t="shared" ca="1" si="28"/>
        <v>309</v>
      </c>
      <c r="AT86" s="17" t="str">
        <f t="shared" ca="1" si="31"/>
        <v>No</v>
      </c>
      <c r="AU86" s="17">
        <f t="shared" si="29"/>
        <v>20</v>
      </c>
      <c r="AV86" s="17" t="str">
        <f>+VLOOKUP(B86,[1]Cruces!S:T,2,0)</f>
        <v>5. Consultoría / Adjudicación</v>
      </c>
    </row>
    <row r="87" spans="1:48" hidden="1" x14ac:dyDescent="0.25">
      <c r="A87" s="17" t="s">
        <v>10516</v>
      </c>
      <c r="B87" s="17" t="s">
        <v>68</v>
      </c>
      <c r="C87" s="17">
        <v>0</v>
      </c>
      <c r="D87" s="17">
        <v>0</v>
      </c>
      <c r="E87" s="17" t="s">
        <v>55</v>
      </c>
      <c r="F87" s="17" t="s">
        <v>932</v>
      </c>
      <c r="G87" s="17" t="s">
        <v>10517</v>
      </c>
      <c r="H87" s="17">
        <v>0</v>
      </c>
      <c r="I87" s="17" t="s">
        <v>71</v>
      </c>
      <c r="J87" s="17" t="s">
        <v>59</v>
      </c>
      <c r="K87" s="17" t="s">
        <v>97</v>
      </c>
      <c r="L87" s="17" t="s">
        <v>935</v>
      </c>
      <c r="M87" s="17" t="s">
        <v>936</v>
      </c>
      <c r="N87" s="17" t="s">
        <v>75</v>
      </c>
      <c r="O87" s="17">
        <v>20200916</v>
      </c>
      <c r="P87" s="17">
        <v>20201113</v>
      </c>
      <c r="Q87" s="17">
        <v>7791</v>
      </c>
      <c r="R87" s="17">
        <v>28160909</v>
      </c>
      <c r="S87" s="17" t="s">
        <v>100</v>
      </c>
      <c r="T87" s="17" t="s">
        <v>63</v>
      </c>
      <c r="U87" s="17" t="s">
        <v>91</v>
      </c>
      <c r="V87" s="17">
        <f t="shared" si="30"/>
        <v>15</v>
      </c>
      <c r="W87" s="17">
        <v>15000</v>
      </c>
      <c r="X87" s="17" t="s">
        <v>64</v>
      </c>
      <c r="Y87" s="17" t="s">
        <v>68</v>
      </c>
      <c r="Z87" s="17">
        <v>20201113</v>
      </c>
      <c r="AA87" s="17" t="s">
        <v>78</v>
      </c>
      <c r="AB87" s="17">
        <v>1</v>
      </c>
      <c r="AC87" s="17" t="str">
        <f>IFERROR(VLOOKUP(A87,[1]Cruces!AJ:AK,2,0),VLOOKUP(CONCATENATE(X87,AA87),[1]Cruces!G:H,2,0))</f>
        <v>Exp BMT</v>
      </c>
      <c r="AD87" s="17">
        <f t="shared" si="16"/>
        <v>16</v>
      </c>
      <c r="AE87" s="17">
        <f t="shared" si="17"/>
        <v>9</v>
      </c>
      <c r="AF87" s="17">
        <f t="shared" si="18"/>
        <v>2020</v>
      </c>
      <c r="AG87" s="17" t="str">
        <f>IFERROR(VLOOKUP(MID(A87,2,4)*1,[1]Cruces!K:L,2,0),"Verificar")</f>
        <v>Magdalena</v>
      </c>
      <c r="AH87" s="17">
        <f t="shared" ca="1" si="19"/>
        <v>70</v>
      </c>
      <c r="AI87" s="17" t="str">
        <f>IFERROR(VLOOKUP(U87,[1]Cruces!$O$1:$P$6,2,0),"Sin Orden")</f>
        <v>Resuelta</v>
      </c>
      <c r="AJ87" s="17">
        <f t="shared" si="20"/>
        <v>13</v>
      </c>
      <c r="AK87" s="17">
        <f t="shared" si="21"/>
        <v>11</v>
      </c>
      <c r="AL87" s="17">
        <f t="shared" si="22"/>
        <v>2020</v>
      </c>
      <c r="AM87" s="17">
        <f t="shared" ca="1" si="23"/>
        <v>12</v>
      </c>
      <c r="AN87" s="18" t="str">
        <f>IFERROR(VLOOKUP(R87*1,'[1]Ordenes de Servicio'!G:K,5,0),"No Cruza")</f>
        <v>No Cruza</v>
      </c>
      <c r="AO87" s="17">
        <f t="shared" ca="1" si="24"/>
        <v>58</v>
      </c>
      <c r="AP87" s="17">
        <f t="shared" si="25"/>
        <v>13</v>
      </c>
      <c r="AQ87" s="17">
        <f t="shared" si="26"/>
        <v>11</v>
      </c>
      <c r="AR87" s="17">
        <f t="shared" si="27"/>
        <v>2020</v>
      </c>
      <c r="AS87" s="17">
        <f t="shared" ca="1" si="28"/>
        <v>12</v>
      </c>
      <c r="AT87" s="17" t="str">
        <f t="shared" ca="1" si="31"/>
        <v>No</v>
      </c>
      <c r="AU87" s="17">
        <f t="shared" si="29"/>
        <v>0</v>
      </c>
      <c r="AV87" s="17" t="str">
        <f>+VLOOKUP(B87,[1]Cruces!S:T,2,0)</f>
        <v>5. Consultoría / Adjudicación</v>
      </c>
    </row>
    <row r="88" spans="1:48" hidden="1" x14ac:dyDescent="0.25">
      <c r="A88" s="17" t="s">
        <v>7160</v>
      </c>
      <c r="B88" s="17" t="s">
        <v>1943</v>
      </c>
      <c r="C88" s="17">
        <v>2853516</v>
      </c>
      <c r="D88" s="17">
        <v>20080639</v>
      </c>
      <c r="E88" s="17" t="s">
        <v>93</v>
      </c>
      <c r="F88" s="17" t="s">
        <v>56</v>
      </c>
      <c r="G88" s="17" t="s">
        <v>7161</v>
      </c>
      <c r="H88" s="17">
        <v>3187071308</v>
      </c>
      <c r="I88" s="17" t="s">
        <v>116</v>
      </c>
      <c r="J88" s="17" t="s">
        <v>7162</v>
      </c>
      <c r="K88" s="17" t="s">
        <v>97</v>
      </c>
      <c r="L88" s="17" t="s">
        <v>7163</v>
      </c>
      <c r="M88" s="17" t="s">
        <v>7164</v>
      </c>
      <c r="N88" s="17" t="s">
        <v>1946</v>
      </c>
      <c r="O88" s="17">
        <v>20201113</v>
      </c>
      <c r="P88" s="17">
        <v>20201113</v>
      </c>
      <c r="Q88" s="17">
        <v>1110</v>
      </c>
      <c r="R88" s="17">
        <v>28282195</v>
      </c>
      <c r="S88" s="17" t="s">
        <v>7072</v>
      </c>
      <c r="T88" s="17" t="s">
        <v>63</v>
      </c>
      <c r="U88" s="17" t="s">
        <v>77</v>
      </c>
      <c r="V88" s="17">
        <f t="shared" si="30"/>
        <v>3</v>
      </c>
      <c r="W88" s="17">
        <v>3000</v>
      </c>
      <c r="X88" s="17" t="s">
        <v>89</v>
      </c>
      <c r="Y88" s="17" t="s">
        <v>1943</v>
      </c>
      <c r="Z88" s="17">
        <v>20201113</v>
      </c>
      <c r="AA88" s="17" t="s">
        <v>1947</v>
      </c>
      <c r="AB88" s="17">
        <v>1</v>
      </c>
      <c r="AC88" s="17" t="str">
        <f>IFERROR(VLOOKUP(A88,[1]Cruces!AJ:AK,2,0),VLOOKUP(CONCATENATE(X88,AA88),[1]Cruces!G:H,2,0))</f>
        <v>Solicitud por BT</v>
      </c>
      <c r="AD88" s="17">
        <f t="shared" si="16"/>
        <v>13</v>
      </c>
      <c r="AE88" s="17">
        <f t="shared" si="17"/>
        <v>11</v>
      </c>
      <c r="AF88" s="17">
        <f t="shared" si="18"/>
        <v>2020</v>
      </c>
      <c r="AG88" s="17" t="str">
        <f>IFERROR(VLOOKUP(MID(A88,2,4)*1,[1]Cruces!K:L,2,0),"Verificar")</f>
        <v>Atlántico Norte</v>
      </c>
      <c r="AH88" s="17">
        <f t="shared" ca="1" si="19"/>
        <v>12</v>
      </c>
      <c r="AI88" s="17" t="str">
        <f>IFERROR(VLOOKUP(U88,[1]Cruces!$O$1:$P$6,2,0),"Sin Orden")</f>
        <v>Pendiente</v>
      </c>
      <c r="AJ88" s="17">
        <f t="shared" si="20"/>
        <v>13</v>
      </c>
      <c r="AK88" s="17">
        <f t="shared" si="21"/>
        <v>11</v>
      </c>
      <c r="AL88" s="17">
        <f t="shared" si="22"/>
        <v>2020</v>
      </c>
      <c r="AM88" s="17">
        <f t="shared" ca="1" si="23"/>
        <v>12</v>
      </c>
      <c r="AN88" s="18" t="str">
        <f>IFERROR(VLOOKUP(R88*1,'[1]Ordenes de Servicio'!G:K,5,0),"No Cruza")</f>
        <v>No Cruza</v>
      </c>
      <c r="AO88" s="17">
        <f t="shared" ca="1" si="24"/>
        <v>12</v>
      </c>
      <c r="AP88" s="17">
        <f t="shared" si="25"/>
        <v>13</v>
      </c>
      <c r="AQ88" s="17">
        <f t="shared" si="26"/>
        <v>11</v>
      </c>
      <c r="AR88" s="17">
        <f t="shared" si="27"/>
        <v>2020</v>
      </c>
      <c r="AS88" s="17">
        <f t="shared" ca="1" si="28"/>
        <v>12</v>
      </c>
      <c r="AT88" s="17" t="str">
        <f t="shared" ca="1" si="31"/>
        <v>No</v>
      </c>
      <c r="AU88" s="17">
        <f t="shared" si="29"/>
        <v>0</v>
      </c>
      <c r="AV88" s="17" t="str">
        <f>+VLOOKUP(B88,[1]Cruces!S:T,2,0)</f>
        <v>7. Ejecución en Campo OS BT</v>
      </c>
    </row>
    <row r="89" spans="1:48" hidden="1" x14ac:dyDescent="0.25">
      <c r="A89" s="17" t="s">
        <v>7165</v>
      </c>
      <c r="B89" s="17" t="s">
        <v>1943</v>
      </c>
      <c r="C89" s="17">
        <v>2325366</v>
      </c>
      <c r="D89" s="17">
        <v>0</v>
      </c>
      <c r="E89" s="17" t="s">
        <v>55</v>
      </c>
      <c r="F89" s="17" t="s">
        <v>69</v>
      </c>
      <c r="G89" s="17" t="s">
        <v>7166</v>
      </c>
      <c r="H89" s="17">
        <v>3008144901</v>
      </c>
      <c r="I89" s="17" t="s">
        <v>116</v>
      </c>
      <c r="J89" s="17" t="s">
        <v>59</v>
      </c>
      <c r="K89" s="17" t="s">
        <v>97</v>
      </c>
      <c r="L89" s="17" t="s">
        <v>501</v>
      </c>
      <c r="M89" s="17" t="s">
        <v>502</v>
      </c>
      <c r="N89" s="17" t="s">
        <v>1946</v>
      </c>
      <c r="O89" s="17">
        <v>20200624</v>
      </c>
      <c r="P89" s="17">
        <v>20200624</v>
      </c>
      <c r="Q89" s="17">
        <v>1110</v>
      </c>
      <c r="R89" s="17">
        <v>27757387</v>
      </c>
      <c r="S89" s="17" t="s">
        <v>7072</v>
      </c>
      <c r="T89" s="17" t="s">
        <v>7091</v>
      </c>
      <c r="U89" s="17" t="s">
        <v>88</v>
      </c>
      <c r="V89" s="17">
        <f t="shared" si="30"/>
        <v>3</v>
      </c>
      <c r="W89" s="17">
        <v>3000</v>
      </c>
      <c r="X89" s="17" t="s">
        <v>89</v>
      </c>
      <c r="Y89" s="17" t="s">
        <v>1943</v>
      </c>
      <c r="Z89" s="17">
        <v>20200624</v>
      </c>
      <c r="AA89" s="17" t="s">
        <v>1947</v>
      </c>
      <c r="AB89" s="17">
        <v>1</v>
      </c>
      <c r="AC89" s="17" t="str">
        <f>IFERROR(VLOOKUP(A89,[1]Cruces!AJ:AK,2,0),VLOOKUP(CONCATENATE(X89,AA89),[1]Cruces!G:H,2,0))</f>
        <v>Solicitud por BT</v>
      </c>
      <c r="AD89" s="17">
        <f t="shared" si="16"/>
        <v>24</v>
      </c>
      <c r="AE89" s="17">
        <f t="shared" si="17"/>
        <v>6</v>
      </c>
      <c r="AF89" s="17">
        <f t="shared" si="18"/>
        <v>2020</v>
      </c>
      <c r="AG89" s="17" t="str">
        <f>IFERROR(VLOOKUP(MID(A89,2,4)*1,[1]Cruces!K:L,2,0),"Verificar")</f>
        <v>Atlántico Norte</v>
      </c>
      <c r="AH89" s="17">
        <f t="shared" ca="1" si="19"/>
        <v>154</v>
      </c>
      <c r="AI89" s="17" t="str">
        <f>IFERROR(VLOOKUP(U89,[1]Cruces!$O$1:$P$6,2,0),"Sin Orden")</f>
        <v>Resuelta</v>
      </c>
      <c r="AJ89" s="17">
        <f t="shared" si="20"/>
        <v>24</v>
      </c>
      <c r="AK89" s="17">
        <f t="shared" si="21"/>
        <v>6</v>
      </c>
      <c r="AL89" s="17">
        <f t="shared" si="22"/>
        <v>2020</v>
      </c>
      <c r="AM89" s="17">
        <f t="shared" ca="1" si="23"/>
        <v>154</v>
      </c>
      <c r="AN89" s="18" t="str">
        <f>IFERROR(VLOOKUP(R89*1,'[1]Ordenes de Servicio'!G:K,5,0),"No Cruza")</f>
        <v>No Cruza</v>
      </c>
      <c r="AO89" s="17">
        <f t="shared" ca="1" si="24"/>
        <v>0</v>
      </c>
      <c r="AP89" s="17">
        <f t="shared" si="25"/>
        <v>24</v>
      </c>
      <c r="AQ89" s="17">
        <f t="shared" si="26"/>
        <v>6</v>
      </c>
      <c r="AR89" s="17">
        <f t="shared" si="27"/>
        <v>2020</v>
      </c>
      <c r="AS89" s="17">
        <f t="shared" ca="1" si="28"/>
        <v>154</v>
      </c>
      <c r="AT89" s="17" t="str">
        <f t="shared" ca="1" si="31"/>
        <v>No</v>
      </c>
      <c r="AU89" s="17">
        <f t="shared" si="29"/>
        <v>0</v>
      </c>
      <c r="AV89" s="17" t="str">
        <f>+VLOOKUP(B89,[1]Cruces!S:T,2,0)</f>
        <v>7. Ejecución en Campo OS BT</v>
      </c>
    </row>
    <row r="90" spans="1:48" hidden="1" x14ac:dyDescent="0.25">
      <c r="A90" s="17" t="s">
        <v>322</v>
      </c>
      <c r="B90" s="17" t="s">
        <v>68</v>
      </c>
      <c r="C90" s="17">
        <v>2018700</v>
      </c>
      <c r="D90" s="17">
        <v>0</v>
      </c>
      <c r="E90" s="17" t="s">
        <v>55</v>
      </c>
      <c r="F90" s="17" t="s">
        <v>107</v>
      </c>
      <c r="G90" s="17" t="s">
        <v>323</v>
      </c>
      <c r="H90" s="17">
        <v>0</v>
      </c>
      <c r="I90" s="17" t="s">
        <v>116</v>
      </c>
      <c r="J90" s="17" t="s">
        <v>59</v>
      </c>
      <c r="K90" s="17" t="s">
        <v>324</v>
      </c>
      <c r="L90" s="17" t="s">
        <v>325</v>
      </c>
      <c r="M90" s="17" t="s">
        <v>326</v>
      </c>
      <c r="N90" s="17" t="s">
        <v>75</v>
      </c>
      <c r="O90" s="17">
        <v>20190614</v>
      </c>
      <c r="P90" s="17">
        <v>20190710</v>
      </c>
      <c r="Q90" s="17">
        <v>1110</v>
      </c>
      <c r="R90" s="17">
        <v>27282546</v>
      </c>
      <c r="S90" s="17" t="s">
        <v>76</v>
      </c>
      <c r="T90" s="17" t="s">
        <v>63</v>
      </c>
      <c r="U90" s="17" t="s">
        <v>88</v>
      </c>
      <c r="V90" s="17">
        <f t="shared" si="30"/>
        <v>75</v>
      </c>
      <c r="W90" s="17">
        <v>75000</v>
      </c>
      <c r="X90" s="17" t="s">
        <v>89</v>
      </c>
      <c r="Y90" s="17" t="s">
        <v>136</v>
      </c>
      <c r="Z90" s="17">
        <v>20191220</v>
      </c>
      <c r="AA90" s="17" t="s">
        <v>101</v>
      </c>
      <c r="AB90" s="17">
        <v>1</v>
      </c>
      <c r="AC90" s="17" t="str">
        <f>IFERROR(VLOOKUP(A90,[1]Cruces!AJ:AK,2,0),VLOOKUP(CONCATENATE(X90,AA90),[1]Cruces!G:H,2,0))</f>
        <v>Solicitud de Obra</v>
      </c>
      <c r="AD90" s="17">
        <f t="shared" si="16"/>
        <v>14</v>
      </c>
      <c r="AE90" s="17">
        <f t="shared" si="17"/>
        <v>6</v>
      </c>
      <c r="AF90" s="17">
        <f t="shared" si="18"/>
        <v>2019</v>
      </c>
      <c r="AG90" s="17" t="str">
        <f>IFERROR(VLOOKUP(MID(A90,2,4)*1,[1]Cruces!K:L,2,0),"Verificar")</f>
        <v>Atlántico Norte</v>
      </c>
      <c r="AH90" s="17">
        <f t="shared" ca="1" si="19"/>
        <v>530</v>
      </c>
      <c r="AI90" s="17" t="str">
        <f>IFERROR(VLOOKUP(U90,[1]Cruces!$O$1:$P$6,2,0),"Sin Orden")</f>
        <v>Resuelta</v>
      </c>
      <c r="AJ90" s="17">
        <f t="shared" si="20"/>
        <v>20</v>
      </c>
      <c r="AK90" s="17">
        <f t="shared" si="21"/>
        <v>12</v>
      </c>
      <c r="AL90" s="17">
        <f t="shared" si="22"/>
        <v>2019</v>
      </c>
      <c r="AM90" s="17">
        <f t="shared" ca="1" si="23"/>
        <v>341</v>
      </c>
      <c r="AN90" s="18" t="str">
        <f>IFERROR(VLOOKUP(R90*1,'[1]Ordenes de Servicio'!G:K,5,0),"No Cruza")</f>
        <v>No Cruza</v>
      </c>
      <c r="AO90" s="17">
        <f t="shared" ca="1" si="24"/>
        <v>189</v>
      </c>
      <c r="AP90" s="17">
        <f t="shared" si="25"/>
        <v>10</v>
      </c>
      <c r="AQ90" s="17">
        <f t="shared" si="26"/>
        <v>7</v>
      </c>
      <c r="AR90" s="17">
        <f t="shared" si="27"/>
        <v>2019</v>
      </c>
      <c r="AS90" s="17">
        <f t="shared" ca="1" si="28"/>
        <v>504</v>
      </c>
      <c r="AT90" s="17" t="str">
        <f t="shared" ca="1" si="31"/>
        <v>Si</v>
      </c>
      <c r="AU90" s="17">
        <f t="shared" si="29"/>
        <v>163</v>
      </c>
      <c r="AV90" s="17" t="str">
        <f>+VLOOKUP(B90,[1]Cruces!S:T,2,0)</f>
        <v>5. Consultoría / Adjudicación</v>
      </c>
    </row>
    <row r="91" spans="1:48" hidden="1" x14ac:dyDescent="0.25">
      <c r="A91" s="17" t="s">
        <v>327</v>
      </c>
      <c r="B91" s="17" t="s">
        <v>68</v>
      </c>
      <c r="C91" s="17">
        <v>0</v>
      </c>
      <c r="D91" s="17">
        <v>0</v>
      </c>
      <c r="E91" s="17" t="s">
        <v>55</v>
      </c>
      <c r="F91" s="17" t="s">
        <v>126</v>
      </c>
      <c r="G91" s="17" t="s">
        <v>328</v>
      </c>
      <c r="H91" s="17">
        <v>0</v>
      </c>
      <c r="I91" s="17" t="s">
        <v>83</v>
      </c>
      <c r="J91" s="17" t="s">
        <v>59</v>
      </c>
      <c r="K91" s="17" t="s">
        <v>329</v>
      </c>
      <c r="L91" s="17" t="s">
        <v>129</v>
      </c>
      <c r="M91" s="17" t="s">
        <v>130</v>
      </c>
      <c r="N91" s="17" t="s">
        <v>75</v>
      </c>
      <c r="O91" s="17">
        <v>20190610</v>
      </c>
      <c r="P91" s="17">
        <v>20190710</v>
      </c>
      <c r="Q91" s="17">
        <v>3310</v>
      </c>
      <c r="R91" s="17">
        <v>28061460</v>
      </c>
      <c r="S91" s="17" t="s">
        <v>76</v>
      </c>
      <c r="T91" s="17" t="s">
        <v>63</v>
      </c>
      <c r="U91" s="17" t="s">
        <v>88</v>
      </c>
      <c r="V91" s="17">
        <f t="shared" si="30"/>
        <v>500</v>
      </c>
      <c r="W91" s="17">
        <v>500000</v>
      </c>
      <c r="X91" s="17" t="s">
        <v>64</v>
      </c>
      <c r="Y91" s="17" t="s">
        <v>136</v>
      </c>
      <c r="Z91" s="17">
        <v>20190711</v>
      </c>
      <c r="AA91" s="17" t="s">
        <v>176</v>
      </c>
      <c r="AB91" s="17">
        <v>1</v>
      </c>
      <c r="AC91" s="17" t="str">
        <f>IFERROR(VLOOKUP(A91,[1]Cruces!AJ:AK,2,0),VLOOKUP(CONCATENATE(X91,AA91),[1]Cruces!G:H,2,0))</f>
        <v>Solicitud de Obra</v>
      </c>
      <c r="AD91" s="17">
        <f t="shared" si="16"/>
        <v>10</v>
      </c>
      <c r="AE91" s="17">
        <f t="shared" si="17"/>
        <v>6</v>
      </c>
      <c r="AF91" s="17">
        <f t="shared" si="18"/>
        <v>2019</v>
      </c>
      <c r="AG91" s="17" t="str">
        <f>IFERROR(VLOOKUP(MID(A91,2,4)*1,[1]Cruces!K:L,2,0),"Verificar")</f>
        <v>Guajira</v>
      </c>
      <c r="AH91" s="17">
        <f t="shared" ca="1" si="19"/>
        <v>534</v>
      </c>
      <c r="AI91" s="17" t="str">
        <f>IFERROR(VLOOKUP(U91,[1]Cruces!$O$1:$P$6,2,0),"Sin Orden")</f>
        <v>Resuelta</v>
      </c>
      <c r="AJ91" s="17">
        <f t="shared" si="20"/>
        <v>11</v>
      </c>
      <c r="AK91" s="17">
        <f t="shared" si="21"/>
        <v>7</v>
      </c>
      <c r="AL91" s="17">
        <f t="shared" si="22"/>
        <v>2019</v>
      </c>
      <c r="AM91" s="17">
        <f t="shared" ca="1" si="23"/>
        <v>503</v>
      </c>
      <c r="AN91" s="18">
        <f>IFERROR(VLOOKUP(R91*1,'[1]Ordenes de Servicio'!G:K,5,0),"No Cruza")</f>
        <v>44069</v>
      </c>
      <c r="AO91" s="17">
        <f t="shared" ca="1" si="24"/>
        <v>31</v>
      </c>
      <c r="AP91" s="17">
        <f t="shared" si="25"/>
        <v>10</v>
      </c>
      <c r="AQ91" s="17">
        <f t="shared" si="26"/>
        <v>7</v>
      </c>
      <c r="AR91" s="17">
        <f t="shared" si="27"/>
        <v>2019</v>
      </c>
      <c r="AS91" s="17">
        <f t="shared" ca="1" si="28"/>
        <v>504</v>
      </c>
      <c r="AT91" s="17" t="str">
        <f t="shared" ca="1" si="31"/>
        <v>Si</v>
      </c>
      <c r="AU91" s="17">
        <f t="shared" si="29"/>
        <v>1</v>
      </c>
      <c r="AV91" s="17" t="str">
        <f>+VLOOKUP(B91,[1]Cruces!S:T,2,0)</f>
        <v>5. Consultoría / Adjudicación</v>
      </c>
    </row>
    <row r="92" spans="1:48" hidden="1" x14ac:dyDescent="0.25">
      <c r="A92" s="17" t="s">
        <v>330</v>
      </c>
      <c r="B92" s="17" t="s">
        <v>68</v>
      </c>
      <c r="C92" s="17">
        <v>2320752</v>
      </c>
      <c r="D92" s="17">
        <v>0</v>
      </c>
      <c r="E92" s="17" t="s">
        <v>55</v>
      </c>
      <c r="F92" s="17" t="s">
        <v>107</v>
      </c>
      <c r="G92" s="17" t="s">
        <v>331</v>
      </c>
      <c r="H92" s="17">
        <v>3145069179</v>
      </c>
      <c r="I92" s="17" t="s">
        <v>182</v>
      </c>
      <c r="J92" s="17" t="s">
        <v>59</v>
      </c>
      <c r="K92" s="17" t="s">
        <v>332</v>
      </c>
      <c r="L92" s="17" t="s">
        <v>333</v>
      </c>
      <c r="M92" s="17" t="s">
        <v>334</v>
      </c>
      <c r="N92" s="17" t="s">
        <v>75</v>
      </c>
      <c r="O92" s="17">
        <v>20190411</v>
      </c>
      <c r="P92" s="17">
        <v>20190510</v>
      </c>
      <c r="Q92" s="17">
        <v>1110</v>
      </c>
      <c r="R92" s="17">
        <v>26291711</v>
      </c>
      <c r="S92" s="17" t="s">
        <v>76</v>
      </c>
      <c r="T92" s="17" t="s">
        <v>63</v>
      </c>
      <c r="U92" s="17" t="s">
        <v>88</v>
      </c>
      <c r="V92" s="17">
        <f t="shared" si="30"/>
        <v>75</v>
      </c>
      <c r="W92" s="17">
        <v>75000</v>
      </c>
      <c r="X92" s="17" t="s">
        <v>89</v>
      </c>
      <c r="Y92" s="17" t="s">
        <v>68</v>
      </c>
      <c r="Z92" s="17">
        <v>20190510</v>
      </c>
      <c r="AA92" s="17" t="s">
        <v>335</v>
      </c>
      <c r="AB92" s="17">
        <v>1</v>
      </c>
      <c r="AC92" s="17" t="str">
        <f>IFERROR(VLOOKUP(A92,[1]Cruces!AJ:AK,2,0),VLOOKUP(CONCATENATE(X92,AA92),[1]Cruces!G:H,2,0))</f>
        <v>Solicitud de Obra</v>
      </c>
      <c r="AD92" s="17">
        <f t="shared" si="16"/>
        <v>11</v>
      </c>
      <c r="AE92" s="17">
        <f t="shared" si="17"/>
        <v>4</v>
      </c>
      <c r="AF92" s="17">
        <f t="shared" si="18"/>
        <v>2019</v>
      </c>
      <c r="AG92" s="17" t="str">
        <f>IFERROR(VLOOKUP(MID(A92,2,4)*1,[1]Cruces!K:L,2,0),"Verificar")</f>
        <v>Atlántico Norte</v>
      </c>
      <c r="AH92" s="17">
        <f t="shared" ca="1" si="19"/>
        <v>594</v>
      </c>
      <c r="AI92" s="17" t="str">
        <f>IFERROR(VLOOKUP(U92,[1]Cruces!$O$1:$P$6,2,0),"Sin Orden")</f>
        <v>Resuelta</v>
      </c>
      <c r="AJ92" s="17">
        <f t="shared" si="20"/>
        <v>10</v>
      </c>
      <c r="AK92" s="17">
        <f t="shared" si="21"/>
        <v>5</v>
      </c>
      <c r="AL92" s="17">
        <f t="shared" si="22"/>
        <v>2019</v>
      </c>
      <c r="AM92" s="17">
        <f t="shared" ca="1" si="23"/>
        <v>565</v>
      </c>
      <c r="AN92" s="18" t="str">
        <f>IFERROR(VLOOKUP(R92*1,'[1]Ordenes de Servicio'!G:K,5,0),"No Cruza")</f>
        <v>No Cruza</v>
      </c>
      <c r="AO92" s="17">
        <f t="shared" ca="1" si="24"/>
        <v>29</v>
      </c>
      <c r="AP92" s="17">
        <f t="shared" si="25"/>
        <v>10</v>
      </c>
      <c r="AQ92" s="17">
        <f t="shared" si="26"/>
        <v>5</v>
      </c>
      <c r="AR92" s="17">
        <f t="shared" si="27"/>
        <v>2019</v>
      </c>
      <c r="AS92" s="17">
        <f t="shared" ca="1" si="28"/>
        <v>565</v>
      </c>
      <c r="AT92" s="17" t="str">
        <f t="shared" ca="1" si="31"/>
        <v>Si</v>
      </c>
      <c r="AU92" s="17">
        <f t="shared" si="29"/>
        <v>0</v>
      </c>
      <c r="AV92" s="17" t="str">
        <f>+VLOOKUP(B92,[1]Cruces!S:T,2,0)</f>
        <v>5. Consultoría / Adjudicación</v>
      </c>
    </row>
    <row r="93" spans="1:48" hidden="1" x14ac:dyDescent="0.25">
      <c r="A93" s="17" t="s">
        <v>7167</v>
      </c>
      <c r="B93" s="17" t="s">
        <v>569</v>
      </c>
      <c r="C93" s="17">
        <v>0</v>
      </c>
      <c r="D93" s="17">
        <v>0</v>
      </c>
      <c r="E93" s="17" t="s">
        <v>55</v>
      </c>
      <c r="F93" s="17" t="s">
        <v>7082</v>
      </c>
      <c r="G93" s="17" t="s">
        <v>7168</v>
      </c>
      <c r="H93" s="17">
        <v>3007375242</v>
      </c>
      <c r="I93" s="17" t="s">
        <v>71</v>
      </c>
      <c r="J93" s="17" t="s">
        <v>59</v>
      </c>
      <c r="K93" s="17" t="s">
        <v>7169</v>
      </c>
      <c r="L93" s="17" t="s">
        <v>7140</v>
      </c>
      <c r="M93" s="17" t="s">
        <v>7141</v>
      </c>
      <c r="N93" s="17" t="s">
        <v>572</v>
      </c>
      <c r="O93" s="17">
        <v>20201110</v>
      </c>
      <c r="P93" s="17">
        <v>20201110</v>
      </c>
      <c r="Q93" s="17">
        <v>1150</v>
      </c>
      <c r="R93" s="17">
        <v>0</v>
      </c>
      <c r="S93" s="17"/>
      <c r="T93" s="17" t="s">
        <v>63</v>
      </c>
      <c r="U93" s="17"/>
      <c r="V93" s="17">
        <f t="shared" si="30"/>
        <v>3</v>
      </c>
      <c r="W93" s="17">
        <v>3000</v>
      </c>
      <c r="X93" s="17" t="s">
        <v>7065</v>
      </c>
      <c r="Y93" s="17" t="s">
        <v>569</v>
      </c>
      <c r="Z93" s="17">
        <v>20201110</v>
      </c>
      <c r="AA93" s="17" t="s">
        <v>1947</v>
      </c>
      <c r="AB93" s="17">
        <v>1</v>
      </c>
      <c r="AC93" s="17" t="str">
        <f>IFERROR(VLOOKUP(A93,[1]Cruces!AJ:AK,2,0),VLOOKUP(CONCATENATE(X93,AA93),[1]Cruces!G:H,2,0))</f>
        <v>Solicitud por BT</v>
      </c>
      <c r="AD93" s="17">
        <f t="shared" si="16"/>
        <v>10</v>
      </c>
      <c r="AE93" s="17">
        <f t="shared" si="17"/>
        <v>11</v>
      </c>
      <c r="AF93" s="17">
        <f t="shared" si="18"/>
        <v>2020</v>
      </c>
      <c r="AG93" s="17" t="str">
        <f>IFERROR(VLOOKUP(MID(A93,2,4)*1,[1]Cruces!K:L,2,0),"Verificar")</f>
        <v>Atlántico Norte</v>
      </c>
      <c r="AH93" s="17">
        <f t="shared" ca="1" si="19"/>
        <v>15</v>
      </c>
      <c r="AI93" s="17" t="str">
        <f>IFERROR(VLOOKUP(U93,[1]Cruces!$O$1:$P$6,2,0),"Sin Orden")</f>
        <v>Sin Orden</v>
      </c>
      <c r="AJ93" s="17">
        <f t="shared" si="20"/>
        <v>10</v>
      </c>
      <c r="AK93" s="17">
        <f t="shared" si="21"/>
        <v>11</v>
      </c>
      <c r="AL93" s="17">
        <f t="shared" si="22"/>
        <v>2020</v>
      </c>
      <c r="AM93" s="17">
        <f t="shared" ca="1" si="23"/>
        <v>15</v>
      </c>
      <c r="AN93" s="18" t="str">
        <f>IFERROR(VLOOKUP(R93*1,'[1]Ordenes de Servicio'!G:K,5,0),"No Cruza")</f>
        <v>No Cruza</v>
      </c>
      <c r="AO93" s="17">
        <f t="shared" ca="1" si="24"/>
        <v>15</v>
      </c>
      <c r="AP93" s="17">
        <f t="shared" si="25"/>
        <v>10</v>
      </c>
      <c r="AQ93" s="17">
        <f t="shared" si="26"/>
        <v>11</v>
      </c>
      <c r="AR93" s="17">
        <f t="shared" si="27"/>
        <v>2020</v>
      </c>
      <c r="AS93" s="17">
        <f t="shared" ca="1" si="28"/>
        <v>15</v>
      </c>
      <c r="AT93" s="17" t="str">
        <f t="shared" ca="1" si="31"/>
        <v>No</v>
      </c>
      <c r="AU93" s="17">
        <f t="shared" si="29"/>
        <v>0</v>
      </c>
      <c r="AV93" s="17" t="str">
        <f>+VLOOKUP(B93,[1]Cruces!S:T,2,0)</f>
        <v>1. Solicitud</v>
      </c>
    </row>
    <row r="94" spans="1:48" hidden="1" x14ac:dyDescent="0.25">
      <c r="A94" s="17" t="s">
        <v>337</v>
      </c>
      <c r="B94" s="17" t="s">
        <v>68</v>
      </c>
      <c r="C94" s="17">
        <v>0</v>
      </c>
      <c r="D94" s="17">
        <v>0</v>
      </c>
      <c r="E94" s="17" t="s">
        <v>55</v>
      </c>
      <c r="F94" s="17" t="s">
        <v>81</v>
      </c>
      <c r="G94" s="17" t="s">
        <v>338</v>
      </c>
      <c r="H94" s="17">
        <v>4791555</v>
      </c>
      <c r="I94" s="17" t="s">
        <v>71</v>
      </c>
      <c r="J94" s="17" t="s">
        <v>59</v>
      </c>
      <c r="K94" s="17" t="s">
        <v>97</v>
      </c>
      <c r="L94" s="17" t="s">
        <v>85</v>
      </c>
      <c r="M94" s="17" t="s">
        <v>86</v>
      </c>
      <c r="N94" s="17" t="s">
        <v>75</v>
      </c>
      <c r="O94" s="17">
        <v>20190717</v>
      </c>
      <c r="P94" s="17">
        <v>20191123</v>
      </c>
      <c r="Q94" s="17">
        <v>3410</v>
      </c>
      <c r="R94" s="17">
        <v>27264310</v>
      </c>
      <c r="S94" s="17" t="s">
        <v>76</v>
      </c>
      <c r="T94" s="17" t="s">
        <v>63</v>
      </c>
      <c r="U94" s="17" t="s">
        <v>88</v>
      </c>
      <c r="V94" s="17">
        <f t="shared" si="30"/>
        <v>112.5</v>
      </c>
      <c r="W94" s="17">
        <v>112500</v>
      </c>
      <c r="X94" s="17" t="s">
        <v>64</v>
      </c>
      <c r="Y94" s="17" t="s">
        <v>105</v>
      </c>
      <c r="Z94" s="17">
        <v>20200207</v>
      </c>
      <c r="AA94" s="17" t="s">
        <v>101</v>
      </c>
      <c r="AB94" s="17">
        <v>1</v>
      </c>
      <c r="AC94" s="17" t="str">
        <f>IFERROR(VLOOKUP(A94,[1]Cruces!AJ:AK,2,0),VLOOKUP(CONCATENATE(X94,AA94),[1]Cruces!G:H,2,0))</f>
        <v>Solicitud de Obra</v>
      </c>
      <c r="AD94" s="17">
        <f t="shared" si="16"/>
        <v>17</v>
      </c>
      <c r="AE94" s="17">
        <f t="shared" si="17"/>
        <v>7</v>
      </c>
      <c r="AF94" s="17">
        <f t="shared" si="18"/>
        <v>2019</v>
      </c>
      <c r="AG94" s="17" t="str">
        <f>IFERROR(VLOOKUP(MID(A94,2,4)*1,[1]Cruces!K:L,2,0),"Verificar")</f>
        <v>Magdalena</v>
      </c>
      <c r="AH94" s="17">
        <f t="shared" ca="1" si="19"/>
        <v>497</v>
      </c>
      <c r="AI94" s="17" t="str">
        <f>IFERROR(VLOOKUP(U94,[1]Cruces!$O$1:$P$6,2,0),"Sin Orden")</f>
        <v>Resuelta</v>
      </c>
      <c r="AJ94" s="17">
        <f t="shared" si="20"/>
        <v>7</v>
      </c>
      <c r="AK94" s="17">
        <f t="shared" si="21"/>
        <v>2</v>
      </c>
      <c r="AL94" s="17">
        <f t="shared" si="22"/>
        <v>2020</v>
      </c>
      <c r="AM94" s="17">
        <f t="shared" ca="1" si="23"/>
        <v>292</v>
      </c>
      <c r="AN94" s="18">
        <f>IFERROR(VLOOKUP(R94*1,'[1]Ordenes de Servicio'!G:K,5,0),"No Cruza")</f>
        <v>43904</v>
      </c>
      <c r="AO94" s="17">
        <f t="shared" ca="1" si="24"/>
        <v>205</v>
      </c>
      <c r="AP94" s="17">
        <f t="shared" si="25"/>
        <v>23</v>
      </c>
      <c r="AQ94" s="17">
        <f t="shared" si="26"/>
        <v>11</v>
      </c>
      <c r="AR94" s="17">
        <f t="shared" si="27"/>
        <v>2019</v>
      </c>
      <c r="AS94" s="17">
        <f t="shared" ca="1" si="28"/>
        <v>368</v>
      </c>
      <c r="AT94" s="17" t="str">
        <f t="shared" ca="1" si="31"/>
        <v>Si</v>
      </c>
      <c r="AU94" s="17">
        <f t="shared" si="29"/>
        <v>76</v>
      </c>
      <c r="AV94" s="17" t="str">
        <f>+VLOOKUP(B94,[1]Cruces!S:T,2,0)</f>
        <v>5. Consultoría / Adjudicación</v>
      </c>
    </row>
    <row r="95" spans="1:48" hidden="1" x14ac:dyDescent="0.25">
      <c r="A95" s="17" t="s">
        <v>7170</v>
      </c>
      <c r="B95" s="17" t="s">
        <v>6595</v>
      </c>
      <c r="C95" s="17">
        <v>0</v>
      </c>
      <c r="D95" s="17">
        <v>0</v>
      </c>
      <c r="E95" s="17" t="s">
        <v>55</v>
      </c>
      <c r="F95" s="17" t="s">
        <v>3386</v>
      </c>
      <c r="G95" s="17" t="s">
        <v>7171</v>
      </c>
      <c r="H95" s="17">
        <v>3156508039</v>
      </c>
      <c r="I95" s="17" t="s">
        <v>71</v>
      </c>
      <c r="J95" s="17" t="s">
        <v>59</v>
      </c>
      <c r="K95" s="17" t="s">
        <v>97</v>
      </c>
      <c r="L95" s="17" t="s">
        <v>7172</v>
      </c>
      <c r="M95" s="17" t="s">
        <v>7173</v>
      </c>
      <c r="N95" s="17" t="s">
        <v>6600</v>
      </c>
      <c r="O95" s="17">
        <v>20200130</v>
      </c>
      <c r="P95" s="17">
        <v>20200227</v>
      </c>
      <c r="Q95" s="17">
        <v>1180</v>
      </c>
      <c r="R95" s="17">
        <v>27247101</v>
      </c>
      <c r="S95" s="17" t="s">
        <v>6601</v>
      </c>
      <c r="T95" s="17" t="s">
        <v>63</v>
      </c>
      <c r="U95" s="17" t="s">
        <v>91</v>
      </c>
      <c r="V95" s="17">
        <f t="shared" si="30"/>
        <v>3</v>
      </c>
      <c r="W95" s="17">
        <v>3000</v>
      </c>
      <c r="X95" s="17" t="s">
        <v>7065</v>
      </c>
      <c r="Y95" s="17" t="s">
        <v>6595</v>
      </c>
      <c r="Z95" s="17">
        <v>20200227</v>
      </c>
      <c r="AA95" s="17" t="s">
        <v>1947</v>
      </c>
      <c r="AB95" s="17">
        <v>1</v>
      </c>
      <c r="AC95" s="17" t="str">
        <f>IFERROR(VLOOKUP(A95,[1]Cruces!AJ:AK,2,0),VLOOKUP(CONCATENATE(X95,AA95),[1]Cruces!G:H,2,0))</f>
        <v>Solicitud por BT</v>
      </c>
      <c r="AD95" s="17">
        <f t="shared" si="16"/>
        <v>30</v>
      </c>
      <c r="AE95" s="17">
        <f t="shared" si="17"/>
        <v>1</v>
      </c>
      <c r="AF95" s="17">
        <f t="shared" si="18"/>
        <v>2020</v>
      </c>
      <c r="AG95" s="17" t="str">
        <f>IFERROR(VLOOKUP(MID(A95,2,4)*1,[1]Cruces!K:L,2,0),"Verificar")</f>
        <v>Atlántico Norte</v>
      </c>
      <c r="AH95" s="17">
        <f t="shared" ca="1" si="19"/>
        <v>300</v>
      </c>
      <c r="AI95" s="17" t="str">
        <f>IFERROR(VLOOKUP(U95,[1]Cruces!$O$1:$P$6,2,0),"Sin Orden")</f>
        <v>Resuelta</v>
      </c>
      <c r="AJ95" s="17">
        <f t="shared" si="20"/>
        <v>27</v>
      </c>
      <c r="AK95" s="17">
        <f t="shared" si="21"/>
        <v>2</v>
      </c>
      <c r="AL95" s="17">
        <f t="shared" si="22"/>
        <v>2020</v>
      </c>
      <c r="AM95" s="17">
        <f t="shared" ca="1" si="23"/>
        <v>272</v>
      </c>
      <c r="AN95" s="18" t="str">
        <f>IFERROR(VLOOKUP(R95*1,'[1]Ordenes de Servicio'!G:K,5,0),"No Cruza")</f>
        <v>No Cruza</v>
      </c>
      <c r="AO95" s="17">
        <f t="shared" ca="1" si="24"/>
        <v>28</v>
      </c>
      <c r="AP95" s="17">
        <f t="shared" si="25"/>
        <v>27</v>
      </c>
      <c r="AQ95" s="17">
        <f t="shared" si="26"/>
        <v>2</v>
      </c>
      <c r="AR95" s="17">
        <f t="shared" si="27"/>
        <v>2020</v>
      </c>
      <c r="AS95" s="17">
        <f t="shared" ca="1" si="28"/>
        <v>272</v>
      </c>
      <c r="AT95" s="17" t="str">
        <f t="shared" ca="1" si="31"/>
        <v>No</v>
      </c>
      <c r="AU95" s="17">
        <f t="shared" si="29"/>
        <v>0</v>
      </c>
      <c r="AV95" s="17" t="str">
        <f>+VLOOKUP(B95,[1]Cruces!S:T,2,0)</f>
        <v>7. Ejecución en Campo OS BT</v>
      </c>
    </row>
    <row r="96" spans="1:48" hidden="1" x14ac:dyDescent="0.25">
      <c r="A96" s="17" t="s">
        <v>339</v>
      </c>
      <c r="B96" s="17" t="s">
        <v>68</v>
      </c>
      <c r="C96" s="17">
        <v>2710821</v>
      </c>
      <c r="D96" s="17">
        <v>0</v>
      </c>
      <c r="E96" s="17" t="s">
        <v>55</v>
      </c>
      <c r="F96" s="17" t="s">
        <v>56</v>
      </c>
      <c r="G96" s="17" t="s">
        <v>340</v>
      </c>
      <c r="H96" s="17">
        <v>3014567243</v>
      </c>
      <c r="I96" s="17" t="s">
        <v>182</v>
      </c>
      <c r="J96" s="17" t="s">
        <v>59</v>
      </c>
      <c r="K96" s="17" t="s">
        <v>97</v>
      </c>
      <c r="L96" s="17" t="s">
        <v>117</v>
      </c>
      <c r="M96" s="17" t="s">
        <v>118</v>
      </c>
      <c r="N96" s="17" t="s">
        <v>75</v>
      </c>
      <c r="O96" s="17">
        <v>20190913</v>
      </c>
      <c r="P96" s="17">
        <v>20200702</v>
      </c>
      <c r="Q96" s="17">
        <v>1110</v>
      </c>
      <c r="R96" s="17">
        <v>26733905</v>
      </c>
      <c r="S96" s="17" t="s">
        <v>100</v>
      </c>
      <c r="T96" s="17" t="s">
        <v>63</v>
      </c>
      <c r="U96" s="17" t="s">
        <v>91</v>
      </c>
      <c r="V96" s="17">
        <f t="shared" si="30"/>
        <v>75</v>
      </c>
      <c r="W96" s="17">
        <v>75000</v>
      </c>
      <c r="X96" s="17" t="s">
        <v>89</v>
      </c>
      <c r="Y96" s="17" t="s">
        <v>282</v>
      </c>
      <c r="Z96" s="17">
        <v>20200710</v>
      </c>
      <c r="AA96" s="17" t="s">
        <v>78</v>
      </c>
      <c r="AB96" s="17">
        <v>1</v>
      </c>
      <c r="AC96" s="17" t="str">
        <f>IFERROR(VLOOKUP(A96,[1]Cruces!AJ:AK,2,0),VLOOKUP(CONCATENATE(X96,AA96),[1]Cruces!G:H,2,0))</f>
        <v>Solicitud de Obra</v>
      </c>
      <c r="AD96" s="17">
        <f t="shared" si="16"/>
        <v>13</v>
      </c>
      <c r="AE96" s="17">
        <f t="shared" si="17"/>
        <v>9</v>
      </c>
      <c r="AF96" s="17">
        <f t="shared" si="18"/>
        <v>2019</v>
      </c>
      <c r="AG96" s="17" t="str">
        <f>IFERROR(VLOOKUP(MID(A96,2,4)*1,[1]Cruces!K:L,2,0),"Verificar")</f>
        <v>Atlántico Norte</v>
      </c>
      <c r="AH96" s="17">
        <f t="shared" ca="1" si="19"/>
        <v>439</v>
      </c>
      <c r="AI96" s="17" t="str">
        <f>IFERROR(VLOOKUP(U96,[1]Cruces!$O$1:$P$6,2,0),"Sin Orden")</f>
        <v>Resuelta</v>
      </c>
      <c r="AJ96" s="17">
        <f t="shared" si="20"/>
        <v>10</v>
      </c>
      <c r="AK96" s="17">
        <f t="shared" si="21"/>
        <v>7</v>
      </c>
      <c r="AL96" s="17">
        <f t="shared" si="22"/>
        <v>2020</v>
      </c>
      <c r="AM96" s="17">
        <f t="shared" ca="1" si="23"/>
        <v>138</v>
      </c>
      <c r="AN96" s="18" t="str">
        <f>IFERROR(VLOOKUP(R96*1,'[1]Ordenes de Servicio'!G:K,5,0),"No Cruza")</f>
        <v>No Cruza</v>
      </c>
      <c r="AO96" s="17">
        <f t="shared" ca="1" si="24"/>
        <v>301</v>
      </c>
      <c r="AP96" s="17">
        <f t="shared" si="25"/>
        <v>2</v>
      </c>
      <c r="AQ96" s="17">
        <f t="shared" si="26"/>
        <v>7</v>
      </c>
      <c r="AR96" s="17">
        <f t="shared" si="27"/>
        <v>2020</v>
      </c>
      <c r="AS96" s="17">
        <f t="shared" ca="1" si="28"/>
        <v>146</v>
      </c>
      <c r="AT96" s="17" t="str">
        <f t="shared" ca="1" si="31"/>
        <v>No</v>
      </c>
      <c r="AU96" s="17">
        <f t="shared" si="29"/>
        <v>8</v>
      </c>
      <c r="AV96" s="17" t="str">
        <f>+VLOOKUP(B96,[1]Cruces!S:T,2,0)</f>
        <v>5. Consultoría / Adjudicación</v>
      </c>
    </row>
    <row r="97" spans="1:48" hidden="1" x14ac:dyDescent="0.25">
      <c r="A97" s="17" t="s">
        <v>343</v>
      </c>
      <c r="B97" s="17" t="s">
        <v>68</v>
      </c>
      <c r="C97" s="17">
        <v>0</v>
      </c>
      <c r="D97" s="17">
        <v>0</v>
      </c>
      <c r="E97" s="17" t="s">
        <v>55</v>
      </c>
      <c r="F97" s="17" t="s">
        <v>232</v>
      </c>
      <c r="G97" s="17" t="s">
        <v>344</v>
      </c>
      <c r="H97" s="17">
        <v>0</v>
      </c>
      <c r="I97" s="17" t="s">
        <v>116</v>
      </c>
      <c r="J97" s="17" t="s">
        <v>59</v>
      </c>
      <c r="K97" s="17" t="s">
        <v>345</v>
      </c>
      <c r="L97" s="17" t="s">
        <v>280</v>
      </c>
      <c r="M97" s="17" t="s">
        <v>281</v>
      </c>
      <c r="N97" s="17" t="s">
        <v>75</v>
      </c>
      <c r="O97" s="17">
        <v>20200311</v>
      </c>
      <c r="P97" s="17">
        <v>20200618</v>
      </c>
      <c r="Q97" s="17">
        <v>1210</v>
      </c>
      <c r="R97" s="17">
        <v>27260456</v>
      </c>
      <c r="S97" s="17" t="s">
        <v>100</v>
      </c>
      <c r="T97" s="17" t="s">
        <v>63</v>
      </c>
      <c r="U97" s="17" t="s">
        <v>91</v>
      </c>
      <c r="V97" s="17">
        <f t="shared" si="30"/>
        <v>45</v>
      </c>
      <c r="W97" s="17">
        <v>45000</v>
      </c>
      <c r="X97" s="17" t="s">
        <v>64</v>
      </c>
      <c r="Y97" s="17" t="s">
        <v>150</v>
      </c>
      <c r="Z97" s="17">
        <v>20201015</v>
      </c>
      <c r="AA97" s="17" t="s">
        <v>78</v>
      </c>
      <c r="AB97" s="17">
        <v>1</v>
      </c>
      <c r="AC97" s="17" t="str">
        <f>IFERROR(VLOOKUP(A97,[1]Cruces!AJ:AK,2,0),VLOOKUP(CONCATENATE(X97,AA97),[1]Cruces!G:H,2,0))</f>
        <v>Solicitud de Obra</v>
      </c>
      <c r="AD97" s="17">
        <f t="shared" si="16"/>
        <v>11</v>
      </c>
      <c r="AE97" s="17">
        <f t="shared" si="17"/>
        <v>3</v>
      </c>
      <c r="AF97" s="17">
        <f t="shared" si="18"/>
        <v>2020</v>
      </c>
      <c r="AG97" s="17" t="str">
        <f>IFERROR(VLOOKUP(MID(A97,2,4)*1,[1]Cruces!K:L,2,0),"Verificar")</f>
        <v>Atlántico Sur</v>
      </c>
      <c r="AH97" s="17">
        <f t="shared" ca="1" si="19"/>
        <v>259</v>
      </c>
      <c r="AI97" s="17" t="str">
        <f>IFERROR(VLOOKUP(U97,[1]Cruces!$O$1:$P$6,2,0),"Sin Orden")</f>
        <v>Resuelta</v>
      </c>
      <c r="AJ97" s="17">
        <f t="shared" si="20"/>
        <v>15</v>
      </c>
      <c r="AK97" s="17">
        <f t="shared" si="21"/>
        <v>10</v>
      </c>
      <c r="AL97" s="17">
        <f t="shared" si="22"/>
        <v>2020</v>
      </c>
      <c r="AM97" s="17">
        <f t="shared" ca="1" si="23"/>
        <v>41</v>
      </c>
      <c r="AN97" s="18" t="str">
        <f>IFERROR(VLOOKUP(R97*1,'[1]Ordenes de Servicio'!G:K,5,0),"No Cruza")</f>
        <v>No Cruza</v>
      </c>
      <c r="AO97" s="17">
        <f t="shared" ca="1" si="24"/>
        <v>218</v>
      </c>
      <c r="AP97" s="17">
        <f t="shared" si="25"/>
        <v>18</v>
      </c>
      <c r="AQ97" s="17">
        <f t="shared" si="26"/>
        <v>6</v>
      </c>
      <c r="AR97" s="17">
        <f t="shared" si="27"/>
        <v>2020</v>
      </c>
      <c r="AS97" s="17">
        <f t="shared" ca="1" si="28"/>
        <v>160</v>
      </c>
      <c r="AT97" s="17" t="str">
        <f t="shared" ca="1" si="31"/>
        <v>No</v>
      </c>
      <c r="AU97" s="17">
        <f t="shared" si="29"/>
        <v>119</v>
      </c>
      <c r="AV97" s="17" t="str">
        <f>+VLOOKUP(B97,[1]Cruces!S:T,2,0)</f>
        <v>5. Consultoría / Adjudicación</v>
      </c>
    </row>
    <row r="98" spans="1:48" hidden="1" x14ac:dyDescent="0.25">
      <c r="A98" s="17" t="s">
        <v>346</v>
      </c>
      <c r="B98" s="17" t="s">
        <v>54</v>
      </c>
      <c r="C98" s="17">
        <v>0</v>
      </c>
      <c r="D98" s="17">
        <v>0</v>
      </c>
      <c r="E98" s="17" t="s">
        <v>55</v>
      </c>
      <c r="F98" s="17" t="s">
        <v>126</v>
      </c>
      <c r="G98" s="17" t="s">
        <v>347</v>
      </c>
      <c r="H98" s="17">
        <v>0</v>
      </c>
      <c r="I98" s="17" t="s">
        <v>71</v>
      </c>
      <c r="J98" s="17" t="s">
        <v>59</v>
      </c>
      <c r="K98" s="17" t="s">
        <v>348</v>
      </c>
      <c r="L98" s="17" t="s">
        <v>129</v>
      </c>
      <c r="M98" s="17" t="s">
        <v>130</v>
      </c>
      <c r="N98" s="17" t="s">
        <v>62</v>
      </c>
      <c r="O98" s="17">
        <v>20201019</v>
      </c>
      <c r="P98" s="17">
        <v>20201029</v>
      </c>
      <c r="Q98" s="17">
        <v>9332</v>
      </c>
      <c r="R98" s="17">
        <v>28239994</v>
      </c>
      <c r="S98" s="17" t="s">
        <v>100</v>
      </c>
      <c r="T98" s="17" t="s">
        <v>63</v>
      </c>
      <c r="U98" s="17" t="s">
        <v>91</v>
      </c>
      <c r="V98" s="17">
        <f t="shared" si="30"/>
        <v>30</v>
      </c>
      <c r="W98" s="17">
        <v>30000</v>
      </c>
      <c r="X98" s="17" t="s">
        <v>64</v>
      </c>
      <c r="Y98" s="17" t="s">
        <v>65</v>
      </c>
      <c r="Z98" s="17">
        <v>20201029</v>
      </c>
      <c r="AA98" s="17" t="s">
        <v>78</v>
      </c>
      <c r="AB98" s="17">
        <v>1</v>
      </c>
      <c r="AC98" s="17" t="str">
        <f>IFERROR(VLOOKUP(A98,[1]Cruces!AJ:AK,2,0),VLOOKUP(CONCATENATE(X98,AA98),[1]Cruces!G:H,2,0))</f>
        <v>Solicitud de Obra</v>
      </c>
      <c r="AD98" s="17">
        <f t="shared" si="16"/>
        <v>19</v>
      </c>
      <c r="AE98" s="17">
        <f t="shared" si="17"/>
        <v>10</v>
      </c>
      <c r="AF98" s="17">
        <f t="shared" si="18"/>
        <v>2020</v>
      </c>
      <c r="AG98" s="17" t="str">
        <f>IFERROR(VLOOKUP(MID(A98,2,4)*1,[1]Cruces!K:L,2,0),"Verificar")</f>
        <v>Guajira</v>
      </c>
      <c r="AH98" s="17">
        <f t="shared" ca="1" si="19"/>
        <v>37</v>
      </c>
      <c r="AI98" s="17" t="str">
        <f>IFERROR(VLOOKUP(U98,[1]Cruces!$O$1:$P$6,2,0),"Sin Orden")</f>
        <v>Resuelta</v>
      </c>
      <c r="AJ98" s="17">
        <f t="shared" si="20"/>
        <v>29</v>
      </c>
      <c r="AK98" s="17">
        <f t="shared" si="21"/>
        <v>10</v>
      </c>
      <c r="AL98" s="17">
        <f t="shared" si="22"/>
        <v>2020</v>
      </c>
      <c r="AM98" s="17">
        <f t="shared" ca="1" si="23"/>
        <v>27</v>
      </c>
      <c r="AN98" s="18" t="str">
        <f>IFERROR(VLOOKUP(R98*1,'[1]Ordenes de Servicio'!G:K,5,0),"No Cruza")</f>
        <v>No Cruza</v>
      </c>
      <c r="AO98" s="17">
        <f t="shared" ca="1" si="24"/>
        <v>10</v>
      </c>
      <c r="AP98" s="17">
        <f t="shared" si="25"/>
        <v>29</v>
      </c>
      <c r="AQ98" s="17">
        <f t="shared" si="26"/>
        <v>10</v>
      </c>
      <c r="AR98" s="17">
        <f t="shared" si="27"/>
        <v>2020</v>
      </c>
      <c r="AS98" s="17">
        <f t="shared" ca="1" si="28"/>
        <v>27</v>
      </c>
      <c r="AT98" s="17" t="str">
        <f t="shared" ca="1" si="31"/>
        <v>No</v>
      </c>
      <c r="AU98" s="17">
        <f t="shared" si="29"/>
        <v>0</v>
      </c>
      <c r="AV98" s="17" t="str">
        <f>+VLOOKUP(B98,[1]Cruces!S:T,2,0)</f>
        <v>4. Presupuesto de Obra</v>
      </c>
    </row>
    <row r="99" spans="1:48" hidden="1" x14ac:dyDescent="0.25">
      <c r="A99" s="17" t="s">
        <v>349</v>
      </c>
      <c r="B99" s="17" t="s">
        <v>54</v>
      </c>
      <c r="C99" s="17">
        <v>0</v>
      </c>
      <c r="D99" s="17">
        <v>0</v>
      </c>
      <c r="E99" s="17" t="s">
        <v>55</v>
      </c>
      <c r="F99" s="17" t="s">
        <v>126</v>
      </c>
      <c r="G99" s="17" t="s">
        <v>350</v>
      </c>
      <c r="H99" s="17">
        <v>0</v>
      </c>
      <c r="I99" s="17" t="s">
        <v>116</v>
      </c>
      <c r="J99" s="17" t="s">
        <v>59</v>
      </c>
      <c r="K99" s="17" t="s">
        <v>351</v>
      </c>
      <c r="L99" s="17" t="s">
        <v>129</v>
      </c>
      <c r="M99" s="17" t="s">
        <v>130</v>
      </c>
      <c r="N99" s="17" t="s">
        <v>62</v>
      </c>
      <c r="O99" s="17">
        <v>20201027</v>
      </c>
      <c r="P99" s="17">
        <v>20201029</v>
      </c>
      <c r="Q99" s="17">
        <v>3340</v>
      </c>
      <c r="R99" s="17">
        <v>28254228</v>
      </c>
      <c r="S99" s="17" t="s">
        <v>100</v>
      </c>
      <c r="T99" s="17" t="s">
        <v>63</v>
      </c>
      <c r="U99" s="17" t="s">
        <v>91</v>
      </c>
      <c r="V99" s="17">
        <f t="shared" si="30"/>
        <v>25</v>
      </c>
      <c r="W99" s="17">
        <v>25000</v>
      </c>
      <c r="X99" s="17" t="s">
        <v>64</v>
      </c>
      <c r="Y99" s="17" t="s">
        <v>65</v>
      </c>
      <c r="Z99" s="17">
        <v>20201029</v>
      </c>
      <c r="AA99" s="17" t="s">
        <v>78</v>
      </c>
      <c r="AB99" s="17">
        <v>1</v>
      </c>
      <c r="AC99" s="17" t="str">
        <f>IFERROR(VLOOKUP(A99,[1]Cruces!AJ:AK,2,0),VLOOKUP(CONCATENATE(X99,AA99),[1]Cruces!G:H,2,0))</f>
        <v>Solicitud de Obra</v>
      </c>
      <c r="AD99" s="17">
        <f t="shared" si="16"/>
        <v>27</v>
      </c>
      <c r="AE99" s="17">
        <f t="shared" si="17"/>
        <v>10</v>
      </c>
      <c r="AF99" s="17">
        <f t="shared" si="18"/>
        <v>2020</v>
      </c>
      <c r="AG99" s="17" t="str">
        <f>IFERROR(VLOOKUP(MID(A99,2,4)*1,[1]Cruces!K:L,2,0),"Verificar")</f>
        <v>Guajira</v>
      </c>
      <c r="AH99" s="17">
        <f t="shared" ca="1" si="19"/>
        <v>29</v>
      </c>
      <c r="AI99" s="17" t="str">
        <f>IFERROR(VLOOKUP(U99,[1]Cruces!$O$1:$P$6,2,0),"Sin Orden")</f>
        <v>Resuelta</v>
      </c>
      <c r="AJ99" s="17">
        <f t="shared" si="20"/>
        <v>29</v>
      </c>
      <c r="AK99" s="17">
        <f t="shared" si="21"/>
        <v>10</v>
      </c>
      <c r="AL99" s="17">
        <f t="shared" si="22"/>
        <v>2020</v>
      </c>
      <c r="AM99" s="17">
        <f t="shared" ca="1" si="23"/>
        <v>27</v>
      </c>
      <c r="AN99" s="18" t="str">
        <f>IFERROR(VLOOKUP(R99*1,'[1]Ordenes de Servicio'!G:K,5,0),"No Cruza")</f>
        <v>No Cruza</v>
      </c>
      <c r="AO99" s="17">
        <f t="shared" ca="1" si="24"/>
        <v>2</v>
      </c>
      <c r="AP99" s="17">
        <f t="shared" si="25"/>
        <v>29</v>
      </c>
      <c r="AQ99" s="17">
        <f t="shared" si="26"/>
        <v>10</v>
      </c>
      <c r="AR99" s="17">
        <f t="shared" si="27"/>
        <v>2020</v>
      </c>
      <c r="AS99" s="17">
        <f t="shared" ca="1" si="28"/>
        <v>27</v>
      </c>
      <c r="AT99" s="17" t="str">
        <f t="shared" ca="1" si="31"/>
        <v>No</v>
      </c>
      <c r="AU99" s="17">
        <f t="shared" si="29"/>
        <v>0</v>
      </c>
      <c r="AV99" s="17" t="str">
        <f>+VLOOKUP(B99,[1]Cruces!S:T,2,0)</f>
        <v>4. Presupuesto de Obra</v>
      </c>
    </row>
    <row r="100" spans="1:48" hidden="1" x14ac:dyDescent="0.25">
      <c r="A100" s="17" t="s">
        <v>7174</v>
      </c>
      <c r="B100" s="17" t="s">
        <v>569</v>
      </c>
      <c r="C100" s="17">
        <v>0</v>
      </c>
      <c r="D100" s="17">
        <v>0</v>
      </c>
      <c r="E100" s="17" t="s">
        <v>55</v>
      </c>
      <c r="F100" s="17" t="s">
        <v>7082</v>
      </c>
      <c r="G100" s="17" t="s">
        <v>7175</v>
      </c>
      <c r="H100" s="17">
        <v>3004807265</v>
      </c>
      <c r="I100" s="17" t="s">
        <v>71</v>
      </c>
      <c r="J100" s="17" t="s">
        <v>59</v>
      </c>
      <c r="K100" s="17" t="s">
        <v>97</v>
      </c>
      <c r="L100" s="17" t="s">
        <v>7176</v>
      </c>
      <c r="M100" s="17" t="s">
        <v>7177</v>
      </c>
      <c r="N100" s="17" t="s">
        <v>572</v>
      </c>
      <c r="O100" s="17">
        <v>20200909</v>
      </c>
      <c r="P100" s="17">
        <v>20200909</v>
      </c>
      <c r="Q100" s="17">
        <v>9510</v>
      </c>
      <c r="R100" s="17">
        <v>0</v>
      </c>
      <c r="S100" s="17"/>
      <c r="T100" s="17" t="s">
        <v>63</v>
      </c>
      <c r="U100" s="17"/>
      <c r="V100" s="17">
        <f t="shared" si="30"/>
        <v>3</v>
      </c>
      <c r="W100" s="17">
        <v>3000</v>
      </c>
      <c r="X100" s="17" t="s">
        <v>7065</v>
      </c>
      <c r="Y100" s="17" t="s">
        <v>150</v>
      </c>
      <c r="Z100" s="17">
        <v>20200909</v>
      </c>
      <c r="AA100" s="17" t="s">
        <v>1947</v>
      </c>
      <c r="AB100" s="17">
        <v>1</v>
      </c>
      <c r="AC100" s="17" t="str">
        <f>IFERROR(VLOOKUP(A100,[1]Cruces!AJ:AK,2,0),VLOOKUP(CONCATENATE(X100,AA100),[1]Cruces!G:H,2,0))</f>
        <v>Solicitud por BT</v>
      </c>
      <c r="AD100" s="17">
        <f t="shared" si="16"/>
        <v>9</v>
      </c>
      <c r="AE100" s="17">
        <f t="shared" si="17"/>
        <v>9</v>
      </c>
      <c r="AF100" s="17">
        <f t="shared" si="18"/>
        <v>2020</v>
      </c>
      <c r="AG100" s="17" t="str">
        <f>IFERROR(VLOOKUP(MID(A100,2,4)*1,[1]Cruces!K:L,2,0),"Verificar")</f>
        <v>Atlántico Norte</v>
      </c>
      <c r="AH100" s="17">
        <f t="shared" ca="1" si="19"/>
        <v>77</v>
      </c>
      <c r="AI100" s="17" t="str">
        <f>IFERROR(VLOOKUP(U100,[1]Cruces!$O$1:$P$6,2,0),"Sin Orden")</f>
        <v>Sin Orden</v>
      </c>
      <c r="AJ100" s="17">
        <f t="shared" si="20"/>
        <v>9</v>
      </c>
      <c r="AK100" s="17">
        <f t="shared" si="21"/>
        <v>9</v>
      </c>
      <c r="AL100" s="17">
        <f t="shared" si="22"/>
        <v>2020</v>
      </c>
      <c r="AM100" s="17">
        <f t="shared" ca="1" si="23"/>
        <v>77</v>
      </c>
      <c r="AN100" s="18" t="str">
        <f>IFERROR(VLOOKUP(R100*1,'[1]Ordenes de Servicio'!G:K,5,0),"No Cruza")</f>
        <v>No Cruza</v>
      </c>
      <c r="AO100" s="17">
        <f t="shared" ca="1" si="24"/>
        <v>77</v>
      </c>
      <c r="AP100" s="17">
        <f t="shared" si="25"/>
        <v>9</v>
      </c>
      <c r="AQ100" s="17">
        <f t="shared" si="26"/>
        <v>9</v>
      </c>
      <c r="AR100" s="17">
        <f t="shared" si="27"/>
        <v>2020</v>
      </c>
      <c r="AS100" s="17">
        <f t="shared" ca="1" si="28"/>
        <v>77</v>
      </c>
      <c r="AT100" s="17" t="str">
        <f t="shared" ca="1" si="31"/>
        <v>No</v>
      </c>
      <c r="AU100" s="17">
        <f t="shared" si="29"/>
        <v>0</v>
      </c>
      <c r="AV100" s="17" t="str">
        <f>+VLOOKUP(B100,[1]Cruces!S:T,2,0)</f>
        <v>1. Solicitud</v>
      </c>
    </row>
    <row r="101" spans="1:48" hidden="1" x14ac:dyDescent="0.25">
      <c r="A101" s="17" t="s">
        <v>352</v>
      </c>
      <c r="B101" s="17" t="s">
        <v>54</v>
      </c>
      <c r="C101" s="17">
        <v>3313951</v>
      </c>
      <c r="D101" s="17">
        <v>0</v>
      </c>
      <c r="E101" s="17" t="s">
        <v>55</v>
      </c>
      <c r="F101" s="17" t="s">
        <v>120</v>
      </c>
      <c r="G101" s="17" t="s">
        <v>353</v>
      </c>
      <c r="H101" s="17">
        <v>3015117338</v>
      </c>
      <c r="I101" s="17" t="s">
        <v>104</v>
      </c>
      <c r="J101" s="17" t="s">
        <v>59</v>
      </c>
      <c r="K101" s="17" t="s">
        <v>354</v>
      </c>
      <c r="L101" s="17" t="s">
        <v>122</v>
      </c>
      <c r="M101" s="17" t="s">
        <v>123</v>
      </c>
      <c r="N101" s="17" t="s">
        <v>62</v>
      </c>
      <c r="O101" s="17">
        <v>20171201</v>
      </c>
      <c r="P101" s="17">
        <v>20171205</v>
      </c>
      <c r="Q101" s="17">
        <v>1150</v>
      </c>
      <c r="R101" s="17">
        <v>24507988</v>
      </c>
      <c r="S101" s="17" t="s">
        <v>100</v>
      </c>
      <c r="T101" s="17" t="s">
        <v>63</v>
      </c>
      <c r="U101" s="17" t="s">
        <v>91</v>
      </c>
      <c r="V101" s="17">
        <f t="shared" si="30"/>
        <v>112.5</v>
      </c>
      <c r="W101" s="17">
        <v>112500</v>
      </c>
      <c r="X101" s="17" t="s">
        <v>89</v>
      </c>
      <c r="Y101" s="17" t="s">
        <v>65</v>
      </c>
      <c r="Z101" s="17">
        <v>20171205</v>
      </c>
      <c r="AA101" s="17" t="s">
        <v>101</v>
      </c>
      <c r="AB101" s="17">
        <v>1</v>
      </c>
      <c r="AC101" s="17" t="str">
        <f>IFERROR(VLOOKUP(A101,[1]Cruces!AJ:AK,2,0),VLOOKUP(CONCATENATE(X101,AA101),[1]Cruces!G:H,2,0))</f>
        <v>Solicitud de Obra</v>
      </c>
      <c r="AD101" s="17">
        <f t="shared" si="16"/>
        <v>1</v>
      </c>
      <c r="AE101" s="17">
        <f t="shared" si="17"/>
        <v>12</v>
      </c>
      <c r="AF101" s="17">
        <f t="shared" si="18"/>
        <v>2017</v>
      </c>
      <c r="AG101" s="17" t="str">
        <f>IFERROR(VLOOKUP(MID(A101,2,4)*1,[1]Cruces!K:L,2,0),"Verificar")</f>
        <v>Atlántico Norte</v>
      </c>
      <c r="AH101" s="17">
        <f t="shared" ca="1" si="19"/>
        <v>1090</v>
      </c>
      <c r="AI101" s="17" t="str">
        <f>IFERROR(VLOOKUP(U101,[1]Cruces!$O$1:$P$6,2,0),"Sin Orden")</f>
        <v>Resuelta</v>
      </c>
      <c r="AJ101" s="17">
        <f t="shared" si="20"/>
        <v>5</v>
      </c>
      <c r="AK101" s="17">
        <f t="shared" si="21"/>
        <v>12</v>
      </c>
      <c r="AL101" s="17">
        <f t="shared" si="22"/>
        <v>2017</v>
      </c>
      <c r="AM101" s="17">
        <f t="shared" ca="1" si="23"/>
        <v>1086</v>
      </c>
      <c r="AN101" s="18" t="str">
        <f>IFERROR(VLOOKUP(R101*1,'[1]Ordenes de Servicio'!G:K,5,0),"No Cruza")</f>
        <v>No Cruza</v>
      </c>
      <c r="AO101" s="17">
        <f t="shared" ca="1" si="24"/>
        <v>4</v>
      </c>
      <c r="AP101" s="17">
        <f t="shared" si="25"/>
        <v>5</v>
      </c>
      <c r="AQ101" s="17">
        <f t="shared" si="26"/>
        <v>12</v>
      </c>
      <c r="AR101" s="17">
        <f t="shared" si="27"/>
        <v>2017</v>
      </c>
      <c r="AS101" s="17">
        <f t="shared" ca="1" si="28"/>
        <v>1086</v>
      </c>
      <c r="AT101" s="17" t="str">
        <f t="shared" ca="1" si="31"/>
        <v>Si</v>
      </c>
      <c r="AU101" s="17">
        <f t="shared" si="29"/>
        <v>0</v>
      </c>
      <c r="AV101" s="17" t="str">
        <f>+VLOOKUP(B101,[1]Cruces!S:T,2,0)</f>
        <v>4. Presupuesto de Obra</v>
      </c>
    </row>
    <row r="102" spans="1:48" hidden="1" x14ac:dyDescent="0.25">
      <c r="A102" s="17" t="s">
        <v>355</v>
      </c>
      <c r="B102" s="17" t="s">
        <v>68</v>
      </c>
      <c r="C102" s="17">
        <v>0</v>
      </c>
      <c r="D102" s="17">
        <v>0</v>
      </c>
      <c r="E102" s="17" t="s">
        <v>55</v>
      </c>
      <c r="F102" s="17" t="s">
        <v>120</v>
      </c>
      <c r="G102" s="17" t="s">
        <v>356</v>
      </c>
      <c r="H102" s="17">
        <v>0</v>
      </c>
      <c r="I102" s="17" t="s">
        <v>357</v>
      </c>
      <c r="J102" s="17" t="s">
        <v>59</v>
      </c>
      <c r="K102" s="17" t="s">
        <v>97</v>
      </c>
      <c r="L102" s="17" t="s">
        <v>122</v>
      </c>
      <c r="M102" s="17" t="s">
        <v>123</v>
      </c>
      <c r="N102" s="17" t="s">
        <v>75</v>
      </c>
      <c r="O102" s="17">
        <v>20170929</v>
      </c>
      <c r="P102" s="17">
        <v>20171009</v>
      </c>
      <c r="Q102" s="17">
        <v>9530</v>
      </c>
      <c r="R102" s="17">
        <v>24491499</v>
      </c>
      <c r="S102" s="17" t="s">
        <v>76</v>
      </c>
      <c r="T102" s="17" t="s">
        <v>63</v>
      </c>
      <c r="U102" s="17" t="s">
        <v>91</v>
      </c>
      <c r="V102" s="17">
        <f t="shared" si="30"/>
        <v>45</v>
      </c>
      <c r="W102" s="17">
        <v>45000</v>
      </c>
      <c r="X102" s="17" t="s">
        <v>64</v>
      </c>
      <c r="Y102" s="17" t="s">
        <v>136</v>
      </c>
      <c r="Z102" s="17">
        <v>20171120</v>
      </c>
      <c r="AA102" s="17" t="s">
        <v>78</v>
      </c>
      <c r="AB102" s="17">
        <v>1</v>
      </c>
      <c r="AC102" s="17" t="str">
        <f>IFERROR(VLOOKUP(A102,[1]Cruces!AJ:AK,2,0),VLOOKUP(CONCATENATE(X102,AA102),[1]Cruces!G:H,2,0))</f>
        <v>Solicitud de Obra</v>
      </c>
      <c r="AD102" s="17">
        <f t="shared" si="16"/>
        <v>29</v>
      </c>
      <c r="AE102" s="17">
        <f t="shared" si="17"/>
        <v>9</v>
      </c>
      <c r="AF102" s="17">
        <f t="shared" si="18"/>
        <v>2017</v>
      </c>
      <c r="AG102" s="17" t="str">
        <f>IFERROR(VLOOKUP(MID(A102,2,4)*1,[1]Cruces!K:L,2,0),"Verificar")</f>
        <v>Atlántico Norte</v>
      </c>
      <c r="AH102" s="17">
        <f t="shared" ca="1" si="19"/>
        <v>1153</v>
      </c>
      <c r="AI102" s="17" t="str">
        <f>IFERROR(VLOOKUP(U102,[1]Cruces!$O$1:$P$6,2,0),"Sin Orden")</f>
        <v>Resuelta</v>
      </c>
      <c r="AJ102" s="17">
        <f t="shared" si="20"/>
        <v>20</v>
      </c>
      <c r="AK102" s="17">
        <f t="shared" si="21"/>
        <v>11</v>
      </c>
      <c r="AL102" s="17">
        <f t="shared" si="22"/>
        <v>2017</v>
      </c>
      <c r="AM102" s="17">
        <f t="shared" ca="1" si="23"/>
        <v>1101</v>
      </c>
      <c r="AN102" s="18">
        <f>IFERROR(VLOOKUP(R102*1,'[1]Ordenes de Servicio'!G:K,5,0),"No Cruza")</f>
        <v>43066</v>
      </c>
      <c r="AO102" s="17">
        <f t="shared" ca="1" si="24"/>
        <v>52</v>
      </c>
      <c r="AP102" s="17">
        <f t="shared" si="25"/>
        <v>9</v>
      </c>
      <c r="AQ102" s="17">
        <f t="shared" si="26"/>
        <v>10</v>
      </c>
      <c r="AR102" s="17">
        <f t="shared" si="27"/>
        <v>2017</v>
      </c>
      <c r="AS102" s="17">
        <f t="shared" ca="1" si="28"/>
        <v>1143</v>
      </c>
      <c r="AT102" s="17" t="str">
        <f t="shared" ca="1" si="31"/>
        <v>Si</v>
      </c>
      <c r="AU102" s="17">
        <f t="shared" si="29"/>
        <v>42</v>
      </c>
      <c r="AV102" s="17" t="str">
        <f>+VLOOKUP(B102,[1]Cruces!S:T,2,0)</f>
        <v>5. Consultoría / Adjudicación</v>
      </c>
    </row>
    <row r="103" spans="1:48" hidden="1" x14ac:dyDescent="0.25">
      <c r="A103" s="17" t="s">
        <v>358</v>
      </c>
      <c r="B103" s="17" t="s">
        <v>68</v>
      </c>
      <c r="C103" s="17">
        <v>0</v>
      </c>
      <c r="D103" s="17">
        <v>0</v>
      </c>
      <c r="E103" s="17" t="s">
        <v>55</v>
      </c>
      <c r="F103" s="17" t="s">
        <v>107</v>
      </c>
      <c r="G103" s="17" t="s">
        <v>359</v>
      </c>
      <c r="H103" s="17">
        <v>0</v>
      </c>
      <c r="I103" s="17" t="s">
        <v>116</v>
      </c>
      <c r="J103" s="17" t="s">
        <v>59</v>
      </c>
      <c r="K103" s="17" t="s">
        <v>360</v>
      </c>
      <c r="L103" s="17" t="s">
        <v>145</v>
      </c>
      <c r="M103" s="17" t="s">
        <v>146</v>
      </c>
      <c r="N103" s="17" t="s">
        <v>75</v>
      </c>
      <c r="O103" s="17">
        <v>20190424</v>
      </c>
      <c r="P103" s="17">
        <v>20190424</v>
      </c>
      <c r="Q103" s="17">
        <v>9520</v>
      </c>
      <c r="R103" s="17">
        <v>0</v>
      </c>
      <c r="S103" s="17"/>
      <c r="T103" s="17" t="s">
        <v>63</v>
      </c>
      <c r="U103" s="17"/>
      <c r="V103" s="17">
        <f t="shared" si="30"/>
        <v>650</v>
      </c>
      <c r="W103" s="17">
        <v>650000</v>
      </c>
      <c r="X103" s="17" t="s">
        <v>64</v>
      </c>
      <c r="Y103" s="17" t="s">
        <v>150</v>
      </c>
      <c r="Z103" s="17">
        <v>20200318</v>
      </c>
      <c r="AA103" s="17" t="s">
        <v>124</v>
      </c>
      <c r="AB103" s="17">
        <v>1</v>
      </c>
      <c r="AC103" s="17" t="str">
        <f>IFERROR(VLOOKUP(A103,[1]Cruces!AJ:AK,2,0),VLOOKUP(CONCATENATE(X103,AA103),[1]Cruces!G:H,2,0))</f>
        <v>Solicitud de Obra</v>
      </c>
      <c r="AD103" s="17">
        <f t="shared" si="16"/>
        <v>24</v>
      </c>
      <c r="AE103" s="17">
        <f t="shared" si="17"/>
        <v>4</v>
      </c>
      <c r="AF103" s="17">
        <f t="shared" si="18"/>
        <v>2019</v>
      </c>
      <c r="AG103" s="17" t="str">
        <f>IFERROR(VLOOKUP(MID(A103,2,4)*1,[1]Cruces!K:L,2,0),"Verificar")</f>
        <v>Atlántico Sur</v>
      </c>
      <c r="AH103" s="17">
        <f t="shared" ca="1" si="19"/>
        <v>581</v>
      </c>
      <c r="AI103" s="17" t="str">
        <f>IFERROR(VLOOKUP(U103,[1]Cruces!$O$1:$P$6,2,0),"Sin Orden")</f>
        <v>Sin Orden</v>
      </c>
      <c r="AJ103" s="17">
        <f t="shared" si="20"/>
        <v>18</v>
      </c>
      <c r="AK103" s="17">
        <f t="shared" si="21"/>
        <v>3</v>
      </c>
      <c r="AL103" s="17">
        <f t="shared" si="22"/>
        <v>2020</v>
      </c>
      <c r="AM103" s="17">
        <f t="shared" ca="1" si="23"/>
        <v>252</v>
      </c>
      <c r="AN103" s="18" t="str">
        <f>IFERROR(VLOOKUP(R103*1,'[1]Ordenes de Servicio'!G:K,5,0),"No Cruza")</f>
        <v>No Cruza</v>
      </c>
      <c r="AO103" s="17">
        <f t="shared" ca="1" si="24"/>
        <v>252</v>
      </c>
      <c r="AP103" s="17">
        <f t="shared" si="25"/>
        <v>24</v>
      </c>
      <c r="AQ103" s="17">
        <f t="shared" si="26"/>
        <v>4</v>
      </c>
      <c r="AR103" s="17">
        <f t="shared" si="27"/>
        <v>2019</v>
      </c>
      <c r="AS103" s="17">
        <f t="shared" ca="1" si="28"/>
        <v>581</v>
      </c>
      <c r="AT103" s="17" t="str">
        <f t="shared" ca="1" si="31"/>
        <v>Si</v>
      </c>
      <c r="AU103" s="17">
        <f t="shared" si="29"/>
        <v>329</v>
      </c>
      <c r="AV103" s="17" t="str">
        <f>+VLOOKUP(B103,[1]Cruces!S:T,2,0)</f>
        <v>5. Consultoría / Adjudicación</v>
      </c>
    </row>
    <row r="104" spans="1:48" hidden="1" x14ac:dyDescent="0.25">
      <c r="A104" s="17" t="s">
        <v>361</v>
      </c>
      <c r="B104" s="17" t="s">
        <v>296</v>
      </c>
      <c r="C104" s="17">
        <v>0</v>
      </c>
      <c r="D104" s="17">
        <v>0</v>
      </c>
      <c r="E104" s="17" t="s">
        <v>55</v>
      </c>
      <c r="F104" s="17" t="s">
        <v>107</v>
      </c>
      <c r="G104" s="17" t="s">
        <v>362</v>
      </c>
      <c r="H104" s="17">
        <v>0</v>
      </c>
      <c r="I104" s="17" t="s">
        <v>116</v>
      </c>
      <c r="J104" s="17" t="s">
        <v>59</v>
      </c>
      <c r="K104" s="17" t="s">
        <v>363</v>
      </c>
      <c r="L104" s="17" t="s">
        <v>111</v>
      </c>
      <c r="M104" s="17" t="s">
        <v>112</v>
      </c>
      <c r="N104" s="17" t="s">
        <v>301</v>
      </c>
      <c r="O104" s="17">
        <v>20201118</v>
      </c>
      <c r="P104" s="17">
        <v>20201120</v>
      </c>
      <c r="Q104" s="17">
        <v>9510</v>
      </c>
      <c r="R104" s="17">
        <v>0</v>
      </c>
      <c r="S104" s="17"/>
      <c r="T104" s="17" t="s">
        <v>63</v>
      </c>
      <c r="U104" s="17"/>
      <c r="V104" s="17">
        <f t="shared" si="30"/>
        <v>37.5</v>
      </c>
      <c r="W104" s="17">
        <v>37500</v>
      </c>
      <c r="X104" s="17" t="s">
        <v>64</v>
      </c>
      <c r="Y104" s="17" t="s">
        <v>296</v>
      </c>
      <c r="Z104" s="17">
        <v>20201120</v>
      </c>
      <c r="AA104" s="17" t="s">
        <v>78</v>
      </c>
      <c r="AB104" s="17">
        <v>1</v>
      </c>
      <c r="AC104" s="17" t="str">
        <f>IFERROR(VLOOKUP(A104,[1]Cruces!AJ:AK,2,0),VLOOKUP(CONCATENATE(X104,AA104),[1]Cruces!G:H,2,0))</f>
        <v>Solicitud de Obra</v>
      </c>
      <c r="AD104" s="17">
        <f t="shared" si="16"/>
        <v>18</v>
      </c>
      <c r="AE104" s="17">
        <f t="shared" si="17"/>
        <v>11</v>
      </c>
      <c r="AF104" s="17">
        <f t="shared" si="18"/>
        <v>2020</v>
      </c>
      <c r="AG104" s="17" t="str">
        <f>IFERROR(VLOOKUP(MID(A104,2,4)*1,[1]Cruces!K:L,2,0),"Verificar")</f>
        <v>Atlántico Norte</v>
      </c>
      <c r="AH104" s="17">
        <f t="shared" ca="1" si="19"/>
        <v>7</v>
      </c>
      <c r="AI104" s="17" t="str">
        <f>IFERROR(VLOOKUP(U104,[1]Cruces!$O$1:$P$6,2,0),"Sin Orden")</f>
        <v>Sin Orden</v>
      </c>
      <c r="AJ104" s="17">
        <f t="shared" si="20"/>
        <v>20</v>
      </c>
      <c r="AK104" s="17">
        <f t="shared" si="21"/>
        <v>11</v>
      </c>
      <c r="AL104" s="17">
        <f t="shared" si="22"/>
        <v>2020</v>
      </c>
      <c r="AM104" s="17">
        <f t="shared" ca="1" si="23"/>
        <v>5</v>
      </c>
      <c r="AN104" s="18" t="str">
        <f>IFERROR(VLOOKUP(R104*1,'[1]Ordenes de Servicio'!G:K,5,0),"No Cruza")</f>
        <v>No Cruza</v>
      </c>
      <c r="AO104" s="17">
        <f t="shared" ca="1" si="24"/>
        <v>5</v>
      </c>
      <c r="AP104" s="17">
        <f t="shared" si="25"/>
        <v>20</v>
      </c>
      <c r="AQ104" s="17">
        <f t="shared" si="26"/>
        <v>11</v>
      </c>
      <c r="AR104" s="17">
        <f t="shared" si="27"/>
        <v>2020</v>
      </c>
      <c r="AS104" s="17">
        <f t="shared" ca="1" si="28"/>
        <v>5</v>
      </c>
      <c r="AT104" s="17" t="str">
        <f t="shared" ca="1" si="31"/>
        <v>No</v>
      </c>
      <c r="AU104" s="17">
        <f t="shared" si="29"/>
        <v>0</v>
      </c>
      <c r="AV104" s="17" t="str">
        <f>+VLOOKUP(B104,[1]Cruces!S:T,2,0)</f>
        <v>3. Evaluación Técnico Ecónomica</v>
      </c>
    </row>
    <row r="105" spans="1:48" hidden="1" x14ac:dyDescent="0.25">
      <c r="A105" s="17" t="s">
        <v>7178</v>
      </c>
      <c r="B105" s="17" t="s">
        <v>6595</v>
      </c>
      <c r="C105" s="17">
        <v>1259877</v>
      </c>
      <c r="D105" s="17">
        <v>35540046</v>
      </c>
      <c r="E105" s="17" t="s">
        <v>93</v>
      </c>
      <c r="F105" s="17" t="s">
        <v>3386</v>
      </c>
      <c r="G105" s="17" t="s">
        <v>7179</v>
      </c>
      <c r="H105" s="17">
        <v>3167392008</v>
      </c>
      <c r="I105" s="17" t="s">
        <v>71</v>
      </c>
      <c r="J105" s="17" t="s">
        <v>7180</v>
      </c>
      <c r="K105" s="17" t="s">
        <v>97</v>
      </c>
      <c r="L105" s="17" t="s">
        <v>7181</v>
      </c>
      <c r="M105" s="17" t="s">
        <v>7182</v>
      </c>
      <c r="N105" s="17" t="s">
        <v>6600</v>
      </c>
      <c r="O105" s="17">
        <v>20200921</v>
      </c>
      <c r="P105" s="17">
        <v>20200923</v>
      </c>
      <c r="Q105" s="17">
        <v>1150</v>
      </c>
      <c r="R105" s="17">
        <v>28153071</v>
      </c>
      <c r="S105" s="17" t="s">
        <v>7072</v>
      </c>
      <c r="T105" s="17" t="s">
        <v>63</v>
      </c>
      <c r="U105" s="17" t="s">
        <v>91</v>
      </c>
      <c r="V105" s="17">
        <f t="shared" si="30"/>
        <v>3</v>
      </c>
      <c r="W105" s="17">
        <v>3000</v>
      </c>
      <c r="X105" s="17" t="s">
        <v>89</v>
      </c>
      <c r="Y105" s="17" t="s">
        <v>6595</v>
      </c>
      <c r="Z105" s="17">
        <v>20200923</v>
      </c>
      <c r="AA105" s="17" t="s">
        <v>1947</v>
      </c>
      <c r="AB105" s="17">
        <v>1</v>
      </c>
      <c r="AC105" s="17" t="str">
        <f>IFERROR(VLOOKUP(A105,[1]Cruces!AJ:AK,2,0),VLOOKUP(CONCATENATE(X105,AA105),[1]Cruces!G:H,2,0))</f>
        <v>Solicitud por BT</v>
      </c>
      <c r="AD105" s="17">
        <f t="shared" si="16"/>
        <v>21</v>
      </c>
      <c r="AE105" s="17">
        <f t="shared" si="17"/>
        <v>9</v>
      </c>
      <c r="AF105" s="17">
        <f t="shared" si="18"/>
        <v>2020</v>
      </c>
      <c r="AG105" s="17" t="str">
        <f>IFERROR(VLOOKUP(MID(A105,2,4)*1,[1]Cruces!K:L,2,0),"Verificar")</f>
        <v>Atlántico Norte</v>
      </c>
      <c r="AH105" s="17">
        <f t="shared" ca="1" si="19"/>
        <v>65</v>
      </c>
      <c r="AI105" s="17" t="str">
        <f>IFERROR(VLOOKUP(U105,[1]Cruces!$O$1:$P$6,2,0),"Sin Orden")</f>
        <v>Resuelta</v>
      </c>
      <c r="AJ105" s="17">
        <f t="shared" si="20"/>
        <v>23</v>
      </c>
      <c r="AK105" s="17">
        <f t="shared" si="21"/>
        <v>9</v>
      </c>
      <c r="AL105" s="17">
        <f t="shared" si="22"/>
        <v>2020</v>
      </c>
      <c r="AM105" s="17">
        <f t="shared" ca="1" si="23"/>
        <v>63</v>
      </c>
      <c r="AN105" s="18" t="str">
        <f>IFERROR(VLOOKUP(R105*1,'[1]Ordenes de Servicio'!G:K,5,0),"No Cruza")</f>
        <v>No Cruza</v>
      </c>
      <c r="AO105" s="17">
        <f t="shared" ca="1" si="24"/>
        <v>2</v>
      </c>
      <c r="AP105" s="17">
        <f t="shared" si="25"/>
        <v>23</v>
      </c>
      <c r="AQ105" s="17">
        <f t="shared" si="26"/>
        <v>9</v>
      </c>
      <c r="AR105" s="17">
        <f t="shared" si="27"/>
        <v>2020</v>
      </c>
      <c r="AS105" s="17">
        <f t="shared" ca="1" si="28"/>
        <v>63</v>
      </c>
      <c r="AT105" s="17" t="str">
        <f t="shared" ca="1" si="31"/>
        <v>No</v>
      </c>
      <c r="AU105" s="17">
        <f t="shared" si="29"/>
        <v>0</v>
      </c>
      <c r="AV105" s="17" t="str">
        <f>+VLOOKUP(B105,[1]Cruces!S:T,2,0)</f>
        <v>7. Ejecución en Campo OS BT</v>
      </c>
    </row>
    <row r="106" spans="1:48" hidden="1" x14ac:dyDescent="0.25">
      <c r="A106" s="17" t="s">
        <v>364</v>
      </c>
      <c r="B106" s="17" t="s">
        <v>68</v>
      </c>
      <c r="C106" s="17">
        <v>0</v>
      </c>
      <c r="D106" s="17">
        <v>0</v>
      </c>
      <c r="E106" s="17" t="s">
        <v>55</v>
      </c>
      <c r="F106" s="17" t="s">
        <v>107</v>
      </c>
      <c r="G106" s="17" t="s">
        <v>365</v>
      </c>
      <c r="H106" s="17">
        <v>0</v>
      </c>
      <c r="I106" s="17" t="s">
        <v>71</v>
      </c>
      <c r="J106" s="17" t="s">
        <v>59</v>
      </c>
      <c r="K106" s="17" t="s">
        <v>366</v>
      </c>
      <c r="L106" s="17" t="s">
        <v>145</v>
      </c>
      <c r="M106" s="17" t="s">
        <v>146</v>
      </c>
      <c r="N106" s="17" t="s">
        <v>75</v>
      </c>
      <c r="O106" s="17">
        <v>20190424</v>
      </c>
      <c r="P106" s="17">
        <v>20190530</v>
      </c>
      <c r="Q106" s="17">
        <v>7542</v>
      </c>
      <c r="R106" s="17">
        <v>26492955</v>
      </c>
      <c r="S106" s="17" t="s">
        <v>76</v>
      </c>
      <c r="T106" s="17" t="s">
        <v>63</v>
      </c>
      <c r="U106" s="17" t="s">
        <v>91</v>
      </c>
      <c r="V106" s="17">
        <f t="shared" si="30"/>
        <v>1</v>
      </c>
      <c r="W106" s="17">
        <v>1000</v>
      </c>
      <c r="X106" s="17" t="s">
        <v>64</v>
      </c>
      <c r="Y106" s="17" t="s">
        <v>150</v>
      </c>
      <c r="Z106" s="17">
        <v>20190710</v>
      </c>
      <c r="AA106" s="17" t="s">
        <v>113</v>
      </c>
      <c r="AB106" s="17">
        <v>1</v>
      </c>
      <c r="AC106" s="17" t="str">
        <f>IFERROR(VLOOKUP(A106,[1]Cruces!AJ:AK,2,0),VLOOKUP(CONCATENATE(X106,AA106),[1]Cruces!G:H,2,0))</f>
        <v>Solicitud de Obra</v>
      </c>
      <c r="AD106" s="17">
        <f t="shared" si="16"/>
        <v>24</v>
      </c>
      <c r="AE106" s="17">
        <f t="shared" si="17"/>
        <v>4</v>
      </c>
      <c r="AF106" s="17">
        <f t="shared" si="18"/>
        <v>2019</v>
      </c>
      <c r="AG106" s="17" t="str">
        <f>IFERROR(VLOOKUP(MID(A106,2,4)*1,[1]Cruces!K:L,2,0),"Verificar")</f>
        <v>Atlántico Sur</v>
      </c>
      <c r="AH106" s="17">
        <f t="shared" ca="1" si="19"/>
        <v>581</v>
      </c>
      <c r="AI106" s="17" t="str">
        <f>IFERROR(VLOOKUP(U106,[1]Cruces!$O$1:$P$6,2,0),"Sin Orden")</f>
        <v>Resuelta</v>
      </c>
      <c r="AJ106" s="17">
        <f t="shared" si="20"/>
        <v>10</v>
      </c>
      <c r="AK106" s="17">
        <f t="shared" si="21"/>
        <v>7</v>
      </c>
      <c r="AL106" s="17">
        <f t="shared" si="22"/>
        <v>2019</v>
      </c>
      <c r="AM106" s="17">
        <f t="shared" ca="1" si="23"/>
        <v>504</v>
      </c>
      <c r="AN106" s="18">
        <f>IFERROR(VLOOKUP(R106*1,'[1]Ordenes de Servicio'!G:K,5,0),"No Cruza")</f>
        <v>43656</v>
      </c>
      <c r="AO106" s="17">
        <f t="shared" ca="1" si="24"/>
        <v>77</v>
      </c>
      <c r="AP106" s="17">
        <f t="shared" si="25"/>
        <v>30</v>
      </c>
      <c r="AQ106" s="17">
        <f t="shared" si="26"/>
        <v>5</v>
      </c>
      <c r="AR106" s="17">
        <f t="shared" si="27"/>
        <v>2019</v>
      </c>
      <c r="AS106" s="17">
        <f t="shared" ca="1" si="28"/>
        <v>545</v>
      </c>
      <c r="AT106" s="17" t="str">
        <f t="shared" ca="1" si="31"/>
        <v>Si</v>
      </c>
      <c r="AU106" s="17">
        <f t="shared" si="29"/>
        <v>41</v>
      </c>
      <c r="AV106" s="17" t="str">
        <f>+VLOOKUP(B106,[1]Cruces!S:T,2,0)</f>
        <v>5. Consultoría / Adjudicación</v>
      </c>
    </row>
    <row r="107" spans="1:48" x14ac:dyDescent="0.25">
      <c r="A107" s="17" t="s">
        <v>367</v>
      </c>
      <c r="B107" s="17" t="s">
        <v>80</v>
      </c>
      <c r="C107" s="17">
        <v>4035547</v>
      </c>
      <c r="D107" s="17">
        <v>0</v>
      </c>
      <c r="E107" s="17" t="s">
        <v>55</v>
      </c>
      <c r="F107" s="17" t="s">
        <v>56</v>
      </c>
      <c r="G107" s="17" t="s">
        <v>368</v>
      </c>
      <c r="H107" s="17">
        <v>3142800</v>
      </c>
      <c r="I107" s="17" t="s">
        <v>116</v>
      </c>
      <c r="J107" s="17" t="s">
        <v>59</v>
      </c>
      <c r="K107" s="17" t="s">
        <v>369</v>
      </c>
      <c r="L107" s="17" t="s">
        <v>117</v>
      </c>
      <c r="M107" s="17" t="s">
        <v>118</v>
      </c>
      <c r="N107" s="17" t="s">
        <v>87</v>
      </c>
      <c r="O107" s="17">
        <v>20191030</v>
      </c>
      <c r="P107" s="17">
        <v>20200312</v>
      </c>
      <c r="Q107" s="17">
        <v>1180</v>
      </c>
      <c r="R107" s="17">
        <v>26936537</v>
      </c>
      <c r="S107" s="17" t="s">
        <v>76</v>
      </c>
      <c r="T107" s="17" t="s">
        <v>63</v>
      </c>
      <c r="U107" s="17" t="s">
        <v>88</v>
      </c>
      <c r="V107" s="17">
        <f t="shared" si="30"/>
        <v>50</v>
      </c>
      <c r="W107" s="17">
        <v>50000</v>
      </c>
      <c r="X107" s="17" t="s">
        <v>89</v>
      </c>
      <c r="Y107" s="17" t="s">
        <v>90</v>
      </c>
      <c r="Z107" s="17">
        <v>20201022</v>
      </c>
      <c r="AA107" s="17" t="s">
        <v>78</v>
      </c>
      <c r="AB107" s="17">
        <v>1</v>
      </c>
      <c r="AC107" s="17" t="str">
        <f>IFERROR(VLOOKUP(A107,[1]Cruces!AJ:AK,2,0),VLOOKUP(CONCATENATE(X107,AA107),[1]Cruces!G:H,2,0))</f>
        <v>Solicitud de Obra</v>
      </c>
      <c r="AD107" s="17">
        <f t="shared" si="16"/>
        <v>30</v>
      </c>
      <c r="AE107" s="17">
        <f t="shared" si="17"/>
        <v>10</v>
      </c>
      <c r="AF107" s="17">
        <f t="shared" si="18"/>
        <v>2019</v>
      </c>
      <c r="AG107" s="17" t="str">
        <f>IFERROR(VLOOKUP(MID(A107,2,4)*1,[1]Cruces!K:L,2,0),"Verificar")</f>
        <v>Atlántico Norte</v>
      </c>
      <c r="AH107" s="17">
        <f t="shared" ca="1" si="19"/>
        <v>392</v>
      </c>
      <c r="AI107" s="17" t="str">
        <f>IFERROR(VLOOKUP(U107,[1]Cruces!$O$1:$P$6,2,0),"Sin Orden")</f>
        <v>Resuelta</v>
      </c>
      <c r="AJ107" s="17">
        <f t="shared" si="20"/>
        <v>22</v>
      </c>
      <c r="AK107" s="17">
        <f t="shared" si="21"/>
        <v>10</v>
      </c>
      <c r="AL107" s="17">
        <f t="shared" si="22"/>
        <v>2020</v>
      </c>
      <c r="AM107" s="17">
        <f t="shared" ca="1" si="23"/>
        <v>34</v>
      </c>
      <c r="AN107" s="18" t="str">
        <f>IFERROR(VLOOKUP(R107*1,'[1]Ordenes de Servicio'!G:K,5,0),"No Cruza")</f>
        <v>No Cruza</v>
      </c>
      <c r="AO107" s="17">
        <f t="shared" ca="1" si="24"/>
        <v>358</v>
      </c>
      <c r="AP107" s="17">
        <f t="shared" si="25"/>
        <v>12</v>
      </c>
      <c r="AQ107" s="17">
        <f t="shared" si="26"/>
        <v>3</v>
      </c>
      <c r="AR107" s="17">
        <f t="shared" si="27"/>
        <v>2020</v>
      </c>
      <c r="AS107" s="17">
        <f t="shared" ca="1" si="28"/>
        <v>258</v>
      </c>
      <c r="AT107" s="17" t="str">
        <f t="shared" ca="1" si="31"/>
        <v>No</v>
      </c>
      <c r="AU107" s="17">
        <f t="shared" si="29"/>
        <v>224</v>
      </c>
      <c r="AV107" s="17" t="str">
        <f>+VLOOKUP(B107,[1]Cruces!S:T,2,0)</f>
        <v>8. Puesta en Servicio</v>
      </c>
    </row>
    <row r="108" spans="1:48" hidden="1" x14ac:dyDescent="0.25">
      <c r="A108" s="17" t="s">
        <v>370</v>
      </c>
      <c r="B108" s="17" t="s">
        <v>68</v>
      </c>
      <c r="C108" s="17">
        <v>0</v>
      </c>
      <c r="D108" s="17">
        <v>0</v>
      </c>
      <c r="E108" s="17" t="s">
        <v>55</v>
      </c>
      <c r="F108" s="17" t="s">
        <v>126</v>
      </c>
      <c r="G108" s="17" t="s">
        <v>371</v>
      </c>
      <c r="H108" s="17">
        <v>0</v>
      </c>
      <c r="I108" s="17" t="s">
        <v>83</v>
      </c>
      <c r="J108" s="17" t="s">
        <v>59</v>
      </c>
      <c r="K108" s="17" t="s">
        <v>329</v>
      </c>
      <c r="L108" s="17" t="s">
        <v>129</v>
      </c>
      <c r="M108" s="17" t="s">
        <v>130</v>
      </c>
      <c r="N108" s="17" t="s">
        <v>75</v>
      </c>
      <c r="O108" s="17">
        <v>20200604</v>
      </c>
      <c r="P108" s="17">
        <v>20200715</v>
      </c>
      <c r="Q108" s="17">
        <v>9331</v>
      </c>
      <c r="R108" s="17">
        <v>27635976</v>
      </c>
      <c r="S108" s="17" t="s">
        <v>100</v>
      </c>
      <c r="T108" s="17" t="s">
        <v>63</v>
      </c>
      <c r="U108" s="17" t="s">
        <v>91</v>
      </c>
      <c r="V108" s="17">
        <f t="shared" si="30"/>
        <v>100</v>
      </c>
      <c r="W108" s="17">
        <v>100000</v>
      </c>
      <c r="X108" s="17" t="s">
        <v>64</v>
      </c>
      <c r="Y108" s="17" t="s">
        <v>282</v>
      </c>
      <c r="Z108" s="17">
        <v>20200718</v>
      </c>
      <c r="AA108" s="17" t="s">
        <v>176</v>
      </c>
      <c r="AB108" s="17">
        <v>1</v>
      </c>
      <c r="AC108" s="17" t="str">
        <f>IFERROR(VLOOKUP(A108,[1]Cruces!AJ:AK,2,0),VLOOKUP(CONCATENATE(X108,AA108),[1]Cruces!G:H,2,0))</f>
        <v>Solicitud de Obra</v>
      </c>
      <c r="AD108" s="17">
        <f t="shared" si="16"/>
        <v>4</v>
      </c>
      <c r="AE108" s="17">
        <f t="shared" si="17"/>
        <v>6</v>
      </c>
      <c r="AF108" s="17">
        <f t="shared" si="18"/>
        <v>2020</v>
      </c>
      <c r="AG108" s="17" t="str">
        <f>IFERROR(VLOOKUP(MID(A108,2,4)*1,[1]Cruces!K:L,2,0),"Verificar")</f>
        <v>Guajira</v>
      </c>
      <c r="AH108" s="17">
        <f t="shared" ca="1" si="19"/>
        <v>174</v>
      </c>
      <c r="AI108" s="17" t="str">
        <f>IFERROR(VLOOKUP(U108,[1]Cruces!$O$1:$P$6,2,0),"Sin Orden")</f>
        <v>Resuelta</v>
      </c>
      <c r="AJ108" s="17">
        <f t="shared" si="20"/>
        <v>18</v>
      </c>
      <c r="AK108" s="17">
        <f t="shared" si="21"/>
        <v>7</v>
      </c>
      <c r="AL108" s="17">
        <f t="shared" si="22"/>
        <v>2020</v>
      </c>
      <c r="AM108" s="17">
        <f t="shared" ca="1" si="23"/>
        <v>130</v>
      </c>
      <c r="AN108" s="18" t="str">
        <f>IFERROR(VLOOKUP(R108*1,'[1]Ordenes de Servicio'!G:K,5,0),"No Cruza")</f>
        <v>No Cruza</v>
      </c>
      <c r="AO108" s="17">
        <f t="shared" ca="1" si="24"/>
        <v>44</v>
      </c>
      <c r="AP108" s="17">
        <f t="shared" si="25"/>
        <v>15</v>
      </c>
      <c r="AQ108" s="17">
        <f t="shared" si="26"/>
        <v>7</v>
      </c>
      <c r="AR108" s="17">
        <f t="shared" si="27"/>
        <v>2020</v>
      </c>
      <c r="AS108" s="17">
        <f t="shared" ca="1" si="28"/>
        <v>133</v>
      </c>
      <c r="AT108" s="17" t="str">
        <f t="shared" ca="1" si="31"/>
        <v>No</v>
      </c>
      <c r="AU108" s="17">
        <f t="shared" si="29"/>
        <v>3</v>
      </c>
      <c r="AV108" s="17" t="str">
        <f>+VLOOKUP(B108,[1]Cruces!S:T,2,0)</f>
        <v>5. Consultoría / Adjudicación</v>
      </c>
    </row>
    <row r="109" spans="1:48" hidden="1" x14ac:dyDescent="0.25">
      <c r="A109" s="17" t="s">
        <v>372</v>
      </c>
      <c r="B109" s="17" t="s">
        <v>68</v>
      </c>
      <c r="C109" s="17">
        <v>0</v>
      </c>
      <c r="D109" s="17">
        <v>0</v>
      </c>
      <c r="E109" s="17" t="s">
        <v>55</v>
      </c>
      <c r="F109" s="17" t="s">
        <v>107</v>
      </c>
      <c r="G109" s="17" t="s">
        <v>373</v>
      </c>
      <c r="H109" s="17">
        <v>3004441687</v>
      </c>
      <c r="I109" s="17" t="s">
        <v>71</v>
      </c>
      <c r="J109" s="17" t="s">
        <v>59</v>
      </c>
      <c r="K109" s="17" t="s">
        <v>97</v>
      </c>
      <c r="L109" s="17" t="s">
        <v>145</v>
      </c>
      <c r="M109" s="17" t="s">
        <v>146</v>
      </c>
      <c r="N109" s="17" t="s">
        <v>75</v>
      </c>
      <c r="O109" s="17">
        <v>20190404</v>
      </c>
      <c r="P109" s="17">
        <v>20190621</v>
      </c>
      <c r="Q109" s="17">
        <v>1210</v>
      </c>
      <c r="R109" s="17">
        <v>26677415</v>
      </c>
      <c r="S109" s="17" t="s">
        <v>76</v>
      </c>
      <c r="T109" s="17" t="s">
        <v>63</v>
      </c>
      <c r="U109" s="17" t="s">
        <v>88</v>
      </c>
      <c r="V109" s="17">
        <f t="shared" si="30"/>
        <v>300</v>
      </c>
      <c r="W109" s="17">
        <v>300000</v>
      </c>
      <c r="X109" s="17" t="s">
        <v>64</v>
      </c>
      <c r="Y109" s="17" t="s">
        <v>150</v>
      </c>
      <c r="Z109" s="17">
        <v>20191112</v>
      </c>
      <c r="AA109" s="17" t="s">
        <v>137</v>
      </c>
      <c r="AB109" s="17">
        <v>1</v>
      </c>
      <c r="AC109" s="17" t="str">
        <f>IFERROR(VLOOKUP(A109,[1]Cruces!AJ:AK,2,0),VLOOKUP(CONCATENATE(X109,AA109),[1]Cruces!G:H,2,0))</f>
        <v>Solicitud de Obra</v>
      </c>
      <c r="AD109" s="17">
        <f t="shared" si="16"/>
        <v>4</v>
      </c>
      <c r="AE109" s="17">
        <f t="shared" si="17"/>
        <v>4</v>
      </c>
      <c r="AF109" s="17">
        <f t="shared" si="18"/>
        <v>2019</v>
      </c>
      <c r="AG109" s="17" t="str">
        <f>IFERROR(VLOOKUP(MID(A109,2,4)*1,[1]Cruces!K:L,2,0),"Verificar")</f>
        <v>Atlántico Sur</v>
      </c>
      <c r="AH109" s="17">
        <f t="shared" ca="1" si="19"/>
        <v>601</v>
      </c>
      <c r="AI109" s="17" t="str">
        <f>IFERROR(VLOOKUP(U109,[1]Cruces!$O$1:$P$6,2,0),"Sin Orden")</f>
        <v>Resuelta</v>
      </c>
      <c r="AJ109" s="17">
        <f t="shared" si="20"/>
        <v>12</v>
      </c>
      <c r="AK109" s="17">
        <f t="shared" si="21"/>
        <v>11</v>
      </c>
      <c r="AL109" s="17">
        <f t="shared" si="22"/>
        <v>2019</v>
      </c>
      <c r="AM109" s="17">
        <f t="shared" ca="1" si="23"/>
        <v>379</v>
      </c>
      <c r="AN109" s="18" t="str">
        <f>IFERROR(VLOOKUP(R109*1,'[1]Ordenes de Servicio'!G:K,5,0),"No Cruza")</f>
        <v>No Cruza</v>
      </c>
      <c r="AO109" s="17">
        <f t="shared" ca="1" si="24"/>
        <v>222</v>
      </c>
      <c r="AP109" s="17">
        <f t="shared" si="25"/>
        <v>21</v>
      </c>
      <c r="AQ109" s="17">
        <f t="shared" si="26"/>
        <v>6</v>
      </c>
      <c r="AR109" s="17">
        <f t="shared" si="27"/>
        <v>2019</v>
      </c>
      <c r="AS109" s="17">
        <f t="shared" ca="1" si="28"/>
        <v>523</v>
      </c>
      <c r="AT109" s="17" t="str">
        <f t="shared" ca="1" si="31"/>
        <v>Si</v>
      </c>
      <c r="AU109" s="17">
        <f t="shared" si="29"/>
        <v>144</v>
      </c>
      <c r="AV109" s="17" t="str">
        <f>+VLOOKUP(B109,[1]Cruces!S:T,2,0)</f>
        <v>5. Consultoría / Adjudicación</v>
      </c>
    </row>
    <row r="110" spans="1:48" x14ac:dyDescent="0.25">
      <c r="A110" s="17" t="s">
        <v>374</v>
      </c>
      <c r="B110" s="17" t="s">
        <v>80</v>
      </c>
      <c r="C110" s="17">
        <v>2000027</v>
      </c>
      <c r="D110" s="17">
        <v>0</v>
      </c>
      <c r="E110" s="17" t="s">
        <v>55</v>
      </c>
      <c r="F110" s="17" t="s">
        <v>94</v>
      </c>
      <c r="G110" s="17" t="s">
        <v>95</v>
      </c>
      <c r="H110" s="17">
        <v>3003360026</v>
      </c>
      <c r="I110" s="17" t="s">
        <v>83</v>
      </c>
      <c r="J110" s="17" t="s">
        <v>59</v>
      </c>
      <c r="K110" s="17" t="s">
        <v>97</v>
      </c>
      <c r="L110" s="17" t="s">
        <v>98</v>
      </c>
      <c r="M110" s="17" t="s">
        <v>99</v>
      </c>
      <c r="N110" s="17" t="s">
        <v>87</v>
      </c>
      <c r="O110" s="17">
        <v>20121211</v>
      </c>
      <c r="P110" s="17">
        <v>20130717</v>
      </c>
      <c r="Q110" s="17">
        <v>1170</v>
      </c>
      <c r="R110" s="17">
        <v>19311851</v>
      </c>
      <c r="S110" s="17" t="s">
        <v>76</v>
      </c>
      <c r="T110" s="17" t="s">
        <v>63</v>
      </c>
      <c r="U110" s="17" t="s">
        <v>91</v>
      </c>
      <c r="V110" s="17">
        <f t="shared" si="30"/>
        <v>225</v>
      </c>
      <c r="W110" s="17">
        <v>225000</v>
      </c>
      <c r="X110" s="17" t="s">
        <v>89</v>
      </c>
      <c r="Y110" s="17" t="s">
        <v>80</v>
      </c>
      <c r="Z110" s="17">
        <v>20130717</v>
      </c>
      <c r="AA110" s="17" t="s">
        <v>101</v>
      </c>
      <c r="AB110" s="17">
        <v>1</v>
      </c>
      <c r="AC110" s="17" t="str">
        <f>IFERROR(VLOOKUP(A110,[1]Cruces!AJ:AK,2,0),VLOOKUP(CONCATENATE(X110,AA110),[1]Cruces!G:H,2,0))</f>
        <v>Solicitud de Obra</v>
      </c>
      <c r="AD110" s="17">
        <f t="shared" si="16"/>
        <v>11</v>
      </c>
      <c r="AE110" s="17">
        <f t="shared" si="17"/>
        <v>12</v>
      </c>
      <c r="AF110" s="17">
        <f t="shared" si="18"/>
        <v>2012</v>
      </c>
      <c r="AG110" s="17" t="str">
        <f>IFERROR(VLOOKUP(MID(A110,2,4)*1,[1]Cruces!K:L,2,0),"Verificar")</f>
        <v>Atlántico Norte</v>
      </c>
      <c r="AH110" s="17">
        <f t="shared" ca="1" si="19"/>
        <v>2906</v>
      </c>
      <c r="AI110" s="17" t="str">
        <f>IFERROR(VLOOKUP(U110,[1]Cruces!$O$1:$P$6,2,0),"Sin Orden")</f>
        <v>Resuelta</v>
      </c>
      <c r="AJ110" s="17">
        <f t="shared" si="20"/>
        <v>17</v>
      </c>
      <c r="AK110" s="17">
        <f t="shared" si="21"/>
        <v>7</v>
      </c>
      <c r="AL110" s="17">
        <f t="shared" si="22"/>
        <v>2013</v>
      </c>
      <c r="AM110" s="17">
        <f t="shared" ca="1" si="23"/>
        <v>2688</v>
      </c>
      <c r="AN110" s="18" t="str">
        <f>IFERROR(VLOOKUP(R110*1,'[1]Ordenes de Servicio'!G:K,5,0),"No Cruza")</f>
        <v>No Cruza</v>
      </c>
      <c r="AO110" s="17">
        <f t="shared" ca="1" si="24"/>
        <v>218</v>
      </c>
      <c r="AP110" s="17">
        <f t="shared" si="25"/>
        <v>17</v>
      </c>
      <c r="AQ110" s="17">
        <f t="shared" si="26"/>
        <v>7</v>
      </c>
      <c r="AR110" s="17">
        <f t="shared" si="27"/>
        <v>2013</v>
      </c>
      <c r="AS110" s="17">
        <f t="shared" ca="1" si="28"/>
        <v>2688</v>
      </c>
      <c r="AT110" s="17" t="str">
        <f t="shared" ca="1" si="31"/>
        <v>Si</v>
      </c>
      <c r="AU110" s="17">
        <f t="shared" si="29"/>
        <v>0</v>
      </c>
      <c r="AV110" s="17" t="str">
        <f>+VLOOKUP(B110,[1]Cruces!S:T,2,0)</f>
        <v>8. Puesta en Servicio</v>
      </c>
    </row>
    <row r="111" spans="1:48" hidden="1" x14ac:dyDescent="0.25">
      <c r="A111" s="17" t="s">
        <v>7183</v>
      </c>
      <c r="B111" s="17" t="s">
        <v>6595</v>
      </c>
      <c r="C111" s="17">
        <v>0</v>
      </c>
      <c r="D111" s="17">
        <v>0</v>
      </c>
      <c r="E111" s="17" t="s">
        <v>55</v>
      </c>
      <c r="F111" s="17" t="s">
        <v>7082</v>
      </c>
      <c r="G111" s="17" t="s">
        <v>7184</v>
      </c>
      <c r="H111" s="17">
        <v>3826378</v>
      </c>
      <c r="I111" s="17" t="s">
        <v>71</v>
      </c>
      <c r="J111" s="17" t="s">
        <v>59</v>
      </c>
      <c r="K111" s="17" t="s">
        <v>7185</v>
      </c>
      <c r="L111" s="17" t="s">
        <v>7140</v>
      </c>
      <c r="M111" s="17" t="s">
        <v>7141</v>
      </c>
      <c r="N111" s="17" t="s">
        <v>6600</v>
      </c>
      <c r="O111" s="17">
        <v>20200306</v>
      </c>
      <c r="P111" s="17">
        <v>20200311</v>
      </c>
      <c r="Q111" s="17">
        <v>9510</v>
      </c>
      <c r="R111" s="17">
        <v>27237785</v>
      </c>
      <c r="S111" s="17" t="s">
        <v>6601</v>
      </c>
      <c r="T111" s="17" t="s">
        <v>63</v>
      </c>
      <c r="U111" s="17" t="s">
        <v>91</v>
      </c>
      <c r="V111" s="17">
        <f t="shared" si="30"/>
        <v>3</v>
      </c>
      <c r="W111" s="17">
        <v>3000</v>
      </c>
      <c r="X111" s="17" t="s">
        <v>7065</v>
      </c>
      <c r="Y111" s="17" t="s">
        <v>150</v>
      </c>
      <c r="Z111" s="17">
        <v>20200520</v>
      </c>
      <c r="AA111" s="17" t="s">
        <v>1947</v>
      </c>
      <c r="AB111" s="17">
        <v>1</v>
      </c>
      <c r="AC111" s="17" t="str">
        <f>IFERROR(VLOOKUP(A111,[1]Cruces!AJ:AK,2,0),VLOOKUP(CONCATENATE(X111,AA111),[1]Cruces!G:H,2,0))</f>
        <v>Solicitud por BT</v>
      </c>
      <c r="AD111" s="17">
        <f t="shared" si="16"/>
        <v>6</v>
      </c>
      <c r="AE111" s="17">
        <f t="shared" si="17"/>
        <v>3</v>
      </c>
      <c r="AF111" s="17">
        <f t="shared" si="18"/>
        <v>2020</v>
      </c>
      <c r="AG111" s="17" t="str">
        <f>IFERROR(VLOOKUP(MID(A111,2,4)*1,[1]Cruces!K:L,2,0),"Verificar")</f>
        <v>Atlántico Norte</v>
      </c>
      <c r="AH111" s="17">
        <f t="shared" ca="1" si="19"/>
        <v>264</v>
      </c>
      <c r="AI111" s="17" t="str">
        <f>IFERROR(VLOOKUP(U111,[1]Cruces!$O$1:$P$6,2,0),"Sin Orden")</f>
        <v>Resuelta</v>
      </c>
      <c r="AJ111" s="17">
        <f t="shared" si="20"/>
        <v>20</v>
      </c>
      <c r="AK111" s="17">
        <f t="shared" si="21"/>
        <v>5</v>
      </c>
      <c r="AL111" s="17">
        <f t="shared" si="22"/>
        <v>2020</v>
      </c>
      <c r="AM111" s="17">
        <f t="shared" ca="1" si="23"/>
        <v>189</v>
      </c>
      <c r="AN111" s="18" t="str">
        <f>IFERROR(VLOOKUP(R111*1,'[1]Ordenes de Servicio'!G:K,5,0),"No Cruza")</f>
        <v>No Cruza</v>
      </c>
      <c r="AO111" s="17">
        <f t="shared" ca="1" si="24"/>
        <v>75</v>
      </c>
      <c r="AP111" s="17">
        <f t="shared" si="25"/>
        <v>11</v>
      </c>
      <c r="AQ111" s="17">
        <f t="shared" si="26"/>
        <v>3</v>
      </c>
      <c r="AR111" s="17">
        <f t="shared" si="27"/>
        <v>2020</v>
      </c>
      <c r="AS111" s="17">
        <f t="shared" ca="1" si="28"/>
        <v>259</v>
      </c>
      <c r="AT111" s="17" t="str">
        <f t="shared" ca="1" si="31"/>
        <v>No</v>
      </c>
      <c r="AU111" s="17">
        <f t="shared" si="29"/>
        <v>70</v>
      </c>
      <c r="AV111" s="17" t="str">
        <f>+VLOOKUP(B111,[1]Cruces!S:T,2,0)</f>
        <v>7. Ejecución en Campo OS BT</v>
      </c>
    </row>
    <row r="112" spans="1:48" hidden="1" x14ac:dyDescent="0.25">
      <c r="A112" s="17" t="s">
        <v>6932</v>
      </c>
      <c r="B112" s="17" t="s">
        <v>68</v>
      </c>
      <c r="C112" s="17">
        <v>0</v>
      </c>
      <c r="D112" s="17">
        <v>0</v>
      </c>
      <c r="E112" s="17" t="s">
        <v>55</v>
      </c>
      <c r="F112" s="17" t="s">
        <v>56</v>
      </c>
      <c r="G112" s="17" t="s">
        <v>6933</v>
      </c>
      <c r="H112" s="17">
        <v>3016717370</v>
      </c>
      <c r="I112" s="17" t="s">
        <v>116</v>
      </c>
      <c r="J112" s="17" t="s">
        <v>59</v>
      </c>
      <c r="K112" s="17" t="s">
        <v>6934</v>
      </c>
      <c r="L112" s="17" t="s">
        <v>255</v>
      </c>
      <c r="M112" s="17" t="s">
        <v>256</v>
      </c>
      <c r="N112" s="17" t="s">
        <v>75</v>
      </c>
      <c r="O112" s="17">
        <v>20200527</v>
      </c>
      <c r="P112" s="17">
        <v>20200610</v>
      </c>
      <c r="Q112" s="17">
        <v>1110</v>
      </c>
      <c r="R112" s="17">
        <v>0</v>
      </c>
      <c r="S112" s="17"/>
      <c r="T112" s="17" t="s">
        <v>63</v>
      </c>
      <c r="U112" s="17"/>
      <c r="V112" s="17">
        <f t="shared" si="30"/>
        <v>2.6</v>
      </c>
      <c r="W112" s="17">
        <v>2600</v>
      </c>
      <c r="X112" s="17" t="s">
        <v>218</v>
      </c>
      <c r="Y112" s="17" t="s">
        <v>105</v>
      </c>
      <c r="Z112" s="17">
        <v>20200610</v>
      </c>
      <c r="AA112" s="17" t="s">
        <v>219</v>
      </c>
      <c r="AB112" s="17">
        <v>1</v>
      </c>
      <c r="AC112" s="17" t="str">
        <f>IFERROR(VLOOKUP(A112,[1]Cruces!AJ:AK,2,0),VLOOKUP(CONCATENATE(X112,AA112),[1]Cruces!G:H,2,0))</f>
        <v>Solicitud CREG 030</v>
      </c>
      <c r="AD112" s="17">
        <f t="shared" si="16"/>
        <v>27</v>
      </c>
      <c r="AE112" s="17">
        <f t="shared" si="17"/>
        <v>5</v>
      </c>
      <c r="AF112" s="17">
        <f t="shared" si="18"/>
        <v>2020</v>
      </c>
      <c r="AG112" s="17" t="str">
        <f>IFERROR(VLOOKUP(MID(A112,2,4)*1,[1]Cruces!K:L,2,0),"Verificar")</f>
        <v>Atlántico Norte</v>
      </c>
      <c r="AH112" s="17">
        <f t="shared" ca="1" si="19"/>
        <v>182</v>
      </c>
      <c r="AI112" s="17" t="str">
        <f>IFERROR(VLOOKUP(U112,[1]Cruces!$O$1:$P$6,2,0),"Sin Orden")</f>
        <v>Sin Orden</v>
      </c>
      <c r="AJ112" s="17">
        <f t="shared" si="20"/>
        <v>10</v>
      </c>
      <c r="AK112" s="17">
        <f t="shared" si="21"/>
        <v>6</v>
      </c>
      <c r="AL112" s="17">
        <f t="shared" si="22"/>
        <v>2020</v>
      </c>
      <c r="AM112" s="17">
        <f t="shared" ca="1" si="23"/>
        <v>168</v>
      </c>
      <c r="AN112" s="18" t="str">
        <f>IFERROR(VLOOKUP(R112*1,'[1]Ordenes de Servicio'!G:K,5,0),"No Cruza")</f>
        <v>No Cruza</v>
      </c>
      <c r="AO112" s="17">
        <f t="shared" ca="1" si="24"/>
        <v>168</v>
      </c>
      <c r="AP112" s="17">
        <f t="shared" si="25"/>
        <v>10</v>
      </c>
      <c r="AQ112" s="17">
        <f t="shared" si="26"/>
        <v>6</v>
      </c>
      <c r="AR112" s="17">
        <f t="shared" si="27"/>
        <v>2020</v>
      </c>
      <c r="AS112" s="17">
        <f t="shared" ca="1" si="28"/>
        <v>168</v>
      </c>
      <c r="AT112" s="17" t="str">
        <f t="shared" ca="1" si="31"/>
        <v>No</v>
      </c>
      <c r="AU112" s="17">
        <f t="shared" si="29"/>
        <v>0</v>
      </c>
      <c r="AV112" s="17" t="str">
        <f>+VLOOKUP(B112,[1]Cruces!S:T,2,0)</f>
        <v>5. Consultoría / Adjudicación</v>
      </c>
    </row>
    <row r="113" spans="1:48" hidden="1" x14ac:dyDescent="0.25">
      <c r="A113" s="17" t="s">
        <v>7186</v>
      </c>
      <c r="B113" s="17" t="s">
        <v>569</v>
      </c>
      <c r="C113" s="17">
        <v>2261649</v>
      </c>
      <c r="D113" s="17">
        <v>20112250</v>
      </c>
      <c r="E113" s="17" t="s">
        <v>93</v>
      </c>
      <c r="F113" s="17" t="s">
        <v>5366</v>
      </c>
      <c r="G113" s="17" t="s">
        <v>7187</v>
      </c>
      <c r="H113" s="17">
        <v>3136508156</v>
      </c>
      <c r="I113" s="17" t="s">
        <v>71</v>
      </c>
      <c r="J113" s="17" t="s">
        <v>7188</v>
      </c>
      <c r="K113" s="17" t="s">
        <v>97</v>
      </c>
      <c r="L113" s="17" t="s">
        <v>5368</v>
      </c>
      <c r="M113" s="17" t="s">
        <v>5369</v>
      </c>
      <c r="N113" s="17" t="s">
        <v>572</v>
      </c>
      <c r="O113" s="17">
        <v>20201119</v>
      </c>
      <c r="P113" s="17">
        <v>20201119</v>
      </c>
      <c r="Q113" s="17">
        <v>1170</v>
      </c>
      <c r="R113" s="17">
        <v>0</v>
      </c>
      <c r="S113" s="17"/>
      <c r="T113" s="17" t="s">
        <v>63</v>
      </c>
      <c r="U113" s="17"/>
      <c r="V113" s="17">
        <f t="shared" si="30"/>
        <v>3</v>
      </c>
      <c r="W113" s="17">
        <v>3000</v>
      </c>
      <c r="X113" s="17" t="s">
        <v>89</v>
      </c>
      <c r="Y113" s="17" t="s">
        <v>569</v>
      </c>
      <c r="Z113" s="17">
        <v>20201119</v>
      </c>
      <c r="AA113" s="17" t="s">
        <v>1947</v>
      </c>
      <c r="AB113" s="17">
        <v>1</v>
      </c>
      <c r="AC113" s="17" t="str">
        <f>IFERROR(VLOOKUP(A113,[1]Cruces!AJ:AK,2,0),VLOOKUP(CONCATENATE(X113,AA113),[1]Cruces!G:H,2,0))</f>
        <v>Solicitud por BT</v>
      </c>
      <c r="AD113" s="17">
        <f t="shared" si="16"/>
        <v>19</v>
      </c>
      <c r="AE113" s="17">
        <f t="shared" si="17"/>
        <v>11</v>
      </c>
      <c r="AF113" s="17">
        <f t="shared" si="18"/>
        <v>2020</v>
      </c>
      <c r="AG113" s="17" t="str">
        <f>IFERROR(VLOOKUP(MID(A113,2,4)*1,[1]Cruces!K:L,2,0),"Verificar")</f>
        <v>Atlántico Norte</v>
      </c>
      <c r="AH113" s="17">
        <f t="shared" ca="1" si="19"/>
        <v>6</v>
      </c>
      <c r="AI113" s="17" t="str">
        <f>IFERROR(VLOOKUP(U113,[1]Cruces!$O$1:$P$6,2,0),"Sin Orden")</f>
        <v>Sin Orden</v>
      </c>
      <c r="AJ113" s="17">
        <f t="shared" si="20"/>
        <v>19</v>
      </c>
      <c r="AK113" s="17">
        <f t="shared" si="21"/>
        <v>11</v>
      </c>
      <c r="AL113" s="17">
        <f t="shared" si="22"/>
        <v>2020</v>
      </c>
      <c r="AM113" s="17">
        <f t="shared" ca="1" si="23"/>
        <v>6</v>
      </c>
      <c r="AN113" s="18" t="str">
        <f>IFERROR(VLOOKUP(R113*1,'[1]Ordenes de Servicio'!G:K,5,0),"No Cruza")</f>
        <v>No Cruza</v>
      </c>
      <c r="AO113" s="17">
        <f t="shared" ca="1" si="24"/>
        <v>6</v>
      </c>
      <c r="AP113" s="17">
        <f t="shared" si="25"/>
        <v>19</v>
      </c>
      <c r="AQ113" s="17">
        <f t="shared" si="26"/>
        <v>11</v>
      </c>
      <c r="AR113" s="17">
        <f t="shared" si="27"/>
        <v>2020</v>
      </c>
      <c r="AS113" s="17">
        <f t="shared" ca="1" si="28"/>
        <v>6</v>
      </c>
      <c r="AT113" s="17" t="str">
        <f t="shared" ca="1" si="31"/>
        <v>No</v>
      </c>
      <c r="AU113" s="17">
        <f t="shared" si="29"/>
        <v>0</v>
      </c>
      <c r="AV113" s="17" t="str">
        <f>+VLOOKUP(B113,[1]Cruces!S:T,2,0)</f>
        <v>1. Solicitud</v>
      </c>
    </row>
    <row r="114" spans="1:48" hidden="1" x14ac:dyDescent="0.25">
      <c r="A114" s="17" t="s">
        <v>375</v>
      </c>
      <c r="B114" s="17" t="s">
        <v>54</v>
      </c>
      <c r="C114" s="17">
        <v>8100307</v>
      </c>
      <c r="D114" s="17">
        <v>0</v>
      </c>
      <c r="E114" s="17" t="s">
        <v>55</v>
      </c>
      <c r="F114" s="17" t="s">
        <v>232</v>
      </c>
      <c r="G114" s="17" t="s">
        <v>376</v>
      </c>
      <c r="H114" s="17">
        <v>0</v>
      </c>
      <c r="I114" s="17" t="s">
        <v>71</v>
      </c>
      <c r="J114" s="17" t="s">
        <v>59</v>
      </c>
      <c r="K114" s="17" t="s">
        <v>377</v>
      </c>
      <c r="L114" s="17" t="s">
        <v>280</v>
      </c>
      <c r="M114" s="17" t="s">
        <v>281</v>
      </c>
      <c r="N114" s="17" t="s">
        <v>62</v>
      </c>
      <c r="O114" s="17">
        <v>20190909</v>
      </c>
      <c r="P114" s="17">
        <v>20190910</v>
      </c>
      <c r="Q114" s="17">
        <v>7541</v>
      </c>
      <c r="R114" s="17">
        <v>26702850</v>
      </c>
      <c r="S114" s="17" t="s">
        <v>100</v>
      </c>
      <c r="T114" s="17" t="s">
        <v>63</v>
      </c>
      <c r="U114" s="17" t="s">
        <v>91</v>
      </c>
      <c r="V114" s="17">
        <f t="shared" si="30"/>
        <v>25</v>
      </c>
      <c r="W114" s="17">
        <v>25000</v>
      </c>
      <c r="X114" s="17" t="s">
        <v>89</v>
      </c>
      <c r="Y114" s="17" t="s">
        <v>150</v>
      </c>
      <c r="Z114" s="17">
        <v>20190917</v>
      </c>
      <c r="AA114" s="17" t="s">
        <v>78</v>
      </c>
      <c r="AB114" s="17">
        <v>1</v>
      </c>
      <c r="AC114" s="17" t="str">
        <f>IFERROR(VLOOKUP(A114,[1]Cruces!AJ:AK,2,0),VLOOKUP(CONCATENATE(X114,AA114),[1]Cruces!G:H,2,0))</f>
        <v>Solicitud de Obra</v>
      </c>
      <c r="AD114" s="17">
        <f t="shared" si="16"/>
        <v>9</v>
      </c>
      <c r="AE114" s="17">
        <f t="shared" si="17"/>
        <v>9</v>
      </c>
      <c r="AF114" s="17">
        <f t="shared" si="18"/>
        <v>2019</v>
      </c>
      <c r="AG114" s="17" t="str">
        <f>IFERROR(VLOOKUP(MID(A114,2,4)*1,[1]Cruces!K:L,2,0),"Verificar")</f>
        <v>Atlántico Sur</v>
      </c>
      <c r="AH114" s="17">
        <f t="shared" ca="1" si="19"/>
        <v>443</v>
      </c>
      <c r="AI114" s="17" t="str">
        <f>IFERROR(VLOOKUP(U114,[1]Cruces!$O$1:$P$6,2,0),"Sin Orden")</f>
        <v>Resuelta</v>
      </c>
      <c r="AJ114" s="17">
        <f t="shared" si="20"/>
        <v>17</v>
      </c>
      <c r="AK114" s="17">
        <f t="shared" si="21"/>
        <v>9</v>
      </c>
      <c r="AL114" s="17">
        <f t="shared" si="22"/>
        <v>2019</v>
      </c>
      <c r="AM114" s="17">
        <f t="shared" ca="1" si="23"/>
        <v>435</v>
      </c>
      <c r="AN114" s="18" t="str">
        <f>IFERROR(VLOOKUP(R114*1,'[1]Ordenes de Servicio'!G:K,5,0),"No Cruza")</f>
        <v>No Cruza</v>
      </c>
      <c r="AO114" s="17">
        <f t="shared" ca="1" si="24"/>
        <v>8</v>
      </c>
      <c r="AP114" s="17">
        <f t="shared" si="25"/>
        <v>10</v>
      </c>
      <c r="AQ114" s="17">
        <f t="shared" si="26"/>
        <v>9</v>
      </c>
      <c r="AR114" s="17">
        <f t="shared" si="27"/>
        <v>2019</v>
      </c>
      <c r="AS114" s="17">
        <f t="shared" ca="1" si="28"/>
        <v>442</v>
      </c>
      <c r="AT114" s="17" t="str">
        <f t="shared" ca="1" si="31"/>
        <v>Si</v>
      </c>
      <c r="AU114" s="17">
        <f t="shared" si="29"/>
        <v>7</v>
      </c>
      <c r="AV114" s="17" t="str">
        <f>+VLOOKUP(B114,[1]Cruces!S:T,2,0)</f>
        <v>4. Presupuesto de Obra</v>
      </c>
    </row>
    <row r="115" spans="1:48" hidden="1" x14ac:dyDescent="0.25">
      <c r="A115" s="17" t="s">
        <v>7189</v>
      </c>
      <c r="B115" s="17" t="s">
        <v>569</v>
      </c>
      <c r="C115" s="17">
        <v>0</v>
      </c>
      <c r="D115" s="17">
        <v>0</v>
      </c>
      <c r="E115" s="17" t="s">
        <v>55</v>
      </c>
      <c r="F115" s="17" t="s">
        <v>932</v>
      </c>
      <c r="G115" s="17" t="s">
        <v>7190</v>
      </c>
      <c r="H115" s="17">
        <v>3205479127</v>
      </c>
      <c r="I115" s="17" t="s">
        <v>71</v>
      </c>
      <c r="J115" s="17" t="s">
        <v>59</v>
      </c>
      <c r="K115" s="17" t="s">
        <v>7191</v>
      </c>
      <c r="L115" s="17" t="s">
        <v>7192</v>
      </c>
      <c r="M115" s="17" t="s">
        <v>7193</v>
      </c>
      <c r="N115" s="17" t="s">
        <v>572</v>
      </c>
      <c r="O115" s="17">
        <v>20200813</v>
      </c>
      <c r="P115" s="17">
        <v>20200813</v>
      </c>
      <c r="Q115" s="17">
        <v>3160</v>
      </c>
      <c r="R115" s="17">
        <v>0</v>
      </c>
      <c r="S115" s="17"/>
      <c r="T115" s="17" t="s">
        <v>63</v>
      </c>
      <c r="U115" s="17"/>
      <c r="V115" s="17">
        <f t="shared" si="30"/>
        <v>1</v>
      </c>
      <c r="W115" s="17">
        <v>1000</v>
      </c>
      <c r="X115" s="17" t="s">
        <v>7065</v>
      </c>
      <c r="Y115" s="17" t="s">
        <v>150</v>
      </c>
      <c r="Z115" s="17">
        <v>20200824</v>
      </c>
      <c r="AA115" s="17" t="s">
        <v>1947</v>
      </c>
      <c r="AB115" s="17">
        <v>1</v>
      </c>
      <c r="AC115" s="17" t="str">
        <f>IFERROR(VLOOKUP(A115,[1]Cruces!AJ:AK,2,0),VLOOKUP(CONCATENATE(X115,AA115),[1]Cruces!G:H,2,0))</f>
        <v>Solicitud por BT</v>
      </c>
      <c r="AD115" s="17">
        <f t="shared" si="16"/>
        <v>13</v>
      </c>
      <c r="AE115" s="17">
        <f t="shared" si="17"/>
        <v>8</v>
      </c>
      <c r="AF115" s="17">
        <f t="shared" si="18"/>
        <v>2020</v>
      </c>
      <c r="AG115" s="17" t="str">
        <f>IFERROR(VLOOKUP(MID(A115,2,4)*1,[1]Cruces!K:L,2,0),"Verificar")</f>
        <v>Verificar</v>
      </c>
      <c r="AH115" s="17">
        <f t="shared" ca="1" si="19"/>
        <v>104</v>
      </c>
      <c r="AI115" s="17" t="str">
        <f>IFERROR(VLOOKUP(U115,[1]Cruces!$O$1:$P$6,2,0),"Sin Orden")</f>
        <v>Sin Orden</v>
      </c>
      <c r="AJ115" s="17">
        <f t="shared" si="20"/>
        <v>24</v>
      </c>
      <c r="AK115" s="17">
        <f t="shared" si="21"/>
        <v>8</v>
      </c>
      <c r="AL115" s="17">
        <f t="shared" si="22"/>
        <v>2020</v>
      </c>
      <c r="AM115" s="17">
        <f t="shared" ca="1" si="23"/>
        <v>93</v>
      </c>
      <c r="AN115" s="18" t="str">
        <f>IFERROR(VLOOKUP(R115*1,'[1]Ordenes de Servicio'!G:K,5,0),"No Cruza")</f>
        <v>No Cruza</v>
      </c>
      <c r="AO115" s="17">
        <f t="shared" ca="1" si="24"/>
        <v>93</v>
      </c>
      <c r="AP115" s="17">
        <f t="shared" si="25"/>
        <v>13</v>
      </c>
      <c r="AQ115" s="17">
        <f t="shared" si="26"/>
        <v>8</v>
      </c>
      <c r="AR115" s="17">
        <f t="shared" si="27"/>
        <v>2020</v>
      </c>
      <c r="AS115" s="17">
        <f t="shared" ca="1" si="28"/>
        <v>104</v>
      </c>
      <c r="AT115" s="17" t="str">
        <f t="shared" ca="1" si="31"/>
        <v>No</v>
      </c>
      <c r="AU115" s="17">
        <f t="shared" si="29"/>
        <v>11</v>
      </c>
      <c r="AV115" s="17" t="str">
        <f>+VLOOKUP(B115,[1]Cruces!S:T,2,0)</f>
        <v>1. Solicitud</v>
      </c>
    </row>
    <row r="116" spans="1:48" hidden="1" x14ac:dyDescent="0.25">
      <c r="A116" s="17" t="s">
        <v>7194</v>
      </c>
      <c r="B116" s="17" t="s">
        <v>1943</v>
      </c>
      <c r="C116" s="17">
        <v>1052653</v>
      </c>
      <c r="D116" s="17">
        <v>10026248</v>
      </c>
      <c r="E116" s="17" t="s">
        <v>93</v>
      </c>
      <c r="F116" s="17" t="s">
        <v>932</v>
      </c>
      <c r="G116" s="17" t="s">
        <v>7195</v>
      </c>
      <c r="H116" s="17" t="s">
        <v>7196</v>
      </c>
      <c r="I116" s="17" t="s">
        <v>71</v>
      </c>
      <c r="J116" s="17" t="s">
        <v>7197</v>
      </c>
      <c r="K116" s="17" t="s">
        <v>97</v>
      </c>
      <c r="L116" s="17" t="s">
        <v>7198</v>
      </c>
      <c r="M116" s="17" t="s">
        <v>7199</v>
      </c>
      <c r="N116" s="17" t="s">
        <v>1946</v>
      </c>
      <c r="O116" s="17">
        <v>20201104</v>
      </c>
      <c r="P116" s="17">
        <v>20201104</v>
      </c>
      <c r="Q116" s="17">
        <v>3410</v>
      </c>
      <c r="R116" s="17">
        <v>28266853</v>
      </c>
      <c r="S116" s="17" t="s">
        <v>7072</v>
      </c>
      <c r="T116" s="17" t="s">
        <v>63</v>
      </c>
      <c r="U116" s="17" t="s">
        <v>77</v>
      </c>
      <c r="V116" s="17">
        <f t="shared" si="30"/>
        <v>3</v>
      </c>
      <c r="W116" s="17">
        <v>3000</v>
      </c>
      <c r="X116" s="17" t="s">
        <v>89</v>
      </c>
      <c r="Y116" s="17" t="s">
        <v>1943</v>
      </c>
      <c r="Z116" s="17">
        <v>20201104</v>
      </c>
      <c r="AA116" s="17" t="s">
        <v>1947</v>
      </c>
      <c r="AB116" s="17">
        <v>1</v>
      </c>
      <c r="AC116" s="17" t="str">
        <f>IFERROR(VLOOKUP(A116,[1]Cruces!AJ:AK,2,0),VLOOKUP(CONCATENATE(X116,AA116),[1]Cruces!G:H,2,0))</f>
        <v>Solicitud por BT</v>
      </c>
      <c r="AD116" s="17">
        <f t="shared" ref="AD116:AD176" si="32">MID(O116,7,2)*1</f>
        <v>4</v>
      </c>
      <c r="AE116" s="17">
        <f t="shared" ref="AE116:AE176" si="33">MID(O116,5,2)*1</f>
        <v>11</v>
      </c>
      <c r="AF116" s="17">
        <f t="shared" ref="AF116:AF176" si="34">MID(O116,1,4)*1</f>
        <v>2020</v>
      </c>
      <c r="AG116" s="17" t="str">
        <f>IFERROR(VLOOKUP(MID(A116,2,4)*1,[1]Cruces!K:L,2,0),"Verificar")</f>
        <v>Magdalena</v>
      </c>
      <c r="AH116" s="17">
        <f t="shared" ref="AH116:AH176" ca="1" si="35">TODAY()-DATE(AF116,AE116,AD116)</f>
        <v>21</v>
      </c>
      <c r="AI116" s="17" t="str">
        <f>IFERROR(VLOOKUP(U116,[1]Cruces!$O$1:$P$6,2,0),"Sin Orden")</f>
        <v>Pendiente</v>
      </c>
      <c r="AJ116" s="17">
        <f t="shared" ref="AJ116:AJ176" si="36">MID(Z116,7,2)*1</f>
        <v>4</v>
      </c>
      <c r="AK116" s="17">
        <f t="shared" ref="AK116:AK176" si="37">MID(Z116,5,2)*1</f>
        <v>11</v>
      </c>
      <c r="AL116" s="17">
        <f t="shared" ref="AL116:AL176" si="38">MID(Z116,1,4)*1</f>
        <v>2020</v>
      </c>
      <c r="AM116" s="17">
        <f t="shared" ref="AM116:AM176" ca="1" si="39">+TODAY()-DATE(AL116,AK116,AJ116)</f>
        <v>21</v>
      </c>
      <c r="AN116" s="18" t="str">
        <f>IFERROR(VLOOKUP(R116*1,'[1]Ordenes de Servicio'!G:K,5,0),"No Cruza")</f>
        <v>No Cruza</v>
      </c>
      <c r="AO116" s="17">
        <f t="shared" ref="AO116:AO176" ca="1" si="40">+IF(AI116="Resuelta",DATE(AL116,AK116,AJ116)-DATE(AF116,AE116,AD116),TODAY()-DATE(AL116,AK116,AJ116))</f>
        <v>21</v>
      </c>
      <c r="AP116" s="17">
        <f t="shared" ref="AP116:AP176" si="41">MID(P116,7,2)*1</f>
        <v>4</v>
      </c>
      <c r="AQ116" s="17">
        <f t="shared" ref="AQ116:AQ176" si="42">MID(P116,5,2)*1</f>
        <v>11</v>
      </c>
      <c r="AR116" s="17">
        <f t="shared" ref="AR116:AR176" si="43">MID(P116,1,4)*1</f>
        <v>2020</v>
      </c>
      <c r="AS116" s="17">
        <f t="shared" ref="AS116:AS176" ca="1" si="44">+TODAY()-DATE(AR116,AQ116,AP116)</f>
        <v>21</v>
      </c>
      <c r="AT116" s="17" t="str">
        <f t="shared" ca="1" si="31"/>
        <v>No</v>
      </c>
      <c r="AU116" s="17">
        <f t="shared" ref="AU116:AU176" si="45">IF(DATE(AL116,AK116,AJ116)-DATE(AR116,AQ116,AP116)&lt;0,DATE(AR116,AQ116,AP116)-DATE(AL116,AK116,AJ116),DATE(AL116,AK116,AJ116)-DATE(AR116,AQ116,AP116))</f>
        <v>0</v>
      </c>
      <c r="AV116" s="17" t="str">
        <f>+VLOOKUP(B116,[1]Cruces!S:T,2,0)</f>
        <v>7. Ejecución en Campo OS BT</v>
      </c>
    </row>
    <row r="117" spans="1:48" hidden="1" x14ac:dyDescent="0.25">
      <c r="A117" s="17" t="s">
        <v>7200</v>
      </c>
      <c r="B117" s="17" t="s">
        <v>1943</v>
      </c>
      <c r="C117" s="17">
        <v>0</v>
      </c>
      <c r="D117" s="17">
        <v>0</v>
      </c>
      <c r="E117" s="17" t="s">
        <v>55</v>
      </c>
      <c r="F117" s="17" t="s">
        <v>5366</v>
      </c>
      <c r="G117" s="17" t="s">
        <v>7201</v>
      </c>
      <c r="H117" s="17">
        <v>3008830757</v>
      </c>
      <c r="I117" s="17" t="s">
        <v>71</v>
      </c>
      <c r="J117" s="17" t="s">
        <v>59</v>
      </c>
      <c r="K117" s="17" t="s">
        <v>97</v>
      </c>
      <c r="L117" s="17" t="s">
        <v>5368</v>
      </c>
      <c r="M117" s="17" t="s">
        <v>5369</v>
      </c>
      <c r="N117" s="17" t="s">
        <v>1946</v>
      </c>
      <c r="O117" s="17">
        <v>20201118</v>
      </c>
      <c r="P117" s="17">
        <v>20201118</v>
      </c>
      <c r="Q117" s="17">
        <v>1170</v>
      </c>
      <c r="R117" s="17">
        <v>28288279</v>
      </c>
      <c r="S117" s="17" t="s">
        <v>6601</v>
      </c>
      <c r="T117" s="17" t="s">
        <v>7091</v>
      </c>
      <c r="U117" s="17" t="s">
        <v>77</v>
      </c>
      <c r="V117" s="17">
        <f t="shared" ref="V117:V177" si="46">+W117/1000</f>
        <v>3</v>
      </c>
      <c r="W117" s="17">
        <v>3000</v>
      </c>
      <c r="X117" s="17" t="s">
        <v>7065</v>
      </c>
      <c r="Y117" s="17" t="s">
        <v>1943</v>
      </c>
      <c r="Z117" s="17">
        <v>20201118</v>
      </c>
      <c r="AA117" s="17" t="s">
        <v>1947</v>
      </c>
      <c r="AB117" s="17">
        <v>1</v>
      </c>
      <c r="AC117" s="17" t="str">
        <f>IFERROR(VLOOKUP(A117,[1]Cruces!AJ:AK,2,0),VLOOKUP(CONCATENATE(X117,AA117),[1]Cruces!G:H,2,0))</f>
        <v>Solicitud por BT</v>
      </c>
      <c r="AD117" s="17">
        <f t="shared" si="32"/>
        <v>18</v>
      </c>
      <c r="AE117" s="17">
        <f t="shared" si="33"/>
        <v>11</v>
      </c>
      <c r="AF117" s="17">
        <f t="shared" si="34"/>
        <v>2020</v>
      </c>
      <c r="AG117" s="17" t="str">
        <f>IFERROR(VLOOKUP(MID(A117,2,4)*1,[1]Cruces!K:L,2,0),"Verificar")</f>
        <v>Atlántico Norte</v>
      </c>
      <c r="AH117" s="17">
        <f t="shared" ca="1" si="35"/>
        <v>7</v>
      </c>
      <c r="AI117" s="17" t="str">
        <f>IFERROR(VLOOKUP(U117,[1]Cruces!$O$1:$P$6,2,0),"Sin Orden")</f>
        <v>Pendiente</v>
      </c>
      <c r="AJ117" s="17">
        <f t="shared" si="36"/>
        <v>18</v>
      </c>
      <c r="AK117" s="17">
        <f t="shared" si="37"/>
        <v>11</v>
      </c>
      <c r="AL117" s="17">
        <f t="shared" si="38"/>
        <v>2020</v>
      </c>
      <c r="AM117" s="17">
        <f t="shared" ca="1" si="39"/>
        <v>7</v>
      </c>
      <c r="AN117" s="18" t="str">
        <f>IFERROR(VLOOKUP(R117*1,'[1]Ordenes de Servicio'!G:K,5,0),"No Cruza")</f>
        <v>No Cruza</v>
      </c>
      <c r="AO117" s="17">
        <f t="shared" ca="1" si="40"/>
        <v>7</v>
      </c>
      <c r="AP117" s="17">
        <f t="shared" si="41"/>
        <v>18</v>
      </c>
      <c r="AQ117" s="17">
        <f t="shared" si="42"/>
        <v>11</v>
      </c>
      <c r="AR117" s="17">
        <f t="shared" si="43"/>
        <v>2020</v>
      </c>
      <c r="AS117" s="17">
        <f t="shared" ca="1" si="44"/>
        <v>7</v>
      </c>
      <c r="AT117" s="17" t="str">
        <f t="shared" ref="AT117:AT177" ca="1" si="47">IF(AS117&gt;359,"Si","No")</f>
        <v>No</v>
      </c>
      <c r="AU117" s="17">
        <f t="shared" si="45"/>
        <v>0</v>
      </c>
      <c r="AV117" s="17" t="str">
        <f>+VLOOKUP(B117,[1]Cruces!S:T,2,0)</f>
        <v>7. Ejecución en Campo OS BT</v>
      </c>
    </row>
    <row r="118" spans="1:48" hidden="1" x14ac:dyDescent="0.25">
      <c r="A118" s="17" t="s">
        <v>378</v>
      </c>
      <c r="B118" s="17" t="s">
        <v>54</v>
      </c>
      <c r="C118" s="17">
        <v>0</v>
      </c>
      <c r="D118" s="17">
        <v>0</v>
      </c>
      <c r="E118" s="17" t="s">
        <v>55</v>
      </c>
      <c r="F118" s="17" t="s">
        <v>232</v>
      </c>
      <c r="G118" s="17" t="s">
        <v>379</v>
      </c>
      <c r="H118" s="17" t="s">
        <v>380</v>
      </c>
      <c r="I118" s="17" t="s">
        <v>116</v>
      </c>
      <c r="J118" s="17" t="s">
        <v>59</v>
      </c>
      <c r="K118" s="17" t="s">
        <v>381</v>
      </c>
      <c r="L118" s="17" t="s">
        <v>280</v>
      </c>
      <c r="M118" s="17" t="s">
        <v>281</v>
      </c>
      <c r="N118" s="17" t="s">
        <v>62</v>
      </c>
      <c r="O118" s="17">
        <v>20200919</v>
      </c>
      <c r="P118" s="17">
        <v>20200929</v>
      </c>
      <c r="Q118" s="17">
        <v>9521</v>
      </c>
      <c r="R118" s="17">
        <v>28163428</v>
      </c>
      <c r="S118" s="17" t="s">
        <v>100</v>
      </c>
      <c r="T118" s="17" t="s">
        <v>63</v>
      </c>
      <c r="U118" s="17" t="s">
        <v>91</v>
      </c>
      <c r="V118" s="17">
        <f t="shared" si="46"/>
        <v>962.5</v>
      </c>
      <c r="W118" s="17">
        <v>962500</v>
      </c>
      <c r="X118" s="17" t="s">
        <v>64</v>
      </c>
      <c r="Y118" s="17" t="s">
        <v>65</v>
      </c>
      <c r="Z118" s="17">
        <v>20200929</v>
      </c>
      <c r="AA118" s="17" t="s">
        <v>101</v>
      </c>
      <c r="AB118" s="17">
        <v>1</v>
      </c>
      <c r="AC118" s="17" t="str">
        <f>IFERROR(VLOOKUP(A118,[1]Cruces!AJ:AK,2,0),VLOOKUP(CONCATENATE(X118,AA118),[1]Cruces!G:H,2,0))</f>
        <v>Solicitud de Obra</v>
      </c>
      <c r="AD118" s="17">
        <f t="shared" si="32"/>
        <v>19</v>
      </c>
      <c r="AE118" s="17">
        <f t="shared" si="33"/>
        <v>9</v>
      </c>
      <c r="AF118" s="17">
        <f t="shared" si="34"/>
        <v>2020</v>
      </c>
      <c r="AG118" s="17" t="str">
        <f>IFERROR(VLOOKUP(MID(A118,2,4)*1,[1]Cruces!K:L,2,0),"Verificar")</f>
        <v>Atlántico Sur</v>
      </c>
      <c r="AH118" s="17">
        <f t="shared" ca="1" si="35"/>
        <v>67</v>
      </c>
      <c r="AI118" s="17" t="str">
        <f>IFERROR(VLOOKUP(U118,[1]Cruces!$O$1:$P$6,2,0),"Sin Orden")</f>
        <v>Resuelta</v>
      </c>
      <c r="AJ118" s="17">
        <f t="shared" si="36"/>
        <v>29</v>
      </c>
      <c r="AK118" s="17">
        <f t="shared" si="37"/>
        <v>9</v>
      </c>
      <c r="AL118" s="17">
        <f t="shared" si="38"/>
        <v>2020</v>
      </c>
      <c r="AM118" s="17">
        <f t="shared" ca="1" si="39"/>
        <v>57</v>
      </c>
      <c r="AN118" s="18" t="str">
        <f>IFERROR(VLOOKUP(R118*1,'[1]Ordenes de Servicio'!G:K,5,0),"No Cruza")</f>
        <v>No Cruza</v>
      </c>
      <c r="AO118" s="17">
        <f t="shared" ca="1" si="40"/>
        <v>10</v>
      </c>
      <c r="AP118" s="17">
        <f t="shared" si="41"/>
        <v>29</v>
      </c>
      <c r="AQ118" s="17">
        <f t="shared" si="42"/>
        <v>9</v>
      </c>
      <c r="AR118" s="17">
        <f t="shared" si="43"/>
        <v>2020</v>
      </c>
      <c r="AS118" s="17">
        <f t="shared" ca="1" si="44"/>
        <v>57</v>
      </c>
      <c r="AT118" s="17" t="str">
        <f t="shared" ca="1" si="47"/>
        <v>No</v>
      </c>
      <c r="AU118" s="17">
        <f t="shared" si="45"/>
        <v>0</v>
      </c>
      <c r="AV118" s="17" t="str">
        <f>+VLOOKUP(B118,[1]Cruces!S:T,2,0)</f>
        <v>4. Presupuesto de Obra</v>
      </c>
    </row>
    <row r="119" spans="1:48" hidden="1" x14ac:dyDescent="0.25">
      <c r="A119" s="17" t="s">
        <v>382</v>
      </c>
      <c r="B119" s="17" t="s">
        <v>68</v>
      </c>
      <c r="C119" s="17">
        <v>0</v>
      </c>
      <c r="D119" s="17">
        <v>0</v>
      </c>
      <c r="E119" s="17" t="s">
        <v>55</v>
      </c>
      <c r="F119" s="17" t="s">
        <v>126</v>
      </c>
      <c r="G119" s="17" t="s">
        <v>383</v>
      </c>
      <c r="H119" s="17">
        <v>0</v>
      </c>
      <c r="I119" s="17" t="s">
        <v>71</v>
      </c>
      <c r="J119" s="17" t="s">
        <v>59</v>
      </c>
      <c r="K119" s="17" t="s">
        <v>97</v>
      </c>
      <c r="L119" s="17" t="s">
        <v>129</v>
      </c>
      <c r="M119" s="17" t="s">
        <v>130</v>
      </c>
      <c r="N119" s="17" t="s">
        <v>75</v>
      </c>
      <c r="O119" s="17">
        <v>20200518</v>
      </c>
      <c r="P119" s="17">
        <v>20200624</v>
      </c>
      <c r="Q119" s="17">
        <v>9332</v>
      </c>
      <c r="R119" s="17">
        <v>27512437</v>
      </c>
      <c r="S119" s="17" t="s">
        <v>100</v>
      </c>
      <c r="T119" s="17" t="s">
        <v>63</v>
      </c>
      <c r="U119" s="17" t="s">
        <v>91</v>
      </c>
      <c r="V119" s="17">
        <f t="shared" si="46"/>
        <v>50</v>
      </c>
      <c r="W119" s="17">
        <v>50000</v>
      </c>
      <c r="X119" s="17" t="s">
        <v>64</v>
      </c>
      <c r="Y119" s="17" t="s">
        <v>136</v>
      </c>
      <c r="Z119" s="17">
        <v>20200701</v>
      </c>
      <c r="AA119" s="17" t="s">
        <v>78</v>
      </c>
      <c r="AB119" s="17">
        <v>1</v>
      </c>
      <c r="AC119" s="17" t="str">
        <f>IFERROR(VLOOKUP(A119,[1]Cruces!AJ:AK,2,0),VLOOKUP(CONCATENATE(X119,AA119),[1]Cruces!G:H,2,0))</f>
        <v>Solicitud de Obra</v>
      </c>
      <c r="AD119" s="17">
        <f t="shared" si="32"/>
        <v>18</v>
      </c>
      <c r="AE119" s="17">
        <f t="shared" si="33"/>
        <v>5</v>
      </c>
      <c r="AF119" s="17">
        <f t="shared" si="34"/>
        <v>2020</v>
      </c>
      <c r="AG119" s="17" t="str">
        <f>IFERROR(VLOOKUP(MID(A119,2,4)*1,[1]Cruces!K:L,2,0),"Verificar")</f>
        <v>Guajira</v>
      </c>
      <c r="AH119" s="17">
        <f t="shared" ca="1" si="35"/>
        <v>191</v>
      </c>
      <c r="AI119" s="17" t="str">
        <f>IFERROR(VLOOKUP(U119,[1]Cruces!$O$1:$P$6,2,0),"Sin Orden")</f>
        <v>Resuelta</v>
      </c>
      <c r="AJ119" s="17">
        <f t="shared" si="36"/>
        <v>1</v>
      </c>
      <c r="AK119" s="17">
        <f t="shared" si="37"/>
        <v>7</v>
      </c>
      <c r="AL119" s="17">
        <f t="shared" si="38"/>
        <v>2020</v>
      </c>
      <c r="AM119" s="17">
        <f t="shared" ca="1" si="39"/>
        <v>147</v>
      </c>
      <c r="AN119" s="18" t="str">
        <f>IFERROR(VLOOKUP(R119*1,'[1]Ordenes de Servicio'!G:K,5,0),"No Cruza")</f>
        <v>No Cruza</v>
      </c>
      <c r="AO119" s="17">
        <f t="shared" ca="1" si="40"/>
        <v>44</v>
      </c>
      <c r="AP119" s="17">
        <f t="shared" si="41"/>
        <v>24</v>
      </c>
      <c r="AQ119" s="17">
        <f t="shared" si="42"/>
        <v>6</v>
      </c>
      <c r="AR119" s="17">
        <f t="shared" si="43"/>
        <v>2020</v>
      </c>
      <c r="AS119" s="17">
        <f t="shared" ca="1" si="44"/>
        <v>154</v>
      </c>
      <c r="AT119" s="17" t="str">
        <f t="shared" ca="1" si="47"/>
        <v>No</v>
      </c>
      <c r="AU119" s="17">
        <f t="shared" si="45"/>
        <v>7</v>
      </c>
      <c r="AV119" s="17" t="str">
        <f>+VLOOKUP(B119,[1]Cruces!S:T,2,0)</f>
        <v>5. Consultoría / Adjudicación</v>
      </c>
    </row>
    <row r="120" spans="1:48" hidden="1" x14ac:dyDescent="0.25">
      <c r="A120" s="17" t="s">
        <v>384</v>
      </c>
      <c r="B120" s="17" t="s">
        <v>68</v>
      </c>
      <c r="C120" s="17">
        <v>0</v>
      </c>
      <c r="D120" s="17">
        <v>0</v>
      </c>
      <c r="E120" s="17" t="s">
        <v>55</v>
      </c>
      <c r="F120" s="17" t="s">
        <v>81</v>
      </c>
      <c r="G120" s="17" t="s">
        <v>385</v>
      </c>
      <c r="H120" s="17">
        <v>3126105241</v>
      </c>
      <c r="I120" s="17" t="s">
        <v>116</v>
      </c>
      <c r="J120" s="17" t="s">
        <v>59</v>
      </c>
      <c r="K120" s="17" t="s">
        <v>386</v>
      </c>
      <c r="L120" s="17" t="s">
        <v>85</v>
      </c>
      <c r="M120" s="17" t="s">
        <v>86</v>
      </c>
      <c r="N120" s="17" t="s">
        <v>75</v>
      </c>
      <c r="O120" s="17">
        <v>20181026</v>
      </c>
      <c r="P120" s="17">
        <v>20190121</v>
      </c>
      <c r="Q120" s="17">
        <v>3440</v>
      </c>
      <c r="R120" s="17">
        <v>26052866</v>
      </c>
      <c r="S120" s="17" t="s">
        <v>76</v>
      </c>
      <c r="T120" s="17" t="s">
        <v>63</v>
      </c>
      <c r="U120" s="17" t="s">
        <v>88</v>
      </c>
      <c r="V120" s="17">
        <f t="shared" si="46"/>
        <v>25</v>
      </c>
      <c r="W120" s="17">
        <v>25000</v>
      </c>
      <c r="X120" s="17" t="s">
        <v>64</v>
      </c>
      <c r="Y120" s="17" t="s">
        <v>105</v>
      </c>
      <c r="Z120" s="17">
        <v>20190220</v>
      </c>
      <c r="AA120" s="17" t="s">
        <v>78</v>
      </c>
      <c r="AB120" s="17">
        <v>1</v>
      </c>
      <c r="AC120" s="17" t="str">
        <f>IFERROR(VLOOKUP(A120,[1]Cruces!AJ:AK,2,0),VLOOKUP(CONCATENATE(X120,AA120),[1]Cruces!G:H,2,0))</f>
        <v>Solicitud de Obra</v>
      </c>
      <c r="AD120" s="17">
        <f t="shared" si="32"/>
        <v>26</v>
      </c>
      <c r="AE120" s="17">
        <f t="shared" si="33"/>
        <v>10</v>
      </c>
      <c r="AF120" s="17">
        <f t="shared" si="34"/>
        <v>2018</v>
      </c>
      <c r="AG120" s="17" t="str">
        <f>IFERROR(VLOOKUP(MID(A120,2,4)*1,[1]Cruces!K:L,2,0),"Verificar")</f>
        <v>Magdalena</v>
      </c>
      <c r="AH120" s="17">
        <f t="shared" ca="1" si="35"/>
        <v>761</v>
      </c>
      <c r="AI120" s="17" t="str">
        <f>IFERROR(VLOOKUP(U120,[1]Cruces!$O$1:$P$6,2,0),"Sin Orden")</f>
        <v>Resuelta</v>
      </c>
      <c r="AJ120" s="17">
        <f t="shared" si="36"/>
        <v>20</v>
      </c>
      <c r="AK120" s="17">
        <f t="shared" si="37"/>
        <v>2</v>
      </c>
      <c r="AL120" s="17">
        <f t="shared" si="38"/>
        <v>2019</v>
      </c>
      <c r="AM120" s="17">
        <f t="shared" ca="1" si="39"/>
        <v>644</v>
      </c>
      <c r="AN120" s="18" t="str">
        <f>IFERROR(VLOOKUP(R120*1,'[1]Ordenes de Servicio'!G:K,5,0),"No Cruza")</f>
        <v>No Cruza</v>
      </c>
      <c r="AO120" s="17">
        <f t="shared" ca="1" si="40"/>
        <v>117</v>
      </c>
      <c r="AP120" s="17">
        <f t="shared" si="41"/>
        <v>21</v>
      </c>
      <c r="AQ120" s="17">
        <f t="shared" si="42"/>
        <v>1</v>
      </c>
      <c r="AR120" s="17">
        <f t="shared" si="43"/>
        <v>2019</v>
      </c>
      <c r="AS120" s="17">
        <f t="shared" ca="1" si="44"/>
        <v>674</v>
      </c>
      <c r="AT120" s="17" t="str">
        <f t="shared" ca="1" si="47"/>
        <v>Si</v>
      </c>
      <c r="AU120" s="17">
        <f t="shared" si="45"/>
        <v>30</v>
      </c>
      <c r="AV120" s="17" t="str">
        <f>+VLOOKUP(B120,[1]Cruces!S:T,2,0)</f>
        <v>5. Consultoría / Adjudicación</v>
      </c>
    </row>
    <row r="121" spans="1:48" hidden="1" x14ac:dyDescent="0.25">
      <c r="A121" s="17" t="s">
        <v>7202</v>
      </c>
      <c r="B121" s="17" t="s">
        <v>6595</v>
      </c>
      <c r="C121" s="17">
        <v>0</v>
      </c>
      <c r="D121" s="17">
        <v>0</v>
      </c>
      <c r="E121" s="17" t="s">
        <v>55</v>
      </c>
      <c r="F121" s="17" t="s">
        <v>69</v>
      </c>
      <c r="G121" s="17" t="s">
        <v>7203</v>
      </c>
      <c r="H121" s="17">
        <v>0</v>
      </c>
      <c r="I121" s="17" t="s">
        <v>182</v>
      </c>
      <c r="J121" s="17" t="s">
        <v>59</v>
      </c>
      <c r="K121" s="17" t="s">
        <v>7204</v>
      </c>
      <c r="L121" s="17" t="s">
        <v>501</v>
      </c>
      <c r="M121" s="17" t="s">
        <v>502</v>
      </c>
      <c r="N121" s="17" t="s">
        <v>6600</v>
      </c>
      <c r="O121" s="17">
        <v>20201103</v>
      </c>
      <c r="P121" s="17">
        <v>20201106</v>
      </c>
      <c r="Q121" s="17">
        <v>1210</v>
      </c>
      <c r="R121" s="17">
        <v>28265791</v>
      </c>
      <c r="S121" s="17" t="s">
        <v>6601</v>
      </c>
      <c r="T121" s="17" t="s">
        <v>63</v>
      </c>
      <c r="U121" s="17" t="s">
        <v>91</v>
      </c>
      <c r="V121" s="17">
        <f t="shared" si="46"/>
        <v>3</v>
      </c>
      <c r="W121" s="17">
        <v>3000</v>
      </c>
      <c r="X121" s="17" t="s">
        <v>7065</v>
      </c>
      <c r="Y121" s="17" t="s">
        <v>6595</v>
      </c>
      <c r="Z121" s="17">
        <v>20201106</v>
      </c>
      <c r="AA121" s="17" t="s">
        <v>1947</v>
      </c>
      <c r="AB121" s="17">
        <v>1</v>
      </c>
      <c r="AC121" s="17" t="str">
        <f>IFERROR(VLOOKUP(A121,[1]Cruces!AJ:AK,2,0),VLOOKUP(CONCATENATE(X121,AA121),[1]Cruces!G:H,2,0))</f>
        <v>Solicitud por BT</v>
      </c>
      <c r="AD121" s="17">
        <f t="shared" si="32"/>
        <v>3</v>
      </c>
      <c r="AE121" s="17">
        <f t="shared" si="33"/>
        <v>11</v>
      </c>
      <c r="AF121" s="17">
        <f t="shared" si="34"/>
        <v>2020</v>
      </c>
      <c r="AG121" s="17" t="str">
        <f>IFERROR(VLOOKUP(MID(A121,2,4)*1,[1]Cruces!K:L,2,0),"Verificar")</f>
        <v>Atlántico Sur</v>
      </c>
      <c r="AH121" s="17">
        <f t="shared" ca="1" si="35"/>
        <v>22</v>
      </c>
      <c r="AI121" s="17" t="str">
        <f>IFERROR(VLOOKUP(U121,[1]Cruces!$O$1:$P$6,2,0),"Sin Orden")</f>
        <v>Resuelta</v>
      </c>
      <c r="AJ121" s="17">
        <f t="shared" si="36"/>
        <v>6</v>
      </c>
      <c r="AK121" s="17">
        <f t="shared" si="37"/>
        <v>11</v>
      </c>
      <c r="AL121" s="17">
        <f t="shared" si="38"/>
        <v>2020</v>
      </c>
      <c r="AM121" s="17">
        <f t="shared" ca="1" si="39"/>
        <v>19</v>
      </c>
      <c r="AN121" s="18" t="str">
        <f>IFERROR(VLOOKUP(R121*1,'[1]Ordenes de Servicio'!G:K,5,0),"No Cruza")</f>
        <v>No Cruza</v>
      </c>
      <c r="AO121" s="17">
        <f t="shared" ca="1" si="40"/>
        <v>3</v>
      </c>
      <c r="AP121" s="17">
        <f t="shared" si="41"/>
        <v>6</v>
      </c>
      <c r="AQ121" s="17">
        <f t="shared" si="42"/>
        <v>11</v>
      </c>
      <c r="AR121" s="17">
        <f t="shared" si="43"/>
        <v>2020</v>
      </c>
      <c r="AS121" s="17">
        <f t="shared" ca="1" si="44"/>
        <v>19</v>
      </c>
      <c r="AT121" s="17" t="str">
        <f t="shared" ca="1" si="47"/>
        <v>No</v>
      </c>
      <c r="AU121" s="17">
        <f t="shared" si="45"/>
        <v>0</v>
      </c>
      <c r="AV121" s="17" t="str">
        <f>+VLOOKUP(B121,[1]Cruces!S:T,2,0)</f>
        <v>7. Ejecución en Campo OS BT</v>
      </c>
    </row>
    <row r="122" spans="1:48" hidden="1" x14ac:dyDescent="0.25">
      <c r="A122" s="17" t="s">
        <v>387</v>
      </c>
      <c r="B122" s="17" t="s">
        <v>54</v>
      </c>
      <c r="C122" s="17">
        <v>5627643</v>
      </c>
      <c r="D122" s="17">
        <v>25641617</v>
      </c>
      <c r="E122" s="17" t="s">
        <v>93</v>
      </c>
      <c r="F122" s="17" t="s">
        <v>126</v>
      </c>
      <c r="G122" s="17" t="s">
        <v>388</v>
      </c>
      <c r="H122" s="17" t="s">
        <v>389</v>
      </c>
      <c r="I122" s="17" t="s">
        <v>182</v>
      </c>
      <c r="J122" s="17" t="s">
        <v>390</v>
      </c>
      <c r="K122" s="17" t="s">
        <v>391</v>
      </c>
      <c r="L122" s="17" t="s">
        <v>129</v>
      </c>
      <c r="M122" s="17" t="s">
        <v>130</v>
      </c>
      <c r="N122" s="17" t="s">
        <v>62</v>
      </c>
      <c r="O122" s="17">
        <v>20200318</v>
      </c>
      <c r="P122" s="17">
        <v>20200320</v>
      </c>
      <c r="Q122" s="17">
        <v>3310</v>
      </c>
      <c r="R122" s="17">
        <v>27283396</v>
      </c>
      <c r="S122" s="17" t="s">
        <v>100</v>
      </c>
      <c r="T122" s="17" t="s">
        <v>63</v>
      </c>
      <c r="U122" s="17" t="s">
        <v>91</v>
      </c>
      <c r="V122" s="17">
        <f t="shared" si="46"/>
        <v>112.5</v>
      </c>
      <c r="W122" s="17">
        <v>112500</v>
      </c>
      <c r="X122" s="17" t="s">
        <v>89</v>
      </c>
      <c r="Y122" s="17" t="s">
        <v>65</v>
      </c>
      <c r="Z122" s="17">
        <v>20200320</v>
      </c>
      <c r="AA122" s="17" t="s">
        <v>78</v>
      </c>
      <c r="AB122" s="17">
        <v>1</v>
      </c>
      <c r="AC122" s="17" t="str">
        <f>IFERROR(VLOOKUP(A122,[1]Cruces!AJ:AK,2,0),VLOOKUP(CONCATENATE(X122,AA122),[1]Cruces!G:H,2,0))</f>
        <v>Solicitud de Obra</v>
      </c>
      <c r="AD122" s="17">
        <f t="shared" si="32"/>
        <v>18</v>
      </c>
      <c r="AE122" s="17">
        <f t="shared" si="33"/>
        <v>3</v>
      </c>
      <c r="AF122" s="17">
        <f t="shared" si="34"/>
        <v>2020</v>
      </c>
      <c r="AG122" s="17" t="str">
        <f>IFERROR(VLOOKUP(MID(A122,2,4)*1,[1]Cruces!K:L,2,0),"Verificar")</f>
        <v>Guajira</v>
      </c>
      <c r="AH122" s="17">
        <f t="shared" ca="1" si="35"/>
        <v>252</v>
      </c>
      <c r="AI122" s="17" t="str">
        <f>IFERROR(VLOOKUP(U122,[1]Cruces!$O$1:$P$6,2,0),"Sin Orden")</f>
        <v>Resuelta</v>
      </c>
      <c r="AJ122" s="17">
        <f t="shared" si="36"/>
        <v>20</v>
      </c>
      <c r="AK122" s="17">
        <f t="shared" si="37"/>
        <v>3</v>
      </c>
      <c r="AL122" s="17">
        <f t="shared" si="38"/>
        <v>2020</v>
      </c>
      <c r="AM122" s="17">
        <f t="shared" ca="1" si="39"/>
        <v>250</v>
      </c>
      <c r="AN122" s="18" t="str">
        <f>IFERROR(VLOOKUP(R122*1,'[1]Ordenes de Servicio'!G:K,5,0),"No Cruza")</f>
        <v>No Cruza</v>
      </c>
      <c r="AO122" s="17">
        <f t="shared" ca="1" si="40"/>
        <v>2</v>
      </c>
      <c r="AP122" s="17">
        <f t="shared" si="41"/>
        <v>20</v>
      </c>
      <c r="AQ122" s="17">
        <f t="shared" si="42"/>
        <v>3</v>
      </c>
      <c r="AR122" s="17">
        <f t="shared" si="43"/>
        <v>2020</v>
      </c>
      <c r="AS122" s="17">
        <f t="shared" ca="1" si="44"/>
        <v>250</v>
      </c>
      <c r="AT122" s="17" t="str">
        <f t="shared" ca="1" si="47"/>
        <v>No</v>
      </c>
      <c r="AU122" s="17">
        <f t="shared" si="45"/>
        <v>0</v>
      </c>
      <c r="AV122" s="17" t="str">
        <f>+VLOOKUP(B122,[1]Cruces!S:T,2,0)</f>
        <v>4. Presupuesto de Obra</v>
      </c>
    </row>
    <row r="123" spans="1:48" hidden="1" x14ac:dyDescent="0.25">
      <c r="A123" s="17" t="s">
        <v>392</v>
      </c>
      <c r="B123" s="17" t="s">
        <v>68</v>
      </c>
      <c r="C123" s="17">
        <v>0</v>
      </c>
      <c r="D123" s="17">
        <v>0</v>
      </c>
      <c r="E123" s="17" t="s">
        <v>55</v>
      </c>
      <c r="F123" s="17" t="s">
        <v>107</v>
      </c>
      <c r="G123" s="17" t="s">
        <v>393</v>
      </c>
      <c r="H123" s="17">
        <v>0</v>
      </c>
      <c r="I123" s="17" t="s">
        <v>71</v>
      </c>
      <c r="J123" s="17" t="s">
        <v>59</v>
      </c>
      <c r="K123" s="19" t="s">
        <v>394</v>
      </c>
      <c r="L123" s="17" t="s">
        <v>117</v>
      </c>
      <c r="M123" s="17" t="s">
        <v>118</v>
      </c>
      <c r="N123" s="17" t="s">
        <v>75</v>
      </c>
      <c r="O123" s="17">
        <v>20200415</v>
      </c>
      <c r="P123" s="17">
        <v>20200511</v>
      </c>
      <c r="Q123" s="17">
        <v>1110</v>
      </c>
      <c r="R123" s="17">
        <v>27320771</v>
      </c>
      <c r="S123" s="17" t="s">
        <v>100</v>
      </c>
      <c r="T123" s="17" t="s">
        <v>63</v>
      </c>
      <c r="U123" s="17" t="s">
        <v>91</v>
      </c>
      <c r="V123" s="17">
        <f t="shared" si="46"/>
        <v>800</v>
      </c>
      <c r="W123" s="17">
        <v>800000</v>
      </c>
      <c r="X123" s="17" t="s">
        <v>64</v>
      </c>
      <c r="Y123" s="17" t="s">
        <v>282</v>
      </c>
      <c r="Z123" s="17">
        <v>20200513</v>
      </c>
      <c r="AA123" s="17" t="s">
        <v>137</v>
      </c>
      <c r="AB123" s="17">
        <v>1</v>
      </c>
      <c r="AC123" s="17" t="str">
        <f>IFERROR(VLOOKUP(A123,[1]Cruces!AJ:AK,2,0),VLOOKUP(CONCATENATE(X123,AA123),[1]Cruces!G:H,2,0))</f>
        <v>Solicitud de Obra</v>
      </c>
      <c r="AD123" s="17">
        <f t="shared" si="32"/>
        <v>15</v>
      </c>
      <c r="AE123" s="17">
        <f t="shared" si="33"/>
        <v>4</v>
      </c>
      <c r="AF123" s="17">
        <f t="shared" si="34"/>
        <v>2020</v>
      </c>
      <c r="AG123" s="17" t="str">
        <f>IFERROR(VLOOKUP(MID(A123,2,4)*1,[1]Cruces!K:L,2,0),"Verificar")</f>
        <v>Atlántico Norte</v>
      </c>
      <c r="AH123" s="17">
        <f t="shared" ca="1" si="35"/>
        <v>224</v>
      </c>
      <c r="AI123" s="17" t="str">
        <f>IFERROR(VLOOKUP(U123,[1]Cruces!$O$1:$P$6,2,0),"Sin Orden")</f>
        <v>Resuelta</v>
      </c>
      <c r="AJ123" s="17">
        <f t="shared" si="36"/>
        <v>13</v>
      </c>
      <c r="AK123" s="17">
        <f t="shared" si="37"/>
        <v>5</v>
      </c>
      <c r="AL123" s="17">
        <f t="shared" si="38"/>
        <v>2020</v>
      </c>
      <c r="AM123" s="17">
        <f t="shared" ca="1" si="39"/>
        <v>196</v>
      </c>
      <c r="AN123" s="18" t="str">
        <f>IFERROR(VLOOKUP(R123*1,'[1]Ordenes de Servicio'!G:K,5,0),"No Cruza")</f>
        <v>No Cruza</v>
      </c>
      <c r="AO123" s="17">
        <f t="shared" ca="1" si="40"/>
        <v>28</v>
      </c>
      <c r="AP123" s="17">
        <f t="shared" si="41"/>
        <v>11</v>
      </c>
      <c r="AQ123" s="17">
        <f t="shared" si="42"/>
        <v>5</v>
      </c>
      <c r="AR123" s="17">
        <f t="shared" si="43"/>
        <v>2020</v>
      </c>
      <c r="AS123" s="17">
        <f t="shared" ca="1" si="44"/>
        <v>198</v>
      </c>
      <c r="AT123" s="17" t="str">
        <f t="shared" ca="1" si="47"/>
        <v>No</v>
      </c>
      <c r="AU123" s="17">
        <f t="shared" si="45"/>
        <v>2</v>
      </c>
      <c r="AV123" s="17" t="str">
        <f>+VLOOKUP(B123,[1]Cruces!S:T,2,0)</f>
        <v>5. Consultoría / Adjudicación</v>
      </c>
    </row>
    <row r="124" spans="1:48" hidden="1" x14ac:dyDescent="0.25">
      <c r="A124" s="17" t="s">
        <v>395</v>
      </c>
      <c r="B124" s="17" t="s">
        <v>68</v>
      </c>
      <c r="C124" s="17">
        <v>0</v>
      </c>
      <c r="D124" s="17">
        <v>0</v>
      </c>
      <c r="E124" s="17" t="s">
        <v>55</v>
      </c>
      <c r="F124" s="17" t="s">
        <v>107</v>
      </c>
      <c r="G124" s="17" t="s">
        <v>178</v>
      </c>
      <c r="H124" s="17">
        <v>0</v>
      </c>
      <c r="I124" s="17" t="s">
        <v>116</v>
      </c>
      <c r="J124" s="17" t="s">
        <v>59</v>
      </c>
      <c r="K124" s="17" t="s">
        <v>396</v>
      </c>
      <c r="L124" s="17" t="s">
        <v>117</v>
      </c>
      <c r="M124" s="17" t="s">
        <v>118</v>
      </c>
      <c r="N124" s="17" t="s">
        <v>75</v>
      </c>
      <c r="O124" s="17">
        <v>20200311</v>
      </c>
      <c r="P124" s="17">
        <v>20200325</v>
      </c>
      <c r="Q124" s="17">
        <v>1180</v>
      </c>
      <c r="R124" s="17">
        <v>27286092</v>
      </c>
      <c r="S124" s="17" t="s">
        <v>100</v>
      </c>
      <c r="T124" s="17" t="s">
        <v>63</v>
      </c>
      <c r="U124" s="17" t="s">
        <v>91</v>
      </c>
      <c r="V124" s="17">
        <f t="shared" si="46"/>
        <v>675</v>
      </c>
      <c r="W124" s="17">
        <v>675000</v>
      </c>
      <c r="X124" s="17" t="s">
        <v>64</v>
      </c>
      <c r="Y124" s="17" t="s">
        <v>68</v>
      </c>
      <c r="Z124" s="17">
        <v>20200325</v>
      </c>
      <c r="AA124" s="17" t="s">
        <v>101</v>
      </c>
      <c r="AB124" s="17">
        <v>1</v>
      </c>
      <c r="AC124" s="17" t="str">
        <f>IFERROR(VLOOKUP(A124,[1]Cruces!AJ:AK,2,0),VLOOKUP(CONCATENATE(X124,AA124),[1]Cruces!G:H,2,0))</f>
        <v>Solicitud de Obra</v>
      </c>
      <c r="AD124" s="17">
        <f t="shared" si="32"/>
        <v>11</v>
      </c>
      <c r="AE124" s="17">
        <f t="shared" si="33"/>
        <v>3</v>
      </c>
      <c r="AF124" s="17">
        <f t="shared" si="34"/>
        <v>2020</v>
      </c>
      <c r="AG124" s="17" t="str">
        <f>IFERROR(VLOOKUP(MID(A124,2,4)*1,[1]Cruces!K:L,2,0),"Verificar")</f>
        <v>Atlántico Norte</v>
      </c>
      <c r="AH124" s="17">
        <f t="shared" ca="1" si="35"/>
        <v>259</v>
      </c>
      <c r="AI124" s="17" t="str">
        <f>IFERROR(VLOOKUP(U124,[1]Cruces!$O$1:$P$6,2,0),"Sin Orden")</f>
        <v>Resuelta</v>
      </c>
      <c r="AJ124" s="17">
        <f t="shared" si="36"/>
        <v>25</v>
      </c>
      <c r="AK124" s="17">
        <f t="shared" si="37"/>
        <v>3</v>
      </c>
      <c r="AL124" s="17">
        <f t="shared" si="38"/>
        <v>2020</v>
      </c>
      <c r="AM124" s="17">
        <f t="shared" ca="1" si="39"/>
        <v>245</v>
      </c>
      <c r="AN124" s="18" t="str">
        <f>IFERROR(VLOOKUP(R124*1,'[1]Ordenes de Servicio'!G:K,5,0),"No Cruza")</f>
        <v>No Cruza</v>
      </c>
      <c r="AO124" s="17">
        <f t="shared" ca="1" si="40"/>
        <v>14</v>
      </c>
      <c r="AP124" s="17">
        <f t="shared" si="41"/>
        <v>25</v>
      </c>
      <c r="AQ124" s="17">
        <f t="shared" si="42"/>
        <v>3</v>
      </c>
      <c r="AR124" s="17">
        <f t="shared" si="43"/>
        <v>2020</v>
      </c>
      <c r="AS124" s="17">
        <f t="shared" ca="1" si="44"/>
        <v>245</v>
      </c>
      <c r="AT124" s="17" t="str">
        <f t="shared" ca="1" si="47"/>
        <v>No</v>
      </c>
      <c r="AU124" s="17">
        <f t="shared" si="45"/>
        <v>0</v>
      </c>
      <c r="AV124" s="17" t="str">
        <f>+VLOOKUP(B124,[1]Cruces!S:T,2,0)</f>
        <v>5. Consultoría / Adjudicación</v>
      </c>
    </row>
    <row r="125" spans="1:48" hidden="1" x14ac:dyDescent="0.25">
      <c r="A125" s="17" t="s">
        <v>7205</v>
      </c>
      <c r="B125" s="17" t="s">
        <v>569</v>
      </c>
      <c r="C125" s="17">
        <v>0</v>
      </c>
      <c r="D125" s="17">
        <v>0</v>
      </c>
      <c r="E125" s="17" t="s">
        <v>55</v>
      </c>
      <c r="F125" s="17" t="s">
        <v>3386</v>
      </c>
      <c r="G125" s="17" t="s">
        <v>7206</v>
      </c>
      <c r="H125" s="17">
        <v>3004585046</v>
      </c>
      <c r="I125" s="17" t="s">
        <v>71</v>
      </c>
      <c r="J125" s="17" t="s">
        <v>59</v>
      </c>
      <c r="K125" s="17" t="s">
        <v>7207</v>
      </c>
      <c r="L125" s="17" t="s">
        <v>7208</v>
      </c>
      <c r="M125" s="17" t="s">
        <v>7209</v>
      </c>
      <c r="N125" s="17" t="s">
        <v>572</v>
      </c>
      <c r="O125" s="17">
        <v>20200724</v>
      </c>
      <c r="P125" s="17">
        <v>20200724</v>
      </c>
      <c r="Q125" s="17">
        <v>9510</v>
      </c>
      <c r="R125" s="17">
        <v>0</v>
      </c>
      <c r="S125" s="17"/>
      <c r="T125" s="17" t="s">
        <v>63</v>
      </c>
      <c r="U125" s="17"/>
      <c r="V125" s="17">
        <f t="shared" si="46"/>
        <v>3</v>
      </c>
      <c r="W125" s="17">
        <v>3000</v>
      </c>
      <c r="X125" s="17" t="s">
        <v>7065</v>
      </c>
      <c r="Y125" s="17" t="s">
        <v>569</v>
      </c>
      <c r="Z125" s="17">
        <v>20200724</v>
      </c>
      <c r="AA125" s="17" t="s">
        <v>1947</v>
      </c>
      <c r="AB125" s="17">
        <v>1</v>
      </c>
      <c r="AC125" s="17" t="str">
        <f>IFERROR(VLOOKUP(A125,[1]Cruces!AJ:AK,2,0),VLOOKUP(CONCATENATE(X125,AA125),[1]Cruces!G:H,2,0))</f>
        <v>Solicitud por BT</v>
      </c>
      <c r="AD125" s="17">
        <f t="shared" si="32"/>
        <v>24</v>
      </c>
      <c r="AE125" s="17">
        <f t="shared" si="33"/>
        <v>7</v>
      </c>
      <c r="AF125" s="17">
        <f t="shared" si="34"/>
        <v>2020</v>
      </c>
      <c r="AG125" s="17" t="str">
        <f>IFERROR(VLOOKUP(MID(A125,2,4)*1,[1]Cruces!K:L,2,0),"Verificar")</f>
        <v>Atlántico Norte</v>
      </c>
      <c r="AH125" s="17">
        <f t="shared" ca="1" si="35"/>
        <v>124</v>
      </c>
      <c r="AI125" s="17" t="str">
        <f>IFERROR(VLOOKUP(U125,[1]Cruces!$O$1:$P$6,2,0),"Sin Orden")</f>
        <v>Sin Orden</v>
      </c>
      <c r="AJ125" s="17">
        <f t="shared" si="36"/>
        <v>24</v>
      </c>
      <c r="AK125" s="17">
        <f t="shared" si="37"/>
        <v>7</v>
      </c>
      <c r="AL125" s="17">
        <f t="shared" si="38"/>
        <v>2020</v>
      </c>
      <c r="AM125" s="17">
        <f t="shared" ca="1" si="39"/>
        <v>124</v>
      </c>
      <c r="AN125" s="18" t="str">
        <f>IFERROR(VLOOKUP(R125*1,'[1]Ordenes de Servicio'!G:K,5,0),"No Cruza")</f>
        <v>No Cruza</v>
      </c>
      <c r="AO125" s="17">
        <f t="shared" ca="1" si="40"/>
        <v>124</v>
      </c>
      <c r="AP125" s="17">
        <f t="shared" si="41"/>
        <v>24</v>
      </c>
      <c r="AQ125" s="17">
        <f t="shared" si="42"/>
        <v>7</v>
      </c>
      <c r="AR125" s="17">
        <f t="shared" si="43"/>
        <v>2020</v>
      </c>
      <c r="AS125" s="17">
        <f t="shared" ca="1" si="44"/>
        <v>124</v>
      </c>
      <c r="AT125" s="17" t="str">
        <f t="shared" ca="1" si="47"/>
        <v>No</v>
      </c>
      <c r="AU125" s="17">
        <f t="shared" si="45"/>
        <v>0</v>
      </c>
      <c r="AV125" s="17" t="str">
        <f>+VLOOKUP(B125,[1]Cruces!S:T,2,0)</f>
        <v>1. Solicitud</v>
      </c>
    </row>
    <row r="126" spans="1:48" hidden="1" x14ac:dyDescent="0.25">
      <c r="A126" s="17" t="s">
        <v>397</v>
      </c>
      <c r="B126" s="17" t="s">
        <v>54</v>
      </c>
      <c r="C126" s="17">
        <v>0</v>
      </c>
      <c r="D126" s="17">
        <v>0</v>
      </c>
      <c r="E126" s="17" t="s">
        <v>55</v>
      </c>
      <c r="F126" s="17" t="s">
        <v>56</v>
      </c>
      <c r="G126" s="17" t="s">
        <v>398</v>
      </c>
      <c r="H126" s="17">
        <v>0</v>
      </c>
      <c r="I126" s="17" t="s">
        <v>83</v>
      </c>
      <c r="J126" s="17" t="s">
        <v>59</v>
      </c>
      <c r="K126" s="17" t="s">
        <v>399</v>
      </c>
      <c r="L126" s="17" t="s">
        <v>299</v>
      </c>
      <c r="M126" s="17" t="s">
        <v>300</v>
      </c>
      <c r="N126" s="17" t="s">
        <v>62</v>
      </c>
      <c r="O126" s="17">
        <v>20201103</v>
      </c>
      <c r="P126" s="17">
        <v>20201112</v>
      </c>
      <c r="Q126" s="17">
        <v>1150</v>
      </c>
      <c r="R126" s="17">
        <v>28274055</v>
      </c>
      <c r="S126" s="17" t="s">
        <v>100</v>
      </c>
      <c r="T126" s="17" t="s">
        <v>63</v>
      </c>
      <c r="U126" s="17" t="s">
        <v>91</v>
      </c>
      <c r="V126" s="17">
        <f t="shared" si="46"/>
        <v>150</v>
      </c>
      <c r="W126" s="17">
        <v>150000</v>
      </c>
      <c r="X126" s="17" t="s">
        <v>64</v>
      </c>
      <c r="Y126" s="17" t="s">
        <v>65</v>
      </c>
      <c r="Z126" s="17">
        <v>20201112</v>
      </c>
      <c r="AA126" s="17" t="s">
        <v>101</v>
      </c>
      <c r="AB126" s="17">
        <v>1</v>
      </c>
      <c r="AC126" s="17" t="str">
        <f>IFERROR(VLOOKUP(A126,[1]Cruces!AJ:AK,2,0),VLOOKUP(CONCATENATE(X126,AA126),[1]Cruces!G:H,2,0))</f>
        <v>Solicitud de Obra</v>
      </c>
      <c r="AD126" s="17">
        <f t="shared" si="32"/>
        <v>3</v>
      </c>
      <c r="AE126" s="17">
        <f t="shared" si="33"/>
        <v>11</v>
      </c>
      <c r="AF126" s="17">
        <f t="shared" si="34"/>
        <v>2020</v>
      </c>
      <c r="AG126" s="17" t="str">
        <f>IFERROR(VLOOKUP(MID(A126,2,4)*1,[1]Cruces!K:L,2,0),"Verificar")</f>
        <v>Atlántico Norte</v>
      </c>
      <c r="AH126" s="17">
        <f t="shared" ca="1" si="35"/>
        <v>22</v>
      </c>
      <c r="AI126" s="17" t="str">
        <f>IFERROR(VLOOKUP(U126,[1]Cruces!$O$1:$P$6,2,0),"Sin Orden")</f>
        <v>Resuelta</v>
      </c>
      <c r="AJ126" s="17">
        <f t="shared" si="36"/>
        <v>12</v>
      </c>
      <c r="AK126" s="17">
        <f t="shared" si="37"/>
        <v>11</v>
      </c>
      <c r="AL126" s="17">
        <f t="shared" si="38"/>
        <v>2020</v>
      </c>
      <c r="AM126" s="17">
        <f t="shared" ca="1" si="39"/>
        <v>13</v>
      </c>
      <c r="AN126" s="18" t="str">
        <f>IFERROR(VLOOKUP(R126*1,'[1]Ordenes de Servicio'!G:K,5,0),"No Cruza")</f>
        <v>No Cruza</v>
      </c>
      <c r="AO126" s="17">
        <f t="shared" ca="1" si="40"/>
        <v>9</v>
      </c>
      <c r="AP126" s="17">
        <f t="shared" si="41"/>
        <v>12</v>
      </c>
      <c r="AQ126" s="17">
        <f t="shared" si="42"/>
        <v>11</v>
      </c>
      <c r="AR126" s="17">
        <f t="shared" si="43"/>
        <v>2020</v>
      </c>
      <c r="AS126" s="17">
        <f t="shared" ca="1" si="44"/>
        <v>13</v>
      </c>
      <c r="AT126" s="17" t="str">
        <f t="shared" ca="1" si="47"/>
        <v>No</v>
      </c>
      <c r="AU126" s="17">
        <f t="shared" si="45"/>
        <v>0</v>
      </c>
      <c r="AV126" s="17" t="str">
        <f>+VLOOKUP(B126,[1]Cruces!S:T,2,0)</f>
        <v>4. Presupuesto de Obra</v>
      </c>
    </row>
    <row r="127" spans="1:48" hidden="1" x14ac:dyDescent="0.25">
      <c r="A127" s="17" t="s">
        <v>400</v>
      </c>
      <c r="B127" s="17" t="s">
        <v>54</v>
      </c>
      <c r="C127" s="17">
        <v>0</v>
      </c>
      <c r="D127" s="17">
        <v>0</v>
      </c>
      <c r="E127" s="17" t="s">
        <v>55</v>
      </c>
      <c r="F127" s="17" t="s">
        <v>56</v>
      </c>
      <c r="G127" s="17" t="s">
        <v>401</v>
      </c>
      <c r="H127" s="17">
        <v>0</v>
      </c>
      <c r="I127" s="17" t="s">
        <v>357</v>
      </c>
      <c r="J127" s="17" t="s">
        <v>59</v>
      </c>
      <c r="K127" s="17" t="s">
        <v>402</v>
      </c>
      <c r="L127" s="17" t="s">
        <v>172</v>
      </c>
      <c r="M127" s="17" t="s">
        <v>173</v>
      </c>
      <c r="N127" s="17" t="s">
        <v>62</v>
      </c>
      <c r="O127" s="17">
        <v>20200408</v>
      </c>
      <c r="P127" s="17">
        <v>20200416</v>
      </c>
      <c r="Q127" s="17">
        <v>1110</v>
      </c>
      <c r="R127" s="17">
        <v>27315635</v>
      </c>
      <c r="S127" s="17" t="s">
        <v>100</v>
      </c>
      <c r="T127" s="17" t="s">
        <v>63</v>
      </c>
      <c r="U127" s="17" t="s">
        <v>91</v>
      </c>
      <c r="V127" s="17">
        <f t="shared" si="46"/>
        <v>25</v>
      </c>
      <c r="W127" s="17">
        <v>25000</v>
      </c>
      <c r="X127" s="17" t="s">
        <v>64</v>
      </c>
      <c r="Y127" s="17" t="s">
        <v>65</v>
      </c>
      <c r="Z127" s="17">
        <v>20200416</v>
      </c>
      <c r="AA127" s="17" t="s">
        <v>78</v>
      </c>
      <c r="AB127" s="17">
        <v>1</v>
      </c>
      <c r="AC127" s="17" t="str">
        <f>IFERROR(VLOOKUP(A127,[1]Cruces!AJ:AK,2,0),VLOOKUP(CONCATENATE(X127,AA127),[1]Cruces!G:H,2,0))</f>
        <v>Solicitud de Obra</v>
      </c>
      <c r="AD127" s="17">
        <f t="shared" si="32"/>
        <v>8</v>
      </c>
      <c r="AE127" s="17">
        <f t="shared" si="33"/>
        <v>4</v>
      </c>
      <c r="AF127" s="17">
        <f t="shared" si="34"/>
        <v>2020</v>
      </c>
      <c r="AG127" s="17" t="str">
        <f>IFERROR(VLOOKUP(MID(A127,2,4)*1,[1]Cruces!K:L,2,0),"Verificar")</f>
        <v>Atlántico Norte</v>
      </c>
      <c r="AH127" s="17">
        <f t="shared" ca="1" si="35"/>
        <v>231</v>
      </c>
      <c r="AI127" s="17" t="str">
        <f>IFERROR(VLOOKUP(U127,[1]Cruces!$O$1:$P$6,2,0),"Sin Orden")</f>
        <v>Resuelta</v>
      </c>
      <c r="AJ127" s="17">
        <f t="shared" si="36"/>
        <v>16</v>
      </c>
      <c r="AK127" s="17">
        <f t="shared" si="37"/>
        <v>4</v>
      </c>
      <c r="AL127" s="17">
        <f t="shared" si="38"/>
        <v>2020</v>
      </c>
      <c r="AM127" s="17">
        <f t="shared" ca="1" si="39"/>
        <v>223</v>
      </c>
      <c r="AN127" s="18" t="str">
        <f>IFERROR(VLOOKUP(R127*1,'[1]Ordenes de Servicio'!G:K,5,0),"No Cruza")</f>
        <v>No Cruza</v>
      </c>
      <c r="AO127" s="17">
        <f t="shared" ca="1" si="40"/>
        <v>8</v>
      </c>
      <c r="AP127" s="17">
        <f t="shared" si="41"/>
        <v>16</v>
      </c>
      <c r="AQ127" s="17">
        <f t="shared" si="42"/>
        <v>4</v>
      </c>
      <c r="AR127" s="17">
        <f t="shared" si="43"/>
        <v>2020</v>
      </c>
      <c r="AS127" s="17">
        <f t="shared" ca="1" si="44"/>
        <v>223</v>
      </c>
      <c r="AT127" s="17" t="str">
        <f t="shared" ca="1" si="47"/>
        <v>No</v>
      </c>
      <c r="AU127" s="17">
        <f t="shared" si="45"/>
        <v>0</v>
      </c>
      <c r="AV127" s="17" t="str">
        <f>+VLOOKUP(B127,[1]Cruces!S:T,2,0)</f>
        <v>4. Presupuesto de Obra</v>
      </c>
    </row>
    <row r="128" spans="1:48" hidden="1" x14ac:dyDescent="0.25">
      <c r="A128" s="17" t="s">
        <v>7210</v>
      </c>
      <c r="B128" s="17" t="s">
        <v>1943</v>
      </c>
      <c r="C128" s="17">
        <v>0</v>
      </c>
      <c r="D128" s="17">
        <v>0</v>
      </c>
      <c r="E128" s="17" t="s">
        <v>55</v>
      </c>
      <c r="F128" s="17" t="s">
        <v>69</v>
      </c>
      <c r="G128" s="17" t="s">
        <v>7211</v>
      </c>
      <c r="H128" s="17">
        <v>3235668774</v>
      </c>
      <c r="I128" s="17" t="s">
        <v>71</v>
      </c>
      <c r="J128" s="17" t="s">
        <v>59</v>
      </c>
      <c r="K128" s="17" t="s">
        <v>7212</v>
      </c>
      <c r="L128" s="17" t="s">
        <v>7213</v>
      </c>
      <c r="M128" s="17" t="s">
        <v>7214</v>
      </c>
      <c r="N128" s="17" t="s">
        <v>1946</v>
      </c>
      <c r="O128" s="17">
        <v>20201109</v>
      </c>
      <c r="P128" s="17">
        <v>20201109</v>
      </c>
      <c r="Q128" s="17">
        <v>9342</v>
      </c>
      <c r="R128" s="17">
        <v>28274739</v>
      </c>
      <c r="S128" s="17" t="s">
        <v>6601</v>
      </c>
      <c r="T128" s="17" t="s">
        <v>63</v>
      </c>
      <c r="U128" s="17" t="s">
        <v>77</v>
      </c>
      <c r="V128" s="17">
        <f t="shared" si="46"/>
        <v>3</v>
      </c>
      <c r="W128" s="17">
        <v>3000</v>
      </c>
      <c r="X128" s="17" t="s">
        <v>7065</v>
      </c>
      <c r="Y128" s="17" t="s">
        <v>1943</v>
      </c>
      <c r="Z128" s="17">
        <v>20201109</v>
      </c>
      <c r="AA128" s="17" t="s">
        <v>1947</v>
      </c>
      <c r="AB128" s="17">
        <v>1</v>
      </c>
      <c r="AC128" s="17" t="str">
        <f>IFERROR(VLOOKUP(A128,[1]Cruces!AJ:AK,2,0),VLOOKUP(CONCATENATE(X128,AA128),[1]Cruces!G:H,2,0))</f>
        <v>Solicitud por BT</v>
      </c>
      <c r="AD128" s="17">
        <f t="shared" si="32"/>
        <v>9</v>
      </c>
      <c r="AE128" s="17">
        <f t="shared" si="33"/>
        <v>11</v>
      </c>
      <c r="AF128" s="17">
        <f t="shared" si="34"/>
        <v>2020</v>
      </c>
      <c r="AG128" s="17" t="str">
        <f>IFERROR(VLOOKUP(MID(A128,2,4)*1,[1]Cruces!K:L,2,0),"Verificar")</f>
        <v>Magdalena</v>
      </c>
      <c r="AH128" s="17">
        <f t="shared" ca="1" si="35"/>
        <v>16</v>
      </c>
      <c r="AI128" s="17" t="str">
        <f>IFERROR(VLOOKUP(U128,[1]Cruces!$O$1:$P$6,2,0),"Sin Orden")</f>
        <v>Pendiente</v>
      </c>
      <c r="AJ128" s="17">
        <f t="shared" si="36"/>
        <v>9</v>
      </c>
      <c r="AK128" s="17">
        <f t="shared" si="37"/>
        <v>11</v>
      </c>
      <c r="AL128" s="17">
        <f t="shared" si="38"/>
        <v>2020</v>
      </c>
      <c r="AM128" s="17">
        <f t="shared" ca="1" si="39"/>
        <v>16</v>
      </c>
      <c r="AN128" s="18" t="str">
        <f>IFERROR(VLOOKUP(R128*1,'[1]Ordenes de Servicio'!G:K,5,0),"No Cruza")</f>
        <v>No Cruza</v>
      </c>
      <c r="AO128" s="17">
        <f t="shared" ca="1" si="40"/>
        <v>16</v>
      </c>
      <c r="AP128" s="17">
        <f t="shared" si="41"/>
        <v>9</v>
      </c>
      <c r="AQ128" s="17">
        <f t="shared" si="42"/>
        <v>11</v>
      </c>
      <c r="AR128" s="17">
        <f t="shared" si="43"/>
        <v>2020</v>
      </c>
      <c r="AS128" s="17">
        <f t="shared" ca="1" si="44"/>
        <v>16</v>
      </c>
      <c r="AT128" s="17" t="str">
        <f t="shared" ca="1" si="47"/>
        <v>No</v>
      </c>
      <c r="AU128" s="17">
        <f t="shared" si="45"/>
        <v>0</v>
      </c>
      <c r="AV128" s="17" t="str">
        <f>+VLOOKUP(B128,[1]Cruces!S:T,2,0)</f>
        <v>7. Ejecución en Campo OS BT</v>
      </c>
    </row>
    <row r="129" spans="1:48" hidden="1" x14ac:dyDescent="0.25">
      <c r="A129" s="17" t="s">
        <v>403</v>
      </c>
      <c r="B129" s="17" t="s">
        <v>68</v>
      </c>
      <c r="C129" s="17">
        <v>0</v>
      </c>
      <c r="D129" s="17">
        <v>0</v>
      </c>
      <c r="E129" s="17" t="s">
        <v>55</v>
      </c>
      <c r="F129" s="17" t="s">
        <v>107</v>
      </c>
      <c r="G129" s="17" t="s">
        <v>404</v>
      </c>
      <c r="H129" s="17">
        <v>0</v>
      </c>
      <c r="I129" s="17" t="s">
        <v>182</v>
      </c>
      <c r="J129" s="17" t="s">
        <v>59</v>
      </c>
      <c r="K129" s="17" t="s">
        <v>97</v>
      </c>
      <c r="L129" s="17" t="s">
        <v>325</v>
      </c>
      <c r="M129" s="17" t="s">
        <v>326</v>
      </c>
      <c r="N129" s="17" t="s">
        <v>75</v>
      </c>
      <c r="O129" s="17">
        <v>20170321</v>
      </c>
      <c r="P129" s="17">
        <v>20171018</v>
      </c>
      <c r="Q129" s="17">
        <v>1110</v>
      </c>
      <c r="R129" s="17">
        <v>25552723</v>
      </c>
      <c r="S129" s="17" t="s">
        <v>76</v>
      </c>
      <c r="T129" s="17" t="s">
        <v>63</v>
      </c>
      <c r="U129" s="17" t="s">
        <v>91</v>
      </c>
      <c r="V129" s="17">
        <f t="shared" si="46"/>
        <v>75</v>
      </c>
      <c r="W129" s="17">
        <v>75000</v>
      </c>
      <c r="X129" s="17" t="s">
        <v>64</v>
      </c>
      <c r="Y129" s="17" t="s">
        <v>105</v>
      </c>
      <c r="Z129" s="17">
        <v>20181123</v>
      </c>
      <c r="AA129" s="17" t="s">
        <v>78</v>
      </c>
      <c r="AB129" s="17">
        <v>1</v>
      </c>
      <c r="AC129" s="17" t="str">
        <f>IFERROR(VLOOKUP(A129,[1]Cruces!AJ:AK,2,0),VLOOKUP(CONCATENATE(X129,AA129),[1]Cruces!G:H,2,0))</f>
        <v>Solicitud de Obra</v>
      </c>
      <c r="AD129" s="17">
        <f t="shared" si="32"/>
        <v>21</v>
      </c>
      <c r="AE129" s="17">
        <f t="shared" si="33"/>
        <v>3</v>
      </c>
      <c r="AF129" s="17">
        <f t="shared" si="34"/>
        <v>2017</v>
      </c>
      <c r="AG129" s="17" t="str">
        <f>IFERROR(VLOOKUP(MID(A129,2,4)*1,[1]Cruces!K:L,2,0),"Verificar")</f>
        <v>Atlántico Norte</v>
      </c>
      <c r="AH129" s="17">
        <f t="shared" ca="1" si="35"/>
        <v>1345</v>
      </c>
      <c r="AI129" s="17" t="str">
        <f>IFERROR(VLOOKUP(U129,[1]Cruces!$O$1:$P$6,2,0),"Sin Orden")</f>
        <v>Resuelta</v>
      </c>
      <c r="AJ129" s="17">
        <f t="shared" si="36"/>
        <v>23</v>
      </c>
      <c r="AK129" s="17">
        <f t="shared" si="37"/>
        <v>11</v>
      </c>
      <c r="AL129" s="17">
        <f t="shared" si="38"/>
        <v>2018</v>
      </c>
      <c r="AM129" s="17">
        <f t="shared" ca="1" si="39"/>
        <v>733</v>
      </c>
      <c r="AN129" s="18">
        <f>IFERROR(VLOOKUP(R129*1,'[1]Ordenes de Servicio'!G:K,5,0),"No Cruza")</f>
        <v>43367</v>
      </c>
      <c r="AO129" s="17">
        <f t="shared" ca="1" si="40"/>
        <v>612</v>
      </c>
      <c r="AP129" s="17">
        <f t="shared" si="41"/>
        <v>18</v>
      </c>
      <c r="AQ129" s="17">
        <f t="shared" si="42"/>
        <v>10</v>
      </c>
      <c r="AR129" s="17">
        <f t="shared" si="43"/>
        <v>2017</v>
      </c>
      <c r="AS129" s="17">
        <f t="shared" ca="1" si="44"/>
        <v>1134</v>
      </c>
      <c r="AT129" s="17" t="str">
        <f t="shared" ca="1" si="47"/>
        <v>Si</v>
      </c>
      <c r="AU129" s="17">
        <f t="shared" si="45"/>
        <v>401</v>
      </c>
      <c r="AV129" s="17" t="str">
        <f>+VLOOKUP(B129,[1]Cruces!S:T,2,0)</f>
        <v>5. Consultoría / Adjudicación</v>
      </c>
    </row>
    <row r="130" spans="1:48" hidden="1" x14ac:dyDescent="0.25">
      <c r="A130" s="17" t="s">
        <v>405</v>
      </c>
      <c r="B130" s="17" t="s">
        <v>68</v>
      </c>
      <c r="C130" s="17">
        <v>0</v>
      </c>
      <c r="D130" s="17">
        <v>0</v>
      </c>
      <c r="E130" s="17" t="s">
        <v>55</v>
      </c>
      <c r="F130" s="17" t="s">
        <v>56</v>
      </c>
      <c r="G130" s="17" t="s">
        <v>406</v>
      </c>
      <c r="H130" s="17">
        <v>0</v>
      </c>
      <c r="I130" s="17" t="s">
        <v>71</v>
      </c>
      <c r="J130" s="17" t="s">
        <v>59</v>
      </c>
      <c r="K130" s="17" t="s">
        <v>407</v>
      </c>
      <c r="L130" s="17" t="s">
        <v>117</v>
      </c>
      <c r="M130" s="17" t="s">
        <v>118</v>
      </c>
      <c r="N130" s="17" t="s">
        <v>75</v>
      </c>
      <c r="O130" s="17">
        <v>20190905</v>
      </c>
      <c r="P130" s="17">
        <v>20191207</v>
      </c>
      <c r="Q130" s="17">
        <v>1110</v>
      </c>
      <c r="R130" s="17">
        <v>27973386</v>
      </c>
      <c r="S130" s="17" t="s">
        <v>76</v>
      </c>
      <c r="T130" s="17" t="s">
        <v>63</v>
      </c>
      <c r="U130" s="17" t="s">
        <v>91</v>
      </c>
      <c r="V130" s="17">
        <f t="shared" si="46"/>
        <v>300</v>
      </c>
      <c r="W130" s="17">
        <v>300000</v>
      </c>
      <c r="X130" s="17" t="s">
        <v>64</v>
      </c>
      <c r="Y130" s="17" t="s">
        <v>150</v>
      </c>
      <c r="Z130" s="17">
        <v>20200812</v>
      </c>
      <c r="AA130" s="17" t="s">
        <v>137</v>
      </c>
      <c r="AB130" s="17">
        <v>1</v>
      </c>
      <c r="AC130" s="17" t="str">
        <f>IFERROR(VLOOKUP(A130,[1]Cruces!AJ:AK,2,0),VLOOKUP(CONCATENATE(X130,AA130),[1]Cruces!G:H,2,0))</f>
        <v>Solicitud de Obra</v>
      </c>
      <c r="AD130" s="17">
        <f t="shared" si="32"/>
        <v>5</v>
      </c>
      <c r="AE130" s="17">
        <f t="shared" si="33"/>
        <v>9</v>
      </c>
      <c r="AF130" s="17">
        <f t="shared" si="34"/>
        <v>2019</v>
      </c>
      <c r="AG130" s="17" t="str">
        <f>IFERROR(VLOOKUP(MID(A130,2,4)*1,[1]Cruces!K:L,2,0),"Verificar")</f>
        <v>Atlántico Norte</v>
      </c>
      <c r="AH130" s="17">
        <f t="shared" ca="1" si="35"/>
        <v>447</v>
      </c>
      <c r="AI130" s="17" t="str">
        <f>IFERROR(VLOOKUP(U130,[1]Cruces!$O$1:$P$6,2,0),"Sin Orden")</f>
        <v>Resuelta</v>
      </c>
      <c r="AJ130" s="17">
        <f t="shared" si="36"/>
        <v>12</v>
      </c>
      <c r="AK130" s="17">
        <f t="shared" si="37"/>
        <v>8</v>
      </c>
      <c r="AL130" s="17">
        <f t="shared" si="38"/>
        <v>2020</v>
      </c>
      <c r="AM130" s="17">
        <f t="shared" ca="1" si="39"/>
        <v>105</v>
      </c>
      <c r="AN130" s="18">
        <f>IFERROR(VLOOKUP(R130*1,'[1]Ordenes de Servicio'!G:K,5,0),"No Cruza")</f>
        <v>44055</v>
      </c>
      <c r="AO130" s="17">
        <f t="shared" ca="1" si="40"/>
        <v>342</v>
      </c>
      <c r="AP130" s="17">
        <f t="shared" si="41"/>
        <v>7</v>
      </c>
      <c r="AQ130" s="17">
        <f t="shared" si="42"/>
        <v>12</v>
      </c>
      <c r="AR130" s="17">
        <f t="shared" si="43"/>
        <v>2019</v>
      </c>
      <c r="AS130" s="17">
        <f t="shared" ca="1" si="44"/>
        <v>354</v>
      </c>
      <c r="AT130" s="17" t="str">
        <f t="shared" ca="1" si="47"/>
        <v>No</v>
      </c>
      <c r="AU130" s="17">
        <f t="shared" si="45"/>
        <v>249</v>
      </c>
      <c r="AV130" s="17" t="str">
        <f>+VLOOKUP(B130,[1]Cruces!S:T,2,0)</f>
        <v>5. Consultoría / Adjudicación</v>
      </c>
    </row>
    <row r="131" spans="1:48" hidden="1" x14ac:dyDescent="0.25">
      <c r="A131" s="17" t="s">
        <v>408</v>
      </c>
      <c r="B131" s="17" t="s">
        <v>68</v>
      </c>
      <c r="C131" s="17">
        <v>7728531</v>
      </c>
      <c r="D131" s="17">
        <v>35104929</v>
      </c>
      <c r="E131" s="17" t="s">
        <v>93</v>
      </c>
      <c r="F131" s="17" t="s">
        <v>56</v>
      </c>
      <c r="G131" s="17" t="s">
        <v>409</v>
      </c>
      <c r="H131" s="17">
        <v>3507496395</v>
      </c>
      <c r="I131" s="17" t="s">
        <v>116</v>
      </c>
      <c r="J131" s="17" t="s">
        <v>410</v>
      </c>
      <c r="K131" s="17" t="s">
        <v>97</v>
      </c>
      <c r="L131" s="17" t="s">
        <v>172</v>
      </c>
      <c r="M131" s="17" t="s">
        <v>173</v>
      </c>
      <c r="N131" s="17" t="s">
        <v>75</v>
      </c>
      <c r="O131" s="17">
        <v>20190426</v>
      </c>
      <c r="P131" s="17">
        <v>20190715</v>
      </c>
      <c r="Q131" s="17">
        <v>1110</v>
      </c>
      <c r="R131" s="17">
        <v>26254413</v>
      </c>
      <c r="S131" s="17" t="s">
        <v>100</v>
      </c>
      <c r="T131" s="17" t="s">
        <v>63</v>
      </c>
      <c r="U131" s="17" t="s">
        <v>91</v>
      </c>
      <c r="V131" s="17">
        <f t="shared" si="46"/>
        <v>150</v>
      </c>
      <c r="W131" s="17">
        <v>150000</v>
      </c>
      <c r="X131" s="17" t="s">
        <v>89</v>
      </c>
      <c r="Y131" s="17" t="s">
        <v>136</v>
      </c>
      <c r="Z131" s="17">
        <v>20190717</v>
      </c>
      <c r="AA131" s="17" t="s">
        <v>101</v>
      </c>
      <c r="AB131" s="17">
        <v>1</v>
      </c>
      <c r="AC131" s="17" t="str">
        <f>IFERROR(VLOOKUP(A131,[1]Cruces!AJ:AK,2,0),VLOOKUP(CONCATENATE(X131,AA131),[1]Cruces!G:H,2,0))</f>
        <v>Solicitud de Obra</v>
      </c>
      <c r="AD131" s="17">
        <f t="shared" si="32"/>
        <v>26</v>
      </c>
      <c r="AE131" s="17">
        <f t="shared" si="33"/>
        <v>4</v>
      </c>
      <c r="AF131" s="17">
        <f t="shared" si="34"/>
        <v>2019</v>
      </c>
      <c r="AG131" s="17" t="str">
        <f>IFERROR(VLOOKUP(MID(A131,2,4)*1,[1]Cruces!K:L,2,0),"Verificar")</f>
        <v>Atlántico Norte</v>
      </c>
      <c r="AH131" s="17">
        <f t="shared" ca="1" si="35"/>
        <v>579</v>
      </c>
      <c r="AI131" s="17" t="str">
        <f>IFERROR(VLOOKUP(U131,[1]Cruces!$O$1:$P$6,2,0),"Sin Orden")</f>
        <v>Resuelta</v>
      </c>
      <c r="AJ131" s="17">
        <f t="shared" si="36"/>
        <v>17</v>
      </c>
      <c r="AK131" s="17">
        <f t="shared" si="37"/>
        <v>7</v>
      </c>
      <c r="AL131" s="17">
        <f t="shared" si="38"/>
        <v>2019</v>
      </c>
      <c r="AM131" s="17">
        <f t="shared" ca="1" si="39"/>
        <v>497</v>
      </c>
      <c r="AN131" s="18" t="str">
        <f>IFERROR(VLOOKUP(R131*1,'[1]Ordenes de Servicio'!G:K,5,0),"No Cruza")</f>
        <v>No Cruza</v>
      </c>
      <c r="AO131" s="17">
        <f t="shared" ca="1" si="40"/>
        <v>82</v>
      </c>
      <c r="AP131" s="17">
        <f t="shared" si="41"/>
        <v>15</v>
      </c>
      <c r="AQ131" s="17">
        <f t="shared" si="42"/>
        <v>7</v>
      </c>
      <c r="AR131" s="17">
        <f t="shared" si="43"/>
        <v>2019</v>
      </c>
      <c r="AS131" s="17">
        <f t="shared" ca="1" si="44"/>
        <v>499</v>
      </c>
      <c r="AT131" s="17" t="str">
        <f t="shared" ca="1" si="47"/>
        <v>Si</v>
      </c>
      <c r="AU131" s="17">
        <f t="shared" si="45"/>
        <v>2</v>
      </c>
      <c r="AV131" s="17" t="str">
        <f>+VLOOKUP(B131,[1]Cruces!S:T,2,0)</f>
        <v>5. Consultoría / Adjudicación</v>
      </c>
    </row>
    <row r="132" spans="1:48" hidden="1" x14ac:dyDescent="0.25">
      <c r="A132" s="17" t="s">
        <v>411</v>
      </c>
      <c r="B132" s="17" t="s">
        <v>68</v>
      </c>
      <c r="C132" s="17">
        <v>0</v>
      </c>
      <c r="D132" s="17">
        <v>0</v>
      </c>
      <c r="E132" s="17" t="s">
        <v>55</v>
      </c>
      <c r="F132" s="17" t="s">
        <v>56</v>
      </c>
      <c r="G132" s="17" t="s">
        <v>412</v>
      </c>
      <c r="H132" s="17">
        <v>0</v>
      </c>
      <c r="I132" s="17" t="s">
        <v>116</v>
      </c>
      <c r="J132" s="17" t="s">
        <v>59</v>
      </c>
      <c r="K132" s="17" t="s">
        <v>413</v>
      </c>
      <c r="L132" s="17" t="s">
        <v>172</v>
      </c>
      <c r="M132" s="17" t="s">
        <v>173</v>
      </c>
      <c r="N132" s="17" t="s">
        <v>75</v>
      </c>
      <c r="O132" s="17">
        <v>20180607</v>
      </c>
      <c r="P132" s="17">
        <v>20181121</v>
      </c>
      <c r="Q132" s="17">
        <v>1150</v>
      </c>
      <c r="R132" s="17">
        <v>26003467</v>
      </c>
      <c r="S132" s="17" t="s">
        <v>76</v>
      </c>
      <c r="T132" s="17" t="s">
        <v>63</v>
      </c>
      <c r="U132" s="17" t="s">
        <v>91</v>
      </c>
      <c r="V132" s="17">
        <f t="shared" si="46"/>
        <v>112.5</v>
      </c>
      <c r="W132" s="17">
        <v>112500</v>
      </c>
      <c r="X132" s="17" t="s">
        <v>64</v>
      </c>
      <c r="Y132" s="17" t="s">
        <v>136</v>
      </c>
      <c r="Z132" s="17">
        <v>20181206</v>
      </c>
      <c r="AA132" s="17" t="s">
        <v>101</v>
      </c>
      <c r="AB132" s="17">
        <v>1</v>
      </c>
      <c r="AC132" s="17" t="str">
        <f>IFERROR(VLOOKUP(A132,[1]Cruces!AJ:AK,2,0),VLOOKUP(CONCATENATE(X132,AA132),[1]Cruces!G:H,2,0))</f>
        <v>Solicitud de Obra</v>
      </c>
      <c r="AD132" s="17">
        <f t="shared" si="32"/>
        <v>7</v>
      </c>
      <c r="AE132" s="17">
        <f t="shared" si="33"/>
        <v>6</v>
      </c>
      <c r="AF132" s="17">
        <f t="shared" si="34"/>
        <v>2018</v>
      </c>
      <c r="AG132" s="17" t="str">
        <f>IFERROR(VLOOKUP(MID(A132,2,4)*1,[1]Cruces!K:L,2,0),"Verificar")</f>
        <v>Atlántico Norte</v>
      </c>
      <c r="AH132" s="17">
        <f t="shared" ca="1" si="35"/>
        <v>902</v>
      </c>
      <c r="AI132" s="17" t="str">
        <f>IFERROR(VLOOKUP(U132,[1]Cruces!$O$1:$P$6,2,0),"Sin Orden")</f>
        <v>Resuelta</v>
      </c>
      <c r="AJ132" s="17">
        <f t="shared" si="36"/>
        <v>6</v>
      </c>
      <c r="AK132" s="17">
        <f t="shared" si="37"/>
        <v>12</v>
      </c>
      <c r="AL132" s="17">
        <f t="shared" si="38"/>
        <v>2018</v>
      </c>
      <c r="AM132" s="17">
        <f t="shared" ca="1" si="39"/>
        <v>720</v>
      </c>
      <c r="AN132" s="18">
        <f>IFERROR(VLOOKUP(R132*1,'[1]Ordenes de Servicio'!G:K,5,0),"No Cruza")</f>
        <v>43511</v>
      </c>
      <c r="AO132" s="17">
        <f t="shared" ca="1" si="40"/>
        <v>182</v>
      </c>
      <c r="AP132" s="17">
        <f t="shared" si="41"/>
        <v>21</v>
      </c>
      <c r="AQ132" s="17">
        <f t="shared" si="42"/>
        <v>11</v>
      </c>
      <c r="AR132" s="17">
        <f t="shared" si="43"/>
        <v>2018</v>
      </c>
      <c r="AS132" s="17">
        <f t="shared" ca="1" si="44"/>
        <v>735</v>
      </c>
      <c r="AT132" s="17" t="str">
        <f t="shared" ca="1" si="47"/>
        <v>Si</v>
      </c>
      <c r="AU132" s="17">
        <f t="shared" si="45"/>
        <v>15</v>
      </c>
      <c r="AV132" s="17" t="str">
        <f>+VLOOKUP(B132,[1]Cruces!S:T,2,0)</f>
        <v>5. Consultoría / Adjudicación</v>
      </c>
    </row>
    <row r="133" spans="1:48" hidden="1" x14ac:dyDescent="0.25">
      <c r="A133" s="17" t="s">
        <v>414</v>
      </c>
      <c r="B133" s="17" t="s">
        <v>54</v>
      </c>
      <c r="C133" s="17">
        <v>0</v>
      </c>
      <c r="D133" s="17">
        <v>0</v>
      </c>
      <c r="E133" s="17" t="s">
        <v>55</v>
      </c>
      <c r="F133" s="17" t="s">
        <v>232</v>
      </c>
      <c r="G133" s="17" t="s">
        <v>415</v>
      </c>
      <c r="H133" s="17">
        <v>0</v>
      </c>
      <c r="I133" s="17" t="s">
        <v>71</v>
      </c>
      <c r="J133" s="17" t="s">
        <v>59</v>
      </c>
      <c r="K133" s="17" t="s">
        <v>416</v>
      </c>
      <c r="L133" s="17" t="s">
        <v>111</v>
      </c>
      <c r="M133" s="17" t="s">
        <v>112</v>
      </c>
      <c r="N133" s="17" t="s">
        <v>62</v>
      </c>
      <c r="O133" s="17">
        <v>20181226</v>
      </c>
      <c r="P133" s="17">
        <v>20190114</v>
      </c>
      <c r="Q133" s="17">
        <v>7541</v>
      </c>
      <c r="R133" s="17">
        <v>25844176</v>
      </c>
      <c r="S133" s="17" t="s">
        <v>100</v>
      </c>
      <c r="T133" s="17" t="s">
        <v>63</v>
      </c>
      <c r="U133" s="17" t="s">
        <v>91</v>
      </c>
      <c r="V133" s="17">
        <f t="shared" si="46"/>
        <v>25</v>
      </c>
      <c r="W133" s="17">
        <v>25000</v>
      </c>
      <c r="X133" s="17" t="s">
        <v>64</v>
      </c>
      <c r="Y133" s="17" t="s">
        <v>65</v>
      </c>
      <c r="Z133" s="17">
        <v>20190114</v>
      </c>
      <c r="AA133" s="17" t="s">
        <v>78</v>
      </c>
      <c r="AB133" s="17">
        <v>1</v>
      </c>
      <c r="AC133" s="17" t="str">
        <f>IFERROR(VLOOKUP(A133,[1]Cruces!AJ:AK,2,0),VLOOKUP(CONCATENATE(X133,AA133),[1]Cruces!G:H,2,0))</f>
        <v>Solicitud de Obra</v>
      </c>
      <c r="AD133" s="17">
        <f t="shared" si="32"/>
        <v>26</v>
      </c>
      <c r="AE133" s="17">
        <f t="shared" si="33"/>
        <v>12</v>
      </c>
      <c r="AF133" s="17">
        <f t="shared" si="34"/>
        <v>2018</v>
      </c>
      <c r="AG133" s="17" t="str">
        <f>IFERROR(VLOOKUP(MID(A133,2,4)*1,[1]Cruces!K:L,2,0),"Verificar")</f>
        <v>Atlántico Sur</v>
      </c>
      <c r="AH133" s="17">
        <f t="shared" ca="1" si="35"/>
        <v>700</v>
      </c>
      <c r="AI133" s="17" t="str">
        <f>IFERROR(VLOOKUP(U133,[1]Cruces!$O$1:$P$6,2,0),"Sin Orden")</f>
        <v>Resuelta</v>
      </c>
      <c r="AJ133" s="17">
        <f t="shared" si="36"/>
        <v>14</v>
      </c>
      <c r="AK133" s="17">
        <f t="shared" si="37"/>
        <v>1</v>
      </c>
      <c r="AL133" s="17">
        <f t="shared" si="38"/>
        <v>2019</v>
      </c>
      <c r="AM133" s="17">
        <f t="shared" ca="1" si="39"/>
        <v>681</v>
      </c>
      <c r="AN133" s="18" t="str">
        <f>IFERROR(VLOOKUP(R133*1,'[1]Ordenes de Servicio'!G:K,5,0),"No Cruza")</f>
        <v>No Cruza</v>
      </c>
      <c r="AO133" s="17">
        <f t="shared" ca="1" si="40"/>
        <v>19</v>
      </c>
      <c r="AP133" s="17">
        <f t="shared" si="41"/>
        <v>14</v>
      </c>
      <c r="AQ133" s="17">
        <f t="shared" si="42"/>
        <v>1</v>
      </c>
      <c r="AR133" s="17">
        <f t="shared" si="43"/>
        <v>2019</v>
      </c>
      <c r="AS133" s="17">
        <f t="shared" ca="1" si="44"/>
        <v>681</v>
      </c>
      <c r="AT133" s="17" t="str">
        <f t="shared" ca="1" si="47"/>
        <v>Si</v>
      </c>
      <c r="AU133" s="17">
        <f t="shared" si="45"/>
        <v>0</v>
      </c>
      <c r="AV133" s="17" t="str">
        <f>+VLOOKUP(B133,[1]Cruces!S:T,2,0)</f>
        <v>4. Presupuesto de Obra</v>
      </c>
    </row>
    <row r="134" spans="1:48" hidden="1" x14ac:dyDescent="0.25">
      <c r="A134" s="17" t="s">
        <v>417</v>
      </c>
      <c r="B134" s="17" t="s">
        <v>68</v>
      </c>
      <c r="C134" s="17">
        <v>2549166</v>
      </c>
      <c r="D134" s="17">
        <v>0</v>
      </c>
      <c r="E134" s="17" t="s">
        <v>55</v>
      </c>
      <c r="F134" s="17" t="s">
        <v>107</v>
      </c>
      <c r="G134" s="17" t="s">
        <v>418</v>
      </c>
      <c r="H134" s="17">
        <v>3086473</v>
      </c>
      <c r="I134" s="17" t="s">
        <v>71</v>
      </c>
      <c r="J134" s="17" t="s">
        <v>59</v>
      </c>
      <c r="K134" s="17" t="s">
        <v>97</v>
      </c>
      <c r="L134" s="17" t="s">
        <v>145</v>
      </c>
      <c r="M134" s="17" t="s">
        <v>146</v>
      </c>
      <c r="N134" s="17" t="s">
        <v>75</v>
      </c>
      <c r="O134" s="17">
        <v>20190723</v>
      </c>
      <c r="P134" s="17">
        <v>20190920</v>
      </c>
      <c r="Q134" s="17">
        <v>1210</v>
      </c>
      <c r="R134" s="17">
        <v>26546882</v>
      </c>
      <c r="S134" s="17" t="s">
        <v>100</v>
      </c>
      <c r="T134" s="17" t="s">
        <v>63</v>
      </c>
      <c r="U134" s="17" t="s">
        <v>91</v>
      </c>
      <c r="V134" s="17">
        <f t="shared" si="46"/>
        <v>30</v>
      </c>
      <c r="W134" s="17">
        <v>30000</v>
      </c>
      <c r="X134" s="17" t="s">
        <v>89</v>
      </c>
      <c r="Y134" s="17" t="s">
        <v>150</v>
      </c>
      <c r="Z134" s="17">
        <v>20200921</v>
      </c>
      <c r="AA134" s="17" t="s">
        <v>78</v>
      </c>
      <c r="AB134" s="17">
        <v>1</v>
      </c>
      <c r="AC134" s="17" t="str">
        <f>IFERROR(VLOOKUP(A134,[1]Cruces!AJ:AK,2,0),VLOOKUP(CONCATENATE(X134,AA134),[1]Cruces!G:H,2,0))</f>
        <v>Solicitud de Obra</v>
      </c>
      <c r="AD134" s="17">
        <f t="shared" si="32"/>
        <v>23</v>
      </c>
      <c r="AE134" s="17">
        <f t="shared" si="33"/>
        <v>7</v>
      </c>
      <c r="AF134" s="17">
        <f t="shared" si="34"/>
        <v>2019</v>
      </c>
      <c r="AG134" s="17" t="str">
        <f>IFERROR(VLOOKUP(MID(A134,2,4)*1,[1]Cruces!K:L,2,0),"Verificar")</f>
        <v>Atlántico Sur</v>
      </c>
      <c r="AH134" s="17">
        <f t="shared" ca="1" si="35"/>
        <v>491</v>
      </c>
      <c r="AI134" s="17" t="str">
        <f>IFERROR(VLOOKUP(U134,[1]Cruces!$O$1:$P$6,2,0),"Sin Orden")</f>
        <v>Resuelta</v>
      </c>
      <c r="AJ134" s="17">
        <f t="shared" si="36"/>
        <v>21</v>
      </c>
      <c r="AK134" s="17">
        <f t="shared" si="37"/>
        <v>9</v>
      </c>
      <c r="AL134" s="17">
        <f t="shared" si="38"/>
        <v>2020</v>
      </c>
      <c r="AM134" s="17">
        <f t="shared" ca="1" si="39"/>
        <v>65</v>
      </c>
      <c r="AN134" s="18" t="str">
        <f>IFERROR(VLOOKUP(R134*1,'[1]Ordenes de Servicio'!G:K,5,0),"No Cruza")</f>
        <v>No Cruza</v>
      </c>
      <c r="AO134" s="17">
        <f t="shared" ca="1" si="40"/>
        <v>426</v>
      </c>
      <c r="AP134" s="17">
        <f t="shared" si="41"/>
        <v>20</v>
      </c>
      <c r="AQ134" s="17">
        <f t="shared" si="42"/>
        <v>9</v>
      </c>
      <c r="AR134" s="17">
        <f t="shared" si="43"/>
        <v>2019</v>
      </c>
      <c r="AS134" s="17">
        <f t="shared" ca="1" si="44"/>
        <v>432</v>
      </c>
      <c r="AT134" s="17" t="str">
        <f t="shared" ca="1" si="47"/>
        <v>Si</v>
      </c>
      <c r="AU134" s="17">
        <f t="shared" si="45"/>
        <v>367</v>
      </c>
      <c r="AV134" s="17" t="str">
        <f>+VLOOKUP(B134,[1]Cruces!S:T,2,0)</f>
        <v>5. Consultoría / Adjudicación</v>
      </c>
    </row>
    <row r="135" spans="1:48" x14ac:dyDescent="0.25">
      <c r="A135" s="17" t="s">
        <v>419</v>
      </c>
      <c r="B135" s="17" t="s">
        <v>80</v>
      </c>
      <c r="C135" s="17">
        <v>2729412</v>
      </c>
      <c r="D135" s="17">
        <v>0</v>
      </c>
      <c r="E135" s="17" t="s">
        <v>55</v>
      </c>
      <c r="F135" s="17" t="s">
        <v>56</v>
      </c>
      <c r="G135" s="17" t="s">
        <v>420</v>
      </c>
      <c r="H135" s="17">
        <v>3206708896</v>
      </c>
      <c r="I135" s="17" t="s">
        <v>182</v>
      </c>
      <c r="J135" s="17" t="s">
        <v>59</v>
      </c>
      <c r="K135" s="17" t="s">
        <v>97</v>
      </c>
      <c r="L135" s="17" t="s">
        <v>172</v>
      </c>
      <c r="M135" s="17" t="s">
        <v>173</v>
      </c>
      <c r="N135" s="17" t="s">
        <v>87</v>
      </c>
      <c r="O135" s="17">
        <v>20151030</v>
      </c>
      <c r="P135" s="17">
        <v>20160314</v>
      </c>
      <c r="Q135" s="17">
        <v>1110</v>
      </c>
      <c r="R135" s="17">
        <v>22221042</v>
      </c>
      <c r="S135" s="17" t="s">
        <v>76</v>
      </c>
      <c r="T135" s="17" t="s">
        <v>63</v>
      </c>
      <c r="U135" s="17" t="s">
        <v>91</v>
      </c>
      <c r="V135" s="17">
        <f t="shared" si="46"/>
        <v>112</v>
      </c>
      <c r="W135" s="17">
        <v>112000</v>
      </c>
      <c r="X135" s="17" t="s">
        <v>89</v>
      </c>
      <c r="Y135" s="17" t="s">
        <v>80</v>
      </c>
      <c r="Z135" s="17">
        <v>20160314</v>
      </c>
      <c r="AA135" s="17" t="s">
        <v>78</v>
      </c>
      <c r="AB135" s="17">
        <v>1</v>
      </c>
      <c r="AC135" s="17" t="str">
        <f>IFERROR(VLOOKUP(A135,[1]Cruces!AJ:AK,2,0),VLOOKUP(CONCATENATE(X135,AA135),[1]Cruces!G:H,2,0))</f>
        <v>Solicitud de Obra</v>
      </c>
      <c r="AD135" s="17">
        <f t="shared" si="32"/>
        <v>30</v>
      </c>
      <c r="AE135" s="17">
        <f t="shared" si="33"/>
        <v>10</v>
      </c>
      <c r="AF135" s="17">
        <f t="shared" si="34"/>
        <v>2015</v>
      </c>
      <c r="AG135" s="17" t="str">
        <f>IFERROR(VLOOKUP(MID(A135,2,4)*1,[1]Cruces!K:L,2,0),"Verificar")</f>
        <v>Atlántico Norte</v>
      </c>
      <c r="AH135" s="17">
        <f t="shared" ca="1" si="35"/>
        <v>1853</v>
      </c>
      <c r="AI135" s="17" t="str">
        <f>IFERROR(VLOOKUP(U135,[1]Cruces!$O$1:$P$6,2,0),"Sin Orden")</f>
        <v>Resuelta</v>
      </c>
      <c r="AJ135" s="17">
        <f t="shared" si="36"/>
        <v>14</v>
      </c>
      <c r="AK135" s="17">
        <f t="shared" si="37"/>
        <v>3</v>
      </c>
      <c r="AL135" s="17">
        <f t="shared" si="38"/>
        <v>2016</v>
      </c>
      <c r="AM135" s="17">
        <f t="shared" ca="1" si="39"/>
        <v>1717</v>
      </c>
      <c r="AN135" s="18" t="str">
        <f>IFERROR(VLOOKUP(R135*1,'[1]Ordenes de Servicio'!G:K,5,0),"No Cruza")</f>
        <v>No Cruza</v>
      </c>
      <c r="AO135" s="17">
        <f t="shared" ca="1" si="40"/>
        <v>136</v>
      </c>
      <c r="AP135" s="17">
        <f t="shared" si="41"/>
        <v>14</v>
      </c>
      <c r="AQ135" s="17">
        <f t="shared" si="42"/>
        <v>3</v>
      </c>
      <c r="AR135" s="17">
        <f t="shared" si="43"/>
        <v>2016</v>
      </c>
      <c r="AS135" s="17">
        <f t="shared" ca="1" si="44"/>
        <v>1717</v>
      </c>
      <c r="AT135" s="17" t="str">
        <f t="shared" ca="1" si="47"/>
        <v>Si</v>
      </c>
      <c r="AU135" s="17">
        <f t="shared" si="45"/>
        <v>0</v>
      </c>
      <c r="AV135" s="17" t="str">
        <f>+VLOOKUP(B135,[1]Cruces!S:T,2,0)</f>
        <v>8. Puesta en Servicio</v>
      </c>
    </row>
    <row r="136" spans="1:48" hidden="1" x14ac:dyDescent="0.25">
      <c r="A136" s="17" t="s">
        <v>421</v>
      </c>
      <c r="B136" s="17" t="s">
        <v>54</v>
      </c>
      <c r="C136" s="17">
        <v>2532459</v>
      </c>
      <c r="D136" s="17">
        <v>20151831</v>
      </c>
      <c r="E136" s="17" t="s">
        <v>93</v>
      </c>
      <c r="F136" s="17" t="s">
        <v>56</v>
      </c>
      <c r="G136" s="17" t="s">
        <v>422</v>
      </c>
      <c r="H136" s="17">
        <v>3026051</v>
      </c>
      <c r="I136" s="17" t="s">
        <v>116</v>
      </c>
      <c r="J136" s="17" t="s">
        <v>423</v>
      </c>
      <c r="K136" s="17" t="s">
        <v>424</v>
      </c>
      <c r="L136" s="17" t="s">
        <v>117</v>
      </c>
      <c r="M136" s="17" t="s">
        <v>118</v>
      </c>
      <c r="N136" s="17" t="s">
        <v>62</v>
      </c>
      <c r="O136" s="17">
        <v>20190920</v>
      </c>
      <c r="P136" s="17">
        <v>20190930</v>
      </c>
      <c r="Q136" s="17">
        <v>1110</v>
      </c>
      <c r="R136" s="17">
        <v>26755430</v>
      </c>
      <c r="S136" s="17" t="s">
        <v>100</v>
      </c>
      <c r="T136" s="17" t="s">
        <v>63</v>
      </c>
      <c r="U136" s="17" t="s">
        <v>91</v>
      </c>
      <c r="V136" s="17">
        <f t="shared" si="46"/>
        <v>75</v>
      </c>
      <c r="W136" s="17">
        <v>75000</v>
      </c>
      <c r="X136" s="17" t="s">
        <v>89</v>
      </c>
      <c r="Y136" s="17" t="s">
        <v>65</v>
      </c>
      <c r="Z136" s="17">
        <v>20190930</v>
      </c>
      <c r="AA136" s="17" t="s">
        <v>78</v>
      </c>
      <c r="AB136" s="17">
        <v>1</v>
      </c>
      <c r="AC136" s="17" t="str">
        <f>IFERROR(VLOOKUP(A136,[1]Cruces!AJ:AK,2,0),VLOOKUP(CONCATENATE(X136,AA136),[1]Cruces!G:H,2,0))</f>
        <v>Solicitud de Obra</v>
      </c>
      <c r="AD136" s="17">
        <f t="shared" si="32"/>
        <v>20</v>
      </c>
      <c r="AE136" s="17">
        <f t="shared" si="33"/>
        <v>9</v>
      </c>
      <c r="AF136" s="17">
        <f t="shared" si="34"/>
        <v>2019</v>
      </c>
      <c r="AG136" s="17" t="str">
        <f>IFERROR(VLOOKUP(MID(A136,2,4)*1,[1]Cruces!K:L,2,0),"Verificar")</f>
        <v>Atlántico Norte</v>
      </c>
      <c r="AH136" s="17">
        <f t="shared" ca="1" si="35"/>
        <v>432</v>
      </c>
      <c r="AI136" s="17" t="str">
        <f>IFERROR(VLOOKUP(U136,[1]Cruces!$O$1:$P$6,2,0),"Sin Orden")</f>
        <v>Resuelta</v>
      </c>
      <c r="AJ136" s="17">
        <f t="shared" si="36"/>
        <v>30</v>
      </c>
      <c r="AK136" s="17">
        <f t="shared" si="37"/>
        <v>9</v>
      </c>
      <c r="AL136" s="17">
        <f t="shared" si="38"/>
        <v>2019</v>
      </c>
      <c r="AM136" s="17">
        <f t="shared" ca="1" si="39"/>
        <v>422</v>
      </c>
      <c r="AN136" s="18" t="str">
        <f>IFERROR(VLOOKUP(R136*1,'[1]Ordenes de Servicio'!G:K,5,0),"No Cruza")</f>
        <v>No Cruza</v>
      </c>
      <c r="AO136" s="17">
        <f t="shared" ca="1" si="40"/>
        <v>10</v>
      </c>
      <c r="AP136" s="17">
        <f t="shared" si="41"/>
        <v>30</v>
      </c>
      <c r="AQ136" s="17">
        <f t="shared" si="42"/>
        <v>9</v>
      </c>
      <c r="AR136" s="17">
        <f t="shared" si="43"/>
        <v>2019</v>
      </c>
      <c r="AS136" s="17">
        <f t="shared" ca="1" si="44"/>
        <v>422</v>
      </c>
      <c r="AT136" s="17" t="str">
        <f t="shared" ca="1" si="47"/>
        <v>Si</v>
      </c>
      <c r="AU136" s="17">
        <f t="shared" si="45"/>
        <v>0</v>
      </c>
      <c r="AV136" s="17" t="str">
        <f>+VLOOKUP(B136,[1]Cruces!S:T,2,0)</f>
        <v>4. Presupuesto de Obra</v>
      </c>
    </row>
    <row r="137" spans="1:48" hidden="1" x14ac:dyDescent="0.25">
      <c r="A137" s="17" t="s">
        <v>425</v>
      </c>
      <c r="B137" s="17" t="s">
        <v>68</v>
      </c>
      <c r="C137" s="17">
        <v>0</v>
      </c>
      <c r="D137" s="17">
        <v>0</v>
      </c>
      <c r="E137" s="17" t="s">
        <v>55</v>
      </c>
      <c r="F137" s="17" t="s">
        <v>232</v>
      </c>
      <c r="G137" s="17" t="s">
        <v>426</v>
      </c>
      <c r="H137" s="17">
        <v>0</v>
      </c>
      <c r="I137" s="17" t="s">
        <v>83</v>
      </c>
      <c r="J137" s="17" t="s">
        <v>59</v>
      </c>
      <c r="K137" s="17" t="s">
        <v>427</v>
      </c>
      <c r="L137" s="17" t="s">
        <v>280</v>
      </c>
      <c r="M137" s="17" t="s">
        <v>281</v>
      </c>
      <c r="N137" s="17" t="s">
        <v>75</v>
      </c>
      <c r="O137" s="17">
        <v>20190812</v>
      </c>
      <c r="P137" s="17">
        <v>20191017</v>
      </c>
      <c r="Q137" s="17">
        <v>9520</v>
      </c>
      <c r="R137" s="17">
        <v>26637056</v>
      </c>
      <c r="S137" s="17" t="s">
        <v>100</v>
      </c>
      <c r="T137" s="17" t="s">
        <v>63</v>
      </c>
      <c r="U137" s="17" t="s">
        <v>91</v>
      </c>
      <c r="V137" s="17">
        <f t="shared" si="46"/>
        <v>150</v>
      </c>
      <c r="W137" s="17">
        <v>150000</v>
      </c>
      <c r="X137" s="17" t="s">
        <v>64</v>
      </c>
      <c r="Y137" s="17" t="s">
        <v>136</v>
      </c>
      <c r="Z137" s="17">
        <v>20191120</v>
      </c>
      <c r="AA137" s="17" t="s">
        <v>78</v>
      </c>
      <c r="AB137" s="17">
        <v>1</v>
      </c>
      <c r="AC137" s="17" t="str">
        <f>IFERROR(VLOOKUP(A137,[1]Cruces!AJ:AK,2,0),VLOOKUP(CONCATENATE(X137,AA137),[1]Cruces!G:H,2,0))</f>
        <v>Solicitud de Obra</v>
      </c>
      <c r="AD137" s="17">
        <f t="shared" si="32"/>
        <v>12</v>
      </c>
      <c r="AE137" s="17">
        <f t="shared" si="33"/>
        <v>8</v>
      </c>
      <c r="AF137" s="17">
        <f t="shared" si="34"/>
        <v>2019</v>
      </c>
      <c r="AG137" s="17" t="str">
        <f>IFERROR(VLOOKUP(MID(A137,2,4)*1,[1]Cruces!K:L,2,0),"Verificar")</f>
        <v>Atlántico Sur</v>
      </c>
      <c r="AH137" s="17">
        <f t="shared" ca="1" si="35"/>
        <v>471</v>
      </c>
      <c r="AI137" s="17" t="str">
        <f>IFERROR(VLOOKUP(U137,[1]Cruces!$O$1:$P$6,2,0),"Sin Orden")</f>
        <v>Resuelta</v>
      </c>
      <c r="AJ137" s="17">
        <f t="shared" si="36"/>
        <v>20</v>
      </c>
      <c r="AK137" s="17">
        <f t="shared" si="37"/>
        <v>11</v>
      </c>
      <c r="AL137" s="17">
        <f t="shared" si="38"/>
        <v>2019</v>
      </c>
      <c r="AM137" s="17">
        <f t="shared" ca="1" si="39"/>
        <v>371</v>
      </c>
      <c r="AN137" s="18" t="str">
        <f>IFERROR(VLOOKUP(R137*1,'[1]Ordenes de Servicio'!G:K,5,0),"No Cruza")</f>
        <v>No Cruza</v>
      </c>
      <c r="AO137" s="17">
        <f t="shared" ca="1" si="40"/>
        <v>100</v>
      </c>
      <c r="AP137" s="17">
        <f t="shared" si="41"/>
        <v>17</v>
      </c>
      <c r="AQ137" s="17">
        <f t="shared" si="42"/>
        <v>10</v>
      </c>
      <c r="AR137" s="17">
        <f t="shared" si="43"/>
        <v>2019</v>
      </c>
      <c r="AS137" s="17">
        <f t="shared" ca="1" si="44"/>
        <v>405</v>
      </c>
      <c r="AT137" s="17" t="str">
        <f t="shared" ca="1" si="47"/>
        <v>Si</v>
      </c>
      <c r="AU137" s="17">
        <f t="shared" si="45"/>
        <v>34</v>
      </c>
      <c r="AV137" s="17" t="str">
        <f>+VLOOKUP(B137,[1]Cruces!S:T,2,0)</f>
        <v>5. Consultoría / Adjudicación</v>
      </c>
    </row>
    <row r="138" spans="1:48" hidden="1" x14ac:dyDescent="0.25">
      <c r="A138" s="17" t="s">
        <v>428</v>
      </c>
      <c r="B138" s="17" t="s">
        <v>68</v>
      </c>
      <c r="C138" s="17">
        <v>6600558</v>
      </c>
      <c r="D138" s="17">
        <v>34521939</v>
      </c>
      <c r="E138" s="17" t="s">
        <v>93</v>
      </c>
      <c r="F138" s="17" t="s">
        <v>126</v>
      </c>
      <c r="G138" s="17" t="s">
        <v>429</v>
      </c>
      <c r="H138" s="17">
        <v>3113718774</v>
      </c>
      <c r="I138" s="17" t="s">
        <v>83</v>
      </c>
      <c r="J138" s="17" t="s">
        <v>430</v>
      </c>
      <c r="K138" s="17" t="s">
        <v>97</v>
      </c>
      <c r="L138" s="17" t="s">
        <v>129</v>
      </c>
      <c r="M138" s="17" t="s">
        <v>130</v>
      </c>
      <c r="N138" s="17" t="s">
        <v>75</v>
      </c>
      <c r="O138" s="17">
        <v>20190128</v>
      </c>
      <c r="P138" s="17">
        <v>20191010</v>
      </c>
      <c r="Q138" s="17">
        <v>3330</v>
      </c>
      <c r="R138" s="17">
        <v>27000473</v>
      </c>
      <c r="S138" s="17" t="s">
        <v>76</v>
      </c>
      <c r="T138" s="17" t="s">
        <v>63</v>
      </c>
      <c r="U138" s="17" t="s">
        <v>88</v>
      </c>
      <c r="V138" s="17">
        <f t="shared" si="46"/>
        <v>15</v>
      </c>
      <c r="W138" s="17">
        <v>15000</v>
      </c>
      <c r="X138" s="17" t="s">
        <v>89</v>
      </c>
      <c r="Y138" s="17" t="s">
        <v>136</v>
      </c>
      <c r="Z138" s="17">
        <v>20191105</v>
      </c>
      <c r="AA138" s="17" t="s">
        <v>78</v>
      </c>
      <c r="AB138" s="17">
        <v>1</v>
      </c>
      <c r="AC138" s="17" t="str">
        <f>IFERROR(VLOOKUP(A138,[1]Cruces!AJ:AK,2,0),VLOOKUP(CONCATENATE(X138,AA138),[1]Cruces!G:H,2,0))</f>
        <v>Solicitud de Obra</v>
      </c>
      <c r="AD138" s="17">
        <f t="shared" si="32"/>
        <v>28</v>
      </c>
      <c r="AE138" s="17">
        <f t="shared" si="33"/>
        <v>1</v>
      </c>
      <c r="AF138" s="17">
        <f t="shared" si="34"/>
        <v>2019</v>
      </c>
      <c r="AG138" s="17" t="str">
        <f>IFERROR(VLOOKUP(MID(A138,2,4)*1,[1]Cruces!K:L,2,0),"Verificar")</f>
        <v>Guajira</v>
      </c>
      <c r="AH138" s="17">
        <f t="shared" ca="1" si="35"/>
        <v>667</v>
      </c>
      <c r="AI138" s="17" t="str">
        <f>IFERROR(VLOOKUP(U138,[1]Cruces!$O$1:$P$6,2,0),"Sin Orden")</f>
        <v>Resuelta</v>
      </c>
      <c r="AJ138" s="17">
        <f t="shared" si="36"/>
        <v>5</v>
      </c>
      <c r="AK138" s="17">
        <f t="shared" si="37"/>
        <v>11</v>
      </c>
      <c r="AL138" s="17">
        <f t="shared" si="38"/>
        <v>2019</v>
      </c>
      <c r="AM138" s="17">
        <f t="shared" ca="1" si="39"/>
        <v>386</v>
      </c>
      <c r="AN138" s="18">
        <f>IFERROR(VLOOKUP(R138*1,'[1]Ordenes de Servicio'!G:K,5,0),"No Cruza")</f>
        <v>43810</v>
      </c>
      <c r="AO138" s="17">
        <f t="shared" ca="1" si="40"/>
        <v>281</v>
      </c>
      <c r="AP138" s="17">
        <f t="shared" si="41"/>
        <v>10</v>
      </c>
      <c r="AQ138" s="17">
        <f t="shared" si="42"/>
        <v>10</v>
      </c>
      <c r="AR138" s="17">
        <f t="shared" si="43"/>
        <v>2019</v>
      </c>
      <c r="AS138" s="17">
        <f t="shared" ca="1" si="44"/>
        <v>412</v>
      </c>
      <c r="AT138" s="17" t="str">
        <f t="shared" ca="1" si="47"/>
        <v>Si</v>
      </c>
      <c r="AU138" s="17">
        <f t="shared" si="45"/>
        <v>26</v>
      </c>
      <c r="AV138" s="17" t="str">
        <f>+VLOOKUP(B138,[1]Cruces!S:T,2,0)</f>
        <v>5. Consultoría / Adjudicación</v>
      </c>
    </row>
    <row r="139" spans="1:48" hidden="1" x14ac:dyDescent="0.25">
      <c r="A139" s="17" t="s">
        <v>7215</v>
      </c>
      <c r="B139" s="17" t="s">
        <v>6595</v>
      </c>
      <c r="C139" s="17">
        <v>0</v>
      </c>
      <c r="D139" s="17">
        <v>0</v>
      </c>
      <c r="E139" s="17" t="s">
        <v>55</v>
      </c>
      <c r="F139" s="17" t="s">
        <v>120</v>
      </c>
      <c r="G139" s="17" t="s">
        <v>7216</v>
      </c>
      <c r="H139" s="17">
        <v>3004268156</v>
      </c>
      <c r="I139" s="17" t="s">
        <v>71</v>
      </c>
      <c r="J139" s="17" t="s">
        <v>59</v>
      </c>
      <c r="K139" s="17" t="s">
        <v>7217</v>
      </c>
      <c r="L139" s="17" t="s">
        <v>122</v>
      </c>
      <c r="M139" s="17" t="s">
        <v>123</v>
      </c>
      <c r="N139" s="17" t="s">
        <v>6600</v>
      </c>
      <c r="O139" s="17">
        <v>20200427</v>
      </c>
      <c r="P139" s="17">
        <v>20200504</v>
      </c>
      <c r="Q139" s="17">
        <v>1180</v>
      </c>
      <c r="R139" s="17">
        <v>27371539</v>
      </c>
      <c r="S139" s="17" t="s">
        <v>6601</v>
      </c>
      <c r="T139" s="17" t="s">
        <v>63</v>
      </c>
      <c r="U139" s="17" t="s">
        <v>91</v>
      </c>
      <c r="V139" s="17">
        <f t="shared" si="46"/>
        <v>3</v>
      </c>
      <c r="W139" s="17">
        <v>3000</v>
      </c>
      <c r="X139" s="17" t="s">
        <v>7065</v>
      </c>
      <c r="Y139" s="17" t="s">
        <v>6595</v>
      </c>
      <c r="Z139" s="17">
        <v>20200504</v>
      </c>
      <c r="AA139" s="17" t="s">
        <v>1947</v>
      </c>
      <c r="AB139" s="17">
        <v>1</v>
      </c>
      <c r="AC139" s="17" t="str">
        <f>IFERROR(VLOOKUP(A139,[1]Cruces!AJ:AK,2,0),VLOOKUP(CONCATENATE(X139,AA139),[1]Cruces!G:H,2,0))</f>
        <v>Solicitud por BT</v>
      </c>
      <c r="AD139" s="17">
        <f t="shared" si="32"/>
        <v>27</v>
      </c>
      <c r="AE139" s="17">
        <f t="shared" si="33"/>
        <v>4</v>
      </c>
      <c r="AF139" s="17">
        <f t="shared" si="34"/>
        <v>2020</v>
      </c>
      <c r="AG139" s="17" t="str">
        <f>IFERROR(VLOOKUP(MID(A139,2,4)*1,[1]Cruces!K:L,2,0),"Verificar")</f>
        <v>Atlántico Norte</v>
      </c>
      <c r="AH139" s="17">
        <f t="shared" ca="1" si="35"/>
        <v>212</v>
      </c>
      <c r="AI139" s="17" t="str">
        <f>IFERROR(VLOOKUP(U139,[1]Cruces!$O$1:$P$6,2,0),"Sin Orden")</f>
        <v>Resuelta</v>
      </c>
      <c r="AJ139" s="17">
        <f t="shared" si="36"/>
        <v>4</v>
      </c>
      <c r="AK139" s="17">
        <f t="shared" si="37"/>
        <v>5</v>
      </c>
      <c r="AL139" s="17">
        <f t="shared" si="38"/>
        <v>2020</v>
      </c>
      <c r="AM139" s="17">
        <f t="shared" ca="1" si="39"/>
        <v>205</v>
      </c>
      <c r="AN139" s="18" t="str">
        <f>IFERROR(VLOOKUP(R139*1,'[1]Ordenes de Servicio'!G:K,5,0),"No Cruza")</f>
        <v>No Cruza</v>
      </c>
      <c r="AO139" s="17">
        <f t="shared" ca="1" si="40"/>
        <v>7</v>
      </c>
      <c r="AP139" s="17">
        <f t="shared" si="41"/>
        <v>4</v>
      </c>
      <c r="AQ139" s="17">
        <f t="shared" si="42"/>
        <v>5</v>
      </c>
      <c r="AR139" s="17">
        <f t="shared" si="43"/>
        <v>2020</v>
      </c>
      <c r="AS139" s="17">
        <f t="shared" ca="1" si="44"/>
        <v>205</v>
      </c>
      <c r="AT139" s="17" t="str">
        <f t="shared" ca="1" si="47"/>
        <v>No</v>
      </c>
      <c r="AU139" s="17">
        <f t="shared" si="45"/>
        <v>0</v>
      </c>
      <c r="AV139" s="17" t="str">
        <f>+VLOOKUP(B139,[1]Cruces!S:T,2,0)</f>
        <v>7. Ejecución en Campo OS BT</v>
      </c>
    </row>
    <row r="140" spans="1:48" hidden="1" x14ac:dyDescent="0.25">
      <c r="A140" s="17" t="s">
        <v>431</v>
      </c>
      <c r="B140" s="17" t="s">
        <v>68</v>
      </c>
      <c r="C140" s="17">
        <v>0</v>
      </c>
      <c r="D140" s="17">
        <v>0</v>
      </c>
      <c r="E140" s="17" t="s">
        <v>55</v>
      </c>
      <c r="F140" s="17" t="s">
        <v>107</v>
      </c>
      <c r="G140" s="17" t="s">
        <v>432</v>
      </c>
      <c r="H140" s="17">
        <v>0</v>
      </c>
      <c r="I140" s="17" t="s">
        <v>116</v>
      </c>
      <c r="J140" s="17" t="s">
        <v>59</v>
      </c>
      <c r="K140" s="17" t="s">
        <v>433</v>
      </c>
      <c r="L140" s="17" t="s">
        <v>111</v>
      </c>
      <c r="M140" s="17" t="s">
        <v>112</v>
      </c>
      <c r="N140" s="17" t="s">
        <v>75</v>
      </c>
      <c r="O140" s="17">
        <v>20200220</v>
      </c>
      <c r="P140" s="17">
        <v>20200706</v>
      </c>
      <c r="Q140" s="17">
        <v>9510</v>
      </c>
      <c r="R140" s="17">
        <v>28287922</v>
      </c>
      <c r="S140" s="17" t="s">
        <v>76</v>
      </c>
      <c r="T140" s="17" t="s">
        <v>63</v>
      </c>
      <c r="U140" s="17" t="s">
        <v>77</v>
      </c>
      <c r="V140" s="17">
        <f t="shared" si="46"/>
        <v>30</v>
      </c>
      <c r="W140" s="17">
        <v>30000</v>
      </c>
      <c r="X140" s="17" t="s">
        <v>64</v>
      </c>
      <c r="Y140" s="17" t="s">
        <v>150</v>
      </c>
      <c r="Z140" s="17">
        <v>20201118</v>
      </c>
      <c r="AA140" s="17" t="s">
        <v>78</v>
      </c>
      <c r="AB140" s="17">
        <v>1</v>
      </c>
      <c r="AC140" s="17" t="str">
        <f>IFERROR(VLOOKUP(A140,[1]Cruces!AJ:AK,2,0),VLOOKUP(CONCATENATE(X140,AA140),[1]Cruces!G:H,2,0))</f>
        <v>Solicitud de Obra</v>
      </c>
      <c r="AD140" s="17">
        <f t="shared" si="32"/>
        <v>20</v>
      </c>
      <c r="AE140" s="17">
        <f t="shared" si="33"/>
        <v>2</v>
      </c>
      <c r="AF140" s="17">
        <f t="shared" si="34"/>
        <v>2020</v>
      </c>
      <c r="AG140" s="17" t="str">
        <f>IFERROR(VLOOKUP(MID(A140,2,4)*1,[1]Cruces!K:L,2,0),"Verificar")</f>
        <v>Atlántico Norte</v>
      </c>
      <c r="AH140" s="17">
        <f t="shared" ca="1" si="35"/>
        <v>279</v>
      </c>
      <c r="AI140" s="17" t="str">
        <f>IFERROR(VLOOKUP(U140,[1]Cruces!$O$1:$P$6,2,0),"Sin Orden")</f>
        <v>Pendiente</v>
      </c>
      <c r="AJ140" s="17">
        <f t="shared" si="36"/>
        <v>18</v>
      </c>
      <c r="AK140" s="17">
        <f t="shared" si="37"/>
        <v>11</v>
      </c>
      <c r="AL140" s="17">
        <f t="shared" si="38"/>
        <v>2020</v>
      </c>
      <c r="AM140" s="17">
        <f t="shared" ca="1" si="39"/>
        <v>7</v>
      </c>
      <c r="AN140" s="18" t="str">
        <f>IFERROR(VLOOKUP(R140*1,'[1]Ordenes de Servicio'!G:K,5,0),"No Cruza")</f>
        <v>No Cruza</v>
      </c>
      <c r="AO140" s="17">
        <f t="shared" ca="1" si="40"/>
        <v>7</v>
      </c>
      <c r="AP140" s="17">
        <f t="shared" si="41"/>
        <v>6</v>
      </c>
      <c r="AQ140" s="17">
        <f t="shared" si="42"/>
        <v>7</v>
      </c>
      <c r="AR140" s="17">
        <f t="shared" si="43"/>
        <v>2020</v>
      </c>
      <c r="AS140" s="17">
        <f t="shared" ca="1" si="44"/>
        <v>142</v>
      </c>
      <c r="AT140" s="17" t="str">
        <f t="shared" ca="1" si="47"/>
        <v>No</v>
      </c>
      <c r="AU140" s="17">
        <f t="shared" si="45"/>
        <v>135</v>
      </c>
      <c r="AV140" s="17" t="str">
        <f>+VLOOKUP(B140,[1]Cruces!S:T,2,0)</f>
        <v>5. Consultoría / Adjudicación</v>
      </c>
    </row>
    <row r="141" spans="1:48" hidden="1" x14ac:dyDescent="0.25">
      <c r="A141" s="17" t="s">
        <v>7218</v>
      </c>
      <c r="B141" s="17" t="s">
        <v>6595</v>
      </c>
      <c r="C141" s="17">
        <v>0</v>
      </c>
      <c r="D141" s="17">
        <v>0</v>
      </c>
      <c r="E141" s="17" t="s">
        <v>55</v>
      </c>
      <c r="F141" s="17" t="s">
        <v>5366</v>
      </c>
      <c r="G141" s="17" t="s">
        <v>7219</v>
      </c>
      <c r="H141" s="17">
        <v>3226196049</v>
      </c>
      <c r="I141" s="17" t="s">
        <v>71</v>
      </c>
      <c r="J141" s="17" t="s">
        <v>59</v>
      </c>
      <c r="K141" s="17" t="s">
        <v>7220</v>
      </c>
      <c r="L141" s="17" t="s">
        <v>5368</v>
      </c>
      <c r="M141" s="17" t="s">
        <v>5369</v>
      </c>
      <c r="N141" s="17" t="s">
        <v>6600</v>
      </c>
      <c r="O141" s="17">
        <v>20200210</v>
      </c>
      <c r="P141" s="17">
        <v>20200322</v>
      </c>
      <c r="Q141" s="17">
        <v>1110</v>
      </c>
      <c r="R141" s="17">
        <v>28155242</v>
      </c>
      <c r="S141" s="17" t="s">
        <v>6601</v>
      </c>
      <c r="T141" s="17" t="s">
        <v>63</v>
      </c>
      <c r="U141" s="17" t="s">
        <v>91</v>
      </c>
      <c r="V141" s="17">
        <f t="shared" si="46"/>
        <v>3</v>
      </c>
      <c r="W141" s="17">
        <v>3000</v>
      </c>
      <c r="X141" s="17" t="s">
        <v>7065</v>
      </c>
      <c r="Y141" s="17" t="s">
        <v>150</v>
      </c>
      <c r="Z141" s="17">
        <v>20201102</v>
      </c>
      <c r="AA141" s="17" t="s">
        <v>1947</v>
      </c>
      <c r="AB141" s="17">
        <v>1</v>
      </c>
      <c r="AC141" s="17" t="str">
        <f>IFERROR(VLOOKUP(A141,[1]Cruces!AJ:AK,2,0),VLOOKUP(CONCATENATE(X141,AA141),[1]Cruces!G:H,2,0))</f>
        <v>Solicitud por BT</v>
      </c>
      <c r="AD141" s="17">
        <f t="shared" si="32"/>
        <v>10</v>
      </c>
      <c r="AE141" s="17">
        <f t="shared" si="33"/>
        <v>2</v>
      </c>
      <c r="AF141" s="17">
        <f t="shared" si="34"/>
        <v>2020</v>
      </c>
      <c r="AG141" s="17" t="str">
        <f>IFERROR(VLOOKUP(MID(A141,2,4)*1,[1]Cruces!K:L,2,0),"Verificar")</f>
        <v>Atlántico Norte</v>
      </c>
      <c r="AH141" s="17">
        <f t="shared" ca="1" si="35"/>
        <v>289</v>
      </c>
      <c r="AI141" s="17" t="str">
        <f>IFERROR(VLOOKUP(U141,[1]Cruces!$O$1:$P$6,2,0),"Sin Orden")</f>
        <v>Resuelta</v>
      </c>
      <c r="AJ141" s="17">
        <f t="shared" si="36"/>
        <v>2</v>
      </c>
      <c r="AK141" s="17">
        <f t="shared" si="37"/>
        <v>11</v>
      </c>
      <c r="AL141" s="17">
        <f t="shared" si="38"/>
        <v>2020</v>
      </c>
      <c r="AM141" s="17">
        <f t="shared" ca="1" si="39"/>
        <v>23</v>
      </c>
      <c r="AN141" s="18" t="str">
        <f>IFERROR(VLOOKUP(R141*1,'[1]Ordenes de Servicio'!G:K,5,0),"No Cruza")</f>
        <v>No Cruza</v>
      </c>
      <c r="AO141" s="17">
        <f t="shared" ca="1" si="40"/>
        <v>266</v>
      </c>
      <c r="AP141" s="17">
        <f t="shared" si="41"/>
        <v>22</v>
      </c>
      <c r="AQ141" s="17">
        <f t="shared" si="42"/>
        <v>3</v>
      </c>
      <c r="AR141" s="17">
        <f t="shared" si="43"/>
        <v>2020</v>
      </c>
      <c r="AS141" s="17">
        <f t="shared" ca="1" si="44"/>
        <v>248</v>
      </c>
      <c r="AT141" s="17" t="str">
        <f t="shared" ca="1" si="47"/>
        <v>No</v>
      </c>
      <c r="AU141" s="17">
        <f t="shared" si="45"/>
        <v>225</v>
      </c>
      <c r="AV141" s="17" t="str">
        <f>+VLOOKUP(B141,[1]Cruces!S:T,2,0)</f>
        <v>7. Ejecución en Campo OS BT</v>
      </c>
    </row>
    <row r="142" spans="1:48" hidden="1" x14ac:dyDescent="0.25">
      <c r="A142" s="17" t="s">
        <v>7221</v>
      </c>
      <c r="B142" s="17" t="s">
        <v>1943</v>
      </c>
      <c r="C142" s="17">
        <v>0</v>
      </c>
      <c r="D142" s="17">
        <v>0</v>
      </c>
      <c r="E142" s="17" t="s">
        <v>55</v>
      </c>
      <c r="F142" s="17" t="s">
        <v>932</v>
      </c>
      <c r="G142" s="17" t="s">
        <v>7222</v>
      </c>
      <c r="H142" s="17">
        <v>3044846260</v>
      </c>
      <c r="I142" s="17" t="s">
        <v>71</v>
      </c>
      <c r="J142" s="17" t="s">
        <v>59</v>
      </c>
      <c r="K142" s="17" t="s">
        <v>97</v>
      </c>
      <c r="L142" s="17" t="s">
        <v>7223</v>
      </c>
      <c r="M142" s="17" t="s">
        <v>7224</v>
      </c>
      <c r="N142" s="17" t="s">
        <v>1946</v>
      </c>
      <c r="O142" s="17">
        <v>20201117</v>
      </c>
      <c r="P142" s="17">
        <v>20201117</v>
      </c>
      <c r="Q142" s="17">
        <v>3410</v>
      </c>
      <c r="R142" s="17">
        <v>28285681</v>
      </c>
      <c r="S142" s="17" t="s">
        <v>6601</v>
      </c>
      <c r="T142" s="17" t="s">
        <v>63</v>
      </c>
      <c r="U142" s="17" t="s">
        <v>77</v>
      </c>
      <c r="V142" s="17">
        <f t="shared" si="46"/>
        <v>2</v>
      </c>
      <c r="W142" s="17">
        <v>2000</v>
      </c>
      <c r="X142" s="17" t="s">
        <v>7065</v>
      </c>
      <c r="Y142" s="17" t="s">
        <v>1943</v>
      </c>
      <c r="Z142" s="17">
        <v>20201117</v>
      </c>
      <c r="AA142" s="17" t="s">
        <v>1947</v>
      </c>
      <c r="AB142" s="17">
        <v>1</v>
      </c>
      <c r="AC142" s="17" t="str">
        <f>IFERROR(VLOOKUP(A142,[1]Cruces!AJ:AK,2,0),VLOOKUP(CONCATENATE(X142,AA142),[1]Cruces!G:H,2,0))</f>
        <v>Solicitud por BT</v>
      </c>
      <c r="AD142" s="17">
        <f t="shared" si="32"/>
        <v>17</v>
      </c>
      <c r="AE142" s="17">
        <f t="shared" si="33"/>
        <v>11</v>
      </c>
      <c r="AF142" s="17">
        <f t="shared" si="34"/>
        <v>2020</v>
      </c>
      <c r="AG142" s="17" t="str">
        <f>IFERROR(VLOOKUP(MID(A142,2,4)*1,[1]Cruces!K:L,2,0),"Verificar")</f>
        <v>Magdalena</v>
      </c>
      <c r="AH142" s="17">
        <f t="shared" ca="1" si="35"/>
        <v>8</v>
      </c>
      <c r="AI142" s="17" t="str">
        <f>IFERROR(VLOOKUP(U142,[1]Cruces!$O$1:$P$6,2,0),"Sin Orden")</f>
        <v>Pendiente</v>
      </c>
      <c r="AJ142" s="17">
        <f t="shared" si="36"/>
        <v>17</v>
      </c>
      <c r="AK142" s="17">
        <f t="shared" si="37"/>
        <v>11</v>
      </c>
      <c r="AL142" s="17">
        <f t="shared" si="38"/>
        <v>2020</v>
      </c>
      <c r="AM142" s="17">
        <f t="shared" ca="1" si="39"/>
        <v>8</v>
      </c>
      <c r="AN142" s="18" t="str">
        <f>IFERROR(VLOOKUP(R142*1,'[1]Ordenes de Servicio'!G:K,5,0),"No Cruza")</f>
        <v>No Cruza</v>
      </c>
      <c r="AO142" s="17">
        <f t="shared" ca="1" si="40"/>
        <v>8</v>
      </c>
      <c r="AP142" s="17">
        <f t="shared" si="41"/>
        <v>17</v>
      </c>
      <c r="AQ142" s="17">
        <f t="shared" si="42"/>
        <v>11</v>
      </c>
      <c r="AR142" s="17">
        <f t="shared" si="43"/>
        <v>2020</v>
      </c>
      <c r="AS142" s="17">
        <f t="shared" ca="1" si="44"/>
        <v>8</v>
      </c>
      <c r="AT142" s="17" t="str">
        <f t="shared" ca="1" si="47"/>
        <v>No</v>
      </c>
      <c r="AU142" s="17">
        <f t="shared" si="45"/>
        <v>0</v>
      </c>
      <c r="AV142" s="17" t="str">
        <f>+VLOOKUP(B142,[1]Cruces!S:T,2,0)</f>
        <v>7. Ejecución en Campo OS BT</v>
      </c>
    </row>
    <row r="143" spans="1:48" hidden="1" x14ac:dyDescent="0.25">
      <c r="A143" s="17" t="s">
        <v>7225</v>
      </c>
      <c r="B143" s="17" t="s">
        <v>569</v>
      </c>
      <c r="C143" s="17">
        <v>0</v>
      </c>
      <c r="D143" s="17">
        <v>0</v>
      </c>
      <c r="E143" s="17" t="s">
        <v>55</v>
      </c>
      <c r="F143" s="17" t="s">
        <v>6228</v>
      </c>
      <c r="G143" s="17" t="s">
        <v>7226</v>
      </c>
      <c r="H143" s="17">
        <v>3215640543</v>
      </c>
      <c r="I143" s="17" t="s">
        <v>71</v>
      </c>
      <c r="J143" s="17" t="s">
        <v>59</v>
      </c>
      <c r="K143" s="17" t="s">
        <v>7227</v>
      </c>
      <c r="L143" s="17" t="s">
        <v>7152</v>
      </c>
      <c r="M143" s="17" t="s">
        <v>7153</v>
      </c>
      <c r="N143" s="17" t="s">
        <v>572</v>
      </c>
      <c r="O143" s="17">
        <v>20200825</v>
      </c>
      <c r="P143" s="17">
        <v>20200831</v>
      </c>
      <c r="Q143" s="17">
        <v>9520</v>
      </c>
      <c r="R143" s="17">
        <v>0</v>
      </c>
      <c r="S143" s="17"/>
      <c r="T143" s="17" t="s">
        <v>63</v>
      </c>
      <c r="U143" s="17"/>
      <c r="V143" s="17">
        <f t="shared" si="46"/>
        <v>3</v>
      </c>
      <c r="W143" s="17">
        <v>3000</v>
      </c>
      <c r="X143" s="17" t="s">
        <v>7065</v>
      </c>
      <c r="Y143" s="17" t="s">
        <v>150</v>
      </c>
      <c r="Z143" s="17">
        <v>20200902</v>
      </c>
      <c r="AA143" s="17" t="s">
        <v>1947</v>
      </c>
      <c r="AB143" s="17">
        <v>1</v>
      </c>
      <c r="AC143" s="17" t="str">
        <f>IFERROR(VLOOKUP(A143,[1]Cruces!AJ:AK,2,0),VLOOKUP(CONCATENATE(X143,AA143),[1]Cruces!G:H,2,0))</f>
        <v>Solicitud por BT</v>
      </c>
      <c r="AD143" s="17">
        <f t="shared" si="32"/>
        <v>25</v>
      </c>
      <c r="AE143" s="17">
        <f t="shared" si="33"/>
        <v>8</v>
      </c>
      <c r="AF143" s="17">
        <f t="shared" si="34"/>
        <v>2020</v>
      </c>
      <c r="AG143" s="17" t="str">
        <f>IFERROR(VLOOKUP(MID(A143,2,4)*1,[1]Cruces!K:L,2,0),"Verificar")</f>
        <v>Atlántico Sur</v>
      </c>
      <c r="AH143" s="17">
        <f t="shared" ca="1" si="35"/>
        <v>92</v>
      </c>
      <c r="AI143" s="17" t="str">
        <f>IFERROR(VLOOKUP(U143,[1]Cruces!$O$1:$P$6,2,0),"Sin Orden")</f>
        <v>Sin Orden</v>
      </c>
      <c r="AJ143" s="17">
        <f t="shared" si="36"/>
        <v>2</v>
      </c>
      <c r="AK143" s="17">
        <f t="shared" si="37"/>
        <v>9</v>
      </c>
      <c r="AL143" s="17">
        <f t="shared" si="38"/>
        <v>2020</v>
      </c>
      <c r="AM143" s="17">
        <f t="shared" ca="1" si="39"/>
        <v>84</v>
      </c>
      <c r="AN143" s="18" t="str">
        <f>IFERROR(VLOOKUP(R143*1,'[1]Ordenes de Servicio'!G:K,5,0),"No Cruza")</f>
        <v>No Cruza</v>
      </c>
      <c r="AO143" s="17">
        <f t="shared" ca="1" si="40"/>
        <v>84</v>
      </c>
      <c r="AP143" s="17">
        <f t="shared" si="41"/>
        <v>31</v>
      </c>
      <c r="AQ143" s="17">
        <f t="shared" si="42"/>
        <v>8</v>
      </c>
      <c r="AR143" s="17">
        <f t="shared" si="43"/>
        <v>2020</v>
      </c>
      <c r="AS143" s="17">
        <f t="shared" ca="1" si="44"/>
        <v>86</v>
      </c>
      <c r="AT143" s="17" t="str">
        <f t="shared" ca="1" si="47"/>
        <v>No</v>
      </c>
      <c r="AU143" s="17">
        <f t="shared" si="45"/>
        <v>2</v>
      </c>
      <c r="AV143" s="17" t="str">
        <f>+VLOOKUP(B143,[1]Cruces!S:T,2,0)</f>
        <v>1. Solicitud</v>
      </c>
    </row>
    <row r="144" spans="1:48" hidden="1" x14ac:dyDescent="0.25">
      <c r="A144" s="17" t="s">
        <v>434</v>
      </c>
      <c r="B144" s="17" t="s">
        <v>68</v>
      </c>
      <c r="C144" s="17">
        <v>0</v>
      </c>
      <c r="D144" s="17">
        <v>0</v>
      </c>
      <c r="E144" s="17" t="s">
        <v>55</v>
      </c>
      <c r="F144" s="17" t="s">
        <v>232</v>
      </c>
      <c r="G144" s="17" t="s">
        <v>435</v>
      </c>
      <c r="H144" s="17" t="s">
        <v>436</v>
      </c>
      <c r="I144" s="17" t="s">
        <v>116</v>
      </c>
      <c r="J144" s="17" t="s">
        <v>59</v>
      </c>
      <c r="K144" s="17" t="s">
        <v>437</v>
      </c>
      <c r="L144" s="17" t="s">
        <v>280</v>
      </c>
      <c r="M144" s="17" t="s">
        <v>281</v>
      </c>
      <c r="N144" s="17" t="s">
        <v>75</v>
      </c>
      <c r="O144" s="17">
        <v>20190521</v>
      </c>
      <c r="P144" s="17">
        <v>20190801</v>
      </c>
      <c r="Q144" s="17">
        <v>1210</v>
      </c>
      <c r="R144" s="17">
        <v>28272622</v>
      </c>
      <c r="S144" s="17" t="s">
        <v>76</v>
      </c>
      <c r="T144" s="17" t="s">
        <v>63</v>
      </c>
      <c r="U144" s="17" t="s">
        <v>91</v>
      </c>
      <c r="V144" s="17">
        <f t="shared" si="46"/>
        <v>225</v>
      </c>
      <c r="W144" s="17">
        <v>225000</v>
      </c>
      <c r="X144" s="17" t="s">
        <v>64</v>
      </c>
      <c r="Y144" s="17" t="s">
        <v>150</v>
      </c>
      <c r="Z144" s="17">
        <v>20201120</v>
      </c>
      <c r="AA144" s="17" t="s">
        <v>101</v>
      </c>
      <c r="AB144" s="17">
        <v>1</v>
      </c>
      <c r="AC144" s="17" t="str">
        <f>IFERROR(VLOOKUP(A144,[1]Cruces!AJ:AK,2,0),VLOOKUP(CONCATENATE(X144,AA144),[1]Cruces!G:H,2,0))</f>
        <v>Solicitud de Obra</v>
      </c>
      <c r="AD144" s="17">
        <f t="shared" si="32"/>
        <v>21</v>
      </c>
      <c r="AE144" s="17">
        <f t="shared" si="33"/>
        <v>5</v>
      </c>
      <c r="AF144" s="17">
        <f t="shared" si="34"/>
        <v>2019</v>
      </c>
      <c r="AG144" s="17" t="str">
        <f>IFERROR(VLOOKUP(MID(A144,2,4)*1,[1]Cruces!K:L,2,0),"Verificar")</f>
        <v>Atlántico Sur</v>
      </c>
      <c r="AH144" s="17">
        <f t="shared" ca="1" si="35"/>
        <v>554</v>
      </c>
      <c r="AI144" s="17" t="str">
        <f>IFERROR(VLOOKUP(U144,[1]Cruces!$O$1:$P$6,2,0),"Sin Orden")</f>
        <v>Resuelta</v>
      </c>
      <c r="AJ144" s="17">
        <f t="shared" si="36"/>
        <v>20</v>
      </c>
      <c r="AK144" s="17">
        <f t="shared" si="37"/>
        <v>11</v>
      </c>
      <c r="AL144" s="17">
        <f t="shared" si="38"/>
        <v>2020</v>
      </c>
      <c r="AM144" s="17">
        <f t="shared" ca="1" si="39"/>
        <v>5</v>
      </c>
      <c r="AN144" s="18" t="str">
        <f>IFERROR(VLOOKUP(R144*1,'[1]Ordenes de Servicio'!G:K,5,0),"No Cruza")</f>
        <v>No Cruza</v>
      </c>
      <c r="AO144" s="17">
        <f t="shared" ca="1" si="40"/>
        <v>549</v>
      </c>
      <c r="AP144" s="17">
        <f t="shared" si="41"/>
        <v>1</v>
      </c>
      <c r="AQ144" s="17">
        <f t="shared" si="42"/>
        <v>8</v>
      </c>
      <c r="AR144" s="17">
        <f t="shared" si="43"/>
        <v>2019</v>
      </c>
      <c r="AS144" s="17">
        <f t="shared" ca="1" si="44"/>
        <v>482</v>
      </c>
      <c r="AT144" s="17" t="str">
        <f t="shared" ca="1" si="47"/>
        <v>Si</v>
      </c>
      <c r="AU144" s="17">
        <f t="shared" si="45"/>
        <v>477</v>
      </c>
      <c r="AV144" s="17" t="str">
        <f>+VLOOKUP(B144,[1]Cruces!S:T,2,0)</f>
        <v>5. Consultoría / Adjudicación</v>
      </c>
    </row>
    <row r="145" spans="1:48" hidden="1" x14ac:dyDescent="0.25">
      <c r="A145" s="17" t="s">
        <v>7228</v>
      </c>
      <c r="B145" s="17" t="s">
        <v>6595</v>
      </c>
      <c r="C145" s="17">
        <v>6721113</v>
      </c>
      <c r="D145" s="17">
        <v>20143232</v>
      </c>
      <c r="E145" s="17" t="s">
        <v>93</v>
      </c>
      <c r="F145" s="17" t="s">
        <v>5366</v>
      </c>
      <c r="G145" s="17" t="s">
        <v>7229</v>
      </c>
      <c r="H145" s="17">
        <v>3003582575</v>
      </c>
      <c r="I145" s="17" t="s">
        <v>71</v>
      </c>
      <c r="J145" s="17" t="s">
        <v>7230</v>
      </c>
      <c r="K145" s="17" t="s">
        <v>7231</v>
      </c>
      <c r="L145" s="17" t="s">
        <v>5368</v>
      </c>
      <c r="M145" s="17" t="s">
        <v>5369</v>
      </c>
      <c r="N145" s="17" t="s">
        <v>6600</v>
      </c>
      <c r="O145" s="17">
        <v>20201013</v>
      </c>
      <c r="P145" s="17">
        <v>20201022</v>
      </c>
      <c r="Q145" s="17">
        <v>1110</v>
      </c>
      <c r="R145" s="17">
        <v>28229539</v>
      </c>
      <c r="S145" s="17" t="s">
        <v>7072</v>
      </c>
      <c r="T145" s="17" t="s">
        <v>63</v>
      </c>
      <c r="U145" s="17" t="s">
        <v>91</v>
      </c>
      <c r="V145" s="17">
        <f t="shared" si="46"/>
        <v>3</v>
      </c>
      <c r="W145" s="17">
        <v>3000</v>
      </c>
      <c r="X145" s="17" t="s">
        <v>89</v>
      </c>
      <c r="Y145" s="17" t="s">
        <v>6595</v>
      </c>
      <c r="Z145" s="17">
        <v>20201022</v>
      </c>
      <c r="AA145" s="17" t="s">
        <v>1947</v>
      </c>
      <c r="AB145" s="17">
        <v>1</v>
      </c>
      <c r="AC145" s="17" t="str">
        <f>IFERROR(VLOOKUP(A145,[1]Cruces!AJ:AK,2,0),VLOOKUP(CONCATENATE(X145,AA145),[1]Cruces!G:H,2,0))</f>
        <v>Solicitud por BT</v>
      </c>
      <c r="AD145" s="17">
        <f t="shared" si="32"/>
        <v>13</v>
      </c>
      <c r="AE145" s="17">
        <f t="shared" si="33"/>
        <v>10</v>
      </c>
      <c r="AF145" s="17">
        <f t="shared" si="34"/>
        <v>2020</v>
      </c>
      <c r="AG145" s="17" t="str">
        <f>IFERROR(VLOOKUP(MID(A145,2,4)*1,[1]Cruces!K:L,2,0),"Verificar")</f>
        <v>Atlántico Norte</v>
      </c>
      <c r="AH145" s="17">
        <f t="shared" ca="1" si="35"/>
        <v>43</v>
      </c>
      <c r="AI145" s="17" t="str">
        <f>IFERROR(VLOOKUP(U145,[1]Cruces!$O$1:$P$6,2,0),"Sin Orden")</f>
        <v>Resuelta</v>
      </c>
      <c r="AJ145" s="17">
        <f t="shared" si="36"/>
        <v>22</v>
      </c>
      <c r="AK145" s="17">
        <f t="shared" si="37"/>
        <v>10</v>
      </c>
      <c r="AL145" s="17">
        <f t="shared" si="38"/>
        <v>2020</v>
      </c>
      <c r="AM145" s="17">
        <f t="shared" ca="1" si="39"/>
        <v>34</v>
      </c>
      <c r="AN145" s="18" t="str">
        <f>IFERROR(VLOOKUP(R145*1,'[1]Ordenes de Servicio'!G:K,5,0),"No Cruza")</f>
        <v>No Cruza</v>
      </c>
      <c r="AO145" s="17">
        <f t="shared" ca="1" si="40"/>
        <v>9</v>
      </c>
      <c r="AP145" s="17">
        <f t="shared" si="41"/>
        <v>22</v>
      </c>
      <c r="AQ145" s="17">
        <f t="shared" si="42"/>
        <v>10</v>
      </c>
      <c r="AR145" s="17">
        <f t="shared" si="43"/>
        <v>2020</v>
      </c>
      <c r="AS145" s="17">
        <f t="shared" ca="1" si="44"/>
        <v>34</v>
      </c>
      <c r="AT145" s="17" t="str">
        <f t="shared" ca="1" si="47"/>
        <v>No</v>
      </c>
      <c r="AU145" s="17">
        <f t="shared" si="45"/>
        <v>0</v>
      </c>
      <c r="AV145" s="17" t="str">
        <f>+VLOOKUP(B145,[1]Cruces!S:T,2,0)</f>
        <v>7. Ejecución en Campo OS BT</v>
      </c>
    </row>
    <row r="146" spans="1:48" x14ac:dyDescent="0.25">
      <c r="A146" s="17" t="s">
        <v>438</v>
      </c>
      <c r="B146" s="17" t="s">
        <v>80</v>
      </c>
      <c r="C146" s="17">
        <v>1939635</v>
      </c>
      <c r="D146" s="17">
        <v>0</v>
      </c>
      <c r="E146" s="17" t="s">
        <v>55</v>
      </c>
      <c r="F146" s="17" t="s">
        <v>107</v>
      </c>
      <c r="G146" s="17" t="s">
        <v>439</v>
      </c>
      <c r="H146" s="17">
        <v>3163197324</v>
      </c>
      <c r="I146" s="17" t="s">
        <v>116</v>
      </c>
      <c r="J146" s="17" t="s">
        <v>59</v>
      </c>
      <c r="K146" s="17" t="s">
        <v>440</v>
      </c>
      <c r="L146" s="17" t="s">
        <v>145</v>
      </c>
      <c r="M146" s="17" t="s">
        <v>146</v>
      </c>
      <c r="N146" s="17" t="s">
        <v>87</v>
      </c>
      <c r="O146" s="17">
        <v>20191203</v>
      </c>
      <c r="P146" s="17">
        <v>20200918</v>
      </c>
      <c r="Q146" s="17">
        <v>9520</v>
      </c>
      <c r="R146" s="17">
        <v>26982295</v>
      </c>
      <c r="S146" s="17" t="s">
        <v>100</v>
      </c>
      <c r="T146" s="17" t="s">
        <v>63</v>
      </c>
      <c r="U146" s="17" t="s">
        <v>91</v>
      </c>
      <c r="V146" s="17">
        <f t="shared" si="46"/>
        <v>225</v>
      </c>
      <c r="W146" s="17">
        <v>225000</v>
      </c>
      <c r="X146" s="17" t="s">
        <v>89</v>
      </c>
      <c r="Y146" s="17" t="s">
        <v>80</v>
      </c>
      <c r="Z146" s="17">
        <v>20200918</v>
      </c>
      <c r="AA146" s="17" t="s">
        <v>101</v>
      </c>
      <c r="AB146" s="17">
        <v>1</v>
      </c>
      <c r="AC146" s="17" t="str">
        <f>IFERROR(VLOOKUP(A146,[1]Cruces!AJ:AK,2,0),VLOOKUP(CONCATENATE(X146,AA146),[1]Cruces!G:H,2,0))</f>
        <v>Solicitud de Obra</v>
      </c>
      <c r="AD146" s="17">
        <f t="shared" si="32"/>
        <v>3</v>
      </c>
      <c r="AE146" s="17">
        <f t="shared" si="33"/>
        <v>12</v>
      </c>
      <c r="AF146" s="17">
        <f t="shared" si="34"/>
        <v>2019</v>
      </c>
      <c r="AG146" s="17" t="str">
        <f>IFERROR(VLOOKUP(MID(A146,2,4)*1,[1]Cruces!K:L,2,0),"Verificar")</f>
        <v>Atlántico Sur</v>
      </c>
      <c r="AH146" s="17">
        <f t="shared" ca="1" si="35"/>
        <v>358</v>
      </c>
      <c r="AI146" s="17" t="str">
        <f>IFERROR(VLOOKUP(U146,[1]Cruces!$O$1:$P$6,2,0),"Sin Orden")</f>
        <v>Resuelta</v>
      </c>
      <c r="AJ146" s="17">
        <f t="shared" si="36"/>
        <v>18</v>
      </c>
      <c r="AK146" s="17">
        <f t="shared" si="37"/>
        <v>9</v>
      </c>
      <c r="AL146" s="17">
        <f t="shared" si="38"/>
        <v>2020</v>
      </c>
      <c r="AM146" s="17">
        <f t="shared" ca="1" si="39"/>
        <v>68</v>
      </c>
      <c r="AN146" s="18" t="str">
        <f>IFERROR(VLOOKUP(R146*1,'[1]Ordenes de Servicio'!G:K,5,0),"No Cruza")</f>
        <v>No Cruza</v>
      </c>
      <c r="AO146" s="17">
        <f t="shared" ca="1" si="40"/>
        <v>290</v>
      </c>
      <c r="AP146" s="17">
        <f t="shared" si="41"/>
        <v>18</v>
      </c>
      <c r="AQ146" s="17">
        <f t="shared" si="42"/>
        <v>9</v>
      </c>
      <c r="AR146" s="17">
        <f t="shared" si="43"/>
        <v>2020</v>
      </c>
      <c r="AS146" s="17">
        <f t="shared" ca="1" si="44"/>
        <v>68</v>
      </c>
      <c r="AT146" s="17" t="str">
        <f t="shared" ca="1" si="47"/>
        <v>No</v>
      </c>
      <c r="AU146" s="17">
        <f t="shared" si="45"/>
        <v>0</v>
      </c>
      <c r="AV146" s="17" t="str">
        <f>+VLOOKUP(B146,[1]Cruces!S:T,2,0)</f>
        <v>8. Puesta en Servicio</v>
      </c>
    </row>
    <row r="147" spans="1:48" hidden="1" x14ac:dyDescent="0.25">
      <c r="A147" s="17" t="s">
        <v>441</v>
      </c>
      <c r="B147" s="17" t="s">
        <v>54</v>
      </c>
      <c r="C147" s="17">
        <v>0</v>
      </c>
      <c r="D147" s="17">
        <v>0</v>
      </c>
      <c r="E147" s="17" t="s">
        <v>55</v>
      </c>
      <c r="F147" s="17" t="s">
        <v>232</v>
      </c>
      <c r="G147" s="17" t="s">
        <v>442</v>
      </c>
      <c r="H147" s="17">
        <v>3014753417</v>
      </c>
      <c r="I147" s="17" t="s">
        <v>71</v>
      </c>
      <c r="J147" s="17" t="s">
        <v>59</v>
      </c>
      <c r="K147" s="19" t="s">
        <v>443</v>
      </c>
      <c r="L147" s="17" t="s">
        <v>280</v>
      </c>
      <c r="M147" s="17" t="s">
        <v>281</v>
      </c>
      <c r="N147" s="17" t="s">
        <v>62</v>
      </c>
      <c r="O147" s="17">
        <v>20190521</v>
      </c>
      <c r="P147" s="17">
        <v>20190912</v>
      </c>
      <c r="Q147" s="17">
        <v>7542</v>
      </c>
      <c r="R147" s="17">
        <v>26333902</v>
      </c>
      <c r="S147" s="17" t="s">
        <v>100</v>
      </c>
      <c r="T147" s="17" t="s">
        <v>63</v>
      </c>
      <c r="U147" s="17" t="s">
        <v>91</v>
      </c>
      <c r="V147" s="17">
        <f t="shared" si="46"/>
        <v>30</v>
      </c>
      <c r="W147" s="17">
        <v>30000</v>
      </c>
      <c r="X147" s="17" t="s">
        <v>64</v>
      </c>
      <c r="Y147" s="17" t="s">
        <v>65</v>
      </c>
      <c r="Z147" s="17">
        <v>20190912</v>
      </c>
      <c r="AA147" s="17" t="s">
        <v>78</v>
      </c>
      <c r="AB147" s="17">
        <v>1</v>
      </c>
      <c r="AC147" s="17" t="str">
        <f>IFERROR(VLOOKUP(A147,[1]Cruces!AJ:AK,2,0),VLOOKUP(CONCATENATE(X147,AA147),[1]Cruces!G:H,2,0))</f>
        <v>Solicitud de Obra</v>
      </c>
      <c r="AD147" s="17">
        <f t="shared" si="32"/>
        <v>21</v>
      </c>
      <c r="AE147" s="17">
        <f t="shared" si="33"/>
        <v>5</v>
      </c>
      <c r="AF147" s="17">
        <f t="shared" si="34"/>
        <v>2019</v>
      </c>
      <c r="AG147" s="17" t="str">
        <f>IFERROR(VLOOKUP(MID(A147,2,4)*1,[1]Cruces!K:L,2,0),"Verificar")</f>
        <v>Atlántico Sur</v>
      </c>
      <c r="AH147" s="17">
        <f t="shared" ca="1" si="35"/>
        <v>554</v>
      </c>
      <c r="AI147" s="17" t="str">
        <f>IFERROR(VLOOKUP(U147,[1]Cruces!$O$1:$P$6,2,0),"Sin Orden")</f>
        <v>Resuelta</v>
      </c>
      <c r="AJ147" s="17">
        <f t="shared" si="36"/>
        <v>12</v>
      </c>
      <c r="AK147" s="17">
        <f t="shared" si="37"/>
        <v>9</v>
      </c>
      <c r="AL147" s="17">
        <f t="shared" si="38"/>
        <v>2019</v>
      </c>
      <c r="AM147" s="17">
        <f t="shared" ca="1" si="39"/>
        <v>440</v>
      </c>
      <c r="AN147" s="18" t="str">
        <f>IFERROR(VLOOKUP(R147*1,'[1]Ordenes de Servicio'!G:K,5,0),"No Cruza")</f>
        <v>No Cruza</v>
      </c>
      <c r="AO147" s="17">
        <f t="shared" ca="1" si="40"/>
        <v>114</v>
      </c>
      <c r="AP147" s="17">
        <f t="shared" si="41"/>
        <v>12</v>
      </c>
      <c r="AQ147" s="17">
        <f t="shared" si="42"/>
        <v>9</v>
      </c>
      <c r="AR147" s="17">
        <f t="shared" si="43"/>
        <v>2019</v>
      </c>
      <c r="AS147" s="17">
        <f t="shared" ca="1" si="44"/>
        <v>440</v>
      </c>
      <c r="AT147" s="17" t="str">
        <f t="shared" ca="1" si="47"/>
        <v>Si</v>
      </c>
      <c r="AU147" s="17">
        <f t="shared" si="45"/>
        <v>0</v>
      </c>
      <c r="AV147" s="17" t="str">
        <f>+VLOOKUP(B147,[1]Cruces!S:T,2,0)</f>
        <v>4. Presupuesto de Obra</v>
      </c>
    </row>
    <row r="148" spans="1:48" hidden="1" x14ac:dyDescent="0.25">
      <c r="A148" s="17" t="s">
        <v>444</v>
      </c>
      <c r="B148" s="17" t="s">
        <v>68</v>
      </c>
      <c r="C148" s="17">
        <v>0</v>
      </c>
      <c r="D148" s="17">
        <v>0</v>
      </c>
      <c r="E148" s="17" t="s">
        <v>55</v>
      </c>
      <c r="F148" s="17" t="s">
        <v>232</v>
      </c>
      <c r="G148" s="17" t="s">
        <v>445</v>
      </c>
      <c r="H148" s="17">
        <v>3114351581</v>
      </c>
      <c r="I148" s="17" t="s">
        <v>446</v>
      </c>
      <c r="J148" s="17" t="s">
        <v>59</v>
      </c>
      <c r="K148" s="17" t="s">
        <v>447</v>
      </c>
      <c r="L148" s="17" t="s">
        <v>111</v>
      </c>
      <c r="M148" s="17" t="s">
        <v>112</v>
      </c>
      <c r="N148" s="17" t="s">
        <v>75</v>
      </c>
      <c r="O148" s="17">
        <v>20180925</v>
      </c>
      <c r="P148" s="17">
        <v>20181126</v>
      </c>
      <c r="Q148" s="17">
        <v>7542</v>
      </c>
      <c r="R148" s="17">
        <v>26155725</v>
      </c>
      <c r="S148" s="17" t="s">
        <v>76</v>
      </c>
      <c r="T148" s="17" t="s">
        <v>63</v>
      </c>
      <c r="U148" s="17" t="s">
        <v>88</v>
      </c>
      <c r="V148" s="17">
        <f t="shared" si="46"/>
        <v>75</v>
      </c>
      <c r="W148" s="17">
        <v>75000</v>
      </c>
      <c r="X148" s="17" t="s">
        <v>64</v>
      </c>
      <c r="Y148" s="17" t="s">
        <v>150</v>
      </c>
      <c r="Z148" s="17">
        <v>20200213</v>
      </c>
      <c r="AA148" s="17" t="s">
        <v>78</v>
      </c>
      <c r="AB148" s="17">
        <v>1</v>
      </c>
      <c r="AC148" s="17" t="str">
        <f>IFERROR(VLOOKUP(A148,[1]Cruces!AJ:AK,2,0),VLOOKUP(CONCATENATE(X148,AA148),[1]Cruces!G:H,2,0))</f>
        <v>Solicitud de Obra</v>
      </c>
      <c r="AD148" s="17">
        <f t="shared" si="32"/>
        <v>25</v>
      </c>
      <c r="AE148" s="17">
        <f t="shared" si="33"/>
        <v>9</v>
      </c>
      <c r="AF148" s="17">
        <f t="shared" si="34"/>
        <v>2018</v>
      </c>
      <c r="AG148" s="17" t="str">
        <f>IFERROR(VLOOKUP(MID(A148,2,4)*1,[1]Cruces!K:L,2,0),"Verificar")</f>
        <v>Atlántico Sur</v>
      </c>
      <c r="AH148" s="17">
        <f t="shared" ca="1" si="35"/>
        <v>792</v>
      </c>
      <c r="AI148" s="17" t="str">
        <f>IFERROR(VLOOKUP(U148,[1]Cruces!$O$1:$P$6,2,0),"Sin Orden")</f>
        <v>Resuelta</v>
      </c>
      <c r="AJ148" s="17">
        <f t="shared" si="36"/>
        <v>13</v>
      </c>
      <c r="AK148" s="17">
        <f t="shared" si="37"/>
        <v>2</v>
      </c>
      <c r="AL148" s="17">
        <f t="shared" si="38"/>
        <v>2020</v>
      </c>
      <c r="AM148" s="17">
        <f t="shared" ca="1" si="39"/>
        <v>286</v>
      </c>
      <c r="AN148" s="18" t="str">
        <f>IFERROR(VLOOKUP(R148*1,'[1]Ordenes de Servicio'!G:K,5,0),"No Cruza")</f>
        <v>No Cruza</v>
      </c>
      <c r="AO148" s="17">
        <f t="shared" ca="1" si="40"/>
        <v>506</v>
      </c>
      <c r="AP148" s="17">
        <f t="shared" si="41"/>
        <v>26</v>
      </c>
      <c r="AQ148" s="17">
        <f t="shared" si="42"/>
        <v>11</v>
      </c>
      <c r="AR148" s="17">
        <f t="shared" si="43"/>
        <v>2018</v>
      </c>
      <c r="AS148" s="17">
        <f t="shared" ca="1" si="44"/>
        <v>730</v>
      </c>
      <c r="AT148" s="17" t="str">
        <f t="shared" ca="1" si="47"/>
        <v>Si</v>
      </c>
      <c r="AU148" s="17">
        <f t="shared" si="45"/>
        <v>444</v>
      </c>
      <c r="AV148" s="17" t="str">
        <f>+VLOOKUP(B148,[1]Cruces!S:T,2,0)</f>
        <v>5. Consultoría / Adjudicación</v>
      </c>
    </row>
    <row r="149" spans="1:48" hidden="1" x14ac:dyDescent="0.25">
      <c r="A149" s="17" t="s">
        <v>448</v>
      </c>
      <c r="B149" s="17" t="s">
        <v>54</v>
      </c>
      <c r="C149" s="17">
        <v>0</v>
      </c>
      <c r="D149" s="17">
        <v>0</v>
      </c>
      <c r="E149" s="17" t="s">
        <v>55</v>
      </c>
      <c r="F149" s="17" t="s">
        <v>107</v>
      </c>
      <c r="G149" s="17" t="s">
        <v>449</v>
      </c>
      <c r="H149" s="17">
        <v>0</v>
      </c>
      <c r="I149" s="17" t="s">
        <v>71</v>
      </c>
      <c r="J149" s="17" t="s">
        <v>59</v>
      </c>
      <c r="K149" s="17" t="s">
        <v>450</v>
      </c>
      <c r="L149" s="17" t="s">
        <v>117</v>
      </c>
      <c r="M149" s="17" t="s">
        <v>118</v>
      </c>
      <c r="N149" s="17" t="s">
        <v>62</v>
      </c>
      <c r="O149" s="17">
        <v>20191219</v>
      </c>
      <c r="P149" s="17">
        <v>20191230</v>
      </c>
      <c r="Q149" s="17">
        <v>1150</v>
      </c>
      <c r="R149" s="17">
        <v>27032658</v>
      </c>
      <c r="S149" s="17" t="s">
        <v>100</v>
      </c>
      <c r="T149" s="17" t="s">
        <v>63</v>
      </c>
      <c r="U149" s="17" t="s">
        <v>91</v>
      </c>
      <c r="V149" s="17">
        <f t="shared" si="46"/>
        <v>250</v>
      </c>
      <c r="W149" s="17">
        <v>250000</v>
      </c>
      <c r="X149" s="17" t="s">
        <v>64</v>
      </c>
      <c r="Y149" s="17" t="s">
        <v>65</v>
      </c>
      <c r="Z149" s="17">
        <v>20191230</v>
      </c>
      <c r="AA149" s="17" t="s">
        <v>101</v>
      </c>
      <c r="AB149" s="17">
        <v>1</v>
      </c>
      <c r="AC149" s="17" t="str">
        <f>IFERROR(VLOOKUP(A149,[1]Cruces!AJ:AK,2,0),VLOOKUP(CONCATENATE(X149,AA149),[1]Cruces!G:H,2,0))</f>
        <v>Solicitud de Obra</v>
      </c>
      <c r="AD149" s="17">
        <f t="shared" si="32"/>
        <v>19</v>
      </c>
      <c r="AE149" s="17">
        <f t="shared" si="33"/>
        <v>12</v>
      </c>
      <c r="AF149" s="17">
        <f t="shared" si="34"/>
        <v>2019</v>
      </c>
      <c r="AG149" s="17" t="str">
        <f>IFERROR(VLOOKUP(MID(A149,2,4)*1,[1]Cruces!K:L,2,0),"Verificar")</f>
        <v>Atlántico Norte</v>
      </c>
      <c r="AH149" s="17">
        <f t="shared" ca="1" si="35"/>
        <v>342</v>
      </c>
      <c r="AI149" s="17" t="str">
        <f>IFERROR(VLOOKUP(U149,[1]Cruces!$O$1:$P$6,2,0),"Sin Orden")</f>
        <v>Resuelta</v>
      </c>
      <c r="AJ149" s="17">
        <f t="shared" si="36"/>
        <v>30</v>
      </c>
      <c r="AK149" s="17">
        <f t="shared" si="37"/>
        <v>12</v>
      </c>
      <c r="AL149" s="17">
        <f t="shared" si="38"/>
        <v>2019</v>
      </c>
      <c r="AM149" s="17">
        <f t="shared" ca="1" si="39"/>
        <v>331</v>
      </c>
      <c r="AN149" s="18" t="str">
        <f>IFERROR(VLOOKUP(R149*1,'[1]Ordenes de Servicio'!G:K,5,0),"No Cruza")</f>
        <v>No Cruza</v>
      </c>
      <c r="AO149" s="17">
        <f t="shared" ca="1" si="40"/>
        <v>11</v>
      </c>
      <c r="AP149" s="17">
        <f t="shared" si="41"/>
        <v>30</v>
      </c>
      <c r="AQ149" s="17">
        <f t="shared" si="42"/>
        <v>12</v>
      </c>
      <c r="AR149" s="17">
        <f t="shared" si="43"/>
        <v>2019</v>
      </c>
      <c r="AS149" s="17">
        <f t="shared" ca="1" si="44"/>
        <v>331</v>
      </c>
      <c r="AT149" s="17" t="str">
        <f t="shared" ca="1" si="47"/>
        <v>No</v>
      </c>
      <c r="AU149" s="17">
        <f t="shared" si="45"/>
        <v>0</v>
      </c>
      <c r="AV149" s="17" t="str">
        <f>+VLOOKUP(B149,[1]Cruces!S:T,2,0)</f>
        <v>4. Presupuesto de Obra</v>
      </c>
    </row>
    <row r="150" spans="1:48" hidden="1" x14ac:dyDescent="0.25">
      <c r="A150" s="17" t="s">
        <v>7232</v>
      </c>
      <c r="B150" s="17" t="s">
        <v>7104</v>
      </c>
      <c r="C150" s="17">
        <v>0</v>
      </c>
      <c r="D150" s="17">
        <v>0</v>
      </c>
      <c r="E150" s="17" t="s">
        <v>55</v>
      </c>
      <c r="F150" s="17" t="s">
        <v>120</v>
      </c>
      <c r="G150" s="17" t="s">
        <v>7233</v>
      </c>
      <c r="H150" s="17">
        <v>3167265645</v>
      </c>
      <c r="I150" s="17" t="s">
        <v>71</v>
      </c>
      <c r="J150" s="17" t="s">
        <v>59</v>
      </c>
      <c r="K150" s="17" t="s">
        <v>7234</v>
      </c>
      <c r="L150" s="17" t="s">
        <v>122</v>
      </c>
      <c r="M150" s="17" t="s">
        <v>123</v>
      </c>
      <c r="N150" s="17" t="s">
        <v>7108</v>
      </c>
      <c r="O150" s="17">
        <v>20200416</v>
      </c>
      <c r="P150" s="17">
        <v>20200418</v>
      </c>
      <c r="Q150" s="17">
        <v>9510</v>
      </c>
      <c r="R150" s="17">
        <v>27323065</v>
      </c>
      <c r="S150" s="17" t="s">
        <v>6601</v>
      </c>
      <c r="T150" s="17" t="s">
        <v>63</v>
      </c>
      <c r="U150" s="17" t="s">
        <v>91</v>
      </c>
      <c r="V150" s="17">
        <f t="shared" si="46"/>
        <v>3</v>
      </c>
      <c r="W150" s="17">
        <v>3000</v>
      </c>
      <c r="X150" s="17" t="s">
        <v>7065</v>
      </c>
      <c r="Y150" s="17" t="s">
        <v>7104</v>
      </c>
      <c r="Z150" s="17">
        <v>20200418</v>
      </c>
      <c r="AA150" s="17" t="s">
        <v>1947</v>
      </c>
      <c r="AB150" s="17">
        <v>1</v>
      </c>
      <c r="AC150" s="17" t="str">
        <f>IFERROR(VLOOKUP(A150,[1]Cruces!AJ:AK,2,0),VLOOKUP(CONCATENATE(X150,AA150),[1]Cruces!G:H,2,0))</f>
        <v>Solicitud por BT</v>
      </c>
      <c r="AD150" s="17">
        <f t="shared" si="32"/>
        <v>16</v>
      </c>
      <c r="AE150" s="17">
        <f t="shared" si="33"/>
        <v>4</v>
      </c>
      <c r="AF150" s="17">
        <f t="shared" si="34"/>
        <v>2020</v>
      </c>
      <c r="AG150" s="17" t="str">
        <f>IFERROR(VLOOKUP(MID(A150,2,4)*1,[1]Cruces!K:L,2,0),"Verificar")</f>
        <v>Atlántico Norte</v>
      </c>
      <c r="AH150" s="17">
        <f t="shared" ca="1" si="35"/>
        <v>223</v>
      </c>
      <c r="AI150" s="17" t="str">
        <f>IFERROR(VLOOKUP(U150,[1]Cruces!$O$1:$P$6,2,0),"Sin Orden")</f>
        <v>Resuelta</v>
      </c>
      <c r="AJ150" s="17">
        <f t="shared" si="36"/>
        <v>18</v>
      </c>
      <c r="AK150" s="17">
        <f t="shared" si="37"/>
        <v>4</v>
      </c>
      <c r="AL150" s="17">
        <f t="shared" si="38"/>
        <v>2020</v>
      </c>
      <c r="AM150" s="17">
        <f t="shared" ca="1" si="39"/>
        <v>221</v>
      </c>
      <c r="AN150" s="18" t="str">
        <f>IFERROR(VLOOKUP(R150*1,'[1]Ordenes de Servicio'!G:K,5,0),"No Cruza")</f>
        <v>No Cruza</v>
      </c>
      <c r="AO150" s="17">
        <f t="shared" ca="1" si="40"/>
        <v>2</v>
      </c>
      <c r="AP150" s="17">
        <f t="shared" si="41"/>
        <v>18</v>
      </c>
      <c r="AQ150" s="17">
        <f t="shared" si="42"/>
        <v>4</v>
      </c>
      <c r="AR150" s="17">
        <f t="shared" si="43"/>
        <v>2020</v>
      </c>
      <c r="AS150" s="17">
        <f t="shared" ca="1" si="44"/>
        <v>221</v>
      </c>
      <c r="AT150" s="17" t="str">
        <f t="shared" ca="1" si="47"/>
        <v>No</v>
      </c>
      <c r="AU150" s="17">
        <f t="shared" si="45"/>
        <v>0</v>
      </c>
      <c r="AV150" s="17" t="str">
        <f>+VLOOKUP(B150,[1]Cruces!S:T,2,0)</f>
        <v>7. Ejecución en Campo OS BT</v>
      </c>
    </row>
    <row r="151" spans="1:48" hidden="1" x14ac:dyDescent="0.25">
      <c r="A151" s="17" t="s">
        <v>7235</v>
      </c>
      <c r="B151" s="17" t="s">
        <v>6595</v>
      </c>
      <c r="C151" s="17">
        <v>0</v>
      </c>
      <c r="D151" s="17">
        <v>0</v>
      </c>
      <c r="E151" s="17" t="s">
        <v>55</v>
      </c>
      <c r="F151" s="17" t="s">
        <v>7098</v>
      </c>
      <c r="G151" s="17" t="s">
        <v>7236</v>
      </c>
      <c r="H151" s="17">
        <v>3007537006</v>
      </c>
      <c r="I151" s="17" t="s">
        <v>71</v>
      </c>
      <c r="J151" s="17" t="s">
        <v>59</v>
      </c>
      <c r="K151" s="17" t="s">
        <v>7237</v>
      </c>
      <c r="L151" s="17" t="s">
        <v>7238</v>
      </c>
      <c r="M151" s="17" t="s">
        <v>7239</v>
      </c>
      <c r="N151" s="17" t="s">
        <v>6600</v>
      </c>
      <c r="O151" s="17">
        <v>20200625</v>
      </c>
      <c r="P151" s="17">
        <v>20200828</v>
      </c>
      <c r="Q151" s="17">
        <v>1170</v>
      </c>
      <c r="R151" s="17">
        <v>28032932</v>
      </c>
      <c r="S151" s="17" t="s">
        <v>6601</v>
      </c>
      <c r="T151" s="17" t="s">
        <v>63</v>
      </c>
      <c r="U151" s="17" t="s">
        <v>91</v>
      </c>
      <c r="V151" s="17">
        <f t="shared" si="46"/>
        <v>3</v>
      </c>
      <c r="W151" s="17">
        <v>3000</v>
      </c>
      <c r="X151" s="17" t="s">
        <v>7065</v>
      </c>
      <c r="Y151" s="17" t="s">
        <v>6595</v>
      </c>
      <c r="Z151" s="17">
        <v>20200828</v>
      </c>
      <c r="AA151" s="17" t="s">
        <v>1947</v>
      </c>
      <c r="AB151" s="17">
        <v>1</v>
      </c>
      <c r="AC151" s="17" t="str">
        <f>IFERROR(VLOOKUP(A151,[1]Cruces!AJ:AK,2,0),VLOOKUP(CONCATENATE(X151,AA151),[1]Cruces!G:H,2,0))</f>
        <v>Solicitud por BT</v>
      </c>
      <c r="AD151" s="17">
        <f t="shared" si="32"/>
        <v>25</v>
      </c>
      <c r="AE151" s="17">
        <f t="shared" si="33"/>
        <v>6</v>
      </c>
      <c r="AF151" s="17">
        <f t="shared" si="34"/>
        <v>2020</v>
      </c>
      <c r="AG151" s="17" t="str">
        <f>IFERROR(VLOOKUP(MID(A151,2,4)*1,[1]Cruces!K:L,2,0),"Verificar")</f>
        <v>Atlántico Norte</v>
      </c>
      <c r="AH151" s="17">
        <f t="shared" ca="1" si="35"/>
        <v>153</v>
      </c>
      <c r="AI151" s="17" t="str">
        <f>IFERROR(VLOOKUP(U151,[1]Cruces!$O$1:$P$6,2,0),"Sin Orden")</f>
        <v>Resuelta</v>
      </c>
      <c r="AJ151" s="17">
        <f t="shared" si="36"/>
        <v>28</v>
      </c>
      <c r="AK151" s="17">
        <f t="shared" si="37"/>
        <v>8</v>
      </c>
      <c r="AL151" s="17">
        <f t="shared" si="38"/>
        <v>2020</v>
      </c>
      <c r="AM151" s="17">
        <f t="shared" ca="1" si="39"/>
        <v>89</v>
      </c>
      <c r="AN151" s="18" t="str">
        <f>IFERROR(VLOOKUP(R151*1,'[1]Ordenes de Servicio'!G:K,5,0),"No Cruza")</f>
        <v>No Cruza</v>
      </c>
      <c r="AO151" s="17">
        <f t="shared" ca="1" si="40"/>
        <v>64</v>
      </c>
      <c r="AP151" s="17">
        <f t="shared" si="41"/>
        <v>28</v>
      </c>
      <c r="AQ151" s="17">
        <f t="shared" si="42"/>
        <v>8</v>
      </c>
      <c r="AR151" s="17">
        <f t="shared" si="43"/>
        <v>2020</v>
      </c>
      <c r="AS151" s="17">
        <f t="shared" ca="1" si="44"/>
        <v>89</v>
      </c>
      <c r="AT151" s="17" t="str">
        <f t="shared" ca="1" si="47"/>
        <v>No</v>
      </c>
      <c r="AU151" s="17">
        <f t="shared" si="45"/>
        <v>0</v>
      </c>
      <c r="AV151" s="17" t="str">
        <f>+VLOOKUP(B151,[1]Cruces!S:T,2,0)</f>
        <v>7. Ejecución en Campo OS BT</v>
      </c>
    </row>
    <row r="152" spans="1:48" hidden="1" x14ac:dyDescent="0.25">
      <c r="A152" s="17" t="s">
        <v>451</v>
      </c>
      <c r="B152" s="17" t="s">
        <v>54</v>
      </c>
      <c r="C152" s="17">
        <v>0</v>
      </c>
      <c r="D152" s="17">
        <v>0</v>
      </c>
      <c r="E152" s="17" t="s">
        <v>55</v>
      </c>
      <c r="F152" s="17" t="s">
        <v>107</v>
      </c>
      <c r="G152" s="17" t="s">
        <v>452</v>
      </c>
      <c r="H152" s="17">
        <v>0</v>
      </c>
      <c r="I152" s="17" t="s">
        <v>197</v>
      </c>
      <c r="J152" s="17" t="s">
        <v>59</v>
      </c>
      <c r="K152" s="17" t="s">
        <v>453</v>
      </c>
      <c r="L152" s="17" t="s">
        <v>111</v>
      </c>
      <c r="M152" s="17" t="s">
        <v>112</v>
      </c>
      <c r="N152" s="17" t="s">
        <v>62</v>
      </c>
      <c r="O152" s="17">
        <v>20200804</v>
      </c>
      <c r="P152" s="17">
        <v>20200804</v>
      </c>
      <c r="Q152" s="17">
        <v>1180</v>
      </c>
      <c r="R152" s="17">
        <v>0</v>
      </c>
      <c r="S152" s="17"/>
      <c r="T152" s="17" t="s">
        <v>63</v>
      </c>
      <c r="U152" s="17"/>
      <c r="V152" s="17">
        <f t="shared" si="46"/>
        <v>75</v>
      </c>
      <c r="W152" s="17">
        <v>75000</v>
      </c>
      <c r="X152" s="17" t="s">
        <v>64</v>
      </c>
      <c r="Y152" s="17" t="s">
        <v>65</v>
      </c>
      <c r="Z152" s="17">
        <v>20200804</v>
      </c>
      <c r="AA152" s="17" t="s">
        <v>66</v>
      </c>
      <c r="AB152" s="17">
        <v>1</v>
      </c>
      <c r="AC152" s="17" t="str">
        <f>IFERROR(VLOOKUP(A152,[1]Cruces!AJ:AK,2,0),VLOOKUP(CONCATENATE(X152,AA152),[1]Cruces!G:H,2,0))</f>
        <v>Solicitud de Obra</v>
      </c>
      <c r="AD152" s="17">
        <f t="shared" si="32"/>
        <v>4</v>
      </c>
      <c r="AE152" s="17">
        <f t="shared" si="33"/>
        <v>8</v>
      </c>
      <c r="AF152" s="17">
        <f t="shared" si="34"/>
        <v>2020</v>
      </c>
      <c r="AG152" s="17" t="str">
        <f>IFERROR(VLOOKUP(MID(A152,2,4)*1,[1]Cruces!K:L,2,0),"Verificar")</f>
        <v>Atlántico Norte</v>
      </c>
      <c r="AH152" s="17">
        <f t="shared" ca="1" si="35"/>
        <v>113</v>
      </c>
      <c r="AI152" s="17" t="str">
        <f>IFERROR(VLOOKUP(U152,[1]Cruces!$O$1:$P$6,2,0),"Sin Orden")</f>
        <v>Sin Orden</v>
      </c>
      <c r="AJ152" s="17">
        <f t="shared" si="36"/>
        <v>4</v>
      </c>
      <c r="AK152" s="17">
        <f t="shared" si="37"/>
        <v>8</v>
      </c>
      <c r="AL152" s="17">
        <f t="shared" si="38"/>
        <v>2020</v>
      </c>
      <c r="AM152" s="17">
        <f t="shared" ca="1" si="39"/>
        <v>113</v>
      </c>
      <c r="AN152" s="18" t="str">
        <f>IFERROR(VLOOKUP(R152*1,'[1]Ordenes de Servicio'!G:K,5,0),"No Cruza")</f>
        <v>No Cruza</v>
      </c>
      <c r="AO152" s="17">
        <f t="shared" ca="1" si="40"/>
        <v>113</v>
      </c>
      <c r="AP152" s="17">
        <f t="shared" si="41"/>
        <v>4</v>
      </c>
      <c r="AQ152" s="17">
        <f t="shared" si="42"/>
        <v>8</v>
      </c>
      <c r="AR152" s="17">
        <f t="shared" si="43"/>
        <v>2020</v>
      </c>
      <c r="AS152" s="17">
        <f t="shared" ca="1" si="44"/>
        <v>113</v>
      </c>
      <c r="AT152" s="17" t="str">
        <f t="shared" ca="1" si="47"/>
        <v>No</v>
      </c>
      <c r="AU152" s="17">
        <f t="shared" si="45"/>
        <v>0</v>
      </c>
      <c r="AV152" s="17" t="str">
        <f>+VLOOKUP(B152,[1]Cruces!S:T,2,0)</f>
        <v>4. Presupuesto de Obra</v>
      </c>
    </row>
    <row r="153" spans="1:48" x14ac:dyDescent="0.25">
      <c r="A153" s="17" t="s">
        <v>454</v>
      </c>
      <c r="B153" s="17" t="s">
        <v>80</v>
      </c>
      <c r="C153" s="17">
        <v>0</v>
      </c>
      <c r="D153" s="17">
        <v>0</v>
      </c>
      <c r="E153" s="17" t="s">
        <v>55</v>
      </c>
      <c r="F153" s="17" t="s">
        <v>81</v>
      </c>
      <c r="G153" s="17" t="s">
        <v>455</v>
      </c>
      <c r="H153" s="17">
        <v>3163532932</v>
      </c>
      <c r="I153" s="17" t="s">
        <v>116</v>
      </c>
      <c r="J153" s="17" t="s">
        <v>59</v>
      </c>
      <c r="K153" s="17" t="s">
        <v>456</v>
      </c>
      <c r="L153" s="17" t="s">
        <v>85</v>
      </c>
      <c r="M153" s="17" t="s">
        <v>86</v>
      </c>
      <c r="N153" s="17" t="s">
        <v>87</v>
      </c>
      <c r="O153" s="17">
        <v>20200720</v>
      </c>
      <c r="P153" s="17">
        <v>20201020</v>
      </c>
      <c r="Q153" s="17">
        <v>9341</v>
      </c>
      <c r="R153" s="17">
        <v>28066519</v>
      </c>
      <c r="S153" s="17" t="s">
        <v>76</v>
      </c>
      <c r="T153" s="17" t="s">
        <v>63</v>
      </c>
      <c r="U153" s="17" t="s">
        <v>88</v>
      </c>
      <c r="V153" s="17">
        <f t="shared" si="46"/>
        <v>75</v>
      </c>
      <c r="W153" s="17">
        <v>75000</v>
      </c>
      <c r="X153" s="17" t="s">
        <v>64</v>
      </c>
      <c r="Y153" s="17" t="s">
        <v>90</v>
      </c>
      <c r="Z153" s="17">
        <v>20201020</v>
      </c>
      <c r="AA153" s="17" t="s">
        <v>78</v>
      </c>
      <c r="AB153" s="17">
        <v>1</v>
      </c>
      <c r="AC153" s="17" t="str">
        <f>IFERROR(VLOOKUP(A153,[1]Cruces!AJ:AK,2,0),VLOOKUP(CONCATENATE(X153,AA153),[1]Cruces!G:H,2,0))</f>
        <v>Solicitud de Obra</v>
      </c>
      <c r="AD153" s="17">
        <f t="shared" si="32"/>
        <v>20</v>
      </c>
      <c r="AE153" s="17">
        <f t="shared" si="33"/>
        <v>7</v>
      </c>
      <c r="AF153" s="17">
        <f t="shared" si="34"/>
        <v>2020</v>
      </c>
      <c r="AG153" s="17" t="str">
        <f>IFERROR(VLOOKUP(MID(A153,2,4)*1,[1]Cruces!K:L,2,0),"Verificar")</f>
        <v>Magdalena</v>
      </c>
      <c r="AH153" s="17">
        <f t="shared" ca="1" si="35"/>
        <v>128</v>
      </c>
      <c r="AI153" s="17" t="str">
        <f>IFERROR(VLOOKUP(U153,[1]Cruces!$O$1:$P$6,2,0),"Sin Orden")</f>
        <v>Resuelta</v>
      </c>
      <c r="AJ153" s="17">
        <f t="shared" si="36"/>
        <v>20</v>
      </c>
      <c r="AK153" s="17">
        <f t="shared" si="37"/>
        <v>10</v>
      </c>
      <c r="AL153" s="17">
        <f t="shared" si="38"/>
        <v>2020</v>
      </c>
      <c r="AM153" s="17">
        <f t="shared" ca="1" si="39"/>
        <v>36</v>
      </c>
      <c r="AN153" s="18" t="str">
        <f>IFERROR(VLOOKUP(R153*1,'[1]Ordenes de Servicio'!G:K,5,0),"No Cruza")</f>
        <v>No Cruza</v>
      </c>
      <c r="AO153" s="17">
        <f t="shared" ca="1" si="40"/>
        <v>92</v>
      </c>
      <c r="AP153" s="17">
        <f t="shared" si="41"/>
        <v>20</v>
      </c>
      <c r="AQ153" s="17">
        <f t="shared" si="42"/>
        <v>10</v>
      </c>
      <c r="AR153" s="17">
        <f t="shared" si="43"/>
        <v>2020</v>
      </c>
      <c r="AS153" s="17">
        <f t="shared" ca="1" si="44"/>
        <v>36</v>
      </c>
      <c r="AT153" s="17" t="str">
        <f t="shared" ca="1" si="47"/>
        <v>No</v>
      </c>
      <c r="AU153" s="17">
        <f t="shared" si="45"/>
        <v>0</v>
      </c>
      <c r="AV153" s="17" t="str">
        <f>+VLOOKUP(B153,[1]Cruces!S:T,2,0)</f>
        <v>8. Puesta en Servicio</v>
      </c>
    </row>
    <row r="154" spans="1:48" hidden="1" x14ac:dyDescent="0.25">
      <c r="A154" s="17" t="s">
        <v>7240</v>
      </c>
      <c r="B154" s="17" t="s">
        <v>569</v>
      </c>
      <c r="C154" s="17">
        <v>0</v>
      </c>
      <c r="D154" s="17">
        <v>0</v>
      </c>
      <c r="E154" s="17" t="s">
        <v>55</v>
      </c>
      <c r="F154" s="17" t="s">
        <v>3386</v>
      </c>
      <c r="G154" s="17" t="s">
        <v>7241</v>
      </c>
      <c r="H154" s="17">
        <v>3016432905</v>
      </c>
      <c r="I154" s="17" t="s">
        <v>71</v>
      </c>
      <c r="J154" s="17" t="s">
        <v>59</v>
      </c>
      <c r="K154" s="17" t="s">
        <v>97</v>
      </c>
      <c r="L154" s="17" t="s">
        <v>7208</v>
      </c>
      <c r="M154" s="17" t="s">
        <v>7209</v>
      </c>
      <c r="N154" s="17" t="s">
        <v>572</v>
      </c>
      <c r="O154" s="17">
        <v>20200812</v>
      </c>
      <c r="P154" s="17">
        <v>20200812</v>
      </c>
      <c r="Q154" s="17">
        <v>9510</v>
      </c>
      <c r="R154" s="17">
        <v>0</v>
      </c>
      <c r="S154" s="17"/>
      <c r="T154" s="17" t="s">
        <v>63</v>
      </c>
      <c r="U154" s="17"/>
      <c r="V154" s="17">
        <f t="shared" si="46"/>
        <v>3</v>
      </c>
      <c r="W154" s="17">
        <v>3000</v>
      </c>
      <c r="X154" s="17" t="s">
        <v>7065</v>
      </c>
      <c r="Y154" s="17" t="s">
        <v>150</v>
      </c>
      <c r="Z154" s="17">
        <v>20200817</v>
      </c>
      <c r="AA154" s="17" t="s">
        <v>1947</v>
      </c>
      <c r="AB154" s="17">
        <v>1</v>
      </c>
      <c r="AC154" s="17" t="str">
        <f>IFERROR(VLOOKUP(A154,[1]Cruces!AJ:AK,2,0),VLOOKUP(CONCATENATE(X154,AA154),[1]Cruces!G:H,2,0))</f>
        <v>Solicitud por BT</v>
      </c>
      <c r="AD154" s="17">
        <f t="shared" si="32"/>
        <v>12</v>
      </c>
      <c r="AE154" s="17">
        <f t="shared" si="33"/>
        <v>8</v>
      </c>
      <c r="AF154" s="17">
        <f t="shared" si="34"/>
        <v>2020</v>
      </c>
      <c r="AG154" s="17" t="str">
        <f>IFERROR(VLOOKUP(MID(A154,2,4)*1,[1]Cruces!K:L,2,0),"Verificar")</f>
        <v>Atlántico Norte</v>
      </c>
      <c r="AH154" s="17">
        <f t="shared" ca="1" si="35"/>
        <v>105</v>
      </c>
      <c r="AI154" s="17" t="str">
        <f>IFERROR(VLOOKUP(U154,[1]Cruces!$O$1:$P$6,2,0),"Sin Orden")</f>
        <v>Sin Orden</v>
      </c>
      <c r="AJ154" s="17">
        <f t="shared" si="36"/>
        <v>17</v>
      </c>
      <c r="AK154" s="17">
        <f t="shared" si="37"/>
        <v>8</v>
      </c>
      <c r="AL154" s="17">
        <f t="shared" si="38"/>
        <v>2020</v>
      </c>
      <c r="AM154" s="17">
        <f t="shared" ca="1" si="39"/>
        <v>100</v>
      </c>
      <c r="AN154" s="18" t="str">
        <f>IFERROR(VLOOKUP(R154*1,'[1]Ordenes de Servicio'!G:K,5,0),"No Cruza")</f>
        <v>No Cruza</v>
      </c>
      <c r="AO154" s="17">
        <f t="shared" ca="1" si="40"/>
        <v>100</v>
      </c>
      <c r="AP154" s="17">
        <f t="shared" si="41"/>
        <v>12</v>
      </c>
      <c r="AQ154" s="17">
        <f t="shared" si="42"/>
        <v>8</v>
      </c>
      <c r="AR154" s="17">
        <f t="shared" si="43"/>
        <v>2020</v>
      </c>
      <c r="AS154" s="17">
        <f t="shared" ca="1" si="44"/>
        <v>105</v>
      </c>
      <c r="AT154" s="17" t="str">
        <f t="shared" ca="1" si="47"/>
        <v>No</v>
      </c>
      <c r="AU154" s="17">
        <f t="shared" si="45"/>
        <v>5</v>
      </c>
      <c r="AV154" s="17" t="str">
        <f>+VLOOKUP(B154,[1]Cruces!S:T,2,0)</f>
        <v>1. Solicitud</v>
      </c>
    </row>
    <row r="155" spans="1:48" hidden="1" x14ac:dyDescent="0.25">
      <c r="A155" s="17" t="s">
        <v>457</v>
      </c>
      <c r="B155" s="17" t="s">
        <v>296</v>
      </c>
      <c r="C155" s="17">
        <v>6888895</v>
      </c>
      <c r="D155" s="17">
        <v>35010828</v>
      </c>
      <c r="E155" s="17" t="s">
        <v>93</v>
      </c>
      <c r="F155" s="17" t="s">
        <v>81</v>
      </c>
      <c r="G155" s="17" t="s">
        <v>458</v>
      </c>
      <c r="H155" s="17">
        <v>3106218807</v>
      </c>
      <c r="I155" s="17" t="s">
        <v>104</v>
      </c>
      <c r="J155" s="17" t="s">
        <v>459</v>
      </c>
      <c r="K155" s="17" t="s">
        <v>460</v>
      </c>
      <c r="L155" s="17" t="s">
        <v>85</v>
      </c>
      <c r="M155" s="17" t="s">
        <v>86</v>
      </c>
      <c r="N155" s="17" t="s">
        <v>301</v>
      </c>
      <c r="O155" s="17">
        <v>20201016</v>
      </c>
      <c r="P155" s="17">
        <v>20201117</v>
      </c>
      <c r="Q155" s="17">
        <v>9340</v>
      </c>
      <c r="R155" s="17">
        <v>28287471</v>
      </c>
      <c r="S155" s="17" t="s">
        <v>100</v>
      </c>
      <c r="T155" s="17" t="s">
        <v>63</v>
      </c>
      <c r="U155" s="17" t="s">
        <v>91</v>
      </c>
      <c r="V155" s="17">
        <f t="shared" si="46"/>
        <v>150</v>
      </c>
      <c r="W155" s="17">
        <v>150000</v>
      </c>
      <c r="X155" s="17" t="s">
        <v>89</v>
      </c>
      <c r="Y155" s="17" t="s">
        <v>461</v>
      </c>
      <c r="Z155" s="17">
        <v>20201118</v>
      </c>
      <c r="AA155" s="17" t="s">
        <v>101</v>
      </c>
      <c r="AB155" s="17">
        <v>1</v>
      </c>
      <c r="AC155" s="17" t="str">
        <f>IFERROR(VLOOKUP(A155,[1]Cruces!AJ:AK,2,0),VLOOKUP(CONCATENATE(X155,AA155),[1]Cruces!G:H,2,0))</f>
        <v>Solicitud de Obra</v>
      </c>
      <c r="AD155" s="17">
        <f t="shared" si="32"/>
        <v>16</v>
      </c>
      <c r="AE155" s="17">
        <f t="shared" si="33"/>
        <v>10</v>
      </c>
      <c r="AF155" s="17">
        <f t="shared" si="34"/>
        <v>2020</v>
      </c>
      <c r="AG155" s="17" t="str">
        <f>IFERROR(VLOOKUP(MID(A155,2,4)*1,[1]Cruces!K:L,2,0),"Verificar")</f>
        <v>Magdalena</v>
      </c>
      <c r="AH155" s="17">
        <f t="shared" ca="1" si="35"/>
        <v>40</v>
      </c>
      <c r="AI155" s="17" t="str">
        <f>IFERROR(VLOOKUP(U155,[1]Cruces!$O$1:$P$6,2,0),"Sin Orden")</f>
        <v>Resuelta</v>
      </c>
      <c r="AJ155" s="17">
        <f t="shared" si="36"/>
        <v>18</v>
      </c>
      <c r="AK155" s="17">
        <f t="shared" si="37"/>
        <v>11</v>
      </c>
      <c r="AL155" s="17">
        <f t="shared" si="38"/>
        <v>2020</v>
      </c>
      <c r="AM155" s="17">
        <f t="shared" ca="1" si="39"/>
        <v>7</v>
      </c>
      <c r="AN155" s="18" t="str">
        <f>IFERROR(VLOOKUP(R155*1,'[1]Ordenes de Servicio'!G:K,5,0),"No Cruza")</f>
        <v>No Cruza</v>
      </c>
      <c r="AO155" s="17">
        <f t="shared" ca="1" si="40"/>
        <v>33</v>
      </c>
      <c r="AP155" s="17">
        <f t="shared" si="41"/>
        <v>17</v>
      </c>
      <c r="AQ155" s="17">
        <f t="shared" si="42"/>
        <v>11</v>
      </c>
      <c r="AR155" s="17">
        <f t="shared" si="43"/>
        <v>2020</v>
      </c>
      <c r="AS155" s="17">
        <f t="shared" ca="1" si="44"/>
        <v>8</v>
      </c>
      <c r="AT155" s="17" t="str">
        <f t="shared" ca="1" si="47"/>
        <v>No</v>
      </c>
      <c r="AU155" s="17">
        <f t="shared" si="45"/>
        <v>1</v>
      </c>
      <c r="AV155" s="17" t="str">
        <f>+VLOOKUP(B155,[1]Cruces!S:T,2,0)</f>
        <v>3. Evaluación Técnico Ecónomica</v>
      </c>
    </row>
    <row r="156" spans="1:48" hidden="1" x14ac:dyDescent="0.25">
      <c r="A156" s="17" t="s">
        <v>462</v>
      </c>
      <c r="B156" s="17" t="s">
        <v>68</v>
      </c>
      <c r="C156" s="17">
        <v>0</v>
      </c>
      <c r="D156" s="17">
        <v>0</v>
      </c>
      <c r="E156" s="17" t="s">
        <v>55</v>
      </c>
      <c r="F156" s="17" t="s">
        <v>56</v>
      </c>
      <c r="G156" s="17" t="s">
        <v>463</v>
      </c>
      <c r="H156" s="17">
        <v>0</v>
      </c>
      <c r="I156" s="17" t="s">
        <v>71</v>
      </c>
      <c r="J156" s="17" t="s">
        <v>59</v>
      </c>
      <c r="K156" s="17" t="s">
        <v>464</v>
      </c>
      <c r="L156" s="17" t="s">
        <v>117</v>
      </c>
      <c r="M156" s="17" t="s">
        <v>118</v>
      </c>
      <c r="N156" s="17" t="s">
        <v>75</v>
      </c>
      <c r="O156" s="17">
        <v>20190805</v>
      </c>
      <c r="P156" s="17">
        <v>20191016</v>
      </c>
      <c r="Q156" s="17">
        <v>1180</v>
      </c>
      <c r="R156" s="17">
        <v>26929690</v>
      </c>
      <c r="S156" s="17" t="s">
        <v>76</v>
      </c>
      <c r="T156" s="17" t="s">
        <v>63</v>
      </c>
      <c r="U156" s="17" t="s">
        <v>91</v>
      </c>
      <c r="V156" s="17">
        <f t="shared" si="46"/>
        <v>225</v>
      </c>
      <c r="W156" s="17">
        <v>225000</v>
      </c>
      <c r="X156" s="17" t="s">
        <v>64</v>
      </c>
      <c r="Y156" s="17" t="s">
        <v>136</v>
      </c>
      <c r="Z156" s="17">
        <v>20191021</v>
      </c>
      <c r="AA156" s="17" t="s">
        <v>101</v>
      </c>
      <c r="AB156" s="17">
        <v>1</v>
      </c>
      <c r="AC156" s="17" t="str">
        <f>IFERROR(VLOOKUP(A156,[1]Cruces!AJ:AK,2,0),VLOOKUP(CONCATENATE(X156,AA156),[1]Cruces!G:H,2,0))</f>
        <v>Solicitud de Obra</v>
      </c>
      <c r="AD156" s="17">
        <f t="shared" si="32"/>
        <v>5</v>
      </c>
      <c r="AE156" s="17">
        <f t="shared" si="33"/>
        <v>8</v>
      </c>
      <c r="AF156" s="17">
        <f t="shared" si="34"/>
        <v>2019</v>
      </c>
      <c r="AG156" s="17" t="str">
        <f>IFERROR(VLOOKUP(MID(A156,2,4)*1,[1]Cruces!K:L,2,0),"Verificar")</f>
        <v>Atlántico Norte</v>
      </c>
      <c r="AH156" s="17">
        <f t="shared" ca="1" si="35"/>
        <v>478</v>
      </c>
      <c r="AI156" s="17" t="str">
        <f>IFERROR(VLOOKUP(U156,[1]Cruces!$O$1:$P$6,2,0),"Sin Orden")</f>
        <v>Resuelta</v>
      </c>
      <c r="AJ156" s="17">
        <f t="shared" si="36"/>
        <v>21</v>
      </c>
      <c r="AK156" s="17">
        <f t="shared" si="37"/>
        <v>10</v>
      </c>
      <c r="AL156" s="17">
        <f t="shared" si="38"/>
        <v>2019</v>
      </c>
      <c r="AM156" s="17">
        <f t="shared" ca="1" si="39"/>
        <v>401</v>
      </c>
      <c r="AN156" s="18">
        <f>IFERROR(VLOOKUP(R156*1,'[1]Ordenes de Servicio'!G:K,5,0),"No Cruza")</f>
        <v>43789</v>
      </c>
      <c r="AO156" s="17">
        <f t="shared" ca="1" si="40"/>
        <v>77</v>
      </c>
      <c r="AP156" s="17">
        <f t="shared" si="41"/>
        <v>16</v>
      </c>
      <c r="AQ156" s="17">
        <f t="shared" si="42"/>
        <v>10</v>
      </c>
      <c r="AR156" s="17">
        <f t="shared" si="43"/>
        <v>2019</v>
      </c>
      <c r="AS156" s="17">
        <f t="shared" ca="1" si="44"/>
        <v>406</v>
      </c>
      <c r="AT156" s="17" t="str">
        <f t="shared" ca="1" si="47"/>
        <v>Si</v>
      </c>
      <c r="AU156" s="17">
        <f t="shared" si="45"/>
        <v>5</v>
      </c>
      <c r="AV156" s="17" t="str">
        <f>+VLOOKUP(B156,[1]Cruces!S:T,2,0)</f>
        <v>5. Consultoría / Adjudicación</v>
      </c>
    </row>
    <row r="157" spans="1:48" hidden="1" x14ac:dyDescent="0.25">
      <c r="A157" s="17" t="s">
        <v>465</v>
      </c>
      <c r="B157" s="17" t="s">
        <v>68</v>
      </c>
      <c r="C157" s="17">
        <v>0</v>
      </c>
      <c r="D157" s="17">
        <v>0</v>
      </c>
      <c r="E157" s="17" t="s">
        <v>55</v>
      </c>
      <c r="F157" s="17" t="s">
        <v>56</v>
      </c>
      <c r="G157" s="17" t="s">
        <v>466</v>
      </c>
      <c r="H157" s="17">
        <v>0</v>
      </c>
      <c r="I157" s="17" t="s">
        <v>116</v>
      </c>
      <c r="J157" s="17" t="s">
        <v>59</v>
      </c>
      <c r="K157" s="17" t="s">
        <v>467</v>
      </c>
      <c r="L157" s="17" t="s">
        <v>265</v>
      </c>
      <c r="M157" s="17" t="s">
        <v>55</v>
      </c>
      <c r="N157" s="17" t="s">
        <v>75</v>
      </c>
      <c r="O157" s="17">
        <v>20170620</v>
      </c>
      <c r="P157" s="17">
        <v>20171011</v>
      </c>
      <c r="Q157" s="17">
        <v>1110</v>
      </c>
      <c r="R157" s="17">
        <v>23958189</v>
      </c>
      <c r="S157" s="17" t="s">
        <v>100</v>
      </c>
      <c r="T157" s="17" t="s">
        <v>63</v>
      </c>
      <c r="U157" s="17" t="s">
        <v>91</v>
      </c>
      <c r="V157" s="17">
        <f t="shared" si="46"/>
        <v>225</v>
      </c>
      <c r="W157" s="17">
        <v>225000</v>
      </c>
      <c r="X157" s="17" t="s">
        <v>64</v>
      </c>
      <c r="Y157" s="17" t="s">
        <v>136</v>
      </c>
      <c r="Z157" s="17">
        <v>20171019</v>
      </c>
      <c r="AA157" s="17" t="s">
        <v>101</v>
      </c>
      <c r="AB157" s="17">
        <v>1</v>
      </c>
      <c r="AC157" s="17" t="str">
        <f>IFERROR(VLOOKUP(A157,[1]Cruces!AJ:AK,2,0),VLOOKUP(CONCATENATE(X157,AA157),[1]Cruces!G:H,2,0))</f>
        <v>Solicitud de Obra</v>
      </c>
      <c r="AD157" s="17">
        <f t="shared" si="32"/>
        <v>20</v>
      </c>
      <c r="AE157" s="17">
        <f t="shared" si="33"/>
        <v>6</v>
      </c>
      <c r="AF157" s="17">
        <f t="shared" si="34"/>
        <v>2017</v>
      </c>
      <c r="AG157" s="17" t="str">
        <f>IFERROR(VLOOKUP(MID(A157,2,4)*1,[1]Cruces!K:L,2,0),"Verificar")</f>
        <v>Atlántico Norte</v>
      </c>
      <c r="AH157" s="17">
        <f t="shared" ca="1" si="35"/>
        <v>1254</v>
      </c>
      <c r="AI157" s="17" t="str">
        <f>IFERROR(VLOOKUP(U157,[1]Cruces!$O$1:$P$6,2,0),"Sin Orden")</f>
        <v>Resuelta</v>
      </c>
      <c r="AJ157" s="17">
        <f t="shared" si="36"/>
        <v>19</v>
      </c>
      <c r="AK157" s="17">
        <f t="shared" si="37"/>
        <v>10</v>
      </c>
      <c r="AL157" s="17">
        <f t="shared" si="38"/>
        <v>2017</v>
      </c>
      <c r="AM157" s="17">
        <f t="shared" ca="1" si="39"/>
        <v>1133</v>
      </c>
      <c r="AN157" s="18" t="str">
        <f>IFERROR(VLOOKUP(R157*1,'[1]Ordenes de Servicio'!G:K,5,0),"No Cruza")</f>
        <v>No Cruza</v>
      </c>
      <c r="AO157" s="17">
        <f t="shared" ca="1" si="40"/>
        <v>121</v>
      </c>
      <c r="AP157" s="17">
        <f t="shared" si="41"/>
        <v>11</v>
      </c>
      <c r="AQ157" s="17">
        <f t="shared" si="42"/>
        <v>10</v>
      </c>
      <c r="AR157" s="17">
        <f t="shared" si="43"/>
        <v>2017</v>
      </c>
      <c r="AS157" s="17">
        <f t="shared" ca="1" si="44"/>
        <v>1141</v>
      </c>
      <c r="AT157" s="17" t="str">
        <f t="shared" ca="1" si="47"/>
        <v>Si</v>
      </c>
      <c r="AU157" s="17">
        <f t="shared" si="45"/>
        <v>8</v>
      </c>
      <c r="AV157" s="17" t="str">
        <f>+VLOOKUP(B157,[1]Cruces!S:T,2,0)</f>
        <v>5. Consultoría / Adjudicación</v>
      </c>
    </row>
    <row r="158" spans="1:48" hidden="1" x14ac:dyDescent="0.25">
      <c r="A158" s="17" t="s">
        <v>468</v>
      </c>
      <c r="B158" s="17" t="s">
        <v>68</v>
      </c>
      <c r="C158" s="17">
        <v>0</v>
      </c>
      <c r="D158" s="17">
        <v>0</v>
      </c>
      <c r="E158" s="17" t="s">
        <v>55</v>
      </c>
      <c r="F158" s="17" t="s">
        <v>120</v>
      </c>
      <c r="G158" s="17" t="s">
        <v>469</v>
      </c>
      <c r="H158" s="17">
        <v>0</v>
      </c>
      <c r="I158" s="17" t="s">
        <v>116</v>
      </c>
      <c r="J158" s="17" t="s">
        <v>59</v>
      </c>
      <c r="K158" s="17" t="s">
        <v>470</v>
      </c>
      <c r="L158" s="17" t="s">
        <v>122</v>
      </c>
      <c r="M158" s="17" t="s">
        <v>123</v>
      </c>
      <c r="N158" s="17" t="s">
        <v>75</v>
      </c>
      <c r="O158" s="17">
        <v>20180813</v>
      </c>
      <c r="P158" s="17">
        <v>20181119</v>
      </c>
      <c r="Q158" s="17">
        <v>9510</v>
      </c>
      <c r="R158" s="17">
        <v>25404078</v>
      </c>
      <c r="S158" s="17" t="s">
        <v>100</v>
      </c>
      <c r="T158" s="17" t="s">
        <v>63</v>
      </c>
      <c r="U158" s="17" t="s">
        <v>91</v>
      </c>
      <c r="V158" s="17">
        <f t="shared" si="46"/>
        <v>112.5</v>
      </c>
      <c r="W158" s="17">
        <v>112500</v>
      </c>
      <c r="X158" s="17" t="s">
        <v>64</v>
      </c>
      <c r="Y158" s="17" t="s">
        <v>136</v>
      </c>
      <c r="Z158" s="17">
        <v>20190311</v>
      </c>
      <c r="AA158" s="17" t="s">
        <v>101</v>
      </c>
      <c r="AB158" s="17">
        <v>1</v>
      </c>
      <c r="AC158" s="17" t="str">
        <f>IFERROR(VLOOKUP(A158,[1]Cruces!AJ:AK,2,0),VLOOKUP(CONCATENATE(X158,AA158),[1]Cruces!G:H,2,0))</f>
        <v>Solicitud de Obra</v>
      </c>
      <c r="AD158" s="17">
        <f t="shared" si="32"/>
        <v>13</v>
      </c>
      <c r="AE158" s="17">
        <f t="shared" si="33"/>
        <v>8</v>
      </c>
      <c r="AF158" s="17">
        <f t="shared" si="34"/>
        <v>2018</v>
      </c>
      <c r="AG158" s="17" t="str">
        <f>IFERROR(VLOOKUP(MID(A158,2,4)*1,[1]Cruces!K:L,2,0),"Verificar")</f>
        <v>Atlántico Norte</v>
      </c>
      <c r="AH158" s="17">
        <f t="shared" ca="1" si="35"/>
        <v>835</v>
      </c>
      <c r="AI158" s="17" t="str">
        <f>IFERROR(VLOOKUP(U158,[1]Cruces!$O$1:$P$6,2,0),"Sin Orden")</f>
        <v>Resuelta</v>
      </c>
      <c r="AJ158" s="17">
        <f t="shared" si="36"/>
        <v>11</v>
      </c>
      <c r="AK158" s="17">
        <f t="shared" si="37"/>
        <v>3</v>
      </c>
      <c r="AL158" s="17">
        <f t="shared" si="38"/>
        <v>2019</v>
      </c>
      <c r="AM158" s="17">
        <f t="shared" ca="1" si="39"/>
        <v>625</v>
      </c>
      <c r="AN158" s="18" t="str">
        <f>IFERROR(VLOOKUP(R158*1,'[1]Ordenes de Servicio'!G:K,5,0),"No Cruza")</f>
        <v>No Cruza</v>
      </c>
      <c r="AO158" s="17">
        <f t="shared" ca="1" si="40"/>
        <v>210</v>
      </c>
      <c r="AP158" s="17">
        <f t="shared" si="41"/>
        <v>19</v>
      </c>
      <c r="AQ158" s="17">
        <f t="shared" si="42"/>
        <v>11</v>
      </c>
      <c r="AR158" s="17">
        <f t="shared" si="43"/>
        <v>2018</v>
      </c>
      <c r="AS158" s="17">
        <f t="shared" ca="1" si="44"/>
        <v>737</v>
      </c>
      <c r="AT158" s="17" t="str">
        <f t="shared" ca="1" si="47"/>
        <v>Si</v>
      </c>
      <c r="AU158" s="17">
        <f t="shared" si="45"/>
        <v>112</v>
      </c>
      <c r="AV158" s="17" t="str">
        <f>+VLOOKUP(B158,[1]Cruces!S:T,2,0)</f>
        <v>5. Consultoría / Adjudicación</v>
      </c>
    </row>
    <row r="159" spans="1:48" hidden="1" x14ac:dyDescent="0.25">
      <c r="A159" s="17" t="s">
        <v>471</v>
      </c>
      <c r="B159" s="17" t="s">
        <v>68</v>
      </c>
      <c r="C159" s="17">
        <v>2753016</v>
      </c>
      <c r="D159" s="17">
        <v>0</v>
      </c>
      <c r="E159" s="17" t="s">
        <v>55</v>
      </c>
      <c r="F159" s="17" t="s">
        <v>232</v>
      </c>
      <c r="G159" s="17" t="s">
        <v>472</v>
      </c>
      <c r="H159" s="17">
        <v>3006826686</v>
      </c>
      <c r="I159" s="17" t="s">
        <v>182</v>
      </c>
      <c r="J159" s="17" t="s">
        <v>59</v>
      </c>
      <c r="K159" s="17" t="s">
        <v>473</v>
      </c>
      <c r="L159" s="17" t="s">
        <v>280</v>
      </c>
      <c r="M159" s="17" t="s">
        <v>281</v>
      </c>
      <c r="N159" s="17" t="s">
        <v>75</v>
      </c>
      <c r="O159" s="17">
        <v>20190711</v>
      </c>
      <c r="P159" s="17">
        <v>20190909</v>
      </c>
      <c r="Q159" s="17">
        <v>1110</v>
      </c>
      <c r="R159" s="17">
        <v>26855796</v>
      </c>
      <c r="S159" s="17" t="s">
        <v>76</v>
      </c>
      <c r="T159" s="17" t="s">
        <v>63</v>
      </c>
      <c r="U159" s="17" t="s">
        <v>88</v>
      </c>
      <c r="V159" s="17">
        <f t="shared" si="46"/>
        <v>112.5</v>
      </c>
      <c r="W159" s="17">
        <v>112500</v>
      </c>
      <c r="X159" s="17" t="s">
        <v>89</v>
      </c>
      <c r="Y159" s="17" t="s">
        <v>105</v>
      </c>
      <c r="Z159" s="17">
        <v>20191210</v>
      </c>
      <c r="AA159" s="17" t="s">
        <v>318</v>
      </c>
      <c r="AB159" s="17">
        <v>1</v>
      </c>
      <c r="AC159" s="17" t="str">
        <f>IFERROR(VLOOKUP(A159,[1]Cruces!AJ:AK,2,0),VLOOKUP(CONCATENATE(X159,AA159),[1]Cruces!G:H,2,0))</f>
        <v>Solicitud de Obra</v>
      </c>
      <c r="AD159" s="17">
        <f t="shared" si="32"/>
        <v>11</v>
      </c>
      <c r="AE159" s="17">
        <f t="shared" si="33"/>
        <v>7</v>
      </c>
      <c r="AF159" s="17">
        <f t="shared" si="34"/>
        <v>2019</v>
      </c>
      <c r="AG159" s="17" t="str">
        <f>IFERROR(VLOOKUP(MID(A159,2,4)*1,[1]Cruces!K:L,2,0),"Verificar")</f>
        <v>Atlántico Norte</v>
      </c>
      <c r="AH159" s="17">
        <f t="shared" ca="1" si="35"/>
        <v>503</v>
      </c>
      <c r="AI159" s="17" t="str">
        <f>IFERROR(VLOOKUP(U159,[1]Cruces!$O$1:$P$6,2,0),"Sin Orden")</f>
        <v>Resuelta</v>
      </c>
      <c r="AJ159" s="17">
        <f t="shared" si="36"/>
        <v>10</v>
      </c>
      <c r="AK159" s="17">
        <f t="shared" si="37"/>
        <v>12</v>
      </c>
      <c r="AL159" s="17">
        <f t="shared" si="38"/>
        <v>2019</v>
      </c>
      <c r="AM159" s="17">
        <f t="shared" ca="1" si="39"/>
        <v>351</v>
      </c>
      <c r="AN159" s="18" t="str">
        <f>IFERROR(VLOOKUP(R159*1,'[1]Ordenes de Servicio'!G:K,5,0),"No Cruza")</f>
        <v>No Cruza</v>
      </c>
      <c r="AO159" s="17">
        <f t="shared" ca="1" si="40"/>
        <v>152</v>
      </c>
      <c r="AP159" s="17">
        <f t="shared" si="41"/>
        <v>9</v>
      </c>
      <c r="AQ159" s="17">
        <f t="shared" si="42"/>
        <v>9</v>
      </c>
      <c r="AR159" s="17">
        <f t="shared" si="43"/>
        <v>2019</v>
      </c>
      <c r="AS159" s="17">
        <f t="shared" ca="1" si="44"/>
        <v>443</v>
      </c>
      <c r="AT159" s="17" t="str">
        <f t="shared" ca="1" si="47"/>
        <v>Si</v>
      </c>
      <c r="AU159" s="17">
        <f t="shared" si="45"/>
        <v>92</v>
      </c>
      <c r="AV159" s="17" t="str">
        <f>+VLOOKUP(B159,[1]Cruces!S:T,2,0)</f>
        <v>5. Consultoría / Adjudicación</v>
      </c>
    </row>
    <row r="160" spans="1:48" hidden="1" x14ac:dyDescent="0.25">
      <c r="A160" s="17" t="s">
        <v>474</v>
      </c>
      <c r="B160" s="17" t="s">
        <v>54</v>
      </c>
      <c r="C160" s="17">
        <v>0</v>
      </c>
      <c r="D160" s="17">
        <v>0</v>
      </c>
      <c r="E160" s="17" t="s">
        <v>55</v>
      </c>
      <c r="F160" s="17" t="s">
        <v>107</v>
      </c>
      <c r="G160" s="17" t="s">
        <v>445</v>
      </c>
      <c r="H160" s="17">
        <v>3114351581</v>
      </c>
      <c r="I160" s="17" t="s">
        <v>446</v>
      </c>
      <c r="J160" s="17" t="s">
        <v>59</v>
      </c>
      <c r="K160" s="17" t="s">
        <v>447</v>
      </c>
      <c r="L160" s="17" t="s">
        <v>145</v>
      </c>
      <c r="M160" s="17" t="s">
        <v>146</v>
      </c>
      <c r="N160" s="17" t="s">
        <v>62</v>
      </c>
      <c r="O160" s="17">
        <v>20190130</v>
      </c>
      <c r="P160" s="17">
        <v>20190130</v>
      </c>
      <c r="Q160" s="17">
        <v>9520</v>
      </c>
      <c r="R160" s="17">
        <v>0</v>
      </c>
      <c r="S160" s="17"/>
      <c r="T160" s="17" t="s">
        <v>63</v>
      </c>
      <c r="U160" s="17"/>
      <c r="V160" s="17">
        <f t="shared" si="46"/>
        <v>110</v>
      </c>
      <c r="W160" s="17">
        <v>110000</v>
      </c>
      <c r="X160" s="17" t="s">
        <v>64</v>
      </c>
      <c r="Y160" s="17" t="s">
        <v>65</v>
      </c>
      <c r="Z160" s="17">
        <v>20190130</v>
      </c>
      <c r="AA160" s="17" t="s">
        <v>176</v>
      </c>
      <c r="AB160" s="17">
        <v>1</v>
      </c>
      <c r="AC160" s="17" t="str">
        <f>IFERROR(VLOOKUP(A160,[1]Cruces!AJ:AK,2,0),VLOOKUP(CONCATENATE(X160,AA160),[1]Cruces!G:H,2,0))</f>
        <v>Solicitud de Obra</v>
      </c>
      <c r="AD160" s="17">
        <f t="shared" si="32"/>
        <v>30</v>
      </c>
      <c r="AE160" s="17">
        <f t="shared" si="33"/>
        <v>1</v>
      </c>
      <c r="AF160" s="17">
        <f t="shared" si="34"/>
        <v>2019</v>
      </c>
      <c r="AG160" s="17" t="str">
        <f>IFERROR(VLOOKUP(MID(A160,2,4)*1,[1]Cruces!K:L,2,0),"Verificar")</f>
        <v>Atlántico Sur</v>
      </c>
      <c r="AH160" s="17">
        <f t="shared" ca="1" si="35"/>
        <v>665</v>
      </c>
      <c r="AI160" s="17" t="str">
        <f>IFERROR(VLOOKUP(U160,[1]Cruces!$O$1:$P$6,2,0),"Sin Orden")</f>
        <v>Sin Orden</v>
      </c>
      <c r="AJ160" s="17">
        <f t="shared" si="36"/>
        <v>30</v>
      </c>
      <c r="AK160" s="17">
        <f t="shared" si="37"/>
        <v>1</v>
      </c>
      <c r="AL160" s="17">
        <f t="shared" si="38"/>
        <v>2019</v>
      </c>
      <c r="AM160" s="17">
        <f t="shared" ca="1" si="39"/>
        <v>665</v>
      </c>
      <c r="AN160" s="18" t="str">
        <f>IFERROR(VLOOKUP(R160*1,'[1]Ordenes de Servicio'!G:K,5,0),"No Cruza")</f>
        <v>No Cruza</v>
      </c>
      <c r="AO160" s="17">
        <f t="shared" ca="1" si="40"/>
        <v>665</v>
      </c>
      <c r="AP160" s="17">
        <f t="shared" si="41"/>
        <v>30</v>
      </c>
      <c r="AQ160" s="17">
        <f t="shared" si="42"/>
        <v>1</v>
      </c>
      <c r="AR160" s="17">
        <f t="shared" si="43"/>
        <v>2019</v>
      </c>
      <c r="AS160" s="17">
        <f t="shared" ca="1" si="44"/>
        <v>665</v>
      </c>
      <c r="AT160" s="17" t="str">
        <f t="shared" ca="1" si="47"/>
        <v>Si</v>
      </c>
      <c r="AU160" s="17">
        <f t="shared" si="45"/>
        <v>0</v>
      </c>
      <c r="AV160" s="17" t="str">
        <f>+VLOOKUP(B160,[1]Cruces!S:T,2,0)</f>
        <v>4. Presupuesto de Obra</v>
      </c>
    </row>
    <row r="161" spans="1:48" x14ac:dyDescent="0.25">
      <c r="A161" s="17" t="s">
        <v>475</v>
      </c>
      <c r="B161" s="17" t="s">
        <v>80</v>
      </c>
      <c r="C161" s="17">
        <v>0</v>
      </c>
      <c r="D161" s="17">
        <v>0</v>
      </c>
      <c r="E161" s="17" t="s">
        <v>55</v>
      </c>
      <c r="F161" s="17" t="s">
        <v>107</v>
      </c>
      <c r="G161" s="17" t="s">
        <v>95</v>
      </c>
      <c r="H161" s="17">
        <v>3003360026</v>
      </c>
      <c r="I161" s="17" t="s">
        <v>83</v>
      </c>
      <c r="J161" s="17" t="s">
        <v>59</v>
      </c>
      <c r="K161" s="17" t="s">
        <v>97</v>
      </c>
      <c r="L161" s="17" t="s">
        <v>476</v>
      </c>
      <c r="M161" s="17" t="s">
        <v>477</v>
      </c>
      <c r="N161" s="17" t="s">
        <v>87</v>
      </c>
      <c r="O161" s="17">
        <v>20130705</v>
      </c>
      <c r="P161" s="17">
        <v>20130902</v>
      </c>
      <c r="Q161" s="17">
        <v>1180</v>
      </c>
      <c r="R161" s="17">
        <v>19515691</v>
      </c>
      <c r="S161" s="17" t="s">
        <v>76</v>
      </c>
      <c r="T161" s="17" t="s">
        <v>63</v>
      </c>
      <c r="U161" s="17" t="s">
        <v>91</v>
      </c>
      <c r="V161" s="17">
        <f t="shared" si="46"/>
        <v>15</v>
      </c>
      <c r="W161" s="17">
        <v>15000</v>
      </c>
      <c r="X161" s="17" t="s">
        <v>64</v>
      </c>
      <c r="Y161" s="17" t="s">
        <v>80</v>
      </c>
      <c r="Z161" s="17">
        <v>20130902</v>
      </c>
      <c r="AA161" s="17" t="s">
        <v>176</v>
      </c>
      <c r="AB161" s="17">
        <v>1</v>
      </c>
      <c r="AC161" s="17" t="str">
        <f>IFERROR(VLOOKUP(A161,[1]Cruces!AJ:AK,2,0),VLOOKUP(CONCATENATE(X161,AA161),[1]Cruces!G:H,2,0))</f>
        <v>Solicitud de Obra</v>
      </c>
      <c r="AD161" s="17">
        <f t="shared" si="32"/>
        <v>5</v>
      </c>
      <c r="AE161" s="17">
        <f t="shared" si="33"/>
        <v>7</v>
      </c>
      <c r="AF161" s="17">
        <f t="shared" si="34"/>
        <v>2013</v>
      </c>
      <c r="AG161" s="17" t="str">
        <f>IFERROR(VLOOKUP(MID(A161,2,4)*1,[1]Cruces!K:L,2,0),"Verificar")</f>
        <v>Atlántico Norte</v>
      </c>
      <c r="AH161" s="17">
        <f t="shared" ca="1" si="35"/>
        <v>2700</v>
      </c>
      <c r="AI161" s="17" t="str">
        <f>IFERROR(VLOOKUP(U161,[1]Cruces!$O$1:$P$6,2,0),"Sin Orden")</f>
        <v>Resuelta</v>
      </c>
      <c r="AJ161" s="17">
        <f t="shared" si="36"/>
        <v>2</v>
      </c>
      <c r="AK161" s="17">
        <f t="shared" si="37"/>
        <v>9</v>
      </c>
      <c r="AL161" s="17">
        <f t="shared" si="38"/>
        <v>2013</v>
      </c>
      <c r="AM161" s="17">
        <f t="shared" ca="1" si="39"/>
        <v>2641</v>
      </c>
      <c r="AN161" s="18" t="str">
        <f>IFERROR(VLOOKUP(R161*1,'[1]Ordenes de Servicio'!G:K,5,0),"No Cruza")</f>
        <v>No Cruza</v>
      </c>
      <c r="AO161" s="17">
        <f t="shared" ca="1" si="40"/>
        <v>59</v>
      </c>
      <c r="AP161" s="17">
        <f t="shared" si="41"/>
        <v>2</v>
      </c>
      <c r="AQ161" s="17">
        <f t="shared" si="42"/>
        <v>9</v>
      </c>
      <c r="AR161" s="17">
        <f t="shared" si="43"/>
        <v>2013</v>
      </c>
      <c r="AS161" s="17">
        <f t="shared" ca="1" si="44"/>
        <v>2641</v>
      </c>
      <c r="AT161" s="17" t="str">
        <f t="shared" ca="1" si="47"/>
        <v>Si</v>
      </c>
      <c r="AU161" s="17">
        <f t="shared" si="45"/>
        <v>0</v>
      </c>
      <c r="AV161" s="17" t="str">
        <f>+VLOOKUP(B161,[1]Cruces!S:T,2,0)</f>
        <v>8. Puesta en Servicio</v>
      </c>
    </row>
    <row r="162" spans="1:48" hidden="1" x14ac:dyDescent="0.25">
      <c r="A162" s="17" t="s">
        <v>478</v>
      </c>
      <c r="B162" s="17" t="s">
        <v>54</v>
      </c>
      <c r="C162" s="17">
        <v>0</v>
      </c>
      <c r="D162" s="17">
        <v>0</v>
      </c>
      <c r="E162" s="17" t="s">
        <v>55</v>
      </c>
      <c r="F162" s="17" t="s">
        <v>81</v>
      </c>
      <c r="G162" s="17" t="s">
        <v>479</v>
      </c>
      <c r="H162" s="17">
        <v>3214454984</v>
      </c>
      <c r="I162" s="17" t="s">
        <v>104</v>
      </c>
      <c r="J162" s="17" t="s">
        <v>59</v>
      </c>
      <c r="K162" s="17" t="s">
        <v>480</v>
      </c>
      <c r="L162" s="17" t="s">
        <v>85</v>
      </c>
      <c r="M162" s="17" t="s">
        <v>86</v>
      </c>
      <c r="N162" s="17" t="s">
        <v>62</v>
      </c>
      <c r="O162" s="17">
        <v>20200918</v>
      </c>
      <c r="P162" s="17">
        <v>20201005</v>
      </c>
      <c r="Q162" s="17">
        <v>3430</v>
      </c>
      <c r="R162" s="17">
        <v>28212315</v>
      </c>
      <c r="S162" s="17" t="s">
        <v>100</v>
      </c>
      <c r="T162" s="17" t="s">
        <v>63</v>
      </c>
      <c r="U162" s="17" t="s">
        <v>91</v>
      </c>
      <c r="V162" s="17">
        <f t="shared" si="46"/>
        <v>45</v>
      </c>
      <c r="W162" s="17">
        <v>45000</v>
      </c>
      <c r="X162" s="17" t="s">
        <v>64</v>
      </c>
      <c r="Y162" s="17" t="s">
        <v>150</v>
      </c>
      <c r="Z162" s="17">
        <v>20201118</v>
      </c>
      <c r="AA162" s="17" t="s">
        <v>78</v>
      </c>
      <c r="AB162" s="17">
        <v>1</v>
      </c>
      <c r="AC162" s="17" t="str">
        <f>IFERROR(VLOOKUP(A162,[1]Cruces!AJ:AK,2,0),VLOOKUP(CONCATENATE(X162,AA162),[1]Cruces!G:H,2,0))</f>
        <v>Solicitud de Obra</v>
      </c>
      <c r="AD162" s="17">
        <f t="shared" si="32"/>
        <v>18</v>
      </c>
      <c r="AE162" s="17">
        <f t="shared" si="33"/>
        <v>9</v>
      </c>
      <c r="AF162" s="17">
        <f t="shared" si="34"/>
        <v>2020</v>
      </c>
      <c r="AG162" s="17" t="str">
        <f>IFERROR(VLOOKUP(MID(A162,2,4)*1,[1]Cruces!K:L,2,0),"Verificar")</f>
        <v>Magdalena</v>
      </c>
      <c r="AH162" s="17">
        <f t="shared" ca="1" si="35"/>
        <v>68</v>
      </c>
      <c r="AI162" s="17" t="str">
        <f>IFERROR(VLOOKUP(U162,[1]Cruces!$O$1:$P$6,2,0),"Sin Orden")</f>
        <v>Resuelta</v>
      </c>
      <c r="AJ162" s="17">
        <f t="shared" si="36"/>
        <v>18</v>
      </c>
      <c r="AK162" s="17">
        <f t="shared" si="37"/>
        <v>11</v>
      </c>
      <c r="AL162" s="17">
        <f t="shared" si="38"/>
        <v>2020</v>
      </c>
      <c r="AM162" s="17">
        <f t="shared" ca="1" si="39"/>
        <v>7</v>
      </c>
      <c r="AN162" s="18" t="str">
        <f>IFERROR(VLOOKUP(R162*1,'[1]Ordenes de Servicio'!G:K,5,0),"No Cruza")</f>
        <v>No Cruza</v>
      </c>
      <c r="AO162" s="17">
        <f t="shared" ca="1" si="40"/>
        <v>61</v>
      </c>
      <c r="AP162" s="17">
        <f t="shared" si="41"/>
        <v>5</v>
      </c>
      <c r="AQ162" s="17">
        <f t="shared" si="42"/>
        <v>10</v>
      </c>
      <c r="AR162" s="17">
        <f t="shared" si="43"/>
        <v>2020</v>
      </c>
      <c r="AS162" s="17">
        <f t="shared" ca="1" si="44"/>
        <v>51</v>
      </c>
      <c r="AT162" s="17" t="str">
        <f t="shared" ca="1" si="47"/>
        <v>No</v>
      </c>
      <c r="AU162" s="17">
        <f t="shared" si="45"/>
        <v>44</v>
      </c>
      <c r="AV162" s="17" t="str">
        <f>+VLOOKUP(B162,[1]Cruces!S:T,2,0)</f>
        <v>4. Presupuesto de Obra</v>
      </c>
    </row>
    <row r="163" spans="1:48" hidden="1" x14ac:dyDescent="0.25">
      <c r="A163" s="17" t="s">
        <v>7242</v>
      </c>
      <c r="B163" s="17" t="s">
        <v>569</v>
      </c>
      <c r="C163" s="17">
        <v>0</v>
      </c>
      <c r="D163" s="17">
        <v>0</v>
      </c>
      <c r="E163" s="17" t="s">
        <v>55</v>
      </c>
      <c r="F163" s="17" t="s">
        <v>7098</v>
      </c>
      <c r="G163" s="17" t="s">
        <v>7243</v>
      </c>
      <c r="H163" s="17">
        <v>3135029092</v>
      </c>
      <c r="I163" s="17" t="s">
        <v>71</v>
      </c>
      <c r="J163" s="17" t="s">
        <v>59</v>
      </c>
      <c r="K163" s="17" t="s">
        <v>7244</v>
      </c>
      <c r="L163" s="17" t="s">
        <v>7101</v>
      </c>
      <c r="M163" s="17" t="s">
        <v>7102</v>
      </c>
      <c r="N163" s="17" t="s">
        <v>572</v>
      </c>
      <c r="O163" s="17">
        <v>20201028</v>
      </c>
      <c r="P163" s="17">
        <v>20201028</v>
      </c>
      <c r="Q163" s="17">
        <v>9520</v>
      </c>
      <c r="R163" s="17">
        <v>0</v>
      </c>
      <c r="S163" s="17"/>
      <c r="T163" s="17" t="s">
        <v>63</v>
      </c>
      <c r="U163" s="17"/>
      <c r="V163" s="17">
        <f t="shared" si="46"/>
        <v>3</v>
      </c>
      <c r="W163" s="17">
        <v>3000</v>
      </c>
      <c r="X163" s="17" t="s">
        <v>7065</v>
      </c>
      <c r="Y163" s="17" t="s">
        <v>569</v>
      </c>
      <c r="Z163" s="17">
        <v>20201028</v>
      </c>
      <c r="AA163" s="17" t="s">
        <v>1947</v>
      </c>
      <c r="AB163" s="17">
        <v>1</v>
      </c>
      <c r="AC163" s="17" t="str">
        <f>IFERROR(VLOOKUP(A163,[1]Cruces!AJ:AK,2,0),VLOOKUP(CONCATENATE(X163,AA163),[1]Cruces!G:H,2,0))</f>
        <v>Solicitud por BT</v>
      </c>
      <c r="AD163" s="17">
        <f t="shared" si="32"/>
        <v>28</v>
      </c>
      <c r="AE163" s="17">
        <f t="shared" si="33"/>
        <v>10</v>
      </c>
      <c r="AF163" s="17">
        <f t="shared" si="34"/>
        <v>2020</v>
      </c>
      <c r="AG163" s="17" t="str">
        <f>IFERROR(VLOOKUP(MID(A163,2,4)*1,[1]Cruces!K:L,2,0),"Verificar")</f>
        <v>Atlántico Sur</v>
      </c>
      <c r="AH163" s="17">
        <f t="shared" ca="1" si="35"/>
        <v>28</v>
      </c>
      <c r="AI163" s="17" t="str">
        <f>IFERROR(VLOOKUP(U163,[1]Cruces!$O$1:$P$6,2,0),"Sin Orden")</f>
        <v>Sin Orden</v>
      </c>
      <c r="AJ163" s="17">
        <f t="shared" si="36"/>
        <v>28</v>
      </c>
      <c r="AK163" s="17">
        <f t="shared" si="37"/>
        <v>10</v>
      </c>
      <c r="AL163" s="17">
        <f t="shared" si="38"/>
        <v>2020</v>
      </c>
      <c r="AM163" s="17">
        <f t="shared" ca="1" si="39"/>
        <v>28</v>
      </c>
      <c r="AN163" s="18" t="str">
        <f>IFERROR(VLOOKUP(R163*1,'[1]Ordenes de Servicio'!G:K,5,0),"No Cruza")</f>
        <v>No Cruza</v>
      </c>
      <c r="AO163" s="17">
        <f t="shared" ca="1" si="40"/>
        <v>28</v>
      </c>
      <c r="AP163" s="17">
        <f t="shared" si="41"/>
        <v>28</v>
      </c>
      <c r="AQ163" s="17">
        <f t="shared" si="42"/>
        <v>10</v>
      </c>
      <c r="AR163" s="17">
        <f t="shared" si="43"/>
        <v>2020</v>
      </c>
      <c r="AS163" s="17">
        <f t="shared" ca="1" si="44"/>
        <v>28</v>
      </c>
      <c r="AT163" s="17" t="str">
        <f t="shared" ca="1" si="47"/>
        <v>No</v>
      </c>
      <c r="AU163" s="17">
        <f t="shared" si="45"/>
        <v>0</v>
      </c>
      <c r="AV163" s="17" t="str">
        <f>+VLOOKUP(B163,[1]Cruces!S:T,2,0)</f>
        <v>1. Solicitud</v>
      </c>
    </row>
    <row r="164" spans="1:48" hidden="1" x14ac:dyDescent="0.25">
      <c r="A164" s="17" t="s">
        <v>481</v>
      </c>
      <c r="B164" s="17" t="s">
        <v>68</v>
      </c>
      <c r="C164" s="17">
        <v>0</v>
      </c>
      <c r="D164" s="17">
        <v>0</v>
      </c>
      <c r="E164" s="17" t="s">
        <v>55</v>
      </c>
      <c r="F164" s="17" t="s">
        <v>56</v>
      </c>
      <c r="G164" s="17" t="s">
        <v>482</v>
      </c>
      <c r="H164" s="17">
        <v>3158838416</v>
      </c>
      <c r="I164" s="17" t="s">
        <v>182</v>
      </c>
      <c r="J164" s="17" t="s">
        <v>59</v>
      </c>
      <c r="K164" s="17" t="s">
        <v>483</v>
      </c>
      <c r="L164" s="17" t="s">
        <v>255</v>
      </c>
      <c r="M164" s="17" t="s">
        <v>256</v>
      </c>
      <c r="N164" s="17" t="s">
        <v>75</v>
      </c>
      <c r="O164" s="17">
        <v>20200728</v>
      </c>
      <c r="P164" s="17">
        <v>20200929</v>
      </c>
      <c r="Q164" s="17">
        <v>3460</v>
      </c>
      <c r="R164" s="17">
        <v>0</v>
      </c>
      <c r="S164" s="17"/>
      <c r="T164" s="17" t="s">
        <v>63</v>
      </c>
      <c r="U164" s="17"/>
      <c r="V164" s="17">
        <f t="shared" si="46"/>
        <v>72</v>
      </c>
      <c r="W164" s="17">
        <v>72000</v>
      </c>
      <c r="X164" s="17" t="s">
        <v>218</v>
      </c>
      <c r="Y164" s="17" t="s">
        <v>105</v>
      </c>
      <c r="Z164" s="17">
        <v>20200929</v>
      </c>
      <c r="AA164" s="17" t="s">
        <v>219</v>
      </c>
      <c r="AB164" s="17">
        <v>1</v>
      </c>
      <c r="AC164" s="17" t="str">
        <f>IFERROR(VLOOKUP(A164,[1]Cruces!AJ:AK,2,0),VLOOKUP(CONCATENATE(X164,AA164),[1]Cruces!G:H,2,0))</f>
        <v>Solicitud de Obra</v>
      </c>
      <c r="AD164" s="17">
        <f t="shared" si="32"/>
        <v>28</v>
      </c>
      <c r="AE164" s="17">
        <f t="shared" si="33"/>
        <v>7</v>
      </c>
      <c r="AF164" s="17">
        <f t="shared" si="34"/>
        <v>2020</v>
      </c>
      <c r="AG164" s="17" t="str">
        <f>IFERROR(VLOOKUP(MID(A164,2,4)*1,[1]Cruces!K:L,2,0),"Verificar")</f>
        <v>Magdalena</v>
      </c>
      <c r="AH164" s="17">
        <f t="shared" ca="1" si="35"/>
        <v>120</v>
      </c>
      <c r="AI164" s="17" t="str">
        <f>IFERROR(VLOOKUP(U164,[1]Cruces!$O$1:$P$6,2,0),"Sin Orden")</f>
        <v>Sin Orden</v>
      </c>
      <c r="AJ164" s="17">
        <f t="shared" si="36"/>
        <v>29</v>
      </c>
      <c r="AK164" s="17">
        <f t="shared" si="37"/>
        <v>9</v>
      </c>
      <c r="AL164" s="17">
        <f t="shared" si="38"/>
        <v>2020</v>
      </c>
      <c r="AM164" s="17">
        <f t="shared" ca="1" si="39"/>
        <v>57</v>
      </c>
      <c r="AN164" s="18" t="str">
        <f>IFERROR(VLOOKUP(R164*1,'[1]Ordenes de Servicio'!G:K,5,0),"No Cruza")</f>
        <v>No Cruza</v>
      </c>
      <c r="AO164" s="17">
        <f t="shared" ca="1" si="40"/>
        <v>57</v>
      </c>
      <c r="AP164" s="17">
        <f t="shared" si="41"/>
        <v>29</v>
      </c>
      <c r="AQ164" s="17">
        <f t="shared" si="42"/>
        <v>9</v>
      </c>
      <c r="AR164" s="17">
        <f t="shared" si="43"/>
        <v>2020</v>
      </c>
      <c r="AS164" s="17">
        <f t="shared" ca="1" si="44"/>
        <v>57</v>
      </c>
      <c r="AT164" s="17" t="str">
        <f t="shared" ca="1" si="47"/>
        <v>No</v>
      </c>
      <c r="AU164" s="17">
        <f t="shared" si="45"/>
        <v>0</v>
      </c>
      <c r="AV164" s="17" t="str">
        <f>+VLOOKUP(B164,[1]Cruces!S:T,2,0)</f>
        <v>5. Consultoría / Adjudicación</v>
      </c>
    </row>
    <row r="165" spans="1:48" hidden="1" x14ac:dyDescent="0.25">
      <c r="A165" s="17" t="s">
        <v>484</v>
      </c>
      <c r="B165" s="17" t="s">
        <v>68</v>
      </c>
      <c r="C165" s="17">
        <v>0</v>
      </c>
      <c r="D165" s="17">
        <v>0</v>
      </c>
      <c r="E165" s="17" t="s">
        <v>55</v>
      </c>
      <c r="F165" s="17" t="s">
        <v>120</v>
      </c>
      <c r="G165" s="17" t="s">
        <v>485</v>
      </c>
      <c r="H165" s="17">
        <v>3017255634</v>
      </c>
      <c r="I165" s="17" t="s">
        <v>116</v>
      </c>
      <c r="J165" s="17" t="s">
        <v>59</v>
      </c>
      <c r="K165" s="17" t="s">
        <v>486</v>
      </c>
      <c r="L165" s="17" t="s">
        <v>122</v>
      </c>
      <c r="M165" s="17" t="s">
        <v>123</v>
      </c>
      <c r="N165" s="17" t="s">
        <v>75</v>
      </c>
      <c r="O165" s="17">
        <v>20180903</v>
      </c>
      <c r="P165" s="17">
        <v>20180913</v>
      </c>
      <c r="Q165" s="17">
        <v>9510</v>
      </c>
      <c r="R165" s="17">
        <v>25607781</v>
      </c>
      <c r="S165" s="17" t="s">
        <v>76</v>
      </c>
      <c r="T165" s="17" t="s">
        <v>63</v>
      </c>
      <c r="U165" s="17" t="s">
        <v>91</v>
      </c>
      <c r="V165" s="17">
        <f t="shared" si="46"/>
        <v>45</v>
      </c>
      <c r="W165" s="17">
        <v>45000</v>
      </c>
      <c r="X165" s="17" t="s">
        <v>64</v>
      </c>
      <c r="Y165" s="17" t="s">
        <v>136</v>
      </c>
      <c r="Z165" s="17">
        <v>20180926</v>
      </c>
      <c r="AA165" s="17" t="s">
        <v>78</v>
      </c>
      <c r="AB165" s="17">
        <v>1</v>
      </c>
      <c r="AC165" s="17" t="str">
        <f>IFERROR(VLOOKUP(A165,[1]Cruces!AJ:AK,2,0),VLOOKUP(CONCATENATE(X165,AA165),[1]Cruces!G:H,2,0))</f>
        <v>Solicitud de Obra</v>
      </c>
      <c r="AD165" s="17">
        <f t="shared" si="32"/>
        <v>3</v>
      </c>
      <c r="AE165" s="17">
        <f t="shared" si="33"/>
        <v>9</v>
      </c>
      <c r="AF165" s="17">
        <f t="shared" si="34"/>
        <v>2018</v>
      </c>
      <c r="AG165" s="17" t="str">
        <f>IFERROR(VLOOKUP(MID(A165,2,4)*1,[1]Cruces!K:L,2,0),"Verificar")</f>
        <v>Atlántico Norte</v>
      </c>
      <c r="AH165" s="17">
        <f t="shared" ca="1" si="35"/>
        <v>814</v>
      </c>
      <c r="AI165" s="17" t="str">
        <f>IFERROR(VLOOKUP(U165,[1]Cruces!$O$1:$P$6,2,0),"Sin Orden")</f>
        <v>Resuelta</v>
      </c>
      <c r="AJ165" s="17">
        <f t="shared" si="36"/>
        <v>26</v>
      </c>
      <c r="AK165" s="17">
        <f t="shared" si="37"/>
        <v>9</v>
      </c>
      <c r="AL165" s="17">
        <f t="shared" si="38"/>
        <v>2018</v>
      </c>
      <c r="AM165" s="17">
        <f t="shared" ca="1" si="39"/>
        <v>791</v>
      </c>
      <c r="AN165" s="18">
        <f>IFERROR(VLOOKUP(R165*1,'[1]Ordenes de Servicio'!G:K,5,0),"No Cruza")</f>
        <v>43382</v>
      </c>
      <c r="AO165" s="17">
        <f t="shared" ca="1" si="40"/>
        <v>23</v>
      </c>
      <c r="AP165" s="17">
        <f t="shared" si="41"/>
        <v>13</v>
      </c>
      <c r="AQ165" s="17">
        <f t="shared" si="42"/>
        <v>9</v>
      </c>
      <c r="AR165" s="17">
        <f t="shared" si="43"/>
        <v>2018</v>
      </c>
      <c r="AS165" s="17">
        <f t="shared" ca="1" si="44"/>
        <v>804</v>
      </c>
      <c r="AT165" s="17" t="str">
        <f t="shared" ca="1" si="47"/>
        <v>Si</v>
      </c>
      <c r="AU165" s="17">
        <f t="shared" si="45"/>
        <v>13</v>
      </c>
      <c r="AV165" s="17" t="str">
        <f>+VLOOKUP(B165,[1]Cruces!S:T,2,0)</f>
        <v>5. Consultoría / Adjudicación</v>
      </c>
    </row>
    <row r="166" spans="1:48" hidden="1" x14ac:dyDescent="0.25">
      <c r="A166" s="17" t="s">
        <v>488</v>
      </c>
      <c r="B166" s="17" t="s">
        <v>54</v>
      </c>
      <c r="C166" s="17">
        <v>0</v>
      </c>
      <c r="D166" s="17">
        <v>0</v>
      </c>
      <c r="E166" s="17" t="s">
        <v>55</v>
      </c>
      <c r="F166" s="17" t="s">
        <v>232</v>
      </c>
      <c r="G166" s="17" t="s">
        <v>489</v>
      </c>
      <c r="H166" s="17">
        <v>0</v>
      </c>
      <c r="I166" s="17" t="s">
        <v>71</v>
      </c>
      <c r="J166" s="17" t="s">
        <v>59</v>
      </c>
      <c r="K166" s="17" t="s">
        <v>490</v>
      </c>
      <c r="L166" s="17" t="s">
        <v>280</v>
      </c>
      <c r="M166" s="17" t="s">
        <v>281</v>
      </c>
      <c r="N166" s="17" t="s">
        <v>62</v>
      </c>
      <c r="O166" s="17">
        <v>20200207</v>
      </c>
      <c r="P166" s="17">
        <v>20200214</v>
      </c>
      <c r="Q166" s="17">
        <v>9520</v>
      </c>
      <c r="R166" s="17">
        <v>27153583</v>
      </c>
      <c r="S166" s="17" t="s">
        <v>100</v>
      </c>
      <c r="T166" s="17" t="s">
        <v>63</v>
      </c>
      <c r="U166" s="17" t="s">
        <v>91</v>
      </c>
      <c r="V166" s="17">
        <f t="shared" si="46"/>
        <v>25</v>
      </c>
      <c r="W166" s="17">
        <v>25000</v>
      </c>
      <c r="X166" s="17" t="s">
        <v>64</v>
      </c>
      <c r="Y166" s="17" t="s">
        <v>65</v>
      </c>
      <c r="Z166" s="17">
        <v>20200214</v>
      </c>
      <c r="AA166" s="17" t="s">
        <v>78</v>
      </c>
      <c r="AB166" s="17">
        <v>1</v>
      </c>
      <c r="AC166" s="17" t="str">
        <f>IFERROR(VLOOKUP(A166,[1]Cruces!AJ:AK,2,0),VLOOKUP(CONCATENATE(X166,AA166),[1]Cruces!G:H,2,0))</f>
        <v>Solicitud de Obra</v>
      </c>
      <c r="AD166" s="17">
        <f t="shared" si="32"/>
        <v>7</v>
      </c>
      <c r="AE166" s="17">
        <f t="shared" si="33"/>
        <v>2</v>
      </c>
      <c r="AF166" s="17">
        <f t="shared" si="34"/>
        <v>2020</v>
      </c>
      <c r="AG166" s="17" t="str">
        <f>IFERROR(VLOOKUP(MID(A166,2,4)*1,[1]Cruces!K:L,2,0),"Verificar")</f>
        <v>Atlántico Sur</v>
      </c>
      <c r="AH166" s="17">
        <f t="shared" ca="1" si="35"/>
        <v>292</v>
      </c>
      <c r="AI166" s="17" t="str">
        <f>IFERROR(VLOOKUP(U166,[1]Cruces!$O$1:$P$6,2,0),"Sin Orden")</f>
        <v>Resuelta</v>
      </c>
      <c r="AJ166" s="17">
        <f t="shared" si="36"/>
        <v>14</v>
      </c>
      <c r="AK166" s="17">
        <f t="shared" si="37"/>
        <v>2</v>
      </c>
      <c r="AL166" s="17">
        <f t="shared" si="38"/>
        <v>2020</v>
      </c>
      <c r="AM166" s="17">
        <f t="shared" ca="1" si="39"/>
        <v>285</v>
      </c>
      <c r="AN166" s="18" t="str">
        <f>IFERROR(VLOOKUP(R166*1,'[1]Ordenes de Servicio'!G:K,5,0),"No Cruza")</f>
        <v>No Cruza</v>
      </c>
      <c r="AO166" s="17">
        <f t="shared" ca="1" si="40"/>
        <v>7</v>
      </c>
      <c r="AP166" s="17">
        <f t="shared" si="41"/>
        <v>14</v>
      </c>
      <c r="AQ166" s="17">
        <f t="shared" si="42"/>
        <v>2</v>
      </c>
      <c r="AR166" s="17">
        <f t="shared" si="43"/>
        <v>2020</v>
      </c>
      <c r="AS166" s="17">
        <f t="shared" ca="1" si="44"/>
        <v>285</v>
      </c>
      <c r="AT166" s="17" t="str">
        <f t="shared" ca="1" si="47"/>
        <v>No</v>
      </c>
      <c r="AU166" s="17">
        <f t="shared" si="45"/>
        <v>0</v>
      </c>
      <c r="AV166" s="17" t="str">
        <f>+VLOOKUP(B166,[1]Cruces!S:T,2,0)</f>
        <v>4. Presupuesto de Obra</v>
      </c>
    </row>
    <row r="167" spans="1:48" hidden="1" x14ac:dyDescent="0.25">
      <c r="A167" s="17" t="s">
        <v>7245</v>
      </c>
      <c r="B167" s="17" t="s">
        <v>6595</v>
      </c>
      <c r="C167" s="17">
        <v>0</v>
      </c>
      <c r="D167" s="17">
        <v>0</v>
      </c>
      <c r="E167" s="17" t="s">
        <v>55</v>
      </c>
      <c r="F167" s="17" t="s">
        <v>56</v>
      </c>
      <c r="G167" s="17" t="s">
        <v>7246</v>
      </c>
      <c r="H167" s="17">
        <v>3003600924</v>
      </c>
      <c r="I167" s="17" t="s">
        <v>71</v>
      </c>
      <c r="J167" s="17" t="s">
        <v>59</v>
      </c>
      <c r="K167" s="17" t="s">
        <v>7247</v>
      </c>
      <c r="L167" s="17" t="s">
        <v>7248</v>
      </c>
      <c r="M167" s="17" t="s">
        <v>7249</v>
      </c>
      <c r="N167" s="17" t="s">
        <v>6600</v>
      </c>
      <c r="O167" s="17">
        <v>20190621</v>
      </c>
      <c r="P167" s="17">
        <v>20190715</v>
      </c>
      <c r="Q167" s="17">
        <v>1150</v>
      </c>
      <c r="R167" s="17">
        <v>28115912</v>
      </c>
      <c r="S167" s="17" t="s">
        <v>6601</v>
      </c>
      <c r="T167" s="17" t="s">
        <v>63</v>
      </c>
      <c r="U167" s="17" t="s">
        <v>91</v>
      </c>
      <c r="V167" s="17">
        <f t="shared" si="46"/>
        <v>3</v>
      </c>
      <c r="W167" s="17">
        <v>3000</v>
      </c>
      <c r="X167" s="17" t="s">
        <v>7065</v>
      </c>
      <c r="Y167" s="17" t="s">
        <v>6595</v>
      </c>
      <c r="Z167" s="17">
        <v>20190715</v>
      </c>
      <c r="AA167" s="17" t="s">
        <v>1947</v>
      </c>
      <c r="AB167" s="17">
        <v>1</v>
      </c>
      <c r="AC167" s="17" t="str">
        <f>IFERROR(VLOOKUP(A167,[1]Cruces!AJ:AK,2,0),VLOOKUP(CONCATENATE(X167,AA167),[1]Cruces!G:H,2,0))</f>
        <v>Solicitud por BT</v>
      </c>
      <c r="AD167" s="17">
        <f t="shared" si="32"/>
        <v>21</v>
      </c>
      <c r="AE167" s="17">
        <f t="shared" si="33"/>
        <v>6</v>
      </c>
      <c r="AF167" s="17">
        <f t="shared" si="34"/>
        <v>2019</v>
      </c>
      <c r="AG167" s="17" t="str">
        <f>IFERROR(VLOOKUP(MID(A167,2,4)*1,[1]Cruces!K:L,2,0),"Verificar")</f>
        <v>Atlántico Norte</v>
      </c>
      <c r="AH167" s="17">
        <f t="shared" ca="1" si="35"/>
        <v>523</v>
      </c>
      <c r="AI167" s="17" t="str">
        <f>IFERROR(VLOOKUP(U167,[1]Cruces!$O$1:$P$6,2,0),"Sin Orden")</f>
        <v>Resuelta</v>
      </c>
      <c r="AJ167" s="17">
        <f t="shared" si="36"/>
        <v>15</v>
      </c>
      <c r="AK167" s="17">
        <f t="shared" si="37"/>
        <v>7</v>
      </c>
      <c r="AL167" s="17">
        <f t="shared" si="38"/>
        <v>2019</v>
      </c>
      <c r="AM167" s="17">
        <f t="shared" ca="1" si="39"/>
        <v>499</v>
      </c>
      <c r="AN167" s="18" t="str">
        <f>IFERROR(VLOOKUP(R167*1,'[1]Ordenes de Servicio'!G:K,5,0),"No Cruza")</f>
        <v>No Cruza</v>
      </c>
      <c r="AO167" s="17">
        <f t="shared" ca="1" si="40"/>
        <v>24</v>
      </c>
      <c r="AP167" s="17">
        <f t="shared" si="41"/>
        <v>15</v>
      </c>
      <c r="AQ167" s="17">
        <f t="shared" si="42"/>
        <v>7</v>
      </c>
      <c r="AR167" s="17">
        <f t="shared" si="43"/>
        <v>2019</v>
      </c>
      <c r="AS167" s="17">
        <f t="shared" ca="1" si="44"/>
        <v>499</v>
      </c>
      <c r="AT167" s="17" t="str">
        <f t="shared" ca="1" si="47"/>
        <v>Si</v>
      </c>
      <c r="AU167" s="17">
        <f t="shared" si="45"/>
        <v>0</v>
      </c>
      <c r="AV167" s="17" t="str">
        <f>+VLOOKUP(B167,[1]Cruces!S:T,2,0)</f>
        <v>7. Ejecución en Campo OS BT</v>
      </c>
    </row>
    <row r="168" spans="1:48" hidden="1" x14ac:dyDescent="0.25">
      <c r="A168" s="17" t="s">
        <v>7250</v>
      </c>
      <c r="B168" s="17" t="s">
        <v>6595</v>
      </c>
      <c r="C168" s="17">
        <v>0</v>
      </c>
      <c r="D168" s="17">
        <v>0</v>
      </c>
      <c r="E168" s="17" t="s">
        <v>55</v>
      </c>
      <c r="F168" s="17" t="s">
        <v>7082</v>
      </c>
      <c r="G168" s="17" t="s">
        <v>7251</v>
      </c>
      <c r="H168" s="17">
        <v>3145828083</v>
      </c>
      <c r="I168" s="17" t="s">
        <v>71</v>
      </c>
      <c r="J168" s="17" t="s">
        <v>59</v>
      </c>
      <c r="K168" s="17" t="s">
        <v>7252</v>
      </c>
      <c r="L168" s="17" t="s">
        <v>7253</v>
      </c>
      <c r="M168" s="17" t="s">
        <v>7254</v>
      </c>
      <c r="N168" s="17" t="s">
        <v>6600</v>
      </c>
      <c r="O168" s="17">
        <v>20200226</v>
      </c>
      <c r="P168" s="17">
        <v>20200316</v>
      </c>
      <c r="Q168" s="17">
        <v>1110</v>
      </c>
      <c r="R168" s="17">
        <v>28238890</v>
      </c>
      <c r="S168" s="17" t="s">
        <v>6601</v>
      </c>
      <c r="T168" s="17" t="s">
        <v>63</v>
      </c>
      <c r="U168" s="17" t="s">
        <v>91</v>
      </c>
      <c r="V168" s="17">
        <f t="shared" si="46"/>
        <v>3</v>
      </c>
      <c r="W168" s="17">
        <v>3000</v>
      </c>
      <c r="X168" s="17" t="s">
        <v>7065</v>
      </c>
      <c r="Y168" s="17" t="s">
        <v>150</v>
      </c>
      <c r="Z168" s="17">
        <v>20201027</v>
      </c>
      <c r="AA168" s="17" t="s">
        <v>1947</v>
      </c>
      <c r="AB168" s="17">
        <v>1</v>
      </c>
      <c r="AC168" s="17" t="str">
        <f>IFERROR(VLOOKUP(A168,[1]Cruces!AJ:AK,2,0),VLOOKUP(CONCATENATE(X168,AA168),[1]Cruces!G:H,2,0))</f>
        <v>Solicitud por BT</v>
      </c>
      <c r="AD168" s="17">
        <f t="shared" si="32"/>
        <v>26</v>
      </c>
      <c r="AE168" s="17">
        <f t="shared" si="33"/>
        <v>2</v>
      </c>
      <c r="AF168" s="17">
        <f t="shared" si="34"/>
        <v>2020</v>
      </c>
      <c r="AG168" s="17" t="str">
        <f>IFERROR(VLOOKUP(MID(A168,2,4)*1,[1]Cruces!K:L,2,0),"Verificar")</f>
        <v>Atlántico Norte</v>
      </c>
      <c r="AH168" s="17">
        <f t="shared" ca="1" si="35"/>
        <v>273</v>
      </c>
      <c r="AI168" s="17" t="str">
        <f>IFERROR(VLOOKUP(U168,[1]Cruces!$O$1:$P$6,2,0),"Sin Orden")</f>
        <v>Resuelta</v>
      </c>
      <c r="AJ168" s="17">
        <f t="shared" si="36"/>
        <v>27</v>
      </c>
      <c r="AK168" s="17">
        <f t="shared" si="37"/>
        <v>10</v>
      </c>
      <c r="AL168" s="17">
        <f t="shared" si="38"/>
        <v>2020</v>
      </c>
      <c r="AM168" s="17">
        <f t="shared" ca="1" si="39"/>
        <v>29</v>
      </c>
      <c r="AN168" s="18" t="str">
        <f>IFERROR(VLOOKUP(R168*1,'[1]Ordenes de Servicio'!G:K,5,0),"No Cruza")</f>
        <v>No Cruza</v>
      </c>
      <c r="AO168" s="17">
        <f t="shared" ca="1" si="40"/>
        <v>244</v>
      </c>
      <c r="AP168" s="17">
        <f t="shared" si="41"/>
        <v>16</v>
      </c>
      <c r="AQ168" s="17">
        <f t="shared" si="42"/>
        <v>3</v>
      </c>
      <c r="AR168" s="17">
        <f t="shared" si="43"/>
        <v>2020</v>
      </c>
      <c r="AS168" s="17">
        <f t="shared" ca="1" si="44"/>
        <v>254</v>
      </c>
      <c r="AT168" s="17" t="str">
        <f t="shared" ca="1" si="47"/>
        <v>No</v>
      </c>
      <c r="AU168" s="17">
        <f t="shared" si="45"/>
        <v>225</v>
      </c>
      <c r="AV168" s="17" t="str">
        <f>+VLOOKUP(B168,[1]Cruces!S:T,2,0)</f>
        <v>7. Ejecución en Campo OS BT</v>
      </c>
    </row>
    <row r="169" spans="1:48" hidden="1" x14ac:dyDescent="0.25">
      <c r="A169" s="17" t="s">
        <v>491</v>
      </c>
      <c r="B169" s="17" t="s">
        <v>68</v>
      </c>
      <c r="C169" s="17">
        <v>0</v>
      </c>
      <c r="D169" s="17">
        <v>0</v>
      </c>
      <c r="E169" s="17" t="s">
        <v>55</v>
      </c>
      <c r="F169" s="17" t="s">
        <v>107</v>
      </c>
      <c r="G169" s="17" t="s">
        <v>492</v>
      </c>
      <c r="H169" s="17">
        <v>0</v>
      </c>
      <c r="I169" s="17" t="s">
        <v>165</v>
      </c>
      <c r="J169" s="17" t="s">
        <v>59</v>
      </c>
      <c r="K169" s="17" t="s">
        <v>493</v>
      </c>
      <c r="L169" s="17" t="s">
        <v>325</v>
      </c>
      <c r="M169" s="17" t="s">
        <v>326</v>
      </c>
      <c r="N169" s="17" t="s">
        <v>75</v>
      </c>
      <c r="O169" s="17">
        <v>20160818</v>
      </c>
      <c r="P169" s="17">
        <v>20161028</v>
      </c>
      <c r="Q169" s="17">
        <v>3440</v>
      </c>
      <c r="R169" s="17">
        <v>23702099</v>
      </c>
      <c r="S169" s="17" t="s">
        <v>76</v>
      </c>
      <c r="T169" s="17" t="s">
        <v>63</v>
      </c>
      <c r="U169" s="17" t="s">
        <v>91</v>
      </c>
      <c r="V169" s="17">
        <f t="shared" si="46"/>
        <v>400</v>
      </c>
      <c r="W169" s="17">
        <v>400000</v>
      </c>
      <c r="X169" s="17" t="s">
        <v>64</v>
      </c>
      <c r="Y169" s="17" t="s">
        <v>105</v>
      </c>
      <c r="Z169" s="17">
        <v>20170412</v>
      </c>
      <c r="AA169" s="17" t="s">
        <v>101</v>
      </c>
      <c r="AB169" s="17">
        <v>1</v>
      </c>
      <c r="AC169" s="17" t="str">
        <f>IFERROR(VLOOKUP(A169,[1]Cruces!AJ:AK,2,0),VLOOKUP(CONCATENATE(X169,AA169),[1]Cruces!G:H,2,0))</f>
        <v>Solicitud de Obra</v>
      </c>
      <c r="AD169" s="17">
        <f t="shared" si="32"/>
        <v>18</v>
      </c>
      <c r="AE169" s="17">
        <f t="shared" si="33"/>
        <v>8</v>
      </c>
      <c r="AF169" s="17">
        <f t="shared" si="34"/>
        <v>2016</v>
      </c>
      <c r="AG169" s="17" t="str">
        <f>IFERROR(VLOOKUP(MID(A169,2,4)*1,[1]Cruces!K:L,2,0),"Verificar")</f>
        <v>Magdalena</v>
      </c>
      <c r="AH169" s="17">
        <f t="shared" ca="1" si="35"/>
        <v>1560</v>
      </c>
      <c r="AI169" s="17" t="str">
        <f>IFERROR(VLOOKUP(U169,[1]Cruces!$O$1:$P$6,2,0),"Sin Orden")</f>
        <v>Resuelta</v>
      </c>
      <c r="AJ169" s="17">
        <f t="shared" si="36"/>
        <v>12</v>
      </c>
      <c r="AK169" s="17">
        <f t="shared" si="37"/>
        <v>4</v>
      </c>
      <c r="AL169" s="17">
        <f t="shared" si="38"/>
        <v>2017</v>
      </c>
      <c r="AM169" s="17">
        <f t="shared" ca="1" si="39"/>
        <v>1323</v>
      </c>
      <c r="AN169" s="18" t="str">
        <f>IFERROR(VLOOKUP(R169*1,'[1]Ordenes de Servicio'!G:K,5,0),"No Cruza")</f>
        <v>No Cruza</v>
      </c>
      <c r="AO169" s="17">
        <f t="shared" ca="1" si="40"/>
        <v>237</v>
      </c>
      <c r="AP169" s="17">
        <f t="shared" si="41"/>
        <v>28</v>
      </c>
      <c r="AQ169" s="17">
        <f t="shared" si="42"/>
        <v>10</v>
      </c>
      <c r="AR169" s="17">
        <f t="shared" si="43"/>
        <v>2016</v>
      </c>
      <c r="AS169" s="17">
        <f t="shared" ca="1" si="44"/>
        <v>1489</v>
      </c>
      <c r="AT169" s="17" t="str">
        <f t="shared" ca="1" si="47"/>
        <v>Si</v>
      </c>
      <c r="AU169" s="17">
        <f t="shared" si="45"/>
        <v>166</v>
      </c>
      <c r="AV169" s="17" t="str">
        <f>+VLOOKUP(B169,[1]Cruces!S:T,2,0)</f>
        <v>5. Consultoría / Adjudicación</v>
      </c>
    </row>
    <row r="170" spans="1:48" hidden="1" x14ac:dyDescent="0.25">
      <c r="A170" s="17" t="s">
        <v>494</v>
      </c>
      <c r="B170" s="17" t="s">
        <v>68</v>
      </c>
      <c r="C170" s="17">
        <v>0</v>
      </c>
      <c r="D170" s="17">
        <v>0</v>
      </c>
      <c r="E170" s="17" t="s">
        <v>55</v>
      </c>
      <c r="F170" s="17" t="s">
        <v>120</v>
      </c>
      <c r="G170" s="17" t="s">
        <v>495</v>
      </c>
      <c r="H170" s="17">
        <v>0</v>
      </c>
      <c r="I170" s="17" t="s">
        <v>71</v>
      </c>
      <c r="J170" s="17" t="s">
        <v>59</v>
      </c>
      <c r="K170" s="17" t="s">
        <v>97</v>
      </c>
      <c r="L170" s="17" t="s">
        <v>122</v>
      </c>
      <c r="M170" s="17" t="s">
        <v>123</v>
      </c>
      <c r="N170" s="17" t="s">
        <v>75</v>
      </c>
      <c r="O170" s="17">
        <v>20170929</v>
      </c>
      <c r="P170" s="17">
        <v>20180402</v>
      </c>
      <c r="Q170" s="17">
        <v>1110</v>
      </c>
      <c r="R170" s="17">
        <v>25032752</v>
      </c>
      <c r="S170" s="17" t="s">
        <v>76</v>
      </c>
      <c r="T170" s="17" t="s">
        <v>63</v>
      </c>
      <c r="U170" s="17" t="s">
        <v>88</v>
      </c>
      <c r="V170" s="17">
        <f t="shared" si="46"/>
        <v>400</v>
      </c>
      <c r="W170" s="17">
        <v>400000</v>
      </c>
      <c r="X170" s="17" t="s">
        <v>64</v>
      </c>
      <c r="Y170" s="17" t="s">
        <v>105</v>
      </c>
      <c r="Z170" s="17">
        <v>20191106</v>
      </c>
      <c r="AA170" s="17" t="s">
        <v>137</v>
      </c>
      <c r="AB170" s="17">
        <v>1</v>
      </c>
      <c r="AC170" s="17" t="str">
        <f>IFERROR(VLOOKUP(A170,[1]Cruces!AJ:AK,2,0),VLOOKUP(CONCATENATE(X170,AA170),[1]Cruces!G:H,2,0))</f>
        <v>Solicitud de Obra</v>
      </c>
      <c r="AD170" s="17">
        <f t="shared" si="32"/>
        <v>29</v>
      </c>
      <c r="AE170" s="17">
        <f t="shared" si="33"/>
        <v>9</v>
      </c>
      <c r="AF170" s="17">
        <f t="shared" si="34"/>
        <v>2017</v>
      </c>
      <c r="AG170" s="17" t="str">
        <f>IFERROR(VLOOKUP(MID(A170,2,4)*1,[1]Cruces!K:L,2,0),"Verificar")</f>
        <v>Atlántico Norte</v>
      </c>
      <c r="AH170" s="17">
        <f t="shared" ca="1" si="35"/>
        <v>1153</v>
      </c>
      <c r="AI170" s="17" t="str">
        <f>IFERROR(VLOOKUP(U170,[1]Cruces!$O$1:$P$6,2,0),"Sin Orden")</f>
        <v>Resuelta</v>
      </c>
      <c r="AJ170" s="17">
        <f t="shared" si="36"/>
        <v>6</v>
      </c>
      <c r="AK170" s="17">
        <f t="shared" si="37"/>
        <v>11</v>
      </c>
      <c r="AL170" s="17">
        <f t="shared" si="38"/>
        <v>2019</v>
      </c>
      <c r="AM170" s="17">
        <f t="shared" ca="1" si="39"/>
        <v>385</v>
      </c>
      <c r="AN170" s="18" t="str">
        <f>IFERROR(VLOOKUP(R170*1,'[1]Ordenes de Servicio'!G:K,5,0),"No Cruza")</f>
        <v>No Cruza</v>
      </c>
      <c r="AO170" s="17">
        <f t="shared" ca="1" si="40"/>
        <v>768</v>
      </c>
      <c r="AP170" s="17">
        <f t="shared" si="41"/>
        <v>2</v>
      </c>
      <c r="AQ170" s="17">
        <f t="shared" si="42"/>
        <v>4</v>
      </c>
      <c r="AR170" s="17">
        <f t="shared" si="43"/>
        <v>2018</v>
      </c>
      <c r="AS170" s="17">
        <f t="shared" ca="1" si="44"/>
        <v>968</v>
      </c>
      <c r="AT170" s="17" t="str">
        <f t="shared" ca="1" si="47"/>
        <v>Si</v>
      </c>
      <c r="AU170" s="17">
        <f t="shared" si="45"/>
        <v>583</v>
      </c>
      <c r="AV170" s="17" t="str">
        <f>+VLOOKUP(B170,[1]Cruces!S:T,2,0)</f>
        <v>5. Consultoría / Adjudicación</v>
      </c>
    </row>
    <row r="171" spans="1:48" hidden="1" x14ac:dyDescent="0.25">
      <c r="A171" s="17" t="s">
        <v>496</v>
      </c>
      <c r="B171" s="17" t="s">
        <v>68</v>
      </c>
      <c r="C171" s="17">
        <v>3066351</v>
      </c>
      <c r="D171" s="17">
        <v>0</v>
      </c>
      <c r="E171" s="17" t="s">
        <v>55</v>
      </c>
      <c r="F171" s="17" t="s">
        <v>120</v>
      </c>
      <c r="G171" s="17" t="s">
        <v>497</v>
      </c>
      <c r="H171" s="17">
        <v>0</v>
      </c>
      <c r="I171" s="17" t="s">
        <v>116</v>
      </c>
      <c r="J171" s="17" t="s">
        <v>59</v>
      </c>
      <c r="K171" s="17" t="s">
        <v>498</v>
      </c>
      <c r="L171" s="17" t="s">
        <v>122</v>
      </c>
      <c r="M171" s="17" t="s">
        <v>123</v>
      </c>
      <c r="N171" s="17" t="s">
        <v>75</v>
      </c>
      <c r="O171" s="17">
        <v>20171003</v>
      </c>
      <c r="P171" s="17">
        <v>20171018</v>
      </c>
      <c r="Q171" s="17">
        <v>1170</v>
      </c>
      <c r="R171" s="17">
        <v>24567068</v>
      </c>
      <c r="S171" s="17" t="s">
        <v>76</v>
      </c>
      <c r="T171" s="17" t="s">
        <v>63</v>
      </c>
      <c r="U171" s="17" t="s">
        <v>88</v>
      </c>
      <c r="V171" s="17">
        <f t="shared" si="46"/>
        <v>75</v>
      </c>
      <c r="W171" s="17">
        <v>75000</v>
      </c>
      <c r="X171" s="17" t="s">
        <v>89</v>
      </c>
      <c r="Y171" s="17" t="s">
        <v>136</v>
      </c>
      <c r="Z171" s="17">
        <v>20171201</v>
      </c>
      <c r="AA171" s="17" t="s">
        <v>78</v>
      </c>
      <c r="AB171" s="17">
        <v>1</v>
      </c>
      <c r="AC171" s="17" t="str">
        <f>IFERROR(VLOOKUP(A171,[1]Cruces!AJ:AK,2,0),VLOOKUP(CONCATENATE(X171,AA171),[1]Cruces!G:H,2,0))</f>
        <v>Solicitud de Obra</v>
      </c>
      <c r="AD171" s="17">
        <f t="shared" si="32"/>
        <v>3</v>
      </c>
      <c r="AE171" s="17">
        <f t="shared" si="33"/>
        <v>10</v>
      </c>
      <c r="AF171" s="17">
        <f t="shared" si="34"/>
        <v>2017</v>
      </c>
      <c r="AG171" s="17" t="str">
        <f>IFERROR(VLOOKUP(MID(A171,2,4)*1,[1]Cruces!K:L,2,0),"Verificar")</f>
        <v>Atlántico Norte</v>
      </c>
      <c r="AH171" s="17">
        <f t="shared" ca="1" si="35"/>
        <v>1149</v>
      </c>
      <c r="AI171" s="17" t="str">
        <f>IFERROR(VLOOKUP(U171,[1]Cruces!$O$1:$P$6,2,0),"Sin Orden")</f>
        <v>Resuelta</v>
      </c>
      <c r="AJ171" s="17">
        <f t="shared" si="36"/>
        <v>1</v>
      </c>
      <c r="AK171" s="17">
        <f t="shared" si="37"/>
        <v>12</v>
      </c>
      <c r="AL171" s="17">
        <f t="shared" si="38"/>
        <v>2017</v>
      </c>
      <c r="AM171" s="17">
        <f t="shared" ca="1" si="39"/>
        <v>1090</v>
      </c>
      <c r="AN171" s="18" t="str">
        <f>IFERROR(VLOOKUP(R171*1,'[1]Ordenes de Servicio'!G:K,5,0),"No Cruza")</f>
        <v>No Cruza</v>
      </c>
      <c r="AO171" s="17">
        <f t="shared" ca="1" si="40"/>
        <v>59</v>
      </c>
      <c r="AP171" s="17">
        <f t="shared" si="41"/>
        <v>18</v>
      </c>
      <c r="AQ171" s="17">
        <f t="shared" si="42"/>
        <v>10</v>
      </c>
      <c r="AR171" s="17">
        <f t="shared" si="43"/>
        <v>2017</v>
      </c>
      <c r="AS171" s="17">
        <f t="shared" ca="1" si="44"/>
        <v>1134</v>
      </c>
      <c r="AT171" s="17" t="str">
        <f t="shared" ca="1" si="47"/>
        <v>Si</v>
      </c>
      <c r="AU171" s="17">
        <f t="shared" si="45"/>
        <v>44</v>
      </c>
      <c r="AV171" s="17" t="str">
        <f>+VLOOKUP(B171,[1]Cruces!S:T,2,0)</f>
        <v>5. Consultoría / Adjudicación</v>
      </c>
    </row>
    <row r="172" spans="1:48" hidden="1" x14ac:dyDescent="0.25">
      <c r="A172" s="17" t="s">
        <v>499</v>
      </c>
      <c r="B172" s="17" t="s">
        <v>68</v>
      </c>
      <c r="C172" s="17">
        <v>0</v>
      </c>
      <c r="D172" s="17">
        <v>0</v>
      </c>
      <c r="E172" s="17" t="s">
        <v>55</v>
      </c>
      <c r="F172" s="17" t="s">
        <v>69</v>
      </c>
      <c r="G172" s="17" t="s">
        <v>500</v>
      </c>
      <c r="H172" s="17">
        <v>3219982531</v>
      </c>
      <c r="I172" s="17" t="s">
        <v>182</v>
      </c>
      <c r="J172" s="17" t="s">
        <v>59</v>
      </c>
      <c r="K172" s="17" t="s">
        <v>97</v>
      </c>
      <c r="L172" s="17" t="s">
        <v>501</v>
      </c>
      <c r="M172" s="17" t="s">
        <v>502</v>
      </c>
      <c r="N172" s="17" t="s">
        <v>75</v>
      </c>
      <c r="O172" s="17">
        <v>20190919</v>
      </c>
      <c r="P172" s="17">
        <v>20191113</v>
      </c>
      <c r="Q172" s="17">
        <v>1110</v>
      </c>
      <c r="R172" s="17">
        <v>26747844</v>
      </c>
      <c r="S172" s="17" t="s">
        <v>100</v>
      </c>
      <c r="T172" s="17" t="s">
        <v>63</v>
      </c>
      <c r="U172" s="17" t="s">
        <v>91</v>
      </c>
      <c r="V172" s="17">
        <f t="shared" si="46"/>
        <v>10</v>
      </c>
      <c r="W172" s="17">
        <v>10000</v>
      </c>
      <c r="X172" s="17" t="s">
        <v>64</v>
      </c>
      <c r="Y172" s="17" t="s">
        <v>136</v>
      </c>
      <c r="Z172" s="17">
        <v>20191118</v>
      </c>
      <c r="AA172" s="17" t="s">
        <v>78</v>
      </c>
      <c r="AB172" s="17">
        <v>1</v>
      </c>
      <c r="AC172" s="17" t="str">
        <f>IFERROR(VLOOKUP(A172,[1]Cruces!AJ:AK,2,0),VLOOKUP(CONCATENATE(X172,AA172),[1]Cruces!G:H,2,0))</f>
        <v>Solicitud de Obra</v>
      </c>
      <c r="AD172" s="17">
        <f t="shared" si="32"/>
        <v>19</v>
      </c>
      <c r="AE172" s="17">
        <f t="shared" si="33"/>
        <v>9</v>
      </c>
      <c r="AF172" s="17">
        <f t="shared" si="34"/>
        <v>2019</v>
      </c>
      <c r="AG172" s="17" t="str">
        <f>IFERROR(VLOOKUP(MID(A172,2,4)*1,[1]Cruces!K:L,2,0),"Verificar")</f>
        <v>Atlántico Norte</v>
      </c>
      <c r="AH172" s="17">
        <f t="shared" ca="1" si="35"/>
        <v>433</v>
      </c>
      <c r="AI172" s="17" t="str">
        <f>IFERROR(VLOOKUP(U172,[1]Cruces!$O$1:$P$6,2,0),"Sin Orden")</f>
        <v>Resuelta</v>
      </c>
      <c r="AJ172" s="17">
        <f t="shared" si="36"/>
        <v>18</v>
      </c>
      <c r="AK172" s="17">
        <f t="shared" si="37"/>
        <v>11</v>
      </c>
      <c r="AL172" s="17">
        <f t="shared" si="38"/>
        <v>2019</v>
      </c>
      <c r="AM172" s="17">
        <f t="shared" ca="1" si="39"/>
        <v>373</v>
      </c>
      <c r="AN172" s="18" t="str">
        <f>IFERROR(VLOOKUP(R172*1,'[1]Ordenes de Servicio'!G:K,5,0),"No Cruza")</f>
        <v>No Cruza</v>
      </c>
      <c r="AO172" s="17">
        <f t="shared" ca="1" si="40"/>
        <v>60</v>
      </c>
      <c r="AP172" s="17">
        <f t="shared" si="41"/>
        <v>13</v>
      </c>
      <c r="AQ172" s="17">
        <f t="shared" si="42"/>
        <v>11</v>
      </c>
      <c r="AR172" s="17">
        <f t="shared" si="43"/>
        <v>2019</v>
      </c>
      <c r="AS172" s="17">
        <f t="shared" ca="1" si="44"/>
        <v>378</v>
      </c>
      <c r="AT172" s="17" t="str">
        <f t="shared" ca="1" si="47"/>
        <v>Si</v>
      </c>
      <c r="AU172" s="17">
        <f t="shared" si="45"/>
        <v>5</v>
      </c>
      <c r="AV172" s="17" t="str">
        <f>+VLOOKUP(B172,[1]Cruces!S:T,2,0)</f>
        <v>5. Consultoría / Adjudicación</v>
      </c>
    </row>
    <row r="173" spans="1:48" hidden="1" x14ac:dyDescent="0.25">
      <c r="A173" s="17" t="s">
        <v>7255</v>
      </c>
      <c r="B173" s="17" t="s">
        <v>569</v>
      </c>
      <c r="C173" s="17">
        <v>0</v>
      </c>
      <c r="D173" s="17">
        <v>0</v>
      </c>
      <c r="E173" s="17" t="s">
        <v>55</v>
      </c>
      <c r="F173" s="17" t="s">
        <v>5366</v>
      </c>
      <c r="G173" s="17" t="s">
        <v>7256</v>
      </c>
      <c r="H173" s="17">
        <v>3215090737</v>
      </c>
      <c r="I173" s="17" t="s">
        <v>71</v>
      </c>
      <c r="J173" s="17" t="s">
        <v>59</v>
      </c>
      <c r="K173" s="17" t="s">
        <v>97</v>
      </c>
      <c r="L173" s="17" t="s">
        <v>5368</v>
      </c>
      <c r="M173" s="17" t="s">
        <v>5369</v>
      </c>
      <c r="N173" s="17" t="s">
        <v>572</v>
      </c>
      <c r="O173" s="17">
        <v>20201104</v>
      </c>
      <c r="P173" s="17">
        <v>20201104</v>
      </c>
      <c r="Q173" s="17">
        <v>9510</v>
      </c>
      <c r="R173" s="17">
        <v>0</v>
      </c>
      <c r="S173" s="17"/>
      <c r="T173" s="17" t="s">
        <v>63</v>
      </c>
      <c r="U173" s="17"/>
      <c r="V173" s="17">
        <f t="shared" si="46"/>
        <v>3</v>
      </c>
      <c r="W173" s="17">
        <v>3000</v>
      </c>
      <c r="X173" s="17" t="s">
        <v>7065</v>
      </c>
      <c r="Y173" s="17" t="s">
        <v>150</v>
      </c>
      <c r="Z173" s="17">
        <v>20201104</v>
      </c>
      <c r="AA173" s="17" t="s">
        <v>1947</v>
      </c>
      <c r="AB173" s="17">
        <v>1</v>
      </c>
      <c r="AC173" s="17" t="str">
        <f>IFERROR(VLOOKUP(A173,[1]Cruces!AJ:AK,2,0),VLOOKUP(CONCATENATE(X173,AA173),[1]Cruces!G:H,2,0))</f>
        <v>Solicitud por BT</v>
      </c>
      <c r="AD173" s="17">
        <f t="shared" si="32"/>
        <v>4</v>
      </c>
      <c r="AE173" s="17">
        <f t="shared" si="33"/>
        <v>11</v>
      </c>
      <c r="AF173" s="17">
        <f t="shared" si="34"/>
        <v>2020</v>
      </c>
      <c r="AG173" s="17" t="str">
        <f>IFERROR(VLOOKUP(MID(A173,2,4)*1,[1]Cruces!K:L,2,0),"Verificar")</f>
        <v>Atlántico Norte</v>
      </c>
      <c r="AH173" s="17">
        <f t="shared" ca="1" si="35"/>
        <v>21</v>
      </c>
      <c r="AI173" s="17" t="str">
        <f>IFERROR(VLOOKUP(U173,[1]Cruces!$O$1:$P$6,2,0),"Sin Orden")</f>
        <v>Sin Orden</v>
      </c>
      <c r="AJ173" s="17">
        <f t="shared" si="36"/>
        <v>4</v>
      </c>
      <c r="AK173" s="17">
        <f t="shared" si="37"/>
        <v>11</v>
      </c>
      <c r="AL173" s="17">
        <f t="shared" si="38"/>
        <v>2020</v>
      </c>
      <c r="AM173" s="17">
        <f t="shared" ca="1" si="39"/>
        <v>21</v>
      </c>
      <c r="AN173" s="18" t="str">
        <f>IFERROR(VLOOKUP(R173*1,'[1]Ordenes de Servicio'!G:K,5,0),"No Cruza")</f>
        <v>No Cruza</v>
      </c>
      <c r="AO173" s="17">
        <f t="shared" ca="1" si="40"/>
        <v>21</v>
      </c>
      <c r="AP173" s="17">
        <f t="shared" si="41"/>
        <v>4</v>
      </c>
      <c r="AQ173" s="17">
        <f t="shared" si="42"/>
        <v>11</v>
      </c>
      <c r="AR173" s="17">
        <f t="shared" si="43"/>
        <v>2020</v>
      </c>
      <c r="AS173" s="17">
        <f t="shared" ca="1" si="44"/>
        <v>21</v>
      </c>
      <c r="AT173" s="17" t="str">
        <f t="shared" ca="1" si="47"/>
        <v>No</v>
      </c>
      <c r="AU173" s="17">
        <f t="shared" si="45"/>
        <v>0</v>
      </c>
      <c r="AV173" s="17" t="str">
        <f>+VLOOKUP(B173,[1]Cruces!S:T,2,0)</f>
        <v>1. Solicitud</v>
      </c>
    </row>
    <row r="174" spans="1:48" hidden="1" x14ac:dyDescent="0.25">
      <c r="A174" s="17" t="s">
        <v>503</v>
      </c>
      <c r="B174" s="17" t="s">
        <v>68</v>
      </c>
      <c r="C174" s="17">
        <v>0</v>
      </c>
      <c r="D174" s="17">
        <v>0</v>
      </c>
      <c r="E174" s="17" t="s">
        <v>55</v>
      </c>
      <c r="F174" s="17" t="s">
        <v>120</v>
      </c>
      <c r="G174" s="17" t="s">
        <v>504</v>
      </c>
      <c r="H174" s="17">
        <v>0</v>
      </c>
      <c r="I174" s="17" t="s">
        <v>116</v>
      </c>
      <c r="J174" s="17" t="s">
        <v>59</v>
      </c>
      <c r="K174" s="17" t="e" cm="1">
        <f t="array" ref="K174" xml:space="preserve"> AUT AEROP LADO PURO POLLO</f>
        <v>#NAME?</v>
      </c>
      <c r="L174" s="17" t="s">
        <v>122</v>
      </c>
      <c r="M174" s="17" t="s">
        <v>123</v>
      </c>
      <c r="N174" s="17" t="s">
        <v>75</v>
      </c>
      <c r="O174" s="17">
        <v>20180918</v>
      </c>
      <c r="P174" s="17">
        <v>20190311</v>
      </c>
      <c r="Q174" s="17">
        <v>1180</v>
      </c>
      <c r="R174" s="17">
        <v>26264916</v>
      </c>
      <c r="S174" s="17" t="s">
        <v>76</v>
      </c>
      <c r="T174" s="17" t="s">
        <v>63</v>
      </c>
      <c r="U174" s="17" t="s">
        <v>91</v>
      </c>
      <c r="V174" s="17">
        <f t="shared" si="46"/>
        <v>1</v>
      </c>
      <c r="W174" s="17">
        <v>1000</v>
      </c>
      <c r="X174" s="17" t="s">
        <v>64</v>
      </c>
      <c r="Y174" s="17" t="s">
        <v>105</v>
      </c>
      <c r="Z174" s="17">
        <v>20190622</v>
      </c>
      <c r="AA174" s="17" t="s">
        <v>113</v>
      </c>
      <c r="AB174" s="17">
        <v>1</v>
      </c>
      <c r="AC174" s="17" t="str">
        <f>IFERROR(VLOOKUP(A174,[1]Cruces!AJ:AK,2,0),VLOOKUP(CONCATENATE(X174,AA174),[1]Cruces!G:H,2,0))</f>
        <v>Solicitud de Obra</v>
      </c>
      <c r="AD174" s="17">
        <f t="shared" si="32"/>
        <v>18</v>
      </c>
      <c r="AE174" s="17">
        <f t="shared" si="33"/>
        <v>9</v>
      </c>
      <c r="AF174" s="17">
        <f t="shared" si="34"/>
        <v>2018</v>
      </c>
      <c r="AG174" s="17" t="str">
        <f>IFERROR(VLOOKUP(MID(A174,2,4)*1,[1]Cruces!K:L,2,0),"Verificar")</f>
        <v>Atlántico Norte</v>
      </c>
      <c r="AH174" s="17">
        <f t="shared" ca="1" si="35"/>
        <v>799</v>
      </c>
      <c r="AI174" s="17" t="str">
        <f>IFERROR(VLOOKUP(U174,[1]Cruces!$O$1:$P$6,2,0),"Sin Orden")</f>
        <v>Resuelta</v>
      </c>
      <c r="AJ174" s="17">
        <f t="shared" si="36"/>
        <v>22</v>
      </c>
      <c r="AK174" s="17">
        <f t="shared" si="37"/>
        <v>6</v>
      </c>
      <c r="AL174" s="17">
        <f t="shared" si="38"/>
        <v>2019</v>
      </c>
      <c r="AM174" s="17">
        <f t="shared" ca="1" si="39"/>
        <v>522</v>
      </c>
      <c r="AN174" s="18">
        <f>IFERROR(VLOOKUP(R174*1,'[1]Ordenes de Servicio'!G:K,5,0),"No Cruza")</f>
        <v>43587</v>
      </c>
      <c r="AO174" s="17">
        <f t="shared" ca="1" si="40"/>
        <v>277</v>
      </c>
      <c r="AP174" s="17">
        <f t="shared" si="41"/>
        <v>11</v>
      </c>
      <c r="AQ174" s="17">
        <f t="shared" si="42"/>
        <v>3</v>
      </c>
      <c r="AR174" s="17">
        <f t="shared" si="43"/>
        <v>2019</v>
      </c>
      <c r="AS174" s="17">
        <f t="shared" ca="1" si="44"/>
        <v>625</v>
      </c>
      <c r="AT174" s="17" t="str">
        <f t="shared" ca="1" si="47"/>
        <v>Si</v>
      </c>
      <c r="AU174" s="17">
        <f t="shared" si="45"/>
        <v>103</v>
      </c>
      <c r="AV174" s="17" t="str">
        <f>+VLOOKUP(B174,[1]Cruces!S:T,2,0)</f>
        <v>5. Consultoría / Adjudicación</v>
      </c>
    </row>
    <row r="175" spans="1:48" hidden="1" x14ac:dyDescent="0.25">
      <c r="A175" s="17" t="s">
        <v>505</v>
      </c>
      <c r="B175" s="17" t="s">
        <v>68</v>
      </c>
      <c r="C175" s="17">
        <v>0</v>
      </c>
      <c r="D175" s="17">
        <v>0</v>
      </c>
      <c r="E175" s="17" t="s">
        <v>55</v>
      </c>
      <c r="F175" s="17" t="s">
        <v>81</v>
      </c>
      <c r="G175" s="17" t="s">
        <v>506</v>
      </c>
      <c r="H175" s="17">
        <v>3598434</v>
      </c>
      <c r="I175" s="17" t="s">
        <v>116</v>
      </c>
      <c r="J175" s="17" t="s">
        <v>59</v>
      </c>
      <c r="K175" s="17" t="s">
        <v>507</v>
      </c>
      <c r="L175" s="17" t="s">
        <v>85</v>
      </c>
      <c r="M175" s="17" t="s">
        <v>86</v>
      </c>
      <c r="N175" s="17" t="s">
        <v>75</v>
      </c>
      <c r="O175" s="17">
        <v>20191218</v>
      </c>
      <c r="P175" s="17">
        <v>20200313</v>
      </c>
      <c r="Q175" s="17">
        <v>3410</v>
      </c>
      <c r="R175" s="17">
        <v>27032669</v>
      </c>
      <c r="S175" s="17" t="s">
        <v>100</v>
      </c>
      <c r="T175" s="17" t="s">
        <v>63</v>
      </c>
      <c r="U175" s="17" t="s">
        <v>91</v>
      </c>
      <c r="V175" s="17">
        <f t="shared" si="46"/>
        <v>1</v>
      </c>
      <c r="W175" s="17">
        <v>1000</v>
      </c>
      <c r="X175" s="17" t="s">
        <v>64</v>
      </c>
      <c r="Y175" s="17" t="s">
        <v>282</v>
      </c>
      <c r="Z175" s="17">
        <v>20200831</v>
      </c>
      <c r="AA175" s="17" t="s">
        <v>113</v>
      </c>
      <c r="AB175" s="17">
        <v>1</v>
      </c>
      <c r="AC175" s="17" t="str">
        <f>IFERROR(VLOOKUP(A175,[1]Cruces!AJ:AK,2,0),VLOOKUP(CONCATENATE(X175,AA175),[1]Cruces!G:H,2,0))</f>
        <v>Solicitud de Obra</v>
      </c>
      <c r="AD175" s="17">
        <f t="shared" si="32"/>
        <v>18</v>
      </c>
      <c r="AE175" s="17">
        <f t="shared" si="33"/>
        <v>12</v>
      </c>
      <c r="AF175" s="17">
        <f t="shared" si="34"/>
        <v>2019</v>
      </c>
      <c r="AG175" s="17" t="str">
        <f>IFERROR(VLOOKUP(MID(A175,2,4)*1,[1]Cruces!K:L,2,0),"Verificar")</f>
        <v>Magdalena</v>
      </c>
      <c r="AH175" s="17">
        <f t="shared" ca="1" si="35"/>
        <v>343</v>
      </c>
      <c r="AI175" s="17" t="str">
        <f>IFERROR(VLOOKUP(U175,[1]Cruces!$O$1:$P$6,2,0),"Sin Orden")</f>
        <v>Resuelta</v>
      </c>
      <c r="AJ175" s="17">
        <f t="shared" si="36"/>
        <v>31</v>
      </c>
      <c r="AK175" s="17">
        <f t="shared" si="37"/>
        <v>8</v>
      </c>
      <c r="AL175" s="17">
        <f t="shared" si="38"/>
        <v>2020</v>
      </c>
      <c r="AM175" s="17">
        <f t="shared" ca="1" si="39"/>
        <v>86</v>
      </c>
      <c r="AN175" s="18" t="str">
        <f>IFERROR(VLOOKUP(R175*1,'[1]Ordenes de Servicio'!G:K,5,0),"No Cruza")</f>
        <v>No Cruza</v>
      </c>
      <c r="AO175" s="17">
        <f t="shared" ca="1" si="40"/>
        <v>257</v>
      </c>
      <c r="AP175" s="17">
        <f t="shared" si="41"/>
        <v>13</v>
      </c>
      <c r="AQ175" s="17">
        <f t="shared" si="42"/>
        <v>3</v>
      </c>
      <c r="AR175" s="17">
        <f t="shared" si="43"/>
        <v>2020</v>
      </c>
      <c r="AS175" s="17">
        <f t="shared" ca="1" si="44"/>
        <v>257</v>
      </c>
      <c r="AT175" s="17" t="str">
        <f t="shared" ca="1" si="47"/>
        <v>No</v>
      </c>
      <c r="AU175" s="17">
        <f t="shared" si="45"/>
        <v>171</v>
      </c>
      <c r="AV175" s="17" t="str">
        <f>+VLOOKUP(B175,[1]Cruces!S:T,2,0)</f>
        <v>5. Consultoría / Adjudicación</v>
      </c>
    </row>
    <row r="176" spans="1:48" hidden="1" x14ac:dyDescent="0.25">
      <c r="A176" s="17" t="s">
        <v>7257</v>
      </c>
      <c r="B176" s="17" t="s">
        <v>6595</v>
      </c>
      <c r="C176" s="17">
        <v>2369082</v>
      </c>
      <c r="D176" s="17">
        <v>20292098</v>
      </c>
      <c r="E176" s="17" t="s">
        <v>93</v>
      </c>
      <c r="F176" s="17" t="s">
        <v>7082</v>
      </c>
      <c r="G176" s="17" t="s">
        <v>7258</v>
      </c>
      <c r="H176" s="17">
        <v>3921617</v>
      </c>
      <c r="I176" s="17" t="s">
        <v>71</v>
      </c>
      <c r="J176" s="17" t="s">
        <v>7259</v>
      </c>
      <c r="K176" s="17" t="s">
        <v>97</v>
      </c>
      <c r="L176" s="17" t="s">
        <v>7260</v>
      </c>
      <c r="M176" s="17" t="s">
        <v>7261</v>
      </c>
      <c r="N176" s="17" t="s">
        <v>6600</v>
      </c>
      <c r="O176" s="17">
        <v>20191202</v>
      </c>
      <c r="P176" s="17">
        <v>20191205</v>
      </c>
      <c r="Q176" s="17">
        <v>1180</v>
      </c>
      <c r="R176" s="17">
        <v>26966066</v>
      </c>
      <c r="S176" s="17" t="s">
        <v>7072</v>
      </c>
      <c r="T176" s="17" t="s">
        <v>63</v>
      </c>
      <c r="U176" s="17" t="s">
        <v>91</v>
      </c>
      <c r="V176" s="17">
        <f t="shared" si="46"/>
        <v>3</v>
      </c>
      <c r="W176" s="17">
        <v>3000</v>
      </c>
      <c r="X176" s="17" t="s">
        <v>89</v>
      </c>
      <c r="Y176" s="17" t="s">
        <v>6595</v>
      </c>
      <c r="Z176" s="17">
        <v>20191205</v>
      </c>
      <c r="AA176" s="17" t="s">
        <v>1947</v>
      </c>
      <c r="AB176" s="17">
        <v>1</v>
      </c>
      <c r="AC176" s="17" t="str">
        <f>IFERROR(VLOOKUP(A176,[1]Cruces!AJ:AK,2,0),VLOOKUP(CONCATENATE(X176,AA176),[1]Cruces!G:H,2,0))</f>
        <v>Solicitud por BT</v>
      </c>
      <c r="AD176" s="17">
        <f t="shared" si="32"/>
        <v>2</v>
      </c>
      <c r="AE176" s="17">
        <f t="shared" si="33"/>
        <v>12</v>
      </c>
      <c r="AF176" s="17">
        <f t="shared" si="34"/>
        <v>2019</v>
      </c>
      <c r="AG176" s="17" t="str">
        <f>IFERROR(VLOOKUP(MID(A176,2,4)*1,[1]Cruces!K:L,2,0),"Verificar")</f>
        <v>Atlántico Norte</v>
      </c>
      <c r="AH176" s="17">
        <f t="shared" ca="1" si="35"/>
        <v>359</v>
      </c>
      <c r="AI176" s="17" t="str">
        <f>IFERROR(VLOOKUP(U176,[1]Cruces!$O$1:$P$6,2,0),"Sin Orden")</f>
        <v>Resuelta</v>
      </c>
      <c r="AJ176" s="17">
        <f t="shared" si="36"/>
        <v>5</v>
      </c>
      <c r="AK176" s="17">
        <f t="shared" si="37"/>
        <v>12</v>
      </c>
      <c r="AL176" s="17">
        <f t="shared" si="38"/>
        <v>2019</v>
      </c>
      <c r="AM176" s="17">
        <f t="shared" ca="1" si="39"/>
        <v>356</v>
      </c>
      <c r="AN176" s="18" t="str">
        <f>IFERROR(VLOOKUP(R176*1,'[1]Ordenes de Servicio'!G:K,5,0),"No Cruza")</f>
        <v>No Cruza</v>
      </c>
      <c r="AO176" s="17">
        <f t="shared" ca="1" si="40"/>
        <v>3</v>
      </c>
      <c r="AP176" s="17">
        <f t="shared" si="41"/>
        <v>5</v>
      </c>
      <c r="AQ176" s="17">
        <f t="shared" si="42"/>
        <v>12</v>
      </c>
      <c r="AR176" s="17">
        <f t="shared" si="43"/>
        <v>2019</v>
      </c>
      <c r="AS176" s="17">
        <f t="shared" ca="1" si="44"/>
        <v>356</v>
      </c>
      <c r="AT176" s="17" t="str">
        <f t="shared" ca="1" si="47"/>
        <v>No</v>
      </c>
      <c r="AU176" s="17">
        <f t="shared" si="45"/>
        <v>0</v>
      </c>
      <c r="AV176" s="17" t="str">
        <f>+VLOOKUP(B176,[1]Cruces!S:T,2,0)</f>
        <v>7. Ejecución en Campo OS BT</v>
      </c>
    </row>
    <row r="177" spans="1:48" hidden="1" x14ac:dyDescent="0.25">
      <c r="A177" s="17" t="s">
        <v>7262</v>
      </c>
      <c r="B177" s="17" t="s">
        <v>6595</v>
      </c>
      <c r="C177" s="17">
        <v>0</v>
      </c>
      <c r="D177" s="17">
        <v>0</v>
      </c>
      <c r="E177" s="17" t="s">
        <v>55</v>
      </c>
      <c r="F177" s="17" t="s">
        <v>7098</v>
      </c>
      <c r="G177" s="17" t="s">
        <v>7263</v>
      </c>
      <c r="H177" s="17">
        <v>3015605191</v>
      </c>
      <c r="I177" s="17" t="s">
        <v>71</v>
      </c>
      <c r="J177" s="17" t="s">
        <v>59</v>
      </c>
      <c r="K177" s="17" t="s">
        <v>7264</v>
      </c>
      <c r="L177" s="17" t="s">
        <v>7238</v>
      </c>
      <c r="M177" s="17" t="s">
        <v>7239</v>
      </c>
      <c r="N177" s="17" t="s">
        <v>6600</v>
      </c>
      <c r="O177" s="17">
        <v>20200706</v>
      </c>
      <c r="P177" s="17">
        <v>20200831</v>
      </c>
      <c r="Q177" s="17">
        <v>1180</v>
      </c>
      <c r="R177" s="17">
        <v>28043853</v>
      </c>
      <c r="S177" s="17" t="s">
        <v>6601</v>
      </c>
      <c r="T177" s="17" t="s">
        <v>63</v>
      </c>
      <c r="U177" s="17" t="s">
        <v>91</v>
      </c>
      <c r="V177" s="17">
        <f t="shared" si="46"/>
        <v>3</v>
      </c>
      <c r="W177" s="17">
        <v>3000</v>
      </c>
      <c r="X177" s="17" t="s">
        <v>7065</v>
      </c>
      <c r="Y177" s="17" t="s">
        <v>150</v>
      </c>
      <c r="Z177" s="17">
        <v>20201028</v>
      </c>
      <c r="AA177" s="17" t="s">
        <v>1947</v>
      </c>
      <c r="AB177" s="17">
        <v>1</v>
      </c>
      <c r="AC177" s="17" t="str">
        <f>IFERROR(VLOOKUP(A177,[1]Cruces!AJ:AK,2,0),VLOOKUP(CONCATENATE(X177,AA177),[1]Cruces!G:H,2,0))</f>
        <v>Solicitud por BT</v>
      </c>
      <c r="AD177" s="17">
        <f t="shared" ref="AD177:AD232" si="48">MID(O177,7,2)*1</f>
        <v>6</v>
      </c>
      <c r="AE177" s="17">
        <f t="shared" ref="AE177:AE232" si="49">MID(O177,5,2)*1</f>
        <v>7</v>
      </c>
      <c r="AF177" s="17">
        <f t="shared" ref="AF177:AF232" si="50">MID(O177,1,4)*1</f>
        <v>2020</v>
      </c>
      <c r="AG177" s="17" t="str">
        <f>IFERROR(VLOOKUP(MID(A177,2,4)*1,[1]Cruces!K:L,2,0),"Verificar")</f>
        <v>Atlántico Norte</v>
      </c>
      <c r="AH177" s="17">
        <f t="shared" ref="AH177:AH232" ca="1" si="51">TODAY()-DATE(AF177,AE177,AD177)</f>
        <v>142</v>
      </c>
      <c r="AI177" s="17" t="str">
        <f>IFERROR(VLOOKUP(U177,[1]Cruces!$O$1:$P$6,2,0),"Sin Orden")</f>
        <v>Resuelta</v>
      </c>
      <c r="AJ177" s="17">
        <f t="shared" ref="AJ177:AJ232" si="52">MID(Z177,7,2)*1</f>
        <v>28</v>
      </c>
      <c r="AK177" s="17">
        <f t="shared" ref="AK177:AK232" si="53">MID(Z177,5,2)*1</f>
        <v>10</v>
      </c>
      <c r="AL177" s="17">
        <f t="shared" ref="AL177:AL232" si="54">MID(Z177,1,4)*1</f>
        <v>2020</v>
      </c>
      <c r="AM177" s="17">
        <f t="shared" ref="AM177:AM232" ca="1" si="55">+TODAY()-DATE(AL177,AK177,AJ177)</f>
        <v>28</v>
      </c>
      <c r="AN177" s="18" t="str">
        <f>IFERROR(VLOOKUP(R177*1,'[1]Ordenes de Servicio'!G:K,5,0),"No Cruza")</f>
        <v>No Cruza</v>
      </c>
      <c r="AO177" s="17">
        <f t="shared" ref="AO177:AO232" ca="1" si="56">+IF(AI177="Resuelta",DATE(AL177,AK177,AJ177)-DATE(AF177,AE177,AD177),TODAY()-DATE(AL177,AK177,AJ177))</f>
        <v>114</v>
      </c>
      <c r="AP177" s="17">
        <f t="shared" ref="AP177:AP232" si="57">MID(P177,7,2)*1</f>
        <v>31</v>
      </c>
      <c r="AQ177" s="17">
        <f t="shared" ref="AQ177:AQ232" si="58">MID(P177,5,2)*1</f>
        <v>8</v>
      </c>
      <c r="AR177" s="17">
        <f t="shared" ref="AR177:AR232" si="59">MID(P177,1,4)*1</f>
        <v>2020</v>
      </c>
      <c r="AS177" s="17">
        <f t="shared" ref="AS177:AS232" ca="1" si="60">+TODAY()-DATE(AR177,AQ177,AP177)</f>
        <v>86</v>
      </c>
      <c r="AT177" s="17" t="str">
        <f t="shared" ca="1" si="47"/>
        <v>No</v>
      </c>
      <c r="AU177" s="17">
        <f t="shared" ref="AU177:AU232" si="61">IF(DATE(AL177,AK177,AJ177)-DATE(AR177,AQ177,AP177)&lt;0,DATE(AR177,AQ177,AP177)-DATE(AL177,AK177,AJ177),DATE(AL177,AK177,AJ177)-DATE(AR177,AQ177,AP177))</f>
        <v>58</v>
      </c>
      <c r="AV177" s="17" t="str">
        <f>+VLOOKUP(B177,[1]Cruces!S:T,2,0)</f>
        <v>7. Ejecución en Campo OS BT</v>
      </c>
    </row>
    <row r="178" spans="1:48" x14ac:dyDescent="0.25">
      <c r="A178" s="17" t="s">
        <v>508</v>
      </c>
      <c r="B178" s="17" t="s">
        <v>80</v>
      </c>
      <c r="C178" s="17">
        <v>1000155</v>
      </c>
      <c r="D178" s="17">
        <v>0</v>
      </c>
      <c r="E178" s="17" t="s">
        <v>55</v>
      </c>
      <c r="F178" s="17" t="s">
        <v>81</v>
      </c>
      <c r="G178" s="17" t="s">
        <v>509</v>
      </c>
      <c r="H178" s="17">
        <v>4203886</v>
      </c>
      <c r="I178" s="17" t="s">
        <v>109</v>
      </c>
      <c r="J178" s="17" t="s">
        <v>59</v>
      </c>
      <c r="K178" s="17" t="s">
        <v>510</v>
      </c>
      <c r="L178" s="17" t="s">
        <v>85</v>
      </c>
      <c r="M178" s="17" t="s">
        <v>86</v>
      </c>
      <c r="N178" s="17" t="s">
        <v>87</v>
      </c>
      <c r="O178" s="17">
        <v>20191010</v>
      </c>
      <c r="P178" s="17">
        <v>20200818</v>
      </c>
      <c r="Q178" s="17">
        <v>3410</v>
      </c>
      <c r="R178" s="17">
        <v>27106797</v>
      </c>
      <c r="S178" s="17" t="s">
        <v>76</v>
      </c>
      <c r="T178" s="17" t="s">
        <v>63</v>
      </c>
      <c r="U178" s="17" t="s">
        <v>88</v>
      </c>
      <c r="V178" s="17">
        <f t="shared" ref="V178:V233" si="62">+W178/1000</f>
        <v>300</v>
      </c>
      <c r="W178" s="17">
        <v>300000</v>
      </c>
      <c r="X178" s="17" t="s">
        <v>89</v>
      </c>
      <c r="Y178" s="17" t="s">
        <v>90</v>
      </c>
      <c r="Z178" s="17">
        <v>20200818</v>
      </c>
      <c r="AA178" s="17" t="s">
        <v>318</v>
      </c>
      <c r="AB178" s="17">
        <v>1</v>
      </c>
      <c r="AC178" s="17" t="str">
        <f>IFERROR(VLOOKUP(A178,[1]Cruces!AJ:AK,2,0),VLOOKUP(CONCATENATE(X178,AA178),[1]Cruces!G:H,2,0))</f>
        <v>Solicitud de Obra</v>
      </c>
      <c r="AD178" s="17">
        <f t="shared" si="48"/>
        <v>10</v>
      </c>
      <c r="AE178" s="17">
        <f t="shared" si="49"/>
        <v>10</v>
      </c>
      <c r="AF178" s="17">
        <f t="shared" si="50"/>
        <v>2019</v>
      </c>
      <c r="AG178" s="17" t="str">
        <f>IFERROR(VLOOKUP(MID(A178,2,4)*1,[1]Cruces!K:L,2,0),"Verificar")</f>
        <v>Magdalena</v>
      </c>
      <c r="AH178" s="17">
        <f t="shared" ca="1" si="51"/>
        <v>412</v>
      </c>
      <c r="AI178" s="17" t="str">
        <f>IFERROR(VLOOKUP(U178,[1]Cruces!$O$1:$P$6,2,0),"Sin Orden")</f>
        <v>Resuelta</v>
      </c>
      <c r="AJ178" s="17">
        <f t="shared" si="52"/>
        <v>18</v>
      </c>
      <c r="AK178" s="17">
        <f t="shared" si="53"/>
        <v>8</v>
      </c>
      <c r="AL178" s="17">
        <f t="shared" si="54"/>
        <v>2020</v>
      </c>
      <c r="AM178" s="17">
        <f t="shared" ca="1" si="55"/>
        <v>99</v>
      </c>
      <c r="AN178" s="18" t="str">
        <f>IFERROR(VLOOKUP(R178*1,'[1]Ordenes de Servicio'!G:K,5,0),"No Cruza")</f>
        <v>No Cruza</v>
      </c>
      <c r="AO178" s="17">
        <f t="shared" ca="1" si="56"/>
        <v>313</v>
      </c>
      <c r="AP178" s="17">
        <f t="shared" si="57"/>
        <v>18</v>
      </c>
      <c r="AQ178" s="17">
        <f t="shared" si="58"/>
        <v>8</v>
      </c>
      <c r="AR178" s="17">
        <f t="shared" si="59"/>
        <v>2020</v>
      </c>
      <c r="AS178" s="17">
        <f t="shared" ca="1" si="60"/>
        <v>99</v>
      </c>
      <c r="AT178" s="17" t="str">
        <f t="shared" ref="AT178:AT233" ca="1" si="63">IF(AS178&gt;359,"Si","No")</f>
        <v>No</v>
      </c>
      <c r="AU178" s="17">
        <f t="shared" si="61"/>
        <v>0</v>
      </c>
      <c r="AV178" s="17" t="str">
        <f>+VLOOKUP(B178,[1]Cruces!S:T,2,0)</f>
        <v>8. Puesta en Servicio</v>
      </c>
    </row>
    <row r="179" spans="1:48" x14ac:dyDescent="0.25">
      <c r="A179" s="17" t="s">
        <v>7265</v>
      </c>
      <c r="B179" s="17" t="s">
        <v>7266</v>
      </c>
      <c r="C179" s="17">
        <v>0</v>
      </c>
      <c r="D179" s="17">
        <v>0</v>
      </c>
      <c r="E179" s="17" t="s">
        <v>55</v>
      </c>
      <c r="F179" s="17" t="s">
        <v>232</v>
      </c>
      <c r="G179" s="17" t="s">
        <v>7267</v>
      </c>
      <c r="H179" s="17">
        <v>3006530130</v>
      </c>
      <c r="I179" s="17" t="s">
        <v>71</v>
      </c>
      <c r="J179" s="17" t="s">
        <v>59</v>
      </c>
      <c r="K179" s="17" t="s">
        <v>97</v>
      </c>
      <c r="L179" s="17" t="s">
        <v>4084</v>
      </c>
      <c r="M179" s="17" t="s">
        <v>4085</v>
      </c>
      <c r="N179" s="17" t="s">
        <v>7268</v>
      </c>
      <c r="O179" s="17">
        <v>20200924</v>
      </c>
      <c r="P179" s="17">
        <v>20201022</v>
      </c>
      <c r="Q179" s="17">
        <v>1220</v>
      </c>
      <c r="R179" s="17">
        <v>28238088</v>
      </c>
      <c r="S179" s="17" t="s">
        <v>6601</v>
      </c>
      <c r="T179" s="17" t="s">
        <v>63</v>
      </c>
      <c r="U179" s="17" t="s">
        <v>91</v>
      </c>
      <c r="V179" s="17">
        <f t="shared" si="62"/>
        <v>3</v>
      </c>
      <c r="W179" s="17">
        <v>3000</v>
      </c>
      <c r="X179" s="17" t="s">
        <v>7065</v>
      </c>
      <c r="Y179" s="17" t="s">
        <v>7266</v>
      </c>
      <c r="Z179" s="17">
        <v>20201022</v>
      </c>
      <c r="AA179" s="17" t="s">
        <v>1947</v>
      </c>
      <c r="AB179" s="17">
        <v>1</v>
      </c>
      <c r="AC179" s="17" t="str">
        <f>IFERROR(VLOOKUP(A179,[1]Cruces!AJ:AK,2,0),VLOOKUP(CONCATENATE(X179,AA179),[1]Cruces!G:H,2,0))</f>
        <v>Solicitud por BT</v>
      </c>
      <c r="AD179" s="17">
        <f t="shared" si="48"/>
        <v>24</v>
      </c>
      <c r="AE179" s="17">
        <f t="shared" si="49"/>
        <v>9</v>
      </c>
      <c r="AF179" s="17">
        <f t="shared" si="50"/>
        <v>2020</v>
      </c>
      <c r="AG179" s="17" t="str">
        <f>IFERROR(VLOOKUP(MID(A179,2,4)*1,[1]Cruces!K:L,2,0),"Verificar")</f>
        <v>Atlántico Sur</v>
      </c>
      <c r="AH179" s="17">
        <f t="shared" ca="1" si="51"/>
        <v>62</v>
      </c>
      <c r="AI179" s="17" t="str">
        <f>IFERROR(VLOOKUP(U179,[1]Cruces!$O$1:$P$6,2,0),"Sin Orden")</f>
        <v>Resuelta</v>
      </c>
      <c r="AJ179" s="17">
        <f t="shared" si="52"/>
        <v>22</v>
      </c>
      <c r="AK179" s="17">
        <f t="shared" si="53"/>
        <v>10</v>
      </c>
      <c r="AL179" s="17">
        <f t="shared" si="54"/>
        <v>2020</v>
      </c>
      <c r="AM179" s="17">
        <f t="shared" ca="1" si="55"/>
        <v>34</v>
      </c>
      <c r="AN179" s="18" t="str">
        <f>IFERROR(VLOOKUP(R179*1,'[1]Ordenes de Servicio'!G:K,5,0),"No Cruza")</f>
        <v>No Cruza</v>
      </c>
      <c r="AO179" s="17">
        <f t="shared" ca="1" si="56"/>
        <v>28</v>
      </c>
      <c r="AP179" s="17">
        <f t="shared" si="57"/>
        <v>22</v>
      </c>
      <c r="AQ179" s="17">
        <f t="shared" si="58"/>
        <v>10</v>
      </c>
      <c r="AR179" s="17">
        <f t="shared" si="59"/>
        <v>2020</v>
      </c>
      <c r="AS179" s="17">
        <f t="shared" ca="1" si="60"/>
        <v>34</v>
      </c>
      <c r="AT179" s="17" t="str">
        <f t="shared" ca="1" si="63"/>
        <v>No</v>
      </c>
      <c r="AU179" s="17">
        <f t="shared" si="61"/>
        <v>0</v>
      </c>
      <c r="AV179" s="17" t="str">
        <f>+VLOOKUP(B179,[1]Cruces!S:T,2,0)</f>
        <v>9. Contratación</v>
      </c>
    </row>
    <row r="180" spans="1:48" hidden="1" x14ac:dyDescent="0.25">
      <c r="A180" s="17" t="s">
        <v>7269</v>
      </c>
      <c r="B180" s="17" t="s">
        <v>1943</v>
      </c>
      <c r="C180" s="17">
        <v>3030792</v>
      </c>
      <c r="D180" s="17">
        <v>20119012</v>
      </c>
      <c r="E180" s="17" t="s">
        <v>93</v>
      </c>
      <c r="F180" s="17" t="s">
        <v>7098</v>
      </c>
      <c r="G180" s="17" t="s">
        <v>7270</v>
      </c>
      <c r="H180" s="17" t="s">
        <v>7271</v>
      </c>
      <c r="I180" s="17" t="s">
        <v>71</v>
      </c>
      <c r="J180" s="17" t="s">
        <v>7272</v>
      </c>
      <c r="K180" s="17" t="s">
        <v>97</v>
      </c>
      <c r="L180" s="17" t="s">
        <v>7101</v>
      </c>
      <c r="M180" s="17" t="s">
        <v>7102</v>
      </c>
      <c r="N180" s="17" t="s">
        <v>1946</v>
      </c>
      <c r="O180" s="17">
        <v>20201119</v>
      </c>
      <c r="P180" s="17">
        <v>20201119</v>
      </c>
      <c r="Q180" s="17">
        <v>1110</v>
      </c>
      <c r="R180" s="17">
        <v>28290591</v>
      </c>
      <c r="S180" s="17" t="s">
        <v>7072</v>
      </c>
      <c r="T180" s="17" t="s">
        <v>63</v>
      </c>
      <c r="U180" s="17" t="s">
        <v>640</v>
      </c>
      <c r="V180" s="17">
        <f t="shared" si="62"/>
        <v>2</v>
      </c>
      <c r="W180" s="17">
        <v>2000</v>
      </c>
      <c r="X180" s="17" t="s">
        <v>89</v>
      </c>
      <c r="Y180" s="17" t="s">
        <v>1943</v>
      </c>
      <c r="Z180" s="17">
        <v>20201119</v>
      </c>
      <c r="AA180" s="17" t="s">
        <v>1947</v>
      </c>
      <c r="AB180" s="17">
        <v>1</v>
      </c>
      <c r="AC180" s="17" t="str">
        <f>IFERROR(VLOOKUP(A180,[1]Cruces!AJ:AK,2,0),VLOOKUP(CONCATENATE(X180,AA180),[1]Cruces!G:H,2,0))</f>
        <v>Solicitud por BT</v>
      </c>
      <c r="AD180" s="17">
        <f t="shared" si="48"/>
        <v>19</v>
      </c>
      <c r="AE180" s="17">
        <f t="shared" si="49"/>
        <v>11</v>
      </c>
      <c r="AF180" s="17">
        <f t="shared" si="50"/>
        <v>2020</v>
      </c>
      <c r="AG180" s="17" t="str">
        <f>IFERROR(VLOOKUP(MID(A180,2,4)*1,[1]Cruces!K:L,2,0),"Verificar")</f>
        <v>Atlántico Norte</v>
      </c>
      <c r="AH180" s="17">
        <f t="shared" ca="1" si="51"/>
        <v>6</v>
      </c>
      <c r="AI180" s="17" t="str">
        <f>IFERROR(VLOOKUP(U180,[1]Cruces!$O$1:$P$6,2,0),"Sin Orden")</f>
        <v>Pendiente</v>
      </c>
      <c r="AJ180" s="17">
        <f t="shared" si="52"/>
        <v>19</v>
      </c>
      <c r="AK180" s="17">
        <f t="shared" si="53"/>
        <v>11</v>
      </c>
      <c r="AL180" s="17">
        <f t="shared" si="54"/>
        <v>2020</v>
      </c>
      <c r="AM180" s="17">
        <f t="shared" ca="1" si="55"/>
        <v>6</v>
      </c>
      <c r="AN180" s="18" t="str">
        <f>IFERROR(VLOOKUP(R180*1,'[1]Ordenes de Servicio'!G:K,5,0),"No Cruza")</f>
        <v>No Cruza</v>
      </c>
      <c r="AO180" s="17">
        <f t="shared" ca="1" si="56"/>
        <v>6</v>
      </c>
      <c r="AP180" s="17">
        <f t="shared" si="57"/>
        <v>19</v>
      </c>
      <c r="AQ180" s="17">
        <f t="shared" si="58"/>
        <v>11</v>
      </c>
      <c r="AR180" s="17">
        <f t="shared" si="59"/>
        <v>2020</v>
      </c>
      <c r="AS180" s="17">
        <f t="shared" ca="1" si="60"/>
        <v>6</v>
      </c>
      <c r="AT180" s="17" t="str">
        <f t="shared" ca="1" si="63"/>
        <v>No</v>
      </c>
      <c r="AU180" s="17">
        <f t="shared" si="61"/>
        <v>0</v>
      </c>
      <c r="AV180" s="17" t="str">
        <f>+VLOOKUP(B180,[1]Cruces!S:T,2,0)</f>
        <v>7. Ejecución en Campo OS BT</v>
      </c>
    </row>
    <row r="181" spans="1:48" hidden="1" x14ac:dyDescent="0.25">
      <c r="A181" s="17" t="s">
        <v>511</v>
      </c>
      <c r="B181" s="17" t="s">
        <v>68</v>
      </c>
      <c r="C181" s="17">
        <v>2136444</v>
      </c>
      <c r="D181" s="17">
        <v>0</v>
      </c>
      <c r="E181" s="17" t="s">
        <v>55</v>
      </c>
      <c r="F181" s="17" t="s">
        <v>107</v>
      </c>
      <c r="G181" s="17" t="s">
        <v>512</v>
      </c>
      <c r="H181" s="17">
        <v>3002275016</v>
      </c>
      <c r="I181" s="17" t="s">
        <v>71</v>
      </c>
      <c r="J181" s="17" t="s">
        <v>59</v>
      </c>
      <c r="K181" s="17" t="s">
        <v>97</v>
      </c>
      <c r="L181" s="17" t="s">
        <v>111</v>
      </c>
      <c r="M181" s="17" t="s">
        <v>112</v>
      </c>
      <c r="N181" s="17" t="s">
        <v>75</v>
      </c>
      <c r="O181" s="17">
        <v>20190614</v>
      </c>
      <c r="P181" s="17">
        <v>20190813</v>
      </c>
      <c r="Q181" s="17">
        <v>1110</v>
      </c>
      <c r="R181" s="17">
        <v>26836290</v>
      </c>
      <c r="S181" s="17" t="s">
        <v>76</v>
      </c>
      <c r="T181" s="17" t="s">
        <v>63</v>
      </c>
      <c r="U181" s="17" t="s">
        <v>91</v>
      </c>
      <c r="V181" s="17">
        <f t="shared" si="62"/>
        <v>50</v>
      </c>
      <c r="W181" s="17">
        <v>50000</v>
      </c>
      <c r="X181" s="17" t="s">
        <v>89</v>
      </c>
      <c r="Y181" s="17" t="s">
        <v>136</v>
      </c>
      <c r="Z181" s="17">
        <v>20190827</v>
      </c>
      <c r="AA181" s="17" t="s">
        <v>78</v>
      </c>
      <c r="AB181" s="17">
        <v>1</v>
      </c>
      <c r="AC181" s="17" t="str">
        <f>IFERROR(VLOOKUP(A181,[1]Cruces!AJ:AK,2,0),VLOOKUP(CONCATENATE(X181,AA181),[1]Cruces!G:H,2,0))</f>
        <v>Solicitud de Obra</v>
      </c>
      <c r="AD181" s="17">
        <f t="shared" si="48"/>
        <v>14</v>
      </c>
      <c r="AE181" s="17">
        <f t="shared" si="49"/>
        <v>6</v>
      </c>
      <c r="AF181" s="17">
        <f t="shared" si="50"/>
        <v>2019</v>
      </c>
      <c r="AG181" s="17" t="str">
        <f>IFERROR(VLOOKUP(MID(A181,2,4)*1,[1]Cruces!K:L,2,0),"Verificar")</f>
        <v>Atlántico Norte</v>
      </c>
      <c r="AH181" s="17">
        <f t="shared" ca="1" si="51"/>
        <v>530</v>
      </c>
      <c r="AI181" s="17" t="str">
        <f>IFERROR(VLOOKUP(U181,[1]Cruces!$O$1:$P$6,2,0),"Sin Orden")</f>
        <v>Resuelta</v>
      </c>
      <c r="AJ181" s="17">
        <f t="shared" si="52"/>
        <v>27</v>
      </c>
      <c r="AK181" s="17">
        <f t="shared" si="53"/>
        <v>8</v>
      </c>
      <c r="AL181" s="17">
        <f t="shared" si="54"/>
        <v>2019</v>
      </c>
      <c r="AM181" s="17">
        <f t="shared" ca="1" si="55"/>
        <v>456</v>
      </c>
      <c r="AN181" s="18">
        <f>IFERROR(VLOOKUP(R181*1,'[1]Ordenes de Servicio'!G:K,5,0),"No Cruza")</f>
        <v>43756</v>
      </c>
      <c r="AO181" s="17">
        <f t="shared" ca="1" si="56"/>
        <v>74</v>
      </c>
      <c r="AP181" s="17">
        <f t="shared" si="57"/>
        <v>13</v>
      </c>
      <c r="AQ181" s="17">
        <f t="shared" si="58"/>
        <v>8</v>
      </c>
      <c r="AR181" s="17">
        <f t="shared" si="59"/>
        <v>2019</v>
      </c>
      <c r="AS181" s="17">
        <f t="shared" ca="1" si="60"/>
        <v>470</v>
      </c>
      <c r="AT181" s="17" t="str">
        <f t="shared" ca="1" si="63"/>
        <v>Si</v>
      </c>
      <c r="AU181" s="17">
        <f t="shared" si="61"/>
        <v>14</v>
      </c>
      <c r="AV181" s="17" t="str">
        <f>+VLOOKUP(B181,[1]Cruces!S:T,2,0)</f>
        <v>5. Consultoría / Adjudicación</v>
      </c>
    </row>
    <row r="182" spans="1:48" hidden="1" x14ac:dyDescent="0.25">
      <c r="A182" s="17" t="s">
        <v>513</v>
      </c>
      <c r="B182" s="17" t="s">
        <v>68</v>
      </c>
      <c r="C182" s="17">
        <v>0</v>
      </c>
      <c r="D182" s="17">
        <v>0</v>
      </c>
      <c r="E182" s="17" t="s">
        <v>55</v>
      </c>
      <c r="F182" s="17" t="s">
        <v>56</v>
      </c>
      <c r="G182" s="17" t="s">
        <v>514</v>
      </c>
      <c r="H182" s="17">
        <v>0</v>
      </c>
      <c r="I182" s="17" t="s">
        <v>446</v>
      </c>
      <c r="J182" s="17" t="s">
        <v>59</v>
      </c>
      <c r="K182" s="17" t="s">
        <v>97</v>
      </c>
      <c r="L182" s="17" t="s">
        <v>172</v>
      </c>
      <c r="M182" s="17" t="s">
        <v>173</v>
      </c>
      <c r="N182" s="17" t="s">
        <v>75</v>
      </c>
      <c r="O182" s="17">
        <v>20190220</v>
      </c>
      <c r="P182" s="17">
        <v>20190425</v>
      </c>
      <c r="Q182" s="17">
        <v>1180</v>
      </c>
      <c r="R182" s="17">
        <v>27292546</v>
      </c>
      <c r="S182" s="17" t="s">
        <v>76</v>
      </c>
      <c r="T182" s="17" t="s">
        <v>63</v>
      </c>
      <c r="U182" s="17" t="s">
        <v>88</v>
      </c>
      <c r="V182" s="17">
        <f t="shared" si="62"/>
        <v>400</v>
      </c>
      <c r="W182" s="17">
        <v>400000</v>
      </c>
      <c r="X182" s="17" t="s">
        <v>64</v>
      </c>
      <c r="Y182" s="17" t="s">
        <v>105</v>
      </c>
      <c r="Z182" s="17">
        <v>20200407</v>
      </c>
      <c r="AA182" s="17" t="s">
        <v>101</v>
      </c>
      <c r="AB182" s="17">
        <v>1</v>
      </c>
      <c r="AC182" s="17" t="str">
        <f>IFERROR(VLOOKUP(A182,[1]Cruces!AJ:AK,2,0),VLOOKUP(CONCATENATE(X182,AA182),[1]Cruces!G:H,2,0))</f>
        <v>Solicitud de Obra</v>
      </c>
      <c r="AD182" s="17">
        <f t="shared" si="48"/>
        <v>20</v>
      </c>
      <c r="AE182" s="17">
        <f t="shared" si="49"/>
        <v>2</v>
      </c>
      <c r="AF182" s="17">
        <f t="shared" si="50"/>
        <v>2019</v>
      </c>
      <c r="AG182" s="17" t="str">
        <f>IFERROR(VLOOKUP(MID(A182,2,4)*1,[1]Cruces!K:L,2,0),"Verificar")</f>
        <v>Atlántico Norte</v>
      </c>
      <c r="AH182" s="17">
        <f t="shared" ca="1" si="51"/>
        <v>644</v>
      </c>
      <c r="AI182" s="17" t="str">
        <f>IFERROR(VLOOKUP(U182,[1]Cruces!$O$1:$P$6,2,0),"Sin Orden")</f>
        <v>Resuelta</v>
      </c>
      <c r="AJ182" s="17">
        <f t="shared" si="52"/>
        <v>7</v>
      </c>
      <c r="AK182" s="17">
        <f t="shared" si="53"/>
        <v>4</v>
      </c>
      <c r="AL182" s="17">
        <f t="shared" si="54"/>
        <v>2020</v>
      </c>
      <c r="AM182" s="17">
        <f t="shared" ca="1" si="55"/>
        <v>232</v>
      </c>
      <c r="AN182" s="18" t="str">
        <f>IFERROR(VLOOKUP(R182*1,'[1]Ordenes de Servicio'!G:K,5,0),"No Cruza")</f>
        <v>No Cruza</v>
      </c>
      <c r="AO182" s="17">
        <f t="shared" ca="1" si="56"/>
        <v>412</v>
      </c>
      <c r="AP182" s="17">
        <f t="shared" si="57"/>
        <v>25</v>
      </c>
      <c r="AQ182" s="17">
        <f t="shared" si="58"/>
        <v>4</v>
      </c>
      <c r="AR182" s="17">
        <f t="shared" si="59"/>
        <v>2019</v>
      </c>
      <c r="AS182" s="17">
        <f t="shared" ca="1" si="60"/>
        <v>580</v>
      </c>
      <c r="AT182" s="17" t="str">
        <f t="shared" ca="1" si="63"/>
        <v>Si</v>
      </c>
      <c r="AU182" s="17">
        <f t="shared" si="61"/>
        <v>348</v>
      </c>
      <c r="AV182" s="17" t="str">
        <f>+VLOOKUP(B182,[1]Cruces!S:T,2,0)</f>
        <v>5. Consultoría / Adjudicación</v>
      </c>
    </row>
    <row r="183" spans="1:48" hidden="1" x14ac:dyDescent="0.25">
      <c r="A183" s="17" t="s">
        <v>6935</v>
      </c>
      <c r="B183" s="17" t="s">
        <v>296</v>
      </c>
      <c r="C183" s="17">
        <v>0</v>
      </c>
      <c r="D183" s="17">
        <v>0</v>
      </c>
      <c r="E183" s="17" t="s">
        <v>55</v>
      </c>
      <c r="F183" s="17" t="s">
        <v>56</v>
      </c>
      <c r="G183" s="17" t="s">
        <v>5004</v>
      </c>
      <c r="H183" s="17">
        <v>3158734873</v>
      </c>
      <c r="I183" s="17" t="s">
        <v>165</v>
      </c>
      <c r="J183" s="17" t="s">
        <v>59</v>
      </c>
      <c r="K183" s="17" t="s">
        <v>5005</v>
      </c>
      <c r="L183" s="17" t="s">
        <v>61</v>
      </c>
      <c r="M183" s="17" t="s">
        <v>55</v>
      </c>
      <c r="N183" s="17" t="s">
        <v>301</v>
      </c>
      <c r="O183" s="17">
        <v>20190626</v>
      </c>
      <c r="P183" s="17">
        <v>20190812</v>
      </c>
      <c r="Q183" s="17">
        <v>1210</v>
      </c>
      <c r="R183" s="17">
        <v>0</v>
      </c>
      <c r="S183" s="17"/>
      <c r="T183" s="17" t="s">
        <v>63</v>
      </c>
      <c r="U183" s="17"/>
      <c r="V183" s="17">
        <f t="shared" si="62"/>
        <v>420</v>
      </c>
      <c r="W183" s="17">
        <v>420000</v>
      </c>
      <c r="X183" s="17" t="s">
        <v>218</v>
      </c>
      <c r="Y183" s="17" t="s">
        <v>296</v>
      </c>
      <c r="Z183" s="17">
        <v>20190812</v>
      </c>
      <c r="AA183" s="17" t="s">
        <v>219</v>
      </c>
      <c r="AB183" s="17">
        <v>1</v>
      </c>
      <c r="AC183" s="17" t="str">
        <f>IFERROR(VLOOKUP(A183,[1]Cruces!AJ:AK,2,0),VLOOKUP(CONCATENATE(X183,AA183),[1]Cruces!G:H,2,0))</f>
        <v>Solicitud CREG 030</v>
      </c>
      <c r="AD183" s="17">
        <f t="shared" si="48"/>
        <v>26</v>
      </c>
      <c r="AE183" s="17">
        <f t="shared" si="49"/>
        <v>6</v>
      </c>
      <c r="AF183" s="17">
        <f t="shared" si="50"/>
        <v>2019</v>
      </c>
      <c r="AG183" s="17" t="str">
        <f>IFERROR(VLOOKUP(MID(A183,2,4)*1,[1]Cruces!K:L,2,0),"Verificar")</f>
        <v>Atlántico Sur</v>
      </c>
      <c r="AH183" s="17">
        <f t="shared" ca="1" si="51"/>
        <v>518</v>
      </c>
      <c r="AI183" s="17" t="str">
        <f>IFERROR(VLOOKUP(U183,[1]Cruces!$O$1:$P$6,2,0),"Sin Orden")</f>
        <v>Sin Orden</v>
      </c>
      <c r="AJ183" s="17">
        <f t="shared" si="52"/>
        <v>12</v>
      </c>
      <c r="AK183" s="17">
        <f t="shared" si="53"/>
        <v>8</v>
      </c>
      <c r="AL183" s="17">
        <f t="shared" si="54"/>
        <v>2019</v>
      </c>
      <c r="AM183" s="17">
        <f t="shared" ca="1" si="55"/>
        <v>471</v>
      </c>
      <c r="AN183" s="18" t="str">
        <f>IFERROR(VLOOKUP(R183*1,'[1]Ordenes de Servicio'!G:K,5,0),"No Cruza")</f>
        <v>No Cruza</v>
      </c>
      <c r="AO183" s="17">
        <f t="shared" ca="1" si="56"/>
        <v>471</v>
      </c>
      <c r="AP183" s="17">
        <f t="shared" si="57"/>
        <v>12</v>
      </c>
      <c r="AQ183" s="17">
        <f t="shared" si="58"/>
        <v>8</v>
      </c>
      <c r="AR183" s="17">
        <f t="shared" si="59"/>
        <v>2019</v>
      </c>
      <c r="AS183" s="17">
        <f t="shared" ca="1" si="60"/>
        <v>471</v>
      </c>
      <c r="AT183" s="17" t="str">
        <f t="shared" ca="1" si="63"/>
        <v>Si</v>
      </c>
      <c r="AU183" s="17">
        <f t="shared" si="61"/>
        <v>0</v>
      </c>
      <c r="AV183" s="17" t="str">
        <f>+VLOOKUP(B183,[1]Cruces!S:T,2,0)</f>
        <v>3. Evaluación Técnico Ecónomica</v>
      </c>
    </row>
    <row r="184" spans="1:48" hidden="1" x14ac:dyDescent="0.25">
      <c r="A184" s="17" t="s">
        <v>515</v>
      </c>
      <c r="B184" s="17" t="s">
        <v>68</v>
      </c>
      <c r="C184" s="17">
        <v>0</v>
      </c>
      <c r="D184" s="17">
        <v>0</v>
      </c>
      <c r="E184" s="17" t="s">
        <v>55</v>
      </c>
      <c r="F184" s="17" t="s">
        <v>107</v>
      </c>
      <c r="G184" s="17" t="s">
        <v>516</v>
      </c>
      <c r="H184" s="17">
        <v>3002108900</v>
      </c>
      <c r="I184" s="17" t="s">
        <v>116</v>
      </c>
      <c r="J184" s="17" t="s">
        <v>59</v>
      </c>
      <c r="K184" s="17" t="s">
        <v>97</v>
      </c>
      <c r="L184" s="17" t="s">
        <v>117</v>
      </c>
      <c r="M184" s="17" t="s">
        <v>118</v>
      </c>
      <c r="N184" s="17" t="s">
        <v>75</v>
      </c>
      <c r="O184" s="17">
        <v>20200514</v>
      </c>
      <c r="P184" s="17">
        <v>20200514</v>
      </c>
      <c r="Q184" s="17">
        <v>1180</v>
      </c>
      <c r="R184" s="17">
        <v>0</v>
      </c>
      <c r="S184" s="17"/>
      <c r="T184" s="17" t="s">
        <v>63</v>
      </c>
      <c r="U184" s="17"/>
      <c r="V184" s="17">
        <f t="shared" si="62"/>
        <v>45</v>
      </c>
      <c r="W184" s="17">
        <v>45000</v>
      </c>
      <c r="X184" s="17" t="s">
        <v>64</v>
      </c>
      <c r="Y184" s="17" t="s">
        <v>68</v>
      </c>
      <c r="Z184" s="17">
        <v>20200514</v>
      </c>
      <c r="AA184" s="17" t="s">
        <v>78</v>
      </c>
      <c r="AB184" s="17">
        <v>1</v>
      </c>
      <c r="AC184" s="17" t="str">
        <f>IFERROR(VLOOKUP(A184,[1]Cruces!AJ:AK,2,0),VLOOKUP(CONCATENATE(X184,AA184),[1]Cruces!G:H,2,0))</f>
        <v>Solicitud de Obra</v>
      </c>
      <c r="AD184" s="17">
        <f t="shared" si="48"/>
        <v>14</v>
      </c>
      <c r="AE184" s="17">
        <f t="shared" si="49"/>
        <v>5</v>
      </c>
      <c r="AF184" s="17">
        <f t="shared" si="50"/>
        <v>2020</v>
      </c>
      <c r="AG184" s="17" t="str">
        <f>IFERROR(VLOOKUP(MID(A184,2,4)*1,[1]Cruces!K:L,2,0),"Verificar")</f>
        <v>Atlántico Norte</v>
      </c>
      <c r="AH184" s="17">
        <f t="shared" ca="1" si="51"/>
        <v>195</v>
      </c>
      <c r="AI184" s="17" t="str">
        <f>IFERROR(VLOOKUP(U184,[1]Cruces!$O$1:$P$6,2,0),"Sin Orden")</f>
        <v>Sin Orden</v>
      </c>
      <c r="AJ184" s="17">
        <f t="shared" si="52"/>
        <v>14</v>
      </c>
      <c r="AK184" s="17">
        <f t="shared" si="53"/>
        <v>5</v>
      </c>
      <c r="AL184" s="17">
        <f t="shared" si="54"/>
        <v>2020</v>
      </c>
      <c r="AM184" s="17">
        <f t="shared" ca="1" si="55"/>
        <v>195</v>
      </c>
      <c r="AN184" s="18" t="str">
        <f>IFERROR(VLOOKUP(R184*1,'[1]Ordenes de Servicio'!G:K,5,0),"No Cruza")</f>
        <v>No Cruza</v>
      </c>
      <c r="AO184" s="17">
        <f t="shared" ca="1" si="56"/>
        <v>195</v>
      </c>
      <c r="AP184" s="17">
        <f t="shared" si="57"/>
        <v>14</v>
      </c>
      <c r="AQ184" s="17">
        <f t="shared" si="58"/>
        <v>5</v>
      </c>
      <c r="AR184" s="17">
        <f t="shared" si="59"/>
        <v>2020</v>
      </c>
      <c r="AS184" s="17">
        <f t="shared" ca="1" si="60"/>
        <v>195</v>
      </c>
      <c r="AT184" s="17" t="str">
        <f t="shared" ca="1" si="63"/>
        <v>No</v>
      </c>
      <c r="AU184" s="17">
        <f t="shared" si="61"/>
        <v>0</v>
      </c>
      <c r="AV184" s="17" t="str">
        <f>+VLOOKUP(B184,[1]Cruces!S:T,2,0)</f>
        <v>5. Consultoría / Adjudicación</v>
      </c>
    </row>
    <row r="185" spans="1:48" hidden="1" x14ac:dyDescent="0.25">
      <c r="A185" s="17" t="s">
        <v>517</v>
      </c>
      <c r="B185" s="17" t="s">
        <v>68</v>
      </c>
      <c r="C185" s="17">
        <v>0</v>
      </c>
      <c r="D185" s="17">
        <v>0</v>
      </c>
      <c r="E185" s="17" t="s">
        <v>55</v>
      </c>
      <c r="F185" s="17" t="s">
        <v>126</v>
      </c>
      <c r="G185" s="17" t="s">
        <v>518</v>
      </c>
      <c r="H185" s="17">
        <v>0</v>
      </c>
      <c r="I185" s="17" t="s">
        <v>116</v>
      </c>
      <c r="J185" s="17" t="s">
        <v>59</v>
      </c>
      <c r="K185" s="17" t="s">
        <v>519</v>
      </c>
      <c r="L185" s="17" t="s">
        <v>129</v>
      </c>
      <c r="M185" s="17" t="s">
        <v>130</v>
      </c>
      <c r="N185" s="17" t="s">
        <v>75</v>
      </c>
      <c r="O185" s="17">
        <v>20200701</v>
      </c>
      <c r="P185" s="17">
        <v>20200731</v>
      </c>
      <c r="Q185" s="17">
        <v>7751</v>
      </c>
      <c r="R185" s="17">
        <v>27913790</v>
      </c>
      <c r="S185" s="17" t="s">
        <v>76</v>
      </c>
      <c r="T185" s="17" t="s">
        <v>63</v>
      </c>
      <c r="U185" s="17" t="s">
        <v>91</v>
      </c>
      <c r="V185" s="17">
        <f t="shared" si="62"/>
        <v>50</v>
      </c>
      <c r="W185" s="17">
        <v>50000</v>
      </c>
      <c r="X185" s="17" t="s">
        <v>64</v>
      </c>
      <c r="Y185" s="17" t="s">
        <v>68</v>
      </c>
      <c r="Z185" s="17">
        <v>20200731</v>
      </c>
      <c r="AA185" s="17" t="s">
        <v>78</v>
      </c>
      <c r="AB185" s="17">
        <v>1</v>
      </c>
      <c r="AC185" s="17" t="str">
        <f>IFERROR(VLOOKUP(A185,[1]Cruces!AJ:AK,2,0),VLOOKUP(CONCATENATE(X185,AA185),[1]Cruces!G:H,2,0))</f>
        <v>Solicitud de Obra</v>
      </c>
      <c r="AD185" s="17">
        <f t="shared" si="48"/>
        <v>1</v>
      </c>
      <c r="AE185" s="17">
        <f t="shared" si="49"/>
        <v>7</v>
      </c>
      <c r="AF185" s="17">
        <f t="shared" si="50"/>
        <v>2020</v>
      </c>
      <c r="AG185" s="17" t="str">
        <f>IFERROR(VLOOKUP(MID(A185,2,4)*1,[1]Cruces!K:L,2,0),"Verificar")</f>
        <v>Guajira</v>
      </c>
      <c r="AH185" s="17">
        <f t="shared" ca="1" si="51"/>
        <v>147</v>
      </c>
      <c r="AI185" s="17" t="str">
        <f>IFERROR(VLOOKUP(U185,[1]Cruces!$O$1:$P$6,2,0),"Sin Orden")</f>
        <v>Resuelta</v>
      </c>
      <c r="AJ185" s="17">
        <f t="shared" si="52"/>
        <v>31</v>
      </c>
      <c r="AK185" s="17">
        <f t="shared" si="53"/>
        <v>7</v>
      </c>
      <c r="AL185" s="17">
        <f t="shared" si="54"/>
        <v>2020</v>
      </c>
      <c r="AM185" s="17">
        <f t="shared" ca="1" si="55"/>
        <v>117</v>
      </c>
      <c r="AN185" s="18" t="str">
        <f>IFERROR(VLOOKUP(R185*1,'[1]Ordenes de Servicio'!G:K,5,0),"No Cruza")</f>
        <v>No Cruza</v>
      </c>
      <c r="AO185" s="17">
        <f t="shared" ca="1" si="56"/>
        <v>30</v>
      </c>
      <c r="AP185" s="17">
        <f t="shared" si="57"/>
        <v>31</v>
      </c>
      <c r="AQ185" s="17">
        <f t="shared" si="58"/>
        <v>7</v>
      </c>
      <c r="AR185" s="17">
        <f t="shared" si="59"/>
        <v>2020</v>
      </c>
      <c r="AS185" s="17">
        <f t="shared" ca="1" si="60"/>
        <v>117</v>
      </c>
      <c r="AT185" s="17" t="str">
        <f t="shared" ca="1" si="63"/>
        <v>No</v>
      </c>
      <c r="AU185" s="17">
        <f t="shared" si="61"/>
        <v>0</v>
      </c>
      <c r="AV185" s="17" t="str">
        <f>+VLOOKUP(B185,[1]Cruces!S:T,2,0)</f>
        <v>5. Consultoría / Adjudicación</v>
      </c>
    </row>
    <row r="186" spans="1:48" hidden="1" x14ac:dyDescent="0.25">
      <c r="A186" s="17" t="s">
        <v>7273</v>
      </c>
      <c r="B186" s="17" t="s">
        <v>1943</v>
      </c>
      <c r="C186" s="17">
        <v>0</v>
      </c>
      <c r="D186" s="17">
        <v>0</v>
      </c>
      <c r="E186" s="17" t="s">
        <v>55</v>
      </c>
      <c r="F186" s="17" t="s">
        <v>932</v>
      </c>
      <c r="G186" s="17" t="s">
        <v>7274</v>
      </c>
      <c r="H186" s="17">
        <v>3017552695</v>
      </c>
      <c r="I186" s="17" t="s">
        <v>71</v>
      </c>
      <c r="J186" s="17" t="s">
        <v>59</v>
      </c>
      <c r="K186" s="17" t="s">
        <v>7275</v>
      </c>
      <c r="L186" s="17" t="s">
        <v>7095</v>
      </c>
      <c r="M186" s="17" t="s">
        <v>7096</v>
      </c>
      <c r="N186" s="17" t="s">
        <v>1946</v>
      </c>
      <c r="O186" s="17">
        <v>20201112</v>
      </c>
      <c r="P186" s="17">
        <v>20201112</v>
      </c>
      <c r="Q186" s="17">
        <v>3410</v>
      </c>
      <c r="R186" s="17">
        <v>28281274</v>
      </c>
      <c r="S186" s="17" t="s">
        <v>6601</v>
      </c>
      <c r="T186" s="17" t="s">
        <v>63</v>
      </c>
      <c r="U186" s="17" t="s">
        <v>77</v>
      </c>
      <c r="V186" s="17">
        <f t="shared" si="62"/>
        <v>3</v>
      </c>
      <c r="W186" s="17">
        <v>3000</v>
      </c>
      <c r="X186" s="17" t="s">
        <v>7065</v>
      </c>
      <c r="Y186" s="17" t="s">
        <v>1943</v>
      </c>
      <c r="Z186" s="17">
        <v>20201112</v>
      </c>
      <c r="AA186" s="17" t="s">
        <v>1947</v>
      </c>
      <c r="AB186" s="17">
        <v>1</v>
      </c>
      <c r="AC186" s="17" t="str">
        <f>IFERROR(VLOOKUP(A186,[1]Cruces!AJ:AK,2,0),VLOOKUP(CONCATENATE(X186,AA186),[1]Cruces!G:H,2,0))</f>
        <v>Solicitud por BT</v>
      </c>
      <c r="AD186" s="17">
        <f t="shared" si="48"/>
        <v>12</v>
      </c>
      <c r="AE186" s="17">
        <f t="shared" si="49"/>
        <v>11</v>
      </c>
      <c r="AF186" s="17">
        <f t="shared" si="50"/>
        <v>2020</v>
      </c>
      <c r="AG186" s="17" t="str">
        <f>IFERROR(VLOOKUP(MID(A186,2,4)*1,[1]Cruces!K:L,2,0),"Verificar")</f>
        <v>Magdalena</v>
      </c>
      <c r="AH186" s="17">
        <f t="shared" ca="1" si="51"/>
        <v>13</v>
      </c>
      <c r="AI186" s="17" t="str">
        <f>IFERROR(VLOOKUP(U186,[1]Cruces!$O$1:$P$6,2,0),"Sin Orden")</f>
        <v>Pendiente</v>
      </c>
      <c r="AJ186" s="17">
        <f t="shared" si="52"/>
        <v>12</v>
      </c>
      <c r="AK186" s="17">
        <f t="shared" si="53"/>
        <v>11</v>
      </c>
      <c r="AL186" s="17">
        <f t="shared" si="54"/>
        <v>2020</v>
      </c>
      <c r="AM186" s="17">
        <f t="shared" ca="1" si="55"/>
        <v>13</v>
      </c>
      <c r="AN186" s="18" t="str">
        <f>IFERROR(VLOOKUP(R186*1,'[1]Ordenes de Servicio'!G:K,5,0),"No Cruza")</f>
        <v>No Cruza</v>
      </c>
      <c r="AO186" s="17">
        <f t="shared" ca="1" si="56"/>
        <v>13</v>
      </c>
      <c r="AP186" s="17">
        <f t="shared" si="57"/>
        <v>12</v>
      </c>
      <c r="AQ186" s="17">
        <f t="shared" si="58"/>
        <v>11</v>
      </c>
      <c r="AR186" s="17">
        <f t="shared" si="59"/>
        <v>2020</v>
      </c>
      <c r="AS186" s="17">
        <f t="shared" ca="1" si="60"/>
        <v>13</v>
      </c>
      <c r="AT186" s="17" t="str">
        <f t="shared" ca="1" si="63"/>
        <v>No</v>
      </c>
      <c r="AU186" s="17">
        <f t="shared" si="61"/>
        <v>0</v>
      </c>
      <c r="AV186" s="17" t="str">
        <f>+VLOOKUP(B186,[1]Cruces!S:T,2,0)</f>
        <v>7. Ejecución en Campo OS BT</v>
      </c>
    </row>
    <row r="187" spans="1:48" hidden="1" x14ac:dyDescent="0.25">
      <c r="A187" s="17" t="s">
        <v>7276</v>
      </c>
      <c r="B187" s="17" t="s">
        <v>1683</v>
      </c>
      <c r="C187" s="17">
        <v>0</v>
      </c>
      <c r="D187" s="17">
        <v>0</v>
      </c>
      <c r="E187" s="17" t="s">
        <v>55</v>
      </c>
      <c r="F187" s="17" t="s">
        <v>126</v>
      </c>
      <c r="G187" s="17" t="s">
        <v>7277</v>
      </c>
      <c r="H187" s="17">
        <v>3022264322</v>
      </c>
      <c r="I187" s="17" t="s">
        <v>116</v>
      </c>
      <c r="J187" s="17" t="s">
        <v>59</v>
      </c>
      <c r="K187" s="17" t="s">
        <v>97</v>
      </c>
      <c r="L187" s="17" t="s">
        <v>7278</v>
      </c>
      <c r="M187" s="17" t="s">
        <v>7279</v>
      </c>
      <c r="N187" s="17" t="s">
        <v>1686</v>
      </c>
      <c r="O187" s="17">
        <v>20200806</v>
      </c>
      <c r="P187" s="17">
        <v>20200806</v>
      </c>
      <c r="Q187" s="17">
        <v>3330</v>
      </c>
      <c r="R187" s="17">
        <v>0</v>
      </c>
      <c r="S187" s="17"/>
      <c r="T187" s="17" t="s">
        <v>63</v>
      </c>
      <c r="U187" s="17"/>
      <c r="V187" s="17">
        <f t="shared" si="62"/>
        <v>3</v>
      </c>
      <c r="W187" s="17">
        <v>3000</v>
      </c>
      <c r="X187" s="17" t="s">
        <v>7065</v>
      </c>
      <c r="Y187" s="17" t="s">
        <v>150</v>
      </c>
      <c r="Z187" s="17">
        <v>20200813</v>
      </c>
      <c r="AA187" s="17" t="s">
        <v>1947</v>
      </c>
      <c r="AB187" s="17">
        <v>1</v>
      </c>
      <c r="AC187" s="17" t="str">
        <f>IFERROR(VLOOKUP(A187,[1]Cruces!AJ:AK,2,0),VLOOKUP(CONCATENATE(X187,AA187),[1]Cruces!G:H,2,0))</f>
        <v>Solicitud por BT</v>
      </c>
      <c r="AD187" s="17">
        <f t="shared" si="48"/>
        <v>6</v>
      </c>
      <c r="AE187" s="17">
        <f t="shared" si="49"/>
        <v>8</v>
      </c>
      <c r="AF187" s="17">
        <f t="shared" si="50"/>
        <v>2020</v>
      </c>
      <c r="AG187" s="17" t="str">
        <f>IFERROR(VLOOKUP(MID(A187,2,4)*1,[1]Cruces!K:L,2,0),"Verificar")</f>
        <v>Guajira</v>
      </c>
      <c r="AH187" s="17">
        <f t="shared" ca="1" si="51"/>
        <v>111</v>
      </c>
      <c r="AI187" s="17" t="str">
        <f>IFERROR(VLOOKUP(U187,[1]Cruces!$O$1:$P$6,2,0),"Sin Orden")</f>
        <v>Sin Orden</v>
      </c>
      <c r="AJ187" s="17">
        <f t="shared" si="52"/>
        <v>13</v>
      </c>
      <c r="AK187" s="17">
        <f t="shared" si="53"/>
        <v>8</v>
      </c>
      <c r="AL187" s="17">
        <f t="shared" si="54"/>
        <v>2020</v>
      </c>
      <c r="AM187" s="17">
        <f t="shared" ca="1" si="55"/>
        <v>104</v>
      </c>
      <c r="AN187" s="18" t="str">
        <f>IFERROR(VLOOKUP(R187*1,'[1]Ordenes de Servicio'!G:K,5,0),"No Cruza")</f>
        <v>No Cruza</v>
      </c>
      <c r="AO187" s="17">
        <f t="shared" ca="1" si="56"/>
        <v>104</v>
      </c>
      <c r="AP187" s="17">
        <f t="shared" si="57"/>
        <v>6</v>
      </c>
      <c r="AQ187" s="17">
        <f t="shared" si="58"/>
        <v>8</v>
      </c>
      <c r="AR187" s="17">
        <f t="shared" si="59"/>
        <v>2020</v>
      </c>
      <c r="AS187" s="17">
        <f t="shared" ca="1" si="60"/>
        <v>111</v>
      </c>
      <c r="AT187" s="17" t="str">
        <f t="shared" ca="1" si="63"/>
        <v>No</v>
      </c>
      <c r="AU187" s="17">
        <f t="shared" si="61"/>
        <v>7</v>
      </c>
      <c r="AV187" s="17" t="str">
        <f>+VLOOKUP(B187,[1]Cruces!S:T,2,0)</f>
        <v>1. Solicitud</v>
      </c>
    </row>
    <row r="188" spans="1:48" hidden="1" x14ac:dyDescent="0.25">
      <c r="A188" s="17" t="s">
        <v>520</v>
      </c>
      <c r="B188" s="17" t="s">
        <v>54</v>
      </c>
      <c r="C188" s="17">
        <v>0</v>
      </c>
      <c r="D188" s="17">
        <v>0</v>
      </c>
      <c r="E188" s="17" t="s">
        <v>55</v>
      </c>
      <c r="F188" s="17" t="s">
        <v>126</v>
      </c>
      <c r="G188" s="17" t="s">
        <v>521</v>
      </c>
      <c r="H188" s="17">
        <v>0</v>
      </c>
      <c r="I188" s="17" t="s">
        <v>71</v>
      </c>
      <c r="J188" s="17" t="s">
        <v>59</v>
      </c>
      <c r="K188" s="17" t="s">
        <v>522</v>
      </c>
      <c r="L188" s="17" t="s">
        <v>129</v>
      </c>
      <c r="M188" s="17" t="s">
        <v>130</v>
      </c>
      <c r="N188" s="17" t="s">
        <v>62</v>
      </c>
      <c r="O188" s="17">
        <v>20201021</v>
      </c>
      <c r="P188" s="17">
        <v>20201029</v>
      </c>
      <c r="Q188" s="17">
        <v>9331</v>
      </c>
      <c r="R188" s="17">
        <v>28244809</v>
      </c>
      <c r="S188" s="17" t="s">
        <v>100</v>
      </c>
      <c r="T188" s="17" t="s">
        <v>63</v>
      </c>
      <c r="U188" s="17" t="s">
        <v>91</v>
      </c>
      <c r="V188" s="17">
        <f t="shared" si="62"/>
        <v>15</v>
      </c>
      <c r="W188" s="17">
        <v>15000</v>
      </c>
      <c r="X188" s="17" t="s">
        <v>64</v>
      </c>
      <c r="Y188" s="17" t="s">
        <v>65</v>
      </c>
      <c r="Z188" s="17">
        <v>20201029</v>
      </c>
      <c r="AA188" s="17" t="s">
        <v>78</v>
      </c>
      <c r="AB188" s="17">
        <v>1</v>
      </c>
      <c r="AC188" s="17" t="str">
        <f>IFERROR(VLOOKUP(A188,[1]Cruces!AJ:AK,2,0),VLOOKUP(CONCATENATE(X188,AA188),[1]Cruces!G:H,2,0))</f>
        <v>Solicitud de Obra</v>
      </c>
      <c r="AD188" s="17">
        <f t="shared" si="48"/>
        <v>21</v>
      </c>
      <c r="AE188" s="17">
        <f t="shared" si="49"/>
        <v>10</v>
      </c>
      <c r="AF188" s="17">
        <f t="shared" si="50"/>
        <v>2020</v>
      </c>
      <c r="AG188" s="17" t="str">
        <f>IFERROR(VLOOKUP(MID(A188,2,4)*1,[1]Cruces!K:L,2,0),"Verificar")</f>
        <v>Guajira</v>
      </c>
      <c r="AH188" s="17">
        <f t="shared" ca="1" si="51"/>
        <v>35</v>
      </c>
      <c r="AI188" s="17" t="str">
        <f>IFERROR(VLOOKUP(U188,[1]Cruces!$O$1:$P$6,2,0),"Sin Orden")</f>
        <v>Resuelta</v>
      </c>
      <c r="AJ188" s="17">
        <f t="shared" si="52"/>
        <v>29</v>
      </c>
      <c r="AK188" s="17">
        <f t="shared" si="53"/>
        <v>10</v>
      </c>
      <c r="AL188" s="17">
        <f t="shared" si="54"/>
        <v>2020</v>
      </c>
      <c r="AM188" s="17">
        <f t="shared" ca="1" si="55"/>
        <v>27</v>
      </c>
      <c r="AN188" s="18" t="str">
        <f>IFERROR(VLOOKUP(R188*1,'[1]Ordenes de Servicio'!G:K,5,0),"No Cruza")</f>
        <v>No Cruza</v>
      </c>
      <c r="AO188" s="17">
        <f t="shared" ca="1" si="56"/>
        <v>8</v>
      </c>
      <c r="AP188" s="17">
        <f t="shared" si="57"/>
        <v>29</v>
      </c>
      <c r="AQ188" s="17">
        <f t="shared" si="58"/>
        <v>10</v>
      </c>
      <c r="AR188" s="17">
        <f t="shared" si="59"/>
        <v>2020</v>
      </c>
      <c r="AS188" s="17">
        <f t="shared" ca="1" si="60"/>
        <v>27</v>
      </c>
      <c r="AT188" s="17" t="str">
        <f t="shared" ca="1" si="63"/>
        <v>No</v>
      </c>
      <c r="AU188" s="17">
        <f t="shared" si="61"/>
        <v>0</v>
      </c>
      <c r="AV188" s="17" t="str">
        <f>+VLOOKUP(B188,[1]Cruces!S:T,2,0)</f>
        <v>4. Presupuesto de Obra</v>
      </c>
    </row>
    <row r="189" spans="1:48" hidden="1" x14ac:dyDescent="0.25">
      <c r="A189" s="17" t="s">
        <v>523</v>
      </c>
      <c r="B189" s="17" t="s">
        <v>54</v>
      </c>
      <c r="C189" s="17">
        <v>4024834</v>
      </c>
      <c r="D189" s="17">
        <v>36131633</v>
      </c>
      <c r="E189" s="17" t="s">
        <v>93</v>
      </c>
      <c r="F189" s="17" t="s">
        <v>81</v>
      </c>
      <c r="G189" s="17" t="s">
        <v>524</v>
      </c>
      <c r="H189" s="17">
        <v>3176653836</v>
      </c>
      <c r="I189" s="17" t="s">
        <v>71</v>
      </c>
      <c r="J189" s="17" t="s">
        <v>525</v>
      </c>
      <c r="K189" s="17" t="s">
        <v>526</v>
      </c>
      <c r="L189" s="17" t="s">
        <v>85</v>
      </c>
      <c r="M189" s="17" t="s">
        <v>86</v>
      </c>
      <c r="N189" s="17" t="s">
        <v>62</v>
      </c>
      <c r="O189" s="17">
        <v>20200827</v>
      </c>
      <c r="P189" s="17">
        <v>20201019</v>
      </c>
      <c r="Q189" s="17">
        <v>9342</v>
      </c>
      <c r="R189" s="17">
        <v>28230764</v>
      </c>
      <c r="S189" s="17" t="s">
        <v>100</v>
      </c>
      <c r="T189" s="17" t="s">
        <v>63</v>
      </c>
      <c r="U189" s="17" t="s">
        <v>91</v>
      </c>
      <c r="V189" s="17">
        <f t="shared" si="62"/>
        <v>150</v>
      </c>
      <c r="W189" s="17">
        <v>150000</v>
      </c>
      <c r="X189" s="17" t="s">
        <v>89</v>
      </c>
      <c r="Y189" s="17" t="s">
        <v>65</v>
      </c>
      <c r="Z189" s="17">
        <v>20201019</v>
      </c>
      <c r="AA189" s="17" t="s">
        <v>101</v>
      </c>
      <c r="AB189" s="17">
        <v>1</v>
      </c>
      <c r="AC189" s="17" t="str">
        <f>IFERROR(VLOOKUP(A189,[1]Cruces!AJ:AK,2,0),VLOOKUP(CONCATENATE(X189,AA189),[1]Cruces!G:H,2,0))</f>
        <v>Solicitud de Obra</v>
      </c>
      <c r="AD189" s="17">
        <f t="shared" si="48"/>
        <v>27</v>
      </c>
      <c r="AE189" s="17">
        <f t="shared" si="49"/>
        <v>8</v>
      </c>
      <c r="AF189" s="17">
        <f t="shared" si="50"/>
        <v>2020</v>
      </c>
      <c r="AG189" s="17" t="str">
        <f>IFERROR(VLOOKUP(MID(A189,2,4)*1,[1]Cruces!K:L,2,0),"Verificar")</f>
        <v>Magdalena</v>
      </c>
      <c r="AH189" s="17">
        <f t="shared" ca="1" si="51"/>
        <v>90</v>
      </c>
      <c r="AI189" s="17" t="str">
        <f>IFERROR(VLOOKUP(U189,[1]Cruces!$O$1:$P$6,2,0),"Sin Orden")</f>
        <v>Resuelta</v>
      </c>
      <c r="AJ189" s="17">
        <f t="shared" si="52"/>
        <v>19</v>
      </c>
      <c r="AK189" s="17">
        <f t="shared" si="53"/>
        <v>10</v>
      </c>
      <c r="AL189" s="17">
        <f t="shared" si="54"/>
        <v>2020</v>
      </c>
      <c r="AM189" s="17">
        <f t="shared" ca="1" si="55"/>
        <v>37</v>
      </c>
      <c r="AN189" s="18" t="str">
        <f>IFERROR(VLOOKUP(R189*1,'[1]Ordenes de Servicio'!G:K,5,0),"No Cruza")</f>
        <v>No Cruza</v>
      </c>
      <c r="AO189" s="17">
        <f t="shared" ca="1" si="56"/>
        <v>53</v>
      </c>
      <c r="AP189" s="17">
        <f t="shared" si="57"/>
        <v>19</v>
      </c>
      <c r="AQ189" s="17">
        <f t="shared" si="58"/>
        <v>10</v>
      </c>
      <c r="AR189" s="17">
        <f t="shared" si="59"/>
        <v>2020</v>
      </c>
      <c r="AS189" s="17">
        <f t="shared" ca="1" si="60"/>
        <v>37</v>
      </c>
      <c r="AT189" s="17" t="str">
        <f t="shared" ca="1" si="63"/>
        <v>No</v>
      </c>
      <c r="AU189" s="17">
        <f t="shared" si="61"/>
        <v>0</v>
      </c>
      <c r="AV189" s="17" t="str">
        <f>+VLOOKUP(B189,[1]Cruces!S:T,2,0)</f>
        <v>4. Presupuesto de Obra</v>
      </c>
    </row>
    <row r="190" spans="1:48" hidden="1" x14ac:dyDescent="0.25">
      <c r="A190" s="17" t="s">
        <v>527</v>
      </c>
      <c r="B190" s="17" t="s">
        <v>54</v>
      </c>
      <c r="C190" s="17">
        <v>8943071</v>
      </c>
      <c r="D190" s="17">
        <v>36049393</v>
      </c>
      <c r="E190" s="17" t="s">
        <v>93</v>
      </c>
      <c r="F190" s="17" t="s">
        <v>81</v>
      </c>
      <c r="G190" s="17" t="s">
        <v>528</v>
      </c>
      <c r="H190" s="17">
        <v>3205491626</v>
      </c>
      <c r="I190" s="17" t="s">
        <v>182</v>
      </c>
      <c r="J190" s="17" t="s">
        <v>529</v>
      </c>
      <c r="K190" s="17" t="s">
        <v>530</v>
      </c>
      <c r="L190" s="17" t="s">
        <v>215</v>
      </c>
      <c r="M190" s="17" t="s">
        <v>216</v>
      </c>
      <c r="N190" s="17" t="s">
        <v>62</v>
      </c>
      <c r="O190" s="17">
        <v>20200319</v>
      </c>
      <c r="P190" s="17">
        <v>20200319</v>
      </c>
      <c r="Q190" s="17">
        <v>3410</v>
      </c>
      <c r="R190" s="17">
        <v>0</v>
      </c>
      <c r="S190" s="17"/>
      <c r="T190" s="17" t="s">
        <v>63</v>
      </c>
      <c r="U190" s="17"/>
      <c r="V190" s="17">
        <f t="shared" si="62"/>
        <v>700</v>
      </c>
      <c r="W190" s="17">
        <v>700000</v>
      </c>
      <c r="X190" s="17" t="s">
        <v>89</v>
      </c>
      <c r="Y190" s="17" t="s">
        <v>65</v>
      </c>
      <c r="Z190" s="17">
        <v>20200319</v>
      </c>
      <c r="AA190" s="17" t="s">
        <v>101</v>
      </c>
      <c r="AB190" s="17">
        <v>1</v>
      </c>
      <c r="AC190" s="17" t="str">
        <f>IFERROR(VLOOKUP(A190,[1]Cruces!AJ:AK,2,0),VLOOKUP(CONCATENATE(X190,AA190),[1]Cruces!G:H,2,0))</f>
        <v>Solicitud de Obra</v>
      </c>
      <c r="AD190" s="17">
        <f t="shared" si="48"/>
        <v>19</v>
      </c>
      <c r="AE190" s="17">
        <f t="shared" si="49"/>
        <v>3</v>
      </c>
      <c r="AF190" s="17">
        <f t="shared" si="50"/>
        <v>2020</v>
      </c>
      <c r="AG190" s="17" t="str">
        <f>IFERROR(VLOOKUP(MID(A190,2,4)*1,[1]Cruces!K:L,2,0),"Verificar")</f>
        <v>Magdalena</v>
      </c>
      <c r="AH190" s="17">
        <f t="shared" ca="1" si="51"/>
        <v>251</v>
      </c>
      <c r="AI190" s="17" t="str">
        <f>IFERROR(VLOOKUP(U190,[1]Cruces!$O$1:$P$6,2,0),"Sin Orden")</f>
        <v>Sin Orden</v>
      </c>
      <c r="AJ190" s="17">
        <f t="shared" si="52"/>
        <v>19</v>
      </c>
      <c r="AK190" s="17">
        <f t="shared" si="53"/>
        <v>3</v>
      </c>
      <c r="AL190" s="17">
        <f t="shared" si="54"/>
        <v>2020</v>
      </c>
      <c r="AM190" s="17">
        <f t="shared" ca="1" si="55"/>
        <v>251</v>
      </c>
      <c r="AN190" s="18" t="str">
        <f>IFERROR(VLOOKUP(R190*1,'[1]Ordenes de Servicio'!G:K,5,0),"No Cruza")</f>
        <v>No Cruza</v>
      </c>
      <c r="AO190" s="17">
        <f t="shared" ca="1" si="56"/>
        <v>251</v>
      </c>
      <c r="AP190" s="17">
        <f t="shared" si="57"/>
        <v>19</v>
      </c>
      <c r="AQ190" s="17">
        <f t="shared" si="58"/>
        <v>3</v>
      </c>
      <c r="AR190" s="17">
        <f t="shared" si="59"/>
        <v>2020</v>
      </c>
      <c r="AS190" s="17">
        <f t="shared" ca="1" si="60"/>
        <v>251</v>
      </c>
      <c r="AT190" s="17" t="str">
        <f t="shared" ca="1" si="63"/>
        <v>No</v>
      </c>
      <c r="AU190" s="17">
        <f t="shared" si="61"/>
        <v>0</v>
      </c>
      <c r="AV190" s="17" t="str">
        <f>+VLOOKUP(B190,[1]Cruces!S:T,2,0)</f>
        <v>4. Presupuesto de Obra</v>
      </c>
    </row>
    <row r="191" spans="1:48" x14ac:dyDescent="0.25">
      <c r="A191" s="17" t="s">
        <v>531</v>
      </c>
      <c r="B191" s="17" t="s">
        <v>80</v>
      </c>
      <c r="C191" s="17">
        <v>1313655</v>
      </c>
      <c r="D191" s="17">
        <v>0</v>
      </c>
      <c r="E191" s="17" t="s">
        <v>55</v>
      </c>
      <c r="F191" s="17" t="s">
        <v>81</v>
      </c>
      <c r="G191" s="17" t="s">
        <v>532</v>
      </c>
      <c r="H191" s="17">
        <v>3014137345</v>
      </c>
      <c r="I191" s="17" t="s">
        <v>71</v>
      </c>
      <c r="J191" s="17" t="s">
        <v>59</v>
      </c>
      <c r="K191" s="17" t="s">
        <v>97</v>
      </c>
      <c r="L191" s="17" t="s">
        <v>85</v>
      </c>
      <c r="M191" s="17" t="s">
        <v>86</v>
      </c>
      <c r="N191" s="17" t="s">
        <v>87</v>
      </c>
      <c r="O191" s="17">
        <v>20200311</v>
      </c>
      <c r="P191" s="17">
        <v>20201024</v>
      </c>
      <c r="Q191" s="17">
        <v>9341</v>
      </c>
      <c r="R191" s="17">
        <v>27591091</v>
      </c>
      <c r="S191" s="17" t="s">
        <v>76</v>
      </c>
      <c r="T191" s="17" t="s">
        <v>63</v>
      </c>
      <c r="U191" s="17" t="s">
        <v>88</v>
      </c>
      <c r="V191" s="17">
        <f t="shared" si="62"/>
        <v>75</v>
      </c>
      <c r="W191" s="17">
        <v>75000</v>
      </c>
      <c r="X191" s="17" t="s">
        <v>89</v>
      </c>
      <c r="Y191" s="17" t="s">
        <v>90</v>
      </c>
      <c r="Z191" s="17">
        <v>20201024</v>
      </c>
      <c r="AA191" s="17" t="s">
        <v>78</v>
      </c>
      <c r="AB191" s="17">
        <v>1</v>
      </c>
      <c r="AC191" s="17" t="str">
        <f>IFERROR(VLOOKUP(A191,[1]Cruces!AJ:AK,2,0),VLOOKUP(CONCATENATE(X191,AA191),[1]Cruces!G:H,2,0))</f>
        <v>Solicitud de Obra</v>
      </c>
      <c r="AD191" s="17">
        <f t="shared" si="48"/>
        <v>11</v>
      </c>
      <c r="AE191" s="17">
        <f t="shared" si="49"/>
        <v>3</v>
      </c>
      <c r="AF191" s="17">
        <f t="shared" si="50"/>
        <v>2020</v>
      </c>
      <c r="AG191" s="17" t="str">
        <f>IFERROR(VLOOKUP(MID(A191,2,4)*1,[1]Cruces!K:L,2,0),"Verificar")</f>
        <v>Magdalena</v>
      </c>
      <c r="AH191" s="17">
        <f t="shared" ca="1" si="51"/>
        <v>259</v>
      </c>
      <c r="AI191" s="17" t="str">
        <f>IFERROR(VLOOKUP(U191,[1]Cruces!$O$1:$P$6,2,0),"Sin Orden")</f>
        <v>Resuelta</v>
      </c>
      <c r="AJ191" s="17">
        <f t="shared" si="52"/>
        <v>24</v>
      </c>
      <c r="AK191" s="17">
        <f t="shared" si="53"/>
        <v>10</v>
      </c>
      <c r="AL191" s="17">
        <f t="shared" si="54"/>
        <v>2020</v>
      </c>
      <c r="AM191" s="17">
        <f t="shared" ca="1" si="55"/>
        <v>32</v>
      </c>
      <c r="AN191" s="18" t="str">
        <f>IFERROR(VLOOKUP(R191*1,'[1]Ordenes de Servicio'!G:K,5,0),"No Cruza")</f>
        <v>No Cruza</v>
      </c>
      <c r="AO191" s="17">
        <f t="shared" ca="1" si="56"/>
        <v>227</v>
      </c>
      <c r="AP191" s="17">
        <f t="shared" si="57"/>
        <v>24</v>
      </c>
      <c r="AQ191" s="17">
        <f t="shared" si="58"/>
        <v>10</v>
      </c>
      <c r="AR191" s="17">
        <f t="shared" si="59"/>
        <v>2020</v>
      </c>
      <c r="AS191" s="17">
        <f t="shared" ca="1" si="60"/>
        <v>32</v>
      </c>
      <c r="AT191" s="17" t="str">
        <f t="shared" ca="1" si="63"/>
        <v>No</v>
      </c>
      <c r="AU191" s="17">
        <f t="shared" si="61"/>
        <v>0</v>
      </c>
      <c r="AV191" s="17" t="str">
        <f>+VLOOKUP(B191,[1]Cruces!S:T,2,0)</f>
        <v>8. Puesta en Servicio</v>
      </c>
    </row>
    <row r="192" spans="1:48" x14ac:dyDescent="0.25">
      <c r="A192" s="17" t="s">
        <v>533</v>
      </c>
      <c r="B192" s="17" t="s">
        <v>253</v>
      </c>
      <c r="C192" s="17">
        <v>4089166</v>
      </c>
      <c r="D192" s="17">
        <v>0</v>
      </c>
      <c r="E192" s="17" t="s">
        <v>55</v>
      </c>
      <c r="F192" s="17" t="s">
        <v>56</v>
      </c>
      <c r="G192" s="17" t="s">
        <v>534</v>
      </c>
      <c r="H192" s="17">
        <v>3008144420</v>
      </c>
      <c r="I192" s="17" t="s">
        <v>71</v>
      </c>
      <c r="J192" s="17" t="s">
        <v>59</v>
      </c>
      <c r="K192" s="17" t="s">
        <v>535</v>
      </c>
      <c r="L192" s="17" t="s">
        <v>536</v>
      </c>
      <c r="M192" s="17" t="s">
        <v>537</v>
      </c>
      <c r="N192" s="17" t="s">
        <v>257</v>
      </c>
      <c r="O192" s="17">
        <v>20191226</v>
      </c>
      <c r="P192" s="17">
        <v>20191226</v>
      </c>
      <c r="Q192" s="17">
        <v>1170</v>
      </c>
      <c r="R192" s="17">
        <v>0</v>
      </c>
      <c r="S192" s="17"/>
      <c r="T192" s="17" t="s">
        <v>63</v>
      </c>
      <c r="U192" s="17"/>
      <c r="V192" s="17">
        <f t="shared" si="62"/>
        <v>75</v>
      </c>
      <c r="W192" s="17">
        <v>75000</v>
      </c>
      <c r="X192" s="17" t="s">
        <v>89</v>
      </c>
      <c r="Y192" s="17" t="s">
        <v>253</v>
      </c>
      <c r="Z192" s="17">
        <v>20191226</v>
      </c>
      <c r="AA192" s="17" t="s">
        <v>335</v>
      </c>
      <c r="AB192" s="17">
        <v>1</v>
      </c>
      <c r="AC192" s="17" t="str">
        <f>IFERROR(VLOOKUP(A192,[1]Cruces!AJ:AK,2,0),VLOOKUP(CONCATENATE(X192,AA192),[1]Cruces!G:H,2,0))</f>
        <v>Solicitud de Obra</v>
      </c>
      <c r="AD192" s="17">
        <f t="shared" si="48"/>
        <v>26</v>
      </c>
      <c r="AE192" s="17">
        <f t="shared" si="49"/>
        <v>12</v>
      </c>
      <c r="AF192" s="17">
        <f t="shared" si="50"/>
        <v>2019</v>
      </c>
      <c r="AG192" s="17" t="str">
        <f>IFERROR(VLOOKUP(MID(A192,2,4)*1,[1]Cruces!K:L,2,0),"Verificar")</f>
        <v>Atlántico Norte</v>
      </c>
      <c r="AH192" s="17">
        <f t="shared" ca="1" si="51"/>
        <v>335</v>
      </c>
      <c r="AI192" s="17" t="str">
        <f>IFERROR(VLOOKUP(U192,[1]Cruces!$O$1:$P$6,2,0),"Sin Orden")</f>
        <v>Sin Orden</v>
      </c>
      <c r="AJ192" s="17">
        <f t="shared" si="52"/>
        <v>26</v>
      </c>
      <c r="AK192" s="17">
        <f t="shared" si="53"/>
        <v>12</v>
      </c>
      <c r="AL192" s="17">
        <f t="shared" si="54"/>
        <v>2019</v>
      </c>
      <c r="AM192" s="17">
        <f t="shared" ca="1" si="55"/>
        <v>335</v>
      </c>
      <c r="AN192" s="18" t="str">
        <f>IFERROR(VLOOKUP(R192*1,'[1]Ordenes de Servicio'!G:K,5,0),"No Cruza")</f>
        <v>No Cruza</v>
      </c>
      <c r="AO192" s="17">
        <f t="shared" ca="1" si="56"/>
        <v>335</v>
      </c>
      <c r="AP192" s="17">
        <f t="shared" si="57"/>
        <v>26</v>
      </c>
      <c r="AQ192" s="17">
        <f t="shared" si="58"/>
        <v>12</v>
      </c>
      <c r="AR192" s="17">
        <f t="shared" si="59"/>
        <v>2019</v>
      </c>
      <c r="AS192" s="17">
        <f t="shared" ca="1" si="60"/>
        <v>335</v>
      </c>
      <c r="AT192" s="17" t="str">
        <f t="shared" ca="1" si="63"/>
        <v>No</v>
      </c>
      <c r="AU192" s="17">
        <f t="shared" si="61"/>
        <v>0</v>
      </c>
      <c r="AV192" s="17" t="str">
        <f>+VLOOKUP(B192,[1]Cruces!S:T,2,0)</f>
        <v>9. Contratación</v>
      </c>
    </row>
    <row r="193" spans="1:48" hidden="1" x14ac:dyDescent="0.25">
      <c r="A193" s="17" t="s">
        <v>538</v>
      </c>
      <c r="B193" s="17" t="s">
        <v>54</v>
      </c>
      <c r="C193" s="17">
        <v>1361043</v>
      </c>
      <c r="D193" s="17">
        <v>0</v>
      </c>
      <c r="E193" s="17" t="s">
        <v>55</v>
      </c>
      <c r="F193" s="17" t="s">
        <v>163</v>
      </c>
      <c r="G193" s="17" t="s">
        <v>539</v>
      </c>
      <c r="H193" s="17" t="s">
        <v>540</v>
      </c>
      <c r="I193" s="17" t="s">
        <v>116</v>
      </c>
      <c r="J193" s="17" t="s">
        <v>59</v>
      </c>
      <c r="K193" s="17" t="s">
        <v>97</v>
      </c>
      <c r="L193" s="17" t="s">
        <v>111</v>
      </c>
      <c r="M193" s="17" t="s">
        <v>112</v>
      </c>
      <c r="N193" s="17" t="s">
        <v>62</v>
      </c>
      <c r="O193" s="17">
        <v>20201015</v>
      </c>
      <c r="P193" s="17">
        <v>20201016</v>
      </c>
      <c r="Q193" s="17">
        <v>1110</v>
      </c>
      <c r="R193" s="17">
        <v>28235494</v>
      </c>
      <c r="S193" s="17" t="s">
        <v>100</v>
      </c>
      <c r="T193" s="17" t="s">
        <v>63</v>
      </c>
      <c r="U193" s="17" t="s">
        <v>91</v>
      </c>
      <c r="V193" s="17">
        <f t="shared" si="62"/>
        <v>75</v>
      </c>
      <c r="W193" s="17">
        <v>75000</v>
      </c>
      <c r="X193" s="17" t="s">
        <v>89</v>
      </c>
      <c r="Y193" s="17" t="s">
        <v>65</v>
      </c>
      <c r="Z193" s="17">
        <v>20201016</v>
      </c>
      <c r="AA193" s="17" t="s">
        <v>78</v>
      </c>
      <c r="AB193" s="17">
        <v>1</v>
      </c>
      <c r="AC193" s="17" t="str">
        <f>IFERROR(VLOOKUP(A193,[1]Cruces!AJ:AK,2,0),VLOOKUP(CONCATENATE(X193,AA193),[1]Cruces!G:H,2,0))</f>
        <v>Solicitud de Obra</v>
      </c>
      <c r="AD193" s="17">
        <f t="shared" si="48"/>
        <v>15</v>
      </c>
      <c r="AE193" s="17">
        <f t="shared" si="49"/>
        <v>10</v>
      </c>
      <c r="AF193" s="17">
        <f t="shared" si="50"/>
        <v>2020</v>
      </c>
      <c r="AG193" s="17" t="str">
        <f>IFERROR(VLOOKUP(MID(A193,2,4)*1,[1]Cruces!K:L,2,0),"Verificar")</f>
        <v>Atlántico Norte</v>
      </c>
      <c r="AH193" s="17">
        <f t="shared" ca="1" si="51"/>
        <v>41</v>
      </c>
      <c r="AI193" s="17" t="str">
        <f>IFERROR(VLOOKUP(U193,[1]Cruces!$O$1:$P$6,2,0),"Sin Orden")</f>
        <v>Resuelta</v>
      </c>
      <c r="AJ193" s="17">
        <f t="shared" si="52"/>
        <v>16</v>
      </c>
      <c r="AK193" s="17">
        <f t="shared" si="53"/>
        <v>10</v>
      </c>
      <c r="AL193" s="17">
        <f t="shared" si="54"/>
        <v>2020</v>
      </c>
      <c r="AM193" s="17">
        <f t="shared" ca="1" si="55"/>
        <v>40</v>
      </c>
      <c r="AN193" s="18" t="str">
        <f>IFERROR(VLOOKUP(R193*1,'[1]Ordenes de Servicio'!G:K,5,0),"No Cruza")</f>
        <v>No Cruza</v>
      </c>
      <c r="AO193" s="17">
        <f t="shared" ca="1" si="56"/>
        <v>1</v>
      </c>
      <c r="AP193" s="17">
        <f t="shared" si="57"/>
        <v>16</v>
      </c>
      <c r="AQ193" s="17">
        <f t="shared" si="58"/>
        <v>10</v>
      </c>
      <c r="AR193" s="17">
        <f t="shared" si="59"/>
        <v>2020</v>
      </c>
      <c r="AS193" s="17">
        <f t="shared" ca="1" si="60"/>
        <v>40</v>
      </c>
      <c r="AT193" s="17" t="str">
        <f t="shared" ca="1" si="63"/>
        <v>No</v>
      </c>
      <c r="AU193" s="17">
        <f t="shared" si="61"/>
        <v>0</v>
      </c>
      <c r="AV193" s="17" t="str">
        <f>+VLOOKUP(B193,[1]Cruces!S:T,2,0)</f>
        <v>4. Presupuesto de Obra</v>
      </c>
    </row>
    <row r="194" spans="1:48" hidden="1" x14ac:dyDescent="0.25">
      <c r="A194" s="17" t="s">
        <v>7280</v>
      </c>
      <c r="B194" s="17" t="s">
        <v>6595</v>
      </c>
      <c r="C194" s="17">
        <v>2950797</v>
      </c>
      <c r="D194" s="17">
        <v>20138258</v>
      </c>
      <c r="E194" s="17" t="s">
        <v>93</v>
      </c>
      <c r="F194" s="17" t="s">
        <v>7082</v>
      </c>
      <c r="G194" s="17" t="s">
        <v>7281</v>
      </c>
      <c r="H194" s="17">
        <v>3057731987</v>
      </c>
      <c r="I194" s="17" t="s">
        <v>71</v>
      </c>
      <c r="J194" s="17" t="s">
        <v>7282</v>
      </c>
      <c r="K194" s="17" t="s">
        <v>7283</v>
      </c>
      <c r="L194" s="17" t="s">
        <v>7253</v>
      </c>
      <c r="M194" s="17" t="s">
        <v>7254</v>
      </c>
      <c r="N194" s="17" t="s">
        <v>6600</v>
      </c>
      <c r="O194" s="17">
        <v>20201106</v>
      </c>
      <c r="P194" s="17">
        <v>20201113</v>
      </c>
      <c r="Q194" s="17">
        <v>1110</v>
      </c>
      <c r="R194" s="17">
        <v>28271446</v>
      </c>
      <c r="S194" s="17" t="s">
        <v>7072</v>
      </c>
      <c r="T194" s="17" t="s">
        <v>63</v>
      </c>
      <c r="U194" s="17" t="s">
        <v>91</v>
      </c>
      <c r="V194" s="17">
        <f t="shared" si="62"/>
        <v>3</v>
      </c>
      <c r="W194" s="17">
        <v>3000</v>
      </c>
      <c r="X194" s="17" t="s">
        <v>89</v>
      </c>
      <c r="Y194" s="17" t="s">
        <v>6595</v>
      </c>
      <c r="Z194" s="17">
        <v>20201113</v>
      </c>
      <c r="AA194" s="17" t="s">
        <v>1947</v>
      </c>
      <c r="AB194" s="17">
        <v>1</v>
      </c>
      <c r="AC194" s="17" t="str">
        <f>IFERROR(VLOOKUP(A194,[1]Cruces!AJ:AK,2,0),VLOOKUP(CONCATENATE(X194,AA194),[1]Cruces!G:H,2,0))</f>
        <v>Solicitud por BT</v>
      </c>
      <c r="AD194" s="17">
        <f t="shared" si="48"/>
        <v>6</v>
      </c>
      <c r="AE194" s="17">
        <f t="shared" si="49"/>
        <v>11</v>
      </c>
      <c r="AF194" s="17">
        <f t="shared" si="50"/>
        <v>2020</v>
      </c>
      <c r="AG194" s="17" t="str">
        <f>IFERROR(VLOOKUP(MID(A194,2,4)*1,[1]Cruces!K:L,2,0),"Verificar")</f>
        <v>Atlántico Norte</v>
      </c>
      <c r="AH194" s="17">
        <f t="shared" ca="1" si="51"/>
        <v>19</v>
      </c>
      <c r="AI194" s="17" t="str">
        <f>IFERROR(VLOOKUP(U194,[1]Cruces!$O$1:$P$6,2,0),"Sin Orden")</f>
        <v>Resuelta</v>
      </c>
      <c r="AJ194" s="17">
        <f t="shared" si="52"/>
        <v>13</v>
      </c>
      <c r="AK194" s="17">
        <f t="shared" si="53"/>
        <v>11</v>
      </c>
      <c r="AL194" s="17">
        <f t="shared" si="54"/>
        <v>2020</v>
      </c>
      <c r="AM194" s="17">
        <f t="shared" ca="1" si="55"/>
        <v>12</v>
      </c>
      <c r="AN194" s="18" t="str">
        <f>IFERROR(VLOOKUP(R194*1,'[1]Ordenes de Servicio'!G:K,5,0),"No Cruza")</f>
        <v>No Cruza</v>
      </c>
      <c r="AO194" s="17">
        <f t="shared" ca="1" si="56"/>
        <v>7</v>
      </c>
      <c r="AP194" s="17">
        <f t="shared" si="57"/>
        <v>13</v>
      </c>
      <c r="AQ194" s="17">
        <f t="shared" si="58"/>
        <v>11</v>
      </c>
      <c r="AR194" s="17">
        <f t="shared" si="59"/>
        <v>2020</v>
      </c>
      <c r="AS194" s="17">
        <f t="shared" ca="1" si="60"/>
        <v>12</v>
      </c>
      <c r="AT194" s="17" t="str">
        <f t="shared" ca="1" si="63"/>
        <v>No</v>
      </c>
      <c r="AU194" s="17">
        <f t="shared" si="61"/>
        <v>0</v>
      </c>
      <c r="AV194" s="17" t="str">
        <f>+VLOOKUP(B194,[1]Cruces!S:T,2,0)</f>
        <v>7. Ejecución en Campo OS BT</v>
      </c>
    </row>
    <row r="195" spans="1:48" hidden="1" x14ac:dyDescent="0.25">
      <c r="A195" s="17" t="s">
        <v>7284</v>
      </c>
      <c r="B195" s="17" t="s">
        <v>6595</v>
      </c>
      <c r="C195" s="17">
        <v>0</v>
      </c>
      <c r="D195" s="17">
        <v>0</v>
      </c>
      <c r="E195" s="17" t="s">
        <v>55</v>
      </c>
      <c r="F195" s="17" t="s">
        <v>3386</v>
      </c>
      <c r="G195" s="17" t="s">
        <v>7285</v>
      </c>
      <c r="H195" s="17">
        <v>3014591579</v>
      </c>
      <c r="I195" s="17" t="s">
        <v>71</v>
      </c>
      <c r="J195" s="17" t="s">
        <v>59</v>
      </c>
      <c r="K195" s="17" t="s">
        <v>7286</v>
      </c>
      <c r="L195" s="17" t="s">
        <v>7208</v>
      </c>
      <c r="M195" s="17" t="s">
        <v>7209</v>
      </c>
      <c r="N195" s="17" t="s">
        <v>6600</v>
      </c>
      <c r="O195" s="17">
        <v>20200825</v>
      </c>
      <c r="P195" s="17">
        <v>20200903</v>
      </c>
      <c r="Q195" s="17">
        <v>1110</v>
      </c>
      <c r="R195" s="17">
        <v>28156483</v>
      </c>
      <c r="S195" s="17" t="s">
        <v>6601</v>
      </c>
      <c r="T195" s="17" t="s">
        <v>63</v>
      </c>
      <c r="U195" s="17" t="s">
        <v>91</v>
      </c>
      <c r="V195" s="17">
        <f t="shared" si="62"/>
        <v>3</v>
      </c>
      <c r="W195" s="17">
        <v>3000</v>
      </c>
      <c r="X195" s="17" t="s">
        <v>7065</v>
      </c>
      <c r="Y195" s="17" t="s">
        <v>6595</v>
      </c>
      <c r="Z195" s="17">
        <v>20200903</v>
      </c>
      <c r="AA195" s="17" t="s">
        <v>1947</v>
      </c>
      <c r="AB195" s="17">
        <v>1</v>
      </c>
      <c r="AC195" s="17" t="str">
        <f>IFERROR(VLOOKUP(A195,[1]Cruces!AJ:AK,2,0),VLOOKUP(CONCATENATE(X195,AA195),[1]Cruces!G:H,2,0))</f>
        <v>Solicitud por BT</v>
      </c>
      <c r="AD195" s="17">
        <f t="shared" si="48"/>
        <v>25</v>
      </c>
      <c r="AE195" s="17">
        <f t="shared" si="49"/>
        <v>8</v>
      </c>
      <c r="AF195" s="17">
        <f t="shared" si="50"/>
        <v>2020</v>
      </c>
      <c r="AG195" s="17" t="str">
        <f>IFERROR(VLOOKUP(MID(A195,2,4)*1,[1]Cruces!K:L,2,0),"Verificar")</f>
        <v>Atlántico Norte</v>
      </c>
      <c r="AH195" s="17">
        <f t="shared" ca="1" si="51"/>
        <v>92</v>
      </c>
      <c r="AI195" s="17" t="str">
        <f>IFERROR(VLOOKUP(U195,[1]Cruces!$O$1:$P$6,2,0),"Sin Orden")</f>
        <v>Resuelta</v>
      </c>
      <c r="AJ195" s="17">
        <f t="shared" si="52"/>
        <v>3</v>
      </c>
      <c r="AK195" s="17">
        <f t="shared" si="53"/>
        <v>9</v>
      </c>
      <c r="AL195" s="17">
        <f t="shared" si="54"/>
        <v>2020</v>
      </c>
      <c r="AM195" s="17">
        <f t="shared" ca="1" si="55"/>
        <v>83</v>
      </c>
      <c r="AN195" s="18" t="str">
        <f>IFERROR(VLOOKUP(R195*1,'[1]Ordenes de Servicio'!G:K,5,0),"No Cruza")</f>
        <v>No Cruza</v>
      </c>
      <c r="AO195" s="17">
        <f t="shared" ca="1" si="56"/>
        <v>9</v>
      </c>
      <c r="AP195" s="17">
        <f t="shared" si="57"/>
        <v>3</v>
      </c>
      <c r="AQ195" s="17">
        <f t="shared" si="58"/>
        <v>9</v>
      </c>
      <c r="AR195" s="17">
        <f t="shared" si="59"/>
        <v>2020</v>
      </c>
      <c r="AS195" s="17">
        <f t="shared" ca="1" si="60"/>
        <v>83</v>
      </c>
      <c r="AT195" s="17" t="str">
        <f t="shared" ca="1" si="63"/>
        <v>No</v>
      </c>
      <c r="AU195" s="17">
        <f t="shared" si="61"/>
        <v>0</v>
      </c>
      <c r="AV195" s="17" t="str">
        <f>+VLOOKUP(B195,[1]Cruces!S:T,2,0)</f>
        <v>7. Ejecución en Campo OS BT</v>
      </c>
    </row>
    <row r="196" spans="1:48" hidden="1" x14ac:dyDescent="0.25">
      <c r="A196" s="17" t="s">
        <v>10518</v>
      </c>
      <c r="B196" s="17" t="s">
        <v>296</v>
      </c>
      <c r="C196" s="17">
        <v>0</v>
      </c>
      <c r="D196" s="17">
        <v>0</v>
      </c>
      <c r="E196" s="17" t="s">
        <v>55</v>
      </c>
      <c r="F196" s="17" t="s">
        <v>932</v>
      </c>
      <c r="G196" s="17" t="s">
        <v>10519</v>
      </c>
      <c r="H196" s="17">
        <v>0</v>
      </c>
      <c r="I196" s="17" t="s">
        <v>71</v>
      </c>
      <c r="J196" s="17" t="s">
        <v>59</v>
      </c>
      <c r="K196" s="17" t="s">
        <v>97</v>
      </c>
      <c r="L196" s="17" t="s">
        <v>935</v>
      </c>
      <c r="M196" s="17" t="s">
        <v>936</v>
      </c>
      <c r="N196" s="17" t="s">
        <v>301</v>
      </c>
      <c r="O196" s="17">
        <v>20200907</v>
      </c>
      <c r="P196" s="17">
        <v>20200907</v>
      </c>
      <c r="Q196" s="17">
        <v>3410</v>
      </c>
      <c r="R196" s="17">
        <v>28139976</v>
      </c>
      <c r="S196" s="17" t="s">
        <v>100</v>
      </c>
      <c r="T196" s="17" t="s">
        <v>63</v>
      </c>
      <c r="U196" s="17" t="s">
        <v>91</v>
      </c>
      <c r="V196" s="17">
        <f t="shared" si="62"/>
        <v>75</v>
      </c>
      <c r="W196" s="17">
        <v>75000</v>
      </c>
      <c r="X196" s="17" t="s">
        <v>64</v>
      </c>
      <c r="Y196" s="17" t="s">
        <v>296</v>
      </c>
      <c r="Z196" s="17">
        <v>20200907</v>
      </c>
      <c r="AA196" s="17" t="s">
        <v>78</v>
      </c>
      <c r="AB196" s="17">
        <v>1</v>
      </c>
      <c r="AC196" s="17" t="str">
        <f>IFERROR(VLOOKUP(A196,[1]Cruces!AJ:AK,2,0),VLOOKUP(CONCATENATE(X196,AA196),[1]Cruces!G:H,2,0))</f>
        <v>Exp BMT</v>
      </c>
      <c r="AD196" s="17">
        <f t="shared" si="48"/>
        <v>7</v>
      </c>
      <c r="AE196" s="17">
        <f t="shared" si="49"/>
        <v>9</v>
      </c>
      <c r="AF196" s="17">
        <f t="shared" si="50"/>
        <v>2020</v>
      </c>
      <c r="AG196" s="17" t="str">
        <f>IFERROR(VLOOKUP(MID(A196,2,4)*1,[1]Cruces!K:L,2,0),"Verificar")</f>
        <v>Magdalena</v>
      </c>
      <c r="AH196" s="17">
        <f t="shared" ca="1" si="51"/>
        <v>79</v>
      </c>
      <c r="AI196" s="17" t="str">
        <f>IFERROR(VLOOKUP(U196,[1]Cruces!$O$1:$P$6,2,0),"Sin Orden")</f>
        <v>Resuelta</v>
      </c>
      <c r="AJ196" s="17">
        <f t="shared" si="52"/>
        <v>7</v>
      </c>
      <c r="AK196" s="17">
        <f t="shared" si="53"/>
        <v>9</v>
      </c>
      <c r="AL196" s="17">
        <f t="shared" si="54"/>
        <v>2020</v>
      </c>
      <c r="AM196" s="17">
        <f t="shared" ca="1" si="55"/>
        <v>79</v>
      </c>
      <c r="AN196" s="18" t="str">
        <f>IFERROR(VLOOKUP(R196*1,'[1]Ordenes de Servicio'!G:K,5,0),"No Cruza")</f>
        <v>No Cruza</v>
      </c>
      <c r="AO196" s="17">
        <f t="shared" ca="1" si="56"/>
        <v>0</v>
      </c>
      <c r="AP196" s="17">
        <f t="shared" si="57"/>
        <v>7</v>
      </c>
      <c r="AQ196" s="17">
        <f t="shared" si="58"/>
        <v>9</v>
      </c>
      <c r="AR196" s="17">
        <f t="shared" si="59"/>
        <v>2020</v>
      </c>
      <c r="AS196" s="17">
        <f t="shared" ca="1" si="60"/>
        <v>79</v>
      </c>
      <c r="AT196" s="17" t="str">
        <f t="shared" ca="1" si="63"/>
        <v>No</v>
      </c>
      <c r="AU196" s="17">
        <f t="shared" si="61"/>
        <v>0</v>
      </c>
      <c r="AV196" s="17" t="str">
        <f>+VLOOKUP(B196,[1]Cruces!S:T,2,0)</f>
        <v>3. Evaluación Técnico Ecónomica</v>
      </c>
    </row>
    <row r="197" spans="1:48" hidden="1" x14ac:dyDescent="0.25">
      <c r="A197" s="17" t="s">
        <v>7287</v>
      </c>
      <c r="B197" s="17" t="s">
        <v>6595</v>
      </c>
      <c r="C197" s="17">
        <v>2963160</v>
      </c>
      <c r="D197" s="17">
        <v>20154312</v>
      </c>
      <c r="E197" s="17" t="s">
        <v>93</v>
      </c>
      <c r="F197" s="17" t="s">
        <v>3386</v>
      </c>
      <c r="G197" s="17" t="s">
        <v>7288</v>
      </c>
      <c r="H197" s="17">
        <v>3012544904</v>
      </c>
      <c r="I197" s="17" t="s">
        <v>71</v>
      </c>
      <c r="J197" s="17" t="s">
        <v>7289</v>
      </c>
      <c r="K197" s="17" t="s">
        <v>97</v>
      </c>
      <c r="L197" s="17" t="s">
        <v>7290</v>
      </c>
      <c r="M197" s="17" t="s">
        <v>7291</v>
      </c>
      <c r="N197" s="17" t="s">
        <v>6600</v>
      </c>
      <c r="O197" s="17">
        <v>20200213</v>
      </c>
      <c r="P197" s="17">
        <v>20200316</v>
      </c>
      <c r="Q197" s="17">
        <v>1110</v>
      </c>
      <c r="R197" s="17">
        <v>27259453</v>
      </c>
      <c r="S197" s="17" t="s">
        <v>7072</v>
      </c>
      <c r="T197" s="17" t="s">
        <v>63</v>
      </c>
      <c r="U197" s="17" t="s">
        <v>91</v>
      </c>
      <c r="V197" s="17">
        <f t="shared" si="62"/>
        <v>3</v>
      </c>
      <c r="W197" s="17">
        <v>3000</v>
      </c>
      <c r="X197" s="17" t="s">
        <v>89</v>
      </c>
      <c r="Y197" s="17" t="s">
        <v>6595</v>
      </c>
      <c r="Z197" s="17">
        <v>20200316</v>
      </c>
      <c r="AA197" s="17" t="s">
        <v>1947</v>
      </c>
      <c r="AB197" s="17">
        <v>1</v>
      </c>
      <c r="AC197" s="17" t="str">
        <f>IFERROR(VLOOKUP(A197,[1]Cruces!AJ:AK,2,0),VLOOKUP(CONCATENATE(X197,AA197),[1]Cruces!G:H,2,0))</f>
        <v>Solicitud por BT</v>
      </c>
      <c r="AD197" s="17">
        <f t="shared" si="48"/>
        <v>13</v>
      </c>
      <c r="AE197" s="17">
        <f t="shared" si="49"/>
        <v>2</v>
      </c>
      <c r="AF197" s="17">
        <f t="shared" si="50"/>
        <v>2020</v>
      </c>
      <c r="AG197" s="17" t="str">
        <f>IFERROR(VLOOKUP(MID(A197,2,4)*1,[1]Cruces!K:L,2,0),"Verificar")</f>
        <v>Atlántico Norte</v>
      </c>
      <c r="AH197" s="17">
        <f t="shared" ca="1" si="51"/>
        <v>286</v>
      </c>
      <c r="AI197" s="17" t="str">
        <f>IFERROR(VLOOKUP(U197,[1]Cruces!$O$1:$P$6,2,0),"Sin Orden")</f>
        <v>Resuelta</v>
      </c>
      <c r="AJ197" s="17">
        <f t="shared" si="52"/>
        <v>16</v>
      </c>
      <c r="AK197" s="17">
        <f t="shared" si="53"/>
        <v>3</v>
      </c>
      <c r="AL197" s="17">
        <f t="shared" si="54"/>
        <v>2020</v>
      </c>
      <c r="AM197" s="17">
        <f t="shared" ca="1" si="55"/>
        <v>254</v>
      </c>
      <c r="AN197" s="18" t="str">
        <f>IFERROR(VLOOKUP(R197*1,'[1]Ordenes de Servicio'!G:K,5,0),"No Cruza")</f>
        <v>No Cruza</v>
      </c>
      <c r="AO197" s="17">
        <f t="shared" ca="1" si="56"/>
        <v>32</v>
      </c>
      <c r="AP197" s="17">
        <f t="shared" si="57"/>
        <v>16</v>
      </c>
      <c r="AQ197" s="17">
        <f t="shared" si="58"/>
        <v>3</v>
      </c>
      <c r="AR197" s="17">
        <f t="shared" si="59"/>
        <v>2020</v>
      </c>
      <c r="AS197" s="17">
        <f t="shared" ca="1" si="60"/>
        <v>254</v>
      </c>
      <c r="AT197" s="17" t="str">
        <f t="shared" ca="1" si="63"/>
        <v>No</v>
      </c>
      <c r="AU197" s="17">
        <f t="shared" si="61"/>
        <v>0</v>
      </c>
      <c r="AV197" s="17" t="str">
        <f>+VLOOKUP(B197,[1]Cruces!S:T,2,0)</f>
        <v>7. Ejecución en Campo OS BT</v>
      </c>
    </row>
    <row r="198" spans="1:48" hidden="1" x14ac:dyDescent="0.25">
      <c r="A198" s="17" t="s">
        <v>7292</v>
      </c>
      <c r="B198" s="17" t="s">
        <v>569</v>
      </c>
      <c r="C198" s="17">
        <v>0</v>
      </c>
      <c r="D198" s="17">
        <v>0</v>
      </c>
      <c r="E198" s="17" t="s">
        <v>55</v>
      </c>
      <c r="F198" s="17" t="s">
        <v>56</v>
      </c>
      <c r="G198" s="17" t="s">
        <v>7293</v>
      </c>
      <c r="H198" s="17">
        <v>6650550</v>
      </c>
      <c r="I198" s="17" t="s">
        <v>116</v>
      </c>
      <c r="J198" s="17" t="s">
        <v>59</v>
      </c>
      <c r="K198" s="17" t="s">
        <v>7294</v>
      </c>
      <c r="L198" s="17" t="s">
        <v>7295</v>
      </c>
      <c r="M198" s="17" t="s">
        <v>7296</v>
      </c>
      <c r="N198" s="17" t="s">
        <v>572</v>
      </c>
      <c r="O198" s="17">
        <v>20201019</v>
      </c>
      <c r="P198" s="17">
        <v>20201019</v>
      </c>
      <c r="Q198" s="17">
        <v>1210</v>
      </c>
      <c r="R198" s="17">
        <v>0</v>
      </c>
      <c r="S198" s="17"/>
      <c r="T198" s="17" t="s">
        <v>63</v>
      </c>
      <c r="U198" s="17"/>
      <c r="V198" s="17">
        <f t="shared" si="62"/>
        <v>3</v>
      </c>
      <c r="W198" s="17">
        <v>3000</v>
      </c>
      <c r="X198" s="17" t="s">
        <v>7065</v>
      </c>
      <c r="Y198" s="17" t="s">
        <v>569</v>
      </c>
      <c r="Z198" s="17">
        <v>20201019</v>
      </c>
      <c r="AA198" s="17" t="s">
        <v>1947</v>
      </c>
      <c r="AB198" s="17">
        <v>1</v>
      </c>
      <c r="AC198" s="17" t="str">
        <f>IFERROR(VLOOKUP(A198,[1]Cruces!AJ:AK,2,0),VLOOKUP(CONCATENATE(X198,AA198),[1]Cruces!G:H,2,0))</f>
        <v>Solicitud por BT</v>
      </c>
      <c r="AD198" s="17">
        <f t="shared" si="48"/>
        <v>19</v>
      </c>
      <c r="AE198" s="17">
        <f t="shared" si="49"/>
        <v>10</v>
      </c>
      <c r="AF198" s="17">
        <f t="shared" si="50"/>
        <v>2020</v>
      </c>
      <c r="AG198" s="17" t="str">
        <f>IFERROR(VLOOKUP(MID(A198,2,4)*1,[1]Cruces!K:L,2,0),"Verificar")</f>
        <v>Atlántico Sur</v>
      </c>
      <c r="AH198" s="17">
        <f t="shared" ca="1" si="51"/>
        <v>37</v>
      </c>
      <c r="AI198" s="17" t="str">
        <f>IFERROR(VLOOKUP(U198,[1]Cruces!$O$1:$P$6,2,0),"Sin Orden")</f>
        <v>Sin Orden</v>
      </c>
      <c r="AJ198" s="17">
        <f t="shared" si="52"/>
        <v>19</v>
      </c>
      <c r="AK198" s="17">
        <f t="shared" si="53"/>
        <v>10</v>
      </c>
      <c r="AL198" s="17">
        <f t="shared" si="54"/>
        <v>2020</v>
      </c>
      <c r="AM198" s="17">
        <f t="shared" ca="1" si="55"/>
        <v>37</v>
      </c>
      <c r="AN198" s="18" t="str">
        <f>IFERROR(VLOOKUP(R198*1,'[1]Ordenes de Servicio'!G:K,5,0),"No Cruza")</f>
        <v>No Cruza</v>
      </c>
      <c r="AO198" s="17">
        <f t="shared" ca="1" si="56"/>
        <v>37</v>
      </c>
      <c r="AP198" s="17">
        <f t="shared" si="57"/>
        <v>19</v>
      </c>
      <c r="AQ198" s="17">
        <f t="shared" si="58"/>
        <v>10</v>
      </c>
      <c r="AR198" s="17">
        <f t="shared" si="59"/>
        <v>2020</v>
      </c>
      <c r="AS198" s="17">
        <f t="shared" ca="1" si="60"/>
        <v>37</v>
      </c>
      <c r="AT198" s="17" t="str">
        <f t="shared" ca="1" si="63"/>
        <v>No</v>
      </c>
      <c r="AU198" s="17">
        <f t="shared" si="61"/>
        <v>0</v>
      </c>
      <c r="AV198" s="17" t="str">
        <f>+VLOOKUP(B198,[1]Cruces!S:T,2,0)</f>
        <v>1. Solicitud</v>
      </c>
    </row>
    <row r="199" spans="1:48" x14ac:dyDescent="0.25">
      <c r="A199" s="17" t="s">
        <v>543</v>
      </c>
      <c r="B199" s="17" t="s">
        <v>80</v>
      </c>
      <c r="C199" s="17">
        <v>2018776</v>
      </c>
      <c r="D199" s="17">
        <v>0</v>
      </c>
      <c r="E199" s="17" t="s">
        <v>55</v>
      </c>
      <c r="F199" s="17" t="s">
        <v>94</v>
      </c>
      <c r="G199" s="17" t="s">
        <v>95</v>
      </c>
      <c r="H199" s="17">
        <v>3003360026</v>
      </c>
      <c r="I199" s="17" t="s">
        <v>83</v>
      </c>
      <c r="J199" s="17" t="s">
        <v>59</v>
      </c>
      <c r="K199" s="17" t="s">
        <v>97</v>
      </c>
      <c r="L199" s="17" t="s">
        <v>98</v>
      </c>
      <c r="M199" s="17" t="s">
        <v>99</v>
      </c>
      <c r="N199" s="17" t="s">
        <v>87</v>
      </c>
      <c r="O199" s="17">
        <v>20160621</v>
      </c>
      <c r="P199" s="17">
        <v>20161014</v>
      </c>
      <c r="Q199" s="17">
        <v>1170</v>
      </c>
      <c r="R199" s="17">
        <v>23039270</v>
      </c>
      <c r="S199" s="17" t="s">
        <v>76</v>
      </c>
      <c r="T199" s="17" t="s">
        <v>63</v>
      </c>
      <c r="U199" s="17" t="s">
        <v>91</v>
      </c>
      <c r="V199" s="17">
        <f t="shared" si="62"/>
        <v>300</v>
      </c>
      <c r="W199" s="17">
        <v>300000</v>
      </c>
      <c r="X199" s="17" t="s">
        <v>89</v>
      </c>
      <c r="Y199" s="17" t="s">
        <v>80</v>
      </c>
      <c r="Z199" s="17">
        <v>20161014</v>
      </c>
      <c r="AA199" s="17" t="s">
        <v>101</v>
      </c>
      <c r="AB199" s="17">
        <v>1</v>
      </c>
      <c r="AC199" s="17" t="str">
        <f>IFERROR(VLOOKUP(A199,[1]Cruces!AJ:AK,2,0),VLOOKUP(CONCATENATE(X199,AA199),[1]Cruces!G:H,2,0))</f>
        <v>Solicitud de Obra</v>
      </c>
      <c r="AD199" s="17">
        <f t="shared" si="48"/>
        <v>21</v>
      </c>
      <c r="AE199" s="17">
        <f t="shared" si="49"/>
        <v>6</v>
      </c>
      <c r="AF199" s="17">
        <f t="shared" si="50"/>
        <v>2016</v>
      </c>
      <c r="AG199" s="17" t="str">
        <f>IFERROR(VLOOKUP(MID(A199,2,4)*1,[1]Cruces!K:L,2,0),"Verificar")</f>
        <v>Atlántico Norte</v>
      </c>
      <c r="AH199" s="17">
        <f t="shared" ca="1" si="51"/>
        <v>1618</v>
      </c>
      <c r="AI199" s="17" t="str">
        <f>IFERROR(VLOOKUP(U199,[1]Cruces!$O$1:$P$6,2,0),"Sin Orden")</f>
        <v>Resuelta</v>
      </c>
      <c r="AJ199" s="17">
        <f t="shared" si="52"/>
        <v>14</v>
      </c>
      <c r="AK199" s="17">
        <f t="shared" si="53"/>
        <v>10</v>
      </c>
      <c r="AL199" s="17">
        <f t="shared" si="54"/>
        <v>2016</v>
      </c>
      <c r="AM199" s="17">
        <f t="shared" ca="1" si="55"/>
        <v>1503</v>
      </c>
      <c r="AN199" s="18" t="str">
        <f>IFERROR(VLOOKUP(R199*1,'[1]Ordenes de Servicio'!G:K,5,0),"No Cruza")</f>
        <v>No Cruza</v>
      </c>
      <c r="AO199" s="17">
        <f t="shared" ca="1" si="56"/>
        <v>115</v>
      </c>
      <c r="AP199" s="17">
        <f t="shared" si="57"/>
        <v>14</v>
      </c>
      <c r="AQ199" s="17">
        <f t="shared" si="58"/>
        <v>10</v>
      </c>
      <c r="AR199" s="17">
        <f t="shared" si="59"/>
        <v>2016</v>
      </c>
      <c r="AS199" s="17">
        <f t="shared" ca="1" si="60"/>
        <v>1503</v>
      </c>
      <c r="AT199" s="17" t="str">
        <f t="shared" ca="1" si="63"/>
        <v>Si</v>
      </c>
      <c r="AU199" s="17">
        <f t="shared" si="61"/>
        <v>0</v>
      </c>
      <c r="AV199" s="17" t="str">
        <f>+VLOOKUP(B199,[1]Cruces!S:T,2,0)</f>
        <v>8. Puesta en Servicio</v>
      </c>
    </row>
    <row r="200" spans="1:48" hidden="1" x14ac:dyDescent="0.25">
      <c r="A200" s="17" t="s">
        <v>7297</v>
      </c>
      <c r="B200" s="17" t="s">
        <v>569</v>
      </c>
      <c r="C200" s="17">
        <v>0</v>
      </c>
      <c r="D200" s="17">
        <v>0</v>
      </c>
      <c r="E200" s="17" t="s">
        <v>55</v>
      </c>
      <c r="F200" s="17" t="s">
        <v>5366</v>
      </c>
      <c r="G200" s="17" t="s">
        <v>7298</v>
      </c>
      <c r="H200" s="17">
        <v>3216658131</v>
      </c>
      <c r="I200" s="17" t="s">
        <v>71</v>
      </c>
      <c r="J200" s="17" t="s">
        <v>59</v>
      </c>
      <c r="K200" s="17" t="s">
        <v>7299</v>
      </c>
      <c r="L200" s="17" t="s">
        <v>5368</v>
      </c>
      <c r="M200" s="17" t="s">
        <v>5369</v>
      </c>
      <c r="N200" s="17" t="s">
        <v>572</v>
      </c>
      <c r="O200" s="17">
        <v>20201109</v>
      </c>
      <c r="P200" s="17">
        <v>20201109</v>
      </c>
      <c r="Q200" s="17">
        <v>9510</v>
      </c>
      <c r="R200" s="17">
        <v>0</v>
      </c>
      <c r="S200" s="17"/>
      <c r="T200" s="17" t="s">
        <v>63</v>
      </c>
      <c r="U200" s="17"/>
      <c r="V200" s="17">
        <f t="shared" si="62"/>
        <v>3</v>
      </c>
      <c r="W200" s="17">
        <v>3000</v>
      </c>
      <c r="X200" s="17" t="s">
        <v>7065</v>
      </c>
      <c r="Y200" s="17" t="s">
        <v>569</v>
      </c>
      <c r="Z200" s="17">
        <v>20201109</v>
      </c>
      <c r="AA200" s="17" t="s">
        <v>1947</v>
      </c>
      <c r="AB200" s="17">
        <v>1</v>
      </c>
      <c r="AC200" s="17" t="str">
        <f>IFERROR(VLOOKUP(A200,[1]Cruces!AJ:AK,2,0),VLOOKUP(CONCATENATE(X200,AA200),[1]Cruces!G:H,2,0))</f>
        <v>Solicitud por BT</v>
      </c>
      <c r="AD200" s="17">
        <f t="shared" si="48"/>
        <v>9</v>
      </c>
      <c r="AE200" s="17">
        <f t="shared" si="49"/>
        <v>11</v>
      </c>
      <c r="AF200" s="17">
        <f t="shared" si="50"/>
        <v>2020</v>
      </c>
      <c r="AG200" s="17" t="str">
        <f>IFERROR(VLOOKUP(MID(A200,2,4)*1,[1]Cruces!K:L,2,0),"Verificar")</f>
        <v>Atlántico Norte</v>
      </c>
      <c r="AH200" s="17">
        <f t="shared" ca="1" si="51"/>
        <v>16</v>
      </c>
      <c r="AI200" s="17" t="str">
        <f>IFERROR(VLOOKUP(U200,[1]Cruces!$O$1:$P$6,2,0),"Sin Orden")</f>
        <v>Sin Orden</v>
      </c>
      <c r="AJ200" s="17">
        <f t="shared" si="52"/>
        <v>9</v>
      </c>
      <c r="AK200" s="17">
        <f t="shared" si="53"/>
        <v>11</v>
      </c>
      <c r="AL200" s="17">
        <f t="shared" si="54"/>
        <v>2020</v>
      </c>
      <c r="AM200" s="17">
        <f t="shared" ca="1" si="55"/>
        <v>16</v>
      </c>
      <c r="AN200" s="18" t="str">
        <f>IFERROR(VLOOKUP(R200*1,'[1]Ordenes de Servicio'!G:K,5,0),"No Cruza")</f>
        <v>No Cruza</v>
      </c>
      <c r="AO200" s="17">
        <f t="shared" ca="1" si="56"/>
        <v>16</v>
      </c>
      <c r="AP200" s="17">
        <f t="shared" si="57"/>
        <v>9</v>
      </c>
      <c r="AQ200" s="17">
        <f t="shared" si="58"/>
        <v>11</v>
      </c>
      <c r="AR200" s="17">
        <f t="shared" si="59"/>
        <v>2020</v>
      </c>
      <c r="AS200" s="17">
        <f t="shared" ca="1" si="60"/>
        <v>16</v>
      </c>
      <c r="AT200" s="17" t="str">
        <f t="shared" ca="1" si="63"/>
        <v>No</v>
      </c>
      <c r="AU200" s="17">
        <f t="shared" si="61"/>
        <v>0</v>
      </c>
      <c r="AV200" s="17" t="str">
        <f>+VLOOKUP(B200,[1]Cruces!S:T,2,0)</f>
        <v>1. Solicitud</v>
      </c>
    </row>
    <row r="201" spans="1:48" hidden="1" x14ac:dyDescent="0.25">
      <c r="A201" s="17" t="s">
        <v>544</v>
      </c>
      <c r="B201" s="17" t="s">
        <v>54</v>
      </c>
      <c r="C201" s="17">
        <v>0</v>
      </c>
      <c r="D201" s="17">
        <v>0</v>
      </c>
      <c r="E201" s="17" t="s">
        <v>55</v>
      </c>
      <c r="F201" s="17" t="s">
        <v>107</v>
      </c>
      <c r="G201" s="17" t="s">
        <v>545</v>
      </c>
      <c r="H201" s="17">
        <v>0</v>
      </c>
      <c r="I201" s="17" t="s">
        <v>357</v>
      </c>
      <c r="J201" s="17" t="s">
        <v>59</v>
      </c>
      <c r="K201" s="17" t="s">
        <v>97</v>
      </c>
      <c r="L201" s="17" t="s">
        <v>117</v>
      </c>
      <c r="M201" s="17" t="s">
        <v>118</v>
      </c>
      <c r="N201" s="17" t="s">
        <v>62</v>
      </c>
      <c r="O201" s="17">
        <v>20200504</v>
      </c>
      <c r="P201" s="17">
        <v>20200513</v>
      </c>
      <c r="Q201" s="17">
        <v>1180</v>
      </c>
      <c r="R201" s="17">
        <v>27418222</v>
      </c>
      <c r="S201" s="17" t="s">
        <v>100</v>
      </c>
      <c r="T201" s="17" t="s">
        <v>63</v>
      </c>
      <c r="U201" s="17" t="s">
        <v>91</v>
      </c>
      <c r="V201" s="17">
        <f t="shared" si="62"/>
        <v>30</v>
      </c>
      <c r="W201" s="17">
        <v>30000</v>
      </c>
      <c r="X201" s="17" t="s">
        <v>64</v>
      </c>
      <c r="Y201" s="17" t="s">
        <v>65</v>
      </c>
      <c r="Z201" s="17">
        <v>20200513</v>
      </c>
      <c r="AA201" s="17" t="s">
        <v>78</v>
      </c>
      <c r="AB201" s="17">
        <v>1</v>
      </c>
      <c r="AC201" s="17" t="str">
        <f>IFERROR(VLOOKUP(A201,[1]Cruces!AJ:AK,2,0),VLOOKUP(CONCATENATE(X201,AA201),[1]Cruces!G:H,2,0))</f>
        <v>Solicitud de Obra</v>
      </c>
      <c r="AD201" s="17">
        <f t="shared" si="48"/>
        <v>4</v>
      </c>
      <c r="AE201" s="17">
        <f t="shared" si="49"/>
        <v>5</v>
      </c>
      <c r="AF201" s="17">
        <f t="shared" si="50"/>
        <v>2020</v>
      </c>
      <c r="AG201" s="17" t="str">
        <f>IFERROR(VLOOKUP(MID(A201,2,4)*1,[1]Cruces!K:L,2,0),"Verificar")</f>
        <v>Atlántico Norte</v>
      </c>
      <c r="AH201" s="17">
        <f t="shared" ca="1" si="51"/>
        <v>205</v>
      </c>
      <c r="AI201" s="17" t="str">
        <f>IFERROR(VLOOKUP(U201,[1]Cruces!$O$1:$P$6,2,0),"Sin Orden")</f>
        <v>Resuelta</v>
      </c>
      <c r="AJ201" s="17">
        <f t="shared" si="52"/>
        <v>13</v>
      </c>
      <c r="AK201" s="17">
        <f t="shared" si="53"/>
        <v>5</v>
      </c>
      <c r="AL201" s="17">
        <f t="shared" si="54"/>
        <v>2020</v>
      </c>
      <c r="AM201" s="17">
        <f t="shared" ca="1" si="55"/>
        <v>196</v>
      </c>
      <c r="AN201" s="18" t="str">
        <f>IFERROR(VLOOKUP(R201*1,'[1]Ordenes de Servicio'!G:K,5,0),"No Cruza")</f>
        <v>No Cruza</v>
      </c>
      <c r="AO201" s="17">
        <f t="shared" ca="1" si="56"/>
        <v>9</v>
      </c>
      <c r="AP201" s="17">
        <f t="shared" si="57"/>
        <v>13</v>
      </c>
      <c r="AQ201" s="17">
        <f t="shared" si="58"/>
        <v>5</v>
      </c>
      <c r="AR201" s="17">
        <f t="shared" si="59"/>
        <v>2020</v>
      </c>
      <c r="AS201" s="17">
        <f t="shared" ca="1" si="60"/>
        <v>196</v>
      </c>
      <c r="AT201" s="17" t="str">
        <f t="shared" ca="1" si="63"/>
        <v>No</v>
      </c>
      <c r="AU201" s="17">
        <f t="shared" si="61"/>
        <v>0</v>
      </c>
      <c r="AV201" s="17" t="str">
        <f>+VLOOKUP(B201,[1]Cruces!S:T,2,0)</f>
        <v>4. Presupuesto de Obra</v>
      </c>
    </row>
    <row r="202" spans="1:48" hidden="1" x14ac:dyDescent="0.25">
      <c r="A202" s="17" t="s">
        <v>546</v>
      </c>
      <c r="B202" s="17" t="s">
        <v>68</v>
      </c>
      <c r="C202" s="17">
        <v>0</v>
      </c>
      <c r="D202" s="17">
        <v>0</v>
      </c>
      <c r="E202" s="17" t="s">
        <v>55</v>
      </c>
      <c r="F202" s="17" t="s">
        <v>56</v>
      </c>
      <c r="G202" s="17" t="s">
        <v>547</v>
      </c>
      <c r="H202" s="17">
        <v>3114157978</v>
      </c>
      <c r="I202" s="17" t="s">
        <v>116</v>
      </c>
      <c r="J202" s="17" t="s">
        <v>59</v>
      </c>
      <c r="K202" s="17" t="s">
        <v>97</v>
      </c>
      <c r="L202" s="17" t="s">
        <v>117</v>
      </c>
      <c r="M202" s="17" t="s">
        <v>118</v>
      </c>
      <c r="N202" s="17" t="s">
        <v>75</v>
      </c>
      <c r="O202" s="17">
        <v>20190912</v>
      </c>
      <c r="P202" s="17">
        <v>20190912</v>
      </c>
      <c r="Q202" s="17">
        <v>1110</v>
      </c>
      <c r="R202" s="17">
        <v>0</v>
      </c>
      <c r="S202" s="17"/>
      <c r="T202" s="17" t="s">
        <v>63</v>
      </c>
      <c r="U202" s="17"/>
      <c r="V202" s="17">
        <f t="shared" si="62"/>
        <v>75</v>
      </c>
      <c r="W202" s="17">
        <v>75000</v>
      </c>
      <c r="X202" s="17" t="s">
        <v>64</v>
      </c>
      <c r="Y202" s="17" t="s">
        <v>68</v>
      </c>
      <c r="Z202" s="17">
        <v>20190912</v>
      </c>
      <c r="AA202" s="17" t="s">
        <v>78</v>
      </c>
      <c r="AB202" s="17">
        <v>1</v>
      </c>
      <c r="AC202" s="17" t="str">
        <f>IFERROR(VLOOKUP(A202,[1]Cruces!AJ:AK,2,0),VLOOKUP(CONCATENATE(X202,AA202),[1]Cruces!G:H,2,0))</f>
        <v>Solicitud de Obra</v>
      </c>
      <c r="AD202" s="17">
        <f t="shared" si="48"/>
        <v>12</v>
      </c>
      <c r="AE202" s="17">
        <f t="shared" si="49"/>
        <v>9</v>
      </c>
      <c r="AF202" s="17">
        <f t="shared" si="50"/>
        <v>2019</v>
      </c>
      <c r="AG202" s="17" t="str">
        <f>IFERROR(VLOOKUP(MID(A202,2,4)*1,[1]Cruces!K:L,2,0),"Verificar")</f>
        <v>Atlántico Norte</v>
      </c>
      <c r="AH202" s="17">
        <f t="shared" ca="1" si="51"/>
        <v>440</v>
      </c>
      <c r="AI202" s="17" t="str">
        <f>IFERROR(VLOOKUP(U202,[1]Cruces!$O$1:$P$6,2,0),"Sin Orden")</f>
        <v>Sin Orden</v>
      </c>
      <c r="AJ202" s="17">
        <f t="shared" si="52"/>
        <v>12</v>
      </c>
      <c r="AK202" s="17">
        <f t="shared" si="53"/>
        <v>9</v>
      </c>
      <c r="AL202" s="17">
        <f t="shared" si="54"/>
        <v>2019</v>
      </c>
      <c r="AM202" s="17">
        <f t="shared" ca="1" si="55"/>
        <v>440</v>
      </c>
      <c r="AN202" s="18" t="str">
        <f>IFERROR(VLOOKUP(R202*1,'[1]Ordenes de Servicio'!G:K,5,0),"No Cruza")</f>
        <v>No Cruza</v>
      </c>
      <c r="AO202" s="17">
        <f t="shared" ca="1" si="56"/>
        <v>440</v>
      </c>
      <c r="AP202" s="17">
        <f t="shared" si="57"/>
        <v>12</v>
      </c>
      <c r="AQ202" s="17">
        <f t="shared" si="58"/>
        <v>9</v>
      </c>
      <c r="AR202" s="17">
        <f t="shared" si="59"/>
        <v>2019</v>
      </c>
      <c r="AS202" s="17">
        <f t="shared" ca="1" si="60"/>
        <v>440</v>
      </c>
      <c r="AT202" s="17" t="str">
        <f t="shared" ca="1" si="63"/>
        <v>Si</v>
      </c>
      <c r="AU202" s="17">
        <f t="shared" si="61"/>
        <v>0</v>
      </c>
      <c r="AV202" s="17" t="str">
        <f>+VLOOKUP(B202,[1]Cruces!S:T,2,0)</f>
        <v>5. Consultoría / Adjudicación</v>
      </c>
    </row>
    <row r="203" spans="1:48" hidden="1" x14ac:dyDescent="0.25">
      <c r="A203" s="17" t="s">
        <v>548</v>
      </c>
      <c r="B203" s="17" t="s">
        <v>68</v>
      </c>
      <c r="C203" s="17">
        <v>0</v>
      </c>
      <c r="D203" s="17">
        <v>0</v>
      </c>
      <c r="E203" s="17" t="s">
        <v>55</v>
      </c>
      <c r="F203" s="17" t="s">
        <v>56</v>
      </c>
      <c r="G203" s="17" t="s">
        <v>549</v>
      </c>
      <c r="H203" s="17">
        <v>0</v>
      </c>
      <c r="I203" s="17" t="s">
        <v>83</v>
      </c>
      <c r="J203" s="17" t="s">
        <v>59</v>
      </c>
      <c r="K203" s="17" t="s">
        <v>97</v>
      </c>
      <c r="L203" s="17" t="s">
        <v>172</v>
      </c>
      <c r="M203" s="17" t="s">
        <v>173</v>
      </c>
      <c r="N203" s="17" t="s">
        <v>75</v>
      </c>
      <c r="O203" s="17">
        <v>20190220</v>
      </c>
      <c r="P203" s="17">
        <v>20190312</v>
      </c>
      <c r="Q203" s="17">
        <v>1110</v>
      </c>
      <c r="R203" s="17">
        <v>0</v>
      </c>
      <c r="S203" s="17"/>
      <c r="T203" s="17" t="s">
        <v>63</v>
      </c>
      <c r="U203" s="17"/>
      <c r="V203" s="17">
        <f t="shared" si="62"/>
        <v>1</v>
      </c>
      <c r="W203" s="17">
        <v>1000</v>
      </c>
      <c r="X203" s="17" t="s">
        <v>64</v>
      </c>
      <c r="Y203" s="17" t="s">
        <v>136</v>
      </c>
      <c r="Z203" s="17">
        <v>20190401</v>
      </c>
      <c r="AA203" s="17" t="s">
        <v>113</v>
      </c>
      <c r="AB203" s="17">
        <v>1</v>
      </c>
      <c r="AC203" s="17" t="str">
        <f>IFERROR(VLOOKUP(A203,[1]Cruces!AJ:AK,2,0),VLOOKUP(CONCATENATE(X203,AA203),[1]Cruces!G:H,2,0))</f>
        <v>Solicitud de Obra</v>
      </c>
      <c r="AD203" s="17">
        <f t="shared" si="48"/>
        <v>20</v>
      </c>
      <c r="AE203" s="17">
        <f t="shared" si="49"/>
        <v>2</v>
      </c>
      <c r="AF203" s="17">
        <f t="shared" si="50"/>
        <v>2019</v>
      </c>
      <c r="AG203" s="17" t="str">
        <f>IFERROR(VLOOKUP(MID(A203,2,4)*1,[1]Cruces!K:L,2,0),"Verificar")</f>
        <v>Atlántico Norte</v>
      </c>
      <c r="AH203" s="17">
        <f t="shared" ca="1" si="51"/>
        <v>644</v>
      </c>
      <c r="AI203" s="17" t="str">
        <f>IFERROR(VLOOKUP(U203,[1]Cruces!$O$1:$P$6,2,0),"Sin Orden")</f>
        <v>Sin Orden</v>
      </c>
      <c r="AJ203" s="17">
        <f t="shared" si="52"/>
        <v>1</v>
      </c>
      <c r="AK203" s="17">
        <f t="shared" si="53"/>
        <v>4</v>
      </c>
      <c r="AL203" s="17">
        <f t="shared" si="54"/>
        <v>2019</v>
      </c>
      <c r="AM203" s="17">
        <f t="shared" ca="1" si="55"/>
        <v>604</v>
      </c>
      <c r="AN203" s="18" t="str">
        <f>IFERROR(VLOOKUP(R203*1,'[1]Ordenes de Servicio'!G:K,5,0),"No Cruza")</f>
        <v>No Cruza</v>
      </c>
      <c r="AO203" s="17">
        <f t="shared" ca="1" si="56"/>
        <v>604</v>
      </c>
      <c r="AP203" s="17">
        <f t="shared" si="57"/>
        <v>12</v>
      </c>
      <c r="AQ203" s="17">
        <f t="shared" si="58"/>
        <v>3</v>
      </c>
      <c r="AR203" s="17">
        <f t="shared" si="59"/>
        <v>2019</v>
      </c>
      <c r="AS203" s="17">
        <f t="shared" ca="1" si="60"/>
        <v>624</v>
      </c>
      <c r="AT203" s="17" t="str">
        <f t="shared" ca="1" si="63"/>
        <v>Si</v>
      </c>
      <c r="AU203" s="17">
        <f t="shared" si="61"/>
        <v>20</v>
      </c>
      <c r="AV203" s="17" t="str">
        <f>+VLOOKUP(B203,[1]Cruces!S:T,2,0)</f>
        <v>5. Consultoría / Adjudicación</v>
      </c>
    </row>
    <row r="204" spans="1:48" hidden="1" x14ac:dyDescent="0.25">
      <c r="A204" s="17" t="s">
        <v>7300</v>
      </c>
      <c r="B204" s="17" t="s">
        <v>1943</v>
      </c>
      <c r="C204" s="17">
        <v>1291926</v>
      </c>
      <c r="D204" s="17">
        <v>35551973</v>
      </c>
      <c r="E204" s="17" t="s">
        <v>93</v>
      </c>
      <c r="F204" s="17" t="s">
        <v>3386</v>
      </c>
      <c r="G204" s="17" t="s">
        <v>7301</v>
      </c>
      <c r="H204" s="17">
        <v>3003103099</v>
      </c>
      <c r="I204" s="17" t="s">
        <v>71</v>
      </c>
      <c r="J204" s="17" t="s">
        <v>7302</v>
      </c>
      <c r="K204" s="17" t="s">
        <v>97</v>
      </c>
      <c r="L204" s="17" t="s">
        <v>7303</v>
      </c>
      <c r="M204" s="17" t="s">
        <v>7304</v>
      </c>
      <c r="N204" s="17" t="s">
        <v>1946</v>
      </c>
      <c r="O204" s="17">
        <v>20191007</v>
      </c>
      <c r="P204" s="17">
        <v>20191007</v>
      </c>
      <c r="Q204" s="17">
        <v>7551</v>
      </c>
      <c r="R204" s="17">
        <v>26799247</v>
      </c>
      <c r="S204" s="17" t="s">
        <v>6601</v>
      </c>
      <c r="T204" s="17" t="s">
        <v>63</v>
      </c>
      <c r="U204" s="17" t="s">
        <v>88</v>
      </c>
      <c r="V204" s="17">
        <f t="shared" si="62"/>
        <v>3</v>
      </c>
      <c r="W204" s="17">
        <v>3000</v>
      </c>
      <c r="X204" s="17" t="s">
        <v>89</v>
      </c>
      <c r="Y204" s="17" t="s">
        <v>1943</v>
      </c>
      <c r="Z204" s="17">
        <v>20191007</v>
      </c>
      <c r="AA204" s="17" t="s">
        <v>1947</v>
      </c>
      <c r="AB204" s="17">
        <v>1</v>
      </c>
      <c r="AC204" s="17" t="str">
        <f>IFERROR(VLOOKUP(A204,[1]Cruces!AJ:AK,2,0),VLOOKUP(CONCATENATE(X204,AA204),[1]Cruces!G:H,2,0))</f>
        <v>Solicitud por BT</v>
      </c>
      <c r="AD204" s="17">
        <f t="shared" si="48"/>
        <v>7</v>
      </c>
      <c r="AE204" s="17">
        <f t="shared" si="49"/>
        <v>10</v>
      </c>
      <c r="AF204" s="17">
        <f t="shared" si="50"/>
        <v>2019</v>
      </c>
      <c r="AG204" s="17" t="str">
        <f>IFERROR(VLOOKUP(MID(A204,2,4)*1,[1]Cruces!K:L,2,0),"Verificar")</f>
        <v>Atlántico Norte</v>
      </c>
      <c r="AH204" s="17">
        <f t="shared" ca="1" si="51"/>
        <v>415</v>
      </c>
      <c r="AI204" s="17" t="str">
        <f>IFERROR(VLOOKUP(U204,[1]Cruces!$O$1:$P$6,2,0),"Sin Orden")</f>
        <v>Resuelta</v>
      </c>
      <c r="AJ204" s="17">
        <f t="shared" si="52"/>
        <v>7</v>
      </c>
      <c r="AK204" s="17">
        <f t="shared" si="53"/>
        <v>10</v>
      </c>
      <c r="AL204" s="17">
        <f t="shared" si="54"/>
        <v>2019</v>
      </c>
      <c r="AM204" s="17">
        <f t="shared" ca="1" si="55"/>
        <v>415</v>
      </c>
      <c r="AN204" s="18" t="str">
        <f>IFERROR(VLOOKUP(R204*1,'[1]Ordenes de Servicio'!G:K,5,0),"No Cruza")</f>
        <v>No Cruza</v>
      </c>
      <c r="AO204" s="17">
        <f t="shared" ca="1" si="56"/>
        <v>0</v>
      </c>
      <c r="AP204" s="17">
        <f t="shared" si="57"/>
        <v>7</v>
      </c>
      <c r="AQ204" s="17">
        <f t="shared" si="58"/>
        <v>10</v>
      </c>
      <c r="AR204" s="17">
        <f t="shared" si="59"/>
        <v>2019</v>
      </c>
      <c r="AS204" s="17">
        <f t="shared" ca="1" si="60"/>
        <v>415</v>
      </c>
      <c r="AT204" s="17" t="str">
        <f t="shared" ca="1" si="63"/>
        <v>Si</v>
      </c>
      <c r="AU204" s="17">
        <f t="shared" si="61"/>
        <v>0</v>
      </c>
      <c r="AV204" s="17" t="str">
        <f>+VLOOKUP(B204,[1]Cruces!S:T,2,0)</f>
        <v>7. Ejecución en Campo OS BT</v>
      </c>
    </row>
    <row r="205" spans="1:48" hidden="1" x14ac:dyDescent="0.25">
      <c r="A205" s="17" t="s">
        <v>550</v>
      </c>
      <c r="B205" s="17" t="s">
        <v>68</v>
      </c>
      <c r="C205" s="17">
        <v>0</v>
      </c>
      <c r="D205" s="17">
        <v>0</v>
      </c>
      <c r="E205" s="17" t="s">
        <v>55</v>
      </c>
      <c r="F205" s="17" t="s">
        <v>107</v>
      </c>
      <c r="G205" s="17" t="s">
        <v>551</v>
      </c>
      <c r="H205" s="17">
        <v>0</v>
      </c>
      <c r="I205" s="17" t="s">
        <v>552</v>
      </c>
      <c r="J205" s="17" t="s">
        <v>59</v>
      </c>
      <c r="K205" s="17" t="s">
        <v>97</v>
      </c>
      <c r="L205" s="17" t="s">
        <v>111</v>
      </c>
      <c r="M205" s="17" t="s">
        <v>112</v>
      </c>
      <c r="N205" s="17" t="s">
        <v>75</v>
      </c>
      <c r="O205" s="17">
        <v>20190408</v>
      </c>
      <c r="P205" s="17">
        <v>20190523</v>
      </c>
      <c r="Q205" s="17">
        <v>9530</v>
      </c>
      <c r="R205" s="17">
        <v>26840306</v>
      </c>
      <c r="S205" s="17" t="s">
        <v>76</v>
      </c>
      <c r="T205" s="17" t="s">
        <v>63</v>
      </c>
      <c r="U205" s="17" t="s">
        <v>91</v>
      </c>
      <c r="V205" s="17">
        <f t="shared" si="62"/>
        <v>75</v>
      </c>
      <c r="W205" s="17">
        <v>75000</v>
      </c>
      <c r="X205" s="17" t="s">
        <v>64</v>
      </c>
      <c r="Y205" s="17" t="s">
        <v>105</v>
      </c>
      <c r="Z205" s="17">
        <v>20200309</v>
      </c>
      <c r="AA205" s="17" t="s">
        <v>78</v>
      </c>
      <c r="AB205" s="17">
        <v>1</v>
      </c>
      <c r="AC205" s="17" t="str">
        <f>IFERROR(VLOOKUP(A205,[1]Cruces!AJ:AK,2,0),VLOOKUP(CONCATENATE(X205,AA205),[1]Cruces!G:H,2,0))</f>
        <v>Solicitud de Obra</v>
      </c>
      <c r="AD205" s="17">
        <f t="shared" si="48"/>
        <v>8</v>
      </c>
      <c r="AE205" s="17">
        <f t="shared" si="49"/>
        <v>4</v>
      </c>
      <c r="AF205" s="17">
        <f t="shared" si="50"/>
        <v>2019</v>
      </c>
      <c r="AG205" s="17" t="str">
        <f>IFERROR(VLOOKUP(MID(A205,2,4)*1,[1]Cruces!K:L,2,0),"Verificar")</f>
        <v>Atlántico Norte</v>
      </c>
      <c r="AH205" s="17">
        <f t="shared" ca="1" si="51"/>
        <v>597</v>
      </c>
      <c r="AI205" s="17" t="str">
        <f>IFERROR(VLOOKUP(U205,[1]Cruces!$O$1:$P$6,2,0),"Sin Orden")</f>
        <v>Resuelta</v>
      </c>
      <c r="AJ205" s="17">
        <f t="shared" si="52"/>
        <v>9</v>
      </c>
      <c r="AK205" s="17">
        <f t="shared" si="53"/>
        <v>3</v>
      </c>
      <c r="AL205" s="17">
        <f t="shared" si="54"/>
        <v>2020</v>
      </c>
      <c r="AM205" s="17">
        <f t="shared" ca="1" si="55"/>
        <v>261</v>
      </c>
      <c r="AN205" s="18">
        <f>IFERROR(VLOOKUP(R205*1,'[1]Ordenes de Servicio'!G:K,5,0),"No Cruza")</f>
        <v>43759</v>
      </c>
      <c r="AO205" s="17">
        <f t="shared" ca="1" si="56"/>
        <v>336</v>
      </c>
      <c r="AP205" s="17">
        <f t="shared" si="57"/>
        <v>23</v>
      </c>
      <c r="AQ205" s="17">
        <f t="shared" si="58"/>
        <v>5</v>
      </c>
      <c r="AR205" s="17">
        <f t="shared" si="59"/>
        <v>2019</v>
      </c>
      <c r="AS205" s="17">
        <f t="shared" ca="1" si="60"/>
        <v>552</v>
      </c>
      <c r="AT205" s="17" t="str">
        <f t="shared" ca="1" si="63"/>
        <v>Si</v>
      </c>
      <c r="AU205" s="17">
        <f t="shared" si="61"/>
        <v>291</v>
      </c>
      <c r="AV205" s="17" t="str">
        <f>+VLOOKUP(B205,[1]Cruces!S:T,2,0)</f>
        <v>5. Consultoría / Adjudicación</v>
      </c>
    </row>
    <row r="206" spans="1:48" hidden="1" x14ac:dyDescent="0.25">
      <c r="A206" s="17" t="s">
        <v>553</v>
      </c>
      <c r="B206" s="17" t="s">
        <v>68</v>
      </c>
      <c r="C206" s="17">
        <v>0</v>
      </c>
      <c r="D206" s="17">
        <v>0</v>
      </c>
      <c r="E206" s="17" t="s">
        <v>55</v>
      </c>
      <c r="F206" s="17" t="s">
        <v>107</v>
      </c>
      <c r="G206" s="17" t="s">
        <v>554</v>
      </c>
      <c r="H206" s="17">
        <v>0</v>
      </c>
      <c r="I206" s="17" t="s">
        <v>116</v>
      </c>
      <c r="J206" s="17" t="s">
        <v>59</v>
      </c>
      <c r="K206" s="17" t="s">
        <v>555</v>
      </c>
      <c r="L206" s="17" t="s">
        <v>117</v>
      </c>
      <c r="M206" s="17" t="s">
        <v>118</v>
      </c>
      <c r="N206" s="17" t="s">
        <v>75</v>
      </c>
      <c r="O206" s="17">
        <v>20200908</v>
      </c>
      <c r="P206" s="17">
        <v>20201016</v>
      </c>
      <c r="Q206" s="17">
        <v>1170</v>
      </c>
      <c r="R206" s="17">
        <v>28240621</v>
      </c>
      <c r="S206" s="17" t="s">
        <v>76</v>
      </c>
      <c r="T206" s="17" t="s">
        <v>63</v>
      </c>
      <c r="U206" s="17" t="s">
        <v>91</v>
      </c>
      <c r="V206" s="17">
        <f t="shared" si="62"/>
        <v>30</v>
      </c>
      <c r="W206" s="17">
        <v>30000</v>
      </c>
      <c r="X206" s="17" t="s">
        <v>64</v>
      </c>
      <c r="Y206" s="17" t="s">
        <v>105</v>
      </c>
      <c r="Z206" s="17">
        <v>20201024</v>
      </c>
      <c r="AA206" s="17" t="s">
        <v>78</v>
      </c>
      <c r="AB206" s="17">
        <v>1</v>
      </c>
      <c r="AC206" s="17" t="str">
        <f>IFERROR(VLOOKUP(A206,[1]Cruces!AJ:AK,2,0),VLOOKUP(CONCATENATE(X206,AA206),[1]Cruces!G:H,2,0))</f>
        <v>Solicitud de Obra</v>
      </c>
      <c r="AD206" s="17">
        <f t="shared" si="48"/>
        <v>8</v>
      </c>
      <c r="AE206" s="17">
        <f t="shared" si="49"/>
        <v>9</v>
      </c>
      <c r="AF206" s="17">
        <f t="shared" si="50"/>
        <v>2020</v>
      </c>
      <c r="AG206" s="17" t="str">
        <f>IFERROR(VLOOKUP(MID(A206,2,4)*1,[1]Cruces!K:L,2,0),"Verificar")</f>
        <v>Atlántico Norte</v>
      </c>
      <c r="AH206" s="17">
        <f t="shared" ca="1" si="51"/>
        <v>78</v>
      </c>
      <c r="AI206" s="17" t="str">
        <f>IFERROR(VLOOKUP(U206,[1]Cruces!$O$1:$P$6,2,0),"Sin Orden")</f>
        <v>Resuelta</v>
      </c>
      <c r="AJ206" s="17">
        <f t="shared" si="52"/>
        <v>24</v>
      </c>
      <c r="AK206" s="17">
        <f t="shared" si="53"/>
        <v>10</v>
      </c>
      <c r="AL206" s="17">
        <f t="shared" si="54"/>
        <v>2020</v>
      </c>
      <c r="AM206" s="17">
        <f t="shared" ca="1" si="55"/>
        <v>32</v>
      </c>
      <c r="AN206" s="18">
        <f>IFERROR(VLOOKUP(R206*1,'[1]Ordenes de Servicio'!G:K,5,0),"No Cruza")</f>
        <v>44123</v>
      </c>
      <c r="AO206" s="17">
        <f t="shared" ca="1" si="56"/>
        <v>46</v>
      </c>
      <c r="AP206" s="17">
        <f t="shared" si="57"/>
        <v>16</v>
      </c>
      <c r="AQ206" s="17">
        <f t="shared" si="58"/>
        <v>10</v>
      </c>
      <c r="AR206" s="17">
        <f t="shared" si="59"/>
        <v>2020</v>
      </c>
      <c r="AS206" s="17">
        <f t="shared" ca="1" si="60"/>
        <v>40</v>
      </c>
      <c r="AT206" s="17" t="str">
        <f t="shared" ca="1" si="63"/>
        <v>No</v>
      </c>
      <c r="AU206" s="17">
        <f t="shared" si="61"/>
        <v>8</v>
      </c>
      <c r="AV206" s="17" t="str">
        <f>+VLOOKUP(B206,[1]Cruces!S:T,2,0)</f>
        <v>5. Consultoría / Adjudicación</v>
      </c>
    </row>
    <row r="207" spans="1:48" hidden="1" x14ac:dyDescent="0.25">
      <c r="A207" s="17" t="s">
        <v>10520</v>
      </c>
      <c r="B207" s="17" t="s">
        <v>296</v>
      </c>
      <c r="C207" s="17">
        <v>0</v>
      </c>
      <c r="D207" s="17">
        <v>0</v>
      </c>
      <c r="E207" s="17" t="s">
        <v>55</v>
      </c>
      <c r="F207" s="17" t="s">
        <v>932</v>
      </c>
      <c r="G207" s="17" t="s">
        <v>10521</v>
      </c>
      <c r="H207" s="17">
        <v>0</v>
      </c>
      <c r="I207" s="17" t="s">
        <v>116</v>
      </c>
      <c r="J207" s="17" t="s">
        <v>59</v>
      </c>
      <c r="K207" s="17" t="s">
        <v>97</v>
      </c>
      <c r="L207" s="17" t="s">
        <v>935</v>
      </c>
      <c r="M207" s="17" t="s">
        <v>936</v>
      </c>
      <c r="N207" s="17" t="s">
        <v>301</v>
      </c>
      <c r="O207" s="17">
        <v>20200916</v>
      </c>
      <c r="P207" s="17">
        <v>20200916</v>
      </c>
      <c r="Q207" s="17">
        <v>3460</v>
      </c>
      <c r="R207" s="17">
        <v>28160419</v>
      </c>
      <c r="S207" s="17" t="s">
        <v>100</v>
      </c>
      <c r="T207" s="17" t="s">
        <v>63</v>
      </c>
      <c r="U207" s="17" t="s">
        <v>91</v>
      </c>
      <c r="V207" s="17">
        <f t="shared" si="62"/>
        <v>25</v>
      </c>
      <c r="W207" s="17">
        <v>25000</v>
      </c>
      <c r="X207" s="17" t="s">
        <v>64</v>
      </c>
      <c r="Y207" s="17" t="s">
        <v>296</v>
      </c>
      <c r="Z207" s="17">
        <v>20200916</v>
      </c>
      <c r="AA207" s="17" t="s">
        <v>78</v>
      </c>
      <c r="AB207" s="17">
        <v>1</v>
      </c>
      <c r="AC207" s="17" t="str">
        <f>IFERROR(VLOOKUP(A207,[1]Cruces!AJ:AK,2,0),VLOOKUP(CONCATENATE(X207,AA207),[1]Cruces!G:H,2,0))</f>
        <v>Exp BMT</v>
      </c>
      <c r="AD207" s="17">
        <f t="shared" si="48"/>
        <v>16</v>
      </c>
      <c r="AE207" s="17">
        <f t="shared" si="49"/>
        <v>9</v>
      </c>
      <c r="AF207" s="17">
        <f t="shared" si="50"/>
        <v>2020</v>
      </c>
      <c r="AG207" s="17" t="str">
        <f>IFERROR(VLOOKUP(MID(A207,2,4)*1,[1]Cruces!K:L,2,0),"Verificar")</f>
        <v>Magdalena</v>
      </c>
      <c r="AH207" s="17">
        <f t="shared" ca="1" si="51"/>
        <v>70</v>
      </c>
      <c r="AI207" s="17" t="str">
        <f>IFERROR(VLOOKUP(U207,[1]Cruces!$O$1:$P$6,2,0),"Sin Orden")</f>
        <v>Resuelta</v>
      </c>
      <c r="AJ207" s="17">
        <f t="shared" si="52"/>
        <v>16</v>
      </c>
      <c r="AK207" s="17">
        <f t="shared" si="53"/>
        <v>9</v>
      </c>
      <c r="AL207" s="17">
        <f t="shared" si="54"/>
        <v>2020</v>
      </c>
      <c r="AM207" s="17">
        <f t="shared" ca="1" si="55"/>
        <v>70</v>
      </c>
      <c r="AN207" s="18" t="str">
        <f>IFERROR(VLOOKUP(R207*1,'[1]Ordenes de Servicio'!G:K,5,0),"No Cruza")</f>
        <v>No Cruza</v>
      </c>
      <c r="AO207" s="17">
        <f t="shared" ca="1" si="56"/>
        <v>0</v>
      </c>
      <c r="AP207" s="17">
        <f t="shared" si="57"/>
        <v>16</v>
      </c>
      <c r="AQ207" s="17">
        <f t="shared" si="58"/>
        <v>9</v>
      </c>
      <c r="AR207" s="17">
        <f t="shared" si="59"/>
        <v>2020</v>
      </c>
      <c r="AS207" s="17">
        <f t="shared" ca="1" si="60"/>
        <v>70</v>
      </c>
      <c r="AT207" s="17" t="str">
        <f t="shared" ca="1" si="63"/>
        <v>No</v>
      </c>
      <c r="AU207" s="17">
        <f t="shared" si="61"/>
        <v>0</v>
      </c>
      <c r="AV207" s="17" t="str">
        <f>+VLOOKUP(B207,[1]Cruces!S:T,2,0)</f>
        <v>3. Evaluación Técnico Ecónomica</v>
      </c>
    </row>
    <row r="208" spans="1:48" hidden="1" x14ac:dyDescent="0.25">
      <c r="A208" s="17" t="s">
        <v>556</v>
      </c>
      <c r="B208" s="17" t="s">
        <v>54</v>
      </c>
      <c r="C208" s="17">
        <v>1158709</v>
      </c>
      <c r="D208" s="17">
        <v>0</v>
      </c>
      <c r="E208" s="17" t="s">
        <v>55</v>
      </c>
      <c r="F208" s="17" t="s">
        <v>81</v>
      </c>
      <c r="G208" s="17" t="s">
        <v>557</v>
      </c>
      <c r="H208" s="17">
        <v>3017014074</v>
      </c>
      <c r="I208" s="17" t="s">
        <v>71</v>
      </c>
      <c r="J208" s="17" t="s">
        <v>59</v>
      </c>
      <c r="K208" s="17" t="s">
        <v>97</v>
      </c>
      <c r="L208" s="17" t="s">
        <v>85</v>
      </c>
      <c r="M208" s="17" t="s">
        <v>86</v>
      </c>
      <c r="N208" s="17" t="s">
        <v>62</v>
      </c>
      <c r="O208" s="17">
        <v>20190828</v>
      </c>
      <c r="P208" s="17">
        <v>20191231</v>
      </c>
      <c r="Q208" s="17">
        <v>3410</v>
      </c>
      <c r="R208" s="17">
        <v>27049251</v>
      </c>
      <c r="S208" s="17" t="s">
        <v>100</v>
      </c>
      <c r="T208" s="17" t="s">
        <v>63</v>
      </c>
      <c r="U208" s="17" t="s">
        <v>91</v>
      </c>
      <c r="V208" s="17">
        <f t="shared" si="62"/>
        <v>30</v>
      </c>
      <c r="W208" s="17">
        <v>30000</v>
      </c>
      <c r="X208" s="17" t="s">
        <v>89</v>
      </c>
      <c r="Y208" s="17" t="s">
        <v>65</v>
      </c>
      <c r="Z208" s="17">
        <v>20191231</v>
      </c>
      <c r="AA208" s="17" t="s">
        <v>78</v>
      </c>
      <c r="AB208" s="17">
        <v>1</v>
      </c>
      <c r="AC208" s="17" t="str">
        <f>IFERROR(VLOOKUP(A208,[1]Cruces!AJ:AK,2,0),VLOOKUP(CONCATENATE(X208,AA208),[1]Cruces!G:H,2,0))</f>
        <v>Solicitud de Obra</v>
      </c>
      <c r="AD208" s="17">
        <f t="shared" si="48"/>
        <v>28</v>
      </c>
      <c r="AE208" s="17">
        <f t="shared" si="49"/>
        <v>8</v>
      </c>
      <c r="AF208" s="17">
        <f t="shared" si="50"/>
        <v>2019</v>
      </c>
      <c r="AG208" s="17" t="str">
        <f>IFERROR(VLOOKUP(MID(A208,2,4)*1,[1]Cruces!K:L,2,0),"Verificar")</f>
        <v>Magdalena</v>
      </c>
      <c r="AH208" s="17">
        <f t="shared" ca="1" si="51"/>
        <v>455</v>
      </c>
      <c r="AI208" s="17" t="str">
        <f>IFERROR(VLOOKUP(U208,[1]Cruces!$O$1:$P$6,2,0),"Sin Orden")</f>
        <v>Resuelta</v>
      </c>
      <c r="AJ208" s="17">
        <f t="shared" si="52"/>
        <v>31</v>
      </c>
      <c r="AK208" s="17">
        <f t="shared" si="53"/>
        <v>12</v>
      </c>
      <c r="AL208" s="17">
        <f t="shared" si="54"/>
        <v>2019</v>
      </c>
      <c r="AM208" s="17">
        <f t="shared" ca="1" si="55"/>
        <v>330</v>
      </c>
      <c r="AN208" s="18" t="str">
        <f>IFERROR(VLOOKUP(R208*1,'[1]Ordenes de Servicio'!G:K,5,0),"No Cruza")</f>
        <v>No Cruza</v>
      </c>
      <c r="AO208" s="17">
        <f t="shared" ca="1" si="56"/>
        <v>125</v>
      </c>
      <c r="AP208" s="17">
        <f t="shared" si="57"/>
        <v>31</v>
      </c>
      <c r="AQ208" s="17">
        <f t="shared" si="58"/>
        <v>12</v>
      </c>
      <c r="AR208" s="17">
        <f t="shared" si="59"/>
        <v>2019</v>
      </c>
      <c r="AS208" s="17">
        <f t="shared" ca="1" si="60"/>
        <v>330</v>
      </c>
      <c r="AT208" s="17" t="str">
        <f t="shared" ca="1" si="63"/>
        <v>No</v>
      </c>
      <c r="AU208" s="17">
        <f t="shared" si="61"/>
        <v>0</v>
      </c>
      <c r="AV208" s="17" t="str">
        <f>+VLOOKUP(B208,[1]Cruces!S:T,2,0)</f>
        <v>4. Presupuesto de Obra</v>
      </c>
    </row>
    <row r="209" spans="1:48" hidden="1" x14ac:dyDescent="0.25">
      <c r="A209" s="17" t="s">
        <v>558</v>
      </c>
      <c r="B209" s="17" t="s">
        <v>54</v>
      </c>
      <c r="C209" s="17">
        <v>0</v>
      </c>
      <c r="D209" s="17">
        <v>0</v>
      </c>
      <c r="E209" s="17" t="s">
        <v>55</v>
      </c>
      <c r="F209" s="17" t="s">
        <v>126</v>
      </c>
      <c r="G209" s="17" t="s">
        <v>559</v>
      </c>
      <c r="H209" s="17">
        <v>0</v>
      </c>
      <c r="I209" s="17" t="s">
        <v>71</v>
      </c>
      <c r="J209" s="17" t="s">
        <v>59</v>
      </c>
      <c r="K209" s="17" t="s">
        <v>560</v>
      </c>
      <c r="L209" s="17" t="s">
        <v>129</v>
      </c>
      <c r="M209" s="17" t="s">
        <v>130</v>
      </c>
      <c r="N209" s="17" t="s">
        <v>62</v>
      </c>
      <c r="O209" s="17">
        <v>20201019</v>
      </c>
      <c r="P209" s="17">
        <v>20201029</v>
      </c>
      <c r="Q209" s="17">
        <v>3340</v>
      </c>
      <c r="R209" s="17">
        <v>28240058</v>
      </c>
      <c r="S209" s="17" t="s">
        <v>100</v>
      </c>
      <c r="T209" s="17" t="s">
        <v>63</v>
      </c>
      <c r="U209" s="17" t="s">
        <v>91</v>
      </c>
      <c r="V209" s="17">
        <f t="shared" si="62"/>
        <v>25</v>
      </c>
      <c r="W209" s="17">
        <v>25000</v>
      </c>
      <c r="X209" s="17" t="s">
        <v>64</v>
      </c>
      <c r="Y209" s="17" t="s">
        <v>65</v>
      </c>
      <c r="Z209" s="17">
        <v>20201029</v>
      </c>
      <c r="AA209" s="17" t="s">
        <v>78</v>
      </c>
      <c r="AB209" s="17">
        <v>1</v>
      </c>
      <c r="AC209" s="17" t="str">
        <f>IFERROR(VLOOKUP(A209,[1]Cruces!AJ:AK,2,0),VLOOKUP(CONCATENATE(X209,AA209),[1]Cruces!G:H,2,0))</f>
        <v>Solicitud de Obra</v>
      </c>
      <c r="AD209" s="17">
        <f t="shared" si="48"/>
        <v>19</v>
      </c>
      <c r="AE209" s="17">
        <f t="shared" si="49"/>
        <v>10</v>
      </c>
      <c r="AF209" s="17">
        <f t="shared" si="50"/>
        <v>2020</v>
      </c>
      <c r="AG209" s="17" t="str">
        <f>IFERROR(VLOOKUP(MID(A209,2,4)*1,[1]Cruces!K:L,2,0),"Verificar")</f>
        <v>Guajira</v>
      </c>
      <c r="AH209" s="17">
        <f t="shared" ca="1" si="51"/>
        <v>37</v>
      </c>
      <c r="AI209" s="17" t="str">
        <f>IFERROR(VLOOKUP(U209,[1]Cruces!$O$1:$P$6,2,0),"Sin Orden")</f>
        <v>Resuelta</v>
      </c>
      <c r="AJ209" s="17">
        <f t="shared" si="52"/>
        <v>29</v>
      </c>
      <c r="AK209" s="17">
        <f t="shared" si="53"/>
        <v>10</v>
      </c>
      <c r="AL209" s="17">
        <f t="shared" si="54"/>
        <v>2020</v>
      </c>
      <c r="AM209" s="17">
        <f t="shared" ca="1" si="55"/>
        <v>27</v>
      </c>
      <c r="AN209" s="18" t="str">
        <f>IFERROR(VLOOKUP(R209*1,'[1]Ordenes de Servicio'!G:K,5,0),"No Cruza")</f>
        <v>No Cruza</v>
      </c>
      <c r="AO209" s="17">
        <f t="shared" ca="1" si="56"/>
        <v>10</v>
      </c>
      <c r="AP209" s="17">
        <f t="shared" si="57"/>
        <v>29</v>
      </c>
      <c r="AQ209" s="17">
        <f t="shared" si="58"/>
        <v>10</v>
      </c>
      <c r="AR209" s="17">
        <f t="shared" si="59"/>
        <v>2020</v>
      </c>
      <c r="AS209" s="17">
        <f t="shared" ca="1" si="60"/>
        <v>27</v>
      </c>
      <c r="AT209" s="17" t="str">
        <f t="shared" ca="1" si="63"/>
        <v>No</v>
      </c>
      <c r="AU209" s="17">
        <f t="shared" si="61"/>
        <v>0</v>
      </c>
      <c r="AV209" s="17" t="str">
        <f>+VLOOKUP(B209,[1]Cruces!S:T,2,0)</f>
        <v>4. Presupuesto de Obra</v>
      </c>
    </row>
    <row r="210" spans="1:48" hidden="1" x14ac:dyDescent="0.25">
      <c r="A210" s="17" t="s">
        <v>561</v>
      </c>
      <c r="B210" s="17" t="s">
        <v>68</v>
      </c>
      <c r="C210" s="17">
        <v>7168298</v>
      </c>
      <c r="D210" s="17">
        <v>35052144</v>
      </c>
      <c r="E210" s="17" t="s">
        <v>93</v>
      </c>
      <c r="F210" s="17" t="s">
        <v>126</v>
      </c>
      <c r="G210" s="17" t="s">
        <v>562</v>
      </c>
      <c r="H210" s="17">
        <v>3136648194</v>
      </c>
      <c r="I210" s="17" t="s">
        <v>71</v>
      </c>
      <c r="J210" s="17" t="s">
        <v>563</v>
      </c>
      <c r="K210" s="17" t="s">
        <v>564</v>
      </c>
      <c r="L210" s="17" t="s">
        <v>129</v>
      </c>
      <c r="M210" s="17" t="s">
        <v>130</v>
      </c>
      <c r="N210" s="17" t="s">
        <v>75</v>
      </c>
      <c r="O210" s="17">
        <v>20201105</v>
      </c>
      <c r="P210" s="17">
        <v>20201118</v>
      </c>
      <c r="Q210" s="17">
        <v>9332</v>
      </c>
      <c r="R210" s="17">
        <v>28276907</v>
      </c>
      <c r="S210" s="17" t="s">
        <v>100</v>
      </c>
      <c r="T210" s="17" t="s">
        <v>63</v>
      </c>
      <c r="U210" s="17" t="s">
        <v>91</v>
      </c>
      <c r="V210" s="17">
        <f t="shared" si="62"/>
        <v>45</v>
      </c>
      <c r="W210" s="17">
        <v>45000</v>
      </c>
      <c r="X210" s="17" t="s">
        <v>89</v>
      </c>
      <c r="Y210" s="17" t="s">
        <v>261</v>
      </c>
      <c r="Z210" s="17">
        <v>20201118</v>
      </c>
      <c r="AA210" s="17" t="s">
        <v>78</v>
      </c>
      <c r="AB210" s="17">
        <v>1</v>
      </c>
      <c r="AC210" s="17" t="str">
        <f>IFERROR(VLOOKUP(A210,[1]Cruces!AJ:AK,2,0),VLOOKUP(CONCATENATE(X210,AA210),[1]Cruces!G:H,2,0))</f>
        <v>Solicitud de Obra</v>
      </c>
      <c r="AD210" s="17">
        <f t="shared" si="48"/>
        <v>5</v>
      </c>
      <c r="AE210" s="17">
        <f t="shared" si="49"/>
        <v>11</v>
      </c>
      <c r="AF210" s="17">
        <f t="shared" si="50"/>
        <v>2020</v>
      </c>
      <c r="AG210" s="17" t="str">
        <f>IFERROR(VLOOKUP(MID(A210,2,4)*1,[1]Cruces!K:L,2,0),"Verificar")</f>
        <v>Guajira</v>
      </c>
      <c r="AH210" s="17">
        <f t="shared" ca="1" si="51"/>
        <v>20</v>
      </c>
      <c r="AI210" s="17" t="str">
        <f>IFERROR(VLOOKUP(U210,[1]Cruces!$O$1:$P$6,2,0),"Sin Orden")</f>
        <v>Resuelta</v>
      </c>
      <c r="AJ210" s="17">
        <f t="shared" si="52"/>
        <v>18</v>
      </c>
      <c r="AK210" s="17">
        <f t="shared" si="53"/>
        <v>11</v>
      </c>
      <c r="AL210" s="17">
        <f t="shared" si="54"/>
        <v>2020</v>
      </c>
      <c r="AM210" s="17">
        <f t="shared" ca="1" si="55"/>
        <v>7</v>
      </c>
      <c r="AN210" s="18" t="str">
        <f>IFERROR(VLOOKUP(R210*1,'[1]Ordenes de Servicio'!G:K,5,0),"No Cruza")</f>
        <v>No Cruza</v>
      </c>
      <c r="AO210" s="17">
        <f t="shared" ca="1" si="56"/>
        <v>13</v>
      </c>
      <c r="AP210" s="17">
        <f t="shared" si="57"/>
        <v>18</v>
      </c>
      <c r="AQ210" s="17">
        <f t="shared" si="58"/>
        <v>11</v>
      </c>
      <c r="AR210" s="17">
        <f t="shared" si="59"/>
        <v>2020</v>
      </c>
      <c r="AS210" s="17">
        <f t="shared" ca="1" si="60"/>
        <v>7</v>
      </c>
      <c r="AT210" s="17" t="str">
        <f t="shared" ca="1" si="63"/>
        <v>No</v>
      </c>
      <c r="AU210" s="17">
        <f t="shared" si="61"/>
        <v>0</v>
      </c>
      <c r="AV210" s="17" t="str">
        <f>+VLOOKUP(B210,[1]Cruces!S:T,2,0)</f>
        <v>5. Consultoría / Adjudicación</v>
      </c>
    </row>
    <row r="211" spans="1:48" hidden="1" x14ac:dyDescent="0.25">
      <c r="A211" s="17" t="s">
        <v>565</v>
      </c>
      <c r="B211" s="17" t="s">
        <v>68</v>
      </c>
      <c r="C211" s="17">
        <v>0</v>
      </c>
      <c r="D211" s="17">
        <v>0</v>
      </c>
      <c r="E211" s="17" t="s">
        <v>55</v>
      </c>
      <c r="F211" s="17" t="s">
        <v>126</v>
      </c>
      <c r="G211" s="17" t="s">
        <v>566</v>
      </c>
      <c r="H211" s="17">
        <v>0</v>
      </c>
      <c r="I211" s="17" t="s">
        <v>71</v>
      </c>
      <c r="J211" s="17" t="s">
        <v>59</v>
      </c>
      <c r="K211" s="17" t="s">
        <v>567</v>
      </c>
      <c r="L211" s="17" t="s">
        <v>129</v>
      </c>
      <c r="M211" s="17" t="s">
        <v>130</v>
      </c>
      <c r="N211" s="17" t="s">
        <v>75</v>
      </c>
      <c r="O211" s="17">
        <v>20181221</v>
      </c>
      <c r="P211" s="17">
        <v>20190425</v>
      </c>
      <c r="Q211" s="17">
        <v>3310</v>
      </c>
      <c r="R211" s="17">
        <v>0</v>
      </c>
      <c r="S211" s="17"/>
      <c r="T211" s="17" t="s">
        <v>63</v>
      </c>
      <c r="U211" s="17"/>
      <c r="V211" s="17">
        <f t="shared" si="62"/>
        <v>150</v>
      </c>
      <c r="W211" s="17">
        <v>150000</v>
      </c>
      <c r="X211" s="17" t="s">
        <v>64</v>
      </c>
      <c r="Y211" s="17" t="s">
        <v>282</v>
      </c>
      <c r="Z211" s="17">
        <v>20190516</v>
      </c>
      <c r="AA211" s="17" t="s">
        <v>78</v>
      </c>
      <c r="AB211" s="17">
        <v>1</v>
      </c>
      <c r="AC211" s="17" t="str">
        <f>IFERROR(VLOOKUP(A211,[1]Cruces!AJ:AK,2,0),VLOOKUP(CONCATENATE(X211,AA211),[1]Cruces!G:H,2,0))</f>
        <v>Solicitud de Obra</v>
      </c>
      <c r="AD211" s="17">
        <f t="shared" si="48"/>
        <v>21</v>
      </c>
      <c r="AE211" s="17">
        <f t="shared" si="49"/>
        <v>12</v>
      </c>
      <c r="AF211" s="17">
        <f t="shared" si="50"/>
        <v>2018</v>
      </c>
      <c r="AG211" s="17" t="str">
        <f>IFERROR(VLOOKUP(MID(A211,2,4)*1,[1]Cruces!K:L,2,0),"Verificar")</f>
        <v>Guajira</v>
      </c>
      <c r="AH211" s="17">
        <f t="shared" ca="1" si="51"/>
        <v>705</v>
      </c>
      <c r="AI211" s="17" t="str">
        <f>IFERROR(VLOOKUP(U211,[1]Cruces!$O$1:$P$6,2,0),"Sin Orden")</f>
        <v>Sin Orden</v>
      </c>
      <c r="AJ211" s="17">
        <f t="shared" si="52"/>
        <v>16</v>
      </c>
      <c r="AK211" s="17">
        <f t="shared" si="53"/>
        <v>5</v>
      </c>
      <c r="AL211" s="17">
        <f t="shared" si="54"/>
        <v>2019</v>
      </c>
      <c r="AM211" s="17">
        <f t="shared" ca="1" si="55"/>
        <v>559</v>
      </c>
      <c r="AN211" s="18" t="str">
        <f>IFERROR(VLOOKUP(R211*1,'[1]Ordenes de Servicio'!G:K,5,0),"No Cruza")</f>
        <v>No Cruza</v>
      </c>
      <c r="AO211" s="17">
        <f t="shared" ca="1" si="56"/>
        <v>559</v>
      </c>
      <c r="AP211" s="17">
        <f t="shared" si="57"/>
        <v>25</v>
      </c>
      <c r="AQ211" s="17">
        <f t="shared" si="58"/>
        <v>4</v>
      </c>
      <c r="AR211" s="17">
        <f t="shared" si="59"/>
        <v>2019</v>
      </c>
      <c r="AS211" s="17">
        <f t="shared" ca="1" si="60"/>
        <v>580</v>
      </c>
      <c r="AT211" s="17" t="str">
        <f t="shared" ca="1" si="63"/>
        <v>Si</v>
      </c>
      <c r="AU211" s="17">
        <f t="shared" si="61"/>
        <v>21</v>
      </c>
      <c r="AV211" s="17" t="str">
        <f>+VLOOKUP(B211,[1]Cruces!S:T,2,0)</f>
        <v>5. Consultoría / Adjudicación</v>
      </c>
    </row>
    <row r="212" spans="1:48" hidden="1" x14ac:dyDescent="0.25">
      <c r="A212" s="17" t="s">
        <v>568</v>
      </c>
      <c r="B212" s="17" t="s">
        <v>569</v>
      </c>
      <c r="C212" s="17">
        <v>5671657</v>
      </c>
      <c r="D212" s="17">
        <v>25618300</v>
      </c>
      <c r="E212" s="17" t="s">
        <v>93</v>
      </c>
      <c r="F212" s="17" t="s">
        <v>126</v>
      </c>
      <c r="G212" s="17" t="s">
        <v>570</v>
      </c>
      <c r="H212" s="17">
        <v>3007238259</v>
      </c>
      <c r="I212" s="17" t="s">
        <v>83</v>
      </c>
      <c r="J212" s="17" t="s">
        <v>571</v>
      </c>
      <c r="K212" s="17" t="s">
        <v>97</v>
      </c>
      <c r="L212" s="17" t="s">
        <v>129</v>
      </c>
      <c r="M212" s="17" t="s">
        <v>130</v>
      </c>
      <c r="N212" s="17" t="s">
        <v>572</v>
      </c>
      <c r="O212" s="17">
        <v>20201027</v>
      </c>
      <c r="P212" s="17">
        <v>20201027</v>
      </c>
      <c r="Q212" s="17">
        <v>9332</v>
      </c>
      <c r="R212" s="17">
        <v>0</v>
      </c>
      <c r="S212" s="17"/>
      <c r="T212" s="17" t="s">
        <v>63</v>
      </c>
      <c r="U212" s="17"/>
      <c r="V212" s="17">
        <f t="shared" si="62"/>
        <v>75</v>
      </c>
      <c r="W212" s="17">
        <v>75000</v>
      </c>
      <c r="X212" s="17" t="s">
        <v>89</v>
      </c>
      <c r="Y212" s="17" t="s">
        <v>569</v>
      </c>
      <c r="Z212" s="17">
        <v>20201027</v>
      </c>
      <c r="AA212" s="17" t="s">
        <v>78</v>
      </c>
      <c r="AB212" s="17">
        <v>1</v>
      </c>
      <c r="AC212" s="17" t="str">
        <f>IFERROR(VLOOKUP(A212,[1]Cruces!AJ:AK,2,0),VLOOKUP(CONCATENATE(X212,AA212),[1]Cruces!G:H,2,0))</f>
        <v>Solicitud de Obra</v>
      </c>
      <c r="AD212" s="17">
        <f t="shared" si="48"/>
        <v>27</v>
      </c>
      <c r="AE212" s="17">
        <f t="shared" si="49"/>
        <v>10</v>
      </c>
      <c r="AF212" s="17">
        <f t="shared" si="50"/>
        <v>2020</v>
      </c>
      <c r="AG212" s="17" t="str">
        <f>IFERROR(VLOOKUP(MID(A212,2,4)*1,[1]Cruces!K:L,2,0),"Verificar")</f>
        <v>Guajira</v>
      </c>
      <c r="AH212" s="17">
        <f t="shared" ca="1" si="51"/>
        <v>29</v>
      </c>
      <c r="AI212" s="17" t="str">
        <f>IFERROR(VLOOKUP(U212,[1]Cruces!$O$1:$P$6,2,0),"Sin Orden")</f>
        <v>Sin Orden</v>
      </c>
      <c r="AJ212" s="17">
        <f t="shared" si="52"/>
        <v>27</v>
      </c>
      <c r="AK212" s="17">
        <f t="shared" si="53"/>
        <v>10</v>
      </c>
      <c r="AL212" s="17">
        <f t="shared" si="54"/>
        <v>2020</v>
      </c>
      <c r="AM212" s="17">
        <f t="shared" ca="1" si="55"/>
        <v>29</v>
      </c>
      <c r="AN212" s="18" t="str">
        <f>IFERROR(VLOOKUP(R212*1,'[1]Ordenes de Servicio'!G:K,5,0),"No Cruza")</f>
        <v>No Cruza</v>
      </c>
      <c r="AO212" s="17">
        <f t="shared" ca="1" si="56"/>
        <v>29</v>
      </c>
      <c r="AP212" s="17">
        <f t="shared" si="57"/>
        <v>27</v>
      </c>
      <c r="AQ212" s="17">
        <f t="shared" si="58"/>
        <v>10</v>
      </c>
      <c r="AR212" s="17">
        <f t="shared" si="59"/>
        <v>2020</v>
      </c>
      <c r="AS212" s="17">
        <f t="shared" ca="1" si="60"/>
        <v>29</v>
      </c>
      <c r="AT212" s="17" t="str">
        <f t="shared" ca="1" si="63"/>
        <v>No</v>
      </c>
      <c r="AU212" s="17">
        <f t="shared" si="61"/>
        <v>0</v>
      </c>
      <c r="AV212" s="17" t="str">
        <f>+VLOOKUP(B212,[1]Cruces!S:T,2,0)</f>
        <v>1. Solicitud</v>
      </c>
    </row>
    <row r="213" spans="1:48" hidden="1" x14ac:dyDescent="0.25">
      <c r="A213" s="17" t="s">
        <v>573</v>
      </c>
      <c r="B213" s="17" t="s">
        <v>54</v>
      </c>
      <c r="C213" s="17">
        <v>0</v>
      </c>
      <c r="D213" s="17">
        <v>0</v>
      </c>
      <c r="E213" s="17" t="s">
        <v>55</v>
      </c>
      <c r="F213" s="17" t="s">
        <v>56</v>
      </c>
      <c r="G213" s="17" t="s">
        <v>574</v>
      </c>
      <c r="H213" s="17">
        <v>0</v>
      </c>
      <c r="I213" s="17" t="s">
        <v>71</v>
      </c>
      <c r="J213" s="17" t="s">
        <v>59</v>
      </c>
      <c r="K213" s="17" t="s">
        <v>575</v>
      </c>
      <c r="L213" s="17" t="s">
        <v>117</v>
      </c>
      <c r="M213" s="17" t="s">
        <v>118</v>
      </c>
      <c r="N213" s="17" t="s">
        <v>62</v>
      </c>
      <c r="O213" s="17">
        <v>20191030</v>
      </c>
      <c r="P213" s="17">
        <v>20191108</v>
      </c>
      <c r="Q213" s="17">
        <v>1150</v>
      </c>
      <c r="R213" s="17">
        <v>26876873</v>
      </c>
      <c r="S213" s="17" t="s">
        <v>100</v>
      </c>
      <c r="T213" s="17" t="s">
        <v>63</v>
      </c>
      <c r="U213" s="17" t="s">
        <v>91</v>
      </c>
      <c r="V213" s="17">
        <f t="shared" si="62"/>
        <v>45</v>
      </c>
      <c r="W213" s="17">
        <v>45000</v>
      </c>
      <c r="X213" s="17" t="s">
        <v>64</v>
      </c>
      <c r="Y213" s="17" t="s">
        <v>65</v>
      </c>
      <c r="Z213" s="17">
        <v>20191108</v>
      </c>
      <c r="AA213" s="17" t="s">
        <v>78</v>
      </c>
      <c r="AB213" s="17">
        <v>1</v>
      </c>
      <c r="AC213" s="17" t="str">
        <f>IFERROR(VLOOKUP(A213,[1]Cruces!AJ:AK,2,0),VLOOKUP(CONCATENATE(X213,AA213),[1]Cruces!G:H,2,0))</f>
        <v>Solicitud de Obra</v>
      </c>
      <c r="AD213" s="17">
        <f t="shared" si="48"/>
        <v>30</v>
      </c>
      <c r="AE213" s="17">
        <f t="shared" si="49"/>
        <v>10</v>
      </c>
      <c r="AF213" s="17">
        <f t="shared" si="50"/>
        <v>2019</v>
      </c>
      <c r="AG213" s="17" t="str">
        <f>IFERROR(VLOOKUP(MID(A213,2,4)*1,[1]Cruces!K:L,2,0),"Verificar")</f>
        <v>Atlántico Norte</v>
      </c>
      <c r="AH213" s="17">
        <f t="shared" ca="1" si="51"/>
        <v>392</v>
      </c>
      <c r="AI213" s="17" t="str">
        <f>IFERROR(VLOOKUP(U213,[1]Cruces!$O$1:$P$6,2,0),"Sin Orden")</f>
        <v>Resuelta</v>
      </c>
      <c r="AJ213" s="17">
        <f t="shared" si="52"/>
        <v>8</v>
      </c>
      <c r="AK213" s="17">
        <f t="shared" si="53"/>
        <v>11</v>
      </c>
      <c r="AL213" s="17">
        <f t="shared" si="54"/>
        <v>2019</v>
      </c>
      <c r="AM213" s="17">
        <f t="shared" ca="1" si="55"/>
        <v>383</v>
      </c>
      <c r="AN213" s="18" t="str">
        <f>IFERROR(VLOOKUP(R213*1,'[1]Ordenes de Servicio'!G:K,5,0),"No Cruza")</f>
        <v>No Cruza</v>
      </c>
      <c r="AO213" s="17">
        <f t="shared" ca="1" si="56"/>
        <v>9</v>
      </c>
      <c r="AP213" s="17">
        <f t="shared" si="57"/>
        <v>8</v>
      </c>
      <c r="AQ213" s="17">
        <f t="shared" si="58"/>
        <v>11</v>
      </c>
      <c r="AR213" s="17">
        <f t="shared" si="59"/>
        <v>2019</v>
      </c>
      <c r="AS213" s="17">
        <f t="shared" ca="1" si="60"/>
        <v>383</v>
      </c>
      <c r="AT213" s="17" t="str">
        <f t="shared" ca="1" si="63"/>
        <v>Si</v>
      </c>
      <c r="AU213" s="17">
        <f t="shared" si="61"/>
        <v>0</v>
      </c>
      <c r="AV213" s="17" t="str">
        <f>+VLOOKUP(B213,[1]Cruces!S:T,2,0)</f>
        <v>4. Presupuesto de Obra</v>
      </c>
    </row>
    <row r="214" spans="1:48" hidden="1" x14ac:dyDescent="0.25">
      <c r="A214" s="17" t="s">
        <v>7305</v>
      </c>
      <c r="B214" s="17" t="s">
        <v>6595</v>
      </c>
      <c r="C214" s="17">
        <v>0</v>
      </c>
      <c r="D214" s="17">
        <v>0</v>
      </c>
      <c r="E214" s="17" t="s">
        <v>55</v>
      </c>
      <c r="F214" s="17" t="s">
        <v>56</v>
      </c>
      <c r="G214" s="17" t="s">
        <v>7306</v>
      </c>
      <c r="H214" s="17">
        <v>0</v>
      </c>
      <c r="I214" s="17" t="s">
        <v>116</v>
      </c>
      <c r="J214" s="17" t="s">
        <v>59</v>
      </c>
      <c r="K214" s="17" t="s">
        <v>7307</v>
      </c>
      <c r="L214" s="17" t="s">
        <v>765</v>
      </c>
      <c r="M214" s="17" t="s">
        <v>766</v>
      </c>
      <c r="N214" s="17" t="s">
        <v>6600</v>
      </c>
      <c r="O214" s="17">
        <v>20200319</v>
      </c>
      <c r="P214" s="17">
        <v>20200320</v>
      </c>
      <c r="Q214" s="17">
        <v>1170</v>
      </c>
      <c r="R214" s="17">
        <v>27280351</v>
      </c>
      <c r="S214" s="17" t="s">
        <v>6601</v>
      </c>
      <c r="T214" s="17" t="s">
        <v>63</v>
      </c>
      <c r="U214" s="17" t="s">
        <v>91</v>
      </c>
      <c r="V214" s="17">
        <f t="shared" si="62"/>
        <v>3</v>
      </c>
      <c r="W214" s="17">
        <v>3000</v>
      </c>
      <c r="X214" s="17" t="s">
        <v>7065</v>
      </c>
      <c r="Y214" s="17" t="s">
        <v>6595</v>
      </c>
      <c r="Z214" s="17">
        <v>20200320</v>
      </c>
      <c r="AA214" s="17" t="s">
        <v>1947</v>
      </c>
      <c r="AB214" s="17">
        <v>1</v>
      </c>
      <c r="AC214" s="17" t="str">
        <f>IFERROR(VLOOKUP(A214,[1]Cruces!AJ:AK,2,0),VLOOKUP(CONCATENATE(X214,AA214),[1]Cruces!G:H,2,0))</f>
        <v>Solicitud por BT</v>
      </c>
      <c r="AD214" s="17">
        <f t="shared" si="48"/>
        <v>19</v>
      </c>
      <c r="AE214" s="17">
        <f t="shared" si="49"/>
        <v>3</v>
      </c>
      <c r="AF214" s="17">
        <f t="shared" si="50"/>
        <v>2020</v>
      </c>
      <c r="AG214" s="17" t="str">
        <f>IFERROR(VLOOKUP(MID(A214,2,4)*1,[1]Cruces!K:L,2,0),"Verificar")</f>
        <v>Atlántico Norte</v>
      </c>
      <c r="AH214" s="17">
        <f t="shared" ca="1" si="51"/>
        <v>251</v>
      </c>
      <c r="AI214" s="17" t="str">
        <f>IFERROR(VLOOKUP(U214,[1]Cruces!$O$1:$P$6,2,0),"Sin Orden")</f>
        <v>Resuelta</v>
      </c>
      <c r="AJ214" s="17">
        <f t="shared" si="52"/>
        <v>20</v>
      </c>
      <c r="AK214" s="17">
        <f t="shared" si="53"/>
        <v>3</v>
      </c>
      <c r="AL214" s="17">
        <f t="shared" si="54"/>
        <v>2020</v>
      </c>
      <c r="AM214" s="17">
        <f t="shared" ca="1" si="55"/>
        <v>250</v>
      </c>
      <c r="AN214" s="18" t="str">
        <f>IFERROR(VLOOKUP(R214*1,'[1]Ordenes de Servicio'!G:K,5,0),"No Cruza")</f>
        <v>No Cruza</v>
      </c>
      <c r="AO214" s="17">
        <f t="shared" ca="1" si="56"/>
        <v>1</v>
      </c>
      <c r="AP214" s="17">
        <f t="shared" si="57"/>
        <v>20</v>
      </c>
      <c r="AQ214" s="17">
        <f t="shared" si="58"/>
        <v>3</v>
      </c>
      <c r="AR214" s="17">
        <f t="shared" si="59"/>
        <v>2020</v>
      </c>
      <c r="AS214" s="17">
        <f t="shared" ca="1" si="60"/>
        <v>250</v>
      </c>
      <c r="AT214" s="17" t="str">
        <f t="shared" ca="1" si="63"/>
        <v>No</v>
      </c>
      <c r="AU214" s="17">
        <f t="shared" si="61"/>
        <v>0</v>
      </c>
      <c r="AV214" s="17" t="str">
        <f>+VLOOKUP(B214,[1]Cruces!S:T,2,0)</f>
        <v>7. Ejecución en Campo OS BT</v>
      </c>
    </row>
    <row r="215" spans="1:48" hidden="1" x14ac:dyDescent="0.25">
      <c r="A215" s="17" t="s">
        <v>7308</v>
      </c>
      <c r="B215" s="17" t="s">
        <v>6595</v>
      </c>
      <c r="C215" s="17">
        <v>0</v>
      </c>
      <c r="D215" s="17">
        <v>0</v>
      </c>
      <c r="E215" s="17" t="s">
        <v>55</v>
      </c>
      <c r="F215" s="17" t="s">
        <v>56</v>
      </c>
      <c r="G215" s="17" t="s">
        <v>7309</v>
      </c>
      <c r="H215" s="17">
        <v>0</v>
      </c>
      <c r="I215" s="17" t="s">
        <v>116</v>
      </c>
      <c r="J215" s="17" t="s">
        <v>59</v>
      </c>
      <c r="K215" s="17" t="s">
        <v>97</v>
      </c>
      <c r="L215" s="17" t="s">
        <v>7310</v>
      </c>
      <c r="M215" s="17" t="s">
        <v>7311</v>
      </c>
      <c r="N215" s="17" t="s">
        <v>6600</v>
      </c>
      <c r="O215" s="17">
        <v>20191127</v>
      </c>
      <c r="P215" s="17">
        <v>20191212</v>
      </c>
      <c r="Q215" s="17">
        <v>1170</v>
      </c>
      <c r="R215" s="17">
        <v>27023773</v>
      </c>
      <c r="S215" s="17" t="s">
        <v>6601</v>
      </c>
      <c r="T215" s="17" t="s">
        <v>63</v>
      </c>
      <c r="U215" s="17" t="s">
        <v>91</v>
      </c>
      <c r="V215" s="17">
        <f t="shared" si="62"/>
        <v>3</v>
      </c>
      <c r="W215" s="17">
        <v>3000</v>
      </c>
      <c r="X215" s="17" t="s">
        <v>7065</v>
      </c>
      <c r="Y215" s="17" t="s">
        <v>6595</v>
      </c>
      <c r="Z215" s="17">
        <v>20191212</v>
      </c>
      <c r="AA215" s="17" t="s">
        <v>1947</v>
      </c>
      <c r="AB215" s="17">
        <v>1</v>
      </c>
      <c r="AC215" s="17" t="str">
        <f>IFERROR(VLOOKUP(A215,[1]Cruces!AJ:AK,2,0),VLOOKUP(CONCATENATE(X215,AA215),[1]Cruces!G:H,2,0))</f>
        <v>Solicitud por BT</v>
      </c>
      <c r="AD215" s="17">
        <f t="shared" si="48"/>
        <v>27</v>
      </c>
      <c r="AE215" s="17">
        <f t="shared" si="49"/>
        <v>11</v>
      </c>
      <c r="AF215" s="17">
        <f t="shared" si="50"/>
        <v>2019</v>
      </c>
      <c r="AG215" s="17" t="str">
        <f>IFERROR(VLOOKUP(MID(A215,2,4)*1,[1]Cruces!K:L,2,0),"Verificar")</f>
        <v>Atlántico Norte</v>
      </c>
      <c r="AH215" s="17">
        <f t="shared" ca="1" si="51"/>
        <v>364</v>
      </c>
      <c r="AI215" s="17" t="str">
        <f>IFERROR(VLOOKUP(U215,[1]Cruces!$O$1:$P$6,2,0),"Sin Orden")</f>
        <v>Resuelta</v>
      </c>
      <c r="AJ215" s="17">
        <f t="shared" si="52"/>
        <v>12</v>
      </c>
      <c r="AK215" s="17">
        <f t="shared" si="53"/>
        <v>12</v>
      </c>
      <c r="AL215" s="17">
        <f t="shared" si="54"/>
        <v>2019</v>
      </c>
      <c r="AM215" s="17">
        <f t="shared" ca="1" si="55"/>
        <v>349</v>
      </c>
      <c r="AN215" s="18" t="str">
        <f>IFERROR(VLOOKUP(R215*1,'[1]Ordenes de Servicio'!G:K,5,0),"No Cruza")</f>
        <v>No Cruza</v>
      </c>
      <c r="AO215" s="17">
        <f t="shared" ca="1" si="56"/>
        <v>15</v>
      </c>
      <c r="AP215" s="17">
        <f t="shared" si="57"/>
        <v>12</v>
      </c>
      <c r="AQ215" s="17">
        <f t="shared" si="58"/>
        <v>12</v>
      </c>
      <c r="AR215" s="17">
        <f t="shared" si="59"/>
        <v>2019</v>
      </c>
      <c r="AS215" s="17">
        <f t="shared" ca="1" si="60"/>
        <v>349</v>
      </c>
      <c r="AT215" s="17" t="str">
        <f t="shared" ca="1" si="63"/>
        <v>No</v>
      </c>
      <c r="AU215" s="17">
        <f t="shared" si="61"/>
        <v>0</v>
      </c>
      <c r="AV215" s="17" t="str">
        <f>+VLOOKUP(B215,[1]Cruces!S:T,2,0)</f>
        <v>7. Ejecución en Campo OS BT</v>
      </c>
    </row>
    <row r="216" spans="1:48" hidden="1" x14ac:dyDescent="0.25">
      <c r="A216" s="17" t="s">
        <v>578</v>
      </c>
      <c r="B216" s="17" t="s">
        <v>579</v>
      </c>
      <c r="C216" s="17">
        <v>0</v>
      </c>
      <c r="D216" s="17">
        <v>0</v>
      </c>
      <c r="E216" s="17" t="s">
        <v>55</v>
      </c>
      <c r="F216" s="17" t="s">
        <v>56</v>
      </c>
      <c r="G216" s="17" t="s">
        <v>580</v>
      </c>
      <c r="H216" s="17">
        <v>0</v>
      </c>
      <c r="I216" s="17" t="s">
        <v>116</v>
      </c>
      <c r="J216" s="17" t="s">
        <v>59</v>
      </c>
      <c r="K216" s="17" t="s">
        <v>581</v>
      </c>
      <c r="L216" s="17" t="s">
        <v>299</v>
      </c>
      <c r="M216" s="17" t="s">
        <v>300</v>
      </c>
      <c r="N216" s="17" t="s">
        <v>582</v>
      </c>
      <c r="O216" s="17">
        <v>20201117</v>
      </c>
      <c r="P216" s="17">
        <v>20201117</v>
      </c>
      <c r="Q216" s="17">
        <v>9520</v>
      </c>
      <c r="R216" s="17">
        <v>0</v>
      </c>
      <c r="S216" s="17"/>
      <c r="T216" s="17" t="s">
        <v>63</v>
      </c>
      <c r="U216" s="17"/>
      <c r="V216" s="17">
        <f t="shared" si="62"/>
        <v>75</v>
      </c>
      <c r="W216" s="17">
        <v>75000</v>
      </c>
      <c r="X216" s="17" t="s">
        <v>64</v>
      </c>
      <c r="Y216" s="17" t="s">
        <v>583</v>
      </c>
      <c r="Z216" s="17">
        <v>20201117</v>
      </c>
      <c r="AA216" s="17" t="s">
        <v>78</v>
      </c>
      <c r="AB216" s="17">
        <v>1</v>
      </c>
      <c r="AC216" s="17" t="str">
        <f>IFERROR(VLOOKUP(A216,[1]Cruces!AJ:AK,2,0),VLOOKUP(CONCATENATE(X216,AA216),[1]Cruces!G:H,2,0))</f>
        <v>Solicitud de Obra</v>
      </c>
      <c r="AD216" s="17">
        <f t="shared" si="48"/>
        <v>17</v>
      </c>
      <c r="AE216" s="17">
        <f t="shared" si="49"/>
        <v>11</v>
      </c>
      <c r="AF216" s="17">
        <f t="shared" si="50"/>
        <v>2020</v>
      </c>
      <c r="AG216" s="17" t="str">
        <f>IFERROR(VLOOKUP(MID(A216,2,4)*1,[1]Cruces!K:L,2,0),"Verificar")</f>
        <v>Atlántico Sur</v>
      </c>
      <c r="AH216" s="17">
        <f t="shared" ca="1" si="51"/>
        <v>8</v>
      </c>
      <c r="AI216" s="17" t="str">
        <f>IFERROR(VLOOKUP(U216,[1]Cruces!$O$1:$P$6,2,0),"Sin Orden")</f>
        <v>Sin Orden</v>
      </c>
      <c r="AJ216" s="17">
        <f t="shared" si="52"/>
        <v>17</v>
      </c>
      <c r="AK216" s="17">
        <f t="shared" si="53"/>
        <v>11</v>
      </c>
      <c r="AL216" s="17">
        <f t="shared" si="54"/>
        <v>2020</v>
      </c>
      <c r="AM216" s="17">
        <f t="shared" ca="1" si="55"/>
        <v>8</v>
      </c>
      <c r="AN216" s="18" t="str">
        <f>IFERROR(VLOOKUP(R216*1,'[1]Ordenes de Servicio'!G:K,5,0),"No Cruza")</f>
        <v>No Cruza</v>
      </c>
      <c r="AO216" s="17">
        <f t="shared" ca="1" si="56"/>
        <v>8</v>
      </c>
      <c r="AP216" s="17">
        <f t="shared" si="57"/>
        <v>17</v>
      </c>
      <c r="AQ216" s="17">
        <f t="shared" si="58"/>
        <v>11</v>
      </c>
      <c r="AR216" s="17">
        <f t="shared" si="59"/>
        <v>2020</v>
      </c>
      <c r="AS216" s="17">
        <f t="shared" ca="1" si="60"/>
        <v>8</v>
      </c>
      <c r="AT216" s="17" t="str">
        <f t="shared" ca="1" si="63"/>
        <v>No</v>
      </c>
      <c r="AU216" s="17">
        <f t="shared" si="61"/>
        <v>0</v>
      </c>
      <c r="AV216" s="17" t="str">
        <f>+VLOOKUP(B216,[1]Cruces!S:T,2,0)</f>
        <v>2. Factibilidad</v>
      </c>
    </row>
    <row r="217" spans="1:48" hidden="1" x14ac:dyDescent="0.25">
      <c r="A217" s="17" t="s">
        <v>584</v>
      </c>
      <c r="B217" s="17" t="s">
        <v>68</v>
      </c>
      <c r="C217" s="17">
        <v>2330172</v>
      </c>
      <c r="D217" s="17">
        <v>0</v>
      </c>
      <c r="E217" s="17" t="s">
        <v>55</v>
      </c>
      <c r="F217" s="17" t="s">
        <v>120</v>
      </c>
      <c r="G217" s="17" t="s">
        <v>585</v>
      </c>
      <c r="H217" s="17">
        <v>3859191</v>
      </c>
      <c r="I217" s="17" t="s">
        <v>116</v>
      </c>
      <c r="J217" s="17" t="s">
        <v>59</v>
      </c>
      <c r="K217" s="17" t="s">
        <v>97</v>
      </c>
      <c r="L217" s="17" t="s">
        <v>111</v>
      </c>
      <c r="M217" s="17" t="s">
        <v>112</v>
      </c>
      <c r="N217" s="17" t="s">
        <v>75</v>
      </c>
      <c r="O217" s="17">
        <v>20190424</v>
      </c>
      <c r="P217" s="17">
        <v>20190913</v>
      </c>
      <c r="Q217" s="17">
        <v>1110</v>
      </c>
      <c r="R217" s="17">
        <v>26244421</v>
      </c>
      <c r="S217" s="17" t="s">
        <v>100</v>
      </c>
      <c r="T217" s="17" t="s">
        <v>63</v>
      </c>
      <c r="U217" s="17" t="s">
        <v>91</v>
      </c>
      <c r="V217" s="17">
        <f t="shared" si="62"/>
        <v>75</v>
      </c>
      <c r="W217" s="17">
        <v>75000</v>
      </c>
      <c r="X217" s="17" t="s">
        <v>89</v>
      </c>
      <c r="Y217" s="17" t="s">
        <v>136</v>
      </c>
      <c r="Z217" s="17">
        <v>20190924</v>
      </c>
      <c r="AA217" s="17" t="s">
        <v>101</v>
      </c>
      <c r="AB217" s="17">
        <v>1</v>
      </c>
      <c r="AC217" s="17" t="str">
        <f>IFERROR(VLOOKUP(A217,[1]Cruces!AJ:AK,2,0),VLOOKUP(CONCATENATE(X217,AA217),[1]Cruces!G:H,2,0))</f>
        <v>Solicitud de Obra</v>
      </c>
      <c r="AD217" s="17">
        <f t="shared" si="48"/>
        <v>24</v>
      </c>
      <c r="AE217" s="17">
        <f t="shared" si="49"/>
        <v>4</v>
      </c>
      <c r="AF217" s="17">
        <f t="shared" si="50"/>
        <v>2019</v>
      </c>
      <c r="AG217" s="17" t="str">
        <f>IFERROR(VLOOKUP(MID(A217,2,4)*1,[1]Cruces!K:L,2,0),"Verificar")</f>
        <v>Atlántico Norte</v>
      </c>
      <c r="AH217" s="17">
        <f t="shared" ca="1" si="51"/>
        <v>581</v>
      </c>
      <c r="AI217" s="17" t="str">
        <f>IFERROR(VLOOKUP(U217,[1]Cruces!$O$1:$P$6,2,0),"Sin Orden")</f>
        <v>Resuelta</v>
      </c>
      <c r="AJ217" s="17">
        <f t="shared" si="52"/>
        <v>24</v>
      </c>
      <c r="AK217" s="17">
        <f t="shared" si="53"/>
        <v>9</v>
      </c>
      <c r="AL217" s="17">
        <f t="shared" si="54"/>
        <v>2019</v>
      </c>
      <c r="AM217" s="17">
        <f t="shared" ca="1" si="55"/>
        <v>428</v>
      </c>
      <c r="AN217" s="18" t="str">
        <f>IFERROR(VLOOKUP(R217*1,'[1]Ordenes de Servicio'!G:K,5,0),"No Cruza")</f>
        <v>No Cruza</v>
      </c>
      <c r="AO217" s="17">
        <f t="shared" ca="1" si="56"/>
        <v>153</v>
      </c>
      <c r="AP217" s="17">
        <f t="shared" si="57"/>
        <v>13</v>
      </c>
      <c r="AQ217" s="17">
        <f t="shared" si="58"/>
        <v>9</v>
      </c>
      <c r="AR217" s="17">
        <f t="shared" si="59"/>
        <v>2019</v>
      </c>
      <c r="AS217" s="17">
        <f t="shared" ca="1" si="60"/>
        <v>439</v>
      </c>
      <c r="AT217" s="17" t="str">
        <f t="shared" ca="1" si="63"/>
        <v>Si</v>
      </c>
      <c r="AU217" s="17">
        <f t="shared" si="61"/>
        <v>11</v>
      </c>
      <c r="AV217" s="17" t="str">
        <f>+VLOOKUP(B217,[1]Cruces!S:T,2,0)</f>
        <v>5. Consultoría / Adjudicación</v>
      </c>
    </row>
    <row r="218" spans="1:48" hidden="1" x14ac:dyDescent="0.25">
      <c r="A218" s="17" t="s">
        <v>586</v>
      </c>
      <c r="B218" s="17" t="s">
        <v>68</v>
      </c>
      <c r="C218" s="17">
        <v>0</v>
      </c>
      <c r="D218" s="17">
        <v>0</v>
      </c>
      <c r="E218" s="17" t="s">
        <v>55</v>
      </c>
      <c r="F218" s="17" t="s">
        <v>81</v>
      </c>
      <c r="G218" s="17" t="s">
        <v>587</v>
      </c>
      <c r="H218" s="17">
        <v>3216673199</v>
      </c>
      <c r="I218" s="17" t="s">
        <v>116</v>
      </c>
      <c r="J218" s="17" t="s">
        <v>59</v>
      </c>
      <c r="K218" s="17" t="s">
        <v>588</v>
      </c>
      <c r="L218" s="17" t="s">
        <v>85</v>
      </c>
      <c r="M218" s="17" t="s">
        <v>86</v>
      </c>
      <c r="N218" s="17" t="s">
        <v>75</v>
      </c>
      <c r="O218" s="17">
        <v>20190916</v>
      </c>
      <c r="P218" s="17">
        <v>20191116</v>
      </c>
      <c r="Q218" s="17">
        <v>3430</v>
      </c>
      <c r="R218" s="17">
        <v>28225166</v>
      </c>
      <c r="S218" s="17" t="s">
        <v>76</v>
      </c>
      <c r="T218" s="17" t="s">
        <v>63</v>
      </c>
      <c r="U218" s="17" t="s">
        <v>88</v>
      </c>
      <c r="V218" s="17">
        <f t="shared" si="62"/>
        <v>1</v>
      </c>
      <c r="W218" s="17">
        <v>1000</v>
      </c>
      <c r="X218" s="17" t="s">
        <v>64</v>
      </c>
      <c r="Y218" s="17" t="s">
        <v>105</v>
      </c>
      <c r="Z218" s="17">
        <v>20200130</v>
      </c>
      <c r="AA218" s="17" t="s">
        <v>113</v>
      </c>
      <c r="AB218" s="17">
        <v>1</v>
      </c>
      <c r="AC218" s="17" t="str">
        <f>IFERROR(VLOOKUP(A218,[1]Cruces!AJ:AK,2,0),VLOOKUP(CONCATENATE(X218,AA218),[1]Cruces!G:H,2,0))</f>
        <v>Solicitud de Obra</v>
      </c>
      <c r="AD218" s="17">
        <f t="shared" si="48"/>
        <v>16</v>
      </c>
      <c r="AE218" s="17">
        <f t="shared" si="49"/>
        <v>9</v>
      </c>
      <c r="AF218" s="17">
        <f t="shared" si="50"/>
        <v>2019</v>
      </c>
      <c r="AG218" s="17" t="str">
        <f>IFERROR(VLOOKUP(MID(A218,2,4)*1,[1]Cruces!K:L,2,0),"Verificar")</f>
        <v>Magdalena</v>
      </c>
      <c r="AH218" s="17">
        <f t="shared" ca="1" si="51"/>
        <v>436</v>
      </c>
      <c r="AI218" s="17" t="str">
        <f>IFERROR(VLOOKUP(U218,[1]Cruces!$O$1:$P$6,2,0),"Sin Orden")</f>
        <v>Resuelta</v>
      </c>
      <c r="AJ218" s="17">
        <f t="shared" si="52"/>
        <v>30</v>
      </c>
      <c r="AK218" s="17">
        <f t="shared" si="53"/>
        <v>1</v>
      </c>
      <c r="AL218" s="17">
        <f t="shared" si="54"/>
        <v>2020</v>
      </c>
      <c r="AM218" s="17">
        <f t="shared" ca="1" si="55"/>
        <v>300</v>
      </c>
      <c r="AN218" s="18">
        <f>IFERROR(VLOOKUP(R218*1,'[1]Ordenes de Servicio'!G:K,5,0),"No Cruza")</f>
        <v>44113</v>
      </c>
      <c r="AO218" s="17">
        <f t="shared" ca="1" si="56"/>
        <v>136</v>
      </c>
      <c r="AP218" s="17">
        <f t="shared" si="57"/>
        <v>16</v>
      </c>
      <c r="AQ218" s="17">
        <f t="shared" si="58"/>
        <v>11</v>
      </c>
      <c r="AR218" s="17">
        <f t="shared" si="59"/>
        <v>2019</v>
      </c>
      <c r="AS218" s="17">
        <f t="shared" ca="1" si="60"/>
        <v>375</v>
      </c>
      <c r="AT218" s="17" t="str">
        <f t="shared" ca="1" si="63"/>
        <v>Si</v>
      </c>
      <c r="AU218" s="17">
        <f t="shared" si="61"/>
        <v>75</v>
      </c>
      <c r="AV218" s="17" t="str">
        <f>+VLOOKUP(B218,[1]Cruces!S:T,2,0)</f>
        <v>5. Consultoría / Adjudicación</v>
      </c>
    </row>
    <row r="219" spans="1:48" hidden="1" x14ac:dyDescent="0.25">
      <c r="A219" s="17" t="s">
        <v>7312</v>
      </c>
      <c r="B219" s="17" t="s">
        <v>6595</v>
      </c>
      <c r="C219" s="17">
        <v>0</v>
      </c>
      <c r="D219" s="17">
        <v>0</v>
      </c>
      <c r="E219" s="17" t="s">
        <v>55</v>
      </c>
      <c r="F219" s="17" t="s">
        <v>107</v>
      </c>
      <c r="G219" s="17" t="s">
        <v>7313</v>
      </c>
      <c r="H219" s="17">
        <v>3008671369</v>
      </c>
      <c r="I219" s="17" t="s">
        <v>71</v>
      </c>
      <c r="J219" s="17" t="s">
        <v>59</v>
      </c>
      <c r="K219" s="17" t="s">
        <v>7314</v>
      </c>
      <c r="L219" s="17" t="s">
        <v>5267</v>
      </c>
      <c r="M219" s="17" t="s">
        <v>5268</v>
      </c>
      <c r="N219" s="17" t="s">
        <v>6600</v>
      </c>
      <c r="O219" s="17">
        <v>20200824</v>
      </c>
      <c r="P219" s="17">
        <v>20200828</v>
      </c>
      <c r="Q219" s="17">
        <v>1180</v>
      </c>
      <c r="R219" s="17">
        <v>28253778</v>
      </c>
      <c r="S219" s="17" t="s">
        <v>6601</v>
      </c>
      <c r="T219" s="17" t="s">
        <v>7091</v>
      </c>
      <c r="U219" s="17" t="s">
        <v>88</v>
      </c>
      <c r="V219" s="17">
        <f t="shared" si="62"/>
        <v>3</v>
      </c>
      <c r="W219" s="17">
        <v>3000</v>
      </c>
      <c r="X219" s="17" t="s">
        <v>7065</v>
      </c>
      <c r="Y219" s="17" t="s">
        <v>150</v>
      </c>
      <c r="Z219" s="17">
        <v>20201027</v>
      </c>
      <c r="AA219" s="17" t="s">
        <v>1947</v>
      </c>
      <c r="AB219" s="17">
        <v>1</v>
      </c>
      <c r="AC219" s="17" t="str">
        <f>IFERROR(VLOOKUP(A219,[1]Cruces!AJ:AK,2,0),VLOOKUP(CONCATENATE(X219,AA219),[1]Cruces!G:H,2,0))</f>
        <v>Solicitud por BT</v>
      </c>
      <c r="AD219" s="17">
        <f t="shared" si="48"/>
        <v>24</v>
      </c>
      <c r="AE219" s="17">
        <f t="shared" si="49"/>
        <v>8</v>
      </c>
      <c r="AF219" s="17">
        <f t="shared" si="50"/>
        <v>2020</v>
      </c>
      <c r="AG219" s="17" t="str">
        <f>IFERROR(VLOOKUP(MID(A219,2,4)*1,[1]Cruces!K:L,2,0),"Verificar")</f>
        <v>Atlántico Norte</v>
      </c>
      <c r="AH219" s="17">
        <f t="shared" ca="1" si="51"/>
        <v>93</v>
      </c>
      <c r="AI219" s="17" t="str">
        <f>IFERROR(VLOOKUP(U219,[1]Cruces!$O$1:$P$6,2,0),"Sin Orden")</f>
        <v>Resuelta</v>
      </c>
      <c r="AJ219" s="17">
        <f t="shared" si="52"/>
        <v>27</v>
      </c>
      <c r="AK219" s="17">
        <f t="shared" si="53"/>
        <v>10</v>
      </c>
      <c r="AL219" s="17">
        <f t="shared" si="54"/>
        <v>2020</v>
      </c>
      <c r="AM219" s="17">
        <f t="shared" ca="1" si="55"/>
        <v>29</v>
      </c>
      <c r="AN219" s="18">
        <f>IFERROR(VLOOKUP(R219*1,'[1]Ordenes de Servicio'!G:K,5,0),"No Cruza")</f>
        <v>44131</v>
      </c>
      <c r="AO219" s="17">
        <f t="shared" ca="1" si="56"/>
        <v>64</v>
      </c>
      <c r="AP219" s="17">
        <f t="shared" si="57"/>
        <v>28</v>
      </c>
      <c r="AQ219" s="17">
        <f t="shared" si="58"/>
        <v>8</v>
      </c>
      <c r="AR219" s="17">
        <f t="shared" si="59"/>
        <v>2020</v>
      </c>
      <c r="AS219" s="17">
        <f t="shared" ca="1" si="60"/>
        <v>89</v>
      </c>
      <c r="AT219" s="17" t="str">
        <f t="shared" ca="1" si="63"/>
        <v>No</v>
      </c>
      <c r="AU219" s="17">
        <f t="shared" si="61"/>
        <v>60</v>
      </c>
      <c r="AV219" s="17" t="str">
        <f>+VLOOKUP(B219,[1]Cruces!S:T,2,0)</f>
        <v>7. Ejecución en Campo OS BT</v>
      </c>
    </row>
    <row r="220" spans="1:48" hidden="1" x14ac:dyDescent="0.25">
      <c r="A220" s="17" t="s">
        <v>589</v>
      </c>
      <c r="B220" s="17" t="s">
        <v>68</v>
      </c>
      <c r="C220" s="17">
        <v>0</v>
      </c>
      <c r="D220" s="17">
        <v>0</v>
      </c>
      <c r="E220" s="17" t="s">
        <v>55</v>
      </c>
      <c r="F220" s="17" t="s">
        <v>81</v>
      </c>
      <c r="G220" s="17" t="s">
        <v>590</v>
      </c>
      <c r="H220" s="17">
        <v>3234408556</v>
      </c>
      <c r="I220" s="17" t="s">
        <v>71</v>
      </c>
      <c r="J220" s="17" t="s">
        <v>59</v>
      </c>
      <c r="K220" s="17" t="s">
        <v>591</v>
      </c>
      <c r="L220" s="17" t="s">
        <v>215</v>
      </c>
      <c r="M220" s="17" t="s">
        <v>216</v>
      </c>
      <c r="N220" s="17" t="s">
        <v>75</v>
      </c>
      <c r="O220" s="17">
        <v>20190312</v>
      </c>
      <c r="P220" s="17">
        <v>20190312</v>
      </c>
      <c r="Q220" s="17">
        <v>9343</v>
      </c>
      <c r="R220" s="17">
        <v>0</v>
      </c>
      <c r="S220" s="17"/>
      <c r="T220" s="17" t="s">
        <v>63</v>
      </c>
      <c r="U220" s="17"/>
      <c r="V220" s="17">
        <f t="shared" si="62"/>
        <v>15</v>
      </c>
      <c r="W220" s="17">
        <v>15000</v>
      </c>
      <c r="X220" s="17" t="s">
        <v>64</v>
      </c>
      <c r="Y220" s="17" t="s">
        <v>68</v>
      </c>
      <c r="Z220" s="17">
        <v>20190312</v>
      </c>
      <c r="AA220" s="17" t="s">
        <v>78</v>
      </c>
      <c r="AB220" s="17">
        <v>1</v>
      </c>
      <c r="AC220" s="17" t="str">
        <f>IFERROR(VLOOKUP(A220,[1]Cruces!AJ:AK,2,0),VLOOKUP(CONCATENATE(X220,AA220),[1]Cruces!G:H,2,0))</f>
        <v>Solicitud de Obra</v>
      </c>
      <c r="AD220" s="17">
        <f t="shared" si="48"/>
        <v>12</v>
      </c>
      <c r="AE220" s="17">
        <f t="shared" si="49"/>
        <v>3</v>
      </c>
      <c r="AF220" s="17">
        <f t="shared" si="50"/>
        <v>2019</v>
      </c>
      <c r="AG220" s="17" t="str">
        <f>IFERROR(VLOOKUP(MID(A220,2,4)*1,[1]Cruces!K:L,2,0),"Verificar")</f>
        <v>Magdalena</v>
      </c>
      <c r="AH220" s="17">
        <f t="shared" ca="1" si="51"/>
        <v>624</v>
      </c>
      <c r="AI220" s="17" t="str">
        <f>IFERROR(VLOOKUP(U220,[1]Cruces!$O$1:$P$6,2,0),"Sin Orden")</f>
        <v>Sin Orden</v>
      </c>
      <c r="AJ220" s="17">
        <f t="shared" si="52"/>
        <v>12</v>
      </c>
      <c r="AK220" s="17">
        <f t="shared" si="53"/>
        <v>3</v>
      </c>
      <c r="AL220" s="17">
        <f t="shared" si="54"/>
        <v>2019</v>
      </c>
      <c r="AM220" s="17">
        <f t="shared" ca="1" si="55"/>
        <v>624</v>
      </c>
      <c r="AN220" s="18" t="str">
        <f>IFERROR(VLOOKUP(R220*1,'[1]Ordenes de Servicio'!G:K,5,0),"No Cruza")</f>
        <v>No Cruza</v>
      </c>
      <c r="AO220" s="17">
        <f t="shared" ca="1" si="56"/>
        <v>624</v>
      </c>
      <c r="AP220" s="17">
        <f t="shared" si="57"/>
        <v>12</v>
      </c>
      <c r="AQ220" s="17">
        <f t="shared" si="58"/>
        <v>3</v>
      </c>
      <c r="AR220" s="17">
        <f t="shared" si="59"/>
        <v>2019</v>
      </c>
      <c r="AS220" s="17">
        <f t="shared" ca="1" si="60"/>
        <v>624</v>
      </c>
      <c r="AT220" s="17" t="str">
        <f t="shared" ca="1" si="63"/>
        <v>Si</v>
      </c>
      <c r="AU220" s="17">
        <f t="shared" si="61"/>
        <v>0</v>
      </c>
      <c r="AV220" s="17" t="str">
        <f>+VLOOKUP(B220,[1]Cruces!S:T,2,0)</f>
        <v>5. Consultoría / Adjudicación</v>
      </c>
    </row>
    <row r="221" spans="1:48" hidden="1" x14ac:dyDescent="0.25">
      <c r="A221" s="17" t="s">
        <v>7315</v>
      </c>
      <c r="B221" s="17" t="s">
        <v>6595</v>
      </c>
      <c r="C221" s="17">
        <v>0</v>
      </c>
      <c r="D221" s="17">
        <v>0</v>
      </c>
      <c r="E221" s="17" t="s">
        <v>55</v>
      </c>
      <c r="F221" s="17" t="s">
        <v>56</v>
      </c>
      <c r="G221" s="17" t="s">
        <v>7316</v>
      </c>
      <c r="H221" s="17">
        <v>3014476627</v>
      </c>
      <c r="I221" s="17" t="s">
        <v>71</v>
      </c>
      <c r="J221" s="17" t="s">
        <v>59</v>
      </c>
      <c r="K221" s="17" t="s">
        <v>7317</v>
      </c>
      <c r="L221" s="17" t="s">
        <v>7318</v>
      </c>
      <c r="M221" s="17" t="s">
        <v>55</v>
      </c>
      <c r="N221" s="17" t="s">
        <v>6600</v>
      </c>
      <c r="O221" s="17">
        <v>20191203</v>
      </c>
      <c r="P221" s="17">
        <v>20191208</v>
      </c>
      <c r="Q221" s="17">
        <v>9510</v>
      </c>
      <c r="R221" s="17">
        <v>26976401</v>
      </c>
      <c r="S221" s="17" t="s">
        <v>6601</v>
      </c>
      <c r="T221" s="17" t="s">
        <v>63</v>
      </c>
      <c r="U221" s="17" t="s">
        <v>91</v>
      </c>
      <c r="V221" s="17">
        <f t="shared" si="62"/>
        <v>6</v>
      </c>
      <c r="W221" s="17">
        <v>6000</v>
      </c>
      <c r="X221" s="17" t="s">
        <v>7065</v>
      </c>
      <c r="Y221" s="17" t="s">
        <v>6595</v>
      </c>
      <c r="Z221" s="17">
        <v>20191208</v>
      </c>
      <c r="AA221" s="17" t="s">
        <v>1947</v>
      </c>
      <c r="AB221" s="17">
        <v>1</v>
      </c>
      <c r="AC221" s="17" t="str">
        <f>IFERROR(VLOOKUP(A221,[1]Cruces!AJ:AK,2,0),VLOOKUP(CONCATENATE(X221,AA221),[1]Cruces!G:H,2,0))</f>
        <v>Solicitud por BT</v>
      </c>
      <c r="AD221" s="17">
        <f t="shared" si="48"/>
        <v>3</v>
      </c>
      <c r="AE221" s="17">
        <f t="shared" si="49"/>
        <v>12</v>
      </c>
      <c r="AF221" s="17">
        <f t="shared" si="50"/>
        <v>2019</v>
      </c>
      <c r="AG221" s="17" t="str">
        <f>IFERROR(VLOOKUP(MID(A221,2,4)*1,[1]Cruces!K:L,2,0),"Verificar")</f>
        <v>Atlántico Norte</v>
      </c>
      <c r="AH221" s="17">
        <f t="shared" ca="1" si="51"/>
        <v>358</v>
      </c>
      <c r="AI221" s="17" t="str">
        <f>IFERROR(VLOOKUP(U221,[1]Cruces!$O$1:$P$6,2,0),"Sin Orden")</f>
        <v>Resuelta</v>
      </c>
      <c r="AJ221" s="17">
        <f t="shared" si="52"/>
        <v>8</v>
      </c>
      <c r="AK221" s="17">
        <f t="shared" si="53"/>
        <v>12</v>
      </c>
      <c r="AL221" s="17">
        <f t="shared" si="54"/>
        <v>2019</v>
      </c>
      <c r="AM221" s="17">
        <f t="shared" ca="1" si="55"/>
        <v>353</v>
      </c>
      <c r="AN221" s="18" t="str">
        <f>IFERROR(VLOOKUP(R221*1,'[1]Ordenes de Servicio'!G:K,5,0),"No Cruza")</f>
        <v>No Cruza</v>
      </c>
      <c r="AO221" s="17">
        <f t="shared" ca="1" si="56"/>
        <v>5</v>
      </c>
      <c r="AP221" s="17">
        <f t="shared" si="57"/>
        <v>8</v>
      </c>
      <c r="AQ221" s="17">
        <f t="shared" si="58"/>
        <v>12</v>
      </c>
      <c r="AR221" s="17">
        <f t="shared" si="59"/>
        <v>2019</v>
      </c>
      <c r="AS221" s="17">
        <f t="shared" ca="1" si="60"/>
        <v>353</v>
      </c>
      <c r="AT221" s="17" t="str">
        <f t="shared" ca="1" si="63"/>
        <v>No</v>
      </c>
      <c r="AU221" s="17">
        <f t="shared" si="61"/>
        <v>0</v>
      </c>
      <c r="AV221" s="17" t="str">
        <f>+VLOOKUP(B221,[1]Cruces!S:T,2,0)</f>
        <v>7. Ejecución en Campo OS BT</v>
      </c>
    </row>
    <row r="222" spans="1:48" hidden="1" x14ac:dyDescent="0.25">
      <c r="A222" s="17" t="s">
        <v>592</v>
      </c>
      <c r="B222" s="17" t="s">
        <v>68</v>
      </c>
      <c r="C222" s="17">
        <v>2273889</v>
      </c>
      <c r="D222" s="17">
        <v>0</v>
      </c>
      <c r="E222" s="17" t="s">
        <v>55</v>
      </c>
      <c r="F222" s="17" t="s">
        <v>120</v>
      </c>
      <c r="G222" s="17" t="s">
        <v>593</v>
      </c>
      <c r="H222" s="17">
        <v>3739412</v>
      </c>
      <c r="I222" s="17" t="s">
        <v>116</v>
      </c>
      <c r="J222" s="17" t="s">
        <v>59</v>
      </c>
      <c r="K222" s="17" t="s">
        <v>97</v>
      </c>
      <c r="L222" s="17" t="s">
        <v>122</v>
      </c>
      <c r="M222" s="17" t="s">
        <v>123</v>
      </c>
      <c r="N222" s="17" t="s">
        <v>75</v>
      </c>
      <c r="O222" s="17">
        <v>20180831</v>
      </c>
      <c r="P222" s="17">
        <v>20181022</v>
      </c>
      <c r="Q222" s="17">
        <v>1110</v>
      </c>
      <c r="R222" s="17">
        <v>25804577</v>
      </c>
      <c r="S222" s="17" t="s">
        <v>76</v>
      </c>
      <c r="T222" s="17" t="s">
        <v>63</v>
      </c>
      <c r="U222" s="17" t="s">
        <v>88</v>
      </c>
      <c r="V222" s="17">
        <f t="shared" si="62"/>
        <v>150</v>
      </c>
      <c r="W222" s="17">
        <v>150000</v>
      </c>
      <c r="X222" s="17" t="s">
        <v>89</v>
      </c>
      <c r="Y222" s="17" t="s">
        <v>136</v>
      </c>
      <c r="Z222" s="17">
        <v>20181025</v>
      </c>
      <c r="AA222" s="17" t="s">
        <v>101</v>
      </c>
      <c r="AB222" s="17">
        <v>1</v>
      </c>
      <c r="AC222" s="17" t="str">
        <f>IFERROR(VLOOKUP(A222,[1]Cruces!AJ:AK,2,0),VLOOKUP(CONCATENATE(X222,AA222),[1]Cruces!G:H,2,0))</f>
        <v>Solicitud de Obra</v>
      </c>
      <c r="AD222" s="17">
        <f t="shared" si="48"/>
        <v>31</v>
      </c>
      <c r="AE222" s="17">
        <f t="shared" si="49"/>
        <v>8</v>
      </c>
      <c r="AF222" s="17">
        <f t="shared" si="50"/>
        <v>2018</v>
      </c>
      <c r="AG222" s="17" t="str">
        <f>IFERROR(VLOOKUP(MID(A222,2,4)*1,[1]Cruces!K:L,2,0),"Verificar")</f>
        <v>Atlántico Norte</v>
      </c>
      <c r="AH222" s="17">
        <f t="shared" ca="1" si="51"/>
        <v>817</v>
      </c>
      <c r="AI222" s="17" t="str">
        <f>IFERROR(VLOOKUP(U222,[1]Cruces!$O$1:$P$6,2,0),"Sin Orden")</f>
        <v>Resuelta</v>
      </c>
      <c r="AJ222" s="17">
        <f t="shared" si="52"/>
        <v>25</v>
      </c>
      <c r="AK222" s="17">
        <f t="shared" si="53"/>
        <v>10</v>
      </c>
      <c r="AL222" s="17">
        <f t="shared" si="54"/>
        <v>2018</v>
      </c>
      <c r="AM222" s="17">
        <f t="shared" ca="1" si="55"/>
        <v>762</v>
      </c>
      <c r="AN222" s="18" t="str">
        <f>IFERROR(VLOOKUP(R222*1,'[1]Ordenes de Servicio'!G:K,5,0),"No Cruza")</f>
        <v>No Cruza</v>
      </c>
      <c r="AO222" s="17">
        <f t="shared" ca="1" si="56"/>
        <v>55</v>
      </c>
      <c r="AP222" s="17">
        <f t="shared" si="57"/>
        <v>22</v>
      </c>
      <c r="AQ222" s="17">
        <f t="shared" si="58"/>
        <v>10</v>
      </c>
      <c r="AR222" s="17">
        <f t="shared" si="59"/>
        <v>2018</v>
      </c>
      <c r="AS222" s="17">
        <f t="shared" ca="1" si="60"/>
        <v>765</v>
      </c>
      <c r="AT222" s="17" t="str">
        <f t="shared" ca="1" si="63"/>
        <v>Si</v>
      </c>
      <c r="AU222" s="17">
        <f t="shared" si="61"/>
        <v>3</v>
      </c>
      <c r="AV222" s="17" t="str">
        <f>+VLOOKUP(B222,[1]Cruces!S:T,2,0)</f>
        <v>5. Consultoría / Adjudicación</v>
      </c>
    </row>
    <row r="223" spans="1:48" hidden="1" x14ac:dyDescent="0.25">
      <c r="A223" s="17" t="s">
        <v>595</v>
      </c>
      <c r="B223" s="17" t="s">
        <v>68</v>
      </c>
      <c r="C223" s="17">
        <v>2631642</v>
      </c>
      <c r="D223" s="17">
        <v>0</v>
      </c>
      <c r="E223" s="17" t="s">
        <v>55</v>
      </c>
      <c r="F223" s="17" t="s">
        <v>120</v>
      </c>
      <c r="G223" s="17" t="s">
        <v>596</v>
      </c>
      <c r="H223" s="17">
        <v>3404412</v>
      </c>
      <c r="I223" s="17" t="s">
        <v>182</v>
      </c>
      <c r="J223" s="17" t="s">
        <v>59</v>
      </c>
      <c r="K223" s="17" t="s">
        <v>97</v>
      </c>
      <c r="L223" s="17" t="s">
        <v>487</v>
      </c>
      <c r="M223" s="17" t="s">
        <v>55</v>
      </c>
      <c r="N223" s="17" t="s">
        <v>75</v>
      </c>
      <c r="O223" s="17">
        <v>20190426</v>
      </c>
      <c r="P223" s="17">
        <v>20190514</v>
      </c>
      <c r="Q223" s="17">
        <v>1110</v>
      </c>
      <c r="R223" s="17">
        <v>26333502</v>
      </c>
      <c r="S223" s="17" t="s">
        <v>76</v>
      </c>
      <c r="T223" s="17" t="s">
        <v>63</v>
      </c>
      <c r="U223" s="17" t="s">
        <v>88</v>
      </c>
      <c r="V223" s="17">
        <f t="shared" si="62"/>
        <v>112.5</v>
      </c>
      <c r="W223" s="17">
        <v>112500</v>
      </c>
      <c r="X223" s="17" t="s">
        <v>89</v>
      </c>
      <c r="Y223" s="17" t="s">
        <v>105</v>
      </c>
      <c r="Z223" s="17">
        <v>20190702</v>
      </c>
      <c r="AA223" s="17" t="s">
        <v>78</v>
      </c>
      <c r="AB223" s="17">
        <v>1</v>
      </c>
      <c r="AC223" s="17" t="str">
        <f>IFERROR(VLOOKUP(A223,[1]Cruces!AJ:AK,2,0),VLOOKUP(CONCATENATE(X223,AA223),[1]Cruces!G:H,2,0))</f>
        <v>Solicitud de Obra</v>
      </c>
      <c r="AD223" s="17">
        <f t="shared" si="48"/>
        <v>26</v>
      </c>
      <c r="AE223" s="17">
        <f t="shared" si="49"/>
        <v>4</v>
      </c>
      <c r="AF223" s="17">
        <f t="shared" si="50"/>
        <v>2019</v>
      </c>
      <c r="AG223" s="17" t="str">
        <f>IFERROR(VLOOKUP(MID(A223,2,4)*1,[1]Cruces!K:L,2,0),"Verificar")</f>
        <v>Atlántico Norte</v>
      </c>
      <c r="AH223" s="17">
        <f t="shared" ca="1" si="51"/>
        <v>579</v>
      </c>
      <c r="AI223" s="17" t="str">
        <f>IFERROR(VLOOKUP(U223,[1]Cruces!$O$1:$P$6,2,0),"Sin Orden")</f>
        <v>Resuelta</v>
      </c>
      <c r="AJ223" s="17">
        <f t="shared" si="52"/>
        <v>2</v>
      </c>
      <c r="AK223" s="17">
        <f t="shared" si="53"/>
        <v>7</v>
      </c>
      <c r="AL223" s="17">
        <f t="shared" si="54"/>
        <v>2019</v>
      </c>
      <c r="AM223" s="17">
        <f t="shared" ca="1" si="55"/>
        <v>512</v>
      </c>
      <c r="AN223" s="18" t="str">
        <f>IFERROR(VLOOKUP(R223*1,'[1]Ordenes de Servicio'!G:K,5,0),"No Cruza")</f>
        <v>No Cruza</v>
      </c>
      <c r="AO223" s="17">
        <f t="shared" ca="1" si="56"/>
        <v>67</v>
      </c>
      <c r="AP223" s="17">
        <f t="shared" si="57"/>
        <v>14</v>
      </c>
      <c r="AQ223" s="17">
        <f t="shared" si="58"/>
        <v>5</v>
      </c>
      <c r="AR223" s="17">
        <f t="shared" si="59"/>
        <v>2019</v>
      </c>
      <c r="AS223" s="17">
        <f t="shared" ca="1" si="60"/>
        <v>561</v>
      </c>
      <c r="AT223" s="17" t="str">
        <f t="shared" ca="1" si="63"/>
        <v>Si</v>
      </c>
      <c r="AU223" s="17">
        <f t="shared" si="61"/>
        <v>49</v>
      </c>
      <c r="AV223" s="17" t="str">
        <f>+VLOOKUP(B223,[1]Cruces!S:T,2,0)</f>
        <v>5. Consultoría / Adjudicación</v>
      </c>
    </row>
    <row r="224" spans="1:48" hidden="1" x14ac:dyDescent="0.25">
      <c r="A224" s="17" t="s">
        <v>597</v>
      </c>
      <c r="B224" s="17" t="s">
        <v>68</v>
      </c>
      <c r="C224" s="17">
        <v>0</v>
      </c>
      <c r="D224" s="17">
        <v>0</v>
      </c>
      <c r="E224" s="17" t="s">
        <v>55</v>
      </c>
      <c r="F224" s="17" t="s">
        <v>126</v>
      </c>
      <c r="G224" s="17" t="s">
        <v>598</v>
      </c>
      <c r="H224" s="17">
        <v>0</v>
      </c>
      <c r="I224" s="17" t="s">
        <v>116</v>
      </c>
      <c r="J224" s="17" t="s">
        <v>59</v>
      </c>
      <c r="K224" s="17" t="s">
        <v>599</v>
      </c>
      <c r="L224" s="17" t="s">
        <v>129</v>
      </c>
      <c r="M224" s="17" t="s">
        <v>130</v>
      </c>
      <c r="N224" s="17" t="s">
        <v>75</v>
      </c>
      <c r="O224" s="17">
        <v>20200729</v>
      </c>
      <c r="P224" s="17">
        <v>20201030</v>
      </c>
      <c r="Q224" s="17">
        <v>9330</v>
      </c>
      <c r="R224" s="17">
        <v>27898338</v>
      </c>
      <c r="S224" s="17" t="s">
        <v>100</v>
      </c>
      <c r="T224" s="17" t="s">
        <v>63</v>
      </c>
      <c r="U224" s="17" t="s">
        <v>91</v>
      </c>
      <c r="V224" s="17">
        <f t="shared" si="62"/>
        <v>150</v>
      </c>
      <c r="W224" s="17">
        <v>150000</v>
      </c>
      <c r="X224" s="17" t="s">
        <v>64</v>
      </c>
      <c r="Y224" s="17" t="s">
        <v>261</v>
      </c>
      <c r="Z224" s="17">
        <v>20201117</v>
      </c>
      <c r="AA224" s="17" t="s">
        <v>78</v>
      </c>
      <c r="AB224" s="17">
        <v>1</v>
      </c>
      <c r="AC224" s="17" t="str">
        <f>IFERROR(VLOOKUP(A224,[1]Cruces!AJ:AK,2,0),VLOOKUP(CONCATENATE(X224,AA224),[1]Cruces!G:H,2,0))</f>
        <v>Solicitud de Obra</v>
      </c>
      <c r="AD224" s="17">
        <f t="shared" si="48"/>
        <v>29</v>
      </c>
      <c r="AE224" s="17">
        <f t="shared" si="49"/>
        <v>7</v>
      </c>
      <c r="AF224" s="17">
        <f t="shared" si="50"/>
        <v>2020</v>
      </c>
      <c r="AG224" s="17" t="str">
        <f>IFERROR(VLOOKUP(MID(A224,2,4)*1,[1]Cruces!K:L,2,0),"Verificar")</f>
        <v>Guajira</v>
      </c>
      <c r="AH224" s="17">
        <f t="shared" ca="1" si="51"/>
        <v>119</v>
      </c>
      <c r="AI224" s="17" t="str">
        <f>IFERROR(VLOOKUP(U224,[1]Cruces!$O$1:$P$6,2,0),"Sin Orden")</f>
        <v>Resuelta</v>
      </c>
      <c r="AJ224" s="17">
        <f t="shared" si="52"/>
        <v>17</v>
      </c>
      <c r="AK224" s="17">
        <f t="shared" si="53"/>
        <v>11</v>
      </c>
      <c r="AL224" s="17">
        <f t="shared" si="54"/>
        <v>2020</v>
      </c>
      <c r="AM224" s="17">
        <f t="shared" ca="1" si="55"/>
        <v>8</v>
      </c>
      <c r="AN224" s="18" t="str">
        <f>IFERROR(VLOOKUP(R224*1,'[1]Ordenes de Servicio'!G:K,5,0),"No Cruza")</f>
        <v>No Cruza</v>
      </c>
      <c r="AO224" s="17">
        <f t="shared" ca="1" si="56"/>
        <v>111</v>
      </c>
      <c r="AP224" s="17">
        <f t="shared" si="57"/>
        <v>30</v>
      </c>
      <c r="AQ224" s="17">
        <f t="shared" si="58"/>
        <v>10</v>
      </c>
      <c r="AR224" s="17">
        <f t="shared" si="59"/>
        <v>2020</v>
      </c>
      <c r="AS224" s="17">
        <f t="shared" ca="1" si="60"/>
        <v>26</v>
      </c>
      <c r="AT224" s="17" t="str">
        <f t="shared" ca="1" si="63"/>
        <v>No</v>
      </c>
      <c r="AU224" s="17">
        <f t="shared" si="61"/>
        <v>18</v>
      </c>
      <c r="AV224" s="17" t="str">
        <f>+VLOOKUP(B224,[1]Cruces!S:T,2,0)</f>
        <v>5. Consultoría / Adjudicación</v>
      </c>
    </row>
    <row r="225" spans="1:48" hidden="1" x14ac:dyDescent="0.25">
      <c r="A225" s="17" t="s">
        <v>600</v>
      </c>
      <c r="B225" s="17" t="s">
        <v>68</v>
      </c>
      <c r="C225" s="17">
        <v>0</v>
      </c>
      <c r="D225" s="17">
        <v>0</v>
      </c>
      <c r="E225" s="17" t="s">
        <v>55</v>
      </c>
      <c r="F225" s="17" t="s">
        <v>56</v>
      </c>
      <c r="G225" s="17" t="s">
        <v>601</v>
      </c>
      <c r="H225" s="17">
        <v>0</v>
      </c>
      <c r="I225" s="17" t="s">
        <v>71</v>
      </c>
      <c r="J225" s="17" t="s">
        <v>59</v>
      </c>
      <c r="K225" s="17" t="s">
        <v>602</v>
      </c>
      <c r="L225" s="17" t="s">
        <v>205</v>
      </c>
      <c r="M225" s="17" t="s">
        <v>206</v>
      </c>
      <c r="N225" s="17" t="s">
        <v>75</v>
      </c>
      <c r="O225" s="17">
        <v>20161220</v>
      </c>
      <c r="P225" s="17">
        <v>20170217</v>
      </c>
      <c r="Q225" s="17">
        <v>1110</v>
      </c>
      <c r="R225" s="17">
        <v>23572590</v>
      </c>
      <c r="S225" s="17" t="s">
        <v>100</v>
      </c>
      <c r="T225" s="17" t="s">
        <v>63</v>
      </c>
      <c r="U225" s="17" t="s">
        <v>91</v>
      </c>
      <c r="V225" s="17">
        <f t="shared" si="62"/>
        <v>1</v>
      </c>
      <c r="W225" s="17">
        <v>1000</v>
      </c>
      <c r="X225" s="17" t="s">
        <v>64</v>
      </c>
      <c r="Y225" s="17" t="s">
        <v>68</v>
      </c>
      <c r="Z225" s="17">
        <v>20170217</v>
      </c>
      <c r="AA225" s="17" t="s">
        <v>113</v>
      </c>
      <c r="AB225" s="17">
        <v>1</v>
      </c>
      <c r="AC225" s="17" t="str">
        <f>IFERROR(VLOOKUP(A225,[1]Cruces!AJ:AK,2,0),VLOOKUP(CONCATENATE(X225,AA225),[1]Cruces!G:H,2,0))</f>
        <v>Solicitud de Obra</v>
      </c>
      <c r="AD225" s="17">
        <f t="shared" si="48"/>
        <v>20</v>
      </c>
      <c r="AE225" s="17">
        <f t="shared" si="49"/>
        <v>12</v>
      </c>
      <c r="AF225" s="17">
        <f t="shared" si="50"/>
        <v>2016</v>
      </c>
      <c r="AG225" s="17" t="str">
        <f>IFERROR(VLOOKUP(MID(A225,2,4)*1,[1]Cruces!K:L,2,0),"Verificar")</f>
        <v>Atlántico Norte</v>
      </c>
      <c r="AH225" s="17">
        <f t="shared" ca="1" si="51"/>
        <v>1436</v>
      </c>
      <c r="AI225" s="17" t="str">
        <f>IFERROR(VLOOKUP(U225,[1]Cruces!$O$1:$P$6,2,0),"Sin Orden")</f>
        <v>Resuelta</v>
      </c>
      <c r="AJ225" s="17">
        <f t="shared" si="52"/>
        <v>17</v>
      </c>
      <c r="AK225" s="17">
        <f t="shared" si="53"/>
        <v>2</v>
      </c>
      <c r="AL225" s="17">
        <f t="shared" si="54"/>
        <v>2017</v>
      </c>
      <c r="AM225" s="17">
        <f t="shared" ca="1" si="55"/>
        <v>1377</v>
      </c>
      <c r="AN225" s="18" t="str">
        <f>IFERROR(VLOOKUP(R225*1,'[1]Ordenes de Servicio'!G:K,5,0),"No Cruza")</f>
        <v>No Cruza</v>
      </c>
      <c r="AO225" s="17">
        <f t="shared" ca="1" si="56"/>
        <v>59</v>
      </c>
      <c r="AP225" s="17">
        <f t="shared" si="57"/>
        <v>17</v>
      </c>
      <c r="AQ225" s="17">
        <f t="shared" si="58"/>
        <v>2</v>
      </c>
      <c r="AR225" s="17">
        <f t="shared" si="59"/>
        <v>2017</v>
      </c>
      <c r="AS225" s="17">
        <f t="shared" ca="1" si="60"/>
        <v>1377</v>
      </c>
      <c r="AT225" s="17" t="str">
        <f t="shared" ca="1" si="63"/>
        <v>Si</v>
      </c>
      <c r="AU225" s="17">
        <f t="shared" si="61"/>
        <v>0</v>
      </c>
      <c r="AV225" s="17" t="str">
        <f>+VLOOKUP(B225,[1]Cruces!S:T,2,0)</f>
        <v>5. Consultoría / Adjudicación</v>
      </c>
    </row>
    <row r="226" spans="1:48" hidden="1" x14ac:dyDescent="0.25">
      <c r="A226" s="17" t="s">
        <v>7319</v>
      </c>
      <c r="B226" s="17" t="s">
        <v>569</v>
      </c>
      <c r="C226" s="17">
        <v>0</v>
      </c>
      <c r="D226" s="17">
        <v>0</v>
      </c>
      <c r="E226" s="17" t="s">
        <v>55</v>
      </c>
      <c r="F226" s="17" t="s">
        <v>7098</v>
      </c>
      <c r="G226" s="17" t="s">
        <v>7320</v>
      </c>
      <c r="H226" s="17">
        <v>3126182219</v>
      </c>
      <c r="I226" s="17" t="s">
        <v>71</v>
      </c>
      <c r="J226" s="17" t="s">
        <v>59</v>
      </c>
      <c r="K226" s="17" t="s">
        <v>97</v>
      </c>
      <c r="L226" s="17" t="s">
        <v>7101</v>
      </c>
      <c r="M226" s="17" t="s">
        <v>7102</v>
      </c>
      <c r="N226" s="17" t="s">
        <v>572</v>
      </c>
      <c r="O226" s="17">
        <v>20200923</v>
      </c>
      <c r="P226" s="17">
        <v>20200923</v>
      </c>
      <c r="Q226" s="17">
        <v>9510</v>
      </c>
      <c r="R226" s="17">
        <v>0</v>
      </c>
      <c r="S226" s="17"/>
      <c r="T226" s="17" t="s">
        <v>63</v>
      </c>
      <c r="U226" s="17"/>
      <c r="V226" s="17">
        <f t="shared" si="62"/>
        <v>3</v>
      </c>
      <c r="W226" s="17">
        <v>3000</v>
      </c>
      <c r="X226" s="17" t="s">
        <v>7065</v>
      </c>
      <c r="Y226" s="17" t="s">
        <v>569</v>
      </c>
      <c r="Z226" s="17">
        <v>20200923</v>
      </c>
      <c r="AA226" s="17" t="s">
        <v>1947</v>
      </c>
      <c r="AB226" s="17">
        <v>1</v>
      </c>
      <c r="AC226" s="17" t="str">
        <f>IFERROR(VLOOKUP(A226,[1]Cruces!AJ:AK,2,0),VLOOKUP(CONCATENATE(X226,AA226),[1]Cruces!G:H,2,0))</f>
        <v>Solicitud por BT</v>
      </c>
      <c r="AD226" s="17">
        <f t="shared" si="48"/>
        <v>23</v>
      </c>
      <c r="AE226" s="17">
        <f t="shared" si="49"/>
        <v>9</v>
      </c>
      <c r="AF226" s="17">
        <f t="shared" si="50"/>
        <v>2020</v>
      </c>
      <c r="AG226" s="17" t="str">
        <f>IFERROR(VLOOKUP(MID(A226,2,4)*1,[1]Cruces!K:L,2,0),"Verificar")</f>
        <v>Atlántico Norte</v>
      </c>
      <c r="AH226" s="17">
        <f t="shared" ca="1" si="51"/>
        <v>63</v>
      </c>
      <c r="AI226" s="17" t="str">
        <f>IFERROR(VLOOKUP(U226,[1]Cruces!$O$1:$P$6,2,0),"Sin Orden")</f>
        <v>Sin Orden</v>
      </c>
      <c r="AJ226" s="17">
        <f t="shared" si="52"/>
        <v>23</v>
      </c>
      <c r="AK226" s="17">
        <f t="shared" si="53"/>
        <v>9</v>
      </c>
      <c r="AL226" s="17">
        <f t="shared" si="54"/>
        <v>2020</v>
      </c>
      <c r="AM226" s="17">
        <f t="shared" ca="1" si="55"/>
        <v>63</v>
      </c>
      <c r="AN226" s="18" t="str">
        <f>IFERROR(VLOOKUP(R226*1,'[1]Ordenes de Servicio'!G:K,5,0),"No Cruza")</f>
        <v>No Cruza</v>
      </c>
      <c r="AO226" s="17">
        <f t="shared" ca="1" si="56"/>
        <v>63</v>
      </c>
      <c r="AP226" s="17">
        <f t="shared" si="57"/>
        <v>23</v>
      </c>
      <c r="AQ226" s="17">
        <f t="shared" si="58"/>
        <v>9</v>
      </c>
      <c r="AR226" s="17">
        <f t="shared" si="59"/>
        <v>2020</v>
      </c>
      <c r="AS226" s="17">
        <f t="shared" ca="1" si="60"/>
        <v>63</v>
      </c>
      <c r="AT226" s="17" t="str">
        <f t="shared" ca="1" si="63"/>
        <v>No</v>
      </c>
      <c r="AU226" s="17">
        <f t="shared" si="61"/>
        <v>0</v>
      </c>
      <c r="AV226" s="17" t="str">
        <f>+VLOOKUP(B226,[1]Cruces!S:T,2,0)</f>
        <v>1. Solicitud</v>
      </c>
    </row>
    <row r="227" spans="1:48" hidden="1" x14ac:dyDescent="0.25">
      <c r="A227" s="17" t="s">
        <v>603</v>
      </c>
      <c r="B227" s="17" t="s">
        <v>68</v>
      </c>
      <c r="C227" s="17">
        <v>3197341</v>
      </c>
      <c r="D227" s="17">
        <v>0</v>
      </c>
      <c r="E227" s="17" t="s">
        <v>55</v>
      </c>
      <c r="F227" s="17" t="s">
        <v>56</v>
      </c>
      <c r="G227" s="17" t="s">
        <v>604</v>
      </c>
      <c r="H227" s="17">
        <v>3597762</v>
      </c>
      <c r="I227" s="17" t="s">
        <v>116</v>
      </c>
      <c r="J227" s="17" t="s">
        <v>59</v>
      </c>
      <c r="K227" s="17" t="s">
        <v>605</v>
      </c>
      <c r="L227" s="17" t="s">
        <v>117</v>
      </c>
      <c r="M227" s="17" t="s">
        <v>118</v>
      </c>
      <c r="N227" s="17" t="s">
        <v>75</v>
      </c>
      <c r="O227" s="17">
        <v>20190718</v>
      </c>
      <c r="P227" s="17">
        <v>20190902</v>
      </c>
      <c r="Q227" s="17">
        <v>1170</v>
      </c>
      <c r="R227" s="17">
        <v>26595601</v>
      </c>
      <c r="S227" s="17" t="s">
        <v>100</v>
      </c>
      <c r="T227" s="17" t="s">
        <v>63</v>
      </c>
      <c r="U227" s="17" t="s">
        <v>91</v>
      </c>
      <c r="V227" s="17">
        <f t="shared" si="62"/>
        <v>400</v>
      </c>
      <c r="W227" s="17">
        <v>400000</v>
      </c>
      <c r="X227" s="17" t="s">
        <v>89</v>
      </c>
      <c r="Y227" s="17" t="s">
        <v>282</v>
      </c>
      <c r="Z227" s="17">
        <v>20190903</v>
      </c>
      <c r="AA227" s="17" t="s">
        <v>101</v>
      </c>
      <c r="AB227" s="17">
        <v>1</v>
      </c>
      <c r="AC227" s="17" t="str">
        <f>IFERROR(VLOOKUP(A227,[1]Cruces!AJ:AK,2,0),VLOOKUP(CONCATENATE(X227,AA227),[1]Cruces!G:H,2,0))</f>
        <v>Solicitud de Obra</v>
      </c>
      <c r="AD227" s="17">
        <f t="shared" si="48"/>
        <v>18</v>
      </c>
      <c r="AE227" s="17">
        <f t="shared" si="49"/>
        <v>7</v>
      </c>
      <c r="AF227" s="17">
        <f t="shared" si="50"/>
        <v>2019</v>
      </c>
      <c r="AG227" s="17" t="str">
        <f>IFERROR(VLOOKUP(MID(A227,2,4)*1,[1]Cruces!K:L,2,0),"Verificar")</f>
        <v>Atlántico Norte</v>
      </c>
      <c r="AH227" s="17">
        <f t="shared" ca="1" si="51"/>
        <v>496</v>
      </c>
      <c r="AI227" s="17" t="str">
        <f>IFERROR(VLOOKUP(U227,[1]Cruces!$O$1:$P$6,2,0),"Sin Orden")</f>
        <v>Resuelta</v>
      </c>
      <c r="AJ227" s="17">
        <f t="shared" si="52"/>
        <v>3</v>
      </c>
      <c r="AK227" s="17">
        <f t="shared" si="53"/>
        <v>9</v>
      </c>
      <c r="AL227" s="17">
        <f t="shared" si="54"/>
        <v>2019</v>
      </c>
      <c r="AM227" s="17">
        <f t="shared" ca="1" si="55"/>
        <v>449</v>
      </c>
      <c r="AN227" s="18" t="str">
        <f>IFERROR(VLOOKUP(R227*1,'[1]Ordenes de Servicio'!G:K,5,0),"No Cruza")</f>
        <v>No Cruza</v>
      </c>
      <c r="AO227" s="17">
        <f t="shared" ca="1" si="56"/>
        <v>47</v>
      </c>
      <c r="AP227" s="17">
        <f t="shared" si="57"/>
        <v>2</v>
      </c>
      <c r="AQ227" s="17">
        <f t="shared" si="58"/>
        <v>9</v>
      </c>
      <c r="AR227" s="17">
        <f t="shared" si="59"/>
        <v>2019</v>
      </c>
      <c r="AS227" s="17">
        <f t="shared" ca="1" si="60"/>
        <v>450</v>
      </c>
      <c r="AT227" s="17" t="str">
        <f t="shared" ca="1" si="63"/>
        <v>Si</v>
      </c>
      <c r="AU227" s="17">
        <f t="shared" si="61"/>
        <v>1</v>
      </c>
      <c r="AV227" s="17" t="str">
        <f>+VLOOKUP(B227,[1]Cruces!S:T,2,0)</f>
        <v>5. Consultoría / Adjudicación</v>
      </c>
    </row>
    <row r="228" spans="1:48" hidden="1" x14ac:dyDescent="0.25">
      <c r="A228" s="17" t="s">
        <v>7321</v>
      </c>
      <c r="B228" s="17" t="s">
        <v>6595</v>
      </c>
      <c r="C228" s="17">
        <v>0</v>
      </c>
      <c r="D228" s="17">
        <v>0</v>
      </c>
      <c r="E228" s="17" t="s">
        <v>55</v>
      </c>
      <c r="F228" s="17" t="s">
        <v>120</v>
      </c>
      <c r="G228" s="17" t="s">
        <v>7322</v>
      </c>
      <c r="H228" s="17">
        <v>3157978351</v>
      </c>
      <c r="I228" s="17" t="s">
        <v>71</v>
      </c>
      <c r="J228" s="17" t="s">
        <v>59</v>
      </c>
      <c r="K228" s="17" t="s">
        <v>7323</v>
      </c>
      <c r="L228" s="17" t="s">
        <v>122</v>
      </c>
      <c r="M228" s="17" t="s">
        <v>123</v>
      </c>
      <c r="N228" s="17" t="s">
        <v>6600</v>
      </c>
      <c r="O228" s="17">
        <v>20200417</v>
      </c>
      <c r="P228" s="17">
        <v>20200420</v>
      </c>
      <c r="Q228" s="17">
        <v>1170</v>
      </c>
      <c r="R228" s="17">
        <v>27327153</v>
      </c>
      <c r="S228" s="17" t="s">
        <v>6601</v>
      </c>
      <c r="T228" s="17" t="s">
        <v>63</v>
      </c>
      <c r="U228" s="17" t="s">
        <v>91</v>
      </c>
      <c r="V228" s="17">
        <f t="shared" si="62"/>
        <v>3</v>
      </c>
      <c r="W228" s="17">
        <v>3000</v>
      </c>
      <c r="X228" s="17" t="s">
        <v>7065</v>
      </c>
      <c r="Y228" s="17" t="s">
        <v>6595</v>
      </c>
      <c r="Z228" s="17">
        <v>20200420</v>
      </c>
      <c r="AA228" s="17" t="s">
        <v>1947</v>
      </c>
      <c r="AB228" s="17">
        <v>1</v>
      </c>
      <c r="AC228" s="17" t="str">
        <f>IFERROR(VLOOKUP(A228,[1]Cruces!AJ:AK,2,0),VLOOKUP(CONCATENATE(X228,AA228),[1]Cruces!G:H,2,0))</f>
        <v>Solicitud por BT</v>
      </c>
      <c r="AD228" s="17">
        <f t="shared" si="48"/>
        <v>17</v>
      </c>
      <c r="AE228" s="17">
        <f t="shared" si="49"/>
        <v>4</v>
      </c>
      <c r="AF228" s="17">
        <f t="shared" si="50"/>
        <v>2020</v>
      </c>
      <c r="AG228" s="17" t="str">
        <f>IFERROR(VLOOKUP(MID(A228,2,4)*1,[1]Cruces!K:L,2,0),"Verificar")</f>
        <v>Atlántico Norte</v>
      </c>
      <c r="AH228" s="17">
        <f t="shared" ca="1" si="51"/>
        <v>222</v>
      </c>
      <c r="AI228" s="17" t="str">
        <f>IFERROR(VLOOKUP(U228,[1]Cruces!$O$1:$P$6,2,0),"Sin Orden")</f>
        <v>Resuelta</v>
      </c>
      <c r="AJ228" s="17">
        <f t="shared" si="52"/>
        <v>20</v>
      </c>
      <c r="AK228" s="17">
        <f t="shared" si="53"/>
        <v>4</v>
      </c>
      <c r="AL228" s="17">
        <f t="shared" si="54"/>
        <v>2020</v>
      </c>
      <c r="AM228" s="17">
        <f t="shared" ca="1" si="55"/>
        <v>219</v>
      </c>
      <c r="AN228" s="18" t="str">
        <f>IFERROR(VLOOKUP(R228*1,'[1]Ordenes de Servicio'!G:K,5,0),"No Cruza")</f>
        <v>No Cruza</v>
      </c>
      <c r="AO228" s="17">
        <f t="shared" ca="1" si="56"/>
        <v>3</v>
      </c>
      <c r="AP228" s="17">
        <f t="shared" si="57"/>
        <v>20</v>
      </c>
      <c r="AQ228" s="17">
        <f t="shared" si="58"/>
        <v>4</v>
      </c>
      <c r="AR228" s="17">
        <f t="shared" si="59"/>
        <v>2020</v>
      </c>
      <c r="AS228" s="17">
        <f t="shared" ca="1" si="60"/>
        <v>219</v>
      </c>
      <c r="AT228" s="17" t="str">
        <f t="shared" ca="1" si="63"/>
        <v>No</v>
      </c>
      <c r="AU228" s="17">
        <f t="shared" si="61"/>
        <v>0</v>
      </c>
      <c r="AV228" s="17" t="str">
        <f>+VLOOKUP(B228,[1]Cruces!S:T,2,0)</f>
        <v>7. Ejecución en Campo OS BT</v>
      </c>
    </row>
    <row r="229" spans="1:48" hidden="1" x14ac:dyDescent="0.25">
      <c r="A229" s="17" t="s">
        <v>606</v>
      </c>
      <c r="B229" s="17" t="s">
        <v>68</v>
      </c>
      <c r="C229" s="17">
        <v>0</v>
      </c>
      <c r="D229" s="17">
        <v>0</v>
      </c>
      <c r="E229" s="17" t="s">
        <v>55</v>
      </c>
      <c r="F229" s="17" t="s">
        <v>107</v>
      </c>
      <c r="G229" s="17" t="s">
        <v>551</v>
      </c>
      <c r="H229" s="17">
        <v>0</v>
      </c>
      <c r="I229" s="17" t="s">
        <v>552</v>
      </c>
      <c r="J229" s="17" t="s">
        <v>59</v>
      </c>
      <c r="K229" s="17" t="s">
        <v>97</v>
      </c>
      <c r="L229" s="17" t="s">
        <v>111</v>
      </c>
      <c r="M229" s="17" t="s">
        <v>112</v>
      </c>
      <c r="N229" s="17" t="s">
        <v>75</v>
      </c>
      <c r="O229" s="17">
        <v>20190408</v>
      </c>
      <c r="P229" s="17">
        <v>20190423</v>
      </c>
      <c r="Q229" s="17">
        <v>9530</v>
      </c>
      <c r="R229" s="17">
        <v>26840245</v>
      </c>
      <c r="S229" s="17" t="s">
        <v>76</v>
      </c>
      <c r="T229" s="17" t="s">
        <v>63</v>
      </c>
      <c r="U229" s="17" t="s">
        <v>88</v>
      </c>
      <c r="V229" s="17">
        <f t="shared" si="62"/>
        <v>120</v>
      </c>
      <c r="W229" s="17">
        <v>120000</v>
      </c>
      <c r="X229" s="17" t="s">
        <v>64</v>
      </c>
      <c r="Y229" s="17" t="s">
        <v>136</v>
      </c>
      <c r="Z229" s="17">
        <v>20190612</v>
      </c>
      <c r="AA229" s="17" t="s">
        <v>78</v>
      </c>
      <c r="AB229" s="17">
        <v>1</v>
      </c>
      <c r="AC229" s="17" t="str">
        <f>IFERROR(VLOOKUP(A229,[1]Cruces!AJ:AK,2,0),VLOOKUP(CONCATENATE(X229,AA229),[1]Cruces!G:H,2,0))</f>
        <v>Solicitud de Obra</v>
      </c>
      <c r="AD229" s="17">
        <f t="shared" si="48"/>
        <v>8</v>
      </c>
      <c r="AE229" s="17">
        <f t="shared" si="49"/>
        <v>4</v>
      </c>
      <c r="AF229" s="17">
        <f t="shared" si="50"/>
        <v>2019</v>
      </c>
      <c r="AG229" s="17" t="str">
        <f>IFERROR(VLOOKUP(MID(A229,2,4)*1,[1]Cruces!K:L,2,0),"Verificar")</f>
        <v>Atlántico Norte</v>
      </c>
      <c r="AH229" s="17">
        <f t="shared" ca="1" si="51"/>
        <v>597</v>
      </c>
      <c r="AI229" s="17" t="str">
        <f>IFERROR(VLOOKUP(U229,[1]Cruces!$O$1:$P$6,2,0),"Sin Orden")</f>
        <v>Resuelta</v>
      </c>
      <c r="AJ229" s="17">
        <f t="shared" si="52"/>
        <v>12</v>
      </c>
      <c r="AK229" s="17">
        <f t="shared" si="53"/>
        <v>6</v>
      </c>
      <c r="AL229" s="17">
        <f t="shared" si="54"/>
        <v>2019</v>
      </c>
      <c r="AM229" s="17">
        <f t="shared" ca="1" si="55"/>
        <v>532</v>
      </c>
      <c r="AN229" s="18" t="str">
        <f>IFERROR(VLOOKUP(R229*1,'[1]Ordenes de Servicio'!G:K,5,0),"No Cruza")</f>
        <v>No Cruza</v>
      </c>
      <c r="AO229" s="17">
        <f t="shared" ca="1" si="56"/>
        <v>65</v>
      </c>
      <c r="AP229" s="17">
        <f t="shared" si="57"/>
        <v>23</v>
      </c>
      <c r="AQ229" s="17">
        <f t="shared" si="58"/>
        <v>4</v>
      </c>
      <c r="AR229" s="17">
        <f t="shared" si="59"/>
        <v>2019</v>
      </c>
      <c r="AS229" s="17">
        <f t="shared" ca="1" si="60"/>
        <v>582</v>
      </c>
      <c r="AT229" s="17" t="str">
        <f t="shared" ca="1" si="63"/>
        <v>Si</v>
      </c>
      <c r="AU229" s="17">
        <f t="shared" si="61"/>
        <v>50</v>
      </c>
      <c r="AV229" s="17" t="str">
        <f>+VLOOKUP(B229,[1]Cruces!S:T,2,0)</f>
        <v>5. Consultoría / Adjudicación</v>
      </c>
    </row>
    <row r="230" spans="1:48" hidden="1" x14ac:dyDescent="0.25">
      <c r="A230" s="17" t="s">
        <v>10522</v>
      </c>
      <c r="B230" s="17" t="s">
        <v>296</v>
      </c>
      <c r="C230" s="17">
        <v>0</v>
      </c>
      <c r="D230" s="17">
        <v>0</v>
      </c>
      <c r="E230" s="17" t="s">
        <v>55</v>
      </c>
      <c r="F230" s="17" t="s">
        <v>932</v>
      </c>
      <c r="G230" s="17" t="s">
        <v>10523</v>
      </c>
      <c r="H230" s="17">
        <v>0</v>
      </c>
      <c r="I230" s="17" t="s">
        <v>116</v>
      </c>
      <c r="J230" s="17" t="s">
        <v>59</v>
      </c>
      <c r="K230" s="17" t="s">
        <v>97</v>
      </c>
      <c r="L230" s="17" t="s">
        <v>935</v>
      </c>
      <c r="M230" s="17" t="s">
        <v>936</v>
      </c>
      <c r="N230" s="17" t="s">
        <v>301</v>
      </c>
      <c r="O230" s="17">
        <v>20200907</v>
      </c>
      <c r="P230" s="17">
        <v>20200907</v>
      </c>
      <c r="Q230" s="17">
        <v>9340</v>
      </c>
      <c r="R230" s="17">
        <v>28139788</v>
      </c>
      <c r="S230" s="17" t="s">
        <v>100</v>
      </c>
      <c r="T230" s="17" t="s">
        <v>63</v>
      </c>
      <c r="U230" s="17" t="s">
        <v>91</v>
      </c>
      <c r="V230" s="17">
        <f t="shared" si="62"/>
        <v>112.5</v>
      </c>
      <c r="W230" s="17">
        <v>112500</v>
      </c>
      <c r="X230" s="17" t="s">
        <v>64</v>
      </c>
      <c r="Y230" s="17" t="s">
        <v>296</v>
      </c>
      <c r="Z230" s="17">
        <v>20200907</v>
      </c>
      <c r="AA230" s="17" t="s">
        <v>78</v>
      </c>
      <c r="AB230" s="17">
        <v>1</v>
      </c>
      <c r="AC230" s="17" t="str">
        <f>IFERROR(VLOOKUP(A230,[1]Cruces!AJ:AK,2,0),VLOOKUP(CONCATENATE(X230,AA230),[1]Cruces!G:H,2,0))</f>
        <v>Exp BMT</v>
      </c>
      <c r="AD230" s="17">
        <f t="shared" si="48"/>
        <v>7</v>
      </c>
      <c r="AE230" s="17">
        <f t="shared" si="49"/>
        <v>9</v>
      </c>
      <c r="AF230" s="17">
        <f t="shared" si="50"/>
        <v>2020</v>
      </c>
      <c r="AG230" s="17" t="str">
        <f>IFERROR(VLOOKUP(MID(A230,2,4)*1,[1]Cruces!K:L,2,0),"Verificar")</f>
        <v>Magdalena</v>
      </c>
      <c r="AH230" s="17">
        <f t="shared" ca="1" si="51"/>
        <v>79</v>
      </c>
      <c r="AI230" s="17" t="str">
        <f>IFERROR(VLOOKUP(U230,[1]Cruces!$O$1:$P$6,2,0),"Sin Orden")</f>
        <v>Resuelta</v>
      </c>
      <c r="AJ230" s="17">
        <f t="shared" si="52"/>
        <v>7</v>
      </c>
      <c r="AK230" s="17">
        <f t="shared" si="53"/>
        <v>9</v>
      </c>
      <c r="AL230" s="17">
        <f t="shared" si="54"/>
        <v>2020</v>
      </c>
      <c r="AM230" s="17">
        <f t="shared" ca="1" si="55"/>
        <v>79</v>
      </c>
      <c r="AN230" s="18" t="str">
        <f>IFERROR(VLOOKUP(R230*1,'[1]Ordenes de Servicio'!G:K,5,0),"No Cruza")</f>
        <v>No Cruza</v>
      </c>
      <c r="AO230" s="17">
        <f t="shared" ca="1" si="56"/>
        <v>0</v>
      </c>
      <c r="AP230" s="17">
        <f t="shared" si="57"/>
        <v>7</v>
      </c>
      <c r="AQ230" s="17">
        <f t="shared" si="58"/>
        <v>9</v>
      </c>
      <c r="AR230" s="17">
        <f t="shared" si="59"/>
        <v>2020</v>
      </c>
      <c r="AS230" s="17">
        <f t="shared" ca="1" si="60"/>
        <v>79</v>
      </c>
      <c r="AT230" s="17" t="str">
        <f t="shared" ca="1" si="63"/>
        <v>No</v>
      </c>
      <c r="AU230" s="17">
        <f t="shared" si="61"/>
        <v>0</v>
      </c>
      <c r="AV230" s="17" t="str">
        <f>+VLOOKUP(B230,[1]Cruces!S:T,2,0)</f>
        <v>3. Evaluación Técnico Ecónomica</v>
      </c>
    </row>
    <row r="231" spans="1:48" hidden="1" x14ac:dyDescent="0.25">
      <c r="A231" s="17" t="s">
        <v>7324</v>
      </c>
      <c r="B231" s="17" t="s">
        <v>1943</v>
      </c>
      <c r="C231" s="17">
        <v>3456370</v>
      </c>
      <c r="D231" s="17">
        <v>10031035</v>
      </c>
      <c r="E231" s="17" t="s">
        <v>93</v>
      </c>
      <c r="F231" s="17" t="s">
        <v>932</v>
      </c>
      <c r="G231" s="17" t="s">
        <v>3404</v>
      </c>
      <c r="H231" s="17">
        <v>3015934492</v>
      </c>
      <c r="I231" s="17" t="s">
        <v>71</v>
      </c>
      <c r="J231" s="17" t="s">
        <v>7325</v>
      </c>
      <c r="K231" s="17" t="s">
        <v>97</v>
      </c>
      <c r="L231" s="17" t="s">
        <v>7326</v>
      </c>
      <c r="M231" s="17" t="s">
        <v>7327</v>
      </c>
      <c r="N231" s="17" t="s">
        <v>1946</v>
      </c>
      <c r="O231" s="17">
        <v>20201118</v>
      </c>
      <c r="P231" s="17">
        <v>20201118</v>
      </c>
      <c r="Q231" s="17">
        <v>3410</v>
      </c>
      <c r="R231" s="17">
        <v>28288172</v>
      </c>
      <c r="S231" s="17" t="s">
        <v>7072</v>
      </c>
      <c r="T231" s="17" t="s">
        <v>63</v>
      </c>
      <c r="U231" s="17" t="s">
        <v>77</v>
      </c>
      <c r="V231" s="17">
        <f t="shared" si="62"/>
        <v>4</v>
      </c>
      <c r="W231" s="17">
        <v>4000</v>
      </c>
      <c r="X231" s="17" t="s">
        <v>89</v>
      </c>
      <c r="Y231" s="17" t="s">
        <v>1943</v>
      </c>
      <c r="Z231" s="17">
        <v>20201118</v>
      </c>
      <c r="AA231" s="17" t="s">
        <v>1947</v>
      </c>
      <c r="AB231" s="17">
        <v>1</v>
      </c>
      <c r="AC231" s="17" t="str">
        <f>IFERROR(VLOOKUP(A231,[1]Cruces!AJ:AK,2,0),VLOOKUP(CONCATENATE(X231,AA231),[1]Cruces!G:H,2,0))</f>
        <v>Solicitud por BT</v>
      </c>
      <c r="AD231" s="17">
        <f t="shared" si="48"/>
        <v>18</v>
      </c>
      <c r="AE231" s="17">
        <f t="shared" si="49"/>
        <v>11</v>
      </c>
      <c r="AF231" s="17">
        <f t="shared" si="50"/>
        <v>2020</v>
      </c>
      <c r="AG231" s="17" t="str">
        <f>IFERROR(VLOOKUP(MID(A231,2,4)*1,[1]Cruces!K:L,2,0),"Verificar")</f>
        <v>Magdalena</v>
      </c>
      <c r="AH231" s="17">
        <f t="shared" ca="1" si="51"/>
        <v>7</v>
      </c>
      <c r="AI231" s="17" t="str">
        <f>IFERROR(VLOOKUP(U231,[1]Cruces!$O$1:$P$6,2,0),"Sin Orden")</f>
        <v>Pendiente</v>
      </c>
      <c r="AJ231" s="17">
        <f t="shared" si="52"/>
        <v>18</v>
      </c>
      <c r="AK231" s="17">
        <f t="shared" si="53"/>
        <v>11</v>
      </c>
      <c r="AL231" s="17">
        <f t="shared" si="54"/>
        <v>2020</v>
      </c>
      <c r="AM231" s="17">
        <f t="shared" ca="1" si="55"/>
        <v>7</v>
      </c>
      <c r="AN231" s="18" t="str">
        <f>IFERROR(VLOOKUP(R231*1,'[1]Ordenes de Servicio'!G:K,5,0),"No Cruza")</f>
        <v>No Cruza</v>
      </c>
      <c r="AO231" s="17">
        <f t="shared" ca="1" si="56"/>
        <v>7</v>
      </c>
      <c r="AP231" s="17">
        <f t="shared" si="57"/>
        <v>18</v>
      </c>
      <c r="AQ231" s="17">
        <f t="shared" si="58"/>
        <v>11</v>
      </c>
      <c r="AR231" s="17">
        <f t="shared" si="59"/>
        <v>2020</v>
      </c>
      <c r="AS231" s="17">
        <f t="shared" ca="1" si="60"/>
        <v>7</v>
      </c>
      <c r="AT231" s="17" t="str">
        <f t="shared" ca="1" si="63"/>
        <v>No</v>
      </c>
      <c r="AU231" s="17">
        <f t="shared" si="61"/>
        <v>0</v>
      </c>
      <c r="AV231" s="17" t="str">
        <f>+VLOOKUP(B231,[1]Cruces!S:T,2,0)</f>
        <v>7. Ejecución en Campo OS BT</v>
      </c>
    </row>
    <row r="232" spans="1:48" hidden="1" x14ac:dyDescent="0.25">
      <c r="A232" s="17" t="s">
        <v>7328</v>
      </c>
      <c r="B232" s="17" t="s">
        <v>7104</v>
      </c>
      <c r="C232" s="17">
        <v>0</v>
      </c>
      <c r="D232" s="17">
        <v>0</v>
      </c>
      <c r="E232" s="17" t="s">
        <v>55</v>
      </c>
      <c r="F232" s="17" t="s">
        <v>7098</v>
      </c>
      <c r="G232" s="17" t="s">
        <v>7329</v>
      </c>
      <c r="H232" s="17">
        <v>3791604</v>
      </c>
      <c r="I232" s="17" t="s">
        <v>71</v>
      </c>
      <c r="J232" s="17" t="s">
        <v>59</v>
      </c>
      <c r="K232" s="17" t="s">
        <v>97</v>
      </c>
      <c r="L232" s="17" t="s">
        <v>7330</v>
      </c>
      <c r="M232" s="17" t="s">
        <v>7331</v>
      </c>
      <c r="N232" s="17" t="s">
        <v>7108</v>
      </c>
      <c r="O232" s="17">
        <v>20200905</v>
      </c>
      <c r="P232" s="17">
        <v>20201007</v>
      </c>
      <c r="Q232" s="17">
        <v>1110</v>
      </c>
      <c r="R232" s="17">
        <v>28179464</v>
      </c>
      <c r="S232" s="17" t="s">
        <v>6601</v>
      </c>
      <c r="T232" s="17" t="s">
        <v>63</v>
      </c>
      <c r="U232" s="17" t="s">
        <v>91</v>
      </c>
      <c r="V232" s="17">
        <f t="shared" si="62"/>
        <v>3</v>
      </c>
      <c r="W232" s="17">
        <v>3000</v>
      </c>
      <c r="X232" s="17" t="s">
        <v>7065</v>
      </c>
      <c r="Y232" s="17" t="s">
        <v>7104</v>
      </c>
      <c r="Z232" s="17">
        <v>20201007</v>
      </c>
      <c r="AA232" s="17" t="s">
        <v>1947</v>
      </c>
      <c r="AB232" s="17">
        <v>1</v>
      </c>
      <c r="AC232" s="17" t="str">
        <f>IFERROR(VLOOKUP(A232,[1]Cruces!AJ:AK,2,0),VLOOKUP(CONCATENATE(X232,AA232),[1]Cruces!G:H,2,0))</f>
        <v>Solicitud por BT</v>
      </c>
      <c r="AD232" s="17">
        <f t="shared" si="48"/>
        <v>5</v>
      </c>
      <c r="AE232" s="17">
        <f t="shared" si="49"/>
        <v>9</v>
      </c>
      <c r="AF232" s="17">
        <f t="shared" si="50"/>
        <v>2020</v>
      </c>
      <c r="AG232" s="17" t="str">
        <f>IFERROR(VLOOKUP(MID(A232,2,4)*1,[1]Cruces!K:L,2,0),"Verificar")</f>
        <v>Atlántico Norte</v>
      </c>
      <c r="AH232" s="17">
        <f t="shared" ca="1" si="51"/>
        <v>81</v>
      </c>
      <c r="AI232" s="17" t="str">
        <f>IFERROR(VLOOKUP(U232,[1]Cruces!$O$1:$P$6,2,0),"Sin Orden")</f>
        <v>Resuelta</v>
      </c>
      <c r="AJ232" s="17">
        <f t="shared" si="52"/>
        <v>7</v>
      </c>
      <c r="AK232" s="17">
        <f t="shared" si="53"/>
        <v>10</v>
      </c>
      <c r="AL232" s="17">
        <f t="shared" si="54"/>
        <v>2020</v>
      </c>
      <c r="AM232" s="17">
        <f t="shared" ca="1" si="55"/>
        <v>49</v>
      </c>
      <c r="AN232" s="18" t="str">
        <f>IFERROR(VLOOKUP(R232*1,'[1]Ordenes de Servicio'!G:K,5,0),"No Cruza")</f>
        <v>No Cruza</v>
      </c>
      <c r="AO232" s="17">
        <f t="shared" ca="1" si="56"/>
        <v>32</v>
      </c>
      <c r="AP232" s="17">
        <f t="shared" si="57"/>
        <v>7</v>
      </c>
      <c r="AQ232" s="17">
        <f t="shared" si="58"/>
        <v>10</v>
      </c>
      <c r="AR232" s="17">
        <f t="shared" si="59"/>
        <v>2020</v>
      </c>
      <c r="AS232" s="17">
        <f t="shared" ca="1" si="60"/>
        <v>49</v>
      </c>
      <c r="AT232" s="17" t="str">
        <f t="shared" ca="1" si="63"/>
        <v>No</v>
      </c>
      <c r="AU232" s="17">
        <f t="shared" si="61"/>
        <v>0</v>
      </c>
      <c r="AV232" s="17" t="str">
        <f>+VLOOKUP(B232,[1]Cruces!S:T,2,0)</f>
        <v>7. Ejecución en Campo OS BT</v>
      </c>
    </row>
    <row r="233" spans="1:48" x14ac:dyDescent="0.25">
      <c r="A233" s="17" t="s">
        <v>607</v>
      </c>
      <c r="B233" s="17" t="s">
        <v>80</v>
      </c>
      <c r="C233" s="17">
        <v>0</v>
      </c>
      <c r="D233" s="17">
        <v>0</v>
      </c>
      <c r="E233" s="17" t="s">
        <v>55</v>
      </c>
      <c r="F233" s="17" t="s">
        <v>120</v>
      </c>
      <c r="G233" s="17" t="s">
        <v>608</v>
      </c>
      <c r="H233" s="17">
        <v>3153236762</v>
      </c>
      <c r="I233" s="17" t="s">
        <v>182</v>
      </c>
      <c r="J233" s="17" t="s">
        <v>59</v>
      </c>
      <c r="K233" s="17" t="s">
        <v>609</v>
      </c>
      <c r="L233" s="17" t="s">
        <v>122</v>
      </c>
      <c r="M233" s="17" t="s">
        <v>123</v>
      </c>
      <c r="N233" s="17" t="s">
        <v>87</v>
      </c>
      <c r="O233" s="17">
        <v>20180607</v>
      </c>
      <c r="P233" s="17">
        <v>20180813</v>
      </c>
      <c r="Q233" s="17">
        <v>1150</v>
      </c>
      <c r="R233" s="17">
        <v>25236743</v>
      </c>
      <c r="S233" s="17" t="s">
        <v>76</v>
      </c>
      <c r="T233" s="17" t="s">
        <v>63</v>
      </c>
      <c r="U233" s="17" t="s">
        <v>88</v>
      </c>
      <c r="V233" s="17">
        <f t="shared" si="62"/>
        <v>400</v>
      </c>
      <c r="W233" s="17">
        <v>400000</v>
      </c>
      <c r="X233" s="17" t="s">
        <v>64</v>
      </c>
      <c r="Y233" s="17" t="s">
        <v>80</v>
      </c>
      <c r="Z233" s="17">
        <v>20180813</v>
      </c>
      <c r="AA233" s="17" t="s">
        <v>137</v>
      </c>
      <c r="AB233" s="17">
        <v>1</v>
      </c>
      <c r="AC233" s="17" t="str">
        <f>IFERROR(VLOOKUP(A233,[1]Cruces!AJ:AK,2,0),VLOOKUP(CONCATENATE(X233,AA233),[1]Cruces!G:H,2,0))</f>
        <v>Solicitud de Obra</v>
      </c>
      <c r="AD233" s="17">
        <f t="shared" ref="AD233:AD289" si="64">MID(O233,7,2)*1</f>
        <v>7</v>
      </c>
      <c r="AE233" s="17">
        <f t="shared" ref="AE233:AE289" si="65">MID(O233,5,2)*1</f>
        <v>6</v>
      </c>
      <c r="AF233" s="17">
        <f t="shared" ref="AF233:AF289" si="66">MID(O233,1,4)*1</f>
        <v>2018</v>
      </c>
      <c r="AG233" s="17" t="str">
        <f>IFERROR(VLOOKUP(MID(A233,2,4)*1,[1]Cruces!K:L,2,0),"Verificar")</f>
        <v>Atlántico Norte</v>
      </c>
      <c r="AH233" s="17">
        <f t="shared" ref="AH233:AH289" ca="1" si="67">TODAY()-DATE(AF233,AE233,AD233)</f>
        <v>902</v>
      </c>
      <c r="AI233" s="17" t="str">
        <f>IFERROR(VLOOKUP(U233,[1]Cruces!$O$1:$P$6,2,0),"Sin Orden")</f>
        <v>Resuelta</v>
      </c>
      <c r="AJ233" s="17">
        <f t="shared" ref="AJ233:AJ289" si="68">MID(Z233,7,2)*1</f>
        <v>13</v>
      </c>
      <c r="AK233" s="17">
        <f t="shared" ref="AK233:AK289" si="69">MID(Z233,5,2)*1</f>
        <v>8</v>
      </c>
      <c r="AL233" s="17">
        <f t="shared" ref="AL233:AL289" si="70">MID(Z233,1,4)*1</f>
        <v>2018</v>
      </c>
      <c r="AM233" s="17">
        <f t="shared" ref="AM233:AM289" ca="1" si="71">+TODAY()-DATE(AL233,AK233,AJ233)</f>
        <v>835</v>
      </c>
      <c r="AN233" s="18" t="str">
        <f>IFERROR(VLOOKUP(R233*1,'[1]Ordenes de Servicio'!G:K,5,0),"No Cruza")</f>
        <v>No Cruza</v>
      </c>
      <c r="AO233" s="17">
        <f t="shared" ref="AO233:AO289" ca="1" si="72">+IF(AI233="Resuelta",DATE(AL233,AK233,AJ233)-DATE(AF233,AE233,AD233),TODAY()-DATE(AL233,AK233,AJ233))</f>
        <v>67</v>
      </c>
      <c r="AP233" s="17">
        <f t="shared" ref="AP233:AP289" si="73">MID(P233,7,2)*1</f>
        <v>13</v>
      </c>
      <c r="AQ233" s="17">
        <f t="shared" ref="AQ233:AQ289" si="74">MID(P233,5,2)*1</f>
        <v>8</v>
      </c>
      <c r="AR233" s="17">
        <f t="shared" ref="AR233:AR289" si="75">MID(P233,1,4)*1</f>
        <v>2018</v>
      </c>
      <c r="AS233" s="17">
        <f t="shared" ref="AS233:AS289" ca="1" si="76">+TODAY()-DATE(AR233,AQ233,AP233)</f>
        <v>835</v>
      </c>
      <c r="AT233" s="17" t="str">
        <f t="shared" ca="1" si="63"/>
        <v>Si</v>
      </c>
      <c r="AU233" s="17">
        <f t="shared" ref="AU233:AU289" si="77">IF(DATE(AL233,AK233,AJ233)-DATE(AR233,AQ233,AP233)&lt;0,DATE(AR233,AQ233,AP233)-DATE(AL233,AK233,AJ233),DATE(AL233,AK233,AJ233)-DATE(AR233,AQ233,AP233))</f>
        <v>0</v>
      </c>
      <c r="AV233" s="17" t="str">
        <f>+VLOOKUP(B233,[1]Cruces!S:T,2,0)</f>
        <v>8. Puesta en Servicio</v>
      </c>
    </row>
    <row r="234" spans="1:48" hidden="1" x14ac:dyDescent="0.25">
      <c r="A234" s="17" t="s">
        <v>610</v>
      </c>
      <c r="B234" s="17" t="s">
        <v>68</v>
      </c>
      <c r="C234" s="17">
        <v>3145384</v>
      </c>
      <c r="D234" s="17">
        <v>0</v>
      </c>
      <c r="E234" s="17" t="s">
        <v>55</v>
      </c>
      <c r="F234" s="17" t="s">
        <v>120</v>
      </c>
      <c r="G234" s="17" t="s">
        <v>611</v>
      </c>
      <c r="H234" s="17">
        <v>3013279307</v>
      </c>
      <c r="I234" s="17" t="s">
        <v>116</v>
      </c>
      <c r="J234" s="17" t="s">
        <v>59</v>
      </c>
      <c r="K234" s="17" t="s">
        <v>612</v>
      </c>
      <c r="L234" s="17" t="s">
        <v>122</v>
      </c>
      <c r="M234" s="17" t="s">
        <v>123</v>
      </c>
      <c r="N234" s="17" t="s">
        <v>75</v>
      </c>
      <c r="O234" s="17">
        <v>20180524</v>
      </c>
      <c r="P234" s="17">
        <v>20180622</v>
      </c>
      <c r="Q234" s="17">
        <v>1110</v>
      </c>
      <c r="R234" s="17">
        <v>25298422</v>
      </c>
      <c r="S234" s="17" t="s">
        <v>76</v>
      </c>
      <c r="T234" s="17" t="s">
        <v>63</v>
      </c>
      <c r="U234" s="17" t="s">
        <v>88</v>
      </c>
      <c r="V234" s="17">
        <f t="shared" ref="V234:V290" si="78">+W234/1000</f>
        <v>45</v>
      </c>
      <c r="W234" s="17">
        <v>45000</v>
      </c>
      <c r="X234" s="17" t="s">
        <v>89</v>
      </c>
      <c r="Y234" s="17" t="s">
        <v>136</v>
      </c>
      <c r="Z234" s="17">
        <v>20180627</v>
      </c>
      <c r="AA234" s="17" t="s">
        <v>78</v>
      </c>
      <c r="AB234" s="17">
        <v>1</v>
      </c>
      <c r="AC234" s="17" t="str">
        <f>IFERROR(VLOOKUP(A234,[1]Cruces!AJ:AK,2,0),VLOOKUP(CONCATENATE(X234,AA234),[1]Cruces!G:H,2,0))</f>
        <v>Solicitud de Obra</v>
      </c>
      <c r="AD234" s="17">
        <f t="shared" si="64"/>
        <v>24</v>
      </c>
      <c r="AE234" s="17">
        <f t="shared" si="65"/>
        <v>5</v>
      </c>
      <c r="AF234" s="17">
        <f t="shared" si="66"/>
        <v>2018</v>
      </c>
      <c r="AG234" s="17" t="str">
        <f>IFERROR(VLOOKUP(MID(A234,2,4)*1,[1]Cruces!K:L,2,0),"Verificar")</f>
        <v>Atlántico Norte</v>
      </c>
      <c r="AH234" s="17">
        <f t="shared" ca="1" si="67"/>
        <v>916</v>
      </c>
      <c r="AI234" s="17" t="str">
        <f>IFERROR(VLOOKUP(U234,[1]Cruces!$O$1:$P$6,2,0),"Sin Orden")</f>
        <v>Resuelta</v>
      </c>
      <c r="AJ234" s="17">
        <f t="shared" si="68"/>
        <v>27</v>
      </c>
      <c r="AK234" s="17">
        <f t="shared" si="69"/>
        <v>6</v>
      </c>
      <c r="AL234" s="17">
        <f t="shared" si="70"/>
        <v>2018</v>
      </c>
      <c r="AM234" s="17">
        <f t="shared" ca="1" si="71"/>
        <v>882</v>
      </c>
      <c r="AN234" s="18" t="str">
        <f>IFERROR(VLOOKUP(R234*1,'[1]Ordenes de Servicio'!G:K,5,0),"No Cruza")</f>
        <v>No Cruza</v>
      </c>
      <c r="AO234" s="17">
        <f t="shared" ca="1" si="72"/>
        <v>34</v>
      </c>
      <c r="AP234" s="17">
        <f t="shared" si="73"/>
        <v>22</v>
      </c>
      <c r="AQ234" s="17">
        <f t="shared" si="74"/>
        <v>6</v>
      </c>
      <c r="AR234" s="17">
        <f t="shared" si="75"/>
        <v>2018</v>
      </c>
      <c r="AS234" s="17">
        <f t="shared" ca="1" si="76"/>
        <v>887</v>
      </c>
      <c r="AT234" s="17" t="str">
        <f t="shared" ref="AT234:AT290" ca="1" si="79">IF(AS234&gt;359,"Si","No")</f>
        <v>Si</v>
      </c>
      <c r="AU234" s="17">
        <f t="shared" si="77"/>
        <v>5</v>
      </c>
      <c r="AV234" s="17" t="str">
        <f>+VLOOKUP(B234,[1]Cruces!S:T,2,0)</f>
        <v>5. Consultoría / Adjudicación</v>
      </c>
    </row>
    <row r="235" spans="1:48" hidden="1" x14ac:dyDescent="0.25">
      <c r="A235" s="17" t="s">
        <v>613</v>
      </c>
      <c r="B235" s="17" t="s">
        <v>68</v>
      </c>
      <c r="C235" s="17">
        <v>0</v>
      </c>
      <c r="D235" s="17">
        <v>0</v>
      </c>
      <c r="E235" s="17" t="s">
        <v>55</v>
      </c>
      <c r="F235" s="17" t="s">
        <v>107</v>
      </c>
      <c r="G235" s="17" t="s">
        <v>614</v>
      </c>
      <c r="H235" s="17">
        <v>0</v>
      </c>
      <c r="I235" s="17" t="s">
        <v>71</v>
      </c>
      <c r="J235" s="17" t="s">
        <v>59</v>
      </c>
      <c r="K235" s="17" t="s">
        <v>97</v>
      </c>
      <c r="L235" s="17" t="s">
        <v>325</v>
      </c>
      <c r="M235" s="17" t="s">
        <v>326</v>
      </c>
      <c r="N235" s="17" t="s">
        <v>75</v>
      </c>
      <c r="O235" s="17">
        <v>20170209</v>
      </c>
      <c r="P235" s="17">
        <v>20170220</v>
      </c>
      <c r="Q235" s="17">
        <v>1150</v>
      </c>
      <c r="R235" s="17">
        <v>24272305</v>
      </c>
      <c r="S235" s="17" t="s">
        <v>76</v>
      </c>
      <c r="T235" s="17" t="s">
        <v>63</v>
      </c>
      <c r="U235" s="17" t="s">
        <v>91</v>
      </c>
      <c r="V235" s="17">
        <f t="shared" si="78"/>
        <v>30</v>
      </c>
      <c r="W235" s="17">
        <v>30000</v>
      </c>
      <c r="X235" s="17" t="s">
        <v>64</v>
      </c>
      <c r="Y235" s="17" t="s">
        <v>136</v>
      </c>
      <c r="Z235" s="17">
        <v>20170224</v>
      </c>
      <c r="AA235" s="17" t="s">
        <v>78</v>
      </c>
      <c r="AB235" s="17">
        <v>1</v>
      </c>
      <c r="AC235" s="17" t="str">
        <f>IFERROR(VLOOKUP(A235,[1]Cruces!AJ:AK,2,0),VLOOKUP(CONCATENATE(X235,AA235),[1]Cruces!G:H,2,0))</f>
        <v>Solicitud de Obra</v>
      </c>
      <c r="AD235" s="17">
        <f t="shared" si="64"/>
        <v>9</v>
      </c>
      <c r="AE235" s="17">
        <f t="shared" si="65"/>
        <v>2</v>
      </c>
      <c r="AF235" s="17">
        <f t="shared" si="66"/>
        <v>2017</v>
      </c>
      <c r="AG235" s="17" t="str">
        <f>IFERROR(VLOOKUP(MID(A235,2,4)*1,[1]Cruces!K:L,2,0),"Verificar")</f>
        <v>Atlántico Norte</v>
      </c>
      <c r="AH235" s="17">
        <f t="shared" ca="1" si="67"/>
        <v>1385</v>
      </c>
      <c r="AI235" s="17" t="str">
        <f>IFERROR(VLOOKUP(U235,[1]Cruces!$O$1:$P$6,2,0),"Sin Orden")</f>
        <v>Resuelta</v>
      </c>
      <c r="AJ235" s="17">
        <f t="shared" si="68"/>
        <v>24</v>
      </c>
      <c r="AK235" s="17">
        <f t="shared" si="69"/>
        <v>2</v>
      </c>
      <c r="AL235" s="17">
        <f t="shared" si="70"/>
        <v>2017</v>
      </c>
      <c r="AM235" s="17">
        <f t="shared" ca="1" si="71"/>
        <v>1370</v>
      </c>
      <c r="AN235" s="18">
        <f>IFERROR(VLOOKUP(R235*1,'[1]Ordenes de Servicio'!G:K,5,0),"No Cruza")</f>
        <v>43000</v>
      </c>
      <c r="AO235" s="17">
        <f t="shared" ca="1" si="72"/>
        <v>15</v>
      </c>
      <c r="AP235" s="17">
        <f t="shared" si="73"/>
        <v>20</v>
      </c>
      <c r="AQ235" s="17">
        <f t="shared" si="74"/>
        <v>2</v>
      </c>
      <c r="AR235" s="17">
        <f t="shared" si="75"/>
        <v>2017</v>
      </c>
      <c r="AS235" s="17">
        <f t="shared" ca="1" si="76"/>
        <v>1374</v>
      </c>
      <c r="AT235" s="17" t="str">
        <f t="shared" ca="1" si="79"/>
        <v>Si</v>
      </c>
      <c r="AU235" s="17">
        <f t="shared" si="77"/>
        <v>4</v>
      </c>
      <c r="AV235" s="17" t="str">
        <f>+VLOOKUP(B235,[1]Cruces!S:T,2,0)</f>
        <v>5. Consultoría / Adjudicación</v>
      </c>
    </row>
    <row r="236" spans="1:48" hidden="1" x14ac:dyDescent="0.25">
      <c r="A236" s="17" t="s">
        <v>615</v>
      </c>
      <c r="B236" s="17" t="s">
        <v>68</v>
      </c>
      <c r="C236" s="17">
        <v>2628771</v>
      </c>
      <c r="D236" s="17">
        <v>20220259</v>
      </c>
      <c r="E236" s="17" t="s">
        <v>93</v>
      </c>
      <c r="F236" s="17" t="s">
        <v>107</v>
      </c>
      <c r="G236" s="17" t="s">
        <v>616</v>
      </c>
      <c r="H236" s="17">
        <v>3005479372</v>
      </c>
      <c r="I236" s="17" t="s">
        <v>71</v>
      </c>
      <c r="J236" s="17" t="s">
        <v>617</v>
      </c>
      <c r="K236" s="17" t="s">
        <v>618</v>
      </c>
      <c r="L236" s="17" t="s">
        <v>117</v>
      </c>
      <c r="M236" s="17" t="s">
        <v>118</v>
      </c>
      <c r="N236" s="17" t="s">
        <v>75</v>
      </c>
      <c r="O236" s="17">
        <v>20191211</v>
      </c>
      <c r="P236" s="17">
        <v>20200729</v>
      </c>
      <c r="Q236" s="17">
        <v>1150</v>
      </c>
      <c r="R236" s="17">
        <v>28043065</v>
      </c>
      <c r="S236" s="17" t="s">
        <v>76</v>
      </c>
      <c r="T236" s="17" t="s">
        <v>63</v>
      </c>
      <c r="U236" s="17" t="s">
        <v>91</v>
      </c>
      <c r="V236" s="17">
        <f t="shared" si="78"/>
        <v>30</v>
      </c>
      <c r="W236" s="17">
        <v>30000</v>
      </c>
      <c r="X236" s="17" t="s">
        <v>89</v>
      </c>
      <c r="Y236" s="17" t="s">
        <v>150</v>
      </c>
      <c r="Z236" s="17">
        <v>20200820</v>
      </c>
      <c r="AA236" s="17" t="s">
        <v>78</v>
      </c>
      <c r="AB236" s="17">
        <v>1</v>
      </c>
      <c r="AC236" s="17" t="str">
        <f>IFERROR(VLOOKUP(A236,[1]Cruces!AJ:AK,2,0),VLOOKUP(CONCATENATE(X236,AA236),[1]Cruces!G:H,2,0))</f>
        <v>Solicitud de Obra</v>
      </c>
      <c r="AD236" s="17">
        <f t="shared" si="64"/>
        <v>11</v>
      </c>
      <c r="AE236" s="17">
        <f t="shared" si="65"/>
        <v>12</v>
      </c>
      <c r="AF236" s="17">
        <f t="shared" si="66"/>
        <v>2019</v>
      </c>
      <c r="AG236" s="17" t="str">
        <f>IFERROR(VLOOKUP(MID(A236,2,4)*1,[1]Cruces!K:L,2,0),"Verificar")</f>
        <v>Atlántico Norte</v>
      </c>
      <c r="AH236" s="17">
        <f t="shared" ca="1" si="67"/>
        <v>350</v>
      </c>
      <c r="AI236" s="17" t="str">
        <f>IFERROR(VLOOKUP(U236,[1]Cruces!$O$1:$P$6,2,0),"Sin Orden")</f>
        <v>Resuelta</v>
      </c>
      <c r="AJ236" s="17">
        <f t="shared" si="68"/>
        <v>20</v>
      </c>
      <c r="AK236" s="17">
        <f t="shared" si="69"/>
        <v>8</v>
      </c>
      <c r="AL236" s="17">
        <f t="shared" si="70"/>
        <v>2020</v>
      </c>
      <c r="AM236" s="17">
        <f t="shared" ca="1" si="71"/>
        <v>97</v>
      </c>
      <c r="AN236" s="18">
        <f>IFERROR(VLOOKUP(R236*1,'[1]Ordenes de Servicio'!G:K,5,0),"No Cruza")</f>
        <v>44067</v>
      </c>
      <c r="AO236" s="17">
        <f t="shared" ca="1" si="72"/>
        <v>253</v>
      </c>
      <c r="AP236" s="17">
        <f t="shared" si="73"/>
        <v>29</v>
      </c>
      <c r="AQ236" s="17">
        <f t="shared" si="74"/>
        <v>7</v>
      </c>
      <c r="AR236" s="17">
        <f t="shared" si="75"/>
        <v>2020</v>
      </c>
      <c r="AS236" s="17">
        <f t="shared" ca="1" si="76"/>
        <v>119</v>
      </c>
      <c r="AT236" s="17" t="str">
        <f t="shared" ca="1" si="79"/>
        <v>No</v>
      </c>
      <c r="AU236" s="17">
        <f t="shared" si="77"/>
        <v>22</v>
      </c>
      <c r="AV236" s="17" t="str">
        <f>+VLOOKUP(B236,[1]Cruces!S:T,2,0)</f>
        <v>5. Consultoría / Adjudicación</v>
      </c>
    </row>
    <row r="237" spans="1:48" hidden="1" x14ac:dyDescent="0.25">
      <c r="A237" s="17" t="s">
        <v>619</v>
      </c>
      <c r="B237" s="17" t="s">
        <v>68</v>
      </c>
      <c r="C237" s="17">
        <v>0</v>
      </c>
      <c r="D237" s="17">
        <v>0</v>
      </c>
      <c r="E237" s="17" t="s">
        <v>55</v>
      </c>
      <c r="F237" s="17" t="s">
        <v>56</v>
      </c>
      <c r="G237" s="17" t="s">
        <v>620</v>
      </c>
      <c r="H237" s="17">
        <v>0</v>
      </c>
      <c r="I237" s="17" t="s">
        <v>83</v>
      </c>
      <c r="J237" s="17" t="s">
        <v>59</v>
      </c>
      <c r="K237" s="17" t="s">
        <v>621</v>
      </c>
      <c r="L237" s="17" t="s">
        <v>117</v>
      </c>
      <c r="M237" s="17" t="s">
        <v>118</v>
      </c>
      <c r="N237" s="17" t="s">
        <v>75</v>
      </c>
      <c r="O237" s="17">
        <v>20190919</v>
      </c>
      <c r="P237" s="17">
        <v>20191108</v>
      </c>
      <c r="Q237" s="17">
        <v>1110</v>
      </c>
      <c r="R237" s="17">
        <v>26762343</v>
      </c>
      <c r="S237" s="17" t="s">
        <v>100</v>
      </c>
      <c r="T237" s="17" t="s">
        <v>63</v>
      </c>
      <c r="U237" s="17" t="s">
        <v>91</v>
      </c>
      <c r="V237" s="17">
        <f t="shared" si="78"/>
        <v>630</v>
      </c>
      <c r="W237" s="17">
        <v>630000</v>
      </c>
      <c r="X237" s="17" t="s">
        <v>64</v>
      </c>
      <c r="Y237" s="17" t="s">
        <v>136</v>
      </c>
      <c r="Z237" s="17">
        <v>20191118</v>
      </c>
      <c r="AA237" s="17" t="s">
        <v>101</v>
      </c>
      <c r="AB237" s="17">
        <v>1</v>
      </c>
      <c r="AC237" s="17" t="str">
        <f>IFERROR(VLOOKUP(A237,[1]Cruces!AJ:AK,2,0),VLOOKUP(CONCATENATE(X237,AA237),[1]Cruces!G:H,2,0))</f>
        <v>Solicitud de Obra</v>
      </c>
      <c r="AD237" s="17">
        <f t="shared" si="64"/>
        <v>19</v>
      </c>
      <c r="AE237" s="17">
        <f t="shared" si="65"/>
        <v>9</v>
      </c>
      <c r="AF237" s="17">
        <f t="shared" si="66"/>
        <v>2019</v>
      </c>
      <c r="AG237" s="17" t="str">
        <f>IFERROR(VLOOKUP(MID(A237,2,4)*1,[1]Cruces!K:L,2,0),"Verificar")</f>
        <v>Atlántico Norte</v>
      </c>
      <c r="AH237" s="17">
        <f t="shared" ca="1" si="67"/>
        <v>433</v>
      </c>
      <c r="AI237" s="17" t="str">
        <f>IFERROR(VLOOKUP(U237,[1]Cruces!$O$1:$P$6,2,0),"Sin Orden")</f>
        <v>Resuelta</v>
      </c>
      <c r="AJ237" s="17">
        <f t="shared" si="68"/>
        <v>18</v>
      </c>
      <c r="AK237" s="17">
        <f t="shared" si="69"/>
        <v>11</v>
      </c>
      <c r="AL237" s="17">
        <f t="shared" si="70"/>
        <v>2019</v>
      </c>
      <c r="AM237" s="17">
        <f t="shared" ca="1" si="71"/>
        <v>373</v>
      </c>
      <c r="AN237" s="18" t="str">
        <f>IFERROR(VLOOKUP(R237*1,'[1]Ordenes de Servicio'!G:K,5,0),"No Cruza")</f>
        <v>No Cruza</v>
      </c>
      <c r="AO237" s="17">
        <f t="shared" ca="1" si="72"/>
        <v>60</v>
      </c>
      <c r="AP237" s="17">
        <f t="shared" si="73"/>
        <v>8</v>
      </c>
      <c r="AQ237" s="17">
        <f t="shared" si="74"/>
        <v>11</v>
      </c>
      <c r="AR237" s="17">
        <f t="shared" si="75"/>
        <v>2019</v>
      </c>
      <c r="AS237" s="17">
        <f t="shared" ca="1" si="76"/>
        <v>383</v>
      </c>
      <c r="AT237" s="17" t="str">
        <f t="shared" ca="1" si="79"/>
        <v>Si</v>
      </c>
      <c r="AU237" s="17">
        <f t="shared" si="77"/>
        <v>10</v>
      </c>
      <c r="AV237" s="17" t="str">
        <f>+VLOOKUP(B237,[1]Cruces!S:T,2,0)</f>
        <v>5. Consultoría / Adjudicación</v>
      </c>
    </row>
    <row r="238" spans="1:48" hidden="1" x14ac:dyDescent="0.25">
      <c r="A238" s="17" t="s">
        <v>622</v>
      </c>
      <c r="B238" s="17" t="s">
        <v>54</v>
      </c>
      <c r="C238" s="17">
        <v>0</v>
      </c>
      <c r="D238" s="17">
        <v>0</v>
      </c>
      <c r="E238" s="17" t="s">
        <v>55</v>
      </c>
      <c r="F238" s="17" t="s">
        <v>126</v>
      </c>
      <c r="G238" s="17" t="s">
        <v>623</v>
      </c>
      <c r="H238" s="17">
        <v>0</v>
      </c>
      <c r="I238" s="17" t="s">
        <v>71</v>
      </c>
      <c r="J238" s="17" t="s">
        <v>59</v>
      </c>
      <c r="K238" s="17" t="s">
        <v>624</v>
      </c>
      <c r="L238" s="17" t="s">
        <v>129</v>
      </c>
      <c r="M238" s="17" t="s">
        <v>130</v>
      </c>
      <c r="N238" s="17" t="s">
        <v>62</v>
      </c>
      <c r="O238" s="17">
        <v>20200912</v>
      </c>
      <c r="P238" s="17">
        <v>20201014</v>
      </c>
      <c r="Q238" s="17">
        <v>7751</v>
      </c>
      <c r="R238" s="17">
        <v>28127063</v>
      </c>
      <c r="S238" s="17" t="s">
        <v>100</v>
      </c>
      <c r="T238" s="17" t="s">
        <v>63</v>
      </c>
      <c r="U238" s="17" t="s">
        <v>91</v>
      </c>
      <c r="V238" s="17">
        <f t="shared" si="78"/>
        <v>25</v>
      </c>
      <c r="W238" s="17">
        <v>25000</v>
      </c>
      <c r="X238" s="17" t="s">
        <v>64</v>
      </c>
      <c r="Y238" s="17" t="s">
        <v>65</v>
      </c>
      <c r="Z238" s="17">
        <v>20201014</v>
      </c>
      <c r="AA238" s="17" t="s">
        <v>78</v>
      </c>
      <c r="AB238" s="17">
        <v>1</v>
      </c>
      <c r="AC238" s="17" t="str">
        <f>IFERROR(VLOOKUP(A238,[1]Cruces!AJ:AK,2,0),VLOOKUP(CONCATENATE(X238,AA238),[1]Cruces!G:H,2,0))</f>
        <v>Solicitud de Obra</v>
      </c>
      <c r="AD238" s="17">
        <f t="shared" si="64"/>
        <v>12</v>
      </c>
      <c r="AE238" s="17">
        <f t="shared" si="65"/>
        <v>9</v>
      </c>
      <c r="AF238" s="17">
        <f t="shared" si="66"/>
        <v>2020</v>
      </c>
      <c r="AG238" s="17" t="str">
        <f>IFERROR(VLOOKUP(MID(A238,2,4)*1,[1]Cruces!K:L,2,0),"Verificar")</f>
        <v>Guajira</v>
      </c>
      <c r="AH238" s="17">
        <f t="shared" ca="1" si="67"/>
        <v>74</v>
      </c>
      <c r="AI238" s="17" t="str">
        <f>IFERROR(VLOOKUP(U238,[1]Cruces!$O$1:$P$6,2,0),"Sin Orden")</f>
        <v>Resuelta</v>
      </c>
      <c r="AJ238" s="17">
        <f t="shared" si="68"/>
        <v>14</v>
      </c>
      <c r="AK238" s="17">
        <f t="shared" si="69"/>
        <v>10</v>
      </c>
      <c r="AL238" s="17">
        <f t="shared" si="70"/>
        <v>2020</v>
      </c>
      <c r="AM238" s="17">
        <f t="shared" ca="1" si="71"/>
        <v>42</v>
      </c>
      <c r="AN238" s="18" t="str">
        <f>IFERROR(VLOOKUP(R238*1,'[1]Ordenes de Servicio'!G:K,5,0),"No Cruza")</f>
        <v>No Cruza</v>
      </c>
      <c r="AO238" s="17">
        <f t="shared" ca="1" si="72"/>
        <v>32</v>
      </c>
      <c r="AP238" s="17">
        <f t="shared" si="73"/>
        <v>14</v>
      </c>
      <c r="AQ238" s="17">
        <f t="shared" si="74"/>
        <v>10</v>
      </c>
      <c r="AR238" s="17">
        <f t="shared" si="75"/>
        <v>2020</v>
      </c>
      <c r="AS238" s="17">
        <f t="shared" ca="1" si="76"/>
        <v>42</v>
      </c>
      <c r="AT238" s="17" t="str">
        <f t="shared" ca="1" si="79"/>
        <v>No</v>
      </c>
      <c r="AU238" s="17">
        <f t="shared" si="77"/>
        <v>0</v>
      </c>
      <c r="AV238" s="17" t="str">
        <f>+VLOOKUP(B238,[1]Cruces!S:T,2,0)</f>
        <v>4. Presupuesto de Obra</v>
      </c>
    </row>
    <row r="239" spans="1:48" hidden="1" x14ac:dyDescent="0.25">
      <c r="A239" s="17" t="s">
        <v>7332</v>
      </c>
      <c r="B239" s="17" t="s">
        <v>6595</v>
      </c>
      <c r="C239" s="17">
        <v>3781748</v>
      </c>
      <c r="D239" s="17">
        <v>0</v>
      </c>
      <c r="E239" s="17" t="s">
        <v>55</v>
      </c>
      <c r="F239" s="17" t="s">
        <v>7082</v>
      </c>
      <c r="G239" s="17" t="s">
        <v>7333</v>
      </c>
      <c r="H239" s="17">
        <v>3008711500</v>
      </c>
      <c r="I239" s="17" t="s">
        <v>71</v>
      </c>
      <c r="J239" s="17" t="s">
        <v>59</v>
      </c>
      <c r="K239" s="17" t="s">
        <v>7334</v>
      </c>
      <c r="L239" s="17" t="s">
        <v>7176</v>
      </c>
      <c r="M239" s="17" t="s">
        <v>7177</v>
      </c>
      <c r="N239" s="17" t="s">
        <v>6600</v>
      </c>
      <c r="O239" s="17">
        <v>20201006</v>
      </c>
      <c r="P239" s="17">
        <v>20201008</v>
      </c>
      <c r="Q239" s="17">
        <v>1110</v>
      </c>
      <c r="R239" s="17">
        <v>28216255</v>
      </c>
      <c r="S239" s="17" t="s">
        <v>6601</v>
      </c>
      <c r="T239" s="17" t="s">
        <v>63</v>
      </c>
      <c r="U239" s="17" t="s">
        <v>88</v>
      </c>
      <c r="V239" s="17">
        <f t="shared" si="78"/>
        <v>6</v>
      </c>
      <c r="W239" s="17">
        <v>6000</v>
      </c>
      <c r="X239" s="17" t="s">
        <v>89</v>
      </c>
      <c r="Y239" s="17" t="s">
        <v>6595</v>
      </c>
      <c r="Z239" s="17">
        <v>20201008</v>
      </c>
      <c r="AA239" s="17" t="s">
        <v>1947</v>
      </c>
      <c r="AB239" s="17">
        <v>1</v>
      </c>
      <c r="AC239" s="17" t="str">
        <f>IFERROR(VLOOKUP(A239,[1]Cruces!AJ:AK,2,0),VLOOKUP(CONCATENATE(X239,AA239),[1]Cruces!G:H,2,0))</f>
        <v>Solicitud por BT</v>
      </c>
      <c r="AD239" s="17">
        <f t="shared" si="64"/>
        <v>6</v>
      </c>
      <c r="AE239" s="17">
        <f t="shared" si="65"/>
        <v>10</v>
      </c>
      <c r="AF239" s="17">
        <f t="shared" si="66"/>
        <v>2020</v>
      </c>
      <c r="AG239" s="17" t="str">
        <f>IFERROR(VLOOKUP(MID(A239,2,4)*1,[1]Cruces!K:L,2,0),"Verificar")</f>
        <v>Atlántico Norte</v>
      </c>
      <c r="AH239" s="17">
        <f t="shared" ca="1" si="67"/>
        <v>50</v>
      </c>
      <c r="AI239" s="17" t="str">
        <f>IFERROR(VLOOKUP(U239,[1]Cruces!$O$1:$P$6,2,0),"Sin Orden")</f>
        <v>Resuelta</v>
      </c>
      <c r="AJ239" s="17">
        <f t="shared" si="68"/>
        <v>8</v>
      </c>
      <c r="AK239" s="17">
        <f t="shared" si="69"/>
        <v>10</v>
      </c>
      <c r="AL239" s="17">
        <f t="shared" si="70"/>
        <v>2020</v>
      </c>
      <c r="AM239" s="17">
        <f t="shared" ca="1" si="71"/>
        <v>48</v>
      </c>
      <c r="AN239" s="18" t="str">
        <f>IFERROR(VLOOKUP(R239*1,'[1]Ordenes de Servicio'!G:K,5,0),"No Cruza")</f>
        <v>No Cruza</v>
      </c>
      <c r="AO239" s="17">
        <f t="shared" ca="1" si="72"/>
        <v>2</v>
      </c>
      <c r="AP239" s="17">
        <f t="shared" si="73"/>
        <v>8</v>
      </c>
      <c r="AQ239" s="17">
        <f t="shared" si="74"/>
        <v>10</v>
      </c>
      <c r="AR239" s="17">
        <f t="shared" si="75"/>
        <v>2020</v>
      </c>
      <c r="AS239" s="17">
        <f t="shared" ca="1" si="76"/>
        <v>48</v>
      </c>
      <c r="AT239" s="17" t="str">
        <f t="shared" ca="1" si="79"/>
        <v>No</v>
      </c>
      <c r="AU239" s="17">
        <f t="shared" si="77"/>
        <v>0</v>
      </c>
      <c r="AV239" s="17" t="str">
        <f>+VLOOKUP(B239,[1]Cruces!S:T,2,0)</f>
        <v>7. Ejecución en Campo OS BT</v>
      </c>
    </row>
    <row r="240" spans="1:48" hidden="1" x14ac:dyDescent="0.25">
      <c r="A240" s="17" t="s">
        <v>625</v>
      </c>
      <c r="B240" s="17" t="s">
        <v>54</v>
      </c>
      <c r="C240" s="17">
        <v>0</v>
      </c>
      <c r="D240" s="17">
        <v>0</v>
      </c>
      <c r="E240" s="17" t="s">
        <v>55</v>
      </c>
      <c r="F240" s="17" t="s">
        <v>126</v>
      </c>
      <c r="G240" s="17" t="s">
        <v>626</v>
      </c>
      <c r="H240" s="17">
        <v>0</v>
      </c>
      <c r="I240" s="17" t="s">
        <v>116</v>
      </c>
      <c r="J240" s="17" t="s">
        <v>59</v>
      </c>
      <c r="K240" s="17" t="s">
        <v>627</v>
      </c>
      <c r="L240" s="17" t="s">
        <v>129</v>
      </c>
      <c r="M240" s="17" t="s">
        <v>130</v>
      </c>
      <c r="N240" s="17" t="s">
        <v>62</v>
      </c>
      <c r="O240" s="17">
        <v>20201016</v>
      </c>
      <c r="P240" s="17">
        <v>20201029</v>
      </c>
      <c r="Q240" s="17">
        <v>3340</v>
      </c>
      <c r="R240" s="17">
        <v>28236281</v>
      </c>
      <c r="S240" s="17" t="s">
        <v>100</v>
      </c>
      <c r="T240" s="17" t="s">
        <v>63</v>
      </c>
      <c r="U240" s="17" t="s">
        <v>91</v>
      </c>
      <c r="V240" s="17">
        <f t="shared" si="78"/>
        <v>25</v>
      </c>
      <c r="W240" s="17">
        <v>25000</v>
      </c>
      <c r="X240" s="17" t="s">
        <v>64</v>
      </c>
      <c r="Y240" s="17" t="s">
        <v>65</v>
      </c>
      <c r="Z240" s="17">
        <v>20201029</v>
      </c>
      <c r="AA240" s="17" t="s">
        <v>78</v>
      </c>
      <c r="AB240" s="17">
        <v>1</v>
      </c>
      <c r="AC240" s="17" t="str">
        <f>IFERROR(VLOOKUP(A240,[1]Cruces!AJ:AK,2,0),VLOOKUP(CONCATENATE(X240,AA240),[1]Cruces!G:H,2,0))</f>
        <v>Solicitud de Obra</v>
      </c>
      <c r="AD240" s="17">
        <f t="shared" si="64"/>
        <v>16</v>
      </c>
      <c r="AE240" s="17">
        <f t="shared" si="65"/>
        <v>10</v>
      </c>
      <c r="AF240" s="17">
        <f t="shared" si="66"/>
        <v>2020</v>
      </c>
      <c r="AG240" s="17" t="str">
        <f>IFERROR(VLOOKUP(MID(A240,2,4)*1,[1]Cruces!K:L,2,0),"Verificar")</f>
        <v>Guajira</v>
      </c>
      <c r="AH240" s="17">
        <f t="shared" ca="1" si="67"/>
        <v>40</v>
      </c>
      <c r="AI240" s="17" t="str">
        <f>IFERROR(VLOOKUP(U240,[1]Cruces!$O$1:$P$6,2,0),"Sin Orden")</f>
        <v>Resuelta</v>
      </c>
      <c r="AJ240" s="17">
        <f t="shared" si="68"/>
        <v>29</v>
      </c>
      <c r="AK240" s="17">
        <f t="shared" si="69"/>
        <v>10</v>
      </c>
      <c r="AL240" s="17">
        <f t="shared" si="70"/>
        <v>2020</v>
      </c>
      <c r="AM240" s="17">
        <f t="shared" ca="1" si="71"/>
        <v>27</v>
      </c>
      <c r="AN240" s="18" t="str">
        <f>IFERROR(VLOOKUP(R240*1,'[1]Ordenes de Servicio'!G:K,5,0),"No Cruza")</f>
        <v>No Cruza</v>
      </c>
      <c r="AO240" s="17">
        <f t="shared" ca="1" si="72"/>
        <v>13</v>
      </c>
      <c r="AP240" s="17">
        <f t="shared" si="73"/>
        <v>29</v>
      </c>
      <c r="AQ240" s="17">
        <f t="shared" si="74"/>
        <v>10</v>
      </c>
      <c r="AR240" s="17">
        <f t="shared" si="75"/>
        <v>2020</v>
      </c>
      <c r="AS240" s="17">
        <f t="shared" ca="1" si="76"/>
        <v>27</v>
      </c>
      <c r="AT240" s="17" t="str">
        <f t="shared" ca="1" si="79"/>
        <v>No</v>
      </c>
      <c r="AU240" s="17">
        <f t="shared" si="77"/>
        <v>0</v>
      </c>
      <c r="AV240" s="17" t="str">
        <f>+VLOOKUP(B240,[1]Cruces!S:T,2,0)</f>
        <v>4. Presupuesto de Obra</v>
      </c>
    </row>
    <row r="241" spans="1:48" hidden="1" x14ac:dyDescent="0.25">
      <c r="A241" s="17" t="s">
        <v>628</v>
      </c>
      <c r="B241" s="17" t="s">
        <v>68</v>
      </c>
      <c r="C241" s="17">
        <v>0</v>
      </c>
      <c r="D241" s="17">
        <v>0</v>
      </c>
      <c r="E241" s="17" t="s">
        <v>55</v>
      </c>
      <c r="F241" s="17" t="s">
        <v>107</v>
      </c>
      <c r="G241" s="17" t="s">
        <v>629</v>
      </c>
      <c r="H241" s="17">
        <v>3183402956</v>
      </c>
      <c r="I241" s="17" t="s">
        <v>116</v>
      </c>
      <c r="J241" s="17" t="s">
        <v>59</v>
      </c>
      <c r="K241" s="17" t="s">
        <v>97</v>
      </c>
      <c r="L241" s="17" t="s">
        <v>117</v>
      </c>
      <c r="M241" s="17" t="s">
        <v>118</v>
      </c>
      <c r="N241" s="17" t="s">
        <v>75</v>
      </c>
      <c r="O241" s="17">
        <v>20200728</v>
      </c>
      <c r="P241" s="17">
        <v>20200909</v>
      </c>
      <c r="Q241" s="17">
        <v>1110</v>
      </c>
      <c r="R241" s="17">
        <v>27896170</v>
      </c>
      <c r="S241" s="17" t="s">
        <v>100</v>
      </c>
      <c r="T241" s="17" t="s">
        <v>63</v>
      </c>
      <c r="U241" s="17" t="s">
        <v>91</v>
      </c>
      <c r="V241" s="17">
        <f t="shared" si="78"/>
        <v>45</v>
      </c>
      <c r="W241" s="17">
        <v>45000</v>
      </c>
      <c r="X241" s="17" t="s">
        <v>64</v>
      </c>
      <c r="Y241" s="17" t="s">
        <v>282</v>
      </c>
      <c r="Z241" s="17">
        <v>20200911</v>
      </c>
      <c r="AA241" s="17" t="s">
        <v>78</v>
      </c>
      <c r="AB241" s="17">
        <v>1</v>
      </c>
      <c r="AC241" s="17" t="str">
        <f>IFERROR(VLOOKUP(A241,[1]Cruces!AJ:AK,2,0),VLOOKUP(CONCATENATE(X241,AA241),[1]Cruces!G:H,2,0))</f>
        <v>Solicitud de Obra</v>
      </c>
      <c r="AD241" s="17">
        <f t="shared" si="64"/>
        <v>28</v>
      </c>
      <c r="AE241" s="17">
        <f t="shared" si="65"/>
        <v>7</v>
      </c>
      <c r="AF241" s="17">
        <f t="shared" si="66"/>
        <v>2020</v>
      </c>
      <c r="AG241" s="17" t="str">
        <f>IFERROR(VLOOKUP(MID(A241,2,4)*1,[1]Cruces!K:L,2,0),"Verificar")</f>
        <v>Atlántico Norte</v>
      </c>
      <c r="AH241" s="17">
        <f t="shared" ca="1" si="67"/>
        <v>120</v>
      </c>
      <c r="AI241" s="17" t="str">
        <f>IFERROR(VLOOKUP(U241,[1]Cruces!$O$1:$P$6,2,0),"Sin Orden")</f>
        <v>Resuelta</v>
      </c>
      <c r="AJ241" s="17">
        <f t="shared" si="68"/>
        <v>11</v>
      </c>
      <c r="AK241" s="17">
        <f t="shared" si="69"/>
        <v>9</v>
      </c>
      <c r="AL241" s="17">
        <f t="shared" si="70"/>
        <v>2020</v>
      </c>
      <c r="AM241" s="17">
        <f t="shared" ca="1" si="71"/>
        <v>75</v>
      </c>
      <c r="AN241" s="18" t="str">
        <f>IFERROR(VLOOKUP(R241*1,'[1]Ordenes de Servicio'!G:K,5,0),"No Cruza")</f>
        <v>No Cruza</v>
      </c>
      <c r="AO241" s="17">
        <f t="shared" ca="1" si="72"/>
        <v>45</v>
      </c>
      <c r="AP241" s="17">
        <f t="shared" si="73"/>
        <v>9</v>
      </c>
      <c r="AQ241" s="17">
        <f t="shared" si="74"/>
        <v>9</v>
      </c>
      <c r="AR241" s="17">
        <f t="shared" si="75"/>
        <v>2020</v>
      </c>
      <c r="AS241" s="17">
        <f t="shared" ca="1" si="76"/>
        <v>77</v>
      </c>
      <c r="AT241" s="17" t="str">
        <f t="shared" ca="1" si="79"/>
        <v>No</v>
      </c>
      <c r="AU241" s="17">
        <f t="shared" si="77"/>
        <v>2</v>
      </c>
      <c r="AV241" s="17" t="str">
        <f>+VLOOKUP(B241,[1]Cruces!S:T,2,0)</f>
        <v>5. Consultoría / Adjudicación</v>
      </c>
    </row>
    <row r="242" spans="1:48" hidden="1" x14ac:dyDescent="0.25">
      <c r="A242" s="17" t="s">
        <v>630</v>
      </c>
      <c r="B242" s="17" t="s">
        <v>68</v>
      </c>
      <c r="C242" s="17">
        <v>2312805</v>
      </c>
      <c r="D242" s="17">
        <v>0</v>
      </c>
      <c r="E242" s="17" t="s">
        <v>55</v>
      </c>
      <c r="F242" s="17" t="s">
        <v>120</v>
      </c>
      <c r="G242" s="17" t="s">
        <v>631</v>
      </c>
      <c r="H242" s="17">
        <v>0</v>
      </c>
      <c r="I242" s="17" t="s">
        <v>116</v>
      </c>
      <c r="J242" s="17" t="s">
        <v>59</v>
      </c>
      <c r="K242" s="17" t="s">
        <v>97</v>
      </c>
      <c r="L242" s="17" t="s">
        <v>122</v>
      </c>
      <c r="M242" s="17" t="s">
        <v>123</v>
      </c>
      <c r="N242" s="17" t="s">
        <v>75</v>
      </c>
      <c r="O242" s="17">
        <v>20181119</v>
      </c>
      <c r="P242" s="17">
        <v>20181206</v>
      </c>
      <c r="Q242" s="17">
        <v>1110</v>
      </c>
      <c r="R242" s="17">
        <v>25820111</v>
      </c>
      <c r="S242" s="17" t="s">
        <v>76</v>
      </c>
      <c r="T242" s="17" t="s">
        <v>63</v>
      </c>
      <c r="U242" s="17" t="s">
        <v>88</v>
      </c>
      <c r="V242" s="17">
        <f t="shared" si="78"/>
        <v>30</v>
      </c>
      <c r="W242" s="17">
        <v>30000</v>
      </c>
      <c r="X242" s="17" t="s">
        <v>89</v>
      </c>
      <c r="Y242" s="17" t="s">
        <v>136</v>
      </c>
      <c r="Z242" s="17">
        <v>20181211</v>
      </c>
      <c r="AA242" s="17" t="s">
        <v>78</v>
      </c>
      <c r="AB242" s="17">
        <v>1</v>
      </c>
      <c r="AC242" s="17" t="str">
        <f>IFERROR(VLOOKUP(A242,[1]Cruces!AJ:AK,2,0),VLOOKUP(CONCATENATE(X242,AA242),[1]Cruces!G:H,2,0))</f>
        <v>Solicitud de Obra</v>
      </c>
      <c r="AD242" s="17">
        <f t="shared" si="64"/>
        <v>19</v>
      </c>
      <c r="AE242" s="17">
        <f t="shared" si="65"/>
        <v>11</v>
      </c>
      <c r="AF242" s="17">
        <f t="shared" si="66"/>
        <v>2018</v>
      </c>
      <c r="AG242" s="17" t="str">
        <f>IFERROR(VLOOKUP(MID(A242,2,4)*1,[1]Cruces!K:L,2,0),"Verificar")</f>
        <v>Atlántico Norte</v>
      </c>
      <c r="AH242" s="17">
        <f t="shared" ca="1" si="67"/>
        <v>737</v>
      </c>
      <c r="AI242" s="17" t="str">
        <f>IFERROR(VLOOKUP(U242,[1]Cruces!$O$1:$P$6,2,0),"Sin Orden")</f>
        <v>Resuelta</v>
      </c>
      <c r="AJ242" s="17">
        <f t="shared" si="68"/>
        <v>11</v>
      </c>
      <c r="AK242" s="17">
        <f t="shared" si="69"/>
        <v>12</v>
      </c>
      <c r="AL242" s="17">
        <f t="shared" si="70"/>
        <v>2018</v>
      </c>
      <c r="AM242" s="17">
        <f t="shared" ca="1" si="71"/>
        <v>715</v>
      </c>
      <c r="AN242" s="18" t="str">
        <f>IFERROR(VLOOKUP(R242*1,'[1]Ordenes de Servicio'!G:K,5,0),"No Cruza")</f>
        <v>No Cruza</v>
      </c>
      <c r="AO242" s="17">
        <f t="shared" ca="1" si="72"/>
        <v>22</v>
      </c>
      <c r="AP242" s="17">
        <f t="shared" si="73"/>
        <v>6</v>
      </c>
      <c r="AQ242" s="17">
        <f t="shared" si="74"/>
        <v>12</v>
      </c>
      <c r="AR242" s="17">
        <f t="shared" si="75"/>
        <v>2018</v>
      </c>
      <c r="AS242" s="17">
        <f t="shared" ca="1" si="76"/>
        <v>720</v>
      </c>
      <c r="AT242" s="17" t="str">
        <f t="shared" ca="1" si="79"/>
        <v>Si</v>
      </c>
      <c r="AU242" s="17">
        <f t="shared" si="77"/>
        <v>5</v>
      </c>
      <c r="AV242" s="17" t="str">
        <f>+VLOOKUP(B242,[1]Cruces!S:T,2,0)</f>
        <v>5. Consultoría / Adjudicación</v>
      </c>
    </row>
    <row r="243" spans="1:48" hidden="1" x14ac:dyDescent="0.25">
      <c r="A243" s="17" t="s">
        <v>7335</v>
      </c>
      <c r="B243" s="17" t="s">
        <v>6595</v>
      </c>
      <c r="C243" s="17">
        <v>0</v>
      </c>
      <c r="D243" s="17">
        <v>0</v>
      </c>
      <c r="E243" s="17" t="s">
        <v>55</v>
      </c>
      <c r="F243" s="17" t="s">
        <v>5366</v>
      </c>
      <c r="G243" s="17" t="s">
        <v>7336</v>
      </c>
      <c r="H243" s="17">
        <v>3046664415</v>
      </c>
      <c r="I243" s="17" t="s">
        <v>71</v>
      </c>
      <c r="J243" s="17" t="s">
        <v>59</v>
      </c>
      <c r="K243" s="17" t="s">
        <v>7337</v>
      </c>
      <c r="L243" s="17" t="s">
        <v>7338</v>
      </c>
      <c r="M243" s="17" t="s">
        <v>7339</v>
      </c>
      <c r="N243" s="17" t="s">
        <v>6600</v>
      </c>
      <c r="O243" s="17">
        <v>20200311</v>
      </c>
      <c r="P243" s="17">
        <v>20200318</v>
      </c>
      <c r="Q243" s="17">
        <v>1180</v>
      </c>
      <c r="R243" s="17">
        <v>27253942</v>
      </c>
      <c r="S243" s="17" t="s">
        <v>6601</v>
      </c>
      <c r="T243" s="17" t="s">
        <v>63</v>
      </c>
      <c r="U243" s="17" t="s">
        <v>91</v>
      </c>
      <c r="V243" s="17">
        <f t="shared" si="78"/>
        <v>3</v>
      </c>
      <c r="W243" s="17">
        <v>3000</v>
      </c>
      <c r="X243" s="17" t="s">
        <v>7065</v>
      </c>
      <c r="Y243" s="17" t="s">
        <v>6595</v>
      </c>
      <c r="Z243" s="17">
        <v>20200318</v>
      </c>
      <c r="AA243" s="17" t="s">
        <v>1947</v>
      </c>
      <c r="AB243" s="17">
        <v>1</v>
      </c>
      <c r="AC243" s="17" t="str">
        <f>IFERROR(VLOOKUP(A243,[1]Cruces!AJ:AK,2,0),VLOOKUP(CONCATENATE(X243,AA243),[1]Cruces!G:H,2,0))</f>
        <v>Solicitud por BT</v>
      </c>
      <c r="AD243" s="17">
        <f t="shared" si="64"/>
        <v>11</v>
      </c>
      <c r="AE243" s="17">
        <f t="shared" si="65"/>
        <v>3</v>
      </c>
      <c r="AF243" s="17">
        <f t="shared" si="66"/>
        <v>2020</v>
      </c>
      <c r="AG243" s="17" t="str">
        <f>IFERROR(VLOOKUP(MID(A243,2,4)*1,[1]Cruces!K:L,2,0),"Verificar")</f>
        <v>Atlántico Norte</v>
      </c>
      <c r="AH243" s="17">
        <f t="shared" ca="1" si="67"/>
        <v>259</v>
      </c>
      <c r="AI243" s="17" t="str">
        <f>IFERROR(VLOOKUP(U243,[1]Cruces!$O$1:$P$6,2,0),"Sin Orden")</f>
        <v>Resuelta</v>
      </c>
      <c r="AJ243" s="17">
        <f t="shared" si="68"/>
        <v>18</v>
      </c>
      <c r="AK243" s="17">
        <f t="shared" si="69"/>
        <v>3</v>
      </c>
      <c r="AL243" s="17">
        <f t="shared" si="70"/>
        <v>2020</v>
      </c>
      <c r="AM243" s="17">
        <f t="shared" ca="1" si="71"/>
        <v>252</v>
      </c>
      <c r="AN243" s="18" t="str">
        <f>IFERROR(VLOOKUP(R243*1,'[1]Ordenes de Servicio'!G:K,5,0),"No Cruza")</f>
        <v>No Cruza</v>
      </c>
      <c r="AO243" s="17">
        <f t="shared" ca="1" si="72"/>
        <v>7</v>
      </c>
      <c r="AP243" s="17">
        <f t="shared" si="73"/>
        <v>18</v>
      </c>
      <c r="AQ243" s="17">
        <f t="shared" si="74"/>
        <v>3</v>
      </c>
      <c r="AR243" s="17">
        <f t="shared" si="75"/>
        <v>2020</v>
      </c>
      <c r="AS243" s="17">
        <f t="shared" ca="1" si="76"/>
        <v>252</v>
      </c>
      <c r="AT243" s="17" t="str">
        <f t="shared" ca="1" si="79"/>
        <v>No</v>
      </c>
      <c r="AU243" s="17">
        <f t="shared" si="77"/>
        <v>0</v>
      </c>
      <c r="AV243" s="17" t="str">
        <f>+VLOOKUP(B243,[1]Cruces!S:T,2,0)</f>
        <v>7. Ejecución en Campo OS BT</v>
      </c>
    </row>
    <row r="244" spans="1:48" hidden="1" x14ac:dyDescent="0.25">
      <c r="A244" s="17" t="s">
        <v>632</v>
      </c>
      <c r="B244" s="17" t="s">
        <v>68</v>
      </c>
      <c r="C244" s="17">
        <v>0</v>
      </c>
      <c r="D244" s="17">
        <v>0</v>
      </c>
      <c r="E244" s="17" t="s">
        <v>55</v>
      </c>
      <c r="F244" s="17" t="s">
        <v>232</v>
      </c>
      <c r="G244" s="17" t="s">
        <v>633</v>
      </c>
      <c r="H244" s="17">
        <v>3156413640</v>
      </c>
      <c r="I244" s="17" t="s">
        <v>116</v>
      </c>
      <c r="J244" s="17" t="s">
        <v>59</v>
      </c>
      <c r="K244" s="17" t="s">
        <v>634</v>
      </c>
      <c r="L244" s="17" t="s">
        <v>280</v>
      </c>
      <c r="M244" s="17" t="s">
        <v>281</v>
      </c>
      <c r="N244" s="17" t="s">
        <v>75</v>
      </c>
      <c r="O244" s="17">
        <v>20200207</v>
      </c>
      <c r="P244" s="17">
        <v>20200320</v>
      </c>
      <c r="Q244" s="17">
        <v>7541</v>
      </c>
      <c r="R244" s="17">
        <v>27164413</v>
      </c>
      <c r="S244" s="17" t="s">
        <v>100</v>
      </c>
      <c r="T244" s="17" t="s">
        <v>63</v>
      </c>
      <c r="U244" s="17" t="s">
        <v>91</v>
      </c>
      <c r="V244" s="17">
        <f t="shared" si="78"/>
        <v>30</v>
      </c>
      <c r="W244" s="17">
        <v>30000</v>
      </c>
      <c r="X244" s="17" t="s">
        <v>64</v>
      </c>
      <c r="Y244" s="17" t="s">
        <v>150</v>
      </c>
      <c r="Z244" s="17">
        <v>20201105</v>
      </c>
      <c r="AA244" s="17" t="s">
        <v>78</v>
      </c>
      <c r="AB244" s="17">
        <v>1</v>
      </c>
      <c r="AC244" s="17" t="str">
        <f>IFERROR(VLOOKUP(A244,[1]Cruces!AJ:AK,2,0),VLOOKUP(CONCATENATE(X244,AA244),[1]Cruces!G:H,2,0))</f>
        <v>Solicitud de Obra</v>
      </c>
      <c r="AD244" s="17">
        <f t="shared" si="64"/>
        <v>7</v>
      </c>
      <c r="AE244" s="17">
        <f t="shared" si="65"/>
        <v>2</v>
      </c>
      <c r="AF244" s="17">
        <f t="shared" si="66"/>
        <v>2020</v>
      </c>
      <c r="AG244" s="17" t="str">
        <f>IFERROR(VLOOKUP(MID(A244,2,4)*1,[1]Cruces!K:L,2,0),"Verificar")</f>
        <v>Atlántico Sur</v>
      </c>
      <c r="AH244" s="17">
        <f t="shared" ca="1" si="67"/>
        <v>292</v>
      </c>
      <c r="AI244" s="17" t="str">
        <f>IFERROR(VLOOKUP(U244,[1]Cruces!$O$1:$P$6,2,0),"Sin Orden")</f>
        <v>Resuelta</v>
      </c>
      <c r="AJ244" s="17">
        <f t="shared" si="68"/>
        <v>5</v>
      </c>
      <c r="AK244" s="17">
        <f t="shared" si="69"/>
        <v>11</v>
      </c>
      <c r="AL244" s="17">
        <f t="shared" si="70"/>
        <v>2020</v>
      </c>
      <c r="AM244" s="17">
        <f t="shared" ca="1" si="71"/>
        <v>20</v>
      </c>
      <c r="AN244" s="18" t="str">
        <f>IFERROR(VLOOKUP(R244*1,'[1]Ordenes de Servicio'!G:K,5,0),"No Cruza")</f>
        <v>No Cruza</v>
      </c>
      <c r="AO244" s="17">
        <f t="shared" ca="1" si="72"/>
        <v>272</v>
      </c>
      <c r="AP244" s="17">
        <f t="shared" si="73"/>
        <v>20</v>
      </c>
      <c r="AQ244" s="17">
        <f t="shared" si="74"/>
        <v>3</v>
      </c>
      <c r="AR244" s="17">
        <f t="shared" si="75"/>
        <v>2020</v>
      </c>
      <c r="AS244" s="17">
        <f t="shared" ca="1" si="76"/>
        <v>250</v>
      </c>
      <c r="AT244" s="17" t="str">
        <f t="shared" ca="1" si="79"/>
        <v>No</v>
      </c>
      <c r="AU244" s="17">
        <f t="shared" si="77"/>
        <v>230</v>
      </c>
      <c r="AV244" s="17" t="str">
        <f>+VLOOKUP(B244,[1]Cruces!S:T,2,0)</f>
        <v>5. Consultoría / Adjudicación</v>
      </c>
    </row>
    <row r="245" spans="1:48" hidden="1" x14ac:dyDescent="0.25">
      <c r="A245" s="17" t="s">
        <v>7340</v>
      </c>
      <c r="B245" s="17" t="s">
        <v>1943</v>
      </c>
      <c r="C245" s="17">
        <v>0</v>
      </c>
      <c r="D245" s="17">
        <v>0</v>
      </c>
      <c r="E245" s="17" t="s">
        <v>55</v>
      </c>
      <c r="F245" s="17" t="s">
        <v>932</v>
      </c>
      <c r="G245" s="17" t="s">
        <v>7341</v>
      </c>
      <c r="H245" s="17">
        <v>3006921957</v>
      </c>
      <c r="I245" s="17" t="s">
        <v>71</v>
      </c>
      <c r="J245" s="17" t="s">
        <v>59</v>
      </c>
      <c r="K245" s="17" t="s">
        <v>7342</v>
      </c>
      <c r="L245" s="17" t="s">
        <v>7198</v>
      </c>
      <c r="M245" s="17" t="s">
        <v>7199</v>
      </c>
      <c r="N245" s="17" t="s">
        <v>1946</v>
      </c>
      <c r="O245" s="17">
        <v>20201110</v>
      </c>
      <c r="P245" s="17">
        <v>20201110</v>
      </c>
      <c r="Q245" s="17">
        <v>9342</v>
      </c>
      <c r="R245" s="17">
        <v>28276844</v>
      </c>
      <c r="S245" s="17" t="s">
        <v>6601</v>
      </c>
      <c r="T245" s="17" t="s">
        <v>63</v>
      </c>
      <c r="U245" s="17" t="s">
        <v>77</v>
      </c>
      <c r="V245" s="17">
        <f t="shared" si="78"/>
        <v>2.5</v>
      </c>
      <c r="W245" s="17">
        <v>2500</v>
      </c>
      <c r="X245" s="17" t="s">
        <v>7065</v>
      </c>
      <c r="Y245" s="17" t="s">
        <v>1943</v>
      </c>
      <c r="Z245" s="17">
        <v>20201110</v>
      </c>
      <c r="AA245" s="17" t="s">
        <v>1947</v>
      </c>
      <c r="AB245" s="17">
        <v>1</v>
      </c>
      <c r="AC245" s="17" t="str">
        <f>IFERROR(VLOOKUP(A245,[1]Cruces!AJ:AK,2,0),VLOOKUP(CONCATENATE(X245,AA245),[1]Cruces!G:H,2,0))</f>
        <v>Solicitud por BT</v>
      </c>
      <c r="AD245" s="17">
        <f t="shared" si="64"/>
        <v>10</v>
      </c>
      <c r="AE245" s="17">
        <f t="shared" si="65"/>
        <v>11</v>
      </c>
      <c r="AF245" s="17">
        <f t="shared" si="66"/>
        <v>2020</v>
      </c>
      <c r="AG245" s="17" t="str">
        <f>IFERROR(VLOOKUP(MID(A245,2,4)*1,[1]Cruces!K:L,2,0),"Verificar")</f>
        <v>Magdalena</v>
      </c>
      <c r="AH245" s="17">
        <f t="shared" ca="1" si="67"/>
        <v>15</v>
      </c>
      <c r="AI245" s="17" t="str">
        <f>IFERROR(VLOOKUP(U245,[1]Cruces!$O$1:$P$6,2,0),"Sin Orden")</f>
        <v>Pendiente</v>
      </c>
      <c r="AJ245" s="17">
        <f t="shared" si="68"/>
        <v>10</v>
      </c>
      <c r="AK245" s="17">
        <f t="shared" si="69"/>
        <v>11</v>
      </c>
      <c r="AL245" s="17">
        <f t="shared" si="70"/>
        <v>2020</v>
      </c>
      <c r="AM245" s="17">
        <f t="shared" ca="1" si="71"/>
        <v>15</v>
      </c>
      <c r="AN245" s="18" t="str">
        <f>IFERROR(VLOOKUP(R245*1,'[1]Ordenes de Servicio'!G:K,5,0),"No Cruza")</f>
        <v>No Cruza</v>
      </c>
      <c r="AO245" s="17">
        <f t="shared" ca="1" si="72"/>
        <v>15</v>
      </c>
      <c r="AP245" s="17">
        <f t="shared" si="73"/>
        <v>10</v>
      </c>
      <c r="AQ245" s="17">
        <f t="shared" si="74"/>
        <v>11</v>
      </c>
      <c r="AR245" s="17">
        <f t="shared" si="75"/>
        <v>2020</v>
      </c>
      <c r="AS245" s="17">
        <f t="shared" ca="1" si="76"/>
        <v>15</v>
      </c>
      <c r="AT245" s="17" t="str">
        <f t="shared" ca="1" si="79"/>
        <v>No</v>
      </c>
      <c r="AU245" s="17">
        <f t="shared" si="77"/>
        <v>0</v>
      </c>
      <c r="AV245" s="17" t="str">
        <f>+VLOOKUP(B245,[1]Cruces!S:T,2,0)</f>
        <v>7. Ejecución en Campo OS BT</v>
      </c>
    </row>
    <row r="246" spans="1:48" hidden="1" x14ac:dyDescent="0.25">
      <c r="A246" s="17" t="s">
        <v>635</v>
      </c>
      <c r="B246" s="17" t="s">
        <v>68</v>
      </c>
      <c r="C246" s="17">
        <v>0</v>
      </c>
      <c r="D246" s="17">
        <v>0</v>
      </c>
      <c r="E246" s="17" t="s">
        <v>55</v>
      </c>
      <c r="F246" s="17" t="s">
        <v>107</v>
      </c>
      <c r="G246" s="17" t="s">
        <v>636</v>
      </c>
      <c r="H246" s="17">
        <v>0</v>
      </c>
      <c r="I246" s="17" t="s">
        <v>116</v>
      </c>
      <c r="J246" s="17" t="s">
        <v>59</v>
      </c>
      <c r="K246" s="17" t="s">
        <v>97</v>
      </c>
      <c r="L246" s="17" t="s">
        <v>111</v>
      </c>
      <c r="M246" s="17" t="s">
        <v>112</v>
      </c>
      <c r="N246" s="17" t="s">
        <v>75</v>
      </c>
      <c r="O246" s="17">
        <v>20190625</v>
      </c>
      <c r="P246" s="17">
        <v>20190916</v>
      </c>
      <c r="Q246" s="17">
        <v>7551</v>
      </c>
      <c r="R246" s="17">
        <v>26807965</v>
      </c>
      <c r="S246" s="17" t="s">
        <v>76</v>
      </c>
      <c r="T246" s="17" t="s">
        <v>63</v>
      </c>
      <c r="U246" s="17" t="s">
        <v>91</v>
      </c>
      <c r="V246" s="17">
        <f t="shared" si="78"/>
        <v>112.5</v>
      </c>
      <c r="W246" s="17">
        <v>112500</v>
      </c>
      <c r="X246" s="17" t="s">
        <v>64</v>
      </c>
      <c r="Y246" s="17" t="s">
        <v>136</v>
      </c>
      <c r="Z246" s="17">
        <v>20191003</v>
      </c>
      <c r="AA246" s="17" t="s">
        <v>137</v>
      </c>
      <c r="AB246" s="17">
        <v>1</v>
      </c>
      <c r="AC246" s="17" t="str">
        <f>IFERROR(VLOOKUP(A246,[1]Cruces!AJ:AK,2,0),VLOOKUP(CONCATENATE(X246,AA246),[1]Cruces!G:H,2,0))</f>
        <v>Solicitud de Obra</v>
      </c>
      <c r="AD246" s="17">
        <f t="shared" si="64"/>
        <v>25</v>
      </c>
      <c r="AE246" s="17">
        <f t="shared" si="65"/>
        <v>6</v>
      </c>
      <c r="AF246" s="17">
        <f t="shared" si="66"/>
        <v>2019</v>
      </c>
      <c r="AG246" s="17" t="str">
        <f>IFERROR(VLOOKUP(MID(A246,2,4)*1,[1]Cruces!K:L,2,0),"Verificar")</f>
        <v>Atlántico Norte</v>
      </c>
      <c r="AH246" s="17">
        <f t="shared" ca="1" si="67"/>
        <v>519</v>
      </c>
      <c r="AI246" s="17" t="str">
        <f>IFERROR(VLOOKUP(U246,[1]Cruces!$O$1:$P$6,2,0),"Sin Orden")</f>
        <v>Resuelta</v>
      </c>
      <c r="AJ246" s="17">
        <f t="shared" si="68"/>
        <v>3</v>
      </c>
      <c r="AK246" s="17">
        <f t="shared" si="69"/>
        <v>10</v>
      </c>
      <c r="AL246" s="17">
        <f t="shared" si="70"/>
        <v>2019</v>
      </c>
      <c r="AM246" s="17">
        <f t="shared" ca="1" si="71"/>
        <v>419</v>
      </c>
      <c r="AN246" s="18">
        <f>IFERROR(VLOOKUP(R246*1,'[1]Ordenes de Servicio'!G:K,5,0),"No Cruza")</f>
        <v>43747</v>
      </c>
      <c r="AO246" s="17">
        <f t="shared" ca="1" si="72"/>
        <v>100</v>
      </c>
      <c r="AP246" s="17">
        <f t="shared" si="73"/>
        <v>16</v>
      </c>
      <c r="AQ246" s="17">
        <f t="shared" si="74"/>
        <v>9</v>
      </c>
      <c r="AR246" s="17">
        <f t="shared" si="75"/>
        <v>2019</v>
      </c>
      <c r="AS246" s="17">
        <f t="shared" ca="1" si="76"/>
        <v>436</v>
      </c>
      <c r="AT246" s="17" t="str">
        <f t="shared" ca="1" si="79"/>
        <v>Si</v>
      </c>
      <c r="AU246" s="17">
        <f t="shared" si="77"/>
        <v>17</v>
      </c>
      <c r="AV246" s="17" t="str">
        <f>+VLOOKUP(B246,[1]Cruces!S:T,2,0)</f>
        <v>5. Consultoría / Adjudicación</v>
      </c>
    </row>
    <row r="247" spans="1:48" hidden="1" x14ac:dyDescent="0.25">
      <c r="A247" s="17" t="s">
        <v>637</v>
      </c>
      <c r="B247" s="17" t="s">
        <v>296</v>
      </c>
      <c r="C247" s="17">
        <v>0</v>
      </c>
      <c r="D247" s="17">
        <v>0</v>
      </c>
      <c r="E247" s="17" t="s">
        <v>55</v>
      </c>
      <c r="F247" s="17" t="s">
        <v>232</v>
      </c>
      <c r="G247" s="17" t="s">
        <v>638</v>
      </c>
      <c r="H247" s="17">
        <v>3005789780</v>
      </c>
      <c r="I247" s="17" t="s">
        <v>83</v>
      </c>
      <c r="J247" s="17" t="s">
        <v>59</v>
      </c>
      <c r="K247" s="17" t="s">
        <v>639</v>
      </c>
      <c r="L247" s="17" t="s">
        <v>280</v>
      </c>
      <c r="M247" s="17" t="s">
        <v>281</v>
      </c>
      <c r="N247" s="17" t="s">
        <v>301</v>
      </c>
      <c r="O247" s="17">
        <v>20201020</v>
      </c>
      <c r="P247" s="17">
        <v>20201022</v>
      </c>
      <c r="Q247" s="17">
        <v>9521</v>
      </c>
      <c r="R247" s="17">
        <v>28271096</v>
      </c>
      <c r="S247" s="17" t="s">
        <v>100</v>
      </c>
      <c r="T247" s="17" t="s">
        <v>63</v>
      </c>
      <c r="U247" s="17" t="s">
        <v>640</v>
      </c>
      <c r="V247" s="17">
        <f t="shared" si="78"/>
        <v>25</v>
      </c>
      <c r="W247" s="17">
        <v>25000</v>
      </c>
      <c r="X247" s="17" t="s">
        <v>64</v>
      </c>
      <c r="Y247" s="17" t="s">
        <v>296</v>
      </c>
      <c r="Z247" s="17">
        <v>20201022</v>
      </c>
      <c r="AA247" s="17" t="s">
        <v>78</v>
      </c>
      <c r="AB247" s="17">
        <v>1</v>
      </c>
      <c r="AC247" s="17" t="str">
        <f>IFERROR(VLOOKUP(A247,[1]Cruces!AJ:AK,2,0),VLOOKUP(CONCATENATE(X247,AA247),[1]Cruces!G:H,2,0))</f>
        <v>Solicitud de Obra</v>
      </c>
      <c r="AD247" s="17">
        <f t="shared" si="64"/>
        <v>20</v>
      </c>
      <c r="AE247" s="17">
        <f t="shared" si="65"/>
        <v>10</v>
      </c>
      <c r="AF247" s="17">
        <f t="shared" si="66"/>
        <v>2020</v>
      </c>
      <c r="AG247" s="17" t="str">
        <f>IFERROR(VLOOKUP(MID(A247,2,4)*1,[1]Cruces!K:L,2,0),"Verificar")</f>
        <v>Atlántico Sur</v>
      </c>
      <c r="AH247" s="17">
        <f t="shared" ca="1" si="67"/>
        <v>36</v>
      </c>
      <c r="AI247" s="17" t="str">
        <f>IFERROR(VLOOKUP(U247,[1]Cruces!$O$1:$P$6,2,0),"Sin Orden")</f>
        <v>Pendiente</v>
      </c>
      <c r="AJ247" s="17">
        <f t="shared" si="68"/>
        <v>22</v>
      </c>
      <c r="AK247" s="17">
        <f t="shared" si="69"/>
        <v>10</v>
      </c>
      <c r="AL247" s="17">
        <f t="shared" si="70"/>
        <v>2020</v>
      </c>
      <c r="AM247" s="17">
        <f t="shared" ca="1" si="71"/>
        <v>34</v>
      </c>
      <c r="AN247" s="18" t="str">
        <f>IFERROR(VLOOKUP(R247*1,'[1]Ordenes de Servicio'!G:K,5,0),"No Cruza")</f>
        <v>No Cruza</v>
      </c>
      <c r="AO247" s="17">
        <f t="shared" ca="1" si="72"/>
        <v>34</v>
      </c>
      <c r="AP247" s="17">
        <f t="shared" si="73"/>
        <v>22</v>
      </c>
      <c r="AQ247" s="17">
        <f t="shared" si="74"/>
        <v>10</v>
      </c>
      <c r="AR247" s="17">
        <f t="shared" si="75"/>
        <v>2020</v>
      </c>
      <c r="AS247" s="17">
        <f t="shared" ca="1" si="76"/>
        <v>34</v>
      </c>
      <c r="AT247" s="17" t="str">
        <f t="shared" ca="1" si="79"/>
        <v>No</v>
      </c>
      <c r="AU247" s="17">
        <f t="shared" si="77"/>
        <v>0</v>
      </c>
      <c r="AV247" s="17" t="str">
        <f>+VLOOKUP(B247,[1]Cruces!S:T,2,0)</f>
        <v>3. Evaluación Técnico Ecónomica</v>
      </c>
    </row>
    <row r="248" spans="1:48" hidden="1" x14ac:dyDescent="0.25">
      <c r="A248" s="17" t="s">
        <v>7343</v>
      </c>
      <c r="B248" s="17" t="s">
        <v>569</v>
      </c>
      <c r="C248" s="17">
        <v>0</v>
      </c>
      <c r="D248" s="17">
        <v>0</v>
      </c>
      <c r="E248" s="17" t="s">
        <v>55</v>
      </c>
      <c r="F248" s="17" t="s">
        <v>7082</v>
      </c>
      <c r="G248" s="17" t="s">
        <v>7344</v>
      </c>
      <c r="H248" s="17">
        <v>0</v>
      </c>
      <c r="I248" s="17" t="s">
        <v>71</v>
      </c>
      <c r="J248" s="17" t="s">
        <v>59</v>
      </c>
      <c r="K248" s="17" t="s">
        <v>7345</v>
      </c>
      <c r="L248" s="17" t="s">
        <v>7123</v>
      </c>
      <c r="M248" s="17" t="s">
        <v>7124</v>
      </c>
      <c r="N248" s="17" t="s">
        <v>572</v>
      </c>
      <c r="O248" s="17">
        <v>20201104</v>
      </c>
      <c r="P248" s="17">
        <v>20201104</v>
      </c>
      <c r="Q248" s="17">
        <v>1110</v>
      </c>
      <c r="R248" s="17">
        <v>0</v>
      </c>
      <c r="S248" s="17"/>
      <c r="T248" s="17" t="s">
        <v>63</v>
      </c>
      <c r="U248" s="17"/>
      <c r="V248" s="17">
        <f t="shared" si="78"/>
        <v>3</v>
      </c>
      <c r="W248" s="17">
        <v>3000</v>
      </c>
      <c r="X248" s="17" t="s">
        <v>7065</v>
      </c>
      <c r="Y248" s="17" t="s">
        <v>569</v>
      </c>
      <c r="Z248" s="17">
        <v>20201104</v>
      </c>
      <c r="AA248" s="17" t="s">
        <v>1947</v>
      </c>
      <c r="AB248" s="17">
        <v>1</v>
      </c>
      <c r="AC248" s="17" t="str">
        <f>IFERROR(VLOOKUP(A248,[1]Cruces!AJ:AK,2,0),VLOOKUP(CONCATENATE(X248,AA248),[1]Cruces!G:H,2,0))</f>
        <v>Solicitud por BT</v>
      </c>
      <c r="AD248" s="17">
        <f t="shared" si="64"/>
        <v>4</v>
      </c>
      <c r="AE248" s="17">
        <f t="shared" si="65"/>
        <v>11</v>
      </c>
      <c r="AF248" s="17">
        <f t="shared" si="66"/>
        <v>2020</v>
      </c>
      <c r="AG248" s="17" t="str">
        <f>IFERROR(VLOOKUP(MID(A248,2,4)*1,[1]Cruces!K:L,2,0),"Verificar")</f>
        <v>Atlántico Norte</v>
      </c>
      <c r="AH248" s="17">
        <f t="shared" ca="1" si="67"/>
        <v>21</v>
      </c>
      <c r="AI248" s="17" t="str">
        <f>IFERROR(VLOOKUP(U248,[1]Cruces!$O$1:$P$6,2,0),"Sin Orden")</f>
        <v>Sin Orden</v>
      </c>
      <c r="AJ248" s="17">
        <f t="shared" si="68"/>
        <v>4</v>
      </c>
      <c r="AK248" s="17">
        <f t="shared" si="69"/>
        <v>11</v>
      </c>
      <c r="AL248" s="17">
        <f t="shared" si="70"/>
        <v>2020</v>
      </c>
      <c r="AM248" s="17">
        <f t="shared" ca="1" si="71"/>
        <v>21</v>
      </c>
      <c r="AN248" s="18" t="str">
        <f>IFERROR(VLOOKUP(R248*1,'[1]Ordenes de Servicio'!G:K,5,0),"No Cruza")</f>
        <v>No Cruza</v>
      </c>
      <c r="AO248" s="17">
        <f t="shared" ca="1" si="72"/>
        <v>21</v>
      </c>
      <c r="AP248" s="17">
        <f t="shared" si="73"/>
        <v>4</v>
      </c>
      <c r="AQ248" s="17">
        <f t="shared" si="74"/>
        <v>11</v>
      </c>
      <c r="AR248" s="17">
        <f t="shared" si="75"/>
        <v>2020</v>
      </c>
      <c r="AS248" s="17">
        <f t="shared" ca="1" si="76"/>
        <v>21</v>
      </c>
      <c r="AT248" s="17" t="str">
        <f t="shared" ca="1" si="79"/>
        <v>No</v>
      </c>
      <c r="AU248" s="17">
        <f t="shared" si="77"/>
        <v>0</v>
      </c>
      <c r="AV248" s="17" t="str">
        <f>+VLOOKUP(B248,[1]Cruces!S:T,2,0)</f>
        <v>1. Solicitud</v>
      </c>
    </row>
    <row r="249" spans="1:48" hidden="1" x14ac:dyDescent="0.25">
      <c r="A249" s="17" t="s">
        <v>7346</v>
      </c>
      <c r="B249" s="17" t="s">
        <v>6595</v>
      </c>
      <c r="C249" s="17">
        <v>0</v>
      </c>
      <c r="D249" s="17">
        <v>0</v>
      </c>
      <c r="E249" s="17" t="s">
        <v>55</v>
      </c>
      <c r="F249" s="17" t="s">
        <v>6228</v>
      </c>
      <c r="G249" s="17" t="s">
        <v>7347</v>
      </c>
      <c r="H249" s="17">
        <v>3005289519</v>
      </c>
      <c r="I249" s="17" t="s">
        <v>71</v>
      </c>
      <c r="J249" s="17" t="s">
        <v>59</v>
      </c>
      <c r="K249" s="17" t="s">
        <v>7348</v>
      </c>
      <c r="L249" s="17" t="s">
        <v>7152</v>
      </c>
      <c r="M249" s="17" t="s">
        <v>7153</v>
      </c>
      <c r="N249" s="17" t="s">
        <v>6600</v>
      </c>
      <c r="O249" s="17">
        <v>20200804</v>
      </c>
      <c r="P249" s="17">
        <v>20200810</v>
      </c>
      <c r="Q249" s="17">
        <v>9521</v>
      </c>
      <c r="R249" s="17">
        <v>27942660</v>
      </c>
      <c r="S249" s="17" t="s">
        <v>6601</v>
      </c>
      <c r="T249" s="17" t="s">
        <v>63</v>
      </c>
      <c r="U249" s="17" t="s">
        <v>91</v>
      </c>
      <c r="V249" s="17">
        <f t="shared" si="78"/>
        <v>3</v>
      </c>
      <c r="W249" s="17">
        <v>3000</v>
      </c>
      <c r="X249" s="17" t="s">
        <v>7065</v>
      </c>
      <c r="Y249" s="17" t="s">
        <v>6595</v>
      </c>
      <c r="Z249" s="17">
        <v>20200810</v>
      </c>
      <c r="AA249" s="17" t="s">
        <v>1947</v>
      </c>
      <c r="AB249" s="17">
        <v>1</v>
      </c>
      <c r="AC249" s="17" t="str">
        <f>IFERROR(VLOOKUP(A249,[1]Cruces!AJ:AK,2,0),VLOOKUP(CONCATENATE(X249,AA249),[1]Cruces!G:H,2,0))</f>
        <v>Solicitud por BT</v>
      </c>
      <c r="AD249" s="17">
        <f t="shared" si="64"/>
        <v>4</v>
      </c>
      <c r="AE249" s="17">
        <f t="shared" si="65"/>
        <v>8</v>
      </c>
      <c r="AF249" s="17">
        <f t="shared" si="66"/>
        <v>2020</v>
      </c>
      <c r="AG249" s="17" t="str">
        <f>IFERROR(VLOOKUP(MID(A249,2,4)*1,[1]Cruces!K:L,2,0),"Verificar")</f>
        <v>Atlántico Sur</v>
      </c>
      <c r="AH249" s="17">
        <f t="shared" ca="1" si="67"/>
        <v>113</v>
      </c>
      <c r="AI249" s="17" t="str">
        <f>IFERROR(VLOOKUP(U249,[1]Cruces!$O$1:$P$6,2,0),"Sin Orden")</f>
        <v>Resuelta</v>
      </c>
      <c r="AJ249" s="17">
        <f t="shared" si="68"/>
        <v>10</v>
      </c>
      <c r="AK249" s="17">
        <f t="shared" si="69"/>
        <v>8</v>
      </c>
      <c r="AL249" s="17">
        <f t="shared" si="70"/>
        <v>2020</v>
      </c>
      <c r="AM249" s="17">
        <f t="shared" ca="1" si="71"/>
        <v>107</v>
      </c>
      <c r="AN249" s="18" t="str">
        <f>IFERROR(VLOOKUP(R249*1,'[1]Ordenes de Servicio'!G:K,5,0),"No Cruza")</f>
        <v>No Cruza</v>
      </c>
      <c r="AO249" s="17">
        <f t="shared" ca="1" si="72"/>
        <v>6</v>
      </c>
      <c r="AP249" s="17">
        <f t="shared" si="73"/>
        <v>10</v>
      </c>
      <c r="AQ249" s="17">
        <f t="shared" si="74"/>
        <v>8</v>
      </c>
      <c r="AR249" s="17">
        <f t="shared" si="75"/>
        <v>2020</v>
      </c>
      <c r="AS249" s="17">
        <f t="shared" ca="1" si="76"/>
        <v>107</v>
      </c>
      <c r="AT249" s="17" t="str">
        <f t="shared" ca="1" si="79"/>
        <v>No</v>
      </c>
      <c r="AU249" s="17">
        <f t="shared" si="77"/>
        <v>0</v>
      </c>
      <c r="AV249" s="17" t="str">
        <f>+VLOOKUP(B249,[1]Cruces!S:T,2,0)</f>
        <v>7. Ejecución en Campo OS BT</v>
      </c>
    </row>
    <row r="250" spans="1:48" hidden="1" x14ac:dyDescent="0.25">
      <c r="A250" s="17" t="s">
        <v>641</v>
      </c>
      <c r="B250" s="17" t="s">
        <v>68</v>
      </c>
      <c r="C250" s="17">
        <v>2997056</v>
      </c>
      <c r="D250" s="17">
        <v>0</v>
      </c>
      <c r="E250" s="17" t="s">
        <v>55</v>
      </c>
      <c r="F250" s="17" t="s">
        <v>120</v>
      </c>
      <c r="G250" s="17" t="s">
        <v>642</v>
      </c>
      <c r="H250" s="17">
        <v>3205654955</v>
      </c>
      <c r="I250" s="17" t="s">
        <v>182</v>
      </c>
      <c r="J250" s="17" t="s">
        <v>59</v>
      </c>
      <c r="K250" s="17" t="s">
        <v>643</v>
      </c>
      <c r="L250" s="17" t="s">
        <v>122</v>
      </c>
      <c r="M250" s="17" t="s">
        <v>123</v>
      </c>
      <c r="N250" s="17" t="s">
        <v>75</v>
      </c>
      <c r="O250" s="17">
        <v>20181004</v>
      </c>
      <c r="P250" s="17">
        <v>20181206</v>
      </c>
      <c r="Q250" s="17">
        <v>1110</v>
      </c>
      <c r="R250" s="17">
        <v>26451370</v>
      </c>
      <c r="S250" s="17" t="s">
        <v>76</v>
      </c>
      <c r="T250" s="17" t="s">
        <v>63</v>
      </c>
      <c r="U250" s="17" t="s">
        <v>88</v>
      </c>
      <c r="V250" s="17">
        <f t="shared" si="78"/>
        <v>112.5</v>
      </c>
      <c r="W250" s="17">
        <v>112500</v>
      </c>
      <c r="X250" s="17" t="s">
        <v>89</v>
      </c>
      <c r="Y250" s="17" t="s">
        <v>105</v>
      </c>
      <c r="Z250" s="17">
        <v>20190812</v>
      </c>
      <c r="AA250" s="17" t="s">
        <v>101</v>
      </c>
      <c r="AB250" s="17">
        <v>1</v>
      </c>
      <c r="AC250" s="17" t="str">
        <f>IFERROR(VLOOKUP(A250,[1]Cruces!AJ:AK,2,0),VLOOKUP(CONCATENATE(X250,AA250),[1]Cruces!G:H,2,0))</f>
        <v>Solicitud de Obra</v>
      </c>
      <c r="AD250" s="17">
        <f t="shared" si="64"/>
        <v>4</v>
      </c>
      <c r="AE250" s="17">
        <f t="shared" si="65"/>
        <v>10</v>
      </c>
      <c r="AF250" s="17">
        <f t="shared" si="66"/>
        <v>2018</v>
      </c>
      <c r="AG250" s="17" t="str">
        <f>IFERROR(VLOOKUP(MID(A250,2,4)*1,[1]Cruces!K:L,2,0),"Verificar")</f>
        <v>Atlántico Norte</v>
      </c>
      <c r="AH250" s="17">
        <f t="shared" ca="1" si="67"/>
        <v>783</v>
      </c>
      <c r="AI250" s="17" t="str">
        <f>IFERROR(VLOOKUP(U250,[1]Cruces!$O$1:$P$6,2,0),"Sin Orden")</f>
        <v>Resuelta</v>
      </c>
      <c r="AJ250" s="17">
        <f t="shared" si="68"/>
        <v>12</v>
      </c>
      <c r="AK250" s="17">
        <f t="shared" si="69"/>
        <v>8</v>
      </c>
      <c r="AL250" s="17">
        <f t="shared" si="70"/>
        <v>2019</v>
      </c>
      <c r="AM250" s="17">
        <f t="shared" ca="1" si="71"/>
        <v>471</v>
      </c>
      <c r="AN250" s="18" t="str">
        <f>IFERROR(VLOOKUP(R250*1,'[1]Ordenes de Servicio'!G:K,5,0),"No Cruza")</f>
        <v>No Cruza</v>
      </c>
      <c r="AO250" s="17">
        <f t="shared" ca="1" si="72"/>
        <v>312</v>
      </c>
      <c r="AP250" s="17">
        <f t="shared" si="73"/>
        <v>6</v>
      </c>
      <c r="AQ250" s="17">
        <f t="shared" si="74"/>
        <v>12</v>
      </c>
      <c r="AR250" s="17">
        <f t="shared" si="75"/>
        <v>2018</v>
      </c>
      <c r="AS250" s="17">
        <f t="shared" ca="1" si="76"/>
        <v>720</v>
      </c>
      <c r="AT250" s="17" t="str">
        <f t="shared" ca="1" si="79"/>
        <v>Si</v>
      </c>
      <c r="AU250" s="17">
        <f t="shared" si="77"/>
        <v>249</v>
      </c>
      <c r="AV250" s="17" t="str">
        <f>+VLOOKUP(B250,[1]Cruces!S:T,2,0)</f>
        <v>5. Consultoría / Adjudicación</v>
      </c>
    </row>
    <row r="251" spans="1:48" hidden="1" x14ac:dyDescent="0.25">
      <c r="A251" s="17" t="s">
        <v>7349</v>
      </c>
      <c r="B251" s="17" t="s">
        <v>1943</v>
      </c>
      <c r="C251" s="17">
        <v>6506255</v>
      </c>
      <c r="D251" s="17">
        <v>0</v>
      </c>
      <c r="E251" s="17" t="s">
        <v>55</v>
      </c>
      <c r="F251" s="17" t="s">
        <v>7350</v>
      </c>
      <c r="G251" s="17" t="s">
        <v>7351</v>
      </c>
      <c r="H251" s="17">
        <v>0</v>
      </c>
      <c r="I251" s="17" t="s">
        <v>116</v>
      </c>
      <c r="J251" s="17" t="s">
        <v>59</v>
      </c>
      <c r="K251" s="17" t="s">
        <v>7352</v>
      </c>
      <c r="L251" s="17" t="s">
        <v>7353</v>
      </c>
      <c r="M251" s="17" t="s">
        <v>7354</v>
      </c>
      <c r="N251" s="17" t="s">
        <v>1946</v>
      </c>
      <c r="O251" s="17">
        <v>20201106</v>
      </c>
      <c r="P251" s="17">
        <v>20201106</v>
      </c>
      <c r="Q251" s="17">
        <v>9332</v>
      </c>
      <c r="R251" s="17">
        <v>28271066</v>
      </c>
      <c r="S251" s="17" t="s">
        <v>7072</v>
      </c>
      <c r="T251" s="17" t="s">
        <v>63</v>
      </c>
      <c r="U251" s="17" t="s">
        <v>77</v>
      </c>
      <c r="V251" s="17">
        <f t="shared" si="78"/>
        <v>3</v>
      </c>
      <c r="W251" s="17">
        <v>3000</v>
      </c>
      <c r="X251" s="17" t="s">
        <v>89</v>
      </c>
      <c r="Y251" s="17" t="s">
        <v>1943</v>
      </c>
      <c r="Z251" s="17">
        <v>20201106</v>
      </c>
      <c r="AA251" s="17" t="s">
        <v>1947</v>
      </c>
      <c r="AB251" s="17">
        <v>1</v>
      </c>
      <c r="AC251" s="17" t="str">
        <f>IFERROR(VLOOKUP(A251,[1]Cruces!AJ:AK,2,0),VLOOKUP(CONCATENATE(X251,AA251),[1]Cruces!G:H,2,0))</f>
        <v>Solicitud por BT</v>
      </c>
      <c r="AD251" s="17">
        <f t="shared" si="64"/>
        <v>6</v>
      </c>
      <c r="AE251" s="17">
        <f t="shared" si="65"/>
        <v>11</v>
      </c>
      <c r="AF251" s="17">
        <f t="shared" si="66"/>
        <v>2020</v>
      </c>
      <c r="AG251" s="17" t="str">
        <f>IFERROR(VLOOKUP(MID(A251,2,4)*1,[1]Cruces!K:L,2,0),"Verificar")</f>
        <v>Guajira</v>
      </c>
      <c r="AH251" s="17">
        <f t="shared" ca="1" si="67"/>
        <v>19</v>
      </c>
      <c r="AI251" s="17" t="str">
        <f>IFERROR(VLOOKUP(U251,[1]Cruces!$O$1:$P$6,2,0),"Sin Orden")</f>
        <v>Pendiente</v>
      </c>
      <c r="AJ251" s="17">
        <f t="shared" si="68"/>
        <v>6</v>
      </c>
      <c r="AK251" s="17">
        <f t="shared" si="69"/>
        <v>11</v>
      </c>
      <c r="AL251" s="17">
        <f t="shared" si="70"/>
        <v>2020</v>
      </c>
      <c r="AM251" s="17">
        <f t="shared" ca="1" si="71"/>
        <v>19</v>
      </c>
      <c r="AN251" s="18" t="str">
        <f>IFERROR(VLOOKUP(R251*1,'[1]Ordenes de Servicio'!G:K,5,0),"No Cruza")</f>
        <v>No Cruza</v>
      </c>
      <c r="AO251" s="17">
        <f t="shared" ca="1" si="72"/>
        <v>19</v>
      </c>
      <c r="AP251" s="17">
        <f t="shared" si="73"/>
        <v>6</v>
      </c>
      <c r="AQ251" s="17">
        <f t="shared" si="74"/>
        <v>11</v>
      </c>
      <c r="AR251" s="17">
        <f t="shared" si="75"/>
        <v>2020</v>
      </c>
      <c r="AS251" s="17">
        <f t="shared" ca="1" si="76"/>
        <v>19</v>
      </c>
      <c r="AT251" s="17" t="str">
        <f t="shared" ca="1" si="79"/>
        <v>No</v>
      </c>
      <c r="AU251" s="17">
        <f t="shared" si="77"/>
        <v>0</v>
      </c>
      <c r="AV251" s="17" t="str">
        <f>+VLOOKUP(B251,[1]Cruces!S:T,2,0)</f>
        <v>7. Ejecución en Campo OS BT</v>
      </c>
    </row>
    <row r="252" spans="1:48" hidden="1" x14ac:dyDescent="0.25">
      <c r="A252" s="17" t="s">
        <v>644</v>
      </c>
      <c r="B252" s="17" t="s">
        <v>579</v>
      </c>
      <c r="C252" s="17">
        <v>0</v>
      </c>
      <c r="D252" s="17">
        <v>0</v>
      </c>
      <c r="E252" s="17" t="s">
        <v>55</v>
      </c>
      <c r="F252" s="17" t="s">
        <v>126</v>
      </c>
      <c r="G252" s="17" t="s">
        <v>645</v>
      </c>
      <c r="H252" s="17">
        <v>0</v>
      </c>
      <c r="I252" s="17" t="s">
        <v>83</v>
      </c>
      <c r="J252" s="17" t="s">
        <v>59</v>
      </c>
      <c r="K252" s="17" t="s">
        <v>329</v>
      </c>
      <c r="L252" s="17" t="s">
        <v>129</v>
      </c>
      <c r="M252" s="17" t="s">
        <v>130</v>
      </c>
      <c r="N252" s="17" t="s">
        <v>582</v>
      </c>
      <c r="O252" s="17">
        <v>20201120</v>
      </c>
      <c r="P252" s="17">
        <v>20201120</v>
      </c>
      <c r="Q252" s="17">
        <v>9331</v>
      </c>
      <c r="R252" s="17">
        <v>0</v>
      </c>
      <c r="S252" s="17"/>
      <c r="T252" s="17" t="s">
        <v>63</v>
      </c>
      <c r="U252" s="17"/>
      <c r="V252" s="17">
        <f t="shared" si="78"/>
        <v>25</v>
      </c>
      <c r="W252" s="17">
        <v>25000</v>
      </c>
      <c r="X252" s="17" t="s">
        <v>64</v>
      </c>
      <c r="Y252" s="17" t="s">
        <v>583</v>
      </c>
      <c r="Z252" s="17">
        <v>20201120</v>
      </c>
      <c r="AA252" s="17" t="s">
        <v>646</v>
      </c>
      <c r="AB252" s="17">
        <v>1</v>
      </c>
      <c r="AC252" s="17" t="str">
        <f>IFERROR(VLOOKUP(A252,[1]Cruces!AJ:AK,2,0),VLOOKUP(CONCATENATE(X252,AA252),[1]Cruces!G:H,2,0))</f>
        <v>Solicitud de Obra</v>
      </c>
      <c r="AD252" s="17">
        <f t="shared" si="64"/>
        <v>20</v>
      </c>
      <c r="AE252" s="17">
        <f t="shared" si="65"/>
        <v>11</v>
      </c>
      <c r="AF252" s="17">
        <f t="shared" si="66"/>
        <v>2020</v>
      </c>
      <c r="AG252" s="17" t="str">
        <f>IFERROR(VLOOKUP(MID(A252,2,4)*1,[1]Cruces!K:L,2,0),"Verificar")</f>
        <v>Guajira</v>
      </c>
      <c r="AH252" s="17">
        <f t="shared" ca="1" si="67"/>
        <v>5</v>
      </c>
      <c r="AI252" s="17" t="str">
        <f>IFERROR(VLOOKUP(U252,[1]Cruces!$O$1:$P$6,2,0),"Sin Orden")</f>
        <v>Sin Orden</v>
      </c>
      <c r="AJ252" s="17">
        <f t="shared" si="68"/>
        <v>20</v>
      </c>
      <c r="AK252" s="17">
        <f t="shared" si="69"/>
        <v>11</v>
      </c>
      <c r="AL252" s="17">
        <f t="shared" si="70"/>
        <v>2020</v>
      </c>
      <c r="AM252" s="17">
        <f t="shared" ca="1" si="71"/>
        <v>5</v>
      </c>
      <c r="AN252" s="18" t="str">
        <f>IFERROR(VLOOKUP(R252*1,'[1]Ordenes de Servicio'!G:K,5,0),"No Cruza")</f>
        <v>No Cruza</v>
      </c>
      <c r="AO252" s="17">
        <f t="shared" ca="1" si="72"/>
        <v>5</v>
      </c>
      <c r="AP252" s="17">
        <f t="shared" si="73"/>
        <v>20</v>
      </c>
      <c r="AQ252" s="17">
        <f t="shared" si="74"/>
        <v>11</v>
      </c>
      <c r="AR252" s="17">
        <f t="shared" si="75"/>
        <v>2020</v>
      </c>
      <c r="AS252" s="17">
        <f t="shared" ca="1" si="76"/>
        <v>5</v>
      </c>
      <c r="AT252" s="17" t="str">
        <f t="shared" ca="1" si="79"/>
        <v>No</v>
      </c>
      <c r="AU252" s="17">
        <f t="shared" si="77"/>
        <v>0</v>
      </c>
      <c r="AV252" s="17" t="str">
        <f>+VLOOKUP(B252,[1]Cruces!S:T,2,0)</f>
        <v>2. Factibilidad</v>
      </c>
    </row>
    <row r="253" spans="1:48" hidden="1" x14ac:dyDescent="0.25">
      <c r="A253" s="17" t="s">
        <v>7355</v>
      </c>
      <c r="B253" s="17" t="s">
        <v>1943</v>
      </c>
      <c r="C253" s="17">
        <v>0</v>
      </c>
      <c r="D253" s="17">
        <v>0</v>
      </c>
      <c r="E253" s="17" t="s">
        <v>55</v>
      </c>
      <c r="F253" s="17" t="s">
        <v>7082</v>
      </c>
      <c r="G253" s="17" t="s">
        <v>7356</v>
      </c>
      <c r="H253" s="17">
        <v>3014619310</v>
      </c>
      <c r="I253" s="17" t="s">
        <v>71</v>
      </c>
      <c r="J253" s="17" t="s">
        <v>59</v>
      </c>
      <c r="K253" s="17" t="s">
        <v>7357</v>
      </c>
      <c r="L253" s="17" t="s">
        <v>7123</v>
      </c>
      <c r="M253" s="17" t="s">
        <v>7124</v>
      </c>
      <c r="N253" s="17" t="s">
        <v>1946</v>
      </c>
      <c r="O253" s="17">
        <v>20201121</v>
      </c>
      <c r="P253" s="17">
        <v>20201121</v>
      </c>
      <c r="Q253" s="17">
        <v>1110</v>
      </c>
      <c r="R253" s="17">
        <v>28294878</v>
      </c>
      <c r="S253" s="17" t="s">
        <v>6601</v>
      </c>
      <c r="T253" s="17" t="s">
        <v>63</v>
      </c>
      <c r="U253" s="17" t="s">
        <v>640</v>
      </c>
      <c r="V253" s="17">
        <f t="shared" si="78"/>
        <v>3</v>
      </c>
      <c r="W253" s="17">
        <v>3000</v>
      </c>
      <c r="X253" s="17" t="s">
        <v>7065</v>
      </c>
      <c r="Y253" s="17" t="s">
        <v>1943</v>
      </c>
      <c r="Z253" s="17">
        <v>20201121</v>
      </c>
      <c r="AA253" s="17" t="s">
        <v>1947</v>
      </c>
      <c r="AB253" s="17">
        <v>1</v>
      </c>
      <c r="AC253" s="17" t="str">
        <f>IFERROR(VLOOKUP(A253,[1]Cruces!AJ:AK,2,0),VLOOKUP(CONCATENATE(X253,AA253),[1]Cruces!G:H,2,0))</f>
        <v>Solicitud por BT</v>
      </c>
      <c r="AD253" s="17">
        <f t="shared" si="64"/>
        <v>21</v>
      </c>
      <c r="AE253" s="17">
        <f t="shared" si="65"/>
        <v>11</v>
      </c>
      <c r="AF253" s="17">
        <f t="shared" si="66"/>
        <v>2020</v>
      </c>
      <c r="AG253" s="17" t="str">
        <f>IFERROR(VLOOKUP(MID(A253,2,4)*1,[1]Cruces!K:L,2,0),"Verificar")</f>
        <v>Atlántico Norte</v>
      </c>
      <c r="AH253" s="17">
        <f t="shared" ca="1" si="67"/>
        <v>4</v>
      </c>
      <c r="AI253" s="17" t="str">
        <f>IFERROR(VLOOKUP(U253,[1]Cruces!$O$1:$P$6,2,0),"Sin Orden")</f>
        <v>Pendiente</v>
      </c>
      <c r="AJ253" s="17">
        <f t="shared" si="68"/>
        <v>21</v>
      </c>
      <c r="AK253" s="17">
        <f t="shared" si="69"/>
        <v>11</v>
      </c>
      <c r="AL253" s="17">
        <f t="shared" si="70"/>
        <v>2020</v>
      </c>
      <c r="AM253" s="17">
        <f t="shared" ca="1" si="71"/>
        <v>4</v>
      </c>
      <c r="AN253" s="18" t="str">
        <f>IFERROR(VLOOKUP(R253*1,'[1]Ordenes de Servicio'!G:K,5,0),"No Cruza")</f>
        <v>No Cruza</v>
      </c>
      <c r="AO253" s="17">
        <f t="shared" ca="1" si="72"/>
        <v>4</v>
      </c>
      <c r="AP253" s="17">
        <f t="shared" si="73"/>
        <v>21</v>
      </c>
      <c r="AQ253" s="17">
        <f t="shared" si="74"/>
        <v>11</v>
      </c>
      <c r="AR253" s="17">
        <f t="shared" si="75"/>
        <v>2020</v>
      </c>
      <c r="AS253" s="17">
        <f t="shared" ca="1" si="76"/>
        <v>4</v>
      </c>
      <c r="AT253" s="17" t="str">
        <f t="shared" ca="1" si="79"/>
        <v>No</v>
      </c>
      <c r="AU253" s="17">
        <f t="shared" si="77"/>
        <v>0</v>
      </c>
      <c r="AV253" s="17" t="str">
        <f>+VLOOKUP(B253,[1]Cruces!S:T,2,0)</f>
        <v>7. Ejecución en Campo OS BT</v>
      </c>
    </row>
    <row r="254" spans="1:48" hidden="1" x14ac:dyDescent="0.25">
      <c r="A254" s="17" t="s">
        <v>647</v>
      </c>
      <c r="B254" s="17" t="s">
        <v>68</v>
      </c>
      <c r="C254" s="17">
        <v>0</v>
      </c>
      <c r="D254" s="17">
        <v>0</v>
      </c>
      <c r="E254" s="17" t="s">
        <v>55</v>
      </c>
      <c r="F254" s="17" t="s">
        <v>56</v>
      </c>
      <c r="G254" s="17" t="s">
        <v>648</v>
      </c>
      <c r="H254" s="17">
        <v>0</v>
      </c>
      <c r="I254" s="17" t="s">
        <v>116</v>
      </c>
      <c r="J254" s="17" t="s">
        <v>59</v>
      </c>
      <c r="K254" s="17" t="s">
        <v>649</v>
      </c>
      <c r="L254" s="17" t="s">
        <v>117</v>
      </c>
      <c r="M254" s="17" t="s">
        <v>118</v>
      </c>
      <c r="N254" s="17" t="s">
        <v>75</v>
      </c>
      <c r="O254" s="17">
        <v>20190916</v>
      </c>
      <c r="P254" s="17">
        <v>20200125</v>
      </c>
      <c r="Q254" s="17">
        <v>1180</v>
      </c>
      <c r="R254" s="17">
        <v>26736295</v>
      </c>
      <c r="S254" s="17" t="s">
        <v>100</v>
      </c>
      <c r="T254" s="17" t="s">
        <v>63</v>
      </c>
      <c r="U254" s="17" t="s">
        <v>91</v>
      </c>
      <c r="V254" s="17">
        <f t="shared" si="78"/>
        <v>100</v>
      </c>
      <c r="W254" s="17">
        <v>100000</v>
      </c>
      <c r="X254" s="17" t="s">
        <v>64</v>
      </c>
      <c r="Y254" s="17" t="s">
        <v>150</v>
      </c>
      <c r="Z254" s="17">
        <v>20201020</v>
      </c>
      <c r="AA254" s="17" t="s">
        <v>78</v>
      </c>
      <c r="AB254" s="17">
        <v>1</v>
      </c>
      <c r="AC254" s="17" t="str">
        <f>IFERROR(VLOOKUP(A254,[1]Cruces!AJ:AK,2,0),VLOOKUP(CONCATENATE(X254,AA254),[1]Cruces!G:H,2,0))</f>
        <v>Solicitud de Obra</v>
      </c>
      <c r="AD254" s="17">
        <f t="shared" si="64"/>
        <v>16</v>
      </c>
      <c r="AE254" s="17">
        <f t="shared" si="65"/>
        <v>9</v>
      </c>
      <c r="AF254" s="17">
        <f t="shared" si="66"/>
        <v>2019</v>
      </c>
      <c r="AG254" s="17" t="str">
        <f>IFERROR(VLOOKUP(MID(A254,2,4)*1,[1]Cruces!K:L,2,0),"Verificar")</f>
        <v>Atlántico Norte</v>
      </c>
      <c r="AH254" s="17">
        <f t="shared" ca="1" si="67"/>
        <v>436</v>
      </c>
      <c r="AI254" s="17" t="str">
        <f>IFERROR(VLOOKUP(U254,[1]Cruces!$O$1:$P$6,2,0),"Sin Orden")</f>
        <v>Resuelta</v>
      </c>
      <c r="AJ254" s="17">
        <f t="shared" si="68"/>
        <v>20</v>
      </c>
      <c r="AK254" s="17">
        <f t="shared" si="69"/>
        <v>10</v>
      </c>
      <c r="AL254" s="17">
        <f t="shared" si="70"/>
        <v>2020</v>
      </c>
      <c r="AM254" s="17">
        <f t="shared" ca="1" si="71"/>
        <v>36</v>
      </c>
      <c r="AN254" s="18" t="str">
        <f>IFERROR(VLOOKUP(R254*1,'[1]Ordenes de Servicio'!G:K,5,0),"No Cruza")</f>
        <v>No Cruza</v>
      </c>
      <c r="AO254" s="17">
        <f t="shared" ca="1" si="72"/>
        <v>400</v>
      </c>
      <c r="AP254" s="17">
        <f t="shared" si="73"/>
        <v>25</v>
      </c>
      <c r="AQ254" s="17">
        <f t="shared" si="74"/>
        <v>1</v>
      </c>
      <c r="AR254" s="17">
        <f t="shared" si="75"/>
        <v>2020</v>
      </c>
      <c r="AS254" s="17">
        <f t="shared" ca="1" si="76"/>
        <v>305</v>
      </c>
      <c r="AT254" s="17" t="str">
        <f t="shared" ca="1" si="79"/>
        <v>No</v>
      </c>
      <c r="AU254" s="17">
        <f t="shared" si="77"/>
        <v>269</v>
      </c>
      <c r="AV254" s="17" t="str">
        <f>+VLOOKUP(B254,[1]Cruces!S:T,2,0)</f>
        <v>5. Consultoría / Adjudicación</v>
      </c>
    </row>
    <row r="255" spans="1:48" hidden="1" x14ac:dyDescent="0.25">
      <c r="A255" s="17" t="s">
        <v>650</v>
      </c>
      <c r="B255" s="17" t="s">
        <v>54</v>
      </c>
      <c r="C255" s="17">
        <v>0</v>
      </c>
      <c r="D255" s="17">
        <v>0</v>
      </c>
      <c r="E255" s="17" t="s">
        <v>55</v>
      </c>
      <c r="F255" s="17" t="s">
        <v>81</v>
      </c>
      <c r="G255" s="17" t="s">
        <v>651</v>
      </c>
      <c r="H255" s="17">
        <v>3116629651</v>
      </c>
      <c r="I255" s="17" t="s">
        <v>71</v>
      </c>
      <c r="J255" s="17" t="s">
        <v>59</v>
      </c>
      <c r="K255" s="17" t="s">
        <v>97</v>
      </c>
      <c r="L255" s="17" t="s">
        <v>85</v>
      </c>
      <c r="M255" s="17" t="s">
        <v>86</v>
      </c>
      <c r="N255" s="17" t="s">
        <v>62</v>
      </c>
      <c r="O255" s="17">
        <v>20200805</v>
      </c>
      <c r="P255" s="17">
        <v>20200916</v>
      </c>
      <c r="Q255" s="17">
        <v>3410</v>
      </c>
      <c r="R255" s="17">
        <v>28135332</v>
      </c>
      <c r="S255" s="17" t="s">
        <v>100</v>
      </c>
      <c r="T255" s="17" t="s">
        <v>63</v>
      </c>
      <c r="U255" s="17" t="s">
        <v>91</v>
      </c>
      <c r="V255" s="17">
        <f t="shared" si="78"/>
        <v>800</v>
      </c>
      <c r="W255" s="17">
        <v>800000</v>
      </c>
      <c r="X255" s="17" t="s">
        <v>64</v>
      </c>
      <c r="Y255" s="17" t="s">
        <v>65</v>
      </c>
      <c r="Z255" s="17">
        <v>20200916</v>
      </c>
      <c r="AA255" s="17" t="s">
        <v>137</v>
      </c>
      <c r="AB255" s="17">
        <v>1</v>
      </c>
      <c r="AC255" s="17" t="str">
        <f>IFERROR(VLOOKUP(A255,[1]Cruces!AJ:AK,2,0),VLOOKUP(CONCATENATE(X255,AA255),[1]Cruces!G:H,2,0))</f>
        <v>Solicitud de Obra</v>
      </c>
      <c r="AD255" s="17">
        <f t="shared" si="64"/>
        <v>5</v>
      </c>
      <c r="AE255" s="17">
        <f t="shared" si="65"/>
        <v>8</v>
      </c>
      <c r="AF255" s="17">
        <f t="shared" si="66"/>
        <v>2020</v>
      </c>
      <c r="AG255" s="17" t="str">
        <f>IFERROR(VLOOKUP(MID(A255,2,4)*1,[1]Cruces!K:L,2,0),"Verificar")</f>
        <v>Magdalena</v>
      </c>
      <c r="AH255" s="17">
        <f t="shared" ca="1" si="67"/>
        <v>112</v>
      </c>
      <c r="AI255" s="17" t="str">
        <f>IFERROR(VLOOKUP(U255,[1]Cruces!$O$1:$P$6,2,0),"Sin Orden")</f>
        <v>Resuelta</v>
      </c>
      <c r="AJ255" s="17">
        <f t="shared" si="68"/>
        <v>16</v>
      </c>
      <c r="AK255" s="17">
        <f t="shared" si="69"/>
        <v>9</v>
      </c>
      <c r="AL255" s="17">
        <f t="shared" si="70"/>
        <v>2020</v>
      </c>
      <c r="AM255" s="17">
        <f t="shared" ca="1" si="71"/>
        <v>70</v>
      </c>
      <c r="AN255" s="18" t="str">
        <f>IFERROR(VLOOKUP(R255*1,'[1]Ordenes de Servicio'!G:K,5,0),"No Cruza")</f>
        <v>No Cruza</v>
      </c>
      <c r="AO255" s="17">
        <f t="shared" ca="1" si="72"/>
        <v>42</v>
      </c>
      <c r="AP255" s="17">
        <f t="shared" si="73"/>
        <v>16</v>
      </c>
      <c r="AQ255" s="17">
        <f t="shared" si="74"/>
        <v>9</v>
      </c>
      <c r="AR255" s="17">
        <f t="shared" si="75"/>
        <v>2020</v>
      </c>
      <c r="AS255" s="17">
        <f t="shared" ca="1" si="76"/>
        <v>70</v>
      </c>
      <c r="AT255" s="17" t="str">
        <f t="shared" ca="1" si="79"/>
        <v>No</v>
      </c>
      <c r="AU255" s="17">
        <f t="shared" si="77"/>
        <v>0</v>
      </c>
      <c r="AV255" s="17" t="str">
        <f>+VLOOKUP(B255,[1]Cruces!S:T,2,0)</f>
        <v>4. Presupuesto de Obra</v>
      </c>
    </row>
    <row r="256" spans="1:48" hidden="1" x14ac:dyDescent="0.25">
      <c r="A256" s="17" t="s">
        <v>7358</v>
      </c>
      <c r="B256" s="17" t="s">
        <v>569</v>
      </c>
      <c r="C256" s="17">
        <v>0</v>
      </c>
      <c r="D256" s="17">
        <v>0</v>
      </c>
      <c r="E256" s="17" t="s">
        <v>55</v>
      </c>
      <c r="F256" s="17" t="s">
        <v>5366</v>
      </c>
      <c r="G256" s="17" t="s">
        <v>7359</v>
      </c>
      <c r="H256" s="17">
        <v>3105309862</v>
      </c>
      <c r="I256" s="17" t="s">
        <v>71</v>
      </c>
      <c r="J256" s="17" t="s">
        <v>59</v>
      </c>
      <c r="K256" s="17" t="s">
        <v>7360</v>
      </c>
      <c r="L256" s="17" t="s">
        <v>5368</v>
      </c>
      <c r="M256" s="17" t="s">
        <v>5369</v>
      </c>
      <c r="N256" s="17" t="s">
        <v>572</v>
      </c>
      <c r="O256" s="17">
        <v>20201019</v>
      </c>
      <c r="P256" s="17">
        <v>20201019</v>
      </c>
      <c r="Q256" s="17">
        <v>1180</v>
      </c>
      <c r="R256" s="17">
        <v>0</v>
      </c>
      <c r="S256" s="17"/>
      <c r="T256" s="17" t="s">
        <v>63</v>
      </c>
      <c r="U256" s="17"/>
      <c r="V256" s="17">
        <f t="shared" si="78"/>
        <v>3</v>
      </c>
      <c r="W256" s="17">
        <v>3000</v>
      </c>
      <c r="X256" s="17" t="s">
        <v>7065</v>
      </c>
      <c r="Y256" s="17" t="s">
        <v>150</v>
      </c>
      <c r="Z256" s="17">
        <v>20201019</v>
      </c>
      <c r="AA256" s="17" t="s">
        <v>1947</v>
      </c>
      <c r="AB256" s="17">
        <v>1</v>
      </c>
      <c r="AC256" s="17" t="str">
        <f>IFERROR(VLOOKUP(A256,[1]Cruces!AJ:AK,2,0),VLOOKUP(CONCATENATE(X256,AA256),[1]Cruces!G:H,2,0))</f>
        <v>Solicitud por BT</v>
      </c>
      <c r="AD256" s="17">
        <f t="shared" si="64"/>
        <v>19</v>
      </c>
      <c r="AE256" s="17">
        <f t="shared" si="65"/>
        <v>10</v>
      </c>
      <c r="AF256" s="17">
        <f t="shared" si="66"/>
        <v>2020</v>
      </c>
      <c r="AG256" s="17" t="str">
        <f>IFERROR(VLOOKUP(MID(A256,2,4)*1,[1]Cruces!K:L,2,0),"Verificar")</f>
        <v>Atlántico Norte</v>
      </c>
      <c r="AH256" s="17">
        <f t="shared" ca="1" si="67"/>
        <v>37</v>
      </c>
      <c r="AI256" s="17" t="str">
        <f>IFERROR(VLOOKUP(U256,[1]Cruces!$O$1:$P$6,2,0),"Sin Orden")</f>
        <v>Sin Orden</v>
      </c>
      <c r="AJ256" s="17">
        <f t="shared" si="68"/>
        <v>19</v>
      </c>
      <c r="AK256" s="17">
        <f t="shared" si="69"/>
        <v>10</v>
      </c>
      <c r="AL256" s="17">
        <f t="shared" si="70"/>
        <v>2020</v>
      </c>
      <c r="AM256" s="17">
        <f t="shared" ca="1" si="71"/>
        <v>37</v>
      </c>
      <c r="AN256" s="18" t="str">
        <f>IFERROR(VLOOKUP(R256*1,'[1]Ordenes de Servicio'!G:K,5,0),"No Cruza")</f>
        <v>No Cruza</v>
      </c>
      <c r="AO256" s="17">
        <f t="shared" ca="1" si="72"/>
        <v>37</v>
      </c>
      <c r="AP256" s="17">
        <f t="shared" si="73"/>
        <v>19</v>
      </c>
      <c r="AQ256" s="17">
        <f t="shared" si="74"/>
        <v>10</v>
      </c>
      <c r="AR256" s="17">
        <f t="shared" si="75"/>
        <v>2020</v>
      </c>
      <c r="AS256" s="17">
        <f t="shared" ca="1" si="76"/>
        <v>37</v>
      </c>
      <c r="AT256" s="17" t="str">
        <f t="shared" ca="1" si="79"/>
        <v>No</v>
      </c>
      <c r="AU256" s="17">
        <f t="shared" si="77"/>
        <v>0</v>
      </c>
      <c r="AV256" s="17" t="str">
        <f>+VLOOKUP(B256,[1]Cruces!S:T,2,0)</f>
        <v>1. Solicitud</v>
      </c>
    </row>
    <row r="257" spans="1:48" hidden="1" x14ac:dyDescent="0.25">
      <c r="A257" s="17" t="s">
        <v>652</v>
      </c>
      <c r="B257" s="17" t="s">
        <v>54</v>
      </c>
      <c r="C257" s="17">
        <v>0</v>
      </c>
      <c r="D257" s="17">
        <v>0</v>
      </c>
      <c r="E257" s="17" t="s">
        <v>55</v>
      </c>
      <c r="F257" s="17" t="s">
        <v>107</v>
      </c>
      <c r="G257" s="17" t="s">
        <v>653</v>
      </c>
      <c r="H257" s="17">
        <v>0</v>
      </c>
      <c r="I257" s="17" t="s">
        <v>116</v>
      </c>
      <c r="J257" s="17" t="s">
        <v>59</v>
      </c>
      <c r="K257" s="17" t="s">
        <v>654</v>
      </c>
      <c r="L257" s="17" t="s">
        <v>111</v>
      </c>
      <c r="M257" s="17" t="s">
        <v>112</v>
      </c>
      <c r="N257" s="17" t="s">
        <v>62</v>
      </c>
      <c r="O257" s="17">
        <v>20201105</v>
      </c>
      <c r="P257" s="17">
        <v>20201112</v>
      </c>
      <c r="Q257" s="17">
        <v>1110</v>
      </c>
      <c r="R257" s="17">
        <v>28273999</v>
      </c>
      <c r="S257" s="17" t="s">
        <v>100</v>
      </c>
      <c r="T257" s="17" t="s">
        <v>63</v>
      </c>
      <c r="U257" s="17" t="s">
        <v>91</v>
      </c>
      <c r="V257" s="17">
        <f t="shared" si="78"/>
        <v>75</v>
      </c>
      <c r="W257" s="17">
        <v>75000</v>
      </c>
      <c r="X257" s="17" t="s">
        <v>64</v>
      </c>
      <c r="Y257" s="17" t="s">
        <v>65</v>
      </c>
      <c r="Z257" s="17">
        <v>20201112</v>
      </c>
      <c r="AA257" s="17" t="s">
        <v>101</v>
      </c>
      <c r="AB257" s="17">
        <v>1</v>
      </c>
      <c r="AC257" s="17" t="str">
        <f>IFERROR(VLOOKUP(A257,[1]Cruces!AJ:AK,2,0),VLOOKUP(CONCATENATE(X257,AA257),[1]Cruces!G:H,2,0))</f>
        <v>Solicitud de Obra</v>
      </c>
      <c r="AD257" s="17">
        <f t="shared" si="64"/>
        <v>5</v>
      </c>
      <c r="AE257" s="17">
        <f t="shared" si="65"/>
        <v>11</v>
      </c>
      <c r="AF257" s="17">
        <f t="shared" si="66"/>
        <v>2020</v>
      </c>
      <c r="AG257" s="17" t="str">
        <f>IFERROR(VLOOKUP(MID(A257,2,4)*1,[1]Cruces!K:L,2,0),"Verificar")</f>
        <v>Atlántico Norte</v>
      </c>
      <c r="AH257" s="17">
        <f t="shared" ca="1" si="67"/>
        <v>20</v>
      </c>
      <c r="AI257" s="17" t="str">
        <f>IFERROR(VLOOKUP(U257,[1]Cruces!$O$1:$P$6,2,0),"Sin Orden")</f>
        <v>Resuelta</v>
      </c>
      <c r="AJ257" s="17">
        <f t="shared" si="68"/>
        <v>12</v>
      </c>
      <c r="AK257" s="17">
        <f t="shared" si="69"/>
        <v>11</v>
      </c>
      <c r="AL257" s="17">
        <f t="shared" si="70"/>
        <v>2020</v>
      </c>
      <c r="AM257" s="17">
        <f t="shared" ca="1" si="71"/>
        <v>13</v>
      </c>
      <c r="AN257" s="18" t="str">
        <f>IFERROR(VLOOKUP(R257*1,'[1]Ordenes de Servicio'!G:K,5,0),"No Cruza")</f>
        <v>No Cruza</v>
      </c>
      <c r="AO257" s="17">
        <f t="shared" ca="1" si="72"/>
        <v>7</v>
      </c>
      <c r="AP257" s="17">
        <f t="shared" si="73"/>
        <v>12</v>
      </c>
      <c r="AQ257" s="17">
        <f t="shared" si="74"/>
        <v>11</v>
      </c>
      <c r="AR257" s="17">
        <f t="shared" si="75"/>
        <v>2020</v>
      </c>
      <c r="AS257" s="17">
        <f t="shared" ca="1" si="76"/>
        <v>13</v>
      </c>
      <c r="AT257" s="17" t="str">
        <f t="shared" ca="1" si="79"/>
        <v>No</v>
      </c>
      <c r="AU257" s="17">
        <f t="shared" si="77"/>
        <v>0</v>
      </c>
      <c r="AV257" s="17" t="str">
        <f>+VLOOKUP(B257,[1]Cruces!S:T,2,0)</f>
        <v>4. Presupuesto de Obra</v>
      </c>
    </row>
    <row r="258" spans="1:48" hidden="1" x14ac:dyDescent="0.25">
      <c r="A258" s="17" t="s">
        <v>655</v>
      </c>
      <c r="B258" s="17" t="s">
        <v>68</v>
      </c>
      <c r="C258" s="17">
        <v>6582412</v>
      </c>
      <c r="D258" s="17">
        <v>0</v>
      </c>
      <c r="E258" s="17" t="s">
        <v>55</v>
      </c>
      <c r="F258" s="17" t="s">
        <v>107</v>
      </c>
      <c r="G258" s="17" t="s">
        <v>656</v>
      </c>
      <c r="H258" s="17">
        <v>0</v>
      </c>
      <c r="I258" s="17" t="s">
        <v>71</v>
      </c>
      <c r="J258" s="17" t="s">
        <v>59</v>
      </c>
      <c r="K258" s="17" t="s">
        <v>657</v>
      </c>
      <c r="L258" s="17" t="s">
        <v>145</v>
      </c>
      <c r="M258" s="17" t="s">
        <v>146</v>
      </c>
      <c r="N258" s="17" t="s">
        <v>75</v>
      </c>
      <c r="O258" s="17">
        <v>20190918</v>
      </c>
      <c r="P258" s="17">
        <v>20191102</v>
      </c>
      <c r="Q258" s="17">
        <v>1220</v>
      </c>
      <c r="R258" s="17">
        <v>27103766</v>
      </c>
      <c r="S258" s="17" t="s">
        <v>76</v>
      </c>
      <c r="T258" s="17" t="s">
        <v>63</v>
      </c>
      <c r="U258" s="17" t="s">
        <v>91</v>
      </c>
      <c r="V258" s="17">
        <f t="shared" si="78"/>
        <v>112.5</v>
      </c>
      <c r="W258" s="17">
        <v>112500</v>
      </c>
      <c r="X258" s="17" t="s">
        <v>89</v>
      </c>
      <c r="Y258" s="17" t="s">
        <v>150</v>
      </c>
      <c r="Z258" s="17">
        <v>20200821</v>
      </c>
      <c r="AA258" s="17" t="s">
        <v>101</v>
      </c>
      <c r="AB258" s="17">
        <v>1</v>
      </c>
      <c r="AC258" s="17" t="str">
        <f>IFERROR(VLOOKUP(A258,[1]Cruces!AJ:AK,2,0),VLOOKUP(CONCATENATE(X258,AA258),[1]Cruces!G:H,2,0))</f>
        <v>Solicitud de Obra</v>
      </c>
      <c r="AD258" s="17">
        <f t="shared" si="64"/>
        <v>18</v>
      </c>
      <c r="AE258" s="17">
        <f t="shared" si="65"/>
        <v>9</v>
      </c>
      <c r="AF258" s="17">
        <f t="shared" si="66"/>
        <v>2019</v>
      </c>
      <c r="AG258" s="17" t="str">
        <f>IFERROR(VLOOKUP(MID(A258,2,4)*1,[1]Cruces!K:L,2,0),"Verificar")</f>
        <v>Atlántico Sur</v>
      </c>
      <c r="AH258" s="17">
        <f t="shared" ca="1" si="67"/>
        <v>434</v>
      </c>
      <c r="AI258" s="17" t="str">
        <f>IFERROR(VLOOKUP(U258,[1]Cruces!$O$1:$P$6,2,0),"Sin Orden")</f>
        <v>Resuelta</v>
      </c>
      <c r="AJ258" s="17">
        <f t="shared" si="68"/>
        <v>21</v>
      </c>
      <c r="AK258" s="17">
        <f t="shared" si="69"/>
        <v>8</v>
      </c>
      <c r="AL258" s="17">
        <f t="shared" si="70"/>
        <v>2020</v>
      </c>
      <c r="AM258" s="17">
        <f t="shared" ca="1" si="71"/>
        <v>96</v>
      </c>
      <c r="AN258" s="18">
        <f>IFERROR(VLOOKUP(R258*1,'[1]Ordenes de Servicio'!G:K,5,0),"No Cruza")</f>
        <v>43853</v>
      </c>
      <c r="AO258" s="17">
        <f t="shared" ca="1" si="72"/>
        <v>338</v>
      </c>
      <c r="AP258" s="17">
        <f t="shared" si="73"/>
        <v>2</v>
      </c>
      <c r="AQ258" s="17">
        <f t="shared" si="74"/>
        <v>11</v>
      </c>
      <c r="AR258" s="17">
        <f t="shared" si="75"/>
        <v>2019</v>
      </c>
      <c r="AS258" s="17">
        <f t="shared" ca="1" si="76"/>
        <v>389</v>
      </c>
      <c r="AT258" s="17" t="str">
        <f t="shared" ca="1" si="79"/>
        <v>Si</v>
      </c>
      <c r="AU258" s="17">
        <f t="shared" si="77"/>
        <v>293</v>
      </c>
      <c r="AV258" s="17" t="str">
        <f>+VLOOKUP(B258,[1]Cruces!S:T,2,0)</f>
        <v>5. Consultoría / Adjudicación</v>
      </c>
    </row>
    <row r="259" spans="1:48" hidden="1" x14ac:dyDescent="0.25">
      <c r="A259" s="17" t="s">
        <v>658</v>
      </c>
      <c r="B259" s="17" t="s">
        <v>569</v>
      </c>
      <c r="C259" s="17">
        <v>0</v>
      </c>
      <c r="D259" s="17">
        <v>0</v>
      </c>
      <c r="E259" s="17" t="s">
        <v>55</v>
      </c>
      <c r="F259" s="17" t="s">
        <v>107</v>
      </c>
      <c r="G259" s="17" t="s">
        <v>659</v>
      </c>
      <c r="H259" s="17">
        <v>3016290833</v>
      </c>
      <c r="I259" s="17" t="s">
        <v>116</v>
      </c>
      <c r="J259" s="17" t="s">
        <v>59</v>
      </c>
      <c r="K259" s="17" t="s">
        <v>660</v>
      </c>
      <c r="L259" s="17" t="s">
        <v>111</v>
      </c>
      <c r="M259" s="17" t="s">
        <v>112</v>
      </c>
      <c r="N259" s="17" t="s">
        <v>572</v>
      </c>
      <c r="O259" s="17">
        <v>20201105</v>
      </c>
      <c r="P259" s="17">
        <v>20201105</v>
      </c>
      <c r="Q259" s="17">
        <v>1150</v>
      </c>
      <c r="R259" s="17">
        <v>0</v>
      </c>
      <c r="S259" s="17"/>
      <c r="T259" s="17" t="s">
        <v>63</v>
      </c>
      <c r="U259" s="17"/>
      <c r="V259" s="17">
        <f t="shared" si="78"/>
        <v>1</v>
      </c>
      <c r="W259" s="17">
        <v>1000</v>
      </c>
      <c r="X259" s="17" t="s">
        <v>64</v>
      </c>
      <c r="Y259" s="17" t="s">
        <v>569</v>
      </c>
      <c r="Z259" s="17">
        <v>20201105</v>
      </c>
      <c r="AA259" s="17" t="s">
        <v>113</v>
      </c>
      <c r="AB259" s="17">
        <v>1</v>
      </c>
      <c r="AC259" s="17" t="str">
        <f>IFERROR(VLOOKUP(A259,[1]Cruces!AJ:AK,2,0),VLOOKUP(CONCATENATE(X259,AA259),[1]Cruces!G:H,2,0))</f>
        <v>Solicitud de Obra</v>
      </c>
      <c r="AD259" s="17">
        <f t="shared" si="64"/>
        <v>5</v>
      </c>
      <c r="AE259" s="17">
        <f t="shared" si="65"/>
        <v>11</v>
      </c>
      <c r="AF259" s="17">
        <f t="shared" si="66"/>
        <v>2020</v>
      </c>
      <c r="AG259" s="17" t="str">
        <f>IFERROR(VLOOKUP(MID(A259,2,4)*1,[1]Cruces!K:L,2,0),"Verificar")</f>
        <v>Atlántico Norte</v>
      </c>
      <c r="AH259" s="17">
        <f t="shared" ca="1" si="67"/>
        <v>20</v>
      </c>
      <c r="AI259" s="17" t="str">
        <f>IFERROR(VLOOKUP(U259,[1]Cruces!$O$1:$P$6,2,0),"Sin Orden")</f>
        <v>Sin Orden</v>
      </c>
      <c r="AJ259" s="17">
        <f t="shared" si="68"/>
        <v>5</v>
      </c>
      <c r="AK259" s="17">
        <f t="shared" si="69"/>
        <v>11</v>
      </c>
      <c r="AL259" s="17">
        <f t="shared" si="70"/>
        <v>2020</v>
      </c>
      <c r="AM259" s="17">
        <f t="shared" ca="1" si="71"/>
        <v>20</v>
      </c>
      <c r="AN259" s="18" t="str">
        <f>IFERROR(VLOOKUP(R259*1,'[1]Ordenes de Servicio'!G:K,5,0),"No Cruza")</f>
        <v>No Cruza</v>
      </c>
      <c r="AO259" s="17">
        <f t="shared" ca="1" si="72"/>
        <v>20</v>
      </c>
      <c r="AP259" s="17">
        <f t="shared" si="73"/>
        <v>5</v>
      </c>
      <c r="AQ259" s="17">
        <f t="shared" si="74"/>
        <v>11</v>
      </c>
      <c r="AR259" s="17">
        <f t="shared" si="75"/>
        <v>2020</v>
      </c>
      <c r="AS259" s="17">
        <f t="shared" ca="1" si="76"/>
        <v>20</v>
      </c>
      <c r="AT259" s="17" t="str">
        <f t="shared" ca="1" si="79"/>
        <v>No</v>
      </c>
      <c r="AU259" s="17">
        <f t="shared" si="77"/>
        <v>0</v>
      </c>
      <c r="AV259" s="17" t="str">
        <f>+VLOOKUP(B259,[1]Cruces!S:T,2,0)</f>
        <v>1. Solicitud</v>
      </c>
    </row>
    <row r="260" spans="1:48" hidden="1" x14ac:dyDescent="0.25">
      <c r="A260" s="17" t="s">
        <v>661</v>
      </c>
      <c r="B260" s="17" t="s">
        <v>68</v>
      </c>
      <c r="C260" s="17">
        <v>0</v>
      </c>
      <c r="D260" s="17">
        <v>0</v>
      </c>
      <c r="E260" s="17" t="s">
        <v>55</v>
      </c>
      <c r="F260" s="17" t="s">
        <v>232</v>
      </c>
      <c r="G260" s="17" t="s">
        <v>225</v>
      </c>
      <c r="H260" s="17">
        <v>0</v>
      </c>
      <c r="I260" s="17" t="s">
        <v>71</v>
      </c>
      <c r="J260" s="17" t="s">
        <v>59</v>
      </c>
      <c r="K260" s="17" t="s">
        <v>226</v>
      </c>
      <c r="L260" s="17" t="s">
        <v>111</v>
      </c>
      <c r="M260" s="17" t="s">
        <v>112</v>
      </c>
      <c r="N260" s="17" t="s">
        <v>75</v>
      </c>
      <c r="O260" s="17">
        <v>20170717</v>
      </c>
      <c r="P260" s="17">
        <v>20171110</v>
      </c>
      <c r="Q260" s="17">
        <v>7541</v>
      </c>
      <c r="R260" s="17">
        <v>24049289</v>
      </c>
      <c r="S260" s="17" t="s">
        <v>100</v>
      </c>
      <c r="T260" s="17" t="s">
        <v>63</v>
      </c>
      <c r="U260" s="17" t="s">
        <v>91</v>
      </c>
      <c r="V260" s="17">
        <f t="shared" si="78"/>
        <v>75</v>
      </c>
      <c r="W260" s="17">
        <v>75000</v>
      </c>
      <c r="X260" s="17" t="s">
        <v>64</v>
      </c>
      <c r="Y260" s="17" t="s">
        <v>150</v>
      </c>
      <c r="Z260" s="17">
        <v>20200717</v>
      </c>
      <c r="AA260" s="17" t="s">
        <v>124</v>
      </c>
      <c r="AB260" s="17">
        <v>1</v>
      </c>
      <c r="AC260" s="17" t="str">
        <f>IFERROR(VLOOKUP(A260,[1]Cruces!AJ:AK,2,0),VLOOKUP(CONCATENATE(X260,AA260),[1]Cruces!G:H,2,0))</f>
        <v>Solicitud de Obra</v>
      </c>
      <c r="AD260" s="17">
        <f t="shared" si="64"/>
        <v>17</v>
      </c>
      <c r="AE260" s="17">
        <f t="shared" si="65"/>
        <v>7</v>
      </c>
      <c r="AF260" s="17">
        <f t="shared" si="66"/>
        <v>2017</v>
      </c>
      <c r="AG260" s="17" t="str">
        <f>IFERROR(VLOOKUP(MID(A260,2,4)*1,[1]Cruces!K:L,2,0),"Verificar")</f>
        <v>Atlántico Sur</v>
      </c>
      <c r="AH260" s="17">
        <f t="shared" ca="1" si="67"/>
        <v>1227</v>
      </c>
      <c r="AI260" s="17" t="str">
        <f>IFERROR(VLOOKUP(U260,[1]Cruces!$O$1:$P$6,2,0),"Sin Orden")</f>
        <v>Resuelta</v>
      </c>
      <c r="AJ260" s="17">
        <f t="shared" si="68"/>
        <v>17</v>
      </c>
      <c r="AK260" s="17">
        <f t="shared" si="69"/>
        <v>7</v>
      </c>
      <c r="AL260" s="17">
        <f t="shared" si="70"/>
        <v>2020</v>
      </c>
      <c r="AM260" s="17">
        <f t="shared" ca="1" si="71"/>
        <v>131</v>
      </c>
      <c r="AN260" s="18" t="str">
        <f>IFERROR(VLOOKUP(R260*1,'[1]Ordenes de Servicio'!G:K,5,0),"No Cruza")</f>
        <v>No Cruza</v>
      </c>
      <c r="AO260" s="17">
        <f t="shared" ca="1" si="72"/>
        <v>1096</v>
      </c>
      <c r="AP260" s="17">
        <f t="shared" si="73"/>
        <v>10</v>
      </c>
      <c r="AQ260" s="17">
        <f t="shared" si="74"/>
        <v>11</v>
      </c>
      <c r="AR260" s="17">
        <f t="shared" si="75"/>
        <v>2017</v>
      </c>
      <c r="AS260" s="17">
        <f t="shared" ca="1" si="76"/>
        <v>1111</v>
      </c>
      <c r="AT260" s="17" t="str">
        <f t="shared" ca="1" si="79"/>
        <v>Si</v>
      </c>
      <c r="AU260" s="17">
        <f t="shared" si="77"/>
        <v>980</v>
      </c>
      <c r="AV260" s="17" t="str">
        <f>+VLOOKUP(B260,[1]Cruces!S:T,2,0)</f>
        <v>5. Consultoría / Adjudicación</v>
      </c>
    </row>
    <row r="261" spans="1:48" hidden="1" x14ac:dyDescent="0.25">
      <c r="A261" s="17" t="s">
        <v>662</v>
      </c>
      <c r="B261" s="17" t="s">
        <v>68</v>
      </c>
      <c r="C261" s="17">
        <v>0</v>
      </c>
      <c r="D261" s="17">
        <v>0</v>
      </c>
      <c r="E261" s="17" t="s">
        <v>55</v>
      </c>
      <c r="F261" s="17" t="s">
        <v>107</v>
      </c>
      <c r="G261" s="17" t="s">
        <v>663</v>
      </c>
      <c r="H261" s="17">
        <v>0</v>
      </c>
      <c r="I261" s="17" t="s">
        <v>71</v>
      </c>
      <c r="J261" s="17" t="s">
        <v>59</v>
      </c>
      <c r="K261" s="17" t="s">
        <v>97</v>
      </c>
      <c r="L261" s="17" t="s">
        <v>205</v>
      </c>
      <c r="M261" s="17" t="s">
        <v>206</v>
      </c>
      <c r="N261" s="17" t="s">
        <v>75</v>
      </c>
      <c r="O261" s="17">
        <v>20140415</v>
      </c>
      <c r="P261" s="17">
        <v>20140415</v>
      </c>
      <c r="Q261" s="17">
        <v>1110</v>
      </c>
      <c r="R261" s="17">
        <v>20330190</v>
      </c>
      <c r="S261" s="17" t="s">
        <v>76</v>
      </c>
      <c r="T261" s="17" t="s">
        <v>63</v>
      </c>
      <c r="U261" s="17" t="s">
        <v>91</v>
      </c>
      <c r="V261" s="17">
        <f t="shared" si="78"/>
        <v>900</v>
      </c>
      <c r="W261" s="17">
        <v>900000</v>
      </c>
      <c r="X261" s="17" t="s">
        <v>64</v>
      </c>
      <c r="Y261" s="17" t="s">
        <v>136</v>
      </c>
      <c r="Z261" s="17">
        <v>20140415</v>
      </c>
      <c r="AA261" s="17" t="s">
        <v>137</v>
      </c>
      <c r="AB261" s="17">
        <v>1</v>
      </c>
      <c r="AC261" s="17" t="str">
        <f>IFERROR(VLOOKUP(A261,[1]Cruces!AJ:AK,2,0),VLOOKUP(CONCATENATE(X261,AA261),[1]Cruces!G:H,2,0))</f>
        <v>Solicitud de Obra</v>
      </c>
      <c r="AD261" s="17">
        <f t="shared" si="64"/>
        <v>15</v>
      </c>
      <c r="AE261" s="17">
        <f t="shared" si="65"/>
        <v>4</v>
      </c>
      <c r="AF261" s="17">
        <f t="shared" si="66"/>
        <v>2014</v>
      </c>
      <c r="AG261" s="17" t="str">
        <f>IFERROR(VLOOKUP(MID(A261,2,4)*1,[1]Cruces!K:L,2,0),"Verificar")</f>
        <v>Atlántico Norte</v>
      </c>
      <c r="AH261" s="17">
        <f t="shared" ca="1" si="67"/>
        <v>2416</v>
      </c>
      <c r="AI261" s="17" t="str">
        <f>IFERROR(VLOOKUP(U261,[1]Cruces!$O$1:$P$6,2,0),"Sin Orden")</f>
        <v>Resuelta</v>
      </c>
      <c r="AJ261" s="17">
        <f t="shared" si="68"/>
        <v>15</v>
      </c>
      <c r="AK261" s="17">
        <f t="shared" si="69"/>
        <v>4</v>
      </c>
      <c r="AL261" s="17">
        <f t="shared" si="70"/>
        <v>2014</v>
      </c>
      <c r="AM261" s="17">
        <f t="shared" ca="1" si="71"/>
        <v>2416</v>
      </c>
      <c r="AN261" s="18" t="str">
        <f>IFERROR(VLOOKUP(R261*1,'[1]Ordenes de Servicio'!G:K,5,0),"No Cruza")</f>
        <v>No Cruza</v>
      </c>
      <c r="AO261" s="17">
        <f t="shared" ca="1" si="72"/>
        <v>0</v>
      </c>
      <c r="AP261" s="17">
        <f t="shared" si="73"/>
        <v>15</v>
      </c>
      <c r="AQ261" s="17">
        <f t="shared" si="74"/>
        <v>4</v>
      </c>
      <c r="AR261" s="17">
        <f t="shared" si="75"/>
        <v>2014</v>
      </c>
      <c r="AS261" s="17">
        <f t="shared" ca="1" si="76"/>
        <v>2416</v>
      </c>
      <c r="AT261" s="17" t="str">
        <f t="shared" ca="1" si="79"/>
        <v>Si</v>
      </c>
      <c r="AU261" s="17">
        <f t="shared" si="77"/>
        <v>0</v>
      </c>
      <c r="AV261" s="17" t="str">
        <f>+VLOOKUP(B261,[1]Cruces!S:T,2,0)</f>
        <v>5. Consultoría / Adjudicación</v>
      </c>
    </row>
    <row r="262" spans="1:48" hidden="1" x14ac:dyDescent="0.25">
      <c r="A262" s="17" t="s">
        <v>664</v>
      </c>
      <c r="B262" s="17" t="s">
        <v>68</v>
      </c>
      <c r="C262" s="17">
        <v>0</v>
      </c>
      <c r="D262" s="17">
        <v>0</v>
      </c>
      <c r="E262" s="17" t="s">
        <v>55</v>
      </c>
      <c r="F262" s="17" t="s">
        <v>81</v>
      </c>
      <c r="G262" s="17" t="s">
        <v>665</v>
      </c>
      <c r="H262" s="17">
        <v>3145360590</v>
      </c>
      <c r="I262" s="17" t="s">
        <v>165</v>
      </c>
      <c r="J262" s="17" t="s">
        <v>59</v>
      </c>
      <c r="K262" s="17" t="s">
        <v>666</v>
      </c>
      <c r="L262" s="17" t="s">
        <v>215</v>
      </c>
      <c r="M262" s="17" t="s">
        <v>216</v>
      </c>
      <c r="N262" s="17" t="s">
        <v>75</v>
      </c>
      <c r="O262" s="17">
        <v>20180612</v>
      </c>
      <c r="P262" s="17">
        <v>20180612</v>
      </c>
      <c r="Q262" s="17">
        <v>9340</v>
      </c>
      <c r="R262" s="17">
        <v>0</v>
      </c>
      <c r="S262" s="17"/>
      <c r="T262" s="17" t="s">
        <v>63</v>
      </c>
      <c r="U262" s="17"/>
      <c r="V262" s="17">
        <f t="shared" si="78"/>
        <v>530</v>
      </c>
      <c r="W262" s="17">
        <v>530000</v>
      </c>
      <c r="X262" s="17" t="s">
        <v>64</v>
      </c>
      <c r="Y262" s="17" t="s">
        <v>68</v>
      </c>
      <c r="Z262" s="17">
        <v>20180612</v>
      </c>
      <c r="AA262" s="17" t="s">
        <v>101</v>
      </c>
      <c r="AB262" s="17">
        <v>1</v>
      </c>
      <c r="AC262" s="17" t="str">
        <f>IFERROR(VLOOKUP(A262,[1]Cruces!AJ:AK,2,0),VLOOKUP(CONCATENATE(X262,AA262),[1]Cruces!G:H,2,0))</f>
        <v>Solicitud de Obra</v>
      </c>
      <c r="AD262" s="17">
        <f t="shared" si="64"/>
        <v>12</v>
      </c>
      <c r="AE262" s="17">
        <f t="shared" si="65"/>
        <v>6</v>
      </c>
      <c r="AF262" s="17">
        <f t="shared" si="66"/>
        <v>2018</v>
      </c>
      <c r="AG262" s="17" t="str">
        <f>IFERROR(VLOOKUP(MID(A262,2,4)*1,[1]Cruces!K:L,2,0),"Verificar")</f>
        <v>Magdalena</v>
      </c>
      <c r="AH262" s="17">
        <f t="shared" ca="1" si="67"/>
        <v>897</v>
      </c>
      <c r="AI262" s="17" t="str">
        <f>IFERROR(VLOOKUP(U262,[1]Cruces!$O$1:$P$6,2,0),"Sin Orden")</f>
        <v>Sin Orden</v>
      </c>
      <c r="AJ262" s="17">
        <f t="shared" si="68"/>
        <v>12</v>
      </c>
      <c r="AK262" s="17">
        <f t="shared" si="69"/>
        <v>6</v>
      </c>
      <c r="AL262" s="17">
        <f t="shared" si="70"/>
        <v>2018</v>
      </c>
      <c r="AM262" s="17">
        <f t="shared" ca="1" si="71"/>
        <v>897</v>
      </c>
      <c r="AN262" s="18" t="str">
        <f>IFERROR(VLOOKUP(R262*1,'[1]Ordenes de Servicio'!G:K,5,0),"No Cruza")</f>
        <v>No Cruza</v>
      </c>
      <c r="AO262" s="17">
        <f t="shared" ca="1" si="72"/>
        <v>897</v>
      </c>
      <c r="AP262" s="17">
        <f t="shared" si="73"/>
        <v>12</v>
      </c>
      <c r="AQ262" s="17">
        <f t="shared" si="74"/>
        <v>6</v>
      </c>
      <c r="AR262" s="17">
        <f t="shared" si="75"/>
        <v>2018</v>
      </c>
      <c r="AS262" s="17">
        <f t="shared" ca="1" si="76"/>
        <v>897</v>
      </c>
      <c r="AT262" s="17" t="str">
        <f t="shared" ca="1" si="79"/>
        <v>Si</v>
      </c>
      <c r="AU262" s="17">
        <f t="shared" si="77"/>
        <v>0</v>
      </c>
      <c r="AV262" s="17" t="str">
        <f>+VLOOKUP(B262,[1]Cruces!S:T,2,0)</f>
        <v>5. Consultoría / Adjudicación</v>
      </c>
    </row>
    <row r="263" spans="1:48" hidden="1" x14ac:dyDescent="0.25">
      <c r="A263" s="17" t="s">
        <v>667</v>
      </c>
      <c r="B263" s="17" t="s">
        <v>68</v>
      </c>
      <c r="C263" s="17">
        <v>0</v>
      </c>
      <c r="D263" s="17">
        <v>0</v>
      </c>
      <c r="E263" s="17" t="s">
        <v>55</v>
      </c>
      <c r="F263" s="17" t="s">
        <v>107</v>
      </c>
      <c r="G263" s="17" t="s">
        <v>668</v>
      </c>
      <c r="H263" s="17">
        <v>3115616802</v>
      </c>
      <c r="I263" s="17" t="s">
        <v>116</v>
      </c>
      <c r="J263" s="17" t="s">
        <v>59</v>
      </c>
      <c r="K263" s="17" t="s">
        <v>97</v>
      </c>
      <c r="L263" s="17" t="s">
        <v>111</v>
      </c>
      <c r="M263" s="17" t="s">
        <v>112</v>
      </c>
      <c r="N263" s="17" t="s">
        <v>75</v>
      </c>
      <c r="O263" s="17">
        <v>20190404</v>
      </c>
      <c r="P263" s="17">
        <v>20190423</v>
      </c>
      <c r="Q263" s="17">
        <v>1150</v>
      </c>
      <c r="R263" s="17">
        <v>26554243</v>
      </c>
      <c r="S263" s="17" t="s">
        <v>76</v>
      </c>
      <c r="T263" s="17" t="s">
        <v>63</v>
      </c>
      <c r="U263" s="17" t="s">
        <v>91</v>
      </c>
      <c r="V263" s="17">
        <f t="shared" si="78"/>
        <v>30</v>
      </c>
      <c r="W263" s="17">
        <v>30000</v>
      </c>
      <c r="X263" s="17" t="s">
        <v>64</v>
      </c>
      <c r="Y263" s="17" t="s">
        <v>105</v>
      </c>
      <c r="Z263" s="17">
        <v>20190812</v>
      </c>
      <c r="AA263" s="17" t="s">
        <v>78</v>
      </c>
      <c r="AB263" s="17">
        <v>1</v>
      </c>
      <c r="AC263" s="17" t="str">
        <f>IFERROR(VLOOKUP(A263,[1]Cruces!AJ:AK,2,0),VLOOKUP(CONCATENATE(X263,AA263),[1]Cruces!G:H,2,0))</f>
        <v>Solicitud de Obra</v>
      </c>
      <c r="AD263" s="17">
        <f t="shared" si="64"/>
        <v>4</v>
      </c>
      <c r="AE263" s="17">
        <f t="shared" si="65"/>
        <v>4</v>
      </c>
      <c r="AF263" s="17">
        <f t="shared" si="66"/>
        <v>2019</v>
      </c>
      <c r="AG263" s="17" t="str">
        <f>IFERROR(VLOOKUP(MID(A263,2,4)*1,[1]Cruces!K:L,2,0),"Verificar")</f>
        <v>Atlántico Norte</v>
      </c>
      <c r="AH263" s="17">
        <f t="shared" ca="1" si="67"/>
        <v>601</v>
      </c>
      <c r="AI263" s="17" t="str">
        <f>IFERROR(VLOOKUP(U263,[1]Cruces!$O$1:$P$6,2,0),"Sin Orden")</f>
        <v>Resuelta</v>
      </c>
      <c r="AJ263" s="17">
        <f t="shared" si="68"/>
        <v>12</v>
      </c>
      <c r="AK263" s="17">
        <f t="shared" si="69"/>
        <v>8</v>
      </c>
      <c r="AL263" s="17">
        <f t="shared" si="70"/>
        <v>2019</v>
      </c>
      <c r="AM263" s="17">
        <f t="shared" ca="1" si="71"/>
        <v>471</v>
      </c>
      <c r="AN263" s="18">
        <f>IFERROR(VLOOKUP(R263*1,'[1]Ordenes de Servicio'!G:K,5,0),"No Cruza")</f>
        <v>43672</v>
      </c>
      <c r="AO263" s="17">
        <f t="shared" ca="1" si="72"/>
        <v>130</v>
      </c>
      <c r="AP263" s="17">
        <f t="shared" si="73"/>
        <v>23</v>
      </c>
      <c r="AQ263" s="17">
        <f t="shared" si="74"/>
        <v>4</v>
      </c>
      <c r="AR263" s="17">
        <f t="shared" si="75"/>
        <v>2019</v>
      </c>
      <c r="AS263" s="17">
        <f t="shared" ca="1" si="76"/>
        <v>582</v>
      </c>
      <c r="AT263" s="17" t="str">
        <f t="shared" ca="1" si="79"/>
        <v>Si</v>
      </c>
      <c r="AU263" s="17">
        <f t="shared" si="77"/>
        <v>111</v>
      </c>
      <c r="AV263" s="17" t="str">
        <f>+VLOOKUP(B263,[1]Cruces!S:T,2,0)</f>
        <v>5. Consultoría / Adjudicación</v>
      </c>
    </row>
    <row r="264" spans="1:48" hidden="1" x14ac:dyDescent="0.25">
      <c r="A264" s="17" t="s">
        <v>669</v>
      </c>
      <c r="B264" s="17" t="s">
        <v>68</v>
      </c>
      <c r="C264" s="17">
        <v>0</v>
      </c>
      <c r="D264" s="17">
        <v>0</v>
      </c>
      <c r="E264" s="17" t="s">
        <v>55</v>
      </c>
      <c r="F264" s="17" t="s">
        <v>81</v>
      </c>
      <c r="G264" s="17" t="s">
        <v>670</v>
      </c>
      <c r="H264" s="17">
        <v>4212798</v>
      </c>
      <c r="I264" s="17" t="s">
        <v>71</v>
      </c>
      <c r="J264" s="17" t="s">
        <v>59</v>
      </c>
      <c r="K264" s="17" t="s">
        <v>671</v>
      </c>
      <c r="L264" s="17" t="s">
        <v>85</v>
      </c>
      <c r="M264" s="17" t="s">
        <v>86</v>
      </c>
      <c r="N264" s="17" t="s">
        <v>75</v>
      </c>
      <c r="O264" s="17">
        <v>20200611</v>
      </c>
      <c r="P264" s="17">
        <v>20200911</v>
      </c>
      <c r="Q264" s="17">
        <v>3410</v>
      </c>
      <c r="R264" s="17">
        <v>27815402</v>
      </c>
      <c r="S264" s="17" t="s">
        <v>100</v>
      </c>
      <c r="T264" s="17" t="s">
        <v>63</v>
      </c>
      <c r="U264" s="17" t="s">
        <v>91</v>
      </c>
      <c r="V264" s="17">
        <f t="shared" si="78"/>
        <v>500</v>
      </c>
      <c r="W264" s="17">
        <v>500000</v>
      </c>
      <c r="X264" s="17" t="s">
        <v>64</v>
      </c>
      <c r="Y264" s="17" t="s">
        <v>136</v>
      </c>
      <c r="Z264" s="17">
        <v>20201113</v>
      </c>
      <c r="AA264" s="17" t="s">
        <v>137</v>
      </c>
      <c r="AB264" s="17">
        <v>1</v>
      </c>
      <c r="AC264" s="17" t="str">
        <f>IFERROR(VLOOKUP(A264,[1]Cruces!AJ:AK,2,0),VLOOKUP(CONCATENATE(X264,AA264),[1]Cruces!G:H,2,0))</f>
        <v>Solicitud de Obra</v>
      </c>
      <c r="AD264" s="17">
        <f t="shared" si="64"/>
        <v>11</v>
      </c>
      <c r="AE264" s="17">
        <f t="shared" si="65"/>
        <v>6</v>
      </c>
      <c r="AF264" s="17">
        <f t="shared" si="66"/>
        <v>2020</v>
      </c>
      <c r="AG264" s="17" t="str">
        <f>IFERROR(VLOOKUP(MID(A264,2,4)*1,[1]Cruces!K:L,2,0),"Verificar")</f>
        <v>Magdalena</v>
      </c>
      <c r="AH264" s="17">
        <f t="shared" ca="1" si="67"/>
        <v>167</v>
      </c>
      <c r="AI264" s="17" t="str">
        <f>IFERROR(VLOOKUP(U264,[1]Cruces!$O$1:$P$6,2,0),"Sin Orden")</f>
        <v>Resuelta</v>
      </c>
      <c r="AJ264" s="17">
        <f t="shared" si="68"/>
        <v>13</v>
      </c>
      <c r="AK264" s="17">
        <f t="shared" si="69"/>
        <v>11</v>
      </c>
      <c r="AL264" s="17">
        <f t="shared" si="70"/>
        <v>2020</v>
      </c>
      <c r="AM264" s="17">
        <f t="shared" ca="1" si="71"/>
        <v>12</v>
      </c>
      <c r="AN264" s="18" t="str">
        <f>IFERROR(VLOOKUP(R264*1,'[1]Ordenes de Servicio'!G:K,5,0),"No Cruza")</f>
        <v>No Cruza</v>
      </c>
      <c r="AO264" s="17">
        <f t="shared" ca="1" si="72"/>
        <v>155</v>
      </c>
      <c r="AP264" s="17">
        <f t="shared" si="73"/>
        <v>11</v>
      </c>
      <c r="AQ264" s="17">
        <f t="shared" si="74"/>
        <v>9</v>
      </c>
      <c r="AR264" s="17">
        <f t="shared" si="75"/>
        <v>2020</v>
      </c>
      <c r="AS264" s="17">
        <f t="shared" ca="1" si="76"/>
        <v>75</v>
      </c>
      <c r="AT264" s="17" t="str">
        <f t="shared" ca="1" si="79"/>
        <v>No</v>
      </c>
      <c r="AU264" s="17">
        <f t="shared" si="77"/>
        <v>63</v>
      </c>
      <c r="AV264" s="17" t="str">
        <f>+VLOOKUP(B264,[1]Cruces!S:T,2,0)</f>
        <v>5. Consultoría / Adjudicación</v>
      </c>
    </row>
    <row r="265" spans="1:48" hidden="1" x14ac:dyDescent="0.25">
      <c r="A265" s="17" t="s">
        <v>672</v>
      </c>
      <c r="B265" s="17" t="s">
        <v>296</v>
      </c>
      <c r="C265" s="17">
        <v>0</v>
      </c>
      <c r="D265" s="17">
        <v>0</v>
      </c>
      <c r="E265" s="17" t="s">
        <v>55</v>
      </c>
      <c r="F265" s="17" t="s">
        <v>56</v>
      </c>
      <c r="G265" s="17" t="s">
        <v>673</v>
      </c>
      <c r="H265" s="17">
        <v>0</v>
      </c>
      <c r="I265" s="17" t="s">
        <v>116</v>
      </c>
      <c r="J265" s="17" t="s">
        <v>59</v>
      </c>
      <c r="K265" s="17" t="s">
        <v>674</v>
      </c>
      <c r="L265" s="17" t="s">
        <v>299</v>
      </c>
      <c r="M265" s="17" t="s">
        <v>300</v>
      </c>
      <c r="N265" s="17" t="s">
        <v>301</v>
      </c>
      <c r="O265" s="17">
        <v>20201118</v>
      </c>
      <c r="P265" s="17">
        <v>20201119</v>
      </c>
      <c r="Q265" s="17">
        <v>1110</v>
      </c>
      <c r="R265" s="17">
        <v>28293254</v>
      </c>
      <c r="S265" s="17" t="s">
        <v>100</v>
      </c>
      <c r="T265" s="17" t="s">
        <v>63</v>
      </c>
      <c r="U265" s="17" t="s">
        <v>77</v>
      </c>
      <c r="V265" s="17">
        <f t="shared" si="78"/>
        <v>45</v>
      </c>
      <c r="W265" s="17">
        <v>45000</v>
      </c>
      <c r="X265" s="17" t="s">
        <v>64</v>
      </c>
      <c r="Y265" s="17" t="s">
        <v>296</v>
      </c>
      <c r="Z265" s="17">
        <v>20201119</v>
      </c>
      <c r="AA265" s="17" t="s">
        <v>78</v>
      </c>
      <c r="AB265" s="17">
        <v>1</v>
      </c>
      <c r="AC265" s="17" t="str">
        <f>IFERROR(VLOOKUP(A265,[1]Cruces!AJ:AK,2,0),VLOOKUP(CONCATENATE(X265,AA265),[1]Cruces!G:H,2,0))</f>
        <v>Solicitud de Obra</v>
      </c>
      <c r="AD265" s="17">
        <f t="shared" si="64"/>
        <v>18</v>
      </c>
      <c r="AE265" s="17">
        <f t="shared" si="65"/>
        <v>11</v>
      </c>
      <c r="AF265" s="17">
        <f t="shared" si="66"/>
        <v>2020</v>
      </c>
      <c r="AG265" s="17" t="str">
        <f>IFERROR(VLOOKUP(MID(A265,2,4)*1,[1]Cruces!K:L,2,0),"Verificar")</f>
        <v>Atlántico Norte</v>
      </c>
      <c r="AH265" s="17">
        <f t="shared" ca="1" si="67"/>
        <v>7</v>
      </c>
      <c r="AI265" s="17" t="str">
        <f>IFERROR(VLOOKUP(U265,[1]Cruces!$O$1:$P$6,2,0),"Sin Orden")</f>
        <v>Pendiente</v>
      </c>
      <c r="AJ265" s="17">
        <f t="shared" si="68"/>
        <v>19</v>
      </c>
      <c r="AK265" s="17">
        <f t="shared" si="69"/>
        <v>11</v>
      </c>
      <c r="AL265" s="17">
        <f t="shared" si="70"/>
        <v>2020</v>
      </c>
      <c r="AM265" s="17">
        <f t="shared" ca="1" si="71"/>
        <v>6</v>
      </c>
      <c r="AN265" s="18" t="str">
        <f>IFERROR(VLOOKUP(R265*1,'[1]Ordenes de Servicio'!G:K,5,0),"No Cruza")</f>
        <v>No Cruza</v>
      </c>
      <c r="AO265" s="17">
        <f t="shared" ca="1" si="72"/>
        <v>6</v>
      </c>
      <c r="AP265" s="17">
        <f t="shared" si="73"/>
        <v>19</v>
      </c>
      <c r="AQ265" s="17">
        <f t="shared" si="74"/>
        <v>11</v>
      </c>
      <c r="AR265" s="17">
        <f t="shared" si="75"/>
        <v>2020</v>
      </c>
      <c r="AS265" s="17">
        <f t="shared" ca="1" si="76"/>
        <v>6</v>
      </c>
      <c r="AT265" s="17" t="str">
        <f t="shared" ca="1" si="79"/>
        <v>No</v>
      </c>
      <c r="AU265" s="17">
        <f t="shared" si="77"/>
        <v>0</v>
      </c>
      <c r="AV265" s="17" t="str">
        <f>+VLOOKUP(B265,[1]Cruces!S:T,2,0)</f>
        <v>3. Evaluación Técnico Ecónomica</v>
      </c>
    </row>
    <row r="266" spans="1:48" x14ac:dyDescent="0.25">
      <c r="A266" s="17" t="s">
        <v>675</v>
      </c>
      <c r="B266" s="17" t="s">
        <v>80</v>
      </c>
      <c r="C266" s="17">
        <v>0</v>
      </c>
      <c r="D266" s="17">
        <v>0</v>
      </c>
      <c r="E266" s="17" t="s">
        <v>55</v>
      </c>
      <c r="F266" s="17" t="s">
        <v>81</v>
      </c>
      <c r="G266" s="17" t="s">
        <v>676</v>
      </c>
      <c r="H266" s="17">
        <v>3168302968</v>
      </c>
      <c r="I266" s="17" t="s">
        <v>116</v>
      </c>
      <c r="J266" s="17" t="s">
        <v>59</v>
      </c>
      <c r="K266" s="17" t="s">
        <v>677</v>
      </c>
      <c r="L266" s="17" t="s">
        <v>85</v>
      </c>
      <c r="M266" s="17" t="s">
        <v>86</v>
      </c>
      <c r="N266" s="17" t="s">
        <v>87</v>
      </c>
      <c r="O266" s="17">
        <v>20200212</v>
      </c>
      <c r="P266" s="17">
        <v>20200619</v>
      </c>
      <c r="Q266" s="17">
        <v>3410</v>
      </c>
      <c r="R266" s="17">
        <v>27284851</v>
      </c>
      <c r="S266" s="17" t="s">
        <v>76</v>
      </c>
      <c r="T266" s="17" t="s">
        <v>63</v>
      </c>
      <c r="U266" s="17" t="s">
        <v>88</v>
      </c>
      <c r="V266" s="17">
        <f t="shared" si="78"/>
        <v>75</v>
      </c>
      <c r="W266" s="17">
        <v>75000</v>
      </c>
      <c r="X266" s="17" t="s">
        <v>64</v>
      </c>
      <c r="Y266" s="17" t="s">
        <v>90</v>
      </c>
      <c r="Z266" s="17">
        <v>20200619</v>
      </c>
      <c r="AA266" s="17" t="s">
        <v>78</v>
      </c>
      <c r="AB266" s="17">
        <v>1</v>
      </c>
      <c r="AC266" s="17" t="str">
        <f>IFERROR(VLOOKUP(A266,[1]Cruces!AJ:AK,2,0),VLOOKUP(CONCATENATE(X266,AA266),[1]Cruces!G:H,2,0))</f>
        <v>Solicitud de Obra</v>
      </c>
      <c r="AD266" s="17">
        <f t="shared" si="64"/>
        <v>12</v>
      </c>
      <c r="AE266" s="17">
        <f t="shared" si="65"/>
        <v>2</v>
      </c>
      <c r="AF266" s="17">
        <f t="shared" si="66"/>
        <v>2020</v>
      </c>
      <c r="AG266" s="17" t="str">
        <f>IFERROR(VLOOKUP(MID(A266,2,4)*1,[1]Cruces!K:L,2,0),"Verificar")</f>
        <v>Magdalena</v>
      </c>
      <c r="AH266" s="17">
        <f t="shared" ca="1" si="67"/>
        <v>287</v>
      </c>
      <c r="AI266" s="17" t="str">
        <f>IFERROR(VLOOKUP(U266,[1]Cruces!$O$1:$P$6,2,0),"Sin Orden")</f>
        <v>Resuelta</v>
      </c>
      <c r="AJ266" s="17">
        <f t="shared" si="68"/>
        <v>19</v>
      </c>
      <c r="AK266" s="17">
        <f t="shared" si="69"/>
        <v>6</v>
      </c>
      <c r="AL266" s="17">
        <f t="shared" si="70"/>
        <v>2020</v>
      </c>
      <c r="AM266" s="17">
        <f t="shared" ca="1" si="71"/>
        <v>159</v>
      </c>
      <c r="AN266" s="18" t="str">
        <f>IFERROR(VLOOKUP(R266*1,'[1]Ordenes de Servicio'!G:K,5,0),"No Cruza")</f>
        <v>No Cruza</v>
      </c>
      <c r="AO266" s="17">
        <f t="shared" ca="1" si="72"/>
        <v>128</v>
      </c>
      <c r="AP266" s="17">
        <f t="shared" si="73"/>
        <v>19</v>
      </c>
      <c r="AQ266" s="17">
        <f t="shared" si="74"/>
        <v>6</v>
      </c>
      <c r="AR266" s="17">
        <f t="shared" si="75"/>
        <v>2020</v>
      </c>
      <c r="AS266" s="17">
        <f t="shared" ca="1" si="76"/>
        <v>159</v>
      </c>
      <c r="AT266" s="17" t="str">
        <f t="shared" ca="1" si="79"/>
        <v>No</v>
      </c>
      <c r="AU266" s="17">
        <f t="shared" si="77"/>
        <v>0</v>
      </c>
      <c r="AV266" s="17" t="str">
        <f>+VLOOKUP(B266,[1]Cruces!S:T,2,0)</f>
        <v>8. Puesta en Servicio</v>
      </c>
    </row>
    <row r="267" spans="1:48" hidden="1" x14ac:dyDescent="0.25">
      <c r="A267" s="17" t="s">
        <v>7361</v>
      </c>
      <c r="B267" s="17" t="s">
        <v>6595</v>
      </c>
      <c r="C267" s="17">
        <v>0</v>
      </c>
      <c r="D267" s="17">
        <v>0</v>
      </c>
      <c r="E267" s="17" t="s">
        <v>55</v>
      </c>
      <c r="F267" s="17" t="s">
        <v>5366</v>
      </c>
      <c r="G267" s="17" t="s">
        <v>7362</v>
      </c>
      <c r="H267" s="17">
        <v>3098794</v>
      </c>
      <c r="I267" s="17" t="s">
        <v>71</v>
      </c>
      <c r="J267" s="17" t="s">
        <v>59</v>
      </c>
      <c r="K267" s="17" t="s">
        <v>97</v>
      </c>
      <c r="L267" s="17" t="s">
        <v>7363</v>
      </c>
      <c r="M267" s="17" t="s">
        <v>7364</v>
      </c>
      <c r="N267" s="17" t="s">
        <v>6600</v>
      </c>
      <c r="O267" s="17">
        <v>20201106</v>
      </c>
      <c r="P267" s="17">
        <v>20201111</v>
      </c>
      <c r="Q267" s="17">
        <v>1150</v>
      </c>
      <c r="R267" s="17">
        <v>28271165</v>
      </c>
      <c r="S267" s="17" t="s">
        <v>6601</v>
      </c>
      <c r="T267" s="17" t="s">
        <v>63</v>
      </c>
      <c r="U267" s="17" t="s">
        <v>91</v>
      </c>
      <c r="V267" s="17">
        <f t="shared" si="78"/>
        <v>3</v>
      </c>
      <c r="W267" s="17">
        <v>3000</v>
      </c>
      <c r="X267" s="17" t="s">
        <v>7065</v>
      </c>
      <c r="Y267" s="17" t="s">
        <v>6595</v>
      </c>
      <c r="Z267" s="17">
        <v>20201111</v>
      </c>
      <c r="AA267" s="17" t="s">
        <v>1947</v>
      </c>
      <c r="AB267" s="17">
        <v>1</v>
      </c>
      <c r="AC267" s="17" t="str">
        <f>IFERROR(VLOOKUP(A267,[1]Cruces!AJ:AK,2,0),VLOOKUP(CONCATENATE(X267,AA267),[1]Cruces!G:H,2,0))</f>
        <v>Solicitud por BT</v>
      </c>
      <c r="AD267" s="17">
        <f t="shared" si="64"/>
        <v>6</v>
      </c>
      <c r="AE267" s="17">
        <f t="shared" si="65"/>
        <v>11</v>
      </c>
      <c r="AF267" s="17">
        <f t="shared" si="66"/>
        <v>2020</v>
      </c>
      <c r="AG267" s="17" t="str">
        <f>IFERROR(VLOOKUP(MID(A267,2,4)*1,[1]Cruces!K:L,2,0),"Verificar")</f>
        <v>Atlántico Norte</v>
      </c>
      <c r="AH267" s="17">
        <f t="shared" ca="1" si="67"/>
        <v>19</v>
      </c>
      <c r="AI267" s="17" t="str">
        <f>IFERROR(VLOOKUP(U267,[1]Cruces!$O$1:$P$6,2,0),"Sin Orden")</f>
        <v>Resuelta</v>
      </c>
      <c r="AJ267" s="17">
        <f t="shared" si="68"/>
        <v>11</v>
      </c>
      <c r="AK267" s="17">
        <f t="shared" si="69"/>
        <v>11</v>
      </c>
      <c r="AL267" s="17">
        <f t="shared" si="70"/>
        <v>2020</v>
      </c>
      <c r="AM267" s="17">
        <f t="shared" ca="1" si="71"/>
        <v>14</v>
      </c>
      <c r="AN267" s="18" t="str">
        <f>IFERROR(VLOOKUP(R267*1,'[1]Ordenes de Servicio'!G:K,5,0),"No Cruza")</f>
        <v>No Cruza</v>
      </c>
      <c r="AO267" s="17">
        <f t="shared" ca="1" si="72"/>
        <v>5</v>
      </c>
      <c r="AP267" s="17">
        <f t="shared" si="73"/>
        <v>11</v>
      </c>
      <c r="AQ267" s="17">
        <f t="shared" si="74"/>
        <v>11</v>
      </c>
      <c r="AR267" s="17">
        <f t="shared" si="75"/>
        <v>2020</v>
      </c>
      <c r="AS267" s="17">
        <f t="shared" ca="1" si="76"/>
        <v>14</v>
      </c>
      <c r="AT267" s="17" t="str">
        <f t="shared" ca="1" si="79"/>
        <v>No</v>
      </c>
      <c r="AU267" s="17">
        <f t="shared" si="77"/>
        <v>0</v>
      </c>
      <c r="AV267" s="17" t="str">
        <f>+VLOOKUP(B267,[1]Cruces!S:T,2,0)</f>
        <v>7. Ejecución en Campo OS BT</v>
      </c>
    </row>
    <row r="268" spans="1:48" hidden="1" x14ac:dyDescent="0.25">
      <c r="A268" s="17" t="s">
        <v>678</v>
      </c>
      <c r="B268" s="17" t="s">
        <v>68</v>
      </c>
      <c r="C268" s="17">
        <v>0</v>
      </c>
      <c r="D268" s="17">
        <v>0</v>
      </c>
      <c r="E268" s="17" t="s">
        <v>55</v>
      </c>
      <c r="F268" s="17" t="s">
        <v>107</v>
      </c>
      <c r="G268" s="17" t="s">
        <v>679</v>
      </c>
      <c r="H268" s="17">
        <v>3016152023</v>
      </c>
      <c r="I268" s="17" t="s">
        <v>116</v>
      </c>
      <c r="J268" s="17" t="s">
        <v>59</v>
      </c>
      <c r="K268" s="17" t="s">
        <v>97</v>
      </c>
      <c r="L268" s="17" t="s">
        <v>325</v>
      </c>
      <c r="M268" s="17" t="s">
        <v>326</v>
      </c>
      <c r="N268" s="17" t="s">
        <v>75</v>
      </c>
      <c r="O268" s="17">
        <v>20180326</v>
      </c>
      <c r="P268" s="17">
        <v>20180613</v>
      </c>
      <c r="Q268" s="17">
        <v>9510</v>
      </c>
      <c r="R268" s="17">
        <v>24924552</v>
      </c>
      <c r="S268" s="17" t="s">
        <v>100</v>
      </c>
      <c r="T268" s="17" t="s">
        <v>63</v>
      </c>
      <c r="U268" s="17" t="s">
        <v>91</v>
      </c>
      <c r="V268" s="17">
        <f t="shared" si="78"/>
        <v>75</v>
      </c>
      <c r="W268" s="17">
        <v>75000</v>
      </c>
      <c r="X268" s="17" t="s">
        <v>64</v>
      </c>
      <c r="Y268" s="17" t="s">
        <v>136</v>
      </c>
      <c r="Z268" s="17">
        <v>20180618</v>
      </c>
      <c r="AA268" s="17" t="s">
        <v>78</v>
      </c>
      <c r="AB268" s="17">
        <v>1</v>
      </c>
      <c r="AC268" s="17" t="str">
        <f>IFERROR(VLOOKUP(A268,[1]Cruces!AJ:AK,2,0),VLOOKUP(CONCATENATE(X268,AA268),[1]Cruces!G:H,2,0))</f>
        <v>Solicitud de Obra</v>
      </c>
      <c r="AD268" s="17">
        <f t="shared" si="64"/>
        <v>26</v>
      </c>
      <c r="AE268" s="17">
        <f t="shared" si="65"/>
        <v>3</v>
      </c>
      <c r="AF268" s="17">
        <f t="shared" si="66"/>
        <v>2018</v>
      </c>
      <c r="AG268" s="17" t="str">
        <f>IFERROR(VLOOKUP(MID(A268,2,4)*1,[1]Cruces!K:L,2,0),"Verificar")</f>
        <v>Atlántico Norte</v>
      </c>
      <c r="AH268" s="17">
        <f t="shared" ca="1" si="67"/>
        <v>975</v>
      </c>
      <c r="AI268" s="17" t="str">
        <f>IFERROR(VLOOKUP(U268,[1]Cruces!$O$1:$P$6,2,0),"Sin Orden")</f>
        <v>Resuelta</v>
      </c>
      <c r="AJ268" s="17">
        <f t="shared" si="68"/>
        <v>18</v>
      </c>
      <c r="AK268" s="17">
        <f t="shared" si="69"/>
        <v>6</v>
      </c>
      <c r="AL268" s="17">
        <f t="shared" si="70"/>
        <v>2018</v>
      </c>
      <c r="AM268" s="17">
        <f t="shared" ca="1" si="71"/>
        <v>891</v>
      </c>
      <c r="AN268" s="18" t="str">
        <f>IFERROR(VLOOKUP(R268*1,'[1]Ordenes de Servicio'!G:K,5,0),"No Cruza")</f>
        <v>No Cruza</v>
      </c>
      <c r="AO268" s="17">
        <f t="shared" ca="1" si="72"/>
        <v>84</v>
      </c>
      <c r="AP268" s="17">
        <f t="shared" si="73"/>
        <v>13</v>
      </c>
      <c r="AQ268" s="17">
        <f t="shared" si="74"/>
        <v>6</v>
      </c>
      <c r="AR268" s="17">
        <f t="shared" si="75"/>
        <v>2018</v>
      </c>
      <c r="AS268" s="17">
        <f t="shared" ca="1" si="76"/>
        <v>896</v>
      </c>
      <c r="AT268" s="17" t="str">
        <f t="shared" ca="1" si="79"/>
        <v>Si</v>
      </c>
      <c r="AU268" s="17">
        <f t="shared" si="77"/>
        <v>5</v>
      </c>
      <c r="AV268" s="17" t="str">
        <f>+VLOOKUP(B268,[1]Cruces!S:T,2,0)</f>
        <v>5. Consultoría / Adjudicación</v>
      </c>
    </row>
    <row r="269" spans="1:48" hidden="1" x14ac:dyDescent="0.25">
      <c r="A269" s="17" t="s">
        <v>7365</v>
      </c>
      <c r="B269" s="17" t="s">
        <v>6595</v>
      </c>
      <c r="C269" s="17">
        <v>0</v>
      </c>
      <c r="D269" s="17">
        <v>0</v>
      </c>
      <c r="E269" s="17" t="s">
        <v>55</v>
      </c>
      <c r="F269" s="17" t="s">
        <v>3386</v>
      </c>
      <c r="G269" s="17" t="s">
        <v>7366</v>
      </c>
      <c r="H269" s="17">
        <v>3008016584</v>
      </c>
      <c r="I269" s="17" t="s">
        <v>116</v>
      </c>
      <c r="J269" s="17" t="s">
        <v>59</v>
      </c>
      <c r="K269" s="17" t="s">
        <v>7367</v>
      </c>
      <c r="L269" s="17" t="s">
        <v>7303</v>
      </c>
      <c r="M269" s="17" t="s">
        <v>7304</v>
      </c>
      <c r="N269" s="17" t="s">
        <v>6600</v>
      </c>
      <c r="O269" s="17">
        <v>20200302</v>
      </c>
      <c r="P269" s="17">
        <v>20200314</v>
      </c>
      <c r="Q269" s="17">
        <v>1110</v>
      </c>
      <c r="R269" s="17">
        <v>27223631</v>
      </c>
      <c r="S269" s="17" t="s">
        <v>6601</v>
      </c>
      <c r="T269" s="17" t="s">
        <v>63</v>
      </c>
      <c r="U269" s="17" t="s">
        <v>91</v>
      </c>
      <c r="V269" s="17">
        <f t="shared" si="78"/>
        <v>3</v>
      </c>
      <c r="W269" s="17">
        <v>3000</v>
      </c>
      <c r="X269" s="17" t="s">
        <v>7065</v>
      </c>
      <c r="Y269" s="17" t="s">
        <v>6595</v>
      </c>
      <c r="Z269" s="17">
        <v>20200314</v>
      </c>
      <c r="AA269" s="17" t="s">
        <v>1947</v>
      </c>
      <c r="AB269" s="17">
        <v>1</v>
      </c>
      <c r="AC269" s="17" t="str">
        <f>IFERROR(VLOOKUP(A269,[1]Cruces!AJ:AK,2,0),VLOOKUP(CONCATENATE(X269,AA269),[1]Cruces!G:H,2,0))</f>
        <v>Solicitud por BT</v>
      </c>
      <c r="AD269" s="17">
        <f t="shared" si="64"/>
        <v>2</v>
      </c>
      <c r="AE269" s="17">
        <f t="shared" si="65"/>
        <v>3</v>
      </c>
      <c r="AF269" s="17">
        <f t="shared" si="66"/>
        <v>2020</v>
      </c>
      <c r="AG269" s="17" t="str">
        <f>IFERROR(VLOOKUP(MID(A269,2,4)*1,[1]Cruces!K:L,2,0),"Verificar")</f>
        <v>Atlántico Norte</v>
      </c>
      <c r="AH269" s="17">
        <f t="shared" ca="1" si="67"/>
        <v>268</v>
      </c>
      <c r="AI269" s="17" t="str">
        <f>IFERROR(VLOOKUP(U269,[1]Cruces!$O$1:$P$6,2,0),"Sin Orden")</f>
        <v>Resuelta</v>
      </c>
      <c r="AJ269" s="17">
        <f t="shared" si="68"/>
        <v>14</v>
      </c>
      <c r="AK269" s="17">
        <f t="shared" si="69"/>
        <v>3</v>
      </c>
      <c r="AL269" s="17">
        <f t="shared" si="70"/>
        <v>2020</v>
      </c>
      <c r="AM269" s="17">
        <f t="shared" ca="1" si="71"/>
        <v>256</v>
      </c>
      <c r="AN269" s="18" t="str">
        <f>IFERROR(VLOOKUP(R269*1,'[1]Ordenes de Servicio'!G:K,5,0),"No Cruza")</f>
        <v>No Cruza</v>
      </c>
      <c r="AO269" s="17">
        <f t="shared" ca="1" si="72"/>
        <v>12</v>
      </c>
      <c r="AP269" s="17">
        <f t="shared" si="73"/>
        <v>14</v>
      </c>
      <c r="AQ269" s="17">
        <f t="shared" si="74"/>
        <v>3</v>
      </c>
      <c r="AR269" s="17">
        <f t="shared" si="75"/>
        <v>2020</v>
      </c>
      <c r="AS269" s="17">
        <f t="shared" ca="1" si="76"/>
        <v>256</v>
      </c>
      <c r="AT269" s="17" t="str">
        <f t="shared" ca="1" si="79"/>
        <v>No</v>
      </c>
      <c r="AU269" s="17">
        <f t="shared" si="77"/>
        <v>0</v>
      </c>
      <c r="AV269" s="17" t="str">
        <f>+VLOOKUP(B269,[1]Cruces!S:T,2,0)</f>
        <v>7. Ejecución en Campo OS BT</v>
      </c>
    </row>
    <row r="270" spans="1:48" hidden="1" x14ac:dyDescent="0.25">
      <c r="A270" s="17" t="s">
        <v>680</v>
      </c>
      <c r="B270" s="17" t="s">
        <v>68</v>
      </c>
      <c r="C270" s="17">
        <v>0</v>
      </c>
      <c r="D270" s="17">
        <v>0</v>
      </c>
      <c r="E270" s="17" t="s">
        <v>55</v>
      </c>
      <c r="F270" s="17" t="s">
        <v>120</v>
      </c>
      <c r="G270" s="17" t="s">
        <v>681</v>
      </c>
      <c r="H270" s="17">
        <v>0</v>
      </c>
      <c r="I270" s="17" t="s">
        <v>116</v>
      </c>
      <c r="J270" s="17" t="s">
        <v>59</v>
      </c>
      <c r="K270" s="17" t="s">
        <v>97</v>
      </c>
      <c r="L270" s="17" t="s">
        <v>122</v>
      </c>
      <c r="M270" s="17" t="s">
        <v>123</v>
      </c>
      <c r="N270" s="17" t="s">
        <v>75</v>
      </c>
      <c r="O270" s="17">
        <v>20180201</v>
      </c>
      <c r="P270" s="17">
        <v>20180222</v>
      </c>
      <c r="Q270" s="17">
        <v>9350</v>
      </c>
      <c r="R270" s="17">
        <v>24759006</v>
      </c>
      <c r="S270" s="17" t="s">
        <v>100</v>
      </c>
      <c r="T270" s="17" t="s">
        <v>63</v>
      </c>
      <c r="U270" s="17" t="s">
        <v>91</v>
      </c>
      <c r="V270" s="17">
        <f t="shared" si="78"/>
        <v>75</v>
      </c>
      <c r="W270" s="17">
        <v>75000</v>
      </c>
      <c r="X270" s="17" t="s">
        <v>64</v>
      </c>
      <c r="Y270" s="17" t="s">
        <v>68</v>
      </c>
      <c r="Z270" s="17">
        <v>20180222</v>
      </c>
      <c r="AA270" s="17" t="s">
        <v>78</v>
      </c>
      <c r="AB270" s="17">
        <v>1</v>
      </c>
      <c r="AC270" s="17" t="str">
        <f>IFERROR(VLOOKUP(A270,[1]Cruces!AJ:AK,2,0),VLOOKUP(CONCATENATE(X270,AA270),[1]Cruces!G:H,2,0))</f>
        <v>Solicitud de Obra</v>
      </c>
      <c r="AD270" s="17">
        <f t="shared" si="64"/>
        <v>1</v>
      </c>
      <c r="AE270" s="17">
        <f t="shared" si="65"/>
        <v>2</v>
      </c>
      <c r="AF270" s="17">
        <f t="shared" si="66"/>
        <v>2018</v>
      </c>
      <c r="AG270" s="17" t="str">
        <f>IFERROR(VLOOKUP(MID(A270,2,4)*1,[1]Cruces!K:L,2,0),"Verificar")</f>
        <v>Magdalena</v>
      </c>
      <c r="AH270" s="17">
        <f t="shared" ca="1" si="67"/>
        <v>1028</v>
      </c>
      <c r="AI270" s="17" t="str">
        <f>IFERROR(VLOOKUP(U270,[1]Cruces!$O$1:$P$6,2,0),"Sin Orden")</f>
        <v>Resuelta</v>
      </c>
      <c r="AJ270" s="17">
        <f t="shared" si="68"/>
        <v>22</v>
      </c>
      <c r="AK270" s="17">
        <f t="shared" si="69"/>
        <v>2</v>
      </c>
      <c r="AL270" s="17">
        <f t="shared" si="70"/>
        <v>2018</v>
      </c>
      <c r="AM270" s="17">
        <f t="shared" ca="1" si="71"/>
        <v>1007</v>
      </c>
      <c r="AN270" s="18" t="str">
        <f>IFERROR(VLOOKUP(R270*1,'[1]Ordenes de Servicio'!G:K,5,0),"No Cruza")</f>
        <v>No Cruza</v>
      </c>
      <c r="AO270" s="17">
        <f t="shared" ca="1" si="72"/>
        <v>21</v>
      </c>
      <c r="AP270" s="17">
        <f t="shared" si="73"/>
        <v>22</v>
      </c>
      <c r="AQ270" s="17">
        <f t="shared" si="74"/>
        <v>2</v>
      </c>
      <c r="AR270" s="17">
        <f t="shared" si="75"/>
        <v>2018</v>
      </c>
      <c r="AS270" s="17">
        <f t="shared" ca="1" si="76"/>
        <v>1007</v>
      </c>
      <c r="AT270" s="17" t="str">
        <f t="shared" ca="1" si="79"/>
        <v>Si</v>
      </c>
      <c r="AU270" s="17">
        <f t="shared" si="77"/>
        <v>0</v>
      </c>
      <c r="AV270" s="17" t="str">
        <f>+VLOOKUP(B270,[1]Cruces!S:T,2,0)</f>
        <v>5. Consultoría / Adjudicación</v>
      </c>
    </row>
    <row r="271" spans="1:48" hidden="1" x14ac:dyDescent="0.25">
      <c r="A271" s="17" t="s">
        <v>7368</v>
      </c>
      <c r="B271" s="17" t="s">
        <v>569</v>
      </c>
      <c r="C271" s="17">
        <v>0</v>
      </c>
      <c r="D271" s="17">
        <v>0</v>
      </c>
      <c r="E271" s="17" t="s">
        <v>55</v>
      </c>
      <c r="F271" s="17" t="s">
        <v>7098</v>
      </c>
      <c r="G271" s="17" t="s">
        <v>7369</v>
      </c>
      <c r="H271" s="17">
        <v>3146453005</v>
      </c>
      <c r="I271" s="17" t="s">
        <v>71</v>
      </c>
      <c r="J271" s="17" t="s">
        <v>59</v>
      </c>
      <c r="K271" s="17" t="s">
        <v>7370</v>
      </c>
      <c r="L271" s="17" t="s">
        <v>7371</v>
      </c>
      <c r="M271" s="17" t="s">
        <v>7372</v>
      </c>
      <c r="N271" s="17" t="s">
        <v>572</v>
      </c>
      <c r="O271" s="17">
        <v>20201116</v>
      </c>
      <c r="P271" s="17">
        <v>20201116</v>
      </c>
      <c r="Q271" s="17">
        <v>9343</v>
      </c>
      <c r="R271" s="17">
        <v>0</v>
      </c>
      <c r="S271" s="17"/>
      <c r="T271" s="17" t="s">
        <v>63</v>
      </c>
      <c r="U271" s="17"/>
      <c r="V271" s="17">
        <f t="shared" si="78"/>
        <v>2</v>
      </c>
      <c r="W271" s="17">
        <v>2000</v>
      </c>
      <c r="X271" s="17" t="s">
        <v>7065</v>
      </c>
      <c r="Y271" s="17" t="s">
        <v>569</v>
      </c>
      <c r="Z271" s="17">
        <v>20201116</v>
      </c>
      <c r="AA271" s="17" t="s">
        <v>1947</v>
      </c>
      <c r="AB271" s="17">
        <v>1</v>
      </c>
      <c r="AC271" s="17" t="str">
        <f>IFERROR(VLOOKUP(A271,[1]Cruces!AJ:AK,2,0),VLOOKUP(CONCATENATE(X271,AA271),[1]Cruces!G:H,2,0))</f>
        <v>Solicitud por BT</v>
      </c>
      <c r="AD271" s="17">
        <f t="shared" si="64"/>
        <v>16</v>
      </c>
      <c r="AE271" s="17">
        <f t="shared" si="65"/>
        <v>11</v>
      </c>
      <c r="AF271" s="17">
        <f t="shared" si="66"/>
        <v>2020</v>
      </c>
      <c r="AG271" s="17" t="str">
        <f>IFERROR(VLOOKUP(MID(A271,2,4)*1,[1]Cruces!K:L,2,0),"Verificar")</f>
        <v>Magdalena</v>
      </c>
      <c r="AH271" s="17">
        <f t="shared" ca="1" si="67"/>
        <v>9</v>
      </c>
      <c r="AI271" s="17" t="str">
        <f>IFERROR(VLOOKUP(U271,[1]Cruces!$O$1:$P$6,2,0),"Sin Orden")</f>
        <v>Sin Orden</v>
      </c>
      <c r="AJ271" s="17">
        <f t="shared" si="68"/>
        <v>16</v>
      </c>
      <c r="AK271" s="17">
        <f t="shared" si="69"/>
        <v>11</v>
      </c>
      <c r="AL271" s="17">
        <f t="shared" si="70"/>
        <v>2020</v>
      </c>
      <c r="AM271" s="17">
        <f t="shared" ca="1" si="71"/>
        <v>9</v>
      </c>
      <c r="AN271" s="18" t="str">
        <f>IFERROR(VLOOKUP(R271*1,'[1]Ordenes de Servicio'!G:K,5,0),"No Cruza")</f>
        <v>No Cruza</v>
      </c>
      <c r="AO271" s="17">
        <f t="shared" ca="1" si="72"/>
        <v>9</v>
      </c>
      <c r="AP271" s="17">
        <f t="shared" si="73"/>
        <v>16</v>
      </c>
      <c r="AQ271" s="17">
        <f t="shared" si="74"/>
        <v>11</v>
      </c>
      <c r="AR271" s="17">
        <f t="shared" si="75"/>
        <v>2020</v>
      </c>
      <c r="AS271" s="17">
        <f t="shared" ca="1" si="76"/>
        <v>9</v>
      </c>
      <c r="AT271" s="17" t="str">
        <f t="shared" ca="1" si="79"/>
        <v>No</v>
      </c>
      <c r="AU271" s="17">
        <f t="shared" si="77"/>
        <v>0</v>
      </c>
      <c r="AV271" s="17" t="str">
        <f>+VLOOKUP(B271,[1]Cruces!S:T,2,0)</f>
        <v>1. Solicitud</v>
      </c>
    </row>
    <row r="272" spans="1:48" hidden="1" x14ac:dyDescent="0.25">
      <c r="A272" s="17" t="s">
        <v>7373</v>
      </c>
      <c r="B272" s="17" t="s">
        <v>6595</v>
      </c>
      <c r="C272" s="17">
        <v>2963811</v>
      </c>
      <c r="D272" s="17">
        <v>20149308</v>
      </c>
      <c r="E272" s="17" t="s">
        <v>93</v>
      </c>
      <c r="F272" s="17" t="s">
        <v>7098</v>
      </c>
      <c r="G272" s="17" t="s">
        <v>7374</v>
      </c>
      <c r="H272" s="17" t="s">
        <v>7375</v>
      </c>
      <c r="I272" s="17" t="s">
        <v>71</v>
      </c>
      <c r="J272" s="17" t="s">
        <v>7376</v>
      </c>
      <c r="K272" s="17" t="s">
        <v>97</v>
      </c>
      <c r="L272" s="17" t="s">
        <v>7238</v>
      </c>
      <c r="M272" s="17" t="s">
        <v>7239</v>
      </c>
      <c r="N272" s="17" t="s">
        <v>6600</v>
      </c>
      <c r="O272" s="17">
        <v>20200610</v>
      </c>
      <c r="P272" s="17">
        <v>20200627</v>
      </c>
      <c r="Q272" s="17">
        <v>1110</v>
      </c>
      <c r="R272" s="17">
        <v>27616148</v>
      </c>
      <c r="S272" s="17" t="s">
        <v>7072</v>
      </c>
      <c r="T272" s="17" t="s">
        <v>63</v>
      </c>
      <c r="U272" s="17" t="s">
        <v>91</v>
      </c>
      <c r="V272" s="17">
        <f t="shared" si="78"/>
        <v>3</v>
      </c>
      <c r="W272" s="17">
        <v>3000</v>
      </c>
      <c r="X272" s="17" t="s">
        <v>89</v>
      </c>
      <c r="Y272" s="17" t="s">
        <v>6595</v>
      </c>
      <c r="Z272" s="17">
        <v>20200627</v>
      </c>
      <c r="AA272" s="17" t="s">
        <v>1947</v>
      </c>
      <c r="AB272" s="17">
        <v>1</v>
      </c>
      <c r="AC272" s="17" t="str">
        <f>IFERROR(VLOOKUP(A272,[1]Cruces!AJ:AK,2,0),VLOOKUP(CONCATENATE(X272,AA272),[1]Cruces!G:H,2,0))</f>
        <v>Solicitud por BT</v>
      </c>
      <c r="AD272" s="17">
        <f t="shared" si="64"/>
        <v>10</v>
      </c>
      <c r="AE272" s="17">
        <f t="shared" si="65"/>
        <v>6</v>
      </c>
      <c r="AF272" s="17">
        <f t="shared" si="66"/>
        <v>2020</v>
      </c>
      <c r="AG272" s="17" t="str">
        <f>IFERROR(VLOOKUP(MID(A272,2,4)*1,[1]Cruces!K:L,2,0),"Verificar")</f>
        <v>Atlántico Norte</v>
      </c>
      <c r="AH272" s="17">
        <f t="shared" ca="1" si="67"/>
        <v>168</v>
      </c>
      <c r="AI272" s="17" t="str">
        <f>IFERROR(VLOOKUP(U272,[1]Cruces!$O$1:$P$6,2,0),"Sin Orden")</f>
        <v>Resuelta</v>
      </c>
      <c r="AJ272" s="17">
        <f t="shared" si="68"/>
        <v>27</v>
      </c>
      <c r="AK272" s="17">
        <f t="shared" si="69"/>
        <v>6</v>
      </c>
      <c r="AL272" s="17">
        <f t="shared" si="70"/>
        <v>2020</v>
      </c>
      <c r="AM272" s="17">
        <f t="shared" ca="1" si="71"/>
        <v>151</v>
      </c>
      <c r="AN272" s="18" t="str">
        <f>IFERROR(VLOOKUP(R272*1,'[1]Ordenes de Servicio'!G:K,5,0),"No Cruza")</f>
        <v>No Cruza</v>
      </c>
      <c r="AO272" s="17">
        <f t="shared" ca="1" si="72"/>
        <v>17</v>
      </c>
      <c r="AP272" s="17">
        <f t="shared" si="73"/>
        <v>27</v>
      </c>
      <c r="AQ272" s="17">
        <f t="shared" si="74"/>
        <v>6</v>
      </c>
      <c r="AR272" s="17">
        <f t="shared" si="75"/>
        <v>2020</v>
      </c>
      <c r="AS272" s="17">
        <f t="shared" ca="1" si="76"/>
        <v>151</v>
      </c>
      <c r="AT272" s="17" t="str">
        <f t="shared" ca="1" si="79"/>
        <v>No</v>
      </c>
      <c r="AU272" s="17">
        <f t="shared" si="77"/>
        <v>0</v>
      </c>
      <c r="AV272" s="17" t="str">
        <f>+VLOOKUP(B272,[1]Cruces!S:T,2,0)</f>
        <v>7. Ejecución en Campo OS BT</v>
      </c>
    </row>
    <row r="273" spans="1:48" hidden="1" x14ac:dyDescent="0.25">
      <c r="A273" s="17" t="s">
        <v>684</v>
      </c>
      <c r="B273" s="17" t="s">
        <v>244</v>
      </c>
      <c r="C273" s="17">
        <v>2092440</v>
      </c>
      <c r="D273" s="17">
        <v>0</v>
      </c>
      <c r="E273" s="17" t="s">
        <v>55</v>
      </c>
      <c r="F273" s="17" t="s">
        <v>107</v>
      </c>
      <c r="G273" s="17" t="s">
        <v>685</v>
      </c>
      <c r="H273" s="17">
        <v>3205741943</v>
      </c>
      <c r="I273" s="17" t="s">
        <v>71</v>
      </c>
      <c r="J273" s="17" t="s">
        <v>59</v>
      </c>
      <c r="K273" s="17" t="s">
        <v>97</v>
      </c>
      <c r="L273" s="17" t="s">
        <v>325</v>
      </c>
      <c r="M273" s="17" t="s">
        <v>326</v>
      </c>
      <c r="N273" s="17" t="s">
        <v>247</v>
      </c>
      <c r="O273" s="17">
        <v>20180322</v>
      </c>
      <c r="P273" s="17">
        <v>20181115</v>
      </c>
      <c r="Q273" s="17">
        <v>1170</v>
      </c>
      <c r="R273" s="17">
        <v>25236412</v>
      </c>
      <c r="S273" s="17" t="s">
        <v>76</v>
      </c>
      <c r="T273" s="17" t="s">
        <v>63</v>
      </c>
      <c r="U273" s="17" t="s">
        <v>91</v>
      </c>
      <c r="V273" s="17">
        <f t="shared" si="78"/>
        <v>75</v>
      </c>
      <c r="W273" s="17">
        <v>75000</v>
      </c>
      <c r="X273" s="17" t="s">
        <v>89</v>
      </c>
      <c r="Y273" s="17" t="s">
        <v>248</v>
      </c>
      <c r="Z273" s="17">
        <v>20181115</v>
      </c>
      <c r="AA273" s="17" t="s">
        <v>101</v>
      </c>
      <c r="AB273" s="17">
        <v>1</v>
      </c>
      <c r="AC273" s="17" t="str">
        <f>IFERROR(VLOOKUP(A273,[1]Cruces!AJ:AK,2,0),VLOOKUP(CONCATENATE(X273,AA273),[1]Cruces!G:H,2,0))</f>
        <v>Solicitud de Obra</v>
      </c>
      <c r="AD273" s="17">
        <f t="shared" si="64"/>
        <v>22</v>
      </c>
      <c r="AE273" s="17">
        <f t="shared" si="65"/>
        <v>3</v>
      </c>
      <c r="AF273" s="17">
        <f t="shared" si="66"/>
        <v>2018</v>
      </c>
      <c r="AG273" s="17" t="str">
        <f>IFERROR(VLOOKUP(MID(A273,2,4)*1,[1]Cruces!K:L,2,0),"Verificar")</f>
        <v>Atlántico Norte</v>
      </c>
      <c r="AH273" s="17">
        <f t="shared" ca="1" si="67"/>
        <v>979</v>
      </c>
      <c r="AI273" s="17" t="str">
        <f>IFERROR(VLOOKUP(U273,[1]Cruces!$O$1:$P$6,2,0),"Sin Orden")</f>
        <v>Resuelta</v>
      </c>
      <c r="AJ273" s="17">
        <f t="shared" si="68"/>
        <v>15</v>
      </c>
      <c r="AK273" s="17">
        <f t="shared" si="69"/>
        <v>11</v>
      </c>
      <c r="AL273" s="17">
        <f t="shared" si="70"/>
        <v>2018</v>
      </c>
      <c r="AM273" s="17">
        <f t="shared" ca="1" si="71"/>
        <v>741</v>
      </c>
      <c r="AN273" s="18" t="str">
        <f>IFERROR(VLOOKUP(R273*1,'[1]Ordenes de Servicio'!G:K,5,0),"No Cruza")</f>
        <v>No Cruza</v>
      </c>
      <c r="AO273" s="17">
        <f t="shared" ca="1" si="72"/>
        <v>238</v>
      </c>
      <c r="AP273" s="17">
        <f t="shared" si="73"/>
        <v>15</v>
      </c>
      <c r="AQ273" s="17">
        <f t="shared" si="74"/>
        <v>11</v>
      </c>
      <c r="AR273" s="17">
        <f t="shared" si="75"/>
        <v>2018</v>
      </c>
      <c r="AS273" s="17">
        <f t="shared" ca="1" si="76"/>
        <v>741</v>
      </c>
      <c r="AT273" s="17" t="str">
        <f t="shared" ca="1" si="79"/>
        <v>Si</v>
      </c>
      <c r="AU273" s="17">
        <f t="shared" si="77"/>
        <v>0</v>
      </c>
      <c r="AV273" s="17" t="str">
        <f>+VLOOKUP(B273,[1]Cruces!S:T,2,0)</f>
        <v>6. Ejecución y Seguimiento de Obra</v>
      </c>
    </row>
    <row r="274" spans="1:48" hidden="1" x14ac:dyDescent="0.25">
      <c r="A274" s="17" t="s">
        <v>686</v>
      </c>
      <c r="B274" s="17" t="s">
        <v>54</v>
      </c>
      <c r="C274" s="17">
        <v>0</v>
      </c>
      <c r="D274" s="17">
        <v>0</v>
      </c>
      <c r="E274" s="17" t="s">
        <v>55</v>
      </c>
      <c r="F274" s="17" t="s">
        <v>126</v>
      </c>
      <c r="G274" s="17" t="s">
        <v>687</v>
      </c>
      <c r="H274" s="17">
        <v>0</v>
      </c>
      <c r="I274" s="17" t="s">
        <v>83</v>
      </c>
      <c r="J274" s="17" t="s">
        <v>59</v>
      </c>
      <c r="K274" s="17" t="s">
        <v>688</v>
      </c>
      <c r="L274" s="17" t="s">
        <v>129</v>
      </c>
      <c r="M274" s="17" t="s">
        <v>130</v>
      </c>
      <c r="N274" s="17" t="s">
        <v>62</v>
      </c>
      <c r="O274" s="17">
        <v>20200416</v>
      </c>
      <c r="P274" s="17">
        <v>20200422</v>
      </c>
      <c r="Q274" s="17">
        <v>9332</v>
      </c>
      <c r="R274" s="17">
        <v>27327857</v>
      </c>
      <c r="S274" s="17" t="s">
        <v>100</v>
      </c>
      <c r="T274" s="17" t="s">
        <v>63</v>
      </c>
      <c r="U274" s="17" t="s">
        <v>91</v>
      </c>
      <c r="V274" s="17">
        <f t="shared" si="78"/>
        <v>200</v>
      </c>
      <c r="W274" s="17">
        <v>200000</v>
      </c>
      <c r="X274" s="17" t="s">
        <v>64</v>
      </c>
      <c r="Y274" s="17" t="s">
        <v>65</v>
      </c>
      <c r="Z274" s="17">
        <v>20200422</v>
      </c>
      <c r="AA274" s="17" t="s">
        <v>176</v>
      </c>
      <c r="AB274" s="17">
        <v>1</v>
      </c>
      <c r="AC274" s="17" t="str">
        <f>IFERROR(VLOOKUP(A274,[1]Cruces!AJ:AK,2,0),VLOOKUP(CONCATENATE(X274,AA274),[1]Cruces!G:H,2,0))</f>
        <v>Solicitud de Obra</v>
      </c>
      <c r="AD274" s="17">
        <f t="shared" si="64"/>
        <v>16</v>
      </c>
      <c r="AE274" s="17">
        <f t="shared" si="65"/>
        <v>4</v>
      </c>
      <c r="AF274" s="17">
        <f t="shared" si="66"/>
        <v>2020</v>
      </c>
      <c r="AG274" s="17" t="str">
        <f>IFERROR(VLOOKUP(MID(A274,2,4)*1,[1]Cruces!K:L,2,0),"Verificar")</f>
        <v>Guajira</v>
      </c>
      <c r="AH274" s="17">
        <f t="shared" ca="1" si="67"/>
        <v>223</v>
      </c>
      <c r="AI274" s="17" t="str">
        <f>IFERROR(VLOOKUP(U274,[1]Cruces!$O$1:$P$6,2,0),"Sin Orden")</f>
        <v>Resuelta</v>
      </c>
      <c r="AJ274" s="17">
        <f t="shared" si="68"/>
        <v>22</v>
      </c>
      <c r="AK274" s="17">
        <f t="shared" si="69"/>
        <v>4</v>
      </c>
      <c r="AL274" s="17">
        <f t="shared" si="70"/>
        <v>2020</v>
      </c>
      <c r="AM274" s="17">
        <f t="shared" ca="1" si="71"/>
        <v>217</v>
      </c>
      <c r="AN274" s="18" t="str">
        <f>IFERROR(VLOOKUP(R274*1,'[1]Ordenes de Servicio'!G:K,5,0),"No Cruza")</f>
        <v>No Cruza</v>
      </c>
      <c r="AO274" s="17">
        <f t="shared" ca="1" si="72"/>
        <v>6</v>
      </c>
      <c r="AP274" s="17">
        <f t="shared" si="73"/>
        <v>22</v>
      </c>
      <c r="AQ274" s="17">
        <f t="shared" si="74"/>
        <v>4</v>
      </c>
      <c r="AR274" s="17">
        <f t="shared" si="75"/>
        <v>2020</v>
      </c>
      <c r="AS274" s="17">
        <f t="shared" ca="1" si="76"/>
        <v>217</v>
      </c>
      <c r="AT274" s="17" t="str">
        <f t="shared" ca="1" si="79"/>
        <v>No</v>
      </c>
      <c r="AU274" s="17">
        <f t="shared" si="77"/>
        <v>0</v>
      </c>
      <c r="AV274" s="17" t="str">
        <f>+VLOOKUP(B274,[1]Cruces!S:T,2,0)</f>
        <v>4. Presupuesto de Obra</v>
      </c>
    </row>
    <row r="275" spans="1:48" hidden="1" x14ac:dyDescent="0.25">
      <c r="A275" s="17" t="s">
        <v>689</v>
      </c>
      <c r="B275" s="17" t="s">
        <v>68</v>
      </c>
      <c r="C275" s="17">
        <v>0</v>
      </c>
      <c r="D275" s="17">
        <v>0</v>
      </c>
      <c r="E275" s="17" t="s">
        <v>55</v>
      </c>
      <c r="F275" s="17" t="s">
        <v>232</v>
      </c>
      <c r="G275" s="17" t="s">
        <v>690</v>
      </c>
      <c r="H275" s="17">
        <v>0</v>
      </c>
      <c r="I275" s="17" t="s">
        <v>71</v>
      </c>
      <c r="J275" s="17" t="s">
        <v>59</v>
      </c>
      <c r="K275" s="17" t="s">
        <v>691</v>
      </c>
      <c r="L275" s="17" t="s">
        <v>280</v>
      </c>
      <c r="M275" s="17" t="s">
        <v>281</v>
      </c>
      <c r="N275" s="17" t="s">
        <v>75</v>
      </c>
      <c r="O275" s="17">
        <v>20190320</v>
      </c>
      <c r="P275" s="17">
        <v>20190626</v>
      </c>
      <c r="Q275" s="17">
        <v>7541</v>
      </c>
      <c r="R275" s="17">
        <v>26135439</v>
      </c>
      <c r="S275" s="17" t="s">
        <v>100</v>
      </c>
      <c r="T275" s="17" t="s">
        <v>63</v>
      </c>
      <c r="U275" s="17" t="s">
        <v>91</v>
      </c>
      <c r="V275" s="17">
        <f t="shared" si="78"/>
        <v>20</v>
      </c>
      <c r="W275" s="17">
        <v>20000</v>
      </c>
      <c r="X275" s="17" t="s">
        <v>64</v>
      </c>
      <c r="Y275" s="17" t="s">
        <v>150</v>
      </c>
      <c r="Z275" s="17">
        <v>20191018</v>
      </c>
      <c r="AA275" s="17" t="s">
        <v>176</v>
      </c>
      <c r="AB275" s="17">
        <v>1</v>
      </c>
      <c r="AC275" s="17" t="str">
        <f>IFERROR(VLOOKUP(A275,[1]Cruces!AJ:AK,2,0),VLOOKUP(CONCATENATE(X275,AA275),[1]Cruces!G:H,2,0))</f>
        <v>Solicitud de Obra</v>
      </c>
      <c r="AD275" s="17">
        <f t="shared" si="64"/>
        <v>20</v>
      </c>
      <c r="AE275" s="17">
        <f t="shared" si="65"/>
        <v>3</v>
      </c>
      <c r="AF275" s="17">
        <f t="shared" si="66"/>
        <v>2019</v>
      </c>
      <c r="AG275" s="17" t="str">
        <f>IFERROR(VLOOKUP(MID(A275,2,4)*1,[1]Cruces!K:L,2,0),"Verificar")</f>
        <v>Atlántico Sur</v>
      </c>
      <c r="AH275" s="17">
        <f t="shared" ca="1" si="67"/>
        <v>616</v>
      </c>
      <c r="AI275" s="17" t="str">
        <f>IFERROR(VLOOKUP(U275,[1]Cruces!$O$1:$P$6,2,0),"Sin Orden")</f>
        <v>Resuelta</v>
      </c>
      <c r="AJ275" s="17">
        <f t="shared" si="68"/>
        <v>18</v>
      </c>
      <c r="AK275" s="17">
        <f t="shared" si="69"/>
        <v>10</v>
      </c>
      <c r="AL275" s="17">
        <f t="shared" si="70"/>
        <v>2019</v>
      </c>
      <c r="AM275" s="17">
        <f t="shared" ca="1" si="71"/>
        <v>404</v>
      </c>
      <c r="AN275" s="18" t="str">
        <f>IFERROR(VLOOKUP(R275*1,'[1]Ordenes de Servicio'!G:K,5,0),"No Cruza")</f>
        <v>No Cruza</v>
      </c>
      <c r="AO275" s="17">
        <f t="shared" ca="1" si="72"/>
        <v>212</v>
      </c>
      <c r="AP275" s="17">
        <f t="shared" si="73"/>
        <v>26</v>
      </c>
      <c r="AQ275" s="17">
        <f t="shared" si="74"/>
        <v>6</v>
      </c>
      <c r="AR275" s="17">
        <f t="shared" si="75"/>
        <v>2019</v>
      </c>
      <c r="AS275" s="17">
        <f t="shared" ca="1" si="76"/>
        <v>518</v>
      </c>
      <c r="AT275" s="17" t="str">
        <f t="shared" ca="1" si="79"/>
        <v>Si</v>
      </c>
      <c r="AU275" s="17">
        <f t="shared" si="77"/>
        <v>114</v>
      </c>
      <c r="AV275" s="17" t="str">
        <f>+VLOOKUP(B275,[1]Cruces!S:T,2,0)</f>
        <v>5. Consultoría / Adjudicación</v>
      </c>
    </row>
    <row r="276" spans="1:48" hidden="1" x14ac:dyDescent="0.25">
      <c r="A276" s="17" t="s">
        <v>7377</v>
      </c>
      <c r="B276" s="17" t="s">
        <v>1943</v>
      </c>
      <c r="C276" s="17">
        <v>1119226</v>
      </c>
      <c r="D276" s="17">
        <v>10035823</v>
      </c>
      <c r="E276" s="17" t="s">
        <v>93</v>
      </c>
      <c r="F276" s="17" t="s">
        <v>932</v>
      </c>
      <c r="G276" s="17" t="s">
        <v>7378</v>
      </c>
      <c r="H276" s="17">
        <v>3178409627</v>
      </c>
      <c r="I276" s="17" t="s">
        <v>71</v>
      </c>
      <c r="J276" s="17" t="s">
        <v>7379</v>
      </c>
      <c r="K276" s="17" t="s">
        <v>97</v>
      </c>
      <c r="L276" s="17" t="s">
        <v>7380</v>
      </c>
      <c r="M276" s="17" t="s">
        <v>7381</v>
      </c>
      <c r="N276" s="17" t="s">
        <v>1946</v>
      </c>
      <c r="O276" s="17">
        <v>20201119</v>
      </c>
      <c r="P276" s="17">
        <v>20201119</v>
      </c>
      <c r="Q276" s="17">
        <v>9342</v>
      </c>
      <c r="R276" s="17">
        <v>28290867</v>
      </c>
      <c r="S276" s="17" t="s">
        <v>7072</v>
      </c>
      <c r="T276" s="17" t="s">
        <v>63</v>
      </c>
      <c r="U276" s="17" t="s">
        <v>77</v>
      </c>
      <c r="V276" s="17">
        <f t="shared" si="78"/>
        <v>3</v>
      </c>
      <c r="W276" s="17">
        <v>3000</v>
      </c>
      <c r="X276" s="17" t="s">
        <v>89</v>
      </c>
      <c r="Y276" s="17" t="s">
        <v>1943</v>
      </c>
      <c r="Z276" s="17">
        <v>20201119</v>
      </c>
      <c r="AA276" s="17" t="s">
        <v>1947</v>
      </c>
      <c r="AB276" s="17">
        <v>1</v>
      </c>
      <c r="AC276" s="17" t="str">
        <f>IFERROR(VLOOKUP(A276,[1]Cruces!AJ:AK,2,0),VLOOKUP(CONCATENATE(X276,AA276),[1]Cruces!G:H,2,0))</f>
        <v>Solicitud por BT</v>
      </c>
      <c r="AD276" s="17">
        <f t="shared" si="64"/>
        <v>19</v>
      </c>
      <c r="AE276" s="17">
        <f t="shared" si="65"/>
        <v>11</v>
      </c>
      <c r="AF276" s="17">
        <f t="shared" si="66"/>
        <v>2020</v>
      </c>
      <c r="AG276" s="17" t="str">
        <f>IFERROR(VLOOKUP(MID(A276,2,4)*1,[1]Cruces!K:L,2,0),"Verificar")</f>
        <v>Magdalena</v>
      </c>
      <c r="AH276" s="17">
        <f t="shared" ca="1" si="67"/>
        <v>6</v>
      </c>
      <c r="AI276" s="17" t="str">
        <f>IFERROR(VLOOKUP(U276,[1]Cruces!$O$1:$P$6,2,0),"Sin Orden")</f>
        <v>Pendiente</v>
      </c>
      <c r="AJ276" s="17">
        <f t="shared" si="68"/>
        <v>19</v>
      </c>
      <c r="AK276" s="17">
        <f t="shared" si="69"/>
        <v>11</v>
      </c>
      <c r="AL276" s="17">
        <f t="shared" si="70"/>
        <v>2020</v>
      </c>
      <c r="AM276" s="17">
        <f t="shared" ca="1" si="71"/>
        <v>6</v>
      </c>
      <c r="AN276" s="18" t="str">
        <f>IFERROR(VLOOKUP(R276*1,'[1]Ordenes de Servicio'!G:K,5,0),"No Cruza")</f>
        <v>No Cruza</v>
      </c>
      <c r="AO276" s="17">
        <f t="shared" ca="1" si="72"/>
        <v>6</v>
      </c>
      <c r="AP276" s="17">
        <f t="shared" si="73"/>
        <v>19</v>
      </c>
      <c r="AQ276" s="17">
        <f t="shared" si="74"/>
        <v>11</v>
      </c>
      <c r="AR276" s="17">
        <f t="shared" si="75"/>
        <v>2020</v>
      </c>
      <c r="AS276" s="17">
        <f t="shared" ca="1" si="76"/>
        <v>6</v>
      </c>
      <c r="AT276" s="17" t="str">
        <f t="shared" ca="1" si="79"/>
        <v>No</v>
      </c>
      <c r="AU276" s="17">
        <f t="shared" si="77"/>
        <v>0</v>
      </c>
      <c r="AV276" s="17" t="str">
        <f>+VLOOKUP(B276,[1]Cruces!S:T,2,0)</f>
        <v>7. Ejecución en Campo OS BT</v>
      </c>
    </row>
    <row r="277" spans="1:48" hidden="1" x14ac:dyDescent="0.25">
      <c r="A277" s="17" t="s">
        <v>692</v>
      </c>
      <c r="B277" s="17" t="s">
        <v>68</v>
      </c>
      <c r="C277" s="17">
        <v>0</v>
      </c>
      <c r="D277" s="17">
        <v>0</v>
      </c>
      <c r="E277" s="17" t="s">
        <v>55</v>
      </c>
      <c r="F277" s="17" t="s">
        <v>107</v>
      </c>
      <c r="G277" s="17" t="s">
        <v>693</v>
      </c>
      <c r="H277" s="17">
        <v>0</v>
      </c>
      <c r="I277" s="17" t="s">
        <v>116</v>
      </c>
      <c r="J277" s="17" t="s">
        <v>59</v>
      </c>
      <c r="K277" s="17" t="s">
        <v>97</v>
      </c>
      <c r="L277" s="17" t="s">
        <v>145</v>
      </c>
      <c r="M277" s="17" t="s">
        <v>146</v>
      </c>
      <c r="N277" s="17" t="s">
        <v>75</v>
      </c>
      <c r="O277" s="17">
        <v>20200603</v>
      </c>
      <c r="P277" s="17">
        <v>20200626</v>
      </c>
      <c r="Q277" s="17">
        <v>9520</v>
      </c>
      <c r="R277" s="17">
        <v>27579609</v>
      </c>
      <c r="S277" s="17" t="s">
        <v>100</v>
      </c>
      <c r="T277" s="17" t="s">
        <v>63</v>
      </c>
      <c r="U277" s="17" t="s">
        <v>91</v>
      </c>
      <c r="V277" s="17">
        <f t="shared" si="78"/>
        <v>75</v>
      </c>
      <c r="W277" s="17">
        <v>75000</v>
      </c>
      <c r="X277" s="17" t="s">
        <v>64</v>
      </c>
      <c r="Y277" s="17" t="s">
        <v>150</v>
      </c>
      <c r="Z277" s="17">
        <v>20201014</v>
      </c>
      <c r="AA277" s="17" t="s">
        <v>101</v>
      </c>
      <c r="AB277" s="17">
        <v>1</v>
      </c>
      <c r="AC277" s="17" t="str">
        <f>IFERROR(VLOOKUP(A277,[1]Cruces!AJ:AK,2,0),VLOOKUP(CONCATENATE(X277,AA277),[1]Cruces!G:H,2,0))</f>
        <v>Solicitud de Obra</v>
      </c>
      <c r="AD277" s="17">
        <f t="shared" si="64"/>
        <v>3</v>
      </c>
      <c r="AE277" s="17">
        <f t="shared" si="65"/>
        <v>6</v>
      </c>
      <c r="AF277" s="17">
        <f t="shared" si="66"/>
        <v>2020</v>
      </c>
      <c r="AG277" s="17" t="str">
        <f>IFERROR(VLOOKUP(MID(A277,2,4)*1,[1]Cruces!K:L,2,0),"Verificar")</f>
        <v>Atlántico Sur</v>
      </c>
      <c r="AH277" s="17">
        <f t="shared" ca="1" si="67"/>
        <v>175</v>
      </c>
      <c r="AI277" s="17" t="str">
        <f>IFERROR(VLOOKUP(U277,[1]Cruces!$O$1:$P$6,2,0),"Sin Orden")</f>
        <v>Resuelta</v>
      </c>
      <c r="AJ277" s="17">
        <f t="shared" si="68"/>
        <v>14</v>
      </c>
      <c r="AK277" s="17">
        <f t="shared" si="69"/>
        <v>10</v>
      </c>
      <c r="AL277" s="17">
        <f t="shared" si="70"/>
        <v>2020</v>
      </c>
      <c r="AM277" s="17">
        <f t="shared" ca="1" si="71"/>
        <v>42</v>
      </c>
      <c r="AN277" s="18" t="str">
        <f>IFERROR(VLOOKUP(R277*1,'[1]Ordenes de Servicio'!G:K,5,0),"No Cruza")</f>
        <v>No Cruza</v>
      </c>
      <c r="AO277" s="17">
        <f t="shared" ca="1" si="72"/>
        <v>133</v>
      </c>
      <c r="AP277" s="17">
        <f t="shared" si="73"/>
        <v>26</v>
      </c>
      <c r="AQ277" s="17">
        <f t="shared" si="74"/>
        <v>6</v>
      </c>
      <c r="AR277" s="17">
        <f t="shared" si="75"/>
        <v>2020</v>
      </c>
      <c r="AS277" s="17">
        <f t="shared" ca="1" si="76"/>
        <v>152</v>
      </c>
      <c r="AT277" s="17" t="str">
        <f t="shared" ca="1" si="79"/>
        <v>No</v>
      </c>
      <c r="AU277" s="17">
        <f t="shared" si="77"/>
        <v>110</v>
      </c>
      <c r="AV277" s="17" t="str">
        <f>+VLOOKUP(B277,[1]Cruces!S:T,2,0)</f>
        <v>5. Consultoría / Adjudicación</v>
      </c>
    </row>
    <row r="278" spans="1:48" hidden="1" x14ac:dyDescent="0.25">
      <c r="A278" s="17" t="s">
        <v>7382</v>
      </c>
      <c r="B278" s="17" t="s">
        <v>1943</v>
      </c>
      <c r="C278" s="17">
        <v>0</v>
      </c>
      <c r="D278" s="17">
        <v>0</v>
      </c>
      <c r="E278" s="17" t="s">
        <v>55</v>
      </c>
      <c r="F278" s="17" t="s">
        <v>2797</v>
      </c>
      <c r="G278" s="17" t="s">
        <v>7383</v>
      </c>
      <c r="H278" s="17">
        <v>3125107685</v>
      </c>
      <c r="I278" s="17" t="s">
        <v>71</v>
      </c>
      <c r="J278" s="17" t="s">
        <v>59</v>
      </c>
      <c r="K278" s="17" t="s">
        <v>97</v>
      </c>
      <c r="L278" s="17" t="s">
        <v>7384</v>
      </c>
      <c r="M278" s="17" t="s">
        <v>7385</v>
      </c>
      <c r="N278" s="17" t="s">
        <v>1946</v>
      </c>
      <c r="O278" s="17">
        <v>20201120</v>
      </c>
      <c r="P278" s="17">
        <v>20201120</v>
      </c>
      <c r="Q278" s="17">
        <v>3410</v>
      </c>
      <c r="R278" s="17">
        <v>28293243</v>
      </c>
      <c r="S278" s="17" t="s">
        <v>6601</v>
      </c>
      <c r="T278" s="17" t="s">
        <v>63</v>
      </c>
      <c r="U278" s="17" t="s">
        <v>77</v>
      </c>
      <c r="V278" s="17">
        <f t="shared" si="78"/>
        <v>2</v>
      </c>
      <c r="W278" s="17">
        <v>2000</v>
      </c>
      <c r="X278" s="17" t="s">
        <v>7065</v>
      </c>
      <c r="Y278" s="17" t="s">
        <v>1943</v>
      </c>
      <c r="Z278" s="17">
        <v>20201120</v>
      </c>
      <c r="AA278" s="17" t="s">
        <v>1947</v>
      </c>
      <c r="AB278" s="17">
        <v>1</v>
      </c>
      <c r="AC278" s="17" t="str">
        <f>IFERROR(VLOOKUP(A278,[1]Cruces!AJ:AK,2,0),VLOOKUP(CONCATENATE(X278,AA278),[1]Cruces!G:H,2,0))</f>
        <v>Solicitud por BT</v>
      </c>
      <c r="AD278" s="17">
        <f t="shared" si="64"/>
        <v>20</v>
      </c>
      <c r="AE278" s="17">
        <f t="shared" si="65"/>
        <v>11</v>
      </c>
      <c r="AF278" s="17">
        <f t="shared" si="66"/>
        <v>2020</v>
      </c>
      <c r="AG278" s="17" t="str">
        <f>IFERROR(VLOOKUP(MID(A278,2,4)*1,[1]Cruces!K:L,2,0),"Verificar")</f>
        <v>Magdalena</v>
      </c>
      <c r="AH278" s="17">
        <f t="shared" ca="1" si="67"/>
        <v>5</v>
      </c>
      <c r="AI278" s="17" t="str">
        <f>IFERROR(VLOOKUP(U278,[1]Cruces!$O$1:$P$6,2,0),"Sin Orden")</f>
        <v>Pendiente</v>
      </c>
      <c r="AJ278" s="17">
        <f t="shared" si="68"/>
        <v>20</v>
      </c>
      <c r="AK278" s="17">
        <f t="shared" si="69"/>
        <v>11</v>
      </c>
      <c r="AL278" s="17">
        <f t="shared" si="70"/>
        <v>2020</v>
      </c>
      <c r="AM278" s="17">
        <f t="shared" ca="1" si="71"/>
        <v>5</v>
      </c>
      <c r="AN278" s="18" t="str">
        <f>IFERROR(VLOOKUP(R278*1,'[1]Ordenes de Servicio'!G:K,5,0),"No Cruza")</f>
        <v>No Cruza</v>
      </c>
      <c r="AO278" s="17">
        <f t="shared" ca="1" si="72"/>
        <v>5</v>
      </c>
      <c r="AP278" s="17">
        <f t="shared" si="73"/>
        <v>20</v>
      </c>
      <c r="AQ278" s="17">
        <f t="shared" si="74"/>
        <v>11</v>
      </c>
      <c r="AR278" s="17">
        <f t="shared" si="75"/>
        <v>2020</v>
      </c>
      <c r="AS278" s="17">
        <f t="shared" ca="1" si="76"/>
        <v>5</v>
      </c>
      <c r="AT278" s="17" t="str">
        <f t="shared" ca="1" si="79"/>
        <v>No</v>
      </c>
      <c r="AU278" s="17">
        <f t="shared" si="77"/>
        <v>0</v>
      </c>
      <c r="AV278" s="17" t="str">
        <f>+VLOOKUP(B278,[1]Cruces!S:T,2,0)</f>
        <v>7. Ejecución en Campo OS BT</v>
      </c>
    </row>
    <row r="279" spans="1:48" hidden="1" x14ac:dyDescent="0.25">
      <c r="A279" s="17" t="s">
        <v>694</v>
      </c>
      <c r="B279" s="17" t="s">
        <v>54</v>
      </c>
      <c r="C279" s="17">
        <v>0</v>
      </c>
      <c r="D279" s="17">
        <v>0</v>
      </c>
      <c r="E279" s="17" t="s">
        <v>55</v>
      </c>
      <c r="F279" s="17" t="s">
        <v>107</v>
      </c>
      <c r="G279" s="17" t="s">
        <v>695</v>
      </c>
      <c r="H279" s="17">
        <v>0</v>
      </c>
      <c r="I279" s="17" t="s">
        <v>357</v>
      </c>
      <c r="J279" s="17" t="s">
        <v>59</v>
      </c>
      <c r="K279" s="17" t="s">
        <v>696</v>
      </c>
      <c r="L279" s="17" t="s">
        <v>117</v>
      </c>
      <c r="M279" s="17" t="s">
        <v>118</v>
      </c>
      <c r="N279" s="17" t="s">
        <v>62</v>
      </c>
      <c r="O279" s="17">
        <v>20200331</v>
      </c>
      <c r="P279" s="17">
        <v>20200408</v>
      </c>
      <c r="Q279" s="17">
        <v>1110</v>
      </c>
      <c r="R279" s="17">
        <v>27306938</v>
      </c>
      <c r="S279" s="17" t="s">
        <v>100</v>
      </c>
      <c r="T279" s="17" t="s">
        <v>63</v>
      </c>
      <c r="U279" s="17" t="s">
        <v>91</v>
      </c>
      <c r="V279" s="17">
        <f t="shared" si="78"/>
        <v>25</v>
      </c>
      <c r="W279" s="17">
        <v>25000</v>
      </c>
      <c r="X279" s="17" t="s">
        <v>64</v>
      </c>
      <c r="Y279" s="17" t="s">
        <v>65</v>
      </c>
      <c r="Z279" s="17">
        <v>20200408</v>
      </c>
      <c r="AA279" s="17" t="s">
        <v>78</v>
      </c>
      <c r="AB279" s="17">
        <v>1</v>
      </c>
      <c r="AC279" s="17" t="str">
        <f>IFERROR(VLOOKUP(A279,[1]Cruces!AJ:AK,2,0),VLOOKUP(CONCATENATE(X279,AA279),[1]Cruces!G:H,2,0))</f>
        <v>Solicitud de Obra</v>
      </c>
      <c r="AD279" s="17">
        <f t="shared" si="64"/>
        <v>31</v>
      </c>
      <c r="AE279" s="17">
        <f t="shared" si="65"/>
        <v>3</v>
      </c>
      <c r="AF279" s="17">
        <f t="shared" si="66"/>
        <v>2020</v>
      </c>
      <c r="AG279" s="17" t="str">
        <f>IFERROR(VLOOKUP(MID(A279,2,4)*1,[1]Cruces!K:L,2,0),"Verificar")</f>
        <v>Atlántico Norte</v>
      </c>
      <c r="AH279" s="17">
        <f t="shared" ca="1" si="67"/>
        <v>239</v>
      </c>
      <c r="AI279" s="17" t="str">
        <f>IFERROR(VLOOKUP(U279,[1]Cruces!$O$1:$P$6,2,0),"Sin Orden")</f>
        <v>Resuelta</v>
      </c>
      <c r="AJ279" s="17">
        <f t="shared" si="68"/>
        <v>8</v>
      </c>
      <c r="AK279" s="17">
        <f t="shared" si="69"/>
        <v>4</v>
      </c>
      <c r="AL279" s="17">
        <f t="shared" si="70"/>
        <v>2020</v>
      </c>
      <c r="AM279" s="17">
        <f t="shared" ca="1" si="71"/>
        <v>231</v>
      </c>
      <c r="AN279" s="18" t="str">
        <f>IFERROR(VLOOKUP(R279*1,'[1]Ordenes de Servicio'!G:K,5,0),"No Cruza")</f>
        <v>No Cruza</v>
      </c>
      <c r="AO279" s="17">
        <f t="shared" ca="1" si="72"/>
        <v>8</v>
      </c>
      <c r="AP279" s="17">
        <f t="shared" si="73"/>
        <v>8</v>
      </c>
      <c r="AQ279" s="17">
        <f t="shared" si="74"/>
        <v>4</v>
      </c>
      <c r="AR279" s="17">
        <f t="shared" si="75"/>
        <v>2020</v>
      </c>
      <c r="AS279" s="17">
        <f t="shared" ca="1" si="76"/>
        <v>231</v>
      </c>
      <c r="AT279" s="17" t="str">
        <f t="shared" ca="1" si="79"/>
        <v>No</v>
      </c>
      <c r="AU279" s="17">
        <f t="shared" si="77"/>
        <v>0</v>
      </c>
      <c r="AV279" s="17" t="str">
        <f>+VLOOKUP(B279,[1]Cruces!S:T,2,0)</f>
        <v>4. Presupuesto de Obra</v>
      </c>
    </row>
    <row r="280" spans="1:48" hidden="1" x14ac:dyDescent="0.25">
      <c r="A280" s="17" t="s">
        <v>697</v>
      </c>
      <c r="B280" s="17" t="s">
        <v>54</v>
      </c>
      <c r="C280" s="17">
        <v>2741544</v>
      </c>
      <c r="D280" s="17">
        <v>20176896</v>
      </c>
      <c r="E280" s="17" t="s">
        <v>93</v>
      </c>
      <c r="F280" s="17" t="s">
        <v>232</v>
      </c>
      <c r="G280" s="17" t="s">
        <v>698</v>
      </c>
      <c r="H280" s="17">
        <v>3205478898</v>
      </c>
      <c r="I280" s="17" t="s">
        <v>165</v>
      </c>
      <c r="J280" s="17" t="s">
        <v>699</v>
      </c>
      <c r="K280" s="17" t="s">
        <v>700</v>
      </c>
      <c r="L280" s="17" t="s">
        <v>280</v>
      </c>
      <c r="M280" s="17" t="s">
        <v>281</v>
      </c>
      <c r="N280" s="17" t="s">
        <v>62</v>
      </c>
      <c r="O280" s="17">
        <v>20201009</v>
      </c>
      <c r="P280" s="17">
        <v>20201022</v>
      </c>
      <c r="Q280" s="17">
        <v>1220</v>
      </c>
      <c r="R280" s="17">
        <v>28224295</v>
      </c>
      <c r="S280" s="17" t="s">
        <v>100</v>
      </c>
      <c r="T280" s="17" t="s">
        <v>63</v>
      </c>
      <c r="U280" s="17" t="s">
        <v>91</v>
      </c>
      <c r="V280" s="17">
        <f t="shared" si="78"/>
        <v>75</v>
      </c>
      <c r="W280" s="17">
        <v>75000</v>
      </c>
      <c r="X280" s="17" t="s">
        <v>89</v>
      </c>
      <c r="Y280" s="17" t="s">
        <v>65</v>
      </c>
      <c r="Z280" s="17">
        <v>20201022</v>
      </c>
      <c r="AA280" s="17" t="s">
        <v>78</v>
      </c>
      <c r="AB280" s="17">
        <v>1</v>
      </c>
      <c r="AC280" s="17" t="str">
        <f>IFERROR(VLOOKUP(A280,[1]Cruces!AJ:AK,2,0),VLOOKUP(CONCATENATE(X280,AA280),[1]Cruces!G:H,2,0))</f>
        <v>Solicitud de Obra</v>
      </c>
      <c r="AD280" s="17">
        <f t="shared" si="64"/>
        <v>9</v>
      </c>
      <c r="AE280" s="17">
        <f t="shared" si="65"/>
        <v>10</v>
      </c>
      <c r="AF280" s="17">
        <f t="shared" si="66"/>
        <v>2020</v>
      </c>
      <c r="AG280" s="17" t="str">
        <f>IFERROR(VLOOKUP(MID(A280,2,4)*1,[1]Cruces!K:L,2,0),"Verificar")</f>
        <v>Atlántico Sur</v>
      </c>
      <c r="AH280" s="17">
        <f t="shared" ca="1" si="67"/>
        <v>47</v>
      </c>
      <c r="AI280" s="17" t="str">
        <f>IFERROR(VLOOKUP(U280,[1]Cruces!$O$1:$P$6,2,0),"Sin Orden")</f>
        <v>Resuelta</v>
      </c>
      <c r="AJ280" s="17">
        <f t="shared" si="68"/>
        <v>22</v>
      </c>
      <c r="AK280" s="17">
        <f t="shared" si="69"/>
        <v>10</v>
      </c>
      <c r="AL280" s="17">
        <f t="shared" si="70"/>
        <v>2020</v>
      </c>
      <c r="AM280" s="17">
        <f t="shared" ca="1" si="71"/>
        <v>34</v>
      </c>
      <c r="AN280" s="18" t="str">
        <f>IFERROR(VLOOKUP(R280*1,'[1]Ordenes de Servicio'!G:K,5,0),"No Cruza")</f>
        <v>No Cruza</v>
      </c>
      <c r="AO280" s="17">
        <f t="shared" ca="1" si="72"/>
        <v>13</v>
      </c>
      <c r="AP280" s="17">
        <f t="shared" si="73"/>
        <v>22</v>
      </c>
      <c r="AQ280" s="17">
        <f t="shared" si="74"/>
        <v>10</v>
      </c>
      <c r="AR280" s="17">
        <f t="shared" si="75"/>
        <v>2020</v>
      </c>
      <c r="AS280" s="17">
        <f t="shared" ca="1" si="76"/>
        <v>34</v>
      </c>
      <c r="AT280" s="17" t="str">
        <f t="shared" ca="1" si="79"/>
        <v>No</v>
      </c>
      <c r="AU280" s="17">
        <f t="shared" si="77"/>
        <v>0</v>
      </c>
      <c r="AV280" s="17" t="str">
        <f>+VLOOKUP(B280,[1]Cruces!S:T,2,0)</f>
        <v>4. Presupuesto de Obra</v>
      </c>
    </row>
    <row r="281" spans="1:48" hidden="1" x14ac:dyDescent="0.25">
      <c r="A281" s="17" t="s">
        <v>7386</v>
      </c>
      <c r="B281" s="17" t="s">
        <v>569</v>
      </c>
      <c r="C281" s="17">
        <v>0</v>
      </c>
      <c r="D281" s="17">
        <v>0</v>
      </c>
      <c r="E281" s="17" t="s">
        <v>55</v>
      </c>
      <c r="F281" s="17" t="s">
        <v>7082</v>
      </c>
      <c r="G281" s="17" t="s">
        <v>7387</v>
      </c>
      <c r="H281" s="17">
        <v>3016322325</v>
      </c>
      <c r="I281" s="17" t="s">
        <v>71</v>
      </c>
      <c r="J281" s="17" t="s">
        <v>59</v>
      </c>
      <c r="K281" s="17" t="s">
        <v>7388</v>
      </c>
      <c r="L281" s="17" t="s">
        <v>7389</v>
      </c>
      <c r="M281" s="17" t="s">
        <v>7390</v>
      </c>
      <c r="N281" s="17" t="s">
        <v>572</v>
      </c>
      <c r="O281" s="17">
        <v>20201120</v>
      </c>
      <c r="P281" s="17">
        <v>20201120</v>
      </c>
      <c r="Q281" s="17">
        <v>1110</v>
      </c>
      <c r="R281" s="17">
        <v>0</v>
      </c>
      <c r="S281" s="17"/>
      <c r="T281" s="17" t="s">
        <v>63</v>
      </c>
      <c r="U281" s="17"/>
      <c r="V281" s="17">
        <f t="shared" si="78"/>
        <v>14.78</v>
      </c>
      <c r="W281" s="17">
        <v>14780</v>
      </c>
      <c r="X281" s="17" t="s">
        <v>7065</v>
      </c>
      <c r="Y281" s="17" t="s">
        <v>569</v>
      </c>
      <c r="Z281" s="17">
        <v>20201120</v>
      </c>
      <c r="AA281" s="17" t="s">
        <v>1947</v>
      </c>
      <c r="AB281" s="17">
        <v>1</v>
      </c>
      <c r="AC281" s="17" t="str">
        <f>IFERROR(VLOOKUP(A281,[1]Cruces!AJ:AK,2,0),VLOOKUP(CONCATENATE(X281,AA281),[1]Cruces!G:H,2,0))</f>
        <v>Solicitud por BT</v>
      </c>
      <c r="AD281" s="17">
        <f t="shared" si="64"/>
        <v>20</v>
      </c>
      <c r="AE281" s="17">
        <f t="shared" si="65"/>
        <v>11</v>
      </c>
      <c r="AF281" s="17">
        <f t="shared" si="66"/>
        <v>2020</v>
      </c>
      <c r="AG281" s="17" t="str">
        <f>IFERROR(VLOOKUP(MID(A281,2,4)*1,[1]Cruces!K:L,2,0),"Verificar")</f>
        <v>Atlántico Norte</v>
      </c>
      <c r="AH281" s="17">
        <f t="shared" ca="1" si="67"/>
        <v>5</v>
      </c>
      <c r="AI281" s="17" t="str">
        <f>IFERROR(VLOOKUP(U281,[1]Cruces!$O$1:$P$6,2,0),"Sin Orden")</f>
        <v>Sin Orden</v>
      </c>
      <c r="AJ281" s="17">
        <f t="shared" si="68"/>
        <v>20</v>
      </c>
      <c r="AK281" s="17">
        <f t="shared" si="69"/>
        <v>11</v>
      </c>
      <c r="AL281" s="17">
        <f t="shared" si="70"/>
        <v>2020</v>
      </c>
      <c r="AM281" s="17">
        <f t="shared" ca="1" si="71"/>
        <v>5</v>
      </c>
      <c r="AN281" s="18" t="str">
        <f>IFERROR(VLOOKUP(R281*1,'[1]Ordenes de Servicio'!G:K,5,0),"No Cruza")</f>
        <v>No Cruza</v>
      </c>
      <c r="AO281" s="17">
        <f t="shared" ca="1" si="72"/>
        <v>5</v>
      </c>
      <c r="AP281" s="17">
        <f t="shared" si="73"/>
        <v>20</v>
      </c>
      <c r="AQ281" s="17">
        <f t="shared" si="74"/>
        <v>11</v>
      </c>
      <c r="AR281" s="17">
        <f t="shared" si="75"/>
        <v>2020</v>
      </c>
      <c r="AS281" s="17">
        <f t="shared" ca="1" si="76"/>
        <v>5</v>
      </c>
      <c r="AT281" s="17" t="str">
        <f t="shared" ca="1" si="79"/>
        <v>No</v>
      </c>
      <c r="AU281" s="17">
        <f t="shared" si="77"/>
        <v>0</v>
      </c>
      <c r="AV281" s="17" t="str">
        <f>+VLOOKUP(B281,[1]Cruces!S:T,2,0)</f>
        <v>1. Solicitud</v>
      </c>
    </row>
    <row r="282" spans="1:48" hidden="1" x14ac:dyDescent="0.25">
      <c r="A282" s="17" t="s">
        <v>7391</v>
      </c>
      <c r="B282" s="17" t="s">
        <v>6595</v>
      </c>
      <c r="C282" s="17">
        <v>2032392</v>
      </c>
      <c r="D282" s="17">
        <v>20056728</v>
      </c>
      <c r="E282" s="17" t="s">
        <v>93</v>
      </c>
      <c r="F282" s="17" t="s">
        <v>7098</v>
      </c>
      <c r="G282" s="17" t="s">
        <v>7392</v>
      </c>
      <c r="H282" s="17">
        <v>3147717790</v>
      </c>
      <c r="I282" s="17" t="s">
        <v>71</v>
      </c>
      <c r="J282" s="17" t="s">
        <v>7393</v>
      </c>
      <c r="K282" s="17" t="s">
        <v>97</v>
      </c>
      <c r="L282" s="17" t="s">
        <v>7238</v>
      </c>
      <c r="M282" s="17" t="s">
        <v>7239</v>
      </c>
      <c r="N282" s="17" t="s">
        <v>6600</v>
      </c>
      <c r="O282" s="17">
        <v>20200703</v>
      </c>
      <c r="P282" s="17">
        <v>20200704</v>
      </c>
      <c r="Q282" s="17">
        <v>1170</v>
      </c>
      <c r="R282" s="17">
        <v>27746380</v>
      </c>
      <c r="S282" s="17" t="s">
        <v>7072</v>
      </c>
      <c r="T282" s="17" t="s">
        <v>63</v>
      </c>
      <c r="U282" s="17" t="s">
        <v>91</v>
      </c>
      <c r="V282" s="17">
        <f t="shared" si="78"/>
        <v>3</v>
      </c>
      <c r="W282" s="17">
        <v>3000</v>
      </c>
      <c r="X282" s="17" t="s">
        <v>89</v>
      </c>
      <c r="Y282" s="17" t="s">
        <v>6595</v>
      </c>
      <c r="Z282" s="17">
        <v>20200704</v>
      </c>
      <c r="AA282" s="17" t="s">
        <v>1947</v>
      </c>
      <c r="AB282" s="17">
        <v>1</v>
      </c>
      <c r="AC282" s="17" t="str">
        <f>IFERROR(VLOOKUP(A282,[1]Cruces!AJ:AK,2,0),VLOOKUP(CONCATENATE(X282,AA282),[1]Cruces!G:H,2,0))</f>
        <v>Solicitud por BT</v>
      </c>
      <c r="AD282" s="17">
        <f t="shared" si="64"/>
        <v>3</v>
      </c>
      <c r="AE282" s="17">
        <f t="shared" si="65"/>
        <v>7</v>
      </c>
      <c r="AF282" s="17">
        <f t="shared" si="66"/>
        <v>2020</v>
      </c>
      <c r="AG282" s="17" t="str">
        <f>IFERROR(VLOOKUP(MID(A282,2,4)*1,[1]Cruces!K:L,2,0),"Verificar")</f>
        <v>Atlántico Norte</v>
      </c>
      <c r="AH282" s="17">
        <f t="shared" ca="1" si="67"/>
        <v>145</v>
      </c>
      <c r="AI282" s="17" t="str">
        <f>IFERROR(VLOOKUP(U282,[1]Cruces!$O$1:$P$6,2,0),"Sin Orden")</f>
        <v>Resuelta</v>
      </c>
      <c r="AJ282" s="17">
        <f t="shared" si="68"/>
        <v>4</v>
      </c>
      <c r="AK282" s="17">
        <f t="shared" si="69"/>
        <v>7</v>
      </c>
      <c r="AL282" s="17">
        <f t="shared" si="70"/>
        <v>2020</v>
      </c>
      <c r="AM282" s="17">
        <f t="shared" ca="1" si="71"/>
        <v>144</v>
      </c>
      <c r="AN282" s="18" t="str">
        <f>IFERROR(VLOOKUP(R282*1,'[1]Ordenes de Servicio'!G:K,5,0),"No Cruza")</f>
        <v>No Cruza</v>
      </c>
      <c r="AO282" s="17">
        <f t="shared" ca="1" si="72"/>
        <v>1</v>
      </c>
      <c r="AP282" s="17">
        <f t="shared" si="73"/>
        <v>4</v>
      </c>
      <c r="AQ282" s="17">
        <f t="shared" si="74"/>
        <v>7</v>
      </c>
      <c r="AR282" s="17">
        <f t="shared" si="75"/>
        <v>2020</v>
      </c>
      <c r="AS282" s="17">
        <f t="shared" ca="1" si="76"/>
        <v>144</v>
      </c>
      <c r="AT282" s="17" t="str">
        <f t="shared" ca="1" si="79"/>
        <v>No</v>
      </c>
      <c r="AU282" s="17">
        <f t="shared" si="77"/>
        <v>0</v>
      </c>
      <c r="AV282" s="17" t="str">
        <f>+VLOOKUP(B282,[1]Cruces!S:T,2,0)</f>
        <v>7. Ejecución en Campo OS BT</v>
      </c>
    </row>
    <row r="283" spans="1:48" hidden="1" x14ac:dyDescent="0.25">
      <c r="A283" s="17" t="s">
        <v>7394</v>
      </c>
      <c r="B283" s="17" t="s">
        <v>569</v>
      </c>
      <c r="C283" s="17">
        <v>0</v>
      </c>
      <c r="D283" s="17">
        <v>0</v>
      </c>
      <c r="E283" s="17" t="s">
        <v>55</v>
      </c>
      <c r="F283" s="17" t="s">
        <v>7098</v>
      </c>
      <c r="G283" s="17" t="s">
        <v>7395</v>
      </c>
      <c r="H283" s="17">
        <v>3012394263</v>
      </c>
      <c r="I283" s="17" t="s">
        <v>71</v>
      </c>
      <c r="J283" s="17" t="s">
        <v>59</v>
      </c>
      <c r="K283" s="17" t="s">
        <v>7396</v>
      </c>
      <c r="L283" s="17" t="s">
        <v>7101</v>
      </c>
      <c r="M283" s="17" t="s">
        <v>7102</v>
      </c>
      <c r="N283" s="17" t="s">
        <v>572</v>
      </c>
      <c r="O283" s="17">
        <v>20201027</v>
      </c>
      <c r="P283" s="17">
        <v>20201027</v>
      </c>
      <c r="Q283" s="17">
        <v>1170</v>
      </c>
      <c r="R283" s="17">
        <v>0</v>
      </c>
      <c r="S283" s="17"/>
      <c r="T283" s="17" t="s">
        <v>63</v>
      </c>
      <c r="U283" s="17"/>
      <c r="V283" s="17">
        <f t="shared" si="78"/>
        <v>3</v>
      </c>
      <c r="W283" s="17">
        <v>3000</v>
      </c>
      <c r="X283" s="17" t="s">
        <v>7065</v>
      </c>
      <c r="Y283" s="17" t="s">
        <v>569</v>
      </c>
      <c r="Z283" s="17">
        <v>20201027</v>
      </c>
      <c r="AA283" s="17" t="s">
        <v>1947</v>
      </c>
      <c r="AB283" s="17">
        <v>1</v>
      </c>
      <c r="AC283" s="17" t="str">
        <f>IFERROR(VLOOKUP(A283,[1]Cruces!AJ:AK,2,0),VLOOKUP(CONCATENATE(X283,AA283),[1]Cruces!G:H,2,0))</f>
        <v>Solicitud por BT</v>
      </c>
      <c r="AD283" s="17">
        <f t="shared" si="64"/>
        <v>27</v>
      </c>
      <c r="AE283" s="17">
        <f t="shared" si="65"/>
        <v>10</v>
      </c>
      <c r="AF283" s="17">
        <f t="shared" si="66"/>
        <v>2020</v>
      </c>
      <c r="AG283" s="17" t="str">
        <f>IFERROR(VLOOKUP(MID(A283,2,4)*1,[1]Cruces!K:L,2,0),"Verificar")</f>
        <v>Atlántico Norte</v>
      </c>
      <c r="AH283" s="17">
        <f t="shared" ca="1" si="67"/>
        <v>29</v>
      </c>
      <c r="AI283" s="17" t="str">
        <f>IFERROR(VLOOKUP(U283,[1]Cruces!$O$1:$P$6,2,0),"Sin Orden")</f>
        <v>Sin Orden</v>
      </c>
      <c r="AJ283" s="17">
        <f t="shared" si="68"/>
        <v>27</v>
      </c>
      <c r="AK283" s="17">
        <f t="shared" si="69"/>
        <v>10</v>
      </c>
      <c r="AL283" s="17">
        <f t="shared" si="70"/>
        <v>2020</v>
      </c>
      <c r="AM283" s="17">
        <f t="shared" ca="1" si="71"/>
        <v>29</v>
      </c>
      <c r="AN283" s="18" t="str">
        <f>IFERROR(VLOOKUP(R283*1,'[1]Ordenes de Servicio'!G:K,5,0),"No Cruza")</f>
        <v>No Cruza</v>
      </c>
      <c r="AO283" s="17">
        <f t="shared" ca="1" si="72"/>
        <v>29</v>
      </c>
      <c r="AP283" s="17">
        <f t="shared" si="73"/>
        <v>27</v>
      </c>
      <c r="AQ283" s="17">
        <f t="shared" si="74"/>
        <v>10</v>
      </c>
      <c r="AR283" s="17">
        <f t="shared" si="75"/>
        <v>2020</v>
      </c>
      <c r="AS283" s="17">
        <f t="shared" ca="1" si="76"/>
        <v>29</v>
      </c>
      <c r="AT283" s="17" t="str">
        <f t="shared" ca="1" si="79"/>
        <v>No</v>
      </c>
      <c r="AU283" s="17">
        <f t="shared" si="77"/>
        <v>0</v>
      </c>
      <c r="AV283" s="17" t="str">
        <f>+VLOOKUP(B283,[1]Cruces!S:T,2,0)</f>
        <v>1. Solicitud</v>
      </c>
    </row>
    <row r="284" spans="1:48" hidden="1" x14ac:dyDescent="0.25">
      <c r="A284" s="17" t="s">
        <v>703</v>
      </c>
      <c r="B284" s="17" t="s">
        <v>68</v>
      </c>
      <c r="C284" s="17">
        <v>0</v>
      </c>
      <c r="D284" s="17">
        <v>0</v>
      </c>
      <c r="E284" s="17" t="s">
        <v>55</v>
      </c>
      <c r="F284" s="17" t="s">
        <v>81</v>
      </c>
      <c r="G284" s="17" t="s">
        <v>704</v>
      </c>
      <c r="H284" s="17">
        <v>3136697483</v>
      </c>
      <c r="I284" s="17" t="s">
        <v>71</v>
      </c>
      <c r="J284" s="17" t="s">
        <v>59</v>
      </c>
      <c r="K284" s="19" t="s">
        <v>705</v>
      </c>
      <c r="L284" s="17" t="s">
        <v>85</v>
      </c>
      <c r="M284" s="17" t="s">
        <v>86</v>
      </c>
      <c r="N284" s="17" t="s">
        <v>75</v>
      </c>
      <c r="O284" s="17">
        <v>20181227</v>
      </c>
      <c r="P284" s="17">
        <v>20190502</v>
      </c>
      <c r="Q284" s="17">
        <v>3410</v>
      </c>
      <c r="R284" s="17">
        <v>27100169</v>
      </c>
      <c r="S284" s="17" t="s">
        <v>76</v>
      </c>
      <c r="T284" s="17" t="s">
        <v>63</v>
      </c>
      <c r="U284" s="17" t="s">
        <v>88</v>
      </c>
      <c r="V284" s="17">
        <f t="shared" si="78"/>
        <v>800</v>
      </c>
      <c r="W284" s="17">
        <v>800000</v>
      </c>
      <c r="X284" s="17" t="s">
        <v>64</v>
      </c>
      <c r="Y284" s="17" t="s">
        <v>105</v>
      </c>
      <c r="Z284" s="17">
        <v>20190712</v>
      </c>
      <c r="AA284" s="17" t="s">
        <v>137</v>
      </c>
      <c r="AB284" s="17">
        <v>1</v>
      </c>
      <c r="AC284" s="17" t="str">
        <f>IFERROR(VLOOKUP(A284,[1]Cruces!AJ:AK,2,0),VLOOKUP(CONCATENATE(X284,AA284),[1]Cruces!G:H,2,0))</f>
        <v>Solicitud de Obra</v>
      </c>
      <c r="AD284" s="17">
        <f t="shared" si="64"/>
        <v>27</v>
      </c>
      <c r="AE284" s="17">
        <f t="shared" si="65"/>
        <v>12</v>
      </c>
      <c r="AF284" s="17">
        <f t="shared" si="66"/>
        <v>2018</v>
      </c>
      <c r="AG284" s="17" t="str">
        <f>IFERROR(VLOOKUP(MID(A284,2,4)*1,[1]Cruces!K:L,2,0),"Verificar")</f>
        <v>Magdalena</v>
      </c>
      <c r="AH284" s="17">
        <f t="shared" ca="1" si="67"/>
        <v>699</v>
      </c>
      <c r="AI284" s="17" t="str">
        <f>IFERROR(VLOOKUP(U284,[1]Cruces!$O$1:$P$6,2,0),"Sin Orden")</f>
        <v>Resuelta</v>
      </c>
      <c r="AJ284" s="17">
        <f t="shared" si="68"/>
        <v>12</v>
      </c>
      <c r="AK284" s="17">
        <f t="shared" si="69"/>
        <v>7</v>
      </c>
      <c r="AL284" s="17">
        <f t="shared" si="70"/>
        <v>2019</v>
      </c>
      <c r="AM284" s="17">
        <f t="shared" ca="1" si="71"/>
        <v>502</v>
      </c>
      <c r="AN284" s="18" t="str">
        <f>IFERROR(VLOOKUP(R284*1,'[1]Ordenes de Servicio'!G:K,5,0),"No Cruza")</f>
        <v>No Cruza</v>
      </c>
      <c r="AO284" s="17">
        <f t="shared" ca="1" si="72"/>
        <v>197</v>
      </c>
      <c r="AP284" s="17">
        <f t="shared" si="73"/>
        <v>2</v>
      </c>
      <c r="AQ284" s="17">
        <f t="shared" si="74"/>
        <v>5</v>
      </c>
      <c r="AR284" s="17">
        <f t="shared" si="75"/>
        <v>2019</v>
      </c>
      <c r="AS284" s="17">
        <f t="shared" ca="1" si="76"/>
        <v>573</v>
      </c>
      <c r="AT284" s="17" t="str">
        <f t="shared" ca="1" si="79"/>
        <v>Si</v>
      </c>
      <c r="AU284" s="17">
        <f t="shared" si="77"/>
        <v>71</v>
      </c>
      <c r="AV284" s="17" t="str">
        <f>+VLOOKUP(B284,[1]Cruces!S:T,2,0)</f>
        <v>5. Consultoría / Adjudicación</v>
      </c>
    </row>
    <row r="285" spans="1:48" hidden="1" x14ac:dyDescent="0.25">
      <c r="A285" s="17" t="s">
        <v>706</v>
      </c>
      <c r="B285" s="17" t="s">
        <v>54</v>
      </c>
      <c r="C285" s="17">
        <v>0</v>
      </c>
      <c r="D285" s="17">
        <v>0</v>
      </c>
      <c r="E285" s="17" t="s">
        <v>55</v>
      </c>
      <c r="F285" s="17" t="s">
        <v>107</v>
      </c>
      <c r="G285" s="17" t="s">
        <v>707</v>
      </c>
      <c r="H285" s="17">
        <v>0</v>
      </c>
      <c r="I285" s="17" t="s">
        <v>446</v>
      </c>
      <c r="J285" s="17" t="s">
        <v>59</v>
      </c>
      <c r="K285" s="17" t="s">
        <v>97</v>
      </c>
      <c r="L285" s="17" t="s">
        <v>117</v>
      </c>
      <c r="M285" s="17" t="s">
        <v>118</v>
      </c>
      <c r="N285" s="17" t="s">
        <v>62</v>
      </c>
      <c r="O285" s="17">
        <v>20200214</v>
      </c>
      <c r="P285" s="17">
        <v>20200226</v>
      </c>
      <c r="Q285" s="17">
        <v>9530</v>
      </c>
      <c r="R285" s="17">
        <v>27185808</v>
      </c>
      <c r="S285" s="17" t="s">
        <v>100</v>
      </c>
      <c r="T285" s="17" t="s">
        <v>63</v>
      </c>
      <c r="U285" s="17" t="s">
        <v>91</v>
      </c>
      <c r="V285" s="17">
        <f t="shared" si="78"/>
        <v>12</v>
      </c>
      <c r="W285" s="17">
        <v>12000</v>
      </c>
      <c r="X285" s="17" t="s">
        <v>64</v>
      </c>
      <c r="Y285" s="17" t="s">
        <v>65</v>
      </c>
      <c r="Z285" s="17">
        <v>20200226</v>
      </c>
      <c r="AA285" s="17" t="s">
        <v>78</v>
      </c>
      <c r="AB285" s="17">
        <v>1</v>
      </c>
      <c r="AC285" s="17" t="str">
        <f>IFERROR(VLOOKUP(A285,[1]Cruces!AJ:AK,2,0),VLOOKUP(CONCATENATE(X285,AA285),[1]Cruces!G:H,2,0))</f>
        <v>Solicitud de Obra</v>
      </c>
      <c r="AD285" s="17">
        <f t="shared" si="64"/>
        <v>14</v>
      </c>
      <c r="AE285" s="17">
        <f t="shared" si="65"/>
        <v>2</v>
      </c>
      <c r="AF285" s="17">
        <f t="shared" si="66"/>
        <v>2020</v>
      </c>
      <c r="AG285" s="17" t="str">
        <f>IFERROR(VLOOKUP(MID(A285,2,4)*1,[1]Cruces!K:L,2,0),"Verificar")</f>
        <v>Atlántico Norte</v>
      </c>
      <c r="AH285" s="17">
        <f t="shared" ca="1" si="67"/>
        <v>285</v>
      </c>
      <c r="AI285" s="17" t="str">
        <f>IFERROR(VLOOKUP(U285,[1]Cruces!$O$1:$P$6,2,0),"Sin Orden")</f>
        <v>Resuelta</v>
      </c>
      <c r="AJ285" s="17">
        <f t="shared" si="68"/>
        <v>26</v>
      </c>
      <c r="AK285" s="17">
        <f t="shared" si="69"/>
        <v>2</v>
      </c>
      <c r="AL285" s="17">
        <f t="shared" si="70"/>
        <v>2020</v>
      </c>
      <c r="AM285" s="17">
        <f t="shared" ca="1" si="71"/>
        <v>273</v>
      </c>
      <c r="AN285" s="18" t="str">
        <f>IFERROR(VLOOKUP(R285*1,'[1]Ordenes de Servicio'!G:K,5,0),"No Cruza")</f>
        <v>No Cruza</v>
      </c>
      <c r="AO285" s="17">
        <f t="shared" ca="1" si="72"/>
        <v>12</v>
      </c>
      <c r="AP285" s="17">
        <f t="shared" si="73"/>
        <v>26</v>
      </c>
      <c r="AQ285" s="17">
        <f t="shared" si="74"/>
        <v>2</v>
      </c>
      <c r="AR285" s="17">
        <f t="shared" si="75"/>
        <v>2020</v>
      </c>
      <c r="AS285" s="17">
        <f t="shared" ca="1" si="76"/>
        <v>273</v>
      </c>
      <c r="AT285" s="17" t="str">
        <f t="shared" ca="1" si="79"/>
        <v>No</v>
      </c>
      <c r="AU285" s="17">
        <f t="shared" si="77"/>
        <v>0</v>
      </c>
      <c r="AV285" s="17" t="str">
        <f>+VLOOKUP(B285,[1]Cruces!S:T,2,0)</f>
        <v>4. Presupuesto de Obra</v>
      </c>
    </row>
    <row r="286" spans="1:48" hidden="1" x14ac:dyDescent="0.25">
      <c r="A286" s="17" t="s">
        <v>708</v>
      </c>
      <c r="B286" s="17" t="s">
        <v>54</v>
      </c>
      <c r="C286" s="17">
        <v>0</v>
      </c>
      <c r="D286" s="17">
        <v>0</v>
      </c>
      <c r="E286" s="17" t="s">
        <v>55</v>
      </c>
      <c r="F286" s="17" t="s">
        <v>126</v>
      </c>
      <c r="G286" s="17" t="s">
        <v>709</v>
      </c>
      <c r="H286" s="17">
        <v>0</v>
      </c>
      <c r="I286" s="17" t="s">
        <v>71</v>
      </c>
      <c r="J286" s="17" t="s">
        <v>59</v>
      </c>
      <c r="K286" s="17" t="s">
        <v>710</v>
      </c>
      <c r="L286" s="17" t="s">
        <v>129</v>
      </c>
      <c r="M286" s="17" t="s">
        <v>130</v>
      </c>
      <c r="N286" s="17" t="s">
        <v>62</v>
      </c>
      <c r="O286" s="17">
        <v>20201021</v>
      </c>
      <c r="P286" s="17">
        <v>20201029</v>
      </c>
      <c r="Q286" s="17">
        <v>9331</v>
      </c>
      <c r="R286" s="17">
        <v>28246050</v>
      </c>
      <c r="S286" s="17" t="s">
        <v>100</v>
      </c>
      <c r="T286" s="17" t="s">
        <v>63</v>
      </c>
      <c r="U286" s="17" t="s">
        <v>91</v>
      </c>
      <c r="V286" s="17">
        <f t="shared" si="78"/>
        <v>25</v>
      </c>
      <c r="W286" s="17">
        <v>25000</v>
      </c>
      <c r="X286" s="17" t="s">
        <v>64</v>
      </c>
      <c r="Y286" s="17" t="s">
        <v>65</v>
      </c>
      <c r="Z286" s="17">
        <v>20201029</v>
      </c>
      <c r="AA286" s="17" t="s">
        <v>78</v>
      </c>
      <c r="AB286" s="17">
        <v>1</v>
      </c>
      <c r="AC286" s="17" t="str">
        <f>IFERROR(VLOOKUP(A286,[1]Cruces!AJ:AK,2,0),VLOOKUP(CONCATENATE(X286,AA286),[1]Cruces!G:H,2,0))</f>
        <v>Solicitud de Obra</v>
      </c>
      <c r="AD286" s="17">
        <f t="shared" si="64"/>
        <v>21</v>
      </c>
      <c r="AE286" s="17">
        <f t="shared" si="65"/>
        <v>10</v>
      </c>
      <c r="AF286" s="17">
        <f t="shared" si="66"/>
        <v>2020</v>
      </c>
      <c r="AG286" s="17" t="str">
        <f>IFERROR(VLOOKUP(MID(A286,2,4)*1,[1]Cruces!K:L,2,0),"Verificar")</f>
        <v>Guajira</v>
      </c>
      <c r="AH286" s="17">
        <f t="shared" ca="1" si="67"/>
        <v>35</v>
      </c>
      <c r="AI286" s="17" t="str">
        <f>IFERROR(VLOOKUP(U286,[1]Cruces!$O$1:$P$6,2,0),"Sin Orden")</f>
        <v>Resuelta</v>
      </c>
      <c r="AJ286" s="17">
        <f t="shared" si="68"/>
        <v>29</v>
      </c>
      <c r="AK286" s="17">
        <f t="shared" si="69"/>
        <v>10</v>
      </c>
      <c r="AL286" s="17">
        <f t="shared" si="70"/>
        <v>2020</v>
      </c>
      <c r="AM286" s="17">
        <f t="shared" ca="1" si="71"/>
        <v>27</v>
      </c>
      <c r="AN286" s="18" t="str">
        <f>IFERROR(VLOOKUP(R286*1,'[1]Ordenes de Servicio'!G:K,5,0),"No Cruza")</f>
        <v>No Cruza</v>
      </c>
      <c r="AO286" s="17">
        <f t="shared" ca="1" si="72"/>
        <v>8</v>
      </c>
      <c r="AP286" s="17">
        <f t="shared" si="73"/>
        <v>29</v>
      </c>
      <c r="AQ286" s="17">
        <f t="shared" si="74"/>
        <v>10</v>
      </c>
      <c r="AR286" s="17">
        <f t="shared" si="75"/>
        <v>2020</v>
      </c>
      <c r="AS286" s="17">
        <f t="shared" ca="1" si="76"/>
        <v>27</v>
      </c>
      <c r="AT286" s="17" t="str">
        <f t="shared" ca="1" si="79"/>
        <v>No</v>
      </c>
      <c r="AU286" s="17">
        <f t="shared" si="77"/>
        <v>0</v>
      </c>
      <c r="AV286" s="17" t="str">
        <f>+VLOOKUP(B286,[1]Cruces!S:T,2,0)</f>
        <v>4. Presupuesto de Obra</v>
      </c>
    </row>
    <row r="287" spans="1:48" hidden="1" x14ac:dyDescent="0.25">
      <c r="A287" s="17" t="s">
        <v>711</v>
      </c>
      <c r="B287" s="17" t="s">
        <v>569</v>
      </c>
      <c r="C287" s="17">
        <v>0</v>
      </c>
      <c r="D287" s="17">
        <v>0</v>
      </c>
      <c r="E287" s="17" t="s">
        <v>55</v>
      </c>
      <c r="F287" s="17" t="s">
        <v>56</v>
      </c>
      <c r="G287" s="17" t="s">
        <v>712</v>
      </c>
      <c r="H287" s="17" t="s">
        <v>713</v>
      </c>
      <c r="I287" s="17" t="s">
        <v>71</v>
      </c>
      <c r="J287" s="17" t="s">
        <v>59</v>
      </c>
      <c r="K287" s="19" t="s">
        <v>714</v>
      </c>
      <c r="L287" s="17" t="s">
        <v>255</v>
      </c>
      <c r="M287" s="17" t="s">
        <v>256</v>
      </c>
      <c r="N287" s="17" t="s">
        <v>572</v>
      </c>
      <c r="O287" s="17">
        <v>20201105</v>
      </c>
      <c r="P287" s="17">
        <v>20201105</v>
      </c>
      <c r="Q287" s="17">
        <v>1110</v>
      </c>
      <c r="R287" s="17">
        <v>0</v>
      </c>
      <c r="S287" s="17"/>
      <c r="T287" s="17" t="s">
        <v>63</v>
      </c>
      <c r="U287" s="17"/>
      <c r="V287" s="17">
        <f t="shared" si="78"/>
        <v>7.2</v>
      </c>
      <c r="W287" s="17">
        <v>7200</v>
      </c>
      <c r="X287" s="17" t="s">
        <v>218</v>
      </c>
      <c r="Y287" s="17" t="s">
        <v>569</v>
      </c>
      <c r="Z287" s="17">
        <v>20201105</v>
      </c>
      <c r="AA287" s="17" t="s">
        <v>219</v>
      </c>
      <c r="AB287" s="17">
        <v>1</v>
      </c>
      <c r="AC287" s="17" t="str">
        <f>IFERROR(VLOOKUP(A287,[1]Cruces!AJ:AK,2,0),VLOOKUP(CONCATENATE(X287,AA287),[1]Cruces!G:H,2,0))</f>
        <v>Solicitud de Obra</v>
      </c>
      <c r="AD287" s="17">
        <f t="shared" si="64"/>
        <v>5</v>
      </c>
      <c r="AE287" s="17">
        <f t="shared" si="65"/>
        <v>11</v>
      </c>
      <c r="AF287" s="17">
        <f t="shared" si="66"/>
        <v>2020</v>
      </c>
      <c r="AG287" s="17" t="str">
        <f>IFERROR(VLOOKUP(MID(A287,2,4)*1,[1]Cruces!K:L,2,0),"Verificar")</f>
        <v>Atlántico Norte</v>
      </c>
      <c r="AH287" s="17">
        <f t="shared" ca="1" si="67"/>
        <v>20</v>
      </c>
      <c r="AI287" s="17" t="str">
        <f>IFERROR(VLOOKUP(U287,[1]Cruces!$O$1:$P$6,2,0),"Sin Orden")</f>
        <v>Sin Orden</v>
      </c>
      <c r="AJ287" s="17">
        <f t="shared" si="68"/>
        <v>5</v>
      </c>
      <c r="AK287" s="17">
        <f t="shared" si="69"/>
        <v>11</v>
      </c>
      <c r="AL287" s="17">
        <f t="shared" si="70"/>
        <v>2020</v>
      </c>
      <c r="AM287" s="17">
        <f t="shared" ca="1" si="71"/>
        <v>20</v>
      </c>
      <c r="AN287" s="18" t="str">
        <f>IFERROR(VLOOKUP(R287*1,'[1]Ordenes de Servicio'!G:K,5,0),"No Cruza")</f>
        <v>No Cruza</v>
      </c>
      <c r="AO287" s="17">
        <f t="shared" ca="1" si="72"/>
        <v>20</v>
      </c>
      <c r="AP287" s="17">
        <f t="shared" si="73"/>
        <v>5</v>
      </c>
      <c r="AQ287" s="17">
        <f t="shared" si="74"/>
        <v>11</v>
      </c>
      <c r="AR287" s="17">
        <f t="shared" si="75"/>
        <v>2020</v>
      </c>
      <c r="AS287" s="17">
        <f t="shared" ca="1" si="76"/>
        <v>20</v>
      </c>
      <c r="AT287" s="17" t="str">
        <f t="shared" ca="1" si="79"/>
        <v>No</v>
      </c>
      <c r="AU287" s="17">
        <f t="shared" si="77"/>
        <v>0</v>
      </c>
      <c r="AV287" s="17" t="str">
        <f>+VLOOKUP(B287,[1]Cruces!S:T,2,0)</f>
        <v>1. Solicitud</v>
      </c>
    </row>
    <row r="288" spans="1:48" hidden="1" x14ac:dyDescent="0.25">
      <c r="A288" s="17" t="s">
        <v>7397</v>
      </c>
      <c r="B288" s="17" t="s">
        <v>6595</v>
      </c>
      <c r="C288" s="17">
        <v>0</v>
      </c>
      <c r="D288" s="17">
        <v>0</v>
      </c>
      <c r="E288" s="17" t="s">
        <v>55</v>
      </c>
      <c r="F288" s="17" t="s">
        <v>7082</v>
      </c>
      <c r="G288" s="17" t="s">
        <v>7398</v>
      </c>
      <c r="H288" s="17">
        <v>0</v>
      </c>
      <c r="I288" s="17" t="s">
        <v>71</v>
      </c>
      <c r="J288" s="17" t="s">
        <v>59</v>
      </c>
      <c r="K288" s="17" t="s">
        <v>7399</v>
      </c>
      <c r="L288" s="17" t="s">
        <v>7400</v>
      </c>
      <c r="M288" s="17" t="s">
        <v>7401</v>
      </c>
      <c r="N288" s="17" t="s">
        <v>6600</v>
      </c>
      <c r="O288" s="17">
        <v>20201110</v>
      </c>
      <c r="P288" s="17">
        <v>20201119</v>
      </c>
      <c r="Q288" s="17">
        <v>1110</v>
      </c>
      <c r="R288" s="17">
        <v>28277854</v>
      </c>
      <c r="S288" s="17" t="s">
        <v>6601</v>
      </c>
      <c r="T288" s="17" t="s">
        <v>63</v>
      </c>
      <c r="U288" s="17" t="s">
        <v>91</v>
      </c>
      <c r="V288" s="17">
        <f t="shared" si="78"/>
        <v>3</v>
      </c>
      <c r="W288" s="17">
        <v>3000</v>
      </c>
      <c r="X288" s="17" t="s">
        <v>7065</v>
      </c>
      <c r="Y288" s="17" t="s">
        <v>6595</v>
      </c>
      <c r="Z288" s="17">
        <v>20201119</v>
      </c>
      <c r="AA288" s="17" t="s">
        <v>1947</v>
      </c>
      <c r="AB288" s="17">
        <v>1</v>
      </c>
      <c r="AC288" s="17" t="str">
        <f>IFERROR(VLOOKUP(A288,[1]Cruces!AJ:AK,2,0),VLOOKUP(CONCATENATE(X288,AA288),[1]Cruces!G:H,2,0))</f>
        <v>Solicitud por BT</v>
      </c>
      <c r="AD288" s="17">
        <f t="shared" si="64"/>
        <v>10</v>
      </c>
      <c r="AE288" s="17">
        <f t="shared" si="65"/>
        <v>11</v>
      </c>
      <c r="AF288" s="17">
        <f t="shared" si="66"/>
        <v>2020</v>
      </c>
      <c r="AG288" s="17" t="str">
        <f>IFERROR(VLOOKUP(MID(A288,2,4)*1,[1]Cruces!K:L,2,0),"Verificar")</f>
        <v>Atlántico Norte</v>
      </c>
      <c r="AH288" s="17">
        <f t="shared" ca="1" si="67"/>
        <v>15</v>
      </c>
      <c r="AI288" s="17" t="str">
        <f>IFERROR(VLOOKUP(U288,[1]Cruces!$O$1:$P$6,2,0),"Sin Orden")</f>
        <v>Resuelta</v>
      </c>
      <c r="AJ288" s="17">
        <f t="shared" si="68"/>
        <v>19</v>
      </c>
      <c r="AK288" s="17">
        <f t="shared" si="69"/>
        <v>11</v>
      </c>
      <c r="AL288" s="17">
        <f t="shared" si="70"/>
        <v>2020</v>
      </c>
      <c r="AM288" s="17">
        <f t="shared" ca="1" si="71"/>
        <v>6</v>
      </c>
      <c r="AN288" s="18" t="str">
        <f>IFERROR(VLOOKUP(R288*1,'[1]Ordenes de Servicio'!G:K,5,0),"No Cruza")</f>
        <v>No Cruza</v>
      </c>
      <c r="AO288" s="17">
        <f t="shared" ca="1" si="72"/>
        <v>9</v>
      </c>
      <c r="AP288" s="17">
        <f t="shared" si="73"/>
        <v>19</v>
      </c>
      <c r="AQ288" s="17">
        <f t="shared" si="74"/>
        <v>11</v>
      </c>
      <c r="AR288" s="17">
        <f t="shared" si="75"/>
        <v>2020</v>
      </c>
      <c r="AS288" s="17">
        <f t="shared" ca="1" si="76"/>
        <v>6</v>
      </c>
      <c r="AT288" s="17" t="str">
        <f t="shared" ca="1" si="79"/>
        <v>No</v>
      </c>
      <c r="AU288" s="17">
        <f t="shared" si="77"/>
        <v>0</v>
      </c>
      <c r="AV288" s="17" t="str">
        <f>+VLOOKUP(B288,[1]Cruces!S:T,2,0)</f>
        <v>7. Ejecución en Campo OS BT</v>
      </c>
    </row>
    <row r="289" spans="1:48" hidden="1" x14ac:dyDescent="0.25">
      <c r="A289" s="17" t="s">
        <v>7402</v>
      </c>
      <c r="B289" s="17" t="s">
        <v>569</v>
      </c>
      <c r="C289" s="17">
        <v>2251125</v>
      </c>
      <c r="D289" s="17">
        <v>0</v>
      </c>
      <c r="E289" s="17" t="s">
        <v>55</v>
      </c>
      <c r="F289" s="17" t="s">
        <v>5366</v>
      </c>
      <c r="G289" s="17" t="s">
        <v>7403</v>
      </c>
      <c r="H289" s="17" t="s">
        <v>7404</v>
      </c>
      <c r="I289" s="17" t="s">
        <v>71</v>
      </c>
      <c r="J289" s="17" t="s">
        <v>59</v>
      </c>
      <c r="K289" s="17" t="s">
        <v>97</v>
      </c>
      <c r="L289" s="17" t="s">
        <v>5368</v>
      </c>
      <c r="M289" s="17" t="s">
        <v>5369</v>
      </c>
      <c r="N289" s="17" t="s">
        <v>572</v>
      </c>
      <c r="O289" s="17">
        <v>20200813</v>
      </c>
      <c r="P289" s="17">
        <v>20200813</v>
      </c>
      <c r="Q289" s="17">
        <v>1170</v>
      </c>
      <c r="R289" s="17">
        <v>0</v>
      </c>
      <c r="S289" s="17"/>
      <c r="T289" s="17" t="s">
        <v>63</v>
      </c>
      <c r="U289" s="17"/>
      <c r="V289" s="17">
        <f t="shared" si="78"/>
        <v>3</v>
      </c>
      <c r="W289" s="17">
        <v>3000</v>
      </c>
      <c r="X289" s="17" t="s">
        <v>89</v>
      </c>
      <c r="Y289" s="17" t="s">
        <v>150</v>
      </c>
      <c r="Z289" s="17">
        <v>20200817</v>
      </c>
      <c r="AA289" s="17" t="s">
        <v>1947</v>
      </c>
      <c r="AB289" s="17">
        <v>1</v>
      </c>
      <c r="AC289" s="17" t="str">
        <f>IFERROR(VLOOKUP(A289,[1]Cruces!AJ:AK,2,0),VLOOKUP(CONCATENATE(X289,AA289),[1]Cruces!G:H,2,0))</f>
        <v>Solicitud por BT</v>
      </c>
      <c r="AD289" s="17">
        <f t="shared" si="64"/>
        <v>13</v>
      </c>
      <c r="AE289" s="17">
        <f t="shared" si="65"/>
        <v>8</v>
      </c>
      <c r="AF289" s="17">
        <f t="shared" si="66"/>
        <v>2020</v>
      </c>
      <c r="AG289" s="17" t="str">
        <f>IFERROR(VLOOKUP(MID(A289,2,4)*1,[1]Cruces!K:L,2,0),"Verificar")</f>
        <v>Atlántico Norte</v>
      </c>
      <c r="AH289" s="17">
        <f t="shared" ca="1" si="67"/>
        <v>104</v>
      </c>
      <c r="AI289" s="17" t="str">
        <f>IFERROR(VLOOKUP(U289,[1]Cruces!$O$1:$P$6,2,0),"Sin Orden")</f>
        <v>Sin Orden</v>
      </c>
      <c r="AJ289" s="17">
        <f t="shared" si="68"/>
        <v>17</v>
      </c>
      <c r="AK289" s="17">
        <f t="shared" si="69"/>
        <v>8</v>
      </c>
      <c r="AL289" s="17">
        <f t="shared" si="70"/>
        <v>2020</v>
      </c>
      <c r="AM289" s="17">
        <f t="shared" ca="1" si="71"/>
        <v>100</v>
      </c>
      <c r="AN289" s="18" t="str">
        <f>IFERROR(VLOOKUP(R289*1,'[1]Ordenes de Servicio'!G:K,5,0),"No Cruza")</f>
        <v>No Cruza</v>
      </c>
      <c r="AO289" s="17">
        <f t="shared" ca="1" si="72"/>
        <v>100</v>
      </c>
      <c r="AP289" s="17">
        <f t="shared" si="73"/>
        <v>13</v>
      </c>
      <c r="AQ289" s="17">
        <f t="shared" si="74"/>
        <v>8</v>
      </c>
      <c r="AR289" s="17">
        <f t="shared" si="75"/>
        <v>2020</v>
      </c>
      <c r="AS289" s="17">
        <f t="shared" ca="1" si="76"/>
        <v>104</v>
      </c>
      <c r="AT289" s="17" t="str">
        <f t="shared" ca="1" si="79"/>
        <v>No</v>
      </c>
      <c r="AU289" s="17">
        <f t="shared" si="77"/>
        <v>4</v>
      </c>
      <c r="AV289" s="17" t="str">
        <f>+VLOOKUP(B289,[1]Cruces!S:T,2,0)</f>
        <v>1. Solicitud</v>
      </c>
    </row>
    <row r="290" spans="1:48" x14ac:dyDescent="0.25">
      <c r="A290" s="17" t="s">
        <v>715</v>
      </c>
      <c r="B290" s="17" t="s">
        <v>80</v>
      </c>
      <c r="C290" s="17">
        <v>0</v>
      </c>
      <c r="D290" s="17">
        <v>0</v>
      </c>
      <c r="E290" s="17" t="s">
        <v>55</v>
      </c>
      <c r="F290" s="17" t="s">
        <v>69</v>
      </c>
      <c r="G290" s="17" t="s">
        <v>716</v>
      </c>
      <c r="H290" s="17">
        <v>0</v>
      </c>
      <c r="I290" s="17" t="s">
        <v>71</v>
      </c>
      <c r="J290" s="17" t="s">
        <v>59</v>
      </c>
      <c r="K290" s="17" t="s">
        <v>97</v>
      </c>
      <c r="L290" s="17" t="s">
        <v>487</v>
      </c>
      <c r="M290" s="17" t="s">
        <v>55</v>
      </c>
      <c r="N290" s="17" t="s">
        <v>87</v>
      </c>
      <c r="O290" s="17">
        <v>20151021</v>
      </c>
      <c r="P290" s="17">
        <v>20160310</v>
      </c>
      <c r="Q290" s="17">
        <v>1110</v>
      </c>
      <c r="R290" s="17">
        <v>0</v>
      </c>
      <c r="S290" s="17"/>
      <c r="T290" s="17" t="s">
        <v>63</v>
      </c>
      <c r="U290" s="17"/>
      <c r="V290" s="17">
        <f t="shared" si="78"/>
        <v>630</v>
      </c>
      <c r="W290" s="17">
        <v>630000</v>
      </c>
      <c r="X290" s="17" t="s">
        <v>64</v>
      </c>
      <c r="Y290" s="17" t="s">
        <v>80</v>
      </c>
      <c r="Z290" s="17">
        <v>20160310</v>
      </c>
      <c r="AA290" s="17" t="s">
        <v>78</v>
      </c>
      <c r="AB290" s="17">
        <v>1</v>
      </c>
      <c r="AC290" s="17" t="str">
        <f>IFERROR(VLOOKUP(A290,[1]Cruces!AJ:AK,2,0),VLOOKUP(CONCATENATE(X290,AA290),[1]Cruces!G:H,2,0))</f>
        <v>Solicitud de Obra</v>
      </c>
      <c r="AD290" s="17">
        <f t="shared" ref="AD290:AD350" si="80">MID(O290,7,2)*1</f>
        <v>21</v>
      </c>
      <c r="AE290" s="17">
        <f t="shared" ref="AE290:AE350" si="81">MID(O290,5,2)*1</f>
        <v>10</v>
      </c>
      <c r="AF290" s="17">
        <f t="shared" ref="AF290:AF350" si="82">MID(O290,1,4)*1</f>
        <v>2015</v>
      </c>
      <c r="AG290" s="17" t="str">
        <f>IFERROR(VLOOKUP(MID(A290,2,4)*1,[1]Cruces!K:L,2,0),"Verificar")</f>
        <v>Atlántico Norte</v>
      </c>
      <c r="AH290" s="17">
        <f t="shared" ref="AH290:AH350" ca="1" si="83">TODAY()-DATE(AF290,AE290,AD290)</f>
        <v>1862</v>
      </c>
      <c r="AI290" s="17" t="str">
        <f>IFERROR(VLOOKUP(U290,[1]Cruces!$O$1:$P$6,2,0),"Sin Orden")</f>
        <v>Sin Orden</v>
      </c>
      <c r="AJ290" s="17">
        <f t="shared" ref="AJ290:AJ350" si="84">MID(Z290,7,2)*1</f>
        <v>10</v>
      </c>
      <c r="AK290" s="17">
        <f t="shared" ref="AK290:AK350" si="85">MID(Z290,5,2)*1</f>
        <v>3</v>
      </c>
      <c r="AL290" s="17">
        <f t="shared" ref="AL290:AL350" si="86">MID(Z290,1,4)*1</f>
        <v>2016</v>
      </c>
      <c r="AM290" s="17">
        <f t="shared" ref="AM290:AM350" ca="1" si="87">+TODAY()-DATE(AL290,AK290,AJ290)</f>
        <v>1721</v>
      </c>
      <c r="AN290" s="18" t="str">
        <f>IFERROR(VLOOKUP(R290*1,'[1]Ordenes de Servicio'!G:K,5,0),"No Cruza")</f>
        <v>No Cruza</v>
      </c>
      <c r="AO290" s="17">
        <f t="shared" ref="AO290:AO350" ca="1" si="88">+IF(AI290="Resuelta",DATE(AL290,AK290,AJ290)-DATE(AF290,AE290,AD290),TODAY()-DATE(AL290,AK290,AJ290))</f>
        <v>1721</v>
      </c>
      <c r="AP290" s="17">
        <f t="shared" ref="AP290:AP350" si="89">MID(P290,7,2)*1</f>
        <v>10</v>
      </c>
      <c r="AQ290" s="17">
        <f t="shared" ref="AQ290:AQ350" si="90">MID(P290,5,2)*1</f>
        <v>3</v>
      </c>
      <c r="AR290" s="17">
        <f t="shared" ref="AR290:AR350" si="91">MID(P290,1,4)*1</f>
        <v>2016</v>
      </c>
      <c r="AS290" s="17">
        <f t="shared" ref="AS290:AS350" ca="1" si="92">+TODAY()-DATE(AR290,AQ290,AP290)</f>
        <v>1721</v>
      </c>
      <c r="AT290" s="17" t="str">
        <f t="shared" ca="1" si="79"/>
        <v>Si</v>
      </c>
      <c r="AU290" s="17">
        <f t="shared" ref="AU290:AU350" si="93">IF(DATE(AL290,AK290,AJ290)-DATE(AR290,AQ290,AP290)&lt;0,DATE(AR290,AQ290,AP290)-DATE(AL290,AK290,AJ290),DATE(AL290,AK290,AJ290)-DATE(AR290,AQ290,AP290))</f>
        <v>0</v>
      </c>
      <c r="AV290" s="17" t="str">
        <f>+VLOOKUP(B290,[1]Cruces!S:T,2,0)</f>
        <v>8. Puesta en Servicio</v>
      </c>
    </row>
    <row r="291" spans="1:48" x14ac:dyDescent="0.25">
      <c r="A291" s="17" t="s">
        <v>717</v>
      </c>
      <c r="B291" s="17" t="s">
        <v>80</v>
      </c>
      <c r="C291" s="17">
        <v>3158528</v>
      </c>
      <c r="D291" s="17">
        <v>35096878</v>
      </c>
      <c r="E291" s="17" t="s">
        <v>93</v>
      </c>
      <c r="F291" s="17" t="s">
        <v>81</v>
      </c>
      <c r="G291" s="17" t="s">
        <v>718</v>
      </c>
      <c r="H291" s="17">
        <v>3152500576</v>
      </c>
      <c r="I291" s="17" t="s">
        <v>71</v>
      </c>
      <c r="J291" s="17" t="s">
        <v>719</v>
      </c>
      <c r="K291" s="17" t="s">
        <v>720</v>
      </c>
      <c r="L291" s="17" t="s">
        <v>85</v>
      </c>
      <c r="M291" s="17" t="s">
        <v>86</v>
      </c>
      <c r="N291" s="17" t="s">
        <v>87</v>
      </c>
      <c r="O291" s="17">
        <v>20200702</v>
      </c>
      <c r="P291" s="17">
        <v>20201017</v>
      </c>
      <c r="Q291" s="17">
        <v>3410</v>
      </c>
      <c r="R291" s="17">
        <v>27976528</v>
      </c>
      <c r="S291" s="17" t="s">
        <v>76</v>
      </c>
      <c r="T291" s="17" t="s">
        <v>63</v>
      </c>
      <c r="U291" s="17" t="s">
        <v>88</v>
      </c>
      <c r="V291" s="17">
        <f t="shared" ref="V291:V351" si="94">+W291/1000</f>
        <v>150</v>
      </c>
      <c r="W291" s="17">
        <v>150000</v>
      </c>
      <c r="X291" s="17" t="s">
        <v>89</v>
      </c>
      <c r="Y291" s="17" t="s">
        <v>90</v>
      </c>
      <c r="Z291" s="17">
        <v>20201017</v>
      </c>
      <c r="AA291" s="17" t="s">
        <v>101</v>
      </c>
      <c r="AB291" s="17">
        <v>1</v>
      </c>
      <c r="AC291" s="17" t="str">
        <f>IFERROR(VLOOKUP(A291,[1]Cruces!AJ:AK,2,0),VLOOKUP(CONCATENATE(X291,AA291),[1]Cruces!G:H,2,0))</f>
        <v>Solicitud de Obra</v>
      </c>
      <c r="AD291" s="17">
        <f t="shared" si="80"/>
        <v>2</v>
      </c>
      <c r="AE291" s="17">
        <f t="shared" si="81"/>
        <v>7</v>
      </c>
      <c r="AF291" s="17">
        <f t="shared" si="82"/>
        <v>2020</v>
      </c>
      <c r="AG291" s="17" t="str">
        <f>IFERROR(VLOOKUP(MID(A291,2,4)*1,[1]Cruces!K:L,2,0),"Verificar")</f>
        <v>Magdalena</v>
      </c>
      <c r="AH291" s="17">
        <f t="shared" ca="1" si="83"/>
        <v>146</v>
      </c>
      <c r="AI291" s="17" t="str">
        <f>IFERROR(VLOOKUP(U291,[1]Cruces!$O$1:$P$6,2,0),"Sin Orden")</f>
        <v>Resuelta</v>
      </c>
      <c r="AJ291" s="17">
        <f t="shared" si="84"/>
        <v>17</v>
      </c>
      <c r="AK291" s="17">
        <f t="shared" si="85"/>
        <v>10</v>
      </c>
      <c r="AL291" s="17">
        <f t="shared" si="86"/>
        <v>2020</v>
      </c>
      <c r="AM291" s="17">
        <f t="shared" ca="1" si="87"/>
        <v>39</v>
      </c>
      <c r="AN291" s="18" t="str">
        <f>IFERROR(VLOOKUP(R291*1,'[1]Ordenes de Servicio'!G:K,5,0),"No Cruza")</f>
        <v>No Cruza</v>
      </c>
      <c r="AO291" s="17">
        <f t="shared" ca="1" si="88"/>
        <v>107</v>
      </c>
      <c r="AP291" s="17">
        <f t="shared" si="89"/>
        <v>17</v>
      </c>
      <c r="AQ291" s="17">
        <f t="shared" si="90"/>
        <v>10</v>
      </c>
      <c r="AR291" s="17">
        <f t="shared" si="91"/>
        <v>2020</v>
      </c>
      <c r="AS291" s="17">
        <f t="shared" ca="1" si="92"/>
        <v>39</v>
      </c>
      <c r="AT291" s="17" t="str">
        <f t="shared" ref="AT291:AT351" ca="1" si="95">IF(AS291&gt;359,"Si","No")</f>
        <v>No</v>
      </c>
      <c r="AU291" s="17">
        <f t="shared" si="93"/>
        <v>0</v>
      </c>
      <c r="AV291" s="17" t="str">
        <f>+VLOOKUP(B291,[1]Cruces!S:T,2,0)</f>
        <v>8. Puesta en Servicio</v>
      </c>
    </row>
    <row r="292" spans="1:48" hidden="1" x14ac:dyDescent="0.25">
      <c r="A292" s="17" t="s">
        <v>721</v>
      </c>
      <c r="B292" s="17" t="s">
        <v>68</v>
      </c>
      <c r="C292" s="17">
        <v>0</v>
      </c>
      <c r="D292" s="17">
        <v>0</v>
      </c>
      <c r="E292" s="17" t="s">
        <v>55</v>
      </c>
      <c r="F292" s="17" t="s">
        <v>126</v>
      </c>
      <c r="G292" s="17" t="s">
        <v>722</v>
      </c>
      <c r="H292" s="17">
        <v>0</v>
      </c>
      <c r="I292" s="17" t="s">
        <v>71</v>
      </c>
      <c r="J292" s="17" t="s">
        <v>59</v>
      </c>
      <c r="K292" s="17" t="s">
        <v>97</v>
      </c>
      <c r="L292" s="17" t="s">
        <v>129</v>
      </c>
      <c r="M292" s="17" t="s">
        <v>130</v>
      </c>
      <c r="N292" s="17" t="s">
        <v>75</v>
      </c>
      <c r="O292" s="17">
        <v>20200702</v>
      </c>
      <c r="P292" s="17">
        <v>20200702</v>
      </c>
      <c r="Q292" s="17">
        <v>9331</v>
      </c>
      <c r="R292" s="17">
        <v>0</v>
      </c>
      <c r="S292" s="17"/>
      <c r="T292" s="17" t="s">
        <v>63</v>
      </c>
      <c r="U292" s="17"/>
      <c r="V292" s="17">
        <f t="shared" si="94"/>
        <v>100</v>
      </c>
      <c r="W292" s="17">
        <v>100000</v>
      </c>
      <c r="X292" s="17" t="s">
        <v>64</v>
      </c>
      <c r="Y292" s="17" t="s">
        <v>136</v>
      </c>
      <c r="Z292" s="17">
        <v>20200702</v>
      </c>
      <c r="AA292" s="17" t="s">
        <v>176</v>
      </c>
      <c r="AB292" s="17">
        <v>1</v>
      </c>
      <c r="AC292" s="17" t="str">
        <f>IFERROR(VLOOKUP(A292,[1]Cruces!AJ:AK,2,0),VLOOKUP(CONCATENATE(X292,AA292),[1]Cruces!G:H,2,0))</f>
        <v>Solicitud de Obra</v>
      </c>
      <c r="AD292" s="17">
        <f t="shared" si="80"/>
        <v>2</v>
      </c>
      <c r="AE292" s="17">
        <f t="shared" si="81"/>
        <v>7</v>
      </c>
      <c r="AF292" s="17">
        <f t="shared" si="82"/>
        <v>2020</v>
      </c>
      <c r="AG292" s="17" t="str">
        <f>IFERROR(VLOOKUP(MID(A292,2,4)*1,[1]Cruces!K:L,2,0),"Verificar")</f>
        <v>Guajira</v>
      </c>
      <c r="AH292" s="17">
        <f t="shared" ca="1" si="83"/>
        <v>146</v>
      </c>
      <c r="AI292" s="17" t="str">
        <f>IFERROR(VLOOKUP(U292,[1]Cruces!$O$1:$P$6,2,0),"Sin Orden")</f>
        <v>Sin Orden</v>
      </c>
      <c r="AJ292" s="17">
        <f t="shared" si="84"/>
        <v>2</v>
      </c>
      <c r="AK292" s="17">
        <f t="shared" si="85"/>
        <v>7</v>
      </c>
      <c r="AL292" s="17">
        <f t="shared" si="86"/>
        <v>2020</v>
      </c>
      <c r="AM292" s="17">
        <f t="shared" ca="1" si="87"/>
        <v>146</v>
      </c>
      <c r="AN292" s="18" t="str">
        <f>IFERROR(VLOOKUP(R292*1,'[1]Ordenes de Servicio'!G:K,5,0),"No Cruza")</f>
        <v>No Cruza</v>
      </c>
      <c r="AO292" s="17">
        <f t="shared" ca="1" si="88"/>
        <v>146</v>
      </c>
      <c r="AP292" s="17">
        <f t="shared" si="89"/>
        <v>2</v>
      </c>
      <c r="AQ292" s="17">
        <f t="shared" si="90"/>
        <v>7</v>
      </c>
      <c r="AR292" s="17">
        <f t="shared" si="91"/>
        <v>2020</v>
      </c>
      <c r="AS292" s="17">
        <f t="shared" ca="1" si="92"/>
        <v>146</v>
      </c>
      <c r="AT292" s="17" t="str">
        <f t="shared" ca="1" si="95"/>
        <v>No</v>
      </c>
      <c r="AU292" s="17">
        <f t="shared" si="93"/>
        <v>0</v>
      </c>
      <c r="AV292" s="17" t="str">
        <f>+VLOOKUP(B292,[1]Cruces!S:T,2,0)</f>
        <v>5. Consultoría / Adjudicación</v>
      </c>
    </row>
    <row r="293" spans="1:48" hidden="1" x14ac:dyDescent="0.25">
      <c r="A293" s="17" t="s">
        <v>723</v>
      </c>
      <c r="B293" s="17" t="s">
        <v>68</v>
      </c>
      <c r="C293" s="17">
        <v>0</v>
      </c>
      <c r="D293" s="17">
        <v>0</v>
      </c>
      <c r="E293" s="17" t="s">
        <v>55</v>
      </c>
      <c r="F293" s="17" t="s">
        <v>56</v>
      </c>
      <c r="G293" s="17" t="s">
        <v>724</v>
      </c>
      <c r="H293" s="17">
        <v>0</v>
      </c>
      <c r="I293" s="17" t="s">
        <v>71</v>
      </c>
      <c r="J293" s="17" t="s">
        <v>59</v>
      </c>
      <c r="K293" s="17" t="s">
        <v>97</v>
      </c>
      <c r="L293" s="17" t="s">
        <v>117</v>
      </c>
      <c r="M293" s="17" t="s">
        <v>118</v>
      </c>
      <c r="N293" s="17" t="s">
        <v>75</v>
      </c>
      <c r="O293" s="17">
        <v>20190821</v>
      </c>
      <c r="P293" s="17">
        <v>20191007</v>
      </c>
      <c r="Q293" s="17">
        <v>1180</v>
      </c>
      <c r="R293" s="17">
        <v>26645363</v>
      </c>
      <c r="S293" s="17" t="s">
        <v>100</v>
      </c>
      <c r="T293" s="17" t="s">
        <v>63</v>
      </c>
      <c r="U293" s="17" t="s">
        <v>91</v>
      </c>
      <c r="V293" s="17">
        <f t="shared" si="94"/>
        <v>240</v>
      </c>
      <c r="W293" s="17">
        <v>240000</v>
      </c>
      <c r="X293" s="17" t="s">
        <v>64</v>
      </c>
      <c r="Y293" s="17" t="s">
        <v>136</v>
      </c>
      <c r="Z293" s="17">
        <v>20191126</v>
      </c>
      <c r="AA293" s="17" t="s">
        <v>137</v>
      </c>
      <c r="AB293" s="17">
        <v>1</v>
      </c>
      <c r="AC293" s="17" t="str">
        <f>IFERROR(VLOOKUP(A293,[1]Cruces!AJ:AK,2,0),VLOOKUP(CONCATENATE(X293,AA293),[1]Cruces!G:H,2,0))</f>
        <v>Solicitud de Obra</v>
      </c>
      <c r="AD293" s="17">
        <f t="shared" si="80"/>
        <v>21</v>
      </c>
      <c r="AE293" s="17">
        <f t="shared" si="81"/>
        <v>8</v>
      </c>
      <c r="AF293" s="17">
        <f t="shared" si="82"/>
        <v>2019</v>
      </c>
      <c r="AG293" s="17" t="str">
        <f>IFERROR(VLOOKUP(MID(A293,2,4)*1,[1]Cruces!K:L,2,0),"Verificar")</f>
        <v>Atlántico Norte</v>
      </c>
      <c r="AH293" s="17">
        <f t="shared" ca="1" si="83"/>
        <v>462</v>
      </c>
      <c r="AI293" s="17" t="str">
        <f>IFERROR(VLOOKUP(U293,[1]Cruces!$O$1:$P$6,2,0),"Sin Orden")</f>
        <v>Resuelta</v>
      </c>
      <c r="AJ293" s="17">
        <f t="shared" si="84"/>
        <v>26</v>
      </c>
      <c r="AK293" s="17">
        <f t="shared" si="85"/>
        <v>11</v>
      </c>
      <c r="AL293" s="17">
        <f t="shared" si="86"/>
        <v>2019</v>
      </c>
      <c r="AM293" s="17">
        <f t="shared" ca="1" si="87"/>
        <v>365</v>
      </c>
      <c r="AN293" s="18" t="str">
        <f>IFERROR(VLOOKUP(R293*1,'[1]Ordenes de Servicio'!G:K,5,0),"No Cruza")</f>
        <v>No Cruza</v>
      </c>
      <c r="AO293" s="17">
        <f t="shared" ca="1" si="88"/>
        <v>97</v>
      </c>
      <c r="AP293" s="17">
        <f t="shared" si="89"/>
        <v>7</v>
      </c>
      <c r="AQ293" s="17">
        <f t="shared" si="90"/>
        <v>10</v>
      </c>
      <c r="AR293" s="17">
        <f t="shared" si="91"/>
        <v>2019</v>
      </c>
      <c r="AS293" s="17">
        <f t="shared" ca="1" si="92"/>
        <v>415</v>
      </c>
      <c r="AT293" s="17" t="str">
        <f t="shared" ca="1" si="95"/>
        <v>Si</v>
      </c>
      <c r="AU293" s="17">
        <f t="shared" si="93"/>
        <v>50</v>
      </c>
      <c r="AV293" s="17" t="str">
        <f>+VLOOKUP(B293,[1]Cruces!S:T,2,0)</f>
        <v>5. Consultoría / Adjudicación</v>
      </c>
    </row>
    <row r="294" spans="1:48" hidden="1" x14ac:dyDescent="0.25">
      <c r="A294" s="17" t="s">
        <v>725</v>
      </c>
      <c r="B294" s="17" t="s">
        <v>68</v>
      </c>
      <c r="C294" s="17">
        <v>0</v>
      </c>
      <c r="D294" s="17">
        <v>0</v>
      </c>
      <c r="E294" s="17" t="s">
        <v>55</v>
      </c>
      <c r="F294" s="17" t="s">
        <v>232</v>
      </c>
      <c r="G294" s="17" t="s">
        <v>726</v>
      </c>
      <c r="H294" s="17">
        <v>3113388579</v>
      </c>
      <c r="I294" s="17" t="s">
        <v>71</v>
      </c>
      <c r="J294" s="17" t="s">
        <v>59</v>
      </c>
      <c r="K294" s="17" t="s">
        <v>97</v>
      </c>
      <c r="L294" s="17" t="s">
        <v>280</v>
      </c>
      <c r="M294" s="17" t="s">
        <v>281</v>
      </c>
      <c r="N294" s="17" t="s">
        <v>75</v>
      </c>
      <c r="O294" s="17">
        <v>20190404</v>
      </c>
      <c r="P294" s="17">
        <v>20190916</v>
      </c>
      <c r="Q294" s="17">
        <v>1220</v>
      </c>
      <c r="R294" s="17">
        <v>27604758</v>
      </c>
      <c r="S294" s="17" t="s">
        <v>76</v>
      </c>
      <c r="T294" s="17" t="s">
        <v>63</v>
      </c>
      <c r="U294" s="17" t="s">
        <v>91</v>
      </c>
      <c r="V294" s="17">
        <f t="shared" si="94"/>
        <v>75</v>
      </c>
      <c r="W294" s="17">
        <v>75000</v>
      </c>
      <c r="X294" s="17" t="s">
        <v>64</v>
      </c>
      <c r="Y294" s="17" t="s">
        <v>150</v>
      </c>
      <c r="Z294" s="17">
        <v>20201118</v>
      </c>
      <c r="AA294" s="17" t="s">
        <v>78</v>
      </c>
      <c r="AB294" s="17">
        <v>1</v>
      </c>
      <c r="AC294" s="17" t="str">
        <f>IFERROR(VLOOKUP(A294,[1]Cruces!AJ:AK,2,0),VLOOKUP(CONCATENATE(X294,AA294),[1]Cruces!G:H,2,0))</f>
        <v>Solicitud de Obra</v>
      </c>
      <c r="AD294" s="17">
        <f t="shared" si="80"/>
        <v>4</v>
      </c>
      <c r="AE294" s="17">
        <f t="shared" si="81"/>
        <v>4</v>
      </c>
      <c r="AF294" s="17">
        <f t="shared" si="82"/>
        <v>2019</v>
      </c>
      <c r="AG294" s="17" t="str">
        <f>IFERROR(VLOOKUP(MID(A294,2,4)*1,[1]Cruces!K:L,2,0),"Verificar")</f>
        <v>Atlántico Sur</v>
      </c>
      <c r="AH294" s="17">
        <f t="shared" ca="1" si="83"/>
        <v>601</v>
      </c>
      <c r="AI294" s="17" t="str">
        <f>IFERROR(VLOOKUP(U294,[1]Cruces!$O$1:$P$6,2,0),"Sin Orden")</f>
        <v>Resuelta</v>
      </c>
      <c r="AJ294" s="17">
        <f t="shared" si="84"/>
        <v>18</v>
      </c>
      <c r="AK294" s="17">
        <f t="shared" si="85"/>
        <v>11</v>
      </c>
      <c r="AL294" s="17">
        <f t="shared" si="86"/>
        <v>2020</v>
      </c>
      <c r="AM294" s="17">
        <f t="shared" ca="1" si="87"/>
        <v>7</v>
      </c>
      <c r="AN294" s="18">
        <f>IFERROR(VLOOKUP(R294*1,'[1]Ordenes de Servicio'!G:K,5,0),"No Cruza")</f>
        <v>43991</v>
      </c>
      <c r="AO294" s="17">
        <f t="shared" ca="1" si="88"/>
        <v>594</v>
      </c>
      <c r="AP294" s="17">
        <f t="shared" si="89"/>
        <v>16</v>
      </c>
      <c r="AQ294" s="17">
        <f t="shared" si="90"/>
        <v>9</v>
      </c>
      <c r="AR294" s="17">
        <f t="shared" si="91"/>
        <v>2019</v>
      </c>
      <c r="AS294" s="17">
        <f t="shared" ca="1" si="92"/>
        <v>436</v>
      </c>
      <c r="AT294" s="17" t="str">
        <f t="shared" ca="1" si="95"/>
        <v>Si</v>
      </c>
      <c r="AU294" s="17">
        <f t="shared" si="93"/>
        <v>429</v>
      </c>
      <c r="AV294" s="17" t="str">
        <f>+VLOOKUP(B294,[1]Cruces!S:T,2,0)</f>
        <v>5. Consultoría / Adjudicación</v>
      </c>
    </row>
    <row r="295" spans="1:48" hidden="1" x14ac:dyDescent="0.25">
      <c r="A295" s="17" t="s">
        <v>7405</v>
      </c>
      <c r="B295" s="17" t="s">
        <v>569</v>
      </c>
      <c r="C295" s="17">
        <v>0</v>
      </c>
      <c r="D295" s="17">
        <v>0</v>
      </c>
      <c r="E295" s="17" t="s">
        <v>55</v>
      </c>
      <c r="F295" s="17" t="s">
        <v>7098</v>
      </c>
      <c r="G295" s="17" t="s">
        <v>7406</v>
      </c>
      <c r="H295" s="17">
        <v>3174337772</v>
      </c>
      <c r="I295" s="17" t="s">
        <v>71</v>
      </c>
      <c r="J295" s="17" t="s">
        <v>59</v>
      </c>
      <c r="K295" s="17" t="s">
        <v>7407</v>
      </c>
      <c r="L295" s="17" t="s">
        <v>7238</v>
      </c>
      <c r="M295" s="17" t="s">
        <v>7239</v>
      </c>
      <c r="N295" s="17" t="s">
        <v>572</v>
      </c>
      <c r="O295" s="17">
        <v>20200709</v>
      </c>
      <c r="P295" s="17">
        <v>20200709</v>
      </c>
      <c r="Q295" s="17">
        <v>9520</v>
      </c>
      <c r="R295" s="17">
        <v>0</v>
      </c>
      <c r="S295" s="17"/>
      <c r="T295" s="17" t="s">
        <v>63</v>
      </c>
      <c r="U295" s="17"/>
      <c r="V295" s="17">
        <f t="shared" si="94"/>
        <v>3</v>
      </c>
      <c r="W295" s="17">
        <v>3000</v>
      </c>
      <c r="X295" s="17" t="s">
        <v>7065</v>
      </c>
      <c r="Y295" s="17" t="s">
        <v>150</v>
      </c>
      <c r="Z295" s="17">
        <v>20200721</v>
      </c>
      <c r="AA295" s="17" t="s">
        <v>1947</v>
      </c>
      <c r="AB295" s="17">
        <v>1</v>
      </c>
      <c r="AC295" s="17" t="str">
        <f>IFERROR(VLOOKUP(A295,[1]Cruces!AJ:AK,2,0),VLOOKUP(CONCATENATE(X295,AA295),[1]Cruces!G:H,2,0))</f>
        <v>Solicitud por BT</v>
      </c>
      <c r="AD295" s="17">
        <f t="shared" si="80"/>
        <v>9</v>
      </c>
      <c r="AE295" s="17">
        <f t="shared" si="81"/>
        <v>7</v>
      </c>
      <c r="AF295" s="17">
        <f t="shared" si="82"/>
        <v>2020</v>
      </c>
      <c r="AG295" s="17" t="str">
        <f>IFERROR(VLOOKUP(MID(A295,2,4)*1,[1]Cruces!K:L,2,0),"Verificar")</f>
        <v>Atlántico Sur</v>
      </c>
      <c r="AH295" s="17">
        <f t="shared" ca="1" si="83"/>
        <v>139</v>
      </c>
      <c r="AI295" s="17" t="str">
        <f>IFERROR(VLOOKUP(U295,[1]Cruces!$O$1:$P$6,2,0),"Sin Orden")</f>
        <v>Sin Orden</v>
      </c>
      <c r="AJ295" s="17">
        <f t="shared" si="84"/>
        <v>21</v>
      </c>
      <c r="AK295" s="17">
        <f t="shared" si="85"/>
        <v>7</v>
      </c>
      <c r="AL295" s="17">
        <f t="shared" si="86"/>
        <v>2020</v>
      </c>
      <c r="AM295" s="17">
        <f t="shared" ca="1" si="87"/>
        <v>127</v>
      </c>
      <c r="AN295" s="18" t="str">
        <f>IFERROR(VLOOKUP(R295*1,'[1]Ordenes de Servicio'!G:K,5,0),"No Cruza")</f>
        <v>No Cruza</v>
      </c>
      <c r="AO295" s="17">
        <f t="shared" ca="1" si="88"/>
        <v>127</v>
      </c>
      <c r="AP295" s="17">
        <f t="shared" si="89"/>
        <v>9</v>
      </c>
      <c r="AQ295" s="17">
        <f t="shared" si="90"/>
        <v>7</v>
      </c>
      <c r="AR295" s="17">
        <f t="shared" si="91"/>
        <v>2020</v>
      </c>
      <c r="AS295" s="17">
        <f t="shared" ca="1" si="92"/>
        <v>139</v>
      </c>
      <c r="AT295" s="17" t="str">
        <f t="shared" ca="1" si="95"/>
        <v>No</v>
      </c>
      <c r="AU295" s="17">
        <f t="shared" si="93"/>
        <v>12</v>
      </c>
      <c r="AV295" s="17" t="str">
        <f>+VLOOKUP(B295,[1]Cruces!S:T,2,0)</f>
        <v>1. Solicitud</v>
      </c>
    </row>
    <row r="296" spans="1:48" x14ac:dyDescent="0.25">
      <c r="A296" s="17" t="s">
        <v>727</v>
      </c>
      <c r="B296" s="17" t="s">
        <v>80</v>
      </c>
      <c r="C296" s="17">
        <v>5980506</v>
      </c>
      <c r="D296" s="17">
        <v>0</v>
      </c>
      <c r="E296" s="17" t="s">
        <v>55</v>
      </c>
      <c r="F296" s="17" t="s">
        <v>81</v>
      </c>
      <c r="G296" s="17" t="s">
        <v>728</v>
      </c>
      <c r="H296" s="17">
        <v>3205882354</v>
      </c>
      <c r="I296" s="17" t="s">
        <v>71</v>
      </c>
      <c r="J296" s="17" t="s">
        <v>59</v>
      </c>
      <c r="K296" s="17" t="s">
        <v>97</v>
      </c>
      <c r="L296" s="17" t="s">
        <v>85</v>
      </c>
      <c r="M296" s="17" t="s">
        <v>86</v>
      </c>
      <c r="N296" s="17" t="s">
        <v>87</v>
      </c>
      <c r="O296" s="17">
        <v>20181114</v>
      </c>
      <c r="P296" s="17">
        <v>20190423</v>
      </c>
      <c r="Q296" s="17">
        <v>3410</v>
      </c>
      <c r="R296" s="17">
        <v>25896478</v>
      </c>
      <c r="S296" s="17" t="s">
        <v>76</v>
      </c>
      <c r="T296" s="17" t="s">
        <v>63</v>
      </c>
      <c r="U296" s="17" t="s">
        <v>88</v>
      </c>
      <c r="V296" s="17">
        <f t="shared" si="94"/>
        <v>112.5</v>
      </c>
      <c r="W296" s="17">
        <v>112500</v>
      </c>
      <c r="X296" s="17" t="s">
        <v>89</v>
      </c>
      <c r="Y296" s="17" t="s">
        <v>90</v>
      </c>
      <c r="Z296" s="17">
        <v>20190423</v>
      </c>
      <c r="AA296" s="17" t="s">
        <v>78</v>
      </c>
      <c r="AB296" s="17">
        <v>1</v>
      </c>
      <c r="AC296" s="17" t="str">
        <f>IFERROR(VLOOKUP(A296,[1]Cruces!AJ:AK,2,0),VLOOKUP(CONCATENATE(X296,AA296),[1]Cruces!G:H,2,0))</f>
        <v>Solicitud de Obra</v>
      </c>
      <c r="AD296" s="17">
        <f t="shared" si="80"/>
        <v>14</v>
      </c>
      <c r="AE296" s="17">
        <f t="shared" si="81"/>
        <v>11</v>
      </c>
      <c r="AF296" s="17">
        <f t="shared" si="82"/>
        <v>2018</v>
      </c>
      <c r="AG296" s="17" t="str">
        <f>IFERROR(VLOOKUP(MID(A296,2,4)*1,[1]Cruces!K:L,2,0),"Verificar")</f>
        <v>Magdalena</v>
      </c>
      <c r="AH296" s="17">
        <f t="shared" ca="1" si="83"/>
        <v>742</v>
      </c>
      <c r="AI296" s="17" t="str">
        <f>IFERROR(VLOOKUP(U296,[1]Cruces!$O$1:$P$6,2,0),"Sin Orden")</f>
        <v>Resuelta</v>
      </c>
      <c r="AJ296" s="17">
        <f t="shared" si="84"/>
        <v>23</v>
      </c>
      <c r="AK296" s="17">
        <f t="shared" si="85"/>
        <v>4</v>
      </c>
      <c r="AL296" s="17">
        <f t="shared" si="86"/>
        <v>2019</v>
      </c>
      <c r="AM296" s="17">
        <f t="shared" ca="1" si="87"/>
        <v>582</v>
      </c>
      <c r="AN296" s="18" t="str">
        <f>IFERROR(VLOOKUP(R296*1,'[1]Ordenes de Servicio'!G:K,5,0),"No Cruza")</f>
        <v>No Cruza</v>
      </c>
      <c r="AO296" s="17">
        <f t="shared" ca="1" si="88"/>
        <v>160</v>
      </c>
      <c r="AP296" s="17">
        <f t="shared" si="89"/>
        <v>23</v>
      </c>
      <c r="AQ296" s="17">
        <f t="shared" si="90"/>
        <v>4</v>
      </c>
      <c r="AR296" s="17">
        <f t="shared" si="91"/>
        <v>2019</v>
      </c>
      <c r="AS296" s="17">
        <f t="shared" ca="1" si="92"/>
        <v>582</v>
      </c>
      <c r="AT296" s="17" t="str">
        <f t="shared" ca="1" si="95"/>
        <v>Si</v>
      </c>
      <c r="AU296" s="17">
        <f t="shared" si="93"/>
        <v>0</v>
      </c>
      <c r="AV296" s="17" t="str">
        <f>+VLOOKUP(B296,[1]Cruces!S:T,2,0)</f>
        <v>8. Puesta en Servicio</v>
      </c>
    </row>
    <row r="297" spans="1:48" hidden="1" x14ac:dyDescent="0.25">
      <c r="A297" s="17" t="s">
        <v>729</v>
      </c>
      <c r="B297" s="17" t="s">
        <v>68</v>
      </c>
      <c r="C297" s="17">
        <v>0</v>
      </c>
      <c r="D297" s="17">
        <v>0</v>
      </c>
      <c r="E297" s="17" t="s">
        <v>55</v>
      </c>
      <c r="F297" s="17" t="s">
        <v>232</v>
      </c>
      <c r="G297" s="17" t="s">
        <v>445</v>
      </c>
      <c r="H297" s="17">
        <v>3114351581</v>
      </c>
      <c r="I297" s="17" t="s">
        <v>446</v>
      </c>
      <c r="J297" s="17" t="s">
        <v>59</v>
      </c>
      <c r="K297" s="17" t="s">
        <v>447</v>
      </c>
      <c r="L297" s="17" t="s">
        <v>111</v>
      </c>
      <c r="M297" s="17" t="s">
        <v>112</v>
      </c>
      <c r="N297" s="17" t="s">
        <v>75</v>
      </c>
      <c r="O297" s="17">
        <v>20170524</v>
      </c>
      <c r="P297" s="17">
        <v>20170524</v>
      </c>
      <c r="Q297" s="17">
        <v>1210</v>
      </c>
      <c r="R297" s="17">
        <v>24108102</v>
      </c>
      <c r="S297" s="17" t="s">
        <v>76</v>
      </c>
      <c r="T297" s="17" t="s">
        <v>63</v>
      </c>
      <c r="U297" s="17" t="s">
        <v>91</v>
      </c>
      <c r="V297" s="17">
        <f t="shared" si="94"/>
        <v>137.5</v>
      </c>
      <c r="W297" s="17">
        <v>137500</v>
      </c>
      <c r="X297" s="17" t="s">
        <v>64</v>
      </c>
      <c r="Y297" s="17" t="s">
        <v>150</v>
      </c>
      <c r="Z297" s="17">
        <v>20180809</v>
      </c>
      <c r="AA297" s="17" t="s">
        <v>176</v>
      </c>
      <c r="AB297" s="17">
        <v>1</v>
      </c>
      <c r="AC297" s="17" t="str">
        <f>IFERROR(VLOOKUP(A297,[1]Cruces!AJ:AK,2,0),VLOOKUP(CONCATENATE(X297,AA297),[1]Cruces!G:H,2,0))</f>
        <v>Solicitud de Obra</v>
      </c>
      <c r="AD297" s="17">
        <f t="shared" si="80"/>
        <v>24</v>
      </c>
      <c r="AE297" s="17">
        <f t="shared" si="81"/>
        <v>5</v>
      </c>
      <c r="AF297" s="17">
        <f t="shared" si="82"/>
        <v>2017</v>
      </c>
      <c r="AG297" s="17" t="str">
        <f>IFERROR(VLOOKUP(MID(A297,2,4)*1,[1]Cruces!K:L,2,0),"Verificar")</f>
        <v>Atlántico Sur</v>
      </c>
      <c r="AH297" s="17">
        <f t="shared" ca="1" si="83"/>
        <v>1281</v>
      </c>
      <c r="AI297" s="17" t="str">
        <f>IFERROR(VLOOKUP(U297,[1]Cruces!$O$1:$P$6,2,0),"Sin Orden")</f>
        <v>Resuelta</v>
      </c>
      <c r="AJ297" s="17">
        <f t="shared" si="84"/>
        <v>9</v>
      </c>
      <c r="AK297" s="17">
        <f t="shared" si="85"/>
        <v>8</v>
      </c>
      <c r="AL297" s="17">
        <f t="shared" si="86"/>
        <v>2018</v>
      </c>
      <c r="AM297" s="17">
        <f t="shared" ca="1" si="87"/>
        <v>839</v>
      </c>
      <c r="AN297" s="18">
        <f>IFERROR(VLOOKUP(R297*1,'[1]Ordenes de Servicio'!G:K,5,0),"No Cruza")</f>
        <v>42950</v>
      </c>
      <c r="AO297" s="17">
        <f t="shared" ca="1" si="88"/>
        <v>442</v>
      </c>
      <c r="AP297" s="17">
        <f t="shared" si="89"/>
        <v>24</v>
      </c>
      <c r="AQ297" s="17">
        <f t="shared" si="90"/>
        <v>5</v>
      </c>
      <c r="AR297" s="17">
        <f t="shared" si="91"/>
        <v>2017</v>
      </c>
      <c r="AS297" s="17">
        <f t="shared" ca="1" si="92"/>
        <v>1281</v>
      </c>
      <c r="AT297" s="17" t="str">
        <f t="shared" ca="1" si="95"/>
        <v>Si</v>
      </c>
      <c r="AU297" s="17">
        <f t="shared" si="93"/>
        <v>442</v>
      </c>
      <c r="AV297" s="17" t="str">
        <f>+VLOOKUP(B297,[1]Cruces!S:T,2,0)</f>
        <v>5. Consultoría / Adjudicación</v>
      </c>
    </row>
    <row r="298" spans="1:48" hidden="1" x14ac:dyDescent="0.25">
      <c r="A298" s="17" t="s">
        <v>730</v>
      </c>
      <c r="B298" s="17" t="s">
        <v>54</v>
      </c>
      <c r="C298" s="17">
        <v>8841714</v>
      </c>
      <c r="D298" s="17">
        <v>0</v>
      </c>
      <c r="E298" s="17" t="s">
        <v>55</v>
      </c>
      <c r="F298" s="17" t="s">
        <v>232</v>
      </c>
      <c r="G298" s="17" t="s">
        <v>731</v>
      </c>
      <c r="H298" s="17">
        <v>3183819425</v>
      </c>
      <c r="I298" s="17" t="s">
        <v>116</v>
      </c>
      <c r="J298" s="17" t="s">
        <v>59</v>
      </c>
      <c r="K298" s="17" t="s">
        <v>732</v>
      </c>
      <c r="L298" s="17" t="s">
        <v>111</v>
      </c>
      <c r="M298" s="17" t="s">
        <v>112</v>
      </c>
      <c r="N298" s="17" t="s">
        <v>62</v>
      </c>
      <c r="O298" s="17">
        <v>20180402</v>
      </c>
      <c r="P298" s="17">
        <v>20180404</v>
      </c>
      <c r="Q298" s="17">
        <v>1210</v>
      </c>
      <c r="R298" s="17">
        <v>24930738</v>
      </c>
      <c r="S298" s="17" t="s">
        <v>100</v>
      </c>
      <c r="T298" s="17" t="s">
        <v>63</v>
      </c>
      <c r="U298" s="17" t="s">
        <v>91</v>
      </c>
      <c r="V298" s="17">
        <f t="shared" si="94"/>
        <v>75</v>
      </c>
      <c r="W298" s="17">
        <v>75000</v>
      </c>
      <c r="X298" s="17" t="s">
        <v>89</v>
      </c>
      <c r="Y298" s="17" t="s">
        <v>65</v>
      </c>
      <c r="Z298" s="17">
        <v>20180404</v>
      </c>
      <c r="AA298" s="17" t="s">
        <v>78</v>
      </c>
      <c r="AB298" s="17">
        <v>1</v>
      </c>
      <c r="AC298" s="17" t="str">
        <f>IFERROR(VLOOKUP(A298,[1]Cruces!AJ:AK,2,0),VLOOKUP(CONCATENATE(X298,AA298),[1]Cruces!G:H,2,0))</f>
        <v>Solicitud de Obra</v>
      </c>
      <c r="AD298" s="17">
        <f t="shared" si="80"/>
        <v>2</v>
      </c>
      <c r="AE298" s="17">
        <f t="shared" si="81"/>
        <v>4</v>
      </c>
      <c r="AF298" s="17">
        <f t="shared" si="82"/>
        <v>2018</v>
      </c>
      <c r="AG298" s="17" t="str">
        <f>IFERROR(VLOOKUP(MID(A298,2,4)*1,[1]Cruces!K:L,2,0),"Verificar")</f>
        <v>Atlántico Sur</v>
      </c>
      <c r="AH298" s="17">
        <f t="shared" ca="1" si="83"/>
        <v>968</v>
      </c>
      <c r="AI298" s="17" t="str">
        <f>IFERROR(VLOOKUP(U298,[1]Cruces!$O$1:$P$6,2,0),"Sin Orden")</f>
        <v>Resuelta</v>
      </c>
      <c r="AJ298" s="17">
        <f t="shared" si="84"/>
        <v>4</v>
      </c>
      <c r="AK298" s="17">
        <f t="shared" si="85"/>
        <v>4</v>
      </c>
      <c r="AL298" s="17">
        <f t="shared" si="86"/>
        <v>2018</v>
      </c>
      <c r="AM298" s="17">
        <f t="shared" ca="1" si="87"/>
        <v>966</v>
      </c>
      <c r="AN298" s="18" t="str">
        <f>IFERROR(VLOOKUP(R298*1,'[1]Ordenes de Servicio'!G:K,5,0),"No Cruza")</f>
        <v>No Cruza</v>
      </c>
      <c r="AO298" s="17">
        <f t="shared" ca="1" si="88"/>
        <v>2</v>
      </c>
      <c r="AP298" s="17">
        <f t="shared" si="89"/>
        <v>4</v>
      </c>
      <c r="AQ298" s="17">
        <f t="shared" si="90"/>
        <v>4</v>
      </c>
      <c r="AR298" s="17">
        <f t="shared" si="91"/>
        <v>2018</v>
      </c>
      <c r="AS298" s="17">
        <f t="shared" ca="1" si="92"/>
        <v>966</v>
      </c>
      <c r="AT298" s="17" t="str">
        <f t="shared" ca="1" si="95"/>
        <v>Si</v>
      </c>
      <c r="AU298" s="17">
        <f t="shared" si="93"/>
        <v>0</v>
      </c>
      <c r="AV298" s="17" t="str">
        <f>+VLOOKUP(B298,[1]Cruces!S:T,2,0)</f>
        <v>4. Presupuesto de Obra</v>
      </c>
    </row>
    <row r="299" spans="1:48" hidden="1" x14ac:dyDescent="0.25">
      <c r="A299" s="17" t="s">
        <v>7408</v>
      </c>
      <c r="B299" s="17" t="s">
        <v>569</v>
      </c>
      <c r="C299" s="17">
        <v>2241915</v>
      </c>
      <c r="D299" s="17">
        <v>20113597</v>
      </c>
      <c r="E299" s="17" t="s">
        <v>93</v>
      </c>
      <c r="F299" s="17" t="s">
        <v>7098</v>
      </c>
      <c r="G299" s="17" t="s">
        <v>7409</v>
      </c>
      <c r="H299" s="17">
        <v>3013369920</v>
      </c>
      <c r="I299" s="17" t="s">
        <v>71</v>
      </c>
      <c r="J299" s="17" t="s">
        <v>7410</v>
      </c>
      <c r="K299" s="17" t="s">
        <v>7411</v>
      </c>
      <c r="L299" s="17" t="s">
        <v>7101</v>
      </c>
      <c r="M299" s="17" t="s">
        <v>7102</v>
      </c>
      <c r="N299" s="17" t="s">
        <v>572</v>
      </c>
      <c r="O299" s="17">
        <v>20201026</v>
      </c>
      <c r="P299" s="17">
        <v>20201026</v>
      </c>
      <c r="Q299" s="17">
        <v>1170</v>
      </c>
      <c r="R299" s="17">
        <v>0</v>
      </c>
      <c r="S299" s="17"/>
      <c r="T299" s="17" t="s">
        <v>63</v>
      </c>
      <c r="U299" s="17"/>
      <c r="V299" s="17">
        <f t="shared" si="94"/>
        <v>3</v>
      </c>
      <c r="W299" s="17">
        <v>3000</v>
      </c>
      <c r="X299" s="17" t="s">
        <v>89</v>
      </c>
      <c r="Y299" s="17" t="s">
        <v>569</v>
      </c>
      <c r="Z299" s="17">
        <v>20201026</v>
      </c>
      <c r="AA299" s="17" t="s">
        <v>1947</v>
      </c>
      <c r="AB299" s="17">
        <v>1</v>
      </c>
      <c r="AC299" s="17" t="str">
        <f>IFERROR(VLOOKUP(A299,[1]Cruces!AJ:AK,2,0),VLOOKUP(CONCATENATE(X299,AA299),[1]Cruces!G:H,2,0))</f>
        <v>Solicitud por BT</v>
      </c>
      <c r="AD299" s="17">
        <f t="shared" si="80"/>
        <v>26</v>
      </c>
      <c r="AE299" s="17">
        <f t="shared" si="81"/>
        <v>10</v>
      </c>
      <c r="AF299" s="17">
        <f t="shared" si="82"/>
        <v>2020</v>
      </c>
      <c r="AG299" s="17" t="str">
        <f>IFERROR(VLOOKUP(MID(A299,2,4)*1,[1]Cruces!K:L,2,0),"Verificar")</f>
        <v>Atlántico Norte</v>
      </c>
      <c r="AH299" s="17">
        <f t="shared" ca="1" si="83"/>
        <v>30</v>
      </c>
      <c r="AI299" s="17" t="str">
        <f>IFERROR(VLOOKUP(U299,[1]Cruces!$O$1:$P$6,2,0),"Sin Orden")</f>
        <v>Sin Orden</v>
      </c>
      <c r="AJ299" s="17">
        <f t="shared" si="84"/>
        <v>26</v>
      </c>
      <c r="AK299" s="17">
        <f t="shared" si="85"/>
        <v>10</v>
      </c>
      <c r="AL299" s="17">
        <f t="shared" si="86"/>
        <v>2020</v>
      </c>
      <c r="AM299" s="17">
        <f t="shared" ca="1" si="87"/>
        <v>30</v>
      </c>
      <c r="AN299" s="18" t="str">
        <f>IFERROR(VLOOKUP(R299*1,'[1]Ordenes de Servicio'!G:K,5,0),"No Cruza")</f>
        <v>No Cruza</v>
      </c>
      <c r="AO299" s="17">
        <f t="shared" ca="1" si="88"/>
        <v>30</v>
      </c>
      <c r="AP299" s="17">
        <f t="shared" si="89"/>
        <v>26</v>
      </c>
      <c r="AQ299" s="17">
        <f t="shared" si="90"/>
        <v>10</v>
      </c>
      <c r="AR299" s="17">
        <f t="shared" si="91"/>
        <v>2020</v>
      </c>
      <c r="AS299" s="17">
        <f t="shared" ca="1" si="92"/>
        <v>30</v>
      </c>
      <c r="AT299" s="17" t="str">
        <f t="shared" ca="1" si="95"/>
        <v>No</v>
      </c>
      <c r="AU299" s="17">
        <f t="shared" si="93"/>
        <v>0</v>
      </c>
      <c r="AV299" s="17" t="str">
        <f>+VLOOKUP(B299,[1]Cruces!S:T,2,0)</f>
        <v>1. Solicitud</v>
      </c>
    </row>
    <row r="300" spans="1:48" hidden="1" x14ac:dyDescent="0.25">
      <c r="A300" s="17" t="s">
        <v>733</v>
      </c>
      <c r="B300" s="17" t="s">
        <v>68</v>
      </c>
      <c r="C300" s="17">
        <v>2592918</v>
      </c>
      <c r="D300" s="17">
        <v>20225799</v>
      </c>
      <c r="E300" s="17" t="s">
        <v>93</v>
      </c>
      <c r="F300" s="17" t="s">
        <v>232</v>
      </c>
      <c r="G300" s="17" t="s">
        <v>734</v>
      </c>
      <c r="H300" s="17">
        <v>3016565276</v>
      </c>
      <c r="I300" s="17" t="s">
        <v>83</v>
      </c>
      <c r="J300" s="17" t="s">
        <v>735</v>
      </c>
      <c r="K300" s="17" t="s">
        <v>97</v>
      </c>
      <c r="L300" s="17" t="s">
        <v>280</v>
      </c>
      <c r="M300" s="17" t="s">
        <v>281</v>
      </c>
      <c r="N300" s="17" t="s">
        <v>75</v>
      </c>
      <c r="O300" s="17">
        <v>20190403</v>
      </c>
      <c r="P300" s="17">
        <v>20190514</v>
      </c>
      <c r="Q300" s="17">
        <v>7541</v>
      </c>
      <c r="R300" s="17">
        <v>26175117</v>
      </c>
      <c r="S300" s="17" t="s">
        <v>100</v>
      </c>
      <c r="T300" s="17" t="s">
        <v>63</v>
      </c>
      <c r="U300" s="17" t="s">
        <v>91</v>
      </c>
      <c r="V300" s="17">
        <f t="shared" si="94"/>
        <v>75</v>
      </c>
      <c r="W300" s="17">
        <v>75000</v>
      </c>
      <c r="X300" s="17" t="s">
        <v>89</v>
      </c>
      <c r="Y300" s="17" t="s">
        <v>150</v>
      </c>
      <c r="Z300" s="17">
        <v>20190821</v>
      </c>
      <c r="AA300" s="17" t="s">
        <v>78</v>
      </c>
      <c r="AB300" s="17">
        <v>1</v>
      </c>
      <c r="AC300" s="17" t="str">
        <f>IFERROR(VLOOKUP(A300,[1]Cruces!AJ:AK,2,0),VLOOKUP(CONCATENATE(X300,AA300),[1]Cruces!G:H,2,0))</f>
        <v>Solicitud de Obra</v>
      </c>
      <c r="AD300" s="17">
        <f t="shared" si="80"/>
        <v>3</v>
      </c>
      <c r="AE300" s="17">
        <f t="shared" si="81"/>
        <v>4</v>
      </c>
      <c r="AF300" s="17">
        <f t="shared" si="82"/>
        <v>2019</v>
      </c>
      <c r="AG300" s="17" t="str">
        <f>IFERROR(VLOOKUP(MID(A300,2,4)*1,[1]Cruces!K:L,2,0),"Verificar")</f>
        <v>Atlántico Sur</v>
      </c>
      <c r="AH300" s="17">
        <f t="shared" ca="1" si="83"/>
        <v>602</v>
      </c>
      <c r="AI300" s="17" t="str">
        <f>IFERROR(VLOOKUP(U300,[1]Cruces!$O$1:$P$6,2,0),"Sin Orden")</f>
        <v>Resuelta</v>
      </c>
      <c r="AJ300" s="17">
        <f t="shared" si="84"/>
        <v>21</v>
      </c>
      <c r="AK300" s="17">
        <f t="shared" si="85"/>
        <v>8</v>
      </c>
      <c r="AL300" s="17">
        <f t="shared" si="86"/>
        <v>2019</v>
      </c>
      <c r="AM300" s="17">
        <f t="shared" ca="1" si="87"/>
        <v>462</v>
      </c>
      <c r="AN300" s="18" t="str">
        <f>IFERROR(VLOOKUP(R300*1,'[1]Ordenes de Servicio'!G:K,5,0),"No Cruza")</f>
        <v>No Cruza</v>
      </c>
      <c r="AO300" s="17">
        <f t="shared" ca="1" si="88"/>
        <v>140</v>
      </c>
      <c r="AP300" s="17">
        <f t="shared" si="89"/>
        <v>14</v>
      </c>
      <c r="AQ300" s="17">
        <f t="shared" si="90"/>
        <v>5</v>
      </c>
      <c r="AR300" s="17">
        <f t="shared" si="91"/>
        <v>2019</v>
      </c>
      <c r="AS300" s="17">
        <f t="shared" ca="1" si="92"/>
        <v>561</v>
      </c>
      <c r="AT300" s="17" t="str">
        <f t="shared" ca="1" si="95"/>
        <v>Si</v>
      </c>
      <c r="AU300" s="17">
        <f t="shared" si="93"/>
        <v>99</v>
      </c>
      <c r="AV300" s="17" t="str">
        <f>+VLOOKUP(B300,[1]Cruces!S:T,2,0)</f>
        <v>5. Consultoría / Adjudicación</v>
      </c>
    </row>
    <row r="301" spans="1:48" hidden="1" x14ac:dyDescent="0.25">
      <c r="A301" s="17" t="s">
        <v>736</v>
      </c>
      <c r="B301" s="17" t="s">
        <v>68</v>
      </c>
      <c r="C301" s="17">
        <v>0</v>
      </c>
      <c r="D301" s="17">
        <v>0</v>
      </c>
      <c r="E301" s="17" t="s">
        <v>55</v>
      </c>
      <c r="F301" s="17" t="s">
        <v>163</v>
      </c>
      <c r="G301" s="17" t="s">
        <v>737</v>
      </c>
      <c r="H301" s="17">
        <v>0</v>
      </c>
      <c r="I301" s="17" t="s">
        <v>71</v>
      </c>
      <c r="J301" s="17" t="s">
        <v>59</v>
      </c>
      <c r="K301" s="17" t="s">
        <v>97</v>
      </c>
      <c r="L301" s="17" t="s">
        <v>111</v>
      </c>
      <c r="M301" s="17" t="s">
        <v>112</v>
      </c>
      <c r="N301" s="17" t="s">
        <v>75</v>
      </c>
      <c r="O301" s="17">
        <v>20200930</v>
      </c>
      <c r="P301" s="17">
        <v>20201110</v>
      </c>
      <c r="Q301" s="17">
        <v>1150</v>
      </c>
      <c r="R301" s="17">
        <v>28253613</v>
      </c>
      <c r="S301" s="17" t="s">
        <v>100</v>
      </c>
      <c r="T301" s="17" t="s">
        <v>63</v>
      </c>
      <c r="U301" s="17" t="s">
        <v>91</v>
      </c>
      <c r="V301" s="17">
        <f t="shared" si="94"/>
        <v>50</v>
      </c>
      <c r="W301" s="17">
        <v>50000</v>
      </c>
      <c r="X301" s="17" t="s">
        <v>64</v>
      </c>
      <c r="Y301" s="17" t="s">
        <v>282</v>
      </c>
      <c r="Z301" s="17">
        <v>20201111</v>
      </c>
      <c r="AA301" s="17" t="s">
        <v>78</v>
      </c>
      <c r="AB301" s="17">
        <v>1</v>
      </c>
      <c r="AC301" s="17" t="str">
        <f>IFERROR(VLOOKUP(A301,[1]Cruces!AJ:AK,2,0),VLOOKUP(CONCATENATE(X301,AA301),[1]Cruces!G:H,2,0))</f>
        <v>Solicitud de Obra</v>
      </c>
      <c r="AD301" s="17">
        <f t="shared" si="80"/>
        <v>30</v>
      </c>
      <c r="AE301" s="17">
        <f t="shared" si="81"/>
        <v>9</v>
      </c>
      <c r="AF301" s="17">
        <f t="shared" si="82"/>
        <v>2020</v>
      </c>
      <c r="AG301" s="17" t="str">
        <f>IFERROR(VLOOKUP(MID(A301,2,4)*1,[1]Cruces!K:L,2,0),"Verificar")</f>
        <v>Atlántico Norte</v>
      </c>
      <c r="AH301" s="17">
        <f t="shared" ca="1" si="83"/>
        <v>56</v>
      </c>
      <c r="AI301" s="17" t="str">
        <f>IFERROR(VLOOKUP(U301,[1]Cruces!$O$1:$P$6,2,0),"Sin Orden")</f>
        <v>Resuelta</v>
      </c>
      <c r="AJ301" s="17">
        <f t="shared" si="84"/>
        <v>11</v>
      </c>
      <c r="AK301" s="17">
        <f t="shared" si="85"/>
        <v>11</v>
      </c>
      <c r="AL301" s="17">
        <f t="shared" si="86"/>
        <v>2020</v>
      </c>
      <c r="AM301" s="17">
        <f t="shared" ca="1" si="87"/>
        <v>14</v>
      </c>
      <c r="AN301" s="18" t="str">
        <f>IFERROR(VLOOKUP(R301*1,'[1]Ordenes de Servicio'!G:K,5,0),"No Cruza")</f>
        <v>No Cruza</v>
      </c>
      <c r="AO301" s="17">
        <f t="shared" ca="1" si="88"/>
        <v>42</v>
      </c>
      <c r="AP301" s="17">
        <f t="shared" si="89"/>
        <v>10</v>
      </c>
      <c r="AQ301" s="17">
        <f t="shared" si="90"/>
        <v>11</v>
      </c>
      <c r="AR301" s="17">
        <f t="shared" si="91"/>
        <v>2020</v>
      </c>
      <c r="AS301" s="17">
        <f t="shared" ca="1" si="92"/>
        <v>15</v>
      </c>
      <c r="AT301" s="17" t="str">
        <f t="shared" ca="1" si="95"/>
        <v>No</v>
      </c>
      <c r="AU301" s="17">
        <f t="shared" si="93"/>
        <v>1</v>
      </c>
      <c r="AV301" s="17" t="str">
        <f>+VLOOKUP(B301,[1]Cruces!S:T,2,0)</f>
        <v>5. Consultoría / Adjudicación</v>
      </c>
    </row>
    <row r="302" spans="1:48" hidden="1" x14ac:dyDescent="0.25">
      <c r="A302" s="17" t="s">
        <v>738</v>
      </c>
      <c r="B302" s="17" t="s">
        <v>68</v>
      </c>
      <c r="C302" s="17">
        <v>7288064</v>
      </c>
      <c r="D302" s="17">
        <v>20916774</v>
      </c>
      <c r="E302" s="17" t="s">
        <v>93</v>
      </c>
      <c r="F302" s="17" t="s">
        <v>107</v>
      </c>
      <c r="G302" s="17" t="s">
        <v>739</v>
      </c>
      <c r="H302" s="17">
        <v>3796248</v>
      </c>
      <c r="I302" s="17" t="s">
        <v>165</v>
      </c>
      <c r="J302" s="17" t="s">
        <v>740</v>
      </c>
      <c r="K302" s="17" t="s">
        <v>741</v>
      </c>
      <c r="L302" s="17" t="s">
        <v>117</v>
      </c>
      <c r="M302" s="17" t="s">
        <v>118</v>
      </c>
      <c r="N302" s="17" t="s">
        <v>75</v>
      </c>
      <c r="O302" s="17">
        <v>20200601</v>
      </c>
      <c r="P302" s="17">
        <v>20200703</v>
      </c>
      <c r="Q302" s="17">
        <v>1110</v>
      </c>
      <c r="R302" s="17">
        <v>27928148</v>
      </c>
      <c r="S302" s="17" t="s">
        <v>76</v>
      </c>
      <c r="T302" s="17" t="s">
        <v>63</v>
      </c>
      <c r="U302" s="17" t="s">
        <v>91</v>
      </c>
      <c r="V302" s="17">
        <f t="shared" si="94"/>
        <v>800</v>
      </c>
      <c r="W302" s="17">
        <v>800000</v>
      </c>
      <c r="X302" s="17" t="s">
        <v>89</v>
      </c>
      <c r="Y302" s="17" t="s">
        <v>105</v>
      </c>
      <c r="Z302" s="17">
        <v>20201109</v>
      </c>
      <c r="AA302" s="17" t="s">
        <v>101</v>
      </c>
      <c r="AB302" s="17">
        <v>1</v>
      </c>
      <c r="AC302" s="17" t="str">
        <f>IFERROR(VLOOKUP(A302,[1]Cruces!AJ:AK,2,0),VLOOKUP(CONCATENATE(X302,AA302),[1]Cruces!G:H,2,0))</f>
        <v>Solicitud de Obra</v>
      </c>
      <c r="AD302" s="17">
        <f t="shared" si="80"/>
        <v>1</v>
      </c>
      <c r="AE302" s="17">
        <f t="shared" si="81"/>
        <v>6</v>
      </c>
      <c r="AF302" s="17">
        <f t="shared" si="82"/>
        <v>2020</v>
      </c>
      <c r="AG302" s="17" t="str">
        <f>IFERROR(VLOOKUP(MID(A302,2,4)*1,[1]Cruces!K:L,2,0),"Verificar")</f>
        <v>Atlántico Norte</v>
      </c>
      <c r="AH302" s="17">
        <f t="shared" ca="1" si="83"/>
        <v>177</v>
      </c>
      <c r="AI302" s="17" t="str">
        <f>IFERROR(VLOOKUP(U302,[1]Cruces!$O$1:$P$6,2,0),"Sin Orden")</f>
        <v>Resuelta</v>
      </c>
      <c r="AJ302" s="17">
        <f t="shared" si="84"/>
        <v>9</v>
      </c>
      <c r="AK302" s="17">
        <f t="shared" si="85"/>
        <v>11</v>
      </c>
      <c r="AL302" s="17">
        <f t="shared" si="86"/>
        <v>2020</v>
      </c>
      <c r="AM302" s="17">
        <f t="shared" ca="1" si="87"/>
        <v>16</v>
      </c>
      <c r="AN302" s="18">
        <f>IFERROR(VLOOKUP(R302*1,'[1]Ordenes de Servicio'!G:K,5,0),"No Cruza")</f>
        <v>44047</v>
      </c>
      <c r="AO302" s="17">
        <f t="shared" ca="1" si="88"/>
        <v>161</v>
      </c>
      <c r="AP302" s="17">
        <f t="shared" si="89"/>
        <v>3</v>
      </c>
      <c r="AQ302" s="17">
        <f t="shared" si="90"/>
        <v>7</v>
      </c>
      <c r="AR302" s="17">
        <f t="shared" si="91"/>
        <v>2020</v>
      </c>
      <c r="AS302" s="17">
        <f t="shared" ca="1" si="92"/>
        <v>145</v>
      </c>
      <c r="AT302" s="17" t="str">
        <f t="shared" ca="1" si="95"/>
        <v>No</v>
      </c>
      <c r="AU302" s="17">
        <f t="shared" si="93"/>
        <v>129</v>
      </c>
      <c r="AV302" s="17" t="str">
        <f>+VLOOKUP(B302,[1]Cruces!S:T,2,0)</f>
        <v>5. Consultoría / Adjudicación</v>
      </c>
    </row>
    <row r="303" spans="1:48" hidden="1" x14ac:dyDescent="0.25">
      <c r="A303" s="17" t="s">
        <v>742</v>
      </c>
      <c r="B303" s="17" t="s">
        <v>68</v>
      </c>
      <c r="C303" s="17">
        <v>2762859</v>
      </c>
      <c r="D303" s="17">
        <v>0</v>
      </c>
      <c r="E303" s="17" t="s">
        <v>55</v>
      </c>
      <c r="F303" s="17" t="s">
        <v>120</v>
      </c>
      <c r="G303" s="17" t="s">
        <v>743</v>
      </c>
      <c r="H303" s="17">
        <v>3137464035</v>
      </c>
      <c r="I303" s="17" t="s">
        <v>116</v>
      </c>
      <c r="J303" s="17" t="s">
        <v>59</v>
      </c>
      <c r="K303" s="17" t="s">
        <v>97</v>
      </c>
      <c r="L303" s="17" t="s">
        <v>122</v>
      </c>
      <c r="M303" s="17" t="s">
        <v>123</v>
      </c>
      <c r="N303" s="17" t="s">
        <v>75</v>
      </c>
      <c r="O303" s="17">
        <v>20181220</v>
      </c>
      <c r="P303" s="17">
        <v>20181220</v>
      </c>
      <c r="Q303" s="17">
        <v>1110</v>
      </c>
      <c r="R303" s="17">
        <v>25832651</v>
      </c>
      <c r="S303" s="17" t="s">
        <v>76</v>
      </c>
      <c r="T303" s="17" t="s">
        <v>63</v>
      </c>
      <c r="U303" s="17" t="s">
        <v>88</v>
      </c>
      <c r="V303" s="17">
        <f t="shared" si="94"/>
        <v>300</v>
      </c>
      <c r="W303" s="17">
        <v>300000</v>
      </c>
      <c r="X303" s="17" t="s">
        <v>89</v>
      </c>
      <c r="Y303" s="17" t="s">
        <v>105</v>
      </c>
      <c r="Z303" s="17">
        <v>20181220</v>
      </c>
      <c r="AA303" s="17" t="s">
        <v>101</v>
      </c>
      <c r="AB303" s="17">
        <v>1</v>
      </c>
      <c r="AC303" s="17" t="str">
        <f>IFERROR(VLOOKUP(A303,[1]Cruces!AJ:AK,2,0),VLOOKUP(CONCATENATE(X303,AA303),[1]Cruces!G:H,2,0))</f>
        <v>Solicitud de Obra</v>
      </c>
      <c r="AD303" s="17">
        <f t="shared" si="80"/>
        <v>20</v>
      </c>
      <c r="AE303" s="17">
        <f t="shared" si="81"/>
        <v>12</v>
      </c>
      <c r="AF303" s="17">
        <f t="shared" si="82"/>
        <v>2018</v>
      </c>
      <c r="AG303" s="17" t="str">
        <f>IFERROR(VLOOKUP(MID(A303,2,4)*1,[1]Cruces!K:L,2,0),"Verificar")</f>
        <v>Atlántico Norte</v>
      </c>
      <c r="AH303" s="17">
        <f t="shared" ca="1" si="83"/>
        <v>706</v>
      </c>
      <c r="AI303" s="17" t="str">
        <f>IFERROR(VLOOKUP(U303,[1]Cruces!$O$1:$P$6,2,0),"Sin Orden")</f>
        <v>Resuelta</v>
      </c>
      <c r="AJ303" s="17">
        <f t="shared" si="84"/>
        <v>20</v>
      </c>
      <c r="AK303" s="17">
        <f t="shared" si="85"/>
        <v>12</v>
      </c>
      <c r="AL303" s="17">
        <f t="shared" si="86"/>
        <v>2018</v>
      </c>
      <c r="AM303" s="17">
        <f t="shared" ca="1" si="87"/>
        <v>706</v>
      </c>
      <c r="AN303" s="18" t="str">
        <f>IFERROR(VLOOKUP(R303*1,'[1]Ordenes de Servicio'!G:K,5,0),"No Cruza")</f>
        <v>No Cruza</v>
      </c>
      <c r="AO303" s="17">
        <f t="shared" ca="1" si="88"/>
        <v>0</v>
      </c>
      <c r="AP303" s="17">
        <f t="shared" si="89"/>
        <v>20</v>
      </c>
      <c r="AQ303" s="17">
        <f t="shared" si="90"/>
        <v>12</v>
      </c>
      <c r="AR303" s="17">
        <f t="shared" si="91"/>
        <v>2018</v>
      </c>
      <c r="AS303" s="17">
        <f t="shared" ca="1" si="92"/>
        <v>706</v>
      </c>
      <c r="AT303" s="17" t="str">
        <f t="shared" ca="1" si="95"/>
        <v>Si</v>
      </c>
      <c r="AU303" s="17">
        <f t="shared" si="93"/>
        <v>0</v>
      </c>
      <c r="AV303" s="17" t="str">
        <f>+VLOOKUP(B303,[1]Cruces!S:T,2,0)</f>
        <v>5. Consultoría / Adjudicación</v>
      </c>
    </row>
    <row r="304" spans="1:48" hidden="1" x14ac:dyDescent="0.25">
      <c r="A304" s="17" t="s">
        <v>744</v>
      </c>
      <c r="B304" s="17" t="s">
        <v>54</v>
      </c>
      <c r="C304" s="17">
        <v>5727571</v>
      </c>
      <c r="D304" s="17">
        <v>25619099</v>
      </c>
      <c r="E304" s="17" t="s">
        <v>745</v>
      </c>
      <c r="F304" s="17" t="s">
        <v>126</v>
      </c>
      <c r="G304" s="17" t="s">
        <v>746</v>
      </c>
      <c r="H304" s="17">
        <v>0</v>
      </c>
      <c r="I304" s="17" t="s">
        <v>116</v>
      </c>
      <c r="J304" s="17" t="s">
        <v>747</v>
      </c>
      <c r="K304" s="17" t="s">
        <v>97</v>
      </c>
      <c r="L304" s="17" t="s">
        <v>129</v>
      </c>
      <c r="M304" s="17" t="s">
        <v>130</v>
      </c>
      <c r="N304" s="17" t="s">
        <v>62</v>
      </c>
      <c r="O304" s="17">
        <v>20200324</v>
      </c>
      <c r="P304" s="17">
        <v>20200330</v>
      </c>
      <c r="Q304" s="17">
        <v>9332</v>
      </c>
      <c r="R304" s="17">
        <v>27291537</v>
      </c>
      <c r="S304" s="17" t="s">
        <v>100</v>
      </c>
      <c r="T304" s="17" t="s">
        <v>63</v>
      </c>
      <c r="U304" s="17" t="s">
        <v>91</v>
      </c>
      <c r="V304" s="17">
        <f t="shared" si="94"/>
        <v>50</v>
      </c>
      <c r="W304" s="17">
        <v>50000</v>
      </c>
      <c r="X304" s="17" t="s">
        <v>89</v>
      </c>
      <c r="Y304" s="17" t="s">
        <v>65</v>
      </c>
      <c r="Z304" s="17">
        <v>20200330</v>
      </c>
      <c r="AA304" s="17" t="s">
        <v>78</v>
      </c>
      <c r="AB304" s="17">
        <v>1</v>
      </c>
      <c r="AC304" s="17" t="str">
        <f>IFERROR(VLOOKUP(A304,[1]Cruces!AJ:AK,2,0),VLOOKUP(CONCATENATE(X304,AA304),[1]Cruces!G:H,2,0))</f>
        <v>Solicitud de Obra</v>
      </c>
      <c r="AD304" s="17">
        <f t="shared" si="80"/>
        <v>24</v>
      </c>
      <c r="AE304" s="17">
        <f t="shared" si="81"/>
        <v>3</v>
      </c>
      <c r="AF304" s="17">
        <f t="shared" si="82"/>
        <v>2020</v>
      </c>
      <c r="AG304" s="17" t="str">
        <f>IFERROR(VLOOKUP(MID(A304,2,4)*1,[1]Cruces!K:L,2,0),"Verificar")</f>
        <v>Guajira</v>
      </c>
      <c r="AH304" s="17">
        <f t="shared" ca="1" si="83"/>
        <v>246</v>
      </c>
      <c r="AI304" s="17" t="str">
        <f>IFERROR(VLOOKUP(U304,[1]Cruces!$O$1:$P$6,2,0),"Sin Orden")</f>
        <v>Resuelta</v>
      </c>
      <c r="AJ304" s="17">
        <f t="shared" si="84"/>
        <v>30</v>
      </c>
      <c r="AK304" s="17">
        <f t="shared" si="85"/>
        <v>3</v>
      </c>
      <c r="AL304" s="17">
        <f t="shared" si="86"/>
        <v>2020</v>
      </c>
      <c r="AM304" s="17">
        <f t="shared" ca="1" si="87"/>
        <v>240</v>
      </c>
      <c r="AN304" s="18" t="str">
        <f>IFERROR(VLOOKUP(R304*1,'[1]Ordenes de Servicio'!G:K,5,0),"No Cruza")</f>
        <v>No Cruza</v>
      </c>
      <c r="AO304" s="17">
        <f t="shared" ca="1" si="88"/>
        <v>6</v>
      </c>
      <c r="AP304" s="17">
        <f t="shared" si="89"/>
        <v>30</v>
      </c>
      <c r="AQ304" s="17">
        <f t="shared" si="90"/>
        <v>3</v>
      </c>
      <c r="AR304" s="17">
        <f t="shared" si="91"/>
        <v>2020</v>
      </c>
      <c r="AS304" s="17">
        <f t="shared" ca="1" si="92"/>
        <v>240</v>
      </c>
      <c r="AT304" s="17" t="str">
        <f t="shared" ca="1" si="95"/>
        <v>No</v>
      </c>
      <c r="AU304" s="17">
        <f t="shared" si="93"/>
        <v>0</v>
      </c>
      <c r="AV304" s="17" t="str">
        <f>+VLOOKUP(B304,[1]Cruces!S:T,2,0)</f>
        <v>4. Presupuesto de Obra</v>
      </c>
    </row>
    <row r="305" spans="1:48" hidden="1" x14ac:dyDescent="0.25">
      <c r="A305" s="17" t="s">
        <v>748</v>
      </c>
      <c r="B305" s="17" t="s">
        <v>68</v>
      </c>
      <c r="C305" s="17">
        <v>0</v>
      </c>
      <c r="D305" s="17">
        <v>0</v>
      </c>
      <c r="E305" s="17" t="s">
        <v>55</v>
      </c>
      <c r="F305" s="17" t="s">
        <v>81</v>
      </c>
      <c r="G305" s="17" t="s">
        <v>749</v>
      </c>
      <c r="H305" s="17">
        <v>0</v>
      </c>
      <c r="I305" s="17" t="s">
        <v>83</v>
      </c>
      <c r="J305" s="17" t="s">
        <v>59</v>
      </c>
      <c r="K305" s="17" t="s">
        <v>750</v>
      </c>
      <c r="L305" s="17" t="s">
        <v>85</v>
      </c>
      <c r="M305" s="17" t="s">
        <v>86</v>
      </c>
      <c r="N305" s="17" t="s">
        <v>75</v>
      </c>
      <c r="O305" s="17">
        <v>20180116</v>
      </c>
      <c r="P305" s="17">
        <v>20180718</v>
      </c>
      <c r="Q305" s="17">
        <v>3410</v>
      </c>
      <c r="R305" s="17">
        <v>26193020</v>
      </c>
      <c r="S305" s="17" t="s">
        <v>76</v>
      </c>
      <c r="T305" s="17" t="s">
        <v>63</v>
      </c>
      <c r="U305" s="17" t="s">
        <v>88</v>
      </c>
      <c r="V305" s="17">
        <f t="shared" si="94"/>
        <v>75</v>
      </c>
      <c r="W305" s="17">
        <v>75000</v>
      </c>
      <c r="X305" s="17" t="s">
        <v>64</v>
      </c>
      <c r="Y305" s="17" t="s">
        <v>105</v>
      </c>
      <c r="Z305" s="17">
        <v>20180813</v>
      </c>
      <c r="AA305" s="17" t="s">
        <v>124</v>
      </c>
      <c r="AB305" s="17">
        <v>1</v>
      </c>
      <c r="AC305" s="17" t="str">
        <f>IFERROR(VLOOKUP(A305,[1]Cruces!AJ:AK,2,0),VLOOKUP(CONCATENATE(X305,AA305),[1]Cruces!G:H,2,0))</f>
        <v>Solicitud de Obra</v>
      </c>
      <c r="AD305" s="17">
        <f t="shared" si="80"/>
        <v>16</v>
      </c>
      <c r="AE305" s="17">
        <f t="shared" si="81"/>
        <v>1</v>
      </c>
      <c r="AF305" s="17">
        <f t="shared" si="82"/>
        <v>2018</v>
      </c>
      <c r="AG305" s="17" t="str">
        <f>IFERROR(VLOOKUP(MID(A305,2,4)*1,[1]Cruces!K:L,2,0),"Verificar")</f>
        <v>Magdalena</v>
      </c>
      <c r="AH305" s="17">
        <f t="shared" ca="1" si="83"/>
        <v>1044</v>
      </c>
      <c r="AI305" s="17" t="str">
        <f>IFERROR(VLOOKUP(U305,[1]Cruces!$O$1:$P$6,2,0),"Sin Orden")</f>
        <v>Resuelta</v>
      </c>
      <c r="AJ305" s="17">
        <f t="shared" si="84"/>
        <v>13</v>
      </c>
      <c r="AK305" s="17">
        <f t="shared" si="85"/>
        <v>8</v>
      </c>
      <c r="AL305" s="17">
        <f t="shared" si="86"/>
        <v>2018</v>
      </c>
      <c r="AM305" s="17">
        <f t="shared" ca="1" si="87"/>
        <v>835</v>
      </c>
      <c r="AN305" s="18" t="str">
        <f>IFERROR(VLOOKUP(R305*1,'[1]Ordenes de Servicio'!G:K,5,0),"No Cruza")</f>
        <v>No Cruza</v>
      </c>
      <c r="AO305" s="17">
        <f t="shared" ca="1" si="88"/>
        <v>209</v>
      </c>
      <c r="AP305" s="17">
        <f t="shared" si="89"/>
        <v>18</v>
      </c>
      <c r="AQ305" s="17">
        <f t="shared" si="90"/>
        <v>7</v>
      </c>
      <c r="AR305" s="17">
        <f t="shared" si="91"/>
        <v>2018</v>
      </c>
      <c r="AS305" s="17">
        <f t="shared" ca="1" si="92"/>
        <v>861</v>
      </c>
      <c r="AT305" s="17" t="str">
        <f t="shared" ca="1" si="95"/>
        <v>Si</v>
      </c>
      <c r="AU305" s="17">
        <f t="shared" si="93"/>
        <v>26</v>
      </c>
      <c r="AV305" s="17" t="str">
        <f>+VLOOKUP(B305,[1]Cruces!S:T,2,0)</f>
        <v>5. Consultoría / Adjudicación</v>
      </c>
    </row>
    <row r="306" spans="1:48" hidden="1" x14ac:dyDescent="0.25">
      <c r="A306" s="17" t="s">
        <v>7412</v>
      </c>
      <c r="B306" s="17" t="s">
        <v>6595</v>
      </c>
      <c r="C306" s="17">
        <v>2577567</v>
      </c>
      <c r="D306" s="17">
        <v>0</v>
      </c>
      <c r="E306" s="17" t="s">
        <v>55</v>
      </c>
      <c r="F306" s="17" t="s">
        <v>56</v>
      </c>
      <c r="G306" s="17" t="s">
        <v>7413</v>
      </c>
      <c r="H306" s="17">
        <v>3003456179</v>
      </c>
      <c r="I306" s="17" t="s">
        <v>71</v>
      </c>
      <c r="J306" s="17" t="s">
        <v>59</v>
      </c>
      <c r="K306" s="17" t="s">
        <v>7414</v>
      </c>
      <c r="L306" s="17" t="s">
        <v>7111</v>
      </c>
      <c r="M306" s="17" t="s">
        <v>7112</v>
      </c>
      <c r="N306" s="17" t="s">
        <v>6600</v>
      </c>
      <c r="O306" s="17">
        <v>20191128</v>
      </c>
      <c r="P306" s="17">
        <v>20191130</v>
      </c>
      <c r="Q306" s="17">
        <v>1110</v>
      </c>
      <c r="R306" s="17">
        <v>26956695</v>
      </c>
      <c r="S306" s="17" t="s">
        <v>7072</v>
      </c>
      <c r="T306" s="17" t="s">
        <v>63</v>
      </c>
      <c r="U306" s="17" t="s">
        <v>91</v>
      </c>
      <c r="V306" s="17">
        <f t="shared" si="94"/>
        <v>3</v>
      </c>
      <c r="W306" s="17">
        <v>3000</v>
      </c>
      <c r="X306" s="17" t="s">
        <v>89</v>
      </c>
      <c r="Y306" s="17" t="s">
        <v>6595</v>
      </c>
      <c r="Z306" s="17">
        <v>20191130</v>
      </c>
      <c r="AA306" s="17" t="s">
        <v>1947</v>
      </c>
      <c r="AB306" s="17">
        <v>1</v>
      </c>
      <c r="AC306" s="17" t="str">
        <f>IFERROR(VLOOKUP(A306,[1]Cruces!AJ:AK,2,0),VLOOKUP(CONCATENATE(X306,AA306),[1]Cruces!G:H,2,0))</f>
        <v>Solicitud por BT</v>
      </c>
      <c r="AD306" s="17">
        <f t="shared" si="80"/>
        <v>28</v>
      </c>
      <c r="AE306" s="17">
        <f t="shared" si="81"/>
        <v>11</v>
      </c>
      <c r="AF306" s="17">
        <f t="shared" si="82"/>
        <v>2019</v>
      </c>
      <c r="AG306" s="17" t="str">
        <f>IFERROR(VLOOKUP(MID(A306,2,4)*1,[1]Cruces!K:L,2,0),"Verificar")</f>
        <v>Atlántico Norte</v>
      </c>
      <c r="AH306" s="17">
        <f t="shared" ca="1" si="83"/>
        <v>363</v>
      </c>
      <c r="AI306" s="17" t="str">
        <f>IFERROR(VLOOKUP(U306,[1]Cruces!$O$1:$P$6,2,0),"Sin Orden")</f>
        <v>Resuelta</v>
      </c>
      <c r="AJ306" s="17">
        <f t="shared" si="84"/>
        <v>30</v>
      </c>
      <c r="AK306" s="17">
        <f t="shared" si="85"/>
        <v>11</v>
      </c>
      <c r="AL306" s="17">
        <f t="shared" si="86"/>
        <v>2019</v>
      </c>
      <c r="AM306" s="17">
        <f t="shared" ca="1" si="87"/>
        <v>361</v>
      </c>
      <c r="AN306" s="18" t="str">
        <f>IFERROR(VLOOKUP(R306*1,'[1]Ordenes de Servicio'!G:K,5,0),"No Cruza")</f>
        <v>No Cruza</v>
      </c>
      <c r="AO306" s="17">
        <f t="shared" ca="1" si="88"/>
        <v>2</v>
      </c>
      <c r="AP306" s="17">
        <f t="shared" si="89"/>
        <v>30</v>
      </c>
      <c r="AQ306" s="17">
        <f t="shared" si="90"/>
        <v>11</v>
      </c>
      <c r="AR306" s="17">
        <f t="shared" si="91"/>
        <v>2019</v>
      </c>
      <c r="AS306" s="17">
        <f t="shared" ca="1" si="92"/>
        <v>361</v>
      </c>
      <c r="AT306" s="17" t="str">
        <f t="shared" ca="1" si="95"/>
        <v>Si</v>
      </c>
      <c r="AU306" s="17">
        <f t="shared" si="93"/>
        <v>0</v>
      </c>
      <c r="AV306" s="17" t="str">
        <f>+VLOOKUP(B306,[1]Cruces!S:T,2,0)</f>
        <v>7. Ejecución en Campo OS BT</v>
      </c>
    </row>
    <row r="307" spans="1:48" hidden="1" x14ac:dyDescent="0.25">
      <c r="A307" s="17" t="s">
        <v>751</v>
      </c>
      <c r="B307" s="17" t="s">
        <v>54</v>
      </c>
      <c r="C307" s="17">
        <v>0</v>
      </c>
      <c r="D307" s="17">
        <v>0</v>
      </c>
      <c r="E307" s="17" t="s">
        <v>55</v>
      </c>
      <c r="F307" s="17" t="s">
        <v>126</v>
      </c>
      <c r="G307" s="17" t="s">
        <v>752</v>
      </c>
      <c r="H307" s="17">
        <v>0</v>
      </c>
      <c r="I307" s="17" t="s">
        <v>71</v>
      </c>
      <c r="J307" s="17" t="s">
        <v>59</v>
      </c>
      <c r="K307" s="17" t="s">
        <v>753</v>
      </c>
      <c r="L307" s="17" t="s">
        <v>129</v>
      </c>
      <c r="M307" s="17" t="s">
        <v>130</v>
      </c>
      <c r="N307" s="17" t="s">
        <v>62</v>
      </c>
      <c r="O307" s="17">
        <v>20200522</v>
      </c>
      <c r="P307" s="17">
        <v>20200527</v>
      </c>
      <c r="Q307" s="17">
        <v>3310</v>
      </c>
      <c r="R307" s="17">
        <v>27515855</v>
      </c>
      <c r="S307" s="17" t="s">
        <v>100</v>
      </c>
      <c r="T307" s="17" t="s">
        <v>63</v>
      </c>
      <c r="U307" s="17" t="s">
        <v>91</v>
      </c>
      <c r="V307" s="17">
        <f t="shared" si="94"/>
        <v>15</v>
      </c>
      <c r="W307" s="17">
        <v>15000</v>
      </c>
      <c r="X307" s="17" t="s">
        <v>64</v>
      </c>
      <c r="Y307" s="17" t="s">
        <v>65</v>
      </c>
      <c r="Z307" s="17">
        <v>20200527</v>
      </c>
      <c r="AA307" s="17" t="s">
        <v>78</v>
      </c>
      <c r="AB307" s="17">
        <v>1</v>
      </c>
      <c r="AC307" s="17" t="str">
        <f>IFERROR(VLOOKUP(A307,[1]Cruces!AJ:AK,2,0),VLOOKUP(CONCATENATE(X307,AA307),[1]Cruces!G:H,2,0))</f>
        <v>Solicitud de Obra</v>
      </c>
      <c r="AD307" s="17">
        <f t="shared" si="80"/>
        <v>22</v>
      </c>
      <c r="AE307" s="17">
        <f t="shared" si="81"/>
        <v>5</v>
      </c>
      <c r="AF307" s="17">
        <f t="shared" si="82"/>
        <v>2020</v>
      </c>
      <c r="AG307" s="17" t="str">
        <f>IFERROR(VLOOKUP(MID(A307,2,4)*1,[1]Cruces!K:L,2,0),"Verificar")</f>
        <v>Guajira</v>
      </c>
      <c r="AH307" s="17">
        <f t="shared" ca="1" si="83"/>
        <v>187</v>
      </c>
      <c r="AI307" s="17" t="str">
        <f>IFERROR(VLOOKUP(U307,[1]Cruces!$O$1:$P$6,2,0),"Sin Orden")</f>
        <v>Resuelta</v>
      </c>
      <c r="AJ307" s="17">
        <f t="shared" si="84"/>
        <v>27</v>
      </c>
      <c r="AK307" s="17">
        <f t="shared" si="85"/>
        <v>5</v>
      </c>
      <c r="AL307" s="17">
        <f t="shared" si="86"/>
        <v>2020</v>
      </c>
      <c r="AM307" s="17">
        <f t="shared" ca="1" si="87"/>
        <v>182</v>
      </c>
      <c r="AN307" s="18" t="str">
        <f>IFERROR(VLOOKUP(R307*1,'[1]Ordenes de Servicio'!G:K,5,0),"No Cruza")</f>
        <v>No Cruza</v>
      </c>
      <c r="AO307" s="17">
        <f t="shared" ca="1" si="88"/>
        <v>5</v>
      </c>
      <c r="AP307" s="17">
        <f t="shared" si="89"/>
        <v>27</v>
      </c>
      <c r="AQ307" s="17">
        <f t="shared" si="90"/>
        <v>5</v>
      </c>
      <c r="AR307" s="17">
        <f t="shared" si="91"/>
        <v>2020</v>
      </c>
      <c r="AS307" s="17">
        <f t="shared" ca="1" si="92"/>
        <v>182</v>
      </c>
      <c r="AT307" s="17" t="str">
        <f t="shared" ca="1" si="95"/>
        <v>No</v>
      </c>
      <c r="AU307" s="17">
        <f t="shared" si="93"/>
        <v>0</v>
      </c>
      <c r="AV307" s="17" t="str">
        <f>+VLOOKUP(B307,[1]Cruces!S:T,2,0)</f>
        <v>4. Presupuesto de Obra</v>
      </c>
    </row>
    <row r="308" spans="1:48" hidden="1" x14ac:dyDescent="0.25">
      <c r="A308" s="17" t="s">
        <v>6936</v>
      </c>
      <c r="B308" s="17" t="s">
        <v>296</v>
      </c>
      <c r="C308" s="17">
        <v>0</v>
      </c>
      <c r="D308" s="17">
        <v>0</v>
      </c>
      <c r="E308" s="17" t="s">
        <v>55</v>
      </c>
      <c r="F308" s="17" t="s">
        <v>56</v>
      </c>
      <c r="G308" s="17" t="s">
        <v>6937</v>
      </c>
      <c r="H308" s="17">
        <v>3117035406</v>
      </c>
      <c r="I308" s="17" t="s">
        <v>182</v>
      </c>
      <c r="J308" s="17" t="s">
        <v>59</v>
      </c>
      <c r="K308" s="17" t="s">
        <v>6938</v>
      </c>
      <c r="L308" s="17" t="s">
        <v>255</v>
      </c>
      <c r="M308" s="17" t="s">
        <v>256</v>
      </c>
      <c r="N308" s="17" t="s">
        <v>301</v>
      </c>
      <c r="O308" s="17">
        <v>20190905</v>
      </c>
      <c r="P308" s="17">
        <v>20190912</v>
      </c>
      <c r="Q308" s="17">
        <v>1180</v>
      </c>
      <c r="R308" s="17">
        <v>0</v>
      </c>
      <c r="S308" s="17"/>
      <c r="T308" s="17" t="s">
        <v>63</v>
      </c>
      <c r="U308" s="17"/>
      <c r="V308" s="17">
        <f t="shared" si="94"/>
        <v>17</v>
      </c>
      <c r="W308" s="17">
        <v>17000</v>
      </c>
      <c r="X308" s="17" t="s">
        <v>218</v>
      </c>
      <c r="Y308" s="17" t="s">
        <v>296</v>
      </c>
      <c r="Z308" s="17">
        <v>20190912</v>
      </c>
      <c r="AA308" s="17" t="s">
        <v>219</v>
      </c>
      <c r="AB308" s="17">
        <v>1</v>
      </c>
      <c r="AC308" s="17" t="str">
        <f>IFERROR(VLOOKUP(A308,[1]Cruces!AJ:AK,2,0),VLOOKUP(CONCATENATE(X308,AA308),[1]Cruces!G:H,2,0))</f>
        <v>Solicitud CREG 030</v>
      </c>
      <c r="AD308" s="17">
        <f t="shared" si="80"/>
        <v>5</v>
      </c>
      <c r="AE308" s="17">
        <f t="shared" si="81"/>
        <v>9</v>
      </c>
      <c r="AF308" s="17">
        <f t="shared" si="82"/>
        <v>2019</v>
      </c>
      <c r="AG308" s="17" t="str">
        <f>IFERROR(VLOOKUP(MID(A308,2,4)*1,[1]Cruces!K:L,2,0),"Verificar")</f>
        <v>Atlántico Norte</v>
      </c>
      <c r="AH308" s="17">
        <f t="shared" ca="1" si="83"/>
        <v>447</v>
      </c>
      <c r="AI308" s="17" t="str">
        <f>IFERROR(VLOOKUP(U308,[1]Cruces!$O$1:$P$6,2,0),"Sin Orden")</f>
        <v>Sin Orden</v>
      </c>
      <c r="AJ308" s="17">
        <f t="shared" si="84"/>
        <v>12</v>
      </c>
      <c r="AK308" s="17">
        <f t="shared" si="85"/>
        <v>9</v>
      </c>
      <c r="AL308" s="17">
        <f t="shared" si="86"/>
        <v>2019</v>
      </c>
      <c r="AM308" s="17">
        <f t="shared" ca="1" si="87"/>
        <v>440</v>
      </c>
      <c r="AN308" s="18" t="str">
        <f>IFERROR(VLOOKUP(R308*1,'[1]Ordenes de Servicio'!G:K,5,0),"No Cruza")</f>
        <v>No Cruza</v>
      </c>
      <c r="AO308" s="17">
        <f t="shared" ca="1" si="88"/>
        <v>440</v>
      </c>
      <c r="AP308" s="17">
        <f t="shared" si="89"/>
        <v>12</v>
      </c>
      <c r="AQ308" s="17">
        <f t="shared" si="90"/>
        <v>9</v>
      </c>
      <c r="AR308" s="17">
        <f t="shared" si="91"/>
        <v>2019</v>
      </c>
      <c r="AS308" s="17">
        <f t="shared" ca="1" si="92"/>
        <v>440</v>
      </c>
      <c r="AT308" s="17" t="str">
        <f t="shared" ca="1" si="95"/>
        <v>Si</v>
      </c>
      <c r="AU308" s="17">
        <f t="shared" si="93"/>
        <v>0</v>
      </c>
      <c r="AV308" s="17" t="str">
        <f>+VLOOKUP(B308,[1]Cruces!S:T,2,0)</f>
        <v>3. Evaluación Técnico Ecónomica</v>
      </c>
    </row>
    <row r="309" spans="1:48" hidden="1" x14ac:dyDescent="0.25">
      <c r="A309" s="17" t="s">
        <v>7415</v>
      </c>
      <c r="B309" s="17" t="s">
        <v>1943</v>
      </c>
      <c r="C309" s="17">
        <v>0</v>
      </c>
      <c r="D309" s="17">
        <v>0</v>
      </c>
      <c r="E309" s="17" t="s">
        <v>55</v>
      </c>
      <c r="F309" s="17" t="s">
        <v>126</v>
      </c>
      <c r="G309" s="17" t="s">
        <v>7416</v>
      </c>
      <c r="H309" s="17">
        <v>3135389536</v>
      </c>
      <c r="I309" s="17" t="s">
        <v>71</v>
      </c>
      <c r="J309" s="17" t="s">
        <v>59</v>
      </c>
      <c r="K309" s="17" t="s">
        <v>97</v>
      </c>
      <c r="L309" s="17" t="s">
        <v>7417</v>
      </c>
      <c r="M309" s="17" t="s">
        <v>7418</v>
      </c>
      <c r="N309" s="17" t="s">
        <v>1946</v>
      </c>
      <c r="O309" s="17">
        <v>20201120</v>
      </c>
      <c r="P309" s="17">
        <v>20201120</v>
      </c>
      <c r="Q309" s="17">
        <v>3310</v>
      </c>
      <c r="R309" s="17">
        <v>28293026</v>
      </c>
      <c r="S309" s="17" t="s">
        <v>6601</v>
      </c>
      <c r="T309" s="17" t="s">
        <v>63</v>
      </c>
      <c r="U309" s="17" t="s">
        <v>77</v>
      </c>
      <c r="V309" s="17">
        <f t="shared" si="94"/>
        <v>3</v>
      </c>
      <c r="W309" s="17">
        <v>3000</v>
      </c>
      <c r="X309" s="17" t="s">
        <v>7065</v>
      </c>
      <c r="Y309" s="17" t="s">
        <v>1943</v>
      </c>
      <c r="Z309" s="17">
        <v>20201120</v>
      </c>
      <c r="AA309" s="17" t="s">
        <v>1947</v>
      </c>
      <c r="AB309" s="17">
        <v>1</v>
      </c>
      <c r="AC309" s="17" t="str">
        <f>IFERROR(VLOOKUP(A309,[1]Cruces!AJ:AK,2,0),VLOOKUP(CONCATENATE(X309,AA309),[1]Cruces!G:H,2,0))</f>
        <v>Solicitud por BT</v>
      </c>
      <c r="AD309" s="17">
        <f t="shared" si="80"/>
        <v>20</v>
      </c>
      <c r="AE309" s="17">
        <f t="shared" si="81"/>
        <v>11</v>
      </c>
      <c r="AF309" s="17">
        <f t="shared" si="82"/>
        <v>2020</v>
      </c>
      <c r="AG309" s="17" t="str">
        <f>IFERROR(VLOOKUP(MID(A309,2,4)*1,[1]Cruces!K:L,2,0),"Verificar")</f>
        <v>Guajira</v>
      </c>
      <c r="AH309" s="17">
        <f t="shared" ca="1" si="83"/>
        <v>5</v>
      </c>
      <c r="AI309" s="17" t="str">
        <f>IFERROR(VLOOKUP(U309,[1]Cruces!$O$1:$P$6,2,0),"Sin Orden")</f>
        <v>Pendiente</v>
      </c>
      <c r="AJ309" s="17">
        <f t="shared" si="84"/>
        <v>20</v>
      </c>
      <c r="AK309" s="17">
        <f t="shared" si="85"/>
        <v>11</v>
      </c>
      <c r="AL309" s="17">
        <f t="shared" si="86"/>
        <v>2020</v>
      </c>
      <c r="AM309" s="17">
        <f t="shared" ca="1" si="87"/>
        <v>5</v>
      </c>
      <c r="AN309" s="18" t="str">
        <f>IFERROR(VLOOKUP(R309*1,'[1]Ordenes de Servicio'!G:K,5,0),"No Cruza")</f>
        <v>No Cruza</v>
      </c>
      <c r="AO309" s="17">
        <f t="shared" ca="1" si="88"/>
        <v>5</v>
      </c>
      <c r="AP309" s="17">
        <f t="shared" si="89"/>
        <v>20</v>
      </c>
      <c r="AQ309" s="17">
        <f t="shared" si="90"/>
        <v>11</v>
      </c>
      <c r="AR309" s="17">
        <f t="shared" si="91"/>
        <v>2020</v>
      </c>
      <c r="AS309" s="17">
        <f t="shared" ca="1" si="92"/>
        <v>5</v>
      </c>
      <c r="AT309" s="17" t="str">
        <f t="shared" ca="1" si="95"/>
        <v>No</v>
      </c>
      <c r="AU309" s="17">
        <f t="shared" si="93"/>
        <v>0</v>
      </c>
      <c r="AV309" s="17" t="str">
        <f>+VLOOKUP(B309,[1]Cruces!S:T,2,0)</f>
        <v>7. Ejecución en Campo OS BT</v>
      </c>
    </row>
    <row r="310" spans="1:48" hidden="1" x14ac:dyDescent="0.25">
      <c r="A310" s="17" t="s">
        <v>7419</v>
      </c>
      <c r="B310" s="17" t="s">
        <v>1943</v>
      </c>
      <c r="C310" s="17">
        <v>3853523</v>
      </c>
      <c r="D310" s="17">
        <v>20661896</v>
      </c>
      <c r="E310" s="17" t="s">
        <v>93</v>
      </c>
      <c r="F310" s="17" t="s">
        <v>7420</v>
      </c>
      <c r="G310" s="17" t="s">
        <v>7421</v>
      </c>
      <c r="H310" s="17">
        <v>3215226011</v>
      </c>
      <c r="I310" s="17" t="s">
        <v>71</v>
      </c>
      <c r="J310" s="17" t="s">
        <v>7422</v>
      </c>
      <c r="K310" s="17" t="s">
        <v>97</v>
      </c>
      <c r="L310" s="17" t="s">
        <v>7423</v>
      </c>
      <c r="M310" s="17" t="s">
        <v>7424</v>
      </c>
      <c r="N310" s="17" t="s">
        <v>1946</v>
      </c>
      <c r="O310" s="17">
        <v>20201106</v>
      </c>
      <c r="P310" s="17">
        <v>20201106</v>
      </c>
      <c r="Q310" s="17">
        <v>9340</v>
      </c>
      <c r="R310" s="17">
        <v>28270929</v>
      </c>
      <c r="S310" s="17" t="s">
        <v>7072</v>
      </c>
      <c r="T310" s="17" t="s">
        <v>63</v>
      </c>
      <c r="U310" s="17" t="s">
        <v>77</v>
      </c>
      <c r="V310" s="17">
        <f t="shared" si="94"/>
        <v>3</v>
      </c>
      <c r="W310" s="17">
        <v>3000</v>
      </c>
      <c r="X310" s="17" t="s">
        <v>89</v>
      </c>
      <c r="Y310" s="17" t="s">
        <v>1943</v>
      </c>
      <c r="Z310" s="17">
        <v>20201106</v>
      </c>
      <c r="AA310" s="17" t="s">
        <v>1947</v>
      </c>
      <c r="AB310" s="17">
        <v>1</v>
      </c>
      <c r="AC310" s="17" t="str">
        <f>IFERROR(VLOOKUP(A310,[1]Cruces!AJ:AK,2,0),VLOOKUP(CONCATENATE(X310,AA310),[1]Cruces!G:H,2,0))</f>
        <v>Solicitud por BT</v>
      </c>
      <c r="AD310" s="17">
        <f t="shared" si="80"/>
        <v>6</v>
      </c>
      <c r="AE310" s="17">
        <f t="shared" si="81"/>
        <v>11</v>
      </c>
      <c r="AF310" s="17">
        <f t="shared" si="82"/>
        <v>2020</v>
      </c>
      <c r="AG310" s="17" t="str">
        <f>IFERROR(VLOOKUP(MID(A310,2,4)*1,[1]Cruces!K:L,2,0),"Verificar")</f>
        <v>Magdalena</v>
      </c>
      <c r="AH310" s="17">
        <f t="shared" ca="1" si="83"/>
        <v>19</v>
      </c>
      <c r="AI310" s="17" t="str">
        <f>IFERROR(VLOOKUP(U310,[1]Cruces!$O$1:$P$6,2,0),"Sin Orden")</f>
        <v>Pendiente</v>
      </c>
      <c r="AJ310" s="17">
        <f t="shared" si="84"/>
        <v>6</v>
      </c>
      <c r="AK310" s="17">
        <f t="shared" si="85"/>
        <v>11</v>
      </c>
      <c r="AL310" s="17">
        <f t="shared" si="86"/>
        <v>2020</v>
      </c>
      <c r="AM310" s="17">
        <f t="shared" ca="1" si="87"/>
        <v>19</v>
      </c>
      <c r="AN310" s="18" t="str">
        <f>IFERROR(VLOOKUP(R310*1,'[1]Ordenes de Servicio'!G:K,5,0),"No Cruza")</f>
        <v>No Cruza</v>
      </c>
      <c r="AO310" s="17">
        <f t="shared" ca="1" si="88"/>
        <v>19</v>
      </c>
      <c r="AP310" s="17">
        <f t="shared" si="89"/>
        <v>6</v>
      </c>
      <c r="AQ310" s="17">
        <f t="shared" si="90"/>
        <v>11</v>
      </c>
      <c r="AR310" s="17">
        <f t="shared" si="91"/>
        <v>2020</v>
      </c>
      <c r="AS310" s="17">
        <f t="shared" ca="1" si="92"/>
        <v>19</v>
      </c>
      <c r="AT310" s="17" t="str">
        <f t="shared" ca="1" si="95"/>
        <v>No</v>
      </c>
      <c r="AU310" s="17">
        <f t="shared" si="93"/>
        <v>0</v>
      </c>
      <c r="AV310" s="17" t="str">
        <f>+VLOOKUP(B310,[1]Cruces!S:T,2,0)</f>
        <v>7. Ejecución en Campo OS BT</v>
      </c>
    </row>
    <row r="311" spans="1:48" hidden="1" x14ac:dyDescent="0.25">
      <c r="A311" s="17" t="s">
        <v>7425</v>
      </c>
      <c r="B311" s="17" t="s">
        <v>569</v>
      </c>
      <c r="C311" s="17">
        <v>0</v>
      </c>
      <c r="D311" s="17">
        <v>0</v>
      </c>
      <c r="E311" s="17" t="s">
        <v>55</v>
      </c>
      <c r="F311" s="17" t="s">
        <v>7082</v>
      </c>
      <c r="G311" s="17" t="s">
        <v>7426</v>
      </c>
      <c r="H311" s="17">
        <v>3136083442</v>
      </c>
      <c r="I311" s="17" t="s">
        <v>71</v>
      </c>
      <c r="J311" s="17" t="s">
        <v>59</v>
      </c>
      <c r="K311" s="17" t="s">
        <v>97</v>
      </c>
      <c r="L311" s="17" t="s">
        <v>7176</v>
      </c>
      <c r="M311" s="17" t="s">
        <v>7177</v>
      </c>
      <c r="N311" s="17" t="s">
        <v>572</v>
      </c>
      <c r="O311" s="17">
        <v>20201111</v>
      </c>
      <c r="P311" s="17">
        <v>20201111</v>
      </c>
      <c r="Q311" s="17">
        <v>1110</v>
      </c>
      <c r="R311" s="17">
        <v>0</v>
      </c>
      <c r="S311" s="17"/>
      <c r="T311" s="17" t="s">
        <v>63</v>
      </c>
      <c r="U311" s="17"/>
      <c r="V311" s="17">
        <f t="shared" si="94"/>
        <v>3</v>
      </c>
      <c r="W311" s="17">
        <v>3000</v>
      </c>
      <c r="X311" s="17" t="s">
        <v>7065</v>
      </c>
      <c r="Y311" s="17" t="s">
        <v>569</v>
      </c>
      <c r="Z311" s="17">
        <v>20201111</v>
      </c>
      <c r="AA311" s="17" t="s">
        <v>1947</v>
      </c>
      <c r="AB311" s="17">
        <v>1</v>
      </c>
      <c r="AC311" s="17" t="str">
        <f>IFERROR(VLOOKUP(A311,[1]Cruces!AJ:AK,2,0),VLOOKUP(CONCATENATE(X311,AA311),[1]Cruces!G:H,2,0))</f>
        <v>Solicitud por BT</v>
      </c>
      <c r="AD311" s="17">
        <f t="shared" si="80"/>
        <v>11</v>
      </c>
      <c r="AE311" s="17">
        <f t="shared" si="81"/>
        <v>11</v>
      </c>
      <c r="AF311" s="17">
        <f t="shared" si="82"/>
        <v>2020</v>
      </c>
      <c r="AG311" s="17" t="str">
        <f>IFERROR(VLOOKUP(MID(A311,2,4)*1,[1]Cruces!K:L,2,0),"Verificar")</f>
        <v>Atlántico Norte</v>
      </c>
      <c r="AH311" s="17">
        <f t="shared" ca="1" si="83"/>
        <v>14</v>
      </c>
      <c r="AI311" s="17" t="str">
        <f>IFERROR(VLOOKUP(U311,[1]Cruces!$O$1:$P$6,2,0),"Sin Orden")</f>
        <v>Sin Orden</v>
      </c>
      <c r="AJ311" s="17">
        <f t="shared" si="84"/>
        <v>11</v>
      </c>
      <c r="AK311" s="17">
        <f t="shared" si="85"/>
        <v>11</v>
      </c>
      <c r="AL311" s="17">
        <f t="shared" si="86"/>
        <v>2020</v>
      </c>
      <c r="AM311" s="17">
        <f t="shared" ca="1" si="87"/>
        <v>14</v>
      </c>
      <c r="AN311" s="18" t="str">
        <f>IFERROR(VLOOKUP(R311*1,'[1]Ordenes de Servicio'!G:K,5,0),"No Cruza")</f>
        <v>No Cruza</v>
      </c>
      <c r="AO311" s="17">
        <f t="shared" ca="1" si="88"/>
        <v>14</v>
      </c>
      <c r="AP311" s="17">
        <f t="shared" si="89"/>
        <v>11</v>
      </c>
      <c r="AQ311" s="17">
        <f t="shared" si="90"/>
        <v>11</v>
      </c>
      <c r="AR311" s="17">
        <f t="shared" si="91"/>
        <v>2020</v>
      </c>
      <c r="AS311" s="17">
        <f t="shared" ca="1" si="92"/>
        <v>14</v>
      </c>
      <c r="AT311" s="17" t="str">
        <f t="shared" ca="1" si="95"/>
        <v>No</v>
      </c>
      <c r="AU311" s="17">
        <f t="shared" si="93"/>
        <v>0</v>
      </c>
      <c r="AV311" s="17" t="str">
        <f>+VLOOKUP(B311,[1]Cruces!S:T,2,0)</f>
        <v>1. Solicitud</v>
      </c>
    </row>
    <row r="312" spans="1:48" hidden="1" x14ac:dyDescent="0.25">
      <c r="A312" s="17" t="s">
        <v>754</v>
      </c>
      <c r="B312" s="17" t="s">
        <v>203</v>
      </c>
      <c r="C312" s="17">
        <v>0</v>
      </c>
      <c r="D312" s="17">
        <v>0</v>
      </c>
      <c r="E312" s="17" t="s">
        <v>55</v>
      </c>
      <c r="F312" s="17" t="s">
        <v>232</v>
      </c>
      <c r="G312" s="17" t="s">
        <v>755</v>
      </c>
      <c r="H312" s="17">
        <v>0</v>
      </c>
      <c r="I312" s="17" t="s">
        <v>116</v>
      </c>
      <c r="J312" s="17" t="s">
        <v>59</v>
      </c>
      <c r="K312" s="17" t="s">
        <v>756</v>
      </c>
      <c r="L312" s="17" t="s">
        <v>111</v>
      </c>
      <c r="M312" s="17" t="s">
        <v>112</v>
      </c>
      <c r="N312" s="17" t="s">
        <v>207</v>
      </c>
      <c r="O312" s="17">
        <v>20160722</v>
      </c>
      <c r="P312" s="17">
        <v>20161025</v>
      </c>
      <c r="Q312" s="17">
        <v>1210</v>
      </c>
      <c r="R312" s="17">
        <v>23203411</v>
      </c>
      <c r="S312" s="17" t="s">
        <v>76</v>
      </c>
      <c r="T312" s="17" t="s">
        <v>63</v>
      </c>
      <c r="U312" s="17" t="s">
        <v>91</v>
      </c>
      <c r="V312" s="17">
        <f t="shared" si="94"/>
        <v>112.5</v>
      </c>
      <c r="W312" s="17">
        <v>112500</v>
      </c>
      <c r="X312" s="17" t="s">
        <v>64</v>
      </c>
      <c r="Y312" s="17" t="s">
        <v>150</v>
      </c>
      <c r="Z312" s="17">
        <v>20161102</v>
      </c>
      <c r="AA312" s="17" t="s">
        <v>101</v>
      </c>
      <c r="AB312" s="17">
        <v>1</v>
      </c>
      <c r="AC312" s="17" t="str">
        <f>IFERROR(VLOOKUP(A312,[1]Cruces!AJ:AK,2,0),VLOOKUP(CONCATENATE(X312,AA312),[1]Cruces!G:H,2,0))</f>
        <v>Solicitud de Obra</v>
      </c>
      <c r="AD312" s="17">
        <f t="shared" si="80"/>
        <v>22</v>
      </c>
      <c r="AE312" s="17">
        <f t="shared" si="81"/>
        <v>7</v>
      </c>
      <c r="AF312" s="17">
        <f t="shared" si="82"/>
        <v>2016</v>
      </c>
      <c r="AG312" s="17" t="str">
        <f>IFERROR(VLOOKUP(MID(A312,2,4)*1,[1]Cruces!K:L,2,0),"Verificar")</f>
        <v>Atlántico Sur</v>
      </c>
      <c r="AH312" s="17">
        <f t="shared" ca="1" si="83"/>
        <v>1587</v>
      </c>
      <c r="AI312" s="17" t="str">
        <f>IFERROR(VLOOKUP(U312,[1]Cruces!$O$1:$P$6,2,0),"Sin Orden")</f>
        <v>Resuelta</v>
      </c>
      <c r="AJ312" s="17">
        <f t="shared" si="84"/>
        <v>2</v>
      </c>
      <c r="AK312" s="17">
        <f t="shared" si="85"/>
        <v>11</v>
      </c>
      <c r="AL312" s="17">
        <f t="shared" si="86"/>
        <v>2016</v>
      </c>
      <c r="AM312" s="17">
        <f t="shared" ca="1" si="87"/>
        <v>1484</v>
      </c>
      <c r="AN312" s="18" t="str">
        <f>IFERROR(VLOOKUP(R312*1,'[1]Ordenes de Servicio'!G:K,5,0),"No Cruza")</f>
        <v>No Cruza</v>
      </c>
      <c r="AO312" s="17">
        <f t="shared" ca="1" si="88"/>
        <v>103</v>
      </c>
      <c r="AP312" s="17">
        <f t="shared" si="89"/>
        <v>25</v>
      </c>
      <c r="AQ312" s="17">
        <f t="shared" si="90"/>
        <v>10</v>
      </c>
      <c r="AR312" s="17">
        <f t="shared" si="91"/>
        <v>2016</v>
      </c>
      <c r="AS312" s="17">
        <f t="shared" ca="1" si="92"/>
        <v>1492</v>
      </c>
      <c r="AT312" s="17" t="str">
        <f t="shared" ca="1" si="95"/>
        <v>Si</v>
      </c>
      <c r="AU312" s="17">
        <f t="shared" si="93"/>
        <v>8</v>
      </c>
      <c r="AV312" s="17" t="str">
        <f>+VLOOKUP(B312,[1]Cruces!S:T,2,0)</f>
        <v>6. Ejecución y Seguimiento de Obra</v>
      </c>
    </row>
    <row r="313" spans="1:48" hidden="1" x14ac:dyDescent="0.25">
      <c r="A313" s="17" t="s">
        <v>757</v>
      </c>
      <c r="B313" s="17" t="s">
        <v>68</v>
      </c>
      <c r="C313" s="17">
        <v>0</v>
      </c>
      <c r="D313" s="17">
        <v>0</v>
      </c>
      <c r="E313" s="17" t="s">
        <v>55</v>
      </c>
      <c r="F313" s="17" t="s">
        <v>56</v>
      </c>
      <c r="G313" s="17" t="s">
        <v>758</v>
      </c>
      <c r="H313" s="17">
        <v>0</v>
      </c>
      <c r="I313" s="17" t="s">
        <v>83</v>
      </c>
      <c r="J313" s="17" t="s">
        <v>59</v>
      </c>
      <c r="K313" s="17" t="s">
        <v>759</v>
      </c>
      <c r="L313" s="17" t="s">
        <v>117</v>
      </c>
      <c r="M313" s="17" t="s">
        <v>118</v>
      </c>
      <c r="N313" s="17" t="s">
        <v>75</v>
      </c>
      <c r="O313" s="17">
        <v>20190715</v>
      </c>
      <c r="P313" s="17">
        <v>20190913</v>
      </c>
      <c r="Q313" s="17">
        <v>1150</v>
      </c>
      <c r="R313" s="17">
        <v>26868521</v>
      </c>
      <c r="S313" s="17" t="s">
        <v>76</v>
      </c>
      <c r="T313" s="17" t="s">
        <v>63</v>
      </c>
      <c r="U313" s="17" t="s">
        <v>91</v>
      </c>
      <c r="V313" s="17">
        <f t="shared" si="94"/>
        <v>30</v>
      </c>
      <c r="W313" s="17">
        <v>30000</v>
      </c>
      <c r="X313" s="17" t="s">
        <v>64</v>
      </c>
      <c r="Y313" s="17" t="s">
        <v>136</v>
      </c>
      <c r="Z313" s="17">
        <v>20190926</v>
      </c>
      <c r="AA313" s="17" t="s">
        <v>78</v>
      </c>
      <c r="AB313" s="17">
        <v>1</v>
      </c>
      <c r="AC313" s="17" t="str">
        <f>IFERROR(VLOOKUP(A313,[1]Cruces!AJ:AK,2,0),VLOOKUP(CONCATENATE(X313,AA313),[1]Cruces!G:H,2,0))</f>
        <v>Solicitud de Obra</v>
      </c>
      <c r="AD313" s="17">
        <f t="shared" si="80"/>
        <v>15</v>
      </c>
      <c r="AE313" s="17">
        <f t="shared" si="81"/>
        <v>7</v>
      </c>
      <c r="AF313" s="17">
        <f t="shared" si="82"/>
        <v>2019</v>
      </c>
      <c r="AG313" s="17" t="str">
        <f>IFERROR(VLOOKUP(MID(A313,2,4)*1,[1]Cruces!K:L,2,0),"Verificar")</f>
        <v>Atlántico Norte</v>
      </c>
      <c r="AH313" s="17">
        <f t="shared" ca="1" si="83"/>
        <v>499</v>
      </c>
      <c r="AI313" s="17" t="str">
        <f>IFERROR(VLOOKUP(U313,[1]Cruces!$O$1:$P$6,2,0),"Sin Orden")</f>
        <v>Resuelta</v>
      </c>
      <c r="AJ313" s="17">
        <f t="shared" si="84"/>
        <v>26</v>
      </c>
      <c r="AK313" s="17">
        <f t="shared" si="85"/>
        <v>9</v>
      </c>
      <c r="AL313" s="17">
        <f t="shared" si="86"/>
        <v>2019</v>
      </c>
      <c r="AM313" s="17">
        <f t="shared" ca="1" si="87"/>
        <v>426</v>
      </c>
      <c r="AN313" s="18">
        <f>IFERROR(VLOOKUP(R313*1,'[1]Ordenes de Servicio'!G:K,5,0),"No Cruza")</f>
        <v>43767</v>
      </c>
      <c r="AO313" s="17">
        <f t="shared" ca="1" si="88"/>
        <v>73</v>
      </c>
      <c r="AP313" s="17">
        <f t="shared" si="89"/>
        <v>13</v>
      </c>
      <c r="AQ313" s="17">
        <f t="shared" si="90"/>
        <v>9</v>
      </c>
      <c r="AR313" s="17">
        <f t="shared" si="91"/>
        <v>2019</v>
      </c>
      <c r="AS313" s="17">
        <f t="shared" ca="1" si="92"/>
        <v>439</v>
      </c>
      <c r="AT313" s="17" t="str">
        <f t="shared" ca="1" si="95"/>
        <v>Si</v>
      </c>
      <c r="AU313" s="17">
        <f t="shared" si="93"/>
        <v>13</v>
      </c>
      <c r="AV313" s="17" t="str">
        <f>+VLOOKUP(B313,[1]Cruces!S:T,2,0)</f>
        <v>5. Consultoría / Adjudicación</v>
      </c>
    </row>
    <row r="314" spans="1:48" hidden="1" x14ac:dyDescent="0.25">
      <c r="A314" s="17" t="s">
        <v>760</v>
      </c>
      <c r="B314" s="17" t="s">
        <v>569</v>
      </c>
      <c r="C314" s="17">
        <v>0</v>
      </c>
      <c r="D314" s="17">
        <v>0</v>
      </c>
      <c r="E314" s="17" t="s">
        <v>55</v>
      </c>
      <c r="F314" s="17" t="s">
        <v>56</v>
      </c>
      <c r="G314" s="17" t="s">
        <v>761</v>
      </c>
      <c r="H314" s="17">
        <v>3116822435</v>
      </c>
      <c r="I314" s="17" t="s">
        <v>71</v>
      </c>
      <c r="J314" s="17" t="s">
        <v>59</v>
      </c>
      <c r="K314" s="17" t="s">
        <v>762</v>
      </c>
      <c r="L314" s="17" t="s">
        <v>255</v>
      </c>
      <c r="M314" s="17" t="s">
        <v>256</v>
      </c>
      <c r="N314" s="17" t="s">
        <v>572</v>
      </c>
      <c r="O314" s="17">
        <v>20201105</v>
      </c>
      <c r="P314" s="17">
        <v>20201105</v>
      </c>
      <c r="Q314" s="17">
        <v>1110</v>
      </c>
      <c r="R314" s="17">
        <v>0</v>
      </c>
      <c r="S314" s="17"/>
      <c r="T314" s="17" t="s">
        <v>63</v>
      </c>
      <c r="U314" s="17"/>
      <c r="V314" s="17">
        <f t="shared" si="94"/>
        <v>3</v>
      </c>
      <c r="W314" s="17">
        <v>3000</v>
      </c>
      <c r="X314" s="17" t="s">
        <v>218</v>
      </c>
      <c r="Y314" s="17" t="s">
        <v>150</v>
      </c>
      <c r="Z314" s="17">
        <v>20201111</v>
      </c>
      <c r="AA314" s="17" t="s">
        <v>219</v>
      </c>
      <c r="AB314" s="17">
        <v>1</v>
      </c>
      <c r="AC314" s="17" t="str">
        <f>IFERROR(VLOOKUP(A314,[1]Cruces!AJ:AK,2,0),VLOOKUP(CONCATENATE(X314,AA314),[1]Cruces!G:H,2,0))</f>
        <v>Solicitud de Obra</v>
      </c>
      <c r="AD314" s="17">
        <f t="shared" si="80"/>
        <v>5</v>
      </c>
      <c r="AE314" s="17">
        <f t="shared" si="81"/>
        <v>11</v>
      </c>
      <c r="AF314" s="17">
        <f t="shared" si="82"/>
        <v>2020</v>
      </c>
      <c r="AG314" s="17" t="str">
        <f>IFERROR(VLOOKUP(MID(A314,2,4)*1,[1]Cruces!K:L,2,0),"Verificar")</f>
        <v>Atlántico Norte</v>
      </c>
      <c r="AH314" s="17">
        <f t="shared" ca="1" si="83"/>
        <v>20</v>
      </c>
      <c r="AI314" s="17" t="str">
        <f>IFERROR(VLOOKUP(U314,[1]Cruces!$O$1:$P$6,2,0),"Sin Orden")</f>
        <v>Sin Orden</v>
      </c>
      <c r="AJ314" s="17">
        <f t="shared" si="84"/>
        <v>11</v>
      </c>
      <c r="AK314" s="17">
        <f t="shared" si="85"/>
        <v>11</v>
      </c>
      <c r="AL314" s="17">
        <f t="shared" si="86"/>
        <v>2020</v>
      </c>
      <c r="AM314" s="17">
        <f t="shared" ca="1" si="87"/>
        <v>14</v>
      </c>
      <c r="AN314" s="18" t="str">
        <f>IFERROR(VLOOKUP(R314*1,'[1]Ordenes de Servicio'!G:K,5,0),"No Cruza")</f>
        <v>No Cruza</v>
      </c>
      <c r="AO314" s="17">
        <f t="shared" ca="1" si="88"/>
        <v>14</v>
      </c>
      <c r="AP314" s="17">
        <f t="shared" si="89"/>
        <v>5</v>
      </c>
      <c r="AQ314" s="17">
        <f t="shared" si="90"/>
        <v>11</v>
      </c>
      <c r="AR314" s="17">
        <f t="shared" si="91"/>
        <v>2020</v>
      </c>
      <c r="AS314" s="17">
        <f t="shared" ca="1" si="92"/>
        <v>20</v>
      </c>
      <c r="AT314" s="17" t="str">
        <f t="shared" ca="1" si="95"/>
        <v>No</v>
      </c>
      <c r="AU314" s="17">
        <f t="shared" si="93"/>
        <v>6</v>
      </c>
      <c r="AV314" s="17" t="str">
        <f>+VLOOKUP(B314,[1]Cruces!S:T,2,0)</f>
        <v>1. Solicitud</v>
      </c>
    </row>
    <row r="315" spans="1:48" hidden="1" x14ac:dyDescent="0.25">
      <c r="A315" s="17" t="s">
        <v>763</v>
      </c>
      <c r="B315" s="17" t="s">
        <v>68</v>
      </c>
      <c r="C315" s="17">
        <v>0</v>
      </c>
      <c r="D315" s="17">
        <v>0</v>
      </c>
      <c r="E315" s="17" t="s">
        <v>55</v>
      </c>
      <c r="F315" s="17" t="s">
        <v>56</v>
      </c>
      <c r="G315" s="17" t="s">
        <v>482</v>
      </c>
      <c r="H315" s="17">
        <v>3158838416</v>
      </c>
      <c r="I315" s="17" t="s">
        <v>182</v>
      </c>
      <c r="J315" s="17" t="s">
        <v>59</v>
      </c>
      <c r="K315" s="17" t="s">
        <v>483</v>
      </c>
      <c r="L315" s="17" t="s">
        <v>255</v>
      </c>
      <c r="M315" s="17" t="s">
        <v>256</v>
      </c>
      <c r="N315" s="17" t="s">
        <v>75</v>
      </c>
      <c r="O315" s="17">
        <v>20200728</v>
      </c>
      <c r="P315" s="17">
        <v>20200929</v>
      </c>
      <c r="Q315" s="17">
        <v>3160</v>
      </c>
      <c r="R315" s="17">
        <v>0</v>
      </c>
      <c r="S315" s="17"/>
      <c r="T315" s="17" t="s">
        <v>63</v>
      </c>
      <c r="U315" s="17"/>
      <c r="V315" s="17">
        <f t="shared" si="94"/>
        <v>96</v>
      </c>
      <c r="W315" s="17">
        <v>96000</v>
      </c>
      <c r="X315" s="17" t="s">
        <v>218</v>
      </c>
      <c r="Y315" s="17" t="s">
        <v>105</v>
      </c>
      <c r="Z315" s="17">
        <v>20200929</v>
      </c>
      <c r="AA315" s="17" t="s">
        <v>219</v>
      </c>
      <c r="AB315" s="17">
        <v>1</v>
      </c>
      <c r="AC315" s="17" t="str">
        <f>IFERROR(VLOOKUP(A315,[1]Cruces!AJ:AK,2,0),VLOOKUP(CONCATENATE(X315,AA315),[1]Cruces!G:H,2,0))</f>
        <v>Solicitud de Obra</v>
      </c>
      <c r="AD315" s="17">
        <f t="shared" si="80"/>
        <v>28</v>
      </c>
      <c r="AE315" s="17">
        <f t="shared" si="81"/>
        <v>7</v>
      </c>
      <c r="AF315" s="17">
        <f t="shared" si="82"/>
        <v>2020</v>
      </c>
      <c r="AG315" s="17" t="str">
        <f>IFERROR(VLOOKUP(MID(A315,2,4)*1,[1]Cruces!K:L,2,0),"Verificar")</f>
        <v>Verificar</v>
      </c>
      <c r="AH315" s="17">
        <f t="shared" ca="1" si="83"/>
        <v>120</v>
      </c>
      <c r="AI315" s="17" t="str">
        <f>IFERROR(VLOOKUP(U315,[1]Cruces!$O$1:$P$6,2,0),"Sin Orden")</f>
        <v>Sin Orden</v>
      </c>
      <c r="AJ315" s="17">
        <f t="shared" si="84"/>
        <v>29</v>
      </c>
      <c r="AK315" s="17">
        <f t="shared" si="85"/>
        <v>9</v>
      </c>
      <c r="AL315" s="17">
        <f t="shared" si="86"/>
        <v>2020</v>
      </c>
      <c r="AM315" s="17">
        <f t="shared" ca="1" si="87"/>
        <v>57</v>
      </c>
      <c r="AN315" s="18" t="str">
        <f>IFERROR(VLOOKUP(R315*1,'[1]Ordenes de Servicio'!G:K,5,0),"No Cruza")</f>
        <v>No Cruza</v>
      </c>
      <c r="AO315" s="17">
        <f t="shared" ca="1" si="88"/>
        <v>57</v>
      </c>
      <c r="AP315" s="17">
        <f t="shared" si="89"/>
        <v>29</v>
      </c>
      <c r="AQ315" s="17">
        <f t="shared" si="90"/>
        <v>9</v>
      </c>
      <c r="AR315" s="17">
        <f t="shared" si="91"/>
        <v>2020</v>
      </c>
      <c r="AS315" s="17">
        <f t="shared" ca="1" si="92"/>
        <v>57</v>
      </c>
      <c r="AT315" s="17" t="str">
        <f t="shared" ca="1" si="95"/>
        <v>No</v>
      </c>
      <c r="AU315" s="17">
        <f t="shared" si="93"/>
        <v>0</v>
      </c>
      <c r="AV315" s="17" t="str">
        <f>+VLOOKUP(B315,[1]Cruces!S:T,2,0)</f>
        <v>5. Consultoría / Adjudicación</v>
      </c>
    </row>
    <row r="316" spans="1:48" hidden="1" x14ac:dyDescent="0.25">
      <c r="A316" s="17" t="s">
        <v>764</v>
      </c>
      <c r="B316" s="17" t="s">
        <v>203</v>
      </c>
      <c r="C316" s="17">
        <v>2811867</v>
      </c>
      <c r="D316" s="17">
        <v>0</v>
      </c>
      <c r="E316" s="17" t="s">
        <v>55</v>
      </c>
      <c r="F316" s="17" t="s">
        <v>56</v>
      </c>
      <c r="G316" s="17" t="s">
        <v>500</v>
      </c>
      <c r="H316" s="17">
        <v>3219982531</v>
      </c>
      <c r="I316" s="17" t="s">
        <v>182</v>
      </c>
      <c r="J316" s="17" t="s">
        <v>59</v>
      </c>
      <c r="K316" s="17" t="s">
        <v>97</v>
      </c>
      <c r="L316" s="17" t="s">
        <v>765</v>
      </c>
      <c r="M316" s="17" t="s">
        <v>766</v>
      </c>
      <c r="N316" s="17" t="s">
        <v>207</v>
      </c>
      <c r="O316" s="17">
        <v>20150304</v>
      </c>
      <c r="P316" s="17">
        <v>20150731</v>
      </c>
      <c r="Q316" s="17">
        <v>1150</v>
      </c>
      <c r="R316" s="17">
        <v>21652028</v>
      </c>
      <c r="S316" s="17" t="s">
        <v>76</v>
      </c>
      <c r="T316" s="17" t="s">
        <v>63</v>
      </c>
      <c r="U316" s="17" t="s">
        <v>91</v>
      </c>
      <c r="V316" s="17">
        <f t="shared" si="94"/>
        <v>75</v>
      </c>
      <c r="W316" s="17">
        <v>75000</v>
      </c>
      <c r="X316" s="17" t="s">
        <v>89</v>
      </c>
      <c r="Y316" s="17" t="s">
        <v>203</v>
      </c>
      <c r="Z316" s="17">
        <v>20150731</v>
      </c>
      <c r="AA316" s="17" t="s">
        <v>78</v>
      </c>
      <c r="AB316" s="17">
        <v>1</v>
      </c>
      <c r="AC316" s="17" t="str">
        <f>IFERROR(VLOOKUP(A316,[1]Cruces!AJ:AK,2,0),VLOOKUP(CONCATENATE(X316,AA316),[1]Cruces!G:H,2,0))</f>
        <v>Solicitud de Obra</v>
      </c>
      <c r="AD316" s="17">
        <f t="shared" si="80"/>
        <v>4</v>
      </c>
      <c r="AE316" s="17">
        <f t="shared" si="81"/>
        <v>3</v>
      </c>
      <c r="AF316" s="17">
        <f t="shared" si="82"/>
        <v>2015</v>
      </c>
      <c r="AG316" s="17" t="str">
        <f>IFERROR(VLOOKUP(MID(A316,2,4)*1,[1]Cruces!K:L,2,0),"Verificar")</f>
        <v>Atlántico Norte</v>
      </c>
      <c r="AH316" s="17">
        <f t="shared" ca="1" si="83"/>
        <v>2093</v>
      </c>
      <c r="AI316" s="17" t="str">
        <f>IFERROR(VLOOKUP(U316,[1]Cruces!$O$1:$P$6,2,0),"Sin Orden")</f>
        <v>Resuelta</v>
      </c>
      <c r="AJ316" s="17">
        <f t="shared" si="84"/>
        <v>31</v>
      </c>
      <c r="AK316" s="17">
        <f t="shared" si="85"/>
        <v>7</v>
      </c>
      <c r="AL316" s="17">
        <f t="shared" si="86"/>
        <v>2015</v>
      </c>
      <c r="AM316" s="17">
        <f t="shared" ca="1" si="87"/>
        <v>1944</v>
      </c>
      <c r="AN316" s="18" t="str">
        <f>IFERROR(VLOOKUP(R316*1,'[1]Ordenes de Servicio'!G:K,5,0),"No Cruza")</f>
        <v>No Cruza</v>
      </c>
      <c r="AO316" s="17">
        <f t="shared" ca="1" si="88"/>
        <v>149</v>
      </c>
      <c r="AP316" s="17">
        <f t="shared" si="89"/>
        <v>31</v>
      </c>
      <c r="AQ316" s="17">
        <f t="shared" si="90"/>
        <v>7</v>
      </c>
      <c r="AR316" s="17">
        <f t="shared" si="91"/>
        <v>2015</v>
      </c>
      <c r="AS316" s="17">
        <f t="shared" ca="1" si="92"/>
        <v>1944</v>
      </c>
      <c r="AT316" s="17" t="str">
        <f t="shared" ca="1" si="95"/>
        <v>Si</v>
      </c>
      <c r="AU316" s="17">
        <f t="shared" si="93"/>
        <v>0</v>
      </c>
      <c r="AV316" s="17" t="str">
        <f>+VLOOKUP(B316,[1]Cruces!S:T,2,0)</f>
        <v>6. Ejecución y Seguimiento de Obra</v>
      </c>
    </row>
    <row r="317" spans="1:48" hidden="1" x14ac:dyDescent="0.25">
      <c r="A317" s="17" t="s">
        <v>767</v>
      </c>
      <c r="B317" s="17" t="s">
        <v>68</v>
      </c>
      <c r="C317" s="17">
        <v>2603658</v>
      </c>
      <c r="D317" s="17">
        <v>20179352</v>
      </c>
      <c r="E317" s="17" t="s">
        <v>745</v>
      </c>
      <c r="F317" s="17" t="s">
        <v>232</v>
      </c>
      <c r="G317" s="17" t="s">
        <v>768</v>
      </c>
      <c r="H317" s="17">
        <v>3008376932</v>
      </c>
      <c r="I317" s="17" t="s">
        <v>71</v>
      </c>
      <c r="J317" s="17" t="s">
        <v>769</v>
      </c>
      <c r="K317" s="17" t="s">
        <v>97</v>
      </c>
      <c r="L317" s="17" t="s">
        <v>280</v>
      </c>
      <c r="M317" s="17" t="s">
        <v>281</v>
      </c>
      <c r="N317" s="17" t="s">
        <v>75</v>
      </c>
      <c r="O317" s="17">
        <v>20200824</v>
      </c>
      <c r="P317" s="17">
        <v>20200916</v>
      </c>
      <c r="Q317" s="17">
        <v>7541</v>
      </c>
      <c r="R317" s="17">
        <v>28268509</v>
      </c>
      <c r="S317" s="17" t="s">
        <v>76</v>
      </c>
      <c r="T317" s="17" t="s">
        <v>63</v>
      </c>
      <c r="U317" s="17" t="s">
        <v>91</v>
      </c>
      <c r="V317" s="17">
        <f t="shared" si="94"/>
        <v>37.5</v>
      </c>
      <c r="W317" s="17">
        <v>37500</v>
      </c>
      <c r="X317" s="17" t="s">
        <v>89</v>
      </c>
      <c r="Y317" s="17" t="s">
        <v>136</v>
      </c>
      <c r="Z317" s="17">
        <v>20200925</v>
      </c>
      <c r="AA317" s="17" t="s">
        <v>78</v>
      </c>
      <c r="AB317" s="17">
        <v>1</v>
      </c>
      <c r="AC317" s="17" t="str">
        <f>IFERROR(VLOOKUP(A317,[1]Cruces!AJ:AK,2,0),VLOOKUP(CONCATENATE(X317,AA317),[1]Cruces!G:H,2,0))</f>
        <v>Solicitud de Obra</v>
      </c>
      <c r="AD317" s="17">
        <f t="shared" si="80"/>
        <v>24</v>
      </c>
      <c r="AE317" s="17">
        <f t="shared" si="81"/>
        <v>8</v>
      </c>
      <c r="AF317" s="17">
        <f t="shared" si="82"/>
        <v>2020</v>
      </c>
      <c r="AG317" s="17" t="str">
        <f>IFERROR(VLOOKUP(MID(A317,2,4)*1,[1]Cruces!K:L,2,0),"Verificar")</f>
        <v>Atlántico Sur</v>
      </c>
      <c r="AH317" s="17">
        <f t="shared" ca="1" si="83"/>
        <v>93</v>
      </c>
      <c r="AI317" s="17" t="str">
        <f>IFERROR(VLOOKUP(U317,[1]Cruces!$O$1:$P$6,2,0),"Sin Orden")</f>
        <v>Resuelta</v>
      </c>
      <c r="AJ317" s="17">
        <f t="shared" si="84"/>
        <v>25</v>
      </c>
      <c r="AK317" s="17">
        <f t="shared" si="85"/>
        <v>9</v>
      </c>
      <c r="AL317" s="17">
        <f t="shared" si="86"/>
        <v>2020</v>
      </c>
      <c r="AM317" s="17">
        <f t="shared" ca="1" si="87"/>
        <v>61</v>
      </c>
      <c r="AN317" s="18" t="str">
        <f>IFERROR(VLOOKUP(R317*1,'[1]Ordenes de Servicio'!G:K,5,0),"No Cruza")</f>
        <v>No Cruza</v>
      </c>
      <c r="AO317" s="17">
        <f t="shared" ca="1" si="88"/>
        <v>32</v>
      </c>
      <c r="AP317" s="17">
        <f t="shared" si="89"/>
        <v>16</v>
      </c>
      <c r="AQ317" s="17">
        <f t="shared" si="90"/>
        <v>9</v>
      </c>
      <c r="AR317" s="17">
        <f t="shared" si="91"/>
        <v>2020</v>
      </c>
      <c r="AS317" s="17">
        <f t="shared" ca="1" si="92"/>
        <v>70</v>
      </c>
      <c r="AT317" s="17" t="str">
        <f t="shared" ca="1" si="95"/>
        <v>No</v>
      </c>
      <c r="AU317" s="17">
        <f t="shared" si="93"/>
        <v>9</v>
      </c>
      <c r="AV317" s="17" t="str">
        <f>+VLOOKUP(B317,[1]Cruces!S:T,2,0)</f>
        <v>5. Consultoría / Adjudicación</v>
      </c>
    </row>
    <row r="318" spans="1:48" hidden="1" x14ac:dyDescent="0.25">
      <c r="A318" s="17" t="s">
        <v>770</v>
      </c>
      <c r="B318" s="17" t="s">
        <v>68</v>
      </c>
      <c r="C318" s="17">
        <v>0</v>
      </c>
      <c r="D318" s="17">
        <v>0</v>
      </c>
      <c r="E318" s="17" t="s">
        <v>55</v>
      </c>
      <c r="F318" s="17" t="s">
        <v>107</v>
      </c>
      <c r="G318" s="17" t="s">
        <v>771</v>
      </c>
      <c r="H318" s="17">
        <v>0</v>
      </c>
      <c r="I318" s="17" t="s">
        <v>116</v>
      </c>
      <c r="J318" s="17" t="s">
        <v>59</v>
      </c>
      <c r="K318" s="17" t="s">
        <v>97</v>
      </c>
      <c r="L318" s="17" t="s">
        <v>111</v>
      </c>
      <c r="M318" s="17" t="s">
        <v>112</v>
      </c>
      <c r="N318" s="17" t="s">
        <v>75</v>
      </c>
      <c r="O318" s="17">
        <v>20191024</v>
      </c>
      <c r="P318" s="17">
        <v>20191114</v>
      </c>
      <c r="Q318" s="17">
        <v>1110</v>
      </c>
      <c r="R318" s="17">
        <v>26865315</v>
      </c>
      <c r="S318" s="17" t="s">
        <v>100</v>
      </c>
      <c r="T318" s="17" t="s">
        <v>63</v>
      </c>
      <c r="U318" s="17" t="s">
        <v>91</v>
      </c>
      <c r="V318" s="17">
        <f t="shared" si="94"/>
        <v>112.5</v>
      </c>
      <c r="W318" s="17">
        <v>112500</v>
      </c>
      <c r="X318" s="17" t="s">
        <v>64</v>
      </c>
      <c r="Y318" s="17" t="s">
        <v>136</v>
      </c>
      <c r="Z318" s="17">
        <v>20191126</v>
      </c>
      <c r="AA318" s="17" t="s">
        <v>101</v>
      </c>
      <c r="AB318" s="17">
        <v>1</v>
      </c>
      <c r="AC318" s="17" t="str">
        <f>IFERROR(VLOOKUP(A318,[1]Cruces!AJ:AK,2,0),VLOOKUP(CONCATENATE(X318,AA318),[1]Cruces!G:H,2,0))</f>
        <v>Solicitud de Obra</v>
      </c>
      <c r="AD318" s="17">
        <f t="shared" si="80"/>
        <v>24</v>
      </c>
      <c r="AE318" s="17">
        <f t="shared" si="81"/>
        <v>10</v>
      </c>
      <c r="AF318" s="17">
        <f t="shared" si="82"/>
        <v>2019</v>
      </c>
      <c r="AG318" s="17" t="str">
        <f>IFERROR(VLOOKUP(MID(A318,2,4)*1,[1]Cruces!K:L,2,0),"Verificar")</f>
        <v>Atlántico Norte</v>
      </c>
      <c r="AH318" s="17">
        <f t="shared" ca="1" si="83"/>
        <v>398</v>
      </c>
      <c r="AI318" s="17" t="str">
        <f>IFERROR(VLOOKUP(U318,[1]Cruces!$O$1:$P$6,2,0),"Sin Orden")</f>
        <v>Resuelta</v>
      </c>
      <c r="AJ318" s="17">
        <f t="shared" si="84"/>
        <v>26</v>
      </c>
      <c r="AK318" s="17">
        <f t="shared" si="85"/>
        <v>11</v>
      </c>
      <c r="AL318" s="17">
        <f t="shared" si="86"/>
        <v>2019</v>
      </c>
      <c r="AM318" s="17">
        <f t="shared" ca="1" si="87"/>
        <v>365</v>
      </c>
      <c r="AN318" s="18" t="str">
        <f>IFERROR(VLOOKUP(R318*1,'[1]Ordenes de Servicio'!G:K,5,0),"No Cruza")</f>
        <v>No Cruza</v>
      </c>
      <c r="AO318" s="17">
        <f t="shared" ca="1" si="88"/>
        <v>33</v>
      </c>
      <c r="AP318" s="17">
        <f t="shared" si="89"/>
        <v>14</v>
      </c>
      <c r="AQ318" s="17">
        <f t="shared" si="90"/>
        <v>11</v>
      </c>
      <c r="AR318" s="17">
        <f t="shared" si="91"/>
        <v>2019</v>
      </c>
      <c r="AS318" s="17">
        <f t="shared" ca="1" si="92"/>
        <v>377</v>
      </c>
      <c r="AT318" s="17" t="str">
        <f t="shared" ca="1" si="95"/>
        <v>Si</v>
      </c>
      <c r="AU318" s="17">
        <f t="shared" si="93"/>
        <v>12</v>
      </c>
      <c r="AV318" s="17" t="str">
        <f>+VLOOKUP(B318,[1]Cruces!S:T,2,0)</f>
        <v>5. Consultoría / Adjudicación</v>
      </c>
    </row>
    <row r="319" spans="1:48" hidden="1" x14ac:dyDescent="0.25">
      <c r="A319" s="17" t="s">
        <v>772</v>
      </c>
      <c r="B319" s="17" t="s">
        <v>54</v>
      </c>
      <c r="C319" s="17">
        <v>0</v>
      </c>
      <c r="D319" s="17">
        <v>0</v>
      </c>
      <c r="E319" s="17" t="s">
        <v>55</v>
      </c>
      <c r="F319" s="17" t="s">
        <v>56</v>
      </c>
      <c r="G319" s="17" t="s">
        <v>773</v>
      </c>
      <c r="H319" s="17">
        <v>0</v>
      </c>
      <c r="I319" s="17" t="s">
        <v>116</v>
      </c>
      <c r="J319" s="17" t="s">
        <v>59</v>
      </c>
      <c r="K319" s="17" t="s">
        <v>774</v>
      </c>
      <c r="L319" s="17" t="s">
        <v>117</v>
      </c>
      <c r="M319" s="17" t="s">
        <v>118</v>
      </c>
      <c r="N319" s="17" t="s">
        <v>62</v>
      </c>
      <c r="O319" s="17">
        <v>20190717</v>
      </c>
      <c r="P319" s="17">
        <v>20190725</v>
      </c>
      <c r="Q319" s="17">
        <v>1110</v>
      </c>
      <c r="R319" s="17">
        <v>26530851</v>
      </c>
      <c r="S319" s="17" t="s">
        <v>100</v>
      </c>
      <c r="T319" s="17" t="s">
        <v>63</v>
      </c>
      <c r="U319" s="17" t="s">
        <v>91</v>
      </c>
      <c r="V319" s="17">
        <f t="shared" si="94"/>
        <v>400</v>
      </c>
      <c r="W319" s="17">
        <v>400000</v>
      </c>
      <c r="X319" s="17" t="s">
        <v>64</v>
      </c>
      <c r="Y319" s="17" t="s">
        <v>65</v>
      </c>
      <c r="Z319" s="17">
        <v>20190725</v>
      </c>
      <c r="AA319" s="17" t="s">
        <v>101</v>
      </c>
      <c r="AB319" s="17">
        <v>1</v>
      </c>
      <c r="AC319" s="17" t="str">
        <f>IFERROR(VLOOKUP(A319,[1]Cruces!AJ:AK,2,0),VLOOKUP(CONCATENATE(X319,AA319),[1]Cruces!G:H,2,0))</f>
        <v>Solicitud de Obra</v>
      </c>
      <c r="AD319" s="17">
        <f t="shared" si="80"/>
        <v>17</v>
      </c>
      <c r="AE319" s="17">
        <f t="shared" si="81"/>
        <v>7</v>
      </c>
      <c r="AF319" s="17">
        <f t="shared" si="82"/>
        <v>2019</v>
      </c>
      <c r="AG319" s="17" t="str">
        <f>IFERROR(VLOOKUP(MID(A319,2,4)*1,[1]Cruces!K:L,2,0),"Verificar")</f>
        <v>Atlántico Norte</v>
      </c>
      <c r="AH319" s="17">
        <f t="shared" ca="1" si="83"/>
        <v>497</v>
      </c>
      <c r="AI319" s="17" t="str">
        <f>IFERROR(VLOOKUP(U319,[1]Cruces!$O$1:$P$6,2,0),"Sin Orden")</f>
        <v>Resuelta</v>
      </c>
      <c r="AJ319" s="17">
        <f t="shared" si="84"/>
        <v>25</v>
      </c>
      <c r="AK319" s="17">
        <f t="shared" si="85"/>
        <v>7</v>
      </c>
      <c r="AL319" s="17">
        <f t="shared" si="86"/>
        <v>2019</v>
      </c>
      <c r="AM319" s="17">
        <f t="shared" ca="1" si="87"/>
        <v>489</v>
      </c>
      <c r="AN319" s="18" t="str">
        <f>IFERROR(VLOOKUP(R319*1,'[1]Ordenes de Servicio'!G:K,5,0),"No Cruza")</f>
        <v>No Cruza</v>
      </c>
      <c r="AO319" s="17">
        <f t="shared" ca="1" si="88"/>
        <v>8</v>
      </c>
      <c r="AP319" s="17">
        <f t="shared" si="89"/>
        <v>25</v>
      </c>
      <c r="AQ319" s="17">
        <f t="shared" si="90"/>
        <v>7</v>
      </c>
      <c r="AR319" s="17">
        <f t="shared" si="91"/>
        <v>2019</v>
      </c>
      <c r="AS319" s="17">
        <f t="shared" ca="1" si="92"/>
        <v>489</v>
      </c>
      <c r="AT319" s="17" t="str">
        <f t="shared" ca="1" si="95"/>
        <v>Si</v>
      </c>
      <c r="AU319" s="17">
        <f t="shared" si="93"/>
        <v>0</v>
      </c>
      <c r="AV319" s="17" t="str">
        <f>+VLOOKUP(B319,[1]Cruces!S:T,2,0)</f>
        <v>4. Presupuesto de Obra</v>
      </c>
    </row>
    <row r="320" spans="1:48" hidden="1" x14ac:dyDescent="0.25">
      <c r="A320" s="17" t="s">
        <v>775</v>
      </c>
      <c r="B320" s="17" t="s">
        <v>296</v>
      </c>
      <c r="C320" s="17">
        <v>0</v>
      </c>
      <c r="D320" s="17">
        <v>0</v>
      </c>
      <c r="E320" s="17" t="s">
        <v>55</v>
      </c>
      <c r="F320" s="17" t="s">
        <v>163</v>
      </c>
      <c r="G320" s="17" t="s">
        <v>776</v>
      </c>
      <c r="H320" s="17">
        <v>0</v>
      </c>
      <c r="I320" s="17" t="s">
        <v>71</v>
      </c>
      <c r="J320" s="17" t="s">
        <v>59</v>
      </c>
      <c r="K320" s="17" t="s">
        <v>777</v>
      </c>
      <c r="L320" s="17" t="s">
        <v>111</v>
      </c>
      <c r="M320" s="17" t="s">
        <v>112</v>
      </c>
      <c r="N320" s="17" t="s">
        <v>301</v>
      </c>
      <c r="O320" s="17">
        <v>20200930</v>
      </c>
      <c r="P320" s="17">
        <v>20201027</v>
      </c>
      <c r="Q320" s="17">
        <v>1150</v>
      </c>
      <c r="R320" s="17">
        <v>0</v>
      </c>
      <c r="S320" s="17"/>
      <c r="T320" s="17" t="s">
        <v>63</v>
      </c>
      <c r="U320" s="17"/>
      <c r="V320" s="17">
        <f t="shared" si="94"/>
        <v>1</v>
      </c>
      <c r="W320" s="17">
        <v>1000</v>
      </c>
      <c r="X320" s="17" t="s">
        <v>64</v>
      </c>
      <c r="Y320" s="17" t="s">
        <v>461</v>
      </c>
      <c r="Z320" s="17">
        <v>20201027</v>
      </c>
      <c r="AA320" s="17" t="s">
        <v>113</v>
      </c>
      <c r="AB320" s="17">
        <v>1</v>
      </c>
      <c r="AC320" s="17" t="str">
        <f>IFERROR(VLOOKUP(A320,[1]Cruces!AJ:AK,2,0),VLOOKUP(CONCATENATE(X320,AA320),[1]Cruces!G:H,2,0))</f>
        <v>Solicitud de Obra</v>
      </c>
      <c r="AD320" s="17">
        <f t="shared" si="80"/>
        <v>30</v>
      </c>
      <c r="AE320" s="17">
        <f t="shared" si="81"/>
        <v>9</v>
      </c>
      <c r="AF320" s="17">
        <f t="shared" si="82"/>
        <v>2020</v>
      </c>
      <c r="AG320" s="17" t="str">
        <f>IFERROR(VLOOKUP(MID(A320,2,4)*1,[1]Cruces!K:L,2,0),"Verificar")</f>
        <v>Atlántico Norte</v>
      </c>
      <c r="AH320" s="17">
        <f t="shared" ca="1" si="83"/>
        <v>56</v>
      </c>
      <c r="AI320" s="17" t="str">
        <f>IFERROR(VLOOKUP(U320,[1]Cruces!$O$1:$P$6,2,0),"Sin Orden")</f>
        <v>Sin Orden</v>
      </c>
      <c r="AJ320" s="17">
        <f t="shared" si="84"/>
        <v>27</v>
      </c>
      <c r="AK320" s="17">
        <f t="shared" si="85"/>
        <v>10</v>
      </c>
      <c r="AL320" s="17">
        <f t="shared" si="86"/>
        <v>2020</v>
      </c>
      <c r="AM320" s="17">
        <f t="shared" ca="1" si="87"/>
        <v>29</v>
      </c>
      <c r="AN320" s="18" t="str">
        <f>IFERROR(VLOOKUP(R320*1,'[1]Ordenes de Servicio'!G:K,5,0),"No Cruza")</f>
        <v>No Cruza</v>
      </c>
      <c r="AO320" s="17">
        <f t="shared" ca="1" si="88"/>
        <v>29</v>
      </c>
      <c r="AP320" s="17">
        <f t="shared" si="89"/>
        <v>27</v>
      </c>
      <c r="AQ320" s="17">
        <f t="shared" si="90"/>
        <v>10</v>
      </c>
      <c r="AR320" s="17">
        <f t="shared" si="91"/>
        <v>2020</v>
      </c>
      <c r="AS320" s="17">
        <f t="shared" ca="1" si="92"/>
        <v>29</v>
      </c>
      <c r="AT320" s="17" t="str">
        <f t="shared" ca="1" si="95"/>
        <v>No</v>
      </c>
      <c r="AU320" s="17">
        <f t="shared" si="93"/>
        <v>0</v>
      </c>
      <c r="AV320" s="17" t="str">
        <f>+VLOOKUP(B320,[1]Cruces!S:T,2,0)</f>
        <v>3. Evaluación Técnico Ecónomica</v>
      </c>
    </row>
    <row r="321" spans="1:48" hidden="1" x14ac:dyDescent="0.25">
      <c r="A321" s="17" t="s">
        <v>7427</v>
      </c>
      <c r="B321" s="17" t="s">
        <v>6595</v>
      </c>
      <c r="C321" s="17">
        <v>0</v>
      </c>
      <c r="D321" s="17">
        <v>0</v>
      </c>
      <c r="E321" s="17" t="s">
        <v>55</v>
      </c>
      <c r="F321" s="17" t="s">
        <v>7098</v>
      </c>
      <c r="G321" s="17" t="s">
        <v>7428</v>
      </c>
      <c r="H321" s="17">
        <v>3023544645</v>
      </c>
      <c r="I321" s="17" t="s">
        <v>71</v>
      </c>
      <c r="J321" s="17" t="s">
        <v>59</v>
      </c>
      <c r="K321" s="17" t="s">
        <v>7429</v>
      </c>
      <c r="L321" s="17" t="s">
        <v>7101</v>
      </c>
      <c r="M321" s="17" t="s">
        <v>7102</v>
      </c>
      <c r="N321" s="17" t="s">
        <v>6600</v>
      </c>
      <c r="O321" s="17">
        <v>20201113</v>
      </c>
      <c r="P321" s="17">
        <v>20201116</v>
      </c>
      <c r="Q321" s="17">
        <v>1180</v>
      </c>
      <c r="R321" s="17">
        <v>28282137</v>
      </c>
      <c r="S321" s="17" t="s">
        <v>6601</v>
      </c>
      <c r="T321" s="17" t="s">
        <v>63</v>
      </c>
      <c r="U321" s="17" t="s">
        <v>91</v>
      </c>
      <c r="V321" s="17">
        <f t="shared" si="94"/>
        <v>3</v>
      </c>
      <c r="W321" s="17">
        <v>3000</v>
      </c>
      <c r="X321" s="17" t="s">
        <v>7065</v>
      </c>
      <c r="Y321" s="17" t="s">
        <v>6595</v>
      </c>
      <c r="Z321" s="17">
        <v>20201116</v>
      </c>
      <c r="AA321" s="17" t="s">
        <v>1947</v>
      </c>
      <c r="AB321" s="17">
        <v>1</v>
      </c>
      <c r="AC321" s="17" t="str">
        <f>IFERROR(VLOOKUP(A321,[1]Cruces!AJ:AK,2,0),VLOOKUP(CONCATENATE(X321,AA321),[1]Cruces!G:H,2,0))</f>
        <v>Solicitud por BT</v>
      </c>
      <c r="AD321" s="17">
        <f t="shared" si="80"/>
        <v>13</v>
      </c>
      <c r="AE321" s="17">
        <f t="shared" si="81"/>
        <v>11</v>
      </c>
      <c r="AF321" s="17">
        <f t="shared" si="82"/>
        <v>2020</v>
      </c>
      <c r="AG321" s="17" t="str">
        <f>IFERROR(VLOOKUP(MID(A321,2,4)*1,[1]Cruces!K:L,2,0),"Verificar")</f>
        <v>Atlántico Norte</v>
      </c>
      <c r="AH321" s="17">
        <f t="shared" ca="1" si="83"/>
        <v>12</v>
      </c>
      <c r="AI321" s="17" t="str">
        <f>IFERROR(VLOOKUP(U321,[1]Cruces!$O$1:$P$6,2,0),"Sin Orden")</f>
        <v>Resuelta</v>
      </c>
      <c r="AJ321" s="17">
        <f t="shared" si="84"/>
        <v>16</v>
      </c>
      <c r="AK321" s="17">
        <f t="shared" si="85"/>
        <v>11</v>
      </c>
      <c r="AL321" s="17">
        <f t="shared" si="86"/>
        <v>2020</v>
      </c>
      <c r="AM321" s="17">
        <f t="shared" ca="1" si="87"/>
        <v>9</v>
      </c>
      <c r="AN321" s="18" t="str">
        <f>IFERROR(VLOOKUP(R321*1,'[1]Ordenes de Servicio'!G:K,5,0),"No Cruza")</f>
        <v>No Cruza</v>
      </c>
      <c r="AO321" s="17">
        <f t="shared" ca="1" si="88"/>
        <v>3</v>
      </c>
      <c r="AP321" s="17">
        <f t="shared" si="89"/>
        <v>16</v>
      </c>
      <c r="AQ321" s="17">
        <f t="shared" si="90"/>
        <v>11</v>
      </c>
      <c r="AR321" s="17">
        <f t="shared" si="91"/>
        <v>2020</v>
      </c>
      <c r="AS321" s="17">
        <f t="shared" ca="1" si="92"/>
        <v>9</v>
      </c>
      <c r="AT321" s="17" t="str">
        <f t="shared" ca="1" si="95"/>
        <v>No</v>
      </c>
      <c r="AU321" s="17">
        <f t="shared" si="93"/>
        <v>0</v>
      </c>
      <c r="AV321" s="17" t="str">
        <f>+VLOOKUP(B321,[1]Cruces!S:T,2,0)</f>
        <v>7. Ejecución en Campo OS BT</v>
      </c>
    </row>
    <row r="322" spans="1:48" hidden="1" x14ac:dyDescent="0.25">
      <c r="A322" s="17" t="s">
        <v>778</v>
      </c>
      <c r="B322" s="17" t="s">
        <v>54</v>
      </c>
      <c r="C322" s="17">
        <v>0</v>
      </c>
      <c r="D322" s="17">
        <v>0</v>
      </c>
      <c r="E322" s="17" t="s">
        <v>55</v>
      </c>
      <c r="F322" s="17" t="s">
        <v>107</v>
      </c>
      <c r="G322" s="17" t="s">
        <v>779</v>
      </c>
      <c r="H322" s="17">
        <v>0</v>
      </c>
      <c r="I322" s="17" t="s">
        <v>116</v>
      </c>
      <c r="J322" s="17" t="s">
        <v>59</v>
      </c>
      <c r="K322" s="17" t="s">
        <v>97</v>
      </c>
      <c r="L322" s="17" t="s">
        <v>117</v>
      </c>
      <c r="M322" s="17" t="s">
        <v>118</v>
      </c>
      <c r="N322" s="17" t="s">
        <v>62</v>
      </c>
      <c r="O322" s="17">
        <v>20200206</v>
      </c>
      <c r="P322" s="17">
        <v>20200212</v>
      </c>
      <c r="Q322" s="17">
        <v>1110</v>
      </c>
      <c r="R322" s="17">
        <v>27153723</v>
      </c>
      <c r="S322" s="17" t="s">
        <v>100</v>
      </c>
      <c r="T322" s="17" t="s">
        <v>63</v>
      </c>
      <c r="U322" s="17" t="s">
        <v>91</v>
      </c>
      <c r="V322" s="17">
        <f t="shared" si="94"/>
        <v>75</v>
      </c>
      <c r="W322" s="17">
        <v>75000</v>
      </c>
      <c r="X322" s="17" t="s">
        <v>64</v>
      </c>
      <c r="Y322" s="17" t="s">
        <v>65</v>
      </c>
      <c r="Z322" s="17">
        <v>20200212</v>
      </c>
      <c r="AA322" s="17" t="s">
        <v>78</v>
      </c>
      <c r="AB322" s="17">
        <v>1</v>
      </c>
      <c r="AC322" s="17" t="str">
        <f>IFERROR(VLOOKUP(A322,[1]Cruces!AJ:AK,2,0),VLOOKUP(CONCATENATE(X322,AA322),[1]Cruces!G:H,2,0))</f>
        <v>Solicitud de Obra</v>
      </c>
      <c r="AD322" s="17">
        <f t="shared" si="80"/>
        <v>6</v>
      </c>
      <c r="AE322" s="17">
        <f t="shared" si="81"/>
        <v>2</v>
      </c>
      <c r="AF322" s="17">
        <f t="shared" si="82"/>
        <v>2020</v>
      </c>
      <c r="AG322" s="17" t="str">
        <f>IFERROR(VLOOKUP(MID(A322,2,4)*1,[1]Cruces!K:L,2,0),"Verificar")</f>
        <v>Atlántico Norte</v>
      </c>
      <c r="AH322" s="17">
        <f t="shared" ca="1" si="83"/>
        <v>293</v>
      </c>
      <c r="AI322" s="17" t="str">
        <f>IFERROR(VLOOKUP(U322,[1]Cruces!$O$1:$P$6,2,0),"Sin Orden")</f>
        <v>Resuelta</v>
      </c>
      <c r="AJ322" s="17">
        <f t="shared" si="84"/>
        <v>12</v>
      </c>
      <c r="AK322" s="17">
        <f t="shared" si="85"/>
        <v>2</v>
      </c>
      <c r="AL322" s="17">
        <f t="shared" si="86"/>
        <v>2020</v>
      </c>
      <c r="AM322" s="17">
        <f t="shared" ca="1" si="87"/>
        <v>287</v>
      </c>
      <c r="AN322" s="18" t="str">
        <f>IFERROR(VLOOKUP(R322*1,'[1]Ordenes de Servicio'!G:K,5,0),"No Cruza")</f>
        <v>No Cruza</v>
      </c>
      <c r="AO322" s="17">
        <f t="shared" ca="1" si="88"/>
        <v>6</v>
      </c>
      <c r="AP322" s="17">
        <f t="shared" si="89"/>
        <v>12</v>
      </c>
      <c r="AQ322" s="17">
        <f t="shared" si="90"/>
        <v>2</v>
      </c>
      <c r="AR322" s="17">
        <f t="shared" si="91"/>
        <v>2020</v>
      </c>
      <c r="AS322" s="17">
        <f t="shared" ca="1" si="92"/>
        <v>287</v>
      </c>
      <c r="AT322" s="17" t="str">
        <f t="shared" ca="1" si="95"/>
        <v>No</v>
      </c>
      <c r="AU322" s="17">
        <f t="shared" si="93"/>
        <v>0</v>
      </c>
      <c r="AV322" s="17" t="str">
        <f>+VLOOKUP(B322,[1]Cruces!S:T,2,0)</f>
        <v>4. Presupuesto de Obra</v>
      </c>
    </row>
    <row r="323" spans="1:48" hidden="1" x14ac:dyDescent="0.25">
      <c r="A323" s="17" t="s">
        <v>7430</v>
      </c>
      <c r="B323" s="17" t="s">
        <v>569</v>
      </c>
      <c r="C323" s="17">
        <v>0</v>
      </c>
      <c r="D323" s="17">
        <v>0</v>
      </c>
      <c r="E323" s="17" t="s">
        <v>55</v>
      </c>
      <c r="F323" s="17" t="s">
        <v>5366</v>
      </c>
      <c r="G323" s="17" t="s">
        <v>7431</v>
      </c>
      <c r="H323" s="17">
        <v>3004237311</v>
      </c>
      <c r="I323" s="17" t="s">
        <v>71</v>
      </c>
      <c r="J323" s="17" t="s">
        <v>59</v>
      </c>
      <c r="K323" s="17" t="s">
        <v>97</v>
      </c>
      <c r="L323" s="17" t="s">
        <v>5368</v>
      </c>
      <c r="M323" s="17" t="s">
        <v>5369</v>
      </c>
      <c r="N323" s="17" t="s">
        <v>572</v>
      </c>
      <c r="O323" s="17">
        <v>20200811</v>
      </c>
      <c r="P323" s="17">
        <v>20200811</v>
      </c>
      <c r="Q323" s="17">
        <v>9510</v>
      </c>
      <c r="R323" s="17">
        <v>0</v>
      </c>
      <c r="S323" s="17"/>
      <c r="T323" s="17" t="s">
        <v>63</v>
      </c>
      <c r="U323" s="17"/>
      <c r="V323" s="17">
        <f t="shared" si="94"/>
        <v>3</v>
      </c>
      <c r="W323" s="17">
        <v>3000</v>
      </c>
      <c r="X323" s="17" t="s">
        <v>7065</v>
      </c>
      <c r="Y323" s="17" t="s">
        <v>150</v>
      </c>
      <c r="Z323" s="17">
        <v>20200814</v>
      </c>
      <c r="AA323" s="17" t="s">
        <v>1947</v>
      </c>
      <c r="AB323" s="17">
        <v>1</v>
      </c>
      <c r="AC323" s="17" t="str">
        <f>IFERROR(VLOOKUP(A323,[1]Cruces!AJ:AK,2,0),VLOOKUP(CONCATENATE(X323,AA323),[1]Cruces!G:H,2,0))</f>
        <v>Solicitud por BT</v>
      </c>
      <c r="AD323" s="17">
        <f t="shared" si="80"/>
        <v>11</v>
      </c>
      <c r="AE323" s="17">
        <f t="shared" si="81"/>
        <v>8</v>
      </c>
      <c r="AF323" s="17">
        <f t="shared" si="82"/>
        <v>2020</v>
      </c>
      <c r="AG323" s="17" t="str">
        <f>IFERROR(VLOOKUP(MID(A323,2,4)*1,[1]Cruces!K:L,2,0),"Verificar")</f>
        <v>Atlántico Norte</v>
      </c>
      <c r="AH323" s="17">
        <f t="shared" ca="1" si="83"/>
        <v>106</v>
      </c>
      <c r="AI323" s="17" t="str">
        <f>IFERROR(VLOOKUP(U323,[1]Cruces!$O$1:$P$6,2,0),"Sin Orden")</f>
        <v>Sin Orden</v>
      </c>
      <c r="AJ323" s="17">
        <f t="shared" si="84"/>
        <v>14</v>
      </c>
      <c r="AK323" s="17">
        <f t="shared" si="85"/>
        <v>8</v>
      </c>
      <c r="AL323" s="17">
        <f t="shared" si="86"/>
        <v>2020</v>
      </c>
      <c r="AM323" s="17">
        <f t="shared" ca="1" si="87"/>
        <v>103</v>
      </c>
      <c r="AN323" s="18" t="str">
        <f>IFERROR(VLOOKUP(R323*1,'[1]Ordenes de Servicio'!G:K,5,0),"No Cruza")</f>
        <v>No Cruza</v>
      </c>
      <c r="AO323" s="17">
        <f t="shared" ca="1" si="88"/>
        <v>103</v>
      </c>
      <c r="AP323" s="17">
        <f t="shared" si="89"/>
        <v>11</v>
      </c>
      <c r="AQ323" s="17">
        <f t="shared" si="90"/>
        <v>8</v>
      </c>
      <c r="AR323" s="17">
        <f t="shared" si="91"/>
        <v>2020</v>
      </c>
      <c r="AS323" s="17">
        <f t="shared" ca="1" si="92"/>
        <v>106</v>
      </c>
      <c r="AT323" s="17" t="str">
        <f t="shared" ca="1" si="95"/>
        <v>No</v>
      </c>
      <c r="AU323" s="17">
        <f t="shared" si="93"/>
        <v>3</v>
      </c>
      <c r="AV323" s="17" t="str">
        <f>+VLOOKUP(B323,[1]Cruces!S:T,2,0)</f>
        <v>1. Solicitud</v>
      </c>
    </row>
    <row r="324" spans="1:48" hidden="1" x14ac:dyDescent="0.25">
      <c r="A324" s="17" t="s">
        <v>780</v>
      </c>
      <c r="B324" s="17" t="s">
        <v>68</v>
      </c>
      <c r="C324" s="17">
        <v>0</v>
      </c>
      <c r="D324" s="17">
        <v>0</v>
      </c>
      <c r="E324" s="17" t="s">
        <v>55</v>
      </c>
      <c r="F324" s="17" t="s">
        <v>232</v>
      </c>
      <c r="G324" s="17" t="s">
        <v>781</v>
      </c>
      <c r="H324" s="17">
        <v>3003321020</v>
      </c>
      <c r="I324" s="17" t="s">
        <v>71</v>
      </c>
      <c r="J324" s="17" t="s">
        <v>59</v>
      </c>
      <c r="K324" s="17" t="s">
        <v>782</v>
      </c>
      <c r="L324" s="17" t="s">
        <v>280</v>
      </c>
      <c r="M324" s="17" t="s">
        <v>281</v>
      </c>
      <c r="N324" s="17" t="s">
        <v>75</v>
      </c>
      <c r="O324" s="17">
        <v>20191108</v>
      </c>
      <c r="P324" s="17">
        <v>20200911</v>
      </c>
      <c r="Q324" s="17">
        <v>1210</v>
      </c>
      <c r="R324" s="17">
        <v>26904902</v>
      </c>
      <c r="S324" s="17" t="s">
        <v>100</v>
      </c>
      <c r="T324" s="17" t="s">
        <v>63</v>
      </c>
      <c r="U324" s="17" t="s">
        <v>91</v>
      </c>
      <c r="V324" s="17">
        <f t="shared" si="94"/>
        <v>125</v>
      </c>
      <c r="W324" s="17">
        <v>125000</v>
      </c>
      <c r="X324" s="17" t="s">
        <v>64</v>
      </c>
      <c r="Y324" s="17" t="s">
        <v>136</v>
      </c>
      <c r="Z324" s="17">
        <v>20201030</v>
      </c>
      <c r="AA324" s="17" t="s">
        <v>124</v>
      </c>
      <c r="AB324" s="17">
        <v>1</v>
      </c>
      <c r="AC324" s="17" t="str">
        <f>IFERROR(VLOOKUP(A324,[1]Cruces!AJ:AK,2,0),VLOOKUP(CONCATENATE(X324,AA324),[1]Cruces!G:H,2,0))</f>
        <v>Solicitud de Obra</v>
      </c>
      <c r="AD324" s="17">
        <f t="shared" si="80"/>
        <v>8</v>
      </c>
      <c r="AE324" s="17">
        <f t="shared" si="81"/>
        <v>11</v>
      </c>
      <c r="AF324" s="17">
        <f t="shared" si="82"/>
        <v>2019</v>
      </c>
      <c r="AG324" s="17" t="str">
        <f>IFERROR(VLOOKUP(MID(A324,2,4)*1,[1]Cruces!K:L,2,0),"Verificar")</f>
        <v>Atlántico Sur</v>
      </c>
      <c r="AH324" s="17">
        <f t="shared" ca="1" si="83"/>
        <v>383</v>
      </c>
      <c r="AI324" s="17" t="str">
        <f>IFERROR(VLOOKUP(U324,[1]Cruces!$O$1:$P$6,2,0),"Sin Orden")</f>
        <v>Resuelta</v>
      </c>
      <c r="AJ324" s="17">
        <f t="shared" si="84"/>
        <v>30</v>
      </c>
      <c r="AK324" s="17">
        <f t="shared" si="85"/>
        <v>10</v>
      </c>
      <c r="AL324" s="17">
        <f t="shared" si="86"/>
        <v>2020</v>
      </c>
      <c r="AM324" s="17">
        <f t="shared" ca="1" si="87"/>
        <v>26</v>
      </c>
      <c r="AN324" s="18" t="str">
        <f>IFERROR(VLOOKUP(R324*1,'[1]Ordenes de Servicio'!G:K,5,0),"No Cruza")</f>
        <v>No Cruza</v>
      </c>
      <c r="AO324" s="17">
        <f t="shared" ca="1" si="88"/>
        <v>357</v>
      </c>
      <c r="AP324" s="17">
        <f t="shared" si="89"/>
        <v>11</v>
      </c>
      <c r="AQ324" s="17">
        <f t="shared" si="90"/>
        <v>9</v>
      </c>
      <c r="AR324" s="17">
        <f t="shared" si="91"/>
        <v>2020</v>
      </c>
      <c r="AS324" s="17">
        <f t="shared" ca="1" si="92"/>
        <v>75</v>
      </c>
      <c r="AT324" s="17" t="str">
        <f t="shared" ca="1" si="95"/>
        <v>No</v>
      </c>
      <c r="AU324" s="17">
        <f t="shared" si="93"/>
        <v>49</v>
      </c>
      <c r="AV324" s="17" t="str">
        <f>+VLOOKUP(B324,[1]Cruces!S:T,2,0)</f>
        <v>5. Consultoría / Adjudicación</v>
      </c>
    </row>
    <row r="325" spans="1:48" hidden="1" x14ac:dyDescent="0.25">
      <c r="A325" s="17" t="s">
        <v>783</v>
      </c>
      <c r="B325" s="17" t="s">
        <v>54</v>
      </c>
      <c r="C325" s="17">
        <v>0</v>
      </c>
      <c r="D325" s="17">
        <v>0</v>
      </c>
      <c r="E325" s="17" t="s">
        <v>55</v>
      </c>
      <c r="F325" s="17" t="s">
        <v>107</v>
      </c>
      <c r="G325" s="17" t="s">
        <v>784</v>
      </c>
      <c r="H325" s="17">
        <v>0</v>
      </c>
      <c r="I325" s="17" t="s">
        <v>71</v>
      </c>
      <c r="J325" s="17" t="s">
        <v>59</v>
      </c>
      <c r="K325" s="17" t="s">
        <v>785</v>
      </c>
      <c r="L325" s="17" t="s">
        <v>117</v>
      </c>
      <c r="M325" s="17" t="s">
        <v>118</v>
      </c>
      <c r="N325" s="17" t="s">
        <v>62</v>
      </c>
      <c r="O325" s="17">
        <v>20200626</v>
      </c>
      <c r="P325" s="17">
        <v>20200707</v>
      </c>
      <c r="Q325" s="17">
        <v>1110</v>
      </c>
      <c r="R325" s="17">
        <v>27723768</v>
      </c>
      <c r="S325" s="17" t="s">
        <v>100</v>
      </c>
      <c r="T325" s="17" t="s">
        <v>63</v>
      </c>
      <c r="U325" s="17" t="s">
        <v>91</v>
      </c>
      <c r="V325" s="17">
        <f t="shared" si="94"/>
        <v>300</v>
      </c>
      <c r="W325" s="17">
        <v>300000</v>
      </c>
      <c r="X325" s="17" t="s">
        <v>64</v>
      </c>
      <c r="Y325" s="17" t="s">
        <v>65</v>
      </c>
      <c r="Z325" s="17">
        <v>20200707</v>
      </c>
      <c r="AA325" s="17" t="s">
        <v>137</v>
      </c>
      <c r="AB325" s="17">
        <v>1</v>
      </c>
      <c r="AC325" s="17" t="str">
        <f>IFERROR(VLOOKUP(A325,[1]Cruces!AJ:AK,2,0),VLOOKUP(CONCATENATE(X325,AA325),[1]Cruces!G:H,2,0))</f>
        <v>Solicitud de Obra</v>
      </c>
      <c r="AD325" s="17">
        <f t="shared" si="80"/>
        <v>26</v>
      </c>
      <c r="AE325" s="17">
        <f t="shared" si="81"/>
        <v>6</v>
      </c>
      <c r="AF325" s="17">
        <f t="shared" si="82"/>
        <v>2020</v>
      </c>
      <c r="AG325" s="17" t="str">
        <f>IFERROR(VLOOKUP(MID(A325,2,4)*1,[1]Cruces!K:L,2,0),"Verificar")</f>
        <v>Atlántico Norte</v>
      </c>
      <c r="AH325" s="17">
        <f t="shared" ca="1" si="83"/>
        <v>152</v>
      </c>
      <c r="AI325" s="17" t="str">
        <f>IFERROR(VLOOKUP(U325,[1]Cruces!$O$1:$P$6,2,0),"Sin Orden")</f>
        <v>Resuelta</v>
      </c>
      <c r="AJ325" s="17">
        <f t="shared" si="84"/>
        <v>7</v>
      </c>
      <c r="AK325" s="17">
        <f t="shared" si="85"/>
        <v>7</v>
      </c>
      <c r="AL325" s="17">
        <f t="shared" si="86"/>
        <v>2020</v>
      </c>
      <c r="AM325" s="17">
        <f t="shared" ca="1" si="87"/>
        <v>141</v>
      </c>
      <c r="AN325" s="18" t="str">
        <f>IFERROR(VLOOKUP(R325*1,'[1]Ordenes de Servicio'!G:K,5,0),"No Cruza")</f>
        <v>No Cruza</v>
      </c>
      <c r="AO325" s="17">
        <f t="shared" ca="1" si="88"/>
        <v>11</v>
      </c>
      <c r="AP325" s="17">
        <f t="shared" si="89"/>
        <v>7</v>
      </c>
      <c r="AQ325" s="17">
        <f t="shared" si="90"/>
        <v>7</v>
      </c>
      <c r="AR325" s="17">
        <f t="shared" si="91"/>
        <v>2020</v>
      </c>
      <c r="AS325" s="17">
        <f t="shared" ca="1" si="92"/>
        <v>141</v>
      </c>
      <c r="AT325" s="17" t="str">
        <f t="shared" ca="1" si="95"/>
        <v>No</v>
      </c>
      <c r="AU325" s="17">
        <f t="shared" si="93"/>
        <v>0</v>
      </c>
      <c r="AV325" s="17" t="str">
        <f>+VLOOKUP(B325,[1]Cruces!S:T,2,0)</f>
        <v>4. Presupuesto de Obra</v>
      </c>
    </row>
    <row r="326" spans="1:48" hidden="1" x14ac:dyDescent="0.25">
      <c r="A326" s="17" t="s">
        <v>7432</v>
      </c>
      <c r="B326" s="17" t="s">
        <v>1943</v>
      </c>
      <c r="C326" s="17">
        <v>0</v>
      </c>
      <c r="D326" s="17">
        <v>0</v>
      </c>
      <c r="E326" s="17" t="s">
        <v>55</v>
      </c>
      <c r="F326" s="17" t="s">
        <v>107</v>
      </c>
      <c r="G326" s="17" t="s">
        <v>7433</v>
      </c>
      <c r="H326" s="17">
        <v>0</v>
      </c>
      <c r="I326" s="17" t="s">
        <v>116</v>
      </c>
      <c r="J326" s="17" t="s">
        <v>59</v>
      </c>
      <c r="K326" s="17" t="s">
        <v>7434</v>
      </c>
      <c r="L326" s="17" t="s">
        <v>117</v>
      </c>
      <c r="M326" s="17" t="s">
        <v>118</v>
      </c>
      <c r="N326" s="17" t="s">
        <v>1946</v>
      </c>
      <c r="O326" s="17">
        <v>20200610</v>
      </c>
      <c r="P326" s="17">
        <v>20200610</v>
      </c>
      <c r="Q326" s="17">
        <v>9510</v>
      </c>
      <c r="R326" s="17">
        <v>0</v>
      </c>
      <c r="S326" s="17"/>
      <c r="T326" s="17" t="s">
        <v>63</v>
      </c>
      <c r="U326" s="17"/>
      <c r="V326" s="17">
        <f t="shared" si="94"/>
        <v>3</v>
      </c>
      <c r="W326" s="17">
        <v>3000</v>
      </c>
      <c r="X326" s="17" t="s">
        <v>7065</v>
      </c>
      <c r="Y326" s="17" t="s">
        <v>1943</v>
      </c>
      <c r="Z326" s="17">
        <v>20200610</v>
      </c>
      <c r="AA326" s="17" t="s">
        <v>1947</v>
      </c>
      <c r="AB326" s="17">
        <v>1</v>
      </c>
      <c r="AC326" s="17" t="str">
        <f>IFERROR(VLOOKUP(A326,[1]Cruces!AJ:AK,2,0),VLOOKUP(CONCATENATE(X326,AA326),[1]Cruces!G:H,2,0))</f>
        <v>Solicitud por BT</v>
      </c>
      <c r="AD326" s="17">
        <f t="shared" si="80"/>
        <v>10</v>
      </c>
      <c r="AE326" s="17">
        <f t="shared" si="81"/>
        <v>6</v>
      </c>
      <c r="AF326" s="17">
        <f t="shared" si="82"/>
        <v>2020</v>
      </c>
      <c r="AG326" s="17" t="str">
        <f>IFERROR(VLOOKUP(MID(A326,2,4)*1,[1]Cruces!K:L,2,0),"Verificar")</f>
        <v>Atlántico Norte</v>
      </c>
      <c r="AH326" s="17">
        <f t="shared" ca="1" si="83"/>
        <v>168</v>
      </c>
      <c r="AI326" s="17" t="str">
        <f>IFERROR(VLOOKUP(U326,[1]Cruces!$O$1:$P$6,2,0),"Sin Orden")</f>
        <v>Sin Orden</v>
      </c>
      <c r="AJ326" s="17">
        <f t="shared" si="84"/>
        <v>10</v>
      </c>
      <c r="AK326" s="17">
        <f t="shared" si="85"/>
        <v>6</v>
      </c>
      <c r="AL326" s="17">
        <f t="shared" si="86"/>
        <v>2020</v>
      </c>
      <c r="AM326" s="17">
        <f t="shared" ca="1" si="87"/>
        <v>168</v>
      </c>
      <c r="AN326" s="18" t="str">
        <f>IFERROR(VLOOKUP(R326*1,'[1]Ordenes de Servicio'!G:K,5,0),"No Cruza")</f>
        <v>No Cruza</v>
      </c>
      <c r="AO326" s="17">
        <f t="shared" ca="1" si="88"/>
        <v>168</v>
      </c>
      <c r="AP326" s="17">
        <f t="shared" si="89"/>
        <v>10</v>
      </c>
      <c r="AQ326" s="17">
        <f t="shared" si="90"/>
        <v>6</v>
      </c>
      <c r="AR326" s="17">
        <f t="shared" si="91"/>
        <v>2020</v>
      </c>
      <c r="AS326" s="17">
        <f t="shared" ca="1" si="92"/>
        <v>168</v>
      </c>
      <c r="AT326" s="17" t="str">
        <f t="shared" ca="1" si="95"/>
        <v>No</v>
      </c>
      <c r="AU326" s="17">
        <f t="shared" si="93"/>
        <v>0</v>
      </c>
      <c r="AV326" s="17" t="str">
        <f>+VLOOKUP(B326,[1]Cruces!S:T,2,0)</f>
        <v>7. Ejecución en Campo OS BT</v>
      </c>
    </row>
    <row r="327" spans="1:48" hidden="1" x14ac:dyDescent="0.25">
      <c r="A327" s="17" t="s">
        <v>786</v>
      </c>
      <c r="B327" s="17" t="s">
        <v>68</v>
      </c>
      <c r="C327" s="17">
        <v>3015597</v>
      </c>
      <c r="D327" s="17">
        <v>0</v>
      </c>
      <c r="E327" s="17" t="s">
        <v>55</v>
      </c>
      <c r="F327" s="17" t="s">
        <v>120</v>
      </c>
      <c r="G327" s="17" t="s">
        <v>787</v>
      </c>
      <c r="H327" s="17">
        <v>3138855304</v>
      </c>
      <c r="I327" s="17" t="s">
        <v>116</v>
      </c>
      <c r="J327" s="17" t="s">
        <v>59</v>
      </c>
      <c r="K327" s="17" t="s">
        <v>97</v>
      </c>
      <c r="L327" s="17" t="s">
        <v>122</v>
      </c>
      <c r="M327" s="17" t="s">
        <v>123</v>
      </c>
      <c r="N327" s="17" t="s">
        <v>75</v>
      </c>
      <c r="O327" s="17">
        <v>20181008</v>
      </c>
      <c r="P327" s="17">
        <v>20181204</v>
      </c>
      <c r="Q327" s="17">
        <v>1110</v>
      </c>
      <c r="R327" s="17">
        <v>25608355</v>
      </c>
      <c r="S327" s="17" t="s">
        <v>100</v>
      </c>
      <c r="T327" s="17" t="s">
        <v>63</v>
      </c>
      <c r="U327" s="17" t="s">
        <v>91</v>
      </c>
      <c r="V327" s="17">
        <f t="shared" si="94"/>
        <v>112.5</v>
      </c>
      <c r="W327" s="17">
        <v>112500</v>
      </c>
      <c r="X327" s="17" t="s">
        <v>89</v>
      </c>
      <c r="Y327" s="17" t="s">
        <v>136</v>
      </c>
      <c r="Z327" s="17">
        <v>20190315</v>
      </c>
      <c r="AA327" s="17" t="s">
        <v>101</v>
      </c>
      <c r="AB327" s="17">
        <v>1</v>
      </c>
      <c r="AC327" s="17" t="str">
        <f>IFERROR(VLOOKUP(A327,[1]Cruces!AJ:AK,2,0),VLOOKUP(CONCATENATE(X327,AA327),[1]Cruces!G:H,2,0))</f>
        <v>Solicitud de Obra</v>
      </c>
      <c r="AD327" s="17">
        <f t="shared" si="80"/>
        <v>8</v>
      </c>
      <c r="AE327" s="17">
        <f t="shared" si="81"/>
        <v>10</v>
      </c>
      <c r="AF327" s="17">
        <f t="shared" si="82"/>
        <v>2018</v>
      </c>
      <c r="AG327" s="17" t="str">
        <f>IFERROR(VLOOKUP(MID(A327,2,4)*1,[1]Cruces!K:L,2,0),"Verificar")</f>
        <v>Atlántico Norte</v>
      </c>
      <c r="AH327" s="17">
        <f t="shared" ca="1" si="83"/>
        <v>779</v>
      </c>
      <c r="AI327" s="17" t="str">
        <f>IFERROR(VLOOKUP(U327,[1]Cruces!$O$1:$P$6,2,0),"Sin Orden")</f>
        <v>Resuelta</v>
      </c>
      <c r="AJ327" s="17">
        <f t="shared" si="84"/>
        <v>15</v>
      </c>
      <c r="AK327" s="17">
        <f t="shared" si="85"/>
        <v>3</v>
      </c>
      <c r="AL327" s="17">
        <f t="shared" si="86"/>
        <v>2019</v>
      </c>
      <c r="AM327" s="17">
        <f t="shared" ca="1" si="87"/>
        <v>621</v>
      </c>
      <c r="AN327" s="18" t="str">
        <f>IFERROR(VLOOKUP(R327*1,'[1]Ordenes de Servicio'!G:K,5,0),"No Cruza")</f>
        <v>No Cruza</v>
      </c>
      <c r="AO327" s="17">
        <f t="shared" ca="1" si="88"/>
        <v>158</v>
      </c>
      <c r="AP327" s="17">
        <f t="shared" si="89"/>
        <v>4</v>
      </c>
      <c r="AQ327" s="17">
        <f t="shared" si="90"/>
        <v>12</v>
      </c>
      <c r="AR327" s="17">
        <f t="shared" si="91"/>
        <v>2018</v>
      </c>
      <c r="AS327" s="17">
        <f t="shared" ca="1" si="92"/>
        <v>722</v>
      </c>
      <c r="AT327" s="17" t="str">
        <f t="shared" ca="1" si="95"/>
        <v>Si</v>
      </c>
      <c r="AU327" s="17">
        <f t="shared" si="93"/>
        <v>101</v>
      </c>
      <c r="AV327" s="17" t="str">
        <f>+VLOOKUP(B327,[1]Cruces!S:T,2,0)</f>
        <v>5. Consultoría / Adjudicación</v>
      </c>
    </row>
    <row r="328" spans="1:48" hidden="1" x14ac:dyDescent="0.25">
      <c r="A328" s="17" t="s">
        <v>788</v>
      </c>
      <c r="B328" s="17" t="s">
        <v>68</v>
      </c>
      <c r="C328" s="17">
        <v>2661618</v>
      </c>
      <c r="D328" s="17">
        <v>0</v>
      </c>
      <c r="E328" s="17" t="s">
        <v>55</v>
      </c>
      <c r="F328" s="17" t="s">
        <v>232</v>
      </c>
      <c r="G328" s="17" t="s">
        <v>789</v>
      </c>
      <c r="H328" s="17">
        <v>3173724160</v>
      </c>
      <c r="I328" s="17" t="s">
        <v>83</v>
      </c>
      <c r="J328" s="17" t="s">
        <v>59</v>
      </c>
      <c r="K328" s="17" t="s">
        <v>790</v>
      </c>
      <c r="L328" s="17" t="s">
        <v>280</v>
      </c>
      <c r="M328" s="17" t="s">
        <v>281</v>
      </c>
      <c r="N328" s="17" t="s">
        <v>75</v>
      </c>
      <c r="O328" s="17">
        <v>20181115</v>
      </c>
      <c r="P328" s="17">
        <v>20181207</v>
      </c>
      <c r="Q328" s="17">
        <v>7542</v>
      </c>
      <c r="R328" s="17">
        <v>26028663</v>
      </c>
      <c r="S328" s="17" t="s">
        <v>76</v>
      </c>
      <c r="T328" s="17" t="s">
        <v>63</v>
      </c>
      <c r="U328" s="17" t="s">
        <v>88</v>
      </c>
      <c r="V328" s="17">
        <f t="shared" si="94"/>
        <v>75</v>
      </c>
      <c r="W328" s="17">
        <v>75000</v>
      </c>
      <c r="X328" s="17" t="s">
        <v>89</v>
      </c>
      <c r="Y328" s="17" t="s">
        <v>150</v>
      </c>
      <c r="Z328" s="17">
        <v>20200207</v>
      </c>
      <c r="AA328" s="17" t="s">
        <v>78</v>
      </c>
      <c r="AB328" s="17">
        <v>1</v>
      </c>
      <c r="AC328" s="17" t="str">
        <f>IFERROR(VLOOKUP(A328,[1]Cruces!AJ:AK,2,0),VLOOKUP(CONCATENATE(X328,AA328),[1]Cruces!G:H,2,0))</f>
        <v>Solicitud de Obra</v>
      </c>
      <c r="AD328" s="17">
        <f t="shared" si="80"/>
        <v>15</v>
      </c>
      <c r="AE328" s="17">
        <f t="shared" si="81"/>
        <v>11</v>
      </c>
      <c r="AF328" s="17">
        <f t="shared" si="82"/>
        <v>2018</v>
      </c>
      <c r="AG328" s="17" t="str">
        <f>IFERROR(VLOOKUP(MID(A328,2,4)*1,[1]Cruces!K:L,2,0),"Verificar")</f>
        <v>Atlántico Sur</v>
      </c>
      <c r="AH328" s="17">
        <f t="shared" ca="1" si="83"/>
        <v>741</v>
      </c>
      <c r="AI328" s="17" t="str">
        <f>IFERROR(VLOOKUP(U328,[1]Cruces!$O$1:$P$6,2,0),"Sin Orden")</f>
        <v>Resuelta</v>
      </c>
      <c r="AJ328" s="17">
        <f t="shared" si="84"/>
        <v>7</v>
      </c>
      <c r="AK328" s="17">
        <f t="shared" si="85"/>
        <v>2</v>
      </c>
      <c r="AL328" s="17">
        <f t="shared" si="86"/>
        <v>2020</v>
      </c>
      <c r="AM328" s="17">
        <f t="shared" ca="1" si="87"/>
        <v>292</v>
      </c>
      <c r="AN328" s="18" t="str">
        <f>IFERROR(VLOOKUP(R328*1,'[1]Ordenes de Servicio'!G:K,5,0),"No Cruza")</f>
        <v>No Cruza</v>
      </c>
      <c r="AO328" s="17">
        <f t="shared" ca="1" si="88"/>
        <v>449</v>
      </c>
      <c r="AP328" s="17">
        <f t="shared" si="89"/>
        <v>7</v>
      </c>
      <c r="AQ328" s="17">
        <f t="shared" si="90"/>
        <v>12</v>
      </c>
      <c r="AR328" s="17">
        <f t="shared" si="91"/>
        <v>2018</v>
      </c>
      <c r="AS328" s="17">
        <f t="shared" ca="1" si="92"/>
        <v>719</v>
      </c>
      <c r="AT328" s="17" t="str">
        <f t="shared" ca="1" si="95"/>
        <v>Si</v>
      </c>
      <c r="AU328" s="17">
        <f t="shared" si="93"/>
        <v>427</v>
      </c>
      <c r="AV328" s="17" t="str">
        <f>+VLOOKUP(B328,[1]Cruces!S:T,2,0)</f>
        <v>5. Consultoría / Adjudicación</v>
      </c>
    </row>
    <row r="329" spans="1:48" hidden="1" x14ac:dyDescent="0.25">
      <c r="A329" s="17" t="s">
        <v>7435</v>
      </c>
      <c r="B329" s="17" t="s">
        <v>6595</v>
      </c>
      <c r="C329" s="17">
        <v>0</v>
      </c>
      <c r="D329" s="17">
        <v>0</v>
      </c>
      <c r="E329" s="17" t="s">
        <v>55</v>
      </c>
      <c r="F329" s="17" t="s">
        <v>56</v>
      </c>
      <c r="G329" s="17" t="s">
        <v>7436</v>
      </c>
      <c r="H329" s="17">
        <v>3017672117</v>
      </c>
      <c r="I329" s="17" t="s">
        <v>71</v>
      </c>
      <c r="J329" s="17" t="s">
        <v>59</v>
      </c>
      <c r="K329" s="17" t="s">
        <v>97</v>
      </c>
      <c r="L329" s="17" t="s">
        <v>7248</v>
      </c>
      <c r="M329" s="17" t="s">
        <v>7249</v>
      </c>
      <c r="N329" s="17" t="s">
        <v>6600</v>
      </c>
      <c r="O329" s="17">
        <v>20200319</v>
      </c>
      <c r="P329" s="17">
        <v>20200327</v>
      </c>
      <c r="Q329" s="17">
        <v>1150</v>
      </c>
      <c r="R329" s="17">
        <v>27280426</v>
      </c>
      <c r="S329" s="17" t="s">
        <v>6601</v>
      </c>
      <c r="T329" s="17" t="s">
        <v>63</v>
      </c>
      <c r="U329" s="17" t="s">
        <v>91</v>
      </c>
      <c r="V329" s="17">
        <f t="shared" si="94"/>
        <v>3</v>
      </c>
      <c r="W329" s="17">
        <v>3000</v>
      </c>
      <c r="X329" s="17" t="s">
        <v>7065</v>
      </c>
      <c r="Y329" s="17" t="s">
        <v>6595</v>
      </c>
      <c r="Z329" s="17">
        <v>20200327</v>
      </c>
      <c r="AA329" s="17" t="s">
        <v>1947</v>
      </c>
      <c r="AB329" s="17">
        <v>1</v>
      </c>
      <c r="AC329" s="17" t="str">
        <f>IFERROR(VLOOKUP(A329,[1]Cruces!AJ:AK,2,0),VLOOKUP(CONCATENATE(X329,AA329),[1]Cruces!G:H,2,0))</f>
        <v>Solicitud por BT</v>
      </c>
      <c r="AD329" s="17">
        <f t="shared" si="80"/>
        <v>19</v>
      </c>
      <c r="AE329" s="17">
        <f t="shared" si="81"/>
        <v>3</v>
      </c>
      <c r="AF329" s="17">
        <f t="shared" si="82"/>
        <v>2020</v>
      </c>
      <c r="AG329" s="17" t="str">
        <f>IFERROR(VLOOKUP(MID(A329,2,4)*1,[1]Cruces!K:L,2,0),"Verificar")</f>
        <v>Atlántico Norte</v>
      </c>
      <c r="AH329" s="17">
        <f t="shared" ca="1" si="83"/>
        <v>251</v>
      </c>
      <c r="AI329" s="17" t="str">
        <f>IFERROR(VLOOKUP(U329,[1]Cruces!$O$1:$P$6,2,0),"Sin Orden")</f>
        <v>Resuelta</v>
      </c>
      <c r="AJ329" s="17">
        <f t="shared" si="84"/>
        <v>27</v>
      </c>
      <c r="AK329" s="17">
        <f t="shared" si="85"/>
        <v>3</v>
      </c>
      <c r="AL329" s="17">
        <f t="shared" si="86"/>
        <v>2020</v>
      </c>
      <c r="AM329" s="17">
        <f t="shared" ca="1" si="87"/>
        <v>243</v>
      </c>
      <c r="AN329" s="18" t="str">
        <f>IFERROR(VLOOKUP(R329*1,'[1]Ordenes de Servicio'!G:K,5,0),"No Cruza")</f>
        <v>No Cruza</v>
      </c>
      <c r="AO329" s="17">
        <f t="shared" ca="1" si="88"/>
        <v>8</v>
      </c>
      <c r="AP329" s="17">
        <f t="shared" si="89"/>
        <v>27</v>
      </c>
      <c r="AQ329" s="17">
        <f t="shared" si="90"/>
        <v>3</v>
      </c>
      <c r="AR329" s="17">
        <f t="shared" si="91"/>
        <v>2020</v>
      </c>
      <c r="AS329" s="17">
        <f t="shared" ca="1" si="92"/>
        <v>243</v>
      </c>
      <c r="AT329" s="17" t="str">
        <f t="shared" ca="1" si="95"/>
        <v>No</v>
      </c>
      <c r="AU329" s="17">
        <f t="shared" si="93"/>
        <v>0</v>
      </c>
      <c r="AV329" s="17" t="str">
        <f>+VLOOKUP(B329,[1]Cruces!S:T,2,0)</f>
        <v>7. Ejecución en Campo OS BT</v>
      </c>
    </row>
    <row r="330" spans="1:48" hidden="1" x14ac:dyDescent="0.25">
      <c r="A330" s="17" t="s">
        <v>791</v>
      </c>
      <c r="B330" s="17" t="s">
        <v>54</v>
      </c>
      <c r="C330" s="17">
        <v>0</v>
      </c>
      <c r="D330" s="17">
        <v>0</v>
      </c>
      <c r="E330" s="17" t="s">
        <v>55</v>
      </c>
      <c r="F330" s="17" t="s">
        <v>126</v>
      </c>
      <c r="G330" s="17" t="s">
        <v>792</v>
      </c>
      <c r="H330" s="17">
        <v>0</v>
      </c>
      <c r="I330" s="17" t="s">
        <v>116</v>
      </c>
      <c r="J330" s="17" t="s">
        <v>59</v>
      </c>
      <c r="K330" s="17" t="s">
        <v>793</v>
      </c>
      <c r="L330" s="17" t="s">
        <v>129</v>
      </c>
      <c r="M330" s="17" t="s">
        <v>130</v>
      </c>
      <c r="N330" s="17" t="s">
        <v>62</v>
      </c>
      <c r="O330" s="17">
        <v>20201027</v>
      </c>
      <c r="P330" s="17">
        <v>20201029</v>
      </c>
      <c r="Q330" s="17">
        <v>3340</v>
      </c>
      <c r="R330" s="17">
        <v>28254201</v>
      </c>
      <c r="S330" s="17" t="s">
        <v>100</v>
      </c>
      <c r="T330" s="17" t="s">
        <v>63</v>
      </c>
      <c r="U330" s="17" t="s">
        <v>91</v>
      </c>
      <c r="V330" s="17">
        <f t="shared" si="94"/>
        <v>15</v>
      </c>
      <c r="W330" s="17">
        <v>15000</v>
      </c>
      <c r="X330" s="17" t="s">
        <v>64</v>
      </c>
      <c r="Y330" s="17" t="s">
        <v>65</v>
      </c>
      <c r="Z330" s="17">
        <v>20201029</v>
      </c>
      <c r="AA330" s="17" t="s">
        <v>78</v>
      </c>
      <c r="AB330" s="17">
        <v>1</v>
      </c>
      <c r="AC330" s="17" t="str">
        <f>IFERROR(VLOOKUP(A330,[1]Cruces!AJ:AK,2,0),VLOOKUP(CONCATENATE(X330,AA330),[1]Cruces!G:H,2,0))</f>
        <v>Solicitud de Obra</v>
      </c>
      <c r="AD330" s="17">
        <f t="shared" si="80"/>
        <v>27</v>
      </c>
      <c r="AE330" s="17">
        <f t="shared" si="81"/>
        <v>10</v>
      </c>
      <c r="AF330" s="17">
        <f t="shared" si="82"/>
        <v>2020</v>
      </c>
      <c r="AG330" s="17" t="str">
        <f>IFERROR(VLOOKUP(MID(A330,2,4)*1,[1]Cruces!K:L,2,0),"Verificar")</f>
        <v>Guajira</v>
      </c>
      <c r="AH330" s="17">
        <f t="shared" ca="1" si="83"/>
        <v>29</v>
      </c>
      <c r="AI330" s="17" t="str">
        <f>IFERROR(VLOOKUP(U330,[1]Cruces!$O$1:$P$6,2,0),"Sin Orden")</f>
        <v>Resuelta</v>
      </c>
      <c r="AJ330" s="17">
        <f t="shared" si="84"/>
        <v>29</v>
      </c>
      <c r="AK330" s="17">
        <f t="shared" si="85"/>
        <v>10</v>
      </c>
      <c r="AL330" s="17">
        <f t="shared" si="86"/>
        <v>2020</v>
      </c>
      <c r="AM330" s="17">
        <f t="shared" ca="1" si="87"/>
        <v>27</v>
      </c>
      <c r="AN330" s="18" t="str">
        <f>IFERROR(VLOOKUP(R330*1,'[1]Ordenes de Servicio'!G:K,5,0),"No Cruza")</f>
        <v>No Cruza</v>
      </c>
      <c r="AO330" s="17">
        <f t="shared" ca="1" si="88"/>
        <v>2</v>
      </c>
      <c r="AP330" s="17">
        <f t="shared" si="89"/>
        <v>29</v>
      </c>
      <c r="AQ330" s="17">
        <f t="shared" si="90"/>
        <v>10</v>
      </c>
      <c r="AR330" s="17">
        <f t="shared" si="91"/>
        <v>2020</v>
      </c>
      <c r="AS330" s="17">
        <f t="shared" ca="1" si="92"/>
        <v>27</v>
      </c>
      <c r="AT330" s="17" t="str">
        <f t="shared" ca="1" si="95"/>
        <v>No</v>
      </c>
      <c r="AU330" s="17">
        <f t="shared" si="93"/>
        <v>0</v>
      </c>
      <c r="AV330" s="17" t="str">
        <f>+VLOOKUP(B330,[1]Cruces!S:T,2,0)</f>
        <v>4. Presupuesto de Obra</v>
      </c>
    </row>
    <row r="331" spans="1:48" hidden="1" x14ac:dyDescent="0.25">
      <c r="A331" s="17" t="s">
        <v>794</v>
      </c>
      <c r="B331" s="17" t="s">
        <v>68</v>
      </c>
      <c r="C331" s="17">
        <v>8776493</v>
      </c>
      <c r="D331" s="17">
        <v>36034320</v>
      </c>
      <c r="E331" s="17" t="s">
        <v>93</v>
      </c>
      <c r="F331" s="17" t="s">
        <v>126</v>
      </c>
      <c r="G331" s="17" t="s">
        <v>795</v>
      </c>
      <c r="H331" s="17">
        <v>3184017101</v>
      </c>
      <c r="I331" s="17" t="s">
        <v>71</v>
      </c>
      <c r="J331" s="17" t="s">
        <v>796</v>
      </c>
      <c r="K331" s="17" t="s">
        <v>797</v>
      </c>
      <c r="L331" s="17" t="s">
        <v>129</v>
      </c>
      <c r="M331" s="17" t="s">
        <v>130</v>
      </c>
      <c r="N331" s="17" t="s">
        <v>75</v>
      </c>
      <c r="O331" s="17">
        <v>20190215</v>
      </c>
      <c r="P331" s="17">
        <v>20190708</v>
      </c>
      <c r="Q331" s="17">
        <v>9330</v>
      </c>
      <c r="R331" s="17">
        <v>26828665</v>
      </c>
      <c r="S331" s="17" t="s">
        <v>76</v>
      </c>
      <c r="T331" s="17" t="s">
        <v>63</v>
      </c>
      <c r="U331" s="17" t="s">
        <v>88</v>
      </c>
      <c r="V331" s="17">
        <f t="shared" si="94"/>
        <v>37.5</v>
      </c>
      <c r="W331" s="17">
        <v>37500</v>
      </c>
      <c r="X331" s="17" t="s">
        <v>89</v>
      </c>
      <c r="Y331" s="17" t="s">
        <v>136</v>
      </c>
      <c r="Z331" s="17">
        <v>20190717</v>
      </c>
      <c r="AA331" s="17" t="s">
        <v>78</v>
      </c>
      <c r="AB331" s="17">
        <v>1</v>
      </c>
      <c r="AC331" s="17" t="str">
        <f>IFERROR(VLOOKUP(A331,[1]Cruces!AJ:AK,2,0),VLOOKUP(CONCATENATE(X331,AA331),[1]Cruces!G:H,2,0))</f>
        <v>Solicitud de Obra</v>
      </c>
      <c r="AD331" s="17">
        <f t="shared" si="80"/>
        <v>15</v>
      </c>
      <c r="AE331" s="17">
        <f t="shared" si="81"/>
        <v>2</v>
      </c>
      <c r="AF331" s="17">
        <f t="shared" si="82"/>
        <v>2019</v>
      </c>
      <c r="AG331" s="17" t="str">
        <f>IFERROR(VLOOKUP(MID(A331,2,4)*1,[1]Cruces!K:L,2,0),"Verificar")</f>
        <v>Guajira</v>
      </c>
      <c r="AH331" s="17">
        <f t="shared" ca="1" si="83"/>
        <v>649</v>
      </c>
      <c r="AI331" s="17" t="str">
        <f>IFERROR(VLOOKUP(U331,[1]Cruces!$O$1:$P$6,2,0),"Sin Orden")</f>
        <v>Resuelta</v>
      </c>
      <c r="AJ331" s="17">
        <f t="shared" si="84"/>
        <v>17</v>
      </c>
      <c r="AK331" s="17">
        <f t="shared" si="85"/>
        <v>7</v>
      </c>
      <c r="AL331" s="17">
        <f t="shared" si="86"/>
        <v>2019</v>
      </c>
      <c r="AM331" s="17">
        <f t="shared" ca="1" si="87"/>
        <v>497</v>
      </c>
      <c r="AN331" s="18">
        <f>IFERROR(VLOOKUP(R331*1,'[1]Ordenes de Servicio'!G:K,5,0),"No Cruza")</f>
        <v>43754</v>
      </c>
      <c r="AO331" s="17">
        <f t="shared" ca="1" si="88"/>
        <v>152</v>
      </c>
      <c r="AP331" s="17">
        <f t="shared" si="89"/>
        <v>8</v>
      </c>
      <c r="AQ331" s="17">
        <f t="shared" si="90"/>
        <v>7</v>
      </c>
      <c r="AR331" s="17">
        <f t="shared" si="91"/>
        <v>2019</v>
      </c>
      <c r="AS331" s="17">
        <f t="shared" ca="1" si="92"/>
        <v>506</v>
      </c>
      <c r="AT331" s="17" t="str">
        <f t="shared" ca="1" si="95"/>
        <v>Si</v>
      </c>
      <c r="AU331" s="17">
        <f t="shared" si="93"/>
        <v>9</v>
      </c>
      <c r="AV331" s="17" t="str">
        <f>+VLOOKUP(B331,[1]Cruces!S:T,2,0)</f>
        <v>5. Consultoría / Adjudicación</v>
      </c>
    </row>
    <row r="332" spans="1:48" hidden="1" x14ac:dyDescent="0.25">
      <c r="A332" s="17" t="s">
        <v>798</v>
      </c>
      <c r="B332" s="17" t="s">
        <v>296</v>
      </c>
      <c r="C332" s="17">
        <v>0</v>
      </c>
      <c r="D332" s="17">
        <v>0</v>
      </c>
      <c r="E332" s="17" t="s">
        <v>55</v>
      </c>
      <c r="F332" s="17" t="s">
        <v>56</v>
      </c>
      <c r="G332" s="17" t="s">
        <v>799</v>
      </c>
      <c r="H332" s="17">
        <v>0</v>
      </c>
      <c r="I332" s="17" t="s">
        <v>71</v>
      </c>
      <c r="J332" s="17" t="s">
        <v>59</v>
      </c>
      <c r="K332" s="17" t="s">
        <v>800</v>
      </c>
      <c r="L332" s="17" t="s">
        <v>299</v>
      </c>
      <c r="M332" s="17" t="s">
        <v>300</v>
      </c>
      <c r="N332" s="17" t="s">
        <v>301</v>
      </c>
      <c r="O332" s="17">
        <v>20201117</v>
      </c>
      <c r="P332" s="17">
        <v>20201117</v>
      </c>
      <c r="Q332" s="17">
        <v>1150</v>
      </c>
      <c r="R332" s="17">
        <v>28290686</v>
      </c>
      <c r="S332" s="17" t="s">
        <v>100</v>
      </c>
      <c r="T332" s="17" t="s">
        <v>63</v>
      </c>
      <c r="U332" s="17" t="s">
        <v>77</v>
      </c>
      <c r="V332" s="17">
        <f t="shared" si="94"/>
        <v>225</v>
      </c>
      <c r="W332" s="17">
        <v>225000</v>
      </c>
      <c r="X332" s="17" t="s">
        <v>64</v>
      </c>
      <c r="Y332" s="17" t="s">
        <v>296</v>
      </c>
      <c r="Z332" s="17">
        <v>20201117</v>
      </c>
      <c r="AA332" s="17" t="s">
        <v>137</v>
      </c>
      <c r="AB332" s="17">
        <v>1</v>
      </c>
      <c r="AC332" s="17" t="str">
        <f>IFERROR(VLOOKUP(A332,[1]Cruces!AJ:AK,2,0),VLOOKUP(CONCATENATE(X332,AA332),[1]Cruces!G:H,2,0))</f>
        <v>Solicitud de Obra</v>
      </c>
      <c r="AD332" s="17">
        <f t="shared" si="80"/>
        <v>17</v>
      </c>
      <c r="AE332" s="17">
        <f t="shared" si="81"/>
        <v>11</v>
      </c>
      <c r="AF332" s="17">
        <f t="shared" si="82"/>
        <v>2020</v>
      </c>
      <c r="AG332" s="17" t="str">
        <f>IFERROR(VLOOKUP(MID(A332,2,4)*1,[1]Cruces!K:L,2,0),"Verificar")</f>
        <v>Atlántico Norte</v>
      </c>
      <c r="AH332" s="17">
        <f t="shared" ca="1" si="83"/>
        <v>8</v>
      </c>
      <c r="AI332" s="17" t="str">
        <f>IFERROR(VLOOKUP(U332,[1]Cruces!$O$1:$P$6,2,0),"Sin Orden")</f>
        <v>Pendiente</v>
      </c>
      <c r="AJ332" s="17">
        <f t="shared" si="84"/>
        <v>17</v>
      </c>
      <c r="AK332" s="17">
        <f t="shared" si="85"/>
        <v>11</v>
      </c>
      <c r="AL332" s="17">
        <f t="shared" si="86"/>
        <v>2020</v>
      </c>
      <c r="AM332" s="17">
        <f t="shared" ca="1" si="87"/>
        <v>8</v>
      </c>
      <c r="AN332" s="18" t="str">
        <f>IFERROR(VLOOKUP(R332*1,'[1]Ordenes de Servicio'!G:K,5,0),"No Cruza")</f>
        <v>No Cruza</v>
      </c>
      <c r="AO332" s="17">
        <f t="shared" ca="1" si="88"/>
        <v>8</v>
      </c>
      <c r="AP332" s="17">
        <f t="shared" si="89"/>
        <v>17</v>
      </c>
      <c r="AQ332" s="17">
        <f t="shared" si="90"/>
        <v>11</v>
      </c>
      <c r="AR332" s="17">
        <f t="shared" si="91"/>
        <v>2020</v>
      </c>
      <c r="AS332" s="17">
        <f t="shared" ca="1" si="92"/>
        <v>8</v>
      </c>
      <c r="AT332" s="17" t="str">
        <f t="shared" ca="1" si="95"/>
        <v>No</v>
      </c>
      <c r="AU332" s="17">
        <f t="shared" si="93"/>
        <v>0</v>
      </c>
      <c r="AV332" s="17" t="str">
        <f>+VLOOKUP(B332,[1]Cruces!S:T,2,0)</f>
        <v>3. Evaluación Técnico Ecónomica</v>
      </c>
    </row>
    <row r="333" spans="1:48" hidden="1" x14ac:dyDescent="0.25">
      <c r="A333" s="17" t="s">
        <v>7437</v>
      </c>
      <c r="B333" s="17" t="s">
        <v>1943</v>
      </c>
      <c r="C333" s="17">
        <v>0</v>
      </c>
      <c r="D333" s="17">
        <v>0</v>
      </c>
      <c r="E333" s="17" t="s">
        <v>55</v>
      </c>
      <c r="F333" s="17" t="s">
        <v>932</v>
      </c>
      <c r="G333" s="17" t="s">
        <v>7438</v>
      </c>
      <c r="H333" s="17">
        <v>3008151880</v>
      </c>
      <c r="I333" s="17" t="s">
        <v>71</v>
      </c>
      <c r="J333" s="17" t="s">
        <v>59</v>
      </c>
      <c r="K333" s="17" t="s">
        <v>97</v>
      </c>
      <c r="L333" s="17" t="s">
        <v>7439</v>
      </c>
      <c r="M333" s="17" t="s">
        <v>7440</v>
      </c>
      <c r="N333" s="17" t="s">
        <v>1946</v>
      </c>
      <c r="O333" s="17">
        <v>20201020</v>
      </c>
      <c r="P333" s="17">
        <v>20201020</v>
      </c>
      <c r="Q333" s="17">
        <v>3410</v>
      </c>
      <c r="R333" s="17">
        <v>28242711</v>
      </c>
      <c r="S333" s="17" t="s">
        <v>6601</v>
      </c>
      <c r="T333" s="17" t="s">
        <v>63</v>
      </c>
      <c r="U333" s="17" t="s">
        <v>77</v>
      </c>
      <c r="V333" s="17">
        <f t="shared" si="94"/>
        <v>2.9</v>
      </c>
      <c r="W333" s="17">
        <v>2900</v>
      </c>
      <c r="X333" s="17" t="s">
        <v>7065</v>
      </c>
      <c r="Y333" s="17" t="s">
        <v>1943</v>
      </c>
      <c r="Z333" s="17">
        <v>20201020</v>
      </c>
      <c r="AA333" s="17" t="s">
        <v>1947</v>
      </c>
      <c r="AB333" s="17">
        <v>1</v>
      </c>
      <c r="AC333" s="17" t="str">
        <f>IFERROR(VLOOKUP(A333,[1]Cruces!AJ:AK,2,0),VLOOKUP(CONCATENATE(X333,AA333),[1]Cruces!G:H,2,0))</f>
        <v>Solicitud por BT</v>
      </c>
      <c r="AD333" s="17">
        <f t="shared" si="80"/>
        <v>20</v>
      </c>
      <c r="AE333" s="17">
        <f t="shared" si="81"/>
        <v>10</v>
      </c>
      <c r="AF333" s="17">
        <f t="shared" si="82"/>
        <v>2020</v>
      </c>
      <c r="AG333" s="17" t="str">
        <f>IFERROR(VLOOKUP(MID(A333,2,4)*1,[1]Cruces!K:L,2,0),"Verificar")</f>
        <v>Magdalena</v>
      </c>
      <c r="AH333" s="17">
        <f t="shared" ca="1" si="83"/>
        <v>36</v>
      </c>
      <c r="AI333" s="17" t="str">
        <f>IFERROR(VLOOKUP(U333,[1]Cruces!$O$1:$P$6,2,0),"Sin Orden")</f>
        <v>Pendiente</v>
      </c>
      <c r="AJ333" s="17">
        <f t="shared" si="84"/>
        <v>20</v>
      </c>
      <c r="AK333" s="17">
        <f t="shared" si="85"/>
        <v>10</v>
      </c>
      <c r="AL333" s="17">
        <f t="shared" si="86"/>
        <v>2020</v>
      </c>
      <c r="AM333" s="17">
        <f t="shared" ca="1" si="87"/>
        <v>36</v>
      </c>
      <c r="AN333" s="18">
        <f>IFERROR(VLOOKUP(R333*1,'[1]Ordenes de Servicio'!G:K,5,0),"No Cruza")</f>
        <v>44124</v>
      </c>
      <c r="AO333" s="17">
        <f t="shared" ca="1" si="88"/>
        <v>36</v>
      </c>
      <c r="AP333" s="17">
        <f t="shared" si="89"/>
        <v>20</v>
      </c>
      <c r="AQ333" s="17">
        <f t="shared" si="90"/>
        <v>10</v>
      </c>
      <c r="AR333" s="17">
        <f t="shared" si="91"/>
        <v>2020</v>
      </c>
      <c r="AS333" s="17">
        <f t="shared" ca="1" si="92"/>
        <v>36</v>
      </c>
      <c r="AT333" s="17" t="str">
        <f t="shared" ca="1" si="95"/>
        <v>No</v>
      </c>
      <c r="AU333" s="17">
        <f t="shared" si="93"/>
        <v>0</v>
      </c>
      <c r="AV333" s="17" t="str">
        <f>+VLOOKUP(B333,[1]Cruces!S:T,2,0)</f>
        <v>7. Ejecución en Campo OS BT</v>
      </c>
    </row>
    <row r="334" spans="1:48" hidden="1" x14ac:dyDescent="0.25">
      <c r="A334" s="17" t="s">
        <v>7441</v>
      </c>
      <c r="B334" s="17" t="s">
        <v>1943</v>
      </c>
      <c r="C334" s="17">
        <v>0</v>
      </c>
      <c r="D334" s="17">
        <v>0</v>
      </c>
      <c r="E334" s="17" t="s">
        <v>55</v>
      </c>
      <c r="F334" s="17" t="s">
        <v>932</v>
      </c>
      <c r="G334" s="17" t="s">
        <v>7442</v>
      </c>
      <c r="H334" s="17">
        <v>3184152666</v>
      </c>
      <c r="I334" s="17" t="s">
        <v>71</v>
      </c>
      <c r="J334" s="17" t="s">
        <v>59</v>
      </c>
      <c r="K334" s="17" t="s">
        <v>97</v>
      </c>
      <c r="L334" s="17" t="s">
        <v>7443</v>
      </c>
      <c r="M334" s="17" t="s">
        <v>7444</v>
      </c>
      <c r="N334" s="17" t="s">
        <v>1946</v>
      </c>
      <c r="O334" s="17">
        <v>20201111</v>
      </c>
      <c r="P334" s="17">
        <v>20201111</v>
      </c>
      <c r="Q334" s="17">
        <v>3410</v>
      </c>
      <c r="R334" s="17">
        <v>28278905</v>
      </c>
      <c r="S334" s="17" t="s">
        <v>6601</v>
      </c>
      <c r="T334" s="17" t="s">
        <v>63</v>
      </c>
      <c r="U334" s="17" t="s">
        <v>77</v>
      </c>
      <c r="V334" s="17">
        <f t="shared" si="94"/>
        <v>3.5</v>
      </c>
      <c r="W334" s="17">
        <v>3500</v>
      </c>
      <c r="X334" s="17" t="s">
        <v>7065</v>
      </c>
      <c r="Y334" s="17" t="s">
        <v>1943</v>
      </c>
      <c r="Z334" s="17">
        <v>20201111</v>
      </c>
      <c r="AA334" s="17" t="s">
        <v>1947</v>
      </c>
      <c r="AB334" s="17">
        <v>1</v>
      </c>
      <c r="AC334" s="17" t="str">
        <f>IFERROR(VLOOKUP(A334,[1]Cruces!AJ:AK,2,0),VLOOKUP(CONCATENATE(X334,AA334),[1]Cruces!G:H,2,0))</f>
        <v>Solicitud por BT</v>
      </c>
      <c r="AD334" s="17">
        <f t="shared" si="80"/>
        <v>11</v>
      </c>
      <c r="AE334" s="17">
        <f t="shared" si="81"/>
        <v>11</v>
      </c>
      <c r="AF334" s="17">
        <f t="shared" si="82"/>
        <v>2020</v>
      </c>
      <c r="AG334" s="17" t="str">
        <f>IFERROR(VLOOKUP(MID(A334,2,4)*1,[1]Cruces!K:L,2,0),"Verificar")</f>
        <v>Magdalena</v>
      </c>
      <c r="AH334" s="17">
        <f t="shared" ca="1" si="83"/>
        <v>14</v>
      </c>
      <c r="AI334" s="17" t="str">
        <f>IFERROR(VLOOKUP(U334,[1]Cruces!$O$1:$P$6,2,0),"Sin Orden")</f>
        <v>Pendiente</v>
      </c>
      <c r="AJ334" s="17">
        <f t="shared" si="84"/>
        <v>11</v>
      </c>
      <c r="AK334" s="17">
        <f t="shared" si="85"/>
        <v>11</v>
      </c>
      <c r="AL334" s="17">
        <f t="shared" si="86"/>
        <v>2020</v>
      </c>
      <c r="AM334" s="17">
        <f t="shared" ca="1" si="87"/>
        <v>14</v>
      </c>
      <c r="AN334" s="18" t="str">
        <f>IFERROR(VLOOKUP(R334*1,'[1]Ordenes de Servicio'!G:K,5,0),"No Cruza")</f>
        <v>No Cruza</v>
      </c>
      <c r="AO334" s="17">
        <f t="shared" ca="1" si="88"/>
        <v>14</v>
      </c>
      <c r="AP334" s="17">
        <f t="shared" si="89"/>
        <v>11</v>
      </c>
      <c r="AQ334" s="17">
        <f t="shared" si="90"/>
        <v>11</v>
      </c>
      <c r="AR334" s="17">
        <f t="shared" si="91"/>
        <v>2020</v>
      </c>
      <c r="AS334" s="17">
        <f t="shared" ca="1" si="92"/>
        <v>14</v>
      </c>
      <c r="AT334" s="17" t="str">
        <f t="shared" ca="1" si="95"/>
        <v>No</v>
      </c>
      <c r="AU334" s="17">
        <f t="shared" si="93"/>
        <v>0</v>
      </c>
      <c r="AV334" s="17" t="str">
        <f>+VLOOKUP(B334,[1]Cruces!S:T,2,0)</f>
        <v>7. Ejecución en Campo OS BT</v>
      </c>
    </row>
    <row r="335" spans="1:48" x14ac:dyDescent="0.25">
      <c r="A335" s="17" t="s">
        <v>801</v>
      </c>
      <c r="B335" s="17" t="s">
        <v>80</v>
      </c>
      <c r="C335" s="17">
        <v>0</v>
      </c>
      <c r="D335" s="17">
        <v>0</v>
      </c>
      <c r="E335" s="17" t="s">
        <v>55</v>
      </c>
      <c r="F335" s="17" t="s">
        <v>56</v>
      </c>
      <c r="G335" s="17" t="s">
        <v>802</v>
      </c>
      <c r="H335" s="17">
        <v>3012395215</v>
      </c>
      <c r="I335" s="17" t="s">
        <v>182</v>
      </c>
      <c r="J335" s="17" t="s">
        <v>59</v>
      </c>
      <c r="K335" s="19" t="s">
        <v>803</v>
      </c>
      <c r="L335" s="17" t="s">
        <v>804</v>
      </c>
      <c r="M335" s="17" t="s">
        <v>55</v>
      </c>
      <c r="N335" s="17" t="s">
        <v>87</v>
      </c>
      <c r="O335" s="17">
        <v>20121103</v>
      </c>
      <c r="P335" s="17">
        <v>20130125</v>
      </c>
      <c r="Q335" s="17">
        <v>1180</v>
      </c>
      <c r="R335" s="17">
        <v>18779540</v>
      </c>
      <c r="S335" s="17" t="s">
        <v>76</v>
      </c>
      <c r="T335" s="17" t="s">
        <v>63</v>
      </c>
      <c r="U335" s="17" t="s">
        <v>91</v>
      </c>
      <c r="V335" s="17">
        <f t="shared" si="94"/>
        <v>15</v>
      </c>
      <c r="W335" s="17">
        <v>15000</v>
      </c>
      <c r="X335" s="17" t="s">
        <v>64</v>
      </c>
      <c r="Y335" s="17" t="s">
        <v>80</v>
      </c>
      <c r="Z335" s="17">
        <v>20130125</v>
      </c>
      <c r="AA335" s="17" t="s">
        <v>176</v>
      </c>
      <c r="AB335" s="17">
        <v>1</v>
      </c>
      <c r="AC335" s="17" t="str">
        <f>IFERROR(VLOOKUP(A335,[1]Cruces!AJ:AK,2,0),VLOOKUP(CONCATENATE(X335,AA335),[1]Cruces!G:H,2,0))</f>
        <v>Solicitud de Obra</v>
      </c>
      <c r="AD335" s="17">
        <f t="shared" si="80"/>
        <v>3</v>
      </c>
      <c r="AE335" s="17">
        <f t="shared" si="81"/>
        <v>11</v>
      </c>
      <c r="AF335" s="17">
        <f t="shared" si="82"/>
        <v>2012</v>
      </c>
      <c r="AG335" s="17" t="str">
        <f>IFERROR(VLOOKUP(MID(A335,2,4)*1,[1]Cruces!K:L,2,0),"Verificar")</f>
        <v>Atlántico Norte</v>
      </c>
      <c r="AH335" s="17">
        <f t="shared" ca="1" si="83"/>
        <v>2944</v>
      </c>
      <c r="AI335" s="17" t="str">
        <f>IFERROR(VLOOKUP(U335,[1]Cruces!$O$1:$P$6,2,0),"Sin Orden")</f>
        <v>Resuelta</v>
      </c>
      <c r="AJ335" s="17">
        <f t="shared" si="84"/>
        <v>25</v>
      </c>
      <c r="AK335" s="17">
        <f t="shared" si="85"/>
        <v>1</v>
      </c>
      <c r="AL335" s="17">
        <f t="shared" si="86"/>
        <v>2013</v>
      </c>
      <c r="AM335" s="17">
        <f t="shared" ca="1" si="87"/>
        <v>2861</v>
      </c>
      <c r="AN335" s="18" t="str">
        <f>IFERROR(VLOOKUP(R335*1,'[1]Ordenes de Servicio'!G:K,5,0),"No Cruza")</f>
        <v>No Cruza</v>
      </c>
      <c r="AO335" s="17">
        <f t="shared" ca="1" si="88"/>
        <v>83</v>
      </c>
      <c r="AP335" s="17">
        <f t="shared" si="89"/>
        <v>25</v>
      </c>
      <c r="AQ335" s="17">
        <f t="shared" si="90"/>
        <v>1</v>
      </c>
      <c r="AR335" s="17">
        <f t="shared" si="91"/>
        <v>2013</v>
      </c>
      <c r="AS335" s="17">
        <f t="shared" ca="1" si="92"/>
        <v>2861</v>
      </c>
      <c r="AT335" s="17" t="str">
        <f t="shared" ca="1" si="95"/>
        <v>Si</v>
      </c>
      <c r="AU335" s="17">
        <f t="shared" si="93"/>
        <v>0</v>
      </c>
      <c r="AV335" s="17" t="str">
        <f>+VLOOKUP(B335,[1]Cruces!S:T,2,0)</f>
        <v>8. Puesta en Servicio</v>
      </c>
    </row>
    <row r="336" spans="1:48" hidden="1" x14ac:dyDescent="0.25">
      <c r="A336" s="17" t="s">
        <v>805</v>
      </c>
      <c r="B336" s="17" t="s">
        <v>68</v>
      </c>
      <c r="C336" s="17">
        <v>3938218</v>
      </c>
      <c r="D336" s="17">
        <v>20149792</v>
      </c>
      <c r="E336" s="17" t="s">
        <v>93</v>
      </c>
      <c r="F336" s="17" t="s">
        <v>107</v>
      </c>
      <c r="G336" s="17" t="s">
        <v>806</v>
      </c>
      <c r="H336" s="17">
        <v>3014878189</v>
      </c>
      <c r="I336" s="17" t="s">
        <v>71</v>
      </c>
      <c r="J336" s="17" t="s">
        <v>807</v>
      </c>
      <c r="K336" s="17" t="s">
        <v>808</v>
      </c>
      <c r="L336" s="17" t="s">
        <v>117</v>
      </c>
      <c r="M336" s="17" t="s">
        <v>118</v>
      </c>
      <c r="N336" s="17" t="s">
        <v>75</v>
      </c>
      <c r="O336" s="17">
        <v>20200618</v>
      </c>
      <c r="P336" s="17">
        <v>20200708</v>
      </c>
      <c r="Q336" s="17">
        <v>1110</v>
      </c>
      <c r="R336" s="17">
        <v>27964385</v>
      </c>
      <c r="S336" s="17" t="s">
        <v>76</v>
      </c>
      <c r="T336" s="17" t="s">
        <v>63</v>
      </c>
      <c r="U336" s="17" t="s">
        <v>91</v>
      </c>
      <c r="V336" s="17">
        <f t="shared" si="94"/>
        <v>30</v>
      </c>
      <c r="W336" s="17">
        <v>30000</v>
      </c>
      <c r="X336" s="17" t="s">
        <v>89</v>
      </c>
      <c r="Y336" s="17" t="s">
        <v>150</v>
      </c>
      <c r="Z336" s="17">
        <v>20200810</v>
      </c>
      <c r="AA336" s="17" t="s">
        <v>78</v>
      </c>
      <c r="AB336" s="17">
        <v>1</v>
      </c>
      <c r="AC336" s="17" t="str">
        <f>IFERROR(VLOOKUP(A336,[1]Cruces!AJ:AK,2,0),VLOOKUP(CONCATENATE(X336,AA336),[1]Cruces!G:H,2,0))</f>
        <v>Solicitud de Obra</v>
      </c>
      <c r="AD336" s="17">
        <f t="shared" si="80"/>
        <v>18</v>
      </c>
      <c r="AE336" s="17">
        <f t="shared" si="81"/>
        <v>6</v>
      </c>
      <c r="AF336" s="17">
        <f t="shared" si="82"/>
        <v>2020</v>
      </c>
      <c r="AG336" s="17" t="str">
        <f>IFERROR(VLOOKUP(MID(A336,2,4)*1,[1]Cruces!K:L,2,0),"Verificar")</f>
        <v>Atlántico Norte</v>
      </c>
      <c r="AH336" s="17">
        <f t="shared" ca="1" si="83"/>
        <v>160</v>
      </c>
      <c r="AI336" s="17" t="str">
        <f>IFERROR(VLOOKUP(U336,[1]Cruces!$O$1:$P$6,2,0),"Sin Orden")</f>
        <v>Resuelta</v>
      </c>
      <c r="AJ336" s="17">
        <f t="shared" si="84"/>
        <v>10</v>
      </c>
      <c r="AK336" s="17">
        <f t="shared" si="85"/>
        <v>8</v>
      </c>
      <c r="AL336" s="17">
        <f t="shared" si="86"/>
        <v>2020</v>
      </c>
      <c r="AM336" s="17">
        <f t="shared" ca="1" si="87"/>
        <v>107</v>
      </c>
      <c r="AN336" s="18">
        <f>IFERROR(VLOOKUP(R336*1,'[1]Ordenes de Servicio'!G:K,5,0),"No Cruza")</f>
        <v>44053</v>
      </c>
      <c r="AO336" s="17">
        <f t="shared" ca="1" si="88"/>
        <v>53</v>
      </c>
      <c r="AP336" s="17">
        <f t="shared" si="89"/>
        <v>8</v>
      </c>
      <c r="AQ336" s="17">
        <f t="shared" si="90"/>
        <v>7</v>
      </c>
      <c r="AR336" s="17">
        <f t="shared" si="91"/>
        <v>2020</v>
      </c>
      <c r="AS336" s="17">
        <f t="shared" ca="1" si="92"/>
        <v>140</v>
      </c>
      <c r="AT336" s="17" t="str">
        <f t="shared" ca="1" si="95"/>
        <v>No</v>
      </c>
      <c r="AU336" s="17">
        <f t="shared" si="93"/>
        <v>33</v>
      </c>
      <c r="AV336" s="17" t="str">
        <f>+VLOOKUP(B336,[1]Cruces!S:T,2,0)</f>
        <v>5. Consultoría / Adjudicación</v>
      </c>
    </row>
    <row r="337" spans="1:48" x14ac:dyDescent="0.25">
      <c r="A337" s="17" t="s">
        <v>809</v>
      </c>
      <c r="B337" s="17" t="s">
        <v>80</v>
      </c>
      <c r="C337" s="17">
        <v>0</v>
      </c>
      <c r="D337" s="17">
        <v>0</v>
      </c>
      <c r="E337" s="17" t="s">
        <v>55</v>
      </c>
      <c r="F337" s="17" t="s">
        <v>56</v>
      </c>
      <c r="G337" s="17" t="s">
        <v>810</v>
      </c>
      <c r="H337" s="17">
        <v>3118219998</v>
      </c>
      <c r="I337" s="17" t="s">
        <v>71</v>
      </c>
      <c r="J337" s="17" t="s">
        <v>59</v>
      </c>
      <c r="K337" s="17" t="s">
        <v>811</v>
      </c>
      <c r="L337" s="17" t="s">
        <v>117</v>
      </c>
      <c r="M337" s="17" t="s">
        <v>118</v>
      </c>
      <c r="N337" s="17" t="s">
        <v>87</v>
      </c>
      <c r="O337" s="17">
        <v>20191023</v>
      </c>
      <c r="P337" s="17">
        <v>20200814</v>
      </c>
      <c r="Q337" s="17">
        <v>1110</v>
      </c>
      <c r="R337" s="17">
        <v>27602067</v>
      </c>
      <c r="S337" s="17" t="s">
        <v>76</v>
      </c>
      <c r="T337" s="17" t="s">
        <v>63</v>
      </c>
      <c r="U337" s="17" t="s">
        <v>88</v>
      </c>
      <c r="V337" s="17">
        <f t="shared" si="94"/>
        <v>112.5</v>
      </c>
      <c r="W337" s="17">
        <v>112500</v>
      </c>
      <c r="X337" s="17" t="s">
        <v>64</v>
      </c>
      <c r="Y337" s="17" t="s">
        <v>80</v>
      </c>
      <c r="Z337" s="17">
        <v>20200814</v>
      </c>
      <c r="AA337" s="17" t="s">
        <v>78</v>
      </c>
      <c r="AB337" s="17">
        <v>1</v>
      </c>
      <c r="AC337" s="17" t="str">
        <f>IFERROR(VLOOKUP(A337,[1]Cruces!AJ:AK,2,0),VLOOKUP(CONCATENATE(X337,AA337),[1]Cruces!G:H,2,0))</f>
        <v>Solicitud de Obra</v>
      </c>
      <c r="AD337" s="17">
        <f t="shared" si="80"/>
        <v>23</v>
      </c>
      <c r="AE337" s="17">
        <f t="shared" si="81"/>
        <v>10</v>
      </c>
      <c r="AF337" s="17">
        <f t="shared" si="82"/>
        <v>2019</v>
      </c>
      <c r="AG337" s="17" t="str">
        <f>IFERROR(VLOOKUP(MID(A337,2,4)*1,[1]Cruces!K:L,2,0),"Verificar")</f>
        <v>Atlántico Norte</v>
      </c>
      <c r="AH337" s="17">
        <f t="shared" ca="1" si="83"/>
        <v>399</v>
      </c>
      <c r="AI337" s="17" t="str">
        <f>IFERROR(VLOOKUP(U337,[1]Cruces!$O$1:$P$6,2,0),"Sin Orden")</f>
        <v>Resuelta</v>
      </c>
      <c r="AJ337" s="17">
        <f t="shared" si="84"/>
        <v>14</v>
      </c>
      <c r="AK337" s="17">
        <f t="shared" si="85"/>
        <v>8</v>
      </c>
      <c r="AL337" s="17">
        <f t="shared" si="86"/>
        <v>2020</v>
      </c>
      <c r="AM337" s="17">
        <f t="shared" ca="1" si="87"/>
        <v>103</v>
      </c>
      <c r="AN337" s="18" t="str">
        <f>IFERROR(VLOOKUP(R337*1,'[1]Ordenes de Servicio'!G:K,5,0),"No Cruza")</f>
        <v>No Cruza</v>
      </c>
      <c r="AO337" s="17">
        <f t="shared" ca="1" si="88"/>
        <v>296</v>
      </c>
      <c r="AP337" s="17">
        <f t="shared" si="89"/>
        <v>14</v>
      </c>
      <c r="AQ337" s="17">
        <f t="shared" si="90"/>
        <v>8</v>
      </c>
      <c r="AR337" s="17">
        <f t="shared" si="91"/>
        <v>2020</v>
      </c>
      <c r="AS337" s="17">
        <f t="shared" ca="1" si="92"/>
        <v>103</v>
      </c>
      <c r="AT337" s="17" t="str">
        <f t="shared" ca="1" si="95"/>
        <v>No</v>
      </c>
      <c r="AU337" s="17">
        <f t="shared" si="93"/>
        <v>0</v>
      </c>
      <c r="AV337" s="17" t="str">
        <f>+VLOOKUP(B337,[1]Cruces!S:T,2,0)</f>
        <v>8. Puesta en Servicio</v>
      </c>
    </row>
    <row r="338" spans="1:48" hidden="1" x14ac:dyDescent="0.25">
      <c r="A338" s="17" t="s">
        <v>7445</v>
      </c>
      <c r="B338" s="17" t="s">
        <v>7104</v>
      </c>
      <c r="C338" s="17">
        <v>5477710</v>
      </c>
      <c r="D338" s="17">
        <v>25648146</v>
      </c>
      <c r="E338" s="17" t="s">
        <v>93</v>
      </c>
      <c r="F338" s="17" t="s">
        <v>126</v>
      </c>
      <c r="G338" s="17" t="s">
        <v>7446</v>
      </c>
      <c r="H338" s="17">
        <v>3024074024</v>
      </c>
      <c r="I338" s="17" t="s">
        <v>116</v>
      </c>
      <c r="J338" s="17" t="s">
        <v>7447</v>
      </c>
      <c r="K338" s="17" t="s">
        <v>97</v>
      </c>
      <c r="L338" s="17" t="s">
        <v>7448</v>
      </c>
      <c r="M338" s="17" t="s">
        <v>7449</v>
      </c>
      <c r="N338" s="17" t="s">
        <v>7108</v>
      </c>
      <c r="O338" s="17">
        <v>20200903</v>
      </c>
      <c r="P338" s="17">
        <v>20201112</v>
      </c>
      <c r="Q338" s="17">
        <v>3310</v>
      </c>
      <c r="R338" s="17">
        <v>28255448</v>
      </c>
      <c r="S338" s="17" t="s">
        <v>7072</v>
      </c>
      <c r="T338" s="17" t="s">
        <v>63</v>
      </c>
      <c r="U338" s="17" t="s">
        <v>91</v>
      </c>
      <c r="V338" s="17">
        <f t="shared" si="94"/>
        <v>3</v>
      </c>
      <c r="W338" s="17">
        <v>3000</v>
      </c>
      <c r="X338" s="17" t="s">
        <v>89</v>
      </c>
      <c r="Y338" s="17" t="s">
        <v>7104</v>
      </c>
      <c r="Z338" s="17">
        <v>20201112</v>
      </c>
      <c r="AA338" s="17" t="s">
        <v>1947</v>
      </c>
      <c r="AB338" s="17">
        <v>1</v>
      </c>
      <c r="AC338" s="17" t="str">
        <f>IFERROR(VLOOKUP(A338,[1]Cruces!AJ:AK,2,0),VLOOKUP(CONCATENATE(X338,AA338),[1]Cruces!G:H,2,0))</f>
        <v>Solicitud por BT</v>
      </c>
      <c r="AD338" s="17">
        <f t="shared" si="80"/>
        <v>3</v>
      </c>
      <c r="AE338" s="17">
        <f t="shared" si="81"/>
        <v>9</v>
      </c>
      <c r="AF338" s="17">
        <f t="shared" si="82"/>
        <v>2020</v>
      </c>
      <c r="AG338" s="17" t="str">
        <f>IFERROR(VLOOKUP(MID(A338,2,4)*1,[1]Cruces!K:L,2,0),"Verificar")</f>
        <v>Guajira</v>
      </c>
      <c r="AH338" s="17">
        <f t="shared" ca="1" si="83"/>
        <v>83</v>
      </c>
      <c r="AI338" s="17" t="str">
        <f>IFERROR(VLOOKUP(U338,[1]Cruces!$O$1:$P$6,2,0),"Sin Orden")</f>
        <v>Resuelta</v>
      </c>
      <c r="AJ338" s="17">
        <f t="shared" si="84"/>
        <v>12</v>
      </c>
      <c r="AK338" s="17">
        <f t="shared" si="85"/>
        <v>11</v>
      </c>
      <c r="AL338" s="17">
        <f t="shared" si="86"/>
        <v>2020</v>
      </c>
      <c r="AM338" s="17">
        <f t="shared" ca="1" si="87"/>
        <v>13</v>
      </c>
      <c r="AN338" s="18">
        <f>IFERROR(VLOOKUP(R338*1,'[1]Ordenes de Servicio'!G:K,5,0),"No Cruza")</f>
        <v>44131</v>
      </c>
      <c r="AO338" s="17">
        <f t="shared" ca="1" si="88"/>
        <v>70</v>
      </c>
      <c r="AP338" s="17">
        <f t="shared" si="89"/>
        <v>12</v>
      </c>
      <c r="AQ338" s="17">
        <f t="shared" si="90"/>
        <v>11</v>
      </c>
      <c r="AR338" s="17">
        <f t="shared" si="91"/>
        <v>2020</v>
      </c>
      <c r="AS338" s="17">
        <f t="shared" ca="1" si="92"/>
        <v>13</v>
      </c>
      <c r="AT338" s="17" t="str">
        <f t="shared" ca="1" si="95"/>
        <v>No</v>
      </c>
      <c r="AU338" s="17">
        <f t="shared" si="93"/>
        <v>0</v>
      </c>
      <c r="AV338" s="17" t="str">
        <f>+VLOOKUP(B338,[1]Cruces!S:T,2,0)</f>
        <v>7. Ejecución en Campo OS BT</v>
      </c>
    </row>
    <row r="339" spans="1:48" hidden="1" x14ac:dyDescent="0.25">
      <c r="A339" s="17" t="s">
        <v>7450</v>
      </c>
      <c r="B339" s="17" t="s">
        <v>1943</v>
      </c>
      <c r="C339" s="17">
        <v>0</v>
      </c>
      <c r="D339" s="17">
        <v>0</v>
      </c>
      <c r="E339" s="17" t="s">
        <v>55</v>
      </c>
      <c r="F339" s="17" t="s">
        <v>7451</v>
      </c>
      <c r="G339" s="17" t="s">
        <v>7452</v>
      </c>
      <c r="H339" s="17">
        <v>0</v>
      </c>
      <c r="I339" s="17" t="s">
        <v>71</v>
      </c>
      <c r="J339" s="17" t="s">
        <v>59</v>
      </c>
      <c r="K339" s="17" t="s">
        <v>97</v>
      </c>
      <c r="L339" s="17" t="s">
        <v>7453</v>
      </c>
      <c r="M339" s="17" t="s">
        <v>7454</v>
      </c>
      <c r="N339" s="17" t="s">
        <v>1946</v>
      </c>
      <c r="O339" s="17">
        <v>20201109</v>
      </c>
      <c r="P339" s="17">
        <v>20201109</v>
      </c>
      <c r="Q339" s="17">
        <v>7541</v>
      </c>
      <c r="R339" s="17">
        <v>28274939</v>
      </c>
      <c r="S339" s="17" t="s">
        <v>6601</v>
      </c>
      <c r="T339" s="17" t="s">
        <v>63</v>
      </c>
      <c r="U339" s="17" t="s">
        <v>77</v>
      </c>
      <c r="V339" s="17">
        <f t="shared" si="94"/>
        <v>3</v>
      </c>
      <c r="W339" s="17">
        <v>3000</v>
      </c>
      <c r="X339" s="17" t="s">
        <v>7065</v>
      </c>
      <c r="Y339" s="17" t="s">
        <v>1943</v>
      </c>
      <c r="Z339" s="17">
        <v>20201109</v>
      </c>
      <c r="AA339" s="17" t="s">
        <v>1947</v>
      </c>
      <c r="AB339" s="17">
        <v>1</v>
      </c>
      <c r="AC339" s="17" t="str">
        <f>IFERROR(VLOOKUP(A339,[1]Cruces!AJ:AK,2,0),VLOOKUP(CONCATENATE(X339,AA339),[1]Cruces!G:H,2,0))</f>
        <v>Solicitud por BT</v>
      </c>
      <c r="AD339" s="17">
        <f t="shared" si="80"/>
        <v>9</v>
      </c>
      <c r="AE339" s="17">
        <f t="shared" si="81"/>
        <v>11</v>
      </c>
      <c r="AF339" s="17">
        <f t="shared" si="82"/>
        <v>2020</v>
      </c>
      <c r="AG339" s="17" t="str">
        <f>IFERROR(VLOOKUP(MID(A339,2,4)*1,[1]Cruces!K:L,2,0),"Verificar")</f>
        <v>Atlántico Sur</v>
      </c>
      <c r="AH339" s="17">
        <f t="shared" ca="1" si="83"/>
        <v>16</v>
      </c>
      <c r="AI339" s="17" t="str">
        <f>IFERROR(VLOOKUP(U339,[1]Cruces!$O$1:$P$6,2,0),"Sin Orden")</f>
        <v>Pendiente</v>
      </c>
      <c r="AJ339" s="17">
        <f t="shared" si="84"/>
        <v>9</v>
      </c>
      <c r="AK339" s="17">
        <f t="shared" si="85"/>
        <v>11</v>
      </c>
      <c r="AL339" s="17">
        <f t="shared" si="86"/>
        <v>2020</v>
      </c>
      <c r="AM339" s="17">
        <f t="shared" ca="1" si="87"/>
        <v>16</v>
      </c>
      <c r="AN339" s="18" t="str">
        <f>IFERROR(VLOOKUP(R339*1,'[1]Ordenes de Servicio'!G:K,5,0),"No Cruza")</f>
        <v>No Cruza</v>
      </c>
      <c r="AO339" s="17">
        <f t="shared" ca="1" si="88"/>
        <v>16</v>
      </c>
      <c r="AP339" s="17">
        <f t="shared" si="89"/>
        <v>9</v>
      </c>
      <c r="AQ339" s="17">
        <f t="shared" si="90"/>
        <v>11</v>
      </c>
      <c r="AR339" s="17">
        <f t="shared" si="91"/>
        <v>2020</v>
      </c>
      <c r="AS339" s="17">
        <f t="shared" ca="1" si="92"/>
        <v>16</v>
      </c>
      <c r="AT339" s="17" t="str">
        <f t="shared" ca="1" si="95"/>
        <v>No</v>
      </c>
      <c r="AU339" s="17">
        <f t="shared" si="93"/>
        <v>0</v>
      </c>
      <c r="AV339" s="17" t="str">
        <f>+VLOOKUP(B339,[1]Cruces!S:T,2,0)</f>
        <v>7. Ejecución en Campo OS BT</v>
      </c>
    </row>
    <row r="340" spans="1:48" hidden="1" x14ac:dyDescent="0.25">
      <c r="A340" s="17" t="s">
        <v>7455</v>
      </c>
      <c r="B340" s="17" t="s">
        <v>6595</v>
      </c>
      <c r="C340" s="17">
        <v>0</v>
      </c>
      <c r="D340" s="17">
        <v>0</v>
      </c>
      <c r="E340" s="17" t="s">
        <v>55</v>
      </c>
      <c r="F340" s="17" t="s">
        <v>107</v>
      </c>
      <c r="G340" s="17" t="s">
        <v>7456</v>
      </c>
      <c r="H340" s="17" t="s">
        <v>7457</v>
      </c>
      <c r="I340" s="17" t="s">
        <v>71</v>
      </c>
      <c r="J340" s="17" t="s">
        <v>59</v>
      </c>
      <c r="K340" s="17" t="s">
        <v>7458</v>
      </c>
      <c r="L340" s="17" t="s">
        <v>7459</v>
      </c>
      <c r="M340" s="17" t="s">
        <v>7460</v>
      </c>
      <c r="N340" s="17" t="s">
        <v>6600</v>
      </c>
      <c r="O340" s="17">
        <v>20200904</v>
      </c>
      <c r="P340" s="17">
        <v>20200930</v>
      </c>
      <c r="Q340" s="17">
        <v>1180</v>
      </c>
      <c r="R340" s="17">
        <v>28284977</v>
      </c>
      <c r="S340" s="17" t="s">
        <v>6601</v>
      </c>
      <c r="T340" s="17" t="s">
        <v>63</v>
      </c>
      <c r="U340" s="17" t="s">
        <v>91</v>
      </c>
      <c r="V340" s="17">
        <f t="shared" si="94"/>
        <v>2</v>
      </c>
      <c r="W340" s="17">
        <v>2000</v>
      </c>
      <c r="X340" s="17" t="s">
        <v>7065</v>
      </c>
      <c r="Y340" s="17" t="s">
        <v>6595</v>
      </c>
      <c r="Z340" s="17">
        <v>20200930</v>
      </c>
      <c r="AA340" s="17" t="s">
        <v>1947</v>
      </c>
      <c r="AB340" s="17">
        <v>1</v>
      </c>
      <c r="AC340" s="17" t="str">
        <f>IFERROR(VLOOKUP(A340,[1]Cruces!AJ:AK,2,0),VLOOKUP(CONCATENATE(X340,AA340),[1]Cruces!G:H,2,0))</f>
        <v>Solicitud por BT</v>
      </c>
      <c r="AD340" s="17">
        <f t="shared" si="80"/>
        <v>4</v>
      </c>
      <c r="AE340" s="17">
        <f t="shared" si="81"/>
        <v>9</v>
      </c>
      <c r="AF340" s="17">
        <f t="shared" si="82"/>
        <v>2020</v>
      </c>
      <c r="AG340" s="17" t="str">
        <f>IFERROR(VLOOKUP(MID(A340,2,4)*1,[1]Cruces!K:L,2,0),"Verificar")</f>
        <v>Atlántico Norte</v>
      </c>
      <c r="AH340" s="17">
        <f t="shared" ca="1" si="83"/>
        <v>82</v>
      </c>
      <c r="AI340" s="17" t="str">
        <f>IFERROR(VLOOKUP(U340,[1]Cruces!$O$1:$P$6,2,0),"Sin Orden")</f>
        <v>Resuelta</v>
      </c>
      <c r="AJ340" s="17">
        <f t="shared" si="84"/>
        <v>30</v>
      </c>
      <c r="AK340" s="17">
        <f t="shared" si="85"/>
        <v>9</v>
      </c>
      <c r="AL340" s="17">
        <f t="shared" si="86"/>
        <v>2020</v>
      </c>
      <c r="AM340" s="17">
        <f t="shared" ca="1" si="87"/>
        <v>56</v>
      </c>
      <c r="AN340" s="18" t="str">
        <f>IFERROR(VLOOKUP(R340*1,'[1]Ordenes de Servicio'!G:K,5,0),"No Cruza")</f>
        <v>No Cruza</v>
      </c>
      <c r="AO340" s="17">
        <f t="shared" ca="1" si="88"/>
        <v>26</v>
      </c>
      <c r="AP340" s="17">
        <f t="shared" si="89"/>
        <v>30</v>
      </c>
      <c r="AQ340" s="17">
        <f t="shared" si="90"/>
        <v>9</v>
      </c>
      <c r="AR340" s="17">
        <f t="shared" si="91"/>
        <v>2020</v>
      </c>
      <c r="AS340" s="17">
        <f t="shared" ca="1" si="92"/>
        <v>56</v>
      </c>
      <c r="AT340" s="17" t="str">
        <f t="shared" ca="1" si="95"/>
        <v>No</v>
      </c>
      <c r="AU340" s="17">
        <f t="shared" si="93"/>
        <v>0</v>
      </c>
      <c r="AV340" s="17" t="str">
        <f>+VLOOKUP(B340,[1]Cruces!S:T,2,0)</f>
        <v>7. Ejecución en Campo OS BT</v>
      </c>
    </row>
    <row r="341" spans="1:48" hidden="1" x14ac:dyDescent="0.25">
      <c r="A341" s="17" t="s">
        <v>812</v>
      </c>
      <c r="B341" s="17" t="s">
        <v>68</v>
      </c>
      <c r="C341" s="17">
        <v>0</v>
      </c>
      <c r="D341" s="17">
        <v>0</v>
      </c>
      <c r="E341" s="17" t="s">
        <v>55</v>
      </c>
      <c r="F341" s="17" t="s">
        <v>56</v>
      </c>
      <c r="G341" s="17" t="s">
        <v>813</v>
      </c>
      <c r="H341" s="17">
        <v>0</v>
      </c>
      <c r="I341" s="17" t="s">
        <v>116</v>
      </c>
      <c r="J341" s="17" t="s">
        <v>59</v>
      </c>
      <c r="K341" s="17" t="s">
        <v>814</v>
      </c>
      <c r="L341" s="17" t="s">
        <v>117</v>
      </c>
      <c r="M341" s="17" t="s">
        <v>118</v>
      </c>
      <c r="N341" s="17" t="s">
        <v>75</v>
      </c>
      <c r="O341" s="17">
        <v>20190911</v>
      </c>
      <c r="P341" s="17">
        <v>20191017</v>
      </c>
      <c r="Q341" s="17">
        <v>1110</v>
      </c>
      <c r="R341" s="17">
        <v>27198384</v>
      </c>
      <c r="S341" s="17" t="s">
        <v>76</v>
      </c>
      <c r="T341" s="17" t="s">
        <v>63</v>
      </c>
      <c r="U341" s="17" t="s">
        <v>91</v>
      </c>
      <c r="V341" s="17">
        <f t="shared" si="94"/>
        <v>75</v>
      </c>
      <c r="W341" s="17">
        <v>75000</v>
      </c>
      <c r="X341" s="17" t="s">
        <v>64</v>
      </c>
      <c r="Y341" s="17" t="s">
        <v>105</v>
      </c>
      <c r="Z341" s="17">
        <v>20200307</v>
      </c>
      <c r="AA341" s="17" t="s">
        <v>78</v>
      </c>
      <c r="AB341" s="17">
        <v>1</v>
      </c>
      <c r="AC341" s="17" t="str">
        <f>IFERROR(VLOOKUP(A341,[1]Cruces!AJ:AK,2,0),VLOOKUP(CONCATENATE(X341,AA341),[1]Cruces!G:H,2,0))</f>
        <v>Solicitud de Obra</v>
      </c>
      <c r="AD341" s="17">
        <f t="shared" si="80"/>
        <v>11</v>
      </c>
      <c r="AE341" s="17">
        <f t="shared" si="81"/>
        <v>9</v>
      </c>
      <c r="AF341" s="17">
        <f t="shared" si="82"/>
        <v>2019</v>
      </c>
      <c r="AG341" s="17" t="str">
        <f>IFERROR(VLOOKUP(MID(A341,2,4)*1,[1]Cruces!K:L,2,0),"Verificar")</f>
        <v>Atlántico Norte</v>
      </c>
      <c r="AH341" s="17">
        <f t="shared" ca="1" si="83"/>
        <v>441</v>
      </c>
      <c r="AI341" s="17" t="str">
        <f>IFERROR(VLOOKUP(U341,[1]Cruces!$O$1:$P$6,2,0),"Sin Orden")</f>
        <v>Resuelta</v>
      </c>
      <c r="AJ341" s="17">
        <f t="shared" si="84"/>
        <v>7</v>
      </c>
      <c r="AK341" s="17">
        <f t="shared" si="85"/>
        <v>3</v>
      </c>
      <c r="AL341" s="17">
        <f t="shared" si="86"/>
        <v>2020</v>
      </c>
      <c r="AM341" s="17">
        <f t="shared" ca="1" si="87"/>
        <v>263</v>
      </c>
      <c r="AN341" s="18">
        <f>IFERROR(VLOOKUP(R341*1,'[1]Ordenes de Servicio'!G:K,5,0),"No Cruza")</f>
        <v>43882</v>
      </c>
      <c r="AO341" s="17">
        <f t="shared" ca="1" si="88"/>
        <v>178</v>
      </c>
      <c r="AP341" s="17">
        <f t="shared" si="89"/>
        <v>17</v>
      </c>
      <c r="AQ341" s="17">
        <f t="shared" si="90"/>
        <v>10</v>
      </c>
      <c r="AR341" s="17">
        <f t="shared" si="91"/>
        <v>2019</v>
      </c>
      <c r="AS341" s="17">
        <f t="shared" ca="1" si="92"/>
        <v>405</v>
      </c>
      <c r="AT341" s="17" t="str">
        <f t="shared" ca="1" si="95"/>
        <v>Si</v>
      </c>
      <c r="AU341" s="17">
        <f t="shared" si="93"/>
        <v>142</v>
      </c>
      <c r="AV341" s="17" t="str">
        <f>+VLOOKUP(B341,[1]Cruces!S:T,2,0)</f>
        <v>5. Consultoría / Adjudicación</v>
      </c>
    </row>
    <row r="342" spans="1:48" hidden="1" x14ac:dyDescent="0.25">
      <c r="A342" s="17" t="s">
        <v>7461</v>
      </c>
      <c r="B342" s="17" t="s">
        <v>569</v>
      </c>
      <c r="C342" s="17">
        <v>2433228</v>
      </c>
      <c r="D342" s="17">
        <v>20307948</v>
      </c>
      <c r="E342" s="17" t="s">
        <v>93</v>
      </c>
      <c r="F342" s="17" t="s">
        <v>5366</v>
      </c>
      <c r="G342" s="17" t="s">
        <v>7462</v>
      </c>
      <c r="H342" s="17">
        <v>3978587</v>
      </c>
      <c r="I342" s="17" t="s">
        <v>71</v>
      </c>
      <c r="J342" s="17" t="s">
        <v>7463</v>
      </c>
      <c r="K342" s="17" t="s">
        <v>97</v>
      </c>
      <c r="L342" s="17" t="s">
        <v>5368</v>
      </c>
      <c r="M342" s="17" t="s">
        <v>5369</v>
      </c>
      <c r="N342" s="17" t="s">
        <v>572</v>
      </c>
      <c r="O342" s="17">
        <v>20201110</v>
      </c>
      <c r="P342" s="17">
        <v>20201110</v>
      </c>
      <c r="Q342" s="17">
        <v>1180</v>
      </c>
      <c r="R342" s="17">
        <v>0</v>
      </c>
      <c r="S342" s="17"/>
      <c r="T342" s="17" t="s">
        <v>63</v>
      </c>
      <c r="U342" s="17"/>
      <c r="V342" s="17">
        <f t="shared" si="94"/>
        <v>3</v>
      </c>
      <c r="W342" s="17">
        <v>3000</v>
      </c>
      <c r="X342" s="17" t="s">
        <v>89</v>
      </c>
      <c r="Y342" s="17" t="s">
        <v>569</v>
      </c>
      <c r="Z342" s="17">
        <v>20201110</v>
      </c>
      <c r="AA342" s="17" t="s">
        <v>1947</v>
      </c>
      <c r="AB342" s="17">
        <v>1</v>
      </c>
      <c r="AC342" s="17" t="str">
        <f>IFERROR(VLOOKUP(A342,[1]Cruces!AJ:AK,2,0),VLOOKUP(CONCATENATE(X342,AA342),[1]Cruces!G:H,2,0))</f>
        <v>Solicitud por BT</v>
      </c>
      <c r="AD342" s="17">
        <f t="shared" si="80"/>
        <v>10</v>
      </c>
      <c r="AE342" s="17">
        <f t="shared" si="81"/>
        <v>11</v>
      </c>
      <c r="AF342" s="17">
        <f t="shared" si="82"/>
        <v>2020</v>
      </c>
      <c r="AG342" s="17" t="str">
        <f>IFERROR(VLOOKUP(MID(A342,2,4)*1,[1]Cruces!K:L,2,0),"Verificar")</f>
        <v>Atlántico Norte</v>
      </c>
      <c r="AH342" s="17">
        <f t="shared" ca="1" si="83"/>
        <v>15</v>
      </c>
      <c r="AI342" s="17" t="str">
        <f>IFERROR(VLOOKUP(U342,[1]Cruces!$O$1:$P$6,2,0),"Sin Orden")</f>
        <v>Sin Orden</v>
      </c>
      <c r="AJ342" s="17">
        <f t="shared" si="84"/>
        <v>10</v>
      </c>
      <c r="AK342" s="17">
        <f t="shared" si="85"/>
        <v>11</v>
      </c>
      <c r="AL342" s="17">
        <f t="shared" si="86"/>
        <v>2020</v>
      </c>
      <c r="AM342" s="17">
        <f t="shared" ca="1" si="87"/>
        <v>15</v>
      </c>
      <c r="AN342" s="18" t="str">
        <f>IFERROR(VLOOKUP(R342*1,'[1]Ordenes de Servicio'!G:K,5,0),"No Cruza")</f>
        <v>No Cruza</v>
      </c>
      <c r="AO342" s="17">
        <f t="shared" ca="1" si="88"/>
        <v>15</v>
      </c>
      <c r="AP342" s="17">
        <f t="shared" si="89"/>
        <v>10</v>
      </c>
      <c r="AQ342" s="17">
        <f t="shared" si="90"/>
        <v>11</v>
      </c>
      <c r="AR342" s="17">
        <f t="shared" si="91"/>
        <v>2020</v>
      </c>
      <c r="AS342" s="17">
        <f t="shared" ca="1" si="92"/>
        <v>15</v>
      </c>
      <c r="AT342" s="17" t="str">
        <f t="shared" ca="1" si="95"/>
        <v>No</v>
      </c>
      <c r="AU342" s="17">
        <f t="shared" si="93"/>
        <v>0</v>
      </c>
      <c r="AV342" s="17" t="str">
        <f>+VLOOKUP(B342,[1]Cruces!S:T,2,0)</f>
        <v>1. Solicitud</v>
      </c>
    </row>
    <row r="343" spans="1:48" hidden="1" x14ac:dyDescent="0.25">
      <c r="A343" s="17" t="s">
        <v>815</v>
      </c>
      <c r="B343" s="17" t="s">
        <v>54</v>
      </c>
      <c r="C343" s="17">
        <v>0</v>
      </c>
      <c r="D343" s="17">
        <v>0</v>
      </c>
      <c r="E343" s="17" t="s">
        <v>55</v>
      </c>
      <c r="F343" s="17" t="s">
        <v>126</v>
      </c>
      <c r="G343" s="17" t="s">
        <v>816</v>
      </c>
      <c r="H343" s="17">
        <v>0</v>
      </c>
      <c r="I343" s="17" t="s">
        <v>116</v>
      </c>
      <c r="J343" s="17" t="s">
        <v>59</v>
      </c>
      <c r="K343" s="17" t="s">
        <v>817</v>
      </c>
      <c r="L343" s="17" t="s">
        <v>129</v>
      </c>
      <c r="M343" s="17" t="s">
        <v>130</v>
      </c>
      <c r="N343" s="17" t="s">
        <v>62</v>
      </c>
      <c r="O343" s="17">
        <v>20201016</v>
      </c>
      <c r="P343" s="17">
        <v>20201029</v>
      </c>
      <c r="Q343" s="17">
        <v>9332</v>
      </c>
      <c r="R343" s="17">
        <v>28239964</v>
      </c>
      <c r="S343" s="17" t="s">
        <v>100</v>
      </c>
      <c r="T343" s="17" t="s">
        <v>63</v>
      </c>
      <c r="U343" s="17" t="s">
        <v>91</v>
      </c>
      <c r="V343" s="17">
        <f t="shared" si="94"/>
        <v>45</v>
      </c>
      <c r="W343" s="17">
        <v>45000</v>
      </c>
      <c r="X343" s="17" t="s">
        <v>64</v>
      </c>
      <c r="Y343" s="17" t="s">
        <v>65</v>
      </c>
      <c r="Z343" s="17">
        <v>20201029</v>
      </c>
      <c r="AA343" s="17" t="s">
        <v>78</v>
      </c>
      <c r="AB343" s="17">
        <v>1</v>
      </c>
      <c r="AC343" s="17" t="str">
        <f>IFERROR(VLOOKUP(A343,[1]Cruces!AJ:AK,2,0),VLOOKUP(CONCATENATE(X343,AA343),[1]Cruces!G:H,2,0))</f>
        <v>Solicitud de Obra</v>
      </c>
      <c r="AD343" s="17">
        <f t="shared" si="80"/>
        <v>16</v>
      </c>
      <c r="AE343" s="17">
        <f t="shared" si="81"/>
        <v>10</v>
      </c>
      <c r="AF343" s="17">
        <f t="shared" si="82"/>
        <v>2020</v>
      </c>
      <c r="AG343" s="17" t="str">
        <f>IFERROR(VLOOKUP(MID(A343,2,4)*1,[1]Cruces!K:L,2,0),"Verificar")</f>
        <v>Guajira</v>
      </c>
      <c r="AH343" s="17">
        <f t="shared" ca="1" si="83"/>
        <v>40</v>
      </c>
      <c r="AI343" s="17" t="str">
        <f>IFERROR(VLOOKUP(U343,[1]Cruces!$O$1:$P$6,2,0),"Sin Orden")</f>
        <v>Resuelta</v>
      </c>
      <c r="AJ343" s="17">
        <f t="shared" si="84"/>
        <v>29</v>
      </c>
      <c r="AK343" s="17">
        <f t="shared" si="85"/>
        <v>10</v>
      </c>
      <c r="AL343" s="17">
        <f t="shared" si="86"/>
        <v>2020</v>
      </c>
      <c r="AM343" s="17">
        <f t="shared" ca="1" si="87"/>
        <v>27</v>
      </c>
      <c r="AN343" s="18" t="str">
        <f>IFERROR(VLOOKUP(R343*1,'[1]Ordenes de Servicio'!G:K,5,0),"No Cruza")</f>
        <v>No Cruza</v>
      </c>
      <c r="AO343" s="17">
        <f t="shared" ca="1" si="88"/>
        <v>13</v>
      </c>
      <c r="AP343" s="17">
        <f t="shared" si="89"/>
        <v>29</v>
      </c>
      <c r="AQ343" s="17">
        <f t="shared" si="90"/>
        <v>10</v>
      </c>
      <c r="AR343" s="17">
        <f t="shared" si="91"/>
        <v>2020</v>
      </c>
      <c r="AS343" s="17">
        <f t="shared" ca="1" si="92"/>
        <v>27</v>
      </c>
      <c r="AT343" s="17" t="str">
        <f t="shared" ca="1" si="95"/>
        <v>No</v>
      </c>
      <c r="AU343" s="17">
        <f t="shared" si="93"/>
        <v>0</v>
      </c>
      <c r="AV343" s="17" t="str">
        <f>+VLOOKUP(B343,[1]Cruces!S:T,2,0)</f>
        <v>4. Presupuesto de Obra</v>
      </c>
    </row>
    <row r="344" spans="1:48" hidden="1" x14ac:dyDescent="0.25">
      <c r="A344" s="17" t="s">
        <v>7464</v>
      </c>
      <c r="B344" s="17" t="s">
        <v>6595</v>
      </c>
      <c r="C344" s="17">
        <v>0</v>
      </c>
      <c r="D344" s="17">
        <v>0</v>
      </c>
      <c r="E344" s="17" t="s">
        <v>55</v>
      </c>
      <c r="F344" s="17" t="s">
        <v>5366</v>
      </c>
      <c r="G344" s="17" t="s">
        <v>7465</v>
      </c>
      <c r="H344" s="17">
        <v>3016350047</v>
      </c>
      <c r="I344" s="17" t="s">
        <v>71</v>
      </c>
      <c r="J344" s="17" t="s">
        <v>59</v>
      </c>
      <c r="K344" s="17" t="s">
        <v>7466</v>
      </c>
      <c r="L344" s="17" t="s">
        <v>5368</v>
      </c>
      <c r="M344" s="17" t="s">
        <v>5369</v>
      </c>
      <c r="N344" s="17" t="s">
        <v>6600</v>
      </c>
      <c r="O344" s="17">
        <v>20201111</v>
      </c>
      <c r="P344" s="17">
        <v>20201112</v>
      </c>
      <c r="Q344" s="17">
        <v>1170</v>
      </c>
      <c r="R344" s="17">
        <v>28289520</v>
      </c>
      <c r="S344" s="17" t="s">
        <v>6601</v>
      </c>
      <c r="T344" s="17" t="s">
        <v>63</v>
      </c>
      <c r="U344" s="17" t="s">
        <v>77</v>
      </c>
      <c r="V344" s="17">
        <f t="shared" si="94"/>
        <v>3</v>
      </c>
      <c r="W344" s="17">
        <v>3000</v>
      </c>
      <c r="X344" s="17" t="s">
        <v>7065</v>
      </c>
      <c r="Y344" s="17" t="s">
        <v>6595</v>
      </c>
      <c r="Z344" s="17">
        <v>20201112</v>
      </c>
      <c r="AA344" s="17" t="s">
        <v>1947</v>
      </c>
      <c r="AB344" s="17">
        <v>1</v>
      </c>
      <c r="AC344" s="17" t="str">
        <f>IFERROR(VLOOKUP(A344,[1]Cruces!AJ:AK,2,0),VLOOKUP(CONCATENATE(X344,AA344),[1]Cruces!G:H,2,0))</f>
        <v>Solicitud por BT</v>
      </c>
      <c r="AD344" s="17">
        <f t="shared" si="80"/>
        <v>11</v>
      </c>
      <c r="AE344" s="17">
        <f t="shared" si="81"/>
        <v>11</v>
      </c>
      <c r="AF344" s="17">
        <f t="shared" si="82"/>
        <v>2020</v>
      </c>
      <c r="AG344" s="17" t="str">
        <f>IFERROR(VLOOKUP(MID(A344,2,4)*1,[1]Cruces!K:L,2,0),"Verificar")</f>
        <v>Atlántico Norte</v>
      </c>
      <c r="AH344" s="17">
        <f t="shared" ca="1" si="83"/>
        <v>14</v>
      </c>
      <c r="AI344" s="17" t="str">
        <f>IFERROR(VLOOKUP(U344,[1]Cruces!$O$1:$P$6,2,0),"Sin Orden")</f>
        <v>Pendiente</v>
      </c>
      <c r="AJ344" s="17">
        <f t="shared" si="84"/>
        <v>12</v>
      </c>
      <c r="AK344" s="17">
        <f t="shared" si="85"/>
        <v>11</v>
      </c>
      <c r="AL344" s="17">
        <f t="shared" si="86"/>
        <v>2020</v>
      </c>
      <c r="AM344" s="17">
        <f t="shared" ca="1" si="87"/>
        <v>13</v>
      </c>
      <c r="AN344" s="18" t="str">
        <f>IFERROR(VLOOKUP(R344*1,'[1]Ordenes de Servicio'!G:K,5,0),"No Cruza")</f>
        <v>No Cruza</v>
      </c>
      <c r="AO344" s="17">
        <f t="shared" ca="1" si="88"/>
        <v>13</v>
      </c>
      <c r="AP344" s="17">
        <f t="shared" si="89"/>
        <v>12</v>
      </c>
      <c r="AQ344" s="17">
        <f t="shared" si="90"/>
        <v>11</v>
      </c>
      <c r="AR344" s="17">
        <f t="shared" si="91"/>
        <v>2020</v>
      </c>
      <c r="AS344" s="17">
        <f t="shared" ca="1" si="92"/>
        <v>13</v>
      </c>
      <c r="AT344" s="17" t="str">
        <f t="shared" ca="1" si="95"/>
        <v>No</v>
      </c>
      <c r="AU344" s="17">
        <f t="shared" si="93"/>
        <v>0</v>
      </c>
      <c r="AV344" s="17" t="str">
        <f>+VLOOKUP(B344,[1]Cruces!S:T,2,0)</f>
        <v>7. Ejecución en Campo OS BT</v>
      </c>
    </row>
    <row r="345" spans="1:48" hidden="1" x14ac:dyDescent="0.25">
      <c r="A345" s="17" t="s">
        <v>818</v>
      </c>
      <c r="B345" s="17" t="s">
        <v>68</v>
      </c>
      <c r="C345" s="17">
        <v>0</v>
      </c>
      <c r="D345" s="17">
        <v>0</v>
      </c>
      <c r="E345" s="17" t="s">
        <v>55</v>
      </c>
      <c r="F345" s="17" t="s">
        <v>56</v>
      </c>
      <c r="G345" s="17" t="s">
        <v>819</v>
      </c>
      <c r="H345" s="17">
        <v>0</v>
      </c>
      <c r="I345" s="17" t="s">
        <v>182</v>
      </c>
      <c r="J345" s="17" t="s">
        <v>59</v>
      </c>
      <c r="K345" s="17" t="s">
        <v>820</v>
      </c>
      <c r="L345" s="17" t="s">
        <v>172</v>
      </c>
      <c r="M345" s="17" t="s">
        <v>173</v>
      </c>
      <c r="N345" s="17" t="s">
        <v>75</v>
      </c>
      <c r="O345" s="17">
        <v>20200211</v>
      </c>
      <c r="P345" s="17">
        <v>20200228</v>
      </c>
      <c r="Q345" s="17">
        <v>1150</v>
      </c>
      <c r="R345" s="17">
        <v>28007022</v>
      </c>
      <c r="S345" s="17" t="s">
        <v>76</v>
      </c>
      <c r="T345" s="17" t="s">
        <v>63</v>
      </c>
      <c r="U345" s="17" t="s">
        <v>77</v>
      </c>
      <c r="V345" s="17">
        <f t="shared" si="94"/>
        <v>15</v>
      </c>
      <c r="W345" s="17">
        <v>15000</v>
      </c>
      <c r="X345" s="17" t="s">
        <v>64</v>
      </c>
      <c r="Y345" s="17" t="s">
        <v>136</v>
      </c>
      <c r="Z345" s="17">
        <v>20200626</v>
      </c>
      <c r="AA345" s="17" t="s">
        <v>78</v>
      </c>
      <c r="AB345" s="17">
        <v>1</v>
      </c>
      <c r="AC345" s="17" t="str">
        <f>IFERROR(VLOOKUP(A345,[1]Cruces!AJ:AK,2,0),VLOOKUP(CONCATENATE(X345,AA345),[1]Cruces!G:H,2,0))</f>
        <v>Solicitud de Obra</v>
      </c>
      <c r="AD345" s="17">
        <f t="shared" si="80"/>
        <v>11</v>
      </c>
      <c r="AE345" s="17">
        <f t="shared" si="81"/>
        <v>2</v>
      </c>
      <c r="AF345" s="17">
        <f t="shared" si="82"/>
        <v>2020</v>
      </c>
      <c r="AG345" s="17" t="str">
        <f>IFERROR(VLOOKUP(MID(A345,2,4)*1,[1]Cruces!K:L,2,0),"Verificar")</f>
        <v>Atlántico Norte</v>
      </c>
      <c r="AH345" s="17">
        <f t="shared" ca="1" si="83"/>
        <v>288</v>
      </c>
      <c r="AI345" s="17" t="str">
        <f>IFERROR(VLOOKUP(U345,[1]Cruces!$O$1:$P$6,2,0),"Sin Orden")</f>
        <v>Pendiente</v>
      </c>
      <c r="AJ345" s="17">
        <f t="shared" si="84"/>
        <v>26</v>
      </c>
      <c r="AK345" s="17">
        <f t="shared" si="85"/>
        <v>6</v>
      </c>
      <c r="AL345" s="17">
        <f t="shared" si="86"/>
        <v>2020</v>
      </c>
      <c r="AM345" s="17">
        <f t="shared" ca="1" si="87"/>
        <v>152</v>
      </c>
      <c r="AN345" s="18">
        <f>IFERROR(VLOOKUP(R345*1,'[1]Ordenes de Servicio'!G:K,5,0),"No Cruza")</f>
        <v>44061</v>
      </c>
      <c r="AO345" s="17">
        <f t="shared" ca="1" si="88"/>
        <v>152</v>
      </c>
      <c r="AP345" s="17">
        <f t="shared" si="89"/>
        <v>28</v>
      </c>
      <c r="AQ345" s="17">
        <f t="shared" si="90"/>
        <v>2</v>
      </c>
      <c r="AR345" s="17">
        <f t="shared" si="91"/>
        <v>2020</v>
      </c>
      <c r="AS345" s="17">
        <f t="shared" ca="1" si="92"/>
        <v>271</v>
      </c>
      <c r="AT345" s="17" t="str">
        <f t="shared" ca="1" si="95"/>
        <v>No</v>
      </c>
      <c r="AU345" s="17">
        <f t="shared" si="93"/>
        <v>119</v>
      </c>
      <c r="AV345" s="17" t="str">
        <f>+VLOOKUP(B345,[1]Cruces!S:T,2,0)</f>
        <v>5. Consultoría / Adjudicación</v>
      </c>
    </row>
    <row r="346" spans="1:48" hidden="1" x14ac:dyDescent="0.25">
      <c r="A346" s="17" t="s">
        <v>821</v>
      </c>
      <c r="B346" s="17" t="s">
        <v>54</v>
      </c>
      <c r="C346" s="17">
        <v>0</v>
      </c>
      <c r="D346" s="17">
        <v>0</v>
      </c>
      <c r="E346" s="17" t="s">
        <v>55</v>
      </c>
      <c r="F346" s="17" t="s">
        <v>232</v>
      </c>
      <c r="G346" s="17" t="s">
        <v>822</v>
      </c>
      <c r="H346" s="17">
        <v>0</v>
      </c>
      <c r="I346" s="17" t="s">
        <v>71</v>
      </c>
      <c r="J346" s="17" t="s">
        <v>59</v>
      </c>
      <c r="K346" s="17" t="s">
        <v>823</v>
      </c>
      <c r="L346" s="17" t="s">
        <v>280</v>
      </c>
      <c r="M346" s="17" t="s">
        <v>281</v>
      </c>
      <c r="N346" s="17" t="s">
        <v>62</v>
      </c>
      <c r="O346" s="17">
        <v>20190521</v>
      </c>
      <c r="P346" s="17">
        <v>20190912</v>
      </c>
      <c r="Q346" s="17">
        <v>7542</v>
      </c>
      <c r="R346" s="17">
        <v>26333416</v>
      </c>
      <c r="S346" s="17" t="s">
        <v>100</v>
      </c>
      <c r="T346" s="17" t="s">
        <v>63</v>
      </c>
      <c r="U346" s="17" t="s">
        <v>91</v>
      </c>
      <c r="V346" s="17">
        <f t="shared" si="94"/>
        <v>25</v>
      </c>
      <c r="W346" s="17">
        <v>25000</v>
      </c>
      <c r="X346" s="17" t="s">
        <v>64</v>
      </c>
      <c r="Y346" s="17" t="s">
        <v>65</v>
      </c>
      <c r="Z346" s="17">
        <v>20190912</v>
      </c>
      <c r="AA346" s="17" t="s">
        <v>78</v>
      </c>
      <c r="AB346" s="17">
        <v>1</v>
      </c>
      <c r="AC346" s="17" t="str">
        <f>IFERROR(VLOOKUP(A346,[1]Cruces!AJ:AK,2,0),VLOOKUP(CONCATENATE(X346,AA346),[1]Cruces!G:H,2,0))</f>
        <v>Solicitud de Obra</v>
      </c>
      <c r="AD346" s="17">
        <f t="shared" si="80"/>
        <v>21</v>
      </c>
      <c r="AE346" s="17">
        <f t="shared" si="81"/>
        <v>5</v>
      </c>
      <c r="AF346" s="17">
        <f t="shared" si="82"/>
        <v>2019</v>
      </c>
      <c r="AG346" s="17" t="str">
        <f>IFERROR(VLOOKUP(MID(A346,2,4)*1,[1]Cruces!K:L,2,0),"Verificar")</f>
        <v>Atlántico Sur</v>
      </c>
      <c r="AH346" s="17">
        <f t="shared" ca="1" si="83"/>
        <v>554</v>
      </c>
      <c r="AI346" s="17" t="str">
        <f>IFERROR(VLOOKUP(U346,[1]Cruces!$O$1:$P$6,2,0),"Sin Orden")</f>
        <v>Resuelta</v>
      </c>
      <c r="AJ346" s="17">
        <f t="shared" si="84"/>
        <v>12</v>
      </c>
      <c r="AK346" s="17">
        <f t="shared" si="85"/>
        <v>9</v>
      </c>
      <c r="AL346" s="17">
        <f t="shared" si="86"/>
        <v>2019</v>
      </c>
      <c r="AM346" s="17">
        <f t="shared" ca="1" si="87"/>
        <v>440</v>
      </c>
      <c r="AN346" s="18" t="str">
        <f>IFERROR(VLOOKUP(R346*1,'[1]Ordenes de Servicio'!G:K,5,0),"No Cruza")</f>
        <v>No Cruza</v>
      </c>
      <c r="AO346" s="17">
        <f t="shared" ca="1" si="88"/>
        <v>114</v>
      </c>
      <c r="AP346" s="17">
        <f t="shared" si="89"/>
        <v>12</v>
      </c>
      <c r="AQ346" s="17">
        <f t="shared" si="90"/>
        <v>9</v>
      </c>
      <c r="AR346" s="17">
        <f t="shared" si="91"/>
        <v>2019</v>
      </c>
      <c r="AS346" s="17">
        <f t="shared" ca="1" si="92"/>
        <v>440</v>
      </c>
      <c r="AT346" s="17" t="str">
        <f t="shared" ca="1" si="95"/>
        <v>Si</v>
      </c>
      <c r="AU346" s="17">
        <f t="shared" si="93"/>
        <v>0</v>
      </c>
      <c r="AV346" s="17" t="str">
        <f>+VLOOKUP(B346,[1]Cruces!S:T,2,0)</f>
        <v>4. Presupuesto de Obra</v>
      </c>
    </row>
    <row r="347" spans="1:48" hidden="1" x14ac:dyDescent="0.25">
      <c r="A347" s="17" t="s">
        <v>824</v>
      </c>
      <c r="B347" s="17" t="s">
        <v>68</v>
      </c>
      <c r="C347" s="17">
        <v>0</v>
      </c>
      <c r="D347" s="17">
        <v>0</v>
      </c>
      <c r="E347" s="17" t="s">
        <v>55</v>
      </c>
      <c r="F347" s="17" t="s">
        <v>56</v>
      </c>
      <c r="G347" s="17" t="s">
        <v>825</v>
      </c>
      <c r="H347" s="17">
        <v>0</v>
      </c>
      <c r="I347" s="17" t="s">
        <v>71</v>
      </c>
      <c r="J347" s="17" t="s">
        <v>59</v>
      </c>
      <c r="K347" s="17" t="s">
        <v>826</v>
      </c>
      <c r="L347" s="17" t="s">
        <v>172</v>
      </c>
      <c r="M347" s="17" t="s">
        <v>173</v>
      </c>
      <c r="N347" s="17" t="s">
        <v>75</v>
      </c>
      <c r="O347" s="17">
        <v>20200403</v>
      </c>
      <c r="P347" s="17">
        <v>20200417</v>
      </c>
      <c r="Q347" s="17">
        <v>7551</v>
      </c>
      <c r="R347" s="17">
        <v>27320646</v>
      </c>
      <c r="S347" s="17" t="s">
        <v>100</v>
      </c>
      <c r="T347" s="17" t="s">
        <v>63</v>
      </c>
      <c r="U347" s="17" t="s">
        <v>91</v>
      </c>
      <c r="V347" s="17">
        <f t="shared" si="94"/>
        <v>525</v>
      </c>
      <c r="W347" s="17">
        <v>525000</v>
      </c>
      <c r="X347" s="17" t="s">
        <v>64</v>
      </c>
      <c r="Y347" s="17" t="s">
        <v>136</v>
      </c>
      <c r="Z347" s="17">
        <v>20200713</v>
      </c>
      <c r="AA347" s="17" t="s">
        <v>137</v>
      </c>
      <c r="AB347" s="17">
        <v>1</v>
      </c>
      <c r="AC347" s="17" t="str">
        <f>IFERROR(VLOOKUP(A347,[1]Cruces!AJ:AK,2,0),VLOOKUP(CONCATENATE(X347,AA347),[1]Cruces!G:H,2,0))</f>
        <v>Solicitud de Obra</v>
      </c>
      <c r="AD347" s="17">
        <f t="shared" si="80"/>
        <v>3</v>
      </c>
      <c r="AE347" s="17">
        <f t="shared" si="81"/>
        <v>4</v>
      </c>
      <c r="AF347" s="17">
        <f t="shared" si="82"/>
        <v>2020</v>
      </c>
      <c r="AG347" s="17" t="str">
        <f>IFERROR(VLOOKUP(MID(A347,2,4)*1,[1]Cruces!K:L,2,0),"Verificar")</f>
        <v>Atlántico Norte</v>
      </c>
      <c r="AH347" s="17">
        <f t="shared" ca="1" si="83"/>
        <v>236</v>
      </c>
      <c r="AI347" s="17" t="str">
        <f>IFERROR(VLOOKUP(U347,[1]Cruces!$O$1:$P$6,2,0),"Sin Orden")</f>
        <v>Resuelta</v>
      </c>
      <c r="AJ347" s="17">
        <f t="shared" si="84"/>
        <v>13</v>
      </c>
      <c r="AK347" s="17">
        <f t="shared" si="85"/>
        <v>7</v>
      </c>
      <c r="AL347" s="17">
        <f t="shared" si="86"/>
        <v>2020</v>
      </c>
      <c r="AM347" s="17">
        <f t="shared" ca="1" si="87"/>
        <v>135</v>
      </c>
      <c r="AN347" s="18" t="str">
        <f>IFERROR(VLOOKUP(R347*1,'[1]Ordenes de Servicio'!G:K,5,0),"No Cruza")</f>
        <v>No Cruza</v>
      </c>
      <c r="AO347" s="17">
        <f t="shared" ca="1" si="88"/>
        <v>101</v>
      </c>
      <c r="AP347" s="17">
        <f t="shared" si="89"/>
        <v>17</v>
      </c>
      <c r="AQ347" s="17">
        <f t="shared" si="90"/>
        <v>4</v>
      </c>
      <c r="AR347" s="17">
        <f t="shared" si="91"/>
        <v>2020</v>
      </c>
      <c r="AS347" s="17">
        <f t="shared" ca="1" si="92"/>
        <v>222</v>
      </c>
      <c r="AT347" s="17" t="str">
        <f t="shared" ca="1" si="95"/>
        <v>No</v>
      </c>
      <c r="AU347" s="17">
        <f t="shared" si="93"/>
        <v>87</v>
      </c>
      <c r="AV347" s="17" t="str">
        <f>+VLOOKUP(B347,[1]Cruces!S:T,2,0)</f>
        <v>5. Consultoría / Adjudicación</v>
      </c>
    </row>
    <row r="348" spans="1:48" hidden="1" x14ac:dyDescent="0.25">
      <c r="A348" s="17" t="s">
        <v>827</v>
      </c>
      <c r="B348" s="17" t="s">
        <v>68</v>
      </c>
      <c r="C348" s="17">
        <v>0</v>
      </c>
      <c r="D348" s="17">
        <v>0</v>
      </c>
      <c r="E348" s="17" t="s">
        <v>55</v>
      </c>
      <c r="F348" s="17" t="s">
        <v>120</v>
      </c>
      <c r="G348" s="17" t="s">
        <v>828</v>
      </c>
      <c r="H348" s="17">
        <v>0</v>
      </c>
      <c r="I348" s="17" t="s">
        <v>71</v>
      </c>
      <c r="J348" s="17" t="s">
        <v>59</v>
      </c>
      <c r="K348" s="17" t="s">
        <v>829</v>
      </c>
      <c r="L348" s="17" t="s">
        <v>122</v>
      </c>
      <c r="M348" s="17" t="s">
        <v>123</v>
      </c>
      <c r="N348" s="17" t="s">
        <v>75</v>
      </c>
      <c r="O348" s="17">
        <v>20170815</v>
      </c>
      <c r="P348" s="17">
        <v>20170920</v>
      </c>
      <c r="Q348" s="17">
        <v>1110</v>
      </c>
      <c r="R348" s="17">
        <v>24145824</v>
      </c>
      <c r="S348" s="17" t="s">
        <v>100</v>
      </c>
      <c r="T348" s="17" t="s">
        <v>63</v>
      </c>
      <c r="U348" s="17" t="s">
        <v>91</v>
      </c>
      <c r="V348" s="17">
        <f t="shared" si="94"/>
        <v>112.5</v>
      </c>
      <c r="W348" s="17">
        <v>112500</v>
      </c>
      <c r="X348" s="17" t="s">
        <v>64</v>
      </c>
      <c r="Y348" s="17" t="s">
        <v>282</v>
      </c>
      <c r="Z348" s="17">
        <v>20170927</v>
      </c>
      <c r="AA348" s="17" t="s">
        <v>137</v>
      </c>
      <c r="AB348" s="17">
        <v>1</v>
      </c>
      <c r="AC348" s="17" t="str">
        <f>IFERROR(VLOOKUP(A348,[1]Cruces!AJ:AK,2,0),VLOOKUP(CONCATENATE(X348,AA348),[1]Cruces!G:H,2,0))</f>
        <v>Solicitud de Obra</v>
      </c>
      <c r="AD348" s="17">
        <f t="shared" si="80"/>
        <v>15</v>
      </c>
      <c r="AE348" s="17">
        <f t="shared" si="81"/>
        <v>8</v>
      </c>
      <c r="AF348" s="17">
        <f t="shared" si="82"/>
        <v>2017</v>
      </c>
      <c r="AG348" s="17" t="str">
        <f>IFERROR(VLOOKUP(MID(A348,2,4)*1,[1]Cruces!K:L,2,0),"Verificar")</f>
        <v>Atlántico Norte</v>
      </c>
      <c r="AH348" s="17">
        <f t="shared" ca="1" si="83"/>
        <v>1198</v>
      </c>
      <c r="AI348" s="17" t="str">
        <f>IFERROR(VLOOKUP(U348,[1]Cruces!$O$1:$P$6,2,0),"Sin Orden")</f>
        <v>Resuelta</v>
      </c>
      <c r="AJ348" s="17">
        <f t="shared" si="84"/>
        <v>27</v>
      </c>
      <c r="AK348" s="17">
        <f t="shared" si="85"/>
        <v>9</v>
      </c>
      <c r="AL348" s="17">
        <f t="shared" si="86"/>
        <v>2017</v>
      </c>
      <c r="AM348" s="17">
        <f t="shared" ca="1" si="87"/>
        <v>1155</v>
      </c>
      <c r="AN348" s="18" t="str">
        <f>IFERROR(VLOOKUP(R348*1,'[1]Ordenes de Servicio'!G:K,5,0),"No Cruza")</f>
        <v>No Cruza</v>
      </c>
      <c r="AO348" s="17">
        <f t="shared" ca="1" si="88"/>
        <v>43</v>
      </c>
      <c r="AP348" s="17">
        <f t="shared" si="89"/>
        <v>20</v>
      </c>
      <c r="AQ348" s="17">
        <f t="shared" si="90"/>
        <v>9</v>
      </c>
      <c r="AR348" s="17">
        <f t="shared" si="91"/>
        <v>2017</v>
      </c>
      <c r="AS348" s="17">
        <f t="shared" ca="1" si="92"/>
        <v>1162</v>
      </c>
      <c r="AT348" s="17" t="str">
        <f t="shared" ca="1" si="95"/>
        <v>Si</v>
      </c>
      <c r="AU348" s="17">
        <f t="shared" si="93"/>
        <v>7</v>
      </c>
      <c r="AV348" s="17" t="str">
        <f>+VLOOKUP(B348,[1]Cruces!S:T,2,0)</f>
        <v>5. Consultoría / Adjudicación</v>
      </c>
    </row>
    <row r="349" spans="1:48" hidden="1" x14ac:dyDescent="0.25">
      <c r="A349" s="17" t="s">
        <v>7467</v>
      </c>
      <c r="B349" s="17" t="s">
        <v>6595</v>
      </c>
      <c r="C349" s="17">
        <v>0</v>
      </c>
      <c r="D349" s="17">
        <v>0</v>
      </c>
      <c r="E349" s="17" t="s">
        <v>55</v>
      </c>
      <c r="F349" s="17" t="s">
        <v>56</v>
      </c>
      <c r="G349" s="17" t="s">
        <v>7468</v>
      </c>
      <c r="H349" s="17">
        <v>3023016449</v>
      </c>
      <c r="I349" s="17" t="s">
        <v>71</v>
      </c>
      <c r="J349" s="17" t="s">
        <v>59</v>
      </c>
      <c r="K349" s="17" t="s">
        <v>7469</v>
      </c>
      <c r="L349" s="17" t="s">
        <v>7470</v>
      </c>
      <c r="M349" s="17" t="s">
        <v>7471</v>
      </c>
      <c r="N349" s="17" t="s">
        <v>6600</v>
      </c>
      <c r="O349" s="17">
        <v>20201031</v>
      </c>
      <c r="P349" s="17">
        <v>20201105</v>
      </c>
      <c r="Q349" s="17">
        <v>1110</v>
      </c>
      <c r="R349" s="17">
        <v>28263183</v>
      </c>
      <c r="S349" s="17" t="s">
        <v>6601</v>
      </c>
      <c r="T349" s="17" t="s">
        <v>63</v>
      </c>
      <c r="U349" s="17" t="s">
        <v>91</v>
      </c>
      <c r="V349" s="17">
        <f t="shared" si="94"/>
        <v>3</v>
      </c>
      <c r="W349" s="17">
        <v>3000</v>
      </c>
      <c r="X349" s="17" t="s">
        <v>7065</v>
      </c>
      <c r="Y349" s="17" t="s">
        <v>6595</v>
      </c>
      <c r="Z349" s="17">
        <v>20201105</v>
      </c>
      <c r="AA349" s="17" t="s">
        <v>1947</v>
      </c>
      <c r="AB349" s="17">
        <v>1</v>
      </c>
      <c r="AC349" s="17" t="str">
        <f>IFERROR(VLOOKUP(A349,[1]Cruces!AJ:AK,2,0),VLOOKUP(CONCATENATE(X349,AA349),[1]Cruces!G:H,2,0))</f>
        <v>Solicitud por BT</v>
      </c>
      <c r="AD349" s="17">
        <f t="shared" si="80"/>
        <v>31</v>
      </c>
      <c r="AE349" s="17">
        <f t="shared" si="81"/>
        <v>10</v>
      </c>
      <c r="AF349" s="17">
        <f t="shared" si="82"/>
        <v>2020</v>
      </c>
      <c r="AG349" s="17" t="str">
        <f>IFERROR(VLOOKUP(MID(A349,2,4)*1,[1]Cruces!K:L,2,0),"Verificar")</f>
        <v>Atlántico Norte</v>
      </c>
      <c r="AH349" s="17">
        <f t="shared" ca="1" si="83"/>
        <v>25</v>
      </c>
      <c r="AI349" s="17" t="str">
        <f>IFERROR(VLOOKUP(U349,[1]Cruces!$O$1:$P$6,2,0),"Sin Orden")</f>
        <v>Resuelta</v>
      </c>
      <c r="AJ349" s="17">
        <f t="shared" si="84"/>
        <v>5</v>
      </c>
      <c r="AK349" s="17">
        <f t="shared" si="85"/>
        <v>11</v>
      </c>
      <c r="AL349" s="17">
        <f t="shared" si="86"/>
        <v>2020</v>
      </c>
      <c r="AM349" s="17">
        <f t="shared" ca="1" si="87"/>
        <v>20</v>
      </c>
      <c r="AN349" s="18" t="str">
        <f>IFERROR(VLOOKUP(R349*1,'[1]Ordenes de Servicio'!G:K,5,0),"No Cruza")</f>
        <v>No Cruza</v>
      </c>
      <c r="AO349" s="17">
        <f t="shared" ca="1" si="88"/>
        <v>5</v>
      </c>
      <c r="AP349" s="17">
        <f t="shared" si="89"/>
        <v>5</v>
      </c>
      <c r="AQ349" s="17">
        <f t="shared" si="90"/>
        <v>11</v>
      </c>
      <c r="AR349" s="17">
        <f t="shared" si="91"/>
        <v>2020</v>
      </c>
      <c r="AS349" s="17">
        <f t="shared" ca="1" si="92"/>
        <v>20</v>
      </c>
      <c r="AT349" s="17" t="str">
        <f t="shared" ca="1" si="95"/>
        <v>No</v>
      </c>
      <c r="AU349" s="17">
        <f t="shared" si="93"/>
        <v>0</v>
      </c>
      <c r="AV349" s="17" t="str">
        <f>+VLOOKUP(B349,[1]Cruces!S:T,2,0)</f>
        <v>7. Ejecución en Campo OS BT</v>
      </c>
    </row>
    <row r="350" spans="1:48" hidden="1" x14ac:dyDescent="0.25">
      <c r="A350" s="17" t="s">
        <v>832</v>
      </c>
      <c r="B350" s="17" t="s">
        <v>569</v>
      </c>
      <c r="C350" s="17">
        <v>0</v>
      </c>
      <c r="D350" s="17">
        <v>0</v>
      </c>
      <c r="E350" s="17" t="s">
        <v>55</v>
      </c>
      <c r="F350" s="17" t="s">
        <v>81</v>
      </c>
      <c r="G350" s="17" t="s">
        <v>277</v>
      </c>
      <c r="H350" s="17">
        <v>3107756738</v>
      </c>
      <c r="I350" s="17" t="s">
        <v>278</v>
      </c>
      <c r="J350" s="17" t="s">
        <v>59</v>
      </c>
      <c r="K350" s="17" t="s">
        <v>97</v>
      </c>
      <c r="L350" s="17" t="s">
        <v>85</v>
      </c>
      <c r="M350" s="17" t="s">
        <v>86</v>
      </c>
      <c r="N350" s="17" t="s">
        <v>572</v>
      </c>
      <c r="O350" s="17">
        <v>20200826</v>
      </c>
      <c r="P350" s="17">
        <v>20201023</v>
      </c>
      <c r="Q350" s="17">
        <v>3410</v>
      </c>
      <c r="R350" s="17">
        <v>28248342</v>
      </c>
      <c r="S350" s="17" t="s">
        <v>76</v>
      </c>
      <c r="T350" s="17" t="s">
        <v>63</v>
      </c>
      <c r="U350" s="17" t="s">
        <v>88</v>
      </c>
      <c r="V350" s="17">
        <f t="shared" si="94"/>
        <v>630</v>
      </c>
      <c r="W350" s="17">
        <v>630000</v>
      </c>
      <c r="X350" s="17" t="s">
        <v>64</v>
      </c>
      <c r="Y350" s="17" t="s">
        <v>569</v>
      </c>
      <c r="Z350" s="17">
        <v>20200826</v>
      </c>
      <c r="AA350" s="17" t="s">
        <v>101</v>
      </c>
      <c r="AB350" s="17">
        <v>1</v>
      </c>
      <c r="AC350" s="17" t="str">
        <f>IFERROR(VLOOKUP(A350,[1]Cruces!AJ:AK,2,0),VLOOKUP(CONCATENATE(X350,AA350),[1]Cruces!G:H,2,0))</f>
        <v>Solicitud de Obra</v>
      </c>
      <c r="AD350" s="17">
        <f t="shared" si="80"/>
        <v>26</v>
      </c>
      <c r="AE350" s="17">
        <f t="shared" si="81"/>
        <v>8</v>
      </c>
      <c r="AF350" s="17">
        <f t="shared" si="82"/>
        <v>2020</v>
      </c>
      <c r="AG350" s="17" t="str">
        <f>IFERROR(VLOOKUP(MID(A350,2,4)*1,[1]Cruces!K:L,2,0),"Verificar")</f>
        <v>Magdalena</v>
      </c>
      <c r="AH350" s="17">
        <f t="shared" ca="1" si="83"/>
        <v>91</v>
      </c>
      <c r="AI350" s="17" t="str">
        <f>IFERROR(VLOOKUP(U350,[1]Cruces!$O$1:$P$6,2,0),"Sin Orden")</f>
        <v>Resuelta</v>
      </c>
      <c r="AJ350" s="17">
        <f t="shared" si="84"/>
        <v>26</v>
      </c>
      <c r="AK350" s="17">
        <f t="shared" si="85"/>
        <v>8</v>
      </c>
      <c r="AL350" s="17">
        <f t="shared" si="86"/>
        <v>2020</v>
      </c>
      <c r="AM350" s="17">
        <f t="shared" ca="1" si="87"/>
        <v>91</v>
      </c>
      <c r="AN350" s="18" t="str">
        <f>IFERROR(VLOOKUP(R350*1,'[1]Ordenes de Servicio'!G:K,5,0),"No Cruza")</f>
        <v>No Cruza</v>
      </c>
      <c r="AO350" s="17">
        <f t="shared" ca="1" si="88"/>
        <v>0</v>
      </c>
      <c r="AP350" s="17">
        <f t="shared" si="89"/>
        <v>23</v>
      </c>
      <c r="AQ350" s="17">
        <f t="shared" si="90"/>
        <v>10</v>
      </c>
      <c r="AR350" s="17">
        <f t="shared" si="91"/>
        <v>2020</v>
      </c>
      <c r="AS350" s="17">
        <f t="shared" ca="1" si="92"/>
        <v>33</v>
      </c>
      <c r="AT350" s="17" t="str">
        <f t="shared" ca="1" si="95"/>
        <v>No</v>
      </c>
      <c r="AU350" s="17">
        <f t="shared" si="93"/>
        <v>58</v>
      </c>
      <c r="AV350" s="17" t="str">
        <f>+VLOOKUP(B350,[1]Cruces!S:T,2,0)</f>
        <v>1. Solicitud</v>
      </c>
    </row>
    <row r="351" spans="1:48" hidden="1" x14ac:dyDescent="0.25">
      <c r="A351" s="17" t="s">
        <v>833</v>
      </c>
      <c r="B351" s="17" t="s">
        <v>54</v>
      </c>
      <c r="C351" s="17">
        <v>0</v>
      </c>
      <c r="D351" s="17">
        <v>0</v>
      </c>
      <c r="E351" s="17" t="s">
        <v>55</v>
      </c>
      <c r="F351" s="17" t="s">
        <v>107</v>
      </c>
      <c r="G351" s="17" t="s">
        <v>834</v>
      </c>
      <c r="H351" s="17">
        <v>0</v>
      </c>
      <c r="I351" s="17" t="s">
        <v>71</v>
      </c>
      <c r="J351" s="17" t="s">
        <v>59</v>
      </c>
      <c r="K351" s="17" t="s">
        <v>835</v>
      </c>
      <c r="L351" s="17" t="s">
        <v>145</v>
      </c>
      <c r="M351" s="17" t="s">
        <v>146</v>
      </c>
      <c r="N351" s="17" t="s">
        <v>62</v>
      </c>
      <c r="O351" s="17">
        <v>20190327</v>
      </c>
      <c r="P351" s="17">
        <v>20190402</v>
      </c>
      <c r="Q351" s="17">
        <v>1210</v>
      </c>
      <c r="R351" s="17">
        <v>26147777</v>
      </c>
      <c r="S351" s="17" t="s">
        <v>100</v>
      </c>
      <c r="T351" s="17" t="s">
        <v>63</v>
      </c>
      <c r="U351" s="17" t="s">
        <v>91</v>
      </c>
      <c r="V351" s="17">
        <f t="shared" si="94"/>
        <v>350</v>
      </c>
      <c r="W351" s="17">
        <v>350000</v>
      </c>
      <c r="X351" s="17" t="s">
        <v>64</v>
      </c>
      <c r="Y351" s="17" t="s">
        <v>65</v>
      </c>
      <c r="Z351" s="17">
        <v>20190402</v>
      </c>
      <c r="AA351" s="17" t="s">
        <v>101</v>
      </c>
      <c r="AB351" s="17">
        <v>1</v>
      </c>
      <c r="AC351" s="17" t="str">
        <f>IFERROR(VLOOKUP(A351,[1]Cruces!AJ:AK,2,0),VLOOKUP(CONCATENATE(X351,AA351),[1]Cruces!G:H,2,0))</f>
        <v>Solicitud de Obra</v>
      </c>
      <c r="AD351" s="17">
        <f t="shared" ref="AD351:AD410" si="96">MID(O351,7,2)*1</f>
        <v>27</v>
      </c>
      <c r="AE351" s="17">
        <f t="shared" ref="AE351:AE410" si="97">MID(O351,5,2)*1</f>
        <v>3</v>
      </c>
      <c r="AF351" s="17">
        <f t="shared" ref="AF351:AF410" si="98">MID(O351,1,4)*1</f>
        <v>2019</v>
      </c>
      <c r="AG351" s="17" t="str">
        <f>IFERROR(VLOOKUP(MID(A351,2,4)*1,[1]Cruces!K:L,2,0),"Verificar")</f>
        <v>Atlántico Sur</v>
      </c>
      <c r="AH351" s="17">
        <f t="shared" ref="AH351:AH410" ca="1" si="99">TODAY()-DATE(AF351,AE351,AD351)</f>
        <v>609</v>
      </c>
      <c r="AI351" s="17" t="str">
        <f>IFERROR(VLOOKUP(U351,[1]Cruces!$O$1:$P$6,2,0),"Sin Orden")</f>
        <v>Resuelta</v>
      </c>
      <c r="AJ351" s="17">
        <f t="shared" ref="AJ351:AJ410" si="100">MID(Z351,7,2)*1</f>
        <v>2</v>
      </c>
      <c r="AK351" s="17">
        <f t="shared" ref="AK351:AK410" si="101">MID(Z351,5,2)*1</f>
        <v>4</v>
      </c>
      <c r="AL351" s="17">
        <f t="shared" ref="AL351:AL410" si="102">MID(Z351,1,4)*1</f>
        <v>2019</v>
      </c>
      <c r="AM351" s="17">
        <f t="shared" ref="AM351:AM410" ca="1" si="103">+TODAY()-DATE(AL351,AK351,AJ351)</f>
        <v>603</v>
      </c>
      <c r="AN351" s="18" t="str">
        <f>IFERROR(VLOOKUP(R351*1,'[1]Ordenes de Servicio'!G:K,5,0),"No Cruza")</f>
        <v>No Cruza</v>
      </c>
      <c r="AO351" s="17">
        <f t="shared" ref="AO351:AO410" ca="1" si="104">+IF(AI351="Resuelta",DATE(AL351,AK351,AJ351)-DATE(AF351,AE351,AD351),TODAY()-DATE(AL351,AK351,AJ351))</f>
        <v>6</v>
      </c>
      <c r="AP351" s="17">
        <f t="shared" ref="AP351:AP410" si="105">MID(P351,7,2)*1</f>
        <v>2</v>
      </c>
      <c r="AQ351" s="17">
        <f t="shared" ref="AQ351:AQ410" si="106">MID(P351,5,2)*1</f>
        <v>4</v>
      </c>
      <c r="AR351" s="17">
        <f t="shared" ref="AR351:AR410" si="107">MID(P351,1,4)*1</f>
        <v>2019</v>
      </c>
      <c r="AS351" s="17">
        <f t="shared" ref="AS351:AS410" ca="1" si="108">+TODAY()-DATE(AR351,AQ351,AP351)</f>
        <v>603</v>
      </c>
      <c r="AT351" s="17" t="str">
        <f t="shared" ca="1" si="95"/>
        <v>Si</v>
      </c>
      <c r="AU351" s="17">
        <f t="shared" ref="AU351:AU410" si="109">IF(DATE(AL351,AK351,AJ351)-DATE(AR351,AQ351,AP351)&lt;0,DATE(AR351,AQ351,AP351)-DATE(AL351,AK351,AJ351),DATE(AL351,AK351,AJ351)-DATE(AR351,AQ351,AP351))</f>
        <v>0</v>
      </c>
      <c r="AV351" s="17" t="str">
        <f>+VLOOKUP(B351,[1]Cruces!S:T,2,0)</f>
        <v>4. Presupuesto de Obra</v>
      </c>
    </row>
    <row r="352" spans="1:48" hidden="1" x14ac:dyDescent="0.25">
      <c r="A352" s="17" t="s">
        <v>836</v>
      </c>
      <c r="B352" s="17" t="s">
        <v>68</v>
      </c>
      <c r="C352" s="17">
        <v>0</v>
      </c>
      <c r="D352" s="17">
        <v>0</v>
      </c>
      <c r="E352" s="17" t="s">
        <v>55</v>
      </c>
      <c r="F352" s="17" t="s">
        <v>56</v>
      </c>
      <c r="G352" s="17" t="s">
        <v>837</v>
      </c>
      <c r="H352" s="17">
        <v>0</v>
      </c>
      <c r="I352" s="17" t="s">
        <v>357</v>
      </c>
      <c r="J352" s="17" t="s">
        <v>59</v>
      </c>
      <c r="K352" s="17" t="s">
        <v>838</v>
      </c>
      <c r="L352" s="17" t="s">
        <v>117</v>
      </c>
      <c r="M352" s="17" t="s">
        <v>118</v>
      </c>
      <c r="N352" s="17" t="s">
        <v>75</v>
      </c>
      <c r="O352" s="17">
        <v>20190723</v>
      </c>
      <c r="P352" s="17">
        <v>20190909</v>
      </c>
      <c r="Q352" s="17">
        <v>9510</v>
      </c>
      <c r="R352" s="17">
        <v>26542804</v>
      </c>
      <c r="S352" s="17" t="s">
        <v>100</v>
      </c>
      <c r="T352" s="17" t="s">
        <v>63</v>
      </c>
      <c r="U352" s="17" t="s">
        <v>91</v>
      </c>
      <c r="V352" s="17">
        <f t="shared" ref="V352:V411" si="110">+W352/1000</f>
        <v>15</v>
      </c>
      <c r="W352" s="17">
        <v>15000</v>
      </c>
      <c r="X352" s="17" t="s">
        <v>64</v>
      </c>
      <c r="Y352" s="17" t="s">
        <v>136</v>
      </c>
      <c r="Z352" s="17">
        <v>20190911</v>
      </c>
      <c r="AA352" s="17" t="s">
        <v>78</v>
      </c>
      <c r="AB352" s="17">
        <v>1</v>
      </c>
      <c r="AC352" s="17" t="str">
        <f>IFERROR(VLOOKUP(A352,[1]Cruces!AJ:AK,2,0),VLOOKUP(CONCATENATE(X352,AA352),[1]Cruces!G:H,2,0))</f>
        <v>Solicitud de Obra</v>
      </c>
      <c r="AD352" s="17">
        <f t="shared" si="96"/>
        <v>23</v>
      </c>
      <c r="AE352" s="17">
        <f t="shared" si="97"/>
        <v>7</v>
      </c>
      <c r="AF352" s="17">
        <f t="shared" si="98"/>
        <v>2019</v>
      </c>
      <c r="AG352" s="17" t="str">
        <f>IFERROR(VLOOKUP(MID(A352,2,4)*1,[1]Cruces!K:L,2,0),"Verificar")</f>
        <v>Atlántico Norte</v>
      </c>
      <c r="AH352" s="17">
        <f t="shared" ca="1" si="99"/>
        <v>491</v>
      </c>
      <c r="AI352" s="17" t="str">
        <f>IFERROR(VLOOKUP(U352,[1]Cruces!$O$1:$P$6,2,0),"Sin Orden")</f>
        <v>Resuelta</v>
      </c>
      <c r="AJ352" s="17">
        <f t="shared" si="100"/>
        <v>11</v>
      </c>
      <c r="AK352" s="17">
        <f t="shared" si="101"/>
        <v>9</v>
      </c>
      <c r="AL352" s="17">
        <f t="shared" si="102"/>
        <v>2019</v>
      </c>
      <c r="AM352" s="17">
        <f t="shared" ca="1" si="103"/>
        <v>441</v>
      </c>
      <c r="AN352" s="18" t="str">
        <f>IFERROR(VLOOKUP(R352*1,'[1]Ordenes de Servicio'!G:K,5,0),"No Cruza")</f>
        <v>No Cruza</v>
      </c>
      <c r="AO352" s="17">
        <f t="shared" ca="1" si="104"/>
        <v>50</v>
      </c>
      <c r="AP352" s="17">
        <f t="shared" si="105"/>
        <v>9</v>
      </c>
      <c r="AQ352" s="17">
        <f t="shared" si="106"/>
        <v>9</v>
      </c>
      <c r="AR352" s="17">
        <f t="shared" si="107"/>
        <v>2019</v>
      </c>
      <c r="AS352" s="17">
        <f t="shared" ca="1" si="108"/>
        <v>443</v>
      </c>
      <c r="AT352" s="17" t="str">
        <f t="shared" ref="AT352:AT411" ca="1" si="111">IF(AS352&gt;359,"Si","No")</f>
        <v>Si</v>
      </c>
      <c r="AU352" s="17">
        <f t="shared" si="109"/>
        <v>2</v>
      </c>
      <c r="AV352" s="17" t="str">
        <f>+VLOOKUP(B352,[1]Cruces!S:T,2,0)</f>
        <v>5. Consultoría / Adjudicación</v>
      </c>
    </row>
    <row r="353" spans="1:48" hidden="1" x14ac:dyDescent="0.25">
      <c r="A353" s="17" t="s">
        <v>839</v>
      </c>
      <c r="B353" s="17" t="s">
        <v>54</v>
      </c>
      <c r="C353" s="17">
        <v>0</v>
      </c>
      <c r="D353" s="17">
        <v>0</v>
      </c>
      <c r="E353" s="17" t="s">
        <v>55</v>
      </c>
      <c r="F353" s="17" t="s">
        <v>56</v>
      </c>
      <c r="G353" s="17" t="s">
        <v>840</v>
      </c>
      <c r="H353" s="17">
        <v>3003323027</v>
      </c>
      <c r="I353" s="17" t="s">
        <v>71</v>
      </c>
      <c r="J353" s="17" t="s">
        <v>59</v>
      </c>
      <c r="K353" s="17" t="s">
        <v>841</v>
      </c>
      <c r="L353" s="17" t="s">
        <v>842</v>
      </c>
      <c r="M353" s="17" t="s">
        <v>55</v>
      </c>
      <c r="N353" s="17" t="s">
        <v>62</v>
      </c>
      <c r="O353" s="17">
        <v>20200306</v>
      </c>
      <c r="P353" s="17">
        <v>20200313</v>
      </c>
      <c r="Q353" s="17">
        <v>1120</v>
      </c>
      <c r="R353" s="17">
        <v>27247798</v>
      </c>
      <c r="S353" s="17" t="s">
        <v>100</v>
      </c>
      <c r="T353" s="17" t="s">
        <v>63</v>
      </c>
      <c r="U353" s="17" t="s">
        <v>91</v>
      </c>
      <c r="V353" s="17">
        <f t="shared" si="110"/>
        <v>112.5</v>
      </c>
      <c r="W353" s="17">
        <v>112500</v>
      </c>
      <c r="X353" s="17" t="s">
        <v>64</v>
      </c>
      <c r="Y353" s="17" t="s">
        <v>65</v>
      </c>
      <c r="Z353" s="17">
        <v>20200313</v>
      </c>
      <c r="AA353" s="17" t="s">
        <v>101</v>
      </c>
      <c r="AB353" s="17">
        <v>1</v>
      </c>
      <c r="AC353" s="17" t="str">
        <f>IFERROR(VLOOKUP(A353,[1]Cruces!AJ:AK,2,0),VLOOKUP(CONCATENATE(X353,AA353),[1]Cruces!G:H,2,0))</f>
        <v>Solicitud de Obra</v>
      </c>
      <c r="AD353" s="17">
        <f t="shared" si="96"/>
        <v>6</v>
      </c>
      <c r="AE353" s="17">
        <f t="shared" si="97"/>
        <v>3</v>
      </c>
      <c r="AF353" s="17">
        <f t="shared" si="98"/>
        <v>2020</v>
      </c>
      <c r="AG353" s="17" t="str">
        <f>IFERROR(VLOOKUP(MID(A353,2,4)*1,[1]Cruces!K:L,2,0),"Verificar")</f>
        <v>Atlántico Norte</v>
      </c>
      <c r="AH353" s="17">
        <f t="shared" ca="1" si="99"/>
        <v>264</v>
      </c>
      <c r="AI353" s="17" t="str">
        <f>IFERROR(VLOOKUP(U353,[1]Cruces!$O$1:$P$6,2,0),"Sin Orden")</f>
        <v>Resuelta</v>
      </c>
      <c r="AJ353" s="17">
        <f t="shared" si="100"/>
        <v>13</v>
      </c>
      <c r="AK353" s="17">
        <f t="shared" si="101"/>
        <v>3</v>
      </c>
      <c r="AL353" s="17">
        <f t="shared" si="102"/>
        <v>2020</v>
      </c>
      <c r="AM353" s="17">
        <f t="shared" ca="1" si="103"/>
        <v>257</v>
      </c>
      <c r="AN353" s="18" t="str">
        <f>IFERROR(VLOOKUP(R353*1,'[1]Ordenes de Servicio'!G:K,5,0),"No Cruza")</f>
        <v>No Cruza</v>
      </c>
      <c r="AO353" s="17">
        <f t="shared" ca="1" si="104"/>
        <v>7</v>
      </c>
      <c r="AP353" s="17">
        <f t="shared" si="105"/>
        <v>13</v>
      </c>
      <c r="AQ353" s="17">
        <f t="shared" si="106"/>
        <v>3</v>
      </c>
      <c r="AR353" s="17">
        <f t="shared" si="107"/>
        <v>2020</v>
      </c>
      <c r="AS353" s="17">
        <f t="shared" ca="1" si="108"/>
        <v>257</v>
      </c>
      <c r="AT353" s="17" t="str">
        <f t="shared" ca="1" si="111"/>
        <v>No</v>
      </c>
      <c r="AU353" s="17">
        <f t="shared" si="109"/>
        <v>0</v>
      </c>
      <c r="AV353" s="17" t="str">
        <f>+VLOOKUP(B353,[1]Cruces!S:T,2,0)</f>
        <v>4. Presupuesto de Obra</v>
      </c>
    </row>
    <row r="354" spans="1:48" hidden="1" x14ac:dyDescent="0.25">
      <c r="A354" s="17" t="s">
        <v>843</v>
      </c>
      <c r="B354" s="17" t="s">
        <v>54</v>
      </c>
      <c r="C354" s="17">
        <v>1144948</v>
      </c>
      <c r="D354" s="17">
        <v>10053648</v>
      </c>
      <c r="E354" s="17" t="s">
        <v>93</v>
      </c>
      <c r="F354" s="17" t="s">
        <v>81</v>
      </c>
      <c r="G354" s="17" t="s">
        <v>844</v>
      </c>
      <c r="H354" s="17">
        <v>3005069937</v>
      </c>
      <c r="I354" s="17" t="s">
        <v>71</v>
      </c>
      <c r="J354" s="17" t="s">
        <v>845</v>
      </c>
      <c r="K354" s="17" t="s">
        <v>846</v>
      </c>
      <c r="L354" s="17" t="s">
        <v>85</v>
      </c>
      <c r="M354" s="17" t="s">
        <v>86</v>
      </c>
      <c r="N354" s="17" t="s">
        <v>62</v>
      </c>
      <c r="O354" s="17">
        <v>20191219</v>
      </c>
      <c r="P354" s="17">
        <v>20191226</v>
      </c>
      <c r="Q354" s="17">
        <v>3410</v>
      </c>
      <c r="R354" s="17">
        <v>27034204</v>
      </c>
      <c r="S354" s="17" t="s">
        <v>100</v>
      </c>
      <c r="T354" s="17" t="s">
        <v>63</v>
      </c>
      <c r="U354" s="17" t="s">
        <v>91</v>
      </c>
      <c r="V354" s="17">
        <f t="shared" si="110"/>
        <v>30</v>
      </c>
      <c r="W354" s="17">
        <v>30000</v>
      </c>
      <c r="X354" s="17" t="s">
        <v>89</v>
      </c>
      <c r="Y354" s="17" t="s">
        <v>65</v>
      </c>
      <c r="Z354" s="17">
        <v>20191226</v>
      </c>
      <c r="AA354" s="17" t="s">
        <v>78</v>
      </c>
      <c r="AB354" s="17">
        <v>1</v>
      </c>
      <c r="AC354" s="17" t="str">
        <f>IFERROR(VLOOKUP(A354,[1]Cruces!AJ:AK,2,0),VLOOKUP(CONCATENATE(X354,AA354),[1]Cruces!G:H,2,0))</f>
        <v>Solicitud de Obra</v>
      </c>
      <c r="AD354" s="17">
        <f t="shared" si="96"/>
        <v>19</v>
      </c>
      <c r="AE354" s="17">
        <f t="shared" si="97"/>
        <v>12</v>
      </c>
      <c r="AF354" s="17">
        <f t="shared" si="98"/>
        <v>2019</v>
      </c>
      <c r="AG354" s="17" t="str">
        <f>IFERROR(VLOOKUP(MID(A354,2,4)*1,[1]Cruces!K:L,2,0),"Verificar")</f>
        <v>Magdalena</v>
      </c>
      <c r="AH354" s="17">
        <f t="shared" ca="1" si="99"/>
        <v>342</v>
      </c>
      <c r="AI354" s="17" t="str">
        <f>IFERROR(VLOOKUP(U354,[1]Cruces!$O$1:$P$6,2,0),"Sin Orden")</f>
        <v>Resuelta</v>
      </c>
      <c r="AJ354" s="17">
        <f t="shared" si="100"/>
        <v>26</v>
      </c>
      <c r="AK354" s="17">
        <f t="shared" si="101"/>
        <v>12</v>
      </c>
      <c r="AL354" s="17">
        <f t="shared" si="102"/>
        <v>2019</v>
      </c>
      <c r="AM354" s="17">
        <f t="shared" ca="1" si="103"/>
        <v>335</v>
      </c>
      <c r="AN354" s="18" t="str">
        <f>IFERROR(VLOOKUP(R354*1,'[1]Ordenes de Servicio'!G:K,5,0),"No Cruza")</f>
        <v>No Cruza</v>
      </c>
      <c r="AO354" s="17">
        <f t="shared" ca="1" si="104"/>
        <v>7</v>
      </c>
      <c r="AP354" s="17">
        <f t="shared" si="105"/>
        <v>26</v>
      </c>
      <c r="AQ354" s="17">
        <f t="shared" si="106"/>
        <v>12</v>
      </c>
      <c r="AR354" s="17">
        <f t="shared" si="107"/>
        <v>2019</v>
      </c>
      <c r="AS354" s="17">
        <f t="shared" ca="1" si="108"/>
        <v>335</v>
      </c>
      <c r="AT354" s="17" t="str">
        <f t="shared" ca="1" si="111"/>
        <v>No</v>
      </c>
      <c r="AU354" s="17">
        <f t="shared" si="109"/>
        <v>0</v>
      </c>
      <c r="AV354" s="17" t="str">
        <f>+VLOOKUP(B354,[1]Cruces!S:T,2,0)</f>
        <v>4. Presupuesto de Obra</v>
      </c>
    </row>
    <row r="355" spans="1:48" hidden="1" x14ac:dyDescent="0.25">
      <c r="A355" s="17" t="s">
        <v>847</v>
      </c>
      <c r="B355" s="17" t="s">
        <v>68</v>
      </c>
      <c r="C355" s="17">
        <v>0</v>
      </c>
      <c r="D355" s="17">
        <v>0</v>
      </c>
      <c r="E355" s="17" t="s">
        <v>55</v>
      </c>
      <c r="F355" s="17" t="s">
        <v>107</v>
      </c>
      <c r="G355" s="17" t="s">
        <v>848</v>
      </c>
      <c r="H355" s="17">
        <v>0</v>
      </c>
      <c r="I355" s="17" t="s">
        <v>83</v>
      </c>
      <c r="J355" s="17" t="s">
        <v>59</v>
      </c>
      <c r="K355" s="17" t="s">
        <v>849</v>
      </c>
      <c r="L355" s="17" t="s">
        <v>117</v>
      </c>
      <c r="M355" s="17" t="s">
        <v>118</v>
      </c>
      <c r="N355" s="17" t="s">
        <v>75</v>
      </c>
      <c r="O355" s="17">
        <v>20200108</v>
      </c>
      <c r="P355" s="17">
        <v>20200515</v>
      </c>
      <c r="Q355" s="17">
        <v>1170</v>
      </c>
      <c r="R355" s="17">
        <v>28112418</v>
      </c>
      <c r="S355" s="17" t="s">
        <v>76</v>
      </c>
      <c r="T355" s="17" t="s">
        <v>63</v>
      </c>
      <c r="U355" s="17" t="s">
        <v>77</v>
      </c>
      <c r="V355" s="17">
        <f t="shared" si="110"/>
        <v>225</v>
      </c>
      <c r="W355" s="17">
        <v>225000</v>
      </c>
      <c r="X355" s="17" t="s">
        <v>64</v>
      </c>
      <c r="Y355" s="17" t="s">
        <v>150</v>
      </c>
      <c r="Z355" s="17">
        <v>20200908</v>
      </c>
      <c r="AA355" s="17" t="s">
        <v>101</v>
      </c>
      <c r="AB355" s="17">
        <v>1</v>
      </c>
      <c r="AC355" s="17" t="str">
        <f>IFERROR(VLOOKUP(A355,[1]Cruces!AJ:AK,2,0),VLOOKUP(CONCATENATE(X355,AA355),[1]Cruces!G:H,2,0))</f>
        <v>Solicitud de Obra</v>
      </c>
      <c r="AD355" s="17">
        <f t="shared" si="96"/>
        <v>8</v>
      </c>
      <c r="AE355" s="17">
        <f t="shared" si="97"/>
        <v>1</v>
      </c>
      <c r="AF355" s="17">
        <f t="shared" si="98"/>
        <v>2020</v>
      </c>
      <c r="AG355" s="17" t="str">
        <f>IFERROR(VLOOKUP(MID(A355,2,4)*1,[1]Cruces!K:L,2,0),"Verificar")</f>
        <v>Atlántico Norte</v>
      </c>
      <c r="AH355" s="17">
        <f t="shared" ca="1" si="99"/>
        <v>322</v>
      </c>
      <c r="AI355" s="17" t="str">
        <f>IFERROR(VLOOKUP(U355,[1]Cruces!$O$1:$P$6,2,0),"Sin Orden")</f>
        <v>Pendiente</v>
      </c>
      <c r="AJ355" s="17">
        <f t="shared" si="100"/>
        <v>8</v>
      </c>
      <c r="AK355" s="17">
        <f t="shared" si="101"/>
        <v>9</v>
      </c>
      <c r="AL355" s="17">
        <f t="shared" si="102"/>
        <v>2020</v>
      </c>
      <c r="AM355" s="17">
        <f t="shared" ca="1" si="103"/>
        <v>78</v>
      </c>
      <c r="AN355" s="18">
        <f>IFERROR(VLOOKUP(R355*1,'[1]Ordenes de Servicio'!G:K,5,0),"No Cruza")</f>
        <v>44082</v>
      </c>
      <c r="AO355" s="17">
        <f t="shared" ca="1" si="104"/>
        <v>78</v>
      </c>
      <c r="AP355" s="17">
        <f t="shared" si="105"/>
        <v>15</v>
      </c>
      <c r="AQ355" s="17">
        <f t="shared" si="106"/>
        <v>5</v>
      </c>
      <c r="AR355" s="17">
        <f t="shared" si="107"/>
        <v>2020</v>
      </c>
      <c r="AS355" s="17">
        <f t="shared" ca="1" si="108"/>
        <v>194</v>
      </c>
      <c r="AT355" s="17" t="str">
        <f t="shared" ca="1" si="111"/>
        <v>No</v>
      </c>
      <c r="AU355" s="17">
        <f t="shared" si="109"/>
        <v>116</v>
      </c>
      <c r="AV355" s="17" t="str">
        <f>+VLOOKUP(B355,[1]Cruces!S:T,2,0)</f>
        <v>5. Consultoría / Adjudicación</v>
      </c>
    </row>
    <row r="356" spans="1:48" hidden="1" x14ac:dyDescent="0.25">
      <c r="A356" s="17" t="s">
        <v>7472</v>
      </c>
      <c r="B356" s="17" t="s">
        <v>1943</v>
      </c>
      <c r="C356" s="17">
        <v>0</v>
      </c>
      <c r="D356" s="17">
        <v>0</v>
      </c>
      <c r="E356" s="17" t="s">
        <v>55</v>
      </c>
      <c r="F356" s="17" t="s">
        <v>232</v>
      </c>
      <c r="G356" s="17" t="s">
        <v>7473</v>
      </c>
      <c r="H356" s="17">
        <v>0</v>
      </c>
      <c r="I356" s="17" t="s">
        <v>71</v>
      </c>
      <c r="J356" s="17" t="s">
        <v>59</v>
      </c>
      <c r="K356" s="17" t="s">
        <v>7474</v>
      </c>
      <c r="L356" s="17" t="s">
        <v>7475</v>
      </c>
      <c r="M356" s="17" t="s">
        <v>7476</v>
      </c>
      <c r="N356" s="17" t="s">
        <v>1946</v>
      </c>
      <c r="O356" s="17">
        <v>20201030</v>
      </c>
      <c r="P356" s="17">
        <v>20201030</v>
      </c>
      <c r="Q356" s="17">
        <v>7541</v>
      </c>
      <c r="R356" s="17">
        <v>28260778</v>
      </c>
      <c r="S356" s="17" t="s">
        <v>6601</v>
      </c>
      <c r="T356" s="17" t="s">
        <v>63</v>
      </c>
      <c r="U356" s="17" t="s">
        <v>77</v>
      </c>
      <c r="V356" s="17">
        <f t="shared" si="110"/>
        <v>3</v>
      </c>
      <c r="W356" s="17">
        <v>3000</v>
      </c>
      <c r="X356" s="17" t="s">
        <v>7065</v>
      </c>
      <c r="Y356" s="17" t="s">
        <v>1943</v>
      </c>
      <c r="Z356" s="17">
        <v>20201030</v>
      </c>
      <c r="AA356" s="17" t="s">
        <v>1947</v>
      </c>
      <c r="AB356" s="17">
        <v>1</v>
      </c>
      <c r="AC356" s="17" t="str">
        <f>IFERROR(VLOOKUP(A356,[1]Cruces!AJ:AK,2,0),VLOOKUP(CONCATENATE(X356,AA356),[1]Cruces!G:H,2,0))</f>
        <v>Solicitud por BT</v>
      </c>
      <c r="AD356" s="17">
        <f t="shared" si="96"/>
        <v>30</v>
      </c>
      <c r="AE356" s="17">
        <f t="shared" si="97"/>
        <v>10</v>
      </c>
      <c r="AF356" s="17">
        <f t="shared" si="98"/>
        <v>2020</v>
      </c>
      <c r="AG356" s="17" t="str">
        <f>IFERROR(VLOOKUP(MID(A356,2,4)*1,[1]Cruces!K:L,2,0),"Verificar")</f>
        <v>Atlántico Sur</v>
      </c>
      <c r="AH356" s="17">
        <f t="shared" ca="1" si="99"/>
        <v>26</v>
      </c>
      <c r="AI356" s="17" t="str">
        <f>IFERROR(VLOOKUP(U356,[1]Cruces!$O$1:$P$6,2,0),"Sin Orden")</f>
        <v>Pendiente</v>
      </c>
      <c r="AJ356" s="17">
        <f t="shared" si="100"/>
        <v>30</v>
      </c>
      <c r="AK356" s="17">
        <f t="shared" si="101"/>
        <v>10</v>
      </c>
      <c r="AL356" s="17">
        <f t="shared" si="102"/>
        <v>2020</v>
      </c>
      <c r="AM356" s="17">
        <f t="shared" ca="1" si="103"/>
        <v>26</v>
      </c>
      <c r="AN356" s="18" t="str">
        <f>IFERROR(VLOOKUP(R356*1,'[1]Ordenes de Servicio'!G:K,5,0),"No Cruza")</f>
        <v>No Cruza</v>
      </c>
      <c r="AO356" s="17">
        <f t="shared" ca="1" si="104"/>
        <v>26</v>
      </c>
      <c r="AP356" s="17">
        <f t="shared" si="105"/>
        <v>30</v>
      </c>
      <c r="AQ356" s="17">
        <f t="shared" si="106"/>
        <v>10</v>
      </c>
      <c r="AR356" s="17">
        <f t="shared" si="107"/>
        <v>2020</v>
      </c>
      <c r="AS356" s="17">
        <f t="shared" ca="1" si="108"/>
        <v>26</v>
      </c>
      <c r="AT356" s="17" t="str">
        <f t="shared" ca="1" si="111"/>
        <v>No</v>
      </c>
      <c r="AU356" s="17">
        <f t="shared" si="109"/>
        <v>0</v>
      </c>
      <c r="AV356" s="17" t="str">
        <f>+VLOOKUP(B356,[1]Cruces!S:T,2,0)</f>
        <v>7. Ejecución en Campo OS BT</v>
      </c>
    </row>
    <row r="357" spans="1:48" hidden="1" x14ac:dyDescent="0.25">
      <c r="A357" s="17" t="s">
        <v>7477</v>
      </c>
      <c r="B357" s="17" t="s">
        <v>6595</v>
      </c>
      <c r="C357" s="17">
        <v>6704600</v>
      </c>
      <c r="D357" s="17">
        <v>20244551</v>
      </c>
      <c r="E357" s="17" t="s">
        <v>93</v>
      </c>
      <c r="F357" s="17" t="s">
        <v>5366</v>
      </c>
      <c r="G357" s="17" t="s">
        <v>7478</v>
      </c>
      <c r="H357" s="17">
        <v>3234640905</v>
      </c>
      <c r="I357" s="17" t="s">
        <v>71</v>
      </c>
      <c r="J357" s="17" t="s">
        <v>7479</v>
      </c>
      <c r="K357" s="17" t="s">
        <v>97</v>
      </c>
      <c r="L357" s="17" t="s">
        <v>5368</v>
      </c>
      <c r="M357" s="17" t="s">
        <v>5369</v>
      </c>
      <c r="N357" s="17" t="s">
        <v>6600</v>
      </c>
      <c r="O357" s="17">
        <v>20201029</v>
      </c>
      <c r="P357" s="17">
        <v>20201109</v>
      </c>
      <c r="Q357" s="17">
        <v>1180</v>
      </c>
      <c r="R357" s="17">
        <v>28259906</v>
      </c>
      <c r="S357" s="17" t="s">
        <v>7072</v>
      </c>
      <c r="T357" s="17" t="s">
        <v>63</v>
      </c>
      <c r="U357" s="17" t="s">
        <v>91</v>
      </c>
      <c r="V357" s="17">
        <f t="shared" si="110"/>
        <v>3</v>
      </c>
      <c r="W357" s="17">
        <v>3000</v>
      </c>
      <c r="X357" s="17" t="s">
        <v>89</v>
      </c>
      <c r="Y357" s="17" t="s">
        <v>6595</v>
      </c>
      <c r="Z357" s="17">
        <v>20201109</v>
      </c>
      <c r="AA357" s="17" t="s">
        <v>1947</v>
      </c>
      <c r="AB357" s="17">
        <v>1</v>
      </c>
      <c r="AC357" s="17" t="str">
        <f>IFERROR(VLOOKUP(A357,[1]Cruces!AJ:AK,2,0),VLOOKUP(CONCATENATE(X357,AA357),[1]Cruces!G:H,2,0))</f>
        <v>Solicitud por BT</v>
      </c>
      <c r="AD357" s="17">
        <f t="shared" si="96"/>
        <v>29</v>
      </c>
      <c r="AE357" s="17">
        <f t="shared" si="97"/>
        <v>10</v>
      </c>
      <c r="AF357" s="17">
        <f t="shared" si="98"/>
        <v>2020</v>
      </c>
      <c r="AG357" s="17" t="str">
        <f>IFERROR(VLOOKUP(MID(A357,2,4)*1,[1]Cruces!K:L,2,0),"Verificar")</f>
        <v>Atlántico Norte</v>
      </c>
      <c r="AH357" s="17">
        <f t="shared" ca="1" si="99"/>
        <v>27</v>
      </c>
      <c r="AI357" s="17" t="str">
        <f>IFERROR(VLOOKUP(U357,[1]Cruces!$O$1:$P$6,2,0),"Sin Orden")</f>
        <v>Resuelta</v>
      </c>
      <c r="AJ357" s="17">
        <f t="shared" si="100"/>
        <v>9</v>
      </c>
      <c r="AK357" s="17">
        <f t="shared" si="101"/>
        <v>11</v>
      </c>
      <c r="AL357" s="17">
        <f t="shared" si="102"/>
        <v>2020</v>
      </c>
      <c r="AM357" s="17">
        <f t="shared" ca="1" si="103"/>
        <v>16</v>
      </c>
      <c r="AN357" s="18">
        <f>IFERROR(VLOOKUP(R357*1,'[1]Ordenes de Servicio'!G:K,5,0),"No Cruza")</f>
        <v>44133</v>
      </c>
      <c r="AO357" s="17">
        <f t="shared" ca="1" si="104"/>
        <v>11</v>
      </c>
      <c r="AP357" s="17">
        <f t="shared" si="105"/>
        <v>9</v>
      </c>
      <c r="AQ357" s="17">
        <f t="shared" si="106"/>
        <v>11</v>
      </c>
      <c r="AR357" s="17">
        <f t="shared" si="107"/>
        <v>2020</v>
      </c>
      <c r="AS357" s="17">
        <f t="shared" ca="1" si="108"/>
        <v>16</v>
      </c>
      <c r="AT357" s="17" t="str">
        <f t="shared" ca="1" si="111"/>
        <v>No</v>
      </c>
      <c r="AU357" s="17">
        <f t="shared" si="109"/>
        <v>0</v>
      </c>
      <c r="AV357" s="17" t="str">
        <f>+VLOOKUP(B357,[1]Cruces!S:T,2,0)</f>
        <v>7. Ejecución en Campo OS BT</v>
      </c>
    </row>
    <row r="358" spans="1:48" hidden="1" x14ac:dyDescent="0.25">
      <c r="A358" s="17" t="s">
        <v>850</v>
      </c>
      <c r="B358" s="17" t="s">
        <v>68</v>
      </c>
      <c r="C358" s="17">
        <v>0</v>
      </c>
      <c r="D358" s="17">
        <v>0</v>
      </c>
      <c r="E358" s="17" t="s">
        <v>55</v>
      </c>
      <c r="F358" s="17" t="s">
        <v>107</v>
      </c>
      <c r="G358" s="17" t="s">
        <v>851</v>
      </c>
      <c r="H358" s="17">
        <v>0</v>
      </c>
      <c r="I358" s="17" t="s">
        <v>71</v>
      </c>
      <c r="J358" s="17" t="s">
        <v>59</v>
      </c>
      <c r="K358" s="17" t="s">
        <v>852</v>
      </c>
      <c r="L358" s="17" t="s">
        <v>117</v>
      </c>
      <c r="M358" s="17" t="s">
        <v>118</v>
      </c>
      <c r="N358" s="17" t="s">
        <v>75</v>
      </c>
      <c r="O358" s="17">
        <v>20200514</v>
      </c>
      <c r="P358" s="17">
        <v>20200514</v>
      </c>
      <c r="Q358" s="17">
        <v>1110</v>
      </c>
      <c r="R358" s="17">
        <v>0</v>
      </c>
      <c r="S358" s="17"/>
      <c r="T358" s="17" t="s">
        <v>63</v>
      </c>
      <c r="U358" s="17"/>
      <c r="V358" s="17">
        <f t="shared" si="110"/>
        <v>75</v>
      </c>
      <c r="W358" s="17">
        <v>75000</v>
      </c>
      <c r="X358" s="17" t="s">
        <v>64</v>
      </c>
      <c r="Y358" s="17" t="s">
        <v>105</v>
      </c>
      <c r="Z358" s="17">
        <v>20200518</v>
      </c>
      <c r="AA358" s="17" t="s">
        <v>78</v>
      </c>
      <c r="AB358" s="17">
        <v>1</v>
      </c>
      <c r="AC358" s="17" t="str">
        <f>IFERROR(VLOOKUP(A358,[1]Cruces!AJ:AK,2,0),VLOOKUP(CONCATENATE(X358,AA358),[1]Cruces!G:H,2,0))</f>
        <v>Solicitud de Obra</v>
      </c>
      <c r="AD358" s="17">
        <f t="shared" si="96"/>
        <v>14</v>
      </c>
      <c r="AE358" s="17">
        <f t="shared" si="97"/>
        <v>5</v>
      </c>
      <c r="AF358" s="17">
        <f t="shared" si="98"/>
        <v>2020</v>
      </c>
      <c r="AG358" s="17" t="str">
        <f>IFERROR(VLOOKUP(MID(A358,2,4)*1,[1]Cruces!K:L,2,0),"Verificar")</f>
        <v>Atlántico Norte</v>
      </c>
      <c r="AH358" s="17">
        <f t="shared" ca="1" si="99"/>
        <v>195</v>
      </c>
      <c r="AI358" s="17" t="str">
        <f>IFERROR(VLOOKUP(U358,[1]Cruces!$O$1:$P$6,2,0),"Sin Orden")</f>
        <v>Sin Orden</v>
      </c>
      <c r="AJ358" s="17">
        <f t="shared" si="100"/>
        <v>18</v>
      </c>
      <c r="AK358" s="17">
        <f t="shared" si="101"/>
        <v>5</v>
      </c>
      <c r="AL358" s="17">
        <f t="shared" si="102"/>
        <v>2020</v>
      </c>
      <c r="AM358" s="17">
        <f t="shared" ca="1" si="103"/>
        <v>191</v>
      </c>
      <c r="AN358" s="18" t="str">
        <f>IFERROR(VLOOKUP(R358*1,'[1]Ordenes de Servicio'!G:K,5,0),"No Cruza")</f>
        <v>No Cruza</v>
      </c>
      <c r="AO358" s="17">
        <f t="shared" ca="1" si="104"/>
        <v>191</v>
      </c>
      <c r="AP358" s="17">
        <f t="shared" si="105"/>
        <v>14</v>
      </c>
      <c r="AQ358" s="17">
        <f t="shared" si="106"/>
        <v>5</v>
      </c>
      <c r="AR358" s="17">
        <f t="shared" si="107"/>
        <v>2020</v>
      </c>
      <c r="AS358" s="17">
        <f t="shared" ca="1" si="108"/>
        <v>195</v>
      </c>
      <c r="AT358" s="17" t="str">
        <f t="shared" ca="1" si="111"/>
        <v>No</v>
      </c>
      <c r="AU358" s="17">
        <f t="shared" si="109"/>
        <v>4</v>
      </c>
      <c r="AV358" s="17" t="str">
        <f>+VLOOKUP(B358,[1]Cruces!S:T,2,0)</f>
        <v>5. Consultoría / Adjudicación</v>
      </c>
    </row>
    <row r="359" spans="1:48" hidden="1" x14ac:dyDescent="0.25">
      <c r="A359" s="17" t="s">
        <v>853</v>
      </c>
      <c r="B359" s="17" t="s">
        <v>244</v>
      </c>
      <c r="C359" s="17">
        <v>2323746</v>
      </c>
      <c r="D359" s="17">
        <v>0</v>
      </c>
      <c r="E359" s="17" t="s">
        <v>55</v>
      </c>
      <c r="F359" s="17" t="s">
        <v>107</v>
      </c>
      <c r="G359" s="17" t="s">
        <v>854</v>
      </c>
      <c r="H359" s="17">
        <v>3008092563</v>
      </c>
      <c r="I359" s="17" t="s">
        <v>182</v>
      </c>
      <c r="J359" s="17" t="s">
        <v>59</v>
      </c>
      <c r="K359" s="17" t="s">
        <v>855</v>
      </c>
      <c r="L359" s="17" t="s">
        <v>246</v>
      </c>
      <c r="M359" s="17" t="s">
        <v>55</v>
      </c>
      <c r="N359" s="17" t="s">
        <v>247</v>
      </c>
      <c r="O359" s="17">
        <v>20130207</v>
      </c>
      <c r="P359" s="17">
        <v>20130415</v>
      </c>
      <c r="Q359" s="17">
        <v>1110</v>
      </c>
      <c r="R359" s="17">
        <v>19063084</v>
      </c>
      <c r="S359" s="17" t="s">
        <v>76</v>
      </c>
      <c r="T359" s="17" t="s">
        <v>63</v>
      </c>
      <c r="U359" s="17" t="s">
        <v>91</v>
      </c>
      <c r="V359" s="17">
        <f t="shared" si="110"/>
        <v>75</v>
      </c>
      <c r="W359" s="17">
        <v>75000</v>
      </c>
      <c r="X359" s="17" t="s">
        <v>89</v>
      </c>
      <c r="Y359" s="17" t="s">
        <v>248</v>
      </c>
      <c r="Z359" s="17">
        <v>20130415</v>
      </c>
      <c r="AA359" s="17" t="s">
        <v>78</v>
      </c>
      <c r="AB359" s="17">
        <v>1</v>
      </c>
      <c r="AC359" s="17" t="str">
        <f>IFERROR(VLOOKUP(A359,[1]Cruces!AJ:AK,2,0),VLOOKUP(CONCATENATE(X359,AA359),[1]Cruces!G:H,2,0))</f>
        <v>Solicitud de Obra</v>
      </c>
      <c r="AD359" s="17">
        <f t="shared" si="96"/>
        <v>7</v>
      </c>
      <c r="AE359" s="17">
        <f t="shared" si="97"/>
        <v>2</v>
      </c>
      <c r="AF359" s="17">
        <f t="shared" si="98"/>
        <v>2013</v>
      </c>
      <c r="AG359" s="17" t="str">
        <f>IFERROR(VLOOKUP(MID(A359,2,4)*1,[1]Cruces!K:L,2,0),"Verificar")</f>
        <v>Atlántico Norte</v>
      </c>
      <c r="AH359" s="17">
        <f t="shared" ca="1" si="99"/>
        <v>2848</v>
      </c>
      <c r="AI359" s="17" t="str">
        <f>IFERROR(VLOOKUP(U359,[1]Cruces!$O$1:$P$6,2,0),"Sin Orden")</f>
        <v>Resuelta</v>
      </c>
      <c r="AJ359" s="17">
        <f t="shared" si="100"/>
        <v>15</v>
      </c>
      <c r="AK359" s="17">
        <f t="shared" si="101"/>
        <v>4</v>
      </c>
      <c r="AL359" s="17">
        <f t="shared" si="102"/>
        <v>2013</v>
      </c>
      <c r="AM359" s="17">
        <f t="shared" ca="1" si="103"/>
        <v>2781</v>
      </c>
      <c r="AN359" s="18" t="str">
        <f>IFERROR(VLOOKUP(R359*1,'[1]Ordenes de Servicio'!G:K,5,0),"No Cruza")</f>
        <v>No Cruza</v>
      </c>
      <c r="AO359" s="17">
        <f t="shared" ca="1" si="104"/>
        <v>67</v>
      </c>
      <c r="AP359" s="17">
        <f t="shared" si="105"/>
        <v>15</v>
      </c>
      <c r="AQ359" s="17">
        <f t="shared" si="106"/>
        <v>4</v>
      </c>
      <c r="AR359" s="17">
        <f t="shared" si="107"/>
        <v>2013</v>
      </c>
      <c r="AS359" s="17">
        <f t="shared" ca="1" si="108"/>
        <v>2781</v>
      </c>
      <c r="AT359" s="17" t="str">
        <f t="shared" ca="1" si="111"/>
        <v>Si</v>
      </c>
      <c r="AU359" s="17">
        <f t="shared" si="109"/>
        <v>0</v>
      </c>
      <c r="AV359" s="17" t="str">
        <f>+VLOOKUP(B359,[1]Cruces!S:T,2,0)</f>
        <v>6. Ejecución y Seguimiento de Obra</v>
      </c>
    </row>
    <row r="360" spans="1:48" hidden="1" x14ac:dyDescent="0.25">
      <c r="A360" s="17" t="s">
        <v>856</v>
      </c>
      <c r="B360" s="17" t="s">
        <v>68</v>
      </c>
      <c r="C360" s="17">
        <v>0</v>
      </c>
      <c r="D360" s="17">
        <v>0</v>
      </c>
      <c r="E360" s="17" t="s">
        <v>55</v>
      </c>
      <c r="F360" s="17" t="s">
        <v>56</v>
      </c>
      <c r="G360" s="17" t="s">
        <v>857</v>
      </c>
      <c r="H360" s="17">
        <v>3153199211</v>
      </c>
      <c r="I360" s="17" t="s">
        <v>104</v>
      </c>
      <c r="J360" s="17" t="s">
        <v>59</v>
      </c>
      <c r="K360" s="17" t="s">
        <v>858</v>
      </c>
      <c r="L360" s="17" t="s">
        <v>117</v>
      </c>
      <c r="M360" s="17" t="s">
        <v>118</v>
      </c>
      <c r="N360" s="17" t="s">
        <v>75</v>
      </c>
      <c r="O360" s="17">
        <v>20191101</v>
      </c>
      <c r="P360" s="17">
        <v>20191220</v>
      </c>
      <c r="Q360" s="17">
        <v>1110</v>
      </c>
      <c r="R360" s="17">
        <v>27051955</v>
      </c>
      <c r="S360" s="17" t="s">
        <v>76</v>
      </c>
      <c r="T360" s="17" t="s">
        <v>63</v>
      </c>
      <c r="U360" s="17" t="s">
        <v>91</v>
      </c>
      <c r="V360" s="17">
        <f t="shared" si="110"/>
        <v>112.5</v>
      </c>
      <c r="W360" s="17">
        <v>112500</v>
      </c>
      <c r="X360" s="17" t="s">
        <v>64</v>
      </c>
      <c r="Y360" s="17" t="s">
        <v>136</v>
      </c>
      <c r="Z360" s="17">
        <v>20191224</v>
      </c>
      <c r="AA360" s="17" t="s">
        <v>78</v>
      </c>
      <c r="AB360" s="17">
        <v>1</v>
      </c>
      <c r="AC360" s="17" t="str">
        <f>IFERROR(VLOOKUP(A360,[1]Cruces!AJ:AK,2,0),VLOOKUP(CONCATENATE(X360,AA360),[1]Cruces!G:H,2,0))</f>
        <v>Solicitud de Obra</v>
      </c>
      <c r="AD360" s="17">
        <f t="shared" si="96"/>
        <v>1</v>
      </c>
      <c r="AE360" s="17">
        <f t="shared" si="97"/>
        <v>11</v>
      </c>
      <c r="AF360" s="17">
        <f t="shared" si="98"/>
        <v>2019</v>
      </c>
      <c r="AG360" s="17" t="str">
        <f>IFERROR(VLOOKUP(MID(A360,2,4)*1,[1]Cruces!K:L,2,0),"Verificar")</f>
        <v>Atlántico Norte</v>
      </c>
      <c r="AH360" s="17">
        <f t="shared" ca="1" si="99"/>
        <v>390</v>
      </c>
      <c r="AI360" s="17" t="str">
        <f>IFERROR(VLOOKUP(U360,[1]Cruces!$O$1:$P$6,2,0),"Sin Orden")</f>
        <v>Resuelta</v>
      </c>
      <c r="AJ360" s="17">
        <f t="shared" si="100"/>
        <v>24</v>
      </c>
      <c r="AK360" s="17">
        <f t="shared" si="101"/>
        <v>12</v>
      </c>
      <c r="AL360" s="17">
        <f t="shared" si="102"/>
        <v>2019</v>
      </c>
      <c r="AM360" s="17">
        <f t="shared" ca="1" si="103"/>
        <v>337</v>
      </c>
      <c r="AN360" s="18">
        <f>IFERROR(VLOOKUP(R360*1,'[1]Ordenes de Servicio'!G:K,5,0),"No Cruza")</f>
        <v>43830</v>
      </c>
      <c r="AO360" s="17">
        <f t="shared" ca="1" si="104"/>
        <v>53</v>
      </c>
      <c r="AP360" s="17">
        <f t="shared" si="105"/>
        <v>20</v>
      </c>
      <c r="AQ360" s="17">
        <f t="shared" si="106"/>
        <v>12</v>
      </c>
      <c r="AR360" s="17">
        <f t="shared" si="107"/>
        <v>2019</v>
      </c>
      <c r="AS360" s="17">
        <f t="shared" ca="1" si="108"/>
        <v>341</v>
      </c>
      <c r="AT360" s="17" t="str">
        <f t="shared" ca="1" si="111"/>
        <v>No</v>
      </c>
      <c r="AU360" s="17">
        <f t="shared" si="109"/>
        <v>4</v>
      </c>
      <c r="AV360" s="17" t="str">
        <f>+VLOOKUP(B360,[1]Cruces!S:T,2,0)</f>
        <v>5. Consultoría / Adjudicación</v>
      </c>
    </row>
    <row r="361" spans="1:48" hidden="1" x14ac:dyDescent="0.25">
      <c r="A361" s="17" t="s">
        <v>859</v>
      </c>
      <c r="B361" s="17" t="s">
        <v>54</v>
      </c>
      <c r="C361" s="17">
        <v>0</v>
      </c>
      <c r="D361" s="17">
        <v>0</v>
      </c>
      <c r="E361" s="17" t="s">
        <v>55</v>
      </c>
      <c r="F361" s="17" t="s">
        <v>232</v>
      </c>
      <c r="G361" s="17" t="s">
        <v>860</v>
      </c>
      <c r="H361" s="17">
        <v>0</v>
      </c>
      <c r="I361" s="17" t="s">
        <v>71</v>
      </c>
      <c r="J361" s="17" t="s">
        <v>59</v>
      </c>
      <c r="K361" s="17" t="s">
        <v>97</v>
      </c>
      <c r="L361" s="17" t="s">
        <v>280</v>
      </c>
      <c r="M361" s="17" t="s">
        <v>281</v>
      </c>
      <c r="N361" s="17" t="s">
        <v>62</v>
      </c>
      <c r="O361" s="17">
        <v>20200812</v>
      </c>
      <c r="P361" s="17">
        <v>20200819</v>
      </c>
      <c r="Q361" s="17">
        <v>7542</v>
      </c>
      <c r="R361" s="17">
        <v>27977464</v>
      </c>
      <c r="S361" s="17" t="s">
        <v>100</v>
      </c>
      <c r="T361" s="17" t="s">
        <v>63</v>
      </c>
      <c r="U361" s="17" t="s">
        <v>91</v>
      </c>
      <c r="V361" s="17">
        <f t="shared" si="110"/>
        <v>15</v>
      </c>
      <c r="W361" s="17">
        <v>15000</v>
      </c>
      <c r="X361" s="17" t="s">
        <v>64</v>
      </c>
      <c r="Y361" s="17" t="s">
        <v>65</v>
      </c>
      <c r="Z361" s="17">
        <v>20200819</v>
      </c>
      <c r="AA361" s="17" t="s">
        <v>78</v>
      </c>
      <c r="AB361" s="17">
        <v>1</v>
      </c>
      <c r="AC361" s="17" t="str">
        <f>IFERROR(VLOOKUP(A361,[1]Cruces!AJ:AK,2,0),VLOOKUP(CONCATENATE(X361,AA361),[1]Cruces!G:H,2,0))</f>
        <v>Solicitud de Obra</v>
      </c>
      <c r="AD361" s="17">
        <f t="shared" si="96"/>
        <v>12</v>
      </c>
      <c r="AE361" s="17">
        <f t="shared" si="97"/>
        <v>8</v>
      </c>
      <c r="AF361" s="17">
        <f t="shared" si="98"/>
        <v>2020</v>
      </c>
      <c r="AG361" s="17" t="str">
        <f>IFERROR(VLOOKUP(MID(A361,2,4)*1,[1]Cruces!K:L,2,0),"Verificar")</f>
        <v>Atlántico Sur</v>
      </c>
      <c r="AH361" s="17">
        <f t="shared" ca="1" si="99"/>
        <v>105</v>
      </c>
      <c r="AI361" s="17" t="str">
        <f>IFERROR(VLOOKUP(U361,[1]Cruces!$O$1:$P$6,2,0),"Sin Orden")</f>
        <v>Resuelta</v>
      </c>
      <c r="AJ361" s="17">
        <f t="shared" si="100"/>
        <v>19</v>
      </c>
      <c r="AK361" s="17">
        <f t="shared" si="101"/>
        <v>8</v>
      </c>
      <c r="AL361" s="17">
        <f t="shared" si="102"/>
        <v>2020</v>
      </c>
      <c r="AM361" s="17">
        <f t="shared" ca="1" si="103"/>
        <v>98</v>
      </c>
      <c r="AN361" s="18" t="str">
        <f>IFERROR(VLOOKUP(R361*1,'[1]Ordenes de Servicio'!G:K,5,0),"No Cruza")</f>
        <v>No Cruza</v>
      </c>
      <c r="AO361" s="17">
        <f t="shared" ca="1" si="104"/>
        <v>7</v>
      </c>
      <c r="AP361" s="17">
        <f t="shared" si="105"/>
        <v>19</v>
      </c>
      <c r="AQ361" s="17">
        <f t="shared" si="106"/>
        <v>8</v>
      </c>
      <c r="AR361" s="17">
        <f t="shared" si="107"/>
        <v>2020</v>
      </c>
      <c r="AS361" s="17">
        <f t="shared" ca="1" si="108"/>
        <v>98</v>
      </c>
      <c r="AT361" s="17" t="str">
        <f t="shared" ca="1" si="111"/>
        <v>No</v>
      </c>
      <c r="AU361" s="17">
        <f t="shared" si="109"/>
        <v>0</v>
      </c>
      <c r="AV361" s="17" t="str">
        <f>+VLOOKUP(B361,[1]Cruces!S:T,2,0)</f>
        <v>4. Presupuesto de Obra</v>
      </c>
    </row>
    <row r="362" spans="1:48" hidden="1" x14ac:dyDescent="0.25">
      <c r="A362" s="17" t="s">
        <v>7480</v>
      </c>
      <c r="B362" s="17" t="s">
        <v>6595</v>
      </c>
      <c r="C362" s="17">
        <v>0</v>
      </c>
      <c r="D362" s="17">
        <v>0</v>
      </c>
      <c r="E362" s="17" t="s">
        <v>55</v>
      </c>
      <c r="F362" s="17" t="s">
        <v>3386</v>
      </c>
      <c r="G362" s="17" t="s">
        <v>7481</v>
      </c>
      <c r="H362" s="17">
        <v>3004284419</v>
      </c>
      <c r="I362" s="17" t="s">
        <v>71</v>
      </c>
      <c r="J362" s="17" t="s">
        <v>59</v>
      </c>
      <c r="K362" s="17" t="s">
        <v>97</v>
      </c>
      <c r="L362" s="17" t="s">
        <v>7482</v>
      </c>
      <c r="M362" s="17" t="s">
        <v>7483</v>
      </c>
      <c r="N362" s="17" t="s">
        <v>6600</v>
      </c>
      <c r="O362" s="17">
        <v>20201106</v>
      </c>
      <c r="P362" s="17">
        <v>20201110</v>
      </c>
      <c r="Q362" s="17">
        <v>9510</v>
      </c>
      <c r="R362" s="17">
        <v>28293954</v>
      </c>
      <c r="S362" s="17" t="s">
        <v>6601</v>
      </c>
      <c r="T362" s="17" t="s">
        <v>63</v>
      </c>
      <c r="U362" s="17" t="s">
        <v>640</v>
      </c>
      <c r="V362" s="17">
        <f t="shared" si="110"/>
        <v>3</v>
      </c>
      <c r="W362" s="17">
        <v>3000</v>
      </c>
      <c r="X362" s="17" t="s">
        <v>7065</v>
      </c>
      <c r="Y362" s="17" t="s">
        <v>6595</v>
      </c>
      <c r="Z362" s="17">
        <v>20201110</v>
      </c>
      <c r="AA362" s="17" t="s">
        <v>1947</v>
      </c>
      <c r="AB362" s="17">
        <v>1</v>
      </c>
      <c r="AC362" s="17" t="str">
        <f>IFERROR(VLOOKUP(A362,[1]Cruces!AJ:AK,2,0),VLOOKUP(CONCATENATE(X362,AA362),[1]Cruces!G:H,2,0))</f>
        <v>Solicitud por BT</v>
      </c>
      <c r="AD362" s="17">
        <f t="shared" si="96"/>
        <v>6</v>
      </c>
      <c r="AE362" s="17">
        <f t="shared" si="97"/>
        <v>11</v>
      </c>
      <c r="AF362" s="17">
        <f t="shared" si="98"/>
        <v>2020</v>
      </c>
      <c r="AG362" s="17" t="str">
        <f>IFERROR(VLOOKUP(MID(A362,2,4)*1,[1]Cruces!K:L,2,0),"Verificar")</f>
        <v>Atlántico Norte</v>
      </c>
      <c r="AH362" s="17">
        <f t="shared" ca="1" si="99"/>
        <v>19</v>
      </c>
      <c r="AI362" s="17" t="str">
        <f>IFERROR(VLOOKUP(U362,[1]Cruces!$O$1:$P$6,2,0),"Sin Orden")</f>
        <v>Pendiente</v>
      </c>
      <c r="AJ362" s="17">
        <f t="shared" si="100"/>
        <v>10</v>
      </c>
      <c r="AK362" s="17">
        <f t="shared" si="101"/>
        <v>11</v>
      </c>
      <c r="AL362" s="17">
        <f t="shared" si="102"/>
        <v>2020</v>
      </c>
      <c r="AM362" s="17">
        <f t="shared" ca="1" si="103"/>
        <v>15</v>
      </c>
      <c r="AN362" s="18" t="str">
        <f>IFERROR(VLOOKUP(R362*1,'[1]Ordenes de Servicio'!G:K,5,0),"No Cruza")</f>
        <v>No Cruza</v>
      </c>
      <c r="AO362" s="17">
        <f t="shared" ca="1" si="104"/>
        <v>15</v>
      </c>
      <c r="AP362" s="17">
        <f t="shared" si="105"/>
        <v>10</v>
      </c>
      <c r="AQ362" s="17">
        <f t="shared" si="106"/>
        <v>11</v>
      </c>
      <c r="AR362" s="17">
        <f t="shared" si="107"/>
        <v>2020</v>
      </c>
      <c r="AS362" s="17">
        <f t="shared" ca="1" si="108"/>
        <v>15</v>
      </c>
      <c r="AT362" s="17" t="str">
        <f t="shared" ca="1" si="111"/>
        <v>No</v>
      </c>
      <c r="AU362" s="17">
        <f t="shared" si="109"/>
        <v>0</v>
      </c>
      <c r="AV362" s="17" t="str">
        <f>+VLOOKUP(B362,[1]Cruces!S:T,2,0)</f>
        <v>7. Ejecución en Campo OS BT</v>
      </c>
    </row>
    <row r="363" spans="1:48" x14ac:dyDescent="0.25">
      <c r="A363" s="17" t="s">
        <v>861</v>
      </c>
      <c r="B363" s="17" t="s">
        <v>80</v>
      </c>
      <c r="C363" s="17">
        <v>0</v>
      </c>
      <c r="D363" s="17">
        <v>0</v>
      </c>
      <c r="E363" s="17" t="s">
        <v>55</v>
      </c>
      <c r="F363" s="17" t="s">
        <v>56</v>
      </c>
      <c r="G363" s="17" t="s">
        <v>862</v>
      </c>
      <c r="H363" s="17">
        <v>0</v>
      </c>
      <c r="I363" s="17" t="s">
        <v>182</v>
      </c>
      <c r="J363" s="17" t="s">
        <v>59</v>
      </c>
      <c r="K363" s="17" t="s">
        <v>97</v>
      </c>
      <c r="L363" s="17" t="s">
        <v>172</v>
      </c>
      <c r="M363" s="17" t="s">
        <v>173</v>
      </c>
      <c r="N363" s="17" t="s">
        <v>87</v>
      </c>
      <c r="O363" s="17">
        <v>20190404</v>
      </c>
      <c r="P363" s="17">
        <v>20190906</v>
      </c>
      <c r="Q363" s="17">
        <v>1150</v>
      </c>
      <c r="R363" s="17">
        <v>26555043</v>
      </c>
      <c r="S363" s="17" t="s">
        <v>76</v>
      </c>
      <c r="T363" s="17" t="s">
        <v>63</v>
      </c>
      <c r="U363" s="17" t="s">
        <v>88</v>
      </c>
      <c r="V363" s="17">
        <f t="shared" si="110"/>
        <v>75</v>
      </c>
      <c r="W363" s="17">
        <v>75000</v>
      </c>
      <c r="X363" s="17" t="s">
        <v>64</v>
      </c>
      <c r="Y363" s="17" t="s">
        <v>150</v>
      </c>
      <c r="Z363" s="17">
        <v>20190927</v>
      </c>
      <c r="AA363" s="17" t="s">
        <v>78</v>
      </c>
      <c r="AB363" s="17">
        <v>1</v>
      </c>
      <c r="AC363" s="17" t="str">
        <f>IFERROR(VLOOKUP(A363,[1]Cruces!AJ:AK,2,0),VLOOKUP(CONCATENATE(X363,AA363),[1]Cruces!G:H,2,0))</f>
        <v>Solicitud de Obra</v>
      </c>
      <c r="AD363" s="17">
        <f t="shared" si="96"/>
        <v>4</v>
      </c>
      <c r="AE363" s="17">
        <f t="shared" si="97"/>
        <v>4</v>
      </c>
      <c r="AF363" s="17">
        <f t="shared" si="98"/>
        <v>2019</v>
      </c>
      <c r="AG363" s="17" t="str">
        <f>IFERROR(VLOOKUP(MID(A363,2,4)*1,[1]Cruces!K:L,2,0),"Verificar")</f>
        <v>Atlántico Norte</v>
      </c>
      <c r="AH363" s="17">
        <f t="shared" ca="1" si="99"/>
        <v>601</v>
      </c>
      <c r="AI363" s="17" t="str">
        <f>IFERROR(VLOOKUP(U363,[1]Cruces!$O$1:$P$6,2,0),"Sin Orden")</f>
        <v>Resuelta</v>
      </c>
      <c r="AJ363" s="17">
        <f t="shared" si="100"/>
        <v>27</v>
      </c>
      <c r="AK363" s="17">
        <f t="shared" si="101"/>
        <v>9</v>
      </c>
      <c r="AL363" s="17">
        <f t="shared" si="102"/>
        <v>2019</v>
      </c>
      <c r="AM363" s="17">
        <f t="shared" ca="1" si="103"/>
        <v>425</v>
      </c>
      <c r="AN363" s="18" t="str">
        <f>IFERROR(VLOOKUP(R363*1,'[1]Ordenes de Servicio'!G:K,5,0),"No Cruza")</f>
        <v>No Cruza</v>
      </c>
      <c r="AO363" s="17">
        <f t="shared" ca="1" si="104"/>
        <v>176</v>
      </c>
      <c r="AP363" s="17">
        <f t="shared" si="105"/>
        <v>6</v>
      </c>
      <c r="AQ363" s="17">
        <f t="shared" si="106"/>
        <v>9</v>
      </c>
      <c r="AR363" s="17">
        <f t="shared" si="107"/>
        <v>2019</v>
      </c>
      <c r="AS363" s="17">
        <f t="shared" ca="1" si="108"/>
        <v>446</v>
      </c>
      <c r="AT363" s="17" t="str">
        <f t="shared" ca="1" si="111"/>
        <v>Si</v>
      </c>
      <c r="AU363" s="17">
        <f t="shared" si="109"/>
        <v>21</v>
      </c>
      <c r="AV363" s="17" t="str">
        <f>+VLOOKUP(B363,[1]Cruces!S:T,2,0)</f>
        <v>8. Puesta en Servicio</v>
      </c>
    </row>
    <row r="364" spans="1:48" hidden="1" x14ac:dyDescent="0.25">
      <c r="A364" s="17" t="s">
        <v>863</v>
      </c>
      <c r="B364" s="17" t="s">
        <v>68</v>
      </c>
      <c r="C364" s="17">
        <v>0</v>
      </c>
      <c r="D364" s="17">
        <v>0</v>
      </c>
      <c r="E364" s="17" t="s">
        <v>55</v>
      </c>
      <c r="F364" s="17" t="s">
        <v>107</v>
      </c>
      <c r="G364" s="17" t="s">
        <v>864</v>
      </c>
      <c r="H364" s="17">
        <v>0</v>
      </c>
      <c r="I364" s="17" t="s">
        <v>71</v>
      </c>
      <c r="J364" s="17" t="s">
        <v>59</v>
      </c>
      <c r="K364" s="17" t="s">
        <v>865</v>
      </c>
      <c r="L364" s="17" t="s">
        <v>145</v>
      </c>
      <c r="M364" s="17" t="s">
        <v>146</v>
      </c>
      <c r="N364" s="17" t="s">
        <v>75</v>
      </c>
      <c r="O364" s="17">
        <v>20190821</v>
      </c>
      <c r="P364" s="17">
        <v>20190821</v>
      </c>
      <c r="Q364" s="17">
        <v>7541</v>
      </c>
      <c r="R364" s="17">
        <v>0</v>
      </c>
      <c r="S364" s="17"/>
      <c r="T364" s="17" t="s">
        <v>63</v>
      </c>
      <c r="U364" s="17"/>
      <c r="V364" s="17">
        <f t="shared" si="110"/>
        <v>250</v>
      </c>
      <c r="W364" s="17">
        <v>250000</v>
      </c>
      <c r="X364" s="17" t="s">
        <v>64</v>
      </c>
      <c r="Y364" s="17" t="s">
        <v>150</v>
      </c>
      <c r="Z364" s="17">
        <v>20191125</v>
      </c>
      <c r="AA364" s="17" t="s">
        <v>124</v>
      </c>
      <c r="AB364" s="17">
        <v>1</v>
      </c>
      <c r="AC364" s="17" t="str">
        <f>IFERROR(VLOOKUP(A364,[1]Cruces!AJ:AK,2,0),VLOOKUP(CONCATENATE(X364,AA364),[1]Cruces!G:H,2,0))</f>
        <v>Solicitud de Obra</v>
      </c>
      <c r="AD364" s="17">
        <f t="shared" si="96"/>
        <v>21</v>
      </c>
      <c r="AE364" s="17">
        <f t="shared" si="97"/>
        <v>8</v>
      </c>
      <c r="AF364" s="17">
        <f t="shared" si="98"/>
        <v>2019</v>
      </c>
      <c r="AG364" s="17" t="str">
        <f>IFERROR(VLOOKUP(MID(A364,2,4)*1,[1]Cruces!K:L,2,0),"Verificar")</f>
        <v>Atlántico Sur</v>
      </c>
      <c r="AH364" s="17">
        <f t="shared" ca="1" si="99"/>
        <v>462</v>
      </c>
      <c r="AI364" s="17" t="str">
        <f>IFERROR(VLOOKUP(U364,[1]Cruces!$O$1:$P$6,2,0),"Sin Orden")</f>
        <v>Sin Orden</v>
      </c>
      <c r="AJ364" s="17">
        <f t="shared" si="100"/>
        <v>25</v>
      </c>
      <c r="AK364" s="17">
        <f t="shared" si="101"/>
        <v>11</v>
      </c>
      <c r="AL364" s="17">
        <f t="shared" si="102"/>
        <v>2019</v>
      </c>
      <c r="AM364" s="17">
        <f t="shared" ca="1" si="103"/>
        <v>366</v>
      </c>
      <c r="AN364" s="18" t="str">
        <f>IFERROR(VLOOKUP(R364*1,'[1]Ordenes de Servicio'!G:K,5,0),"No Cruza")</f>
        <v>No Cruza</v>
      </c>
      <c r="AO364" s="17">
        <f t="shared" ca="1" si="104"/>
        <v>366</v>
      </c>
      <c r="AP364" s="17">
        <f t="shared" si="105"/>
        <v>21</v>
      </c>
      <c r="AQ364" s="17">
        <f t="shared" si="106"/>
        <v>8</v>
      </c>
      <c r="AR364" s="17">
        <f t="shared" si="107"/>
        <v>2019</v>
      </c>
      <c r="AS364" s="17">
        <f t="shared" ca="1" si="108"/>
        <v>462</v>
      </c>
      <c r="AT364" s="17" t="str">
        <f t="shared" ca="1" si="111"/>
        <v>Si</v>
      </c>
      <c r="AU364" s="17">
        <f t="shared" si="109"/>
        <v>96</v>
      </c>
      <c r="AV364" s="17" t="str">
        <f>+VLOOKUP(B364,[1]Cruces!S:T,2,0)</f>
        <v>5. Consultoría / Adjudicación</v>
      </c>
    </row>
    <row r="365" spans="1:48" hidden="1" x14ac:dyDescent="0.25">
      <c r="A365" s="17" t="s">
        <v>866</v>
      </c>
      <c r="B365" s="17" t="s">
        <v>68</v>
      </c>
      <c r="C365" s="17">
        <v>0</v>
      </c>
      <c r="D365" s="17">
        <v>0</v>
      </c>
      <c r="E365" s="17" t="s">
        <v>55</v>
      </c>
      <c r="F365" s="17" t="s">
        <v>126</v>
      </c>
      <c r="G365" s="17" t="s">
        <v>867</v>
      </c>
      <c r="H365" s="17">
        <v>0</v>
      </c>
      <c r="I365" s="17" t="s">
        <v>83</v>
      </c>
      <c r="J365" s="17" t="s">
        <v>59</v>
      </c>
      <c r="K365" s="17" t="s">
        <v>329</v>
      </c>
      <c r="L365" s="17" t="s">
        <v>129</v>
      </c>
      <c r="M365" s="17" t="s">
        <v>130</v>
      </c>
      <c r="N365" s="17" t="s">
        <v>75</v>
      </c>
      <c r="O365" s="17">
        <v>20200608</v>
      </c>
      <c r="P365" s="17">
        <v>20200714</v>
      </c>
      <c r="Q365" s="17">
        <v>9331</v>
      </c>
      <c r="R365" s="17">
        <v>27610890</v>
      </c>
      <c r="S365" s="17" t="s">
        <v>100</v>
      </c>
      <c r="T365" s="17" t="s">
        <v>63</v>
      </c>
      <c r="U365" s="17" t="s">
        <v>91</v>
      </c>
      <c r="V365" s="17">
        <f t="shared" si="110"/>
        <v>315</v>
      </c>
      <c r="W365" s="17">
        <v>315000</v>
      </c>
      <c r="X365" s="17" t="s">
        <v>64</v>
      </c>
      <c r="Y365" s="17" t="s">
        <v>282</v>
      </c>
      <c r="Z365" s="17">
        <v>20200716</v>
      </c>
      <c r="AA365" s="17" t="s">
        <v>176</v>
      </c>
      <c r="AB365" s="17">
        <v>1</v>
      </c>
      <c r="AC365" s="17" t="str">
        <f>IFERROR(VLOOKUP(A365,[1]Cruces!AJ:AK,2,0),VLOOKUP(CONCATENATE(X365,AA365),[1]Cruces!G:H,2,0))</f>
        <v>Solicitud de Obra</v>
      </c>
      <c r="AD365" s="17">
        <f t="shared" si="96"/>
        <v>8</v>
      </c>
      <c r="AE365" s="17">
        <f t="shared" si="97"/>
        <v>6</v>
      </c>
      <c r="AF365" s="17">
        <f t="shared" si="98"/>
        <v>2020</v>
      </c>
      <c r="AG365" s="17" t="str">
        <f>IFERROR(VLOOKUP(MID(A365,2,4)*1,[1]Cruces!K:L,2,0),"Verificar")</f>
        <v>Guajira</v>
      </c>
      <c r="AH365" s="17">
        <f t="shared" ca="1" si="99"/>
        <v>170</v>
      </c>
      <c r="AI365" s="17" t="str">
        <f>IFERROR(VLOOKUP(U365,[1]Cruces!$O$1:$P$6,2,0),"Sin Orden")</f>
        <v>Resuelta</v>
      </c>
      <c r="AJ365" s="17">
        <f t="shared" si="100"/>
        <v>16</v>
      </c>
      <c r="AK365" s="17">
        <f t="shared" si="101"/>
        <v>7</v>
      </c>
      <c r="AL365" s="17">
        <f t="shared" si="102"/>
        <v>2020</v>
      </c>
      <c r="AM365" s="17">
        <f t="shared" ca="1" si="103"/>
        <v>132</v>
      </c>
      <c r="AN365" s="18" t="str">
        <f>IFERROR(VLOOKUP(R365*1,'[1]Ordenes de Servicio'!G:K,5,0),"No Cruza")</f>
        <v>No Cruza</v>
      </c>
      <c r="AO365" s="17">
        <f t="shared" ca="1" si="104"/>
        <v>38</v>
      </c>
      <c r="AP365" s="17">
        <f t="shared" si="105"/>
        <v>14</v>
      </c>
      <c r="AQ365" s="17">
        <f t="shared" si="106"/>
        <v>7</v>
      </c>
      <c r="AR365" s="17">
        <f t="shared" si="107"/>
        <v>2020</v>
      </c>
      <c r="AS365" s="17">
        <f t="shared" ca="1" si="108"/>
        <v>134</v>
      </c>
      <c r="AT365" s="17" t="str">
        <f t="shared" ca="1" si="111"/>
        <v>No</v>
      </c>
      <c r="AU365" s="17">
        <f t="shared" si="109"/>
        <v>2</v>
      </c>
      <c r="AV365" s="17" t="str">
        <f>+VLOOKUP(B365,[1]Cruces!S:T,2,0)</f>
        <v>5. Consultoría / Adjudicación</v>
      </c>
    </row>
    <row r="366" spans="1:48" hidden="1" x14ac:dyDescent="0.25">
      <c r="A366" s="17" t="s">
        <v>7484</v>
      </c>
      <c r="B366" s="17" t="s">
        <v>6595</v>
      </c>
      <c r="C366" s="17">
        <v>0</v>
      </c>
      <c r="D366" s="17">
        <v>0</v>
      </c>
      <c r="E366" s="17" t="s">
        <v>55</v>
      </c>
      <c r="F366" s="17" t="s">
        <v>5366</v>
      </c>
      <c r="G366" s="17" t="s">
        <v>7485</v>
      </c>
      <c r="H366" s="17">
        <v>3174161848</v>
      </c>
      <c r="I366" s="17" t="s">
        <v>71</v>
      </c>
      <c r="J366" s="17" t="s">
        <v>59</v>
      </c>
      <c r="K366" s="17" t="s">
        <v>7486</v>
      </c>
      <c r="L366" s="17" t="s">
        <v>5368</v>
      </c>
      <c r="M366" s="17" t="s">
        <v>5369</v>
      </c>
      <c r="N366" s="17" t="s">
        <v>6600</v>
      </c>
      <c r="O366" s="17">
        <v>20201026</v>
      </c>
      <c r="P366" s="17">
        <v>20201119</v>
      </c>
      <c r="Q366" s="17">
        <v>1170</v>
      </c>
      <c r="R366" s="17">
        <v>28288593</v>
      </c>
      <c r="S366" s="17" t="s">
        <v>6601</v>
      </c>
      <c r="T366" s="17" t="s">
        <v>63</v>
      </c>
      <c r="U366" s="17" t="s">
        <v>91</v>
      </c>
      <c r="V366" s="17">
        <f t="shared" si="110"/>
        <v>3</v>
      </c>
      <c r="W366" s="17">
        <v>3000</v>
      </c>
      <c r="X366" s="17" t="s">
        <v>7065</v>
      </c>
      <c r="Y366" s="17" t="s">
        <v>6595</v>
      </c>
      <c r="Z366" s="17">
        <v>20201119</v>
      </c>
      <c r="AA366" s="17" t="s">
        <v>1947</v>
      </c>
      <c r="AB366" s="17">
        <v>1</v>
      </c>
      <c r="AC366" s="17" t="str">
        <f>IFERROR(VLOOKUP(A366,[1]Cruces!AJ:AK,2,0),VLOOKUP(CONCATENATE(X366,AA366),[1]Cruces!G:H,2,0))</f>
        <v>Solicitud por BT</v>
      </c>
      <c r="AD366" s="17">
        <f t="shared" si="96"/>
        <v>26</v>
      </c>
      <c r="AE366" s="17">
        <f t="shared" si="97"/>
        <v>10</v>
      </c>
      <c r="AF366" s="17">
        <f t="shared" si="98"/>
        <v>2020</v>
      </c>
      <c r="AG366" s="17" t="str">
        <f>IFERROR(VLOOKUP(MID(A366,2,4)*1,[1]Cruces!K:L,2,0),"Verificar")</f>
        <v>Atlántico Norte</v>
      </c>
      <c r="AH366" s="17">
        <f t="shared" ca="1" si="99"/>
        <v>30</v>
      </c>
      <c r="AI366" s="17" t="str">
        <f>IFERROR(VLOOKUP(U366,[1]Cruces!$O$1:$P$6,2,0),"Sin Orden")</f>
        <v>Resuelta</v>
      </c>
      <c r="AJ366" s="17">
        <f t="shared" si="100"/>
        <v>19</v>
      </c>
      <c r="AK366" s="17">
        <f t="shared" si="101"/>
        <v>11</v>
      </c>
      <c r="AL366" s="17">
        <f t="shared" si="102"/>
        <v>2020</v>
      </c>
      <c r="AM366" s="17">
        <f t="shared" ca="1" si="103"/>
        <v>6</v>
      </c>
      <c r="AN366" s="18" t="str">
        <f>IFERROR(VLOOKUP(R366*1,'[1]Ordenes de Servicio'!G:K,5,0),"No Cruza")</f>
        <v>No Cruza</v>
      </c>
      <c r="AO366" s="17">
        <f t="shared" ca="1" si="104"/>
        <v>24</v>
      </c>
      <c r="AP366" s="17">
        <f t="shared" si="105"/>
        <v>19</v>
      </c>
      <c r="AQ366" s="17">
        <f t="shared" si="106"/>
        <v>11</v>
      </c>
      <c r="AR366" s="17">
        <f t="shared" si="107"/>
        <v>2020</v>
      </c>
      <c r="AS366" s="17">
        <f t="shared" ca="1" si="108"/>
        <v>6</v>
      </c>
      <c r="AT366" s="17" t="str">
        <f t="shared" ca="1" si="111"/>
        <v>No</v>
      </c>
      <c r="AU366" s="17">
        <f t="shared" si="109"/>
        <v>0</v>
      </c>
      <c r="AV366" s="17" t="str">
        <f>+VLOOKUP(B366,[1]Cruces!S:T,2,0)</f>
        <v>7. Ejecución en Campo OS BT</v>
      </c>
    </row>
    <row r="367" spans="1:48" x14ac:dyDescent="0.25">
      <c r="A367" s="17" t="s">
        <v>868</v>
      </c>
      <c r="B367" s="17" t="s">
        <v>80</v>
      </c>
      <c r="C367" s="17">
        <v>2004346</v>
      </c>
      <c r="D367" s="17">
        <v>0</v>
      </c>
      <c r="E367" s="17" t="s">
        <v>55</v>
      </c>
      <c r="F367" s="17" t="s">
        <v>94</v>
      </c>
      <c r="G367" s="17" t="s">
        <v>95</v>
      </c>
      <c r="H367" s="17">
        <v>3003360026</v>
      </c>
      <c r="I367" s="17" t="s">
        <v>83</v>
      </c>
      <c r="J367" s="17" t="s">
        <v>59</v>
      </c>
      <c r="K367" s="17" t="s">
        <v>97</v>
      </c>
      <c r="L367" s="17" t="s">
        <v>98</v>
      </c>
      <c r="M367" s="17" t="s">
        <v>99</v>
      </c>
      <c r="N367" s="17" t="s">
        <v>87</v>
      </c>
      <c r="O367" s="17">
        <v>20120922</v>
      </c>
      <c r="P367" s="17">
        <v>20130411</v>
      </c>
      <c r="Q367" s="17">
        <v>1170</v>
      </c>
      <c r="R367" s="17">
        <v>19032632</v>
      </c>
      <c r="S367" s="17" t="s">
        <v>76</v>
      </c>
      <c r="T367" s="17" t="s">
        <v>63</v>
      </c>
      <c r="U367" s="17" t="s">
        <v>91</v>
      </c>
      <c r="V367" s="17">
        <f t="shared" si="110"/>
        <v>225</v>
      </c>
      <c r="W367" s="17">
        <v>225000</v>
      </c>
      <c r="X367" s="17" t="s">
        <v>89</v>
      </c>
      <c r="Y367" s="17" t="s">
        <v>80</v>
      </c>
      <c r="Z367" s="17">
        <v>20130411</v>
      </c>
      <c r="AA367" s="17" t="s">
        <v>318</v>
      </c>
      <c r="AB367" s="17">
        <v>1</v>
      </c>
      <c r="AC367" s="17" t="str">
        <f>IFERROR(VLOOKUP(A367,[1]Cruces!AJ:AK,2,0),VLOOKUP(CONCATENATE(X367,AA367),[1]Cruces!G:H,2,0))</f>
        <v>Solicitud de Obra</v>
      </c>
      <c r="AD367" s="17">
        <f t="shared" si="96"/>
        <v>22</v>
      </c>
      <c r="AE367" s="17">
        <f t="shared" si="97"/>
        <v>9</v>
      </c>
      <c r="AF367" s="17">
        <f t="shared" si="98"/>
        <v>2012</v>
      </c>
      <c r="AG367" s="17" t="str">
        <f>IFERROR(VLOOKUP(MID(A367,2,4)*1,[1]Cruces!K:L,2,0),"Verificar")</f>
        <v>Atlántico Norte</v>
      </c>
      <c r="AH367" s="17">
        <f t="shared" ca="1" si="99"/>
        <v>2986</v>
      </c>
      <c r="AI367" s="17" t="str">
        <f>IFERROR(VLOOKUP(U367,[1]Cruces!$O$1:$P$6,2,0),"Sin Orden")</f>
        <v>Resuelta</v>
      </c>
      <c r="AJ367" s="17">
        <f t="shared" si="100"/>
        <v>11</v>
      </c>
      <c r="AK367" s="17">
        <f t="shared" si="101"/>
        <v>4</v>
      </c>
      <c r="AL367" s="17">
        <f t="shared" si="102"/>
        <v>2013</v>
      </c>
      <c r="AM367" s="17">
        <f t="shared" ca="1" si="103"/>
        <v>2785</v>
      </c>
      <c r="AN367" s="18" t="str">
        <f>IFERROR(VLOOKUP(R367*1,'[1]Ordenes de Servicio'!G:K,5,0),"No Cruza")</f>
        <v>No Cruza</v>
      </c>
      <c r="AO367" s="17">
        <f t="shared" ca="1" si="104"/>
        <v>201</v>
      </c>
      <c r="AP367" s="17">
        <f t="shared" si="105"/>
        <v>11</v>
      </c>
      <c r="AQ367" s="17">
        <f t="shared" si="106"/>
        <v>4</v>
      </c>
      <c r="AR367" s="17">
        <f t="shared" si="107"/>
        <v>2013</v>
      </c>
      <c r="AS367" s="17">
        <f t="shared" ca="1" si="108"/>
        <v>2785</v>
      </c>
      <c r="AT367" s="17" t="str">
        <f t="shared" ca="1" si="111"/>
        <v>Si</v>
      </c>
      <c r="AU367" s="17">
        <f t="shared" si="109"/>
        <v>0</v>
      </c>
      <c r="AV367" s="17" t="str">
        <f>+VLOOKUP(B367,[1]Cruces!S:T,2,0)</f>
        <v>8. Puesta en Servicio</v>
      </c>
    </row>
    <row r="368" spans="1:48" hidden="1" x14ac:dyDescent="0.25">
      <c r="A368" s="17" t="s">
        <v>7487</v>
      </c>
      <c r="B368" s="17" t="s">
        <v>1943</v>
      </c>
      <c r="C368" s="17">
        <v>0</v>
      </c>
      <c r="D368" s="17">
        <v>0</v>
      </c>
      <c r="E368" s="17" t="s">
        <v>55</v>
      </c>
      <c r="F368" s="17" t="s">
        <v>232</v>
      </c>
      <c r="G368" s="17" t="s">
        <v>7488</v>
      </c>
      <c r="H368" s="17">
        <v>3046018969</v>
      </c>
      <c r="I368" s="17" t="s">
        <v>71</v>
      </c>
      <c r="J368" s="17" t="s">
        <v>59</v>
      </c>
      <c r="K368" s="17" t="s">
        <v>7489</v>
      </c>
      <c r="L368" s="17" t="s">
        <v>7490</v>
      </c>
      <c r="M368" s="17" t="s">
        <v>7491</v>
      </c>
      <c r="N368" s="17" t="s">
        <v>1946</v>
      </c>
      <c r="O368" s="17">
        <v>20201119</v>
      </c>
      <c r="P368" s="17">
        <v>20201119</v>
      </c>
      <c r="Q368" s="17">
        <v>1180</v>
      </c>
      <c r="R368" s="17">
        <v>28291203</v>
      </c>
      <c r="S368" s="17" t="s">
        <v>6601</v>
      </c>
      <c r="T368" s="17" t="s">
        <v>63</v>
      </c>
      <c r="U368" s="17" t="s">
        <v>77</v>
      </c>
      <c r="V368" s="17">
        <f t="shared" si="110"/>
        <v>3</v>
      </c>
      <c r="W368" s="17">
        <v>3000</v>
      </c>
      <c r="X368" s="17" t="s">
        <v>7065</v>
      </c>
      <c r="Y368" s="17" t="s">
        <v>1943</v>
      </c>
      <c r="Z368" s="17">
        <v>20201119</v>
      </c>
      <c r="AA368" s="17" t="s">
        <v>1947</v>
      </c>
      <c r="AB368" s="17">
        <v>1</v>
      </c>
      <c r="AC368" s="17" t="str">
        <f>IFERROR(VLOOKUP(A368,[1]Cruces!AJ:AK,2,0),VLOOKUP(CONCATENATE(X368,AA368),[1]Cruces!G:H,2,0))</f>
        <v>Solicitud por BT</v>
      </c>
      <c r="AD368" s="17">
        <f t="shared" si="96"/>
        <v>19</v>
      </c>
      <c r="AE368" s="17">
        <f t="shared" si="97"/>
        <v>11</v>
      </c>
      <c r="AF368" s="17">
        <f t="shared" si="98"/>
        <v>2020</v>
      </c>
      <c r="AG368" s="17" t="str">
        <f>IFERROR(VLOOKUP(MID(A368,2,4)*1,[1]Cruces!K:L,2,0),"Verificar")</f>
        <v>Atlántico Norte</v>
      </c>
      <c r="AH368" s="17">
        <f t="shared" ca="1" si="99"/>
        <v>6</v>
      </c>
      <c r="AI368" s="17" t="str">
        <f>IFERROR(VLOOKUP(U368,[1]Cruces!$O$1:$P$6,2,0),"Sin Orden")</f>
        <v>Pendiente</v>
      </c>
      <c r="AJ368" s="17">
        <f t="shared" si="100"/>
        <v>19</v>
      </c>
      <c r="AK368" s="17">
        <f t="shared" si="101"/>
        <v>11</v>
      </c>
      <c r="AL368" s="17">
        <f t="shared" si="102"/>
        <v>2020</v>
      </c>
      <c r="AM368" s="17">
        <f t="shared" ca="1" si="103"/>
        <v>6</v>
      </c>
      <c r="AN368" s="18" t="str">
        <f>IFERROR(VLOOKUP(R368*1,'[1]Ordenes de Servicio'!G:K,5,0),"No Cruza")</f>
        <v>No Cruza</v>
      </c>
      <c r="AO368" s="17">
        <f t="shared" ca="1" si="104"/>
        <v>6</v>
      </c>
      <c r="AP368" s="17">
        <f t="shared" si="105"/>
        <v>19</v>
      </c>
      <c r="AQ368" s="17">
        <f t="shared" si="106"/>
        <v>11</v>
      </c>
      <c r="AR368" s="17">
        <f t="shared" si="107"/>
        <v>2020</v>
      </c>
      <c r="AS368" s="17">
        <f t="shared" ca="1" si="108"/>
        <v>6</v>
      </c>
      <c r="AT368" s="17" t="str">
        <f t="shared" ca="1" si="111"/>
        <v>No</v>
      </c>
      <c r="AU368" s="17">
        <f t="shared" si="109"/>
        <v>0</v>
      </c>
      <c r="AV368" s="17" t="str">
        <f>+VLOOKUP(B368,[1]Cruces!S:T,2,0)</f>
        <v>7. Ejecución en Campo OS BT</v>
      </c>
    </row>
    <row r="369" spans="1:48" x14ac:dyDescent="0.25">
      <c r="A369" s="17" t="s">
        <v>869</v>
      </c>
      <c r="B369" s="17" t="s">
        <v>80</v>
      </c>
      <c r="C369" s="17">
        <v>0</v>
      </c>
      <c r="D369" s="17">
        <v>0</v>
      </c>
      <c r="E369" s="17" t="s">
        <v>55</v>
      </c>
      <c r="F369" s="17" t="s">
        <v>120</v>
      </c>
      <c r="G369" s="17" t="s">
        <v>870</v>
      </c>
      <c r="H369" s="17">
        <v>3202685795</v>
      </c>
      <c r="I369" s="17" t="s">
        <v>71</v>
      </c>
      <c r="J369" s="17" t="s">
        <v>59</v>
      </c>
      <c r="K369" s="17" t="s">
        <v>97</v>
      </c>
      <c r="L369" s="17" t="s">
        <v>122</v>
      </c>
      <c r="M369" s="17" t="s">
        <v>123</v>
      </c>
      <c r="N369" s="17" t="s">
        <v>87</v>
      </c>
      <c r="O369" s="17">
        <v>20181102</v>
      </c>
      <c r="P369" s="17">
        <v>20190902</v>
      </c>
      <c r="Q369" s="17">
        <v>1110</v>
      </c>
      <c r="R369" s="17">
        <v>26263906</v>
      </c>
      <c r="S369" s="17" t="s">
        <v>76</v>
      </c>
      <c r="T369" s="17" t="s">
        <v>63</v>
      </c>
      <c r="U369" s="17" t="s">
        <v>88</v>
      </c>
      <c r="V369" s="17">
        <f t="shared" si="110"/>
        <v>112.5</v>
      </c>
      <c r="W369" s="17">
        <v>112500</v>
      </c>
      <c r="X369" s="17" t="s">
        <v>64</v>
      </c>
      <c r="Y369" s="17" t="s">
        <v>80</v>
      </c>
      <c r="Z369" s="17">
        <v>20190902</v>
      </c>
      <c r="AA369" s="17" t="s">
        <v>137</v>
      </c>
      <c r="AB369" s="17">
        <v>1</v>
      </c>
      <c r="AC369" s="17" t="str">
        <f>IFERROR(VLOOKUP(A369,[1]Cruces!AJ:AK,2,0),VLOOKUP(CONCATENATE(X369,AA369),[1]Cruces!G:H,2,0))</f>
        <v>Solicitud de Obra</v>
      </c>
      <c r="AD369" s="17">
        <f t="shared" si="96"/>
        <v>2</v>
      </c>
      <c r="AE369" s="17">
        <f t="shared" si="97"/>
        <v>11</v>
      </c>
      <c r="AF369" s="17">
        <f t="shared" si="98"/>
        <v>2018</v>
      </c>
      <c r="AG369" s="17" t="str">
        <f>IFERROR(VLOOKUP(MID(A369,2,4)*1,[1]Cruces!K:L,2,0),"Verificar")</f>
        <v>Atlántico Norte</v>
      </c>
      <c r="AH369" s="17">
        <f t="shared" ca="1" si="99"/>
        <v>754</v>
      </c>
      <c r="AI369" s="17" t="str">
        <f>IFERROR(VLOOKUP(U369,[1]Cruces!$O$1:$P$6,2,0),"Sin Orden")</f>
        <v>Resuelta</v>
      </c>
      <c r="AJ369" s="17">
        <f t="shared" si="100"/>
        <v>2</v>
      </c>
      <c r="AK369" s="17">
        <f t="shared" si="101"/>
        <v>9</v>
      </c>
      <c r="AL369" s="17">
        <f t="shared" si="102"/>
        <v>2019</v>
      </c>
      <c r="AM369" s="17">
        <f t="shared" ca="1" si="103"/>
        <v>450</v>
      </c>
      <c r="AN369" s="18" t="str">
        <f>IFERROR(VLOOKUP(R369*1,'[1]Ordenes de Servicio'!G:K,5,0),"No Cruza")</f>
        <v>No Cruza</v>
      </c>
      <c r="AO369" s="17">
        <f t="shared" ca="1" si="104"/>
        <v>304</v>
      </c>
      <c r="AP369" s="17">
        <f t="shared" si="105"/>
        <v>2</v>
      </c>
      <c r="AQ369" s="17">
        <f t="shared" si="106"/>
        <v>9</v>
      </c>
      <c r="AR369" s="17">
        <f t="shared" si="107"/>
        <v>2019</v>
      </c>
      <c r="AS369" s="17">
        <f t="shared" ca="1" si="108"/>
        <v>450</v>
      </c>
      <c r="AT369" s="17" t="str">
        <f t="shared" ca="1" si="111"/>
        <v>Si</v>
      </c>
      <c r="AU369" s="17">
        <f t="shared" si="109"/>
        <v>0</v>
      </c>
      <c r="AV369" s="17" t="str">
        <f>+VLOOKUP(B369,[1]Cruces!S:T,2,0)</f>
        <v>8. Puesta en Servicio</v>
      </c>
    </row>
    <row r="370" spans="1:48" hidden="1" x14ac:dyDescent="0.25">
      <c r="A370" s="17" t="s">
        <v>7492</v>
      </c>
      <c r="B370" s="17" t="s">
        <v>7104</v>
      </c>
      <c r="C370" s="17">
        <v>0</v>
      </c>
      <c r="D370" s="17">
        <v>0</v>
      </c>
      <c r="E370" s="17" t="s">
        <v>55</v>
      </c>
      <c r="F370" s="17" t="s">
        <v>6228</v>
      </c>
      <c r="G370" s="17" t="s">
        <v>7493</v>
      </c>
      <c r="H370" s="17">
        <v>3126592732</v>
      </c>
      <c r="I370" s="17" t="s">
        <v>71</v>
      </c>
      <c r="J370" s="17" t="s">
        <v>59</v>
      </c>
      <c r="K370" s="17" t="s">
        <v>97</v>
      </c>
      <c r="L370" s="17" t="s">
        <v>7494</v>
      </c>
      <c r="M370" s="17" t="s">
        <v>7495</v>
      </c>
      <c r="N370" s="17" t="s">
        <v>7108</v>
      </c>
      <c r="O370" s="17">
        <v>20191206</v>
      </c>
      <c r="P370" s="17">
        <v>20191215</v>
      </c>
      <c r="Q370" s="17">
        <v>1180</v>
      </c>
      <c r="R370" s="17">
        <v>26984641</v>
      </c>
      <c r="S370" s="17" t="s">
        <v>6601</v>
      </c>
      <c r="T370" s="17" t="s">
        <v>63</v>
      </c>
      <c r="U370" s="17" t="s">
        <v>91</v>
      </c>
      <c r="V370" s="17">
        <f t="shared" si="110"/>
        <v>3</v>
      </c>
      <c r="W370" s="17">
        <v>3000</v>
      </c>
      <c r="X370" s="17" t="s">
        <v>7065</v>
      </c>
      <c r="Y370" s="17" t="s">
        <v>7104</v>
      </c>
      <c r="Z370" s="17">
        <v>20191215</v>
      </c>
      <c r="AA370" s="17" t="s">
        <v>1947</v>
      </c>
      <c r="AB370" s="17">
        <v>1</v>
      </c>
      <c r="AC370" s="17" t="str">
        <f>IFERROR(VLOOKUP(A370,[1]Cruces!AJ:AK,2,0),VLOOKUP(CONCATENATE(X370,AA370),[1]Cruces!G:H,2,0))</f>
        <v>Solicitud por BT</v>
      </c>
      <c r="AD370" s="17">
        <f t="shared" si="96"/>
        <v>6</v>
      </c>
      <c r="AE370" s="17">
        <f t="shared" si="97"/>
        <v>12</v>
      </c>
      <c r="AF370" s="17">
        <f t="shared" si="98"/>
        <v>2019</v>
      </c>
      <c r="AG370" s="17" t="str">
        <f>IFERROR(VLOOKUP(MID(A370,2,4)*1,[1]Cruces!K:L,2,0),"Verificar")</f>
        <v>Atlántico Norte</v>
      </c>
      <c r="AH370" s="17">
        <f t="shared" ca="1" si="99"/>
        <v>355</v>
      </c>
      <c r="AI370" s="17" t="str">
        <f>IFERROR(VLOOKUP(U370,[1]Cruces!$O$1:$P$6,2,0),"Sin Orden")</f>
        <v>Resuelta</v>
      </c>
      <c r="AJ370" s="17">
        <f t="shared" si="100"/>
        <v>15</v>
      </c>
      <c r="AK370" s="17">
        <f t="shared" si="101"/>
        <v>12</v>
      </c>
      <c r="AL370" s="17">
        <f t="shared" si="102"/>
        <v>2019</v>
      </c>
      <c r="AM370" s="17">
        <f t="shared" ca="1" si="103"/>
        <v>346</v>
      </c>
      <c r="AN370" s="18" t="str">
        <f>IFERROR(VLOOKUP(R370*1,'[1]Ordenes de Servicio'!G:K,5,0),"No Cruza")</f>
        <v>No Cruza</v>
      </c>
      <c r="AO370" s="17">
        <f t="shared" ca="1" si="104"/>
        <v>9</v>
      </c>
      <c r="AP370" s="17">
        <f t="shared" si="105"/>
        <v>15</v>
      </c>
      <c r="AQ370" s="17">
        <f t="shared" si="106"/>
        <v>12</v>
      </c>
      <c r="AR370" s="17">
        <f t="shared" si="107"/>
        <v>2019</v>
      </c>
      <c r="AS370" s="17">
        <f t="shared" ca="1" si="108"/>
        <v>346</v>
      </c>
      <c r="AT370" s="17" t="str">
        <f t="shared" ca="1" si="111"/>
        <v>No</v>
      </c>
      <c r="AU370" s="17">
        <f t="shared" si="109"/>
        <v>0</v>
      </c>
      <c r="AV370" s="17" t="str">
        <f>+VLOOKUP(B370,[1]Cruces!S:T,2,0)</f>
        <v>7. Ejecución en Campo OS BT</v>
      </c>
    </row>
    <row r="371" spans="1:48" hidden="1" x14ac:dyDescent="0.25">
      <c r="A371" s="17" t="s">
        <v>7496</v>
      </c>
      <c r="B371" s="17" t="s">
        <v>6595</v>
      </c>
      <c r="C371" s="17">
        <v>0</v>
      </c>
      <c r="D371" s="17">
        <v>0</v>
      </c>
      <c r="E371" s="17" t="s">
        <v>55</v>
      </c>
      <c r="F371" s="17" t="s">
        <v>3386</v>
      </c>
      <c r="G371" s="17" t="s">
        <v>7497</v>
      </c>
      <c r="H371" s="17">
        <v>3016851445</v>
      </c>
      <c r="I371" s="17" t="s">
        <v>71</v>
      </c>
      <c r="J371" s="17" t="s">
        <v>59</v>
      </c>
      <c r="K371" s="17" t="s">
        <v>97</v>
      </c>
      <c r="L371" s="17" t="s">
        <v>7498</v>
      </c>
      <c r="M371" s="17" t="s">
        <v>7499</v>
      </c>
      <c r="N371" s="17" t="s">
        <v>6600</v>
      </c>
      <c r="O371" s="17">
        <v>20200819</v>
      </c>
      <c r="P371" s="17">
        <v>20201105</v>
      </c>
      <c r="Q371" s="17">
        <v>9510</v>
      </c>
      <c r="R371" s="17">
        <v>28287917</v>
      </c>
      <c r="S371" s="17" t="s">
        <v>6601</v>
      </c>
      <c r="T371" s="17" t="s">
        <v>63</v>
      </c>
      <c r="U371" s="17" t="s">
        <v>77</v>
      </c>
      <c r="V371" s="17">
        <f t="shared" si="110"/>
        <v>3</v>
      </c>
      <c r="W371" s="17">
        <v>3000</v>
      </c>
      <c r="X371" s="17" t="s">
        <v>7065</v>
      </c>
      <c r="Y371" s="17" t="s">
        <v>6595</v>
      </c>
      <c r="Z371" s="17">
        <v>20201105</v>
      </c>
      <c r="AA371" s="17" t="s">
        <v>1947</v>
      </c>
      <c r="AB371" s="17">
        <v>1</v>
      </c>
      <c r="AC371" s="17" t="str">
        <f>IFERROR(VLOOKUP(A371,[1]Cruces!AJ:AK,2,0),VLOOKUP(CONCATENATE(X371,AA371),[1]Cruces!G:H,2,0))</f>
        <v>Solicitud por BT</v>
      </c>
      <c r="AD371" s="17">
        <f t="shared" si="96"/>
        <v>19</v>
      </c>
      <c r="AE371" s="17">
        <f t="shared" si="97"/>
        <v>8</v>
      </c>
      <c r="AF371" s="17">
        <f t="shared" si="98"/>
        <v>2020</v>
      </c>
      <c r="AG371" s="17" t="str">
        <f>IFERROR(VLOOKUP(MID(A371,2,4)*1,[1]Cruces!K:L,2,0),"Verificar")</f>
        <v>Atlántico Norte</v>
      </c>
      <c r="AH371" s="17">
        <f t="shared" ca="1" si="99"/>
        <v>98</v>
      </c>
      <c r="AI371" s="17" t="str">
        <f>IFERROR(VLOOKUP(U371,[1]Cruces!$O$1:$P$6,2,0),"Sin Orden")</f>
        <v>Pendiente</v>
      </c>
      <c r="AJ371" s="17">
        <f t="shared" si="100"/>
        <v>5</v>
      </c>
      <c r="AK371" s="17">
        <f t="shared" si="101"/>
        <v>11</v>
      </c>
      <c r="AL371" s="17">
        <f t="shared" si="102"/>
        <v>2020</v>
      </c>
      <c r="AM371" s="17">
        <f t="shared" ca="1" si="103"/>
        <v>20</v>
      </c>
      <c r="AN371" s="18" t="str">
        <f>IFERROR(VLOOKUP(R371*1,'[1]Ordenes de Servicio'!G:K,5,0),"No Cruza")</f>
        <v>No Cruza</v>
      </c>
      <c r="AO371" s="17">
        <f t="shared" ca="1" si="104"/>
        <v>20</v>
      </c>
      <c r="AP371" s="17">
        <f t="shared" si="105"/>
        <v>5</v>
      </c>
      <c r="AQ371" s="17">
        <f t="shared" si="106"/>
        <v>11</v>
      </c>
      <c r="AR371" s="17">
        <f t="shared" si="107"/>
        <v>2020</v>
      </c>
      <c r="AS371" s="17">
        <f t="shared" ca="1" si="108"/>
        <v>20</v>
      </c>
      <c r="AT371" s="17" t="str">
        <f t="shared" ca="1" si="111"/>
        <v>No</v>
      </c>
      <c r="AU371" s="17">
        <f t="shared" si="109"/>
        <v>0</v>
      </c>
      <c r="AV371" s="17" t="str">
        <f>+VLOOKUP(B371,[1]Cruces!S:T,2,0)</f>
        <v>7. Ejecución en Campo OS BT</v>
      </c>
    </row>
    <row r="372" spans="1:48" hidden="1" x14ac:dyDescent="0.25">
      <c r="A372" s="17" t="s">
        <v>871</v>
      </c>
      <c r="B372" s="17" t="s">
        <v>54</v>
      </c>
      <c r="C372" s="17">
        <v>0</v>
      </c>
      <c r="D372" s="17">
        <v>0</v>
      </c>
      <c r="E372" s="17" t="s">
        <v>55</v>
      </c>
      <c r="F372" s="17" t="s">
        <v>126</v>
      </c>
      <c r="G372" s="17" t="s">
        <v>872</v>
      </c>
      <c r="H372" s="17">
        <v>0</v>
      </c>
      <c r="I372" s="17" t="s">
        <v>71</v>
      </c>
      <c r="J372" s="17" t="s">
        <v>59</v>
      </c>
      <c r="K372" s="17" t="s">
        <v>873</v>
      </c>
      <c r="L372" s="17" t="s">
        <v>129</v>
      </c>
      <c r="M372" s="17" t="s">
        <v>130</v>
      </c>
      <c r="N372" s="17" t="s">
        <v>62</v>
      </c>
      <c r="O372" s="17">
        <v>20200902</v>
      </c>
      <c r="P372" s="17">
        <v>20200910</v>
      </c>
      <c r="Q372" s="17">
        <v>9330</v>
      </c>
      <c r="R372" s="17">
        <v>28095580</v>
      </c>
      <c r="S372" s="17" t="s">
        <v>100</v>
      </c>
      <c r="T372" s="17" t="s">
        <v>63</v>
      </c>
      <c r="U372" s="17" t="s">
        <v>91</v>
      </c>
      <c r="V372" s="17">
        <f t="shared" si="110"/>
        <v>25</v>
      </c>
      <c r="W372" s="17">
        <v>25000</v>
      </c>
      <c r="X372" s="17" t="s">
        <v>64</v>
      </c>
      <c r="Y372" s="17" t="s">
        <v>65</v>
      </c>
      <c r="Z372" s="17">
        <v>20200910</v>
      </c>
      <c r="AA372" s="17" t="s">
        <v>78</v>
      </c>
      <c r="AB372" s="17">
        <v>1</v>
      </c>
      <c r="AC372" s="17" t="str">
        <f>IFERROR(VLOOKUP(A372,[1]Cruces!AJ:AK,2,0),VLOOKUP(CONCATENATE(X372,AA372),[1]Cruces!G:H,2,0))</f>
        <v>Solicitud de Obra</v>
      </c>
      <c r="AD372" s="17">
        <f t="shared" si="96"/>
        <v>2</v>
      </c>
      <c r="AE372" s="17">
        <f t="shared" si="97"/>
        <v>9</v>
      </c>
      <c r="AF372" s="17">
        <f t="shared" si="98"/>
        <v>2020</v>
      </c>
      <c r="AG372" s="17" t="str">
        <f>IFERROR(VLOOKUP(MID(A372,2,4)*1,[1]Cruces!K:L,2,0),"Verificar")</f>
        <v>Guajira</v>
      </c>
      <c r="AH372" s="17">
        <f t="shared" ca="1" si="99"/>
        <v>84</v>
      </c>
      <c r="AI372" s="17" t="str">
        <f>IFERROR(VLOOKUP(U372,[1]Cruces!$O$1:$P$6,2,0),"Sin Orden")</f>
        <v>Resuelta</v>
      </c>
      <c r="AJ372" s="17">
        <f t="shared" si="100"/>
        <v>10</v>
      </c>
      <c r="AK372" s="17">
        <f t="shared" si="101"/>
        <v>9</v>
      </c>
      <c r="AL372" s="17">
        <f t="shared" si="102"/>
        <v>2020</v>
      </c>
      <c r="AM372" s="17">
        <f t="shared" ca="1" si="103"/>
        <v>76</v>
      </c>
      <c r="AN372" s="18" t="str">
        <f>IFERROR(VLOOKUP(R372*1,'[1]Ordenes de Servicio'!G:K,5,0),"No Cruza")</f>
        <v>No Cruza</v>
      </c>
      <c r="AO372" s="17">
        <f t="shared" ca="1" si="104"/>
        <v>8</v>
      </c>
      <c r="AP372" s="17">
        <f t="shared" si="105"/>
        <v>10</v>
      </c>
      <c r="AQ372" s="17">
        <f t="shared" si="106"/>
        <v>9</v>
      </c>
      <c r="AR372" s="17">
        <f t="shared" si="107"/>
        <v>2020</v>
      </c>
      <c r="AS372" s="17">
        <f t="shared" ca="1" si="108"/>
        <v>76</v>
      </c>
      <c r="AT372" s="17" t="str">
        <f t="shared" ca="1" si="111"/>
        <v>No</v>
      </c>
      <c r="AU372" s="17">
        <f t="shared" si="109"/>
        <v>0</v>
      </c>
      <c r="AV372" s="17" t="str">
        <f>+VLOOKUP(B372,[1]Cruces!S:T,2,0)</f>
        <v>4. Presupuesto de Obra</v>
      </c>
    </row>
    <row r="373" spans="1:48" hidden="1" x14ac:dyDescent="0.25">
      <c r="A373" s="17" t="s">
        <v>874</v>
      </c>
      <c r="B373" s="17" t="s">
        <v>68</v>
      </c>
      <c r="C373" s="17">
        <v>2713371</v>
      </c>
      <c r="D373" s="17">
        <v>20151111</v>
      </c>
      <c r="E373" s="17" t="s">
        <v>93</v>
      </c>
      <c r="F373" s="17" t="s">
        <v>120</v>
      </c>
      <c r="G373" s="17" t="s">
        <v>875</v>
      </c>
      <c r="H373" s="17">
        <v>3354783</v>
      </c>
      <c r="I373" s="17" t="s">
        <v>71</v>
      </c>
      <c r="J373" s="17" t="s">
        <v>876</v>
      </c>
      <c r="K373" s="17" t="s">
        <v>97</v>
      </c>
      <c r="L373" s="17" t="s">
        <v>122</v>
      </c>
      <c r="M373" s="17" t="s">
        <v>123</v>
      </c>
      <c r="N373" s="17" t="s">
        <v>75</v>
      </c>
      <c r="O373" s="17">
        <v>20181115</v>
      </c>
      <c r="P373" s="17">
        <v>20190118</v>
      </c>
      <c r="Q373" s="17">
        <v>1110</v>
      </c>
      <c r="R373" s="17">
        <v>25724482</v>
      </c>
      <c r="S373" s="17" t="s">
        <v>100</v>
      </c>
      <c r="T373" s="17" t="s">
        <v>63</v>
      </c>
      <c r="U373" s="17" t="s">
        <v>91</v>
      </c>
      <c r="V373" s="17">
        <f t="shared" si="110"/>
        <v>75</v>
      </c>
      <c r="W373" s="17">
        <v>75000</v>
      </c>
      <c r="X373" s="17" t="s">
        <v>89</v>
      </c>
      <c r="Y373" s="17" t="s">
        <v>150</v>
      </c>
      <c r="Z373" s="17">
        <v>20201030</v>
      </c>
      <c r="AA373" s="17" t="s">
        <v>101</v>
      </c>
      <c r="AB373" s="17">
        <v>1</v>
      </c>
      <c r="AC373" s="17" t="str">
        <f>IFERROR(VLOOKUP(A373,[1]Cruces!AJ:AK,2,0),VLOOKUP(CONCATENATE(X373,AA373),[1]Cruces!G:H,2,0))</f>
        <v>Solicitud de Obra</v>
      </c>
      <c r="AD373" s="17">
        <f t="shared" si="96"/>
        <v>15</v>
      </c>
      <c r="AE373" s="17">
        <f t="shared" si="97"/>
        <v>11</v>
      </c>
      <c r="AF373" s="17">
        <f t="shared" si="98"/>
        <v>2018</v>
      </c>
      <c r="AG373" s="17" t="str">
        <f>IFERROR(VLOOKUP(MID(A373,2,4)*1,[1]Cruces!K:L,2,0),"Verificar")</f>
        <v>Atlántico Norte</v>
      </c>
      <c r="AH373" s="17">
        <f t="shared" ca="1" si="99"/>
        <v>741</v>
      </c>
      <c r="AI373" s="17" t="str">
        <f>IFERROR(VLOOKUP(U373,[1]Cruces!$O$1:$P$6,2,0),"Sin Orden")</f>
        <v>Resuelta</v>
      </c>
      <c r="AJ373" s="17">
        <f t="shared" si="100"/>
        <v>30</v>
      </c>
      <c r="AK373" s="17">
        <f t="shared" si="101"/>
        <v>10</v>
      </c>
      <c r="AL373" s="17">
        <f t="shared" si="102"/>
        <v>2020</v>
      </c>
      <c r="AM373" s="17">
        <f t="shared" ca="1" si="103"/>
        <v>26</v>
      </c>
      <c r="AN373" s="18" t="str">
        <f>IFERROR(VLOOKUP(R373*1,'[1]Ordenes de Servicio'!G:K,5,0),"No Cruza")</f>
        <v>No Cruza</v>
      </c>
      <c r="AO373" s="17">
        <f t="shared" ca="1" si="104"/>
        <v>715</v>
      </c>
      <c r="AP373" s="17">
        <f t="shared" si="105"/>
        <v>18</v>
      </c>
      <c r="AQ373" s="17">
        <f t="shared" si="106"/>
        <v>1</v>
      </c>
      <c r="AR373" s="17">
        <f t="shared" si="107"/>
        <v>2019</v>
      </c>
      <c r="AS373" s="17">
        <f t="shared" ca="1" si="108"/>
        <v>677</v>
      </c>
      <c r="AT373" s="17" t="str">
        <f t="shared" ca="1" si="111"/>
        <v>Si</v>
      </c>
      <c r="AU373" s="17">
        <f t="shared" si="109"/>
        <v>651</v>
      </c>
      <c r="AV373" s="17" t="str">
        <f>+VLOOKUP(B373,[1]Cruces!S:T,2,0)</f>
        <v>5. Consultoría / Adjudicación</v>
      </c>
    </row>
    <row r="374" spans="1:48" hidden="1" x14ac:dyDescent="0.25">
      <c r="A374" s="17" t="s">
        <v>877</v>
      </c>
      <c r="B374" s="17" t="s">
        <v>54</v>
      </c>
      <c r="C374" s="17">
        <v>0</v>
      </c>
      <c r="D374" s="17">
        <v>0</v>
      </c>
      <c r="E374" s="17" t="s">
        <v>55</v>
      </c>
      <c r="F374" s="17" t="s">
        <v>126</v>
      </c>
      <c r="G374" s="17" t="s">
        <v>878</v>
      </c>
      <c r="H374" s="17">
        <v>0</v>
      </c>
      <c r="I374" s="17" t="s">
        <v>71</v>
      </c>
      <c r="J374" s="17" t="s">
        <v>59</v>
      </c>
      <c r="K374" s="17" t="s">
        <v>879</v>
      </c>
      <c r="L374" s="17" t="s">
        <v>129</v>
      </c>
      <c r="M374" s="17" t="s">
        <v>130</v>
      </c>
      <c r="N374" s="17" t="s">
        <v>62</v>
      </c>
      <c r="O374" s="17">
        <v>20201016</v>
      </c>
      <c r="P374" s="17">
        <v>20201029</v>
      </c>
      <c r="Q374" s="17">
        <v>3310</v>
      </c>
      <c r="R374" s="17">
        <v>28238330</v>
      </c>
      <c r="S374" s="17" t="s">
        <v>100</v>
      </c>
      <c r="T374" s="17" t="s">
        <v>63</v>
      </c>
      <c r="U374" s="17" t="s">
        <v>91</v>
      </c>
      <c r="V374" s="17">
        <f t="shared" si="110"/>
        <v>25</v>
      </c>
      <c r="W374" s="17">
        <v>25000</v>
      </c>
      <c r="X374" s="17" t="s">
        <v>64</v>
      </c>
      <c r="Y374" s="17" t="s">
        <v>65</v>
      </c>
      <c r="Z374" s="17">
        <v>20201029</v>
      </c>
      <c r="AA374" s="17" t="s">
        <v>78</v>
      </c>
      <c r="AB374" s="17">
        <v>1</v>
      </c>
      <c r="AC374" s="17" t="str">
        <f>IFERROR(VLOOKUP(A374,[1]Cruces!AJ:AK,2,0),VLOOKUP(CONCATENATE(X374,AA374),[1]Cruces!G:H,2,0))</f>
        <v>Solicitud de Obra</v>
      </c>
      <c r="AD374" s="17">
        <f t="shared" si="96"/>
        <v>16</v>
      </c>
      <c r="AE374" s="17">
        <f t="shared" si="97"/>
        <v>10</v>
      </c>
      <c r="AF374" s="17">
        <f t="shared" si="98"/>
        <v>2020</v>
      </c>
      <c r="AG374" s="17" t="str">
        <f>IFERROR(VLOOKUP(MID(A374,2,4)*1,[1]Cruces!K:L,2,0),"Verificar")</f>
        <v>Guajira</v>
      </c>
      <c r="AH374" s="17">
        <f t="shared" ca="1" si="99"/>
        <v>40</v>
      </c>
      <c r="AI374" s="17" t="str">
        <f>IFERROR(VLOOKUP(U374,[1]Cruces!$O$1:$P$6,2,0),"Sin Orden")</f>
        <v>Resuelta</v>
      </c>
      <c r="AJ374" s="17">
        <f t="shared" si="100"/>
        <v>29</v>
      </c>
      <c r="AK374" s="17">
        <f t="shared" si="101"/>
        <v>10</v>
      </c>
      <c r="AL374" s="17">
        <f t="shared" si="102"/>
        <v>2020</v>
      </c>
      <c r="AM374" s="17">
        <f t="shared" ca="1" si="103"/>
        <v>27</v>
      </c>
      <c r="AN374" s="18" t="str">
        <f>IFERROR(VLOOKUP(R374*1,'[1]Ordenes de Servicio'!G:K,5,0),"No Cruza")</f>
        <v>No Cruza</v>
      </c>
      <c r="AO374" s="17">
        <f t="shared" ca="1" si="104"/>
        <v>13</v>
      </c>
      <c r="AP374" s="17">
        <f t="shared" si="105"/>
        <v>29</v>
      </c>
      <c r="AQ374" s="17">
        <f t="shared" si="106"/>
        <v>10</v>
      </c>
      <c r="AR374" s="17">
        <f t="shared" si="107"/>
        <v>2020</v>
      </c>
      <c r="AS374" s="17">
        <f t="shared" ca="1" si="108"/>
        <v>27</v>
      </c>
      <c r="AT374" s="17" t="str">
        <f t="shared" ca="1" si="111"/>
        <v>No</v>
      </c>
      <c r="AU374" s="17">
        <f t="shared" si="109"/>
        <v>0</v>
      </c>
      <c r="AV374" s="17" t="str">
        <f>+VLOOKUP(B374,[1]Cruces!S:T,2,0)</f>
        <v>4. Presupuesto de Obra</v>
      </c>
    </row>
    <row r="375" spans="1:48" hidden="1" x14ac:dyDescent="0.25">
      <c r="A375" s="17" t="s">
        <v>10524</v>
      </c>
      <c r="B375" s="17" t="s">
        <v>68</v>
      </c>
      <c r="C375" s="17">
        <v>0</v>
      </c>
      <c r="D375" s="17">
        <v>0</v>
      </c>
      <c r="E375" s="17" t="s">
        <v>55</v>
      </c>
      <c r="F375" s="17" t="s">
        <v>932</v>
      </c>
      <c r="G375" s="17" t="s">
        <v>10525</v>
      </c>
      <c r="H375" s="17">
        <v>0</v>
      </c>
      <c r="I375" s="17" t="s">
        <v>71</v>
      </c>
      <c r="J375" s="17" t="s">
        <v>59</v>
      </c>
      <c r="K375" s="17" t="s">
        <v>97</v>
      </c>
      <c r="L375" s="17" t="s">
        <v>935</v>
      </c>
      <c r="M375" s="17" t="s">
        <v>936</v>
      </c>
      <c r="N375" s="17" t="s">
        <v>75</v>
      </c>
      <c r="O375" s="17">
        <v>20200916</v>
      </c>
      <c r="P375" s="17">
        <v>20201113</v>
      </c>
      <c r="Q375" s="17">
        <v>3460</v>
      </c>
      <c r="R375" s="17">
        <v>28160784</v>
      </c>
      <c r="S375" s="17" t="s">
        <v>100</v>
      </c>
      <c r="T375" s="17" t="s">
        <v>63</v>
      </c>
      <c r="U375" s="17" t="s">
        <v>91</v>
      </c>
      <c r="V375" s="17">
        <f t="shared" si="110"/>
        <v>30</v>
      </c>
      <c r="W375" s="17">
        <v>30000</v>
      </c>
      <c r="X375" s="17" t="s">
        <v>64</v>
      </c>
      <c r="Y375" s="17" t="s">
        <v>68</v>
      </c>
      <c r="Z375" s="17">
        <v>20201113</v>
      </c>
      <c r="AA375" s="17" t="s">
        <v>78</v>
      </c>
      <c r="AB375" s="17">
        <v>1</v>
      </c>
      <c r="AC375" s="17" t="str">
        <f>IFERROR(VLOOKUP(A375,[1]Cruces!AJ:AK,2,0),VLOOKUP(CONCATENATE(X375,AA375),[1]Cruces!G:H,2,0))</f>
        <v>Exp BMT</v>
      </c>
      <c r="AD375" s="17">
        <f t="shared" si="96"/>
        <v>16</v>
      </c>
      <c r="AE375" s="17">
        <f t="shared" si="97"/>
        <v>9</v>
      </c>
      <c r="AF375" s="17">
        <f t="shared" si="98"/>
        <v>2020</v>
      </c>
      <c r="AG375" s="17" t="str">
        <f>IFERROR(VLOOKUP(MID(A375,2,4)*1,[1]Cruces!K:L,2,0),"Verificar")</f>
        <v>Magdalena</v>
      </c>
      <c r="AH375" s="17">
        <f t="shared" ca="1" si="99"/>
        <v>70</v>
      </c>
      <c r="AI375" s="17" t="str">
        <f>IFERROR(VLOOKUP(U375,[1]Cruces!$O$1:$P$6,2,0),"Sin Orden")</f>
        <v>Resuelta</v>
      </c>
      <c r="AJ375" s="17">
        <f t="shared" si="100"/>
        <v>13</v>
      </c>
      <c r="AK375" s="17">
        <f t="shared" si="101"/>
        <v>11</v>
      </c>
      <c r="AL375" s="17">
        <f t="shared" si="102"/>
        <v>2020</v>
      </c>
      <c r="AM375" s="17">
        <f t="shared" ca="1" si="103"/>
        <v>12</v>
      </c>
      <c r="AN375" s="18" t="str">
        <f>IFERROR(VLOOKUP(R375*1,'[1]Ordenes de Servicio'!G:K,5,0),"No Cruza")</f>
        <v>No Cruza</v>
      </c>
      <c r="AO375" s="17">
        <f t="shared" ca="1" si="104"/>
        <v>58</v>
      </c>
      <c r="AP375" s="17">
        <f t="shared" si="105"/>
        <v>13</v>
      </c>
      <c r="AQ375" s="17">
        <f t="shared" si="106"/>
        <v>11</v>
      </c>
      <c r="AR375" s="17">
        <f t="shared" si="107"/>
        <v>2020</v>
      </c>
      <c r="AS375" s="17">
        <f t="shared" ca="1" si="108"/>
        <v>12</v>
      </c>
      <c r="AT375" s="17" t="str">
        <f t="shared" ca="1" si="111"/>
        <v>No</v>
      </c>
      <c r="AU375" s="17">
        <f t="shared" si="109"/>
        <v>0</v>
      </c>
      <c r="AV375" s="17" t="str">
        <f>+VLOOKUP(B375,[1]Cruces!S:T,2,0)</f>
        <v>5. Consultoría / Adjudicación</v>
      </c>
    </row>
    <row r="376" spans="1:48" hidden="1" x14ac:dyDescent="0.25">
      <c r="A376" s="17" t="s">
        <v>880</v>
      </c>
      <c r="B376" s="17" t="s">
        <v>68</v>
      </c>
      <c r="C376" s="17">
        <v>0</v>
      </c>
      <c r="D376" s="17">
        <v>0</v>
      </c>
      <c r="E376" s="17" t="s">
        <v>55</v>
      </c>
      <c r="F376" s="17" t="s">
        <v>56</v>
      </c>
      <c r="G376" s="17" t="s">
        <v>881</v>
      </c>
      <c r="H376" s="17">
        <v>0</v>
      </c>
      <c r="I376" s="17" t="s">
        <v>83</v>
      </c>
      <c r="J376" s="17" t="s">
        <v>59</v>
      </c>
      <c r="K376" s="17" t="s">
        <v>882</v>
      </c>
      <c r="L376" s="17" t="s">
        <v>117</v>
      </c>
      <c r="M376" s="17" t="s">
        <v>118</v>
      </c>
      <c r="N376" s="17" t="s">
        <v>75</v>
      </c>
      <c r="O376" s="17">
        <v>20191028</v>
      </c>
      <c r="P376" s="17">
        <v>20191028</v>
      </c>
      <c r="Q376" s="17">
        <v>1180</v>
      </c>
      <c r="R376" s="17">
        <v>0</v>
      </c>
      <c r="S376" s="17"/>
      <c r="T376" s="17" t="s">
        <v>63</v>
      </c>
      <c r="U376" s="17"/>
      <c r="V376" s="17">
        <f t="shared" si="110"/>
        <v>25</v>
      </c>
      <c r="W376" s="17">
        <v>25000</v>
      </c>
      <c r="X376" s="17" t="s">
        <v>64</v>
      </c>
      <c r="Y376" s="17" t="s">
        <v>68</v>
      </c>
      <c r="Z376" s="17">
        <v>20191028</v>
      </c>
      <c r="AA376" s="17" t="s">
        <v>78</v>
      </c>
      <c r="AB376" s="17">
        <v>1</v>
      </c>
      <c r="AC376" s="17" t="str">
        <f>IFERROR(VLOOKUP(A376,[1]Cruces!AJ:AK,2,0),VLOOKUP(CONCATENATE(X376,AA376),[1]Cruces!G:H,2,0))</f>
        <v>Solicitud de Obra</v>
      </c>
      <c r="AD376" s="17">
        <f t="shared" si="96"/>
        <v>28</v>
      </c>
      <c r="AE376" s="17">
        <f t="shared" si="97"/>
        <v>10</v>
      </c>
      <c r="AF376" s="17">
        <f t="shared" si="98"/>
        <v>2019</v>
      </c>
      <c r="AG376" s="17" t="str">
        <f>IFERROR(VLOOKUP(MID(A376,2,4)*1,[1]Cruces!K:L,2,0),"Verificar")</f>
        <v>Atlántico Norte</v>
      </c>
      <c r="AH376" s="17">
        <f t="shared" ca="1" si="99"/>
        <v>394</v>
      </c>
      <c r="AI376" s="17" t="str">
        <f>IFERROR(VLOOKUP(U376,[1]Cruces!$O$1:$P$6,2,0),"Sin Orden")</f>
        <v>Sin Orden</v>
      </c>
      <c r="AJ376" s="17">
        <f t="shared" si="100"/>
        <v>28</v>
      </c>
      <c r="AK376" s="17">
        <f t="shared" si="101"/>
        <v>10</v>
      </c>
      <c r="AL376" s="17">
        <f t="shared" si="102"/>
        <v>2019</v>
      </c>
      <c r="AM376" s="17">
        <f t="shared" ca="1" si="103"/>
        <v>394</v>
      </c>
      <c r="AN376" s="18" t="str">
        <f>IFERROR(VLOOKUP(R376*1,'[1]Ordenes de Servicio'!G:K,5,0),"No Cruza")</f>
        <v>No Cruza</v>
      </c>
      <c r="AO376" s="17">
        <f t="shared" ca="1" si="104"/>
        <v>394</v>
      </c>
      <c r="AP376" s="17">
        <f t="shared" si="105"/>
        <v>28</v>
      </c>
      <c r="AQ376" s="17">
        <f t="shared" si="106"/>
        <v>10</v>
      </c>
      <c r="AR376" s="17">
        <f t="shared" si="107"/>
        <v>2019</v>
      </c>
      <c r="AS376" s="17">
        <f t="shared" ca="1" si="108"/>
        <v>394</v>
      </c>
      <c r="AT376" s="17" t="str">
        <f t="shared" ca="1" si="111"/>
        <v>Si</v>
      </c>
      <c r="AU376" s="17">
        <f t="shared" si="109"/>
        <v>0</v>
      </c>
      <c r="AV376" s="17" t="str">
        <f>+VLOOKUP(B376,[1]Cruces!S:T,2,0)</f>
        <v>5. Consultoría / Adjudicación</v>
      </c>
    </row>
    <row r="377" spans="1:48" hidden="1" x14ac:dyDescent="0.25">
      <c r="A377" s="17" t="s">
        <v>883</v>
      </c>
      <c r="B377" s="17" t="s">
        <v>54</v>
      </c>
      <c r="C377" s="17">
        <v>0</v>
      </c>
      <c r="D377" s="17">
        <v>0</v>
      </c>
      <c r="E377" s="17" t="s">
        <v>55</v>
      </c>
      <c r="F377" s="17" t="s">
        <v>232</v>
      </c>
      <c r="G377" s="17" t="s">
        <v>884</v>
      </c>
      <c r="H377" s="17">
        <v>3005765496</v>
      </c>
      <c r="I377" s="17" t="s">
        <v>885</v>
      </c>
      <c r="J377" s="17" t="s">
        <v>59</v>
      </c>
      <c r="K377" s="17" t="s">
        <v>97</v>
      </c>
      <c r="L377" s="17" t="s">
        <v>280</v>
      </c>
      <c r="M377" s="17" t="s">
        <v>281</v>
      </c>
      <c r="N377" s="17" t="s">
        <v>62</v>
      </c>
      <c r="O377" s="17">
        <v>20200919</v>
      </c>
      <c r="P377" s="17">
        <v>20200919</v>
      </c>
      <c r="Q377" s="17">
        <v>7541</v>
      </c>
      <c r="R377" s="17">
        <v>0</v>
      </c>
      <c r="S377" s="17"/>
      <c r="T377" s="17" t="s">
        <v>63</v>
      </c>
      <c r="U377" s="17"/>
      <c r="V377" s="17">
        <f t="shared" si="110"/>
        <v>25</v>
      </c>
      <c r="W377" s="17">
        <v>25000</v>
      </c>
      <c r="X377" s="17" t="s">
        <v>64</v>
      </c>
      <c r="Y377" s="17" t="s">
        <v>65</v>
      </c>
      <c r="Z377" s="17">
        <v>20200919</v>
      </c>
      <c r="AA377" s="17" t="s">
        <v>199</v>
      </c>
      <c r="AB377" s="17">
        <v>1</v>
      </c>
      <c r="AC377" s="17" t="str">
        <f>IFERROR(VLOOKUP(A377,[1]Cruces!AJ:AK,2,0),VLOOKUP(CONCATENATE(X377,AA377),[1]Cruces!G:H,2,0))</f>
        <v>Solicitud de Obra</v>
      </c>
      <c r="AD377" s="17">
        <f t="shared" si="96"/>
        <v>19</v>
      </c>
      <c r="AE377" s="17">
        <f t="shared" si="97"/>
        <v>9</v>
      </c>
      <c r="AF377" s="17">
        <f t="shared" si="98"/>
        <v>2020</v>
      </c>
      <c r="AG377" s="17" t="str">
        <f>IFERROR(VLOOKUP(MID(A377,2,4)*1,[1]Cruces!K:L,2,0),"Verificar")</f>
        <v>Atlántico Sur</v>
      </c>
      <c r="AH377" s="17">
        <f t="shared" ca="1" si="99"/>
        <v>67</v>
      </c>
      <c r="AI377" s="17" t="str">
        <f>IFERROR(VLOOKUP(U377,[1]Cruces!$O$1:$P$6,2,0),"Sin Orden")</f>
        <v>Sin Orden</v>
      </c>
      <c r="AJ377" s="17">
        <f t="shared" si="100"/>
        <v>19</v>
      </c>
      <c r="AK377" s="17">
        <f t="shared" si="101"/>
        <v>9</v>
      </c>
      <c r="AL377" s="17">
        <f t="shared" si="102"/>
        <v>2020</v>
      </c>
      <c r="AM377" s="17">
        <f t="shared" ca="1" si="103"/>
        <v>67</v>
      </c>
      <c r="AN377" s="18" t="str">
        <f>IFERROR(VLOOKUP(R377*1,'[1]Ordenes de Servicio'!G:K,5,0),"No Cruza")</f>
        <v>No Cruza</v>
      </c>
      <c r="AO377" s="17">
        <f t="shared" ca="1" si="104"/>
        <v>67</v>
      </c>
      <c r="AP377" s="17">
        <f t="shared" si="105"/>
        <v>19</v>
      </c>
      <c r="AQ377" s="17">
        <f t="shared" si="106"/>
        <v>9</v>
      </c>
      <c r="AR377" s="17">
        <f t="shared" si="107"/>
        <v>2020</v>
      </c>
      <c r="AS377" s="17">
        <f t="shared" ca="1" si="108"/>
        <v>67</v>
      </c>
      <c r="AT377" s="17" t="str">
        <f t="shared" ca="1" si="111"/>
        <v>No</v>
      </c>
      <c r="AU377" s="17">
        <f t="shared" si="109"/>
        <v>0</v>
      </c>
      <c r="AV377" s="17" t="str">
        <f>+VLOOKUP(B377,[1]Cruces!S:T,2,0)</f>
        <v>4. Presupuesto de Obra</v>
      </c>
    </row>
    <row r="378" spans="1:48" hidden="1" x14ac:dyDescent="0.25">
      <c r="A378" s="17" t="s">
        <v>7500</v>
      </c>
      <c r="B378" s="17" t="s">
        <v>569</v>
      </c>
      <c r="C378" s="17">
        <v>0</v>
      </c>
      <c r="D378" s="17">
        <v>0</v>
      </c>
      <c r="E378" s="17" t="s">
        <v>55</v>
      </c>
      <c r="F378" s="17" t="s">
        <v>7082</v>
      </c>
      <c r="G378" s="17" t="s">
        <v>7501</v>
      </c>
      <c r="H378" s="17">
        <v>0</v>
      </c>
      <c r="I378" s="17" t="s">
        <v>71</v>
      </c>
      <c r="J378" s="17" t="s">
        <v>59</v>
      </c>
      <c r="K378" s="17" t="s">
        <v>7502</v>
      </c>
      <c r="L378" s="17" t="s">
        <v>7503</v>
      </c>
      <c r="M378" s="17" t="s">
        <v>7504</v>
      </c>
      <c r="N378" s="17" t="s">
        <v>572</v>
      </c>
      <c r="O378" s="17">
        <v>20201109</v>
      </c>
      <c r="P378" s="17">
        <v>20201109</v>
      </c>
      <c r="Q378" s="17">
        <v>1170</v>
      </c>
      <c r="R378" s="17">
        <v>0</v>
      </c>
      <c r="S378" s="17"/>
      <c r="T378" s="17" t="s">
        <v>63</v>
      </c>
      <c r="U378" s="17"/>
      <c r="V378" s="17">
        <f t="shared" si="110"/>
        <v>3</v>
      </c>
      <c r="W378" s="17">
        <v>3000</v>
      </c>
      <c r="X378" s="17" t="s">
        <v>7065</v>
      </c>
      <c r="Y378" s="17" t="s">
        <v>569</v>
      </c>
      <c r="Z378" s="17">
        <v>20201109</v>
      </c>
      <c r="AA378" s="17" t="s">
        <v>1947</v>
      </c>
      <c r="AB378" s="17">
        <v>1</v>
      </c>
      <c r="AC378" s="17" t="str">
        <f>IFERROR(VLOOKUP(A378,[1]Cruces!AJ:AK,2,0),VLOOKUP(CONCATENATE(X378,AA378),[1]Cruces!G:H,2,0))</f>
        <v>Solicitud por BT</v>
      </c>
      <c r="AD378" s="17">
        <f t="shared" si="96"/>
        <v>9</v>
      </c>
      <c r="AE378" s="17">
        <f t="shared" si="97"/>
        <v>11</v>
      </c>
      <c r="AF378" s="17">
        <f t="shared" si="98"/>
        <v>2020</v>
      </c>
      <c r="AG378" s="17" t="str">
        <f>IFERROR(VLOOKUP(MID(A378,2,4)*1,[1]Cruces!K:L,2,0),"Verificar")</f>
        <v>Atlántico Norte</v>
      </c>
      <c r="AH378" s="17">
        <f t="shared" ca="1" si="99"/>
        <v>16</v>
      </c>
      <c r="AI378" s="17" t="str">
        <f>IFERROR(VLOOKUP(U378,[1]Cruces!$O$1:$P$6,2,0),"Sin Orden")</f>
        <v>Sin Orden</v>
      </c>
      <c r="AJ378" s="17">
        <f t="shared" si="100"/>
        <v>9</v>
      </c>
      <c r="AK378" s="17">
        <f t="shared" si="101"/>
        <v>11</v>
      </c>
      <c r="AL378" s="17">
        <f t="shared" si="102"/>
        <v>2020</v>
      </c>
      <c r="AM378" s="17">
        <f t="shared" ca="1" si="103"/>
        <v>16</v>
      </c>
      <c r="AN378" s="18" t="str">
        <f>IFERROR(VLOOKUP(R378*1,'[1]Ordenes de Servicio'!G:K,5,0),"No Cruza")</f>
        <v>No Cruza</v>
      </c>
      <c r="AO378" s="17">
        <f t="shared" ca="1" si="104"/>
        <v>16</v>
      </c>
      <c r="AP378" s="17">
        <f t="shared" si="105"/>
        <v>9</v>
      </c>
      <c r="AQ378" s="17">
        <f t="shared" si="106"/>
        <v>11</v>
      </c>
      <c r="AR378" s="17">
        <f t="shared" si="107"/>
        <v>2020</v>
      </c>
      <c r="AS378" s="17">
        <f t="shared" ca="1" si="108"/>
        <v>16</v>
      </c>
      <c r="AT378" s="17" t="str">
        <f t="shared" ca="1" si="111"/>
        <v>No</v>
      </c>
      <c r="AU378" s="17">
        <f t="shared" si="109"/>
        <v>0</v>
      </c>
      <c r="AV378" s="17" t="str">
        <f>+VLOOKUP(B378,[1]Cruces!S:T,2,0)</f>
        <v>1. Solicitud</v>
      </c>
    </row>
    <row r="379" spans="1:48" hidden="1" x14ac:dyDescent="0.25">
      <c r="A379" s="17" t="s">
        <v>7505</v>
      </c>
      <c r="B379" s="17" t="s">
        <v>1943</v>
      </c>
      <c r="C379" s="17">
        <v>0</v>
      </c>
      <c r="D379" s="17">
        <v>0</v>
      </c>
      <c r="E379" s="17" t="s">
        <v>55</v>
      </c>
      <c r="F379" s="17" t="s">
        <v>232</v>
      </c>
      <c r="G379" s="17" t="s">
        <v>7506</v>
      </c>
      <c r="H379" s="17">
        <v>3003634034</v>
      </c>
      <c r="I379" s="17" t="s">
        <v>71</v>
      </c>
      <c r="J379" s="17" t="s">
        <v>59</v>
      </c>
      <c r="K379" s="17" t="s">
        <v>7507</v>
      </c>
      <c r="L379" s="17" t="s">
        <v>7475</v>
      </c>
      <c r="M379" s="17" t="s">
        <v>7476</v>
      </c>
      <c r="N379" s="17" t="s">
        <v>1946</v>
      </c>
      <c r="O379" s="17">
        <v>20201111</v>
      </c>
      <c r="P379" s="17">
        <v>20201111</v>
      </c>
      <c r="Q379" s="17">
        <v>1210</v>
      </c>
      <c r="R379" s="17">
        <v>28278553</v>
      </c>
      <c r="S379" s="17" t="s">
        <v>6601</v>
      </c>
      <c r="T379" s="17" t="s">
        <v>7091</v>
      </c>
      <c r="U379" s="17" t="s">
        <v>77</v>
      </c>
      <c r="V379" s="17">
        <f t="shared" si="110"/>
        <v>3</v>
      </c>
      <c r="W379" s="17">
        <v>3000</v>
      </c>
      <c r="X379" s="17" t="s">
        <v>7065</v>
      </c>
      <c r="Y379" s="17" t="s">
        <v>1943</v>
      </c>
      <c r="Z379" s="17">
        <v>20201111</v>
      </c>
      <c r="AA379" s="17" t="s">
        <v>1947</v>
      </c>
      <c r="AB379" s="17">
        <v>1</v>
      </c>
      <c r="AC379" s="17" t="str">
        <f>IFERROR(VLOOKUP(A379,[1]Cruces!AJ:AK,2,0),VLOOKUP(CONCATENATE(X379,AA379),[1]Cruces!G:H,2,0))</f>
        <v>Solicitud por BT</v>
      </c>
      <c r="AD379" s="17">
        <f t="shared" si="96"/>
        <v>11</v>
      </c>
      <c r="AE379" s="17">
        <f t="shared" si="97"/>
        <v>11</v>
      </c>
      <c r="AF379" s="17">
        <f t="shared" si="98"/>
        <v>2020</v>
      </c>
      <c r="AG379" s="17" t="str">
        <f>IFERROR(VLOOKUP(MID(A379,2,4)*1,[1]Cruces!K:L,2,0),"Verificar")</f>
        <v>Atlántico Sur</v>
      </c>
      <c r="AH379" s="17">
        <f t="shared" ca="1" si="99"/>
        <v>14</v>
      </c>
      <c r="AI379" s="17" t="str">
        <f>IFERROR(VLOOKUP(U379,[1]Cruces!$O$1:$P$6,2,0),"Sin Orden")</f>
        <v>Pendiente</v>
      </c>
      <c r="AJ379" s="17">
        <f t="shared" si="100"/>
        <v>11</v>
      </c>
      <c r="AK379" s="17">
        <f t="shared" si="101"/>
        <v>11</v>
      </c>
      <c r="AL379" s="17">
        <f t="shared" si="102"/>
        <v>2020</v>
      </c>
      <c r="AM379" s="17">
        <f t="shared" ca="1" si="103"/>
        <v>14</v>
      </c>
      <c r="AN379" s="18" t="str">
        <f>IFERROR(VLOOKUP(R379*1,'[1]Ordenes de Servicio'!G:K,5,0),"No Cruza")</f>
        <v>No Cruza</v>
      </c>
      <c r="AO379" s="17">
        <f t="shared" ca="1" si="104"/>
        <v>14</v>
      </c>
      <c r="AP379" s="17">
        <f t="shared" si="105"/>
        <v>11</v>
      </c>
      <c r="AQ379" s="17">
        <f t="shared" si="106"/>
        <v>11</v>
      </c>
      <c r="AR379" s="17">
        <f t="shared" si="107"/>
        <v>2020</v>
      </c>
      <c r="AS379" s="17">
        <f t="shared" ca="1" si="108"/>
        <v>14</v>
      </c>
      <c r="AT379" s="17" t="str">
        <f t="shared" ca="1" si="111"/>
        <v>No</v>
      </c>
      <c r="AU379" s="17">
        <f t="shared" si="109"/>
        <v>0</v>
      </c>
      <c r="AV379" s="17" t="str">
        <f>+VLOOKUP(B379,[1]Cruces!S:T,2,0)</f>
        <v>7. Ejecución en Campo OS BT</v>
      </c>
    </row>
    <row r="380" spans="1:48" hidden="1" x14ac:dyDescent="0.25">
      <c r="A380" s="17" t="s">
        <v>886</v>
      </c>
      <c r="B380" s="17" t="s">
        <v>203</v>
      </c>
      <c r="C380" s="17">
        <v>0</v>
      </c>
      <c r="D380" s="17">
        <v>0</v>
      </c>
      <c r="E380" s="17" t="s">
        <v>55</v>
      </c>
      <c r="F380" s="17" t="s">
        <v>107</v>
      </c>
      <c r="G380" s="17" t="s">
        <v>887</v>
      </c>
      <c r="H380" s="17">
        <v>0</v>
      </c>
      <c r="I380" s="17" t="s">
        <v>71</v>
      </c>
      <c r="J380" s="17" t="s">
        <v>59</v>
      </c>
      <c r="K380" s="17" t="s">
        <v>888</v>
      </c>
      <c r="L380" s="17" t="s">
        <v>205</v>
      </c>
      <c r="M380" s="17" t="s">
        <v>206</v>
      </c>
      <c r="N380" s="17" t="s">
        <v>207</v>
      </c>
      <c r="O380" s="17">
        <v>20150429</v>
      </c>
      <c r="P380" s="17">
        <v>20150504</v>
      </c>
      <c r="Q380" s="17">
        <v>1150</v>
      </c>
      <c r="R380" s="17">
        <v>0</v>
      </c>
      <c r="S380" s="17"/>
      <c r="T380" s="17" t="s">
        <v>63</v>
      </c>
      <c r="U380" s="17"/>
      <c r="V380" s="17">
        <f t="shared" si="110"/>
        <v>500</v>
      </c>
      <c r="W380" s="17">
        <v>500000</v>
      </c>
      <c r="X380" s="17" t="s">
        <v>64</v>
      </c>
      <c r="Y380" s="17" t="s">
        <v>203</v>
      </c>
      <c r="Z380" s="17">
        <v>20150504</v>
      </c>
      <c r="AA380" s="17" t="s">
        <v>137</v>
      </c>
      <c r="AB380" s="17">
        <v>1</v>
      </c>
      <c r="AC380" s="17" t="str">
        <f>IFERROR(VLOOKUP(A380,[1]Cruces!AJ:AK,2,0),VLOOKUP(CONCATENATE(X380,AA380),[1]Cruces!G:H,2,0))</f>
        <v>Solicitud de Obra</v>
      </c>
      <c r="AD380" s="17">
        <f t="shared" si="96"/>
        <v>29</v>
      </c>
      <c r="AE380" s="17">
        <f t="shared" si="97"/>
        <v>4</v>
      </c>
      <c r="AF380" s="17">
        <f t="shared" si="98"/>
        <v>2015</v>
      </c>
      <c r="AG380" s="17" t="str">
        <f>IFERROR(VLOOKUP(MID(A380,2,4)*1,[1]Cruces!K:L,2,0),"Verificar")</f>
        <v>Atlántico Norte</v>
      </c>
      <c r="AH380" s="17">
        <f t="shared" ca="1" si="99"/>
        <v>2037</v>
      </c>
      <c r="AI380" s="17" t="str">
        <f>IFERROR(VLOOKUP(U380,[1]Cruces!$O$1:$P$6,2,0),"Sin Orden")</f>
        <v>Sin Orden</v>
      </c>
      <c r="AJ380" s="17">
        <f t="shared" si="100"/>
        <v>4</v>
      </c>
      <c r="AK380" s="17">
        <f t="shared" si="101"/>
        <v>5</v>
      </c>
      <c r="AL380" s="17">
        <f t="shared" si="102"/>
        <v>2015</v>
      </c>
      <c r="AM380" s="17">
        <f t="shared" ca="1" si="103"/>
        <v>2032</v>
      </c>
      <c r="AN380" s="18" t="str">
        <f>IFERROR(VLOOKUP(R380*1,'[1]Ordenes de Servicio'!G:K,5,0),"No Cruza")</f>
        <v>No Cruza</v>
      </c>
      <c r="AO380" s="17">
        <f t="shared" ca="1" si="104"/>
        <v>2032</v>
      </c>
      <c r="AP380" s="17">
        <f t="shared" si="105"/>
        <v>4</v>
      </c>
      <c r="AQ380" s="17">
        <f t="shared" si="106"/>
        <v>5</v>
      </c>
      <c r="AR380" s="17">
        <f t="shared" si="107"/>
        <v>2015</v>
      </c>
      <c r="AS380" s="17">
        <f t="shared" ca="1" si="108"/>
        <v>2032</v>
      </c>
      <c r="AT380" s="17" t="str">
        <f t="shared" ca="1" si="111"/>
        <v>Si</v>
      </c>
      <c r="AU380" s="17">
        <f t="shared" si="109"/>
        <v>0</v>
      </c>
      <c r="AV380" s="17" t="str">
        <f>+VLOOKUP(B380,[1]Cruces!S:T,2,0)</f>
        <v>6. Ejecución y Seguimiento de Obra</v>
      </c>
    </row>
    <row r="381" spans="1:48" x14ac:dyDescent="0.25">
      <c r="A381" s="17" t="s">
        <v>889</v>
      </c>
      <c r="B381" s="17" t="s">
        <v>80</v>
      </c>
      <c r="C381" s="17">
        <v>0</v>
      </c>
      <c r="D381" s="17">
        <v>0</v>
      </c>
      <c r="E381" s="17" t="s">
        <v>55</v>
      </c>
      <c r="F381" s="17" t="s">
        <v>56</v>
      </c>
      <c r="G381" s="17" t="s">
        <v>890</v>
      </c>
      <c r="H381" s="17">
        <v>0</v>
      </c>
      <c r="I381" s="17" t="s">
        <v>109</v>
      </c>
      <c r="J381" s="17" t="s">
        <v>59</v>
      </c>
      <c r="K381" s="17" t="s">
        <v>891</v>
      </c>
      <c r="L381" s="17" t="s">
        <v>172</v>
      </c>
      <c r="M381" s="17" t="s">
        <v>173</v>
      </c>
      <c r="N381" s="17" t="s">
        <v>87</v>
      </c>
      <c r="O381" s="17">
        <v>20190826</v>
      </c>
      <c r="P381" s="17">
        <v>20200312</v>
      </c>
      <c r="Q381" s="17">
        <v>1110</v>
      </c>
      <c r="R381" s="17">
        <v>26942844</v>
      </c>
      <c r="S381" s="17" t="s">
        <v>76</v>
      </c>
      <c r="T381" s="17" t="s">
        <v>63</v>
      </c>
      <c r="U381" s="17" t="s">
        <v>88</v>
      </c>
      <c r="V381" s="17">
        <f t="shared" si="110"/>
        <v>630</v>
      </c>
      <c r="W381" s="17">
        <v>630000</v>
      </c>
      <c r="X381" s="17" t="s">
        <v>64</v>
      </c>
      <c r="Y381" s="17" t="s">
        <v>80</v>
      </c>
      <c r="Z381" s="17">
        <v>20200312</v>
      </c>
      <c r="AA381" s="17" t="s">
        <v>101</v>
      </c>
      <c r="AB381" s="17">
        <v>1</v>
      </c>
      <c r="AC381" s="17" t="str">
        <f>IFERROR(VLOOKUP(A381,[1]Cruces!AJ:AK,2,0),VLOOKUP(CONCATENATE(X381,AA381),[1]Cruces!G:H,2,0))</f>
        <v>Solicitud de Obra</v>
      </c>
      <c r="AD381" s="17">
        <f t="shared" si="96"/>
        <v>26</v>
      </c>
      <c r="AE381" s="17">
        <f t="shared" si="97"/>
        <v>8</v>
      </c>
      <c r="AF381" s="17">
        <f t="shared" si="98"/>
        <v>2019</v>
      </c>
      <c r="AG381" s="17" t="str">
        <f>IFERROR(VLOOKUP(MID(A381,2,4)*1,[1]Cruces!K:L,2,0),"Verificar")</f>
        <v>Atlántico Norte</v>
      </c>
      <c r="AH381" s="17">
        <f t="shared" ca="1" si="99"/>
        <v>457</v>
      </c>
      <c r="AI381" s="17" t="str">
        <f>IFERROR(VLOOKUP(U381,[1]Cruces!$O$1:$P$6,2,0),"Sin Orden")</f>
        <v>Resuelta</v>
      </c>
      <c r="AJ381" s="17">
        <f t="shared" si="100"/>
        <v>12</v>
      </c>
      <c r="AK381" s="17">
        <f t="shared" si="101"/>
        <v>3</v>
      </c>
      <c r="AL381" s="17">
        <f t="shared" si="102"/>
        <v>2020</v>
      </c>
      <c r="AM381" s="17">
        <f t="shared" ca="1" si="103"/>
        <v>258</v>
      </c>
      <c r="AN381" s="18" t="str">
        <f>IFERROR(VLOOKUP(R381*1,'[1]Ordenes de Servicio'!G:K,5,0),"No Cruza")</f>
        <v>No Cruza</v>
      </c>
      <c r="AO381" s="17">
        <f t="shared" ca="1" si="104"/>
        <v>199</v>
      </c>
      <c r="AP381" s="17">
        <f t="shared" si="105"/>
        <v>12</v>
      </c>
      <c r="AQ381" s="17">
        <f t="shared" si="106"/>
        <v>3</v>
      </c>
      <c r="AR381" s="17">
        <f t="shared" si="107"/>
        <v>2020</v>
      </c>
      <c r="AS381" s="17">
        <f t="shared" ca="1" si="108"/>
        <v>258</v>
      </c>
      <c r="AT381" s="17" t="str">
        <f t="shared" ca="1" si="111"/>
        <v>No</v>
      </c>
      <c r="AU381" s="17">
        <f t="shared" si="109"/>
        <v>0</v>
      </c>
      <c r="AV381" s="17" t="str">
        <f>+VLOOKUP(B381,[1]Cruces!S:T,2,0)</f>
        <v>8. Puesta en Servicio</v>
      </c>
    </row>
    <row r="382" spans="1:48" hidden="1" x14ac:dyDescent="0.25">
      <c r="A382" s="17" t="s">
        <v>892</v>
      </c>
      <c r="B382" s="17" t="s">
        <v>68</v>
      </c>
      <c r="C382" s="17">
        <v>0</v>
      </c>
      <c r="D382" s="17">
        <v>0</v>
      </c>
      <c r="E382" s="17" t="s">
        <v>55</v>
      </c>
      <c r="F382" s="17" t="s">
        <v>232</v>
      </c>
      <c r="G382" s="17" t="s">
        <v>893</v>
      </c>
      <c r="H382" s="17">
        <v>0</v>
      </c>
      <c r="I382" s="17" t="s">
        <v>71</v>
      </c>
      <c r="J382" s="17" t="s">
        <v>59</v>
      </c>
      <c r="K382" s="17" t="s">
        <v>366</v>
      </c>
      <c r="L382" s="17" t="s">
        <v>280</v>
      </c>
      <c r="M382" s="17" t="s">
        <v>281</v>
      </c>
      <c r="N382" s="17" t="s">
        <v>75</v>
      </c>
      <c r="O382" s="17">
        <v>20200909</v>
      </c>
      <c r="P382" s="17">
        <v>20201019</v>
      </c>
      <c r="Q382" s="17">
        <v>9521</v>
      </c>
      <c r="R382" s="17">
        <v>28141840</v>
      </c>
      <c r="S382" s="17" t="s">
        <v>100</v>
      </c>
      <c r="T382" s="17" t="s">
        <v>63</v>
      </c>
      <c r="U382" s="17" t="s">
        <v>91</v>
      </c>
      <c r="V382" s="17">
        <f t="shared" si="110"/>
        <v>1</v>
      </c>
      <c r="W382" s="17">
        <v>1000</v>
      </c>
      <c r="X382" s="17" t="s">
        <v>64</v>
      </c>
      <c r="Y382" s="17" t="s">
        <v>150</v>
      </c>
      <c r="Z382" s="17">
        <v>20201103</v>
      </c>
      <c r="AA382" s="17" t="s">
        <v>894</v>
      </c>
      <c r="AB382" s="17">
        <v>1</v>
      </c>
      <c r="AC382" s="17" t="str">
        <f>IFERROR(VLOOKUP(A382,[1]Cruces!AJ:AK,2,0),VLOOKUP(CONCATENATE(X382,AA382),[1]Cruces!G:H,2,0))</f>
        <v>Solicitud de Obra</v>
      </c>
      <c r="AD382" s="17">
        <f t="shared" si="96"/>
        <v>9</v>
      </c>
      <c r="AE382" s="17">
        <f t="shared" si="97"/>
        <v>9</v>
      </c>
      <c r="AF382" s="17">
        <f t="shared" si="98"/>
        <v>2020</v>
      </c>
      <c r="AG382" s="17" t="str">
        <f>IFERROR(VLOOKUP(MID(A382,2,4)*1,[1]Cruces!K:L,2,0),"Verificar")</f>
        <v>Atlántico Sur</v>
      </c>
      <c r="AH382" s="17">
        <f t="shared" ca="1" si="99"/>
        <v>77</v>
      </c>
      <c r="AI382" s="17" t="str">
        <f>IFERROR(VLOOKUP(U382,[1]Cruces!$O$1:$P$6,2,0),"Sin Orden")</f>
        <v>Resuelta</v>
      </c>
      <c r="AJ382" s="17">
        <f t="shared" si="100"/>
        <v>3</v>
      </c>
      <c r="AK382" s="17">
        <f t="shared" si="101"/>
        <v>11</v>
      </c>
      <c r="AL382" s="17">
        <f t="shared" si="102"/>
        <v>2020</v>
      </c>
      <c r="AM382" s="17">
        <f t="shared" ca="1" si="103"/>
        <v>22</v>
      </c>
      <c r="AN382" s="18" t="str">
        <f>IFERROR(VLOOKUP(R382*1,'[1]Ordenes de Servicio'!G:K,5,0),"No Cruza")</f>
        <v>No Cruza</v>
      </c>
      <c r="AO382" s="17">
        <f t="shared" ca="1" si="104"/>
        <v>55</v>
      </c>
      <c r="AP382" s="17">
        <f t="shared" si="105"/>
        <v>19</v>
      </c>
      <c r="AQ382" s="17">
        <f t="shared" si="106"/>
        <v>10</v>
      </c>
      <c r="AR382" s="17">
        <f t="shared" si="107"/>
        <v>2020</v>
      </c>
      <c r="AS382" s="17">
        <f t="shared" ca="1" si="108"/>
        <v>37</v>
      </c>
      <c r="AT382" s="17" t="str">
        <f t="shared" ca="1" si="111"/>
        <v>No</v>
      </c>
      <c r="AU382" s="17">
        <f t="shared" si="109"/>
        <v>15</v>
      </c>
      <c r="AV382" s="17" t="str">
        <f>+VLOOKUP(B382,[1]Cruces!S:T,2,0)</f>
        <v>5. Consultoría / Adjudicación</v>
      </c>
    </row>
    <row r="383" spans="1:48" hidden="1" x14ac:dyDescent="0.25">
      <c r="A383" s="17" t="s">
        <v>895</v>
      </c>
      <c r="B383" s="17" t="s">
        <v>54</v>
      </c>
      <c r="C383" s="17">
        <v>0</v>
      </c>
      <c r="D383" s="17">
        <v>0</v>
      </c>
      <c r="E383" s="17" t="s">
        <v>55</v>
      </c>
      <c r="F383" s="17" t="s">
        <v>126</v>
      </c>
      <c r="G383" s="17" t="s">
        <v>896</v>
      </c>
      <c r="H383" s="17">
        <v>0</v>
      </c>
      <c r="I383" s="17" t="s">
        <v>71</v>
      </c>
      <c r="J383" s="17" t="s">
        <v>59</v>
      </c>
      <c r="K383" s="17" t="s">
        <v>897</v>
      </c>
      <c r="L383" s="17" t="s">
        <v>129</v>
      </c>
      <c r="M383" s="17" t="s">
        <v>130</v>
      </c>
      <c r="N383" s="17" t="s">
        <v>62</v>
      </c>
      <c r="O383" s="17">
        <v>20201021</v>
      </c>
      <c r="P383" s="17">
        <v>20201029</v>
      </c>
      <c r="Q383" s="17">
        <v>9331</v>
      </c>
      <c r="R383" s="17">
        <v>28246015</v>
      </c>
      <c r="S383" s="17" t="s">
        <v>100</v>
      </c>
      <c r="T383" s="17" t="s">
        <v>63</v>
      </c>
      <c r="U383" s="17" t="s">
        <v>91</v>
      </c>
      <c r="V383" s="17">
        <f t="shared" si="110"/>
        <v>15</v>
      </c>
      <c r="W383" s="17">
        <v>15000</v>
      </c>
      <c r="X383" s="17" t="s">
        <v>64</v>
      </c>
      <c r="Y383" s="17" t="s">
        <v>65</v>
      </c>
      <c r="Z383" s="17">
        <v>20201029</v>
      </c>
      <c r="AA383" s="17" t="s">
        <v>78</v>
      </c>
      <c r="AB383" s="17">
        <v>1</v>
      </c>
      <c r="AC383" s="17" t="str">
        <f>IFERROR(VLOOKUP(A383,[1]Cruces!AJ:AK,2,0),VLOOKUP(CONCATENATE(X383,AA383),[1]Cruces!G:H,2,0))</f>
        <v>Solicitud de Obra</v>
      </c>
      <c r="AD383" s="17">
        <f t="shared" si="96"/>
        <v>21</v>
      </c>
      <c r="AE383" s="17">
        <f t="shared" si="97"/>
        <v>10</v>
      </c>
      <c r="AF383" s="17">
        <f t="shared" si="98"/>
        <v>2020</v>
      </c>
      <c r="AG383" s="17" t="str">
        <f>IFERROR(VLOOKUP(MID(A383,2,4)*1,[1]Cruces!K:L,2,0),"Verificar")</f>
        <v>Guajira</v>
      </c>
      <c r="AH383" s="17">
        <f t="shared" ca="1" si="99"/>
        <v>35</v>
      </c>
      <c r="AI383" s="17" t="str">
        <f>IFERROR(VLOOKUP(U383,[1]Cruces!$O$1:$P$6,2,0),"Sin Orden")</f>
        <v>Resuelta</v>
      </c>
      <c r="AJ383" s="17">
        <f t="shared" si="100"/>
        <v>29</v>
      </c>
      <c r="AK383" s="17">
        <f t="shared" si="101"/>
        <v>10</v>
      </c>
      <c r="AL383" s="17">
        <f t="shared" si="102"/>
        <v>2020</v>
      </c>
      <c r="AM383" s="17">
        <f t="shared" ca="1" si="103"/>
        <v>27</v>
      </c>
      <c r="AN383" s="18" t="str">
        <f>IFERROR(VLOOKUP(R383*1,'[1]Ordenes de Servicio'!G:K,5,0),"No Cruza")</f>
        <v>No Cruza</v>
      </c>
      <c r="AO383" s="17">
        <f t="shared" ca="1" si="104"/>
        <v>8</v>
      </c>
      <c r="AP383" s="17">
        <f t="shared" si="105"/>
        <v>29</v>
      </c>
      <c r="AQ383" s="17">
        <f t="shared" si="106"/>
        <v>10</v>
      </c>
      <c r="AR383" s="17">
        <f t="shared" si="107"/>
        <v>2020</v>
      </c>
      <c r="AS383" s="17">
        <f t="shared" ca="1" si="108"/>
        <v>27</v>
      </c>
      <c r="AT383" s="17" t="str">
        <f t="shared" ca="1" si="111"/>
        <v>No</v>
      </c>
      <c r="AU383" s="17">
        <f t="shared" si="109"/>
        <v>0</v>
      </c>
      <c r="AV383" s="17" t="str">
        <f>+VLOOKUP(B383,[1]Cruces!S:T,2,0)</f>
        <v>4. Presupuesto de Obra</v>
      </c>
    </row>
    <row r="384" spans="1:48" hidden="1" x14ac:dyDescent="0.25">
      <c r="A384" s="17" t="s">
        <v>898</v>
      </c>
      <c r="B384" s="17" t="s">
        <v>68</v>
      </c>
      <c r="C384" s="17">
        <v>0</v>
      </c>
      <c r="D384" s="17">
        <v>0</v>
      </c>
      <c r="E384" s="17" t="s">
        <v>55</v>
      </c>
      <c r="F384" s="17" t="s">
        <v>107</v>
      </c>
      <c r="G384" s="17" t="s">
        <v>899</v>
      </c>
      <c r="H384" s="17">
        <v>3885154</v>
      </c>
      <c r="I384" s="17" t="s">
        <v>83</v>
      </c>
      <c r="J384" s="17" t="s">
        <v>59</v>
      </c>
      <c r="K384" s="17" t="s">
        <v>900</v>
      </c>
      <c r="L384" s="17" t="s">
        <v>145</v>
      </c>
      <c r="M384" s="17" t="s">
        <v>146</v>
      </c>
      <c r="N384" s="17" t="s">
        <v>75</v>
      </c>
      <c r="O384" s="17">
        <v>20200612</v>
      </c>
      <c r="P384" s="17">
        <v>20200715</v>
      </c>
      <c r="Q384" s="17">
        <v>9521</v>
      </c>
      <c r="R384" s="17">
        <v>28067986</v>
      </c>
      <c r="S384" s="17" t="s">
        <v>76</v>
      </c>
      <c r="T384" s="17" t="s">
        <v>63</v>
      </c>
      <c r="U384" s="17" t="s">
        <v>77</v>
      </c>
      <c r="V384" s="17">
        <f t="shared" si="110"/>
        <v>75</v>
      </c>
      <c r="W384" s="17">
        <v>75000</v>
      </c>
      <c r="X384" s="17" t="s">
        <v>64</v>
      </c>
      <c r="Y384" s="17" t="s">
        <v>150</v>
      </c>
      <c r="Z384" s="17">
        <v>20200914</v>
      </c>
      <c r="AA384" s="17" t="s">
        <v>78</v>
      </c>
      <c r="AB384" s="17">
        <v>1</v>
      </c>
      <c r="AC384" s="17" t="str">
        <f>IFERROR(VLOOKUP(A384,[1]Cruces!AJ:AK,2,0),VLOOKUP(CONCATENATE(X384,AA384),[1]Cruces!G:H,2,0))</f>
        <v>Solicitud de Obra</v>
      </c>
      <c r="AD384" s="17">
        <f t="shared" si="96"/>
        <v>12</v>
      </c>
      <c r="AE384" s="17">
        <f t="shared" si="97"/>
        <v>6</v>
      </c>
      <c r="AF384" s="17">
        <f t="shared" si="98"/>
        <v>2020</v>
      </c>
      <c r="AG384" s="17" t="str">
        <f>IFERROR(VLOOKUP(MID(A384,2,4)*1,[1]Cruces!K:L,2,0),"Verificar")</f>
        <v>Atlántico Sur</v>
      </c>
      <c r="AH384" s="17">
        <f t="shared" ca="1" si="99"/>
        <v>166</v>
      </c>
      <c r="AI384" s="17" t="str">
        <f>IFERROR(VLOOKUP(U384,[1]Cruces!$O$1:$P$6,2,0),"Sin Orden")</f>
        <v>Pendiente</v>
      </c>
      <c r="AJ384" s="17">
        <f t="shared" si="100"/>
        <v>14</v>
      </c>
      <c r="AK384" s="17">
        <f t="shared" si="101"/>
        <v>9</v>
      </c>
      <c r="AL384" s="17">
        <f t="shared" si="102"/>
        <v>2020</v>
      </c>
      <c r="AM384" s="17">
        <f t="shared" ca="1" si="103"/>
        <v>72</v>
      </c>
      <c r="AN384" s="18">
        <f>IFERROR(VLOOKUP(R384*1,'[1]Ordenes de Servicio'!G:K,5,0),"No Cruza")</f>
        <v>44070</v>
      </c>
      <c r="AO384" s="17">
        <f t="shared" ca="1" si="104"/>
        <v>72</v>
      </c>
      <c r="AP384" s="17">
        <f t="shared" si="105"/>
        <v>15</v>
      </c>
      <c r="AQ384" s="17">
        <f t="shared" si="106"/>
        <v>7</v>
      </c>
      <c r="AR384" s="17">
        <f t="shared" si="107"/>
        <v>2020</v>
      </c>
      <c r="AS384" s="17">
        <f t="shared" ca="1" si="108"/>
        <v>133</v>
      </c>
      <c r="AT384" s="17" t="str">
        <f t="shared" ca="1" si="111"/>
        <v>No</v>
      </c>
      <c r="AU384" s="17">
        <f t="shared" si="109"/>
        <v>61</v>
      </c>
      <c r="AV384" s="17" t="str">
        <f>+VLOOKUP(B384,[1]Cruces!S:T,2,0)</f>
        <v>5. Consultoría / Adjudicación</v>
      </c>
    </row>
    <row r="385" spans="1:48" hidden="1" x14ac:dyDescent="0.25">
      <c r="A385" s="17" t="s">
        <v>7508</v>
      </c>
      <c r="B385" s="17" t="s">
        <v>569</v>
      </c>
      <c r="C385" s="17">
        <v>0</v>
      </c>
      <c r="D385" s="17">
        <v>0</v>
      </c>
      <c r="E385" s="17" t="s">
        <v>55</v>
      </c>
      <c r="F385" s="17" t="s">
        <v>126</v>
      </c>
      <c r="G385" s="17" t="s">
        <v>7509</v>
      </c>
      <c r="H385" s="17">
        <v>3006158828</v>
      </c>
      <c r="I385" s="17" t="s">
        <v>182</v>
      </c>
      <c r="J385" s="17" t="s">
        <v>59</v>
      </c>
      <c r="K385" s="17" t="s">
        <v>7510</v>
      </c>
      <c r="L385" s="17" t="s">
        <v>7448</v>
      </c>
      <c r="M385" s="17" t="s">
        <v>7449</v>
      </c>
      <c r="N385" s="17" t="s">
        <v>572</v>
      </c>
      <c r="O385" s="17">
        <v>20200902</v>
      </c>
      <c r="P385" s="17">
        <v>20200902</v>
      </c>
      <c r="Q385" s="17">
        <v>7752</v>
      </c>
      <c r="R385" s="17">
        <v>0</v>
      </c>
      <c r="S385" s="17"/>
      <c r="T385" s="17" t="s">
        <v>63</v>
      </c>
      <c r="U385" s="17"/>
      <c r="V385" s="17">
        <f t="shared" si="110"/>
        <v>3</v>
      </c>
      <c r="W385" s="17">
        <v>3000</v>
      </c>
      <c r="X385" s="17" t="s">
        <v>7065</v>
      </c>
      <c r="Y385" s="17" t="s">
        <v>150</v>
      </c>
      <c r="Z385" s="17">
        <v>20201029</v>
      </c>
      <c r="AA385" s="17" t="s">
        <v>1947</v>
      </c>
      <c r="AB385" s="17">
        <v>1</v>
      </c>
      <c r="AC385" s="17" t="str">
        <f>IFERROR(VLOOKUP(A385,[1]Cruces!AJ:AK,2,0),VLOOKUP(CONCATENATE(X385,AA385),[1]Cruces!G:H,2,0))</f>
        <v>Solicitud por BT</v>
      </c>
      <c r="AD385" s="17">
        <f t="shared" si="96"/>
        <v>2</v>
      </c>
      <c r="AE385" s="17">
        <f t="shared" si="97"/>
        <v>9</v>
      </c>
      <c r="AF385" s="17">
        <f t="shared" si="98"/>
        <v>2020</v>
      </c>
      <c r="AG385" s="17" t="str">
        <f>IFERROR(VLOOKUP(MID(A385,2,4)*1,[1]Cruces!K:L,2,0),"Verificar")</f>
        <v>Guajira</v>
      </c>
      <c r="AH385" s="17">
        <f t="shared" ca="1" si="99"/>
        <v>84</v>
      </c>
      <c r="AI385" s="17" t="str">
        <f>IFERROR(VLOOKUP(U385,[1]Cruces!$O$1:$P$6,2,0),"Sin Orden")</f>
        <v>Sin Orden</v>
      </c>
      <c r="AJ385" s="17">
        <f t="shared" si="100"/>
        <v>29</v>
      </c>
      <c r="AK385" s="17">
        <f t="shared" si="101"/>
        <v>10</v>
      </c>
      <c r="AL385" s="17">
        <f t="shared" si="102"/>
        <v>2020</v>
      </c>
      <c r="AM385" s="17">
        <f t="shared" ca="1" si="103"/>
        <v>27</v>
      </c>
      <c r="AN385" s="18" t="str">
        <f>IFERROR(VLOOKUP(R385*1,'[1]Ordenes de Servicio'!G:K,5,0),"No Cruza")</f>
        <v>No Cruza</v>
      </c>
      <c r="AO385" s="17">
        <f t="shared" ca="1" si="104"/>
        <v>27</v>
      </c>
      <c r="AP385" s="17">
        <f t="shared" si="105"/>
        <v>2</v>
      </c>
      <c r="AQ385" s="17">
        <f t="shared" si="106"/>
        <v>9</v>
      </c>
      <c r="AR385" s="17">
        <f t="shared" si="107"/>
        <v>2020</v>
      </c>
      <c r="AS385" s="17">
        <f t="shared" ca="1" si="108"/>
        <v>84</v>
      </c>
      <c r="AT385" s="17" t="str">
        <f t="shared" ca="1" si="111"/>
        <v>No</v>
      </c>
      <c r="AU385" s="17">
        <f t="shared" si="109"/>
        <v>57</v>
      </c>
      <c r="AV385" s="17" t="str">
        <f>+VLOOKUP(B385,[1]Cruces!S:T,2,0)</f>
        <v>1. Solicitud</v>
      </c>
    </row>
    <row r="386" spans="1:48" hidden="1" x14ac:dyDescent="0.25">
      <c r="A386" s="17" t="s">
        <v>901</v>
      </c>
      <c r="B386" s="17" t="s">
        <v>68</v>
      </c>
      <c r="C386" s="17">
        <v>0</v>
      </c>
      <c r="D386" s="17">
        <v>0</v>
      </c>
      <c r="E386" s="17" t="s">
        <v>55</v>
      </c>
      <c r="F386" s="17" t="s">
        <v>120</v>
      </c>
      <c r="G386" s="17" t="s">
        <v>902</v>
      </c>
      <c r="H386" s="17">
        <v>0</v>
      </c>
      <c r="I386" s="17" t="s">
        <v>116</v>
      </c>
      <c r="J386" s="17" t="s">
        <v>59</v>
      </c>
      <c r="K386" s="17" t="s">
        <v>903</v>
      </c>
      <c r="L386" s="17" t="s">
        <v>122</v>
      </c>
      <c r="M386" s="17" t="s">
        <v>123</v>
      </c>
      <c r="N386" s="17" t="s">
        <v>75</v>
      </c>
      <c r="O386" s="17">
        <v>20171218</v>
      </c>
      <c r="P386" s="17">
        <v>20180511</v>
      </c>
      <c r="Q386" s="17">
        <v>1180</v>
      </c>
      <c r="R386" s="17">
        <v>24563935</v>
      </c>
      <c r="S386" s="17" t="s">
        <v>100</v>
      </c>
      <c r="T386" s="17" t="s">
        <v>63</v>
      </c>
      <c r="U386" s="17" t="s">
        <v>91</v>
      </c>
      <c r="V386" s="17">
        <f t="shared" si="110"/>
        <v>400</v>
      </c>
      <c r="W386" s="17">
        <v>400000</v>
      </c>
      <c r="X386" s="17" t="s">
        <v>64</v>
      </c>
      <c r="Y386" s="17" t="s">
        <v>136</v>
      </c>
      <c r="Z386" s="17">
        <v>20180516</v>
      </c>
      <c r="AA386" s="17" t="s">
        <v>101</v>
      </c>
      <c r="AB386" s="17">
        <v>1</v>
      </c>
      <c r="AC386" s="17" t="str">
        <f>IFERROR(VLOOKUP(A386,[1]Cruces!AJ:AK,2,0),VLOOKUP(CONCATENATE(X386,AA386),[1]Cruces!G:H,2,0))</f>
        <v>Solicitud de Obra</v>
      </c>
      <c r="AD386" s="17">
        <f t="shared" si="96"/>
        <v>18</v>
      </c>
      <c r="AE386" s="17">
        <f t="shared" si="97"/>
        <v>12</v>
      </c>
      <c r="AF386" s="17">
        <f t="shared" si="98"/>
        <v>2017</v>
      </c>
      <c r="AG386" s="17" t="str">
        <f>IFERROR(VLOOKUP(MID(A386,2,4)*1,[1]Cruces!K:L,2,0),"Verificar")</f>
        <v>Atlántico Norte</v>
      </c>
      <c r="AH386" s="17">
        <f t="shared" ca="1" si="99"/>
        <v>1073</v>
      </c>
      <c r="AI386" s="17" t="str">
        <f>IFERROR(VLOOKUP(U386,[1]Cruces!$O$1:$P$6,2,0),"Sin Orden")</f>
        <v>Resuelta</v>
      </c>
      <c r="AJ386" s="17">
        <f t="shared" si="100"/>
        <v>16</v>
      </c>
      <c r="AK386" s="17">
        <f t="shared" si="101"/>
        <v>5</v>
      </c>
      <c r="AL386" s="17">
        <f t="shared" si="102"/>
        <v>2018</v>
      </c>
      <c r="AM386" s="17">
        <f t="shared" ca="1" si="103"/>
        <v>924</v>
      </c>
      <c r="AN386" s="18" t="str">
        <f>IFERROR(VLOOKUP(R386*1,'[1]Ordenes de Servicio'!G:K,5,0),"No Cruza")</f>
        <v>No Cruza</v>
      </c>
      <c r="AO386" s="17">
        <f t="shared" ca="1" si="104"/>
        <v>149</v>
      </c>
      <c r="AP386" s="17">
        <f t="shared" si="105"/>
        <v>11</v>
      </c>
      <c r="AQ386" s="17">
        <f t="shared" si="106"/>
        <v>5</v>
      </c>
      <c r="AR386" s="17">
        <f t="shared" si="107"/>
        <v>2018</v>
      </c>
      <c r="AS386" s="17">
        <f t="shared" ca="1" si="108"/>
        <v>929</v>
      </c>
      <c r="AT386" s="17" t="str">
        <f t="shared" ca="1" si="111"/>
        <v>Si</v>
      </c>
      <c r="AU386" s="17">
        <f t="shared" si="109"/>
        <v>5</v>
      </c>
      <c r="AV386" s="17" t="str">
        <f>+VLOOKUP(B386,[1]Cruces!S:T,2,0)</f>
        <v>5. Consultoría / Adjudicación</v>
      </c>
    </row>
    <row r="387" spans="1:48" x14ac:dyDescent="0.25">
      <c r="A387" s="17" t="s">
        <v>904</v>
      </c>
      <c r="B387" s="17" t="s">
        <v>80</v>
      </c>
      <c r="C387" s="17">
        <v>8065010</v>
      </c>
      <c r="D387" s="17">
        <v>0</v>
      </c>
      <c r="E387" s="17" t="s">
        <v>55</v>
      </c>
      <c r="F387" s="17" t="s">
        <v>81</v>
      </c>
      <c r="G387" s="17" t="s">
        <v>905</v>
      </c>
      <c r="H387" s="17">
        <v>3212558561</v>
      </c>
      <c r="I387" s="17" t="s">
        <v>182</v>
      </c>
      <c r="J387" s="17" t="s">
        <v>59</v>
      </c>
      <c r="K387" s="17" t="s">
        <v>97</v>
      </c>
      <c r="L387" s="17" t="s">
        <v>215</v>
      </c>
      <c r="M387" s="17" t="s">
        <v>216</v>
      </c>
      <c r="N387" s="17" t="s">
        <v>87</v>
      </c>
      <c r="O387" s="17">
        <v>20190312</v>
      </c>
      <c r="P387" s="17">
        <v>20191008</v>
      </c>
      <c r="Q387" s="17">
        <v>3410</v>
      </c>
      <c r="R387" s="17">
        <v>26746399</v>
      </c>
      <c r="S387" s="17" t="s">
        <v>76</v>
      </c>
      <c r="T387" s="17" t="s">
        <v>63</v>
      </c>
      <c r="U387" s="17" t="s">
        <v>88</v>
      </c>
      <c r="V387" s="17">
        <f t="shared" si="110"/>
        <v>225</v>
      </c>
      <c r="W387" s="17">
        <v>225000</v>
      </c>
      <c r="X387" s="17" t="s">
        <v>89</v>
      </c>
      <c r="Y387" s="17" t="s">
        <v>90</v>
      </c>
      <c r="Z387" s="17">
        <v>20191008</v>
      </c>
      <c r="AA387" s="17" t="s">
        <v>78</v>
      </c>
      <c r="AB387" s="17">
        <v>1</v>
      </c>
      <c r="AC387" s="17" t="str">
        <f>IFERROR(VLOOKUP(A387,[1]Cruces!AJ:AK,2,0),VLOOKUP(CONCATENATE(X387,AA387),[1]Cruces!G:H,2,0))</f>
        <v>Solicitud de Obra</v>
      </c>
      <c r="AD387" s="17">
        <f t="shared" si="96"/>
        <v>12</v>
      </c>
      <c r="AE387" s="17">
        <f t="shared" si="97"/>
        <v>3</v>
      </c>
      <c r="AF387" s="17">
        <f t="shared" si="98"/>
        <v>2019</v>
      </c>
      <c r="AG387" s="17" t="str">
        <f>IFERROR(VLOOKUP(MID(A387,2,4)*1,[1]Cruces!K:L,2,0),"Verificar")</f>
        <v>Magdalena</v>
      </c>
      <c r="AH387" s="17">
        <f t="shared" ca="1" si="99"/>
        <v>624</v>
      </c>
      <c r="AI387" s="17" t="str">
        <f>IFERROR(VLOOKUP(U387,[1]Cruces!$O$1:$P$6,2,0),"Sin Orden")</f>
        <v>Resuelta</v>
      </c>
      <c r="AJ387" s="17">
        <f t="shared" si="100"/>
        <v>8</v>
      </c>
      <c r="AK387" s="17">
        <f t="shared" si="101"/>
        <v>10</v>
      </c>
      <c r="AL387" s="17">
        <f t="shared" si="102"/>
        <v>2019</v>
      </c>
      <c r="AM387" s="17">
        <f t="shared" ca="1" si="103"/>
        <v>414</v>
      </c>
      <c r="AN387" s="18" t="str">
        <f>IFERROR(VLOOKUP(R387*1,'[1]Ordenes de Servicio'!G:K,5,0),"No Cruza")</f>
        <v>No Cruza</v>
      </c>
      <c r="AO387" s="17">
        <f t="shared" ca="1" si="104"/>
        <v>210</v>
      </c>
      <c r="AP387" s="17">
        <f t="shared" si="105"/>
        <v>8</v>
      </c>
      <c r="AQ387" s="17">
        <f t="shared" si="106"/>
        <v>10</v>
      </c>
      <c r="AR387" s="17">
        <f t="shared" si="107"/>
        <v>2019</v>
      </c>
      <c r="AS387" s="17">
        <f t="shared" ca="1" si="108"/>
        <v>414</v>
      </c>
      <c r="AT387" s="17" t="str">
        <f t="shared" ca="1" si="111"/>
        <v>Si</v>
      </c>
      <c r="AU387" s="17">
        <f t="shared" si="109"/>
        <v>0</v>
      </c>
      <c r="AV387" s="17" t="str">
        <f>+VLOOKUP(B387,[1]Cruces!S:T,2,0)</f>
        <v>8. Puesta en Servicio</v>
      </c>
    </row>
    <row r="388" spans="1:48" hidden="1" x14ac:dyDescent="0.25">
      <c r="A388" s="17" t="s">
        <v>7511</v>
      </c>
      <c r="B388" s="17" t="s">
        <v>6595</v>
      </c>
      <c r="C388" s="17">
        <v>0</v>
      </c>
      <c r="D388" s="17">
        <v>0</v>
      </c>
      <c r="E388" s="17" t="s">
        <v>55</v>
      </c>
      <c r="F388" s="17" t="s">
        <v>232</v>
      </c>
      <c r="G388" s="17" t="s">
        <v>7512</v>
      </c>
      <c r="H388" s="17">
        <v>3185329150</v>
      </c>
      <c r="I388" s="17" t="s">
        <v>71</v>
      </c>
      <c r="J388" s="17" t="s">
        <v>59</v>
      </c>
      <c r="K388" s="17" t="s">
        <v>7513</v>
      </c>
      <c r="L388" s="17" t="s">
        <v>7475</v>
      </c>
      <c r="M388" s="17" t="s">
        <v>7476</v>
      </c>
      <c r="N388" s="17" t="s">
        <v>6600</v>
      </c>
      <c r="O388" s="17">
        <v>20200204</v>
      </c>
      <c r="P388" s="17">
        <v>20200210</v>
      </c>
      <c r="Q388" s="17">
        <v>9510</v>
      </c>
      <c r="R388" s="17">
        <v>27141982</v>
      </c>
      <c r="S388" s="17" t="s">
        <v>6601</v>
      </c>
      <c r="T388" s="17" t="s">
        <v>63</v>
      </c>
      <c r="U388" s="17" t="s">
        <v>91</v>
      </c>
      <c r="V388" s="17">
        <f t="shared" si="110"/>
        <v>3</v>
      </c>
      <c r="W388" s="17">
        <v>3000</v>
      </c>
      <c r="X388" s="17" t="s">
        <v>7065</v>
      </c>
      <c r="Y388" s="17" t="s">
        <v>6595</v>
      </c>
      <c r="Z388" s="17">
        <v>20200210</v>
      </c>
      <c r="AA388" s="17" t="s">
        <v>1947</v>
      </c>
      <c r="AB388" s="17">
        <v>1</v>
      </c>
      <c r="AC388" s="17" t="str">
        <f>IFERROR(VLOOKUP(A388,[1]Cruces!AJ:AK,2,0),VLOOKUP(CONCATENATE(X388,AA388),[1]Cruces!G:H,2,0))</f>
        <v>Solicitud por BT</v>
      </c>
      <c r="AD388" s="17">
        <f t="shared" si="96"/>
        <v>4</v>
      </c>
      <c r="AE388" s="17">
        <f t="shared" si="97"/>
        <v>2</v>
      </c>
      <c r="AF388" s="17">
        <f t="shared" si="98"/>
        <v>2020</v>
      </c>
      <c r="AG388" s="17" t="str">
        <f>IFERROR(VLOOKUP(MID(A388,2,4)*1,[1]Cruces!K:L,2,0),"Verificar")</f>
        <v>Atlántico Norte</v>
      </c>
      <c r="AH388" s="17">
        <f t="shared" ca="1" si="99"/>
        <v>295</v>
      </c>
      <c r="AI388" s="17" t="str">
        <f>IFERROR(VLOOKUP(U388,[1]Cruces!$O$1:$P$6,2,0),"Sin Orden")</f>
        <v>Resuelta</v>
      </c>
      <c r="AJ388" s="17">
        <f t="shared" si="100"/>
        <v>10</v>
      </c>
      <c r="AK388" s="17">
        <f t="shared" si="101"/>
        <v>2</v>
      </c>
      <c r="AL388" s="17">
        <f t="shared" si="102"/>
        <v>2020</v>
      </c>
      <c r="AM388" s="17">
        <f t="shared" ca="1" si="103"/>
        <v>289</v>
      </c>
      <c r="AN388" s="18" t="str">
        <f>IFERROR(VLOOKUP(R388*1,'[1]Ordenes de Servicio'!G:K,5,0),"No Cruza")</f>
        <v>No Cruza</v>
      </c>
      <c r="AO388" s="17">
        <f t="shared" ca="1" si="104"/>
        <v>6</v>
      </c>
      <c r="AP388" s="17">
        <f t="shared" si="105"/>
        <v>10</v>
      </c>
      <c r="AQ388" s="17">
        <f t="shared" si="106"/>
        <v>2</v>
      </c>
      <c r="AR388" s="17">
        <f t="shared" si="107"/>
        <v>2020</v>
      </c>
      <c r="AS388" s="17">
        <f t="shared" ca="1" si="108"/>
        <v>289</v>
      </c>
      <c r="AT388" s="17" t="str">
        <f t="shared" ca="1" si="111"/>
        <v>No</v>
      </c>
      <c r="AU388" s="17">
        <f t="shared" si="109"/>
        <v>0</v>
      </c>
      <c r="AV388" s="17" t="str">
        <f>+VLOOKUP(B388,[1]Cruces!S:T,2,0)</f>
        <v>7. Ejecución en Campo OS BT</v>
      </c>
    </row>
    <row r="389" spans="1:48" hidden="1" x14ac:dyDescent="0.25">
      <c r="A389" s="17" t="s">
        <v>906</v>
      </c>
      <c r="B389" s="17" t="s">
        <v>68</v>
      </c>
      <c r="C389" s="17">
        <v>2674383</v>
      </c>
      <c r="D389" s="17">
        <v>0</v>
      </c>
      <c r="E389" s="17" t="s">
        <v>55</v>
      </c>
      <c r="F389" s="17" t="s">
        <v>107</v>
      </c>
      <c r="G389" s="17" t="s">
        <v>907</v>
      </c>
      <c r="H389" s="17" t="s">
        <v>908</v>
      </c>
      <c r="I389" s="17" t="s">
        <v>116</v>
      </c>
      <c r="J389" s="17" t="s">
        <v>59</v>
      </c>
      <c r="K389" s="17" t="s">
        <v>909</v>
      </c>
      <c r="L389" s="17" t="s">
        <v>117</v>
      </c>
      <c r="M389" s="17" t="s">
        <v>118</v>
      </c>
      <c r="N389" s="17" t="s">
        <v>75</v>
      </c>
      <c r="O389" s="17">
        <v>20200205</v>
      </c>
      <c r="P389" s="17">
        <v>20200303</v>
      </c>
      <c r="Q389" s="17">
        <v>1110</v>
      </c>
      <c r="R389" s="17">
        <v>27460742</v>
      </c>
      <c r="S389" s="17" t="s">
        <v>76</v>
      </c>
      <c r="T389" s="17" t="s">
        <v>63</v>
      </c>
      <c r="U389" s="17" t="s">
        <v>88</v>
      </c>
      <c r="V389" s="17">
        <f t="shared" si="110"/>
        <v>225</v>
      </c>
      <c r="W389" s="17">
        <v>225000</v>
      </c>
      <c r="X389" s="17" t="s">
        <v>89</v>
      </c>
      <c r="Y389" s="17" t="s">
        <v>150</v>
      </c>
      <c r="Z389" s="17">
        <v>20200514</v>
      </c>
      <c r="AA389" s="17" t="s">
        <v>101</v>
      </c>
      <c r="AB389" s="17">
        <v>1</v>
      </c>
      <c r="AC389" s="17" t="str">
        <f>IFERROR(VLOOKUP(A389,[1]Cruces!AJ:AK,2,0),VLOOKUP(CONCATENATE(X389,AA389),[1]Cruces!G:H,2,0))</f>
        <v>Solicitud de Obra</v>
      </c>
      <c r="AD389" s="17">
        <f t="shared" si="96"/>
        <v>5</v>
      </c>
      <c r="AE389" s="17">
        <f t="shared" si="97"/>
        <v>2</v>
      </c>
      <c r="AF389" s="17">
        <f t="shared" si="98"/>
        <v>2020</v>
      </c>
      <c r="AG389" s="17" t="str">
        <f>IFERROR(VLOOKUP(MID(A389,2,4)*1,[1]Cruces!K:L,2,0),"Verificar")</f>
        <v>Atlántico Norte</v>
      </c>
      <c r="AH389" s="17">
        <f t="shared" ca="1" si="99"/>
        <v>294</v>
      </c>
      <c r="AI389" s="17" t="str">
        <f>IFERROR(VLOOKUP(U389,[1]Cruces!$O$1:$P$6,2,0),"Sin Orden")</f>
        <v>Resuelta</v>
      </c>
      <c r="AJ389" s="17">
        <f t="shared" si="100"/>
        <v>14</v>
      </c>
      <c r="AK389" s="17">
        <f t="shared" si="101"/>
        <v>5</v>
      </c>
      <c r="AL389" s="17">
        <f t="shared" si="102"/>
        <v>2020</v>
      </c>
      <c r="AM389" s="17">
        <f t="shared" ca="1" si="103"/>
        <v>195</v>
      </c>
      <c r="AN389" s="18" t="str">
        <f>IFERROR(VLOOKUP(R389*1,'[1]Ordenes de Servicio'!G:K,5,0),"No Cruza")</f>
        <v>No Cruza</v>
      </c>
      <c r="AO389" s="17">
        <f t="shared" ca="1" si="104"/>
        <v>99</v>
      </c>
      <c r="AP389" s="17">
        <f t="shared" si="105"/>
        <v>3</v>
      </c>
      <c r="AQ389" s="17">
        <f t="shared" si="106"/>
        <v>3</v>
      </c>
      <c r="AR389" s="17">
        <f t="shared" si="107"/>
        <v>2020</v>
      </c>
      <c r="AS389" s="17">
        <f t="shared" ca="1" si="108"/>
        <v>267</v>
      </c>
      <c r="AT389" s="17" t="str">
        <f t="shared" ca="1" si="111"/>
        <v>No</v>
      </c>
      <c r="AU389" s="17">
        <f t="shared" si="109"/>
        <v>72</v>
      </c>
      <c r="AV389" s="17" t="str">
        <f>+VLOOKUP(B389,[1]Cruces!S:T,2,0)</f>
        <v>5. Consultoría / Adjudicación</v>
      </c>
    </row>
    <row r="390" spans="1:48" hidden="1" x14ac:dyDescent="0.25">
      <c r="A390" s="17" t="s">
        <v>910</v>
      </c>
      <c r="B390" s="17" t="s">
        <v>54</v>
      </c>
      <c r="C390" s="17">
        <v>0</v>
      </c>
      <c r="D390" s="17">
        <v>0</v>
      </c>
      <c r="E390" s="17" t="s">
        <v>55</v>
      </c>
      <c r="F390" s="17" t="s">
        <v>232</v>
      </c>
      <c r="G390" s="17" t="s">
        <v>911</v>
      </c>
      <c r="H390" s="17">
        <v>3202254613</v>
      </c>
      <c r="I390" s="17" t="s">
        <v>71</v>
      </c>
      <c r="J390" s="17" t="s">
        <v>59</v>
      </c>
      <c r="K390" s="17" t="s">
        <v>912</v>
      </c>
      <c r="L390" s="17" t="s">
        <v>280</v>
      </c>
      <c r="M390" s="17" t="s">
        <v>281</v>
      </c>
      <c r="N390" s="17" t="s">
        <v>62</v>
      </c>
      <c r="O390" s="17">
        <v>20200616</v>
      </c>
      <c r="P390" s="17">
        <v>20200710</v>
      </c>
      <c r="Q390" s="17">
        <v>1210</v>
      </c>
      <c r="R390" s="17">
        <v>27666036</v>
      </c>
      <c r="S390" s="17" t="s">
        <v>100</v>
      </c>
      <c r="T390" s="17" t="s">
        <v>63</v>
      </c>
      <c r="U390" s="17" t="s">
        <v>91</v>
      </c>
      <c r="V390" s="17">
        <f t="shared" si="110"/>
        <v>125</v>
      </c>
      <c r="W390" s="17">
        <v>125000</v>
      </c>
      <c r="X390" s="17" t="s">
        <v>64</v>
      </c>
      <c r="Y390" s="17" t="s">
        <v>65</v>
      </c>
      <c r="Z390" s="17">
        <v>20200710</v>
      </c>
      <c r="AA390" s="17" t="s">
        <v>124</v>
      </c>
      <c r="AB390" s="17">
        <v>1</v>
      </c>
      <c r="AC390" s="17" t="str">
        <f>IFERROR(VLOOKUP(A390,[1]Cruces!AJ:AK,2,0),VLOOKUP(CONCATENATE(X390,AA390),[1]Cruces!G:H,2,0))</f>
        <v>Solicitud de Obra</v>
      </c>
      <c r="AD390" s="17">
        <f t="shared" si="96"/>
        <v>16</v>
      </c>
      <c r="AE390" s="17">
        <f t="shared" si="97"/>
        <v>6</v>
      </c>
      <c r="AF390" s="17">
        <f t="shared" si="98"/>
        <v>2020</v>
      </c>
      <c r="AG390" s="17" t="str">
        <f>IFERROR(VLOOKUP(MID(A390,2,4)*1,[1]Cruces!K:L,2,0),"Verificar")</f>
        <v>Atlántico Sur</v>
      </c>
      <c r="AH390" s="17">
        <f t="shared" ca="1" si="99"/>
        <v>162</v>
      </c>
      <c r="AI390" s="17" t="str">
        <f>IFERROR(VLOOKUP(U390,[1]Cruces!$O$1:$P$6,2,0),"Sin Orden")</f>
        <v>Resuelta</v>
      </c>
      <c r="AJ390" s="17">
        <f t="shared" si="100"/>
        <v>10</v>
      </c>
      <c r="AK390" s="17">
        <f t="shared" si="101"/>
        <v>7</v>
      </c>
      <c r="AL390" s="17">
        <f t="shared" si="102"/>
        <v>2020</v>
      </c>
      <c r="AM390" s="17">
        <f t="shared" ca="1" si="103"/>
        <v>138</v>
      </c>
      <c r="AN390" s="18" t="str">
        <f>IFERROR(VLOOKUP(R390*1,'[1]Ordenes de Servicio'!G:K,5,0),"No Cruza")</f>
        <v>No Cruza</v>
      </c>
      <c r="AO390" s="17">
        <f t="shared" ca="1" si="104"/>
        <v>24</v>
      </c>
      <c r="AP390" s="17">
        <f t="shared" si="105"/>
        <v>10</v>
      </c>
      <c r="AQ390" s="17">
        <f t="shared" si="106"/>
        <v>7</v>
      </c>
      <c r="AR390" s="17">
        <f t="shared" si="107"/>
        <v>2020</v>
      </c>
      <c r="AS390" s="17">
        <f t="shared" ca="1" si="108"/>
        <v>138</v>
      </c>
      <c r="AT390" s="17" t="str">
        <f t="shared" ca="1" si="111"/>
        <v>No</v>
      </c>
      <c r="AU390" s="17">
        <f t="shared" si="109"/>
        <v>0</v>
      </c>
      <c r="AV390" s="17" t="str">
        <f>+VLOOKUP(B390,[1]Cruces!S:T,2,0)</f>
        <v>4. Presupuesto de Obra</v>
      </c>
    </row>
    <row r="391" spans="1:48" hidden="1" x14ac:dyDescent="0.25">
      <c r="A391" s="17" t="s">
        <v>913</v>
      </c>
      <c r="B391" s="17" t="s">
        <v>54</v>
      </c>
      <c r="C391" s="17">
        <v>0</v>
      </c>
      <c r="D391" s="17">
        <v>0</v>
      </c>
      <c r="E391" s="17" t="s">
        <v>55</v>
      </c>
      <c r="F391" s="17" t="s">
        <v>107</v>
      </c>
      <c r="G391" s="17" t="s">
        <v>914</v>
      </c>
      <c r="H391" s="17">
        <v>0</v>
      </c>
      <c r="I391" s="17" t="s">
        <v>165</v>
      </c>
      <c r="J391" s="17" t="s">
        <v>59</v>
      </c>
      <c r="K391" s="17" t="s">
        <v>915</v>
      </c>
      <c r="L391" s="17" t="s">
        <v>117</v>
      </c>
      <c r="M391" s="17" t="s">
        <v>118</v>
      </c>
      <c r="N391" s="17" t="s">
        <v>62</v>
      </c>
      <c r="O391" s="17">
        <v>20191127</v>
      </c>
      <c r="P391" s="17">
        <v>20191205</v>
      </c>
      <c r="Q391" s="17">
        <v>9530</v>
      </c>
      <c r="R391" s="17">
        <v>26959011</v>
      </c>
      <c r="S391" s="17" t="s">
        <v>100</v>
      </c>
      <c r="T391" s="17" t="s">
        <v>63</v>
      </c>
      <c r="U391" s="17" t="s">
        <v>91</v>
      </c>
      <c r="V391" s="17">
        <f t="shared" si="110"/>
        <v>112.5</v>
      </c>
      <c r="W391" s="17">
        <v>112500</v>
      </c>
      <c r="X391" s="17" t="s">
        <v>64</v>
      </c>
      <c r="Y391" s="17" t="s">
        <v>65</v>
      </c>
      <c r="Z391" s="17">
        <v>20191205</v>
      </c>
      <c r="AA391" s="17" t="s">
        <v>78</v>
      </c>
      <c r="AB391" s="17">
        <v>1</v>
      </c>
      <c r="AC391" s="17" t="str">
        <f>IFERROR(VLOOKUP(A391,[1]Cruces!AJ:AK,2,0),VLOOKUP(CONCATENATE(X391,AA391),[1]Cruces!G:H,2,0))</f>
        <v>Solicitud de Obra</v>
      </c>
      <c r="AD391" s="17">
        <f t="shared" si="96"/>
        <v>27</v>
      </c>
      <c r="AE391" s="17">
        <f t="shared" si="97"/>
        <v>11</v>
      </c>
      <c r="AF391" s="17">
        <f t="shared" si="98"/>
        <v>2019</v>
      </c>
      <c r="AG391" s="17" t="str">
        <f>IFERROR(VLOOKUP(MID(A391,2,4)*1,[1]Cruces!K:L,2,0),"Verificar")</f>
        <v>Atlántico Norte</v>
      </c>
      <c r="AH391" s="17">
        <f t="shared" ca="1" si="99"/>
        <v>364</v>
      </c>
      <c r="AI391" s="17" t="str">
        <f>IFERROR(VLOOKUP(U391,[1]Cruces!$O$1:$P$6,2,0),"Sin Orden")</f>
        <v>Resuelta</v>
      </c>
      <c r="AJ391" s="17">
        <f t="shared" si="100"/>
        <v>5</v>
      </c>
      <c r="AK391" s="17">
        <f t="shared" si="101"/>
        <v>12</v>
      </c>
      <c r="AL391" s="17">
        <f t="shared" si="102"/>
        <v>2019</v>
      </c>
      <c r="AM391" s="17">
        <f t="shared" ca="1" si="103"/>
        <v>356</v>
      </c>
      <c r="AN391" s="18" t="str">
        <f>IFERROR(VLOOKUP(R391*1,'[1]Ordenes de Servicio'!G:K,5,0),"No Cruza")</f>
        <v>No Cruza</v>
      </c>
      <c r="AO391" s="17">
        <f t="shared" ca="1" si="104"/>
        <v>8</v>
      </c>
      <c r="AP391" s="17">
        <f t="shared" si="105"/>
        <v>5</v>
      </c>
      <c r="AQ391" s="17">
        <f t="shared" si="106"/>
        <v>12</v>
      </c>
      <c r="AR391" s="17">
        <f t="shared" si="107"/>
        <v>2019</v>
      </c>
      <c r="AS391" s="17">
        <f t="shared" ca="1" si="108"/>
        <v>356</v>
      </c>
      <c r="AT391" s="17" t="str">
        <f t="shared" ca="1" si="111"/>
        <v>No</v>
      </c>
      <c r="AU391" s="17">
        <f t="shared" si="109"/>
        <v>0</v>
      </c>
      <c r="AV391" s="17" t="str">
        <f>+VLOOKUP(B391,[1]Cruces!S:T,2,0)</f>
        <v>4. Presupuesto de Obra</v>
      </c>
    </row>
    <row r="392" spans="1:48" x14ac:dyDescent="0.25">
      <c r="A392" s="17" t="s">
        <v>916</v>
      </c>
      <c r="B392" s="17" t="s">
        <v>80</v>
      </c>
      <c r="C392" s="17">
        <v>2843094</v>
      </c>
      <c r="D392" s="17">
        <v>0</v>
      </c>
      <c r="E392" s="17" t="s">
        <v>55</v>
      </c>
      <c r="F392" s="17" t="s">
        <v>56</v>
      </c>
      <c r="G392" s="17" t="s">
        <v>917</v>
      </c>
      <c r="H392" s="17">
        <v>3092171</v>
      </c>
      <c r="I392" s="17" t="s">
        <v>116</v>
      </c>
      <c r="J392" s="17" t="s">
        <v>59</v>
      </c>
      <c r="K392" s="17" t="s">
        <v>918</v>
      </c>
      <c r="L392" s="17" t="s">
        <v>117</v>
      </c>
      <c r="M392" s="17" t="s">
        <v>118</v>
      </c>
      <c r="N392" s="17" t="s">
        <v>87</v>
      </c>
      <c r="O392" s="17">
        <v>20190815</v>
      </c>
      <c r="P392" s="17">
        <v>20200110</v>
      </c>
      <c r="Q392" s="17">
        <v>1110</v>
      </c>
      <c r="R392" s="17">
        <v>26976196</v>
      </c>
      <c r="S392" s="17" t="s">
        <v>76</v>
      </c>
      <c r="T392" s="17" t="s">
        <v>63</v>
      </c>
      <c r="U392" s="17" t="s">
        <v>88</v>
      </c>
      <c r="V392" s="17">
        <f t="shared" si="110"/>
        <v>45</v>
      </c>
      <c r="W392" s="17">
        <v>45000</v>
      </c>
      <c r="X392" s="17" t="s">
        <v>89</v>
      </c>
      <c r="Y392" s="17" t="s">
        <v>90</v>
      </c>
      <c r="Z392" s="17">
        <v>20201029</v>
      </c>
      <c r="AA392" s="17" t="s">
        <v>78</v>
      </c>
      <c r="AB392" s="17">
        <v>1</v>
      </c>
      <c r="AC392" s="17" t="str">
        <f>IFERROR(VLOOKUP(A392,[1]Cruces!AJ:AK,2,0),VLOOKUP(CONCATENATE(X392,AA392),[1]Cruces!G:H,2,0))</f>
        <v>Solicitud de Obra</v>
      </c>
      <c r="AD392" s="17">
        <f t="shared" si="96"/>
        <v>15</v>
      </c>
      <c r="AE392" s="17">
        <f t="shared" si="97"/>
        <v>8</v>
      </c>
      <c r="AF392" s="17">
        <f t="shared" si="98"/>
        <v>2019</v>
      </c>
      <c r="AG392" s="17" t="str">
        <f>IFERROR(VLOOKUP(MID(A392,2,4)*1,[1]Cruces!K:L,2,0),"Verificar")</f>
        <v>Atlántico Norte</v>
      </c>
      <c r="AH392" s="17">
        <f t="shared" ca="1" si="99"/>
        <v>468</v>
      </c>
      <c r="AI392" s="17" t="str">
        <f>IFERROR(VLOOKUP(U392,[1]Cruces!$O$1:$P$6,2,0),"Sin Orden")</f>
        <v>Resuelta</v>
      </c>
      <c r="AJ392" s="17">
        <f t="shared" si="100"/>
        <v>29</v>
      </c>
      <c r="AK392" s="17">
        <f t="shared" si="101"/>
        <v>10</v>
      </c>
      <c r="AL392" s="17">
        <f t="shared" si="102"/>
        <v>2020</v>
      </c>
      <c r="AM392" s="17">
        <f t="shared" ca="1" si="103"/>
        <v>27</v>
      </c>
      <c r="AN392" s="18" t="str">
        <f>IFERROR(VLOOKUP(R392*1,'[1]Ordenes de Servicio'!G:K,5,0),"No Cruza")</f>
        <v>No Cruza</v>
      </c>
      <c r="AO392" s="17">
        <f t="shared" ca="1" si="104"/>
        <v>441</v>
      </c>
      <c r="AP392" s="17">
        <f t="shared" si="105"/>
        <v>10</v>
      </c>
      <c r="AQ392" s="17">
        <f t="shared" si="106"/>
        <v>1</v>
      </c>
      <c r="AR392" s="17">
        <f t="shared" si="107"/>
        <v>2020</v>
      </c>
      <c r="AS392" s="17">
        <f t="shared" ca="1" si="108"/>
        <v>320</v>
      </c>
      <c r="AT392" s="17" t="str">
        <f t="shared" ca="1" si="111"/>
        <v>No</v>
      </c>
      <c r="AU392" s="17">
        <f t="shared" si="109"/>
        <v>293</v>
      </c>
      <c r="AV392" s="17" t="str">
        <f>+VLOOKUP(B392,[1]Cruces!S:T,2,0)</f>
        <v>8. Puesta en Servicio</v>
      </c>
    </row>
    <row r="393" spans="1:48" hidden="1" x14ac:dyDescent="0.25">
      <c r="A393" s="17" t="s">
        <v>919</v>
      </c>
      <c r="B393" s="17" t="s">
        <v>68</v>
      </c>
      <c r="C393" s="17">
        <v>4883855</v>
      </c>
      <c r="D393" s="17">
        <v>35600018</v>
      </c>
      <c r="E393" s="17" t="s">
        <v>745</v>
      </c>
      <c r="F393" s="17" t="s">
        <v>163</v>
      </c>
      <c r="G393" s="17" t="s">
        <v>920</v>
      </c>
      <c r="H393" s="17" t="s">
        <v>540</v>
      </c>
      <c r="I393" s="17" t="s">
        <v>71</v>
      </c>
      <c r="J393" s="17" t="s">
        <v>921</v>
      </c>
      <c r="K393" s="17" t="s">
        <v>97</v>
      </c>
      <c r="L393" s="17" t="s">
        <v>111</v>
      </c>
      <c r="M393" s="17" t="s">
        <v>112</v>
      </c>
      <c r="N393" s="17" t="s">
        <v>75</v>
      </c>
      <c r="O393" s="17">
        <v>20201014</v>
      </c>
      <c r="P393" s="17">
        <v>20201024</v>
      </c>
      <c r="Q393" s="17">
        <v>1170</v>
      </c>
      <c r="R393" s="17">
        <v>28250755</v>
      </c>
      <c r="S393" s="17" t="s">
        <v>76</v>
      </c>
      <c r="T393" s="17" t="s">
        <v>63</v>
      </c>
      <c r="U393" s="17" t="s">
        <v>91</v>
      </c>
      <c r="V393" s="17">
        <f t="shared" si="110"/>
        <v>75</v>
      </c>
      <c r="W393" s="17">
        <v>75000</v>
      </c>
      <c r="X393" s="17" t="s">
        <v>89</v>
      </c>
      <c r="Y393" s="17" t="s">
        <v>68</v>
      </c>
      <c r="Z393" s="17">
        <v>20201024</v>
      </c>
      <c r="AA393" s="17" t="s">
        <v>78</v>
      </c>
      <c r="AB393" s="17">
        <v>1</v>
      </c>
      <c r="AC393" s="17" t="str">
        <f>IFERROR(VLOOKUP(A393,[1]Cruces!AJ:AK,2,0),VLOOKUP(CONCATENATE(X393,AA393),[1]Cruces!G:H,2,0))</f>
        <v>Solicitud de Obra</v>
      </c>
      <c r="AD393" s="17">
        <f t="shared" si="96"/>
        <v>14</v>
      </c>
      <c r="AE393" s="17">
        <f t="shared" si="97"/>
        <v>10</v>
      </c>
      <c r="AF393" s="17">
        <f t="shared" si="98"/>
        <v>2020</v>
      </c>
      <c r="AG393" s="17" t="str">
        <f>IFERROR(VLOOKUP(MID(A393,2,4)*1,[1]Cruces!K:L,2,0),"Verificar")</f>
        <v>Atlántico Norte</v>
      </c>
      <c r="AH393" s="17">
        <f t="shared" ca="1" si="99"/>
        <v>42</v>
      </c>
      <c r="AI393" s="17" t="str">
        <f>IFERROR(VLOOKUP(U393,[1]Cruces!$O$1:$P$6,2,0),"Sin Orden")</f>
        <v>Resuelta</v>
      </c>
      <c r="AJ393" s="17">
        <f t="shared" si="100"/>
        <v>24</v>
      </c>
      <c r="AK393" s="17">
        <f t="shared" si="101"/>
        <v>10</v>
      </c>
      <c r="AL393" s="17">
        <f t="shared" si="102"/>
        <v>2020</v>
      </c>
      <c r="AM393" s="17">
        <f t="shared" ca="1" si="103"/>
        <v>32</v>
      </c>
      <c r="AN393" s="18">
        <f>IFERROR(VLOOKUP(R393*1,'[1]Ordenes de Servicio'!G:K,5,0),"No Cruza")</f>
        <v>44128</v>
      </c>
      <c r="AO393" s="17">
        <f t="shared" ca="1" si="104"/>
        <v>10</v>
      </c>
      <c r="AP393" s="17">
        <f t="shared" si="105"/>
        <v>24</v>
      </c>
      <c r="AQ393" s="17">
        <f t="shared" si="106"/>
        <v>10</v>
      </c>
      <c r="AR393" s="17">
        <f t="shared" si="107"/>
        <v>2020</v>
      </c>
      <c r="AS393" s="17">
        <f t="shared" ca="1" si="108"/>
        <v>32</v>
      </c>
      <c r="AT393" s="17" t="str">
        <f t="shared" ca="1" si="111"/>
        <v>No</v>
      </c>
      <c r="AU393" s="17">
        <f t="shared" si="109"/>
        <v>0</v>
      </c>
      <c r="AV393" s="17" t="str">
        <f>+VLOOKUP(B393,[1]Cruces!S:T,2,0)</f>
        <v>5. Consultoría / Adjudicación</v>
      </c>
    </row>
    <row r="394" spans="1:48" hidden="1" x14ac:dyDescent="0.25">
      <c r="A394" s="17" t="s">
        <v>922</v>
      </c>
      <c r="B394" s="17" t="s">
        <v>68</v>
      </c>
      <c r="C394" s="17">
        <v>0</v>
      </c>
      <c r="D394" s="17">
        <v>0</v>
      </c>
      <c r="E394" s="17" t="s">
        <v>55</v>
      </c>
      <c r="F394" s="17" t="s">
        <v>232</v>
      </c>
      <c r="G394" s="17" t="s">
        <v>923</v>
      </c>
      <c r="H394" s="17">
        <v>0</v>
      </c>
      <c r="I394" s="17" t="s">
        <v>71</v>
      </c>
      <c r="J394" s="17" t="s">
        <v>59</v>
      </c>
      <c r="K394" s="17" t="s">
        <v>924</v>
      </c>
      <c r="L394" s="17" t="s">
        <v>280</v>
      </c>
      <c r="M394" s="17" t="s">
        <v>281</v>
      </c>
      <c r="N394" s="17" t="s">
        <v>75</v>
      </c>
      <c r="O394" s="17">
        <v>20191114</v>
      </c>
      <c r="P394" s="17">
        <v>20200124</v>
      </c>
      <c r="Q394" s="17">
        <v>9520</v>
      </c>
      <c r="R394" s="17">
        <v>27253301</v>
      </c>
      <c r="S394" s="17" t="s">
        <v>76</v>
      </c>
      <c r="T394" s="17" t="s">
        <v>63</v>
      </c>
      <c r="U394" s="17" t="s">
        <v>77</v>
      </c>
      <c r="V394" s="17">
        <f t="shared" si="110"/>
        <v>75</v>
      </c>
      <c r="W394" s="17">
        <v>75000</v>
      </c>
      <c r="X394" s="17" t="s">
        <v>64</v>
      </c>
      <c r="Y394" s="17" t="s">
        <v>150</v>
      </c>
      <c r="Z394" s="17">
        <v>20200220</v>
      </c>
      <c r="AA394" s="17" t="s">
        <v>78</v>
      </c>
      <c r="AB394" s="17">
        <v>1</v>
      </c>
      <c r="AC394" s="17" t="str">
        <f>IFERROR(VLOOKUP(A394,[1]Cruces!AJ:AK,2,0),VLOOKUP(CONCATENATE(X394,AA394),[1]Cruces!G:H,2,0))</f>
        <v>Solicitud de Obra</v>
      </c>
      <c r="AD394" s="17">
        <f t="shared" si="96"/>
        <v>14</v>
      </c>
      <c r="AE394" s="17">
        <f t="shared" si="97"/>
        <v>11</v>
      </c>
      <c r="AF394" s="17">
        <f t="shared" si="98"/>
        <v>2019</v>
      </c>
      <c r="AG394" s="17" t="str">
        <f>IFERROR(VLOOKUP(MID(A394,2,4)*1,[1]Cruces!K:L,2,0),"Verificar")</f>
        <v>Atlántico Sur</v>
      </c>
      <c r="AH394" s="17">
        <f t="shared" ca="1" si="99"/>
        <v>377</v>
      </c>
      <c r="AI394" s="17" t="str">
        <f>IFERROR(VLOOKUP(U394,[1]Cruces!$O$1:$P$6,2,0),"Sin Orden")</f>
        <v>Pendiente</v>
      </c>
      <c r="AJ394" s="17">
        <f t="shared" si="100"/>
        <v>20</v>
      </c>
      <c r="AK394" s="17">
        <f t="shared" si="101"/>
        <v>2</v>
      </c>
      <c r="AL394" s="17">
        <f t="shared" si="102"/>
        <v>2020</v>
      </c>
      <c r="AM394" s="17">
        <f t="shared" ca="1" si="103"/>
        <v>279</v>
      </c>
      <c r="AN394" s="18">
        <f>IFERROR(VLOOKUP(R394*1,'[1]Ordenes de Servicio'!G:K,5,0),"No Cruza")</f>
        <v>43901</v>
      </c>
      <c r="AO394" s="17">
        <f t="shared" ca="1" si="104"/>
        <v>279</v>
      </c>
      <c r="AP394" s="17">
        <f t="shared" si="105"/>
        <v>24</v>
      </c>
      <c r="AQ394" s="17">
        <f t="shared" si="106"/>
        <v>1</v>
      </c>
      <c r="AR394" s="17">
        <f t="shared" si="107"/>
        <v>2020</v>
      </c>
      <c r="AS394" s="17">
        <f t="shared" ca="1" si="108"/>
        <v>306</v>
      </c>
      <c r="AT394" s="17" t="str">
        <f t="shared" ca="1" si="111"/>
        <v>No</v>
      </c>
      <c r="AU394" s="17">
        <f t="shared" si="109"/>
        <v>27</v>
      </c>
      <c r="AV394" s="17" t="str">
        <f>+VLOOKUP(B394,[1]Cruces!S:T,2,0)</f>
        <v>5. Consultoría / Adjudicación</v>
      </c>
    </row>
    <row r="395" spans="1:48" hidden="1" x14ac:dyDescent="0.25">
      <c r="A395" s="17" t="s">
        <v>925</v>
      </c>
      <c r="B395" s="17" t="s">
        <v>54</v>
      </c>
      <c r="C395" s="17">
        <v>2320326</v>
      </c>
      <c r="D395" s="17">
        <v>0</v>
      </c>
      <c r="E395" s="17" t="s">
        <v>55</v>
      </c>
      <c r="F395" s="17" t="s">
        <v>56</v>
      </c>
      <c r="G395" s="17" t="s">
        <v>926</v>
      </c>
      <c r="H395" s="17">
        <v>3441120</v>
      </c>
      <c r="I395" s="17" t="s">
        <v>104</v>
      </c>
      <c r="J395" s="17" t="s">
        <v>59</v>
      </c>
      <c r="K395" s="17" t="s">
        <v>927</v>
      </c>
      <c r="L395" s="17" t="s">
        <v>117</v>
      </c>
      <c r="M395" s="17" t="s">
        <v>118</v>
      </c>
      <c r="N395" s="17" t="s">
        <v>62</v>
      </c>
      <c r="O395" s="17">
        <v>20191106</v>
      </c>
      <c r="P395" s="17">
        <v>20191115</v>
      </c>
      <c r="Q395" s="17">
        <v>1110</v>
      </c>
      <c r="R395" s="17">
        <v>26899229</v>
      </c>
      <c r="S395" s="17" t="s">
        <v>100</v>
      </c>
      <c r="T395" s="17" t="s">
        <v>63</v>
      </c>
      <c r="U395" s="17" t="s">
        <v>91</v>
      </c>
      <c r="V395" s="17">
        <f t="shared" si="110"/>
        <v>400</v>
      </c>
      <c r="W395" s="17">
        <v>400000</v>
      </c>
      <c r="X395" s="17" t="s">
        <v>89</v>
      </c>
      <c r="Y395" s="17" t="s">
        <v>65</v>
      </c>
      <c r="Z395" s="17">
        <v>20191115</v>
      </c>
      <c r="AA395" s="17" t="s">
        <v>101</v>
      </c>
      <c r="AB395" s="17">
        <v>1</v>
      </c>
      <c r="AC395" s="17" t="str">
        <f>IFERROR(VLOOKUP(A395,[1]Cruces!AJ:AK,2,0),VLOOKUP(CONCATENATE(X395,AA395),[1]Cruces!G:H,2,0))</f>
        <v>Solicitud de Obra</v>
      </c>
      <c r="AD395" s="17">
        <f t="shared" si="96"/>
        <v>6</v>
      </c>
      <c r="AE395" s="17">
        <f t="shared" si="97"/>
        <v>11</v>
      </c>
      <c r="AF395" s="17">
        <f t="shared" si="98"/>
        <v>2019</v>
      </c>
      <c r="AG395" s="17" t="str">
        <f>IFERROR(VLOOKUP(MID(A395,2,4)*1,[1]Cruces!K:L,2,0),"Verificar")</f>
        <v>Atlántico Norte</v>
      </c>
      <c r="AH395" s="17">
        <f t="shared" ca="1" si="99"/>
        <v>385</v>
      </c>
      <c r="AI395" s="17" t="str">
        <f>IFERROR(VLOOKUP(U395,[1]Cruces!$O$1:$P$6,2,0),"Sin Orden")</f>
        <v>Resuelta</v>
      </c>
      <c r="AJ395" s="17">
        <f t="shared" si="100"/>
        <v>15</v>
      </c>
      <c r="AK395" s="17">
        <f t="shared" si="101"/>
        <v>11</v>
      </c>
      <c r="AL395" s="17">
        <f t="shared" si="102"/>
        <v>2019</v>
      </c>
      <c r="AM395" s="17">
        <f t="shared" ca="1" si="103"/>
        <v>376</v>
      </c>
      <c r="AN395" s="18" t="str">
        <f>IFERROR(VLOOKUP(R395*1,'[1]Ordenes de Servicio'!G:K,5,0),"No Cruza")</f>
        <v>No Cruza</v>
      </c>
      <c r="AO395" s="17">
        <f t="shared" ca="1" si="104"/>
        <v>9</v>
      </c>
      <c r="AP395" s="17">
        <f t="shared" si="105"/>
        <v>15</v>
      </c>
      <c r="AQ395" s="17">
        <f t="shared" si="106"/>
        <v>11</v>
      </c>
      <c r="AR395" s="17">
        <f t="shared" si="107"/>
        <v>2019</v>
      </c>
      <c r="AS395" s="17">
        <f t="shared" ca="1" si="108"/>
        <v>376</v>
      </c>
      <c r="AT395" s="17" t="str">
        <f t="shared" ca="1" si="111"/>
        <v>Si</v>
      </c>
      <c r="AU395" s="17">
        <f t="shared" si="109"/>
        <v>0</v>
      </c>
      <c r="AV395" s="17" t="str">
        <f>+VLOOKUP(B395,[1]Cruces!S:T,2,0)</f>
        <v>4. Presupuesto de Obra</v>
      </c>
    </row>
    <row r="396" spans="1:48" hidden="1" x14ac:dyDescent="0.25">
      <c r="A396" s="17" t="s">
        <v>7514</v>
      </c>
      <c r="B396" s="17" t="s">
        <v>569</v>
      </c>
      <c r="C396" s="17">
        <v>0</v>
      </c>
      <c r="D396" s="17">
        <v>0</v>
      </c>
      <c r="E396" s="17" t="s">
        <v>55</v>
      </c>
      <c r="F396" s="17" t="s">
        <v>3386</v>
      </c>
      <c r="G396" s="17" t="s">
        <v>7515</v>
      </c>
      <c r="H396" s="17">
        <v>3014882513</v>
      </c>
      <c r="I396" s="17" t="s">
        <v>71</v>
      </c>
      <c r="J396" s="17" t="s">
        <v>59</v>
      </c>
      <c r="K396" s="17" t="s">
        <v>97</v>
      </c>
      <c r="L396" s="17" t="s">
        <v>7498</v>
      </c>
      <c r="M396" s="17" t="s">
        <v>7499</v>
      </c>
      <c r="N396" s="17" t="s">
        <v>572</v>
      </c>
      <c r="O396" s="17">
        <v>20200727</v>
      </c>
      <c r="P396" s="17">
        <v>20200727</v>
      </c>
      <c r="Q396" s="17">
        <v>9510</v>
      </c>
      <c r="R396" s="17">
        <v>0</v>
      </c>
      <c r="S396" s="17"/>
      <c r="T396" s="17" t="s">
        <v>63</v>
      </c>
      <c r="U396" s="17"/>
      <c r="V396" s="17">
        <f t="shared" si="110"/>
        <v>3</v>
      </c>
      <c r="W396" s="17">
        <v>3000</v>
      </c>
      <c r="X396" s="17" t="s">
        <v>7065</v>
      </c>
      <c r="Y396" s="17" t="s">
        <v>150</v>
      </c>
      <c r="Z396" s="17">
        <v>20200825</v>
      </c>
      <c r="AA396" s="17" t="s">
        <v>1947</v>
      </c>
      <c r="AB396" s="17">
        <v>1</v>
      </c>
      <c r="AC396" s="17" t="str">
        <f>IFERROR(VLOOKUP(A396,[1]Cruces!AJ:AK,2,0),VLOOKUP(CONCATENATE(X396,AA396),[1]Cruces!G:H,2,0))</f>
        <v>Solicitud por BT</v>
      </c>
      <c r="AD396" s="17">
        <f t="shared" si="96"/>
        <v>27</v>
      </c>
      <c r="AE396" s="17">
        <f t="shared" si="97"/>
        <v>7</v>
      </c>
      <c r="AF396" s="17">
        <f t="shared" si="98"/>
        <v>2020</v>
      </c>
      <c r="AG396" s="17" t="str">
        <f>IFERROR(VLOOKUP(MID(A396,2,4)*1,[1]Cruces!K:L,2,0),"Verificar")</f>
        <v>Atlántico Norte</v>
      </c>
      <c r="AH396" s="17">
        <f t="shared" ca="1" si="99"/>
        <v>121</v>
      </c>
      <c r="AI396" s="17" t="str">
        <f>IFERROR(VLOOKUP(U396,[1]Cruces!$O$1:$P$6,2,0),"Sin Orden")</f>
        <v>Sin Orden</v>
      </c>
      <c r="AJ396" s="17">
        <f t="shared" si="100"/>
        <v>25</v>
      </c>
      <c r="AK396" s="17">
        <f t="shared" si="101"/>
        <v>8</v>
      </c>
      <c r="AL396" s="17">
        <f t="shared" si="102"/>
        <v>2020</v>
      </c>
      <c r="AM396" s="17">
        <f t="shared" ca="1" si="103"/>
        <v>92</v>
      </c>
      <c r="AN396" s="18" t="str">
        <f>IFERROR(VLOOKUP(R396*1,'[1]Ordenes de Servicio'!G:K,5,0),"No Cruza")</f>
        <v>No Cruza</v>
      </c>
      <c r="AO396" s="17">
        <f t="shared" ca="1" si="104"/>
        <v>92</v>
      </c>
      <c r="AP396" s="17">
        <f t="shared" si="105"/>
        <v>27</v>
      </c>
      <c r="AQ396" s="17">
        <f t="shared" si="106"/>
        <v>7</v>
      </c>
      <c r="AR396" s="17">
        <f t="shared" si="107"/>
        <v>2020</v>
      </c>
      <c r="AS396" s="17">
        <f t="shared" ca="1" si="108"/>
        <v>121</v>
      </c>
      <c r="AT396" s="17" t="str">
        <f t="shared" ca="1" si="111"/>
        <v>No</v>
      </c>
      <c r="AU396" s="17">
        <f t="shared" si="109"/>
        <v>29</v>
      </c>
      <c r="AV396" s="17" t="str">
        <f>+VLOOKUP(B396,[1]Cruces!S:T,2,0)</f>
        <v>1. Solicitud</v>
      </c>
    </row>
    <row r="397" spans="1:48" x14ac:dyDescent="0.25">
      <c r="A397" s="17" t="s">
        <v>928</v>
      </c>
      <c r="B397" s="17" t="s">
        <v>80</v>
      </c>
      <c r="C397" s="17">
        <v>0</v>
      </c>
      <c r="D397" s="17">
        <v>0</v>
      </c>
      <c r="E397" s="17" t="s">
        <v>55</v>
      </c>
      <c r="F397" s="17" t="s">
        <v>81</v>
      </c>
      <c r="G397" s="17" t="s">
        <v>929</v>
      </c>
      <c r="H397" s="17">
        <v>3145098074</v>
      </c>
      <c r="I397" s="17" t="s">
        <v>116</v>
      </c>
      <c r="J397" s="17" t="s">
        <v>59</v>
      </c>
      <c r="K397" s="17" t="s">
        <v>930</v>
      </c>
      <c r="L397" s="17" t="s">
        <v>85</v>
      </c>
      <c r="M397" s="17" t="s">
        <v>86</v>
      </c>
      <c r="N397" s="17" t="s">
        <v>87</v>
      </c>
      <c r="O397" s="17">
        <v>20200625</v>
      </c>
      <c r="P397" s="17">
        <v>20201031</v>
      </c>
      <c r="Q397" s="17">
        <v>3410</v>
      </c>
      <c r="R397" s="17">
        <v>27972609</v>
      </c>
      <c r="S397" s="17" t="s">
        <v>76</v>
      </c>
      <c r="T397" s="17" t="s">
        <v>63</v>
      </c>
      <c r="U397" s="17" t="s">
        <v>88</v>
      </c>
      <c r="V397" s="17">
        <f t="shared" si="110"/>
        <v>75</v>
      </c>
      <c r="W397" s="17">
        <v>75000</v>
      </c>
      <c r="X397" s="17" t="s">
        <v>64</v>
      </c>
      <c r="Y397" s="17" t="s">
        <v>90</v>
      </c>
      <c r="Z397" s="17">
        <v>20201031</v>
      </c>
      <c r="AA397" s="17" t="s">
        <v>78</v>
      </c>
      <c r="AB397" s="17">
        <v>1</v>
      </c>
      <c r="AC397" s="17" t="str">
        <f>IFERROR(VLOOKUP(A397,[1]Cruces!AJ:AK,2,0),VLOOKUP(CONCATENATE(X397,AA397),[1]Cruces!G:H,2,0))</f>
        <v>Solicitud de Obra</v>
      </c>
      <c r="AD397" s="17">
        <f t="shared" si="96"/>
        <v>25</v>
      </c>
      <c r="AE397" s="17">
        <f t="shared" si="97"/>
        <v>6</v>
      </c>
      <c r="AF397" s="17">
        <f t="shared" si="98"/>
        <v>2020</v>
      </c>
      <c r="AG397" s="17" t="str">
        <f>IFERROR(VLOOKUP(MID(A397,2,4)*1,[1]Cruces!K:L,2,0),"Verificar")</f>
        <v>Magdalena</v>
      </c>
      <c r="AH397" s="17">
        <f t="shared" ca="1" si="99"/>
        <v>153</v>
      </c>
      <c r="AI397" s="17" t="str">
        <f>IFERROR(VLOOKUP(U397,[1]Cruces!$O$1:$P$6,2,0),"Sin Orden")</f>
        <v>Resuelta</v>
      </c>
      <c r="AJ397" s="17">
        <f t="shared" si="100"/>
        <v>31</v>
      </c>
      <c r="AK397" s="17">
        <f t="shared" si="101"/>
        <v>10</v>
      </c>
      <c r="AL397" s="17">
        <f t="shared" si="102"/>
        <v>2020</v>
      </c>
      <c r="AM397" s="17">
        <f t="shared" ca="1" si="103"/>
        <v>25</v>
      </c>
      <c r="AN397" s="18">
        <f>IFERROR(VLOOKUP(R397*1,'[1]Ordenes de Servicio'!G:K,5,0),"No Cruza")</f>
        <v>44054</v>
      </c>
      <c r="AO397" s="17">
        <f t="shared" ca="1" si="104"/>
        <v>128</v>
      </c>
      <c r="AP397" s="17">
        <f t="shared" si="105"/>
        <v>31</v>
      </c>
      <c r="AQ397" s="17">
        <f t="shared" si="106"/>
        <v>10</v>
      </c>
      <c r="AR397" s="17">
        <f t="shared" si="107"/>
        <v>2020</v>
      </c>
      <c r="AS397" s="17">
        <f t="shared" ca="1" si="108"/>
        <v>25</v>
      </c>
      <c r="AT397" s="17" t="str">
        <f t="shared" ca="1" si="111"/>
        <v>No</v>
      </c>
      <c r="AU397" s="17">
        <f t="shared" si="109"/>
        <v>0</v>
      </c>
      <c r="AV397" s="17" t="str">
        <f>+VLOOKUP(B397,[1]Cruces!S:T,2,0)</f>
        <v>8. Puesta en Servicio</v>
      </c>
    </row>
    <row r="398" spans="1:48" x14ac:dyDescent="0.25">
      <c r="A398" s="17" t="s">
        <v>931</v>
      </c>
      <c r="B398" s="17" t="s">
        <v>253</v>
      </c>
      <c r="C398" s="17">
        <v>0</v>
      </c>
      <c r="D398" s="17">
        <v>0</v>
      </c>
      <c r="E398" s="17" t="s">
        <v>55</v>
      </c>
      <c r="F398" s="17" t="s">
        <v>932</v>
      </c>
      <c r="G398" s="17" t="s">
        <v>933</v>
      </c>
      <c r="H398" s="17">
        <v>0</v>
      </c>
      <c r="I398" s="17" t="s">
        <v>197</v>
      </c>
      <c r="J398" s="17" t="s">
        <v>59</v>
      </c>
      <c r="K398" s="17" t="s">
        <v>934</v>
      </c>
      <c r="L398" s="17" t="s">
        <v>935</v>
      </c>
      <c r="M398" s="17" t="s">
        <v>936</v>
      </c>
      <c r="N398" s="17" t="s">
        <v>257</v>
      </c>
      <c r="O398" s="17">
        <v>20201119</v>
      </c>
      <c r="P398" s="17">
        <v>20201119</v>
      </c>
      <c r="Q398" s="17">
        <v>9341</v>
      </c>
      <c r="R398" s="17">
        <v>0</v>
      </c>
      <c r="S398" s="17"/>
      <c r="T398" s="17" t="s">
        <v>63</v>
      </c>
      <c r="U398" s="17"/>
      <c r="V398" s="17">
        <f t="shared" si="110"/>
        <v>75</v>
      </c>
      <c r="W398" s="17">
        <v>75000</v>
      </c>
      <c r="X398" s="17" t="s">
        <v>64</v>
      </c>
      <c r="Y398" s="17" t="s">
        <v>253</v>
      </c>
      <c r="Z398" s="17">
        <v>20201119</v>
      </c>
      <c r="AA398" s="17" t="s">
        <v>78</v>
      </c>
      <c r="AB398" s="17">
        <v>1</v>
      </c>
      <c r="AC398" s="17" t="str">
        <f>IFERROR(VLOOKUP(A398,[1]Cruces!AJ:AK,2,0),VLOOKUP(CONCATENATE(X398,AA398),[1]Cruces!G:H,2,0))</f>
        <v>Solicitud de Obra</v>
      </c>
      <c r="AD398" s="17">
        <f t="shared" si="96"/>
        <v>19</v>
      </c>
      <c r="AE398" s="17">
        <f t="shared" si="97"/>
        <v>11</v>
      </c>
      <c r="AF398" s="17">
        <f t="shared" si="98"/>
        <v>2020</v>
      </c>
      <c r="AG398" s="17" t="str">
        <f>IFERROR(VLOOKUP(MID(A398,2,4)*1,[1]Cruces!K:L,2,0),"Verificar")</f>
        <v>Magdalena</v>
      </c>
      <c r="AH398" s="17">
        <f t="shared" ca="1" si="99"/>
        <v>6</v>
      </c>
      <c r="AI398" s="17" t="str">
        <f>IFERROR(VLOOKUP(U398,[1]Cruces!$O$1:$P$6,2,0),"Sin Orden")</f>
        <v>Sin Orden</v>
      </c>
      <c r="AJ398" s="17">
        <f t="shared" si="100"/>
        <v>19</v>
      </c>
      <c r="AK398" s="17">
        <f t="shared" si="101"/>
        <v>11</v>
      </c>
      <c r="AL398" s="17">
        <f t="shared" si="102"/>
        <v>2020</v>
      </c>
      <c r="AM398" s="17">
        <f t="shared" ca="1" si="103"/>
        <v>6</v>
      </c>
      <c r="AN398" s="18" t="str">
        <f>IFERROR(VLOOKUP(R398*1,'[1]Ordenes de Servicio'!G:K,5,0),"No Cruza")</f>
        <v>No Cruza</v>
      </c>
      <c r="AO398" s="17">
        <f t="shared" ca="1" si="104"/>
        <v>6</v>
      </c>
      <c r="AP398" s="17">
        <f t="shared" si="105"/>
        <v>19</v>
      </c>
      <c r="AQ398" s="17">
        <f t="shared" si="106"/>
        <v>11</v>
      </c>
      <c r="AR398" s="17">
        <f t="shared" si="107"/>
        <v>2020</v>
      </c>
      <c r="AS398" s="17">
        <f t="shared" ca="1" si="108"/>
        <v>6</v>
      </c>
      <c r="AT398" s="17" t="str">
        <f t="shared" ca="1" si="111"/>
        <v>No</v>
      </c>
      <c r="AU398" s="17">
        <f t="shared" si="109"/>
        <v>0</v>
      </c>
      <c r="AV398" s="17" t="str">
        <f>+VLOOKUP(B398,[1]Cruces!S:T,2,0)</f>
        <v>9. Contratación</v>
      </c>
    </row>
    <row r="399" spans="1:48" hidden="1" x14ac:dyDescent="0.25">
      <c r="A399" s="17" t="s">
        <v>937</v>
      </c>
      <c r="B399" s="17" t="s">
        <v>54</v>
      </c>
      <c r="C399" s="17">
        <v>0</v>
      </c>
      <c r="D399" s="17">
        <v>0</v>
      </c>
      <c r="E399" s="17" t="s">
        <v>55</v>
      </c>
      <c r="F399" s="17" t="s">
        <v>232</v>
      </c>
      <c r="G399" s="17" t="s">
        <v>938</v>
      </c>
      <c r="H399" s="17">
        <v>3106563449</v>
      </c>
      <c r="I399" s="17" t="s">
        <v>71</v>
      </c>
      <c r="J399" s="17" t="s">
        <v>59</v>
      </c>
      <c r="K399" s="17" t="s">
        <v>97</v>
      </c>
      <c r="L399" s="17" t="s">
        <v>280</v>
      </c>
      <c r="M399" s="17" t="s">
        <v>281</v>
      </c>
      <c r="N399" s="17" t="s">
        <v>62</v>
      </c>
      <c r="O399" s="17">
        <v>20190522</v>
      </c>
      <c r="P399" s="17">
        <v>20190912</v>
      </c>
      <c r="Q399" s="17">
        <v>7541</v>
      </c>
      <c r="R399" s="17">
        <v>26338280</v>
      </c>
      <c r="S399" s="17" t="s">
        <v>100</v>
      </c>
      <c r="T399" s="17" t="s">
        <v>63</v>
      </c>
      <c r="U399" s="17" t="s">
        <v>91</v>
      </c>
      <c r="V399" s="17">
        <f t="shared" si="110"/>
        <v>30</v>
      </c>
      <c r="W399" s="17">
        <v>30000</v>
      </c>
      <c r="X399" s="17" t="s">
        <v>64</v>
      </c>
      <c r="Y399" s="17" t="s">
        <v>65</v>
      </c>
      <c r="Z399" s="17">
        <v>20190912</v>
      </c>
      <c r="AA399" s="17" t="s">
        <v>78</v>
      </c>
      <c r="AB399" s="17">
        <v>1</v>
      </c>
      <c r="AC399" s="17" t="str">
        <f>IFERROR(VLOOKUP(A399,[1]Cruces!AJ:AK,2,0),VLOOKUP(CONCATENATE(X399,AA399),[1]Cruces!G:H,2,0))</f>
        <v>Solicitud de Obra</v>
      </c>
      <c r="AD399" s="17">
        <f t="shared" si="96"/>
        <v>22</v>
      </c>
      <c r="AE399" s="17">
        <f t="shared" si="97"/>
        <v>5</v>
      </c>
      <c r="AF399" s="17">
        <f t="shared" si="98"/>
        <v>2019</v>
      </c>
      <c r="AG399" s="17" t="str">
        <f>IFERROR(VLOOKUP(MID(A399,2,4)*1,[1]Cruces!K:L,2,0),"Verificar")</f>
        <v>Atlántico Sur</v>
      </c>
      <c r="AH399" s="17">
        <f t="shared" ca="1" si="99"/>
        <v>553</v>
      </c>
      <c r="AI399" s="17" t="str">
        <f>IFERROR(VLOOKUP(U399,[1]Cruces!$O$1:$P$6,2,0),"Sin Orden")</f>
        <v>Resuelta</v>
      </c>
      <c r="AJ399" s="17">
        <f t="shared" si="100"/>
        <v>12</v>
      </c>
      <c r="AK399" s="17">
        <f t="shared" si="101"/>
        <v>9</v>
      </c>
      <c r="AL399" s="17">
        <f t="shared" si="102"/>
        <v>2019</v>
      </c>
      <c r="AM399" s="17">
        <f t="shared" ca="1" si="103"/>
        <v>440</v>
      </c>
      <c r="AN399" s="18" t="str">
        <f>IFERROR(VLOOKUP(R399*1,'[1]Ordenes de Servicio'!G:K,5,0),"No Cruza")</f>
        <v>No Cruza</v>
      </c>
      <c r="AO399" s="17">
        <f t="shared" ca="1" si="104"/>
        <v>113</v>
      </c>
      <c r="AP399" s="17">
        <f t="shared" si="105"/>
        <v>12</v>
      </c>
      <c r="AQ399" s="17">
        <f t="shared" si="106"/>
        <v>9</v>
      </c>
      <c r="AR399" s="17">
        <f t="shared" si="107"/>
        <v>2019</v>
      </c>
      <c r="AS399" s="17">
        <f t="shared" ca="1" si="108"/>
        <v>440</v>
      </c>
      <c r="AT399" s="17" t="str">
        <f t="shared" ca="1" si="111"/>
        <v>Si</v>
      </c>
      <c r="AU399" s="17">
        <f t="shared" si="109"/>
        <v>0</v>
      </c>
      <c r="AV399" s="17" t="str">
        <f>+VLOOKUP(B399,[1]Cruces!S:T,2,0)</f>
        <v>4. Presupuesto de Obra</v>
      </c>
    </row>
    <row r="400" spans="1:48" hidden="1" x14ac:dyDescent="0.25">
      <c r="A400" s="17" t="s">
        <v>939</v>
      </c>
      <c r="B400" s="17" t="s">
        <v>68</v>
      </c>
      <c r="C400" s="17">
        <v>0</v>
      </c>
      <c r="D400" s="17">
        <v>0</v>
      </c>
      <c r="E400" s="17" t="s">
        <v>55</v>
      </c>
      <c r="F400" s="17" t="s">
        <v>56</v>
      </c>
      <c r="G400" s="17" t="s">
        <v>636</v>
      </c>
      <c r="H400" s="17">
        <v>0</v>
      </c>
      <c r="I400" s="17" t="s">
        <v>116</v>
      </c>
      <c r="J400" s="17" t="s">
        <v>59</v>
      </c>
      <c r="K400" s="17" t="s">
        <v>97</v>
      </c>
      <c r="L400" s="17" t="s">
        <v>172</v>
      </c>
      <c r="M400" s="17" t="s">
        <v>173</v>
      </c>
      <c r="N400" s="17" t="s">
        <v>75</v>
      </c>
      <c r="O400" s="17">
        <v>20190503</v>
      </c>
      <c r="P400" s="17">
        <v>20190605</v>
      </c>
      <c r="Q400" s="17">
        <v>7551</v>
      </c>
      <c r="R400" s="17">
        <v>26451633</v>
      </c>
      <c r="S400" s="17" t="s">
        <v>76</v>
      </c>
      <c r="T400" s="17" t="s">
        <v>63</v>
      </c>
      <c r="U400" s="17" t="s">
        <v>91</v>
      </c>
      <c r="V400" s="17">
        <f t="shared" si="110"/>
        <v>112.5</v>
      </c>
      <c r="W400" s="17">
        <v>112500</v>
      </c>
      <c r="X400" s="17" t="s">
        <v>64</v>
      </c>
      <c r="Y400" s="17" t="s">
        <v>105</v>
      </c>
      <c r="Z400" s="17">
        <v>20190812</v>
      </c>
      <c r="AA400" s="17" t="s">
        <v>78</v>
      </c>
      <c r="AB400" s="17">
        <v>1</v>
      </c>
      <c r="AC400" s="17" t="str">
        <f>IFERROR(VLOOKUP(A400,[1]Cruces!AJ:AK,2,0),VLOOKUP(CONCATENATE(X400,AA400),[1]Cruces!G:H,2,0))</f>
        <v>Solicitud de Obra</v>
      </c>
      <c r="AD400" s="17">
        <f t="shared" si="96"/>
        <v>3</v>
      </c>
      <c r="AE400" s="17">
        <f t="shared" si="97"/>
        <v>5</v>
      </c>
      <c r="AF400" s="17">
        <f t="shared" si="98"/>
        <v>2019</v>
      </c>
      <c r="AG400" s="17" t="str">
        <f>IFERROR(VLOOKUP(MID(A400,2,4)*1,[1]Cruces!K:L,2,0),"Verificar")</f>
        <v>Atlántico Norte</v>
      </c>
      <c r="AH400" s="17">
        <f t="shared" ca="1" si="99"/>
        <v>572</v>
      </c>
      <c r="AI400" s="17" t="str">
        <f>IFERROR(VLOOKUP(U400,[1]Cruces!$O$1:$P$6,2,0),"Sin Orden")</f>
        <v>Resuelta</v>
      </c>
      <c r="AJ400" s="17">
        <f t="shared" si="100"/>
        <v>12</v>
      </c>
      <c r="AK400" s="17">
        <f t="shared" si="101"/>
        <v>8</v>
      </c>
      <c r="AL400" s="17">
        <f t="shared" si="102"/>
        <v>2019</v>
      </c>
      <c r="AM400" s="17">
        <f t="shared" ca="1" si="103"/>
        <v>471</v>
      </c>
      <c r="AN400" s="18">
        <f>IFERROR(VLOOKUP(R400*1,'[1]Ordenes de Servicio'!G:K,5,0),"No Cruza")</f>
        <v>43643</v>
      </c>
      <c r="AO400" s="17">
        <f t="shared" ca="1" si="104"/>
        <v>101</v>
      </c>
      <c r="AP400" s="17">
        <f t="shared" si="105"/>
        <v>5</v>
      </c>
      <c r="AQ400" s="17">
        <f t="shared" si="106"/>
        <v>6</v>
      </c>
      <c r="AR400" s="17">
        <f t="shared" si="107"/>
        <v>2019</v>
      </c>
      <c r="AS400" s="17">
        <f t="shared" ca="1" si="108"/>
        <v>539</v>
      </c>
      <c r="AT400" s="17" t="str">
        <f t="shared" ca="1" si="111"/>
        <v>Si</v>
      </c>
      <c r="AU400" s="17">
        <f t="shared" si="109"/>
        <v>68</v>
      </c>
      <c r="AV400" s="17" t="str">
        <f>+VLOOKUP(B400,[1]Cruces!S:T,2,0)</f>
        <v>5. Consultoría / Adjudicación</v>
      </c>
    </row>
    <row r="401" spans="1:48" hidden="1" x14ac:dyDescent="0.25">
      <c r="A401" s="17" t="s">
        <v>940</v>
      </c>
      <c r="B401" s="17" t="s">
        <v>54</v>
      </c>
      <c r="C401" s="17">
        <v>0</v>
      </c>
      <c r="D401" s="17">
        <v>0</v>
      </c>
      <c r="E401" s="17" t="s">
        <v>55</v>
      </c>
      <c r="F401" s="17" t="s">
        <v>126</v>
      </c>
      <c r="G401" s="17" t="s">
        <v>941</v>
      </c>
      <c r="H401" s="17">
        <v>0</v>
      </c>
      <c r="I401" s="17" t="s">
        <v>83</v>
      </c>
      <c r="J401" s="17" t="s">
        <v>59</v>
      </c>
      <c r="K401" s="17" t="s">
        <v>97</v>
      </c>
      <c r="L401" s="17" t="s">
        <v>129</v>
      </c>
      <c r="M401" s="17" t="s">
        <v>130</v>
      </c>
      <c r="N401" s="17" t="s">
        <v>62</v>
      </c>
      <c r="O401" s="17">
        <v>20200512</v>
      </c>
      <c r="P401" s="17">
        <v>20200527</v>
      </c>
      <c r="Q401" s="17">
        <v>9331</v>
      </c>
      <c r="R401" s="17">
        <v>27512109</v>
      </c>
      <c r="S401" s="17" t="s">
        <v>100</v>
      </c>
      <c r="T401" s="17" t="s">
        <v>63</v>
      </c>
      <c r="U401" s="17" t="s">
        <v>91</v>
      </c>
      <c r="V401" s="17">
        <f t="shared" si="110"/>
        <v>25</v>
      </c>
      <c r="W401" s="17">
        <v>25000</v>
      </c>
      <c r="X401" s="17" t="s">
        <v>64</v>
      </c>
      <c r="Y401" s="17" t="s">
        <v>65</v>
      </c>
      <c r="Z401" s="17">
        <v>20200527</v>
      </c>
      <c r="AA401" s="17" t="s">
        <v>176</v>
      </c>
      <c r="AB401" s="17">
        <v>1</v>
      </c>
      <c r="AC401" s="17" t="str">
        <f>IFERROR(VLOOKUP(A401,[1]Cruces!AJ:AK,2,0),VLOOKUP(CONCATENATE(X401,AA401),[1]Cruces!G:H,2,0))</f>
        <v>Solicitud de Obra</v>
      </c>
      <c r="AD401" s="17">
        <f t="shared" si="96"/>
        <v>12</v>
      </c>
      <c r="AE401" s="17">
        <f t="shared" si="97"/>
        <v>5</v>
      </c>
      <c r="AF401" s="17">
        <f t="shared" si="98"/>
        <v>2020</v>
      </c>
      <c r="AG401" s="17" t="str">
        <f>IFERROR(VLOOKUP(MID(A401,2,4)*1,[1]Cruces!K:L,2,0),"Verificar")</f>
        <v>Guajira</v>
      </c>
      <c r="AH401" s="17">
        <f t="shared" ca="1" si="99"/>
        <v>197</v>
      </c>
      <c r="AI401" s="17" t="str">
        <f>IFERROR(VLOOKUP(U401,[1]Cruces!$O$1:$P$6,2,0),"Sin Orden")</f>
        <v>Resuelta</v>
      </c>
      <c r="AJ401" s="17">
        <f t="shared" si="100"/>
        <v>27</v>
      </c>
      <c r="AK401" s="17">
        <f t="shared" si="101"/>
        <v>5</v>
      </c>
      <c r="AL401" s="17">
        <f t="shared" si="102"/>
        <v>2020</v>
      </c>
      <c r="AM401" s="17">
        <f t="shared" ca="1" si="103"/>
        <v>182</v>
      </c>
      <c r="AN401" s="18" t="str">
        <f>IFERROR(VLOOKUP(R401*1,'[1]Ordenes de Servicio'!G:K,5,0),"No Cruza")</f>
        <v>No Cruza</v>
      </c>
      <c r="AO401" s="17">
        <f t="shared" ca="1" si="104"/>
        <v>15</v>
      </c>
      <c r="AP401" s="17">
        <f t="shared" si="105"/>
        <v>27</v>
      </c>
      <c r="AQ401" s="17">
        <f t="shared" si="106"/>
        <v>5</v>
      </c>
      <c r="AR401" s="17">
        <f t="shared" si="107"/>
        <v>2020</v>
      </c>
      <c r="AS401" s="17">
        <f t="shared" ca="1" si="108"/>
        <v>182</v>
      </c>
      <c r="AT401" s="17" t="str">
        <f t="shared" ca="1" si="111"/>
        <v>No</v>
      </c>
      <c r="AU401" s="17">
        <f t="shared" si="109"/>
        <v>0</v>
      </c>
      <c r="AV401" s="17" t="str">
        <f>+VLOOKUP(B401,[1]Cruces!S:T,2,0)</f>
        <v>4. Presupuesto de Obra</v>
      </c>
    </row>
    <row r="402" spans="1:48" hidden="1" x14ac:dyDescent="0.25">
      <c r="A402" s="17" t="s">
        <v>942</v>
      </c>
      <c r="B402" s="17" t="s">
        <v>54</v>
      </c>
      <c r="C402" s="17">
        <v>0</v>
      </c>
      <c r="D402" s="17">
        <v>0</v>
      </c>
      <c r="E402" s="17" t="s">
        <v>55</v>
      </c>
      <c r="F402" s="17" t="s">
        <v>126</v>
      </c>
      <c r="G402" s="17" t="s">
        <v>943</v>
      </c>
      <c r="H402" s="17">
        <v>0</v>
      </c>
      <c r="I402" s="17" t="s">
        <v>116</v>
      </c>
      <c r="J402" s="17" t="s">
        <v>59</v>
      </c>
      <c r="K402" s="17" t="s">
        <v>944</v>
      </c>
      <c r="L402" s="17" t="s">
        <v>129</v>
      </c>
      <c r="M402" s="17" t="s">
        <v>130</v>
      </c>
      <c r="N402" s="17" t="s">
        <v>62</v>
      </c>
      <c r="O402" s="17">
        <v>20201021</v>
      </c>
      <c r="P402" s="17">
        <v>20201029</v>
      </c>
      <c r="Q402" s="17">
        <v>9332</v>
      </c>
      <c r="R402" s="17">
        <v>28246056</v>
      </c>
      <c r="S402" s="17" t="s">
        <v>100</v>
      </c>
      <c r="T402" s="17" t="s">
        <v>63</v>
      </c>
      <c r="U402" s="17" t="s">
        <v>91</v>
      </c>
      <c r="V402" s="17">
        <f t="shared" si="110"/>
        <v>25</v>
      </c>
      <c r="W402" s="17">
        <v>25000</v>
      </c>
      <c r="X402" s="17" t="s">
        <v>64</v>
      </c>
      <c r="Y402" s="17" t="s">
        <v>65</v>
      </c>
      <c r="Z402" s="17">
        <v>20201029</v>
      </c>
      <c r="AA402" s="17" t="s">
        <v>78</v>
      </c>
      <c r="AB402" s="17">
        <v>1</v>
      </c>
      <c r="AC402" s="17" t="str">
        <f>IFERROR(VLOOKUP(A402,[1]Cruces!AJ:AK,2,0),VLOOKUP(CONCATENATE(X402,AA402),[1]Cruces!G:H,2,0))</f>
        <v>Solicitud de Obra</v>
      </c>
      <c r="AD402" s="17">
        <f t="shared" si="96"/>
        <v>21</v>
      </c>
      <c r="AE402" s="17">
        <f t="shared" si="97"/>
        <v>10</v>
      </c>
      <c r="AF402" s="17">
        <f t="shared" si="98"/>
        <v>2020</v>
      </c>
      <c r="AG402" s="17" t="str">
        <f>IFERROR(VLOOKUP(MID(A402,2,4)*1,[1]Cruces!K:L,2,0),"Verificar")</f>
        <v>Guajira</v>
      </c>
      <c r="AH402" s="17">
        <f t="shared" ca="1" si="99"/>
        <v>35</v>
      </c>
      <c r="AI402" s="17" t="str">
        <f>IFERROR(VLOOKUP(U402,[1]Cruces!$O$1:$P$6,2,0),"Sin Orden")</f>
        <v>Resuelta</v>
      </c>
      <c r="AJ402" s="17">
        <f t="shared" si="100"/>
        <v>29</v>
      </c>
      <c r="AK402" s="17">
        <f t="shared" si="101"/>
        <v>10</v>
      </c>
      <c r="AL402" s="17">
        <f t="shared" si="102"/>
        <v>2020</v>
      </c>
      <c r="AM402" s="17">
        <f t="shared" ca="1" si="103"/>
        <v>27</v>
      </c>
      <c r="AN402" s="18" t="str">
        <f>IFERROR(VLOOKUP(R402*1,'[1]Ordenes de Servicio'!G:K,5,0),"No Cruza")</f>
        <v>No Cruza</v>
      </c>
      <c r="AO402" s="17">
        <f t="shared" ca="1" si="104"/>
        <v>8</v>
      </c>
      <c r="AP402" s="17">
        <f t="shared" si="105"/>
        <v>29</v>
      </c>
      <c r="AQ402" s="17">
        <f t="shared" si="106"/>
        <v>10</v>
      </c>
      <c r="AR402" s="17">
        <f t="shared" si="107"/>
        <v>2020</v>
      </c>
      <c r="AS402" s="17">
        <f t="shared" ca="1" si="108"/>
        <v>27</v>
      </c>
      <c r="AT402" s="17" t="str">
        <f t="shared" ca="1" si="111"/>
        <v>No</v>
      </c>
      <c r="AU402" s="17">
        <f t="shared" si="109"/>
        <v>0</v>
      </c>
      <c r="AV402" s="17" t="str">
        <f>+VLOOKUP(B402,[1]Cruces!S:T,2,0)</f>
        <v>4. Presupuesto de Obra</v>
      </c>
    </row>
    <row r="403" spans="1:48" hidden="1" x14ac:dyDescent="0.25">
      <c r="A403" s="17" t="s">
        <v>10526</v>
      </c>
      <c r="B403" s="17" t="s">
        <v>296</v>
      </c>
      <c r="C403" s="17">
        <v>0</v>
      </c>
      <c r="D403" s="17">
        <v>0</v>
      </c>
      <c r="E403" s="17" t="s">
        <v>55</v>
      </c>
      <c r="F403" s="17" t="s">
        <v>932</v>
      </c>
      <c r="G403" s="17" t="s">
        <v>10527</v>
      </c>
      <c r="H403" s="17">
        <v>0</v>
      </c>
      <c r="I403" s="17" t="s">
        <v>71</v>
      </c>
      <c r="J403" s="17" t="s">
        <v>59</v>
      </c>
      <c r="K403" s="17" t="s">
        <v>97</v>
      </c>
      <c r="L403" s="17" t="s">
        <v>935</v>
      </c>
      <c r="M403" s="17" t="s">
        <v>936</v>
      </c>
      <c r="N403" s="17" t="s">
        <v>301</v>
      </c>
      <c r="O403" s="17">
        <v>20200928</v>
      </c>
      <c r="P403" s="17">
        <v>20200928</v>
      </c>
      <c r="Q403" s="17">
        <v>3440</v>
      </c>
      <c r="R403" s="17">
        <v>0</v>
      </c>
      <c r="S403" s="17"/>
      <c r="T403" s="17" t="s">
        <v>63</v>
      </c>
      <c r="U403" s="17"/>
      <c r="V403" s="17">
        <f t="shared" si="110"/>
        <v>25</v>
      </c>
      <c r="W403" s="17">
        <v>25000</v>
      </c>
      <c r="X403" s="17" t="s">
        <v>64</v>
      </c>
      <c r="Y403" s="17" t="s">
        <v>296</v>
      </c>
      <c r="Z403" s="17">
        <v>20200928</v>
      </c>
      <c r="AA403" s="17" t="s">
        <v>78</v>
      </c>
      <c r="AB403" s="17">
        <v>1</v>
      </c>
      <c r="AC403" s="17" t="str">
        <f>IFERROR(VLOOKUP(A403,[1]Cruces!AJ:AK,2,0),VLOOKUP(CONCATENATE(X403,AA403),[1]Cruces!G:H,2,0))</f>
        <v>Exp BMT</v>
      </c>
      <c r="AD403" s="17">
        <f t="shared" si="96"/>
        <v>28</v>
      </c>
      <c r="AE403" s="17">
        <f t="shared" si="97"/>
        <v>9</v>
      </c>
      <c r="AF403" s="17">
        <f t="shared" si="98"/>
        <v>2020</v>
      </c>
      <c r="AG403" s="17" t="str">
        <f>IFERROR(VLOOKUP(MID(A403,2,4)*1,[1]Cruces!K:L,2,0),"Verificar")</f>
        <v>Magdalena</v>
      </c>
      <c r="AH403" s="17">
        <f t="shared" ca="1" si="99"/>
        <v>58</v>
      </c>
      <c r="AI403" s="17" t="str">
        <f>IFERROR(VLOOKUP(U403,[1]Cruces!$O$1:$P$6,2,0),"Sin Orden")</f>
        <v>Sin Orden</v>
      </c>
      <c r="AJ403" s="17">
        <f t="shared" si="100"/>
        <v>28</v>
      </c>
      <c r="AK403" s="17">
        <f t="shared" si="101"/>
        <v>9</v>
      </c>
      <c r="AL403" s="17">
        <f t="shared" si="102"/>
        <v>2020</v>
      </c>
      <c r="AM403" s="17">
        <f t="shared" ca="1" si="103"/>
        <v>58</v>
      </c>
      <c r="AN403" s="18" t="str">
        <f>IFERROR(VLOOKUP(R403*1,'[1]Ordenes de Servicio'!G:K,5,0),"No Cruza")</f>
        <v>No Cruza</v>
      </c>
      <c r="AO403" s="17">
        <f t="shared" ca="1" si="104"/>
        <v>58</v>
      </c>
      <c r="AP403" s="17">
        <f t="shared" si="105"/>
        <v>28</v>
      </c>
      <c r="AQ403" s="17">
        <f t="shared" si="106"/>
        <v>9</v>
      </c>
      <c r="AR403" s="17">
        <f t="shared" si="107"/>
        <v>2020</v>
      </c>
      <c r="AS403" s="17">
        <f t="shared" ca="1" si="108"/>
        <v>58</v>
      </c>
      <c r="AT403" s="17" t="str">
        <f t="shared" ca="1" si="111"/>
        <v>No</v>
      </c>
      <c r="AU403" s="17">
        <f t="shared" si="109"/>
        <v>0</v>
      </c>
      <c r="AV403" s="17" t="str">
        <f>+VLOOKUP(B403,[1]Cruces!S:T,2,0)</f>
        <v>3. Evaluación Técnico Ecónomica</v>
      </c>
    </row>
    <row r="404" spans="1:48" hidden="1" x14ac:dyDescent="0.25">
      <c r="A404" s="17" t="s">
        <v>945</v>
      </c>
      <c r="B404" s="17" t="s">
        <v>68</v>
      </c>
      <c r="C404" s="17">
        <v>6682557</v>
      </c>
      <c r="D404" s="17">
        <v>34541272</v>
      </c>
      <c r="E404" s="17" t="s">
        <v>93</v>
      </c>
      <c r="F404" s="17" t="s">
        <v>932</v>
      </c>
      <c r="G404" s="17" t="s">
        <v>946</v>
      </c>
      <c r="H404" s="17">
        <v>3106407134</v>
      </c>
      <c r="I404" s="17" t="s">
        <v>116</v>
      </c>
      <c r="J404" s="17" t="s">
        <v>947</v>
      </c>
      <c r="K404" s="17" t="s">
        <v>948</v>
      </c>
      <c r="L404" s="17" t="s">
        <v>935</v>
      </c>
      <c r="M404" s="17" t="s">
        <v>936</v>
      </c>
      <c r="N404" s="17" t="s">
        <v>75</v>
      </c>
      <c r="O404" s="17">
        <v>20171213</v>
      </c>
      <c r="P404" s="17">
        <v>20180110</v>
      </c>
      <c r="Q404" s="17">
        <v>9343</v>
      </c>
      <c r="R404" s="17">
        <v>24915200</v>
      </c>
      <c r="S404" s="17" t="s">
        <v>76</v>
      </c>
      <c r="T404" s="17" t="s">
        <v>63</v>
      </c>
      <c r="U404" s="17" t="s">
        <v>88</v>
      </c>
      <c r="V404" s="17">
        <f t="shared" si="110"/>
        <v>75</v>
      </c>
      <c r="W404" s="17">
        <v>75000</v>
      </c>
      <c r="X404" s="17" t="s">
        <v>89</v>
      </c>
      <c r="Y404" s="17" t="s">
        <v>150</v>
      </c>
      <c r="Z404" s="17">
        <v>20180410</v>
      </c>
      <c r="AA404" s="17" t="s">
        <v>78</v>
      </c>
      <c r="AB404" s="17">
        <v>1</v>
      </c>
      <c r="AC404" s="17" t="str">
        <f>IFERROR(VLOOKUP(A404,[1]Cruces!AJ:AK,2,0),VLOOKUP(CONCATENATE(X404,AA404),[1]Cruces!G:H,2,0))</f>
        <v>Solicitud de Obra</v>
      </c>
      <c r="AD404" s="17">
        <f t="shared" si="96"/>
        <v>13</v>
      </c>
      <c r="AE404" s="17">
        <f t="shared" si="97"/>
        <v>12</v>
      </c>
      <c r="AF404" s="17">
        <f t="shared" si="98"/>
        <v>2017</v>
      </c>
      <c r="AG404" s="17" t="str">
        <f>IFERROR(VLOOKUP(MID(A404,2,4)*1,[1]Cruces!K:L,2,0),"Verificar")</f>
        <v>Magdalena</v>
      </c>
      <c r="AH404" s="17">
        <f t="shared" ca="1" si="99"/>
        <v>1078</v>
      </c>
      <c r="AI404" s="17" t="str">
        <f>IFERROR(VLOOKUP(U404,[1]Cruces!$O$1:$P$6,2,0),"Sin Orden")</f>
        <v>Resuelta</v>
      </c>
      <c r="AJ404" s="17">
        <f t="shared" si="100"/>
        <v>10</v>
      </c>
      <c r="AK404" s="17">
        <f t="shared" si="101"/>
        <v>4</v>
      </c>
      <c r="AL404" s="17">
        <f t="shared" si="102"/>
        <v>2018</v>
      </c>
      <c r="AM404" s="17">
        <f t="shared" ca="1" si="103"/>
        <v>960</v>
      </c>
      <c r="AN404" s="18" t="str">
        <f>IFERROR(VLOOKUP(R404*1,'[1]Ordenes de Servicio'!G:K,5,0),"No Cruza")</f>
        <v>No Cruza</v>
      </c>
      <c r="AO404" s="17">
        <f t="shared" ca="1" si="104"/>
        <v>118</v>
      </c>
      <c r="AP404" s="17">
        <f t="shared" si="105"/>
        <v>10</v>
      </c>
      <c r="AQ404" s="17">
        <f t="shared" si="106"/>
        <v>1</v>
      </c>
      <c r="AR404" s="17">
        <f t="shared" si="107"/>
        <v>2018</v>
      </c>
      <c r="AS404" s="17">
        <f t="shared" ca="1" si="108"/>
        <v>1050</v>
      </c>
      <c r="AT404" s="17" t="str">
        <f t="shared" ca="1" si="111"/>
        <v>Si</v>
      </c>
      <c r="AU404" s="17">
        <f t="shared" si="109"/>
        <v>90</v>
      </c>
      <c r="AV404" s="17" t="str">
        <f>+VLOOKUP(B404,[1]Cruces!S:T,2,0)</f>
        <v>5. Consultoría / Adjudicación</v>
      </c>
    </row>
    <row r="405" spans="1:48" hidden="1" x14ac:dyDescent="0.25">
      <c r="A405" s="17" t="s">
        <v>949</v>
      </c>
      <c r="B405" s="17" t="s">
        <v>54</v>
      </c>
      <c r="C405" s="17">
        <v>0</v>
      </c>
      <c r="D405" s="17">
        <v>0</v>
      </c>
      <c r="E405" s="17" t="s">
        <v>55</v>
      </c>
      <c r="F405" s="17" t="s">
        <v>56</v>
      </c>
      <c r="G405" s="17" t="s">
        <v>950</v>
      </c>
      <c r="H405" s="17">
        <v>0</v>
      </c>
      <c r="I405" s="17" t="s">
        <v>71</v>
      </c>
      <c r="J405" s="17" t="s">
        <v>59</v>
      </c>
      <c r="K405" s="17" t="s">
        <v>951</v>
      </c>
      <c r="L405" s="17" t="s">
        <v>117</v>
      </c>
      <c r="M405" s="17" t="s">
        <v>118</v>
      </c>
      <c r="N405" s="17" t="s">
        <v>62</v>
      </c>
      <c r="O405" s="17">
        <v>20190719</v>
      </c>
      <c r="P405" s="17">
        <v>20190726</v>
      </c>
      <c r="Q405" s="17">
        <v>1150</v>
      </c>
      <c r="R405" s="17">
        <v>26534959</v>
      </c>
      <c r="S405" s="17" t="s">
        <v>100</v>
      </c>
      <c r="T405" s="17" t="s">
        <v>63</v>
      </c>
      <c r="U405" s="17" t="s">
        <v>91</v>
      </c>
      <c r="V405" s="17">
        <f t="shared" si="110"/>
        <v>45</v>
      </c>
      <c r="W405" s="17">
        <v>45000</v>
      </c>
      <c r="X405" s="17" t="s">
        <v>64</v>
      </c>
      <c r="Y405" s="17" t="s">
        <v>65</v>
      </c>
      <c r="Z405" s="17">
        <v>20190726</v>
      </c>
      <c r="AA405" s="17" t="s">
        <v>78</v>
      </c>
      <c r="AB405" s="17">
        <v>1</v>
      </c>
      <c r="AC405" s="17" t="str">
        <f>IFERROR(VLOOKUP(A405,[1]Cruces!AJ:AK,2,0),VLOOKUP(CONCATENATE(X405,AA405),[1]Cruces!G:H,2,0))</f>
        <v>Solicitud de Obra</v>
      </c>
      <c r="AD405" s="17">
        <f t="shared" si="96"/>
        <v>19</v>
      </c>
      <c r="AE405" s="17">
        <f t="shared" si="97"/>
        <v>7</v>
      </c>
      <c r="AF405" s="17">
        <f t="shared" si="98"/>
        <v>2019</v>
      </c>
      <c r="AG405" s="17" t="str">
        <f>IFERROR(VLOOKUP(MID(A405,2,4)*1,[1]Cruces!K:L,2,0),"Verificar")</f>
        <v>Atlántico Norte</v>
      </c>
      <c r="AH405" s="17">
        <f t="shared" ca="1" si="99"/>
        <v>495</v>
      </c>
      <c r="AI405" s="17" t="str">
        <f>IFERROR(VLOOKUP(U405,[1]Cruces!$O$1:$P$6,2,0),"Sin Orden")</f>
        <v>Resuelta</v>
      </c>
      <c r="AJ405" s="17">
        <f t="shared" si="100"/>
        <v>26</v>
      </c>
      <c r="AK405" s="17">
        <f t="shared" si="101"/>
        <v>7</v>
      </c>
      <c r="AL405" s="17">
        <f t="shared" si="102"/>
        <v>2019</v>
      </c>
      <c r="AM405" s="17">
        <f t="shared" ca="1" si="103"/>
        <v>488</v>
      </c>
      <c r="AN405" s="18" t="str">
        <f>IFERROR(VLOOKUP(R405*1,'[1]Ordenes de Servicio'!G:K,5,0),"No Cruza")</f>
        <v>No Cruza</v>
      </c>
      <c r="AO405" s="17">
        <f t="shared" ca="1" si="104"/>
        <v>7</v>
      </c>
      <c r="AP405" s="17">
        <f t="shared" si="105"/>
        <v>26</v>
      </c>
      <c r="AQ405" s="17">
        <f t="shared" si="106"/>
        <v>7</v>
      </c>
      <c r="AR405" s="17">
        <f t="shared" si="107"/>
        <v>2019</v>
      </c>
      <c r="AS405" s="17">
        <f t="shared" ca="1" si="108"/>
        <v>488</v>
      </c>
      <c r="AT405" s="17" t="str">
        <f t="shared" ca="1" si="111"/>
        <v>Si</v>
      </c>
      <c r="AU405" s="17">
        <f t="shared" si="109"/>
        <v>0</v>
      </c>
      <c r="AV405" s="17" t="str">
        <f>+VLOOKUP(B405,[1]Cruces!S:T,2,0)</f>
        <v>4. Presupuesto de Obra</v>
      </c>
    </row>
    <row r="406" spans="1:48" hidden="1" x14ac:dyDescent="0.25">
      <c r="A406" s="17" t="s">
        <v>7516</v>
      </c>
      <c r="B406" s="17" t="s">
        <v>569</v>
      </c>
      <c r="C406" s="17">
        <v>0</v>
      </c>
      <c r="D406" s="17">
        <v>0</v>
      </c>
      <c r="E406" s="17" t="s">
        <v>55</v>
      </c>
      <c r="F406" s="17" t="s">
        <v>7082</v>
      </c>
      <c r="G406" s="17" t="s">
        <v>7517</v>
      </c>
      <c r="H406" s="17">
        <v>3013859787</v>
      </c>
      <c r="I406" s="17" t="s">
        <v>71</v>
      </c>
      <c r="J406" s="17" t="s">
        <v>59</v>
      </c>
      <c r="K406" s="17" t="s">
        <v>7518</v>
      </c>
      <c r="L406" s="17" t="s">
        <v>7140</v>
      </c>
      <c r="M406" s="17" t="s">
        <v>7141</v>
      </c>
      <c r="N406" s="17" t="s">
        <v>572</v>
      </c>
      <c r="O406" s="17">
        <v>20201112</v>
      </c>
      <c r="P406" s="17">
        <v>20201112</v>
      </c>
      <c r="Q406" s="17">
        <v>1110</v>
      </c>
      <c r="R406" s="17">
        <v>0</v>
      </c>
      <c r="S406" s="17"/>
      <c r="T406" s="17" t="s">
        <v>63</v>
      </c>
      <c r="U406" s="17"/>
      <c r="V406" s="17">
        <f t="shared" si="110"/>
        <v>3</v>
      </c>
      <c r="W406" s="17">
        <v>3000</v>
      </c>
      <c r="X406" s="17" t="s">
        <v>7065</v>
      </c>
      <c r="Y406" s="17" t="s">
        <v>569</v>
      </c>
      <c r="Z406" s="17">
        <v>20201112</v>
      </c>
      <c r="AA406" s="17" t="s">
        <v>1947</v>
      </c>
      <c r="AB406" s="17">
        <v>1</v>
      </c>
      <c r="AC406" s="17" t="str">
        <f>IFERROR(VLOOKUP(A406,[1]Cruces!AJ:AK,2,0),VLOOKUP(CONCATENATE(X406,AA406),[1]Cruces!G:H,2,0))</f>
        <v>Solicitud por BT</v>
      </c>
      <c r="AD406" s="17">
        <f t="shared" si="96"/>
        <v>12</v>
      </c>
      <c r="AE406" s="17">
        <f t="shared" si="97"/>
        <v>11</v>
      </c>
      <c r="AF406" s="17">
        <f t="shared" si="98"/>
        <v>2020</v>
      </c>
      <c r="AG406" s="17" t="str">
        <f>IFERROR(VLOOKUP(MID(A406,2,4)*1,[1]Cruces!K:L,2,0),"Verificar")</f>
        <v>Atlántico Norte</v>
      </c>
      <c r="AH406" s="17">
        <f t="shared" ca="1" si="99"/>
        <v>13</v>
      </c>
      <c r="AI406" s="17" t="str">
        <f>IFERROR(VLOOKUP(U406,[1]Cruces!$O$1:$P$6,2,0),"Sin Orden")</f>
        <v>Sin Orden</v>
      </c>
      <c r="AJ406" s="17">
        <f t="shared" si="100"/>
        <v>12</v>
      </c>
      <c r="AK406" s="17">
        <f t="shared" si="101"/>
        <v>11</v>
      </c>
      <c r="AL406" s="17">
        <f t="shared" si="102"/>
        <v>2020</v>
      </c>
      <c r="AM406" s="17">
        <f t="shared" ca="1" si="103"/>
        <v>13</v>
      </c>
      <c r="AN406" s="18" t="str">
        <f>IFERROR(VLOOKUP(R406*1,'[1]Ordenes de Servicio'!G:K,5,0),"No Cruza")</f>
        <v>No Cruza</v>
      </c>
      <c r="AO406" s="17">
        <f t="shared" ca="1" si="104"/>
        <v>13</v>
      </c>
      <c r="AP406" s="17">
        <f t="shared" si="105"/>
        <v>12</v>
      </c>
      <c r="AQ406" s="17">
        <f t="shared" si="106"/>
        <v>11</v>
      </c>
      <c r="AR406" s="17">
        <f t="shared" si="107"/>
        <v>2020</v>
      </c>
      <c r="AS406" s="17">
        <f t="shared" ca="1" si="108"/>
        <v>13</v>
      </c>
      <c r="AT406" s="17" t="str">
        <f t="shared" ca="1" si="111"/>
        <v>No</v>
      </c>
      <c r="AU406" s="17">
        <f t="shared" si="109"/>
        <v>0</v>
      </c>
      <c r="AV406" s="17" t="str">
        <f>+VLOOKUP(B406,[1]Cruces!S:T,2,0)</f>
        <v>1. Solicitud</v>
      </c>
    </row>
    <row r="407" spans="1:48" hidden="1" x14ac:dyDescent="0.25">
      <c r="A407" s="17" t="s">
        <v>952</v>
      </c>
      <c r="B407" s="17" t="s">
        <v>68</v>
      </c>
      <c r="C407" s="17">
        <v>0</v>
      </c>
      <c r="D407" s="17">
        <v>0</v>
      </c>
      <c r="E407" s="17" t="s">
        <v>55</v>
      </c>
      <c r="F407" s="17" t="s">
        <v>107</v>
      </c>
      <c r="G407" s="17" t="s">
        <v>953</v>
      </c>
      <c r="H407" s="17">
        <v>0</v>
      </c>
      <c r="I407" s="17" t="s">
        <v>357</v>
      </c>
      <c r="J407" s="17" t="s">
        <v>59</v>
      </c>
      <c r="K407" s="17" t="s">
        <v>954</v>
      </c>
      <c r="L407" s="17" t="s">
        <v>117</v>
      </c>
      <c r="M407" s="17" t="s">
        <v>118</v>
      </c>
      <c r="N407" s="17" t="s">
        <v>75</v>
      </c>
      <c r="O407" s="17">
        <v>20200103</v>
      </c>
      <c r="P407" s="17">
        <v>20200416</v>
      </c>
      <c r="Q407" s="17">
        <v>1170</v>
      </c>
      <c r="R407" s="17">
        <v>27081490</v>
      </c>
      <c r="S407" s="17" t="s">
        <v>100</v>
      </c>
      <c r="T407" s="17" t="s">
        <v>63</v>
      </c>
      <c r="U407" s="17" t="s">
        <v>91</v>
      </c>
      <c r="V407" s="17">
        <f t="shared" si="110"/>
        <v>20</v>
      </c>
      <c r="W407" s="17">
        <v>20000</v>
      </c>
      <c r="X407" s="17" t="s">
        <v>64</v>
      </c>
      <c r="Y407" s="17" t="s">
        <v>136</v>
      </c>
      <c r="Z407" s="17">
        <v>20200714</v>
      </c>
      <c r="AA407" s="17" t="s">
        <v>78</v>
      </c>
      <c r="AB407" s="17">
        <v>1</v>
      </c>
      <c r="AC407" s="17" t="str">
        <f>IFERROR(VLOOKUP(A407,[1]Cruces!AJ:AK,2,0),VLOOKUP(CONCATENATE(X407,AA407),[1]Cruces!G:H,2,0))</f>
        <v>Solicitud de Obra</v>
      </c>
      <c r="AD407" s="17">
        <f t="shared" si="96"/>
        <v>3</v>
      </c>
      <c r="AE407" s="17">
        <f t="shared" si="97"/>
        <v>1</v>
      </c>
      <c r="AF407" s="17">
        <f t="shared" si="98"/>
        <v>2020</v>
      </c>
      <c r="AG407" s="17" t="str">
        <f>IFERROR(VLOOKUP(MID(A407,2,4)*1,[1]Cruces!K:L,2,0),"Verificar")</f>
        <v>Atlántico Norte</v>
      </c>
      <c r="AH407" s="17">
        <f t="shared" ca="1" si="99"/>
        <v>327</v>
      </c>
      <c r="AI407" s="17" t="str">
        <f>IFERROR(VLOOKUP(U407,[1]Cruces!$O$1:$P$6,2,0),"Sin Orden")</f>
        <v>Resuelta</v>
      </c>
      <c r="AJ407" s="17">
        <f t="shared" si="100"/>
        <v>14</v>
      </c>
      <c r="AK407" s="17">
        <f t="shared" si="101"/>
        <v>7</v>
      </c>
      <c r="AL407" s="17">
        <f t="shared" si="102"/>
        <v>2020</v>
      </c>
      <c r="AM407" s="17">
        <f t="shared" ca="1" si="103"/>
        <v>134</v>
      </c>
      <c r="AN407" s="18" t="str">
        <f>IFERROR(VLOOKUP(R407*1,'[1]Ordenes de Servicio'!G:K,5,0),"No Cruza")</f>
        <v>No Cruza</v>
      </c>
      <c r="AO407" s="17">
        <f t="shared" ca="1" si="104"/>
        <v>193</v>
      </c>
      <c r="AP407" s="17">
        <f t="shared" si="105"/>
        <v>16</v>
      </c>
      <c r="AQ407" s="17">
        <f t="shared" si="106"/>
        <v>4</v>
      </c>
      <c r="AR407" s="17">
        <f t="shared" si="107"/>
        <v>2020</v>
      </c>
      <c r="AS407" s="17">
        <f t="shared" ca="1" si="108"/>
        <v>223</v>
      </c>
      <c r="AT407" s="17" t="str">
        <f t="shared" ca="1" si="111"/>
        <v>No</v>
      </c>
      <c r="AU407" s="17">
        <f t="shared" si="109"/>
        <v>89</v>
      </c>
      <c r="AV407" s="17" t="str">
        <f>+VLOOKUP(B407,[1]Cruces!S:T,2,0)</f>
        <v>5. Consultoría / Adjudicación</v>
      </c>
    </row>
    <row r="408" spans="1:48" x14ac:dyDescent="0.25">
      <c r="A408" s="17" t="s">
        <v>955</v>
      </c>
      <c r="B408" s="17" t="s">
        <v>80</v>
      </c>
      <c r="C408" s="17">
        <v>0</v>
      </c>
      <c r="D408" s="17">
        <v>0</v>
      </c>
      <c r="E408" s="17" t="s">
        <v>55</v>
      </c>
      <c r="F408" s="17" t="s">
        <v>107</v>
      </c>
      <c r="G408" s="17" t="s">
        <v>956</v>
      </c>
      <c r="H408" s="17">
        <v>0</v>
      </c>
      <c r="I408" s="17" t="s">
        <v>116</v>
      </c>
      <c r="J408" s="17" t="s">
        <v>59</v>
      </c>
      <c r="K408" s="17" t="s">
        <v>97</v>
      </c>
      <c r="L408" s="17" t="s">
        <v>325</v>
      </c>
      <c r="M408" s="17" t="s">
        <v>326</v>
      </c>
      <c r="N408" s="17" t="s">
        <v>87</v>
      </c>
      <c r="O408" s="17">
        <v>20160524</v>
      </c>
      <c r="P408" s="17">
        <v>20170420</v>
      </c>
      <c r="Q408" s="17">
        <v>9530</v>
      </c>
      <c r="R408" s="17">
        <v>23665635</v>
      </c>
      <c r="S408" s="17" t="s">
        <v>76</v>
      </c>
      <c r="T408" s="17" t="s">
        <v>63</v>
      </c>
      <c r="U408" s="17" t="s">
        <v>91</v>
      </c>
      <c r="V408" s="17">
        <f t="shared" si="110"/>
        <v>225</v>
      </c>
      <c r="W408" s="17">
        <v>225000</v>
      </c>
      <c r="X408" s="17" t="s">
        <v>64</v>
      </c>
      <c r="Y408" s="17" t="s">
        <v>80</v>
      </c>
      <c r="Z408" s="17">
        <v>20170420</v>
      </c>
      <c r="AA408" s="17" t="s">
        <v>101</v>
      </c>
      <c r="AB408" s="17">
        <v>1</v>
      </c>
      <c r="AC408" s="17" t="str">
        <f>IFERROR(VLOOKUP(A408,[1]Cruces!AJ:AK,2,0),VLOOKUP(CONCATENATE(X408,AA408),[1]Cruces!G:H,2,0))</f>
        <v>Solicitud de Obra</v>
      </c>
      <c r="AD408" s="17">
        <f t="shared" si="96"/>
        <v>24</v>
      </c>
      <c r="AE408" s="17">
        <f t="shared" si="97"/>
        <v>5</v>
      </c>
      <c r="AF408" s="17">
        <f t="shared" si="98"/>
        <v>2016</v>
      </c>
      <c r="AG408" s="17" t="str">
        <f>IFERROR(VLOOKUP(MID(A408,2,4)*1,[1]Cruces!K:L,2,0),"Verificar")</f>
        <v>Atlántico Norte</v>
      </c>
      <c r="AH408" s="17">
        <f t="shared" ca="1" si="99"/>
        <v>1646</v>
      </c>
      <c r="AI408" s="17" t="str">
        <f>IFERROR(VLOOKUP(U408,[1]Cruces!$O$1:$P$6,2,0),"Sin Orden")</f>
        <v>Resuelta</v>
      </c>
      <c r="AJ408" s="17">
        <f t="shared" si="100"/>
        <v>20</v>
      </c>
      <c r="AK408" s="17">
        <f t="shared" si="101"/>
        <v>4</v>
      </c>
      <c r="AL408" s="17">
        <f t="shared" si="102"/>
        <v>2017</v>
      </c>
      <c r="AM408" s="17">
        <f t="shared" ca="1" si="103"/>
        <v>1315</v>
      </c>
      <c r="AN408" s="18" t="str">
        <f>IFERROR(VLOOKUP(R408*1,'[1]Ordenes de Servicio'!G:K,5,0),"No Cruza")</f>
        <v>No Cruza</v>
      </c>
      <c r="AO408" s="17">
        <f t="shared" ca="1" si="104"/>
        <v>331</v>
      </c>
      <c r="AP408" s="17">
        <f t="shared" si="105"/>
        <v>20</v>
      </c>
      <c r="AQ408" s="17">
        <f t="shared" si="106"/>
        <v>4</v>
      </c>
      <c r="AR408" s="17">
        <f t="shared" si="107"/>
        <v>2017</v>
      </c>
      <c r="AS408" s="17">
        <f t="shared" ca="1" si="108"/>
        <v>1315</v>
      </c>
      <c r="AT408" s="17" t="str">
        <f t="shared" ca="1" si="111"/>
        <v>Si</v>
      </c>
      <c r="AU408" s="17">
        <f t="shared" si="109"/>
        <v>0</v>
      </c>
      <c r="AV408" s="17" t="str">
        <f>+VLOOKUP(B408,[1]Cruces!S:T,2,0)</f>
        <v>8. Puesta en Servicio</v>
      </c>
    </row>
    <row r="409" spans="1:48" hidden="1" x14ac:dyDescent="0.25">
      <c r="A409" s="17" t="s">
        <v>7519</v>
      </c>
      <c r="B409" s="17" t="s">
        <v>569</v>
      </c>
      <c r="C409" s="17">
        <v>0</v>
      </c>
      <c r="D409" s="17">
        <v>0</v>
      </c>
      <c r="E409" s="17" t="s">
        <v>55</v>
      </c>
      <c r="F409" s="17" t="s">
        <v>7098</v>
      </c>
      <c r="G409" s="17" t="s">
        <v>7520</v>
      </c>
      <c r="H409" s="17">
        <v>3164457659</v>
      </c>
      <c r="I409" s="17" t="s">
        <v>71</v>
      </c>
      <c r="J409" s="17" t="s">
        <v>59</v>
      </c>
      <c r="K409" s="17" t="s">
        <v>7521</v>
      </c>
      <c r="L409" s="17" t="s">
        <v>7101</v>
      </c>
      <c r="M409" s="17" t="s">
        <v>7102</v>
      </c>
      <c r="N409" s="17" t="s">
        <v>572</v>
      </c>
      <c r="O409" s="17">
        <v>20201016</v>
      </c>
      <c r="P409" s="17">
        <v>20201016</v>
      </c>
      <c r="Q409" s="17">
        <v>1210</v>
      </c>
      <c r="R409" s="17">
        <v>0</v>
      </c>
      <c r="S409" s="17"/>
      <c r="T409" s="17" t="s">
        <v>63</v>
      </c>
      <c r="U409" s="17"/>
      <c r="V409" s="17">
        <f t="shared" si="110"/>
        <v>3</v>
      </c>
      <c r="W409" s="17">
        <v>3000</v>
      </c>
      <c r="X409" s="17" t="s">
        <v>7065</v>
      </c>
      <c r="Y409" s="17" t="s">
        <v>569</v>
      </c>
      <c r="Z409" s="17">
        <v>20201016</v>
      </c>
      <c r="AA409" s="17" t="s">
        <v>1947</v>
      </c>
      <c r="AB409" s="17">
        <v>1</v>
      </c>
      <c r="AC409" s="17" t="str">
        <f>IFERROR(VLOOKUP(A409,[1]Cruces!AJ:AK,2,0),VLOOKUP(CONCATENATE(X409,AA409),[1]Cruces!G:H,2,0))</f>
        <v>Solicitud por BT</v>
      </c>
      <c r="AD409" s="17">
        <f t="shared" si="96"/>
        <v>16</v>
      </c>
      <c r="AE409" s="17">
        <f t="shared" si="97"/>
        <v>10</v>
      </c>
      <c r="AF409" s="17">
        <f t="shared" si="98"/>
        <v>2020</v>
      </c>
      <c r="AG409" s="17" t="str">
        <f>IFERROR(VLOOKUP(MID(A409,2,4)*1,[1]Cruces!K:L,2,0),"Verificar")</f>
        <v>Atlántico Sur</v>
      </c>
      <c r="AH409" s="17">
        <f t="shared" ca="1" si="99"/>
        <v>40</v>
      </c>
      <c r="AI409" s="17" t="str">
        <f>IFERROR(VLOOKUP(U409,[1]Cruces!$O$1:$P$6,2,0),"Sin Orden")</f>
        <v>Sin Orden</v>
      </c>
      <c r="AJ409" s="17">
        <f t="shared" si="100"/>
        <v>16</v>
      </c>
      <c r="AK409" s="17">
        <f t="shared" si="101"/>
        <v>10</v>
      </c>
      <c r="AL409" s="17">
        <f t="shared" si="102"/>
        <v>2020</v>
      </c>
      <c r="AM409" s="17">
        <f t="shared" ca="1" si="103"/>
        <v>40</v>
      </c>
      <c r="AN409" s="18" t="str">
        <f>IFERROR(VLOOKUP(R409*1,'[1]Ordenes de Servicio'!G:K,5,0),"No Cruza")</f>
        <v>No Cruza</v>
      </c>
      <c r="AO409" s="17">
        <f t="shared" ca="1" si="104"/>
        <v>40</v>
      </c>
      <c r="AP409" s="17">
        <f t="shared" si="105"/>
        <v>16</v>
      </c>
      <c r="AQ409" s="17">
        <f t="shared" si="106"/>
        <v>10</v>
      </c>
      <c r="AR409" s="17">
        <f t="shared" si="107"/>
        <v>2020</v>
      </c>
      <c r="AS409" s="17">
        <f t="shared" ca="1" si="108"/>
        <v>40</v>
      </c>
      <c r="AT409" s="17" t="str">
        <f t="shared" ca="1" si="111"/>
        <v>No</v>
      </c>
      <c r="AU409" s="17">
        <f t="shared" si="109"/>
        <v>0</v>
      </c>
      <c r="AV409" s="17" t="str">
        <f>+VLOOKUP(B409,[1]Cruces!S:T,2,0)</f>
        <v>1. Solicitud</v>
      </c>
    </row>
    <row r="410" spans="1:48" hidden="1" x14ac:dyDescent="0.25">
      <c r="A410" s="17" t="s">
        <v>957</v>
      </c>
      <c r="B410" s="17" t="s">
        <v>68</v>
      </c>
      <c r="C410" s="17">
        <v>0</v>
      </c>
      <c r="D410" s="17">
        <v>0</v>
      </c>
      <c r="E410" s="17" t="s">
        <v>55</v>
      </c>
      <c r="F410" s="17" t="s">
        <v>56</v>
      </c>
      <c r="G410" s="17" t="s">
        <v>958</v>
      </c>
      <c r="H410" s="17">
        <v>3013714141</v>
      </c>
      <c r="I410" s="17" t="s">
        <v>71</v>
      </c>
      <c r="J410" s="17" t="s">
        <v>59</v>
      </c>
      <c r="K410" s="17" t="s">
        <v>97</v>
      </c>
      <c r="L410" s="17" t="s">
        <v>265</v>
      </c>
      <c r="M410" s="17" t="s">
        <v>55</v>
      </c>
      <c r="N410" s="17" t="s">
        <v>75</v>
      </c>
      <c r="O410" s="17">
        <v>20180709</v>
      </c>
      <c r="P410" s="17">
        <v>20180709</v>
      </c>
      <c r="Q410" s="17">
        <v>1150</v>
      </c>
      <c r="R410" s="17">
        <v>25279945</v>
      </c>
      <c r="S410" s="17" t="s">
        <v>76</v>
      </c>
      <c r="T410" s="17" t="s">
        <v>63</v>
      </c>
      <c r="U410" s="17" t="s">
        <v>91</v>
      </c>
      <c r="V410" s="17">
        <f t="shared" si="110"/>
        <v>50</v>
      </c>
      <c r="W410" s="17">
        <v>50000</v>
      </c>
      <c r="X410" s="17" t="s">
        <v>64</v>
      </c>
      <c r="Y410" s="17" t="s">
        <v>136</v>
      </c>
      <c r="Z410" s="17">
        <v>20180709</v>
      </c>
      <c r="AA410" s="17" t="s">
        <v>78</v>
      </c>
      <c r="AB410" s="17">
        <v>1</v>
      </c>
      <c r="AC410" s="17" t="str">
        <f>IFERROR(VLOOKUP(A410,[1]Cruces!AJ:AK,2,0),VLOOKUP(CONCATENATE(X410,AA410),[1]Cruces!G:H,2,0))</f>
        <v>Solicitud de Obra</v>
      </c>
      <c r="AD410" s="17">
        <f t="shared" si="96"/>
        <v>9</v>
      </c>
      <c r="AE410" s="17">
        <f t="shared" si="97"/>
        <v>7</v>
      </c>
      <c r="AF410" s="17">
        <f t="shared" si="98"/>
        <v>2018</v>
      </c>
      <c r="AG410" s="17" t="str">
        <f>IFERROR(VLOOKUP(MID(A410,2,4)*1,[1]Cruces!K:L,2,0),"Verificar")</f>
        <v>Atlántico Norte</v>
      </c>
      <c r="AH410" s="17">
        <f t="shared" ca="1" si="99"/>
        <v>870</v>
      </c>
      <c r="AI410" s="17" t="str">
        <f>IFERROR(VLOOKUP(U410,[1]Cruces!$O$1:$P$6,2,0),"Sin Orden")</f>
        <v>Resuelta</v>
      </c>
      <c r="AJ410" s="17">
        <f t="shared" si="100"/>
        <v>9</v>
      </c>
      <c r="AK410" s="17">
        <f t="shared" si="101"/>
        <v>7</v>
      </c>
      <c r="AL410" s="17">
        <f t="shared" si="102"/>
        <v>2018</v>
      </c>
      <c r="AM410" s="17">
        <f t="shared" ca="1" si="103"/>
        <v>870</v>
      </c>
      <c r="AN410" s="18">
        <f>IFERROR(VLOOKUP(R410*1,'[1]Ordenes de Servicio'!G:K,5,0),"No Cruza")</f>
        <v>43290</v>
      </c>
      <c r="AO410" s="17">
        <f t="shared" ca="1" si="104"/>
        <v>0</v>
      </c>
      <c r="AP410" s="17">
        <f t="shared" si="105"/>
        <v>9</v>
      </c>
      <c r="AQ410" s="17">
        <f t="shared" si="106"/>
        <v>7</v>
      </c>
      <c r="AR410" s="17">
        <f t="shared" si="107"/>
        <v>2018</v>
      </c>
      <c r="AS410" s="17">
        <f t="shared" ca="1" si="108"/>
        <v>870</v>
      </c>
      <c r="AT410" s="17" t="str">
        <f t="shared" ca="1" si="111"/>
        <v>Si</v>
      </c>
      <c r="AU410" s="17">
        <f t="shared" si="109"/>
        <v>0</v>
      </c>
      <c r="AV410" s="17" t="str">
        <f>+VLOOKUP(B410,[1]Cruces!S:T,2,0)</f>
        <v>5. Consultoría / Adjudicación</v>
      </c>
    </row>
    <row r="411" spans="1:48" hidden="1" x14ac:dyDescent="0.25">
      <c r="A411" s="17" t="s">
        <v>7522</v>
      </c>
      <c r="B411" s="17" t="s">
        <v>6595</v>
      </c>
      <c r="C411" s="17">
        <v>3023568</v>
      </c>
      <c r="D411" s="17">
        <v>20116308</v>
      </c>
      <c r="E411" s="17" t="s">
        <v>93</v>
      </c>
      <c r="F411" s="17" t="s">
        <v>3386</v>
      </c>
      <c r="G411" s="17" t="s">
        <v>7523</v>
      </c>
      <c r="H411" s="17">
        <v>3521413</v>
      </c>
      <c r="I411" s="17" t="s">
        <v>71</v>
      </c>
      <c r="J411" s="17" t="s">
        <v>7524</v>
      </c>
      <c r="K411" s="17" t="s">
        <v>7525</v>
      </c>
      <c r="L411" s="17" t="s">
        <v>7498</v>
      </c>
      <c r="M411" s="17" t="s">
        <v>7499</v>
      </c>
      <c r="N411" s="17" t="s">
        <v>6600</v>
      </c>
      <c r="O411" s="17">
        <v>20200805</v>
      </c>
      <c r="P411" s="17">
        <v>20200908</v>
      </c>
      <c r="Q411" s="17">
        <v>1110</v>
      </c>
      <c r="R411" s="17">
        <v>28052111</v>
      </c>
      <c r="S411" s="17" t="s">
        <v>7072</v>
      </c>
      <c r="T411" s="17" t="s">
        <v>63</v>
      </c>
      <c r="U411" s="17" t="s">
        <v>91</v>
      </c>
      <c r="V411" s="17">
        <f t="shared" si="110"/>
        <v>3</v>
      </c>
      <c r="W411" s="17">
        <v>3000</v>
      </c>
      <c r="X411" s="17" t="s">
        <v>89</v>
      </c>
      <c r="Y411" s="17" t="s">
        <v>6595</v>
      </c>
      <c r="Z411" s="17">
        <v>20200908</v>
      </c>
      <c r="AA411" s="17" t="s">
        <v>1947</v>
      </c>
      <c r="AB411" s="17">
        <v>1</v>
      </c>
      <c r="AC411" s="17" t="str">
        <f>IFERROR(VLOOKUP(A411,[1]Cruces!AJ:AK,2,0),VLOOKUP(CONCATENATE(X411,AA411),[1]Cruces!G:H,2,0))</f>
        <v>Solicitud por BT</v>
      </c>
      <c r="AD411" s="17">
        <f t="shared" ref="AD411:AD468" si="112">MID(O411,7,2)*1</f>
        <v>5</v>
      </c>
      <c r="AE411" s="17">
        <f t="shared" ref="AE411:AE468" si="113">MID(O411,5,2)*1</f>
        <v>8</v>
      </c>
      <c r="AF411" s="17">
        <f t="shared" ref="AF411:AF468" si="114">MID(O411,1,4)*1</f>
        <v>2020</v>
      </c>
      <c r="AG411" s="17" t="str">
        <f>IFERROR(VLOOKUP(MID(A411,2,4)*1,[1]Cruces!K:L,2,0),"Verificar")</f>
        <v>Atlántico Norte</v>
      </c>
      <c r="AH411" s="17">
        <f t="shared" ref="AH411:AH468" ca="1" si="115">TODAY()-DATE(AF411,AE411,AD411)</f>
        <v>112</v>
      </c>
      <c r="AI411" s="17" t="str">
        <f>IFERROR(VLOOKUP(U411,[1]Cruces!$O$1:$P$6,2,0),"Sin Orden")</f>
        <v>Resuelta</v>
      </c>
      <c r="AJ411" s="17">
        <f t="shared" ref="AJ411:AJ468" si="116">MID(Z411,7,2)*1</f>
        <v>8</v>
      </c>
      <c r="AK411" s="17">
        <f t="shared" ref="AK411:AK468" si="117">MID(Z411,5,2)*1</f>
        <v>9</v>
      </c>
      <c r="AL411" s="17">
        <f t="shared" ref="AL411:AL468" si="118">MID(Z411,1,4)*1</f>
        <v>2020</v>
      </c>
      <c r="AM411" s="17">
        <f t="shared" ref="AM411:AM468" ca="1" si="119">+TODAY()-DATE(AL411,AK411,AJ411)</f>
        <v>78</v>
      </c>
      <c r="AN411" s="18" t="str">
        <f>IFERROR(VLOOKUP(R411*1,'[1]Ordenes de Servicio'!G:K,5,0),"No Cruza")</f>
        <v>No Cruza</v>
      </c>
      <c r="AO411" s="17">
        <f t="shared" ref="AO411:AO468" ca="1" si="120">+IF(AI411="Resuelta",DATE(AL411,AK411,AJ411)-DATE(AF411,AE411,AD411),TODAY()-DATE(AL411,AK411,AJ411))</f>
        <v>34</v>
      </c>
      <c r="AP411" s="17">
        <f t="shared" ref="AP411:AP468" si="121">MID(P411,7,2)*1</f>
        <v>8</v>
      </c>
      <c r="AQ411" s="17">
        <f t="shared" ref="AQ411:AQ468" si="122">MID(P411,5,2)*1</f>
        <v>9</v>
      </c>
      <c r="AR411" s="17">
        <f t="shared" ref="AR411:AR468" si="123">MID(P411,1,4)*1</f>
        <v>2020</v>
      </c>
      <c r="AS411" s="17">
        <f t="shared" ref="AS411:AS468" ca="1" si="124">+TODAY()-DATE(AR411,AQ411,AP411)</f>
        <v>78</v>
      </c>
      <c r="AT411" s="17" t="str">
        <f t="shared" ca="1" si="111"/>
        <v>No</v>
      </c>
      <c r="AU411" s="17">
        <f t="shared" ref="AU411:AU468" si="125">IF(DATE(AL411,AK411,AJ411)-DATE(AR411,AQ411,AP411)&lt;0,DATE(AR411,AQ411,AP411)-DATE(AL411,AK411,AJ411),DATE(AL411,AK411,AJ411)-DATE(AR411,AQ411,AP411))</f>
        <v>0</v>
      </c>
      <c r="AV411" s="17" t="str">
        <f>+VLOOKUP(B411,[1]Cruces!S:T,2,0)</f>
        <v>7. Ejecución en Campo OS BT</v>
      </c>
    </row>
    <row r="412" spans="1:48" hidden="1" x14ac:dyDescent="0.25">
      <c r="A412" s="17" t="s">
        <v>959</v>
      </c>
      <c r="B412" s="17" t="s">
        <v>68</v>
      </c>
      <c r="C412" s="17">
        <v>4066364</v>
      </c>
      <c r="D412" s="17">
        <v>0</v>
      </c>
      <c r="E412" s="17" t="s">
        <v>55</v>
      </c>
      <c r="F412" s="17" t="s">
        <v>107</v>
      </c>
      <c r="G412" s="17" t="s">
        <v>960</v>
      </c>
      <c r="H412" s="17">
        <v>3157334954</v>
      </c>
      <c r="I412" s="17" t="s">
        <v>116</v>
      </c>
      <c r="J412" s="17" t="s">
        <v>59</v>
      </c>
      <c r="K412" s="17" t="s">
        <v>97</v>
      </c>
      <c r="L412" s="17" t="s">
        <v>117</v>
      </c>
      <c r="M412" s="17" t="s">
        <v>118</v>
      </c>
      <c r="N412" s="17" t="s">
        <v>75</v>
      </c>
      <c r="O412" s="17">
        <v>20200120</v>
      </c>
      <c r="P412" s="17">
        <v>20200206</v>
      </c>
      <c r="Q412" s="17">
        <v>1170</v>
      </c>
      <c r="R412" s="17">
        <v>27226742</v>
      </c>
      <c r="S412" s="17" t="s">
        <v>76</v>
      </c>
      <c r="T412" s="17" t="s">
        <v>63</v>
      </c>
      <c r="U412" s="17" t="s">
        <v>88</v>
      </c>
      <c r="V412" s="17">
        <f t="shared" ref="V412:V469" si="126">+W412/1000</f>
        <v>75</v>
      </c>
      <c r="W412" s="17">
        <v>75000</v>
      </c>
      <c r="X412" s="17" t="s">
        <v>89</v>
      </c>
      <c r="Y412" s="17" t="s">
        <v>105</v>
      </c>
      <c r="Z412" s="17">
        <v>20200407</v>
      </c>
      <c r="AA412" s="17" t="s">
        <v>78</v>
      </c>
      <c r="AB412" s="17">
        <v>1</v>
      </c>
      <c r="AC412" s="17" t="str">
        <f>IFERROR(VLOOKUP(A412,[1]Cruces!AJ:AK,2,0),VLOOKUP(CONCATENATE(X412,AA412),[1]Cruces!G:H,2,0))</f>
        <v>Solicitud de Obra</v>
      </c>
      <c r="AD412" s="17">
        <f t="shared" si="112"/>
        <v>20</v>
      </c>
      <c r="AE412" s="17">
        <f t="shared" si="113"/>
        <v>1</v>
      </c>
      <c r="AF412" s="17">
        <f t="shared" si="114"/>
        <v>2020</v>
      </c>
      <c r="AG412" s="17" t="str">
        <f>IFERROR(VLOOKUP(MID(A412,2,4)*1,[1]Cruces!K:L,2,0),"Verificar")</f>
        <v>Atlántico Norte</v>
      </c>
      <c r="AH412" s="17">
        <f t="shared" ca="1" si="115"/>
        <v>310</v>
      </c>
      <c r="AI412" s="17" t="str">
        <f>IFERROR(VLOOKUP(U412,[1]Cruces!$O$1:$P$6,2,0),"Sin Orden")</f>
        <v>Resuelta</v>
      </c>
      <c r="AJ412" s="17">
        <f t="shared" si="116"/>
        <v>7</v>
      </c>
      <c r="AK412" s="17">
        <f t="shared" si="117"/>
        <v>4</v>
      </c>
      <c r="AL412" s="17">
        <f t="shared" si="118"/>
        <v>2020</v>
      </c>
      <c r="AM412" s="17">
        <f t="shared" ca="1" si="119"/>
        <v>232</v>
      </c>
      <c r="AN412" s="18" t="str">
        <f>IFERROR(VLOOKUP(R412*1,'[1]Ordenes de Servicio'!G:K,5,0),"No Cruza")</f>
        <v>No Cruza</v>
      </c>
      <c r="AO412" s="17">
        <f t="shared" ca="1" si="120"/>
        <v>78</v>
      </c>
      <c r="AP412" s="17">
        <f t="shared" si="121"/>
        <v>6</v>
      </c>
      <c r="AQ412" s="17">
        <f t="shared" si="122"/>
        <v>2</v>
      </c>
      <c r="AR412" s="17">
        <f t="shared" si="123"/>
        <v>2020</v>
      </c>
      <c r="AS412" s="17">
        <f t="shared" ca="1" si="124"/>
        <v>293</v>
      </c>
      <c r="AT412" s="17" t="str">
        <f t="shared" ref="AT412:AT469" ca="1" si="127">IF(AS412&gt;359,"Si","No")</f>
        <v>No</v>
      </c>
      <c r="AU412" s="17">
        <f t="shared" si="125"/>
        <v>61</v>
      </c>
      <c r="AV412" s="17" t="str">
        <f>+VLOOKUP(B412,[1]Cruces!S:T,2,0)</f>
        <v>5. Consultoría / Adjudicación</v>
      </c>
    </row>
    <row r="413" spans="1:48" hidden="1" x14ac:dyDescent="0.25">
      <c r="A413" s="17" t="s">
        <v>961</v>
      </c>
      <c r="B413" s="17" t="s">
        <v>68</v>
      </c>
      <c r="C413" s="17">
        <v>0</v>
      </c>
      <c r="D413" s="17">
        <v>0</v>
      </c>
      <c r="E413" s="17" t="s">
        <v>55</v>
      </c>
      <c r="F413" s="17" t="s">
        <v>56</v>
      </c>
      <c r="G413" s="17" t="s">
        <v>962</v>
      </c>
      <c r="H413" s="17">
        <v>3157334954</v>
      </c>
      <c r="I413" s="17" t="s">
        <v>116</v>
      </c>
      <c r="J413" s="17" t="s">
        <v>59</v>
      </c>
      <c r="K413" s="17" t="s">
        <v>963</v>
      </c>
      <c r="L413" s="17" t="s">
        <v>172</v>
      </c>
      <c r="M413" s="17" t="s">
        <v>173</v>
      </c>
      <c r="N413" s="17" t="s">
        <v>75</v>
      </c>
      <c r="O413" s="17">
        <v>20191120</v>
      </c>
      <c r="P413" s="17">
        <v>20200102</v>
      </c>
      <c r="Q413" s="17">
        <v>1180</v>
      </c>
      <c r="R413" s="17">
        <v>26935340</v>
      </c>
      <c r="S413" s="17" t="s">
        <v>100</v>
      </c>
      <c r="T413" s="17" t="s">
        <v>63</v>
      </c>
      <c r="U413" s="17" t="s">
        <v>88</v>
      </c>
      <c r="V413" s="17">
        <f t="shared" si="126"/>
        <v>1</v>
      </c>
      <c r="W413" s="17">
        <v>1000</v>
      </c>
      <c r="X413" s="17" t="s">
        <v>64</v>
      </c>
      <c r="Y413" s="17" t="s">
        <v>136</v>
      </c>
      <c r="Z413" s="17">
        <v>20200122</v>
      </c>
      <c r="AA413" s="17" t="s">
        <v>113</v>
      </c>
      <c r="AB413" s="17">
        <v>1</v>
      </c>
      <c r="AC413" s="17" t="str">
        <f>IFERROR(VLOOKUP(A413,[1]Cruces!AJ:AK,2,0),VLOOKUP(CONCATENATE(X413,AA413),[1]Cruces!G:H,2,0))</f>
        <v>Solicitud de Obra</v>
      </c>
      <c r="AD413" s="17">
        <f t="shared" si="112"/>
        <v>20</v>
      </c>
      <c r="AE413" s="17">
        <f t="shared" si="113"/>
        <v>11</v>
      </c>
      <c r="AF413" s="17">
        <f t="shared" si="114"/>
        <v>2019</v>
      </c>
      <c r="AG413" s="17" t="str">
        <f>IFERROR(VLOOKUP(MID(A413,2,4)*1,[1]Cruces!K:L,2,0),"Verificar")</f>
        <v>Atlántico Norte</v>
      </c>
      <c r="AH413" s="17">
        <f t="shared" ca="1" si="115"/>
        <v>371</v>
      </c>
      <c r="AI413" s="17" t="str">
        <f>IFERROR(VLOOKUP(U413,[1]Cruces!$O$1:$P$6,2,0),"Sin Orden")</f>
        <v>Resuelta</v>
      </c>
      <c r="AJ413" s="17">
        <f t="shared" si="116"/>
        <v>22</v>
      </c>
      <c r="AK413" s="17">
        <f t="shared" si="117"/>
        <v>1</v>
      </c>
      <c r="AL413" s="17">
        <f t="shared" si="118"/>
        <v>2020</v>
      </c>
      <c r="AM413" s="17">
        <f t="shared" ca="1" si="119"/>
        <v>308</v>
      </c>
      <c r="AN413" s="18" t="str">
        <f>IFERROR(VLOOKUP(R413*1,'[1]Ordenes de Servicio'!G:K,5,0),"No Cruza")</f>
        <v>No Cruza</v>
      </c>
      <c r="AO413" s="17">
        <f t="shared" ca="1" si="120"/>
        <v>63</v>
      </c>
      <c r="AP413" s="17">
        <f t="shared" si="121"/>
        <v>2</v>
      </c>
      <c r="AQ413" s="17">
        <f t="shared" si="122"/>
        <v>1</v>
      </c>
      <c r="AR413" s="17">
        <f t="shared" si="123"/>
        <v>2020</v>
      </c>
      <c r="AS413" s="17">
        <f t="shared" ca="1" si="124"/>
        <v>328</v>
      </c>
      <c r="AT413" s="17" t="str">
        <f t="shared" ca="1" si="127"/>
        <v>No</v>
      </c>
      <c r="AU413" s="17">
        <f t="shared" si="125"/>
        <v>20</v>
      </c>
      <c r="AV413" s="17" t="str">
        <f>+VLOOKUP(B413,[1]Cruces!S:T,2,0)</f>
        <v>5. Consultoría / Adjudicación</v>
      </c>
    </row>
    <row r="414" spans="1:48" hidden="1" x14ac:dyDescent="0.25">
      <c r="A414" s="17" t="s">
        <v>7526</v>
      </c>
      <c r="B414" s="17" t="s">
        <v>1268</v>
      </c>
      <c r="C414" s="17">
        <v>0</v>
      </c>
      <c r="D414" s="17">
        <v>0</v>
      </c>
      <c r="E414" s="17" t="s">
        <v>55</v>
      </c>
      <c r="F414" s="17" t="s">
        <v>7082</v>
      </c>
      <c r="G414" s="17" t="s">
        <v>7527</v>
      </c>
      <c r="H414" s="17">
        <v>0</v>
      </c>
      <c r="I414" s="17" t="s">
        <v>71</v>
      </c>
      <c r="J414" s="17" t="s">
        <v>59</v>
      </c>
      <c r="K414" s="17" t="s">
        <v>97</v>
      </c>
      <c r="L414" s="17" t="s">
        <v>7400</v>
      </c>
      <c r="M414" s="17" t="s">
        <v>7401</v>
      </c>
      <c r="N414" s="17" t="s">
        <v>1271</v>
      </c>
      <c r="O414" s="17">
        <v>20201104</v>
      </c>
      <c r="P414" s="17">
        <v>20201104</v>
      </c>
      <c r="Q414" s="17">
        <v>1170</v>
      </c>
      <c r="R414" s="17">
        <v>0</v>
      </c>
      <c r="S414" s="17"/>
      <c r="T414" s="17" t="s">
        <v>63</v>
      </c>
      <c r="U414" s="17"/>
      <c r="V414" s="17">
        <f t="shared" si="126"/>
        <v>3</v>
      </c>
      <c r="W414" s="17">
        <v>3000</v>
      </c>
      <c r="X414" s="17" t="s">
        <v>7065</v>
      </c>
      <c r="Y414" s="17" t="s">
        <v>1272</v>
      </c>
      <c r="Z414" s="17">
        <v>20201104</v>
      </c>
      <c r="AA414" s="17" t="s">
        <v>1947</v>
      </c>
      <c r="AB414" s="17">
        <v>1</v>
      </c>
      <c r="AC414" s="17" t="str">
        <f>IFERROR(VLOOKUP(A414,[1]Cruces!AJ:AK,2,0),VLOOKUP(CONCATENATE(X414,AA414),[1]Cruces!G:H,2,0))</f>
        <v>Solicitud por BT</v>
      </c>
      <c r="AD414" s="17">
        <f t="shared" si="112"/>
        <v>4</v>
      </c>
      <c r="AE414" s="17">
        <f t="shared" si="113"/>
        <v>11</v>
      </c>
      <c r="AF414" s="17">
        <f t="shared" si="114"/>
        <v>2020</v>
      </c>
      <c r="AG414" s="17" t="str">
        <f>IFERROR(VLOOKUP(MID(A414,2,4)*1,[1]Cruces!K:L,2,0),"Verificar")</f>
        <v>Atlántico Norte</v>
      </c>
      <c r="AH414" s="17">
        <f t="shared" ca="1" si="115"/>
        <v>21</v>
      </c>
      <c r="AI414" s="17" t="str">
        <f>IFERROR(VLOOKUP(U414,[1]Cruces!$O$1:$P$6,2,0),"Sin Orden")</f>
        <v>Sin Orden</v>
      </c>
      <c r="AJ414" s="17">
        <f t="shared" si="116"/>
        <v>4</v>
      </c>
      <c r="AK414" s="17">
        <f t="shared" si="117"/>
        <v>11</v>
      </c>
      <c r="AL414" s="17">
        <f t="shared" si="118"/>
        <v>2020</v>
      </c>
      <c r="AM414" s="17">
        <f t="shared" ca="1" si="119"/>
        <v>21</v>
      </c>
      <c r="AN414" s="18" t="str">
        <f>IFERROR(VLOOKUP(R414*1,'[1]Ordenes de Servicio'!G:K,5,0),"No Cruza")</f>
        <v>No Cruza</v>
      </c>
      <c r="AO414" s="17">
        <f t="shared" ca="1" si="120"/>
        <v>21</v>
      </c>
      <c r="AP414" s="17">
        <f t="shared" si="121"/>
        <v>4</v>
      </c>
      <c r="AQ414" s="17">
        <f t="shared" si="122"/>
        <v>11</v>
      </c>
      <c r="AR414" s="17">
        <f t="shared" si="123"/>
        <v>2020</v>
      </c>
      <c r="AS414" s="17">
        <f t="shared" ca="1" si="124"/>
        <v>21</v>
      </c>
      <c r="AT414" s="17" t="str">
        <f t="shared" ca="1" si="127"/>
        <v>No</v>
      </c>
      <c r="AU414" s="17">
        <f t="shared" si="125"/>
        <v>0</v>
      </c>
      <c r="AV414" s="17" t="str">
        <f>+VLOOKUP(B414,[1]Cruces!S:T,2,0)</f>
        <v>2. Factibilidad</v>
      </c>
    </row>
    <row r="415" spans="1:48" hidden="1" x14ac:dyDescent="0.25">
      <c r="A415" s="17" t="s">
        <v>964</v>
      </c>
      <c r="B415" s="17" t="s">
        <v>54</v>
      </c>
      <c r="C415" s="17">
        <v>0</v>
      </c>
      <c r="D415" s="17">
        <v>0</v>
      </c>
      <c r="E415" s="17" t="s">
        <v>55</v>
      </c>
      <c r="F415" s="17" t="s">
        <v>126</v>
      </c>
      <c r="G415" s="17" t="s">
        <v>965</v>
      </c>
      <c r="H415" s="17">
        <v>0</v>
      </c>
      <c r="I415" s="17" t="s">
        <v>83</v>
      </c>
      <c r="J415" s="17" t="s">
        <v>59</v>
      </c>
      <c r="K415" s="17" t="s">
        <v>688</v>
      </c>
      <c r="L415" s="17" t="s">
        <v>129</v>
      </c>
      <c r="M415" s="17" t="s">
        <v>130</v>
      </c>
      <c r="N415" s="17" t="s">
        <v>62</v>
      </c>
      <c r="O415" s="17">
        <v>20200318</v>
      </c>
      <c r="P415" s="17">
        <v>20200320</v>
      </c>
      <c r="Q415" s="17">
        <v>9332</v>
      </c>
      <c r="R415" s="17">
        <v>27282445</v>
      </c>
      <c r="S415" s="17" t="s">
        <v>100</v>
      </c>
      <c r="T415" s="17" t="s">
        <v>63</v>
      </c>
      <c r="U415" s="17" t="s">
        <v>91</v>
      </c>
      <c r="V415" s="17">
        <f t="shared" si="126"/>
        <v>50</v>
      </c>
      <c r="W415" s="17">
        <v>50000</v>
      </c>
      <c r="X415" s="17" t="s">
        <v>64</v>
      </c>
      <c r="Y415" s="17" t="s">
        <v>65</v>
      </c>
      <c r="Z415" s="17">
        <v>20200320</v>
      </c>
      <c r="AA415" s="17" t="s">
        <v>176</v>
      </c>
      <c r="AB415" s="17">
        <v>1</v>
      </c>
      <c r="AC415" s="17" t="str">
        <f>IFERROR(VLOOKUP(A415,[1]Cruces!AJ:AK,2,0),VLOOKUP(CONCATENATE(X415,AA415),[1]Cruces!G:H,2,0))</f>
        <v>Solicitud de Obra</v>
      </c>
      <c r="AD415" s="17">
        <f t="shared" si="112"/>
        <v>18</v>
      </c>
      <c r="AE415" s="17">
        <f t="shared" si="113"/>
        <v>3</v>
      </c>
      <c r="AF415" s="17">
        <f t="shared" si="114"/>
        <v>2020</v>
      </c>
      <c r="AG415" s="17" t="str">
        <f>IFERROR(VLOOKUP(MID(A415,2,4)*1,[1]Cruces!K:L,2,0),"Verificar")</f>
        <v>Guajira</v>
      </c>
      <c r="AH415" s="17">
        <f t="shared" ca="1" si="115"/>
        <v>252</v>
      </c>
      <c r="AI415" s="17" t="str">
        <f>IFERROR(VLOOKUP(U415,[1]Cruces!$O$1:$P$6,2,0),"Sin Orden")</f>
        <v>Resuelta</v>
      </c>
      <c r="AJ415" s="17">
        <f t="shared" si="116"/>
        <v>20</v>
      </c>
      <c r="AK415" s="17">
        <f t="shared" si="117"/>
        <v>3</v>
      </c>
      <c r="AL415" s="17">
        <f t="shared" si="118"/>
        <v>2020</v>
      </c>
      <c r="AM415" s="17">
        <f t="shared" ca="1" si="119"/>
        <v>250</v>
      </c>
      <c r="AN415" s="18" t="str">
        <f>IFERROR(VLOOKUP(R415*1,'[1]Ordenes de Servicio'!G:K,5,0),"No Cruza")</f>
        <v>No Cruza</v>
      </c>
      <c r="AO415" s="17">
        <f t="shared" ca="1" si="120"/>
        <v>2</v>
      </c>
      <c r="AP415" s="17">
        <f t="shared" si="121"/>
        <v>20</v>
      </c>
      <c r="AQ415" s="17">
        <f t="shared" si="122"/>
        <v>3</v>
      </c>
      <c r="AR415" s="17">
        <f t="shared" si="123"/>
        <v>2020</v>
      </c>
      <c r="AS415" s="17">
        <f t="shared" ca="1" si="124"/>
        <v>250</v>
      </c>
      <c r="AT415" s="17" t="str">
        <f t="shared" ca="1" si="127"/>
        <v>No</v>
      </c>
      <c r="AU415" s="17">
        <f t="shared" si="125"/>
        <v>0</v>
      </c>
      <c r="AV415" s="17" t="str">
        <f>+VLOOKUP(B415,[1]Cruces!S:T,2,0)</f>
        <v>4. Presupuesto de Obra</v>
      </c>
    </row>
    <row r="416" spans="1:48" hidden="1" x14ac:dyDescent="0.25">
      <c r="A416" s="17" t="s">
        <v>966</v>
      </c>
      <c r="B416" s="17" t="s">
        <v>68</v>
      </c>
      <c r="C416" s="17">
        <v>0</v>
      </c>
      <c r="D416" s="17">
        <v>0</v>
      </c>
      <c r="E416" s="17" t="s">
        <v>55</v>
      </c>
      <c r="F416" s="17" t="s">
        <v>232</v>
      </c>
      <c r="G416" s="17" t="s">
        <v>967</v>
      </c>
      <c r="H416" s="17">
        <v>3213898390</v>
      </c>
      <c r="I416" s="17" t="s">
        <v>71</v>
      </c>
      <c r="J416" s="17" t="s">
        <v>59</v>
      </c>
      <c r="K416" s="17" t="s">
        <v>968</v>
      </c>
      <c r="L416" s="17" t="s">
        <v>111</v>
      </c>
      <c r="M416" s="17" t="s">
        <v>112</v>
      </c>
      <c r="N416" s="17" t="s">
        <v>75</v>
      </c>
      <c r="O416" s="17">
        <v>20171211</v>
      </c>
      <c r="P416" s="17">
        <v>20180111</v>
      </c>
      <c r="Q416" s="17">
        <v>1210</v>
      </c>
      <c r="R416" s="17">
        <v>24533207</v>
      </c>
      <c r="S416" s="17" t="s">
        <v>100</v>
      </c>
      <c r="T416" s="17" t="s">
        <v>63</v>
      </c>
      <c r="U416" s="17" t="s">
        <v>91</v>
      </c>
      <c r="V416" s="17">
        <f t="shared" si="126"/>
        <v>10</v>
      </c>
      <c r="W416" s="17">
        <v>10000</v>
      </c>
      <c r="X416" s="17" t="s">
        <v>64</v>
      </c>
      <c r="Y416" s="17" t="s">
        <v>68</v>
      </c>
      <c r="Z416" s="17">
        <v>20180111</v>
      </c>
      <c r="AA416" s="17" t="s">
        <v>78</v>
      </c>
      <c r="AB416" s="17">
        <v>1</v>
      </c>
      <c r="AC416" s="17" t="str">
        <f>IFERROR(VLOOKUP(A416,[1]Cruces!AJ:AK,2,0),VLOOKUP(CONCATENATE(X416,AA416),[1]Cruces!G:H,2,0))</f>
        <v>Solicitud de Obra</v>
      </c>
      <c r="AD416" s="17">
        <f t="shared" si="112"/>
        <v>11</v>
      </c>
      <c r="AE416" s="17">
        <f t="shared" si="113"/>
        <v>12</v>
      </c>
      <c r="AF416" s="17">
        <f t="shared" si="114"/>
        <v>2017</v>
      </c>
      <c r="AG416" s="17" t="str">
        <f>IFERROR(VLOOKUP(MID(A416,2,4)*1,[1]Cruces!K:L,2,0),"Verificar")</f>
        <v>Atlántico Sur</v>
      </c>
      <c r="AH416" s="17">
        <f t="shared" ca="1" si="115"/>
        <v>1080</v>
      </c>
      <c r="AI416" s="17" t="str">
        <f>IFERROR(VLOOKUP(U416,[1]Cruces!$O$1:$P$6,2,0),"Sin Orden")</f>
        <v>Resuelta</v>
      </c>
      <c r="AJ416" s="17">
        <f t="shared" si="116"/>
        <v>11</v>
      </c>
      <c r="AK416" s="17">
        <f t="shared" si="117"/>
        <v>1</v>
      </c>
      <c r="AL416" s="17">
        <f t="shared" si="118"/>
        <v>2018</v>
      </c>
      <c r="AM416" s="17">
        <f t="shared" ca="1" si="119"/>
        <v>1049</v>
      </c>
      <c r="AN416" s="18" t="str">
        <f>IFERROR(VLOOKUP(R416*1,'[1]Ordenes de Servicio'!G:K,5,0),"No Cruza")</f>
        <v>No Cruza</v>
      </c>
      <c r="AO416" s="17">
        <f t="shared" ca="1" si="120"/>
        <v>31</v>
      </c>
      <c r="AP416" s="17">
        <f t="shared" si="121"/>
        <v>11</v>
      </c>
      <c r="AQ416" s="17">
        <f t="shared" si="122"/>
        <v>1</v>
      </c>
      <c r="AR416" s="17">
        <f t="shared" si="123"/>
        <v>2018</v>
      </c>
      <c r="AS416" s="17">
        <f t="shared" ca="1" si="124"/>
        <v>1049</v>
      </c>
      <c r="AT416" s="17" t="str">
        <f t="shared" ca="1" si="127"/>
        <v>Si</v>
      </c>
      <c r="AU416" s="17">
        <f t="shared" si="125"/>
        <v>0</v>
      </c>
      <c r="AV416" s="17" t="str">
        <f>+VLOOKUP(B416,[1]Cruces!S:T,2,0)</f>
        <v>5. Consultoría / Adjudicación</v>
      </c>
    </row>
    <row r="417" spans="1:48" hidden="1" x14ac:dyDescent="0.25">
      <c r="A417" s="17" t="s">
        <v>7528</v>
      </c>
      <c r="B417" s="17" t="s">
        <v>569</v>
      </c>
      <c r="C417" s="17">
        <v>0</v>
      </c>
      <c r="D417" s="17">
        <v>0</v>
      </c>
      <c r="E417" s="17" t="s">
        <v>55</v>
      </c>
      <c r="F417" s="17" t="s">
        <v>3386</v>
      </c>
      <c r="G417" s="17" t="s">
        <v>7529</v>
      </c>
      <c r="H417" s="17">
        <v>3002565101</v>
      </c>
      <c r="I417" s="17" t="s">
        <v>71</v>
      </c>
      <c r="J417" s="17" t="s">
        <v>59</v>
      </c>
      <c r="K417" s="17" t="s">
        <v>97</v>
      </c>
      <c r="L417" s="17" t="s">
        <v>7181</v>
      </c>
      <c r="M417" s="17" t="s">
        <v>7182</v>
      </c>
      <c r="N417" s="17" t="s">
        <v>572</v>
      </c>
      <c r="O417" s="17">
        <v>20200916</v>
      </c>
      <c r="P417" s="17">
        <v>20200916</v>
      </c>
      <c r="Q417" s="17">
        <v>9510</v>
      </c>
      <c r="R417" s="17">
        <v>0</v>
      </c>
      <c r="S417" s="17"/>
      <c r="T417" s="17" t="s">
        <v>63</v>
      </c>
      <c r="U417" s="17"/>
      <c r="V417" s="17">
        <f t="shared" si="126"/>
        <v>3.5</v>
      </c>
      <c r="W417" s="17">
        <v>3500</v>
      </c>
      <c r="X417" s="17" t="s">
        <v>7065</v>
      </c>
      <c r="Y417" s="17" t="s">
        <v>569</v>
      </c>
      <c r="Z417" s="17">
        <v>20200916</v>
      </c>
      <c r="AA417" s="17" t="s">
        <v>1947</v>
      </c>
      <c r="AB417" s="17">
        <v>1</v>
      </c>
      <c r="AC417" s="17" t="str">
        <f>IFERROR(VLOOKUP(A417,[1]Cruces!AJ:AK,2,0),VLOOKUP(CONCATENATE(X417,AA417),[1]Cruces!G:H,2,0))</f>
        <v>Solicitud por BT</v>
      </c>
      <c r="AD417" s="17">
        <f t="shared" si="112"/>
        <v>16</v>
      </c>
      <c r="AE417" s="17">
        <f t="shared" si="113"/>
        <v>9</v>
      </c>
      <c r="AF417" s="17">
        <f t="shared" si="114"/>
        <v>2020</v>
      </c>
      <c r="AG417" s="17" t="str">
        <f>IFERROR(VLOOKUP(MID(A417,2,4)*1,[1]Cruces!K:L,2,0),"Verificar")</f>
        <v>Atlántico Norte</v>
      </c>
      <c r="AH417" s="17">
        <f t="shared" ca="1" si="115"/>
        <v>70</v>
      </c>
      <c r="AI417" s="17" t="str">
        <f>IFERROR(VLOOKUP(U417,[1]Cruces!$O$1:$P$6,2,0),"Sin Orden")</f>
        <v>Sin Orden</v>
      </c>
      <c r="AJ417" s="17">
        <f t="shared" si="116"/>
        <v>16</v>
      </c>
      <c r="AK417" s="17">
        <f t="shared" si="117"/>
        <v>9</v>
      </c>
      <c r="AL417" s="17">
        <f t="shared" si="118"/>
        <v>2020</v>
      </c>
      <c r="AM417" s="17">
        <f t="shared" ca="1" si="119"/>
        <v>70</v>
      </c>
      <c r="AN417" s="18" t="str">
        <f>IFERROR(VLOOKUP(R417*1,'[1]Ordenes de Servicio'!G:K,5,0),"No Cruza")</f>
        <v>No Cruza</v>
      </c>
      <c r="AO417" s="17">
        <f t="shared" ca="1" si="120"/>
        <v>70</v>
      </c>
      <c r="AP417" s="17">
        <f t="shared" si="121"/>
        <v>16</v>
      </c>
      <c r="AQ417" s="17">
        <f t="shared" si="122"/>
        <v>9</v>
      </c>
      <c r="AR417" s="17">
        <f t="shared" si="123"/>
        <v>2020</v>
      </c>
      <c r="AS417" s="17">
        <f t="shared" ca="1" si="124"/>
        <v>70</v>
      </c>
      <c r="AT417" s="17" t="str">
        <f t="shared" ca="1" si="127"/>
        <v>No</v>
      </c>
      <c r="AU417" s="17">
        <f t="shared" si="125"/>
        <v>0</v>
      </c>
      <c r="AV417" s="17" t="str">
        <f>+VLOOKUP(B417,[1]Cruces!S:T,2,0)</f>
        <v>1. Solicitud</v>
      </c>
    </row>
    <row r="418" spans="1:48" hidden="1" x14ac:dyDescent="0.25">
      <c r="A418" s="17" t="s">
        <v>969</v>
      </c>
      <c r="B418" s="17" t="s">
        <v>54</v>
      </c>
      <c r="C418" s="17">
        <v>0</v>
      </c>
      <c r="D418" s="17">
        <v>0</v>
      </c>
      <c r="E418" s="17" t="s">
        <v>55</v>
      </c>
      <c r="F418" s="17" t="s">
        <v>126</v>
      </c>
      <c r="G418" s="17" t="s">
        <v>970</v>
      </c>
      <c r="H418" s="17">
        <v>0</v>
      </c>
      <c r="I418" s="17" t="s">
        <v>71</v>
      </c>
      <c r="J418" s="17" t="s">
        <v>59</v>
      </c>
      <c r="K418" s="17" t="s">
        <v>971</v>
      </c>
      <c r="L418" s="17" t="s">
        <v>129</v>
      </c>
      <c r="M418" s="17" t="s">
        <v>130</v>
      </c>
      <c r="N418" s="17" t="s">
        <v>62</v>
      </c>
      <c r="O418" s="17">
        <v>20200707</v>
      </c>
      <c r="P418" s="17">
        <v>20200710</v>
      </c>
      <c r="Q418" s="17">
        <v>7751</v>
      </c>
      <c r="R418" s="17">
        <v>27769349</v>
      </c>
      <c r="S418" s="17" t="s">
        <v>100</v>
      </c>
      <c r="T418" s="17" t="s">
        <v>63</v>
      </c>
      <c r="U418" s="17" t="s">
        <v>91</v>
      </c>
      <c r="V418" s="17">
        <f t="shared" si="126"/>
        <v>25</v>
      </c>
      <c r="W418" s="17">
        <v>25000</v>
      </c>
      <c r="X418" s="17" t="s">
        <v>64</v>
      </c>
      <c r="Y418" s="17" t="s">
        <v>65</v>
      </c>
      <c r="Z418" s="17">
        <v>20200710</v>
      </c>
      <c r="AA418" s="17" t="s">
        <v>78</v>
      </c>
      <c r="AB418" s="17">
        <v>1</v>
      </c>
      <c r="AC418" s="17" t="str">
        <f>IFERROR(VLOOKUP(A418,[1]Cruces!AJ:AK,2,0),VLOOKUP(CONCATENATE(X418,AA418),[1]Cruces!G:H,2,0))</f>
        <v>Solicitud de Obra</v>
      </c>
      <c r="AD418" s="17">
        <f t="shared" si="112"/>
        <v>7</v>
      </c>
      <c r="AE418" s="17">
        <f t="shared" si="113"/>
        <v>7</v>
      </c>
      <c r="AF418" s="17">
        <f t="shared" si="114"/>
        <v>2020</v>
      </c>
      <c r="AG418" s="17" t="str">
        <f>IFERROR(VLOOKUP(MID(A418,2,4)*1,[1]Cruces!K:L,2,0),"Verificar")</f>
        <v>Guajira</v>
      </c>
      <c r="AH418" s="17">
        <f t="shared" ca="1" si="115"/>
        <v>141</v>
      </c>
      <c r="AI418" s="17" t="str">
        <f>IFERROR(VLOOKUP(U418,[1]Cruces!$O$1:$P$6,2,0),"Sin Orden")</f>
        <v>Resuelta</v>
      </c>
      <c r="AJ418" s="17">
        <f t="shared" si="116"/>
        <v>10</v>
      </c>
      <c r="AK418" s="17">
        <f t="shared" si="117"/>
        <v>7</v>
      </c>
      <c r="AL418" s="17">
        <f t="shared" si="118"/>
        <v>2020</v>
      </c>
      <c r="AM418" s="17">
        <f t="shared" ca="1" si="119"/>
        <v>138</v>
      </c>
      <c r="AN418" s="18" t="str">
        <f>IFERROR(VLOOKUP(R418*1,'[1]Ordenes de Servicio'!G:K,5,0),"No Cruza")</f>
        <v>No Cruza</v>
      </c>
      <c r="AO418" s="17">
        <f t="shared" ca="1" si="120"/>
        <v>3</v>
      </c>
      <c r="AP418" s="17">
        <f t="shared" si="121"/>
        <v>10</v>
      </c>
      <c r="AQ418" s="17">
        <f t="shared" si="122"/>
        <v>7</v>
      </c>
      <c r="AR418" s="17">
        <f t="shared" si="123"/>
        <v>2020</v>
      </c>
      <c r="AS418" s="17">
        <f t="shared" ca="1" si="124"/>
        <v>138</v>
      </c>
      <c r="AT418" s="17" t="str">
        <f t="shared" ca="1" si="127"/>
        <v>No</v>
      </c>
      <c r="AU418" s="17">
        <f t="shared" si="125"/>
        <v>0</v>
      </c>
      <c r="AV418" s="17" t="str">
        <f>+VLOOKUP(B418,[1]Cruces!S:T,2,0)</f>
        <v>4. Presupuesto de Obra</v>
      </c>
    </row>
    <row r="419" spans="1:48" hidden="1" x14ac:dyDescent="0.25">
      <c r="A419" s="17" t="s">
        <v>972</v>
      </c>
      <c r="B419" s="17" t="s">
        <v>54</v>
      </c>
      <c r="C419" s="17">
        <v>0</v>
      </c>
      <c r="D419" s="17">
        <v>0</v>
      </c>
      <c r="E419" s="17" t="s">
        <v>55</v>
      </c>
      <c r="F419" s="17" t="s">
        <v>107</v>
      </c>
      <c r="G419" s="17" t="s">
        <v>973</v>
      </c>
      <c r="H419" s="17">
        <v>0</v>
      </c>
      <c r="I419" s="17" t="s">
        <v>71</v>
      </c>
      <c r="J419" s="17" t="s">
        <v>59</v>
      </c>
      <c r="K419" s="17" t="s">
        <v>974</v>
      </c>
      <c r="L419" s="17" t="s">
        <v>117</v>
      </c>
      <c r="M419" s="17" t="s">
        <v>118</v>
      </c>
      <c r="N419" s="17" t="s">
        <v>62</v>
      </c>
      <c r="O419" s="17">
        <v>20200826</v>
      </c>
      <c r="P419" s="17">
        <v>20200904</v>
      </c>
      <c r="Q419" s="17">
        <v>9530</v>
      </c>
      <c r="R419" s="17">
        <v>28067825</v>
      </c>
      <c r="S419" s="17" t="s">
        <v>100</v>
      </c>
      <c r="T419" s="17" t="s">
        <v>63</v>
      </c>
      <c r="U419" s="17" t="s">
        <v>91</v>
      </c>
      <c r="V419" s="17">
        <f t="shared" si="126"/>
        <v>630</v>
      </c>
      <c r="W419" s="17">
        <v>630000</v>
      </c>
      <c r="X419" s="17" t="s">
        <v>64</v>
      </c>
      <c r="Y419" s="17" t="s">
        <v>65</v>
      </c>
      <c r="Z419" s="17">
        <v>20200904</v>
      </c>
      <c r="AA419" s="17" t="s">
        <v>101</v>
      </c>
      <c r="AB419" s="17">
        <v>1</v>
      </c>
      <c r="AC419" s="17" t="str">
        <f>IFERROR(VLOOKUP(A419,[1]Cruces!AJ:AK,2,0),VLOOKUP(CONCATENATE(X419,AA419),[1]Cruces!G:H,2,0))</f>
        <v>Solicitud de Obra</v>
      </c>
      <c r="AD419" s="17">
        <f t="shared" si="112"/>
        <v>26</v>
      </c>
      <c r="AE419" s="17">
        <f t="shared" si="113"/>
        <v>8</v>
      </c>
      <c r="AF419" s="17">
        <f t="shared" si="114"/>
        <v>2020</v>
      </c>
      <c r="AG419" s="17" t="str">
        <f>IFERROR(VLOOKUP(MID(A419,2,4)*1,[1]Cruces!K:L,2,0),"Verificar")</f>
        <v>Atlántico Norte</v>
      </c>
      <c r="AH419" s="17">
        <f t="shared" ca="1" si="115"/>
        <v>91</v>
      </c>
      <c r="AI419" s="17" t="str">
        <f>IFERROR(VLOOKUP(U419,[1]Cruces!$O$1:$P$6,2,0),"Sin Orden")</f>
        <v>Resuelta</v>
      </c>
      <c r="AJ419" s="17">
        <f t="shared" si="116"/>
        <v>4</v>
      </c>
      <c r="AK419" s="17">
        <f t="shared" si="117"/>
        <v>9</v>
      </c>
      <c r="AL419" s="17">
        <f t="shared" si="118"/>
        <v>2020</v>
      </c>
      <c r="AM419" s="17">
        <f t="shared" ca="1" si="119"/>
        <v>82</v>
      </c>
      <c r="AN419" s="18" t="str">
        <f>IFERROR(VLOOKUP(R419*1,'[1]Ordenes de Servicio'!G:K,5,0),"No Cruza")</f>
        <v>No Cruza</v>
      </c>
      <c r="AO419" s="17">
        <f t="shared" ca="1" si="120"/>
        <v>9</v>
      </c>
      <c r="AP419" s="17">
        <f t="shared" si="121"/>
        <v>4</v>
      </c>
      <c r="AQ419" s="17">
        <f t="shared" si="122"/>
        <v>9</v>
      </c>
      <c r="AR419" s="17">
        <f t="shared" si="123"/>
        <v>2020</v>
      </c>
      <c r="AS419" s="17">
        <f t="shared" ca="1" si="124"/>
        <v>82</v>
      </c>
      <c r="AT419" s="17" t="str">
        <f t="shared" ca="1" si="127"/>
        <v>No</v>
      </c>
      <c r="AU419" s="17">
        <f t="shared" si="125"/>
        <v>0</v>
      </c>
      <c r="AV419" s="17" t="str">
        <f>+VLOOKUP(B419,[1]Cruces!S:T,2,0)</f>
        <v>4. Presupuesto de Obra</v>
      </c>
    </row>
    <row r="420" spans="1:48" hidden="1" x14ac:dyDescent="0.25">
      <c r="A420" s="17" t="s">
        <v>7530</v>
      </c>
      <c r="B420" s="17" t="s">
        <v>6595</v>
      </c>
      <c r="C420" s="17">
        <v>0</v>
      </c>
      <c r="D420" s="17">
        <v>0</v>
      </c>
      <c r="E420" s="17" t="s">
        <v>55</v>
      </c>
      <c r="F420" s="17" t="s">
        <v>7098</v>
      </c>
      <c r="G420" s="17" t="s">
        <v>7531</v>
      </c>
      <c r="H420" s="17">
        <v>3012604589</v>
      </c>
      <c r="I420" s="17" t="s">
        <v>71</v>
      </c>
      <c r="J420" s="17" t="s">
        <v>59</v>
      </c>
      <c r="K420" s="17" t="s">
        <v>97</v>
      </c>
      <c r="L420" s="17" t="s">
        <v>7371</v>
      </c>
      <c r="M420" s="17" t="s">
        <v>7372</v>
      </c>
      <c r="N420" s="17" t="s">
        <v>6600</v>
      </c>
      <c r="O420" s="17">
        <v>20200914</v>
      </c>
      <c r="P420" s="17">
        <v>20201110</v>
      </c>
      <c r="Q420" s="17">
        <v>9510</v>
      </c>
      <c r="R420" s="17">
        <v>28271506</v>
      </c>
      <c r="S420" s="17" t="s">
        <v>6601</v>
      </c>
      <c r="T420" s="17" t="s">
        <v>63</v>
      </c>
      <c r="U420" s="17" t="s">
        <v>91</v>
      </c>
      <c r="V420" s="17">
        <f t="shared" si="126"/>
        <v>3</v>
      </c>
      <c r="W420" s="17">
        <v>3000</v>
      </c>
      <c r="X420" s="17" t="s">
        <v>7065</v>
      </c>
      <c r="Y420" s="17" t="s">
        <v>6595</v>
      </c>
      <c r="Z420" s="17">
        <v>20201110</v>
      </c>
      <c r="AA420" s="17" t="s">
        <v>1947</v>
      </c>
      <c r="AB420" s="17">
        <v>1</v>
      </c>
      <c r="AC420" s="17" t="str">
        <f>IFERROR(VLOOKUP(A420,[1]Cruces!AJ:AK,2,0),VLOOKUP(CONCATENATE(X420,AA420),[1]Cruces!G:H,2,0))</f>
        <v>Solicitud por BT</v>
      </c>
      <c r="AD420" s="17">
        <f t="shared" si="112"/>
        <v>14</v>
      </c>
      <c r="AE420" s="17">
        <f t="shared" si="113"/>
        <v>9</v>
      </c>
      <c r="AF420" s="17">
        <f t="shared" si="114"/>
        <v>2020</v>
      </c>
      <c r="AG420" s="17" t="str">
        <f>IFERROR(VLOOKUP(MID(A420,2,4)*1,[1]Cruces!K:L,2,0),"Verificar")</f>
        <v>Atlántico Norte</v>
      </c>
      <c r="AH420" s="17">
        <f t="shared" ca="1" si="115"/>
        <v>72</v>
      </c>
      <c r="AI420" s="17" t="str">
        <f>IFERROR(VLOOKUP(U420,[1]Cruces!$O$1:$P$6,2,0),"Sin Orden")</f>
        <v>Resuelta</v>
      </c>
      <c r="AJ420" s="17">
        <f t="shared" si="116"/>
        <v>10</v>
      </c>
      <c r="AK420" s="17">
        <f t="shared" si="117"/>
        <v>11</v>
      </c>
      <c r="AL420" s="17">
        <f t="shared" si="118"/>
        <v>2020</v>
      </c>
      <c r="AM420" s="17">
        <f t="shared" ca="1" si="119"/>
        <v>15</v>
      </c>
      <c r="AN420" s="18" t="str">
        <f>IFERROR(VLOOKUP(R420*1,'[1]Ordenes de Servicio'!G:K,5,0),"No Cruza")</f>
        <v>No Cruza</v>
      </c>
      <c r="AO420" s="17">
        <f t="shared" ca="1" si="120"/>
        <v>57</v>
      </c>
      <c r="AP420" s="17">
        <f t="shared" si="121"/>
        <v>10</v>
      </c>
      <c r="AQ420" s="17">
        <f t="shared" si="122"/>
        <v>11</v>
      </c>
      <c r="AR420" s="17">
        <f t="shared" si="123"/>
        <v>2020</v>
      </c>
      <c r="AS420" s="17">
        <f t="shared" ca="1" si="124"/>
        <v>15</v>
      </c>
      <c r="AT420" s="17" t="str">
        <f t="shared" ca="1" si="127"/>
        <v>No</v>
      </c>
      <c r="AU420" s="17">
        <f t="shared" si="125"/>
        <v>0</v>
      </c>
      <c r="AV420" s="17" t="str">
        <f>+VLOOKUP(B420,[1]Cruces!S:T,2,0)</f>
        <v>7. Ejecución en Campo OS BT</v>
      </c>
    </row>
    <row r="421" spans="1:48" hidden="1" x14ac:dyDescent="0.25">
      <c r="A421" s="17" t="s">
        <v>975</v>
      </c>
      <c r="B421" s="17" t="s">
        <v>54</v>
      </c>
      <c r="C421" s="17">
        <v>0</v>
      </c>
      <c r="D421" s="17">
        <v>0</v>
      </c>
      <c r="E421" s="17" t="s">
        <v>55</v>
      </c>
      <c r="F421" s="17" t="s">
        <v>126</v>
      </c>
      <c r="G421" s="17" t="s">
        <v>976</v>
      </c>
      <c r="H421" s="17">
        <v>0</v>
      </c>
      <c r="I421" s="17" t="s">
        <v>71</v>
      </c>
      <c r="J421" s="17" t="s">
        <v>59</v>
      </c>
      <c r="K421" s="17" t="s">
        <v>977</v>
      </c>
      <c r="L421" s="17" t="s">
        <v>129</v>
      </c>
      <c r="M421" s="17" t="s">
        <v>130</v>
      </c>
      <c r="N421" s="17" t="s">
        <v>62</v>
      </c>
      <c r="O421" s="17">
        <v>20201016</v>
      </c>
      <c r="P421" s="17">
        <v>20201029</v>
      </c>
      <c r="Q421" s="17">
        <v>9331</v>
      </c>
      <c r="R421" s="17">
        <v>28238414</v>
      </c>
      <c r="S421" s="17" t="s">
        <v>100</v>
      </c>
      <c r="T421" s="17" t="s">
        <v>63</v>
      </c>
      <c r="U421" s="17" t="s">
        <v>91</v>
      </c>
      <c r="V421" s="17">
        <f t="shared" si="126"/>
        <v>15</v>
      </c>
      <c r="W421" s="17">
        <v>15000</v>
      </c>
      <c r="X421" s="17" t="s">
        <v>64</v>
      </c>
      <c r="Y421" s="17" t="s">
        <v>65</v>
      </c>
      <c r="Z421" s="17">
        <v>20201029</v>
      </c>
      <c r="AA421" s="17" t="s">
        <v>78</v>
      </c>
      <c r="AB421" s="17">
        <v>1</v>
      </c>
      <c r="AC421" s="17" t="str">
        <f>IFERROR(VLOOKUP(A421,[1]Cruces!AJ:AK,2,0),VLOOKUP(CONCATENATE(X421,AA421),[1]Cruces!G:H,2,0))</f>
        <v>Solicitud de Obra</v>
      </c>
      <c r="AD421" s="17">
        <f t="shared" si="112"/>
        <v>16</v>
      </c>
      <c r="AE421" s="17">
        <f t="shared" si="113"/>
        <v>10</v>
      </c>
      <c r="AF421" s="17">
        <f t="shared" si="114"/>
        <v>2020</v>
      </c>
      <c r="AG421" s="17" t="str">
        <f>IFERROR(VLOOKUP(MID(A421,2,4)*1,[1]Cruces!K:L,2,0),"Verificar")</f>
        <v>Guajira</v>
      </c>
      <c r="AH421" s="17">
        <f t="shared" ca="1" si="115"/>
        <v>40</v>
      </c>
      <c r="AI421" s="17" t="str">
        <f>IFERROR(VLOOKUP(U421,[1]Cruces!$O$1:$P$6,2,0),"Sin Orden")</f>
        <v>Resuelta</v>
      </c>
      <c r="AJ421" s="17">
        <f t="shared" si="116"/>
        <v>29</v>
      </c>
      <c r="AK421" s="17">
        <f t="shared" si="117"/>
        <v>10</v>
      </c>
      <c r="AL421" s="17">
        <f t="shared" si="118"/>
        <v>2020</v>
      </c>
      <c r="AM421" s="17">
        <f t="shared" ca="1" si="119"/>
        <v>27</v>
      </c>
      <c r="AN421" s="18" t="str">
        <f>IFERROR(VLOOKUP(R421*1,'[1]Ordenes de Servicio'!G:K,5,0),"No Cruza")</f>
        <v>No Cruza</v>
      </c>
      <c r="AO421" s="17">
        <f t="shared" ca="1" si="120"/>
        <v>13</v>
      </c>
      <c r="AP421" s="17">
        <f t="shared" si="121"/>
        <v>29</v>
      </c>
      <c r="AQ421" s="17">
        <f t="shared" si="122"/>
        <v>10</v>
      </c>
      <c r="AR421" s="17">
        <f t="shared" si="123"/>
        <v>2020</v>
      </c>
      <c r="AS421" s="17">
        <f t="shared" ca="1" si="124"/>
        <v>27</v>
      </c>
      <c r="AT421" s="17" t="str">
        <f t="shared" ca="1" si="127"/>
        <v>No</v>
      </c>
      <c r="AU421" s="17">
        <f t="shared" si="125"/>
        <v>0</v>
      </c>
      <c r="AV421" s="17" t="str">
        <f>+VLOOKUP(B421,[1]Cruces!S:T,2,0)</f>
        <v>4. Presupuesto de Obra</v>
      </c>
    </row>
    <row r="422" spans="1:48" hidden="1" x14ac:dyDescent="0.25">
      <c r="A422" s="17" t="s">
        <v>978</v>
      </c>
      <c r="B422" s="17" t="s">
        <v>68</v>
      </c>
      <c r="C422" s="17">
        <v>0</v>
      </c>
      <c r="D422" s="17">
        <v>0</v>
      </c>
      <c r="E422" s="17" t="s">
        <v>55</v>
      </c>
      <c r="F422" s="17" t="s">
        <v>81</v>
      </c>
      <c r="G422" s="17" t="s">
        <v>979</v>
      </c>
      <c r="H422" s="17">
        <v>3022172230</v>
      </c>
      <c r="I422" s="17" t="s">
        <v>71</v>
      </c>
      <c r="J422" s="17" t="s">
        <v>59</v>
      </c>
      <c r="K422" s="17" t="s">
        <v>97</v>
      </c>
      <c r="L422" s="17" t="s">
        <v>85</v>
      </c>
      <c r="M422" s="17" t="s">
        <v>86</v>
      </c>
      <c r="N422" s="17" t="s">
        <v>75</v>
      </c>
      <c r="O422" s="17">
        <v>20190709</v>
      </c>
      <c r="P422" s="17">
        <v>20200217</v>
      </c>
      <c r="Q422" s="17">
        <v>3410</v>
      </c>
      <c r="R422" s="17">
        <v>26507662</v>
      </c>
      <c r="S422" s="17" t="s">
        <v>100</v>
      </c>
      <c r="T422" s="17" t="s">
        <v>63</v>
      </c>
      <c r="U422" s="17" t="s">
        <v>91</v>
      </c>
      <c r="V422" s="17">
        <f t="shared" si="126"/>
        <v>15</v>
      </c>
      <c r="W422" s="17">
        <v>15000</v>
      </c>
      <c r="X422" s="17" t="s">
        <v>64</v>
      </c>
      <c r="Y422" s="17" t="s">
        <v>136</v>
      </c>
      <c r="Z422" s="17">
        <v>20200526</v>
      </c>
      <c r="AA422" s="17" t="s">
        <v>78</v>
      </c>
      <c r="AB422" s="17">
        <v>1</v>
      </c>
      <c r="AC422" s="17" t="str">
        <f>IFERROR(VLOOKUP(A422,[1]Cruces!AJ:AK,2,0),VLOOKUP(CONCATENATE(X422,AA422),[1]Cruces!G:H,2,0))</f>
        <v>Solicitud de Obra</v>
      </c>
      <c r="AD422" s="17">
        <f t="shared" si="112"/>
        <v>9</v>
      </c>
      <c r="AE422" s="17">
        <f t="shared" si="113"/>
        <v>7</v>
      </c>
      <c r="AF422" s="17">
        <f t="shared" si="114"/>
        <v>2019</v>
      </c>
      <c r="AG422" s="17" t="str">
        <f>IFERROR(VLOOKUP(MID(A422,2,4)*1,[1]Cruces!K:L,2,0),"Verificar")</f>
        <v>Magdalena</v>
      </c>
      <c r="AH422" s="17">
        <f t="shared" ca="1" si="115"/>
        <v>505</v>
      </c>
      <c r="AI422" s="17" t="str">
        <f>IFERROR(VLOOKUP(U422,[1]Cruces!$O$1:$P$6,2,0),"Sin Orden")</f>
        <v>Resuelta</v>
      </c>
      <c r="AJ422" s="17">
        <f t="shared" si="116"/>
        <v>26</v>
      </c>
      <c r="AK422" s="17">
        <f t="shared" si="117"/>
        <v>5</v>
      </c>
      <c r="AL422" s="17">
        <f t="shared" si="118"/>
        <v>2020</v>
      </c>
      <c r="AM422" s="17">
        <f t="shared" ca="1" si="119"/>
        <v>183</v>
      </c>
      <c r="AN422" s="18" t="str">
        <f>IFERROR(VLOOKUP(R422*1,'[1]Ordenes de Servicio'!G:K,5,0),"No Cruza")</f>
        <v>No Cruza</v>
      </c>
      <c r="AO422" s="17">
        <f t="shared" ca="1" si="120"/>
        <v>322</v>
      </c>
      <c r="AP422" s="17">
        <f t="shared" si="121"/>
        <v>17</v>
      </c>
      <c r="AQ422" s="17">
        <f t="shared" si="122"/>
        <v>2</v>
      </c>
      <c r="AR422" s="17">
        <f t="shared" si="123"/>
        <v>2020</v>
      </c>
      <c r="AS422" s="17">
        <f t="shared" ca="1" si="124"/>
        <v>282</v>
      </c>
      <c r="AT422" s="17" t="str">
        <f t="shared" ca="1" si="127"/>
        <v>No</v>
      </c>
      <c r="AU422" s="17">
        <f t="shared" si="125"/>
        <v>99</v>
      </c>
      <c r="AV422" s="17" t="str">
        <f>+VLOOKUP(B422,[1]Cruces!S:T,2,0)</f>
        <v>5. Consultoría / Adjudicación</v>
      </c>
    </row>
    <row r="423" spans="1:48" x14ac:dyDescent="0.25">
      <c r="A423" s="17" t="s">
        <v>7532</v>
      </c>
      <c r="B423" s="17" t="s">
        <v>7266</v>
      </c>
      <c r="C423" s="17">
        <v>2436903</v>
      </c>
      <c r="D423" s="17">
        <v>20245273</v>
      </c>
      <c r="E423" s="17" t="s">
        <v>93</v>
      </c>
      <c r="F423" s="17" t="s">
        <v>5366</v>
      </c>
      <c r="G423" s="17" t="s">
        <v>7533</v>
      </c>
      <c r="H423" s="17">
        <v>3148823260</v>
      </c>
      <c r="I423" s="17" t="s">
        <v>71</v>
      </c>
      <c r="J423" s="17" t="s">
        <v>7534</v>
      </c>
      <c r="K423" s="17" t="s">
        <v>7535</v>
      </c>
      <c r="L423" s="17" t="s">
        <v>7536</v>
      </c>
      <c r="M423" s="17" t="s">
        <v>7537</v>
      </c>
      <c r="N423" s="17" t="s">
        <v>7268</v>
      </c>
      <c r="O423" s="17">
        <v>20201117</v>
      </c>
      <c r="P423" s="17">
        <v>20201120</v>
      </c>
      <c r="Q423" s="17">
        <v>1180</v>
      </c>
      <c r="R423" s="17">
        <v>28286841</v>
      </c>
      <c r="S423" s="17" t="s">
        <v>7072</v>
      </c>
      <c r="T423" s="17" t="s">
        <v>63</v>
      </c>
      <c r="U423" s="17" t="s">
        <v>91</v>
      </c>
      <c r="V423" s="17">
        <f t="shared" si="126"/>
        <v>3</v>
      </c>
      <c r="W423" s="17">
        <v>3000</v>
      </c>
      <c r="X423" s="17" t="s">
        <v>89</v>
      </c>
      <c r="Y423" s="17" t="s">
        <v>7266</v>
      </c>
      <c r="Z423" s="17">
        <v>20201120</v>
      </c>
      <c r="AA423" s="17" t="s">
        <v>1947</v>
      </c>
      <c r="AB423" s="17">
        <v>1</v>
      </c>
      <c r="AC423" s="17" t="str">
        <f>IFERROR(VLOOKUP(A423,[1]Cruces!AJ:AK,2,0),VLOOKUP(CONCATENATE(X423,AA423),[1]Cruces!G:H,2,0))</f>
        <v>Solicitud por BT</v>
      </c>
      <c r="AD423" s="17">
        <f t="shared" si="112"/>
        <v>17</v>
      </c>
      <c r="AE423" s="17">
        <f t="shared" si="113"/>
        <v>11</v>
      </c>
      <c r="AF423" s="17">
        <f t="shared" si="114"/>
        <v>2020</v>
      </c>
      <c r="AG423" s="17" t="str">
        <f>IFERROR(VLOOKUP(MID(A423,2,4)*1,[1]Cruces!K:L,2,0),"Verificar")</f>
        <v>Atlántico Norte</v>
      </c>
      <c r="AH423" s="17">
        <f t="shared" ca="1" si="115"/>
        <v>8</v>
      </c>
      <c r="AI423" s="17" t="str">
        <f>IFERROR(VLOOKUP(U423,[1]Cruces!$O$1:$P$6,2,0),"Sin Orden")</f>
        <v>Resuelta</v>
      </c>
      <c r="AJ423" s="17">
        <f t="shared" si="116"/>
        <v>20</v>
      </c>
      <c r="AK423" s="17">
        <f t="shared" si="117"/>
        <v>11</v>
      </c>
      <c r="AL423" s="17">
        <f t="shared" si="118"/>
        <v>2020</v>
      </c>
      <c r="AM423" s="17">
        <f t="shared" ca="1" si="119"/>
        <v>5</v>
      </c>
      <c r="AN423" s="18" t="str">
        <f>IFERROR(VLOOKUP(R423*1,'[1]Ordenes de Servicio'!G:K,5,0),"No Cruza")</f>
        <v>No Cruza</v>
      </c>
      <c r="AO423" s="17">
        <f t="shared" ca="1" si="120"/>
        <v>3</v>
      </c>
      <c r="AP423" s="17">
        <f t="shared" si="121"/>
        <v>20</v>
      </c>
      <c r="AQ423" s="17">
        <f t="shared" si="122"/>
        <v>11</v>
      </c>
      <c r="AR423" s="17">
        <f t="shared" si="123"/>
        <v>2020</v>
      </c>
      <c r="AS423" s="17">
        <f t="shared" ca="1" si="124"/>
        <v>5</v>
      </c>
      <c r="AT423" s="17" t="str">
        <f t="shared" ca="1" si="127"/>
        <v>No</v>
      </c>
      <c r="AU423" s="17">
        <f t="shared" si="125"/>
        <v>0</v>
      </c>
      <c r="AV423" s="17" t="str">
        <f>+VLOOKUP(B423,[1]Cruces!S:T,2,0)</f>
        <v>9. Contratación</v>
      </c>
    </row>
    <row r="424" spans="1:48" hidden="1" x14ac:dyDescent="0.25">
      <c r="A424" s="17" t="s">
        <v>7538</v>
      </c>
      <c r="B424" s="17" t="s">
        <v>1943</v>
      </c>
      <c r="C424" s="17">
        <v>5639059</v>
      </c>
      <c r="D424" s="17">
        <v>25639929</v>
      </c>
      <c r="E424" s="17" t="s">
        <v>93</v>
      </c>
      <c r="F424" s="17" t="s">
        <v>126</v>
      </c>
      <c r="G424" s="17" t="s">
        <v>7539</v>
      </c>
      <c r="H424" s="17">
        <v>3015303233</v>
      </c>
      <c r="I424" s="17" t="s">
        <v>71</v>
      </c>
      <c r="J424" s="17" t="s">
        <v>7540</v>
      </c>
      <c r="K424" s="17" t="s">
        <v>97</v>
      </c>
      <c r="L424" s="17" t="s">
        <v>7417</v>
      </c>
      <c r="M424" s="17" t="s">
        <v>7418</v>
      </c>
      <c r="N424" s="17" t="s">
        <v>1946</v>
      </c>
      <c r="O424" s="17">
        <v>20201104</v>
      </c>
      <c r="P424" s="17">
        <v>20201104</v>
      </c>
      <c r="Q424" s="17">
        <v>3310</v>
      </c>
      <c r="R424" s="17">
        <v>28267784</v>
      </c>
      <c r="S424" s="17" t="s">
        <v>7072</v>
      </c>
      <c r="T424" s="17" t="s">
        <v>63</v>
      </c>
      <c r="U424" s="17" t="s">
        <v>77</v>
      </c>
      <c r="V424" s="17">
        <f t="shared" si="126"/>
        <v>3</v>
      </c>
      <c r="W424" s="17">
        <v>3000</v>
      </c>
      <c r="X424" s="17" t="s">
        <v>89</v>
      </c>
      <c r="Y424" s="17" t="s">
        <v>1943</v>
      </c>
      <c r="Z424" s="17">
        <v>20201104</v>
      </c>
      <c r="AA424" s="17" t="s">
        <v>1947</v>
      </c>
      <c r="AB424" s="17">
        <v>1</v>
      </c>
      <c r="AC424" s="17" t="str">
        <f>IFERROR(VLOOKUP(A424,[1]Cruces!AJ:AK,2,0),VLOOKUP(CONCATENATE(X424,AA424),[1]Cruces!G:H,2,0))</f>
        <v>Solicitud por BT</v>
      </c>
      <c r="AD424" s="17">
        <f t="shared" si="112"/>
        <v>4</v>
      </c>
      <c r="AE424" s="17">
        <f t="shared" si="113"/>
        <v>11</v>
      </c>
      <c r="AF424" s="17">
        <f t="shared" si="114"/>
        <v>2020</v>
      </c>
      <c r="AG424" s="17" t="str">
        <f>IFERROR(VLOOKUP(MID(A424,2,4)*1,[1]Cruces!K:L,2,0),"Verificar")</f>
        <v>Guajira</v>
      </c>
      <c r="AH424" s="17">
        <f t="shared" ca="1" si="115"/>
        <v>21</v>
      </c>
      <c r="AI424" s="17" t="str">
        <f>IFERROR(VLOOKUP(U424,[1]Cruces!$O$1:$P$6,2,0),"Sin Orden")</f>
        <v>Pendiente</v>
      </c>
      <c r="AJ424" s="17">
        <f t="shared" si="116"/>
        <v>4</v>
      </c>
      <c r="AK424" s="17">
        <f t="shared" si="117"/>
        <v>11</v>
      </c>
      <c r="AL424" s="17">
        <f t="shared" si="118"/>
        <v>2020</v>
      </c>
      <c r="AM424" s="17">
        <f t="shared" ca="1" si="119"/>
        <v>21</v>
      </c>
      <c r="AN424" s="18" t="str">
        <f>IFERROR(VLOOKUP(R424*1,'[1]Ordenes de Servicio'!G:K,5,0),"No Cruza")</f>
        <v>No Cruza</v>
      </c>
      <c r="AO424" s="17">
        <f t="shared" ca="1" si="120"/>
        <v>21</v>
      </c>
      <c r="AP424" s="17">
        <f t="shared" si="121"/>
        <v>4</v>
      </c>
      <c r="AQ424" s="17">
        <f t="shared" si="122"/>
        <v>11</v>
      </c>
      <c r="AR424" s="17">
        <f t="shared" si="123"/>
        <v>2020</v>
      </c>
      <c r="AS424" s="17">
        <f t="shared" ca="1" si="124"/>
        <v>21</v>
      </c>
      <c r="AT424" s="17" t="str">
        <f t="shared" ca="1" si="127"/>
        <v>No</v>
      </c>
      <c r="AU424" s="17">
        <f t="shared" si="125"/>
        <v>0</v>
      </c>
      <c r="AV424" s="17" t="str">
        <f>+VLOOKUP(B424,[1]Cruces!S:T,2,0)</f>
        <v>7. Ejecución en Campo OS BT</v>
      </c>
    </row>
    <row r="425" spans="1:48" hidden="1" x14ac:dyDescent="0.25">
      <c r="A425" s="17" t="s">
        <v>980</v>
      </c>
      <c r="B425" s="17" t="s">
        <v>54</v>
      </c>
      <c r="C425" s="17">
        <v>0</v>
      </c>
      <c r="D425" s="17">
        <v>0</v>
      </c>
      <c r="E425" s="17" t="s">
        <v>55</v>
      </c>
      <c r="F425" s="17" t="s">
        <v>126</v>
      </c>
      <c r="G425" s="17" t="s">
        <v>981</v>
      </c>
      <c r="H425" s="17">
        <v>0</v>
      </c>
      <c r="I425" s="17" t="s">
        <v>83</v>
      </c>
      <c r="J425" s="17" t="s">
        <v>59</v>
      </c>
      <c r="K425" s="17" t="s">
        <v>982</v>
      </c>
      <c r="L425" s="17" t="s">
        <v>129</v>
      </c>
      <c r="M425" s="17" t="s">
        <v>130</v>
      </c>
      <c r="N425" s="17" t="s">
        <v>62</v>
      </c>
      <c r="O425" s="17">
        <v>20200724</v>
      </c>
      <c r="P425" s="17">
        <v>20200822</v>
      </c>
      <c r="Q425" s="17">
        <v>9331</v>
      </c>
      <c r="R425" s="17">
        <v>28023686</v>
      </c>
      <c r="S425" s="17" t="s">
        <v>100</v>
      </c>
      <c r="T425" s="17" t="s">
        <v>63</v>
      </c>
      <c r="U425" s="17" t="s">
        <v>91</v>
      </c>
      <c r="V425" s="17">
        <f t="shared" si="126"/>
        <v>100</v>
      </c>
      <c r="W425" s="17">
        <v>100000</v>
      </c>
      <c r="X425" s="17" t="s">
        <v>64</v>
      </c>
      <c r="Y425" s="17" t="s">
        <v>65</v>
      </c>
      <c r="Z425" s="17">
        <v>20200822</v>
      </c>
      <c r="AA425" s="17" t="s">
        <v>176</v>
      </c>
      <c r="AB425" s="17">
        <v>1</v>
      </c>
      <c r="AC425" s="17" t="str">
        <f>IFERROR(VLOOKUP(A425,[1]Cruces!AJ:AK,2,0),VLOOKUP(CONCATENATE(X425,AA425),[1]Cruces!G:H,2,0))</f>
        <v>Solicitud de Obra</v>
      </c>
      <c r="AD425" s="17">
        <f t="shared" si="112"/>
        <v>24</v>
      </c>
      <c r="AE425" s="17">
        <f t="shared" si="113"/>
        <v>7</v>
      </c>
      <c r="AF425" s="17">
        <f t="shared" si="114"/>
        <v>2020</v>
      </c>
      <c r="AG425" s="17" t="str">
        <f>IFERROR(VLOOKUP(MID(A425,2,4)*1,[1]Cruces!K:L,2,0),"Verificar")</f>
        <v>Guajira</v>
      </c>
      <c r="AH425" s="17">
        <f t="shared" ca="1" si="115"/>
        <v>124</v>
      </c>
      <c r="AI425" s="17" t="str">
        <f>IFERROR(VLOOKUP(U425,[1]Cruces!$O$1:$P$6,2,0),"Sin Orden")</f>
        <v>Resuelta</v>
      </c>
      <c r="AJ425" s="17">
        <f t="shared" si="116"/>
        <v>22</v>
      </c>
      <c r="AK425" s="17">
        <f t="shared" si="117"/>
        <v>8</v>
      </c>
      <c r="AL425" s="17">
        <f t="shared" si="118"/>
        <v>2020</v>
      </c>
      <c r="AM425" s="17">
        <f t="shared" ca="1" si="119"/>
        <v>95</v>
      </c>
      <c r="AN425" s="18" t="str">
        <f>IFERROR(VLOOKUP(R425*1,'[1]Ordenes de Servicio'!G:K,5,0),"No Cruza")</f>
        <v>No Cruza</v>
      </c>
      <c r="AO425" s="17">
        <f t="shared" ca="1" si="120"/>
        <v>29</v>
      </c>
      <c r="AP425" s="17">
        <f t="shared" si="121"/>
        <v>22</v>
      </c>
      <c r="AQ425" s="17">
        <f t="shared" si="122"/>
        <v>8</v>
      </c>
      <c r="AR425" s="17">
        <f t="shared" si="123"/>
        <v>2020</v>
      </c>
      <c r="AS425" s="17">
        <f t="shared" ca="1" si="124"/>
        <v>95</v>
      </c>
      <c r="AT425" s="17" t="str">
        <f t="shared" ca="1" si="127"/>
        <v>No</v>
      </c>
      <c r="AU425" s="17">
        <f t="shared" si="125"/>
        <v>0</v>
      </c>
      <c r="AV425" s="17" t="str">
        <f>+VLOOKUP(B425,[1]Cruces!S:T,2,0)</f>
        <v>4. Presupuesto de Obra</v>
      </c>
    </row>
    <row r="426" spans="1:48" hidden="1" x14ac:dyDescent="0.25">
      <c r="A426" s="17" t="s">
        <v>7541</v>
      </c>
      <c r="B426" s="17" t="s">
        <v>1943</v>
      </c>
      <c r="C426" s="17">
        <v>0</v>
      </c>
      <c r="D426" s="17">
        <v>0</v>
      </c>
      <c r="E426" s="17" t="s">
        <v>55</v>
      </c>
      <c r="F426" s="17" t="s">
        <v>7098</v>
      </c>
      <c r="G426" s="17" t="s">
        <v>7542</v>
      </c>
      <c r="H426" s="17" t="s">
        <v>7543</v>
      </c>
      <c r="I426" s="17" t="s">
        <v>71</v>
      </c>
      <c r="J426" s="17" t="s">
        <v>59</v>
      </c>
      <c r="K426" s="17" t="s">
        <v>7544</v>
      </c>
      <c r="L426" s="17" t="s">
        <v>7101</v>
      </c>
      <c r="M426" s="17" t="s">
        <v>7102</v>
      </c>
      <c r="N426" s="17" t="s">
        <v>1946</v>
      </c>
      <c r="O426" s="17">
        <v>20201110</v>
      </c>
      <c r="P426" s="17">
        <v>20201121</v>
      </c>
      <c r="Q426" s="17">
        <v>9510</v>
      </c>
      <c r="R426" s="17">
        <v>28294896</v>
      </c>
      <c r="S426" s="17" t="s">
        <v>6601</v>
      </c>
      <c r="T426" s="17" t="s">
        <v>63</v>
      </c>
      <c r="U426" s="17" t="s">
        <v>77</v>
      </c>
      <c r="V426" s="17">
        <f t="shared" si="126"/>
        <v>3</v>
      </c>
      <c r="W426" s="17">
        <v>3000</v>
      </c>
      <c r="X426" s="17" t="s">
        <v>7065</v>
      </c>
      <c r="Y426" s="17" t="s">
        <v>1943</v>
      </c>
      <c r="Z426" s="17">
        <v>20201121</v>
      </c>
      <c r="AA426" s="17" t="s">
        <v>1947</v>
      </c>
      <c r="AB426" s="17">
        <v>1</v>
      </c>
      <c r="AC426" s="17" t="str">
        <f>IFERROR(VLOOKUP(A426,[1]Cruces!AJ:AK,2,0),VLOOKUP(CONCATENATE(X426,AA426),[1]Cruces!G:H,2,0))</f>
        <v>Solicitud por BT</v>
      </c>
      <c r="AD426" s="17">
        <f t="shared" si="112"/>
        <v>10</v>
      </c>
      <c r="AE426" s="17">
        <f t="shared" si="113"/>
        <v>11</v>
      </c>
      <c r="AF426" s="17">
        <f t="shared" si="114"/>
        <v>2020</v>
      </c>
      <c r="AG426" s="17" t="str">
        <f>IFERROR(VLOOKUP(MID(A426,2,4)*1,[1]Cruces!K:L,2,0),"Verificar")</f>
        <v>Atlántico Norte</v>
      </c>
      <c r="AH426" s="17">
        <f t="shared" ca="1" si="115"/>
        <v>15</v>
      </c>
      <c r="AI426" s="17" t="str">
        <f>IFERROR(VLOOKUP(U426,[1]Cruces!$O$1:$P$6,2,0),"Sin Orden")</f>
        <v>Pendiente</v>
      </c>
      <c r="AJ426" s="17">
        <f t="shared" si="116"/>
        <v>21</v>
      </c>
      <c r="AK426" s="17">
        <f t="shared" si="117"/>
        <v>11</v>
      </c>
      <c r="AL426" s="17">
        <f t="shared" si="118"/>
        <v>2020</v>
      </c>
      <c r="AM426" s="17">
        <f t="shared" ca="1" si="119"/>
        <v>4</v>
      </c>
      <c r="AN426" s="18" t="str">
        <f>IFERROR(VLOOKUP(R426*1,'[1]Ordenes de Servicio'!G:K,5,0),"No Cruza")</f>
        <v>No Cruza</v>
      </c>
      <c r="AO426" s="17">
        <f t="shared" ca="1" si="120"/>
        <v>4</v>
      </c>
      <c r="AP426" s="17">
        <f t="shared" si="121"/>
        <v>21</v>
      </c>
      <c r="AQ426" s="17">
        <f t="shared" si="122"/>
        <v>11</v>
      </c>
      <c r="AR426" s="17">
        <f t="shared" si="123"/>
        <v>2020</v>
      </c>
      <c r="AS426" s="17">
        <f t="shared" ca="1" si="124"/>
        <v>4</v>
      </c>
      <c r="AT426" s="17" t="str">
        <f t="shared" ca="1" si="127"/>
        <v>No</v>
      </c>
      <c r="AU426" s="17">
        <f t="shared" si="125"/>
        <v>0</v>
      </c>
      <c r="AV426" s="17" t="str">
        <f>+VLOOKUP(B426,[1]Cruces!S:T,2,0)</f>
        <v>7. Ejecución en Campo OS BT</v>
      </c>
    </row>
    <row r="427" spans="1:48" hidden="1" x14ac:dyDescent="0.25">
      <c r="A427" s="17" t="s">
        <v>7545</v>
      </c>
      <c r="B427" s="17" t="s">
        <v>1683</v>
      </c>
      <c r="C427" s="17">
        <v>0</v>
      </c>
      <c r="D427" s="17">
        <v>0</v>
      </c>
      <c r="E427" s="17" t="s">
        <v>55</v>
      </c>
      <c r="F427" s="17" t="s">
        <v>6228</v>
      </c>
      <c r="G427" s="17" t="s">
        <v>7546</v>
      </c>
      <c r="H427" s="17">
        <v>0</v>
      </c>
      <c r="I427" s="17" t="s">
        <v>71</v>
      </c>
      <c r="J427" s="17" t="s">
        <v>59</v>
      </c>
      <c r="K427" s="17" t="s">
        <v>97</v>
      </c>
      <c r="L427" s="17" t="s">
        <v>7152</v>
      </c>
      <c r="M427" s="17" t="s">
        <v>7153</v>
      </c>
      <c r="N427" s="17" t="s">
        <v>1686</v>
      </c>
      <c r="O427" s="17">
        <v>20200810</v>
      </c>
      <c r="P427" s="17">
        <v>20200810</v>
      </c>
      <c r="Q427" s="17">
        <v>7541</v>
      </c>
      <c r="R427" s="17">
        <v>0</v>
      </c>
      <c r="S427" s="17"/>
      <c r="T427" s="17" t="s">
        <v>63</v>
      </c>
      <c r="U427" s="17"/>
      <c r="V427" s="17">
        <f t="shared" si="126"/>
        <v>3</v>
      </c>
      <c r="W427" s="17">
        <v>3000</v>
      </c>
      <c r="X427" s="17" t="s">
        <v>7065</v>
      </c>
      <c r="Y427" s="17" t="s">
        <v>150</v>
      </c>
      <c r="Z427" s="17">
        <v>20200810</v>
      </c>
      <c r="AA427" s="17" t="s">
        <v>1947</v>
      </c>
      <c r="AB427" s="17">
        <v>1</v>
      </c>
      <c r="AC427" s="17" t="str">
        <f>IFERROR(VLOOKUP(A427,[1]Cruces!AJ:AK,2,0),VLOOKUP(CONCATENATE(X427,AA427),[1]Cruces!G:H,2,0))</f>
        <v>Solicitud por BT</v>
      </c>
      <c r="AD427" s="17">
        <f t="shared" si="112"/>
        <v>10</v>
      </c>
      <c r="AE427" s="17">
        <f t="shared" si="113"/>
        <v>8</v>
      </c>
      <c r="AF427" s="17">
        <f t="shared" si="114"/>
        <v>2020</v>
      </c>
      <c r="AG427" s="17" t="str">
        <f>IFERROR(VLOOKUP(MID(A427,2,4)*1,[1]Cruces!K:L,2,0),"Verificar")</f>
        <v>Atlántico Sur</v>
      </c>
      <c r="AH427" s="17">
        <f t="shared" ca="1" si="115"/>
        <v>107</v>
      </c>
      <c r="AI427" s="17" t="str">
        <f>IFERROR(VLOOKUP(U427,[1]Cruces!$O$1:$P$6,2,0),"Sin Orden")</f>
        <v>Sin Orden</v>
      </c>
      <c r="AJ427" s="17">
        <f t="shared" si="116"/>
        <v>10</v>
      </c>
      <c r="AK427" s="17">
        <f t="shared" si="117"/>
        <v>8</v>
      </c>
      <c r="AL427" s="17">
        <f t="shared" si="118"/>
        <v>2020</v>
      </c>
      <c r="AM427" s="17">
        <f t="shared" ca="1" si="119"/>
        <v>107</v>
      </c>
      <c r="AN427" s="18" t="str">
        <f>IFERROR(VLOOKUP(R427*1,'[1]Ordenes de Servicio'!G:K,5,0),"No Cruza")</f>
        <v>No Cruza</v>
      </c>
      <c r="AO427" s="17">
        <f t="shared" ca="1" si="120"/>
        <v>107</v>
      </c>
      <c r="AP427" s="17">
        <f t="shared" si="121"/>
        <v>10</v>
      </c>
      <c r="AQ427" s="17">
        <f t="shared" si="122"/>
        <v>8</v>
      </c>
      <c r="AR427" s="17">
        <f t="shared" si="123"/>
        <v>2020</v>
      </c>
      <c r="AS427" s="17">
        <f t="shared" ca="1" si="124"/>
        <v>107</v>
      </c>
      <c r="AT427" s="17" t="str">
        <f t="shared" ca="1" si="127"/>
        <v>No</v>
      </c>
      <c r="AU427" s="17">
        <f t="shared" si="125"/>
        <v>0</v>
      </c>
      <c r="AV427" s="17" t="str">
        <f>+VLOOKUP(B427,[1]Cruces!S:T,2,0)</f>
        <v>1. Solicitud</v>
      </c>
    </row>
    <row r="428" spans="1:48" hidden="1" x14ac:dyDescent="0.25">
      <c r="A428" s="17" t="s">
        <v>983</v>
      </c>
      <c r="B428" s="17" t="s">
        <v>54</v>
      </c>
      <c r="C428" s="17">
        <v>0</v>
      </c>
      <c r="D428" s="17">
        <v>0</v>
      </c>
      <c r="E428" s="17" t="s">
        <v>55</v>
      </c>
      <c r="F428" s="17" t="s">
        <v>232</v>
      </c>
      <c r="G428" s="17" t="s">
        <v>984</v>
      </c>
      <c r="H428" s="17">
        <v>0</v>
      </c>
      <c r="I428" s="17" t="s">
        <v>116</v>
      </c>
      <c r="J428" s="17" t="s">
        <v>59</v>
      </c>
      <c r="K428" s="17" t="s">
        <v>97</v>
      </c>
      <c r="L428" s="17" t="s">
        <v>280</v>
      </c>
      <c r="M428" s="17" t="s">
        <v>281</v>
      </c>
      <c r="N428" s="17" t="s">
        <v>62</v>
      </c>
      <c r="O428" s="17">
        <v>20200625</v>
      </c>
      <c r="P428" s="17">
        <v>20200707</v>
      </c>
      <c r="Q428" s="17">
        <v>1210</v>
      </c>
      <c r="R428" s="17">
        <v>27720929</v>
      </c>
      <c r="S428" s="17" t="s">
        <v>100</v>
      </c>
      <c r="T428" s="17" t="s">
        <v>63</v>
      </c>
      <c r="U428" s="17" t="s">
        <v>91</v>
      </c>
      <c r="V428" s="17">
        <f t="shared" si="126"/>
        <v>630</v>
      </c>
      <c r="W428" s="17">
        <v>630000</v>
      </c>
      <c r="X428" s="17" t="s">
        <v>64</v>
      </c>
      <c r="Y428" s="17" t="s">
        <v>150</v>
      </c>
      <c r="Z428" s="17">
        <v>20201106</v>
      </c>
      <c r="AA428" s="17" t="s">
        <v>101</v>
      </c>
      <c r="AB428" s="17">
        <v>1</v>
      </c>
      <c r="AC428" s="17" t="str">
        <f>IFERROR(VLOOKUP(A428,[1]Cruces!AJ:AK,2,0),VLOOKUP(CONCATENATE(X428,AA428),[1]Cruces!G:H,2,0))</f>
        <v>Solicitud de Obra</v>
      </c>
      <c r="AD428" s="17">
        <f t="shared" si="112"/>
        <v>25</v>
      </c>
      <c r="AE428" s="17">
        <f t="shared" si="113"/>
        <v>6</v>
      </c>
      <c r="AF428" s="17">
        <f t="shared" si="114"/>
        <v>2020</v>
      </c>
      <c r="AG428" s="17" t="str">
        <f>IFERROR(VLOOKUP(MID(A428,2,4)*1,[1]Cruces!K:L,2,0),"Verificar")</f>
        <v>Atlántico Sur</v>
      </c>
      <c r="AH428" s="17">
        <f t="shared" ca="1" si="115"/>
        <v>153</v>
      </c>
      <c r="AI428" s="17" t="str">
        <f>IFERROR(VLOOKUP(U428,[1]Cruces!$O$1:$P$6,2,0),"Sin Orden")</f>
        <v>Resuelta</v>
      </c>
      <c r="AJ428" s="17">
        <f t="shared" si="116"/>
        <v>6</v>
      </c>
      <c r="AK428" s="17">
        <f t="shared" si="117"/>
        <v>11</v>
      </c>
      <c r="AL428" s="17">
        <f t="shared" si="118"/>
        <v>2020</v>
      </c>
      <c r="AM428" s="17">
        <f t="shared" ca="1" si="119"/>
        <v>19</v>
      </c>
      <c r="AN428" s="18" t="str">
        <f>IFERROR(VLOOKUP(R428*1,'[1]Ordenes de Servicio'!G:K,5,0),"No Cruza")</f>
        <v>No Cruza</v>
      </c>
      <c r="AO428" s="17">
        <f t="shared" ca="1" si="120"/>
        <v>134</v>
      </c>
      <c r="AP428" s="17">
        <f t="shared" si="121"/>
        <v>7</v>
      </c>
      <c r="AQ428" s="17">
        <f t="shared" si="122"/>
        <v>7</v>
      </c>
      <c r="AR428" s="17">
        <f t="shared" si="123"/>
        <v>2020</v>
      </c>
      <c r="AS428" s="17">
        <f t="shared" ca="1" si="124"/>
        <v>141</v>
      </c>
      <c r="AT428" s="17" t="str">
        <f t="shared" ca="1" si="127"/>
        <v>No</v>
      </c>
      <c r="AU428" s="17">
        <f t="shared" si="125"/>
        <v>122</v>
      </c>
      <c r="AV428" s="17" t="str">
        <f>+VLOOKUP(B428,[1]Cruces!S:T,2,0)</f>
        <v>4. Presupuesto de Obra</v>
      </c>
    </row>
    <row r="429" spans="1:48" hidden="1" x14ac:dyDescent="0.25">
      <c r="A429" s="17" t="s">
        <v>7547</v>
      </c>
      <c r="B429" s="17" t="s">
        <v>1943</v>
      </c>
      <c r="C429" s="17">
        <v>0</v>
      </c>
      <c r="D429" s="17">
        <v>0</v>
      </c>
      <c r="E429" s="17" t="s">
        <v>55</v>
      </c>
      <c r="F429" s="17" t="s">
        <v>932</v>
      </c>
      <c r="G429" s="17" t="s">
        <v>7548</v>
      </c>
      <c r="H429" s="17" t="s">
        <v>7549</v>
      </c>
      <c r="I429" s="17" t="s">
        <v>71</v>
      </c>
      <c r="J429" s="17" t="s">
        <v>59</v>
      </c>
      <c r="K429" s="17" t="s">
        <v>7550</v>
      </c>
      <c r="L429" s="17" t="s">
        <v>7380</v>
      </c>
      <c r="M429" s="17" t="s">
        <v>7381</v>
      </c>
      <c r="N429" s="17" t="s">
        <v>1946</v>
      </c>
      <c r="O429" s="17">
        <v>20201118</v>
      </c>
      <c r="P429" s="17">
        <v>20201118</v>
      </c>
      <c r="Q429" s="17">
        <v>3410</v>
      </c>
      <c r="R429" s="17">
        <v>28288224</v>
      </c>
      <c r="S429" s="17" t="s">
        <v>6601</v>
      </c>
      <c r="T429" s="17" t="s">
        <v>63</v>
      </c>
      <c r="U429" s="17" t="s">
        <v>77</v>
      </c>
      <c r="V429" s="17">
        <f t="shared" si="126"/>
        <v>2.1</v>
      </c>
      <c r="W429" s="17">
        <v>2100</v>
      </c>
      <c r="X429" s="17" t="s">
        <v>7065</v>
      </c>
      <c r="Y429" s="17" t="s">
        <v>1943</v>
      </c>
      <c r="Z429" s="17">
        <v>20201118</v>
      </c>
      <c r="AA429" s="17" t="s">
        <v>1947</v>
      </c>
      <c r="AB429" s="17">
        <v>1</v>
      </c>
      <c r="AC429" s="17" t="str">
        <f>IFERROR(VLOOKUP(A429,[1]Cruces!AJ:AK,2,0),VLOOKUP(CONCATENATE(X429,AA429),[1]Cruces!G:H,2,0))</f>
        <v>Solicitud por BT</v>
      </c>
      <c r="AD429" s="17">
        <f t="shared" si="112"/>
        <v>18</v>
      </c>
      <c r="AE429" s="17">
        <f t="shared" si="113"/>
        <v>11</v>
      </c>
      <c r="AF429" s="17">
        <f t="shared" si="114"/>
        <v>2020</v>
      </c>
      <c r="AG429" s="17" t="str">
        <f>IFERROR(VLOOKUP(MID(A429,2,4)*1,[1]Cruces!K:L,2,0),"Verificar")</f>
        <v>Magdalena</v>
      </c>
      <c r="AH429" s="17">
        <f t="shared" ca="1" si="115"/>
        <v>7</v>
      </c>
      <c r="AI429" s="17" t="str">
        <f>IFERROR(VLOOKUP(U429,[1]Cruces!$O$1:$P$6,2,0),"Sin Orden")</f>
        <v>Pendiente</v>
      </c>
      <c r="AJ429" s="17">
        <f t="shared" si="116"/>
        <v>18</v>
      </c>
      <c r="AK429" s="17">
        <f t="shared" si="117"/>
        <v>11</v>
      </c>
      <c r="AL429" s="17">
        <f t="shared" si="118"/>
        <v>2020</v>
      </c>
      <c r="AM429" s="17">
        <f t="shared" ca="1" si="119"/>
        <v>7</v>
      </c>
      <c r="AN429" s="18" t="str">
        <f>IFERROR(VLOOKUP(R429*1,'[1]Ordenes de Servicio'!G:K,5,0),"No Cruza")</f>
        <v>No Cruza</v>
      </c>
      <c r="AO429" s="17">
        <f t="shared" ca="1" si="120"/>
        <v>7</v>
      </c>
      <c r="AP429" s="17">
        <f t="shared" si="121"/>
        <v>18</v>
      </c>
      <c r="AQ429" s="17">
        <f t="shared" si="122"/>
        <v>11</v>
      </c>
      <c r="AR429" s="17">
        <f t="shared" si="123"/>
        <v>2020</v>
      </c>
      <c r="AS429" s="17">
        <f t="shared" ca="1" si="124"/>
        <v>7</v>
      </c>
      <c r="AT429" s="17" t="str">
        <f t="shared" ca="1" si="127"/>
        <v>No</v>
      </c>
      <c r="AU429" s="17">
        <f t="shared" si="125"/>
        <v>0</v>
      </c>
      <c r="AV429" s="17" t="str">
        <f>+VLOOKUP(B429,[1]Cruces!S:T,2,0)</f>
        <v>7. Ejecución en Campo OS BT</v>
      </c>
    </row>
    <row r="430" spans="1:48" hidden="1" x14ac:dyDescent="0.25">
      <c r="A430" s="17" t="s">
        <v>985</v>
      </c>
      <c r="B430" s="17" t="s">
        <v>68</v>
      </c>
      <c r="C430" s="17">
        <v>5604934</v>
      </c>
      <c r="D430" s="17">
        <v>0</v>
      </c>
      <c r="E430" s="17" t="s">
        <v>55</v>
      </c>
      <c r="F430" s="17" t="s">
        <v>126</v>
      </c>
      <c r="G430" s="17" t="s">
        <v>986</v>
      </c>
      <c r="H430" s="17">
        <v>3183268281</v>
      </c>
      <c r="I430" s="17" t="s">
        <v>182</v>
      </c>
      <c r="J430" s="17" t="s">
        <v>59</v>
      </c>
      <c r="K430" s="17" t="s">
        <v>97</v>
      </c>
      <c r="L430" s="17" t="s">
        <v>129</v>
      </c>
      <c r="M430" s="17" t="s">
        <v>130</v>
      </c>
      <c r="N430" s="17" t="s">
        <v>75</v>
      </c>
      <c r="O430" s="17">
        <v>20200730</v>
      </c>
      <c r="P430" s="17">
        <v>20200810</v>
      </c>
      <c r="Q430" s="17">
        <v>3340</v>
      </c>
      <c r="R430" s="17">
        <v>28035238</v>
      </c>
      <c r="S430" s="17" t="s">
        <v>76</v>
      </c>
      <c r="T430" s="17" t="s">
        <v>63</v>
      </c>
      <c r="U430" s="17" t="s">
        <v>88</v>
      </c>
      <c r="V430" s="17">
        <f t="shared" si="126"/>
        <v>45</v>
      </c>
      <c r="W430" s="17">
        <v>45000</v>
      </c>
      <c r="X430" s="17" t="s">
        <v>89</v>
      </c>
      <c r="Y430" s="17" t="s">
        <v>136</v>
      </c>
      <c r="Z430" s="17">
        <v>20200818</v>
      </c>
      <c r="AA430" s="17" t="s">
        <v>78</v>
      </c>
      <c r="AB430" s="17">
        <v>1</v>
      </c>
      <c r="AC430" s="17" t="str">
        <f>IFERROR(VLOOKUP(A430,[1]Cruces!AJ:AK,2,0),VLOOKUP(CONCATENATE(X430,AA430),[1]Cruces!G:H,2,0))</f>
        <v>Solicitud de Obra</v>
      </c>
      <c r="AD430" s="17">
        <f t="shared" si="112"/>
        <v>30</v>
      </c>
      <c r="AE430" s="17">
        <f t="shared" si="113"/>
        <v>7</v>
      </c>
      <c r="AF430" s="17">
        <f t="shared" si="114"/>
        <v>2020</v>
      </c>
      <c r="AG430" s="17" t="str">
        <f>IFERROR(VLOOKUP(MID(A430,2,4)*1,[1]Cruces!K:L,2,0),"Verificar")</f>
        <v>Guajira</v>
      </c>
      <c r="AH430" s="17">
        <f t="shared" ca="1" si="115"/>
        <v>118</v>
      </c>
      <c r="AI430" s="17" t="str">
        <f>IFERROR(VLOOKUP(U430,[1]Cruces!$O$1:$P$6,2,0),"Sin Orden")</f>
        <v>Resuelta</v>
      </c>
      <c r="AJ430" s="17">
        <f t="shared" si="116"/>
        <v>18</v>
      </c>
      <c r="AK430" s="17">
        <f t="shared" si="117"/>
        <v>8</v>
      </c>
      <c r="AL430" s="17">
        <f t="shared" si="118"/>
        <v>2020</v>
      </c>
      <c r="AM430" s="17">
        <f t="shared" ca="1" si="119"/>
        <v>99</v>
      </c>
      <c r="AN430" s="18">
        <f>IFERROR(VLOOKUP(R430*1,'[1]Ordenes de Servicio'!G:K,5,0),"No Cruza")</f>
        <v>44064</v>
      </c>
      <c r="AO430" s="17">
        <f t="shared" ca="1" si="120"/>
        <v>19</v>
      </c>
      <c r="AP430" s="17">
        <f t="shared" si="121"/>
        <v>10</v>
      </c>
      <c r="AQ430" s="17">
        <f t="shared" si="122"/>
        <v>8</v>
      </c>
      <c r="AR430" s="17">
        <f t="shared" si="123"/>
        <v>2020</v>
      </c>
      <c r="AS430" s="17">
        <f t="shared" ca="1" si="124"/>
        <v>107</v>
      </c>
      <c r="AT430" s="17" t="str">
        <f t="shared" ca="1" si="127"/>
        <v>No</v>
      </c>
      <c r="AU430" s="17">
        <f t="shared" si="125"/>
        <v>8</v>
      </c>
      <c r="AV430" s="17" t="str">
        <f>+VLOOKUP(B430,[1]Cruces!S:T,2,0)</f>
        <v>5. Consultoría / Adjudicación</v>
      </c>
    </row>
    <row r="431" spans="1:48" hidden="1" x14ac:dyDescent="0.25">
      <c r="A431" s="17" t="s">
        <v>987</v>
      </c>
      <c r="B431" s="17" t="s">
        <v>54</v>
      </c>
      <c r="C431" s="17">
        <v>0</v>
      </c>
      <c r="D431" s="17">
        <v>0</v>
      </c>
      <c r="E431" s="17" t="s">
        <v>55</v>
      </c>
      <c r="F431" s="17" t="s">
        <v>69</v>
      </c>
      <c r="G431" s="17" t="s">
        <v>988</v>
      </c>
      <c r="H431" s="17">
        <v>0</v>
      </c>
      <c r="I431" s="17" t="s">
        <v>71</v>
      </c>
      <c r="J431" s="17" t="s">
        <v>59</v>
      </c>
      <c r="K431" s="17" t="s">
        <v>97</v>
      </c>
      <c r="L431" s="17" t="s">
        <v>73</v>
      </c>
      <c r="M431" s="17" t="s">
        <v>74</v>
      </c>
      <c r="N431" s="17" t="s">
        <v>62</v>
      </c>
      <c r="O431" s="17">
        <v>20191129</v>
      </c>
      <c r="P431" s="17">
        <v>20191218</v>
      </c>
      <c r="Q431" s="17">
        <v>3160</v>
      </c>
      <c r="R431" s="17">
        <v>27014102</v>
      </c>
      <c r="S431" s="17" t="s">
        <v>100</v>
      </c>
      <c r="T431" s="17" t="s">
        <v>63</v>
      </c>
      <c r="U431" s="17" t="s">
        <v>91</v>
      </c>
      <c r="V431" s="17">
        <f t="shared" si="126"/>
        <v>10</v>
      </c>
      <c r="W431" s="17">
        <v>10000</v>
      </c>
      <c r="X431" s="17" t="s">
        <v>64</v>
      </c>
      <c r="Y431" s="17" t="s">
        <v>65</v>
      </c>
      <c r="Z431" s="17">
        <v>20191218</v>
      </c>
      <c r="AA431" s="17" t="s">
        <v>78</v>
      </c>
      <c r="AB431" s="17">
        <v>1</v>
      </c>
      <c r="AC431" s="17" t="str">
        <f>IFERROR(VLOOKUP(A431,[1]Cruces!AJ:AK,2,0),VLOOKUP(CONCATENATE(X431,AA431),[1]Cruces!G:H,2,0))</f>
        <v>Solicitud de Obra</v>
      </c>
      <c r="AD431" s="17">
        <f t="shared" si="112"/>
        <v>29</v>
      </c>
      <c r="AE431" s="17">
        <f t="shared" si="113"/>
        <v>11</v>
      </c>
      <c r="AF431" s="17">
        <f t="shared" si="114"/>
        <v>2019</v>
      </c>
      <c r="AG431" s="17" t="str">
        <f>IFERROR(VLOOKUP(MID(A431,2,4)*1,[1]Cruces!K:L,2,0),"Verificar")</f>
        <v>Verificar</v>
      </c>
      <c r="AH431" s="17">
        <f t="shared" ca="1" si="115"/>
        <v>362</v>
      </c>
      <c r="AI431" s="17" t="str">
        <f>IFERROR(VLOOKUP(U431,[1]Cruces!$O$1:$P$6,2,0),"Sin Orden")</f>
        <v>Resuelta</v>
      </c>
      <c r="AJ431" s="17">
        <f t="shared" si="116"/>
        <v>18</v>
      </c>
      <c r="AK431" s="17">
        <f t="shared" si="117"/>
        <v>12</v>
      </c>
      <c r="AL431" s="17">
        <f t="shared" si="118"/>
        <v>2019</v>
      </c>
      <c r="AM431" s="17">
        <f t="shared" ca="1" si="119"/>
        <v>343</v>
      </c>
      <c r="AN431" s="18" t="str">
        <f>IFERROR(VLOOKUP(R431*1,'[1]Ordenes de Servicio'!G:K,5,0),"No Cruza")</f>
        <v>No Cruza</v>
      </c>
      <c r="AO431" s="17">
        <f t="shared" ca="1" si="120"/>
        <v>19</v>
      </c>
      <c r="AP431" s="17">
        <f t="shared" si="121"/>
        <v>18</v>
      </c>
      <c r="AQ431" s="17">
        <f t="shared" si="122"/>
        <v>12</v>
      </c>
      <c r="AR431" s="17">
        <f t="shared" si="123"/>
        <v>2019</v>
      </c>
      <c r="AS431" s="17">
        <f t="shared" ca="1" si="124"/>
        <v>343</v>
      </c>
      <c r="AT431" s="17" t="str">
        <f t="shared" ca="1" si="127"/>
        <v>No</v>
      </c>
      <c r="AU431" s="17">
        <f t="shared" si="125"/>
        <v>0</v>
      </c>
      <c r="AV431" s="17" t="str">
        <f>+VLOOKUP(B431,[1]Cruces!S:T,2,0)</f>
        <v>4. Presupuesto de Obra</v>
      </c>
    </row>
    <row r="432" spans="1:48" hidden="1" x14ac:dyDescent="0.25">
      <c r="A432" s="17" t="s">
        <v>989</v>
      </c>
      <c r="B432" s="17" t="s">
        <v>54</v>
      </c>
      <c r="C432" s="17">
        <v>0</v>
      </c>
      <c r="D432" s="17">
        <v>0</v>
      </c>
      <c r="E432" s="17" t="s">
        <v>55</v>
      </c>
      <c r="F432" s="17" t="s">
        <v>232</v>
      </c>
      <c r="G432" s="17" t="s">
        <v>990</v>
      </c>
      <c r="H432" s="17">
        <v>3215535762</v>
      </c>
      <c r="I432" s="17" t="s">
        <v>71</v>
      </c>
      <c r="J432" s="17" t="s">
        <v>59</v>
      </c>
      <c r="K432" s="17" t="s">
        <v>991</v>
      </c>
      <c r="L432" s="17" t="s">
        <v>280</v>
      </c>
      <c r="M432" s="17" t="s">
        <v>281</v>
      </c>
      <c r="N432" s="17" t="s">
        <v>62</v>
      </c>
      <c r="O432" s="17">
        <v>20190521</v>
      </c>
      <c r="P432" s="17">
        <v>20190912</v>
      </c>
      <c r="Q432" s="17">
        <v>1210</v>
      </c>
      <c r="R432" s="17">
        <v>26333164</v>
      </c>
      <c r="S432" s="17" t="s">
        <v>100</v>
      </c>
      <c r="T432" s="17" t="s">
        <v>63</v>
      </c>
      <c r="U432" s="17" t="s">
        <v>91</v>
      </c>
      <c r="V432" s="17">
        <f t="shared" si="126"/>
        <v>15</v>
      </c>
      <c r="W432" s="17">
        <v>15000</v>
      </c>
      <c r="X432" s="17" t="s">
        <v>64</v>
      </c>
      <c r="Y432" s="17" t="s">
        <v>65</v>
      </c>
      <c r="Z432" s="17">
        <v>20190912</v>
      </c>
      <c r="AA432" s="17" t="s">
        <v>78</v>
      </c>
      <c r="AB432" s="17">
        <v>1</v>
      </c>
      <c r="AC432" s="17" t="str">
        <f>IFERROR(VLOOKUP(A432,[1]Cruces!AJ:AK,2,0),VLOOKUP(CONCATENATE(X432,AA432),[1]Cruces!G:H,2,0))</f>
        <v>Solicitud de Obra</v>
      </c>
      <c r="AD432" s="17">
        <f t="shared" si="112"/>
        <v>21</v>
      </c>
      <c r="AE432" s="17">
        <f t="shared" si="113"/>
        <v>5</v>
      </c>
      <c r="AF432" s="17">
        <f t="shared" si="114"/>
        <v>2019</v>
      </c>
      <c r="AG432" s="17" t="str">
        <f>IFERROR(VLOOKUP(MID(A432,2,4)*1,[1]Cruces!K:L,2,0),"Verificar")</f>
        <v>Atlántico Sur</v>
      </c>
      <c r="AH432" s="17">
        <f t="shared" ca="1" si="115"/>
        <v>554</v>
      </c>
      <c r="AI432" s="17" t="str">
        <f>IFERROR(VLOOKUP(U432,[1]Cruces!$O$1:$P$6,2,0),"Sin Orden")</f>
        <v>Resuelta</v>
      </c>
      <c r="AJ432" s="17">
        <f t="shared" si="116"/>
        <v>12</v>
      </c>
      <c r="AK432" s="17">
        <f t="shared" si="117"/>
        <v>9</v>
      </c>
      <c r="AL432" s="17">
        <f t="shared" si="118"/>
        <v>2019</v>
      </c>
      <c r="AM432" s="17">
        <f t="shared" ca="1" si="119"/>
        <v>440</v>
      </c>
      <c r="AN432" s="18" t="str">
        <f>IFERROR(VLOOKUP(R432*1,'[1]Ordenes de Servicio'!G:K,5,0),"No Cruza")</f>
        <v>No Cruza</v>
      </c>
      <c r="AO432" s="17">
        <f t="shared" ca="1" si="120"/>
        <v>114</v>
      </c>
      <c r="AP432" s="17">
        <f t="shared" si="121"/>
        <v>12</v>
      </c>
      <c r="AQ432" s="17">
        <f t="shared" si="122"/>
        <v>9</v>
      </c>
      <c r="AR432" s="17">
        <f t="shared" si="123"/>
        <v>2019</v>
      </c>
      <c r="AS432" s="17">
        <f t="shared" ca="1" si="124"/>
        <v>440</v>
      </c>
      <c r="AT432" s="17" t="str">
        <f t="shared" ca="1" si="127"/>
        <v>Si</v>
      </c>
      <c r="AU432" s="17">
        <f t="shared" si="125"/>
        <v>0</v>
      </c>
      <c r="AV432" s="17" t="str">
        <f>+VLOOKUP(B432,[1]Cruces!S:T,2,0)</f>
        <v>4. Presupuesto de Obra</v>
      </c>
    </row>
    <row r="433" spans="1:48" hidden="1" x14ac:dyDescent="0.25">
      <c r="A433" s="17" t="s">
        <v>992</v>
      </c>
      <c r="B433" s="17" t="s">
        <v>68</v>
      </c>
      <c r="C433" s="17">
        <v>2953899</v>
      </c>
      <c r="D433" s="17">
        <v>0</v>
      </c>
      <c r="E433" s="17" t="s">
        <v>55</v>
      </c>
      <c r="F433" s="17" t="s">
        <v>56</v>
      </c>
      <c r="G433" s="17" t="s">
        <v>993</v>
      </c>
      <c r="H433" s="17">
        <v>3004194182</v>
      </c>
      <c r="I433" s="17" t="s">
        <v>71</v>
      </c>
      <c r="J433" s="17" t="s">
        <v>59</v>
      </c>
      <c r="K433" s="17" t="s">
        <v>994</v>
      </c>
      <c r="L433" s="17" t="s">
        <v>117</v>
      </c>
      <c r="M433" s="17" t="s">
        <v>118</v>
      </c>
      <c r="N433" s="17" t="s">
        <v>75</v>
      </c>
      <c r="O433" s="17">
        <v>20191025</v>
      </c>
      <c r="P433" s="17">
        <v>20200212</v>
      </c>
      <c r="Q433" s="17">
        <v>1110</v>
      </c>
      <c r="R433" s="17">
        <v>27446727</v>
      </c>
      <c r="S433" s="17" t="s">
        <v>76</v>
      </c>
      <c r="T433" s="17" t="s">
        <v>63</v>
      </c>
      <c r="U433" s="17" t="s">
        <v>88</v>
      </c>
      <c r="V433" s="17">
        <f t="shared" si="126"/>
        <v>37.5</v>
      </c>
      <c r="W433" s="17">
        <v>37500</v>
      </c>
      <c r="X433" s="17" t="s">
        <v>89</v>
      </c>
      <c r="Y433" s="17" t="s">
        <v>150</v>
      </c>
      <c r="Z433" s="17">
        <v>20200512</v>
      </c>
      <c r="AA433" s="17" t="s">
        <v>78</v>
      </c>
      <c r="AB433" s="17">
        <v>1</v>
      </c>
      <c r="AC433" s="17" t="str">
        <f>IFERROR(VLOOKUP(A433,[1]Cruces!AJ:AK,2,0),VLOOKUP(CONCATENATE(X433,AA433),[1]Cruces!G:H,2,0))</f>
        <v>Solicitud de Obra</v>
      </c>
      <c r="AD433" s="17">
        <f t="shared" si="112"/>
        <v>25</v>
      </c>
      <c r="AE433" s="17">
        <f t="shared" si="113"/>
        <v>10</v>
      </c>
      <c r="AF433" s="17">
        <f t="shared" si="114"/>
        <v>2019</v>
      </c>
      <c r="AG433" s="17" t="str">
        <f>IFERROR(VLOOKUP(MID(A433,2,4)*1,[1]Cruces!K:L,2,0),"Verificar")</f>
        <v>Atlántico Norte</v>
      </c>
      <c r="AH433" s="17">
        <f t="shared" ca="1" si="115"/>
        <v>397</v>
      </c>
      <c r="AI433" s="17" t="str">
        <f>IFERROR(VLOOKUP(U433,[1]Cruces!$O$1:$P$6,2,0),"Sin Orden")</f>
        <v>Resuelta</v>
      </c>
      <c r="AJ433" s="17">
        <f t="shared" si="116"/>
        <v>12</v>
      </c>
      <c r="AK433" s="17">
        <f t="shared" si="117"/>
        <v>5</v>
      </c>
      <c r="AL433" s="17">
        <f t="shared" si="118"/>
        <v>2020</v>
      </c>
      <c r="AM433" s="17">
        <f t="shared" ca="1" si="119"/>
        <v>197</v>
      </c>
      <c r="AN433" s="18" t="str">
        <f>IFERROR(VLOOKUP(R433*1,'[1]Ordenes de Servicio'!G:K,5,0),"No Cruza")</f>
        <v>No Cruza</v>
      </c>
      <c r="AO433" s="17">
        <f t="shared" ca="1" si="120"/>
        <v>200</v>
      </c>
      <c r="AP433" s="17">
        <f t="shared" si="121"/>
        <v>12</v>
      </c>
      <c r="AQ433" s="17">
        <f t="shared" si="122"/>
        <v>2</v>
      </c>
      <c r="AR433" s="17">
        <f t="shared" si="123"/>
        <v>2020</v>
      </c>
      <c r="AS433" s="17">
        <f t="shared" ca="1" si="124"/>
        <v>287</v>
      </c>
      <c r="AT433" s="17" t="str">
        <f t="shared" ca="1" si="127"/>
        <v>No</v>
      </c>
      <c r="AU433" s="17">
        <f t="shared" si="125"/>
        <v>90</v>
      </c>
      <c r="AV433" s="17" t="str">
        <f>+VLOOKUP(B433,[1]Cruces!S:T,2,0)</f>
        <v>5. Consultoría / Adjudicación</v>
      </c>
    </row>
    <row r="434" spans="1:48" hidden="1" x14ac:dyDescent="0.25">
      <c r="A434" s="17" t="s">
        <v>998</v>
      </c>
      <c r="B434" s="17" t="s">
        <v>54</v>
      </c>
      <c r="C434" s="17">
        <v>6151447</v>
      </c>
      <c r="D434" s="17">
        <v>34061603</v>
      </c>
      <c r="E434" s="17" t="s">
        <v>93</v>
      </c>
      <c r="F434" s="17" t="s">
        <v>232</v>
      </c>
      <c r="G434" s="17" t="s">
        <v>999</v>
      </c>
      <c r="H434" s="17">
        <v>3107138815</v>
      </c>
      <c r="I434" s="17" t="s">
        <v>71</v>
      </c>
      <c r="J434" s="17" t="s">
        <v>1000</v>
      </c>
      <c r="K434" s="17" t="s">
        <v>1001</v>
      </c>
      <c r="L434" s="17" t="s">
        <v>1002</v>
      </c>
      <c r="M434" s="17" t="s">
        <v>1003</v>
      </c>
      <c r="N434" s="17" t="s">
        <v>62</v>
      </c>
      <c r="O434" s="17">
        <v>20200627</v>
      </c>
      <c r="P434" s="17">
        <v>20200707</v>
      </c>
      <c r="Q434" s="17">
        <v>1210</v>
      </c>
      <c r="R434" s="17">
        <v>27741339</v>
      </c>
      <c r="S434" s="17" t="s">
        <v>100</v>
      </c>
      <c r="T434" s="17" t="s">
        <v>63</v>
      </c>
      <c r="U434" s="17" t="s">
        <v>91</v>
      </c>
      <c r="V434" s="17">
        <f t="shared" si="126"/>
        <v>800</v>
      </c>
      <c r="W434" s="17">
        <v>800000</v>
      </c>
      <c r="X434" s="17" t="s">
        <v>89</v>
      </c>
      <c r="Y434" s="17" t="s">
        <v>65</v>
      </c>
      <c r="Z434" s="17">
        <v>20200707</v>
      </c>
      <c r="AA434" s="17" t="s">
        <v>101</v>
      </c>
      <c r="AB434" s="17">
        <v>1</v>
      </c>
      <c r="AC434" s="17" t="str">
        <f>IFERROR(VLOOKUP(A434,[1]Cruces!AJ:AK,2,0),VLOOKUP(CONCATENATE(X434,AA434),[1]Cruces!G:H,2,0))</f>
        <v>Solicitud de Obra</v>
      </c>
      <c r="AD434" s="17">
        <f t="shared" si="112"/>
        <v>27</v>
      </c>
      <c r="AE434" s="17">
        <f t="shared" si="113"/>
        <v>6</v>
      </c>
      <c r="AF434" s="17">
        <f t="shared" si="114"/>
        <v>2020</v>
      </c>
      <c r="AG434" s="17" t="str">
        <f>IFERROR(VLOOKUP(MID(A434,2,4)*1,[1]Cruces!K:L,2,0),"Verificar")</f>
        <v>Atlántico Sur</v>
      </c>
      <c r="AH434" s="17">
        <f t="shared" ca="1" si="115"/>
        <v>151</v>
      </c>
      <c r="AI434" s="17" t="str">
        <f>IFERROR(VLOOKUP(U434,[1]Cruces!$O$1:$P$6,2,0),"Sin Orden")</f>
        <v>Resuelta</v>
      </c>
      <c r="AJ434" s="17">
        <f t="shared" si="116"/>
        <v>7</v>
      </c>
      <c r="AK434" s="17">
        <f t="shared" si="117"/>
        <v>7</v>
      </c>
      <c r="AL434" s="17">
        <f t="shared" si="118"/>
        <v>2020</v>
      </c>
      <c r="AM434" s="17">
        <f t="shared" ca="1" si="119"/>
        <v>141</v>
      </c>
      <c r="AN434" s="18" t="str">
        <f>IFERROR(VLOOKUP(R434*1,'[1]Ordenes de Servicio'!G:K,5,0),"No Cruza")</f>
        <v>No Cruza</v>
      </c>
      <c r="AO434" s="17">
        <f t="shared" ca="1" si="120"/>
        <v>10</v>
      </c>
      <c r="AP434" s="17">
        <f t="shared" si="121"/>
        <v>7</v>
      </c>
      <c r="AQ434" s="17">
        <f t="shared" si="122"/>
        <v>7</v>
      </c>
      <c r="AR434" s="17">
        <f t="shared" si="123"/>
        <v>2020</v>
      </c>
      <c r="AS434" s="17">
        <f t="shared" ca="1" si="124"/>
        <v>141</v>
      </c>
      <c r="AT434" s="17" t="str">
        <f t="shared" ca="1" si="127"/>
        <v>No</v>
      </c>
      <c r="AU434" s="17">
        <f t="shared" si="125"/>
        <v>0</v>
      </c>
      <c r="AV434" s="17" t="str">
        <f>+VLOOKUP(B434,[1]Cruces!S:T,2,0)</f>
        <v>4. Presupuesto de Obra</v>
      </c>
    </row>
    <row r="435" spans="1:48" hidden="1" x14ac:dyDescent="0.25">
      <c r="A435" s="17" t="s">
        <v>1004</v>
      </c>
      <c r="B435" s="17" t="s">
        <v>203</v>
      </c>
      <c r="C435" s="17">
        <v>0</v>
      </c>
      <c r="D435" s="17">
        <v>0</v>
      </c>
      <c r="E435" s="17" t="s">
        <v>55</v>
      </c>
      <c r="F435" s="17" t="s">
        <v>107</v>
      </c>
      <c r="G435" s="17" t="s">
        <v>1005</v>
      </c>
      <c r="H435" s="17">
        <v>0</v>
      </c>
      <c r="I435" s="17" t="s">
        <v>116</v>
      </c>
      <c r="J435" s="17" t="s">
        <v>59</v>
      </c>
      <c r="K435" s="17" t="s">
        <v>1006</v>
      </c>
      <c r="L435" s="17" t="s">
        <v>1007</v>
      </c>
      <c r="M435" s="17" t="s">
        <v>1008</v>
      </c>
      <c r="N435" s="17" t="s">
        <v>207</v>
      </c>
      <c r="O435" s="17">
        <v>20150325</v>
      </c>
      <c r="P435" s="17">
        <v>20150823</v>
      </c>
      <c r="Q435" s="17">
        <v>1110</v>
      </c>
      <c r="R435" s="17">
        <v>21811144</v>
      </c>
      <c r="S435" s="17" t="s">
        <v>76</v>
      </c>
      <c r="T435" s="17" t="s">
        <v>63</v>
      </c>
      <c r="U435" s="17" t="s">
        <v>91</v>
      </c>
      <c r="V435" s="17">
        <f t="shared" si="126"/>
        <v>15</v>
      </c>
      <c r="W435" s="17">
        <v>15000</v>
      </c>
      <c r="X435" s="17" t="s">
        <v>64</v>
      </c>
      <c r="Y435" s="17" t="s">
        <v>203</v>
      </c>
      <c r="Z435" s="17">
        <v>20150823</v>
      </c>
      <c r="AA435" s="17" t="s">
        <v>78</v>
      </c>
      <c r="AB435" s="17">
        <v>1</v>
      </c>
      <c r="AC435" s="17" t="str">
        <f>IFERROR(VLOOKUP(A435,[1]Cruces!AJ:AK,2,0),VLOOKUP(CONCATENATE(X435,AA435),[1]Cruces!G:H,2,0))</f>
        <v>Solicitud de Obra</v>
      </c>
      <c r="AD435" s="17">
        <f t="shared" si="112"/>
        <v>25</v>
      </c>
      <c r="AE435" s="17">
        <f t="shared" si="113"/>
        <v>3</v>
      </c>
      <c r="AF435" s="17">
        <f t="shared" si="114"/>
        <v>2015</v>
      </c>
      <c r="AG435" s="17" t="str">
        <f>IFERROR(VLOOKUP(MID(A435,2,4)*1,[1]Cruces!K:L,2,0),"Verificar")</f>
        <v>Atlántico Norte</v>
      </c>
      <c r="AH435" s="17">
        <f t="shared" ca="1" si="115"/>
        <v>2072</v>
      </c>
      <c r="AI435" s="17" t="str">
        <f>IFERROR(VLOOKUP(U435,[1]Cruces!$O$1:$P$6,2,0),"Sin Orden")</f>
        <v>Resuelta</v>
      </c>
      <c r="AJ435" s="17">
        <f t="shared" si="116"/>
        <v>23</v>
      </c>
      <c r="AK435" s="17">
        <f t="shared" si="117"/>
        <v>8</v>
      </c>
      <c r="AL435" s="17">
        <f t="shared" si="118"/>
        <v>2015</v>
      </c>
      <c r="AM435" s="17">
        <f t="shared" ca="1" si="119"/>
        <v>1921</v>
      </c>
      <c r="AN435" s="18" t="str">
        <f>IFERROR(VLOOKUP(R435*1,'[1]Ordenes de Servicio'!G:K,5,0),"No Cruza")</f>
        <v>No Cruza</v>
      </c>
      <c r="AO435" s="17">
        <f t="shared" ca="1" si="120"/>
        <v>151</v>
      </c>
      <c r="AP435" s="17">
        <f t="shared" si="121"/>
        <v>23</v>
      </c>
      <c r="AQ435" s="17">
        <f t="shared" si="122"/>
        <v>8</v>
      </c>
      <c r="AR435" s="17">
        <f t="shared" si="123"/>
        <v>2015</v>
      </c>
      <c r="AS435" s="17">
        <f t="shared" ca="1" si="124"/>
        <v>1921</v>
      </c>
      <c r="AT435" s="17" t="str">
        <f t="shared" ca="1" si="127"/>
        <v>Si</v>
      </c>
      <c r="AU435" s="17">
        <f t="shared" si="125"/>
        <v>0</v>
      </c>
      <c r="AV435" s="17" t="str">
        <f>+VLOOKUP(B435,[1]Cruces!S:T,2,0)</f>
        <v>6. Ejecución y Seguimiento de Obra</v>
      </c>
    </row>
    <row r="436" spans="1:48" hidden="1" x14ac:dyDescent="0.25">
      <c r="A436" s="17" t="s">
        <v>1009</v>
      </c>
      <c r="B436" s="17" t="s">
        <v>54</v>
      </c>
      <c r="C436" s="17">
        <v>0</v>
      </c>
      <c r="D436" s="17">
        <v>0</v>
      </c>
      <c r="E436" s="17" t="s">
        <v>55</v>
      </c>
      <c r="F436" s="17" t="s">
        <v>81</v>
      </c>
      <c r="G436" s="17" t="s">
        <v>1010</v>
      </c>
      <c r="H436" s="17">
        <v>3013168530</v>
      </c>
      <c r="I436" s="17" t="s">
        <v>116</v>
      </c>
      <c r="J436" s="17" t="s">
        <v>59</v>
      </c>
      <c r="K436" s="17" t="s">
        <v>1011</v>
      </c>
      <c r="L436" s="17" t="s">
        <v>85</v>
      </c>
      <c r="M436" s="17" t="s">
        <v>86</v>
      </c>
      <c r="N436" s="17" t="s">
        <v>62</v>
      </c>
      <c r="O436" s="17">
        <v>20201012</v>
      </c>
      <c r="P436" s="17">
        <v>20201109</v>
      </c>
      <c r="Q436" s="17">
        <v>3440</v>
      </c>
      <c r="R436" s="17">
        <v>28270320</v>
      </c>
      <c r="S436" s="17" t="s">
        <v>100</v>
      </c>
      <c r="T436" s="17" t="s">
        <v>63</v>
      </c>
      <c r="U436" s="17" t="s">
        <v>91</v>
      </c>
      <c r="V436" s="17">
        <f t="shared" si="126"/>
        <v>30</v>
      </c>
      <c r="W436" s="17">
        <v>30000</v>
      </c>
      <c r="X436" s="17" t="s">
        <v>64</v>
      </c>
      <c r="Y436" s="17" t="s">
        <v>65</v>
      </c>
      <c r="Z436" s="17">
        <v>20201109</v>
      </c>
      <c r="AA436" s="17" t="s">
        <v>78</v>
      </c>
      <c r="AB436" s="17">
        <v>1</v>
      </c>
      <c r="AC436" s="17" t="str">
        <f>IFERROR(VLOOKUP(A436,[1]Cruces!AJ:AK,2,0),VLOOKUP(CONCATENATE(X436,AA436),[1]Cruces!G:H,2,0))</f>
        <v>Solicitud de Obra</v>
      </c>
      <c r="AD436" s="17">
        <f t="shared" si="112"/>
        <v>12</v>
      </c>
      <c r="AE436" s="17">
        <f t="shared" si="113"/>
        <v>10</v>
      </c>
      <c r="AF436" s="17">
        <f t="shared" si="114"/>
        <v>2020</v>
      </c>
      <c r="AG436" s="17" t="str">
        <f>IFERROR(VLOOKUP(MID(A436,2,4)*1,[1]Cruces!K:L,2,0),"Verificar")</f>
        <v>Magdalena</v>
      </c>
      <c r="AH436" s="17">
        <f t="shared" ca="1" si="115"/>
        <v>44</v>
      </c>
      <c r="AI436" s="17" t="str">
        <f>IFERROR(VLOOKUP(U436,[1]Cruces!$O$1:$P$6,2,0),"Sin Orden")</f>
        <v>Resuelta</v>
      </c>
      <c r="AJ436" s="17">
        <f t="shared" si="116"/>
        <v>9</v>
      </c>
      <c r="AK436" s="17">
        <f t="shared" si="117"/>
        <v>11</v>
      </c>
      <c r="AL436" s="17">
        <f t="shared" si="118"/>
        <v>2020</v>
      </c>
      <c r="AM436" s="17">
        <f t="shared" ca="1" si="119"/>
        <v>16</v>
      </c>
      <c r="AN436" s="18" t="str">
        <f>IFERROR(VLOOKUP(R436*1,'[1]Ordenes de Servicio'!G:K,5,0),"No Cruza")</f>
        <v>No Cruza</v>
      </c>
      <c r="AO436" s="17">
        <f t="shared" ca="1" si="120"/>
        <v>28</v>
      </c>
      <c r="AP436" s="17">
        <f t="shared" si="121"/>
        <v>9</v>
      </c>
      <c r="AQ436" s="17">
        <f t="shared" si="122"/>
        <v>11</v>
      </c>
      <c r="AR436" s="17">
        <f t="shared" si="123"/>
        <v>2020</v>
      </c>
      <c r="AS436" s="17">
        <f t="shared" ca="1" si="124"/>
        <v>16</v>
      </c>
      <c r="AT436" s="17" t="str">
        <f t="shared" ca="1" si="127"/>
        <v>No</v>
      </c>
      <c r="AU436" s="17">
        <f t="shared" si="125"/>
        <v>0</v>
      </c>
      <c r="AV436" s="17" t="str">
        <f>+VLOOKUP(B436,[1]Cruces!S:T,2,0)</f>
        <v>4. Presupuesto de Obra</v>
      </c>
    </row>
    <row r="437" spans="1:48" hidden="1" x14ac:dyDescent="0.25">
      <c r="A437" s="17" t="s">
        <v>1012</v>
      </c>
      <c r="B437" s="17" t="s">
        <v>68</v>
      </c>
      <c r="C437" s="17">
        <v>0</v>
      </c>
      <c r="D437" s="17">
        <v>0</v>
      </c>
      <c r="E437" s="17" t="s">
        <v>55</v>
      </c>
      <c r="F437" s="17" t="s">
        <v>81</v>
      </c>
      <c r="G437" s="17" t="s">
        <v>1013</v>
      </c>
      <c r="H437" s="17">
        <v>3016594994</v>
      </c>
      <c r="I437" s="17" t="s">
        <v>71</v>
      </c>
      <c r="J437" s="17" t="s">
        <v>59</v>
      </c>
      <c r="K437" s="17" t="s">
        <v>1014</v>
      </c>
      <c r="L437" s="17" t="s">
        <v>85</v>
      </c>
      <c r="M437" s="17" t="s">
        <v>86</v>
      </c>
      <c r="N437" s="17" t="s">
        <v>75</v>
      </c>
      <c r="O437" s="17">
        <v>20200406</v>
      </c>
      <c r="P437" s="17">
        <v>20200624</v>
      </c>
      <c r="Q437" s="17">
        <v>9340</v>
      </c>
      <c r="R437" s="17">
        <v>27317849</v>
      </c>
      <c r="S437" s="17" t="s">
        <v>100</v>
      </c>
      <c r="T437" s="17" t="s">
        <v>63</v>
      </c>
      <c r="U437" s="17" t="s">
        <v>91</v>
      </c>
      <c r="V437" s="17">
        <f t="shared" si="126"/>
        <v>75</v>
      </c>
      <c r="W437" s="17">
        <v>75000</v>
      </c>
      <c r="X437" s="17" t="s">
        <v>64</v>
      </c>
      <c r="Y437" s="17" t="s">
        <v>136</v>
      </c>
      <c r="Z437" s="17">
        <v>20200731</v>
      </c>
      <c r="AA437" s="17" t="s">
        <v>78</v>
      </c>
      <c r="AB437" s="17">
        <v>1</v>
      </c>
      <c r="AC437" s="17" t="str">
        <f>IFERROR(VLOOKUP(A437,[1]Cruces!AJ:AK,2,0),VLOOKUP(CONCATENATE(X437,AA437),[1]Cruces!G:H,2,0))</f>
        <v>Solicitud de Obra</v>
      </c>
      <c r="AD437" s="17">
        <f t="shared" si="112"/>
        <v>6</v>
      </c>
      <c r="AE437" s="17">
        <f t="shared" si="113"/>
        <v>4</v>
      </c>
      <c r="AF437" s="17">
        <f t="shared" si="114"/>
        <v>2020</v>
      </c>
      <c r="AG437" s="17" t="str">
        <f>IFERROR(VLOOKUP(MID(A437,2,4)*1,[1]Cruces!K:L,2,0),"Verificar")</f>
        <v>Magdalena</v>
      </c>
      <c r="AH437" s="17">
        <f t="shared" ca="1" si="115"/>
        <v>233</v>
      </c>
      <c r="AI437" s="17" t="str">
        <f>IFERROR(VLOOKUP(U437,[1]Cruces!$O$1:$P$6,2,0),"Sin Orden")</f>
        <v>Resuelta</v>
      </c>
      <c r="AJ437" s="17">
        <f t="shared" si="116"/>
        <v>31</v>
      </c>
      <c r="AK437" s="17">
        <f t="shared" si="117"/>
        <v>7</v>
      </c>
      <c r="AL437" s="17">
        <f t="shared" si="118"/>
        <v>2020</v>
      </c>
      <c r="AM437" s="17">
        <f t="shared" ca="1" si="119"/>
        <v>117</v>
      </c>
      <c r="AN437" s="18" t="str">
        <f>IFERROR(VLOOKUP(R437*1,'[1]Ordenes de Servicio'!G:K,5,0),"No Cruza")</f>
        <v>No Cruza</v>
      </c>
      <c r="AO437" s="17">
        <f t="shared" ca="1" si="120"/>
        <v>116</v>
      </c>
      <c r="AP437" s="17">
        <f t="shared" si="121"/>
        <v>24</v>
      </c>
      <c r="AQ437" s="17">
        <f t="shared" si="122"/>
        <v>6</v>
      </c>
      <c r="AR437" s="17">
        <f t="shared" si="123"/>
        <v>2020</v>
      </c>
      <c r="AS437" s="17">
        <f t="shared" ca="1" si="124"/>
        <v>154</v>
      </c>
      <c r="AT437" s="17" t="str">
        <f t="shared" ca="1" si="127"/>
        <v>No</v>
      </c>
      <c r="AU437" s="17">
        <f t="shared" si="125"/>
        <v>37</v>
      </c>
      <c r="AV437" s="17" t="str">
        <f>+VLOOKUP(B437,[1]Cruces!S:T,2,0)</f>
        <v>5. Consultoría / Adjudicación</v>
      </c>
    </row>
    <row r="438" spans="1:48" hidden="1" x14ac:dyDescent="0.25">
      <c r="A438" s="17" t="s">
        <v>10528</v>
      </c>
      <c r="B438" s="17" t="s">
        <v>68</v>
      </c>
      <c r="C438" s="17">
        <v>0</v>
      </c>
      <c r="D438" s="17">
        <v>0</v>
      </c>
      <c r="E438" s="17" t="s">
        <v>55</v>
      </c>
      <c r="F438" s="17" t="s">
        <v>932</v>
      </c>
      <c r="G438" s="17" t="s">
        <v>10529</v>
      </c>
      <c r="H438" s="17">
        <v>0</v>
      </c>
      <c r="I438" s="17" t="s">
        <v>71</v>
      </c>
      <c r="J438" s="17" t="s">
        <v>59</v>
      </c>
      <c r="K438" s="17" t="s">
        <v>97</v>
      </c>
      <c r="L438" s="17" t="s">
        <v>935</v>
      </c>
      <c r="M438" s="17" t="s">
        <v>936</v>
      </c>
      <c r="N438" s="17" t="s">
        <v>75</v>
      </c>
      <c r="O438" s="17">
        <v>20200831</v>
      </c>
      <c r="P438" s="17">
        <v>20201109</v>
      </c>
      <c r="Q438" s="17">
        <v>9342</v>
      </c>
      <c r="R438" s="17">
        <v>28112760</v>
      </c>
      <c r="S438" s="17" t="s">
        <v>100</v>
      </c>
      <c r="T438" s="17" t="s">
        <v>63</v>
      </c>
      <c r="U438" s="17" t="s">
        <v>91</v>
      </c>
      <c r="V438" s="17">
        <f t="shared" si="126"/>
        <v>25</v>
      </c>
      <c r="W438" s="17">
        <v>25000</v>
      </c>
      <c r="X438" s="17" t="s">
        <v>64</v>
      </c>
      <c r="Y438" s="17" t="s">
        <v>68</v>
      </c>
      <c r="Z438" s="17">
        <v>20201109</v>
      </c>
      <c r="AA438" s="17" t="s">
        <v>78</v>
      </c>
      <c r="AB438" s="17">
        <v>1</v>
      </c>
      <c r="AC438" s="17" t="str">
        <f>IFERROR(VLOOKUP(A438,[1]Cruces!AJ:AK,2,0),VLOOKUP(CONCATENATE(X438,AA438),[1]Cruces!G:H,2,0))</f>
        <v>Exp BMT</v>
      </c>
      <c r="AD438" s="17">
        <f t="shared" si="112"/>
        <v>31</v>
      </c>
      <c r="AE438" s="17">
        <f t="shared" si="113"/>
        <v>8</v>
      </c>
      <c r="AF438" s="17">
        <f t="shared" si="114"/>
        <v>2020</v>
      </c>
      <c r="AG438" s="17" t="str">
        <f>IFERROR(VLOOKUP(MID(A438,2,4)*1,[1]Cruces!K:L,2,0),"Verificar")</f>
        <v>Magdalena</v>
      </c>
      <c r="AH438" s="17">
        <f t="shared" ca="1" si="115"/>
        <v>86</v>
      </c>
      <c r="AI438" s="17" t="str">
        <f>IFERROR(VLOOKUP(U438,[1]Cruces!$O$1:$P$6,2,0),"Sin Orden")</f>
        <v>Resuelta</v>
      </c>
      <c r="AJ438" s="17">
        <f t="shared" si="116"/>
        <v>9</v>
      </c>
      <c r="AK438" s="17">
        <f t="shared" si="117"/>
        <v>11</v>
      </c>
      <c r="AL438" s="17">
        <f t="shared" si="118"/>
        <v>2020</v>
      </c>
      <c r="AM438" s="17">
        <f t="shared" ca="1" si="119"/>
        <v>16</v>
      </c>
      <c r="AN438" s="18" t="str">
        <f>IFERROR(VLOOKUP(R438*1,'[1]Ordenes de Servicio'!G:K,5,0),"No Cruza")</f>
        <v>No Cruza</v>
      </c>
      <c r="AO438" s="17">
        <f t="shared" ca="1" si="120"/>
        <v>70</v>
      </c>
      <c r="AP438" s="17">
        <f t="shared" si="121"/>
        <v>9</v>
      </c>
      <c r="AQ438" s="17">
        <f t="shared" si="122"/>
        <v>11</v>
      </c>
      <c r="AR438" s="17">
        <f t="shared" si="123"/>
        <v>2020</v>
      </c>
      <c r="AS438" s="17">
        <f t="shared" ca="1" si="124"/>
        <v>16</v>
      </c>
      <c r="AT438" s="17" t="str">
        <f t="shared" ca="1" si="127"/>
        <v>No</v>
      </c>
      <c r="AU438" s="17">
        <f t="shared" si="125"/>
        <v>0</v>
      </c>
      <c r="AV438" s="17" t="str">
        <f>+VLOOKUP(B438,[1]Cruces!S:T,2,0)</f>
        <v>5. Consultoría / Adjudicación</v>
      </c>
    </row>
    <row r="439" spans="1:48" hidden="1" x14ac:dyDescent="0.25">
      <c r="A439" s="17" t="s">
        <v>7551</v>
      </c>
      <c r="B439" s="17" t="s">
        <v>569</v>
      </c>
      <c r="C439" s="17">
        <v>0</v>
      </c>
      <c r="D439" s="17">
        <v>0</v>
      </c>
      <c r="E439" s="17" t="s">
        <v>55</v>
      </c>
      <c r="F439" s="17" t="s">
        <v>126</v>
      </c>
      <c r="G439" s="17" t="s">
        <v>7552</v>
      </c>
      <c r="H439" s="17">
        <v>3008172019</v>
      </c>
      <c r="I439" s="17" t="s">
        <v>116</v>
      </c>
      <c r="J439" s="17" t="s">
        <v>59</v>
      </c>
      <c r="K439" s="17" t="s">
        <v>97</v>
      </c>
      <c r="L439" s="17" t="s">
        <v>7448</v>
      </c>
      <c r="M439" s="17" t="s">
        <v>7449</v>
      </c>
      <c r="N439" s="17" t="s">
        <v>572</v>
      </c>
      <c r="O439" s="17">
        <v>20200929</v>
      </c>
      <c r="P439" s="17">
        <v>20200929</v>
      </c>
      <c r="Q439" s="17">
        <v>3310</v>
      </c>
      <c r="R439" s="17">
        <v>0</v>
      </c>
      <c r="S439" s="17"/>
      <c r="T439" s="17" t="s">
        <v>63</v>
      </c>
      <c r="U439" s="17"/>
      <c r="V439" s="17">
        <f t="shared" si="126"/>
        <v>3</v>
      </c>
      <c r="W439" s="17">
        <v>3000</v>
      </c>
      <c r="X439" s="17" t="s">
        <v>7065</v>
      </c>
      <c r="Y439" s="17" t="s">
        <v>569</v>
      </c>
      <c r="Z439" s="17">
        <v>20200929</v>
      </c>
      <c r="AA439" s="17" t="s">
        <v>1947</v>
      </c>
      <c r="AB439" s="17">
        <v>1</v>
      </c>
      <c r="AC439" s="17" t="str">
        <f>IFERROR(VLOOKUP(A439,[1]Cruces!AJ:AK,2,0),VLOOKUP(CONCATENATE(X439,AA439),[1]Cruces!G:H,2,0))</f>
        <v>Solicitud por BT</v>
      </c>
      <c r="AD439" s="17">
        <f t="shared" si="112"/>
        <v>29</v>
      </c>
      <c r="AE439" s="17">
        <f t="shared" si="113"/>
        <v>9</v>
      </c>
      <c r="AF439" s="17">
        <f t="shared" si="114"/>
        <v>2020</v>
      </c>
      <c r="AG439" s="17" t="str">
        <f>IFERROR(VLOOKUP(MID(A439,2,4)*1,[1]Cruces!K:L,2,0),"Verificar")</f>
        <v>Guajira</v>
      </c>
      <c r="AH439" s="17">
        <f t="shared" ca="1" si="115"/>
        <v>57</v>
      </c>
      <c r="AI439" s="17" t="str">
        <f>IFERROR(VLOOKUP(U439,[1]Cruces!$O$1:$P$6,2,0),"Sin Orden")</f>
        <v>Sin Orden</v>
      </c>
      <c r="AJ439" s="17">
        <f t="shared" si="116"/>
        <v>29</v>
      </c>
      <c r="AK439" s="17">
        <f t="shared" si="117"/>
        <v>9</v>
      </c>
      <c r="AL439" s="17">
        <f t="shared" si="118"/>
        <v>2020</v>
      </c>
      <c r="AM439" s="17">
        <f t="shared" ca="1" si="119"/>
        <v>57</v>
      </c>
      <c r="AN439" s="18" t="str">
        <f>IFERROR(VLOOKUP(R439*1,'[1]Ordenes de Servicio'!G:K,5,0),"No Cruza")</f>
        <v>No Cruza</v>
      </c>
      <c r="AO439" s="17">
        <f t="shared" ca="1" si="120"/>
        <v>57</v>
      </c>
      <c r="AP439" s="17">
        <f t="shared" si="121"/>
        <v>29</v>
      </c>
      <c r="AQ439" s="17">
        <f t="shared" si="122"/>
        <v>9</v>
      </c>
      <c r="AR439" s="17">
        <f t="shared" si="123"/>
        <v>2020</v>
      </c>
      <c r="AS439" s="17">
        <f t="shared" ca="1" si="124"/>
        <v>57</v>
      </c>
      <c r="AT439" s="17" t="str">
        <f t="shared" ca="1" si="127"/>
        <v>No</v>
      </c>
      <c r="AU439" s="17">
        <f t="shared" si="125"/>
        <v>0</v>
      </c>
      <c r="AV439" s="17" t="str">
        <f>+VLOOKUP(B439,[1]Cruces!S:T,2,0)</f>
        <v>1. Solicitud</v>
      </c>
    </row>
    <row r="440" spans="1:48" hidden="1" x14ac:dyDescent="0.25">
      <c r="A440" s="17" t="s">
        <v>1015</v>
      </c>
      <c r="B440" s="17" t="s">
        <v>68</v>
      </c>
      <c r="C440" s="17">
        <v>6587695</v>
      </c>
      <c r="D440" s="17">
        <v>0</v>
      </c>
      <c r="E440" s="17" t="s">
        <v>55</v>
      </c>
      <c r="F440" s="17" t="s">
        <v>107</v>
      </c>
      <c r="G440" s="17" t="s">
        <v>1016</v>
      </c>
      <c r="H440" s="17">
        <v>3367512</v>
      </c>
      <c r="I440" s="17" t="s">
        <v>116</v>
      </c>
      <c r="J440" s="17" t="s">
        <v>59</v>
      </c>
      <c r="K440" s="17" t="s">
        <v>97</v>
      </c>
      <c r="L440" s="17" t="s">
        <v>117</v>
      </c>
      <c r="M440" s="17" t="s">
        <v>118</v>
      </c>
      <c r="N440" s="17" t="s">
        <v>75</v>
      </c>
      <c r="O440" s="17">
        <v>20200316</v>
      </c>
      <c r="P440" s="17">
        <v>20200827</v>
      </c>
      <c r="Q440" s="17">
        <v>1110</v>
      </c>
      <c r="R440" s="17">
        <v>28250661</v>
      </c>
      <c r="S440" s="17" t="s">
        <v>76</v>
      </c>
      <c r="T440" s="17" t="s">
        <v>63</v>
      </c>
      <c r="U440" s="17" t="s">
        <v>91</v>
      </c>
      <c r="V440" s="17">
        <f t="shared" si="126"/>
        <v>75</v>
      </c>
      <c r="W440" s="17">
        <v>75000</v>
      </c>
      <c r="X440" s="17" t="s">
        <v>89</v>
      </c>
      <c r="Y440" s="17" t="s">
        <v>150</v>
      </c>
      <c r="Z440" s="17">
        <v>20201024</v>
      </c>
      <c r="AA440" s="17" t="s">
        <v>78</v>
      </c>
      <c r="AB440" s="17">
        <v>1</v>
      </c>
      <c r="AC440" s="17" t="str">
        <f>IFERROR(VLOOKUP(A440,[1]Cruces!AJ:AK,2,0),VLOOKUP(CONCATENATE(X440,AA440),[1]Cruces!G:H,2,0))</f>
        <v>Solicitud de Obra</v>
      </c>
      <c r="AD440" s="17">
        <f t="shared" si="112"/>
        <v>16</v>
      </c>
      <c r="AE440" s="17">
        <f t="shared" si="113"/>
        <v>3</v>
      </c>
      <c r="AF440" s="17">
        <f t="shared" si="114"/>
        <v>2020</v>
      </c>
      <c r="AG440" s="17" t="str">
        <f>IFERROR(VLOOKUP(MID(A440,2,4)*1,[1]Cruces!K:L,2,0),"Verificar")</f>
        <v>Atlántico Norte</v>
      </c>
      <c r="AH440" s="17">
        <f t="shared" ca="1" si="115"/>
        <v>254</v>
      </c>
      <c r="AI440" s="17" t="str">
        <f>IFERROR(VLOOKUP(U440,[1]Cruces!$O$1:$P$6,2,0),"Sin Orden")</f>
        <v>Resuelta</v>
      </c>
      <c r="AJ440" s="17">
        <f t="shared" si="116"/>
        <v>24</v>
      </c>
      <c r="AK440" s="17">
        <f t="shared" si="117"/>
        <v>10</v>
      </c>
      <c r="AL440" s="17">
        <f t="shared" si="118"/>
        <v>2020</v>
      </c>
      <c r="AM440" s="17">
        <f t="shared" ca="1" si="119"/>
        <v>32</v>
      </c>
      <c r="AN440" s="18">
        <f>IFERROR(VLOOKUP(R440*1,'[1]Ordenes de Servicio'!G:K,5,0),"No Cruza")</f>
        <v>44128</v>
      </c>
      <c r="AO440" s="17">
        <f t="shared" ca="1" si="120"/>
        <v>222</v>
      </c>
      <c r="AP440" s="17">
        <f t="shared" si="121"/>
        <v>27</v>
      </c>
      <c r="AQ440" s="17">
        <f t="shared" si="122"/>
        <v>8</v>
      </c>
      <c r="AR440" s="17">
        <f t="shared" si="123"/>
        <v>2020</v>
      </c>
      <c r="AS440" s="17">
        <f t="shared" ca="1" si="124"/>
        <v>90</v>
      </c>
      <c r="AT440" s="17" t="str">
        <f t="shared" ca="1" si="127"/>
        <v>No</v>
      </c>
      <c r="AU440" s="17">
        <f t="shared" si="125"/>
        <v>58</v>
      </c>
      <c r="AV440" s="17" t="str">
        <f>+VLOOKUP(B440,[1]Cruces!S:T,2,0)</f>
        <v>5. Consultoría / Adjudicación</v>
      </c>
    </row>
    <row r="441" spans="1:48" hidden="1" x14ac:dyDescent="0.25">
      <c r="A441" s="17" t="s">
        <v>7553</v>
      </c>
      <c r="B441" s="17" t="s">
        <v>569</v>
      </c>
      <c r="C441" s="17">
        <v>4061320</v>
      </c>
      <c r="D441" s="17">
        <v>36136260</v>
      </c>
      <c r="E441" s="17" t="s">
        <v>93</v>
      </c>
      <c r="F441" s="17" t="s">
        <v>7098</v>
      </c>
      <c r="G441" s="17" t="s">
        <v>7554</v>
      </c>
      <c r="H441" s="17">
        <v>3214314148</v>
      </c>
      <c r="I441" s="17" t="s">
        <v>71</v>
      </c>
      <c r="J441" s="17" t="s">
        <v>7555</v>
      </c>
      <c r="K441" s="17" t="s">
        <v>7556</v>
      </c>
      <c r="L441" s="17" t="s">
        <v>7371</v>
      </c>
      <c r="M441" s="17" t="s">
        <v>7372</v>
      </c>
      <c r="N441" s="17" t="s">
        <v>572</v>
      </c>
      <c r="O441" s="17">
        <v>20201027</v>
      </c>
      <c r="P441" s="17">
        <v>20201109</v>
      </c>
      <c r="Q441" s="17">
        <v>7551</v>
      </c>
      <c r="R441" s="17">
        <v>0</v>
      </c>
      <c r="S441" s="17"/>
      <c r="T441" s="17" t="s">
        <v>63</v>
      </c>
      <c r="U441" s="17"/>
      <c r="V441" s="17">
        <f t="shared" si="126"/>
        <v>3</v>
      </c>
      <c r="W441" s="17">
        <v>3000</v>
      </c>
      <c r="X441" s="17" t="s">
        <v>89</v>
      </c>
      <c r="Y441" s="17" t="s">
        <v>569</v>
      </c>
      <c r="Z441" s="17">
        <v>20201109</v>
      </c>
      <c r="AA441" s="17" t="s">
        <v>1947</v>
      </c>
      <c r="AB441" s="17">
        <v>1</v>
      </c>
      <c r="AC441" s="17" t="str">
        <f>IFERROR(VLOOKUP(A441,[1]Cruces!AJ:AK,2,0),VLOOKUP(CONCATENATE(X441,AA441),[1]Cruces!G:H,2,0))</f>
        <v>Solicitud por BT</v>
      </c>
      <c r="AD441" s="17">
        <f t="shared" si="112"/>
        <v>27</v>
      </c>
      <c r="AE441" s="17">
        <f t="shared" si="113"/>
        <v>10</v>
      </c>
      <c r="AF441" s="17">
        <f t="shared" si="114"/>
        <v>2020</v>
      </c>
      <c r="AG441" s="17" t="str">
        <f>IFERROR(VLOOKUP(MID(A441,2,4)*1,[1]Cruces!K:L,2,0),"Verificar")</f>
        <v>Atlántico Norte</v>
      </c>
      <c r="AH441" s="17">
        <f t="shared" ca="1" si="115"/>
        <v>29</v>
      </c>
      <c r="AI441" s="17" t="str">
        <f>IFERROR(VLOOKUP(U441,[1]Cruces!$O$1:$P$6,2,0),"Sin Orden")</f>
        <v>Sin Orden</v>
      </c>
      <c r="AJ441" s="17">
        <f t="shared" si="116"/>
        <v>9</v>
      </c>
      <c r="AK441" s="17">
        <f t="shared" si="117"/>
        <v>11</v>
      </c>
      <c r="AL441" s="17">
        <f t="shared" si="118"/>
        <v>2020</v>
      </c>
      <c r="AM441" s="17">
        <f t="shared" ca="1" si="119"/>
        <v>16</v>
      </c>
      <c r="AN441" s="18" t="str">
        <f>IFERROR(VLOOKUP(R441*1,'[1]Ordenes de Servicio'!G:K,5,0),"No Cruza")</f>
        <v>No Cruza</v>
      </c>
      <c r="AO441" s="17">
        <f t="shared" ca="1" si="120"/>
        <v>16</v>
      </c>
      <c r="AP441" s="17">
        <f t="shared" si="121"/>
        <v>9</v>
      </c>
      <c r="AQ441" s="17">
        <f t="shared" si="122"/>
        <v>11</v>
      </c>
      <c r="AR441" s="17">
        <f t="shared" si="123"/>
        <v>2020</v>
      </c>
      <c r="AS441" s="17">
        <f t="shared" ca="1" si="124"/>
        <v>16</v>
      </c>
      <c r="AT441" s="17" t="str">
        <f t="shared" ca="1" si="127"/>
        <v>No</v>
      </c>
      <c r="AU441" s="17">
        <f t="shared" si="125"/>
        <v>0</v>
      </c>
      <c r="AV441" s="17" t="str">
        <f>+VLOOKUP(B441,[1]Cruces!S:T,2,0)</f>
        <v>1. Solicitud</v>
      </c>
    </row>
    <row r="442" spans="1:48" hidden="1" x14ac:dyDescent="0.25">
      <c r="A442" s="17" t="s">
        <v>1017</v>
      </c>
      <c r="B442" s="17" t="s">
        <v>68</v>
      </c>
      <c r="C442" s="17">
        <v>0</v>
      </c>
      <c r="D442" s="17">
        <v>0</v>
      </c>
      <c r="E442" s="17" t="s">
        <v>55</v>
      </c>
      <c r="F442" s="17" t="s">
        <v>120</v>
      </c>
      <c r="G442" s="17" t="s">
        <v>1018</v>
      </c>
      <c r="H442" s="17">
        <v>0</v>
      </c>
      <c r="I442" s="17" t="s">
        <v>71</v>
      </c>
      <c r="J442" s="17" t="s">
        <v>59</v>
      </c>
      <c r="K442" s="17" t="s">
        <v>1019</v>
      </c>
      <c r="L442" s="17" t="s">
        <v>122</v>
      </c>
      <c r="M442" s="17" t="s">
        <v>123</v>
      </c>
      <c r="N442" s="17" t="s">
        <v>75</v>
      </c>
      <c r="O442" s="17">
        <v>20170920</v>
      </c>
      <c r="P442" s="17">
        <v>20171003</v>
      </c>
      <c r="Q442" s="17">
        <v>1180</v>
      </c>
      <c r="R442" s="17">
        <v>24608041</v>
      </c>
      <c r="S442" s="17" t="s">
        <v>76</v>
      </c>
      <c r="T442" s="17" t="s">
        <v>63</v>
      </c>
      <c r="U442" s="17" t="s">
        <v>91</v>
      </c>
      <c r="V442" s="17">
        <f t="shared" si="126"/>
        <v>37.5</v>
      </c>
      <c r="W442" s="17">
        <v>37500</v>
      </c>
      <c r="X442" s="17" t="s">
        <v>64</v>
      </c>
      <c r="Y442" s="17" t="s">
        <v>136</v>
      </c>
      <c r="Z442" s="17">
        <v>20171023</v>
      </c>
      <c r="AA442" s="17" t="s">
        <v>78</v>
      </c>
      <c r="AB442" s="17">
        <v>1</v>
      </c>
      <c r="AC442" s="17" t="str">
        <f>IFERROR(VLOOKUP(A442,[1]Cruces!AJ:AK,2,0),VLOOKUP(CONCATENATE(X442,AA442),[1]Cruces!G:H,2,0))</f>
        <v>Solicitud de Obra</v>
      </c>
      <c r="AD442" s="17">
        <f t="shared" si="112"/>
        <v>20</v>
      </c>
      <c r="AE442" s="17">
        <f t="shared" si="113"/>
        <v>9</v>
      </c>
      <c r="AF442" s="17">
        <f t="shared" si="114"/>
        <v>2017</v>
      </c>
      <c r="AG442" s="17" t="str">
        <f>IFERROR(VLOOKUP(MID(A442,2,4)*1,[1]Cruces!K:L,2,0),"Verificar")</f>
        <v>Atlántico Norte</v>
      </c>
      <c r="AH442" s="17">
        <f t="shared" ca="1" si="115"/>
        <v>1162</v>
      </c>
      <c r="AI442" s="17" t="str">
        <f>IFERROR(VLOOKUP(U442,[1]Cruces!$O$1:$P$6,2,0),"Sin Orden")</f>
        <v>Resuelta</v>
      </c>
      <c r="AJ442" s="17">
        <f t="shared" si="116"/>
        <v>23</v>
      </c>
      <c r="AK442" s="17">
        <f t="shared" si="117"/>
        <v>10</v>
      </c>
      <c r="AL442" s="17">
        <f t="shared" si="118"/>
        <v>2017</v>
      </c>
      <c r="AM442" s="17">
        <f t="shared" ca="1" si="119"/>
        <v>1129</v>
      </c>
      <c r="AN442" s="18">
        <f>IFERROR(VLOOKUP(R442*1,'[1]Ordenes de Servicio'!G:K,5,0),"No Cruza")</f>
        <v>43103</v>
      </c>
      <c r="AO442" s="17">
        <f t="shared" ca="1" si="120"/>
        <v>33</v>
      </c>
      <c r="AP442" s="17">
        <f t="shared" si="121"/>
        <v>3</v>
      </c>
      <c r="AQ442" s="17">
        <f t="shared" si="122"/>
        <v>10</v>
      </c>
      <c r="AR442" s="17">
        <f t="shared" si="123"/>
        <v>2017</v>
      </c>
      <c r="AS442" s="17">
        <f t="shared" ca="1" si="124"/>
        <v>1149</v>
      </c>
      <c r="AT442" s="17" t="str">
        <f t="shared" ca="1" si="127"/>
        <v>Si</v>
      </c>
      <c r="AU442" s="17">
        <f t="shared" si="125"/>
        <v>20</v>
      </c>
      <c r="AV442" s="17" t="str">
        <f>+VLOOKUP(B442,[1]Cruces!S:T,2,0)</f>
        <v>5. Consultoría / Adjudicación</v>
      </c>
    </row>
    <row r="443" spans="1:48" x14ac:dyDescent="0.25">
      <c r="A443" s="17" t="s">
        <v>1020</v>
      </c>
      <c r="B443" s="17" t="s">
        <v>80</v>
      </c>
      <c r="C443" s="17">
        <v>0</v>
      </c>
      <c r="D443" s="17">
        <v>0</v>
      </c>
      <c r="E443" s="17" t="s">
        <v>55</v>
      </c>
      <c r="F443" s="17" t="s">
        <v>81</v>
      </c>
      <c r="G443" s="17" t="s">
        <v>1021</v>
      </c>
      <c r="H443" s="17">
        <v>0</v>
      </c>
      <c r="I443" s="17" t="s">
        <v>71</v>
      </c>
      <c r="J443" s="17" t="s">
        <v>59</v>
      </c>
      <c r="K443" s="17" t="s">
        <v>1022</v>
      </c>
      <c r="L443" s="17" t="s">
        <v>85</v>
      </c>
      <c r="M443" s="17" t="s">
        <v>86</v>
      </c>
      <c r="N443" s="17" t="s">
        <v>87</v>
      </c>
      <c r="O443" s="17">
        <v>20180411</v>
      </c>
      <c r="P443" s="17">
        <v>20181126</v>
      </c>
      <c r="Q443" s="17">
        <v>3410</v>
      </c>
      <c r="R443" s="17">
        <v>25039607</v>
      </c>
      <c r="S443" s="17" t="s">
        <v>100</v>
      </c>
      <c r="T443" s="17" t="s">
        <v>63</v>
      </c>
      <c r="U443" s="17" t="s">
        <v>91</v>
      </c>
      <c r="V443" s="17">
        <f t="shared" si="126"/>
        <v>75</v>
      </c>
      <c r="W443" s="17">
        <v>75000</v>
      </c>
      <c r="X443" s="17" t="s">
        <v>64</v>
      </c>
      <c r="Y443" s="17" t="s">
        <v>90</v>
      </c>
      <c r="Z443" s="17">
        <v>20181126</v>
      </c>
      <c r="AA443" s="17" t="s">
        <v>137</v>
      </c>
      <c r="AB443" s="17">
        <v>1</v>
      </c>
      <c r="AC443" s="17" t="str">
        <f>IFERROR(VLOOKUP(A443,[1]Cruces!AJ:AK,2,0),VLOOKUP(CONCATENATE(X443,AA443),[1]Cruces!G:H,2,0))</f>
        <v>Solicitud de Obra</v>
      </c>
      <c r="AD443" s="17">
        <f t="shared" si="112"/>
        <v>11</v>
      </c>
      <c r="AE443" s="17">
        <f t="shared" si="113"/>
        <v>4</v>
      </c>
      <c r="AF443" s="17">
        <f t="shared" si="114"/>
        <v>2018</v>
      </c>
      <c r="AG443" s="17" t="str">
        <f>IFERROR(VLOOKUP(MID(A443,2,4)*1,[1]Cruces!K:L,2,0),"Verificar")</f>
        <v>Magdalena</v>
      </c>
      <c r="AH443" s="17">
        <f t="shared" ca="1" si="115"/>
        <v>959</v>
      </c>
      <c r="AI443" s="17" t="str">
        <f>IFERROR(VLOOKUP(U443,[1]Cruces!$O$1:$P$6,2,0),"Sin Orden")</f>
        <v>Resuelta</v>
      </c>
      <c r="AJ443" s="17">
        <f t="shared" si="116"/>
        <v>26</v>
      </c>
      <c r="AK443" s="17">
        <f t="shared" si="117"/>
        <v>11</v>
      </c>
      <c r="AL443" s="17">
        <f t="shared" si="118"/>
        <v>2018</v>
      </c>
      <c r="AM443" s="17">
        <f t="shared" ca="1" si="119"/>
        <v>730</v>
      </c>
      <c r="AN443" s="18" t="str">
        <f>IFERROR(VLOOKUP(R443*1,'[1]Ordenes de Servicio'!G:K,5,0),"No Cruza")</f>
        <v>No Cruza</v>
      </c>
      <c r="AO443" s="17">
        <f t="shared" ca="1" si="120"/>
        <v>229</v>
      </c>
      <c r="AP443" s="17">
        <f t="shared" si="121"/>
        <v>26</v>
      </c>
      <c r="AQ443" s="17">
        <f t="shared" si="122"/>
        <v>11</v>
      </c>
      <c r="AR443" s="17">
        <f t="shared" si="123"/>
        <v>2018</v>
      </c>
      <c r="AS443" s="17">
        <f t="shared" ca="1" si="124"/>
        <v>730</v>
      </c>
      <c r="AT443" s="17" t="str">
        <f t="shared" ca="1" si="127"/>
        <v>Si</v>
      </c>
      <c r="AU443" s="17">
        <f t="shared" si="125"/>
        <v>0</v>
      </c>
      <c r="AV443" s="17" t="str">
        <f>+VLOOKUP(B443,[1]Cruces!S:T,2,0)</f>
        <v>8. Puesta en Servicio</v>
      </c>
    </row>
    <row r="444" spans="1:48" hidden="1" x14ac:dyDescent="0.25">
      <c r="A444" s="17" t="s">
        <v>7557</v>
      </c>
      <c r="B444" s="17" t="s">
        <v>6595</v>
      </c>
      <c r="C444" s="17">
        <v>0</v>
      </c>
      <c r="D444" s="17">
        <v>0</v>
      </c>
      <c r="E444" s="17" t="s">
        <v>55</v>
      </c>
      <c r="F444" s="17" t="s">
        <v>5366</v>
      </c>
      <c r="G444" s="17" t="s">
        <v>7558</v>
      </c>
      <c r="H444" s="17">
        <v>3015270519</v>
      </c>
      <c r="I444" s="17" t="s">
        <v>71</v>
      </c>
      <c r="J444" s="17" t="s">
        <v>59</v>
      </c>
      <c r="K444" s="17" t="s">
        <v>7559</v>
      </c>
      <c r="L444" s="17" t="s">
        <v>5368</v>
      </c>
      <c r="M444" s="17" t="s">
        <v>5369</v>
      </c>
      <c r="N444" s="17" t="s">
        <v>6600</v>
      </c>
      <c r="O444" s="17">
        <v>20201106</v>
      </c>
      <c r="P444" s="17">
        <v>20201111</v>
      </c>
      <c r="Q444" s="17">
        <v>1170</v>
      </c>
      <c r="R444" s="17">
        <v>28290325</v>
      </c>
      <c r="S444" s="17" t="s">
        <v>6601</v>
      </c>
      <c r="T444" s="17" t="s">
        <v>63</v>
      </c>
      <c r="U444" s="17" t="s">
        <v>77</v>
      </c>
      <c r="V444" s="17">
        <f t="shared" si="126"/>
        <v>3</v>
      </c>
      <c r="W444" s="17">
        <v>3000</v>
      </c>
      <c r="X444" s="17" t="s">
        <v>7065</v>
      </c>
      <c r="Y444" s="17" t="s">
        <v>6595</v>
      </c>
      <c r="Z444" s="17">
        <v>20201111</v>
      </c>
      <c r="AA444" s="17" t="s">
        <v>1947</v>
      </c>
      <c r="AB444" s="17">
        <v>1</v>
      </c>
      <c r="AC444" s="17" t="str">
        <f>IFERROR(VLOOKUP(A444,[1]Cruces!AJ:AK,2,0),VLOOKUP(CONCATENATE(X444,AA444),[1]Cruces!G:H,2,0))</f>
        <v>Solicitud por BT</v>
      </c>
      <c r="AD444" s="17">
        <f t="shared" si="112"/>
        <v>6</v>
      </c>
      <c r="AE444" s="17">
        <f t="shared" si="113"/>
        <v>11</v>
      </c>
      <c r="AF444" s="17">
        <f t="shared" si="114"/>
        <v>2020</v>
      </c>
      <c r="AG444" s="17" t="str">
        <f>IFERROR(VLOOKUP(MID(A444,2,4)*1,[1]Cruces!K:L,2,0),"Verificar")</f>
        <v>Atlántico Norte</v>
      </c>
      <c r="AH444" s="17">
        <f t="shared" ca="1" si="115"/>
        <v>19</v>
      </c>
      <c r="AI444" s="17" t="str">
        <f>IFERROR(VLOOKUP(U444,[1]Cruces!$O$1:$P$6,2,0),"Sin Orden")</f>
        <v>Pendiente</v>
      </c>
      <c r="AJ444" s="17">
        <f t="shared" si="116"/>
        <v>11</v>
      </c>
      <c r="AK444" s="17">
        <f t="shared" si="117"/>
        <v>11</v>
      </c>
      <c r="AL444" s="17">
        <f t="shared" si="118"/>
        <v>2020</v>
      </c>
      <c r="AM444" s="17">
        <f t="shared" ca="1" si="119"/>
        <v>14</v>
      </c>
      <c r="AN444" s="18" t="str">
        <f>IFERROR(VLOOKUP(R444*1,'[1]Ordenes de Servicio'!G:K,5,0),"No Cruza")</f>
        <v>No Cruza</v>
      </c>
      <c r="AO444" s="17">
        <f t="shared" ca="1" si="120"/>
        <v>14</v>
      </c>
      <c r="AP444" s="17">
        <f t="shared" si="121"/>
        <v>11</v>
      </c>
      <c r="AQ444" s="17">
        <f t="shared" si="122"/>
        <v>11</v>
      </c>
      <c r="AR444" s="17">
        <f t="shared" si="123"/>
        <v>2020</v>
      </c>
      <c r="AS444" s="17">
        <f t="shared" ca="1" si="124"/>
        <v>14</v>
      </c>
      <c r="AT444" s="17" t="str">
        <f t="shared" ca="1" si="127"/>
        <v>No</v>
      </c>
      <c r="AU444" s="17">
        <f t="shared" si="125"/>
        <v>0</v>
      </c>
      <c r="AV444" s="17" t="str">
        <f>+VLOOKUP(B444,[1]Cruces!S:T,2,0)</f>
        <v>7. Ejecución en Campo OS BT</v>
      </c>
    </row>
    <row r="445" spans="1:48" hidden="1" x14ac:dyDescent="0.25">
      <c r="A445" s="17" t="s">
        <v>7560</v>
      </c>
      <c r="B445" s="17" t="s">
        <v>569</v>
      </c>
      <c r="C445" s="17">
        <v>0</v>
      </c>
      <c r="D445" s="17">
        <v>0</v>
      </c>
      <c r="E445" s="17" t="s">
        <v>55</v>
      </c>
      <c r="F445" s="17" t="s">
        <v>7098</v>
      </c>
      <c r="G445" s="17" t="s">
        <v>7561</v>
      </c>
      <c r="H445" s="17">
        <v>0</v>
      </c>
      <c r="I445" s="17" t="s">
        <v>58</v>
      </c>
      <c r="J445" s="17" t="s">
        <v>59</v>
      </c>
      <c r="K445" s="17" t="s">
        <v>97</v>
      </c>
      <c r="L445" s="17" t="s">
        <v>7101</v>
      </c>
      <c r="M445" s="17" t="s">
        <v>7102</v>
      </c>
      <c r="N445" s="17" t="s">
        <v>572</v>
      </c>
      <c r="O445" s="17">
        <v>20201023</v>
      </c>
      <c r="P445" s="17">
        <v>20201023</v>
      </c>
      <c r="Q445" s="17">
        <v>9330</v>
      </c>
      <c r="R445" s="17">
        <v>0</v>
      </c>
      <c r="S445" s="17"/>
      <c r="T445" s="17" t="s">
        <v>63</v>
      </c>
      <c r="U445" s="17"/>
      <c r="V445" s="17">
        <f t="shared" si="126"/>
        <v>3</v>
      </c>
      <c r="W445" s="17">
        <v>3000</v>
      </c>
      <c r="X445" s="17" t="s">
        <v>7065</v>
      </c>
      <c r="Y445" s="17" t="s">
        <v>569</v>
      </c>
      <c r="Z445" s="17">
        <v>20201023</v>
      </c>
      <c r="AA445" s="17" t="s">
        <v>1947</v>
      </c>
      <c r="AB445" s="17">
        <v>1</v>
      </c>
      <c r="AC445" s="17" t="str">
        <f>IFERROR(VLOOKUP(A445,[1]Cruces!AJ:AK,2,0),VLOOKUP(CONCATENATE(X445,AA445),[1]Cruces!G:H,2,0))</f>
        <v>Solicitud por BT</v>
      </c>
      <c r="AD445" s="17">
        <f t="shared" si="112"/>
        <v>23</v>
      </c>
      <c r="AE445" s="17">
        <f t="shared" si="113"/>
        <v>10</v>
      </c>
      <c r="AF445" s="17">
        <f t="shared" si="114"/>
        <v>2020</v>
      </c>
      <c r="AG445" s="17" t="str">
        <f>IFERROR(VLOOKUP(MID(A445,2,4)*1,[1]Cruces!K:L,2,0),"Verificar")</f>
        <v>Guajira</v>
      </c>
      <c r="AH445" s="17">
        <f t="shared" ca="1" si="115"/>
        <v>33</v>
      </c>
      <c r="AI445" s="17" t="str">
        <f>IFERROR(VLOOKUP(U445,[1]Cruces!$O$1:$P$6,2,0),"Sin Orden")</f>
        <v>Sin Orden</v>
      </c>
      <c r="AJ445" s="17">
        <f t="shared" si="116"/>
        <v>23</v>
      </c>
      <c r="AK445" s="17">
        <f t="shared" si="117"/>
        <v>10</v>
      </c>
      <c r="AL445" s="17">
        <f t="shared" si="118"/>
        <v>2020</v>
      </c>
      <c r="AM445" s="17">
        <f t="shared" ca="1" si="119"/>
        <v>33</v>
      </c>
      <c r="AN445" s="18" t="str">
        <f>IFERROR(VLOOKUP(R445*1,'[1]Ordenes de Servicio'!G:K,5,0),"No Cruza")</f>
        <v>No Cruza</v>
      </c>
      <c r="AO445" s="17">
        <f t="shared" ca="1" si="120"/>
        <v>33</v>
      </c>
      <c r="AP445" s="17">
        <f t="shared" si="121"/>
        <v>23</v>
      </c>
      <c r="AQ445" s="17">
        <f t="shared" si="122"/>
        <v>10</v>
      </c>
      <c r="AR445" s="17">
        <f t="shared" si="123"/>
        <v>2020</v>
      </c>
      <c r="AS445" s="17">
        <f t="shared" ca="1" si="124"/>
        <v>33</v>
      </c>
      <c r="AT445" s="17" t="str">
        <f t="shared" ca="1" si="127"/>
        <v>No</v>
      </c>
      <c r="AU445" s="17">
        <f t="shared" si="125"/>
        <v>0</v>
      </c>
      <c r="AV445" s="17" t="str">
        <f>+VLOOKUP(B445,[1]Cruces!S:T,2,0)</f>
        <v>1. Solicitud</v>
      </c>
    </row>
    <row r="446" spans="1:48" hidden="1" x14ac:dyDescent="0.25">
      <c r="A446" s="17" t="s">
        <v>1023</v>
      </c>
      <c r="B446" s="17" t="s">
        <v>68</v>
      </c>
      <c r="C446" s="17">
        <v>0</v>
      </c>
      <c r="D446" s="17">
        <v>0</v>
      </c>
      <c r="E446" s="17" t="s">
        <v>55</v>
      </c>
      <c r="F446" s="17" t="s">
        <v>69</v>
      </c>
      <c r="G446" s="17" t="s">
        <v>1024</v>
      </c>
      <c r="H446" s="17">
        <v>3114074303</v>
      </c>
      <c r="I446" s="17" t="s">
        <v>71</v>
      </c>
      <c r="J446" s="17" t="s">
        <v>59</v>
      </c>
      <c r="K446" s="17" t="s">
        <v>97</v>
      </c>
      <c r="L446" s="17" t="s">
        <v>141</v>
      </c>
      <c r="M446" s="17" t="s">
        <v>142</v>
      </c>
      <c r="N446" s="17" t="s">
        <v>75</v>
      </c>
      <c r="O446" s="17">
        <v>20200729</v>
      </c>
      <c r="P446" s="17">
        <v>20200916</v>
      </c>
      <c r="Q446" s="17">
        <v>3160</v>
      </c>
      <c r="R446" s="17">
        <v>28138376</v>
      </c>
      <c r="S446" s="17" t="s">
        <v>76</v>
      </c>
      <c r="T446" s="17" t="s">
        <v>63</v>
      </c>
      <c r="U446" s="17" t="s">
        <v>77</v>
      </c>
      <c r="V446" s="17">
        <f t="shared" si="126"/>
        <v>25</v>
      </c>
      <c r="W446" s="17">
        <v>25000</v>
      </c>
      <c r="X446" s="17" t="s">
        <v>64</v>
      </c>
      <c r="Y446" s="17" t="s">
        <v>68</v>
      </c>
      <c r="Z446" s="17">
        <v>20200916</v>
      </c>
      <c r="AA446" s="17" t="s">
        <v>78</v>
      </c>
      <c r="AB446" s="17">
        <v>1</v>
      </c>
      <c r="AC446" s="17" t="str">
        <f>IFERROR(VLOOKUP(A446,[1]Cruces!AJ:AK,2,0),VLOOKUP(CONCATENATE(X446,AA446),[1]Cruces!G:H,2,0))</f>
        <v>Solicitud de Obra</v>
      </c>
      <c r="AD446" s="17">
        <f t="shared" si="112"/>
        <v>29</v>
      </c>
      <c r="AE446" s="17">
        <f t="shared" si="113"/>
        <v>7</v>
      </c>
      <c r="AF446" s="17">
        <f t="shared" si="114"/>
        <v>2020</v>
      </c>
      <c r="AG446" s="17" t="str">
        <f>IFERROR(VLOOKUP(MID(A446,2,4)*1,[1]Cruces!K:L,2,0),"Verificar")</f>
        <v>Verificar</v>
      </c>
      <c r="AH446" s="17">
        <f t="shared" ca="1" si="115"/>
        <v>119</v>
      </c>
      <c r="AI446" s="17" t="str">
        <f>IFERROR(VLOOKUP(U446,[1]Cruces!$O$1:$P$6,2,0),"Sin Orden")</f>
        <v>Pendiente</v>
      </c>
      <c r="AJ446" s="17">
        <f t="shared" si="116"/>
        <v>16</v>
      </c>
      <c r="AK446" s="17">
        <f t="shared" si="117"/>
        <v>9</v>
      </c>
      <c r="AL446" s="17">
        <f t="shared" si="118"/>
        <v>2020</v>
      </c>
      <c r="AM446" s="17">
        <f t="shared" ca="1" si="119"/>
        <v>70</v>
      </c>
      <c r="AN446" s="18">
        <f>IFERROR(VLOOKUP(R446*1,'[1]Ordenes de Servicio'!G:K,5,0),"No Cruza")</f>
        <v>44090</v>
      </c>
      <c r="AO446" s="17">
        <f t="shared" ca="1" si="120"/>
        <v>70</v>
      </c>
      <c r="AP446" s="17">
        <f t="shared" si="121"/>
        <v>16</v>
      </c>
      <c r="AQ446" s="17">
        <f t="shared" si="122"/>
        <v>9</v>
      </c>
      <c r="AR446" s="17">
        <f t="shared" si="123"/>
        <v>2020</v>
      </c>
      <c r="AS446" s="17">
        <f t="shared" ca="1" si="124"/>
        <v>70</v>
      </c>
      <c r="AT446" s="17" t="str">
        <f t="shared" ca="1" si="127"/>
        <v>No</v>
      </c>
      <c r="AU446" s="17">
        <f t="shared" si="125"/>
        <v>0</v>
      </c>
      <c r="AV446" s="17" t="str">
        <f>+VLOOKUP(B446,[1]Cruces!S:T,2,0)</f>
        <v>5. Consultoría / Adjudicación</v>
      </c>
    </row>
    <row r="447" spans="1:48" hidden="1" x14ac:dyDescent="0.25">
      <c r="A447" s="17" t="s">
        <v>1025</v>
      </c>
      <c r="B447" s="17" t="s">
        <v>68</v>
      </c>
      <c r="C447" s="17">
        <v>0</v>
      </c>
      <c r="D447" s="17">
        <v>0</v>
      </c>
      <c r="E447" s="17" t="s">
        <v>55</v>
      </c>
      <c r="F447" s="17" t="s">
        <v>107</v>
      </c>
      <c r="G447" s="17" t="s">
        <v>1026</v>
      </c>
      <c r="H447" s="17">
        <v>0</v>
      </c>
      <c r="I447" s="17" t="s">
        <v>357</v>
      </c>
      <c r="J447" s="17" t="s">
        <v>59</v>
      </c>
      <c r="K447" s="17" t="s">
        <v>97</v>
      </c>
      <c r="L447" s="17" t="s">
        <v>325</v>
      </c>
      <c r="M447" s="17" t="s">
        <v>326</v>
      </c>
      <c r="N447" s="17" t="s">
        <v>75</v>
      </c>
      <c r="O447" s="17">
        <v>20161031</v>
      </c>
      <c r="P447" s="17">
        <v>20161124</v>
      </c>
      <c r="Q447" s="17">
        <v>1110</v>
      </c>
      <c r="R447" s="17">
        <v>23284634</v>
      </c>
      <c r="S447" s="17" t="s">
        <v>100</v>
      </c>
      <c r="T447" s="17" t="s">
        <v>63</v>
      </c>
      <c r="U447" s="17" t="s">
        <v>91</v>
      </c>
      <c r="V447" s="17">
        <f t="shared" si="126"/>
        <v>15</v>
      </c>
      <c r="W447" s="17">
        <v>15000</v>
      </c>
      <c r="X447" s="17" t="s">
        <v>64</v>
      </c>
      <c r="Y447" s="17" t="s">
        <v>136</v>
      </c>
      <c r="Z447" s="17">
        <v>20161129</v>
      </c>
      <c r="AA447" s="17" t="s">
        <v>78</v>
      </c>
      <c r="AB447" s="17">
        <v>1</v>
      </c>
      <c r="AC447" s="17" t="str">
        <f>IFERROR(VLOOKUP(A447,[1]Cruces!AJ:AK,2,0),VLOOKUP(CONCATENATE(X447,AA447),[1]Cruces!G:H,2,0))</f>
        <v>Solicitud de Obra</v>
      </c>
      <c r="AD447" s="17">
        <f t="shared" si="112"/>
        <v>31</v>
      </c>
      <c r="AE447" s="17">
        <f t="shared" si="113"/>
        <v>10</v>
      </c>
      <c r="AF447" s="17">
        <f t="shared" si="114"/>
        <v>2016</v>
      </c>
      <c r="AG447" s="17" t="str">
        <f>IFERROR(VLOOKUP(MID(A447,2,4)*1,[1]Cruces!K:L,2,0),"Verificar")</f>
        <v>Atlántico Norte</v>
      </c>
      <c r="AH447" s="17">
        <f t="shared" ca="1" si="115"/>
        <v>1486</v>
      </c>
      <c r="AI447" s="17" t="str">
        <f>IFERROR(VLOOKUP(U447,[1]Cruces!$O$1:$P$6,2,0),"Sin Orden")</f>
        <v>Resuelta</v>
      </c>
      <c r="AJ447" s="17">
        <f t="shared" si="116"/>
        <v>29</v>
      </c>
      <c r="AK447" s="17">
        <f t="shared" si="117"/>
        <v>11</v>
      </c>
      <c r="AL447" s="17">
        <f t="shared" si="118"/>
        <v>2016</v>
      </c>
      <c r="AM447" s="17">
        <f t="shared" ca="1" si="119"/>
        <v>1457</v>
      </c>
      <c r="AN447" s="18" t="str">
        <f>IFERROR(VLOOKUP(R447*1,'[1]Ordenes de Servicio'!G:K,5,0),"No Cruza")</f>
        <v>No Cruza</v>
      </c>
      <c r="AO447" s="17">
        <f t="shared" ca="1" si="120"/>
        <v>29</v>
      </c>
      <c r="AP447" s="17">
        <f t="shared" si="121"/>
        <v>24</v>
      </c>
      <c r="AQ447" s="17">
        <f t="shared" si="122"/>
        <v>11</v>
      </c>
      <c r="AR447" s="17">
        <f t="shared" si="123"/>
        <v>2016</v>
      </c>
      <c r="AS447" s="17">
        <f t="shared" ca="1" si="124"/>
        <v>1462</v>
      </c>
      <c r="AT447" s="17" t="str">
        <f t="shared" ca="1" si="127"/>
        <v>Si</v>
      </c>
      <c r="AU447" s="17">
        <f t="shared" si="125"/>
        <v>5</v>
      </c>
      <c r="AV447" s="17" t="str">
        <f>+VLOOKUP(B447,[1]Cruces!S:T,2,0)</f>
        <v>5. Consultoría / Adjudicación</v>
      </c>
    </row>
    <row r="448" spans="1:48" hidden="1" x14ac:dyDescent="0.25">
      <c r="A448" s="17" t="s">
        <v>1027</v>
      </c>
      <c r="B448" s="17" t="s">
        <v>68</v>
      </c>
      <c r="C448" s="17">
        <v>3529618</v>
      </c>
      <c r="D448" s="17">
        <v>0</v>
      </c>
      <c r="E448" s="17" t="s">
        <v>55</v>
      </c>
      <c r="F448" s="17" t="s">
        <v>56</v>
      </c>
      <c r="G448" s="17" t="s">
        <v>240</v>
      </c>
      <c r="H448" s="17">
        <v>3506501724</v>
      </c>
      <c r="I448" s="17" t="s">
        <v>182</v>
      </c>
      <c r="J448" s="17" t="s">
        <v>59</v>
      </c>
      <c r="K448" s="17" t="s">
        <v>242</v>
      </c>
      <c r="L448" s="17" t="s">
        <v>1028</v>
      </c>
      <c r="M448" s="17" t="s">
        <v>55</v>
      </c>
      <c r="N448" s="17" t="s">
        <v>75</v>
      </c>
      <c r="O448" s="17">
        <v>20170904</v>
      </c>
      <c r="P448" s="17">
        <v>20171003</v>
      </c>
      <c r="Q448" s="17">
        <v>1170</v>
      </c>
      <c r="R448" s="17">
        <v>24703438</v>
      </c>
      <c r="S448" s="17" t="s">
        <v>76</v>
      </c>
      <c r="T448" s="17" t="s">
        <v>63</v>
      </c>
      <c r="U448" s="17" t="s">
        <v>88</v>
      </c>
      <c r="V448" s="17">
        <f t="shared" si="126"/>
        <v>37.5</v>
      </c>
      <c r="W448" s="17">
        <v>37500</v>
      </c>
      <c r="X448" s="17" t="s">
        <v>89</v>
      </c>
      <c r="Y448" s="17" t="s">
        <v>136</v>
      </c>
      <c r="Z448" s="17">
        <v>20171010</v>
      </c>
      <c r="AA448" s="17" t="s">
        <v>78</v>
      </c>
      <c r="AB448" s="17">
        <v>1</v>
      </c>
      <c r="AC448" s="17" t="str">
        <f>IFERROR(VLOOKUP(A448,[1]Cruces!AJ:AK,2,0),VLOOKUP(CONCATENATE(X448,AA448),[1]Cruces!G:H,2,0))</f>
        <v>Solicitud de Obra</v>
      </c>
      <c r="AD448" s="17">
        <f t="shared" si="112"/>
        <v>4</v>
      </c>
      <c r="AE448" s="17">
        <f t="shared" si="113"/>
        <v>9</v>
      </c>
      <c r="AF448" s="17">
        <f t="shared" si="114"/>
        <v>2017</v>
      </c>
      <c r="AG448" s="17" t="str">
        <f>IFERROR(VLOOKUP(MID(A448,2,4)*1,[1]Cruces!K:L,2,0),"Verificar")</f>
        <v>Atlántico Norte</v>
      </c>
      <c r="AH448" s="17">
        <f t="shared" ca="1" si="115"/>
        <v>1178</v>
      </c>
      <c r="AI448" s="17" t="str">
        <f>IFERROR(VLOOKUP(U448,[1]Cruces!$O$1:$P$6,2,0),"Sin Orden")</f>
        <v>Resuelta</v>
      </c>
      <c r="AJ448" s="17">
        <f t="shared" si="116"/>
        <v>10</v>
      </c>
      <c r="AK448" s="17">
        <f t="shared" si="117"/>
        <v>10</v>
      </c>
      <c r="AL448" s="17">
        <f t="shared" si="118"/>
        <v>2017</v>
      </c>
      <c r="AM448" s="17">
        <f t="shared" ca="1" si="119"/>
        <v>1142</v>
      </c>
      <c r="AN448" s="18" t="str">
        <f>IFERROR(VLOOKUP(R448*1,'[1]Ordenes de Servicio'!G:K,5,0),"No Cruza")</f>
        <v>No Cruza</v>
      </c>
      <c r="AO448" s="17">
        <f t="shared" ca="1" si="120"/>
        <v>36</v>
      </c>
      <c r="AP448" s="17">
        <f t="shared" si="121"/>
        <v>3</v>
      </c>
      <c r="AQ448" s="17">
        <f t="shared" si="122"/>
        <v>10</v>
      </c>
      <c r="AR448" s="17">
        <f t="shared" si="123"/>
        <v>2017</v>
      </c>
      <c r="AS448" s="17">
        <f t="shared" ca="1" si="124"/>
        <v>1149</v>
      </c>
      <c r="AT448" s="17" t="str">
        <f t="shared" ca="1" si="127"/>
        <v>Si</v>
      </c>
      <c r="AU448" s="17">
        <f t="shared" si="125"/>
        <v>7</v>
      </c>
      <c r="AV448" s="17" t="str">
        <f>+VLOOKUP(B448,[1]Cruces!S:T,2,0)</f>
        <v>5. Consultoría / Adjudicación</v>
      </c>
    </row>
    <row r="449" spans="1:48" hidden="1" x14ac:dyDescent="0.25">
      <c r="A449" s="17" t="s">
        <v>1029</v>
      </c>
      <c r="B449" s="17" t="s">
        <v>68</v>
      </c>
      <c r="C449" s="17">
        <v>0</v>
      </c>
      <c r="D449" s="17">
        <v>0</v>
      </c>
      <c r="E449" s="17" t="s">
        <v>55</v>
      </c>
      <c r="F449" s="17" t="s">
        <v>120</v>
      </c>
      <c r="G449" s="17" t="s">
        <v>1030</v>
      </c>
      <c r="H449" s="17">
        <v>0</v>
      </c>
      <c r="I449" s="17" t="s">
        <v>357</v>
      </c>
      <c r="J449" s="17" t="s">
        <v>59</v>
      </c>
      <c r="K449" s="17" t="s">
        <v>1031</v>
      </c>
      <c r="L449" s="17" t="s">
        <v>122</v>
      </c>
      <c r="M449" s="17" t="s">
        <v>123</v>
      </c>
      <c r="N449" s="17" t="s">
        <v>75</v>
      </c>
      <c r="O449" s="17">
        <v>20181114</v>
      </c>
      <c r="P449" s="17">
        <v>20181122</v>
      </c>
      <c r="Q449" s="17">
        <v>1110</v>
      </c>
      <c r="R449" s="17">
        <v>25728433</v>
      </c>
      <c r="S449" s="17" t="s">
        <v>100</v>
      </c>
      <c r="T449" s="17" t="s">
        <v>63</v>
      </c>
      <c r="U449" s="17" t="s">
        <v>91</v>
      </c>
      <c r="V449" s="17">
        <f t="shared" si="126"/>
        <v>45</v>
      </c>
      <c r="W449" s="17">
        <v>45000</v>
      </c>
      <c r="X449" s="17" t="s">
        <v>1032</v>
      </c>
      <c r="Y449" s="17" t="s">
        <v>136</v>
      </c>
      <c r="Z449" s="17">
        <v>20181127</v>
      </c>
      <c r="AA449" s="17" t="s">
        <v>78</v>
      </c>
      <c r="AB449" s="17">
        <v>1</v>
      </c>
      <c r="AC449" s="17" t="str">
        <f>IFERROR(VLOOKUP(A449,[1]Cruces!AJ:AK,2,0),VLOOKUP(CONCATENATE(X449,AA449),[1]Cruces!G:H,2,0))</f>
        <v>Solicitud de Obra</v>
      </c>
      <c r="AD449" s="17">
        <f t="shared" si="112"/>
        <v>14</v>
      </c>
      <c r="AE449" s="17">
        <f t="shared" si="113"/>
        <v>11</v>
      </c>
      <c r="AF449" s="17">
        <f t="shared" si="114"/>
        <v>2018</v>
      </c>
      <c r="AG449" s="17" t="str">
        <f>IFERROR(VLOOKUP(MID(A449,2,4)*1,[1]Cruces!K:L,2,0),"Verificar")</f>
        <v>Atlántico Norte</v>
      </c>
      <c r="AH449" s="17">
        <f t="shared" ca="1" si="115"/>
        <v>742</v>
      </c>
      <c r="AI449" s="17" t="str">
        <f>IFERROR(VLOOKUP(U449,[1]Cruces!$O$1:$P$6,2,0),"Sin Orden")</f>
        <v>Resuelta</v>
      </c>
      <c r="AJ449" s="17">
        <f t="shared" si="116"/>
        <v>27</v>
      </c>
      <c r="AK449" s="17">
        <f t="shared" si="117"/>
        <v>11</v>
      </c>
      <c r="AL449" s="17">
        <f t="shared" si="118"/>
        <v>2018</v>
      </c>
      <c r="AM449" s="17">
        <f t="shared" ca="1" si="119"/>
        <v>729</v>
      </c>
      <c r="AN449" s="18" t="str">
        <f>IFERROR(VLOOKUP(R449*1,'[1]Ordenes de Servicio'!G:K,5,0),"No Cruza")</f>
        <v>No Cruza</v>
      </c>
      <c r="AO449" s="17">
        <f t="shared" ca="1" si="120"/>
        <v>13</v>
      </c>
      <c r="AP449" s="17">
        <f t="shared" si="121"/>
        <v>22</v>
      </c>
      <c r="AQ449" s="17">
        <f t="shared" si="122"/>
        <v>11</v>
      </c>
      <c r="AR449" s="17">
        <f t="shared" si="123"/>
        <v>2018</v>
      </c>
      <c r="AS449" s="17">
        <f t="shared" ca="1" si="124"/>
        <v>734</v>
      </c>
      <c r="AT449" s="17" t="str">
        <f t="shared" ca="1" si="127"/>
        <v>Si</v>
      </c>
      <c r="AU449" s="17">
        <f t="shared" si="125"/>
        <v>5</v>
      </c>
      <c r="AV449" s="17" t="str">
        <f>+VLOOKUP(B449,[1]Cruces!S:T,2,0)</f>
        <v>5. Consultoría / Adjudicación</v>
      </c>
    </row>
    <row r="450" spans="1:48" hidden="1" x14ac:dyDescent="0.25">
      <c r="A450" s="17" t="s">
        <v>1033</v>
      </c>
      <c r="B450" s="17" t="s">
        <v>68</v>
      </c>
      <c r="C450" s="17">
        <v>0</v>
      </c>
      <c r="D450" s="17">
        <v>0</v>
      </c>
      <c r="E450" s="17" t="s">
        <v>55</v>
      </c>
      <c r="F450" s="17" t="s">
        <v>120</v>
      </c>
      <c r="G450" s="17" t="s">
        <v>1034</v>
      </c>
      <c r="H450" s="17">
        <v>0</v>
      </c>
      <c r="I450" s="17" t="s">
        <v>116</v>
      </c>
      <c r="J450" s="17" t="s">
        <v>59</v>
      </c>
      <c r="K450" s="17" t="s">
        <v>1035</v>
      </c>
      <c r="L450" s="17" t="s">
        <v>122</v>
      </c>
      <c r="M450" s="17" t="s">
        <v>123</v>
      </c>
      <c r="N450" s="17" t="s">
        <v>75</v>
      </c>
      <c r="O450" s="17">
        <v>20180911</v>
      </c>
      <c r="P450" s="17">
        <v>20181108</v>
      </c>
      <c r="Q450" s="17">
        <v>9510</v>
      </c>
      <c r="R450" s="17">
        <v>25616168</v>
      </c>
      <c r="S450" s="17" t="s">
        <v>100</v>
      </c>
      <c r="T450" s="17" t="s">
        <v>63</v>
      </c>
      <c r="U450" s="17" t="s">
        <v>91</v>
      </c>
      <c r="V450" s="17">
        <f t="shared" si="126"/>
        <v>1</v>
      </c>
      <c r="W450" s="17">
        <v>1000</v>
      </c>
      <c r="X450" s="17" t="s">
        <v>64</v>
      </c>
      <c r="Y450" s="17" t="s">
        <v>136</v>
      </c>
      <c r="Z450" s="17">
        <v>20190221</v>
      </c>
      <c r="AA450" s="17" t="s">
        <v>113</v>
      </c>
      <c r="AB450" s="17">
        <v>1</v>
      </c>
      <c r="AC450" s="17" t="str">
        <f>IFERROR(VLOOKUP(A450,[1]Cruces!AJ:AK,2,0),VLOOKUP(CONCATENATE(X450,AA450),[1]Cruces!G:H,2,0))</f>
        <v>Solicitud de Obra</v>
      </c>
      <c r="AD450" s="17">
        <f t="shared" si="112"/>
        <v>11</v>
      </c>
      <c r="AE450" s="17">
        <f t="shared" si="113"/>
        <v>9</v>
      </c>
      <c r="AF450" s="17">
        <f t="shared" si="114"/>
        <v>2018</v>
      </c>
      <c r="AG450" s="17" t="str">
        <f>IFERROR(VLOOKUP(MID(A450,2,4)*1,[1]Cruces!K:L,2,0),"Verificar")</f>
        <v>Atlántico Norte</v>
      </c>
      <c r="AH450" s="17">
        <f t="shared" ca="1" si="115"/>
        <v>806</v>
      </c>
      <c r="AI450" s="17" t="str">
        <f>IFERROR(VLOOKUP(U450,[1]Cruces!$O$1:$P$6,2,0),"Sin Orden")</f>
        <v>Resuelta</v>
      </c>
      <c r="AJ450" s="17">
        <f t="shared" si="116"/>
        <v>21</v>
      </c>
      <c r="AK450" s="17">
        <f t="shared" si="117"/>
        <v>2</v>
      </c>
      <c r="AL450" s="17">
        <f t="shared" si="118"/>
        <v>2019</v>
      </c>
      <c r="AM450" s="17">
        <f t="shared" ca="1" si="119"/>
        <v>643</v>
      </c>
      <c r="AN450" s="18" t="str">
        <f>IFERROR(VLOOKUP(R450*1,'[1]Ordenes de Servicio'!G:K,5,0),"No Cruza")</f>
        <v>No Cruza</v>
      </c>
      <c r="AO450" s="17">
        <f t="shared" ca="1" si="120"/>
        <v>163</v>
      </c>
      <c r="AP450" s="17">
        <f t="shared" si="121"/>
        <v>8</v>
      </c>
      <c r="AQ450" s="17">
        <f t="shared" si="122"/>
        <v>11</v>
      </c>
      <c r="AR450" s="17">
        <f t="shared" si="123"/>
        <v>2018</v>
      </c>
      <c r="AS450" s="17">
        <f t="shared" ca="1" si="124"/>
        <v>748</v>
      </c>
      <c r="AT450" s="17" t="str">
        <f t="shared" ca="1" si="127"/>
        <v>Si</v>
      </c>
      <c r="AU450" s="17">
        <f t="shared" si="125"/>
        <v>105</v>
      </c>
      <c r="AV450" s="17" t="str">
        <f>+VLOOKUP(B450,[1]Cruces!S:T,2,0)</f>
        <v>5. Consultoría / Adjudicación</v>
      </c>
    </row>
    <row r="451" spans="1:48" hidden="1" x14ac:dyDescent="0.25">
      <c r="A451" s="17" t="s">
        <v>7562</v>
      </c>
      <c r="B451" s="17" t="s">
        <v>569</v>
      </c>
      <c r="C451" s="17">
        <v>0</v>
      </c>
      <c r="D451" s="17">
        <v>0</v>
      </c>
      <c r="E451" s="17" t="s">
        <v>55</v>
      </c>
      <c r="F451" s="17" t="s">
        <v>5366</v>
      </c>
      <c r="G451" s="17" t="s">
        <v>7563</v>
      </c>
      <c r="H451" s="17">
        <v>3183441985</v>
      </c>
      <c r="I451" s="17" t="s">
        <v>71</v>
      </c>
      <c r="J451" s="17" t="s">
        <v>59</v>
      </c>
      <c r="K451" s="17" t="s">
        <v>7564</v>
      </c>
      <c r="L451" s="17" t="s">
        <v>5368</v>
      </c>
      <c r="M451" s="17" t="s">
        <v>5369</v>
      </c>
      <c r="N451" s="17" t="s">
        <v>572</v>
      </c>
      <c r="O451" s="17">
        <v>20201120</v>
      </c>
      <c r="P451" s="17">
        <v>20201120</v>
      </c>
      <c r="Q451" s="17">
        <v>1170</v>
      </c>
      <c r="R451" s="17">
        <v>0</v>
      </c>
      <c r="S451" s="17"/>
      <c r="T451" s="17" t="s">
        <v>63</v>
      </c>
      <c r="U451" s="17"/>
      <c r="V451" s="17">
        <f t="shared" si="126"/>
        <v>3</v>
      </c>
      <c r="W451" s="17">
        <v>3000</v>
      </c>
      <c r="X451" s="17" t="s">
        <v>7065</v>
      </c>
      <c r="Y451" s="17" t="s">
        <v>569</v>
      </c>
      <c r="Z451" s="17">
        <v>20201120</v>
      </c>
      <c r="AA451" s="17" t="s">
        <v>1947</v>
      </c>
      <c r="AB451" s="17">
        <v>1</v>
      </c>
      <c r="AC451" s="17" t="str">
        <f>IFERROR(VLOOKUP(A451,[1]Cruces!AJ:AK,2,0),VLOOKUP(CONCATENATE(X451,AA451),[1]Cruces!G:H,2,0))</f>
        <v>Solicitud por BT</v>
      </c>
      <c r="AD451" s="17">
        <f t="shared" si="112"/>
        <v>20</v>
      </c>
      <c r="AE451" s="17">
        <f t="shared" si="113"/>
        <v>11</v>
      </c>
      <c r="AF451" s="17">
        <f t="shared" si="114"/>
        <v>2020</v>
      </c>
      <c r="AG451" s="17" t="str">
        <f>IFERROR(VLOOKUP(MID(A451,2,4)*1,[1]Cruces!K:L,2,0),"Verificar")</f>
        <v>Atlántico Norte</v>
      </c>
      <c r="AH451" s="17">
        <f t="shared" ca="1" si="115"/>
        <v>5</v>
      </c>
      <c r="AI451" s="17" t="str">
        <f>IFERROR(VLOOKUP(U451,[1]Cruces!$O$1:$P$6,2,0),"Sin Orden")</f>
        <v>Sin Orden</v>
      </c>
      <c r="AJ451" s="17">
        <f t="shared" si="116"/>
        <v>20</v>
      </c>
      <c r="AK451" s="17">
        <f t="shared" si="117"/>
        <v>11</v>
      </c>
      <c r="AL451" s="17">
        <f t="shared" si="118"/>
        <v>2020</v>
      </c>
      <c r="AM451" s="17">
        <f t="shared" ca="1" si="119"/>
        <v>5</v>
      </c>
      <c r="AN451" s="18" t="str">
        <f>IFERROR(VLOOKUP(R451*1,'[1]Ordenes de Servicio'!G:K,5,0),"No Cruza")</f>
        <v>No Cruza</v>
      </c>
      <c r="AO451" s="17">
        <f t="shared" ca="1" si="120"/>
        <v>5</v>
      </c>
      <c r="AP451" s="17">
        <f t="shared" si="121"/>
        <v>20</v>
      </c>
      <c r="AQ451" s="17">
        <f t="shared" si="122"/>
        <v>11</v>
      </c>
      <c r="AR451" s="17">
        <f t="shared" si="123"/>
        <v>2020</v>
      </c>
      <c r="AS451" s="17">
        <f t="shared" ca="1" si="124"/>
        <v>5</v>
      </c>
      <c r="AT451" s="17" t="str">
        <f t="shared" ca="1" si="127"/>
        <v>No</v>
      </c>
      <c r="AU451" s="17">
        <f t="shared" si="125"/>
        <v>0</v>
      </c>
      <c r="AV451" s="17" t="str">
        <f>+VLOOKUP(B451,[1]Cruces!S:T,2,0)</f>
        <v>1. Solicitud</v>
      </c>
    </row>
    <row r="452" spans="1:48" hidden="1" x14ac:dyDescent="0.25">
      <c r="A452" s="17" t="s">
        <v>7565</v>
      </c>
      <c r="B452" s="17" t="s">
        <v>6595</v>
      </c>
      <c r="C452" s="17">
        <v>2589264</v>
      </c>
      <c r="D452" s="17">
        <v>20152585</v>
      </c>
      <c r="E452" s="17" t="s">
        <v>93</v>
      </c>
      <c r="F452" s="17" t="s">
        <v>56</v>
      </c>
      <c r="G452" s="17" t="s">
        <v>7566</v>
      </c>
      <c r="H452" s="17">
        <v>3017695843</v>
      </c>
      <c r="I452" s="17" t="s">
        <v>71</v>
      </c>
      <c r="J452" s="17" t="s">
        <v>7567</v>
      </c>
      <c r="K452" s="17" t="s">
        <v>97</v>
      </c>
      <c r="L452" s="17" t="s">
        <v>7111</v>
      </c>
      <c r="M452" s="17" t="s">
        <v>7112</v>
      </c>
      <c r="N452" s="17" t="s">
        <v>6600</v>
      </c>
      <c r="O452" s="17">
        <v>20201112</v>
      </c>
      <c r="P452" s="17">
        <v>20201117</v>
      </c>
      <c r="Q452" s="17">
        <v>1110</v>
      </c>
      <c r="R452" s="17">
        <v>28281567</v>
      </c>
      <c r="S452" s="17" t="s">
        <v>7072</v>
      </c>
      <c r="T452" s="17" t="s">
        <v>63</v>
      </c>
      <c r="U452" s="17" t="s">
        <v>91</v>
      </c>
      <c r="V452" s="17">
        <f t="shared" si="126"/>
        <v>3</v>
      </c>
      <c r="W452" s="17">
        <v>3000</v>
      </c>
      <c r="X452" s="17" t="s">
        <v>89</v>
      </c>
      <c r="Y452" s="17" t="s">
        <v>6595</v>
      </c>
      <c r="Z452" s="17">
        <v>20201117</v>
      </c>
      <c r="AA452" s="17" t="s">
        <v>1947</v>
      </c>
      <c r="AB452" s="17">
        <v>1</v>
      </c>
      <c r="AC452" s="17" t="str">
        <f>IFERROR(VLOOKUP(A452,[1]Cruces!AJ:AK,2,0),VLOOKUP(CONCATENATE(X452,AA452),[1]Cruces!G:H,2,0))</f>
        <v>Solicitud por BT</v>
      </c>
      <c r="AD452" s="17">
        <f t="shared" si="112"/>
        <v>12</v>
      </c>
      <c r="AE452" s="17">
        <f t="shared" si="113"/>
        <v>11</v>
      </c>
      <c r="AF452" s="17">
        <f t="shared" si="114"/>
        <v>2020</v>
      </c>
      <c r="AG452" s="17" t="str">
        <f>IFERROR(VLOOKUP(MID(A452,2,4)*1,[1]Cruces!K:L,2,0),"Verificar")</f>
        <v>Atlántico Norte</v>
      </c>
      <c r="AH452" s="17">
        <f t="shared" ca="1" si="115"/>
        <v>13</v>
      </c>
      <c r="AI452" s="17" t="str">
        <f>IFERROR(VLOOKUP(U452,[1]Cruces!$O$1:$P$6,2,0),"Sin Orden")</f>
        <v>Resuelta</v>
      </c>
      <c r="AJ452" s="17">
        <f t="shared" si="116"/>
        <v>17</v>
      </c>
      <c r="AK452" s="17">
        <f t="shared" si="117"/>
        <v>11</v>
      </c>
      <c r="AL452" s="17">
        <f t="shared" si="118"/>
        <v>2020</v>
      </c>
      <c r="AM452" s="17">
        <f t="shared" ca="1" si="119"/>
        <v>8</v>
      </c>
      <c r="AN452" s="18" t="str">
        <f>IFERROR(VLOOKUP(R452*1,'[1]Ordenes de Servicio'!G:K,5,0),"No Cruza")</f>
        <v>No Cruza</v>
      </c>
      <c r="AO452" s="17">
        <f t="shared" ca="1" si="120"/>
        <v>5</v>
      </c>
      <c r="AP452" s="17">
        <f t="shared" si="121"/>
        <v>17</v>
      </c>
      <c r="AQ452" s="17">
        <f t="shared" si="122"/>
        <v>11</v>
      </c>
      <c r="AR452" s="17">
        <f t="shared" si="123"/>
        <v>2020</v>
      </c>
      <c r="AS452" s="17">
        <f t="shared" ca="1" si="124"/>
        <v>8</v>
      </c>
      <c r="AT452" s="17" t="str">
        <f t="shared" ca="1" si="127"/>
        <v>No</v>
      </c>
      <c r="AU452" s="17">
        <f t="shared" si="125"/>
        <v>0</v>
      </c>
      <c r="AV452" s="17" t="str">
        <f>+VLOOKUP(B452,[1]Cruces!S:T,2,0)</f>
        <v>7. Ejecución en Campo OS BT</v>
      </c>
    </row>
    <row r="453" spans="1:48" hidden="1" x14ac:dyDescent="0.25">
      <c r="A453" s="17" t="s">
        <v>7568</v>
      </c>
      <c r="B453" s="17" t="s">
        <v>569</v>
      </c>
      <c r="C453" s="17">
        <v>0</v>
      </c>
      <c r="D453" s="17">
        <v>0</v>
      </c>
      <c r="E453" s="17" t="s">
        <v>55</v>
      </c>
      <c r="F453" s="17" t="s">
        <v>7082</v>
      </c>
      <c r="G453" s="17" t="s">
        <v>7569</v>
      </c>
      <c r="H453" s="17">
        <v>3012456326</v>
      </c>
      <c r="I453" s="17" t="s">
        <v>71</v>
      </c>
      <c r="J453" s="17" t="s">
        <v>59</v>
      </c>
      <c r="K453" s="17" t="s">
        <v>97</v>
      </c>
      <c r="L453" s="17" t="s">
        <v>7176</v>
      </c>
      <c r="M453" s="17" t="s">
        <v>7177</v>
      </c>
      <c r="N453" s="17" t="s">
        <v>572</v>
      </c>
      <c r="O453" s="17">
        <v>20201014</v>
      </c>
      <c r="P453" s="17">
        <v>20201014</v>
      </c>
      <c r="Q453" s="17">
        <v>7553</v>
      </c>
      <c r="R453" s="17">
        <v>0</v>
      </c>
      <c r="S453" s="17"/>
      <c r="T453" s="17" t="s">
        <v>63</v>
      </c>
      <c r="U453" s="17"/>
      <c r="V453" s="17">
        <f t="shared" si="126"/>
        <v>3</v>
      </c>
      <c r="W453" s="17">
        <v>3000</v>
      </c>
      <c r="X453" s="17" t="s">
        <v>7065</v>
      </c>
      <c r="Y453" s="17" t="s">
        <v>569</v>
      </c>
      <c r="Z453" s="17">
        <v>20201014</v>
      </c>
      <c r="AA453" s="17" t="s">
        <v>1947</v>
      </c>
      <c r="AB453" s="17">
        <v>1</v>
      </c>
      <c r="AC453" s="17" t="str">
        <f>IFERROR(VLOOKUP(A453,[1]Cruces!AJ:AK,2,0),VLOOKUP(CONCATENATE(X453,AA453),[1]Cruces!G:H,2,0))</f>
        <v>Solicitud por BT</v>
      </c>
      <c r="AD453" s="17">
        <f t="shared" si="112"/>
        <v>14</v>
      </c>
      <c r="AE453" s="17">
        <f t="shared" si="113"/>
        <v>10</v>
      </c>
      <c r="AF453" s="17">
        <f t="shared" si="114"/>
        <v>2020</v>
      </c>
      <c r="AG453" s="17" t="str">
        <f>IFERROR(VLOOKUP(MID(A453,2,4)*1,[1]Cruces!K:L,2,0),"Verificar")</f>
        <v>Atlántico Norte</v>
      </c>
      <c r="AH453" s="17">
        <f t="shared" ca="1" si="115"/>
        <v>42</v>
      </c>
      <c r="AI453" s="17" t="str">
        <f>IFERROR(VLOOKUP(U453,[1]Cruces!$O$1:$P$6,2,0),"Sin Orden")</f>
        <v>Sin Orden</v>
      </c>
      <c r="AJ453" s="17">
        <f t="shared" si="116"/>
        <v>14</v>
      </c>
      <c r="AK453" s="17">
        <f t="shared" si="117"/>
        <v>10</v>
      </c>
      <c r="AL453" s="17">
        <f t="shared" si="118"/>
        <v>2020</v>
      </c>
      <c r="AM453" s="17">
        <f t="shared" ca="1" si="119"/>
        <v>42</v>
      </c>
      <c r="AN453" s="18" t="str">
        <f>IFERROR(VLOOKUP(R453*1,'[1]Ordenes de Servicio'!G:K,5,0),"No Cruza")</f>
        <v>No Cruza</v>
      </c>
      <c r="AO453" s="17">
        <f t="shared" ca="1" si="120"/>
        <v>42</v>
      </c>
      <c r="AP453" s="17">
        <f t="shared" si="121"/>
        <v>14</v>
      </c>
      <c r="AQ453" s="17">
        <f t="shared" si="122"/>
        <v>10</v>
      </c>
      <c r="AR453" s="17">
        <f t="shared" si="123"/>
        <v>2020</v>
      </c>
      <c r="AS453" s="17">
        <f t="shared" ca="1" si="124"/>
        <v>42</v>
      </c>
      <c r="AT453" s="17" t="str">
        <f t="shared" ca="1" si="127"/>
        <v>No</v>
      </c>
      <c r="AU453" s="17">
        <f t="shared" si="125"/>
        <v>0</v>
      </c>
      <c r="AV453" s="17" t="str">
        <f>+VLOOKUP(B453,[1]Cruces!S:T,2,0)</f>
        <v>1. Solicitud</v>
      </c>
    </row>
    <row r="454" spans="1:48" hidden="1" x14ac:dyDescent="0.25">
      <c r="A454" s="17" t="s">
        <v>1036</v>
      </c>
      <c r="B454" s="17" t="s">
        <v>203</v>
      </c>
      <c r="C454" s="17">
        <v>0</v>
      </c>
      <c r="D454" s="17">
        <v>0</v>
      </c>
      <c r="E454" s="17" t="s">
        <v>55</v>
      </c>
      <c r="F454" s="17" t="s">
        <v>56</v>
      </c>
      <c r="G454" s="17" t="s">
        <v>1037</v>
      </c>
      <c r="H454" s="17">
        <v>0</v>
      </c>
      <c r="I454" s="17" t="s">
        <v>116</v>
      </c>
      <c r="J454" s="17" t="s">
        <v>59</v>
      </c>
      <c r="K454" s="17" t="s">
        <v>97</v>
      </c>
      <c r="L454" s="17" t="s">
        <v>172</v>
      </c>
      <c r="M454" s="17" t="s">
        <v>173</v>
      </c>
      <c r="N454" s="17" t="s">
        <v>207</v>
      </c>
      <c r="O454" s="17">
        <v>20150525</v>
      </c>
      <c r="P454" s="17">
        <v>20160330</v>
      </c>
      <c r="Q454" s="17">
        <v>1150</v>
      </c>
      <c r="R454" s="17">
        <v>22530562</v>
      </c>
      <c r="S454" s="17" t="s">
        <v>76</v>
      </c>
      <c r="T454" s="17" t="s">
        <v>63</v>
      </c>
      <c r="U454" s="17" t="s">
        <v>91</v>
      </c>
      <c r="V454" s="17">
        <f t="shared" si="126"/>
        <v>37.5</v>
      </c>
      <c r="W454" s="17">
        <v>37500</v>
      </c>
      <c r="X454" s="17" t="s">
        <v>64</v>
      </c>
      <c r="Y454" s="17" t="s">
        <v>203</v>
      </c>
      <c r="Z454" s="17">
        <v>20160330</v>
      </c>
      <c r="AA454" s="17" t="s">
        <v>78</v>
      </c>
      <c r="AB454" s="17">
        <v>1</v>
      </c>
      <c r="AC454" s="17" t="str">
        <f>IFERROR(VLOOKUP(A454,[1]Cruces!AJ:AK,2,0),VLOOKUP(CONCATENATE(X454,AA454),[1]Cruces!G:H,2,0))</f>
        <v>Solicitud de Obra</v>
      </c>
      <c r="AD454" s="17">
        <f t="shared" si="112"/>
        <v>25</v>
      </c>
      <c r="AE454" s="17">
        <f t="shared" si="113"/>
        <v>5</v>
      </c>
      <c r="AF454" s="17">
        <f t="shared" si="114"/>
        <v>2015</v>
      </c>
      <c r="AG454" s="17" t="str">
        <f>IFERROR(VLOOKUP(MID(A454,2,4)*1,[1]Cruces!K:L,2,0),"Verificar")</f>
        <v>Atlántico Norte</v>
      </c>
      <c r="AH454" s="17">
        <f t="shared" ca="1" si="115"/>
        <v>2011</v>
      </c>
      <c r="AI454" s="17" t="str">
        <f>IFERROR(VLOOKUP(U454,[1]Cruces!$O$1:$P$6,2,0),"Sin Orden")</f>
        <v>Resuelta</v>
      </c>
      <c r="AJ454" s="17">
        <f t="shared" si="116"/>
        <v>30</v>
      </c>
      <c r="AK454" s="17">
        <f t="shared" si="117"/>
        <v>3</v>
      </c>
      <c r="AL454" s="17">
        <f t="shared" si="118"/>
        <v>2016</v>
      </c>
      <c r="AM454" s="17">
        <f t="shared" ca="1" si="119"/>
        <v>1701</v>
      </c>
      <c r="AN454" s="18" t="str">
        <f>IFERROR(VLOOKUP(R454*1,'[1]Ordenes de Servicio'!G:K,5,0),"No Cruza")</f>
        <v>No Cruza</v>
      </c>
      <c r="AO454" s="17">
        <f t="shared" ca="1" si="120"/>
        <v>310</v>
      </c>
      <c r="AP454" s="17">
        <f t="shared" si="121"/>
        <v>30</v>
      </c>
      <c r="AQ454" s="17">
        <f t="shared" si="122"/>
        <v>3</v>
      </c>
      <c r="AR454" s="17">
        <f t="shared" si="123"/>
        <v>2016</v>
      </c>
      <c r="AS454" s="17">
        <f t="shared" ca="1" si="124"/>
        <v>1701</v>
      </c>
      <c r="AT454" s="17" t="str">
        <f t="shared" ca="1" si="127"/>
        <v>Si</v>
      </c>
      <c r="AU454" s="17">
        <f t="shared" si="125"/>
        <v>0</v>
      </c>
      <c r="AV454" s="17" t="str">
        <f>+VLOOKUP(B454,[1]Cruces!S:T,2,0)</f>
        <v>6. Ejecución y Seguimiento de Obra</v>
      </c>
    </row>
    <row r="455" spans="1:48" hidden="1" x14ac:dyDescent="0.25">
      <c r="A455" s="17" t="s">
        <v>7570</v>
      </c>
      <c r="B455" s="17" t="s">
        <v>6595</v>
      </c>
      <c r="C455" s="17">
        <v>0</v>
      </c>
      <c r="D455" s="17">
        <v>0</v>
      </c>
      <c r="E455" s="17" t="s">
        <v>55</v>
      </c>
      <c r="F455" s="17" t="s">
        <v>120</v>
      </c>
      <c r="G455" s="17" t="s">
        <v>7571</v>
      </c>
      <c r="H455" s="17">
        <v>3925876</v>
      </c>
      <c r="I455" s="17" t="s">
        <v>71</v>
      </c>
      <c r="J455" s="17" t="s">
        <v>59</v>
      </c>
      <c r="K455" s="17" t="s">
        <v>7572</v>
      </c>
      <c r="L455" s="17" t="s">
        <v>122</v>
      </c>
      <c r="M455" s="17" t="s">
        <v>123</v>
      </c>
      <c r="N455" s="17" t="s">
        <v>6600</v>
      </c>
      <c r="O455" s="17">
        <v>20200520</v>
      </c>
      <c r="P455" s="17">
        <v>20200525</v>
      </c>
      <c r="Q455" s="17">
        <v>1180</v>
      </c>
      <c r="R455" s="17">
        <v>27495776</v>
      </c>
      <c r="S455" s="17" t="s">
        <v>6601</v>
      </c>
      <c r="T455" s="17" t="s">
        <v>63</v>
      </c>
      <c r="U455" s="17" t="s">
        <v>91</v>
      </c>
      <c r="V455" s="17">
        <f t="shared" si="126"/>
        <v>3</v>
      </c>
      <c r="W455" s="17">
        <v>3000</v>
      </c>
      <c r="X455" s="17" t="s">
        <v>7065</v>
      </c>
      <c r="Y455" s="17" t="s">
        <v>6595</v>
      </c>
      <c r="Z455" s="17">
        <v>20200525</v>
      </c>
      <c r="AA455" s="17" t="s">
        <v>1947</v>
      </c>
      <c r="AB455" s="17">
        <v>1</v>
      </c>
      <c r="AC455" s="17" t="str">
        <f>IFERROR(VLOOKUP(A455,[1]Cruces!AJ:AK,2,0),VLOOKUP(CONCATENATE(X455,AA455),[1]Cruces!G:H,2,0))</f>
        <v>Solicitud por BT</v>
      </c>
      <c r="AD455" s="17">
        <f t="shared" si="112"/>
        <v>20</v>
      </c>
      <c r="AE455" s="17">
        <f t="shared" si="113"/>
        <v>5</v>
      </c>
      <c r="AF455" s="17">
        <f t="shared" si="114"/>
        <v>2020</v>
      </c>
      <c r="AG455" s="17" t="str">
        <f>IFERROR(VLOOKUP(MID(A455,2,4)*1,[1]Cruces!K:L,2,0),"Verificar")</f>
        <v>Atlántico Norte</v>
      </c>
      <c r="AH455" s="17">
        <f t="shared" ca="1" si="115"/>
        <v>189</v>
      </c>
      <c r="AI455" s="17" t="str">
        <f>IFERROR(VLOOKUP(U455,[1]Cruces!$O$1:$P$6,2,0),"Sin Orden")</f>
        <v>Resuelta</v>
      </c>
      <c r="AJ455" s="17">
        <f t="shared" si="116"/>
        <v>25</v>
      </c>
      <c r="AK455" s="17">
        <f t="shared" si="117"/>
        <v>5</v>
      </c>
      <c r="AL455" s="17">
        <f t="shared" si="118"/>
        <v>2020</v>
      </c>
      <c r="AM455" s="17">
        <f t="shared" ca="1" si="119"/>
        <v>184</v>
      </c>
      <c r="AN455" s="18" t="str">
        <f>IFERROR(VLOOKUP(R455*1,'[1]Ordenes de Servicio'!G:K,5,0),"No Cruza")</f>
        <v>No Cruza</v>
      </c>
      <c r="AO455" s="17">
        <f t="shared" ca="1" si="120"/>
        <v>5</v>
      </c>
      <c r="AP455" s="17">
        <f t="shared" si="121"/>
        <v>25</v>
      </c>
      <c r="AQ455" s="17">
        <f t="shared" si="122"/>
        <v>5</v>
      </c>
      <c r="AR455" s="17">
        <f t="shared" si="123"/>
        <v>2020</v>
      </c>
      <c r="AS455" s="17">
        <f t="shared" ca="1" si="124"/>
        <v>184</v>
      </c>
      <c r="AT455" s="17" t="str">
        <f t="shared" ca="1" si="127"/>
        <v>No</v>
      </c>
      <c r="AU455" s="17">
        <f t="shared" si="125"/>
        <v>0</v>
      </c>
      <c r="AV455" s="17" t="str">
        <f>+VLOOKUP(B455,[1]Cruces!S:T,2,0)</f>
        <v>7. Ejecución en Campo OS BT</v>
      </c>
    </row>
    <row r="456" spans="1:48" hidden="1" x14ac:dyDescent="0.25">
      <c r="A456" s="17" t="s">
        <v>1038</v>
      </c>
      <c r="B456" s="17" t="s">
        <v>54</v>
      </c>
      <c r="C456" s="17">
        <v>0</v>
      </c>
      <c r="D456" s="17">
        <v>0</v>
      </c>
      <c r="E456" s="17" t="s">
        <v>55</v>
      </c>
      <c r="F456" s="17" t="s">
        <v>56</v>
      </c>
      <c r="G456" s="17" t="s">
        <v>1039</v>
      </c>
      <c r="H456" s="17">
        <v>0</v>
      </c>
      <c r="I456" s="17" t="s">
        <v>58</v>
      </c>
      <c r="J456" s="17" t="s">
        <v>59</v>
      </c>
      <c r="K456" s="17" t="s">
        <v>97</v>
      </c>
      <c r="L456" s="17" t="s">
        <v>61</v>
      </c>
      <c r="M456" s="17" t="s">
        <v>55</v>
      </c>
      <c r="N456" s="17" t="s">
        <v>62</v>
      </c>
      <c r="O456" s="17">
        <v>20170330</v>
      </c>
      <c r="P456" s="17">
        <v>20170405</v>
      </c>
      <c r="Q456" s="17">
        <v>3330</v>
      </c>
      <c r="R456" s="17">
        <v>0</v>
      </c>
      <c r="S456" s="17"/>
      <c r="T456" s="17" t="s">
        <v>63</v>
      </c>
      <c r="U456" s="17"/>
      <c r="V456" s="17">
        <f t="shared" si="126"/>
        <v>87.5</v>
      </c>
      <c r="W456" s="17">
        <v>87500</v>
      </c>
      <c r="X456" s="17" t="s">
        <v>64</v>
      </c>
      <c r="Y456" s="17" t="s">
        <v>65</v>
      </c>
      <c r="Z456" s="17">
        <v>20170405</v>
      </c>
      <c r="AA456" s="17" t="s">
        <v>66</v>
      </c>
      <c r="AB456" s="17">
        <v>1</v>
      </c>
      <c r="AC456" s="17" t="str">
        <f>IFERROR(VLOOKUP(A456,[1]Cruces!AJ:AK,2,0),VLOOKUP(CONCATENATE(X456,AA456),[1]Cruces!G:H,2,0))</f>
        <v>Solicitud de Obra</v>
      </c>
      <c r="AD456" s="17">
        <f t="shared" si="112"/>
        <v>30</v>
      </c>
      <c r="AE456" s="17">
        <f t="shared" si="113"/>
        <v>3</v>
      </c>
      <c r="AF456" s="17">
        <f t="shared" si="114"/>
        <v>2017</v>
      </c>
      <c r="AG456" s="17" t="str">
        <f>IFERROR(VLOOKUP(MID(A456,2,4)*1,[1]Cruces!K:L,2,0),"Verificar")</f>
        <v>Guajira</v>
      </c>
      <c r="AH456" s="17">
        <f t="shared" ca="1" si="115"/>
        <v>1336</v>
      </c>
      <c r="AI456" s="17" t="str">
        <f>IFERROR(VLOOKUP(U456,[1]Cruces!$O$1:$P$6,2,0),"Sin Orden")</f>
        <v>Sin Orden</v>
      </c>
      <c r="AJ456" s="17">
        <f t="shared" si="116"/>
        <v>5</v>
      </c>
      <c r="AK456" s="17">
        <f t="shared" si="117"/>
        <v>4</v>
      </c>
      <c r="AL456" s="17">
        <f t="shared" si="118"/>
        <v>2017</v>
      </c>
      <c r="AM456" s="17">
        <f t="shared" ca="1" si="119"/>
        <v>1330</v>
      </c>
      <c r="AN456" s="18" t="str">
        <f>IFERROR(VLOOKUP(R456*1,'[1]Ordenes de Servicio'!G:K,5,0),"No Cruza")</f>
        <v>No Cruza</v>
      </c>
      <c r="AO456" s="17">
        <f t="shared" ca="1" si="120"/>
        <v>1330</v>
      </c>
      <c r="AP456" s="17">
        <f t="shared" si="121"/>
        <v>5</v>
      </c>
      <c r="AQ456" s="17">
        <f t="shared" si="122"/>
        <v>4</v>
      </c>
      <c r="AR456" s="17">
        <f t="shared" si="123"/>
        <v>2017</v>
      </c>
      <c r="AS456" s="17">
        <f t="shared" ca="1" si="124"/>
        <v>1330</v>
      </c>
      <c r="AT456" s="17" t="str">
        <f t="shared" ca="1" si="127"/>
        <v>Si</v>
      </c>
      <c r="AU456" s="17">
        <f t="shared" si="125"/>
        <v>0</v>
      </c>
      <c r="AV456" s="17" t="str">
        <f>+VLOOKUP(B456,[1]Cruces!S:T,2,0)</f>
        <v>4. Presupuesto de Obra</v>
      </c>
    </row>
    <row r="457" spans="1:48" hidden="1" x14ac:dyDescent="0.25">
      <c r="A457" s="17" t="s">
        <v>1040</v>
      </c>
      <c r="B457" s="17" t="s">
        <v>68</v>
      </c>
      <c r="C457" s="17">
        <v>0</v>
      </c>
      <c r="D457" s="17">
        <v>0</v>
      </c>
      <c r="E457" s="17" t="s">
        <v>55</v>
      </c>
      <c r="F457" s="17" t="s">
        <v>120</v>
      </c>
      <c r="G457" s="17" t="s">
        <v>1041</v>
      </c>
      <c r="H457" s="17">
        <v>0</v>
      </c>
      <c r="I457" s="17" t="s">
        <v>116</v>
      </c>
      <c r="J457" s="17" t="s">
        <v>59</v>
      </c>
      <c r="K457" s="17" t="s">
        <v>1042</v>
      </c>
      <c r="L457" s="17" t="s">
        <v>487</v>
      </c>
      <c r="M457" s="17" t="s">
        <v>55</v>
      </c>
      <c r="N457" s="17" t="s">
        <v>75</v>
      </c>
      <c r="O457" s="17">
        <v>20190426</v>
      </c>
      <c r="P457" s="17">
        <v>20190426</v>
      </c>
      <c r="Q457" s="17">
        <v>1180</v>
      </c>
      <c r="R457" s="17">
        <v>0</v>
      </c>
      <c r="S457" s="17"/>
      <c r="T457" s="17" t="s">
        <v>63</v>
      </c>
      <c r="U457" s="17"/>
      <c r="V457" s="17">
        <f t="shared" si="126"/>
        <v>825</v>
      </c>
      <c r="W457" s="17">
        <v>825000</v>
      </c>
      <c r="X457" s="17" t="s">
        <v>64</v>
      </c>
      <c r="Y457" s="17" t="s">
        <v>136</v>
      </c>
      <c r="Z457" s="17">
        <v>20190426</v>
      </c>
      <c r="AA457" s="17" t="s">
        <v>101</v>
      </c>
      <c r="AB457" s="17">
        <v>1</v>
      </c>
      <c r="AC457" s="17" t="str">
        <f>IFERROR(VLOOKUP(A457,[1]Cruces!AJ:AK,2,0),VLOOKUP(CONCATENATE(X457,AA457),[1]Cruces!G:H,2,0))</f>
        <v>Solicitud de Obra</v>
      </c>
      <c r="AD457" s="17">
        <f t="shared" si="112"/>
        <v>26</v>
      </c>
      <c r="AE457" s="17">
        <f t="shared" si="113"/>
        <v>4</v>
      </c>
      <c r="AF457" s="17">
        <f t="shared" si="114"/>
        <v>2019</v>
      </c>
      <c r="AG457" s="17" t="str">
        <f>IFERROR(VLOOKUP(MID(A457,2,4)*1,[1]Cruces!K:L,2,0),"Verificar")</f>
        <v>Atlántico Norte</v>
      </c>
      <c r="AH457" s="17">
        <f t="shared" ca="1" si="115"/>
        <v>579</v>
      </c>
      <c r="AI457" s="17" t="str">
        <f>IFERROR(VLOOKUP(U457,[1]Cruces!$O$1:$P$6,2,0),"Sin Orden")</f>
        <v>Sin Orden</v>
      </c>
      <c r="AJ457" s="17">
        <f t="shared" si="116"/>
        <v>26</v>
      </c>
      <c r="AK457" s="17">
        <f t="shared" si="117"/>
        <v>4</v>
      </c>
      <c r="AL457" s="17">
        <f t="shared" si="118"/>
        <v>2019</v>
      </c>
      <c r="AM457" s="17">
        <f t="shared" ca="1" si="119"/>
        <v>579</v>
      </c>
      <c r="AN457" s="18" t="str">
        <f>IFERROR(VLOOKUP(R457*1,'[1]Ordenes de Servicio'!G:K,5,0),"No Cruza")</f>
        <v>No Cruza</v>
      </c>
      <c r="AO457" s="17">
        <f t="shared" ca="1" si="120"/>
        <v>579</v>
      </c>
      <c r="AP457" s="17">
        <f t="shared" si="121"/>
        <v>26</v>
      </c>
      <c r="AQ457" s="17">
        <f t="shared" si="122"/>
        <v>4</v>
      </c>
      <c r="AR457" s="17">
        <f t="shared" si="123"/>
        <v>2019</v>
      </c>
      <c r="AS457" s="17">
        <f t="shared" ca="1" si="124"/>
        <v>579</v>
      </c>
      <c r="AT457" s="17" t="str">
        <f t="shared" ca="1" si="127"/>
        <v>Si</v>
      </c>
      <c r="AU457" s="17">
        <f t="shared" si="125"/>
        <v>0</v>
      </c>
      <c r="AV457" s="17" t="str">
        <f>+VLOOKUP(B457,[1]Cruces!S:T,2,0)</f>
        <v>5. Consultoría / Adjudicación</v>
      </c>
    </row>
    <row r="458" spans="1:48" hidden="1" x14ac:dyDescent="0.25">
      <c r="A458" s="17" t="s">
        <v>7573</v>
      </c>
      <c r="B458" s="17" t="s">
        <v>1943</v>
      </c>
      <c r="C458" s="17">
        <v>6721113</v>
      </c>
      <c r="D458" s="17">
        <v>20143232</v>
      </c>
      <c r="E458" s="17" t="s">
        <v>93</v>
      </c>
      <c r="F458" s="17" t="s">
        <v>7098</v>
      </c>
      <c r="G458" s="17" t="s">
        <v>7229</v>
      </c>
      <c r="H458" s="17">
        <v>3003582575</v>
      </c>
      <c r="I458" s="17" t="s">
        <v>71</v>
      </c>
      <c r="J458" s="17" t="s">
        <v>7230</v>
      </c>
      <c r="K458" s="17" t="s">
        <v>7231</v>
      </c>
      <c r="L458" s="17" t="s">
        <v>7101</v>
      </c>
      <c r="M458" s="17" t="s">
        <v>7102</v>
      </c>
      <c r="N458" s="17" t="s">
        <v>1946</v>
      </c>
      <c r="O458" s="17">
        <v>20201116</v>
      </c>
      <c r="P458" s="17">
        <v>20201116</v>
      </c>
      <c r="Q458" s="17">
        <v>1110</v>
      </c>
      <c r="R458" s="17">
        <v>28284966</v>
      </c>
      <c r="S458" s="17" t="s">
        <v>7072</v>
      </c>
      <c r="T458" s="17" t="s">
        <v>63</v>
      </c>
      <c r="U458" s="17" t="s">
        <v>77</v>
      </c>
      <c r="V458" s="17">
        <f t="shared" si="126"/>
        <v>3</v>
      </c>
      <c r="W458" s="17">
        <v>3000</v>
      </c>
      <c r="X458" s="17" t="s">
        <v>89</v>
      </c>
      <c r="Y458" s="17" t="s">
        <v>1943</v>
      </c>
      <c r="Z458" s="17">
        <v>20201116</v>
      </c>
      <c r="AA458" s="17" t="s">
        <v>1947</v>
      </c>
      <c r="AB458" s="17">
        <v>1</v>
      </c>
      <c r="AC458" s="17" t="str">
        <f>IFERROR(VLOOKUP(A458,[1]Cruces!AJ:AK,2,0),VLOOKUP(CONCATENATE(X458,AA458),[1]Cruces!G:H,2,0))</f>
        <v>Solicitud por BT</v>
      </c>
      <c r="AD458" s="17">
        <f t="shared" si="112"/>
        <v>16</v>
      </c>
      <c r="AE458" s="17">
        <f t="shared" si="113"/>
        <v>11</v>
      </c>
      <c r="AF458" s="17">
        <f t="shared" si="114"/>
        <v>2020</v>
      </c>
      <c r="AG458" s="17" t="str">
        <f>IFERROR(VLOOKUP(MID(A458,2,4)*1,[1]Cruces!K:L,2,0),"Verificar")</f>
        <v>Atlántico Norte</v>
      </c>
      <c r="AH458" s="17">
        <f t="shared" ca="1" si="115"/>
        <v>9</v>
      </c>
      <c r="AI458" s="17" t="str">
        <f>IFERROR(VLOOKUP(U458,[1]Cruces!$O$1:$P$6,2,0),"Sin Orden")</f>
        <v>Pendiente</v>
      </c>
      <c r="AJ458" s="17">
        <f t="shared" si="116"/>
        <v>16</v>
      </c>
      <c r="AK458" s="17">
        <f t="shared" si="117"/>
        <v>11</v>
      </c>
      <c r="AL458" s="17">
        <f t="shared" si="118"/>
        <v>2020</v>
      </c>
      <c r="AM458" s="17">
        <f t="shared" ca="1" si="119"/>
        <v>9</v>
      </c>
      <c r="AN458" s="18" t="str">
        <f>IFERROR(VLOOKUP(R458*1,'[1]Ordenes de Servicio'!G:K,5,0),"No Cruza")</f>
        <v>No Cruza</v>
      </c>
      <c r="AO458" s="17">
        <f t="shared" ca="1" si="120"/>
        <v>9</v>
      </c>
      <c r="AP458" s="17">
        <f t="shared" si="121"/>
        <v>16</v>
      </c>
      <c r="AQ458" s="17">
        <f t="shared" si="122"/>
        <v>11</v>
      </c>
      <c r="AR458" s="17">
        <f t="shared" si="123"/>
        <v>2020</v>
      </c>
      <c r="AS458" s="17">
        <f t="shared" ca="1" si="124"/>
        <v>9</v>
      </c>
      <c r="AT458" s="17" t="str">
        <f t="shared" ca="1" si="127"/>
        <v>No</v>
      </c>
      <c r="AU458" s="17">
        <f t="shared" si="125"/>
        <v>0</v>
      </c>
      <c r="AV458" s="17" t="str">
        <f>+VLOOKUP(B458,[1]Cruces!S:T,2,0)</f>
        <v>7. Ejecución en Campo OS BT</v>
      </c>
    </row>
    <row r="459" spans="1:48" hidden="1" x14ac:dyDescent="0.25">
      <c r="A459" s="17" t="s">
        <v>1043</v>
      </c>
      <c r="B459" s="17" t="s">
        <v>68</v>
      </c>
      <c r="C459" s="17">
        <v>0</v>
      </c>
      <c r="D459" s="17">
        <v>0</v>
      </c>
      <c r="E459" s="17" t="s">
        <v>55</v>
      </c>
      <c r="F459" s="17" t="s">
        <v>56</v>
      </c>
      <c r="G459" s="17" t="s">
        <v>1044</v>
      </c>
      <c r="H459" s="17">
        <v>0</v>
      </c>
      <c r="I459" s="17" t="s">
        <v>71</v>
      </c>
      <c r="J459" s="17" t="s">
        <v>59</v>
      </c>
      <c r="K459" s="17" t="s">
        <v>1045</v>
      </c>
      <c r="L459" s="17" t="s">
        <v>117</v>
      </c>
      <c r="M459" s="17" t="s">
        <v>118</v>
      </c>
      <c r="N459" s="17" t="s">
        <v>75</v>
      </c>
      <c r="O459" s="17">
        <v>20190923</v>
      </c>
      <c r="P459" s="17">
        <v>20191128</v>
      </c>
      <c r="Q459" s="17">
        <v>1180</v>
      </c>
      <c r="R459" s="17">
        <v>27282580</v>
      </c>
      <c r="S459" s="17" t="s">
        <v>76</v>
      </c>
      <c r="T459" s="17" t="s">
        <v>63</v>
      </c>
      <c r="U459" s="17" t="s">
        <v>91</v>
      </c>
      <c r="V459" s="17">
        <f t="shared" si="126"/>
        <v>37.5</v>
      </c>
      <c r="W459" s="17">
        <v>37500</v>
      </c>
      <c r="X459" s="17" t="s">
        <v>64</v>
      </c>
      <c r="Y459" s="17" t="s">
        <v>105</v>
      </c>
      <c r="Z459" s="17">
        <v>20200722</v>
      </c>
      <c r="AA459" s="17" t="s">
        <v>78</v>
      </c>
      <c r="AB459" s="17">
        <v>1</v>
      </c>
      <c r="AC459" s="17" t="str">
        <f>IFERROR(VLOOKUP(A459,[1]Cruces!AJ:AK,2,0),VLOOKUP(CONCATENATE(X459,AA459),[1]Cruces!G:H,2,0))</f>
        <v>Solicitud de Obra</v>
      </c>
      <c r="AD459" s="17">
        <f t="shared" si="112"/>
        <v>23</v>
      </c>
      <c r="AE459" s="17">
        <f t="shared" si="113"/>
        <v>9</v>
      </c>
      <c r="AF459" s="17">
        <f t="shared" si="114"/>
        <v>2019</v>
      </c>
      <c r="AG459" s="17" t="str">
        <f>IFERROR(VLOOKUP(MID(A459,2,4)*1,[1]Cruces!K:L,2,0),"Verificar")</f>
        <v>Atlántico Norte</v>
      </c>
      <c r="AH459" s="17">
        <f t="shared" ca="1" si="115"/>
        <v>429</v>
      </c>
      <c r="AI459" s="17" t="str">
        <f>IFERROR(VLOOKUP(U459,[1]Cruces!$O$1:$P$6,2,0),"Sin Orden")</f>
        <v>Resuelta</v>
      </c>
      <c r="AJ459" s="17">
        <f t="shared" si="116"/>
        <v>22</v>
      </c>
      <c r="AK459" s="17">
        <f t="shared" si="117"/>
        <v>7</v>
      </c>
      <c r="AL459" s="17">
        <f t="shared" si="118"/>
        <v>2020</v>
      </c>
      <c r="AM459" s="17">
        <f t="shared" ca="1" si="119"/>
        <v>126</v>
      </c>
      <c r="AN459" s="18">
        <f>IFERROR(VLOOKUP(R459*1,'[1]Ordenes de Servicio'!G:K,5,0),"No Cruza")</f>
        <v>43909</v>
      </c>
      <c r="AO459" s="17">
        <f t="shared" ca="1" si="120"/>
        <v>303</v>
      </c>
      <c r="AP459" s="17">
        <f t="shared" si="121"/>
        <v>28</v>
      </c>
      <c r="AQ459" s="17">
        <f t="shared" si="122"/>
        <v>11</v>
      </c>
      <c r="AR459" s="17">
        <f t="shared" si="123"/>
        <v>2019</v>
      </c>
      <c r="AS459" s="17">
        <f t="shared" ca="1" si="124"/>
        <v>363</v>
      </c>
      <c r="AT459" s="17" t="str">
        <f t="shared" ca="1" si="127"/>
        <v>Si</v>
      </c>
      <c r="AU459" s="17">
        <f t="shared" si="125"/>
        <v>237</v>
      </c>
      <c r="AV459" s="17" t="str">
        <f>+VLOOKUP(B459,[1]Cruces!S:T,2,0)</f>
        <v>5. Consultoría / Adjudicación</v>
      </c>
    </row>
    <row r="460" spans="1:48" hidden="1" x14ac:dyDescent="0.25">
      <c r="A460" s="17" t="s">
        <v>7574</v>
      </c>
      <c r="B460" s="17" t="s">
        <v>6595</v>
      </c>
      <c r="C460" s="17">
        <v>0</v>
      </c>
      <c r="D460" s="17">
        <v>0</v>
      </c>
      <c r="E460" s="17" t="s">
        <v>55</v>
      </c>
      <c r="F460" s="17" t="s">
        <v>7082</v>
      </c>
      <c r="G460" s="17" t="s">
        <v>7575</v>
      </c>
      <c r="H460" s="17">
        <v>0</v>
      </c>
      <c r="I460" s="17" t="s">
        <v>71</v>
      </c>
      <c r="J460" s="17" t="s">
        <v>59</v>
      </c>
      <c r="K460" s="17" t="s">
        <v>97</v>
      </c>
      <c r="L460" s="17" t="s">
        <v>7503</v>
      </c>
      <c r="M460" s="17" t="s">
        <v>7504</v>
      </c>
      <c r="N460" s="17" t="s">
        <v>6600</v>
      </c>
      <c r="O460" s="17">
        <v>20200204</v>
      </c>
      <c r="P460" s="17">
        <v>20200206</v>
      </c>
      <c r="Q460" s="17">
        <v>1170</v>
      </c>
      <c r="R460" s="17">
        <v>27304431</v>
      </c>
      <c r="S460" s="17" t="s">
        <v>6601</v>
      </c>
      <c r="T460" s="17" t="s">
        <v>7091</v>
      </c>
      <c r="U460" s="17" t="s">
        <v>88</v>
      </c>
      <c r="V460" s="17">
        <f t="shared" si="126"/>
        <v>3</v>
      </c>
      <c r="W460" s="17">
        <v>3000</v>
      </c>
      <c r="X460" s="17" t="s">
        <v>7065</v>
      </c>
      <c r="Y460" s="17" t="s">
        <v>6595</v>
      </c>
      <c r="Z460" s="17">
        <v>20200206</v>
      </c>
      <c r="AA460" s="17" t="s">
        <v>1947</v>
      </c>
      <c r="AB460" s="17">
        <v>1</v>
      </c>
      <c r="AC460" s="17" t="str">
        <f>IFERROR(VLOOKUP(A460,[1]Cruces!AJ:AK,2,0),VLOOKUP(CONCATENATE(X460,AA460),[1]Cruces!G:H,2,0))</f>
        <v>Solicitud por BT</v>
      </c>
      <c r="AD460" s="17">
        <f t="shared" si="112"/>
        <v>4</v>
      </c>
      <c r="AE460" s="17">
        <f t="shared" si="113"/>
        <v>2</v>
      </c>
      <c r="AF460" s="17">
        <f t="shared" si="114"/>
        <v>2020</v>
      </c>
      <c r="AG460" s="17" t="str">
        <f>IFERROR(VLOOKUP(MID(A460,2,4)*1,[1]Cruces!K:L,2,0),"Verificar")</f>
        <v>Atlántico Norte</v>
      </c>
      <c r="AH460" s="17">
        <f t="shared" ca="1" si="115"/>
        <v>295</v>
      </c>
      <c r="AI460" s="17" t="str">
        <f>IFERROR(VLOOKUP(U460,[1]Cruces!$O$1:$P$6,2,0),"Sin Orden")</f>
        <v>Resuelta</v>
      </c>
      <c r="AJ460" s="17">
        <f t="shared" si="116"/>
        <v>6</v>
      </c>
      <c r="AK460" s="17">
        <f t="shared" si="117"/>
        <v>2</v>
      </c>
      <c r="AL460" s="17">
        <f t="shared" si="118"/>
        <v>2020</v>
      </c>
      <c r="AM460" s="17">
        <f t="shared" ca="1" si="119"/>
        <v>293</v>
      </c>
      <c r="AN460" s="18" t="str">
        <f>IFERROR(VLOOKUP(R460*1,'[1]Ordenes de Servicio'!G:K,5,0),"No Cruza")</f>
        <v>No Cruza</v>
      </c>
      <c r="AO460" s="17">
        <f t="shared" ca="1" si="120"/>
        <v>2</v>
      </c>
      <c r="AP460" s="17">
        <f t="shared" si="121"/>
        <v>6</v>
      </c>
      <c r="AQ460" s="17">
        <f t="shared" si="122"/>
        <v>2</v>
      </c>
      <c r="AR460" s="17">
        <f t="shared" si="123"/>
        <v>2020</v>
      </c>
      <c r="AS460" s="17">
        <f t="shared" ca="1" si="124"/>
        <v>293</v>
      </c>
      <c r="AT460" s="17" t="str">
        <f t="shared" ca="1" si="127"/>
        <v>No</v>
      </c>
      <c r="AU460" s="17">
        <f t="shared" si="125"/>
        <v>0</v>
      </c>
      <c r="AV460" s="17" t="str">
        <f>+VLOOKUP(B460,[1]Cruces!S:T,2,0)</f>
        <v>7. Ejecución en Campo OS BT</v>
      </c>
    </row>
    <row r="461" spans="1:48" hidden="1" x14ac:dyDescent="0.25">
      <c r="A461" s="17" t="s">
        <v>7576</v>
      </c>
      <c r="B461" s="17" t="s">
        <v>569</v>
      </c>
      <c r="C461" s="17">
        <v>0</v>
      </c>
      <c r="D461" s="17">
        <v>0</v>
      </c>
      <c r="E461" s="17" t="s">
        <v>55</v>
      </c>
      <c r="F461" s="17" t="s">
        <v>7098</v>
      </c>
      <c r="G461" s="17" t="s">
        <v>7577</v>
      </c>
      <c r="H461" s="17">
        <v>3647344</v>
      </c>
      <c r="I461" s="17" t="s">
        <v>71</v>
      </c>
      <c r="J461" s="17" t="s">
        <v>59</v>
      </c>
      <c r="K461" s="17" t="s">
        <v>7578</v>
      </c>
      <c r="L461" s="17" t="s">
        <v>7101</v>
      </c>
      <c r="M461" s="17" t="s">
        <v>7102</v>
      </c>
      <c r="N461" s="17" t="s">
        <v>572</v>
      </c>
      <c r="O461" s="17">
        <v>20201104</v>
      </c>
      <c r="P461" s="17">
        <v>20201104</v>
      </c>
      <c r="Q461" s="17">
        <v>1180</v>
      </c>
      <c r="R461" s="17">
        <v>0</v>
      </c>
      <c r="S461" s="17"/>
      <c r="T461" s="17" t="s">
        <v>63</v>
      </c>
      <c r="U461" s="17"/>
      <c r="V461" s="17">
        <f t="shared" si="126"/>
        <v>3</v>
      </c>
      <c r="W461" s="17">
        <v>3000</v>
      </c>
      <c r="X461" s="17" t="s">
        <v>7065</v>
      </c>
      <c r="Y461" s="17" t="s">
        <v>569</v>
      </c>
      <c r="Z461" s="17">
        <v>20201104</v>
      </c>
      <c r="AA461" s="17" t="s">
        <v>1947</v>
      </c>
      <c r="AB461" s="17">
        <v>1</v>
      </c>
      <c r="AC461" s="17" t="str">
        <f>IFERROR(VLOOKUP(A461,[1]Cruces!AJ:AK,2,0),VLOOKUP(CONCATENATE(X461,AA461),[1]Cruces!G:H,2,0))</f>
        <v>Solicitud por BT</v>
      </c>
      <c r="AD461" s="17">
        <f t="shared" si="112"/>
        <v>4</v>
      </c>
      <c r="AE461" s="17">
        <f t="shared" si="113"/>
        <v>11</v>
      </c>
      <c r="AF461" s="17">
        <f t="shared" si="114"/>
        <v>2020</v>
      </c>
      <c r="AG461" s="17" t="str">
        <f>IFERROR(VLOOKUP(MID(A461,2,4)*1,[1]Cruces!K:L,2,0),"Verificar")</f>
        <v>Atlántico Norte</v>
      </c>
      <c r="AH461" s="17">
        <f t="shared" ca="1" si="115"/>
        <v>21</v>
      </c>
      <c r="AI461" s="17" t="str">
        <f>IFERROR(VLOOKUP(U461,[1]Cruces!$O$1:$P$6,2,0),"Sin Orden")</f>
        <v>Sin Orden</v>
      </c>
      <c r="AJ461" s="17">
        <f t="shared" si="116"/>
        <v>4</v>
      </c>
      <c r="AK461" s="17">
        <f t="shared" si="117"/>
        <v>11</v>
      </c>
      <c r="AL461" s="17">
        <f t="shared" si="118"/>
        <v>2020</v>
      </c>
      <c r="AM461" s="17">
        <f t="shared" ca="1" si="119"/>
        <v>21</v>
      </c>
      <c r="AN461" s="18" t="str">
        <f>IFERROR(VLOOKUP(R461*1,'[1]Ordenes de Servicio'!G:K,5,0),"No Cruza")</f>
        <v>No Cruza</v>
      </c>
      <c r="AO461" s="17">
        <f t="shared" ca="1" si="120"/>
        <v>21</v>
      </c>
      <c r="AP461" s="17">
        <f t="shared" si="121"/>
        <v>4</v>
      </c>
      <c r="AQ461" s="17">
        <f t="shared" si="122"/>
        <v>11</v>
      </c>
      <c r="AR461" s="17">
        <f t="shared" si="123"/>
        <v>2020</v>
      </c>
      <c r="AS461" s="17">
        <f t="shared" ca="1" si="124"/>
        <v>21</v>
      </c>
      <c r="AT461" s="17" t="str">
        <f t="shared" ca="1" si="127"/>
        <v>No</v>
      </c>
      <c r="AU461" s="17">
        <f t="shared" si="125"/>
        <v>0</v>
      </c>
      <c r="AV461" s="17" t="str">
        <f>+VLOOKUP(B461,[1]Cruces!S:T,2,0)</f>
        <v>1. Solicitud</v>
      </c>
    </row>
    <row r="462" spans="1:48" hidden="1" x14ac:dyDescent="0.25">
      <c r="A462" s="17" t="s">
        <v>1046</v>
      </c>
      <c r="B462" s="17" t="s">
        <v>68</v>
      </c>
      <c r="C462" s="17">
        <v>5610949</v>
      </c>
      <c r="D462" s="17">
        <v>0</v>
      </c>
      <c r="E462" s="17" t="s">
        <v>55</v>
      </c>
      <c r="F462" s="17" t="s">
        <v>126</v>
      </c>
      <c r="G462" s="17" t="s">
        <v>1047</v>
      </c>
      <c r="H462" s="17">
        <v>3502433510</v>
      </c>
      <c r="I462" s="17" t="s">
        <v>71</v>
      </c>
      <c r="J462" s="17" t="s">
        <v>59</v>
      </c>
      <c r="K462" s="17" t="s">
        <v>1048</v>
      </c>
      <c r="L462" s="17" t="s">
        <v>129</v>
      </c>
      <c r="M462" s="17" t="s">
        <v>130</v>
      </c>
      <c r="N462" s="17" t="s">
        <v>75</v>
      </c>
      <c r="O462" s="17">
        <v>20180317</v>
      </c>
      <c r="P462" s="17">
        <v>20180920</v>
      </c>
      <c r="Q462" s="17">
        <v>3340</v>
      </c>
      <c r="R462" s="17">
        <v>26342118</v>
      </c>
      <c r="S462" s="17" t="s">
        <v>76</v>
      </c>
      <c r="T462" s="17" t="s">
        <v>63</v>
      </c>
      <c r="U462" s="17" t="s">
        <v>88</v>
      </c>
      <c r="V462" s="17">
        <f t="shared" si="126"/>
        <v>300</v>
      </c>
      <c r="W462" s="17">
        <v>300000</v>
      </c>
      <c r="X462" s="17" t="s">
        <v>89</v>
      </c>
      <c r="Y462" s="17" t="s">
        <v>136</v>
      </c>
      <c r="Z462" s="17">
        <v>20190228</v>
      </c>
      <c r="AA462" s="17" t="s">
        <v>78</v>
      </c>
      <c r="AB462" s="17">
        <v>1</v>
      </c>
      <c r="AC462" s="17" t="str">
        <f>IFERROR(VLOOKUP(A462,[1]Cruces!AJ:AK,2,0),VLOOKUP(CONCATENATE(X462,AA462),[1]Cruces!G:H,2,0))</f>
        <v>Solicitud de Obra</v>
      </c>
      <c r="AD462" s="17">
        <f t="shared" si="112"/>
        <v>17</v>
      </c>
      <c r="AE462" s="17">
        <f t="shared" si="113"/>
        <v>3</v>
      </c>
      <c r="AF462" s="17">
        <f t="shared" si="114"/>
        <v>2018</v>
      </c>
      <c r="AG462" s="17" t="str">
        <f>IFERROR(VLOOKUP(MID(A462,2,4)*1,[1]Cruces!K:L,2,0),"Verificar")</f>
        <v>Guajira</v>
      </c>
      <c r="AH462" s="17">
        <f t="shared" ca="1" si="115"/>
        <v>984</v>
      </c>
      <c r="AI462" s="17" t="str">
        <f>IFERROR(VLOOKUP(U462,[1]Cruces!$O$1:$P$6,2,0),"Sin Orden")</f>
        <v>Resuelta</v>
      </c>
      <c r="AJ462" s="17">
        <f t="shared" si="116"/>
        <v>28</v>
      </c>
      <c r="AK462" s="17">
        <f t="shared" si="117"/>
        <v>2</v>
      </c>
      <c r="AL462" s="17">
        <f t="shared" si="118"/>
        <v>2019</v>
      </c>
      <c r="AM462" s="17">
        <f t="shared" ca="1" si="119"/>
        <v>636</v>
      </c>
      <c r="AN462" s="18" t="str">
        <f>IFERROR(VLOOKUP(R462*1,'[1]Ordenes de Servicio'!G:K,5,0),"No Cruza")</f>
        <v>No Cruza</v>
      </c>
      <c r="AO462" s="17">
        <f t="shared" ca="1" si="120"/>
        <v>348</v>
      </c>
      <c r="AP462" s="17">
        <f t="shared" si="121"/>
        <v>20</v>
      </c>
      <c r="AQ462" s="17">
        <f t="shared" si="122"/>
        <v>9</v>
      </c>
      <c r="AR462" s="17">
        <f t="shared" si="123"/>
        <v>2018</v>
      </c>
      <c r="AS462" s="17">
        <f t="shared" ca="1" si="124"/>
        <v>797</v>
      </c>
      <c r="AT462" s="17" t="str">
        <f t="shared" ca="1" si="127"/>
        <v>Si</v>
      </c>
      <c r="AU462" s="17">
        <f t="shared" si="125"/>
        <v>161</v>
      </c>
      <c r="AV462" s="17" t="str">
        <f>+VLOOKUP(B462,[1]Cruces!S:T,2,0)</f>
        <v>5. Consultoría / Adjudicación</v>
      </c>
    </row>
    <row r="463" spans="1:48" x14ac:dyDescent="0.25">
      <c r="A463" s="17" t="s">
        <v>7579</v>
      </c>
      <c r="B463" s="17" t="s">
        <v>7266</v>
      </c>
      <c r="C463" s="17">
        <v>2059077</v>
      </c>
      <c r="D463" s="17">
        <v>20053193</v>
      </c>
      <c r="E463" s="17" t="s">
        <v>93</v>
      </c>
      <c r="F463" s="17" t="s">
        <v>69</v>
      </c>
      <c r="G463" s="17" t="s">
        <v>7580</v>
      </c>
      <c r="H463" s="17">
        <v>3008675266</v>
      </c>
      <c r="I463" s="17" t="s">
        <v>71</v>
      </c>
      <c r="J463" s="17" t="s">
        <v>7581</v>
      </c>
      <c r="K463" s="17" t="s">
        <v>97</v>
      </c>
      <c r="L463" s="17" t="s">
        <v>501</v>
      </c>
      <c r="M463" s="17" t="s">
        <v>502</v>
      </c>
      <c r="N463" s="17" t="s">
        <v>7268</v>
      </c>
      <c r="O463" s="17">
        <v>20201119</v>
      </c>
      <c r="P463" s="17">
        <v>20201120</v>
      </c>
      <c r="Q463" s="17">
        <v>1170</v>
      </c>
      <c r="R463" s="17">
        <v>28292065</v>
      </c>
      <c r="S463" s="17" t="s">
        <v>7072</v>
      </c>
      <c r="T463" s="17" t="s">
        <v>63</v>
      </c>
      <c r="U463" s="17" t="s">
        <v>91</v>
      </c>
      <c r="V463" s="17">
        <f t="shared" si="126"/>
        <v>3</v>
      </c>
      <c r="W463" s="17">
        <v>3000</v>
      </c>
      <c r="X463" s="17" t="s">
        <v>89</v>
      </c>
      <c r="Y463" s="17" t="s">
        <v>7266</v>
      </c>
      <c r="Z463" s="17">
        <v>20201120</v>
      </c>
      <c r="AA463" s="17" t="s">
        <v>1947</v>
      </c>
      <c r="AB463" s="17">
        <v>1</v>
      </c>
      <c r="AC463" s="17" t="str">
        <f>IFERROR(VLOOKUP(A463,[1]Cruces!AJ:AK,2,0),VLOOKUP(CONCATENATE(X463,AA463),[1]Cruces!G:H,2,0))</f>
        <v>Solicitud por BT</v>
      </c>
      <c r="AD463" s="17">
        <f t="shared" si="112"/>
        <v>19</v>
      </c>
      <c r="AE463" s="17">
        <f t="shared" si="113"/>
        <v>11</v>
      </c>
      <c r="AF463" s="17">
        <f t="shared" si="114"/>
        <v>2020</v>
      </c>
      <c r="AG463" s="17" t="str">
        <f>IFERROR(VLOOKUP(MID(A463,2,4)*1,[1]Cruces!K:L,2,0),"Verificar")</f>
        <v>Atlántico Norte</v>
      </c>
      <c r="AH463" s="17">
        <f t="shared" ca="1" si="115"/>
        <v>6</v>
      </c>
      <c r="AI463" s="17" t="str">
        <f>IFERROR(VLOOKUP(U463,[1]Cruces!$O$1:$P$6,2,0),"Sin Orden")</f>
        <v>Resuelta</v>
      </c>
      <c r="AJ463" s="17">
        <f t="shared" si="116"/>
        <v>20</v>
      </c>
      <c r="AK463" s="17">
        <f t="shared" si="117"/>
        <v>11</v>
      </c>
      <c r="AL463" s="17">
        <f t="shared" si="118"/>
        <v>2020</v>
      </c>
      <c r="AM463" s="17">
        <f t="shared" ca="1" si="119"/>
        <v>5</v>
      </c>
      <c r="AN463" s="18" t="str">
        <f>IFERROR(VLOOKUP(R463*1,'[1]Ordenes de Servicio'!G:K,5,0),"No Cruza")</f>
        <v>No Cruza</v>
      </c>
      <c r="AO463" s="17">
        <f t="shared" ca="1" si="120"/>
        <v>1</v>
      </c>
      <c r="AP463" s="17">
        <f t="shared" si="121"/>
        <v>20</v>
      </c>
      <c r="AQ463" s="17">
        <f t="shared" si="122"/>
        <v>11</v>
      </c>
      <c r="AR463" s="17">
        <f t="shared" si="123"/>
        <v>2020</v>
      </c>
      <c r="AS463" s="17">
        <f t="shared" ca="1" si="124"/>
        <v>5</v>
      </c>
      <c r="AT463" s="17" t="str">
        <f t="shared" ca="1" si="127"/>
        <v>No</v>
      </c>
      <c r="AU463" s="17">
        <f t="shared" si="125"/>
        <v>0</v>
      </c>
      <c r="AV463" s="17" t="str">
        <f>+VLOOKUP(B463,[1]Cruces!S:T,2,0)</f>
        <v>9. Contratación</v>
      </c>
    </row>
    <row r="464" spans="1:48" hidden="1" x14ac:dyDescent="0.25">
      <c r="A464" s="17" t="s">
        <v>1049</v>
      </c>
      <c r="B464" s="17" t="s">
        <v>54</v>
      </c>
      <c r="C464" s="17">
        <v>0</v>
      </c>
      <c r="D464" s="17">
        <v>0</v>
      </c>
      <c r="E464" s="17" t="s">
        <v>55</v>
      </c>
      <c r="F464" s="17" t="s">
        <v>232</v>
      </c>
      <c r="G464" s="17" t="s">
        <v>1050</v>
      </c>
      <c r="H464" s="17">
        <v>0</v>
      </c>
      <c r="I464" s="17" t="s">
        <v>71</v>
      </c>
      <c r="J464" s="17" t="s">
        <v>59</v>
      </c>
      <c r="K464" s="17" t="s">
        <v>1051</v>
      </c>
      <c r="L464" s="17" t="s">
        <v>280</v>
      </c>
      <c r="M464" s="17" t="s">
        <v>281</v>
      </c>
      <c r="N464" s="17" t="s">
        <v>62</v>
      </c>
      <c r="O464" s="17">
        <v>20200212</v>
      </c>
      <c r="P464" s="17">
        <v>20200218</v>
      </c>
      <c r="Q464" s="17">
        <v>1210</v>
      </c>
      <c r="R464" s="17">
        <v>27163878</v>
      </c>
      <c r="S464" s="17" t="s">
        <v>100</v>
      </c>
      <c r="T464" s="17" t="s">
        <v>63</v>
      </c>
      <c r="U464" s="17" t="s">
        <v>91</v>
      </c>
      <c r="V464" s="17">
        <f t="shared" si="126"/>
        <v>30</v>
      </c>
      <c r="W464" s="17">
        <v>30000</v>
      </c>
      <c r="X464" s="17" t="s">
        <v>64</v>
      </c>
      <c r="Y464" s="17" t="s">
        <v>65</v>
      </c>
      <c r="Z464" s="17">
        <v>20200218</v>
      </c>
      <c r="AA464" s="17" t="s">
        <v>78</v>
      </c>
      <c r="AB464" s="17">
        <v>1</v>
      </c>
      <c r="AC464" s="17" t="str">
        <f>IFERROR(VLOOKUP(A464,[1]Cruces!AJ:AK,2,0),VLOOKUP(CONCATENATE(X464,AA464),[1]Cruces!G:H,2,0))</f>
        <v>Solicitud de Obra</v>
      </c>
      <c r="AD464" s="17">
        <f t="shared" si="112"/>
        <v>12</v>
      </c>
      <c r="AE464" s="17">
        <f t="shared" si="113"/>
        <v>2</v>
      </c>
      <c r="AF464" s="17">
        <f t="shared" si="114"/>
        <v>2020</v>
      </c>
      <c r="AG464" s="17" t="str">
        <f>IFERROR(VLOOKUP(MID(A464,2,4)*1,[1]Cruces!K:L,2,0),"Verificar")</f>
        <v>Atlántico Sur</v>
      </c>
      <c r="AH464" s="17">
        <f t="shared" ca="1" si="115"/>
        <v>287</v>
      </c>
      <c r="AI464" s="17" t="str">
        <f>IFERROR(VLOOKUP(U464,[1]Cruces!$O$1:$P$6,2,0),"Sin Orden")</f>
        <v>Resuelta</v>
      </c>
      <c r="AJ464" s="17">
        <f t="shared" si="116"/>
        <v>18</v>
      </c>
      <c r="AK464" s="17">
        <f t="shared" si="117"/>
        <v>2</v>
      </c>
      <c r="AL464" s="17">
        <f t="shared" si="118"/>
        <v>2020</v>
      </c>
      <c r="AM464" s="17">
        <f t="shared" ca="1" si="119"/>
        <v>281</v>
      </c>
      <c r="AN464" s="18" t="str">
        <f>IFERROR(VLOOKUP(R464*1,'[1]Ordenes de Servicio'!G:K,5,0),"No Cruza")</f>
        <v>No Cruza</v>
      </c>
      <c r="AO464" s="17">
        <f t="shared" ca="1" si="120"/>
        <v>6</v>
      </c>
      <c r="AP464" s="17">
        <f t="shared" si="121"/>
        <v>18</v>
      </c>
      <c r="AQ464" s="17">
        <f t="shared" si="122"/>
        <v>2</v>
      </c>
      <c r="AR464" s="17">
        <f t="shared" si="123"/>
        <v>2020</v>
      </c>
      <c r="AS464" s="17">
        <f t="shared" ca="1" si="124"/>
        <v>281</v>
      </c>
      <c r="AT464" s="17" t="str">
        <f t="shared" ca="1" si="127"/>
        <v>No</v>
      </c>
      <c r="AU464" s="17">
        <f t="shared" si="125"/>
        <v>0</v>
      </c>
      <c r="AV464" s="17" t="str">
        <f>+VLOOKUP(B464,[1]Cruces!S:T,2,0)</f>
        <v>4. Presupuesto de Obra</v>
      </c>
    </row>
    <row r="465" spans="1:48" hidden="1" x14ac:dyDescent="0.25">
      <c r="A465" s="17" t="s">
        <v>1052</v>
      </c>
      <c r="B465" s="17" t="s">
        <v>54</v>
      </c>
      <c r="C465" s="17">
        <v>0</v>
      </c>
      <c r="D465" s="17">
        <v>0</v>
      </c>
      <c r="E465" s="17" t="s">
        <v>55</v>
      </c>
      <c r="F465" s="17" t="s">
        <v>107</v>
      </c>
      <c r="G465" s="17" t="s">
        <v>1053</v>
      </c>
      <c r="H465" s="17">
        <v>0</v>
      </c>
      <c r="I465" s="17" t="s">
        <v>116</v>
      </c>
      <c r="J465" s="17" t="s">
        <v>59</v>
      </c>
      <c r="K465" s="17" t="s">
        <v>97</v>
      </c>
      <c r="L465" s="17" t="s">
        <v>145</v>
      </c>
      <c r="M465" s="17" t="s">
        <v>146</v>
      </c>
      <c r="N465" s="17" t="s">
        <v>62</v>
      </c>
      <c r="O465" s="17">
        <v>20191025</v>
      </c>
      <c r="P465" s="17">
        <v>20191101</v>
      </c>
      <c r="Q465" s="17">
        <v>1210</v>
      </c>
      <c r="R465" s="17">
        <v>26878328</v>
      </c>
      <c r="S465" s="17" t="s">
        <v>100</v>
      </c>
      <c r="T465" s="17" t="s">
        <v>63</v>
      </c>
      <c r="U465" s="17" t="s">
        <v>91</v>
      </c>
      <c r="V465" s="17">
        <f t="shared" si="126"/>
        <v>30</v>
      </c>
      <c r="W465" s="17">
        <v>30000</v>
      </c>
      <c r="X465" s="17" t="s">
        <v>64</v>
      </c>
      <c r="Y465" s="17" t="s">
        <v>150</v>
      </c>
      <c r="Z465" s="17">
        <v>20200424</v>
      </c>
      <c r="AA465" s="17" t="s">
        <v>78</v>
      </c>
      <c r="AB465" s="17">
        <v>1</v>
      </c>
      <c r="AC465" s="17" t="str">
        <f>IFERROR(VLOOKUP(A465,[1]Cruces!AJ:AK,2,0),VLOOKUP(CONCATENATE(X465,AA465),[1]Cruces!G:H,2,0))</f>
        <v>Solicitud de Obra</v>
      </c>
      <c r="AD465" s="17">
        <f t="shared" si="112"/>
        <v>25</v>
      </c>
      <c r="AE465" s="17">
        <f t="shared" si="113"/>
        <v>10</v>
      </c>
      <c r="AF465" s="17">
        <f t="shared" si="114"/>
        <v>2019</v>
      </c>
      <c r="AG465" s="17" t="str">
        <f>IFERROR(VLOOKUP(MID(A465,2,4)*1,[1]Cruces!K:L,2,0),"Verificar")</f>
        <v>Atlántico Sur</v>
      </c>
      <c r="AH465" s="17">
        <f t="shared" ca="1" si="115"/>
        <v>397</v>
      </c>
      <c r="AI465" s="17" t="str">
        <f>IFERROR(VLOOKUP(U465,[1]Cruces!$O$1:$P$6,2,0),"Sin Orden")</f>
        <v>Resuelta</v>
      </c>
      <c r="AJ465" s="17">
        <f t="shared" si="116"/>
        <v>24</v>
      </c>
      <c r="AK465" s="17">
        <f t="shared" si="117"/>
        <v>4</v>
      </c>
      <c r="AL465" s="17">
        <f t="shared" si="118"/>
        <v>2020</v>
      </c>
      <c r="AM465" s="17">
        <f t="shared" ca="1" si="119"/>
        <v>215</v>
      </c>
      <c r="AN465" s="18" t="str">
        <f>IFERROR(VLOOKUP(R465*1,'[1]Ordenes de Servicio'!G:K,5,0),"No Cruza")</f>
        <v>No Cruza</v>
      </c>
      <c r="AO465" s="17">
        <f t="shared" ca="1" si="120"/>
        <v>182</v>
      </c>
      <c r="AP465" s="17">
        <f t="shared" si="121"/>
        <v>1</v>
      </c>
      <c r="AQ465" s="17">
        <f t="shared" si="122"/>
        <v>11</v>
      </c>
      <c r="AR465" s="17">
        <f t="shared" si="123"/>
        <v>2019</v>
      </c>
      <c r="AS465" s="17">
        <f t="shared" ca="1" si="124"/>
        <v>390</v>
      </c>
      <c r="AT465" s="17" t="str">
        <f t="shared" ca="1" si="127"/>
        <v>Si</v>
      </c>
      <c r="AU465" s="17">
        <f t="shared" si="125"/>
        <v>175</v>
      </c>
      <c r="AV465" s="17" t="str">
        <f>+VLOOKUP(B465,[1]Cruces!S:T,2,0)</f>
        <v>4. Presupuesto de Obra</v>
      </c>
    </row>
    <row r="466" spans="1:48" hidden="1" x14ac:dyDescent="0.25">
      <c r="A466" s="17" t="s">
        <v>7582</v>
      </c>
      <c r="B466" s="17" t="s">
        <v>6595</v>
      </c>
      <c r="C466" s="17">
        <v>0</v>
      </c>
      <c r="D466" s="17">
        <v>0</v>
      </c>
      <c r="E466" s="17" t="s">
        <v>55</v>
      </c>
      <c r="F466" s="17" t="s">
        <v>3386</v>
      </c>
      <c r="G466" s="17" t="s">
        <v>7583</v>
      </c>
      <c r="H466" s="17">
        <v>3192292996</v>
      </c>
      <c r="I466" s="17" t="s">
        <v>71</v>
      </c>
      <c r="J466" s="17" t="s">
        <v>59</v>
      </c>
      <c r="K466" s="17" t="s">
        <v>7584</v>
      </c>
      <c r="L466" s="17" t="s">
        <v>7290</v>
      </c>
      <c r="M466" s="17" t="s">
        <v>7291</v>
      </c>
      <c r="N466" s="17" t="s">
        <v>6600</v>
      </c>
      <c r="O466" s="17">
        <v>20200304</v>
      </c>
      <c r="P466" s="17">
        <v>20200811</v>
      </c>
      <c r="Q466" s="17">
        <v>1180</v>
      </c>
      <c r="R466" s="17">
        <v>27958524</v>
      </c>
      <c r="S466" s="17" t="s">
        <v>6601</v>
      </c>
      <c r="T466" s="17" t="s">
        <v>63</v>
      </c>
      <c r="U466" s="17" t="s">
        <v>91</v>
      </c>
      <c r="V466" s="17">
        <f t="shared" si="126"/>
        <v>3</v>
      </c>
      <c r="W466" s="17">
        <v>3000</v>
      </c>
      <c r="X466" s="17" t="s">
        <v>7065</v>
      </c>
      <c r="Y466" s="17" t="s">
        <v>6595</v>
      </c>
      <c r="Z466" s="17">
        <v>20200811</v>
      </c>
      <c r="AA466" s="17" t="s">
        <v>1947</v>
      </c>
      <c r="AB466" s="17">
        <v>1</v>
      </c>
      <c r="AC466" s="17" t="str">
        <f>IFERROR(VLOOKUP(A466,[1]Cruces!AJ:AK,2,0),VLOOKUP(CONCATENATE(X466,AA466),[1]Cruces!G:H,2,0))</f>
        <v>Solicitud por BT</v>
      </c>
      <c r="AD466" s="17">
        <f t="shared" si="112"/>
        <v>4</v>
      </c>
      <c r="AE466" s="17">
        <f t="shared" si="113"/>
        <v>3</v>
      </c>
      <c r="AF466" s="17">
        <f t="shared" si="114"/>
        <v>2020</v>
      </c>
      <c r="AG466" s="17" t="str">
        <f>IFERROR(VLOOKUP(MID(A466,2,4)*1,[1]Cruces!K:L,2,0),"Verificar")</f>
        <v>Atlántico Norte</v>
      </c>
      <c r="AH466" s="17">
        <f t="shared" ca="1" si="115"/>
        <v>266</v>
      </c>
      <c r="AI466" s="17" t="str">
        <f>IFERROR(VLOOKUP(U466,[1]Cruces!$O$1:$P$6,2,0),"Sin Orden")</f>
        <v>Resuelta</v>
      </c>
      <c r="AJ466" s="17">
        <f t="shared" si="116"/>
        <v>11</v>
      </c>
      <c r="AK466" s="17">
        <f t="shared" si="117"/>
        <v>8</v>
      </c>
      <c r="AL466" s="17">
        <f t="shared" si="118"/>
        <v>2020</v>
      </c>
      <c r="AM466" s="17">
        <f t="shared" ca="1" si="119"/>
        <v>106</v>
      </c>
      <c r="AN466" s="18" t="str">
        <f>IFERROR(VLOOKUP(R466*1,'[1]Ordenes de Servicio'!G:K,5,0),"No Cruza")</f>
        <v>No Cruza</v>
      </c>
      <c r="AO466" s="17">
        <f t="shared" ca="1" si="120"/>
        <v>160</v>
      </c>
      <c r="AP466" s="17">
        <f t="shared" si="121"/>
        <v>11</v>
      </c>
      <c r="AQ466" s="17">
        <f t="shared" si="122"/>
        <v>8</v>
      </c>
      <c r="AR466" s="17">
        <f t="shared" si="123"/>
        <v>2020</v>
      </c>
      <c r="AS466" s="17">
        <f t="shared" ca="1" si="124"/>
        <v>106</v>
      </c>
      <c r="AT466" s="17" t="str">
        <f t="shared" ca="1" si="127"/>
        <v>No</v>
      </c>
      <c r="AU466" s="17">
        <f t="shared" si="125"/>
        <v>0</v>
      </c>
      <c r="AV466" s="17" t="str">
        <f>+VLOOKUP(B466,[1]Cruces!S:T,2,0)</f>
        <v>7. Ejecución en Campo OS BT</v>
      </c>
    </row>
    <row r="467" spans="1:48" hidden="1" x14ac:dyDescent="0.25">
      <c r="A467" s="17" t="s">
        <v>7585</v>
      </c>
      <c r="B467" s="17" t="s">
        <v>569</v>
      </c>
      <c r="C467" s="17">
        <v>0</v>
      </c>
      <c r="D467" s="17">
        <v>0</v>
      </c>
      <c r="E467" s="17" t="s">
        <v>55</v>
      </c>
      <c r="F467" s="17" t="s">
        <v>7098</v>
      </c>
      <c r="G467" s="17" t="s">
        <v>7586</v>
      </c>
      <c r="H467" s="17">
        <v>3023671325</v>
      </c>
      <c r="I467" s="17" t="s">
        <v>71</v>
      </c>
      <c r="J467" s="17" t="s">
        <v>59</v>
      </c>
      <c r="K467" s="17" t="s">
        <v>7587</v>
      </c>
      <c r="L467" s="17" t="s">
        <v>7101</v>
      </c>
      <c r="M467" s="17" t="s">
        <v>7102</v>
      </c>
      <c r="N467" s="17" t="s">
        <v>572</v>
      </c>
      <c r="O467" s="17">
        <v>20201028</v>
      </c>
      <c r="P467" s="17">
        <v>20201028</v>
      </c>
      <c r="Q467" s="17">
        <v>1170</v>
      </c>
      <c r="R467" s="17">
        <v>0</v>
      </c>
      <c r="S467" s="17"/>
      <c r="T467" s="17" t="s">
        <v>63</v>
      </c>
      <c r="U467" s="17"/>
      <c r="V467" s="17">
        <f t="shared" si="126"/>
        <v>3</v>
      </c>
      <c r="W467" s="17">
        <v>3000</v>
      </c>
      <c r="X467" s="17" t="s">
        <v>7065</v>
      </c>
      <c r="Y467" s="17" t="s">
        <v>569</v>
      </c>
      <c r="Z467" s="17">
        <v>20201028</v>
      </c>
      <c r="AA467" s="17" t="s">
        <v>1947</v>
      </c>
      <c r="AB467" s="17">
        <v>1</v>
      </c>
      <c r="AC467" s="17" t="str">
        <f>IFERROR(VLOOKUP(A467,[1]Cruces!AJ:AK,2,0),VLOOKUP(CONCATENATE(X467,AA467),[1]Cruces!G:H,2,0))</f>
        <v>Solicitud por BT</v>
      </c>
      <c r="AD467" s="17">
        <f t="shared" si="112"/>
        <v>28</v>
      </c>
      <c r="AE467" s="17">
        <f t="shared" si="113"/>
        <v>10</v>
      </c>
      <c r="AF467" s="17">
        <f t="shared" si="114"/>
        <v>2020</v>
      </c>
      <c r="AG467" s="17" t="str">
        <f>IFERROR(VLOOKUP(MID(A467,2,4)*1,[1]Cruces!K:L,2,0),"Verificar")</f>
        <v>Atlántico Norte</v>
      </c>
      <c r="AH467" s="17">
        <f t="shared" ca="1" si="115"/>
        <v>28</v>
      </c>
      <c r="AI467" s="17" t="str">
        <f>IFERROR(VLOOKUP(U467,[1]Cruces!$O$1:$P$6,2,0),"Sin Orden")</f>
        <v>Sin Orden</v>
      </c>
      <c r="AJ467" s="17">
        <f t="shared" si="116"/>
        <v>28</v>
      </c>
      <c r="AK467" s="17">
        <f t="shared" si="117"/>
        <v>10</v>
      </c>
      <c r="AL467" s="17">
        <f t="shared" si="118"/>
        <v>2020</v>
      </c>
      <c r="AM467" s="17">
        <f t="shared" ca="1" si="119"/>
        <v>28</v>
      </c>
      <c r="AN467" s="18" t="str">
        <f>IFERROR(VLOOKUP(R467*1,'[1]Ordenes de Servicio'!G:K,5,0),"No Cruza")</f>
        <v>No Cruza</v>
      </c>
      <c r="AO467" s="17">
        <f t="shared" ca="1" si="120"/>
        <v>28</v>
      </c>
      <c r="AP467" s="17">
        <f t="shared" si="121"/>
        <v>28</v>
      </c>
      <c r="AQ467" s="17">
        <f t="shared" si="122"/>
        <v>10</v>
      </c>
      <c r="AR467" s="17">
        <f t="shared" si="123"/>
        <v>2020</v>
      </c>
      <c r="AS467" s="17">
        <f t="shared" ca="1" si="124"/>
        <v>28</v>
      </c>
      <c r="AT467" s="17" t="str">
        <f t="shared" ca="1" si="127"/>
        <v>No</v>
      </c>
      <c r="AU467" s="17">
        <f t="shared" si="125"/>
        <v>0</v>
      </c>
      <c r="AV467" s="17" t="str">
        <f>+VLOOKUP(B467,[1]Cruces!S:T,2,0)</f>
        <v>1. Solicitud</v>
      </c>
    </row>
    <row r="468" spans="1:48" hidden="1" x14ac:dyDescent="0.25">
      <c r="A468" s="17" t="s">
        <v>7588</v>
      </c>
      <c r="B468" s="17" t="s">
        <v>6595</v>
      </c>
      <c r="C468" s="17">
        <v>0</v>
      </c>
      <c r="D468" s="17">
        <v>0</v>
      </c>
      <c r="E468" s="17" t="s">
        <v>55</v>
      </c>
      <c r="F468" s="17" t="s">
        <v>56</v>
      </c>
      <c r="G468" s="17" t="s">
        <v>7589</v>
      </c>
      <c r="H468" s="17">
        <v>3205494096</v>
      </c>
      <c r="I468" s="17" t="s">
        <v>71</v>
      </c>
      <c r="J468" s="17" t="s">
        <v>59</v>
      </c>
      <c r="K468" s="17" t="s">
        <v>4192</v>
      </c>
      <c r="L468" s="17" t="s">
        <v>7310</v>
      </c>
      <c r="M468" s="17" t="s">
        <v>7311</v>
      </c>
      <c r="N468" s="17" t="s">
        <v>6600</v>
      </c>
      <c r="O468" s="17">
        <v>20190905</v>
      </c>
      <c r="P468" s="17">
        <v>20190907</v>
      </c>
      <c r="Q468" s="17">
        <v>1110</v>
      </c>
      <c r="R468" s="17">
        <v>26811621</v>
      </c>
      <c r="S468" s="17" t="s">
        <v>6601</v>
      </c>
      <c r="T468" s="17" t="s">
        <v>63</v>
      </c>
      <c r="U468" s="17" t="s">
        <v>91</v>
      </c>
      <c r="V468" s="17">
        <f t="shared" si="126"/>
        <v>3</v>
      </c>
      <c r="W468" s="17">
        <v>3000</v>
      </c>
      <c r="X468" s="17" t="s">
        <v>7065</v>
      </c>
      <c r="Y468" s="17" t="s">
        <v>6595</v>
      </c>
      <c r="Z468" s="17">
        <v>20190907</v>
      </c>
      <c r="AA468" s="17" t="s">
        <v>1947</v>
      </c>
      <c r="AB468" s="17">
        <v>1</v>
      </c>
      <c r="AC468" s="17" t="str">
        <f>IFERROR(VLOOKUP(A468,[1]Cruces!AJ:AK,2,0),VLOOKUP(CONCATENATE(X468,AA468),[1]Cruces!G:H,2,0))</f>
        <v>Solicitud por BT</v>
      </c>
      <c r="AD468" s="17">
        <f t="shared" si="112"/>
        <v>5</v>
      </c>
      <c r="AE468" s="17">
        <f t="shared" si="113"/>
        <v>9</v>
      </c>
      <c r="AF468" s="17">
        <f t="shared" si="114"/>
        <v>2019</v>
      </c>
      <c r="AG468" s="17" t="str">
        <f>IFERROR(VLOOKUP(MID(A468,2,4)*1,[1]Cruces!K:L,2,0),"Verificar")</f>
        <v>Atlántico Norte</v>
      </c>
      <c r="AH468" s="17">
        <f t="shared" ca="1" si="115"/>
        <v>447</v>
      </c>
      <c r="AI468" s="17" t="str">
        <f>IFERROR(VLOOKUP(U468,[1]Cruces!$O$1:$P$6,2,0),"Sin Orden")</f>
        <v>Resuelta</v>
      </c>
      <c r="AJ468" s="17">
        <f t="shared" si="116"/>
        <v>7</v>
      </c>
      <c r="AK468" s="17">
        <f t="shared" si="117"/>
        <v>9</v>
      </c>
      <c r="AL468" s="17">
        <f t="shared" si="118"/>
        <v>2019</v>
      </c>
      <c r="AM468" s="17">
        <f t="shared" ca="1" si="119"/>
        <v>445</v>
      </c>
      <c r="AN468" s="18" t="str">
        <f>IFERROR(VLOOKUP(R468*1,'[1]Ordenes de Servicio'!G:K,5,0),"No Cruza")</f>
        <v>No Cruza</v>
      </c>
      <c r="AO468" s="17">
        <f t="shared" ca="1" si="120"/>
        <v>2</v>
      </c>
      <c r="AP468" s="17">
        <f t="shared" si="121"/>
        <v>7</v>
      </c>
      <c r="AQ468" s="17">
        <f t="shared" si="122"/>
        <v>9</v>
      </c>
      <c r="AR468" s="17">
        <f t="shared" si="123"/>
        <v>2019</v>
      </c>
      <c r="AS468" s="17">
        <f t="shared" ca="1" si="124"/>
        <v>445</v>
      </c>
      <c r="AT468" s="17" t="str">
        <f t="shared" ca="1" si="127"/>
        <v>Si</v>
      </c>
      <c r="AU468" s="17">
        <f t="shared" si="125"/>
        <v>0</v>
      </c>
      <c r="AV468" s="17" t="str">
        <f>+VLOOKUP(B468,[1]Cruces!S:T,2,0)</f>
        <v>7. Ejecución en Campo OS BT</v>
      </c>
    </row>
    <row r="469" spans="1:48" x14ac:dyDescent="0.25">
      <c r="A469" s="17" t="s">
        <v>1054</v>
      </c>
      <c r="B469" s="17" t="s">
        <v>80</v>
      </c>
      <c r="C469" s="17">
        <v>0</v>
      </c>
      <c r="D469" s="17">
        <v>0</v>
      </c>
      <c r="E469" s="17" t="s">
        <v>55</v>
      </c>
      <c r="F469" s="17" t="s">
        <v>120</v>
      </c>
      <c r="G469" s="17" t="s">
        <v>1055</v>
      </c>
      <c r="H469" s="17">
        <v>0</v>
      </c>
      <c r="I469" s="17" t="s">
        <v>116</v>
      </c>
      <c r="J469" s="17" t="s">
        <v>59</v>
      </c>
      <c r="K469" s="17" t="s">
        <v>97</v>
      </c>
      <c r="L469" s="17" t="s">
        <v>122</v>
      </c>
      <c r="M469" s="17" t="s">
        <v>123</v>
      </c>
      <c r="N469" s="17" t="s">
        <v>87</v>
      </c>
      <c r="O469" s="17">
        <v>20181224</v>
      </c>
      <c r="P469" s="17">
        <v>20191106</v>
      </c>
      <c r="Q469" s="17">
        <v>9530</v>
      </c>
      <c r="R469" s="17">
        <v>26792055</v>
      </c>
      <c r="S469" s="17" t="s">
        <v>76</v>
      </c>
      <c r="T469" s="17" t="s">
        <v>63</v>
      </c>
      <c r="U469" s="17" t="s">
        <v>88</v>
      </c>
      <c r="V469" s="17">
        <f t="shared" si="126"/>
        <v>15</v>
      </c>
      <c r="W469" s="17">
        <v>15000</v>
      </c>
      <c r="X469" s="17" t="s">
        <v>64</v>
      </c>
      <c r="Y469" s="17" t="s">
        <v>80</v>
      </c>
      <c r="Z469" s="17">
        <v>20191106</v>
      </c>
      <c r="AA469" s="17" t="s">
        <v>78</v>
      </c>
      <c r="AB469" s="17">
        <v>1</v>
      </c>
      <c r="AC469" s="17" t="str">
        <f>IFERROR(VLOOKUP(A469,[1]Cruces!AJ:AK,2,0),VLOOKUP(CONCATENATE(X469,AA469),[1]Cruces!G:H,2,0))</f>
        <v>Solicitud de Obra</v>
      </c>
      <c r="AD469" s="17">
        <f t="shared" ref="AD469:AD528" si="128">MID(O469,7,2)*1</f>
        <v>24</v>
      </c>
      <c r="AE469" s="17">
        <f t="shared" ref="AE469:AE528" si="129">MID(O469,5,2)*1</f>
        <v>12</v>
      </c>
      <c r="AF469" s="17">
        <f t="shared" ref="AF469:AF528" si="130">MID(O469,1,4)*1</f>
        <v>2018</v>
      </c>
      <c r="AG469" s="17" t="str">
        <f>IFERROR(VLOOKUP(MID(A469,2,4)*1,[1]Cruces!K:L,2,0),"Verificar")</f>
        <v>Atlántico Norte</v>
      </c>
      <c r="AH469" s="17">
        <f t="shared" ref="AH469:AH528" ca="1" si="131">TODAY()-DATE(AF469,AE469,AD469)</f>
        <v>702</v>
      </c>
      <c r="AI469" s="17" t="str">
        <f>IFERROR(VLOOKUP(U469,[1]Cruces!$O$1:$P$6,2,0),"Sin Orden")</f>
        <v>Resuelta</v>
      </c>
      <c r="AJ469" s="17">
        <f t="shared" ref="AJ469:AJ528" si="132">MID(Z469,7,2)*1</f>
        <v>6</v>
      </c>
      <c r="AK469" s="17">
        <f t="shared" ref="AK469:AK528" si="133">MID(Z469,5,2)*1</f>
        <v>11</v>
      </c>
      <c r="AL469" s="17">
        <f t="shared" ref="AL469:AL528" si="134">MID(Z469,1,4)*1</f>
        <v>2019</v>
      </c>
      <c r="AM469" s="17">
        <f t="shared" ref="AM469:AM528" ca="1" si="135">+TODAY()-DATE(AL469,AK469,AJ469)</f>
        <v>385</v>
      </c>
      <c r="AN469" s="18" t="str">
        <f>IFERROR(VLOOKUP(R469*1,'[1]Ordenes de Servicio'!G:K,5,0),"No Cruza")</f>
        <v>No Cruza</v>
      </c>
      <c r="AO469" s="17">
        <f t="shared" ref="AO469:AO528" ca="1" si="136">+IF(AI469="Resuelta",DATE(AL469,AK469,AJ469)-DATE(AF469,AE469,AD469),TODAY()-DATE(AL469,AK469,AJ469))</f>
        <v>317</v>
      </c>
      <c r="AP469" s="17">
        <f t="shared" ref="AP469:AP528" si="137">MID(P469,7,2)*1</f>
        <v>6</v>
      </c>
      <c r="AQ469" s="17">
        <f t="shared" ref="AQ469:AQ528" si="138">MID(P469,5,2)*1</f>
        <v>11</v>
      </c>
      <c r="AR469" s="17">
        <f t="shared" ref="AR469:AR528" si="139">MID(P469,1,4)*1</f>
        <v>2019</v>
      </c>
      <c r="AS469" s="17">
        <f t="shared" ref="AS469:AS528" ca="1" si="140">+TODAY()-DATE(AR469,AQ469,AP469)</f>
        <v>385</v>
      </c>
      <c r="AT469" s="17" t="str">
        <f t="shared" ca="1" si="127"/>
        <v>Si</v>
      </c>
      <c r="AU469" s="17">
        <f t="shared" ref="AU469:AU528" si="141">IF(DATE(AL469,AK469,AJ469)-DATE(AR469,AQ469,AP469)&lt;0,DATE(AR469,AQ469,AP469)-DATE(AL469,AK469,AJ469),DATE(AL469,AK469,AJ469)-DATE(AR469,AQ469,AP469))</f>
        <v>0</v>
      </c>
      <c r="AV469" s="17" t="str">
        <f>+VLOOKUP(B469,[1]Cruces!S:T,2,0)</f>
        <v>8. Puesta en Servicio</v>
      </c>
    </row>
    <row r="470" spans="1:48" hidden="1" x14ac:dyDescent="0.25">
      <c r="A470" s="17" t="s">
        <v>1056</v>
      </c>
      <c r="B470" s="17" t="s">
        <v>68</v>
      </c>
      <c r="C470" s="17">
        <v>0</v>
      </c>
      <c r="D470" s="17">
        <v>0</v>
      </c>
      <c r="E470" s="17" t="s">
        <v>55</v>
      </c>
      <c r="F470" s="17" t="s">
        <v>126</v>
      </c>
      <c r="G470" s="17" t="s">
        <v>1057</v>
      </c>
      <c r="H470" s="17">
        <v>0</v>
      </c>
      <c r="I470" s="17" t="s">
        <v>71</v>
      </c>
      <c r="J470" s="17" t="s">
        <v>59</v>
      </c>
      <c r="K470" s="17" t="s">
        <v>688</v>
      </c>
      <c r="L470" s="17" t="s">
        <v>129</v>
      </c>
      <c r="M470" s="17" t="s">
        <v>130</v>
      </c>
      <c r="N470" s="17" t="s">
        <v>75</v>
      </c>
      <c r="O470" s="17">
        <v>20200710</v>
      </c>
      <c r="P470" s="17">
        <v>20200711</v>
      </c>
      <c r="Q470" s="17">
        <v>9332</v>
      </c>
      <c r="R470" s="17">
        <v>0</v>
      </c>
      <c r="S470" s="17"/>
      <c r="T470" s="17" t="s">
        <v>63</v>
      </c>
      <c r="U470" s="17"/>
      <c r="V470" s="17">
        <f t="shared" ref="V470:V529" si="142">+W470/1000</f>
        <v>150</v>
      </c>
      <c r="W470" s="17">
        <v>150000</v>
      </c>
      <c r="X470" s="17" t="s">
        <v>64</v>
      </c>
      <c r="Y470" s="17" t="s">
        <v>136</v>
      </c>
      <c r="Z470" s="17">
        <v>20200711</v>
      </c>
      <c r="AA470" s="17" t="s">
        <v>176</v>
      </c>
      <c r="AB470" s="17">
        <v>1</v>
      </c>
      <c r="AC470" s="17" t="str">
        <f>IFERROR(VLOOKUP(A470,[1]Cruces!AJ:AK,2,0),VLOOKUP(CONCATENATE(X470,AA470),[1]Cruces!G:H,2,0))</f>
        <v>Solicitud de Obra</v>
      </c>
      <c r="AD470" s="17">
        <f t="shared" si="128"/>
        <v>10</v>
      </c>
      <c r="AE470" s="17">
        <f t="shared" si="129"/>
        <v>7</v>
      </c>
      <c r="AF470" s="17">
        <f t="shared" si="130"/>
        <v>2020</v>
      </c>
      <c r="AG470" s="17" t="str">
        <f>IFERROR(VLOOKUP(MID(A470,2,4)*1,[1]Cruces!K:L,2,0),"Verificar")</f>
        <v>Guajira</v>
      </c>
      <c r="AH470" s="17">
        <f t="shared" ca="1" si="131"/>
        <v>138</v>
      </c>
      <c r="AI470" s="17" t="str">
        <f>IFERROR(VLOOKUP(U470,[1]Cruces!$O$1:$P$6,2,0),"Sin Orden")</f>
        <v>Sin Orden</v>
      </c>
      <c r="AJ470" s="17">
        <f t="shared" si="132"/>
        <v>11</v>
      </c>
      <c r="AK470" s="17">
        <f t="shared" si="133"/>
        <v>7</v>
      </c>
      <c r="AL470" s="17">
        <f t="shared" si="134"/>
        <v>2020</v>
      </c>
      <c r="AM470" s="17">
        <f t="shared" ca="1" si="135"/>
        <v>137</v>
      </c>
      <c r="AN470" s="18" t="str">
        <f>IFERROR(VLOOKUP(R470*1,'[1]Ordenes de Servicio'!G:K,5,0),"No Cruza")</f>
        <v>No Cruza</v>
      </c>
      <c r="AO470" s="17">
        <f t="shared" ca="1" si="136"/>
        <v>137</v>
      </c>
      <c r="AP470" s="17">
        <f t="shared" si="137"/>
        <v>11</v>
      </c>
      <c r="AQ470" s="17">
        <f t="shared" si="138"/>
        <v>7</v>
      </c>
      <c r="AR470" s="17">
        <f t="shared" si="139"/>
        <v>2020</v>
      </c>
      <c r="AS470" s="17">
        <f t="shared" ca="1" si="140"/>
        <v>137</v>
      </c>
      <c r="AT470" s="17" t="str">
        <f t="shared" ref="AT470:AT529" ca="1" si="143">IF(AS470&gt;359,"Si","No")</f>
        <v>No</v>
      </c>
      <c r="AU470" s="17">
        <f t="shared" si="141"/>
        <v>0</v>
      </c>
      <c r="AV470" s="17" t="str">
        <f>+VLOOKUP(B470,[1]Cruces!S:T,2,0)</f>
        <v>5. Consultoría / Adjudicación</v>
      </c>
    </row>
    <row r="471" spans="1:48" hidden="1" x14ac:dyDescent="0.25">
      <c r="A471" s="17" t="s">
        <v>1058</v>
      </c>
      <c r="B471" s="17" t="s">
        <v>54</v>
      </c>
      <c r="C471" s="17">
        <v>2527929</v>
      </c>
      <c r="D471" s="17">
        <v>20156603</v>
      </c>
      <c r="E471" s="17" t="s">
        <v>93</v>
      </c>
      <c r="F471" s="17" t="s">
        <v>56</v>
      </c>
      <c r="G471" s="17" t="s">
        <v>1059</v>
      </c>
      <c r="H471" s="17">
        <v>3053379694</v>
      </c>
      <c r="I471" s="17" t="s">
        <v>71</v>
      </c>
      <c r="J471" s="17" t="s">
        <v>1060</v>
      </c>
      <c r="K471" s="17" t="s">
        <v>97</v>
      </c>
      <c r="L471" s="17" t="s">
        <v>117</v>
      </c>
      <c r="M471" s="17" t="s">
        <v>118</v>
      </c>
      <c r="N471" s="17" t="s">
        <v>62</v>
      </c>
      <c r="O471" s="17">
        <v>20191031</v>
      </c>
      <c r="P471" s="17">
        <v>20191108</v>
      </c>
      <c r="Q471" s="17">
        <v>1110</v>
      </c>
      <c r="R471" s="17">
        <v>26876843</v>
      </c>
      <c r="S471" s="17" t="s">
        <v>100</v>
      </c>
      <c r="T471" s="17" t="s">
        <v>63</v>
      </c>
      <c r="U471" s="17" t="s">
        <v>91</v>
      </c>
      <c r="V471" s="17">
        <f t="shared" si="142"/>
        <v>225</v>
      </c>
      <c r="W471" s="17">
        <v>225000</v>
      </c>
      <c r="X471" s="17" t="s">
        <v>89</v>
      </c>
      <c r="Y471" s="17" t="s">
        <v>65</v>
      </c>
      <c r="Z471" s="17">
        <v>20191108</v>
      </c>
      <c r="AA471" s="17" t="s">
        <v>101</v>
      </c>
      <c r="AB471" s="17">
        <v>1</v>
      </c>
      <c r="AC471" s="17" t="str">
        <f>IFERROR(VLOOKUP(A471,[1]Cruces!AJ:AK,2,0),VLOOKUP(CONCATENATE(X471,AA471),[1]Cruces!G:H,2,0))</f>
        <v>Solicitud de Obra</v>
      </c>
      <c r="AD471" s="17">
        <f t="shared" si="128"/>
        <v>31</v>
      </c>
      <c r="AE471" s="17">
        <f t="shared" si="129"/>
        <v>10</v>
      </c>
      <c r="AF471" s="17">
        <f t="shared" si="130"/>
        <v>2019</v>
      </c>
      <c r="AG471" s="17" t="str">
        <f>IFERROR(VLOOKUP(MID(A471,2,4)*1,[1]Cruces!K:L,2,0),"Verificar")</f>
        <v>Atlántico Norte</v>
      </c>
      <c r="AH471" s="17">
        <f t="shared" ca="1" si="131"/>
        <v>391</v>
      </c>
      <c r="AI471" s="17" t="str">
        <f>IFERROR(VLOOKUP(U471,[1]Cruces!$O$1:$P$6,2,0),"Sin Orden")</f>
        <v>Resuelta</v>
      </c>
      <c r="AJ471" s="17">
        <f t="shared" si="132"/>
        <v>8</v>
      </c>
      <c r="AK471" s="17">
        <f t="shared" si="133"/>
        <v>11</v>
      </c>
      <c r="AL471" s="17">
        <f t="shared" si="134"/>
        <v>2019</v>
      </c>
      <c r="AM471" s="17">
        <f t="shared" ca="1" si="135"/>
        <v>383</v>
      </c>
      <c r="AN471" s="18" t="str">
        <f>IFERROR(VLOOKUP(R471*1,'[1]Ordenes de Servicio'!G:K,5,0),"No Cruza")</f>
        <v>No Cruza</v>
      </c>
      <c r="AO471" s="17">
        <f t="shared" ca="1" si="136"/>
        <v>8</v>
      </c>
      <c r="AP471" s="17">
        <f t="shared" si="137"/>
        <v>8</v>
      </c>
      <c r="AQ471" s="17">
        <f t="shared" si="138"/>
        <v>11</v>
      </c>
      <c r="AR471" s="17">
        <f t="shared" si="139"/>
        <v>2019</v>
      </c>
      <c r="AS471" s="17">
        <f t="shared" ca="1" si="140"/>
        <v>383</v>
      </c>
      <c r="AT471" s="17" t="str">
        <f t="shared" ca="1" si="143"/>
        <v>Si</v>
      </c>
      <c r="AU471" s="17">
        <f t="shared" si="141"/>
        <v>0</v>
      </c>
      <c r="AV471" s="17" t="str">
        <f>+VLOOKUP(B471,[1]Cruces!S:T,2,0)</f>
        <v>4. Presupuesto de Obra</v>
      </c>
    </row>
    <row r="472" spans="1:48" x14ac:dyDescent="0.25">
      <c r="A472" s="17" t="s">
        <v>7590</v>
      </c>
      <c r="B472" s="17" t="s">
        <v>7266</v>
      </c>
      <c r="C472" s="17">
        <v>0</v>
      </c>
      <c r="D472" s="17">
        <v>0</v>
      </c>
      <c r="E472" s="17" t="s">
        <v>55</v>
      </c>
      <c r="F472" s="17" t="s">
        <v>232</v>
      </c>
      <c r="G472" s="17" t="s">
        <v>7591</v>
      </c>
      <c r="H472" s="17">
        <v>3022045</v>
      </c>
      <c r="I472" s="17" t="s">
        <v>71</v>
      </c>
      <c r="J472" s="17" t="s">
        <v>59</v>
      </c>
      <c r="K472" s="17" t="s">
        <v>97</v>
      </c>
      <c r="L472" s="17" t="s">
        <v>7475</v>
      </c>
      <c r="M472" s="17" t="s">
        <v>7476</v>
      </c>
      <c r="N472" s="17" t="s">
        <v>7268</v>
      </c>
      <c r="O472" s="17">
        <v>20201005</v>
      </c>
      <c r="P472" s="17">
        <v>20201016</v>
      </c>
      <c r="Q472" s="17">
        <v>9520</v>
      </c>
      <c r="R472" s="17">
        <v>28212623</v>
      </c>
      <c r="S472" s="17" t="s">
        <v>6601</v>
      </c>
      <c r="T472" s="17" t="s">
        <v>63</v>
      </c>
      <c r="U472" s="17" t="s">
        <v>91</v>
      </c>
      <c r="V472" s="17">
        <f t="shared" si="142"/>
        <v>3</v>
      </c>
      <c r="W472" s="17">
        <v>3000</v>
      </c>
      <c r="X472" s="17" t="s">
        <v>7065</v>
      </c>
      <c r="Y472" s="17" t="s">
        <v>7266</v>
      </c>
      <c r="Z472" s="17">
        <v>20201016</v>
      </c>
      <c r="AA472" s="17" t="s">
        <v>1947</v>
      </c>
      <c r="AB472" s="17">
        <v>1</v>
      </c>
      <c r="AC472" s="17" t="str">
        <f>IFERROR(VLOOKUP(A472,[1]Cruces!AJ:AK,2,0),VLOOKUP(CONCATENATE(X472,AA472),[1]Cruces!G:H,2,0))</f>
        <v>Solicitud por BT</v>
      </c>
      <c r="AD472" s="17">
        <f t="shared" si="128"/>
        <v>5</v>
      </c>
      <c r="AE472" s="17">
        <f t="shared" si="129"/>
        <v>10</v>
      </c>
      <c r="AF472" s="17">
        <f t="shared" si="130"/>
        <v>2020</v>
      </c>
      <c r="AG472" s="17" t="str">
        <f>IFERROR(VLOOKUP(MID(A472,2,4)*1,[1]Cruces!K:L,2,0),"Verificar")</f>
        <v>Atlántico Sur</v>
      </c>
      <c r="AH472" s="17">
        <f t="shared" ca="1" si="131"/>
        <v>51</v>
      </c>
      <c r="AI472" s="17" t="str">
        <f>IFERROR(VLOOKUP(U472,[1]Cruces!$O$1:$P$6,2,0),"Sin Orden")</f>
        <v>Resuelta</v>
      </c>
      <c r="AJ472" s="17">
        <f t="shared" si="132"/>
        <v>16</v>
      </c>
      <c r="AK472" s="17">
        <f t="shared" si="133"/>
        <v>10</v>
      </c>
      <c r="AL472" s="17">
        <f t="shared" si="134"/>
        <v>2020</v>
      </c>
      <c r="AM472" s="17">
        <f t="shared" ca="1" si="135"/>
        <v>40</v>
      </c>
      <c r="AN472" s="18" t="str">
        <f>IFERROR(VLOOKUP(R472*1,'[1]Ordenes de Servicio'!G:K,5,0),"No Cruza")</f>
        <v>No Cruza</v>
      </c>
      <c r="AO472" s="17">
        <f t="shared" ca="1" si="136"/>
        <v>11</v>
      </c>
      <c r="AP472" s="17">
        <f t="shared" si="137"/>
        <v>16</v>
      </c>
      <c r="AQ472" s="17">
        <f t="shared" si="138"/>
        <v>10</v>
      </c>
      <c r="AR472" s="17">
        <f t="shared" si="139"/>
        <v>2020</v>
      </c>
      <c r="AS472" s="17">
        <f t="shared" ca="1" si="140"/>
        <v>40</v>
      </c>
      <c r="AT472" s="17" t="str">
        <f t="shared" ca="1" si="143"/>
        <v>No</v>
      </c>
      <c r="AU472" s="17">
        <f t="shared" si="141"/>
        <v>0</v>
      </c>
      <c r="AV472" s="17" t="str">
        <f>+VLOOKUP(B472,[1]Cruces!S:T,2,0)</f>
        <v>9. Contratación</v>
      </c>
    </row>
    <row r="473" spans="1:48" hidden="1" x14ac:dyDescent="0.25">
      <c r="A473" s="17" t="s">
        <v>1061</v>
      </c>
      <c r="B473" s="17" t="s">
        <v>68</v>
      </c>
      <c r="C473" s="17">
        <v>1345549</v>
      </c>
      <c r="D473" s="17">
        <v>36018315</v>
      </c>
      <c r="E473" s="17" t="s">
        <v>93</v>
      </c>
      <c r="F473" s="17" t="s">
        <v>232</v>
      </c>
      <c r="G473" s="17" t="s">
        <v>1062</v>
      </c>
      <c r="H473" s="17">
        <v>3123478120</v>
      </c>
      <c r="I473" s="17" t="s">
        <v>182</v>
      </c>
      <c r="J473" s="17" t="s">
        <v>1063</v>
      </c>
      <c r="K473" s="17" t="s">
        <v>1064</v>
      </c>
      <c r="L473" s="17" t="s">
        <v>280</v>
      </c>
      <c r="M473" s="17" t="s">
        <v>281</v>
      </c>
      <c r="N473" s="17" t="s">
        <v>75</v>
      </c>
      <c r="O473" s="17">
        <v>20200213</v>
      </c>
      <c r="P473" s="17">
        <v>20200417</v>
      </c>
      <c r="Q473" s="17">
        <v>1210</v>
      </c>
      <c r="R473" s="17">
        <v>27520753</v>
      </c>
      <c r="S473" s="17" t="s">
        <v>76</v>
      </c>
      <c r="T473" s="17" t="s">
        <v>63</v>
      </c>
      <c r="U473" s="17" t="s">
        <v>88</v>
      </c>
      <c r="V473" s="17">
        <f t="shared" si="142"/>
        <v>300</v>
      </c>
      <c r="W473" s="17">
        <v>300000</v>
      </c>
      <c r="X473" s="17" t="s">
        <v>89</v>
      </c>
      <c r="Y473" s="17" t="s">
        <v>105</v>
      </c>
      <c r="Z473" s="17">
        <v>20200630</v>
      </c>
      <c r="AA473" s="17" t="s">
        <v>318</v>
      </c>
      <c r="AB473" s="17">
        <v>1</v>
      </c>
      <c r="AC473" s="17" t="str">
        <f>IFERROR(VLOOKUP(A473,[1]Cruces!AJ:AK,2,0),VLOOKUP(CONCATENATE(X473,AA473),[1]Cruces!G:H,2,0))</f>
        <v>Solicitud de Obra</v>
      </c>
      <c r="AD473" s="17">
        <f t="shared" si="128"/>
        <v>13</v>
      </c>
      <c r="AE473" s="17">
        <f t="shared" si="129"/>
        <v>2</v>
      </c>
      <c r="AF473" s="17">
        <f t="shared" si="130"/>
        <v>2020</v>
      </c>
      <c r="AG473" s="17" t="str">
        <f>IFERROR(VLOOKUP(MID(A473,2,4)*1,[1]Cruces!K:L,2,0),"Verificar")</f>
        <v>Atlántico Sur</v>
      </c>
      <c r="AH473" s="17">
        <f t="shared" ca="1" si="131"/>
        <v>286</v>
      </c>
      <c r="AI473" s="17" t="str">
        <f>IFERROR(VLOOKUP(U473,[1]Cruces!$O$1:$P$6,2,0),"Sin Orden")</f>
        <v>Resuelta</v>
      </c>
      <c r="AJ473" s="17">
        <f t="shared" si="132"/>
        <v>30</v>
      </c>
      <c r="AK473" s="17">
        <f t="shared" si="133"/>
        <v>6</v>
      </c>
      <c r="AL473" s="17">
        <f t="shared" si="134"/>
        <v>2020</v>
      </c>
      <c r="AM473" s="17">
        <f t="shared" ca="1" si="135"/>
        <v>148</v>
      </c>
      <c r="AN473" s="18" t="str">
        <f>IFERROR(VLOOKUP(R473*1,'[1]Ordenes de Servicio'!G:K,5,0),"No Cruza")</f>
        <v>No Cruza</v>
      </c>
      <c r="AO473" s="17">
        <f t="shared" ca="1" si="136"/>
        <v>138</v>
      </c>
      <c r="AP473" s="17">
        <f t="shared" si="137"/>
        <v>17</v>
      </c>
      <c r="AQ473" s="17">
        <f t="shared" si="138"/>
        <v>4</v>
      </c>
      <c r="AR473" s="17">
        <f t="shared" si="139"/>
        <v>2020</v>
      </c>
      <c r="AS473" s="17">
        <f t="shared" ca="1" si="140"/>
        <v>222</v>
      </c>
      <c r="AT473" s="17" t="str">
        <f t="shared" ca="1" si="143"/>
        <v>No</v>
      </c>
      <c r="AU473" s="17">
        <f t="shared" si="141"/>
        <v>74</v>
      </c>
      <c r="AV473" s="17" t="str">
        <f>+VLOOKUP(B473,[1]Cruces!S:T,2,0)</f>
        <v>5. Consultoría / Adjudicación</v>
      </c>
    </row>
    <row r="474" spans="1:48" hidden="1" x14ac:dyDescent="0.25">
      <c r="A474" s="17" t="s">
        <v>1065</v>
      </c>
      <c r="B474" s="17" t="s">
        <v>68</v>
      </c>
      <c r="C474" s="17">
        <v>0</v>
      </c>
      <c r="D474" s="17">
        <v>0</v>
      </c>
      <c r="E474" s="17" t="s">
        <v>55</v>
      </c>
      <c r="F474" s="17" t="s">
        <v>81</v>
      </c>
      <c r="G474" s="17" t="s">
        <v>1066</v>
      </c>
      <c r="H474" s="17">
        <v>3008087240</v>
      </c>
      <c r="I474" s="17" t="s">
        <v>116</v>
      </c>
      <c r="J474" s="17" t="s">
        <v>59</v>
      </c>
      <c r="K474" s="17" t="s">
        <v>1067</v>
      </c>
      <c r="L474" s="17" t="s">
        <v>85</v>
      </c>
      <c r="M474" s="17" t="s">
        <v>86</v>
      </c>
      <c r="N474" s="17" t="s">
        <v>75</v>
      </c>
      <c r="O474" s="17">
        <v>20180510</v>
      </c>
      <c r="P474" s="17">
        <v>20181219</v>
      </c>
      <c r="Q474" s="17">
        <v>9340</v>
      </c>
      <c r="R474" s="17">
        <v>25384073</v>
      </c>
      <c r="S474" s="17" t="s">
        <v>100</v>
      </c>
      <c r="T474" s="17" t="s">
        <v>63</v>
      </c>
      <c r="U474" s="17" t="s">
        <v>91</v>
      </c>
      <c r="V474" s="17">
        <f t="shared" si="142"/>
        <v>137.5</v>
      </c>
      <c r="W474" s="17">
        <v>137500</v>
      </c>
      <c r="X474" s="17" t="s">
        <v>64</v>
      </c>
      <c r="Y474" s="17" t="s">
        <v>136</v>
      </c>
      <c r="Z474" s="17">
        <v>20190118</v>
      </c>
      <c r="AA474" s="17" t="s">
        <v>78</v>
      </c>
      <c r="AB474" s="17">
        <v>1</v>
      </c>
      <c r="AC474" s="17" t="str">
        <f>IFERROR(VLOOKUP(A474,[1]Cruces!AJ:AK,2,0),VLOOKUP(CONCATENATE(X474,AA474),[1]Cruces!G:H,2,0))</f>
        <v>Solicitud de Obra</v>
      </c>
      <c r="AD474" s="17">
        <f t="shared" si="128"/>
        <v>10</v>
      </c>
      <c r="AE474" s="17">
        <f t="shared" si="129"/>
        <v>5</v>
      </c>
      <c r="AF474" s="17">
        <f t="shared" si="130"/>
        <v>2018</v>
      </c>
      <c r="AG474" s="17" t="str">
        <f>IFERROR(VLOOKUP(MID(A474,2,4)*1,[1]Cruces!K:L,2,0),"Verificar")</f>
        <v>Magdalena</v>
      </c>
      <c r="AH474" s="17">
        <f t="shared" ca="1" si="131"/>
        <v>930</v>
      </c>
      <c r="AI474" s="17" t="str">
        <f>IFERROR(VLOOKUP(U474,[1]Cruces!$O$1:$P$6,2,0),"Sin Orden")</f>
        <v>Resuelta</v>
      </c>
      <c r="AJ474" s="17">
        <f t="shared" si="132"/>
        <v>18</v>
      </c>
      <c r="AK474" s="17">
        <f t="shared" si="133"/>
        <v>1</v>
      </c>
      <c r="AL474" s="17">
        <f t="shared" si="134"/>
        <v>2019</v>
      </c>
      <c r="AM474" s="17">
        <f t="shared" ca="1" si="135"/>
        <v>677</v>
      </c>
      <c r="AN474" s="18" t="str">
        <f>IFERROR(VLOOKUP(R474*1,'[1]Ordenes de Servicio'!G:K,5,0),"No Cruza")</f>
        <v>No Cruza</v>
      </c>
      <c r="AO474" s="17">
        <f t="shared" ca="1" si="136"/>
        <v>253</v>
      </c>
      <c r="AP474" s="17">
        <f t="shared" si="137"/>
        <v>19</v>
      </c>
      <c r="AQ474" s="17">
        <f t="shared" si="138"/>
        <v>12</v>
      </c>
      <c r="AR474" s="17">
        <f t="shared" si="139"/>
        <v>2018</v>
      </c>
      <c r="AS474" s="17">
        <f t="shared" ca="1" si="140"/>
        <v>707</v>
      </c>
      <c r="AT474" s="17" t="str">
        <f t="shared" ca="1" si="143"/>
        <v>Si</v>
      </c>
      <c r="AU474" s="17">
        <f t="shared" si="141"/>
        <v>30</v>
      </c>
      <c r="AV474" s="17" t="str">
        <f>+VLOOKUP(B474,[1]Cruces!S:T,2,0)</f>
        <v>5. Consultoría / Adjudicación</v>
      </c>
    </row>
    <row r="475" spans="1:48" hidden="1" x14ac:dyDescent="0.25">
      <c r="A475" s="17" t="s">
        <v>1068</v>
      </c>
      <c r="B475" s="17" t="s">
        <v>54</v>
      </c>
      <c r="C475" s="17">
        <v>0</v>
      </c>
      <c r="D475" s="17">
        <v>0</v>
      </c>
      <c r="E475" s="17" t="s">
        <v>55</v>
      </c>
      <c r="F475" s="17" t="s">
        <v>107</v>
      </c>
      <c r="G475" s="17" t="s">
        <v>1069</v>
      </c>
      <c r="H475" s="17">
        <v>0</v>
      </c>
      <c r="I475" s="17" t="s">
        <v>71</v>
      </c>
      <c r="J475" s="17" t="s">
        <v>59</v>
      </c>
      <c r="K475" s="17" t="s">
        <v>1070</v>
      </c>
      <c r="L475" s="17" t="s">
        <v>145</v>
      </c>
      <c r="M475" s="17" t="s">
        <v>146</v>
      </c>
      <c r="N475" s="17" t="s">
        <v>62</v>
      </c>
      <c r="O475" s="17">
        <v>20200311</v>
      </c>
      <c r="P475" s="17">
        <v>20200317</v>
      </c>
      <c r="Q475" s="17">
        <v>1210</v>
      </c>
      <c r="R475" s="17">
        <v>27271315</v>
      </c>
      <c r="S475" s="17" t="s">
        <v>100</v>
      </c>
      <c r="T475" s="17" t="s">
        <v>63</v>
      </c>
      <c r="U475" s="17" t="s">
        <v>91</v>
      </c>
      <c r="V475" s="17">
        <f t="shared" si="142"/>
        <v>360</v>
      </c>
      <c r="W475" s="17">
        <v>360000</v>
      </c>
      <c r="X475" s="17" t="s">
        <v>64</v>
      </c>
      <c r="Y475" s="17" t="s">
        <v>65</v>
      </c>
      <c r="Z475" s="17">
        <v>20200317</v>
      </c>
      <c r="AA475" s="17" t="s">
        <v>124</v>
      </c>
      <c r="AB475" s="17">
        <v>1</v>
      </c>
      <c r="AC475" s="17" t="str">
        <f>IFERROR(VLOOKUP(A475,[1]Cruces!AJ:AK,2,0),VLOOKUP(CONCATENATE(X475,AA475),[1]Cruces!G:H,2,0))</f>
        <v>Solicitud de Obra</v>
      </c>
      <c r="AD475" s="17">
        <f t="shared" si="128"/>
        <v>11</v>
      </c>
      <c r="AE475" s="17">
        <f t="shared" si="129"/>
        <v>3</v>
      </c>
      <c r="AF475" s="17">
        <f t="shared" si="130"/>
        <v>2020</v>
      </c>
      <c r="AG475" s="17" t="str">
        <f>IFERROR(VLOOKUP(MID(A475,2,4)*1,[1]Cruces!K:L,2,0),"Verificar")</f>
        <v>Atlántico Sur</v>
      </c>
      <c r="AH475" s="17">
        <f t="shared" ca="1" si="131"/>
        <v>259</v>
      </c>
      <c r="AI475" s="17" t="str">
        <f>IFERROR(VLOOKUP(U475,[1]Cruces!$O$1:$P$6,2,0),"Sin Orden")</f>
        <v>Resuelta</v>
      </c>
      <c r="AJ475" s="17">
        <f t="shared" si="132"/>
        <v>17</v>
      </c>
      <c r="AK475" s="17">
        <f t="shared" si="133"/>
        <v>3</v>
      </c>
      <c r="AL475" s="17">
        <f t="shared" si="134"/>
        <v>2020</v>
      </c>
      <c r="AM475" s="17">
        <f t="shared" ca="1" si="135"/>
        <v>253</v>
      </c>
      <c r="AN475" s="18" t="str">
        <f>IFERROR(VLOOKUP(R475*1,'[1]Ordenes de Servicio'!G:K,5,0),"No Cruza")</f>
        <v>No Cruza</v>
      </c>
      <c r="AO475" s="17">
        <f t="shared" ca="1" si="136"/>
        <v>6</v>
      </c>
      <c r="AP475" s="17">
        <f t="shared" si="137"/>
        <v>17</v>
      </c>
      <c r="AQ475" s="17">
        <f t="shared" si="138"/>
        <v>3</v>
      </c>
      <c r="AR475" s="17">
        <f t="shared" si="139"/>
        <v>2020</v>
      </c>
      <c r="AS475" s="17">
        <f t="shared" ca="1" si="140"/>
        <v>253</v>
      </c>
      <c r="AT475" s="17" t="str">
        <f t="shared" ca="1" si="143"/>
        <v>No</v>
      </c>
      <c r="AU475" s="17">
        <f t="shared" si="141"/>
        <v>0</v>
      </c>
      <c r="AV475" s="17" t="str">
        <f>+VLOOKUP(B475,[1]Cruces!S:T,2,0)</f>
        <v>4. Presupuesto de Obra</v>
      </c>
    </row>
    <row r="476" spans="1:48" hidden="1" x14ac:dyDescent="0.25">
      <c r="A476" s="17" t="s">
        <v>1071</v>
      </c>
      <c r="B476" s="17" t="s">
        <v>54</v>
      </c>
      <c r="C476" s="17">
        <v>0</v>
      </c>
      <c r="D476" s="17">
        <v>0</v>
      </c>
      <c r="E476" s="17" t="s">
        <v>55</v>
      </c>
      <c r="F476" s="17" t="s">
        <v>126</v>
      </c>
      <c r="G476" s="17" t="s">
        <v>1072</v>
      </c>
      <c r="H476" s="17">
        <v>0</v>
      </c>
      <c r="I476" s="17" t="s">
        <v>71</v>
      </c>
      <c r="J476" s="17" t="s">
        <v>59</v>
      </c>
      <c r="K476" s="17" t="s">
        <v>1073</v>
      </c>
      <c r="L476" s="17" t="s">
        <v>129</v>
      </c>
      <c r="M476" s="17" t="s">
        <v>130</v>
      </c>
      <c r="N476" s="17" t="s">
        <v>62</v>
      </c>
      <c r="O476" s="17">
        <v>20200912</v>
      </c>
      <c r="P476" s="17">
        <v>20201014</v>
      </c>
      <c r="Q476" s="17">
        <v>7751</v>
      </c>
      <c r="R476" s="17">
        <v>28126805</v>
      </c>
      <c r="S476" s="17" t="s">
        <v>100</v>
      </c>
      <c r="T476" s="17" t="s">
        <v>63</v>
      </c>
      <c r="U476" s="17" t="s">
        <v>91</v>
      </c>
      <c r="V476" s="17">
        <f t="shared" si="142"/>
        <v>30</v>
      </c>
      <c r="W476" s="17">
        <v>30000</v>
      </c>
      <c r="X476" s="17" t="s">
        <v>64</v>
      </c>
      <c r="Y476" s="17" t="s">
        <v>65</v>
      </c>
      <c r="Z476" s="17">
        <v>20201014</v>
      </c>
      <c r="AA476" s="17" t="s">
        <v>78</v>
      </c>
      <c r="AB476" s="17">
        <v>1</v>
      </c>
      <c r="AC476" s="17" t="str">
        <f>IFERROR(VLOOKUP(A476,[1]Cruces!AJ:AK,2,0),VLOOKUP(CONCATENATE(X476,AA476),[1]Cruces!G:H,2,0))</f>
        <v>Solicitud de Obra</v>
      </c>
      <c r="AD476" s="17">
        <f t="shared" si="128"/>
        <v>12</v>
      </c>
      <c r="AE476" s="17">
        <f t="shared" si="129"/>
        <v>9</v>
      </c>
      <c r="AF476" s="17">
        <f t="shared" si="130"/>
        <v>2020</v>
      </c>
      <c r="AG476" s="17" t="str">
        <f>IFERROR(VLOOKUP(MID(A476,2,4)*1,[1]Cruces!K:L,2,0),"Verificar")</f>
        <v>Guajira</v>
      </c>
      <c r="AH476" s="17">
        <f t="shared" ca="1" si="131"/>
        <v>74</v>
      </c>
      <c r="AI476" s="17" t="str">
        <f>IFERROR(VLOOKUP(U476,[1]Cruces!$O$1:$P$6,2,0),"Sin Orden")</f>
        <v>Resuelta</v>
      </c>
      <c r="AJ476" s="17">
        <f t="shared" si="132"/>
        <v>14</v>
      </c>
      <c r="AK476" s="17">
        <f t="shared" si="133"/>
        <v>10</v>
      </c>
      <c r="AL476" s="17">
        <f t="shared" si="134"/>
        <v>2020</v>
      </c>
      <c r="AM476" s="17">
        <f t="shared" ca="1" si="135"/>
        <v>42</v>
      </c>
      <c r="AN476" s="18" t="str">
        <f>IFERROR(VLOOKUP(R476*1,'[1]Ordenes de Servicio'!G:K,5,0),"No Cruza")</f>
        <v>No Cruza</v>
      </c>
      <c r="AO476" s="17">
        <f t="shared" ca="1" si="136"/>
        <v>32</v>
      </c>
      <c r="AP476" s="17">
        <f t="shared" si="137"/>
        <v>14</v>
      </c>
      <c r="AQ476" s="17">
        <f t="shared" si="138"/>
        <v>10</v>
      </c>
      <c r="AR476" s="17">
        <f t="shared" si="139"/>
        <v>2020</v>
      </c>
      <c r="AS476" s="17">
        <f t="shared" ca="1" si="140"/>
        <v>42</v>
      </c>
      <c r="AT476" s="17" t="str">
        <f t="shared" ca="1" si="143"/>
        <v>No</v>
      </c>
      <c r="AU476" s="17">
        <f t="shared" si="141"/>
        <v>0</v>
      </c>
      <c r="AV476" s="17" t="str">
        <f>+VLOOKUP(B476,[1]Cruces!S:T,2,0)</f>
        <v>4. Presupuesto de Obra</v>
      </c>
    </row>
    <row r="477" spans="1:48" hidden="1" x14ac:dyDescent="0.25">
      <c r="A477" s="17" t="s">
        <v>1074</v>
      </c>
      <c r="B477" s="17" t="s">
        <v>68</v>
      </c>
      <c r="C477" s="17">
        <v>0</v>
      </c>
      <c r="D477" s="17">
        <v>0</v>
      </c>
      <c r="E477" s="17" t="s">
        <v>55</v>
      </c>
      <c r="F477" s="17" t="s">
        <v>56</v>
      </c>
      <c r="G477" s="17" t="s">
        <v>1075</v>
      </c>
      <c r="H477" s="17">
        <v>0</v>
      </c>
      <c r="I477" s="17" t="s">
        <v>357</v>
      </c>
      <c r="J477" s="17" t="s">
        <v>59</v>
      </c>
      <c r="K477" s="17" t="s">
        <v>1076</v>
      </c>
      <c r="L477" s="17" t="s">
        <v>117</v>
      </c>
      <c r="M477" s="17" t="s">
        <v>118</v>
      </c>
      <c r="N477" s="17" t="s">
        <v>75</v>
      </c>
      <c r="O477" s="17">
        <v>20190730</v>
      </c>
      <c r="P477" s="17">
        <v>20190909</v>
      </c>
      <c r="Q477" s="17">
        <v>9510</v>
      </c>
      <c r="R477" s="17">
        <v>26575898</v>
      </c>
      <c r="S477" s="17" t="s">
        <v>100</v>
      </c>
      <c r="T477" s="17" t="s">
        <v>63</v>
      </c>
      <c r="U477" s="17" t="s">
        <v>91</v>
      </c>
      <c r="V477" s="17">
        <f t="shared" si="142"/>
        <v>15</v>
      </c>
      <c r="W477" s="17">
        <v>15000</v>
      </c>
      <c r="X477" s="17" t="s">
        <v>64</v>
      </c>
      <c r="Y477" s="17" t="s">
        <v>136</v>
      </c>
      <c r="Z477" s="17">
        <v>20190911</v>
      </c>
      <c r="AA477" s="17" t="s">
        <v>78</v>
      </c>
      <c r="AB477" s="17">
        <v>1</v>
      </c>
      <c r="AC477" s="17" t="str">
        <f>IFERROR(VLOOKUP(A477,[1]Cruces!AJ:AK,2,0),VLOOKUP(CONCATENATE(X477,AA477),[1]Cruces!G:H,2,0))</f>
        <v>Solicitud de Obra</v>
      </c>
      <c r="AD477" s="17">
        <f t="shared" si="128"/>
        <v>30</v>
      </c>
      <c r="AE477" s="17">
        <f t="shared" si="129"/>
        <v>7</v>
      </c>
      <c r="AF477" s="17">
        <f t="shared" si="130"/>
        <v>2019</v>
      </c>
      <c r="AG477" s="17" t="str">
        <f>IFERROR(VLOOKUP(MID(A477,2,4)*1,[1]Cruces!K:L,2,0),"Verificar")</f>
        <v>Atlántico Norte</v>
      </c>
      <c r="AH477" s="17">
        <f t="shared" ca="1" si="131"/>
        <v>484</v>
      </c>
      <c r="AI477" s="17" t="str">
        <f>IFERROR(VLOOKUP(U477,[1]Cruces!$O$1:$P$6,2,0),"Sin Orden")</f>
        <v>Resuelta</v>
      </c>
      <c r="AJ477" s="17">
        <f t="shared" si="132"/>
        <v>11</v>
      </c>
      <c r="AK477" s="17">
        <f t="shared" si="133"/>
        <v>9</v>
      </c>
      <c r="AL477" s="17">
        <f t="shared" si="134"/>
        <v>2019</v>
      </c>
      <c r="AM477" s="17">
        <f t="shared" ca="1" si="135"/>
        <v>441</v>
      </c>
      <c r="AN477" s="18" t="str">
        <f>IFERROR(VLOOKUP(R477*1,'[1]Ordenes de Servicio'!G:K,5,0),"No Cruza")</f>
        <v>No Cruza</v>
      </c>
      <c r="AO477" s="17">
        <f t="shared" ca="1" si="136"/>
        <v>43</v>
      </c>
      <c r="AP477" s="17">
        <f t="shared" si="137"/>
        <v>9</v>
      </c>
      <c r="AQ477" s="17">
        <f t="shared" si="138"/>
        <v>9</v>
      </c>
      <c r="AR477" s="17">
        <f t="shared" si="139"/>
        <v>2019</v>
      </c>
      <c r="AS477" s="17">
        <f t="shared" ca="1" si="140"/>
        <v>443</v>
      </c>
      <c r="AT477" s="17" t="str">
        <f t="shared" ca="1" si="143"/>
        <v>Si</v>
      </c>
      <c r="AU477" s="17">
        <f t="shared" si="141"/>
        <v>2</v>
      </c>
      <c r="AV477" s="17" t="str">
        <f>+VLOOKUP(B477,[1]Cruces!S:T,2,0)</f>
        <v>5. Consultoría / Adjudicación</v>
      </c>
    </row>
    <row r="478" spans="1:48" x14ac:dyDescent="0.25">
      <c r="A478" s="17" t="s">
        <v>1077</v>
      </c>
      <c r="B478" s="17" t="s">
        <v>80</v>
      </c>
      <c r="C478" s="17">
        <v>2000422</v>
      </c>
      <c r="D478" s="17">
        <v>0</v>
      </c>
      <c r="E478" s="17" t="s">
        <v>55</v>
      </c>
      <c r="F478" s="17" t="s">
        <v>94</v>
      </c>
      <c r="G478" s="17" t="s">
        <v>95</v>
      </c>
      <c r="H478" s="17">
        <v>3003360026</v>
      </c>
      <c r="I478" s="17" t="s">
        <v>83</v>
      </c>
      <c r="J478" s="17" t="s">
        <v>59</v>
      </c>
      <c r="K478" s="17" t="s">
        <v>97</v>
      </c>
      <c r="L478" s="17" t="s">
        <v>98</v>
      </c>
      <c r="M478" s="17" t="s">
        <v>99</v>
      </c>
      <c r="N478" s="17" t="s">
        <v>87</v>
      </c>
      <c r="O478" s="17">
        <v>20170309</v>
      </c>
      <c r="P478" s="17">
        <v>20170925</v>
      </c>
      <c r="Q478" s="17">
        <v>1170</v>
      </c>
      <c r="R478" s="17">
        <v>23905635</v>
      </c>
      <c r="S478" s="17" t="s">
        <v>76</v>
      </c>
      <c r="T478" s="17" t="s">
        <v>63</v>
      </c>
      <c r="U478" s="17" t="s">
        <v>91</v>
      </c>
      <c r="V478" s="17">
        <f t="shared" si="142"/>
        <v>75</v>
      </c>
      <c r="W478" s="17">
        <v>75000</v>
      </c>
      <c r="X478" s="17" t="s">
        <v>89</v>
      </c>
      <c r="Y478" s="17" t="s">
        <v>80</v>
      </c>
      <c r="Z478" s="17">
        <v>20170925</v>
      </c>
      <c r="AA478" s="17" t="s">
        <v>78</v>
      </c>
      <c r="AB478" s="17">
        <v>1</v>
      </c>
      <c r="AC478" s="17" t="str">
        <f>IFERROR(VLOOKUP(A478,[1]Cruces!AJ:AK,2,0),VLOOKUP(CONCATENATE(X478,AA478),[1]Cruces!G:H,2,0))</f>
        <v>Solicitud de Obra</v>
      </c>
      <c r="AD478" s="17">
        <f t="shared" si="128"/>
        <v>9</v>
      </c>
      <c r="AE478" s="17">
        <f t="shared" si="129"/>
        <v>3</v>
      </c>
      <c r="AF478" s="17">
        <f t="shared" si="130"/>
        <v>2017</v>
      </c>
      <c r="AG478" s="17" t="str">
        <f>IFERROR(VLOOKUP(MID(A478,2,4)*1,[1]Cruces!K:L,2,0),"Verificar")</f>
        <v>Atlántico Norte</v>
      </c>
      <c r="AH478" s="17">
        <f t="shared" ca="1" si="131"/>
        <v>1357</v>
      </c>
      <c r="AI478" s="17" t="str">
        <f>IFERROR(VLOOKUP(U478,[1]Cruces!$O$1:$P$6,2,0),"Sin Orden")</f>
        <v>Resuelta</v>
      </c>
      <c r="AJ478" s="17">
        <f t="shared" si="132"/>
        <v>25</v>
      </c>
      <c r="AK478" s="17">
        <f t="shared" si="133"/>
        <v>9</v>
      </c>
      <c r="AL478" s="17">
        <f t="shared" si="134"/>
        <v>2017</v>
      </c>
      <c r="AM478" s="17">
        <f t="shared" ca="1" si="135"/>
        <v>1157</v>
      </c>
      <c r="AN478" s="18" t="str">
        <f>IFERROR(VLOOKUP(R478*1,'[1]Ordenes de Servicio'!G:K,5,0),"No Cruza")</f>
        <v>No Cruza</v>
      </c>
      <c r="AO478" s="17">
        <f t="shared" ca="1" si="136"/>
        <v>200</v>
      </c>
      <c r="AP478" s="17">
        <f t="shared" si="137"/>
        <v>25</v>
      </c>
      <c r="AQ478" s="17">
        <f t="shared" si="138"/>
        <v>9</v>
      </c>
      <c r="AR478" s="17">
        <f t="shared" si="139"/>
        <v>2017</v>
      </c>
      <c r="AS478" s="17">
        <f t="shared" ca="1" si="140"/>
        <v>1157</v>
      </c>
      <c r="AT478" s="17" t="str">
        <f t="shared" ca="1" si="143"/>
        <v>Si</v>
      </c>
      <c r="AU478" s="17">
        <f t="shared" si="141"/>
        <v>0</v>
      </c>
      <c r="AV478" s="17" t="str">
        <f>+VLOOKUP(B478,[1]Cruces!S:T,2,0)</f>
        <v>8. Puesta en Servicio</v>
      </c>
    </row>
    <row r="479" spans="1:48" hidden="1" x14ac:dyDescent="0.25">
      <c r="A479" s="17" t="s">
        <v>1078</v>
      </c>
      <c r="B479" s="17" t="s">
        <v>54</v>
      </c>
      <c r="C479" s="17">
        <v>0</v>
      </c>
      <c r="D479" s="17">
        <v>0</v>
      </c>
      <c r="E479" s="17" t="s">
        <v>55</v>
      </c>
      <c r="F479" s="17" t="s">
        <v>120</v>
      </c>
      <c r="G479" s="17" t="s">
        <v>1079</v>
      </c>
      <c r="H479" s="17">
        <v>0</v>
      </c>
      <c r="I479" s="17" t="s">
        <v>116</v>
      </c>
      <c r="J479" s="17" t="s">
        <v>59</v>
      </c>
      <c r="K479" s="17" t="s">
        <v>97</v>
      </c>
      <c r="L479" s="17" t="s">
        <v>122</v>
      </c>
      <c r="M479" s="17" t="s">
        <v>123</v>
      </c>
      <c r="N479" s="17" t="s">
        <v>62</v>
      </c>
      <c r="O479" s="17">
        <v>20181214</v>
      </c>
      <c r="P479" s="17">
        <v>20181220</v>
      </c>
      <c r="Q479" s="17">
        <v>1160</v>
      </c>
      <c r="R479" s="17">
        <v>25820927</v>
      </c>
      <c r="S479" s="17" t="s">
        <v>100</v>
      </c>
      <c r="T479" s="17" t="s">
        <v>63</v>
      </c>
      <c r="U479" s="17" t="s">
        <v>91</v>
      </c>
      <c r="V479" s="17">
        <f t="shared" si="142"/>
        <v>630</v>
      </c>
      <c r="W479" s="17">
        <v>630000</v>
      </c>
      <c r="X479" s="17" t="s">
        <v>64</v>
      </c>
      <c r="Y479" s="17" t="s">
        <v>65</v>
      </c>
      <c r="Z479" s="17">
        <v>20181220</v>
      </c>
      <c r="AA479" s="17" t="s">
        <v>101</v>
      </c>
      <c r="AB479" s="17">
        <v>1</v>
      </c>
      <c r="AC479" s="17" t="str">
        <f>IFERROR(VLOOKUP(A479,[1]Cruces!AJ:AK,2,0),VLOOKUP(CONCATENATE(X479,AA479),[1]Cruces!G:H,2,0))</f>
        <v>Solicitud de Obra</v>
      </c>
      <c r="AD479" s="17">
        <f t="shared" si="128"/>
        <v>14</v>
      </c>
      <c r="AE479" s="17">
        <f t="shared" si="129"/>
        <v>12</v>
      </c>
      <c r="AF479" s="17">
        <f t="shared" si="130"/>
        <v>2018</v>
      </c>
      <c r="AG479" s="17" t="str">
        <f>IFERROR(VLOOKUP(MID(A479,2,4)*1,[1]Cruces!K:L,2,0),"Verificar")</f>
        <v>Atlántico Norte</v>
      </c>
      <c r="AH479" s="17">
        <f t="shared" ca="1" si="131"/>
        <v>712</v>
      </c>
      <c r="AI479" s="17" t="str">
        <f>IFERROR(VLOOKUP(U479,[1]Cruces!$O$1:$P$6,2,0),"Sin Orden")</f>
        <v>Resuelta</v>
      </c>
      <c r="AJ479" s="17">
        <f t="shared" si="132"/>
        <v>20</v>
      </c>
      <c r="AK479" s="17">
        <f t="shared" si="133"/>
        <v>12</v>
      </c>
      <c r="AL479" s="17">
        <f t="shared" si="134"/>
        <v>2018</v>
      </c>
      <c r="AM479" s="17">
        <f t="shared" ca="1" si="135"/>
        <v>706</v>
      </c>
      <c r="AN479" s="18" t="str">
        <f>IFERROR(VLOOKUP(R479*1,'[1]Ordenes de Servicio'!G:K,5,0),"No Cruza")</f>
        <v>No Cruza</v>
      </c>
      <c r="AO479" s="17">
        <f t="shared" ca="1" si="136"/>
        <v>6</v>
      </c>
      <c r="AP479" s="17">
        <f t="shared" si="137"/>
        <v>20</v>
      </c>
      <c r="AQ479" s="17">
        <f t="shared" si="138"/>
        <v>12</v>
      </c>
      <c r="AR479" s="17">
        <f t="shared" si="139"/>
        <v>2018</v>
      </c>
      <c r="AS479" s="17">
        <f t="shared" ca="1" si="140"/>
        <v>706</v>
      </c>
      <c r="AT479" s="17" t="str">
        <f t="shared" ca="1" si="143"/>
        <v>Si</v>
      </c>
      <c r="AU479" s="17">
        <f t="shared" si="141"/>
        <v>0</v>
      </c>
      <c r="AV479" s="17" t="str">
        <f>+VLOOKUP(B479,[1]Cruces!S:T,2,0)</f>
        <v>4. Presupuesto de Obra</v>
      </c>
    </row>
    <row r="480" spans="1:48" hidden="1" x14ac:dyDescent="0.25">
      <c r="A480" s="17" t="s">
        <v>1080</v>
      </c>
      <c r="B480" s="17" t="s">
        <v>54</v>
      </c>
      <c r="C480" s="17">
        <v>0</v>
      </c>
      <c r="D480" s="17">
        <v>0</v>
      </c>
      <c r="E480" s="17" t="s">
        <v>55</v>
      </c>
      <c r="F480" s="17" t="s">
        <v>56</v>
      </c>
      <c r="G480" s="17" t="s">
        <v>1081</v>
      </c>
      <c r="H480" s="17">
        <v>0</v>
      </c>
      <c r="I480" s="17" t="s">
        <v>116</v>
      </c>
      <c r="J480" s="17" t="s">
        <v>59</v>
      </c>
      <c r="K480" s="17" t="s">
        <v>1082</v>
      </c>
      <c r="L480" s="17" t="s">
        <v>172</v>
      </c>
      <c r="M480" s="17" t="s">
        <v>173</v>
      </c>
      <c r="N480" s="17" t="s">
        <v>62</v>
      </c>
      <c r="O480" s="17">
        <v>20160705</v>
      </c>
      <c r="P480" s="17">
        <v>20160714</v>
      </c>
      <c r="Q480" s="17">
        <v>9350</v>
      </c>
      <c r="R480" s="17">
        <v>22891639</v>
      </c>
      <c r="S480" s="17" t="s">
        <v>100</v>
      </c>
      <c r="T480" s="17" t="s">
        <v>63</v>
      </c>
      <c r="U480" s="17" t="s">
        <v>91</v>
      </c>
      <c r="V480" s="17">
        <f t="shared" si="142"/>
        <v>1</v>
      </c>
      <c r="W480" s="17">
        <v>1000</v>
      </c>
      <c r="X480" s="17" t="s">
        <v>64</v>
      </c>
      <c r="Y480" s="17" t="s">
        <v>65</v>
      </c>
      <c r="Z480" s="17">
        <v>20160714</v>
      </c>
      <c r="AA480" s="17" t="s">
        <v>113</v>
      </c>
      <c r="AB480" s="17">
        <v>1</v>
      </c>
      <c r="AC480" s="17" t="str">
        <f>IFERROR(VLOOKUP(A480,[1]Cruces!AJ:AK,2,0),VLOOKUP(CONCATENATE(X480,AA480),[1]Cruces!G:H,2,0))</f>
        <v>Solicitud de Obra</v>
      </c>
      <c r="AD480" s="17">
        <f t="shared" si="128"/>
        <v>5</v>
      </c>
      <c r="AE480" s="17">
        <f t="shared" si="129"/>
        <v>7</v>
      </c>
      <c r="AF480" s="17">
        <f t="shared" si="130"/>
        <v>2016</v>
      </c>
      <c r="AG480" s="17" t="str">
        <f>IFERROR(VLOOKUP(MID(A480,2,4)*1,[1]Cruces!K:L,2,0),"Verificar")</f>
        <v>Magdalena</v>
      </c>
      <c r="AH480" s="17">
        <f t="shared" ca="1" si="131"/>
        <v>1604</v>
      </c>
      <c r="AI480" s="17" t="str">
        <f>IFERROR(VLOOKUP(U480,[1]Cruces!$O$1:$P$6,2,0),"Sin Orden")</f>
        <v>Resuelta</v>
      </c>
      <c r="AJ480" s="17">
        <f t="shared" si="132"/>
        <v>14</v>
      </c>
      <c r="AK480" s="17">
        <f t="shared" si="133"/>
        <v>7</v>
      </c>
      <c r="AL480" s="17">
        <f t="shared" si="134"/>
        <v>2016</v>
      </c>
      <c r="AM480" s="17">
        <f t="shared" ca="1" si="135"/>
        <v>1595</v>
      </c>
      <c r="AN480" s="18" t="str">
        <f>IFERROR(VLOOKUP(R480*1,'[1]Ordenes de Servicio'!G:K,5,0),"No Cruza")</f>
        <v>No Cruza</v>
      </c>
      <c r="AO480" s="17">
        <f t="shared" ca="1" si="136"/>
        <v>9</v>
      </c>
      <c r="AP480" s="17">
        <f t="shared" si="137"/>
        <v>14</v>
      </c>
      <c r="AQ480" s="17">
        <f t="shared" si="138"/>
        <v>7</v>
      </c>
      <c r="AR480" s="17">
        <f t="shared" si="139"/>
        <v>2016</v>
      </c>
      <c r="AS480" s="17">
        <f t="shared" ca="1" si="140"/>
        <v>1595</v>
      </c>
      <c r="AT480" s="17" t="str">
        <f t="shared" ca="1" si="143"/>
        <v>Si</v>
      </c>
      <c r="AU480" s="17">
        <f t="shared" si="141"/>
        <v>0</v>
      </c>
      <c r="AV480" s="17" t="str">
        <f>+VLOOKUP(B480,[1]Cruces!S:T,2,0)</f>
        <v>4. Presupuesto de Obra</v>
      </c>
    </row>
    <row r="481" spans="1:48" hidden="1" x14ac:dyDescent="0.25">
      <c r="A481" s="17" t="s">
        <v>7592</v>
      </c>
      <c r="B481" s="17" t="s">
        <v>1943</v>
      </c>
      <c r="C481" s="17">
        <v>0</v>
      </c>
      <c r="D481" s="17">
        <v>0</v>
      </c>
      <c r="E481" s="17" t="s">
        <v>55</v>
      </c>
      <c r="F481" s="17" t="s">
        <v>126</v>
      </c>
      <c r="G481" s="17" t="s">
        <v>7593</v>
      </c>
      <c r="H481" s="17">
        <v>3102026423</v>
      </c>
      <c r="I481" s="17" t="s">
        <v>71</v>
      </c>
      <c r="J481" s="17" t="s">
        <v>59</v>
      </c>
      <c r="K481" s="17" t="s">
        <v>97</v>
      </c>
      <c r="L481" s="17" t="s">
        <v>7594</v>
      </c>
      <c r="M481" s="17" t="s">
        <v>7595</v>
      </c>
      <c r="N481" s="17" t="s">
        <v>1946</v>
      </c>
      <c r="O481" s="17">
        <v>20200903</v>
      </c>
      <c r="P481" s="17">
        <v>20200903</v>
      </c>
      <c r="Q481" s="17">
        <v>9330</v>
      </c>
      <c r="R481" s="17">
        <v>28150803</v>
      </c>
      <c r="S481" s="17" t="s">
        <v>6601</v>
      </c>
      <c r="T481" s="17" t="s">
        <v>63</v>
      </c>
      <c r="U481" s="17" t="s">
        <v>91</v>
      </c>
      <c r="V481" s="17">
        <f t="shared" si="142"/>
        <v>3</v>
      </c>
      <c r="W481" s="17">
        <v>3000</v>
      </c>
      <c r="X481" s="17" t="s">
        <v>7065</v>
      </c>
      <c r="Y481" s="17" t="s">
        <v>1943</v>
      </c>
      <c r="Z481" s="17">
        <v>20200903</v>
      </c>
      <c r="AA481" s="17" t="s">
        <v>1947</v>
      </c>
      <c r="AB481" s="17">
        <v>1</v>
      </c>
      <c r="AC481" s="17" t="str">
        <f>IFERROR(VLOOKUP(A481,[1]Cruces!AJ:AK,2,0),VLOOKUP(CONCATENATE(X481,AA481),[1]Cruces!G:H,2,0))</f>
        <v>Solicitud por BT</v>
      </c>
      <c r="AD481" s="17">
        <f t="shared" si="128"/>
        <v>3</v>
      </c>
      <c r="AE481" s="17">
        <f t="shared" si="129"/>
        <v>9</v>
      </c>
      <c r="AF481" s="17">
        <f t="shared" si="130"/>
        <v>2020</v>
      </c>
      <c r="AG481" s="17" t="str">
        <f>IFERROR(VLOOKUP(MID(A481,2,4)*1,[1]Cruces!K:L,2,0),"Verificar")</f>
        <v>Guajira</v>
      </c>
      <c r="AH481" s="17">
        <f t="shared" ca="1" si="131"/>
        <v>83</v>
      </c>
      <c r="AI481" s="17" t="str">
        <f>IFERROR(VLOOKUP(U481,[1]Cruces!$O$1:$P$6,2,0),"Sin Orden")</f>
        <v>Resuelta</v>
      </c>
      <c r="AJ481" s="17">
        <f t="shared" si="132"/>
        <v>3</v>
      </c>
      <c r="AK481" s="17">
        <f t="shared" si="133"/>
        <v>9</v>
      </c>
      <c r="AL481" s="17">
        <f t="shared" si="134"/>
        <v>2020</v>
      </c>
      <c r="AM481" s="17">
        <f t="shared" ca="1" si="135"/>
        <v>83</v>
      </c>
      <c r="AN481" s="18" t="str">
        <f>IFERROR(VLOOKUP(R481*1,'[1]Ordenes de Servicio'!G:K,5,0),"No Cruza")</f>
        <v>No Cruza</v>
      </c>
      <c r="AO481" s="17">
        <f t="shared" ca="1" si="136"/>
        <v>0</v>
      </c>
      <c r="AP481" s="17">
        <f t="shared" si="137"/>
        <v>3</v>
      </c>
      <c r="AQ481" s="17">
        <f t="shared" si="138"/>
        <v>9</v>
      </c>
      <c r="AR481" s="17">
        <f t="shared" si="139"/>
        <v>2020</v>
      </c>
      <c r="AS481" s="17">
        <f t="shared" ca="1" si="140"/>
        <v>83</v>
      </c>
      <c r="AT481" s="17" t="str">
        <f t="shared" ca="1" si="143"/>
        <v>No</v>
      </c>
      <c r="AU481" s="17">
        <f t="shared" si="141"/>
        <v>0</v>
      </c>
      <c r="AV481" s="17" t="str">
        <f>+VLOOKUP(B481,[1]Cruces!S:T,2,0)</f>
        <v>7. Ejecución en Campo OS BT</v>
      </c>
    </row>
    <row r="482" spans="1:48" hidden="1" x14ac:dyDescent="0.25">
      <c r="A482" s="17" t="s">
        <v>7596</v>
      </c>
      <c r="B482" s="17" t="s">
        <v>569</v>
      </c>
      <c r="C482" s="17">
        <v>0</v>
      </c>
      <c r="D482" s="17">
        <v>0</v>
      </c>
      <c r="E482" s="17" t="s">
        <v>55</v>
      </c>
      <c r="F482" s="17" t="s">
        <v>3386</v>
      </c>
      <c r="G482" s="17" t="s">
        <v>7597</v>
      </c>
      <c r="H482" s="17">
        <v>3135345468</v>
      </c>
      <c r="I482" s="17" t="s">
        <v>71</v>
      </c>
      <c r="J482" s="17" t="s">
        <v>59</v>
      </c>
      <c r="K482" s="17" t="s">
        <v>97</v>
      </c>
      <c r="L482" s="17" t="s">
        <v>7498</v>
      </c>
      <c r="M482" s="17" t="s">
        <v>7499</v>
      </c>
      <c r="N482" s="17" t="s">
        <v>572</v>
      </c>
      <c r="O482" s="17">
        <v>20201112</v>
      </c>
      <c r="P482" s="17">
        <v>20201112</v>
      </c>
      <c r="Q482" s="17">
        <v>1110</v>
      </c>
      <c r="R482" s="17">
        <v>0</v>
      </c>
      <c r="S482" s="17"/>
      <c r="T482" s="17" t="s">
        <v>63</v>
      </c>
      <c r="U482" s="17"/>
      <c r="V482" s="17">
        <f t="shared" si="142"/>
        <v>3</v>
      </c>
      <c r="W482" s="17">
        <v>3000</v>
      </c>
      <c r="X482" s="17" t="s">
        <v>7065</v>
      </c>
      <c r="Y482" s="17" t="s">
        <v>569</v>
      </c>
      <c r="Z482" s="17">
        <v>20201112</v>
      </c>
      <c r="AA482" s="17" t="s">
        <v>1947</v>
      </c>
      <c r="AB482" s="17">
        <v>1</v>
      </c>
      <c r="AC482" s="17" t="str">
        <f>IFERROR(VLOOKUP(A482,[1]Cruces!AJ:AK,2,0),VLOOKUP(CONCATENATE(X482,AA482),[1]Cruces!G:H,2,0))</f>
        <v>Solicitud por BT</v>
      </c>
      <c r="AD482" s="17">
        <f t="shared" si="128"/>
        <v>12</v>
      </c>
      <c r="AE482" s="17">
        <f t="shared" si="129"/>
        <v>11</v>
      </c>
      <c r="AF482" s="17">
        <f t="shared" si="130"/>
        <v>2020</v>
      </c>
      <c r="AG482" s="17" t="str">
        <f>IFERROR(VLOOKUP(MID(A482,2,4)*1,[1]Cruces!K:L,2,0),"Verificar")</f>
        <v>Atlántico Norte</v>
      </c>
      <c r="AH482" s="17">
        <f t="shared" ca="1" si="131"/>
        <v>13</v>
      </c>
      <c r="AI482" s="17" t="str">
        <f>IFERROR(VLOOKUP(U482,[1]Cruces!$O$1:$P$6,2,0),"Sin Orden")</f>
        <v>Sin Orden</v>
      </c>
      <c r="AJ482" s="17">
        <f t="shared" si="132"/>
        <v>12</v>
      </c>
      <c r="AK482" s="17">
        <f t="shared" si="133"/>
        <v>11</v>
      </c>
      <c r="AL482" s="17">
        <f t="shared" si="134"/>
        <v>2020</v>
      </c>
      <c r="AM482" s="17">
        <f t="shared" ca="1" si="135"/>
        <v>13</v>
      </c>
      <c r="AN482" s="18" t="str">
        <f>IFERROR(VLOOKUP(R482*1,'[1]Ordenes de Servicio'!G:K,5,0),"No Cruza")</f>
        <v>No Cruza</v>
      </c>
      <c r="AO482" s="17">
        <f t="shared" ca="1" si="136"/>
        <v>13</v>
      </c>
      <c r="AP482" s="17">
        <f t="shared" si="137"/>
        <v>12</v>
      </c>
      <c r="AQ482" s="17">
        <f t="shared" si="138"/>
        <v>11</v>
      </c>
      <c r="AR482" s="17">
        <f t="shared" si="139"/>
        <v>2020</v>
      </c>
      <c r="AS482" s="17">
        <f t="shared" ca="1" si="140"/>
        <v>13</v>
      </c>
      <c r="AT482" s="17" t="str">
        <f t="shared" ca="1" si="143"/>
        <v>No</v>
      </c>
      <c r="AU482" s="17">
        <f t="shared" si="141"/>
        <v>0</v>
      </c>
      <c r="AV482" s="17" t="str">
        <f>+VLOOKUP(B482,[1]Cruces!S:T,2,0)</f>
        <v>1. Solicitud</v>
      </c>
    </row>
    <row r="483" spans="1:48" hidden="1" x14ac:dyDescent="0.25">
      <c r="A483" s="17" t="s">
        <v>1083</v>
      </c>
      <c r="B483" s="17" t="s">
        <v>68</v>
      </c>
      <c r="C483" s="17">
        <v>0</v>
      </c>
      <c r="D483" s="17">
        <v>0</v>
      </c>
      <c r="E483" s="17" t="s">
        <v>55</v>
      </c>
      <c r="F483" s="17" t="s">
        <v>232</v>
      </c>
      <c r="G483" s="17" t="s">
        <v>1084</v>
      </c>
      <c r="H483" s="17">
        <v>3145422006</v>
      </c>
      <c r="I483" s="17" t="s">
        <v>71</v>
      </c>
      <c r="J483" s="17" t="s">
        <v>59</v>
      </c>
      <c r="K483" s="17" t="s">
        <v>1085</v>
      </c>
      <c r="L483" s="17" t="s">
        <v>280</v>
      </c>
      <c r="M483" s="17" t="s">
        <v>281</v>
      </c>
      <c r="N483" s="17" t="s">
        <v>75</v>
      </c>
      <c r="O483" s="17">
        <v>20171027</v>
      </c>
      <c r="P483" s="17">
        <v>20171204</v>
      </c>
      <c r="Q483" s="17">
        <v>9521</v>
      </c>
      <c r="R483" s="17">
        <v>24408481</v>
      </c>
      <c r="S483" s="17" t="s">
        <v>100</v>
      </c>
      <c r="T483" s="17" t="s">
        <v>63</v>
      </c>
      <c r="U483" s="17" t="s">
        <v>91</v>
      </c>
      <c r="V483" s="17">
        <f t="shared" si="142"/>
        <v>37.5</v>
      </c>
      <c r="W483" s="17">
        <v>37500</v>
      </c>
      <c r="X483" s="17" t="s">
        <v>64</v>
      </c>
      <c r="Y483" s="17" t="s">
        <v>150</v>
      </c>
      <c r="Z483" s="17">
        <v>20200722</v>
      </c>
      <c r="AA483" s="17" t="s">
        <v>78</v>
      </c>
      <c r="AB483" s="17">
        <v>1</v>
      </c>
      <c r="AC483" s="17" t="str">
        <f>IFERROR(VLOOKUP(A483,[1]Cruces!AJ:AK,2,0),VLOOKUP(CONCATENATE(X483,AA483),[1]Cruces!G:H,2,0))</f>
        <v>Solicitud de Obra</v>
      </c>
      <c r="AD483" s="17">
        <f t="shared" si="128"/>
        <v>27</v>
      </c>
      <c r="AE483" s="17">
        <f t="shared" si="129"/>
        <v>10</v>
      </c>
      <c r="AF483" s="17">
        <f t="shared" si="130"/>
        <v>2017</v>
      </c>
      <c r="AG483" s="17" t="str">
        <f>IFERROR(VLOOKUP(MID(A483,2,4)*1,[1]Cruces!K:L,2,0),"Verificar")</f>
        <v>Atlántico Sur</v>
      </c>
      <c r="AH483" s="17">
        <f t="shared" ca="1" si="131"/>
        <v>1125</v>
      </c>
      <c r="AI483" s="17" t="str">
        <f>IFERROR(VLOOKUP(U483,[1]Cruces!$O$1:$P$6,2,0),"Sin Orden")</f>
        <v>Resuelta</v>
      </c>
      <c r="AJ483" s="17">
        <f t="shared" si="132"/>
        <v>22</v>
      </c>
      <c r="AK483" s="17">
        <f t="shared" si="133"/>
        <v>7</v>
      </c>
      <c r="AL483" s="17">
        <f t="shared" si="134"/>
        <v>2020</v>
      </c>
      <c r="AM483" s="17">
        <f t="shared" ca="1" si="135"/>
        <v>126</v>
      </c>
      <c r="AN483" s="18" t="str">
        <f>IFERROR(VLOOKUP(R483*1,'[1]Ordenes de Servicio'!G:K,5,0),"No Cruza")</f>
        <v>No Cruza</v>
      </c>
      <c r="AO483" s="17">
        <f t="shared" ca="1" si="136"/>
        <v>999</v>
      </c>
      <c r="AP483" s="17">
        <f t="shared" si="137"/>
        <v>4</v>
      </c>
      <c r="AQ483" s="17">
        <f t="shared" si="138"/>
        <v>12</v>
      </c>
      <c r="AR483" s="17">
        <f t="shared" si="139"/>
        <v>2017</v>
      </c>
      <c r="AS483" s="17">
        <f t="shared" ca="1" si="140"/>
        <v>1087</v>
      </c>
      <c r="AT483" s="17" t="str">
        <f t="shared" ca="1" si="143"/>
        <v>Si</v>
      </c>
      <c r="AU483" s="17">
        <f t="shared" si="141"/>
        <v>961</v>
      </c>
      <c r="AV483" s="17" t="str">
        <f>+VLOOKUP(B483,[1]Cruces!S:T,2,0)</f>
        <v>5. Consultoría / Adjudicación</v>
      </c>
    </row>
    <row r="484" spans="1:48" hidden="1" x14ac:dyDescent="0.25">
      <c r="A484" s="17" t="s">
        <v>7598</v>
      </c>
      <c r="B484" s="17" t="s">
        <v>569</v>
      </c>
      <c r="C484" s="17">
        <v>0</v>
      </c>
      <c r="D484" s="17">
        <v>0</v>
      </c>
      <c r="E484" s="17" t="s">
        <v>55</v>
      </c>
      <c r="F484" s="17" t="s">
        <v>7098</v>
      </c>
      <c r="G484" s="17" t="s">
        <v>7599</v>
      </c>
      <c r="H484" s="17">
        <v>3233681540</v>
      </c>
      <c r="I484" s="17" t="s">
        <v>71</v>
      </c>
      <c r="J484" s="17" t="s">
        <v>59</v>
      </c>
      <c r="K484" s="17" t="s">
        <v>7600</v>
      </c>
      <c r="L484" s="17" t="s">
        <v>7101</v>
      </c>
      <c r="M484" s="17" t="s">
        <v>7102</v>
      </c>
      <c r="N484" s="17" t="s">
        <v>572</v>
      </c>
      <c r="O484" s="17">
        <v>20201113</v>
      </c>
      <c r="P484" s="17">
        <v>20201113</v>
      </c>
      <c r="Q484" s="17">
        <v>3410</v>
      </c>
      <c r="R484" s="17">
        <v>0</v>
      </c>
      <c r="S484" s="17"/>
      <c r="T484" s="17" t="s">
        <v>63</v>
      </c>
      <c r="U484" s="17"/>
      <c r="V484" s="17">
        <f t="shared" si="142"/>
        <v>2</v>
      </c>
      <c r="W484" s="17">
        <v>2000</v>
      </c>
      <c r="X484" s="17" t="s">
        <v>7065</v>
      </c>
      <c r="Y484" s="17" t="s">
        <v>569</v>
      </c>
      <c r="Z484" s="17">
        <v>20201113</v>
      </c>
      <c r="AA484" s="17" t="s">
        <v>1947</v>
      </c>
      <c r="AB484" s="17">
        <v>1</v>
      </c>
      <c r="AC484" s="17" t="str">
        <f>IFERROR(VLOOKUP(A484,[1]Cruces!AJ:AK,2,0),VLOOKUP(CONCATENATE(X484,AA484),[1]Cruces!G:H,2,0))</f>
        <v>Solicitud por BT</v>
      </c>
      <c r="AD484" s="17">
        <f t="shared" si="128"/>
        <v>13</v>
      </c>
      <c r="AE484" s="17">
        <f t="shared" si="129"/>
        <v>11</v>
      </c>
      <c r="AF484" s="17">
        <f t="shared" si="130"/>
        <v>2020</v>
      </c>
      <c r="AG484" s="17" t="str">
        <f>IFERROR(VLOOKUP(MID(A484,2,4)*1,[1]Cruces!K:L,2,0),"Verificar")</f>
        <v>Magdalena</v>
      </c>
      <c r="AH484" s="17">
        <f t="shared" ca="1" si="131"/>
        <v>12</v>
      </c>
      <c r="AI484" s="17" t="str">
        <f>IFERROR(VLOOKUP(U484,[1]Cruces!$O$1:$P$6,2,0),"Sin Orden")</f>
        <v>Sin Orden</v>
      </c>
      <c r="AJ484" s="17">
        <f t="shared" si="132"/>
        <v>13</v>
      </c>
      <c r="AK484" s="17">
        <f t="shared" si="133"/>
        <v>11</v>
      </c>
      <c r="AL484" s="17">
        <f t="shared" si="134"/>
        <v>2020</v>
      </c>
      <c r="AM484" s="17">
        <f t="shared" ca="1" si="135"/>
        <v>12</v>
      </c>
      <c r="AN484" s="18" t="str">
        <f>IFERROR(VLOOKUP(R484*1,'[1]Ordenes de Servicio'!G:K,5,0),"No Cruza")</f>
        <v>No Cruza</v>
      </c>
      <c r="AO484" s="17">
        <f t="shared" ca="1" si="136"/>
        <v>12</v>
      </c>
      <c r="AP484" s="17">
        <f t="shared" si="137"/>
        <v>13</v>
      </c>
      <c r="AQ484" s="17">
        <f t="shared" si="138"/>
        <v>11</v>
      </c>
      <c r="AR484" s="17">
        <f t="shared" si="139"/>
        <v>2020</v>
      </c>
      <c r="AS484" s="17">
        <f t="shared" ca="1" si="140"/>
        <v>12</v>
      </c>
      <c r="AT484" s="17" t="str">
        <f t="shared" ca="1" si="143"/>
        <v>No</v>
      </c>
      <c r="AU484" s="17">
        <f t="shared" si="141"/>
        <v>0</v>
      </c>
      <c r="AV484" s="17" t="str">
        <f>+VLOOKUP(B484,[1]Cruces!S:T,2,0)</f>
        <v>1. Solicitud</v>
      </c>
    </row>
    <row r="485" spans="1:48" hidden="1" x14ac:dyDescent="0.25">
      <c r="A485" s="17" t="s">
        <v>1089</v>
      </c>
      <c r="B485" s="17" t="s">
        <v>68</v>
      </c>
      <c r="C485" s="17">
        <v>4003391</v>
      </c>
      <c r="D485" s="17">
        <v>0</v>
      </c>
      <c r="E485" s="17" t="s">
        <v>55</v>
      </c>
      <c r="F485" s="17" t="s">
        <v>107</v>
      </c>
      <c r="G485" s="17" t="s">
        <v>1090</v>
      </c>
      <c r="H485" s="17" t="s">
        <v>1091</v>
      </c>
      <c r="I485" s="17" t="s">
        <v>71</v>
      </c>
      <c r="J485" s="17" t="s">
        <v>59</v>
      </c>
      <c r="K485" s="17" t="s">
        <v>1092</v>
      </c>
      <c r="L485" s="17" t="s">
        <v>145</v>
      </c>
      <c r="M485" s="17" t="s">
        <v>146</v>
      </c>
      <c r="N485" s="17" t="s">
        <v>75</v>
      </c>
      <c r="O485" s="17">
        <v>20190911</v>
      </c>
      <c r="P485" s="17">
        <v>20190911</v>
      </c>
      <c r="Q485" s="17">
        <v>7541</v>
      </c>
      <c r="R485" s="17">
        <v>26724631</v>
      </c>
      <c r="S485" s="17" t="s">
        <v>76</v>
      </c>
      <c r="T485" s="17" t="s">
        <v>63</v>
      </c>
      <c r="U485" s="17" t="s">
        <v>88</v>
      </c>
      <c r="V485" s="17">
        <f t="shared" si="142"/>
        <v>300</v>
      </c>
      <c r="W485" s="17">
        <v>300000</v>
      </c>
      <c r="X485" s="17" t="s">
        <v>89</v>
      </c>
      <c r="Y485" s="17" t="s">
        <v>150</v>
      </c>
      <c r="Z485" s="17">
        <v>20191003</v>
      </c>
      <c r="AA485" s="17" t="s">
        <v>101</v>
      </c>
      <c r="AB485" s="17">
        <v>1</v>
      </c>
      <c r="AC485" s="17" t="str">
        <f>IFERROR(VLOOKUP(A485,[1]Cruces!AJ:AK,2,0),VLOOKUP(CONCATENATE(X485,AA485),[1]Cruces!G:H,2,0))</f>
        <v>Solicitud de Obra</v>
      </c>
      <c r="AD485" s="17">
        <f t="shared" si="128"/>
        <v>11</v>
      </c>
      <c r="AE485" s="17">
        <f t="shared" si="129"/>
        <v>9</v>
      </c>
      <c r="AF485" s="17">
        <f t="shared" si="130"/>
        <v>2019</v>
      </c>
      <c r="AG485" s="17" t="str">
        <f>IFERROR(VLOOKUP(MID(A485,2,4)*1,[1]Cruces!K:L,2,0),"Verificar")</f>
        <v>Atlántico Sur</v>
      </c>
      <c r="AH485" s="17">
        <f t="shared" ca="1" si="131"/>
        <v>441</v>
      </c>
      <c r="AI485" s="17" t="str">
        <f>IFERROR(VLOOKUP(U485,[1]Cruces!$O$1:$P$6,2,0),"Sin Orden")</f>
        <v>Resuelta</v>
      </c>
      <c r="AJ485" s="17">
        <f t="shared" si="132"/>
        <v>3</v>
      </c>
      <c r="AK485" s="17">
        <f t="shared" si="133"/>
        <v>10</v>
      </c>
      <c r="AL485" s="17">
        <f t="shared" si="134"/>
        <v>2019</v>
      </c>
      <c r="AM485" s="17">
        <f t="shared" ca="1" si="135"/>
        <v>419</v>
      </c>
      <c r="AN485" s="18" t="str">
        <f>IFERROR(VLOOKUP(R485*1,'[1]Ordenes de Servicio'!G:K,5,0),"No Cruza")</f>
        <v>No Cruza</v>
      </c>
      <c r="AO485" s="17">
        <f t="shared" ca="1" si="136"/>
        <v>22</v>
      </c>
      <c r="AP485" s="17">
        <f t="shared" si="137"/>
        <v>11</v>
      </c>
      <c r="AQ485" s="17">
        <f t="shared" si="138"/>
        <v>9</v>
      </c>
      <c r="AR485" s="17">
        <f t="shared" si="139"/>
        <v>2019</v>
      </c>
      <c r="AS485" s="17">
        <f t="shared" ca="1" si="140"/>
        <v>441</v>
      </c>
      <c r="AT485" s="17" t="str">
        <f t="shared" ca="1" si="143"/>
        <v>Si</v>
      </c>
      <c r="AU485" s="17">
        <f t="shared" si="141"/>
        <v>22</v>
      </c>
      <c r="AV485" s="17" t="str">
        <f>+VLOOKUP(B485,[1]Cruces!S:T,2,0)</f>
        <v>5. Consultoría / Adjudicación</v>
      </c>
    </row>
    <row r="486" spans="1:48" hidden="1" x14ac:dyDescent="0.25">
      <c r="A486" s="17" t="s">
        <v>7601</v>
      </c>
      <c r="B486" s="17" t="s">
        <v>6595</v>
      </c>
      <c r="C486" s="17">
        <v>2371653</v>
      </c>
      <c r="D486" s="17">
        <v>20291259</v>
      </c>
      <c r="E486" s="17" t="s">
        <v>93</v>
      </c>
      <c r="F486" s="17" t="s">
        <v>7098</v>
      </c>
      <c r="G486" s="17" t="s">
        <v>7602</v>
      </c>
      <c r="H486" s="17">
        <v>3173660717</v>
      </c>
      <c r="I486" s="17" t="s">
        <v>71</v>
      </c>
      <c r="J486" s="17" t="s">
        <v>7603</v>
      </c>
      <c r="K486" s="17" t="s">
        <v>97</v>
      </c>
      <c r="L486" s="17" t="s">
        <v>7238</v>
      </c>
      <c r="M486" s="17" t="s">
        <v>7239</v>
      </c>
      <c r="N486" s="17" t="s">
        <v>6600</v>
      </c>
      <c r="O486" s="17">
        <v>20200604</v>
      </c>
      <c r="P486" s="17">
        <v>20200612</v>
      </c>
      <c r="Q486" s="17">
        <v>1180</v>
      </c>
      <c r="R486" s="17">
        <v>27580950</v>
      </c>
      <c r="S486" s="17" t="s">
        <v>7072</v>
      </c>
      <c r="T486" s="17" t="s">
        <v>63</v>
      </c>
      <c r="U486" s="17" t="s">
        <v>91</v>
      </c>
      <c r="V486" s="17">
        <f t="shared" si="142"/>
        <v>3</v>
      </c>
      <c r="W486" s="17">
        <v>3000</v>
      </c>
      <c r="X486" s="17" t="s">
        <v>89</v>
      </c>
      <c r="Y486" s="17" t="s">
        <v>6595</v>
      </c>
      <c r="Z486" s="17">
        <v>20200612</v>
      </c>
      <c r="AA486" s="17" t="s">
        <v>1947</v>
      </c>
      <c r="AB486" s="17">
        <v>1</v>
      </c>
      <c r="AC486" s="17" t="str">
        <f>IFERROR(VLOOKUP(A486,[1]Cruces!AJ:AK,2,0),VLOOKUP(CONCATENATE(X486,AA486),[1]Cruces!G:H,2,0))</f>
        <v>Solicitud por BT</v>
      </c>
      <c r="AD486" s="17">
        <f t="shared" si="128"/>
        <v>4</v>
      </c>
      <c r="AE486" s="17">
        <f t="shared" si="129"/>
        <v>6</v>
      </c>
      <c r="AF486" s="17">
        <f t="shared" si="130"/>
        <v>2020</v>
      </c>
      <c r="AG486" s="17" t="str">
        <f>IFERROR(VLOOKUP(MID(A486,2,4)*1,[1]Cruces!K:L,2,0),"Verificar")</f>
        <v>Atlántico Norte</v>
      </c>
      <c r="AH486" s="17">
        <f t="shared" ca="1" si="131"/>
        <v>174</v>
      </c>
      <c r="AI486" s="17" t="str">
        <f>IFERROR(VLOOKUP(U486,[1]Cruces!$O$1:$P$6,2,0),"Sin Orden")</f>
        <v>Resuelta</v>
      </c>
      <c r="AJ486" s="17">
        <f t="shared" si="132"/>
        <v>12</v>
      </c>
      <c r="AK486" s="17">
        <f t="shared" si="133"/>
        <v>6</v>
      </c>
      <c r="AL486" s="17">
        <f t="shared" si="134"/>
        <v>2020</v>
      </c>
      <c r="AM486" s="17">
        <f t="shared" ca="1" si="135"/>
        <v>166</v>
      </c>
      <c r="AN486" s="18" t="str">
        <f>IFERROR(VLOOKUP(R486*1,'[1]Ordenes de Servicio'!G:K,5,0),"No Cruza")</f>
        <v>No Cruza</v>
      </c>
      <c r="AO486" s="17">
        <f t="shared" ca="1" si="136"/>
        <v>8</v>
      </c>
      <c r="AP486" s="17">
        <f t="shared" si="137"/>
        <v>12</v>
      </c>
      <c r="AQ486" s="17">
        <f t="shared" si="138"/>
        <v>6</v>
      </c>
      <c r="AR486" s="17">
        <f t="shared" si="139"/>
        <v>2020</v>
      </c>
      <c r="AS486" s="17">
        <f t="shared" ca="1" si="140"/>
        <v>166</v>
      </c>
      <c r="AT486" s="17" t="str">
        <f t="shared" ca="1" si="143"/>
        <v>No</v>
      </c>
      <c r="AU486" s="17">
        <f t="shared" si="141"/>
        <v>0</v>
      </c>
      <c r="AV486" s="17" t="str">
        <f>+VLOOKUP(B486,[1]Cruces!S:T,2,0)</f>
        <v>7. Ejecución en Campo OS BT</v>
      </c>
    </row>
    <row r="487" spans="1:48" hidden="1" x14ac:dyDescent="0.25">
      <c r="A487" s="17" t="s">
        <v>1093</v>
      </c>
      <c r="B487" s="17" t="s">
        <v>68</v>
      </c>
      <c r="C487" s="17">
        <v>0</v>
      </c>
      <c r="D487" s="17">
        <v>0</v>
      </c>
      <c r="E487" s="17" t="s">
        <v>55</v>
      </c>
      <c r="F487" s="17" t="s">
        <v>107</v>
      </c>
      <c r="G487" s="17" t="s">
        <v>1094</v>
      </c>
      <c r="H487" s="17">
        <v>0</v>
      </c>
      <c r="I487" s="17" t="s">
        <v>71</v>
      </c>
      <c r="J487" s="17" t="s">
        <v>59</v>
      </c>
      <c r="K487" s="17" t="s">
        <v>97</v>
      </c>
      <c r="L487" s="17" t="s">
        <v>117</v>
      </c>
      <c r="M487" s="17" t="s">
        <v>118</v>
      </c>
      <c r="N487" s="17" t="s">
        <v>75</v>
      </c>
      <c r="O487" s="17">
        <v>20200707</v>
      </c>
      <c r="P487" s="17">
        <v>20200707</v>
      </c>
      <c r="Q487" s="17">
        <v>9510</v>
      </c>
      <c r="R487" s="17">
        <v>0</v>
      </c>
      <c r="S487" s="17"/>
      <c r="T487" s="17" t="s">
        <v>63</v>
      </c>
      <c r="U487" s="17"/>
      <c r="V487" s="17">
        <f t="shared" si="142"/>
        <v>150</v>
      </c>
      <c r="W487" s="17">
        <v>150000</v>
      </c>
      <c r="X487" s="17" t="s">
        <v>64</v>
      </c>
      <c r="Y487" s="17" t="s">
        <v>68</v>
      </c>
      <c r="Z487" s="17">
        <v>20200707</v>
      </c>
      <c r="AA487" s="17" t="s">
        <v>124</v>
      </c>
      <c r="AB487" s="17">
        <v>1</v>
      </c>
      <c r="AC487" s="17" t="str">
        <f>IFERROR(VLOOKUP(A487,[1]Cruces!AJ:AK,2,0),VLOOKUP(CONCATENATE(X487,AA487),[1]Cruces!G:H,2,0))</f>
        <v>Solicitud de Obra</v>
      </c>
      <c r="AD487" s="17">
        <f t="shared" si="128"/>
        <v>7</v>
      </c>
      <c r="AE487" s="17">
        <f t="shared" si="129"/>
        <v>7</v>
      </c>
      <c r="AF487" s="17">
        <f t="shared" si="130"/>
        <v>2020</v>
      </c>
      <c r="AG487" s="17" t="str">
        <f>IFERROR(VLOOKUP(MID(A487,2,4)*1,[1]Cruces!K:L,2,0),"Verificar")</f>
        <v>Atlántico Norte</v>
      </c>
      <c r="AH487" s="17">
        <f t="shared" ca="1" si="131"/>
        <v>141</v>
      </c>
      <c r="AI487" s="17" t="str">
        <f>IFERROR(VLOOKUP(U487,[1]Cruces!$O$1:$P$6,2,0),"Sin Orden")</f>
        <v>Sin Orden</v>
      </c>
      <c r="AJ487" s="17">
        <f t="shared" si="132"/>
        <v>7</v>
      </c>
      <c r="AK487" s="17">
        <f t="shared" si="133"/>
        <v>7</v>
      </c>
      <c r="AL487" s="17">
        <f t="shared" si="134"/>
        <v>2020</v>
      </c>
      <c r="AM487" s="17">
        <f t="shared" ca="1" si="135"/>
        <v>141</v>
      </c>
      <c r="AN487" s="18" t="str">
        <f>IFERROR(VLOOKUP(R487*1,'[1]Ordenes de Servicio'!G:K,5,0),"No Cruza")</f>
        <v>No Cruza</v>
      </c>
      <c r="AO487" s="17">
        <f t="shared" ca="1" si="136"/>
        <v>141</v>
      </c>
      <c r="AP487" s="17">
        <f t="shared" si="137"/>
        <v>7</v>
      </c>
      <c r="AQ487" s="17">
        <f t="shared" si="138"/>
        <v>7</v>
      </c>
      <c r="AR487" s="17">
        <f t="shared" si="139"/>
        <v>2020</v>
      </c>
      <c r="AS487" s="17">
        <f t="shared" ca="1" si="140"/>
        <v>141</v>
      </c>
      <c r="AT487" s="17" t="str">
        <f t="shared" ca="1" si="143"/>
        <v>No</v>
      </c>
      <c r="AU487" s="17">
        <f t="shared" si="141"/>
        <v>0</v>
      </c>
      <c r="AV487" s="17" t="str">
        <f>+VLOOKUP(B487,[1]Cruces!S:T,2,0)</f>
        <v>5. Consultoría / Adjudicación</v>
      </c>
    </row>
    <row r="488" spans="1:48" hidden="1" x14ac:dyDescent="0.25">
      <c r="A488" s="17" t="s">
        <v>7604</v>
      </c>
      <c r="B488" s="17" t="s">
        <v>569</v>
      </c>
      <c r="C488" s="17">
        <v>0</v>
      </c>
      <c r="D488" s="17">
        <v>0</v>
      </c>
      <c r="E488" s="17" t="s">
        <v>55</v>
      </c>
      <c r="F488" s="17" t="s">
        <v>7082</v>
      </c>
      <c r="G488" s="17" t="s">
        <v>7605</v>
      </c>
      <c r="H488" s="17">
        <v>3125242</v>
      </c>
      <c r="I488" s="17" t="s">
        <v>71</v>
      </c>
      <c r="J488" s="17" t="s">
        <v>59</v>
      </c>
      <c r="K488" s="17" t="s">
        <v>97</v>
      </c>
      <c r="L488" s="17" t="s">
        <v>7606</v>
      </c>
      <c r="M488" s="17" t="s">
        <v>7607</v>
      </c>
      <c r="N488" s="17" t="s">
        <v>572</v>
      </c>
      <c r="O488" s="17">
        <v>20201112</v>
      </c>
      <c r="P488" s="17">
        <v>20201112</v>
      </c>
      <c r="Q488" s="17">
        <v>1110</v>
      </c>
      <c r="R488" s="17">
        <v>0</v>
      </c>
      <c r="S488" s="17"/>
      <c r="T488" s="17" t="s">
        <v>63</v>
      </c>
      <c r="U488" s="17"/>
      <c r="V488" s="17">
        <f t="shared" si="142"/>
        <v>3</v>
      </c>
      <c r="W488" s="17">
        <v>3000</v>
      </c>
      <c r="X488" s="17" t="s">
        <v>7065</v>
      </c>
      <c r="Y488" s="17" t="s">
        <v>569</v>
      </c>
      <c r="Z488" s="17">
        <v>20201112</v>
      </c>
      <c r="AA488" s="17" t="s">
        <v>1947</v>
      </c>
      <c r="AB488" s="17">
        <v>1</v>
      </c>
      <c r="AC488" s="17" t="str">
        <f>IFERROR(VLOOKUP(A488,[1]Cruces!AJ:AK,2,0),VLOOKUP(CONCATENATE(X488,AA488),[1]Cruces!G:H,2,0))</f>
        <v>Solicitud por BT</v>
      </c>
      <c r="AD488" s="17">
        <f t="shared" si="128"/>
        <v>12</v>
      </c>
      <c r="AE488" s="17">
        <f t="shared" si="129"/>
        <v>11</v>
      </c>
      <c r="AF488" s="17">
        <f t="shared" si="130"/>
        <v>2020</v>
      </c>
      <c r="AG488" s="17" t="str">
        <f>IFERROR(VLOOKUP(MID(A488,2,4)*1,[1]Cruces!K:L,2,0),"Verificar")</f>
        <v>Atlántico Norte</v>
      </c>
      <c r="AH488" s="17">
        <f t="shared" ca="1" si="131"/>
        <v>13</v>
      </c>
      <c r="AI488" s="17" t="str">
        <f>IFERROR(VLOOKUP(U488,[1]Cruces!$O$1:$P$6,2,0),"Sin Orden")</f>
        <v>Sin Orden</v>
      </c>
      <c r="AJ488" s="17">
        <f t="shared" si="132"/>
        <v>12</v>
      </c>
      <c r="AK488" s="17">
        <f t="shared" si="133"/>
        <v>11</v>
      </c>
      <c r="AL488" s="17">
        <f t="shared" si="134"/>
        <v>2020</v>
      </c>
      <c r="AM488" s="17">
        <f t="shared" ca="1" si="135"/>
        <v>13</v>
      </c>
      <c r="AN488" s="18" t="str">
        <f>IFERROR(VLOOKUP(R488*1,'[1]Ordenes de Servicio'!G:K,5,0),"No Cruza")</f>
        <v>No Cruza</v>
      </c>
      <c r="AO488" s="17">
        <f t="shared" ca="1" si="136"/>
        <v>13</v>
      </c>
      <c r="AP488" s="17">
        <f t="shared" si="137"/>
        <v>12</v>
      </c>
      <c r="AQ488" s="17">
        <f t="shared" si="138"/>
        <v>11</v>
      </c>
      <c r="AR488" s="17">
        <f t="shared" si="139"/>
        <v>2020</v>
      </c>
      <c r="AS488" s="17">
        <f t="shared" ca="1" si="140"/>
        <v>13</v>
      </c>
      <c r="AT488" s="17" t="str">
        <f t="shared" ca="1" si="143"/>
        <v>No</v>
      </c>
      <c r="AU488" s="17">
        <f t="shared" si="141"/>
        <v>0</v>
      </c>
      <c r="AV488" s="17" t="str">
        <f>+VLOOKUP(B488,[1]Cruces!S:T,2,0)</f>
        <v>1. Solicitud</v>
      </c>
    </row>
    <row r="489" spans="1:48" hidden="1" x14ac:dyDescent="0.25">
      <c r="A489" s="17" t="s">
        <v>1095</v>
      </c>
      <c r="B489" s="17" t="s">
        <v>68</v>
      </c>
      <c r="C489" s="17">
        <v>0</v>
      </c>
      <c r="D489" s="17">
        <v>0</v>
      </c>
      <c r="E489" s="17" t="s">
        <v>55</v>
      </c>
      <c r="F489" s="17" t="s">
        <v>120</v>
      </c>
      <c r="G489" s="17" t="s">
        <v>1096</v>
      </c>
      <c r="H489" s="17">
        <v>0</v>
      </c>
      <c r="I489" s="17" t="s">
        <v>71</v>
      </c>
      <c r="J489" s="17" t="s">
        <v>59</v>
      </c>
      <c r="K489" s="17" t="s">
        <v>1097</v>
      </c>
      <c r="L489" s="17" t="s">
        <v>111</v>
      </c>
      <c r="M489" s="17" t="s">
        <v>112</v>
      </c>
      <c r="N489" s="17" t="s">
        <v>75</v>
      </c>
      <c r="O489" s="17">
        <v>20190124</v>
      </c>
      <c r="P489" s="17">
        <v>20191021</v>
      </c>
      <c r="Q489" s="17">
        <v>1110</v>
      </c>
      <c r="R489" s="17">
        <v>27930203</v>
      </c>
      <c r="S489" s="17" t="s">
        <v>76</v>
      </c>
      <c r="T489" s="17" t="s">
        <v>63</v>
      </c>
      <c r="U489" s="17" t="s">
        <v>77</v>
      </c>
      <c r="V489" s="17">
        <f t="shared" si="142"/>
        <v>800</v>
      </c>
      <c r="W489" s="17">
        <v>800000</v>
      </c>
      <c r="X489" s="17" t="s">
        <v>64</v>
      </c>
      <c r="Y489" s="17" t="s">
        <v>105</v>
      </c>
      <c r="Z489" s="17">
        <v>20200916</v>
      </c>
      <c r="AA489" s="17" t="s">
        <v>124</v>
      </c>
      <c r="AB489" s="17">
        <v>1</v>
      </c>
      <c r="AC489" s="17" t="str">
        <f>IFERROR(VLOOKUP(A489,[1]Cruces!AJ:AK,2,0),VLOOKUP(CONCATENATE(X489,AA489),[1]Cruces!G:H,2,0))</f>
        <v>Solicitud de Obra</v>
      </c>
      <c r="AD489" s="17">
        <f t="shared" si="128"/>
        <v>24</v>
      </c>
      <c r="AE489" s="17">
        <f t="shared" si="129"/>
        <v>1</v>
      </c>
      <c r="AF489" s="17">
        <f t="shared" si="130"/>
        <v>2019</v>
      </c>
      <c r="AG489" s="17" t="str">
        <f>IFERROR(VLOOKUP(MID(A489,2,4)*1,[1]Cruces!K:L,2,0),"Verificar")</f>
        <v>Atlántico Norte</v>
      </c>
      <c r="AH489" s="17">
        <f t="shared" ca="1" si="131"/>
        <v>671</v>
      </c>
      <c r="AI489" s="17" t="str">
        <f>IFERROR(VLOOKUP(U489,[1]Cruces!$O$1:$P$6,2,0),"Sin Orden")</f>
        <v>Pendiente</v>
      </c>
      <c r="AJ489" s="17">
        <f t="shared" si="132"/>
        <v>16</v>
      </c>
      <c r="AK489" s="17">
        <f t="shared" si="133"/>
        <v>9</v>
      </c>
      <c r="AL489" s="17">
        <f t="shared" si="134"/>
        <v>2020</v>
      </c>
      <c r="AM489" s="17">
        <f t="shared" ca="1" si="135"/>
        <v>70</v>
      </c>
      <c r="AN489" s="18">
        <f>IFERROR(VLOOKUP(R489*1,'[1]Ordenes de Servicio'!G:K,5,0),"No Cruza")</f>
        <v>44047</v>
      </c>
      <c r="AO489" s="17">
        <f t="shared" ca="1" si="136"/>
        <v>70</v>
      </c>
      <c r="AP489" s="17">
        <f t="shared" si="137"/>
        <v>21</v>
      </c>
      <c r="AQ489" s="17">
        <f t="shared" si="138"/>
        <v>10</v>
      </c>
      <c r="AR489" s="17">
        <f t="shared" si="139"/>
        <v>2019</v>
      </c>
      <c r="AS489" s="17">
        <f t="shared" ca="1" si="140"/>
        <v>401</v>
      </c>
      <c r="AT489" s="17" t="str">
        <f t="shared" ca="1" si="143"/>
        <v>Si</v>
      </c>
      <c r="AU489" s="17">
        <f t="shared" si="141"/>
        <v>331</v>
      </c>
      <c r="AV489" s="17" t="str">
        <f>+VLOOKUP(B489,[1]Cruces!S:T,2,0)</f>
        <v>5. Consultoría / Adjudicación</v>
      </c>
    </row>
    <row r="490" spans="1:48" hidden="1" x14ac:dyDescent="0.25">
      <c r="A490" s="17" t="s">
        <v>1098</v>
      </c>
      <c r="B490" s="17" t="s">
        <v>68</v>
      </c>
      <c r="C490" s="17">
        <v>0</v>
      </c>
      <c r="D490" s="17">
        <v>0</v>
      </c>
      <c r="E490" s="17" t="s">
        <v>55</v>
      </c>
      <c r="F490" s="17" t="s">
        <v>163</v>
      </c>
      <c r="G490" s="17" t="s">
        <v>1099</v>
      </c>
      <c r="H490" s="17">
        <v>0</v>
      </c>
      <c r="I490" s="17" t="s">
        <v>197</v>
      </c>
      <c r="J490" s="17" t="s">
        <v>59</v>
      </c>
      <c r="K490" s="17" t="s">
        <v>198</v>
      </c>
      <c r="L490" s="17" t="s">
        <v>111</v>
      </c>
      <c r="M490" s="17" t="s">
        <v>112</v>
      </c>
      <c r="N490" s="17" t="s">
        <v>75</v>
      </c>
      <c r="O490" s="17">
        <v>20200518</v>
      </c>
      <c r="P490" s="17">
        <v>20200518</v>
      </c>
      <c r="Q490" s="17">
        <v>9520</v>
      </c>
      <c r="R490" s="17">
        <v>0</v>
      </c>
      <c r="S490" s="17"/>
      <c r="T490" s="17" t="s">
        <v>63</v>
      </c>
      <c r="U490" s="17"/>
      <c r="V490" s="17">
        <f t="shared" si="142"/>
        <v>50</v>
      </c>
      <c r="W490" s="17">
        <v>50000</v>
      </c>
      <c r="X490" s="17" t="s">
        <v>64</v>
      </c>
      <c r="Y490" s="17" t="s">
        <v>68</v>
      </c>
      <c r="Z490" s="17">
        <v>20200518</v>
      </c>
      <c r="AA490" s="17" t="s">
        <v>199</v>
      </c>
      <c r="AB490" s="17">
        <v>1</v>
      </c>
      <c r="AC490" s="17" t="str">
        <f>IFERROR(VLOOKUP(A490,[1]Cruces!AJ:AK,2,0),VLOOKUP(CONCATENATE(X490,AA490),[1]Cruces!G:H,2,0))</f>
        <v>Solicitud de Obra</v>
      </c>
      <c r="AD490" s="17">
        <f t="shared" si="128"/>
        <v>18</v>
      </c>
      <c r="AE490" s="17">
        <f t="shared" si="129"/>
        <v>5</v>
      </c>
      <c r="AF490" s="17">
        <f t="shared" si="130"/>
        <v>2020</v>
      </c>
      <c r="AG490" s="17" t="str">
        <f>IFERROR(VLOOKUP(MID(A490,2,4)*1,[1]Cruces!K:L,2,0),"Verificar")</f>
        <v>Atlántico Sur</v>
      </c>
      <c r="AH490" s="17">
        <f t="shared" ca="1" si="131"/>
        <v>191</v>
      </c>
      <c r="AI490" s="17" t="str">
        <f>IFERROR(VLOOKUP(U490,[1]Cruces!$O$1:$P$6,2,0),"Sin Orden")</f>
        <v>Sin Orden</v>
      </c>
      <c r="AJ490" s="17">
        <f t="shared" si="132"/>
        <v>18</v>
      </c>
      <c r="AK490" s="17">
        <f t="shared" si="133"/>
        <v>5</v>
      </c>
      <c r="AL490" s="17">
        <f t="shared" si="134"/>
        <v>2020</v>
      </c>
      <c r="AM490" s="17">
        <f t="shared" ca="1" si="135"/>
        <v>191</v>
      </c>
      <c r="AN490" s="18" t="str">
        <f>IFERROR(VLOOKUP(R490*1,'[1]Ordenes de Servicio'!G:K,5,0),"No Cruza")</f>
        <v>No Cruza</v>
      </c>
      <c r="AO490" s="17">
        <f t="shared" ca="1" si="136"/>
        <v>191</v>
      </c>
      <c r="AP490" s="17">
        <f t="shared" si="137"/>
        <v>18</v>
      </c>
      <c r="AQ490" s="17">
        <f t="shared" si="138"/>
        <v>5</v>
      </c>
      <c r="AR490" s="17">
        <f t="shared" si="139"/>
        <v>2020</v>
      </c>
      <c r="AS490" s="17">
        <f t="shared" ca="1" si="140"/>
        <v>191</v>
      </c>
      <c r="AT490" s="17" t="str">
        <f t="shared" ca="1" si="143"/>
        <v>No</v>
      </c>
      <c r="AU490" s="17">
        <f t="shared" si="141"/>
        <v>0</v>
      </c>
      <c r="AV490" s="17" t="str">
        <f>+VLOOKUP(B490,[1]Cruces!S:T,2,0)</f>
        <v>5. Consultoría / Adjudicación</v>
      </c>
    </row>
    <row r="491" spans="1:48" hidden="1" x14ac:dyDescent="0.25">
      <c r="A491" s="17" t="s">
        <v>1100</v>
      </c>
      <c r="B491" s="17" t="s">
        <v>68</v>
      </c>
      <c r="C491" s="17">
        <v>1362744</v>
      </c>
      <c r="D491" s="17">
        <v>0</v>
      </c>
      <c r="E491" s="17" t="s">
        <v>55</v>
      </c>
      <c r="F491" s="17" t="s">
        <v>81</v>
      </c>
      <c r="G491" s="17" t="s">
        <v>1101</v>
      </c>
      <c r="H491" s="17">
        <v>3042062078</v>
      </c>
      <c r="I491" s="17" t="s">
        <v>71</v>
      </c>
      <c r="J491" s="17" t="s">
        <v>59</v>
      </c>
      <c r="K491" s="17" t="s">
        <v>97</v>
      </c>
      <c r="L491" s="17" t="s">
        <v>85</v>
      </c>
      <c r="M491" s="17" t="s">
        <v>86</v>
      </c>
      <c r="N491" s="17" t="s">
        <v>75</v>
      </c>
      <c r="O491" s="17">
        <v>20191107</v>
      </c>
      <c r="P491" s="17">
        <v>20191231</v>
      </c>
      <c r="Q491" s="17">
        <v>3410</v>
      </c>
      <c r="R491" s="17">
        <v>26976491</v>
      </c>
      <c r="S491" s="17" t="s">
        <v>100</v>
      </c>
      <c r="T491" s="17" t="s">
        <v>63</v>
      </c>
      <c r="U491" s="17" t="s">
        <v>91</v>
      </c>
      <c r="V491" s="17">
        <f t="shared" si="142"/>
        <v>112.5</v>
      </c>
      <c r="W491" s="17">
        <v>112500</v>
      </c>
      <c r="X491" s="17" t="s">
        <v>89</v>
      </c>
      <c r="Y491" s="17" t="s">
        <v>105</v>
      </c>
      <c r="Z491" s="17">
        <v>20200228</v>
      </c>
      <c r="AA491" s="17" t="s">
        <v>78</v>
      </c>
      <c r="AB491" s="17">
        <v>1</v>
      </c>
      <c r="AC491" s="17" t="str">
        <f>IFERROR(VLOOKUP(A491,[1]Cruces!AJ:AK,2,0),VLOOKUP(CONCATENATE(X491,AA491),[1]Cruces!G:H,2,0))</f>
        <v>Solicitud de Obra</v>
      </c>
      <c r="AD491" s="17">
        <f t="shared" si="128"/>
        <v>7</v>
      </c>
      <c r="AE491" s="17">
        <f t="shared" si="129"/>
        <v>11</v>
      </c>
      <c r="AF491" s="17">
        <f t="shared" si="130"/>
        <v>2019</v>
      </c>
      <c r="AG491" s="17" t="str">
        <f>IFERROR(VLOOKUP(MID(A491,2,4)*1,[1]Cruces!K:L,2,0),"Verificar")</f>
        <v>Magdalena</v>
      </c>
      <c r="AH491" s="17">
        <f t="shared" ca="1" si="131"/>
        <v>384</v>
      </c>
      <c r="AI491" s="17" t="str">
        <f>IFERROR(VLOOKUP(U491,[1]Cruces!$O$1:$P$6,2,0),"Sin Orden")</f>
        <v>Resuelta</v>
      </c>
      <c r="AJ491" s="17">
        <f t="shared" si="132"/>
        <v>28</v>
      </c>
      <c r="AK491" s="17">
        <f t="shared" si="133"/>
        <v>2</v>
      </c>
      <c r="AL491" s="17">
        <f t="shared" si="134"/>
        <v>2020</v>
      </c>
      <c r="AM491" s="17">
        <f t="shared" ca="1" si="135"/>
        <v>271</v>
      </c>
      <c r="AN491" s="18" t="str">
        <f>IFERROR(VLOOKUP(R491*1,'[1]Ordenes de Servicio'!G:K,5,0),"No Cruza")</f>
        <v>No Cruza</v>
      </c>
      <c r="AO491" s="17">
        <f t="shared" ca="1" si="136"/>
        <v>113</v>
      </c>
      <c r="AP491" s="17">
        <f t="shared" si="137"/>
        <v>31</v>
      </c>
      <c r="AQ491" s="17">
        <f t="shared" si="138"/>
        <v>12</v>
      </c>
      <c r="AR491" s="17">
        <f t="shared" si="139"/>
        <v>2019</v>
      </c>
      <c r="AS491" s="17">
        <f t="shared" ca="1" si="140"/>
        <v>330</v>
      </c>
      <c r="AT491" s="17" t="str">
        <f t="shared" ca="1" si="143"/>
        <v>No</v>
      </c>
      <c r="AU491" s="17">
        <f t="shared" si="141"/>
        <v>59</v>
      </c>
      <c r="AV491" s="17" t="str">
        <f>+VLOOKUP(B491,[1]Cruces!S:T,2,0)</f>
        <v>5. Consultoría / Adjudicación</v>
      </c>
    </row>
    <row r="492" spans="1:48" x14ac:dyDescent="0.25">
      <c r="A492" s="17" t="s">
        <v>1102</v>
      </c>
      <c r="B492" s="17" t="s">
        <v>80</v>
      </c>
      <c r="C492" s="17">
        <v>0</v>
      </c>
      <c r="D492" s="17">
        <v>0</v>
      </c>
      <c r="E492" s="17" t="s">
        <v>55</v>
      </c>
      <c r="F492" s="17" t="s">
        <v>120</v>
      </c>
      <c r="G492" s="17" t="s">
        <v>1103</v>
      </c>
      <c r="H492" s="17">
        <v>0</v>
      </c>
      <c r="I492" s="17" t="s">
        <v>71</v>
      </c>
      <c r="J492" s="17" t="s">
        <v>59</v>
      </c>
      <c r="K492" s="17" t="s">
        <v>1104</v>
      </c>
      <c r="L492" s="17" t="s">
        <v>122</v>
      </c>
      <c r="M492" s="17" t="s">
        <v>123</v>
      </c>
      <c r="N492" s="17" t="s">
        <v>87</v>
      </c>
      <c r="O492" s="17">
        <v>20180724</v>
      </c>
      <c r="P492" s="17">
        <v>20190610</v>
      </c>
      <c r="Q492" s="17">
        <v>1170</v>
      </c>
      <c r="R492" s="17">
        <v>25875218</v>
      </c>
      <c r="S492" s="17" t="s">
        <v>76</v>
      </c>
      <c r="T492" s="17" t="s">
        <v>63</v>
      </c>
      <c r="U492" s="17" t="s">
        <v>88</v>
      </c>
      <c r="V492" s="17">
        <f t="shared" si="142"/>
        <v>45</v>
      </c>
      <c r="W492" s="17">
        <v>45000</v>
      </c>
      <c r="X492" s="17" t="s">
        <v>64</v>
      </c>
      <c r="Y492" s="17" t="s">
        <v>80</v>
      </c>
      <c r="Z492" s="17">
        <v>20190610</v>
      </c>
      <c r="AA492" s="17" t="s">
        <v>78</v>
      </c>
      <c r="AB492" s="17">
        <v>1</v>
      </c>
      <c r="AC492" s="17" t="str">
        <f>IFERROR(VLOOKUP(A492,[1]Cruces!AJ:AK,2,0),VLOOKUP(CONCATENATE(X492,AA492),[1]Cruces!G:H,2,0))</f>
        <v>Solicitud de Obra</v>
      </c>
      <c r="AD492" s="17">
        <f t="shared" si="128"/>
        <v>24</v>
      </c>
      <c r="AE492" s="17">
        <f t="shared" si="129"/>
        <v>7</v>
      </c>
      <c r="AF492" s="17">
        <f t="shared" si="130"/>
        <v>2018</v>
      </c>
      <c r="AG492" s="17" t="str">
        <f>IFERROR(VLOOKUP(MID(A492,2,4)*1,[1]Cruces!K:L,2,0),"Verificar")</f>
        <v>Atlántico Norte</v>
      </c>
      <c r="AH492" s="17">
        <f t="shared" ca="1" si="131"/>
        <v>855</v>
      </c>
      <c r="AI492" s="17" t="str">
        <f>IFERROR(VLOOKUP(U492,[1]Cruces!$O$1:$P$6,2,0),"Sin Orden")</f>
        <v>Resuelta</v>
      </c>
      <c r="AJ492" s="17">
        <f t="shared" si="132"/>
        <v>10</v>
      </c>
      <c r="AK492" s="17">
        <f t="shared" si="133"/>
        <v>6</v>
      </c>
      <c r="AL492" s="17">
        <f t="shared" si="134"/>
        <v>2019</v>
      </c>
      <c r="AM492" s="17">
        <f t="shared" ca="1" si="135"/>
        <v>534</v>
      </c>
      <c r="AN492" s="18" t="str">
        <f>IFERROR(VLOOKUP(R492*1,'[1]Ordenes de Servicio'!G:K,5,0),"No Cruza")</f>
        <v>No Cruza</v>
      </c>
      <c r="AO492" s="17">
        <f t="shared" ca="1" si="136"/>
        <v>321</v>
      </c>
      <c r="AP492" s="17">
        <f t="shared" si="137"/>
        <v>10</v>
      </c>
      <c r="AQ492" s="17">
        <f t="shared" si="138"/>
        <v>6</v>
      </c>
      <c r="AR492" s="17">
        <f t="shared" si="139"/>
        <v>2019</v>
      </c>
      <c r="AS492" s="17">
        <f t="shared" ca="1" si="140"/>
        <v>534</v>
      </c>
      <c r="AT492" s="17" t="str">
        <f t="shared" ca="1" si="143"/>
        <v>Si</v>
      </c>
      <c r="AU492" s="17">
        <f t="shared" si="141"/>
        <v>0</v>
      </c>
      <c r="AV492" s="17" t="str">
        <f>+VLOOKUP(B492,[1]Cruces!S:T,2,0)</f>
        <v>8. Puesta en Servicio</v>
      </c>
    </row>
    <row r="493" spans="1:48" hidden="1" x14ac:dyDescent="0.25">
      <c r="A493" s="17" t="s">
        <v>1105</v>
      </c>
      <c r="B493" s="17" t="s">
        <v>68</v>
      </c>
      <c r="C493" s="17">
        <v>0</v>
      </c>
      <c r="D493" s="17">
        <v>0</v>
      </c>
      <c r="E493" s="17" t="s">
        <v>55</v>
      </c>
      <c r="F493" s="17" t="s">
        <v>126</v>
      </c>
      <c r="G493" s="17" t="s">
        <v>1106</v>
      </c>
      <c r="H493" s="17">
        <v>0</v>
      </c>
      <c r="I493" s="17" t="s">
        <v>71</v>
      </c>
      <c r="J493" s="17" t="s">
        <v>59</v>
      </c>
      <c r="K493" s="17" t="s">
        <v>1107</v>
      </c>
      <c r="L493" s="17" t="s">
        <v>129</v>
      </c>
      <c r="M493" s="17" t="s">
        <v>130</v>
      </c>
      <c r="N493" s="17" t="s">
        <v>75</v>
      </c>
      <c r="O493" s="17">
        <v>20190829</v>
      </c>
      <c r="P493" s="17">
        <v>20191030</v>
      </c>
      <c r="Q493" s="17">
        <v>3340</v>
      </c>
      <c r="R493" s="17">
        <v>26707201</v>
      </c>
      <c r="S493" s="17" t="s">
        <v>100</v>
      </c>
      <c r="T493" s="17" t="s">
        <v>63</v>
      </c>
      <c r="U493" s="17" t="s">
        <v>91</v>
      </c>
      <c r="V493" s="17">
        <f t="shared" si="142"/>
        <v>262.5</v>
      </c>
      <c r="W493" s="17">
        <v>262500</v>
      </c>
      <c r="X493" s="17" t="s">
        <v>64</v>
      </c>
      <c r="Y493" s="17" t="s">
        <v>150</v>
      </c>
      <c r="Z493" s="17">
        <v>20200311</v>
      </c>
      <c r="AA493" s="17" t="s">
        <v>124</v>
      </c>
      <c r="AB493" s="17">
        <v>1</v>
      </c>
      <c r="AC493" s="17" t="str">
        <f>IFERROR(VLOOKUP(A493,[1]Cruces!AJ:AK,2,0),VLOOKUP(CONCATENATE(X493,AA493),[1]Cruces!G:H,2,0))</f>
        <v>Solicitud de Obra</v>
      </c>
      <c r="AD493" s="17">
        <f t="shared" si="128"/>
        <v>29</v>
      </c>
      <c r="AE493" s="17">
        <f t="shared" si="129"/>
        <v>8</v>
      </c>
      <c r="AF493" s="17">
        <f t="shared" si="130"/>
        <v>2019</v>
      </c>
      <c r="AG493" s="17" t="str">
        <f>IFERROR(VLOOKUP(MID(A493,2,4)*1,[1]Cruces!K:L,2,0),"Verificar")</f>
        <v>Guajira</v>
      </c>
      <c r="AH493" s="17">
        <f t="shared" ca="1" si="131"/>
        <v>454</v>
      </c>
      <c r="AI493" s="17" t="str">
        <f>IFERROR(VLOOKUP(U493,[1]Cruces!$O$1:$P$6,2,0),"Sin Orden")</f>
        <v>Resuelta</v>
      </c>
      <c r="AJ493" s="17">
        <f t="shared" si="132"/>
        <v>11</v>
      </c>
      <c r="AK493" s="17">
        <f t="shared" si="133"/>
        <v>3</v>
      </c>
      <c r="AL493" s="17">
        <f t="shared" si="134"/>
        <v>2020</v>
      </c>
      <c r="AM493" s="17">
        <f t="shared" ca="1" si="135"/>
        <v>259</v>
      </c>
      <c r="AN493" s="18" t="str">
        <f>IFERROR(VLOOKUP(R493*1,'[1]Ordenes de Servicio'!G:K,5,0),"No Cruza")</f>
        <v>No Cruza</v>
      </c>
      <c r="AO493" s="17">
        <f t="shared" ca="1" si="136"/>
        <v>195</v>
      </c>
      <c r="AP493" s="17">
        <f t="shared" si="137"/>
        <v>30</v>
      </c>
      <c r="AQ493" s="17">
        <f t="shared" si="138"/>
        <v>10</v>
      </c>
      <c r="AR493" s="17">
        <f t="shared" si="139"/>
        <v>2019</v>
      </c>
      <c r="AS493" s="17">
        <f t="shared" ca="1" si="140"/>
        <v>392</v>
      </c>
      <c r="AT493" s="17" t="str">
        <f t="shared" ca="1" si="143"/>
        <v>Si</v>
      </c>
      <c r="AU493" s="17">
        <f t="shared" si="141"/>
        <v>133</v>
      </c>
      <c r="AV493" s="17" t="str">
        <f>+VLOOKUP(B493,[1]Cruces!S:T,2,0)</f>
        <v>5. Consultoría / Adjudicación</v>
      </c>
    </row>
    <row r="494" spans="1:48" hidden="1" x14ac:dyDescent="0.25">
      <c r="A494" s="17" t="s">
        <v>1108</v>
      </c>
      <c r="B494" s="17" t="s">
        <v>54</v>
      </c>
      <c r="C494" s="17">
        <v>2380218</v>
      </c>
      <c r="D494" s="17">
        <v>20271916</v>
      </c>
      <c r="E494" s="17" t="s">
        <v>93</v>
      </c>
      <c r="F494" s="17" t="s">
        <v>56</v>
      </c>
      <c r="G494" s="17" t="s">
        <v>1109</v>
      </c>
      <c r="H494" s="17">
        <v>3012683690</v>
      </c>
      <c r="I494" s="17" t="s">
        <v>116</v>
      </c>
      <c r="J494" s="17" t="s">
        <v>1110</v>
      </c>
      <c r="K494" s="17" t="s">
        <v>97</v>
      </c>
      <c r="L494" s="17" t="s">
        <v>299</v>
      </c>
      <c r="M494" s="17" t="s">
        <v>300</v>
      </c>
      <c r="N494" s="17" t="s">
        <v>62</v>
      </c>
      <c r="O494" s="17">
        <v>20201020</v>
      </c>
      <c r="P494" s="17">
        <v>20201031</v>
      </c>
      <c r="Q494" s="17">
        <v>1180</v>
      </c>
      <c r="R494" s="17">
        <v>28255596</v>
      </c>
      <c r="S494" s="17" t="s">
        <v>100</v>
      </c>
      <c r="T494" s="17" t="s">
        <v>63</v>
      </c>
      <c r="U494" s="17" t="s">
        <v>91</v>
      </c>
      <c r="V494" s="17">
        <f t="shared" si="142"/>
        <v>50</v>
      </c>
      <c r="W494" s="17">
        <v>50000</v>
      </c>
      <c r="X494" s="17" t="s">
        <v>89</v>
      </c>
      <c r="Y494" s="17" t="s">
        <v>65</v>
      </c>
      <c r="Z494" s="17">
        <v>20201031</v>
      </c>
      <c r="AA494" s="17" t="s">
        <v>78</v>
      </c>
      <c r="AB494" s="17">
        <v>1</v>
      </c>
      <c r="AC494" s="17" t="str">
        <f>IFERROR(VLOOKUP(A494,[1]Cruces!AJ:AK,2,0),VLOOKUP(CONCATENATE(X494,AA494),[1]Cruces!G:H,2,0))</f>
        <v>Solicitud de Obra</v>
      </c>
      <c r="AD494" s="17">
        <f t="shared" si="128"/>
        <v>20</v>
      </c>
      <c r="AE494" s="17">
        <f t="shared" si="129"/>
        <v>10</v>
      </c>
      <c r="AF494" s="17">
        <f t="shared" si="130"/>
        <v>2020</v>
      </c>
      <c r="AG494" s="17" t="str">
        <f>IFERROR(VLOOKUP(MID(A494,2,4)*1,[1]Cruces!K:L,2,0),"Verificar")</f>
        <v>Atlántico Norte</v>
      </c>
      <c r="AH494" s="17">
        <f t="shared" ca="1" si="131"/>
        <v>36</v>
      </c>
      <c r="AI494" s="17" t="str">
        <f>IFERROR(VLOOKUP(U494,[1]Cruces!$O$1:$P$6,2,0),"Sin Orden")</f>
        <v>Resuelta</v>
      </c>
      <c r="AJ494" s="17">
        <f t="shared" si="132"/>
        <v>31</v>
      </c>
      <c r="AK494" s="17">
        <f t="shared" si="133"/>
        <v>10</v>
      </c>
      <c r="AL494" s="17">
        <f t="shared" si="134"/>
        <v>2020</v>
      </c>
      <c r="AM494" s="17">
        <f t="shared" ca="1" si="135"/>
        <v>25</v>
      </c>
      <c r="AN494" s="18">
        <f>IFERROR(VLOOKUP(R494*1,'[1]Ordenes de Servicio'!G:K,5,0),"No Cruza")</f>
        <v>44131</v>
      </c>
      <c r="AO494" s="17">
        <f t="shared" ca="1" si="136"/>
        <v>11</v>
      </c>
      <c r="AP494" s="17">
        <f t="shared" si="137"/>
        <v>31</v>
      </c>
      <c r="AQ494" s="17">
        <f t="shared" si="138"/>
        <v>10</v>
      </c>
      <c r="AR494" s="17">
        <f t="shared" si="139"/>
        <v>2020</v>
      </c>
      <c r="AS494" s="17">
        <f t="shared" ca="1" si="140"/>
        <v>25</v>
      </c>
      <c r="AT494" s="17" t="str">
        <f t="shared" ca="1" si="143"/>
        <v>No</v>
      </c>
      <c r="AU494" s="17">
        <f t="shared" si="141"/>
        <v>0</v>
      </c>
      <c r="AV494" s="17" t="str">
        <f>+VLOOKUP(B494,[1]Cruces!S:T,2,0)</f>
        <v>4. Presupuesto de Obra</v>
      </c>
    </row>
    <row r="495" spans="1:48" hidden="1" x14ac:dyDescent="0.25">
      <c r="A495" s="17" t="s">
        <v>1111</v>
      </c>
      <c r="B495" s="17" t="s">
        <v>54</v>
      </c>
      <c r="C495" s="17">
        <v>0</v>
      </c>
      <c r="D495" s="17">
        <v>0</v>
      </c>
      <c r="E495" s="17" t="s">
        <v>55</v>
      </c>
      <c r="F495" s="17" t="s">
        <v>107</v>
      </c>
      <c r="G495" s="17" t="s">
        <v>1112</v>
      </c>
      <c r="H495" s="17">
        <v>0</v>
      </c>
      <c r="I495" s="17" t="s">
        <v>71</v>
      </c>
      <c r="J495" s="17" t="s">
        <v>59</v>
      </c>
      <c r="K495" s="17" t="s">
        <v>1113</v>
      </c>
      <c r="L495" s="17" t="s">
        <v>117</v>
      </c>
      <c r="M495" s="17" t="s">
        <v>118</v>
      </c>
      <c r="N495" s="17" t="s">
        <v>62</v>
      </c>
      <c r="O495" s="17">
        <v>20200723</v>
      </c>
      <c r="P495" s="17">
        <v>20200731</v>
      </c>
      <c r="Q495" s="17">
        <v>1110</v>
      </c>
      <c r="R495" s="17">
        <v>27878565</v>
      </c>
      <c r="S495" s="17" t="s">
        <v>100</v>
      </c>
      <c r="T495" s="17" t="s">
        <v>63</v>
      </c>
      <c r="U495" s="17" t="s">
        <v>91</v>
      </c>
      <c r="V495" s="17">
        <f t="shared" si="142"/>
        <v>630</v>
      </c>
      <c r="W495" s="17">
        <v>630000</v>
      </c>
      <c r="X495" s="17" t="s">
        <v>64</v>
      </c>
      <c r="Y495" s="17" t="s">
        <v>65</v>
      </c>
      <c r="Z495" s="17">
        <v>20200731</v>
      </c>
      <c r="AA495" s="17" t="s">
        <v>101</v>
      </c>
      <c r="AB495" s="17">
        <v>1</v>
      </c>
      <c r="AC495" s="17" t="str">
        <f>IFERROR(VLOOKUP(A495,[1]Cruces!AJ:AK,2,0),VLOOKUP(CONCATENATE(X495,AA495),[1]Cruces!G:H,2,0))</f>
        <v>Solicitud de Obra</v>
      </c>
      <c r="AD495" s="17">
        <f t="shared" si="128"/>
        <v>23</v>
      </c>
      <c r="AE495" s="17">
        <f t="shared" si="129"/>
        <v>7</v>
      </c>
      <c r="AF495" s="17">
        <f t="shared" si="130"/>
        <v>2020</v>
      </c>
      <c r="AG495" s="17" t="str">
        <f>IFERROR(VLOOKUP(MID(A495,2,4)*1,[1]Cruces!K:L,2,0),"Verificar")</f>
        <v>Atlántico Norte</v>
      </c>
      <c r="AH495" s="17">
        <f t="shared" ca="1" si="131"/>
        <v>125</v>
      </c>
      <c r="AI495" s="17" t="str">
        <f>IFERROR(VLOOKUP(U495,[1]Cruces!$O$1:$P$6,2,0),"Sin Orden")</f>
        <v>Resuelta</v>
      </c>
      <c r="AJ495" s="17">
        <f t="shared" si="132"/>
        <v>31</v>
      </c>
      <c r="AK495" s="17">
        <f t="shared" si="133"/>
        <v>7</v>
      </c>
      <c r="AL495" s="17">
        <f t="shared" si="134"/>
        <v>2020</v>
      </c>
      <c r="AM495" s="17">
        <f t="shared" ca="1" si="135"/>
        <v>117</v>
      </c>
      <c r="AN495" s="18" t="str">
        <f>IFERROR(VLOOKUP(R495*1,'[1]Ordenes de Servicio'!G:K,5,0),"No Cruza")</f>
        <v>No Cruza</v>
      </c>
      <c r="AO495" s="17">
        <f t="shared" ca="1" si="136"/>
        <v>8</v>
      </c>
      <c r="AP495" s="17">
        <f t="shared" si="137"/>
        <v>31</v>
      </c>
      <c r="AQ495" s="17">
        <f t="shared" si="138"/>
        <v>7</v>
      </c>
      <c r="AR495" s="17">
        <f t="shared" si="139"/>
        <v>2020</v>
      </c>
      <c r="AS495" s="17">
        <f t="shared" ca="1" si="140"/>
        <v>117</v>
      </c>
      <c r="AT495" s="17" t="str">
        <f t="shared" ca="1" si="143"/>
        <v>No</v>
      </c>
      <c r="AU495" s="17">
        <f t="shared" si="141"/>
        <v>0</v>
      </c>
      <c r="AV495" s="17" t="str">
        <f>+VLOOKUP(B495,[1]Cruces!S:T,2,0)</f>
        <v>4. Presupuesto de Obra</v>
      </c>
    </row>
    <row r="496" spans="1:48" hidden="1" x14ac:dyDescent="0.25">
      <c r="A496" s="17" t="s">
        <v>1114</v>
      </c>
      <c r="B496" s="17" t="s">
        <v>296</v>
      </c>
      <c r="C496" s="17">
        <v>0</v>
      </c>
      <c r="D496" s="17">
        <v>0</v>
      </c>
      <c r="E496" s="17" t="s">
        <v>55</v>
      </c>
      <c r="F496" s="17" t="s">
        <v>932</v>
      </c>
      <c r="G496" s="17" t="s">
        <v>1115</v>
      </c>
      <c r="H496" s="17">
        <v>0</v>
      </c>
      <c r="I496" s="17" t="s">
        <v>116</v>
      </c>
      <c r="J496" s="17" t="s">
        <v>59</v>
      </c>
      <c r="K496" s="17" t="s">
        <v>97</v>
      </c>
      <c r="L496" s="17" t="s">
        <v>1116</v>
      </c>
      <c r="M496" s="17" t="s">
        <v>1117</v>
      </c>
      <c r="N496" s="17" t="s">
        <v>301</v>
      </c>
      <c r="O496" s="17">
        <v>20201010</v>
      </c>
      <c r="P496" s="17">
        <v>20201010</v>
      </c>
      <c r="Q496" s="17">
        <v>9340</v>
      </c>
      <c r="R496" s="17">
        <v>0</v>
      </c>
      <c r="S496" s="17"/>
      <c r="T496" s="17" t="s">
        <v>63</v>
      </c>
      <c r="U496" s="17"/>
      <c r="V496" s="17">
        <f t="shared" si="142"/>
        <v>112.5</v>
      </c>
      <c r="W496" s="17">
        <v>112500</v>
      </c>
      <c r="X496" s="17" t="s">
        <v>64</v>
      </c>
      <c r="Y496" s="17" t="s">
        <v>296</v>
      </c>
      <c r="Z496" s="17">
        <v>20201010</v>
      </c>
      <c r="AA496" s="17" t="s">
        <v>78</v>
      </c>
      <c r="AB496" s="17">
        <v>1</v>
      </c>
      <c r="AC496" s="17" t="str">
        <f>IFERROR(VLOOKUP(A496,[1]Cruces!AJ:AK,2,0),VLOOKUP(CONCATENATE(X496,AA496),[1]Cruces!G:H,2,0))</f>
        <v>Solicitud de Obra</v>
      </c>
      <c r="AD496" s="17">
        <f t="shared" si="128"/>
        <v>10</v>
      </c>
      <c r="AE496" s="17">
        <f t="shared" si="129"/>
        <v>10</v>
      </c>
      <c r="AF496" s="17">
        <f t="shared" si="130"/>
        <v>2020</v>
      </c>
      <c r="AG496" s="17" t="str">
        <f>IFERROR(VLOOKUP(MID(A496,2,4)*1,[1]Cruces!K:L,2,0),"Verificar")</f>
        <v>Magdalena</v>
      </c>
      <c r="AH496" s="17">
        <f t="shared" ca="1" si="131"/>
        <v>46</v>
      </c>
      <c r="AI496" s="17" t="str">
        <f>IFERROR(VLOOKUP(U496,[1]Cruces!$O$1:$P$6,2,0),"Sin Orden")</f>
        <v>Sin Orden</v>
      </c>
      <c r="AJ496" s="17">
        <f t="shared" si="132"/>
        <v>10</v>
      </c>
      <c r="AK496" s="17">
        <f t="shared" si="133"/>
        <v>10</v>
      </c>
      <c r="AL496" s="17">
        <f t="shared" si="134"/>
        <v>2020</v>
      </c>
      <c r="AM496" s="17">
        <f t="shared" ca="1" si="135"/>
        <v>46</v>
      </c>
      <c r="AN496" s="18" t="str">
        <f>IFERROR(VLOOKUP(R496*1,'[1]Ordenes de Servicio'!G:K,5,0),"No Cruza")</f>
        <v>No Cruza</v>
      </c>
      <c r="AO496" s="17">
        <f t="shared" ca="1" si="136"/>
        <v>46</v>
      </c>
      <c r="AP496" s="17">
        <f t="shared" si="137"/>
        <v>10</v>
      </c>
      <c r="AQ496" s="17">
        <f t="shared" si="138"/>
        <v>10</v>
      </c>
      <c r="AR496" s="17">
        <f t="shared" si="139"/>
        <v>2020</v>
      </c>
      <c r="AS496" s="17">
        <f t="shared" ca="1" si="140"/>
        <v>46</v>
      </c>
      <c r="AT496" s="17" t="str">
        <f t="shared" ca="1" si="143"/>
        <v>No</v>
      </c>
      <c r="AU496" s="17">
        <f t="shared" si="141"/>
        <v>0</v>
      </c>
      <c r="AV496" s="17" t="str">
        <f>+VLOOKUP(B496,[1]Cruces!S:T,2,0)</f>
        <v>3. Evaluación Técnico Ecónomica</v>
      </c>
    </row>
    <row r="497" spans="1:48" hidden="1" x14ac:dyDescent="0.25">
      <c r="A497" s="17" t="s">
        <v>1118</v>
      </c>
      <c r="B497" s="17" t="s">
        <v>68</v>
      </c>
      <c r="C497" s="17">
        <v>0</v>
      </c>
      <c r="D497" s="17">
        <v>0</v>
      </c>
      <c r="E497" s="17" t="s">
        <v>55</v>
      </c>
      <c r="F497" s="17" t="s">
        <v>107</v>
      </c>
      <c r="G497" s="17" t="s">
        <v>1119</v>
      </c>
      <c r="H497" s="17">
        <v>0</v>
      </c>
      <c r="I497" s="17" t="s">
        <v>71</v>
      </c>
      <c r="J497" s="17" t="s">
        <v>59</v>
      </c>
      <c r="K497" s="17" t="s">
        <v>1120</v>
      </c>
      <c r="L497" s="17" t="s">
        <v>117</v>
      </c>
      <c r="M497" s="17" t="s">
        <v>118</v>
      </c>
      <c r="N497" s="17" t="s">
        <v>75</v>
      </c>
      <c r="O497" s="17">
        <v>20200626</v>
      </c>
      <c r="P497" s="17">
        <v>20200709</v>
      </c>
      <c r="Q497" s="17">
        <v>1110</v>
      </c>
      <c r="R497" s="17">
        <v>27723782</v>
      </c>
      <c r="S497" s="17" t="s">
        <v>100</v>
      </c>
      <c r="T497" s="17" t="s">
        <v>63</v>
      </c>
      <c r="U497" s="17" t="s">
        <v>91</v>
      </c>
      <c r="V497" s="17">
        <f t="shared" si="142"/>
        <v>300</v>
      </c>
      <c r="W497" s="17">
        <v>300000</v>
      </c>
      <c r="X497" s="17" t="s">
        <v>64</v>
      </c>
      <c r="Y497" s="17" t="s">
        <v>136</v>
      </c>
      <c r="Z497" s="17">
        <v>20200924</v>
      </c>
      <c r="AA497" s="17" t="s">
        <v>137</v>
      </c>
      <c r="AB497" s="17">
        <v>1</v>
      </c>
      <c r="AC497" s="17" t="str">
        <f>IFERROR(VLOOKUP(A497,[1]Cruces!AJ:AK,2,0),VLOOKUP(CONCATENATE(X497,AA497),[1]Cruces!G:H,2,0))</f>
        <v>Solicitud de Obra</v>
      </c>
      <c r="AD497" s="17">
        <f t="shared" si="128"/>
        <v>26</v>
      </c>
      <c r="AE497" s="17">
        <f t="shared" si="129"/>
        <v>6</v>
      </c>
      <c r="AF497" s="17">
        <f t="shared" si="130"/>
        <v>2020</v>
      </c>
      <c r="AG497" s="17" t="str">
        <f>IFERROR(VLOOKUP(MID(A497,2,4)*1,[1]Cruces!K:L,2,0),"Verificar")</f>
        <v>Atlántico Norte</v>
      </c>
      <c r="AH497" s="17">
        <f t="shared" ca="1" si="131"/>
        <v>152</v>
      </c>
      <c r="AI497" s="17" t="str">
        <f>IFERROR(VLOOKUP(U497,[1]Cruces!$O$1:$P$6,2,0),"Sin Orden")</f>
        <v>Resuelta</v>
      </c>
      <c r="AJ497" s="17">
        <f t="shared" si="132"/>
        <v>24</v>
      </c>
      <c r="AK497" s="17">
        <f t="shared" si="133"/>
        <v>9</v>
      </c>
      <c r="AL497" s="17">
        <f t="shared" si="134"/>
        <v>2020</v>
      </c>
      <c r="AM497" s="17">
        <f t="shared" ca="1" si="135"/>
        <v>62</v>
      </c>
      <c r="AN497" s="18" t="str">
        <f>IFERROR(VLOOKUP(R497*1,'[1]Ordenes de Servicio'!G:K,5,0),"No Cruza")</f>
        <v>No Cruza</v>
      </c>
      <c r="AO497" s="17">
        <f t="shared" ca="1" si="136"/>
        <v>90</v>
      </c>
      <c r="AP497" s="17">
        <f t="shared" si="137"/>
        <v>9</v>
      </c>
      <c r="AQ497" s="17">
        <f t="shared" si="138"/>
        <v>7</v>
      </c>
      <c r="AR497" s="17">
        <f t="shared" si="139"/>
        <v>2020</v>
      </c>
      <c r="AS497" s="17">
        <f t="shared" ca="1" si="140"/>
        <v>139</v>
      </c>
      <c r="AT497" s="17" t="str">
        <f t="shared" ca="1" si="143"/>
        <v>No</v>
      </c>
      <c r="AU497" s="17">
        <f t="shared" si="141"/>
        <v>77</v>
      </c>
      <c r="AV497" s="17" t="str">
        <f>+VLOOKUP(B497,[1]Cruces!S:T,2,0)</f>
        <v>5. Consultoría / Adjudicación</v>
      </c>
    </row>
    <row r="498" spans="1:48" hidden="1" x14ac:dyDescent="0.25">
      <c r="A498" s="17" t="s">
        <v>1121</v>
      </c>
      <c r="B498" s="17" t="s">
        <v>68</v>
      </c>
      <c r="C498" s="17">
        <v>0</v>
      </c>
      <c r="D498" s="17">
        <v>0</v>
      </c>
      <c r="E498" s="17" t="s">
        <v>55</v>
      </c>
      <c r="F498" s="17" t="s">
        <v>232</v>
      </c>
      <c r="G498" s="17" t="s">
        <v>445</v>
      </c>
      <c r="H498" s="17">
        <v>0</v>
      </c>
      <c r="I498" s="17" t="s">
        <v>83</v>
      </c>
      <c r="J498" s="17" t="s">
        <v>59</v>
      </c>
      <c r="K498" s="17" t="s">
        <v>1122</v>
      </c>
      <c r="L498" s="17" t="s">
        <v>111</v>
      </c>
      <c r="M498" s="17" t="s">
        <v>112</v>
      </c>
      <c r="N498" s="17" t="s">
        <v>75</v>
      </c>
      <c r="O498" s="17">
        <v>20180814</v>
      </c>
      <c r="P498" s="17">
        <v>20180814</v>
      </c>
      <c r="Q498" s="17">
        <v>9520</v>
      </c>
      <c r="R498" s="17">
        <v>0</v>
      </c>
      <c r="S498" s="17"/>
      <c r="T498" s="17" t="s">
        <v>63</v>
      </c>
      <c r="U498" s="17"/>
      <c r="V498" s="17">
        <f t="shared" si="142"/>
        <v>230</v>
      </c>
      <c r="W498" s="17">
        <v>230000</v>
      </c>
      <c r="X498" s="17" t="s">
        <v>64</v>
      </c>
      <c r="Y498" s="17" t="s">
        <v>150</v>
      </c>
      <c r="Z498" s="17">
        <v>20200214</v>
      </c>
      <c r="AA498" s="17" t="s">
        <v>176</v>
      </c>
      <c r="AB498" s="17">
        <v>1</v>
      </c>
      <c r="AC498" s="17" t="str">
        <f>IFERROR(VLOOKUP(A498,[1]Cruces!AJ:AK,2,0),VLOOKUP(CONCATENATE(X498,AA498),[1]Cruces!G:H,2,0))</f>
        <v>Solicitud de Obra</v>
      </c>
      <c r="AD498" s="17">
        <f t="shared" si="128"/>
        <v>14</v>
      </c>
      <c r="AE498" s="17">
        <f t="shared" si="129"/>
        <v>8</v>
      </c>
      <c r="AF498" s="17">
        <f t="shared" si="130"/>
        <v>2018</v>
      </c>
      <c r="AG498" s="17" t="str">
        <f>IFERROR(VLOOKUP(MID(A498,2,4)*1,[1]Cruces!K:L,2,0),"Verificar")</f>
        <v>Atlántico Sur</v>
      </c>
      <c r="AH498" s="17">
        <f t="shared" ca="1" si="131"/>
        <v>834</v>
      </c>
      <c r="AI498" s="17" t="str">
        <f>IFERROR(VLOOKUP(U498,[1]Cruces!$O$1:$P$6,2,0),"Sin Orden")</f>
        <v>Sin Orden</v>
      </c>
      <c r="AJ498" s="17">
        <f t="shared" si="132"/>
        <v>14</v>
      </c>
      <c r="AK498" s="17">
        <f t="shared" si="133"/>
        <v>2</v>
      </c>
      <c r="AL498" s="17">
        <f t="shared" si="134"/>
        <v>2020</v>
      </c>
      <c r="AM498" s="17">
        <f t="shared" ca="1" si="135"/>
        <v>285</v>
      </c>
      <c r="AN498" s="18" t="str">
        <f>IFERROR(VLOOKUP(R498*1,'[1]Ordenes de Servicio'!G:K,5,0),"No Cruza")</f>
        <v>No Cruza</v>
      </c>
      <c r="AO498" s="17">
        <f t="shared" ca="1" si="136"/>
        <v>285</v>
      </c>
      <c r="AP498" s="17">
        <f t="shared" si="137"/>
        <v>14</v>
      </c>
      <c r="AQ498" s="17">
        <f t="shared" si="138"/>
        <v>8</v>
      </c>
      <c r="AR498" s="17">
        <f t="shared" si="139"/>
        <v>2018</v>
      </c>
      <c r="AS498" s="17">
        <f t="shared" ca="1" si="140"/>
        <v>834</v>
      </c>
      <c r="AT498" s="17" t="str">
        <f t="shared" ca="1" si="143"/>
        <v>Si</v>
      </c>
      <c r="AU498" s="17">
        <f t="shared" si="141"/>
        <v>549</v>
      </c>
      <c r="AV498" s="17" t="str">
        <f>+VLOOKUP(B498,[1]Cruces!S:T,2,0)</f>
        <v>5. Consultoría / Adjudicación</v>
      </c>
    </row>
    <row r="499" spans="1:48" x14ac:dyDescent="0.25">
      <c r="A499" s="17" t="s">
        <v>1123</v>
      </c>
      <c r="B499" s="17" t="s">
        <v>80</v>
      </c>
      <c r="C499" s="17">
        <v>0</v>
      </c>
      <c r="D499" s="17">
        <v>0</v>
      </c>
      <c r="E499" s="17" t="s">
        <v>55</v>
      </c>
      <c r="F499" s="17" t="s">
        <v>56</v>
      </c>
      <c r="G499" s="17" t="s">
        <v>1124</v>
      </c>
      <c r="H499" s="17">
        <v>0</v>
      </c>
      <c r="I499" s="17" t="s">
        <v>116</v>
      </c>
      <c r="J499" s="17" t="s">
        <v>59</v>
      </c>
      <c r="K499" s="17" t="s">
        <v>1125</v>
      </c>
      <c r="L499" s="17" t="s">
        <v>117</v>
      </c>
      <c r="M499" s="17" t="s">
        <v>118</v>
      </c>
      <c r="N499" s="17" t="s">
        <v>87</v>
      </c>
      <c r="O499" s="17">
        <v>20190829</v>
      </c>
      <c r="P499" s="17">
        <v>20200316</v>
      </c>
      <c r="Q499" s="17">
        <v>1110</v>
      </c>
      <c r="R499" s="17">
        <v>26746410</v>
      </c>
      <c r="S499" s="17" t="s">
        <v>76</v>
      </c>
      <c r="T499" s="17" t="s">
        <v>63</v>
      </c>
      <c r="U499" s="17" t="s">
        <v>88</v>
      </c>
      <c r="V499" s="17">
        <f t="shared" si="142"/>
        <v>30</v>
      </c>
      <c r="W499" s="17">
        <v>30000</v>
      </c>
      <c r="X499" s="17" t="s">
        <v>64</v>
      </c>
      <c r="Y499" s="17" t="s">
        <v>90</v>
      </c>
      <c r="Z499" s="17">
        <v>20201026</v>
      </c>
      <c r="AA499" s="17" t="s">
        <v>78</v>
      </c>
      <c r="AB499" s="17">
        <v>1</v>
      </c>
      <c r="AC499" s="17" t="str">
        <f>IFERROR(VLOOKUP(A499,[1]Cruces!AJ:AK,2,0),VLOOKUP(CONCATENATE(X499,AA499),[1]Cruces!G:H,2,0))</f>
        <v>Solicitud de Obra</v>
      </c>
      <c r="AD499" s="17">
        <f t="shared" si="128"/>
        <v>29</v>
      </c>
      <c r="AE499" s="17">
        <f t="shared" si="129"/>
        <v>8</v>
      </c>
      <c r="AF499" s="17">
        <f t="shared" si="130"/>
        <v>2019</v>
      </c>
      <c r="AG499" s="17" t="str">
        <f>IFERROR(VLOOKUP(MID(A499,2,4)*1,[1]Cruces!K:L,2,0),"Verificar")</f>
        <v>Atlántico Norte</v>
      </c>
      <c r="AH499" s="17">
        <f t="shared" ca="1" si="131"/>
        <v>454</v>
      </c>
      <c r="AI499" s="17" t="str">
        <f>IFERROR(VLOOKUP(U499,[1]Cruces!$O$1:$P$6,2,0),"Sin Orden")</f>
        <v>Resuelta</v>
      </c>
      <c r="AJ499" s="17">
        <f t="shared" si="132"/>
        <v>26</v>
      </c>
      <c r="AK499" s="17">
        <f t="shared" si="133"/>
        <v>10</v>
      </c>
      <c r="AL499" s="17">
        <f t="shared" si="134"/>
        <v>2020</v>
      </c>
      <c r="AM499" s="17">
        <f t="shared" ca="1" si="135"/>
        <v>30</v>
      </c>
      <c r="AN499" s="18" t="str">
        <f>IFERROR(VLOOKUP(R499*1,'[1]Ordenes de Servicio'!G:K,5,0),"No Cruza")</f>
        <v>No Cruza</v>
      </c>
      <c r="AO499" s="17">
        <f t="shared" ca="1" si="136"/>
        <v>424</v>
      </c>
      <c r="AP499" s="17">
        <f t="shared" si="137"/>
        <v>16</v>
      </c>
      <c r="AQ499" s="17">
        <f t="shared" si="138"/>
        <v>3</v>
      </c>
      <c r="AR499" s="17">
        <f t="shared" si="139"/>
        <v>2020</v>
      </c>
      <c r="AS499" s="17">
        <f t="shared" ca="1" si="140"/>
        <v>254</v>
      </c>
      <c r="AT499" s="17" t="str">
        <f t="shared" ca="1" si="143"/>
        <v>No</v>
      </c>
      <c r="AU499" s="17">
        <f t="shared" si="141"/>
        <v>224</v>
      </c>
      <c r="AV499" s="17" t="str">
        <f>+VLOOKUP(B499,[1]Cruces!S:T,2,0)</f>
        <v>8. Puesta en Servicio</v>
      </c>
    </row>
    <row r="500" spans="1:48" hidden="1" x14ac:dyDescent="0.25">
      <c r="A500" s="17" t="s">
        <v>7608</v>
      </c>
      <c r="B500" s="17" t="s">
        <v>6595</v>
      </c>
      <c r="C500" s="17">
        <v>3514953</v>
      </c>
      <c r="D500" s="17">
        <v>0</v>
      </c>
      <c r="E500" s="17" t="s">
        <v>55</v>
      </c>
      <c r="F500" s="17" t="s">
        <v>56</v>
      </c>
      <c r="G500" s="17" t="s">
        <v>7609</v>
      </c>
      <c r="H500" s="17">
        <v>3008161653</v>
      </c>
      <c r="I500" s="17" t="s">
        <v>116</v>
      </c>
      <c r="J500" s="17" t="s">
        <v>59</v>
      </c>
      <c r="K500" s="17" t="s">
        <v>97</v>
      </c>
      <c r="L500" s="17" t="s">
        <v>7111</v>
      </c>
      <c r="M500" s="17" t="s">
        <v>7112</v>
      </c>
      <c r="N500" s="17" t="s">
        <v>6600</v>
      </c>
      <c r="O500" s="17">
        <v>20191114</v>
      </c>
      <c r="P500" s="17">
        <v>20191125</v>
      </c>
      <c r="Q500" s="17">
        <v>1110</v>
      </c>
      <c r="R500" s="17">
        <v>26910460</v>
      </c>
      <c r="S500" s="17" t="s">
        <v>7072</v>
      </c>
      <c r="T500" s="17" t="s">
        <v>63</v>
      </c>
      <c r="U500" s="17" t="s">
        <v>91</v>
      </c>
      <c r="V500" s="17">
        <f t="shared" si="142"/>
        <v>3</v>
      </c>
      <c r="W500" s="17">
        <v>3000</v>
      </c>
      <c r="X500" s="17" t="s">
        <v>89</v>
      </c>
      <c r="Y500" s="17" t="s">
        <v>6595</v>
      </c>
      <c r="Z500" s="17">
        <v>20191125</v>
      </c>
      <c r="AA500" s="17" t="s">
        <v>1947</v>
      </c>
      <c r="AB500" s="17">
        <v>1</v>
      </c>
      <c r="AC500" s="17" t="str">
        <f>IFERROR(VLOOKUP(A500,[1]Cruces!AJ:AK,2,0),VLOOKUP(CONCATENATE(X500,AA500),[1]Cruces!G:H,2,0))</f>
        <v>Solicitud por BT</v>
      </c>
      <c r="AD500" s="17">
        <f t="shared" si="128"/>
        <v>14</v>
      </c>
      <c r="AE500" s="17">
        <f t="shared" si="129"/>
        <v>11</v>
      </c>
      <c r="AF500" s="17">
        <f t="shared" si="130"/>
        <v>2019</v>
      </c>
      <c r="AG500" s="17" t="str">
        <f>IFERROR(VLOOKUP(MID(A500,2,4)*1,[1]Cruces!K:L,2,0),"Verificar")</f>
        <v>Atlántico Norte</v>
      </c>
      <c r="AH500" s="17">
        <f t="shared" ca="1" si="131"/>
        <v>377</v>
      </c>
      <c r="AI500" s="17" t="str">
        <f>IFERROR(VLOOKUP(U500,[1]Cruces!$O$1:$P$6,2,0),"Sin Orden")</f>
        <v>Resuelta</v>
      </c>
      <c r="AJ500" s="17">
        <f t="shared" si="132"/>
        <v>25</v>
      </c>
      <c r="AK500" s="17">
        <f t="shared" si="133"/>
        <v>11</v>
      </c>
      <c r="AL500" s="17">
        <f t="shared" si="134"/>
        <v>2019</v>
      </c>
      <c r="AM500" s="17">
        <f t="shared" ca="1" si="135"/>
        <v>366</v>
      </c>
      <c r="AN500" s="18" t="str">
        <f>IFERROR(VLOOKUP(R500*1,'[1]Ordenes de Servicio'!G:K,5,0),"No Cruza")</f>
        <v>No Cruza</v>
      </c>
      <c r="AO500" s="17">
        <f t="shared" ca="1" si="136"/>
        <v>11</v>
      </c>
      <c r="AP500" s="17">
        <f t="shared" si="137"/>
        <v>25</v>
      </c>
      <c r="AQ500" s="17">
        <f t="shared" si="138"/>
        <v>11</v>
      </c>
      <c r="AR500" s="17">
        <f t="shared" si="139"/>
        <v>2019</v>
      </c>
      <c r="AS500" s="17">
        <f t="shared" ca="1" si="140"/>
        <v>366</v>
      </c>
      <c r="AT500" s="17" t="str">
        <f t="shared" ca="1" si="143"/>
        <v>Si</v>
      </c>
      <c r="AU500" s="17">
        <f t="shared" si="141"/>
        <v>0</v>
      </c>
      <c r="AV500" s="17" t="str">
        <f>+VLOOKUP(B500,[1]Cruces!S:T,2,0)</f>
        <v>7. Ejecución en Campo OS BT</v>
      </c>
    </row>
    <row r="501" spans="1:48" hidden="1" x14ac:dyDescent="0.25">
      <c r="A501" s="17" t="s">
        <v>1126</v>
      </c>
      <c r="B501" s="17" t="s">
        <v>68</v>
      </c>
      <c r="C501" s="17">
        <v>1120681</v>
      </c>
      <c r="D501" s="17">
        <v>10011227</v>
      </c>
      <c r="E501" s="17" t="s">
        <v>93</v>
      </c>
      <c r="F501" s="17" t="s">
        <v>81</v>
      </c>
      <c r="G501" s="17" t="s">
        <v>1127</v>
      </c>
      <c r="H501" s="17">
        <v>3003660311</v>
      </c>
      <c r="I501" s="17" t="s">
        <v>71</v>
      </c>
      <c r="J501" s="17" t="s">
        <v>1128</v>
      </c>
      <c r="K501" s="17" t="s">
        <v>97</v>
      </c>
      <c r="L501" s="17" t="s">
        <v>85</v>
      </c>
      <c r="M501" s="17" t="s">
        <v>86</v>
      </c>
      <c r="N501" s="17" t="s">
        <v>75</v>
      </c>
      <c r="O501" s="17">
        <v>20200918</v>
      </c>
      <c r="P501" s="17">
        <v>20201022</v>
      </c>
      <c r="Q501" s="17">
        <v>3410</v>
      </c>
      <c r="R501" s="17">
        <v>28165749</v>
      </c>
      <c r="S501" s="17" t="s">
        <v>100</v>
      </c>
      <c r="T501" s="17" t="s">
        <v>63</v>
      </c>
      <c r="U501" s="17" t="s">
        <v>91</v>
      </c>
      <c r="V501" s="17">
        <f t="shared" si="142"/>
        <v>50</v>
      </c>
      <c r="W501" s="17">
        <v>50000</v>
      </c>
      <c r="X501" s="17" t="s">
        <v>89</v>
      </c>
      <c r="Y501" s="17" t="s">
        <v>136</v>
      </c>
      <c r="Z501" s="17">
        <v>20201101</v>
      </c>
      <c r="AA501" s="17" t="s">
        <v>78</v>
      </c>
      <c r="AB501" s="17">
        <v>1</v>
      </c>
      <c r="AC501" s="17" t="str">
        <f>IFERROR(VLOOKUP(A501,[1]Cruces!AJ:AK,2,0),VLOOKUP(CONCATENATE(X501,AA501),[1]Cruces!G:H,2,0))</f>
        <v>Solicitud de Obra</v>
      </c>
      <c r="AD501" s="17">
        <f t="shared" si="128"/>
        <v>18</v>
      </c>
      <c r="AE501" s="17">
        <f t="shared" si="129"/>
        <v>9</v>
      </c>
      <c r="AF501" s="17">
        <f t="shared" si="130"/>
        <v>2020</v>
      </c>
      <c r="AG501" s="17" t="str">
        <f>IFERROR(VLOOKUP(MID(A501,2,4)*1,[1]Cruces!K:L,2,0),"Verificar")</f>
        <v>Magdalena</v>
      </c>
      <c r="AH501" s="17">
        <f t="shared" ca="1" si="131"/>
        <v>68</v>
      </c>
      <c r="AI501" s="17" t="str">
        <f>IFERROR(VLOOKUP(U501,[1]Cruces!$O$1:$P$6,2,0),"Sin Orden")</f>
        <v>Resuelta</v>
      </c>
      <c r="AJ501" s="17">
        <f t="shared" si="132"/>
        <v>1</v>
      </c>
      <c r="AK501" s="17">
        <f t="shared" si="133"/>
        <v>11</v>
      </c>
      <c r="AL501" s="17">
        <f t="shared" si="134"/>
        <v>2020</v>
      </c>
      <c r="AM501" s="17">
        <f t="shared" ca="1" si="135"/>
        <v>24</v>
      </c>
      <c r="AN501" s="18" t="str">
        <f>IFERROR(VLOOKUP(R501*1,'[1]Ordenes de Servicio'!G:K,5,0),"No Cruza")</f>
        <v>No Cruza</v>
      </c>
      <c r="AO501" s="17">
        <f t="shared" ca="1" si="136"/>
        <v>44</v>
      </c>
      <c r="AP501" s="17">
        <f t="shared" si="137"/>
        <v>22</v>
      </c>
      <c r="AQ501" s="17">
        <f t="shared" si="138"/>
        <v>10</v>
      </c>
      <c r="AR501" s="17">
        <f t="shared" si="139"/>
        <v>2020</v>
      </c>
      <c r="AS501" s="17">
        <f t="shared" ca="1" si="140"/>
        <v>34</v>
      </c>
      <c r="AT501" s="17" t="str">
        <f t="shared" ca="1" si="143"/>
        <v>No</v>
      </c>
      <c r="AU501" s="17">
        <f t="shared" si="141"/>
        <v>10</v>
      </c>
      <c r="AV501" s="17" t="str">
        <f>+VLOOKUP(B501,[1]Cruces!S:T,2,0)</f>
        <v>5. Consultoría / Adjudicación</v>
      </c>
    </row>
    <row r="502" spans="1:48" hidden="1" x14ac:dyDescent="0.25">
      <c r="A502" s="17" t="s">
        <v>1129</v>
      </c>
      <c r="B502" s="17" t="s">
        <v>296</v>
      </c>
      <c r="C502" s="17">
        <v>0</v>
      </c>
      <c r="D502" s="17">
        <v>0</v>
      </c>
      <c r="E502" s="17" t="s">
        <v>55</v>
      </c>
      <c r="F502" s="17" t="s">
        <v>932</v>
      </c>
      <c r="G502" s="17" t="s">
        <v>1130</v>
      </c>
      <c r="H502" s="17">
        <v>0</v>
      </c>
      <c r="I502" s="17" t="s">
        <v>116</v>
      </c>
      <c r="J502" s="17" t="s">
        <v>59</v>
      </c>
      <c r="K502" s="17" t="s">
        <v>97</v>
      </c>
      <c r="L502" s="17" t="s">
        <v>1116</v>
      </c>
      <c r="M502" s="17" t="s">
        <v>1117</v>
      </c>
      <c r="N502" s="17" t="s">
        <v>301</v>
      </c>
      <c r="O502" s="17">
        <v>20201010</v>
      </c>
      <c r="P502" s="17">
        <v>20201010</v>
      </c>
      <c r="Q502" s="17">
        <v>9340</v>
      </c>
      <c r="R502" s="17">
        <v>0</v>
      </c>
      <c r="S502" s="17"/>
      <c r="T502" s="17" t="s">
        <v>63</v>
      </c>
      <c r="U502" s="17"/>
      <c r="V502" s="17">
        <f t="shared" si="142"/>
        <v>30</v>
      </c>
      <c r="W502" s="17">
        <v>30000</v>
      </c>
      <c r="X502" s="17" t="s">
        <v>64</v>
      </c>
      <c r="Y502" s="17" t="s">
        <v>296</v>
      </c>
      <c r="Z502" s="17">
        <v>20201010</v>
      </c>
      <c r="AA502" s="17" t="s">
        <v>78</v>
      </c>
      <c r="AB502" s="17">
        <v>1</v>
      </c>
      <c r="AC502" s="17" t="str">
        <f>IFERROR(VLOOKUP(A502,[1]Cruces!AJ:AK,2,0),VLOOKUP(CONCATENATE(X502,AA502),[1]Cruces!G:H,2,0))</f>
        <v>Solicitud de Obra</v>
      </c>
      <c r="AD502" s="17">
        <f t="shared" si="128"/>
        <v>10</v>
      </c>
      <c r="AE502" s="17">
        <f t="shared" si="129"/>
        <v>10</v>
      </c>
      <c r="AF502" s="17">
        <f t="shared" si="130"/>
        <v>2020</v>
      </c>
      <c r="AG502" s="17" t="str">
        <f>IFERROR(VLOOKUP(MID(A502,2,4)*1,[1]Cruces!K:L,2,0),"Verificar")</f>
        <v>Magdalena</v>
      </c>
      <c r="AH502" s="17">
        <f t="shared" ca="1" si="131"/>
        <v>46</v>
      </c>
      <c r="AI502" s="17" t="str">
        <f>IFERROR(VLOOKUP(U502,[1]Cruces!$O$1:$P$6,2,0),"Sin Orden")</f>
        <v>Sin Orden</v>
      </c>
      <c r="AJ502" s="17">
        <f t="shared" si="132"/>
        <v>10</v>
      </c>
      <c r="AK502" s="17">
        <f t="shared" si="133"/>
        <v>10</v>
      </c>
      <c r="AL502" s="17">
        <f t="shared" si="134"/>
        <v>2020</v>
      </c>
      <c r="AM502" s="17">
        <f t="shared" ca="1" si="135"/>
        <v>46</v>
      </c>
      <c r="AN502" s="18" t="str">
        <f>IFERROR(VLOOKUP(R502*1,'[1]Ordenes de Servicio'!G:K,5,0),"No Cruza")</f>
        <v>No Cruza</v>
      </c>
      <c r="AO502" s="17">
        <f t="shared" ca="1" si="136"/>
        <v>46</v>
      </c>
      <c r="AP502" s="17">
        <f t="shared" si="137"/>
        <v>10</v>
      </c>
      <c r="AQ502" s="17">
        <f t="shared" si="138"/>
        <v>10</v>
      </c>
      <c r="AR502" s="17">
        <f t="shared" si="139"/>
        <v>2020</v>
      </c>
      <c r="AS502" s="17">
        <f t="shared" ca="1" si="140"/>
        <v>46</v>
      </c>
      <c r="AT502" s="17" t="str">
        <f t="shared" ca="1" si="143"/>
        <v>No</v>
      </c>
      <c r="AU502" s="17">
        <f t="shared" si="141"/>
        <v>0</v>
      </c>
      <c r="AV502" s="17" t="str">
        <f>+VLOOKUP(B502,[1]Cruces!S:T,2,0)</f>
        <v>3. Evaluación Técnico Ecónomica</v>
      </c>
    </row>
    <row r="503" spans="1:48" hidden="1" x14ac:dyDescent="0.25">
      <c r="A503" s="17" t="s">
        <v>1131</v>
      </c>
      <c r="B503" s="17" t="s">
        <v>54</v>
      </c>
      <c r="C503" s="17">
        <v>0</v>
      </c>
      <c r="D503" s="17">
        <v>0</v>
      </c>
      <c r="E503" s="17" t="s">
        <v>55</v>
      </c>
      <c r="F503" s="17" t="s">
        <v>56</v>
      </c>
      <c r="G503" s="17" t="s">
        <v>1132</v>
      </c>
      <c r="H503" s="17">
        <v>0</v>
      </c>
      <c r="I503" s="17" t="s">
        <v>58</v>
      </c>
      <c r="J503" s="17" t="s">
        <v>59</v>
      </c>
      <c r="K503" s="17" t="s">
        <v>1133</v>
      </c>
      <c r="L503" s="17" t="s">
        <v>61</v>
      </c>
      <c r="M503" s="17" t="s">
        <v>55</v>
      </c>
      <c r="N503" s="17" t="s">
        <v>62</v>
      </c>
      <c r="O503" s="17">
        <v>20170330</v>
      </c>
      <c r="P503" s="17">
        <v>20170405</v>
      </c>
      <c r="Q503" s="17">
        <v>3340</v>
      </c>
      <c r="R503" s="17">
        <v>0</v>
      </c>
      <c r="S503" s="17"/>
      <c r="T503" s="17" t="s">
        <v>63</v>
      </c>
      <c r="U503" s="17"/>
      <c r="V503" s="17">
        <f t="shared" si="142"/>
        <v>112.5</v>
      </c>
      <c r="W503" s="17">
        <v>112500</v>
      </c>
      <c r="X503" s="17" t="s">
        <v>64</v>
      </c>
      <c r="Y503" s="17" t="s">
        <v>65</v>
      </c>
      <c r="Z503" s="17">
        <v>20170405</v>
      </c>
      <c r="AA503" s="17" t="s">
        <v>66</v>
      </c>
      <c r="AB503" s="17">
        <v>1</v>
      </c>
      <c r="AC503" s="17" t="str">
        <f>IFERROR(VLOOKUP(A503,[1]Cruces!AJ:AK,2,0),VLOOKUP(CONCATENATE(X503,AA503),[1]Cruces!G:H,2,0))</f>
        <v>Solicitud de Obra</v>
      </c>
      <c r="AD503" s="17">
        <f t="shared" si="128"/>
        <v>30</v>
      </c>
      <c r="AE503" s="17">
        <f t="shared" si="129"/>
        <v>3</v>
      </c>
      <c r="AF503" s="17">
        <f t="shared" si="130"/>
        <v>2017</v>
      </c>
      <c r="AG503" s="17" t="str">
        <f>IFERROR(VLOOKUP(MID(A503,2,4)*1,[1]Cruces!K:L,2,0),"Verificar")</f>
        <v>Guajira</v>
      </c>
      <c r="AH503" s="17">
        <f t="shared" ca="1" si="131"/>
        <v>1336</v>
      </c>
      <c r="AI503" s="17" t="str">
        <f>IFERROR(VLOOKUP(U503,[1]Cruces!$O$1:$P$6,2,0),"Sin Orden")</f>
        <v>Sin Orden</v>
      </c>
      <c r="AJ503" s="17">
        <f t="shared" si="132"/>
        <v>5</v>
      </c>
      <c r="AK503" s="17">
        <f t="shared" si="133"/>
        <v>4</v>
      </c>
      <c r="AL503" s="17">
        <f t="shared" si="134"/>
        <v>2017</v>
      </c>
      <c r="AM503" s="17">
        <f t="shared" ca="1" si="135"/>
        <v>1330</v>
      </c>
      <c r="AN503" s="18" t="str">
        <f>IFERROR(VLOOKUP(R503*1,'[1]Ordenes de Servicio'!G:K,5,0),"No Cruza")</f>
        <v>No Cruza</v>
      </c>
      <c r="AO503" s="17">
        <f t="shared" ca="1" si="136"/>
        <v>1330</v>
      </c>
      <c r="AP503" s="17">
        <f t="shared" si="137"/>
        <v>5</v>
      </c>
      <c r="AQ503" s="17">
        <f t="shared" si="138"/>
        <v>4</v>
      </c>
      <c r="AR503" s="17">
        <f t="shared" si="139"/>
        <v>2017</v>
      </c>
      <c r="AS503" s="17">
        <f t="shared" ca="1" si="140"/>
        <v>1330</v>
      </c>
      <c r="AT503" s="17" t="str">
        <f t="shared" ca="1" si="143"/>
        <v>Si</v>
      </c>
      <c r="AU503" s="17">
        <f t="shared" si="141"/>
        <v>0</v>
      </c>
      <c r="AV503" s="17" t="str">
        <f>+VLOOKUP(B503,[1]Cruces!S:T,2,0)</f>
        <v>4. Presupuesto de Obra</v>
      </c>
    </row>
    <row r="504" spans="1:48" hidden="1" x14ac:dyDescent="0.25">
      <c r="A504" s="17" t="s">
        <v>7610</v>
      </c>
      <c r="B504" s="17" t="s">
        <v>569</v>
      </c>
      <c r="C504" s="17">
        <v>0</v>
      </c>
      <c r="D504" s="17">
        <v>0</v>
      </c>
      <c r="E504" s="17" t="s">
        <v>55</v>
      </c>
      <c r="F504" s="17" t="s">
        <v>7098</v>
      </c>
      <c r="G504" s="17" t="s">
        <v>7611</v>
      </c>
      <c r="H504" s="17">
        <v>3004933349</v>
      </c>
      <c r="I504" s="17" t="s">
        <v>71</v>
      </c>
      <c r="J504" s="17" t="s">
        <v>59</v>
      </c>
      <c r="K504" s="17" t="s">
        <v>97</v>
      </c>
      <c r="L504" s="17" t="s">
        <v>7101</v>
      </c>
      <c r="M504" s="17" t="s">
        <v>7102</v>
      </c>
      <c r="N504" s="17" t="s">
        <v>572</v>
      </c>
      <c r="O504" s="17">
        <v>20201023</v>
      </c>
      <c r="P504" s="17">
        <v>20201023</v>
      </c>
      <c r="Q504" s="17">
        <v>3340</v>
      </c>
      <c r="R504" s="17">
        <v>0</v>
      </c>
      <c r="S504" s="17"/>
      <c r="T504" s="17" t="s">
        <v>63</v>
      </c>
      <c r="U504" s="17"/>
      <c r="V504" s="17">
        <f t="shared" si="142"/>
        <v>3</v>
      </c>
      <c r="W504" s="17">
        <v>3000</v>
      </c>
      <c r="X504" s="17" t="s">
        <v>7065</v>
      </c>
      <c r="Y504" s="17" t="s">
        <v>569</v>
      </c>
      <c r="Z504" s="17">
        <v>20201023</v>
      </c>
      <c r="AA504" s="17" t="s">
        <v>1947</v>
      </c>
      <c r="AB504" s="17">
        <v>1</v>
      </c>
      <c r="AC504" s="17" t="str">
        <f>IFERROR(VLOOKUP(A504,[1]Cruces!AJ:AK,2,0),VLOOKUP(CONCATENATE(X504,AA504),[1]Cruces!G:H,2,0))</f>
        <v>Solicitud por BT</v>
      </c>
      <c r="AD504" s="17">
        <f t="shared" si="128"/>
        <v>23</v>
      </c>
      <c r="AE504" s="17">
        <f t="shared" si="129"/>
        <v>10</v>
      </c>
      <c r="AF504" s="17">
        <f t="shared" si="130"/>
        <v>2020</v>
      </c>
      <c r="AG504" s="17" t="str">
        <f>IFERROR(VLOOKUP(MID(A504,2,4)*1,[1]Cruces!K:L,2,0),"Verificar")</f>
        <v>Guajira</v>
      </c>
      <c r="AH504" s="17">
        <f t="shared" ca="1" si="131"/>
        <v>33</v>
      </c>
      <c r="AI504" s="17" t="str">
        <f>IFERROR(VLOOKUP(U504,[1]Cruces!$O$1:$P$6,2,0),"Sin Orden")</f>
        <v>Sin Orden</v>
      </c>
      <c r="AJ504" s="17">
        <f t="shared" si="132"/>
        <v>23</v>
      </c>
      <c r="AK504" s="17">
        <f t="shared" si="133"/>
        <v>10</v>
      </c>
      <c r="AL504" s="17">
        <f t="shared" si="134"/>
        <v>2020</v>
      </c>
      <c r="AM504" s="17">
        <f t="shared" ca="1" si="135"/>
        <v>33</v>
      </c>
      <c r="AN504" s="18" t="str">
        <f>IFERROR(VLOOKUP(R504*1,'[1]Ordenes de Servicio'!G:K,5,0),"No Cruza")</f>
        <v>No Cruza</v>
      </c>
      <c r="AO504" s="17">
        <f t="shared" ca="1" si="136"/>
        <v>33</v>
      </c>
      <c r="AP504" s="17">
        <f t="shared" si="137"/>
        <v>23</v>
      </c>
      <c r="AQ504" s="17">
        <f t="shared" si="138"/>
        <v>10</v>
      </c>
      <c r="AR504" s="17">
        <f t="shared" si="139"/>
        <v>2020</v>
      </c>
      <c r="AS504" s="17">
        <f t="shared" ca="1" si="140"/>
        <v>33</v>
      </c>
      <c r="AT504" s="17" t="str">
        <f t="shared" ca="1" si="143"/>
        <v>No</v>
      </c>
      <c r="AU504" s="17">
        <f t="shared" si="141"/>
        <v>0</v>
      </c>
      <c r="AV504" s="17" t="str">
        <f>+VLOOKUP(B504,[1]Cruces!S:T,2,0)</f>
        <v>1. Solicitud</v>
      </c>
    </row>
    <row r="505" spans="1:48" hidden="1" x14ac:dyDescent="0.25">
      <c r="A505" s="17" t="s">
        <v>1134</v>
      </c>
      <c r="B505" s="17" t="s">
        <v>68</v>
      </c>
      <c r="C505" s="17">
        <v>0</v>
      </c>
      <c r="D505" s="17">
        <v>0</v>
      </c>
      <c r="E505" s="17" t="s">
        <v>55</v>
      </c>
      <c r="F505" s="17" t="s">
        <v>56</v>
      </c>
      <c r="G505" s="17" t="s">
        <v>1135</v>
      </c>
      <c r="H505" s="17">
        <v>3531127</v>
      </c>
      <c r="I505" s="17" t="s">
        <v>116</v>
      </c>
      <c r="J505" s="17" t="s">
        <v>59</v>
      </c>
      <c r="K505" s="17" t="s">
        <v>1136</v>
      </c>
      <c r="L505" s="17" t="s">
        <v>117</v>
      </c>
      <c r="M505" s="17" t="s">
        <v>118</v>
      </c>
      <c r="N505" s="17" t="s">
        <v>75</v>
      </c>
      <c r="O505" s="17">
        <v>20190925</v>
      </c>
      <c r="P505" s="17">
        <v>20191121</v>
      </c>
      <c r="Q505" s="17">
        <v>1110</v>
      </c>
      <c r="R505" s="17">
        <v>27800760</v>
      </c>
      <c r="S505" s="17" t="s">
        <v>76</v>
      </c>
      <c r="T505" s="17" t="s">
        <v>63</v>
      </c>
      <c r="U505" s="17" t="s">
        <v>91</v>
      </c>
      <c r="V505" s="17">
        <f t="shared" si="142"/>
        <v>800</v>
      </c>
      <c r="W505" s="17">
        <v>800000</v>
      </c>
      <c r="X505" s="17" t="s">
        <v>64</v>
      </c>
      <c r="Y505" s="17" t="s">
        <v>105</v>
      </c>
      <c r="Z505" s="17">
        <v>20200806</v>
      </c>
      <c r="AA505" s="17" t="s">
        <v>101</v>
      </c>
      <c r="AB505" s="17">
        <v>1</v>
      </c>
      <c r="AC505" s="17" t="str">
        <f>IFERROR(VLOOKUP(A505,[1]Cruces!AJ:AK,2,0),VLOOKUP(CONCATENATE(X505,AA505),[1]Cruces!G:H,2,0))</f>
        <v>Solicitud de Obra</v>
      </c>
      <c r="AD505" s="17">
        <f t="shared" si="128"/>
        <v>25</v>
      </c>
      <c r="AE505" s="17">
        <f t="shared" si="129"/>
        <v>9</v>
      </c>
      <c r="AF505" s="17">
        <f t="shared" si="130"/>
        <v>2019</v>
      </c>
      <c r="AG505" s="17" t="str">
        <f>IFERROR(VLOOKUP(MID(A505,2,4)*1,[1]Cruces!K:L,2,0),"Verificar")</f>
        <v>Atlántico Norte</v>
      </c>
      <c r="AH505" s="17">
        <f t="shared" ca="1" si="131"/>
        <v>427</v>
      </c>
      <c r="AI505" s="17" t="str">
        <f>IFERROR(VLOOKUP(U505,[1]Cruces!$O$1:$P$6,2,0),"Sin Orden")</f>
        <v>Resuelta</v>
      </c>
      <c r="AJ505" s="17">
        <f t="shared" si="132"/>
        <v>6</v>
      </c>
      <c r="AK505" s="17">
        <f t="shared" si="133"/>
        <v>8</v>
      </c>
      <c r="AL505" s="17">
        <f t="shared" si="134"/>
        <v>2020</v>
      </c>
      <c r="AM505" s="17">
        <f t="shared" ca="1" si="135"/>
        <v>111</v>
      </c>
      <c r="AN505" s="18">
        <f>IFERROR(VLOOKUP(R505*1,'[1]Ordenes de Servicio'!G:K,5,0),"No Cruza")</f>
        <v>44025</v>
      </c>
      <c r="AO505" s="17">
        <f t="shared" ca="1" si="136"/>
        <v>316</v>
      </c>
      <c r="AP505" s="17">
        <f t="shared" si="137"/>
        <v>21</v>
      </c>
      <c r="AQ505" s="17">
        <f t="shared" si="138"/>
        <v>11</v>
      </c>
      <c r="AR505" s="17">
        <f t="shared" si="139"/>
        <v>2019</v>
      </c>
      <c r="AS505" s="17">
        <f t="shared" ca="1" si="140"/>
        <v>370</v>
      </c>
      <c r="AT505" s="17" t="str">
        <f t="shared" ca="1" si="143"/>
        <v>Si</v>
      </c>
      <c r="AU505" s="17">
        <f t="shared" si="141"/>
        <v>259</v>
      </c>
      <c r="AV505" s="17" t="str">
        <f>+VLOOKUP(B505,[1]Cruces!S:T,2,0)</f>
        <v>5. Consultoría / Adjudicación</v>
      </c>
    </row>
    <row r="506" spans="1:48" hidden="1" x14ac:dyDescent="0.25">
      <c r="A506" s="17" t="s">
        <v>1137</v>
      </c>
      <c r="B506" s="17" t="s">
        <v>68</v>
      </c>
      <c r="C506" s="17">
        <v>0</v>
      </c>
      <c r="D506" s="17">
        <v>0</v>
      </c>
      <c r="E506" s="17" t="s">
        <v>55</v>
      </c>
      <c r="F506" s="17" t="s">
        <v>94</v>
      </c>
      <c r="G506" s="17" t="s">
        <v>95</v>
      </c>
      <c r="H506" s="17">
        <v>3003360026</v>
      </c>
      <c r="I506" s="17" t="s">
        <v>83</v>
      </c>
      <c r="J506" s="17" t="s">
        <v>59</v>
      </c>
      <c r="K506" s="17" t="s">
        <v>97</v>
      </c>
      <c r="L506" s="17" t="s">
        <v>98</v>
      </c>
      <c r="M506" s="17" t="s">
        <v>99</v>
      </c>
      <c r="N506" s="17" t="s">
        <v>75</v>
      </c>
      <c r="O506" s="17">
        <v>20180926</v>
      </c>
      <c r="P506" s="17">
        <v>20181101</v>
      </c>
      <c r="Q506" s="17">
        <v>7551</v>
      </c>
      <c r="R506" s="17">
        <v>26130792</v>
      </c>
      <c r="S506" s="17" t="s">
        <v>76</v>
      </c>
      <c r="T506" s="17" t="s">
        <v>63</v>
      </c>
      <c r="U506" s="17" t="s">
        <v>91</v>
      </c>
      <c r="V506" s="17">
        <f t="shared" si="142"/>
        <v>225</v>
      </c>
      <c r="W506" s="17">
        <v>225000</v>
      </c>
      <c r="X506" s="17" t="s">
        <v>64</v>
      </c>
      <c r="Y506" s="17" t="s">
        <v>105</v>
      </c>
      <c r="Z506" s="17">
        <v>20190812</v>
      </c>
      <c r="AA506" s="17" t="s">
        <v>101</v>
      </c>
      <c r="AB506" s="17">
        <v>1</v>
      </c>
      <c r="AC506" s="17" t="str">
        <f>IFERROR(VLOOKUP(A506,[1]Cruces!AJ:AK,2,0),VLOOKUP(CONCATENATE(X506,AA506),[1]Cruces!G:H,2,0))</f>
        <v>Solicitud de Obra</v>
      </c>
      <c r="AD506" s="17">
        <f t="shared" si="128"/>
        <v>26</v>
      </c>
      <c r="AE506" s="17">
        <f t="shared" si="129"/>
        <v>9</v>
      </c>
      <c r="AF506" s="17">
        <f t="shared" si="130"/>
        <v>2018</v>
      </c>
      <c r="AG506" s="17" t="str">
        <f>IFERROR(VLOOKUP(MID(A506,2,4)*1,[1]Cruces!K:L,2,0),"Verificar")</f>
        <v>Atlántico Norte</v>
      </c>
      <c r="AH506" s="17">
        <f t="shared" ca="1" si="131"/>
        <v>791</v>
      </c>
      <c r="AI506" s="17" t="str">
        <f>IFERROR(VLOOKUP(U506,[1]Cruces!$O$1:$P$6,2,0),"Sin Orden")</f>
        <v>Resuelta</v>
      </c>
      <c r="AJ506" s="17">
        <f t="shared" si="132"/>
        <v>12</v>
      </c>
      <c r="AK506" s="17">
        <f t="shared" si="133"/>
        <v>8</v>
      </c>
      <c r="AL506" s="17">
        <f t="shared" si="134"/>
        <v>2019</v>
      </c>
      <c r="AM506" s="17">
        <f t="shared" ca="1" si="135"/>
        <v>471</v>
      </c>
      <c r="AN506" s="18">
        <f>IFERROR(VLOOKUP(R506*1,'[1]Ordenes de Servicio'!G:K,5,0),"No Cruza")</f>
        <v>43546</v>
      </c>
      <c r="AO506" s="17">
        <f t="shared" ca="1" si="136"/>
        <v>320</v>
      </c>
      <c r="AP506" s="17">
        <f t="shared" si="137"/>
        <v>1</v>
      </c>
      <c r="AQ506" s="17">
        <f t="shared" si="138"/>
        <v>11</v>
      </c>
      <c r="AR506" s="17">
        <f t="shared" si="139"/>
        <v>2018</v>
      </c>
      <c r="AS506" s="17">
        <f t="shared" ca="1" si="140"/>
        <v>755</v>
      </c>
      <c r="AT506" s="17" t="str">
        <f t="shared" ca="1" si="143"/>
        <v>Si</v>
      </c>
      <c r="AU506" s="17">
        <f t="shared" si="141"/>
        <v>284</v>
      </c>
      <c r="AV506" s="17" t="str">
        <f>+VLOOKUP(B506,[1]Cruces!S:T,2,0)</f>
        <v>5. Consultoría / Adjudicación</v>
      </c>
    </row>
    <row r="507" spans="1:48" hidden="1" x14ac:dyDescent="0.25">
      <c r="A507" s="17" t="s">
        <v>1138</v>
      </c>
      <c r="B507" s="17" t="s">
        <v>54</v>
      </c>
      <c r="C507" s="17">
        <v>0</v>
      </c>
      <c r="D507" s="17">
        <v>0</v>
      </c>
      <c r="E507" s="17" t="s">
        <v>55</v>
      </c>
      <c r="F507" s="17" t="s">
        <v>232</v>
      </c>
      <c r="G507" s="17" t="s">
        <v>1139</v>
      </c>
      <c r="H507" s="17">
        <v>0</v>
      </c>
      <c r="I507" s="17" t="s">
        <v>71</v>
      </c>
      <c r="J507" s="17" t="s">
        <v>59</v>
      </c>
      <c r="K507" s="17" t="s">
        <v>1140</v>
      </c>
      <c r="L507" s="17" t="s">
        <v>280</v>
      </c>
      <c r="M507" s="17" t="s">
        <v>281</v>
      </c>
      <c r="N507" s="17" t="s">
        <v>62</v>
      </c>
      <c r="O507" s="17">
        <v>20200707</v>
      </c>
      <c r="P507" s="17">
        <v>20200709</v>
      </c>
      <c r="Q507" s="17">
        <v>1210</v>
      </c>
      <c r="R507" s="17">
        <v>27762724</v>
      </c>
      <c r="S507" s="17" t="s">
        <v>100</v>
      </c>
      <c r="T507" s="17" t="s">
        <v>63</v>
      </c>
      <c r="U507" s="17" t="s">
        <v>91</v>
      </c>
      <c r="V507" s="17">
        <f t="shared" si="142"/>
        <v>25</v>
      </c>
      <c r="W507" s="17">
        <v>25000</v>
      </c>
      <c r="X507" s="17" t="s">
        <v>64</v>
      </c>
      <c r="Y507" s="17" t="s">
        <v>65</v>
      </c>
      <c r="Z507" s="17">
        <v>20200709</v>
      </c>
      <c r="AA507" s="17" t="s">
        <v>78</v>
      </c>
      <c r="AB507" s="17">
        <v>1</v>
      </c>
      <c r="AC507" s="17" t="str">
        <f>IFERROR(VLOOKUP(A507,[1]Cruces!AJ:AK,2,0),VLOOKUP(CONCATENATE(X507,AA507),[1]Cruces!G:H,2,0))</f>
        <v>Solicitud de Obra</v>
      </c>
      <c r="AD507" s="17">
        <f t="shared" si="128"/>
        <v>7</v>
      </c>
      <c r="AE507" s="17">
        <f t="shared" si="129"/>
        <v>7</v>
      </c>
      <c r="AF507" s="17">
        <f t="shared" si="130"/>
        <v>2020</v>
      </c>
      <c r="AG507" s="17" t="str">
        <f>IFERROR(VLOOKUP(MID(A507,2,4)*1,[1]Cruces!K:L,2,0),"Verificar")</f>
        <v>Atlántico Sur</v>
      </c>
      <c r="AH507" s="17">
        <f t="shared" ca="1" si="131"/>
        <v>141</v>
      </c>
      <c r="AI507" s="17" t="str">
        <f>IFERROR(VLOOKUP(U507,[1]Cruces!$O$1:$P$6,2,0),"Sin Orden")</f>
        <v>Resuelta</v>
      </c>
      <c r="AJ507" s="17">
        <f t="shared" si="132"/>
        <v>9</v>
      </c>
      <c r="AK507" s="17">
        <f t="shared" si="133"/>
        <v>7</v>
      </c>
      <c r="AL507" s="17">
        <f t="shared" si="134"/>
        <v>2020</v>
      </c>
      <c r="AM507" s="17">
        <f t="shared" ca="1" si="135"/>
        <v>139</v>
      </c>
      <c r="AN507" s="18" t="str">
        <f>IFERROR(VLOOKUP(R507*1,'[1]Ordenes de Servicio'!G:K,5,0),"No Cruza")</f>
        <v>No Cruza</v>
      </c>
      <c r="AO507" s="17">
        <f t="shared" ca="1" si="136"/>
        <v>2</v>
      </c>
      <c r="AP507" s="17">
        <f t="shared" si="137"/>
        <v>9</v>
      </c>
      <c r="AQ507" s="17">
        <f t="shared" si="138"/>
        <v>7</v>
      </c>
      <c r="AR507" s="17">
        <f t="shared" si="139"/>
        <v>2020</v>
      </c>
      <c r="AS507" s="17">
        <f t="shared" ca="1" si="140"/>
        <v>139</v>
      </c>
      <c r="AT507" s="17" t="str">
        <f t="shared" ca="1" si="143"/>
        <v>No</v>
      </c>
      <c r="AU507" s="17">
        <f t="shared" si="141"/>
        <v>0</v>
      </c>
      <c r="AV507" s="17" t="str">
        <f>+VLOOKUP(B507,[1]Cruces!S:T,2,0)</f>
        <v>4. Presupuesto de Obra</v>
      </c>
    </row>
    <row r="508" spans="1:48" hidden="1" x14ac:dyDescent="0.25">
      <c r="A508" s="17" t="s">
        <v>7612</v>
      </c>
      <c r="B508" s="17" t="s">
        <v>6595</v>
      </c>
      <c r="C508" s="17">
        <v>0</v>
      </c>
      <c r="D508" s="17">
        <v>0</v>
      </c>
      <c r="E508" s="17" t="s">
        <v>55</v>
      </c>
      <c r="F508" s="17" t="s">
        <v>7098</v>
      </c>
      <c r="G508" s="17" t="s">
        <v>7613</v>
      </c>
      <c r="H508" s="17" t="s">
        <v>7614</v>
      </c>
      <c r="I508" s="17" t="s">
        <v>71</v>
      </c>
      <c r="J508" s="17" t="s">
        <v>59</v>
      </c>
      <c r="K508" s="17" t="s">
        <v>97</v>
      </c>
      <c r="L508" s="17" t="s">
        <v>7330</v>
      </c>
      <c r="M508" s="17" t="s">
        <v>7331</v>
      </c>
      <c r="N508" s="17" t="s">
        <v>6600</v>
      </c>
      <c r="O508" s="17">
        <v>20200316</v>
      </c>
      <c r="P508" s="17">
        <v>20200325</v>
      </c>
      <c r="Q508" s="17">
        <v>1110</v>
      </c>
      <c r="R508" s="17">
        <v>27616212</v>
      </c>
      <c r="S508" s="17" t="s">
        <v>6601</v>
      </c>
      <c r="T508" s="17" t="s">
        <v>63</v>
      </c>
      <c r="U508" s="17" t="s">
        <v>91</v>
      </c>
      <c r="V508" s="17">
        <f t="shared" si="142"/>
        <v>3</v>
      </c>
      <c r="W508" s="17">
        <v>3000</v>
      </c>
      <c r="X508" s="17" t="s">
        <v>7065</v>
      </c>
      <c r="Y508" s="17" t="s">
        <v>6595</v>
      </c>
      <c r="Z508" s="17">
        <v>20200325</v>
      </c>
      <c r="AA508" s="17" t="s">
        <v>1947</v>
      </c>
      <c r="AB508" s="17">
        <v>1</v>
      </c>
      <c r="AC508" s="17" t="str">
        <f>IFERROR(VLOOKUP(A508,[1]Cruces!AJ:AK,2,0),VLOOKUP(CONCATENATE(X508,AA508),[1]Cruces!G:H,2,0))</f>
        <v>Solicitud por BT</v>
      </c>
      <c r="AD508" s="17">
        <f t="shared" si="128"/>
        <v>16</v>
      </c>
      <c r="AE508" s="17">
        <f t="shared" si="129"/>
        <v>3</v>
      </c>
      <c r="AF508" s="17">
        <f t="shared" si="130"/>
        <v>2020</v>
      </c>
      <c r="AG508" s="17" t="str">
        <f>IFERROR(VLOOKUP(MID(A508,2,4)*1,[1]Cruces!K:L,2,0),"Verificar")</f>
        <v>Atlántico Norte</v>
      </c>
      <c r="AH508" s="17">
        <f t="shared" ca="1" si="131"/>
        <v>254</v>
      </c>
      <c r="AI508" s="17" t="str">
        <f>IFERROR(VLOOKUP(U508,[1]Cruces!$O$1:$P$6,2,0),"Sin Orden")</f>
        <v>Resuelta</v>
      </c>
      <c r="AJ508" s="17">
        <f t="shared" si="132"/>
        <v>25</v>
      </c>
      <c r="AK508" s="17">
        <f t="shared" si="133"/>
        <v>3</v>
      </c>
      <c r="AL508" s="17">
        <f t="shared" si="134"/>
        <v>2020</v>
      </c>
      <c r="AM508" s="17">
        <f t="shared" ca="1" si="135"/>
        <v>245</v>
      </c>
      <c r="AN508" s="18" t="str">
        <f>IFERROR(VLOOKUP(R508*1,'[1]Ordenes de Servicio'!G:K,5,0),"No Cruza")</f>
        <v>No Cruza</v>
      </c>
      <c r="AO508" s="17">
        <f t="shared" ca="1" si="136"/>
        <v>9</v>
      </c>
      <c r="AP508" s="17">
        <f t="shared" si="137"/>
        <v>25</v>
      </c>
      <c r="AQ508" s="17">
        <f t="shared" si="138"/>
        <v>3</v>
      </c>
      <c r="AR508" s="17">
        <f t="shared" si="139"/>
        <v>2020</v>
      </c>
      <c r="AS508" s="17">
        <f t="shared" ca="1" si="140"/>
        <v>245</v>
      </c>
      <c r="AT508" s="17" t="str">
        <f t="shared" ca="1" si="143"/>
        <v>No</v>
      </c>
      <c r="AU508" s="17">
        <f t="shared" si="141"/>
        <v>0</v>
      </c>
      <c r="AV508" s="17" t="str">
        <f>+VLOOKUP(B508,[1]Cruces!S:T,2,0)</f>
        <v>7. Ejecución en Campo OS BT</v>
      </c>
    </row>
    <row r="509" spans="1:48" hidden="1" x14ac:dyDescent="0.25">
      <c r="A509" s="17" t="s">
        <v>7615</v>
      </c>
      <c r="B509" s="17" t="s">
        <v>1683</v>
      </c>
      <c r="C509" s="17">
        <v>0</v>
      </c>
      <c r="D509" s="17">
        <v>0</v>
      </c>
      <c r="E509" s="17" t="s">
        <v>55</v>
      </c>
      <c r="F509" s="17" t="s">
        <v>232</v>
      </c>
      <c r="G509" s="17" t="s">
        <v>7616</v>
      </c>
      <c r="H509" s="17">
        <v>0</v>
      </c>
      <c r="I509" s="17" t="s">
        <v>71</v>
      </c>
      <c r="J509" s="17" t="s">
        <v>59</v>
      </c>
      <c r="K509" s="17" t="s">
        <v>97</v>
      </c>
      <c r="L509" s="17" t="s">
        <v>7475</v>
      </c>
      <c r="M509" s="17" t="s">
        <v>7476</v>
      </c>
      <c r="N509" s="17" t="s">
        <v>1686</v>
      </c>
      <c r="O509" s="17">
        <v>20201118</v>
      </c>
      <c r="P509" s="17">
        <v>20201118</v>
      </c>
      <c r="Q509" s="17">
        <v>7541</v>
      </c>
      <c r="R509" s="17">
        <v>0</v>
      </c>
      <c r="S509" s="17"/>
      <c r="T509" s="17" t="s">
        <v>63</v>
      </c>
      <c r="U509" s="17"/>
      <c r="V509" s="17">
        <f t="shared" si="142"/>
        <v>3</v>
      </c>
      <c r="W509" s="17">
        <v>3000</v>
      </c>
      <c r="X509" s="17" t="s">
        <v>7065</v>
      </c>
      <c r="Y509" s="17" t="s">
        <v>150</v>
      </c>
      <c r="Z509" s="17">
        <v>20201118</v>
      </c>
      <c r="AA509" s="17" t="s">
        <v>1947</v>
      </c>
      <c r="AB509" s="17">
        <v>1</v>
      </c>
      <c r="AC509" s="17" t="str">
        <f>IFERROR(VLOOKUP(A509,[1]Cruces!AJ:AK,2,0),VLOOKUP(CONCATENATE(X509,AA509),[1]Cruces!G:H,2,0))</f>
        <v>Solicitud por BT</v>
      </c>
      <c r="AD509" s="17">
        <f t="shared" si="128"/>
        <v>18</v>
      </c>
      <c r="AE509" s="17">
        <f t="shared" si="129"/>
        <v>11</v>
      </c>
      <c r="AF509" s="17">
        <f t="shared" si="130"/>
        <v>2020</v>
      </c>
      <c r="AG509" s="17" t="str">
        <f>IFERROR(VLOOKUP(MID(A509,2,4)*1,[1]Cruces!K:L,2,0),"Verificar")</f>
        <v>Atlántico Sur</v>
      </c>
      <c r="AH509" s="17">
        <f t="shared" ca="1" si="131"/>
        <v>7</v>
      </c>
      <c r="AI509" s="17" t="str">
        <f>IFERROR(VLOOKUP(U509,[1]Cruces!$O$1:$P$6,2,0),"Sin Orden")</f>
        <v>Sin Orden</v>
      </c>
      <c r="AJ509" s="17">
        <f t="shared" si="132"/>
        <v>18</v>
      </c>
      <c r="AK509" s="17">
        <f t="shared" si="133"/>
        <v>11</v>
      </c>
      <c r="AL509" s="17">
        <f t="shared" si="134"/>
        <v>2020</v>
      </c>
      <c r="AM509" s="17">
        <f t="shared" ca="1" si="135"/>
        <v>7</v>
      </c>
      <c r="AN509" s="18" t="str">
        <f>IFERROR(VLOOKUP(R509*1,'[1]Ordenes de Servicio'!G:K,5,0),"No Cruza")</f>
        <v>No Cruza</v>
      </c>
      <c r="AO509" s="17">
        <f t="shared" ca="1" si="136"/>
        <v>7</v>
      </c>
      <c r="AP509" s="17">
        <f t="shared" si="137"/>
        <v>18</v>
      </c>
      <c r="AQ509" s="17">
        <f t="shared" si="138"/>
        <v>11</v>
      </c>
      <c r="AR509" s="17">
        <f t="shared" si="139"/>
        <v>2020</v>
      </c>
      <c r="AS509" s="17">
        <f t="shared" ca="1" si="140"/>
        <v>7</v>
      </c>
      <c r="AT509" s="17" t="str">
        <f t="shared" ca="1" si="143"/>
        <v>No</v>
      </c>
      <c r="AU509" s="17">
        <f t="shared" si="141"/>
        <v>0</v>
      </c>
      <c r="AV509" s="17" t="str">
        <f>+VLOOKUP(B509,[1]Cruces!S:T,2,0)</f>
        <v>1. Solicitud</v>
      </c>
    </row>
    <row r="510" spans="1:48" hidden="1" x14ac:dyDescent="0.25">
      <c r="A510" s="17" t="s">
        <v>1141</v>
      </c>
      <c r="B510" s="17" t="s">
        <v>68</v>
      </c>
      <c r="C510" s="17">
        <v>2329851</v>
      </c>
      <c r="D510" s="17">
        <v>0</v>
      </c>
      <c r="E510" s="17" t="s">
        <v>55</v>
      </c>
      <c r="F510" s="17" t="s">
        <v>56</v>
      </c>
      <c r="G510" s="17" t="s">
        <v>1142</v>
      </c>
      <c r="H510" s="17">
        <v>0</v>
      </c>
      <c r="I510" s="17" t="s">
        <v>71</v>
      </c>
      <c r="J510" s="17" t="s">
        <v>59</v>
      </c>
      <c r="K510" s="17" t="s">
        <v>1143</v>
      </c>
      <c r="L510" s="17" t="s">
        <v>117</v>
      </c>
      <c r="M510" s="17" t="s">
        <v>118</v>
      </c>
      <c r="N510" s="17" t="s">
        <v>75</v>
      </c>
      <c r="O510" s="17">
        <v>20190820</v>
      </c>
      <c r="P510" s="17">
        <v>20190912</v>
      </c>
      <c r="Q510" s="17">
        <v>1180</v>
      </c>
      <c r="R510" s="17">
        <v>26746327</v>
      </c>
      <c r="S510" s="17" t="s">
        <v>76</v>
      </c>
      <c r="T510" s="17" t="s">
        <v>63</v>
      </c>
      <c r="U510" s="17" t="s">
        <v>88</v>
      </c>
      <c r="V510" s="17">
        <f t="shared" si="142"/>
        <v>45</v>
      </c>
      <c r="W510" s="17">
        <v>45000</v>
      </c>
      <c r="X510" s="17" t="s">
        <v>89</v>
      </c>
      <c r="Y510" s="17" t="s">
        <v>105</v>
      </c>
      <c r="Z510" s="17">
        <v>20191010</v>
      </c>
      <c r="AA510" s="17" t="s">
        <v>78</v>
      </c>
      <c r="AB510" s="17">
        <v>1</v>
      </c>
      <c r="AC510" s="17" t="str">
        <f>IFERROR(VLOOKUP(A510,[1]Cruces!AJ:AK,2,0),VLOOKUP(CONCATENATE(X510,AA510),[1]Cruces!G:H,2,0))</f>
        <v>Solicitud de Obra</v>
      </c>
      <c r="AD510" s="17">
        <f t="shared" si="128"/>
        <v>20</v>
      </c>
      <c r="AE510" s="17">
        <f t="shared" si="129"/>
        <v>8</v>
      </c>
      <c r="AF510" s="17">
        <f t="shared" si="130"/>
        <v>2019</v>
      </c>
      <c r="AG510" s="17" t="str">
        <f>IFERROR(VLOOKUP(MID(A510,2,4)*1,[1]Cruces!K:L,2,0),"Verificar")</f>
        <v>Atlántico Norte</v>
      </c>
      <c r="AH510" s="17">
        <f t="shared" ca="1" si="131"/>
        <v>463</v>
      </c>
      <c r="AI510" s="17" t="str">
        <f>IFERROR(VLOOKUP(U510,[1]Cruces!$O$1:$P$6,2,0),"Sin Orden")</f>
        <v>Resuelta</v>
      </c>
      <c r="AJ510" s="17">
        <f t="shared" si="132"/>
        <v>10</v>
      </c>
      <c r="AK510" s="17">
        <f t="shared" si="133"/>
        <v>10</v>
      </c>
      <c r="AL510" s="17">
        <f t="shared" si="134"/>
        <v>2019</v>
      </c>
      <c r="AM510" s="17">
        <f t="shared" ca="1" si="135"/>
        <v>412</v>
      </c>
      <c r="AN510" s="18" t="str">
        <f>IFERROR(VLOOKUP(R510*1,'[1]Ordenes de Servicio'!G:K,5,0),"No Cruza")</f>
        <v>No Cruza</v>
      </c>
      <c r="AO510" s="17">
        <f t="shared" ca="1" si="136"/>
        <v>51</v>
      </c>
      <c r="AP510" s="17">
        <f t="shared" si="137"/>
        <v>12</v>
      </c>
      <c r="AQ510" s="17">
        <f t="shared" si="138"/>
        <v>9</v>
      </c>
      <c r="AR510" s="17">
        <f t="shared" si="139"/>
        <v>2019</v>
      </c>
      <c r="AS510" s="17">
        <f t="shared" ca="1" si="140"/>
        <v>440</v>
      </c>
      <c r="AT510" s="17" t="str">
        <f t="shared" ca="1" si="143"/>
        <v>Si</v>
      </c>
      <c r="AU510" s="17">
        <f t="shared" si="141"/>
        <v>28</v>
      </c>
      <c r="AV510" s="17" t="str">
        <f>+VLOOKUP(B510,[1]Cruces!S:T,2,0)</f>
        <v>5. Consultoría / Adjudicación</v>
      </c>
    </row>
    <row r="511" spans="1:48" x14ac:dyDescent="0.25">
      <c r="A511" s="17" t="s">
        <v>1144</v>
      </c>
      <c r="B511" s="17" t="s">
        <v>80</v>
      </c>
      <c r="C511" s="17">
        <v>0</v>
      </c>
      <c r="D511" s="17">
        <v>0</v>
      </c>
      <c r="E511" s="17" t="s">
        <v>55</v>
      </c>
      <c r="F511" s="17" t="s">
        <v>56</v>
      </c>
      <c r="G511" s="17" t="s">
        <v>1145</v>
      </c>
      <c r="H511" s="17">
        <v>3145393863</v>
      </c>
      <c r="I511" s="17" t="s">
        <v>116</v>
      </c>
      <c r="J511" s="17" t="s">
        <v>59</v>
      </c>
      <c r="K511" s="17" t="s">
        <v>97</v>
      </c>
      <c r="L511" s="17" t="s">
        <v>205</v>
      </c>
      <c r="M511" s="17" t="s">
        <v>206</v>
      </c>
      <c r="N511" s="17" t="s">
        <v>87</v>
      </c>
      <c r="O511" s="17">
        <v>20170426</v>
      </c>
      <c r="P511" s="17">
        <v>20180216</v>
      </c>
      <c r="Q511" s="17">
        <v>1150</v>
      </c>
      <c r="R511" s="17">
        <v>24430661</v>
      </c>
      <c r="S511" s="17" t="s">
        <v>76</v>
      </c>
      <c r="T511" s="17" t="s">
        <v>63</v>
      </c>
      <c r="U511" s="17" t="s">
        <v>91</v>
      </c>
      <c r="V511" s="17">
        <f t="shared" si="142"/>
        <v>800</v>
      </c>
      <c r="W511" s="17">
        <v>800000</v>
      </c>
      <c r="X511" s="17" t="s">
        <v>64</v>
      </c>
      <c r="Y511" s="17" t="s">
        <v>80</v>
      </c>
      <c r="Z511" s="17">
        <v>20180216</v>
      </c>
      <c r="AA511" s="17" t="s">
        <v>137</v>
      </c>
      <c r="AB511" s="17">
        <v>1</v>
      </c>
      <c r="AC511" s="17" t="str">
        <f>IFERROR(VLOOKUP(A511,[1]Cruces!AJ:AK,2,0),VLOOKUP(CONCATENATE(X511,AA511),[1]Cruces!G:H,2,0))</f>
        <v>Solicitud de Obra</v>
      </c>
      <c r="AD511" s="17">
        <f t="shared" si="128"/>
        <v>26</v>
      </c>
      <c r="AE511" s="17">
        <f t="shared" si="129"/>
        <v>4</v>
      </c>
      <c r="AF511" s="17">
        <f t="shared" si="130"/>
        <v>2017</v>
      </c>
      <c r="AG511" s="17" t="str">
        <f>IFERROR(VLOOKUP(MID(A511,2,4)*1,[1]Cruces!K:L,2,0),"Verificar")</f>
        <v>Atlántico Norte</v>
      </c>
      <c r="AH511" s="17">
        <f t="shared" ca="1" si="131"/>
        <v>1309</v>
      </c>
      <c r="AI511" s="17" t="str">
        <f>IFERROR(VLOOKUP(U511,[1]Cruces!$O$1:$P$6,2,0),"Sin Orden")</f>
        <v>Resuelta</v>
      </c>
      <c r="AJ511" s="17">
        <f t="shared" si="132"/>
        <v>16</v>
      </c>
      <c r="AK511" s="17">
        <f t="shared" si="133"/>
        <v>2</v>
      </c>
      <c r="AL511" s="17">
        <f t="shared" si="134"/>
        <v>2018</v>
      </c>
      <c r="AM511" s="17">
        <f t="shared" ca="1" si="135"/>
        <v>1013</v>
      </c>
      <c r="AN511" s="18" t="str">
        <f>IFERROR(VLOOKUP(R511*1,'[1]Ordenes de Servicio'!G:K,5,0),"No Cruza")</f>
        <v>No Cruza</v>
      </c>
      <c r="AO511" s="17">
        <f t="shared" ca="1" si="136"/>
        <v>296</v>
      </c>
      <c r="AP511" s="17">
        <f t="shared" si="137"/>
        <v>16</v>
      </c>
      <c r="AQ511" s="17">
        <f t="shared" si="138"/>
        <v>2</v>
      </c>
      <c r="AR511" s="17">
        <f t="shared" si="139"/>
        <v>2018</v>
      </c>
      <c r="AS511" s="17">
        <f t="shared" ca="1" si="140"/>
        <v>1013</v>
      </c>
      <c r="AT511" s="17" t="str">
        <f t="shared" ca="1" si="143"/>
        <v>Si</v>
      </c>
      <c r="AU511" s="17">
        <f t="shared" si="141"/>
        <v>0</v>
      </c>
      <c r="AV511" s="17" t="str">
        <f>+VLOOKUP(B511,[1]Cruces!S:T,2,0)</f>
        <v>8. Puesta en Servicio</v>
      </c>
    </row>
    <row r="512" spans="1:48" hidden="1" x14ac:dyDescent="0.25">
      <c r="A512" s="17" t="s">
        <v>1146</v>
      </c>
      <c r="B512" s="17" t="s">
        <v>68</v>
      </c>
      <c r="C512" s="17">
        <v>0</v>
      </c>
      <c r="D512" s="17">
        <v>0</v>
      </c>
      <c r="E512" s="17" t="s">
        <v>55</v>
      </c>
      <c r="F512" s="17" t="s">
        <v>232</v>
      </c>
      <c r="G512" s="17" t="s">
        <v>445</v>
      </c>
      <c r="H512" s="17">
        <v>3114351581</v>
      </c>
      <c r="I512" s="17" t="s">
        <v>446</v>
      </c>
      <c r="J512" s="17" t="s">
        <v>59</v>
      </c>
      <c r="K512" s="17" t="s">
        <v>447</v>
      </c>
      <c r="L512" s="17" t="s">
        <v>111</v>
      </c>
      <c r="M512" s="17" t="s">
        <v>112</v>
      </c>
      <c r="N512" s="17" t="s">
        <v>75</v>
      </c>
      <c r="O512" s="17">
        <v>20180719</v>
      </c>
      <c r="P512" s="17">
        <v>20180719</v>
      </c>
      <c r="Q512" s="17">
        <v>9521</v>
      </c>
      <c r="R512" s="17">
        <v>25357306</v>
      </c>
      <c r="S512" s="17" t="s">
        <v>76</v>
      </c>
      <c r="T512" s="17" t="s">
        <v>63</v>
      </c>
      <c r="U512" s="17" t="s">
        <v>91</v>
      </c>
      <c r="V512" s="17">
        <f t="shared" si="142"/>
        <v>180</v>
      </c>
      <c r="W512" s="17">
        <v>180000</v>
      </c>
      <c r="X512" s="17" t="s">
        <v>64</v>
      </c>
      <c r="Y512" s="17" t="s">
        <v>150</v>
      </c>
      <c r="Z512" s="17">
        <v>20181226</v>
      </c>
      <c r="AA512" s="17" t="s">
        <v>176</v>
      </c>
      <c r="AB512" s="17">
        <v>1</v>
      </c>
      <c r="AC512" s="17" t="str">
        <f>IFERROR(VLOOKUP(A512,[1]Cruces!AJ:AK,2,0),VLOOKUP(CONCATENATE(X512,AA512),[1]Cruces!G:H,2,0))</f>
        <v>Solicitud de Obra</v>
      </c>
      <c r="AD512" s="17">
        <f t="shared" si="128"/>
        <v>19</v>
      </c>
      <c r="AE512" s="17">
        <f t="shared" si="129"/>
        <v>7</v>
      </c>
      <c r="AF512" s="17">
        <f t="shared" si="130"/>
        <v>2018</v>
      </c>
      <c r="AG512" s="17" t="str">
        <f>IFERROR(VLOOKUP(MID(A512,2,4)*1,[1]Cruces!K:L,2,0),"Verificar")</f>
        <v>Atlántico Sur</v>
      </c>
      <c r="AH512" s="17">
        <f t="shared" ca="1" si="131"/>
        <v>860</v>
      </c>
      <c r="AI512" s="17" t="str">
        <f>IFERROR(VLOOKUP(U512,[1]Cruces!$O$1:$P$6,2,0),"Sin Orden")</f>
        <v>Resuelta</v>
      </c>
      <c r="AJ512" s="17">
        <f t="shared" si="132"/>
        <v>26</v>
      </c>
      <c r="AK512" s="17">
        <f t="shared" si="133"/>
        <v>12</v>
      </c>
      <c r="AL512" s="17">
        <f t="shared" si="134"/>
        <v>2018</v>
      </c>
      <c r="AM512" s="17">
        <f t="shared" ca="1" si="135"/>
        <v>700</v>
      </c>
      <c r="AN512" s="18">
        <f>IFERROR(VLOOKUP(R512*1,'[1]Ordenes de Servicio'!G:K,5,0),"No Cruza")</f>
        <v>43311</v>
      </c>
      <c r="AO512" s="17">
        <f t="shared" ca="1" si="136"/>
        <v>160</v>
      </c>
      <c r="AP512" s="17">
        <f t="shared" si="137"/>
        <v>19</v>
      </c>
      <c r="AQ512" s="17">
        <f t="shared" si="138"/>
        <v>7</v>
      </c>
      <c r="AR512" s="17">
        <f t="shared" si="139"/>
        <v>2018</v>
      </c>
      <c r="AS512" s="17">
        <f t="shared" ca="1" si="140"/>
        <v>860</v>
      </c>
      <c r="AT512" s="17" t="str">
        <f t="shared" ca="1" si="143"/>
        <v>Si</v>
      </c>
      <c r="AU512" s="17">
        <f t="shared" si="141"/>
        <v>160</v>
      </c>
      <c r="AV512" s="17" t="str">
        <f>+VLOOKUP(B512,[1]Cruces!S:T,2,0)</f>
        <v>5. Consultoría / Adjudicación</v>
      </c>
    </row>
    <row r="513" spans="1:48" hidden="1" x14ac:dyDescent="0.25">
      <c r="A513" s="17" t="s">
        <v>7617</v>
      </c>
      <c r="B513" s="17" t="s">
        <v>1943</v>
      </c>
      <c r="C513" s="17">
        <v>0</v>
      </c>
      <c r="D513" s="17">
        <v>0</v>
      </c>
      <c r="E513" s="17" t="s">
        <v>55</v>
      </c>
      <c r="F513" s="17" t="s">
        <v>56</v>
      </c>
      <c r="G513" s="17" t="s">
        <v>7618</v>
      </c>
      <c r="H513" s="17">
        <v>3502516799</v>
      </c>
      <c r="I513" s="17" t="s">
        <v>71</v>
      </c>
      <c r="J513" s="17" t="s">
        <v>59</v>
      </c>
      <c r="K513" s="17" t="s">
        <v>97</v>
      </c>
      <c r="L513" s="17" t="s">
        <v>7295</v>
      </c>
      <c r="M513" s="17" t="s">
        <v>7296</v>
      </c>
      <c r="N513" s="17" t="s">
        <v>1946</v>
      </c>
      <c r="O513" s="17">
        <v>20201117</v>
      </c>
      <c r="P513" s="17">
        <v>20201117</v>
      </c>
      <c r="Q513" s="17">
        <v>1110</v>
      </c>
      <c r="R513" s="17">
        <v>28286013</v>
      </c>
      <c r="S513" s="17" t="s">
        <v>6601</v>
      </c>
      <c r="T513" s="17" t="s">
        <v>63</v>
      </c>
      <c r="U513" s="17" t="s">
        <v>77</v>
      </c>
      <c r="V513" s="17">
        <f t="shared" si="142"/>
        <v>3</v>
      </c>
      <c r="W513" s="17">
        <v>3000</v>
      </c>
      <c r="X513" s="17" t="s">
        <v>7065</v>
      </c>
      <c r="Y513" s="17" t="s">
        <v>1943</v>
      </c>
      <c r="Z513" s="17">
        <v>20201117</v>
      </c>
      <c r="AA513" s="17" t="s">
        <v>1947</v>
      </c>
      <c r="AB513" s="17">
        <v>1</v>
      </c>
      <c r="AC513" s="17" t="str">
        <f>IFERROR(VLOOKUP(A513,[1]Cruces!AJ:AK,2,0),VLOOKUP(CONCATENATE(X513,AA513),[1]Cruces!G:H,2,0))</f>
        <v>Solicitud por BT</v>
      </c>
      <c r="AD513" s="17">
        <f t="shared" si="128"/>
        <v>17</v>
      </c>
      <c r="AE513" s="17">
        <f t="shared" si="129"/>
        <v>11</v>
      </c>
      <c r="AF513" s="17">
        <f t="shared" si="130"/>
        <v>2020</v>
      </c>
      <c r="AG513" s="17" t="str">
        <f>IFERROR(VLOOKUP(MID(A513,2,4)*1,[1]Cruces!K:L,2,0),"Verificar")</f>
        <v>Atlántico Norte</v>
      </c>
      <c r="AH513" s="17">
        <f t="shared" ca="1" si="131"/>
        <v>8</v>
      </c>
      <c r="AI513" s="17" t="str">
        <f>IFERROR(VLOOKUP(U513,[1]Cruces!$O$1:$P$6,2,0),"Sin Orden")</f>
        <v>Pendiente</v>
      </c>
      <c r="AJ513" s="17">
        <f t="shared" si="132"/>
        <v>17</v>
      </c>
      <c r="AK513" s="17">
        <f t="shared" si="133"/>
        <v>11</v>
      </c>
      <c r="AL513" s="17">
        <f t="shared" si="134"/>
        <v>2020</v>
      </c>
      <c r="AM513" s="17">
        <f t="shared" ca="1" si="135"/>
        <v>8</v>
      </c>
      <c r="AN513" s="18" t="str">
        <f>IFERROR(VLOOKUP(R513*1,'[1]Ordenes de Servicio'!G:K,5,0),"No Cruza")</f>
        <v>No Cruza</v>
      </c>
      <c r="AO513" s="17">
        <f t="shared" ca="1" si="136"/>
        <v>8</v>
      </c>
      <c r="AP513" s="17">
        <f t="shared" si="137"/>
        <v>17</v>
      </c>
      <c r="AQ513" s="17">
        <f t="shared" si="138"/>
        <v>11</v>
      </c>
      <c r="AR513" s="17">
        <f t="shared" si="139"/>
        <v>2020</v>
      </c>
      <c r="AS513" s="17">
        <f t="shared" ca="1" si="140"/>
        <v>8</v>
      </c>
      <c r="AT513" s="17" t="str">
        <f t="shared" ca="1" si="143"/>
        <v>No</v>
      </c>
      <c r="AU513" s="17">
        <f t="shared" si="141"/>
        <v>0</v>
      </c>
      <c r="AV513" s="17" t="str">
        <f>+VLOOKUP(B513,[1]Cruces!S:T,2,0)</f>
        <v>7. Ejecución en Campo OS BT</v>
      </c>
    </row>
    <row r="514" spans="1:48" x14ac:dyDescent="0.25">
      <c r="A514" s="17" t="s">
        <v>1147</v>
      </c>
      <c r="B514" s="17" t="s">
        <v>80</v>
      </c>
      <c r="C514" s="17">
        <v>2004349</v>
      </c>
      <c r="D514" s="17">
        <v>0</v>
      </c>
      <c r="E514" s="17" t="s">
        <v>55</v>
      </c>
      <c r="F514" s="17" t="s">
        <v>94</v>
      </c>
      <c r="G514" s="17" t="s">
        <v>95</v>
      </c>
      <c r="H514" s="17">
        <v>3003360026</v>
      </c>
      <c r="I514" s="17" t="s">
        <v>83</v>
      </c>
      <c r="J514" s="17" t="s">
        <v>59</v>
      </c>
      <c r="K514" s="17" t="s">
        <v>97</v>
      </c>
      <c r="L514" s="17" t="s">
        <v>98</v>
      </c>
      <c r="M514" s="17" t="s">
        <v>99</v>
      </c>
      <c r="N514" s="17" t="s">
        <v>87</v>
      </c>
      <c r="O514" s="17">
        <v>20160621</v>
      </c>
      <c r="P514" s="17">
        <v>20170920</v>
      </c>
      <c r="Q514" s="17">
        <v>1170</v>
      </c>
      <c r="R514" s="17">
        <v>23039250</v>
      </c>
      <c r="S514" s="17" t="s">
        <v>76</v>
      </c>
      <c r="T514" s="17" t="s">
        <v>63</v>
      </c>
      <c r="U514" s="17" t="s">
        <v>91</v>
      </c>
      <c r="V514" s="17">
        <f t="shared" si="142"/>
        <v>225</v>
      </c>
      <c r="W514" s="17">
        <v>225000</v>
      </c>
      <c r="X514" s="17" t="s">
        <v>89</v>
      </c>
      <c r="Y514" s="17" t="s">
        <v>80</v>
      </c>
      <c r="Z514" s="17">
        <v>20170920</v>
      </c>
      <c r="AA514" s="17" t="s">
        <v>101</v>
      </c>
      <c r="AB514" s="17">
        <v>1</v>
      </c>
      <c r="AC514" s="17" t="str">
        <f>IFERROR(VLOOKUP(A514,[1]Cruces!AJ:AK,2,0),VLOOKUP(CONCATENATE(X514,AA514),[1]Cruces!G:H,2,0))</f>
        <v>Solicitud de Obra</v>
      </c>
      <c r="AD514" s="17">
        <f t="shared" si="128"/>
        <v>21</v>
      </c>
      <c r="AE514" s="17">
        <f t="shared" si="129"/>
        <v>6</v>
      </c>
      <c r="AF514" s="17">
        <f t="shared" si="130"/>
        <v>2016</v>
      </c>
      <c r="AG514" s="17" t="str">
        <f>IFERROR(VLOOKUP(MID(A514,2,4)*1,[1]Cruces!K:L,2,0),"Verificar")</f>
        <v>Atlántico Norte</v>
      </c>
      <c r="AH514" s="17">
        <f t="shared" ca="1" si="131"/>
        <v>1618</v>
      </c>
      <c r="AI514" s="17" t="str">
        <f>IFERROR(VLOOKUP(U514,[1]Cruces!$O$1:$P$6,2,0),"Sin Orden")</f>
        <v>Resuelta</v>
      </c>
      <c r="AJ514" s="17">
        <f t="shared" si="132"/>
        <v>20</v>
      </c>
      <c r="AK514" s="17">
        <f t="shared" si="133"/>
        <v>9</v>
      </c>
      <c r="AL514" s="17">
        <f t="shared" si="134"/>
        <v>2017</v>
      </c>
      <c r="AM514" s="17">
        <f t="shared" ca="1" si="135"/>
        <v>1162</v>
      </c>
      <c r="AN514" s="18" t="str">
        <f>IFERROR(VLOOKUP(R514*1,'[1]Ordenes de Servicio'!G:K,5,0),"No Cruza")</f>
        <v>No Cruza</v>
      </c>
      <c r="AO514" s="17">
        <f t="shared" ca="1" si="136"/>
        <v>456</v>
      </c>
      <c r="AP514" s="17">
        <f t="shared" si="137"/>
        <v>20</v>
      </c>
      <c r="AQ514" s="17">
        <f t="shared" si="138"/>
        <v>9</v>
      </c>
      <c r="AR514" s="17">
        <f t="shared" si="139"/>
        <v>2017</v>
      </c>
      <c r="AS514" s="17">
        <f t="shared" ca="1" si="140"/>
        <v>1162</v>
      </c>
      <c r="AT514" s="17" t="str">
        <f t="shared" ca="1" si="143"/>
        <v>Si</v>
      </c>
      <c r="AU514" s="17">
        <f t="shared" si="141"/>
        <v>0</v>
      </c>
      <c r="AV514" s="17" t="str">
        <f>+VLOOKUP(B514,[1]Cruces!S:T,2,0)</f>
        <v>8. Puesta en Servicio</v>
      </c>
    </row>
    <row r="515" spans="1:48" hidden="1" x14ac:dyDescent="0.25">
      <c r="A515" s="17" t="s">
        <v>1148</v>
      </c>
      <c r="B515" s="17" t="s">
        <v>54</v>
      </c>
      <c r="C515" s="17">
        <v>0</v>
      </c>
      <c r="D515" s="17">
        <v>0</v>
      </c>
      <c r="E515" s="17" t="s">
        <v>55</v>
      </c>
      <c r="F515" s="17" t="s">
        <v>56</v>
      </c>
      <c r="G515" s="17" t="s">
        <v>1149</v>
      </c>
      <c r="H515" s="17">
        <v>0</v>
      </c>
      <c r="I515" s="17" t="s">
        <v>71</v>
      </c>
      <c r="J515" s="17" t="s">
        <v>59</v>
      </c>
      <c r="K515" s="17" t="s">
        <v>1150</v>
      </c>
      <c r="L515" s="17" t="s">
        <v>172</v>
      </c>
      <c r="M515" s="17" t="s">
        <v>173</v>
      </c>
      <c r="N515" s="17" t="s">
        <v>62</v>
      </c>
      <c r="O515" s="17">
        <v>20200526</v>
      </c>
      <c r="P515" s="17">
        <v>20200529</v>
      </c>
      <c r="Q515" s="17">
        <v>1110</v>
      </c>
      <c r="R515" s="17">
        <v>27541297</v>
      </c>
      <c r="S515" s="17" t="s">
        <v>100</v>
      </c>
      <c r="T515" s="17" t="s">
        <v>63</v>
      </c>
      <c r="U515" s="17" t="s">
        <v>91</v>
      </c>
      <c r="V515" s="17">
        <f t="shared" si="142"/>
        <v>112.5</v>
      </c>
      <c r="W515" s="17">
        <v>112500</v>
      </c>
      <c r="X515" s="17" t="s">
        <v>64</v>
      </c>
      <c r="Y515" s="17" t="s">
        <v>65</v>
      </c>
      <c r="Z515" s="17">
        <v>20200529</v>
      </c>
      <c r="AA515" s="17" t="s">
        <v>78</v>
      </c>
      <c r="AB515" s="17">
        <v>1</v>
      </c>
      <c r="AC515" s="17" t="str">
        <f>IFERROR(VLOOKUP(A515,[1]Cruces!AJ:AK,2,0),VLOOKUP(CONCATENATE(X515,AA515),[1]Cruces!G:H,2,0))</f>
        <v>Solicitud de Obra</v>
      </c>
      <c r="AD515" s="17">
        <f t="shared" si="128"/>
        <v>26</v>
      </c>
      <c r="AE515" s="17">
        <f t="shared" si="129"/>
        <v>5</v>
      </c>
      <c r="AF515" s="17">
        <f t="shared" si="130"/>
        <v>2020</v>
      </c>
      <c r="AG515" s="17" t="str">
        <f>IFERROR(VLOOKUP(MID(A515,2,4)*1,[1]Cruces!K:L,2,0),"Verificar")</f>
        <v>Atlántico Norte</v>
      </c>
      <c r="AH515" s="17">
        <f t="shared" ca="1" si="131"/>
        <v>183</v>
      </c>
      <c r="AI515" s="17" t="str">
        <f>IFERROR(VLOOKUP(U515,[1]Cruces!$O$1:$P$6,2,0),"Sin Orden")</f>
        <v>Resuelta</v>
      </c>
      <c r="AJ515" s="17">
        <f t="shared" si="132"/>
        <v>29</v>
      </c>
      <c r="AK515" s="17">
        <f t="shared" si="133"/>
        <v>5</v>
      </c>
      <c r="AL515" s="17">
        <f t="shared" si="134"/>
        <v>2020</v>
      </c>
      <c r="AM515" s="17">
        <f t="shared" ca="1" si="135"/>
        <v>180</v>
      </c>
      <c r="AN515" s="18" t="str">
        <f>IFERROR(VLOOKUP(R515*1,'[1]Ordenes de Servicio'!G:K,5,0),"No Cruza")</f>
        <v>No Cruza</v>
      </c>
      <c r="AO515" s="17">
        <f t="shared" ca="1" si="136"/>
        <v>3</v>
      </c>
      <c r="AP515" s="17">
        <f t="shared" si="137"/>
        <v>29</v>
      </c>
      <c r="AQ515" s="17">
        <f t="shared" si="138"/>
        <v>5</v>
      </c>
      <c r="AR515" s="17">
        <f t="shared" si="139"/>
        <v>2020</v>
      </c>
      <c r="AS515" s="17">
        <f t="shared" ca="1" si="140"/>
        <v>180</v>
      </c>
      <c r="AT515" s="17" t="str">
        <f t="shared" ca="1" si="143"/>
        <v>No</v>
      </c>
      <c r="AU515" s="17">
        <f t="shared" si="141"/>
        <v>0</v>
      </c>
      <c r="AV515" s="17" t="str">
        <f>+VLOOKUP(B515,[1]Cruces!S:T,2,0)</f>
        <v>4. Presupuesto de Obra</v>
      </c>
    </row>
    <row r="516" spans="1:48" hidden="1" x14ac:dyDescent="0.25">
      <c r="A516" s="17" t="s">
        <v>7619</v>
      </c>
      <c r="B516" s="17" t="s">
        <v>1683</v>
      </c>
      <c r="C516" s="17">
        <v>0</v>
      </c>
      <c r="D516" s="17">
        <v>0</v>
      </c>
      <c r="E516" s="17" t="s">
        <v>55</v>
      </c>
      <c r="F516" s="17" t="s">
        <v>6228</v>
      </c>
      <c r="G516" s="17" t="s">
        <v>7620</v>
      </c>
      <c r="H516" s="17">
        <v>3014018923</v>
      </c>
      <c r="I516" s="17" t="s">
        <v>71</v>
      </c>
      <c r="J516" s="17" t="s">
        <v>59</v>
      </c>
      <c r="K516" s="17" t="s">
        <v>7621</v>
      </c>
      <c r="L516" s="17" t="s">
        <v>7152</v>
      </c>
      <c r="M516" s="17" t="s">
        <v>7153</v>
      </c>
      <c r="N516" s="17" t="s">
        <v>1686</v>
      </c>
      <c r="O516" s="17">
        <v>20200904</v>
      </c>
      <c r="P516" s="17">
        <v>20200904</v>
      </c>
      <c r="Q516" s="17">
        <v>9520</v>
      </c>
      <c r="R516" s="17">
        <v>0</v>
      </c>
      <c r="S516" s="17"/>
      <c r="T516" s="17" t="s">
        <v>63</v>
      </c>
      <c r="U516" s="17"/>
      <c r="V516" s="17">
        <f t="shared" si="142"/>
        <v>3</v>
      </c>
      <c r="W516" s="17">
        <v>3000</v>
      </c>
      <c r="X516" s="17" t="s">
        <v>7065</v>
      </c>
      <c r="Y516" s="17" t="s">
        <v>150</v>
      </c>
      <c r="Z516" s="17">
        <v>20200910</v>
      </c>
      <c r="AA516" s="17" t="s">
        <v>1947</v>
      </c>
      <c r="AB516" s="17">
        <v>1</v>
      </c>
      <c r="AC516" s="17" t="str">
        <f>IFERROR(VLOOKUP(A516,[1]Cruces!AJ:AK,2,0),VLOOKUP(CONCATENATE(X516,AA516),[1]Cruces!G:H,2,0))</f>
        <v>Solicitud por BT</v>
      </c>
      <c r="AD516" s="17">
        <f t="shared" si="128"/>
        <v>4</v>
      </c>
      <c r="AE516" s="17">
        <f t="shared" si="129"/>
        <v>9</v>
      </c>
      <c r="AF516" s="17">
        <f t="shared" si="130"/>
        <v>2020</v>
      </c>
      <c r="AG516" s="17" t="str">
        <f>IFERROR(VLOOKUP(MID(A516,2,4)*1,[1]Cruces!K:L,2,0),"Verificar")</f>
        <v>Atlántico Sur</v>
      </c>
      <c r="AH516" s="17">
        <f t="shared" ca="1" si="131"/>
        <v>82</v>
      </c>
      <c r="AI516" s="17" t="str">
        <f>IFERROR(VLOOKUP(U516,[1]Cruces!$O$1:$P$6,2,0),"Sin Orden")</f>
        <v>Sin Orden</v>
      </c>
      <c r="AJ516" s="17">
        <f t="shared" si="132"/>
        <v>10</v>
      </c>
      <c r="AK516" s="17">
        <f t="shared" si="133"/>
        <v>9</v>
      </c>
      <c r="AL516" s="17">
        <f t="shared" si="134"/>
        <v>2020</v>
      </c>
      <c r="AM516" s="17">
        <f t="shared" ca="1" si="135"/>
        <v>76</v>
      </c>
      <c r="AN516" s="18" t="str">
        <f>IFERROR(VLOOKUP(R516*1,'[1]Ordenes de Servicio'!G:K,5,0),"No Cruza")</f>
        <v>No Cruza</v>
      </c>
      <c r="AO516" s="17">
        <f t="shared" ca="1" si="136"/>
        <v>76</v>
      </c>
      <c r="AP516" s="17">
        <f t="shared" si="137"/>
        <v>4</v>
      </c>
      <c r="AQ516" s="17">
        <f t="shared" si="138"/>
        <v>9</v>
      </c>
      <c r="AR516" s="17">
        <f t="shared" si="139"/>
        <v>2020</v>
      </c>
      <c r="AS516" s="17">
        <f t="shared" ca="1" si="140"/>
        <v>82</v>
      </c>
      <c r="AT516" s="17" t="str">
        <f t="shared" ca="1" si="143"/>
        <v>No</v>
      </c>
      <c r="AU516" s="17">
        <f t="shared" si="141"/>
        <v>6</v>
      </c>
      <c r="AV516" s="17" t="str">
        <f>+VLOOKUP(B516,[1]Cruces!S:T,2,0)</f>
        <v>1. Solicitud</v>
      </c>
    </row>
    <row r="517" spans="1:48" hidden="1" x14ac:dyDescent="0.25">
      <c r="A517" s="17" t="s">
        <v>1151</v>
      </c>
      <c r="B517" s="17" t="s">
        <v>68</v>
      </c>
      <c r="C517" s="17">
        <v>0</v>
      </c>
      <c r="D517" s="17">
        <v>0</v>
      </c>
      <c r="E517" s="17" t="s">
        <v>55</v>
      </c>
      <c r="F517" s="17" t="s">
        <v>120</v>
      </c>
      <c r="G517" s="17" t="s">
        <v>1152</v>
      </c>
      <c r="H517" s="17">
        <v>0</v>
      </c>
      <c r="I517" s="17" t="s">
        <v>116</v>
      </c>
      <c r="J517" s="17" t="s">
        <v>59</v>
      </c>
      <c r="K517" s="17" t="s">
        <v>1153</v>
      </c>
      <c r="L517" s="17" t="s">
        <v>122</v>
      </c>
      <c r="M517" s="17" t="s">
        <v>123</v>
      </c>
      <c r="N517" s="17" t="s">
        <v>75</v>
      </c>
      <c r="O517" s="17">
        <v>20180427</v>
      </c>
      <c r="P517" s="17">
        <v>20180813</v>
      </c>
      <c r="Q517" s="17">
        <v>1110</v>
      </c>
      <c r="R517" s="17">
        <v>26212280</v>
      </c>
      <c r="S517" s="17" t="s">
        <v>76</v>
      </c>
      <c r="T517" s="17" t="s">
        <v>63</v>
      </c>
      <c r="U517" s="17" t="s">
        <v>91</v>
      </c>
      <c r="V517" s="17">
        <f t="shared" si="142"/>
        <v>150</v>
      </c>
      <c r="W517" s="17">
        <v>150000</v>
      </c>
      <c r="X517" s="17" t="s">
        <v>64</v>
      </c>
      <c r="Y517" s="17" t="s">
        <v>105</v>
      </c>
      <c r="Z517" s="17">
        <v>20190611</v>
      </c>
      <c r="AA517" s="17" t="s">
        <v>101</v>
      </c>
      <c r="AB517" s="17">
        <v>1</v>
      </c>
      <c r="AC517" s="17" t="str">
        <f>IFERROR(VLOOKUP(A517,[1]Cruces!AJ:AK,2,0),VLOOKUP(CONCATENATE(X517,AA517),[1]Cruces!G:H,2,0))</f>
        <v>Solicitud de Obra</v>
      </c>
      <c r="AD517" s="17">
        <f t="shared" si="128"/>
        <v>27</v>
      </c>
      <c r="AE517" s="17">
        <f t="shared" si="129"/>
        <v>4</v>
      </c>
      <c r="AF517" s="17">
        <f t="shared" si="130"/>
        <v>2018</v>
      </c>
      <c r="AG517" s="17" t="str">
        <f>IFERROR(VLOOKUP(MID(A517,2,4)*1,[1]Cruces!K:L,2,0),"Verificar")</f>
        <v>Atlántico Norte</v>
      </c>
      <c r="AH517" s="17">
        <f t="shared" ca="1" si="131"/>
        <v>943</v>
      </c>
      <c r="AI517" s="17" t="str">
        <f>IFERROR(VLOOKUP(U517,[1]Cruces!$O$1:$P$6,2,0),"Sin Orden")</f>
        <v>Resuelta</v>
      </c>
      <c r="AJ517" s="17">
        <f t="shared" si="132"/>
        <v>11</v>
      </c>
      <c r="AK517" s="17">
        <f t="shared" si="133"/>
        <v>6</v>
      </c>
      <c r="AL517" s="17">
        <f t="shared" si="134"/>
        <v>2019</v>
      </c>
      <c r="AM517" s="17">
        <f t="shared" ca="1" si="135"/>
        <v>533</v>
      </c>
      <c r="AN517" s="18">
        <f>IFERROR(VLOOKUP(R517*1,'[1]Ordenes de Servicio'!G:K,5,0),"No Cruza")</f>
        <v>43570</v>
      </c>
      <c r="AO517" s="17">
        <f t="shared" ca="1" si="136"/>
        <v>410</v>
      </c>
      <c r="AP517" s="17">
        <f t="shared" si="137"/>
        <v>13</v>
      </c>
      <c r="AQ517" s="17">
        <f t="shared" si="138"/>
        <v>8</v>
      </c>
      <c r="AR517" s="17">
        <f t="shared" si="139"/>
        <v>2018</v>
      </c>
      <c r="AS517" s="17">
        <f t="shared" ca="1" si="140"/>
        <v>835</v>
      </c>
      <c r="AT517" s="17" t="str">
        <f t="shared" ca="1" si="143"/>
        <v>Si</v>
      </c>
      <c r="AU517" s="17">
        <f t="shared" si="141"/>
        <v>302</v>
      </c>
      <c r="AV517" s="17" t="str">
        <f>+VLOOKUP(B517,[1]Cruces!S:T,2,0)</f>
        <v>5. Consultoría / Adjudicación</v>
      </c>
    </row>
    <row r="518" spans="1:48" hidden="1" x14ac:dyDescent="0.25">
      <c r="A518" s="17" t="s">
        <v>1154</v>
      </c>
      <c r="B518" s="17" t="s">
        <v>54</v>
      </c>
      <c r="C518" s="17">
        <v>0</v>
      </c>
      <c r="D518" s="17">
        <v>0</v>
      </c>
      <c r="E518" s="17" t="s">
        <v>55</v>
      </c>
      <c r="F518" s="17" t="s">
        <v>107</v>
      </c>
      <c r="G518" s="17" t="s">
        <v>1155</v>
      </c>
      <c r="H518" s="17">
        <v>3133385601</v>
      </c>
      <c r="I518" s="17" t="s">
        <v>71</v>
      </c>
      <c r="J518" s="17" t="s">
        <v>59</v>
      </c>
      <c r="K518" s="17" t="s">
        <v>1156</v>
      </c>
      <c r="L518" s="17" t="s">
        <v>73</v>
      </c>
      <c r="M518" s="17" t="s">
        <v>74</v>
      </c>
      <c r="N518" s="17" t="s">
        <v>62</v>
      </c>
      <c r="O518" s="17">
        <v>20190131</v>
      </c>
      <c r="P518" s="17">
        <v>20190202</v>
      </c>
      <c r="Q518" s="17">
        <v>3460</v>
      </c>
      <c r="R518" s="17">
        <v>25948983</v>
      </c>
      <c r="S518" s="17" t="s">
        <v>100</v>
      </c>
      <c r="T518" s="17" t="s">
        <v>63</v>
      </c>
      <c r="U518" s="17" t="s">
        <v>91</v>
      </c>
      <c r="V518" s="17">
        <f t="shared" si="142"/>
        <v>10</v>
      </c>
      <c r="W518" s="17">
        <v>10000</v>
      </c>
      <c r="X518" s="17" t="s">
        <v>64</v>
      </c>
      <c r="Y518" s="17" t="s">
        <v>65</v>
      </c>
      <c r="Z518" s="17">
        <v>20190202</v>
      </c>
      <c r="AA518" s="17" t="s">
        <v>78</v>
      </c>
      <c r="AB518" s="17">
        <v>1</v>
      </c>
      <c r="AC518" s="17" t="str">
        <f>IFERROR(VLOOKUP(A518,[1]Cruces!AJ:AK,2,0),VLOOKUP(CONCATENATE(X518,AA518),[1]Cruces!G:H,2,0))</f>
        <v>Solicitud de Obra</v>
      </c>
      <c r="AD518" s="17">
        <f t="shared" si="128"/>
        <v>31</v>
      </c>
      <c r="AE518" s="17">
        <f t="shared" si="129"/>
        <v>1</v>
      </c>
      <c r="AF518" s="17">
        <f t="shared" si="130"/>
        <v>2019</v>
      </c>
      <c r="AG518" s="17" t="str">
        <f>IFERROR(VLOOKUP(MID(A518,2,4)*1,[1]Cruces!K:L,2,0),"Verificar")</f>
        <v>Magdalena</v>
      </c>
      <c r="AH518" s="17">
        <f t="shared" ca="1" si="131"/>
        <v>664</v>
      </c>
      <c r="AI518" s="17" t="str">
        <f>IFERROR(VLOOKUP(U518,[1]Cruces!$O$1:$P$6,2,0),"Sin Orden")</f>
        <v>Resuelta</v>
      </c>
      <c r="AJ518" s="17">
        <f t="shared" si="132"/>
        <v>2</v>
      </c>
      <c r="AK518" s="17">
        <f t="shared" si="133"/>
        <v>2</v>
      </c>
      <c r="AL518" s="17">
        <f t="shared" si="134"/>
        <v>2019</v>
      </c>
      <c r="AM518" s="17">
        <f t="shared" ca="1" si="135"/>
        <v>662</v>
      </c>
      <c r="AN518" s="18" t="str">
        <f>IFERROR(VLOOKUP(R518*1,'[1]Ordenes de Servicio'!G:K,5,0),"No Cruza")</f>
        <v>No Cruza</v>
      </c>
      <c r="AO518" s="17">
        <f t="shared" ca="1" si="136"/>
        <v>2</v>
      </c>
      <c r="AP518" s="17">
        <f t="shared" si="137"/>
        <v>2</v>
      </c>
      <c r="AQ518" s="17">
        <f t="shared" si="138"/>
        <v>2</v>
      </c>
      <c r="AR518" s="17">
        <f t="shared" si="139"/>
        <v>2019</v>
      </c>
      <c r="AS518" s="17">
        <f t="shared" ca="1" si="140"/>
        <v>662</v>
      </c>
      <c r="AT518" s="17" t="str">
        <f t="shared" ca="1" si="143"/>
        <v>Si</v>
      </c>
      <c r="AU518" s="17">
        <f t="shared" si="141"/>
        <v>0</v>
      </c>
      <c r="AV518" s="17" t="str">
        <f>+VLOOKUP(B518,[1]Cruces!S:T,2,0)</f>
        <v>4. Presupuesto de Obra</v>
      </c>
    </row>
    <row r="519" spans="1:48" hidden="1" x14ac:dyDescent="0.25">
      <c r="A519" s="17" t="s">
        <v>7622</v>
      </c>
      <c r="B519" s="17" t="s">
        <v>6595</v>
      </c>
      <c r="C519" s="17">
        <v>0</v>
      </c>
      <c r="D519" s="17">
        <v>0</v>
      </c>
      <c r="E519" s="17" t="s">
        <v>55</v>
      </c>
      <c r="F519" s="17" t="s">
        <v>56</v>
      </c>
      <c r="G519" s="17" t="s">
        <v>7623</v>
      </c>
      <c r="H519" s="17">
        <v>3016792094</v>
      </c>
      <c r="I519" s="17" t="s">
        <v>71</v>
      </c>
      <c r="J519" s="17" t="s">
        <v>59</v>
      </c>
      <c r="K519" s="17" t="s">
        <v>7624</v>
      </c>
      <c r="L519" s="17" t="s">
        <v>7163</v>
      </c>
      <c r="M519" s="17" t="s">
        <v>7164</v>
      </c>
      <c r="N519" s="17" t="s">
        <v>6600</v>
      </c>
      <c r="O519" s="17">
        <v>20200320</v>
      </c>
      <c r="P519" s="17">
        <v>20200325</v>
      </c>
      <c r="Q519" s="17">
        <v>1110</v>
      </c>
      <c r="R519" s="17">
        <v>27386743</v>
      </c>
      <c r="S519" s="17" t="s">
        <v>6601</v>
      </c>
      <c r="T519" s="17" t="s">
        <v>63</v>
      </c>
      <c r="U519" s="17" t="s">
        <v>91</v>
      </c>
      <c r="V519" s="17">
        <f t="shared" si="142"/>
        <v>3</v>
      </c>
      <c r="W519" s="17">
        <v>3000</v>
      </c>
      <c r="X519" s="17" t="s">
        <v>7065</v>
      </c>
      <c r="Y519" s="17" t="s">
        <v>6595</v>
      </c>
      <c r="Z519" s="17">
        <v>20200325</v>
      </c>
      <c r="AA519" s="17" t="s">
        <v>1947</v>
      </c>
      <c r="AB519" s="17">
        <v>1</v>
      </c>
      <c r="AC519" s="17" t="str">
        <f>IFERROR(VLOOKUP(A519,[1]Cruces!AJ:AK,2,0),VLOOKUP(CONCATENATE(X519,AA519),[1]Cruces!G:H,2,0))</f>
        <v>Solicitud por BT</v>
      </c>
      <c r="AD519" s="17">
        <f t="shared" si="128"/>
        <v>20</v>
      </c>
      <c r="AE519" s="17">
        <f t="shared" si="129"/>
        <v>3</v>
      </c>
      <c r="AF519" s="17">
        <f t="shared" si="130"/>
        <v>2020</v>
      </c>
      <c r="AG519" s="17" t="str">
        <f>IFERROR(VLOOKUP(MID(A519,2,4)*1,[1]Cruces!K:L,2,0),"Verificar")</f>
        <v>Atlántico Norte</v>
      </c>
      <c r="AH519" s="17">
        <f t="shared" ca="1" si="131"/>
        <v>250</v>
      </c>
      <c r="AI519" s="17" t="str">
        <f>IFERROR(VLOOKUP(U519,[1]Cruces!$O$1:$P$6,2,0),"Sin Orden")</f>
        <v>Resuelta</v>
      </c>
      <c r="AJ519" s="17">
        <f t="shared" si="132"/>
        <v>25</v>
      </c>
      <c r="AK519" s="17">
        <f t="shared" si="133"/>
        <v>3</v>
      </c>
      <c r="AL519" s="17">
        <f t="shared" si="134"/>
        <v>2020</v>
      </c>
      <c r="AM519" s="17">
        <f t="shared" ca="1" si="135"/>
        <v>245</v>
      </c>
      <c r="AN519" s="18" t="str">
        <f>IFERROR(VLOOKUP(R519*1,'[1]Ordenes de Servicio'!G:K,5,0),"No Cruza")</f>
        <v>No Cruza</v>
      </c>
      <c r="AO519" s="17">
        <f t="shared" ca="1" si="136"/>
        <v>5</v>
      </c>
      <c r="AP519" s="17">
        <f t="shared" si="137"/>
        <v>25</v>
      </c>
      <c r="AQ519" s="17">
        <f t="shared" si="138"/>
        <v>3</v>
      </c>
      <c r="AR519" s="17">
        <f t="shared" si="139"/>
        <v>2020</v>
      </c>
      <c r="AS519" s="17">
        <f t="shared" ca="1" si="140"/>
        <v>245</v>
      </c>
      <c r="AT519" s="17" t="str">
        <f t="shared" ca="1" si="143"/>
        <v>No</v>
      </c>
      <c r="AU519" s="17">
        <f t="shared" si="141"/>
        <v>0</v>
      </c>
      <c r="AV519" s="17" t="str">
        <f>+VLOOKUP(B519,[1]Cruces!S:T,2,0)</f>
        <v>7. Ejecución en Campo OS BT</v>
      </c>
    </row>
    <row r="520" spans="1:48" hidden="1" x14ac:dyDescent="0.25">
      <c r="A520" s="17" t="s">
        <v>1157</v>
      </c>
      <c r="B520" s="17" t="s">
        <v>68</v>
      </c>
      <c r="C520" s="17">
        <v>0</v>
      </c>
      <c r="D520" s="17">
        <v>0</v>
      </c>
      <c r="E520" s="17" t="s">
        <v>55</v>
      </c>
      <c r="F520" s="17" t="s">
        <v>56</v>
      </c>
      <c r="G520" s="17" t="s">
        <v>1158</v>
      </c>
      <c r="H520" s="17">
        <v>0</v>
      </c>
      <c r="I520" s="17" t="s">
        <v>71</v>
      </c>
      <c r="J520" s="17" t="s">
        <v>59</v>
      </c>
      <c r="K520" s="17" t="s">
        <v>1159</v>
      </c>
      <c r="L520" s="17" t="s">
        <v>265</v>
      </c>
      <c r="M520" s="17" t="s">
        <v>55</v>
      </c>
      <c r="N520" s="17" t="s">
        <v>75</v>
      </c>
      <c r="O520" s="17">
        <v>20180606</v>
      </c>
      <c r="P520" s="17">
        <v>20180606</v>
      </c>
      <c r="Q520" s="17">
        <v>1110</v>
      </c>
      <c r="R520" s="17">
        <v>25167290</v>
      </c>
      <c r="S520" s="17" t="s">
        <v>76</v>
      </c>
      <c r="T520" s="17" t="s">
        <v>63</v>
      </c>
      <c r="U520" s="17" t="s">
        <v>91</v>
      </c>
      <c r="V520" s="17">
        <f t="shared" si="142"/>
        <v>500</v>
      </c>
      <c r="W520" s="17">
        <v>500000</v>
      </c>
      <c r="X520" s="17" t="s">
        <v>64</v>
      </c>
      <c r="Y520" s="17" t="s">
        <v>136</v>
      </c>
      <c r="Z520" s="17">
        <v>20180606</v>
      </c>
      <c r="AA520" s="17" t="s">
        <v>101</v>
      </c>
      <c r="AB520" s="17">
        <v>1</v>
      </c>
      <c r="AC520" s="17" t="str">
        <f>IFERROR(VLOOKUP(A520,[1]Cruces!AJ:AK,2,0),VLOOKUP(CONCATENATE(X520,AA520),[1]Cruces!G:H,2,0))</f>
        <v>Solicitud de Obra</v>
      </c>
      <c r="AD520" s="17">
        <f t="shared" si="128"/>
        <v>6</v>
      </c>
      <c r="AE520" s="17">
        <f t="shared" si="129"/>
        <v>6</v>
      </c>
      <c r="AF520" s="17">
        <f t="shared" si="130"/>
        <v>2018</v>
      </c>
      <c r="AG520" s="17" t="str">
        <f>IFERROR(VLOOKUP(MID(A520,2,4)*1,[1]Cruces!K:L,2,0),"Verificar")</f>
        <v>Atlántico Norte</v>
      </c>
      <c r="AH520" s="17">
        <f t="shared" ca="1" si="131"/>
        <v>903</v>
      </c>
      <c r="AI520" s="17" t="str">
        <f>IFERROR(VLOOKUP(U520,[1]Cruces!$O$1:$P$6,2,0),"Sin Orden")</f>
        <v>Resuelta</v>
      </c>
      <c r="AJ520" s="17">
        <f t="shared" si="132"/>
        <v>6</v>
      </c>
      <c r="AK520" s="17">
        <f t="shared" si="133"/>
        <v>6</v>
      </c>
      <c r="AL520" s="17">
        <f t="shared" si="134"/>
        <v>2018</v>
      </c>
      <c r="AM520" s="17">
        <f t="shared" ca="1" si="135"/>
        <v>903</v>
      </c>
      <c r="AN520" s="18">
        <f>IFERROR(VLOOKUP(R520*1,'[1]Ordenes de Servicio'!G:K,5,0),"No Cruza")</f>
        <v>43257</v>
      </c>
      <c r="AO520" s="17">
        <f t="shared" ca="1" si="136"/>
        <v>0</v>
      </c>
      <c r="AP520" s="17">
        <f t="shared" si="137"/>
        <v>6</v>
      </c>
      <c r="AQ520" s="17">
        <f t="shared" si="138"/>
        <v>6</v>
      </c>
      <c r="AR520" s="17">
        <f t="shared" si="139"/>
        <v>2018</v>
      </c>
      <c r="AS520" s="17">
        <f t="shared" ca="1" si="140"/>
        <v>903</v>
      </c>
      <c r="AT520" s="17" t="str">
        <f t="shared" ca="1" si="143"/>
        <v>Si</v>
      </c>
      <c r="AU520" s="17">
        <f t="shared" si="141"/>
        <v>0</v>
      </c>
      <c r="AV520" s="17" t="str">
        <f>+VLOOKUP(B520,[1]Cruces!S:T,2,0)</f>
        <v>5. Consultoría / Adjudicación</v>
      </c>
    </row>
    <row r="521" spans="1:48" x14ac:dyDescent="0.25">
      <c r="A521" s="17" t="s">
        <v>1160</v>
      </c>
      <c r="B521" s="17" t="s">
        <v>80</v>
      </c>
      <c r="C521" s="17">
        <v>2533839</v>
      </c>
      <c r="D521" s="17">
        <v>0</v>
      </c>
      <c r="E521" s="17" t="s">
        <v>55</v>
      </c>
      <c r="F521" s="17" t="s">
        <v>107</v>
      </c>
      <c r="G521" s="17" t="s">
        <v>1161</v>
      </c>
      <c r="H521" s="17">
        <v>0</v>
      </c>
      <c r="I521" s="17" t="s">
        <v>182</v>
      </c>
      <c r="J521" s="17" t="s">
        <v>59</v>
      </c>
      <c r="K521" s="17" t="s">
        <v>97</v>
      </c>
      <c r="L521" s="17" t="s">
        <v>325</v>
      </c>
      <c r="M521" s="17" t="s">
        <v>326</v>
      </c>
      <c r="N521" s="17" t="s">
        <v>87</v>
      </c>
      <c r="O521" s="17">
        <v>20180618</v>
      </c>
      <c r="P521" s="17">
        <v>20190723</v>
      </c>
      <c r="Q521" s="17">
        <v>1110</v>
      </c>
      <c r="R521" s="17">
        <v>25787708</v>
      </c>
      <c r="S521" s="17" t="s">
        <v>76</v>
      </c>
      <c r="T521" s="17" t="s">
        <v>63</v>
      </c>
      <c r="U521" s="17" t="s">
        <v>88</v>
      </c>
      <c r="V521" s="17">
        <f t="shared" si="142"/>
        <v>75</v>
      </c>
      <c r="W521" s="17">
        <v>75000</v>
      </c>
      <c r="X521" s="17" t="s">
        <v>89</v>
      </c>
      <c r="Y521" s="17" t="s">
        <v>80</v>
      </c>
      <c r="Z521" s="17">
        <v>20190723</v>
      </c>
      <c r="AA521" s="17" t="s">
        <v>78</v>
      </c>
      <c r="AB521" s="17">
        <v>1</v>
      </c>
      <c r="AC521" s="17" t="str">
        <f>IFERROR(VLOOKUP(A521,[1]Cruces!AJ:AK,2,0),VLOOKUP(CONCATENATE(X521,AA521),[1]Cruces!G:H,2,0))</f>
        <v>Solicitud de Obra</v>
      </c>
      <c r="AD521" s="17">
        <f t="shared" si="128"/>
        <v>18</v>
      </c>
      <c r="AE521" s="17">
        <f t="shared" si="129"/>
        <v>6</v>
      </c>
      <c r="AF521" s="17">
        <f t="shared" si="130"/>
        <v>2018</v>
      </c>
      <c r="AG521" s="17" t="str">
        <f>IFERROR(VLOOKUP(MID(A521,2,4)*1,[1]Cruces!K:L,2,0),"Verificar")</f>
        <v>Atlántico Norte</v>
      </c>
      <c r="AH521" s="17">
        <f t="shared" ca="1" si="131"/>
        <v>891</v>
      </c>
      <c r="AI521" s="17" t="str">
        <f>IFERROR(VLOOKUP(U521,[1]Cruces!$O$1:$P$6,2,0),"Sin Orden")</f>
        <v>Resuelta</v>
      </c>
      <c r="AJ521" s="17">
        <f t="shared" si="132"/>
        <v>23</v>
      </c>
      <c r="AK521" s="17">
        <f t="shared" si="133"/>
        <v>7</v>
      </c>
      <c r="AL521" s="17">
        <f t="shared" si="134"/>
        <v>2019</v>
      </c>
      <c r="AM521" s="17">
        <f t="shared" ca="1" si="135"/>
        <v>491</v>
      </c>
      <c r="AN521" s="18" t="str">
        <f>IFERROR(VLOOKUP(R521*1,'[1]Ordenes de Servicio'!G:K,5,0),"No Cruza")</f>
        <v>No Cruza</v>
      </c>
      <c r="AO521" s="17">
        <f t="shared" ca="1" si="136"/>
        <v>400</v>
      </c>
      <c r="AP521" s="17">
        <f t="shared" si="137"/>
        <v>23</v>
      </c>
      <c r="AQ521" s="17">
        <f t="shared" si="138"/>
        <v>7</v>
      </c>
      <c r="AR521" s="17">
        <f t="shared" si="139"/>
        <v>2019</v>
      </c>
      <c r="AS521" s="17">
        <f t="shared" ca="1" si="140"/>
        <v>491</v>
      </c>
      <c r="AT521" s="17" t="str">
        <f t="shared" ca="1" si="143"/>
        <v>Si</v>
      </c>
      <c r="AU521" s="17">
        <f t="shared" si="141"/>
        <v>0</v>
      </c>
      <c r="AV521" s="17" t="str">
        <f>+VLOOKUP(B521,[1]Cruces!S:T,2,0)</f>
        <v>8. Puesta en Servicio</v>
      </c>
    </row>
    <row r="522" spans="1:48" hidden="1" x14ac:dyDescent="0.25">
      <c r="A522" s="17" t="s">
        <v>7625</v>
      </c>
      <c r="B522" s="17" t="s">
        <v>569</v>
      </c>
      <c r="C522" s="17">
        <v>0</v>
      </c>
      <c r="D522" s="17">
        <v>0</v>
      </c>
      <c r="E522" s="17" t="s">
        <v>55</v>
      </c>
      <c r="F522" s="17" t="s">
        <v>7082</v>
      </c>
      <c r="G522" s="17" t="s">
        <v>7626</v>
      </c>
      <c r="H522" s="17">
        <v>3024363496</v>
      </c>
      <c r="I522" s="17" t="s">
        <v>71</v>
      </c>
      <c r="J522" s="17" t="s">
        <v>59</v>
      </c>
      <c r="K522" s="17" t="s">
        <v>7627</v>
      </c>
      <c r="L522" s="17" t="s">
        <v>7606</v>
      </c>
      <c r="M522" s="17" t="s">
        <v>7607</v>
      </c>
      <c r="N522" s="17" t="s">
        <v>572</v>
      </c>
      <c r="O522" s="17">
        <v>20201105</v>
      </c>
      <c r="P522" s="17">
        <v>20201105</v>
      </c>
      <c r="Q522" s="17">
        <v>7551</v>
      </c>
      <c r="R522" s="17">
        <v>0</v>
      </c>
      <c r="S522" s="17"/>
      <c r="T522" s="17" t="s">
        <v>63</v>
      </c>
      <c r="U522" s="17"/>
      <c r="V522" s="17">
        <f t="shared" si="142"/>
        <v>3</v>
      </c>
      <c r="W522" s="17">
        <v>3000</v>
      </c>
      <c r="X522" s="17" t="s">
        <v>7065</v>
      </c>
      <c r="Y522" s="17" t="s">
        <v>569</v>
      </c>
      <c r="Z522" s="17">
        <v>20201105</v>
      </c>
      <c r="AA522" s="17" t="s">
        <v>1947</v>
      </c>
      <c r="AB522" s="17">
        <v>1</v>
      </c>
      <c r="AC522" s="17" t="str">
        <f>IFERROR(VLOOKUP(A522,[1]Cruces!AJ:AK,2,0),VLOOKUP(CONCATENATE(X522,AA522),[1]Cruces!G:H,2,0))</f>
        <v>Solicitud por BT</v>
      </c>
      <c r="AD522" s="17">
        <f t="shared" si="128"/>
        <v>5</v>
      </c>
      <c r="AE522" s="17">
        <f t="shared" si="129"/>
        <v>11</v>
      </c>
      <c r="AF522" s="17">
        <f t="shared" si="130"/>
        <v>2020</v>
      </c>
      <c r="AG522" s="17" t="str">
        <f>IFERROR(VLOOKUP(MID(A522,2,4)*1,[1]Cruces!K:L,2,0),"Verificar")</f>
        <v>Atlántico Norte</v>
      </c>
      <c r="AH522" s="17">
        <f t="shared" ca="1" si="131"/>
        <v>20</v>
      </c>
      <c r="AI522" s="17" t="str">
        <f>IFERROR(VLOOKUP(U522,[1]Cruces!$O$1:$P$6,2,0),"Sin Orden")</f>
        <v>Sin Orden</v>
      </c>
      <c r="AJ522" s="17">
        <f t="shared" si="132"/>
        <v>5</v>
      </c>
      <c r="AK522" s="17">
        <f t="shared" si="133"/>
        <v>11</v>
      </c>
      <c r="AL522" s="17">
        <f t="shared" si="134"/>
        <v>2020</v>
      </c>
      <c r="AM522" s="17">
        <f t="shared" ca="1" si="135"/>
        <v>20</v>
      </c>
      <c r="AN522" s="18" t="str">
        <f>IFERROR(VLOOKUP(R522*1,'[1]Ordenes de Servicio'!G:K,5,0),"No Cruza")</f>
        <v>No Cruza</v>
      </c>
      <c r="AO522" s="17">
        <f t="shared" ca="1" si="136"/>
        <v>20</v>
      </c>
      <c r="AP522" s="17">
        <f t="shared" si="137"/>
        <v>5</v>
      </c>
      <c r="AQ522" s="17">
        <f t="shared" si="138"/>
        <v>11</v>
      </c>
      <c r="AR522" s="17">
        <f t="shared" si="139"/>
        <v>2020</v>
      </c>
      <c r="AS522" s="17">
        <f t="shared" ca="1" si="140"/>
        <v>20</v>
      </c>
      <c r="AT522" s="17" t="str">
        <f t="shared" ca="1" si="143"/>
        <v>No</v>
      </c>
      <c r="AU522" s="17">
        <f t="shared" si="141"/>
        <v>0</v>
      </c>
      <c r="AV522" s="17" t="str">
        <f>+VLOOKUP(B522,[1]Cruces!S:T,2,0)</f>
        <v>1. Solicitud</v>
      </c>
    </row>
    <row r="523" spans="1:48" hidden="1" x14ac:dyDescent="0.25">
      <c r="A523" s="17" t="s">
        <v>7628</v>
      </c>
      <c r="B523" s="17" t="s">
        <v>6595</v>
      </c>
      <c r="C523" s="17">
        <v>3002172</v>
      </c>
      <c r="D523" s="17">
        <v>20129029</v>
      </c>
      <c r="E523" s="17" t="s">
        <v>93</v>
      </c>
      <c r="F523" s="17" t="s">
        <v>7082</v>
      </c>
      <c r="G523" s="17" t="s">
        <v>7629</v>
      </c>
      <c r="H523" s="17">
        <v>3708887</v>
      </c>
      <c r="I523" s="17" t="s">
        <v>71</v>
      </c>
      <c r="J523" s="17" t="s">
        <v>7630</v>
      </c>
      <c r="K523" s="17" t="s">
        <v>97</v>
      </c>
      <c r="L523" s="17" t="s">
        <v>7606</v>
      </c>
      <c r="M523" s="17" t="s">
        <v>7607</v>
      </c>
      <c r="N523" s="17" t="s">
        <v>6600</v>
      </c>
      <c r="O523" s="17">
        <v>20201117</v>
      </c>
      <c r="P523" s="17">
        <v>20201120</v>
      </c>
      <c r="Q523" s="17">
        <v>1110</v>
      </c>
      <c r="R523" s="17">
        <v>28287054</v>
      </c>
      <c r="S523" s="17" t="s">
        <v>7072</v>
      </c>
      <c r="T523" s="17" t="s">
        <v>63</v>
      </c>
      <c r="U523" s="17" t="s">
        <v>91</v>
      </c>
      <c r="V523" s="17">
        <f t="shared" si="142"/>
        <v>3</v>
      </c>
      <c r="W523" s="17">
        <v>3000</v>
      </c>
      <c r="X523" s="17" t="s">
        <v>89</v>
      </c>
      <c r="Y523" s="17" t="s">
        <v>6595</v>
      </c>
      <c r="Z523" s="17">
        <v>20201120</v>
      </c>
      <c r="AA523" s="17" t="s">
        <v>1947</v>
      </c>
      <c r="AB523" s="17">
        <v>1</v>
      </c>
      <c r="AC523" s="17" t="str">
        <f>IFERROR(VLOOKUP(A523,[1]Cruces!AJ:AK,2,0),VLOOKUP(CONCATENATE(X523,AA523),[1]Cruces!G:H,2,0))</f>
        <v>Solicitud por BT</v>
      </c>
      <c r="AD523" s="17">
        <f t="shared" si="128"/>
        <v>17</v>
      </c>
      <c r="AE523" s="17">
        <f t="shared" si="129"/>
        <v>11</v>
      </c>
      <c r="AF523" s="17">
        <f t="shared" si="130"/>
        <v>2020</v>
      </c>
      <c r="AG523" s="17" t="str">
        <f>IFERROR(VLOOKUP(MID(A523,2,4)*1,[1]Cruces!K:L,2,0),"Verificar")</f>
        <v>Atlántico Norte</v>
      </c>
      <c r="AH523" s="17">
        <f t="shared" ca="1" si="131"/>
        <v>8</v>
      </c>
      <c r="AI523" s="17" t="str">
        <f>IFERROR(VLOOKUP(U523,[1]Cruces!$O$1:$P$6,2,0),"Sin Orden")</f>
        <v>Resuelta</v>
      </c>
      <c r="AJ523" s="17">
        <f t="shared" si="132"/>
        <v>20</v>
      </c>
      <c r="AK523" s="17">
        <f t="shared" si="133"/>
        <v>11</v>
      </c>
      <c r="AL523" s="17">
        <f t="shared" si="134"/>
        <v>2020</v>
      </c>
      <c r="AM523" s="17">
        <f t="shared" ca="1" si="135"/>
        <v>5</v>
      </c>
      <c r="AN523" s="18" t="str">
        <f>IFERROR(VLOOKUP(R523*1,'[1]Ordenes de Servicio'!G:K,5,0),"No Cruza")</f>
        <v>No Cruza</v>
      </c>
      <c r="AO523" s="17">
        <f t="shared" ca="1" si="136"/>
        <v>3</v>
      </c>
      <c r="AP523" s="17">
        <f t="shared" si="137"/>
        <v>20</v>
      </c>
      <c r="AQ523" s="17">
        <f t="shared" si="138"/>
        <v>11</v>
      </c>
      <c r="AR523" s="17">
        <f t="shared" si="139"/>
        <v>2020</v>
      </c>
      <c r="AS523" s="17">
        <f t="shared" ca="1" si="140"/>
        <v>5</v>
      </c>
      <c r="AT523" s="17" t="str">
        <f t="shared" ca="1" si="143"/>
        <v>No</v>
      </c>
      <c r="AU523" s="17">
        <f t="shared" si="141"/>
        <v>0</v>
      </c>
      <c r="AV523" s="17" t="str">
        <f>+VLOOKUP(B523,[1]Cruces!S:T,2,0)</f>
        <v>7. Ejecución en Campo OS BT</v>
      </c>
    </row>
    <row r="524" spans="1:48" hidden="1" x14ac:dyDescent="0.25">
      <c r="A524" s="17" t="s">
        <v>1162</v>
      </c>
      <c r="B524" s="17" t="s">
        <v>68</v>
      </c>
      <c r="C524" s="17">
        <v>2694486</v>
      </c>
      <c r="D524" s="17">
        <v>0</v>
      </c>
      <c r="E524" s="17" t="s">
        <v>55</v>
      </c>
      <c r="F524" s="17" t="s">
        <v>107</v>
      </c>
      <c r="G524" s="17" t="s">
        <v>1163</v>
      </c>
      <c r="H524" s="17" t="s">
        <v>1164</v>
      </c>
      <c r="I524" s="17" t="s">
        <v>116</v>
      </c>
      <c r="J524" s="17" t="s">
        <v>59</v>
      </c>
      <c r="K524" s="17" t="s">
        <v>1165</v>
      </c>
      <c r="L524" s="17" t="s">
        <v>487</v>
      </c>
      <c r="M524" s="17" t="s">
        <v>55</v>
      </c>
      <c r="N524" s="17" t="s">
        <v>75</v>
      </c>
      <c r="O524" s="17">
        <v>20170615</v>
      </c>
      <c r="P524" s="17">
        <v>20170725</v>
      </c>
      <c r="Q524" s="17">
        <v>1110</v>
      </c>
      <c r="R524" s="17">
        <v>23946141</v>
      </c>
      <c r="S524" s="17" t="s">
        <v>100</v>
      </c>
      <c r="T524" s="17" t="s">
        <v>63</v>
      </c>
      <c r="U524" s="17" t="s">
        <v>91</v>
      </c>
      <c r="V524" s="17">
        <f t="shared" si="142"/>
        <v>75</v>
      </c>
      <c r="W524" s="17">
        <v>75000</v>
      </c>
      <c r="X524" s="17" t="s">
        <v>89</v>
      </c>
      <c r="Y524" s="17" t="s">
        <v>136</v>
      </c>
      <c r="Z524" s="17">
        <v>20170728</v>
      </c>
      <c r="AA524" s="17" t="s">
        <v>101</v>
      </c>
      <c r="AB524" s="17">
        <v>1</v>
      </c>
      <c r="AC524" s="17" t="str">
        <f>IFERROR(VLOOKUP(A524,[1]Cruces!AJ:AK,2,0),VLOOKUP(CONCATENATE(X524,AA524),[1]Cruces!G:H,2,0))</f>
        <v>Solicitud de Obra</v>
      </c>
      <c r="AD524" s="17">
        <f t="shared" si="128"/>
        <v>15</v>
      </c>
      <c r="AE524" s="17">
        <f t="shared" si="129"/>
        <v>6</v>
      </c>
      <c r="AF524" s="17">
        <f t="shared" si="130"/>
        <v>2017</v>
      </c>
      <c r="AG524" s="17" t="str">
        <f>IFERROR(VLOOKUP(MID(A524,2,4)*1,[1]Cruces!K:L,2,0),"Verificar")</f>
        <v>Atlántico Norte</v>
      </c>
      <c r="AH524" s="17">
        <f t="shared" ca="1" si="131"/>
        <v>1259</v>
      </c>
      <c r="AI524" s="17" t="str">
        <f>IFERROR(VLOOKUP(U524,[1]Cruces!$O$1:$P$6,2,0),"Sin Orden")</f>
        <v>Resuelta</v>
      </c>
      <c r="AJ524" s="17">
        <f t="shared" si="132"/>
        <v>28</v>
      </c>
      <c r="AK524" s="17">
        <f t="shared" si="133"/>
        <v>7</v>
      </c>
      <c r="AL524" s="17">
        <f t="shared" si="134"/>
        <v>2017</v>
      </c>
      <c r="AM524" s="17">
        <f t="shared" ca="1" si="135"/>
        <v>1216</v>
      </c>
      <c r="AN524" s="18" t="str">
        <f>IFERROR(VLOOKUP(R524*1,'[1]Ordenes de Servicio'!G:K,5,0),"No Cruza")</f>
        <v>No Cruza</v>
      </c>
      <c r="AO524" s="17">
        <f t="shared" ca="1" si="136"/>
        <v>43</v>
      </c>
      <c r="AP524" s="17">
        <f t="shared" si="137"/>
        <v>25</v>
      </c>
      <c r="AQ524" s="17">
        <f t="shared" si="138"/>
        <v>7</v>
      </c>
      <c r="AR524" s="17">
        <f t="shared" si="139"/>
        <v>2017</v>
      </c>
      <c r="AS524" s="17">
        <f t="shared" ca="1" si="140"/>
        <v>1219</v>
      </c>
      <c r="AT524" s="17" t="str">
        <f t="shared" ca="1" si="143"/>
        <v>Si</v>
      </c>
      <c r="AU524" s="17">
        <f t="shared" si="141"/>
        <v>3</v>
      </c>
      <c r="AV524" s="17" t="str">
        <f>+VLOOKUP(B524,[1]Cruces!S:T,2,0)</f>
        <v>5. Consultoría / Adjudicación</v>
      </c>
    </row>
    <row r="525" spans="1:48" hidden="1" x14ac:dyDescent="0.25">
      <c r="A525" s="17" t="s">
        <v>1166</v>
      </c>
      <c r="B525" s="17" t="s">
        <v>68</v>
      </c>
      <c r="C525" s="17">
        <v>0</v>
      </c>
      <c r="D525" s="17">
        <v>0</v>
      </c>
      <c r="E525" s="17" t="s">
        <v>55</v>
      </c>
      <c r="F525" s="17" t="s">
        <v>107</v>
      </c>
      <c r="G525" s="17" t="s">
        <v>1167</v>
      </c>
      <c r="H525" s="17">
        <v>0</v>
      </c>
      <c r="I525" s="17" t="s">
        <v>71</v>
      </c>
      <c r="J525" s="17" t="s">
        <v>59</v>
      </c>
      <c r="K525" s="17" t="s">
        <v>1168</v>
      </c>
      <c r="L525" s="17" t="s">
        <v>117</v>
      </c>
      <c r="M525" s="17" t="s">
        <v>118</v>
      </c>
      <c r="N525" s="17" t="s">
        <v>75</v>
      </c>
      <c r="O525" s="17">
        <v>20200504</v>
      </c>
      <c r="P525" s="17">
        <v>20200707</v>
      </c>
      <c r="Q525" s="17">
        <v>9510</v>
      </c>
      <c r="R525" s="17">
        <v>27440074</v>
      </c>
      <c r="S525" s="17" t="s">
        <v>100</v>
      </c>
      <c r="T525" s="17" t="s">
        <v>63</v>
      </c>
      <c r="U525" s="17" t="s">
        <v>91</v>
      </c>
      <c r="V525" s="17">
        <f t="shared" si="142"/>
        <v>300</v>
      </c>
      <c r="W525" s="17">
        <v>300000</v>
      </c>
      <c r="X525" s="17" t="s">
        <v>64</v>
      </c>
      <c r="Y525" s="17" t="s">
        <v>136</v>
      </c>
      <c r="Z525" s="17">
        <v>20200710</v>
      </c>
      <c r="AA525" s="17" t="s">
        <v>137</v>
      </c>
      <c r="AB525" s="17">
        <v>1</v>
      </c>
      <c r="AC525" s="17" t="str">
        <f>IFERROR(VLOOKUP(A525,[1]Cruces!AJ:AK,2,0),VLOOKUP(CONCATENATE(X525,AA525),[1]Cruces!G:H,2,0))</f>
        <v>Solicitud de Obra</v>
      </c>
      <c r="AD525" s="17">
        <f t="shared" si="128"/>
        <v>4</v>
      </c>
      <c r="AE525" s="17">
        <f t="shared" si="129"/>
        <v>5</v>
      </c>
      <c r="AF525" s="17">
        <f t="shared" si="130"/>
        <v>2020</v>
      </c>
      <c r="AG525" s="17" t="str">
        <f>IFERROR(VLOOKUP(MID(A525,2,4)*1,[1]Cruces!K:L,2,0),"Verificar")</f>
        <v>Atlántico Norte</v>
      </c>
      <c r="AH525" s="17">
        <f t="shared" ca="1" si="131"/>
        <v>205</v>
      </c>
      <c r="AI525" s="17" t="str">
        <f>IFERROR(VLOOKUP(U525,[1]Cruces!$O$1:$P$6,2,0),"Sin Orden")</f>
        <v>Resuelta</v>
      </c>
      <c r="AJ525" s="17">
        <f t="shared" si="132"/>
        <v>10</v>
      </c>
      <c r="AK525" s="17">
        <f t="shared" si="133"/>
        <v>7</v>
      </c>
      <c r="AL525" s="17">
        <f t="shared" si="134"/>
        <v>2020</v>
      </c>
      <c r="AM525" s="17">
        <f t="shared" ca="1" si="135"/>
        <v>138</v>
      </c>
      <c r="AN525" s="18" t="str">
        <f>IFERROR(VLOOKUP(R525*1,'[1]Ordenes de Servicio'!G:K,5,0),"No Cruza")</f>
        <v>No Cruza</v>
      </c>
      <c r="AO525" s="17">
        <f t="shared" ca="1" si="136"/>
        <v>67</v>
      </c>
      <c r="AP525" s="17">
        <f t="shared" si="137"/>
        <v>7</v>
      </c>
      <c r="AQ525" s="17">
        <f t="shared" si="138"/>
        <v>7</v>
      </c>
      <c r="AR525" s="17">
        <f t="shared" si="139"/>
        <v>2020</v>
      </c>
      <c r="AS525" s="17">
        <f t="shared" ca="1" si="140"/>
        <v>141</v>
      </c>
      <c r="AT525" s="17" t="str">
        <f t="shared" ca="1" si="143"/>
        <v>No</v>
      </c>
      <c r="AU525" s="17">
        <f t="shared" si="141"/>
        <v>3</v>
      </c>
      <c r="AV525" s="17" t="str">
        <f>+VLOOKUP(B525,[1]Cruces!S:T,2,0)</f>
        <v>5. Consultoría / Adjudicación</v>
      </c>
    </row>
    <row r="526" spans="1:48" hidden="1" x14ac:dyDescent="0.25">
      <c r="A526" s="17" t="s">
        <v>7631</v>
      </c>
      <c r="B526" s="17" t="s">
        <v>569</v>
      </c>
      <c r="C526" s="17">
        <v>0</v>
      </c>
      <c r="D526" s="17">
        <v>0</v>
      </c>
      <c r="E526" s="17" t="s">
        <v>55</v>
      </c>
      <c r="F526" s="17" t="s">
        <v>7098</v>
      </c>
      <c r="G526" s="17" t="s">
        <v>7632</v>
      </c>
      <c r="H526" s="17">
        <v>3004751655</v>
      </c>
      <c r="I526" s="17" t="s">
        <v>71</v>
      </c>
      <c r="J526" s="17" t="s">
        <v>59</v>
      </c>
      <c r="K526" s="17" t="s">
        <v>97</v>
      </c>
      <c r="L526" s="17" t="s">
        <v>7101</v>
      </c>
      <c r="M526" s="17" t="s">
        <v>7102</v>
      </c>
      <c r="N526" s="17" t="s">
        <v>572</v>
      </c>
      <c r="O526" s="17">
        <v>20201106</v>
      </c>
      <c r="P526" s="17">
        <v>20201106</v>
      </c>
      <c r="Q526" s="17">
        <v>1180</v>
      </c>
      <c r="R526" s="17">
        <v>0</v>
      </c>
      <c r="S526" s="17"/>
      <c r="T526" s="17" t="s">
        <v>63</v>
      </c>
      <c r="U526" s="17"/>
      <c r="V526" s="17">
        <f t="shared" si="142"/>
        <v>3</v>
      </c>
      <c r="W526" s="17">
        <v>3000</v>
      </c>
      <c r="X526" s="17" t="s">
        <v>7065</v>
      </c>
      <c r="Y526" s="17" t="s">
        <v>569</v>
      </c>
      <c r="Z526" s="17">
        <v>20201106</v>
      </c>
      <c r="AA526" s="17" t="s">
        <v>1947</v>
      </c>
      <c r="AB526" s="17">
        <v>1</v>
      </c>
      <c r="AC526" s="17" t="str">
        <f>IFERROR(VLOOKUP(A526,[1]Cruces!AJ:AK,2,0),VLOOKUP(CONCATENATE(X526,AA526),[1]Cruces!G:H,2,0))</f>
        <v>Solicitud por BT</v>
      </c>
      <c r="AD526" s="17">
        <f t="shared" si="128"/>
        <v>6</v>
      </c>
      <c r="AE526" s="17">
        <f t="shared" si="129"/>
        <v>11</v>
      </c>
      <c r="AF526" s="17">
        <f t="shared" si="130"/>
        <v>2020</v>
      </c>
      <c r="AG526" s="17" t="str">
        <f>IFERROR(VLOOKUP(MID(A526,2,4)*1,[1]Cruces!K:L,2,0),"Verificar")</f>
        <v>Atlántico Norte</v>
      </c>
      <c r="AH526" s="17">
        <f t="shared" ca="1" si="131"/>
        <v>19</v>
      </c>
      <c r="AI526" s="17" t="str">
        <f>IFERROR(VLOOKUP(U526,[1]Cruces!$O$1:$P$6,2,0),"Sin Orden")</f>
        <v>Sin Orden</v>
      </c>
      <c r="AJ526" s="17">
        <f t="shared" si="132"/>
        <v>6</v>
      </c>
      <c r="AK526" s="17">
        <f t="shared" si="133"/>
        <v>11</v>
      </c>
      <c r="AL526" s="17">
        <f t="shared" si="134"/>
        <v>2020</v>
      </c>
      <c r="AM526" s="17">
        <f t="shared" ca="1" si="135"/>
        <v>19</v>
      </c>
      <c r="AN526" s="18" t="str">
        <f>IFERROR(VLOOKUP(R526*1,'[1]Ordenes de Servicio'!G:K,5,0),"No Cruza")</f>
        <v>No Cruza</v>
      </c>
      <c r="AO526" s="17">
        <f t="shared" ca="1" si="136"/>
        <v>19</v>
      </c>
      <c r="AP526" s="17">
        <f t="shared" si="137"/>
        <v>6</v>
      </c>
      <c r="AQ526" s="17">
        <f t="shared" si="138"/>
        <v>11</v>
      </c>
      <c r="AR526" s="17">
        <f t="shared" si="139"/>
        <v>2020</v>
      </c>
      <c r="AS526" s="17">
        <f t="shared" ca="1" si="140"/>
        <v>19</v>
      </c>
      <c r="AT526" s="17" t="str">
        <f t="shared" ca="1" si="143"/>
        <v>No</v>
      </c>
      <c r="AU526" s="17">
        <f t="shared" si="141"/>
        <v>0</v>
      </c>
      <c r="AV526" s="17" t="str">
        <f>+VLOOKUP(B526,[1]Cruces!S:T,2,0)</f>
        <v>1. Solicitud</v>
      </c>
    </row>
    <row r="527" spans="1:48" hidden="1" x14ac:dyDescent="0.25">
      <c r="A527" s="17" t="s">
        <v>1169</v>
      </c>
      <c r="B527" s="17" t="s">
        <v>54</v>
      </c>
      <c r="C527" s="17">
        <v>1005068</v>
      </c>
      <c r="D527" s="17">
        <v>0</v>
      </c>
      <c r="E527" s="17" t="s">
        <v>55</v>
      </c>
      <c r="F527" s="17" t="s">
        <v>932</v>
      </c>
      <c r="G527" s="17" t="s">
        <v>1170</v>
      </c>
      <c r="H527" s="17">
        <v>0</v>
      </c>
      <c r="I527" s="17" t="s">
        <v>104</v>
      </c>
      <c r="J527" s="17" t="s">
        <v>59</v>
      </c>
      <c r="K527" s="17" t="s">
        <v>1171</v>
      </c>
      <c r="L527" s="17" t="s">
        <v>1172</v>
      </c>
      <c r="M527" s="17" t="s">
        <v>1173</v>
      </c>
      <c r="N527" s="17" t="s">
        <v>62</v>
      </c>
      <c r="O527" s="17">
        <v>20200107</v>
      </c>
      <c r="P527" s="17">
        <v>20200129</v>
      </c>
      <c r="Q527" s="17">
        <v>3410</v>
      </c>
      <c r="R527" s="17">
        <v>27120350</v>
      </c>
      <c r="S527" s="17" t="s">
        <v>100</v>
      </c>
      <c r="T527" s="17" t="s">
        <v>63</v>
      </c>
      <c r="U527" s="17" t="s">
        <v>91</v>
      </c>
      <c r="V527" s="17">
        <f t="shared" si="142"/>
        <v>45</v>
      </c>
      <c r="W527" s="17">
        <v>45000</v>
      </c>
      <c r="X527" s="17" t="s">
        <v>89</v>
      </c>
      <c r="Y527" s="17" t="s">
        <v>65</v>
      </c>
      <c r="Z527" s="17">
        <v>20200129</v>
      </c>
      <c r="AA527" s="17" t="s">
        <v>318</v>
      </c>
      <c r="AB527" s="17">
        <v>1</v>
      </c>
      <c r="AC527" s="17" t="str">
        <f>IFERROR(VLOOKUP(A527,[1]Cruces!AJ:AK,2,0),VLOOKUP(CONCATENATE(X527,AA527),[1]Cruces!G:H,2,0))</f>
        <v>Solicitud de Obra</v>
      </c>
      <c r="AD527" s="17">
        <f t="shared" si="128"/>
        <v>7</v>
      </c>
      <c r="AE527" s="17">
        <f t="shared" si="129"/>
        <v>1</v>
      </c>
      <c r="AF527" s="17">
        <f t="shared" si="130"/>
        <v>2020</v>
      </c>
      <c r="AG527" s="17" t="str">
        <f>IFERROR(VLOOKUP(MID(A527,2,4)*1,[1]Cruces!K:L,2,0),"Verificar")</f>
        <v>Magdalena</v>
      </c>
      <c r="AH527" s="17">
        <f t="shared" ca="1" si="131"/>
        <v>323</v>
      </c>
      <c r="AI527" s="17" t="str">
        <f>IFERROR(VLOOKUP(U527,[1]Cruces!$O$1:$P$6,2,0),"Sin Orden")</f>
        <v>Resuelta</v>
      </c>
      <c r="AJ527" s="17">
        <f t="shared" si="132"/>
        <v>29</v>
      </c>
      <c r="AK527" s="17">
        <f t="shared" si="133"/>
        <v>1</v>
      </c>
      <c r="AL527" s="17">
        <f t="shared" si="134"/>
        <v>2020</v>
      </c>
      <c r="AM527" s="17">
        <f t="shared" ca="1" si="135"/>
        <v>301</v>
      </c>
      <c r="AN527" s="18" t="str">
        <f>IFERROR(VLOOKUP(R527*1,'[1]Ordenes de Servicio'!G:K,5,0),"No Cruza")</f>
        <v>No Cruza</v>
      </c>
      <c r="AO527" s="17">
        <f t="shared" ca="1" si="136"/>
        <v>22</v>
      </c>
      <c r="AP527" s="17">
        <f t="shared" si="137"/>
        <v>29</v>
      </c>
      <c r="AQ527" s="17">
        <f t="shared" si="138"/>
        <v>1</v>
      </c>
      <c r="AR527" s="17">
        <f t="shared" si="139"/>
        <v>2020</v>
      </c>
      <c r="AS527" s="17">
        <f t="shared" ca="1" si="140"/>
        <v>301</v>
      </c>
      <c r="AT527" s="17" t="str">
        <f t="shared" ca="1" si="143"/>
        <v>No</v>
      </c>
      <c r="AU527" s="17">
        <f t="shared" si="141"/>
        <v>0</v>
      </c>
      <c r="AV527" s="17" t="str">
        <f>+VLOOKUP(B527,[1]Cruces!S:T,2,0)</f>
        <v>4. Presupuesto de Obra</v>
      </c>
    </row>
    <row r="528" spans="1:48" hidden="1" x14ac:dyDescent="0.25">
      <c r="A528" s="17" t="s">
        <v>1174</v>
      </c>
      <c r="B528" s="17" t="s">
        <v>68</v>
      </c>
      <c r="C528" s="17">
        <v>0</v>
      </c>
      <c r="D528" s="17">
        <v>0</v>
      </c>
      <c r="E528" s="17" t="s">
        <v>55</v>
      </c>
      <c r="F528" s="17" t="s">
        <v>81</v>
      </c>
      <c r="G528" s="17" t="s">
        <v>1175</v>
      </c>
      <c r="H528" s="17">
        <v>3187387918</v>
      </c>
      <c r="I528" s="17" t="s">
        <v>171</v>
      </c>
      <c r="J528" s="17" t="s">
        <v>59</v>
      </c>
      <c r="K528" s="17" t="s">
        <v>1176</v>
      </c>
      <c r="L528" s="17" t="s">
        <v>85</v>
      </c>
      <c r="M528" s="17" t="s">
        <v>86</v>
      </c>
      <c r="N528" s="17" t="s">
        <v>75</v>
      </c>
      <c r="O528" s="17">
        <v>20190528</v>
      </c>
      <c r="P528" s="17">
        <v>20200314</v>
      </c>
      <c r="Q528" s="17">
        <v>3410</v>
      </c>
      <c r="R528" s="17">
        <v>26362943</v>
      </c>
      <c r="S528" s="17" t="s">
        <v>100</v>
      </c>
      <c r="T528" s="17" t="s">
        <v>63</v>
      </c>
      <c r="U528" s="17" t="s">
        <v>91</v>
      </c>
      <c r="V528" s="17">
        <f t="shared" si="142"/>
        <v>45</v>
      </c>
      <c r="W528" s="17">
        <v>45000</v>
      </c>
      <c r="X528" s="17" t="s">
        <v>64</v>
      </c>
      <c r="Y528" s="17" t="s">
        <v>136</v>
      </c>
      <c r="Z528" s="17">
        <v>20200526</v>
      </c>
      <c r="AA528" s="17" t="s">
        <v>78</v>
      </c>
      <c r="AB528" s="17">
        <v>1</v>
      </c>
      <c r="AC528" s="17" t="str">
        <f>IFERROR(VLOOKUP(A528,[1]Cruces!AJ:AK,2,0),VLOOKUP(CONCATENATE(X528,AA528),[1]Cruces!G:H,2,0))</f>
        <v>Solicitud de Obra</v>
      </c>
      <c r="AD528" s="17">
        <f t="shared" si="128"/>
        <v>28</v>
      </c>
      <c r="AE528" s="17">
        <f t="shared" si="129"/>
        <v>5</v>
      </c>
      <c r="AF528" s="17">
        <f t="shared" si="130"/>
        <v>2019</v>
      </c>
      <c r="AG528" s="17" t="str">
        <f>IFERROR(VLOOKUP(MID(A528,2,4)*1,[1]Cruces!K:L,2,0),"Verificar")</f>
        <v>Magdalena</v>
      </c>
      <c r="AH528" s="17">
        <f t="shared" ca="1" si="131"/>
        <v>547</v>
      </c>
      <c r="AI528" s="17" t="str">
        <f>IFERROR(VLOOKUP(U528,[1]Cruces!$O$1:$P$6,2,0),"Sin Orden")</f>
        <v>Resuelta</v>
      </c>
      <c r="AJ528" s="17">
        <f t="shared" si="132"/>
        <v>26</v>
      </c>
      <c r="AK528" s="17">
        <f t="shared" si="133"/>
        <v>5</v>
      </c>
      <c r="AL528" s="17">
        <f t="shared" si="134"/>
        <v>2020</v>
      </c>
      <c r="AM528" s="17">
        <f t="shared" ca="1" si="135"/>
        <v>183</v>
      </c>
      <c r="AN528" s="18" t="str">
        <f>IFERROR(VLOOKUP(R528*1,'[1]Ordenes de Servicio'!G:K,5,0),"No Cruza")</f>
        <v>No Cruza</v>
      </c>
      <c r="AO528" s="17">
        <f t="shared" ca="1" si="136"/>
        <v>364</v>
      </c>
      <c r="AP528" s="17">
        <f t="shared" si="137"/>
        <v>14</v>
      </c>
      <c r="AQ528" s="17">
        <f t="shared" si="138"/>
        <v>3</v>
      </c>
      <c r="AR528" s="17">
        <f t="shared" si="139"/>
        <v>2020</v>
      </c>
      <c r="AS528" s="17">
        <f t="shared" ca="1" si="140"/>
        <v>256</v>
      </c>
      <c r="AT528" s="17" t="str">
        <f t="shared" ca="1" si="143"/>
        <v>No</v>
      </c>
      <c r="AU528" s="17">
        <f t="shared" si="141"/>
        <v>73</v>
      </c>
      <c r="AV528" s="17" t="str">
        <f>+VLOOKUP(B528,[1]Cruces!S:T,2,0)</f>
        <v>5. Consultoría / Adjudicación</v>
      </c>
    </row>
    <row r="529" spans="1:48" hidden="1" x14ac:dyDescent="0.25">
      <c r="A529" s="17" t="s">
        <v>1177</v>
      </c>
      <c r="B529" s="17" t="s">
        <v>54</v>
      </c>
      <c r="C529" s="17">
        <v>0</v>
      </c>
      <c r="D529" s="17">
        <v>0</v>
      </c>
      <c r="E529" s="17" t="s">
        <v>55</v>
      </c>
      <c r="F529" s="17" t="s">
        <v>56</v>
      </c>
      <c r="G529" s="17" t="s">
        <v>1178</v>
      </c>
      <c r="H529" s="17">
        <v>0</v>
      </c>
      <c r="I529" s="17" t="s">
        <v>58</v>
      </c>
      <c r="J529" s="17" t="s">
        <v>59</v>
      </c>
      <c r="K529" s="17" t="s">
        <v>1179</v>
      </c>
      <c r="L529" s="17" t="s">
        <v>61</v>
      </c>
      <c r="M529" s="17" t="s">
        <v>55</v>
      </c>
      <c r="N529" s="17" t="s">
        <v>62</v>
      </c>
      <c r="O529" s="17">
        <v>20170330</v>
      </c>
      <c r="P529" s="17">
        <v>20170405</v>
      </c>
      <c r="Q529" s="17">
        <v>3330</v>
      </c>
      <c r="R529" s="17">
        <v>0</v>
      </c>
      <c r="S529" s="17"/>
      <c r="T529" s="17" t="s">
        <v>63</v>
      </c>
      <c r="U529" s="17"/>
      <c r="V529" s="17">
        <f t="shared" si="142"/>
        <v>125</v>
      </c>
      <c r="W529" s="17">
        <v>125000</v>
      </c>
      <c r="X529" s="17" t="s">
        <v>64</v>
      </c>
      <c r="Y529" s="17" t="s">
        <v>65</v>
      </c>
      <c r="Z529" s="17">
        <v>20170405</v>
      </c>
      <c r="AA529" s="17" t="s">
        <v>66</v>
      </c>
      <c r="AB529" s="17">
        <v>1</v>
      </c>
      <c r="AC529" s="17" t="str">
        <f>IFERROR(VLOOKUP(A529,[1]Cruces!AJ:AK,2,0),VLOOKUP(CONCATENATE(X529,AA529),[1]Cruces!G:H,2,0))</f>
        <v>Solicitud de Obra</v>
      </c>
      <c r="AD529" s="17">
        <f t="shared" ref="AD529:AD586" si="144">MID(O529,7,2)*1</f>
        <v>30</v>
      </c>
      <c r="AE529" s="17">
        <f t="shared" ref="AE529:AE586" si="145">MID(O529,5,2)*1</f>
        <v>3</v>
      </c>
      <c r="AF529" s="17">
        <f t="shared" ref="AF529:AF586" si="146">MID(O529,1,4)*1</f>
        <v>2017</v>
      </c>
      <c r="AG529" s="17" t="str">
        <f>IFERROR(VLOOKUP(MID(A529,2,4)*1,[1]Cruces!K:L,2,0),"Verificar")</f>
        <v>Guajira</v>
      </c>
      <c r="AH529" s="17">
        <f t="shared" ref="AH529:AH586" ca="1" si="147">TODAY()-DATE(AF529,AE529,AD529)</f>
        <v>1336</v>
      </c>
      <c r="AI529" s="17" t="str">
        <f>IFERROR(VLOOKUP(U529,[1]Cruces!$O$1:$P$6,2,0),"Sin Orden")</f>
        <v>Sin Orden</v>
      </c>
      <c r="AJ529" s="17">
        <f t="shared" ref="AJ529:AJ586" si="148">MID(Z529,7,2)*1</f>
        <v>5</v>
      </c>
      <c r="AK529" s="17">
        <f t="shared" ref="AK529:AK586" si="149">MID(Z529,5,2)*1</f>
        <v>4</v>
      </c>
      <c r="AL529" s="17">
        <f t="shared" ref="AL529:AL586" si="150">MID(Z529,1,4)*1</f>
        <v>2017</v>
      </c>
      <c r="AM529" s="17">
        <f t="shared" ref="AM529:AM586" ca="1" si="151">+TODAY()-DATE(AL529,AK529,AJ529)</f>
        <v>1330</v>
      </c>
      <c r="AN529" s="18" t="str">
        <f>IFERROR(VLOOKUP(R529*1,'[1]Ordenes de Servicio'!G:K,5,0),"No Cruza")</f>
        <v>No Cruza</v>
      </c>
      <c r="AO529" s="17">
        <f t="shared" ref="AO529:AO586" ca="1" si="152">+IF(AI529="Resuelta",DATE(AL529,AK529,AJ529)-DATE(AF529,AE529,AD529),TODAY()-DATE(AL529,AK529,AJ529))</f>
        <v>1330</v>
      </c>
      <c r="AP529" s="17">
        <f t="shared" ref="AP529:AP586" si="153">MID(P529,7,2)*1</f>
        <v>5</v>
      </c>
      <c r="AQ529" s="17">
        <f t="shared" ref="AQ529:AQ586" si="154">MID(P529,5,2)*1</f>
        <v>4</v>
      </c>
      <c r="AR529" s="17">
        <f t="shared" ref="AR529:AR586" si="155">MID(P529,1,4)*1</f>
        <v>2017</v>
      </c>
      <c r="AS529" s="17">
        <f t="shared" ref="AS529:AS586" ca="1" si="156">+TODAY()-DATE(AR529,AQ529,AP529)</f>
        <v>1330</v>
      </c>
      <c r="AT529" s="17" t="str">
        <f t="shared" ca="1" si="143"/>
        <v>Si</v>
      </c>
      <c r="AU529" s="17">
        <f t="shared" ref="AU529:AU586" si="157">IF(DATE(AL529,AK529,AJ529)-DATE(AR529,AQ529,AP529)&lt;0,DATE(AR529,AQ529,AP529)-DATE(AL529,AK529,AJ529),DATE(AL529,AK529,AJ529)-DATE(AR529,AQ529,AP529))</f>
        <v>0</v>
      </c>
      <c r="AV529" s="17" t="str">
        <f>+VLOOKUP(B529,[1]Cruces!S:T,2,0)</f>
        <v>4. Presupuesto de Obra</v>
      </c>
    </row>
    <row r="530" spans="1:48" x14ac:dyDescent="0.25">
      <c r="A530" s="17" t="s">
        <v>1180</v>
      </c>
      <c r="B530" s="17" t="s">
        <v>80</v>
      </c>
      <c r="C530" s="17">
        <v>3900437</v>
      </c>
      <c r="D530" s="17">
        <v>0</v>
      </c>
      <c r="E530" s="17" t="s">
        <v>55</v>
      </c>
      <c r="F530" s="17" t="s">
        <v>56</v>
      </c>
      <c r="G530" s="17" t="s">
        <v>1086</v>
      </c>
      <c r="H530" s="17">
        <v>3008034110</v>
      </c>
      <c r="I530" s="17" t="s">
        <v>1087</v>
      </c>
      <c r="J530" s="17" t="s">
        <v>59</v>
      </c>
      <c r="K530" s="17" t="s">
        <v>1088</v>
      </c>
      <c r="L530" s="17" t="s">
        <v>1181</v>
      </c>
      <c r="M530" s="17" t="s">
        <v>55</v>
      </c>
      <c r="N530" s="17" t="s">
        <v>87</v>
      </c>
      <c r="O530" s="17">
        <v>20121128</v>
      </c>
      <c r="P530" s="17">
        <v>20130612</v>
      </c>
      <c r="Q530" s="17">
        <v>1110</v>
      </c>
      <c r="R530" s="17">
        <v>19248789</v>
      </c>
      <c r="S530" s="17" t="s">
        <v>76</v>
      </c>
      <c r="T530" s="17" t="s">
        <v>63</v>
      </c>
      <c r="U530" s="17" t="s">
        <v>91</v>
      </c>
      <c r="V530" s="17">
        <f t="shared" ref="V530:V587" si="158">+W530/1000</f>
        <v>150</v>
      </c>
      <c r="W530" s="17">
        <v>150000</v>
      </c>
      <c r="X530" s="17" t="s">
        <v>89</v>
      </c>
      <c r="Y530" s="17" t="s">
        <v>80</v>
      </c>
      <c r="Z530" s="17">
        <v>20130612</v>
      </c>
      <c r="AA530" s="17" t="s">
        <v>78</v>
      </c>
      <c r="AB530" s="17">
        <v>1</v>
      </c>
      <c r="AC530" s="17" t="str">
        <f>IFERROR(VLOOKUP(A530,[1]Cruces!AJ:AK,2,0),VLOOKUP(CONCATENATE(X530,AA530),[1]Cruces!G:H,2,0))</f>
        <v>Solicitud de Obra</v>
      </c>
      <c r="AD530" s="17">
        <f t="shared" si="144"/>
        <v>28</v>
      </c>
      <c r="AE530" s="17">
        <f t="shared" si="145"/>
        <v>11</v>
      </c>
      <c r="AF530" s="17">
        <f t="shared" si="146"/>
        <v>2012</v>
      </c>
      <c r="AG530" s="17" t="str">
        <f>IFERROR(VLOOKUP(MID(A530,2,4)*1,[1]Cruces!K:L,2,0),"Verificar")</f>
        <v>Atlántico Norte</v>
      </c>
      <c r="AH530" s="17">
        <f t="shared" ca="1" si="147"/>
        <v>2919</v>
      </c>
      <c r="AI530" s="17" t="str">
        <f>IFERROR(VLOOKUP(U530,[1]Cruces!$O$1:$P$6,2,0),"Sin Orden")</f>
        <v>Resuelta</v>
      </c>
      <c r="AJ530" s="17">
        <f t="shared" si="148"/>
        <v>12</v>
      </c>
      <c r="AK530" s="17">
        <f t="shared" si="149"/>
        <v>6</v>
      </c>
      <c r="AL530" s="17">
        <f t="shared" si="150"/>
        <v>2013</v>
      </c>
      <c r="AM530" s="17">
        <f t="shared" ca="1" si="151"/>
        <v>2723</v>
      </c>
      <c r="AN530" s="18" t="str">
        <f>IFERROR(VLOOKUP(R530*1,'[1]Ordenes de Servicio'!G:K,5,0),"No Cruza")</f>
        <v>No Cruza</v>
      </c>
      <c r="AO530" s="17">
        <f t="shared" ca="1" si="152"/>
        <v>196</v>
      </c>
      <c r="AP530" s="17">
        <f t="shared" si="153"/>
        <v>12</v>
      </c>
      <c r="AQ530" s="17">
        <f t="shared" si="154"/>
        <v>6</v>
      </c>
      <c r="AR530" s="17">
        <f t="shared" si="155"/>
        <v>2013</v>
      </c>
      <c r="AS530" s="17">
        <f t="shared" ca="1" si="156"/>
        <v>2723</v>
      </c>
      <c r="AT530" s="17" t="str">
        <f t="shared" ref="AT530:AT587" ca="1" si="159">IF(AS530&gt;359,"Si","No")</f>
        <v>Si</v>
      </c>
      <c r="AU530" s="17">
        <f t="shared" si="157"/>
        <v>0</v>
      </c>
      <c r="AV530" s="17" t="str">
        <f>+VLOOKUP(B530,[1]Cruces!S:T,2,0)</f>
        <v>8. Puesta en Servicio</v>
      </c>
    </row>
    <row r="531" spans="1:48" hidden="1" x14ac:dyDescent="0.25">
      <c r="A531" s="17" t="s">
        <v>1182</v>
      </c>
      <c r="B531" s="17" t="s">
        <v>54</v>
      </c>
      <c r="C531" s="17">
        <v>0</v>
      </c>
      <c r="D531" s="17">
        <v>0</v>
      </c>
      <c r="E531" s="17" t="s">
        <v>55</v>
      </c>
      <c r="F531" s="17" t="s">
        <v>126</v>
      </c>
      <c r="G531" s="17" t="s">
        <v>1183</v>
      </c>
      <c r="H531" s="17">
        <v>0</v>
      </c>
      <c r="I531" s="17" t="s">
        <v>83</v>
      </c>
      <c r="J531" s="17" t="s">
        <v>59</v>
      </c>
      <c r="K531" s="17" t="s">
        <v>97</v>
      </c>
      <c r="L531" s="17" t="s">
        <v>129</v>
      </c>
      <c r="M531" s="17" t="s">
        <v>130</v>
      </c>
      <c r="N531" s="17" t="s">
        <v>62</v>
      </c>
      <c r="O531" s="17">
        <v>20200831</v>
      </c>
      <c r="P531" s="17">
        <v>20200909</v>
      </c>
      <c r="Q531" s="17">
        <v>9331</v>
      </c>
      <c r="R531" s="17">
        <v>28102020</v>
      </c>
      <c r="S531" s="17" t="s">
        <v>100</v>
      </c>
      <c r="T531" s="17" t="s">
        <v>63</v>
      </c>
      <c r="U531" s="17" t="s">
        <v>91</v>
      </c>
      <c r="V531" s="17">
        <f t="shared" si="158"/>
        <v>100</v>
      </c>
      <c r="W531" s="17">
        <v>100000</v>
      </c>
      <c r="X531" s="17" t="s">
        <v>64</v>
      </c>
      <c r="Y531" s="17" t="s">
        <v>65</v>
      </c>
      <c r="Z531" s="17">
        <v>20200909</v>
      </c>
      <c r="AA531" s="17" t="s">
        <v>176</v>
      </c>
      <c r="AB531" s="17">
        <v>1</v>
      </c>
      <c r="AC531" s="17" t="str">
        <f>IFERROR(VLOOKUP(A531,[1]Cruces!AJ:AK,2,0),VLOOKUP(CONCATENATE(X531,AA531),[1]Cruces!G:H,2,0))</f>
        <v>Solicitud de Obra</v>
      </c>
      <c r="AD531" s="17">
        <f t="shared" si="144"/>
        <v>31</v>
      </c>
      <c r="AE531" s="17">
        <f t="shared" si="145"/>
        <v>8</v>
      </c>
      <c r="AF531" s="17">
        <f t="shared" si="146"/>
        <v>2020</v>
      </c>
      <c r="AG531" s="17" t="str">
        <f>IFERROR(VLOOKUP(MID(A531,2,4)*1,[1]Cruces!K:L,2,0),"Verificar")</f>
        <v>Guajira</v>
      </c>
      <c r="AH531" s="17">
        <f t="shared" ca="1" si="147"/>
        <v>86</v>
      </c>
      <c r="AI531" s="17" t="str">
        <f>IFERROR(VLOOKUP(U531,[1]Cruces!$O$1:$P$6,2,0),"Sin Orden")</f>
        <v>Resuelta</v>
      </c>
      <c r="AJ531" s="17">
        <f t="shared" si="148"/>
        <v>9</v>
      </c>
      <c r="AK531" s="17">
        <f t="shared" si="149"/>
        <v>9</v>
      </c>
      <c r="AL531" s="17">
        <f t="shared" si="150"/>
        <v>2020</v>
      </c>
      <c r="AM531" s="17">
        <f t="shared" ca="1" si="151"/>
        <v>77</v>
      </c>
      <c r="AN531" s="18" t="str">
        <f>IFERROR(VLOOKUP(R531*1,'[1]Ordenes de Servicio'!G:K,5,0),"No Cruza")</f>
        <v>No Cruza</v>
      </c>
      <c r="AO531" s="17">
        <f t="shared" ca="1" si="152"/>
        <v>9</v>
      </c>
      <c r="AP531" s="17">
        <f t="shared" si="153"/>
        <v>9</v>
      </c>
      <c r="AQ531" s="17">
        <f t="shared" si="154"/>
        <v>9</v>
      </c>
      <c r="AR531" s="17">
        <f t="shared" si="155"/>
        <v>2020</v>
      </c>
      <c r="AS531" s="17">
        <f t="shared" ca="1" si="156"/>
        <v>77</v>
      </c>
      <c r="AT531" s="17" t="str">
        <f t="shared" ca="1" si="159"/>
        <v>No</v>
      </c>
      <c r="AU531" s="17">
        <f t="shared" si="157"/>
        <v>0</v>
      </c>
      <c r="AV531" s="17" t="str">
        <f>+VLOOKUP(B531,[1]Cruces!S:T,2,0)</f>
        <v>4. Presupuesto de Obra</v>
      </c>
    </row>
    <row r="532" spans="1:48" hidden="1" x14ac:dyDescent="0.25">
      <c r="A532" s="17" t="s">
        <v>1184</v>
      </c>
      <c r="B532" s="17" t="s">
        <v>68</v>
      </c>
      <c r="C532" s="17">
        <v>8476653</v>
      </c>
      <c r="D532" s="17">
        <v>35159871</v>
      </c>
      <c r="E532" s="17" t="s">
        <v>93</v>
      </c>
      <c r="F532" s="17" t="s">
        <v>107</v>
      </c>
      <c r="G532" s="17" t="s">
        <v>1185</v>
      </c>
      <c r="H532" s="17">
        <v>3216567988</v>
      </c>
      <c r="I532" s="17" t="s">
        <v>71</v>
      </c>
      <c r="J532" s="17" t="s">
        <v>1186</v>
      </c>
      <c r="K532" s="17" t="s">
        <v>1187</v>
      </c>
      <c r="L532" s="17" t="s">
        <v>117</v>
      </c>
      <c r="M532" s="17" t="s">
        <v>118</v>
      </c>
      <c r="N532" s="17" t="s">
        <v>75</v>
      </c>
      <c r="O532" s="17">
        <v>20200804</v>
      </c>
      <c r="P532" s="17">
        <v>20201030</v>
      </c>
      <c r="Q532" s="17">
        <v>1150</v>
      </c>
      <c r="R532" s="17">
        <v>28294723</v>
      </c>
      <c r="S532" s="17" t="s">
        <v>76</v>
      </c>
      <c r="T532" s="17" t="s">
        <v>63</v>
      </c>
      <c r="U532" s="17" t="s">
        <v>77</v>
      </c>
      <c r="V532" s="17">
        <f t="shared" si="158"/>
        <v>45</v>
      </c>
      <c r="W532" s="17">
        <v>45000</v>
      </c>
      <c r="X532" s="17" t="s">
        <v>89</v>
      </c>
      <c r="Y532" s="17" t="s">
        <v>150</v>
      </c>
      <c r="Z532" s="17">
        <v>20201121</v>
      </c>
      <c r="AA532" s="17" t="s">
        <v>78</v>
      </c>
      <c r="AB532" s="17">
        <v>1</v>
      </c>
      <c r="AC532" s="17" t="str">
        <f>IFERROR(VLOOKUP(A532,[1]Cruces!AJ:AK,2,0),VLOOKUP(CONCATENATE(X532,AA532),[1]Cruces!G:H,2,0))</f>
        <v>Solicitud de Obra</v>
      </c>
      <c r="AD532" s="17">
        <f t="shared" si="144"/>
        <v>4</v>
      </c>
      <c r="AE532" s="17">
        <f t="shared" si="145"/>
        <v>8</v>
      </c>
      <c r="AF532" s="17">
        <f t="shared" si="146"/>
        <v>2020</v>
      </c>
      <c r="AG532" s="17" t="str">
        <f>IFERROR(VLOOKUP(MID(A532,2,4)*1,[1]Cruces!K:L,2,0),"Verificar")</f>
        <v>Atlántico Norte</v>
      </c>
      <c r="AH532" s="17">
        <f t="shared" ca="1" si="147"/>
        <v>113</v>
      </c>
      <c r="AI532" s="17" t="str">
        <f>IFERROR(VLOOKUP(U532,[1]Cruces!$O$1:$P$6,2,0),"Sin Orden")</f>
        <v>Pendiente</v>
      </c>
      <c r="AJ532" s="17">
        <f t="shared" si="148"/>
        <v>21</v>
      </c>
      <c r="AK532" s="17">
        <f t="shared" si="149"/>
        <v>11</v>
      </c>
      <c r="AL532" s="17">
        <f t="shared" si="150"/>
        <v>2020</v>
      </c>
      <c r="AM532" s="17">
        <f t="shared" ca="1" si="151"/>
        <v>4</v>
      </c>
      <c r="AN532" s="18" t="str">
        <f>IFERROR(VLOOKUP(R532*1,'[1]Ordenes de Servicio'!G:K,5,0),"No Cruza")</f>
        <v>No Cruza</v>
      </c>
      <c r="AO532" s="17">
        <f t="shared" ca="1" si="152"/>
        <v>4</v>
      </c>
      <c r="AP532" s="17">
        <f t="shared" si="153"/>
        <v>30</v>
      </c>
      <c r="AQ532" s="17">
        <f t="shared" si="154"/>
        <v>10</v>
      </c>
      <c r="AR532" s="17">
        <f t="shared" si="155"/>
        <v>2020</v>
      </c>
      <c r="AS532" s="17">
        <f t="shared" ca="1" si="156"/>
        <v>26</v>
      </c>
      <c r="AT532" s="17" t="str">
        <f t="shared" ca="1" si="159"/>
        <v>No</v>
      </c>
      <c r="AU532" s="17">
        <f t="shared" si="157"/>
        <v>22</v>
      </c>
      <c r="AV532" s="17" t="str">
        <f>+VLOOKUP(B532,[1]Cruces!S:T,2,0)</f>
        <v>5. Consultoría / Adjudicación</v>
      </c>
    </row>
    <row r="533" spans="1:48" hidden="1" x14ac:dyDescent="0.25">
      <c r="A533" s="17" t="s">
        <v>1188</v>
      </c>
      <c r="B533" s="17" t="s">
        <v>54</v>
      </c>
      <c r="C533" s="17">
        <v>0</v>
      </c>
      <c r="D533" s="17">
        <v>0</v>
      </c>
      <c r="E533" s="17" t="s">
        <v>55</v>
      </c>
      <c r="F533" s="17" t="s">
        <v>56</v>
      </c>
      <c r="G533" s="17" t="s">
        <v>1189</v>
      </c>
      <c r="H533" s="17" t="s">
        <v>540</v>
      </c>
      <c r="I533" s="17" t="s">
        <v>116</v>
      </c>
      <c r="J533" s="17" t="s">
        <v>59</v>
      </c>
      <c r="K533" s="17" t="s">
        <v>97</v>
      </c>
      <c r="L533" s="17" t="s">
        <v>187</v>
      </c>
      <c r="M533" s="17" t="s">
        <v>55</v>
      </c>
      <c r="N533" s="17" t="s">
        <v>62</v>
      </c>
      <c r="O533" s="17">
        <v>20200618</v>
      </c>
      <c r="P533" s="17">
        <v>20200630</v>
      </c>
      <c r="Q533" s="17">
        <v>1110</v>
      </c>
      <c r="R533" s="17">
        <v>27677677</v>
      </c>
      <c r="S533" s="17" t="s">
        <v>100</v>
      </c>
      <c r="T533" s="17" t="s">
        <v>63</v>
      </c>
      <c r="U533" s="17" t="s">
        <v>91</v>
      </c>
      <c r="V533" s="17">
        <f t="shared" si="158"/>
        <v>75</v>
      </c>
      <c r="W533" s="17">
        <v>75000</v>
      </c>
      <c r="X533" s="17" t="s">
        <v>64</v>
      </c>
      <c r="Y533" s="17" t="s">
        <v>65</v>
      </c>
      <c r="Z533" s="17">
        <v>20200630</v>
      </c>
      <c r="AA533" s="17" t="s">
        <v>78</v>
      </c>
      <c r="AB533" s="17">
        <v>1</v>
      </c>
      <c r="AC533" s="17" t="str">
        <f>IFERROR(VLOOKUP(A533,[1]Cruces!AJ:AK,2,0),VLOOKUP(CONCATENATE(X533,AA533),[1]Cruces!G:H,2,0))</f>
        <v>Solicitud de Obra</v>
      </c>
      <c r="AD533" s="17">
        <f t="shared" si="144"/>
        <v>18</v>
      </c>
      <c r="AE533" s="17">
        <f t="shared" si="145"/>
        <v>6</v>
      </c>
      <c r="AF533" s="17">
        <f t="shared" si="146"/>
        <v>2020</v>
      </c>
      <c r="AG533" s="17" t="str">
        <f>IFERROR(VLOOKUP(MID(A533,2,4)*1,[1]Cruces!K:L,2,0),"Verificar")</f>
        <v>Atlántico Norte</v>
      </c>
      <c r="AH533" s="17">
        <f t="shared" ca="1" si="147"/>
        <v>160</v>
      </c>
      <c r="AI533" s="17" t="str">
        <f>IFERROR(VLOOKUP(U533,[1]Cruces!$O$1:$P$6,2,0),"Sin Orden")</f>
        <v>Resuelta</v>
      </c>
      <c r="AJ533" s="17">
        <f t="shared" si="148"/>
        <v>30</v>
      </c>
      <c r="AK533" s="17">
        <f t="shared" si="149"/>
        <v>6</v>
      </c>
      <c r="AL533" s="17">
        <f t="shared" si="150"/>
        <v>2020</v>
      </c>
      <c r="AM533" s="17">
        <f t="shared" ca="1" si="151"/>
        <v>148</v>
      </c>
      <c r="AN533" s="18" t="str">
        <f>IFERROR(VLOOKUP(R533*1,'[1]Ordenes de Servicio'!G:K,5,0),"No Cruza")</f>
        <v>No Cruza</v>
      </c>
      <c r="AO533" s="17">
        <f t="shared" ca="1" si="152"/>
        <v>12</v>
      </c>
      <c r="AP533" s="17">
        <f t="shared" si="153"/>
        <v>30</v>
      </c>
      <c r="AQ533" s="17">
        <f t="shared" si="154"/>
        <v>6</v>
      </c>
      <c r="AR533" s="17">
        <f t="shared" si="155"/>
        <v>2020</v>
      </c>
      <c r="AS533" s="17">
        <f t="shared" ca="1" si="156"/>
        <v>148</v>
      </c>
      <c r="AT533" s="17" t="str">
        <f t="shared" ca="1" si="159"/>
        <v>No</v>
      </c>
      <c r="AU533" s="17">
        <f t="shared" si="157"/>
        <v>0</v>
      </c>
      <c r="AV533" s="17" t="str">
        <f>+VLOOKUP(B533,[1]Cruces!S:T,2,0)</f>
        <v>4. Presupuesto de Obra</v>
      </c>
    </row>
    <row r="534" spans="1:48" hidden="1" x14ac:dyDescent="0.25">
      <c r="A534" s="17" t="s">
        <v>1190</v>
      </c>
      <c r="B534" s="17" t="s">
        <v>68</v>
      </c>
      <c r="C534" s="17">
        <v>0</v>
      </c>
      <c r="D534" s="17">
        <v>0</v>
      </c>
      <c r="E534" s="17" t="s">
        <v>55</v>
      </c>
      <c r="F534" s="17" t="s">
        <v>232</v>
      </c>
      <c r="G534" s="17" t="s">
        <v>1191</v>
      </c>
      <c r="H534" s="17">
        <v>3004289917</v>
      </c>
      <c r="I534" s="17" t="s">
        <v>116</v>
      </c>
      <c r="J534" s="17" t="s">
        <v>59</v>
      </c>
      <c r="K534" s="17" t="s">
        <v>1192</v>
      </c>
      <c r="L534" s="17" t="s">
        <v>280</v>
      </c>
      <c r="M534" s="17" t="s">
        <v>281</v>
      </c>
      <c r="N534" s="17" t="s">
        <v>75</v>
      </c>
      <c r="O534" s="17">
        <v>20191119</v>
      </c>
      <c r="P534" s="17">
        <v>20200107</v>
      </c>
      <c r="Q534" s="17">
        <v>1210</v>
      </c>
      <c r="R534" s="17">
        <v>27240249</v>
      </c>
      <c r="S534" s="17" t="s">
        <v>76</v>
      </c>
      <c r="T534" s="17" t="s">
        <v>63</v>
      </c>
      <c r="U534" s="17" t="s">
        <v>88</v>
      </c>
      <c r="V534" s="17">
        <f t="shared" si="158"/>
        <v>112.5</v>
      </c>
      <c r="W534" s="17">
        <v>112500</v>
      </c>
      <c r="X534" s="17" t="s">
        <v>64</v>
      </c>
      <c r="Y534" s="17" t="s">
        <v>150</v>
      </c>
      <c r="Z534" s="17">
        <v>20200306</v>
      </c>
      <c r="AA534" s="17" t="s">
        <v>78</v>
      </c>
      <c r="AB534" s="17">
        <v>1</v>
      </c>
      <c r="AC534" s="17" t="str">
        <f>IFERROR(VLOOKUP(A534,[1]Cruces!AJ:AK,2,0),VLOOKUP(CONCATENATE(X534,AA534),[1]Cruces!G:H,2,0))</f>
        <v>Solicitud de Obra</v>
      </c>
      <c r="AD534" s="17">
        <f t="shared" si="144"/>
        <v>19</v>
      </c>
      <c r="AE534" s="17">
        <f t="shared" si="145"/>
        <v>11</v>
      </c>
      <c r="AF534" s="17">
        <f t="shared" si="146"/>
        <v>2019</v>
      </c>
      <c r="AG534" s="17" t="str">
        <f>IFERROR(VLOOKUP(MID(A534,2,4)*1,[1]Cruces!K:L,2,0),"Verificar")</f>
        <v>Atlántico Sur</v>
      </c>
      <c r="AH534" s="17">
        <f t="shared" ca="1" si="147"/>
        <v>372</v>
      </c>
      <c r="AI534" s="17" t="str">
        <f>IFERROR(VLOOKUP(U534,[1]Cruces!$O$1:$P$6,2,0),"Sin Orden")</f>
        <v>Resuelta</v>
      </c>
      <c r="AJ534" s="17">
        <f t="shared" si="148"/>
        <v>6</v>
      </c>
      <c r="AK534" s="17">
        <f t="shared" si="149"/>
        <v>3</v>
      </c>
      <c r="AL534" s="17">
        <f t="shared" si="150"/>
        <v>2020</v>
      </c>
      <c r="AM534" s="17">
        <f t="shared" ca="1" si="151"/>
        <v>264</v>
      </c>
      <c r="AN534" s="18" t="str">
        <f>IFERROR(VLOOKUP(R534*1,'[1]Ordenes de Servicio'!G:K,5,0),"No Cruza")</f>
        <v>No Cruza</v>
      </c>
      <c r="AO534" s="17">
        <f t="shared" ca="1" si="152"/>
        <v>108</v>
      </c>
      <c r="AP534" s="17">
        <f t="shared" si="153"/>
        <v>7</v>
      </c>
      <c r="AQ534" s="17">
        <f t="shared" si="154"/>
        <v>1</v>
      </c>
      <c r="AR534" s="17">
        <f t="shared" si="155"/>
        <v>2020</v>
      </c>
      <c r="AS534" s="17">
        <f t="shared" ca="1" si="156"/>
        <v>323</v>
      </c>
      <c r="AT534" s="17" t="str">
        <f t="shared" ca="1" si="159"/>
        <v>No</v>
      </c>
      <c r="AU534" s="17">
        <f t="shared" si="157"/>
        <v>59</v>
      </c>
      <c r="AV534" s="17" t="str">
        <f>+VLOOKUP(B534,[1]Cruces!S:T,2,0)</f>
        <v>5. Consultoría / Adjudicación</v>
      </c>
    </row>
    <row r="535" spans="1:48" x14ac:dyDescent="0.25">
      <c r="A535" s="17" t="s">
        <v>1193</v>
      </c>
      <c r="B535" s="17" t="s">
        <v>80</v>
      </c>
      <c r="C535" s="17">
        <v>8543188</v>
      </c>
      <c r="D535" s="17">
        <v>20146234</v>
      </c>
      <c r="E535" s="17" t="s">
        <v>93</v>
      </c>
      <c r="F535" s="17" t="s">
        <v>56</v>
      </c>
      <c r="G535" s="17" t="s">
        <v>1194</v>
      </c>
      <c r="H535" s="17">
        <v>3103679390</v>
      </c>
      <c r="I535" s="17" t="s">
        <v>182</v>
      </c>
      <c r="J535" s="17" t="s">
        <v>1195</v>
      </c>
      <c r="K535" s="17" t="s">
        <v>1196</v>
      </c>
      <c r="L535" s="17" t="s">
        <v>117</v>
      </c>
      <c r="M535" s="17" t="s">
        <v>118</v>
      </c>
      <c r="N535" s="17" t="s">
        <v>87</v>
      </c>
      <c r="O535" s="17">
        <v>20190513</v>
      </c>
      <c r="P535" s="17">
        <v>20200110</v>
      </c>
      <c r="Q535" s="17">
        <v>1110</v>
      </c>
      <c r="R535" s="17">
        <v>26521906</v>
      </c>
      <c r="S535" s="17" t="s">
        <v>76</v>
      </c>
      <c r="T535" s="17" t="s">
        <v>63</v>
      </c>
      <c r="U535" s="17" t="s">
        <v>88</v>
      </c>
      <c r="V535" s="17">
        <f t="shared" si="158"/>
        <v>50</v>
      </c>
      <c r="W535" s="17">
        <v>50000</v>
      </c>
      <c r="X535" s="17" t="s">
        <v>89</v>
      </c>
      <c r="Y535" s="17" t="s">
        <v>80</v>
      </c>
      <c r="Z535" s="17">
        <v>20200110</v>
      </c>
      <c r="AA535" s="17" t="s">
        <v>78</v>
      </c>
      <c r="AB535" s="17">
        <v>1</v>
      </c>
      <c r="AC535" s="17" t="str">
        <f>IFERROR(VLOOKUP(A535,[1]Cruces!AJ:AK,2,0),VLOOKUP(CONCATENATE(X535,AA535),[1]Cruces!G:H,2,0))</f>
        <v>Solicitud de Obra</v>
      </c>
      <c r="AD535" s="17">
        <f t="shared" si="144"/>
        <v>13</v>
      </c>
      <c r="AE535" s="17">
        <f t="shared" si="145"/>
        <v>5</v>
      </c>
      <c r="AF535" s="17">
        <f t="shared" si="146"/>
        <v>2019</v>
      </c>
      <c r="AG535" s="17" t="str">
        <f>IFERROR(VLOOKUP(MID(A535,2,4)*1,[1]Cruces!K:L,2,0),"Verificar")</f>
        <v>Atlántico Norte</v>
      </c>
      <c r="AH535" s="17">
        <f t="shared" ca="1" si="147"/>
        <v>562</v>
      </c>
      <c r="AI535" s="17" t="str">
        <f>IFERROR(VLOOKUP(U535,[1]Cruces!$O$1:$P$6,2,0),"Sin Orden")</f>
        <v>Resuelta</v>
      </c>
      <c r="AJ535" s="17">
        <f t="shared" si="148"/>
        <v>10</v>
      </c>
      <c r="AK535" s="17">
        <f t="shared" si="149"/>
        <v>1</v>
      </c>
      <c r="AL535" s="17">
        <f t="shared" si="150"/>
        <v>2020</v>
      </c>
      <c r="AM535" s="17">
        <f t="shared" ca="1" si="151"/>
        <v>320</v>
      </c>
      <c r="AN535" s="18" t="str">
        <f>IFERROR(VLOOKUP(R535*1,'[1]Ordenes de Servicio'!G:K,5,0),"No Cruza")</f>
        <v>No Cruza</v>
      </c>
      <c r="AO535" s="17">
        <f t="shared" ca="1" si="152"/>
        <v>242</v>
      </c>
      <c r="AP535" s="17">
        <f t="shared" si="153"/>
        <v>10</v>
      </c>
      <c r="AQ535" s="17">
        <f t="shared" si="154"/>
        <v>1</v>
      </c>
      <c r="AR535" s="17">
        <f t="shared" si="155"/>
        <v>2020</v>
      </c>
      <c r="AS535" s="17">
        <f t="shared" ca="1" si="156"/>
        <v>320</v>
      </c>
      <c r="AT535" s="17" t="str">
        <f t="shared" ca="1" si="159"/>
        <v>No</v>
      </c>
      <c r="AU535" s="17">
        <f t="shared" si="157"/>
        <v>0</v>
      </c>
      <c r="AV535" s="17" t="str">
        <f>+VLOOKUP(B535,[1]Cruces!S:T,2,0)</f>
        <v>8. Puesta en Servicio</v>
      </c>
    </row>
    <row r="536" spans="1:48" hidden="1" x14ac:dyDescent="0.25">
      <c r="A536" s="17" t="s">
        <v>7633</v>
      </c>
      <c r="B536" s="17" t="s">
        <v>6595</v>
      </c>
      <c r="C536" s="17">
        <v>0</v>
      </c>
      <c r="D536" s="17">
        <v>0</v>
      </c>
      <c r="E536" s="17" t="s">
        <v>55</v>
      </c>
      <c r="F536" s="17" t="s">
        <v>7082</v>
      </c>
      <c r="G536" s="17" t="s">
        <v>7634</v>
      </c>
      <c r="H536" s="17">
        <v>3653400</v>
      </c>
      <c r="I536" s="17" t="s">
        <v>71</v>
      </c>
      <c r="J536" s="17" t="s">
        <v>59</v>
      </c>
      <c r="K536" s="17" t="s">
        <v>97</v>
      </c>
      <c r="L536" s="17" t="s">
        <v>7079</v>
      </c>
      <c r="M536" s="17" t="s">
        <v>7080</v>
      </c>
      <c r="N536" s="17" t="s">
        <v>6600</v>
      </c>
      <c r="O536" s="17">
        <v>20201030</v>
      </c>
      <c r="P536" s="17">
        <v>20201105</v>
      </c>
      <c r="Q536" s="17">
        <v>1110</v>
      </c>
      <c r="R536" s="17">
        <v>28271085</v>
      </c>
      <c r="S536" s="17" t="s">
        <v>6601</v>
      </c>
      <c r="T536" s="17" t="s">
        <v>63</v>
      </c>
      <c r="U536" s="17" t="s">
        <v>91</v>
      </c>
      <c r="V536" s="17">
        <f t="shared" si="158"/>
        <v>3</v>
      </c>
      <c r="W536" s="17">
        <v>3000</v>
      </c>
      <c r="X536" s="17" t="s">
        <v>7065</v>
      </c>
      <c r="Y536" s="17" t="s">
        <v>6595</v>
      </c>
      <c r="Z536" s="17">
        <v>20201105</v>
      </c>
      <c r="AA536" s="17" t="s">
        <v>1947</v>
      </c>
      <c r="AB536" s="17">
        <v>1</v>
      </c>
      <c r="AC536" s="17" t="str">
        <f>IFERROR(VLOOKUP(A536,[1]Cruces!AJ:AK,2,0),VLOOKUP(CONCATENATE(X536,AA536),[1]Cruces!G:H,2,0))</f>
        <v>Solicitud por BT</v>
      </c>
      <c r="AD536" s="17">
        <f t="shared" si="144"/>
        <v>30</v>
      </c>
      <c r="AE536" s="17">
        <f t="shared" si="145"/>
        <v>10</v>
      </c>
      <c r="AF536" s="17">
        <f t="shared" si="146"/>
        <v>2020</v>
      </c>
      <c r="AG536" s="17" t="str">
        <f>IFERROR(VLOOKUP(MID(A536,2,4)*1,[1]Cruces!K:L,2,0),"Verificar")</f>
        <v>Atlántico Norte</v>
      </c>
      <c r="AH536" s="17">
        <f t="shared" ca="1" si="147"/>
        <v>26</v>
      </c>
      <c r="AI536" s="17" t="str">
        <f>IFERROR(VLOOKUP(U536,[1]Cruces!$O$1:$P$6,2,0),"Sin Orden")</f>
        <v>Resuelta</v>
      </c>
      <c r="AJ536" s="17">
        <f t="shared" si="148"/>
        <v>5</v>
      </c>
      <c r="AK536" s="17">
        <f t="shared" si="149"/>
        <v>11</v>
      </c>
      <c r="AL536" s="17">
        <f t="shared" si="150"/>
        <v>2020</v>
      </c>
      <c r="AM536" s="17">
        <f t="shared" ca="1" si="151"/>
        <v>20</v>
      </c>
      <c r="AN536" s="18" t="str">
        <f>IFERROR(VLOOKUP(R536*1,'[1]Ordenes de Servicio'!G:K,5,0),"No Cruza")</f>
        <v>No Cruza</v>
      </c>
      <c r="AO536" s="17">
        <f t="shared" ca="1" si="152"/>
        <v>6</v>
      </c>
      <c r="AP536" s="17">
        <f t="shared" si="153"/>
        <v>5</v>
      </c>
      <c r="AQ536" s="17">
        <f t="shared" si="154"/>
        <v>11</v>
      </c>
      <c r="AR536" s="17">
        <f t="shared" si="155"/>
        <v>2020</v>
      </c>
      <c r="AS536" s="17">
        <f t="shared" ca="1" si="156"/>
        <v>20</v>
      </c>
      <c r="AT536" s="17" t="str">
        <f t="shared" ca="1" si="159"/>
        <v>No</v>
      </c>
      <c r="AU536" s="17">
        <f t="shared" si="157"/>
        <v>0</v>
      </c>
      <c r="AV536" s="17" t="str">
        <f>+VLOOKUP(B536,[1]Cruces!S:T,2,0)</f>
        <v>7. Ejecución en Campo OS BT</v>
      </c>
    </row>
    <row r="537" spans="1:48" hidden="1" x14ac:dyDescent="0.25">
      <c r="A537" s="17" t="s">
        <v>1197</v>
      </c>
      <c r="B537" s="17" t="s">
        <v>579</v>
      </c>
      <c r="C537" s="17">
        <v>5492479</v>
      </c>
      <c r="D537" s="17">
        <v>36121567</v>
      </c>
      <c r="E537" s="17" t="s">
        <v>93</v>
      </c>
      <c r="F537" s="17" t="s">
        <v>107</v>
      </c>
      <c r="G537" s="17" t="s">
        <v>1198</v>
      </c>
      <c r="H537" s="17">
        <v>0</v>
      </c>
      <c r="I537" s="17" t="s">
        <v>71</v>
      </c>
      <c r="J537" s="17" t="s">
        <v>1199</v>
      </c>
      <c r="K537" s="17" t="s">
        <v>1200</v>
      </c>
      <c r="L537" s="17" t="s">
        <v>117</v>
      </c>
      <c r="M537" s="17" t="s">
        <v>118</v>
      </c>
      <c r="N537" s="17" t="s">
        <v>582</v>
      </c>
      <c r="O537" s="17">
        <v>20200904</v>
      </c>
      <c r="P537" s="17">
        <v>20200904</v>
      </c>
      <c r="Q537" s="17">
        <v>1180</v>
      </c>
      <c r="R537" s="17">
        <v>0</v>
      </c>
      <c r="S537" s="17"/>
      <c r="T537" s="17" t="s">
        <v>63</v>
      </c>
      <c r="U537" s="17"/>
      <c r="V537" s="17">
        <f t="shared" si="158"/>
        <v>1</v>
      </c>
      <c r="W537" s="17">
        <v>1000</v>
      </c>
      <c r="X537" s="17" t="s">
        <v>89</v>
      </c>
      <c r="Y537" s="17" t="s">
        <v>583</v>
      </c>
      <c r="Z537" s="17">
        <v>20200904</v>
      </c>
      <c r="AA537" s="17" t="s">
        <v>335</v>
      </c>
      <c r="AB537" s="17">
        <v>1</v>
      </c>
      <c r="AC537" s="17" t="str">
        <f>IFERROR(VLOOKUP(A537,[1]Cruces!AJ:AK,2,0),VLOOKUP(CONCATENATE(X537,AA537),[1]Cruces!G:H,2,0))</f>
        <v>Solicitud de Obra</v>
      </c>
      <c r="AD537" s="17">
        <f t="shared" si="144"/>
        <v>4</v>
      </c>
      <c r="AE537" s="17">
        <f t="shared" si="145"/>
        <v>9</v>
      </c>
      <c r="AF537" s="17">
        <f t="shared" si="146"/>
        <v>2020</v>
      </c>
      <c r="AG537" s="17" t="str">
        <f>IFERROR(VLOOKUP(MID(A537,2,4)*1,[1]Cruces!K:L,2,0),"Verificar")</f>
        <v>Atlántico Norte</v>
      </c>
      <c r="AH537" s="17">
        <f t="shared" ca="1" si="147"/>
        <v>82</v>
      </c>
      <c r="AI537" s="17" t="str">
        <f>IFERROR(VLOOKUP(U537,[1]Cruces!$O$1:$P$6,2,0),"Sin Orden")</f>
        <v>Sin Orden</v>
      </c>
      <c r="AJ537" s="17">
        <f t="shared" si="148"/>
        <v>4</v>
      </c>
      <c r="AK537" s="17">
        <f t="shared" si="149"/>
        <v>9</v>
      </c>
      <c r="AL537" s="17">
        <f t="shared" si="150"/>
        <v>2020</v>
      </c>
      <c r="AM537" s="17">
        <f t="shared" ca="1" si="151"/>
        <v>82</v>
      </c>
      <c r="AN537" s="18" t="str">
        <f>IFERROR(VLOOKUP(R537*1,'[1]Ordenes de Servicio'!G:K,5,0),"No Cruza")</f>
        <v>No Cruza</v>
      </c>
      <c r="AO537" s="17">
        <f t="shared" ca="1" si="152"/>
        <v>82</v>
      </c>
      <c r="AP537" s="17">
        <f t="shared" si="153"/>
        <v>4</v>
      </c>
      <c r="AQ537" s="17">
        <f t="shared" si="154"/>
        <v>9</v>
      </c>
      <c r="AR537" s="17">
        <f t="shared" si="155"/>
        <v>2020</v>
      </c>
      <c r="AS537" s="17">
        <f t="shared" ca="1" si="156"/>
        <v>82</v>
      </c>
      <c r="AT537" s="17" t="str">
        <f t="shared" ca="1" si="159"/>
        <v>No</v>
      </c>
      <c r="AU537" s="17">
        <f t="shared" si="157"/>
        <v>0</v>
      </c>
      <c r="AV537" s="17" t="str">
        <f>+VLOOKUP(B537,[1]Cruces!S:T,2,0)</f>
        <v>2. Factibilidad</v>
      </c>
    </row>
    <row r="538" spans="1:48" hidden="1" x14ac:dyDescent="0.25">
      <c r="A538" s="17" t="s">
        <v>1201</v>
      </c>
      <c r="B538" s="17" t="s">
        <v>68</v>
      </c>
      <c r="C538" s="17">
        <v>0</v>
      </c>
      <c r="D538" s="17">
        <v>0</v>
      </c>
      <c r="E538" s="17" t="s">
        <v>55</v>
      </c>
      <c r="F538" s="17" t="s">
        <v>56</v>
      </c>
      <c r="G538" s="17" t="s">
        <v>178</v>
      </c>
      <c r="H538" s="17">
        <v>0</v>
      </c>
      <c r="I538" s="17" t="s">
        <v>116</v>
      </c>
      <c r="J538" s="17" t="s">
        <v>59</v>
      </c>
      <c r="K538" s="17" t="s">
        <v>396</v>
      </c>
      <c r="L538" s="17" t="s">
        <v>172</v>
      </c>
      <c r="M538" s="17" t="s">
        <v>173</v>
      </c>
      <c r="N538" s="17" t="s">
        <v>75</v>
      </c>
      <c r="O538" s="17">
        <v>20200408</v>
      </c>
      <c r="P538" s="17">
        <v>20200731</v>
      </c>
      <c r="Q538" s="17">
        <v>1180</v>
      </c>
      <c r="R538" s="17">
        <v>28250724</v>
      </c>
      <c r="S538" s="17" t="s">
        <v>76</v>
      </c>
      <c r="T538" s="17" t="s">
        <v>63</v>
      </c>
      <c r="U538" s="17" t="s">
        <v>91</v>
      </c>
      <c r="V538" s="17">
        <f t="shared" si="158"/>
        <v>75</v>
      </c>
      <c r="W538" s="17">
        <v>75000</v>
      </c>
      <c r="X538" s="17" t="s">
        <v>64</v>
      </c>
      <c r="Y538" s="17" t="s">
        <v>150</v>
      </c>
      <c r="Z538" s="17">
        <v>20201024</v>
      </c>
      <c r="AA538" s="17" t="s">
        <v>78</v>
      </c>
      <c r="AB538" s="17">
        <v>1</v>
      </c>
      <c r="AC538" s="17" t="str">
        <f>IFERROR(VLOOKUP(A538,[1]Cruces!AJ:AK,2,0),VLOOKUP(CONCATENATE(X538,AA538),[1]Cruces!G:H,2,0))</f>
        <v>Solicitud de Obra</v>
      </c>
      <c r="AD538" s="17">
        <f t="shared" si="144"/>
        <v>8</v>
      </c>
      <c r="AE538" s="17">
        <f t="shared" si="145"/>
        <v>4</v>
      </c>
      <c r="AF538" s="17">
        <f t="shared" si="146"/>
        <v>2020</v>
      </c>
      <c r="AG538" s="17" t="str">
        <f>IFERROR(VLOOKUP(MID(A538,2,4)*1,[1]Cruces!K:L,2,0),"Verificar")</f>
        <v>Atlántico Norte</v>
      </c>
      <c r="AH538" s="17">
        <f t="shared" ca="1" si="147"/>
        <v>231</v>
      </c>
      <c r="AI538" s="17" t="str">
        <f>IFERROR(VLOOKUP(U538,[1]Cruces!$O$1:$P$6,2,0),"Sin Orden")</f>
        <v>Resuelta</v>
      </c>
      <c r="AJ538" s="17">
        <f t="shared" si="148"/>
        <v>24</v>
      </c>
      <c r="AK538" s="17">
        <f t="shared" si="149"/>
        <v>10</v>
      </c>
      <c r="AL538" s="17">
        <f t="shared" si="150"/>
        <v>2020</v>
      </c>
      <c r="AM538" s="17">
        <f t="shared" ca="1" si="151"/>
        <v>32</v>
      </c>
      <c r="AN538" s="18">
        <f>IFERROR(VLOOKUP(R538*1,'[1]Ordenes de Servicio'!G:K,5,0),"No Cruza")</f>
        <v>44128</v>
      </c>
      <c r="AO538" s="17">
        <f t="shared" ca="1" si="152"/>
        <v>199</v>
      </c>
      <c r="AP538" s="17">
        <f t="shared" si="153"/>
        <v>31</v>
      </c>
      <c r="AQ538" s="17">
        <f t="shared" si="154"/>
        <v>7</v>
      </c>
      <c r="AR538" s="17">
        <f t="shared" si="155"/>
        <v>2020</v>
      </c>
      <c r="AS538" s="17">
        <f t="shared" ca="1" si="156"/>
        <v>117</v>
      </c>
      <c r="AT538" s="17" t="str">
        <f t="shared" ca="1" si="159"/>
        <v>No</v>
      </c>
      <c r="AU538" s="17">
        <f t="shared" si="157"/>
        <v>85</v>
      </c>
      <c r="AV538" s="17" t="str">
        <f>+VLOOKUP(B538,[1]Cruces!S:T,2,0)</f>
        <v>5. Consultoría / Adjudicación</v>
      </c>
    </row>
    <row r="539" spans="1:48" hidden="1" x14ac:dyDescent="0.25">
      <c r="A539" s="17" t="s">
        <v>1202</v>
      </c>
      <c r="B539" s="17" t="s">
        <v>68</v>
      </c>
      <c r="C539" s="17">
        <v>1141426</v>
      </c>
      <c r="D539" s="17">
        <v>10050572</v>
      </c>
      <c r="E539" s="17" t="s">
        <v>93</v>
      </c>
      <c r="F539" s="17" t="s">
        <v>81</v>
      </c>
      <c r="G539" s="17" t="s">
        <v>1203</v>
      </c>
      <c r="H539" s="17">
        <v>3205127071</v>
      </c>
      <c r="I539" s="17" t="s">
        <v>71</v>
      </c>
      <c r="J539" s="17" t="s">
        <v>1204</v>
      </c>
      <c r="K539" s="17" t="s">
        <v>97</v>
      </c>
      <c r="L539" s="17" t="s">
        <v>85</v>
      </c>
      <c r="M539" s="17" t="s">
        <v>86</v>
      </c>
      <c r="N539" s="17" t="s">
        <v>75</v>
      </c>
      <c r="O539" s="17">
        <v>20200828</v>
      </c>
      <c r="P539" s="17">
        <v>20201029</v>
      </c>
      <c r="Q539" s="17">
        <v>3410</v>
      </c>
      <c r="R539" s="17">
        <v>28135340</v>
      </c>
      <c r="S539" s="17" t="s">
        <v>100</v>
      </c>
      <c r="T539" s="17" t="s">
        <v>63</v>
      </c>
      <c r="U539" s="17" t="s">
        <v>91</v>
      </c>
      <c r="V539" s="17">
        <f t="shared" si="158"/>
        <v>112.5</v>
      </c>
      <c r="W539" s="17">
        <v>112500</v>
      </c>
      <c r="X539" s="17" t="s">
        <v>89</v>
      </c>
      <c r="Y539" s="17" t="s">
        <v>136</v>
      </c>
      <c r="Z539" s="17">
        <v>20201111</v>
      </c>
      <c r="AA539" s="17" t="s">
        <v>78</v>
      </c>
      <c r="AB539" s="17">
        <v>1</v>
      </c>
      <c r="AC539" s="17" t="str">
        <f>IFERROR(VLOOKUP(A539,[1]Cruces!AJ:AK,2,0),VLOOKUP(CONCATENATE(X539,AA539),[1]Cruces!G:H,2,0))</f>
        <v>Solicitud de Obra</v>
      </c>
      <c r="AD539" s="17">
        <f t="shared" si="144"/>
        <v>28</v>
      </c>
      <c r="AE539" s="17">
        <f t="shared" si="145"/>
        <v>8</v>
      </c>
      <c r="AF539" s="17">
        <f t="shared" si="146"/>
        <v>2020</v>
      </c>
      <c r="AG539" s="17" t="str">
        <f>IFERROR(VLOOKUP(MID(A539,2,4)*1,[1]Cruces!K:L,2,0),"Verificar")</f>
        <v>Magdalena</v>
      </c>
      <c r="AH539" s="17">
        <f t="shared" ca="1" si="147"/>
        <v>89</v>
      </c>
      <c r="AI539" s="17" t="str">
        <f>IFERROR(VLOOKUP(U539,[1]Cruces!$O$1:$P$6,2,0),"Sin Orden")</f>
        <v>Resuelta</v>
      </c>
      <c r="AJ539" s="17">
        <f t="shared" si="148"/>
        <v>11</v>
      </c>
      <c r="AK539" s="17">
        <f t="shared" si="149"/>
        <v>11</v>
      </c>
      <c r="AL539" s="17">
        <f t="shared" si="150"/>
        <v>2020</v>
      </c>
      <c r="AM539" s="17">
        <f t="shared" ca="1" si="151"/>
        <v>14</v>
      </c>
      <c r="AN539" s="18" t="str">
        <f>IFERROR(VLOOKUP(R539*1,'[1]Ordenes de Servicio'!G:K,5,0),"No Cruza")</f>
        <v>No Cruza</v>
      </c>
      <c r="AO539" s="17">
        <f t="shared" ca="1" si="152"/>
        <v>75</v>
      </c>
      <c r="AP539" s="17">
        <f t="shared" si="153"/>
        <v>29</v>
      </c>
      <c r="AQ539" s="17">
        <f t="shared" si="154"/>
        <v>10</v>
      </c>
      <c r="AR539" s="17">
        <f t="shared" si="155"/>
        <v>2020</v>
      </c>
      <c r="AS539" s="17">
        <f t="shared" ca="1" si="156"/>
        <v>27</v>
      </c>
      <c r="AT539" s="17" t="str">
        <f t="shared" ca="1" si="159"/>
        <v>No</v>
      </c>
      <c r="AU539" s="17">
        <f t="shared" si="157"/>
        <v>13</v>
      </c>
      <c r="AV539" s="17" t="str">
        <f>+VLOOKUP(B539,[1]Cruces!S:T,2,0)</f>
        <v>5. Consultoría / Adjudicación</v>
      </c>
    </row>
    <row r="540" spans="1:48" hidden="1" x14ac:dyDescent="0.25">
      <c r="A540" s="17" t="s">
        <v>7635</v>
      </c>
      <c r="B540" s="17" t="s">
        <v>6595</v>
      </c>
      <c r="C540" s="17">
        <v>2250285</v>
      </c>
      <c r="D540" s="17">
        <v>20090561</v>
      </c>
      <c r="E540" s="17" t="s">
        <v>93</v>
      </c>
      <c r="F540" s="17" t="s">
        <v>7082</v>
      </c>
      <c r="G540" s="17" t="s">
        <v>7636</v>
      </c>
      <c r="H540" s="17">
        <v>3653480</v>
      </c>
      <c r="I540" s="17" t="s">
        <v>71</v>
      </c>
      <c r="J540" s="17" t="s">
        <v>7637</v>
      </c>
      <c r="K540" s="17" t="s">
        <v>7638</v>
      </c>
      <c r="L540" s="17" t="s">
        <v>7123</v>
      </c>
      <c r="M540" s="17" t="s">
        <v>7124</v>
      </c>
      <c r="N540" s="17" t="s">
        <v>6600</v>
      </c>
      <c r="O540" s="17">
        <v>20201024</v>
      </c>
      <c r="P540" s="17">
        <v>20201026</v>
      </c>
      <c r="Q540" s="17">
        <v>1170</v>
      </c>
      <c r="R540" s="17">
        <v>28250672</v>
      </c>
      <c r="S540" s="17" t="s">
        <v>7072</v>
      </c>
      <c r="T540" s="17" t="s">
        <v>63</v>
      </c>
      <c r="U540" s="17" t="s">
        <v>91</v>
      </c>
      <c r="V540" s="17">
        <f t="shared" si="158"/>
        <v>3</v>
      </c>
      <c r="W540" s="17">
        <v>3000</v>
      </c>
      <c r="X540" s="17" t="s">
        <v>89</v>
      </c>
      <c r="Y540" s="17" t="s">
        <v>6595</v>
      </c>
      <c r="Z540" s="17">
        <v>20201026</v>
      </c>
      <c r="AA540" s="17" t="s">
        <v>1947</v>
      </c>
      <c r="AB540" s="17">
        <v>1</v>
      </c>
      <c r="AC540" s="17" t="str">
        <f>IFERROR(VLOOKUP(A540,[1]Cruces!AJ:AK,2,0),VLOOKUP(CONCATENATE(X540,AA540),[1]Cruces!G:H,2,0))</f>
        <v>Solicitud por BT</v>
      </c>
      <c r="AD540" s="17">
        <f t="shared" si="144"/>
        <v>24</v>
      </c>
      <c r="AE540" s="17">
        <f t="shared" si="145"/>
        <v>10</v>
      </c>
      <c r="AF540" s="17">
        <f t="shared" si="146"/>
        <v>2020</v>
      </c>
      <c r="AG540" s="17" t="str">
        <f>IFERROR(VLOOKUP(MID(A540,2,4)*1,[1]Cruces!K:L,2,0),"Verificar")</f>
        <v>Atlántico Norte</v>
      </c>
      <c r="AH540" s="17">
        <f t="shared" ca="1" si="147"/>
        <v>32</v>
      </c>
      <c r="AI540" s="17" t="str">
        <f>IFERROR(VLOOKUP(U540,[1]Cruces!$O$1:$P$6,2,0),"Sin Orden")</f>
        <v>Resuelta</v>
      </c>
      <c r="AJ540" s="17">
        <f t="shared" si="148"/>
        <v>26</v>
      </c>
      <c r="AK540" s="17">
        <f t="shared" si="149"/>
        <v>10</v>
      </c>
      <c r="AL540" s="17">
        <f t="shared" si="150"/>
        <v>2020</v>
      </c>
      <c r="AM540" s="17">
        <f t="shared" ca="1" si="151"/>
        <v>30</v>
      </c>
      <c r="AN540" s="18">
        <f>IFERROR(VLOOKUP(R540*1,'[1]Ordenes de Servicio'!G:K,5,0),"No Cruza")</f>
        <v>44128</v>
      </c>
      <c r="AO540" s="17">
        <f t="shared" ca="1" si="152"/>
        <v>2</v>
      </c>
      <c r="AP540" s="17">
        <f t="shared" si="153"/>
        <v>26</v>
      </c>
      <c r="AQ540" s="17">
        <f t="shared" si="154"/>
        <v>10</v>
      </c>
      <c r="AR540" s="17">
        <f t="shared" si="155"/>
        <v>2020</v>
      </c>
      <c r="AS540" s="17">
        <f t="shared" ca="1" si="156"/>
        <v>30</v>
      </c>
      <c r="AT540" s="17" t="str">
        <f t="shared" ca="1" si="159"/>
        <v>No</v>
      </c>
      <c r="AU540" s="17">
        <f t="shared" si="157"/>
        <v>0</v>
      </c>
      <c r="AV540" s="17" t="str">
        <f>+VLOOKUP(B540,[1]Cruces!S:T,2,0)</f>
        <v>7. Ejecución en Campo OS BT</v>
      </c>
    </row>
    <row r="541" spans="1:48" hidden="1" x14ac:dyDescent="0.25">
      <c r="A541" s="17" t="s">
        <v>1205</v>
      </c>
      <c r="B541" s="17" t="s">
        <v>68</v>
      </c>
      <c r="C541" s="17">
        <v>0</v>
      </c>
      <c r="D541" s="17">
        <v>0</v>
      </c>
      <c r="E541" s="17" t="s">
        <v>55</v>
      </c>
      <c r="F541" s="17" t="s">
        <v>107</v>
      </c>
      <c r="G541" s="17" t="s">
        <v>1206</v>
      </c>
      <c r="H541" s="17">
        <v>0</v>
      </c>
      <c r="I541" s="17" t="s">
        <v>83</v>
      </c>
      <c r="J541" s="17" t="s">
        <v>59</v>
      </c>
      <c r="K541" s="17" t="s">
        <v>900</v>
      </c>
      <c r="L541" s="17" t="s">
        <v>145</v>
      </c>
      <c r="M541" s="17" t="s">
        <v>146</v>
      </c>
      <c r="N541" s="17" t="s">
        <v>75</v>
      </c>
      <c r="O541" s="17">
        <v>20191101</v>
      </c>
      <c r="P541" s="17">
        <v>20191204</v>
      </c>
      <c r="Q541" s="17">
        <v>1210</v>
      </c>
      <c r="R541" s="17">
        <v>27027845</v>
      </c>
      <c r="S541" s="17" t="s">
        <v>76</v>
      </c>
      <c r="T541" s="17" t="s">
        <v>63</v>
      </c>
      <c r="U541" s="17" t="s">
        <v>91</v>
      </c>
      <c r="V541" s="17">
        <f t="shared" si="158"/>
        <v>75</v>
      </c>
      <c r="W541" s="17">
        <v>75000</v>
      </c>
      <c r="X541" s="17" t="s">
        <v>64</v>
      </c>
      <c r="Y541" s="17" t="s">
        <v>105</v>
      </c>
      <c r="Z541" s="17">
        <v>20200925</v>
      </c>
      <c r="AA541" s="17" t="s">
        <v>78</v>
      </c>
      <c r="AB541" s="17">
        <v>1</v>
      </c>
      <c r="AC541" s="17" t="str">
        <f>IFERROR(VLOOKUP(A541,[1]Cruces!AJ:AK,2,0),VLOOKUP(CONCATENATE(X541,AA541),[1]Cruces!G:H,2,0))</f>
        <v>Solicitud de Obra</v>
      </c>
      <c r="AD541" s="17">
        <f t="shared" si="144"/>
        <v>1</v>
      </c>
      <c r="AE541" s="17">
        <f t="shared" si="145"/>
        <v>11</v>
      </c>
      <c r="AF541" s="17">
        <f t="shared" si="146"/>
        <v>2019</v>
      </c>
      <c r="AG541" s="17" t="str">
        <f>IFERROR(VLOOKUP(MID(A541,2,4)*1,[1]Cruces!K:L,2,0),"Verificar")</f>
        <v>Atlántico Sur</v>
      </c>
      <c r="AH541" s="17">
        <f t="shared" ca="1" si="147"/>
        <v>390</v>
      </c>
      <c r="AI541" s="17" t="str">
        <f>IFERROR(VLOOKUP(U541,[1]Cruces!$O$1:$P$6,2,0),"Sin Orden")</f>
        <v>Resuelta</v>
      </c>
      <c r="AJ541" s="17">
        <f t="shared" si="148"/>
        <v>25</v>
      </c>
      <c r="AK541" s="17">
        <f t="shared" si="149"/>
        <v>9</v>
      </c>
      <c r="AL541" s="17">
        <f t="shared" si="150"/>
        <v>2020</v>
      </c>
      <c r="AM541" s="17">
        <f t="shared" ca="1" si="151"/>
        <v>61</v>
      </c>
      <c r="AN541" s="18">
        <f>IFERROR(VLOOKUP(R541*1,'[1]Ordenes de Servicio'!G:K,5,0),"No Cruza")</f>
        <v>43819</v>
      </c>
      <c r="AO541" s="17">
        <f t="shared" ca="1" si="152"/>
        <v>329</v>
      </c>
      <c r="AP541" s="17">
        <f t="shared" si="153"/>
        <v>4</v>
      </c>
      <c r="AQ541" s="17">
        <f t="shared" si="154"/>
        <v>12</v>
      </c>
      <c r="AR541" s="17">
        <f t="shared" si="155"/>
        <v>2019</v>
      </c>
      <c r="AS541" s="17">
        <f t="shared" ca="1" si="156"/>
        <v>357</v>
      </c>
      <c r="AT541" s="17" t="str">
        <f t="shared" ca="1" si="159"/>
        <v>No</v>
      </c>
      <c r="AU541" s="17">
        <f t="shared" si="157"/>
        <v>296</v>
      </c>
      <c r="AV541" s="17" t="str">
        <f>+VLOOKUP(B541,[1]Cruces!S:T,2,0)</f>
        <v>5. Consultoría / Adjudicación</v>
      </c>
    </row>
    <row r="542" spans="1:48" x14ac:dyDescent="0.25">
      <c r="A542" s="17" t="s">
        <v>7639</v>
      </c>
      <c r="B542" s="17" t="s">
        <v>7266</v>
      </c>
      <c r="C542" s="17">
        <v>3046242</v>
      </c>
      <c r="D542" s="17">
        <v>20120778</v>
      </c>
      <c r="E542" s="17" t="s">
        <v>93</v>
      </c>
      <c r="F542" s="17" t="s">
        <v>7098</v>
      </c>
      <c r="G542" s="17" t="s">
        <v>7640</v>
      </c>
      <c r="H542" s="17">
        <v>3157273883</v>
      </c>
      <c r="I542" s="17" t="s">
        <v>116</v>
      </c>
      <c r="J542" s="17" t="s">
        <v>7641</v>
      </c>
      <c r="K542" s="17" t="s">
        <v>97</v>
      </c>
      <c r="L542" s="17" t="s">
        <v>7101</v>
      </c>
      <c r="M542" s="17" t="s">
        <v>7102</v>
      </c>
      <c r="N542" s="17" t="s">
        <v>7268</v>
      </c>
      <c r="O542" s="17">
        <v>20201112</v>
      </c>
      <c r="P542" s="17">
        <v>20201120</v>
      </c>
      <c r="Q542" s="17">
        <v>1110</v>
      </c>
      <c r="R542" s="17">
        <v>28286744</v>
      </c>
      <c r="S542" s="17" t="s">
        <v>7072</v>
      </c>
      <c r="T542" s="17" t="s">
        <v>63</v>
      </c>
      <c r="U542" s="17" t="s">
        <v>91</v>
      </c>
      <c r="V542" s="17">
        <f t="shared" si="158"/>
        <v>3</v>
      </c>
      <c r="W542" s="17">
        <v>3000</v>
      </c>
      <c r="X542" s="17" t="s">
        <v>89</v>
      </c>
      <c r="Y542" s="17" t="s">
        <v>7266</v>
      </c>
      <c r="Z542" s="17">
        <v>20201120</v>
      </c>
      <c r="AA542" s="17" t="s">
        <v>1947</v>
      </c>
      <c r="AB542" s="17">
        <v>1</v>
      </c>
      <c r="AC542" s="17" t="str">
        <f>IFERROR(VLOOKUP(A542,[1]Cruces!AJ:AK,2,0),VLOOKUP(CONCATENATE(X542,AA542),[1]Cruces!G:H,2,0))</f>
        <v>Solicitud por BT</v>
      </c>
      <c r="AD542" s="17">
        <f t="shared" si="144"/>
        <v>12</v>
      </c>
      <c r="AE542" s="17">
        <f t="shared" si="145"/>
        <v>11</v>
      </c>
      <c r="AF542" s="17">
        <f t="shared" si="146"/>
        <v>2020</v>
      </c>
      <c r="AG542" s="17" t="str">
        <f>IFERROR(VLOOKUP(MID(A542,2,4)*1,[1]Cruces!K:L,2,0),"Verificar")</f>
        <v>Atlántico Norte</v>
      </c>
      <c r="AH542" s="17">
        <f t="shared" ca="1" si="147"/>
        <v>13</v>
      </c>
      <c r="AI542" s="17" t="str">
        <f>IFERROR(VLOOKUP(U542,[1]Cruces!$O$1:$P$6,2,0),"Sin Orden")</f>
        <v>Resuelta</v>
      </c>
      <c r="AJ542" s="17">
        <f t="shared" si="148"/>
        <v>20</v>
      </c>
      <c r="AK542" s="17">
        <f t="shared" si="149"/>
        <v>11</v>
      </c>
      <c r="AL542" s="17">
        <f t="shared" si="150"/>
        <v>2020</v>
      </c>
      <c r="AM542" s="17">
        <f t="shared" ca="1" si="151"/>
        <v>5</v>
      </c>
      <c r="AN542" s="18" t="str">
        <f>IFERROR(VLOOKUP(R542*1,'[1]Ordenes de Servicio'!G:K,5,0),"No Cruza")</f>
        <v>No Cruza</v>
      </c>
      <c r="AO542" s="17">
        <f t="shared" ca="1" si="152"/>
        <v>8</v>
      </c>
      <c r="AP542" s="17">
        <f t="shared" si="153"/>
        <v>20</v>
      </c>
      <c r="AQ542" s="17">
        <f t="shared" si="154"/>
        <v>11</v>
      </c>
      <c r="AR542" s="17">
        <f t="shared" si="155"/>
        <v>2020</v>
      </c>
      <c r="AS542" s="17">
        <f t="shared" ca="1" si="156"/>
        <v>5</v>
      </c>
      <c r="AT542" s="17" t="str">
        <f t="shared" ca="1" si="159"/>
        <v>No</v>
      </c>
      <c r="AU542" s="17">
        <f t="shared" si="157"/>
        <v>0</v>
      </c>
      <c r="AV542" s="17" t="str">
        <f>+VLOOKUP(B542,[1]Cruces!S:T,2,0)</f>
        <v>9. Contratación</v>
      </c>
    </row>
    <row r="543" spans="1:48" hidden="1" x14ac:dyDescent="0.25">
      <c r="A543" s="17" t="s">
        <v>1207</v>
      </c>
      <c r="B543" s="17" t="s">
        <v>54</v>
      </c>
      <c r="C543" s="17">
        <v>2351526</v>
      </c>
      <c r="D543" s="17">
        <v>20285263</v>
      </c>
      <c r="E543" s="17" t="s">
        <v>93</v>
      </c>
      <c r="F543" s="17" t="s">
        <v>107</v>
      </c>
      <c r="G543" s="17" t="s">
        <v>1208</v>
      </c>
      <c r="H543" s="17">
        <v>3013095800</v>
      </c>
      <c r="I543" s="17" t="s">
        <v>116</v>
      </c>
      <c r="J543" s="17" t="s">
        <v>1209</v>
      </c>
      <c r="K543" s="17" t="s">
        <v>1210</v>
      </c>
      <c r="L543" s="17" t="s">
        <v>325</v>
      </c>
      <c r="M543" s="17" t="s">
        <v>326</v>
      </c>
      <c r="N543" s="17" t="s">
        <v>62</v>
      </c>
      <c r="O543" s="17">
        <v>20200922</v>
      </c>
      <c r="P543" s="17">
        <v>20201016</v>
      </c>
      <c r="Q543" s="17">
        <v>1180</v>
      </c>
      <c r="R543" s="17">
        <v>28176157</v>
      </c>
      <c r="S543" s="17" t="s">
        <v>100</v>
      </c>
      <c r="T543" s="17" t="s">
        <v>63</v>
      </c>
      <c r="U543" s="17" t="s">
        <v>91</v>
      </c>
      <c r="V543" s="17">
        <f t="shared" si="158"/>
        <v>75</v>
      </c>
      <c r="W543" s="17">
        <v>75000</v>
      </c>
      <c r="X543" s="17" t="s">
        <v>89</v>
      </c>
      <c r="Y543" s="17" t="s">
        <v>65</v>
      </c>
      <c r="Z543" s="17">
        <v>20201016</v>
      </c>
      <c r="AA543" s="17" t="s">
        <v>78</v>
      </c>
      <c r="AB543" s="17">
        <v>1</v>
      </c>
      <c r="AC543" s="17" t="str">
        <f>IFERROR(VLOOKUP(A543,[1]Cruces!AJ:AK,2,0),VLOOKUP(CONCATENATE(X543,AA543),[1]Cruces!G:H,2,0))</f>
        <v>Solicitud de Obra</v>
      </c>
      <c r="AD543" s="17">
        <f t="shared" si="144"/>
        <v>22</v>
      </c>
      <c r="AE543" s="17">
        <f t="shared" si="145"/>
        <v>9</v>
      </c>
      <c r="AF543" s="17">
        <f t="shared" si="146"/>
        <v>2020</v>
      </c>
      <c r="AG543" s="17" t="str">
        <f>IFERROR(VLOOKUP(MID(A543,2,4)*1,[1]Cruces!K:L,2,0),"Verificar")</f>
        <v>Atlántico Norte</v>
      </c>
      <c r="AH543" s="17">
        <f t="shared" ca="1" si="147"/>
        <v>64</v>
      </c>
      <c r="AI543" s="17" t="str">
        <f>IFERROR(VLOOKUP(U543,[1]Cruces!$O$1:$P$6,2,0),"Sin Orden")</f>
        <v>Resuelta</v>
      </c>
      <c r="AJ543" s="17">
        <f t="shared" si="148"/>
        <v>16</v>
      </c>
      <c r="AK543" s="17">
        <f t="shared" si="149"/>
        <v>10</v>
      </c>
      <c r="AL543" s="17">
        <f t="shared" si="150"/>
        <v>2020</v>
      </c>
      <c r="AM543" s="17">
        <f t="shared" ca="1" si="151"/>
        <v>40</v>
      </c>
      <c r="AN543" s="18" t="str">
        <f>IFERROR(VLOOKUP(R543*1,'[1]Ordenes de Servicio'!G:K,5,0),"No Cruza")</f>
        <v>No Cruza</v>
      </c>
      <c r="AO543" s="17">
        <f t="shared" ca="1" si="152"/>
        <v>24</v>
      </c>
      <c r="AP543" s="17">
        <f t="shared" si="153"/>
        <v>16</v>
      </c>
      <c r="AQ543" s="17">
        <f t="shared" si="154"/>
        <v>10</v>
      </c>
      <c r="AR543" s="17">
        <f t="shared" si="155"/>
        <v>2020</v>
      </c>
      <c r="AS543" s="17">
        <f t="shared" ca="1" si="156"/>
        <v>40</v>
      </c>
      <c r="AT543" s="17" t="str">
        <f t="shared" ca="1" si="159"/>
        <v>No</v>
      </c>
      <c r="AU543" s="17">
        <f t="shared" si="157"/>
        <v>0</v>
      </c>
      <c r="AV543" s="17" t="str">
        <f>+VLOOKUP(B543,[1]Cruces!S:T,2,0)</f>
        <v>4. Presupuesto de Obra</v>
      </c>
    </row>
    <row r="544" spans="1:48" hidden="1" x14ac:dyDescent="0.25">
      <c r="A544" s="17" t="s">
        <v>1211</v>
      </c>
      <c r="B544" s="17" t="s">
        <v>54</v>
      </c>
      <c r="C544" s="17">
        <v>2934477</v>
      </c>
      <c r="D544" s="17">
        <v>20186523</v>
      </c>
      <c r="E544" s="17" t="s">
        <v>93</v>
      </c>
      <c r="F544" s="17" t="s">
        <v>232</v>
      </c>
      <c r="G544" s="17" t="s">
        <v>1212</v>
      </c>
      <c r="H544" s="17">
        <v>3587983</v>
      </c>
      <c r="I544" s="17" t="s">
        <v>71</v>
      </c>
      <c r="J544" s="17" t="s">
        <v>1213</v>
      </c>
      <c r="K544" s="17" t="s">
        <v>97</v>
      </c>
      <c r="L544" s="17" t="s">
        <v>280</v>
      </c>
      <c r="M544" s="17" t="s">
        <v>281</v>
      </c>
      <c r="N544" s="17" t="s">
        <v>62</v>
      </c>
      <c r="O544" s="17">
        <v>20200813</v>
      </c>
      <c r="P544" s="17">
        <v>20200819</v>
      </c>
      <c r="Q544" s="17">
        <v>1210</v>
      </c>
      <c r="R544" s="17">
        <v>27990664</v>
      </c>
      <c r="S544" s="17" t="s">
        <v>100</v>
      </c>
      <c r="T544" s="17" t="s">
        <v>63</v>
      </c>
      <c r="U544" s="17" t="s">
        <v>91</v>
      </c>
      <c r="V544" s="17">
        <f t="shared" si="158"/>
        <v>50</v>
      </c>
      <c r="W544" s="17">
        <v>50000</v>
      </c>
      <c r="X544" s="17" t="s">
        <v>89</v>
      </c>
      <c r="Y544" s="17" t="s">
        <v>65</v>
      </c>
      <c r="Z544" s="17">
        <v>20200819</v>
      </c>
      <c r="AA544" s="17" t="s">
        <v>318</v>
      </c>
      <c r="AB544" s="17">
        <v>1</v>
      </c>
      <c r="AC544" s="17" t="str">
        <f>IFERROR(VLOOKUP(A544,[1]Cruces!AJ:AK,2,0),VLOOKUP(CONCATENATE(X544,AA544),[1]Cruces!G:H,2,0))</f>
        <v>Solicitud de Obra</v>
      </c>
      <c r="AD544" s="17">
        <f t="shared" si="144"/>
        <v>13</v>
      </c>
      <c r="AE544" s="17">
        <f t="shared" si="145"/>
        <v>8</v>
      </c>
      <c r="AF544" s="17">
        <f t="shared" si="146"/>
        <v>2020</v>
      </c>
      <c r="AG544" s="17" t="str">
        <f>IFERROR(VLOOKUP(MID(A544,2,4)*1,[1]Cruces!K:L,2,0),"Verificar")</f>
        <v>Atlántico Sur</v>
      </c>
      <c r="AH544" s="17">
        <f t="shared" ca="1" si="147"/>
        <v>104</v>
      </c>
      <c r="AI544" s="17" t="str">
        <f>IFERROR(VLOOKUP(U544,[1]Cruces!$O$1:$P$6,2,0),"Sin Orden")</f>
        <v>Resuelta</v>
      </c>
      <c r="AJ544" s="17">
        <f t="shared" si="148"/>
        <v>19</v>
      </c>
      <c r="AK544" s="17">
        <f t="shared" si="149"/>
        <v>8</v>
      </c>
      <c r="AL544" s="17">
        <f t="shared" si="150"/>
        <v>2020</v>
      </c>
      <c r="AM544" s="17">
        <f t="shared" ca="1" si="151"/>
        <v>98</v>
      </c>
      <c r="AN544" s="18" t="str">
        <f>IFERROR(VLOOKUP(R544*1,'[1]Ordenes de Servicio'!G:K,5,0),"No Cruza")</f>
        <v>No Cruza</v>
      </c>
      <c r="AO544" s="17">
        <f t="shared" ca="1" si="152"/>
        <v>6</v>
      </c>
      <c r="AP544" s="17">
        <f t="shared" si="153"/>
        <v>19</v>
      </c>
      <c r="AQ544" s="17">
        <f t="shared" si="154"/>
        <v>8</v>
      </c>
      <c r="AR544" s="17">
        <f t="shared" si="155"/>
        <v>2020</v>
      </c>
      <c r="AS544" s="17">
        <f t="shared" ca="1" si="156"/>
        <v>98</v>
      </c>
      <c r="AT544" s="17" t="str">
        <f t="shared" ca="1" si="159"/>
        <v>No</v>
      </c>
      <c r="AU544" s="17">
        <f t="shared" si="157"/>
        <v>0</v>
      </c>
      <c r="AV544" s="17" t="str">
        <f>+VLOOKUP(B544,[1]Cruces!S:T,2,0)</f>
        <v>4. Presupuesto de Obra</v>
      </c>
    </row>
    <row r="545" spans="1:48" hidden="1" x14ac:dyDescent="0.25">
      <c r="A545" s="17" t="s">
        <v>1214</v>
      </c>
      <c r="B545" s="17" t="s">
        <v>54</v>
      </c>
      <c r="C545" s="17">
        <v>2708274</v>
      </c>
      <c r="D545" s="17">
        <v>0</v>
      </c>
      <c r="E545" s="17" t="s">
        <v>55</v>
      </c>
      <c r="F545" s="17" t="s">
        <v>56</v>
      </c>
      <c r="G545" s="17" t="s">
        <v>1215</v>
      </c>
      <c r="H545" s="17">
        <v>3017897741</v>
      </c>
      <c r="I545" s="17" t="s">
        <v>116</v>
      </c>
      <c r="J545" s="17" t="s">
        <v>59</v>
      </c>
      <c r="K545" s="17" t="s">
        <v>97</v>
      </c>
      <c r="L545" s="17" t="s">
        <v>117</v>
      </c>
      <c r="M545" s="17" t="s">
        <v>118</v>
      </c>
      <c r="N545" s="17" t="s">
        <v>62</v>
      </c>
      <c r="O545" s="17">
        <v>20191101</v>
      </c>
      <c r="P545" s="17">
        <v>20191108</v>
      </c>
      <c r="Q545" s="17">
        <v>1110</v>
      </c>
      <c r="R545" s="17">
        <v>26886482</v>
      </c>
      <c r="S545" s="17" t="s">
        <v>100</v>
      </c>
      <c r="T545" s="17" t="s">
        <v>63</v>
      </c>
      <c r="U545" s="17" t="s">
        <v>91</v>
      </c>
      <c r="V545" s="17">
        <f t="shared" si="158"/>
        <v>50</v>
      </c>
      <c r="W545" s="17">
        <v>50000</v>
      </c>
      <c r="X545" s="17" t="s">
        <v>89</v>
      </c>
      <c r="Y545" s="17" t="s">
        <v>65</v>
      </c>
      <c r="Z545" s="17">
        <v>20191108</v>
      </c>
      <c r="AA545" s="17" t="s">
        <v>78</v>
      </c>
      <c r="AB545" s="17">
        <v>1</v>
      </c>
      <c r="AC545" s="17" t="str">
        <f>IFERROR(VLOOKUP(A545,[1]Cruces!AJ:AK,2,0),VLOOKUP(CONCATENATE(X545,AA545),[1]Cruces!G:H,2,0))</f>
        <v>Solicitud de Obra</v>
      </c>
      <c r="AD545" s="17">
        <f t="shared" si="144"/>
        <v>1</v>
      </c>
      <c r="AE545" s="17">
        <f t="shared" si="145"/>
        <v>11</v>
      </c>
      <c r="AF545" s="17">
        <f t="shared" si="146"/>
        <v>2019</v>
      </c>
      <c r="AG545" s="17" t="str">
        <f>IFERROR(VLOOKUP(MID(A545,2,4)*1,[1]Cruces!K:L,2,0),"Verificar")</f>
        <v>Atlántico Norte</v>
      </c>
      <c r="AH545" s="17">
        <f t="shared" ca="1" si="147"/>
        <v>390</v>
      </c>
      <c r="AI545" s="17" t="str">
        <f>IFERROR(VLOOKUP(U545,[1]Cruces!$O$1:$P$6,2,0),"Sin Orden")</f>
        <v>Resuelta</v>
      </c>
      <c r="AJ545" s="17">
        <f t="shared" si="148"/>
        <v>8</v>
      </c>
      <c r="AK545" s="17">
        <f t="shared" si="149"/>
        <v>11</v>
      </c>
      <c r="AL545" s="17">
        <f t="shared" si="150"/>
        <v>2019</v>
      </c>
      <c r="AM545" s="17">
        <f t="shared" ca="1" si="151"/>
        <v>383</v>
      </c>
      <c r="AN545" s="18" t="str">
        <f>IFERROR(VLOOKUP(R545*1,'[1]Ordenes de Servicio'!G:K,5,0),"No Cruza")</f>
        <v>No Cruza</v>
      </c>
      <c r="AO545" s="17">
        <f t="shared" ca="1" si="152"/>
        <v>7</v>
      </c>
      <c r="AP545" s="17">
        <f t="shared" si="153"/>
        <v>8</v>
      </c>
      <c r="AQ545" s="17">
        <f t="shared" si="154"/>
        <v>11</v>
      </c>
      <c r="AR545" s="17">
        <f t="shared" si="155"/>
        <v>2019</v>
      </c>
      <c r="AS545" s="17">
        <f t="shared" ca="1" si="156"/>
        <v>383</v>
      </c>
      <c r="AT545" s="17" t="str">
        <f t="shared" ca="1" si="159"/>
        <v>Si</v>
      </c>
      <c r="AU545" s="17">
        <f t="shared" si="157"/>
        <v>0</v>
      </c>
      <c r="AV545" s="17" t="str">
        <f>+VLOOKUP(B545,[1]Cruces!S:T,2,0)</f>
        <v>4. Presupuesto de Obra</v>
      </c>
    </row>
    <row r="546" spans="1:48" hidden="1" x14ac:dyDescent="0.25">
      <c r="A546" s="17" t="s">
        <v>1216</v>
      </c>
      <c r="B546" s="17" t="s">
        <v>68</v>
      </c>
      <c r="C546" s="17">
        <v>0</v>
      </c>
      <c r="D546" s="17">
        <v>0</v>
      </c>
      <c r="E546" s="17" t="s">
        <v>55</v>
      </c>
      <c r="F546" s="17" t="s">
        <v>107</v>
      </c>
      <c r="G546" s="17" t="s">
        <v>1217</v>
      </c>
      <c r="H546" s="17">
        <v>0</v>
      </c>
      <c r="I546" s="17" t="s">
        <v>71</v>
      </c>
      <c r="J546" s="17" t="s">
        <v>59</v>
      </c>
      <c r="K546" s="17" t="s">
        <v>97</v>
      </c>
      <c r="L546" s="17" t="s">
        <v>117</v>
      </c>
      <c r="M546" s="17" t="s">
        <v>118</v>
      </c>
      <c r="N546" s="17" t="s">
        <v>75</v>
      </c>
      <c r="O546" s="17">
        <v>20200107</v>
      </c>
      <c r="P546" s="17">
        <v>20200215</v>
      </c>
      <c r="Q546" s="17">
        <v>1180</v>
      </c>
      <c r="R546" s="17">
        <v>27429967</v>
      </c>
      <c r="S546" s="17" t="s">
        <v>76</v>
      </c>
      <c r="T546" s="17" t="s">
        <v>63</v>
      </c>
      <c r="U546" s="17" t="s">
        <v>77</v>
      </c>
      <c r="V546" s="17">
        <f t="shared" si="158"/>
        <v>112.5</v>
      </c>
      <c r="W546" s="17">
        <v>112500</v>
      </c>
      <c r="X546" s="17" t="s">
        <v>64</v>
      </c>
      <c r="Y546" s="17" t="s">
        <v>150</v>
      </c>
      <c r="Z546" s="17">
        <v>20200508</v>
      </c>
      <c r="AA546" s="17" t="s">
        <v>78</v>
      </c>
      <c r="AB546" s="17">
        <v>1</v>
      </c>
      <c r="AC546" s="17" t="str">
        <f>IFERROR(VLOOKUP(A546,[1]Cruces!AJ:AK,2,0),VLOOKUP(CONCATENATE(X546,AA546),[1]Cruces!G:H,2,0))</f>
        <v>Solicitud de Obra</v>
      </c>
      <c r="AD546" s="17">
        <f t="shared" si="144"/>
        <v>7</v>
      </c>
      <c r="AE546" s="17">
        <f t="shared" si="145"/>
        <v>1</v>
      </c>
      <c r="AF546" s="17">
        <f t="shared" si="146"/>
        <v>2020</v>
      </c>
      <c r="AG546" s="17" t="str">
        <f>IFERROR(VLOOKUP(MID(A546,2,4)*1,[1]Cruces!K:L,2,0),"Verificar")</f>
        <v>Atlántico Norte</v>
      </c>
      <c r="AH546" s="17">
        <f t="shared" ca="1" si="147"/>
        <v>323</v>
      </c>
      <c r="AI546" s="17" t="str">
        <f>IFERROR(VLOOKUP(U546,[1]Cruces!$O$1:$P$6,2,0),"Sin Orden")</f>
        <v>Pendiente</v>
      </c>
      <c r="AJ546" s="17">
        <f t="shared" si="148"/>
        <v>8</v>
      </c>
      <c r="AK546" s="17">
        <f t="shared" si="149"/>
        <v>5</v>
      </c>
      <c r="AL546" s="17">
        <f t="shared" si="150"/>
        <v>2020</v>
      </c>
      <c r="AM546" s="17">
        <f t="shared" ca="1" si="151"/>
        <v>201</v>
      </c>
      <c r="AN546" s="18">
        <f>IFERROR(VLOOKUP(R546*1,'[1]Ordenes de Servicio'!G:K,5,0),"No Cruza")</f>
        <v>43959</v>
      </c>
      <c r="AO546" s="17">
        <f t="shared" ca="1" si="152"/>
        <v>201</v>
      </c>
      <c r="AP546" s="17">
        <f t="shared" si="153"/>
        <v>15</v>
      </c>
      <c r="AQ546" s="17">
        <f t="shared" si="154"/>
        <v>2</v>
      </c>
      <c r="AR546" s="17">
        <f t="shared" si="155"/>
        <v>2020</v>
      </c>
      <c r="AS546" s="17">
        <f t="shared" ca="1" si="156"/>
        <v>284</v>
      </c>
      <c r="AT546" s="17" t="str">
        <f t="shared" ca="1" si="159"/>
        <v>No</v>
      </c>
      <c r="AU546" s="17">
        <f t="shared" si="157"/>
        <v>83</v>
      </c>
      <c r="AV546" s="17" t="str">
        <f>+VLOOKUP(B546,[1]Cruces!S:T,2,0)</f>
        <v>5. Consultoría / Adjudicación</v>
      </c>
    </row>
    <row r="547" spans="1:48" hidden="1" x14ac:dyDescent="0.25">
      <c r="A547" s="17" t="s">
        <v>7642</v>
      </c>
      <c r="B547" s="17" t="s">
        <v>569</v>
      </c>
      <c r="C547" s="17">
        <v>0</v>
      </c>
      <c r="D547" s="17">
        <v>0</v>
      </c>
      <c r="E547" s="17" t="s">
        <v>55</v>
      </c>
      <c r="F547" s="17" t="s">
        <v>7098</v>
      </c>
      <c r="G547" s="17" t="s">
        <v>7643</v>
      </c>
      <c r="H547" s="17">
        <v>3928965</v>
      </c>
      <c r="I547" s="17" t="s">
        <v>71</v>
      </c>
      <c r="J547" s="17" t="s">
        <v>59</v>
      </c>
      <c r="K547" s="17" t="s">
        <v>7644</v>
      </c>
      <c r="L547" s="17" t="s">
        <v>7101</v>
      </c>
      <c r="M547" s="17" t="s">
        <v>7102</v>
      </c>
      <c r="N547" s="17" t="s">
        <v>572</v>
      </c>
      <c r="O547" s="17">
        <v>20201111</v>
      </c>
      <c r="P547" s="17">
        <v>20201111</v>
      </c>
      <c r="Q547" s="17">
        <v>1180</v>
      </c>
      <c r="R547" s="17">
        <v>0</v>
      </c>
      <c r="S547" s="17"/>
      <c r="T547" s="17" t="s">
        <v>63</v>
      </c>
      <c r="U547" s="17"/>
      <c r="V547" s="17">
        <f t="shared" si="158"/>
        <v>3</v>
      </c>
      <c r="W547" s="17">
        <v>3000</v>
      </c>
      <c r="X547" s="17" t="s">
        <v>7065</v>
      </c>
      <c r="Y547" s="17" t="s">
        <v>569</v>
      </c>
      <c r="Z547" s="17">
        <v>20201111</v>
      </c>
      <c r="AA547" s="17" t="s">
        <v>1947</v>
      </c>
      <c r="AB547" s="17">
        <v>1</v>
      </c>
      <c r="AC547" s="17" t="str">
        <f>IFERROR(VLOOKUP(A547,[1]Cruces!AJ:AK,2,0),VLOOKUP(CONCATENATE(X547,AA547),[1]Cruces!G:H,2,0))</f>
        <v>Solicitud por BT</v>
      </c>
      <c r="AD547" s="17">
        <f t="shared" si="144"/>
        <v>11</v>
      </c>
      <c r="AE547" s="17">
        <f t="shared" si="145"/>
        <v>11</v>
      </c>
      <c r="AF547" s="17">
        <f t="shared" si="146"/>
        <v>2020</v>
      </c>
      <c r="AG547" s="17" t="str">
        <f>IFERROR(VLOOKUP(MID(A547,2,4)*1,[1]Cruces!K:L,2,0),"Verificar")</f>
        <v>Atlántico Norte</v>
      </c>
      <c r="AH547" s="17">
        <f t="shared" ca="1" si="147"/>
        <v>14</v>
      </c>
      <c r="AI547" s="17" t="str">
        <f>IFERROR(VLOOKUP(U547,[1]Cruces!$O$1:$P$6,2,0),"Sin Orden")</f>
        <v>Sin Orden</v>
      </c>
      <c r="AJ547" s="17">
        <f t="shared" si="148"/>
        <v>11</v>
      </c>
      <c r="AK547" s="17">
        <f t="shared" si="149"/>
        <v>11</v>
      </c>
      <c r="AL547" s="17">
        <f t="shared" si="150"/>
        <v>2020</v>
      </c>
      <c r="AM547" s="17">
        <f t="shared" ca="1" si="151"/>
        <v>14</v>
      </c>
      <c r="AN547" s="18" t="str">
        <f>IFERROR(VLOOKUP(R547*1,'[1]Ordenes de Servicio'!G:K,5,0),"No Cruza")</f>
        <v>No Cruza</v>
      </c>
      <c r="AO547" s="17">
        <f t="shared" ca="1" si="152"/>
        <v>14</v>
      </c>
      <c r="AP547" s="17">
        <f t="shared" si="153"/>
        <v>11</v>
      </c>
      <c r="AQ547" s="17">
        <f t="shared" si="154"/>
        <v>11</v>
      </c>
      <c r="AR547" s="17">
        <f t="shared" si="155"/>
        <v>2020</v>
      </c>
      <c r="AS547" s="17">
        <f t="shared" ca="1" si="156"/>
        <v>14</v>
      </c>
      <c r="AT547" s="17" t="str">
        <f t="shared" ca="1" si="159"/>
        <v>No</v>
      </c>
      <c r="AU547" s="17">
        <f t="shared" si="157"/>
        <v>0</v>
      </c>
      <c r="AV547" s="17" t="str">
        <f>+VLOOKUP(B547,[1]Cruces!S:T,2,0)</f>
        <v>1. Solicitud</v>
      </c>
    </row>
    <row r="548" spans="1:48" x14ac:dyDescent="0.25">
      <c r="A548" s="17" t="s">
        <v>1218</v>
      </c>
      <c r="B548" s="17" t="s">
        <v>80</v>
      </c>
      <c r="C548" s="17">
        <v>0</v>
      </c>
      <c r="D548" s="17">
        <v>0</v>
      </c>
      <c r="E548" s="17" t="s">
        <v>55</v>
      </c>
      <c r="F548" s="17" t="s">
        <v>94</v>
      </c>
      <c r="G548" s="17" t="s">
        <v>1219</v>
      </c>
      <c r="H548" s="17">
        <v>3012163106</v>
      </c>
      <c r="I548" s="17" t="s">
        <v>83</v>
      </c>
      <c r="J548" s="17" t="s">
        <v>59</v>
      </c>
      <c r="K548" s="17" t="s">
        <v>97</v>
      </c>
      <c r="L548" s="17" t="s">
        <v>98</v>
      </c>
      <c r="M548" s="17" t="s">
        <v>99</v>
      </c>
      <c r="N548" s="17" t="s">
        <v>87</v>
      </c>
      <c r="O548" s="17">
        <v>20160404</v>
      </c>
      <c r="P548" s="17">
        <v>20160617</v>
      </c>
      <c r="Q548" s="17">
        <v>7551</v>
      </c>
      <c r="R548" s="17">
        <v>22701196</v>
      </c>
      <c r="S548" s="17" t="s">
        <v>76</v>
      </c>
      <c r="T548" s="17" t="s">
        <v>63</v>
      </c>
      <c r="U548" s="17" t="s">
        <v>91</v>
      </c>
      <c r="V548" s="17">
        <f t="shared" si="158"/>
        <v>45</v>
      </c>
      <c r="W548" s="17">
        <v>45000</v>
      </c>
      <c r="X548" s="17" t="s">
        <v>64</v>
      </c>
      <c r="Y548" s="17" t="s">
        <v>90</v>
      </c>
      <c r="Z548" s="17">
        <v>20160620</v>
      </c>
      <c r="AA548" s="17" t="s">
        <v>78</v>
      </c>
      <c r="AB548" s="17">
        <v>1</v>
      </c>
      <c r="AC548" s="17" t="str">
        <f>IFERROR(VLOOKUP(A548,[1]Cruces!AJ:AK,2,0),VLOOKUP(CONCATENATE(X548,AA548),[1]Cruces!G:H,2,0))</f>
        <v>Solicitud de Obra</v>
      </c>
      <c r="AD548" s="17">
        <f t="shared" si="144"/>
        <v>4</v>
      </c>
      <c r="AE548" s="17">
        <f t="shared" si="145"/>
        <v>4</v>
      </c>
      <c r="AF548" s="17">
        <f t="shared" si="146"/>
        <v>2016</v>
      </c>
      <c r="AG548" s="17" t="str">
        <f>IFERROR(VLOOKUP(MID(A548,2,4)*1,[1]Cruces!K:L,2,0),"Verificar")</f>
        <v>Atlántico Norte</v>
      </c>
      <c r="AH548" s="17">
        <f t="shared" ca="1" si="147"/>
        <v>1696</v>
      </c>
      <c r="AI548" s="17" t="str">
        <f>IFERROR(VLOOKUP(U548,[1]Cruces!$O$1:$P$6,2,0),"Sin Orden")</f>
        <v>Resuelta</v>
      </c>
      <c r="AJ548" s="17">
        <f t="shared" si="148"/>
        <v>20</v>
      </c>
      <c r="AK548" s="17">
        <f t="shared" si="149"/>
        <v>6</v>
      </c>
      <c r="AL548" s="17">
        <f t="shared" si="150"/>
        <v>2016</v>
      </c>
      <c r="AM548" s="17">
        <f t="shared" ca="1" si="151"/>
        <v>1619</v>
      </c>
      <c r="AN548" s="18" t="str">
        <f>IFERROR(VLOOKUP(R548*1,'[1]Ordenes de Servicio'!G:K,5,0),"No Cruza")</f>
        <v>No Cruza</v>
      </c>
      <c r="AO548" s="17">
        <f t="shared" ca="1" si="152"/>
        <v>77</v>
      </c>
      <c r="AP548" s="17">
        <f t="shared" si="153"/>
        <v>17</v>
      </c>
      <c r="AQ548" s="17">
        <f t="shared" si="154"/>
        <v>6</v>
      </c>
      <c r="AR548" s="17">
        <f t="shared" si="155"/>
        <v>2016</v>
      </c>
      <c r="AS548" s="17">
        <f t="shared" ca="1" si="156"/>
        <v>1622</v>
      </c>
      <c r="AT548" s="17" t="str">
        <f t="shared" ca="1" si="159"/>
        <v>Si</v>
      </c>
      <c r="AU548" s="17">
        <f t="shared" si="157"/>
        <v>3</v>
      </c>
      <c r="AV548" s="17" t="str">
        <f>+VLOOKUP(B548,[1]Cruces!S:T,2,0)</f>
        <v>8. Puesta en Servicio</v>
      </c>
    </row>
    <row r="549" spans="1:48" hidden="1" x14ac:dyDescent="0.25">
      <c r="A549" s="17" t="s">
        <v>1220</v>
      </c>
      <c r="B549" s="17" t="s">
        <v>68</v>
      </c>
      <c r="C549" s="17">
        <v>0</v>
      </c>
      <c r="D549" s="17">
        <v>0</v>
      </c>
      <c r="E549" s="17" t="s">
        <v>55</v>
      </c>
      <c r="F549" s="17" t="s">
        <v>107</v>
      </c>
      <c r="G549" s="17" t="s">
        <v>1221</v>
      </c>
      <c r="H549" s="17">
        <v>0</v>
      </c>
      <c r="I549" s="17" t="s">
        <v>357</v>
      </c>
      <c r="J549" s="17" t="s">
        <v>59</v>
      </c>
      <c r="K549" s="17" t="s">
        <v>97</v>
      </c>
      <c r="L549" s="17" t="s">
        <v>145</v>
      </c>
      <c r="M549" s="17" t="s">
        <v>146</v>
      </c>
      <c r="N549" s="17" t="s">
        <v>75</v>
      </c>
      <c r="O549" s="17">
        <v>20191127</v>
      </c>
      <c r="P549" s="17">
        <v>20200831</v>
      </c>
      <c r="Q549" s="17">
        <v>7541</v>
      </c>
      <c r="R549" s="17">
        <v>26959898</v>
      </c>
      <c r="S549" s="17" t="s">
        <v>100</v>
      </c>
      <c r="T549" s="17" t="s">
        <v>63</v>
      </c>
      <c r="U549" s="17" t="s">
        <v>91</v>
      </c>
      <c r="V549" s="17">
        <f t="shared" si="158"/>
        <v>15</v>
      </c>
      <c r="W549" s="17">
        <v>15000</v>
      </c>
      <c r="X549" s="17" t="s">
        <v>64</v>
      </c>
      <c r="Y549" s="17" t="s">
        <v>282</v>
      </c>
      <c r="Z549" s="17">
        <v>20200901</v>
      </c>
      <c r="AA549" s="17" t="s">
        <v>78</v>
      </c>
      <c r="AB549" s="17">
        <v>1</v>
      </c>
      <c r="AC549" s="17" t="str">
        <f>IFERROR(VLOOKUP(A549,[1]Cruces!AJ:AK,2,0),VLOOKUP(CONCATENATE(X549,AA549),[1]Cruces!G:H,2,0))</f>
        <v>Solicitud de Obra</v>
      </c>
      <c r="AD549" s="17">
        <f t="shared" si="144"/>
        <v>27</v>
      </c>
      <c r="AE549" s="17">
        <f t="shared" si="145"/>
        <v>11</v>
      </c>
      <c r="AF549" s="17">
        <f t="shared" si="146"/>
        <v>2019</v>
      </c>
      <c r="AG549" s="17" t="str">
        <f>IFERROR(VLOOKUP(MID(A549,2,4)*1,[1]Cruces!K:L,2,0),"Verificar")</f>
        <v>Atlántico Sur</v>
      </c>
      <c r="AH549" s="17">
        <f t="shared" ca="1" si="147"/>
        <v>364</v>
      </c>
      <c r="AI549" s="17" t="str">
        <f>IFERROR(VLOOKUP(U549,[1]Cruces!$O$1:$P$6,2,0),"Sin Orden")</f>
        <v>Resuelta</v>
      </c>
      <c r="AJ549" s="17">
        <f t="shared" si="148"/>
        <v>1</v>
      </c>
      <c r="AK549" s="17">
        <f t="shared" si="149"/>
        <v>9</v>
      </c>
      <c r="AL549" s="17">
        <f t="shared" si="150"/>
        <v>2020</v>
      </c>
      <c r="AM549" s="17">
        <f t="shared" ca="1" si="151"/>
        <v>85</v>
      </c>
      <c r="AN549" s="18" t="str">
        <f>IFERROR(VLOOKUP(R549*1,'[1]Ordenes de Servicio'!G:K,5,0),"No Cruza")</f>
        <v>No Cruza</v>
      </c>
      <c r="AO549" s="17">
        <f t="shared" ca="1" si="152"/>
        <v>279</v>
      </c>
      <c r="AP549" s="17">
        <f t="shared" si="153"/>
        <v>31</v>
      </c>
      <c r="AQ549" s="17">
        <f t="shared" si="154"/>
        <v>8</v>
      </c>
      <c r="AR549" s="17">
        <f t="shared" si="155"/>
        <v>2020</v>
      </c>
      <c r="AS549" s="17">
        <f t="shared" ca="1" si="156"/>
        <v>86</v>
      </c>
      <c r="AT549" s="17" t="str">
        <f t="shared" ca="1" si="159"/>
        <v>No</v>
      </c>
      <c r="AU549" s="17">
        <f t="shared" si="157"/>
        <v>1</v>
      </c>
      <c r="AV549" s="17" t="str">
        <f>+VLOOKUP(B549,[1]Cruces!S:T,2,0)</f>
        <v>5. Consultoría / Adjudicación</v>
      </c>
    </row>
    <row r="550" spans="1:48" hidden="1" x14ac:dyDescent="0.25">
      <c r="A550" s="17" t="s">
        <v>7645</v>
      </c>
      <c r="B550" s="17" t="s">
        <v>6595</v>
      </c>
      <c r="C550" s="17">
        <v>6639682</v>
      </c>
      <c r="D550" s="17">
        <v>20160926</v>
      </c>
      <c r="E550" s="17" t="s">
        <v>745</v>
      </c>
      <c r="F550" s="17" t="s">
        <v>7098</v>
      </c>
      <c r="G550" s="17" t="s">
        <v>7646</v>
      </c>
      <c r="H550" s="17">
        <v>3736621</v>
      </c>
      <c r="I550" s="17" t="s">
        <v>116</v>
      </c>
      <c r="J550" s="17" t="s">
        <v>7647</v>
      </c>
      <c r="K550" s="17" t="s">
        <v>97</v>
      </c>
      <c r="L550" s="17" t="s">
        <v>7101</v>
      </c>
      <c r="M550" s="17" t="s">
        <v>7102</v>
      </c>
      <c r="N550" s="17" t="s">
        <v>6600</v>
      </c>
      <c r="O550" s="17">
        <v>20200901</v>
      </c>
      <c r="P550" s="17">
        <v>20200902</v>
      </c>
      <c r="Q550" s="17">
        <v>1110</v>
      </c>
      <c r="R550" s="17">
        <v>28092694</v>
      </c>
      <c r="S550" s="17" t="s">
        <v>7072</v>
      </c>
      <c r="T550" s="17" t="s">
        <v>63</v>
      </c>
      <c r="U550" s="17" t="s">
        <v>91</v>
      </c>
      <c r="V550" s="17">
        <f t="shared" si="158"/>
        <v>3</v>
      </c>
      <c r="W550" s="17">
        <v>3000</v>
      </c>
      <c r="X550" s="17" t="s">
        <v>89</v>
      </c>
      <c r="Y550" s="17" t="s">
        <v>6595</v>
      </c>
      <c r="Z550" s="17">
        <v>20200902</v>
      </c>
      <c r="AA550" s="17" t="s">
        <v>1947</v>
      </c>
      <c r="AB550" s="17">
        <v>1</v>
      </c>
      <c r="AC550" s="17" t="str">
        <f>IFERROR(VLOOKUP(A550,[1]Cruces!AJ:AK,2,0),VLOOKUP(CONCATENATE(X550,AA550),[1]Cruces!G:H,2,0))</f>
        <v>Solicitud por BT</v>
      </c>
      <c r="AD550" s="17">
        <f t="shared" si="144"/>
        <v>1</v>
      </c>
      <c r="AE550" s="17">
        <f t="shared" si="145"/>
        <v>9</v>
      </c>
      <c r="AF550" s="17">
        <f t="shared" si="146"/>
        <v>2020</v>
      </c>
      <c r="AG550" s="17" t="str">
        <f>IFERROR(VLOOKUP(MID(A550,2,4)*1,[1]Cruces!K:L,2,0),"Verificar")</f>
        <v>Atlántico Norte</v>
      </c>
      <c r="AH550" s="17">
        <f t="shared" ca="1" si="147"/>
        <v>85</v>
      </c>
      <c r="AI550" s="17" t="str">
        <f>IFERROR(VLOOKUP(U550,[1]Cruces!$O$1:$P$6,2,0),"Sin Orden")</f>
        <v>Resuelta</v>
      </c>
      <c r="AJ550" s="17">
        <f t="shared" si="148"/>
        <v>2</v>
      </c>
      <c r="AK550" s="17">
        <f t="shared" si="149"/>
        <v>9</v>
      </c>
      <c r="AL550" s="17">
        <f t="shared" si="150"/>
        <v>2020</v>
      </c>
      <c r="AM550" s="17">
        <f t="shared" ca="1" si="151"/>
        <v>84</v>
      </c>
      <c r="AN550" s="18" t="str">
        <f>IFERROR(VLOOKUP(R550*1,'[1]Ordenes de Servicio'!G:K,5,0),"No Cruza")</f>
        <v>No Cruza</v>
      </c>
      <c r="AO550" s="17">
        <f t="shared" ca="1" si="152"/>
        <v>1</v>
      </c>
      <c r="AP550" s="17">
        <f t="shared" si="153"/>
        <v>2</v>
      </c>
      <c r="AQ550" s="17">
        <f t="shared" si="154"/>
        <v>9</v>
      </c>
      <c r="AR550" s="17">
        <f t="shared" si="155"/>
        <v>2020</v>
      </c>
      <c r="AS550" s="17">
        <f t="shared" ca="1" si="156"/>
        <v>84</v>
      </c>
      <c r="AT550" s="17" t="str">
        <f t="shared" ca="1" si="159"/>
        <v>No</v>
      </c>
      <c r="AU550" s="17">
        <f t="shared" si="157"/>
        <v>0</v>
      </c>
      <c r="AV550" s="17" t="str">
        <f>+VLOOKUP(B550,[1]Cruces!S:T,2,0)</f>
        <v>7. Ejecución en Campo OS BT</v>
      </c>
    </row>
    <row r="551" spans="1:48" hidden="1" x14ac:dyDescent="0.25">
      <c r="A551" s="17" t="s">
        <v>1222</v>
      </c>
      <c r="B551" s="17" t="s">
        <v>54</v>
      </c>
      <c r="C551" s="17">
        <v>0</v>
      </c>
      <c r="D551" s="17">
        <v>0</v>
      </c>
      <c r="E551" s="17" t="s">
        <v>55</v>
      </c>
      <c r="F551" s="17" t="s">
        <v>126</v>
      </c>
      <c r="G551" s="17" t="s">
        <v>1223</v>
      </c>
      <c r="H551" s="17">
        <v>0</v>
      </c>
      <c r="I551" s="17" t="s">
        <v>71</v>
      </c>
      <c r="J551" s="17" t="s">
        <v>59</v>
      </c>
      <c r="K551" s="17" t="s">
        <v>1224</v>
      </c>
      <c r="L551" s="17" t="s">
        <v>129</v>
      </c>
      <c r="M551" s="17" t="s">
        <v>130</v>
      </c>
      <c r="N551" s="17" t="s">
        <v>62</v>
      </c>
      <c r="O551" s="17">
        <v>20191118</v>
      </c>
      <c r="P551" s="17">
        <v>20191122</v>
      </c>
      <c r="Q551" s="17">
        <v>7751</v>
      </c>
      <c r="R551" s="17">
        <v>26927582</v>
      </c>
      <c r="S551" s="17" t="s">
        <v>100</v>
      </c>
      <c r="T551" s="17" t="s">
        <v>63</v>
      </c>
      <c r="U551" s="17" t="s">
        <v>91</v>
      </c>
      <c r="V551" s="17">
        <f t="shared" si="158"/>
        <v>25</v>
      </c>
      <c r="W551" s="17">
        <v>25000</v>
      </c>
      <c r="X551" s="17" t="s">
        <v>64</v>
      </c>
      <c r="Y551" s="17" t="s">
        <v>65</v>
      </c>
      <c r="Z551" s="17">
        <v>20191122</v>
      </c>
      <c r="AA551" s="17" t="s">
        <v>78</v>
      </c>
      <c r="AB551" s="17">
        <v>1</v>
      </c>
      <c r="AC551" s="17" t="str">
        <f>IFERROR(VLOOKUP(A551,[1]Cruces!AJ:AK,2,0),VLOOKUP(CONCATENATE(X551,AA551),[1]Cruces!G:H,2,0))</f>
        <v>Solicitud de Obra</v>
      </c>
      <c r="AD551" s="17">
        <f t="shared" si="144"/>
        <v>18</v>
      </c>
      <c r="AE551" s="17">
        <f t="shared" si="145"/>
        <v>11</v>
      </c>
      <c r="AF551" s="17">
        <f t="shared" si="146"/>
        <v>2019</v>
      </c>
      <c r="AG551" s="17" t="str">
        <f>IFERROR(VLOOKUP(MID(A551,2,4)*1,[1]Cruces!K:L,2,0),"Verificar")</f>
        <v>Guajira</v>
      </c>
      <c r="AH551" s="17">
        <f t="shared" ca="1" si="147"/>
        <v>373</v>
      </c>
      <c r="AI551" s="17" t="str">
        <f>IFERROR(VLOOKUP(U551,[1]Cruces!$O$1:$P$6,2,0),"Sin Orden")</f>
        <v>Resuelta</v>
      </c>
      <c r="AJ551" s="17">
        <f t="shared" si="148"/>
        <v>22</v>
      </c>
      <c r="AK551" s="17">
        <f t="shared" si="149"/>
        <v>11</v>
      </c>
      <c r="AL551" s="17">
        <f t="shared" si="150"/>
        <v>2019</v>
      </c>
      <c r="AM551" s="17">
        <f t="shared" ca="1" si="151"/>
        <v>369</v>
      </c>
      <c r="AN551" s="18" t="str">
        <f>IFERROR(VLOOKUP(R551*1,'[1]Ordenes de Servicio'!G:K,5,0),"No Cruza")</f>
        <v>No Cruza</v>
      </c>
      <c r="AO551" s="17">
        <f t="shared" ca="1" si="152"/>
        <v>4</v>
      </c>
      <c r="AP551" s="17">
        <f t="shared" si="153"/>
        <v>22</v>
      </c>
      <c r="AQ551" s="17">
        <f t="shared" si="154"/>
        <v>11</v>
      </c>
      <c r="AR551" s="17">
        <f t="shared" si="155"/>
        <v>2019</v>
      </c>
      <c r="AS551" s="17">
        <f t="shared" ca="1" si="156"/>
        <v>369</v>
      </c>
      <c r="AT551" s="17" t="str">
        <f t="shared" ca="1" si="159"/>
        <v>Si</v>
      </c>
      <c r="AU551" s="17">
        <f t="shared" si="157"/>
        <v>0</v>
      </c>
      <c r="AV551" s="17" t="str">
        <f>+VLOOKUP(B551,[1]Cruces!S:T,2,0)</f>
        <v>4. Presupuesto de Obra</v>
      </c>
    </row>
    <row r="552" spans="1:48" hidden="1" x14ac:dyDescent="0.25">
      <c r="A552" s="17" t="s">
        <v>1225</v>
      </c>
      <c r="B552" s="17" t="s">
        <v>68</v>
      </c>
      <c r="C552" s="17">
        <v>0</v>
      </c>
      <c r="D552" s="17">
        <v>0</v>
      </c>
      <c r="E552" s="17" t="s">
        <v>55</v>
      </c>
      <c r="F552" s="17" t="s">
        <v>81</v>
      </c>
      <c r="G552" s="17" t="s">
        <v>701</v>
      </c>
      <c r="H552" s="17">
        <v>6258100</v>
      </c>
      <c r="I552" s="17" t="s">
        <v>116</v>
      </c>
      <c r="J552" s="17" t="s">
        <v>59</v>
      </c>
      <c r="K552" s="17" t="s">
        <v>702</v>
      </c>
      <c r="L552" s="17" t="s">
        <v>85</v>
      </c>
      <c r="M552" s="17" t="s">
        <v>86</v>
      </c>
      <c r="N552" s="17" t="s">
        <v>75</v>
      </c>
      <c r="O552" s="17">
        <v>20200605</v>
      </c>
      <c r="P552" s="17">
        <v>20200824</v>
      </c>
      <c r="Q552" s="17">
        <v>3410</v>
      </c>
      <c r="R552" s="17">
        <v>0</v>
      </c>
      <c r="S552" s="17"/>
      <c r="T552" s="17" t="s">
        <v>63</v>
      </c>
      <c r="U552" s="17"/>
      <c r="V552" s="17">
        <f t="shared" si="158"/>
        <v>800</v>
      </c>
      <c r="W552" s="17">
        <v>800000</v>
      </c>
      <c r="X552" s="17" t="s">
        <v>64</v>
      </c>
      <c r="Y552" s="17" t="s">
        <v>136</v>
      </c>
      <c r="Z552" s="17">
        <v>20200905</v>
      </c>
      <c r="AA552" s="17" t="s">
        <v>137</v>
      </c>
      <c r="AB552" s="17">
        <v>1</v>
      </c>
      <c r="AC552" s="17" t="str">
        <f>IFERROR(VLOOKUP(A552,[1]Cruces!AJ:AK,2,0),VLOOKUP(CONCATENATE(X552,AA552),[1]Cruces!G:H,2,0))</f>
        <v>Solicitud de Obra</v>
      </c>
      <c r="AD552" s="17">
        <f t="shared" si="144"/>
        <v>5</v>
      </c>
      <c r="AE552" s="17">
        <f t="shared" si="145"/>
        <v>6</v>
      </c>
      <c r="AF552" s="17">
        <f t="shared" si="146"/>
        <v>2020</v>
      </c>
      <c r="AG552" s="17" t="str">
        <f>IFERROR(VLOOKUP(MID(A552,2,4)*1,[1]Cruces!K:L,2,0),"Verificar")</f>
        <v>Magdalena</v>
      </c>
      <c r="AH552" s="17">
        <f t="shared" ca="1" si="147"/>
        <v>173</v>
      </c>
      <c r="AI552" s="17" t="str">
        <f>IFERROR(VLOOKUP(U552,[1]Cruces!$O$1:$P$6,2,0),"Sin Orden")</f>
        <v>Sin Orden</v>
      </c>
      <c r="AJ552" s="17">
        <f t="shared" si="148"/>
        <v>5</v>
      </c>
      <c r="AK552" s="17">
        <f t="shared" si="149"/>
        <v>9</v>
      </c>
      <c r="AL552" s="17">
        <f t="shared" si="150"/>
        <v>2020</v>
      </c>
      <c r="AM552" s="17">
        <f t="shared" ca="1" si="151"/>
        <v>81</v>
      </c>
      <c r="AN552" s="18" t="str">
        <f>IFERROR(VLOOKUP(R552*1,'[1]Ordenes de Servicio'!G:K,5,0),"No Cruza")</f>
        <v>No Cruza</v>
      </c>
      <c r="AO552" s="17">
        <f t="shared" ca="1" si="152"/>
        <v>81</v>
      </c>
      <c r="AP552" s="17">
        <f t="shared" si="153"/>
        <v>24</v>
      </c>
      <c r="AQ552" s="17">
        <f t="shared" si="154"/>
        <v>8</v>
      </c>
      <c r="AR552" s="17">
        <f t="shared" si="155"/>
        <v>2020</v>
      </c>
      <c r="AS552" s="17">
        <f t="shared" ca="1" si="156"/>
        <v>93</v>
      </c>
      <c r="AT552" s="17" t="str">
        <f t="shared" ca="1" si="159"/>
        <v>No</v>
      </c>
      <c r="AU552" s="17">
        <f t="shared" si="157"/>
        <v>12</v>
      </c>
      <c r="AV552" s="17" t="str">
        <f>+VLOOKUP(B552,[1]Cruces!S:T,2,0)</f>
        <v>5. Consultoría / Adjudicación</v>
      </c>
    </row>
    <row r="553" spans="1:48" hidden="1" x14ac:dyDescent="0.25">
      <c r="A553" s="17" t="s">
        <v>1226</v>
      </c>
      <c r="B553" s="17" t="s">
        <v>54</v>
      </c>
      <c r="C553" s="17">
        <v>2948961</v>
      </c>
      <c r="D553" s="17">
        <v>0</v>
      </c>
      <c r="E553" s="17" t="s">
        <v>55</v>
      </c>
      <c r="F553" s="17" t="s">
        <v>56</v>
      </c>
      <c r="G553" s="17" t="s">
        <v>1227</v>
      </c>
      <c r="H553" s="17">
        <v>30133336519</v>
      </c>
      <c r="I553" s="17" t="s">
        <v>182</v>
      </c>
      <c r="J553" s="17" t="s">
        <v>59</v>
      </c>
      <c r="K553" s="17" t="s">
        <v>1228</v>
      </c>
      <c r="L553" s="17" t="s">
        <v>765</v>
      </c>
      <c r="M553" s="17" t="s">
        <v>766</v>
      </c>
      <c r="N553" s="17" t="s">
        <v>62</v>
      </c>
      <c r="O553" s="17">
        <v>20180904</v>
      </c>
      <c r="P553" s="17">
        <v>20180905</v>
      </c>
      <c r="Q553" s="17">
        <v>1110</v>
      </c>
      <c r="R553" s="17">
        <v>25484298</v>
      </c>
      <c r="S553" s="17" t="s">
        <v>100</v>
      </c>
      <c r="T553" s="17" t="s">
        <v>63</v>
      </c>
      <c r="U553" s="17" t="s">
        <v>91</v>
      </c>
      <c r="V553" s="17">
        <f t="shared" si="158"/>
        <v>500</v>
      </c>
      <c r="W553" s="17">
        <v>500000</v>
      </c>
      <c r="X553" s="17" t="s">
        <v>89</v>
      </c>
      <c r="Y553" s="17" t="s">
        <v>65</v>
      </c>
      <c r="Z553" s="17">
        <v>20180905</v>
      </c>
      <c r="AA553" s="17" t="s">
        <v>318</v>
      </c>
      <c r="AB553" s="17">
        <v>1</v>
      </c>
      <c r="AC553" s="17" t="str">
        <f>IFERROR(VLOOKUP(A553,[1]Cruces!AJ:AK,2,0),VLOOKUP(CONCATENATE(X553,AA553),[1]Cruces!G:H,2,0))</f>
        <v>Solicitud de Obra</v>
      </c>
      <c r="AD553" s="17">
        <f t="shared" si="144"/>
        <v>4</v>
      </c>
      <c r="AE553" s="17">
        <f t="shared" si="145"/>
        <v>9</v>
      </c>
      <c r="AF553" s="17">
        <f t="shared" si="146"/>
        <v>2018</v>
      </c>
      <c r="AG553" s="17" t="str">
        <f>IFERROR(VLOOKUP(MID(A553,2,4)*1,[1]Cruces!K:L,2,0),"Verificar")</f>
        <v>Atlántico Norte</v>
      </c>
      <c r="AH553" s="17">
        <f t="shared" ca="1" si="147"/>
        <v>813</v>
      </c>
      <c r="AI553" s="17" t="str">
        <f>IFERROR(VLOOKUP(U553,[1]Cruces!$O$1:$P$6,2,0),"Sin Orden")</f>
        <v>Resuelta</v>
      </c>
      <c r="AJ553" s="17">
        <f t="shared" si="148"/>
        <v>5</v>
      </c>
      <c r="AK553" s="17">
        <f t="shared" si="149"/>
        <v>9</v>
      </c>
      <c r="AL553" s="17">
        <f t="shared" si="150"/>
        <v>2018</v>
      </c>
      <c r="AM553" s="17">
        <f t="shared" ca="1" si="151"/>
        <v>812</v>
      </c>
      <c r="AN553" s="18" t="str">
        <f>IFERROR(VLOOKUP(R553*1,'[1]Ordenes de Servicio'!G:K,5,0),"No Cruza")</f>
        <v>No Cruza</v>
      </c>
      <c r="AO553" s="17">
        <f t="shared" ca="1" si="152"/>
        <v>1</v>
      </c>
      <c r="AP553" s="17">
        <f t="shared" si="153"/>
        <v>5</v>
      </c>
      <c r="AQ553" s="17">
        <f t="shared" si="154"/>
        <v>9</v>
      </c>
      <c r="AR553" s="17">
        <f t="shared" si="155"/>
        <v>2018</v>
      </c>
      <c r="AS553" s="17">
        <f t="shared" ca="1" si="156"/>
        <v>812</v>
      </c>
      <c r="AT553" s="17" t="str">
        <f t="shared" ca="1" si="159"/>
        <v>Si</v>
      </c>
      <c r="AU553" s="17">
        <f t="shared" si="157"/>
        <v>0</v>
      </c>
      <c r="AV553" s="17" t="str">
        <f>+VLOOKUP(B553,[1]Cruces!S:T,2,0)</f>
        <v>4. Presupuesto de Obra</v>
      </c>
    </row>
    <row r="554" spans="1:48" hidden="1" x14ac:dyDescent="0.25">
      <c r="A554" s="17" t="s">
        <v>7648</v>
      </c>
      <c r="B554" s="17" t="s">
        <v>569</v>
      </c>
      <c r="C554" s="17">
        <v>0</v>
      </c>
      <c r="D554" s="17">
        <v>0</v>
      </c>
      <c r="E554" s="17" t="s">
        <v>55</v>
      </c>
      <c r="F554" s="17" t="s">
        <v>7082</v>
      </c>
      <c r="G554" s="17" t="s">
        <v>7649</v>
      </c>
      <c r="H554" s="17">
        <v>3117252294</v>
      </c>
      <c r="I554" s="17" t="s">
        <v>71</v>
      </c>
      <c r="J554" s="17" t="s">
        <v>59</v>
      </c>
      <c r="K554" s="17" t="s">
        <v>97</v>
      </c>
      <c r="L554" s="17" t="s">
        <v>7606</v>
      </c>
      <c r="M554" s="17" t="s">
        <v>7607</v>
      </c>
      <c r="N554" s="17" t="s">
        <v>572</v>
      </c>
      <c r="O554" s="17">
        <v>20201110</v>
      </c>
      <c r="P554" s="17">
        <v>20201110</v>
      </c>
      <c r="Q554" s="17">
        <v>9510</v>
      </c>
      <c r="R554" s="17">
        <v>0</v>
      </c>
      <c r="S554" s="17"/>
      <c r="T554" s="17" t="s">
        <v>63</v>
      </c>
      <c r="U554" s="17"/>
      <c r="V554" s="17">
        <f t="shared" si="158"/>
        <v>3</v>
      </c>
      <c r="W554" s="17">
        <v>3000</v>
      </c>
      <c r="X554" s="17" t="s">
        <v>7065</v>
      </c>
      <c r="Y554" s="17" t="s">
        <v>569</v>
      </c>
      <c r="Z554" s="17">
        <v>20201110</v>
      </c>
      <c r="AA554" s="17" t="s">
        <v>1947</v>
      </c>
      <c r="AB554" s="17">
        <v>1</v>
      </c>
      <c r="AC554" s="17" t="str">
        <f>IFERROR(VLOOKUP(A554,[1]Cruces!AJ:AK,2,0),VLOOKUP(CONCATENATE(X554,AA554),[1]Cruces!G:H,2,0))</f>
        <v>Solicitud por BT</v>
      </c>
      <c r="AD554" s="17">
        <f t="shared" si="144"/>
        <v>10</v>
      </c>
      <c r="AE554" s="17">
        <f t="shared" si="145"/>
        <v>11</v>
      </c>
      <c r="AF554" s="17">
        <f t="shared" si="146"/>
        <v>2020</v>
      </c>
      <c r="AG554" s="17" t="str">
        <f>IFERROR(VLOOKUP(MID(A554,2,4)*1,[1]Cruces!K:L,2,0),"Verificar")</f>
        <v>Atlántico Norte</v>
      </c>
      <c r="AH554" s="17">
        <f t="shared" ca="1" si="147"/>
        <v>15</v>
      </c>
      <c r="AI554" s="17" t="str">
        <f>IFERROR(VLOOKUP(U554,[1]Cruces!$O$1:$P$6,2,0),"Sin Orden")</f>
        <v>Sin Orden</v>
      </c>
      <c r="AJ554" s="17">
        <f t="shared" si="148"/>
        <v>10</v>
      </c>
      <c r="AK554" s="17">
        <f t="shared" si="149"/>
        <v>11</v>
      </c>
      <c r="AL554" s="17">
        <f t="shared" si="150"/>
        <v>2020</v>
      </c>
      <c r="AM554" s="17">
        <f t="shared" ca="1" si="151"/>
        <v>15</v>
      </c>
      <c r="AN554" s="18" t="str">
        <f>IFERROR(VLOOKUP(R554*1,'[1]Ordenes de Servicio'!G:K,5,0),"No Cruza")</f>
        <v>No Cruza</v>
      </c>
      <c r="AO554" s="17">
        <f t="shared" ca="1" si="152"/>
        <v>15</v>
      </c>
      <c r="AP554" s="17">
        <f t="shared" si="153"/>
        <v>10</v>
      </c>
      <c r="AQ554" s="17">
        <f t="shared" si="154"/>
        <v>11</v>
      </c>
      <c r="AR554" s="17">
        <f t="shared" si="155"/>
        <v>2020</v>
      </c>
      <c r="AS554" s="17">
        <f t="shared" ca="1" si="156"/>
        <v>15</v>
      </c>
      <c r="AT554" s="17" t="str">
        <f t="shared" ca="1" si="159"/>
        <v>No</v>
      </c>
      <c r="AU554" s="17">
        <f t="shared" si="157"/>
        <v>0</v>
      </c>
      <c r="AV554" s="17" t="str">
        <f>+VLOOKUP(B554,[1]Cruces!S:T,2,0)</f>
        <v>1. Solicitud</v>
      </c>
    </row>
    <row r="555" spans="1:48" hidden="1" x14ac:dyDescent="0.25">
      <c r="A555" s="17" t="s">
        <v>1229</v>
      </c>
      <c r="B555" s="17" t="s">
        <v>68</v>
      </c>
      <c r="C555" s="17">
        <v>5932384</v>
      </c>
      <c r="D555" s="17">
        <v>0</v>
      </c>
      <c r="E555" s="17" t="s">
        <v>55</v>
      </c>
      <c r="F555" s="17" t="s">
        <v>81</v>
      </c>
      <c r="G555" s="17" t="s">
        <v>1230</v>
      </c>
      <c r="H555" s="17">
        <v>4850732</v>
      </c>
      <c r="I555" s="17" t="s">
        <v>116</v>
      </c>
      <c r="J555" s="17" t="s">
        <v>59</v>
      </c>
      <c r="K555" s="17" t="s">
        <v>1231</v>
      </c>
      <c r="L555" s="17" t="s">
        <v>215</v>
      </c>
      <c r="M555" s="17" t="s">
        <v>216</v>
      </c>
      <c r="N555" s="17" t="s">
        <v>75</v>
      </c>
      <c r="O555" s="17">
        <v>20181107</v>
      </c>
      <c r="P555" s="17">
        <v>20181107</v>
      </c>
      <c r="Q555" s="17">
        <v>3470</v>
      </c>
      <c r="R555" s="17">
        <v>0</v>
      </c>
      <c r="S555" s="17"/>
      <c r="T555" s="17" t="s">
        <v>63</v>
      </c>
      <c r="U555" s="17"/>
      <c r="V555" s="17">
        <f t="shared" si="158"/>
        <v>25</v>
      </c>
      <c r="W555" s="17">
        <v>25000</v>
      </c>
      <c r="X555" s="17" t="s">
        <v>89</v>
      </c>
      <c r="Y555" s="17" t="s">
        <v>68</v>
      </c>
      <c r="Z555" s="17">
        <v>20181107</v>
      </c>
      <c r="AA555" s="17" t="s">
        <v>78</v>
      </c>
      <c r="AB555" s="17">
        <v>1</v>
      </c>
      <c r="AC555" s="17" t="str">
        <f>IFERROR(VLOOKUP(A555,[1]Cruces!AJ:AK,2,0),VLOOKUP(CONCATENATE(X555,AA555),[1]Cruces!G:H,2,0))</f>
        <v>Solicitud de Obra</v>
      </c>
      <c r="AD555" s="17">
        <f t="shared" si="144"/>
        <v>7</v>
      </c>
      <c r="AE555" s="17">
        <f t="shared" si="145"/>
        <v>11</v>
      </c>
      <c r="AF555" s="17">
        <f t="shared" si="146"/>
        <v>2018</v>
      </c>
      <c r="AG555" s="17" t="str">
        <f>IFERROR(VLOOKUP(MID(A555,2,4)*1,[1]Cruces!K:L,2,0),"Verificar")</f>
        <v>Magdalena</v>
      </c>
      <c r="AH555" s="17">
        <f t="shared" ca="1" si="147"/>
        <v>749</v>
      </c>
      <c r="AI555" s="17" t="str">
        <f>IFERROR(VLOOKUP(U555,[1]Cruces!$O$1:$P$6,2,0),"Sin Orden")</f>
        <v>Sin Orden</v>
      </c>
      <c r="AJ555" s="17">
        <f t="shared" si="148"/>
        <v>7</v>
      </c>
      <c r="AK555" s="17">
        <f t="shared" si="149"/>
        <v>11</v>
      </c>
      <c r="AL555" s="17">
        <f t="shared" si="150"/>
        <v>2018</v>
      </c>
      <c r="AM555" s="17">
        <f t="shared" ca="1" si="151"/>
        <v>749</v>
      </c>
      <c r="AN555" s="18" t="str">
        <f>IFERROR(VLOOKUP(R555*1,'[1]Ordenes de Servicio'!G:K,5,0),"No Cruza")</f>
        <v>No Cruza</v>
      </c>
      <c r="AO555" s="17">
        <f t="shared" ca="1" si="152"/>
        <v>749</v>
      </c>
      <c r="AP555" s="17">
        <f t="shared" si="153"/>
        <v>7</v>
      </c>
      <c r="AQ555" s="17">
        <f t="shared" si="154"/>
        <v>11</v>
      </c>
      <c r="AR555" s="17">
        <f t="shared" si="155"/>
        <v>2018</v>
      </c>
      <c r="AS555" s="17">
        <f t="shared" ca="1" si="156"/>
        <v>749</v>
      </c>
      <c r="AT555" s="17" t="str">
        <f t="shared" ca="1" si="159"/>
        <v>Si</v>
      </c>
      <c r="AU555" s="17">
        <f t="shared" si="157"/>
        <v>0</v>
      </c>
      <c r="AV555" s="17" t="str">
        <f>+VLOOKUP(B555,[1]Cruces!S:T,2,0)</f>
        <v>5. Consultoría / Adjudicación</v>
      </c>
    </row>
    <row r="556" spans="1:48" hidden="1" x14ac:dyDescent="0.25">
      <c r="A556" s="17" t="s">
        <v>7650</v>
      </c>
      <c r="B556" s="17" t="s">
        <v>1943</v>
      </c>
      <c r="C556" s="17">
        <v>0</v>
      </c>
      <c r="D556" s="17">
        <v>0</v>
      </c>
      <c r="E556" s="17" t="s">
        <v>55</v>
      </c>
      <c r="F556" s="17" t="s">
        <v>69</v>
      </c>
      <c r="G556" s="17" t="s">
        <v>7651</v>
      </c>
      <c r="H556" s="17">
        <v>3114333344</v>
      </c>
      <c r="I556" s="17" t="s">
        <v>71</v>
      </c>
      <c r="J556" s="17" t="s">
        <v>59</v>
      </c>
      <c r="K556" s="17" t="s">
        <v>7652</v>
      </c>
      <c r="L556" s="17" t="s">
        <v>7653</v>
      </c>
      <c r="M556" s="17" t="s">
        <v>7654</v>
      </c>
      <c r="N556" s="17" t="s">
        <v>1946</v>
      </c>
      <c r="O556" s="17">
        <v>20200922</v>
      </c>
      <c r="P556" s="17">
        <v>20200922</v>
      </c>
      <c r="Q556" s="17">
        <v>3460</v>
      </c>
      <c r="R556" s="17">
        <v>28156047</v>
      </c>
      <c r="S556" s="17" t="s">
        <v>6601</v>
      </c>
      <c r="T556" s="17" t="s">
        <v>7091</v>
      </c>
      <c r="U556" s="17" t="s">
        <v>77</v>
      </c>
      <c r="V556" s="17">
        <f t="shared" si="158"/>
        <v>3</v>
      </c>
      <c r="W556" s="17">
        <v>3000</v>
      </c>
      <c r="X556" s="17" t="s">
        <v>7065</v>
      </c>
      <c r="Y556" s="17" t="s">
        <v>1943</v>
      </c>
      <c r="Z556" s="17">
        <v>20200922</v>
      </c>
      <c r="AA556" s="17" t="s">
        <v>1947</v>
      </c>
      <c r="AB556" s="17">
        <v>1</v>
      </c>
      <c r="AC556" s="17" t="str">
        <f>IFERROR(VLOOKUP(A556,[1]Cruces!AJ:AK,2,0),VLOOKUP(CONCATENATE(X556,AA556),[1]Cruces!G:H,2,0))</f>
        <v>Solicitud por BT</v>
      </c>
      <c r="AD556" s="17">
        <f t="shared" si="144"/>
        <v>22</v>
      </c>
      <c r="AE556" s="17">
        <f t="shared" si="145"/>
        <v>9</v>
      </c>
      <c r="AF556" s="17">
        <f t="shared" si="146"/>
        <v>2020</v>
      </c>
      <c r="AG556" s="17" t="str">
        <f>IFERROR(VLOOKUP(MID(A556,2,4)*1,[1]Cruces!K:L,2,0),"Verificar")</f>
        <v>Magdalena</v>
      </c>
      <c r="AH556" s="17">
        <f t="shared" ca="1" si="147"/>
        <v>64</v>
      </c>
      <c r="AI556" s="17" t="str">
        <f>IFERROR(VLOOKUP(U556,[1]Cruces!$O$1:$P$6,2,0),"Sin Orden")</f>
        <v>Pendiente</v>
      </c>
      <c r="AJ556" s="17">
        <f t="shared" si="148"/>
        <v>22</v>
      </c>
      <c r="AK556" s="17">
        <f t="shared" si="149"/>
        <v>9</v>
      </c>
      <c r="AL556" s="17">
        <f t="shared" si="150"/>
        <v>2020</v>
      </c>
      <c r="AM556" s="17">
        <f t="shared" ca="1" si="151"/>
        <v>64</v>
      </c>
      <c r="AN556" s="18">
        <f>IFERROR(VLOOKUP(R556*1,'[1]Ordenes de Servicio'!G:K,5,0),"No Cruza")</f>
        <v>44096</v>
      </c>
      <c r="AO556" s="17">
        <f t="shared" ca="1" si="152"/>
        <v>64</v>
      </c>
      <c r="AP556" s="17">
        <f t="shared" si="153"/>
        <v>22</v>
      </c>
      <c r="AQ556" s="17">
        <f t="shared" si="154"/>
        <v>9</v>
      </c>
      <c r="AR556" s="17">
        <f t="shared" si="155"/>
        <v>2020</v>
      </c>
      <c r="AS556" s="17">
        <f t="shared" ca="1" si="156"/>
        <v>64</v>
      </c>
      <c r="AT556" s="17" t="str">
        <f t="shared" ca="1" si="159"/>
        <v>No</v>
      </c>
      <c r="AU556" s="17">
        <f t="shared" si="157"/>
        <v>0</v>
      </c>
      <c r="AV556" s="17" t="str">
        <f>+VLOOKUP(B556,[1]Cruces!S:T,2,0)</f>
        <v>7. Ejecución en Campo OS BT</v>
      </c>
    </row>
    <row r="557" spans="1:48" hidden="1" x14ac:dyDescent="0.25">
      <c r="A557" s="17" t="s">
        <v>1233</v>
      </c>
      <c r="B557" s="17" t="s">
        <v>68</v>
      </c>
      <c r="C557" s="17">
        <v>0</v>
      </c>
      <c r="D557" s="17">
        <v>0</v>
      </c>
      <c r="E557" s="17" t="s">
        <v>55</v>
      </c>
      <c r="F557" s="17" t="s">
        <v>232</v>
      </c>
      <c r="G557" s="17" t="s">
        <v>668</v>
      </c>
      <c r="H557" s="17">
        <v>3115616802</v>
      </c>
      <c r="I557" s="17" t="s">
        <v>116</v>
      </c>
      <c r="J557" s="17" t="s">
        <v>59</v>
      </c>
      <c r="K557" s="17" t="s">
        <v>97</v>
      </c>
      <c r="L557" s="17" t="s">
        <v>111</v>
      </c>
      <c r="M557" s="17" t="s">
        <v>112</v>
      </c>
      <c r="N557" s="17" t="s">
        <v>75</v>
      </c>
      <c r="O557" s="17">
        <v>20180808</v>
      </c>
      <c r="P557" s="17">
        <v>20180808</v>
      </c>
      <c r="Q557" s="17">
        <v>1210</v>
      </c>
      <c r="R557" s="17">
        <v>25388946</v>
      </c>
      <c r="S557" s="17" t="s">
        <v>76</v>
      </c>
      <c r="T557" s="17" t="s">
        <v>63</v>
      </c>
      <c r="U557" s="17" t="s">
        <v>91</v>
      </c>
      <c r="V557" s="17">
        <f t="shared" si="158"/>
        <v>1</v>
      </c>
      <c r="W557" s="17">
        <v>1000</v>
      </c>
      <c r="X557" s="17" t="s">
        <v>64</v>
      </c>
      <c r="Y557" s="17" t="s">
        <v>68</v>
      </c>
      <c r="Z557" s="17">
        <v>20180808</v>
      </c>
      <c r="AA557" s="17" t="s">
        <v>113</v>
      </c>
      <c r="AB557" s="17">
        <v>1</v>
      </c>
      <c r="AC557" s="17" t="str">
        <f>IFERROR(VLOOKUP(A557,[1]Cruces!AJ:AK,2,0),VLOOKUP(CONCATENATE(X557,AA557),[1]Cruces!G:H,2,0))</f>
        <v>Solicitud de Obra</v>
      </c>
      <c r="AD557" s="17">
        <f t="shared" si="144"/>
        <v>8</v>
      </c>
      <c r="AE557" s="17">
        <f t="shared" si="145"/>
        <v>8</v>
      </c>
      <c r="AF557" s="17">
        <f t="shared" si="146"/>
        <v>2018</v>
      </c>
      <c r="AG557" s="17" t="str">
        <f>IFERROR(VLOOKUP(MID(A557,2,4)*1,[1]Cruces!K:L,2,0),"Verificar")</f>
        <v>Atlántico Sur</v>
      </c>
      <c r="AH557" s="17">
        <f t="shared" ca="1" si="147"/>
        <v>840</v>
      </c>
      <c r="AI557" s="17" t="str">
        <f>IFERROR(VLOOKUP(U557,[1]Cruces!$O$1:$P$6,2,0),"Sin Orden")</f>
        <v>Resuelta</v>
      </c>
      <c r="AJ557" s="17">
        <f t="shared" si="148"/>
        <v>8</v>
      </c>
      <c r="AK557" s="17">
        <f t="shared" si="149"/>
        <v>8</v>
      </c>
      <c r="AL557" s="17">
        <f t="shared" si="150"/>
        <v>2018</v>
      </c>
      <c r="AM557" s="17">
        <f t="shared" ca="1" si="151"/>
        <v>840</v>
      </c>
      <c r="AN557" s="18">
        <f>IFERROR(VLOOKUP(R557*1,'[1]Ordenes de Servicio'!G:K,5,0),"No Cruza")</f>
        <v>43320</v>
      </c>
      <c r="AO557" s="17">
        <f t="shared" ca="1" si="152"/>
        <v>0</v>
      </c>
      <c r="AP557" s="17">
        <f t="shared" si="153"/>
        <v>8</v>
      </c>
      <c r="AQ557" s="17">
        <f t="shared" si="154"/>
        <v>8</v>
      </c>
      <c r="AR557" s="17">
        <f t="shared" si="155"/>
        <v>2018</v>
      </c>
      <c r="AS557" s="17">
        <f t="shared" ca="1" si="156"/>
        <v>840</v>
      </c>
      <c r="AT557" s="17" t="str">
        <f t="shared" ca="1" si="159"/>
        <v>Si</v>
      </c>
      <c r="AU557" s="17">
        <f t="shared" si="157"/>
        <v>0</v>
      </c>
      <c r="AV557" s="17" t="str">
        <f>+VLOOKUP(B557,[1]Cruces!S:T,2,0)</f>
        <v>5. Consultoría / Adjudicación</v>
      </c>
    </row>
    <row r="558" spans="1:48" hidden="1" x14ac:dyDescent="0.25">
      <c r="A558" s="17" t="s">
        <v>1234</v>
      </c>
      <c r="B558" s="17" t="s">
        <v>68</v>
      </c>
      <c r="C558" s="17">
        <v>0</v>
      </c>
      <c r="D558" s="17">
        <v>0</v>
      </c>
      <c r="E558" s="17" t="s">
        <v>55</v>
      </c>
      <c r="F558" s="17" t="s">
        <v>120</v>
      </c>
      <c r="G558" s="17" t="s">
        <v>1235</v>
      </c>
      <c r="H558" s="17">
        <v>3825200</v>
      </c>
      <c r="I558" s="17" t="s">
        <v>182</v>
      </c>
      <c r="J558" s="17" t="s">
        <v>59</v>
      </c>
      <c r="K558" s="17" t="s">
        <v>1236</v>
      </c>
      <c r="L558" s="17" t="s">
        <v>122</v>
      </c>
      <c r="M558" s="17" t="s">
        <v>123</v>
      </c>
      <c r="N558" s="17" t="s">
        <v>75</v>
      </c>
      <c r="O558" s="17">
        <v>20180118</v>
      </c>
      <c r="P558" s="17">
        <v>20180209</v>
      </c>
      <c r="Q558" s="17">
        <v>9510</v>
      </c>
      <c r="R558" s="17">
        <v>24851492</v>
      </c>
      <c r="S558" s="17" t="s">
        <v>76</v>
      </c>
      <c r="T558" s="17" t="s">
        <v>63</v>
      </c>
      <c r="U558" s="17" t="s">
        <v>91</v>
      </c>
      <c r="V558" s="17">
        <f t="shared" si="158"/>
        <v>112.5</v>
      </c>
      <c r="W558" s="17">
        <v>112500</v>
      </c>
      <c r="X558" s="17" t="s">
        <v>64</v>
      </c>
      <c r="Y558" s="17" t="s">
        <v>136</v>
      </c>
      <c r="Z558" s="17">
        <v>20180216</v>
      </c>
      <c r="AA558" s="17" t="s">
        <v>101</v>
      </c>
      <c r="AB558" s="17">
        <v>1</v>
      </c>
      <c r="AC558" s="17" t="str">
        <f>IFERROR(VLOOKUP(A558,[1]Cruces!AJ:AK,2,0),VLOOKUP(CONCATENATE(X558,AA558),[1]Cruces!G:H,2,0))</f>
        <v>Solicitud de Obra</v>
      </c>
      <c r="AD558" s="17">
        <f t="shared" si="144"/>
        <v>18</v>
      </c>
      <c r="AE558" s="17">
        <f t="shared" si="145"/>
        <v>1</v>
      </c>
      <c r="AF558" s="17">
        <f t="shared" si="146"/>
        <v>2018</v>
      </c>
      <c r="AG558" s="17" t="str">
        <f>IFERROR(VLOOKUP(MID(A558,2,4)*1,[1]Cruces!K:L,2,0),"Verificar")</f>
        <v>Atlántico Norte</v>
      </c>
      <c r="AH558" s="17">
        <f t="shared" ca="1" si="147"/>
        <v>1042</v>
      </c>
      <c r="AI558" s="17" t="str">
        <f>IFERROR(VLOOKUP(U558,[1]Cruces!$O$1:$P$6,2,0),"Sin Orden")</f>
        <v>Resuelta</v>
      </c>
      <c r="AJ558" s="17">
        <f t="shared" si="148"/>
        <v>16</v>
      </c>
      <c r="AK558" s="17">
        <f t="shared" si="149"/>
        <v>2</v>
      </c>
      <c r="AL558" s="17">
        <f t="shared" si="150"/>
        <v>2018</v>
      </c>
      <c r="AM558" s="17">
        <f t="shared" ca="1" si="151"/>
        <v>1013</v>
      </c>
      <c r="AN558" s="18">
        <f>IFERROR(VLOOKUP(R558*1,'[1]Ordenes de Servicio'!G:K,5,0),"No Cruza")</f>
        <v>43167</v>
      </c>
      <c r="AO558" s="17">
        <f t="shared" ca="1" si="152"/>
        <v>29</v>
      </c>
      <c r="AP558" s="17">
        <f t="shared" si="153"/>
        <v>9</v>
      </c>
      <c r="AQ558" s="17">
        <f t="shared" si="154"/>
        <v>2</v>
      </c>
      <c r="AR558" s="17">
        <f t="shared" si="155"/>
        <v>2018</v>
      </c>
      <c r="AS558" s="17">
        <f t="shared" ca="1" si="156"/>
        <v>1020</v>
      </c>
      <c r="AT558" s="17" t="str">
        <f t="shared" ca="1" si="159"/>
        <v>Si</v>
      </c>
      <c r="AU558" s="17">
        <f t="shared" si="157"/>
        <v>7</v>
      </c>
      <c r="AV558" s="17" t="str">
        <f>+VLOOKUP(B558,[1]Cruces!S:T,2,0)</f>
        <v>5. Consultoría / Adjudicación</v>
      </c>
    </row>
    <row r="559" spans="1:48" hidden="1" x14ac:dyDescent="0.25">
      <c r="A559" s="17" t="s">
        <v>1237</v>
      </c>
      <c r="B559" s="17" t="s">
        <v>68</v>
      </c>
      <c r="C559" s="17">
        <v>3862174</v>
      </c>
      <c r="D559" s="17">
        <v>20683702</v>
      </c>
      <c r="E559" s="17" t="s">
        <v>93</v>
      </c>
      <c r="F559" s="17" t="s">
        <v>81</v>
      </c>
      <c r="G559" s="17" t="s">
        <v>1238</v>
      </c>
      <c r="H559" s="17">
        <v>4130595</v>
      </c>
      <c r="I559" s="17" t="s">
        <v>71</v>
      </c>
      <c r="J559" s="17" t="s">
        <v>1239</v>
      </c>
      <c r="K559" s="17" t="s">
        <v>97</v>
      </c>
      <c r="L559" s="17" t="s">
        <v>85</v>
      </c>
      <c r="M559" s="17" t="s">
        <v>86</v>
      </c>
      <c r="N559" s="17" t="s">
        <v>75</v>
      </c>
      <c r="O559" s="17">
        <v>20180517</v>
      </c>
      <c r="P559" s="17">
        <v>20180912</v>
      </c>
      <c r="Q559" s="17">
        <v>3440</v>
      </c>
      <c r="R559" s="17">
        <v>25116046</v>
      </c>
      <c r="S559" s="17" t="s">
        <v>100</v>
      </c>
      <c r="T559" s="17" t="s">
        <v>63</v>
      </c>
      <c r="U559" s="17" t="s">
        <v>91</v>
      </c>
      <c r="V559" s="17">
        <f t="shared" si="158"/>
        <v>45</v>
      </c>
      <c r="W559" s="17">
        <v>45000</v>
      </c>
      <c r="X559" s="17" t="s">
        <v>89</v>
      </c>
      <c r="Y559" s="17" t="s">
        <v>105</v>
      </c>
      <c r="Z559" s="17">
        <v>20181114</v>
      </c>
      <c r="AA559" s="17" t="s">
        <v>78</v>
      </c>
      <c r="AB559" s="17">
        <v>1</v>
      </c>
      <c r="AC559" s="17" t="str">
        <f>IFERROR(VLOOKUP(A559,[1]Cruces!AJ:AK,2,0),VLOOKUP(CONCATENATE(X559,AA559),[1]Cruces!G:H,2,0))</f>
        <v>Solicitud de Obra</v>
      </c>
      <c r="AD559" s="17">
        <f t="shared" si="144"/>
        <v>17</v>
      </c>
      <c r="AE559" s="17">
        <f t="shared" si="145"/>
        <v>5</v>
      </c>
      <c r="AF559" s="17">
        <f t="shared" si="146"/>
        <v>2018</v>
      </c>
      <c r="AG559" s="17" t="str">
        <f>IFERROR(VLOOKUP(MID(A559,2,4)*1,[1]Cruces!K:L,2,0),"Verificar")</f>
        <v>Magdalena</v>
      </c>
      <c r="AH559" s="17">
        <f t="shared" ca="1" si="147"/>
        <v>923</v>
      </c>
      <c r="AI559" s="17" t="str">
        <f>IFERROR(VLOOKUP(U559,[1]Cruces!$O$1:$P$6,2,0),"Sin Orden")</f>
        <v>Resuelta</v>
      </c>
      <c r="AJ559" s="17">
        <f t="shared" si="148"/>
        <v>14</v>
      </c>
      <c r="AK559" s="17">
        <f t="shared" si="149"/>
        <v>11</v>
      </c>
      <c r="AL559" s="17">
        <f t="shared" si="150"/>
        <v>2018</v>
      </c>
      <c r="AM559" s="17">
        <f t="shared" ca="1" si="151"/>
        <v>742</v>
      </c>
      <c r="AN559" s="18" t="str">
        <f>IFERROR(VLOOKUP(R559*1,'[1]Ordenes de Servicio'!G:K,5,0),"No Cruza")</f>
        <v>No Cruza</v>
      </c>
      <c r="AO559" s="17">
        <f t="shared" ca="1" si="152"/>
        <v>181</v>
      </c>
      <c r="AP559" s="17">
        <f t="shared" si="153"/>
        <v>12</v>
      </c>
      <c r="AQ559" s="17">
        <f t="shared" si="154"/>
        <v>9</v>
      </c>
      <c r="AR559" s="17">
        <f t="shared" si="155"/>
        <v>2018</v>
      </c>
      <c r="AS559" s="17">
        <f t="shared" ca="1" si="156"/>
        <v>805</v>
      </c>
      <c r="AT559" s="17" t="str">
        <f t="shared" ca="1" si="159"/>
        <v>Si</v>
      </c>
      <c r="AU559" s="17">
        <f t="shared" si="157"/>
        <v>63</v>
      </c>
      <c r="AV559" s="17" t="str">
        <f>+VLOOKUP(B559,[1]Cruces!S:T,2,0)</f>
        <v>5. Consultoría / Adjudicación</v>
      </c>
    </row>
    <row r="560" spans="1:48" hidden="1" x14ac:dyDescent="0.25">
      <c r="A560" s="17" t="s">
        <v>1240</v>
      </c>
      <c r="B560" s="17" t="s">
        <v>54</v>
      </c>
      <c r="C560" s="17">
        <v>2967825</v>
      </c>
      <c r="D560" s="17">
        <v>20160932</v>
      </c>
      <c r="E560" s="17" t="s">
        <v>93</v>
      </c>
      <c r="F560" s="17" t="s">
        <v>56</v>
      </c>
      <c r="G560" s="17" t="s">
        <v>1241</v>
      </c>
      <c r="H560" s="17">
        <v>3598626</v>
      </c>
      <c r="I560" s="17" t="s">
        <v>71</v>
      </c>
      <c r="J560" s="17" t="s">
        <v>1242</v>
      </c>
      <c r="K560" s="17" t="s">
        <v>97</v>
      </c>
      <c r="L560" s="17" t="s">
        <v>117</v>
      </c>
      <c r="M560" s="17" t="s">
        <v>118</v>
      </c>
      <c r="N560" s="17" t="s">
        <v>62</v>
      </c>
      <c r="O560" s="17">
        <v>20190813</v>
      </c>
      <c r="P560" s="17">
        <v>20190821</v>
      </c>
      <c r="Q560" s="17">
        <v>1110</v>
      </c>
      <c r="R560" s="17">
        <v>26617188</v>
      </c>
      <c r="S560" s="17" t="s">
        <v>100</v>
      </c>
      <c r="T560" s="17" t="s">
        <v>63</v>
      </c>
      <c r="U560" s="17" t="s">
        <v>91</v>
      </c>
      <c r="V560" s="17">
        <f t="shared" si="158"/>
        <v>112.5</v>
      </c>
      <c r="W560" s="17">
        <v>112500</v>
      </c>
      <c r="X560" s="17" t="s">
        <v>89</v>
      </c>
      <c r="Y560" s="17" t="s">
        <v>65</v>
      </c>
      <c r="Z560" s="17">
        <v>20190821</v>
      </c>
      <c r="AA560" s="17" t="s">
        <v>78</v>
      </c>
      <c r="AB560" s="17">
        <v>1</v>
      </c>
      <c r="AC560" s="17" t="str">
        <f>IFERROR(VLOOKUP(A560,[1]Cruces!AJ:AK,2,0),VLOOKUP(CONCATENATE(X560,AA560),[1]Cruces!G:H,2,0))</f>
        <v>Solicitud de Obra</v>
      </c>
      <c r="AD560" s="17">
        <f t="shared" si="144"/>
        <v>13</v>
      </c>
      <c r="AE560" s="17">
        <f t="shared" si="145"/>
        <v>8</v>
      </c>
      <c r="AF560" s="17">
        <f t="shared" si="146"/>
        <v>2019</v>
      </c>
      <c r="AG560" s="17" t="str">
        <f>IFERROR(VLOOKUP(MID(A560,2,4)*1,[1]Cruces!K:L,2,0),"Verificar")</f>
        <v>Atlántico Norte</v>
      </c>
      <c r="AH560" s="17">
        <f t="shared" ca="1" si="147"/>
        <v>470</v>
      </c>
      <c r="AI560" s="17" t="str">
        <f>IFERROR(VLOOKUP(U560,[1]Cruces!$O$1:$P$6,2,0),"Sin Orden")</f>
        <v>Resuelta</v>
      </c>
      <c r="AJ560" s="17">
        <f t="shared" si="148"/>
        <v>21</v>
      </c>
      <c r="AK560" s="17">
        <f t="shared" si="149"/>
        <v>8</v>
      </c>
      <c r="AL560" s="17">
        <f t="shared" si="150"/>
        <v>2019</v>
      </c>
      <c r="AM560" s="17">
        <f t="shared" ca="1" si="151"/>
        <v>462</v>
      </c>
      <c r="AN560" s="18" t="str">
        <f>IFERROR(VLOOKUP(R560*1,'[1]Ordenes de Servicio'!G:K,5,0),"No Cruza")</f>
        <v>No Cruza</v>
      </c>
      <c r="AO560" s="17">
        <f t="shared" ca="1" si="152"/>
        <v>8</v>
      </c>
      <c r="AP560" s="17">
        <f t="shared" si="153"/>
        <v>21</v>
      </c>
      <c r="AQ560" s="17">
        <f t="shared" si="154"/>
        <v>8</v>
      </c>
      <c r="AR560" s="17">
        <f t="shared" si="155"/>
        <v>2019</v>
      </c>
      <c r="AS560" s="17">
        <f t="shared" ca="1" si="156"/>
        <v>462</v>
      </c>
      <c r="AT560" s="17" t="str">
        <f t="shared" ca="1" si="159"/>
        <v>Si</v>
      </c>
      <c r="AU560" s="17">
        <f t="shared" si="157"/>
        <v>0</v>
      </c>
      <c r="AV560" s="17" t="str">
        <f>+VLOOKUP(B560,[1]Cruces!S:T,2,0)</f>
        <v>4. Presupuesto de Obra</v>
      </c>
    </row>
    <row r="561" spans="1:48" hidden="1" x14ac:dyDescent="0.25">
      <c r="A561" s="17" t="s">
        <v>7655</v>
      </c>
      <c r="B561" s="17" t="s">
        <v>569</v>
      </c>
      <c r="C561" s="17">
        <v>0</v>
      </c>
      <c r="D561" s="17">
        <v>0</v>
      </c>
      <c r="E561" s="17" t="s">
        <v>55</v>
      </c>
      <c r="F561" s="17" t="s">
        <v>7082</v>
      </c>
      <c r="G561" s="17" t="s">
        <v>7656</v>
      </c>
      <c r="H561" s="17">
        <v>3013252939</v>
      </c>
      <c r="I561" s="17" t="s">
        <v>71</v>
      </c>
      <c r="J561" s="17" t="s">
        <v>59</v>
      </c>
      <c r="K561" s="17" t="s">
        <v>7657</v>
      </c>
      <c r="L561" s="17" t="s">
        <v>7658</v>
      </c>
      <c r="M561" s="17" t="s">
        <v>7659</v>
      </c>
      <c r="N561" s="17" t="s">
        <v>572</v>
      </c>
      <c r="O561" s="17">
        <v>20201005</v>
      </c>
      <c r="P561" s="17">
        <v>20201005</v>
      </c>
      <c r="Q561" s="17">
        <v>9510</v>
      </c>
      <c r="R561" s="17">
        <v>0</v>
      </c>
      <c r="S561" s="17"/>
      <c r="T561" s="17" t="s">
        <v>63</v>
      </c>
      <c r="U561" s="17"/>
      <c r="V561" s="17">
        <f t="shared" si="158"/>
        <v>3</v>
      </c>
      <c r="W561" s="17">
        <v>3000</v>
      </c>
      <c r="X561" s="17" t="s">
        <v>7065</v>
      </c>
      <c r="Y561" s="17" t="s">
        <v>569</v>
      </c>
      <c r="Z561" s="17">
        <v>20201005</v>
      </c>
      <c r="AA561" s="17" t="s">
        <v>1947</v>
      </c>
      <c r="AB561" s="17">
        <v>1</v>
      </c>
      <c r="AC561" s="17" t="str">
        <f>IFERROR(VLOOKUP(A561,[1]Cruces!AJ:AK,2,0),VLOOKUP(CONCATENATE(X561,AA561),[1]Cruces!G:H,2,0))</f>
        <v>Solicitud por BT</v>
      </c>
      <c r="AD561" s="17">
        <f t="shared" si="144"/>
        <v>5</v>
      </c>
      <c r="AE561" s="17">
        <f t="shared" si="145"/>
        <v>10</v>
      </c>
      <c r="AF561" s="17">
        <f t="shared" si="146"/>
        <v>2020</v>
      </c>
      <c r="AG561" s="17" t="str">
        <f>IFERROR(VLOOKUP(MID(A561,2,4)*1,[1]Cruces!K:L,2,0),"Verificar")</f>
        <v>Atlántico Norte</v>
      </c>
      <c r="AH561" s="17">
        <f t="shared" ca="1" si="147"/>
        <v>51</v>
      </c>
      <c r="AI561" s="17" t="str">
        <f>IFERROR(VLOOKUP(U561,[1]Cruces!$O$1:$P$6,2,0),"Sin Orden")</f>
        <v>Sin Orden</v>
      </c>
      <c r="AJ561" s="17">
        <f t="shared" si="148"/>
        <v>5</v>
      </c>
      <c r="AK561" s="17">
        <f t="shared" si="149"/>
        <v>10</v>
      </c>
      <c r="AL561" s="17">
        <f t="shared" si="150"/>
        <v>2020</v>
      </c>
      <c r="AM561" s="17">
        <f t="shared" ca="1" si="151"/>
        <v>51</v>
      </c>
      <c r="AN561" s="18" t="str">
        <f>IFERROR(VLOOKUP(R561*1,'[1]Ordenes de Servicio'!G:K,5,0),"No Cruza")</f>
        <v>No Cruza</v>
      </c>
      <c r="AO561" s="17">
        <f t="shared" ca="1" si="152"/>
        <v>51</v>
      </c>
      <c r="AP561" s="17">
        <f t="shared" si="153"/>
        <v>5</v>
      </c>
      <c r="AQ561" s="17">
        <f t="shared" si="154"/>
        <v>10</v>
      </c>
      <c r="AR561" s="17">
        <f t="shared" si="155"/>
        <v>2020</v>
      </c>
      <c r="AS561" s="17">
        <f t="shared" ca="1" si="156"/>
        <v>51</v>
      </c>
      <c r="AT561" s="17" t="str">
        <f t="shared" ca="1" si="159"/>
        <v>No</v>
      </c>
      <c r="AU561" s="17">
        <f t="shared" si="157"/>
        <v>0</v>
      </c>
      <c r="AV561" s="17" t="str">
        <f>+VLOOKUP(B561,[1]Cruces!S:T,2,0)</f>
        <v>1. Solicitud</v>
      </c>
    </row>
    <row r="562" spans="1:48" hidden="1" x14ac:dyDescent="0.25">
      <c r="A562" s="17" t="s">
        <v>7660</v>
      </c>
      <c r="B562" s="17" t="s">
        <v>569</v>
      </c>
      <c r="C562" s="17">
        <v>0</v>
      </c>
      <c r="D562" s="17">
        <v>0</v>
      </c>
      <c r="E562" s="17" t="s">
        <v>55</v>
      </c>
      <c r="F562" s="17" t="s">
        <v>7098</v>
      </c>
      <c r="G562" s="17" t="s">
        <v>7661</v>
      </c>
      <c r="H562" s="17">
        <v>3743532</v>
      </c>
      <c r="I562" s="17" t="s">
        <v>71</v>
      </c>
      <c r="J562" s="17" t="s">
        <v>59</v>
      </c>
      <c r="K562" s="17" t="s">
        <v>97</v>
      </c>
      <c r="L562" s="17" t="s">
        <v>7101</v>
      </c>
      <c r="M562" s="17" t="s">
        <v>7102</v>
      </c>
      <c r="N562" s="17" t="s">
        <v>572</v>
      </c>
      <c r="O562" s="17">
        <v>20201030</v>
      </c>
      <c r="P562" s="17">
        <v>20201105</v>
      </c>
      <c r="Q562" s="17">
        <v>1110</v>
      </c>
      <c r="R562" s="17">
        <v>0</v>
      </c>
      <c r="S562" s="17"/>
      <c r="T562" s="17" t="s">
        <v>63</v>
      </c>
      <c r="U562" s="17"/>
      <c r="V562" s="17">
        <f t="shared" si="158"/>
        <v>3</v>
      </c>
      <c r="W562" s="17">
        <v>3000</v>
      </c>
      <c r="X562" s="17" t="s">
        <v>7065</v>
      </c>
      <c r="Y562" s="17" t="s">
        <v>569</v>
      </c>
      <c r="Z562" s="17">
        <v>20201105</v>
      </c>
      <c r="AA562" s="17" t="s">
        <v>1947</v>
      </c>
      <c r="AB562" s="17">
        <v>1</v>
      </c>
      <c r="AC562" s="17" t="str">
        <f>IFERROR(VLOOKUP(A562,[1]Cruces!AJ:AK,2,0),VLOOKUP(CONCATENATE(X562,AA562),[1]Cruces!G:H,2,0))</f>
        <v>Solicitud por BT</v>
      </c>
      <c r="AD562" s="17">
        <f t="shared" si="144"/>
        <v>30</v>
      </c>
      <c r="AE562" s="17">
        <f t="shared" si="145"/>
        <v>10</v>
      </c>
      <c r="AF562" s="17">
        <f t="shared" si="146"/>
        <v>2020</v>
      </c>
      <c r="AG562" s="17" t="str">
        <f>IFERROR(VLOOKUP(MID(A562,2,4)*1,[1]Cruces!K:L,2,0),"Verificar")</f>
        <v>Atlántico Norte</v>
      </c>
      <c r="AH562" s="17">
        <f t="shared" ca="1" si="147"/>
        <v>26</v>
      </c>
      <c r="AI562" s="17" t="str">
        <f>IFERROR(VLOOKUP(U562,[1]Cruces!$O$1:$P$6,2,0),"Sin Orden")</f>
        <v>Sin Orden</v>
      </c>
      <c r="AJ562" s="17">
        <f t="shared" si="148"/>
        <v>5</v>
      </c>
      <c r="AK562" s="17">
        <f t="shared" si="149"/>
        <v>11</v>
      </c>
      <c r="AL562" s="17">
        <f t="shared" si="150"/>
        <v>2020</v>
      </c>
      <c r="AM562" s="17">
        <f t="shared" ca="1" si="151"/>
        <v>20</v>
      </c>
      <c r="AN562" s="18" t="str">
        <f>IFERROR(VLOOKUP(R562*1,'[1]Ordenes de Servicio'!G:K,5,0),"No Cruza")</f>
        <v>No Cruza</v>
      </c>
      <c r="AO562" s="17">
        <f t="shared" ca="1" si="152"/>
        <v>20</v>
      </c>
      <c r="AP562" s="17">
        <f t="shared" si="153"/>
        <v>5</v>
      </c>
      <c r="AQ562" s="17">
        <f t="shared" si="154"/>
        <v>11</v>
      </c>
      <c r="AR562" s="17">
        <f t="shared" si="155"/>
        <v>2020</v>
      </c>
      <c r="AS562" s="17">
        <f t="shared" ca="1" si="156"/>
        <v>20</v>
      </c>
      <c r="AT562" s="17" t="str">
        <f t="shared" ca="1" si="159"/>
        <v>No</v>
      </c>
      <c r="AU562" s="17">
        <f t="shared" si="157"/>
        <v>0</v>
      </c>
      <c r="AV562" s="17" t="str">
        <f>+VLOOKUP(B562,[1]Cruces!S:T,2,0)</f>
        <v>1. Solicitud</v>
      </c>
    </row>
    <row r="563" spans="1:48" hidden="1" x14ac:dyDescent="0.25">
      <c r="A563" s="17" t="s">
        <v>7662</v>
      </c>
      <c r="B563" s="17" t="s">
        <v>569</v>
      </c>
      <c r="C563" s="17">
        <v>0</v>
      </c>
      <c r="D563" s="17">
        <v>0</v>
      </c>
      <c r="E563" s="17" t="s">
        <v>55</v>
      </c>
      <c r="F563" s="17" t="s">
        <v>7098</v>
      </c>
      <c r="G563" s="17" t="s">
        <v>7663</v>
      </c>
      <c r="H563" s="17">
        <v>3112072699</v>
      </c>
      <c r="I563" s="17" t="s">
        <v>116</v>
      </c>
      <c r="J563" s="17" t="s">
        <v>59</v>
      </c>
      <c r="K563" s="17" t="s">
        <v>7664</v>
      </c>
      <c r="L563" s="17" t="s">
        <v>7101</v>
      </c>
      <c r="M563" s="17" t="s">
        <v>7102</v>
      </c>
      <c r="N563" s="17" t="s">
        <v>572</v>
      </c>
      <c r="O563" s="17">
        <v>20201031</v>
      </c>
      <c r="P563" s="17">
        <v>20201031</v>
      </c>
      <c r="Q563" s="17">
        <v>1110</v>
      </c>
      <c r="R563" s="17">
        <v>0</v>
      </c>
      <c r="S563" s="17"/>
      <c r="T563" s="17" t="s">
        <v>63</v>
      </c>
      <c r="U563" s="17"/>
      <c r="V563" s="17">
        <f t="shared" si="158"/>
        <v>3</v>
      </c>
      <c r="W563" s="17">
        <v>3000</v>
      </c>
      <c r="X563" s="17" t="s">
        <v>7065</v>
      </c>
      <c r="Y563" s="17" t="s">
        <v>569</v>
      </c>
      <c r="Z563" s="17">
        <v>20201031</v>
      </c>
      <c r="AA563" s="17" t="s">
        <v>1947</v>
      </c>
      <c r="AB563" s="17">
        <v>1</v>
      </c>
      <c r="AC563" s="17" t="str">
        <f>IFERROR(VLOOKUP(A563,[1]Cruces!AJ:AK,2,0),VLOOKUP(CONCATENATE(X563,AA563),[1]Cruces!G:H,2,0))</f>
        <v>Solicitud por BT</v>
      </c>
      <c r="AD563" s="17">
        <f t="shared" si="144"/>
        <v>31</v>
      </c>
      <c r="AE563" s="17">
        <f t="shared" si="145"/>
        <v>10</v>
      </c>
      <c r="AF563" s="17">
        <f t="shared" si="146"/>
        <v>2020</v>
      </c>
      <c r="AG563" s="17" t="str">
        <f>IFERROR(VLOOKUP(MID(A563,2,4)*1,[1]Cruces!K:L,2,0),"Verificar")</f>
        <v>Atlántico Norte</v>
      </c>
      <c r="AH563" s="17">
        <f t="shared" ca="1" si="147"/>
        <v>25</v>
      </c>
      <c r="AI563" s="17" t="str">
        <f>IFERROR(VLOOKUP(U563,[1]Cruces!$O$1:$P$6,2,0),"Sin Orden")</f>
        <v>Sin Orden</v>
      </c>
      <c r="AJ563" s="17">
        <f t="shared" si="148"/>
        <v>31</v>
      </c>
      <c r="AK563" s="17">
        <f t="shared" si="149"/>
        <v>10</v>
      </c>
      <c r="AL563" s="17">
        <f t="shared" si="150"/>
        <v>2020</v>
      </c>
      <c r="AM563" s="17">
        <f t="shared" ca="1" si="151"/>
        <v>25</v>
      </c>
      <c r="AN563" s="18" t="str">
        <f>IFERROR(VLOOKUP(R563*1,'[1]Ordenes de Servicio'!G:K,5,0),"No Cruza")</f>
        <v>No Cruza</v>
      </c>
      <c r="AO563" s="17">
        <f t="shared" ca="1" si="152"/>
        <v>25</v>
      </c>
      <c r="AP563" s="17">
        <f t="shared" si="153"/>
        <v>31</v>
      </c>
      <c r="AQ563" s="17">
        <f t="shared" si="154"/>
        <v>10</v>
      </c>
      <c r="AR563" s="17">
        <f t="shared" si="155"/>
        <v>2020</v>
      </c>
      <c r="AS563" s="17">
        <f t="shared" ca="1" si="156"/>
        <v>25</v>
      </c>
      <c r="AT563" s="17" t="str">
        <f t="shared" ca="1" si="159"/>
        <v>No</v>
      </c>
      <c r="AU563" s="17">
        <f t="shared" si="157"/>
        <v>0</v>
      </c>
      <c r="AV563" s="17" t="str">
        <f>+VLOOKUP(B563,[1]Cruces!S:T,2,0)</f>
        <v>1. Solicitud</v>
      </c>
    </row>
    <row r="564" spans="1:48" hidden="1" x14ac:dyDescent="0.25">
      <c r="A564" s="17" t="s">
        <v>1243</v>
      </c>
      <c r="B564" s="17" t="s">
        <v>68</v>
      </c>
      <c r="C564" s="17">
        <v>0</v>
      </c>
      <c r="D564" s="17">
        <v>0</v>
      </c>
      <c r="E564" s="17" t="s">
        <v>55</v>
      </c>
      <c r="F564" s="17" t="s">
        <v>107</v>
      </c>
      <c r="G564" s="17" t="s">
        <v>1244</v>
      </c>
      <c r="H564" s="17">
        <v>0</v>
      </c>
      <c r="I564" s="17" t="s">
        <v>71</v>
      </c>
      <c r="J564" s="17" t="s">
        <v>59</v>
      </c>
      <c r="K564" s="17" t="s">
        <v>1245</v>
      </c>
      <c r="L564" s="17" t="s">
        <v>117</v>
      </c>
      <c r="M564" s="17" t="s">
        <v>118</v>
      </c>
      <c r="N564" s="17" t="s">
        <v>75</v>
      </c>
      <c r="O564" s="17">
        <v>20200319</v>
      </c>
      <c r="P564" s="17">
        <v>20200518</v>
      </c>
      <c r="Q564" s="17">
        <v>1110</v>
      </c>
      <c r="R564" s="17">
        <v>27290540</v>
      </c>
      <c r="S564" s="17" t="s">
        <v>100</v>
      </c>
      <c r="T564" s="17" t="s">
        <v>63</v>
      </c>
      <c r="U564" s="17" t="s">
        <v>91</v>
      </c>
      <c r="V564" s="17">
        <f t="shared" si="158"/>
        <v>225</v>
      </c>
      <c r="W564" s="17">
        <v>225000</v>
      </c>
      <c r="X564" s="17" t="s">
        <v>64</v>
      </c>
      <c r="Y564" s="17" t="s">
        <v>136</v>
      </c>
      <c r="Z564" s="17">
        <v>20200609</v>
      </c>
      <c r="AA564" s="17" t="s">
        <v>137</v>
      </c>
      <c r="AB564" s="17">
        <v>1</v>
      </c>
      <c r="AC564" s="17" t="str">
        <f>IFERROR(VLOOKUP(A564,[1]Cruces!AJ:AK,2,0),VLOOKUP(CONCATENATE(X564,AA564),[1]Cruces!G:H,2,0))</f>
        <v>Solicitud de Obra</v>
      </c>
      <c r="AD564" s="17">
        <f t="shared" si="144"/>
        <v>19</v>
      </c>
      <c r="AE564" s="17">
        <f t="shared" si="145"/>
        <v>3</v>
      </c>
      <c r="AF564" s="17">
        <f t="shared" si="146"/>
        <v>2020</v>
      </c>
      <c r="AG564" s="17" t="str">
        <f>IFERROR(VLOOKUP(MID(A564,2,4)*1,[1]Cruces!K:L,2,0),"Verificar")</f>
        <v>Atlántico Norte</v>
      </c>
      <c r="AH564" s="17">
        <f t="shared" ca="1" si="147"/>
        <v>251</v>
      </c>
      <c r="AI564" s="17" t="str">
        <f>IFERROR(VLOOKUP(U564,[1]Cruces!$O$1:$P$6,2,0),"Sin Orden")</f>
        <v>Resuelta</v>
      </c>
      <c r="AJ564" s="17">
        <f t="shared" si="148"/>
        <v>9</v>
      </c>
      <c r="AK564" s="17">
        <f t="shared" si="149"/>
        <v>6</v>
      </c>
      <c r="AL564" s="17">
        <f t="shared" si="150"/>
        <v>2020</v>
      </c>
      <c r="AM564" s="17">
        <f t="shared" ca="1" si="151"/>
        <v>169</v>
      </c>
      <c r="AN564" s="18" t="str">
        <f>IFERROR(VLOOKUP(R564*1,'[1]Ordenes de Servicio'!G:K,5,0),"No Cruza")</f>
        <v>No Cruza</v>
      </c>
      <c r="AO564" s="17">
        <f t="shared" ca="1" si="152"/>
        <v>82</v>
      </c>
      <c r="AP564" s="17">
        <f t="shared" si="153"/>
        <v>18</v>
      </c>
      <c r="AQ564" s="17">
        <f t="shared" si="154"/>
        <v>5</v>
      </c>
      <c r="AR564" s="17">
        <f t="shared" si="155"/>
        <v>2020</v>
      </c>
      <c r="AS564" s="17">
        <f t="shared" ca="1" si="156"/>
        <v>191</v>
      </c>
      <c r="AT564" s="17" t="str">
        <f t="shared" ca="1" si="159"/>
        <v>No</v>
      </c>
      <c r="AU564" s="17">
        <f t="shared" si="157"/>
        <v>22</v>
      </c>
      <c r="AV564" s="17" t="str">
        <f>+VLOOKUP(B564,[1]Cruces!S:T,2,0)</f>
        <v>5. Consultoría / Adjudicación</v>
      </c>
    </row>
    <row r="565" spans="1:48" hidden="1" x14ac:dyDescent="0.25">
      <c r="A565" s="17" t="s">
        <v>1246</v>
      </c>
      <c r="B565" s="17" t="s">
        <v>54</v>
      </c>
      <c r="C565" s="17">
        <v>0</v>
      </c>
      <c r="D565" s="17">
        <v>0</v>
      </c>
      <c r="E565" s="17" t="s">
        <v>55</v>
      </c>
      <c r="F565" s="17" t="s">
        <v>81</v>
      </c>
      <c r="G565" s="17" t="s">
        <v>1247</v>
      </c>
      <c r="H565" s="17">
        <v>3176462103</v>
      </c>
      <c r="I565" s="17" t="s">
        <v>116</v>
      </c>
      <c r="J565" s="17" t="s">
        <v>59</v>
      </c>
      <c r="K565" s="17" t="s">
        <v>1248</v>
      </c>
      <c r="L565" s="17" t="s">
        <v>85</v>
      </c>
      <c r="M565" s="17" t="s">
        <v>86</v>
      </c>
      <c r="N565" s="17" t="s">
        <v>62</v>
      </c>
      <c r="O565" s="17">
        <v>20200919</v>
      </c>
      <c r="P565" s="17">
        <v>20201019</v>
      </c>
      <c r="Q565" s="17">
        <v>3410</v>
      </c>
      <c r="R565" s="17">
        <v>28230722</v>
      </c>
      <c r="S565" s="17" t="s">
        <v>100</v>
      </c>
      <c r="T565" s="17" t="s">
        <v>63</v>
      </c>
      <c r="U565" s="17" t="s">
        <v>91</v>
      </c>
      <c r="V565" s="17">
        <f t="shared" si="158"/>
        <v>45</v>
      </c>
      <c r="W565" s="17">
        <v>45000</v>
      </c>
      <c r="X565" s="17" t="s">
        <v>64</v>
      </c>
      <c r="Y565" s="17" t="s">
        <v>65</v>
      </c>
      <c r="Z565" s="17">
        <v>20201019</v>
      </c>
      <c r="AA565" s="17" t="s">
        <v>78</v>
      </c>
      <c r="AB565" s="17">
        <v>1</v>
      </c>
      <c r="AC565" s="17" t="str">
        <f>IFERROR(VLOOKUP(A565,[1]Cruces!AJ:AK,2,0),VLOOKUP(CONCATENATE(X565,AA565),[1]Cruces!G:H,2,0))</f>
        <v>Solicitud de Obra</v>
      </c>
      <c r="AD565" s="17">
        <f t="shared" si="144"/>
        <v>19</v>
      </c>
      <c r="AE565" s="17">
        <f t="shared" si="145"/>
        <v>9</v>
      </c>
      <c r="AF565" s="17">
        <f t="shared" si="146"/>
        <v>2020</v>
      </c>
      <c r="AG565" s="17" t="str">
        <f>IFERROR(VLOOKUP(MID(A565,2,4)*1,[1]Cruces!K:L,2,0),"Verificar")</f>
        <v>Magdalena</v>
      </c>
      <c r="AH565" s="17">
        <f t="shared" ca="1" si="147"/>
        <v>67</v>
      </c>
      <c r="AI565" s="17" t="str">
        <f>IFERROR(VLOOKUP(U565,[1]Cruces!$O$1:$P$6,2,0),"Sin Orden")</f>
        <v>Resuelta</v>
      </c>
      <c r="AJ565" s="17">
        <f t="shared" si="148"/>
        <v>19</v>
      </c>
      <c r="AK565" s="17">
        <f t="shared" si="149"/>
        <v>10</v>
      </c>
      <c r="AL565" s="17">
        <f t="shared" si="150"/>
        <v>2020</v>
      </c>
      <c r="AM565" s="17">
        <f t="shared" ca="1" si="151"/>
        <v>37</v>
      </c>
      <c r="AN565" s="18" t="str">
        <f>IFERROR(VLOOKUP(R565*1,'[1]Ordenes de Servicio'!G:K,5,0),"No Cruza")</f>
        <v>No Cruza</v>
      </c>
      <c r="AO565" s="17">
        <f t="shared" ca="1" si="152"/>
        <v>30</v>
      </c>
      <c r="AP565" s="17">
        <f t="shared" si="153"/>
        <v>19</v>
      </c>
      <c r="AQ565" s="17">
        <f t="shared" si="154"/>
        <v>10</v>
      </c>
      <c r="AR565" s="17">
        <f t="shared" si="155"/>
        <v>2020</v>
      </c>
      <c r="AS565" s="17">
        <f t="shared" ca="1" si="156"/>
        <v>37</v>
      </c>
      <c r="AT565" s="17" t="str">
        <f t="shared" ca="1" si="159"/>
        <v>No</v>
      </c>
      <c r="AU565" s="17">
        <f t="shared" si="157"/>
        <v>0</v>
      </c>
      <c r="AV565" s="17" t="str">
        <f>+VLOOKUP(B565,[1]Cruces!S:T,2,0)</f>
        <v>4. Presupuesto de Obra</v>
      </c>
    </row>
    <row r="566" spans="1:48" hidden="1" x14ac:dyDescent="0.25">
      <c r="A566" s="17" t="s">
        <v>7665</v>
      </c>
      <c r="B566" s="17" t="s">
        <v>569</v>
      </c>
      <c r="C566" s="17">
        <v>0</v>
      </c>
      <c r="D566" s="17">
        <v>0</v>
      </c>
      <c r="E566" s="17" t="s">
        <v>55</v>
      </c>
      <c r="F566" s="17" t="s">
        <v>7082</v>
      </c>
      <c r="G566" s="17" t="s">
        <v>7666</v>
      </c>
      <c r="H566" s="17">
        <v>3008330555</v>
      </c>
      <c r="I566" s="17" t="s">
        <v>71</v>
      </c>
      <c r="J566" s="17" t="s">
        <v>59</v>
      </c>
      <c r="K566" s="17" t="s">
        <v>97</v>
      </c>
      <c r="L566" s="17" t="s">
        <v>7123</v>
      </c>
      <c r="M566" s="17" t="s">
        <v>7124</v>
      </c>
      <c r="N566" s="17" t="s">
        <v>572</v>
      </c>
      <c r="O566" s="17">
        <v>20201114</v>
      </c>
      <c r="P566" s="17">
        <v>20201114</v>
      </c>
      <c r="Q566" s="17">
        <v>1150</v>
      </c>
      <c r="R566" s="17">
        <v>0</v>
      </c>
      <c r="S566" s="17"/>
      <c r="T566" s="17" t="s">
        <v>63</v>
      </c>
      <c r="U566" s="17"/>
      <c r="V566" s="17">
        <f t="shared" si="158"/>
        <v>3</v>
      </c>
      <c r="W566" s="17">
        <v>3000</v>
      </c>
      <c r="X566" s="17" t="s">
        <v>7065</v>
      </c>
      <c r="Y566" s="17" t="s">
        <v>569</v>
      </c>
      <c r="Z566" s="17">
        <v>20201114</v>
      </c>
      <c r="AA566" s="17" t="s">
        <v>1947</v>
      </c>
      <c r="AB566" s="17">
        <v>1</v>
      </c>
      <c r="AC566" s="17" t="str">
        <f>IFERROR(VLOOKUP(A566,[1]Cruces!AJ:AK,2,0),VLOOKUP(CONCATENATE(X566,AA566),[1]Cruces!G:H,2,0))</f>
        <v>Solicitud por BT</v>
      </c>
      <c r="AD566" s="17">
        <f t="shared" si="144"/>
        <v>14</v>
      </c>
      <c r="AE566" s="17">
        <f t="shared" si="145"/>
        <v>11</v>
      </c>
      <c r="AF566" s="17">
        <f t="shared" si="146"/>
        <v>2020</v>
      </c>
      <c r="AG566" s="17" t="str">
        <f>IFERROR(VLOOKUP(MID(A566,2,4)*1,[1]Cruces!K:L,2,0),"Verificar")</f>
        <v>Atlántico Norte</v>
      </c>
      <c r="AH566" s="17">
        <f t="shared" ca="1" si="147"/>
        <v>11</v>
      </c>
      <c r="AI566" s="17" t="str">
        <f>IFERROR(VLOOKUP(U566,[1]Cruces!$O$1:$P$6,2,0),"Sin Orden")</f>
        <v>Sin Orden</v>
      </c>
      <c r="AJ566" s="17">
        <f t="shared" si="148"/>
        <v>14</v>
      </c>
      <c r="AK566" s="17">
        <f t="shared" si="149"/>
        <v>11</v>
      </c>
      <c r="AL566" s="17">
        <f t="shared" si="150"/>
        <v>2020</v>
      </c>
      <c r="AM566" s="17">
        <f t="shared" ca="1" si="151"/>
        <v>11</v>
      </c>
      <c r="AN566" s="18" t="str">
        <f>IFERROR(VLOOKUP(R566*1,'[1]Ordenes de Servicio'!G:K,5,0),"No Cruza")</f>
        <v>No Cruza</v>
      </c>
      <c r="AO566" s="17">
        <f t="shared" ca="1" si="152"/>
        <v>11</v>
      </c>
      <c r="AP566" s="17">
        <f t="shared" si="153"/>
        <v>14</v>
      </c>
      <c r="AQ566" s="17">
        <f t="shared" si="154"/>
        <v>11</v>
      </c>
      <c r="AR566" s="17">
        <f t="shared" si="155"/>
        <v>2020</v>
      </c>
      <c r="AS566" s="17">
        <f t="shared" ca="1" si="156"/>
        <v>11</v>
      </c>
      <c r="AT566" s="17" t="str">
        <f t="shared" ca="1" si="159"/>
        <v>No</v>
      </c>
      <c r="AU566" s="17">
        <f t="shared" si="157"/>
        <v>0</v>
      </c>
      <c r="AV566" s="17" t="str">
        <f>+VLOOKUP(B566,[1]Cruces!S:T,2,0)</f>
        <v>1. Solicitud</v>
      </c>
    </row>
    <row r="567" spans="1:48" hidden="1" x14ac:dyDescent="0.25">
      <c r="A567" s="17" t="s">
        <v>1249</v>
      </c>
      <c r="B567" s="17" t="s">
        <v>54</v>
      </c>
      <c r="C567" s="17">
        <v>0</v>
      </c>
      <c r="D567" s="17">
        <v>0</v>
      </c>
      <c r="E567" s="17" t="s">
        <v>55</v>
      </c>
      <c r="F567" s="17" t="s">
        <v>56</v>
      </c>
      <c r="G567" s="17" t="s">
        <v>1034</v>
      </c>
      <c r="H567" s="17">
        <v>0</v>
      </c>
      <c r="I567" s="17" t="s">
        <v>116</v>
      </c>
      <c r="J567" s="17" t="s">
        <v>59</v>
      </c>
      <c r="K567" s="17" t="s">
        <v>1035</v>
      </c>
      <c r="L567" s="17" t="s">
        <v>172</v>
      </c>
      <c r="M567" s="17" t="s">
        <v>173</v>
      </c>
      <c r="N567" s="17" t="s">
        <v>62</v>
      </c>
      <c r="O567" s="17">
        <v>20190225</v>
      </c>
      <c r="P567" s="17">
        <v>20190225</v>
      </c>
      <c r="Q567" s="17">
        <v>9510</v>
      </c>
      <c r="R567" s="17">
        <v>0</v>
      </c>
      <c r="S567" s="17"/>
      <c r="T567" s="17" t="s">
        <v>63</v>
      </c>
      <c r="U567" s="17"/>
      <c r="V567" s="17">
        <f t="shared" si="158"/>
        <v>1</v>
      </c>
      <c r="W567" s="17">
        <v>1000</v>
      </c>
      <c r="X567" s="17" t="s">
        <v>64</v>
      </c>
      <c r="Y567" s="17" t="s">
        <v>65</v>
      </c>
      <c r="Z567" s="17">
        <v>20190225</v>
      </c>
      <c r="AA567" s="17" t="s">
        <v>113</v>
      </c>
      <c r="AB567" s="17">
        <v>1</v>
      </c>
      <c r="AC567" s="17" t="str">
        <f>IFERROR(VLOOKUP(A567,[1]Cruces!AJ:AK,2,0),VLOOKUP(CONCATENATE(X567,AA567),[1]Cruces!G:H,2,0))</f>
        <v>Solicitud de Obra</v>
      </c>
      <c r="AD567" s="17">
        <f t="shared" si="144"/>
        <v>25</v>
      </c>
      <c r="AE567" s="17">
        <f t="shared" si="145"/>
        <v>2</v>
      </c>
      <c r="AF567" s="17">
        <f t="shared" si="146"/>
        <v>2019</v>
      </c>
      <c r="AG567" s="17" t="str">
        <f>IFERROR(VLOOKUP(MID(A567,2,4)*1,[1]Cruces!K:L,2,0),"Verificar")</f>
        <v>Atlántico Norte</v>
      </c>
      <c r="AH567" s="17">
        <f t="shared" ca="1" si="147"/>
        <v>639</v>
      </c>
      <c r="AI567" s="17" t="str">
        <f>IFERROR(VLOOKUP(U567,[1]Cruces!$O$1:$P$6,2,0),"Sin Orden")</f>
        <v>Sin Orden</v>
      </c>
      <c r="AJ567" s="17">
        <f t="shared" si="148"/>
        <v>25</v>
      </c>
      <c r="AK567" s="17">
        <f t="shared" si="149"/>
        <v>2</v>
      </c>
      <c r="AL567" s="17">
        <f t="shared" si="150"/>
        <v>2019</v>
      </c>
      <c r="AM567" s="17">
        <f t="shared" ca="1" si="151"/>
        <v>639</v>
      </c>
      <c r="AN567" s="18" t="str">
        <f>IFERROR(VLOOKUP(R567*1,'[1]Ordenes de Servicio'!G:K,5,0),"No Cruza")</f>
        <v>No Cruza</v>
      </c>
      <c r="AO567" s="17">
        <f t="shared" ca="1" si="152"/>
        <v>639</v>
      </c>
      <c r="AP567" s="17">
        <f t="shared" si="153"/>
        <v>25</v>
      </c>
      <c r="AQ567" s="17">
        <f t="shared" si="154"/>
        <v>2</v>
      </c>
      <c r="AR567" s="17">
        <f t="shared" si="155"/>
        <v>2019</v>
      </c>
      <c r="AS567" s="17">
        <f t="shared" ca="1" si="156"/>
        <v>639</v>
      </c>
      <c r="AT567" s="17" t="str">
        <f t="shared" ca="1" si="159"/>
        <v>Si</v>
      </c>
      <c r="AU567" s="17">
        <f t="shared" si="157"/>
        <v>0</v>
      </c>
      <c r="AV567" s="17" t="str">
        <f>+VLOOKUP(B567,[1]Cruces!S:T,2,0)</f>
        <v>4. Presupuesto de Obra</v>
      </c>
    </row>
    <row r="568" spans="1:48" hidden="1" x14ac:dyDescent="0.25">
      <c r="A568" s="17" t="s">
        <v>1250</v>
      </c>
      <c r="B568" s="17" t="s">
        <v>68</v>
      </c>
      <c r="C568" s="17">
        <v>0</v>
      </c>
      <c r="D568" s="17">
        <v>0</v>
      </c>
      <c r="E568" s="17" t="s">
        <v>55</v>
      </c>
      <c r="F568" s="17" t="s">
        <v>81</v>
      </c>
      <c r="G568" s="17" t="s">
        <v>1251</v>
      </c>
      <c r="H568" s="17">
        <v>3854567</v>
      </c>
      <c r="I568" s="17" t="s">
        <v>116</v>
      </c>
      <c r="J568" s="17" t="s">
        <v>59</v>
      </c>
      <c r="K568" s="17" t="s">
        <v>1252</v>
      </c>
      <c r="L568" s="17" t="s">
        <v>215</v>
      </c>
      <c r="M568" s="17" t="s">
        <v>216</v>
      </c>
      <c r="N568" s="17" t="s">
        <v>75</v>
      </c>
      <c r="O568" s="17">
        <v>20180903</v>
      </c>
      <c r="P568" s="17">
        <v>20180903</v>
      </c>
      <c r="Q568" s="17">
        <v>9350</v>
      </c>
      <c r="R568" s="17">
        <v>0</v>
      </c>
      <c r="S568" s="17"/>
      <c r="T568" s="17" t="s">
        <v>63</v>
      </c>
      <c r="U568" s="17"/>
      <c r="V568" s="17">
        <f t="shared" si="158"/>
        <v>1</v>
      </c>
      <c r="W568" s="17">
        <v>1000</v>
      </c>
      <c r="X568" s="17" t="s">
        <v>64</v>
      </c>
      <c r="Y568" s="17" t="s">
        <v>150</v>
      </c>
      <c r="Z568" s="17">
        <v>20191021</v>
      </c>
      <c r="AA568" s="17" t="s">
        <v>113</v>
      </c>
      <c r="AB568" s="17">
        <v>1</v>
      </c>
      <c r="AC568" s="17" t="str">
        <f>IFERROR(VLOOKUP(A568,[1]Cruces!AJ:AK,2,0),VLOOKUP(CONCATENATE(X568,AA568),[1]Cruces!G:H,2,0))</f>
        <v>Solicitud de Obra</v>
      </c>
      <c r="AD568" s="17">
        <f t="shared" si="144"/>
        <v>3</v>
      </c>
      <c r="AE568" s="17">
        <f t="shared" si="145"/>
        <v>9</v>
      </c>
      <c r="AF568" s="17">
        <f t="shared" si="146"/>
        <v>2018</v>
      </c>
      <c r="AG568" s="17" t="str">
        <f>IFERROR(VLOOKUP(MID(A568,2,4)*1,[1]Cruces!K:L,2,0),"Verificar")</f>
        <v>Magdalena</v>
      </c>
      <c r="AH568" s="17">
        <f t="shared" ca="1" si="147"/>
        <v>814</v>
      </c>
      <c r="AI568" s="17" t="str">
        <f>IFERROR(VLOOKUP(U568,[1]Cruces!$O$1:$P$6,2,0),"Sin Orden")</f>
        <v>Sin Orden</v>
      </c>
      <c r="AJ568" s="17">
        <f t="shared" si="148"/>
        <v>21</v>
      </c>
      <c r="AK568" s="17">
        <f t="shared" si="149"/>
        <v>10</v>
      </c>
      <c r="AL568" s="17">
        <f t="shared" si="150"/>
        <v>2019</v>
      </c>
      <c r="AM568" s="17">
        <f t="shared" ca="1" si="151"/>
        <v>401</v>
      </c>
      <c r="AN568" s="18" t="str">
        <f>IFERROR(VLOOKUP(R568*1,'[1]Ordenes de Servicio'!G:K,5,0),"No Cruza")</f>
        <v>No Cruza</v>
      </c>
      <c r="AO568" s="17">
        <f t="shared" ca="1" si="152"/>
        <v>401</v>
      </c>
      <c r="AP568" s="17">
        <f t="shared" si="153"/>
        <v>3</v>
      </c>
      <c r="AQ568" s="17">
        <f t="shared" si="154"/>
        <v>9</v>
      </c>
      <c r="AR568" s="17">
        <f t="shared" si="155"/>
        <v>2018</v>
      </c>
      <c r="AS568" s="17">
        <f t="shared" ca="1" si="156"/>
        <v>814</v>
      </c>
      <c r="AT568" s="17" t="str">
        <f t="shared" ca="1" si="159"/>
        <v>Si</v>
      </c>
      <c r="AU568" s="17">
        <f t="shared" si="157"/>
        <v>413</v>
      </c>
      <c r="AV568" s="17" t="str">
        <f>+VLOOKUP(B568,[1]Cruces!S:T,2,0)</f>
        <v>5. Consultoría / Adjudicación</v>
      </c>
    </row>
    <row r="569" spans="1:48" hidden="1" x14ac:dyDescent="0.25">
      <c r="A569" s="17" t="s">
        <v>10530</v>
      </c>
      <c r="B569" s="17" t="s">
        <v>296</v>
      </c>
      <c r="C569" s="17">
        <v>0</v>
      </c>
      <c r="D569" s="17">
        <v>0</v>
      </c>
      <c r="E569" s="17" t="s">
        <v>55</v>
      </c>
      <c r="F569" s="17" t="s">
        <v>932</v>
      </c>
      <c r="G569" s="17" t="s">
        <v>10531</v>
      </c>
      <c r="H569" s="17">
        <v>0</v>
      </c>
      <c r="I569" s="17" t="s">
        <v>71</v>
      </c>
      <c r="J569" s="17" t="s">
        <v>59</v>
      </c>
      <c r="K569" s="17" t="s">
        <v>97</v>
      </c>
      <c r="L569" s="17" t="s">
        <v>935</v>
      </c>
      <c r="M569" s="17" t="s">
        <v>936</v>
      </c>
      <c r="N569" s="17" t="s">
        <v>301</v>
      </c>
      <c r="O569" s="17">
        <v>20200907</v>
      </c>
      <c r="P569" s="17">
        <v>20200907</v>
      </c>
      <c r="Q569" s="17">
        <v>9340</v>
      </c>
      <c r="R569" s="17">
        <v>28139962</v>
      </c>
      <c r="S569" s="17" t="s">
        <v>100</v>
      </c>
      <c r="T569" s="17" t="s">
        <v>63</v>
      </c>
      <c r="U569" s="17" t="s">
        <v>91</v>
      </c>
      <c r="V569" s="17">
        <f t="shared" si="158"/>
        <v>30</v>
      </c>
      <c r="W569" s="17">
        <v>30000</v>
      </c>
      <c r="X569" s="17" t="s">
        <v>64</v>
      </c>
      <c r="Y569" s="17" t="s">
        <v>296</v>
      </c>
      <c r="Z569" s="17">
        <v>20200907</v>
      </c>
      <c r="AA569" s="17" t="s">
        <v>78</v>
      </c>
      <c r="AB569" s="17">
        <v>1</v>
      </c>
      <c r="AC569" s="17" t="str">
        <f>IFERROR(VLOOKUP(A569,[1]Cruces!AJ:AK,2,0),VLOOKUP(CONCATENATE(X569,AA569),[1]Cruces!G:H,2,0))</f>
        <v>Exp BMT</v>
      </c>
      <c r="AD569" s="17">
        <f t="shared" si="144"/>
        <v>7</v>
      </c>
      <c r="AE569" s="17">
        <f t="shared" si="145"/>
        <v>9</v>
      </c>
      <c r="AF569" s="17">
        <f t="shared" si="146"/>
        <v>2020</v>
      </c>
      <c r="AG569" s="17" t="str">
        <f>IFERROR(VLOOKUP(MID(A569,2,4)*1,[1]Cruces!K:L,2,0),"Verificar")</f>
        <v>Magdalena</v>
      </c>
      <c r="AH569" s="17">
        <f t="shared" ca="1" si="147"/>
        <v>79</v>
      </c>
      <c r="AI569" s="17" t="str">
        <f>IFERROR(VLOOKUP(U569,[1]Cruces!$O$1:$P$6,2,0),"Sin Orden")</f>
        <v>Resuelta</v>
      </c>
      <c r="AJ569" s="17">
        <f t="shared" si="148"/>
        <v>7</v>
      </c>
      <c r="AK569" s="17">
        <f t="shared" si="149"/>
        <v>9</v>
      </c>
      <c r="AL569" s="17">
        <f t="shared" si="150"/>
        <v>2020</v>
      </c>
      <c r="AM569" s="17">
        <f t="shared" ca="1" si="151"/>
        <v>79</v>
      </c>
      <c r="AN569" s="18" t="str">
        <f>IFERROR(VLOOKUP(R569*1,'[1]Ordenes de Servicio'!G:K,5,0),"No Cruza")</f>
        <v>No Cruza</v>
      </c>
      <c r="AO569" s="17">
        <f t="shared" ca="1" si="152"/>
        <v>0</v>
      </c>
      <c r="AP569" s="17">
        <f t="shared" si="153"/>
        <v>7</v>
      </c>
      <c r="AQ569" s="17">
        <f t="shared" si="154"/>
        <v>9</v>
      </c>
      <c r="AR569" s="17">
        <f t="shared" si="155"/>
        <v>2020</v>
      </c>
      <c r="AS569" s="17">
        <f t="shared" ca="1" si="156"/>
        <v>79</v>
      </c>
      <c r="AT569" s="17" t="str">
        <f t="shared" ca="1" si="159"/>
        <v>No</v>
      </c>
      <c r="AU569" s="17">
        <f t="shared" si="157"/>
        <v>0</v>
      </c>
      <c r="AV569" s="17" t="str">
        <f>+VLOOKUP(B569,[1]Cruces!S:T,2,0)</f>
        <v>3. Evaluación Técnico Ecónomica</v>
      </c>
    </row>
    <row r="570" spans="1:48" hidden="1" x14ac:dyDescent="0.25">
      <c r="A570" s="17" t="s">
        <v>1253</v>
      </c>
      <c r="B570" s="17" t="s">
        <v>68</v>
      </c>
      <c r="C570" s="17">
        <v>0</v>
      </c>
      <c r="D570" s="17">
        <v>0</v>
      </c>
      <c r="E570" s="17" t="s">
        <v>55</v>
      </c>
      <c r="F570" s="17" t="s">
        <v>81</v>
      </c>
      <c r="G570" s="17" t="s">
        <v>1254</v>
      </c>
      <c r="H570" s="17">
        <v>3202085144</v>
      </c>
      <c r="I570" s="17" t="s">
        <v>71</v>
      </c>
      <c r="J570" s="17" t="s">
        <v>59</v>
      </c>
      <c r="K570" s="17" t="s">
        <v>1255</v>
      </c>
      <c r="L570" s="17" t="s">
        <v>85</v>
      </c>
      <c r="M570" s="17" t="s">
        <v>86</v>
      </c>
      <c r="N570" s="17" t="s">
        <v>75</v>
      </c>
      <c r="O570" s="17">
        <v>20200401</v>
      </c>
      <c r="P570" s="17">
        <v>20201114</v>
      </c>
      <c r="Q570" s="17">
        <v>3440</v>
      </c>
      <c r="R570" s="17">
        <v>27378023</v>
      </c>
      <c r="S570" s="17" t="s">
        <v>100</v>
      </c>
      <c r="T570" s="17" t="s">
        <v>63</v>
      </c>
      <c r="U570" s="17" t="s">
        <v>91</v>
      </c>
      <c r="V570" s="17">
        <f t="shared" si="158"/>
        <v>150</v>
      </c>
      <c r="W570" s="17">
        <v>150000</v>
      </c>
      <c r="X570" s="17" t="s">
        <v>64</v>
      </c>
      <c r="Y570" s="17" t="s">
        <v>136</v>
      </c>
      <c r="Z570" s="17">
        <v>20201120</v>
      </c>
      <c r="AA570" s="17" t="s">
        <v>124</v>
      </c>
      <c r="AB570" s="17">
        <v>1</v>
      </c>
      <c r="AC570" s="17" t="str">
        <f>IFERROR(VLOOKUP(A570,[1]Cruces!AJ:AK,2,0),VLOOKUP(CONCATENATE(X570,AA570),[1]Cruces!G:H,2,0))</f>
        <v>Solicitud de Obra</v>
      </c>
      <c r="AD570" s="17">
        <f t="shared" si="144"/>
        <v>1</v>
      </c>
      <c r="AE570" s="17">
        <f t="shared" si="145"/>
        <v>4</v>
      </c>
      <c r="AF570" s="17">
        <f t="shared" si="146"/>
        <v>2020</v>
      </c>
      <c r="AG570" s="17" t="str">
        <f>IFERROR(VLOOKUP(MID(A570,2,4)*1,[1]Cruces!K:L,2,0),"Verificar")</f>
        <v>Magdalena</v>
      </c>
      <c r="AH570" s="17">
        <f t="shared" ca="1" si="147"/>
        <v>238</v>
      </c>
      <c r="AI570" s="17" t="str">
        <f>IFERROR(VLOOKUP(U570,[1]Cruces!$O$1:$P$6,2,0),"Sin Orden")</f>
        <v>Resuelta</v>
      </c>
      <c r="AJ570" s="17">
        <f t="shared" si="148"/>
        <v>20</v>
      </c>
      <c r="AK570" s="17">
        <f t="shared" si="149"/>
        <v>11</v>
      </c>
      <c r="AL570" s="17">
        <f t="shared" si="150"/>
        <v>2020</v>
      </c>
      <c r="AM570" s="17">
        <f t="shared" ca="1" si="151"/>
        <v>5</v>
      </c>
      <c r="AN570" s="18" t="str">
        <f>IFERROR(VLOOKUP(R570*1,'[1]Ordenes de Servicio'!G:K,5,0),"No Cruza")</f>
        <v>No Cruza</v>
      </c>
      <c r="AO570" s="17">
        <f t="shared" ca="1" si="152"/>
        <v>233</v>
      </c>
      <c r="AP570" s="17">
        <f t="shared" si="153"/>
        <v>14</v>
      </c>
      <c r="AQ570" s="17">
        <f t="shared" si="154"/>
        <v>11</v>
      </c>
      <c r="AR570" s="17">
        <f t="shared" si="155"/>
        <v>2020</v>
      </c>
      <c r="AS570" s="17">
        <f t="shared" ca="1" si="156"/>
        <v>11</v>
      </c>
      <c r="AT570" s="17" t="str">
        <f t="shared" ca="1" si="159"/>
        <v>No</v>
      </c>
      <c r="AU570" s="17">
        <f t="shared" si="157"/>
        <v>6</v>
      </c>
      <c r="AV570" s="17" t="str">
        <f>+VLOOKUP(B570,[1]Cruces!S:T,2,0)</f>
        <v>5. Consultoría / Adjudicación</v>
      </c>
    </row>
    <row r="571" spans="1:48" hidden="1" x14ac:dyDescent="0.25">
      <c r="A571" s="17" t="s">
        <v>1256</v>
      </c>
      <c r="B571" s="17" t="s">
        <v>54</v>
      </c>
      <c r="C571" s="17">
        <v>0</v>
      </c>
      <c r="D571" s="17">
        <v>0</v>
      </c>
      <c r="E571" s="17" t="s">
        <v>55</v>
      </c>
      <c r="F571" s="17" t="s">
        <v>126</v>
      </c>
      <c r="G571" s="17" t="s">
        <v>1257</v>
      </c>
      <c r="H571" s="17">
        <v>0</v>
      </c>
      <c r="I571" s="17" t="s">
        <v>83</v>
      </c>
      <c r="J571" s="17" t="s">
        <v>59</v>
      </c>
      <c r="K571" s="17" t="s">
        <v>97</v>
      </c>
      <c r="L571" s="17" t="s">
        <v>129</v>
      </c>
      <c r="M571" s="17" t="s">
        <v>130</v>
      </c>
      <c r="N571" s="17" t="s">
        <v>62</v>
      </c>
      <c r="O571" s="17">
        <v>20191219</v>
      </c>
      <c r="P571" s="17">
        <v>20191226</v>
      </c>
      <c r="Q571" s="17">
        <v>3310</v>
      </c>
      <c r="R571" s="17">
        <v>27031719</v>
      </c>
      <c r="S571" s="17" t="s">
        <v>100</v>
      </c>
      <c r="T571" s="17" t="s">
        <v>63</v>
      </c>
      <c r="U571" s="17" t="s">
        <v>91</v>
      </c>
      <c r="V571" s="17">
        <f t="shared" si="158"/>
        <v>15</v>
      </c>
      <c r="W571" s="17">
        <v>15000</v>
      </c>
      <c r="X571" s="17" t="s">
        <v>64</v>
      </c>
      <c r="Y571" s="17" t="s">
        <v>65</v>
      </c>
      <c r="Z571" s="17">
        <v>20191226</v>
      </c>
      <c r="AA571" s="17" t="s">
        <v>78</v>
      </c>
      <c r="AB571" s="17">
        <v>1</v>
      </c>
      <c r="AC571" s="17" t="str">
        <f>IFERROR(VLOOKUP(A571,[1]Cruces!AJ:AK,2,0),VLOOKUP(CONCATENATE(X571,AA571),[1]Cruces!G:H,2,0))</f>
        <v>Solicitud de Obra</v>
      </c>
      <c r="AD571" s="17">
        <f t="shared" si="144"/>
        <v>19</v>
      </c>
      <c r="AE571" s="17">
        <f t="shared" si="145"/>
        <v>12</v>
      </c>
      <c r="AF571" s="17">
        <f t="shared" si="146"/>
        <v>2019</v>
      </c>
      <c r="AG571" s="17" t="str">
        <f>IFERROR(VLOOKUP(MID(A571,2,4)*1,[1]Cruces!K:L,2,0),"Verificar")</f>
        <v>Guajira</v>
      </c>
      <c r="AH571" s="17">
        <f t="shared" ca="1" si="147"/>
        <v>342</v>
      </c>
      <c r="AI571" s="17" t="str">
        <f>IFERROR(VLOOKUP(U571,[1]Cruces!$O$1:$P$6,2,0),"Sin Orden")</f>
        <v>Resuelta</v>
      </c>
      <c r="AJ571" s="17">
        <f t="shared" si="148"/>
        <v>26</v>
      </c>
      <c r="AK571" s="17">
        <f t="shared" si="149"/>
        <v>12</v>
      </c>
      <c r="AL571" s="17">
        <f t="shared" si="150"/>
        <v>2019</v>
      </c>
      <c r="AM571" s="17">
        <f t="shared" ca="1" si="151"/>
        <v>335</v>
      </c>
      <c r="AN571" s="18" t="str">
        <f>IFERROR(VLOOKUP(R571*1,'[1]Ordenes de Servicio'!G:K,5,0),"No Cruza")</f>
        <v>No Cruza</v>
      </c>
      <c r="AO571" s="17">
        <f t="shared" ca="1" si="152"/>
        <v>7</v>
      </c>
      <c r="AP571" s="17">
        <f t="shared" si="153"/>
        <v>26</v>
      </c>
      <c r="AQ571" s="17">
        <f t="shared" si="154"/>
        <v>12</v>
      </c>
      <c r="AR571" s="17">
        <f t="shared" si="155"/>
        <v>2019</v>
      </c>
      <c r="AS571" s="17">
        <f t="shared" ca="1" si="156"/>
        <v>335</v>
      </c>
      <c r="AT571" s="17" t="str">
        <f t="shared" ca="1" si="159"/>
        <v>No</v>
      </c>
      <c r="AU571" s="17">
        <f t="shared" si="157"/>
        <v>0</v>
      </c>
      <c r="AV571" s="17" t="str">
        <f>+VLOOKUP(B571,[1]Cruces!S:T,2,0)</f>
        <v>4. Presupuesto de Obra</v>
      </c>
    </row>
    <row r="572" spans="1:48" hidden="1" x14ac:dyDescent="0.25">
      <c r="A572" s="17" t="s">
        <v>7667</v>
      </c>
      <c r="B572" s="17" t="s">
        <v>6595</v>
      </c>
      <c r="C572" s="17">
        <v>0</v>
      </c>
      <c r="D572" s="17">
        <v>0</v>
      </c>
      <c r="E572" s="17" t="s">
        <v>55</v>
      </c>
      <c r="F572" s="17" t="s">
        <v>5366</v>
      </c>
      <c r="G572" s="17" t="s">
        <v>7668</v>
      </c>
      <c r="H572" s="17">
        <v>3015538101</v>
      </c>
      <c r="I572" s="17" t="s">
        <v>71</v>
      </c>
      <c r="J572" s="17" t="s">
        <v>59</v>
      </c>
      <c r="K572" s="17" t="s">
        <v>97</v>
      </c>
      <c r="L572" s="17" t="s">
        <v>5368</v>
      </c>
      <c r="M572" s="17" t="s">
        <v>5369</v>
      </c>
      <c r="N572" s="17" t="s">
        <v>6600</v>
      </c>
      <c r="O572" s="17">
        <v>20201030</v>
      </c>
      <c r="P572" s="17">
        <v>20201113</v>
      </c>
      <c r="Q572" s="17">
        <v>1170</v>
      </c>
      <c r="R572" s="17">
        <v>28279001</v>
      </c>
      <c r="S572" s="17" t="s">
        <v>6601</v>
      </c>
      <c r="T572" s="17" t="s">
        <v>63</v>
      </c>
      <c r="U572" s="17" t="s">
        <v>91</v>
      </c>
      <c r="V572" s="17">
        <f t="shared" si="158"/>
        <v>3</v>
      </c>
      <c r="W572" s="17">
        <v>3000</v>
      </c>
      <c r="X572" s="17" t="s">
        <v>7065</v>
      </c>
      <c r="Y572" s="17" t="s">
        <v>6595</v>
      </c>
      <c r="Z572" s="17">
        <v>20201113</v>
      </c>
      <c r="AA572" s="17" t="s">
        <v>1947</v>
      </c>
      <c r="AB572" s="17">
        <v>1</v>
      </c>
      <c r="AC572" s="17" t="str">
        <f>IFERROR(VLOOKUP(A572,[1]Cruces!AJ:AK,2,0),VLOOKUP(CONCATENATE(X572,AA572),[1]Cruces!G:H,2,0))</f>
        <v>Solicitud por BT</v>
      </c>
      <c r="AD572" s="17">
        <f t="shared" si="144"/>
        <v>30</v>
      </c>
      <c r="AE572" s="17">
        <f t="shared" si="145"/>
        <v>10</v>
      </c>
      <c r="AF572" s="17">
        <f t="shared" si="146"/>
        <v>2020</v>
      </c>
      <c r="AG572" s="17" t="str">
        <f>IFERROR(VLOOKUP(MID(A572,2,4)*1,[1]Cruces!K:L,2,0),"Verificar")</f>
        <v>Atlántico Norte</v>
      </c>
      <c r="AH572" s="17">
        <f t="shared" ca="1" si="147"/>
        <v>26</v>
      </c>
      <c r="AI572" s="17" t="str">
        <f>IFERROR(VLOOKUP(U572,[1]Cruces!$O$1:$P$6,2,0),"Sin Orden")</f>
        <v>Resuelta</v>
      </c>
      <c r="AJ572" s="17">
        <f t="shared" si="148"/>
        <v>13</v>
      </c>
      <c r="AK572" s="17">
        <f t="shared" si="149"/>
        <v>11</v>
      </c>
      <c r="AL572" s="17">
        <f t="shared" si="150"/>
        <v>2020</v>
      </c>
      <c r="AM572" s="17">
        <f t="shared" ca="1" si="151"/>
        <v>12</v>
      </c>
      <c r="AN572" s="18" t="str">
        <f>IFERROR(VLOOKUP(R572*1,'[1]Ordenes de Servicio'!G:K,5,0),"No Cruza")</f>
        <v>No Cruza</v>
      </c>
      <c r="AO572" s="17">
        <f t="shared" ca="1" si="152"/>
        <v>14</v>
      </c>
      <c r="AP572" s="17">
        <f t="shared" si="153"/>
        <v>13</v>
      </c>
      <c r="AQ572" s="17">
        <f t="shared" si="154"/>
        <v>11</v>
      </c>
      <c r="AR572" s="17">
        <f t="shared" si="155"/>
        <v>2020</v>
      </c>
      <c r="AS572" s="17">
        <f t="shared" ca="1" si="156"/>
        <v>12</v>
      </c>
      <c r="AT572" s="17" t="str">
        <f t="shared" ca="1" si="159"/>
        <v>No</v>
      </c>
      <c r="AU572" s="17">
        <f t="shared" si="157"/>
        <v>0</v>
      </c>
      <c r="AV572" s="17" t="str">
        <f>+VLOOKUP(B572,[1]Cruces!S:T,2,0)</f>
        <v>7. Ejecución en Campo OS BT</v>
      </c>
    </row>
    <row r="573" spans="1:48" x14ac:dyDescent="0.25">
      <c r="A573" s="17" t="s">
        <v>1258</v>
      </c>
      <c r="B573" s="17" t="s">
        <v>80</v>
      </c>
      <c r="C573" s="17">
        <v>0</v>
      </c>
      <c r="D573" s="17">
        <v>0</v>
      </c>
      <c r="E573" s="17" t="s">
        <v>55</v>
      </c>
      <c r="F573" s="17" t="s">
        <v>56</v>
      </c>
      <c r="G573" s="17" t="s">
        <v>1259</v>
      </c>
      <c r="H573" s="17">
        <v>0</v>
      </c>
      <c r="I573" s="17" t="s">
        <v>357</v>
      </c>
      <c r="J573" s="17" t="s">
        <v>59</v>
      </c>
      <c r="K573" s="17" t="s">
        <v>1260</v>
      </c>
      <c r="L573" s="17" t="s">
        <v>117</v>
      </c>
      <c r="M573" s="17" t="s">
        <v>118</v>
      </c>
      <c r="N573" s="17" t="s">
        <v>87</v>
      </c>
      <c r="O573" s="17">
        <v>20191002</v>
      </c>
      <c r="P573" s="17">
        <v>20191128</v>
      </c>
      <c r="Q573" s="17">
        <v>1110</v>
      </c>
      <c r="R573" s="17">
        <v>26868411</v>
      </c>
      <c r="S573" s="17" t="s">
        <v>76</v>
      </c>
      <c r="T573" s="17" t="s">
        <v>63</v>
      </c>
      <c r="U573" s="17" t="s">
        <v>88</v>
      </c>
      <c r="V573" s="17">
        <f t="shared" si="158"/>
        <v>1</v>
      </c>
      <c r="W573" s="17">
        <v>1000</v>
      </c>
      <c r="X573" s="17" t="s">
        <v>64</v>
      </c>
      <c r="Y573" s="17" t="s">
        <v>80</v>
      </c>
      <c r="Z573" s="17">
        <v>20191128</v>
      </c>
      <c r="AA573" s="17" t="s">
        <v>113</v>
      </c>
      <c r="AB573" s="17">
        <v>1</v>
      </c>
      <c r="AC573" s="17" t="str">
        <f>IFERROR(VLOOKUP(A573,[1]Cruces!AJ:AK,2,0),VLOOKUP(CONCATENATE(X573,AA573),[1]Cruces!G:H,2,0))</f>
        <v>Solicitud de Obra</v>
      </c>
      <c r="AD573" s="17">
        <f t="shared" si="144"/>
        <v>2</v>
      </c>
      <c r="AE573" s="17">
        <f t="shared" si="145"/>
        <v>10</v>
      </c>
      <c r="AF573" s="17">
        <f t="shared" si="146"/>
        <v>2019</v>
      </c>
      <c r="AG573" s="17" t="str">
        <f>IFERROR(VLOOKUP(MID(A573,2,4)*1,[1]Cruces!K:L,2,0),"Verificar")</f>
        <v>Atlántico Norte</v>
      </c>
      <c r="AH573" s="17">
        <f t="shared" ca="1" si="147"/>
        <v>420</v>
      </c>
      <c r="AI573" s="17" t="str">
        <f>IFERROR(VLOOKUP(U573,[1]Cruces!$O$1:$P$6,2,0),"Sin Orden")</f>
        <v>Resuelta</v>
      </c>
      <c r="AJ573" s="17">
        <f t="shared" si="148"/>
        <v>28</v>
      </c>
      <c r="AK573" s="17">
        <f t="shared" si="149"/>
        <v>11</v>
      </c>
      <c r="AL573" s="17">
        <f t="shared" si="150"/>
        <v>2019</v>
      </c>
      <c r="AM573" s="17">
        <f t="shared" ca="1" si="151"/>
        <v>363</v>
      </c>
      <c r="AN573" s="18" t="str">
        <f>IFERROR(VLOOKUP(R573*1,'[1]Ordenes de Servicio'!G:K,5,0),"No Cruza")</f>
        <v>No Cruza</v>
      </c>
      <c r="AO573" s="17">
        <f t="shared" ca="1" si="152"/>
        <v>57</v>
      </c>
      <c r="AP573" s="17">
        <f t="shared" si="153"/>
        <v>28</v>
      </c>
      <c r="AQ573" s="17">
        <f t="shared" si="154"/>
        <v>11</v>
      </c>
      <c r="AR573" s="17">
        <f t="shared" si="155"/>
        <v>2019</v>
      </c>
      <c r="AS573" s="17">
        <f t="shared" ca="1" si="156"/>
        <v>363</v>
      </c>
      <c r="AT573" s="17" t="str">
        <f t="shared" ca="1" si="159"/>
        <v>Si</v>
      </c>
      <c r="AU573" s="17">
        <f t="shared" si="157"/>
        <v>0</v>
      </c>
      <c r="AV573" s="17" t="str">
        <f>+VLOOKUP(B573,[1]Cruces!S:T,2,0)</f>
        <v>8. Puesta en Servicio</v>
      </c>
    </row>
    <row r="574" spans="1:48" hidden="1" x14ac:dyDescent="0.25">
      <c r="A574" s="17" t="s">
        <v>10532</v>
      </c>
      <c r="B574" s="17" t="s">
        <v>296</v>
      </c>
      <c r="C574" s="17">
        <v>0</v>
      </c>
      <c r="D574" s="17">
        <v>0</v>
      </c>
      <c r="E574" s="17" t="s">
        <v>55</v>
      </c>
      <c r="F574" s="17" t="s">
        <v>932</v>
      </c>
      <c r="G574" s="17" t="s">
        <v>10533</v>
      </c>
      <c r="H574" s="17">
        <v>0</v>
      </c>
      <c r="I574" s="17" t="s">
        <v>71</v>
      </c>
      <c r="J574" s="17" t="s">
        <v>59</v>
      </c>
      <c r="K574" s="17" t="s">
        <v>97</v>
      </c>
      <c r="L574" s="17" t="s">
        <v>935</v>
      </c>
      <c r="M574" s="17" t="s">
        <v>936</v>
      </c>
      <c r="N574" s="17" t="s">
        <v>301</v>
      </c>
      <c r="O574" s="17">
        <v>20200928</v>
      </c>
      <c r="P574" s="17">
        <v>20200928</v>
      </c>
      <c r="Q574" s="17">
        <v>3470</v>
      </c>
      <c r="R574" s="17">
        <v>0</v>
      </c>
      <c r="S574" s="17"/>
      <c r="T574" s="17" t="s">
        <v>63</v>
      </c>
      <c r="U574" s="17"/>
      <c r="V574" s="17">
        <f t="shared" si="158"/>
        <v>25</v>
      </c>
      <c r="W574" s="17">
        <v>25000</v>
      </c>
      <c r="X574" s="17" t="s">
        <v>64</v>
      </c>
      <c r="Y574" s="17" t="s">
        <v>296</v>
      </c>
      <c r="Z574" s="17">
        <v>20200928</v>
      </c>
      <c r="AA574" s="17" t="s">
        <v>78</v>
      </c>
      <c r="AB574" s="17">
        <v>1</v>
      </c>
      <c r="AC574" s="17" t="str">
        <f>IFERROR(VLOOKUP(A574,[1]Cruces!AJ:AK,2,0),VLOOKUP(CONCATENATE(X574,AA574),[1]Cruces!G:H,2,0))</f>
        <v>Exp BMT</v>
      </c>
      <c r="AD574" s="17">
        <f t="shared" si="144"/>
        <v>28</v>
      </c>
      <c r="AE574" s="17">
        <f t="shared" si="145"/>
        <v>9</v>
      </c>
      <c r="AF574" s="17">
        <f t="shared" si="146"/>
        <v>2020</v>
      </c>
      <c r="AG574" s="17" t="str">
        <f>IFERROR(VLOOKUP(MID(A574,2,4)*1,[1]Cruces!K:L,2,0),"Verificar")</f>
        <v>Magdalena</v>
      </c>
      <c r="AH574" s="17">
        <f t="shared" ca="1" si="147"/>
        <v>58</v>
      </c>
      <c r="AI574" s="17" t="str">
        <f>IFERROR(VLOOKUP(U574,[1]Cruces!$O$1:$P$6,2,0),"Sin Orden")</f>
        <v>Sin Orden</v>
      </c>
      <c r="AJ574" s="17">
        <f t="shared" si="148"/>
        <v>28</v>
      </c>
      <c r="AK574" s="17">
        <f t="shared" si="149"/>
        <v>9</v>
      </c>
      <c r="AL574" s="17">
        <f t="shared" si="150"/>
        <v>2020</v>
      </c>
      <c r="AM574" s="17">
        <f t="shared" ca="1" si="151"/>
        <v>58</v>
      </c>
      <c r="AN574" s="18" t="str">
        <f>IFERROR(VLOOKUP(R574*1,'[1]Ordenes de Servicio'!G:K,5,0),"No Cruza")</f>
        <v>No Cruza</v>
      </c>
      <c r="AO574" s="17">
        <f t="shared" ca="1" si="152"/>
        <v>58</v>
      </c>
      <c r="AP574" s="17">
        <f t="shared" si="153"/>
        <v>28</v>
      </c>
      <c r="AQ574" s="17">
        <f t="shared" si="154"/>
        <v>9</v>
      </c>
      <c r="AR574" s="17">
        <f t="shared" si="155"/>
        <v>2020</v>
      </c>
      <c r="AS574" s="17">
        <f t="shared" ca="1" si="156"/>
        <v>58</v>
      </c>
      <c r="AT574" s="17" t="str">
        <f t="shared" ca="1" si="159"/>
        <v>No</v>
      </c>
      <c r="AU574" s="17">
        <f t="shared" si="157"/>
        <v>0</v>
      </c>
      <c r="AV574" s="17" t="str">
        <f>+VLOOKUP(B574,[1]Cruces!S:T,2,0)</f>
        <v>3. Evaluación Técnico Ecónomica</v>
      </c>
    </row>
    <row r="575" spans="1:48" hidden="1" x14ac:dyDescent="0.25">
      <c r="A575" s="17" t="s">
        <v>1261</v>
      </c>
      <c r="B575" s="17" t="s">
        <v>54</v>
      </c>
      <c r="C575" s="17">
        <v>0</v>
      </c>
      <c r="D575" s="17">
        <v>0</v>
      </c>
      <c r="E575" s="17" t="s">
        <v>55</v>
      </c>
      <c r="F575" s="17" t="s">
        <v>126</v>
      </c>
      <c r="G575" s="17" t="s">
        <v>1262</v>
      </c>
      <c r="H575" s="17">
        <v>0</v>
      </c>
      <c r="I575" s="17" t="s">
        <v>83</v>
      </c>
      <c r="J575" s="17" t="s">
        <v>59</v>
      </c>
      <c r="K575" s="17" t="s">
        <v>329</v>
      </c>
      <c r="L575" s="17" t="s">
        <v>129</v>
      </c>
      <c r="M575" s="17" t="s">
        <v>130</v>
      </c>
      <c r="N575" s="17" t="s">
        <v>62</v>
      </c>
      <c r="O575" s="17">
        <v>20200608</v>
      </c>
      <c r="P575" s="17">
        <v>20200611</v>
      </c>
      <c r="Q575" s="17">
        <v>9331</v>
      </c>
      <c r="R575" s="17">
        <v>27610895</v>
      </c>
      <c r="S575" s="17" t="s">
        <v>100</v>
      </c>
      <c r="T575" s="17" t="s">
        <v>63</v>
      </c>
      <c r="U575" s="17" t="s">
        <v>91</v>
      </c>
      <c r="V575" s="17">
        <f t="shared" si="158"/>
        <v>300</v>
      </c>
      <c r="W575" s="17">
        <v>300000</v>
      </c>
      <c r="X575" s="17" t="s">
        <v>64</v>
      </c>
      <c r="Y575" s="17" t="s">
        <v>65</v>
      </c>
      <c r="Z575" s="17">
        <v>20200611</v>
      </c>
      <c r="AA575" s="17" t="s">
        <v>176</v>
      </c>
      <c r="AB575" s="17">
        <v>1</v>
      </c>
      <c r="AC575" s="17" t="str">
        <f>IFERROR(VLOOKUP(A575,[1]Cruces!AJ:AK,2,0),VLOOKUP(CONCATENATE(X575,AA575),[1]Cruces!G:H,2,0))</f>
        <v>Solicitud de Obra</v>
      </c>
      <c r="AD575" s="17">
        <f t="shared" si="144"/>
        <v>8</v>
      </c>
      <c r="AE575" s="17">
        <f t="shared" si="145"/>
        <v>6</v>
      </c>
      <c r="AF575" s="17">
        <f t="shared" si="146"/>
        <v>2020</v>
      </c>
      <c r="AG575" s="17" t="str">
        <f>IFERROR(VLOOKUP(MID(A575,2,4)*1,[1]Cruces!K:L,2,0),"Verificar")</f>
        <v>Guajira</v>
      </c>
      <c r="AH575" s="17">
        <f t="shared" ca="1" si="147"/>
        <v>170</v>
      </c>
      <c r="AI575" s="17" t="str">
        <f>IFERROR(VLOOKUP(U575,[1]Cruces!$O$1:$P$6,2,0),"Sin Orden")</f>
        <v>Resuelta</v>
      </c>
      <c r="AJ575" s="17">
        <f t="shared" si="148"/>
        <v>11</v>
      </c>
      <c r="AK575" s="17">
        <f t="shared" si="149"/>
        <v>6</v>
      </c>
      <c r="AL575" s="17">
        <f t="shared" si="150"/>
        <v>2020</v>
      </c>
      <c r="AM575" s="17">
        <f t="shared" ca="1" si="151"/>
        <v>167</v>
      </c>
      <c r="AN575" s="18" t="str">
        <f>IFERROR(VLOOKUP(R575*1,'[1]Ordenes de Servicio'!G:K,5,0),"No Cruza")</f>
        <v>No Cruza</v>
      </c>
      <c r="AO575" s="17">
        <f t="shared" ca="1" si="152"/>
        <v>3</v>
      </c>
      <c r="AP575" s="17">
        <f t="shared" si="153"/>
        <v>11</v>
      </c>
      <c r="AQ575" s="17">
        <f t="shared" si="154"/>
        <v>6</v>
      </c>
      <c r="AR575" s="17">
        <f t="shared" si="155"/>
        <v>2020</v>
      </c>
      <c r="AS575" s="17">
        <f t="shared" ca="1" si="156"/>
        <v>167</v>
      </c>
      <c r="AT575" s="17" t="str">
        <f t="shared" ca="1" si="159"/>
        <v>No</v>
      </c>
      <c r="AU575" s="17">
        <f t="shared" si="157"/>
        <v>0</v>
      </c>
      <c r="AV575" s="17" t="str">
        <f>+VLOOKUP(B575,[1]Cruces!S:T,2,0)</f>
        <v>4. Presupuesto de Obra</v>
      </c>
    </row>
    <row r="576" spans="1:48" hidden="1" x14ac:dyDescent="0.25">
      <c r="A576" s="17" t="s">
        <v>1263</v>
      </c>
      <c r="B576" s="17" t="s">
        <v>68</v>
      </c>
      <c r="C576" s="17">
        <v>0</v>
      </c>
      <c r="D576" s="17">
        <v>0</v>
      </c>
      <c r="E576" s="17" t="s">
        <v>55</v>
      </c>
      <c r="F576" s="17" t="s">
        <v>107</v>
      </c>
      <c r="G576" s="17" t="s">
        <v>799</v>
      </c>
      <c r="H576" s="17">
        <v>0</v>
      </c>
      <c r="I576" s="17" t="s">
        <v>71</v>
      </c>
      <c r="J576" s="17" t="s">
        <v>59</v>
      </c>
      <c r="K576" s="17" t="s">
        <v>800</v>
      </c>
      <c r="L576" s="17" t="s">
        <v>117</v>
      </c>
      <c r="M576" s="17" t="s">
        <v>118</v>
      </c>
      <c r="N576" s="17" t="s">
        <v>75</v>
      </c>
      <c r="O576" s="17">
        <v>20200205</v>
      </c>
      <c r="P576" s="17">
        <v>20200508</v>
      </c>
      <c r="Q576" s="17">
        <v>1150</v>
      </c>
      <c r="R576" s="17">
        <v>27512326</v>
      </c>
      <c r="S576" s="17" t="s">
        <v>76</v>
      </c>
      <c r="T576" s="17" t="s">
        <v>63</v>
      </c>
      <c r="U576" s="17" t="s">
        <v>77</v>
      </c>
      <c r="V576" s="17">
        <f t="shared" si="158"/>
        <v>75</v>
      </c>
      <c r="W576" s="17">
        <v>75000</v>
      </c>
      <c r="X576" s="17" t="s">
        <v>64</v>
      </c>
      <c r="Y576" s="17" t="s">
        <v>136</v>
      </c>
      <c r="Z576" s="17">
        <v>20200511</v>
      </c>
      <c r="AA576" s="17" t="s">
        <v>78</v>
      </c>
      <c r="AB576" s="17">
        <v>1</v>
      </c>
      <c r="AC576" s="17" t="str">
        <f>IFERROR(VLOOKUP(A576,[1]Cruces!AJ:AK,2,0),VLOOKUP(CONCATENATE(X576,AA576),[1]Cruces!G:H,2,0))</f>
        <v>Solicitud de Obra</v>
      </c>
      <c r="AD576" s="17">
        <f t="shared" si="144"/>
        <v>5</v>
      </c>
      <c r="AE576" s="17">
        <f t="shared" si="145"/>
        <v>2</v>
      </c>
      <c r="AF576" s="17">
        <f t="shared" si="146"/>
        <v>2020</v>
      </c>
      <c r="AG576" s="17" t="str">
        <f>IFERROR(VLOOKUP(MID(A576,2,4)*1,[1]Cruces!K:L,2,0),"Verificar")</f>
        <v>Atlántico Norte</v>
      </c>
      <c r="AH576" s="17">
        <f t="shared" ca="1" si="147"/>
        <v>294</v>
      </c>
      <c r="AI576" s="17" t="str">
        <f>IFERROR(VLOOKUP(U576,[1]Cruces!$O$1:$P$6,2,0),"Sin Orden")</f>
        <v>Pendiente</v>
      </c>
      <c r="AJ576" s="17">
        <f t="shared" si="148"/>
        <v>11</v>
      </c>
      <c r="AK576" s="17">
        <f t="shared" si="149"/>
        <v>5</v>
      </c>
      <c r="AL576" s="17">
        <f t="shared" si="150"/>
        <v>2020</v>
      </c>
      <c r="AM576" s="17">
        <f t="shared" ca="1" si="151"/>
        <v>198</v>
      </c>
      <c r="AN576" s="18">
        <f>IFERROR(VLOOKUP(R576*1,'[1]Ordenes de Servicio'!G:K,5,0),"No Cruza")</f>
        <v>43973</v>
      </c>
      <c r="AO576" s="17">
        <f t="shared" ca="1" si="152"/>
        <v>198</v>
      </c>
      <c r="AP576" s="17">
        <f t="shared" si="153"/>
        <v>8</v>
      </c>
      <c r="AQ576" s="17">
        <f t="shared" si="154"/>
        <v>5</v>
      </c>
      <c r="AR576" s="17">
        <f t="shared" si="155"/>
        <v>2020</v>
      </c>
      <c r="AS576" s="17">
        <f t="shared" ca="1" si="156"/>
        <v>201</v>
      </c>
      <c r="AT576" s="17" t="str">
        <f t="shared" ca="1" si="159"/>
        <v>No</v>
      </c>
      <c r="AU576" s="17">
        <f t="shared" si="157"/>
        <v>3</v>
      </c>
      <c r="AV576" s="17" t="str">
        <f>+VLOOKUP(B576,[1]Cruces!S:T,2,0)</f>
        <v>5. Consultoría / Adjudicación</v>
      </c>
    </row>
    <row r="577" spans="1:48" hidden="1" x14ac:dyDescent="0.25">
      <c r="A577" s="17" t="s">
        <v>1264</v>
      </c>
      <c r="B577" s="17" t="s">
        <v>68</v>
      </c>
      <c r="C577" s="17">
        <v>0</v>
      </c>
      <c r="D577" s="17">
        <v>0</v>
      </c>
      <c r="E577" s="17" t="s">
        <v>55</v>
      </c>
      <c r="F577" s="17" t="s">
        <v>107</v>
      </c>
      <c r="G577" s="17" t="s">
        <v>1265</v>
      </c>
      <c r="H577" s="17">
        <v>0</v>
      </c>
      <c r="I577" s="17" t="s">
        <v>71</v>
      </c>
      <c r="J577" s="17" t="s">
        <v>59</v>
      </c>
      <c r="K577" s="17" t="s">
        <v>1266</v>
      </c>
      <c r="L577" s="17" t="s">
        <v>111</v>
      </c>
      <c r="M577" s="17" t="s">
        <v>112</v>
      </c>
      <c r="N577" s="17" t="s">
        <v>75</v>
      </c>
      <c r="O577" s="17">
        <v>20200207</v>
      </c>
      <c r="P577" s="17">
        <v>20200207</v>
      </c>
      <c r="Q577" s="17">
        <v>1110</v>
      </c>
      <c r="R577" s="17">
        <v>0</v>
      </c>
      <c r="S577" s="17"/>
      <c r="T577" s="17" t="s">
        <v>63</v>
      </c>
      <c r="U577" s="17"/>
      <c r="V577" s="17">
        <f t="shared" si="158"/>
        <v>25</v>
      </c>
      <c r="W577" s="17">
        <v>25000</v>
      </c>
      <c r="X577" s="17" t="s">
        <v>64</v>
      </c>
      <c r="Y577" s="17" t="s">
        <v>136</v>
      </c>
      <c r="Z577" s="17">
        <v>20200310</v>
      </c>
      <c r="AA577" s="17" t="s">
        <v>78</v>
      </c>
      <c r="AB577" s="17">
        <v>1</v>
      </c>
      <c r="AC577" s="17" t="str">
        <f>IFERROR(VLOOKUP(A577,[1]Cruces!AJ:AK,2,0),VLOOKUP(CONCATENATE(X577,AA577),[1]Cruces!G:H,2,0))</f>
        <v>Solicitud de Obra</v>
      </c>
      <c r="AD577" s="17">
        <f t="shared" si="144"/>
        <v>7</v>
      </c>
      <c r="AE577" s="17">
        <f t="shared" si="145"/>
        <v>2</v>
      </c>
      <c r="AF577" s="17">
        <f t="shared" si="146"/>
        <v>2020</v>
      </c>
      <c r="AG577" s="17" t="str">
        <f>IFERROR(VLOOKUP(MID(A577,2,4)*1,[1]Cruces!K:L,2,0),"Verificar")</f>
        <v>Atlántico Norte</v>
      </c>
      <c r="AH577" s="17">
        <f t="shared" ca="1" si="147"/>
        <v>292</v>
      </c>
      <c r="AI577" s="17" t="str">
        <f>IFERROR(VLOOKUP(U577,[1]Cruces!$O$1:$P$6,2,0),"Sin Orden")</f>
        <v>Sin Orden</v>
      </c>
      <c r="AJ577" s="17">
        <f t="shared" si="148"/>
        <v>10</v>
      </c>
      <c r="AK577" s="17">
        <f t="shared" si="149"/>
        <v>3</v>
      </c>
      <c r="AL577" s="17">
        <f t="shared" si="150"/>
        <v>2020</v>
      </c>
      <c r="AM577" s="17">
        <f t="shared" ca="1" si="151"/>
        <v>260</v>
      </c>
      <c r="AN577" s="18" t="str">
        <f>IFERROR(VLOOKUP(R577*1,'[1]Ordenes de Servicio'!G:K,5,0),"No Cruza")</f>
        <v>No Cruza</v>
      </c>
      <c r="AO577" s="17">
        <f t="shared" ca="1" si="152"/>
        <v>260</v>
      </c>
      <c r="AP577" s="17">
        <f t="shared" si="153"/>
        <v>7</v>
      </c>
      <c r="AQ577" s="17">
        <f t="shared" si="154"/>
        <v>2</v>
      </c>
      <c r="AR577" s="17">
        <f t="shared" si="155"/>
        <v>2020</v>
      </c>
      <c r="AS577" s="17">
        <f t="shared" ca="1" si="156"/>
        <v>292</v>
      </c>
      <c r="AT577" s="17" t="str">
        <f t="shared" ca="1" si="159"/>
        <v>No</v>
      </c>
      <c r="AU577" s="17">
        <f t="shared" si="157"/>
        <v>32</v>
      </c>
      <c r="AV577" s="17" t="str">
        <f>+VLOOKUP(B577,[1]Cruces!S:T,2,0)</f>
        <v>5. Consultoría / Adjudicación</v>
      </c>
    </row>
    <row r="578" spans="1:48" hidden="1" x14ac:dyDescent="0.25">
      <c r="A578" s="17" t="s">
        <v>7669</v>
      </c>
      <c r="B578" s="17" t="s">
        <v>6595</v>
      </c>
      <c r="C578" s="17">
        <v>2137317</v>
      </c>
      <c r="D578" s="17">
        <v>20038635</v>
      </c>
      <c r="E578" s="17" t="s">
        <v>93</v>
      </c>
      <c r="F578" s="17" t="s">
        <v>56</v>
      </c>
      <c r="G578" s="17" t="s">
        <v>7670</v>
      </c>
      <c r="H578" s="17">
        <v>3145462900</v>
      </c>
      <c r="I578" s="17" t="s">
        <v>71</v>
      </c>
      <c r="J578" s="17" t="s">
        <v>7671</v>
      </c>
      <c r="K578" s="17" t="s">
        <v>7672</v>
      </c>
      <c r="L578" s="17" t="s">
        <v>7470</v>
      </c>
      <c r="M578" s="17" t="s">
        <v>7471</v>
      </c>
      <c r="N578" s="17" t="s">
        <v>6600</v>
      </c>
      <c r="O578" s="17">
        <v>20201030</v>
      </c>
      <c r="P578" s="17">
        <v>20201105</v>
      </c>
      <c r="Q578" s="17">
        <v>1170</v>
      </c>
      <c r="R578" s="17">
        <v>28260934</v>
      </c>
      <c r="S578" s="17" t="s">
        <v>7072</v>
      </c>
      <c r="T578" s="17" t="s">
        <v>63</v>
      </c>
      <c r="U578" s="17" t="s">
        <v>91</v>
      </c>
      <c r="V578" s="17">
        <f t="shared" si="158"/>
        <v>3</v>
      </c>
      <c r="W578" s="17">
        <v>3000</v>
      </c>
      <c r="X578" s="17" t="s">
        <v>89</v>
      </c>
      <c r="Y578" s="17" t="s">
        <v>6595</v>
      </c>
      <c r="Z578" s="17">
        <v>20201105</v>
      </c>
      <c r="AA578" s="17" t="s">
        <v>1947</v>
      </c>
      <c r="AB578" s="17">
        <v>1</v>
      </c>
      <c r="AC578" s="17" t="str">
        <f>IFERROR(VLOOKUP(A578,[1]Cruces!AJ:AK,2,0),VLOOKUP(CONCATENATE(X578,AA578),[1]Cruces!G:H,2,0))</f>
        <v>Solicitud por BT</v>
      </c>
      <c r="AD578" s="17">
        <f t="shared" si="144"/>
        <v>30</v>
      </c>
      <c r="AE578" s="17">
        <f t="shared" si="145"/>
        <v>10</v>
      </c>
      <c r="AF578" s="17">
        <f t="shared" si="146"/>
        <v>2020</v>
      </c>
      <c r="AG578" s="17" t="str">
        <f>IFERROR(VLOOKUP(MID(A578,2,4)*1,[1]Cruces!K:L,2,0),"Verificar")</f>
        <v>Atlántico Norte</v>
      </c>
      <c r="AH578" s="17">
        <f t="shared" ca="1" si="147"/>
        <v>26</v>
      </c>
      <c r="AI578" s="17" t="str">
        <f>IFERROR(VLOOKUP(U578,[1]Cruces!$O$1:$P$6,2,0),"Sin Orden")</f>
        <v>Resuelta</v>
      </c>
      <c r="AJ578" s="17">
        <f t="shared" si="148"/>
        <v>5</v>
      </c>
      <c r="AK578" s="17">
        <f t="shared" si="149"/>
        <v>11</v>
      </c>
      <c r="AL578" s="17">
        <f t="shared" si="150"/>
        <v>2020</v>
      </c>
      <c r="AM578" s="17">
        <f t="shared" ca="1" si="151"/>
        <v>20</v>
      </c>
      <c r="AN578" s="18" t="str">
        <f>IFERROR(VLOOKUP(R578*1,'[1]Ordenes de Servicio'!G:K,5,0),"No Cruza")</f>
        <v>No Cruza</v>
      </c>
      <c r="AO578" s="17">
        <f t="shared" ca="1" si="152"/>
        <v>6</v>
      </c>
      <c r="AP578" s="17">
        <f t="shared" si="153"/>
        <v>5</v>
      </c>
      <c r="AQ578" s="17">
        <f t="shared" si="154"/>
        <v>11</v>
      </c>
      <c r="AR578" s="17">
        <f t="shared" si="155"/>
        <v>2020</v>
      </c>
      <c r="AS578" s="17">
        <f t="shared" ca="1" si="156"/>
        <v>20</v>
      </c>
      <c r="AT578" s="17" t="str">
        <f t="shared" ca="1" si="159"/>
        <v>No</v>
      </c>
      <c r="AU578" s="17">
        <f t="shared" si="157"/>
        <v>0</v>
      </c>
      <c r="AV578" s="17" t="str">
        <f>+VLOOKUP(B578,[1]Cruces!S:T,2,0)</f>
        <v>7. Ejecución en Campo OS BT</v>
      </c>
    </row>
    <row r="579" spans="1:48" hidden="1" x14ac:dyDescent="0.25">
      <c r="A579" s="17" t="s">
        <v>7673</v>
      </c>
      <c r="B579" s="17" t="s">
        <v>1943</v>
      </c>
      <c r="C579" s="17">
        <v>0</v>
      </c>
      <c r="D579" s="17">
        <v>0</v>
      </c>
      <c r="E579" s="17" t="s">
        <v>55</v>
      </c>
      <c r="F579" s="17" t="s">
        <v>232</v>
      </c>
      <c r="G579" s="17" t="s">
        <v>7674</v>
      </c>
      <c r="H579" s="17">
        <v>3015974257</v>
      </c>
      <c r="I579" s="17" t="s">
        <v>71</v>
      </c>
      <c r="J579" s="17" t="s">
        <v>59</v>
      </c>
      <c r="K579" s="17" t="s">
        <v>97</v>
      </c>
      <c r="L579" s="17" t="s">
        <v>7475</v>
      </c>
      <c r="M579" s="17" t="s">
        <v>7476</v>
      </c>
      <c r="N579" s="17" t="s">
        <v>1946</v>
      </c>
      <c r="O579" s="17">
        <v>20201117</v>
      </c>
      <c r="P579" s="17">
        <v>20201117</v>
      </c>
      <c r="Q579" s="17">
        <v>7541</v>
      </c>
      <c r="R579" s="17">
        <v>28286079</v>
      </c>
      <c r="S579" s="17" t="s">
        <v>6601</v>
      </c>
      <c r="T579" s="17" t="s">
        <v>63</v>
      </c>
      <c r="U579" s="17" t="s">
        <v>640</v>
      </c>
      <c r="V579" s="17">
        <f t="shared" si="158"/>
        <v>3</v>
      </c>
      <c r="W579" s="17">
        <v>3000</v>
      </c>
      <c r="X579" s="17" t="s">
        <v>7065</v>
      </c>
      <c r="Y579" s="17" t="s">
        <v>1943</v>
      </c>
      <c r="Z579" s="17">
        <v>20201117</v>
      </c>
      <c r="AA579" s="17" t="s">
        <v>1947</v>
      </c>
      <c r="AB579" s="17">
        <v>1</v>
      </c>
      <c r="AC579" s="17" t="str">
        <f>IFERROR(VLOOKUP(A579,[1]Cruces!AJ:AK,2,0),VLOOKUP(CONCATENATE(X579,AA579),[1]Cruces!G:H,2,0))</f>
        <v>Solicitud por BT</v>
      </c>
      <c r="AD579" s="17">
        <f t="shared" si="144"/>
        <v>17</v>
      </c>
      <c r="AE579" s="17">
        <f t="shared" si="145"/>
        <v>11</v>
      </c>
      <c r="AF579" s="17">
        <f t="shared" si="146"/>
        <v>2020</v>
      </c>
      <c r="AG579" s="17" t="str">
        <f>IFERROR(VLOOKUP(MID(A579,2,4)*1,[1]Cruces!K:L,2,0),"Verificar")</f>
        <v>Atlántico Sur</v>
      </c>
      <c r="AH579" s="17">
        <f t="shared" ca="1" si="147"/>
        <v>8</v>
      </c>
      <c r="AI579" s="17" t="str">
        <f>IFERROR(VLOOKUP(U579,[1]Cruces!$O$1:$P$6,2,0),"Sin Orden")</f>
        <v>Pendiente</v>
      </c>
      <c r="AJ579" s="17">
        <f t="shared" si="148"/>
        <v>17</v>
      </c>
      <c r="AK579" s="17">
        <f t="shared" si="149"/>
        <v>11</v>
      </c>
      <c r="AL579" s="17">
        <f t="shared" si="150"/>
        <v>2020</v>
      </c>
      <c r="AM579" s="17">
        <f t="shared" ca="1" si="151"/>
        <v>8</v>
      </c>
      <c r="AN579" s="18" t="str">
        <f>IFERROR(VLOOKUP(R579*1,'[1]Ordenes de Servicio'!G:K,5,0),"No Cruza")</f>
        <v>No Cruza</v>
      </c>
      <c r="AO579" s="17">
        <f t="shared" ca="1" si="152"/>
        <v>8</v>
      </c>
      <c r="AP579" s="17">
        <f t="shared" si="153"/>
        <v>17</v>
      </c>
      <c r="AQ579" s="17">
        <f t="shared" si="154"/>
        <v>11</v>
      </c>
      <c r="AR579" s="17">
        <f t="shared" si="155"/>
        <v>2020</v>
      </c>
      <c r="AS579" s="17">
        <f t="shared" ca="1" si="156"/>
        <v>8</v>
      </c>
      <c r="AT579" s="17" t="str">
        <f t="shared" ca="1" si="159"/>
        <v>No</v>
      </c>
      <c r="AU579" s="17">
        <f t="shared" si="157"/>
        <v>0</v>
      </c>
      <c r="AV579" s="17" t="str">
        <f>+VLOOKUP(B579,[1]Cruces!S:T,2,0)</f>
        <v>7. Ejecución en Campo OS BT</v>
      </c>
    </row>
    <row r="580" spans="1:48" hidden="1" x14ac:dyDescent="0.25">
      <c r="A580" s="17" t="s">
        <v>1267</v>
      </c>
      <c r="B580" s="17" t="s">
        <v>1268</v>
      </c>
      <c r="C580" s="17">
        <v>0</v>
      </c>
      <c r="D580" s="17">
        <v>0</v>
      </c>
      <c r="E580" s="17" t="s">
        <v>55</v>
      </c>
      <c r="F580" s="17" t="s">
        <v>107</v>
      </c>
      <c r="G580" s="17" t="s">
        <v>1269</v>
      </c>
      <c r="H580" s="17">
        <v>0</v>
      </c>
      <c r="I580" s="17" t="s">
        <v>357</v>
      </c>
      <c r="J580" s="17" t="s">
        <v>59</v>
      </c>
      <c r="K580" s="17" t="s">
        <v>1270</v>
      </c>
      <c r="L580" s="17" t="s">
        <v>117</v>
      </c>
      <c r="M580" s="17" t="s">
        <v>118</v>
      </c>
      <c r="N580" s="17" t="s">
        <v>1271</v>
      </c>
      <c r="O580" s="17">
        <v>20200619</v>
      </c>
      <c r="P580" s="17">
        <v>20200619</v>
      </c>
      <c r="Q580" s="17">
        <v>1110</v>
      </c>
      <c r="R580" s="17">
        <v>0</v>
      </c>
      <c r="S580" s="17"/>
      <c r="T580" s="17" t="s">
        <v>63</v>
      </c>
      <c r="U580" s="17"/>
      <c r="V580" s="17">
        <f t="shared" si="158"/>
        <v>1</v>
      </c>
      <c r="W580" s="17">
        <v>1000</v>
      </c>
      <c r="X580" s="17" t="s">
        <v>64</v>
      </c>
      <c r="Y580" s="17" t="s">
        <v>1272</v>
      </c>
      <c r="Z580" s="17">
        <v>20200619</v>
      </c>
      <c r="AA580" s="17" t="s">
        <v>113</v>
      </c>
      <c r="AB580" s="17">
        <v>1</v>
      </c>
      <c r="AC580" s="17" t="str">
        <f>IFERROR(VLOOKUP(A580,[1]Cruces!AJ:AK,2,0),VLOOKUP(CONCATENATE(X580,AA580),[1]Cruces!G:H,2,0))</f>
        <v>Solicitud de Obra</v>
      </c>
      <c r="AD580" s="17">
        <f t="shared" si="144"/>
        <v>19</v>
      </c>
      <c r="AE580" s="17">
        <f t="shared" si="145"/>
        <v>6</v>
      </c>
      <c r="AF580" s="17">
        <f t="shared" si="146"/>
        <v>2020</v>
      </c>
      <c r="AG580" s="17" t="str">
        <f>IFERROR(VLOOKUP(MID(A580,2,4)*1,[1]Cruces!K:L,2,0),"Verificar")</f>
        <v>Atlántico Norte</v>
      </c>
      <c r="AH580" s="17">
        <f t="shared" ca="1" si="147"/>
        <v>159</v>
      </c>
      <c r="AI580" s="17" t="str">
        <f>IFERROR(VLOOKUP(U580,[1]Cruces!$O$1:$P$6,2,0),"Sin Orden")</f>
        <v>Sin Orden</v>
      </c>
      <c r="AJ580" s="17">
        <f t="shared" si="148"/>
        <v>19</v>
      </c>
      <c r="AK580" s="17">
        <f t="shared" si="149"/>
        <v>6</v>
      </c>
      <c r="AL580" s="17">
        <f t="shared" si="150"/>
        <v>2020</v>
      </c>
      <c r="AM580" s="17">
        <f t="shared" ca="1" si="151"/>
        <v>159</v>
      </c>
      <c r="AN580" s="18" t="str">
        <f>IFERROR(VLOOKUP(R580*1,'[1]Ordenes de Servicio'!G:K,5,0),"No Cruza")</f>
        <v>No Cruza</v>
      </c>
      <c r="AO580" s="17">
        <f t="shared" ca="1" si="152"/>
        <v>159</v>
      </c>
      <c r="AP580" s="17">
        <f t="shared" si="153"/>
        <v>19</v>
      </c>
      <c r="AQ580" s="17">
        <f t="shared" si="154"/>
        <v>6</v>
      </c>
      <c r="AR580" s="17">
        <f t="shared" si="155"/>
        <v>2020</v>
      </c>
      <c r="AS580" s="17">
        <f t="shared" ca="1" si="156"/>
        <v>159</v>
      </c>
      <c r="AT580" s="17" t="str">
        <f t="shared" ca="1" si="159"/>
        <v>No</v>
      </c>
      <c r="AU580" s="17">
        <f t="shared" si="157"/>
        <v>0</v>
      </c>
      <c r="AV580" s="17" t="str">
        <f>+VLOOKUP(B580,[1]Cruces!S:T,2,0)</f>
        <v>2. Factibilidad</v>
      </c>
    </row>
    <row r="581" spans="1:48" hidden="1" x14ac:dyDescent="0.25">
      <c r="A581" s="17" t="s">
        <v>1273</v>
      </c>
      <c r="B581" s="17" t="s">
        <v>54</v>
      </c>
      <c r="C581" s="17">
        <v>0</v>
      </c>
      <c r="D581" s="17">
        <v>0</v>
      </c>
      <c r="E581" s="17" t="s">
        <v>55</v>
      </c>
      <c r="F581" s="17" t="s">
        <v>232</v>
      </c>
      <c r="G581" s="17" t="s">
        <v>1274</v>
      </c>
      <c r="H581" s="17">
        <v>0</v>
      </c>
      <c r="I581" s="17" t="s">
        <v>71</v>
      </c>
      <c r="J581" s="17" t="s">
        <v>59</v>
      </c>
      <c r="K581" s="17" t="s">
        <v>97</v>
      </c>
      <c r="L581" s="17" t="s">
        <v>280</v>
      </c>
      <c r="M581" s="17" t="s">
        <v>281</v>
      </c>
      <c r="N581" s="17" t="s">
        <v>62</v>
      </c>
      <c r="O581" s="17">
        <v>20201009</v>
      </c>
      <c r="P581" s="17">
        <v>20201022</v>
      </c>
      <c r="Q581" s="17">
        <v>7542</v>
      </c>
      <c r="R581" s="17">
        <v>28222189</v>
      </c>
      <c r="S581" s="17" t="s">
        <v>100</v>
      </c>
      <c r="T581" s="17" t="s">
        <v>63</v>
      </c>
      <c r="U581" s="17" t="s">
        <v>91</v>
      </c>
      <c r="V581" s="17">
        <f t="shared" si="158"/>
        <v>15</v>
      </c>
      <c r="W581" s="17">
        <v>15000</v>
      </c>
      <c r="X581" s="17" t="s">
        <v>64</v>
      </c>
      <c r="Y581" s="17" t="s">
        <v>65</v>
      </c>
      <c r="Z581" s="17">
        <v>20201022</v>
      </c>
      <c r="AA581" s="17" t="s">
        <v>78</v>
      </c>
      <c r="AB581" s="17">
        <v>1</v>
      </c>
      <c r="AC581" s="17" t="str">
        <f>IFERROR(VLOOKUP(A581,[1]Cruces!AJ:AK,2,0),VLOOKUP(CONCATENATE(X581,AA581),[1]Cruces!G:H,2,0))</f>
        <v>Solicitud de Obra</v>
      </c>
      <c r="AD581" s="17">
        <f t="shared" si="144"/>
        <v>9</v>
      </c>
      <c r="AE581" s="17">
        <f t="shared" si="145"/>
        <v>10</v>
      </c>
      <c r="AF581" s="17">
        <f t="shared" si="146"/>
        <v>2020</v>
      </c>
      <c r="AG581" s="17" t="str">
        <f>IFERROR(VLOOKUP(MID(A581,2,4)*1,[1]Cruces!K:L,2,0),"Verificar")</f>
        <v>Atlántico Sur</v>
      </c>
      <c r="AH581" s="17">
        <f t="shared" ca="1" si="147"/>
        <v>47</v>
      </c>
      <c r="AI581" s="17" t="str">
        <f>IFERROR(VLOOKUP(U581,[1]Cruces!$O$1:$P$6,2,0),"Sin Orden")</f>
        <v>Resuelta</v>
      </c>
      <c r="AJ581" s="17">
        <f t="shared" si="148"/>
        <v>22</v>
      </c>
      <c r="AK581" s="17">
        <f t="shared" si="149"/>
        <v>10</v>
      </c>
      <c r="AL581" s="17">
        <f t="shared" si="150"/>
        <v>2020</v>
      </c>
      <c r="AM581" s="17">
        <f t="shared" ca="1" si="151"/>
        <v>34</v>
      </c>
      <c r="AN581" s="18" t="str">
        <f>IFERROR(VLOOKUP(R581*1,'[1]Ordenes de Servicio'!G:K,5,0),"No Cruza")</f>
        <v>No Cruza</v>
      </c>
      <c r="AO581" s="17">
        <f t="shared" ca="1" si="152"/>
        <v>13</v>
      </c>
      <c r="AP581" s="17">
        <f t="shared" si="153"/>
        <v>22</v>
      </c>
      <c r="AQ581" s="17">
        <f t="shared" si="154"/>
        <v>10</v>
      </c>
      <c r="AR581" s="17">
        <f t="shared" si="155"/>
        <v>2020</v>
      </c>
      <c r="AS581" s="17">
        <f t="shared" ca="1" si="156"/>
        <v>34</v>
      </c>
      <c r="AT581" s="17" t="str">
        <f t="shared" ca="1" si="159"/>
        <v>No</v>
      </c>
      <c r="AU581" s="17">
        <f t="shared" si="157"/>
        <v>0</v>
      </c>
      <c r="AV581" s="17" t="str">
        <f>+VLOOKUP(B581,[1]Cruces!S:T,2,0)</f>
        <v>4. Presupuesto de Obra</v>
      </c>
    </row>
    <row r="582" spans="1:48" hidden="1" x14ac:dyDescent="0.25">
      <c r="A582" s="17" t="s">
        <v>1275</v>
      </c>
      <c r="B582" s="17" t="s">
        <v>68</v>
      </c>
      <c r="C582" s="17">
        <v>0</v>
      </c>
      <c r="D582" s="17">
        <v>0</v>
      </c>
      <c r="E582" s="17" t="s">
        <v>55</v>
      </c>
      <c r="F582" s="17" t="s">
        <v>107</v>
      </c>
      <c r="G582" s="17" t="s">
        <v>1217</v>
      </c>
      <c r="H582" s="17">
        <v>0</v>
      </c>
      <c r="I582" s="17" t="s">
        <v>71</v>
      </c>
      <c r="J582" s="17" t="s">
        <v>59</v>
      </c>
      <c r="K582" s="17" t="s">
        <v>97</v>
      </c>
      <c r="L582" s="17" t="s">
        <v>117</v>
      </c>
      <c r="M582" s="17" t="s">
        <v>118</v>
      </c>
      <c r="N582" s="17" t="s">
        <v>75</v>
      </c>
      <c r="O582" s="17">
        <v>20200120</v>
      </c>
      <c r="P582" s="17">
        <v>20200514</v>
      </c>
      <c r="Q582" s="17">
        <v>1180</v>
      </c>
      <c r="R582" s="17">
        <v>28250138</v>
      </c>
      <c r="S582" s="17" t="s">
        <v>76</v>
      </c>
      <c r="T582" s="17" t="s">
        <v>63</v>
      </c>
      <c r="U582" s="17" t="s">
        <v>77</v>
      </c>
      <c r="V582" s="17">
        <f t="shared" si="158"/>
        <v>412.5</v>
      </c>
      <c r="W582" s="17">
        <v>412500</v>
      </c>
      <c r="X582" s="17" t="s">
        <v>64</v>
      </c>
      <c r="Y582" s="17" t="s">
        <v>150</v>
      </c>
      <c r="Z582" s="17">
        <v>20201023</v>
      </c>
      <c r="AA582" s="17" t="s">
        <v>137</v>
      </c>
      <c r="AB582" s="17">
        <v>1</v>
      </c>
      <c r="AC582" s="17" t="str">
        <f>IFERROR(VLOOKUP(A582,[1]Cruces!AJ:AK,2,0),VLOOKUP(CONCATENATE(X582,AA582),[1]Cruces!G:H,2,0))</f>
        <v>Solicitud de Obra</v>
      </c>
      <c r="AD582" s="17">
        <f t="shared" si="144"/>
        <v>20</v>
      </c>
      <c r="AE582" s="17">
        <f t="shared" si="145"/>
        <v>1</v>
      </c>
      <c r="AF582" s="17">
        <f t="shared" si="146"/>
        <v>2020</v>
      </c>
      <c r="AG582" s="17" t="str">
        <f>IFERROR(VLOOKUP(MID(A582,2,4)*1,[1]Cruces!K:L,2,0),"Verificar")</f>
        <v>Atlántico Norte</v>
      </c>
      <c r="AH582" s="17">
        <f t="shared" ca="1" si="147"/>
        <v>310</v>
      </c>
      <c r="AI582" s="17" t="str">
        <f>IFERROR(VLOOKUP(U582,[1]Cruces!$O$1:$P$6,2,0),"Sin Orden")</f>
        <v>Pendiente</v>
      </c>
      <c r="AJ582" s="17">
        <f t="shared" si="148"/>
        <v>23</v>
      </c>
      <c r="AK582" s="17">
        <f t="shared" si="149"/>
        <v>10</v>
      </c>
      <c r="AL582" s="17">
        <f t="shared" si="150"/>
        <v>2020</v>
      </c>
      <c r="AM582" s="17">
        <f t="shared" ca="1" si="151"/>
        <v>33</v>
      </c>
      <c r="AN582" s="18">
        <f>IFERROR(VLOOKUP(R582*1,'[1]Ordenes de Servicio'!G:K,5,0),"No Cruza")</f>
        <v>44127</v>
      </c>
      <c r="AO582" s="17">
        <f t="shared" ca="1" si="152"/>
        <v>33</v>
      </c>
      <c r="AP582" s="17">
        <f t="shared" si="153"/>
        <v>14</v>
      </c>
      <c r="AQ582" s="17">
        <f t="shared" si="154"/>
        <v>5</v>
      </c>
      <c r="AR582" s="17">
        <f t="shared" si="155"/>
        <v>2020</v>
      </c>
      <c r="AS582" s="17">
        <f t="shared" ca="1" si="156"/>
        <v>195</v>
      </c>
      <c r="AT582" s="17" t="str">
        <f t="shared" ca="1" si="159"/>
        <v>No</v>
      </c>
      <c r="AU582" s="17">
        <f t="shared" si="157"/>
        <v>162</v>
      </c>
      <c r="AV582" s="17" t="str">
        <f>+VLOOKUP(B582,[1]Cruces!S:T,2,0)</f>
        <v>5. Consultoría / Adjudicación</v>
      </c>
    </row>
    <row r="583" spans="1:48" hidden="1" x14ac:dyDescent="0.25">
      <c r="A583" s="17" t="s">
        <v>1276</v>
      </c>
      <c r="B583" s="17" t="s">
        <v>579</v>
      </c>
      <c r="C583" s="17">
        <v>2549160</v>
      </c>
      <c r="D583" s="17">
        <v>20182086</v>
      </c>
      <c r="E583" s="17" t="s">
        <v>93</v>
      </c>
      <c r="F583" s="17" t="s">
        <v>107</v>
      </c>
      <c r="G583" s="17" t="s">
        <v>1277</v>
      </c>
      <c r="H583" s="17">
        <v>3005163882</v>
      </c>
      <c r="I583" s="17" t="s">
        <v>71</v>
      </c>
      <c r="J583" s="17" t="s">
        <v>1278</v>
      </c>
      <c r="K583" s="17" t="s">
        <v>97</v>
      </c>
      <c r="L583" s="17" t="s">
        <v>145</v>
      </c>
      <c r="M583" s="17" t="s">
        <v>146</v>
      </c>
      <c r="N583" s="17" t="s">
        <v>582</v>
      </c>
      <c r="O583" s="17">
        <v>20201120</v>
      </c>
      <c r="P583" s="17">
        <v>20201120</v>
      </c>
      <c r="Q583" s="17">
        <v>1210</v>
      </c>
      <c r="R583" s="17">
        <v>0</v>
      </c>
      <c r="S583" s="17"/>
      <c r="T583" s="17" t="s">
        <v>63</v>
      </c>
      <c r="U583" s="17"/>
      <c r="V583" s="17">
        <f t="shared" si="158"/>
        <v>112.5</v>
      </c>
      <c r="W583" s="17">
        <v>112500</v>
      </c>
      <c r="X583" s="17" t="s">
        <v>89</v>
      </c>
      <c r="Y583" s="17" t="s">
        <v>583</v>
      </c>
      <c r="Z583" s="17">
        <v>20201120</v>
      </c>
      <c r="AA583" s="17" t="s">
        <v>101</v>
      </c>
      <c r="AB583" s="17">
        <v>1</v>
      </c>
      <c r="AC583" s="17" t="str">
        <f>IFERROR(VLOOKUP(A583,[1]Cruces!AJ:AK,2,0),VLOOKUP(CONCATENATE(X583,AA583),[1]Cruces!G:H,2,0))</f>
        <v>Solicitud de Obra</v>
      </c>
      <c r="AD583" s="17">
        <f t="shared" si="144"/>
        <v>20</v>
      </c>
      <c r="AE583" s="17">
        <f t="shared" si="145"/>
        <v>11</v>
      </c>
      <c r="AF583" s="17">
        <f t="shared" si="146"/>
        <v>2020</v>
      </c>
      <c r="AG583" s="17" t="str">
        <f>IFERROR(VLOOKUP(MID(A583,2,4)*1,[1]Cruces!K:L,2,0),"Verificar")</f>
        <v>Atlántico Sur</v>
      </c>
      <c r="AH583" s="17">
        <f t="shared" ca="1" si="147"/>
        <v>5</v>
      </c>
      <c r="AI583" s="17" t="str">
        <f>IFERROR(VLOOKUP(U583,[1]Cruces!$O$1:$P$6,2,0),"Sin Orden")</f>
        <v>Sin Orden</v>
      </c>
      <c r="AJ583" s="17">
        <f t="shared" si="148"/>
        <v>20</v>
      </c>
      <c r="AK583" s="17">
        <f t="shared" si="149"/>
        <v>11</v>
      </c>
      <c r="AL583" s="17">
        <f t="shared" si="150"/>
        <v>2020</v>
      </c>
      <c r="AM583" s="17">
        <f t="shared" ca="1" si="151"/>
        <v>5</v>
      </c>
      <c r="AN583" s="18" t="str">
        <f>IFERROR(VLOOKUP(R583*1,'[1]Ordenes de Servicio'!G:K,5,0),"No Cruza")</f>
        <v>No Cruza</v>
      </c>
      <c r="AO583" s="17">
        <f t="shared" ca="1" si="152"/>
        <v>5</v>
      </c>
      <c r="AP583" s="17">
        <f t="shared" si="153"/>
        <v>20</v>
      </c>
      <c r="AQ583" s="17">
        <f t="shared" si="154"/>
        <v>11</v>
      </c>
      <c r="AR583" s="17">
        <f t="shared" si="155"/>
        <v>2020</v>
      </c>
      <c r="AS583" s="17">
        <f t="shared" ca="1" si="156"/>
        <v>5</v>
      </c>
      <c r="AT583" s="17" t="str">
        <f t="shared" ca="1" si="159"/>
        <v>No</v>
      </c>
      <c r="AU583" s="17">
        <f t="shared" si="157"/>
        <v>0</v>
      </c>
      <c r="AV583" s="17" t="str">
        <f>+VLOOKUP(B583,[1]Cruces!S:T,2,0)</f>
        <v>2. Factibilidad</v>
      </c>
    </row>
    <row r="584" spans="1:48" x14ac:dyDescent="0.25">
      <c r="A584" s="17" t="s">
        <v>1279</v>
      </c>
      <c r="B584" s="17" t="s">
        <v>80</v>
      </c>
      <c r="C584" s="17">
        <v>0</v>
      </c>
      <c r="D584" s="17">
        <v>0</v>
      </c>
      <c r="E584" s="17" t="s">
        <v>55</v>
      </c>
      <c r="F584" s="17" t="s">
        <v>56</v>
      </c>
      <c r="G584" s="17" t="s">
        <v>1280</v>
      </c>
      <c r="H584" s="17">
        <v>0</v>
      </c>
      <c r="I584" s="17" t="s">
        <v>182</v>
      </c>
      <c r="J584" s="17" t="s">
        <v>59</v>
      </c>
      <c r="K584" s="17" t="s">
        <v>97</v>
      </c>
      <c r="L584" s="17" t="s">
        <v>172</v>
      </c>
      <c r="M584" s="17" t="s">
        <v>173</v>
      </c>
      <c r="N584" s="17" t="s">
        <v>87</v>
      </c>
      <c r="O584" s="17">
        <v>20140109</v>
      </c>
      <c r="P584" s="17">
        <v>20140728</v>
      </c>
      <c r="Q584" s="17">
        <v>1110</v>
      </c>
      <c r="R584" s="17">
        <v>20629559</v>
      </c>
      <c r="S584" s="17" t="s">
        <v>76</v>
      </c>
      <c r="T584" s="17" t="s">
        <v>63</v>
      </c>
      <c r="U584" s="17" t="s">
        <v>91</v>
      </c>
      <c r="V584" s="17">
        <f t="shared" si="158"/>
        <v>225</v>
      </c>
      <c r="W584" s="17">
        <v>225000</v>
      </c>
      <c r="X584" s="17" t="s">
        <v>64</v>
      </c>
      <c r="Y584" s="17" t="s">
        <v>80</v>
      </c>
      <c r="Z584" s="17">
        <v>20140728</v>
      </c>
      <c r="AA584" s="17" t="s">
        <v>101</v>
      </c>
      <c r="AB584" s="17">
        <v>1</v>
      </c>
      <c r="AC584" s="17" t="str">
        <f>IFERROR(VLOOKUP(A584,[1]Cruces!AJ:AK,2,0),VLOOKUP(CONCATENATE(X584,AA584),[1]Cruces!G:H,2,0))</f>
        <v>Solicitud de Obra</v>
      </c>
      <c r="AD584" s="17">
        <f t="shared" si="144"/>
        <v>9</v>
      </c>
      <c r="AE584" s="17">
        <f t="shared" si="145"/>
        <v>1</v>
      </c>
      <c r="AF584" s="17">
        <f t="shared" si="146"/>
        <v>2014</v>
      </c>
      <c r="AG584" s="17" t="str">
        <f>IFERROR(VLOOKUP(MID(A584,2,4)*1,[1]Cruces!K:L,2,0),"Verificar")</f>
        <v>Atlántico Norte</v>
      </c>
      <c r="AH584" s="17">
        <f t="shared" ca="1" si="147"/>
        <v>2512</v>
      </c>
      <c r="AI584" s="17" t="str">
        <f>IFERROR(VLOOKUP(U584,[1]Cruces!$O$1:$P$6,2,0),"Sin Orden")</f>
        <v>Resuelta</v>
      </c>
      <c r="AJ584" s="17">
        <f t="shared" si="148"/>
        <v>28</v>
      </c>
      <c r="AK584" s="17">
        <f t="shared" si="149"/>
        <v>7</v>
      </c>
      <c r="AL584" s="17">
        <f t="shared" si="150"/>
        <v>2014</v>
      </c>
      <c r="AM584" s="17">
        <f t="shared" ca="1" si="151"/>
        <v>2312</v>
      </c>
      <c r="AN584" s="18" t="str">
        <f>IFERROR(VLOOKUP(R584*1,'[1]Ordenes de Servicio'!G:K,5,0),"No Cruza")</f>
        <v>No Cruza</v>
      </c>
      <c r="AO584" s="17">
        <f t="shared" ca="1" si="152"/>
        <v>200</v>
      </c>
      <c r="AP584" s="17">
        <f t="shared" si="153"/>
        <v>28</v>
      </c>
      <c r="AQ584" s="17">
        <f t="shared" si="154"/>
        <v>7</v>
      </c>
      <c r="AR584" s="17">
        <f t="shared" si="155"/>
        <v>2014</v>
      </c>
      <c r="AS584" s="17">
        <f t="shared" ca="1" si="156"/>
        <v>2312</v>
      </c>
      <c r="AT584" s="17" t="str">
        <f t="shared" ca="1" si="159"/>
        <v>Si</v>
      </c>
      <c r="AU584" s="17">
        <f t="shared" si="157"/>
        <v>0</v>
      </c>
      <c r="AV584" s="17" t="str">
        <f>+VLOOKUP(B584,[1]Cruces!S:T,2,0)</f>
        <v>8. Puesta en Servicio</v>
      </c>
    </row>
    <row r="585" spans="1:48" hidden="1" x14ac:dyDescent="0.25">
      <c r="A585" s="17" t="s">
        <v>1281</v>
      </c>
      <c r="B585" s="17" t="s">
        <v>68</v>
      </c>
      <c r="C585" s="17">
        <v>0</v>
      </c>
      <c r="D585" s="17">
        <v>0</v>
      </c>
      <c r="E585" s="17" t="s">
        <v>55</v>
      </c>
      <c r="F585" s="17" t="s">
        <v>107</v>
      </c>
      <c r="G585" s="17" t="s">
        <v>1282</v>
      </c>
      <c r="H585" s="17">
        <v>0</v>
      </c>
      <c r="I585" s="17" t="s">
        <v>165</v>
      </c>
      <c r="J585" s="17" t="s">
        <v>59</v>
      </c>
      <c r="K585" s="17" t="s">
        <v>97</v>
      </c>
      <c r="L585" s="17" t="s">
        <v>325</v>
      </c>
      <c r="M585" s="17" t="s">
        <v>326</v>
      </c>
      <c r="N585" s="17" t="s">
        <v>75</v>
      </c>
      <c r="O585" s="17">
        <v>20160908</v>
      </c>
      <c r="P585" s="17">
        <v>20170216</v>
      </c>
      <c r="Q585" s="17">
        <v>7551</v>
      </c>
      <c r="R585" s="17">
        <v>23715901</v>
      </c>
      <c r="S585" s="17" t="s">
        <v>76</v>
      </c>
      <c r="T585" s="17" t="s">
        <v>63</v>
      </c>
      <c r="U585" s="17" t="s">
        <v>91</v>
      </c>
      <c r="V585" s="17">
        <f t="shared" si="158"/>
        <v>500</v>
      </c>
      <c r="W585" s="17">
        <v>500000</v>
      </c>
      <c r="X585" s="17" t="s">
        <v>64</v>
      </c>
      <c r="Y585" s="17" t="s">
        <v>136</v>
      </c>
      <c r="Z585" s="17">
        <v>20170316</v>
      </c>
      <c r="AA585" s="17" t="s">
        <v>101</v>
      </c>
      <c r="AB585" s="17">
        <v>1</v>
      </c>
      <c r="AC585" s="17" t="str">
        <f>IFERROR(VLOOKUP(A585,[1]Cruces!AJ:AK,2,0),VLOOKUP(CONCATENATE(X585,AA585),[1]Cruces!G:H,2,0))</f>
        <v>Solicitud de Obra</v>
      </c>
      <c r="AD585" s="17">
        <f t="shared" si="144"/>
        <v>8</v>
      </c>
      <c r="AE585" s="17">
        <f t="shared" si="145"/>
        <v>9</v>
      </c>
      <c r="AF585" s="17">
        <f t="shared" si="146"/>
        <v>2016</v>
      </c>
      <c r="AG585" s="17" t="str">
        <f>IFERROR(VLOOKUP(MID(A585,2,4)*1,[1]Cruces!K:L,2,0),"Verificar")</f>
        <v>Atlántico Norte</v>
      </c>
      <c r="AH585" s="17">
        <f t="shared" ca="1" si="147"/>
        <v>1539</v>
      </c>
      <c r="AI585" s="17" t="str">
        <f>IFERROR(VLOOKUP(U585,[1]Cruces!$O$1:$P$6,2,0),"Sin Orden")</f>
        <v>Resuelta</v>
      </c>
      <c r="AJ585" s="17">
        <f t="shared" si="148"/>
        <v>16</v>
      </c>
      <c r="AK585" s="17">
        <f t="shared" si="149"/>
        <v>3</v>
      </c>
      <c r="AL585" s="17">
        <f t="shared" si="150"/>
        <v>2017</v>
      </c>
      <c r="AM585" s="17">
        <f t="shared" ca="1" si="151"/>
        <v>1350</v>
      </c>
      <c r="AN585" s="18">
        <f>IFERROR(VLOOKUP(R585*1,'[1]Ordenes de Servicio'!G:K,5,0),"No Cruza")</f>
        <v>42828</v>
      </c>
      <c r="AO585" s="17">
        <f t="shared" ca="1" si="152"/>
        <v>189</v>
      </c>
      <c r="AP585" s="17">
        <f t="shared" si="153"/>
        <v>16</v>
      </c>
      <c r="AQ585" s="17">
        <f t="shared" si="154"/>
        <v>2</v>
      </c>
      <c r="AR585" s="17">
        <f t="shared" si="155"/>
        <v>2017</v>
      </c>
      <c r="AS585" s="17">
        <f t="shared" ca="1" si="156"/>
        <v>1378</v>
      </c>
      <c r="AT585" s="17" t="str">
        <f t="shared" ca="1" si="159"/>
        <v>Si</v>
      </c>
      <c r="AU585" s="17">
        <f t="shared" si="157"/>
        <v>28</v>
      </c>
      <c r="AV585" s="17" t="str">
        <f>+VLOOKUP(B585,[1]Cruces!S:T,2,0)</f>
        <v>5. Consultoría / Adjudicación</v>
      </c>
    </row>
    <row r="586" spans="1:48" hidden="1" x14ac:dyDescent="0.25">
      <c r="A586" s="17" t="s">
        <v>7675</v>
      </c>
      <c r="B586" s="17" t="s">
        <v>569</v>
      </c>
      <c r="C586" s="17">
        <v>0</v>
      </c>
      <c r="D586" s="17">
        <v>0</v>
      </c>
      <c r="E586" s="17" t="s">
        <v>55</v>
      </c>
      <c r="F586" s="17" t="s">
        <v>7098</v>
      </c>
      <c r="G586" s="17" t="s">
        <v>7676</v>
      </c>
      <c r="H586" s="17">
        <v>3183832581</v>
      </c>
      <c r="I586" s="17" t="s">
        <v>71</v>
      </c>
      <c r="J586" s="17" t="s">
        <v>59</v>
      </c>
      <c r="K586" s="17" t="s">
        <v>7677</v>
      </c>
      <c r="L586" s="17" t="s">
        <v>7678</v>
      </c>
      <c r="M586" s="17" t="s">
        <v>7679</v>
      </c>
      <c r="N586" s="17" t="s">
        <v>572</v>
      </c>
      <c r="O586" s="17">
        <v>20201106</v>
      </c>
      <c r="P586" s="17">
        <v>20201106</v>
      </c>
      <c r="Q586" s="17">
        <v>1170</v>
      </c>
      <c r="R586" s="17">
        <v>0</v>
      </c>
      <c r="S586" s="17"/>
      <c r="T586" s="17" t="s">
        <v>63</v>
      </c>
      <c r="U586" s="17"/>
      <c r="V586" s="17">
        <f t="shared" si="158"/>
        <v>3</v>
      </c>
      <c r="W586" s="17">
        <v>3000</v>
      </c>
      <c r="X586" s="17" t="s">
        <v>7065</v>
      </c>
      <c r="Y586" s="17" t="s">
        <v>569</v>
      </c>
      <c r="Z586" s="17">
        <v>20201106</v>
      </c>
      <c r="AA586" s="17" t="s">
        <v>1947</v>
      </c>
      <c r="AB586" s="17">
        <v>1</v>
      </c>
      <c r="AC586" s="17" t="str">
        <f>IFERROR(VLOOKUP(A586,[1]Cruces!AJ:AK,2,0),VLOOKUP(CONCATENATE(X586,AA586),[1]Cruces!G:H,2,0))</f>
        <v>Solicitud por BT</v>
      </c>
      <c r="AD586" s="17">
        <f t="shared" si="144"/>
        <v>6</v>
      </c>
      <c r="AE586" s="17">
        <f t="shared" si="145"/>
        <v>11</v>
      </c>
      <c r="AF586" s="17">
        <f t="shared" si="146"/>
        <v>2020</v>
      </c>
      <c r="AG586" s="17" t="str">
        <f>IFERROR(VLOOKUP(MID(A586,2,4)*1,[1]Cruces!K:L,2,0),"Verificar")</f>
        <v>Atlántico Norte</v>
      </c>
      <c r="AH586" s="17">
        <f t="shared" ca="1" si="147"/>
        <v>19</v>
      </c>
      <c r="AI586" s="17" t="str">
        <f>IFERROR(VLOOKUP(U586,[1]Cruces!$O$1:$P$6,2,0),"Sin Orden")</f>
        <v>Sin Orden</v>
      </c>
      <c r="AJ586" s="17">
        <f t="shared" si="148"/>
        <v>6</v>
      </c>
      <c r="AK586" s="17">
        <f t="shared" si="149"/>
        <v>11</v>
      </c>
      <c r="AL586" s="17">
        <f t="shared" si="150"/>
        <v>2020</v>
      </c>
      <c r="AM586" s="17">
        <f t="shared" ca="1" si="151"/>
        <v>19</v>
      </c>
      <c r="AN586" s="18" t="str">
        <f>IFERROR(VLOOKUP(R586*1,'[1]Ordenes de Servicio'!G:K,5,0),"No Cruza")</f>
        <v>No Cruza</v>
      </c>
      <c r="AO586" s="17">
        <f t="shared" ca="1" si="152"/>
        <v>19</v>
      </c>
      <c r="AP586" s="17">
        <f t="shared" si="153"/>
        <v>6</v>
      </c>
      <c r="AQ586" s="17">
        <f t="shared" si="154"/>
        <v>11</v>
      </c>
      <c r="AR586" s="17">
        <f t="shared" si="155"/>
        <v>2020</v>
      </c>
      <c r="AS586" s="17">
        <f t="shared" ca="1" si="156"/>
        <v>19</v>
      </c>
      <c r="AT586" s="17" t="str">
        <f t="shared" ca="1" si="159"/>
        <v>No</v>
      </c>
      <c r="AU586" s="17">
        <f t="shared" si="157"/>
        <v>0</v>
      </c>
      <c r="AV586" s="17" t="str">
        <f>+VLOOKUP(B586,[1]Cruces!S:T,2,0)</f>
        <v>1. Solicitud</v>
      </c>
    </row>
    <row r="587" spans="1:48" hidden="1" x14ac:dyDescent="0.25">
      <c r="A587" s="17" t="s">
        <v>1283</v>
      </c>
      <c r="B587" s="17" t="s">
        <v>68</v>
      </c>
      <c r="C587" s="17">
        <v>0</v>
      </c>
      <c r="D587" s="17">
        <v>0</v>
      </c>
      <c r="E587" s="17" t="s">
        <v>55</v>
      </c>
      <c r="F587" s="17" t="s">
        <v>232</v>
      </c>
      <c r="G587" s="17" t="s">
        <v>1284</v>
      </c>
      <c r="H587" s="17">
        <v>3013357684</v>
      </c>
      <c r="I587" s="17" t="s">
        <v>71</v>
      </c>
      <c r="J587" s="17" t="s">
        <v>59</v>
      </c>
      <c r="K587" s="17" t="s">
        <v>1285</v>
      </c>
      <c r="L587" s="17" t="s">
        <v>280</v>
      </c>
      <c r="M587" s="17" t="s">
        <v>281</v>
      </c>
      <c r="N587" s="17" t="s">
        <v>75</v>
      </c>
      <c r="O587" s="17">
        <v>20181206</v>
      </c>
      <c r="P587" s="17">
        <v>20190218</v>
      </c>
      <c r="Q587" s="17">
        <v>7541</v>
      </c>
      <c r="R587" s="17">
        <v>25793671</v>
      </c>
      <c r="S587" s="17" t="s">
        <v>100</v>
      </c>
      <c r="T587" s="17" t="s">
        <v>63</v>
      </c>
      <c r="U587" s="17" t="s">
        <v>91</v>
      </c>
      <c r="V587" s="17">
        <f t="shared" si="158"/>
        <v>75</v>
      </c>
      <c r="W587" s="17">
        <v>75000</v>
      </c>
      <c r="X587" s="17" t="s">
        <v>64</v>
      </c>
      <c r="Y587" s="17" t="s">
        <v>150</v>
      </c>
      <c r="Z587" s="17">
        <v>20200814</v>
      </c>
      <c r="AA587" s="17" t="s">
        <v>78</v>
      </c>
      <c r="AB587" s="17">
        <v>1</v>
      </c>
      <c r="AC587" s="17" t="str">
        <f>IFERROR(VLOOKUP(A587,[1]Cruces!AJ:AK,2,0),VLOOKUP(CONCATENATE(X587,AA587),[1]Cruces!G:H,2,0))</f>
        <v>Solicitud de Obra</v>
      </c>
      <c r="AD587" s="17">
        <f t="shared" ref="AD587:AD648" si="160">MID(O587,7,2)*1</f>
        <v>6</v>
      </c>
      <c r="AE587" s="17">
        <f t="shared" ref="AE587:AE648" si="161">MID(O587,5,2)*1</f>
        <v>12</v>
      </c>
      <c r="AF587" s="17">
        <f t="shared" ref="AF587:AF648" si="162">MID(O587,1,4)*1</f>
        <v>2018</v>
      </c>
      <c r="AG587" s="17" t="str">
        <f>IFERROR(VLOOKUP(MID(A587,2,4)*1,[1]Cruces!K:L,2,0),"Verificar")</f>
        <v>Atlántico Sur</v>
      </c>
      <c r="AH587" s="17">
        <f t="shared" ref="AH587:AH648" ca="1" si="163">TODAY()-DATE(AF587,AE587,AD587)</f>
        <v>720</v>
      </c>
      <c r="AI587" s="17" t="str">
        <f>IFERROR(VLOOKUP(U587,[1]Cruces!$O$1:$P$6,2,0),"Sin Orden")</f>
        <v>Resuelta</v>
      </c>
      <c r="AJ587" s="17">
        <f t="shared" ref="AJ587:AJ648" si="164">MID(Z587,7,2)*1</f>
        <v>14</v>
      </c>
      <c r="AK587" s="17">
        <f t="shared" ref="AK587:AK648" si="165">MID(Z587,5,2)*1</f>
        <v>8</v>
      </c>
      <c r="AL587" s="17">
        <f t="shared" ref="AL587:AL648" si="166">MID(Z587,1,4)*1</f>
        <v>2020</v>
      </c>
      <c r="AM587" s="17">
        <f t="shared" ref="AM587:AM648" ca="1" si="167">+TODAY()-DATE(AL587,AK587,AJ587)</f>
        <v>103</v>
      </c>
      <c r="AN587" s="18" t="str">
        <f>IFERROR(VLOOKUP(R587*1,'[1]Ordenes de Servicio'!G:K,5,0),"No Cruza")</f>
        <v>No Cruza</v>
      </c>
      <c r="AO587" s="17">
        <f t="shared" ref="AO587:AO648" ca="1" si="168">+IF(AI587="Resuelta",DATE(AL587,AK587,AJ587)-DATE(AF587,AE587,AD587),TODAY()-DATE(AL587,AK587,AJ587))</f>
        <v>617</v>
      </c>
      <c r="AP587" s="17">
        <f t="shared" ref="AP587:AP648" si="169">MID(P587,7,2)*1</f>
        <v>18</v>
      </c>
      <c r="AQ587" s="17">
        <f t="shared" ref="AQ587:AQ648" si="170">MID(P587,5,2)*1</f>
        <v>2</v>
      </c>
      <c r="AR587" s="17">
        <f t="shared" ref="AR587:AR648" si="171">MID(P587,1,4)*1</f>
        <v>2019</v>
      </c>
      <c r="AS587" s="17">
        <f t="shared" ref="AS587:AS648" ca="1" si="172">+TODAY()-DATE(AR587,AQ587,AP587)</f>
        <v>646</v>
      </c>
      <c r="AT587" s="17" t="str">
        <f t="shared" ca="1" si="159"/>
        <v>Si</v>
      </c>
      <c r="AU587" s="17">
        <f t="shared" ref="AU587:AU648" si="173">IF(DATE(AL587,AK587,AJ587)-DATE(AR587,AQ587,AP587)&lt;0,DATE(AR587,AQ587,AP587)-DATE(AL587,AK587,AJ587),DATE(AL587,AK587,AJ587)-DATE(AR587,AQ587,AP587))</f>
        <v>543</v>
      </c>
      <c r="AV587" s="17" t="str">
        <f>+VLOOKUP(B587,[1]Cruces!S:T,2,0)</f>
        <v>5. Consultoría / Adjudicación</v>
      </c>
    </row>
    <row r="588" spans="1:48" hidden="1" x14ac:dyDescent="0.25">
      <c r="A588" s="17" t="s">
        <v>7680</v>
      </c>
      <c r="B588" s="17" t="s">
        <v>1943</v>
      </c>
      <c r="C588" s="17">
        <v>0</v>
      </c>
      <c r="D588" s="17">
        <v>0</v>
      </c>
      <c r="E588" s="17" t="s">
        <v>55</v>
      </c>
      <c r="F588" s="17" t="s">
        <v>6228</v>
      </c>
      <c r="G588" s="17" t="s">
        <v>7681</v>
      </c>
      <c r="H588" s="17">
        <v>3213429355</v>
      </c>
      <c r="I588" s="17" t="s">
        <v>71</v>
      </c>
      <c r="J588" s="17" t="s">
        <v>59</v>
      </c>
      <c r="K588" s="17" t="s">
        <v>4263</v>
      </c>
      <c r="L588" s="17" t="s">
        <v>7152</v>
      </c>
      <c r="M588" s="17" t="s">
        <v>7153</v>
      </c>
      <c r="N588" s="17" t="s">
        <v>1946</v>
      </c>
      <c r="O588" s="17">
        <v>20200813</v>
      </c>
      <c r="P588" s="17">
        <v>20200813</v>
      </c>
      <c r="Q588" s="17">
        <v>9520</v>
      </c>
      <c r="R588" s="17">
        <v>0</v>
      </c>
      <c r="S588" s="17"/>
      <c r="T588" s="17" t="s">
        <v>63</v>
      </c>
      <c r="U588" s="17"/>
      <c r="V588" s="17">
        <f t="shared" ref="V588:V649" si="174">+W588/1000</f>
        <v>3</v>
      </c>
      <c r="W588" s="17">
        <v>3000</v>
      </c>
      <c r="X588" s="17" t="s">
        <v>7065</v>
      </c>
      <c r="Y588" s="17" t="s">
        <v>1943</v>
      </c>
      <c r="Z588" s="17">
        <v>20200813</v>
      </c>
      <c r="AA588" s="17" t="s">
        <v>1947</v>
      </c>
      <c r="AB588" s="17">
        <v>1</v>
      </c>
      <c r="AC588" s="17" t="str">
        <f>IFERROR(VLOOKUP(A588,[1]Cruces!AJ:AK,2,0),VLOOKUP(CONCATENATE(X588,AA588),[1]Cruces!G:H,2,0))</f>
        <v>Solicitud por BT</v>
      </c>
      <c r="AD588" s="17">
        <f t="shared" si="160"/>
        <v>13</v>
      </c>
      <c r="AE588" s="17">
        <f t="shared" si="161"/>
        <v>8</v>
      </c>
      <c r="AF588" s="17">
        <f t="shared" si="162"/>
        <v>2020</v>
      </c>
      <c r="AG588" s="17" t="str">
        <f>IFERROR(VLOOKUP(MID(A588,2,4)*1,[1]Cruces!K:L,2,0),"Verificar")</f>
        <v>Atlántico Sur</v>
      </c>
      <c r="AH588" s="17">
        <f t="shared" ca="1" si="163"/>
        <v>104</v>
      </c>
      <c r="AI588" s="17" t="str">
        <f>IFERROR(VLOOKUP(U588,[1]Cruces!$O$1:$P$6,2,0),"Sin Orden")</f>
        <v>Sin Orden</v>
      </c>
      <c r="AJ588" s="17">
        <f t="shared" si="164"/>
        <v>13</v>
      </c>
      <c r="AK588" s="17">
        <f t="shared" si="165"/>
        <v>8</v>
      </c>
      <c r="AL588" s="17">
        <f t="shared" si="166"/>
        <v>2020</v>
      </c>
      <c r="AM588" s="17">
        <f t="shared" ca="1" si="167"/>
        <v>104</v>
      </c>
      <c r="AN588" s="18" t="str">
        <f>IFERROR(VLOOKUP(R588*1,'[1]Ordenes de Servicio'!G:K,5,0),"No Cruza")</f>
        <v>No Cruza</v>
      </c>
      <c r="AO588" s="17">
        <f t="shared" ca="1" si="168"/>
        <v>104</v>
      </c>
      <c r="AP588" s="17">
        <f t="shared" si="169"/>
        <v>13</v>
      </c>
      <c r="AQ588" s="17">
        <f t="shared" si="170"/>
        <v>8</v>
      </c>
      <c r="AR588" s="17">
        <f t="shared" si="171"/>
        <v>2020</v>
      </c>
      <c r="AS588" s="17">
        <f t="shared" ca="1" si="172"/>
        <v>104</v>
      </c>
      <c r="AT588" s="17" t="str">
        <f t="shared" ref="AT588:AT649" ca="1" si="175">IF(AS588&gt;359,"Si","No")</f>
        <v>No</v>
      </c>
      <c r="AU588" s="17">
        <f t="shared" si="173"/>
        <v>0</v>
      </c>
      <c r="AV588" s="17" t="str">
        <f>+VLOOKUP(B588,[1]Cruces!S:T,2,0)</f>
        <v>7. Ejecución en Campo OS BT</v>
      </c>
    </row>
    <row r="589" spans="1:48" hidden="1" x14ac:dyDescent="0.25">
      <c r="A589" s="17" t="s">
        <v>1286</v>
      </c>
      <c r="B589" s="17" t="s">
        <v>54</v>
      </c>
      <c r="C589" s="17">
        <v>2688186</v>
      </c>
      <c r="D589" s="17">
        <v>20145847</v>
      </c>
      <c r="E589" s="17" t="s">
        <v>93</v>
      </c>
      <c r="F589" s="17" t="s">
        <v>56</v>
      </c>
      <c r="G589" s="17" t="s">
        <v>1287</v>
      </c>
      <c r="H589" s="17" t="s">
        <v>1288</v>
      </c>
      <c r="I589" s="17" t="s">
        <v>71</v>
      </c>
      <c r="J589" s="17" t="s">
        <v>1289</v>
      </c>
      <c r="K589" s="17" t="s">
        <v>1290</v>
      </c>
      <c r="L589" s="17" t="s">
        <v>299</v>
      </c>
      <c r="M589" s="17" t="s">
        <v>300</v>
      </c>
      <c r="N589" s="17" t="s">
        <v>62</v>
      </c>
      <c r="O589" s="17">
        <v>20201027</v>
      </c>
      <c r="P589" s="17">
        <v>20201105</v>
      </c>
      <c r="Q589" s="17">
        <v>1110</v>
      </c>
      <c r="R589" s="17">
        <v>28257570</v>
      </c>
      <c r="S589" s="17" t="s">
        <v>100</v>
      </c>
      <c r="T589" s="17" t="s">
        <v>63</v>
      </c>
      <c r="U589" s="17" t="s">
        <v>91</v>
      </c>
      <c r="V589" s="17">
        <f t="shared" si="174"/>
        <v>50</v>
      </c>
      <c r="W589" s="17">
        <v>50000</v>
      </c>
      <c r="X589" s="17" t="s">
        <v>89</v>
      </c>
      <c r="Y589" s="17" t="s">
        <v>65</v>
      </c>
      <c r="Z589" s="17">
        <v>20201105</v>
      </c>
      <c r="AA589" s="17" t="s">
        <v>78</v>
      </c>
      <c r="AB589" s="17">
        <v>1</v>
      </c>
      <c r="AC589" s="17" t="str">
        <f>IFERROR(VLOOKUP(A589,[1]Cruces!AJ:AK,2,0),VLOOKUP(CONCATENATE(X589,AA589),[1]Cruces!G:H,2,0))</f>
        <v>Solicitud de Obra</v>
      </c>
      <c r="AD589" s="17">
        <f t="shared" si="160"/>
        <v>27</v>
      </c>
      <c r="AE589" s="17">
        <f t="shared" si="161"/>
        <v>10</v>
      </c>
      <c r="AF589" s="17">
        <f t="shared" si="162"/>
        <v>2020</v>
      </c>
      <c r="AG589" s="17" t="str">
        <f>IFERROR(VLOOKUP(MID(A589,2,4)*1,[1]Cruces!K:L,2,0),"Verificar")</f>
        <v>Atlántico Norte</v>
      </c>
      <c r="AH589" s="17">
        <f t="shared" ca="1" si="163"/>
        <v>29</v>
      </c>
      <c r="AI589" s="17" t="str">
        <f>IFERROR(VLOOKUP(U589,[1]Cruces!$O$1:$P$6,2,0),"Sin Orden")</f>
        <v>Resuelta</v>
      </c>
      <c r="AJ589" s="17">
        <f t="shared" si="164"/>
        <v>5</v>
      </c>
      <c r="AK589" s="17">
        <f t="shared" si="165"/>
        <v>11</v>
      </c>
      <c r="AL589" s="17">
        <f t="shared" si="166"/>
        <v>2020</v>
      </c>
      <c r="AM589" s="17">
        <f t="shared" ca="1" si="167"/>
        <v>20</v>
      </c>
      <c r="AN589" s="18">
        <f>IFERROR(VLOOKUP(R589*1,'[1]Ordenes de Servicio'!G:K,5,0),"No Cruza")</f>
        <v>44132</v>
      </c>
      <c r="AO589" s="17">
        <f t="shared" ca="1" si="168"/>
        <v>9</v>
      </c>
      <c r="AP589" s="17">
        <f t="shared" si="169"/>
        <v>5</v>
      </c>
      <c r="AQ589" s="17">
        <f t="shared" si="170"/>
        <v>11</v>
      </c>
      <c r="AR589" s="17">
        <f t="shared" si="171"/>
        <v>2020</v>
      </c>
      <c r="AS589" s="17">
        <f t="shared" ca="1" si="172"/>
        <v>20</v>
      </c>
      <c r="AT589" s="17" t="str">
        <f t="shared" ca="1" si="175"/>
        <v>No</v>
      </c>
      <c r="AU589" s="17">
        <f t="shared" si="173"/>
        <v>0</v>
      </c>
      <c r="AV589" s="17" t="str">
        <f>+VLOOKUP(B589,[1]Cruces!S:T,2,0)</f>
        <v>4. Presupuesto de Obra</v>
      </c>
    </row>
    <row r="590" spans="1:48" hidden="1" x14ac:dyDescent="0.25">
      <c r="A590" s="17" t="s">
        <v>6939</v>
      </c>
      <c r="B590" s="17" t="s">
        <v>68</v>
      </c>
      <c r="C590" s="17">
        <v>0</v>
      </c>
      <c r="D590" s="17">
        <v>0</v>
      </c>
      <c r="E590" s="17" t="s">
        <v>55</v>
      </c>
      <c r="F590" s="17" t="s">
        <v>56</v>
      </c>
      <c r="G590" s="17" t="s">
        <v>6940</v>
      </c>
      <c r="H590" s="17">
        <v>3205167153</v>
      </c>
      <c r="I590" s="17" t="s">
        <v>71</v>
      </c>
      <c r="J590" s="17" t="s">
        <v>59</v>
      </c>
      <c r="K590" s="17" t="s">
        <v>6941</v>
      </c>
      <c r="L590" s="17" t="s">
        <v>255</v>
      </c>
      <c r="M590" s="17" t="s">
        <v>256</v>
      </c>
      <c r="N590" s="17" t="s">
        <v>75</v>
      </c>
      <c r="O590" s="17">
        <v>20200731</v>
      </c>
      <c r="P590" s="17">
        <v>20200929</v>
      </c>
      <c r="Q590" s="17">
        <v>1150</v>
      </c>
      <c r="R590" s="17">
        <v>0</v>
      </c>
      <c r="S590" s="17"/>
      <c r="T590" s="17" t="s">
        <v>63</v>
      </c>
      <c r="U590" s="17"/>
      <c r="V590" s="17">
        <f t="shared" si="174"/>
        <v>8</v>
      </c>
      <c r="W590" s="17">
        <v>8000</v>
      </c>
      <c r="X590" s="17" t="s">
        <v>218</v>
      </c>
      <c r="Y590" s="17" t="s">
        <v>105</v>
      </c>
      <c r="Z590" s="17">
        <v>20200929</v>
      </c>
      <c r="AA590" s="17" t="s">
        <v>219</v>
      </c>
      <c r="AB590" s="17">
        <v>1</v>
      </c>
      <c r="AC590" s="17" t="str">
        <f>IFERROR(VLOOKUP(A590,[1]Cruces!AJ:AK,2,0),VLOOKUP(CONCATENATE(X590,AA590),[1]Cruces!G:H,2,0))</f>
        <v>Solicitud CREG 030</v>
      </c>
      <c r="AD590" s="17">
        <f t="shared" si="160"/>
        <v>31</v>
      </c>
      <c r="AE590" s="17">
        <f t="shared" si="161"/>
        <v>7</v>
      </c>
      <c r="AF590" s="17">
        <f t="shared" si="162"/>
        <v>2020</v>
      </c>
      <c r="AG590" s="17" t="str">
        <f>IFERROR(VLOOKUP(MID(A590,2,4)*1,[1]Cruces!K:L,2,0),"Verificar")</f>
        <v>Atlántico Norte</v>
      </c>
      <c r="AH590" s="17">
        <f t="shared" ca="1" si="163"/>
        <v>117</v>
      </c>
      <c r="AI590" s="17" t="str">
        <f>IFERROR(VLOOKUP(U590,[1]Cruces!$O$1:$P$6,2,0),"Sin Orden")</f>
        <v>Sin Orden</v>
      </c>
      <c r="AJ590" s="17">
        <f t="shared" si="164"/>
        <v>29</v>
      </c>
      <c r="AK590" s="17">
        <f t="shared" si="165"/>
        <v>9</v>
      </c>
      <c r="AL590" s="17">
        <f t="shared" si="166"/>
        <v>2020</v>
      </c>
      <c r="AM590" s="17">
        <f t="shared" ca="1" si="167"/>
        <v>57</v>
      </c>
      <c r="AN590" s="18" t="str">
        <f>IFERROR(VLOOKUP(R590*1,'[1]Ordenes de Servicio'!G:K,5,0),"No Cruza")</f>
        <v>No Cruza</v>
      </c>
      <c r="AO590" s="17">
        <f t="shared" ca="1" si="168"/>
        <v>57</v>
      </c>
      <c r="AP590" s="17">
        <f t="shared" si="169"/>
        <v>29</v>
      </c>
      <c r="AQ590" s="17">
        <f t="shared" si="170"/>
        <v>9</v>
      </c>
      <c r="AR590" s="17">
        <f t="shared" si="171"/>
        <v>2020</v>
      </c>
      <c r="AS590" s="17">
        <f t="shared" ca="1" si="172"/>
        <v>57</v>
      </c>
      <c r="AT590" s="17" t="str">
        <f t="shared" ca="1" si="175"/>
        <v>No</v>
      </c>
      <c r="AU590" s="17">
        <f t="shared" si="173"/>
        <v>0</v>
      </c>
      <c r="AV590" s="17" t="str">
        <f>+VLOOKUP(B590,[1]Cruces!S:T,2,0)</f>
        <v>5. Consultoría / Adjudicación</v>
      </c>
    </row>
    <row r="591" spans="1:48" hidden="1" x14ac:dyDescent="0.25">
      <c r="A591" s="17" t="s">
        <v>1291</v>
      </c>
      <c r="B591" s="17" t="s">
        <v>54</v>
      </c>
      <c r="C591" s="17">
        <v>0</v>
      </c>
      <c r="D591" s="17">
        <v>0</v>
      </c>
      <c r="E591" s="17" t="s">
        <v>55</v>
      </c>
      <c r="F591" s="17" t="s">
        <v>107</v>
      </c>
      <c r="G591" s="17" t="s">
        <v>1292</v>
      </c>
      <c r="H591" s="17">
        <v>0</v>
      </c>
      <c r="I591" s="17" t="s">
        <v>116</v>
      </c>
      <c r="J591" s="17" t="s">
        <v>59</v>
      </c>
      <c r="K591" s="17" t="s">
        <v>1293</v>
      </c>
      <c r="L591" s="17" t="s">
        <v>145</v>
      </c>
      <c r="M591" s="17" t="s">
        <v>146</v>
      </c>
      <c r="N591" s="17" t="s">
        <v>62</v>
      </c>
      <c r="O591" s="17">
        <v>20191018</v>
      </c>
      <c r="P591" s="17">
        <v>20191021</v>
      </c>
      <c r="Q591" s="17">
        <v>1210</v>
      </c>
      <c r="R591" s="17">
        <v>26836951</v>
      </c>
      <c r="S591" s="17" t="s">
        <v>100</v>
      </c>
      <c r="T591" s="17" t="s">
        <v>63</v>
      </c>
      <c r="U591" s="17" t="s">
        <v>91</v>
      </c>
      <c r="V591" s="17">
        <f t="shared" si="174"/>
        <v>500</v>
      </c>
      <c r="W591" s="17">
        <v>500000</v>
      </c>
      <c r="X591" s="17" t="s">
        <v>64</v>
      </c>
      <c r="Y591" s="17" t="s">
        <v>65</v>
      </c>
      <c r="Z591" s="17">
        <v>20191021</v>
      </c>
      <c r="AA591" s="17" t="s">
        <v>124</v>
      </c>
      <c r="AB591" s="17">
        <v>1</v>
      </c>
      <c r="AC591" s="17" t="str">
        <f>IFERROR(VLOOKUP(A591,[1]Cruces!AJ:AK,2,0),VLOOKUP(CONCATENATE(X591,AA591),[1]Cruces!G:H,2,0))</f>
        <v>Solicitud de Obra</v>
      </c>
      <c r="AD591" s="17">
        <f t="shared" si="160"/>
        <v>18</v>
      </c>
      <c r="AE591" s="17">
        <f t="shared" si="161"/>
        <v>10</v>
      </c>
      <c r="AF591" s="17">
        <f t="shared" si="162"/>
        <v>2019</v>
      </c>
      <c r="AG591" s="17" t="str">
        <f>IFERROR(VLOOKUP(MID(A591,2,4)*1,[1]Cruces!K:L,2,0),"Verificar")</f>
        <v>Atlántico Sur</v>
      </c>
      <c r="AH591" s="17">
        <f t="shared" ca="1" si="163"/>
        <v>404</v>
      </c>
      <c r="AI591" s="17" t="str">
        <f>IFERROR(VLOOKUP(U591,[1]Cruces!$O$1:$P$6,2,0),"Sin Orden")</f>
        <v>Resuelta</v>
      </c>
      <c r="AJ591" s="17">
        <f t="shared" si="164"/>
        <v>21</v>
      </c>
      <c r="AK591" s="17">
        <f t="shared" si="165"/>
        <v>10</v>
      </c>
      <c r="AL591" s="17">
        <f t="shared" si="166"/>
        <v>2019</v>
      </c>
      <c r="AM591" s="17">
        <f t="shared" ca="1" si="167"/>
        <v>401</v>
      </c>
      <c r="AN591" s="18" t="str">
        <f>IFERROR(VLOOKUP(R591*1,'[1]Ordenes de Servicio'!G:K,5,0),"No Cruza")</f>
        <v>No Cruza</v>
      </c>
      <c r="AO591" s="17">
        <f t="shared" ca="1" si="168"/>
        <v>3</v>
      </c>
      <c r="AP591" s="17">
        <f t="shared" si="169"/>
        <v>21</v>
      </c>
      <c r="AQ591" s="17">
        <f t="shared" si="170"/>
        <v>10</v>
      </c>
      <c r="AR591" s="17">
        <f t="shared" si="171"/>
        <v>2019</v>
      </c>
      <c r="AS591" s="17">
        <f t="shared" ca="1" si="172"/>
        <v>401</v>
      </c>
      <c r="AT591" s="17" t="str">
        <f t="shared" ca="1" si="175"/>
        <v>Si</v>
      </c>
      <c r="AU591" s="17">
        <f t="shared" si="173"/>
        <v>0</v>
      </c>
      <c r="AV591" s="17" t="str">
        <f>+VLOOKUP(B591,[1]Cruces!S:T,2,0)</f>
        <v>4. Presupuesto de Obra</v>
      </c>
    </row>
    <row r="592" spans="1:48" hidden="1" x14ac:dyDescent="0.25">
      <c r="A592" s="17" t="s">
        <v>1294</v>
      </c>
      <c r="B592" s="17" t="s">
        <v>68</v>
      </c>
      <c r="C592" s="17">
        <v>0</v>
      </c>
      <c r="D592" s="17">
        <v>0</v>
      </c>
      <c r="E592" s="17" t="s">
        <v>55</v>
      </c>
      <c r="F592" s="17" t="s">
        <v>120</v>
      </c>
      <c r="G592" s="17" t="s">
        <v>1295</v>
      </c>
      <c r="H592" s="17">
        <v>3205493641</v>
      </c>
      <c r="I592" s="17" t="s">
        <v>182</v>
      </c>
      <c r="J592" s="17" t="s">
        <v>59</v>
      </c>
      <c r="K592" s="17" t="s">
        <v>1296</v>
      </c>
      <c r="L592" s="17" t="s">
        <v>122</v>
      </c>
      <c r="M592" s="17" t="s">
        <v>123</v>
      </c>
      <c r="N592" s="17" t="s">
        <v>75</v>
      </c>
      <c r="O592" s="17">
        <v>20180115</v>
      </c>
      <c r="P592" s="17">
        <v>20180222</v>
      </c>
      <c r="Q592" s="17">
        <v>7551</v>
      </c>
      <c r="R592" s="17">
        <v>25139971</v>
      </c>
      <c r="S592" s="17" t="s">
        <v>76</v>
      </c>
      <c r="T592" s="17" t="s">
        <v>63</v>
      </c>
      <c r="U592" s="17" t="s">
        <v>91</v>
      </c>
      <c r="V592" s="17">
        <f t="shared" si="174"/>
        <v>150</v>
      </c>
      <c r="W592" s="17">
        <v>150000</v>
      </c>
      <c r="X592" s="17" t="s">
        <v>64</v>
      </c>
      <c r="Y592" s="17" t="s">
        <v>136</v>
      </c>
      <c r="Z592" s="17">
        <v>20180309</v>
      </c>
      <c r="AA592" s="17" t="s">
        <v>101</v>
      </c>
      <c r="AB592" s="17">
        <v>1</v>
      </c>
      <c r="AC592" s="17" t="str">
        <f>IFERROR(VLOOKUP(A592,[1]Cruces!AJ:AK,2,0),VLOOKUP(CONCATENATE(X592,AA592),[1]Cruces!G:H,2,0))</f>
        <v>Solicitud de Obra</v>
      </c>
      <c r="AD592" s="17">
        <f t="shared" si="160"/>
        <v>15</v>
      </c>
      <c r="AE592" s="17">
        <f t="shared" si="161"/>
        <v>1</v>
      </c>
      <c r="AF592" s="17">
        <f t="shared" si="162"/>
        <v>2018</v>
      </c>
      <c r="AG592" s="17" t="str">
        <f>IFERROR(VLOOKUP(MID(A592,2,4)*1,[1]Cruces!K:L,2,0),"Verificar")</f>
        <v>Atlántico Norte</v>
      </c>
      <c r="AH592" s="17">
        <f t="shared" ca="1" si="163"/>
        <v>1045</v>
      </c>
      <c r="AI592" s="17" t="str">
        <f>IFERROR(VLOOKUP(U592,[1]Cruces!$O$1:$P$6,2,0),"Sin Orden")</f>
        <v>Resuelta</v>
      </c>
      <c r="AJ592" s="17">
        <f t="shared" si="164"/>
        <v>9</v>
      </c>
      <c r="AK592" s="17">
        <f t="shared" si="165"/>
        <v>3</v>
      </c>
      <c r="AL592" s="17">
        <f t="shared" si="166"/>
        <v>2018</v>
      </c>
      <c r="AM592" s="17">
        <f t="shared" ca="1" si="167"/>
        <v>992</v>
      </c>
      <c r="AN592" s="18">
        <f>IFERROR(VLOOKUP(R592*1,'[1]Ordenes de Servicio'!G:K,5,0),"No Cruza")</f>
        <v>43249</v>
      </c>
      <c r="AO592" s="17">
        <f t="shared" ca="1" si="168"/>
        <v>53</v>
      </c>
      <c r="AP592" s="17">
        <f t="shared" si="169"/>
        <v>22</v>
      </c>
      <c r="AQ592" s="17">
        <f t="shared" si="170"/>
        <v>2</v>
      </c>
      <c r="AR592" s="17">
        <f t="shared" si="171"/>
        <v>2018</v>
      </c>
      <c r="AS592" s="17">
        <f t="shared" ca="1" si="172"/>
        <v>1007</v>
      </c>
      <c r="AT592" s="17" t="str">
        <f t="shared" ca="1" si="175"/>
        <v>Si</v>
      </c>
      <c r="AU592" s="17">
        <f t="shared" si="173"/>
        <v>15</v>
      </c>
      <c r="AV592" s="17" t="str">
        <f>+VLOOKUP(B592,[1]Cruces!S:T,2,0)</f>
        <v>5. Consultoría / Adjudicación</v>
      </c>
    </row>
    <row r="593" spans="1:48" hidden="1" x14ac:dyDescent="0.25">
      <c r="A593" s="17" t="s">
        <v>1297</v>
      </c>
      <c r="B593" s="17" t="s">
        <v>68</v>
      </c>
      <c r="C593" s="17">
        <v>0</v>
      </c>
      <c r="D593" s="17">
        <v>0</v>
      </c>
      <c r="E593" s="17" t="s">
        <v>55</v>
      </c>
      <c r="F593" s="17" t="s">
        <v>126</v>
      </c>
      <c r="G593" s="17" t="s">
        <v>1298</v>
      </c>
      <c r="H593" s="17">
        <v>0</v>
      </c>
      <c r="I593" s="17" t="s">
        <v>83</v>
      </c>
      <c r="J593" s="17" t="s">
        <v>59</v>
      </c>
      <c r="K593" s="17" t="s">
        <v>97</v>
      </c>
      <c r="L593" s="17" t="s">
        <v>129</v>
      </c>
      <c r="M593" s="17" t="s">
        <v>130</v>
      </c>
      <c r="N593" s="17" t="s">
        <v>75</v>
      </c>
      <c r="O593" s="17">
        <v>20200515</v>
      </c>
      <c r="P593" s="17">
        <v>20200515</v>
      </c>
      <c r="Q593" s="17">
        <v>9331</v>
      </c>
      <c r="R593" s="17">
        <v>0</v>
      </c>
      <c r="S593" s="17"/>
      <c r="T593" s="17" t="s">
        <v>63</v>
      </c>
      <c r="U593" s="17"/>
      <c r="V593" s="17">
        <f t="shared" si="174"/>
        <v>75</v>
      </c>
      <c r="W593" s="17">
        <v>75000</v>
      </c>
      <c r="X593" s="17" t="s">
        <v>64</v>
      </c>
      <c r="Y593" s="17" t="s">
        <v>136</v>
      </c>
      <c r="Z593" s="17">
        <v>20200515</v>
      </c>
      <c r="AA593" s="17" t="s">
        <v>78</v>
      </c>
      <c r="AB593" s="17">
        <v>1</v>
      </c>
      <c r="AC593" s="17" t="str">
        <f>IFERROR(VLOOKUP(A593,[1]Cruces!AJ:AK,2,0),VLOOKUP(CONCATENATE(X593,AA593),[1]Cruces!G:H,2,0))</f>
        <v>Solicitud de Obra</v>
      </c>
      <c r="AD593" s="17">
        <f t="shared" si="160"/>
        <v>15</v>
      </c>
      <c r="AE593" s="17">
        <f t="shared" si="161"/>
        <v>5</v>
      </c>
      <c r="AF593" s="17">
        <f t="shared" si="162"/>
        <v>2020</v>
      </c>
      <c r="AG593" s="17" t="str">
        <f>IFERROR(VLOOKUP(MID(A593,2,4)*1,[1]Cruces!K:L,2,0),"Verificar")</f>
        <v>Guajira</v>
      </c>
      <c r="AH593" s="17">
        <f t="shared" ca="1" si="163"/>
        <v>194</v>
      </c>
      <c r="AI593" s="17" t="str">
        <f>IFERROR(VLOOKUP(U593,[1]Cruces!$O$1:$P$6,2,0),"Sin Orden")</f>
        <v>Sin Orden</v>
      </c>
      <c r="AJ593" s="17">
        <f t="shared" si="164"/>
        <v>15</v>
      </c>
      <c r="AK593" s="17">
        <f t="shared" si="165"/>
        <v>5</v>
      </c>
      <c r="AL593" s="17">
        <f t="shared" si="166"/>
        <v>2020</v>
      </c>
      <c r="AM593" s="17">
        <f t="shared" ca="1" si="167"/>
        <v>194</v>
      </c>
      <c r="AN593" s="18" t="str">
        <f>IFERROR(VLOOKUP(R593*1,'[1]Ordenes de Servicio'!G:K,5,0),"No Cruza")</f>
        <v>No Cruza</v>
      </c>
      <c r="AO593" s="17">
        <f t="shared" ca="1" si="168"/>
        <v>194</v>
      </c>
      <c r="AP593" s="17">
        <f t="shared" si="169"/>
        <v>15</v>
      </c>
      <c r="AQ593" s="17">
        <f t="shared" si="170"/>
        <v>5</v>
      </c>
      <c r="AR593" s="17">
        <f t="shared" si="171"/>
        <v>2020</v>
      </c>
      <c r="AS593" s="17">
        <f t="shared" ca="1" si="172"/>
        <v>194</v>
      </c>
      <c r="AT593" s="17" t="str">
        <f t="shared" ca="1" si="175"/>
        <v>No</v>
      </c>
      <c r="AU593" s="17">
        <f t="shared" si="173"/>
        <v>0</v>
      </c>
      <c r="AV593" s="17" t="str">
        <f>+VLOOKUP(B593,[1]Cruces!S:T,2,0)</f>
        <v>5. Consultoría / Adjudicación</v>
      </c>
    </row>
    <row r="594" spans="1:48" hidden="1" x14ac:dyDescent="0.25">
      <c r="A594" s="17" t="s">
        <v>1299</v>
      </c>
      <c r="B594" s="17" t="s">
        <v>54</v>
      </c>
      <c r="C594" s="17">
        <v>0</v>
      </c>
      <c r="D594" s="17">
        <v>0</v>
      </c>
      <c r="E594" s="17" t="s">
        <v>55</v>
      </c>
      <c r="F594" s="17" t="s">
        <v>126</v>
      </c>
      <c r="G594" s="17" t="s">
        <v>1300</v>
      </c>
      <c r="H594" s="17">
        <v>0</v>
      </c>
      <c r="I594" s="17" t="s">
        <v>357</v>
      </c>
      <c r="J594" s="17" t="s">
        <v>59</v>
      </c>
      <c r="K594" s="17" t="s">
        <v>1301</v>
      </c>
      <c r="L594" s="17" t="s">
        <v>129</v>
      </c>
      <c r="M594" s="17" t="s">
        <v>130</v>
      </c>
      <c r="N594" s="17" t="s">
        <v>62</v>
      </c>
      <c r="O594" s="17">
        <v>20191205</v>
      </c>
      <c r="P594" s="17">
        <v>20191211</v>
      </c>
      <c r="Q594" s="17">
        <v>9330</v>
      </c>
      <c r="R594" s="17">
        <v>26990227</v>
      </c>
      <c r="S594" s="17" t="s">
        <v>100</v>
      </c>
      <c r="T594" s="17" t="s">
        <v>63</v>
      </c>
      <c r="U594" s="17" t="s">
        <v>91</v>
      </c>
      <c r="V594" s="17">
        <f t="shared" si="174"/>
        <v>75</v>
      </c>
      <c r="W594" s="17">
        <v>75000</v>
      </c>
      <c r="X594" s="17" t="s">
        <v>64</v>
      </c>
      <c r="Y594" s="17" t="s">
        <v>65</v>
      </c>
      <c r="Z594" s="17">
        <v>20191211</v>
      </c>
      <c r="AA594" s="17" t="s">
        <v>78</v>
      </c>
      <c r="AB594" s="17">
        <v>1</v>
      </c>
      <c r="AC594" s="17" t="str">
        <f>IFERROR(VLOOKUP(A594,[1]Cruces!AJ:AK,2,0),VLOOKUP(CONCATENATE(X594,AA594),[1]Cruces!G:H,2,0))</f>
        <v>Solicitud de Obra</v>
      </c>
      <c r="AD594" s="17">
        <f t="shared" si="160"/>
        <v>5</v>
      </c>
      <c r="AE594" s="17">
        <f t="shared" si="161"/>
        <v>12</v>
      </c>
      <c r="AF594" s="17">
        <f t="shared" si="162"/>
        <v>2019</v>
      </c>
      <c r="AG594" s="17" t="str">
        <f>IFERROR(VLOOKUP(MID(A594,2,4)*1,[1]Cruces!K:L,2,0),"Verificar")</f>
        <v>Guajira</v>
      </c>
      <c r="AH594" s="17">
        <f t="shared" ca="1" si="163"/>
        <v>356</v>
      </c>
      <c r="AI594" s="17" t="str">
        <f>IFERROR(VLOOKUP(U594,[1]Cruces!$O$1:$P$6,2,0),"Sin Orden")</f>
        <v>Resuelta</v>
      </c>
      <c r="AJ594" s="17">
        <f t="shared" si="164"/>
        <v>11</v>
      </c>
      <c r="AK594" s="17">
        <f t="shared" si="165"/>
        <v>12</v>
      </c>
      <c r="AL594" s="17">
        <f t="shared" si="166"/>
        <v>2019</v>
      </c>
      <c r="AM594" s="17">
        <f t="shared" ca="1" si="167"/>
        <v>350</v>
      </c>
      <c r="AN594" s="18" t="str">
        <f>IFERROR(VLOOKUP(R594*1,'[1]Ordenes de Servicio'!G:K,5,0),"No Cruza")</f>
        <v>No Cruza</v>
      </c>
      <c r="AO594" s="17">
        <f t="shared" ca="1" si="168"/>
        <v>6</v>
      </c>
      <c r="AP594" s="17">
        <f t="shared" si="169"/>
        <v>11</v>
      </c>
      <c r="AQ594" s="17">
        <f t="shared" si="170"/>
        <v>12</v>
      </c>
      <c r="AR594" s="17">
        <f t="shared" si="171"/>
        <v>2019</v>
      </c>
      <c r="AS594" s="17">
        <f t="shared" ca="1" si="172"/>
        <v>350</v>
      </c>
      <c r="AT594" s="17" t="str">
        <f t="shared" ca="1" si="175"/>
        <v>No</v>
      </c>
      <c r="AU594" s="17">
        <f t="shared" si="173"/>
        <v>0</v>
      </c>
      <c r="AV594" s="17" t="str">
        <f>+VLOOKUP(B594,[1]Cruces!S:T,2,0)</f>
        <v>4. Presupuesto de Obra</v>
      </c>
    </row>
    <row r="595" spans="1:48" hidden="1" x14ac:dyDescent="0.25">
      <c r="A595" s="17" t="s">
        <v>1302</v>
      </c>
      <c r="B595" s="17" t="s">
        <v>203</v>
      </c>
      <c r="C595" s="17">
        <v>0</v>
      </c>
      <c r="D595" s="17">
        <v>0</v>
      </c>
      <c r="E595" s="17" t="s">
        <v>55</v>
      </c>
      <c r="F595" s="17" t="s">
        <v>94</v>
      </c>
      <c r="G595" s="17" t="s">
        <v>1303</v>
      </c>
      <c r="H595" s="17">
        <v>0</v>
      </c>
      <c r="I595" s="17" t="s">
        <v>83</v>
      </c>
      <c r="J595" s="17" t="s">
        <v>59</v>
      </c>
      <c r="K595" s="17" t="s">
        <v>97</v>
      </c>
      <c r="L595" s="17" t="s">
        <v>98</v>
      </c>
      <c r="M595" s="17" t="s">
        <v>99</v>
      </c>
      <c r="N595" s="17" t="s">
        <v>207</v>
      </c>
      <c r="O595" s="17">
        <v>20160812</v>
      </c>
      <c r="P595" s="17">
        <v>20161028</v>
      </c>
      <c r="Q595" s="17">
        <v>1110</v>
      </c>
      <c r="R595" s="17">
        <v>23236781</v>
      </c>
      <c r="S595" s="17" t="s">
        <v>76</v>
      </c>
      <c r="T595" s="17" t="s">
        <v>63</v>
      </c>
      <c r="U595" s="17" t="s">
        <v>91</v>
      </c>
      <c r="V595" s="17">
        <f t="shared" si="174"/>
        <v>1</v>
      </c>
      <c r="W595" s="17">
        <v>1000</v>
      </c>
      <c r="X595" s="17" t="s">
        <v>64</v>
      </c>
      <c r="Y595" s="17" t="s">
        <v>203</v>
      </c>
      <c r="Z595" s="17">
        <v>20161028</v>
      </c>
      <c r="AA595" s="17" t="s">
        <v>113</v>
      </c>
      <c r="AB595" s="17">
        <v>1</v>
      </c>
      <c r="AC595" s="17" t="str">
        <f>IFERROR(VLOOKUP(A595,[1]Cruces!AJ:AK,2,0),VLOOKUP(CONCATENATE(X595,AA595),[1]Cruces!G:H,2,0))</f>
        <v>Solicitud de Obra</v>
      </c>
      <c r="AD595" s="17">
        <f t="shared" si="160"/>
        <v>12</v>
      </c>
      <c r="AE595" s="17">
        <f t="shared" si="161"/>
        <v>8</v>
      </c>
      <c r="AF595" s="17">
        <f t="shared" si="162"/>
        <v>2016</v>
      </c>
      <c r="AG595" s="17" t="str">
        <f>IFERROR(VLOOKUP(MID(A595,2,4)*1,[1]Cruces!K:L,2,0),"Verificar")</f>
        <v>Atlántico Norte</v>
      </c>
      <c r="AH595" s="17">
        <f t="shared" ca="1" si="163"/>
        <v>1566</v>
      </c>
      <c r="AI595" s="17" t="str">
        <f>IFERROR(VLOOKUP(U595,[1]Cruces!$O$1:$P$6,2,0),"Sin Orden")</f>
        <v>Resuelta</v>
      </c>
      <c r="AJ595" s="17">
        <f t="shared" si="164"/>
        <v>28</v>
      </c>
      <c r="AK595" s="17">
        <f t="shared" si="165"/>
        <v>10</v>
      </c>
      <c r="AL595" s="17">
        <f t="shared" si="166"/>
        <v>2016</v>
      </c>
      <c r="AM595" s="17">
        <f t="shared" ca="1" si="167"/>
        <v>1489</v>
      </c>
      <c r="AN595" s="18" t="str">
        <f>IFERROR(VLOOKUP(R595*1,'[1]Ordenes de Servicio'!G:K,5,0),"No Cruza")</f>
        <v>No Cruza</v>
      </c>
      <c r="AO595" s="17">
        <f t="shared" ca="1" si="168"/>
        <v>77</v>
      </c>
      <c r="AP595" s="17">
        <f t="shared" si="169"/>
        <v>28</v>
      </c>
      <c r="AQ595" s="17">
        <f t="shared" si="170"/>
        <v>10</v>
      </c>
      <c r="AR595" s="17">
        <f t="shared" si="171"/>
        <v>2016</v>
      </c>
      <c r="AS595" s="17">
        <f t="shared" ca="1" si="172"/>
        <v>1489</v>
      </c>
      <c r="AT595" s="17" t="str">
        <f t="shared" ca="1" si="175"/>
        <v>Si</v>
      </c>
      <c r="AU595" s="17">
        <f t="shared" si="173"/>
        <v>0</v>
      </c>
      <c r="AV595" s="17" t="str">
        <f>+VLOOKUP(B595,[1]Cruces!S:T,2,0)</f>
        <v>6. Ejecución y Seguimiento de Obra</v>
      </c>
    </row>
    <row r="596" spans="1:48" hidden="1" x14ac:dyDescent="0.25">
      <c r="A596" s="17" t="s">
        <v>7682</v>
      </c>
      <c r="B596" s="17" t="s">
        <v>7104</v>
      </c>
      <c r="C596" s="17">
        <v>2286813</v>
      </c>
      <c r="D596" s="17">
        <v>20128914</v>
      </c>
      <c r="E596" s="17" t="s">
        <v>93</v>
      </c>
      <c r="F596" s="17" t="s">
        <v>56</v>
      </c>
      <c r="G596" s="17" t="s">
        <v>7683</v>
      </c>
      <c r="H596" s="17">
        <v>0</v>
      </c>
      <c r="I596" s="17" t="s">
        <v>71</v>
      </c>
      <c r="J596" s="17" t="s">
        <v>7684</v>
      </c>
      <c r="K596" s="17" t="s">
        <v>7685</v>
      </c>
      <c r="L596" s="17" t="s">
        <v>7686</v>
      </c>
      <c r="M596" s="17" t="s">
        <v>7687</v>
      </c>
      <c r="N596" s="17" t="s">
        <v>7108</v>
      </c>
      <c r="O596" s="17">
        <v>20191204</v>
      </c>
      <c r="P596" s="17">
        <v>20191206</v>
      </c>
      <c r="Q596" s="17">
        <v>1110</v>
      </c>
      <c r="R596" s="17">
        <v>26976487</v>
      </c>
      <c r="S596" s="17" t="s">
        <v>7072</v>
      </c>
      <c r="T596" s="17" t="s">
        <v>63</v>
      </c>
      <c r="U596" s="17" t="s">
        <v>91</v>
      </c>
      <c r="V596" s="17">
        <f t="shared" si="174"/>
        <v>3</v>
      </c>
      <c r="W596" s="17">
        <v>3000</v>
      </c>
      <c r="X596" s="17" t="s">
        <v>89</v>
      </c>
      <c r="Y596" s="17" t="s">
        <v>7104</v>
      </c>
      <c r="Z596" s="17">
        <v>20191206</v>
      </c>
      <c r="AA596" s="17" t="s">
        <v>1947</v>
      </c>
      <c r="AB596" s="17">
        <v>1</v>
      </c>
      <c r="AC596" s="17" t="str">
        <f>IFERROR(VLOOKUP(A596,[1]Cruces!AJ:AK,2,0),VLOOKUP(CONCATENATE(X596,AA596),[1]Cruces!G:H,2,0))</f>
        <v>Solicitud por BT</v>
      </c>
      <c r="AD596" s="17">
        <f t="shared" si="160"/>
        <v>4</v>
      </c>
      <c r="AE596" s="17">
        <f t="shared" si="161"/>
        <v>12</v>
      </c>
      <c r="AF596" s="17">
        <f t="shared" si="162"/>
        <v>2019</v>
      </c>
      <c r="AG596" s="17" t="str">
        <f>IFERROR(VLOOKUP(MID(A596,2,4)*1,[1]Cruces!K:L,2,0),"Verificar")</f>
        <v>Atlántico Norte</v>
      </c>
      <c r="AH596" s="17">
        <f t="shared" ca="1" si="163"/>
        <v>357</v>
      </c>
      <c r="AI596" s="17" t="str">
        <f>IFERROR(VLOOKUP(U596,[1]Cruces!$O$1:$P$6,2,0),"Sin Orden")</f>
        <v>Resuelta</v>
      </c>
      <c r="AJ596" s="17">
        <f t="shared" si="164"/>
        <v>6</v>
      </c>
      <c r="AK596" s="17">
        <f t="shared" si="165"/>
        <v>12</v>
      </c>
      <c r="AL596" s="17">
        <f t="shared" si="166"/>
        <v>2019</v>
      </c>
      <c r="AM596" s="17">
        <f t="shared" ca="1" si="167"/>
        <v>355</v>
      </c>
      <c r="AN596" s="18" t="str">
        <f>IFERROR(VLOOKUP(R596*1,'[1]Ordenes de Servicio'!G:K,5,0),"No Cruza")</f>
        <v>No Cruza</v>
      </c>
      <c r="AO596" s="17">
        <f t="shared" ca="1" si="168"/>
        <v>2</v>
      </c>
      <c r="AP596" s="17">
        <f t="shared" si="169"/>
        <v>6</v>
      </c>
      <c r="AQ596" s="17">
        <f t="shared" si="170"/>
        <v>12</v>
      </c>
      <c r="AR596" s="17">
        <f t="shared" si="171"/>
        <v>2019</v>
      </c>
      <c r="AS596" s="17">
        <f t="shared" ca="1" si="172"/>
        <v>355</v>
      </c>
      <c r="AT596" s="17" t="str">
        <f t="shared" ca="1" si="175"/>
        <v>No</v>
      </c>
      <c r="AU596" s="17">
        <f t="shared" si="173"/>
        <v>0</v>
      </c>
      <c r="AV596" s="17" t="str">
        <f>+VLOOKUP(B596,[1]Cruces!S:T,2,0)</f>
        <v>7. Ejecución en Campo OS BT</v>
      </c>
    </row>
    <row r="597" spans="1:48" hidden="1" x14ac:dyDescent="0.25">
      <c r="A597" s="17" t="s">
        <v>7688</v>
      </c>
      <c r="B597" s="17" t="s">
        <v>569</v>
      </c>
      <c r="C597" s="17">
        <v>0</v>
      </c>
      <c r="D597" s="17">
        <v>0</v>
      </c>
      <c r="E597" s="17" t="s">
        <v>55</v>
      </c>
      <c r="F597" s="17" t="s">
        <v>5366</v>
      </c>
      <c r="G597" s="17" t="s">
        <v>7689</v>
      </c>
      <c r="H597" s="17">
        <v>0</v>
      </c>
      <c r="I597" s="17" t="s">
        <v>71</v>
      </c>
      <c r="J597" s="17" t="s">
        <v>59</v>
      </c>
      <c r="K597" s="17" t="s">
        <v>97</v>
      </c>
      <c r="L597" s="17" t="s">
        <v>7690</v>
      </c>
      <c r="M597" s="17" t="s">
        <v>7691</v>
      </c>
      <c r="N597" s="17" t="s">
        <v>572</v>
      </c>
      <c r="O597" s="17">
        <v>20201113</v>
      </c>
      <c r="P597" s="17">
        <v>20201113</v>
      </c>
      <c r="Q597" s="17">
        <v>1180</v>
      </c>
      <c r="R597" s="17">
        <v>0</v>
      </c>
      <c r="S597" s="17"/>
      <c r="T597" s="17" t="s">
        <v>63</v>
      </c>
      <c r="U597" s="17"/>
      <c r="V597" s="17">
        <f t="shared" si="174"/>
        <v>3</v>
      </c>
      <c r="W597" s="17">
        <v>3000</v>
      </c>
      <c r="X597" s="17" t="s">
        <v>7065</v>
      </c>
      <c r="Y597" s="17" t="s">
        <v>569</v>
      </c>
      <c r="Z597" s="17">
        <v>20201113</v>
      </c>
      <c r="AA597" s="17" t="s">
        <v>1947</v>
      </c>
      <c r="AB597" s="17">
        <v>1</v>
      </c>
      <c r="AC597" s="17" t="str">
        <f>IFERROR(VLOOKUP(A597,[1]Cruces!AJ:AK,2,0),VLOOKUP(CONCATENATE(X597,AA597),[1]Cruces!G:H,2,0))</f>
        <v>Solicitud por BT</v>
      </c>
      <c r="AD597" s="17">
        <f t="shared" si="160"/>
        <v>13</v>
      </c>
      <c r="AE597" s="17">
        <f t="shared" si="161"/>
        <v>11</v>
      </c>
      <c r="AF597" s="17">
        <f t="shared" si="162"/>
        <v>2020</v>
      </c>
      <c r="AG597" s="17" t="str">
        <f>IFERROR(VLOOKUP(MID(A597,2,4)*1,[1]Cruces!K:L,2,0),"Verificar")</f>
        <v>Atlántico Norte</v>
      </c>
      <c r="AH597" s="17">
        <f t="shared" ca="1" si="163"/>
        <v>12</v>
      </c>
      <c r="AI597" s="17" t="str">
        <f>IFERROR(VLOOKUP(U597,[1]Cruces!$O$1:$P$6,2,0),"Sin Orden")</f>
        <v>Sin Orden</v>
      </c>
      <c r="AJ597" s="17">
        <f t="shared" si="164"/>
        <v>13</v>
      </c>
      <c r="AK597" s="17">
        <f t="shared" si="165"/>
        <v>11</v>
      </c>
      <c r="AL597" s="17">
        <f t="shared" si="166"/>
        <v>2020</v>
      </c>
      <c r="AM597" s="17">
        <f t="shared" ca="1" si="167"/>
        <v>12</v>
      </c>
      <c r="AN597" s="18" t="str">
        <f>IFERROR(VLOOKUP(R597*1,'[1]Ordenes de Servicio'!G:K,5,0),"No Cruza")</f>
        <v>No Cruza</v>
      </c>
      <c r="AO597" s="17">
        <f t="shared" ca="1" si="168"/>
        <v>12</v>
      </c>
      <c r="AP597" s="17">
        <f t="shared" si="169"/>
        <v>13</v>
      </c>
      <c r="AQ597" s="17">
        <f t="shared" si="170"/>
        <v>11</v>
      </c>
      <c r="AR597" s="17">
        <f t="shared" si="171"/>
        <v>2020</v>
      </c>
      <c r="AS597" s="17">
        <f t="shared" ca="1" si="172"/>
        <v>12</v>
      </c>
      <c r="AT597" s="17" t="str">
        <f t="shared" ca="1" si="175"/>
        <v>No</v>
      </c>
      <c r="AU597" s="17">
        <f t="shared" si="173"/>
        <v>0</v>
      </c>
      <c r="AV597" s="17" t="str">
        <f>+VLOOKUP(B597,[1]Cruces!S:T,2,0)</f>
        <v>1. Solicitud</v>
      </c>
    </row>
    <row r="598" spans="1:48" hidden="1" x14ac:dyDescent="0.25">
      <c r="A598" s="17" t="s">
        <v>7692</v>
      </c>
      <c r="B598" s="17" t="s">
        <v>569</v>
      </c>
      <c r="C598" s="17">
        <v>0</v>
      </c>
      <c r="D598" s="17">
        <v>0</v>
      </c>
      <c r="E598" s="17" t="s">
        <v>55</v>
      </c>
      <c r="F598" s="17" t="s">
        <v>7082</v>
      </c>
      <c r="G598" s="17" t="s">
        <v>7693</v>
      </c>
      <c r="H598" s="17">
        <v>3006492601</v>
      </c>
      <c r="I598" s="17" t="s">
        <v>71</v>
      </c>
      <c r="J598" s="17" t="s">
        <v>59</v>
      </c>
      <c r="K598" s="17" t="s">
        <v>7694</v>
      </c>
      <c r="L598" s="17" t="s">
        <v>7253</v>
      </c>
      <c r="M598" s="17" t="s">
        <v>7254</v>
      </c>
      <c r="N598" s="17" t="s">
        <v>572</v>
      </c>
      <c r="O598" s="17">
        <v>20201028</v>
      </c>
      <c r="P598" s="17">
        <v>20201028</v>
      </c>
      <c r="Q598" s="17">
        <v>1110</v>
      </c>
      <c r="R598" s="17">
        <v>0</v>
      </c>
      <c r="S598" s="17"/>
      <c r="T598" s="17" t="s">
        <v>63</v>
      </c>
      <c r="U598" s="17"/>
      <c r="V598" s="17">
        <f t="shared" si="174"/>
        <v>3</v>
      </c>
      <c r="W598" s="17">
        <v>3000</v>
      </c>
      <c r="X598" s="17" t="s">
        <v>7065</v>
      </c>
      <c r="Y598" s="17" t="s">
        <v>569</v>
      </c>
      <c r="Z598" s="17">
        <v>20201028</v>
      </c>
      <c r="AA598" s="17" t="s">
        <v>1947</v>
      </c>
      <c r="AB598" s="17">
        <v>1</v>
      </c>
      <c r="AC598" s="17" t="str">
        <f>IFERROR(VLOOKUP(A598,[1]Cruces!AJ:AK,2,0),VLOOKUP(CONCATENATE(X598,AA598),[1]Cruces!G:H,2,0))</f>
        <v>Solicitud por BT</v>
      </c>
      <c r="AD598" s="17">
        <f t="shared" si="160"/>
        <v>28</v>
      </c>
      <c r="AE598" s="17">
        <f t="shared" si="161"/>
        <v>10</v>
      </c>
      <c r="AF598" s="17">
        <f t="shared" si="162"/>
        <v>2020</v>
      </c>
      <c r="AG598" s="17" t="str">
        <f>IFERROR(VLOOKUP(MID(A598,2,4)*1,[1]Cruces!K:L,2,0),"Verificar")</f>
        <v>Atlántico Norte</v>
      </c>
      <c r="AH598" s="17">
        <f t="shared" ca="1" si="163"/>
        <v>28</v>
      </c>
      <c r="AI598" s="17" t="str">
        <f>IFERROR(VLOOKUP(U598,[1]Cruces!$O$1:$P$6,2,0),"Sin Orden")</f>
        <v>Sin Orden</v>
      </c>
      <c r="AJ598" s="17">
        <f t="shared" si="164"/>
        <v>28</v>
      </c>
      <c r="AK598" s="17">
        <f t="shared" si="165"/>
        <v>10</v>
      </c>
      <c r="AL598" s="17">
        <f t="shared" si="166"/>
        <v>2020</v>
      </c>
      <c r="AM598" s="17">
        <f t="shared" ca="1" si="167"/>
        <v>28</v>
      </c>
      <c r="AN598" s="18" t="str">
        <f>IFERROR(VLOOKUP(R598*1,'[1]Ordenes de Servicio'!G:K,5,0),"No Cruza")</f>
        <v>No Cruza</v>
      </c>
      <c r="AO598" s="17">
        <f t="shared" ca="1" si="168"/>
        <v>28</v>
      </c>
      <c r="AP598" s="17">
        <f t="shared" si="169"/>
        <v>28</v>
      </c>
      <c r="AQ598" s="17">
        <f t="shared" si="170"/>
        <v>10</v>
      </c>
      <c r="AR598" s="17">
        <f t="shared" si="171"/>
        <v>2020</v>
      </c>
      <c r="AS598" s="17">
        <f t="shared" ca="1" si="172"/>
        <v>28</v>
      </c>
      <c r="AT598" s="17" t="str">
        <f t="shared" ca="1" si="175"/>
        <v>No</v>
      </c>
      <c r="AU598" s="17">
        <f t="shared" si="173"/>
        <v>0</v>
      </c>
      <c r="AV598" s="17" t="str">
        <f>+VLOOKUP(B598,[1]Cruces!S:T,2,0)</f>
        <v>1. Solicitud</v>
      </c>
    </row>
    <row r="599" spans="1:48" hidden="1" x14ac:dyDescent="0.25">
      <c r="A599" s="17" t="s">
        <v>1304</v>
      </c>
      <c r="B599" s="17" t="s">
        <v>54</v>
      </c>
      <c r="C599" s="17">
        <v>0</v>
      </c>
      <c r="D599" s="17">
        <v>0</v>
      </c>
      <c r="E599" s="17" t="s">
        <v>55</v>
      </c>
      <c r="F599" s="17" t="s">
        <v>126</v>
      </c>
      <c r="G599" s="17" t="s">
        <v>1305</v>
      </c>
      <c r="H599" s="17">
        <v>0</v>
      </c>
      <c r="I599" s="17" t="s">
        <v>71</v>
      </c>
      <c r="J599" s="17" t="s">
        <v>59</v>
      </c>
      <c r="K599" s="17" t="s">
        <v>329</v>
      </c>
      <c r="L599" s="17" t="s">
        <v>129</v>
      </c>
      <c r="M599" s="17" t="s">
        <v>130</v>
      </c>
      <c r="N599" s="17" t="s">
        <v>62</v>
      </c>
      <c r="O599" s="17">
        <v>20200608</v>
      </c>
      <c r="P599" s="17">
        <v>20200611</v>
      </c>
      <c r="Q599" s="17">
        <v>9331</v>
      </c>
      <c r="R599" s="17">
        <v>27610899</v>
      </c>
      <c r="S599" s="17" t="s">
        <v>100</v>
      </c>
      <c r="T599" s="17" t="s">
        <v>63</v>
      </c>
      <c r="U599" s="17" t="s">
        <v>91</v>
      </c>
      <c r="V599" s="17">
        <f t="shared" si="174"/>
        <v>450</v>
      </c>
      <c r="W599" s="17">
        <v>450000</v>
      </c>
      <c r="X599" s="17" t="s">
        <v>64</v>
      </c>
      <c r="Y599" s="17" t="s">
        <v>65</v>
      </c>
      <c r="Z599" s="17">
        <v>20200611</v>
      </c>
      <c r="AA599" s="17" t="s">
        <v>176</v>
      </c>
      <c r="AB599" s="17">
        <v>1</v>
      </c>
      <c r="AC599" s="17" t="str">
        <f>IFERROR(VLOOKUP(A599,[1]Cruces!AJ:AK,2,0),VLOOKUP(CONCATENATE(X599,AA599),[1]Cruces!G:H,2,0))</f>
        <v>Solicitud de Obra</v>
      </c>
      <c r="AD599" s="17">
        <f t="shared" si="160"/>
        <v>8</v>
      </c>
      <c r="AE599" s="17">
        <f t="shared" si="161"/>
        <v>6</v>
      </c>
      <c r="AF599" s="17">
        <f t="shared" si="162"/>
        <v>2020</v>
      </c>
      <c r="AG599" s="17" t="str">
        <f>IFERROR(VLOOKUP(MID(A599,2,4)*1,[1]Cruces!K:L,2,0),"Verificar")</f>
        <v>Guajira</v>
      </c>
      <c r="AH599" s="17">
        <f t="shared" ca="1" si="163"/>
        <v>170</v>
      </c>
      <c r="AI599" s="17" t="str">
        <f>IFERROR(VLOOKUP(U599,[1]Cruces!$O$1:$P$6,2,0),"Sin Orden")</f>
        <v>Resuelta</v>
      </c>
      <c r="AJ599" s="17">
        <f t="shared" si="164"/>
        <v>11</v>
      </c>
      <c r="AK599" s="17">
        <f t="shared" si="165"/>
        <v>6</v>
      </c>
      <c r="AL599" s="17">
        <f t="shared" si="166"/>
        <v>2020</v>
      </c>
      <c r="AM599" s="17">
        <f t="shared" ca="1" si="167"/>
        <v>167</v>
      </c>
      <c r="AN599" s="18" t="str">
        <f>IFERROR(VLOOKUP(R599*1,'[1]Ordenes de Servicio'!G:K,5,0),"No Cruza")</f>
        <v>No Cruza</v>
      </c>
      <c r="AO599" s="17">
        <f t="shared" ca="1" si="168"/>
        <v>3</v>
      </c>
      <c r="AP599" s="17">
        <f t="shared" si="169"/>
        <v>11</v>
      </c>
      <c r="AQ599" s="17">
        <f t="shared" si="170"/>
        <v>6</v>
      </c>
      <c r="AR599" s="17">
        <f t="shared" si="171"/>
        <v>2020</v>
      </c>
      <c r="AS599" s="17">
        <f t="shared" ca="1" si="172"/>
        <v>167</v>
      </c>
      <c r="AT599" s="17" t="str">
        <f t="shared" ca="1" si="175"/>
        <v>No</v>
      </c>
      <c r="AU599" s="17">
        <f t="shared" si="173"/>
        <v>0</v>
      </c>
      <c r="AV599" s="17" t="str">
        <f>+VLOOKUP(B599,[1]Cruces!S:T,2,0)</f>
        <v>4. Presupuesto de Obra</v>
      </c>
    </row>
    <row r="600" spans="1:48" hidden="1" x14ac:dyDescent="0.25">
      <c r="A600" s="17" t="s">
        <v>1306</v>
      </c>
      <c r="B600" s="17" t="s">
        <v>54</v>
      </c>
      <c r="C600" s="17">
        <v>0</v>
      </c>
      <c r="D600" s="17">
        <v>0</v>
      </c>
      <c r="E600" s="17" t="s">
        <v>55</v>
      </c>
      <c r="F600" s="17" t="s">
        <v>932</v>
      </c>
      <c r="G600" s="17" t="s">
        <v>1307</v>
      </c>
      <c r="H600" s="17">
        <v>0</v>
      </c>
      <c r="I600" s="17" t="s">
        <v>116</v>
      </c>
      <c r="J600" s="17" t="s">
        <v>59</v>
      </c>
      <c r="K600" s="17" t="s">
        <v>97</v>
      </c>
      <c r="L600" s="17" t="s">
        <v>935</v>
      </c>
      <c r="M600" s="17" t="s">
        <v>936</v>
      </c>
      <c r="N600" s="17" t="s">
        <v>62</v>
      </c>
      <c r="O600" s="17">
        <v>20190517</v>
      </c>
      <c r="P600" s="17">
        <v>20190523</v>
      </c>
      <c r="Q600" s="17">
        <v>9341</v>
      </c>
      <c r="R600" s="17">
        <v>26331711</v>
      </c>
      <c r="S600" s="17" t="s">
        <v>100</v>
      </c>
      <c r="T600" s="17" t="s">
        <v>63</v>
      </c>
      <c r="U600" s="17" t="s">
        <v>91</v>
      </c>
      <c r="V600" s="17">
        <f t="shared" si="174"/>
        <v>75</v>
      </c>
      <c r="W600" s="17">
        <v>75000</v>
      </c>
      <c r="X600" s="17" t="s">
        <v>64</v>
      </c>
      <c r="Y600" s="17" t="s">
        <v>65</v>
      </c>
      <c r="Z600" s="17">
        <v>20190523</v>
      </c>
      <c r="AA600" s="17" t="s">
        <v>78</v>
      </c>
      <c r="AB600" s="17">
        <v>1</v>
      </c>
      <c r="AC600" s="17" t="str">
        <f>IFERROR(VLOOKUP(A600,[1]Cruces!AJ:AK,2,0),VLOOKUP(CONCATENATE(X600,AA600),[1]Cruces!G:H,2,0))</f>
        <v>Solicitud de Obra</v>
      </c>
      <c r="AD600" s="17">
        <f t="shared" si="160"/>
        <v>17</v>
      </c>
      <c r="AE600" s="17">
        <f t="shared" si="161"/>
        <v>5</v>
      </c>
      <c r="AF600" s="17">
        <f t="shared" si="162"/>
        <v>2019</v>
      </c>
      <c r="AG600" s="17" t="str">
        <f>IFERROR(VLOOKUP(MID(A600,2,4)*1,[1]Cruces!K:L,2,0),"Verificar")</f>
        <v>Magdalena</v>
      </c>
      <c r="AH600" s="17">
        <f t="shared" ca="1" si="163"/>
        <v>558</v>
      </c>
      <c r="AI600" s="17" t="str">
        <f>IFERROR(VLOOKUP(U600,[1]Cruces!$O$1:$P$6,2,0),"Sin Orden")</f>
        <v>Resuelta</v>
      </c>
      <c r="AJ600" s="17">
        <f t="shared" si="164"/>
        <v>23</v>
      </c>
      <c r="AK600" s="17">
        <f t="shared" si="165"/>
        <v>5</v>
      </c>
      <c r="AL600" s="17">
        <f t="shared" si="166"/>
        <v>2019</v>
      </c>
      <c r="AM600" s="17">
        <f t="shared" ca="1" si="167"/>
        <v>552</v>
      </c>
      <c r="AN600" s="18" t="str">
        <f>IFERROR(VLOOKUP(R600*1,'[1]Ordenes de Servicio'!G:K,5,0),"No Cruza")</f>
        <v>No Cruza</v>
      </c>
      <c r="AO600" s="17">
        <f t="shared" ca="1" si="168"/>
        <v>6</v>
      </c>
      <c r="AP600" s="17">
        <f t="shared" si="169"/>
        <v>23</v>
      </c>
      <c r="AQ600" s="17">
        <f t="shared" si="170"/>
        <v>5</v>
      </c>
      <c r="AR600" s="17">
        <f t="shared" si="171"/>
        <v>2019</v>
      </c>
      <c r="AS600" s="17">
        <f t="shared" ca="1" si="172"/>
        <v>552</v>
      </c>
      <c r="AT600" s="17" t="str">
        <f t="shared" ca="1" si="175"/>
        <v>Si</v>
      </c>
      <c r="AU600" s="17">
        <f t="shared" si="173"/>
        <v>0</v>
      </c>
      <c r="AV600" s="17" t="str">
        <f>+VLOOKUP(B600,[1]Cruces!S:T,2,0)</f>
        <v>4. Presupuesto de Obra</v>
      </c>
    </row>
    <row r="601" spans="1:48" hidden="1" x14ac:dyDescent="0.25">
      <c r="A601" s="17" t="s">
        <v>1308</v>
      </c>
      <c r="B601" s="17" t="s">
        <v>68</v>
      </c>
      <c r="C601" s="17">
        <v>0</v>
      </c>
      <c r="D601" s="17">
        <v>0</v>
      </c>
      <c r="E601" s="17" t="s">
        <v>55</v>
      </c>
      <c r="F601" s="17" t="s">
        <v>107</v>
      </c>
      <c r="G601" s="17" t="s">
        <v>1309</v>
      </c>
      <c r="H601" s="17">
        <v>0</v>
      </c>
      <c r="I601" s="17" t="s">
        <v>116</v>
      </c>
      <c r="J601" s="17" t="s">
        <v>59</v>
      </c>
      <c r="K601" s="17" t="s">
        <v>1310</v>
      </c>
      <c r="L601" s="17" t="s">
        <v>325</v>
      </c>
      <c r="M601" s="17" t="s">
        <v>326</v>
      </c>
      <c r="N601" s="17" t="s">
        <v>75</v>
      </c>
      <c r="O601" s="17">
        <v>20161108</v>
      </c>
      <c r="P601" s="17">
        <v>20161123</v>
      </c>
      <c r="Q601" s="17">
        <v>1180</v>
      </c>
      <c r="R601" s="17">
        <v>0</v>
      </c>
      <c r="S601" s="17"/>
      <c r="T601" s="17" t="s">
        <v>63</v>
      </c>
      <c r="U601" s="17"/>
      <c r="V601" s="17">
        <f t="shared" si="174"/>
        <v>8</v>
      </c>
      <c r="W601" s="17">
        <v>8000</v>
      </c>
      <c r="X601" s="17" t="s">
        <v>64</v>
      </c>
      <c r="Y601" s="17" t="s">
        <v>136</v>
      </c>
      <c r="Z601" s="17">
        <v>20161202</v>
      </c>
      <c r="AA601" s="17" t="s">
        <v>101</v>
      </c>
      <c r="AB601" s="17">
        <v>1</v>
      </c>
      <c r="AC601" s="17" t="str">
        <f>IFERROR(VLOOKUP(A601,[1]Cruces!AJ:AK,2,0),VLOOKUP(CONCATENATE(X601,AA601),[1]Cruces!G:H,2,0))</f>
        <v>Solicitud de Obra</v>
      </c>
      <c r="AD601" s="17">
        <f t="shared" si="160"/>
        <v>8</v>
      </c>
      <c r="AE601" s="17">
        <f t="shared" si="161"/>
        <v>11</v>
      </c>
      <c r="AF601" s="17">
        <f t="shared" si="162"/>
        <v>2016</v>
      </c>
      <c r="AG601" s="17" t="str">
        <f>IFERROR(VLOOKUP(MID(A601,2,4)*1,[1]Cruces!K:L,2,0),"Verificar")</f>
        <v>Atlántico Norte</v>
      </c>
      <c r="AH601" s="17">
        <f t="shared" ca="1" si="163"/>
        <v>1478</v>
      </c>
      <c r="AI601" s="17" t="str">
        <f>IFERROR(VLOOKUP(U601,[1]Cruces!$O$1:$P$6,2,0),"Sin Orden")</f>
        <v>Sin Orden</v>
      </c>
      <c r="AJ601" s="17">
        <f t="shared" si="164"/>
        <v>2</v>
      </c>
      <c r="AK601" s="17">
        <f t="shared" si="165"/>
        <v>12</v>
      </c>
      <c r="AL601" s="17">
        <f t="shared" si="166"/>
        <v>2016</v>
      </c>
      <c r="AM601" s="17">
        <f t="shared" ca="1" si="167"/>
        <v>1454</v>
      </c>
      <c r="AN601" s="18" t="str">
        <f>IFERROR(VLOOKUP(R601*1,'[1]Ordenes de Servicio'!G:K,5,0),"No Cruza")</f>
        <v>No Cruza</v>
      </c>
      <c r="AO601" s="17">
        <f t="shared" ca="1" si="168"/>
        <v>1454</v>
      </c>
      <c r="AP601" s="17">
        <f t="shared" si="169"/>
        <v>23</v>
      </c>
      <c r="AQ601" s="17">
        <f t="shared" si="170"/>
        <v>11</v>
      </c>
      <c r="AR601" s="17">
        <f t="shared" si="171"/>
        <v>2016</v>
      </c>
      <c r="AS601" s="17">
        <f t="shared" ca="1" si="172"/>
        <v>1463</v>
      </c>
      <c r="AT601" s="17" t="str">
        <f t="shared" ca="1" si="175"/>
        <v>Si</v>
      </c>
      <c r="AU601" s="17">
        <f t="shared" si="173"/>
        <v>9</v>
      </c>
      <c r="AV601" s="17" t="str">
        <f>+VLOOKUP(B601,[1]Cruces!S:T,2,0)</f>
        <v>5. Consultoría / Adjudicación</v>
      </c>
    </row>
    <row r="602" spans="1:48" hidden="1" x14ac:dyDescent="0.25">
      <c r="A602" s="17" t="s">
        <v>1311</v>
      </c>
      <c r="B602" s="17" t="s">
        <v>68</v>
      </c>
      <c r="C602" s="17">
        <v>0</v>
      </c>
      <c r="D602" s="17">
        <v>0</v>
      </c>
      <c r="E602" s="17" t="s">
        <v>55</v>
      </c>
      <c r="F602" s="17" t="s">
        <v>232</v>
      </c>
      <c r="G602" s="17" t="s">
        <v>1312</v>
      </c>
      <c r="H602" s="17">
        <v>0</v>
      </c>
      <c r="I602" s="17" t="s">
        <v>71</v>
      </c>
      <c r="J602" s="17" t="s">
        <v>59</v>
      </c>
      <c r="K602" s="17" t="s">
        <v>1313</v>
      </c>
      <c r="L602" s="17" t="s">
        <v>111</v>
      </c>
      <c r="M602" s="17" t="s">
        <v>112</v>
      </c>
      <c r="N602" s="17" t="s">
        <v>75</v>
      </c>
      <c r="O602" s="17">
        <v>20170605</v>
      </c>
      <c r="P602" s="17">
        <v>20170912</v>
      </c>
      <c r="Q602" s="17">
        <v>9520</v>
      </c>
      <c r="R602" s="17">
        <v>25188450</v>
      </c>
      <c r="S602" s="17" t="s">
        <v>76</v>
      </c>
      <c r="T602" s="17" t="s">
        <v>63</v>
      </c>
      <c r="U602" s="17" t="s">
        <v>91</v>
      </c>
      <c r="V602" s="17">
        <f t="shared" si="174"/>
        <v>185</v>
      </c>
      <c r="W602" s="17">
        <v>185000</v>
      </c>
      <c r="X602" s="17" t="s">
        <v>64</v>
      </c>
      <c r="Y602" s="17" t="s">
        <v>150</v>
      </c>
      <c r="Z602" s="17">
        <v>20180907</v>
      </c>
      <c r="AA602" s="17" t="s">
        <v>124</v>
      </c>
      <c r="AB602" s="17">
        <v>1</v>
      </c>
      <c r="AC602" s="17" t="str">
        <f>IFERROR(VLOOKUP(A602,[1]Cruces!AJ:AK,2,0),VLOOKUP(CONCATENATE(X602,AA602),[1]Cruces!G:H,2,0))</f>
        <v>Solicitud de Obra</v>
      </c>
      <c r="AD602" s="17">
        <f t="shared" si="160"/>
        <v>5</v>
      </c>
      <c r="AE602" s="17">
        <f t="shared" si="161"/>
        <v>6</v>
      </c>
      <c r="AF602" s="17">
        <f t="shared" si="162"/>
        <v>2017</v>
      </c>
      <c r="AG602" s="17" t="str">
        <f>IFERROR(VLOOKUP(MID(A602,2,4)*1,[1]Cruces!K:L,2,0),"Verificar")</f>
        <v>Atlántico Sur</v>
      </c>
      <c r="AH602" s="17">
        <f t="shared" ca="1" si="163"/>
        <v>1269</v>
      </c>
      <c r="AI602" s="17" t="str">
        <f>IFERROR(VLOOKUP(U602,[1]Cruces!$O$1:$P$6,2,0),"Sin Orden")</f>
        <v>Resuelta</v>
      </c>
      <c r="AJ602" s="17">
        <f t="shared" si="164"/>
        <v>7</v>
      </c>
      <c r="AK602" s="17">
        <f t="shared" si="165"/>
        <v>9</v>
      </c>
      <c r="AL602" s="17">
        <f t="shared" si="166"/>
        <v>2018</v>
      </c>
      <c r="AM602" s="17">
        <f t="shared" ca="1" si="167"/>
        <v>810</v>
      </c>
      <c r="AN602" s="18">
        <f>IFERROR(VLOOKUP(R602*1,'[1]Ordenes de Servicio'!G:K,5,0),"No Cruza")</f>
        <v>43264</v>
      </c>
      <c r="AO602" s="17">
        <f t="shared" ca="1" si="168"/>
        <v>459</v>
      </c>
      <c r="AP602" s="17">
        <f t="shared" si="169"/>
        <v>12</v>
      </c>
      <c r="AQ602" s="17">
        <f t="shared" si="170"/>
        <v>9</v>
      </c>
      <c r="AR602" s="17">
        <f t="shared" si="171"/>
        <v>2017</v>
      </c>
      <c r="AS602" s="17">
        <f t="shared" ca="1" si="172"/>
        <v>1170</v>
      </c>
      <c r="AT602" s="17" t="str">
        <f t="shared" ca="1" si="175"/>
        <v>Si</v>
      </c>
      <c r="AU602" s="17">
        <f t="shared" si="173"/>
        <v>360</v>
      </c>
      <c r="AV602" s="17" t="str">
        <f>+VLOOKUP(B602,[1]Cruces!S:T,2,0)</f>
        <v>5. Consultoría / Adjudicación</v>
      </c>
    </row>
    <row r="603" spans="1:48" hidden="1" x14ac:dyDescent="0.25">
      <c r="A603" s="17" t="s">
        <v>1314</v>
      </c>
      <c r="B603" s="17" t="s">
        <v>68</v>
      </c>
      <c r="C603" s="17">
        <v>0</v>
      </c>
      <c r="D603" s="17">
        <v>0</v>
      </c>
      <c r="E603" s="17" t="s">
        <v>55</v>
      </c>
      <c r="F603" s="17" t="s">
        <v>126</v>
      </c>
      <c r="G603" s="17" t="s">
        <v>1315</v>
      </c>
      <c r="H603" s="17">
        <v>0</v>
      </c>
      <c r="I603" s="17" t="s">
        <v>83</v>
      </c>
      <c r="J603" s="17" t="s">
        <v>59</v>
      </c>
      <c r="K603" s="17" t="s">
        <v>1316</v>
      </c>
      <c r="L603" s="17" t="s">
        <v>129</v>
      </c>
      <c r="M603" s="17" t="s">
        <v>130</v>
      </c>
      <c r="N603" s="17" t="s">
        <v>75</v>
      </c>
      <c r="O603" s="17">
        <v>20191011</v>
      </c>
      <c r="P603" s="17">
        <v>20191023</v>
      </c>
      <c r="Q603" s="17">
        <v>9332</v>
      </c>
      <c r="R603" s="17">
        <v>27842075</v>
      </c>
      <c r="S603" s="17" t="s">
        <v>76</v>
      </c>
      <c r="T603" s="17" t="s">
        <v>63</v>
      </c>
      <c r="U603" s="17" t="s">
        <v>88</v>
      </c>
      <c r="V603" s="17">
        <f t="shared" si="174"/>
        <v>100</v>
      </c>
      <c r="W603" s="17">
        <v>100000</v>
      </c>
      <c r="X603" s="17" t="s">
        <v>64</v>
      </c>
      <c r="Y603" s="17" t="s">
        <v>136</v>
      </c>
      <c r="Z603" s="17">
        <v>20200221</v>
      </c>
      <c r="AA603" s="17" t="s">
        <v>78</v>
      </c>
      <c r="AB603" s="17">
        <v>1</v>
      </c>
      <c r="AC603" s="17" t="str">
        <f>IFERROR(VLOOKUP(A603,[1]Cruces!AJ:AK,2,0),VLOOKUP(CONCATENATE(X603,AA603),[1]Cruces!G:H,2,0))</f>
        <v>Solicitud de Obra</v>
      </c>
      <c r="AD603" s="17">
        <f t="shared" si="160"/>
        <v>11</v>
      </c>
      <c r="AE603" s="17">
        <f t="shared" si="161"/>
        <v>10</v>
      </c>
      <c r="AF603" s="17">
        <f t="shared" si="162"/>
        <v>2019</v>
      </c>
      <c r="AG603" s="17" t="str">
        <f>IFERROR(VLOOKUP(MID(A603,2,4)*1,[1]Cruces!K:L,2,0),"Verificar")</f>
        <v>Guajira</v>
      </c>
      <c r="AH603" s="17">
        <f t="shared" ca="1" si="163"/>
        <v>411</v>
      </c>
      <c r="AI603" s="17" t="str">
        <f>IFERROR(VLOOKUP(U603,[1]Cruces!$O$1:$P$6,2,0),"Sin Orden")</f>
        <v>Resuelta</v>
      </c>
      <c r="AJ603" s="17">
        <f t="shared" si="164"/>
        <v>21</v>
      </c>
      <c r="AK603" s="17">
        <f t="shared" si="165"/>
        <v>2</v>
      </c>
      <c r="AL603" s="17">
        <f t="shared" si="166"/>
        <v>2020</v>
      </c>
      <c r="AM603" s="17">
        <f t="shared" ca="1" si="167"/>
        <v>278</v>
      </c>
      <c r="AN603" s="18">
        <f>IFERROR(VLOOKUP(R603*1,'[1]Ordenes de Servicio'!G:K,5,0),"No Cruza")</f>
        <v>44033</v>
      </c>
      <c r="AO603" s="17">
        <f t="shared" ca="1" si="168"/>
        <v>133</v>
      </c>
      <c r="AP603" s="17">
        <f t="shared" si="169"/>
        <v>23</v>
      </c>
      <c r="AQ603" s="17">
        <f t="shared" si="170"/>
        <v>10</v>
      </c>
      <c r="AR603" s="17">
        <f t="shared" si="171"/>
        <v>2019</v>
      </c>
      <c r="AS603" s="17">
        <f t="shared" ca="1" si="172"/>
        <v>399</v>
      </c>
      <c r="AT603" s="17" t="str">
        <f t="shared" ca="1" si="175"/>
        <v>Si</v>
      </c>
      <c r="AU603" s="17">
        <f t="shared" si="173"/>
        <v>121</v>
      </c>
      <c r="AV603" s="17" t="str">
        <f>+VLOOKUP(B603,[1]Cruces!S:T,2,0)</f>
        <v>5. Consultoría / Adjudicación</v>
      </c>
    </row>
    <row r="604" spans="1:48" hidden="1" x14ac:dyDescent="0.25">
      <c r="A604" s="17" t="s">
        <v>1317</v>
      </c>
      <c r="B604" s="17" t="s">
        <v>68</v>
      </c>
      <c r="C604" s="17">
        <v>3052494</v>
      </c>
      <c r="D604" s="17">
        <v>0</v>
      </c>
      <c r="E604" s="17" t="s">
        <v>55</v>
      </c>
      <c r="F604" s="17" t="s">
        <v>107</v>
      </c>
      <c r="G604" s="17" t="s">
        <v>1318</v>
      </c>
      <c r="H604" s="17">
        <v>3013572178</v>
      </c>
      <c r="I604" s="17" t="s">
        <v>71</v>
      </c>
      <c r="J604" s="17" t="s">
        <v>59</v>
      </c>
      <c r="K604" s="17" t="s">
        <v>97</v>
      </c>
      <c r="L604" s="17" t="s">
        <v>1007</v>
      </c>
      <c r="M604" s="17" t="s">
        <v>1008</v>
      </c>
      <c r="N604" s="17" t="s">
        <v>75</v>
      </c>
      <c r="O604" s="17">
        <v>20190809</v>
      </c>
      <c r="P604" s="17">
        <v>20190926</v>
      </c>
      <c r="Q604" s="17">
        <v>1110</v>
      </c>
      <c r="R604" s="17">
        <v>27030821</v>
      </c>
      <c r="S604" s="17" t="s">
        <v>76</v>
      </c>
      <c r="T604" s="17" t="s">
        <v>63</v>
      </c>
      <c r="U604" s="17" t="s">
        <v>88</v>
      </c>
      <c r="V604" s="17">
        <f t="shared" si="174"/>
        <v>30</v>
      </c>
      <c r="W604" s="17">
        <v>30000</v>
      </c>
      <c r="X604" s="17" t="s">
        <v>89</v>
      </c>
      <c r="Y604" s="17" t="s">
        <v>136</v>
      </c>
      <c r="Z604" s="17">
        <v>20190930</v>
      </c>
      <c r="AA604" s="17" t="s">
        <v>78</v>
      </c>
      <c r="AB604" s="17">
        <v>1</v>
      </c>
      <c r="AC604" s="17" t="str">
        <f>IFERROR(VLOOKUP(A604,[1]Cruces!AJ:AK,2,0),VLOOKUP(CONCATENATE(X604,AA604),[1]Cruces!G:H,2,0))</f>
        <v>Solicitud de Obra</v>
      </c>
      <c r="AD604" s="17">
        <f t="shared" si="160"/>
        <v>9</v>
      </c>
      <c r="AE604" s="17">
        <f t="shared" si="161"/>
        <v>8</v>
      </c>
      <c r="AF604" s="17">
        <f t="shared" si="162"/>
        <v>2019</v>
      </c>
      <c r="AG604" s="17" t="str">
        <f>IFERROR(VLOOKUP(MID(A604,2,4)*1,[1]Cruces!K:L,2,0),"Verificar")</f>
        <v>Atlántico Norte</v>
      </c>
      <c r="AH604" s="17">
        <f t="shared" ca="1" si="163"/>
        <v>474</v>
      </c>
      <c r="AI604" s="17" t="str">
        <f>IFERROR(VLOOKUP(U604,[1]Cruces!$O$1:$P$6,2,0),"Sin Orden")</f>
        <v>Resuelta</v>
      </c>
      <c r="AJ604" s="17">
        <f t="shared" si="164"/>
        <v>30</v>
      </c>
      <c r="AK604" s="17">
        <f t="shared" si="165"/>
        <v>9</v>
      </c>
      <c r="AL604" s="17">
        <f t="shared" si="166"/>
        <v>2019</v>
      </c>
      <c r="AM604" s="17">
        <f t="shared" ca="1" si="167"/>
        <v>422</v>
      </c>
      <c r="AN604" s="18" t="str">
        <f>IFERROR(VLOOKUP(R604*1,'[1]Ordenes de Servicio'!G:K,5,0),"No Cruza")</f>
        <v>No Cruza</v>
      </c>
      <c r="AO604" s="17">
        <f t="shared" ca="1" si="168"/>
        <v>52</v>
      </c>
      <c r="AP604" s="17">
        <f t="shared" si="169"/>
        <v>26</v>
      </c>
      <c r="AQ604" s="17">
        <f t="shared" si="170"/>
        <v>9</v>
      </c>
      <c r="AR604" s="17">
        <f t="shared" si="171"/>
        <v>2019</v>
      </c>
      <c r="AS604" s="17">
        <f t="shared" ca="1" si="172"/>
        <v>426</v>
      </c>
      <c r="AT604" s="17" t="str">
        <f t="shared" ca="1" si="175"/>
        <v>Si</v>
      </c>
      <c r="AU604" s="17">
        <f t="shared" si="173"/>
        <v>4</v>
      </c>
      <c r="AV604" s="17" t="str">
        <f>+VLOOKUP(B604,[1]Cruces!S:T,2,0)</f>
        <v>5. Consultoría / Adjudicación</v>
      </c>
    </row>
    <row r="605" spans="1:48" hidden="1" x14ac:dyDescent="0.25">
      <c r="A605" s="17" t="s">
        <v>1319</v>
      </c>
      <c r="B605" s="17" t="s">
        <v>54</v>
      </c>
      <c r="C605" s="17">
        <v>0</v>
      </c>
      <c r="D605" s="17">
        <v>0</v>
      </c>
      <c r="E605" s="17" t="s">
        <v>55</v>
      </c>
      <c r="F605" s="17" t="s">
        <v>107</v>
      </c>
      <c r="G605" s="17" t="s">
        <v>1320</v>
      </c>
      <c r="H605" s="17">
        <v>0</v>
      </c>
      <c r="I605" s="17" t="s">
        <v>71</v>
      </c>
      <c r="J605" s="17" t="s">
        <v>59</v>
      </c>
      <c r="K605" s="17" t="s">
        <v>1321</v>
      </c>
      <c r="L605" s="17" t="s">
        <v>117</v>
      </c>
      <c r="M605" s="17" t="s">
        <v>118</v>
      </c>
      <c r="N605" s="17" t="s">
        <v>62</v>
      </c>
      <c r="O605" s="17">
        <v>20191210</v>
      </c>
      <c r="P605" s="17">
        <v>20191219</v>
      </c>
      <c r="Q605" s="17">
        <v>1180</v>
      </c>
      <c r="R605" s="17">
        <v>27002066</v>
      </c>
      <c r="S605" s="17" t="s">
        <v>100</v>
      </c>
      <c r="T605" s="17" t="s">
        <v>63</v>
      </c>
      <c r="U605" s="17" t="s">
        <v>91</v>
      </c>
      <c r="V605" s="17">
        <f t="shared" si="174"/>
        <v>500</v>
      </c>
      <c r="W605" s="17">
        <v>500000</v>
      </c>
      <c r="X605" s="17" t="s">
        <v>64</v>
      </c>
      <c r="Y605" s="17" t="s">
        <v>65</v>
      </c>
      <c r="Z605" s="17">
        <v>20191219</v>
      </c>
      <c r="AA605" s="17" t="s">
        <v>101</v>
      </c>
      <c r="AB605" s="17">
        <v>1</v>
      </c>
      <c r="AC605" s="17" t="str">
        <f>IFERROR(VLOOKUP(A605,[1]Cruces!AJ:AK,2,0),VLOOKUP(CONCATENATE(X605,AA605),[1]Cruces!G:H,2,0))</f>
        <v>Solicitud de Obra</v>
      </c>
      <c r="AD605" s="17">
        <f t="shared" si="160"/>
        <v>10</v>
      </c>
      <c r="AE605" s="17">
        <f t="shared" si="161"/>
        <v>12</v>
      </c>
      <c r="AF605" s="17">
        <f t="shared" si="162"/>
        <v>2019</v>
      </c>
      <c r="AG605" s="17" t="str">
        <f>IFERROR(VLOOKUP(MID(A605,2,4)*1,[1]Cruces!K:L,2,0),"Verificar")</f>
        <v>Atlántico Norte</v>
      </c>
      <c r="AH605" s="17">
        <f t="shared" ca="1" si="163"/>
        <v>351</v>
      </c>
      <c r="AI605" s="17" t="str">
        <f>IFERROR(VLOOKUP(U605,[1]Cruces!$O$1:$P$6,2,0),"Sin Orden")</f>
        <v>Resuelta</v>
      </c>
      <c r="AJ605" s="17">
        <f t="shared" si="164"/>
        <v>19</v>
      </c>
      <c r="AK605" s="17">
        <f t="shared" si="165"/>
        <v>12</v>
      </c>
      <c r="AL605" s="17">
        <f t="shared" si="166"/>
        <v>2019</v>
      </c>
      <c r="AM605" s="17">
        <f t="shared" ca="1" si="167"/>
        <v>342</v>
      </c>
      <c r="AN605" s="18" t="str">
        <f>IFERROR(VLOOKUP(R605*1,'[1]Ordenes de Servicio'!G:K,5,0),"No Cruza")</f>
        <v>No Cruza</v>
      </c>
      <c r="AO605" s="17">
        <f t="shared" ca="1" si="168"/>
        <v>9</v>
      </c>
      <c r="AP605" s="17">
        <f t="shared" si="169"/>
        <v>19</v>
      </c>
      <c r="AQ605" s="17">
        <f t="shared" si="170"/>
        <v>12</v>
      </c>
      <c r="AR605" s="17">
        <f t="shared" si="171"/>
        <v>2019</v>
      </c>
      <c r="AS605" s="17">
        <f t="shared" ca="1" si="172"/>
        <v>342</v>
      </c>
      <c r="AT605" s="17" t="str">
        <f t="shared" ca="1" si="175"/>
        <v>No</v>
      </c>
      <c r="AU605" s="17">
        <f t="shared" si="173"/>
        <v>0</v>
      </c>
      <c r="AV605" s="17" t="str">
        <f>+VLOOKUP(B605,[1]Cruces!S:T,2,0)</f>
        <v>4. Presupuesto de Obra</v>
      </c>
    </row>
    <row r="606" spans="1:48" hidden="1" x14ac:dyDescent="0.25">
      <c r="A606" s="17" t="s">
        <v>1322</v>
      </c>
      <c r="B606" s="17" t="s">
        <v>68</v>
      </c>
      <c r="C606" s="17">
        <v>2700963</v>
      </c>
      <c r="D606" s="17">
        <v>20141114</v>
      </c>
      <c r="E606" s="17" t="s">
        <v>93</v>
      </c>
      <c r="F606" s="17" t="s">
        <v>107</v>
      </c>
      <c r="G606" s="17" t="s">
        <v>1323</v>
      </c>
      <c r="H606" s="17">
        <v>3006890562</v>
      </c>
      <c r="I606" s="17" t="s">
        <v>116</v>
      </c>
      <c r="J606" s="17" t="s">
        <v>1324</v>
      </c>
      <c r="K606" s="17" t="s">
        <v>1325</v>
      </c>
      <c r="L606" s="17" t="s">
        <v>111</v>
      </c>
      <c r="M606" s="17" t="s">
        <v>112</v>
      </c>
      <c r="N606" s="17" t="s">
        <v>75</v>
      </c>
      <c r="O606" s="17">
        <v>20190604</v>
      </c>
      <c r="P606" s="17">
        <v>20190813</v>
      </c>
      <c r="Q606" s="17">
        <v>1110</v>
      </c>
      <c r="R606" s="17">
        <v>26753827</v>
      </c>
      <c r="S606" s="17" t="s">
        <v>76</v>
      </c>
      <c r="T606" s="17" t="s">
        <v>63</v>
      </c>
      <c r="U606" s="17" t="s">
        <v>88</v>
      </c>
      <c r="V606" s="17">
        <f t="shared" si="174"/>
        <v>50</v>
      </c>
      <c r="W606" s="17">
        <v>50000</v>
      </c>
      <c r="X606" s="17" t="s">
        <v>89</v>
      </c>
      <c r="Y606" s="17" t="s">
        <v>105</v>
      </c>
      <c r="Z606" s="17">
        <v>20191010</v>
      </c>
      <c r="AA606" s="17" t="s">
        <v>101</v>
      </c>
      <c r="AB606" s="17">
        <v>1</v>
      </c>
      <c r="AC606" s="17" t="str">
        <f>IFERROR(VLOOKUP(A606,[1]Cruces!AJ:AK,2,0),VLOOKUP(CONCATENATE(X606,AA606),[1]Cruces!G:H,2,0))</f>
        <v>Solicitud de Obra</v>
      </c>
      <c r="AD606" s="17">
        <f t="shared" si="160"/>
        <v>4</v>
      </c>
      <c r="AE606" s="17">
        <f t="shared" si="161"/>
        <v>6</v>
      </c>
      <c r="AF606" s="17">
        <f t="shared" si="162"/>
        <v>2019</v>
      </c>
      <c r="AG606" s="17" t="str">
        <f>IFERROR(VLOOKUP(MID(A606,2,4)*1,[1]Cruces!K:L,2,0),"Verificar")</f>
        <v>Atlántico Norte</v>
      </c>
      <c r="AH606" s="17">
        <f t="shared" ca="1" si="163"/>
        <v>540</v>
      </c>
      <c r="AI606" s="17" t="str">
        <f>IFERROR(VLOOKUP(U606,[1]Cruces!$O$1:$P$6,2,0),"Sin Orden")</f>
        <v>Resuelta</v>
      </c>
      <c r="AJ606" s="17">
        <f t="shared" si="164"/>
        <v>10</v>
      </c>
      <c r="AK606" s="17">
        <f t="shared" si="165"/>
        <v>10</v>
      </c>
      <c r="AL606" s="17">
        <f t="shared" si="166"/>
        <v>2019</v>
      </c>
      <c r="AM606" s="17">
        <f t="shared" ca="1" si="167"/>
        <v>412</v>
      </c>
      <c r="AN606" s="18" t="str">
        <f>IFERROR(VLOOKUP(R606*1,'[1]Ordenes de Servicio'!G:K,5,0),"No Cruza")</f>
        <v>No Cruza</v>
      </c>
      <c r="AO606" s="17">
        <f t="shared" ca="1" si="168"/>
        <v>128</v>
      </c>
      <c r="AP606" s="17">
        <f t="shared" si="169"/>
        <v>13</v>
      </c>
      <c r="AQ606" s="17">
        <f t="shared" si="170"/>
        <v>8</v>
      </c>
      <c r="AR606" s="17">
        <f t="shared" si="171"/>
        <v>2019</v>
      </c>
      <c r="AS606" s="17">
        <f t="shared" ca="1" si="172"/>
        <v>470</v>
      </c>
      <c r="AT606" s="17" t="str">
        <f t="shared" ca="1" si="175"/>
        <v>Si</v>
      </c>
      <c r="AU606" s="17">
        <f t="shared" si="173"/>
        <v>58</v>
      </c>
      <c r="AV606" s="17" t="str">
        <f>+VLOOKUP(B606,[1]Cruces!S:T,2,0)</f>
        <v>5. Consultoría / Adjudicación</v>
      </c>
    </row>
    <row r="607" spans="1:48" hidden="1" x14ac:dyDescent="0.25">
      <c r="A607" s="17" t="s">
        <v>1326</v>
      </c>
      <c r="B607" s="17" t="s">
        <v>68</v>
      </c>
      <c r="C607" s="17">
        <v>0</v>
      </c>
      <c r="D607" s="17">
        <v>0</v>
      </c>
      <c r="E607" s="17" t="s">
        <v>55</v>
      </c>
      <c r="F607" s="17" t="s">
        <v>126</v>
      </c>
      <c r="G607" s="17" t="s">
        <v>1327</v>
      </c>
      <c r="H607" s="17">
        <v>0</v>
      </c>
      <c r="I607" s="17" t="s">
        <v>71</v>
      </c>
      <c r="J607" s="17" t="s">
        <v>59</v>
      </c>
      <c r="K607" s="17" t="s">
        <v>1328</v>
      </c>
      <c r="L607" s="17" t="s">
        <v>129</v>
      </c>
      <c r="M607" s="17" t="s">
        <v>130</v>
      </c>
      <c r="N607" s="17" t="s">
        <v>75</v>
      </c>
      <c r="O607" s="17">
        <v>20200522</v>
      </c>
      <c r="P607" s="17">
        <v>20200731</v>
      </c>
      <c r="Q607" s="17">
        <v>9330</v>
      </c>
      <c r="R607" s="17">
        <v>27914765</v>
      </c>
      <c r="S607" s="17" t="s">
        <v>76</v>
      </c>
      <c r="T607" s="17" t="s">
        <v>63</v>
      </c>
      <c r="U607" s="17" t="s">
        <v>91</v>
      </c>
      <c r="V607" s="17">
        <f t="shared" si="174"/>
        <v>25</v>
      </c>
      <c r="W607" s="17">
        <v>25000</v>
      </c>
      <c r="X607" s="17" t="s">
        <v>64</v>
      </c>
      <c r="Y607" s="17" t="s">
        <v>188</v>
      </c>
      <c r="Z607" s="17">
        <v>20200731</v>
      </c>
      <c r="AA607" s="17" t="s">
        <v>78</v>
      </c>
      <c r="AB607" s="17">
        <v>1</v>
      </c>
      <c r="AC607" s="17" t="str">
        <f>IFERROR(VLOOKUP(A607,[1]Cruces!AJ:AK,2,0),VLOOKUP(CONCATENATE(X607,AA607),[1]Cruces!G:H,2,0))</f>
        <v>Solicitud de Obra</v>
      </c>
      <c r="AD607" s="17">
        <f t="shared" si="160"/>
        <v>22</v>
      </c>
      <c r="AE607" s="17">
        <f t="shared" si="161"/>
        <v>5</v>
      </c>
      <c r="AF607" s="17">
        <f t="shared" si="162"/>
        <v>2020</v>
      </c>
      <c r="AG607" s="17" t="str">
        <f>IFERROR(VLOOKUP(MID(A607,2,4)*1,[1]Cruces!K:L,2,0),"Verificar")</f>
        <v>Guajira</v>
      </c>
      <c r="AH607" s="17">
        <f t="shared" ca="1" si="163"/>
        <v>187</v>
      </c>
      <c r="AI607" s="17" t="str">
        <f>IFERROR(VLOOKUP(U607,[1]Cruces!$O$1:$P$6,2,0),"Sin Orden")</f>
        <v>Resuelta</v>
      </c>
      <c r="AJ607" s="17">
        <f t="shared" si="164"/>
        <v>31</v>
      </c>
      <c r="AK607" s="17">
        <f t="shared" si="165"/>
        <v>7</v>
      </c>
      <c r="AL607" s="17">
        <f t="shared" si="166"/>
        <v>2020</v>
      </c>
      <c r="AM607" s="17">
        <f t="shared" ca="1" si="167"/>
        <v>117</v>
      </c>
      <c r="AN607" s="18" t="str">
        <f>IFERROR(VLOOKUP(R607*1,'[1]Ordenes de Servicio'!G:K,5,0),"No Cruza")</f>
        <v>No Cruza</v>
      </c>
      <c r="AO607" s="17">
        <f t="shared" ca="1" si="168"/>
        <v>70</v>
      </c>
      <c r="AP607" s="17">
        <f t="shared" si="169"/>
        <v>31</v>
      </c>
      <c r="AQ607" s="17">
        <f t="shared" si="170"/>
        <v>7</v>
      </c>
      <c r="AR607" s="17">
        <f t="shared" si="171"/>
        <v>2020</v>
      </c>
      <c r="AS607" s="17">
        <f t="shared" ca="1" si="172"/>
        <v>117</v>
      </c>
      <c r="AT607" s="17" t="str">
        <f t="shared" ca="1" si="175"/>
        <v>No</v>
      </c>
      <c r="AU607" s="17">
        <f t="shared" si="173"/>
        <v>0</v>
      </c>
      <c r="AV607" s="17" t="str">
        <f>+VLOOKUP(B607,[1]Cruces!S:T,2,0)</f>
        <v>5. Consultoría / Adjudicación</v>
      </c>
    </row>
    <row r="608" spans="1:48" hidden="1" x14ac:dyDescent="0.25">
      <c r="A608" s="17" t="s">
        <v>1329</v>
      </c>
      <c r="B608" s="17" t="s">
        <v>68</v>
      </c>
      <c r="C608" s="17">
        <v>0</v>
      </c>
      <c r="D608" s="17">
        <v>0</v>
      </c>
      <c r="E608" s="17" t="s">
        <v>55</v>
      </c>
      <c r="F608" s="17" t="s">
        <v>126</v>
      </c>
      <c r="G608" s="17" t="s">
        <v>1330</v>
      </c>
      <c r="H608" s="17">
        <v>0</v>
      </c>
      <c r="I608" s="17" t="s">
        <v>71</v>
      </c>
      <c r="J608" s="17" t="s">
        <v>59</v>
      </c>
      <c r="K608" s="17" t="s">
        <v>1316</v>
      </c>
      <c r="L608" s="17" t="s">
        <v>129</v>
      </c>
      <c r="M608" s="17" t="s">
        <v>130</v>
      </c>
      <c r="N608" s="17" t="s">
        <v>75</v>
      </c>
      <c r="O608" s="17">
        <v>20190328</v>
      </c>
      <c r="P608" s="17">
        <v>20191220</v>
      </c>
      <c r="Q608" s="17">
        <v>9332</v>
      </c>
      <c r="R608" s="17">
        <v>26151967</v>
      </c>
      <c r="S608" s="17" t="s">
        <v>100</v>
      </c>
      <c r="T608" s="17" t="s">
        <v>63</v>
      </c>
      <c r="U608" s="17" t="s">
        <v>91</v>
      </c>
      <c r="V608" s="17">
        <f t="shared" si="174"/>
        <v>50</v>
      </c>
      <c r="W608" s="17">
        <v>50000</v>
      </c>
      <c r="X608" s="17" t="s">
        <v>64</v>
      </c>
      <c r="Y608" s="17" t="s">
        <v>282</v>
      </c>
      <c r="Z608" s="17">
        <v>20200205</v>
      </c>
      <c r="AA608" s="17" t="s">
        <v>176</v>
      </c>
      <c r="AB608" s="17">
        <v>1</v>
      </c>
      <c r="AC608" s="17" t="str">
        <f>IFERROR(VLOOKUP(A608,[1]Cruces!AJ:AK,2,0),VLOOKUP(CONCATENATE(X608,AA608),[1]Cruces!G:H,2,0))</f>
        <v>Solicitud de Obra</v>
      </c>
      <c r="AD608" s="17">
        <f t="shared" si="160"/>
        <v>28</v>
      </c>
      <c r="AE608" s="17">
        <f t="shared" si="161"/>
        <v>3</v>
      </c>
      <c r="AF608" s="17">
        <f t="shared" si="162"/>
        <v>2019</v>
      </c>
      <c r="AG608" s="17" t="str">
        <f>IFERROR(VLOOKUP(MID(A608,2,4)*1,[1]Cruces!K:L,2,0),"Verificar")</f>
        <v>Guajira</v>
      </c>
      <c r="AH608" s="17">
        <f t="shared" ca="1" si="163"/>
        <v>608</v>
      </c>
      <c r="AI608" s="17" t="str">
        <f>IFERROR(VLOOKUP(U608,[1]Cruces!$O$1:$P$6,2,0),"Sin Orden")</f>
        <v>Resuelta</v>
      </c>
      <c r="AJ608" s="17">
        <f t="shared" si="164"/>
        <v>5</v>
      </c>
      <c r="AK608" s="17">
        <f t="shared" si="165"/>
        <v>2</v>
      </c>
      <c r="AL608" s="17">
        <f t="shared" si="166"/>
        <v>2020</v>
      </c>
      <c r="AM608" s="17">
        <f t="shared" ca="1" si="167"/>
        <v>294</v>
      </c>
      <c r="AN608" s="18" t="str">
        <f>IFERROR(VLOOKUP(R608*1,'[1]Ordenes de Servicio'!G:K,5,0),"No Cruza")</f>
        <v>No Cruza</v>
      </c>
      <c r="AO608" s="17">
        <f t="shared" ca="1" si="168"/>
        <v>314</v>
      </c>
      <c r="AP608" s="17">
        <f t="shared" si="169"/>
        <v>20</v>
      </c>
      <c r="AQ608" s="17">
        <f t="shared" si="170"/>
        <v>12</v>
      </c>
      <c r="AR608" s="17">
        <f t="shared" si="171"/>
        <v>2019</v>
      </c>
      <c r="AS608" s="17">
        <f t="shared" ca="1" si="172"/>
        <v>341</v>
      </c>
      <c r="AT608" s="17" t="str">
        <f t="shared" ca="1" si="175"/>
        <v>No</v>
      </c>
      <c r="AU608" s="17">
        <f t="shared" si="173"/>
        <v>47</v>
      </c>
      <c r="AV608" s="17" t="str">
        <f>+VLOOKUP(B608,[1]Cruces!S:T,2,0)</f>
        <v>5. Consultoría / Adjudicación</v>
      </c>
    </row>
    <row r="609" spans="1:48" hidden="1" x14ac:dyDescent="0.25">
      <c r="A609" s="17" t="s">
        <v>1331</v>
      </c>
      <c r="B609" s="17" t="s">
        <v>68</v>
      </c>
      <c r="C609" s="17">
        <v>1375295</v>
      </c>
      <c r="D609" s="17">
        <v>20162443</v>
      </c>
      <c r="E609" s="17" t="s">
        <v>93</v>
      </c>
      <c r="F609" s="17" t="s">
        <v>107</v>
      </c>
      <c r="G609" s="17" t="s">
        <v>1332</v>
      </c>
      <c r="H609" s="17" t="s">
        <v>1333</v>
      </c>
      <c r="I609" s="17" t="s">
        <v>116</v>
      </c>
      <c r="J609" s="17" t="s">
        <v>1334</v>
      </c>
      <c r="K609" s="17" t="s">
        <v>1335</v>
      </c>
      <c r="L609" s="17" t="s">
        <v>117</v>
      </c>
      <c r="M609" s="17" t="s">
        <v>118</v>
      </c>
      <c r="N609" s="17" t="s">
        <v>75</v>
      </c>
      <c r="O609" s="17">
        <v>20191204</v>
      </c>
      <c r="P609" s="17">
        <v>20191227</v>
      </c>
      <c r="Q609" s="17">
        <v>1110</v>
      </c>
      <c r="R609" s="17">
        <v>27136826</v>
      </c>
      <c r="S609" s="17" t="s">
        <v>76</v>
      </c>
      <c r="T609" s="17" t="s">
        <v>63</v>
      </c>
      <c r="U609" s="17" t="s">
        <v>88</v>
      </c>
      <c r="V609" s="17">
        <f t="shared" si="174"/>
        <v>112.5</v>
      </c>
      <c r="W609" s="17">
        <v>112500</v>
      </c>
      <c r="X609" s="17" t="s">
        <v>89</v>
      </c>
      <c r="Y609" s="17" t="s">
        <v>150</v>
      </c>
      <c r="Z609" s="17">
        <v>20200203</v>
      </c>
      <c r="AA609" s="17" t="s">
        <v>78</v>
      </c>
      <c r="AB609" s="17">
        <v>1</v>
      </c>
      <c r="AC609" s="17" t="str">
        <f>IFERROR(VLOOKUP(A609,[1]Cruces!AJ:AK,2,0),VLOOKUP(CONCATENATE(X609,AA609),[1]Cruces!G:H,2,0))</f>
        <v>Solicitud de Obra</v>
      </c>
      <c r="AD609" s="17">
        <f t="shared" si="160"/>
        <v>4</v>
      </c>
      <c r="AE609" s="17">
        <f t="shared" si="161"/>
        <v>12</v>
      </c>
      <c r="AF609" s="17">
        <f t="shared" si="162"/>
        <v>2019</v>
      </c>
      <c r="AG609" s="17" t="str">
        <f>IFERROR(VLOOKUP(MID(A609,2,4)*1,[1]Cruces!K:L,2,0),"Verificar")</f>
        <v>Atlántico Norte</v>
      </c>
      <c r="AH609" s="17">
        <f t="shared" ca="1" si="163"/>
        <v>357</v>
      </c>
      <c r="AI609" s="17" t="str">
        <f>IFERROR(VLOOKUP(U609,[1]Cruces!$O$1:$P$6,2,0),"Sin Orden")</f>
        <v>Resuelta</v>
      </c>
      <c r="AJ609" s="17">
        <f t="shared" si="164"/>
        <v>3</v>
      </c>
      <c r="AK609" s="17">
        <f t="shared" si="165"/>
        <v>2</v>
      </c>
      <c r="AL609" s="17">
        <f t="shared" si="166"/>
        <v>2020</v>
      </c>
      <c r="AM609" s="17">
        <f t="shared" ca="1" si="167"/>
        <v>296</v>
      </c>
      <c r="AN609" s="18" t="str">
        <f>IFERROR(VLOOKUP(R609*1,'[1]Ordenes de Servicio'!G:K,5,0),"No Cruza")</f>
        <v>No Cruza</v>
      </c>
      <c r="AO609" s="17">
        <f t="shared" ca="1" si="168"/>
        <v>61</v>
      </c>
      <c r="AP609" s="17">
        <f t="shared" si="169"/>
        <v>27</v>
      </c>
      <c r="AQ609" s="17">
        <f t="shared" si="170"/>
        <v>12</v>
      </c>
      <c r="AR609" s="17">
        <f t="shared" si="171"/>
        <v>2019</v>
      </c>
      <c r="AS609" s="17">
        <f t="shared" ca="1" si="172"/>
        <v>334</v>
      </c>
      <c r="AT609" s="17" t="str">
        <f t="shared" ca="1" si="175"/>
        <v>No</v>
      </c>
      <c r="AU609" s="17">
        <f t="shared" si="173"/>
        <v>38</v>
      </c>
      <c r="AV609" s="17" t="str">
        <f>+VLOOKUP(B609,[1]Cruces!S:T,2,0)</f>
        <v>5. Consultoría / Adjudicación</v>
      </c>
    </row>
    <row r="610" spans="1:48" hidden="1" x14ac:dyDescent="0.25">
      <c r="A610" s="17" t="s">
        <v>1336</v>
      </c>
      <c r="B610" s="17" t="s">
        <v>54</v>
      </c>
      <c r="C610" s="17">
        <v>0</v>
      </c>
      <c r="D610" s="17">
        <v>0</v>
      </c>
      <c r="E610" s="17" t="s">
        <v>55</v>
      </c>
      <c r="F610" s="17" t="s">
        <v>81</v>
      </c>
      <c r="G610" s="17" t="s">
        <v>1337</v>
      </c>
      <c r="H610" s="17">
        <v>310352929</v>
      </c>
      <c r="I610" s="17" t="s">
        <v>71</v>
      </c>
      <c r="J610" s="17" t="s">
        <v>59</v>
      </c>
      <c r="K610" s="17" t="s">
        <v>1338</v>
      </c>
      <c r="L610" s="17" t="s">
        <v>85</v>
      </c>
      <c r="M610" s="17" t="s">
        <v>86</v>
      </c>
      <c r="N610" s="17" t="s">
        <v>62</v>
      </c>
      <c r="O610" s="17">
        <v>20190925</v>
      </c>
      <c r="P610" s="17">
        <v>20191001</v>
      </c>
      <c r="Q610" s="17">
        <v>9343</v>
      </c>
      <c r="R610" s="17">
        <v>26775470</v>
      </c>
      <c r="S610" s="17" t="s">
        <v>100</v>
      </c>
      <c r="T610" s="17" t="s">
        <v>63</v>
      </c>
      <c r="U610" s="17" t="s">
        <v>91</v>
      </c>
      <c r="V610" s="17">
        <f t="shared" si="174"/>
        <v>37.5</v>
      </c>
      <c r="W610" s="17">
        <v>37500</v>
      </c>
      <c r="X610" s="17" t="s">
        <v>64</v>
      </c>
      <c r="Y610" s="17" t="s">
        <v>65</v>
      </c>
      <c r="Z610" s="17">
        <v>20191001</v>
      </c>
      <c r="AA610" s="17" t="s">
        <v>78</v>
      </c>
      <c r="AB610" s="17">
        <v>1</v>
      </c>
      <c r="AC610" s="17" t="str">
        <f>IFERROR(VLOOKUP(A610,[1]Cruces!AJ:AK,2,0),VLOOKUP(CONCATENATE(X610,AA610),[1]Cruces!G:H,2,0))</f>
        <v>Solicitud de Obra</v>
      </c>
      <c r="AD610" s="17">
        <f t="shared" si="160"/>
        <v>25</v>
      </c>
      <c r="AE610" s="17">
        <f t="shared" si="161"/>
        <v>9</v>
      </c>
      <c r="AF610" s="17">
        <f t="shared" si="162"/>
        <v>2019</v>
      </c>
      <c r="AG610" s="17" t="str">
        <f>IFERROR(VLOOKUP(MID(A610,2,4)*1,[1]Cruces!K:L,2,0),"Verificar")</f>
        <v>Magdalena</v>
      </c>
      <c r="AH610" s="17">
        <f t="shared" ca="1" si="163"/>
        <v>427</v>
      </c>
      <c r="AI610" s="17" t="str">
        <f>IFERROR(VLOOKUP(U610,[1]Cruces!$O$1:$P$6,2,0),"Sin Orden")</f>
        <v>Resuelta</v>
      </c>
      <c r="AJ610" s="17">
        <f t="shared" si="164"/>
        <v>1</v>
      </c>
      <c r="AK610" s="17">
        <f t="shared" si="165"/>
        <v>10</v>
      </c>
      <c r="AL610" s="17">
        <f t="shared" si="166"/>
        <v>2019</v>
      </c>
      <c r="AM610" s="17">
        <f t="shared" ca="1" si="167"/>
        <v>421</v>
      </c>
      <c r="AN610" s="18" t="str">
        <f>IFERROR(VLOOKUP(R610*1,'[1]Ordenes de Servicio'!G:K,5,0),"No Cruza")</f>
        <v>No Cruza</v>
      </c>
      <c r="AO610" s="17">
        <f t="shared" ca="1" si="168"/>
        <v>6</v>
      </c>
      <c r="AP610" s="17">
        <f t="shared" si="169"/>
        <v>1</v>
      </c>
      <c r="AQ610" s="17">
        <f t="shared" si="170"/>
        <v>10</v>
      </c>
      <c r="AR610" s="17">
        <f t="shared" si="171"/>
        <v>2019</v>
      </c>
      <c r="AS610" s="17">
        <f t="shared" ca="1" si="172"/>
        <v>421</v>
      </c>
      <c r="AT610" s="17" t="str">
        <f t="shared" ca="1" si="175"/>
        <v>Si</v>
      </c>
      <c r="AU610" s="17">
        <f t="shared" si="173"/>
        <v>0</v>
      </c>
      <c r="AV610" s="17" t="str">
        <f>+VLOOKUP(B610,[1]Cruces!S:T,2,0)</f>
        <v>4. Presupuesto de Obra</v>
      </c>
    </row>
    <row r="611" spans="1:48" hidden="1" x14ac:dyDescent="0.25">
      <c r="A611" s="17" t="s">
        <v>7695</v>
      </c>
      <c r="B611" s="17" t="s">
        <v>569</v>
      </c>
      <c r="C611" s="17">
        <v>0</v>
      </c>
      <c r="D611" s="17">
        <v>0</v>
      </c>
      <c r="E611" s="17" t="s">
        <v>55</v>
      </c>
      <c r="F611" s="17" t="s">
        <v>5366</v>
      </c>
      <c r="G611" s="17" t="s">
        <v>7696</v>
      </c>
      <c r="H611" s="17">
        <v>3008195524</v>
      </c>
      <c r="I611" s="17" t="s">
        <v>71</v>
      </c>
      <c r="J611" s="17" t="s">
        <v>59</v>
      </c>
      <c r="K611" s="17" t="s">
        <v>97</v>
      </c>
      <c r="L611" s="17" t="s">
        <v>5368</v>
      </c>
      <c r="M611" s="17" t="s">
        <v>5369</v>
      </c>
      <c r="N611" s="17" t="s">
        <v>572</v>
      </c>
      <c r="O611" s="17">
        <v>20201110</v>
      </c>
      <c r="P611" s="17">
        <v>20201110</v>
      </c>
      <c r="Q611" s="17">
        <v>1170</v>
      </c>
      <c r="R611" s="17">
        <v>0</v>
      </c>
      <c r="S611" s="17"/>
      <c r="T611" s="17" t="s">
        <v>63</v>
      </c>
      <c r="U611" s="17"/>
      <c r="V611" s="17">
        <f t="shared" si="174"/>
        <v>3</v>
      </c>
      <c r="W611" s="17">
        <v>3000</v>
      </c>
      <c r="X611" s="17" t="s">
        <v>7065</v>
      </c>
      <c r="Y611" s="17" t="s">
        <v>569</v>
      </c>
      <c r="Z611" s="17">
        <v>20201110</v>
      </c>
      <c r="AA611" s="17" t="s">
        <v>1947</v>
      </c>
      <c r="AB611" s="17">
        <v>1</v>
      </c>
      <c r="AC611" s="17" t="str">
        <f>IFERROR(VLOOKUP(A611,[1]Cruces!AJ:AK,2,0),VLOOKUP(CONCATENATE(X611,AA611),[1]Cruces!G:H,2,0))</f>
        <v>Solicitud por BT</v>
      </c>
      <c r="AD611" s="17">
        <f t="shared" si="160"/>
        <v>10</v>
      </c>
      <c r="AE611" s="17">
        <f t="shared" si="161"/>
        <v>11</v>
      </c>
      <c r="AF611" s="17">
        <f t="shared" si="162"/>
        <v>2020</v>
      </c>
      <c r="AG611" s="17" t="str">
        <f>IFERROR(VLOOKUP(MID(A611,2,4)*1,[1]Cruces!K:L,2,0),"Verificar")</f>
        <v>Atlántico Norte</v>
      </c>
      <c r="AH611" s="17">
        <f t="shared" ca="1" si="163"/>
        <v>15</v>
      </c>
      <c r="AI611" s="17" t="str">
        <f>IFERROR(VLOOKUP(U611,[1]Cruces!$O$1:$P$6,2,0),"Sin Orden")</f>
        <v>Sin Orden</v>
      </c>
      <c r="AJ611" s="17">
        <f t="shared" si="164"/>
        <v>10</v>
      </c>
      <c r="AK611" s="17">
        <f t="shared" si="165"/>
        <v>11</v>
      </c>
      <c r="AL611" s="17">
        <f t="shared" si="166"/>
        <v>2020</v>
      </c>
      <c r="AM611" s="17">
        <f t="shared" ca="1" si="167"/>
        <v>15</v>
      </c>
      <c r="AN611" s="18" t="str">
        <f>IFERROR(VLOOKUP(R611*1,'[1]Ordenes de Servicio'!G:K,5,0),"No Cruza")</f>
        <v>No Cruza</v>
      </c>
      <c r="AO611" s="17">
        <f t="shared" ca="1" si="168"/>
        <v>15</v>
      </c>
      <c r="AP611" s="17">
        <f t="shared" si="169"/>
        <v>10</v>
      </c>
      <c r="AQ611" s="17">
        <f t="shared" si="170"/>
        <v>11</v>
      </c>
      <c r="AR611" s="17">
        <f t="shared" si="171"/>
        <v>2020</v>
      </c>
      <c r="AS611" s="17">
        <f t="shared" ca="1" si="172"/>
        <v>15</v>
      </c>
      <c r="AT611" s="17" t="str">
        <f t="shared" ca="1" si="175"/>
        <v>No</v>
      </c>
      <c r="AU611" s="17">
        <f t="shared" si="173"/>
        <v>0</v>
      </c>
      <c r="AV611" s="17" t="str">
        <f>+VLOOKUP(B611,[1]Cruces!S:T,2,0)</f>
        <v>1. Solicitud</v>
      </c>
    </row>
    <row r="612" spans="1:48" hidden="1" x14ac:dyDescent="0.25">
      <c r="A612" s="17" t="s">
        <v>1339</v>
      </c>
      <c r="B612" s="17" t="s">
        <v>68</v>
      </c>
      <c r="C612" s="17">
        <v>0</v>
      </c>
      <c r="D612" s="17">
        <v>0</v>
      </c>
      <c r="E612" s="17" t="s">
        <v>55</v>
      </c>
      <c r="F612" s="17" t="s">
        <v>932</v>
      </c>
      <c r="G612" s="17" t="s">
        <v>1340</v>
      </c>
      <c r="H612" s="17">
        <v>0</v>
      </c>
      <c r="I612" s="17" t="s">
        <v>71</v>
      </c>
      <c r="J612" s="17" t="s">
        <v>59</v>
      </c>
      <c r="K612" s="17" t="s">
        <v>1341</v>
      </c>
      <c r="L612" s="17" t="s">
        <v>935</v>
      </c>
      <c r="M612" s="17" t="s">
        <v>936</v>
      </c>
      <c r="N612" s="17" t="s">
        <v>75</v>
      </c>
      <c r="O612" s="17">
        <v>20200717</v>
      </c>
      <c r="P612" s="17">
        <v>20200812</v>
      </c>
      <c r="Q612" s="17">
        <v>9353</v>
      </c>
      <c r="R612" s="17">
        <v>27845967</v>
      </c>
      <c r="S612" s="17" t="s">
        <v>100</v>
      </c>
      <c r="T612" s="17" t="s">
        <v>63</v>
      </c>
      <c r="U612" s="17" t="s">
        <v>91</v>
      </c>
      <c r="V612" s="17">
        <f t="shared" si="174"/>
        <v>25</v>
      </c>
      <c r="W612" s="17">
        <v>25000</v>
      </c>
      <c r="X612" s="17" t="s">
        <v>64</v>
      </c>
      <c r="Y612" s="17" t="s">
        <v>68</v>
      </c>
      <c r="Z612" s="17">
        <v>20200812</v>
      </c>
      <c r="AA612" s="17" t="s">
        <v>78</v>
      </c>
      <c r="AB612" s="17">
        <v>1</v>
      </c>
      <c r="AC612" s="17" t="str">
        <f>IFERROR(VLOOKUP(A612,[1]Cruces!AJ:AK,2,0),VLOOKUP(CONCATENATE(X612,AA612),[1]Cruces!G:H,2,0))</f>
        <v>Solicitud de Obra</v>
      </c>
      <c r="AD612" s="17">
        <f t="shared" si="160"/>
        <v>17</v>
      </c>
      <c r="AE612" s="17">
        <f t="shared" si="161"/>
        <v>7</v>
      </c>
      <c r="AF612" s="17">
        <f t="shared" si="162"/>
        <v>2020</v>
      </c>
      <c r="AG612" s="17" t="str">
        <f>IFERROR(VLOOKUP(MID(A612,2,4)*1,[1]Cruces!K:L,2,0),"Verificar")</f>
        <v>Magdalena</v>
      </c>
      <c r="AH612" s="17">
        <f t="shared" ca="1" si="163"/>
        <v>131</v>
      </c>
      <c r="AI612" s="17" t="str">
        <f>IFERROR(VLOOKUP(U612,[1]Cruces!$O$1:$P$6,2,0),"Sin Orden")</f>
        <v>Resuelta</v>
      </c>
      <c r="AJ612" s="17">
        <f t="shared" si="164"/>
        <v>12</v>
      </c>
      <c r="AK612" s="17">
        <f t="shared" si="165"/>
        <v>8</v>
      </c>
      <c r="AL612" s="17">
        <f t="shared" si="166"/>
        <v>2020</v>
      </c>
      <c r="AM612" s="17">
        <f t="shared" ca="1" si="167"/>
        <v>105</v>
      </c>
      <c r="AN612" s="18" t="str">
        <f>IFERROR(VLOOKUP(R612*1,'[1]Ordenes de Servicio'!G:K,5,0),"No Cruza")</f>
        <v>No Cruza</v>
      </c>
      <c r="AO612" s="17">
        <f t="shared" ca="1" si="168"/>
        <v>26</v>
      </c>
      <c r="AP612" s="17">
        <f t="shared" si="169"/>
        <v>12</v>
      </c>
      <c r="AQ612" s="17">
        <f t="shared" si="170"/>
        <v>8</v>
      </c>
      <c r="AR612" s="17">
        <f t="shared" si="171"/>
        <v>2020</v>
      </c>
      <c r="AS612" s="17">
        <f t="shared" ca="1" si="172"/>
        <v>105</v>
      </c>
      <c r="AT612" s="17" t="str">
        <f t="shared" ca="1" si="175"/>
        <v>No</v>
      </c>
      <c r="AU612" s="17">
        <f t="shared" si="173"/>
        <v>0</v>
      </c>
      <c r="AV612" s="17" t="str">
        <f>+VLOOKUP(B612,[1]Cruces!S:T,2,0)</f>
        <v>5. Consultoría / Adjudicación</v>
      </c>
    </row>
    <row r="613" spans="1:48" hidden="1" x14ac:dyDescent="0.25">
      <c r="A613" s="17" t="s">
        <v>1342</v>
      </c>
      <c r="B613" s="17" t="s">
        <v>68</v>
      </c>
      <c r="C613" s="17">
        <v>0</v>
      </c>
      <c r="D613" s="17">
        <v>0</v>
      </c>
      <c r="E613" s="17" t="s">
        <v>55</v>
      </c>
      <c r="F613" s="17" t="s">
        <v>232</v>
      </c>
      <c r="G613" s="17" t="s">
        <v>1343</v>
      </c>
      <c r="H613" s="17">
        <v>0</v>
      </c>
      <c r="I613" s="17" t="s">
        <v>182</v>
      </c>
      <c r="J613" s="17" t="s">
        <v>59</v>
      </c>
      <c r="K613" s="17" t="s">
        <v>1344</v>
      </c>
      <c r="L613" s="17" t="s">
        <v>111</v>
      </c>
      <c r="M613" s="17" t="s">
        <v>112</v>
      </c>
      <c r="N613" s="17" t="s">
        <v>75</v>
      </c>
      <c r="O613" s="17">
        <v>20190115</v>
      </c>
      <c r="P613" s="17">
        <v>20190910</v>
      </c>
      <c r="Q613" s="17">
        <v>1110</v>
      </c>
      <c r="R613" s="17">
        <v>26871125</v>
      </c>
      <c r="S613" s="17" t="s">
        <v>76</v>
      </c>
      <c r="T613" s="17" t="s">
        <v>63</v>
      </c>
      <c r="U613" s="17" t="s">
        <v>88</v>
      </c>
      <c r="V613" s="17">
        <f t="shared" si="174"/>
        <v>375</v>
      </c>
      <c r="W613" s="17">
        <v>375000</v>
      </c>
      <c r="X613" s="17" t="s">
        <v>64</v>
      </c>
      <c r="Y613" s="17" t="s">
        <v>150</v>
      </c>
      <c r="Z613" s="17">
        <v>20200219</v>
      </c>
      <c r="AA613" s="17" t="s">
        <v>101</v>
      </c>
      <c r="AB613" s="17">
        <v>1</v>
      </c>
      <c r="AC613" s="17" t="str">
        <f>IFERROR(VLOOKUP(A613,[1]Cruces!AJ:AK,2,0),VLOOKUP(CONCATENATE(X613,AA613),[1]Cruces!G:H,2,0))</f>
        <v>Solicitud de Obra</v>
      </c>
      <c r="AD613" s="17">
        <f t="shared" si="160"/>
        <v>15</v>
      </c>
      <c r="AE613" s="17">
        <f t="shared" si="161"/>
        <v>1</v>
      </c>
      <c r="AF613" s="17">
        <f t="shared" si="162"/>
        <v>2019</v>
      </c>
      <c r="AG613" s="17" t="str">
        <f>IFERROR(VLOOKUP(MID(A613,2,4)*1,[1]Cruces!K:L,2,0),"Verificar")</f>
        <v>Atlántico Norte</v>
      </c>
      <c r="AH613" s="17">
        <f t="shared" ca="1" si="163"/>
        <v>680</v>
      </c>
      <c r="AI613" s="17" t="str">
        <f>IFERROR(VLOOKUP(U613,[1]Cruces!$O$1:$P$6,2,0),"Sin Orden")</f>
        <v>Resuelta</v>
      </c>
      <c r="AJ613" s="17">
        <f t="shared" si="164"/>
        <v>19</v>
      </c>
      <c r="AK613" s="17">
        <f t="shared" si="165"/>
        <v>2</v>
      </c>
      <c r="AL613" s="17">
        <f t="shared" si="166"/>
        <v>2020</v>
      </c>
      <c r="AM613" s="17">
        <f t="shared" ca="1" si="167"/>
        <v>280</v>
      </c>
      <c r="AN613" s="18" t="str">
        <f>IFERROR(VLOOKUP(R613*1,'[1]Ordenes de Servicio'!G:K,5,0),"No Cruza")</f>
        <v>No Cruza</v>
      </c>
      <c r="AO613" s="17">
        <f t="shared" ca="1" si="168"/>
        <v>400</v>
      </c>
      <c r="AP613" s="17">
        <f t="shared" si="169"/>
        <v>10</v>
      </c>
      <c r="AQ613" s="17">
        <f t="shared" si="170"/>
        <v>9</v>
      </c>
      <c r="AR613" s="17">
        <f t="shared" si="171"/>
        <v>2019</v>
      </c>
      <c r="AS613" s="17">
        <f t="shared" ca="1" si="172"/>
        <v>442</v>
      </c>
      <c r="AT613" s="17" t="str">
        <f t="shared" ca="1" si="175"/>
        <v>Si</v>
      </c>
      <c r="AU613" s="17">
        <f t="shared" si="173"/>
        <v>162</v>
      </c>
      <c r="AV613" s="17" t="str">
        <f>+VLOOKUP(B613,[1]Cruces!S:T,2,0)</f>
        <v>5. Consultoría / Adjudicación</v>
      </c>
    </row>
    <row r="614" spans="1:48" hidden="1" x14ac:dyDescent="0.25">
      <c r="A614" s="17" t="s">
        <v>7697</v>
      </c>
      <c r="B614" s="17" t="s">
        <v>6595</v>
      </c>
      <c r="C614" s="17">
        <v>0</v>
      </c>
      <c r="D614" s="17">
        <v>0</v>
      </c>
      <c r="E614" s="17" t="s">
        <v>55</v>
      </c>
      <c r="F614" s="17" t="s">
        <v>7098</v>
      </c>
      <c r="G614" s="17" t="s">
        <v>7698</v>
      </c>
      <c r="H614" s="17">
        <v>3002478602</v>
      </c>
      <c r="I614" s="17" t="s">
        <v>71</v>
      </c>
      <c r="J614" s="17" t="s">
        <v>59</v>
      </c>
      <c r="K614" s="17" t="s">
        <v>7699</v>
      </c>
      <c r="L614" s="17" t="s">
        <v>7101</v>
      </c>
      <c r="M614" s="17" t="s">
        <v>7102</v>
      </c>
      <c r="N614" s="17" t="s">
        <v>6600</v>
      </c>
      <c r="O614" s="17">
        <v>20201026</v>
      </c>
      <c r="P614" s="17">
        <v>20201031</v>
      </c>
      <c r="Q614" s="17">
        <v>9510</v>
      </c>
      <c r="R614" s="17">
        <v>28252794</v>
      </c>
      <c r="S614" s="17" t="s">
        <v>6601</v>
      </c>
      <c r="T614" s="17" t="s">
        <v>63</v>
      </c>
      <c r="U614" s="17" t="s">
        <v>91</v>
      </c>
      <c r="V614" s="17">
        <f t="shared" si="174"/>
        <v>6</v>
      </c>
      <c r="W614" s="17">
        <v>6000</v>
      </c>
      <c r="X614" s="17" t="s">
        <v>7065</v>
      </c>
      <c r="Y614" s="17" t="s">
        <v>6595</v>
      </c>
      <c r="Z614" s="17">
        <v>20201031</v>
      </c>
      <c r="AA614" s="17" t="s">
        <v>1947</v>
      </c>
      <c r="AB614" s="17">
        <v>1</v>
      </c>
      <c r="AC614" s="17" t="str">
        <f>IFERROR(VLOOKUP(A614,[1]Cruces!AJ:AK,2,0),VLOOKUP(CONCATENATE(X614,AA614),[1]Cruces!G:H,2,0))</f>
        <v>Solicitud por BT</v>
      </c>
      <c r="AD614" s="17">
        <f t="shared" si="160"/>
        <v>26</v>
      </c>
      <c r="AE614" s="17">
        <f t="shared" si="161"/>
        <v>10</v>
      </c>
      <c r="AF614" s="17">
        <f t="shared" si="162"/>
        <v>2020</v>
      </c>
      <c r="AG614" s="17" t="str">
        <f>IFERROR(VLOOKUP(MID(A614,2,4)*1,[1]Cruces!K:L,2,0),"Verificar")</f>
        <v>Atlántico Norte</v>
      </c>
      <c r="AH614" s="17">
        <f t="shared" ca="1" si="163"/>
        <v>30</v>
      </c>
      <c r="AI614" s="17" t="str">
        <f>IFERROR(VLOOKUP(U614,[1]Cruces!$O$1:$P$6,2,0),"Sin Orden")</f>
        <v>Resuelta</v>
      </c>
      <c r="AJ614" s="17">
        <f t="shared" si="164"/>
        <v>31</v>
      </c>
      <c r="AK614" s="17">
        <f t="shared" si="165"/>
        <v>10</v>
      </c>
      <c r="AL614" s="17">
        <f t="shared" si="166"/>
        <v>2020</v>
      </c>
      <c r="AM614" s="17">
        <f t="shared" ca="1" si="167"/>
        <v>25</v>
      </c>
      <c r="AN614" s="18">
        <f>IFERROR(VLOOKUP(R614*1,'[1]Ordenes de Servicio'!G:K,5,0),"No Cruza")</f>
        <v>44130</v>
      </c>
      <c r="AO614" s="17">
        <f t="shared" ca="1" si="168"/>
        <v>5</v>
      </c>
      <c r="AP614" s="17">
        <f t="shared" si="169"/>
        <v>31</v>
      </c>
      <c r="AQ614" s="17">
        <f t="shared" si="170"/>
        <v>10</v>
      </c>
      <c r="AR614" s="17">
        <f t="shared" si="171"/>
        <v>2020</v>
      </c>
      <c r="AS614" s="17">
        <f t="shared" ca="1" si="172"/>
        <v>25</v>
      </c>
      <c r="AT614" s="17" t="str">
        <f t="shared" ca="1" si="175"/>
        <v>No</v>
      </c>
      <c r="AU614" s="17">
        <f t="shared" si="173"/>
        <v>0</v>
      </c>
      <c r="AV614" s="17" t="str">
        <f>+VLOOKUP(B614,[1]Cruces!S:T,2,0)</f>
        <v>7. Ejecución en Campo OS BT</v>
      </c>
    </row>
    <row r="615" spans="1:48" hidden="1" x14ac:dyDescent="0.25">
      <c r="A615" s="17" t="s">
        <v>1345</v>
      </c>
      <c r="B615" s="17" t="s">
        <v>68</v>
      </c>
      <c r="C615" s="17">
        <v>0</v>
      </c>
      <c r="D615" s="17">
        <v>0</v>
      </c>
      <c r="E615" s="17" t="s">
        <v>55</v>
      </c>
      <c r="F615" s="17" t="s">
        <v>56</v>
      </c>
      <c r="G615" s="17" t="s">
        <v>1346</v>
      </c>
      <c r="H615" s="17">
        <v>0</v>
      </c>
      <c r="I615" s="17" t="s">
        <v>71</v>
      </c>
      <c r="J615" s="17" t="s">
        <v>59</v>
      </c>
      <c r="K615" s="17" t="s">
        <v>1347</v>
      </c>
      <c r="L615" s="17" t="s">
        <v>117</v>
      </c>
      <c r="M615" s="17" t="s">
        <v>118</v>
      </c>
      <c r="N615" s="17" t="s">
        <v>75</v>
      </c>
      <c r="O615" s="17">
        <v>20191101</v>
      </c>
      <c r="P615" s="17">
        <v>20191123</v>
      </c>
      <c r="Q615" s="17">
        <v>9510</v>
      </c>
      <c r="R615" s="17">
        <v>26962049</v>
      </c>
      <c r="S615" s="17" t="s">
        <v>76</v>
      </c>
      <c r="T615" s="17" t="s">
        <v>63</v>
      </c>
      <c r="U615" s="17" t="s">
        <v>91</v>
      </c>
      <c r="V615" s="17">
        <f t="shared" si="174"/>
        <v>112.5</v>
      </c>
      <c r="W615" s="17">
        <v>112500</v>
      </c>
      <c r="X615" s="17" t="s">
        <v>64</v>
      </c>
      <c r="Y615" s="17" t="s">
        <v>150</v>
      </c>
      <c r="Z615" s="17">
        <v>20191129</v>
      </c>
      <c r="AA615" s="17" t="s">
        <v>78</v>
      </c>
      <c r="AB615" s="17">
        <v>1</v>
      </c>
      <c r="AC615" s="17" t="str">
        <f>IFERROR(VLOOKUP(A615,[1]Cruces!AJ:AK,2,0),VLOOKUP(CONCATENATE(X615,AA615),[1]Cruces!G:H,2,0))</f>
        <v>Solicitud de Obra</v>
      </c>
      <c r="AD615" s="17">
        <f t="shared" si="160"/>
        <v>1</v>
      </c>
      <c r="AE615" s="17">
        <f t="shared" si="161"/>
        <v>11</v>
      </c>
      <c r="AF615" s="17">
        <f t="shared" si="162"/>
        <v>2019</v>
      </c>
      <c r="AG615" s="17" t="str">
        <f>IFERROR(VLOOKUP(MID(A615,2,4)*1,[1]Cruces!K:L,2,0),"Verificar")</f>
        <v>Atlántico Norte</v>
      </c>
      <c r="AH615" s="17">
        <f t="shared" ca="1" si="163"/>
        <v>390</v>
      </c>
      <c r="AI615" s="17" t="str">
        <f>IFERROR(VLOOKUP(U615,[1]Cruces!$O$1:$P$6,2,0),"Sin Orden")</f>
        <v>Resuelta</v>
      </c>
      <c r="AJ615" s="17">
        <f t="shared" si="164"/>
        <v>29</v>
      </c>
      <c r="AK615" s="17">
        <f t="shared" si="165"/>
        <v>11</v>
      </c>
      <c r="AL615" s="17">
        <f t="shared" si="166"/>
        <v>2019</v>
      </c>
      <c r="AM615" s="17">
        <f t="shared" ca="1" si="167"/>
        <v>362</v>
      </c>
      <c r="AN615" s="18">
        <f>IFERROR(VLOOKUP(R615*1,'[1]Ordenes de Servicio'!G:K,5,0),"No Cruza")</f>
        <v>43798</v>
      </c>
      <c r="AO615" s="17">
        <f t="shared" ca="1" si="168"/>
        <v>28</v>
      </c>
      <c r="AP615" s="17">
        <f t="shared" si="169"/>
        <v>23</v>
      </c>
      <c r="AQ615" s="17">
        <f t="shared" si="170"/>
        <v>11</v>
      </c>
      <c r="AR615" s="17">
        <f t="shared" si="171"/>
        <v>2019</v>
      </c>
      <c r="AS615" s="17">
        <f t="shared" ca="1" si="172"/>
        <v>368</v>
      </c>
      <c r="AT615" s="17" t="str">
        <f t="shared" ca="1" si="175"/>
        <v>Si</v>
      </c>
      <c r="AU615" s="17">
        <f t="shared" si="173"/>
        <v>6</v>
      </c>
      <c r="AV615" s="17" t="str">
        <f>+VLOOKUP(B615,[1]Cruces!S:T,2,0)</f>
        <v>5. Consultoría / Adjudicación</v>
      </c>
    </row>
    <row r="616" spans="1:48" hidden="1" x14ac:dyDescent="0.25">
      <c r="A616" s="17" t="s">
        <v>1348</v>
      </c>
      <c r="B616" s="17" t="s">
        <v>68</v>
      </c>
      <c r="C616" s="17">
        <v>0</v>
      </c>
      <c r="D616" s="17">
        <v>0</v>
      </c>
      <c r="E616" s="17" t="s">
        <v>55</v>
      </c>
      <c r="F616" s="17" t="s">
        <v>107</v>
      </c>
      <c r="G616" s="17" t="s">
        <v>1349</v>
      </c>
      <c r="H616" s="17">
        <v>0</v>
      </c>
      <c r="I616" s="17" t="s">
        <v>71</v>
      </c>
      <c r="J616" s="17" t="s">
        <v>59</v>
      </c>
      <c r="K616" s="17" t="s">
        <v>1350</v>
      </c>
      <c r="L616" s="17" t="s">
        <v>117</v>
      </c>
      <c r="M616" s="17" t="s">
        <v>118</v>
      </c>
      <c r="N616" s="17" t="s">
        <v>75</v>
      </c>
      <c r="O616" s="17">
        <v>20200103</v>
      </c>
      <c r="P616" s="17">
        <v>20200103</v>
      </c>
      <c r="Q616" s="17">
        <v>1150</v>
      </c>
      <c r="R616" s="17">
        <v>0</v>
      </c>
      <c r="S616" s="17"/>
      <c r="T616" s="17" t="s">
        <v>63</v>
      </c>
      <c r="U616" s="17"/>
      <c r="V616" s="17">
        <f t="shared" si="174"/>
        <v>50</v>
      </c>
      <c r="W616" s="17">
        <v>50000</v>
      </c>
      <c r="X616" s="17" t="s">
        <v>64</v>
      </c>
      <c r="Y616" s="17" t="s">
        <v>188</v>
      </c>
      <c r="Z616" s="17">
        <v>20200103</v>
      </c>
      <c r="AA616" s="17" t="s">
        <v>78</v>
      </c>
      <c r="AB616" s="17">
        <v>1</v>
      </c>
      <c r="AC616" s="17" t="str">
        <f>IFERROR(VLOOKUP(A616,[1]Cruces!AJ:AK,2,0),VLOOKUP(CONCATENATE(X616,AA616),[1]Cruces!G:H,2,0))</f>
        <v>Solicitud de Obra</v>
      </c>
      <c r="AD616" s="17">
        <f t="shared" si="160"/>
        <v>3</v>
      </c>
      <c r="AE616" s="17">
        <f t="shared" si="161"/>
        <v>1</v>
      </c>
      <c r="AF616" s="17">
        <f t="shared" si="162"/>
        <v>2020</v>
      </c>
      <c r="AG616" s="17" t="str">
        <f>IFERROR(VLOOKUP(MID(A616,2,4)*1,[1]Cruces!K:L,2,0),"Verificar")</f>
        <v>Atlántico Norte</v>
      </c>
      <c r="AH616" s="17">
        <f t="shared" ca="1" si="163"/>
        <v>327</v>
      </c>
      <c r="AI616" s="17" t="str">
        <f>IFERROR(VLOOKUP(U616,[1]Cruces!$O$1:$P$6,2,0),"Sin Orden")</f>
        <v>Sin Orden</v>
      </c>
      <c r="AJ616" s="17">
        <f t="shared" si="164"/>
        <v>3</v>
      </c>
      <c r="AK616" s="17">
        <f t="shared" si="165"/>
        <v>1</v>
      </c>
      <c r="AL616" s="17">
        <f t="shared" si="166"/>
        <v>2020</v>
      </c>
      <c r="AM616" s="17">
        <f t="shared" ca="1" si="167"/>
        <v>327</v>
      </c>
      <c r="AN616" s="18" t="str">
        <f>IFERROR(VLOOKUP(R616*1,'[1]Ordenes de Servicio'!G:K,5,0),"No Cruza")</f>
        <v>No Cruza</v>
      </c>
      <c r="AO616" s="17">
        <f t="shared" ca="1" si="168"/>
        <v>327</v>
      </c>
      <c r="AP616" s="17">
        <f t="shared" si="169"/>
        <v>3</v>
      </c>
      <c r="AQ616" s="17">
        <f t="shared" si="170"/>
        <v>1</v>
      </c>
      <c r="AR616" s="17">
        <f t="shared" si="171"/>
        <v>2020</v>
      </c>
      <c r="AS616" s="17">
        <f t="shared" ca="1" si="172"/>
        <v>327</v>
      </c>
      <c r="AT616" s="17" t="str">
        <f t="shared" ca="1" si="175"/>
        <v>No</v>
      </c>
      <c r="AU616" s="17">
        <f t="shared" si="173"/>
        <v>0</v>
      </c>
      <c r="AV616" s="17" t="str">
        <f>+VLOOKUP(B616,[1]Cruces!S:T,2,0)</f>
        <v>5. Consultoría / Adjudicación</v>
      </c>
    </row>
    <row r="617" spans="1:48" hidden="1" x14ac:dyDescent="0.25">
      <c r="A617" s="17" t="s">
        <v>7700</v>
      </c>
      <c r="B617" s="17" t="s">
        <v>6595</v>
      </c>
      <c r="C617" s="17">
        <v>0</v>
      </c>
      <c r="D617" s="17">
        <v>0</v>
      </c>
      <c r="E617" s="17" t="s">
        <v>55</v>
      </c>
      <c r="F617" s="17" t="s">
        <v>120</v>
      </c>
      <c r="G617" s="17" t="s">
        <v>7701</v>
      </c>
      <c r="H617" s="17">
        <v>0</v>
      </c>
      <c r="I617" s="17" t="s">
        <v>71</v>
      </c>
      <c r="J617" s="17" t="s">
        <v>59</v>
      </c>
      <c r="K617" s="17" t="s">
        <v>7702</v>
      </c>
      <c r="L617" s="17" t="s">
        <v>122</v>
      </c>
      <c r="M617" s="17" t="s">
        <v>123</v>
      </c>
      <c r="N617" s="17" t="s">
        <v>6600</v>
      </c>
      <c r="O617" s="17">
        <v>20200427</v>
      </c>
      <c r="P617" s="17">
        <v>20200504</v>
      </c>
      <c r="Q617" s="17">
        <v>1180</v>
      </c>
      <c r="R617" s="17">
        <v>27371433</v>
      </c>
      <c r="S617" s="17" t="s">
        <v>6601</v>
      </c>
      <c r="T617" s="17" t="s">
        <v>63</v>
      </c>
      <c r="U617" s="17" t="s">
        <v>91</v>
      </c>
      <c r="V617" s="17">
        <f t="shared" si="174"/>
        <v>3</v>
      </c>
      <c r="W617" s="17">
        <v>3000</v>
      </c>
      <c r="X617" s="17" t="s">
        <v>7065</v>
      </c>
      <c r="Y617" s="17" t="s">
        <v>6595</v>
      </c>
      <c r="Z617" s="17">
        <v>20200504</v>
      </c>
      <c r="AA617" s="17" t="s">
        <v>1947</v>
      </c>
      <c r="AB617" s="17">
        <v>1</v>
      </c>
      <c r="AC617" s="17" t="str">
        <f>IFERROR(VLOOKUP(A617,[1]Cruces!AJ:AK,2,0),VLOOKUP(CONCATENATE(X617,AA617),[1]Cruces!G:H,2,0))</f>
        <v>Solicitud por BT</v>
      </c>
      <c r="AD617" s="17">
        <f t="shared" si="160"/>
        <v>27</v>
      </c>
      <c r="AE617" s="17">
        <f t="shared" si="161"/>
        <v>4</v>
      </c>
      <c r="AF617" s="17">
        <f t="shared" si="162"/>
        <v>2020</v>
      </c>
      <c r="AG617" s="17" t="str">
        <f>IFERROR(VLOOKUP(MID(A617,2,4)*1,[1]Cruces!K:L,2,0),"Verificar")</f>
        <v>Atlántico Norte</v>
      </c>
      <c r="AH617" s="17">
        <f t="shared" ca="1" si="163"/>
        <v>212</v>
      </c>
      <c r="AI617" s="17" t="str">
        <f>IFERROR(VLOOKUP(U617,[1]Cruces!$O$1:$P$6,2,0),"Sin Orden")</f>
        <v>Resuelta</v>
      </c>
      <c r="AJ617" s="17">
        <f t="shared" si="164"/>
        <v>4</v>
      </c>
      <c r="AK617" s="17">
        <f t="shared" si="165"/>
        <v>5</v>
      </c>
      <c r="AL617" s="17">
        <f t="shared" si="166"/>
        <v>2020</v>
      </c>
      <c r="AM617" s="17">
        <f t="shared" ca="1" si="167"/>
        <v>205</v>
      </c>
      <c r="AN617" s="18" t="str">
        <f>IFERROR(VLOOKUP(R617*1,'[1]Ordenes de Servicio'!G:K,5,0),"No Cruza")</f>
        <v>No Cruza</v>
      </c>
      <c r="AO617" s="17">
        <f t="shared" ca="1" si="168"/>
        <v>7</v>
      </c>
      <c r="AP617" s="17">
        <f t="shared" si="169"/>
        <v>4</v>
      </c>
      <c r="AQ617" s="17">
        <f t="shared" si="170"/>
        <v>5</v>
      </c>
      <c r="AR617" s="17">
        <f t="shared" si="171"/>
        <v>2020</v>
      </c>
      <c r="AS617" s="17">
        <f t="shared" ca="1" si="172"/>
        <v>205</v>
      </c>
      <c r="AT617" s="17" t="str">
        <f t="shared" ca="1" si="175"/>
        <v>No</v>
      </c>
      <c r="AU617" s="17">
        <f t="shared" si="173"/>
        <v>0</v>
      </c>
      <c r="AV617" s="17" t="str">
        <f>+VLOOKUP(B617,[1]Cruces!S:T,2,0)</f>
        <v>7. Ejecución en Campo OS BT</v>
      </c>
    </row>
    <row r="618" spans="1:48" hidden="1" x14ac:dyDescent="0.25">
      <c r="A618" s="17" t="s">
        <v>7703</v>
      </c>
      <c r="B618" s="17" t="s">
        <v>569</v>
      </c>
      <c r="C618" s="17">
        <v>0</v>
      </c>
      <c r="D618" s="17">
        <v>0</v>
      </c>
      <c r="E618" s="17" t="s">
        <v>55</v>
      </c>
      <c r="F618" s="17" t="s">
        <v>7082</v>
      </c>
      <c r="G618" s="17" t="s">
        <v>7704</v>
      </c>
      <c r="H618" s="17">
        <v>3145828083</v>
      </c>
      <c r="I618" s="17" t="s">
        <v>71</v>
      </c>
      <c r="J618" s="17" t="s">
        <v>59</v>
      </c>
      <c r="K618" s="17" t="s">
        <v>7705</v>
      </c>
      <c r="L618" s="17" t="s">
        <v>7123</v>
      </c>
      <c r="M618" s="17" t="s">
        <v>7124</v>
      </c>
      <c r="N618" s="17" t="s">
        <v>572</v>
      </c>
      <c r="O618" s="17">
        <v>20201106</v>
      </c>
      <c r="P618" s="17">
        <v>20201106</v>
      </c>
      <c r="Q618" s="17">
        <v>1110</v>
      </c>
      <c r="R618" s="17">
        <v>0</v>
      </c>
      <c r="S618" s="17"/>
      <c r="T618" s="17" t="s">
        <v>63</v>
      </c>
      <c r="U618" s="17"/>
      <c r="V618" s="17">
        <f t="shared" si="174"/>
        <v>1.6</v>
      </c>
      <c r="W618" s="17">
        <v>1600</v>
      </c>
      <c r="X618" s="17" t="s">
        <v>7065</v>
      </c>
      <c r="Y618" s="17" t="s">
        <v>569</v>
      </c>
      <c r="Z618" s="17">
        <v>20201106</v>
      </c>
      <c r="AA618" s="17" t="s">
        <v>1947</v>
      </c>
      <c r="AB618" s="17">
        <v>1</v>
      </c>
      <c r="AC618" s="17" t="str">
        <f>IFERROR(VLOOKUP(A618,[1]Cruces!AJ:AK,2,0),VLOOKUP(CONCATENATE(X618,AA618),[1]Cruces!G:H,2,0))</f>
        <v>Solicitud por BT</v>
      </c>
      <c r="AD618" s="17">
        <f t="shared" si="160"/>
        <v>6</v>
      </c>
      <c r="AE618" s="17">
        <f t="shared" si="161"/>
        <v>11</v>
      </c>
      <c r="AF618" s="17">
        <f t="shared" si="162"/>
        <v>2020</v>
      </c>
      <c r="AG618" s="17" t="str">
        <f>IFERROR(VLOOKUP(MID(A618,2,4)*1,[1]Cruces!K:L,2,0),"Verificar")</f>
        <v>Atlántico Norte</v>
      </c>
      <c r="AH618" s="17">
        <f t="shared" ca="1" si="163"/>
        <v>19</v>
      </c>
      <c r="AI618" s="17" t="str">
        <f>IFERROR(VLOOKUP(U618,[1]Cruces!$O$1:$P$6,2,0),"Sin Orden")</f>
        <v>Sin Orden</v>
      </c>
      <c r="AJ618" s="17">
        <f t="shared" si="164"/>
        <v>6</v>
      </c>
      <c r="AK618" s="17">
        <f t="shared" si="165"/>
        <v>11</v>
      </c>
      <c r="AL618" s="17">
        <f t="shared" si="166"/>
        <v>2020</v>
      </c>
      <c r="AM618" s="17">
        <f t="shared" ca="1" si="167"/>
        <v>19</v>
      </c>
      <c r="AN618" s="18" t="str">
        <f>IFERROR(VLOOKUP(R618*1,'[1]Ordenes de Servicio'!G:K,5,0),"No Cruza")</f>
        <v>No Cruza</v>
      </c>
      <c r="AO618" s="17">
        <f t="shared" ca="1" si="168"/>
        <v>19</v>
      </c>
      <c r="AP618" s="17">
        <f t="shared" si="169"/>
        <v>6</v>
      </c>
      <c r="AQ618" s="17">
        <f t="shared" si="170"/>
        <v>11</v>
      </c>
      <c r="AR618" s="17">
        <f t="shared" si="171"/>
        <v>2020</v>
      </c>
      <c r="AS618" s="17">
        <f t="shared" ca="1" si="172"/>
        <v>19</v>
      </c>
      <c r="AT618" s="17" t="str">
        <f t="shared" ca="1" si="175"/>
        <v>No</v>
      </c>
      <c r="AU618" s="17">
        <f t="shared" si="173"/>
        <v>0</v>
      </c>
      <c r="AV618" s="17" t="str">
        <f>+VLOOKUP(B618,[1]Cruces!S:T,2,0)</f>
        <v>1. Solicitud</v>
      </c>
    </row>
    <row r="619" spans="1:48" hidden="1" x14ac:dyDescent="0.25">
      <c r="A619" s="17" t="s">
        <v>1351</v>
      </c>
      <c r="B619" s="17" t="s">
        <v>244</v>
      </c>
      <c r="C619" s="17">
        <v>0</v>
      </c>
      <c r="D619" s="17">
        <v>0</v>
      </c>
      <c r="E619" s="17" t="s">
        <v>55</v>
      </c>
      <c r="F619" s="17" t="s">
        <v>107</v>
      </c>
      <c r="G619" s="17" t="s">
        <v>1352</v>
      </c>
      <c r="H619" s="17">
        <v>0</v>
      </c>
      <c r="I619" s="17" t="s">
        <v>116</v>
      </c>
      <c r="J619" s="17" t="s">
        <v>59</v>
      </c>
      <c r="K619" s="17" t="s">
        <v>97</v>
      </c>
      <c r="L619" s="17" t="s">
        <v>325</v>
      </c>
      <c r="M619" s="17" t="s">
        <v>326</v>
      </c>
      <c r="N619" s="17" t="s">
        <v>247</v>
      </c>
      <c r="O619" s="17">
        <v>20161013</v>
      </c>
      <c r="P619" s="17">
        <v>20170427</v>
      </c>
      <c r="Q619" s="17">
        <v>7541</v>
      </c>
      <c r="R619" s="17">
        <v>23677763</v>
      </c>
      <c r="S619" s="17" t="s">
        <v>76</v>
      </c>
      <c r="T619" s="17" t="s">
        <v>63</v>
      </c>
      <c r="U619" s="17" t="s">
        <v>91</v>
      </c>
      <c r="V619" s="17">
        <f t="shared" si="174"/>
        <v>225</v>
      </c>
      <c r="W619" s="17">
        <v>225000</v>
      </c>
      <c r="X619" s="17" t="s">
        <v>64</v>
      </c>
      <c r="Y619" s="17" t="s">
        <v>248</v>
      </c>
      <c r="Z619" s="17">
        <v>20191030</v>
      </c>
      <c r="AA619" s="17" t="s">
        <v>101</v>
      </c>
      <c r="AB619" s="17">
        <v>1</v>
      </c>
      <c r="AC619" s="17" t="str">
        <f>IFERROR(VLOOKUP(A619,[1]Cruces!AJ:AK,2,0),VLOOKUP(CONCATENATE(X619,AA619),[1]Cruces!G:H,2,0))</f>
        <v>Solicitud de Obra</v>
      </c>
      <c r="AD619" s="17">
        <f t="shared" si="160"/>
        <v>13</v>
      </c>
      <c r="AE619" s="17">
        <f t="shared" si="161"/>
        <v>10</v>
      </c>
      <c r="AF619" s="17">
        <f t="shared" si="162"/>
        <v>2016</v>
      </c>
      <c r="AG619" s="17" t="str">
        <f>IFERROR(VLOOKUP(MID(A619,2,4)*1,[1]Cruces!K:L,2,0),"Verificar")</f>
        <v>Atlántico Sur</v>
      </c>
      <c r="AH619" s="17">
        <f t="shared" ca="1" si="163"/>
        <v>1504</v>
      </c>
      <c r="AI619" s="17" t="str">
        <f>IFERROR(VLOOKUP(U619,[1]Cruces!$O$1:$P$6,2,0),"Sin Orden")</f>
        <v>Resuelta</v>
      </c>
      <c r="AJ619" s="17">
        <f t="shared" si="164"/>
        <v>30</v>
      </c>
      <c r="AK619" s="17">
        <f t="shared" si="165"/>
        <v>10</v>
      </c>
      <c r="AL619" s="17">
        <f t="shared" si="166"/>
        <v>2019</v>
      </c>
      <c r="AM619" s="17">
        <f t="shared" ca="1" si="167"/>
        <v>392</v>
      </c>
      <c r="AN619" s="18" t="str">
        <f>IFERROR(VLOOKUP(R619*1,'[1]Ordenes de Servicio'!G:K,5,0),"No Cruza")</f>
        <v>No Cruza</v>
      </c>
      <c r="AO619" s="17">
        <f t="shared" ca="1" si="168"/>
        <v>1112</v>
      </c>
      <c r="AP619" s="17">
        <f t="shared" si="169"/>
        <v>27</v>
      </c>
      <c r="AQ619" s="17">
        <f t="shared" si="170"/>
        <v>4</v>
      </c>
      <c r="AR619" s="17">
        <f t="shared" si="171"/>
        <v>2017</v>
      </c>
      <c r="AS619" s="17">
        <f t="shared" ca="1" si="172"/>
        <v>1308</v>
      </c>
      <c r="AT619" s="17" t="str">
        <f t="shared" ca="1" si="175"/>
        <v>Si</v>
      </c>
      <c r="AU619" s="17">
        <f t="shared" si="173"/>
        <v>916</v>
      </c>
      <c r="AV619" s="17" t="str">
        <f>+VLOOKUP(B619,[1]Cruces!S:T,2,0)</f>
        <v>6. Ejecución y Seguimiento de Obra</v>
      </c>
    </row>
    <row r="620" spans="1:48" hidden="1" x14ac:dyDescent="0.25">
      <c r="A620" s="17" t="s">
        <v>1353</v>
      </c>
      <c r="B620" s="17" t="s">
        <v>54</v>
      </c>
      <c r="C620" s="17">
        <v>0</v>
      </c>
      <c r="D620" s="17">
        <v>0</v>
      </c>
      <c r="E620" s="17" t="s">
        <v>55</v>
      </c>
      <c r="F620" s="17" t="s">
        <v>232</v>
      </c>
      <c r="G620" s="17" t="s">
        <v>1354</v>
      </c>
      <c r="H620" s="17">
        <v>3851200</v>
      </c>
      <c r="I620" s="17" t="s">
        <v>71</v>
      </c>
      <c r="J620" s="17" t="s">
        <v>59</v>
      </c>
      <c r="K620" s="17" t="s">
        <v>1355</v>
      </c>
      <c r="L620" s="17" t="s">
        <v>280</v>
      </c>
      <c r="M620" s="17" t="s">
        <v>281</v>
      </c>
      <c r="N620" s="17" t="s">
        <v>62</v>
      </c>
      <c r="O620" s="17">
        <v>20200729</v>
      </c>
      <c r="P620" s="17">
        <v>20200731</v>
      </c>
      <c r="Q620" s="17">
        <v>1210</v>
      </c>
      <c r="R620" s="17">
        <v>27897466</v>
      </c>
      <c r="S620" s="17" t="s">
        <v>100</v>
      </c>
      <c r="T620" s="17" t="s">
        <v>63</v>
      </c>
      <c r="U620" s="17" t="s">
        <v>91</v>
      </c>
      <c r="V620" s="17">
        <f t="shared" si="174"/>
        <v>45</v>
      </c>
      <c r="W620" s="17">
        <v>45000</v>
      </c>
      <c r="X620" s="17" t="s">
        <v>64</v>
      </c>
      <c r="Y620" s="17" t="s">
        <v>65</v>
      </c>
      <c r="Z620" s="17">
        <v>20200731</v>
      </c>
      <c r="AA620" s="17" t="s">
        <v>78</v>
      </c>
      <c r="AB620" s="17">
        <v>1</v>
      </c>
      <c r="AC620" s="17" t="str">
        <f>IFERROR(VLOOKUP(A620,[1]Cruces!AJ:AK,2,0),VLOOKUP(CONCATENATE(X620,AA620),[1]Cruces!G:H,2,0))</f>
        <v>Solicitud de Obra</v>
      </c>
      <c r="AD620" s="17">
        <f t="shared" si="160"/>
        <v>29</v>
      </c>
      <c r="AE620" s="17">
        <f t="shared" si="161"/>
        <v>7</v>
      </c>
      <c r="AF620" s="17">
        <f t="shared" si="162"/>
        <v>2020</v>
      </c>
      <c r="AG620" s="17" t="str">
        <f>IFERROR(VLOOKUP(MID(A620,2,4)*1,[1]Cruces!K:L,2,0),"Verificar")</f>
        <v>Atlántico Sur</v>
      </c>
      <c r="AH620" s="17">
        <f t="shared" ca="1" si="163"/>
        <v>119</v>
      </c>
      <c r="AI620" s="17" t="str">
        <f>IFERROR(VLOOKUP(U620,[1]Cruces!$O$1:$P$6,2,0),"Sin Orden")</f>
        <v>Resuelta</v>
      </c>
      <c r="AJ620" s="17">
        <f t="shared" si="164"/>
        <v>31</v>
      </c>
      <c r="AK620" s="17">
        <f t="shared" si="165"/>
        <v>7</v>
      </c>
      <c r="AL620" s="17">
        <f t="shared" si="166"/>
        <v>2020</v>
      </c>
      <c r="AM620" s="17">
        <f t="shared" ca="1" si="167"/>
        <v>117</v>
      </c>
      <c r="AN620" s="18" t="str">
        <f>IFERROR(VLOOKUP(R620*1,'[1]Ordenes de Servicio'!G:K,5,0),"No Cruza")</f>
        <v>No Cruza</v>
      </c>
      <c r="AO620" s="17">
        <f t="shared" ca="1" si="168"/>
        <v>2</v>
      </c>
      <c r="AP620" s="17">
        <f t="shared" si="169"/>
        <v>31</v>
      </c>
      <c r="AQ620" s="17">
        <f t="shared" si="170"/>
        <v>7</v>
      </c>
      <c r="AR620" s="17">
        <f t="shared" si="171"/>
        <v>2020</v>
      </c>
      <c r="AS620" s="17">
        <f t="shared" ca="1" si="172"/>
        <v>117</v>
      </c>
      <c r="AT620" s="17" t="str">
        <f t="shared" ca="1" si="175"/>
        <v>No</v>
      </c>
      <c r="AU620" s="17">
        <f t="shared" si="173"/>
        <v>0</v>
      </c>
      <c r="AV620" s="17" t="str">
        <f>+VLOOKUP(B620,[1]Cruces!S:T,2,0)</f>
        <v>4. Presupuesto de Obra</v>
      </c>
    </row>
    <row r="621" spans="1:48" hidden="1" x14ac:dyDescent="0.25">
      <c r="A621" s="17" t="s">
        <v>1356</v>
      </c>
      <c r="B621" s="17" t="s">
        <v>68</v>
      </c>
      <c r="C621" s="17">
        <v>2678442</v>
      </c>
      <c r="D621" s="17">
        <v>20142869</v>
      </c>
      <c r="E621" s="17" t="s">
        <v>93</v>
      </c>
      <c r="F621" s="17" t="s">
        <v>107</v>
      </c>
      <c r="G621" s="17" t="s">
        <v>1357</v>
      </c>
      <c r="H621" s="17">
        <v>3198028</v>
      </c>
      <c r="I621" s="17" t="s">
        <v>71</v>
      </c>
      <c r="J621" s="17" t="s">
        <v>1358</v>
      </c>
      <c r="K621" s="17" t="s">
        <v>97</v>
      </c>
      <c r="L621" s="17" t="s">
        <v>111</v>
      </c>
      <c r="M621" s="17" t="s">
        <v>112</v>
      </c>
      <c r="N621" s="17" t="s">
        <v>75</v>
      </c>
      <c r="O621" s="17">
        <v>20190525</v>
      </c>
      <c r="P621" s="17">
        <v>20190923</v>
      </c>
      <c r="Q621" s="17">
        <v>1110</v>
      </c>
      <c r="R621" s="17">
        <v>28275823</v>
      </c>
      <c r="S621" s="17" t="s">
        <v>76</v>
      </c>
      <c r="T621" s="17" t="s">
        <v>63</v>
      </c>
      <c r="U621" s="17" t="s">
        <v>77</v>
      </c>
      <c r="V621" s="17">
        <f t="shared" si="174"/>
        <v>37.5</v>
      </c>
      <c r="W621" s="17">
        <v>37500</v>
      </c>
      <c r="X621" s="17" t="s">
        <v>89</v>
      </c>
      <c r="Y621" s="17" t="s">
        <v>150</v>
      </c>
      <c r="Z621" s="17">
        <v>20201109</v>
      </c>
      <c r="AA621" s="17" t="s">
        <v>78</v>
      </c>
      <c r="AB621" s="17">
        <v>1</v>
      </c>
      <c r="AC621" s="17" t="str">
        <f>IFERROR(VLOOKUP(A621,[1]Cruces!AJ:AK,2,0),VLOOKUP(CONCATENATE(X621,AA621),[1]Cruces!G:H,2,0))</f>
        <v>Solicitud de Obra</v>
      </c>
      <c r="AD621" s="17">
        <f t="shared" si="160"/>
        <v>25</v>
      </c>
      <c r="AE621" s="17">
        <f t="shared" si="161"/>
        <v>5</v>
      </c>
      <c r="AF621" s="17">
        <f t="shared" si="162"/>
        <v>2019</v>
      </c>
      <c r="AG621" s="17" t="str">
        <f>IFERROR(VLOOKUP(MID(A621,2,4)*1,[1]Cruces!K:L,2,0),"Verificar")</f>
        <v>Atlántico Norte</v>
      </c>
      <c r="AH621" s="17">
        <f t="shared" ca="1" si="163"/>
        <v>550</v>
      </c>
      <c r="AI621" s="17" t="str">
        <f>IFERROR(VLOOKUP(U621,[1]Cruces!$O$1:$P$6,2,0),"Sin Orden")</f>
        <v>Pendiente</v>
      </c>
      <c r="AJ621" s="17">
        <f t="shared" si="164"/>
        <v>9</v>
      </c>
      <c r="AK621" s="17">
        <f t="shared" si="165"/>
        <v>11</v>
      </c>
      <c r="AL621" s="17">
        <f t="shared" si="166"/>
        <v>2020</v>
      </c>
      <c r="AM621" s="17">
        <f t="shared" ca="1" si="167"/>
        <v>16</v>
      </c>
      <c r="AN621" s="18" t="str">
        <f>IFERROR(VLOOKUP(R621*1,'[1]Ordenes de Servicio'!G:K,5,0),"No Cruza")</f>
        <v>No Cruza</v>
      </c>
      <c r="AO621" s="17">
        <f t="shared" ca="1" si="168"/>
        <v>16</v>
      </c>
      <c r="AP621" s="17">
        <f t="shared" si="169"/>
        <v>23</v>
      </c>
      <c r="AQ621" s="17">
        <f t="shared" si="170"/>
        <v>9</v>
      </c>
      <c r="AR621" s="17">
        <f t="shared" si="171"/>
        <v>2019</v>
      </c>
      <c r="AS621" s="17">
        <f t="shared" ca="1" si="172"/>
        <v>429</v>
      </c>
      <c r="AT621" s="17" t="str">
        <f t="shared" ca="1" si="175"/>
        <v>Si</v>
      </c>
      <c r="AU621" s="17">
        <f t="shared" si="173"/>
        <v>413</v>
      </c>
      <c r="AV621" s="17" t="str">
        <f>+VLOOKUP(B621,[1]Cruces!S:T,2,0)</f>
        <v>5. Consultoría / Adjudicación</v>
      </c>
    </row>
    <row r="622" spans="1:48" x14ac:dyDescent="0.25">
      <c r="A622" s="17" t="s">
        <v>1359</v>
      </c>
      <c r="B622" s="17" t="s">
        <v>80</v>
      </c>
      <c r="C622" s="17">
        <v>0</v>
      </c>
      <c r="D622" s="17">
        <v>0</v>
      </c>
      <c r="E622" s="17" t="s">
        <v>55</v>
      </c>
      <c r="F622" s="17" t="s">
        <v>56</v>
      </c>
      <c r="G622" s="17" t="s">
        <v>1360</v>
      </c>
      <c r="H622" s="17">
        <v>3205425181</v>
      </c>
      <c r="I622" s="17" t="s">
        <v>116</v>
      </c>
      <c r="J622" s="17" t="s">
        <v>59</v>
      </c>
      <c r="K622" s="17" t="s">
        <v>1361</v>
      </c>
      <c r="L622" s="17" t="s">
        <v>117</v>
      </c>
      <c r="M622" s="17" t="s">
        <v>118</v>
      </c>
      <c r="N622" s="17" t="s">
        <v>87</v>
      </c>
      <c r="O622" s="17">
        <v>20190913</v>
      </c>
      <c r="P622" s="17">
        <v>20200213</v>
      </c>
      <c r="Q622" s="17">
        <v>1110</v>
      </c>
      <c r="R622" s="17">
        <v>26962147</v>
      </c>
      <c r="S622" s="17" t="s">
        <v>76</v>
      </c>
      <c r="T622" s="17" t="s">
        <v>63</v>
      </c>
      <c r="U622" s="17" t="s">
        <v>88</v>
      </c>
      <c r="V622" s="17">
        <f t="shared" si="174"/>
        <v>45</v>
      </c>
      <c r="W622" s="17">
        <v>45000</v>
      </c>
      <c r="X622" s="17" t="s">
        <v>64</v>
      </c>
      <c r="Y622" s="17" t="s">
        <v>80</v>
      </c>
      <c r="Z622" s="17">
        <v>20200213</v>
      </c>
      <c r="AA622" s="17" t="s">
        <v>137</v>
      </c>
      <c r="AB622" s="17">
        <v>1</v>
      </c>
      <c r="AC622" s="17" t="str">
        <f>IFERROR(VLOOKUP(A622,[1]Cruces!AJ:AK,2,0),VLOOKUP(CONCATENATE(X622,AA622),[1]Cruces!G:H,2,0))</f>
        <v>Solicitud de Obra</v>
      </c>
      <c r="AD622" s="17">
        <f t="shared" si="160"/>
        <v>13</v>
      </c>
      <c r="AE622" s="17">
        <f t="shared" si="161"/>
        <v>9</v>
      </c>
      <c r="AF622" s="17">
        <f t="shared" si="162"/>
        <v>2019</v>
      </c>
      <c r="AG622" s="17" t="str">
        <f>IFERROR(VLOOKUP(MID(A622,2,4)*1,[1]Cruces!K:L,2,0),"Verificar")</f>
        <v>Atlántico Norte</v>
      </c>
      <c r="AH622" s="17">
        <f t="shared" ca="1" si="163"/>
        <v>439</v>
      </c>
      <c r="AI622" s="17" t="str">
        <f>IFERROR(VLOOKUP(U622,[1]Cruces!$O$1:$P$6,2,0),"Sin Orden")</f>
        <v>Resuelta</v>
      </c>
      <c r="AJ622" s="17">
        <f t="shared" si="164"/>
        <v>13</v>
      </c>
      <c r="AK622" s="17">
        <f t="shared" si="165"/>
        <v>2</v>
      </c>
      <c r="AL622" s="17">
        <f t="shared" si="166"/>
        <v>2020</v>
      </c>
      <c r="AM622" s="17">
        <f t="shared" ca="1" si="167"/>
        <v>286</v>
      </c>
      <c r="AN622" s="18" t="str">
        <f>IFERROR(VLOOKUP(R622*1,'[1]Ordenes de Servicio'!G:K,5,0),"No Cruza")</f>
        <v>No Cruza</v>
      </c>
      <c r="AO622" s="17">
        <f t="shared" ca="1" si="168"/>
        <v>153</v>
      </c>
      <c r="AP622" s="17">
        <f t="shared" si="169"/>
        <v>13</v>
      </c>
      <c r="AQ622" s="17">
        <f t="shared" si="170"/>
        <v>2</v>
      </c>
      <c r="AR622" s="17">
        <f t="shared" si="171"/>
        <v>2020</v>
      </c>
      <c r="AS622" s="17">
        <f t="shared" ca="1" si="172"/>
        <v>286</v>
      </c>
      <c r="AT622" s="17" t="str">
        <f t="shared" ca="1" si="175"/>
        <v>No</v>
      </c>
      <c r="AU622" s="17">
        <f t="shared" si="173"/>
        <v>0</v>
      </c>
      <c r="AV622" s="17" t="str">
        <f>+VLOOKUP(B622,[1]Cruces!S:T,2,0)</f>
        <v>8. Puesta en Servicio</v>
      </c>
    </row>
    <row r="623" spans="1:48" hidden="1" x14ac:dyDescent="0.25">
      <c r="A623" s="17" t="s">
        <v>1362</v>
      </c>
      <c r="B623" s="17" t="s">
        <v>68</v>
      </c>
      <c r="C623" s="17">
        <v>0</v>
      </c>
      <c r="D623" s="17">
        <v>0</v>
      </c>
      <c r="E623" s="17" t="s">
        <v>55</v>
      </c>
      <c r="F623" s="17" t="s">
        <v>232</v>
      </c>
      <c r="G623" s="17" t="s">
        <v>1363</v>
      </c>
      <c r="H623" s="17">
        <v>0</v>
      </c>
      <c r="I623" s="17" t="s">
        <v>446</v>
      </c>
      <c r="J623" s="17" t="s">
        <v>59</v>
      </c>
      <c r="K623" s="17" t="s">
        <v>97</v>
      </c>
      <c r="L623" s="17" t="s">
        <v>111</v>
      </c>
      <c r="M623" s="17" t="s">
        <v>112</v>
      </c>
      <c r="N623" s="17" t="s">
        <v>75</v>
      </c>
      <c r="O623" s="17">
        <v>20180420</v>
      </c>
      <c r="P623" s="17">
        <v>20181017</v>
      </c>
      <c r="Q623" s="17">
        <v>7542</v>
      </c>
      <c r="R623" s="17">
        <v>25010375</v>
      </c>
      <c r="S623" s="17" t="s">
        <v>100</v>
      </c>
      <c r="T623" s="17" t="s">
        <v>63</v>
      </c>
      <c r="U623" s="17" t="s">
        <v>91</v>
      </c>
      <c r="V623" s="17">
        <f t="shared" si="174"/>
        <v>75</v>
      </c>
      <c r="W623" s="17">
        <v>75000</v>
      </c>
      <c r="X623" s="17" t="s">
        <v>64</v>
      </c>
      <c r="Y623" s="17" t="s">
        <v>150</v>
      </c>
      <c r="Z623" s="17">
        <v>20190401</v>
      </c>
      <c r="AA623" s="17" t="s">
        <v>78</v>
      </c>
      <c r="AB623" s="17">
        <v>1</v>
      </c>
      <c r="AC623" s="17" t="str">
        <f>IFERROR(VLOOKUP(A623,[1]Cruces!AJ:AK,2,0),VLOOKUP(CONCATENATE(X623,AA623),[1]Cruces!G:H,2,0))</f>
        <v>Solicitud de Obra</v>
      </c>
      <c r="AD623" s="17">
        <f t="shared" si="160"/>
        <v>20</v>
      </c>
      <c r="AE623" s="17">
        <f t="shared" si="161"/>
        <v>4</v>
      </c>
      <c r="AF623" s="17">
        <f t="shared" si="162"/>
        <v>2018</v>
      </c>
      <c r="AG623" s="17" t="str">
        <f>IFERROR(VLOOKUP(MID(A623,2,4)*1,[1]Cruces!K:L,2,0),"Verificar")</f>
        <v>Atlántico Sur</v>
      </c>
      <c r="AH623" s="17">
        <f t="shared" ca="1" si="163"/>
        <v>950</v>
      </c>
      <c r="AI623" s="17" t="str">
        <f>IFERROR(VLOOKUP(U623,[1]Cruces!$O$1:$P$6,2,0),"Sin Orden")</f>
        <v>Resuelta</v>
      </c>
      <c r="AJ623" s="17">
        <f t="shared" si="164"/>
        <v>1</v>
      </c>
      <c r="AK623" s="17">
        <f t="shared" si="165"/>
        <v>4</v>
      </c>
      <c r="AL623" s="17">
        <f t="shared" si="166"/>
        <v>2019</v>
      </c>
      <c r="AM623" s="17">
        <f t="shared" ca="1" si="167"/>
        <v>604</v>
      </c>
      <c r="AN623" s="18" t="str">
        <f>IFERROR(VLOOKUP(R623*1,'[1]Ordenes de Servicio'!G:K,5,0),"No Cruza")</f>
        <v>No Cruza</v>
      </c>
      <c r="AO623" s="17">
        <f t="shared" ca="1" si="168"/>
        <v>346</v>
      </c>
      <c r="AP623" s="17">
        <f t="shared" si="169"/>
        <v>17</v>
      </c>
      <c r="AQ623" s="17">
        <f t="shared" si="170"/>
        <v>10</v>
      </c>
      <c r="AR623" s="17">
        <f t="shared" si="171"/>
        <v>2018</v>
      </c>
      <c r="AS623" s="17">
        <f t="shared" ca="1" si="172"/>
        <v>770</v>
      </c>
      <c r="AT623" s="17" t="str">
        <f t="shared" ca="1" si="175"/>
        <v>Si</v>
      </c>
      <c r="AU623" s="17">
        <f t="shared" si="173"/>
        <v>166</v>
      </c>
      <c r="AV623" s="17" t="str">
        <f>+VLOOKUP(B623,[1]Cruces!S:T,2,0)</f>
        <v>5. Consultoría / Adjudicación</v>
      </c>
    </row>
    <row r="624" spans="1:48" hidden="1" x14ac:dyDescent="0.25">
      <c r="A624" s="17" t="s">
        <v>1364</v>
      </c>
      <c r="B624" s="17" t="s">
        <v>68</v>
      </c>
      <c r="C624" s="17">
        <v>6630663</v>
      </c>
      <c r="D624" s="17">
        <v>0</v>
      </c>
      <c r="E624" s="17" t="s">
        <v>55</v>
      </c>
      <c r="F624" s="17" t="s">
        <v>56</v>
      </c>
      <c r="G624" s="17" t="s">
        <v>1365</v>
      </c>
      <c r="H624" s="17">
        <v>0</v>
      </c>
      <c r="I624" s="17" t="s">
        <v>182</v>
      </c>
      <c r="J624" s="17" t="s">
        <v>59</v>
      </c>
      <c r="K624" s="17" t="s">
        <v>1366</v>
      </c>
      <c r="L624" s="17" t="s">
        <v>172</v>
      </c>
      <c r="M624" s="17" t="s">
        <v>173</v>
      </c>
      <c r="N624" s="17" t="s">
        <v>75</v>
      </c>
      <c r="O624" s="17">
        <v>20190320</v>
      </c>
      <c r="P624" s="17">
        <v>20190320</v>
      </c>
      <c r="Q624" s="17">
        <v>1110</v>
      </c>
      <c r="R624" s="17">
        <v>0</v>
      </c>
      <c r="S624" s="17"/>
      <c r="T624" s="17" t="s">
        <v>63</v>
      </c>
      <c r="U624" s="17"/>
      <c r="V624" s="17">
        <f t="shared" si="174"/>
        <v>450</v>
      </c>
      <c r="W624" s="17">
        <v>450000</v>
      </c>
      <c r="X624" s="17" t="s">
        <v>89</v>
      </c>
      <c r="Y624" s="17" t="s">
        <v>68</v>
      </c>
      <c r="Z624" s="17">
        <v>20190320</v>
      </c>
      <c r="AA624" s="17" t="s">
        <v>101</v>
      </c>
      <c r="AB624" s="17">
        <v>1</v>
      </c>
      <c r="AC624" s="17" t="str">
        <f>IFERROR(VLOOKUP(A624,[1]Cruces!AJ:AK,2,0),VLOOKUP(CONCATENATE(X624,AA624),[1]Cruces!G:H,2,0))</f>
        <v>Solicitud de Obra</v>
      </c>
      <c r="AD624" s="17">
        <f t="shared" si="160"/>
        <v>20</v>
      </c>
      <c r="AE624" s="17">
        <f t="shared" si="161"/>
        <v>3</v>
      </c>
      <c r="AF624" s="17">
        <f t="shared" si="162"/>
        <v>2019</v>
      </c>
      <c r="AG624" s="17" t="str">
        <f>IFERROR(VLOOKUP(MID(A624,2,4)*1,[1]Cruces!K:L,2,0),"Verificar")</f>
        <v>Atlántico Norte</v>
      </c>
      <c r="AH624" s="17">
        <f t="shared" ca="1" si="163"/>
        <v>616</v>
      </c>
      <c r="AI624" s="17" t="str">
        <f>IFERROR(VLOOKUP(U624,[1]Cruces!$O$1:$P$6,2,0),"Sin Orden")</f>
        <v>Sin Orden</v>
      </c>
      <c r="AJ624" s="17">
        <f t="shared" si="164"/>
        <v>20</v>
      </c>
      <c r="AK624" s="17">
        <f t="shared" si="165"/>
        <v>3</v>
      </c>
      <c r="AL624" s="17">
        <f t="shared" si="166"/>
        <v>2019</v>
      </c>
      <c r="AM624" s="17">
        <f t="shared" ca="1" si="167"/>
        <v>616</v>
      </c>
      <c r="AN624" s="18" t="str">
        <f>IFERROR(VLOOKUP(R624*1,'[1]Ordenes de Servicio'!G:K,5,0),"No Cruza")</f>
        <v>No Cruza</v>
      </c>
      <c r="AO624" s="17">
        <f t="shared" ca="1" si="168"/>
        <v>616</v>
      </c>
      <c r="AP624" s="17">
        <f t="shared" si="169"/>
        <v>20</v>
      </c>
      <c r="AQ624" s="17">
        <f t="shared" si="170"/>
        <v>3</v>
      </c>
      <c r="AR624" s="17">
        <f t="shared" si="171"/>
        <v>2019</v>
      </c>
      <c r="AS624" s="17">
        <f t="shared" ca="1" si="172"/>
        <v>616</v>
      </c>
      <c r="AT624" s="17" t="str">
        <f t="shared" ca="1" si="175"/>
        <v>Si</v>
      </c>
      <c r="AU624" s="17">
        <f t="shared" si="173"/>
        <v>0</v>
      </c>
      <c r="AV624" s="17" t="str">
        <f>+VLOOKUP(B624,[1]Cruces!S:T,2,0)</f>
        <v>5. Consultoría / Adjudicación</v>
      </c>
    </row>
    <row r="625" spans="1:48" hidden="1" x14ac:dyDescent="0.25">
      <c r="A625" s="17" t="s">
        <v>7706</v>
      </c>
      <c r="B625" s="17" t="s">
        <v>7104</v>
      </c>
      <c r="C625" s="17">
        <v>2654784</v>
      </c>
      <c r="D625" s="17">
        <v>20143592</v>
      </c>
      <c r="E625" s="17" t="s">
        <v>93</v>
      </c>
      <c r="F625" s="17" t="s">
        <v>7082</v>
      </c>
      <c r="G625" s="17" t="s">
        <v>7707</v>
      </c>
      <c r="H625" s="17">
        <v>0</v>
      </c>
      <c r="I625" s="17" t="s">
        <v>71</v>
      </c>
      <c r="J625" s="17" t="s">
        <v>7708</v>
      </c>
      <c r="K625" s="17" t="s">
        <v>7709</v>
      </c>
      <c r="L625" s="17" t="s">
        <v>7389</v>
      </c>
      <c r="M625" s="17" t="s">
        <v>7390</v>
      </c>
      <c r="N625" s="17" t="s">
        <v>7108</v>
      </c>
      <c r="O625" s="17">
        <v>20201107</v>
      </c>
      <c r="P625" s="17">
        <v>20201119</v>
      </c>
      <c r="Q625" s="17">
        <v>1110</v>
      </c>
      <c r="R625" s="17">
        <v>28281225</v>
      </c>
      <c r="S625" s="17" t="s">
        <v>7072</v>
      </c>
      <c r="T625" s="17" t="s">
        <v>63</v>
      </c>
      <c r="U625" s="17" t="s">
        <v>91</v>
      </c>
      <c r="V625" s="17">
        <f t="shared" si="174"/>
        <v>6</v>
      </c>
      <c r="W625" s="17">
        <v>6000</v>
      </c>
      <c r="X625" s="17" t="s">
        <v>89</v>
      </c>
      <c r="Y625" s="17" t="s">
        <v>7104</v>
      </c>
      <c r="Z625" s="17">
        <v>20201119</v>
      </c>
      <c r="AA625" s="17" t="s">
        <v>1947</v>
      </c>
      <c r="AB625" s="17">
        <v>1</v>
      </c>
      <c r="AC625" s="17" t="str">
        <f>IFERROR(VLOOKUP(A625,[1]Cruces!AJ:AK,2,0),VLOOKUP(CONCATENATE(X625,AA625),[1]Cruces!G:H,2,0))</f>
        <v>Solicitud por BT</v>
      </c>
      <c r="AD625" s="17">
        <f t="shared" si="160"/>
        <v>7</v>
      </c>
      <c r="AE625" s="17">
        <f t="shared" si="161"/>
        <v>11</v>
      </c>
      <c r="AF625" s="17">
        <f t="shared" si="162"/>
        <v>2020</v>
      </c>
      <c r="AG625" s="17" t="str">
        <f>IFERROR(VLOOKUP(MID(A625,2,4)*1,[1]Cruces!K:L,2,0),"Verificar")</f>
        <v>Atlántico Norte</v>
      </c>
      <c r="AH625" s="17">
        <f t="shared" ca="1" si="163"/>
        <v>18</v>
      </c>
      <c r="AI625" s="17" t="str">
        <f>IFERROR(VLOOKUP(U625,[1]Cruces!$O$1:$P$6,2,0),"Sin Orden")</f>
        <v>Resuelta</v>
      </c>
      <c r="AJ625" s="17">
        <f t="shared" si="164"/>
        <v>19</v>
      </c>
      <c r="AK625" s="17">
        <f t="shared" si="165"/>
        <v>11</v>
      </c>
      <c r="AL625" s="17">
        <f t="shared" si="166"/>
        <v>2020</v>
      </c>
      <c r="AM625" s="17">
        <f t="shared" ca="1" si="167"/>
        <v>6</v>
      </c>
      <c r="AN625" s="18" t="str">
        <f>IFERROR(VLOOKUP(R625*1,'[1]Ordenes de Servicio'!G:K,5,0),"No Cruza")</f>
        <v>No Cruza</v>
      </c>
      <c r="AO625" s="17">
        <f t="shared" ca="1" si="168"/>
        <v>12</v>
      </c>
      <c r="AP625" s="17">
        <f t="shared" si="169"/>
        <v>19</v>
      </c>
      <c r="AQ625" s="17">
        <f t="shared" si="170"/>
        <v>11</v>
      </c>
      <c r="AR625" s="17">
        <f t="shared" si="171"/>
        <v>2020</v>
      </c>
      <c r="AS625" s="17">
        <f t="shared" ca="1" si="172"/>
        <v>6</v>
      </c>
      <c r="AT625" s="17" t="str">
        <f t="shared" ca="1" si="175"/>
        <v>No</v>
      </c>
      <c r="AU625" s="17">
        <f t="shared" si="173"/>
        <v>0</v>
      </c>
      <c r="AV625" s="17" t="str">
        <f>+VLOOKUP(B625,[1]Cruces!S:T,2,0)</f>
        <v>7. Ejecución en Campo OS BT</v>
      </c>
    </row>
    <row r="626" spans="1:48" hidden="1" x14ac:dyDescent="0.25">
      <c r="A626" s="17" t="s">
        <v>1367</v>
      </c>
      <c r="B626" s="17" t="s">
        <v>54</v>
      </c>
      <c r="C626" s="17">
        <v>1005424</v>
      </c>
      <c r="D626" s="17">
        <v>10051687</v>
      </c>
      <c r="E626" s="17" t="s">
        <v>93</v>
      </c>
      <c r="F626" s="17" t="s">
        <v>81</v>
      </c>
      <c r="G626" s="17" t="s">
        <v>1368</v>
      </c>
      <c r="H626" s="17">
        <v>3114055620</v>
      </c>
      <c r="I626" s="17" t="s">
        <v>1369</v>
      </c>
      <c r="J626" s="17" t="s">
        <v>1370</v>
      </c>
      <c r="K626" s="17" t="s">
        <v>1371</v>
      </c>
      <c r="L626" s="17" t="s">
        <v>85</v>
      </c>
      <c r="M626" s="17" t="s">
        <v>86</v>
      </c>
      <c r="N626" s="17" t="s">
        <v>62</v>
      </c>
      <c r="O626" s="17">
        <v>20200908</v>
      </c>
      <c r="P626" s="17">
        <v>20200914</v>
      </c>
      <c r="Q626" s="17">
        <v>3410</v>
      </c>
      <c r="R626" s="17">
        <v>28128017</v>
      </c>
      <c r="S626" s="17" t="s">
        <v>100</v>
      </c>
      <c r="T626" s="17" t="s">
        <v>63</v>
      </c>
      <c r="U626" s="17" t="s">
        <v>91</v>
      </c>
      <c r="V626" s="17">
        <f t="shared" si="174"/>
        <v>630</v>
      </c>
      <c r="W626" s="17">
        <v>630000</v>
      </c>
      <c r="X626" s="17" t="s">
        <v>89</v>
      </c>
      <c r="Y626" s="17" t="s">
        <v>65</v>
      </c>
      <c r="Z626" s="17">
        <v>20200914</v>
      </c>
      <c r="AA626" s="17" t="s">
        <v>101</v>
      </c>
      <c r="AB626" s="17">
        <v>1</v>
      </c>
      <c r="AC626" s="17" t="str">
        <f>IFERROR(VLOOKUP(A626,[1]Cruces!AJ:AK,2,0),VLOOKUP(CONCATENATE(X626,AA626),[1]Cruces!G:H,2,0))</f>
        <v>Solicitud de Obra</v>
      </c>
      <c r="AD626" s="17">
        <f t="shared" si="160"/>
        <v>8</v>
      </c>
      <c r="AE626" s="17">
        <f t="shared" si="161"/>
        <v>9</v>
      </c>
      <c r="AF626" s="17">
        <f t="shared" si="162"/>
        <v>2020</v>
      </c>
      <c r="AG626" s="17" t="str">
        <f>IFERROR(VLOOKUP(MID(A626,2,4)*1,[1]Cruces!K:L,2,0),"Verificar")</f>
        <v>Magdalena</v>
      </c>
      <c r="AH626" s="17">
        <f t="shared" ca="1" si="163"/>
        <v>78</v>
      </c>
      <c r="AI626" s="17" t="str">
        <f>IFERROR(VLOOKUP(U626,[1]Cruces!$O$1:$P$6,2,0),"Sin Orden")</f>
        <v>Resuelta</v>
      </c>
      <c r="AJ626" s="17">
        <f t="shared" si="164"/>
        <v>14</v>
      </c>
      <c r="AK626" s="17">
        <f t="shared" si="165"/>
        <v>9</v>
      </c>
      <c r="AL626" s="17">
        <f t="shared" si="166"/>
        <v>2020</v>
      </c>
      <c r="AM626" s="17">
        <f t="shared" ca="1" si="167"/>
        <v>72</v>
      </c>
      <c r="AN626" s="18" t="str">
        <f>IFERROR(VLOOKUP(R626*1,'[1]Ordenes de Servicio'!G:K,5,0),"No Cruza")</f>
        <v>No Cruza</v>
      </c>
      <c r="AO626" s="17">
        <f t="shared" ca="1" si="168"/>
        <v>6</v>
      </c>
      <c r="AP626" s="17">
        <f t="shared" si="169"/>
        <v>14</v>
      </c>
      <c r="AQ626" s="17">
        <f t="shared" si="170"/>
        <v>9</v>
      </c>
      <c r="AR626" s="17">
        <f t="shared" si="171"/>
        <v>2020</v>
      </c>
      <c r="AS626" s="17">
        <f t="shared" ca="1" si="172"/>
        <v>72</v>
      </c>
      <c r="AT626" s="17" t="str">
        <f t="shared" ca="1" si="175"/>
        <v>No</v>
      </c>
      <c r="AU626" s="17">
        <f t="shared" si="173"/>
        <v>0</v>
      </c>
      <c r="AV626" s="17" t="str">
        <f>+VLOOKUP(B626,[1]Cruces!S:T,2,0)</f>
        <v>4. Presupuesto de Obra</v>
      </c>
    </row>
    <row r="627" spans="1:48" hidden="1" x14ac:dyDescent="0.25">
      <c r="A627" s="17" t="s">
        <v>7710</v>
      </c>
      <c r="B627" s="17" t="s">
        <v>569</v>
      </c>
      <c r="C627" s="17">
        <v>0</v>
      </c>
      <c r="D627" s="17">
        <v>0</v>
      </c>
      <c r="E627" s="17" t="s">
        <v>55</v>
      </c>
      <c r="F627" s="17" t="s">
        <v>6228</v>
      </c>
      <c r="G627" s="17" t="s">
        <v>7711</v>
      </c>
      <c r="H627" s="17">
        <v>3023257700</v>
      </c>
      <c r="I627" s="17" t="s">
        <v>71</v>
      </c>
      <c r="J627" s="17" t="s">
        <v>59</v>
      </c>
      <c r="K627" s="17" t="s">
        <v>7712</v>
      </c>
      <c r="L627" s="17" t="s">
        <v>7152</v>
      </c>
      <c r="M627" s="17" t="s">
        <v>7153</v>
      </c>
      <c r="N627" s="17" t="s">
        <v>572</v>
      </c>
      <c r="O627" s="17">
        <v>20201117</v>
      </c>
      <c r="P627" s="17">
        <v>20201117</v>
      </c>
      <c r="Q627" s="17">
        <v>9520</v>
      </c>
      <c r="R627" s="17">
        <v>0</v>
      </c>
      <c r="S627" s="17"/>
      <c r="T627" s="17" t="s">
        <v>63</v>
      </c>
      <c r="U627" s="17"/>
      <c r="V627" s="17">
        <f t="shared" si="174"/>
        <v>3</v>
      </c>
      <c r="W627" s="17">
        <v>3000</v>
      </c>
      <c r="X627" s="17" t="s">
        <v>7065</v>
      </c>
      <c r="Y627" s="17" t="s">
        <v>569</v>
      </c>
      <c r="Z627" s="17">
        <v>20201117</v>
      </c>
      <c r="AA627" s="17" t="s">
        <v>1947</v>
      </c>
      <c r="AB627" s="17">
        <v>1</v>
      </c>
      <c r="AC627" s="17" t="str">
        <f>IFERROR(VLOOKUP(A627,[1]Cruces!AJ:AK,2,0),VLOOKUP(CONCATENATE(X627,AA627),[1]Cruces!G:H,2,0))</f>
        <v>Solicitud por BT</v>
      </c>
      <c r="AD627" s="17">
        <f t="shared" si="160"/>
        <v>17</v>
      </c>
      <c r="AE627" s="17">
        <f t="shared" si="161"/>
        <v>11</v>
      </c>
      <c r="AF627" s="17">
        <f t="shared" si="162"/>
        <v>2020</v>
      </c>
      <c r="AG627" s="17" t="str">
        <f>IFERROR(VLOOKUP(MID(A627,2,4)*1,[1]Cruces!K:L,2,0),"Verificar")</f>
        <v>Atlántico Sur</v>
      </c>
      <c r="AH627" s="17">
        <f t="shared" ca="1" si="163"/>
        <v>8</v>
      </c>
      <c r="AI627" s="17" t="str">
        <f>IFERROR(VLOOKUP(U627,[1]Cruces!$O$1:$P$6,2,0),"Sin Orden")</f>
        <v>Sin Orden</v>
      </c>
      <c r="AJ627" s="17">
        <f t="shared" si="164"/>
        <v>17</v>
      </c>
      <c r="AK627" s="17">
        <f t="shared" si="165"/>
        <v>11</v>
      </c>
      <c r="AL627" s="17">
        <f t="shared" si="166"/>
        <v>2020</v>
      </c>
      <c r="AM627" s="17">
        <f t="shared" ca="1" si="167"/>
        <v>8</v>
      </c>
      <c r="AN627" s="18" t="str">
        <f>IFERROR(VLOOKUP(R627*1,'[1]Ordenes de Servicio'!G:K,5,0),"No Cruza")</f>
        <v>No Cruza</v>
      </c>
      <c r="AO627" s="17">
        <f t="shared" ca="1" si="168"/>
        <v>8</v>
      </c>
      <c r="AP627" s="17">
        <f t="shared" si="169"/>
        <v>17</v>
      </c>
      <c r="AQ627" s="17">
        <f t="shared" si="170"/>
        <v>11</v>
      </c>
      <c r="AR627" s="17">
        <f t="shared" si="171"/>
        <v>2020</v>
      </c>
      <c r="AS627" s="17">
        <f t="shared" ca="1" si="172"/>
        <v>8</v>
      </c>
      <c r="AT627" s="17" t="str">
        <f t="shared" ca="1" si="175"/>
        <v>No</v>
      </c>
      <c r="AU627" s="17">
        <f t="shared" si="173"/>
        <v>0</v>
      </c>
      <c r="AV627" s="17" t="str">
        <f>+VLOOKUP(B627,[1]Cruces!S:T,2,0)</f>
        <v>1. Solicitud</v>
      </c>
    </row>
    <row r="628" spans="1:48" hidden="1" x14ac:dyDescent="0.25">
      <c r="A628" s="17" t="s">
        <v>1372</v>
      </c>
      <c r="B628" s="17" t="s">
        <v>68</v>
      </c>
      <c r="C628" s="17">
        <v>0</v>
      </c>
      <c r="D628" s="17">
        <v>0</v>
      </c>
      <c r="E628" s="17" t="s">
        <v>55</v>
      </c>
      <c r="F628" s="17" t="s">
        <v>81</v>
      </c>
      <c r="G628" s="17" t="s">
        <v>1373</v>
      </c>
      <c r="H628" s="17">
        <v>3008144269</v>
      </c>
      <c r="I628" s="17" t="s">
        <v>71</v>
      </c>
      <c r="J628" s="17" t="s">
        <v>59</v>
      </c>
      <c r="K628" s="17" t="s">
        <v>1374</v>
      </c>
      <c r="L628" s="17" t="s">
        <v>85</v>
      </c>
      <c r="M628" s="17" t="s">
        <v>86</v>
      </c>
      <c r="N628" s="17" t="s">
        <v>75</v>
      </c>
      <c r="O628" s="17">
        <v>20191112</v>
      </c>
      <c r="P628" s="17">
        <v>20191227</v>
      </c>
      <c r="Q628" s="17">
        <v>3160</v>
      </c>
      <c r="R628" s="17">
        <v>27117332</v>
      </c>
      <c r="S628" s="17" t="s">
        <v>76</v>
      </c>
      <c r="T628" s="17" t="s">
        <v>63</v>
      </c>
      <c r="U628" s="17" t="s">
        <v>77</v>
      </c>
      <c r="V628" s="17">
        <f t="shared" si="174"/>
        <v>15</v>
      </c>
      <c r="W628" s="17">
        <v>15000</v>
      </c>
      <c r="X628" s="17" t="s">
        <v>64</v>
      </c>
      <c r="Y628" s="17" t="s">
        <v>282</v>
      </c>
      <c r="Z628" s="17">
        <v>20200123</v>
      </c>
      <c r="AA628" s="17" t="s">
        <v>78</v>
      </c>
      <c r="AB628" s="17">
        <v>1</v>
      </c>
      <c r="AC628" s="17" t="str">
        <f>IFERROR(VLOOKUP(A628,[1]Cruces!AJ:AK,2,0),VLOOKUP(CONCATENATE(X628,AA628),[1]Cruces!G:H,2,0))</f>
        <v>Solicitud de Obra</v>
      </c>
      <c r="AD628" s="17">
        <f t="shared" si="160"/>
        <v>12</v>
      </c>
      <c r="AE628" s="17">
        <f t="shared" si="161"/>
        <v>11</v>
      </c>
      <c r="AF628" s="17">
        <f t="shared" si="162"/>
        <v>2019</v>
      </c>
      <c r="AG628" s="17" t="str">
        <f>IFERROR(VLOOKUP(MID(A628,2,4)*1,[1]Cruces!K:L,2,0),"Verificar")</f>
        <v>Verificar</v>
      </c>
      <c r="AH628" s="17">
        <f t="shared" ca="1" si="163"/>
        <v>379</v>
      </c>
      <c r="AI628" s="17" t="str">
        <f>IFERROR(VLOOKUP(U628,[1]Cruces!$O$1:$P$6,2,0),"Sin Orden")</f>
        <v>Pendiente</v>
      </c>
      <c r="AJ628" s="17">
        <f t="shared" si="164"/>
        <v>23</v>
      </c>
      <c r="AK628" s="17">
        <f t="shared" si="165"/>
        <v>1</v>
      </c>
      <c r="AL628" s="17">
        <f t="shared" si="166"/>
        <v>2020</v>
      </c>
      <c r="AM628" s="17">
        <f t="shared" ca="1" si="167"/>
        <v>307</v>
      </c>
      <c r="AN628" s="18">
        <f>IFERROR(VLOOKUP(R628*1,'[1]Ordenes de Servicio'!G:K,5,0),"No Cruza")</f>
        <v>43857</v>
      </c>
      <c r="AO628" s="17">
        <f t="shared" ca="1" si="168"/>
        <v>307</v>
      </c>
      <c r="AP628" s="17">
        <f t="shared" si="169"/>
        <v>27</v>
      </c>
      <c r="AQ628" s="17">
        <f t="shared" si="170"/>
        <v>12</v>
      </c>
      <c r="AR628" s="17">
        <f t="shared" si="171"/>
        <v>2019</v>
      </c>
      <c r="AS628" s="17">
        <f t="shared" ca="1" si="172"/>
        <v>334</v>
      </c>
      <c r="AT628" s="17" t="str">
        <f t="shared" ca="1" si="175"/>
        <v>No</v>
      </c>
      <c r="AU628" s="17">
        <f t="shared" si="173"/>
        <v>27</v>
      </c>
      <c r="AV628" s="17" t="str">
        <f>+VLOOKUP(B628,[1]Cruces!S:T,2,0)</f>
        <v>5. Consultoría / Adjudicación</v>
      </c>
    </row>
    <row r="629" spans="1:48" hidden="1" x14ac:dyDescent="0.25">
      <c r="A629" s="17" t="s">
        <v>1375</v>
      </c>
      <c r="B629" s="17" t="s">
        <v>68</v>
      </c>
      <c r="C629" s="17">
        <v>0</v>
      </c>
      <c r="D629" s="17">
        <v>0</v>
      </c>
      <c r="E629" s="17" t="s">
        <v>55</v>
      </c>
      <c r="F629" s="17" t="s">
        <v>120</v>
      </c>
      <c r="G629" s="17" t="s">
        <v>1376</v>
      </c>
      <c r="H629" s="17">
        <v>0</v>
      </c>
      <c r="I629" s="17" t="s">
        <v>116</v>
      </c>
      <c r="J629" s="17" t="s">
        <v>59</v>
      </c>
      <c r="K629" s="17" t="s">
        <v>97</v>
      </c>
      <c r="L629" s="17" t="s">
        <v>122</v>
      </c>
      <c r="M629" s="17" t="s">
        <v>123</v>
      </c>
      <c r="N629" s="17" t="s">
        <v>75</v>
      </c>
      <c r="O629" s="17">
        <v>20180809</v>
      </c>
      <c r="P629" s="17">
        <v>20180920</v>
      </c>
      <c r="Q629" s="17">
        <v>7551</v>
      </c>
      <c r="R629" s="17">
        <v>25731055</v>
      </c>
      <c r="S629" s="17" t="s">
        <v>76</v>
      </c>
      <c r="T629" s="17" t="s">
        <v>63</v>
      </c>
      <c r="U629" s="17" t="s">
        <v>91</v>
      </c>
      <c r="V629" s="17">
        <f t="shared" si="174"/>
        <v>225</v>
      </c>
      <c r="W629" s="17">
        <v>225000</v>
      </c>
      <c r="X629" s="17" t="s">
        <v>64</v>
      </c>
      <c r="Y629" s="17" t="s">
        <v>136</v>
      </c>
      <c r="Z629" s="17">
        <v>20180925</v>
      </c>
      <c r="AA629" s="17" t="s">
        <v>101</v>
      </c>
      <c r="AB629" s="17">
        <v>1</v>
      </c>
      <c r="AC629" s="17" t="str">
        <f>IFERROR(VLOOKUP(A629,[1]Cruces!AJ:AK,2,0),VLOOKUP(CONCATENATE(X629,AA629),[1]Cruces!G:H,2,0))</f>
        <v>Solicitud de Obra</v>
      </c>
      <c r="AD629" s="17">
        <f t="shared" si="160"/>
        <v>9</v>
      </c>
      <c r="AE629" s="17">
        <f t="shared" si="161"/>
        <v>8</v>
      </c>
      <c r="AF629" s="17">
        <f t="shared" si="162"/>
        <v>2018</v>
      </c>
      <c r="AG629" s="17" t="str">
        <f>IFERROR(VLOOKUP(MID(A629,2,4)*1,[1]Cruces!K:L,2,0),"Verificar")</f>
        <v>Atlántico Norte</v>
      </c>
      <c r="AH629" s="17">
        <f t="shared" ca="1" si="163"/>
        <v>839</v>
      </c>
      <c r="AI629" s="17" t="str">
        <f>IFERROR(VLOOKUP(U629,[1]Cruces!$O$1:$P$6,2,0),"Sin Orden")</f>
        <v>Resuelta</v>
      </c>
      <c r="AJ629" s="17">
        <f t="shared" si="164"/>
        <v>25</v>
      </c>
      <c r="AK629" s="17">
        <f t="shared" si="165"/>
        <v>9</v>
      </c>
      <c r="AL629" s="17">
        <f t="shared" si="166"/>
        <v>2018</v>
      </c>
      <c r="AM629" s="17">
        <f t="shared" ca="1" si="167"/>
        <v>792</v>
      </c>
      <c r="AN629" s="18">
        <f>IFERROR(VLOOKUP(R629*1,'[1]Ordenes de Servicio'!G:K,5,0),"No Cruza")</f>
        <v>43423</v>
      </c>
      <c r="AO629" s="17">
        <f t="shared" ca="1" si="168"/>
        <v>47</v>
      </c>
      <c r="AP629" s="17">
        <f t="shared" si="169"/>
        <v>20</v>
      </c>
      <c r="AQ629" s="17">
        <f t="shared" si="170"/>
        <v>9</v>
      </c>
      <c r="AR629" s="17">
        <f t="shared" si="171"/>
        <v>2018</v>
      </c>
      <c r="AS629" s="17">
        <f t="shared" ca="1" si="172"/>
        <v>797</v>
      </c>
      <c r="AT629" s="17" t="str">
        <f t="shared" ca="1" si="175"/>
        <v>Si</v>
      </c>
      <c r="AU629" s="17">
        <f t="shared" si="173"/>
        <v>5</v>
      </c>
      <c r="AV629" s="17" t="str">
        <f>+VLOOKUP(B629,[1]Cruces!S:T,2,0)</f>
        <v>5. Consultoría / Adjudicación</v>
      </c>
    </row>
    <row r="630" spans="1:48" hidden="1" x14ac:dyDescent="0.25">
      <c r="A630" s="17" t="s">
        <v>10534</v>
      </c>
      <c r="B630" s="17" t="s">
        <v>296</v>
      </c>
      <c r="C630" s="17">
        <v>0</v>
      </c>
      <c r="D630" s="17">
        <v>0</v>
      </c>
      <c r="E630" s="17" t="s">
        <v>55</v>
      </c>
      <c r="F630" s="17" t="s">
        <v>932</v>
      </c>
      <c r="G630" s="17" t="s">
        <v>10535</v>
      </c>
      <c r="H630" s="17">
        <v>0</v>
      </c>
      <c r="I630" s="17" t="s">
        <v>71</v>
      </c>
      <c r="J630" s="17" t="s">
        <v>59</v>
      </c>
      <c r="K630" s="17" t="s">
        <v>97</v>
      </c>
      <c r="L630" s="17" t="s">
        <v>935</v>
      </c>
      <c r="M630" s="17" t="s">
        <v>936</v>
      </c>
      <c r="N630" s="17" t="s">
        <v>301</v>
      </c>
      <c r="O630" s="17">
        <v>20200831</v>
      </c>
      <c r="P630" s="17">
        <v>20200831</v>
      </c>
      <c r="Q630" s="17">
        <v>3410</v>
      </c>
      <c r="R630" s="17">
        <v>28112784</v>
      </c>
      <c r="S630" s="17" t="s">
        <v>100</v>
      </c>
      <c r="T630" s="17" t="s">
        <v>63</v>
      </c>
      <c r="U630" s="17" t="s">
        <v>91</v>
      </c>
      <c r="V630" s="17">
        <f t="shared" si="174"/>
        <v>25</v>
      </c>
      <c r="W630" s="17">
        <v>25000</v>
      </c>
      <c r="X630" s="17" t="s">
        <v>64</v>
      </c>
      <c r="Y630" s="17" t="s">
        <v>296</v>
      </c>
      <c r="Z630" s="17">
        <v>20200831</v>
      </c>
      <c r="AA630" s="17" t="s">
        <v>78</v>
      </c>
      <c r="AB630" s="17">
        <v>1</v>
      </c>
      <c r="AC630" s="17" t="str">
        <f>IFERROR(VLOOKUP(A630,[1]Cruces!AJ:AK,2,0),VLOOKUP(CONCATENATE(X630,AA630),[1]Cruces!G:H,2,0))</f>
        <v>Exp BMT</v>
      </c>
      <c r="AD630" s="17">
        <f t="shared" si="160"/>
        <v>31</v>
      </c>
      <c r="AE630" s="17">
        <f t="shared" si="161"/>
        <v>8</v>
      </c>
      <c r="AF630" s="17">
        <f t="shared" si="162"/>
        <v>2020</v>
      </c>
      <c r="AG630" s="17" t="str">
        <f>IFERROR(VLOOKUP(MID(A630,2,4)*1,[1]Cruces!K:L,2,0),"Verificar")</f>
        <v>Magdalena</v>
      </c>
      <c r="AH630" s="17">
        <f t="shared" ca="1" si="163"/>
        <v>86</v>
      </c>
      <c r="AI630" s="17" t="str">
        <f>IFERROR(VLOOKUP(U630,[1]Cruces!$O$1:$P$6,2,0),"Sin Orden")</f>
        <v>Resuelta</v>
      </c>
      <c r="AJ630" s="17">
        <f t="shared" si="164"/>
        <v>31</v>
      </c>
      <c r="AK630" s="17">
        <f t="shared" si="165"/>
        <v>8</v>
      </c>
      <c r="AL630" s="17">
        <f t="shared" si="166"/>
        <v>2020</v>
      </c>
      <c r="AM630" s="17">
        <f t="shared" ca="1" si="167"/>
        <v>86</v>
      </c>
      <c r="AN630" s="18" t="str">
        <f>IFERROR(VLOOKUP(R630*1,'[1]Ordenes de Servicio'!G:K,5,0),"No Cruza")</f>
        <v>No Cruza</v>
      </c>
      <c r="AO630" s="17">
        <f t="shared" ca="1" si="168"/>
        <v>0</v>
      </c>
      <c r="AP630" s="17">
        <f t="shared" si="169"/>
        <v>31</v>
      </c>
      <c r="AQ630" s="17">
        <f t="shared" si="170"/>
        <v>8</v>
      </c>
      <c r="AR630" s="17">
        <f t="shared" si="171"/>
        <v>2020</v>
      </c>
      <c r="AS630" s="17">
        <f t="shared" ca="1" si="172"/>
        <v>86</v>
      </c>
      <c r="AT630" s="17" t="str">
        <f t="shared" ca="1" si="175"/>
        <v>No</v>
      </c>
      <c r="AU630" s="17">
        <f t="shared" si="173"/>
        <v>0</v>
      </c>
      <c r="AV630" s="17" t="str">
        <f>+VLOOKUP(B630,[1]Cruces!S:T,2,0)</f>
        <v>3. Evaluación Técnico Ecónomica</v>
      </c>
    </row>
    <row r="631" spans="1:48" hidden="1" x14ac:dyDescent="0.25">
      <c r="A631" s="17" t="s">
        <v>10536</v>
      </c>
      <c r="B631" s="17" t="s">
        <v>296</v>
      </c>
      <c r="C631" s="17">
        <v>0</v>
      </c>
      <c r="D631" s="17">
        <v>0</v>
      </c>
      <c r="E631" s="17" t="s">
        <v>55</v>
      </c>
      <c r="F631" s="17" t="s">
        <v>932</v>
      </c>
      <c r="G631" s="17" t="s">
        <v>10537</v>
      </c>
      <c r="H631" s="17">
        <v>0</v>
      </c>
      <c r="I631" s="17" t="s">
        <v>71</v>
      </c>
      <c r="J631" s="17" t="s">
        <v>59</v>
      </c>
      <c r="K631" s="17" t="s">
        <v>97</v>
      </c>
      <c r="L631" s="17" t="s">
        <v>935</v>
      </c>
      <c r="M631" s="17" t="s">
        <v>936</v>
      </c>
      <c r="N631" s="17" t="s">
        <v>301</v>
      </c>
      <c r="O631" s="17">
        <v>20200907</v>
      </c>
      <c r="P631" s="17">
        <v>20200907</v>
      </c>
      <c r="Q631" s="17">
        <v>9340</v>
      </c>
      <c r="R631" s="17">
        <v>28139679</v>
      </c>
      <c r="S631" s="17" t="s">
        <v>100</v>
      </c>
      <c r="T631" s="17" t="s">
        <v>63</v>
      </c>
      <c r="U631" s="17" t="s">
        <v>91</v>
      </c>
      <c r="V631" s="17">
        <f t="shared" si="174"/>
        <v>50</v>
      </c>
      <c r="W631" s="17">
        <v>50000</v>
      </c>
      <c r="X631" s="17" t="s">
        <v>64</v>
      </c>
      <c r="Y631" s="17" t="s">
        <v>296</v>
      </c>
      <c r="Z631" s="17">
        <v>20200907</v>
      </c>
      <c r="AA631" s="17" t="s">
        <v>78</v>
      </c>
      <c r="AB631" s="17">
        <v>1</v>
      </c>
      <c r="AC631" s="17" t="str">
        <f>IFERROR(VLOOKUP(A631,[1]Cruces!AJ:AK,2,0),VLOOKUP(CONCATENATE(X631,AA631),[1]Cruces!G:H,2,0))</f>
        <v>Exp BMT</v>
      </c>
      <c r="AD631" s="17">
        <f t="shared" si="160"/>
        <v>7</v>
      </c>
      <c r="AE631" s="17">
        <f t="shared" si="161"/>
        <v>9</v>
      </c>
      <c r="AF631" s="17">
        <f t="shared" si="162"/>
        <v>2020</v>
      </c>
      <c r="AG631" s="17" t="str">
        <f>IFERROR(VLOOKUP(MID(A631,2,4)*1,[1]Cruces!K:L,2,0),"Verificar")</f>
        <v>Magdalena</v>
      </c>
      <c r="AH631" s="17">
        <f t="shared" ca="1" si="163"/>
        <v>79</v>
      </c>
      <c r="AI631" s="17" t="str">
        <f>IFERROR(VLOOKUP(U631,[1]Cruces!$O$1:$P$6,2,0),"Sin Orden")</f>
        <v>Resuelta</v>
      </c>
      <c r="AJ631" s="17">
        <f t="shared" si="164"/>
        <v>7</v>
      </c>
      <c r="AK631" s="17">
        <f t="shared" si="165"/>
        <v>9</v>
      </c>
      <c r="AL631" s="17">
        <f t="shared" si="166"/>
        <v>2020</v>
      </c>
      <c r="AM631" s="17">
        <f t="shared" ca="1" si="167"/>
        <v>79</v>
      </c>
      <c r="AN631" s="18" t="str">
        <f>IFERROR(VLOOKUP(R631*1,'[1]Ordenes de Servicio'!G:K,5,0),"No Cruza")</f>
        <v>No Cruza</v>
      </c>
      <c r="AO631" s="17">
        <f t="shared" ca="1" si="168"/>
        <v>0</v>
      </c>
      <c r="AP631" s="17">
        <f t="shared" si="169"/>
        <v>7</v>
      </c>
      <c r="AQ631" s="17">
        <f t="shared" si="170"/>
        <v>9</v>
      </c>
      <c r="AR631" s="17">
        <f t="shared" si="171"/>
        <v>2020</v>
      </c>
      <c r="AS631" s="17">
        <f t="shared" ca="1" si="172"/>
        <v>79</v>
      </c>
      <c r="AT631" s="17" t="str">
        <f t="shared" ca="1" si="175"/>
        <v>No</v>
      </c>
      <c r="AU631" s="17">
        <f t="shared" si="173"/>
        <v>0</v>
      </c>
      <c r="AV631" s="17" t="str">
        <f>+VLOOKUP(B631,[1]Cruces!S:T,2,0)</f>
        <v>3. Evaluación Técnico Ecónomica</v>
      </c>
    </row>
    <row r="632" spans="1:48" hidden="1" x14ac:dyDescent="0.25">
      <c r="A632" s="17" t="s">
        <v>7713</v>
      </c>
      <c r="B632" s="17" t="s">
        <v>1943</v>
      </c>
      <c r="C632" s="17">
        <v>0</v>
      </c>
      <c r="D632" s="17">
        <v>0</v>
      </c>
      <c r="E632" s="17" t="s">
        <v>55</v>
      </c>
      <c r="F632" s="17" t="s">
        <v>126</v>
      </c>
      <c r="G632" s="17" t="s">
        <v>7714</v>
      </c>
      <c r="H632" s="17">
        <v>3147012024</v>
      </c>
      <c r="I632" s="17" t="s">
        <v>71</v>
      </c>
      <c r="J632" s="17" t="s">
        <v>59</v>
      </c>
      <c r="K632" s="17" t="s">
        <v>7715</v>
      </c>
      <c r="L632" s="17" t="s">
        <v>7448</v>
      </c>
      <c r="M632" s="17" t="s">
        <v>7449</v>
      </c>
      <c r="N632" s="17" t="s">
        <v>1946</v>
      </c>
      <c r="O632" s="17">
        <v>20201030</v>
      </c>
      <c r="P632" s="17">
        <v>20201030</v>
      </c>
      <c r="Q632" s="17">
        <v>7751</v>
      </c>
      <c r="R632" s="17">
        <v>28261183</v>
      </c>
      <c r="S632" s="17" t="s">
        <v>6601</v>
      </c>
      <c r="T632" s="17" t="s">
        <v>63</v>
      </c>
      <c r="U632" s="17" t="s">
        <v>77</v>
      </c>
      <c r="V632" s="17">
        <f t="shared" si="174"/>
        <v>12</v>
      </c>
      <c r="W632" s="17">
        <v>12000</v>
      </c>
      <c r="X632" s="17" t="s">
        <v>7065</v>
      </c>
      <c r="Y632" s="17" t="s">
        <v>1943</v>
      </c>
      <c r="Z632" s="17">
        <v>20201030</v>
      </c>
      <c r="AA632" s="17" t="s">
        <v>1947</v>
      </c>
      <c r="AB632" s="17">
        <v>1</v>
      </c>
      <c r="AC632" s="17" t="str">
        <f>IFERROR(VLOOKUP(A632,[1]Cruces!AJ:AK,2,0),VLOOKUP(CONCATENATE(X632,AA632),[1]Cruces!G:H,2,0))</f>
        <v>Solicitud por BT</v>
      </c>
      <c r="AD632" s="17">
        <f t="shared" si="160"/>
        <v>30</v>
      </c>
      <c r="AE632" s="17">
        <f t="shared" si="161"/>
        <v>10</v>
      </c>
      <c r="AF632" s="17">
        <f t="shared" si="162"/>
        <v>2020</v>
      </c>
      <c r="AG632" s="17" t="str">
        <f>IFERROR(VLOOKUP(MID(A632,2,4)*1,[1]Cruces!K:L,2,0),"Verificar")</f>
        <v>Guajira</v>
      </c>
      <c r="AH632" s="17">
        <f t="shared" ca="1" si="163"/>
        <v>26</v>
      </c>
      <c r="AI632" s="17" t="str">
        <f>IFERROR(VLOOKUP(U632,[1]Cruces!$O$1:$P$6,2,0),"Sin Orden")</f>
        <v>Pendiente</v>
      </c>
      <c r="AJ632" s="17">
        <f t="shared" si="164"/>
        <v>30</v>
      </c>
      <c r="AK632" s="17">
        <f t="shared" si="165"/>
        <v>10</v>
      </c>
      <c r="AL632" s="17">
        <f t="shared" si="166"/>
        <v>2020</v>
      </c>
      <c r="AM632" s="17">
        <f t="shared" ca="1" si="167"/>
        <v>26</v>
      </c>
      <c r="AN632" s="18" t="str">
        <f>IFERROR(VLOOKUP(R632*1,'[1]Ordenes de Servicio'!G:K,5,0),"No Cruza")</f>
        <v>No Cruza</v>
      </c>
      <c r="AO632" s="17">
        <f t="shared" ca="1" si="168"/>
        <v>26</v>
      </c>
      <c r="AP632" s="17">
        <f t="shared" si="169"/>
        <v>30</v>
      </c>
      <c r="AQ632" s="17">
        <f t="shared" si="170"/>
        <v>10</v>
      </c>
      <c r="AR632" s="17">
        <f t="shared" si="171"/>
        <v>2020</v>
      </c>
      <c r="AS632" s="17">
        <f t="shared" ca="1" si="172"/>
        <v>26</v>
      </c>
      <c r="AT632" s="17" t="str">
        <f t="shared" ca="1" si="175"/>
        <v>No</v>
      </c>
      <c r="AU632" s="17">
        <f t="shared" si="173"/>
        <v>0</v>
      </c>
      <c r="AV632" s="17" t="str">
        <f>+VLOOKUP(B632,[1]Cruces!S:T,2,0)</f>
        <v>7. Ejecución en Campo OS BT</v>
      </c>
    </row>
    <row r="633" spans="1:48" hidden="1" x14ac:dyDescent="0.25">
      <c r="A633" s="17" t="s">
        <v>7716</v>
      </c>
      <c r="B633" s="17" t="s">
        <v>1943</v>
      </c>
      <c r="C633" s="17">
        <v>3828237</v>
      </c>
      <c r="D633" s="17">
        <v>20658614</v>
      </c>
      <c r="E633" s="17" t="s">
        <v>93</v>
      </c>
      <c r="F633" s="17" t="s">
        <v>7717</v>
      </c>
      <c r="G633" s="17" t="s">
        <v>7718</v>
      </c>
      <c r="H633" s="17">
        <v>3156875603</v>
      </c>
      <c r="I633" s="17" t="s">
        <v>71</v>
      </c>
      <c r="J633" s="17" t="s">
        <v>7719</v>
      </c>
      <c r="K633" s="17" t="s">
        <v>97</v>
      </c>
      <c r="L633" s="17" t="s">
        <v>7720</v>
      </c>
      <c r="M633" s="17" t="s">
        <v>7721</v>
      </c>
      <c r="N633" s="17" t="s">
        <v>1946</v>
      </c>
      <c r="O633" s="17">
        <v>20201119</v>
      </c>
      <c r="P633" s="17">
        <v>20201119</v>
      </c>
      <c r="Q633" s="17">
        <v>9353</v>
      </c>
      <c r="R633" s="17">
        <v>28291236</v>
      </c>
      <c r="S633" s="17" t="s">
        <v>7072</v>
      </c>
      <c r="T633" s="17" t="s">
        <v>63</v>
      </c>
      <c r="U633" s="17" t="s">
        <v>640</v>
      </c>
      <c r="V633" s="17">
        <f t="shared" si="174"/>
        <v>3</v>
      </c>
      <c r="W633" s="17">
        <v>3000</v>
      </c>
      <c r="X633" s="17" t="s">
        <v>89</v>
      </c>
      <c r="Y633" s="17" t="s">
        <v>1943</v>
      </c>
      <c r="Z633" s="17">
        <v>20201119</v>
      </c>
      <c r="AA633" s="17" t="s">
        <v>1947</v>
      </c>
      <c r="AB633" s="17">
        <v>1</v>
      </c>
      <c r="AC633" s="17" t="str">
        <f>IFERROR(VLOOKUP(A633,[1]Cruces!AJ:AK,2,0),VLOOKUP(CONCATENATE(X633,AA633),[1]Cruces!G:H,2,0))</f>
        <v>Solicitud por BT</v>
      </c>
      <c r="AD633" s="17">
        <f t="shared" si="160"/>
        <v>19</v>
      </c>
      <c r="AE633" s="17">
        <f t="shared" si="161"/>
        <v>11</v>
      </c>
      <c r="AF633" s="17">
        <f t="shared" si="162"/>
        <v>2020</v>
      </c>
      <c r="AG633" s="17" t="str">
        <f>IFERROR(VLOOKUP(MID(A633,2,4)*1,[1]Cruces!K:L,2,0),"Verificar")</f>
        <v>Magdalena</v>
      </c>
      <c r="AH633" s="17">
        <f t="shared" ca="1" si="163"/>
        <v>6</v>
      </c>
      <c r="AI633" s="17" t="str">
        <f>IFERROR(VLOOKUP(U633,[1]Cruces!$O$1:$P$6,2,0),"Sin Orden")</f>
        <v>Pendiente</v>
      </c>
      <c r="AJ633" s="17">
        <f t="shared" si="164"/>
        <v>19</v>
      </c>
      <c r="AK633" s="17">
        <f t="shared" si="165"/>
        <v>11</v>
      </c>
      <c r="AL633" s="17">
        <f t="shared" si="166"/>
        <v>2020</v>
      </c>
      <c r="AM633" s="17">
        <f t="shared" ca="1" si="167"/>
        <v>6</v>
      </c>
      <c r="AN633" s="18" t="str">
        <f>IFERROR(VLOOKUP(R633*1,'[1]Ordenes de Servicio'!G:K,5,0),"No Cruza")</f>
        <v>No Cruza</v>
      </c>
      <c r="AO633" s="17">
        <f t="shared" ca="1" si="168"/>
        <v>6</v>
      </c>
      <c r="AP633" s="17">
        <f t="shared" si="169"/>
        <v>19</v>
      </c>
      <c r="AQ633" s="17">
        <f t="shared" si="170"/>
        <v>11</v>
      </c>
      <c r="AR633" s="17">
        <f t="shared" si="171"/>
        <v>2020</v>
      </c>
      <c r="AS633" s="17">
        <f t="shared" ca="1" si="172"/>
        <v>6</v>
      </c>
      <c r="AT633" s="17" t="str">
        <f t="shared" ca="1" si="175"/>
        <v>No</v>
      </c>
      <c r="AU633" s="17">
        <f t="shared" si="173"/>
        <v>0</v>
      </c>
      <c r="AV633" s="17" t="str">
        <f>+VLOOKUP(B633,[1]Cruces!S:T,2,0)</f>
        <v>7. Ejecución en Campo OS BT</v>
      </c>
    </row>
    <row r="634" spans="1:48" hidden="1" x14ac:dyDescent="0.25">
      <c r="A634" s="17" t="s">
        <v>1377</v>
      </c>
      <c r="B634" s="17" t="s">
        <v>68</v>
      </c>
      <c r="C634" s="17">
        <v>2572656</v>
      </c>
      <c r="D634" s="17">
        <v>0</v>
      </c>
      <c r="E634" s="17" t="s">
        <v>55</v>
      </c>
      <c r="F634" s="17" t="s">
        <v>107</v>
      </c>
      <c r="G634" s="17" t="s">
        <v>1378</v>
      </c>
      <c r="H634" s="17">
        <v>3008084672</v>
      </c>
      <c r="I634" s="17" t="s">
        <v>182</v>
      </c>
      <c r="J634" s="17" t="s">
        <v>59</v>
      </c>
      <c r="K634" s="17" t="s">
        <v>1379</v>
      </c>
      <c r="L634" s="17" t="s">
        <v>325</v>
      </c>
      <c r="M634" s="17" t="s">
        <v>326</v>
      </c>
      <c r="N634" s="17" t="s">
        <v>75</v>
      </c>
      <c r="O634" s="17">
        <v>20170808</v>
      </c>
      <c r="P634" s="17">
        <v>20171102</v>
      </c>
      <c r="Q634" s="17">
        <v>1110</v>
      </c>
      <c r="R634" s="17">
        <v>24574709</v>
      </c>
      <c r="S634" s="17" t="s">
        <v>76</v>
      </c>
      <c r="T634" s="17" t="s">
        <v>63</v>
      </c>
      <c r="U634" s="17" t="s">
        <v>88</v>
      </c>
      <c r="V634" s="17">
        <f t="shared" si="174"/>
        <v>50</v>
      </c>
      <c r="W634" s="17">
        <v>50000</v>
      </c>
      <c r="X634" s="17" t="s">
        <v>89</v>
      </c>
      <c r="Y634" s="17" t="s">
        <v>136</v>
      </c>
      <c r="Z634" s="17">
        <v>20171215</v>
      </c>
      <c r="AA634" s="17" t="s">
        <v>78</v>
      </c>
      <c r="AB634" s="17">
        <v>1</v>
      </c>
      <c r="AC634" s="17" t="str">
        <f>IFERROR(VLOOKUP(A634,[1]Cruces!AJ:AK,2,0),VLOOKUP(CONCATENATE(X634,AA634),[1]Cruces!G:H,2,0))</f>
        <v>Solicitud de Obra</v>
      </c>
      <c r="AD634" s="17">
        <f t="shared" si="160"/>
        <v>8</v>
      </c>
      <c r="AE634" s="17">
        <f t="shared" si="161"/>
        <v>8</v>
      </c>
      <c r="AF634" s="17">
        <f t="shared" si="162"/>
        <v>2017</v>
      </c>
      <c r="AG634" s="17" t="str">
        <f>IFERROR(VLOOKUP(MID(A634,2,4)*1,[1]Cruces!K:L,2,0),"Verificar")</f>
        <v>Atlántico Norte</v>
      </c>
      <c r="AH634" s="17">
        <f t="shared" ca="1" si="163"/>
        <v>1205</v>
      </c>
      <c r="AI634" s="17" t="str">
        <f>IFERROR(VLOOKUP(U634,[1]Cruces!$O$1:$P$6,2,0),"Sin Orden")</f>
        <v>Resuelta</v>
      </c>
      <c r="AJ634" s="17">
        <f t="shared" si="164"/>
        <v>15</v>
      </c>
      <c r="AK634" s="17">
        <f t="shared" si="165"/>
        <v>12</v>
      </c>
      <c r="AL634" s="17">
        <f t="shared" si="166"/>
        <v>2017</v>
      </c>
      <c r="AM634" s="17">
        <f t="shared" ca="1" si="167"/>
        <v>1076</v>
      </c>
      <c r="AN634" s="18" t="str">
        <f>IFERROR(VLOOKUP(R634*1,'[1]Ordenes de Servicio'!G:K,5,0),"No Cruza")</f>
        <v>No Cruza</v>
      </c>
      <c r="AO634" s="17">
        <f t="shared" ca="1" si="168"/>
        <v>129</v>
      </c>
      <c r="AP634" s="17">
        <f t="shared" si="169"/>
        <v>2</v>
      </c>
      <c r="AQ634" s="17">
        <f t="shared" si="170"/>
        <v>11</v>
      </c>
      <c r="AR634" s="17">
        <f t="shared" si="171"/>
        <v>2017</v>
      </c>
      <c r="AS634" s="17">
        <f t="shared" ca="1" si="172"/>
        <v>1119</v>
      </c>
      <c r="AT634" s="17" t="str">
        <f t="shared" ca="1" si="175"/>
        <v>Si</v>
      </c>
      <c r="AU634" s="17">
        <f t="shared" si="173"/>
        <v>43</v>
      </c>
      <c r="AV634" s="17" t="str">
        <f>+VLOOKUP(B634,[1]Cruces!S:T,2,0)</f>
        <v>5. Consultoría / Adjudicación</v>
      </c>
    </row>
    <row r="635" spans="1:48" hidden="1" x14ac:dyDescent="0.25">
      <c r="A635" s="17" t="s">
        <v>7722</v>
      </c>
      <c r="B635" s="17" t="s">
        <v>569</v>
      </c>
      <c r="C635" s="17">
        <v>0</v>
      </c>
      <c r="D635" s="17">
        <v>0</v>
      </c>
      <c r="E635" s="17" t="s">
        <v>55</v>
      </c>
      <c r="F635" s="17" t="s">
        <v>7098</v>
      </c>
      <c r="G635" s="17" t="s">
        <v>7723</v>
      </c>
      <c r="H635" s="17">
        <v>3023624302</v>
      </c>
      <c r="I635" s="17" t="s">
        <v>71</v>
      </c>
      <c r="J635" s="17" t="s">
        <v>59</v>
      </c>
      <c r="K635" s="17" t="s">
        <v>7724</v>
      </c>
      <c r="L635" s="17" t="s">
        <v>7101</v>
      </c>
      <c r="M635" s="17" t="s">
        <v>7102</v>
      </c>
      <c r="N635" s="17" t="s">
        <v>572</v>
      </c>
      <c r="O635" s="17">
        <v>20201029</v>
      </c>
      <c r="P635" s="17">
        <v>20201029</v>
      </c>
      <c r="Q635" s="17">
        <v>1110</v>
      </c>
      <c r="R635" s="17">
        <v>0</v>
      </c>
      <c r="S635" s="17"/>
      <c r="T635" s="17" t="s">
        <v>63</v>
      </c>
      <c r="U635" s="17"/>
      <c r="V635" s="17">
        <f t="shared" si="174"/>
        <v>10</v>
      </c>
      <c r="W635" s="17">
        <v>10000</v>
      </c>
      <c r="X635" s="17" t="s">
        <v>7065</v>
      </c>
      <c r="Y635" s="17" t="s">
        <v>569</v>
      </c>
      <c r="Z635" s="17">
        <v>20201029</v>
      </c>
      <c r="AA635" s="17" t="s">
        <v>1947</v>
      </c>
      <c r="AB635" s="17">
        <v>1</v>
      </c>
      <c r="AC635" s="17" t="str">
        <f>IFERROR(VLOOKUP(A635,[1]Cruces!AJ:AK,2,0),VLOOKUP(CONCATENATE(X635,AA635),[1]Cruces!G:H,2,0))</f>
        <v>Solicitud por BT</v>
      </c>
      <c r="AD635" s="17">
        <f t="shared" si="160"/>
        <v>29</v>
      </c>
      <c r="AE635" s="17">
        <f t="shared" si="161"/>
        <v>10</v>
      </c>
      <c r="AF635" s="17">
        <f t="shared" si="162"/>
        <v>2020</v>
      </c>
      <c r="AG635" s="17" t="str">
        <f>IFERROR(VLOOKUP(MID(A635,2,4)*1,[1]Cruces!K:L,2,0),"Verificar")</f>
        <v>Atlántico Norte</v>
      </c>
      <c r="AH635" s="17">
        <f t="shared" ca="1" si="163"/>
        <v>27</v>
      </c>
      <c r="AI635" s="17" t="str">
        <f>IFERROR(VLOOKUP(U635,[1]Cruces!$O$1:$P$6,2,0),"Sin Orden")</f>
        <v>Sin Orden</v>
      </c>
      <c r="AJ635" s="17">
        <f t="shared" si="164"/>
        <v>29</v>
      </c>
      <c r="AK635" s="17">
        <f t="shared" si="165"/>
        <v>10</v>
      </c>
      <c r="AL635" s="17">
        <f t="shared" si="166"/>
        <v>2020</v>
      </c>
      <c r="AM635" s="17">
        <f t="shared" ca="1" si="167"/>
        <v>27</v>
      </c>
      <c r="AN635" s="18" t="str">
        <f>IFERROR(VLOOKUP(R635*1,'[1]Ordenes de Servicio'!G:K,5,0),"No Cruza")</f>
        <v>No Cruza</v>
      </c>
      <c r="AO635" s="17">
        <f t="shared" ca="1" si="168"/>
        <v>27</v>
      </c>
      <c r="AP635" s="17">
        <f t="shared" si="169"/>
        <v>29</v>
      </c>
      <c r="AQ635" s="17">
        <f t="shared" si="170"/>
        <v>10</v>
      </c>
      <c r="AR635" s="17">
        <f t="shared" si="171"/>
        <v>2020</v>
      </c>
      <c r="AS635" s="17">
        <f t="shared" ca="1" si="172"/>
        <v>27</v>
      </c>
      <c r="AT635" s="17" t="str">
        <f t="shared" ca="1" si="175"/>
        <v>No</v>
      </c>
      <c r="AU635" s="17">
        <f t="shared" si="173"/>
        <v>0</v>
      </c>
      <c r="AV635" s="17" t="str">
        <f>+VLOOKUP(B635,[1]Cruces!S:T,2,0)</f>
        <v>1. Solicitud</v>
      </c>
    </row>
    <row r="636" spans="1:48" hidden="1" x14ac:dyDescent="0.25">
      <c r="A636" s="17" t="s">
        <v>1380</v>
      </c>
      <c r="B636" s="17" t="s">
        <v>68</v>
      </c>
      <c r="C636" s="17">
        <v>0</v>
      </c>
      <c r="D636" s="17">
        <v>0</v>
      </c>
      <c r="E636" s="17" t="s">
        <v>55</v>
      </c>
      <c r="F636" s="17" t="s">
        <v>107</v>
      </c>
      <c r="G636" s="17" t="s">
        <v>1381</v>
      </c>
      <c r="H636" s="17">
        <v>0</v>
      </c>
      <c r="I636" s="17" t="s">
        <v>116</v>
      </c>
      <c r="J636" s="17" t="s">
        <v>59</v>
      </c>
      <c r="K636" s="17" t="s">
        <v>1382</v>
      </c>
      <c r="L636" s="17" t="s">
        <v>117</v>
      </c>
      <c r="M636" s="17" t="s">
        <v>118</v>
      </c>
      <c r="N636" s="17" t="s">
        <v>75</v>
      </c>
      <c r="O636" s="17">
        <v>20200708</v>
      </c>
      <c r="P636" s="17">
        <v>20200710</v>
      </c>
      <c r="Q636" s="17">
        <v>9530</v>
      </c>
      <c r="R636" s="17">
        <v>28087375</v>
      </c>
      <c r="S636" s="17" t="s">
        <v>76</v>
      </c>
      <c r="T636" s="17" t="s">
        <v>63</v>
      </c>
      <c r="U636" s="17" t="s">
        <v>91</v>
      </c>
      <c r="V636" s="17">
        <f t="shared" si="174"/>
        <v>800</v>
      </c>
      <c r="W636" s="17">
        <v>800000</v>
      </c>
      <c r="X636" s="17" t="s">
        <v>64</v>
      </c>
      <c r="Y636" s="17" t="s">
        <v>150</v>
      </c>
      <c r="Z636" s="17">
        <v>20200831</v>
      </c>
      <c r="AA636" s="17" t="s">
        <v>101</v>
      </c>
      <c r="AB636" s="17">
        <v>1</v>
      </c>
      <c r="AC636" s="17" t="str">
        <f>IFERROR(VLOOKUP(A636,[1]Cruces!AJ:AK,2,0),VLOOKUP(CONCATENATE(X636,AA636),[1]Cruces!G:H,2,0))</f>
        <v>Solicitud de Obra</v>
      </c>
      <c r="AD636" s="17">
        <f t="shared" si="160"/>
        <v>8</v>
      </c>
      <c r="AE636" s="17">
        <f t="shared" si="161"/>
        <v>7</v>
      </c>
      <c r="AF636" s="17">
        <f t="shared" si="162"/>
        <v>2020</v>
      </c>
      <c r="AG636" s="17" t="str">
        <f>IFERROR(VLOOKUP(MID(A636,2,4)*1,[1]Cruces!K:L,2,0),"Verificar")</f>
        <v>Atlántico Norte</v>
      </c>
      <c r="AH636" s="17">
        <f t="shared" ca="1" si="163"/>
        <v>140</v>
      </c>
      <c r="AI636" s="17" t="str">
        <f>IFERROR(VLOOKUP(U636,[1]Cruces!$O$1:$P$6,2,0),"Sin Orden")</f>
        <v>Resuelta</v>
      </c>
      <c r="AJ636" s="17">
        <f t="shared" si="164"/>
        <v>31</v>
      </c>
      <c r="AK636" s="17">
        <f t="shared" si="165"/>
        <v>8</v>
      </c>
      <c r="AL636" s="17">
        <f t="shared" si="166"/>
        <v>2020</v>
      </c>
      <c r="AM636" s="17">
        <f t="shared" ca="1" si="167"/>
        <v>86</v>
      </c>
      <c r="AN636" s="18">
        <f>IFERROR(VLOOKUP(R636*1,'[1]Ordenes de Servicio'!G:K,5,0),"No Cruza")</f>
        <v>44074</v>
      </c>
      <c r="AO636" s="17">
        <f t="shared" ca="1" si="168"/>
        <v>54</v>
      </c>
      <c r="AP636" s="17">
        <f t="shared" si="169"/>
        <v>10</v>
      </c>
      <c r="AQ636" s="17">
        <f t="shared" si="170"/>
        <v>7</v>
      </c>
      <c r="AR636" s="17">
        <f t="shared" si="171"/>
        <v>2020</v>
      </c>
      <c r="AS636" s="17">
        <f t="shared" ca="1" si="172"/>
        <v>138</v>
      </c>
      <c r="AT636" s="17" t="str">
        <f t="shared" ca="1" si="175"/>
        <v>No</v>
      </c>
      <c r="AU636" s="17">
        <f t="shared" si="173"/>
        <v>52</v>
      </c>
      <c r="AV636" s="17" t="str">
        <f>+VLOOKUP(B636,[1]Cruces!S:T,2,0)</f>
        <v>5. Consultoría / Adjudicación</v>
      </c>
    </row>
    <row r="637" spans="1:48" hidden="1" x14ac:dyDescent="0.25">
      <c r="A637" s="17" t="s">
        <v>7725</v>
      </c>
      <c r="B637" s="17" t="s">
        <v>1943</v>
      </c>
      <c r="C637" s="17">
        <v>0</v>
      </c>
      <c r="D637" s="17">
        <v>0</v>
      </c>
      <c r="E637" s="17" t="s">
        <v>55</v>
      </c>
      <c r="F637" s="17" t="s">
        <v>6228</v>
      </c>
      <c r="G637" s="17" t="s">
        <v>7726</v>
      </c>
      <c r="H637" s="17">
        <v>3016068355</v>
      </c>
      <c r="I637" s="17" t="s">
        <v>71</v>
      </c>
      <c r="J637" s="17" t="s">
        <v>59</v>
      </c>
      <c r="K637" s="17" t="s">
        <v>7727</v>
      </c>
      <c r="L637" s="17" t="s">
        <v>7494</v>
      </c>
      <c r="M637" s="17" t="s">
        <v>7495</v>
      </c>
      <c r="N637" s="17" t="s">
        <v>1946</v>
      </c>
      <c r="O637" s="17">
        <v>20201029</v>
      </c>
      <c r="P637" s="17">
        <v>20201029</v>
      </c>
      <c r="Q637" s="17">
        <v>9520</v>
      </c>
      <c r="R637" s="17">
        <v>28258833</v>
      </c>
      <c r="S637" s="17" t="s">
        <v>6601</v>
      </c>
      <c r="T637" s="17" t="s">
        <v>63</v>
      </c>
      <c r="U637" s="17" t="s">
        <v>77</v>
      </c>
      <c r="V637" s="17">
        <f t="shared" si="174"/>
        <v>3</v>
      </c>
      <c r="W637" s="17">
        <v>3000</v>
      </c>
      <c r="X637" s="17" t="s">
        <v>7065</v>
      </c>
      <c r="Y637" s="17" t="s">
        <v>1943</v>
      </c>
      <c r="Z637" s="17">
        <v>20201029</v>
      </c>
      <c r="AA637" s="17" t="s">
        <v>1947</v>
      </c>
      <c r="AB637" s="17">
        <v>1</v>
      </c>
      <c r="AC637" s="17" t="str">
        <f>IFERROR(VLOOKUP(A637,[1]Cruces!AJ:AK,2,0),VLOOKUP(CONCATENATE(X637,AA637),[1]Cruces!G:H,2,0))</f>
        <v>Solicitud por BT</v>
      </c>
      <c r="AD637" s="17">
        <f t="shared" si="160"/>
        <v>29</v>
      </c>
      <c r="AE637" s="17">
        <f t="shared" si="161"/>
        <v>10</v>
      </c>
      <c r="AF637" s="17">
        <f t="shared" si="162"/>
        <v>2020</v>
      </c>
      <c r="AG637" s="17" t="str">
        <f>IFERROR(VLOOKUP(MID(A637,2,4)*1,[1]Cruces!K:L,2,0),"Verificar")</f>
        <v>Atlántico Sur</v>
      </c>
      <c r="AH637" s="17">
        <f t="shared" ca="1" si="163"/>
        <v>27</v>
      </c>
      <c r="AI637" s="17" t="str">
        <f>IFERROR(VLOOKUP(U637,[1]Cruces!$O$1:$P$6,2,0),"Sin Orden")</f>
        <v>Pendiente</v>
      </c>
      <c r="AJ637" s="17">
        <f t="shared" si="164"/>
        <v>29</v>
      </c>
      <c r="AK637" s="17">
        <f t="shared" si="165"/>
        <v>10</v>
      </c>
      <c r="AL637" s="17">
        <f t="shared" si="166"/>
        <v>2020</v>
      </c>
      <c r="AM637" s="17">
        <f t="shared" ca="1" si="167"/>
        <v>27</v>
      </c>
      <c r="AN637" s="18">
        <f>IFERROR(VLOOKUP(R637*1,'[1]Ordenes de Servicio'!G:K,5,0),"No Cruza")</f>
        <v>44133</v>
      </c>
      <c r="AO637" s="17">
        <f t="shared" ca="1" si="168"/>
        <v>27</v>
      </c>
      <c r="AP637" s="17">
        <f t="shared" si="169"/>
        <v>29</v>
      </c>
      <c r="AQ637" s="17">
        <f t="shared" si="170"/>
        <v>10</v>
      </c>
      <c r="AR637" s="17">
        <f t="shared" si="171"/>
        <v>2020</v>
      </c>
      <c r="AS637" s="17">
        <f t="shared" ca="1" si="172"/>
        <v>27</v>
      </c>
      <c r="AT637" s="17" t="str">
        <f t="shared" ca="1" si="175"/>
        <v>No</v>
      </c>
      <c r="AU637" s="17">
        <f t="shared" si="173"/>
        <v>0</v>
      </c>
      <c r="AV637" s="17" t="str">
        <f>+VLOOKUP(B637,[1]Cruces!S:T,2,0)</f>
        <v>7. Ejecución en Campo OS BT</v>
      </c>
    </row>
    <row r="638" spans="1:48" hidden="1" x14ac:dyDescent="0.25">
      <c r="A638" s="17" t="s">
        <v>1383</v>
      </c>
      <c r="B638" s="17" t="s">
        <v>54</v>
      </c>
      <c r="C638" s="17">
        <v>3873470</v>
      </c>
      <c r="D638" s="17">
        <v>0</v>
      </c>
      <c r="E638" s="17" t="s">
        <v>55</v>
      </c>
      <c r="F638" s="17" t="s">
        <v>81</v>
      </c>
      <c r="G638" s="17" t="s">
        <v>1368</v>
      </c>
      <c r="H638" s="17">
        <v>3114055620</v>
      </c>
      <c r="I638" s="17" t="s">
        <v>1369</v>
      </c>
      <c r="J638" s="17" t="s">
        <v>59</v>
      </c>
      <c r="K638" s="17" t="s">
        <v>1371</v>
      </c>
      <c r="L638" s="17" t="s">
        <v>85</v>
      </c>
      <c r="M638" s="17" t="s">
        <v>86</v>
      </c>
      <c r="N638" s="17" t="s">
        <v>62</v>
      </c>
      <c r="O638" s="17">
        <v>20200213</v>
      </c>
      <c r="P638" s="17">
        <v>20200228</v>
      </c>
      <c r="Q638" s="17">
        <v>9324</v>
      </c>
      <c r="R638" s="17">
        <v>27218252</v>
      </c>
      <c r="S638" s="17" t="s">
        <v>100</v>
      </c>
      <c r="T638" s="17" t="s">
        <v>63</v>
      </c>
      <c r="U638" s="17" t="s">
        <v>91</v>
      </c>
      <c r="V638" s="17">
        <f t="shared" si="174"/>
        <v>787.5</v>
      </c>
      <c r="W638" s="17">
        <v>787500</v>
      </c>
      <c r="X638" s="17" t="s">
        <v>89</v>
      </c>
      <c r="Y638" s="17" t="s">
        <v>150</v>
      </c>
      <c r="Z638" s="17">
        <v>20200702</v>
      </c>
      <c r="AA638" s="17" t="s">
        <v>101</v>
      </c>
      <c r="AB638" s="17">
        <v>1</v>
      </c>
      <c r="AC638" s="17" t="str">
        <f>IFERROR(VLOOKUP(A638,[1]Cruces!AJ:AK,2,0),VLOOKUP(CONCATENATE(X638,AA638),[1]Cruces!G:H,2,0))</f>
        <v>Solicitud de Obra</v>
      </c>
      <c r="AD638" s="17">
        <f t="shared" si="160"/>
        <v>13</v>
      </c>
      <c r="AE638" s="17">
        <f t="shared" si="161"/>
        <v>2</v>
      </c>
      <c r="AF638" s="17">
        <f t="shared" si="162"/>
        <v>2020</v>
      </c>
      <c r="AG638" s="17" t="str">
        <f>IFERROR(VLOOKUP(MID(A638,2,4)*1,[1]Cruces!K:L,2,0),"Verificar")</f>
        <v>Magdalena</v>
      </c>
      <c r="AH638" s="17">
        <f t="shared" ca="1" si="163"/>
        <v>286</v>
      </c>
      <c r="AI638" s="17" t="str">
        <f>IFERROR(VLOOKUP(U638,[1]Cruces!$O$1:$P$6,2,0),"Sin Orden")</f>
        <v>Resuelta</v>
      </c>
      <c r="AJ638" s="17">
        <f t="shared" si="164"/>
        <v>2</v>
      </c>
      <c r="AK638" s="17">
        <f t="shared" si="165"/>
        <v>7</v>
      </c>
      <c r="AL638" s="17">
        <f t="shared" si="166"/>
        <v>2020</v>
      </c>
      <c r="AM638" s="17">
        <f t="shared" ca="1" si="167"/>
        <v>146</v>
      </c>
      <c r="AN638" s="18" t="str">
        <f>IFERROR(VLOOKUP(R638*1,'[1]Ordenes de Servicio'!G:K,5,0),"No Cruza")</f>
        <v>No Cruza</v>
      </c>
      <c r="AO638" s="17">
        <f t="shared" ca="1" si="168"/>
        <v>140</v>
      </c>
      <c r="AP638" s="17">
        <f t="shared" si="169"/>
        <v>28</v>
      </c>
      <c r="AQ638" s="17">
        <f t="shared" si="170"/>
        <v>2</v>
      </c>
      <c r="AR638" s="17">
        <f t="shared" si="171"/>
        <v>2020</v>
      </c>
      <c r="AS638" s="17">
        <f t="shared" ca="1" si="172"/>
        <v>271</v>
      </c>
      <c r="AT638" s="17" t="str">
        <f t="shared" ca="1" si="175"/>
        <v>No</v>
      </c>
      <c r="AU638" s="17">
        <f t="shared" si="173"/>
        <v>125</v>
      </c>
      <c r="AV638" s="17" t="str">
        <f>+VLOOKUP(B638,[1]Cruces!S:T,2,0)</f>
        <v>4. Presupuesto de Obra</v>
      </c>
    </row>
    <row r="639" spans="1:48" hidden="1" x14ac:dyDescent="0.25">
      <c r="A639" s="17" t="s">
        <v>1384</v>
      </c>
      <c r="B639" s="17" t="s">
        <v>54</v>
      </c>
      <c r="C639" s="17">
        <v>0</v>
      </c>
      <c r="D639" s="17">
        <v>0</v>
      </c>
      <c r="E639" s="17" t="s">
        <v>55</v>
      </c>
      <c r="F639" s="17" t="s">
        <v>120</v>
      </c>
      <c r="G639" s="17" t="s">
        <v>1385</v>
      </c>
      <c r="H639" s="17">
        <v>0</v>
      </c>
      <c r="I639" s="17" t="s">
        <v>116</v>
      </c>
      <c r="J639" s="17" t="s">
        <v>59</v>
      </c>
      <c r="K639" s="17" t="s">
        <v>1386</v>
      </c>
      <c r="L639" s="17" t="s">
        <v>122</v>
      </c>
      <c r="M639" s="17" t="s">
        <v>123</v>
      </c>
      <c r="N639" s="17" t="s">
        <v>62</v>
      </c>
      <c r="O639" s="17">
        <v>20180116</v>
      </c>
      <c r="P639" s="17">
        <v>20180130</v>
      </c>
      <c r="Q639" s="17">
        <v>1170</v>
      </c>
      <c r="R639" s="17">
        <v>24686762</v>
      </c>
      <c r="S639" s="17" t="s">
        <v>100</v>
      </c>
      <c r="T639" s="17" t="s">
        <v>63</v>
      </c>
      <c r="U639" s="17" t="s">
        <v>91</v>
      </c>
      <c r="V639" s="17">
        <f t="shared" si="174"/>
        <v>25</v>
      </c>
      <c r="W639" s="17">
        <v>25000</v>
      </c>
      <c r="X639" s="17" t="s">
        <v>64</v>
      </c>
      <c r="Y639" s="17" t="s">
        <v>65</v>
      </c>
      <c r="Z639" s="17">
        <v>20180130</v>
      </c>
      <c r="AA639" s="17" t="s">
        <v>78</v>
      </c>
      <c r="AB639" s="17">
        <v>1</v>
      </c>
      <c r="AC639" s="17" t="str">
        <f>IFERROR(VLOOKUP(A639,[1]Cruces!AJ:AK,2,0),VLOOKUP(CONCATENATE(X639,AA639),[1]Cruces!G:H,2,0))</f>
        <v>Solicitud de Obra</v>
      </c>
      <c r="AD639" s="17">
        <f t="shared" si="160"/>
        <v>16</v>
      </c>
      <c r="AE639" s="17">
        <f t="shared" si="161"/>
        <v>1</v>
      </c>
      <c r="AF639" s="17">
        <f t="shared" si="162"/>
        <v>2018</v>
      </c>
      <c r="AG639" s="17" t="str">
        <f>IFERROR(VLOOKUP(MID(A639,2,4)*1,[1]Cruces!K:L,2,0),"Verificar")</f>
        <v>Atlántico Norte</v>
      </c>
      <c r="AH639" s="17">
        <f t="shared" ca="1" si="163"/>
        <v>1044</v>
      </c>
      <c r="AI639" s="17" t="str">
        <f>IFERROR(VLOOKUP(U639,[1]Cruces!$O$1:$P$6,2,0),"Sin Orden")</f>
        <v>Resuelta</v>
      </c>
      <c r="AJ639" s="17">
        <f t="shared" si="164"/>
        <v>30</v>
      </c>
      <c r="AK639" s="17">
        <f t="shared" si="165"/>
        <v>1</v>
      </c>
      <c r="AL639" s="17">
        <f t="shared" si="166"/>
        <v>2018</v>
      </c>
      <c r="AM639" s="17">
        <f t="shared" ca="1" si="167"/>
        <v>1030</v>
      </c>
      <c r="AN639" s="18" t="str">
        <f>IFERROR(VLOOKUP(R639*1,'[1]Ordenes de Servicio'!G:K,5,0),"No Cruza")</f>
        <v>No Cruza</v>
      </c>
      <c r="AO639" s="17">
        <f t="shared" ca="1" si="168"/>
        <v>14</v>
      </c>
      <c r="AP639" s="17">
        <f t="shared" si="169"/>
        <v>30</v>
      </c>
      <c r="AQ639" s="17">
        <f t="shared" si="170"/>
        <v>1</v>
      </c>
      <c r="AR639" s="17">
        <f t="shared" si="171"/>
        <v>2018</v>
      </c>
      <c r="AS639" s="17">
        <f t="shared" ca="1" si="172"/>
        <v>1030</v>
      </c>
      <c r="AT639" s="17" t="str">
        <f t="shared" ca="1" si="175"/>
        <v>Si</v>
      </c>
      <c r="AU639" s="17">
        <f t="shared" si="173"/>
        <v>0</v>
      </c>
      <c r="AV639" s="17" t="str">
        <f>+VLOOKUP(B639,[1]Cruces!S:T,2,0)</f>
        <v>4. Presupuesto de Obra</v>
      </c>
    </row>
    <row r="640" spans="1:48" hidden="1" x14ac:dyDescent="0.25">
      <c r="A640" s="17" t="s">
        <v>1387</v>
      </c>
      <c r="B640" s="17" t="s">
        <v>68</v>
      </c>
      <c r="C640" s="17">
        <v>0</v>
      </c>
      <c r="D640" s="17">
        <v>0</v>
      </c>
      <c r="E640" s="17" t="s">
        <v>55</v>
      </c>
      <c r="F640" s="17" t="s">
        <v>120</v>
      </c>
      <c r="G640" s="17" t="s">
        <v>1388</v>
      </c>
      <c r="H640" s="17">
        <v>0</v>
      </c>
      <c r="I640" s="17" t="s">
        <v>116</v>
      </c>
      <c r="J640" s="17" t="s">
        <v>59</v>
      </c>
      <c r="K640" s="17" t="s">
        <v>1389</v>
      </c>
      <c r="L640" s="17" t="s">
        <v>122</v>
      </c>
      <c r="M640" s="17" t="s">
        <v>123</v>
      </c>
      <c r="N640" s="17" t="s">
        <v>75</v>
      </c>
      <c r="O640" s="17">
        <v>20180730</v>
      </c>
      <c r="P640" s="17">
        <v>20190403</v>
      </c>
      <c r="Q640" s="17">
        <v>9510</v>
      </c>
      <c r="R640" s="17">
        <v>25372726</v>
      </c>
      <c r="S640" s="17" t="s">
        <v>100</v>
      </c>
      <c r="T640" s="17" t="s">
        <v>63</v>
      </c>
      <c r="U640" s="17" t="s">
        <v>91</v>
      </c>
      <c r="V640" s="17">
        <f t="shared" si="174"/>
        <v>1</v>
      </c>
      <c r="W640" s="17">
        <v>1000</v>
      </c>
      <c r="X640" s="17" t="s">
        <v>64</v>
      </c>
      <c r="Y640" s="17" t="s">
        <v>136</v>
      </c>
      <c r="Z640" s="17">
        <v>20190408</v>
      </c>
      <c r="AA640" s="17" t="s">
        <v>113</v>
      </c>
      <c r="AB640" s="17">
        <v>1</v>
      </c>
      <c r="AC640" s="17" t="str">
        <f>IFERROR(VLOOKUP(A640,[1]Cruces!AJ:AK,2,0),VLOOKUP(CONCATENATE(X640,AA640),[1]Cruces!G:H,2,0))</f>
        <v>Solicitud de Obra</v>
      </c>
      <c r="AD640" s="17">
        <f t="shared" si="160"/>
        <v>30</v>
      </c>
      <c r="AE640" s="17">
        <f t="shared" si="161"/>
        <v>7</v>
      </c>
      <c r="AF640" s="17">
        <f t="shared" si="162"/>
        <v>2018</v>
      </c>
      <c r="AG640" s="17" t="str">
        <f>IFERROR(VLOOKUP(MID(A640,2,4)*1,[1]Cruces!K:L,2,0),"Verificar")</f>
        <v>Atlántico Norte</v>
      </c>
      <c r="AH640" s="17">
        <f t="shared" ca="1" si="163"/>
        <v>849</v>
      </c>
      <c r="AI640" s="17" t="str">
        <f>IFERROR(VLOOKUP(U640,[1]Cruces!$O$1:$P$6,2,0),"Sin Orden")</f>
        <v>Resuelta</v>
      </c>
      <c r="AJ640" s="17">
        <f t="shared" si="164"/>
        <v>8</v>
      </c>
      <c r="AK640" s="17">
        <f t="shared" si="165"/>
        <v>4</v>
      </c>
      <c r="AL640" s="17">
        <f t="shared" si="166"/>
        <v>2019</v>
      </c>
      <c r="AM640" s="17">
        <f t="shared" ca="1" si="167"/>
        <v>597</v>
      </c>
      <c r="AN640" s="18" t="str">
        <f>IFERROR(VLOOKUP(R640*1,'[1]Ordenes de Servicio'!G:K,5,0),"No Cruza")</f>
        <v>No Cruza</v>
      </c>
      <c r="AO640" s="17">
        <f t="shared" ca="1" si="168"/>
        <v>252</v>
      </c>
      <c r="AP640" s="17">
        <f t="shared" si="169"/>
        <v>3</v>
      </c>
      <c r="AQ640" s="17">
        <f t="shared" si="170"/>
        <v>4</v>
      </c>
      <c r="AR640" s="17">
        <f t="shared" si="171"/>
        <v>2019</v>
      </c>
      <c r="AS640" s="17">
        <f t="shared" ca="1" si="172"/>
        <v>602</v>
      </c>
      <c r="AT640" s="17" t="str">
        <f t="shared" ca="1" si="175"/>
        <v>Si</v>
      </c>
      <c r="AU640" s="17">
        <f t="shared" si="173"/>
        <v>5</v>
      </c>
      <c r="AV640" s="17" t="str">
        <f>+VLOOKUP(B640,[1]Cruces!S:T,2,0)</f>
        <v>5. Consultoría / Adjudicación</v>
      </c>
    </row>
    <row r="641" spans="1:48" hidden="1" x14ac:dyDescent="0.25">
      <c r="A641" s="17" t="s">
        <v>1390</v>
      </c>
      <c r="B641" s="17" t="s">
        <v>54</v>
      </c>
      <c r="C641" s="17">
        <v>0</v>
      </c>
      <c r="D641" s="17">
        <v>0</v>
      </c>
      <c r="E641" s="17" t="s">
        <v>55</v>
      </c>
      <c r="F641" s="17" t="s">
        <v>126</v>
      </c>
      <c r="G641" s="17" t="s">
        <v>1391</v>
      </c>
      <c r="H641" s="17">
        <v>0</v>
      </c>
      <c r="I641" s="17" t="s">
        <v>116</v>
      </c>
      <c r="J641" s="17" t="s">
        <v>59</v>
      </c>
      <c r="K641" s="17" t="s">
        <v>1392</v>
      </c>
      <c r="L641" s="17" t="s">
        <v>129</v>
      </c>
      <c r="M641" s="17" t="s">
        <v>130</v>
      </c>
      <c r="N641" s="17" t="s">
        <v>62</v>
      </c>
      <c r="O641" s="17">
        <v>20201020</v>
      </c>
      <c r="P641" s="17">
        <v>20201028</v>
      </c>
      <c r="Q641" s="17">
        <v>9332</v>
      </c>
      <c r="R641" s="17">
        <v>28253618</v>
      </c>
      <c r="S641" s="17" t="s">
        <v>100</v>
      </c>
      <c r="T641" s="17" t="s">
        <v>63</v>
      </c>
      <c r="U641" s="17" t="s">
        <v>91</v>
      </c>
      <c r="V641" s="17">
        <f t="shared" si="174"/>
        <v>37.5</v>
      </c>
      <c r="W641" s="17">
        <v>37500</v>
      </c>
      <c r="X641" s="17" t="s">
        <v>64</v>
      </c>
      <c r="Y641" s="17" t="s">
        <v>65</v>
      </c>
      <c r="Z641" s="17">
        <v>20201028</v>
      </c>
      <c r="AA641" s="17" t="s">
        <v>78</v>
      </c>
      <c r="AB641" s="17">
        <v>1</v>
      </c>
      <c r="AC641" s="17" t="str">
        <f>IFERROR(VLOOKUP(A641,[1]Cruces!AJ:AK,2,0),VLOOKUP(CONCATENATE(X641,AA641),[1]Cruces!G:H,2,0))</f>
        <v>Solicitud de Obra</v>
      </c>
      <c r="AD641" s="17">
        <f t="shared" si="160"/>
        <v>20</v>
      </c>
      <c r="AE641" s="17">
        <f t="shared" si="161"/>
        <v>10</v>
      </c>
      <c r="AF641" s="17">
        <f t="shared" si="162"/>
        <v>2020</v>
      </c>
      <c r="AG641" s="17" t="str">
        <f>IFERROR(VLOOKUP(MID(A641,2,4)*1,[1]Cruces!K:L,2,0),"Verificar")</f>
        <v>Guajira</v>
      </c>
      <c r="AH641" s="17">
        <f t="shared" ca="1" si="163"/>
        <v>36</v>
      </c>
      <c r="AI641" s="17" t="str">
        <f>IFERROR(VLOOKUP(U641,[1]Cruces!$O$1:$P$6,2,0),"Sin Orden")</f>
        <v>Resuelta</v>
      </c>
      <c r="AJ641" s="17">
        <f t="shared" si="164"/>
        <v>28</v>
      </c>
      <c r="AK641" s="17">
        <f t="shared" si="165"/>
        <v>10</v>
      </c>
      <c r="AL641" s="17">
        <f t="shared" si="166"/>
        <v>2020</v>
      </c>
      <c r="AM641" s="17">
        <f t="shared" ca="1" si="167"/>
        <v>28</v>
      </c>
      <c r="AN641" s="18" t="str">
        <f>IFERROR(VLOOKUP(R641*1,'[1]Ordenes de Servicio'!G:K,5,0),"No Cruza")</f>
        <v>No Cruza</v>
      </c>
      <c r="AO641" s="17">
        <f t="shared" ca="1" si="168"/>
        <v>8</v>
      </c>
      <c r="AP641" s="17">
        <f t="shared" si="169"/>
        <v>28</v>
      </c>
      <c r="AQ641" s="17">
        <f t="shared" si="170"/>
        <v>10</v>
      </c>
      <c r="AR641" s="17">
        <f t="shared" si="171"/>
        <v>2020</v>
      </c>
      <c r="AS641" s="17">
        <f t="shared" ca="1" si="172"/>
        <v>28</v>
      </c>
      <c r="AT641" s="17" t="str">
        <f t="shared" ca="1" si="175"/>
        <v>No</v>
      </c>
      <c r="AU641" s="17">
        <f t="shared" si="173"/>
        <v>0</v>
      </c>
      <c r="AV641" s="17" t="str">
        <f>+VLOOKUP(B641,[1]Cruces!S:T,2,0)</f>
        <v>4. Presupuesto de Obra</v>
      </c>
    </row>
    <row r="642" spans="1:48" hidden="1" x14ac:dyDescent="0.25">
      <c r="A642" s="17" t="s">
        <v>7728</v>
      </c>
      <c r="B642" s="17" t="s">
        <v>1943</v>
      </c>
      <c r="C642" s="17">
        <v>0</v>
      </c>
      <c r="D642" s="17">
        <v>0</v>
      </c>
      <c r="E642" s="17" t="s">
        <v>55</v>
      </c>
      <c r="F642" s="17" t="s">
        <v>126</v>
      </c>
      <c r="G642" s="17" t="s">
        <v>7729</v>
      </c>
      <c r="H642" s="17">
        <v>3163179037</v>
      </c>
      <c r="I642" s="17" t="s">
        <v>71</v>
      </c>
      <c r="J642" s="17" t="s">
        <v>59</v>
      </c>
      <c r="K642" s="17" t="s">
        <v>97</v>
      </c>
      <c r="L642" s="17" t="s">
        <v>7089</v>
      </c>
      <c r="M642" s="17" t="s">
        <v>7090</v>
      </c>
      <c r="N642" s="17" t="s">
        <v>1946</v>
      </c>
      <c r="O642" s="17">
        <v>20201120</v>
      </c>
      <c r="P642" s="17">
        <v>20201120</v>
      </c>
      <c r="Q642" s="17">
        <v>7752</v>
      </c>
      <c r="R642" s="17">
        <v>28294201</v>
      </c>
      <c r="S642" s="17" t="s">
        <v>6601</v>
      </c>
      <c r="T642" s="17" t="s">
        <v>63</v>
      </c>
      <c r="U642" s="17" t="s">
        <v>77</v>
      </c>
      <c r="V642" s="17">
        <f t="shared" si="174"/>
        <v>3.5</v>
      </c>
      <c r="W642" s="17">
        <v>3500</v>
      </c>
      <c r="X642" s="17" t="s">
        <v>7065</v>
      </c>
      <c r="Y642" s="17" t="s">
        <v>1943</v>
      </c>
      <c r="Z642" s="17">
        <v>20201120</v>
      </c>
      <c r="AA642" s="17" t="s">
        <v>1947</v>
      </c>
      <c r="AB642" s="17">
        <v>1</v>
      </c>
      <c r="AC642" s="17" t="str">
        <f>IFERROR(VLOOKUP(A642,[1]Cruces!AJ:AK,2,0),VLOOKUP(CONCATENATE(X642,AA642),[1]Cruces!G:H,2,0))</f>
        <v>Solicitud por BT</v>
      </c>
      <c r="AD642" s="17">
        <f t="shared" si="160"/>
        <v>20</v>
      </c>
      <c r="AE642" s="17">
        <f t="shared" si="161"/>
        <v>11</v>
      </c>
      <c r="AF642" s="17">
        <f t="shared" si="162"/>
        <v>2020</v>
      </c>
      <c r="AG642" s="17" t="str">
        <f>IFERROR(VLOOKUP(MID(A642,2,4)*1,[1]Cruces!K:L,2,0),"Verificar")</f>
        <v>Guajira</v>
      </c>
      <c r="AH642" s="17">
        <f t="shared" ca="1" si="163"/>
        <v>5</v>
      </c>
      <c r="AI642" s="17" t="str">
        <f>IFERROR(VLOOKUP(U642,[1]Cruces!$O$1:$P$6,2,0),"Sin Orden")</f>
        <v>Pendiente</v>
      </c>
      <c r="AJ642" s="17">
        <f t="shared" si="164"/>
        <v>20</v>
      </c>
      <c r="AK642" s="17">
        <f t="shared" si="165"/>
        <v>11</v>
      </c>
      <c r="AL642" s="17">
        <f t="shared" si="166"/>
        <v>2020</v>
      </c>
      <c r="AM642" s="17">
        <f t="shared" ca="1" si="167"/>
        <v>5</v>
      </c>
      <c r="AN642" s="18" t="str">
        <f>IFERROR(VLOOKUP(R642*1,'[1]Ordenes de Servicio'!G:K,5,0),"No Cruza")</f>
        <v>No Cruza</v>
      </c>
      <c r="AO642" s="17">
        <f t="shared" ca="1" si="168"/>
        <v>5</v>
      </c>
      <c r="AP642" s="17">
        <f t="shared" si="169"/>
        <v>20</v>
      </c>
      <c r="AQ642" s="17">
        <f t="shared" si="170"/>
        <v>11</v>
      </c>
      <c r="AR642" s="17">
        <f t="shared" si="171"/>
        <v>2020</v>
      </c>
      <c r="AS642" s="17">
        <f t="shared" ca="1" si="172"/>
        <v>5</v>
      </c>
      <c r="AT642" s="17" t="str">
        <f t="shared" ca="1" si="175"/>
        <v>No</v>
      </c>
      <c r="AU642" s="17">
        <f t="shared" si="173"/>
        <v>0</v>
      </c>
      <c r="AV642" s="17" t="str">
        <f>+VLOOKUP(B642,[1]Cruces!S:T,2,0)</f>
        <v>7. Ejecución en Campo OS BT</v>
      </c>
    </row>
    <row r="643" spans="1:48" hidden="1" x14ac:dyDescent="0.25">
      <c r="A643" s="17" t="s">
        <v>7730</v>
      </c>
      <c r="B643" s="17" t="s">
        <v>6595</v>
      </c>
      <c r="C643" s="17">
        <v>0</v>
      </c>
      <c r="D643" s="17">
        <v>0</v>
      </c>
      <c r="E643" s="17" t="s">
        <v>55</v>
      </c>
      <c r="F643" s="17" t="s">
        <v>56</v>
      </c>
      <c r="G643" s="17" t="s">
        <v>7731</v>
      </c>
      <c r="H643" s="17">
        <v>3024459649</v>
      </c>
      <c r="I643" s="17" t="s">
        <v>71</v>
      </c>
      <c r="J643" s="17" t="s">
        <v>59</v>
      </c>
      <c r="K643" s="17" t="s">
        <v>7732</v>
      </c>
      <c r="L643" s="17" t="s">
        <v>7733</v>
      </c>
      <c r="M643" s="17" t="s">
        <v>55</v>
      </c>
      <c r="N643" s="17" t="s">
        <v>6600</v>
      </c>
      <c r="O643" s="17">
        <v>20200302</v>
      </c>
      <c r="P643" s="17">
        <v>20200310</v>
      </c>
      <c r="Q643" s="17">
        <v>1110</v>
      </c>
      <c r="R643" s="17">
        <v>28113024</v>
      </c>
      <c r="S643" s="17" t="s">
        <v>6601</v>
      </c>
      <c r="T643" s="17" t="s">
        <v>63</v>
      </c>
      <c r="U643" s="17" t="s">
        <v>91</v>
      </c>
      <c r="V643" s="17">
        <f t="shared" si="174"/>
        <v>3</v>
      </c>
      <c r="W643" s="17">
        <v>3000</v>
      </c>
      <c r="X643" s="17" t="s">
        <v>7065</v>
      </c>
      <c r="Y643" s="17" t="s">
        <v>6595</v>
      </c>
      <c r="Z643" s="17">
        <v>20200310</v>
      </c>
      <c r="AA643" s="17" t="s">
        <v>1947</v>
      </c>
      <c r="AB643" s="17">
        <v>1</v>
      </c>
      <c r="AC643" s="17" t="str">
        <f>IFERROR(VLOOKUP(A643,[1]Cruces!AJ:AK,2,0),VLOOKUP(CONCATENATE(X643,AA643),[1]Cruces!G:H,2,0))</f>
        <v>Solicitud por BT</v>
      </c>
      <c r="AD643" s="17">
        <f t="shared" si="160"/>
        <v>2</v>
      </c>
      <c r="AE643" s="17">
        <f t="shared" si="161"/>
        <v>3</v>
      </c>
      <c r="AF643" s="17">
        <f t="shared" si="162"/>
        <v>2020</v>
      </c>
      <c r="AG643" s="17" t="str">
        <f>IFERROR(VLOOKUP(MID(A643,2,4)*1,[1]Cruces!K:L,2,0),"Verificar")</f>
        <v>Atlántico Norte</v>
      </c>
      <c r="AH643" s="17">
        <f t="shared" ca="1" si="163"/>
        <v>268</v>
      </c>
      <c r="AI643" s="17" t="str">
        <f>IFERROR(VLOOKUP(U643,[1]Cruces!$O$1:$P$6,2,0),"Sin Orden")</f>
        <v>Resuelta</v>
      </c>
      <c r="AJ643" s="17">
        <f t="shared" si="164"/>
        <v>10</v>
      </c>
      <c r="AK643" s="17">
        <f t="shared" si="165"/>
        <v>3</v>
      </c>
      <c r="AL643" s="17">
        <f t="shared" si="166"/>
        <v>2020</v>
      </c>
      <c r="AM643" s="17">
        <f t="shared" ca="1" si="167"/>
        <v>260</v>
      </c>
      <c r="AN643" s="18" t="str">
        <f>IFERROR(VLOOKUP(R643*1,'[1]Ordenes de Servicio'!G:K,5,0),"No Cruza")</f>
        <v>No Cruza</v>
      </c>
      <c r="AO643" s="17">
        <f t="shared" ca="1" si="168"/>
        <v>8</v>
      </c>
      <c r="AP643" s="17">
        <f t="shared" si="169"/>
        <v>10</v>
      </c>
      <c r="AQ643" s="17">
        <f t="shared" si="170"/>
        <v>3</v>
      </c>
      <c r="AR643" s="17">
        <f t="shared" si="171"/>
        <v>2020</v>
      </c>
      <c r="AS643" s="17">
        <f t="shared" ca="1" si="172"/>
        <v>260</v>
      </c>
      <c r="AT643" s="17" t="str">
        <f t="shared" ca="1" si="175"/>
        <v>No</v>
      </c>
      <c r="AU643" s="17">
        <f t="shared" si="173"/>
        <v>0</v>
      </c>
      <c r="AV643" s="17" t="str">
        <f>+VLOOKUP(B643,[1]Cruces!S:T,2,0)</f>
        <v>7. Ejecución en Campo OS BT</v>
      </c>
    </row>
    <row r="644" spans="1:48" hidden="1" x14ac:dyDescent="0.25">
      <c r="A644" s="17" t="s">
        <v>7734</v>
      </c>
      <c r="B644" s="17" t="s">
        <v>569</v>
      </c>
      <c r="C644" s="17">
        <v>0</v>
      </c>
      <c r="D644" s="17">
        <v>0</v>
      </c>
      <c r="E644" s="17" t="s">
        <v>55</v>
      </c>
      <c r="F644" s="17" t="s">
        <v>7098</v>
      </c>
      <c r="G644" s="17" t="s">
        <v>7735</v>
      </c>
      <c r="H644" s="17">
        <v>3015437975</v>
      </c>
      <c r="I644" s="17" t="s">
        <v>71</v>
      </c>
      <c r="J644" s="17" t="s">
        <v>59</v>
      </c>
      <c r="K644" s="17" t="s">
        <v>97</v>
      </c>
      <c r="L644" s="17" t="s">
        <v>7101</v>
      </c>
      <c r="M644" s="17" t="s">
        <v>7102</v>
      </c>
      <c r="N644" s="17" t="s">
        <v>572</v>
      </c>
      <c r="O644" s="17">
        <v>20201026</v>
      </c>
      <c r="P644" s="17">
        <v>20201026</v>
      </c>
      <c r="Q644" s="17">
        <v>1150</v>
      </c>
      <c r="R644" s="17">
        <v>0</v>
      </c>
      <c r="S644" s="17"/>
      <c r="T644" s="17" t="s">
        <v>63</v>
      </c>
      <c r="U644" s="17"/>
      <c r="V644" s="17">
        <f t="shared" si="174"/>
        <v>3</v>
      </c>
      <c r="W644" s="17">
        <v>3000</v>
      </c>
      <c r="X644" s="17" t="s">
        <v>7065</v>
      </c>
      <c r="Y644" s="17" t="s">
        <v>569</v>
      </c>
      <c r="Z644" s="17">
        <v>20201026</v>
      </c>
      <c r="AA644" s="17" t="s">
        <v>1947</v>
      </c>
      <c r="AB644" s="17">
        <v>1</v>
      </c>
      <c r="AC644" s="17" t="str">
        <f>IFERROR(VLOOKUP(A644,[1]Cruces!AJ:AK,2,0),VLOOKUP(CONCATENATE(X644,AA644),[1]Cruces!G:H,2,0))</f>
        <v>Solicitud por BT</v>
      </c>
      <c r="AD644" s="17">
        <f t="shared" si="160"/>
        <v>26</v>
      </c>
      <c r="AE644" s="17">
        <f t="shared" si="161"/>
        <v>10</v>
      </c>
      <c r="AF644" s="17">
        <f t="shared" si="162"/>
        <v>2020</v>
      </c>
      <c r="AG644" s="17" t="str">
        <f>IFERROR(VLOOKUP(MID(A644,2,4)*1,[1]Cruces!K:L,2,0),"Verificar")</f>
        <v>Atlántico Norte</v>
      </c>
      <c r="AH644" s="17">
        <f t="shared" ca="1" si="163"/>
        <v>30</v>
      </c>
      <c r="AI644" s="17" t="str">
        <f>IFERROR(VLOOKUP(U644,[1]Cruces!$O$1:$P$6,2,0),"Sin Orden")</f>
        <v>Sin Orden</v>
      </c>
      <c r="AJ644" s="17">
        <f t="shared" si="164"/>
        <v>26</v>
      </c>
      <c r="AK644" s="17">
        <f t="shared" si="165"/>
        <v>10</v>
      </c>
      <c r="AL644" s="17">
        <f t="shared" si="166"/>
        <v>2020</v>
      </c>
      <c r="AM644" s="17">
        <f t="shared" ca="1" si="167"/>
        <v>30</v>
      </c>
      <c r="AN644" s="18" t="str">
        <f>IFERROR(VLOOKUP(R644*1,'[1]Ordenes de Servicio'!G:K,5,0),"No Cruza")</f>
        <v>No Cruza</v>
      </c>
      <c r="AO644" s="17">
        <f t="shared" ca="1" si="168"/>
        <v>30</v>
      </c>
      <c r="AP644" s="17">
        <f t="shared" si="169"/>
        <v>26</v>
      </c>
      <c r="AQ644" s="17">
        <f t="shared" si="170"/>
        <v>10</v>
      </c>
      <c r="AR644" s="17">
        <f t="shared" si="171"/>
        <v>2020</v>
      </c>
      <c r="AS644" s="17">
        <f t="shared" ca="1" si="172"/>
        <v>30</v>
      </c>
      <c r="AT644" s="17" t="str">
        <f t="shared" ca="1" si="175"/>
        <v>No</v>
      </c>
      <c r="AU644" s="17">
        <f t="shared" si="173"/>
        <v>0</v>
      </c>
      <c r="AV644" s="17" t="str">
        <f>+VLOOKUP(B644,[1]Cruces!S:T,2,0)</f>
        <v>1. Solicitud</v>
      </c>
    </row>
    <row r="645" spans="1:48" hidden="1" x14ac:dyDescent="0.25">
      <c r="A645" s="17" t="s">
        <v>1393</v>
      </c>
      <c r="B645" s="17" t="s">
        <v>54</v>
      </c>
      <c r="C645" s="17">
        <v>0</v>
      </c>
      <c r="D645" s="17">
        <v>0</v>
      </c>
      <c r="E645" s="17" t="s">
        <v>55</v>
      </c>
      <c r="F645" s="17" t="s">
        <v>232</v>
      </c>
      <c r="G645" s="17" t="s">
        <v>1394</v>
      </c>
      <c r="H645" s="17">
        <v>3505974901</v>
      </c>
      <c r="I645" s="17" t="s">
        <v>71</v>
      </c>
      <c r="J645" s="17" t="s">
        <v>59</v>
      </c>
      <c r="K645" s="17" t="s">
        <v>97</v>
      </c>
      <c r="L645" s="17" t="s">
        <v>280</v>
      </c>
      <c r="M645" s="17" t="s">
        <v>281</v>
      </c>
      <c r="N645" s="17" t="s">
        <v>62</v>
      </c>
      <c r="O645" s="17">
        <v>20200604</v>
      </c>
      <c r="P645" s="17">
        <v>20200609</v>
      </c>
      <c r="Q645" s="17">
        <v>1210</v>
      </c>
      <c r="R645" s="17">
        <v>27595942</v>
      </c>
      <c r="S645" s="17" t="s">
        <v>100</v>
      </c>
      <c r="T645" s="17" t="s">
        <v>63</v>
      </c>
      <c r="U645" s="17" t="s">
        <v>91</v>
      </c>
      <c r="V645" s="17">
        <f t="shared" si="174"/>
        <v>112.5</v>
      </c>
      <c r="W645" s="17">
        <v>112500</v>
      </c>
      <c r="X645" s="17" t="s">
        <v>64</v>
      </c>
      <c r="Y645" s="17" t="s">
        <v>65</v>
      </c>
      <c r="Z645" s="17">
        <v>20200609</v>
      </c>
      <c r="AA645" s="17" t="s">
        <v>78</v>
      </c>
      <c r="AB645" s="17">
        <v>1</v>
      </c>
      <c r="AC645" s="17" t="str">
        <f>IFERROR(VLOOKUP(A645,[1]Cruces!AJ:AK,2,0),VLOOKUP(CONCATENATE(X645,AA645),[1]Cruces!G:H,2,0))</f>
        <v>Solicitud de Obra</v>
      </c>
      <c r="AD645" s="17">
        <f t="shared" si="160"/>
        <v>4</v>
      </c>
      <c r="AE645" s="17">
        <f t="shared" si="161"/>
        <v>6</v>
      </c>
      <c r="AF645" s="17">
        <f t="shared" si="162"/>
        <v>2020</v>
      </c>
      <c r="AG645" s="17" t="str">
        <f>IFERROR(VLOOKUP(MID(A645,2,4)*1,[1]Cruces!K:L,2,0),"Verificar")</f>
        <v>Atlántico Sur</v>
      </c>
      <c r="AH645" s="17">
        <f t="shared" ca="1" si="163"/>
        <v>174</v>
      </c>
      <c r="AI645" s="17" t="str">
        <f>IFERROR(VLOOKUP(U645,[1]Cruces!$O$1:$P$6,2,0),"Sin Orden")</f>
        <v>Resuelta</v>
      </c>
      <c r="AJ645" s="17">
        <f t="shared" si="164"/>
        <v>9</v>
      </c>
      <c r="AK645" s="17">
        <f t="shared" si="165"/>
        <v>6</v>
      </c>
      <c r="AL645" s="17">
        <f t="shared" si="166"/>
        <v>2020</v>
      </c>
      <c r="AM645" s="17">
        <f t="shared" ca="1" si="167"/>
        <v>169</v>
      </c>
      <c r="AN645" s="18" t="str">
        <f>IFERROR(VLOOKUP(R645*1,'[1]Ordenes de Servicio'!G:K,5,0),"No Cruza")</f>
        <v>No Cruza</v>
      </c>
      <c r="AO645" s="17">
        <f t="shared" ca="1" si="168"/>
        <v>5</v>
      </c>
      <c r="AP645" s="17">
        <f t="shared" si="169"/>
        <v>9</v>
      </c>
      <c r="AQ645" s="17">
        <f t="shared" si="170"/>
        <v>6</v>
      </c>
      <c r="AR645" s="17">
        <f t="shared" si="171"/>
        <v>2020</v>
      </c>
      <c r="AS645" s="17">
        <f t="shared" ca="1" si="172"/>
        <v>169</v>
      </c>
      <c r="AT645" s="17" t="str">
        <f t="shared" ca="1" si="175"/>
        <v>No</v>
      </c>
      <c r="AU645" s="17">
        <f t="shared" si="173"/>
        <v>0</v>
      </c>
      <c r="AV645" s="17" t="str">
        <f>+VLOOKUP(B645,[1]Cruces!S:T,2,0)</f>
        <v>4. Presupuesto de Obra</v>
      </c>
    </row>
    <row r="646" spans="1:48" hidden="1" x14ac:dyDescent="0.25">
      <c r="A646" s="17" t="s">
        <v>1395</v>
      </c>
      <c r="B646" s="17" t="s">
        <v>68</v>
      </c>
      <c r="C646" s="17">
        <v>3760882</v>
      </c>
      <c r="D646" s="17">
        <v>0</v>
      </c>
      <c r="E646" s="17" t="s">
        <v>55</v>
      </c>
      <c r="F646" s="17" t="s">
        <v>120</v>
      </c>
      <c r="G646" s="17" t="s">
        <v>1396</v>
      </c>
      <c r="H646" s="17">
        <v>0</v>
      </c>
      <c r="I646" s="17" t="s">
        <v>182</v>
      </c>
      <c r="J646" s="17" t="s">
        <v>59</v>
      </c>
      <c r="K646" s="17" t="s">
        <v>1397</v>
      </c>
      <c r="L646" s="17" t="s">
        <v>122</v>
      </c>
      <c r="M646" s="17" t="s">
        <v>123</v>
      </c>
      <c r="N646" s="17" t="s">
        <v>75</v>
      </c>
      <c r="O646" s="17">
        <v>20200605</v>
      </c>
      <c r="P646" s="17">
        <v>20200624</v>
      </c>
      <c r="Q646" s="17">
        <v>9510</v>
      </c>
      <c r="R646" s="17">
        <v>27821388</v>
      </c>
      <c r="S646" s="17" t="s">
        <v>76</v>
      </c>
      <c r="T646" s="17" t="s">
        <v>63</v>
      </c>
      <c r="U646" s="17" t="s">
        <v>88</v>
      </c>
      <c r="V646" s="17">
        <f t="shared" si="174"/>
        <v>30</v>
      </c>
      <c r="W646" s="17">
        <v>30000</v>
      </c>
      <c r="X646" s="17" t="s">
        <v>89</v>
      </c>
      <c r="Y646" s="17" t="s">
        <v>105</v>
      </c>
      <c r="Z646" s="17">
        <v>20200806</v>
      </c>
      <c r="AA646" s="17" t="s">
        <v>78</v>
      </c>
      <c r="AB646" s="17">
        <v>1</v>
      </c>
      <c r="AC646" s="17" t="str">
        <f>IFERROR(VLOOKUP(A646,[1]Cruces!AJ:AK,2,0),VLOOKUP(CONCATENATE(X646,AA646),[1]Cruces!G:H,2,0))</f>
        <v>Solicitud de Obra</v>
      </c>
      <c r="AD646" s="17">
        <f t="shared" si="160"/>
        <v>5</v>
      </c>
      <c r="AE646" s="17">
        <f t="shared" si="161"/>
        <v>6</v>
      </c>
      <c r="AF646" s="17">
        <f t="shared" si="162"/>
        <v>2020</v>
      </c>
      <c r="AG646" s="17" t="str">
        <f>IFERROR(VLOOKUP(MID(A646,2,4)*1,[1]Cruces!K:L,2,0),"Verificar")</f>
        <v>Atlántico Norte</v>
      </c>
      <c r="AH646" s="17">
        <f t="shared" ca="1" si="163"/>
        <v>173</v>
      </c>
      <c r="AI646" s="17" t="str">
        <f>IFERROR(VLOOKUP(U646,[1]Cruces!$O$1:$P$6,2,0),"Sin Orden")</f>
        <v>Resuelta</v>
      </c>
      <c r="AJ646" s="17">
        <f t="shared" si="164"/>
        <v>6</v>
      </c>
      <c r="AK646" s="17">
        <f t="shared" si="165"/>
        <v>8</v>
      </c>
      <c r="AL646" s="17">
        <f t="shared" si="166"/>
        <v>2020</v>
      </c>
      <c r="AM646" s="17">
        <f t="shared" ca="1" si="167"/>
        <v>111</v>
      </c>
      <c r="AN646" s="18" t="str">
        <f>IFERROR(VLOOKUP(R646*1,'[1]Ordenes de Servicio'!G:K,5,0),"No Cruza")</f>
        <v>No Cruza</v>
      </c>
      <c r="AO646" s="17">
        <f t="shared" ca="1" si="168"/>
        <v>62</v>
      </c>
      <c r="AP646" s="17">
        <f t="shared" si="169"/>
        <v>24</v>
      </c>
      <c r="AQ646" s="17">
        <f t="shared" si="170"/>
        <v>6</v>
      </c>
      <c r="AR646" s="17">
        <f t="shared" si="171"/>
        <v>2020</v>
      </c>
      <c r="AS646" s="17">
        <f t="shared" ca="1" si="172"/>
        <v>154</v>
      </c>
      <c r="AT646" s="17" t="str">
        <f t="shared" ca="1" si="175"/>
        <v>No</v>
      </c>
      <c r="AU646" s="17">
        <f t="shared" si="173"/>
        <v>43</v>
      </c>
      <c r="AV646" s="17" t="str">
        <f>+VLOOKUP(B646,[1]Cruces!S:T,2,0)</f>
        <v>5. Consultoría / Adjudicación</v>
      </c>
    </row>
    <row r="647" spans="1:48" hidden="1" x14ac:dyDescent="0.25">
      <c r="A647" s="17" t="s">
        <v>7736</v>
      </c>
      <c r="B647" s="17" t="s">
        <v>6595</v>
      </c>
      <c r="C647" s="17">
        <v>0</v>
      </c>
      <c r="D647" s="17">
        <v>0</v>
      </c>
      <c r="E647" s="17" t="s">
        <v>55</v>
      </c>
      <c r="F647" s="17" t="s">
        <v>7082</v>
      </c>
      <c r="G647" s="17" t="s">
        <v>7737</v>
      </c>
      <c r="H647" s="17">
        <v>3157738663</v>
      </c>
      <c r="I647" s="17" t="s">
        <v>71</v>
      </c>
      <c r="J647" s="17" t="s">
        <v>59</v>
      </c>
      <c r="K647" s="17" t="s">
        <v>7738</v>
      </c>
      <c r="L647" s="17" t="s">
        <v>7136</v>
      </c>
      <c r="M647" s="17" t="s">
        <v>7137</v>
      </c>
      <c r="N647" s="17" t="s">
        <v>6600</v>
      </c>
      <c r="O647" s="17">
        <v>20201114</v>
      </c>
      <c r="P647" s="17">
        <v>20201120</v>
      </c>
      <c r="Q647" s="17">
        <v>1110</v>
      </c>
      <c r="R647" s="17">
        <v>28283953</v>
      </c>
      <c r="S647" s="17" t="s">
        <v>6601</v>
      </c>
      <c r="T647" s="17" t="s">
        <v>63</v>
      </c>
      <c r="U647" s="17" t="s">
        <v>91</v>
      </c>
      <c r="V647" s="17">
        <f t="shared" si="174"/>
        <v>3</v>
      </c>
      <c r="W647" s="17">
        <v>3000</v>
      </c>
      <c r="X647" s="17" t="s">
        <v>7065</v>
      </c>
      <c r="Y647" s="17" t="s">
        <v>6595</v>
      </c>
      <c r="Z647" s="17">
        <v>20201120</v>
      </c>
      <c r="AA647" s="17" t="s">
        <v>1947</v>
      </c>
      <c r="AB647" s="17">
        <v>1</v>
      </c>
      <c r="AC647" s="17" t="str">
        <f>IFERROR(VLOOKUP(A647,[1]Cruces!AJ:AK,2,0),VLOOKUP(CONCATENATE(X647,AA647),[1]Cruces!G:H,2,0))</f>
        <v>Solicitud por BT</v>
      </c>
      <c r="AD647" s="17">
        <f t="shared" si="160"/>
        <v>14</v>
      </c>
      <c r="AE647" s="17">
        <f t="shared" si="161"/>
        <v>11</v>
      </c>
      <c r="AF647" s="17">
        <f t="shared" si="162"/>
        <v>2020</v>
      </c>
      <c r="AG647" s="17" t="str">
        <f>IFERROR(VLOOKUP(MID(A647,2,4)*1,[1]Cruces!K:L,2,0),"Verificar")</f>
        <v>Atlántico Norte</v>
      </c>
      <c r="AH647" s="17">
        <f t="shared" ca="1" si="163"/>
        <v>11</v>
      </c>
      <c r="AI647" s="17" t="str">
        <f>IFERROR(VLOOKUP(U647,[1]Cruces!$O$1:$P$6,2,0),"Sin Orden")</f>
        <v>Resuelta</v>
      </c>
      <c r="AJ647" s="17">
        <f t="shared" si="164"/>
        <v>20</v>
      </c>
      <c r="AK647" s="17">
        <f t="shared" si="165"/>
        <v>11</v>
      </c>
      <c r="AL647" s="17">
        <f t="shared" si="166"/>
        <v>2020</v>
      </c>
      <c r="AM647" s="17">
        <f t="shared" ca="1" si="167"/>
        <v>5</v>
      </c>
      <c r="AN647" s="18" t="str">
        <f>IFERROR(VLOOKUP(R647*1,'[1]Ordenes de Servicio'!G:K,5,0),"No Cruza")</f>
        <v>No Cruza</v>
      </c>
      <c r="AO647" s="17">
        <f t="shared" ca="1" si="168"/>
        <v>6</v>
      </c>
      <c r="AP647" s="17">
        <f t="shared" si="169"/>
        <v>20</v>
      </c>
      <c r="AQ647" s="17">
        <f t="shared" si="170"/>
        <v>11</v>
      </c>
      <c r="AR647" s="17">
        <f t="shared" si="171"/>
        <v>2020</v>
      </c>
      <c r="AS647" s="17">
        <f t="shared" ca="1" si="172"/>
        <v>5</v>
      </c>
      <c r="AT647" s="17" t="str">
        <f t="shared" ca="1" si="175"/>
        <v>No</v>
      </c>
      <c r="AU647" s="17">
        <f t="shared" si="173"/>
        <v>0</v>
      </c>
      <c r="AV647" s="17" t="str">
        <f>+VLOOKUP(B647,[1]Cruces!S:T,2,0)</f>
        <v>7. Ejecución en Campo OS BT</v>
      </c>
    </row>
    <row r="648" spans="1:48" hidden="1" x14ac:dyDescent="0.25">
      <c r="A648" s="17" t="s">
        <v>7739</v>
      </c>
      <c r="B648" s="17" t="s">
        <v>6595</v>
      </c>
      <c r="C648" s="17">
        <v>3020139</v>
      </c>
      <c r="D648" s="17">
        <v>20129641</v>
      </c>
      <c r="E648" s="17" t="s">
        <v>93</v>
      </c>
      <c r="F648" s="17" t="s">
        <v>56</v>
      </c>
      <c r="G648" s="17" t="s">
        <v>7740</v>
      </c>
      <c r="H648" s="17">
        <v>3124469089</v>
      </c>
      <c r="I648" s="17" t="s">
        <v>71</v>
      </c>
      <c r="J648" s="17" t="s">
        <v>7741</v>
      </c>
      <c r="K648" s="17" t="s">
        <v>7742</v>
      </c>
      <c r="L648" s="17" t="s">
        <v>7310</v>
      </c>
      <c r="M648" s="17" t="s">
        <v>7311</v>
      </c>
      <c r="N648" s="17" t="s">
        <v>6600</v>
      </c>
      <c r="O648" s="17">
        <v>20201105</v>
      </c>
      <c r="P648" s="17">
        <v>20201106</v>
      </c>
      <c r="Q648" s="17">
        <v>1110</v>
      </c>
      <c r="R648" s="17">
        <v>28269705</v>
      </c>
      <c r="S648" s="17" t="s">
        <v>7072</v>
      </c>
      <c r="T648" s="17" t="s">
        <v>63</v>
      </c>
      <c r="U648" s="17" t="s">
        <v>91</v>
      </c>
      <c r="V648" s="17">
        <f t="shared" si="174"/>
        <v>4</v>
      </c>
      <c r="W648" s="17">
        <v>4000</v>
      </c>
      <c r="X648" s="17" t="s">
        <v>89</v>
      </c>
      <c r="Y648" s="17" t="s">
        <v>6595</v>
      </c>
      <c r="Z648" s="17">
        <v>20201106</v>
      </c>
      <c r="AA648" s="17" t="s">
        <v>1947</v>
      </c>
      <c r="AB648" s="17">
        <v>1</v>
      </c>
      <c r="AC648" s="17" t="str">
        <f>IFERROR(VLOOKUP(A648,[1]Cruces!AJ:AK,2,0),VLOOKUP(CONCATENATE(X648,AA648),[1]Cruces!G:H,2,0))</f>
        <v>Solicitud por BT</v>
      </c>
      <c r="AD648" s="17">
        <f t="shared" si="160"/>
        <v>5</v>
      </c>
      <c r="AE648" s="17">
        <f t="shared" si="161"/>
        <v>11</v>
      </c>
      <c r="AF648" s="17">
        <f t="shared" si="162"/>
        <v>2020</v>
      </c>
      <c r="AG648" s="17" t="str">
        <f>IFERROR(VLOOKUP(MID(A648,2,4)*1,[1]Cruces!K:L,2,0),"Verificar")</f>
        <v>Atlántico Norte</v>
      </c>
      <c r="AH648" s="17">
        <f t="shared" ca="1" si="163"/>
        <v>20</v>
      </c>
      <c r="AI648" s="17" t="str">
        <f>IFERROR(VLOOKUP(U648,[1]Cruces!$O$1:$P$6,2,0),"Sin Orden")</f>
        <v>Resuelta</v>
      </c>
      <c r="AJ648" s="17">
        <f t="shared" si="164"/>
        <v>6</v>
      </c>
      <c r="AK648" s="17">
        <f t="shared" si="165"/>
        <v>11</v>
      </c>
      <c r="AL648" s="17">
        <f t="shared" si="166"/>
        <v>2020</v>
      </c>
      <c r="AM648" s="17">
        <f t="shared" ca="1" si="167"/>
        <v>19</v>
      </c>
      <c r="AN648" s="18" t="str">
        <f>IFERROR(VLOOKUP(R648*1,'[1]Ordenes de Servicio'!G:K,5,0),"No Cruza")</f>
        <v>No Cruza</v>
      </c>
      <c r="AO648" s="17">
        <f t="shared" ca="1" si="168"/>
        <v>1</v>
      </c>
      <c r="AP648" s="17">
        <f t="shared" si="169"/>
        <v>6</v>
      </c>
      <c r="AQ648" s="17">
        <f t="shared" si="170"/>
        <v>11</v>
      </c>
      <c r="AR648" s="17">
        <f t="shared" si="171"/>
        <v>2020</v>
      </c>
      <c r="AS648" s="17">
        <f t="shared" ca="1" si="172"/>
        <v>19</v>
      </c>
      <c r="AT648" s="17" t="str">
        <f t="shared" ca="1" si="175"/>
        <v>No</v>
      </c>
      <c r="AU648" s="17">
        <f t="shared" si="173"/>
        <v>0</v>
      </c>
      <c r="AV648" s="17" t="str">
        <f>+VLOOKUP(B648,[1]Cruces!S:T,2,0)</f>
        <v>7. Ejecución en Campo OS BT</v>
      </c>
    </row>
    <row r="649" spans="1:48" hidden="1" x14ac:dyDescent="0.25">
      <c r="A649" s="17" t="s">
        <v>7743</v>
      </c>
      <c r="B649" s="17" t="s">
        <v>6595</v>
      </c>
      <c r="C649" s="17">
        <v>0</v>
      </c>
      <c r="D649" s="17">
        <v>0</v>
      </c>
      <c r="E649" s="17" t="s">
        <v>55</v>
      </c>
      <c r="F649" s="17" t="s">
        <v>56</v>
      </c>
      <c r="G649" s="17" t="s">
        <v>7744</v>
      </c>
      <c r="H649" s="17">
        <v>3012384646</v>
      </c>
      <c r="I649" s="17" t="s">
        <v>71</v>
      </c>
      <c r="J649" s="17" t="s">
        <v>59</v>
      </c>
      <c r="K649" s="17" t="s">
        <v>7745</v>
      </c>
      <c r="L649" s="17" t="s">
        <v>7733</v>
      </c>
      <c r="M649" s="17" t="s">
        <v>55</v>
      </c>
      <c r="N649" s="17" t="s">
        <v>6600</v>
      </c>
      <c r="O649" s="17">
        <v>20191009</v>
      </c>
      <c r="P649" s="17">
        <v>20191013</v>
      </c>
      <c r="Q649" s="17">
        <v>1170</v>
      </c>
      <c r="R649" s="17">
        <v>27525167</v>
      </c>
      <c r="S649" s="17" t="s">
        <v>6601</v>
      </c>
      <c r="T649" s="17" t="s">
        <v>63</v>
      </c>
      <c r="U649" s="17" t="s">
        <v>91</v>
      </c>
      <c r="V649" s="17">
        <f t="shared" si="174"/>
        <v>3</v>
      </c>
      <c r="W649" s="17">
        <v>3000</v>
      </c>
      <c r="X649" s="17" t="s">
        <v>7065</v>
      </c>
      <c r="Y649" s="17" t="s">
        <v>6595</v>
      </c>
      <c r="Z649" s="17">
        <v>20191013</v>
      </c>
      <c r="AA649" s="17" t="s">
        <v>1947</v>
      </c>
      <c r="AB649" s="17">
        <v>1</v>
      </c>
      <c r="AC649" s="17" t="str">
        <f>IFERROR(VLOOKUP(A649,[1]Cruces!AJ:AK,2,0),VLOOKUP(CONCATENATE(X649,AA649),[1]Cruces!G:H,2,0))</f>
        <v>Solicitud por BT</v>
      </c>
      <c r="AD649" s="17">
        <f t="shared" ref="AD649:AD705" si="176">MID(O649,7,2)*1</f>
        <v>9</v>
      </c>
      <c r="AE649" s="17">
        <f t="shared" ref="AE649:AE705" si="177">MID(O649,5,2)*1</f>
        <v>10</v>
      </c>
      <c r="AF649" s="17">
        <f t="shared" ref="AF649:AF705" si="178">MID(O649,1,4)*1</f>
        <v>2019</v>
      </c>
      <c r="AG649" s="17" t="str">
        <f>IFERROR(VLOOKUP(MID(A649,2,4)*1,[1]Cruces!K:L,2,0),"Verificar")</f>
        <v>Atlántico Norte</v>
      </c>
      <c r="AH649" s="17">
        <f t="shared" ref="AH649:AH705" ca="1" si="179">TODAY()-DATE(AF649,AE649,AD649)</f>
        <v>413</v>
      </c>
      <c r="AI649" s="17" t="str">
        <f>IFERROR(VLOOKUP(U649,[1]Cruces!$O$1:$P$6,2,0),"Sin Orden")</f>
        <v>Resuelta</v>
      </c>
      <c r="AJ649" s="17">
        <f t="shared" ref="AJ649:AJ705" si="180">MID(Z649,7,2)*1</f>
        <v>13</v>
      </c>
      <c r="AK649" s="17">
        <f t="shared" ref="AK649:AK705" si="181">MID(Z649,5,2)*1</f>
        <v>10</v>
      </c>
      <c r="AL649" s="17">
        <f t="shared" ref="AL649:AL705" si="182">MID(Z649,1,4)*1</f>
        <v>2019</v>
      </c>
      <c r="AM649" s="17">
        <f t="shared" ref="AM649:AM705" ca="1" si="183">+TODAY()-DATE(AL649,AK649,AJ649)</f>
        <v>409</v>
      </c>
      <c r="AN649" s="18" t="str">
        <f>IFERROR(VLOOKUP(R649*1,'[1]Ordenes de Servicio'!G:K,5,0),"No Cruza")</f>
        <v>No Cruza</v>
      </c>
      <c r="AO649" s="17">
        <f t="shared" ref="AO649:AO705" ca="1" si="184">+IF(AI649="Resuelta",DATE(AL649,AK649,AJ649)-DATE(AF649,AE649,AD649),TODAY()-DATE(AL649,AK649,AJ649))</f>
        <v>4</v>
      </c>
      <c r="AP649" s="17">
        <f t="shared" ref="AP649:AP705" si="185">MID(P649,7,2)*1</f>
        <v>13</v>
      </c>
      <c r="AQ649" s="17">
        <f t="shared" ref="AQ649:AQ705" si="186">MID(P649,5,2)*1</f>
        <v>10</v>
      </c>
      <c r="AR649" s="17">
        <f t="shared" ref="AR649:AR705" si="187">MID(P649,1,4)*1</f>
        <v>2019</v>
      </c>
      <c r="AS649" s="17">
        <f t="shared" ref="AS649:AS705" ca="1" si="188">+TODAY()-DATE(AR649,AQ649,AP649)</f>
        <v>409</v>
      </c>
      <c r="AT649" s="17" t="str">
        <f t="shared" ca="1" si="175"/>
        <v>Si</v>
      </c>
      <c r="AU649" s="17">
        <f t="shared" ref="AU649:AU705" si="189">IF(DATE(AL649,AK649,AJ649)-DATE(AR649,AQ649,AP649)&lt;0,DATE(AR649,AQ649,AP649)-DATE(AL649,AK649,AJ649),DATE(AL649,AK649,AJ649)-DATE(AR649,AQ649,AP649))</f>
        <v>0</v>
      </c>
      <c r="AV649" s="17" t="str">
        <f>+VLOOKUP(B649,[1]Cruces!S:T,2,0)</f>
        <v>7. Ejecución en Campo OS BT</v>
      </c>
    </row>
    <row r="650" spans="1:48" hidden="1" x14ac:dyDescent="0.25">
      <c r="A650" s="17" t="s">
        <v>1398</v>
      </c>
      <c r="B650" s="17" t="s">
        <v>68</v>
      </c>
      <c r="C650" s="17">
        <v>0</v>
      </c>
      <c r="D650" s="17">
        <v>0</v>
      </c>
      <c r="E650" s="17" t="s">
        <v>55</v>
      </c>
      <c r="F650" s="17" t="s">
        <v>232</v>
      </c>
      <c r="G650" s="17" t="s">
        <v>1399</v>
      </c>
      <c r="H650" s="17">
        <v>3145105895</v>
      </c>
      <c r="I650" s="17" t="s">
        <v>71</v>
      </c>
      <c r="J650" s="17" t="s">
        <v>59</v>
      </c>
      <c r="K650" s="17" t="s">
        <v>1400</v>
      </c>
      <c r="L650" s="17" t="s">
        <v>280</v>
      </c>
      <c r="M650" s="17" t="s">
        <v>281</v>
      </c>
      <c r="N650" s="17" t="s">
        <v>75</v>
      </c>
      <c r="O650" s="17">
        <v>20190723</v>
      </c>
      <c r="P650" s="17">
        <v>20191101</v>
      </c>
      <c r="Q650" s="17">
        <v>9521</v>
      </c>
      <c r="R650" s="17">
        <v>26546925</v>
      </c>
      <c r="S650" s="17" t="s">
        <v>100</v>
      </c>
      <c r="T650" s="17" t="s">
        <v>63</v>
      </c>
      <c r="U650" s="17" t="s">
        <v>91</v>
      </c>
      <c r="V650" s="17">
        <f t="shared" ref="V650:V705" si="190">+W650/1000</f>
        <v>80</v>
      </c>
      <c r="W650" s="17">
        <v>80000</v>
      </c>
      <c r="X650" s="17" t="s">
        <v>64</v>
      </c>
      <c r="Y650" s="17" t="s">
        <v>150</v>
      </c>
      <c r="Z650" s="17">
        <v>20191230</v>
      </c>
      <c r="AA650" s="17" t="s">
        <v>176</v>
      </c>
      <c r="AB650" s="17">
        <v>1</v>
      </c>
      <c r="AC650" s="17" t="str">
        <f>IFERROR(VLOOKUP(A650,[1]Cruces!AJ:AK,2,0),VLOOKUP(CONCATENATE(X650,AA650),[1]Cruces!G:H,2,0))</f>
        <v>Solicitud de Obra</v>
      </c>
      <c r="AD650" s="17">
        <f t="shared" si="176"/>
        <v>23</v>
      </c>
      <c r="AE650" s="17">
        <f t="shared" si="177"/>
        <v>7</v>
      </c>
      <c r="AF650" s="17">
        <f t="shared" si="178"/>
        <v>2019</v>
      </c>
      <c r="AG650" s="17" t="str">
        <f>IFERROR(VLOOKUP(MID(A650,2,4)*1,[1]Cruces!K:L,2,0),"Verificar")</f>
        <v>Atlántico Sur</v>
      </c>
      <c r="AH650" s="17">
        <f t="shared" ca="1" si="179"/>
        <v>491</v>
      </c>
      <c r="AI650" s="17" t="str">
        <f>IFERROR(VLOOKUP(U650,[1]Cruces!$O$1:$P$6,2,0),"Sin Orden")</f>
        <v>Resuelta</v>
      </c>
      <c r="AJ650" s="17">
        <f t="shared" si="180"/>
        <v>30</v>
      </c>
      <c r="AK650" s="17">
        <f t="shared" si="181"/>
        <v>12</v>
      </c>
      <c r="AL650" s="17">
        <f t="shared" si="182"/>
        <v>2019</v>
      </c>
      <c r="AM650" s="17">
        <f t="shared" ca="1" si="183"/>
        <v>331</v>
      </c>
      <c r="AN650" s="18" t="str">
        <f>IFERROR(VLOOKUP(R650*1,'[1]Ordenes de Servicio'!G:K,5,0),"No Cruza")</f>
        <v>No Cruza</v>
      </c>
      <c r="AO650" s="17">
        <f t="shared" ca="1" si="184"/>
        <v>160</v>
      </c>
      <c r="AP650" s="17">
        <f t="shared" si="185"/>
        <v>1</v>
      </c>
      <c r="AQ650" s="17">
        <f t="shared" si="186"/>
        <v>11</v>
      </c>
      <c r="AR650" s="17">
        <f t="shared" si="187"/>
        <v>2019</v>
      </c>
      <c r="AS650" s="17">
        <f t="shared" ca="1" si="188"/>
        <v>390</v>
      </c>
      <c r="AT650" s="17" t="str">
        <f t="shared" ref="AT650:AT705" ca="1" si="191">IF(AS650&gt;359,"Si","No")</f>
        <v>Si</v>
      </c>
      <c r="AU650" s="17">
        <f t="shared" si="189"/>
        <v>59</v>
      </c>
      <c r="AV650" s="17" t="str">
        <f>+VLOOKUP(B650,[1]Cruces!S:T,2,0)</f>
        <v>5. Consultoría / Adjudicación</v>
      </c>
    </row>
    <row r="651" spans="1:48" hidden="1" x14ac:dyDescent="0.25">
      <c r="A651" s="17" t="s">
        <v>7746</v>
      </c>
      <c r="B651" s="17" t="s">
        <v>1943</v>
      </c>
      <c r="C651" s="17">
        <v>0</v>
      </c>
      <c r="D651" s="17">
        <v>0</v>
      </c>
      <c r="E651" s="17" t="s">
        <v>55</v>
      </c>
      <c r="F651" s="17" t="s">
        <v>5366</v>
      </c>
      <c r="G651" s="17" t="s">
        <v>7747</v>
      </c>
      <c r="H651" s="17">
        <v>3126470370</v>
      </c>
      <c r="I651" s="17" t="s">
        <v>71</v>
      </c>
      <c r="J651" s="17" t="s">
        <v>59</v>
      </c>
      <c r="K651" s="17" t="s">
        <v>7748</v>
      </c>
      <c r="L651" s="17" t="s">
        <v>5368</v>
      </c>
      <c r="M651" s="17" t="s">
        <v>5369</v>
      </c>
      <c r="N651" s="17" t="s">
        <v>1946</v>
      </c>
      <c r="O651" s="17">
        <v>20201120</v>
      </c>
      <c r="P651" s="17">
        <v>20201120</v>
      </c>
      <c r="Q651" s="17">
        <v>1170</v>
      </c>
      <c r="R651" s="17">
        <v>28293777</v>
      </c>
      <c r="S651" s="17" t="s">
        <v>6601</v>
      </c>
      <c r="T651" s="17" t="s">
        <v>63</v>
      </c>
      <c r="U651" s="17" t="s">
        <v>77</v>
      </c>
      <c r="V651" s="17">
        <f t="shared" si="190"/>
        <v>3</v>
      </c>
      <c r="W651" s="17">
        <v>3000</v>
      </c>
      <c r="X651" s="17" t="s">
        <v>7065</v>
      </c>
      <c r="Y651" s="17" t="s">
        <v>1943</v>
      </c>
      <c r="Z651" s="17">
        <v>20201120</v>
      </c>
      <c r="AA651" s="17" t="s">
        <v>1947</v>
      </c>
      <c r="AB651" s="17">
        <v>1</v>
      </c>
      <c r="AC651" s="17" t="str">
        <f>IFERROR(VLOOKUP(A651,[1]Cruces!AJ:AK,2,0),VLOOKUP(CONCATENATE(X651,AA651),[1]Cruces!G:H,2,0))</f>
        <v>Solicitud por BT</v>
      </c>
      <c r="AD651" s="17">
        <f t="shared" si="176"/>
        <v>20</v>
      </c>
      <c r="AE651" s="17">
        <f t="shared" si="177"/>
        <v>11</v>
      </c>
      <c r="AF651" s="17">
        <f t="shared" si="178"/>
        <v>2020</v>
      </c>
      <c r="AG651" s="17" t="str">
        <f>IFERROR(VLOOKUP(MID(A651,2,4)*1,[1]Cruces!K:L,2,0),"Verificar")</f>
        <v>Atlántico Norte</v>
      </c>
      <c r="AH651" s="17">
        <f t="shared" ca="1" si="179"/>
        <v>5</v>
      </c>
      <c r="AI651" s="17" t="str">
        <f>IFERROR(VLOOKUP(U651,[1]Cruces!$O$1:$P$6,2,0),"Sin Orden")</f>
        <v>Pendiente</v>
      </c>
      <c r="AJ651" s="17">
        <f t="shared" si="180"/>
        <v>20</v>
      </c>
      <c r="AK651" s="17">
        <f t="shared" si="181"/>
        <v>11</v>
      </c>
      <c r="AL651" s="17">
        <f t="shared" si="182"/>
        <v>2020</v>
      </c>
      <c r="AM651" s="17">
        <f t="shared" ca="1" si="183"/>
        <v>5</v>
      </c>
      <c r="AN651" s="18" t="str">
        <f>IFERROR(VLOOKUP(R651*1,'[1]Ordenes de Servicio'!G:K,5,0),"No Cruza")</f>
        <v>No Cruza</v>
      </c>
      <c r="AO651" s="17">
        <f t="shared" ca="1" si="184"/>
        <v>5</v>
      </c>
      <c r="AP651" s="17">
        <f t="shared" si="185"/>
        <v>20</v>
      </c>
      <c r="AQ651" s="17">
        <f t="shared" si="186"/>
        <v>11</v>
      </c>
      <c r="AR651" s="17">
        <f t="shared" si="187"/>
        <v>2020</v>
      </c>
      <c r="AS651" s="17">
        <f t="shared" ca="1" si="188"/>
        <v>5</v>
      </c>
      <c r="AT651" s="17" t="str">
        <f t="shared" ca="1" si="191"/>
        <v>No</v>
      </c>
      <c r="AU651" s="17">
        <f t="shared" si="189"/>
        <v>0</v>
      </c>
      <c r="AV651" s="17" t="str">
        <f>+VLOOKUP(B651,[1]Cruces!S:T,2,0)</f>
        <v>7. Ejecución en Campo OS BT</v>
      </c>
    </row>
    <row r="652" spans="1:48" x14ac:dyDescent="0.25">
      <c r="A652" s="17" t="s">
        <v>1401</v>
      </c>
      <c r="B652" s="17" t="s">
        <v>80</v>
      </c>
      <c r="C652" s="17">
        <v>0</v>
      </c>
      <c r="D652" s="17">
        <v>0</v>
      </c>
      <c r="E652" s="17" t="s">
        <v>55</v>
      </c>
      <c r="F652" s="17" t="s">
        <v>107</v>
      </c>
      <c r="G652" s="17" t="s">
        <v>1402</v>
      </c>
      <c r="H652" s="17">
        <v>0</v>
      </c>
      <c r="I652" s="17" t="s">
        <v>116</v>
      </c>
      <c r="J652" s="17" t="s">
        <v>59</v>
      </c>
      <c r="K652" s="17" t="s">
        <v>1403</v>
      </c>
      <c r="L652" s="17" t="s">
        <v>111</v>
      </c>
      <c r="M652" s="17" t="s">
        <v>112</v>
      </c>
      <c r="N652" s="17" t="s">
        <v>87</v>
      </c>
      <c r="O652" s="17">
        <v>20190327</v>
      </c>
      <c r="P652" s="17">
        <v>20190716</v>
      </c>
      <c r="Q652" s="17">
        <v>1180</v>
      </c>
      <c r="R652" s="17">
        <v>26238896</v>
      </c>
      <c r="S652" s="17" t="s">
        <v>76</v>
      </c>
      <c r="T652" s="17" t="s">
        <v>63</v>
      </c>
      <c r="U652" s="17" t="s">
        <v>88</v>
      </c>
      <c r="V652" s="17">
        <f t="shared" si="190"/>
        <v>45</v>
      </c>
      <c r="W652" s="17">
        <v>45000</v>
      </c>
      <c r="X652" s="17" t="s">
        <v>64</v>
      </c>
      <c r="Y652" s="17" t="s">
        <v>80</v>
      </c>
      <c r="Z652" s="17">
        <v>20190716</v>
      </c>
      <c r="AA652" s="17" t="s">
        <v>78</v>
      </c>
      <c r="AB652" s="17">
        <v>1</v>
      </c>
      <c r="AC652" s="17" t="str">
        <f>IFERROR(VLOOKUP(A652,[1]Cruces!AJ:AK,2,0),VLOOKUP(CONCATENATE(X652,AA652),[1]Cruces!G:H,2,0))</f>
        <v>Solicitud de Obra</v>
      </c>
      <c r="AD652" s="17">
        <f t="shared" si="176"/>
        <v>27</v>
      </c>
      <c r="AE652" s="17">
        <f t="shared" si="177"/>
        <v>3</v>
      </c>
      <c r="AF652" s="17">
        <f t="shared" si="178"/>
        <v>2019</v>
      </c>
      <c r="AG652" s="17" t="str">
        <f>IFERROR(VLOOKUP(MID(A652,2,4)*1,[1]Cruces!K:L,2,0),"Verificar")</f>
        <v>Atlántico Norte</v>
      </c>
      <c r="AH652" s="17">
        <f t="shared" ca="1" si="179"/>
        <v>609</v>
      </c>
      <c r="AI652" s="17" t="str">
        <f>IFERROR(VLOOKUP(U652,[1]Cruces!$O$1:$P$6,2,0),"Sin Orden")</f>
        <v>Resuelta</v>
      </c>
      <c r="AJ652" s="17">
        <f t="shared" si="180"/>
        <v>16</v>
      </c>
      <c r="AK652" s="17">
        <f t="shared" si="181"/>
        <v>7</v>
      </c>
      <c r="AL652" s="17">
        <f t="shared" si="182"/>
        <v>2019</v>
      </c>
      <c r="AM652" s="17">
        <f t="shared" ca="1" si="183"/>
        <v>498</v>
      </c>
      <c r="AN652" s="18" t="str">
        <f>IFERROR(VLOOKUP(R652*1,'[1]Ordenes de Servicio'!G:K,5,0),"No Cruza")</f>
        <v>No Cruza</v>
      </c>
      <c r="AO652" s="17">
        <f t="shared" ca="1" si="184"/>
        <v>111</v>
      </c>
      <c r="AP652" s="17">
        <f t="shared" si="185"/>
        <v>16</v>
      </c>
      <c r="AQ652" s="17">
        <f t="shared" si="186"/>
        <v>7</v>
      </c>
      <c r="AR652" s="17">
        <f t="shared" si="187"/>
        <v>2019</v>
      </c>
      <c r="AS652" s="17">
        <f t="shared" ca="1" si="188"/>
        <v>498</v>
      </c>
      <c r="AT652" s="17" t="str">
        <f t="shared" ca="1" si="191"/>
        <v>Si</v>
      </c>
      <c r="AU652" s="17">
        <f t="shared" si="189"/>
        <v>0</v>
      </c>
      <c r="AV652" s="17" t="str">
        <f>+VLOOKUP(B652,[1]Cruces!S:T,2,0)</f>
        <v>8. Puesta en Servicio</v>
      </c>
    </row>
    <row r="653" spans="1:48" hidden="1" x14ac:dyDescent="0.25">
      <c r="A653" s="17" t="s">
        <v>7749</v>
      </c>
      <c r="B653" s="17" t="s">
        <v>7104</v>
      </c>
      <c r="C653" s="17">
        <v>0</v>
      </c>
      <c r="D653" s="17">
        <v>0</v>
      </c>
      <c r="E653" s="17" t="s">
        <v>55</v>
      </c>
      <c r="F653" s="17" t="s">
        <v>107</v>
      </c>
      <c r="G653" s="17" t="s">
        <v>7750</v>
      </c>
      <c r="H653" s="17">
        <v>3106359916</v>
      </c>
      <c r="I653" s="17" t="s">
        <v>71</v>
      </c>
      <c r="J653" s="17" t="s">
        <v>59</v>
      </c>
      <c r="K653" s="17" t="s">
        <v>7751</v>
      </c>
      <c r="L653" s="17" t="s">
        <v>7459</v>
      </c>
      <c r="M653" s="17" t="s">
        <v>7460</v>
      </c>
      <c r="N653" s="17" t="s">
        <v>7108</v>
      </c>
      <c r="O653" s="17">
        <v>20190924</v>
      </c>
      <c r="P653" s="17">
        <v>20191010</v>
      </c>
      <c r="Q653" s="17">
        <v>9510</v>
      </c>
      <c r="R653" s="17">
        <v>26760087</v>
      </c>
      <c r="S653" s="17" t="s">
        <v>6601</v>
      </c>
      <c r="T653" s="17" t="s">
        <v>63</v>
      </c>
      <c r="U653" s="17" t="s">
        <v>91</v>
      </c>
      <c r="V653" s="17">
        <f t="shared" si="190"/>
        <v>3</v>
      </c>
      <c r="W653" s="17">
        <v>3000</v>
      </c>
      <c r="X653" s="17" t="s">
        <v>7065</v>
      </c>
      <c r="Y653" s="17" t="s">
        <v>7104</v>
      </c>
      <c r="Z653" s="17">
        <v>20191010</v>
      </c>
      <c r="AA653" s="17" t="s">
        <v>1947</v>
      </c>
      <c r="AB653" s="17">
        <v>1</v>
      </c>
      <c r="AC653" s="17" t="str">
        <f>IFERROR(VLOOKUP(A653,[1]Cruces!AJ:AK,2,0),VLOOKUP(CONCATENATE(X653,AA653),[1]Cruces!G:H,2,0))</f>
        <v>Solicitud por BT</v>
      </c>
      <c r="AD653" s="17">
        <f t="shared" si="176"/>
        <v>24</v>
      </c>
      <c r="AE653" s="17">
        <f t="shared" si="177"/>
        <v>9</v>
      </c>
      <c r="AF653" s="17">
        <f t="shared" si="178"/>
        <v>2019</v>
      </c>
      <c r="AG653" s="17" t="str">
        <f>IFERROR(VLOOKUP(MID(A653,2,4)*1,[1]Cruces!K:L,2,0),"Verificar")</f>
        <v>Atlántico Norte</v>
      </c>
      <c r="AH653" s="17">
        <f t="shared" ca="1" si="179"/>
        <v>428</v>
      </c>
      <c r="AI653" s="17" t="str">
        <f>IFERROR(VLOOKUP(U653,[1]Cruces!$O$1:$P$6,2,0),"Sin Orden")</f>
        <v>Resuelta</v>
      </c>
      <c r="AJ653" s="17">
        <f t="shared" si="180"/>
        <v>10</v>
      </c>
      <c r="AK653" s="17">
        <f t="shared" si="181"/>
        <v>10</v>
      </c>
      <c r="AL653" s="17">
        <f t="shared" si="182"/>
        <v>2019</v>
      </c>
      <c r="AM653" s="17">
        <f t="shared" ca="1" si="183"/>
        <v>412</v>
      </c>
      <c r="AN653" s="18" t="str">
        <f>IFERROR(VLOOKUP(R653*1,'[1]Ordenes de Servicio'!G:K,5,0),"No Cruza")</f>
        <v>No Cruza</v>
      </c>
      <c r="AO653" s="17">
        <f t="shared" ca="1" si="184"/>
        <v>16</v>
      </c>
      <c r="AP653" s="17">
        <f t="shared" si="185"/>
        <v>10</v>
      </c>
      <c r="AQ653" s="17">
        <f t="shared" si="186"/>
        <v>10</v>
      </c>
      <c r="AR653" s="17">
        <f t="shared" si="187"/>
        <v>2019</v>
      </c>
      <c r="AS653" s="17">
        <f t="shared" ca="1" si="188"/>
        <v>412</v>
      </c>
      <c r="AT653" s="17" t="str">
        <f t="shared" ca="1" si="191"/>
        <v>Si</v>
      </c>
      <c r="AU653" s="17">
        <f t="shared" si="189"/>
        <v>0</v>
      </c>
      <c r="AV653" s="17" t="str">
        <f>+VLOOKUP(B653,[1]Cruces!S:T,2,0)</f>
        <v>7. Ejecución en Campo OS BT</v>
      </c>
    </row>
    <row r="654" spans="1:48" hidden="1" x14ac:dyDescent="0.25">
      <c r="A654" s="17" t="s">
        <v>1404</v>
      </c>
      <c r="B654" s="17" t="s">
        <v>54</v>
      </c>
      <c r="C654" s="17">
        <v>2556582</v>
      </c>
      <c r="D654" s="17">
        <v>0</v>
      </c>
      <c r="E654" s="17" t="s">
        <v>55</v>
      </c>
      <c r="F654" s="17" t="s">
        <v>107</v>
      </c>
      <c r="G654" s="17" t="s">
        <v>1405</v>
      </c>
      <c r="H654" s="17">
        <v>3014814114</v>
      </c>
      <c r="I654" s="17" t="s">
        <v>116</v>
      </c>
      <c r="J654" s="17" t="s">
        <v>59</v>
      </c>
      <c r="K654" s="17" t="s">
        <v>1406</v>
      </c>
      <c r="L654" s="17" t="s">
        <v>117</v>
      </c>
      <c r="M654" s="17" t="s">
        <v>118</v>
      </c>
      <c r="N654" s="17" t="s">
        <v>62</v>
      </c>
      <c r="O654" s="17">
        <v>20191125</v>
      </c>
      <c r="P654" s="17">
        <v>20191203</v>
      </c>
      <c r="Q654" s="17">
        <v>1110</v>
      </c>
      <c r="R654" s="17">
        <v>26951156</v>
      </c>
      <c r="S654" s="17" t="s">
        <v>100</v>
      </c>
      <c r="T654" s="17" t="s">
        <v>63</v>
      </c>
      <c r="U654" s="17" t="s">
        <v>91</v>
      </c>
      <c r="V654" s="17">
        <f t="shared" si="190"/>
        <v>30</v>
      </c>
      <c r="W654" s="17">
        <v>30000</v>
      </c>
      <c r="X654" s="17" t="s">
        <v>89</v>
      </c>
      <c r="Y654" s="17" t="s">
        <v>65</v>
      </c>
      <c r="Z654" s="17">
        <v>20191203</v>
      </c>
      <c r="AA654" s="17" t="s">
        <v>78</v>
      </c>
      <c r="AB654" s="17">
        <v>1</v>
      </c>
      <c r="AC654" s="17" t="str">
        <f>IFERROR(VLOOKUP(A654,[1]Cruces!AJ:AK,2,0),VLOOKUP(CONCATENATE(X654,AA654),[1]Cruces!G:H,2,0))</f>
        <v>Solicitud de Obra</v>
      </c>
      <c r="AD654" s="17">
        <f t="shared" si="176"/>
        <v>25</v>
      </c>
      <c r="AE654" s="17">
        <f t="shared" si="177"/>
        <v>11</v>
      </c>
      <c r="AF654" s="17">
        <f t="shared" si="178"/>
        <v>2019</v>
      </c>
      <c r="AG654" s="17" t="str">
        <f>IFERROR(VLOOKUP(MID(A654,2,4)*1,[1]Cruces!K:L,2,0),"Verificar")</f>
        <v>Atlántico Norte</v>
      </c>
      <c r="AH654" s="17">
        <f t="shared" ca="1" si="179"/>
        <v>366</v>
      </c>
      <c r="AI654" s="17" t="str">
        <f>IFERROR(VLOOKUP(U654,[1]Cruces!$O$1:$P$6,2,0),"Sin Orden")</f>
        <v>Resuelta</v>
      </c>
      <c r="AJ654" s="17">
        <f t="shared" si="180"/>
        <v>3</v>
      </c>
      <c r="AK654" s="17">
        <f t="shared" si="181"/>
        <v>12</v>
      </c>
      <c r="AL654" s="17">
        <f t="shared" si="182"/>
        <v>2019</v>
      </c>
      <c r="AM654" s="17">
        <f t="shared" ca="1" si="183"/>
        <v>358</v>
      </c>
      <c r="AN654" s="18" t="str">
        <f>IFERROR(VLOOKUP(R654*1,'[1]Ordenes de Servicio'!G:K,5,0),"No Cruza")</f>
        <v>No Cruza</v>
      </c>
      <c r="AO654" s="17">
        <f t="shared" ca="1" si="184"/>
        <v>8</v>
      </c>
      <c r="AP654" s="17">
        <f t="shared" si="185"/>
        <v>3</v>
      </c>
      <c r="AQ654" s="17">
        <f t="shared" si="186"/>
        <v>12</v>
      </c>
      <c r="AR654" s="17">
        <f t="shared" si="187"/>
        <v>2019</v>
      </c>
      <c r="AS654" s="17">
        <f t="shared" ca="1" si="188"/>
        <v>358</v>
      </c>
      <c r="AT654" s="17" t="str">
        <f t="shared" ca="1" si="191"/>
        <v>No</v>
      </c>
      <c r="AU654" s="17">
        <f t="shared" si="189"/>
        <v>0</v>
      </c>
      <c r="AV654" s="17" t="str">
        <f>+VLOOKUP(B654,[1]Cruces!S:T,2,0)</f>
        <v>4. Presupuesto de Obra</v>
      </c>
    </row>
    <row r="655" spans="1:48" x14ac:dyDescent="0.25">
      <c r="A655" s="17" t="s">
        <v>1407</v>
      </c>
      <c r="B655" s="17" t="s">
        <v>80</v>
      </c>
      <c r="C655" s="17">
        <v>0</v>
      </c>
      <c r="D655" s="17">
        <v>0</v>
      </c>
      <c r="E655" s="17" t="s">
        <v>55</v>
      </c>
      <c r="F655" s="17" t="s">
        <v>932</v>
      </c>
      <c r="G655" s="17" t="s">
        <v>82</v>
      </c>
      <c r="H655" s="17">
        <v>3106317797</v>
      </c>
      <c r="I655" s="17" t="s">
        <v>83</v>
      </c>
      <c r="J655" s="17" t="s">
        <v>59</v>
      </c>
      <c r="K655" s="17" t="s">
        <v>84</v>
      </c>
      <c r="L655" s="17" t="s">
        <v>935</v>
      </c>
      <c r="M655" s="17" t="s">
        <v>936</v>
      </c>
      <c r="N655" s="17" t="s">
        <v>87</v>
      </c>
      <c r="O655" s="17">
        <v>20180209</v>
      </c>
      <c r="P655" s="17">
        <v>20180711</v>
      </c>
      <c r="Q655" s="17">
        <v>3410</v>
      </c>
      <c r="R655" s="17">
        <v>25145505</v>
      </c>
      <c r="S655" s="17" t="s">
        <v>76</v>
      </c>
      <c r="T655" s="17" t="s">
        <v>63</v>
      </c>
      <c r="U655" s="17" t="s">
        <v>88</v>
      </c>
      <c r="V655" s="17">
        <f t="shared" si="190"/>
        <v>500</v>
      </c>
      <c r="W655" s="17">
        <v>500000</v>
      </c>
      <c r="X655" s="17" t="s">
        <v>64</v>
      </c>
      <c r="Y655" s="17" t="s">
        <v>90</v>
      </c>
      <c r="Z655" s="17">
        <v>20180711</v>
      </c>
      <c r="AA655" s="17" t="s">
        <v>101</v>
      </c>
      <c r="AB655" s="17">
        <v>1</v>
      </c>
      <c r="AC655" s="17" t="str">
        <f>IFERROR(VLOOKUP(A655,[1]Cruces!AJ:AK,2,0),VLOOKUP(CONCATENATE(X655,AA655),[1]Cruces!G:H,2,0))</f>
        <v>Solicitud de Obra</v>
      </c>
      <c r="AD655" s="17">
        <f t="shared" si="176"/>
        <v>9</v>
      </c>
      <c r="AE655" s="17">
        <f t="shared" si="177"/>
        <v>2</v>
      </c>
      <c r="AF655" s="17">
        <f t="shared" si="178"/>
        <v>2018</v>
      </c>
      <c r="AG655" s="17" t="str">
        <f>IFERROR(VLOOKUP(MID(A655,2,4)*1,[1]Cruces!K:L,2,0),"Verificar")</f>
        <v>Magdalena</v>
      </c>
      <c r="AH655" s="17">
        <f t="shared" ca="1" si="179"/>
        <v>1020</v>
      </c>
      <c r="AI655" s="17" t="str">
        <f>IFERROR(VLOOKUP(U655,[1]Cruces!$O$1:$P$6,2,0),"Sin Orden")</f>
        <v>Resuelta</v>
      </c>
      <c r="AJ655" s="17">
        <f t="shared" si="180"/>
        <v>11</v>
      </c>
      <c r="AK655" s="17">
        <f t="shared" si="181"/>
        <v>7</v>
      </c>
      <c r="AL655" s="17">
        <f t="shared" si="182"/>
        <v>2018</v>
      </c>
      <c r="AM655" s="17">
        <f t="shared" ca="1" si="183"/>
        <v>868</v>
      </c>
      <c r="AN655" s="18" t="str">
        <f>IFERROR(VLOOKUP(R655*1,'[1]Ordenes de Servicio'!G:K,5,0),"No Cruza")</f>
        <v>No Cruza</v>
      </c>
      <c r="AO655" s="17">
        <f t="shared" ca="1" si="184"/>
        <v>152</v>
      </c>
      <c r="AP655" s="17">
        <f t="shared" si="185"/>
        <v>11</v>
      </c>
      <c r="AQ655" s="17">
        <f t="shared" si="186"/>
        <v>7</v>
      </c>
      <c r="AR655" s="17">
        <f t="shared" si="187"/>
        <v>2018</v>
      </c>
      <c r="AS655" s="17">
        <f t="shared" ca="1" si="188"/>
        <v>868</v>
      </c>
      <c r="AT655" s="17" t="str">
        <f t="shared" ca="1" si="191"/>
        <v>Si</v>
      </c>
      <c r="AU655" s="17">
        <f t="shared" si="189"/>
        <v>0</v>
      </c>
      <c r="AV655" s="17" t="str">
        <f>+VLOOKUP(B655,[1]Cruces!S:T,2,0)</f>
        <v>8. Puesta en Servicio</v>
      </c>
    </row>
    <row r="656" spans="1:48" hidden="1" x14ac:dyDescent="0.25">
      <c r="A656" s="17" t="s">
        <v>1408</v>
      </c>
      <c r="B656" s="17" t="s">
        <v>54</v>
      </c>
      <c r="C656" s="17">
        <v>0</v>
      </c>
      <c r="D656" s="17">
        <v>0</v>
      </c>
      <c r="E656" s="17" t="s">
        <v>55</v>
      </c>
      <c r="F656" s="17" t="s">
        <v>232</v>
      </c>
      <c r="G656" s="17" t="s">
        <v>1409</v>
      </c>
      <c r="H656" s="17">
        <v>3244848</v>
      </c>
      <c r="I656" s="17" t="s">
        <v>165</v>
      </c>
      <c r="J656" s="17" t="s">
        <v>59</v>
      </c>
      <c r="K656" s="17" t="s">
        <v>1410</v>
      </c>
      <c r="L656" s="17" t="s">
        <v>280</v>
      </c>
      <c r="M656" s="17" t="s">
        <v>281</v>
      </c>
      <c r="N656" s="17" t="s">
        <v>62</v>
      </c>
      <c r="O656" s="17">
        <v>20200310</v>
      </c>
      <c r="P656" s="17">
        <v>20200317</v>
      </c>
      <c r="Q656" s="17">
        <v>1210</v>
      </c>
      <c r="R656" s="17">
        <v>27259167</v>
      </c>
      <c r="S656" s="17" t="s">
        <v>100</v>
      </c>
      <c r="T656" s="17" t="s">
        <v>63</v>
      </c>
      <c r="U656" s="17" t="s">
        <v>91</v>
      </c>
      <c r="V656" s="17">
        <f t="shared" si="190"/>
        <v>300</v>
      </c>
      <c r="W656" s="17">
        <v>300000</v>
      </c>
      <c r="X656" s="17" t="s">
        <v>64</v>
      </c>
      <c r="Y656" s="17" t="s">
        <v>150</v>
      </c>
      <c r="Z656" s="17">
        <v>20200416</v>
      </c>
      <c r="AA656" s="17" t="s">
        <v>101</v>
      </c>
      <c r="AB656" s="17">
        <v>1</v>
      </c>
      <c r="AC656" s="17" t="str">
        <f>IFERROR(VLOOKUP(A656,[1]Cruces!AJ:AK,2,0),VLOOKUP(CONCATENATE(X656,AA656),[1]Cruces!G:H,2,0))</f>
        <v>Solicitud de Obra</v>
      </c>
      <c r="AD656" s="17">
        <f t="shared" si="176"/>
        <v>10</v>
      </c>
      <c r="AE656" s="17">
        <f t="shared" si="177"/>
        <v>3</v>
      </c>
      <c r="AF656" s="17">
        <f t="shared" si="178"/>
        <v>2020</v>
      </c>
      <c r="AG656" s="17" t="str">
        <f>IFERROR(VLOOKUP(MID(A656,2,4)*1,[1]Cruces!K:L,2,0),"Verificar")</f>
        <v>Atlántico Sur</v>
      </c>
      <c r="AH656" s="17">
        <f t="shared" ca="1" si="179"/>
        <v>260</v>
      </c>
      <c r="AI656" s="17" t="str">
        <f>IFERROR(VLOOKUP(U656,[1]Cruces!$O$1:$P$6,2,0),"Sin Orden")</f>
        <v>Resuelta</v>
      </c>
      <c r="AJ656" s="17">
        <f t="shared" si="180"/>
        <v>16</v>
      </c>
      <c r="AK656" s="17">
        <f t="shared" si="181"/>
        <v>4</v>
      </c>
      <c r="AL656" s="17">
        <f t="shared" si="182"/>
        <v>2020</v>
      </c>
      <c r="AM656" s="17">
        <f t="shared" ca="1" si="183"/>
        <v>223</v>
      </c>
      <c r="AN656" s="18" t="str">
        <f>IFERROR(VLOOKUP(R656*1,'[1]Ordenes de Servicio'!G:K,5,0),"No Cruza")</f>
        <v>No Cruza</v>
      </c>
      <c r="AO656" s="17">
        <f t="shared" ca="1" si="184"/>
        <v>37</v>
      </c>
      <c r="AP656" s="17">
        <f t="shared" si="185"/>
        <v>17</v>
      </c>
      <c r="AQ656" s="17">
        <f t="shared" si="186"/>
        <v>3</v>
      </c>
      <c r="AR656" s="17">
        <f t="shared" si="187"/>
        <v>2020</v>
      </c>
      <c r="AS656" s="17">
        <f t="shared" ca="1" si="188"/>
        <v>253</v>
      </c>
      <c r="AT656" s="17" t="str">
        <f t="shared" ca="1" si="191"/>
        <v>No</v>
      </c>
      <c r="AU656" s="17">
        <f t="shared" si="189"/>
        <v>30</v>
      </c>
      <c r="AV656" s="17" t="str">
        <f>+VLOOKUP(B656,[1]Cruces!S:T,2,0)</f>
        <v>4. Presupuesto de Obra</v>
      </c>
    </row>
    <row r="657" spans="1:48" hidden="1" x14ac:dyDescent="0.25">
      <c r="A657" s="17" t="s">
        <v>1411</v>
      </c>
      <c r="B657" s="17" t="s">
        <v>54</v>
      </c>
      <c r="C657" s="17">
        <v>0</v>
      </c>
      <c r="D657" s="17">
        <v>0</v>
      </c>
      <c r="E657" s="17" t="s">
        <v>55</v>
      </c>
      <c r="F657" s="17" t="s">
        <v>126</v>
      </c>
      <c r="G657" s="17" t="s">
        <v>1412</v>
      </c>
      <c r="H657" s="17">
        <v>0</v>
      </c>
      <c r="I657" s="17" t="s">
        <v>71</v>
      </c>
      <c r="J657" s="17" t="s">
        <v>59</v>
      </c>
      <c r="K657" s="17" t="s">
        <v>1413</v>
      </c>
      <c r="L657" s="17" t="s">
        <v>129</v>
      </c>
      <c r="M657" s="17" t="s">
        <v>130</v>
      </c>
      <c r="N657" s="17" t="s">
        <v>62</v>
      </c>
      <c r="O657" s="17">
        <v>20200910</v>
      </c>
      <c r="P657" s="17">
        <v>20201014</v>
      </c>
      <c r="Q657" s="17">
        <v>7751</v>
      </c>
      <c r="R657" s="17">
        <v>28122248</v>
      </c>
      <c r="S657" s="17" t="s">
        <v>100</v>
      </c>
      <c r="T657" s="17" t="s">
        <v>63</v>
      </c>
      <c r="U657" s="17" t="s">
        <v>91</v>
      </c>
      <c r="V657" s="17">
        <f t="shared" si="190"/>
        <v>10</v>
      </c>
      <c r="W657" s="17">
        <v>10000</v>
      </c>
      <c r="X657" s="17" t="s">
        <v>64</v>
      </c>
      <c r="Y657" s="17" t="s">
        <v>65</v>
      </c>
      <c r="Z657" s="17">
        <v>20201014</v>
      </c>
      <c r="AA657" s="17" t="s">
        <v>78</v>
      </c>
      <c r="AB657" s="17">
        <v>1</v>
      </c>
      <c r="AC657" s="17" t="str">
        <f>IFERROR(VLOOKUP(A657,[1]Cruces!AJ:AK,2,0),VLOOKUP(CONCATENATE(X657,AA657),[1]Cruces!G:H,2,0))</f>
        <v>Solicitud de Obra</v>
      </c>
      <c r="AD657" s="17">
        <f t="shared" si="176"/>
        <v>10</v>
      </c>
      <c r="AE657" s="17">
        <f t="shared" si="177"/>
        <v>9</v>
      </c>
      <c r="AF657" s="17">
        <f t="shared" si="178"/>
        <v>2020</v>
      </c>
      <c r="AG657" s="17" t="str">
        <f>IFERROR(VLOOKUP(MID(A657,2,4)*1,[1]Cruces!K:L,2,0),"Verificar")</f>
        <v>Guajira</v>
      </c>
      <c r="AH657" s="17">
        <f t="shared" ca="1" si="179"/>
        <v>76</v>
      </c>
      <c r="AI657" s="17" t="str">
        <f>IFERROR(VLOOKUP(U657,[1]Cruces!$O$1:$P$6,2,0),"Sin Orden")</f>
        <v>Resuelta</v>
      </c>
      <c r="AJ657" s="17">
        <f t="shared" si="180"/>
        <v>14</v>
      </c>
      <c r="AK657" s="17">
        <f t="shared" si="181"/>
        <v>10</v>
      </c>
      <c r="AL657" s="17">
        <f t="shared" si="182"/>
        <v>2020</v>
      </c>
      <c r="AM657" s="17">
        <f t="shared" ca="1" si="183"/>
        <v>42</v>
      </c>
      <c r="AN657" s="18" t="str">
        <f>IFERROR(VLOOKUP(R657*1,'[1]Ordenes de Servicio'!G:K,5,0),"No Cruza")</f>
        <v>No Cruza</v>
      </c>
      <c r="AO657" s="17">
        <f t="shared" ca="1" si="184"/>
        <v>34</v>
      </c>
      <c r="AP657" s="17">
        <f t="shared" si="185"/>
        <v>14</v>
      </c>
      <c r="AQ657" s="17">
        <f t="shared" si="186"/>
        <v>10</v>
      </c>
      <c r="AR657" s="17">
        <f t="shared" si="187"/>
        <v>2020</v>
      </c>
      <c r="AS657" s="17">
        <f t="shared" ca="1" si="188"/>
        <v>42</v>
      </c>
      <c r="AT657" s="17" t="str">
        <f t="shared" ca="1" si="191"/>
        <v>No</v>
      </c>
      <c r="AU657" s="17">
        <f t="shared" si="189"/>
        <v>0</v>
      </c>
      <c r="AV657" s="17" t="str">
        <f>+VLOOKUP(B657,[1]Cruces!S:T,2,0)</f>
        <v>4. Presupuesto de Obra</v>
      </c>
    </row>
    <row r="658" spans="1:48" hidden="1" x14ac:dyDescent="0.25">
      <c r="A658" s="17" t="s">
        <v>1414</v>
      </c>
      <c r="B658" s="17" t="s">
        <v>68</v>
      </c>
      <c r="C658" s="17">
        <v>0</v>
      </c>
      <c r="D658" s="17">
        <v>0</v>
      </c>
      <c r="E658" s="17" t="s">
        <v>55</v>
      </c>
      <c r="F658" s="17" t="s">
        <v>232</v>
      </c>
      <c r="G658" s="17" t="s">
        <v>1415</v>
      </c>
      <c r="H658" s="17">
        <v>0</v>
      </c>
      <c r="I658" s="17" t="s">
        <v>71</v>
      </c>
      <c r="J658" s="17" t="s">
        <v>59</v>
      </c>
      <c r="K658" s="17" t="s">
        <v>1416</v>
      </c>
      <c r="L658" s="17" t="s">
        <v>280</v>
      </c>
      <c r="M658" s="17" t="s">
        <v>281</v>
      </c>
      <c r="N658" s="17" t="s">
        <v>75</v>
      </c>
      <c r="O658" s="17">
        <v>20190614</v>
      </c>
      <c r="P658" s="17">
        <v>20191002</v>
      </c>
      <c r="Q658" s="17">
        <v>9520</v>
      </c>
      <c r="R658" s="17">
        <v>26931363</v>
      </c>
      <c r="S658" s="17" t="s">
        <v>76</v>
      </c>
      <c r="T658" s="17" t="s">
        <v>63</v>
      </c>
      <c r="U658" s="17" t="s">
        <v>77</v>
      </c>
      <c r="V658" s="17">
        <f t="shared" si="190"/>
        <v>145</v>
      </c>
      <c r="W658" s="17">
        <v>145000</v>
      </c>
      <c r="X658" s="17" t="s">
        <v>64</v>
      </c>
      <c r="Y658" s="17" t="s">
        <v>150</v>
      </c>
      <c r="Z658" s="17">
        <v>20201113</v>
      </c>
      <c r="AA658" s="17" t="s">
        <v>176</v>
      </c>
      <c r="AB658" s="17">
        <v>1</v>
      </c>
      <c r="AC658" s="17" t="str">
        <f>IFERROR(VLOOKUP(A658,[1]Cruces!AJ:AK,2,0),VLOOKUP(CONCATENATE(X658,AA658),[1]Cruces!G:H,2,0))</f>
        <v>Solicitud de Obra</v>
      </c>
      <c r="AD658" s="17">
        <f t="shared" si="176"/>
        <v>14</v>
      </c>
      <c r="AE658" s="17">
        <f t="shared" si="177"/>
        <v>6</v>
      </c>
      <c r="AF658" s="17">
        <f t="shared" si="178"/>
        <v>2019</v>
      </c>
      <c r="AG658" s="17" t="str">
        <f>IFERROR(VLOOKUP(MID(A658,2,4)*1,[1]Cruces!K:L,2,0),"Verificar")</f>
        <v>Atlántico Sur</v>
      </c>
      <c r="AH658" s="17">
        <f t="shared" ca="1" si="179"/>
        <v>530</v>
      </c>
      <c r="AI658" s="17" t="str">
        <f>IFERROR(VLOOKUP(U658,[1]Cruces!$O$1:$P$6,2,0),"Sin Orden")</f>
        <v>Pendiente</v>
      </c>
      <c r="AJ658" s="17">
        <f t="shared" si="180"/>
        <v>13</v>
      </c>
      <c r="AK658" s="17">
        <f t="shared" si="181"/>
        <v>11</v>
      </c>
      <c r="AL658" s="17">
        <f t="shared" si="182"/>
        <v>2020</v>
      </c>
      <c r="AM658" s="17">
        <f t="shared" ca="1" si="183"/>
        <v>12</v>
      </c>
      <c r="AN658" s="18">
        <f>IFERROR(VLOOKUP(R658*1,'[1]Ordenes de Servicio'!G:K,5,0),"No Cruza")</f>
        <v>43789</v>
      </c>
      <c r="AO658" s="17">
        <f t="shared" ca="1" si="184"/>
        <v>12</v>
      </c>
      <c r="AP658" s="17">
        <f t="shared" si="185"/>
        <v>2</v>
      </c>
      <c r="AQ658" s="17">
        <f t="shared" si="186"/>
        <v>10</v>
      </c>
      <c r="AR658" s="17">
        <f t="shared" si="187"/>
        <v>2019</v>
      </c>
      <c r="AS658" s="17">
        <f t="shared" ca="1" si="188"/>
        <v>420</v>
      </c>
      <c r="AT658" s="17" t="str">
        <f t="shared" ca="1" si="191"/>
        <v>Si</v>
      </c>
      <c r="AU658" s="17">
        <f t="shared" si="189"/>
        <v>408</v>
      </c>
      <c r="AV658" s="17" t="str">
        <f>+VLOOKUP(B658,[1]Cruces!S:T,2,0)</f>
        <v>5. Consultoría / Adjudicación</v>
      </c>
    </row>
    <row r="659" spans="1:48" hidden="1" x14ac:dyDescent="0.25">
      <c r="A659" s="17" t="s">
        <v>1417</v>
      </c>
      <c r="B659" s="17" t="s">
        <v>68</v>
      </c>
      <c r="C659" s="17">
        <v>0</v>
      </c>
      <c r="D659" s="17">
        <v>0</v>
      </c>
      <c r="E659" s="17" t="s">
        <v>55</v>
      </c>
      <c r="F659" s="17" t="s">
        <v>56</v>
      </c>
      <c r="G659" s="17" t="s">
        <v>1418</v>
      </c>
      <c r="H659" s="17">
        <v>0</v>
      </c>
      <c r="I659" s="17" t="s">
        <v>357</v>
      </c>
      <c r="J659" s="17" t="s">
        <v>59</v>
      </c>
      <c r="K659" s="17" t="s">
        <v>97</v>
      </c>
      <c r="L659" s="17" t="s">
        <v>842</v>
      </c>
      <c r="M659" s="17" t="s">
        <v>55</v>
      </c>
      <c r="N659" s="17" t="s">
        <v>75</v>
      </c>
      <c r="O659" s="17">
        <v>20200214</v>
      </c>
      <c r="P659" s="17">
        <v>20201030</v>
      </c>
      <c r="Q659" s="17">
        <v>1110</v>
      </c>
      <c r="R659" s="17">
        <v>27178232</v>
      </c>
      <c r="S659" s="17" t="s">
        <v>100</v>
      </c>
      <c r="T659" s="17" t="s">
        <v>63</v>
      </c>
      <c r="U659" s="17" t="s">
        <v>91</v>
      </c>
      <c r="V659" s="17">
        <f t="shared" si="190"/>
        <v>15</v>
      </c>
      <c r="W659" s="17">
        <v>15000</v>
      </c>
      <c r="X659" s="17" t="s">
        <v>64</v>
      </c>
      <c r="Y659" s="17" t="s">
        <v>261</v>
      </c>
      <c r="Z659" s="17">
        <v>20201111</v>
      </c>
      <c r="AA659" s="17" t="s">
        <v>78</v>
      </c>
      <c r="AB659" s="17">
        <v>1</v>
      </c>
      <c r="AC659" s="17" t="str">
        <f>IFERROR(VLOOKUP(A659,[1]Cruces!AJ:AK,2,0),VLOOKUP(CONCATENATE(X659,AA659),[1]Cruces!G:H,2,0))</f>
        <v>Solicitud de Obra</v>
      </c>
      <c r="AD659" s="17">
        <f t="shared" si="176"/>
        <v>14</v>
      </c>
      <c r="AE659" s="17">
        <f t="shared" si="177"/>
        <v>2</v>
      </c>
      <c r="AF659" s="17">
        <f t="shared" si="178"/>
        <v>2020</v>
      </c>
      <c r="AG659" s="17" t="str">
        <f>IFERROR(VLOOKUP(MID(A659,2,4)*1,[1]Cruces!K:L,2,0),"Verificar")</f>
        <v>Atlántico Norte</v>
      </c>
      <c r="AH659" s="17">
        <f t="shared" ca="1" si="179"/>
        <v>285</v>
      </c>
      <c r="AI659" s="17" t="str">
        <f>IFERROR(VLOOKUP(U659,[1]Cruces!$O$1:$P$6,2,0),"Sin Orden")</f>
        <v>Resuelta</v>
      </c>
      <c r="AJ659" s="17">
        <f t="shared" si="180"/>
        <v>11</v>
      </c>
      <c r="AK659" s="17">
        <f t="shared" si="181"/>
        <v>11</v>
      </c>
      <c r="AL659" s="17">
        <f t="shared" si="182"/>
        <v>2020</v>
      </c>
      <c r="AM659" s="17">
        <f t="shared" ca="1" si="183"/>
        <v>14</v>
      </c>
      <c r="AN659" s="18" t="str">
        <f>IFERROR(VLOOKUP(R659*1,'[1]Ordenes de Servicio'!G:K,5,0),"No Cruza")</f>
        <v>No Cruza</v>
      </c>
      <c r="AO659" s="17">
        <f t="shared" ca="1" si="184"/>
        <v>271</v>
      </c>
      <c r="AP659" s="17">
        <f t="shared" si="185"/>
        <v>30</v>
      </c>
      <c r="AQ659" s="17">
        <f t="shared" si="186"/>
        <v>10</v>
      </c>
      <c r="AR659" s="17">
        <f t="shared" si="187"/>
        <v>2020</v>
      </c>
      <c r="AS659" s="17">
        <f t="shared" ca="1" si="188"/>
        <v>26</v>
      </c>
      <c r="AT659" s="17" t="str">
        <f t="shared" ca="1" si="191"/>
        <v>No</v>
      </c>
      <c r="AU659" s="17">
        <f t="shared" si="189"/>
        <v>12</v>
      </c>
      <c r="AV659" s="17" t="str">
        <f>+VLOOKUP(B659,[1]Cruces!S:T,2,0)</f>
        <v>5. Consultoría / Adjudicación</v>
      </c>
    </row>
    <row r="660" spans="1:48" hidden="1" x14ac:dyDescent="0.25">
      <c r="A660" s="17" t="s">
        <v>7752</v>
      </c>
      <c r="B660" s="17" t="s">
        <v>1943</v>
      </c>
      <c r="C660" s="17">
        <v>0</v>
      </c>
      <c r="D660" s="17">
        <v>0</v>
      </c>
      <c r="E660" s="17" t="s">
        <v>55</v>
      </c>
      <c r="F660" s="17" t="s">
        <v>7098</v>
      </c>
      <c r="G660" s="17" t="s">
        <v>7753</v>
      </c>
      <c r="H660" s="17">
        <v>3006952393</v>
      </c>
      <c r="I660" s="17" t="s">
        <v>71</v>
      </c>
      <c r="J660" s="17" t="s">
        <v>59</v>
      </c>
      <c r="K660" s="17" t="s">
        <v>97</v>
      </c>
      <c r="L660" s="17" t="s">
        <v>7371</v>
      </c>
      <c r="M660" s="17" t="s">
        <v>7372</v>
      </c>
      <c r="N660" s="17" t="s">
        <v>1946</v>
      </c>
      <c r="O660" s="17">
        <v>20201102</v>
      </c>
      <c r="P660" s="17">
        <v>20201102</v>
      </c>
      <c r="Q660" s="17">
        <v>3410</v>
      </c>
      <c r="R660" s="17">
        <v>0</v>
      </c>
      <c r="S660" s="17"/>
      <c r="T660" s="17" t="s">
        <v>63</v>
      </c>
      <c r="U660" s="17"/>
      <c r="V660" s="17">
        <f t="shared" si="190"/>
        <v>1</v>
      </c>
      <c r="W660" s="17">
        <v>1000</v>
      </c>
      <c r="X660" s="17" t="s">
        <v>7065</v>
      </c>
      <c r="Y660" s="17" t="s">
        <v>150</v>
      </c>
      <c r="Z660" s="17">
        <v>20201102</v>
      </c>
      <c r="AA660" s="17" t="s">
        <v>1947</v>
      </c>
      <c r="AB660" s="17">
        <v>1</v>
      </c>
      <c r="AC660" s="17" t="str">
        <f>IFERROR(VLOOKUP(A660,[1]Cruces!AJ:AK,2,0),VLOOKUP(CONCATENATE(X660,AA660),[1]Cruces!G:H,2,0))</f>
        <v>Solicitud por BT</v>
      </c>
      <c r="AD660" s="17">
        <f t="shared" si="176"/>
        <v>2</v>
      </c>
      <c r="AE660" s="17">
        <f t="shared" si="177"/>
        <v>11</v>
      </c>
      <c r="AF660" s="17">
        <f t="shared" si="178"/>
        <v>2020</v>
      </c>
      <c r="AG660" s="17" t="str">
        <f>IFERROR(VLOOKUP(MID(A660,2,4)*1,[1]Cruces!K:L,2,0),"Verificar")</f>
        <v>Magdalena</v>
      </c>
      <c r="AH660" s="17">
        <f t="shared" ca="1" si="179"/>
        <v>23</v>
      </c>
      <c r="AI660" s="17" t="str">
        <f>IFERROR(VLOOKUP(U660,[1]Cruces!$O$1:$P$6,2,0),"Sin Orden")</f>
        <v>Sin Orden</v>
      </c>
      <c r="AJ660" s="17">
        <f t="shared" si="180"/>
        <v>2</v>
      </c>
      <c r="AK660" s="17">
        <f t="shared" si="181"/>
        <v>11</v>
      </c>
      <c r="AL660" s="17">
        <f t="shared" si="182"/>
        <v>2020</v>
      </c>
      <c r="AM660" s="17">
        <f t="shared" ca="1" si="183"/>
        <v>23</v>
      </c>
      <c r="AN660" s="18" t="str">
        <f>IFERROR(VLOOKUP(R660*1,'[1]Ordenes de Servicio'!G:K,5,0),"No Cruza")</f>
        <v>No Cruza</v>
      </c>
      <c r="AO660" s="17">
        <f t="shared" ca="1" si="184"/>
        <v>23</v>
      </c>
      <c r="AP660" s="17">
        <f t="shared" si="185"/>
        <v>2</v>
      </c>
      <c r="AQ660" s="17">
        <f t="shared" si="186"/>
        <v>11</v>
      </c>
      <c r="AR660" s="17">
        <f t="shared" si="187"/>
        <v>2020</v>
      </c>
      <c r="AS660" s="17">
        <f t="shared" ca="1" si="188"/>
        <v>23</v>
      </c>
      <c r="AT660" s="17" t="str">
        <f t="shared" ca="1" si="191"/>
        <v>No</v>
      </c>
      <c r="AU660" s="17">
        <f t="shared" si="189"/>
        <v>0</v>
      </c>
      <c r="AV660" s="17" t="str">
        <f>+VLOOKUP(B660,[1]Cruces!S:T,2,0)</f>
        <v>7. Ejecución en Campo OS BT</v>
      </c>
    </row>
    <row r="661" spans="1:48" hidden="1" x14ac:dyDescent="0.25">
      <c r="A661" s="17" t="s">
        <v>1419</v>
      </c>
      <c r="B661" s="17" t="s">
        <v>68</v>
      </c>
      <c r="C661" s="17">
        <v>0</v>
      </c>
      <c r="D661" s="17">
        <v>0</v>
      </c>
      <c r="E661" s="17" t="s">
        <v>55</v>
      </c>
      <c r="F661" s="17" t="s">
        <v>107</v>
      </c>
      <c r="G661" s="17" t="s">
        <v>1420</v>
      </c>
      <c r="H661" s="17">
        <v>0</v>
      </c>
      <c r="I661" s="17" t="s">
        <v>116</v>
      </c>
      <c r="J661" s="17" t="s">
        <v>59</v>
      </c>
      <c r="K661" s="17" t="s">
        <v>97</v>
      </c>
      <c r="L661" s="17" t="s">
        <v>325</v>
      </c>
      <c r="M661" s="17" t="s">
        <v>326</v>
      </c>
      <c r="N661" s="17" t="s">
        <v>75</v>
      </c>
      <c r="O661" s="17">
        <v>20190214</v>
      </c>
      <c r="P661" s="17">
        <v>20190322</v>
      </c>
      <c r="Q661" s="17">
        <v>1180</v>
      </c>
      <c r="R661" s="17">
        <v>26193247</v>
      </c>
      <c r="S661" s="17" t="s">
        <v>76</v>
      </c>
      <c r="T661" s="17" t="s">
        <v>63</v>
      </c>
      <c r="U661" s="17" t="s">
        <v>91</v>
      </c>
      <c r="V661" s="17">
        <f t="shared" si="190"/>
        <v>37.5</v>
      </c>
      <c r="W661" s="17">
        <v>37500</v>
      </c>
      <c r="X661" s="17" t="s">
        <v>64</v>
      </c>
      <c r="Y661" s="17" t="s">
        <v>136</v>
      </c>
      <c r="Z661" s="17">
        <v>20190328</v>
      </c>
      <c r="AA661" s="17" t="s">
        <v>78</v>
      </c>
      <c r="AB661" s="17">
        <v>1</v>
      </c>
      <c r="AC661" s="17" t="str">
        <f>IFERROR(VLOOKUP(A661,[1]Cruces!AJ:AK,2,0),VLOOKUP(CONCATENATE(X661,AA661),[1]Cruces!G:H,2,0))</f>
        <v>Solicitud de Obra</v>
      </c>
      <c r="AD661" s="17">
        <f t="shared" si="176"/>
        <v>14</v>
      </c>
      <c r="AE661" s="17">
        <f t="shared" si="177"/>
        <v>2</v>
      </c>
      <c r="AF661" s="17">
        <f t="shared" si="178"/>
        <v>2019</v>
      </c>
      <c r="AG661" s="17" t="str">
        <f>IFERROR(VLOOKUP(MID(A661,2,4)*1,[1]Cruces!K:L,2,0),"Verificar")</f>
        <v>Atlántico Norte</v>
      </c>
      <c r="AH661" s="17">
        <f t="shared" ca="1" si="179"/>
        <v>650</v>
      </c>
      <c r="AI661" s="17" t="str">
        <f>IFERROR(VLOOKUP(U661,[1]Cruces!$O$1:$P$6,2,0),"Sin Orden")</f>
        <v>Resuelta</v>
      </c>
      <c r="AJ661" s="17">
        <f t="shared" si="180"/>
        <v>28</v>
      </c>
      <c r="AK661" s="17">
        <f t="shared" si="181"/>
        <v>3</v>
      </c>
      <c r="AL661" s="17">
        <f t="shared" si="182"/>
        <v>2019</v>
      </c>
      <c r="AM661" s="17">
        <f t="shared" ca="1" si="183"/>
        <v>608</v>
      </c>
      <c r="AN661" s="18">
        <f>IFERROR(VLOOKUP(R661*1,'[1]Ordenes de Servicio'!G:K,5,0),"No Cruza")</f>
        <v>43566</v>
      </c>
      <c r="AO661" s="17">
        <f t="shared" ca="1" si="184"/>
        <v>42</v>
      </c>
      <c r="AP661" s="17">
        <f t="shared" si="185"/>
        <v>22</v>
      </c>
      <c r="AQ661" s="17">
        <f t="shared" si="186"/>
        <v>3</v>
      </c>
      <c r="AR661" s="17">
        <f t="shared" si="187"/>
        <v>2019</v>
      </c>
      <c r="AS661" s="17">
        <f t="shared" ca="1" si="188"/>
        <v>614</v>
      </c>
      <c r="AT661" s="17" t="str">
        <f t="shared" ca="1" si="191"/>
        <v>Si</v>
      </c>
      <c r="AU661" s="17">
        <f t="shared" si="189"/>
        <v>6</v>
      </c>
      <c r="AV661" s="17" t="str">
        <f>+VLOOKUP(B661,[1]Cruces!S:T,2,0)</f>
        <v>5. Consultoría / Adjudicación</v>
      </c>
    </row>
    <row r="662" spans="1:48" hidden="1" x14ac:dyDescent="0.25">
      <c r="A662" s="17" t="s">
        <v>1421</v>
      </c>
      <c r="B662" s="17" t="s">
        <v>68</v>
      </c>
      <c r="C662" s="17">
        <v>0</v>
      </c>
      <c r="D662" s="17">
        <v>0</v>
      </c>
      <c r="E662" s="17" t="s">
        <v>55</v>
      </c>
      <c r="F662" s="17" t="s">
        <v>232</v>
      </c>
      <c r="G662" s="17" t="s">
        <v>1422</v>
      </c>
      <c r="H662" s="17">
        <v>0</v>
      </c>
      <c r="I662" s="17" t="s">
        <v>71</v>
      </c>
      <c r="J662" s="17" t="s">
        <v>59</v>
      </c>
      <c r="K662" s="17" t="s">
        <v>1423</v>
      </c>
      <c r="L662" s="17" t="s">
        <v>111</v>
      </c>
      <c r="M662" s="17" t="s">
        <v>112</v>
      </c>
      <c r="N662" s="17" t="s">
        <v>75</v>
      </c>
      <c r="O662" s="17">
        <v>20170303</v>
      </c>
      <c r="P662" s="17">
        <v>20170814</v>
      </c>
      <c r="Q662" s="17">
        <v>9520</v>
      </c>
      <c r="R662" s="17">
        <v>24285180</v>
      </c>
      <c r="S662" s="17" t="s">
        <v>76</v>
      </c>
      <c r="T662" s="17" t="s">
        <v>63</v>
      </c>
      <c r="U662" s="17" t="s">
        <v>91</v>
      </c>
      <c r="V662" s="17">
        <f t="shared" si="190"/>
        <v>125</v>
      </c>
      <c r="W662" s="17">
        <v>125000</v>
      </c>
      <c r="X662" s="17" t="s">
        <v>64</v>
      </c>
      <c r="Y662" s="17" t="s">
        <v>150</v>
      </c>
      <c r="Z662" s="17">
        <v>20180929</v>
      </c>
      <c r="AA662" s="17" t="s">
        <v>124</v>
      </c>
      <c r="AB662" s="17">
        <v>1</v>
      </c>
      <c r="AC662" s="17" t="str">
        <f>IFERROR(VLOOKUP(A662,[1]Cruces!AJ:AK,2,0),VLOOKUP(CONCATENATE(X662,AA662),[1]Cruces!G:H,2,0))</f>
        <v>Solicitud de Obra</v>
      </c>
      <c r="AD662" s="17">
        <f t="shared" si="176"/>
        <v>3</v>
      </c>
      <c r="AE662" s="17">
        <f t="shared" si="177"/>
        <v>3</v>
      </c>
      <c r="AF662" s="17">
        <f t="shared" si="178"/>
        <v>2017</v>
      </c>
      <c r="AG662" s="17" t="str">
        <f>IFERROR(VLOOKUP(MID(A662,2,4)*1,[1]Cruces!K:L,2,0),"Verificar")</f>
        <v>Atlántico Sur</v>
      </c>
      <c r="AH662" s="17">
        <f t="shared" ca="1" si="179"/>
        <v>1363</v>
      </c>
      <c r="AI662" s="17" t="str">
        <f>IFERROR(VLOOKUP(U662,[1]Cruces!$O$1:$P$6,2,0),"Sin Orden")</f>
        <v>Resuelta</v>
      </c>
      <c r="AJ662" s="17">
        <f t="shared" si="180"/>
        <v>29</v>
      </c>
      <c r="AK662" s="17">
        <f t="shared" si="181"/>
        <v>9</v>
      </c>
      <c r="AL662" s="17">
        <f t="shared" si="182"/>
        <v>2018</v>
      </c>
      <c r="AM662" s="17">
        <f t="shared" ca="1" si="183"/>
        <v>788</v>
      </c>
      <c r="AN662" s="18">
        <f>IFERROR(VLOOKUP(R662*1,'[1]Ordenes de Servicio'!G:K,5,0),"No Cruza")</f>
        <v>43004</v>
      </c>
      <c r="AO662" s="17">
        <f t="shared" ca="1" si="184"/>
        <v>575</v>
      </c>
      <c r="AP662" s="17">
        <f t="shared" si="185"/>
        <v>14</v>
      </c>
      <c r="AQ662" s="17">
        <f t="shared" si="186"/>
        <v>8</v>
      </c>
      <c r="AR662" s="17">
        <f t="shared" si="187"/>
        <v>2017</v>
      </c>
      <c r="AS662" s="17">
        <f t="shared" ca="1" si="188"/>
        <v>1199</v>
      </c>
      <c r="AT662" s="17" t="str">
        <f t="shared" ca="1" si="191"/>
        <v>Si</v>
      </c>
      <c r="AU662" s="17">
        <f t="shared" si="189"/>
        <v>411</v>
      </c>
      <c r="AV662" s="17" t="str">
        <f>+VLOOKUP(B662,[1]Cruces!S:T,2,0)</f>
        <v>5. Consultoría / Adjudicación</v>
      </c>
    </row>
    <row r="663" spans="1:48" hidden="1" x14ac:dyDescent="0.25">
      <c r="A663" s="17" t="s">
        <v>1424</v>
      </c>
      <c r="B663" s="17" t="s">
        <v>68</v>
      </c>
      <c r="C663" s="17">
        <v>8338505</v>
      </c>
      <c r="D663" s="17">
        <v>35156951</v>
      </c>
      <c r="E663" s="17" t="s">
        <v>93</v>
      </c>
      <c r="F663" s="17" t="s">
        <v>232</v>
      </c>
      <c r="G663" s="17" t="s">
        <v>1425</v>
      </c>
      <c r="H663" s="17">
        <v>3218081519</v>
      </c>
      <c r="I663" s="17" t="s">
        <v>71</v>
      </c>
      <c r="J663" s="17" t="s">
        <v>1426</v>
      </c>
      <c r="K663" s="17" t="s">
        <v>1427</v>
      </c>
      <c r="L663" s="17" t="s">
        <v>280</v>
      </c>
      <c r="M663" s="17" t="s">
        <v>281</v>
      </c>
      <c r="N663" s="17" t="s">
        <v>75</v>
      </c>
      <c r="O663" s="17">
        <v>20200127</v>
      </c>
      <c r="P663" s="17">
        <v>20200206</v>
      </c>
      <c r="Q663" s="17">
        <v>1210</v>
      </c>
      <c r="R663" s="17">
        <v>27128182</v>
      </c>
      <c r="S663" s="17" t="s">
        <v>100</v>
      </c>
      <c r="T663" s="17" t="s">
        <v>63</v>
      </c>
      <c r="U663" s="17" t="s">
        <v>91</v>
      </c>
      <c r="V663" s="17">
        <f t="shared" si="190"/>
        <v>25</v>
      </c>
      <c r="W663" s="17">
        <v>25000</v>
      </c>
      <c r="X663" s="17" t="s">
        <v>89</v>
      </c>
      <c r="Y663" s="17" t="s">
        <v>150</v>
      </c>
      <c r="Z663" s="17">
        <v>20200303</v>
      </c>
      <c r="AA663" s="17" t="s">
        <v>78</v>
      </c>
      <c r="AB663" s="17">
        <v>1</v>
      </c>
      <c r="AC663" s="17" t="str">
        <f>IFERROR(VLOOKUP(A663,[1]Cruces!AJ:AK,2,0),VLOOKUP(CONCATENATE(X663,AA663),[1]Cruces!G:H,2,0))</f>
        <v>Solicitud de Obra</v>
      </c>
      <c r="AD663" s="17">
        <f t="shared" si="176"/>
        <v>27</v>
      </c>
      <c r="AE663" s="17">
        <f t="shared" si="177"/>
        <v>1</v>
      </c>
      <c r="AF663" s="17">
        <f t="shared" si="178"/>
        <v>2020</v>
      </c>
      <c r="AG663" s="17" t="str">
        <f>IFERROR(VLOOKUP(MID(A663,2,4)*1,[1]Cruces!K:L,2,0),"Verificar")</f>
        <v>Atlántico Sur</v>
      </c>
      <c r="AH663" s="17">
        <f t="shared" ca="1" si="179"/>
        <v>303</v>
      </c>
      <c r="AI663" s="17" t="str">
        <f>IFERROR(VLOOKUP(U663,[1]Cruces!$O$1:$P$6,2,0),"Sin Orden")</f>
        <v>Resuelta</v>
      </c>
      <c r="AJ663" s="17">
        <f t="shared" si="180"/>
        <v>3</v>
      </c>
      <c r="AK663" s="17">
        <f t="shared" si="181"/>
        <v>3</v>
      </c>
      <c r="AL663" s="17">
        <f t="shared" si="182"/>
        <v>2020</v>
      </c>
      <c r="AM663" s="17">
        <f t="shared" ca="1" si="183"/>
        <v>267</v>
      </c>
      <c r="AN663" s="18" t="str">
        <f>IFERROR(VLOOKUP(R663*1,'[1]Ordenes de Servicio'!G:K,5,0),"No Cruza")</f>
        <v>No Cruza</v>
      </c>
      <c r="AO663" s="17">
        <f t="shared" ca="1" si="184"/>
        <v>36</v>
      </c>
      <c r="AP663" s="17">
        <f t="shared" si="185"/>
        <v>6</v>
      </c>
      <c r="AQ663" s="17">
        <f t="shared" si="186"/>
        <v>2</v>
      </c>
      <c r="AR663" s="17">
        <f t="shared" si="187"/>
        <v>2020</v>
      </c>
      <c r="AS663" s="17">
        <f t="shared" ca="1" si="188"/>
        <v>293</v>
      </c>
      <c r="AT663" s="17" t="str">
        <f t="shared" ca="1" si="191"/>
        <v>No</v>
      </c>
      <c r="AU663" s="17">
        <f t="shared" si="189"/>
        <v>26</v>
      </c>
      <c r="AV663" s="17" t="str">
        <f>+VLOOKUP(B663,[1]Cruces!S:T,2,0)</f>
        <v>5. Consultoría / Adjudicación</v>
      </c>
    </row>
    <row r="664" spans="1:48" hidden="1" x14ac:dyDescent="0.25">
      <c r="A664" s="17" t="s">
        <v>1428</v>
      </c>
      <c r="B664" s="17" t="s">
        <v>68</v>
      </c>
      <c r="C664" s="17">
        <v>0</v>
      </c>
      <c r="D664" s="17">
        <v>0</v>
      </c>
      <c r="E664" s="17" t="s">
        <v>55</v>
      </c>
      <c r="F664" s="17" t="s">
        <v>163</v>
      </c>
      <c r="G664" s="17" t="s">
        <v>1429</v>
      </c>
      <c r="H664" s="17">
        <v>0</v>
      </c>
      <c r="I664" s="17" t="s">
        <v>71</v>
      </c>
      <c r="J664" s="17" t="s">
        <v>59</v>
      </c>
      <c r="K664" s="17" t="s">
        <v>1430</v>
      </c>
      <c r="L664" s="17" t="s">
        <v>111</v>
      </c>
      <c r="M664" s="17" t="s">
        <v>112</v>
      </c>
      <c r="N664" s="17" t="s">
        <v>75</v>
      </c>
      <c r="O664" s="17">
        <v>20201016</v>
      </c>
      <c r="P664" s="17">
        <v>20201024</v>
      </c>
      <c r="Q664" s="17">
        <v>1150</v>
      </c>
      <c r="R664" s="17">
        <v>28250763</v>
      </c>
      <c r="S664" s="17" t="s">
        <v>76</v>
      </c>
      <c r="T664" s="17" t="s">
        <v>63</v>
      </c>
      <c r="U664" s="17" t="s">
        <v>91</v>
      </c>
      <c r="V664" s="17">
        <f t="shared" si="190"/>
        <v>25</v>
      </c>
      <c r="W664" s="17">
        <v>25000</v>
      </c>
      <c r="X664" s="17" t="s">
        <v>64</v>
      </c>
      <c r="Y664" s="17" t="s">
        <v>68</v>
      </c>
      <c r="Z664" s="17">
        <v>20201024</v>
      </c>
      <c r="AA664" s="17" t="s">
        <v>101</v>
      </c>
      <c r="AB664" s="17">
        <v>1</v>
      </c>
      <c r="AC664" s="17" t="str">
        <f>IFERROR(VLOOKUP(A664,[1]Cruces!AJ:AK,2,0),VLOOKUP(CONCATENATE(X664,AA664),[1]Cruces!G:H,2,0))</f>
        <v>Solicitud de Obra</v>
      </c>
      <c r="AD664" s="17">
        <f t="shared" si="176"/>
        <v>16</v>
      </c>
      <c r="AE664" s="17">
        <f t="shared" si="177"/>
        <v>10</v>
      </c>
      <c r="AF664" s="17">
        <f t="shared" si="178"/>
        <v>2020</v>
      </c>
      <c r="AG664" s="17" t="str">
        <f>IFERROR(VLOOKUP(MID(A664,2,4)*1,[1]Cruces!K:L,2,0),"Verificar")</f>
        <v>Atlántico Norte</v>
      </c>
      <c r="AH664" s="17">
        <f t="shared" ca="1" si="179"/>
        <v>40</v>
      </c>
      <c r="AI664" s="17" t="str">
        <f>IFERROR(VLOOKUP(U664,[1]Cruces!$O$1:$P$6,2,0),"Sin Orden")</f>
        <v>Resuelta</v>
      </c>
      <c r="AJ664" s="17">
        <f t="shared" si="180"/>
        <v>24</v>
      </c>
      <c r="AK664" s="17">
        <f t="shared" si="181"/>
        <v>10</v>
      </c>
      <c r="AL664" s="17">
        <f t="shared" si="182"/>
        <v>2020</v>
      </c>
      <c r="AM664" s="17">
        <f t="shared" ca="1" si="183"/>
        <v>32</v>
      </c>
      <c r="AN664" s="18">
        <f>IFERROR(VLOOKUP(R664*1,'[1]Ordenes de Servicio'!G:K,5,0),"No Cruza")</f>
        <v>44128</v>
      </c>
      <c r="AO664" s="17">
        <f t="shared" ca="1" si="184"/>
        <v>8</v>
      </c>
      <c r="AP664" s="17">
        <f t="shared" si="185"/>
        <v>24</v>
      </c>
      <c r="AQ664" s="17">
        <f t="shared" si="186"/>
        <v>10</v>
      </c>
      <c r="AR664" s="17">
        <f t="shared" si="187"/>
        <v>2020</v>
      </c>
      <c r="AS664" s="17">
        <f t="shared" ca="1" si="188"/>
        <v>32</v>
      </c>
      <c r="AT664" s="17" t="str">
        <f t="shared" ca="1" si="191"/>
        <v>No</v>
      </c>
      <c r="AU664" s="17">
        <f t="shared" si="189"/>
        <v>0</v>
      </c>
      <c r="AV664" s="17" t="str">
        <f>+VLOOKUP(B664,[1]Cruces!S:T,2,0)</f>
        <v>5. Consultoría / Adjudicación</v>
      </c>
    </row>
    <row r="665" spans="1:48" hidden="1" x14ac:dyDescent="0.25">
      <c r="A665" s="17" t="s">
        <v>1431</v>
      </c>
      <c r="B665" s="17" t="s">
        <v>68</v>
      </c>
      <c r="C665" s="17">
        <v>2949285</v>
      </c>
      <c r="D665" s="17">
        <v>0</v>
      </c>
      <c r="E665" s="17" t="s">
        <v>55</v>
      </c>
      <c r="F665" s="17" t="s">
        <v>107</v>
      </c>
      <c r="G665" s="17" t="s">
        <v>1432</v>
      </c>
      <c r="H665" s="17" t="s">
        <v>1433</v>
      </c>
      <c r="I665" s="17" t="s">
        <v>71</v>
      </c>
      <c r="J665" s="17" t="s">
        <v>59</v>
      </c>
      <c r="K665" s="17" t="s">
        <v>97</v>
      </c>
      <c r="L665" s="17" t="s">
        <v>111</v>
      </c>
      <c r="M665" s="17" t="s">
        <v>112</v>
      </c>
      <c r="N665" s="17" t="s">
        <v>75</v>
      </c>
      <c r="O665" s="17">
        <v>20190531</v>
      </c>
      <c r="P665" s="17">
        <v>20190729</v>
      </c>
      <c r="Q665" s="17">
        <v>1110</v>
      </c>
      <c r="R665" s="17">
        <v>26374576</v>
      </c>
      <c r="S665" s="17" t="s">
        <v>100</v>
      </c>
      <c r="T665" s="17" t="s">
        <v>63</v>
      </c>
      <c r="U665" s="17" t="s">
        <v>91</v>
      </c>
      <c r="V665" s="17">
        <f t="shared" si="190"/>
        <v>75</v>
      </c>
      <c r="W665" s="17">
        <v>75000</v>
      </c>
      <c r="X665" s="17" t="s">
        <v>89</v>
      </c>
      <c r="Y665" s="17" t="s">
        <v>136</v>
      </c>
      <c r="Z665" s="17">
        <v>20190731</v>
      </c>
      <c r="AA665" s="17" t="s">
        <v>78</v>
      </c>
      <c r="AB665" s="17">
        <v>1</v>
      </c>
      <c r="AC665" s="17" t="str">
        <f>IFERROR(VLOOKUP(A665,[1]Cruces!AJ:AK,2,0),VLOOKUP(CONCATENATE(X665,AA665),[1]Cruces!G:H,2,0))</f>
        <v>Solicitud de Obra</v>
      </c>
      <c r="AD665" s="17">
        <f t="shared" si="176"/>
        <v>31</v>
      </c>
      <c r="AE665" s="17">
        <f t="shared" si="177"/>
        <v>5</v>
      </c>
      <c r="AF665" s="17">
        <f t="shared" si="178"/>
        <v>2019</v>
      </c>
      <c r="AG665" s="17" t="str">
        <f>IFERROR(VLOOKUP(MID(A665,2,4)*1,[1]Cruces!K:L,2,0),"Verificar")</f>
        <v>Atlántico Norte</v>
      </c>
      <c r="AH665" s="17">
        <f t="shared" ca="1" si="179"/>
        <v>544</v>
      </c>
      <c r="AI665" s="17" t="str">
        <f>IFERROR(VLOOKUP(U665,[1]Cruces!$O$1:$P$6,2,0),"Sin Orden")</f>
        <v>Resuelta</v>
      </c>
      <c r="AJ665" s="17">
        <f t="shared" si="180"/>
        <v>31</v>
      </c>
      <c r="AK665" s="17">
        <f t="shared" si="181"/>
        <v>7</v>
      </c>
      <c r="AL665" s="17">
        <f t="shared" si="182"/>
        <v>2019</v>
      </c>
      <c r="AM665" s="17">
        <f t="shared" ca="1" si="183"/>
        <v>483</v>
      </c>
      <c r="AN665" s="18" t="str">
        <f>IFERROR(VLOOKUP(R665*1,'[1]Ordenes de Servicio'!G:K,5,0),"No Cruza")</f>
        <v>No Cruza</v>
      </c>
      <c r="AO665" s="17">
        <f t="shared" ca="1" si="184"/>
        <v>61</v>
      </c>
      <c r="AP665" s="17">
        <f t="shared" si="185"/>
        <v>29</v>
      </c>
      <c r="AQ665" s="17">
        <f t="shared" si="186"/>
        <v>7</v>
      </c>
      <c r="AR665" s="17">
        <f t="shared" si="187"/>
        <v>2019</v>
      </c>
      <c r="AS665" s="17">
        <f t="shared" ca="1" si="188"/>
        <v>485</v>
      </c>
      <c r="AT665" s="17" t="str">
        <f t="shared" ca="1" si="191"/>
        <v>Si</v>
      </c>
      <c r="AU665" s="17">
        <f t="shared" si="189"/>
        <v>2</v>
      </c>
      <c r="AV665" s="17" t="str">
        <f>+VLOOKUP(B665,[1]Cruces!S:T,2,0)</f>
        <v>5. Consultoría / Adjudicación</v>
      </c>
    </row>
    <row r="666" spans="1:48" hidden="1" x14ac:dyDescent="0.25">
      <c r="A666" s="17" t="s">
        <v>7754</v>
      </c>
      <c r="B666" s="17" t="s">
        <v>6595</v>
      </c>
      <c r="C666" s="17">
        <v>0</v>
      </c>
      <c r="D666" s="17">
        <v>0</v>
      </c>
      <c r="E666" s="17" t="s">
        <v>55</v>
      </c>
      <c r="F666" s="17" t="s">
        <v>120</v>
      </c>
      <c r="G666" s="17" t="s">
        <v>7755</v>
      </c>
      <c r="H666" s="17">
        <v>3145782196</v>
      </c>
      <c r="I666" s="17" t="s">
        <v>71</v>
      </c>
      <c r="J666" s="17" t="s">
        <v>59</v>
      </c>
      <c r="K666" s="17" t="s">
        <v>97</v>
      </c>
      <c r="L666" s="17" t="s">
        <v>122</v>
      </c>
      <c r="M666" s="17" t="s">
        <v>123</v>
      </c>
      <c r="N666" s="17" t="s">
        <v>6600</v>
      </c>
      <c r="O666" s="17">
        <v>20200428</v>
      </c>
      <c r="P666" s="17">
        <v>20200430</v>
      </c>
      <c r="Q666" s="17">
        <v>1180</v>
      </c>
      <c r="R666" s="17">
        <v>27375018</v>
      </c>
      <c r="S666" s="17" t="s">
        <v>6601</v>
      </c>
      <c r="T666" s="17" t="s">
        <v>63</v>
      </c>
      <c r="U666" s="17" t="s">
        <v>91</v>
      </c>
      <c r="V666" s="17">
        <f t="shared" si="190"/>
        <v>3</v>
      </c>
      <c r="W666" s="17">
        <v>3000</v>
      </c>
      <c r="X666" s="17" t="s">
        <v>7065</v>
      </c>
      <c r="Y666" s="17" t="s">
        <v>6595</v>
      </c>
      <c r="Z666" s="17">
        <v>20200430</v>
      </c>
      <c r="AA666" s="17" t="s">
        <v>1947</v>
      </c>
      <c r="AB666" s="17">
        <v>1</v>
      </c>
      <c r="AC666" s="17" t="str">
        <f>IFERROR(VLOOKUP(A666,[1]Cruces!AJ:AK,2,0),VLOOKUP(CONCATENATE(X666,AA666),[1]Cruces!G:H,2,0))</f>
        <v>Solicitud por BT</v>
      </c>
      <c r="AD666" s="17">
        <f t="shared" si="176"/>
        <v>28</v>
      </c>
      <c r="AE666" s="17">
        <f t="shared" si="177"/>
        <v>4</v>
      </c>
      <c r="AF666" s="17">
        <f t="shared" si="178"/>
        <v>2020</v>
      </c>
      <c r="AG666" s="17" t="str">
        <f>IFERROR(VLOOKUP(MID(A666,2,4)*1,[1]Cruces!K:L,2,0),"Verificar")</f>
        <v>Atlántico Norte</v>
      </c>
      <c r="AH666" s="17">
        <f t="shared" ca="1" si="179"/>
        <v>211</v>
      </c>
      <c r="AI666" s="17" t="str">
        <f>IFERROR(VLOOKUP(U666,[1]Cruces!$O$1:$P$6,2,0),"Sin Orden")</f>
        <v>Resuelta</v>
      </c>
      <c r="AJ666" s="17">
        <f t="shared" si="180"/>
        <v>30</v>
      </c>
      <c r="AK666" s="17">
        <f t="shared" si="181"/>
        <v>4</v>
      </c>
      <c r="AL666" s="17">
        <f t="shared" si="182"/>
        <v>2020</v>
      </c>
      <c r="AM666" s="17">
        <f t="shared" ca="1" si="183"/>
        <v>209</v>
      </c>
      <c r="AN666" s="18" t="str">
        <f>IFERROR(VLOOKUP(R666*1,'[1]Ordenes de Servicio'!G:K,5,0),"No Cruza")</f>
        <v>No Cruza</v>
      </c>
      <c r="AO666" s="17">
        <f t="shared" ca="1" si="184"/>
        <v>2</v>
      </c>
      <c r="AP666" s="17">
        <f t="shared" si="185"/>
        <v>30</v>
      </c>
      <c r="AQ666" s="17">
        <f t="shared" si="186"/>
        <v>4</v>
      </c>
      <c r="AR666" s="17">
        <f t="shared" si="187"/>
        <v>2020</v>
      </c>
      <c r="AS666" s="17">
        <f t="shared" ca="1" si="188"/>
        <v>209</v>
      </c>
      <c r="AT666" s="17" t="str">
        <f t="shared" ca="1" si="191"/>
        <v>No</v>
      </c>
      <c r="AU666" s="17">
        <f t="shared" si="189"/>
        <v>0</v>
      </c>
      <c r="AV666" s="17" t="str">
        <f>+VLOOKUP(B666,[1]Cruces!S:T,2,0)</f>
        <v>7. Ejecución en Campo OS BT</v>
      </c>
    </row>
    <row r="667" spans="1:48" hidden="1" x14ac:dyDescent="0.25">
      <c r="A667" s="17" t="s">
        <v>10538</v>
      </c>
      <c r="B667" s="17" t="s">
        <v>296</v>
      </c>
      <c r="C667" s="17">
        <v>0</v>
      </c>
      <c r="D667" s="17">
        <v>0</v>
      </c>
      <c r="E667" s="17" t="s">
        <v>55</v>
      </c>
      <c r="F667" s="17" t="s">
        <v>932</v>
      </c>
      <c r="G667" s="17" t="s">
        <v>10539</v>
      </c>
      <c r="H667" s="17">
        <v>0</v>
      </c>
      <c r="I667" s="17" t="s">
        <v>71</v>
      </c>
      <c r="J667" s="17" t="s">
        <v>59</v>
      </c>
      <c r="K667" s="17" t="s">
        <v>97</v>
      </c>
      <c r="L667" s="17" t="s">
        <v>935</v>
      </c>
      <c r="M667" s="17" t="s">
        <v>936</v>
      </c>
      <c r="N667" s="17" t="s">
        <v>301</v>
      </c>
      <c r="O667" s="17">
        <v>20200928</v>
      </c>
      <c r="P667" s="17">
        <v>20200928</v>
      </c>
      <c r="Q667" s="17">
        <v>3440</v>
      </c>
      <c r="R667" s="17">
        <v>0</v>
      </c>
      <c r="S667" s="17"/>
      <c r="T667" s="17" t="s">
        <v>63</v>
      </c>
      <c r="U667" s="17"/>
      <c r="V667" s="17">
        <f t="shared" si="190"/>
        <v>25</v>
      </c>
      <c r="W667" s="17">
        <v>25000</v>
      </c>
      <c r="X667" s="17" t="s">
        <v>64</v>
      </c>
      <c r="Y667" s="17" t="s">
        <v>296</v>
      </c>
      <c r="Z667" s="17">
        <v>20200928</v>
      </c>
      <c r="AA667" s="17" t="s">
        <v>78</v>
      </c>
      <c r="AB667" s="17">
        <v>1</v>
      </c>
      <c r="AC667" s="17" t="str">
        <f>IFERROR(VLOOKUP(A667,[1]Cruces!AJ:AK,2,0),VLOOKUP(CONCATENATE(X667,AA667),[1]Cruces!G:H,2,0))</f>
        <v>Exp BMT</v>
      </c>
      <c r="AD667" s="17">
        <f t="shared" si="176"/>
        <v>28</v>
      </c>
      <c r="AE667" s="17">
        <f t="shared" si="177"/>
        <v>9</v>
      </c>
      <c r="AF667" s="17">
        <f t="shared" si="178"/>
        <v>2020</v>
      </c>
      <c r="AG667" s="17" t="str">
        <f>IFERROR(VLOOKUP(MID(A667,2,4)*1,[1]Cruces!K:L,2,0),"Verificar")</f>
        <v>Magdalena</v>
      </c>
      <c r="AH667" s="17">
        <f t="shared" ca="1" si="179"/>
        <v>58</v>
      </c>
      <c r="AI667" s="17" t="str">
        <f>IFERROR(VLOOKUP(U667,[1]Cruces!$O$1:$P$6,2,0),"Sin Orden")</f>
        <v>Sin Orden</v>
      </c>
      <c r="AJ667" s="17">
        <f t="shared" si="180"/>
        <v>28</v>
      </c>
      <c r="AK667" s="17">
        <f t="shared" si="181"/>
        <v>9</v>
      </c>
      <c r="AL667" s="17">
        <f t="shared" si="182"/>
        <v>2020</v>
      </c>
      <c r="AM667" s="17">
        <f t="shared" ca="1" si="183"/>
        <v>58</v>
      </c>
      <c r="AN667" s="18" t="str">
        <f>IFERROR(VLOOKUP(R667*1,'[1]Ordenes de Servicio'!G:K,5,0),"No Cruza")</f>
        <v>No Cruza</v>
      </c>
      <c r="AO667" s="17">
        <f t="shared" ca="1" si="184"/>
        <v>58</v>
      </c>
      <c r="AP667" s="17">
        <f t="shared" si="185"/>
        <v>28</v>
      </c>
      <c r="AQ667" s="17">
        <f t="shared" si="186"/>
        <v>9</v>
      </c>
      <c r="AR667" s="17">
        <f t="shared" si="187"/>
        <v>2020</v>
      </c>
      <c r="AS667" s="17">
        <f t="shared" ca="1" si="188"/>
        <v>58</v>
      </c>
      <c r="AT667" s="17" t="str">
        <f t="shared" ca="1" si="191"/>
        <v>No</v>
      </c>
      <c r="AU667" s="17">
        <f t="shared" si="189"/>
        <v>0</v>
      </c>
      <c r="AV667" s="17" t="str">
        <f>+VLOOKUP(B667,[1]Cruces!S:T,2,0)</f>
        <v>3. Evaluación Técnico Ecónomica</v>
      </c>
    </row>
    <row r="668" spans="1:48" hidden="1" x14ac:dyDescent="0.25">
      <c r="A668" s="17" t="s">
        <v>1434</v>
      </c>
      <c r="B668" s="17" t="s">
        <v>296</v>
      </c>
      <c r="C668" s="17">
        <v>6532061</v>
      </c>
      <c r="D668" s="17">
        <v>20149883</v>
      </c>
      <c r="E668" s="17" t="s">
        <v>93</v>
      </c>
      <c r="F668" s="17" t="s">
        <v>56</v>
      </c>
      <c r="G668" s="17" t="s">
        <v>1435</v>
      </c>
      <c r="H668" s="17">
        <v>3216269373</v>
      </c>
      <c r="I668" s="17" t="s">
        <v>71</v>
      </c>
      <c r="J668" s="17" t="s">
        <v>1436</v>
      </c>
      <c r="K668" s="17" t="s">
        <v>1437</v>
      </c>
      <c r="L668" s="17" t="s">
        <v>299</v>
      </c>
      <c r="M668" s="17" t="s">
        <v>300</v>
      </c>
      <c r="N668" s="17" t="s">
        <v>301</v>
      </c>
      <c r="O668" s="17">
        <v>20201112</v>
      </c>
      <c r="P668" s="17">
        <v>20201113</v>
      </c>
      <c r="Q668" s="17">
        <v>1110</v>
      </c>
      <c r="R668" s="17">
        <v>28285497</v>
      </c>
      <c r="S668" s="17" t="s">
        <v>100</v>
      </c>
      <c r="T668" s="17" t="s">
        <v>63</v>
      </c>
      <c r="U668" s="17" t="s">
        <v>91</v>
      </c>
      <c r="V668" s="17">
        <f t="shared" si="190"/>
        <v>75</v>
      </c>
      <c r="W668" s="17">
        <v>75000</v>
      </c>
      <c r="X668" s="17" t="s">
        <v>89</v>
      </c>
      <c r="Y668" s="17" t="s">
        <v>296</v>
      </c>
      <c r="Z668" s="17">
        <v>20201113</v>
      </c>
      <c r="AA668" s="17" t="s">
        <v>78</v>
      </c>
      <c r="AB668" s="17">
        <v>1</v>
      </c>
      <c r="AC668" s="17" t="str">
        <f>IFERROR(VLOOKUP(A668,[1]Cruces!AJ:AK,2,0),VLOOKUP(CONCATENATE(X668,AA668),[1]Cruces!G:H,2,0))</f>
        <v>Solicitud de Obra</v>
      </c>
      <c r="AD668" s="17">
        <f t="shared" si="176"/>
        <v>12</v>
      </c>
      <c r="AE668" s="17">
        <f t="shared" si="177"/>
        <v>11</v>
      </c>
      <c r="AF668" s="17">
        <f t="shared" si="178"/>
        <v>2020</v>
      </c>
      <c r="AG668" s="17" t="str">
        <f>IFERROR(VLOOKUP(MID(A668,2,4)*1,[1]Cruces!K:L,2,0),"Verificar")</f>
        <v>Atlántico Norte</v>
      </c>
      <c r="AH668" s="17">
        <f t="shared" ca="1" si="179"/>
        <v>13</v>
      </c>
      <c r="AI668" s="17" t="str">
        <f>IFERROR(VLOOKUP(U668,[1]Cruces!$O$1:$P$6,2,0),"Sin Orden")</f>
        <v>Resuelta</v>
      </c>
      <c r="AJ668" s="17">
        <f t="shared" si="180"/>
        <v>13</v>
      </c>
      <c r="AK668" s="17">
        <f t="shared" si="181"/>
        <v>11</v>
      </c>
      <c r="AL668" s="17">
        <f t="shared" si="182"/>
        <v>2020</v>
      </c>
      <c r="AM668" s="17">
        <f t="shared" ca="1" si="183"/>
        <v>12</v>
      </c>
      <c r="AN668" s="18" t="str">
        <f>IFERROR(VLOOKUP(R668*1,'[1]Ordenes de Servicio'!G:K,5,0),"No Cruza")</f>
        <v>No Cruza</v>
      </c>
      <c r="AO668" s="17">
        <f t="shared" ca="1" si="184"/>
        <v>1</v>
      </c>
      <c r="AP668" s="17">
        <f t="shared" si="185"/>
        <v>13</v>
      </c>
      <c r="AQ668" s="17">
        <f t="shared" si="186"/>
        <v>11</v>
      </c>
      <c r="AR668" s="17">
        <f t="shared" si="187"/>
        <v>2020</v>
      </c>
      <c r="AS668" s="17">
        <f t="shared" ca="1" si="188"/>
        <v>12</v>
      </c>
      <c r="AT668" s="17" t="str">
        <f t="shared" ca="1" si="191"/>
        <v>No</v>
      </c>
      <c r="AU668" s="17">
        <f t="shared" si="189"/>
        <v>0</v>
      </c>
      <c r="AV668" s="17" t="str">
        <f>+VLOOKUP(B668,[1]Cruces!S:T,2,0)</f>
        <v>3. Evaluación Técnico Ecónomica</v>
      </c>
    </row>
    <row r="669" spans="1:48" hidden="1" x14ac:dyDescent="0.25">
      <c r="A669" s="17" t="s">
        <v>7756</v>
      </c>
      <c r="B669" s="17" t="s">
        <v>6595</v>
      </c>
      <c r="C669" s="17">
        <v>0</v>
      </c>
      <c r="D669" s="17">
        <v>0</v>
      </c>
      <c r="E669" s="17" t="s">
        <v>55</v>
      </c>
      <c r="F669" s="17" t="s">
        <v>7082</v>
      </c>
      <c r="G669" s="17" t="s">
        <v>7757</v>
      </c>
      <c r="H669" s="17">
        <v>0</v>
      </c>
      <c r="I669" s="17" t="s">
        <v>71</v>
      </c>
      <c r="J669" s="17" t="s">
        <v>59</v>
      </c>
      <c r="K669" s="17" t="s">
        <v>7758</v>
      </c>
      <c r="L669" s="17" t="s">
        <v>7260</v>
      </c>
      <c r="M669" s="17" t="s">
        <v>7261</v>
      </c>
      <c r="N669" s="17" t="s">
        <v>6600</v>
      </c>
      <c r="O669" s="17">
        <v>20201021</v>
      </c>
      <c r="P669" s="17">
        <v>20201024</v>
      </c>
      <c r="Q669" s="17">
        <v>9510</v>
      </c>
      <c r="R669" s="17">
        <v>28245381</v>
      </c>
      <c r="S669" s="17" t="s">
        <v>6601</v>
      </c>
      <c r="T669" s="17" t="s">
        <v>63</v>
      </c>
      <c r="U669" s="17" t="s">
        <v>91</v>
      </c>
      <c r="V669" s="17">
        <f t="shared" si="190"/>
        <v>3</v>
      </c>
      <c r="W669" s="17">
        <v>3000</v>
      </c>
      <c r="X669" s="17" t="s">
        <v>7065</v>
      </c>
      <c r="Y669" s="17" t="s">
        <v>6595</v>
      </c>
      <c r="Z669" s="17">
        <v>20201024</v>
      </c>
      <c r="AA669" s="17" t="s">
        <v>1947</v>
      </c>
      <c r="AB669" s="17">
        <v>1</v>
      </c>
      <c r="AC669" s="17" t="str">
        <f>IFERROR(VLOOKUP(A669,[1]Cruces!AJ:AK,2,0),VLOOKUP(CONCATENATE(X669,AA669),[1]Cruces!G:H,2,0))</f>
        <v>Solicitud por BT</v>
      </c>
      <c r="AD669" s="17">
        <f t="shared" si="176"/>
        <v>21</v>
      </c>
      <c r="AE669" s="17">
        <f t="shared" si="177"/>
        <v>10</v>
      </c>
      <c r="AF669" s="17">
        <f t="shared" si="178"/>
        <v>2020</v>
      </c>
      <c r="AG669" s="17" t="str">
        <f>IFERROR(VLOOKUP(MID(A669,2,4)*1,[1]Cruces!K:L,2,0),"Verificar")</f>
        <v>Atlántico Norte</v>
      </c>
      <c r="AH669" s="17">
        <f t="shared" ca="1" si="179"/>
        <v>35</v>
      </c>
      <c r="AI669" s="17" t="str">
        <f>IFERROR(VLOOKUP(U669,[1]Cruces!$O$1:$P$6,2,0),"Sin Orden")</f>
        <v>Resuelta</v>
      </c>
      <c r="AJ669" s="17">
        <f t="shared" si="180"/>
        <v>24</v>
      </c>
      <c r="AK669" s="17">
        <f t="shared" si="181"/>
        <v>10</v>
      </c>
      <c r="AL669" s="17">
        <f t="shared" si="182"/>
        <v>2020</v>
      </c>
      <c r="AM669" s="17">
        <f t="shared" ca="1" si="183"/>
        <v>32</v>
      </c>
      <c r="AN669" s="18" t="str">
        <f>IFERROR(VLOOKUP(R669*1,'[1]Ordenes de Servicio'!G:K,5,0),"No Cruza")</f>
        <v>No Cruza</v>
      </c>
      <c r="AO669" s="17">
        <f t="shared" ca="1" si="184"/>
        <v>3</v>
      </c>
      <c r="AP669" s="17">
        <f t="shared" si="185"/>
        <v>24</v>
      </c>
      <c r="AQ669" s="17">
        <f t="shared" si="186"/>
        <v>10</v>
      </c>
      <c r="AR669" s="17">
        <f t="shared" si="187"/>
        <v>2020</v>
      </c>
      <c r="AS669" s="17">
        <f t="shared" ca="1" si="188"/>
        <v>32</v>
      </c>
      <c r="AT669" s="17" t="str">
        <f t="shared" ca="1" si="191"/>
        <v>No</v>
      </c>
      <c r="AU669" s="17">
        <f t="shared" si="189"/>
        <v>0</v>
      </c>
      <c r="AV669" s="17" t="str">
        <f>+VLOOKUP(B669,[1]Cruces!S:T,2,0)</f>
        <v>7. Ejecución en Campo OS BT</v>
      </c>
    </row>
    <row r="670" spans="1:48" hidden="1" x14ac:dyDescent="0.25">
      <c r="A670" s="17" t="s">
        <v>1438</v>
      </c>
      <c r="B670" s="17" t="s">
        <v>68</v>
      </c>
      <c r="C670" s="17">
        <v>0</v>
      </c>
      <c r="D670" s="17">
        <v>0</v>
      </c>
      <c r="E670" s="17" t="s">
        <v>55</v>
      </c>
      <c r="F670" s="17" t="s">
        <v>932</v>
      </c>
      <c r="G670" s="17" t="s">
        <v>1439</v>
      </c>
      <c r="H670" s="17">
        <v>3205244948</v>
      </c>
      <c r="I670" s="17" t="s">
        <v>116</v>
      </c>
      <c r="J670" s="17" t="s">
        <v>59</v>
      </c>
      <c r="K670" s="17" t="s">
        <v>97</v>
      </c>
      <c r="L670" s="17" t="s">
        <v>935</v>
      </c>
      <c r="M670" s="17" t="s">
        <v>936</v>
      </c>
      <c r="N670" s="17" t="s">
        <v>75</v>
      </c>
      <c r="O670" s="17">
        <v>20191128</v>
      </c>
      <c r="P670" s="17">
        <v>20200212</v>
      </c>
      <c r="Q670" s="17">
        <v>9342</v>
      </c>
      <c r="R670" s="17">
        <v>27049228</v>
      </c>
      <c r="S670" s="17" t="s">
        <v>100</v>
      </c>
      <c r="T670" s="17" t="s">
        <v>63</v>
      </c>
      <c r="U670" s="17" t="s">
        <v>91</v>
      </c>
      <c r="V670" s="17">
        <f t="shared" si="190"/>
        <v>75</v>
      </c>
      <c r="W670" s="17">
        <v>75000</v>
      </c>
      <c r="X670" s="17" t="s">
        <v>64</v>
      </c>
      <c r="Y670" s="17" t="s">
        <v>136</v>
      </c>
      <c r="Z670" s="17">
        <v>20200610</v>
      </c>
      <c r="AA670" s="17" t="s">
        <v>78</v>
      </c>
      <c r="AB670" s="17">
        <v>1</v>
      </c>
      <c r="AC670" s="17" t="str">
        <f>IFERROR(VLOOKUP(A670,[1]Cruces!AJ:AK,2,0),VLOOKUP(CONCATENATE(X670,AA670),[1]Cruces!G:H,2,0))</f>
        <v>Solicitud de Obra</v>
      </c>
      <c r="AD670" s="17">
        <f t="shared" si="176"/>
        <v>28</v>
      </c>
      <c r="AE670" s="17">
        <f t="shared" si="177"/>
        <v>11</v>
      </c>
      <c r="AF670" s="17">
        <f t="shared" si="178"/>
        <v>2019</v>
      </c>
      <c r="AG670" s="17" t="str">
        <f>IFERROR(VLOOKUP(MID(A670,2,4)*1,[1]Cruces!K:L,2,0),"Verificar")</f>
        <v>Magdalena</v>
      </c>
      <c r="AH670" s="17">
        <f t="shared" ca="1" si="179"/>
        <v>363</v>
      </c>
      <c r="AI670" s="17" t="str">
        <f>IFERROR(VLOOKUP(U670,[1]Cruces!$O$1:$P$6,2,0),"Sin Orden")</f>
        <v>Resuelta</v>
      </c>
      <c r="AJ670" s="17">
        <f t="shared" si="180"/>
        <v>10</v>
      </c>
      <c r="AK670" s="17">
        <f t="shared" si="181"/>
        <v>6</v>
      </c>
      <c r="AL670" s="17">
        <f t="shared" si="182"/>
        <v>2020</v>
      </c>
      <c r="AM670" s="17">
        <f t="shared" ca="1" si="183"/>
        <v>168</v>
      </c>
      <c r="AN670" s="18" t="str">
        <f>IFERROR(VLOOKUP(R670*1,'[1]Ordenes de Servicio'!G:K,5,0),"No Cruza")</f>
        <v>No Cruza</v>
      </c>
      <c r="AO670" s="17">
        <f t="shared" ca="1" si="184"/>
        <v>195</v>
      </c>
      <c r="AP670" s="17">
        <f t="shared" si="185"/>
        <v>12</v>
      </c>
      <c r="AQ670" s="17">
        <f t="shared" si="186"/>
        <v>2</v>
      </c>
      <c r="AR670" s="17">
        <f t="shared" si="187"/>
        <v>2020</v>
      </c>
      <c r="AS670" s="17">
        <f t="shared" ca="1" si="188"/>
        <v>287</v>
      </c>
      <c r="AT670" s="17" t="str">
        <f t="shared" ca="1" si="191"/>
        <v>No</v>
      </c>
      <c r="AU670" s="17">
        <f t="shared" si="189"/>
        <v>119</v>
      </c>
      <c r="AV670" s="17" t="str">
        <f>+VLOOKUP(B670,[1]Cruces!S:T,2,0)</f>
        <v>5. Consultoría / Adjudicación</v>
      </c>
    </row>
    <row r="671" spans="1:48" hidden="1" x14ac:dyDescent="0.25">
      <c r="A671" s="17" t="s">
        <v>7759</v>
      </c>
      <c r="B671" s="17" t="s">
        <v>6595</v>
      </c>
      <c r="C671" s="17">
        <v>0</v>
      </c>
      <c r="D671" s="17">
        <v>0</v>
      </c>
      <c r="E671" s="17" t="s">
        <v>55</v>
      </c>
      <c r="F671" s="17" t="s">
        <v>107</v>
      </c>
      <c r="G671" s="17" t="s">
        <v>7760</v>
      </c>
      <c r="H671" s="17">
        <v>3046476113</v>
      </c>
      <c r="I671" s="17" t="s">
        <v>71</v>
      </c>
      <c r="J671" s="17" t="s">
        <v>59</v>
      </c>
      <c r="K671" s="17" t="s">
        <v>7761</v>
      </c>
      <c r="L671" s="17" t="s">
        <v>7459</v>
      </c>
      <c r="M671" s="17" t="s">
        <v>7460</v>
      </c>
      <c r="N671" s="17" t="s">
        <v>6600</v>
      </c>
      <c r="O671" s="17">
        <v>20191128</v>
      </c>
      <c r="P671" s="17">
        <v>20191130</v>
      </c>
      <c r="Q671" s="17">
        <v>1180</v>
      </c>
      <c r="R671" s="17">
        <v>26956406</v>
      </c>
      <c r="S671" s="17" t="s">
        <v>6601</v>
      </c>
      <c r="T671" s="17" t="s">
        <v>63</v>
      </c>
      <c r="U671" s="17" t="s">
        <v>91</v>
      </c>
      <c r="V671" s="17">
        <f t="shared" si="190"/>
        <v>3</v>
      </c>
      <c r="W671" s="17">
        <v>3000</v>
      </c>
      <c r="X671" s="17" t="s">
        <v>7065</v>
      </c>
      <c r="Y671" s="17" t="s">
        <v>6595</v>
      </c>
      <c r="Z671" s="17">
        <v>20191130</v>
      </c>
      <c r="AA671" s="17" t="s">
        <v>1947</v>
      </c>
      <c r="AB671" s="17">
        <v>1</v>
      </c>
      <c r="AC671" s="17" t="str">
        <f>IFERROR(VLOOKUP(A671,[1]Cruces!AJ:AK,2,0),VLOOKUP(CONCATENATE(X671,AA671),[1]Cruces!G:H,2,0))</f>
        <v>Solicitud por BT</v>
      </c>
      <c r="AD671" s="17">
        <f t="shared" si="176"/>
        <v>28</v>
      </c>
      <c r="AE671" s="17">
        <f t="shared" si="177"/>
        <v>11</v>
      </c>
      <c r="AF671" s="17">
        <f t="shared" si="178"/>
        <v>2019</v>
      </c>
      <c r="AG671" s="17" t="str">
        <f>IFERROR(VLOOKUP(MID(A671,2,4)*1,[1]Cruces!K:L,2,0),"Verificar")</f>
        <v>Atlántico Norte</v>
      </c>
      <c r="AH671" s="17">
        <f t="shared" ca="1" si="179"/>
        <v>363</v>
      </c>
      <c r="AI671" s="17" t="str">
        <f>IFERROR(VLOOKUP(U671,[1]Cruces!$O$1:$P$6,2,0),"Sin Orden")</f>
        <v>Resuelta</v>
      </c>
      <c r="AJ671" s="17">
        <f t="shared" si="180"/>
        <v>30</v>
      </c>
      <c r="AK671" s="17">
        <f t="shared" si="181"/>
        <v>11</v>
      </c>
      <c r="AL671" s="17">
        <f t="shared" si="182"/>
        <v>2019</v>
      </c>
      <c r="AM671" s="17">
        <f t="shared" ca="1" si="183"/>
        <v>361</v>
      </c>
      <c r="AN671" s="18" t="str">
        <f>IFERROR(VLOOKUP(R671*1,'[1]Ordenes de Servicio'!G:K,5,0),"No Cruza")</f>
        <v>No Cruza</v>
      </c>
      <c r="AO671" s="17">
        <f t="shared" ca="1" si="184"/>
        <v>2</v>
      </c>
      <c r="AP671" s="17">
        <f t="shared" si="185"/>
        <v>30</v>
      </c>
      <c r="AQ671" s="17">
        <f t="shared" si="186"/>
        <v>11</v>
      </c>
      <c r="AR671" s="17">
        <f t="shared" si="187"/>
        <v>2019</v>
      </c>
      <c r="AS671" s="17">
        <f t="shared" ca="1" si="188"/>
        <v>361</v>
      </c>
      <c r="AT671" s="17" t="str">
        <f t="shared" ca="1" si="191"/>
        <v>Si</v>
      </c>
      <c r="AU671" s="17">
        <f t="shared" si="189"/>
        <v>0</v>
      </c>
      <c r="AV671" s="17" t="str">
        <f>+VLOOKUP(B671,[1]Cruces!S:T,2,0)</f>
        <v>7. Ejecución en Campo OS BT</v>
      </c>
    </row>
    <row r="672" spans="1:48" hidden="1" x14ac:dyDescent="0.25">
      <c r="A672" s="17" t="s">
        <v>1442</v>
      </c>
      <c r="B672" s="17" t="s">
        <v>68</v>
      </c>
      <c r="C672" s="17">
        <v>5529608</v>
      </c>
      <c r="D672" s="17">
        <v>0</v>
      </c>
      <c r="E672" s="17" t="s">
        <v>55</v>
      </c>
      <c r="F672" s="17" t="s">
        <v>107</v>
      </c>
      <c r="G672" s="17" t="s">
        <v>1443</v>
      </c>
      <c r="H672" s="17">
        <v>3004695559</v>
      </c>
      <c r="I672" s="17" t="s">
        <v>83</v>
      </c>
      <c r="J672" s="17" t="s">
        <v>59</v>
      </c>
      <c r="K672" s="17" t="s">
        <v>97</v>
      </c>
      <c r="L672" s="17" t="s">
        <v>145</v>
      </c>
      <c r="M672" s="17" t="s">
        <v>146</v>
      </c>
      <c r="N672" s="17" t="s">
        <v>75</v>
      </c>
      <c r="O672" s="17">
        <v>20190422</v>
      </c>
      <c r="P672" s="17">
        <v>20190528</v>
      </c>
      <c r="Q672" s="17">
        <v>7541</v>
      </c>
      <c r="R672" s="17">
        <v>26944914</v>
      </c>
      <c r="S672" s="17" t="s">
        <v>76</v>
      </c>
      <c r="T672" s="17" t="s">
        <v>63</v>
      </c>
      <c r="U672" s="17" t="s">
        <v>88</v>
      </c>
      <c r="V672" s="17">
        <f t="shared" si="190"/>
        <v>75</v>
      </c>
      <c r="W672" s="17">
        <v>75000</v>
      </c>
      <c r="X672" s="17" t="s">
        <v>89</v>
      </c>
      <c r="Y672" s="17" t="s">
        <v>105</v>
      </c>
      <c r="Z672" s="17">
        <v>20200611</v>
      </c>
      <c r="AA672" s="17" t="s">
        <v>78</v>
      </c>
      <c r="AB672" s="17">
        <v>1</v>
      </c>
      <c r="AC672" s="17" t="str">
        <f>IFERROR(VLOOKUP(A672,[1]Cruces!AJ:AK,2,0),VLOOKUP(CONCATENATE(X672,AA672),[1]Cruces!G:H,2,0))</f>
        <v>Solicitud de Obra</v>
      </c>
      <c r="AD672" s="17">
        <f t="shared" si="176"/>
        <v>22</v>
      </c>
      <c r="AE672" s="17">
        <f t="shared" si="177"/>
        <v>4</v>
      </c>
      <c r="AF672" s="17">
        <f t="shared" si="178"/>
        <v>2019</v>
      </c>
      <c r="AG672" s="17" t="str">
        <f>IFERROR(VLOOKUP(MID(A672,2,4)*1,[1]Cruces!K:L,2,0),"Verificar")</f>
        <v>Atlántico Sur</v>
      </c>
      <c r="AH672" s="17">
        <f t="shared" ca="1" si="179"/>
        <v>583</v>
      </c>
      <c r="AI672" s="17" t="str">
        <f>IFERROR(VLOOKUP(U672,[1]Cruces!$O$1:$P$6,2,0),"Sin Orden")</f>
        <v>Resuelta</v>
      </c>
      <c r="AJ672" s="17">
        <f t="shared" si="180"/>
        <v>11</v>
      </c>
      <c r="AK672" s="17">
        <f t="shared" si="181"/>
        <v>6</v>
      </c>
      <c r="AL672" s="17">
        <f t="shared" si="182"/>
        <v>2020</v>
      </c>
      <c r="AM672" s="17">
        <f t="shared" ca="1" si="183"/>
        <v>167</v>
      </c>
      <c r="AN672" s="18" t="str">
        <f>IFERROR(VLOOKUP(R672*1,'[1]Ordenes de Servicio'!G:K,5,0),"No Cruza")</f>
        <v>No Cruza</v>
      </c>
      <c r="AO672" s="17">
        <f t="shared" ca="1" si="184"/>
        <v>416</v>
      </c>
      <c r="AP672" s="17">
        <f t="shared" si="185"/>
        <v>28</v>
      </c>
      <c r="AQ672" s="17">
        <f t="shared" si="186"/>
        <v>5</v>
      </c>
      <c r="AR672" s="17">
        <f t="shared" si="187"/>
        <v>2019</v>
      </c>
      <c r="AS672" s="17">
        <f t="shared" ca="1" si="188"/>
        <v>547</v>
      </c>
      <c r="AT672" s="17" t="str">
        <f t="shared" ca="1" si="191"/>
        <v>Si</v>
      </c>
      <c r="AU672" s="17">
        <f t="shared" si="189"/>
        <v>380</v>
      </c>
      <c r="AV672" s="17" t="str">
        <f>+VLOOKUP(B672,[1]Cruces!S:T,2,0)</f>
        <v>5. Consultoría / Adjudicación</v>
      </c>
    </row>
    <row r="673" spans="1:48" hidden="1" x14ac:dyDescent="0.25">
      <c r="A673" s="17" t="s">
        <v>1444</v>
      </c>
      <c r="B673" s="17" t="s">
        <v>68</v>
      </c>
      <c r="C673" s="17">
        <v>1381063</v>
      </c>
      <c r="D673" s="17">
        <v>0</v>
      </c>
      <c r="E673" s="17" t="s">
        <v>55</v>
      </c>
      <c r="F673" s="17" t="s">
        <v>81</v>
      </c>
      <c r="G673" s="17" t="s">
        <v>1445</v>
      </c>
      <c r="H673" s="17">
        <v>3002119677</v>
      </c>
      <c r="I673" s="17" t="s">
        <v>116</v>
      </c>
      <c r="J673" s="17" t="s">
        <v>59</v>
      </c>
      <c r="K673" s="17" t="s">
        <v>1446</v>
      </c>
      <c r="L673" s="17" t="s">
        <v>85</v>
      </c>
      <c r="M673" s="17" t="s">
        <v>86</v>
      </c>
      <c r="N673" s="17" t="s">
        <v>75</v>
      </c>
      <c r="O673" s="17">
        <v>20190322</v>
      </c>
      <c r="P673" s="17">
        <v>20190423</v>
      </c>
      <c r="Q673" s="17">
        <v>3410</v>
      </c>
      <c r="R673" s="17">
        <v>26150404</v>
      </c>
      <c r="S673" s="17" t="s">
        <v>100</v>
      </c>
      <c r="T673" s="17" t="s">
        <v>63</v>
      </c>
      <c r="U673" s="17" t="s">
        <v>91</v>
      </c>
      <c r="V673" s="17">
        <f t="shared" si="190"/>
        <v>75</v>
      </c>
      <c r="W673" s="17">
        <v>75000</v>
      </c>
      <c r="X673" s="17" t="s">
        <v>89</v>
      </c>
      <c r="Y673" s="17" t="s">
        <v>105</v>
      </c>
      <c r="Z673" s="17">
        <v>20190605</v>
      </c>
      <c r="AA673" s="17" t="s">
        <v>78</v>
      </c>
      <c r="AB673" s="17">
        <v>1</v>
      </c>
      <c r="AC673" s="17" t="str">
        <f>IFERROR(VLOOKUP(A673,[1]Cruces!AJ:AK,2,0),VLOOKUP(CONCATENATE(X673,AA673),[1]Cruces!G:H,2,0))</f>
        <v>Solicitud de Obra</v>
      </c>
      <c r="AD673" s="17">
        <f t="shared" si="176"/>
        <v>22</v>
      </c>
      <c r="AE673" s="17">
        <f t="shared" si="177"/>
        <v>3</v>
      </c>
      <c r="AF673" s="17">
        <f t="shared" si="178"/>
        <v>2019</v>
      </c>
      <c r="AG673" s="17" t="str">
        <f>IFERROR(VLOOKUP(MID(A673,2,4)*1,[1]Cruces!K:L,2,0),"Verificar")</f>
        <v>Magdalena</v>
      </c>
      <c r="AH673" s="17">
        <f t="shared" ca="1" si="179"/>
        <v>614</v>
      </c>
      <c r="AI673" s="17" t="str">
        <f>IFERROR(VLOOKUP(U673,[1]Cruces!$O$1:$P$6,2,0),"Sin Orden")</f>
        <v>Resuelta</v>
      </c>
      <c r="AJ673" s="17">
        <f t="shared" si="180"/>
        <v>5</v>
      </c>
      <c r="AK673" s="17">
        <f t="shared" si="181"/>
        <v>6</v>
      </c>
      <c r="AL673" s="17">
        <f t="shared" si="182"/>
        <v>2019</v>
      </c>
      <c r="AM673" s="17">
        <f t="shared" ca="1" si="183"/>
        <v>539</v>
      </c>
      <c r="AN673" s="18" t="str">
        <f>IFERROR(VLOOKUP(R673*1,'[1]Ordenes de Servicio'!G:K,5,0),"No Cruza")</f>
        <v>No Cruza</v>
      </c>
      <c r="AO673" s="17">
        <f t="shared" ca="1" si="184"/>
        <v>75</v>
      </c>
      <c r="AP673" s="17">
        <f t="shared" si="185"/>
        <v>23</v>
      </c>
      <c r="AQ673" s="17">
        <f t="shared" si="186"/>
        <v>4</v>
      </c>
      <c r="AR673" s="17">
        <f t="shared" si="187"/>
        <v>2019</v>
      </c>
      <c r="AS673" s="17">
        <f t="shared" ca="1" si="188"/>
        <v>582</v>
      </c>
      <c r="AT673" s="17" t="str">
        <f t="shared" ca="1" si="191"/>
        <v>Si</v>
      </c>
      <c r="AU673" s="17">
        <f t="shared" si="189"/>
        <v>43</v>
      </c>
      <c r="AV673" s="17" t="str">
        <f>+VLOOKUP(B673,[1]Cruces!S:T,2,0)</f>
        <v>5. Consultoría / Adjudicación</v>
      </c>
    </row>
    <row r="674" spans="1:48" x14ac:dyDescent="0.25">
      <c r="A674" s="17" t="s">
        <v>1447</v>
      </c>
      <c r="B674" s="17" t="s">
        <v>80</v>
      </c>
      <c r="C674" s="17">
        <v>0</v>
      </c>
      <c r="D674" s="17">
        <v>0</v>
      </c>
      <c r="E674" s="17" t="s">
        <v>55</v>
      </c>
      <c r="F674" s="17" t="s">
        <v>120</v>
      </c>
      <c r="G674" s="17" t="s">
        <v>1448</v>
      </c>
      <c r="H674" s="17">
        <v>0</v>
      </c>
      <c r="I674" s="17" t="s">
        <v>165</v>
      </c>
      <c r="J674" s="17" t="s">
        <v>59</v>
      </c>
      <c r="K674" s="17" t="s">
        <v>97</v>
      </c>
      <c r="L674" s="17" t="s">
        <v>111</v>
      </c>
      <c r="M674" s="17" t="s">
        <v>112</v>
      </c>
      <c r="N674" s="17" t="s">
        <v>87</v>
      </c>
      <c r="O674" s="17">
        <v>20190118</v>
      </c>
      <c r="P674" s="17">
        <v>20190614</v>
      </c>
      <c r="Q674" s="17">
        <v>9530</v>
      </c>
      <c r="R674" s="17">
        <v>26193410</v>
      </c>
      <c r="S674" s="17" t="s">
        <v>76</v>
      </c>
      <c r="T674" s="17" t="s">
        <v>63</v>
      </c>
      <c r="U674" s="17" t="s">
        <v>88</v>
      </c>
      <c r="V674" s="17">
        <f t="shared" si="190"/>
        <v>150</v>
      </c>
      <c r="W674" s="17">
        <v>150000</v>
      </c>
      <c r="X674" s="17" t="s">
        <v>64</v>
      </c>
      <c r="Y674" s="17" t="s">
        <v>80</v>
      </c>
      <c r="Z674" s="17">
        <v>20190614</v>
      </c>
      <c r="AA674" s="17" t="s">
        <v>101</v>
      </c>
      <c r="AB674" s="17">
        <v>1</v>
      </c>
      <c r="AC674" s="17" t="str">
        <f>IFERROR(VLOOKUP(A674,[1]Cruces!AJ:AK,2,0),VLOOKUP(CONCATENATE(X674,AA674),[1]Cruces!G:H,2,0))</f>
        <v>Solicitud de Obra</v>
      </c>
      <c r="AD674" s="17">
        <f t="shared" si="176"/>
        <v>18</v>
      </c>
      <c r="AE674" s="17">
        <f t="shared" si="177"/>
        <v>1</v>
      </c>
      <c r="AF674" s="17">
        <f t="shared" si="178"/>
        <v>2019</v>
      </c>
      <c r="AG674" s="17" t="str">
        <f>IFERROR(VLOOKUP(MID(A674,2,4)*1,[1]Cruces!K:L,2,0),"Verificar")</f>
        <v>Atlántico Norte</v>
      </c>
      <c r="AH674" s="17">
        <f t="shared" ca="1" si="179"/>
        <v>677</v>
      </c>
      <c r="AI674" s="17" t="str">
        <f>IFERROR(VLOOKUP(U674,[1]Cruces!$O$1:$P$6,2,0),"Sin Orden")</f>
        <v>Resuelta</v>
      </c>
      <c r="AJ674" s="17">
        <f t="shared" si="180"/>
        <v>14</v>
      </c>
      <c r="AK674" s="17">
        <f t="shared" si="181"/>
        <v>6</v>
      </c>
      <c r="AL674" s="17">
        <f t="shared" si="182"/>
        <v>2019</v>
      </c>
      <c r="AM674" s="17">
        <f t="shared" ca="1" si="183"/>
        <v>530</v>
      </c>
      <c r="AN674" s="18" t="str">
        <f>IFERROR(VLOOKUP(R674*1,'[1]Ordenes de Servicio'!G:K,5,0),"No Cruza")</f>
        <v>No Cruza</v>
      </c>
      <c r="AO674" s="17">
        <f t="shared" ca="1" si="184"/>
        <v>147</v>
      </c>
      <c r="AP674" s="17">
        <f t="shared" si="185"/>
        <v>14</v>
      </c>
      <c r="AQ674" s="17">
        <f t="shared" si="186"/>
        <v>6</v>
      </c>
      <c r="AR674" s="17">
        <f t="shared" si="187"/>
        <v>2019</v>
      </c>
      <c r="AS674" s="17">
        <f t="shared" ca="1" si="188"/>
        <v>530</v>
      </c>
      <c r="AT674" s="17" t="str">
        <f t="shared" ca="1" si="191"/>
        <v>Si</v>
      </c>
      <c r="AU674" s="17">
        <f t="shared" si="189"/>
        <v>0</v>
      </c>
      <c r="AV674" s="17" t="str">
        <f>+VLOOKUP(B674,[1]Cruces!S:T,2,0)</f>
        <v>8. Puesta en Servicio</v>
      </c>
    </row>
    <row r="675" spans="1:48" hidden="1" x14ac:dyDescent="0.25">
      <c r="A675" s="17" t="s">
        <v>1449</v>
      </c>
      <c r="B675" s="17" t="s">
        <v>54</v>
      </c>
      <c r="C675" s="17">
        <v>0</v>
      </c>
      <c r="D675" s="17">
        <v>0</v>
      </c>
      <c r="E675" s="17" t="s">
        <v>55</v>
      </c>
      <c r="F675" s="17" t="s">
        <v>126</v>
      </c>
      <c r="G675" s="17" t="s">
        <v>1450</v>
      </c>
      <c r="H675" s="17">
        <v>0</v>
      </c>
      <c r="I675" s="17" t="s">
        <v>71</v>
      </c>
      <c r="J675" s="17" t="s">
        <v>59</v>
      </c>
      <c r="K675" s="17" t="s">
        <v>1413</v>
      </c>
      <c r="L675" s="17" t="s">
        <v>129</v>
      </c>
      <c r="M675" s="17" t="s">
        <v>130</v>
      </c>
      <c r="N675" s="17" t="s">
        <v>62</v>
      </c>
      <c r="O675" s="17">
        <v>20201016</v>
      </c>
      <c r="P675" s="17">
        <v>20201029</v>
      </c>
      <c r="Q675" s="17">
        <v>3340</v>
      </c>
      <c r="R675" s="17">
        <v>28238324</v>
      </c>
      <c r="S675" s="17" t="s">
        <v>100</v>
      </c>
      <c r="T675" s="17" t="s">
        <v>63</v>
      </c>
      <c r="U675" s="17" t="s">
        <v>91</v>
      </c>
      <c r="V675" s="17">
        <f t="shared" si="190"/>
        <v>45</v>
      </c>
      <c r="W675" s="17">
        <v>45000</v>
      </c>
      <c r="X675" s="17" t="s">
        <v>64</v>
      </c>
      <c r="Y675" s="17" t="s">
        <v>65</v>
      </c>
      <c r="Z675" s="17">
        <v>20201029</v>
      </c>
      <c r="AA675" s="17" t="s">
        <v>78</v>
      </c>
      <c r="AB675" s="17">
        <v>1</v>
      </c>
      <c r="AC675" s="17" t="str">
        <f>IFERROR(VLOOKUP(A675,[1]Cruces!AJ:AK,2,0),VLOOKUP(CONCATENATE(X675,AA675),[1]Cruces!G:H,2,0))</f>
        <v>Solicitud de Obra</v>
      </c>
      <c r="AD675" s="17">
        <f t="shared" si="176"/>
        <v>16</v>
      </c>
      <c r="AE675" s="17">
        <f t="shared" si="177"/>
        <v>10</v>
      </c>
      <c r="AF675" s="17">
        <f t="shared" si="178"/>
        <v>2020</v>
      </c>
      <c r="AG675" s="17" t="str">
        <f>IFERROR(VLOOKUP(MID(A675,2,4)*1,[1]Cruces!K:L,2,0),"Verificar")</f>
        <v>Guajira</v>
      </c>
      <c r="AH675" s="17">
        <f t="shared" ca="1" si="179"/>
        <v>40</v>
      </c>
      <c r="AI675" s="17" t="str">
        <f>IFERROR(VLOOKUP(U675,[1]Cruces!$O$1:$P$6,2,0),"Sin Orden")</f>
        <v>Resuelta</v>
      </c>
      <c r="AJ675" s="17">
        <f t="shared" si="180"/>
        <v>29</v>
      </c>
      <c r="AK675" s="17">
        <f t="shared" si="181"/>
        <v>10</v>
      </c>
      <c r="AL675" s="17">
        <f t="shared" si="182"/>
        <v>2020</v>
      </c>
      <c r="AM675" s="17">
        <f t="shared" ca="1" si="183"/>
        <v>27</v>
      </c>
      <c r="AN675" s="18" t="str">
        <f>IFERROR(VLOOKUP(R675*1,'[1]Ordenes de Servicio'!G:K,5,0),"No Cruza")</f>
        <v>No Cruza</v>
      </c>
      <c r="AO675" s="17">
        <f t="shared" ca="1" si="184"/>
        <v>13</v>
      </c>
      <c r="AP675" s="17">
        <f t="shared" si="185"/>
        <v>29</v>
      </c>
      <c r="AQ675" s="17">
        <f t="shared" si="186"/>
        <v>10</v>
      </c>
      <c r="AR675" s="17">
        <f t="shared" si="187"/>
        <v>2020</v>
      </c>
      <c r="AS675" s="17">
        <f t="shared" ca="1" si="188"/>
        <v>27</v>
      </c>
      <c r="AT675" s="17" t="str">
        <f t="shared" ca="1" si="191"/>
        <v>No</v>
      </c>
      <c r="AU675" s="17">
        <f t="shared" si="189"/>
        <v>0</v>
      </c>
      <c r="AV675" s="17" t="str">
        <f>+VLOOKUP(B675,[1]Cruces!S:T,2,0)</f>
        <v>4. Presupuesto de Obra</v>
      </c>
    </row>
    <row r="676" spans="1:48" hidden="1" x14ac:dyDescent="0.25">
      <c r="A676" s="17" t="s">
        <v>1451</v>
      </c>
      <c r="B676" s="17" t="s">
        <v>54</v>
      </c>
      <c r="C676" s="17">
        <v>0</v>
      </c>
      <c r="D676" s="17">
        <v>0</v>
      </c>
      <c r="E676" s="17" t="s">
        <v>55</v>
      </c>
      <c r="F676" s="17" t="s">
        <v>126</v>
      </c>
      <c r="G676" s="17" t="s">
        <v>1452</v>
      </c>
      <c r="H676" s="17">
        <v>0</v>
      </c>
      <c r="I676" s="17" t="s">
        <v>71</v>
      </c>
      <c r="J676" s="17" t="s">
        <v>59</v>
      </c>
      <c r="K676" s="17" t="s">
        <v>97</v>
      </c>
      <c r="L676" s="17" t="s">
        <v>129</v>
      </c>
      <c r="M676" s="17" t="s">
        <v>130</v>
      </c>
      <c r="N676" s="17" t="s">
        <v>62</v>
      </c>
      <c r="O676" s="17">
        <v>20200909</v>
      </c>
      <c r="P676" s="17">
        <v>20201030</v>
      </c>
      <c r="Q676" s="17">
        <v>9332</v>
      </c>
      <c r="R676" s="17">
        <v>28118259</v>
      </c>
      <c r="S676" s="17" t="s">
        <v>100</v>
      </c>
      <c r="T676" s="17" t="s">
        <v>63</v>
      </c>
      <c r="U676" s="17" t="s">
        <v>91</v>
      </c>
      <c r="V676" s="17">
        <f t="shared" si="190"/>
        <v>25</v>
      </c>
      <c r="W676" s="17">
        <v>25000</v>
      </c>
      <c r="X676" s="17" t="s">
        <v>64</v>
      </c>
      <c r="Y676" s="17" t="s">
        <v>65</v>
      </c>
      <c r="Z676" s="17">
        <v>20201030</v>
      </c>
      <c r="AA676" s="17" t="s">
        <v>78</v>
      </c>
      <c r="AB676" s="17">
        <v>1</v>
      </c>
      <c r="AC676" s="17" t="str">
        <f>IFERROR(VLOOKUP(A676,[1]Cruces!AJ:AK,2,0),VLOOKUP(CONCATENATE(X676,AA676),[1]Cruces!G:H,2,0))</f>
        <v>Solicitud de Obra</v>
      </c>
      <c r="AD676" s="17">
        <f t="shared" si="176"/>
        <v>9</v>
      </c>
      <c r="AE676" s="17">
        <f t="shared" si="177"/>
        <v>9</v>
      </c>
      <c r="AF676" s="17">
        <f t="shared" si="178"/>
        <v>2020</v>
      </c>
      <c r="AG676" s="17" t="str">
        <f>IFERROR(VLOOKUP(MID(A676,2,4)*1,[1]Cruces!K:L,2,0),"Verificar")</f>
        <v>Guajira</v>
      </c>
      <c r="AH676" s="17">
        <f t="shared" ca="1" si="179"/>
        <v>77</v>
      </c>
      <c r="AI676" s="17" t="str">
        <f>IFERROR(VLOOKUP(U676,[1]Cruces!$O$1:$P$6,2,0),"Sin Orden")</f>
        <v>Resuelta</v>
      </c>
      <c r="AJ676" s="17">
        <f t="shared" si="180"/>
        <v>30</v>
      </c>
      <c r="AK676" s="17">
        <f t="shared" si="181"/>
        <v>10</v>
      </c>
      <c r="AL676" s="17">
        <f t="shared" si="182"/>
        <v>2020</v>
      </c>
      <c r="AM676" s="17">
        <f t="shared" ca="1" si="183"/>
        <v>26</v>
      </c>
      <c r="AN676" s="18" t="str">
        <f>IFERROR(VLOOKUP(R676*1,'[1]Ordenes de Servicio'!G:K,5,0),"No Cruza")</f>
        <v>No Cruza</v>
      </c>
      <c r="AO676" s="17">
        <f t="shared" ca="1" si="184"/>
        <v>51</v>
      </c>
      <c r="AP676" s="17">
        <f t="shared" si="185"/>
        <v>30</v>
      </c>
      <c r="AQ676" s="17">
        <f t="shared" si="186"/>
        <v>10</v>
      </c>
      <c r="AR676" s="17">
        <f t="shared" si="187"/>
        <v>2020</v>
      </c>
      <c r="AS676" s="17">
        <f t="shared" ca="1" si="188"/>
        <v>26</v>
      </c>
      <c r="AT676" s="17" t="str">
        <f t="shared" ca="1" si="191"/>
        <v>No</v>
      </c>
      <c r="AU676" s="17">
        <f t="shared" si="189"/>
        <v>0</v>
      </c>
      <c r="AV676" s="17" t="str">
        <f>+VLOOKUP(B676,[1]Cruces!S:T,2,0)</f>
        <v>4. Presupuesto de Obra</v>
      </c>
    </row>
    <row r="677" spans="1:48" hidden="1" x14ac:dyDescent="0.25">
      <c r="A677" s="17" t="s">
        <v>7762</v>
      </c>
      <c r="B677" s="17" t="s">
        <v>569</v>
      </c>
      <c r="C677" s="17">
        <v>0</v>
      </c>
      <c r="D677" s="17">
        <v>0</v>
      </c>
      <c r="E677" s="17" t="s">
        <v>55</v>
      </c>
      <c r="F677" s="17" t="s">
        <v>7098</v>
      </c>
      <c r="G677" s="17" t="s">
        <v>7763</v>
      </c>
      <c r="H677" s="17">
        <v>3002706868</v>
      </c>
      <c r="I677" s="17" t="s">
        <v>71</v>
      </c>
      <c r="J677" s="17" t="s">
        <v>59</v>
      </c>
      <c r="K677" s="17" t="s">
        <v>7764</v>
      </c>
      <c r="L677" s="17" t="s">
        <v>7371</v>
      </c>
      <c r="M677" s="17" t="s">
        <v>7372</v>
      </c>
      <c r="N677" s="17" t="s">
        <v>572</v>
      </c>
      <c r="O677" s="17">
        <v>20201021</v>
      </c>
      <c r="P677" s="17">
        <v>20201021</v>
      </c>
      <c r="Q677" s="17">
        <v>3410</v>
      </c>
      <c r="R677" s="17">
        <v>0</v>
      </c>
      <c r="S677" s="17"/>
      <c r="T677" s="17" t="s">
        <v>63</v>
      </c>
      <c r="U677" s="17"/>
      <c r="V677" s="17">
        <f t="shared" si="190"/>
        <v>4.2</v>
      </c>
      <c r="W677" s="17">
        <v>4200</v>
      </c>
      <c r="X677" s="17" t="s">
        <v>7065</v>
      </c>
      <c r="Y677" s="17" t="s">
        <v>569</v>
      </c>
      <c r="Z677" s="17">
        <v>20201021</v>
      </c>
      <c r="AA677" s="17" t="s">
        <v>1947</v>
      </c>
      <c r="AB677" s="17">
        <v>1</v>
      </c>
      <c r="AC677" s="17" t="str">
        <f>IFERROR(VLOOKUP(A677,[1]Cruces!AJ:AK,2,0),VLOOKUP(CONCATENATE(X677,AA677),[1]Cruces!G:H,2,0))</f>
        <v>Solicitud por BT</v>
      </c>
      <c r="AD677" s="17">
        <f t="shared" si="176"/>
        <v>21</v>
      </c>
      <c r="AE677" s="17">
        <f t="shared" si="177"/>
        <v>10</v>
      </c>
      <c r="AF677" s="17">
        <f t="shared" si="178"/>
        <v>2020</v>
      </c>
      <c r="AG677" s="17" t="str">
        <f>IFERROR(VLOOKUP(MID(A677,2,4)*1,[1]Cruces!K:L,2,0),"Verificar")</f>
        <v>Magdalena</v>
      </c>
      <c r="AH677" s="17">
        <f t="shared" ca="1" si="179"/>
        <v>35</v>
      </c>
      <c r="AI677" s="17" t="str">
        <f>IFERROR(VLOOKUP(U677,[1]Cruces!$O$1:$P$6,2,0),"Sin Orden")</f>
        <v>Sin Orden</v>
      </c>
      <c r="AJ677" s="17">
        <f t="shared" si="180"/>
        <v>21</v>
      </c>
      <c r="AK677" s="17">
        <f t="shared" si="181"/>
        <v>10</v>
      </c>
      <c r="AL677" s="17">
        <f t="shared" si="182"/>
        <v>2020</v>
      </c>
      <c r="AM677" s="17">
        <f t="shared" ca="1" si="183"/>
        <v>35</v>
      </c>
      <c r="AN677" s="18" t="str">
        <f>IFERROR(VLOOKUP(R677*1,'[1]Ordenes de Servicio'!G:K,5,0),"No Cruza")</f>
        <v>No Cruza</v>
      </c>
      <c r="AO677" s="17">
        <f t="shared" ca="1" si="184"/>
        <v>35</v>
      </c>
      <c r="AP677" s="17">
        <f t="shared" si="185"/>
        <v>21</v>
      </c>
      <c r="AQ677" s="17">
        <f t="shared" si="186"/>
        <v>10</v>
      </c>
      <c r="AR677" s="17">
        <f t="shared" si="187"/>
        <v>2020</v>
      </c>
      <c r="AS677" s="17">
        <f t="shared" ca="1" si="188"/>
        <v>35</v>
      </c>
      <c r="AT677" s="17" t="str">
        <f t="shared" ca="1" si="191"/>
        <v>No</v>
      </c>
      <c r="AU677" s="17">
        <f t="shared" si="189"/>
        <v>0</v>
      </c>
      <c r="AV677" s="17" t="str">
        <f>+VLOOKUP(B677,[1]Cruces!S:T,2,0)</f>
        <v>1. Solicitud</v>
      </c>
    </row>
    <row r="678" spans="1:48" hidden="1" x14ac:dyDescent="0.25">
      <c r="A678" s="17" t="s">
        <v>1453</v>
      </c>
      <c r="B678" s="17" t="s">
        <v>68</v>
      </c>
      <c r="C678" s="17">
        <v>0</v>
      </c>
      <c r="D678" s="17">
        <v>0</v>
      </c>
      <c r="E678" s="17" t="s">
        <v>55</v>
      </c>
      <c r="F678" s="17" t="s">
        <v>81</v>
      </c>
      <c r="G678" s="17" t="s">
        <v>1454</v>
      </c>
      <c r="H678" s="17">
        <v>3043855485</v>
      </c>
      <c r="I678" s="17" t="s">
        <v>83</v>
      </c>
      <c r="J678" s="17" t="s">
        <v>59</v>
      </c>
      <c r="K678" s="17" t="s">
        <v>329</v>
      </c>
      <c r="L678" s="17" t="s">
        <v>85</v>
      </c>
      <c r="M678" s="17" t="s">
        <v>86</v>
      </c>
      <c r="N678" s="17" t="s">
        <v>75</v>
      </c>
      <c r="O678" s="17">
        <v>20180521</v>
      </c>
      <c r="P678" s="17">
        <v>20180712</v>
      </c>
      <c r="Q678" s="17">
        <v>3410</v>
      </c>
      <c r="R678" s="17">
        <v>25612291</v>
      </c>
      <c r="S678" s="17" t="s">
        <v>76</v>
      </c>
      <c r="T678" s="17" t="s">
        <v>63</v>
      </c>
      <c r="U678" s="17" t="s">
        <v>88</v>
      </c>
      <c r="V678" s="17">
        <f t="shared" si="190"/>
        <v>25</v>
      </c>
      <c r="W678" s="17">
        <v>25000</v>
      </c>
      <c r="X678" s="17" t="s">
        <v>64</v>
      </c>
      <c r="Y678" s="17" t="s">
        <v>105</v>
      </c>
      <c r="Z678" s="17">
        <v>20180806</v>
      </c>
      <c r="AA678" s="17" t="s">
        <v>78</v>
      </c>
      <c r="AB678" s="17">
        <v>1</v>
      </c>
      <c r="AC678" s="17" t="str">
        <f>IFERROR(VLOOKUP(A678,[1]Cruces!AJ:AK,2,0),VLOOKUP(CONCATENATE(X678,AA678),[1]Cruces!G:H,2,0))</f>
        <v>Solicitud de Obra</v>
      </c>
      <c r="AD678" s="17">
        <f t="shared" si="176"/>
        <v>21</v>
      </c>
      <c r="AE678" s="17">
        <f t="shared" si="177"/>
        <v>5</v>
      </c>
      <c r="AF678" s="17">
        <f t="shared" si="178"/>
        <v>2018</v>
      </c>
      <c r="AG678" s="17" t="str">
        <f>IFERROR(VLOOKUP(MID(A678,2,4)*1,[1]Cruces!K:L,2,0),"Verificar")</f>
        <v>Magdalena</v>
      </c>
      <c r="AH678" s="17">
        <f t="shared" ca="1" si="179"/>
        <v>919</v>
      </c>
      <c r="AI678" s="17" t="str">
        <f>IFERROR(VLOOKUP(U678,[1]Cruces!$O$1:$P$6,2,0),"Sin Orden")</f>
        <v>Resuelta</v>
      </c>
      <c r="AJ678" s="17">
        <f t="shared" si="180"/>
        <v>6</v>
      </c>
      <c r="AK678" s="17">
        <f t="shared" si="181"/>
        <v>8</v>
      </c>
      <c r="AL678" s="17">
        <f t="shared" si="182"/>
        <v>2018</v>
      </c>
      <c r="AM678" s="17">
        <f t="shared" ca="1" si="183"/>
        <v>842</v>
      </c>
      <c r="AN678" s="18" t="str">
        <f>IFERROR(VLOOKUP(R678*1,'[1]Ordenes de Servicio'!G:K,5,0),"No Cruza")</f>
        <v>No Cruza</v>
      </c>
      <c r="AO678" s="17">
        <f t="shared" ca="1" si="184"/>
        <v>77</v>
      </c>
      <c r="AP678" s="17">
        <f t="shared" si="185"/>
        <v>12</v>
      </c>
      <c r="AQ678" s="17">
        <f t="shared" si="186"/>
        <v>7</v>
      </c>
      <c r="AR678" s="17">
        <f t="shared" si="187"/>
        <v>2018</v>
      </c>
      <c r="AS678" s="17">
        <f t="shared" ca="1" si="188"/>
        <v>867</v>
      </c>
      <c r="AT678" s="17" t="str">
        <f t="shared" ca="1" si="191"/>
        <v>Si</v>
      </c>
      <c r="AU678" s="17">
        <f t="shared" si="189"/>
        <v>25</v>
      </c>
      <c r="AV678" s="17" t="str">
        <f>+VLOOKUP(B678,[1]Cruces!S:T,2,0)</f>
        <v>5. Consultoría / Adjudicación</v>
      </c>
    </row>
    <row r="679" spans="1:48" hidden="1" x14ac:dyDescent="0.25">
      <c r="A679" s="17" t="s">
        <v>1455</v>
      </c>
      <c r="B679" s="17" t="s">
        <v>54</v>
      </c>
      <c r="C679" s="17">
        <v>0</v>
      </c>
      <c r="D679" s="17">
        <v>0</v>
      </c>
      <c r="E679" s="17" t="s">
        <v>55</v>
      </c>
      <c r="F679" s="17" t="s">
        <v>232</v>
      </c>
      <c r="G679" s="17" t="s">
        <v>445</v>
      </c>
      <c r="H679" s="17">
        <v>0</v>
      </c>
      <c r="I679" s="17" t="s">
        <v>83</v>
      </c>
      <c r="J679" s="17" t="s">
        <v>59</v>
      </c>
      <c r="K679" s="17" t="s">
        <v>1122</v>
      </c>
      <c r="L679" s="17" t="s">
        <v>111</v>
      </c>
      <c r="M679" s="17" t="s">
        <v>112</v>
      </c>
      <c r="N679" s="17" t="s">
        <v>62</v>
      </c>
      <c r="O679" s="17">
        <v>20180709</v>
      </c>
      <c r="P679" s="17">
        <v>20180710</v>
      </c>
      <c r="Q679" s="17">
        <v>7542</v>
      </c>
      <c r="R679" s="17">
        <v>0</v>
      </c>
      <c r="S679" s="17"/>
      <c r="T679" s="17" t="s">
        <v>63</v>
      </c>
      <c r="U679" s="17"/>
      <c r="V679" s="17">
        <f t="shared" si="190"/>
        <v>100</v>
      </c>
      <c r="W679" s="17">
        <v>100000</v>
      </c>
      <c r="X679" s="17" t="s">
        <v>64</v>
      </c>
      <c r="Y679" s="17" t="s">
        <v>65</v>
      </c>
      <c r="Z679" s="17">
        <v>20180710</v>
      </c>
      <c r="AA679" s="17" t="s">
        <v>176</v>
      </c>
      <c r="AB679" s="17">
        <v>1</v>
      </c>
      <c r="AC679" s="17" t="str">
        <f>IFERROR(VLOOKUP(A679,[1]Cruces!AJ:AK,2,0),VLOOKUP(CONCATENATE(X679,AA679),[1]Cruces!G:H,2,0))</f>
        <v>Solicitud de Obra</v>
      </c>
      <c r="AD679" s="17">
        <f t="shared" si="176"/>
        <v>9</v>
      </c>
      <c r="AE679" s="17">
        <f t="shared" si="177"/>
        <v>7</v>
      </c>
      <c r="AF679" s="17">
        <f t="shared" si="178"/>
        <v>2018</v>
      </c>
      <c r="AG679" s="17" t="str">
        <f>IFERROR(VLOOKUP(MID(A679,2,4)*1,[1]Cruces!K:L,2,0),"Verificar")</f>
        <v>Atlántico Sur</v>
      </c>
      <c r="AH679" s="17">
        <f t="shared" ca="1" si="179"/>
        <v>870</v>
      </c>
      <c r="AI679" s="17" t="str">
        <f>IFERROR(VLOOKUP(U679,[1]Cruces!$O$1:$P$6,2,0),"Sin Orden")</f>
        <v>Sin Orden</v>
      </c>
      <c r="AJ679" s="17">
        <f t="shared" si="180"/>
        <v>10</v>
      </c>
      <c r="AK679" s="17">
        <f t="shared" si="181"/>
        <v>7</v>
      </c>
      <c r="AL679" s="17">
        <f t="shared" si="182"/>
        <v>2018</v>
      </c>
      <c r="AM679" s="17">
        <f t="shared" ca="1" si="183"/>
        <v>869</v>
      </c>
      <c r="AN679" s="18" t="str">
        <f>IFERROR(VLOOKUP(R679*1,'[1]Ordenes de Servicio'!G:K,5,0),"No Cruza")</f>
        <v>No Cruza</v>
      </c>
      <c r="AO679" s="17">
        <f t="shared" ca="1" si="184"/>
        <v>869</v>
      </c>
      <c r="AP679" s="17">
        <f t="shared" si="185"/>
        <v>10</v>
      </c>
      <c r="AQ679" s="17">
        <f t="shared" si="186"/>
        <v>7</v>
      </c>
      <c r="AR679" s="17">
        <f t="shared" si="187"/>
        <v>2018</v>
      </c>
      <c r="AS679" s="17">
        <f t="shared" ca="1" si="188"/>
        <v>869</v>
      </c>
      <c r="AT679" s="17" t="str">
        <f t="shared" ca="1" si="191"/>
        <v>Si</v>
      </c>
      <c r="AU679" s="17">
        <f t="shared" si="189"/>
        <v>0</v>
      </c>
      <c r="AV679" s="17" t="str">
        <f>+VLOOKUP(B679,[1]Cruces!S:T,2,0)</f>
        <v>4. Presupuesto de Obra</v>
      </c>
    </row>
    <row r="680" spans="1:48" hidden="1" x14ac:dyDescent="0.25">
      <c r="A680" s="17" t="s">
        <v>10540</v>
      </c>
      <c r="B680" s="17" t="s">
        <v>296</v>
      </c>
      <c r="C680" s="17">
        <v>0</v>
      </c>
      <c r="D680" s="17">
        <v>0</v>
      </c>
      <c r="E680" s="17" t="s">
        <v>55</v>
      </c>
      <c r="F680" s="17" t="s">
        <v>932</v>
      </c>
      <c r="G680" s="17" t="s">
        <v>10541</v>
      </c>
      <c r="H680" s="17">
        <v>0</v>
      </c>
      <c r="I680" s="17" t="s">
        <v>71</v>
      </c>
      <c r="J680" s="17" t="s">
        <v>59</v>
      </c>
      <c r="K680" s="17" t="s">
        <v>97</v>
      </c>
      <c r="L680" s="17" t="s">
        <v>935</v>
      </c>
      <c r="M680" s="17" t="s">
        <v>936</v>
      </c>
      <c r="N680" s="17" t="s">
        <v>301</v>
      </c>
      <c r="O680" s="17">
        <v>20200917</v>
      </c>
      <c r="P680" s="17">
        <v>20200917</v>
      </c>
      <c r="Q680" s="17">
        <v>7791</v>
      </c>
      <c r="R680" s="17">
        <v>28282008</v>
      </c>
      <c r="S680" s="17" t="s">
        <v>100</v>
      </c>
      <c r="T680" s="17" t="s">
        <v>63</v>
      </c>
      <c r="U680" s="17" t="s">
        <v>91</v>
      </c>
      <c r="V680" s="17">
        <f t="shared" si="190"/>
        <v>25</v>
      </c>
      <c r="W680" s="17">
        <v>25000</v>
      </c>
      <c r="X680" s="17" t="s">
        <v>64</v>
      </c>
      <c r="Y680" s="17" t="s">
        <v>296</v>
      </c>
      <c r="Z680" s="17">
        <v>20200917</v>
      </c>
      <c r="AA680" s="17" t="s">
        <v>78</v>
      </c>
      <c r="AB680" s="17">
        <v>1</v>
      </c>
      <c r="AC680" s="17" t="str">
        <f>IFERROR(VLOOKUP(A680,[1]Cruces!AJ:AK,2,0),VLOOKUP(CONCATENATE(X680,AA680),[1]Cruces!G:H,2,0))</f>
        <v>Exp BMT</v>
      </c>
      <c r="AD680" s="17">
        <f t="shared" si="176"/>
        <v>17</v>
      </c>
      <c r="AE680" s="17">
        <f t="shared" si="177"/>
        <v>9</v>
      </c>
      <c r="AF680" s="17">
        <f t="shared" si="178"/>
        <v>2020</v>
      </c>
      <c r="AG680" s="17" t="str">
        <f>IFERROR(VLOOKUP(MID(A680,2,4)*1,[1]Cruces!K:L,2,0),"Verificar")</f>
        <v>Magdalena</v>
      </c>
      <c r="AH680" s="17">
        <f t="shared" ca="1" si="179"/>
        <v>69</v>
      </c>
      <c r="AI680" s="17" t="str">
        <f>IFERROR(VLOOKUP(U680,[1]Cruces!$O$1:$P$6,2,0),"Sin Orden")</f>
        <v>Resuelta</v>
      </c>
      <c r="AJ680" s="17">
        <f t="shared" si="180"/>
        <v>17</v>
      </c>
      <c r="AK680" s="17">
        <f t="shared" si="181"/>
        <v>9</v>
      </c>
      <c r="AL680" s="17">
        <f t="shared" si="182"/>
        <v>2020</v>
      </c>
      <c r="AM680" s="17">
        <f t="shared" ca="1" si="183"/>
        <v>69</v>
      </c>
      <c r="AN680" s="18" t="str">
        <f>IFERROR(VLOOKUP(R680*1,'[1]Ordenes de Servicio'!G:K,5,0),"No Cruza")</f>
        <v>No Cruza</v>
      </c>
      <c r="AO680" s="17">
        <f t="shared" ca="1" si="184"/>
        <v>0</v>
      </c>
      <c r="AP680" s="17">
        <f t="shared" si="185"/>
        <v>17</v>
      </c>
      <c r="AQ680" s="17">
        <f t="shared" si="186"/>
        <v>9</v>
      </c>
      <c r="AR680" s="17">
        <f t="shared" si="187"/>
        <v>2020</v>
      </c>
      <c r="AS680" s="17">
        <f t="shared" ca="1" si="188"/>
        <v>69</v>
      </c>
      <c r="AT680" s="17" t="str">
        <f t="shared" ca="1" si="191"/>
        <v>No</v>
      </c>
      <c r="AU680" s="17">
        <f t="shared" si="189"/>
        <v>0</v>
      </c>
      <c r="AV680" s="17" t="str">
        <f>+VLOOKUP(B680,[1]Cruces!S:T,2,0)</f>
        <v>3. Evaluación Técnico Ecónomica</v>
      </c>
    </row>
    <row r="681" spans="1:48" hidden="1" x14ac:dyDescent="0.25">
      <c r="A681" s="17" t="s">
        <v>1456</v>
      </c>
      <c r="B681" s="17" t="s">
        <v>54</v>
      </c>
      <c r="C681" s="17">
        <v>0</v>
      </c>
      <c r="D681" s="17">
        <v>0</v>
      </c>
      <c r="E681" s="17" t="s">
        <v>55</v>
      </c>
      <c r="F681" s="17" t="s">
        <v>56</v>
      </c>
      <c r="G681" s="17" t="s">
        <v>1457</v>
      </c>
      <c r="H681" s="17">
        <v>0</v>
      </c>
      <c r="I681" s="17" t="s">
        <v>116</v>
      </c>
      <c r="J681" s="17" t="s">
        <v>59</v>
      </c>
      <c r="K681" s="17" t="s">
        <v>1458</v>
      </c>
      <c r="L681" s="17" t="s">
        <v>299</v>
      </c>
      <c r="M681" s="17" t="s">
        <v>300</v>
      </c>
      <c r="N681" s="17" t="s">
        <v>62</v>
      </c>
      <c r="O681" s="17">
        <v>20201111</v>
      </c>
      <c r="P681" s="17">
        <v>20201118</v>
      </c>
      <c r="Q681" s="17">
        <v>1150</v>
      </c>
      <c r="R681" s="17">
        <v>28282375</v>
      </c>
      <c r="S681" s="17" t="s">
        <v>100</v>
      </c>
      <c r="T681" s="17" t="s">
        <v>63</v>
      </c>
      <c r="U681" s="17" t="s">
        <v>91</v>
      </c>
      <c r="V681" s="17">
        <f t="shared" si="190"/>
        <v>15</v>
      </c>
      <c r="W681" s="17">
        <v>15000</v>
      </c>
      <c r="X681" s="17" t="s">
        <v>64</v>
      </c>
      <c r="Y681" s="17" t="s">
        <v>65</v>
      </c>
      <c r="Z681" s="17">
        <v>20201118</v>
      </c>
      <c r="AA681" s="17" t="s">
        <v>78</v>
      </c>
      <c r="AB681" s="17">
        <v>1</v>
      </c>
      <c r="AC681" s="17" t="str">
        <f>IFERROR(VLOOKUP(A681,[1]Cruces!AJ:AK,2,0),VLOOKUP(CONCATENATE(X681,AA681),[1]Cruces!G:H,2,0))</f>
        <v>Solicitud de Obra</v>
      </c>
      <c r="AD681" s="17">
        <f t="shared" si="176"/>
        <v>11</v>
      </c>
      <c r="AE681" s="17">
        <f t="shared" si="177"/>
        <v>11</v>
      </c>
      <c r="AF681" s="17">
        <f t="shared" si="178"/>
        <v>2020</v>
      </c>
      <c r="AG681" s="17" t="str">
        <f>IFERROR(VLOOKUP(MID(A681,2,4)*1,[1]Cruces!K:L,2,0),"Verificar")</f>
        <v>Atlántico Norte</v>
      </c>
      <c r="AH681" s="17">
        <f t="shared" ca="1" si="179"/>
        <v>14</v>
      </c>
      <c r="AI681" s="17" t="str">
        <f>IFERROR(VLOOKUP(U681,[1]Cruces!$O$1:$P$6,2,0),"Sin Orden")</f>
        <v>Resuelta</v>
      </c>
      <c r="AJ681" s="17">
        <f t="shared" si="180"/>
        <v>18</v>
      </c>
      <c r="AK681" s="17">
        <f t="shared" si="181"/>
        <v>11</v>
      </c>
      <c r="AL681" s="17">
        <f t="shared" si="182"/>
        <v>2020</v>
      </c>
      <c r="AM681" s="17">
        <f t="shared" ca="1" si="183"/>
        <v>7</v>
      </c>
      <c r="AN681" s="18" t="str">
        <f>IFERROR(VLOOKUP(R681*1,'[1]Ordenes de Servicio'!G:K,5,0),"No Cruza")</f>
        <v>No Cruza</v>
      </c>
      <c r="AO681" s="17">
        <f t="shared" ca="1" si="184"/>
        <v>7</v>
      </c>
      <c r="AP681" s="17">
        <f t="shared" si="185"/>
        <v>18</v>
      </c>
      <c r="AQ681" s="17">
        <f t="shared" si="186"/>
        <v>11</v>
      </c>
      <c r="AR681" s="17">
        <f t="shared" si="187"/>
        <v>2020</v>
      </c>
      <c r="AS681" s="17">
        <f t="shared" ca="1" si="188"/>
        <v>7</v>
      </c>
      <c r="AT681" s="17" t="str">
        <f t="shared" ca="1" si="191"/>
        <v>No</v>
      </c>
      <c r="AU681" s="17">
        <f t="shared" si="189"/>
        <v>0</v>
      </c>
      <c r="AV681" s="17" t="str">
        <f>+VLOOKUP(B681,[1]Cruces!S:T,2,0)</f>
        <v>4. Presupuesto de Obra</v>
      </c>
    </row>
    <row r="682" spans="1:48" hidden="1" x14ac:dyDescent="0.25">
      <c r="A682" s="17" t="s">
        <v>1459</v>
      </c>
      <c r="B682" s="17" t="s">
        <v>68</v>
      </c>
      <c r="C682" s="17">
        <v>0</v>
      </c>
      <c r="D682" s="17">
        <v>0</v>
      </c>
      <c r="E682" s="17" t="s">
        <v>55</v>
      </c>
      <c r="F682" s="17" t="s">
        <v>232</v>
      </c>
      <c r="G682" s="17" t="s">
        <v>1460</v>
      </c>
      <c r="H682" s="17">
        <v>3157269788</v>
      </c>
      <c r="I682" s="17" t="s">
        <v>71</v>
      </c>
      <c r="J682" s="17" t="s">
        <v>59</v>
      </c>
      <c r="K682" s="17" t="s">
        <v>97</v>
      </c>
      <c r="L682" s="17" t="s">
        <v>280</v>
      </c>
      <c r="M682" s="17" t="s">
        <v>281</v>
      </c>
      <c r="N682" s="17" t="s">
        <v>75</v>
      </c>
      <c r="O682" s="17">
        <v>20200306</v>
      </c>
      <c r="P682" s="17">
        <v>20200619</v>
      </c>
      <c r="Q682" s="17">
        <v>1210</v>
      </c>
      <c r="R682" s="17">
        <v>27271224</v>
      </c>
      <c r="S682" s="17" t="s">
        <v>100</v>
      </c>
      <c r="T682" s="17" t="s">
        <v>63</v>
      </c>
      <c r="U682" s="17" t="s">
        <v>91</v>
      </c>
      <c r="V682" s="17">
        <f t="shared" si="190"/>
        <v>15</v>
      </c>
      <c r="W682" s="17">
        <v>15000</v>
      </c>
      <c r="X682" s="17" t="s">
        <v>64</v>
      </c>
      <c r="Y682" s="17" t="s">
        <v>136</v>
      </c>
      <c r="Z682" s="17">
        <v>20200729</v>
      </c>
      <c r="AA682" s="17" t="s">
        <v>78</v>
      </c>
      <c r="AB682" s="17">
        <v>1</v>
      </c>
      <c r="AC682" s="17" t="str">
        <f>IFERROR(VLOOKUP(A682,[1]Cruces!AJ:AK,2,0),VLOOKUP(CONCATENATE(X682,AA682),[1]Cruces!G:H,2,0))</f>
        <v>Solicitud de Obra</v>
      </c>
      <c r="AD682" s="17">
        <f t="shared" si="176"/>
        <v>6</v>
      </c>
      <c r="AE682" s="17">
        <f t="shared" si="177"/>
        <v>3</v>
      </c>
      <c r="AF682" s="17">
        <f t="shared" si="178"/>
        <v>2020</v>
      </c>
      <c r="AG682" s="17" t="str">
        <f>IFERROR(VLOOKUP(MID(A682,2,4)*1,[1]Cruces!K:L,2,0),"Verificar")</f>
        <v>Atlántico Sur</v>
      </c>
      <c r="AH682" s="17">
        <f t="shared" ca="1" si="179"/>
        <v>264</v>
      </c>
      <c r="AI682" s="17" t="str">
        <f>IFERROR(VLOOKUP(U682,[1]Cruces!$O$1:$P$6,2,0),"Sin Orden")</f>
        <v>Resuelta</v>
      </c>
      <c r="AJ682" s="17">
        <f t="shared" si="180"/>
        <v>29</v>
      </c>
      <c r="AK682" s="17">
        <f t="shared" si="181"/>
        <v>7</v>
      </c>
      <c r="AL682" s="17">
        <f t="shared" si="182"/>
        <v>2020</v>
      </c>
      <c r="AM682" s="17">
        <f t="shared" ca="1" si="183"/>
        <v>119</v>
      </c>
      <c r="AN682" s="18" t="str">
        <f>IFERROR(VLOOKUP(R682*1,'[1]Ordenes de Servicio'!G:K,5,0),"No Cruza")</f>
        <v>No Cruza</v>
      </c>
      <c r="AO682" s="17">
        <f t="shared" ca="1" si="184"/>
        <v>145</v>
      </c>
      <c r="AP682" s="17">
        <f t="shared" si="185"/>
        <v>19</v>
      </c>
      <c r="AQ682" s="17">
        <f t="shared" si="186"/>
        <v>6</v>
      </c>
      <c r="AR682" s="17">
        <f t="shared" si="187"/>
        <v>2020</v>
      </c>
      <c r="AS682" s="17">
        <f t="shared" ca="1" si="188"/>
        <v>159</v>
      </c>
      <c r="AT682" s="17" t="str">
        <f t="shared" ca="1" si="191"/>
        <v>No</v>
      </c>
      <c r="AU682" s="17">
        <f t="shared" si="189"/>
        <v>40</v>
      </c>
      <c r="AV682" s="17" t="str">
        <f>+VLOOKUP(B682,[1]Cruces!S:T,2,0)</f>
        <v>5. Consultoría / Adjudicación</v>
      </c>
    </row>
    <row r="683" spans="1:48" hidden="1" x14ac:dyDescent="0.25">
      <c r="A683" s="17" t="s">
        <v>7765</v>
      </c>
      <c r="B683" s="17" t="s">
        <v>569</v>
      </c>
      <c r="C683" s="17">
        <v>0</v>
      </c>
      <c r="D683" s="17">
        <v>0</v>
      </c>
      <c r="E683" s="17" t="s">
        <v>55</v>
      </c>
      <c r="F683" s="17" t="s">
        <v>5366</v>
      </c>
      <c r="G683" s="17" t="s">
        <v>7766</v>
      </c>
      <c r="H683" s="17">
        <v>3135881468</v>
      </c>
      <c r="I683" s="17" t="s">
        <v>71</v>
      </c>
      <c r="J683" s="17" t="s">
        <v>59</v>
      </c>
      <c r="K683" s="17" t="s">
        <v>97</v>
      </c>
      <c r="L683" s="17" t="s">
        <v>5368</v>
      </c>
      <c r="M683" s="17" t="s">
        <v>5369</v>
      </c>
      <c r="N683" s="17" t="s">
        <v>572</v>
      </c>
      <c r="O683" s="17">
        <v>20201106</v>
      </c>
      <c r="P683" s="17">
        <v>20201106</v>
      </c>
      <c r="Q683" s="17">
        <v>1170</v>
      </c>
      <c r="R683" s="17">
        <v>0</v>
      </c>
      <c r="S683" s="17"/>
      <c r="T683" s="17" t="s">
        <v>63</v>
      </c>
      <c r="U683" s="17"/>
      <c r="V683" s="17">
        <f t="shared" si="190"/>
        <v>3</v>
      </c>
      <c r="W683" s="17">
        <v>3000</v>
      </c>
      <c r="X683" s="17" t="s">
        <v>7065</v>
      </c>
      <c r="Y683" s="17" t="s">
        <v>569</v>
      </c>
      <c r="Z683" s="17">
        <v>20201106</v>
      </c>
      <c r="AA683" s="17" t="s">
        <v>1947</v>
      </c>
      <c r="AB683" s="17">
        <v>1</v>
      </c>
      <c r="AC683" s="17" t="str">
        <f>IFERROR(VLOOKUP(A683,[1]Cruces!AJ:AK,2,0),VLOOKUP(CONCATENATE(X683,AA683),[1]Cruces!G:H,2,0))</f>
        <v>Solicitud por BT</v>
      </c>
      <c r="AD683" s="17">
        <f t="shared" si="176"/>
        <v>6</v>
      </c>
      <c r="AE683" s="17">
        <f t="shared" si="177"/>
        <v>11</v>
      </c>
      <c r="AF683" s="17">
        <f t="shared" si="178"/>
        <v>2020</v>
      </c>
      <c r="AG683" s="17" t="str">
        <f>IFERROR(VLOOKUP(MID(A683,2,4)*1,[1]Cruces!K:L,2,0),"Verificar")</f>
        <v>Atlántico Norte</v>
      </c>
      <c r="AH683" s="17">
        <f t="shared" ca="1" si="179"/>
        <v>19</v>
      </c>
      <c r="AI683" s="17" t="str">
        <f>IFERROR(VLOOKUP(U683,[1]Cruces!$O$1:$P$6,2,0),"Sin Orden")</f>
        <v>Sin Orden</v>
      </c>
      <c r="AJ683" s="17">
        <f t="shared" si="180"/>
        <v>6</v>
      </c>
      <c r="AK683" s="17">
        <f t="shared" si="181"/>
        <v>11</v>
      </c>
      <c r="AL683" s="17">
        <f t="shared" si="182"/>
        <v>2020</v>
      </c>
      <c r="AM683" s="17">
        <f t="shared" ca="1" si="183"/>
        <v>19</v>
      </c>
      <c r="AN683" s="18" t="str">
        <f>IFERROR(VLOOKUP(R683*1,'[1]Ordenes de Servicio'!G:K,5,0),"No Cruza")</f>
        <v>No Cruza</v>
      </c>
      <c r="AO683" s="17">
        <f t="shared" ca="1" si="184"/>
        <v>19</v>
      </c>
      <c r="AP683" s="17">
        <f t="shared" si="185"/>
        <v>6</v>
      </c>
      <c r="AQ683" s="17">
        <f t="shared" si="186"/>
        <v>11</v>
      </c>
      <c r="AR683" s="17">
        <f t="shared" si="187"/>
        <v>2020</v>
      </c>
      <c r="AS683" s="17">
        <f t="shared" ca="1" si="188"/>
        <v>19</v>
      </c>
      <c r="AT683" s="17" t="str">
        <f t="shared" ca="1" si="191"/>
        <v>No</v>
      </c>
      <c r="AU683" s="17">
        <f t="shared" si="189"/>
        <v>0</v>
      </c>
      <c r="AV683" s="17" t="str">
        <f>+VLOOKUP(B683,[1]Cruces!S:T,2,0)</f>
        <v>1. Solicitud</v>
      </c>
    </row>
    <row r="684" spans="1:48" hidden="1" x14ac:dyDescent="0.25">
      <c r="A684" s="17" t="s">
        <v>7767</v>
      </c>
      <c r="B684" s="17" t="s">
        <v>569</v>
      </c>
      <c r="C684" s="17">
        <v>2402697</v>
      </c>
      <c r="D684" s="17">
        <v>20279349</v>
      </c>
      <c r="E684" s="17" t="s">
        <v>745</v>
      </c>
      <c r="F684" s="17" t="s">
        <v>3386</v>
      </c>
      <c r="G684" s="17" t="s">
        <v>7768</v>
      </c>
      <c r="H684" s="17">
        <v>3135275816</v>
      </c>
      <c r="I684" s="17" t="s">
        <v>71</v>
      </c>
      <c r="J684" s="17" t="s">
        <v>7769</v>
      </c>
      <c r="K684" s="17" t="s">
        <v>97</v>
      </c>
      <c r="L684" s="17" t="s">
        <v>7208</v>
      </c>
      <c r="M684" s="17" t="s">
        <v>7209</v>
      </c>
      <c r="N684" s="17" t="s">
        <v>572</v>
      </c>
      <c r="O684" s="17">
        <v>20200825</v>
      </c>
      <c r="P684" s="17">
        <v>20200825</v>
      </c>
      <c r="Q684" s="17">
        <v>9510</v>
      </c>
      <c r="R684" s="17">
        <v>0</v>
      </c>
      <c r="S684" s="17"/>
      <c r="T684" s="17" t="s">
        <v>63</v>
      </c>
      <c r="U684" s="17"/>
      <c r="V684" s="17">
        <f t="shared" si="190"/>
        <v>3</v>
      </c>
      <c r="W684" s="17">
        <v>3000</v>
      </c>
      <c r="X684" s="17" t="s">
        <v>89</v>
      </c>
      <c r="Y684" s="17" t="s">
        <v>150</v>
      </c>
      <c r="Z684" s="17">
        <v>20200904</v>
      </c>
      <c r="AA684" s="17" t="s">
        <v>1947</v>
      </c>
      <c r="AB684" s="17">
        <v>1</v>
      </c>
      <c r="AC684" s="17" t="str">
        <f>IFERROR(VLOOKUP(A684,[1]Cruces!AJ:AK,2,0),VLOOKUP(CONCATENATE(X684,AA684),[1]Cruces!G:H,2,0))</f>
        <v>Solicitud por BT</v>
      </c>
      <c r="AD684" s="17">
        <f t="shared" si="176"/>
        <v>25</v>
      </c>
      <c r="AE684" s="17">
        <f t="shared" si="177"/>
        <v>8</v>
      </c>
      <c r="AF684" s="17">
        <f t="shared" si="178"/>
        <v>2020</v>
      </c>
      <c r="AG684" s="17" t="str">
        <f>IFERROR(VLOOKUP(MID(A684,2,4)*1,[1]Cruces!K:L,2,0),"Verificar")</f>
        <v>Atlántico Norte</v>
      </c>
      <c r="AH684" s="17">
        <f t="shared" ca="1" si="179"/>
        <v>92</v>
      </c>
      <c r="AI684" s="17" t="str">
        <f>IFERROR(VLOOKUP(U684,[1]Cruces!$O$1:$P$6,2,0),"Sin Orden")</f>
        <v>Sin Orden</v>
      </c>
      <c r="AJ684" s="17">
        <f t="shared" si="180"/>
        <v>4</v>
      </c>
      <c r="AK684" s="17">
        <f t="shared" si="181"/>
        <v>9</v>
      </c>
      <c r="AL684" s="17">
        <f t="shared" si="182"/>
        <v>2020</v>
      </c>
      <c r="AM684" s="17">
        <f t="shared" ca="1" si="183"/>
        <v>82</v>
      </c>
      <c r="AN684" s="18" t="str">
        <f>IFERROR(VLOOKUP(R684*1,'[1]Ordenes de Servicio'!G:K,5,0),"No Cruza")</f>
        <v>No Cruza</v>
      </c>
      <c r="AO684" s="17">
        <f t="shared" ca="1" si="184"/>
        <v>82</v>
      </c>
      <c r="AP684" s="17">
        <f t="shared" si="185"/>
        <v>25</v>
      </c>
      <c r="AQ684" s="17">
        <f t="shared" si="186"/>
        <v>8</v>
      </c>
      <c r="AR684" s="17">
        <f t="shared" si="187"/>
        <v>2020</v>
      </c>
      <c r="AS684" s="17">
        <f t="shared" ca="1" si="188"/>
        <v>92</v>
      </c>
      <c r="AT684" s="17" t="str">
        <f t="shared" ca="1" si="191"/>
        <v>No</v>
      </c>
      <c r="AU684" s="17">
        <f t="shared" si="189"/>
        <v>10</v>
      </c>
      <c r="AV684" s="17" t="str">
        <f>+VLOOKUP(B684,[1]Cruces!S:T,2,0)</f>
        <v>1. Solicitud</v>
      </c>
    </row>
    <row r="685" spans="1:48" hidden="1" x14ac:dyDescent="0.25">
      <c r="A685" s="17" t="s">
        <v>1462</v>
      </c>
      <c r="B685" s="17" t="s">
        <v>54</v>
      </c>
      <c r="C685" s="17">
        <v>0</v>
      </c>
      <c r="D685" s="17">
        <v>0</v>
      </c>
      <c r="E685" s="17" t="s">
        <v>55</v>
      </c>
      <c r="F685" s="17" t="s">
        <v>56</v>
      </c>
      <c r="G685" s="17" t="s">
        <v>1463</v>
      </c>
      <c r="H685" s="17">
        <v>0</v>
      </c>
      <c r="I685" s="17" t="s">
        <v>58</v>
      </c>
      <c r="J685" s="17" t="s">
        <v>59</v>
      </c>
      <c r="K685" s="17" t="s">
        <v>97</v>
      </c>
      <c r="L685" s="17" t="s">
        <v>61</v>
      </c>
      <c r="M685" s="17" t="s">
        <v>55</v>
      </c>
      <c r="N685" s="17" t="s">
        <v>62</v>
      </c>
      <c r="O685" s="17">
        <v>20170329</v>
      </c>
      <c r="P685" s="17">
        <v>20170405</v>
      </c>
      <c r="Q685" s="17">
        <v>3470</v>
      </c>
      <c r="R685" s="17">
        <v>0</v>
      </c>
      <c r="S685" s="17"/>
      <c r="T685" s="17" t="s">
        <v>63</v>
      </c>
      <c r="U685" s="17"/>
      <c r="V685" s="17">
        <f t="shared" si="190"/>
        <v>50</v>
      </c>
      <c r="W685" s="17">
        <v>50000</v>
      </c>
      <c r="X685" s="17" t="s">
        <v>64</v>
      </c>
      <c r="Y685" s="17" t="s">
        <v>65</v>
      </c>
      <c r="Z685" s="17">
        <v>20170405</v>
      </c>
      <c r="AA685" s="17" t="s">
        <v>66</v>
      </c>
      <c r="AB685" s="17">
        <v>1</v>
      </c>
      <c r="AC685" s="17" t="str">
        <f>IFERROR(VLOOKUP(A685,[1]Cruces!AJ:AK,2,0),VLOOKUP(CONCATENATE(X685,AA685),[1]Cruces!G:H,2,0))</f>
        <v>Solicitud de Obra</v>
      </c>
      <c r="AD685" s="17">
        <f t="shared" si="176"/>
        <v>29</v>
      </c>
      <c r="AE685" s="17">
        <f t="shared" si="177"/>
        <v>3</v>
      </c>
      <c r="AF685" s="17">
        <f t="shared" si="178"/>
        <v>2017</v>
      </c>
      <c r="AG685" s="17" t="str">
        <f>IFERROR(VLOOKUP(MID(A685,2,4)*1,[1]Cruces!K:L,2,0),"Verificar")</f>
        <v>Magdalena</v>
      </c>
      <c r="AH685" s="17">
        <f t="shared" ca="1" si="179"/>
        <v>1337</v>
      </c>
      <c r="AI685" s="17" t="str">
        <f>IFERROR(VLOOKUP(U685,[1]Cruces!$O$1:$P$6,2,0),"Sin Orden")</f>
        <v>Sin Orden</v>
      </c>
      <c r="AJ685" s="17">
        <f t="shared" si="180"/>
        <v>5</v>
      </c>
      <c r="AK685" s="17">
        <f t="shared" si="181"/>
        <v>4</v>
      </c>
      <c r="AL685" s="17">
        <f t="shared" si="182"/>
        <v>2017</v>
      </c>
      <c r="AM685" s="17">
        <f t="shared" ca="1" si="183"/>
        <v>1330</v>
      </c>
      <c r="AN685" s="18" t="str">
        <f>IFERROR(VLOOKUP(R685*1,'[1]Ordenes de Servicio'!G:K,5,0),"No Cruza")</f>
        <v>No Cruza</v>
      </c>
      <c r="AO685" s="17">
        <f t="shared" ca="1" si="184"/>
        <v>1330</v>
      </c>
      <c r="AP685" s="17">
        <f t="shared" si="185"/>
        <v>5</v>
      </c>
      <c r="AQ685" s="17">
        <f t="shared" si="186"/>
        <v>4</v>
      </c>
      <c r="AR685" s="17">
        <f t="shared" si="187"/>
        <v>2017</v>
      </c>
      <c r="AS685" s="17">
        <f t="shared" ca="1" si="188"/>
        <v>1330</v>
      </c>
      <c r="AT685" s="17" t="str">
        <f t="shared" ca="1" si="191"/>
        <v>Si</v>
      </c>
      <c r="AU685" s="17">
        <f t="shared" si="189"/>
        <v>0</v>
      </c>
      <c r="AV685" s="17" t="str">
        <f>+VLOOKUP(B685,[1]Cruces!S:T,2,0)</f>
        <v>4. Presupuesto de Obra</v>
      </c>
    </row>
    <row r="686" spans="1:48" hidden="1" x14ac:dyDescent="0.25">
      <c r="A686" s="17" t="s">
        <v>1464</v>
      </c>
      <c r="B686" s="17" t="s">
        <v>54</v>
      </c>
      <c r="C686" s="17">
        <v>0</v>
      </c>
      <c r="D686" s="17">
        <v>0</v>
      </c>
      <c r="E686" s="17" t="s">
        <v>55</v>
      </c>
      <c r="F686" s="17" t="s">
        <v>56</v>
      </c>
      <c r="G686" s="17" t="s">
        <v>1465</v>
      </c>
      <c r="H686" s="17">
        <v>0</v>
      </c>
      <c r="I686" s="17" t="s">
        <v>58</v>
      </c>
      <c r="J686" s="17" t="s">
        <v>59</v>
      </c>
      <c r="K686" s="17" t="s">
        <v>97</v>
      </c>
      <c r="L686" s="17" t="s">
        <v>61</v>
      </c>
      <c r="M686" s="17" t="s">
        <v>55</v>
      </c>
      <c r="N686" s="17" t="s">
        <v>62</v>
      </c>
      <c r="O686" s="17">
        <v>20170913</v>
      </c>
      <c r="P686" s="17">
        <v>20170913</v>
      </c>
      <c r="Q686" s="17">
        <v>3340</v>
      </c>
      <c r="R686" s="17">
        <v>0</v>
      </c>
      <c r="S686" s="17"/>
      <c r="T686" s="17" t="s">
        <v>63</v>
      </c>
      <c r="U686" s="17"/>
      <c r="V686" s="17">
        <f t="shared" si="190"/>
        <v>35</v>
      </c>
      <c r="W686" s="17">
        <v>35000</v>
      </c>
      <c r="X686" s="17" t="s">
        <v>64</v>
      </c>
      <c r="Y686" s="17" t="s">
        <v>65</v>
      </c>
      <c r="Z686" s="17">
        <v>20170913</v>
      </c>
      <c r="AA686" s="17" t="s">
        <v>222</v>
      </c>
      <c r="AB686" s="17">
        <v>1</v>
      </c>
      <c r="AC686" s="17" t="str">
        <f>IFERROR(VLOOKUP(A686,[1]Cruces!AJ:AK,2,0),VLOOKUP(CONCATENATE(X686,AA686),[1]Cruces!G:H,2,0))</f>
        <v>Solicitud de Obra</v>
      </c>
      <c r="AD686" s="17">
        <f t="shared" si="176"/>
        <v>13</v>
      </c>
      <c r="AE686" s="17">
        <f t="shared" si="177"/>
        <v>9</v>
      </c>
      <c r="AF686" s="17">
        <f t="shared" si="178"/>
        <v>2017</v>
      </c>
      <c r="AG686" s="17" t="str">
        <f>IFERROR(VLOOKUP(MID(A686,2,4)*1,[1]Cruces!K:L,2,0),"Verificar")</f>
        <v>Guajira</v>
      </c>
      <c r="AH686" s="17">
        <f t="shared" ca="1" si="179"/>
        <v>1169</v>
      </c>
      <c r="AI686" s="17" t="str">
        <f>IFERROR(VLOOKUP(U686,[1]Cruces!$O$1:$P$6,2,0),"Sin Orden")</f>
        <v>Sin Orden</v>
      </c>
      <c r="AJ686" s="17">
        <f t="shared" si="180"/>
        <v>13</v>
      </c>
      <c r="AK686" s="17">
        <f t="shared" si="181"/>
        <v>9</v>
      </c>
      <c r="AL686" s="17">
        <f t="shared" si="182"/>
        <v>2017</v>
      </c>
      <c r="AM686" s="17">
        <f t="shared" ca="1" si="183"/>
        <v>1169</v>
      </c>
      <c r="AN686" s="18" t="str">
        <f>IFERROR(VLOOKUP(R686*1,'[1]Ordenes de Servicio'!G:K,5,0),"No Cruza")</f>
        <v>No Cruza</v>
      </c>
      <c r="AO686" s="17">
        <f t="shared" ca="1" si="184"/>
        <v>1169</v>
      </c>
      <c r="AP686" s="17">
        <f t="shared" si="185"/>
        <v>13</v>
      </c>
      <c r="AQ686" s="17">
        <f t="shared" si="186"/>
        <v>9</v>
      </c>
      <c r="AR686" s="17">
        <f t="shared" si="187"/>
        <v>2017</v>
      </c>
      <c r="AS686" s="17">
        <f t="shared" ca="1" si="188"/>
        <v>1169</v>
      </c>
      <c r="AT686" s="17" t="str">
        <f t="shared" ca="1" si="191"/>
        <v>Si</v>
      </c>
      <c r="AU686" s="17">
        <f t="shared" si="189"/>
        <v>0</v>
      </c>
      <c r="AV686" s="17" t="str">
        <f>+VLOOKUP(B686,[1]Cruces!S:T,2,0)</f>
        <v>4. Presupuesto de Obra</v>
      </c>
    </row>
    <row r="687" spans="1:48" hidden="1" x14ac:dyDescent="0.25">
      <c r="A687" s="17" t="s">
        <v>1466</v>
      </c>
      <c r="B687" s="17" t="s">
        <v>68</v>
      </c>
      <c r="C687" s="17">
        <v>0</v>
      </c>
      <c r="D687" s="17">
        <v>0</v>
      </c>
      <c r="E687" s="17" t="s">
        <v>55</v>
      </c>
      <c r="F687" s="17" t="s">
        <v>107</v>
      </c>
      <c r="G687" s="17" t="s">
        <v>1467</v>
      </c>
      <c r="H687" s="17">
        <v>0</v>
      </c>
      <c r="I687" s="17" t="s">
        <v>116</v>
      </c>
      <c r="J687" s="17" t="s">
        <v>59</v>
      </c>
      <c r="K687" s="17" t="s">
        <v>1468</v>
      </c>
      <c r="L687" s="17" t="s">
        <v>145</v>
      </c>
      <c r="M687" s="17" t="s">
        <v>146</v>
      </c>
      <c r="N687" s="17" t="s">
        <v>75</v>
      </c>
      <c r="O687" s="17">
        <v>20190923</v>
      </c>
      <c r="P687" s="17">
        <v>20191016</v>
      </c>
      <c r="Q687" s="17">
        <v>7541</v>
      </c>
      <c r="R687" s="17">
        <v>26764897</v>
      </c>
      <c r="S687" s="17" t="s">
        <v>100</v>
      </c>
      <c r="T687" s="17" t="s">
        <v>63</v>
      </c>
      <c r="U687" s="17" t="s">
        <v>91</v>
      </c>
      <c r="V687" s="17">
        <f t="shared" si="190"/>
        <v>25</v>
      </c>
      <c r="W687" s="17">
        <v>25000</v>
      </c>
      <c r="X687" s="17" t="s">
        <v>64</v>
      </c>
      <c r="Y687" s="17" t="s">
        <v>136</v>
      </c>
      <c r="Z687" s="17">
        <v>20191126</v>
      </c>
      <c r="AA687" s="17" t="s">
        <v>78</v>
      </c>
      <c r="AB687" s="17">
        <v>1</v>
      </c>
      <c r="AC687" s="17" t="str">
        <f>IFERROR(VLOOKUP(A687,[1]Cruces!AJ:AK,2,0),VLOOKUP(CONCATENATE(X687,AA687),[1]Cruces!G:H,2,0))</f>
        <v>Solicitud de Obra</v>
      </c>
      <c r="AD687" s="17">
        <f t="shared" si="176"/>
        <v>23</v>
      </c>
      <c r="AE687" s="17">
        <f t="shared" si="177"/>
        <v>9</v>
      </c>
      <c r="AF687" s="17">
        <f t="shared" si="178"/>
        <v>2019</v>
      </c>
      <c r="AG687" s="17" t="str">
        <f>IFERROR(VLOOKUP(MID(A687,2,4)*1,[1]Cruces!K:L,2,0),"Verificar")</f>
        <v>Atlántico Sur</v>
      </c>
      <c r="AH687" s="17">
        <f t="shared" ca="1" si="179"/>
        <v>429</v>
      </c>
      <c r="AI687" s="17" t="str">
        <f>IFERROR(VLOOKUP(U687,[1]Cruces!$O$1:$P$6,2,0),"Sin Orden")</f>
        <v>Resuelta</v>
      </c>
      <c r="AJ687" s="17">
        <f t="shared" si="180"/>
        <v>26</v>
      </c>
      <c r="AK687" s="17">
        <f t="shared" si="181"/>
        <v>11</v>
      </c>
      <c r="AL687" s="17">
        <f t="shared" si="182"/>
        <v>2019</v>
      </c>
      <c r="AM687" s="17">
        <f t="shared" ca="1" si="183"/>
        <v>365</v>
      </c>
      <c r="AN687" s="18" t="str">
        <f>IFERROR(VLOOKUP(R687*1,'[1]Ordenes de Servicio'!G:K,5,0),"No Cruza")</f>
        <v>No Cruza</v>
      </c>
      <c r="AO687" s="17">
        <f t="shared" ca="1" si="184"/>
        <v>64</v>
      </c>
      <c r="AP687" s="17">
        <f t="shared" si="185"/>
        <v>16</v>
      </c>
      <c r="AQ687" s="17">
        <f t="shared" si="186"/>
        <v>10</v>
      </c>
      <c r="AR687" s="17">
        <f t="shared" si="187"/>
        <v>2019</v>
      </c>
      <c r="AS687" s="17">
        <f t="shared" ca="1" si="188"/>
        <v>406</v>
      </c>
      <c r="AT687" s="17" t="str">
        <f t="shared" ca="1" si="191"/>
        <v>Si</v>
      </c>
      <c r="AU687" s="17">
        <f t="shared" si="189"/>
        <v>41</v>
      </c>
      <c r="AV687" s="17" t="str">
        <f>+VLOOKUP(B687,[1]Cruces!S:T,2,0)</f>
        <v>5. Consultoría / Adjudicación</v>
      </c>
    </row>
    <row r="688" spans="1:48" hidden="1" x14ac:dyDescent="0.25">
      <c r="A688" s="17" t="s">
        <v>7770</v>
      </c>
      <c r="B688" s="17" t="s">
        <v>1943</v>
      </c>
      <c r="C688" s="17">
        <v>0</v>
      </c>
      <c r="D688" s="17">
        <v>0</v>
      </c>
      <c r="E688" s="17" t="s">
        <v>55</v>
      </c>
      <c r="F688" s="17" t="s">
        <v>56</v>
      </c>
      <c r="G688" s="17" t="s">
        <v>7771</v>
      </c>
      <c r="H688" s="17">
        <v>3006046112</v>
      </c>
      <c r="I688" s="17" t="s">
        <v>71</v>
      </c>
      <c r="J688" s="17" t="s">
        <v>59</v>
      </c>
      <c r="K688" s="17" t="s">
        <v>97</v>
      </c>
      <c r="L688" s="17" t="s">
        <v>7772</v>
      </c>
      <c r="M688" s="17" t="s">
        <v>7773</v>
      </c>
      <c r="N688" s="17" t="s">
        <v>1946</v>
      </c>
      <c r="O688" s="17">
        <v>20200204</v>
      </c>
      <c r="P688" s="17">
        <v>20200204</v>
      </c>
      <c r="Q688" s="17">
        <v>1110</v>
      </c>
      <c r="R688" s="17">
        <v>27140830</v>
      </c>
      <c r="S688" s="17" t="s">
        <v>7072</v>
      </c>
      <c r="T688" s="17" t="s">
        <v>63</v>
      </c>
      <c r="U688" s="17" t="s">
        <v>88</v>
      </c>
      <c r="V688" s="17">
        <f t="shared" si="190"/>
        <v>3</v>
      </c>
      <c r="W688" s="17">
        <v>3000</v>
      </c>
      <c r="X688" s="17" t="s">
        <v>7065</v>
      </c>
      <c r="Y688" s="17" t="s">
        <v>1943</v>
      </c>
      <c r="Z688" s="17">
        <v>20200204</v>
      </c>
      <c r="AA688" s="17" t="s">
        <v>1947</v>
      </c>
      <c r="AB688" s="17">
        <v>1</v>
      </c>
      <c r="AC688" s="17" t="str">
        <f>IFERROR(VLOOKUP(A688,[1]Cruces!AJ:AK,2,0),VLOOKUP(CONCATENATE(X688,AA688),[1]Cruces!G:H,2,0))</f>
        <v>Solicitud por BT</v>
      </c>
      <c r="AD688" s="17">
        <f t="shared" si="176"/>
        <v>4</v>
      </c>
      <c r="AE688" s="17">
        <f t="shared" si="177"/>
        <v>2</v>
      </c>
      <c r="AF688" s="17">
        <f t="shared" si="178"/>
        <v>2020</v>
      </c>
      <c r="AG688" s="17" t="str">
        <f>IFERROR(VLOOKUP(MID(A688,2,4)*1,[1]Cruces!K:L,2,0),"Verificar")</f>
        <v>Atlántico Norte</v>
      </c>
      <c r="AH688" s="17">
        <f t="shared" ca="1" si="179"/>
        <v>295</v>
      </c>
      <c r="AI688" s="17" t="str">
        <f>IFERROR(VLOOKUP(U688,[1]Cruces!$O$1:$P$6,2,0),"Sin Orden")</f>
        <v>Resuelta</v>
      </c>
      <c r="AJ688" s="17">
        <f t="shared" si="180"/>
        <v>4</v>
      </c>
      <c r="AK688" s="17">
        <f t="shared" si="181"/>
        <v>2</v>
      </c>
      <c r="AL688" s="17">
        <f t="shared" si="182"/>
        <v>2020</v>
      </c>
      <c r="AM688" s="17">
        <f t="shared" ca="1" si="183"/>
        <v>295</v>
      </c>
      <c r="AN688" s="18" t="str">
        <f>IFERROR(VLOOKUP(R688*1,'[1]Ordenes de Servicio'!G:K,5,0),"No Cruza")</f>
        <v>No Cruza</v>
      </c>
      <c r="AO688" s="17">
        <f t="shared" ca="1" si="184"/>
        <v>0</v>
      </c>
      <c r="AP688" s="17">
        <f t="shared" si="185"/>
        <v>4</v>
      </c>
      <c r="AQ688" s="17">
        <f t="shared" si="186"/>
        <v>2</v>
      </c>
      <c r="AR688" s="17">
        <f t="shared" si="187"/>
        <v>2020</v>
      </c>
      <c r="AS688" s="17">
        <f t="shared" ca="1" si="188"/>
        <v>295</v>
      </c>
      <c r="AT688" s="17" t="str">
        <f t="shared" ca="1" si="191"/>
        <v>No</v>
      </c>
      <c r="AU688" s="17">
        <f t="shared" si="189"/>
        <v>0</v>
      </c>
      <c r="AV688" s="17" t="str">
        <f>+VLOOKUP(B688,[1]Cruces!S:T,2,0)</f>
        <v>7. Ejecución en Campo OS BT</v>
      </c>
    </row>
    <row r="689" spans="1:48" hidden="1" x14ac:dyDescent="0.25">
      <c r="A689" s="17" t="s">
        <v>1469</v>
      </c>
      <c r="B689" s="17" t="s">
        <v>68</v>
      </c>
      <c r="C689" s="17">
        <v>2018706</v>
      </c>
      <c r="D689" s="17">
        <v>0</v>
      </c>
      <c r="E689" s="17" t="s">
        <v>55</v>
      </c>
      <c r="F689" s="17" t="s">
        <v>120</v>
      </c>
      <c r="G689" s="17" t="s">
        <v>1470</v>
      </c>
      <c r="H689" s="17">
        <v>3017332342</v>
      </c>
      <c r="I689" s="17" t="s">
        <v>116</v>
      </c>
      <c r="J689" s="17" t="s">
        <v>59</v>
      </c>
      <c r="K689" s="17" t="s">
        <v>97</v>
      </c>
      <c r="L689" s="17" t="s">
        <v>122</v>
      </c>
      <c r="M689" s="17" t="s">
        <v>123</v>
      </c>
      <c r="N689" s="17" t="s">
        <v>75</v>
      </c>
      <c r="O689" s="17">
        <v>20190108</v>
      </c>
      <c r="P689" s="17">
        <v>20190201</v>
      </c>
      <c r="Q689" s="17">
        <v>1110</v>
      </c>
      <c r="R689" s="17">
        <v>26715271</v>
      </c>
      <c r="S689" s="17" t="s">
        <v>76</v>
      </c>
      <c r="T689" s="17" t="s">
        <v>63</v>
      </c>
      <c r="U689" s="17" t="s">
        <v>91</v>
      </c>
      <c r="V689" s="17">
        <f t="shared" si="190"/>
        <v>250</v>
      </c>
      <c r="W689" s="17">
        <v>250000</v>
      </c>
      <c r="X689" s="17" t="s">
        <v>89</v>
      </c>
      <c r="Y689" s="17" t="s">
        <v>150</v>
      </c>
      <c r="Z689" s="17">
        <v>20190902</v>
      </c>
      <c r="AA689" s="17" t="s">
        <v>101</v>
      </c>
      <c r="AB689" s="17">
        <v>1</v>
      </c>
      <c r="AC689" s="17" t="str">
        <f>IFERROR(VLOOKUP(A689,[1]Cruces!AJ:AK,2,0),VLOOKUP(CONCATENATE(X689,AA689),[1]Cruces!G:H,2,0))</f>
        <v>Solicitud de Obra</v>
      </c>
      <c r="AD689" s="17">
        <f t="shared" si="176"/>
        <v>8</v>
      </c>
      <c r="AE689" s="17">
        <f t="shared" si="177"/>
        <v>1</v>
      </c>
      <c r="AF689" s="17">
        <f t="shared" si="178"/>
        <v>2019</v>
      </c>
      <c r="AG689" s="17" t="str">
        <f>IFERROR(VLOOKUP(MID(A689,2,4)*1,[1]Cruces!K:L,2,0),"Verificar")</f>
        <v>Atlántico Norte</v>
      </c>
      <c r="AH689" s="17">
        <f t="shared" ca="1" si="179"/>
        <v>687</v>
      </c>
      <c r="AI689" s="17" t="str">
        <f>IFERROR(VLOOKUP(U689,[1]Cruces!$O$1:$P$6,2,0),"Sin Orden")</f>
        <v>Resuelta</v>
      </c>
      <c r="AJ689" s="17">
        <f t="shared" si="180"/>
        <v>2</v>
      </c>
      <c r="AK689" s="17">
        <f t="shared" si="181"/>
        <v>9</v>
      </c>
      <c r="AL689" s="17">
        <f t="shared" si="182"/>
        <v>2019</v>
      </c>
      <c r="AM689" s="17">
        <f t="shared" ca="1" si="183"/>
        <v>450</v>
      </c>
      <c r="AN689" s="18" t="str">
        <f>IFERROR(VLOOKUP(R689*1,'[1]Ordenes de Servicio'!G:K,5,0),"No Cruza")</f>
        <v>No Cruza</v>
      </c>
      <c r="AO689" s="17">
        <f t="shared" ca="1" si="184"/>
        <v>237</v>
      </c>
      <c r="AP689" s="17">
        <f t="shared" si="185"/>
        <v>1</v>
      </c>
      <c r="AQ689" s="17">
        <f t="shared" si="186"/>
        <v>2</v>
      </c>
      <c r="AR689" s="17">
        <f t="shared" si="187"/>
        <v>2019</v>
      </c>
      <c r="AS689" s="17">
        <f t="shared" ca="1" si="188"/>
        <v>663</v>
      </c>
      <c r="AT689" s="17" t="str">
        <f t="shared" ca="1" si="191"/>
        <v>Si</v>
      </c>
      <c r="AU689" s="17">
        <f t="shared" si="189"/>
        <v>213</v>
      </c>
      <c r="AV689" s="17" t="str">
        <f>+VLOOKUP(B689,[1]Cruces!S:T,2,0)</f>
        <v>5. Consultoría / Adjudicación</v>
      </c>
    </row>
    <row r="690" spans="1:48" hidden="1" x14ac:dyDescent="0.25">
      <c r="A690" s="17" t="s">
        <v>1471</v>
      </c>
      <c r="B690" s="17" t="s">
        <v>68</v>
      </c>
      <c r="C690" s="17">
        <v>0</v>
      </c>
      <c r="D690" s="17">
        <v>0</v>
      </c>
      <c r="E690" s="17" t="s">
        <v>55</v>
      </c>
      <c r="F690" s="17" t="s">
        <v>107</v>
      </c>
      <c r="G690" s="17" t="s">
        <v>1472</v>
      </c>
      <c r="H690" s="17">
        <v>3113876406</v>
      </c>
      <c r="I690" s="17" t="s">
        <v>109</v>
      </c>
      <c r="J690" s="17" t="s">
        <v>59</v>
      </c>
      <c r="K690" s="17" t="s">
        <v>1473</v>
      </c>
      <c r="L690" s="17" t="s">
        <v>325</v>
      </c>
      <c r="M690" s="17" t="s">
        <v>326</v>
      </c>
      <c r="N690" s="17" t="s">
        <v>75</v>
      </c>
      <c r="O690" s="17">
        <v>20180404</v>
      </c>
      <c r="P690" s="17">
        <v>20180427</v>
      </c>
      <c r="Q690" s="17">
        <v>1110</v>
      </c>
      <c r="R690" s="17">
        <v>24952251</v>
      </c>
      <c r="S690" s="17" t="s">
        <v>100</v>
      </c>
      <c r="T690" s="17" t="s">
        <v>63</v>
      </c>
      <c r="U690" s="17" t="s">
        <v>91</v>
      </c>
      <c r="V690" s="17">
        <f t="shared" si="190"/>
        <v>150</v>
      </c>
      <c r="W690" s="17">
        <v>150000</v>
      </c>
      <c r="X690" s="17" t="s">
        <v>64</v>
      </c>
      <c r="Y690" s="17" t="s">
        <v>282</v>
      </c>
      <c r="Z690" s="17">
        <v>20180503</v>
      </c>
      <c r="AA690" s="17" t="s">
        <v>101</v>
      </c>
      <c r="AB690" s="17">
        <v>1</v>
      </c>
      <c r="AC690" s="17" t="str">
        <f>IFERROR(VLOOKUP(A690,[1]Cruces!AJ:AK,2,0),VLOOKUP(CONCATENATE(X690,AA690),[1]Cruces!G:H,2,0))</f>
        <v>Solicitud de Obra</v>
      </c>
      <c r="AD690" s="17">
        <f t="shared" si="176"/>
        <v>4</v>
      </c>
      <c r="AE690" s="17">
        <f t="shared" si="177"/>
        <v>4</v>
      </c>
      <c r="AF690" s="17">
        <f t="shared" si="178"/>
        <v>2018</v>
      </c>
      <c r="AG690" s="17" t="str">
        <f>IFERROR(VLOOKUP(MID(A690,2,4)*1,[1]Cruces!K:L,2,0),"Verificar")</f>
        <v>Atlántico Norte</v>
      </c>
      <c r="AH690" s="17">
        <f t="shared" ca="1" si="179"/>
        <v>966</v>
      </c>
      <c r="AI690" s="17" t="str">
        <f>IFERROR(VLOOKUP(U690,[1]Cruces!$O$1:$P$6,2,0),"Sin Orden")</f>
        <v>Resuelta</v>
      </c>
      <c r="AJ690" s="17">
        <f t="shared" si="180"/>
        <v>3</v>
      </c>
      <c r="AK690" s="17">
        <f t="shared" si="181"/>
        <v>5</v>
      </c>
      <c r="AL690" s="17">
        <f t="shared" si="182"/>
        <v>2018</v>
      </c>
      <c r="AM690" s="17">
        <f t="shared" ca="1" si="183"/>
        <v>937</v>
      </c>
      <c r="AN690" s="18" t="str">
        <f>IFERROR(VLOOKUP(R690*1,'[1]Ordenes de Servicio'!G:K,5,0),"No Cruza")</f>
        <v>No Cruza</v>
      </c>
      <c r="AO690" s="17">
        <f t="shared" ca="1" si="184"/>
        <v>29</v>
      </c>
      <c r="AP690" s="17">
        <f t="shared" si="185"/>
        <v>27</v>
      </c>
      <c r="AQ690" s="17">
        <f t="shared" si="186"/>
        <v>4</v>
      </c>
      <c r="AR690" s="17">
        <f t="shared" si="187"/>
        <v>2018</v>
      </c>
      <c r="AS690" s="17">
        <f t="shared" ca="1" si="188"/>
        <v>943</v>
      </c>
      <c r="AT690" s="17" t="str">
        <f t="shared" ca="1" si="191"/>
        <v>Si</v>
      </c>
      <c r="AU690" s="17">
        <f t="shared" si="189"/>
        <v>6</v>
      </c>
      <c r="AV690" s="17" t="str">
        <f>+VLOOKUP(B690,[1]Cruces!S:T,2,0)</f>
        <v>5. Consultoría / Adjudicación</v>
      </c>
    </row>
    <row r="691" spans="1:48" hidden="1" x14ac:dyDescent="0.25">
      <c r="A691" s="17" t="s">
        <v>1474</v>
      </c>
      <c r="B691" s="17" t="s">
        <v>54</v>
      </c>
      <c r="C691" s="17">
        <v>0</v>
      </c>
      <c r="D691" s="17">
        <v>0</v>
      </c>
      <c r="E691" s="17" t="s">
        <v>55</v>
      </c>
      <c r="F691" s="17" t="s">
        <v>163</v>
      </c>
      <c r="G691" s="17" t="s">
        <v>1475</v>
      </c>
      <c r="H691" s="17">
        <v>0</v>
      </c>
      <c r="I691" s="17" t="s">
        <v>71</v>
      </c>
      <c r="J691" s="17" t="s">
        <v>59</v>
      </c>
      <c r="K691" s="17" t="s">
        <v>1476</v>
      </c>
      <c r="L691" s="17" t="s">
        <v>111</v>
      </c>
      <c r="M691" s="17" t="s">
        <v>112</v>
      </c>
      <c r="N691" s="17" t="s">
        <v>62</v>
      </c>
      <c r="O691" s="17">
        <v>20201015</v>
      </c>
      <c r="P691" s="17">
        <v>20201031</v>
      </c>
      <c r="Q691" s="17">
        <v>1150</v>
      </c>
      <c r="R691" s="17">
        <v>28257392</v>
      </c>
      <c r="S691" s="17" t="s">
        <v>100</v>
      </c>
      <c r="T691" s="17" t="s">
        <v>63</v>
      </c>
      <c r="U691" s="17" t="s">
        <v>91</v>
      </c>
      <c r="V691" s="17">
        <f t="shared" si="190"/>
        <v>25</v>
      </c>
      <c r="W691" s="17">
        <v>25000</v>
      </c>
      <c r="X691" s="17" t="s">
        <v>64</v>
      </c>
      <c r="Y691" s="17" t="s">
        <v>65</v>
      </c>
      <c r="Z691" s="17">
        <v>20201031</v>
      </c>
      <c r="AA691" s="17" t="s">
        <v>78</v>
      </c>
      <c r="AB691" s="17">
        <v>1</v>
      </c>
      <c r="AC691" s="17" t="str">
        <f>IFERROR(VLOOKUP(A691,[1]Cruces!AJ:AK,2,0),VLOOKUP(CONCATENATE(X691,AA691),[1]Cruces!G:H,2,0))</f>
        <v>Solicitud de Obra</v>
      </c>
      <c r="AD691" s="17">
        <f t="shared" si="176"/>
        <v>15</v>
      </c>
      <c r="AE691" s="17">
        <f t="shared" si="177"/>
        <v>10</v>
      </c>
      <c r="AF691" s="17">
        <f t="shared" si="178"/>
        <v>2020</v>
      </c>
      <c r="AG691" s="17" t="str">
        <f>IFERROR(VLOOKUP(MID(A691,2,4)*1,[1]Cruces!K:L,2,0),"Verificar")</f>
        <v>Atlántico Norte</v>
      </c>
      <c r="AH691" s="17">
        <f t="shared" ca="1" si="179"/>
        <v>41</v>
      </c>
      <c r="AI691" s="17" t="str">
        <f>IFERROR(VLOOKUP(U691,[1]Cruces!$O$1:$P$6,2,0),"Sin Orden")</f>
        <v>Resuelta</v>
      </c>
      <c r="AJ691" s="17">
        <f t="shared" si="180"/>
        <v>31</v>
      </c>
      <c r="AK691" s="17">
        <f t="shared" si="181"/>
        <v>10</v>
      </c>
      <c r="AL691" s="17">
        <f t="shared" si="182"/>
        <v>2020</v>
      </c>
      <c r="AM691" s="17">
        <f t="shared" ca="1" si="183"/>
        <v>25</v>
      </c>
      <c r="AN691" s="18">
        <f>IFERROR(VLOOKUP(R691*1,'[1]Ordenes de Servicio'!G:K,5,0),"No Cruza")</f>
        <v>44132</v>
      </c>
      <c r="AO691" s="17">
        <f t="shared" ca="1" si="184"/>
        <v>16</v>
      </c>
      <c r="AP691" s="17">
        <f t="shared" si="185"/>
        <v>31</v>
      </c>
      <c r="AQ691" s="17">
        <f t="shared" si="186"/>
        <v>10</v>
      </c>
      <c r="AR691" s="17">
        <f t="shared" si="187"/>
        <v>2020</v>
      </c>
      <c r="AS691" s="17">
        <f t="shared" ca="1" si="188"/>
        <v>25</v>
      </c>
      <c r="AT691" s="17" t="str">
        <f t="shared" ca="1" si="191"/>
        <v>No</v>
      </c>
      <c r="AU691" s="17">
        <f t="shared" si="189"/>
        <v>0</v>
      </c>
      <c r="AV691" s="17" t="str">
        <f>+VLOOKUP(B691,[1]Cruces!S:T,2,0)</f>
        <v>4. Presupuesto de Obra</v>
      </c>
    </row>
    <row r="692" spans="1:48" hidden="1" x14ac:dyDescent="0.25">
      <c r="A692" s="17" t="s">
        <v>7774</v>
      </c>
      <c r="B692" s="17" t="s">
        <v>1943</v>
      </c>
      <c r="C692" s="17">
        <v>1028605</v>
      </c>
      <c r="D692" s="17">
        <v>10047287</v>
      </c>
      <c r="E692" s="17" t="s">
        <v>93</v>
      </c>
      <c r="F692" s="17" t="s">
        <v>932</v>
      </c>
      <c r="G692" s="17" t="s">
        <v>7775</v>
      </c>
      <c r="H692" s="17">
        <v>3114350000</v>
      </c>
      <c r="I692" s="17" t="s">
        <v>71</v>
      </c>
      <c r="J692" s="17" t="s">
        <v>7776</v>
      </c>
      <c r="K692" s="17" t="s">
        <v>7777</v>
      </c>
      <c r="L692" s="17" t="s">
        <v>935</v>
      </c>
      <c r="M692" s="17" t="s">
        <v>936</v>
      </c>
      <c r="N692" s="17" t="s">
        <v>1946</v>
      </c>
      <c r="O692" s="17">
        <v>20201111</v>
      </c>
      <c r="P692" s="17">
        <v>20201111</v>
      </c>
      <c r="Q692" s="17">
        <v>3410</v>
      </c>
      <c r="R692" s="17">
        <v>28278539</v>
      </c>
      <c r="S692" s="17" t="s">
        <v>7072</v>
      </c>
      <c r="T692" s="17" t="s">
        <v>63</v>
      </c>
      <c r="U692" s="17" t="s">
        <v>77</v>
      </c>
      <c r="V692" s="17">
        <f t="shared" si="190"/>
        <v>3</v>
      </c>
      <c r="W692" s="17">
        <v>3000</v>
      </c>
      <c r="X692" s="17" t="s">
        <v>89</v>
      </c>
      <c r="Y692" s="17" t="s">
        <v>1943</v>
      </c>
      <c r="Z692" s="17">
        <v>20201111</v>
      </c>
      <c r="AA692" s="17" t="s">
        <v>1947</v>
      </c>
      <c r="AB692" s="17">
        <v>1</v>
      </c>
      <c r="AC692" s="17" t="str">
        <f>IFERROR(VLOOKUP(A692,[1]Cruces!AJ:AK,2,0),VLOOKUP(CONCATENATE(X692,AA692),[1]Cruces!G:H,2,0))</f>
        <v>Solicitud por BT</v>
      </c>
      <c r="AD692" s="17">
        <f t="shared" si="176"/>
        <v>11</v>
      </c>
      <c r="AE692" s="17">
        <f t="shared" si="177"/>
        <v>11</v>
      </c>
      <c r="AF692" s="17">
        <f t="shared" si="178"/>
        <v>2020</v>
      </c>
      <c r="AG692" s="17" t="str">
        <f>IFERROR(VLOOKUP(MID(A692,2,4)*1,[1]Cruces!K:L,2,0),"Verificar")</f>
        <v>Magdalena</v>
      </c>
      <c r="AH692" s="17">
        <f t="shared" ca="1" si="179"/>
        <v>14</v>
      </c>
      <c r="AI692" s="17" t="str">
        <f>IFERROR(VLOOKUP(U692,[1]Cruces!$O$1:$P$6,2,0),"Sin Orden")</f>
        <v>Pendiente</v>
      </c>
      <c r="AJ692" s="17">
        <f t="shared" si="180"/>
        <v>11</v>
      </c>
      <c r="AK692" s="17">
        <f t="shared" si="181"/>
        <v>11</v>
      </c>
      <c r="AL692" s="17">
        <f t="shared" si="182"/>
        <v>2020</v>
      </c>
      <c r="AM692" s="17">
        <f t="shared" ca="1" si="183"/>
        <v>14</v>
      </c>
      <c r="AN692" s="18" t="str">
        <f>IFERROR(VLOOKUP(R692*1,'[1]Ordenes de Servicio'!G:K,5,0),"No Cruza")</f>
        <v>No Cruza</v>
      </c>
      <c r="AO692" s="17">
        <f t="shared" ca="1" si="184"/>
        <v>14</v>
      </c>
      <c r="AP692" s="17">
        <f t="shared" si="185"/>
        <v>11</v>
      </c>
      <c r="AQ692" s="17">
        <f t="shared" si="186"/>
        <v>11</v>
      </c>
      <c r="AR692" s="17">
        <f t="shared" si="187"/>
        <v>2020</v>
      </c>
      <c r="AS692" s="17">
        <f t="shared" ca="1" si="188"/>
        <v>14</v>
      </c>
      <c r="AT692" s="17" t="str">
        <f t="shared" ca="1" si="191"/>
        <v>No</v>
      </c>
      <c r="AU692" s="17">
        <f t="shared" si="189"/>
        <v>0</v>
      </c>
      <c r="AV692" s="17" t="str">
        <f>+VLOOKUP(B692,[1]Cruces!S:T,2,0)</f>
        <v>7. Ejecución en Campo OS BT</v>
      </c>
    </row>
    <row r="693" spans="1:48" hidden="1" x14ac:dyDescent="0.25">
      <c r="A693" s="17" t="s">
        <v>1477</v>
      </c>
      <c r="B693" s="17" t="s">
        <v>68</v>
      </c>
      <c r="C693" s="17">
        <v>0</v>
      </c>
      <c r="D693" s="17">
        <v>0</v>
      </c>
      <c r="E693" s="17" t="s">
        <v>55</v>
      </c>
      <c r="F693" s="17" t="s">
        <v>107</v>
      </c>
      <c r="G693" s="17" t="s">
        <v>1478</v>
      </c>
      <c r="H693" s="17">
        <v>3166402129</v>
      </c>
      <c r="I693" s="17" t="s">
        <v>71</v>
      </c>
      <c r="J693" s="17" t="s">
        <v>59</v>
      </c>
      <c r="K693" s="17" t="s">
        <v>97</v>
      </c>
      <c r="L693" s="17" t="s">
        <v>325</v>
      </c>
      <c r="M693" s="17" t="s">
        <v>326</v>
      </c>
      <c r="N693" s="17" t="s">
        <v>75</v>
      </c>
      <c r="O693" s="17">
        <v>20180409</v>
      </c>
      <c r="P693" s="17">
        <v>20180625</v>
      </c>
      <c r="Q693" s="17">
        <v>1110</v>
      </c>
      <c r="R693" s="17">
        <v>26451787</v>
      </c>
      <c r="S693" s="17" t="s">
        <v>76</v>
      </c>
      <c r="T693" s="17" t="s">
        <v>63</v>
      </c>
      <c r="U693" s="17" t="s">
        <v>91</v>
      </c>
      <c r="V693" s="17">
        <f t="shared" si="190"/>
        <v>112.5</v>
      </c>
      <c r="W693" s="17">
        <v>112500</v>
      </c>
      <c r="X693" s="17" t="s">
        <v>64</v>
      </c>
      <c r="Y693" s="17" t="s">
        <v>105</v>
      </c>
      <c r="Z693" s="17">
        <v>20190730</v>
      </c>
      <c r="AA693" s="17" t="s">
        <v>137</v>
      </c>
      <c r="AB693" s="17">
        <v>1</v>
      </c>
      <c r="AC693" s="17" t="str">
        <f>IFERROR(VLOOKUP(A693,[1]Cruces!AJ:AK,2,0),VLOOKUP(CONCATENATE(X693,AA693),[1]Cruces!G:H,2,0))</f>
        <v>Solicitud de Obra</v>
      </c>
      <c r="AD693" s="17">
        <f t="shared" si="176"/>
        <v>9</v>
      </c>
      <c r="AE693" s="17">
        <f t="shared" si="177"/>
        <v>4</v>
      </c>
      <c r="AF693" s="17">
        <f t="shared" si="178"/>
        <v>2018</v>
      </c>
      <c r="AG693" s="17" t="str">
        <f>IFERROR(VLOOKUP(MID(A693,2,4)*1,[1]Cruces!K:L,2,0),"Verificar")</f>
        <v>Atlántico Norte</v>
      </c>
      <c r="AH693" s="17">
        <f t="shared" ca="1" si="179"/>
        <v>961</v>
      </c>
      <c r="AI693" s="17" t="str">
        <f>IFERROR(VLOOKUP(U693,[1]Cruces!$O$1:$P$6,2,0),"Sin Orden")</f>
        <v>Resuelta</v>
      </c>
      <c r="AJ693" s="17">
        <f t="shared" si="180"/>
        <v>30</v>
      </c>
      <c r="AK693" s="17">
        <f t="shared" si="181"/>
        <v>7</v>
      </c>
      <c r="AL693" s="17">
        <f t="shared" si="182"/>
        <v>2019</v>
      </c>
      <c r="AM693" s="17">
        <f t="shared" ca="1" si="183"/>
        <v>484</v>
      </c>
      <c r="AN693" s="18">
        <f>IFERROR(VLOOKUP(R693*1,'[1]Ordenes de Servicio'!G:K,5,0),"No Cruza")</f>
        <v>43643</v>
      </c>
      <c r="AO693" s="17">
        <f t="shared" ca="1" si="184"/>
        <v>477</v>
      </c>
      <c r="AP693" s="17">
        <f t="shared" si="185"/>
        <v>25</v>
      </c>
      <c r="AQ693" s="17">
        <f t="shared" si="186"/>
        <v>6</v>
      </c>
      <c r="AR693" s="17">
        <f t="shared" si="187"/>
        <v>2018</v>
      </c>
      <c r="AS693" s="17">
        <f t="shared" ca="1" si="188"/>
        <v>884</v>
      </c>
      <c r="AT693" s="17" t="str">
        <f t="shared" ca="1" si="191"/>
        <v>Si</v>
      </c>
      <c r="AU693" s="17">
        <f t="shared" si="189"/>
        <v>400</v>
      </c>
      <c r="AV693" s="17" t="str">
        <f>+VLOOKUP(B693,[1]Cruces!S:T,2,0)</f>
        <v>5. Consultoría / Adjudicación</v>
      </c>
    </row>
    <row r="694" spans="1:48" hidden="1" x14ac:dyDescent="0.25">
      <c r="A694" s="17" t="s">
        <v>7778</v>
      </c>
      <c r="B694" s="17" t="s">
        <v>569</v>
      </c>
      <c r="C694" s="17">
        <v>0</v>
      </c>
      <c r="D694" s="17">
        <v>0</v>
      </c>
      <c r="E694" s="17" t="s">
        <v>55</v>
      </c>
      <c r="F694" s="17" t="s">
        <v>7098</v>
      </c>
      <c r="G694" s="17" t="s">
        <v>7779</v>
      </c>
      <c r="H694" s="17">
        <v>3103743038</v>
      </c>
      <c r="I694" s="17" t="s">
        <v>71</v>
      </c>
      <c r="J694" s="17" t="s">
        <v>59</v>
      </c>
      <c r="K694" s="17" t="s">
        <v>7780</v>
      </c>
      <c r="L694" s="17" t="s">
        <v>7101</v>
      </c>
      <c r="M694" s="17" t="s">
        <v>7102</v>
      </c>
      <c r="N694" s="17" t="s">
        <v>572</v>
      </c>
      <c r="O694" s="17">
        <v>20201110</v>
      </c>
      <c r="P694" s="17">
        <v>20201110</v>
      </c>
      <c r="Q694" s="17">
        <v>1110</v>
      </c>
      <c r="R694" s="17">
        <v>0</v>
      </c>
      <c r="S694" s="17"/>
      <c r="T694" s="17" t="s">
        <v>63</v>
      </c>
      <c r="U694" s="17"/>
      <c r="V694" s="17">
        <f t="shared" si="190"/>
        <v>3</v>
      </c>
      <c r="W694" s="17">
        <v>3000</v>
      </c>
      <c r="X694" s="17" t="s">
        <v>7065</v>
      </c>
      <c r="Y694" s="17" t="s">
        <v>569</v>
      </c>
      <c r="Z694" s="17">
        <v>20201110</v>
      </c>
      <c r="AA694" s="17" t="s">
        <v>1947</v>
      </c>
      <c r="AB694" s="17">
        <v>1</v>
      </c>
      <c r="AC694" s="17" t="str">
        <f>IFERROR(VLOOKUP(A694,[1]Cruces!AJ:AK,2,0),VLOOKUP(CONCATENATE(X694,AA694),[1]Cruces!G:H,2,0))</f>
        <v>Solicitud por BT</v>
      </c>
      <c r="AD694" s="17">
        <f t="shared" si="176"/>
        <v>10</v>
      </c>
      <c r="AE694" s="17">
        <f t="shared" si="177"/>
        <v>11</v>
      </c>
      <c r="AF694" s="17">
        <f t="shared" si="178"/>
        <v>2020</v>
      </c>
      <c r="AG694" s="17" t="str">
        <f>IFERROR(VLOOKUP(MID(A694,2,4)*1,[1]Cruces!K:L,2,0),"Verificar")</f>
        <v>Atlántico Norte</v>
      </c>
      <c r="AH694" s="17">
        <f t="shared" ca="1" si="179"/>
        <v>15</v>
      </c>
      <c r="AI694" s="17" t="str">
        <f>IFERROR(VLOOKUP(U694,[1]Cruces!$O$1:$P$6,2,0),"Sin Orden")</f>
        <v>Sin Orden</v>
      </c>
      <c r="AJ694" s="17">
        <f t="shared" si="180"/>
        <v>10</v>
      </c>
      <c r="AK694" s="17">
        <f t="shared" si="181"/>
        <v>11</v>
      </c>
      <c r="AL694" s="17">
        <f t="shared" si="182"/>
        <v>2020</v>
      </c>
      <c r="AM694" s="17">
        <f t="shared" ca="1" si="183"/>
        <v>15</v>
      </c>
      <c r="AN694" s="18" t="str">
        <f>IFERROR(VLOOKUP(R694*1,'[1]Ordenes de Servicio'!G:K,5,0),"No Cruza")</f>
        <v>No Cruza</v>
      </c>
      <c r="AO694" s="17">
        <f t="shared" ca="1" si="184"/>
        <v>15</v>
      </c>
      <c r="AP694" s="17">
        <f t="shared" si="185"/>
        <v>10</v>
      </c>
      <c r="AQ694" s="17">
        <f t="shared" si="186"/>
        <v>11</v>
      </c>
      <c r="AR694" s="17">
        <f t="shared" si="187"/>
        <v>2020</v>
      </c>
      <c r="AS694" s="17">
        <f t="shared" ca="1" si="188"/>
        <v>15</v>
      </c>
      <c r="AT694" s="17" t="str">
        <f t="shared" ca="1" si="191"/>
        <v>No</v>
      </c>
      <c r="AU694" s="17">
        <f t="shared" si="189"/>
        <v>0</v>
      </c>
      <c r="AV694" s="17" t="str">
        <f>+VLOOKUP(B694,[1]Cruces!S:T,2,0)</f>
        <v>1. Solicitud</v>
      </c>
    </row>
    <row r="695" spans="1:48" hidden="1" x14ac:dyDescent="0.25">
      <c r="A695" s="17" t="s">
        <v>1479</v>
      </c>
      <c r="B695" s="17" t="s">
        <v>54</v>
      </c>
      <c r="C695" s="17">
        <v>0</v>
      </c>
      <c r="D695" s="17">
        <v>0</v>
      </c>
      <c r="E695" s="17" t="s">
        <v>55</v>
      </c>
      <c r="F695" s="17" t="s">
        <v>81</v>
      </c>
      <c r="G695" s="17" t="s">
        <v>1480</v>
      </c>
      <c r="H695" s="17">
        <v>3046817914</v>
      </c>
      <c r="I695" s="17" t="s">
        <v>71</v>
      </c>
      <c r="J695" s="17" t="s">
        <v>59</v>
      </c>
      <c r="K695" s="17" t="s">
        <v>1481</v>
      </c>
      <c r="L695" s="17" t="s">
        <v>85</v>
      </c>
      <c r="M695" s="17" t="s">
        <v>86</v>
      </c>
      <c r="N695" s="17" t="s">
        <v>62</v>
      </c>
      <c r="O695" s="17">
        <v>20201102</v>
      </c>
      <c r="P695" s="17">
        <v>20201119</v>
      </c>
      <c r="Q695" s="17">
        <v>3410</v>
      </c>
      <c r="R695" s="17">
        <v>28287480</v>
      </c>
      <c r="S695" s="17" t="s">
        <v>100</v>
      </c>
      <c r="T695" s="17" t="s">
        <v>63</v>
      </c>
      <c r="U695" s="17" t="s">
        <v>91</v>
      </c>
      <c r="V695" s="17">
        <f t="shared" si="190"/>
        <v>300</v>
      </c>
      <c r="W695" s="17">
        <v>300000</v>
      </c>
      <c r="X695" s="17" t="s">
        <v>64</v>
      </c>
      <c r="Y695" s="17" t="s">
        <v>65</v>
      </c>
      <c r="Z695" s="17">
        <v>20201119</v>
      </c>
      <c r="AA695" s="17" t="s">
        <v>137</v>
      </c>
      <c r="AB695" s="17">
        <v>1</v>
      </c>
      <c r="AC695" s="17" t="str">
        <f>IFERROR(VLOOKUP(A695,[1]Cruces!AJ:AK,2,0),VLOOKUP(CONCATENATE(X695,AA695),[1]Cruces!G:H,2,0))</f>
        <v>Solicitud de Obra</v>
      </c>
      <c r="AD695" s="17">
        <f t="shared" si="176"/>
        <v>2</v>
      </c>
      <c r="AE695" s="17">
        <f t="shared" si="177"/>
        <v>11</v>
      </c>
      <c r="AF695" s="17">
        <f t="shared" si="178"/>
        <v>2020</v>
      </c>
      <c r="AG695" s="17" t="str">
        <f>IFERROR(VLOOKUP(MID(A695,2,4)*1,[1]Cruces!K:L,2,0),"Verificar")</f>
        <v>Magdalena</v>
      </c>
      <c r="AH695" s="17">
        <f t="shared" ca="1" si="179"/>
        <v>23</v>
      </c>
      <c r="AI695" s="17" t="str">
        <f>IFERROR(VLOOKUP(U695,[1]Cruces!$O$1:$P$6,2,0),"Sin Orden")</f>
        <v>Resuelta</v>
      </c>
      <c r="AJ695" s="17">
        <f t="shared" si="180"/>
        <v>19</v>
      </c>
      <c r="AK695" s="17">
        <f t="shared" si="181"/>
        <v>11</v>
      </c>
      <c r="AL695" s="17">
        <f t="shared" si="182"/>
        <v>2020</v>
      </c>
      <c r="AM695" s="17">
        <f t="shared" ca="1" si="183"/>
        <v>6</v>
      </c>
      <c r="AN695" s="18" t="str">
        <f>IFERROR(VLOOKUP(R695*1,'[1]Ordenes de Servicio'!G:K,5,0),"No Cruza")</f>
        <v>No Cruza</v>
      </c>
      <c r="AO695" s="17">
        <f t="shared" ca="1" si="184"/>
        <v>17</v>
      </c>
      <c r="AP695" s="17">
        <f t="shared" si="185"/>
        <v>19</v>
      </c>
      <c r="AQ695" s="17">
        <f t="shared" si="186"/>
        <v>11</v>
      </c>
      <c r="AR695" s="17">
        <f t="shared" si="187"/>
        <v>2020</v>
      </c>
      <c r="AS695" s="17">
        <f t="shared" ca="1" si="188"/>
        <v>6</v>
      </c>
      <c r="AT695" s="17" t="str">
        <f t="shared" ca="1" si="191"/>
        <v>No</v>
      </c>
      <c r="AU695" s="17">
        <f t="shared" si="189"/>
        <v>0</v>
      </c>
      <c r="AV695" s="17" t="str">
        <f>+VLOOKUP(B695,[1]Cruces!S:T,2,0)</f>
        <v>4. Presupuesto de Obra</v>
      </c>
    </row>
    <row r="696" spans="1:48" hidden="1" x14ac:dyDescent="0.25">
      <c r="A696" s="17" t="s">
        <v>7781</v>
      </c>
      <c r="B696" s="17" t="s">
        <v>1943</v>
      </c>
      <c r="C696" s="17">
        <v>1933296</v>
      </c>
      <c r="D696" s="17">
        <v>36110159</v>
      </c>
      <c r="E696" s="17" t="s">
        <v>93</v>
      </c>
      <c r="F696" s="17" t="s">
        <v>932</v>
      </c>
      <c r="G696" s="17" t="s">
        <v>7782</v>
      </c>
      <c r="H696" s="17">
        <v>3002930344</v>
      </c>
      <c r="I696" s="17" t="s">
        <v>71</v>
      </c>
      <c r="J696" s="17" t="s">
        <v>7783</v>
      </c>
      <c r="K696" s="17" t="s">
        <v>7784</v>
      </c>
      <c r="L696" s="17" t="s">
        <v>7439</v>
      </c>
      <c r="M696" s="17" t="s">
        <v>7440</v>
      </c>
      <c r="N696" s="17" t="s">
        <v>1946</v>
      </c>
      <c r="O696" s="17">
        <v>20201120</v>
      </c>
      <c r="P696" s="17">
        <v>20201120</v>
      </c>
      <c r="Q696" s="17">
        <v>3410</v>
      </c>
      <c r="R696" s="17">
        <v>28292945</v>
      </c>
      <c r="S696" s="17" t="s">
        <v>7072</v>
      </c>
      <c r="T696" s="17" t="s">
        <v>63</v>
      </c>
      <c r="U696" s="17" t="s">
        <v>77</v>
      </c>
      <c r="V696" s="17">
        <f t="shared" si="190"/>
        <v>2</v>
      </c>
      <c r="W696" s="17">
        <v>2000</v>
      </c>
      <c r="X696" s="17" t="s">
        <v>89</v>
      </c>
      <c r="Y696" s="17" t="s">
        <v>1943</v>
      </c>
      <c r="Z696" s="17">
        <v>20201120</v>
      </c>
      <c r="AA696" s="17" t="s">
        <v>1947</v>
      </c>
      <c r="AB696" s="17">
        <v>1</v>
      </c>
      <c r="AC696" s="17" t="str">
        <f>IFERROR(VLOOKUP(A696,[1]Cruces!AJ:AK,2,0),VLOOKUP(CONCATENATE(X696,AA696),[1]Cruces!G:H,2,0))</f>
        <v>Solicitud por BT</v>
      </c>
      <c r="AD696" s="17">
        <f t="shared" si="176"/>
        <v>20</v>
      </c>
      <c r="AE696" s="17">
        <f t="shared" si="177"/>
        <v>11</v>
      </c>
      <c r="AF696" s="17">
        <f t="shared" si="178"/>
        <v>2020</v>
      </c>
      <c r="AG696" s="17" t="str">
        <f>IFERROR(VLOOKUP(MID(A696,2,4)*1,[1]Cruces!K:L,2,0),"Verificar")</f>
        <v>Magdalena</v>
      </c>
      <c r="AH696" s="17">
        <f t="shared" ca="1" si="179"/>
        <v>5</v>
      </c>
      <c r="AI696" s="17" t="str">
        <f>IFERROR(VLOOKUP(U696,[1]Cruces!$O$1:$P$6,2,0),"Sin Orden")</f>
        <v>Pendiente</v>
      </c>
      <c r="AJ696" s="17">
        <f t="shared" si="180"/>
        <v>20</v>
      </c>
      <c r="AK696" s="17">
        <f t="shared" si="181"/>
        <v>11</v>
      </c>
      <c r="AL696" s="17">
        <f t="shared" si="182"/>
        <v>2020</v>
      </c>
      <c r="AM696" s="17">
        <f t="shared" ca="1" si="183"/>
        <v>5</v>
      </c>
      <c r="AN696" s="18" t="str">
        <f>IFERROR(VLOOKUP(R696*1,'[1]Ordenes de Servicio'!G:K,5,0),"No Cruza")</f>
        <v>No Cruza</v>
      </c>
      <c r="AO696" s="17">
        <f t="shared" ca="1" si="184"/>
        <v>5</v>
      </c>
      <c r="AP696" s="17">
        <f t="shared" si="185"/>
        <v>20</v>
      </c>
      <c r="AQ696" s="17">
        <f t="shared" si="186"/>
        <v>11</v>
      </c>
      <c r="AR696" s="17">
        <f t="shared" si="187"/>
        <v>2020</v>
      </c>
      <c r="AS696" s="17">
        <f t="shared" ca="1" si="188"/>
        <v>5</v>
      </c>
      <c r="AT696" s="17" t="str">
        <f t="shared" ca="1" si="191"/>
        <v>No</v>
      </c>
      <c r="AU696" s="17">
        <f t="shared" si="189"/>
        <v>0</v>
      </c>
      <c r="AV696" s="17" t="str">
        <f>+VLOOKUP(B696,[1]Cruces!S:T,2,0)</f>
        <v>7. Ejecución en Campo OS BT</v>
      </c>
    </row>
    <row r="697" spans="1:48" x14ac:dyDescent="0.25">
      <c r="A697" s="17" t="s">
        <v>7785</v>
      </c>
      <c r="B697" s="17" t="s">
        <v>7266</v>
      </c>
      <c r="C697" s="17">
        <v>0</v>
      </c>
      <c r="D697" s="17">
        <v>0</v>
      </c>
      <c r="E697" s="17" t="s">
        <v>55</v>
      </c>
      <c r="F697" s="17" t="s">
        <v>232</v>
      </c>
      <c r="G697" s="17" t="s">
        <v>7786</v>
      </c>
      <c r="H697" s="17">
        <v>3147324863</v>
      </c>
      <c r="I697" s="17" t="s">
        <v>71</v>
      </c>
      <c r="J697" s="17" t="s">
        <v>59</v>
      </c>
      <c r="K697" s="17" t="s">
        <v>97</v>
      </c>
      <c r="L697" s="17" t="s">
        <v>7475</v>
      </c>
      <c r="M697" s="17" t="s">
        <v>7476</v>
      </c>
      <c r="N697" s="17" t="s">
        <v>7268</v>
      </c>
      <c r="O697" s="17">
        <v>20200909</v>
      </c>
      <c r="P697" s="17">
        <v>20201020</v>
      </c>
      <c r="Q697" s="17">
        <v>9520</v>
      </c>
      <c r="R697" s="17">
        <v>28116128</v>
      </c>
      <c r="S697" s="17" t="s">
        <v>6601</v>
      </c>
      <c r="T697" s="17" t="s">
        <v>63</v>
      </c>
      <c r="U697" s="17" t="s">
        <v>91</v>
      </c>
      <c r="V697" s="17">
        <f t="shared" si="190"/>
        <v>3</v>
      </c>
      <c r="W697" s="17">
        <v>3000</v>
      </c>
      <c r="X697" s="17" t="s">
        <v>7065</v>
      </c>
      <c r="Y697" s="17" t="s">
        <v>7266</v>
      </c>
      <c r="Z697" s="17">
        <v>20201020</v>
      </c>
      <c r="AA697" s="17" t="s">
        <v>1947</v>
      </c>
      <c r="AB697" s="17">
        <v>1</v>
      </c>
      <c r="AC697" s="17" t="str">
        <f>IFERROR(VLOOKUP(A697,[1]Cruces!AJ:AK,2,0),VLOOKUP(CONCATENATE(X697,AA697),[1]Cruces!G:H,2,0))</f>
        <v>Solicitud por BT</v>
      </c>
      <c r="AD697" s="17">
        <f t="shared" si="176"/>
        <v>9</v>
      </c>
      <c r="AE697" s="17">
        <f t="shared" si="177"/>
        <v>9</v>
      </c>
      <c r="AF697" s="17">
        <f t="shared" si="178"/>
        <v>2020</v>
      </c>
      <c r="AG697" s="17" t="str">
        <f>IFERROR(VLOOKUP(MID(A697,2,4)*1,[1]Cruces!K:L,2,0),"Verificar")</f>
        <v>Atlántico Sur</v>
      </c>
      <c r="AH697" s="17">
        <f t="shared" ca="1" si="179"/>
        <v>77</v>
      </c>
      <c r="AI697" s="17" t="str">
        <f>IFERROR(VLOOKUP(U697,[1]Cruces!$O$1:$P$6,2,0),"Sin Orden")</f>
        <v>Resuelta</v>
      </c>
      <c r="AJ697" s="17">
        <f t="shared" si="180"/>
        <v>20</v>
      </c>
      <c r="AK697" s="17">
        <f t="shared" si="181"/>
        <v>10</v>
      </c>
      <c r="AL697" s="17">
        <f t="shared" si="182"/>
        <v>2020</v>
      </c>
      <c r="AM697" s="17">
        <f t="shared" ca="1" si="183"/>
        <v>36</v>
      </c>
      <c r="AN697" s="18" t="str">
        <f>IFERROR(VLOOKUP(R697*1,'[1]Ordenes de Servicio'!G:K,5,0),"No Cruza")</f>
        <v>No Cruza</v>
      </c>
      <c r="AO697" s="17">
        <f t="shared" ca="1" si="184"/>
        <v>41</v>
      </c>
      <c r="AP697" s="17">
        <f t="shared" si="185"/>
        <v>20</v>
      </c>
      <c r="AQ697" s="17">
        <f t="shared" si="186"/>
        <v>10</v>
      </c>
      <c r="AR697" s="17">
        <f t="shared" si="187"/>
        <v>2020</v>
      </c>
      <c r="AS697" s="17">
        <f t="shared" ca="1" si="188"/>
        <v>36</v>
      </c>
      <c r="AT697" s="17" t="str">
        <f t="shared" ca="1" si="191"/>
        <v>No</v>
      </c>
      <c r="AU697" s="17">
        <f t="shared" si="189"/>
        <v>0</v>
      </c>
      <c r="AV697" s="17" t="str">
        <f>+VLOOKUP(B697,[1]Cruces!S:T,2,0)</f>
        <v>9. Contratación</v>
      </c>
    </row>
    <row r="698" spans="1:48" hidden="1" x14ac:dyDescent="0.25">
      <c r="A698" s="17" t="s">
        <v>1482</v>
      </c>
      <c r="B698" s="17" t="s">
        <v>54</v>
      </c>
      <c r="C698" s="17">
        <v>0</v>
      </c>
      <c r="D698" s="17">
        <v>0</v>
      </c>
      <c r="E698" s="17" t="s">
        <v>55</v>
      </c>
      <c r="F698" s="17" t="s">
        <v>126</v>
      </c>
      <c r="G698" s="17" t="s">
        <v>1483</v>
      </c>
      <c r="H698" s="17">
        <v>0</v>
      </c>
      <c r="I698" s="17" t="s">
        <v>83</v>
      </c>
      <c r="J698" s="17" t="s">
        <v>59</v>
      </c>
      <c r="K698" s="17" t="s">
        <v>688</v>
      </c>
      <c r="L698" s="17" t="s">
        <v>129</v>
      </c>
      <c r="M698" s="17" t="s">
        <v>130</v>
      </c>
      <c r="N698" s="17" t="s">
        <v>62</v>
      </c>
      <c r="O698" s="17">
        <v>20200318</v>
      </c>
      <c r="P698" s="17">
        <v>20200320</v>
      </c>
      <c r="Q698" s="17">
        <v>9332</v>
      </c>
      <c r="R698" s="17">
        <v>27282443</v>
      </c>
      <c r="S698" s="17" t="s">
        <v>100</v>
      </c>
      <c r="T698" s="17" t="s">
        <v>63</v>
      </c>
      <c r="U698" s="17" t="s">
        <v>91</v>
      </c>
      <c r="V698" s="17">
        <f t="shared" si="190"/>
        <v>50</v>
      </c>
      <c r="W698" s="17">
        <v>50000</v>
      </c>
      <c r="X698" s="17" t="s">
        <v>64</v>
      </c>
      <c r="Y698" s="17" t="s">
        <v>65</v>
      </c>
      <c r="Z698" s="17">
        <v>20200320</v>
      </c>
      <c r="AA698" s="17" t="s">
        <v>176</v>
      </c>
      <c r="AB698" s="17">
        <v>1</v>
      </c>
      <c r="AC698" s="17" t="str">
        <f>IFERROR(VLOOKUP(A698,[1]Cruces!AJ:AK,2,0),VLOOKUP(CONCATENATE(X698,AA698),[1]Cruces!G:H,2,0))</f>
        <v>Solicitud de Obra</v>
      </c>
      <c r="AD698" s="17">
        <f t="shared" si="176"/>
        <v>18</v>
      </c>
      <c r="AE698" s="17">
        <f t="shared" si="177"/>
        <v>3</v>
      </c>
      <c r="AF698" s="17">
        <f t="shared" si="178"/>
        <v>2020</v>
      </c>
      <c r="AG698" s="17" t="str">
        <f>IFERROR(VLOOKUP(MID(A698,2,4)*1,[1]Cruces!K:L,2,0),"Verificar")</f>
        <v>Guajira</v>
      </c>
      <c r="AH698" s="17">
        <f t="shared" ca="1" si="179"/>
        <v>252</v>
      </c>
      <c r="AI698" s="17" t="str">
        <f>IFERROR(VLOOKUP(U698,[1]Cruces!$O$1:$P$6,2,0),"Sin Orden")</f>
        <v>Resuelta</v>
      </c>
      <c r="AJ698" s="17">
        <f t="shared" si="180"/>
        <v>20</v>
      </c>
      <c r="AK698" s="17">
        <f t="shared" si="181"/>
        <v>3</v>
      </c>
      <c r="AL698" s="17">
        <f t="shared" si="182"/>
        <v>2020</v>
      </c>
      <c r="AM698" s="17">
        <f t="shared" ca="1" si="183"/>
        <v>250</v>
      </c>
      <c r="AN698" s="18" t="str">
        <f>IFERROR(VLOOKUP(R698*1,'[1]Ordenes de Servicio'!G:K,5,0),"No Cruza")</f>
        <v>No Cruza</v>
      </c>
      <c r="AO698" s="17">
        <f t="shared" ca="1" si="184"/>
        <v>2</v>
      </c>
      <c r="AP698" s="17">
        <f t="shared" si="185"/>
        <v>20</v>
      </c>
      <c r="AQ698" s="17">
        <f t="shared" si="186"/>
        <v>3</v>
      </c>
      <c r="AR698" s="17">
        <f t="shared" si="187"/>
        <v>2020</v>
      </c>
      <c r="AS698" s="17">
        <f t="shared" ca="1" si="188"/>
        <v>250</v>
      </c>
      <c r="AT698" s="17" t="str">
        <f t="shared" ca="1" si="191"/>
        <v>No</v>
      </c>
      <c r="AU698" s="17">
        <f t="shared" si="189"/>
        <v>0</v>
      </c>
      <c r="AV698" s="17" t="str">
        <f>+VLOOKUP(B698,[1]Cruces!S:T,2,0)</f>
        <v>4. Presupuesto de Obra</v>
      </c>
    </row>
    <row r="699" spans="1:48" hidden="1" x14ac:dyDescent="0.25">
      <c r="A699" s="17" t="s">
        <v>1484</v>
      </c>
      <c r="B699" s="17" t="s">
        <v>68</v>
      </c>
      <c r="C699" s="17">
        <v>0</v>
      </c>
      <c r="D699" s="17">
        <v>0</v>
      </c>
      <c r="E699" s="17" t="s">
        <v>55</v>
      </c>
      <c r="F699" s="17" t="s">
        <v>81</v>
      </c>
      <c r="G699" s="17" t="s">
        <v>1485</v>
      </c>
      <c r="H699" s="17">
        <v>3145410196</v>
      </c>
      <c r="I699" s="17" t="s">
        <v>116</v>
      </c>
      <c r="J699" s="17" t="s">
        <v>59</v>
      </c>
      <c r="K699" s="17" t="s">
        <v>1486</v>
      </c>
      <c r="L699" s="17" t="s">
        <v>85</v>
      </c>
      <c r="M699" s="17" t="s">
        <v>86</v>
      </c>
      <c r="N699" s="17" t="s">
        <v>75</v>
      </c>
      <c r="O699" s="17">
        <v>20191113</v>
      </c>
      <c r="P699" s="17">
        <v>20200313</v>
      </c>
      <c r="Q699" s="17">
        <v>3410</v>
      </c>
      <c r="R699" s="17">
        <v>0</v>
      </c>
      <c r="S699" s="17"/>
      <c r="T699" s="17" t="s">
        <v>63</v>
      </c>
      <c r="U699" s="17"/>
      <c r="V699" s="17">
        <f t="shared" si="190"/>
        <v>1</v>
      </c>
      <c r="W699" s="17">
        <v>1000</v>
      </c>
      <c r="X699" s="17" t="s">
        <v>64</v>
      </c>
      <c r="Y699" s="17" t="s">
        <v>136</v>
      </c>
      <c r="Z699" s="17">
        <v>20200319</v>
      </c>
      <c r="AA699" s="17" t="s">
        <v>113</v>
      </c>
      <c r="AB699" s="17">
        <v>1</v>
      </c>
      <c r="AC699" s="17" t="str">
        <f>IFERROR(VLOOKUP(A699,[1]Cruces!AJ:AK,2,0),VLOOKUP(CONCATENATE(X699,AA699),[1]Cruces!G:H,2,0))</f>
        <v>Solicitud de Obra</v>
      </c>
      <c r="AD699" s="17">
        <f t="shared" si="176"/>
        <v>13</v>
      </c>
      <c r="AE699" s="17">
        <f t="shared" si="177"/>
        <v>11</v>
      </c>
      <c r="AF699" s="17">
        <f t="shared" si="178"/>
        <v>2019</v>
      </c>
      <c r="AG699" s="17" t="str">
        <f>IFERROR(VLOOKUP(MID(A699,2,4)*1,[1]Cruces!K:L,2,0),"Verificar")</f>
        <v>Magdalena</v>
      </c>
      <c r="AH699" s="17">
        <f t="shared" ca="1" si="179"/>
        <v>378</v>
      </c>
      <c r="AI699" s="17" t="str">
        <f>IFERROR(VLOOKUP(U699,[1]Cruces!$O$1:$P$6,2,0),"Sin Orden")</f>
        <v>Sin Orden</v>
      </c>
      <c r="AJ699" s="17">
        <f t="shared" si="180"/>
        <v>19</v>
      </c>
      <c r="AK699" s="17">
        <f t="shared" si="181"/>
        <v>3</v>
      </c>
      <c r="AL699" s="17">
        <f t="shared" si="182"/>
        <v>2020</v>
      </c>
      <c r="AM699" s="17">
        <f t="shared" ca="1" si="183"/>
        <v>251</v>
      </c>
      <c r="AN699" s="18" t="str">
        <f>IFERROR(VLOOKUP(R699*1,'[1]Ordenes de Servicio'!G:K,5,0),"No Cruza")</f>
        <v>No Cruza</v>
      </c>
      <c r="AO699" s="17">
        <f t="shared" ca="1" si="184"/>
        <v>251</v>
      </c>
      <c r="AP699" s="17">
        <f t="shared" si="185"/>
        <v>13</v>
      </c>
      <c r="AQ699" s="17">
        <f t="shared" si="186"/>
        <v>3</v>
      </c>
      <c r="AR699" s="17">
        <f t="shared" si="187"/>
        <v>2020</v>
      </c>
      <c r="AS699" s="17">
        <f t="shared" ca="1" si="188"/>
        <v>257</v>
      </c>
      <c r="AT699" s="17" t="str">
        <f t="shared" ca="1" si="191"/>
        <v>No</v>
      </c>
      <c r="AU699" s="17">
        <f t="shared" si="189"/>
        <v>6</v>
      </c>
      <c r="AV699" s="17" t="str">
        <f>+VLOOKUP(B699,[1]Cruces!S:T,2,0)</f>
        <v>5. Consultoría / Adjudicación</v>
      </c>
    </row>
    <row r="700" spans="1:48" hidden="1" x14ac:dyDescent="0.25">
      <c r="A700" s="17" t="s">
        <v>1489</v>
      </c>
      <c r="B700" s="17" t="s">
        <v>68</v>
      </c>
      <c r="C700" s="17">
        <v>0</v>
      </c>
      <c r="D700" s="17">
        <v>0</v>
      </c>
      <c r="E700" s="17" t="s">
        <v>55</v>
      </c>
      <c r="F700" s="17" t="s">
        <v>126</v>
      </c>
      <c r="G700" s="17" t="s">
        <v>1490</v>
      </c>
      <c r="H700" s="17">
        <v>0</v>
      </c>
      <c r="I700" s="17" t="s">
        <v>71</v>
      </c>
      <c r="J700" s="17" t="s">
        <v>59</v>
      </c>
      <c r="K700" s="17" t="s">
        <v>1491</v>
      </c>
      <c r="L700" s="17" t="s">
        <v>129</v>
      </c>
      <c r="M700" s="17" t="s">
        <v>130</v>
      </c>
      <c r="N700" s="17" t="s">
        <v>75</v>
      </c>
      <c r="O700" s="17">
        <v>20200522</v>
      </c>
      <c r="P700" s="17">
        <v>20200731</v>
      </c>
      <c r="Q700" s="17">
        <v>3340</v>
      </c>
      <c r="R700" s="17">
        <v>27905961</v>
      </c>
      <c r="S700" s="17" t="s">
        <v>76</v>
      </c>
      <c r="T700" s="17" t="s">
        <v>63</v>
      </c>
      <c r="U700" s="17" t="s">
        <v>91</v>
      </c>
      <c r="V700" s="17">
        <f t="shared" si="190"/>
        <v>25</v>
      </c>
      <c r="W700" s="17">
        <v>25000</v>
      </c>
      <c r="X700" s="17" t="s">
        <v>64</v>
      </c>
      <c r="Y700" s="17" t="s">
        <v>188</v>
      </c>
      <c r="Z700" s="17">
        <v>20200731</v>
      </c>
      <c r="AA700" s="17" t="s">
        <v>78</v>
      </c>
      <c r="AB700" s="17">
        <v>1</v>
      </c>
      <c r="AC700" s="17" t="str">
        <f>IFERROR(VLOOKUP(A700,[1]Cruces!AJ:AK,2,0),VLOOKUP(CONCATENATE(X700,AA700),[1]Cruces!G:H,2,0))</f>
        <v>Solicitud de Obra</v>
      </c>
      <c r="AD700" s="17">
        <f t="shared" si="176"/>
        <v>22</v>
      </c>
      <c r="AE700" s="17">
        <f t="shared" si="177"/>
        <v>5</v>
      </c>
      <c r="AF700" s="17">
        <f t="shared" si="178"/>
        <v>2020</v>
      </c>
      <c r="AG700" s="17" t="str">
        <f>IFERROR(VLOOKUP(MID(A700,2,4)*1,[1]Cruces!K:L,2,0),"Verificar")</f>
        <v>Guajira</v>
      </c>
      <c r="AH700" s="17">
        <f t="shared" ca="1" si="179"/>
        <v>187</v>
      </c>
      <c r="AI700" s="17" t="str">
        <f>IFERROR(VLOOKUP(U700,[1]Cruces!$O$1:$P$6,2,0),"Sin Orden")</f>
        <v>Resuelta</v>
      </c>
      <c r="AJ700" s="17">
        <f t="shared" si="180"/>
        <v>31</v>
      </c>
      <c r="AK700" s="17">
        <f t="shared" si="181"/>
        <v>7</v>
      </c>
      <c r="AL700" s="17">
        <f t="shared" si="182"/>
        <v>2020</v>
      </c>
      <c r="AM700" s="17">
        <f t="shared" ca="1" si="183"/>
        <v>117</v>
      </c>
      <c r="AN700" s="18" t="str">
        <f>IFERROR(VLOOKUP(R700*1,'[1]Ordenes de Servicio'!G:K,5,0),"No Cruza")</f>
        <v>No Cruza</v>
      </c>
      <c r="AO700" s="17">
        <f t="shared" ca="1" si="184"/>
        <v>70</v>
      </c>
      <c r="AP700" s="17">
        <f t="shared" si="185"/>
        <v>31</v>
      </c>
      <c r="AQ700" s="17">
        <f t="shared" si="186"/>
        <v>7</v>
      </c>
      <c r="AR700" s="17">
        <f t="shared" si="187"/>
        <v>2020</v>
      </c>
      <c r="AS700" s="17">
        <f t="shared" ca="1" si="188"/>
        <v>117</v>
      </c>
      <c r="AT700" s="17" t="str">
        <f t="shared" ca="1" si="191"/>
        <v>No</v>
      </c>
      <c r="AU700" s="17">
        <f t="shared" si="189"/>
        <v>0</v>
      </c>
      <c r="AV700" s="17" t="str">
        <f>+VLOOKUP(B700,[1]Cruces!S:T,2,0)</f>
        <v>5. Consultoría / Adjudicación</v>
      </c>
    </row>
    <row r="701" spans="1:48" hidden="1" x14ac:dyDescent="0.25">
      <c r="A701" s="17" t="s">
        <v>10542</v>
      </c>
      <c r="B701" s="17" t="s">
        <v>296</v>
      </c>
      <c r="C701" s="17">
        <v>0</v>
      </c>
      <c r="D701" s="17">
        <v>0</v>
      </c>
      <c r="E701" s="17" t="s">
        <v>55</v>
      </c>
      <c r="F701" s="17" t="s">
        <v>932</v>
      </c>
      <c r="G701" s="17" t="s">
        <v>10543</v>
      </c>
      <c r="H701" s="17">
        <v>0</v>
      </c>
      <c r="I701" s="17" t="s">
        <v>71</v>
      </c>
      <c r="J701" s="17" t="s">
        <v>59</v>
      </c>
      <c r="K701" s="17" t="s">
        <v>97</v>
      </c>
      <c r="L701" s="17" t="s">
        <v>935</v>
      </c>
      <c r="M701" s="17" t="s">
        <v>936</v>
      </c>
      <c r="N701" s="17" t="s">
        <v>301</v>
      </c>
      <c r="O701" s="17">
        <v>20200916</v>
      </c>
      <c r="P701" s="17">
        <v>20200916</v>
      </c>
      <c r="Q701" s="17">
        <v>7791</v>
      </c>
      <c r="R701" s="17">
        <v>28160503</v>
      </c>
      <c r="S701" s="17" t="s">
        <v>100</v>
      </c>
      <c r="T701" s="17" t="s">
        <v>63</v>
      </c>
      <c r="U701" s="17" t="s">
        <v>91</v>
      </c>
      <c r="V701" s="17">
        <f t="shared" si="190"/>
        <v>15</v>
      </c>
      <c r="W701" s="17">
        <v>15000</v>
      </c>
      <c r="X701" s="17" t="s">
        <v>64</v>
      </c>
      <c r="Y701" s="17" t="s">
        <v>296</v>
      </c>
      <c r="Z701" s="17">
        <v>20200916</v>
      </c>
      <c r="AA701" s="17" t="s">
        <v>78</v>
      </c>
      <c r="AB701" s="17">
        <v>1</v>
      </c>
      <c r="AC701" s="17" t="str">
        <f>IFERROR(VLOOKUP(A701,[1]Cruces!AJ:AK,2,0),VLOOKUP(CONCATENATE(X701,AA701),[1]Cruces!G:H,2,0))</f>
        <v>Exp BMT</v>
      </c>
      <c r="AD701" s="17">
        <f t="shared" si="176"/>
        <v>16</v>
      </c>
      <c r="AE701" s="17">
        <f t="shared" si="177"/>
        <v>9</v>
      </c>
      <c r="AF701" s="17">
        <f t="shared" si="178"/>
        <v>2020</v>
      </c>
      <c r="AG701" s="17" t="str">
        <f>IFERROR(VLOOKUP(MID(A701,2,4)*1,[1]Cruces!K:L,2,0),"Verificar")</f>
        <v>Magdalena</v>
      </c>
      <c r="AH701" s="17">
        <f t="shared" ca="1" si="179"/>
        <v>70</v>
      </c>
      <c r="AI701" s="17" t="str">
        <f>IFERROR(VLOOKUP(U701,[1]Cruces!$O$1:$P$6,2,0),"Sin Orden")</f>
        <v>Resuelta</v>
      </c>
      <c r="AJ701" s="17">
        <f t="shared" si="180"/>
        <v>16</v>
      </c>
      <c r="AK701" s="17">
        <f t="shared" si="181"/>
        <v>9</v>
      </c>
      <c r="AL701" s="17">
        <f t="shared" si="182"/>
        <v>2020</v>
      </c>
      <c r="AM701" s="17">
        <f t="shared" ca="1" si="183"/>
        <v>70</v>
      </c>
      <c r="AN701" s="18" t="str">
        <f>IFERROR(VLOOKUP(R701*1,'[1]Ordenes de Servicio'!G:K,5,0),"No Cruza")</f>
        <v>No Cruza</v>
      </c>
      <c r="AO701" s="17">
        <f t="shared" ca="1" si="184"/>
        <v>0</v>
      </c>
      <c r="AP701" s="17">
        <f t="shared" si="185"/>
        <v>16</v>
      </c>
      <c r="AQ701" s="17">
        <f t="shared" si="186"/>
        <v>9</v>
      </c>
      <c r="AR701" s="17">
        <f t="shared" si="187"/>
        <v>2020</v>
      </c>
      <c r="AS701" s="17">
        <f t="shared" ca="1" si="188"/>
        <v>70</v>
      </c>
      <c r="AT701" s="17" t="str">
        <f t="shared" ca="1" si="191"/>
        <v>No</v>
      </c>
      <c r="AU701" s="17">
        <f t="shared" si="189"/>
        <v>0</v>
      </c>
      <c r="AV701" s="17" t="str">
        <f>+VLOOKUP(B701,[1]Cruces!S:T,2,0)</f>
        <v>3. Evaluación Técnico Ecónomica</v>
      </c>
    </row>
    <row r="702" spans="1:48" hidden="1" x14ac:dyDescent="0.25">
      <c r="A702" s="17" t="s">
        <v>7787</v>
      </c>
      <c r="B702" s="17" t="s">
        <v>1943</v>
      </c>
      <c r="C702" s="17">
        <v>0</v>
      </c>
      <c r="D702" s="17">
        <v>0</v>
      </c>
      <c r="E702" s="17" t="s">
        <v>55</v>
      </c>
      <c r="F702" s="17" t="s">
        <v>7082</v>
      </c>
      <c r="G702" s="17" t="s">
        <v>7788</v>
      </c>
      <c r="H702" s="17">
        <v>3653038</v>
      </c>
      <c r="I702" s="17" t="s">
        <v>71</v>
      </c>
      <c r="J702" s="17" t="s">
        <v>59</v>
      </c>
      <c r="K702" s="17" t="s">
        <v>7789</v>
      </c>
      <c r="L702" s="17" t="s">
        <v>7606</v>
      </c>
      <c r="M702" s="17" t="s">
        <v>7607</v>
      </c>
      <c r="N702" s="17" t="s">
        <v>1946</v>
      </c>
      <c r="O702" s="17">
        <v>20201120</v>
      </c>
      <c r="P702" s="17">
        <v>20201121</v>
      </c>
      <c r="Q702" s="17">
        <v>1110</v>
      </c>
      <c r="R702" s="17">
        <v>28294448</v>
      </c>
      <c r="S702" s="17" t="s">
        <v>6601</v>
      </c>
      <c r="T702" s="17" t="s">
        <v>63</v>
      </c>
      <c r="U702" s="17" t="s">
        <v>640</v>
      </c>
      <c r="V702" s="17">
        <f t="shared" si="190"/>
        <v>3</v>
      </c>
      <c r="W702" s="17">
        <v>3000</v>
      </c>
      <c r="X702" s="17" t="s">
        <v>7065</v>
      </c>
      <c r="Y702" s="17" t="s">
        <v>1943</v>
      </c>
      <c r="Z702" s="17">
        <v>20201121</v>
      </c>
      <c r="AA702" s="17" t="s">
        <v>1947</v>
      </c>
      <c r="AB702" s="17">
        <v>1</v>
      </c>
      <c r="AC702" s="17" t="str">
        <f>IFERROR(VLOOKUP(A702,[1]Cruces!AJ:AK,2,0),VLOOKUP(CONCATENATE(X702,AA702),[1]Cruces!G:H,2,0))</f>
        <v>Solicitud por BT</v>
      </c>
      <c r="AD702" s="17">
        <f t="shared" si="176"/>
        <v>20</v>
      </c>
      <c r="AE702" s="17">
        <f t="shared" si="177"/>
        <v>11</v>
      </c>
      <c r="AF702" s="17">
        <f t="shared" si="178"/>
        <v>2020</v>
      </c>
      <c r="AG702" s="17" t="str">
        <f>IFERROR(VLOOKUP(MID(A702,2,4)*1,[1]Cruces!K:L,2,0),"Verificar")</f>
        <v>Atlántico Norte</v>
      </c>
      <c r="AH702" s="17">
        <f t="shared" ca="1" si="179"/>
        <v>5</v>
      </c>
      <c r="AI702" s="17" t="str">
        <f>IFERROR(VLOOKUP(U702,[1]Cruces!$O$1:$P$6,2,0),"Sin Orden")</f>
        <v>Pendiente</v>
      </c>
      <c r="AJ702" s="17">
        <f t="shared" si="180"/>
        <v>21</v>
      </c>
      <c r="AK702" s="17">
        <f t="shared" si="181"/>
        <v>11</v>
      </c>
      <c r="AL702" s="17">
        <f t="shared" si="182"/>
        <v>2020</v>
      </c>
      <c r="AM702" s="17">
        <f t="shared" ca="1" si="183"/>
        <v>4</v>
      </c>
      <c r="AN702" s="18" t="str">
        <f>IFERROR(VLOOKUP(R702*1,'[1]Ordenes de Servicio'!G:K,5,0),"No Cruza")</f>
        <v>No Cruza</v>
      </c>
      <c r="AO702" s="17">
        <f t="shared" ca="1" si="184"/>
        <v>4</v>
      </c>
      <c r="AP702" s="17">
        <f t="shared" si="185"/>
        <v>21</v>
      </c>
      <c r="AQ702" s="17">
        <f t="shared" si="186"/>
        <v>11</v>
      </c>
      <c r="AR702" s="17">
        <f t="shared" si="187"/>
        <v>2020</v>
      </c>
      <c r="AS702" s="17">
        <f t="shared" ca="1" si="188"/>
        <v>4</v>
      </c>
      <c r="AT702" s="17" t="str">
        <f t="shared" ca="1" si="191"/>
        <v>No</v>
      </c>
      <c r="AU702" s="17">
        <f t="shared" si="189"/>
        <v>0</v>
      </c>
      <c r="AV702" s="17" t="str">
        <f>+VLOOKUP(B702,[1]Cruces!S:T,2,0)</f>
        <v>7. Ejecución en Campo OS BT</v>
      </c>
    </row>
    <row r="703" spans="1:48" hidden="1" x14ac:dyDescent="0.25">
      <c r="A703" s="17" t="s">
        <v>1492</v>
      </c>
      <c r="B703" s="17" t="s">
        <v>68</v>
      </c>
      <c r="C703" s="17">
        <v>0</v>
      </c>
      <c r="D703" s="17">
        <v>0</v>
      </c>
      <c r="E703" s="17" t="s">
        <v>55</v>
      </c>
      <c r="F703" s="17" t="s">
        <v>126</v>
      </c>
      <c r="G703" s="17" t="s">
        <v>1493</v>
      </c>
      <c r="H703" s="17">
        <v>0</v>
      </c>
      <c r="I703" s="17" t="s">
        <v>165</v>
      </c>
      <c r="J703" s="17" t="s">
        <v>59</v>
      </c>
      <c r="K703" s="17" t="s">
        <v>97</v>
      </c>
      <c r="L703" s="17" t="s">
        <v>129</v>
      </c>
      <c r="M703" s="17" t="s">
        <v>130</v>
      </c>
      <c r="N703" s="17" t="s">
        <v>75</v>
      </c>
      <c r="O703" s="17">
        <v>20191118</v>
      </c>
      <c r="P703" s="17">
        <v>20191212</v>
      </c>
      <c r="Q703" s="17">
        <v>9332</v>
      </c>
      <c r="R703" s="17">
        <v>26930543</v>
      </c>
      <c r="S703" s="17" t="s">
        <v>100</v>
      </c>
      <c r="T703" s="17" t="s">
        <v>63</v>
      </c>
      <c r="U703" s="17" t="s">
        <v>91</v>
      </c>
      <c r="V703" s="17">
        <f t="shared" si="190"/>
        <v>400</v>
      </c>
      <c r="W703" s="17">
        <v>400000</v>
      </c>
      <c r="X703" s="17" t="s">
        <v>64</v>
      </c>
      <c r="Y703" s="17" t="s">
        <v>136</v>
      </c>
      <c r="Z703" s="17">
        <v>20191230</v>
      </c>
      <c r="AA703" s="17" t="s">
        <v>78</v>
      </c>
      <c r="AB703" s="17">
        <v>1</v>
      </c>
      <c r="AC703" s="17" t="str">
        <f>IFERROR(VLOOKUP(A703,[1]Cruces!AJ:AK,2,0),VLOOKUP(CONCATENATE(X703,AA703),[1]Cruces!G:H,2,0))</f>
        <v>Solicitud de Obra</v>
      </c>
      <c r="AD703" s="17">
        <f t="shared" si="176"/>
        <v>18</v>
      </c>
      <c r="AE703" s="17">
        <f t="shared" si="177"/>
        <v>11</v>
      </c>
      <c r="AF703" s="17">
        <f t="shared" si="178"/>
        <v>2019</v>
      </c>
      <c r="AG703" s="17" t="str">
        <f>IFERROR(VLOOKUP(MID(A703,2,4)*1,[1]Cruces!K:L,2,0),"Verificar")</f>
        <v>Guajira</v>
      </c>
      <c r="AH703" s="17">
        <f t="shared" ca="1" si="179"/>
        <v>373</v>
      </c>
      <c r="AI703" s="17" t="str">
        <f>IFERROR(VLOOKUP(U703,[1]Cruces!$O$1:$P$6,2,0),"Sin Orden")</f>
        <v>Resuelta</v>
      </c>
      <c r="AJ703" s="17">
        <f t="shared" si="180"/>
        <v>30</v>
      </c>
      <c r="AK703" s="17">
        <f t="shared" si="181"/>
        <v>12</v>
      </c>
      <c r="AL703" s="17">
        <f t="shared" si="182"/>
        <v>2019</v>
      </c>
      <c r="AM703" s="17">
        <f t="shared" ca="1" si="183"/>
        <v>331</v>
      </c>
      <c r="AN703" s="18" t="str">
        <f>IFERROR(VLOOKUP(R703*1,'[1]Ordenes de Servicio'!G:K,5,0),"No Cruza")</f>
        <v>No Cruza</v>
      </c>
      <c r="AO703" s="17">
        <f t="shared" ca="1" si="184"/>
        <v>42</v>
      </c>
      <c r="AP703" s="17">
        <f t="shared" si="185"/>
        <v>12</v>
      </c>
      <c r="AQ703" s="17">
        <f t="shared" si="186"/>
        <v>12</v>
      </c>
      <c r="AR703" s="17">
        <f t="shared" si="187"/>
        <v>2019</v>
      </c>
      <c r="AS703" s="17">
        <f t="shared" ca="1" si="188"/>
        <v>349</v>
      </c>
      <c r="AT703" s="17" t="str">
        <f t="shared" ca="1" si="191"/>
        <v>No</v>
      </c>
      <c r="AU703" s="17">
        <f t="shared" si="189"/>
        <v>18</v>
      </c>
      <c r="AV703" s="17" t="str">
        <f>+VLOOKUP(B703,[1]Cruces!S:T,2,0)</f>
        <v>5. Consultoría / Adjudicación</v>
      </c>
    </row>
    <row r="704" spans="1:48" hidden="1" x14ac:dyDescent="0.25">
      <c r="A704" s="17" t="s">
        <v>7790</v>
      </c>
      <c r="B704" s="17" t="s">
        <v>7104</v>
      </c>
      <c r="C704" s="17">
        <v>0</v>
      </c>
      <c r="D704" s="17">
        <v>0</v>
      </c>
      <c r="E704" s="17" t="s">
        <v>55</v>
      </c>
      <c r="F704" s="17" t="s">
        <v>3386</v>
      </c>
      <c r="G704" s="17" t="s">
        <v>7791</v>
      </c>
      <c r="H704" s="17">
        <v>3179330</v>
      </c>
      <c r="I704" s="17" t="s">
        <v>71</v>
      </c>
      <c r="J704" s="17" t="s">
        <v>59</v>
      </c>
      <c r="K704" s="17" t="s">
        <v>97</v>
      </c>
      <c r="L704" s="17" t="s">
        <v>7208</v>
      </c>
      <c r="M704" s="17" t="s">
        <v>7209</v>
      </c>
      <c r="N704" s="17" t="s">
        <v>7108</v>
      </c>
      <c r="O704" s="17">
        <v>20200812</v>
      </c>
      <c r="P704" s="17">
        <v>20200917</v>
      </c>
      <c r="Q704" s="17">
        <v>1170</v>
      </c>
      <c r="R704" s="17">
        <v>28106892</v>
      </c>
      <c r="S704" s="17" t="s">
        <v>6601</v>
      </c>
      <c r="T704" s="17" t="s">
        <v>63</v>
      </c>
      <c r="U704" s="17" t="s">
        <v>91</v>
      </c>
      <c r="V704" s="17">
        <f t="shared" si="190"/>
        <v>3</v>
      </c>
      <c r="W704" s="17">
        <v>3000</v>
      </c>
      <c r="X704" s="17" t="s">
        <v>7065</v>
      </c>
      <c r="Y704" s="17" t="s">
        <v>7104</v>
      </c>
      <c r="Z704" s="17">
        <v>20200917</v>
      </c>
      <c r="AA704" s="17" t="s">
        <v>1947</v>
      </c>
      <c r="AB704" s="17">
        <v>1</v>
      </c>
      <c r="AC704" s="17" t="str">
        <f>IFERROR(VLOOKUP(A704,[1]Cruces!AJ:AK,2,0),VLOOKUP(CONCATENATE(X704,AA704),[1]Cruces!G:H,2,0))</f>
        <v>Solicitud por BT</v>
      </c>
      <c r="AD704" s="17">
        <f t="shared" si="176"/>
        <v>12</v>
      </c>
      <c r="AE704" s="17">
        <f t="shared" si="177"/>
        <v>8</v>
      </c>
      <c r="AF704" s="17">
        <f t="shared" si="178"/>
        <v>2020</v>
      </c>
      <c r="AG704" s="17" t="str">
        <f>IFERROR(VLOOKUP(MID(A704,2,4)*1,[1]Cruces!K:L,2,0),"Verificar")</f>
        <v>Atlántico Norte</v>
      </c>
      <c r="AH704" s="17">
        <f t="shared" ca="1" si="179"/>
        <v>105</v>
      </c>
      <c r="AI704" s="17" t="str">
        <f>IFERROR(VLOOKUP(U704,[1]Cruces!$O$1:$P$6,2,0),"Sin Orden")</f>
        <v>Resuelta</v>
      </c>
      <c r="AJ704" s="17">
        <f t="shared" si="180"/>
        <v>17</v>
      </c>
      <c r="AK704" s="17">
        <f t="shared" si="181"/>
        <v>9</v>
      </c>
      <c r="AL704" s="17">
        <f t="shared" si="182"/>
        <v>2020</v>
      </c>
      <c r="AM704" s="17">
        <f t="shared" ca="1" si="183"/>
        <v>69</v>
      </c>
      <c r="AN704" s="18" t="str">
        <f>IFERROR(VLOOKUP(R704*1,'[1]Ordenes de Servicio'!G:K,5,0),"No Cruza")</f>
        <v>No Cruza</v>
      </c>
      <c r="AO704" s="17">
        <f t="shared" ca="1" si="184"/>
        <v>36</v>
      </c>
      <c r="AP704" s="17">
        <f t="shared" si="185"/>
        <v>17</v>
      </c>
      <c r="AQ704" s="17">
        <f t="shared" si="186"/>
        <v>9</v>
      </c>
      <c r="AR704" s="17">
        <f t="shared" si="187"/>
        <v>2020</v>
      </c>
      <c r="AS704" s="17">
        <f t="shared" ca="1" si="188"/>
        <v>69</v>
      </c>
      <c r="AT704" s="17" t="str">
        <f t="shared" ca="1" si="191"/>
        <v>No</v>
      </c>
      <c r="AU704" s="17">
        <f t="shared" si="189"/>
        <v>0</v>
      </c>
      <c r="AV704" s="17" t="str">
        <f>+VLOOKUP(B704,[1]Cruces!S:T,2,0)</f>
        <v>7. Ejecución en Campo OS BT</v>
      </c>
    </row>
    <row r="705" spans="1:48" x14ac:dyDescent="0.25">
      <c r="A705" s="17" t="s">
        <v>1494</v>
      </c>
      <c r="B705" s="17" t="s">
        <v>80</v>
      </c>
      <c r="C705" s="17">
        <v>0</v>
      </c>
      <c r="D705" s="17">
        <v>0</v>
      </c>
      <c r="E705" s="17" t="s">
        <v>55</v>
      </c>
      <c r="F705" s="17" t="s">
        <v>232</v>
      </c>
      <c r="G705" s="17" t="s">
        <v>1495</v>
      </c>
      <c r="H705" s="17">
        <v>0</v>
      </c>
      <c r="I705" s="17" t="s">
        <v>83</v>
      </c>
      <c r="J705" s="17" t="s">
        <v>59</v>
      </c>
      <c r="K705" s="17" t="s">
        <v>1496</v>
      </c>
      <c r="L705" s="17" t="s">
        <v>280</v>
      </c>
      <c r="M705" s="17" t="s">
        <v>281</v>
      </c>
      <c r="N705" s="17" t="s">
        <v>87</v>
      </c>
      <c r="O705" s="17">
        <v>20180925</v>
      </c>
      <c r="P705" s="17">
        <v>20191127</v>
      </c>
      <c r="Q705" s="17">
        <v>9520</v>
      </c>
      <c r="R705" s="17">
        <v>26423602</v>
      </c>
      <c r="S705" s="17" t="s">
        <v>76</v>
      </c>
      <c r="T705" s="17" t="s">
        <v>63</v>
      </c>
      <c r="U705" s="17" t="s">
        <v>88</v>
      </c>
      <c r="V705" s="17">
        <f t="shared" si="190"/>
        <v>75</v>
      </c>
      <c r="W705" s="17">
        <v>75000</v>
      </c>
      <c r="X705" s="17" t="s">
        <v>64</v>
      </c>
      <c r="Y705" s="17" t="s">
        <v>150</v>
      </c>
      <c r="Z705" s="17">
        <v>20191224</v>
      </c>
      <c r="AA705" s="17" t="s">
        <v>78</v>
      </c>
      <c r="AB705" s="17">
        <v>1</v>
      </c>
      <c r="AC705" s="17" t="str">
        <f>IFERROR(VLOOKUP(A705,[1]Cruces!AJ:AK,2,0),VLOOKUP(CONCATENATE(X705,AA705),[1]Cruces!G:H,2,0))</f>
        <v>Solicitud de Obra</v>
      </c>
      <c r="AD705" s="17">
        <f t="shared" si="176"/>
        <v>25</v>
      </c>
      <c r="AE705" s="17">
        <f t="shared" si="177"/>
        <v>9</v>
      </c>
      <c r="AF705" s="17">
        <f t="shared" si="178"/>
        <v>2018</v>
      </c>
      <c r="AG705" s="17" t="str">
        <f>IFERROR(VLOOKUP(MID(A705,2,4)*1,[1]Cruces!K:L,2,0),"Verificar")</f>
        <v>Atlántico Sur</v>
      </c>
      <c r="AH705" s="17">
        <f t="shared" ca="1" si="179"/>
        <v>792</v>
      </c>
      <c r="AI705" s="17" t="str">
        <f>IFERROR(VLOOKUP(U705,[1]Cruces!$O$1:$P$6,2,0),"Sin Orden")</f>
        <v>Resuelta</v>
      </c>
      <c r="AJ705" s="17">
        <f t="shared" si="180"/>
        <v>24</v>
      </c>
      <c r="AK705" s="17">
        <f t="shared" si="181"/>
        <v>12</v>
      </c>
      <c r="AL705" s="17">
        <f t="shared" si="182"/>
        <v>2019</v>
      </c>
      <c r="AM705" s="17">
        <f t="shared" ca="1" si="183"/>
        <v>337</v>
      </c>
      <c r="AN705" s="18" t="str">
        <f>IFERROR(VLOOKUP(R705*1,'[1]Ordenes de Servicio'!G:K,5,0),"No Cruza")</f>
        <v>No Cruza</v>
      </c>
      <c r="AO705" s="17">
        <f t="shared" ca="1" si="184"/>
        <v>455</v>
      </c>
      <c r="AP705" s="17">
        <f t="shared" si="185"/>
        <v>27</v>
      </c>
      <c r="AQ705" s="17">
        <f t="shared" si="186"/>
        <v>11</v>
      </c>
      <c r="AR705" s="17">
        <f t="shared" si="187"/>
        <v>2019</v>
      </c>
      <c r="AS705" s="17">
        <f t="shared" ca="1" si="188"/>
        <v>364</v>
      </c>
      <c r="AT705" s="17" t="str">
        <f t="shared" ca="1" si="191"/>
        <v>Si</v>
      </c>
      <c r="AU705" s="17">
        <f t="shared" si="189"/>
        <v>27</v>
      </c>
      <c r="AV705" s="17" t="str">
        <f>+VLOOKUP(B705,[1]Cruces!S:T,2,0)</f>
        <v>8. Puesta en Servicio</v>
      </c>
    </row>
    <row r="706" spans="1:48" hidden="1" x14ac:dyDescent="0.25">
      <c r="A706" s="17" t="s">
        <v>7792</v>
      </c>
      <c r="B706" s="17" t="s">
        <v>569</v>
      </c>
      <c r="C706" s="17">
        <v>0</v>
      </c>
      <c r="D706" s="17">
        <v>0</v>
      </c>
      <c r="E706" s="17" t="s">
        <v>55</v>
      </c>
      <c r="F706" s="17" t="s">
        <v>7098</v>
      </c>
      <c r="G706" s="17" t="s">
        <v>7793</v>
      </c>
      <c r="H706" s="17">
        <v>3017547483</v>
      </c>
      <c r="I706" s="17" t="s">
        <v>71</v>
      </c>
      <c r="J706" s="17" t="s">
        <v>59</v>
      </c>
      <c r="K706" s="17" t="s">
        <v>97</v>
      </c>
      <c r="L706" s="17" t="s">
        <v>7330</v>
      </c>
      <c r="M706" s="17" t="s">
        <v>7331</v>
      </c>
      <c r="N706" s="17" t="s">
        <v>572</v>
      </c>
      <c r="O706" s="17">
        <v>20200708</v>
      </c>
      <c r="P706" s="17">
        <v>20200708</v>
      </c>
      <c r="Q706" s="17">
        <v>9510</v>
      </c>
      <c r="R706" s="17">
        <v>0</v>
      </c>
      <c r="S706" s="17"/>
      <c r="T706" s="17" t="s">
        <v>63</v>
      </c>
      <c r="U706" s="17"/>
      <c r="V706" s="17">
        <f t="shared" ref="V706:V764" si="192">+W706/1000</f>
        <v>3</v>
      </c>
      <c r="W706" s="17">
        <v>3000</v>
      </c>
      <c r="X706" s="17" t="s">
        <v>7065</v>
      </c>
      <c r="Y706" s="17" t="s">
        <v>150</v>
      </c>
      <c r="Z706" s="17">
        <v>20200721</v>
      </c>
      <c r="AA706" s="17" t="s">
        <v>1947</v>
      </c>
      <c r="AB706" s="17">
        <v>1</v>
      </c>
      <c r="AC706" s="17" t="str">
        <f>IFERROR(VLOOKUP(A706,[1]Cruces!AJ:AK,2,0),VLOOKUP(CONCATENATE(X706,AA706),[1]Cruces!G:H,2,0))</f>
        <v>Solicitud por BT</v>
      </c>
      <c r="AD706" s="17">
        <f t="shared" ref="AD706:AD763" si="193">MID(O706,7,2)*1</f>
        <v>8</v>
      </c>
      <c r="AE706" s="17">
        <f t="shared" ref="AE706:AE763" si="194">MID(O706,5,2)*1</f>
        <v>7</v>
      </c>
      <c r="AF706" s="17">
        <f t="shared" ref="AF706:AF763" si="195">MID(O706,1,4)*1</f>
        <v>2020</v>
      </c>
      <c r="AG706" s="17" t="str">
        <f>IFERROR(VLOOKUP(MID(A706,2,4)*1,[1]Cruces!K:L,2,0),"Verificar")</f>
        <v>Atlántico Norte</v>
      </c>
      <c r="AH706" s="17">
        <f t="shared" ref="AH706:AH763" ca="1" si="196">TODAY()-DATE(AF706,AE706,AD706)</f>
        <v>140</v>
      </c>
      <c r="AI706" s="17" t="str">
        <f>IFERROR(VLOOKUP(U706,[1]Cruces!$O$1:$P$6,2,0),"Sin Orden")</f>
        <v>Sin Orden</v>
      </c>
      <c r="AJ706" s="17">
        <f t="shared" ref="AJ706:AJ763" si="197">MID(Z706,7,2)*1</f>
        <v>21</v>
      </c>
      <c r="AK706" s="17">
        <f t="shared" ref="AK706:AK763" si="198">MID(Z706,5,2)*1</f>
        <v>7</v>
      </c>
      <c r="AL706" s="17">
        <f t="shared" ref="AL706:AL763" si="199">MID(Z706,1,4)*1</f>
        <v>2020</v>
      </c>
      <c r="AM706" s="17">
        <f t="shared" ref="AM706:AM763" ca="1" si="200">+TODAY()-DATE(AL706,AK706,AJ706)</f>
        <v>127</v>
      </c>
      <c r="AN706" s="18" t="str">
        <f>IFERROR(VLOOKUP(R706*1,'[1]Ordenes de Servicio'!G:K,5,0),"No Cruza")</f>
        <v>No Cruza</v>
      </c>
      <c r="AO706" s="17">
        <f t="shared" ref="AO706:AO763" ca="1" si="201">+IF(AI706="Resuelta",DATE(AL706,AK706,AJ706)-DATE(AF706,AE706,AD706),TODAY()-DATE(AL706,AK706,AJ706))</f>
        <v>127</v>
      </c>
      <c r="AP706" s="17">
        <f t="shared" ref="AP706:AP763" si="202">MID(P706,7,2)*1</f>
        <v>8</v>
      </c>
      <c r="AQ706" s="17">
        <f t="shared" ref="AQ706:AQ763" si="203">MID(P706,5,2)*1</f>
        <v>7</v>
      </c>
      <c r="AR706" s="17">
        <f t="shared" ref="AR706:AR763" si="204">MID(P706,1,4)*1</f>
        <v>2020</v>
      </c>
      <c r="AS706" s="17">
        <f t="shared" ref="AS706:AS763" ca="1" si="205">+TODAY()-DATE(AR706,AQ706,AP706)</f>
        <v>140</v>
      </c>
      <c r="AT706" s="17" t="str">
        <f t="shared" ref="AT706:AT764" ca="1" si="206">IF(AS706&gt;359,"Si","No")</f>
        <v>No</v>
      </c>
      <c r="AU706" s="17">
        <f t="shared" ref="AU706:AU763" si="207">IF(DATE(AL706,AK706,AJ706)-DATE(AR706,AQ706,AP706)&lt;0,DATE(AR706,AQ706,AP706)-DATE(AL706,AK706,AJ706),DATE(AL706,AK706,AJ706)-DATE(AR706,AQ706,AP706))</f>
        <v>13</v>
      </c>
      <c r="AV706" s="17" t="str">
        <f>+VLOOKUP(B706,[1]Cruces!S:T,2,0)</f>
        <v>1. Solicitud</v>
      </c>
    </row>
    <row r="707" spans="1:48" hidden="1" x14ac:dyDescent="0.25">
      <c r="A707" s="17" t="s">
        <v>1497</v>
      </c>
      <c r="B707" s="17" t="s">
        <v>54</v>
      </c>
      <c r="C707" s="17">
        <v>0</v>
      </c>
      <c r="D707" s="17">
        <v>0</v>
      </c>
      <c r="E707" s="17" t="s">
        <v>55</v>
      </c>
      <c r="F707" s="17" t="s">
        <v>107</v>
      </c>
      <c r="G707" s="17" t="s">
        <v>1498</v>
      </c>
      <c r="H707" s="17">
        <v>0</v>
      </c>
      <c r="I707" s="17" t="s">
        <v>357</v>
      </c>
      <c r="J707" s="17" t="s">
        <v>59</v>
      </c>
      <c r="K707" s="17" t="s">
        <v>1499</v>
      </c>
      <c r="L707" s="17" t="s">
        <v>117</v>
      </c>
      <c r="M707" s="17" t="s">
        <v>118</v>
      </c>
      <c r="N707" s="17" t="s">
        <v>62</v>
      </c>
      <c r="O707" s="17">
        <v>20200618</v>
      </c>
      <c r="P707" s="17">
        <v>20200624</v>
      </c>
      <c r="Q707" s="17">
        <v>1110</v>
      </c>
      <c r="R707" s="17">
        <v>27677673</v>
      </c>
      <c r="S707" s="17" t="s">
        <v>100</v>
      </c>
      <c r="T707" s="17" t="s">
        <v>63</v>
      </c>
      <c r="U707" s="17" t="s">
        <v>88</v>
      </c>
      <c r="V707" s="17">
        <f t="shared" si="192"/>
        <v>1</v>
      </c>
      <c r="W707" s="17">
        <v>1000</v>
      </c>
      <c r="X707" s="17" t="s">
        <v>64</v>
      </c>
      <c r="Y707" s="17" t="s">
        <v>65</v>
      </c>
      <c r="Z707" s="17">
        <v>20200624</v>
      </c>
      <c r="AA707" s="17" t="s">
        <v>113</v>
      </c>
      <c r="AB707" s="17">
        <v>1</v>
      </c>
      <c r="AC707" s="17" t="str">
        <f>IFERROR(VLOOKUP(A707,[1]Cruces!AJ:AK,2,0),VLOOKUP(CONCATENATE(X707,AA707),[1]Cruces!G:H,2,0))</f>
        <v>Solicitud de Obra</v>
      </c>
      <c r="AD707" s="17">
        <f t="shared" si="193"/>
        <v>18</v>
      </c>
      <c r="AE707" s="17">
        <f t="shared" si="194"/>
        <v>6</v>
      </c>
      <c r="AF707" s="17">
        <f t="shared" si="195"/>
        <v>2020</v>
      </c>
      <c r="AG707" s="17" t="str">
        <f>IFERROR(VLOOKUP(MID(A707,2,4)*1,[1]Cruces!K:L,2,0),"Verificar")</f>
        <v>Atlántico Norte</v>
      </c>
      <c r="AH707" s="17">
        <f t="shared" ca="1" si="196"/>
        <v>160</v>
      </c>
      <c r="AI707" s="17" t="str">
        <f>IFERROR(VLOOKUP(U707,[1]Cruces!$O$1:$P$6,2,0),"Sin Orden")</f>
        <v>Resuelta</v>
      </c>
      <c r="AJ707" s="17">
        <f t="shared" si="197"/>
        <v>24</v>
      </c>
      <c r="AK707" s="17">
        <f t="shared" si="198"/>
        <v>6</v>
      </c>
      <c r="AL707" s="17">
        <f t="shared" si="199"/>
        <v>2020</v>
      </c>
      <c r="AM707" s="17">
        <f t="shared" ca="1" si="200"/>
        <v>154</v>
      </c>
      <c r="AN707" s="18" t="str">
        <f>IFERROR(VLOOKUP(R707*1,'[1]Ordenes de Servicio'!G:K,5,0),"No Cruza")</f>
        <v>No Cruza</v>
      </c>
      <c r="AO707" s="17">
        <f t="shared" ca="1" si="201"/>
        <v>6</v>
      </c>
      <c r="AP707" s="17">
        <f t="shared" si="202"/>
        <v>24</v>
      </c>
      <c r="AQ707" s="17">
        <f t="shared" si="203"/>
        <v>6</v>
      </c>
      <c r="AR707" s="17">
        <f t="shared" si="204"/>
        <v>2020</v>
      </c>
      <c r="AS707" s="17">
        <f t="shared" ca="1" si="205"/>
        <v>154</v>
      </c>
      <c r="AT707" s="17" t="str">
        <f t="shared" ca="1" si="206"/>
        <v>No</v>
      </c>
      <c r="AU707" s="17">
        <f t="shared" si="207"/>
        <v>0</v>
      </c>
      <c r="AV707" s="17" t="str">
        <f>+VLOOKUP(B707,[1]Cruces!S:T,2,0)</f>
        <v>4. Presupuesto de Obra</v>
      </c>
    </row>
    <row r="708" spans="1:48" hidden="1" x14ac:dyDescent="0.25">
      <c r="A708" s="17" t="s">
        <v>7794</v>
      </c>
      <c r="B708" s="17" t="s">
        <v>569</v>
      </c>
      <c r="C708" s="17">
        <v>0</v>
      </c>
      <c r="D708" s="17">
        <v>0</v>
      </c>
      <c r="E708" s="17" t="s">
        <v>55</v>
      </c>
      <c r="F708" s="17" t="s">
        <v>5366</v>
      </c>
      <c r="G708" s="17" t="s">
        <v>7795</v>
      </c>
      <c r="H708" s="17">
        <v>3023403628</v>
      </c>
      <c r="I708" s="17" t="s">
        <v>71</v>
      </c>
      <c r="J708" s="17" t="s">
        <v>59</v>
      </c>
      <c r="K708" s="17" t="s">
        <v>7796</v>
      </c>
      <c r="L708" s="17" t="s">
        <v>5368</v>
      </c>
      <c r="M708" s="17" t="s">
        <v>5369</v>
      </c>
      <c r="N708" s="17" t="s">
        <v>572</v>
      </c>
      <c r="O708" s="17">
        <v>20201027</v>
      </c>
      <c r="P708" s="17">
        <v>20201027</v>
      </c>
      <c r="Q708" s="17">
        <v>1170</v>
      </c>
      <c r="R708" s="17">
        <v>0</v>
      </c>
      <c r="S708" s="17"/>
      <c r="T708" s="17" t="s">
        <v>63</v>
      </c>
      <c r="U708" s="17"/>
      <c r="V708" s="17">
        <f t="shared" si="192"/>
        <v>3</v>
      </c>
      <c r="W708" s="17">
        <v>3000</v>
      </c>
      <c r="X708" s="17" t="s">
        <v>7065</v>
      </c>
      <c r="Y708" s="17" t="s">
        <v>150</v>
      </c>
      <c r="Z708" s="17">
        <v>20201027</v>
      </c>
      <c r="AA708" s="17" t="s">
        <v>1947</v>
      </c>
      <c r="AB708" s="17">
        <v>1</v>
      </c>
      <c r="AC708" s="17" t="str">
        <f>IFERROR(VLOOKUP(A708,[1]Cruces!AJ:AK,2,0),VLOOKUP(CONCATENATE(X708,AA708),[1]Cruces!G:H,2,0))</f>
        <v>Solicitud por BT</v>
      </c>
      <c r="AD708" s="17">
        <f t="shared" si="193"/>
        <v>27</v>
      </c>
      <c r="AE708" s="17">
        <f t="shared" si="194"/>
        <v>10</v>
      </c>
      <c r="AF708" s="17">
        <f t="shared" si="195"/>
        <v>2020</v>
      </c>
      <c r="AG708" s="17" t="str">
        <f>IFERROR(VLOOKUP(MID(A708,2,4)*1,[1]Cruces!K:L,2,0),"Verificar")</f>
        <v>Atlántico Norte</v>
      </c>
      <c r="AH708" s="17">
        <f t="shared" ca="1" si="196"/>
        <v>29</v>
      </c>
      <c r="AI708" s="17" t="str">
        <f>IFERROR(VLOOKUP(U708,[1]Cruces!$O$1:$P$6,2,0),"Sin Orden")</f>
        <v>Sin Orden</v>
      </c>
      <c r="AJ708" s="17">
        <f t="shared" si="197"/>
        <v>27</v>
      </c>
      <c r="AK708" s="17">
        <f t="shared" si="198"/>
        <v>10</v>
      </c>
      <c r="AL708" s="17">
        <f t="shared" si="199"/>
        <v>2020</v>
      </c>
      <c r="AM708" s="17">
        <f t="shared" ca="1" si="200"/>
        <v>29</v>
      </c>
      <c r="AN708" s="18" t="str">
        <f>IFERROR(VLOOKUP(R708*1,'[1]Ordenes de Servicio'!G:K,5,0),"No Cruza")</f>
        <v>No Cruza</v>
      </c>
      <c r="AO708" s="17">
        <f t="shared" ca="1" si="201"/>
        <v>29</v>
      </c>
      <c r="AP708" s="17">
        <f t="shared" si="202"/>
        <v>27</v>
      </c>
      <c r="AQ708" s="17">
        <f t="shared" si="203"/>
        <v>10</v>
      </c>
      <c r="AR708" s="17">
        <f t="shared" si="204"/>
        <v>2020</v>
      </c>
      <c r="AS708" s="17">
        <f t="shared" ca="1" si="205"/>
        <v>29</v>
      </c>
      <c r="AT708" s="17" t="str">
        <f t="shared" ca="1" si="206"/>
        <v>No</v>
      </c>
      <c r="AU708" s="17">
        <f t="shared" si="207"/>
        <v>0</v>
      </c>
      <c r="AV708" s="17" t="str">
        <f>+VLOOKUP(B708,[1]Cruces!S:T,2,0)</f>
        <v>1. Solicitud</v>
      </c>
    </row>
    <row r="709" spans="1:48" hidden="1" x14ac:dyDescent="0.25">
      <c r="A709" s="17" t="s">
        <v>7797</v>
      </c>
      <c r="B709" s="17" t="s">
        <v>1943</v>
      </c>
      <c r="C709" s="17">
        <v>0</v>
      </c>
      <c r="D709" s="17">
        <v>0</v>
      </c>
      <c r="E709" s="17" t="s">
        <v>55</v>
      </c>
      <c r="F709" s="17" t="s">
        <v>932</v>
      </c>
      <c r="G709" s="17" t="s">
        <v>7798</v>
      </c>
      <c r="H709" s="17">
        <v>3188169803</v>
      </c>
      <c r="I709" s="17" t="s">
        <v>71</v>
      </c>
      <c r="J709" s="17" t="s">
        <v>59</v>
      </c>
      <c r="K709" s="17" t="s">
        <v>7799</v>
      </c>
      <c r="L709" s="17" t="s">
        <v>7198</v>
      </c>
      <c r="M709" s="17" t="s">
        <v>7199</v>
      </c>
      <c r="N709" s="17" t="s">
        <v>1946</v>
      </c>
      <c r="O709" s="17">
        <v>20201030</v>
      </c>
      <c r="P709" s="17">
        <v>20201030</v>
      </c>
      <c r="Q709" s="17">
        <v>9342</v>
      </c>
      <c r="R709" s="17">
        <v>28260853</v>
      </c>
      <c r="S709" s="17" t="s">
        <v>6601</v>
      </c>
      <c r="T709" s="17" t="s">
        <v>63</v>
      </c>
      <c r="U709" s="17" t="s">
        <v>77</v>
      </c>
      <c r="V709" s="17">
        <f t="shared" si="192"/>
        <v>1</v>
      </c>
      <c r="W709" s="17">
        <v>1000</v>
      </c>
      <c r="X709" s="17" t="s">
        <v>7065</v>
      </c>
      <c r="Y709" s="17" t="s">
        <v>1943</v>
      </c>
      <c r="Z709" s="17">
        <v>20201030</v>
      </c>
      <c r="AA709" s="17" t="s">
        <v>1947</v>
      </c>
      <c r="AB709" s="17">
        <v>1</v>
      </c>
      <c r="AC709" s="17" t="str">
        <f>IFERROR(VLOOKUP(A709,[1]Cruces!AJ:AK,2,0),VLOOKUP(CONCATENATE(X709,AA709),[1]Cruces!G:H,2,0))</f>
        <v>Solicitud por BT</v>
      </c>
      <c r="AD709" s="17">
        <f t="shared" si="193"/>
        <v>30</v>
      </c>
      <c r="AE709" s="17">
        <f t="shared" si="194"/>
        <v>10</v>
      </c>
      <c r="AF709" s="17">
        <f t="shared" si="195"/>
        <v>2020</v>
      </c>
      <c r="AG709" s="17" t="str">
        <f>IFERROR(VLOOKUP(MID(A709,2,4)*1,[1]Cruces!K:L,2,0),"Verificar")</f>
        <v>Magdalena</v>
      </c>
      <c r="AH709" s="17">
        <f t="shared" ca="1" si="196"/>
        <v>26</v>
      </c>
      <c r="AI709" s="17" t="str">
        <f>IFERROR(VLOOKUP(U709,[1]Cruces!$O$1:$P$6,2,0),"Sin Orden")</f>
        <v>Pendiente</v>
      </c>
      <c r="AJ709" s="17">
        <f t="shared" si="197"/>
        <v>30</v>
      </c>
      <c r="AK709" s="17">
        <f t="shared" si="198"/>
        <v>10</v>
      </c>
      <c r="AL709" s="17">
        <f t="shared" si="199"/>
        <v>2020</v>
      </c>
      <c r="AM709" s="17">
        <f t="shared" ca="1" si="200"/>
        <v>26</v>
      </c>
      <c r="AN709" s="18" t="str">
        <f>IFERROR(VLOOKUP(R709*1,'[1]Ordenes de Servicio'!G:K,5,0),"No Cruza")</f>
        <v>No Cruza</v>
      </c>
      <c r="AO709" s="17">
        <f t="shared" ca="1" si="201"/>
        <v>26</v>
      </c>
      <c r="AP709" s="17">
        <f t="shared" si="202"/>
        <v>30</v>
      </c>
      <c r="AQ709" s="17">
        <f t="shared" si="203"/>
        <v>10</v>
      </c>
      <c r="AR709" s="17">
        <f t="shared" si="204"/>
        <v>2020</v>
      </c>
      <c r="AS709" s="17">
        <f t="shared" ca="1" si="205"/>
        <v>26</v>
      </c>
      <c r="AT709" s="17" t="str">
        <f t="shared" ca="1" si="206"/>
        <v>No</v>
      </c>
      <c r="AU709" s="17">
        <f t="shared" si="207"/>
        <v>0</v>
      </c>
      <c r="AV709" s="17" t="str">
        <f>+VLOOKUP(B709,[1]Cruces!S:T,2,0)</f>
        <v>7. Ejecución en Campo OS BT</v>
      </c>
    </row>
    <row r="710" spans="1:48" hidden="1" x14ac:dyDescent="0.25">
      <c r="A710" s="17" t="s">
        <v>1500</v>
      </c>
      <c r="B710" s="17" t="s">
        <v>244</v>
      </c>
      <c r="C710" s="17">
        <v>0</v>
      </c>
      <c r="D710" s="17">
        <v>0</v>
      </c>
      <c r="E710" s="17" t="s">
        <v>55</v>
      </c>
      <c r="F710" s="17" t="s">
        <v>56</v>
      </c>
      <c r="G710" s="17" t="s">
        <v>500</v>
      </c>
      <c r="H710" s="17">
        <v>3219982531</v>
      </c>
      <c r="I710" s="17" t="s">
        <v>182</v>
      </c>
      <c r="J710" s="17" t="s">
        <v>59</v>
      </c>
      <c r="K710" s="17" t="s">
        <v>97</v>
      </c>
      <c r="L710" s="17" t="s">
        <v>765</v>
      </c>
      <c r="M710" s="17" t="s">
        <v>766</v>
      </c>
      <c r="N710" s="17" t="s">
        <v>247</v>
      </c>
      <c r="O710" s="17">
        <v>20171023</v>
      </c>
      <c r="P710" s="17">
        <v>20180402</v>
      </c>
      <c r="Q710" s="17">
        <v>1170</v>
      </c>
      <c r="R710" s="17">
        <v>24519309</v>
      </c>
      <c r="S710" s="17" t="s">
        <v>76</v>
      </c>
      <c r="T710" s="17" t="s">
        <v>63</v>
      </c>
      <c r="U710" s="17" t="s">
        <v>91</v>
      </c>
      <c r="V710" s="17">
        <f t="shared" si="192"/>
        <v>10</v>
      </c>
      <c r="W710" s="17">
        <v>10000</v>
      </c>
      <c r="X710" s="17" t="s">
        <v>64</v>
      </c>
      <c r="Y710" s="17" t="s">
        <v>248</v>
      </c>
      <c r="Z710" s="17">
        <v>20180402</v>
      </c>
      <c r="AA710" s="17" t="s">
        <v>78</v>
      </c>
      <c r="AB710" s="17">
        <v>1</v>
      </c>
      <c r="AC710" s="17" t="str">
        <f>IFERROR(VLOOKUP(A710,[1]Cruces!AJ:AK,2,0),VLOOKUP(CONCATENATE(X710,AA710),[1]Cruces!G:H,2,0))</f>
        <v>Solicitud de Obra</v>
      </c>
      <c r="AD710" s="17">
        <f t="shared" si="193"/>
        <v>23</v>
      </c>
      <c r="AE710" s="17">
        <f t="shared" si="194"/>
        <v>10</v>
      </c>
      <c r="AF710" s="17">
        <f t="shared" si="195"/>
        <v>2017</v>
      </c>
      <c r="AG710" s="17" t="str">
        <f>IFERROR(VLOOKUP(MID(A710,2,4)*1,[1]Cruces!K:L,2,0),"Verificar")</f>
        <v>Atlántico Norte</v>
      </c>
      <c r="AH710" s="17">
        <f t="shared" ca="1" si="196"/>
        <v>1129</v>
      </c>
      <c r="AI710" s="17" t="str">
        <f>IFERROR(VLOOKUP(U710,[1]Cruces!$O$1:$P$6,2,0),"Sin Orden")</f>
        <v>Resuelta</v>
      </c>
      <c r="AJ710" s="17">
        <f t="shared" si="197"/>
        <v>2</v>
      </c>
      <c r="AK710" s="17">
        <f t="shared" si="198"/>
        <v>4</v>
      </c>
      <c r="AL710" s="17">
        <f t="shared" si="199"/>
        <v>2018</v>
      </c>
      <c r="AM710" s="17">
        <f t="shared" ca="1" si="200"/>
        <v>968</v>
      </c>
      <c r="AN710" s="18" t="str">
        <f>IFERROR(VLOOKUP(R710*1,'[1]Ordenes de Servicio'!G:K,5,0),"No Cruza")</f>
        <v>No Cruza</v>
      </c>
      <c r="AO710" s="17">
        <f t="shared" ca="1" si="201"/>
        <v>161</v>
      </c>
      <c r="AP710" s="17">
        <f t="shared" si="202"/>
        <v>2</v>
      </c>
      <c r="AQ710" s="17">
        <f t="shared" si="203"/>
        <v>4</v>
      </c>
      <c r="AR710" s="17">
        <f t="shared" si="204"/>
        <v>2018</v>
      </c>
      <c r="AS710" s="17">
        <f t="shared" ca="1" si="205"/>
        <v>968</v>
      </c>
      <c r="AT710" s="17" t="str">
        <f t="shared" ca="1" si="206"/>
        <v>Si</v>
      </c>
      <c r="AU710" s="17">
        <f t="shared" si="207"/>
        <v>0</v>
      </c>
      <c r="AV710" s="17" t="str">
        <f>+VLOOKUP(B710,[1]Cruces!S:T,2,0)</f>
        <v>6. Ejecución y Seguimiento de Obra</v>
      </c>
    </row>
    <row r="711" spans="1:48" hidden="1" x14ac:dyDescent="0.25">
      <c r="A711" s="17" t="s">
        <v>1501</v>
      </c>
      <c r="B711" s="17" t="s">
        <v>54</v>
      </c>
      <c r="C711" s="17">
        <v>2960076</v>
      </c>
      <c r="D711" s="17">
        <v>0</v>
      </c>
      <c r="E711" s="17" t="s">
        <v>55</v>
      </c>
      <c r="F711" s="17" t="s">
        <v>107</v>
      </c>
      <c r="G711" s="17" t="s">
        <v>1502</v>
      </c>
      <c r="H711" s="17">
        <v>0</v>
      </c>
      <c r="I711" s="17" t="s">
        <v>182</v>
      </c>
      <c r="J711" s="17" t="s">
        <v>59</v>
      </c>
      <c r="K711" s="17" t="s">
        <v>1503</v>
      </c>
      <c r="L711" s="17" t="s">
        <v>117</v>
      </c>
      <c r="M711" s="17" t="s">
        <v>118</v>
      </c>
      <c r="N711" s="17" t="s">
        <v>62</v>
      </c>
      <c r="O711" s="17">
        <v>20200318</v>
      </c>
      <c r="P711" s="17">
        <v>20200325</v>
      </c>
      <c r="Q711" s="17">
        <v>1110</v>
      </c>
      <c r="R711" s="17">
        <v>27282334</v>
      </c>
      <c r="S711" s="17" t="s">
        <v>100</v>
      </c>
      <c r="T711" s="17" t="s">
        <v>63</v>
      </c>
      <c r="U711" s="17" t="s">
        <v>91</v>
      </c>
      <c r="V711" s="17">
        <f t="shared" si="192"/>
        <v>75</v>
      </c>
      <c r="W711" s="17">
        <v>75000</v>
      </c>
      <c r="X711" s="17" t="s">
        <v>89</v>
      </c>
      <c r="Y711" s="17" t="s">
        <v>65</v>
      </c>
      <c r="Z711" s="17">
        <v>20200325</v>
      </c>
      <c r="AA711" s="17" t="s">
        <v>78</v>
      </c>
      <c r="AB711" s="17">
        <v>1</v>
      </c>
      <c r="AC711" s="17" t="str">
        <f>IFERROR(VLOOKUP(A711,[1]Cruces!AJ:AK,2,0),VLOOKUP(CONCATENATE(X711,AA711),[1]Cruces!G:H,2,0))</f>
        <v>Solicitud de Obra</v>
      </c>
      <c r="AD711" s="17">
        <f t="shared" si="193"/>
        <v>18</v>
      </c>
      <c r="AE711" s="17">
        <f t="shared" si="194"/>
        <v>3</v>
      </c>
      <c r="AF711" s="17">
        <f t="shared" si="195"/>
        <v>2020</v>
      </c>
      <c r="AG711" s="17" t="str">
        <f>IFERROR(VLOOKUP(MID(A711,2,4)*1,[1]Cruces!K:L,2,0),"Verificar")</f>
        <v>Atlántico Norte</v>
      </c>
      <c r="AH711" s="17">
        <f t="shared" ca="1" si="196"/>
        <v>252</v>
      </c>
      <c r="AI711" s="17" t="str">
        <f>IFERROR(VLOOKUP(U711,[1]Cruces!$O$1:$P$6,2,0),"Sin Orden")</f>
        <v>Resuelta</v>
      </c>
      <c r="AJ711" s="17">
        <f t="shared" si="197"/>
        <v>25</v>
      </c>
      <c r="AK711" s="17">
        <f t="shared" si="198"/>
        <v>3</v>
      </c>
      <c r="AL711" s="17">
        <f t="shared" si="199"/>
        <v>2020</v>
      </c>
      <c r="AM711" s="17">
        <f t="shared" ca="1" si="200"/>
        <v>245</v>
      </c>
      <c r="AN711" s="18" t="str">
        <f>IFERROR(VLOOKUP(R711*1,'[1]Ordenes de Servicio'!G:K,5,0),"No Cruza")</f>
        <v>No Cruza</v>
      </c>
      <c r="AO711" s="17">
        <f t="shared" ca="1" si="201"/>
        <v>7</v>
      </c>
      <c r="AP711" s="17">
        <f t="shared" si="202"/>
        <v>25</v>
      </c>
      <c r="AQ711" s="17">
        <f t="shared" si="203"/>
        <v>3</v>
      </c>
      <c r="AR711" s="17">
        <f t="shared" si="204"/>
        <v>2020</v>
      </c>
      <c r="AS711" s="17">
        <f t="shared" ca="1" si="205"/>
        <v>245</v>
      </c>
      <c r="AT711" s="17" t="str">
        <f t="shared" ca="1" si="206"/>
        <v>No</v>
      </c>
      <c r="AU711" s="17">
        <f t="shared" si="207"/>
        <v>0</v>
      </c>
      <c r="AV711" s="17" t="str">
        <f>+VLOOKUP(B711,[1]Cruces!S:T,2,0)</f>
        <v>4. Presupuesto de Obra</v>
      </c>
    </row>
    <row r="712" spans="1:48" hidden="1" x14ac:dyDescent="0.25">
      <c r="A712" s="17" t="s">
        <v>1504</v>
      </c>
      <c r="B712" s="17" t="s">
        <v>68</v>
      </c>
      <c r="C712" s="17">
        <v>0</v>
      </c>
      <c r="D712" s="17">
        <v>0</v>
      </c>
      <c r="E712" s="17" t="s">
        <v>55</v>
      </c>
      <c r="F712" s="17" t="s">
        <v>81</v>
      </c>
      <c r="G712" s="17" t="s">
        <v>1505</v>
      </c>
      <c r="H712" s="17">
        <v>0</v>
      </c>
      <c r="I712" s="17" t="s">
        <v>116</v>
      </c>
      <c r="J712" s="17" t="s">
        <v>59</v>
      </c>
      <c r="K712" s="17" t="s">
        <v>97</v>
      </c>
      <c r="L712" s="17" t="s">
        <v>215</v>
      </c>
      <c r="M712" s="17" t="s">
        <v>216</v>
      </c>
      <c r="N712" s="17" t="s">
        <v>75</v>
      </c>
      <c r="O712" s="17">
        <v>20180424</v>
      </c>
      <c r="P712" s="17">
        <v>20180622</v>
      </c>
      <c r="Q712" s="17">
        <v>3440</v>
      </c>
      <c r="R712" s="17">
        <v>25324696</v>
      </c>
      <c r="S712" s="17" t="s">
        <v>76</v>
      </c>
      <c r="T712" s="17" t="s">
        <v>63</v>
      </c>
      <c r="U712" s="17" t="s">
        <v>88</v>
      </c>
      <c r="V712" s="17">
        <f t="shared" si="192"/>
        <v>45</v>
      </c>
      <c r="W712" s="17">
        <v>45000</v>
      </c>
      <c r="X712" s="17" t="s">
        <v>64</v>
      </c>
      <c r="Y712" s="17" t="s">
        <v>105</v>
      </c>
      <c r="Z712" s="17">
        <v>20180704</v>
      </c>
      <c r="AA712" s="17" t="s">
        <v>78</v>
      </c>
      <c r="AB712" s="17">
        <v>1</v>
      </c>
      <c r="AC712" s="17" t="str">
        <f>IFERROR(VLOOKUP(A712,[1]Cruces!AJ:AK,2,0),VLOOKUP(CONCATENATE(X712,AA712),[1]Cruces!G:H,2,0))</f>
        <v>Solicitud de Obra</v>
      </c>
      <c r="AD712" s="17">
        <f t="shared" si="193"/>
        <v>24</v>
      </c>
      <c r="AE712" s="17">
        <f t="shared" si="194"/>
        <v>4</v>
      </c>
      <c r="AF712" s="17">
        <f t="shared" si="195"/>
        <v>2018</v>
      </c>
      <c r="AG712" s="17" t="str">
        <f>IFERROR(VLOOKUP(MID(A712,2,4)*1,[1]Cruces!K:L,2,0),"Verificar")</f>
        <v>Magdalena</v>
      </c>
      <c r="AH712" s="17">
        <f t="shared" ca="1" si="196"/>
        <v>946</v>
      </c>
      <c r="AI712" s="17" t="str">
        <f>IFERROR(VLOOKUP(U712,[1]Cruces!$O$1:$P$6,2,0),"Sin Orden")</f>
        <v>Resuelta</v>
      </c>
      <c r="AJ712" s="17">
        <f t="shared" si="197"/>
        <v>4</v>
      </c>
      <c r="AK712" s="17">
        <f t="shared" si="198"/>
        <v>7</v>
      </c>
      <c r="AL712" s="17">
        <f t="shared" si="199"/>
        <v>2018</v>
      </c>
      <c r="AM712" s="17">
        <f t="shared" ca="1" si="200"/>
        <v>875</v>
      </c>
      <c r="AN712" s="18" t="str">
        <f>IFERROR(VLOOKUP(R712*1,'[1]Ordenes de Servicio'!G:K,5,0),"No Cruza")</f>
        <v>No Cruza</v>
      </c>
      <c r="AO712" s="17">
        <f t="shared" ca="1" si="201"/>
        <v>71</v>
      </c>
      <c r="AP712" s="17">
        <f t="shared" si="202"/>
        <v>22</v>
      </c>
      <c r="AQ712" s="17">
        <f t="shared" si="203"/>
        <v>6</v>
      </c>
      <c r="AR712" s="17">
        <f t="shared" si="204"/>
        <v>2018</v>
      </c>
      <c r="AS712" s="17">
        <f t="shared" ca="1" si="205"/>
        <v>887</v>
      </c>
      <c r="AT712" s="17" t="str">
        <f t="shared" ca="1" si="206"/>
        <v>Si</v>
      </c>
      <c r="AU712" s="17">
        <f t="shared" si="207"/>
        <v>12</v>
      </c>
      <c r="AV712" s="17" t="str">
        <f>+VLOOKUP(B712,[1]Cruces!S:T,2,0)</f>
        <v>5. Consultoría / Adjudicación</v>
      </c>
    </row>
    <row r="713" spans="1:48" hidden="1" x14ac:dyDescent="0.25">
      <c r="A713" s="17" t="s">
        <v>7800</v>
      </c>
      <c r="B713" s="17" t="s">
        <v>1943</v>
      </c>
      <c r="C713" s="17">
        <v>0</v>
      </c>
      <c r="D713" s="17">
        <v>0</v>
      </c>
      <c r="E713" s="17" t="s">
        <v>55</v>
      </c>
      <c r="F713" s="17" t="s">
        <v>56</v>
      </c>
      <c r="G713" s="17" t="s">
        <v>7801</v>
      </c>
      <c r="H713" s="17">
        <v>3002485497</v>
      </c>
      <c r="I713" s="17" t="s">
        <v>71</v>
      </c>
      <c r="J713" s="17" t="s">
        <v>59</v>
      </c>
      <c r="K713" s="17" t="s">
        <v>7802</v>
      </c>
      <c r="L713" s="17" t="s">
        <v>7772</v>
      </c>
      <c r="M713" s="17" t="s">
        <v>7773</v>
      </c>
      <c r="N713" s="17" t="s">
        <v>1946</v>
      </c>
      <c r="O713" s="17">
        <v>20201118</v>
      </c>
      <c r="P713" s="17">
        <v>20201121</v>
      </c>
      <c r="Q713" s="17">
        <v>1210</v>
      </c>
      <c r="R713" s="17">
        <v>28294728</v>
      </c>
      <c r="S713" s="17" t="s">
        <v>6601</v>
      </c>
      <c r="T713" s="17" t="s">
        <v>63</v>
      </c>
      <c r="U713" s="17" t="s">
        <v>77</v>
      </c>
      <c r="V713" s="17">
        <f t="shared" si="192"/>
        <v>3</v>
      </c>
      <c r="W713" s="17">
        <v>3000</v>
      </c>
      <c r="X713" s="17" t="s">
        <v>7065</v>
      </c>
      <c r="Y713" s="17" t="s">
        <v>1943</v>
      </c>
      <c r="Z713" s="17">
        <v>20201121</v>
      </c>
      <c r="AA713" s="17" t="s">
        <v>1947</v>
      </c>
      <c r="AB713" s="17">
        <v>1</v>
      </c>
      <c r="AC713" s="17" t="str">
        <f>IFERROR(VLOOKUP(A713,[1]Cruces!AJ:AK,2,0),VLOOKUP(CONCATENATE(X713,AA713),[1]Cruces!G:H,2,0))</f>
        <v>Solicitud por BT</v>
      </c>
      <c r="AD713" s="17">
        <f t="shared" si="193"/>
        <v>18</v>
      </c>
      <c r="AE713" s="17">
        <f t="shared" si="194"/>
        <v>11</v>
      </c>
      <c r="AF713" s="17">
        <f t="shared" si="195"/>
        <v>2020</v>
      </c>
      <c r="AG713" s="17" t="str">
        <f>IFERROR(VLOOKUP(MID(A713,2,4)*1,[1]Cruces!K:L,2,0),"Verificar")</f>
        <v>Atlántico Sur</v>
      </c>
      <c r="AH713" s="17">
        <f t="shared" ca="1" si="196"/>
        <v>7</v>
      </c>
      <c r="AI713" s="17" t="str">
        <f>IFERROR(VLOOKUP(U713,[1]Cruces!$O$1:$P$6,2,0),"Sin Orden")</f>
        <v>Pendiente</v>
      </c>
      <c r="AJ713" s="17">
        <f t="shared" si="197"/>
        <v>21</v>
      </c>
      <c r="AK713" s="17">
        <f t="shared" si="198"/>
        <v>11</v>
      </c>
      <c r="AL713" s="17">
        <f t="shared" si="199"/>
        <v>2020</v>
      </c>
      <c r="AM713" s="17">
        <f t="shared" ca="1" si="200"/>
        <v>4</v>
      </c>
      <c r="AN713" s="18" t="str">
        <f>IFERROR(VLOOKUP(R713*1,'[1]Ordenes de Servicio'!G:K,5,0),"No Cruza")</f>
        <v>No Cruza</v>
      </c>
      <c r="AO713" s="17">
        <f t="shared" ca="1" si="201"/>
        <v>4</v>
      </c>
      <c r="AP713" s="17">
        <f t="shared" si="202"/>
        <v>21</v>
      </c>
      <c r="AQ713" s="17">
        <f t="shared" si="203"/>
        <v>11</v>
      </c>
      <c r="AR713" s="17">
        <f t="shared" si="204"/>
        <v>2020</v>
      </c>
      <c r="AS713" s="17">
        <f t="shared" ca="1" si="205"/>
        <v>4</v>
      </c>
      <c r="AT713" s="17" t="str">
        <f t="shared" ca="1" si="206"/>
        <v>No</v>
      </c>
      <c r="AU713" s="17">
        <f t="shared" si="207"/>
        <v>0</v>
      </c>
      <c r="AV713" s="17" t="str">
        <f>+VLOOKUP(B713,[1]Cruces!S:T,2,0)</f>
        <v>7. Ejecución en Campo OS BT</v>
      </c>
    </row>
    <row r="714" spans="1:48" hidden="1" x14ac:dyDescent="0.25">
      <c r="A714" s="17" t="s">
        <v>1506</v>
      </c>
      <c r="B714" s="17" t="s">
        <v>68</v>
      </c>
      <c r="C714" s="17">
        <v>0</v>
      </c>
      <c r="D714" s="17">
        <v>0</v>
      </c>
      <c r="E714" s="17" t="s">
        <v>55</v>
      </c>
      <c r="F714" s="17" t="s">
        <v>120</v>
      </c>
      <c r="G714" s="17" t="s">
        <v>1507</v>
      </c>
      <c r="H714" s="17">
        <v>0</v>
      </c>
      <c r="I714" s="17" t="s">
        <v>71</v>
      </c>
      <c r="J714" s="17" t="s">
        <v>59</v>
      </c>
      <c r="K714" s="17" t="s">
        <v>1508</v>
      </c>
      <c r="L714" s="17" t="s">
        <v>122</v>
      </c>
      <c r="M714" s="17" t="s">
        <v>123</v>
      </c>
      <c r="N714" s="17" t="s">
        <v>75</v>
      </c>
      <c r="O714" s="17">
        <v>20180508</v>
      </c>
      <c r="P714" s="17">
        <v>20180605</v>
      </c>
      <c r="Q714" s="17">
        <v>9510</v>
      </c>
      <c r="R714" s="17">
        <v>25242291</v>
      </c>
      <c r="S714" s="17" t="s">
        <v>76</v>
      </c>
      <c r="T714" s="17" t="s">
        <v>63</v>
      </c>
      <c r="U714" s="17" t="s">
        <v>91</v>
      </c>
      <c r="V714" s="17">
        <f t="shared" si="192"/>
        <v>37.5</v>
      </c>
      <c r="W714" s="17">
        <v>37500</v>
      </c>
      <c r="X714" s="17" t="s">
        <v>64</v>
      </c>
      <c r="Y714" s="17" t="s">
        <v>136</v>
      </c>
      <c r="Z714" s="17">
        <v>20180619</v>
      </c>
      <c r="AA714" s="17" t="s">
        <v>78</v>
      </c>
      <c r="AB714" s="17">
        <v>1</v>
      </c>
      <c r="AC714" s="17" t="str">
        <f>IFERROR(VLOOKUP(A714,[1]Cruces!AJ:AK,2,0),VLOOKUP(CONCATENATE(X714,AA714),[1]Cruces!G:H,2,0))</f>
        <v>Solicitud de Obra</v>
      </c>
      <c r="AD714" s="17">
        <f t="shared" si="193"/>
        <v>8</v>
      </c>
      <c r="AE714" s="17">
        <f t="shared" si="194"/>
        <v>5</v>
      </c>
      <c r="AF714" s="17">
        <f t="shared" si="195"/>
        <v>2018</v>
      </c>
      <c r="AG714" s="17" t="str">
        <f>IFERROR(VLOOKUP(MID(A714,2,4)*1,[1]Cruces!K:L,2,0),"Verificar")</f>
        <v>Atlántico Norte</v>
      </c>
      <c r="AH714" s="17">
        <f t="shared" ca="1" si="196"/>
        <v>932</v>
      </c>
      <c r="AI714" s="17" t="str">
        <f>IFERROR(VLOOKUP(U714,[1]Cruces!$O$1:$P$6,2,0),"Sin Orden")</f>
        <v>Resuelta</v>
      </c>
      <c r="AJ714" s="17">
        <f t="shared" si="197"/>
        <v>19</v>
      </c>
      <c r="AK714" s="17">
        <f t="shared" si="198"/>
        <v>6</v>
      </c>
      <c r="AL714" s="17">
        <f t="shared" si="199"/>
        <v>2018</v>
      </c>
      <c r="AM714" s="17">
        <f t="shared" ca="1" si="200"/>
        <v>890</v>
      </c>
      <c r="AN714" s="18">
        <f>IFERROR(VLOOKUP(R714*1,'[1]Ordenes de Servicio'!G:K,5,0),"No Cruza")</f>
        <v>43278</v>
      </c>
      <c r="AO714" s="17">
        <f t="shared" ca="1" si="201"/>
        <v>42</v>
      </c>
      <c r="AP714" s="17">
        <f t="shared" si="202"/>
        <v>5</v>
      </c>
      <c r="AQ714" s="17">
        <f t="shared" si="203"/>
        <v>6</v>
      </c>
      <c r="AR714" s="17">
        <f t="shared" si="204"/>
        <v>2018</v>
      </c>
      <c r="AS714" s="17">
        <f t="shared" ca="1" si="205"/>
        <v>904</v>
      </c>
      <c r="AT714" s="17" t="str">
        <f t="shared" ca="1" si="206"/>
        <v>Si</v>
      </c>
      <c r="AU714" s="17">
        <f t="shared" si="207"/>
        <v>14</v>
      </c>
      <c r="AV714" s="17" t="str">
        <f>+VLOOKUP(B714,[1]Cruces!S:T,2,0)</f>
        <v>5. Consultoría / Adjudicación</v>
      </c>
    </row>
    <row r="715" spans="1:48" hidden="1" x14ac:dyDescent="0.25">
      <c r="A715" s="17" t="s">
        <v>1509</v>
      </c>
      <c r="B715" s="17" t="s">
        <v>68</v>
      </c>
      <c r="C715" s="17">
        <v>0</v>
      </c>
      <c r="D715" s="17">
        <v>0</v>
      </c>
      <c r="E715" s="17" t="s">
        <v>55</v>
      </c>
      <c r="F715" s="17" t="s">
        <v>232</v>
      </c>
      <c r="G715" s="17" t="s">
        <v>1510</v>
      </c>
      <c r="H715" s="17">
        <v>0</v>
      </c>
      <c r="I715" s="17" t="s">
        <v>116</v>
      </c>
      <c r="J715" s="17" t="s">
        <v>59</v>
      </c>
      <c r="K715" s="17" t="s">
        <v>1511</v>
      </c>
      <c r="L715" s="17" t="s">
        <v>111</v>
      </c>
      <c r="M715" s="17" t="s">
        <v>112</v>
      </c>
      <c r="N715" s="17" t="s">
        <v>75</v>
      </c>
      <c r="O715" s="17">
        <v>20171213</v>
      </c>
      <c r="P715" s="17">
        <v>20180308</v>
      </c>
      <c r="Q715" s="17">
        <v>1210</v>
      </c>
      <c r="R715" s="17">
        <v>25192774</v>
      </c>
      <c r="S715" s="17" t="s">
        <v>76</v>
      </c>
      <c r="T715" s="17" t="s">
        <v>63</v>
      </c>
      <c r="U715" s="17" t="s">
        <v>91</v>
      </c>
      <c r="V715" s="17">
        <f t="shared" si="192"/>
        <v>1</v>
      </c>
      <c r="W715" s="17">
        <v>1000</v>
      </c>
      <c r="X715" s="17" t="s">
        <v>64</v>
      </c>
      <c r="Y715" s="17" t="s">
        <v>105</v>
      </c>
      <c r="Z715" s="17">
        <v>20180614</v>
      </c>
      <c r="AA715" s="17" t="s">
        <v>113</v>
      </c>
      <c r="AB715" s="17">
        <v>1</v>
      </c>
      <c r="AC715" s="17" t="str">
        <f>IFERROR(VLOOKUP(A715,[1]Cruces!AJ:AK,2,0),VLOOKUP(CONCATENATE(X715,AA715),[1]Cruces!G:H,2,0))</f>
        <v>Solicitud de Obra</v>
      </c>
      <c r="AD715" s="17">
        <f t="shared" si="193"/>
        <v>13</v>
      </c>
      <c r="AE715" s="17">
        <f t="shared" si="194"/>
        <v>12</v>
      </c>
      <c r="AF715" s="17">
        <f t="shared" si="195"/>
        <v>2017</v>
      </c>
      <c r="AG715" s="17" t="str">
        <f>IFERROR(VLOOKUP(MID(A715,2,4)*1,[1]Cruces!K:L,2,0),"Verificar")</f>
        <v>Atlántico Sur</v>
      </c>
      <c r="AH715" s="17">
        <f t="shared" ca="1" si="196"/>
        <v>1078</v>
      </c>
      <c r="AI715" s="17" t="str">
        <f>IFERROR(VLOOKUP(U715,[1]Cruces!$O$1:$P$6,2,0),"Sin Orden")</f>
        <v>Resuelta</v>
      </c>
      <c r="AJ715" s="17">
        <f t="shared" si="197"/>
        <v>14</v>
      </c>
      <c r="AK715" s="17">
        <f t="shared" si="198"/>
        <v>6</v>
      </c>
      <c r="AL715" s="17">
        <f t="shared" si="199"/>
        <v>2018</v>
      </c>
      <c r="AM715" s="17">
        <f t="shared" ca="1" si="200"/>
        <v>895</v>
      </c>
      <c r="AN715" s="18">
        <f>IFERROR(VLOOKUP(R715*1,'[1]Ordenes de Servicio'!G:K,5,0),"No Cruza")</f>
        <v>43265</v>
      </c>
      <c r="AO715" s="17">
        <f t="shared" ca="1" si="201"/>
        <v>183</v>
      </c>
      <c r="AP715" s="17">
        <f t="shared" si="202"/>
        <v>8</v>
      </c>
      <c r="AQ715" s="17">
        <f t="shared" si="203"/>
        <v>3</v>
      </c>
      <c r="AR715" s="17">
        <f t="shared" si="204"/>
        <v>2018</v>
      </c>
      <c r="AS715" s="17">
        <f t="shared" ca="1" si="205"/>
        <v>993</v>
      </c>
      <c r="AT715" s="17" t="str">
        <f t="shared" ca="1" si="206"/>
        <v>Si</v>
      </c>
      <c r="AU715" s="17">
        <f t="shared" si="207"/>
        <v>98</v>
      </c>
      <c r="AV715" s="17" t="str">
        <f>+VLOOKUP(B715,[1]Cruces!S:T,2,0)</f>
        <v>5. Consultoría / Adjudicación</v>
      </c>
    </row>
    <row r="716" spans="1:48" hidden="1" x14ac:dyDescent="0.25">
      <c r="A716" s="17" t="s">
        <v>10544</v>
      </c>
      <c r="B716" s="17" t="s">
        <v>296</v>
      </c>
      <c r="C716" s="17">
        <v>0</v>
      </c>
      <c r="D716" s="17">
        <v>0</v>
      </c>
      <c r="E716" s="17" t="s">
        <v>55</v>
      </c>
      <c r="F716" s="17" t="s">
        <v>932</v>
      </c>
      <c r="G716" s="17" t="s">
        <v>10545</v>
      </c>
      <c r="H716" s="17">
        <v>0</v>
      </c>
      <c r="I716" s="17" t="s">
        <v>71</v>
      </c>
      <c r="J716" s="17" t="s">
        <v>59</v>
      </c>
      <c r="K716" s="17" t="s">
        <v>97</v>
      </c>
      <c r="L716" s="17" t="s">
        <v>935</v>
      </c>
      <c r="M716" s="17" t="s">
        <v>936</v>
      </c>
      <c r="N716" s="17" t="s">
        <v>301</v>
      </c>
      <c r="O716" s="17">
        <v>20200916</v>
      </c>
      <c r="P716" s="17">
        <v>20200916</v>
      </c>
      <c r="Q716" s="17">
        <v>3460</v>
      </c>
      <c r="R716" s="17">
        <v>28165768</v>
      </c>
      <c r="S716" s="17" t="s">
        <v>100</v>
      </c>
      <c r="T716" s="17" t="s">
        <v>63</v>
      </c>
      <c r="U716" s="17" t="s">
        <v>91</v>
      </c>
      <c r="V716" s="17">
        <f t="shared" si="192"/>
        <v>15</v>
      </c>
      <c r="W716" s="17">
        <v>15000</v>
      </c>
      <c r="X716" s="17" t="s">
        <v>64</v>
      </c>
      <c r="Y716" s="17" t="s">
        <v>296</v>
      </c>
      <c r="Z716" s="17">
        <v>20200916</v>
      </c>
      <c r="AA716" s="17" t="s">
        <v>78</v>
      </c>
      <c r="AB716" s="17">
        <v>1</v>
      </c>
      <c r="AC716" s="17" t="str">
        <f>IFERROR(VLOOKUP(A716,[1]Cruces!AJ:AK,2,0),VLOOKUP(CONCATENATE(X716,AA716),[1]Cruces!G:H,2,0))</f>
        <v>Exp BMT</v>
      </c>
      <c r="AD716" s="17">
        <f t="shared" si="193"/>
        <v>16</v>
      </c>
      <c r="AE716" s="17">
        <f t="shared" si="194"/>
        <v>9</v>
      </c>
      <c r="AF716" s="17">
        <f t="shared" si="195"/>
        <v>2020</v>
      </c>
      <c r="AG716" s="17" t="str">
        <f>IFERROR(VLOOKUP(MID(A716,2,4)*1,[1]Cruces!K:L,2,0),"Verificar")</f>
        <v>Magdalena</v>
      </c>
      <c r="AH716" s="17">
        <f t="shared" ca="1" si="196"/>
        <v>70</v>
      </c>
      <c r="AI716" s="17" t="str">
        <f>IFERROR(VLOOKUP(U716,[1]Cruces!$O$1:$P$6,2,0),"Sin Orden")</f>
        <v>Resuelta</v>
      </c>
      <c r="AJ716" s="17">
        <f t="shared" si="197"/>
        <v>16</v>
      </c>
      <c r="AK716" s="17">
        <f t="shared" si="198"/>
        <v>9</v>
      </c>
      <c r="AL716" s="17">
        <f t="shared" si="199"/>
        <v>2020</v>
      </c>
      <c r="AM716" s="17">
        <f t="shared" ca="1" si="200"/>
        <v>70</v>
      </c>
      <c r="AN716" s="18" t="str">
        <f>IFERROR(VLOOKUP(R716*1,'[1]Ordenes de Servicio'!G:K,5,0),"No Cruza")</f>
        <v>No Cruza</v>
      </c>
      <c r="AO716" s="17">
        <f t="shared" ca="1" si="201"/>
        <v>0</v>
      </c>
      <c r="AP716" s="17">
        <f t="shared" si="202"/>
        <v>16</v>
      </c>
      <c r="AQ716" s="17">
        <f t="shared" si="203"/>
        <v>9</v>
      </c>
      <c r="AR716" s="17">
        <f t="shared" si="204"/>
        <v>2020</v>
      </c>
      <c r="AS716" s="17">
        <f t="shared" ca="1" si="205"/>
        <v>70</v>
      </c>
      <c r="AT716" s="17" t="str">
        <f t="shared" ca="1" si="206"/>
        <v>No</v>
      </c>
      <c r="AU716" s="17">
        <f t="shared" si="207"/>
        <v>0</v>
      </c>
      <c r="AV716" s="17" t="str">
        <f>+VLOOKUP(B716,[1]Cruces!S:T,2,0)</f>
        <v>3. Evaluación Técnico Ecónomica</v>
      </c>
    </row>
    <row r="717" spans="1:48" hidden="1" x14ac:dyDescent="0.25">
      <c r="A717" s="17" t="s">
        <v>1512</v>
      </c>
      <c r="B717" s="17" t="s">
        <v>68</v>
      </c>
      <c r="C717" s="17">
        <v>0</v>
      </c>
      <c r="D717" s="17">
        <v>0</v>
      </c>
      <c r="E717" s="17" t="s">
        <v>55</v>
      </c>
      <c r="F717" s="17" t="s">
        <v>126</v>
      </c>
      <c r="G717" s="17" t="s">
        <v>1513</v>
      </c>
      <c r="H717" s="17">
        <v>0</v>
      </c>
      <c r="I717" s="17" t="s">
        <v>83</v>
      </c>
      <c r="J717" s="17" t="s">
        <v>59</v>
      </c>
      <c r="K717" s="17" t="s">
        <v>329</v>
      </c>
      <c r="L717" s="17" t="s">
        <v>129</v>
      </c>
      <c r="M717" s="17" t="s">
        <v>130</v>
      </c>
      <c r="N717" s="17" t="s">
        <v>75</v>
      </c>
      <c r="O717" s="17">
        <v>20200608</v>
      </c>
      <c r="P717" s="17">
        <v>20200714</v>
      </c>
      <c r="Q717" s="17">
        <v>9331</v>
      </c>
      <c r="R717" s="17">
        <v>27635979</v>
      </c>
      <c r="S717" s="17" t="s">
        <v>100</v>
      </c>
      <c r="T717" s="17" t="s">
        <v>63</v>
      </c>
      <c r="U717" s="17" t="s">
        <v>91</v>
      </c>
      <c r="V717" s="17">
        <f t="shared" si="192"/>
        <v>400</v>
      </c>
      <c r="W717" s="17">
        <v>400000</v>
      </c>
      <c r="X717" s="17" t="s">
        <v>64</v>
      </c>
      <c r="Y717" s="17" t="s">
        <v>282</v>
      </c>
      <c r="Z717" s="17">
        <v>20200923</v>
      </c>
      <c r="AA717" s="17" t="s">
        <v>176</v>
      </c>
      <c r="AB717" s="17">
        <v>1</v>
      </c>
      <c r="AC717" s="17" t="str">
        <f>IFERROR(VLOOKUP(A717,[1]Cruces!AJ:AK,2,0),VLOOKUP(CONCATENATE(X717,AA717),[1]Cruces!G:H,2,0))</f>
        <v>Solicitud de Obra</v>
      </c>
      <c r="AD717" s="17">
        <f t="shared" si="193"/>
        <v>8</v>
      </c>
      <c r="AE717" s="17">
        <f t="shared" si="194"/>
        <v>6</v>
      </c>
      <c r="AF717" s="17">
        <f t="shared" si="195"/>
        <v>2020</v>
      </c>
      <c r="AG717" s="17" t="str">
        <f>IFERROR(VLOOKUP(MID(A717,2,4)*1,[1]Cruces!K:L,2,0),"Verificar")</f>
        <v>Guajira</v>
      </c>
      <c r="AH717" s="17">
        <f t="shared" ca="1" si="196"/>
        <v>170</v>
      </c>
      <c r="AI717" s="17" t="str">
        <f>IFERROR(VLOOKUP(U717,[1]Cruces!$O$1:$P$6,2,0),"Sin Orden")</f>
        <v>Resuelta</v>
      </c>
      <c r="AJ717" s="17">
        <f t="shared" si="197"/>
        <v>23</v>
      </c>
      <c r="AK717" s="17">
        <f t="shared" si="198"/>
        <v>9</v>
      </c>
      <c r="AL717" s="17">
        <f t="shared" si="199"/>
        <v>2020</v>
      </c>
      <c r="AM717" s="17">
        <f t="shared" ca="1" si="200"/>
        <v>63</v>
      </c>
      <c r="AN717" s="18" t="str">
        <f>IFERROR(VLOOKUP(R717*1,'[1]Ordenes de Servicio'!G:K,5,0),"No Cruza")</f>
        <v>No Cruza</v>
      </c>
      <c r="AO717" s="17">
        <f t="shared" ca="1" si="201"/>
        <v>107</v>
      </c>
      <c r="AP717" s="17">
        <f t="shared" si="202"/>
        <v>14</v>
      </c>
      <c r="AQ717" s="17">
        <f t="shared" si="203"/>
        <v>7</v>
      </c>
      <c r="AR717" s="17">
        <f t="shared" si="204"/>
        <v>2020</v>
      </c>
      <c r="AS717" s="17">
        <f t="shared" ca="1" si="205"/>
        <v>134</v>
      </c>
      <c r="AT717" s="17" t="str">
        <f t="shared" ca="1" si="206"/>
        <v>No</v>
      </c>
      <c r="AU717" s="17">
        <f t="shared" si="207"/>
        <v>71</v>
      </c>
      <c r="AV717" s="17" t="str">
        <f>+VLOOKUP(B717,[1]Cruces!S:T,2,0)</f>
        <v>5. Consultoría / Adjudicación</v>
      </c>
    </row>
    <row r="718" spans="1:48" hidden="1" x14ac:dyDescent="0.25">
      <c r="A718" s="17" t="s">
        <v>7803</v>
      </c>
      <c r="B718" s="17" t="s">
        <v>6595</v>
      </c>
      <c r="C718" s="17">
        <v>0</v>
      </c>
      <c r="D718" s="17">
        <v>0</v>
      </c>
      <c r="E718" s="17" t="s">
        <v>55</v>
      </c>
      <c r="F718" s="17" t="s">
        <v>56</v>
      </c>
      <c r="G718" s="17" t="s">
        <v>7613</v>
      </c>
      <c r="H718" s="17" t="s">
        <v>7614</v>
      </c>
      <c r="I718" s="17" t="s">
        <v>71</v>
      </c>
      <c r="J718" s="17" t="s">
        <v>59</v>
      </c>
      <c r="K718" s="17" t="s">
        <v>97</v>
      </c>
      <c r="L718" s="17" t="s">
        <v>299</v>
      </c>
      <c r="M718" s="17" t="s">
        <v>300</v>
      </c>
      <c r="N718" s="17" t="s">
        <v>6600</v>
      </c>
      <c r="O718" s="17">
        <v>20200407</v>
      </c>
      <c r="P718" s="17">
        <v>20200409</v>
      </c>
      <c r="Q718" s="17">
        <v>1110</v>
      </c>
      <c r="R718" s="17">
        <v>27852073</v>
      </c>
      <c r="S718" s="17" t="s">
        <v>6601</v>
      </c>
      <c r="T718" s="17" t="s">
        <v>63</v>
      </c>
      <c r="U718" s="17" t="s">
        <v>91</v>
      </c>
      <c r="V718" s="17">
        <f t="shared" si="192"/>
        <v>3</v>
      </c>
      <c r="W718" s="17">
        <v>3000</v>
      </c>
      <c r="X718" s="17" t="s">
        <v>7065</v>
      </c>
      <c r="Y718" s="17" t="s">
        <v>150</v>
      </c>
      <c r="Z718" s="17">
        <v>20201027</v>
      </c>
      <c r="AA718" s="17" t="s">
        <v>1947</v>
      </c>
      <c r="AB718" s="17">
        <v>1</v>
      </c>
      <c r="AC718" s="17" t="str">
        <f>IFERROR(VLOOKUP(A718,[1]Cruces!AJ:AK,2,0),VLOOKUP(CONCATENATE(X718,AA718),[1]Cruces!G:H,2,0))</f>
        <v>Solicitud por BT</v>
      </c>
      <c r="AD718" s="17">
        <f t="shared" si="193"/>
        <v>7</v>
      </c>
      <c r="AE718" s="17">
        <f t="shared" si="194"/>
        <v>4</v>
      </c>
      <c r="AF718" s="17">
        <f t="shared" si="195"/>
        <v>2020</v>
      </c>
      <c r="AG718" s="17" t="str">
        <f>IFERROR(VLOOKUP(MID(A718,2,4)*1,[1]Cruces!K:L,2,0),"Verificar")</f>
        <v>Atlántico Norte</v>
      </c>
      <c r="AH718" s="17">
        <f t="shared" ca="1" si="196"/>
        <v>232</v>
      </c>
      <c r="AI718" s="17" t="str">
        <f>IFERROR(VLOOKUP(U718,[1]Cruces!$O$1:$P$6,2,0),"Sin Orden")</f>
        <v>Resuelta</v>
      </c>
      <c r="AJ718" s="17">
        <f t="shared" si="197"/>
        <v>27</v>
      </c>
      <c r="AK718" s="17">
        <f t="shared" si="198"/>
        <v>10</v>
      </c>
      <c r="AL718" s="17">
        <f t="shared" si="199"/>
        <v>2020</v>
      </c>
      <c r="AM718" s="17">
        <f t="shared" ca="1" si="200"/>
        <v>29</v>
      </c>
      <c r="AN718" s="18" t="str">
        <f>IFERROR(VLOOKUP(R718*1,'[1]Ordenes de Servicio'!G:K,5,0),"No Cruza")</f>
        <v>No Cruza</v>
      </c>
      <c r="AO718" s="17">
        <f t="shared" ca="1" si="201"/>
        <v>203</v>
      </c>
      <c r="AP718" s="17">
        <f t="shared" si="202"/>
        <v>9</v>
      </c>
      <c r="AQ718" s="17">
        <f t="shared" si="203"/>
        <v>4</v>
      </c>
      <c r="AR718" s="17">
        <f t="shared" si="204"/>
        <v>2020</v>
      </c>
      <c r="AS718" s="17">
        <f t="shared" ca="1" si="205"/>
        <v>230</v>
      </c>
      <c r="AT718" s="17" t="str">
        <f t="shared" ca="1" si="206"/>
        <v>No</v>
      </c>
      <c r="AU718" s="17">
        <f t="shared" si="207"/>
        <v>201</v>
      </c>
      <c r="AV718" s="17" t="str">
        <f>+VLOOKUP(B718,[1]Cruces!S:T,2,0)</f>
        <v>7. Ejecución en Campo OS BT</v>
      </c>
    </row>
    <row r="719" spans="1:48" hidden="1" x14ac:dyDescent="0.25">
      <c r="A719" s="17" t="s">
        <v>1514</v>
      </c>
      <c r="B719" s="17" t="s">
        <v>68</v>
      </c>
      <c r="C719" s="17">
        <v>0</v>
      </c>
      <c r="D719" s="17">
        <v>0</v>
      </c>
      <c r="E719" s="17" t="s">
        <v>55</v>
      </c>
      <c r="F719" s="17" t="s">
        <v>107</v>
      </c>
      <c r="G719" s="17" t="s">
        <v>1515</v>
      </c>
      <c r="H719" s="17">
        <v>0</v>
      </c>
      <c r="I719" s="17" t="s">
        <v>71</v>
      </c>
      <c r="J719" s="17" t="s">
        <v>59</v>
      </c>
      <c r="K719" s="17" t="s">
        <v>97</v>
      </c>
      <c r="L719" s="17" t="s">
        <v>325</v>
      </c>
      <c r="M719" s="17" t="s">
        <v>326</v>
      </c>
      <c r="N719" s="17" t="s">
        <v>75</v>
      </c>
      <c r="O719" s="17">
        <v>20160928</v>
      </c>
      <c r="P719" s="17">
        <v>20170418</v>
      </c>
      <c r="Q719" s="17">
        <v>7551</v>
      </c>
      <c r="R719" s="17">
        <v>23157642</v>
      </c>
      <c r="S719" s="17" t="s">
        <v>100</v>
      </c>
      <c r="T719" s="17" t="s">
        <v>63</v>
      </c>
      <c r="U719" s="17" t="s">
        <v>91</v>
      </c>
      <c r="V719" s="17">
        <f t="shared" si="192"/>
        <v>450</v>
      </c>
      <c r="W719" s="17">
        <v>450000</v>
      </c>
      <c r="X719" s="17" t="s">
        <v>64</v>
      </c>
      <c r="Y719" s="17" t="s">
        <v>136</v>
      </c>
      <c r="Z719" s="17">
        <v>20170426</v>
      </c>
      <c r="AA719" s="17" t="s">
        <v>137</v>
      </c>
      <c r="AB719" s="17">
        <v>1</v>
      </c>
      <c r="AC719" s="17" t="str">
        <f>IFERROR(VLOOKUP(A719,[1]Cruces!AJ:AK,2,0),VLOOKUP(CONCATENATE(X719,AA719),[1]Cruces!G:H,2,0))</f>
        <v>Solicitud de Obra</v>
      </c>
      <c r="AD719" s="17">
        <f t="shared" si="193"/>
        <v>28</v>
      </c>
      <c r="AE719" s="17">
        <f t="shared" si="194"/>
        <v>9</v>
      </c>
      <c r="AF719" s="17">
        <f t="shared" si="195"/>
        <v>2016</v>
      </c>
      <c r="AG719" s="17" t="str">
        <f>IFERROR(VLOOKUP(MID(A719,2,4)*1,[1]Cruces!K:L,2,0),"Verificar")</f>
        <v>Atlántico Norte</v>
      </c>
      <c r="AH719" s="17">
        <f t="shared" ca="1" si="196"/>
        <v>1519</v>
      </c>
      <c r="AI719" s="17" t="str">
        <f>IFERROR(VLOOKUP(U719,[1]Cruces!$O$1:$P$6,2,0),"Sin Orden")</f>
        <v>Resuelta</v>
      </c>
      <c r="AJ719" s="17">
        <f t="shared" si="197"/>
        <v>26</v>
      </c>
      <c r="AK719" s="17">
        <f t="shared" si="198"/>
        <v>4</v>
      </c>
      <c r="AL719" s="17">
        <f t="shared" si="199"/>
        <v>2017</v>
      </c>
      <c r="AM719" s="17">
        <f t="shared" ca="1" si="200"/>
        <v>1309</v>
      </c>
      <c r="AN719" s="18" t="str">
        <f>IFERROR(VLOOKUP(R719*1,'[1]Ordenes de Servicio'!G:K,5,0),"No Cruza")</f>
        <v>No Cruza</v>
      </c>
      <c r="AO719" s="17">
        <f t="shared" ca="1" si="201"/>
        <v>210</v>
      </c>
      <c r="AP719" s="17">
        <f t="shared" si="202"/>
        <v>18</v>
      </c>
      <c r="AQ719" s="17">
        <f t="shared" si="203"/>
        <v>4</v>
      </c>
      <c r="AR719" s="17">
        <f t="shared" si="204"/>
        <v>2017</v>
      </c>
      <c r="AS719" s="17">
        <f t="shared" ca="1" si="205"/>
        <v>1317</v>
      </c>
      <c r="AT719" s="17" t="str">
        <f t="shared" ca="1" si="206"/>
        <v>Si</v>
      </c>
      <c r="AU719" s="17">
        <f t="shared" si="207"/>
        <v>8</v>
      </c>
      <c r="AV719" s="17" t="str">
        <f>+VLOOKUP(B719,[1]Cruces!S:T,2,0)</f>
        <v>5. Consultoría / Adjudicación</v>
      </c>
    </row>
    <row r="720" spans="1:48" hidden="1" x14ac:dyDescent="0.25">
      <c r="A720" s="17" t="s">
        <v>1516</v>
      </c>
      <c r="B720" s="17" t="s">
        <v>54</v>
      </c>
      <c r="C720" s="17">
        <v>0</v>
      </c>
      <c r="D720" s="17">
        <v>0</v>
      </c>
      <c r="E720" s="17" t="s">
        <v>55</v>
      </c>
      <c r="F720" s="17" t="s">
        <v>107</v>
      </c>
      <c r="G720" s="17" t="s">
        <v>1517</v>
      </c>
      <c r="H720" s="17">
        <v>3128990248</v>
      </c>
      <c r="I720" s="17" t="s">
        <v>71</v>
      </c>
      <c r="J720" s="17" t="s">
        <v>59</v>
      </c>
      <c r="K720" s="17">
        <v>35128618</v>
      </c>
      <c r="L720" s="17" t="s">
        <v>73</v>
      </c>
      <c r="M720" s="17" t="s">
        <v>74</v>
      </c>
      <c r="N720" s="17" t="s">
        <v>62</v>
      </c>
      <c r="O720" s="17">
        <v>20190201</v>
      </c>
      <c r="P720" s="17">
        <v>20190202</v>
      </c>
      <c r="Q720" s="17">
        <v>3160</v>
      </c>
      <c r="R720" s="17">
        <v>25953347</v>
      </c>
      <c r="S720" s="17" t="s">
        <v>100</v>
      </c>
      <c r="T720" s="17" t="s">
        <v>63</v>
      </c>
      <c r="U720" s="17" t="s">
        <v>91</v>
      </c>
      <c r="V720" s="17">
        <f t="shared" si="192"/>
        <v>15</v>
      </c>
      <c r="W720" s="17">
        <v>15000</v>
      </c>
      <c r="X720" s="17" t="s">
        <v>64</v>
      </c>
      <c r="Y720" s="17" t="s">
        <v>65</v>
      </c>
      <c r="Z720" s="17">
        <v>20190202</v>
      </c>
      <c r="AA720" s="17" t="s">
        <v>78</v>
      </c>
      <c r="AB720" s="17">
        <v>1</v>
      </c>
      <c r="AC720" s="17" t="str">
        <f>IFERROR(VLOOKUP(A720,[1]Cruces!AJ:AK,2,0),VLOOKUP(CONCATENATE(X720,AA720),[1]Cruces!G:H,2,0))</f>
        <v>Solicitud de Obra</v>
      </c>
      <c r="AD720" s="17">
        <f t="shared" si="193"/>
        <v>1</v>
      </c>
      <c r="AE720" s="17">
        <f t="shared" si="194"/>
        <v>2</v>
      </c>
      <c r="AF720" s="17">
        <f t="shared" si="195"/>
        <v>2019</v>
      </c>
      <c r="AG720" s="17" t="str">
        <f>IFERROR(VLOOKUP(MID(A720,2,4)*1,[1]Cruces!K:L,2,0),"Verificar")</f>
        <v>Verificar</v>
      </c>
      <c r="AH720" s="17">
        <f t="shared" ca="1" si="196"/>
        <v>663</v>
      </c>
      <c r="AI720" s="17" t="str">
        <f>IFERROR(VLOOKUP(U720,[1]Cruces!$O$1:$P$6,2,0),"Sin Orden")</f>
        <v>Resuelta</v>
      </c>
      <c r="AJ720" s="17">
        <f t="shared" si="197"/>
        <v>2</v>
      </c>
      <c r="AK720" s="17">
        <f t="shared" si="198"/>
        <v>2</v>
      </c>
      <c r="AL720" s="17">
        <f t="shared" si="199"/>
        <v>2019</v>
      </c>
      <c r="AM720" s="17">
        <f t="shared" ca="1" si="200"/>
        <v>662</v>
      </c>
      <c r="AN720" s="18" t="str">
        <f>IFERROR(VLOOKUP(R720*1,'[1]Ordenes de Servicio'!G:K,5,0),"No Cruza")</f>
        <v>No Cruza</v>
      </c>
      <c r="AO720" s="17">
        <f t="shared" ca="1" si="201"/>
        <v>1</v>
      </c>
      <c r="AP720" s="17">
        <f t="shared" si="202"/>
        <v>2</v>
      </c>
      <c r="AQ720" s="17">
        <f t="shared" si="203"/>
        <v>2</v>
      </c>
      <c r="AR720" s="17">
        <f t="shared" si="204"/>
        <v>2019</v>
      </c>
      <c r="AS720" s="17">
        <f t="shared" ca="1" si="205"/>
        <v>662</v>
      </c>
      <c r="AT720" s="17" t="str">
        <f t="shared" ca="1" si="206"/>
        <v>Si</v>
      </c>
      <c r="AU720" s="17">
        <f t="shared" si="207"/>
        <v>0</v>
      </c>
      <c r="AV720" s="17" t="str">
        <f>+VLOOKUP(B720,[1]Cruces!S:T,2,0)</f>
        <v>4. Presupuesto de Obra</v>
      </c>
    </row>
    <row r="721" spans="1:48" hidden="1" x14ac:dyDescent="0.25">
      <c r="A721" s="17" t="s">
        <v>1518</v>
      </c>
      <c r="B721" s="17" t="s">
        <v>54</v>
      </c>
      <c r="C721" s="17">
        <v>0</v>
      </c>
      <c r="D721" s="17">
        <v>0</v>
      </c>
      <c r="E721" s="17" t="s">
        <v>55</v>
      </c>
      <c r="F721" s="17" t="s">
        <v>69</v>
      </c>
      <c r="G721" s="17" t="s">
        <v>1519</v>
      </c>
      <c r="H721" s="17">
        <v>3116926558</v>
      </c>
      <c r="I721" s="17" t="s">
        <v>71</v>
      </c>
      <c r="J721" s="17" t="s">
        <v>59</v>
      </c>
      <c r="K721" s="17" t="s">
        <v>1520</v>
      </c>
      <c r="L721" s="17" t="s">
        <v>1521</v>
      </c>
      <c r="M721" s="17" t="s">
        <v>55</v>
      </c>
      <c r="N721" s="17" t="s">
        <v>62</v>
      </c>
      <c r="O721" s="17">
        <v>20190222</v>
      </c>
      <c r="P721" s="17">
        <v>20190404</v>
      </c>
      <c r="Q721" s="17">
        <v>3160</v>
      </c>
      <c r="R721" s="17">
        <v>26032965</v>
      </c>
      <c r="S721" s="17" t="s">
        <v>100</v>
      </c>
      <c r="T721" s="17" t="s">
        <v>63</v>
      </c>
      <c r="U721" s="17" t="s">
        <v>91</v>
      </c>
      <c r="V721" s="17">
        <f t="shared" si="192"/>
        <v>10</v>
      </c>
      <c r="W721" s="17">
        <v>10000</v>
      </c>
      <c r="X721" s="17" t="s">
        <v>64</v>
      </c>
      <c r="Y721" s="17" t="s">
        <v>65</v>
      </c>
      <c r="Z721" s="17">
        <v>20190404</v>
      </c>
      <c r="AA721" s="17" t="s">
        <v>78</v>
      </c>
      <c r="AB721" s="17">
        <v>1</v>
      </c>
      <c r="AC721" s="17" t="str">
        <f>IFERROR(VLOOKUP(A721,[1]Cruces!AJ:AK,2,0),VLOOKUP(CONCATENATE(X721,AA721),[1]Cruces!G:H,2,0))</f>
        <v>Solicitud de Obra</v>
      </c>
      <c r="AD721" s="17">
        <f t="shared" si="193"/>
        <v>22</v>
      </c>
      <c r="AE721" s="17">
        <f t="shared" si="194"/>
        <v>2</v>
      </c>
      <c r="AF721" s="17">
        <f t="shared" si="195"/>
        <v>2019</v>
      </c>
      <c r="AG721" s="17" t="str">
        <f>IFERROR(VLOOKUP(MID(A721,2,4)*1,[1]Cruces!K:L,2,0),"Verificar")</f>
        <v>Verificar</v>
      </c>
      <c r="AH721" s="17">
        <f t="shared" ca="1" si="196"/>
        <v>642</v>
      </c>
      <c r="AI721" s="17" t="str">
        <f>IFERROR(VLOOKUP(U721,[1]Cruces!$O$1:$P$6,2,0),"Sin Orden")</f>
        <v>Resuelta</v>
      </c>
      <c r="AJ721" s="17">
        <f t="shared" si="197"/>
        <v>4</v>
      </c>
      <c r="AK721" s="17">
        <f t="shared" si="198"/>
        <v>4</v>
      </c>
      <c r="AL721" s="17">
        <f t="shared" si="199"/>
        <v>2019</v>
      </c>
      <c r="AM721" s="17">
        <f t="shared" ca="1" si="200"/>
        <v>601</v>
      </c>
      <c r="AN721" s="18" t="str">
        <f>IFERROR(VLOOKUP(R721*1,'[1]Ordenes de Servicio'!G:K,5,0),"No Cruza")</f>
        <v>No Cruza</v>
      </c>
      <c r="AO721" s="17">
        <f t="shared" ca="1" si="201"/>
        <v>41</v>
      </c>
      <c r="AP721" s="17">
        <f t="shared" si="202"/>
        <v>4</v>
      </c>
      <c r="AQ721" s="17">
        <f t="shared" si="203"/>
        <v>4</v>
      </c>
      <c r="AR721" s="17">
        <f t="shared" si="204"/>
        <v>2019</v>
      </c>
      <c r="AS721" s="17">
        <f t="shared" ca="1" si="205"/>
        <v>601</v>
      </c>
      <c r="AT721" s="17" t="str">
        <f t="shared" ca="1" si="206"/>
        <v>Si</v>
      </c>
      <c r="AU721" s="17">
        <f t="shared" si="207"/>
        <v>0</v>
      </c>
      <c r="AV721" s="17" t="str">
        <f>+VLOOKUP(B721,[1]Cruces!S:T,2,0)</f>
        <v>4. Presupuesto de Obra</v>
      </c>
    </row>
    <row r="722" spans="1:48" hidden="1" x14ac:dyDescent="0.25">
      <c r="A722" s="17" t="s">
        <v>7804</v>
      </c>
      <c r="B722" s="17" t="s">
        <v>569</v>
      </c>
      <c r="C722" s="17">
        <v>0</v>
      </c>
      <c r="D722" s="17">
        <v>0</v>
      </c>
      <c r="E722" s="17" t="s">
        <v>55</v>
      </c>
      <c r="F722" s="17" t="s">
        <v>7098</v>
      </c>
      <c r="G722" s="17" t="s">
        <v>7805</v>
      </c>
      <c r="H722" s="17">
        <v>0</v>
      </c>
      <c r="I722" s="17" t="s">
        <v>71</v>
      </c>
      <c r="J722" s="17" t="s">
        <v>59</v>
      </c>
      <c r="K722" s="17" t="s">
        <v>97</v>
      </c>
      <c r="L722" s="17" t="s">
        <v>7330</v>
      </c>
      <c r="M722" s="17" t="s">
        <v>7331</v>
      </c>
      <c r="N722" s="17" t="s">
        <v>572</v>
      </c>
      <c r="O722" s="17">
        <v>20200717</v>
      </c>
      <c r="P722" s="17">
        <v>20200717</v>
      </c>
      <c r="Q722" s="17">
        <v>9332</v>
      </c>
      <c r="R722" s="17">
        <v>0</v>
      </c>
      <c r="S722" s="17"/>
      <c r="T722" s="17" t="s">
        <v>63</v>
      </c>
      <c r="U722" s="17"/>
      <c r="V722" s="17">
        <f t="shared" si="192"/>
        <v>3</v>
      </c>
      <c r="W722" s="17">
        <v>3000</v>
      </c>
      <c r="X722" s="17" t="s">
        <v>7065</v>
      </c>
      <c r="Y722" s="17" t="s">
        <v>150</v>
      </c>
      <c r="Z722" s="17">
        <v>20201028</v>
      </c>
      <c r="AA722" s="17" t="s">
        <v>1947</v>
      </c>
      <c r="AB722" s="17">
        <v>1</v>
      </c>
      <c r="AC722" s="17" t="str">
        <f>IFERROR(VLOOKUP(A722,[1]Cruces!AJ:AK,2,0),VLOOKUP(CONCATENATE(X722,AA722),[1]Cruces!G:H,2,0))</f>
        <v>Solicitud por BT</v>
      </c>
      <c r="AD722" s="17">
        <f t="shared" si="193"/>
        <v>17</v>
      </c>
      <c r="AE722" s="17">
        <f t="shared" si="194"/>
        <v>7</v>
      </c>
      <c r="AF722" s="17">
        <f t="shared" si="195"/>
        <v>2020</v>
      </c>
      <c r="AG722" s="17" t="str">
        <f>IFERROR(VLOOKUP(MID(A722,2,4)*1,[1]Cruces!K:L,2,0),"Verificar")</f>
        <v>Guajira</v>
      </c>
      <c r="AH722" s="17">
        <f t="shared" ca="1" si="196"/>
        <v>131</v>
      </c>
      <c r="AI722" s="17" t="str">
        <f>IFERROR(VLOOKUP(U722,[1]Cruces!$O$1:$P$6,2,0),"Sin Orden")</f>
        <v>Sin Orden</v>
      </c>
      <c r="AJ722" s="17">
        <f t="shared" si="197"/>
        <v>28</v>
      </c>
      <c r="AK722" s="17">
        <f t="shared" si="198"/>
        <v>10</v>
      </c>
      <c r="AL722" s="17">
        <f t="shared" si="199"/>
        <v>2020</v>
      </c>
      <c r="AM722" s="17">
        <f t="shared" ca="1" si="200"/>
        <v>28</v>
      </c>
      <c r="AN722" s="18" t="str">
        <f>IFERROR(VLOOKUP(R722*1,'[1]Ordenes de Servicio'!G:K,5,0),"No Cruza")</f>
        <v>No Cruza</v>
      </c>
      <c r="AO722" s="17">
        <f t="shared" ca="1" si="201"/>
        <v>28</v>
      </c>
      <c r="AP722" s="17">
        <f t="shared" si="202"/>
        <v>17</v>
      </c>
      <c r="AQ722" s="17">
        <f t="shared" si="203"/>
        <v>7</v>
      </c>
      <c r="AR722" s="17">
        <f t="shared" si="204"/>
        <v>2020</v>
      </c>
      <c r="AS722" s="17">
        <f t="shared" ca="1" si="205"/>
        <v>131</v>
      </c>
      <c r="AT722" s="17" t="str">
        <f t="shared" ca="1" si="206"/>
        <v>No</v>
      </c>
      <c r="AU722" s="17">
        <f t="shared" si="207"/>
        <v>103</v>
      </c>
      <c r="AV722" s="17" t="str">
        <f>+VLOOKUP(B722,[1]Cruces!S:T,2,0)</f>
        <v>1. Solicitud</v>
      </c>
    </row>
    <row r="723" spans="1:48" hidden="1" x14ac:dyDescent="0.25">
      <c r="A723" s="17" t="s">
        <v>1522</v>
      </c>
      <c r="B723" s="17" t="s">
        <v>68</v>
      </c>
      <c r="C723" s="17">
        <v>3785039</v>
      </c>
      <c r="D723" s="17">
        <v>0</v>
      </c>
      <c r="E723" s="17" t="s">
        <v>55</v>
      </c>
      <c r="F723" s="17" t="s">
        <v>56</v>
      </c>
      <c r="G723" s="17" t="s">
        <v>1523</v>
      </c>
      <c r="H723" s="17">
        <v>3610424</v>
      </c>
      <c r="I723" s="17" t="s">
        <v>182</v>
      </c>
      <c r="J723" s="17" t="s">
        <v>59</v>
      </c>
      <c r="K723" s="17" t="s">
        <v>97</v>
      </c>
      <c r="L723" s="17" t="s">
        <v>172</v>
      </c>
      <c r="M723" s="17" t="s">
        <v>173</v>
      </c>
      <c r="N723" s="17" t="s">
        <v>75</v>
      </c>
      <c r="O723" s="17">
        <v>20190426</v>
      </c>
      <c r="P723" s="17">
        <v>20190711</v>
      </c>
      <c r="Q723" s="17">
        <v>1110</v>
      </c>
      <c r="R723" s="17">
        <v>26840033</v>
      </c>
      <c r="S723" s="17" t="s">
        <v>76</v>
      </c>
      <c r="T723" s="17" t="s">
        <v>63</v>
      </c>
      <c r="U723" s="17" t="s">
        <v>88</v>
      </c>
      <c r="V723" s="17">
        <f t="shared" si="192"/>
        <v>112.5</v>
      </c>
      <c r="W723" s="17">
        <v>112500</v>
      </c>
      <c r="X723" s="17" t="s">
        <v>89</v>
      </c>
      <c r="Y723" s="17" t="s">
        <v>136</v>
      </c>
      <c r="Z723" s="17">
        <v>20190725</v>
      </c>
      <c r="AA723" s="17" t="s">
        <v>78</v>
      </c>
      <c r="AB723" s="17">
        <v>1</v>
      </c>
      <c r="AC723" s="17" t="str">
        <f>IFERROR(VLOOKUP(A723,[1]Cruces!AJ:AK,2,0),VLOOKUP(CONCATENATE(X723,AA723),[1]Cruces!G:H,2,0))</f>
        <v>Solicitud de Obra</v>
      </c>
      <c r="AD723" s="17">
        <f t="shared" si="193"/>
        <v>26</v>
      </c>
      <c r="AE723" s="17">
        <f t="shared" si="194"/>
        <v>4</v>
      </c>
      <c r="AF723" s="17">
        <f t="shared" si="195"/>
        <v>2019</v>
      </c>
      <c r="AG723" s="17" t="str">
        <f>IFERROR(VLOOKUP(MID(A723,2,4)*1,[1]Cruces!K:L,2,0),"Verificar")</f>
        <v>Atlántico Norte</v>
      </c>
      <c r="AH723" s="17">
        <f t="shared" ca="1" si="196"/>
        <v>579</v>
      </c>
      <c r="AI723" s="17" t="str">
        <f>IFERROR(VLOOKUP(U723,[1]Cruces!$O$1:$P$6,2,0),"Sin Orden")</f>
        <v>Resuelta</v>
      </c>
      <c r="AJ723" s="17">
        <f t="shared" si="197"/>
        <v>25</v>
      </c>
      <c r="AK723" s="17">
        <f t="shared" si="198"/>
        <v>7</v>
      </c>
      <c r="AL723" s="17">
        <f t="shared" si="199"/>
        <v>2019</v>
      </c>
      <c r="AM723" s="17">
        <f t="shared" ca="1" si="200"/>
        <v>489</v>
      </c>
      <c r="AN723" s="18" t="str">
        <f>IFERROR(VLOOKUP(R723*1,'[1]Ordenes de Servicio'!G:K,5,0),"No Cruza")</f>
        <v>No Cruza</v>
      </c>
      <c r="AO723" s="17">
        <f t="shared" ca="1" si="201"/>
        <v>90</v>
      </c>
      <c r="AP723" s="17">
        <f t="shared" si="202"/>
        <v>11</v>
      </c>
      <c r="AQ723" s="17">
        <f t="shared" si="203"/>
        <v>7</v>
      </c>
      <c r="AR723" s="17">
        <f t="shared" si="204"/>
        <v>2019</v>
      </c>
      <c r="AS723" s="17">
        <f t="shared" ca="1" si="205"/>
        <v>503</v>
      </c>
      <c r="AT723" s="17" t="str">
        <f t="shared" ca="1" si="206"/>
        <v>Si</v>
      </c>
      <c r="AU723" s="17">
        <f t="shared" si="207"/>
        <v>14</v>
      </c>
      <c r="AV723" s="17" t="str">
        <f>+VLOOKUP(B723,[1]Cruces!S:T,2,0)</f>
        <v>5. Consultoría / Adjudicación</v>
      </c>
    </row>
    <row r="724" spans="1:48" hidden="1" x14ac:dyDescent="0.25">
      <c r="A724" s="17" t="s">
        <v>1524</v>
      </c>
      <c r="B724" s="17" t="s">
        <v>68</v>
      </c>
      <c r="C724" s="17">
        <v>8851895</v>
      </c>
      <c r="D724" s="17">
        <v>36044069</v>
      </c>
      <c r="E724" s="17" t="s">
        <v>93</v>
      </c>
      <c r="F724" s="17" t="s">
        <v>126</v>
      </c>
      <c r="G724" s="17" t="s">
        <v>1525</v>
      </c>
      <c r="H724" s="17" t="s">
        <v>1526</v>
      </c>
      <c r="I724" s="17" t="s">
        <v>116</v>
      </c>
      <c r="J724" s="17" t="s">
        <v>1527</v>
      </c>
      <c r="K724" s="17" t="s">
        <v>1528</v>
      </c>
      <c r="L724" s="17" t="s">
        <v>129</v>
      </c>
      <c r="M724" s="17" t="s">
        <v>130</v>
      </c>
      <c r="N724" s="17" t="s">
        <v>75</v>
      </c>
      <c r="O724" s="17">
        <v>20190319</v>
      </c>
      <c r="P724" s="17">
        <v>20190527</v>
      </c>
      <c r="Q724" s="17">
        <v>7751</v>
      </c>
      <c r="R724" s="17">
        <v>26925270</v>
      </c>
      <c r="S724" s="17" t="s">
        <v>76</v>
      </c>
      <c r="T724" s="17" t="s">
        <v>63</v>
      </c>
      <c r="U724" s="17" t="s">
        <v>88</v>
      </c>
      <c r="V724" s="17">
        <f t="shared" si="192"/>
        <v>250</v>
      </c>
      <c r="W724" s="17">
        <v>250000</v>
      </c>
      <c r="X724" s="17" t="s">
        <v>89</v>
      </c>
      <c r="Y724" s="17" t="s">
        <v>136</v>
      </c>
      <c r="Z724" s="17">
        <v>20190711</v>
      </c>
      <c r="AA724" s="17" t="s">
        <v>78</v>
      </c>
      <c r="AB724" s="17">
        <v>1</v>
      </c>
      <c r="AC724" s="17" t="str">
        <f>IFERROR(VLOOKUP(A724,[1]Cruces!AJ:AK,2,0),VLOOKUP(CONCATENATE(X724,AA724),[1]Cruces!G:H,2,0))</f>
        <v>Solicitud de Obra</v>
      </c>
      <c r="AD724" s="17">
        <f t="shared" si="193"/>
        <v>19</v>
      </c>
      <c r="AE724" s="17">
        <f t="shared" si="194"/>
        <v>3</v>
      </c>
      <c r="AF724" s="17">
        <f t="shared" si="195"/>
        <v>2019</v>
      </c>
      <c r="AG724" s="17" t="str">
        <f>IFERROR(VLOOKUP(MID(A724,2,4)*1,[1]Cruces!K:L,2,0),"Verificar")</f>
        <v>Guajira</v>
      </c>
      <c r="AH724" s="17">
        <f t="shared" ca="1" si="196"/>
        <v>617</v>
      </c>
      <c r="AI724" s="17" t="str">
        <f>IFERROR(VLOOKUP(U724,[1]Cruces!$O$1:$P$6,2,0),"Sin Orden")</f>
        <v>Resuelta</v>
      </c>
      <c r="AJ724" s="17">
        <f t="shared" si="197"/>
        <v>11</v>
      </c>
      <c r="AK724" s="17">
        <f t="shared" si="198"/>
        <v>7</v>
      </c>
      <c r="AL724" s="17">
        <f t="shared" si="199"/>
        <v>2019</v>
      </c>
      <c r="AM724" s="17">
        <f t="shared" ca="1" si="200"/>
        <v>503</v>
      </c>
      <c r="AN724" s="18">
        <f>IFERROR(VLOOKUP(R724*1,'[1]Ordenes de Servicio'!G:K,5,0),"No Cruza")</f>
        <v>43788</v>
      </c>
      <c r="AO724" s="17">
        <f t="shared" ca="1" si="201"/>
        <v>114</v>
      </c>
      <c r="AP724" s="17">
        <f t="shared" si="202"/>
        <v>27</v>
      </c>
      <c r="AQ724" s="17">
        <f t="shared" si="203"/>
        <v>5</v>
      </c>
      <c r="AR724" s="17">
        <f t="shared" si="204"/>
        <v>2019</v>
      </c>
      <c r="AS724" s="17">
        <f t="shared" ca="1" si="205"/>
        <v>548</v>
      </c>
      <c r="AT724" s="17" t="str">
        <f t="shared" ca="1" si="206"/>
        <v>Si</v>
      </c>
      <c r="AU724" s="17">
        <f t="shared" si="207"/>
        <v>45</v>
      </c>
      <c r="AV724" s="17" t="str">
        <f>+VLOOKUP(B724,[1]Cruces!S:T,2,0)</f>
        <v>5. Consultoría / Adjudicación</v>
      </c>
    </row>
    <row r="725" spans="1:48" hidden="1" x14ac:dyDescent="0.25">
      <c r="A725" s="17" t="s">
        <v>1529</v>
      </c>
      <c r="B725" s="17" t="s">
        <v>68</v>
      </c>
      <c r="C725" s="17">
        <v>0</v>
      </c>
      <c r="D725" s="17">
        <v>0</v>
      </c>
      <c r="E725" s="17" t="s">
        <v>55</v>
      </c>
      <c r="F725" s="17" t="s">
        <v>81</v>
      </c>
      <c r="G725" s="17" t="s">
        <v>1530</v>
      </c>
      <c r="H725" s="17">
        <v>3106179948</v>
      </c>
      <c r="I725" s="17" t="s">
        <v>165</v>
      </c>
      <c r="J725" s="17" t="s">
        <v>59</v>
      </c>
      <c r="K725" s="17" t="s">
        <v>97</v>
      </c>
      <c r="L725" s="17" t="s">
        <v>85</v>
      </c>
      <c r="M725" s="17" t="s">
        <v>86</v>
      </c>
      <c r="N725" s="17" t="s">
        <v>75</v>
      </c>
      <c r="O725" s="17">
        <v>20190503</v>
      </c>
      <c r="P725" s="17">
        <v>20190828</v>
      </c>
      <c r="Q725" s="17">
        <v>9340</v>
      </c>
      <c r="R725" s="17">
        <v>27040725</v>
      </c>
      <c r="S725" s="17" t="s">
        <v>76</v>
      </c>
      <c r="T725" s="17" t="s">
        <v>63</v>
      </c>
      <c r="U725" s="17" t="s">
        <v>88</v>
      </c>
      <c r="V725" s="17">
        <f t="shared" si="192"/>
        <v>250</v>
      </c>
      <c r="W725" s="17">
        <v>250000</v>
      </c>
      <c r="X725" s="17" t="s">
        <v>64</v>
      </c>
      <c r="Y725" s="17" t="s">
        <v>105</v>
      </c>
      <c r="Z725" s="17">
        <v>20191022</v>
      </c>
      <c r="AA725" s="17" t="s">
        <v>101</v>
      </c>
      <c r="AB725" s="17">
        <v>1</v>
      </c>
      <c r="AC725" s="17" t="str">
        <f>IFERROR(VLOOKUP(A725,[1]Cruces!AJ:AK,2,0),VLOOKUP(CONCATENATE(X725,AA725),[1]Cruces!G:H,2,0))</f>
        <v>Solicitud de Obra</v>
      </c>
      <c r="AD725" s="17">
        <f t="shared" si="193"/>
        <v>3</v>
      </c>
      <c r="AE725" s="17">
        <f t="shared" si="194"/>
        <v>5</v>
      </c>
      <c r="AF725" s="17">
        <f t="shared" si="195"/>
        <v>2019</v>
      </c>
      <c r="AG725" s="17" t="str">
        <f>IFERROR(VLOOKUP(MID(A725,2,4)*1,[1]Cruces!K:L,2,0),"Verificar")</f>
        <v>Magdalena</v>
      </c>
      <c r="AH725" s="17">
        <f t="shared" ca="1" si="196"/>
        <v>572</v>
      </c>
      <c r="AI725" s="17" t="str">
        <f>IFERROR(VLOOKUP(U725,[1]Cruces!$O$1:$P$6,2,0),"Sin Orden")</f>
        <v>Resuelta</v>
      </c>
      <c r="AJ725" s="17">
        <f t="shared" si="197"/>
        <v>22</v>
      </c>
      <c r="AK725" s="17">
        <f t="shared" si="198"/>
        <v>10</v>
      </c>
      <c r="AL725" s="17">
        <f t="shared" si="199"/>
        <v>2019</v>
      </c>
      <c r="AM725" s="17">
        <f t="shared" ca="1" si="200"/>
        <v>400</v>
      </c>
      <c r="AN725" s="18">
        <f>IFERROR(VLOOKUP(R725*1,'[1]Ordenes de Servicio'!G:K,5,0),"No Cruza")</f>
        <v>43825</v>
      </c>
      <c r="AO725" s="17">
        <f t="shared" ca="1" si="201"/>
        <v>172</v>
      </c>
      <c r="AP725" s="17">
        <f t="shared" si="202"/>
        <v>28</v>
      </c>
      <c r="AQ725" s="17">
        <f t="shared" si="203"/>
        <v>8</v>
      </c>
      <c r="AR725" s="17">
        <f t="shared" si="204"/>
        <v>2019</v>
      </c>
      <c r="AS725" s="17">
        <f t="shared" ca="1" si="205"/>
        <v>455</v>
      </c>
      <c r="AT725" s="17" t="str">
        <f t="shared" ca="1" si="206"/>
        <v>Si</v>
      </c>
      <c r="AU725" s="17">
        <f t="shared" si="207"/>
        <v>55</v>
      </c>
      <c r="AV725" s="17" t="str">
        <f>+VLOOKUP(B725,[1]Cruces!S:T,2,0)</f>
        <v>5. Consultoría / Adjudicación</v>
      </c>
    </row>
    <row r="726" spans="1:48" x14ac:dyDescent="0.25">
      <c r="A726" s="17" t="s">
        <v>7806</v>
      </c>
      <c r="B726" s="17" t="s">
        <v>7266</v>
      </c>
      <c r="C726" s="17">
        <v>7923240</v>
      </c>
      <c r="D726" s="17">
        <v>34451764</v>
      </c>
      <c r="E726" s="17" t="s">
        <v>745</v>
      </c>
      <c r="F726" s="17" t="s">
        <v>7098</v>
      </c>
      <c r="G726" s="17" t="s">
        <v>7807</v>
      </c>
      <c r="H726" s="17">
        <v>3145556947</v>
      </c>
      <c r="I726" s="17" t="s">
        <v>71</v>
      </c>
      <c r="J726" s="17" t="s">
        <v>7808</v>
      </c>
      <c r="K726" s="17" t="s">
        <v>7809</v>
      </c>
      <c r="L726" s="17" t="s">
        <v>7101</v>
      </c>
      <c r="M726" s="17" t="s">
        <v>7102</v>
      </c>
      <c r="N726" s="17" t="s">
        <v>7268</v>
      </c>
      <c r="O726" s="17">
        <v>20201019</v>
      </c>
      <c r="P726" s="17">
        <v>20201121</v>
      </c>
      <c r="Q726" s="17">
        <v>1180</v>
      </c>
      <c r="R726" s="17">
        <v>28287904</v>
      </c>
      <c r="S726" s="17" t="s">
        <v>7072</v>
      </c>
      <c r="T726" s="17" t="s">
        <v>63</v>
      </c>
      <c r="U726" s="17" t="s">
        <v>91</v>
      </c>
      <c r="V726" s="17">
        <f t="shared" si="192"/>
        <v>3</v>
      </c>
      <c r="W726" s="17">
        <v>3000</v>
      </c>
      <c r="X726" s="17" t="s">
        <v>89</v>
      </c>
      <c r="Y726" s="17" t="s">
        <v>7266</v>
      </c>
      <c r="Z726" s="17">
        <v>20201121</v>
      </c>
      <c r="AA726" s="17" t="s">
        <v>1947</v>
      </c>
      <c r="AB726" s="17">
        <v>1</v>
      </c>
      <c r="AC726" s="17" t="str">
        <f>IFERROR(VLOOKUP(A726,[1]Cruces!AJ:AK,2,0),VLOOKUP(CONCATENATE(X726,AA726),[1]Cruces!G:H,2,0))</f>
        <v>Solicitud por BT</v>
      </c>
      <c r="AD726" s="17">
        <f t="shared" si="193"/>
        <v>19</v>
      </c>
      <c r="AE726" s="17">
        <f t="shared" si="194"/>
        <v>10</v>
      </c>
      <c r="AF726" s="17">
        <f t="shared" si="195"/>
        <v>2020</v>
      </c>
      <c r="AG726" s="17" t="str">
        <f>IFERROR(VLOOKUP(MID(A726,2,4)*1,[1]Cruces!K:L,2,0),"Verificar")</f>
        <v>Atlántico Norte</v>
      </c>
      <c r="AH726" s="17">
        <f t="shared" ca="1" si="196"/>
        <v>37</v>
      </c>
      <c r="AI726" s="17" t="str">
        <f>IFERROR(VLOOKUP(U726,[1]Cruces!$O$1:$P$6,2,0),"Sin Orden")</f>
        <v>Resuelta</v>
      </c>
      <c r="AJ726" s="17">
        <f t="shared" si="197"/>
        <v>21</v>
      </c>
      <c r="AK726" s="17">
        <f t="shared" si="198"/>
        <v>11</v>
      </c>
      <c r="AL726" s="17">
        <f t="shared" si="199"/>
        <v>2020</v>
      </c>
      <c r="AM726" s="17">
        <f t="shared" ca="1" si="200"/>
        <v>4</v>
      </c>
      <c r="AN726" s="18" t="str">
        <f>IFERROR(VLOOKUP(R726*1,'[1]Ordenes de Servicio'!G:K,5,0),"No Cruza")</f>
        <v>No Cruza</v>
      </c>
      <c r="AO726" s="17">
        <f t="shared" ca="1" si="201"/>
        <v>33</v>
      </c>
      <c r="AP726" s="17">
        <f t="shared" si="202"/>
        <v>21</v>
      </c>
      <c r="AQ726" s="17">
        <f t="shared" si="203"/>
        <v>11</v>
      </c>
      <c r="AR726" s="17">
        <f t="shared" si="204"/>
        <v>2020</v>
      </c>
      <c r="AS726" s="17">
        <f t="shared" ca="1" si="205"/>
        <v>4</v>
      </c>
      <c r="AT726" s="17" t="str">
        <f t="shared" ca="1" si="206"/>
        <v>No</v>
      </c>
      <c r="AU726" s="17">
        <f t="shared" si="207"/>
        <v>0</v>
      </c>
      <c r="AV726" s="17" t="str">
        <f>+VLOOKUP(B726,[1]Cruces!S:T,2,0)</f>
        <v>9. Contratación</v>
      </c>
    </row>
    <row r="727" spans="1:48" hidden="1" x14ac:dyDescent="0.25">
      <c r="A727" s="17" t="s">
        <v>1531</v>
      </c>
      <c r="B727" s="17" t="s">
        <v>54</v>
      </c>
      <c r="C727" s="17">
        <v>0</v>
      </c>
      <c r="D727" s="17">
        <v>0</v>
      </c>
      <c r="E727" s="17" t="s">
        <v>55</v>
      </c>
      <c r="F727" s="17" t="s">
        <v>56</v>
      </c>
      <c r="G727" s="17" t="s">
        <v>1532</v>
      </c>
      <c r="H727" s="17">
        <v>0</v>
      </c>
      <c r="I727" s="17" t="s">
        <v>58</v>
      </c>
      <c r="J727" s="17" t="s">
        <v>59</v>
      </c>
      <c r="K727" s="17" t="s">
        <v>1533</v>
      </c>
      <c r="L727" s="17" t="s">
        <v>61</v>
      </c>
      <c r="M727" s="17" t="s">
        <v>55</v>
      </c>
      <c r="N727" s="17" t="s">
        <v>62</v>
      </c>
      <c r="O727" s="17">
        <v>20170329</v>
      </c>
      <c r="P727" s="17">
        <v>20170405</v>
      </c>
      <c r="Q727" s="17">
        <v>3470</v>
      </c>
      <c r="R727" s="17">
        <v>0</v>
      </c>
      <c r="S727" s="17"/>
      <c r="T727" s="17" t="s">
        <v>63</v>
      </c>
      <c r="U727" s="17"/>
      <c r="V727" s="17">
        <f t="shared" si="192"/>
        <v>362.5</v>
      </c>
      <c r="W727" s="17">
        <v>362500</v>
      </c>
      <c r="X727" s="17" t="s">
        <v>64</v>
      </c>
      <c r="Y727" s="17" t="s">
        <v>65</v>
      </c>
      <c r="Z727" s="17">
        <v>20170405</v>
      </c>
      <c r="AA727" s="17" t="s">
        <v>66</v>
      </c>
      <c r="AB727" s="17">
        <v>1</v>
      </c>
      <c r="AC727" s="17" t="str">
        <f>IFERROR(VLOOKUP(A727,[1]Cruces!AJ:AK,2,0),VLOOKUP(CONCATENATE(X727,AA727),[1]Cruces!G:H,2,0))</f>
        <v>Solicitud de Obra</v>
      </c>
      <c r="AD727" s="17">
        <f t="shared" si="193"/>
        <v>29</v>
      </c>
      <c r="AE727" s="17">
        <f t="shared" si="194"/>
        <v>3</v>
      </c>
      <c r="AF727" s="17">
        <f t="shared" si="195"/>
        <v>2017</v>
      </c>
      <c r="AG727" s="17" t="str">
        <f>IFERROR(VLOOKUP(MID(A727,2,4)*1,[1]Cruces!K:L,2,0),"Verificar")</f>
        <v>Magdalena</v>
      </c>
      <c r="AH727" s="17">
        <f t="shared" ca="1" si="196"/>
        <v>1337</v>
      </c>
      <c r="AI727" s="17" t="str">
        <f>IFERROR(VLOOKUP(U727,[1]Cruces!$O$1:$P$6,2,0),"Sin Orden")</f>
        <v>Sin Orden</v>
      </c>
      <c r="AJ727" s="17">
        <f t="shared" si="197"/>
        <v>5</v>
      </c>
      <c r="AK727" s="17">
        <f t="shared" si="198"/>
        <v>4</v>
      </c>
      <c r="AL727" s="17">
        <f t="shared" si="199"/>
        <v>2017</v>
      </c>
      <c r="AM727" s="17">
        <f t="shared" ca="1" si="200"/>
        <v>1330</v>
      </c>
      <c r="AN727" s="18" t="str">
        <f>IFERROR(VLOOKUP(R727*1,'[1]Ordenes de Servicio'!G:K,5,0),"No Cruza")</f>
        <v>No Cruza</v>
      </c>
      <c r="AO727" s="17">
        <f t="shared" ca="1" si="201"/>
        <v>1330</v>
      </c>
      <c r="AP727" s="17">
        <f t="shared" si="202"/>
        <v>5</v>
      </c>
      <c r="AQ727" s="17">
        <f t="shared" si="203"/>
        <v>4</v>
      </c>
      <c r="AR727" s="17">
        <f t="shared" si="204"/>
        <v>2017</v>
      </c>
      <c r="AS727" s="17">
        <f t="shared" ca="1" si="205"/>
        <v>1330</v>
      </c>
      <c r="AT727" s="17" t="str">
        <f t="shared" ca="1" si="206"/>
        <v>Si</v>
      </c>
      <c r="AU727" s="17">
        <f t="shared" si="207"/>
        <v>0</v>
      </c>
      <c r="AV727" s="17" t="str">
        <f>+VLOOKUP(B727,[1]Cruces!S:T,2,0)</f>
        <v>4. Presupuesto de Obra</v>
      </c>
    </row>
    <row r="728" spans="1:48" hidden="1" x14ac:dyDescent="0.25">
      <c r="A728" s="17" t="s">
        <v>1534</v>
      </c>
      <c r="B728" s="17" t="s">
        <v>68</v>
      </c>
      <c r="C728" s="17">
        <v>0</v>
      </c>
      <c r="D728" s="17">
        <v>0</v>
      </c>
      <c r="E728" s="17" t="s">
        <v>55</v>
      </c>
      <c r="F728" s="17" t="s">
        <v>81</v>
      </c>
      <c r="G728" s="17" t="s">
        <v>1535</v>
      </c>
      <c r="H728" s="17">
        <v>3103041480</v>
      </c>
      <c r="I728" s="17" t="s">
        <v>116</v>
      </c>
      <c r="J728" s="17" t="s">
        <v>59</v>
      </c>
      <c r="K728" s="17" t="s">
        <v>1536</v>
      </c>
      <c r="L728" s="17" t="s">
        <v>85</v>
      </c>
      <c r="M728" s="17" t="s">
        <v>86</v>
      </c>
      <c r="N728" s="17" t="s">
        <v>75</v>
      </c>
      <c r="O728" s="17">
        <v>20190814</v>
      </c>
      <c r="P728" s="17">
        <v>20190814</v>
      </c>
      <c r="Q728" s="17">
        <v>3410</v>
      </c>
      <c r="R728" s="17">
        <v>26618250</v>
      </c>
      <c r="S728" s="17" t="s">
        <v>76</v>
      </c>
      <c r="T728" s="17" t="s">
        <v>63</v>
      </c>
      <c r="U728" s="17" t="s">
        <v>88</v>
      </c>
      <c r="V728" s="17">
        <f t="shared" si="192"/>
        <v>25</v>
      </c>
      <c r="W728" s="17">
        <v>25000</v>
      </c>
      <c r="X728" s="17" t="s">
        <v>64</v>
      </c>
      <c r="Y728" s="17" t="s">
        <v>105</v>
      </c>
      <c r="Z728" s="17">
        <v>20190814</v>
      </c>
      <c r="AA728" s="17" t="s">
        <v>78</v>
      </c>
      <c r="AB728" s="17">
        <v>1</v>
      </c>
      <c r="AC728" s="17" t="str">
        <f>IFERROR(VLOOKUP(A728,[1]Cruces!AJ:AK,2,0),VLOOKUP(CONCATENATE(X728,AA728),[1]Cruces!G:H,2,0))</f>
        <v>Solicitud de Obra</v>
      </c>
      <c r="AD728" s="17">
        <f t="shared" si="193"/>
        <v>14</v>
      </c>
      <c r="AE728" s="17">
        <f t="shared" si="194"/>
        <v>8</v>
      </c>
      <c r="AF728" s="17">
        <f t="shared" si="195"/>
        <v>2019</v>
      </c>
      <c r="AG728" s="17" t="str">
        <f>IFERROR(VLOOKUP(MID(A728,2,4)*1,[1]Cruces!K:L,2,0),"Verificar")</f>
        <v>Magdalena</v>
      </c>
      <c r="AH728" s="17">
        <f t="shared" ca="1" si="196"/>
        <v>469</v>
      </c>
      <c r="AI728" s="17" t="str">
        <f>IFERROR(VLOOKUP(U728,[1]Cruces!$O$1:$P$6,2,0),"Sin Orden")</f>
        <v>Resuelta</v>
      </c>
      <c r="AJ728" s="17">
        <f t="shared" si="197"/>
        <v>14</v>
      </c>
      <c r="AK728" s="17">
        <f t="shared" si="198"/>
        <v>8</v>
      </c>
      <c r="AL728" s="17">
        <f t="shared" si="199"/>
        <v>2019</v>
      </c>
      <c r="AM728" s="17">
        <f t="shared" ca="1" si="200"/>
        <v>469</v>
      </c>
      <c r="AN728" s="18" t="str">
        <f>IFERROR(VLOOKUP(R728*1,'[1]Ordenes de Servicio'!G:K,5,0),"No Cruza")</f>
        <v>No Cruza</v>
      </c>
      <c r="AO728" s="17">
        <f t="shared" ca="1" si="201"/>
        <v>0</v>
      </c>
      <c r="AP728" s="17">
        <f t="shared" si="202"/>
        <v>14</v>
      </c>
      <c r="AQ728" s="17">
        <f t="shared" si="203"/>
        <v>8</v>
      </c>
      <c r="AR728" s="17">
        <f t="shared" si="204"/>
        <v>2019</v>
      </c>
      <c r="AS728" s="17">
        <f t="shared" ca="1" si="205"/>
        <v>469</v>
      </c>
      <c r="AT728" s="17" t="str">
        <f t="shared" ca="1" si="206"/>
        <v>Si</v>
      </c>
      <c r="AU728" s="17">
        <f t="shared" si="207"/>
        <v>0</v>
      </c>
      <c r="AV728" s="17" t="str">
        <f>+VLOOKUP(B728,[1]Cruces!S:T,2,0)</f>
        <v>5. Consultoría / Adjudicación</v>
      </c>
    </row>
    <row r="729" spans="1:48" hidden="1" x14ac:dyDescent="0.25">
      <c r="A729" s="17" t="s">
        <v>7810</v>
      </c>
      <c r="B729" s="17" t="s">
        <v>1943</v>
      </c>
      <c r="C729" s="17">
        <v>2356869</v>
      </c>
      <c r="D729" s="17">
        <v>20290760</v>
      </c>
      <c r="E729" s="17" t="s">
        <v>93</v>
      </c>
      <c r="F729" s="17" t="s">
        <v>232</v>
      </c>
      <c r="G729" s="17" t="s">
        <v>7811</v>
      </c>
      <c r="H729" s="17">
        <v>3004316764</v>
      </c>
      <c r="I729" s="17" t="s">
        <v>71</v>
      </c>
      <c r="J729" s="17" t="s">
        <v>7812</v>
      </c>
      <c r="K729" s="17" t="s">
        <v>97</v>
      </c>
      <c r="L729" s="17" t="s">
        <v>7490</v>
      </c>
      <c r="M729" s="17" t="s">
        <v>7491</v>
      </c>
      <c r="N729" s="17" t="s">
        <v>1946</v>
      </c>
      <c r="O729" s="17">
        <v>20201119</v>
      </c>
      <c r="P729" s="17">
        <v>20201119</v>
      </c>
      <c r="Q729" s="17">
        <v>1180</v>
      </c>
      <c r="R729" s="17">
        <v>28290863</v>
      </c>
      <c r="S729" s="17" t="s">
        <v>7072</v>
      </c>
      <c r="T729" s="17" t="s">
        <v>63</v>
      </c>
      <c r="U729" s="17" t="s">
        <v>77</v>
      </c>
      <c r="V729" s="17">
        <f t="shared" si="192"/>
        <v>3</v>
      </c>
      <c r="W729" s="17">
        <v>3000</v>
      </c>
      <c r="X729" s="17" t="s">
        <v>89</v>
      </c>
      <c r="Y729" s="17" t="s">
        <v>1943</v>
      </c>
      <c r="Z729" s="17">
        <v>20201119</v>
      </c>
      <c r="AA729" s="17" t="s">
        <v>1947</v>
      </c>
      <c r="AB729" s="17">
        <v>1</v>
      </c>
      <c r="AC729" s="17" t="str">
        <f>IFERROR(VLOOKUP(A729,[1]Cruces!AJ:AK,2,0),VLOOKUP(CONCATENATE(X729,AA729),[1]Cruces!G:H,2,0))</f>
        <v>Solicitud por BT</v>
      </c>
      <c r="AD729" s="17">
        <f t="shared" si="193"/>
        <v>19</v>
      </c>
      <c r="AE729" s="17">
        <f t="shared" si="194"/>
        <v>11</v>
      </c>
      <c r="AF729" s="17">
        <f t="shared" si="195"/>
        <v>2020</v>
      </c>
      <c r="AG729" s="17" t="str">
        <f>IFERROR(VLOOKUP(MID(A729,2,4)*1,[1]Cruces!K:L,2,0),"Verificar")</f>
        <v>Atlántico Norte</v>
      </c>
      <c r="AH729" s="17">
        <f t="shared" ca="1" si="196"/>
        <v>6</v>
      </c>
      <c r="AI729" s="17" t="str">
        <f>IFERROR(VLOOKUP(U729,[1]Cruces!$O$1:$P$6,2,0),"Sin Orden")</f>
        <v>Pendiente</v>
      </c>
      <c r="AJ729" s="17">
        <f t="shared" si="197"/>
        <v>19</v>
      </c>
      <c r="AK729" s="17">
        <f t="shared" si="198"/>
        <v>11</v>
      </c>
      <c r="AL729" s="17">
        <f t="shared" si="199"/>
        <v>2020</v>
      </c>
      <c r="AM729" s="17">
        <f t="shared" ca="1" si="200"/>
        <v>6</v>
      </c>
      <c r="AN729" s="18" t="str">
        <f>IFERROR(VLOOKUP(R729*1,'[1]Ordenes de Servicio'!G:K,5,0),"No Cruza")</f>
        <v>No Cruza</v>
      </c>
      <c r="AO729" s="17">
        <f t="shared" ca="1" si="201"/>
        <v>6</v>
      </c>
      <c r="AP729" s="17">
        <f t="shared" si="202"/>
        <v>19</v>
      </c>
      <c r="AQ729" s="17">
        <f t="shared" si="203"/>
        <v>11</v>
      </c>
      <c r="AR729" s="17">
        <f t="shared" si="204"/>
        <v>2020</v>
      </c>
      <c r="AS729" s="17">
        <f t="shared" ca="1" si="205"/>
        <v>6</v>
      </c>
      <c r="AT729" s="17" t="str">
        <f t="shared" ca="1" si="206"/>
        <v>No</v>
      </c>
      <c r="AU729" s="17">
        <f t="shared" si="207"/>
        <v>0</v>
      </c>
      <c r="AV729" s="17" t="str">
        <f>+VLOOKUP(B729,[1]Cruces!S:T,2,0)</f>
        <v>7. Ejecución en Campo OS BT</v>
      </c>
    </row>
    <row r="730" spans="1:48" hidden="1" x14ac:dyDescent="0.25">
      <c r="A730" s="17" t="s">
        <v>1537</v>
      </c>
      <c r="B730" s="17" t="s">
        <v>54</v>
      </c>
      <c r="C730" s="17">
        <v>0</v>
      </c>
      <c r="D730" s="17">
        <v>0</v>
      </c>
      <c r="E730" s="17" t="s">
        <v>55</v>
      </c>
      <c r="F730" s="17" t="s">
        <v>107</v>
      </c>
      <c r="G730" s="17" t="s">
        <v>1538</v>
      </c>
      <c r="H730" s="17">
        <v>0</v>
      </c>
      <c r="I730" s="17" t="s">
        <v>71</v>
      </c>
      <c r="J730" s="17" t="s">
        <v>59</v>
      </c>
      <c r="K730" s="17" t="s">
        <v>97</v>
      </c>
      <c r="L730" s="17" t="s">
        <v>145</v>
      </c>
      <c r="M730" s="17" t="s">
        <v>146</v>
      </c>
      <c r="N730" s="17" t="s">
        <v>62</v>
      </c>
      <c r="O730" s="17">
        <v>20191115</v>
      </c>
      <c r="P730" s="17">
        <v>20191119</v>
      </c>
      <c r="Q730" s="17">
        <v>1210</v>
      </c>
      <c r="R730" s="17">
        <v>26924137</v>
      </c>
      <c r="S730" s="17" t="s">
        <v>100</v>
      </c>
      <c r="T730" s="17" t="s">
        <v>63</v>
      </c>
      <c r="U730" s="17" t="s">
        <v>91</v>
      </c>
      <c r="V730" s="17">
        <f t="shared" si="192"/>
        <v>800</v>
      </c>
      <c r="W730" s="17">
        <v>800000</v>
      </c>
      <c r="X730" s="17" t="s">
        <v>64</v>
      </c>
      <c r="Y730" s="17" t="s">
        <v>65</v>
      </c>
      <c r="Z730" s="17">
        <v>20191119</v>
      </c>
      <c r="AA730" s="17" t="s">
        <v>101</v>
      </c>
      <c r="AB730" s="17">
        <v>1</v>
      </c>
      <c r="AC730" s="17" t="str">
        <f>IFERROR(VLOOKUP(A730,[1]Cruces!AJ:AK,2,0),VLOOKUP(CONCATENATE(X730,AA730),[1]Cruces!G:H,2,0))</f>
        <v>Solicitud de Obra</v>
      </c>
      <c r="AD730" s="17">
        <f t="shared" si="193"/>
        <v>15</v>
      </c>
      <c r="AE730" s="17">
        <f t="shared" si="194"/>
        <v>11</v>
      </c>
      <c r="AF730" s="17">
        <f t="shared" si="195"/>
        <v>2019</v>
      </c>
      <c r="AG730" s="17" t="str">
        <f>IFERROR(VLOOKUP(MID(A730,2,4)*1,[1]Cruces!K:L,2,0),"Verificar")</f>
        <v>Atlántico Sur</v>
      </c>
      <c r="AH730" s="17">
        <f t="shared" ca="1" si="196"/>
        <v>376</v>
      </c>
      <c r="AI730" s="17" t="str">
        <f>IFERROR(VLOOKUP(U730,[1]Cruces!$O$1:$P$6,2,0),"Sin Orden")</f>
        <v>Resuelta</v>
      </c>
      <c r="AJ730" s="17">
        <f t="shared" si="197"/>
        <v>19</v>
      </c>
      <c r="AK730" s="17">
        <f t="shared" si="198"/>
        <v>11</v>
      </c>
      <c r="AL730" s="17">
        <f t="shared" si="199"/>
        <v>2019</v>
      </c>
      <c r="AM730" s="17">
        <f t="shared" ca="1" si="200"/>
        <v>372</v>
      </c>
      <c r="AN730" s="18" t="str">
        <f>IFERROR(VLOOKUP(R730*1,'[1]Ordenes de Servicio'!G:K,5,0),"No Cruza")</f>
        <v>No Cruza</v>
      </c>
      <c r="AO730" s="17">
        <f t="shared" ca="1" si="201"/>
        <v>4</v>
      </c>
      <c r="AP730" s="17">
        <f t="shared" si="202"/>
        <v>19</v>
      </c>
      <c r="AQ730" s="17">
        <f t="shared" si="203"/>
        <v>11</v>
      </c>
      <c r="AR730" s="17">
        <f t="shared" si="204"/>
        <v>2019</v>
      </c>
      <c r="AS730" s="17">
        <f t="shared" ca="1" si="205"/>
        <v>372</v>
      </c>
      <c r="AT730" s="17" t="str">
        <f t="shared" ca="1" si="206"/>
        <v>Si</v>
      </c>
      <c r="AU730" s="17">
        <f t="shared" si="207"/>
        <v>0</v>
      </c>
      <c r="AV730" s="17" t="str">
        <f>+VLOOKUP(B730,[1]Cruces!S:T,2,0)</f>
        <v>4. Presupuesto de Obra</v>
      </c>
    </row>
    <row r="731" spans="1:48" hidden="1" x14ac:dyDescent="0.25">
      <c r="A731" s="17" t="s">
        <v>7813</v>
      </c>
      <c r="B731" s="17" t="s">
        <v>6595</v>
      </c>
      <c r="C731" s="17">
        <v>0</v>
      </c>
      <c r="D731" s="17">
        <v>0</v>
      </c>
      <c r="E731" s="17" t="s">
        <v>55</v>
      </c>
      <c r="F731" s="17" t="s">
        <v>7082</v>
      </c>
      <c r="G731" s="17" t="s">
        <v>7814</v>
      </c>
      <c r="H731" s="17">
        <v>3017682733</v>
      </c>
      <c r="I731" s="17" t="s">
        <v>71</v>
      </c>
      <c r="J731" s="17" t="s">
        <v>59</v>
      </c>
      <c r="K731" s="17" t="s">
        <v>7815</v>
      </c>
      <c r="L731" s="17" t="s">
        <v>7253</v>
      </c>
      <c r="M731" s="17" t="s">
        <v>7254</v>
      </c>
      <c r="N731" s="17" t="s">
        <v>6600</v>
      </c>
      <c r="O731" s="17">
        <v>20191018</v>
      </c>
      <c r="P731" s="17">
        <v>20191109</v>
      </c>
      <c r="Q731" s="17">
        <v>1110</v>
      </c>
      <c r="R731" s="17">
        <v>27802858</v>
      </c>
      <c r="S731" s="17" t="s">
        <v>6601</v>
      </c>
      <c r="T731" s="17" t="s">
        <v>63</v>
      </c>
      <c r="U731" s="17" t="s">
        <v>91</v>
      </c>
      <c r="V731" s="17">
        <f t="shared" si="192"/>
        <v>3</v>
      </c>
      <c r="W731" s="17">
        <v>3000</v>
      </c>
      <c r="X731" s="17" t="s">
        <v>7065</v>
      </c>
      <c r="Y731" s="17" t="s">
        <v>6595</v>
      </c>
      <c r="Z731" s="17">
        <v>20191109</v>
      </c>
      <c r="AA731" s="17" t="s">
        <v>1947</v>
      </c>
      <c r="AB731" s="17">
        <v>1</v>
      </c>
      <c r="AC731" s="17" t="str">
        <f>IFERROR(VLOOKUP(A731,[1]Cruces!AJ:AK,2,0),VLOOKUP(CONCATENATE(X731,AA731),[1]Cruces!G:H,2,0))</f>
        <v>Solicitud por BT</v>
      </c>
      <c r="AD731" s="17">
        <f t="shared" si="193"/>
        <v>18</v>
      </c>
      <c r="AE731" s="17">
        <f t="shared" si="194"/>
        <v>10</v>
      </c>
      <c r="AF731" s="17">
        <f t="shared" si="195"/>
        <v>2019</v>
      </c>
      <c r="AG731" s="17" t="str">
        <f>IFERROR(VLOOKUP(MID(A731,2,4)*1,[1]Cruces!K:L,2,0),"Verificar")</f>
        <v>Atlántico Norte</v>
      </c>
      <c r="AH731" s="17">
        <f t="shared" ca="1" si="196"/>
        <v>404</v>
      </c>
      <c r="AI731" s="17" t="str">
        <f>IFERROR(VLOOKUP(U731,[1]Cruces!$O$1:$P$6,2,0),"Sin Orden")</f>
        <v>Resuelta</v>
      </c>
      <c r="AJ731" s="17">
        <f t="shared" si="197"/>
        <v>9</v>
      </c>
      <c r="AK731" s="17">
        <f t="shared" si="198"/>
        <v>11</v>
      </c>
      <c r="AL731" s="17">
        <f t="shared" si="199"/>
        <v>2019</v>
      </c>
      <c r="AM731" s="17">
        <f t="shared" ca="1" si="200"/>
        <v>382</v>
      </c>
      <c r="AN731" s="18" t="str">
        <f>IFERROR(VLOOKUP(R731*1,'[1]Ordenes de Servicio'!G:K,5,0),"No Cruza")</f>
        <v>No Cruza</v>
      </c>
      <c r="AO731" s="17">
        <f t="shared" ca="1" si="201"/>
        <v>22</v>
      </c>
      <c r="AP731" s="17">
        <f t="shared" si="202"/>
        <v>9</v>
      </c>
      <c r="AQ731" s="17">
        <f t="shared" si="203"/>
        <v>11</v>
      </c>
      <c r="AR731" s="17">
        <f t="shared" si="204"/>
        <v>2019</v>
      </c>
      <c r="AS731" s="17">
        <f t="shared" ca="1" si="205"/>
        <v>382</v>
      </c>
      <c r="AT731" s="17" t="str">
        <f t="shared" ca="1" si="206"/>
        <v>Si</v>
      </c>
      <c r="AU731" s="17">
        <f t="shared" si="207"/>
        <v>0</v>
      </c>
      <c r="AV731" s="17" t="str">
        <f>+VLOOKUP(B731,[1]Cruces!S:T,2,0)</f>
        <v>7. Ejecución en Campo OS BT</v>
      </c>
    </row>
    <row r="732" spans="1:48" hidden="1" x14ac:dyDescent="0.25">
      <c r="A732" s="17" t="s">
        <v>7816</v>
      </c>
      <c r="B732" s="17" t="s">
        <v>6595</v>
      </c>
      <c r="C732" s="17">
        <v>2105739</v>
      </c>
      <c r="D732" s="17">
        <v>20054639</v>
      </c>
      <c r="E732" s="17" t="s">
        <v>93</v>
      </c>
      <c r="F732" s="17" t="s">
        <v>3386</v>
      </c>
      <c r="G732" s="17" t="s">
        <v>7817</v>
      </c>
      <c r="H732" s="17">
        <v>3006136202</v>
      </c>
      <c r="I732" s="17" t="s">
        <v>71</v>
      </c>
      <c r="J732" s="17" t="s">
        <v>7818</v>
      </c>
      <c r="K732" s="17" t="s">
        <v>7819</v>
      </c>
      <c r="L732" s="17" t="s">
        <v>7075</v>
      </c>
      <c r="M732" s="17" t="s">
        <v>7076</v>
      </c>
      <c r="N732" s="17" t="s">
        <v>6600</v>
      </c>
      <c r="O732" s="17">
        <v>20200318</v>
      </c>
      <c r="P732" s="17">
        <v>20200326</v>
      </c>
      <c r="Q732" s="17">
        <v>1170</v>
      </c>
      <c r="R732" s="17">
        <v>27278437</v>
      </c>
      <c r="S732" s="17" t="s">
        <v>7072</v>
      </c>
      <c r="T732" s="17" t="s">
        <v>63</v>
      </c>
      <c r="U732" s="17" t="s">
        <v>91</v>
      </c>
      <c r="V732" s="17">
        <f t="shared" si="192"/>
        <v>3</v>
      </c>
      <c r="W732" s="17">
        <v>3000</v>
      </c>
      <c r="X732" s="17" t="s">
        <v>89</v>
      </c>
      <c r="Y732" s="17" t="s">
        <v>6595</v>
      </c>
      <c r="Z732" s="17">
        <v>20200326</v>
      </c>
      <c r="AA732" s="17" t="s">
        <v>1947</v>
      </c>
      <c r="AB732" s="17">
        <v>1</v>
      </c>
      <c r="AC732" s="17" t="str">
        <f>IFERROR(VLOOKUP(A732,[1]Cruces!AJ:AK,2,0),VLOOKUP(CONCATENATE(X732,AA732),[1]Cruces!G:H,2,0))</f>
        <v>Solicitud por BT</v>
      </c>
      <c r="AD732" s="17">
        <f t="shared" si="193"/>
        <v>18</v>
      </c>
      <c r="AE732" s="17">
        <f t="shared" si="194"/>
        <v>3</v>
      </c>
      <c r="AF732" s="17">
        <f t="shared" si="195"/>
        <v>2020</v>
      </c>
      <c r="AG732" s="17" t="str">
        <f>IFERROR(VLOOKUP(MID(A732,2,4)*1,[1]Cruces!K:L,2,0),"Verificar")</f>
        <v>Atlántico Norte</v>
      </c>
      <c r="AH732" s="17">
        <f t="shared" ca="1" si="196"/>
        <v>252</v>
      </c>
      <c r="AI732" s="17" t="str">
        <f>IFERROR(VLOOKUP(U732,[1]Cruces!$O$1:$P$6,2,0),"Sin Orden")</f>
        <v>Resuelta</v>
      </c>
      <c r="AJ732" s="17">
        <f t="shared" si="197"/>
        <v>26</v>
      </c>
      <c r="AK732" s="17">
        <f t="shared" si="198"/>
        <v>3</v>
      </c>
      <c r="AL732" s="17">
        <f t="shared" si="199"/>
        <v>2020</v>
      </c>
      <c r="AM732" s="17">
        <f t="shared" ca="1" si="200"/>
        <v>244</v>
      </c>
      <c r="AN732" s="18" t="str">
        <f>IFERROR(VLOOKUP(R732*1,'[1]Ordenes de Servicio'!G:K,5,0),"No Cruza")</f>
        <v>No Cruza</v>
      </c>
      <c r="AO732" s="17">
        <f t="shared" ca="1" si="201"/>
        <v>8</v>
      </c>
      <c r="AP732" s="17">
        <f t="shared" si="202"/>
        <v>26</v>
      </c>
      <c r="AQ732" s="17">
        <f t="shared" si="203"/>
        <v>3</v>
      </c>
      <c r="AR732" s="17">
        <f t="shared" si="204"/>
        <v>2020</v>
      </c>
      <c r="AS732" s="17">
        <f t="shared" ca="1" si="205"/>
        <v>244</v>
      </c>
      <c r="AT732" s="17" t="str">
        <f t="shared" ca="1" si="206"/>
        <v>No</v>
      </c>
      <c r="AU732" s="17">
        <f t="shared" si="207"/>
        <v>0</v>
      </c>
      <c r="AV732" s="17" t="str">
        <f>+VLOOKUP(B732,[1]Cruces!S:T,2,0)</f>
        <v>7. Ejecución en Campo OS BT</v>
      </c>
    </row>
    <row r="733" spans="1:48" hidden="1" x14ac:dyDescent="0.25">
      <c r="A733" s="17" t="s">
        <v>7820</v>
      </c>
      <c r="B733" s="17" t="s">
        <v>6595</v>
      </c>
      <c r="C733" s="17">
        <v>0</v>
      </c>
      <c r="D733" s="17">
        <v>0</v>
      </c>
      <c r="E733" s="17" t="s">
        <v>55</v>
      </c>
      <c r="F733" s="17" t="s">
        <v>107</v>
      </c>
      <c r="G733" s="17" t="s">
        <v>3717</v>
      </c>
      <c r="H733" s="17">
        <v>0</v>
      </c>
      <c r="I733" s="17" t="s">
        <v>3718</v>
      </c>
      <c r="J733" s="17" t="s">
        <v>59</v>
      </c>
      <c r="K733" s="17" t="s">
        <v>3719</v>
      </c>
      <c r="L733" s="17" t="s">
        <v>117</v>
      </c>
      <c r="M733" s="17" t="s">
        <v>118</v>
      </c>
      <c r="N733" s="17" t="s">
        <v>6600</v>
      </c>
      <c r="O733" s="17">
        <v>20200623</v>
      </c>
      <c r="P733" s="17">
        <v>20200627</v>
      </c>
      <c r="Q733" s="17">
        <v>9510</v>
      </c>
      <c r="R733" s="17">
        <v>0</v>
      </c>
      <c r="S733" s="17"/>
      <c r="T733" s="17" t="s">
        <v>63</v>
      </c>
      <c r="U733" s="17"/>
      <c r="V733" s="17">
        <f t="shared" si="192"/>
        <v>3</v>
      </c>
      <c r="W733" s="17">
        <v>3000</v>
      </c>
      <c r="X733" s="17" t="s">
        <v>7065</v>
      </c>
      <c r="Y733" s="17" t="s">
        <v>6595</v>
      </c>
      <c r="Z733" s="17">
        <v>20200627</v>
      </c>
      <c r="AA733" s="17" t="s">
        <v>1947</v>
      </c>
      <c r="AB733" s="17">
        <v>1</v>
      </c>
      <c r="AC733" s="17" t="str">
        <f>IFERROR(VLOOKUP(A733,[1]Cruces!AJ:AK,2,0),VLOOKUP(CONCATENATE(X733,AA733),[1]Cruces!G:H,2,0))</f>
        <v>Solicitud por BT</v>
      </c>
      <c r="AD733" s="17">
        <f t="shared" si="193"/>
        <v>23</v>
      </c>
      <c r="AE733" s="17">
        <f t="shared" si="194"/>
        <v>6</v>
      </c>
      <c r="AF733" s="17">
        <f t="shared" si="195"/>
        <v>2020</v>
      </c>
      <c r="AG733" s="17" t="str">
        <f>IFERROR(VLOOKUP(MID(A733,2,4)*1,[1]Cruces!K:L,2,0),"Verificar")</f>
        <v>Atlántico Norte</v>
      </c>
      <c r="AH733" s="17">
        <f t="shared" ca="1" si="196"/>
        <v>155</v>
      </c>
      <c r="AI733" s="17" t="str">
        <f>IFERROR(VLOOKUP(U733,[1]Cruces!$O$1:$P$6,2,0),"Sin Orden")</f>
        <v>Sin Orden</v>
      </c>
      <c r="AJ733" s="17">
        <f t="shared" si="197"/>
        <v>27</v>
      </c>
      <c r="AK733" s="17">
        <f t="shared" si="198"/>
        <v>6</v>
      </c>
      <c r="AL733" s="17">
        <f t="shared" si="199"/>
        <v>2020</v>
      </c>
      <c r="AM733" s="17">
        <f t="shared" ca="1" si="200"/>
        <v>151</v>
      </c>
      <c r="AN733" s="18" t="str">
        <f>IFERROR(VLOOKUP(R733*1,'[1]Ordenes de Servicio'!G:K,5,0),"No Cruza")</f>
        <v>No Cruza</v>
      </c>
      <c r="AO733" s="17">
        <f t="shared" ca="1" si="201"/>
        <v>151</v>
      </c>
      <c r="AP733" s="17">
        <f t="shared" si="202"/>
        <v>27</v>
      </c>
      <c r="AQ733" s="17">
        <f t="shared" si="203"/>
        <v>6</v>
      </c>
      <c r="AR733" s="17">
        <f t="shared" si="204"/>
        <v>2020</v>
      </c>
      <c r="AS733" s="17">
        <f t="shared" ca="1" si="205"/>
        <v>151</v>
      </c>
      <c r="AT733" s="17" t="str">
        <f t="shared" ca="1" si="206"/>
        <v>No</v>
      </c>
      <c r="AU733" s="17">
        <f t="shared" si="207"/>
        <v>0</v>
      </c>
      <c r="AV733" s="17" t="str">
        <f>+VLOOKUP(B733,[1]Cruces!S:T,2,0)</f>
        <v>7. Ejecución en Campo OS BT</v>
      </c>
    </row>
    <row r="734" spans="1:48" hidden="1" x14ac:dyDescent="0.25">
      <c r="A734" s="17" t="s">
        <v>7821</v>
      </c>
      <c r="B734" s="17" t="s">
        <v>569</v>
      </c>
      <c r="C734" s="17">
        <v>0</v>
      </c>
      <c r="D734" s="17">
        <v>0</v>
      </c>
      <c r="E734" s="17" t="s">
        <v>55</v>
      </c>
      <c r="F734" s="17" t="s">
        <v>7098</v>
      </c>
      <c r="G734" s="17" t="s">
        <v>7822</v>
      </c>
      <c r="H734" s="17">
        <v>3016346245</v>
      </c>
      <c r="I734" s="17" t="s">
        <v>71</v>
      </c>
      <c r="J734" s="17" t="s">
        <v>59</v>
      </c>
      <c r="K734" s="17" t="s">
        <v>7823</v>
      </c>
      <c r="L734" s="17" t="s">
        <v>7330</v>
      </c>
      <c r="M734" s="17" t="s">
        <v>7331</v>
      </c>
      <c r="N734" s="17" t="s">
        <v>572</v>
      </c>
      <c r="O734" s="17">
        <v>20200310</v>
      </c>
      <c r="P734" s="17">
        <v>20200310</v>
      </c>
      <c r="Q734" s="17">
        <v>9510</v>
      </c>
      <c r="R734" s="17">
        <v>0</v>
      </c>
      <c r="S734" s="17"/>
      <c r="T734" s="17" t="s">
        <v>63</v>
      </c>
      <c r="U734" s="17"/>
      <c r="V734" s="17">
        <f t="shared" si="192"/>
        <v>3</v>
      </c>
      <c r="W734" s="17">
        <v>3000</v>
      </c>
      <c r="X734" s="17" t="s">
        <v>7065</v>
      </c>
      <c r="Y734" s="17" t="s">
        <v>150</v>
      </c>
      <c r="Z734" s="17">
        <v>20200821</v>
      </c>
      <c r="AA734" s="17" t="s">
        <v>1947</v>
      </c>
      <c r="AB734" s="17">
        <v>1</v>
      </c>
      <c r="AC734" s="17" t="str">
        <f>IFERROR(VLOOKUP(A734,[1]Cruces!AJ:AK,2,0),VLOOKUP(CONCATENATE(X734,AA734),[1]Cruces!G:H,2,0))</f>
        <v>Solicitud por BT</v>
      </c>
      <c r="AD734" s="17">
        <f t="shared" si="193"/>
        <v>10</v>
      </c>
      <c r="AE734" s="17">
        <f t="shared" si="194"/>
        <v>3</v>
      </c>
      <c r="AF734" s="17">
        <f t="shared" si="195"/>
        <v>2020</v>
      </c>
      <c r="AG734" s="17" t="str">
        <f>IFERROR(VLOOKUP(MID(A734,2,4)*1,[1]Cruces!K:L,2,0),"Verificar")</f>
        <v>Atlántico Norte</v>
      </c>
      <c r="AH734" s="17">
        <f t="shared" ca="1" si="196"/>
        <v>260</v>
      </c>
      <c r="AI734" s="17" t="str">
        <f>IFERROR(VLOOKUP(U734,[1]Cruces!$O$1:$P$6,2,0),"Sin Orden")</f>
        <v>Sin Orden</v>
      </c>
      <c r="AJ734" s="17">
        <f t="shared" si="197"/>
        <v>21</v>
      </c>
      <c r="AK734" s="17">
        <f t="shared" si="198"/>
        <v>8</v>
      </c>
      <c r="AL734" s="17">
        <f t="shared" si="199"/>
        <v>2020</v>
      </c>
      <c r="AM734" s="17">
        <f t="shared" ca="1" si="200"/>
        <v>96</v>
      </c>
      <c r="AN734" s="18" t="str">
        <f>IFERROR(VLOOKUP(R734*1,'[1]Ordenes de Servicio'!G:K,5,0),"No Cruza")</f>
        <v>No Cruza</v>
      </c>
      <c r="AO734" s="17">
        <f t="shared" ca="1" si="201"/>
        <v>96</v>
      </c>
      <c r="AP734" s="17">
        <f t="shared" si="202"/>
        <v>10</v>
      </c>
      <c r="AQ734" s="17">
        <f t="shared" si="203"/>
        <v>3</v>
      </c>
      <c r="AR734" s="17">
        <f t="shared" si="204"/>
        <v>2020</v>
      </c>
      <c r="AS734" s="17">
        <f t="shared" ca="1" si="205"/>
        <v>260</v>
      </c>
      <c r="AT734" s="17" t="str">
        <f t="shared" ca="1" si="206"/>
        <v>No</v>
      </c>
      <c r="AU734" s="17">
        <f t="shared" si="207"/>
        <v>164</v>
      </c>
      <c r="AV734" s="17" t="str">
        <f>+VLOOKUP(B734,[1]Cruces!S:T,2,0)</f>
        <v>1. Solicitud</v>
      </c>
    </row>
    <row r="735" spans="1:48" hidden="1" x14ac:dyDescent="0.25">
      <c r="A735" s="17" t="s">
        <v>7824</v>
      </c>
      <c r="B735" s="17" t="s">
        <v>7104</v>
      </c>
      <c r="C735" s="17">
        <v>2771838</v>
      </c>
      <c r="D735" s="17">
        <v>20142316</v>
      </c>
      <c r="E735" s="17" t="s">
        <v>93</v>
      </c>
      <c r="F735" s="17" t="s">
        <v>56</v>
      </c>
      <c r="G735" s="17" t="s">
        <v>7825</v>
      </c>
      <c r="H735" s="17" t="s">
        <v>7826</v>
      </c>
      <c r="I735" s="17" t="s">
        <v>116</v>
      </c>
      <c r="J735" s="17" t="s">
        <v>7827</v>
      </c>
      <c r="K735" s="17" t="s">
        <v>97</v>
      </c>
      <c r="L735" s="17" t="s">
        <v>7318</v>
      </c>
      <c r="M735" s="17" t="s">
        <v>55</v>
      </c>
      <c r="N735" s="17" t="s">
        <v>7108</v>
      </c>
      <c r="O735" s="17">
        <v>20191127</v>
      </c>
      <c r="P735" s="17">
        <v>20191203</v>
      </c>
      <c r="Q735" s="17">
        <v>1110</v>
      </c>
      <c r="R735" s="17">
        <v>26952644</v>
      </c>
      <c r="S735" s="17" t="s">
        <v>7072</v>
      </c>
      <c r="T735" s="17" t="s">
        <v>63</v>
      </c>
      <c r="U735" s="17" t="s">
        <v>91</v>
      </c>
      <c r="V735" s="17">
        <f t="shared" si="192"/>
        <v>3</v>
      </c>
      <c r="W735" s="17">
        <v>3000</v>
      </c>
      <c r="X735" s="17" t="s">
        <v>89</v>
      </c>
      <c r="Y735" s="17" t="s">
        <v>7104</v>
      </c>
      <c r="Z735" s="17">
        <v>20191203</v>
      </c>
      <c r="AA735" s="17" t="s">
        <v>1947</v>
      </c>
      <c r="AB735" s="17">
        <v>1</v>
      </c>
      <c r="AC735" s="17" t="str">
        <f>IFERROR(VLOOKUP(A735,[1]Cruces!AJ:AK,2,0),VLOOKUP(CONCATENATE(X735,AA735),[1]Cruces!G:H,2,0))</f>
        <v>Solicitud por BT</v>
      </c>
      <c r="AD735" s="17">
        <f t="shared" si="193"/>
        <v>27</v>
      </c>
      <c r="AE735" s="17">
        <f t="shared" si="194"/>
        <v>11</v>
      </c>
      <c r="AF735" s="17">
        <f t="shared" si="195"/>
        <v>2019</v>
      </c>
      <c r="AG735" s="17" t="str">
        <f>IFERROR(VLOOKUP(MID(A735,2,4)*1,[1]Cruces!K:L,2,0),"Verificar")</f>
        <v>Atlántico Norte</v>
      </c>
      <c r="AH735" s="17">
        <f t="shared" ca="1" si="196"/>
        <v>364</v>
      </c>
      <c r="AI735" s="17" t="str">
        <f>IFERROR(VLOOKUP(U735,[1]Cruces!$O$1:$P$6,2,0),"Sin Orden")</f>
        <v>Resuelta</v>
      </c>
      <c r="AJ735" s="17">
        <f t="shared" si="197"/>
        <v>3</v>
      </c>
      <c r="AK735" s="17">
        <f t="shared" si="198"/>
        <v>12</v>
      </c>
      <c r="AL735" s="17">
        <f t="shared" si="199"/>
        <v>2019</v>
      </c>
      <c r="AM735" s="17">
        <f t="shared" ca="1" si="200"/>
        <v>358</v>
      </c>
      <c r="AN735" s="18" t="str">
        <f>IFERROR(VLOOKUP(R735*1,'[1]Ordenes de Servicio'!G:K,5,0),"No Cruza")</f>
        <v>No Cruza</v>
      </c>
      <c r="AO735" s="17">
        <f t="shared" ca="1" si="201"/>
        <v>6</v>
      </c>
      <c r="AP735" s="17">
        <f t="shared" si="202"/>
        <v>3</v>
      </c>
      <c r="AQ735" s="17">
        <f t="shared" si="203"/>
        <v>12</v>
      </c>
      <c r="AR735" s="17">
        <f t="shared" si="204"/>
        <v>2019</v>
      </c>
      <c r="AS735" s="17">
        <f t="shared" ca="1" si="205"/>
        <v>358</v>
      </c>
      <c r="AT735" s="17" t="str">
        <f t="shared" ca="1" si="206"/>
        <v>No</v>
      </c>
      <c r="AU735" s="17">
        <f t="shared" si="207"/>
        <v>0</v>
      </c>
      <c r="AV735" s="17" t="str">
        <f>+VLOOKUP(B735,[1]Cruces!S:T,2,0)</f>
        <v>7. Ejecución en Campo OS BT</v>
      </c>
    </row>
    <row r="736" spans="1:48" hidden="1" x14ac:dyDescent="0.25">
      <c r="A736" s="17" t="s">
        <v>1539</v>
      </c>
      <c r="B736" s="17" t="s">
        <v>68</v>
      </c>
      <c r="C736" s="17">
        <v>0</v>
      </c>
      <c r="D736" s="17">
        <v>0</v>
      </c>
      <c r="E736" s="17" t="s">
        <v>55</v>
      </c>
      <c r="F736" s="17" t="s">
        <v>56</v>
      </c>
      <c r="G736" s="17" t="s">
        <v>1540</v>
      </c>
      <c r="H736" s="17">
        <v>0</v>
      </c>
      <c r="I736" s="17" t="s">
        <v>83</v>
      </c>
      <c r="J736" s="17" t="s">
        <v>59</v>
      </c>
      <c r="K736" s="17" t="s">
        <v>1541</v>
      </c>
      <c r="L736" s="17" t="s">
        <v>117</v>
      </c>
      <c r="M736" s="17" t="s">
        <v>118</v>
      </c>
      <c r="N736" s="17" t="s">
        <v>75</v>
      </c>
      <c r="O736" s="17">
        <v>20190808</v>
      </c>
      <c r="P736" s="17">
        <v>20190828</v>
      </c>
      <c r="Q736" s="17">
        <v>9510</v>
      </c>
      <c r="R736" s="17">
        <v>26604297</v>
      </c>
      <c r="S736" s="17" t="s">
        <v>100</v>
      </c>
      <c r="T736" s="17" t="s">
        <v>63</v>
      </c>
      <c r="U736" s="17" t="s">
        <v>91</v>
      </c>
      <c r="V736" s="17">
        <f t="shared" si="192"/>
        <v>300</v>
      </c>
      <c r="W736" s="17">
        <v>300000</v>
      </c>
      <c r="X736" s="17" t="s">
        <v>64</v>
      </c>
      <c r="Y736" s="17" t="s">
        <v>282</v>
      </c>
      <c r="Z736" s="17">
        <v>20190830</v>
      </c>
      <c r="AA736" s="17" t="s">
        <v>101</v>
      </c>
      <c r="AB736" s="17">
        <v>1</v>
      </c>
      <c r="AC736" s="17" t="str">
        <f>IFERROR(VLOOKUP(A736,[1]Cruces!AJ:AK,2,0),VLOOKUP(CONCATENATE(X736,AA736),[1]Cruces!G:H,2,0))</f>
        <v>Solicitud de Obra</v>
      </c>
      <c r="AD736" s="17">
        <f t="shared" si="193"/>
        <v>8</v>
      </c>
      <c r="AE736" s="17">
        <f t="shared" si="194"/>
        <v>8</v>
      </c>
      <c r="AF736" s="17">
        <f t="shared" si="195"/>
        <v>2019</v>
      </c>
      <c r="AG736" s="17" t="str">
        <f>IFERROR(VLOOKUP(MID(A736,2,4)*1,[1]Cruces!K:L,2,0),"Verificar")</f>
        <v>Atlántico Norte</v>
      </c>
      <c r="AH736" s="17">
        <f t="shared" ca="1" si="196"/>
        <v>475</v>
      </c>
      <c r="AI736" s="17" t="str">
        <f>IFERROR(VLOOKUP(U736,[1]Cruces!$O$1:$P$6,2,0),"Sin Orden")</f>
        <v>Resuelta</v>
      </c>
      <c r="AJ736" s="17">
        <f t="shared" si="197"/>
        <v>30</v>
      </c>
      <c r="AK736" s="17">
        <f t="shared" si="198"/>
        <v>8</v>
      </c>
      <c r="AL736" s="17">
        <f t="shared" si="199"/>
        <v>2019</v>
      </c>
      <c r="AM736" s="17">
        <f t="shared" ca="1" si="200"/>
        <v>453</v>
      </c>
      <c r="AN736" s="18" t="str">
        <f>IFERROR(VLOOKUP(R736*1,'[1]Ordenes de Servicio'!G:K,5,0),"No Cruza")</f>
        <v>No Cruza</v>
      </c>
      <c r="AO736" s="17">
        <f t="shared" ca="1" si="201"/>
        <v>22</v>
      </c>
      <c r="AP736" s="17">
        <f t="shared" si="202"/>
        <v>28</v>
      </c>
      <c r="AQ736" s="17">
        <f t="shared" si="203"/>
        <v>8</v>
      </c>
      <c r="AR736" s="17">
        <f t="shared" si="204"/>
        <v>2019</v>
      </c>
      <c r="AS736" s="17">
        <f t="shared" ca="1" si="205"/>
        <v>455</v>
      </c>
      <c r="AT736" s="17" t="str">
        <f t="shared" ca="1" si="206"/>
        <v>Si</v>
      </c>
      <c r="AU736" s="17">
        <f t="shared" si="207"/>
        <v>2</v>
      </c>
      <c r="AV736" s="17" t="str">
        <f>+VLOOKUP(B736,[1]Cruces!S:T,2,0)</f>
        <v>5. Consultoría / Adjudicación</v>
      </c>
    </row>
    <row r="737" spans="1:48" hidden="1" x14ac:dyDescent="0.25">
      <c r="A737" s="17" t="s">
        <v>7828</v>
      </c>
      <c r="B737" s="17" t="s">
        <v>569</v>
      </c>
      <c r="C737" s="17">
        <v>7629151</v>
      </c>
      <c r="D737" s="17">
        <v>35091424</v>
      </c>
      <c r="E737" s="17" t="s">
        <v>93</v>
      </c>
      <c r="F737" s="17" t="s">
        <v>7098</v>
      </c>
      <c r="G737" s="17" t="s">
        <v>7829</v>
      </c>
      <c r="H737" s="17">
        <v>3118919565</v>
      </c>
      <c r="I737" s="17" t="s">
        <v>71</v>
      </c>
      <c r="J737" s="17" t="s">
        <v>7830</v>
      </c>
      <c r="K737" s="17" t="s">
        <v>97</v>
      </c>
      <c r="L737" s="17" t="s">
        <v>7101</v>
      </c>
      <c r="M737" s="17" t="s">
        <v>7102</v>
      </c>
      <c r="N737" s="17" t="s">
        <v>572</v>
      </c>
      <c r="O737" s="17">
        <v>20201028</v>
      </c>
      <c r="P737" s="17">
        <v>20201028</v>
      </c>
      <c r="Q737" s="17">
        <v>7541</v>
      </c>
      <c r="R737" s="17">
        <v>0</v>
      </c>
      <c r="S737" s="17"/>
      <c r="T737" s="17" t="s">
        <v>63</v>
      </c>
      <c r="U737" s="17"/>
      <c r="V737" s="17">
        <f t="shared" si="192"/>
        <v>3</v>
      </c>
      <c r="W737" s="17">
        <v>3000</v>
      </c>
      <c r="X737" s="17" t="s">
        <v>89</v>
      </c>
      <c r="Y737" s="17" t="s">
        <v>569</v>
      </c>
      <c r="Z737" s="17">
        <v>20201028</v>
      </c>
      <c r="AA737" s="17" t="s">
        <v>1947</v>
      </c>
      <c r="AB737" s="17">
        <v>1</v>
      </c>
      <c r="AC737" s="17" t="str">
        <f>IFERROR(VLOOKUP(A737,[1]Cruces!AJ:AK,2,0),VLOOKUP(CONCATENATE(X737,AA737),[1]Cruces!G:H,2,0))</f>
        <v>Solicitud por BT</v>
      </c>
      <c r="AD737" s="17">
        <f t="shared" si="193"/>
        <v>28</v>
      </c>
      <c r="AE737" s="17">
        <f t="shared" si="194"/>
        <v>10</v>
      </c>
      <c r="AF737" s="17">
        <f t="shared" si="195"/>
        <v>2020</v>
      </c>
      <c r="AG737" s="17" t="str">
        <f>IFERROR(VLOOKUP(MID(A737,2,4)*1,[1]Cruces!K:L,2,0),"Verificar")</f>
        <v>Atlántico Sur</v>
      </c>
      <c r="AH737" s="17">
        <f t="shared" ca="1" si="196"/>
        <v>28</v>
      </c>
      <c r="AI737" s="17" t="str">
        <f>IFERROR(VLOOKUP(U737,[1]Cruces!$O$1:$P$6,2,0),"Sin Orden")</f>
        <v>Sin Orden</v>
      </c>
      <c r="AJ737" s="17">
        <f t="shared" si="197"/>
        <v>28</v>
      </c>
      <c r="AK737" s="17">
        <f t="shared" si="198"/>
        <v>10</v>
      </c>
      <c r="AL737" s="17">
        <f t="shared" si="199"/>
        <v>2020</v>
      </c>
      <c r="AM737" s="17">
        <f t="shared" ca="1" si="200"/>
        <v>28</v>
      </c>
      <c r="AN737" s="18" t="str">
        <f>IFERROR(VLOOKUP(R737*1,'[1]Ordenes de Servicio'!G:K,5,0),"No Cruza")</f>
        <v>No Cruza</v>
      </c>
      <c r="AO737" s="17">
        <f t="shared" ca="1" si="201"/>
        <v>28</v>
      </c>
      <c r="AP737" s="17">
        <f t="shared" si="202"/>
        <v>28</v>
      </c>
      <c r="AQ737" s="17">
        <f t="shared" si="203"/>
        <v>10</v>
      </c>
      <c r="AR737" s="17">
        <f t="shared" si="204"/>
        <v>2020</v>
      </c>
      <c r="AS737" s="17">
        <f t="shared" ca="1" si="205"/>
        <v>28</v>
      </c>
      <c r="AT737" s="17" t="str">
        <f t="shared" ca="1" si="206"/>
        <v>No</v>
      </c>
      <c r="AU737" s="17">
        <f t="shared" si="207"/>
        <v>0</v>
      </c>
      <c r="AV737" s="17" t="str">
        <f>+VLOOKUP(B737,[1]Cruces!S:T,2,0)</f>
        <v>1. Solicitud</v>
      </c>
    </row>
    <row r="738" spans="1:48" hidden="1" x14ac:dyDescent="0.25">
      <c r="A738" s="17" t="s">
        <v>1542</v>
      </c>
      <c r="B738" s="17" t="s">
        <v>68</v>
      </c>
      <c r="C738" s="17">
        <v>0</v>
      </c>
      <c r="D738" s="17">
        <v>0</v>
      </c>
      <c r="E738" s="17" t="s">
        <v>55</v>
      </c>
      <c r="F738" s="17" t="s">
        <v>232</v>
      </c>
      <c r="G738" s="17" t="s">
        <v>1543</v>
      </c>
      <c r="H738" s="17">
        <v>3006248865</v>
      </c>
      <c r="I738" s="17" t="s">
        <v>116</v>
      </c>
      <c r="J738" s="17" t="s">
        <v>59</v>
      </c>
      <c r="K738" s="17" t="s">
        <v>1544</v>
      </c>
      <c r="L738" s="17" t="s">
        <v>280</v>
      </c>
      <c r="M738" s="17" t="s">
        <v>281</v>
      </c>
      <c r="N738" s="17" t="s">
        <v>75</v>
      </c>
      <c r="O738" s="17">
        <v>20190821</v>
      </c>
      <c r="P738" s="17">
        <v>20190903</v>
      </c>
      <c r="Q738" s="17">
        <v>9520</v>
      </c>
      <c r="R738" s="17">
        <v>26695993</v>
      </c>
      <c r="S738" s="17" t="s">
        <v>76</v>
      </c>
      <c r="T738" s="17" t="s">
        <v>63</v>
      </c>
      <c r="U738" s="17" t="s">
        <v>91</v>
      </c>
      <c r="V738" s="17">
        <f t="shared" si="192"/>
        <v>30</v>
      </c>
      <c r="W738" s="17">
        <v>30000</v>
      </c>
      <c r="X738" s="17" t="s">
        <v>64</v>
      </c>
      <c r="Y738" s="17" t="s">
        <v>150</v>
      </c>
      <c r="Z738" s="17">
        <v>20200921</v>
      </c>
      <c r="AA738" s="17" t="s">
        <v>78</v>
      </c>
      <c r="AB738" s="17">
        <v>1</v>
      </c>
      <c r="AC738" s="17" t="str">
        <f>IFERROR(VLOOKUP(A738,[1]Cruces!AJ:AK,2,0),VLOOKUP(CONCATENATE(X738,AA738),[1]Cruces!G:H,2,0))</f>
        <v>Solicitud de Obra</v>
      </c>
      <c r="AD738" s="17">
        <f t="shared" si="193"/>
        <v>21</v>
      </c>
      <c r="AE738" s="17">
        <f t="shared" si="194"/>
        <v>8</v>
      </c>
      <c r="AF738" s="17">
        <f t="shared" si="195"/>
        <v>2019</v>
      </c>
      <c r="AG738" s="17" t="str">
        <f>IFERROR(VLOOKUP(MID(A738,2,4)*1,[1]Cruces!K:L,2,0),"Verificar")</f>
        <v>Atlántico Sur</v>
      </c>
      <c r="AH738" s="17">
        <f t="shared" ca="1" si="196"/>
        <v>462</v>
      </c>
      <c r="AI738" s="17" t="str">
        <f>IFERROR(VLOOKUP(U738,[1]Cruces!$O$1:$P$6,2,0),"Sin Orden")</f>
        <v>Resuelta</v>
      </c>
      <c r="AJ738" s="17">
        <f t="shared" si="197"/>
        <v>21</v>
      </c>
      <c r="AK738" s="17">
        <f t="shared" si="198"/>
        <v>9</v>
      </c>
      <c r="AL738" s="17">
        <f t="shared" si="199"/>
        <v>2020</v>
      </c>
      <c r="AM738" s="17">
        <f t="shared" ca="1" si="200"/>
        <v>65</v>
      </c>
      <c r="AN738" s="18">
        <f>IFERROR(VLOOKUP(R738*1,'[1]Ordenes de Servicio'!G:K,5,0),"No Cruza")</f>
        <v>43713</v>
      </c>
      <c r="AO738" s="17">
        <f t="shared" ca="1" si="201"/>
        <v>397</v>
      </c>
      <c r="AP738" s="17">
        <f t="shared" si="202"/>
        <v>3</v>
      </c>
      <c r="AQ738" s="17">
        <f t="shared" si="203"/>
        <v>9</v>
      </c>
      <c r="AR738" s="17">
        <f t="shared" si="204"/>
        <v>2019</v>
      </c>
      <c r="AS738" s="17">
        <f t="shared" ca="1" si="205"/>
        <v>449</v>
      </c>
      <c r="AT738" s="17" t="str">
        <f t="shared" ca="1" si="206"/>
        <v>Si</v>
      </c>
      <c r="AU738" s="17">
        <f t="shared" si="207"/>
        <v>384</v>
      </c>
      <c r="AV738" s="17" t="str">
        <f>+VLOOKUP(B738,[1]Cruces!S:T,2,0)</f>
        <v>5. Consultoría / Adjudicación</v>
      </c>
    </row>
    <row r="739" spans="1:48" hidden="1" x14ac:dyDescent="0.25">
      <c r="A739" s="17" t="s">
        <v>1545</v>
      </c>
      <c r="B739" s="17" t="s">
        <v>54</v>
      </c>
      <c r="C739" s="17">
        <v>0</v>
      </c>
      <c r="D739" s="17">
        <v>0</v>
      </c>
      <c r="E739" s="17" t="s">
        <v>55</v>
      </c>
      <c r="F739" s="17" t="s">
        <v>56</v>
      </c>
      <c r="G739" s="17" t="s">
        <v>1546</v>
      </c>
      <c r="H739" s="17">
        <v>0</v>
      </c>
      <c r="I739" s="17" t="s">
        <v>357</v>
      </c>
      <c r="J739" s="17" t="s">
        <v>59</v>
      </c>
      <c r="K739" s="17" t="s">
        <v>1547</v>
      </c>
      <c r="L739" s="17" t="s">
        <v>117</v>
      </c>
      <c r="M739" s="17" t="s">
        <v>118</v>
      </c>
      <c r="N739" s="17" t="s">
        <v>62</v>
      </c>
      <c r="O739" s="17">
        <v>20191008</v>
      </c>
      <c r="P739" s="17">
        <v>20191016</v>
      </c>
      <c r="Q739" s="17">
        <v>1150</v>
      </c>
      <c r="R739" s="17">
        <v>0</v>
      </c>
      <c r="S739" s="17"/>
      <c r="T739" s="17" t="s">
        <v>63</v>
      </c>
      <c r="U739" s="17"/>
      <c r="V739" s="17">
        <f t="shared" si="192"/>
        <v>1</v>
      </c>
      <c r="W739" s="17">
        <v>1000</v>
      </c>
      <c r="X739" s="17" t="s">
        <v>64</v>
      </c>
      <c r="Y739" s="17" t="s">
        <v>65</v>
      </c>
      <c r="Z739" s="17">
        <v>20191016</v>
      </c>
      <c r="AA739" s="17" t="s">
        <v>113</v>
      </c>
      <c r="AB739" s="17">
        <v>1</v>
      </c>
      <c r="AC739" s="17" t="str">
        <f>IFERROR(VLOOKUP(A739,[1]Cruces!AJ:AK,2,0),VLOOKUP(CONCATENATE(X739,AA739),[1]Cruces!G:H,2,0))</f>
        <v>Solicitud de Obra</v>
      </c>
      <c r="AD739" s="17">
        <f t="shared" si="193"/>
        <v>8</v>
      </c>
      <c r="AE739" s="17">
        <f t="shared" si="194"/>
        <v>10</v>
      </c>
      <c r="AF739" s="17">
        <f t="shared" si="195"/>
        <v>2019</v>
      </c>
      <c r="AG739" s="17" t="str">
        <f>IFERROR(VLOOKUP(MID(A739,2,4)*1,[1]Cruces!K:L,2,0),"Verificar")</f>
        <v>Atlántico Norte</v>
      </c>
      <c r="AH739" s="17">
        <f t="shared" ca="1" si="196"/>
        <v>414</v>
      </c>
      <c r="AI739" s="17" t="str">
        <f>IFERROR(VLOOKUP(U739,[1]Cruces!$O$1:$P$6,2,0),"Sin Orden")</f>
        <v>Sin Orden</v>
      </c>
      <c r="AJ739" s="17">
        <f t="shared" si="197"/>
        <v>16</v>
      </c>
      <c r="AK739" s="17">
        <f t="shared" si="198"/>
        <v>10</v>
      </c>
      <c r="AL739" s="17">
        <f t="shared" si="199"/>
        <v>2019</v>
      </c>
      <c r="AM739" s="17">
        <f t="shared" ca="1" si="200"/>
        <v>406</v>
      </c>
      <c r="AN739" s="18" t="str">
        <f>IFERROR(VLOOKUP(R739*1,'[1]Ordenes de Servicio'!G:K,5,0),"No Cruza")</f>
        <v>No Cruza</v>
      </c>
      <c r="AO739" s="17">
        <f t="shared" ca="1" si="201"/>
        <v>406</v>
      </c>
      <c r="AP739" s="17">
        <f t="shared" si="202"/>
        <v>16</v>
      </c>
      <c r="AQ739" s="17">
        <f t="shared" si="203"/>
        <v>10</v>
      </c>
      <c r="AR739" s="17">
        <f t="shared" si="204"/>
        <v>2019</v>
      </c>
      <c r="AS739" s="17">
        <f t="shared" ca="1" si="205"/>
        <v>406</v>
      </c>
      <c r="AT739" s="17" t="str">
        <f t="shared" ca="1" si="206"/>
        <v>Si</v>
      </c>
      <c r="AU739" s="17">
        <f t="shared" si="207"/>
        <v>0</v>
      </c>
      <c r="AV739" s="17" t="str">
        <f>+VLOOKUP(B739,[1]Cruces!S:T,2,0)</f>
        <v>4. Presupuesto de Obra</v>
      </c>
    </row>
    <row r="740" spans="1:48" hidden="1" x14ac:dyDescent="0.25">
      <c r="A740" s="17" t="s">
        <v>7831</v>
      </c>
      <c r="B740" s="17" t="s">
        <v>569</v>
      </c>
      <c r="C740" s="17">
        <v>0</v>
      </c>
      <c r="D740" s="17">
        <v>0</v>
      </c>
      <c r="E740" s="17" t="s">
        <v>55</v>
      </c>
      <c r="F740" s="17" t="s">
        <v>3386</v>
      </c>
      <c r="G740" s="17" t="s">
        <v>7832</v>
      </c>
      <c r="H740" s="17">
        <v>3635698</v>
      </c>
      <c r="I740" s="17" t="s">
        <v>71</v>
      </c>
      <c r="J740" s="17" t="s">
        <v>59</v>
      </c>
      <c r="K740" s="17" t="s">
        <v>97</v>
      </c>
      <c r="L740" s="17" t="s">
        <v>7181</v>
      </c>
      <c r="M740" s="17" t="s">
        <v>7182</v>
      </c>
      <c r="N740" s="17" t="s">
        <v>572</v>
      </c>
      <c r="O740" s="17">
        <v>20200309</v>
      </c>
      <c r="P740" s="17">
        <v>20200309</v>
      </c>
      <c r="Q740" s="17">
        <v>9510</v>
      </c>
      <c r="R740" s="17">
        <v>0</v>
      </c>
      <c r="S740" s="17"/>
      <c r="T740" s="17" t="s">
        <v>63</v>
      </c>
      <c r="U740" s="17"/>
      <c r="V740" s="17">
        <f t="shared" si="192"/>
        <v>3</v>
      </c>
      <c r="W740" s="17">
        <v>3000</v>
      </c>
      <c r="X740" s="17" t="s">
        <v>7065</v>
      </c>
      <c r="Y740" s="17" t="s">
        <v>569</v>
      </c>
      <c r="Z740" s="17">
        <v>20200309</v>
      </c>
      <c r="AA740" s="17" t="s">
        <v>1947</v>
      </c>
      <c r="AB740" s="17">
        <v>1</v>
      </c>
      <c r="AC740" s="17" t="str">
        <f>IFERROR(VLOOKUP(A740,[1]Cruces!AJ:AK,2,0),VLOOKUP(CONCATENATE(X740,AA740),[1]Cruces!G:H,2,0))</f>
        <v>Solicitud por BT</v>
      </c>
      <c r="AD740" s="17">
        <f t="shared" si="193"/>
        <v>9</v>
      </c>
      <c r="AE740" s="17">
        <f t="shared" si="194"/>
        <v>3</v>
      </c>
      <c r="AF740" s="17">
        <f t="shared" si="195"/>
        <v>2020</v>
      </c>
      <c r="AG740" s="17" t="str">
        <f>IFERROR(VLOOKUP(MID(A740,2,4)*1,[1]Cruces!K:L,2,0),"Verificar")</f>
        <v>Atlántico Norte</v>
      </c>
      <c r="AH740" s="17">
        <f t="shared" ca="1" si="196"/>
        <v>261</v>
      </c>
      <c r="AI740" s="17" t="str">
        <f>IFERROR(VLOOKUP(U740,[1]Cruces!$O$1:$P$6,2,0),"Sin Orden")</f>
        <v>Sin Orden</v>
      </c>
      <c r="AJ740" s="17">
        <f t="shared" si="197"/>
        <v>9</v>
      </c>
      <c r="AK740" s="17">
        <f t="shared" si="198"/>
        <v>3</v>
      </c>
      <c r="AL740" s="17">
        <f t="shared" si="199"/>
        <v>2020</v>
      </c>
      <c r="AM740" s="17">
        <f t="shared" ca="1" si="200"/>
        <v>261</v>
      </c>
      <c r="AN740" s="18" t="str">
        <f>IFERROR(VLOOKUP(R740*1,'[1]Ordenes de Servicio'!G:K,5,0),"No Cruza")</f>
        <v>No Cruza</v>
      </c>
      <c r="AO740" s="17">
        <f t="shared" ca="1" si="201"/>
        <v>261</v>
      </c>
      <c r="AP740" s="17">
        <f t="shared" si="202"/>
        <v>9</v>
      </c>
      <c r="AQ740" s="17">
        <f t="shared" si="203"/>
        <v>3</v>
      </c>
      <c r="AR740" s="17">
        <f t="shared" si="204"/>
        <v>2020</v>
      </c>
      <c r="AS740" s="17">
        <f t="shared" ca="1" si="205"/>
        <v>261</v>
      </c>
      <c r="AT740" s="17" t="str">
        <f t="shared" ca="1" si="206"/>
        <v>No</v>
      </c>
      <c r="AU740" s="17">
        <f t="shared" si="207"/>
        <v>0</v>
      </c>
      <c r="AV740" s="17" t="str">
        <f>+VLOOKUP(B740,[1]Cruces!S:T,2,0)</f>
        <v>1. Solicitud</v>
      </c>
    </row>
    <row r="741" spans="1:48" hidden="1" x14ac:dyDescent="0.25">
      <c r="A741" s="17" t="s">
        <v>7833</v>
      </c>
      <c r="B741" s="17" t="s">
        <v>6595</v>
      </c>
      <c r="C741" s="17">
        <v>0</v>
      </c>
      <c r="D741" s="17">
        <v>0</v>
      </c>
      <c r="E741" s="17" t="s">
        <v>55</v>
      </c>
      <c r="F741" s="17" t="s">
        <v>120</v>
      </c>
      <c r="G741" s="17" t="s">
        <v>7834</v>
      </c>
      <c r="H741" s="17">
        <v>3102478518</v>
      </c>
      <c r="I741" s="17" t="s">
        <v>71</v>
      </c>
      <c r="J741" s="17" t="s">
        <v>59</v>
      </c>
      <c r="K741" s="17" t="s">
        <v>7835</v>
      </c>
      <c r="L741" s="17" t="s">
        <v>122</v>
      </c>
      <c r="M741" s="17" t="s">
        <v>123</v>
      </c>
      <c r="N741" s="17" t="s">
        <v>6600</v>
      </c>
      <c r="O741" s="17">
        <v>20200414</v>
      </c>
      <c r="P741" s="17">
        <v>20200416</v>
      </c>
      <c r="Q741" s="17">
        <v>1170</v>
      </c>
      <c r="R741" s="17">
        <v>27337718</v>
      </c>
      <c r="S741" s="17" t="s">
        <v>6601</v>
      </c>
      <c r="T741" s="17" t="s">
        <v>63</v>
      </c>
      <c r="U741" s="17" t="s">
        <v>91</v>
      </c>
      <c r="V741" s="17">
        <f t="shared" si="192"/>
        <v>3</v>
      </c>
      <c r="W741" s="17">
        <v>3000</v>
      </c>
      <c r="X741" s="17" t="s">
        <v>7065</v>
      </c>
      <c r="Y741" s="17" t="s">
        <v>6595</v>
      </c>
      <c r="Z741" s="17">
        <v>20200416</v>
      </c>
      <c r="AA741" s="17" t="s">
        <v>1947</v>
      </c>
      <c r="AB741" s="17">
        <v>1</v>
      </c>
      <c r="AC741" s="17" t="str">
        <f>IFERROR(VLOOKUP(A741,[1]Cruces!AJ:AK,2,0),VLOOKUP(CONCATENATE(X741,AA741),[1]Cruces!G:H,2,0))</f>
        <v>Solicitud por BT</v>
      </c>
      <c r="AD741" s="17">
        <f t="shared" si="193"/>
        <v>14</v>
      </c>
      <c r="AE741" s="17">
        <f t="shared" si="194"/>
        <v>4</v>
      </c>
      <c r="AF741" s="17">
        <f t="shared" si="195"/>
        <v>2020</v>
      </c>
      <c r="AG741" s="17" t="str">
        <f>IFERROR(VLOOKUP(MID(A741,2,4)*1,[1]Cruces!K:L,2,0),"Verificar")</f>
        <v>Atlántico Norte</v>
      </c>
      <c r="AH741" s="17">
        <f t="shared" ca="1" si="196"/>
        <v>225</v>
      </c>
      <c r="AI741" s="17" t="str">
        <f>IFERROR(VLOOKUP(U741,[1]Cruces!$O$1:$P$6,2,0),"Sin Orden")</f>
        <v>Resuelta</v>
      </c>
      <c r="AJ741" s="17">
        <f t="shared" si="197"/>
        <v>16</v>
      </c>
      <c r="AK741" s="17">
        <f t="shared" si="198"/>
        <v>4</v>
      </c>
      <c r="AL741" s="17">
        <f t="shared" si="199"/>
        <v>2020</v>
      </c>
      <c r="AM741" s="17">
        <f t="shared" ca="1" si="200"/>
        <v>223</v>
      </c>
      <c r="AN741" s="18" t="str">
        <f>IFERROR(VLOOKUP(R741*1,'[1]Ordenes de Servicio'!G:K,5,0),"No Cruza")</f>
        <v>No Cruza</v>
      </c>
      <c r="AO741" s="17">
        <f t="shared" ca="1" si="201"/>
        <v>2</v>
      </c>
      <c r="AP741" s="17">
        <f t="shared" si="202"/>
        <v>16</v>
      </c>
      <c r="AQ741" s="17">
        <f t="shared" si="203"/>
        <v>4</v>
      </c>
      <c r="AR741" s="17">
        <f t="shared" si="204"/>
        <v>2020</v>
      </c>
      <c r="AS741" s="17">
        <f t="shared" ca="1" si="205"/>
        <v>223</v>
      </c>
      <c r="AT741" s="17" t="str">
        <f t="shared" ca="1" si="206"/>
        <v>No</v>
      </c>
      <c r="AU741" s="17">
        <f t="shared" si="207"/>
        <v>0</v>
      </c>
      <c r="AV741" s="17" t="str">
        <f>+VLOOKUP(B741,[1]Cruces!S:T,2,0)</f>
        <v>7. Ejecución en Campo OS BT</v>
      </c>
    </row>
    <row r="742" spans="1:48" hidden="1" x14ac:dyDescent="0.25">
      <c r="A742" s="17" t="s">
        <v>1548</v>
      </c>
      <c r="B742" s="17" t="s">
        <v>54</v>
      </c>
      <c r="C742" s="17">
        <v>0</v>
      </c>
      <c r="D742" s="17">
        <v>0</v>
      </c>
      <c r="E742" s="17" t="s">
        <v>55</v>
      </c>
      <c r="F742" s="17" t="s">
        <v>232</v>
      </c>
      <c r="G742" s="17" t="s">
        <v>1549</v>
      </c>
      <c r="H742" s="17">
        <v>0</v>
      </c>
      <c r="I742" s="17" t="s">
        <v>71</v>
      </c>
      <c r="J742" s="17" t="s">
        <v>59</v>
      </c>
      <c r="K742" s="17" t="s">
        <v>1550</v>
      </c>
      <c r="L742" s="17" t="s">
        <v>111</v>
      </c>
      <c r="M742" s="17" t="s">
        <v>112</v>
      </c>
      <c r="N742" s="17" t="s">
        <v>62</v>
      </c>
      <c r="O742" s="17">
        <v>20170927</v>
      </c>
      <c r="P742" s="17">
        <v>20170928</v>
      </c>
      <c r="Q742" s="17">
        <v>7541</v>
      </c>
      <c r="R742" s="17">
        <v>24292486</v>
      </c>
      <c r="S742" s="17" t="s">
        <v>100</v>
      </c>
      <c r="T742" s="17" t="s">
        <v>63</v>
      </c>
      <c r="U742" s="17" t="s">
        <v>91</v>
      </c>
      <c r="V742" s="17">
        <f t="shared" si="192"/>
        <v>25</v>
      </c>
      <c r="W742" s="17">
        <v>25000</v>
      </c>
      <c r="X742" s="17" t="s">
        <v>64</v>
      </c>
      <c r="Y742" s="17" t="s">
        <v>65</v>
      </c>
      <c r="Z742" s="17">
        <v>20170928</v>
      </c>
      <c r="AA742" s="17" t="s">
        <v>78</v>
      </c>
      <c r="AB742" s="17">
        <v>1</v>
      </c>
      <c r="AC742" s="17" t="str">
        <f>IFERROR(VLOOKUP(A742,[1]Cruces!AJ:AK,2,0),VLOOKUP(CONCATENATE(X742,AA742),[1]Cruces!G:H,2,0))</f>
        <v>Solicitud de Obra</v>
      </c>
      <c r="AD742" s="17">
        <f t="shared" si="193"/>
        <v>27</v>
      </c>
      <c r="AE742" s="17">
        <f t="shared" si="194"/>
        <v>9</v>
      </c>
      <c r="AF742" s="17">
        <f t="shared" si="195"/>
        <v>2017</v>
      </c>
      <c r="AG742" s="17" t="str">
        <f>IFERROR(VLOOKUP(MID(A742,2,4)*1,[1]Cruces!K:L,2,0),"Verificar")</f>
        <v>Atlántico Sur</v>
      </c>
      <c r="AH742" s="17">
        <f t="shared" ca="1" si="196"/>
        <v>1155</v>
      </c>
      <c r="AI742" s="17" t="str">
        <f>IFERROR(VLOOKUP(U742,[1]Cruces!$O$1:$P$6,2,0),"Sin Orden")</f>
        <v>Resuelta</v>
      </c>
      <c r="AJ742" s="17">
        <f t="shared" si="197"/>
        <v>28</v>
      </c>
      <c r="AK742" s="17">
        <f t="shared" si="198"/>
        <v>9</v>
      </c>
      <c r="AL742" s="17">
        <f t="shared" si="199"/>
        <v>2017</v>
      </c>
      <c r="AM742" s="17">
        <f t="shared" ca="1" si="200"/>
        <v>1154</v>
      </c>
      <c r="AN742" s="18" t="str">
        <f>IFERROR(VLOOKUP(R742*1,'[1]Ordenes de Servicio'!G:K,5,0),"No Cruza")</f>
        <v>No Cruza</v>
      </c>
      <c r="AO742" s="17">
        <f t="shared" ca="1" si="201"/>
        <v>1</v>
      </c>
      <c r="AP742" s="17">
        <f t="shared" si="202"/>
        <v>28</v>
      </c>
      <c r="AQ742" s="17">
        <f t="shared" si="203"/>
        <v>9</v>
      </c>
      <c r="AR742" s="17">
        <f t="shared" si="204"/>
        <v>2017</v>
      </c>
      <c r="AS742" s="17">
        <f t="shared" ca="1" si="205"/>
        <v>1154</v>
      </c>
      <c r="AT742" s="17" t="str">
        <f t="shared" ca="1" si="206"/>
        <v>Si</v>
      </c>
      <c r="AU742" s="17">
        <f t="shared" si="207"/>
        <v>0</v>
      </c>
      <c r="AV742" s="17" t="str">
        <f>+VLOOKUP(B742,[1]Cruces!S:T,2,0)</f>
        <v>4. Presupuesto de Obra</v>
      </c>
    </row>
    <row r="743" spans="1:48" hidden="1" x14ac:dyDescent="0.25">
      <c r="A743" s="17" t="s">
        <v>1551</v>
      </c>
      <c r="B743" s="17" t="s">
        <v>54</v>
      </c>
      <c r="C743" s="17">
        <v>0</v>
      </c>
      <c r="D743" s="17">
        <v>0</v>
      </c>
      <c r="E743" s="17" t="s">
        <v>55</v>
      </c>
      <c r="F743" s="17" t="s">
        <v>163</v>
      </c>
      <c r="G743" s="17" t="s">
        <v>1552</v>
      </c>
      <c r="H743" s="17">
        <v>0</v>
      </c>
      <c r="I743" s="17" t="s">
        <v>197</v>
      </c>
      <c r="J743" s="17" t="s">
        <v>59</v>
      </c>
      <c r="K743" s="17" t="s">
        <v>1553</v>
      </c>
      <c r="L743" s="17" t="s">
        <v>111</v>
      </c>
      <c r="M743" s="17" t="s">
        <v>112</v>
      </c>
      <c r="N743" s="17" t="s">
        <v>62</v>
      </c>
      <c r="O743" s="17">
        <v>20201013</v>
      </c>
      <c r="P743" s="17">
        <v>20201013</v>
      </c>
      <c r="Q743" s="17">
        <v>9510</v>
      </c>
      <c r="R743" s="17">
        <v>0</v>
      </c>
      <c r="S743" s="17"/>
      <c r="T743" s="17" t="s">
        <v>63</v>
      </c>
      <c r="U743" s="17"/>
      <c r="V743" s="17">
        <f t="shared" si="192"/>
        <v>337.5</v>
      </c>
      <c r="W743" s="17">
        <v>337500</v>
      </c>
      <c r="X743" s="17" t="s">
        <v>64</v>
      </c>
      <c r="Y743" s="17" t="s">
        <v>65</v>
      </c>
      <c r="Z743" s="17">
        <v>20201013</v>
      </c>
      <c r="AA743" s="17" t="s">
        <v>78</v>
      </c>
      <c r="AB743" s="17">
        <v>1</v>
      </c>
      <c r="AC743" s="17" t="str">
        <f>IFERROR(VLOOKUP(A743,[1]Cruces!AJ:AK,2,0),VLOOKUP(CONCATENATE(X743,AA743),[1]Cruces!G:H,2,0))</f>
        <v>Solicitud de Obra</v>
      </c>
      <c r="AD743" s="17">
        <f t="shared" si="193"/>
        <v>13</v>
      </c>
      <c r="AE743" s="17">
        <f t="shared" si="194"/>
        <v>10</v>
      </c>
      <c r="AF743" s="17">
        <f t="shared" si="195"/>
        <v>2020</v>
      </c>
      <c r="AG743" s="17" t="str">
        <f>IFERROR(VLOOKUP(MID(A743,2,4)*1,[1]Cruces!K:L,2,0),"Verificar")</f>
        <v>Atlántico Norte</v>
      </c>
      <c r="AH743" s="17">
        <f t="shared" ca="1" si="196"/>
        <v>43</v>
      </c>
      <c r="AI743" s="17" t="str">
        <f>IFERROR(VLOOKUP(U743,[1]Cruces!$O$1:$P$6,2,0),"Sin Orden")</f>
        <v>Sin Orden</v>
      </c>
      <c r="AJ743" s="17">
        <f t="shared" si="197"/>
        <v>13</v>
      </c>
      <c r="AK743" s="17">
        <f t="shared" si="198"/>
        <v>10</v>
      </c>
      <c r="AL743" s="17">
        <f t="shared" si="199"/>
        <v>2020</v>
      </c>
      <c r="AM743" s="17">
        <f t="shared" ca="1" si="200"/>
        <v>43</v>
      </c>
      <c r="AN743" s="18" t="str">
        <f>IFERROR(VLOOKUP(R743*1,'[1]Ordenes de Servicio'!G:K,5,0),"No Cruza")</f>
        <v>No Cruza</v>
      </c>
      <c r="AO743" s="17">
        <f t="shared" ca="1" si="201"/>
        <v>43</v>
      </c>
      <c r="AP743" s="17">
        <f t="shared" si="202"/>
        <v>13</v>
      </c>
      <c r="AQ743" s="17">
        <f t="shared" si="203"/>
        <v>10</v>
      </c>
      <c r="AR743" s="17">
        <f t="shared" si="204"/>
        <v>2020</v>
      </c>
      <c r="AS743" s="17">
        <f t="shared" ca="1" si="205"/>
        <v>43</v>
      </c>
      <c r="AT743" s="17" t="str">
        <f t="shared" ca="1" si="206"/>
        <v>No</v>
      </c>
      <c r="AU743" s="17">
        <f t="shared" si="207"/>
        <v>0</v>
      </c>
      <c r="AV743" s="17" t="str">
        <f>+VLOOKUP(B743,[1]Cruces!S:T,2,0)</f>
        <v>4. Presupuesto de Obra</v>
      </c>
    </row>
    <row r="744" spans="1:48" hidden="1" x14ac:dyDescent="0.25">
      <c r="A744" s="17" t="s">
        <v>1554</v>
      </c>
      <c r="B744" s="17" t="s">
        <v>54</v>
      </c>
      <c r="C744" s="17">
        <v>0</v>
      </c>
      <c r="D744" s="17">
        <v>0</v>
      </c>
      <c r="E744" s="17" t="s">
        <v>55</v>
      </c>
      <c r="F744" s="17" t="s">
        <v>107</v>
      </c>
      <c r="G744" s="17" t="s">
        <v>1555</v>
      </c>
      <c r="H744" s="17">
        <v>0</v>
      </c>
      <c r="I744" s="17" t="s">
        <v>116</v>
      </c>
      <c r="J744" s="17" t="s">
        <v>59</v>
      </c>
      <c r="K744" s="17" t="s">
        <v>97</v>
      </c>
      <c r="L744" s="17" t="s">
        <v>111</v>
      </c>
      <c r="M744" s="17" t="s">
        <v>112</v>
      </c>
      <c r="N744" s="17" t="s">
        <v>62</v>
      </c>
      <c r="O744" s="17">
        <v>20190620</v>
      </c>
      <c r="P744" s="17">
        <v>20190626</v>
      </c>
      <c r="Q744" s="17">
        <v>1150</v>
      </c>
      <c r="R744" s="17">
        <v>26438309</v>
      </c>
      <c r="S744" s="17" t="s">
        <v>100</v>
      </c>
      <c r="T744" s="17" t="s">
        <v>63</v>
      </c>
      <c r="U744" s="17" t="s">
        <v>91</v>
      </c>
      <c r="V744" s="17">
        <f t="shared" si="192"/>
        <v>112.5</v>
      </c>
      <c r="W744" s="17">
        <v>112500</v>
      </c>
      <c r="X744" s="17" t="s">
        <v>64</v>
      </c>
      <c r="Y744" s="17" t="s">
        <v>65</v>
      </c>
      <c r="Z744" s="17">
        <v>20190626</v>
      </c>
      <c r="AA744" s="17" t="s">
        <v>101</v>
      </c>
      <c r="AB744" s="17">
        <v>1</v>
      </c>
      <c r="AC744" s="17" t="str">
        <f>IFERROR(VLOOKUP(A744,[1]Cruces!AJ:AK,2,0),VLOOKUP(CONCATENATE(X744,AA744),[1]Cruces!G:H,2,0))</f>
        <v>Solicitud de Obra</v>
      </c>
      <c r="AD744" s="17">
        <f t="shared" si="193"/>
        <v>20</v>
      </c>
      <c r="AE744" s="17">
        <f t="shared" si="194"/>
        <v>6</v>
      </c>
      <c r="AF744" s="17">
        <f t="shared" si="195"/>
        <v>2019</v>
      </c>
      <c r="AG744" s="17" t="str">
        <f>IFERROR(VLOOKUP(MID(A744,2,4)*1,[1]Cruces!K:L,2,0),"Verificar")</f>
        <v>Atlántico Norte</v>
      </c>
      <c r="AH744" s="17">
        <f t="shared" ca="1" si="196"/>
        <v>524</v>
      </c>
      <c r="AI744" s="17" t="str">
        <f>IFERROR(VLOOKUP(U744,[1]Cruces!$O$1:$P$6,2,0),"Sin Orden")</f>
        <v>Resuelta</v>
      </c>
      <c r="AJ744" s="17">
        <f t="shared" si="197"/>
        <v>26</v>
      </c>
      <c r="AK744" s="17">
        <f t="shared" si="198"/>
        <v>6</v>
      </c>
      <c r="AL744" s="17">
        <f t="shared" si="199"/>
        <v>2019</v>
      </c>
      <c r="AM744" s="17">
        <f t="shared" ca="1" si="200"/>
        <v>518</v>
      </c>
      <c r="AN744" s="18" t="str">
        <f>IFERROR(VLOOKUP(R744*1,'[1]Ordenes de Servicio'!G:K,5,0),"No Cruza")</f>
        <v>No Cruza</v>
      </c>
      <c r="AO744" s="17">
        <f t="shared" ca="1" si="201"/>
        <v>6</v>
      </c>
      <c r="AP744" s="17">
        <f t="shared" si="202"/>
        <v>26</v>
      </c>
      <c r="AQ744" s="17">
        <f t="shared" si="203"/>
        <v>6</v>
      </c>
      <c r="AR744" s="17">
        <f t="shared" si="204"/>
        <v>2019</v>
      </c>
      <c r="AS744" s="17">
        <f t="shared" ca="1" si="205"/>
        <v>518</v>
      </c>
      <c r="AT744" s="17" t="str">
        <f t="shared" ca="1" si="206"/>
        <v>Si</v>
      </c>
      <c r="AU744" s="17">
        <f t="shared" si="207"/>
        <v>0</v>
      </c>
      <c r="AV744" s="17" t="str">
        <f>+VLOOKUP(B744,[1]Cruces!S:T,2,0)</f>
        <v>4. Presupuesto de Obra</v>
      </c>
    </row>
    <row r="745" spans="1:48" hidden="1" x14ac:dyDescent="0.25">
      <c r="A745" s="17" t="s">
        <v>1556</v>
      </c>
      <c r="B745" s="17" t="s">
        <v>68</v>
      </c>
      <c r="C745" s="17">
        <v>4079927</v>
      </c>
      <c r="D745" s="17">
        <v>20132101</v>
      </c>
      <c r="E745" s="17" t="s">
        <v>93</v>
      </c>
      <c r="F745" s="17" t="s">
        <v>107</v>
      </c>
      <c r="G745" s="17" t="s">
        <v>341</v>
      </c>
      <c r="H745" s="17">
        <v>3145951250</v>
      </c>
      <c r="I745" s="17" t="s">
        <v>342</v>
      </c>
      <c r="J745" s="17" t="s">
        <v>1557</v>
      </c>
      <c r="K745" s="17" t="s">
        <v>97</v>
      </c>
      <c r="L745" s="17" t="s">
        <v>117</v>
      </c>
      <c r="M745" s="17" t="s">
        <v>118</v>
      </c>
      <c r="N745" s="17" t="s">
        <v>75</v>
      </c>
      <c r="O745" s="17">
        <v>20200204</v>
      </c>
      <c r="P745" s="17">
        <v>20200316</v>
      </c>
      <c r="Q745" s="17">
        <v>1110</v>
      </c>
      <c r="R745" s="17">
        <v>27146524</v>
      </c>
      <c r="S745" s="17" t="s">
        <v>100</v>
      </c>
      <c r="T745" s="17" t="s">
        <v>63</v>
      </c>
      <c r="U745" s="17" t="s">
        <v>91</v>
      </c>
      <c r="V745" s="17">
        <f t="shared" si="192"/>
        <v>400</v>
      </c>
      <c r="W745" s="17">
        <v>400000</v>
      </c>
      <c r="X745" s="17" t="s">
        <v>89</v>
      </c>
      <c r="Y745" s="17" t="s">
        <v>136</v>
      </c>
      <c r="Z745" s="17">
        <v>20200328</v>
      </c>
      <c r="AA745" s="17" t="s">
        <v>101</v>
      </c>
      <c r="AB745" s="17">
        <v>1</v>
      </c>
      <c r="AC745" s="17" t="str">
        <f>IFERROR(VLOOKUP(A745,[1]Cruces!AJ:AK,2,0),VLOOKUP(CONCATENATE(X745,AA745),[1]Cruces!G:H,2,0))</f>
        <v>Solicitud de Obra</v>
      </c>
      <c r="AD745" s="17">
        <f t="shared" si="193"/>
        <v>4</v>
      </c>
      <c r="AE745" s="17">
        <f t="shared" si="194"/>
        <v>2</v>
      </c>
      <c r="AF745" s="17">
        <f t="shared" si="195"/>
        <v>2020</v>
      </c>
      <c r="AG745" s="17" t="str">
        <f>IFERROR(VLOOKUP(MID(A745,2,4)*1,[1]Cruces!K:L,2,0),"Verificar")</f>
        <v>Atlántico Norte</v>
      </c>
      <c r="AH745" s="17">
        <f t="shared" ca="1" si="196"/>
        <v>295</v>
      </c>
      <c r="AI745" s="17" t="str">
        <f>IFERROR(VLOOKUP(U745,[1]Cruces!$O$1:$P$6,2,0),"Sin Orden")</f>
        <v>Resuelta</v>
      </c>
      <c r="AJ745" s="17">
        <f t="shared" si="197"/>
        <v>28</v>
      </c>
      <c r="AK745" s="17">
        <f t="shared" si="198"/>
        <v>3</v>
      </c>
      <c r="AL745" s="17">
        <f t="shared" si="199"/>
        <v>2020</v>
      </c>
      <c r="AM745" s="17">
        <f t="shared" ca="1" si="200"/>
        <v>242</v>
      </c>
      <c r="AN745" s="18" t="str">
        <f>IFERROR(VLOOKUP(R745*1,'[1]Ordenes de Servicio'!G:K,5,0),"No Cruza")</f>
        <v>No Cruza</v>
      </c>
      <c r="AO745" s="17">
        <f t="shared" ca="1" si="201"/>
        <v>53</v>
      </c>
      <c r="AP745" s="17">
        <f t="shared" si="202"/>
        <v>16</v>
      </c>
      <c r="AQ745" s="17">
        <f t="shared" si="203"/>
        <v>3</v>
      </c>
      <c r="AR745" s="17">
        <f t="shared" si="204"/>
        <v>2020</v>
      </c>
      <c r="AS745" s="17">
        <f t="shared" ca="1" si="205"/>
        <v>254</v>
      </c>
      <c r="AT745" s="17" t="str">
        <f t="shared" ca="1" si="206"/>
        <v>No</v>
      </c>
      <c r="AU745" s="17">
        <f t="shared" si="207"/>
        <v>12</v>
      </c>
      <c r="AV745" s="17" t="str">
        <f>+VLOOKUP(B745,[1]Cruces!S:T,2,0)</f>
        <v>5. Consultoría / Adjudicación</v>
      </c>
    </row>
    <row r="746" spans="1:48" hidden="1" x14ac:dyDescent="0.25">
      <c r="A746" s="17" t="s">
        <v>1558</v>
      </c>
      <c r="B746" s="17" t="s">
        <v>54</v>
      </c>
      <c r="C746" s="17">
        <v>0</v>
      </c>
      <c r="D746" s="17">
        <v>0</v>
      </c>
      <c r="E746" s="17" t="s">
        <v>55</v>
      </c>
      <c r="F746" s="17" t="s">
        <v>81</v>
      </c>
      <c r="G746" s="17" t="s">
        <v>1559</v>
      </c>
      <c r="H746" s="17">
        <v>4317777</v>
      </c>
      <c r="I746" s="17" t="s">
        <v>116</v>
      </c>
      <c r="J746" s="17" t="s">
        <v>59</v>
      </c>
      <c r="K746" s="17" t="s">
        <v>1560</v>
      </c>
      <c r="L746" s="17" t="s">
        <v>85</v>
      </c>
      <c r="M746" s="17" t="s">
        <v>86</v>
      </c>
      <c r="N746" s="17" t="s">
        <v>62</v>
      </c>
      <c r="O746" s="17">
        <v>20201102</v>
      </c>
      <c r="P746" s="17">
        <v>20201110</v>
      </c>
      <c r="Q746" s="17">
        <v>3410</v>
      </c>
      <c r="R746" s="17">
        <v>28270315</v>
      </c>
      <c r="S746" s="17" t="s">
        <v>100</v>
      </c>
      <c r="T746" s="17" t="s">
        <v>63</v>
      </c>
      <c r="U746" s="17" t="s">
        <v>91</v>
      </c>
      <c r="V746" s="17">
        <f t="shared" si="192"/>
        <v>500</v>
      </c>
      <c r="W746" s="17">
        <v>500000</v>
      </c>
      <c r="X746" s="17" t="s">
        <v>64</v>
      </c>
      <c r="Y746" s="17" t="s">
        <v>65</v>
      </c>
      <c r="Z746" s="17">
        <v>20201110</v>
      </c>
      <c r="AA746" s="17" t="s">
        <v>101</v>
      </c>
      <c r="AB746" s="17">
        <v>1</v>
      </c>
      <c r="AC746" s="17" t="str">
        <f>IFERROR(VLOOKUP(A746,[1]Cruces!AJ:AK,2,0),VLOOKUP(CONCATENATE(X746,AA746),[1]Cruces!G:H,2,0))</f>
        <v>Solicitud de Obra</v>
      </c>
      <c r="AD746" s="17">
        <f t="shared" si="193"/>
        <v>2</v>
      </c>
      <c r="AE746" s="17">
        <f t="shared" si="194"/>
        <v>11</v>
      </c>
      <c r="AF746" s="17">
        <f t="shared" si="195"/>
        <v>2020</v>
      </c>
      <c r="AG746" s="17" t="str">
        <f>IFERROR(VLOOKUP(MID(A746,2,4)*1,[1]Cruces!K:L,2,0),"Verificar")</f>
        <v>Magdalena</v>
      </c>
      <c r="AH746" s="17">
        <f t="shared" ca="1" si="196"/>
        <v>23</v>
      </c>
      <c r="AI746" s="17" t="str">
        <f>IFERROR(VLOOKUP(U746,[1]Cruces!$O$1:$P$6,2,0),"Sin Orden")</f>
        <v>Resuelta</v>
      </c>
      <c r="AJ746" s="17">
        <f t="shared" si="197"/>
        <v>10</v>
      </c>
      <c r="AK746" s="17">
        <f t="shared" si="198"/>
        <v>11</v>
      </c>
      <c r="AL746" s="17">
        <f t="shared" si="199"/>
        <v>2020</v>
      </c>
      <c r="AM746" s="17">
        <f t="shared" ca="1" si="200"/>
        <v>15</v>
      </c>
      <c r="AN746" s="18" t="str">
        <f>IFERROR(VLOOKUP(R746*1,'[1]Ordenes de Servicio'!G:K,5,0),"No Cruza")</f>
        <v>No Cruza</v>
      </c>
      <c r="AO746" s="17">
        <f t="shared" ca="1" si="201"/>
        <v>8</v>
      </c>
      <c r="AP746" s="17">
        <f t="shared" si="202"/>
        <v>10</v>
      </c>
      <c r="AQ746" s="17">
        <f t="shared" si="203"/>
        <v>11</v>
      </c>
      <c r="AR746" s="17">
        <f t="shared" si="204"/>
        <v>2020</v>
      </c>
      <c r="AS746" s="17">
        <f t="shared" ca="1" si="205"/>
        <v>15</v>
      </c>
      <c r="AT746" s="17" t="str">
        <f t="shared" ca="1" si="206"/>
        <v>No</v>
      </c>
      <c r="AU746" s="17">
        <f t="shared" si="207"/>
        <v>0</v>
      </c>
      <c r="AV746" s="17" t="str">
        <f>+VLOOKUP(B746,[1]Cruces!S:T,2,0)</f>
        <v>4. Presupuesto de Obra</v>
      </c>
    </row>
    <row r="747" spans="1:48" x14ac:dyDescent="0.25">
      <c r="A747" s="17" t="s">
        <v>1561</v>
      </c>
      <c r="B747" s="17" t="s">
        <v>80</v>
      </c>
      <c r="C747" s="17">
        <v>0</v>
      </c>
      <c r="D747" s="17">
        <v>0</v>
      </c>
      <c r="E747" s="17" t="s">
        <v>55</v>
      </c>
      <c r="F747" s="17" t="s">
        <v>56</v>
      </c>
      <c r="G747" s="17" t="s">
        <v>1562</v>
      </c>
      <c r="H747" s="17">
        <v>3126525109</v>
      </c>
      <c r="I747" s="17" t="s">
        <v>109</v>
      </c>
      <c r="J747" s="17" t="s">
        <v>59</v>
      </c>
      <c r="K747" s="17" t="s">
        <v>97</v>
      </c>
      <c r="L747" s="17" t="s">
        <v>265</v>
      </c>
      <c r="M747" s="17" t="s">
        <v>55</v>
      </c>
      <c r="N747" s="17" t="s">
        <v>87</v>
      </c>
      <c r="O747" s="17">
        <v>20161122</v>
      </c>
      <c r="P747" s="17">
        <v>20170328</v>
      </c>
      <c r="Q747" s="17">
        <v>1110</v>
      </c>
      <c r="R747" s="17">
        <v>0</v>
      </c>
      <c r="S747" s="17"/>
      <c r="T747" s="17" t="s">
        <v>63</v>
      </c>
      <c r="U747" s="17"/>
      <c r="V747" s="17">
        <f t="shared" si="192"/>
        <v>37.5</v>
      </c>
      <c r="W747" s="17">
        <v>37500</v>
      </c>
      <c r="X747" s="17" t="s">
        <v>64</v>
      </c>
      <c r="Y747" s="17" t="s">
        <v>80</v>
      </c>
      <c r="Z747" s="17">
        <v>20170328</v>
      </c>
      <c r="AA747" s="17" t="s">
        <v>137</v>
      </c>
      <c r="AB747" s="17">
        <v>1</v>
      </c>
      <c r="AC747" s="17" t="str">
        <f>IFERROR(VLOOKUP(A747,[1]Cruces!AJ:AK,2,0),VLOOKUP(CONCATENATE(X747,AA747),[1]Cruces!G:H,2,0))</f>
        <v>Solicitud de Obra</v>
      </c>
      <c r="AD747" s="17">
        <f t="shared" si="193"/>
        <v>22</v>
      </c>
      <c r="AE747" s="17">
        <f t="shared" si="194"/>
        <v>11</v>
      </c>
      <c r="AF747" s="17">
        <f t="shared" si="195"/>
        <v>2016</v>
      </c>
      <c r="AG747" s="17" t="str">
        <f>IFERROR(VLOOKUP(MID(A747,2,4)*1,[1]Cruces!K:L,2,0),"Verificar")</f>
        <v>Atlántico Norte</v>
      </c>
      <c r="AH747" s="17">
        <f t="shared" ca="1" si="196"/>
        <v>1464</v>
      </c>
      <c r="AI747" s="17" t="str">
        <f>IFERROR(VLOOKUP(U747,[1]Cruces!$O$1:$P$6,2,0),"Sin Orden")</f>
        <v>Sin Orden</v>
      </c>
      <c r="AJ747" s="17">
        <f t="shared" si="197"/>
        <v>28</v>
      </c>
      <c r="AK747" s="17">
        <f t="shared" si="198"/>
        <v>3</v>
      </c>
      <c r="AL747" s="17">
        <f t="shared" si="199"/>
        <v>2017</v>
      </c>
      <c r="AM747" s="17">
        <f t="shared" ca="1" si="200"/>
        <v>1338</v>
      </c>
      <c r="AN747" s="18" t="str">
        <f>IFERROR(VLOOKUP(R747*1,'[1]Ordenes de Servicio'!G:K,5,0),"No Cruza")</f>
        <v>No Cruza</v>
      </c>
      <c r="AO747" s="17">
        <f t="shared" ca="1" si="201"/>
        <v>1338</v>
      </c>
      <c r="AP747" s="17">
        <f t="shared" si="202"/>
        <v>28</v>
      </c>
      <c r="AQ747" s="17">
        <f t="shared" si="203"/>
        <v>3</v>
      </c>
      <c r="AR747" s="17">
        <f t="shared" si="204"/>
        <v>2017</v>
      </c>
      <c r="AS747" s="17">
        <f t="shared" ca="1" si="205"/>
        <v>1338</v>
      </c>
      <c r="AT747" s="17" t="str">
        <f t="shared" ca="1" si="206"/>
        <v>Si</v>
      </c>
      <c r="AU747" s="17">
        <f t="shared" si="207"/>
        <v>0</v>
      </c>
      <c r="AV747" s="17" t="str">
        <f>+VLOOKUP(B747,[1]Cruces!S:T,2,0)</f>
        <v>8. Puesta en Servicio</v>
      </c>
    </row>
    <row r="748" spans="1:48" hidden="1" x14ac:dyDescent="0.25">
      <c r="A748" s="17" t="s">
        <v>1563</v>
      </c>
      <c r="B748" s="17" t="s">
        <v>68</v>
      </c>
      <c r="C748" s="17">
        <v>0</v>
      </c>
      <c r="D748" s="17">
        <v>0</v>
      </c>
      <c r="E748" s="17" t="s">
        <v>55</v>
      </c>
      <c r="F748" s="17" t="s">
        <v>81</v>
      </c>
      <c r="G748" s="17" t="s">
        <v>1564</v>
      </c>
      <c r="H748" s="17">
        <v>3007809972</v>
      </c>
      <c r="I748" s="17" t="s">
        <v>83</v>
      </c>
      <c r="J748" s="17" t="s">
        <v>59</v>
      </c>
      <c r="K748" s="17" t="s">
        <v>1565</v>
      </c>
      <c r="L748" s="17" t="s">
        <v>85</v>
      </c>
      <c r="M748" s="17" t="s">
        <v>86</v>
      </c>
      <c r="N748" s="17" t="s">
        <v>75</v>
      </c>
      <c r="O748" s="17">
        <v>20180125</v>
      </c>
      <c r="P748" s="17">
        <v>20180420</v>
      </c>
      <c r="Q748" s="17">
        <v>3460</v>
      </c>
      <c r="R748" s="17">
        <v>24692176</v>
      </c>
      <c r="S748" s="17" t="s">
        <v>100</v>
      </c>
      <c r="T748" s="17" t="s">
        <v>63</v>
      </c>
      <c r="U748" s="17" t="s">
        <v>91</v>
      </c>
      <c r="V748" s="17">
        <f t="shared" si="192"/>
        <v>30</v>
      </c>
      <c r="W748" s="17">
        <v>30000</v>
      </c>
      <c r="X748" s="17" t="s">
        <v>64</v>
      </c>
      <c r="Y748" s="17" t="s">
        <v>105</v>
      </c>
      <c r="Z748" s="17">
        <v>20190213</v>
      </c>
      <c r="AA748" s="17" t="s">
        <v>78</v>
      </c>
      <c r="AB748" s="17">
        <v>1</v>
      </c>
      <c r="AC748" s="17" t="str">
        <f>IFERROR(VLOOKUP(A748,[1]Cruces!AJ:AK,2,0),VLOOKUP(CONCATENATE(X748,AA748),[1]Cruces!G:H,2,0))</f>
        <v>Solicitud de Obra</v>
      </c>
      <c r="AD748" s="17">
        <f t="shared" si="193"/>
        <v>25</v>
      </c>
      <c r="AE748" s="17">
        <f t="shared" si="194"/>
        <v>1</v>
      </c>
      <c r="AF748" s="17">
        <f t="shared" si="195"/>
        <v>2018</v>
      </c>
      <c r="AG748" s="17" t="str">
        <f>IFERROR(VLOOKUP(MID(A748,2,4)*1,[1]Cruces!K:L,2,0),"Verificar")</f>
        <v>Magdalena</v>
      </c>
      <c r="AH748" s="17">
        <f t="shared" ca="1" si="196"/>
        <v>1035</v>
      </c>
      <c r="AI748" s="17" t="str">
        <f>IFERROR(VLOOKUP(U748,[1]Cruces!$O$1:$P$6,2,0),"Sin Orden")</f>
        <v>Resuelta</v>
      </c>
      <c r="AJ748" s="17">
        <f t="shared" si="197"/>
        <v>13</v>
      </c>
      <c r="AK748" s="17">
        <f t="shared" si="198"/>
        <v>2</v>
      </c>
      <c r="AL748" s="17">
        <f t="shared" si="199"/>
        <v>2019</v>
      </c>
      <c r="AM748" s="17">
        <f t="shared" ca="1" si="200"/>
        <v>651</v>
      </c>
      <c r="AN748" s="18" t="str">
        <f>IFERROR(VLOOKUP(R748*1,'[1]Ordenes de Servicio'!G:K,5,0),"No Cruza")</f>
        <v>No Cruza</v>
      </c>
      <c r="AO748" s="17">
        <f t="shared" ca="1" si="201"/>
        <v>384</v>
      </c>
      <c r="AP748" s="17">
        <f t="shared" si="202"/>
        <v>20</v>
      </c>
      <c r="AQ748" s="17">
        <f t="shared" si="203"/>
        <v>4</v>
      </c>
      <c r="AR748" s="17">
        <f t="shared" si="204"/>
        <v>2018</v>
      </c>
      <c r="AS748" s="17">
        <f t="shared" ca="1" si="205"/>
        <v>950</v>
      </c>
      <c r="AT748" s="17" t="str">
        <f t="shared" ca="1" si="206"/>
        <v>Si</v>
      </c>
      <c r="AU748" s="17">
        <f t="shared" si="207"/>
        <v>299</v>
      </c>
      <c r="AV748" s="17" t="str">
        <f>+VLOOKUP(B748,[1]Cruces!S:T,2,0)</f>
        <v>5. Consultoría / Adjudicación</v>
      </c>
    </row>
    <row r="749" spans="1:48" hidden="1" x14ac:dyDescent="0.25">
      <c r="A749" s="17" t="s">
        <v>7836</v>
      </c>
      <c r="B749" s="17" t="s">
        <v>6595</v>
      </c>
      <c r="C749" s="17">
        <v>0</v>
      </c>
      <c r="D749" s="17">
        <v>0</v>
      </c>
      <c r="E749" s="17" t="s">
        <v>55</v>
      </c>
      <c r="F749" s="17" t="s">
        <v>56</v>
      </c>
      <c r="G749" s="17" t="s">
        <v>7837</v>
      </c>
      <c r="H749" s="17">
        <v>3022140267</v>
      </c>
      <c r="I749" s="17" t="s">
        <v>71</v>
      </c>
      <c r="J749" s="17" t="s">
        <v>59</v>
      </c>
      <c r="K749" s="17" t="s">
        <v>7838</v>
      </c>
      <c r="L749" s="17" t="s">
        <v>7470</v>
      </c>
      <c r="M749" s="17" t="s">
        <v>7471</v>
      </c>
      <c r="N749" s="17" t="s">
        <v>6600</v>
      </c>
      <c r="O749" s="17">
        <v>20190809</v>
      </c>
      <c r="P749" s="17">
        <v>20200425</v>
      </c>
      <c r="Q749" s="17">
        <v>1110</v>
      </c>
      <c r="R749" s="17">
        <v>27366312</v>
      </c>
      <c r="S749" s="17" t="s">
        <v>6601</v>
      </c>
      <c r="T749" s="17" t="s">
        <v>63</v>
      </c>
      <c r="U749" s="17" t="s">
        <v>91</v>
      </c>
      <c r="V749" s="17">
        <f t="shared" si="192"/>
        <v>3</v>
      </c>
      <c r="W749" s="17">
        <v>3000</v>
      </c>
      <c r="X749" s="17" t="s">
        <v>7065</v>
      </c>
      <c r="Y749" s="17" t="s">
        <v>6595</v>
      </c>
      <c r="Z749" s="17">
        <v>20190812</v>
      </c>
      <c r="AA749" s="17" t="s">
        <v>1947</v>
      </c>
      <c r="AB749" s="17">
        <v>1</v>
      </c>
      <c r="AC749" s="17" t="str">
        <f>IFERROR(VLOOKUP(A749,[1]Cruces!AJ:AK,2,0),VLOOKUP(CONCATENATE(X749,AA749),[1]Cruces!G:H,2,0))</f>
        <v>Solicitud por BT</v>
      </c>
      <c r="AD749" s="17">
        <f t="shared" si="193"/>
        <v>9</v>
      </c>
      <c r="AE749" s="17">
        <f t="shared" si="194"/>
        <v>8</v>
      </c>
      <c r="AF749" s="17">
        <f t="shared" si="195"/>
        <v>2019</v>
      </c>
      <c r="AG749" s="17" t="str">
        <f>IFERROR(VLOOKUP(MID(A749,2,4)*1,[1]Cruces!K:L,2,0),"Verificar")</f>
        <v>Atlántico Norte</v>
      </c>
      <c r="AH749" s="17">
        <f t="shared" ca="1" si="196"/>
        <v>474</v>
      </c>
      <c r="AI749" s="17" t="str">
        <f>IFERROR(VLOOKUP(U749,[1]Cruces!$O$1:$P$6,2,0),"Sin Orden")</f>
        <v>Resuelta</v>
      </c>
      <c r="AJ749" s="17">
        <f t="shared" si="197"/>
        <v>12</v>
      </c>
      <c r="AK749" s="17">
        <f t="shared" si="198"/>
        <v>8</v>
      </c>
      <c r="AL749" s="17">
        <f t="shared" si="199"/>
        <v>2019</v>
      </c>
      <c r="AM749" s="17">
        <f t="shared" ca="1" si="200"/>
        <v>471</v>
      </c>
      <c r="AN749" s="18" t="str">
        <f>IFERROR(VLOOKUP(R749*1,'[1]Ordenes de Servicio'!G:K,5,0),"No Cruza")</f>
        <v>No Cruza</v>
      </c>
      <c r="AO749" s="17">
        <f t="shared" ca="1" si="201"/>
        <v>3</v>
      </c>
      <c r="AP749" s="17">
        <f t="shared" si="202"/>
        <v>25</v>
      </c>
      <c r="AQ749" s="17">
        <f t="shared" si="203"/>
        <v>4</v>
      </c>
      <c r="AR749" s="17">
        <f t="shared" si="204"/>
        <v>2020</v>
      </c>
      <c r="AS749" s="17">
        <f t="shared" ca="1" si="205"/>
        <v>214</v>
      </c>
      <c r="AT749" s="17" t="str">
        <f t="shared" ca="1" si="206"/>
        <v>No</v>
      </c>
      <c r="AU749" s="17">
        <f t="shared" si="207"/>
        <v>257</v>
      </c>
      <c r="AV749" s="17" t="str">
        <f>+VLOOKUP(B749,[1]Cruces!S:T,2,0)</f>
        <v>7. Ejecución en Campo OS BT</v>
      </c>
    </row>
    <row r="750" spans="1:48" hidden="1" x14ac:dyDescent="0.25">
      <c r="A750" s="17" t="s">
        <v>1566</v>
      </c>
      <c r="B750" s="17" t="s">
        <v>54</v>
      </c>
      <c r="C750" s="17">
        <v>6561514</v>
      </c>
      <c r="D750" s="17">
        <v>34514635</v>
      </c>
      <c r="E750" s="17" t="s">
        <v>93</v>
      </c>
      <c r="F750" s="17" t="s">
        <v>81</v>
      </c>
      <c r="G750" s="17" t="s">
        <v>1567</v>
      </c>
      <c r="H750" s="17">
        <v>3168718870</v>
      </c>
      <c r="I750" s="17" t="s">
        <v>71</v>
      </c>
      <c r="J750" s="17" t="s">
        <v>1568</v>
      </c>
      <c r="K750" s="17" t="s">
        <v>1569</v>
      </c>
      <c r="L750" s="17" t="s">
        <v>85</v>
      </c>
      <c r="M750" s="17" t="s">
        <v>86</v>
      </c>
      <c r="N750" s="17" t="s">
        <v>62</v>
      </c>
      <c r="O750" s="17">
        <v>20200506</v>
      </c>
      <c r="P750" s="17">
        <v>20200526</v>
      </c>
      <c r="Q750" s="17">
        <v>9343</v>
      </c>
      <c r="R750" s="17">
        <v>27504297</v>
      </c>
      <c r="S750" s="17" t="s">
        <v>100</v>
      </c>
      <c r="T750" s="17" t="s">
        <v>63</v>
      </c>
      <c r="U750" s="17" t="s">
        <v>91</v>
      </c>
      <c r="V750" s="17">
        <f t="shared" si="192"/>
        <v>112.5</v>
      </c>
      <c r="W750" s="17">
        <v>112500</v>
      </c>
      <c r="X750" s="17" t="s">
        <v>89</v>
      </c>
      <c r="Y750" s="17" t="s">
        <v>65</v>
      </c>
      <c r="Z750" s="17">
        <v>20200526</v>
      </c>
      <c r="AA750" s="17" t="s">
        <v>78</v>
      </c>
      <c r="AB750" s="17">
        <v>1</v>
      </c>
      <c r="AC750" s="17" t="str">
        <f>IFERROR(VLOOKUP(A750,[1]Cruces!AJ:AK,2,0),VLOOKUP(CONCATENATE(X750,AA750),[1]Cruces!G:H,2,0))</f>
        <v>Solicitud de Obra</v>
      </c>
      <c r="AD750" s="17">
        <f t="shared" si="193"/>
        <v>6</v>
      </c>
      <c r="AE750" s="17">
        <f t="shared" si="194"/>
        <v>5</v>
      </c>
      <c r="AF750" s="17">
        <f t="shared" si="195"/>
        <v>2020</v>
      </c>
      <c r="AG750" s="17" t="str">
        <f>IFERROR(VLOOKUP(MID(A750,2,4)*1,[1]Cruces!K:L,2,0),"Verificar")</f>
        <v>Magdalena</v>
      </c>
      <c r="AH750" s="17">
        <f t="shared" ca="1" si="196"/>
        <v>203</v>
      </c>
      <c r="AI750" s="17" t="str">
        <f>IFERROR(VLOOKUP(U750,[1]Cruces!$O$1:$P$6,2,0),"Sin Orden")</f>
        <v>Resuelta</v>
      </c>
      <c r="AJ750" s="17">
        <f t="shared" si="197"/>
        <v>26</v>
      </c>
      <c r="AK750" s="17">
        <f t="shared" si="198"/>
        <v>5</v>
      </c>
      <c r="AL750" s="17">
        <f t="shared" si="199"/>
        <v>2020</v>
      </c>
      <c r="AM750" s="17">
        <f t="shared" ca="1" si="200"/>
        <v>183</v>
      </c>
      <c r="AN750" s="18" t="str">
        <f>IFERROR(VLOOKUP(R750*1,'[1]Ordenes de Servicio'!G:K,5,0),"No Cruza")</f>
        <v>No Cruza</v>
      </c>
      <c r="AO750" s="17">
        <f t="shared" ca="1" si="201"/>
        <v>20</v>
      </c>
      <c r="AP750" s="17">
        <f t="shared" si="202"/>
        <v>26</v>
      </c>
      <c r="AQ750" s="17">
        <f t="shared" si="203"/>
        <v>5</v>
      </c>
      <c r="AR750" s="17">
        <f t="shared" si="204"/>
        <v>2020</v>
      </c>
      <c r="AS750" s="17">
        <f t="shared" ca="1" si="205"/>
        <v>183</v>
      </c>
      <c r="AT750" s="17" t="str">
        <f t="shared" ca="1" si="206"/>
        <v>No</v>
      </c>
      <c r="AU750" s="17">
        <f t="shared" si="207"/>
        <v>0</v>
      </c>
      <c r="AV750" s="17" t="str">
        <f>+VLOOKUP(B750,[1]Cruces!S:T,2,0)</f>
        <v>4. Presupuesto de Obra</v>
      </c>
    </row>
    <row r="751" spans="1:48" hidden="1" x14ac:dyDescent="0.25">
      <c r="A751" s="17" t="s">
        <v>7839</v>
      </c>
      <c r="B751" s="17" t="s">
        <v>1943</v>
      </c>
      <c r="C751" s="17">
        <v>0</v>
      </c>
      <c r="D751" s="17">
        <v>0</v>
      </c>
      <c r="E751" s="17" t="s">
        <v>55</v>
      </c>
      <c r="F751" s="17" t="s">
        <v>232</v>
      </c>
      <c r="G751" s="17" t="s">
        <v>7840</v>
      </c>
      <c r="H751" s="17">
        <v>3116722999</v>
      </c>
      <c r="I751" s="17" t="s">
        <v>71</v>
      </c>
      <c r="J751" s="17" t="s">
        <v>59</v>
      </c>
      <c r="K751" s="17" t="s">
        <v>7841</v>
      </c>
      <c r="L751" s="17" t="s">
        <v>7475</v>
      </c>
      <c r="M751" s="17" t="s">
        <v>7476</v>
      </c>
      <c r="N751" s="17" t="s">
        <v>1946</v>
      </c>
      <c r="O751" s="17">
        <v>20201120</v>
      </c>
      <c r="P751" s="17">
        <v>20201120</v>
      </c>
      <c r="Q751" s="17">
        <v>7541</v>
      </c>
      <c r="R751" s="17">
        <v>28292295</v>
      </c>
      <c r="S751" s="17" t="s">
        <v>6601</v>
      </c>
      <c r="T751" s="17" t="s">
        <v>63</v>
      </c>
      <c r="U751" s="17" t="s">
        <v>77</v>
      </c>
      <c r="V751" s="17">
        <f t="shared" si="192"/>
        <v>3</v>
      </c>
      <c r="W751" s="17">
        <v>3000</v>
      </c>
      <c r="X751" s="17" t="s">
        <v>7065</v>
      </c>
      <c r="Y751" s="17" t="s">
        <v>1943</v>
      </c>
      <c r="Z751" s="17">
        <v>20201120</v>
      </c>
      <c r="AA751" s="17" t="s">
        <v>1947</v>
      </c>
      <c r="AB751" s="17">
        <v>1</v>
      </c>
      <c r="AC751" s="17" t="str">
        <f>IFERROR(VLOOKUP(A751,[1]Cruces!AJ:AK,2,0),VLOOKUP(CONCATENATE(X751,AA751),[1]Cruces!G:H,2,0))</f>
        <v>Solicitud por BT</v>
      </c>
      <c r="AD751" s="17">
        <f t="shared" si="193"/>
        <v>20</v>
      </c>
      <c r="AE751" s="17">
        <f t="shared" si="194"/>
        <v>11</v>
      </c>
      <c r="AF751" s="17">
        <f t="shared" si="195"/>
        <v>2020</v>
      </c>
      <c r="AG751" s="17" t="str">
        <f>IFERROR(VLOOKUP(MID(A751,2,4)*1,[1]Cruces!K:L,2,0),"Verificar")</f>
        <v>Atlántico Sur</v>
      </c>
      <c r="AH751" s="17">
        <f t="shared" ca="1" si="196"/>
        <v>5</v>
      </c>
      <c r="AI751" s="17" t="str">
        <f>IFERROR(VLOOKUP(U751,[1]Cruces!$O$1:$P$6,2,0),"Sin Orden")</f>
        <v>Pendiente</v>
      </c>
      <c r="AJ751" s="17">
        <f t="shared" si="197"/>
        <v>20</v>
      </c>
      <c r="AK751" s="17">
        <f t="shared" si="198"/>
        <v>11</v>
      </c>
      <c r="AL751" s="17">
        <f t="shared" si="199"/>
        <v>2020</v>
      </c>
      <c r="AM751" s="17">
        <f t="shared" ca="1" si="200"/>
        <v>5</v>
      </c>
      <c r="AN751" s="18" t="str">
        <f>IFERROR(VLOOKUP(R751*1,'[1]Ordenes de Servicio'!G:K,5,0),"No Cruza")</f>
        <v>No Cruza</v>
      </c>
      <c r="AO751" s="17">
        <f t="shared" ca="1" si="201"/>
        <v>5</v>
      </c>
      <c r="AP751" s="17">
        <f t="shared" si="202"/>
        <v>20</v>
      </c>
      <c r="AQ751" s="17">
        <f t="shared" si="203"/>
        <v>11</v>
      </c>
      <c r="AR751" s="17">
        <f t="shared" si="204"/>
        <v>2020</v>
      </c>
      <c r="AS751" s="17">
        <f t="shared" ca="1" si="205"/>
        <v>5</v>
      </c>
      <c r="AT751" s="17" t="str">
        <f t="shared" ca="1" si="206"/>
        <v>No</v>
      </c>
      <c r="AU751" s="17">
        <f t="shared" si="207"/>
        <v>0</v>
      </c>
      <c r="AV751" s="17" t="str">
        <f>+VLOOKUP(B751,[1]Cruces!S:T,2,0)</f>
        <v>7. Ejecución en Campo OS BT</v>
      </c>
    </row>
    <row r="752" spans="1:48" x14ac:dyDescent="0.25">
      <c r="A752" s="17" t="s">
        <v>1570</v>
      </c>
      <c r="B752" s="17" t="s">
        <v>80</v>
      </c>
      <c r="C752" s="17">
        <v>0</v>
      </c>
      <c r="D752" s="17">
        <v>0</v>
      </c>
      <c r="E752" s="17" t="s">
        <v>55</v>
      </c>
      <c r="F752" s="17" t="s">
        <v>107</v>
      </c>
      <c r="G752" s="17" t="s">
        <v>1571</v>
      </c>
      <c r="H752" s="17">
        <v>0</v>
      </c>
      <c r="I752" s="17" t="s">
        <v>116</v>
      </c>
      <c r="J752" s="17" t="s">
        <v>59</v>
      </c>
      <c r="K752" s="17" t="s">
        <v>97</v>
      </c>
      <c r="L752" s="17" t="s">
        <v>325</v>
      </c>
      <c r="M752" s="17" t="s">
        <v>326</v>
      </c>
      <c r="N752" s="17" t="s">
        <v>87</v>
      </c>
      <c r="O752" s="17">
        <v>20130904</v>
      </c>
      <c r="P752" s="17">
        <v>20140207</v>
      </c>
      <c r="Q752" s="17">
        <v>7551</v>
      </c>
      <c r="R752" s="17">
        <v>19975001</v>
      </c>
      <c r="S752" s="17" t="s">
        <v>76</v>
      </c>
      <c r="T752" s="17" t="s">
        <v>63</v>
      </c>
      <c r="U752" s="17" t="s">
        <v>91</v>
      </c>
      <c r="V752" s="17">
        <f t="shared" si="192"/>
        <v>112.5</v>
      </c>
      <c r="W752" s="17">
        <v>112500</v>
      </c>
      <c r="X752" s="17" t="s">
        <v>64</v>
      </c>
      <c r="Y752" s="17" t="s">
        <v>80</v>
      </c>
      <c r="Z752" s="17">
        <v>20140207</v>
      </c>
      <c r="AA752" s="17" t="s">
        <v>78</v>
      </c>
      <c r="AB752" s="17">
        <v>1</v>
      </c>
      <c r="AC752" s="17" t="str">
        <f>IFERROR(VLOOKUP(A752,[1]Cruces!AJ:AK,2,0),VLOOKUP(CONCATENATE(X752,AA752),[1]Cruces!G:H,2,0))</f>
        <v>Solicitud de Obra</v>
      </c>
      <c r="AD752" s="17">
        <f t="shared" si="193"/>
        <v>4</v>
      </c>
      <c r="AE752" s="17">
        <f t="shared" si="194"/>
        <v>9</v>
      </c>
      <c r="AF752" s="17">
        <f t="shared" si="195"/>
        <v>2013</v>
      </c>
      <c r="AG752" s="17" t="str">
        <f>IFERROR(VLOOKUP(MID(A752,2,4)*1,[1]Cruces!K:L,2,0),"Verificar")</f>
        <v>Atlántico Norte</v>
      </c>
      <c r="AH752" s="17">
        <f t="shared" ca="1" si="196"/>
        <v>2639</v>
      </c>
      <c r="AI752" s="17" t="str">
        <f>IFERROR(VLOOKUP(U752,[1]Cruces!$O$1:$P$6,2,0),"Sin Orden")</f>
        <v>Resuelta</v>
      </c>
      <c r="AJ752" s="17">
        <f t="shared" si="197"/>
        <v>7</v>
      </c>
      <c r="AK752" s="17">
        <f t="shared" si="198"/>
        <v>2</v>
      </c>
      <c r="AL752" s="17">
        <f t="shared" si="199"/>
        <v>2014</v>
      </c>
      <c r="AM752" s="17">
        <f t="shared" ca="1" si="200"/>
        <v>2483</v>
      </c>
      <c r="AN752" s="18" t="str">
        <f>IFERROR(VLOOKUP(R752*1,'[1]Ordenes de Servicio'!G:K,5,0),"No Cruza")</f>
        <v>No Cruza</v>
      </c>
      <c r="AO752" s="17">
        <f t="shared" ca="1" si="201"/>
        <v>156</v>
      </c>
      <c r="AP752" s="17">
        <f t="shared" si="202"/>
        <v>7</v>
      </c>
      <c r="AQ752" s="17">
        <f t="shared" si="203"/>
        <v>2</v>
      </c>
      <c r="AR752" s="17">
        <f t="shared" si="204"/>
        <v>2014</v>
      </c>
      <c r="AS752" s="17">
        <f t="shared" ca="1" si="205"/>
        <v>2483</v>
      </c>
      <c r="AT752" s="17" t="str">
        <f t="shared" ca="1" si="206"/>
        <v>Si</v>
      </c>
      <c r="AU752" s="17">
        <f t="shared" si="207"/>
        <v>0</v>
      </c>
      <c r="AV752" s="17" t="str">
        <f>+VLOOKUP(B752,[1]Cruces!S:T,2,0)</f>
        <v>8. Puesta en Servicio</v>
      </c>
    </row>
    <row r="753" spans="1:48" hidden="1" x14ac:dyDescent="0.25">
      <c r="A753" s="17" t="s">
        <v>1572</v>
      </c>
      <c r="B753" s="17" t="s">
        <v>68</v>
      </c>
      <c r="C753" s="17">
        <v>0</v>
      </c>
      <c r="D753" s="17">
        <v>0</v>
      </c>
      <c r="E753" s="17" t="s">
        <v>55</v>
      </c>
      <c r="F753" s="17" t="s">
        <v>232</v>
      </c>
      <c r="G753" s="17" t="s">
        <v>1573</v>
      </c>
      <c r="H753" s="17">
        <v>3116744432</v>
      </c>
      <c r="I753" s="17" t="s">
        <v>71</v>
      </c>
      <c r="J753" s="17" t="s">
        <v>59</v>
      </c>
      <c r="K753" s="17" t="s">
        <v>1574</v>
      </c>
      <c r="L753" s="17" t="s">
        <v>111</v>
      </c>
      <c r="M753" s="17" t="s">
        <v>112</v>
      </c>
      <c r="N753" s="17" t="s">
        <v>75</v>
      </c>
      <c r="O753" s="17">
        <v>20180427</v>
      </c>
      <c r="P753" s="17">
        <v>20180427</v>
      </c>
      <c r="Q753" s="17">
        <v>1210</v>
      </c>
      <c r="R753" s="17">
        <v>0</v>
      </c>
      <c r="S753" s="17"/>
      <c r="T753" s="17" t="s">
        <v>63</v>
      </c>
      <c r="U753" s="17"/>
      <c r="V753" s="17">
        <f t="shared" si="192"/>
        <v>300</v>
      </c>
      <c r="W753" s="17">
        <v>300000</v>
      </c>
      <c r="X753" s="17" t="s">
        <v>64</v>
      </c>
      <c r="Y753" s="17" t="s">
        <v>136</v>
      </c>
      <c r="Z753" s="17">
        <v>20180427</v>
      </c>
      <c r="AA753" s="17" t="s">
        <v>101</v>
      </c>
      <c r="AB753" s="17">
        <v>1</v>
      </c>
      <c r="AC753" s="17" t="str">
        <f>IFERROR(VLOOKUP(A753,[1]Cruces!AJ:AK,2,0),VLOOKUP(CONCATENATE(X753,AA753),[1]Cruces!G:H,2,0))</f>
        <v>Solicitud de Obra</v>
      </c>
      <c r="AD753" s="17">
        <f t="shared" si="193"/>
        <v>27</v>
      </c>
      <c r="AE753" s="17">
        <f t="shared" si="194"/>
        <v>4</v>
      </c>
      <c r="AF753" s="17">
        <f t="shared" si="195"/>
        <v>2018</v>
      </c>
      <c r="AG753" s="17" t="str">
        <f>IFERROR(VLOOKUP(MID(A753,2,4)*1,[1]Cruces!K:L,2,0),"Verificar")</f>
        <v>Atlántico Sur</v>
      </c>
      <c r="AH753" s="17">
        <f t="shared" ca="1" si="196"/>
        <v>943</v>
      </c>
      <c r="AI753" s="17" t="str">
        <f>IFERROR(VLOOKUP(U753,[1]Cruces!$O$1:$P$6,2,0),"Sin Orden")</f>
        <v>Sin Orden</v>
      </c>
      <c r="AJ753" s="17">
        <f t="shared" si="197"/>
        <v>27</v>
      </c>
      <c r="AK753" s="17">
        <f t="shared" si="198"/>
        <v>4</v>
      </c>
      <c r="AL753" s="17">
        <f t="shared" si="199"/>
        <v>2018</v>
      </c>
      <c r="AM753" s="17">
        <f t="shared" ca="1" si="200"/>
        <v>943</v>
      </c>
      <c r="AN753" s="18" t="str">
        <f>IFERROR(VLOOKUP(R753*1,'[1]Ordenes de Servicio'!G:K,5,0),"No Cruza")</f>
        <v>No Cruza</v>
      </c>
      <c r="AO753" s="17">
        <f t="shared" ca="1" si="201"/>
        <v>943</v>
      </c>
      <c r="AP753" s="17">
        <f t="shared" si="202"/>
        <v>27</v>
      </c>
      <c r="AQ753" s="17">
        <f t="shared" si="203"/>
        <v>4</v>
      </c>
      <c r="AR753" s="17">
        <f t="shared" si="204"/>
        <v>2018</v>
      </c>
      <c r="AS753" s="17">
        <f t="shared" ca="1" si="205"/>
        <v>943</v>
      </c>
      <c r="AT753" s="17" t="str">
        <f t="shared" ca="1" si="206"/>
        <v>Si</v>
      </c>
      <c r="AU753" s="17">
        <f t="shared" si="207"/>
        <v>0</v>
      </c>
      <c r="AV753" s="17" t="str">
        <f>+VLOOKUP(B753,[1]Cruces!S:T,2,0)</f>
        <v>5. Consultoría / Adjudicación</v>
      </c>
    </row>
    <row r="754" spans="1:48" hidden="1" x14ac:dyDescent="0.25">
      <c r="A754" s="17" t="s">
        <v>7842</v>
      </c>
      <c r="B754" s="17" t="s">
        <v>1268</v>
      </c>
      <c r="C754" s="17">
        <v>0</v>
      </c>
      <c r="D754" s="17">
        <v>0</v>
      </c>
      <c r="E754" s="17" t="s">
        <v>55</v>
      </c>
      <c r="F754" s="17" t="s">
        <v>5366</v>
      </c>
      <c r="G754" s="17" t="s">
        <v>7843</v>
      </c>
      <c r="H754" s="17">
        <v>3013899534</v>
      </c>
      <c r="I754" s="17" t="s">
        <v>71</v>
      </c>
      <c r="J754" s="17" t="s">
        <v>59</v>
      </c>
      <c r="K754" s="17" t="s">
        <v>7844</v>
      </c>
      <c r="L754" s="17" t="s">
        <v>5368</v>
      </c>
      <c r="M754" s="17" t="s">
        <v>5369</v>
      </c>
      <c r="N754" s="17" t="s">
        <v>1271</v>
      </c>
      <c r="O754" s="17">
        <v>20201026</v>
      </c>
      <c r="P754" s="17">
        <v>20201028</v>
      </c>
      <c r="Q754" s="17">
        <v>1150</v>
      </c>
      <c r="R754" s="17">
        <v>28257037</v>
      </c>
      <c r="S754" s="17" t="s">
        <v>6601</v>
      </c>
      <c r="T754" s="17" t="s">
        <v>7091</v>
      </c>
      <c r="U754" s="17" t="s">
        <v>77</v>
      </c>
      <c r="V754" s="17">
        <f t="shared" si="192"/>
        <v>3</v>
      </c>
      <c r="W754" s="17">
        <v>3000</v>
      </c>
      <c r="X754" s="17" t="s">
        <v>7065</v>
      </c>
      <c r="Y754" s="17" t="s">
        <v>1272</v>
      </c>
      <c r="Z754" s="17">
        <v>20201028</v>
      </c>
      <c r="AA754" s="17" t="s">
        <v>1947</v>
      </c>
      <c r="AB754" s="17">
        <v>1</v>
      </c>
      <c r="AC754" s="17" t="str">
        <f>IFERROR(VLOOKUP(A754,[1]Cruces!AJ:AK,2,0),VLOOKUP(CONCATENATE(X754,AA754),[1]Cruces!G:H,2,0))</f>
        <v>Solicitud por BT</v>
      </c>
      <c r="AD754" s="17">
        <f t="shared" si="193"/>
        <v>26</v>
      </c>
      <c r="AE754" s="17">
        <f t="shared" si="194"/>
        <v>10</v>
      </c>
      <c r="AF754" s="17">
        <f t="shared" si="195"/>
        <v>2020</v>
      </c>
      <c r="AG754" s="17" t="str">
        <f>IFERROR(VLOOKUP(MID(A754,2,4)*1,[1]Cruces!K:L,2,0),"Verificar")</f>
        <v>Atlántico Norte</v>
      </c>
      <c r="AH754" s="17">
        <f t="shared" ca="1" si="196"/>
        <v>30</v>
      </c>
      <c r="AI754" s="17" t="str">
        <f>IFERROR(VLOOKUP(U754,[1]Cruces!$O$1:$P$6,2,0),"Sin Orden")</f>
        <v>Pendiente</v>
      </c>
      <c r="AJ754" s="17">
        <f t="shared" si="197"/>
        <v>28</v>
      </c>
      <c r="AK754" s="17">
        <f t="shared" si="198"/>
        <v>10</v>
      </c>
      <c r="AL754" s="17">
        <f t="shared" si="199"/>
        <v>2020</v>
      </c>
      <c r="AM754" s="17">
        <f t="shared" ca="1" si="200"/>
        <v>28</v>
      </c>
      <c r="AN754" s="18">
        <f>IFERROR(VLOOKUP(R754*1,'[1]Ordenes de Servicio'!G:K,5,0),"No Cruza")</f>
        <v>44132</v>
      </c>
      <c r="AO754" s="17">
        <f t="shared" ca="1" si="201"/>
        <v>28</v>
      </c>
      <c r="AP754" s="17">
        <f t="shared" si="202"/>
        <v>28</v>
      </c>
      <c r="AQ754" s="17">
        <f t="shared" si="203"/>
        <v>10</v>
      </c>
      <c r="AR754" s="17">
        <f t="shared" si="204"/>
        <v>2020</v>
      </c>
      <c r="AS754" s="17">
        <f t="shared" ca="1" si="205"/>
        <v>28</v>
      </c>
      <c r="AT754" s="17" t="str">
        <f t="shared" ca="1" si="206"/>
        <v>No</v>
      </c>
      <c r="AU754" s="17">
        <f t="shared" si="207"/>
        <v>0</v>
      </c>
      <c r="AV754" s="17" t="str">
        <f>+VLOOKUP(B754,[1]Cruces!S:T,2,0)</f>
        <v>2. Factibilidad</v>
      </c>
    </row>
    <row r="755" spans="1:48" hidden="1" x14ac:dyDescent="0.25">
      <c r="A755" s="17" t="s">
        <v>1575</v>
      </c>
      <c r="B755" s="17" t="s">
        <v>68</v>
      </c>
      <c r="C755" s="17">
        <v>0</v>
      </c>
      <c r="D755" s="17">
        <v>0</v>
      </c>
      <c r="E755" s="17" t="s">
        <v>55</v>
      </c>
      <c r="F755" s="17" t="s">
        <v>56</v>
      </c>
      <c r="G755" s="17" t="s">
        <v>254</v>
      </c>
      <c r="H755" s="17">
        <v>0</v>
      </c>
      <c r="I755" s="17" t="s">
        <v>116</v>
      </c>
      <c r="J755" s="17" t="s">
        <v>59</v>
      </c>
      <c r="K755" s="17" t="s">
        <v>97</v>
      </c>
      <c r="L755" s="17" t="s">
        <v>576</v>
      </c>
      <c r="M755" s="17" t="s">
        <v>577</v>
      </c>
      <c r="N755" s="17" t="s">
        <v>75</v>
      </c>
      <c r="O755" s="17">
        <v>20200422</v>
      </c>
      <c r="P755" s="17">
        <v>20200827</v>
      </c>
      <c r="Q755" s="17">
        <v>1210</v>
      </c>
      <c r="R755" s="17">
        <v>0</v>
      </c>
      <c r="S755" s="17"/>
      <c r="T755" s="17" t="s">
        <v>63</v>
      </c>
      <c r="U755" s="17"/>
      <c r="V755" s="17">
        <f t="shared" si="192"/>
        <v>1</v>
      </c>
      <c r="W755" s="17">
        <v>1000</v>
      </c>
      <c r="X755" s="17" t="s">
        <v>218</v>
      </c>
      <c r="Y755" s="17" t="s">
        <v>261</v>
      </c>
      <c r="Z755" s="17">
        <v>20200827</v>
      </c>
      <c r="AA755" s="17" t="s">
        <v>219</v>
      </c>
      <c r="AB755" s="17">
        <v>1</v>
      </c>
      <c r="AC755" s="17" t="str">
        <f>IFERROR(VLOOKUP(A755,[1]Cruces!AJ:AK,2,0),VLOOKUP(CONCATENATE(X755,AA755),[1]Cruces!G:H,2,0))</f>
        <v>Solicitud de Obra</v>
      </c>
      <c r="AD755" s="17">
        <f t="shared" si="193"/>
        <v>22</v>
      </c>
      <c r="AE755" s="17">
        <f t="shared" si="194"/>
        <v>4</v>
      </c>
      <c r="AF755" s="17">
        <f t="shared" si="195"/>
        <v>2020</v>
      </c>
      <c r="AG755" s="17" t="str">
        <f>IFERROR(VLOOKUP(MID(A755,2,4)*1,[1]Cruces!K:L,2,0),"Verificar")</f>
        <v>Atlántico Sur</v>
      </c>
      <c r="AH755" s="17">
        <f t="shared" ca="1" si="196"/>
        <v>217</v>
      </c>
      <c r="AI755" s="17" t="str">
        <f>IFERROR(VLOOKUP(U755,[1]Cruces!$O$1:$P$6,2,0),"Sin Orden")</f>
        <v>Sin Orden</v>
      </c>
      <c r="AJ755" s="17">
        <f t="shared" si="197"/>
        <v>27</v>
      </c>
      <c r="AK755" s="17">
        <f t="shared" si="198"/>
        <v>8</v>
      </c>
      <c r="AL755" s="17">
        <f t="shared" si="199"/>
        <v>2020</v>
      </c>
      <c r="AM755" s="17">
        <f t="shared" ca="1" si="200"/>
        <v>90</v>
      </c>
      <c r="AN755" s="18" t="str">
        <f>IFERROR(VLOOKUP(R755*1,'[1]Ordenes de Servicio'!G:K,5,0),"No Cruza")</f>
        <v>No Cruza</v>
      </c>
      <c r="AO755" s="17">
        <f t="shared" ca="1" si="201"/>
        <v>90</v>
      </c>
      <c r="AP755" s="17">
        <f t="shared" si="202"/>
        <v>27</v>
      </c>
      <c r="AQ755" s="17">
        <f t="shared" si="203"/>
        <v>8</v>
      </c>
      <c r="AR755" s="17">
        <f t="shared" si="204"/>
        <v>2020</v>
      </c>
      <c r="AS755" s="17">
        <f t="shared" ca="1" si="205"/>
        <v>90</v>
      </c>
      <c r="AT755" s="17" t="str">
        <f t="shared" ca="1" si="206"/>
        <v>No</v>
      </c>
      <c r="AU755" s="17">
        <f t="shared" si="207"/>
        <v>0</v>
      </c>
      <c r="AV755" s="17" t="str">
        <f>+VLOOKUP(B755,[1]Cruces!S:T,2,0)</f>
        <v>5. Consultoría / Adjudicación</v>
      </c>
    </row>
    <row r="756" spans="1:48" hidden="1" x14ac:dyDescent="0.25">
      <c r="A756" s="17" t="s">
        <v>7845</v>
      </c>
      <c r="B756" s="17" t="s">
        <v>1943</v>
      </c>
      <c r="C756" s="17">
        <v>2059890</v>
      </c>
      <c r="D756" s="17">
        <v>20053794</v>
      </c>
      <c r="E756" s="17" t="s">
        <v>93</v>
      </c>
      <c r="F756" s="17" t="s">
        <v>56</v>
      </c>
      <c r="G756" s="17" t="s">
        <v>7846</v>
      </c>
      <c r="H756" s="17">
        <v>0</v>
      </c>
      <c r="I756" s="17" t="s">
        <v>71</v>
      </c>
      <c r="J756" s="17" t="s">
        <v>7847</v>
      </c>
      <c r="K756" s="17" t="s">
        <v>7848</v>
      </c>
      <c r="L756" s="17" t="s">
        <v>7686</v>
      </c>
      <c r="M756" s="17" t="s">
        <v>7687</v>
      </c>
      <c r="N756" s="17" t="s">
        <v>1946</v>
      </c>
      <c r="O756" s="17">
        <v>20201123</v>
      </c>
      <c r="P756" s="17">
        <v>20201123</v>
      </c>
      <c r="Q756" s="17">
        <v>1170</v>
      </c>
      <c r="R756" s="17">
        <v>28295603</v>
      </c>
      <c r="S756" s="17" t="s">
        <v>7072</v>
      </c>
      <c r="T756" s="17" t="s">
        <v>63</v>
      </c>
      <c r="U756" s="17" t="s">
        <v>640</v>
      </c>
      <c r="V756" s="17">
        <f t="shared" si="192"/>
        <v>3</v>
      </c>
      <c r="W756" s="17">
        <v>3000</v>
      </c>
      <c r="X756" s="17" t="s">
        <v>89</v>
      </c>
      <c r="Y756" s="17" t="s">
        <v>1943</v>
      </c>
      <c r="Z756" s="17">
        <v>20201123</v>
      </c>
      <c r="AA756" s="17" t="s">
        <v>1947</v>
      </c>
      <c r="AB756" s="17">
        <v>1</v>
      </c>
      <c r="AC756" s="17" t="str">
        <f>IFERROR(VLOOKUP(A756,[1]Cruces!AJ:AK,2,0),VLOOKUP(CONCATENATE(X756,AA756),[1]Cruces!G:H,2,0))</f>
        <v>Solicitud por BT</v>
      </c>
      <c r="AD756" s="17">
        <f t="shared" si="193"/>
        <v>23</v>
      </c>
      <c r="AE756" s="17">
        <f t="shared" si="194"/>
        <v>11</v>
      </c>
      <c r="AF756" s="17">
        <f t="shared" si="195"/>
        <v>2020</v>
      </c>
      <c r="AG756" s="17" t="str">
        <f>IFERROR(VLOOKUP(MID(A756,2,4)*1,[1]Cruces!K:L,2,0),"Verificar")</f>
        <v>Atlántico Norte</v>
      </c>
      <c r="AH756" s="17">
        <f t="shared" ca="1" si="196"/>
        <v>2</v>
      </c>
      <c r="AI756" s="17" t="str">
        <f>IFERROR(VLOOKUP(U756,[1]Cruces!$O$1:$P$6,2,0),"Sin Orden")</f>
        <v>Pendiente</v>
      </c>
      <c r="AJ756" s="17">
        <f t="shared" si="197"/>
        <v>23</v>
      </c>
      <c r="AK756" s="17">
        <f t="shared" si="198"/>
        <v>11</v>
      </c>
      <c r="AL756" s="17">
        <f t="shared" si="199"/>
        <v>2020</v>
      </c>
      <c r="AM756" s="17">
        <f t="shared" ca="1" si="200"/>
        <v>2</v>
      </c>
      <c r="AN756" s="18" t="str">
        <f>IFERROR(VLOOKUP(R756*1,'[1]Ordenes de Servicio'!G:K,5,0),"No Cruza")</f>
        <v>No Cruza</v>
      </c>
      <c r="AO756" s="17">
        <f t="shared" ca="1" si="201"/>
        <v>2</v>
      </c>
      <c r="AP756" s="17">
        <f t="shared" si="202"/>
        <v>23</v>
      </c>
      <c r="AQ756" s="17">
        <f t="shared" si="203"/>
        <v>11</v>
      </c>
      <c r="AR756" s="17">
        <f t="shared" si="204"/>
        <v>2020</v>
      </c>
      <c r="AS756" s="17">
        <f t="shared" ca="1" si="205"/>
        <v>2</v>
      </c>
      <c r="AT756" s="17" t="str">
        <f t="shared" ca="1" si="206"/>
        <v>No</v>
      </c>
      <c r="AU756" s="17">
        <f t="shared" si="207"/>
        <v>0</v>
      </c>
      <c r="AV756" s="17" t="str">
        <f>+VLOOKUP(B756,[1]Cruces!S:T,2,0)</f>
        <v>7. Ejecución en Campo OS BT</v>
      </c>
    </row>
    <row r="757" spans="1:48" x14ac:dyDescent="0.25">
      <c r="A757" s="17" t="s">
        <v>1576</v>
      </c>
      <c r="B757" s="17" t="s">
        <v>80</v>
      </c>
      <c r="C757" s="17">
        <v>0</v>
      </c>
      <c r="D757" s="17">
        <v>0</v>
      </c>
      <c r="E757" s="17" t="s">
        <v>55</v>
      </c>
      <c r="F757" s="17" t="s">
        <v>120</v>
      </c>
      <c r="G757" s="17" t="s">
        <v>1577</v>
      </c>
      <c r="H757" s="17" t="s">
        <v>1578</v>
      </c>
      <c r="I757" s="17" t="s">
        <v>116</v>
      </c>
      <c r="J757" s="17" t="s">
        <v>59</v>
      </c>
      <c r="K757" s="17" t="s">
        <v>1579</v>
      </c>
      <c r="L757" s="17" t="s">
        <v>122</v>
      </c>
      <c r="M757" s="17" t="s">
        <v>123</v>
      </c>
      <c r="N757" s="17" t="s">
        <v>87</v>
      </c>
      <c r="O757" s="17">
        <v>20180905</v>
      </c>
      <c r="P757" s="17">
        <v>20191108</v>
      </c>
      <c r="Q757" s="17">
        <v>1110</v>
      </c>
      <c r="R757" s="17">
        <v>26697922</v>
      </c>
      <c r="S757" s="17" t="s">
        <v>76</v>
      </c>
      <c r="T757" s="17" t="s">
        <v>63</v>
      </c>
      <c r="U757" s="17" t="s">
        <v>88</v>
      </c>
      <c r="V757" s="17">
        <f t="shared" si="192"/>
        <v>400</v>
      </c>
      <c r="W757" s="17">
        <v>400000</v>
      </c>
      <c r="X757" s="17" t="s">
        <v>64</v>
      </c>
      <c r="Y757" s="17" t="s">
        <v>80</v>
      </c>
      <c r="Z757" s="17">
        <v>20191108</v>
      </c>
      <c r="AA757" s="17" t="s">
        <v>101</v>
      </c>
      <c r="AB757" s="17">
        <v>1</v>
      </c>
      <c r="AC757" s="17" t="str">
        <f>IFERROR(VLOOKUP(A757,[1]Cruces!AJ:AK,2,0),VLOOKUP(CONCATENATE(X757,AA757),[1]Cruces!G:H,2,0))</f>
        <v>Solicitud de Obra</v>
      </c>
      <c r="AD757" s="17">
        <f t="shared" si="193"/>
        <v>5</v>
      </c>
      <c r="AE757" s="17">
        <f t="shared" si="194"/>
        <v>9</v>
      </c>
      <c r="AF757" s="17">
        <f t="shared" si="195"/>
        <v>2018</v>
      </c>
      <c r="AG757" s="17" t="str">
        <f>IFERROR(VLOOKUP(MID(A757,2,4)*1,[1]Cruces!K:L,2,0),"Verificar")</f>
        <v>Atlántico Norte</v>
      </c>
      <c r="AH757" s="17">
        <f t="shared" ca="1" si="196"/>
        <v>812</v>
      </c>
      <c r="AI757" s="17" t="str">
        <f>IFERROR(VLOOKUP(U757,[1]Cruces!$O$1:$P$6,2,0),"Sin Orden")</f>
        <v>Resuelta</v>
      </c>
      <c r="AJ757" s="17">
        <f t="shared" si="197"/>
        <v>8</v>
      </c>
      <c r="AK757" s="17">
        <f t="shared" si="198"/>
        <v>11</v>
      </c>
      <c r="AL757" s="17">
        <f t="shared" si="199"/>
        <v>2019</v>
      </c>
      <c r="AM757" s="17">
        <f t="shared" ca="1" si="200"/>
        <v>383</v>
      </c>
      <c r="AN757" s="18" t="str">
        <f>IFERROR(VLOOKUP(R757*1,'[1]Ordenes de Servicio'!G:K,5,0),"No Cruza")</f>
        <v>No Cruza</v>
      </c>
      <c r="AO757" s="17">
        <f t="shared" ca="1" si="201"/>
        <v>429</v>
      </c>
      <c r="AP757" s="17">
        <f t="shared" si="202"/>
        <v>8</v>
      </c>
      <c r="AQ757" s="17">
        <f t="shared" si="203"/>
        <v>11</v>
      </c>
      <c r="AR757" s="17">
        <f t="shared" si="204"/>
        <v>2019</v>
      </c>
      <c r="AS757" s="17">
        <f t="shared" ca="1" si="205"/>
        <v>383</v>
      </c>
      <c r="AT757" s="17" t="str">
        <f t="shared" ca="1" si="206"/>
        <v>Si</v>
      </c>
      <c r="AU757" s="17">
        <f t="shared" si="207"/>
        <v>0</v>
      </c>
      <c r="AV757" s="17" t="str">
        <f>+VLOOKUP(B757,[1]Cruces!S:T,2,0)</f>
        <v>8. Puesta en Servicio</v>
      </c>
    </row>
    <row r="758" spans="1:48" hidden="1" x14ac:dyDescent="0.25">
      <c r="A758" s="17" t="s">
        <v>1580</v>
      </c>
      <c r="B758" s="17" t="s">
        <v>68</v>
      </c>
      <c r="C758" s="17">
        <v>0</v>
      </c>
      <c r="D758" s="17">
        <v>0</v>
      </c>
      <c r="E758" s="17" t="s">
        <v>55</v>
      </c>
      <c r="F758" s="17" t="s">
        <v>232</v>
      </c>
      <c r="G758" s="17" t="s">
        <v>1581</v>
      </c>
      <c r="H758" s="17">
        <v>0</v>
      </c>
      <c r="I758" s="17" t="s">
        <v>71</v>
      </c>
      <c r="J758" s="17" t="s">
        <v>59</v>
      </c>
      <c r="K758" s="17" t="s">
        <v>1582</v>
      </c>
      <c r="L758" s="17" t="s">
        <v>111</v>
      </c>
      <c r="M758" s="17" t="s">
        <v>112</v>
      </c>
      <c r="N758" s="17" t="s">
        <v>75</v>
      </c>
      <c r="O758" s="17">
        <v>20180706</v>
      </c>
      <c r="P758" s="17">
        <v>20180709</v>
      </c>
      <c r="Q758" s="17">
        <v>7541</v>
      </c>
      <c r="R758" s="17">
        <v>25359788</v>
      </c>
      <c r="S758" s="17" t="s">
        <v>76</v>
      </c>
      <c r="T758" s="17" t="s">
        <v>63</v>
      </c>
      <c r="U758" s="17" t="s">
        <v>91</v>
      </c>
      <c r="V758" s="17">
        <f t="shared" si="192"/>
        <v>155</v>
      </c>
      <c r="W758" s="17">
        <v>155000</v>
      </c>
      <c r="X758" s="17" t="s">
        <v>64</v>
      </c>
      <c r="Y758" s="17" t="s">
        <v>136</v>
      </c>
      <c r="Z758" s="17">
        <v>20190109</v>
      </c>
      <c r="AA758" s="17" t="s">
        <v>176</v>
      </c>
      <c r="AB758" s="17">
        <v>1</v>
      </c>
      <c r="AC758" s="17" t="str">
        <f>IFERROR(VLOOKUP(A758,[1]Cruces!AJ:AK,2,0),VLOOKUP(CONCATENATE(X758,AA758),[1]Cruces!G:H,2,0))</f>
        <v>Solicitud de Obra</v>
      </c>
      <c r="AD758" s="17">
        <f t="shared" si="193"/>
        <v>6</v>
      </c>
      <c r="AE758" s="17">
        <f t="shared" si="194"/>
        <v>7</v>
      </c>
      <c r="AF758" s="17">
        <f t="shared" si="195"/>
        <v>2018</v>
      </c>
      <c r="AG758" s="17" t="str">
        <f>IFERROR(VLOOKUP(MID(A758,2,4)*1,[1]Cruces!K:L,2,0),"Verificar")</f>
        <v>Atlántico Sur</v>
      </c>
      <c r="AH758" s="17">
        <f t="shared" ca="1" si="196"/>
        <v>873</v>
      </c>
      <c r="AI758" s="17" t="str">
        <f>IFERROR(VLOOKUP(U758,[1]Cruces!$O$1:$P$6,2,0),"Sin Orden")</f>
        <v>Resuelta</v>
      </c>
      <c r="AJ758" s="17">
        <f t="shared" si="197"/>
        <v>9</v>
      </c>
      <c r="AK758" s="17">
        <f t="shared" si="198"/>
        <v>1</v>
      </c>
      <c r="AL758" s="17">
        <f t="shared" si="199"/>
        <v>2019</v>
      </c>
      <c r="AM758" s="17">
        <f t="shared" ca="1" si="200"/>
        <v>686</v>
      </c>
      <c r="AN758" s="18">
        <f>IFERROR(VLOOKUP(R758*1,'[1]Ordenes de Servicio'!G:K,5,0),"No Cruza")</f>
        <v>43312</v>
      </c>
      <c r="AO758" s="17">
        <f t="shared" ca="1" si="201"/>
        <v>187</v>
      </c>
      <c r="AP758" s="17">
        <f t="shared" si="202"/>
        <v>9</v>
      </c>
      <c r="AQ758" s="17">
        <f t="shared" si="203"/>
        <v>7</v>
      </c>
      <c r="AR758" s="17">
        <f t="shared" si="204"/>
        <v>2018</v>
      </c>
      <c r="AS758" s="17">
        <f t="shared" ca="1" si="205"/>
        <v>870</v>
      </c>
      <c r="AT758" s="17" t="str">
        <f t="shared" ca="1" si="206"/>
        <v>Si</v>
      </c>
      <c r="AU758" s="17">
        <f t="shared" si="207"/>
        <v>184</v>
      </c>
      <c r="AV758" s="17" t="str">
        <f>+VLOOKUP(B758,[1]Cruces!S:T,2,0)</f>
        <v>5. Consultoría / Adjudicación</v>
      </c>
    </row>
    <row r="759" spans="1:48" hidden="1" x14ac:dyDescent="0.25">
      <c r="A759" s="17" t="s">
        <v>1583</v>
      </c>
      <c r="B759" s="17" t="s">
        <v>54</v>
      </c>
      <c r="C759" s="17">
        <v>0</v>
      </c>
      <c r="D759" s="17">
        <v>0</v>
      </c>
      <c r="E759" s="17" t="s">
        <v>55</v>
      </c>
      <c r="F759" s="17" t="s">
        <v>126</v>
      </c>
      <c r="G759" s="17" t="s">
        <v>1584</v>
      </c>
      <c r="H759" s="17">
        <v>0</v>
      </c>
      <c r="I759" s="17" t="s">
        <v>116</v>
      </c>
      <c r="J759" s="17" t="s">
        <v>59</v>
      </c>
      <c r="K759" s="17" t="s">
        <v>1585</v>
      </c>
      <c r="L759" s="17" t="s">
        <v>129</v>
      </c>
      <c r="M759" s="17" t="s">
        <v>130</v>
      </c>
      <c r="N759" s="17" t="s">
        <v>62</v>
      </c>
      <c r="O759" s="17">
        <v>20200909</v>
      </c>
      <c r="P759" s="17">
        <v>20200910</v>
      </c>
      <c r="Q759" s="17">
        <v>9332</v>
      </c>
      <c r="R759" s="17">
        <v>28117973</v>
      </c>
      <c r="S759" s="17" t="s">
        <v>100</v>
      </c>
      <c r="T759" s="17" t="s">
        <v>63</v>
      </c>
      <c r="U759" s="17" t="s">
        <v>91</v>
      </c>
      <c r="V759" s="17">
        <f t="shared" si="192"/>
        <v>25</v>
      </c>
      <c r="W759" s="17">
        <v>25000</v>
      </c>
      <c r="X759" s="17" t="s">
        <v>64</v>
      </c>
      <c r="Y759" s="17" t="s">
        <v>65</v>
      </c>
      <c r="Z759" s="17">
        <v>20200910</v>
      </c>
      <c r="AA759" s="17" t="s">
        <v>78</v>
      </c>
      <c r="AB759" s="17">
        <v>1</v>
      </c>
      <c r="AC759" s="17" t="str">
        <f>IFERROR(VLOOKUP(A759,[1]Cruces!AJ:AK,2,0),VLOOKUP(CONCATENATE(X759,AA759),[1]Cruces!G:H,2,0))</f>
        <v>Solicitud de Obra</v>
      </c>
      <c r="AD759" s="17">
        <f t="shared" si="193"/>
        <v>9</v>
      </c>
      <c r="AE759" s="17">
        <f t="shared" si="194"/>
        <v>9</v>
      </c>
      <c r="AF759" s="17">
        <f t="shared" si="195"/>
        <v>2020</v>
      </c>
      <c r="AG759" s="17" t="str">
        <f>IFERROR(VLOOKUP(MID(A759,2,4)*1,[1]Cruces!K:L,2,0),"Verificar")</f>
        <v>Guajira</v>
      </c>
      <c r="AH759" s="17">
        <f t="shared" ca="1" si="196"/>
        <v>77</v>
      </c>
      <c r="AI759" s="17" t="str">
        <f>IFERROR(VLOOKUP(U759,[1]Cruces!$O$1:$P$6,2,0),"Sin Orden")</f>
        <v>Resuelta</v>
      </c>
      <c r="AJ759" s="17">
        <f t="shared" si="197"/>
        <v>10</v>
      </c>
      <c r="AK759" s="17">
        <f t="shared" si="198"/>
        <v>9</v>
      </c>
      <c r="AL759" s="17">
        <f t="shared" si="199"/>
        <v>2020</v>
      </c>
      <c r="AM759" s="17">
        <f t="shared" ca="1" si="200"/>
        <v>76</v>
      </c>
      <c r="AN759" s="18" t="str">
        <f>IFERROR(VLOOKUP(R759*1,'[1]Ordenes de Servicio'!G:K,5,0),"No Cruza")</f>
        <v>No Cruza</v>
      </c>
      <c r="AO759" s="17">
        <f t="shared" ca="1" si="201"/>
        <v>1</v>
      </c>
      <c r="AP759" s="17">
        <f t="shared" si="202"/>
        <v>10</v>
      </c>
      <c r="AQ759" s="17">
        <f t="shared" si="203"/>
        <v>9</v>
      </c>
      <c r="AR759" s="17">
        <f t="shared" si="204"/>
        <v>2020</v>
      </c>
      <c r="AS759" s="17">
        <f t="shared" ca="1" si="205"/>
        <v>76</v>
      </c>
      <c r="AT759" s="17" t="str">
        <f t="shared" ca="1" si="206"/>
        <v>No</v>
      </c>
      <c r="AU759" s="17">
        <f t="shared" si="207"/>
        <v>0</v>
      </c>
      <c r="AV759" s="17" t="str">
        <f>+VLOOKUP(B759,[1]Cruces!S:T,2,0)</f>
        <v>4. Presupuesto de Obra</v>
      </c>
    </row>
    <row r="760" spans="1:48" hidden="1" x14ac:dyDescent="0.25">
      <c r="A760" s="17" t="s">
        <v>7849</v>
      </c>
      <c r="B760" s="17" t="s">
        <v>1943</v>
      </c>
      <c r="C760" s="17">
        <v>0</v>
      </c>
      <c r="D760" s="17">
        <v>0</v>
      </c>
      <c r="E760" s="17" t="s">
        <v>55</v>
      </c>
      <c r="F760" s="17" t="s">
        <v>69</v>
      </c>
      <c r="G760" s="17" t="s">
        <v>7850</v>
      </c>
      <c r="H760" s="17">
        <v>3234585311</v>
      </c>
      <c r="I760" s="17" t="s">
        <v>71</v>
      </c>
      <c r="J760" s="17" t="s">
        <v>59</v>
      </c>
      <c r="K760" s="17" t="s">
        <v>97</v>
      </c>
      <c r="L760" s="17" t="s">
        <v>7653</v>
      </c>
      <c r="M760" s="17" t="s">
        <v>7654</v>
      </c>
      <c r="N760" s="17" t="s">
        <v>1946</v>
      </c>
      <c r="O760" s="17">
        <v>20200911</v>
      </c>
      <c r="P760" s="17">
        <v>20200911</v>
      </c>
      <c r="Q760" s="17">
        <v>3460</v>
      </c>
      <c r="R760" s="17">
        <v>28122606</v>
      </c>
      <c r="S760" s="17" t="s">
        <v>6601</v>
      </c>
      <c r="T760" s="17" t="s">
        <v>7091</v>
      </c>
      <c r="U760" s="17" t="s">
        <v>77</v>
      </c>
      <c r="V760" s="17">
        <f t="shared" si="192"/>
        <v>3</v>
      </c>
      <c r="W760" s="17">
        <v>3000</v>
      </c>
      <c r="X760" s="17" t="s">
        <v>7065</v>
      </c>
      <c r="Y760" s="17" t="s">
        <v>1943</v>
      </c>
      <c r="Z760" s="17">
        <v>20200911</v>
      </c>
      <c r="AA760" s="17" t="s">
        <v>1947</v>
      </c>
      <c r="AB760" s="17">
        <v>1</v>
      </c>
      <c r="AC760" s="17" t="str">
        <f>IFERROR(VLOOKUP(A760,[1]Cruces!AJ:AK,2,0),VLOOKUP(CONCATENATE(X760,AA760),[1]Cruces!G:H,2,0))</f>
        <v>Solicitud por BT</v>
      </c>
      <c r="AD760" s="17">
        <f t="shared" si="193"/>
        <v>11</v>
      </c>
      <c r="AE760" s="17">
        <f t="shared" si="194"/>
        <v>9</v>
      </c>
      <c r="AF760" s="17">
        <f t="shared" si="195"/>
        <v>2020</v>
      </c>
      <c r="AG760" s="17" t="str">
        <f>IFERROR(VLOOKUP(MID(A760,2,4)*1,[1]Cruces!K:L,2,0),"Verificar")</f>
        <v>Magdalena</v>
      </c>
      <c r="AH760" s="17">
        <f t="shared" ca="1" si="196"/>
        <v>75</v>
      </c>
      <c r="AI760" s="17" t="str">
        <f>IFERROR(VLOOKUP(U760,[1]Cruces!$O$1:$P$6,2,0),"Sin Orden")</f>
        <v>Pendiente</v>
      </c>
      <c r="AJ760" s="17">
        <f t="shared" si="197"/>
        <v>11</v>
      </c>
      <c r="AK760" s="17">
        <f t="shared" si="198"/>
        <v>9</v>
      </c>
      <c r="AL760" s="17">
        <f t="shared" si="199"/>
        <v>2020</v>
      </c>
      <c r="AM760" s="17">
        <f t="shared" ca="1" si="200"/>
        <v>75</v>
      </c>
      <c r="AN760" s="18">
        <f>IFERROR(VLOOKUP(R760*1,'[1]Ordenes de Servicio'!G:K,5,0),"No Cruza")</f>
        <v>44085</v>
      </c>
      <c r="AO760" s="17">
        <f t="shared" ca="1" si="201"/>
        <v>75</v>
      </c>
      <c r="AP760" s="17">
        <f t="shared" si="202"/>
        <v>11</v>
      </c>
      <c r="AQ760" s="17">
        <f t="shared" si="203"/>
        <v>9</v>
      </c>
      <c r="AR760" s="17">
        <f t="shared" si="204"/>
        <v>2020</v>
      </c>
      <c r="AS760" s="17">
        <f t="shared" ca="1" si="205"/>
        <v>75</v>
      </c>
      <c r="AT760" s="17" t="str">
        <f t="shared" ca="1" si="206"/>
        <v>No</v>
      </c>
      <c r="AU760" s="17">
        <f t="shared" si="207"/>
        <v>0</v>
      </c>
      <c r="AV760" s="17" t="str">
        <f>+VLOOKUP(B760,[1]Cruces!S:T,2,0)</f>
        <v>7. Ejecución en Campo OS BT</v>
      </c>
    </row>
    <row r="761" spans="1:48" hidden="1" x14ac:dyDescent="0.25">
      <c r="A761" s="17" t="s">
        <v>7851</v>
      </c>
      <c r="B761" s="17" t="s">
        <v>1943</v>
      </c>
      <c r="C761" s="17">
        <v>3048996</v>
      </c>
      <c r="D761" s="17">
        <v>20120675</v>
      </c>
      <c r="E761" s="17" t="s">
        <v>93</v>
      </c>
      <c r="F761" s="17" t="s">
        <v>56</v>
      </c>
      <c r="G761" s="17" t="s">
        <v>7852</v>
      </c>
      <c r="H761" s="17">
        <v>3157250864</v>
      </c>
      <c r="I761" s="17" t="s">
        <v>71</v>
      </c>
      <c r="J761" s="17" t="s">
        <v>7853</v>
      </c>
      <c r="K761" s="17" t="s">
        <v>97</v>
      </c>
      <c r="L761" s="17" t="s">
        <v>7111</v>
      </c>
      <c r="M761" s="17" t="s">
        <v>7112</v>
      </c>
      <c r="N761" s="17" t="s">
        <v>1946</v>
      </c>
      <c r="O761" s="17">
        <v>20201120</v>
      </c>
      <c r="P761" s="17">
        <v>20201120</v>
      </c>
      <c r="Q761" s="17">
        <v>1110</v>
      </c>
      <c r="R761" s="17">
        <v>28294035</v>
      </c>
      <c r="S761" s="17" t="s">
        <v>7072</v>
      </c>
      <c r="T761" s="17" t="s">
        <v>63</v>
      </c>
      <c r="U761" s="17" t="s">
        <v>640</v>
      </c>
      <c r="V761" s="17">
        <f t="shared" si="192"/>
        <v>3</v>
      </c>
      <c r="W761" s="17">
        <v>3000</v>
      </c>
      <c r="X761" s="17" t="s">
        <v>89</v>
      </c>
      <c r="Y761" s="17" t="s">
        <v>1943</v>
      </c>
      <c r="Z761" s="17">
        <v>20201120</v>
      </c>
      <c r="AA761" s="17" t="s">
        <v>1947</v>
      </c>
      <c r="AB761" s="17">
        <v>1</v>
      </c>
      <c r="AC761" s="17" t="str">
        <f>IFERROR(VLOOKUP(A761,[1]Cruces!AJ:AK,2,0),VLOOKUP(CONCATENATE(X761,AA761),[1]Cruces!G:H,2,0))</f>
        <v>Solicitud por BT</v>
      </c>
      <c r="AD761" s="17">
        <f t="shared" si="193"/>
        <v>20</v>
      </c>
      <c r="AE761" s="17">
        <f t="shared" si="194"/>
        <v>11</v>
      </c>
      <c r="AF761" s="17">
        <f t="shared" si="195"/>
        <v>2020</v>
      </c>
      <c r="AG761" s="17" t="str">
        <f>IFERROR(VLOOKUP(MID(A761,2,4)*1,[1]Cruces!K:L,2,0),"Verificar")</f>
        <v>Atlántico Norte</v>
      </c>
      <c r="AH761" s="17">
        <f t="shared" ca="1" si="196"/>
        <v>5</v>
      </c>
      <c r="AI761" s="17" t="str">
        <f>IFERROR(VLOOKUP(U761,[1]Cruces!$O$1:$P$6,2,0),"Sin Orden")</f>
        <v>Pendiente</v>
      </c>
      <c r="AJ761" s="17">
        <f t="shared" si="197"/>
        <v>20</v>
      </c>
      <c r="AK761" s="17">
        <f t="shared" si="198"/>
        <v>11</v>
      </c>
      <c r="AL761" s="17">
        <f t="shared" si="199"/>
        <v>2020</v>
      </c>
      <c r="AM761" s="17">
        <f t="shared" ca="1" si="200"/>
        <v>5</v>
      </c>
      <c r="AN761" s="18" t="str">
        <f>IFERROR(VLOOKUP(R761*1,'[1]Ordenes de Servicio'!G:K,5,0),"No Cruza")</f>
        <v>No Cruza</v>
      </c>
      <c r="AO761" s="17">
        <f t="shared" ca="1" si="201"/>
        <v>5</v>
      </c>
      <c r="AP761" s="17">
        <f t="shared" si="202"/>
        <v>20</v>
      </c>
      <c r="AQ761" s="17">
        <f t="shared" si="203"/>
        <v>11</v>
      </c>
      <c r="AR761" s="17">
        <f t="shared" si="204"/>
        <v>2020</v>
      </c>
      <c r="AS761" s="17">
        <f t="shared" ca="1" si="205"/>
        <v>5</v>
      </c>
      <c r="AT761" s="17" t="str">
        <f t="shared" ca="1" si="206"/>
        <v>No</v>
      </c>
      <c r="AU761" s="17">
        <f t="shared" si="207"/>
        <v>0</v>
      </c>
      <c r="AV761" s="17" t="str">
        <f>+VLOOKUP(B761,[1]Cruces!S:T,2,0)</f>
        <v>7. Ejecución en Campo OS BT</v>
      </c>
    </row>
    <row r="762" spans="1:48" hidden="1" x14ac:dyDescent="0.25">
      <c r="A762" s="17" t="s">
        <v>1586</v>
      </c>
      <c r="B762" s="17" t="s">
        <v>68</v>
      </c>
      <c r="C762" s="17">
        <v>0</v>
      </c>
      <c r="D762" s="17">
        <v>0</v>
      </c>
      <c r="E762" s="17" t="s">
        <v>55</v>
      </c>
      <c r="F762" s="17" t="s">
        <v>56</v>
      </c>
      <c r="G762" s="17" t="s">
        <v>1587</v>
      </c>
      <c r="H762" s="17">
        <v>0</v>
      </c>
      <c r="I762" s="17" t="s">
        <v>116</v>
      </c>
      <c r="J762" s="17" t="s">
        <v>59</v>
      </c>
      <c r="K762" s="17" t="s">
        <v>1588</v>
      </c>
      <c r="L762" s="17" t="s">
        <v>117</v>
      </c>
      <c r="M762" s="17" t="s">
        <v>118</v>
      </c>
      <c r="N762" s="17" t="s">
        <v>75</v>
      </c>
      <c r="O762" s="17">
        <v>20190916</v>
      </c>
      <c r="P762" s="17">
        <v>20200128</v>
      </c>
      <c r="Q762" s="17">
        <v>1180</v>
      </c>
      <c r="R762" s="17">
        <v>26744307</v>
      </c>
      <c r="S762" s="17" t="s">
        <v>100</v>
      </c>
      <c r="T762" s="17" t="s">
        <v>63</v>
      </c>
      <c r="U762" s="17" t="s">
        <v>91</v>
      </c>
      <c r="V762" s="17">
        <f t="shared" si="192"/>
        <v>112.5</v>
      </c>
      <c r="W762" s="17">
        <v>112500</v>
      </c>
      <c r="X762" s="17" t="s">
        <v>64</v>
      </c>
      <c r="Y762" s="17" t="s">
        <v>150</v>
      </c>
      <c r="Z762" s="17">
        <v>20200608</v>
      </c>
      <c r="AA762" s="17" t="s">
        <v>78</v>
      </c>
      <c r="AB762" s="17">
        <v>1</v>
      </c>
      <c r="AC762" s="17" t="str">
        <f>IFERROR(VLOOKUP(A762,[1]Cruces!AJ:AK,2,0),VLOOKUP(CONCATENATE(X762,AA762),[1]Cruces!G:H,2,0))</f>
        <v>Solicitud de Obra</v>
      </c>
      <c r="AD762" s="17">
        <f t="shared" si="193"/>
        <v>16</v>
      </c>
      <c r="AE762" s="17">
        <f t="shared" si="194"/>
        <v>9</v>
      </c>
      <c r="AF762" s="17">
        <f t="shared" si="195"/>
        <v>2019</v>
      </c>
      <c r="AG762" s="17" t="str">
        <f>IFERROR(VLOOKUP(MID(A762,2,4)*1,[1]Cruces!K:L,2,0),"Verificar")</f>
        <v>Atlántico Norte</v>
      </c>
      <c r="AH762" s="17">
        <f t="shared" ca="1" si="196"/>
        <v>436</v>
      </c>
      <c r="AI762" s="17" t="str">
        <f>IFERROR(VLOOKUP(U762,[1]Cruces!$O$1:$P$6,2,0),"Sin Orden")</f>
        <v>Resuelta</v>
      </c>
      <c r="AJ762" s="17">
        <f t="shared" si="197"/>
        <v>8</v>
      </c>
      <c r="AK762" s="17">
        <f t="shared" si="198"/>
        <v>6</v>
      </c>
      <c r="AL762" s="17">
        <f t="shared" si="199"/>
        <v>2020</v>
      </c>
      <c r="AM762" s="17">
        <f t="shared" ca="1" si="200"/>
        <v>170</v>
      </c>
      <c r="AN762" s="18" t="str">
        <f>IFERROR(VLOOKUP(R762*1,'[1]Ordenes de Servicio'!G:K,5,0),"No Cruza")</f>
        <v>No Cruza</v>
      </c>
      <c r="AO762" s="17">
        <f t="shared" ca="1" si="201"/>
        <v>266</v>
      </c>
      <c r="AP762" s="17">
        <f t="shared" si="202"/>
        <v>28</v>
      </c>
      <c r="AQ762" s="17">
        <f t="shared" si="203"/>
        <v>1</v>
      </c>
      <c r="AR762" s="17">
        <f t="shared" si="204"/>
        <v>2020</v>
      </c>
      <c r="AS762" s="17">
        <f t="shared" ca="1" si="205"/>
        <v>302</v>
      </c>
      <c r="AT762" s="17" t="str">
        <f t="shared" ca="1" si="206"/>
        <v>No</v>
      </c>
      <c r="AU762" s="17">
        <f t="shared" si="207"/>
        <v>132</v>
      </c>
      <c r="AV762" s="17" t="str">
        <f>+VLOOKUP(B762,[1]Cruces!S:T,2,0)</f>
        <v>5. Consultoría / Adjudicación</v>
      </c>
    </row>
    <row r="763" spans="1:48" hidden="1" x14ac:dyDescent="0.25">
      <c r="A763" s="17" t="s">
        <v>1589</v>
      </c>
      <c r="B763" s="17" t="s">
        <v>68</v>
      </c>
      <c r="C763" s="17">
        <v>0</v>
      </c>
      <c r="D763" s="17">
        <v>0</v>
      </c>
      <c r="E763" s="17" t="s">
        <v>55</v>
      </c>
      <c r="F763" s="17" t="s">
        <v>232</v>
      </c>
      <c r="G763" s="17" t="s">
        <v>1590</v>
      </c>
      <c r="H763" s="17">
        <v>3017603690</v>
      </c>
      <c r="I763" s="17" t="s">
        <v>116</v>
      </c>
      <c r="J763" s="17" t="s">
        <v>59</v>
      </c>
      <c r="K763" s="17" t="s">
        <v>1591</v>
      </c>
      <c r="L763" s="17" t="s">
        <v>280</v>
      </c>
      <c r="M763" s="17" t="s">
        <v>281</v>
      </c>
      <c r="N763" s="17" t="s">
        <v>75</v>
      </c>
      <c r="O763" s="17">
        <v>20200316</v>
      </c>
      <c r="P763" s="17">
        <v>20200422</v>
      </c>
      <c r="Q763" s="17">
        <v>1210</v>
      </c>
      <c r="R763" s="17">
        <v>27281243</v>
      </c>
      <c r="S763" s="17" t="s">
        <v>100</v>
      </c>
      <c r="T763" s="17" t="s">
        <v>63</v>
      </c>
      <c r="U763" s="17" t="s">
        <v>91</v>
      </c>
      <c r="V763" s="17">
        <f t="shared" si="192"/>
        <v>30</v>
      </c>
      <c r="W763" s="17">
        <v>30000</v>
      </c>
      <c r="X763" s="17" t="s">
        <v>64</v>
      </c>
      <c r="Y763" s="17" t="s">
        <v>136</v>
      </c>
      <c r="Z763" s="17">
        <v>20200430</v>
      </c>
      <c r="AA763" s="17" t="s">
        <v>78</v>
      </c>
      <c r="AB763" s="17">
        <v>1</v>
      </c>
      <c r="AC763" s="17" t="str">
        <f>IFERROR(VLOOKUP(A763,[1]Cruces!AJ:AK,2,0),VLOOKUP(CONCATENATE(X763,AA763),[1]Cruces!G:H,2,0))</f>
        <v>Solicitud de Obra</v>
      </c>
      <c r="AD763" s="17">
        <f t="shared" si="193"/>
        <v>16</v>
      </c>
      <c r="AE763" s="17">
        <f t="shared" si="194"/>
        <v>3</v>
      </c>
      <c r="AF763" s="17">
        <f t="shared" si="195"/>
        <v>2020</v>
      </c>
      <c r="AG763" s="17" t="str">
        <f>IFERROR(VLOOKUP(MID(A763,2,4)*1,[1]Cruces!K:L,2,0),"Verificar")</f>
        <v>Atlántico Sur</v>
      </c>
      <c r="AH763" s="17">
        <f t="shared" ca="1" si="196"/>
        <v>254</v>
      </c>
      <c r="AI763" s="17" t="str">
        <f>IFERROR(VLOOKUP(U763,[1]Cruces!$O$1:$P$6,2,0),"Sin Orden")</f>
        <v>Resuelta</v>
      </c>
      <c r="AJ763" s="17">
        <f t="shared" si="197"/>
        <v>30</v>
      </c>
      <c r="AK763" s="17">
        <f t="shared" si="198"/>
        <v>4</v>
      </c>
      <c r="AL763" s="17">
        <f t="shared" si="199"/>
        <v>2020</v>
      </c>
      <c r="AM763" s="17">
        <f t="shared" ca="1" si="200"/>
        <v>209</v>
      </c>
      <c r="AN763" s="18" t="str">
        <f>IFERROR(VLOOKUP(R763*1,'[1]Ordenes de Servicio'!G:K,5,0),"No Cruza")</f>
        <v>No Cruza</v>
      </c>
      <c r="AO763" s="17">
        <f t="shared" ca="1" si="201"/>
        <v>45</v>
      </c>
      <c r="AP763" s="17">
        <f t="shared" si="202"/>
        <v>22</v>
      </c>
      <c r="AQ763" s="17">
        <f t="shared" si="203"/>
        <v>4</v>
      </c>
      <c r="AR763" s="17">
        <f t="shared" si="204"/>
        <v>2020</v>
      </c>
      <c r="AS763" s="17">
        <f t="shared" ca="1" si="205"/>
        <v>217</v>
      </c>
      <c r="AT763" s="17" t="str">
        <f t="shared" ca="1" si="206"/>
        <v>No</v>
      </c>
      <c r="AU763" s="17">
        <f t="shared" si="207"/>
        <v>8</v>
      </c>
      <c r="AV763" s="17" t="str">
        <f>+VLOOKUP(B763,[1]Cruces!S:T,2,0)</f>
        <v>5. Consultoría / Adjudicación</v>
      </c>
    </row>
    <row r="764" spans="1:48" hidden="1" x14ac:dyDescent="0.25">
      <c r="A764" s="17" t="s">
        <v>7854</v>
      </c>
      <c r="B764" s="17" t="s">
        <v>569</v>
      </c>
      <c r="C764" s="17">
        <v>0</v>
      </c>
      <c r="D764" s="17">
        <v>0</v>
      </c>
      <c r="E764" s="17" t="s">
        <v>55</v>
      </c>
      <c r="F764" s="17" t="s">
        <v>5366</v>
      </c>
      <c r="G764" s="17" t="s">
        <v>7855</v>
      </c>
      <c r="H764" s="17">
        <v>3022826775</v>
      </c>
      <c r="I764" s="17" t="s">
        <v>71</v>
      </c>
      <c r="J764" s="17" t="s">
        <v>59</v>
      </c>
      <c r="K764" s="17" t="s">
        <v>7856</v>
      </c>
      <c r="L764" s="17" t="s">
        <v>5368</v>
      </c>
      <c r="M764" s="17" t="s">
        <v>5369</v>
      </c>
      <c r="N764" s="17" t="s">
        <v>572</v>
      </c>
      <c r="O764" s="17">
        <v>20201103</v>
      </c>
      <c r="P764" s="17">
        <v>20201103</v>
      </c>
      <c r="Q764" s="17">
        <v>1180</v>
      </c>
      <c r="R764" s="17">
        <v>0</v>
      </c>
      <c r="S764" s="17"/>
      <c r="T764" s="17" t="s">
        <v>63</v>
      </c>
      <c r="U764" s="17"/>
      <c r="V764" s="17">
        <f t="shared" si="192"/>
        <v>3</v>
      </c>
      <c r="W764" s="17">
        <v>3000</v>
      </c>
      <c r="X764" s="17" t="s">
        <v>7065</v>
      </c>
      <c r="Y764" s="17" t="s">
        <v>569</v>
      </c>
      <c r="Z764" s="17">
        <v>20201103</v>
      </c>
      <c r="AA764" s="17" t="s">
        <v>1947</v>
      </c>
      <c r="AB764" s="17">
        <v>1</v>
      </c>
      <c r="AC764" s="17" t="str">
        <f>IFERROR(VLOOKUP(A764,[1]Cruces!AJ:AK,2,0),VLOOKUP(CONCATENATE(X764,AA764),[1]Cruces!G:H,2,0))</f>
        <v>Solicitud por BT</v>
      </c>
      <c r="AD764" s="17">
        <f t="shared" ref="AD764:AD818" si="208">MID(O764,7,2)*1</f>
        <v>3</v>
      </c>
      <c r="AE764" s="17">
        <f t="shared" ref="AE764:AE818" si="209">MID(O764,5,2)*1</f>
        <v>11</v>
      </c>
      <c r="AF764" s="17">
        <f t="shared" ref="AF764:AF818" si="210">MID(O764,1,4)*1</f>
        <v>2020</v>
      </c>
      <c r="AG764" s="17" t="str">
        <f>IFERROR(VLOOKUP(MID(A764,2,4)*1,[1]Cruces!K:L,2,0),"Verificar")</f>
        <v>Atlántico Norte</v>
      </c>
      <c r="AH764" s="17">
        <f t="shared" ref="AH764:AH818" ca="1" si="211">TODAY()-DATE(AF764,AE764,AD764)</f>
        <v>22</v>
      </c>
      <c r="AI764" s="17" t="str">
        <f>IFERROR(VLOOKUP(U764,[1]Cruces!$O$1:$P$6,2,0),"Sin Orden")</f>
        <v>Sin Orden</v>
      </c>
      <c r="AJ764" s="17">
        <f t="shared" ref="AJ764:AJ818" si="212">MID(Z764,7,2)*1</f>
        <v>3</v>
      </c>
      <c r="AK764" s="17">
        <f t="shared" ref="AK764:AK818" si="213">MID(Z764,5,2)*1</f>
        <v>11</v>
      </c>
      <c r="AL764" s="17">
        <f t="shared" ref="AL764:AL818" si="214">MID(Z764,1,4)*1</f>
        <v>2020</v>
      </c>
      <c r="AM764" s="17">
        <f t="shared" ref="AM764:AM818" ca="1" si="215">+TODAY()-DATE(AL764,AK764,AJ764)</f>
        <v>22</v>
      </c>
      <c r="AN764" s="18" t="str">
        <f>IFERROR(VLOOKUP(R764*1,'[1]Ordenes de Servicio'!G:K,5,0),"No Cruza")</f>
        <v>No Cruza</v>
      </c>
      <c r="AO764" s="17">
        <f t="shared" ref="AO764:AO818" ca="1" si="216">+IF(AI764="Resuelta",DATE(AL764,AK764,AJ764)-DATE(AF764,AE764,AD764),TODAY()-DATE(AL764,AK764,AJ764))</f>
        <v>22</v>
      </c>
      <c r="AP764" s="17">
        <f t="shared" ref="AP764:AP818" si="217">MID(P764,7,2)*1</f>
        <v>3</v>
      </c>
      <c r="AQ764" s="17">
        <f t="shared" ref="AQ764:AQ818" si="218">MID(P764,5,2)*1</f>
        <v>11</v>
      </c>
      <c r="AR764" s="17">
        <f t="shared" ref="AR764:AR818" si="219">MID(P764,1,4)*1</f>
        <v>2020</v>
      </c>
      <c r="AS764" s="17">
        <f t="shared" ref="AS764:AS818" ca="1" si="220">+TODAY()-DATE(AR764,AQ764,AP764)</f>
        <v>22</v>
      </c>
      <c r="AT764" s="17" t="str">
        <f t="shared" ca="1" si="206"/>
        <v>No</v>
      </c>
      <c r="AU764" s="17">
        <f t="shared" ref="AU764:AU818" si="221">IF(DATE(AL764,AK764,AJ764)-DATE(AR764,AQ764,AP764)&lt;0,DATE(AR764,AQ764,AP764)-DATE(AL764,AK764,AJ764),DATE(AL764,AK764,AJ764)-DATE(AR764,AQ764,AP764))</f>
        <v>0</v>
      </c>
      <c r="AV764" s="17" t="str">
        <f>+VLOOKUP(B764,[1]Cruces!S:T,2,0)</f>
        <v>1. Solicitud</v>
      </c>
    </row>
    <row r="765" spans="1:48" hidden="1" x14ac:dyDescent="0.25">
      <c r="A765" s="17" t="s">
        <v>1592</v>
      </c>
      <c r="B765" s="17" t="s">
        <v>68</v>
      </c>
      <c r="C765" s="17">
        <v>0</v>
      </c>
      <c r="D765" s="17">
        <v>0</v>
      </c>
      <c r="E765" s="17" t="s">
        <v>55</v>
      </c>
      <c r="F765" s="17" t="s">
        <v>81</v>
      </c>
      <c r="G765" s="17" t="s">
        <v>1593</v>
      </c>
      <c r="H765" s="17">
        <v>0</v>
      </c>
      <c r="I765" s="17" t="s">
        <v>71</v>
      </c>
      <c r="J765" s="17" t="s">
        <v>59</v>
      </c>
      <c r="K765" s="17" t="s">
        <v>1594</v>
      </c>
      <c r="L765" s="17" t="s">
        <v>85</v>
      </c>
      <c r="M765" s="17" t="s">
        <v>86</v>
      </c>
      <c r="N765" s="17" t="s">
        <v>75</v>
      </c>
      <c r="O765" s="17">
        <v>20200615</v>
      </c>
      <c r="P765" s="17">
        <v>20200810</v>
      </c>
      <c r="Q765" s="17">
        <v>3410</v>
      </c>
      <c r="R765" s="17">
        <v>0</v>
      </c>
      <c r="S765" s="17"/>
      <c r="T765" s="17" t="s">
        <v>63</v>
      </c>
      <c r="U765" s="17"/>
      <c r="V765" s="17">
        <f t="shared" ref="V765:V819" si="222">+W765/1000</f>
        <v>50</v>
      </c>
      <c r="W765" s="17">
        <v>50000</v>
      </c>
      <c r="X765" s="17" t="s">
        <v>64</v>
      </c>
      <c r="Y765" s="17" t="s">
        <v>136</v>
      </c>
      <c r="Z765" s="17">
        <v>20200902</v>
      </c>
      <c r="AA765" s="17" t="s">
        <v>78</v>
      </c>
      <c r="AB765" s="17">
        <v>1</v>
      </c>
      <c r="AC765" s="17" t="str">
        <f>IFERROR(VLOOKUP(A765,[1]Cruces!AJ:AK,2,0),VLOOKUP(CONCATENATE(X765,AA765),[1]Cruces!G:H,2,0))</f>
        <v>Solicitud de Obra</v>
      </c>
      <c r="AD765" s="17">
        <f t="shared" si="208"/>
        <v>15</v>
      </c>
      <c r="AE765" s="17">
        <f t="shared" si="209"/>
        <v>6</v>
      </c>
      <c r="AF765" s="17">
        <f t="shared" si="210"/>
        <v>2020</v>
      </c>
      <c r="AG765" s="17" t="str">
        <f>IFERROR(VLOOKUP(MID(A765,2,4)*1,[1]Cruces!K:L,2,0),"Verificar")</f>
        <v>Magdalena</v>
      </c>
      <c r="AH765" s="17">
        <f t="shared" ca="1" si="211"/>
        <v>163</v>
      </c>
      <c r="AI765" s="17" t="str">
        <f>IFERROR(VLOOKUP(U765,[1]Cruces!$O$1:$P$6,2,0),"Sin Orden")</f>
        <v>Sin Orden</v>
      </c>
      <c r="AJ765" s="17">
        <f t="shared" si="212"/>
        <v>2</v>
      </c>
      <c r="AK765" s="17">
        <f t="shared" si="213"/>
        <v>9</v>
      </c>
      <c r="AL765" s="17">
        <f t="shared" si="214"/>
        <v>2020</v>
      </c>
      <c r="AM765" s="17">
        <f t="shared" ca="1" si="215"/>
        <v>84</v>
      </c>
      <c r="AN765" s="18" t="str">
        <f>IFERROR(VLOOKUP(R765*1,'[1]Ordenes de Servicio'!G:K,5,0),"No Cruza")</f>
        <v>No Cruza</v>
      </c>
      <c r="AO765" s="17">
        <f t="shared" ca="1" si="216"/>
        <v>84</v>
      </c>
      <c r="AP765" s="17">
        <f t="shared" si="217"/>
        <v>10</v>
      </c>
      <c r="AQ765" s="17">
        <f t="shared" si="218"/>
        <v>8</v>
      </c>
      <c r="AR765" s="17">
        <f t="shared" si="219"/>
        <v>2020</v>
      </c>
      <c r="AS765" s="17">
        <f t="shared" ca="1" si="220"/>
        <v>107</v>
      </c>
      <c r="AT765" s="17" t="str">
        <f t="shared" ref="AT765:AT819" ca="1" si="223">IF(AS765&gt;359,"Si","No")</f>
        <v>No</v>
      </c>
      <c r="AU765" s="17">
        <f t="shared" si="221"/>
        <v>23</v>
      </c>
      <c r="AV765" s="17" t="str">
        <f>+VLOOKUP(B765,[1]Cruces!S:T,2,0)</f>
        <v>5. Consultoría / Adjudicación</v>
      </c>
    </row>
    <row r="766" spans="1:48" hidden="1" x14ac:dyDescent="0.25">
      <c r="A766" s="17" t="s">
        <v>7857</v>
      </c>
      <c r="B766" s="17" t="s">
        <v>569</v>
      </c>
      <c r="C766" s="17">
        <v>0</v>
      </c>
      <c r="D766" s="17">
        <v>0</v>
      </c>
      <c r="E766" s="17" t="s">
        <v>55</v>
      </c>
      <c r="F766" s="17" t="s">
        <v>5366</v>
      </c>
      <c r="G766" s="17" t="s">
        <v>7858</v>
      </c>
      <c r="H766" s="17">
        <v>3215099239</v>
      </c>
      <c r="I766" s="17" t="s">
        <v>71</v>
      </c>
      <c r="J766" s="17" t="s">
        <v>59</v>
      </c>
      <c r="K766" s="17" t="s">
        <v>7859</v>
      </c>
      <c r="L766" s="17" t="s">
        <v>5368</v>
      </c>
      <c r="M766" s="17" t="s">
        <v>5369</v>
      </c>
      <c r="N766" s="17" t="s">
        <v>572</v>
      </c>
      <c r="O766" s="17">
        <v>20200902</v>
      </c>
      <c r="P766" s="17">
        <v>20200902</v>
      </c>
      <c r="Q766" s="17">
        <v>7551</v>
      </c>
      <c r="R766" s="17">
        <v>0</v>
      </c>
      <c r="S766" s="17"/>
      <c r="T766" s="17" t="s">
        <v>63</v>
      </c>
      <c r="U766" s="17"/>
      <c r="V766" s="17">
        <f t="shared" si="222"/>
        <v>3</v>
      </c>
      <c r="W766" s="17">
        <v>3000</v>
      </c>
      <c r="X766" s="17" t="s">
        <v>7065</v>
      </c>
      <c r="Y766" s="17" t="s">
        <v>150</v>
      </c>
      <c r="Z766" s="17">
        <v>20200904</v>
      </c>
      <c r="AA766" s="17" t="s">
        <v>1947</v>
      </c>
      <c r="AB766" s="17">
        <v>1</v>
      </c>
      <c r="AC766" s="17" t="str">
        <f>IFERROR(VLOOKUP(A766,[1]Cruces!AJ:AK,2,0),VLOOKUP(CONCATENATE(X766,AA766),[1]Cruces!G:H,2,0))</f>
        <v>Solicitud por BT</v>
      </c>
      <c r="AD766" s="17">
        <f t="shared" si="208"/>
        <v>2</v>
      </c>
      <c r="AE766" s="17">
        <f t="shared" si="209"/>
        <v>9</v>
      </c>
      <c r="AF766" s="17">
        <f t="shared" si="210"/>
        <v>2020</v>
      </c>
      <c r="AG766" s="17" t="str">
        <f>IFERROR(VLOOKUP(MID(A766,2,4)*1,[1]Cruces!K:L,2,0),"Verificar")</f>
        <v>Atlántico Norte</v>
      </c>
      <c r="AH766" s="17">
        <f t="shared" ca="1" si="211"/>
        <v>84</v>
      </c>
      <c r="AI766" s="17" t="str">
        <f>IFERROR(VLOOKUP(U766,[1]Cruces!$O$1:$P$6,2,0),"Sin Orden")</f>
        <v>Sin Orden</v>
      </c>
      <c r="AJ766" s="17">
        <f t="shared" si="212"/>
        <v>4</v>
      </c>
      <c r="AK766" s="17">
        <f t="shared" si="213"/>
        <v>9</v>
      </c>
      <c r="AL766" s="17">
        <f t="shared" si="214"/>
        <v>2020</v>
      </c>
      <c r="AM766" s="17">
        <f t="shared" ca="1" si="215"/>
        <v>82</v>
      </c>
      <c r="AN766" s="18" t="str">
        <f>IFERROR(VLOOKUP(R766*1,'[1]Ordenes de Servicio'!G:K,5,0),"No Cruza")</f>
        <v>No Cruza</v>
      </c>
      <c r="AO766" s="17">
        <f t="shared" ca="1" si="216"/>
        <v>82</v>
      </c>
      <c r="AP766" s="17">
        <f t="shared" si="217"/>
        <v>2</v>
      </c>
      <c r="AQ766" s="17">
        <f t="shared" si="218"/>
        <v>9</v>
      </c>
      <c r="AR766" s="17">
        <f t="shared" si="219"/>
        <v>2020</v>
      </c>
      <c r="AS766" s="17">
        <f t="shared" ca="1" si="220"/>
        <v>84</v>
      </c>
      <c r="AT766" s="17" t="str">
        <f t="shared" ca="1" si="223"/>
        <v>No</v>
      </c>
      <c r="AU766" s="17">
        <f t="shared" si="221"/>
        <v>2</v>
      </c>
      <c r="AV766" s="17" t="str">
        <f>+VLOOKUP(B766,[1]Cruces!S:T,2,0)</f>
        <v>1. Solicitud</v>
      </c>
    </row>
    <row r="767" spans="1:48" hidden="1" x14ac:dyDescent="0.25">
      <c r="A767" s="17" t="s">
        <v>7860</v>
      </c>
      <c r="B767" s="17" t="s">
        <v>6595</v>
      </c>
      <c r="C767" s="17">
        <v>0</v>
      </c>
      <c r="D767" s="17">
        <v>0</v>
      </c>
      <c r="E767" s="17" t="s">
        <v>55</v>
      </c>
      <c r="F767" s="17" t="s">
        <v>7082</v>
      </c>
      <c r="G767" s="17" t="s">
        <v>7861</v>
      </c>
      <c r="H767" s="17">
        <v>3184504196</v>
      </c>
      <c r="I767" s="17" t="s">
        <v>71</v>
      </c>
      <c r="J767" s="17" t="s">
        <v>59</v>
      </c>
      <c r="K767" s="17" t="s">
        <v>7862</v>
      </c>
      <c r="L767" s="17" t="s">
        <v>7606</v>
      </c>
      <c r="M767" s="17" t="s">
        <v>7607</v>
      </c>
      <c r="N767" s="17" t="s">
        <v>6600</v>
      </c>
      <c r="O767" s="17">
        <v>20201112</v>
      </c>
      <c r="P767" s="17">
        <v>20201119</v>
      </c>
      <c r="Q767" s="17">
        <v>1110</v>
      </c>
      <c r="R767" s="17">
        <v>28281697</v>
      </c>
      <c r="S767" s="17" t="s">
        <v>6601</v>
      </c>
      <c r="T767" s="17" t="s">
        <v>63</v>
      </c>
      <c r="U767" s="17" t="s">
        <v>91</v>
      </c>
      <c r="V767" s="17">
        <f t="shared" si="222"/>
        <v>3</v>
      </c>
      <c r="W767" s="17">
        <v>3000</v>
      </c>
      <c r="X767" s="17" t="s">
        <v>7065</v>
      </c>
      <c r="Y767" s="17" t="s">
        <v>6595</v>
      </c>
      <c r="Z767" s="17">
        <v>20201119</v>
      </c>
      <c r="AA767" s="17" t="s">
        <v>1947</v>
      </c>
      <c r="AB767" s="17">
        <v>1</v>
      </c>
      <c r="AC767" s="17" t="str">
        <f>IFERROR(VLOOKUP(A767,[1]Cruces!AJ:AK,2,0),VLOOKUP(CONCATENATE(X767,AA767),[1]Cruces!G:H,2,0))</f>
        <v>Solicitud por BT</v>
      </c>
      <c r="AD767" s="17">
        <f t="shared" si="208"/>
        <v>12</v>
      </c>
      <c r="AE767" s="17">
        <f t="shared" si="209"/>
        <v>11</v>
      </c>
      <c r="AF767" s="17">
        <f t="shared" si="210"/>
        <v>2020</v>
      </c>
      <c r="AG767" s="17" t="str">
        <f>IFERROR(VLOOKUP(MID(A767,2,4)*1,[1]Cruces!K:L,2,0),"Verificar")</f>
        <v>Atlántico Norte</v>
      </c>
      <c r="AH767" s="17">
        <f t="shared" ca="1" si="211"/>
        <v>13</v>
      </c>
      <c r="AI767" s="17" t="str">
        <f>IFERROR(VLOOKUP(U767,[1]Cruces!$O$1:$P$6,2,0),"Sin Orden")</f>
        <v>Resuelta</v>
      </c>
      <c r="AJ767" s="17">
        <f t="shared" si="212"/>
        <v>19</v>
      </c>
      <c r="AK767" s="17">
        <f t="shared" si="213"/>
        <v>11</v>
      </c>
      <c r="AL767" s="17">
        <f t="shared" si="214"/>
        <v>2020</v>
      </c>
      <c r="AM767" s="17">
        <f t="shared" ca="1" si="215"/>
        <v>6</v>
      </c>
      <c r="AN767" s="18" t="str">
        <f>IFERROR(VLOOKUP(R767*1,'[1]Ordenes de Servicio'!G:K,5,0),"No Cruza")</f>
        <v>No Cruza</v>
      </c>
      <c r="AO767" s="17">
        <f t="shared" ca="1" si="216"/>
        <v>7</v>
      </c>
      <c r="AP767" s="17">
        <f t="shared" si="217"/>
        <v>19</v>
      </c>
      <c r="AQ767" s="17">
        <f t="shared" si="218"/>
        <v>11</v>
      </c>
      <c r="AR767" s="17">
        <f t="shared" si="219"/>
        <v>2020</v>
      </c>
      <c r="AS767" s="17">
        <f t="shared" ca="1" si="220"/>
        <v>6</v>
      </c>
      <c r="AT767" s="17" t="str">
        <f t="shared" ca="1" si="223"/>
        <v>No</v>
      </c>
      <c r="AU767" s="17">
        <f t="shared" si="221"/>
        <v>0</v>
      </c>
      <c r="AV767" s="17" t="str">
        <f>+VLOOKUP(B767,[1]Cruces!S:T,2,0)</f>
        <v>7. Ejecución en Campo OS BT</v>
      </c>
    </row>
    <row r="768" spans="1:48" hidden="1" x14ac:dyDescent="0.25">
      <c r="A768" s="17" t="s">
        <v>1595</v>
      </c>
      <c r="B768" s="17" t="s">
        <v>54</v>
      </c>
      <c r="C768" s="17">
        <v>2707602</v>
      </c>
      <c r="D768" s="17">
        <v>20176904</v>
      </c>
      <c r="E768" s="17" t="s">
        <v>93</v>
      </c>
      <c r="F768" s="17" t="s">
        <v>232</v>
      </c>
      <c r="G768" s="17" t="s">
        <v>1596</v>
      </c>
      <c r="H768" s="17">
        <v>3116290119</v>
      </c>
      <c r="I768" s="17" t="s">
        <v>104</v>
      </c>
      <c r="J768" s="17" t="s">
        <v>1597</v>
      </c>
      <c r="K768" s="17" t="s">
        <v>1598</v>
      </c>
      <c r="L768" s="17" t="s">
        <v>280</v>
      </c>
      <c r="M768" s="17" t="s">
        <v>281</v>
      </c>
      <c r="N768" s="17" t="s">
        <v>62</v>
      </c>
      <c r="O768" s="17">
        <v>20200804</v>
      </c>
      <c r="P768" s="17">
        <v>20200812</v>
      </c>
      <c r="Q768" s="17">
        <v>1210</v>
      </c>
      <c r="R768" s="17">
        <v>27933724</v>
      </c>
      <c r="S768" s="17" t="s">
        <v>100</v>
      </c>
      <c r="T768" s="17" t="s">
        <v>63</v>
      </c>
      <c r="U768" s="17" t="s">
        <v>91</v>
      </c>
      <c r="V768" s="17">
        <f t="shared" si="222"/>
        <v>400</v>
      </c>
      <c r="W768" s="17">
        <v>400000</v>
      </c>
      <c r="X768" s="17" t="s">
        <v>89</v>
      </c>
      <c r="Y768" s="17" t="s">
        <v>65</v>
      </c>
      <c r="Z768" s="17">
        <v>20200812</v>
      </c>
      <c r="AA768" s="17" t="s">
        <v>318</v>
      </c>
      <c r="AB768" s="17">
        <v>1</v>
      </c>
      <c r="AC768" s="17" t="str">
        <f>IFERROR(VLOOKUP(A768,[1]Cruces!AJ:AK,2,0),VLOOKUP(CONCATENATE(X768,AA768),[1]Cruces!G:H,2,0))</f>
        <v>Solicitud de Obra</v>
      </c>
      <c r="AD768" s="17">
        <f t="shared" si="208"/>
        <v>4</v>
      </c>
      <c r="AE768" s="17">
        <f t="shared" si="209"/>
        <v>8</v>
      </c>
      <c r="AF768" s="17">
        <f t="shared" si="210"/>
        <v>2020</v>
      </c>
      <c r="AG768" s="17" t="str">
        <f>IFERROR(VLOOKUP(MID(A768,2,4)*1,[1]Cruces!K:L,2,0),"Verificar")</f>
        <v>Atlántico Sur</v>
      </c>
      <c r="AH768" s="17">
        <f t="shared" ca="1" si="211"/>
        <v>113</v>
      </c>
      <c r="AI768" s="17" t="str">
        <f>IFERROR(VLOOKUP(U768,[1]Cruces!$O$1:$P$6,2,0),"Sin Orden")</f>
        <v>Resuelta</v>
      </c>
      <c r="AJ768" s="17">
        <f t="shared" si="212"/>
        <v>12</v>
      </c>
      <c r="AK768" s="17">
        <f t="shared" si="213"/>
        <v>8</v>
      </c>
      <c r="AL768" s="17">
        <f t="shared" si="214"/>
        <v>2020</v>
      </c>
      <c r="AM768" s="17">
        <f t="shared" ca="1" si="215"/>
        <v>105</v>
      </c>
      <c r="AN768" s="18" t="str">
        <f>IFERROR(VLOOKUP(R768*1,'[1]Ordenes de Servicio'!G:K,5,0),"No Cruza")</f>
        <v>No Cruza</v>
      </c>
      <c r="AO768" s="17">
        <f t="shared" ca="1" si="216"/>
        <v>8</v>
      </c>
      <c r="AP768" s="17">
        <f t="shared" si="217"/>
        <v>12</v>
      </c>
      <c r="AQ768" s="17">
        <f t="shared" si="218"/>
        <v>8</v>
      </c>
      <c r="AR768" s="17">
        <f t="shared" si="219"/>
        <v>2020</v>
      </c>
      <c r="AS768" s="17">
        <f t="shared" ca="1" si="220"/>
        <v>105</v>
      </c>
      <c r="AT768" s="17" t="str">
        <f t="shared" ca="1" si="223"/>
        <v>No</v>
      </c>
      <c r="AU768" s="17">
        <f t="shared" si="221"/>
        <v>0</v>
      </c>
      <c r="AV768" s="17" t="str">
        <f>+VLOOKUP(B768,[1]Cruces!S:T,2,0)</f>
        <v>4. Presupuesto de Obra</v>
      </c>
    </row>
    <row r="769" spans="1:48" hidden="1" x14ac:dyDescent="0.25">
      <c r="A769" s="17" t="s">
        <v>1599</v>
      </c>
      <c r="B769" s="17" t="s">
        <v>68</v>
      </c>
      <c r="C769" s="17">
        <v>2726916</v>
      </c>
      <c r="D769" s="17">
        <v>0</v>
      </c>
      <c r="E769" s="17" t="s">
        <v>55</v>
      </c>
      <c r="F769" s="17" t="s">
        <v>56</v>
      </c>
      <c r="G769" s="17" t="s">
        <v>1600</v>
      </c>
      <c r="H769" s="17">
        <v>3012574616</v>
      </c>
      <c r="I769" s="17" t="s">
        <v>104</v>
      </c>
      <c r="J769" s="17" t="s">
        <v>59</v>
      </c>
      <c r="K769" s="17" t="s">
        <v>97</v>
      </c>
      <c r="L769" s="17" t="s">
        <v>172</v>
      </c>
      <c r="M769" s="17" t="s">
        <v>173</v>
      </c>
      <c r="N769" s="17" t="s">
        <v>75</v>
      </c>
      <c r="O769" s="17">
        <v>20140513</v>
      </c>
      <c r="P769" s="17">
        <v>20140604</v>
      </c>
      <c r="Q769" s="17">
        <v>1110</v>
      </c>
      <c r="R769" s="17">
        <v>20584206</v>
      </c>
      <c r="S769" s="17" t="s">
        <v>76</v>
      </c>
      <c r="T769" s="17" t="s">
        <v>63</v>
      </c>
      <c r="U769" s="17" t="s">
        <v>91</v>
      </c>
      <c r="V769" s="17">
        <f t="shared" si="222"/>
        <v>112.5</v>
      </c>
      <c r="W769" s="17">
        <v>112500</v>
      </c>
      <c r="X769" s="17" t="s">
        <v>89</v>
      </c>
      <c r="Y769" s="17" t="s">
        <v>136</v>
      </c>
      <c r="Z769" s="17">
        <v>20140606</v>
      </c>
      <c r="AA769" s="17" t="s">
        <v>78</v>
      </c>
      <c r="AB769" s="17">
        <v>1</v>
      </c>
      <c r="AC769" s="17" t="str">
        <f>IFERROR(VLOOKUP(A769,[1]Cruces!AJ:AK,2,0),VLOOKUP(CONCATENATE(X769,AA769),[1]Cruces!G:H,2,0))</f>
        <v>Solicitud de Obra</v>
      </c>
      <c r="AD769" s="17">
        <f t="shared" si="208"/>
        <v>13</v>
      </c>
      <c r="AE769" s="17">
        <f t="shared" si="209"/>
        <v>5</v>
      </c>
      <c r="AF769" s="17">
        <f t="shared" si="210"/>
        <v>2014</v>
      </c>
      <c r="AG769" s="17" t="str">
        <f>IFERROR(VLOOKUP(MID(A769,2,4)*1,[1]Cruces!K:L,2,0),"Verificar")</f>
        <v>Atlántico Norte</v>
      </c>
      <c r="AH769" s="17">
        <f t="shared" ca="1" si="211"/>
        <v>2388</v>
      </c>
      <c r="AI769" s="17" t="str">
        <f>IFERROR(VLOOKUP(U769,[1]Cruces!$O$1:$P$6,2,0),"Sin Orden")</f>
        <v>Resuelta</v>
      </c>
      <c r="AJ769" s="17">
        <f t="shared" si="212"/>
        <v>6</v>
      </c>
      <c r="AK769" s="17">
        <f t="shared" si="213"/>
        <v>6</v>
      </c>
      <c r="AL769" s="17">
        <f t="shared" si="214"/>
        <v>2014</v>
      </c>
      <c r="AM769" s="17">
        <f t="shared" ca="1" si="215"/>
        <v>2364</v>
      </c>
      <c r="AN769" s="18" t="str">
        <f>IFERROR(VLOOKUP(R769*1,'[1]Ordenes de Servicio'!G:K,5,0),"No Cruza")</f>
        <v>No Cruza</v>
      </c>
      <c r="AO769" s="17">
        <f t="shared" ca="1" si="216"/>
        <v>24</v>
      </c>
      <c r="AP769" s="17">
        <f t="shared" si="217"/>
        <v>4</v>
      </c>
      <c r="AQ769" s="17">
        <f t="shared" si="218"/>
        <v>6</v>
      </c>
      <c r="AR769" s="17">
        <f t="shared" si="219"/>
        <v>2014</v>
      </c>
      <c r="AS769" s="17">
        <f t="shared" ca="1" si="220"/>
        <v>2366</v>
      </c>
      <c r="AT769" s="17" t="str">
        <f t="shared" ca="1" si="223"/>
        <v>Si</v>
      </c>
      <c r="AU769" s="17">
        <f t="shared" si="221"/>
        <v>2</v>
      </c>
      <c r="AV769" s="17" t="str">
        <f>+VLOOKUP(B769,[1]Cruces!S:T,2,0)</f>
        <v>5. Consultoría / Adjudicación</v>
      </c>
    </row>
    <row r="770" spans="1:48" hidden="1" x14ac:dyDescent="0.25">
      <c r="A770" s="17" t="s">
        <v>1602</v>
      </c>
      <c r="B770" s="17" t="s">
        <v>68</v>
      </c>
      <c r="C770" s="17">
        <v>0</v>
      </c>
      <c r="D770" s="17">
        <v>0</v>
      </c>
      <c r="E770" s="17" t="s">
        <v>55</v>
      </c>
      <c r="F770" s="17" t="s">
        <v>107</v>
      </c>
      <c r="G770" s="17" t="s">
        <v>1603</v>
      </c>
      <c r="H770" s="17">
        <v>0</v>
      </c>
      <c r="I770" s="17" t="s">
        <v>71</v>
      </c>
      <c r="J770" s="17" t="s">
        <v>59</v>
      </c>
      <c r="K770" s="17" t="s">
        <v>1604</v>
      </c>
      <c r="L770" s="17" t="s">
        <v>111</v>
      </c>
      <c r="M770" s="17" t="s">
        <v>112</v>
      </c>
      <c r="N770" s="17" t="s">
        <v>75</v>
      </c>
      <c r="O770" s="17">
        <v>20190627</v>
      </c>
      <c r="P770" s="17">
        <v>20190805</v>
      </c>
      <c r="Q770" s="17">
        <v>1110</v>
      </c>
      <c r="R770" s="17">
        <v>26486642</v>
      </c>
      <c r="S770" s="17" t="s">
        <v>100</v>
      </c>
      <c r="T770" s="17" t="s">
        <v>63</v>
      </c>
      <c r="U770" s="17" t="s">
        <v>91</v>
      </c>
      <c r="V770" s="17">
        <f t="shared" si="222"/>
        <v>1</v>
      </c>
      <c r="W770" s="17">
        <v>1000</v>
      </c>
      <c r="X770" s="17" t="s">
        <v>64</v>
      </c>
      <c r="Y770" s="17" t="s">
        <v>136</v>
      </c>
      <c r="Z770" s="17">
        <v>20190806</v>
      </c>
      <c r="AA770" s="17" t="s">
        <v>113</v>
      </c>
      <c r="AB770" s="17">
        <v>1</v>
      </c>
      <c r="AC770" s="17" t="str">
        <f>IFERROR(VLOOKUP(A770,[1]Cruces!AJ:AK,2,0),VLOOKUP(CONCATENATE(X770,AA770),[1]Cruces!G:H,2,0))</f>
        <v>Solicitud de Obra</v>
      </c>
      <c r="AD770" s="17">
        <f t="shared" si="208"/>
        <v>27</v>
      </c>
      <c r="AE770" s="17">
        <f t="shared" si="209"/>
        <v>6</v>
      </c>
      <c r="AF770" s="17">
        <f t="shared" si="210"/>
        <v>2019</v>
      </c>
      <c r="AG770" s="17" t="str">
        <f>IFERROR(VLOOKUP(MID(A770,2,4)*1,[1]Cruces!K:L,2,0),"Verificar")</f>
        <v>Atlántico Norte</v>
      </c>
      <c r="AH770" s="17">
        <f t="shared" ca="1" si="211"/>
        <v>517</v>
      </c>
      <c r="AI770" s="17" t="str">
        <f>IFERROR(VLOOKUP(U770,[1]Cruces!$O$1:$P$6,2,0),"Sin Orden")</f>
        <v>Resuelta</v>
      </c>
      <c r="AJ770" s="17">
        <f t="shared" si="212"/>
        <v>6</v>
      </c>
      <c r="AK770" s="17">
        <f t="shared" si="213"/>
        <v>8</v>
      </c>
      <c r="AL770" s="17">
        <f t="shared" si="214"/>
        <v>2019</v>
      </c>
      <c r="AM770" s="17">
        <f t="shared" ca="1" si="215"/>
        <v>477</v>
      </c>
      <c r="AN770" s="18" t="str">
        <f>IFERROR(VLOOKUP(R770*1,'[1]Ordenes de Servicio'!G:K,5,0),"No Cruza")</f>
        <v>No Cruza</v>
      </c>
      <c r="AO770" s="17">
        <f t="shared" ca="1" si="216"/>
        <v>40</v>
      </c>
      <c r="AP770" s="17">
        <f t="shared" si="217"/>
        <v>5</v>
      </c>
      <c r="AQ770" s="17">
        <f t="shared" si="218"/>
        <v>8</v>
      </c>
      <c r="AR770" s="17">
        <f t="shared" si="219"/>
        <v>2019</v>
      </c>
      <c r="AS770" s="17">
        <f t="shared" ca="1" si="220"/>
        <v>478</v>
      </c>
      <c r="AT770" s="17" t="str">
        <f t="shared" ca="1" si="223"/>
        <v>Si</v>
      </c>
      <c r="AU770" s="17">
        <f t="shared" si="221"/>
        <v>1</v>
      </c>
      <c r="AV770" s="17" t="str">
        <f>+VLOOKUP(B770,[1]Cruces!S:T,2,0)</f>
        <v>5. Consultoría / Adjudicación</v>
      </c>
    </row>
    <row r="771" spans="1:48" x14ac:dyDescent="0.25">
      <c r="A771" s="17" t="s">
        <v>1605</v>
      </c>
      <c r="B771" s="17" t="s">
        <v>80</v>
      </c>
      <c r="C771" s="17">
        <v>0</v>
      </c>
      <c r="D771" s="17">
        <v>0</v>
      </c>
      <c r="E771" s="17" t="s">
        <v>55</v>
      </c>
      <c r="F771" s="17" t="s">
        <v>107</v>
      </c>
      <c r="G771" s="17" t="s">
        <v>1606</v>
      </c>
      <c r="H771" s="17" t="s">
        <v>1607</v>
      </c>
      <c r="I771" s="17" t="s">
        <v>182</v>
      </c>
      <c r="J771" s="17" t="s">
        <v>59</v>
      </c>
      <c r="K771" s="17" t="s">
        <v>1608</v>
      </c>
      <c r="L771" s="17" t="s">
        <v>111</v>
      </c>
      <c r="M771" s="17" t="s">
        <v>112</v>
      </c>
      <c r="N771" s="17" t="s">
        <v>87</v>
      </c>
      <c r="O771" s="17">
        <v>20190912</v>
      </c>
      <c r="P771" s="17">
        <v>20191024</v>
      </c>
      <c r="Q771" s="17">
        <v>1110</v>
      </c>
      <c r="R771" s="17">
        <v>0</v>
      </c>
      <c r="S771" s="17"/>
      <c r="T771" s="17" t="s">
        <v>63</v>
      </c>
      <c r="U771" s="17"/>
      <c r="V771" s="17">
        <f t="shared" si="222"/>
        <v>630</v>
      </c>
      <c r="W771" s="17">
        <v>630000</v>
      </c>
      <c r="X771" s="17" t="s">
        <v>64</v>
      </c>
      <c r="Y771" s="17" t="s">
        <v>80</v>
      </c>
      <c r="Z771" s="17">
        <v>20191024</v>
      </c>
      <c r="AA771" s="17" t="s">
        <v>137</v>
      </c>
      <c r="AB771" s="17">
        <v>1</v>
      </c>
      <c r="AC771" s="17" t="str">
        <f>IFERROR(VLOOKUP(A771,[1]Cruces!AJ:AK,2,0),VLOOKUP(CONCATENATE(X771,AA771),[1]Cruces!G:H,2,0))</f>
        <v>Solicitud de Obra</v>
      </c>
      <c r="AD771" s="17">
        <f t="shared" si="208"/>
        <v>12</v>
      </c>
      <c r="AE771" s="17">
        <f t="shared" si="209"/>
        <v>9</v>
      </c>
      <c r="AF771" s="17">
        <f t="shared" si="210"/>
        <v>2019</v>
      </c>
      <c r="AG771" s="17" t="str">
        <f>IFERROR(VLOOKUP(MID(A771,2,4)*1,[1]Cruces!K:L,2,0),"Verificar")</f>
        <v>Atlántico Norte</v>
      </c>
      <c r="AH771" s="17">
        <f t="shared" ca="1" si="211"/>
        <v>440</v>
      </c>
      <c r="AI771" s="17" t="str">
        <f>IFERROR(VLOOKUP(U771,[1]Cruces!$O$1:$P$6,2,0),"Sin Orden")</f>
        <v>Sin Orden</v>
      </c>
      <c r="AJ771" s="17">
        <f t="shared" si="212"/>
        <v>24</v>
      </c>
      <c r="AK771" s="17">
        <f t="shared" si="213"/>
        <v>10</v>
      </c>
      <c r="AL771" s="17">
        <f t="shared" si="214"/>
        <v>2019</v>
      </c>
      <c r="AM771" s="17">
        <f t="shared" ca="1" si="215"/>
        <v>398</v>
      </c>
      <c r="AN771" s="18" t="str">
        <f>IFERROR(VLOOKUP(R771*1,'[1]Ordenes de Servicio'!G:K,5,0),"No Cruza")</f>
        <v>No Cruza</v>
      </c>
      <c r="AO771" s="17">
        <f t="shared" ca="1" si="216"/>
        <v>398</v>
      </c>
      <c r="AP771" s="17">
        <f t="shared" si="217"/>
        <v>24</v>
      </c>
      <c r="AQ771" s="17">
        <f t="shared" si="218"/>
        <v>10</v>
      </c>
      <c r="AR771" s="17">
        <f t="shared" si="219"/>
        <v>2019</v>
      </c>
      <c r="AS771" s="17">
        <f t="shared" ca="1" si="220"/>
        <v>398</v>
      </c>
      <c r="AT771" s="17" t="str">
        <f t="shared" ca="1" si="223"/>
        <v>Si</v>
      </c>
      <c r="AU771" s="17">
        <f t="shared" si="221"/>
        <v>0</v>
      </c>
      <c r="AV771" s="17" t="str">
        <f>+VLOOKUP(B771,[1]Cruces!S:T,2,0)</f>
        <v>8. Puesta en Servicio</v>
      </c>
    </row>
    <row r="772" spans="1:48" hidden="1" x14ac:dyDescent="0.25">
      <c r="A772" s="17" t="s">
        <v>1609</v>
      </c>
      <c r="B772" s="17" t="s">
        <v>68</v>
      </c>
      <c r="C772" s="17">
        <v>2032320</v>
      </c>
      <c r="D772" s="17">
        <v>0</v>
      </c>
      <c r="E772" s="17" t="s">
        <v>55</v>
      </c>
      <c r="F772" s="17" t="s">
        <v>107</v>
      </c>
      <c r="G772" s="17" t="s">
        <v>1610</v>
      </c>
      <c r="H772" s="17">
        <v>3003929671</v>
      </c>
      <c r="I772" s="17" t="s">
        <v>71</v>
      </c>
      <c r="J772" s="17" t="s">
        <v>59</v>
      </c>
      <c r="K772" s="17" t="s">
        <v>97</v>
      </c>
      <c r="L772" s="17" t="s">
        <v>117</v>
      </c>
      <c r="M772" s="17" t="s">
        <v>118</v>
      </c>
      <c r="N772" s="17" t="s">
        <v>75</v>
      </c>
      <c r="O772" s="17">
        <v>20200707</v>
      </c>
      <c r="P772" s="17">
        <v>20200727</v>
      </c>
      <c r="Q772" s="17">
        <v>1170</v>
      </c>
      <c r="R772" s="17">
        <v>27968305</v>
      </c>
      <c r="S772" s="17" t="s">
        <v>76</v>
      </c>
      <c r="T772" s="17" t="s">
        <v>63</v>
      </c>
      <c r="U772" s="17" t="s">
        <v>91</v>
      </c>
      <c r="V772" s="17">
        <f t="shared" si="222"/>
        <v>45</v>
      </c>
      <c r="W772" s="17">
        <v>45000</v>
      </c>
      <c r="X772" s="17" t="s">
        <v>89</v>
      </c>
      <c r="Y772" s="17" t="s">
        <v>150</v>
      </c>
      <c r="Z772" s="17">
        <v>20200811</v>
      </c>
      <c r="AA772" s="17" t="s">
        <v>78</v>
      </c>
      <c r="AB772" s="17">
        <v>1</v>
      </c>
      <c r="AC772" s="17" t="str">
        <f>IFERROR(VLOOKUP(A772,[1]Cruces!AJ:AK,2,0),VLOOKUP(CONCATENATE(X772,AA772),[1]Cruces!G:H,2,0))</f>
        <v>Solicitud de Obra</v>
      </c>
      <c r="AD772" s="17">
        <f t="shared" si="208"/>
        <v>7</v>
      </c>
      <c r="AE772" s="17">
        <f t="shared" si="209"/>
        <v>7</v>
      </c>
      <c r="AF772" s="17">
        <f t="shared" si="210"/>
        <v>2020</v>
      </c>
      <c r="AG772" s="17" t="str">
        <f>IFERROR(VLOOKUP(MID(A772,2,4)*1,[1]Cruces!K:L,2,0),"Verificar")</f>
        <v>Atlántico Norte</v>
      </c>
      <c r="AH772" s="17">
        <f t="shared" ca="1" si="211"/>
        <v>141</v>
      </c>
      <c r="AI772" s="17" t="str">
        <f>IFERROR(VLOOKUP(U772,[1]Cruces!$O$1:$P$6,2,0),"Sin Orden")</f>
        <v>Resuelta</v>
      </c>
      <c r="AJ772" s="17">
        <f t="shared" si="212"/>
        <v>11</v>
      </c>
      <c r="AK772" s="17">
        <f t="shared" si="213"/>
        <v>8</v>
      </c>
      <c r="AL772" s="17">
        <f t="shared" si="214"/>
        <v>2020</v>
      </c>
      <c r="AM772" s="17">
        <f t="shared" ca="1" si="215"/>
        <v>106</v>
      </c>
      <c r="AN772" s="18">
        <f>IFERROR(VLOOKUP(R772*1,'[1]Ordenes de Servicio'!G:K,5,0),"No Cruza")</f>
        <v>44054</v>
      </c>
      <c r="AO772" s="17">
        <f t="shared" ca="1" si="216"/>
        <v>35</v>
      </c>
      <c r="AP772" s="17">
        <f t="shared" si="217"/>
        <v>27</v>
      </c>
      <c r="AQ772" s="17">
        <f t="shared" si="218"/>
        <v>7</v>
      </c>
      <c r="AR772" s="17">
        <f t="shared" si="219"/>
        <v>2020</v>
      </c>
      <c r="AS772" s="17">
        <f t="shared" ca="1" si="220"/>
        <v>121</v>
      </c>
      <c r="AT772" s="17" t="str">
        <f t="shared" ca="1" si="223"/>
        <v>No</v>
      </c>
      <c r="AU772" s="17">
        <f t="shared" si="221"/>
        <v>15</v>
      </c>
      <c r="AV772" s="17" t="str">
        <f>+VLOOKUP(B772,[1]Cruces!S:T,2,0)</f>
        <v>5. Consultoría / Adjudicación</v>
      </c>
    </row>
    <row r="773" spans="1:48" hidden="1" x14ac:dyDescent="0.25">
      <c r="A773" s="17" t="s">
        <v>1611</v>
      </c>
      <c r="B773" s="17" t="s">
        <v>68</v>
      </c>
      <c r="C773" s="17">
        <v>0</v>
      </c>
      <c r="D773" s="17">
        <v>0</v>
      </c>
      <c r="E773" s="17" t="s">
        <v>55</v>
      </c>
      <c r="F773" s="17" t="s">
        <v>56</v>
      </c>
      <c r="G773" s="17" t="s">
        <v>1612</v>
      </c>
      <c r="H773" s="17">
        <v>3167244648</v>
      </c>
      <c r="I773" s="17" t="s">
        <v>116</v>
      </c>
      <c r="J773" s="17" t="s">
        <v>59</v>
      </c>
      <c r="K773" s="17" t="s">
        <v>1613</v>
      </c>
      <c r="L773" s="17" t="s">
        <v>117</v>
      </c>
      <c r="M773" s="17" t="s">
        <v>118</v>
      </c>
      <c r="N773" s="17" t="s">
        <v>75</v>
      </c>
      <c r="O773" s="17">
        <v>20190823</v>
      </c>
      <c r="P773" s="17">
        <v>20191015</v>
      </c>
      <c r="Q773" s="17">
        <v>1180</v>
      </c>
      <c r="R773" s="17">
        <v>27030563</v>
      </c>
      <c r="S773" s="17" t="s">
        <v>76</v>
      </c>
      <c r="T773" s="17" t="s">
        <v>63</v>
      </c>
      <c r="U773" s="17" t="s">
        <v>91</v>
      </c>
      <c r="V773" s="17">
        <f t="shared" si="222"/>
        <v>225</v>
      </c>
      <c r="W773" s="17">
        <v>225000</v>
      </c>
      <c r="X773" s="17" t="s">
        <v>64</v>
      </c>
      <c r="Y773" s="17" t="s">
        <v>136</v>
      </c>
      <c r="Z773" s="17">
        <v>20191106</v>
      </c>
      <c r="AA773" s="17" t="s">
        <v>101</v>
      </c>
      <c r="AB773" s="17">
        <v>1</v>
      </c>
      <c r="AC773" s="17" t="str">
        <f>IFERROR(VLOOKUP(A773,[1]Cruces!AJ:AK,2,0),VLOOKUP(CONCATENATE(X773,AA773),[1]Cruces!G:H,2,0))</f>
        <v>Solicitud de Obra</v>
      </c>
      <c r="AD773" s="17">
        <f t="shared" si="208"/>
        <v>23</v>
      </c>
      <c r="AE773" s="17">
        <f t="shared" si="209"/>
        <v>8</v>
      </c>
      <c r="AF773" s="17">
        <f t="shared" si="210"/>
        <v>2019</v>
      </c>
      <c r="AG773" s="17" t="str">
        <f>IFERROR(VLOOKUP(MID(A773,2,4)*1,[1]Cruces!K:L,2,0),"Verificar")</f>
        <v>Atlántico Norte</v>
      </c>
      <c r="AH773" s="17">
        <f t="shared" ca="1" si="211"/>
        <v>460</v>
      </c>
      <c r="AI773" s="17" t="str">
        <f>IFERROR(VLOOKUP(U773,[1]Cruces!$O$1:$P$6,2,0),"Sin Orden")</f>
        <v>Resuelta</v>
      </c>
      <c r="AJ773" s="17">
        <f t="shared" si="212"/>
        <v>6</v>
      </c>
      <c r="AK773" s="17">
        <f t="shared" si="213"/>
        <v>11</v>
      </c>
      <c r="AL773" s="17">
        <f t="shared" si="214"/>
        <v>2019</v>
      </c>
      <c r="AM773" s="17">
        <f t="shared" ca="1" si="215"/>
        <v>385</v>
      </c>
      <c r="AN773" s="18">
        <f>IFERROR(VLOOKUP(R773*1,'[1]Ordenes de Servicio'!G:K,5,0),"No Cruza")</f>
        <v>43822</v>
      </c>
      <c r="AO773" s="17">
        <f t="shared" ca="1" si="216"/>
        <v>75</v>
      </c>
      <c r="AP773" s="17">
        <f t="shared" si="217"/>
        <v>15</v>
      </c>
      <c r="AQ773" s="17">
        <f t="shared" si="218"/>
        <v>10</v>
      </c>
      <c r="AR773" s="17">
        <f t="shared" si="219"/>
        <v>2019</v>
      </c>
      <c r="AS773" s="17">
        <f t="shared" ca="1" si="220"/>
        <v>407</v>
      </c>
      <c r="AT773" s="17" t="str">
        <f t="shared" ca="1" si="223"/>
        <v>Si</v>
      </c>
      <c r="AU773" s="17">
        <f t="shared" si="221"/>
        <v>22</v>
      </c>
      <c r="AV773" s="17" t="str">
        <f>+VLOOKUP(B773,[1]Cruces!S:T,2,0)</f>
        <v>5. Consultoría / Adjudicación</v>
      </c>
    </row>
    <row r="774" spans="1:48" hidden="1" x14ac:dyDescent="0.25">
      <c r="A774" s="17" t="s">
        <v>1614</v>
      </c>
      <c r="B774" s="17" t="s">
        <v>68</v>
      </c>
      <c r="C774" s="17">
        <v>0</v>
      </c>
      <c r="D774" s="17">
        <v>0</v>
      </c>
      <c r="E774" s="17" t="s">
        <v>55</v>
      </c>
      <c r="F774" s="17" t="s">
        <v>81</v>
      </c>
      <c r="G774" s="17" t="s">
        <v>1615</v>
      </c>
      <c r="H774" s="17">
        <v>4840419</v>
      </c>
      <c r="I774" s="17" t="s">
        <v>116</v>
      </c>
      <c r="J774" s="17" t="s">
        <v>59</v>
      </c>
      <c r="K774" s="17" t="s">
        <v>1616</v>
      </c>
      <c r="L774" s="17" t="s">
        <v>85</v>
      </c>
      <c r="M774" s="17" t="s">
        <v>86</v>
      </c>
      <c r="N774" s="17" t="s">
        <v>75</v>
      </c>
      <c r="O774" s="17">
        <v>20200805</v>
      </c>
      <c r="P774" s="17">
        <v>20200915</v>
      </c>
      <c r="Q774" s="17">
        <v>3470</v>
      </c>
      <c r="R774" s="17">
        <v>27935939</v>
      </c>
      <c r="S774" s="17" t="s">
        <v>100</v>
      </c>
      <c r="T774" s="17" t="s">
        <v>63</v>
      </c>
      <c r="U774" s="17" t="s">
        <v>91</v>
      </c>
      <c r="V774" s="17">
        <f t="shared" si="222"/>
        <v>75</v>
      </c>
      <c r="W774" s="17">
        <v>75000</v>
      </c>
      <c r="X774" s="17" t="s">
        <v>64</v>
      </c>
      <c r="Y774" s="17" t="s">
        <v>136</v>
      </c>
      <c r="Z774" s="17">
        <v>20200924</v>
      </c>
      <c r="AA774" s="17" t="s">
        <v>78</v>
      </c>
      <c r="AB774" s="17">
        <v>1</v>
      </c>
      <c r="AC774" s="17" t="str">
        <f>IFERROR(VLOOKUP(A774,[1]Cruces!AJ:AK,2,0),VLOOKUP(CONCATENATE(X774,AA774),[1]Cruces!G:H,2,0))</f>
        <v>Solicitud de Obra</v>
      </c>
      <c r="AD774" s="17">
        <f t="shared" si="208"/>
        <v>5</v>
      </c>
      <c r="AE774" s="17">
        <f t="shared" si="209"/>
        <v>8</v>
      </c>
      <c r="AF774" s="17">
        <f t="shared" si="210"/>
        <v>2020</v>
      </c>
      <c r="AG774" s="17" t="str">
        <f>IFERROR(VLOOKUP(MID(A774,2,4)*1,[1]Cruces!K:L,2,0),"Verificar")</f>
        <v>Magdalena</v>
      </c>
      <c r="AH774" s="17">
        <f t="shared" ca="1" si="211"/>
        <v>112</v>
      </c>
      <c r="AI774" s="17" t="str">
        <f>IFERROR(VLOOKUP(U774,[1]Cruces!$O$1:$P$6,2,0),"Sin Orden")</f>
        <v>Resuelta</v>
      </c>
      <c r="AJ774" s="17">
        <f t="shared" si="212"/>
        <v>24</v>
      </c>
      <c r="AK774" s="17">
        <f t="shared" si="213"/>
        <v>9</v>
      </c>
      <c r="AL774" s="17">
        <f t="shared" si="214"/>
        <v>2020</v>
      </c>
      <c r="AM774" s="17">
        <f t="shared" ca="1" si="215"/>
        <v>62</v>
      </c>
      <c r="AN774" s="18" t="str">
        <f>IFERROR(VLOOKUP(R774*1,'[1]Ordenes de Servicio'!G:K,5,0),"No Cruza")</f>
        <v>No Cruza</v>
      </c>
      <c r="AO774" s="17">
        <f t="shared" ca="1" si="216"/>
        <v>50</v>
      </c>
      <c r="AP774" s="17">
        <f t="shared" si="217"/>
        <v>15</v>
      </c>
      <c r="AQ774" s="17">
        <f t="shared" si="218"/>
        <v>9</v>
      </c>
      <c r="AR774" s="17">
        <f t="shared" si="219"/>
        <v>2020</v>
      </c>
      <c r="AS774" s="17">
        <f t="shared" ca="1" si="220"/>
        <v>71</v>
      </c>
      <c r="AT774" s="17" t="str">
        <f t="shared" ca="1" si="223"/>
        <v>No</v>
      </c>
      <c r="AU774" s="17">
        <f t="shared" si="221"/>
        <v>9</v>
      </c>
      <c r="AV774" s="17" t="str">
        <f>+VLOOKUP(B774,[1]Cruces!S:T,2,0)</f>
        <v>5. Consultoría / Adjudicación</v>
      </c>
    </row>
    <row r="775" spans="1:48" hidden="1" x14ac:dyDescent="0.25">
      <c r="A775" s="17" t="s">
        <v>1617</v>
      </c>
      <c r="B775" s="17" t="s">
        <v>54</v>
      </c>
      <c r="C775" s="17">
        <v>2325210</v>
      </c>
      <c r="D775" s="17">
        <v>0</v>
      </c>
      <c r="E775" s="17" t="s">
        <v>55</v>
      </c>
      <c r="F775" s="17" t="s">
        <v>120</v>
      </c>
      <c r="G775" s="17" t="s">
        <v>1618</v>
      </c>
      <c r="H775" s="17">
        <v>3013350694</v>
      </c>
      <c r="I775" s="17" t="s">
        <v>116</v>
      </c>
      <c r="J775" s="17" t="s">
        <v>59</v>
      </c>
      <c r="K775" s="17" t="s">
        <v>1619</v>
      </c>
      <c r="L775" s="17" t="s">
        <v>122</v>
      </c>
      <c r="M775" s="17" t="s">
        <v>123</v>
      </c>
      <c r="N775" s="17" t="s">
        <v>62</v>
      </c>
      <c r="O775" s="17">
        <v>20181010</v>
      </c>
      <c r="P775" s="17">
        <v>20181017</v>
      </c>
      <c r="Q775" s="17">
        <v>1110</v>
      </c>
      <c r="R775" s="17">
        <v>25616054</v>
      </c>
      <c r="S775" s="17" t="s">
        <v>100</v>
      </c>
      <c r="T775" s="17" t="s">
        <v>63</v>
      </c>
      <c r="U775" s="17" t="s">
        <v>91</v>
      </c>
      <c r="V775" s="17">
        <f t="shared" si="222"/>
        <v>75</v>
      </c>
      <c r="W775" s="17">
        <v>75000</v>
      </c>
      <c r="X775" s="17" t="s">
        <v>89</v>
      </c>
      <c r="Y775" s="17" t="s">
        <v>65</v>
      </c>
      <c r="Z775" s="17">
        <v>20181017</v>
      </c>
      <c r="AA775" s="17" t="s">
        <v>78</v>
      </c>
      <c r="AB775" s="17">
        <v>1</v>
      </c>
      <c r="AC775" s="17" t="str">
        <f>IFERROR(VLOOKUP(A775,[1]Cruces!AJ:AK,2,0),VLOOKUP(CONCATENATE(X775,AA775),[1]Cruces!G:H,2,0))</f>
        <v>Solicitud de Obra</v>
      </c>
      <c r="AD775" s="17">
        <f t="shared" si="208"/>
        <v>10</v>
      </c>
      <c r="AE775" s="17">
        <f t="shared" si="209"/>
        <v>10</v>
      </c>
      <c r="AF775" s="17">
        <f t="shared" si="210"/>
        <v>2018</v>
      </c>
      <c r="AG775" s="17" t="str">
        <f>IFERROR(VLOOKUP(MID(A775,2,4)*1,[1]Cruces!K:L,2,0),"Verificar")</f>
        <v>Atlántico Norte</v>
      </c>
      <c r="AH775" s="17">
        <f t="shared" ca="1" si="211"/>
        <v>777</v>
      </c>
      <c r="AI775" s="17" t="str">
        <f>IFERROR(VLOOKUP(U775,[1]Cruces!$O$1:$P$6,2,0),"Sin Orden")</f>
        <v>Resuelta</v>
      </c>
      <c r="AJ775" s="17">
        <f t="shared" si="212"/>
        <v>17</v>
      </c>
      <c r="AK775" s="17">
        <f t="shared" si="213"/>
        <v>10</v>
      </c>
      <c r="AL775" s="17">
        <f t="shared" si="214"/>
        <v>2018</v>
      </c>
      <c r="AM775" s="17">
        <f t="shared" ca="1" si="215"/>
        <v>770</v>
      </c>
      <c r="AN775" s="18" t="str">
        <f>IFERROR(VLOOKUP(R775*1,'[1]Ordenes de Servicio'!G:K,5,0),"No Cruza")</f>
        <v>No Cruza</v>
      </c>
      <c r="AO775" s="17">
        <f t="shared" ca="1" si="216"/>
        <v>7</v>
      </c>
      <c r="AP775" s="17">
        <f t="shared" si="217"/>
        <v>17</v>
      </c>
      <c r="AQ775" s="17">
        <f t="shared" si="218"/>
        <v>10</v>
      </c>
      <c r="AR775" s="17">
        <f t="shared" si="219"/>
        <v>2018</v>
      </c>
      <c r="AS775" s="17">
        <f t="shared" ca="1" si="220"/>
        <v>770</v>
      </c>
      <c r="AT775" s="17" t="str">
        <f t="shared" ca="1" si="223"/>
        <v>Si</v>
      </c>
      <c r="AU775" s="17">
        <f t="shared" si="221"/>
        <v>0</v>
      </c>
      <c r="AV775" s="17" t="str">
        <f>+VLOOKUP(B775,[1]Cruces!S:T,2,0)</f>
        <v>4. Presupuesto de Obra</v>
      </c>
    </row>
    <row r="776" spans="1:48" hidden="1" x14ac:dyDescent="0.25">
      <c r="A776" s="17" t="s">
        <v>7863</v>
      </c>
      <c r="B776" s="17" t="s">
        <v>569</v>
      </c>
      <c r="C776" s="17">
        <v>0</v>
      </c>
      <c r="D776" s="17">
        <v>0</v>
      </c>
      <c r="E776" s="17" t="s">
        <v>55</v>
      </c>
      <c r="F776" s="17" t="s">
        <v>7082</v>
      </c>
      <c r="G776" s="17" t="s">
        <v>7864</v>
      </c>
      <c r="H776" s="17">
        <v>0</v>
      </c>
      <c r="I776" s="17" t="s">
        <v>71</v>
      </c>
      <c r="J776" s="17" t="s">
        <v>59</v>
      </c>
      <c r="K776" s="17" t="s">
        <v>7865</v>
      </c>
      <c r="L776" s="17" t="s">
        <v>7503</v>
      </c>
      <c r="M776" s="17" t="s">
        <v>7504</v>
      </c>
      <c r="N776" s="17" t="s">
        <v>572</v>
      </c>
      <c r="O776" s="17">
        <v>20201117</v>
      </c>
      <c r="P776" s="17">
        <v>20201117</v>
      </c>
      <c r="Q776" s="17">
        <v>1110</v>
      </c>
      <c r="R776" s="17">
        <v>0</v>
      </c>
      <c r="S776" s="17"/>
      <c r="T776" s="17" t="s">
        <v>63</v>
      </c>
      <c r="U776" s="17"/>
      <c r="V776" s="17">
        <f t="shared" si="222"/>
        <v>3</v>
      </c>
      <c r="W776" s="17">
        <v>3000</v>
      </c>
      <c r="X776" s="17" t="s">
        <v>7065</v>
      </c>
      <c r="Y776" s="17" t="s">
        <v>569</v>
      </c>
      <c r="Z776" s="17">
        <v>20201117</v>
      </c>
      <c r="AA776" s="17" t="s">
        <v>1947</v>
      </c>
      <c r="AB776" s="17">
        <v>1</v>
      </c>
      <c r="AC776" s="17" t="str">
        <f>IFERROR(VLOOKUP(A776,[1]Cruces!AJ:AK,2,0),VLOOKUP(CONCATENATE(X776,AA776),[1]Cruces!G:H,2,0))</f>
        <v>Solicitud por BT</v>
      </c>
      <c r="AD776" s="17">
        <f t="shared" si="208"/>
        <v>17</v>
      </c>
      <c r="AE776" s="17">
        <f t="shared" si="209"/>
        <v>11</v>
      </c>
      <c r="AF776" s="17">
        <f t="shared" si="210"/>
        <v>2020</v>
      </c>
      <c r="AG776" s="17" t="str">
        <f>IFERROR(VLOOKUP(MID(A776,2,4)*1,[1]Cruces!K:L,2,0),"Verificar")</f>
        <v>Atlántico Norte</v>
      </c>
      <c r="AH776" s="17">
        <f t="shared" ca="1" si="211"/>
        <v>8</v>
      </c>
      <c r="AI776" s="17" t="str">
        <f>IFERROR(VLOOKUP(U776,[1]Cruces!$O$1:$P$6,2,0),"Sin Orden")</f>
        <v>Sin Orden</v>
      </c>
      <c r="AJ776" s="17">
        <f t="shared" si="212"/>
        <v>17</v>
      </c>
      <c r="AK776" s="17">
        <f t="shared" si="213"/>
        <v>11</v>
      </c>
      <c r="AL776" s="17">
        <f t="shared" si="214"/>
        <v>2020</v>
      </c>
      <c r="AM776" s="17">
        <f t="shared" ca="1" si="215"/>
        <v>8</v>
      </c>
      <c r="AN776" s="18" t="str">
        <f>IFERROR(VLOOKUP(R776*1,'[1]Ordenes de Servicio'!G:K,5,0),"No Cruza")</f>
        <v>No Cruza</v>
      </c>
      <c r="AO776" s="17">
        <f t="shared" ca="1" si="216"/>
        <v>8</v>
      </c>
      <c r="AP776" s="17">
        <f t="shared" si="217"/>
        <v>17</v>
      </c>
      <c r="AQ776" s="17">
        <f t="shared" si="218"/>
        <v>11</v>
      </c>
      <c r="AR776" s="17">
        <f t="shared" si="219"/>
        <v>2020</v>
      </c>
      <c r="AS776" s="17">
        <f t="shared" ca="1" si="220"/>
        <v>8</v>
      </c>
      <c r="AT776" s="17" t="str">
        <f t="shared" ca="1" si="223"/>
        <v>No</v>
      </c>
      <c r="AU776" s="17">
        <f t="shared" si="221"/>
        <v>0</v>
      </c>
      <c r="AV776" s="17" t="str">
        <f>+VLOOKUP(B776,[1]Cruces!S:T,2,0)</f>
        <v>1. Solicitud</v>
      </c>
    </row>
    <row r="777" spans="1:48" hidden="1" x14ac:dyDescent="0.25">
      <c r="A777" s="17" t="s">
        <v>7866</v>
      </c>
      <c r="B777" s="17" t="s">
        <v>1943</v>
      </c>
      <c r="C777" s="17">
        <v>1926216</v>
      </c>
      <c r="D777" s="17">
        <v>0</v>
      </c>
      <c r="E777" s="17" t="s">
        <v>55</v>
      </c>
      <c r="F777" s="17" t="s">
        <v>107</v>
      </c>
      <c r="G777" s="17" t="s">
        <v>7867</v>
      </c>
      <c r="H777" s="17">
        <v>3229457175</v>
      </c>
      <c r="I777" s="17" t="s">
        <v>182</v>
      </c>
      <c r="J777" s="17" t="s">
        <v>59</v>
      </c>
      <c r="K777" s="17" t="s">
        <v>3461</v>
      </c>
      <c r="L777" s="17" t="s">
        <v>1007</v>
      </c>
      <c r="M777" s="17" t="s">
        <v>1008</v>
      </c>
      <c r="N777" s="17" t="s">
        <v>1946</v>
      </c>
      <c r="O777" s="17">
        <v>20190726</v>
      </c>
      <c r="P777" s="17">
        <v>20190726</v>
      </c>
      <c r="Q777" s="17">
        <v>1110</v>
      </c>
      <c r="R777" s="17">
        <v>26555181</v>
      </c>
      <c r="S777" s="17" t="s">
        <v>7072</v>
      </c>
      <c r="T777" s="17" t="s">
        <v>63</v>
      </c>
      <c r="U777" s="17" t="s">
        <v>91</v>
      </c>
      <c r="V777" s="17">
        <f t="shared" si="222"/>
        <v>3</v>
      </c>
      <c r="W777" s="17">
        <v>3000</v>
      </c>
      <c r="X777" s="17" t="s">
        <v>89</v>
      </c>
      <c r="Y777" s="17" t="s">
        <v>1943</v>
      </c>
      <c r="Z777" s="17">
        <v>20190726</v>
      </c>
      <c r="AA777" s="17" t="s">
        <v>1947</v>
      </c>
      <c r="AB777" s="17">
        <v>1</v>
      </c>
      <c r="AC777" s="17" t="str">
        <f>IFERROR(VLOOKUP(A777,[1]Cruces!AJ:AK,2,0),VLOOKUP(CONCATENATE(X777,AA777),[1]Cruces!G:H,2,0))</f>
        <v>Solicitud por BT</v>
      </c>
      <c r="AD777" s="17">
        <f t="shared" si="208"/>
        <v>26</v>
      </c>
      <c r="AE777" s="17">
        <f t="shared" si="209"/>
        <v>7</v>
      </c>
      <c r="AF777" s="17">
        <f t="shared" si="210"/>
        <v>2019</v>
      </c>
      <c r="AG777" s="17" t="str">
        <f>IFERROR(VLOOKUP(MID(A777,2,4)*1,[1]Cruces!K:L,2,0),"Verificar")</f>
        <v>Atlántico Norte</v>
      </c>
      <c r="AH777" s="17">
        <f t="shared" ca="1" si="211"/>
        <v>488</v>
      </c>
      <c r="AI777" s="17" t="str">
        <f>IFERROR(VLOOKUP(U777,[1]Cruces!$O$1:$P$6,2,0),"Sin Orden")</f>
        <v>Resuelta</v>
      </c>
      <c r="AJ777" s="17">
        <f t="shared" si="212"/>
        <v>26</v>
      </c>
      <c r="AK777" s="17">
        <f t="shared" si="213"/>
        <v>7</v>
      </c>
      <c r="AL777" s="17">
        <f t="shared" si="214"/>
        <v>2019</v>
      </c>
      <c r="AM777" s="17">
        <f t="shared" ca="1" si="215"/>
        <v>488</v>
      </c>
      <c r="AN777" s="18" t="str">
        <f>IFERROR(VLOOKUP(R777*1,'[1]Ordenes de Servicio'!G:K,5,0),"No Cruza")</f>
        <v>No Cruza</v>
      </c>
      <c r="AO777" s="17">
        <f t="shared" ca="1" si="216"/>
        <v>0</v>
      </c>
      <c r="AP777" s="17">
        <f t="shared" si="217"/>
        <v>26</v>
      </c>
      <c r="AQ777" s="17">
        <f t="shared" si="218"/>
        <v>7</v>
      </c>
      <c r="AR777" s="17">
        <f t="shared" si="219"/>
        <v>2019</v>
      </c>
      <c r="AS777" s="17">
        <f t="shared" ca="1" si="220"/>
        <v>488</v>
      </c>
      <c r="AT777" s="17" t="str">
        <f t="shared" ca="1" si="223"/>
        <v>Si</v>
      </c>
      <c r="AU777" s="17">
        <f t="shared" si="221"/>
        <v>0</v>
      </c>
      <c r="AV777" s="17" t="str">
        <f>+VLOOKUP(B777,[1]Cruces!S:T,2,0)</f>
        <v>7. Ejecución en Campo OS BT</v>
      </c>
    </row>
    <row r="778" spans="1:48" hidden="1" x14ac:dyDescent="0.25">
      <c r="A778" s="17" t="s">
        <v>1620</v>
      </c>
      <c r="B778" s="17" t="s">
        <v>68</v>
      </c>
      <c r="C778" s="17">
        <v>0</v>
      </c>
      <c r="D778" s="17">
        <v>0</v>
      </c>
      <c r="E778" s="17" t="s">
        <v>55</v>
      </c>
      <c r="F778" s="17" t="s">
        <v>81</v>
      </c>
      <c r="G778" s="17" t="s">
        <v>1621</v>
      </c>
      <c r="H778" s="17">
        <v>0</v>
      </c>
      <c r="I778" s="17" t="s">
        <v>71</v>
      </c>
      <c r="J778" s="17" t="s">
        <v>59</v>
      </c>
      <c r="K778" s="17" t="s">
        <v>1622</v>
      </c>
      <c r="L778" s="17" t="s">
        <v>85</v>
      </c>
      <c r="M778" s="17" t="s">
        <v>86</v>
      </c>
      <c r="N778" s="17" t="s">
        <v>75</v>
      </c>
      <c r="O778" s="17">
        <v>20190410</v>
      </c>
      <c r="P778" s="17">
        <v>20191017</v>
      </c>
      <c r="Q778" s="17">
        <v>9341</v>
      </c>
      <c r="R778" s="17">
        <v>26218488</v>
      </c>
      <c r="S778" s="17" t="s">
        <v>100</v>
      </c>
      <c r="T778" s="17" t="s">
        <v>63</v>
      </c>
      <c r="U778" s="17" t="s">
        <v>91</v>
      </c>
      <c r="V778" s="17">
        <f t="shared" si="222"/>
        <v>300</v>
      </c>
      <c r="W778" s="17">
        <v>300000</v>
      </c>
      <c r="X778" s="17" t="s">
        <v>64</v>
      </c>
      <c r="Y778" s="17" t="s">
        <v>105</v>
      </c>
      <c r="Z778" s="17">
        <v>20191128</v>
      </c>
      <c r="AA778" s="17" t="s">
        <v>124</v>
      </c>
      <c r="AB778" s="17">
        <v>1</v>
      </c>
      <c r="AC778" s="17" t="str">
        <f>IFERROR(VLOOKUP(A778,[1]Cruces!AJ:AK,2,0),VLOOKUP(CONCATENATE(X778,AA778),[1]Cruces!G:H,2,0))</f>
        <v>Solicitud de Obra</v>
      </c>
      <c r="AD778" s="17">
        <f t="shared" si="208"/>
        <v>10</v>
      </c>
      <c r="AE778" s="17">
        <f t="shared" si="209"/>
        <v>4</v>
      </c>
      <c r="AF778" s="17">
        <f t="shared" si="210"/>
        <v>2019</v>
      </c>
      <c r="AG778" s="17" t="str">
        <f>IFERROR(VLOOKUP(MID(A778,2,4)*1,[1]Cruces!K:L,2,0),"Verificar")</f>
        <v>Magdalena</v>
      </c>
      <c r="AH778" s="17">
        <f t="shared" ca="1" si="211"/>
        <v>595</v>
      </c>
      <c r="AI778" s="17" t="str">
        <f>IFERROR(VLOOKUP(U778,[1]Cruces!$O$1:$P$6,2,0),"Sin Orden")</f>
        <v>Resuelta</v>
      </c>
      <c r="AJ778" s="17">
        <f t="shared" si="212"/>
        <v>28</v>
      </c>
      <c r="AK778" s="17">
        <f t="shared" si="213"/>
        <v>11</v>
      </c>
      <c r="AL778" s="17">
        <f t="shared" si="214"/>
        <v>2019</v>
      </c>
      <c r="AM778" s="17">
        <f t="shared" ca="1" si="215"/>
        <v>363</v>
      </c>
      <c r="AN778" s="18" t="str">
        <f>IFERROR(VLOOKUP(R778*1,'[1]Ordenes de Servicio'!G:K,5,0),"No Cruza")</f>
        <v>No Cruza</v>
      </c>
      <c r="AO778" s="17">
        <f t="shared" ca="1" si="216"/>
        <v>232</v>
      </c>
      <c r="AP778" s="17">
        <f t="shared" si="217"/>
        <v>17</v>
      </c>
      <c r="AQ778" s="17">
        <f t="shared" si="218"/>
        <v>10</v>
      </c>
      <c r="AR778" s="17">
        <f t="shared" si="219"/>
        <v>2019</v>
      </c>
      <c r="AS778" s="17">
        <f t="shared" ca="1" si="220"/>
        <v>405</v>
      </c>
      <c r="AT778" s="17" t="str">
        <f t="shared" ca="1" si="223"/>
        <v>Si</v>
      </c>
      <c r="AU778" s="17">
        <f t="shared" si="221"/>
        <v>42</v>
      </c>
      <c r="AV778" s="17" t="str">
        <f>+VLOOKUP(B778,[1]Cruces!S:T,2,0)</f>
        <v>5. Consultoría / Adjudicación</v>
      </c>
    </row>
    <row r="779" spans="1:48" hidden="1" x14ac:dyDescent="0.25">
      <c r="A779" s="17" t="s">
        <v>7868</v>
      </c>
      <c r="B779" s="17" t="s">
        <v>6595</v>
      </c>
      <c r="C779" s="17">
        <v>2059497</v>
      </c>
      <c r="D779" s="17">
        <v>20053910</v>
      </c>
      <c r="E779" s="17" t="s">
        <v>93</v>
      </c>
      <c r="F779" s="17" t="s">
        <v>3386</v>
      </c>
      <c r="G779" s="17" t="s">
        <v>7869</v>
      </c>
      <c r="H779" s="17">
        <v>3045978803</v>
      </c>
      <c r="I779" s="17" t="s">
        <v>71</v>
      </c>
      <c r="J779" s="17" t="s">
        <v>7870</v>
      </c>
      <c r="K779" s="17" t="s">
        <v>7871</v>
      </c>
      <c r="L779" s="17" t="s">
        <v>7172</v>
      </c>
      <c r="M779" s="17" t="s">
        <v>7173</v>
      </c>
      <c r="N779" s="17" t="s">
        <v>6600</v>
      </c>
      <c r="O779" s="17">
        <v>20200219</v>
      </c>
      <c r="P779" s="17">
        <v>20200220</v>
      </c>
      <c r="Q779" s="17">
        <v>1170</v>
      </c>
      <c r="R779" s="17">
        <v>27767091</v>
      </c>
      <c r="S779" s="17" t="s">
        <v>6601</v>
      </c>
      <c r="T779" s="17" t="s">
        <v>63</v>
      </c>
      <c r="U779" s="17" t="s">
        <v>88</v>
      </c>
      <c r="V779" s="17">
        <f t="shared" si="222"/>
        <v>3</v>
      </c>
      <c r="W779" s="17">
        <v>3000</v>
      </c>
      <c r="X779" s="17" t="s">
        <v>89</v>
      </c>
      <c r="Y779" s="17" t="s">
        <v>6595</v>
      </c>
      <c r="Z779" s="17">
        <v>20200220</v>
      </c>
      <c r="AA779" s="17" t="s">
        <v>1947</v>
      </c>
      <c r="AB779" s="17">
        <v>1</v>
      </c>
      <c r="AC779" s="17" t="str">
        <f>IFERROR(VLOOKUP(A779,[1]Cruces!AJ:AK,2,0),VLOOKUP(CONCATENATE(X779,AA779),[1]Cruces!G:H,2,0))</f>
        <v>Solicitud por BT</v>
      </c>
      <c r="AD779" s="17">
        <f t="shared" si="208"/>
        <v>19</v>
      </c>
      <c r="AE779" s="17">
        <f t="shared" si="209"/>
        <v>2</v>
      </c>
      <c r="AF779" s="17">
        <f t="shared" si="210"/>
        <v>2020</v>
      </c>
      <c r="AG779" s="17" t="str">
        <f>IFERROR(VLOOKUP(MID(A779,2,4)*1,[1]Cruces!K:L,2,0),"Verificar")</f>
        <v>Atlántico Norte</v>
      </c>
      <c r="AH779" s="17">
        <f t="shared" ca="1" si="211"/>
        <v>280</v>
      </c>
      <c r="AI779" s="17" t="str">
        <f>IFERROR(VLOOKUP(U779,[1]Cruces!$O$1:$P$6,2,0),"Sin Orden")</f>
        <v>Resuelta</v>
      </c>
      <c r="AJ779" s="17">
        <f t="shared" si="212"/>
        <v>20</v>
      </c>
      <c r="AK779" s="17">
        <f t="shared" si="213"/>
        <v>2</v>
      </c>
      <c r="AL779" s="17">
        <f t="shared" si="214"/>
        <v>2020</v>
      </c>
      <c r="AM779" s="17">
        <f t="shared" ca="1" si="215"/>
        <v>279</v>
      </c>
      <c r="AN779" s="18" t="str">
        <f>IFERROR(VLOOKUP(R779*1,'[1]Ordenes de Servicio'!G:K,5,0),"No Cruza")</f>
        <v>No Cruza</v>
      </c>
      <c r="AO779" s="17">
        <f t="shared" ca="1" si="216"/>
        <v>1</v>
      </c>
      <c r="AP779" s="17">
        <f t="shared" si="217"/>
        <v>20</v>
      </c>
      <c r="AQ779" s="17">
        <f t="shared" si="218"/>
        <v>2</v>
      </c>
      <c r="AR779" s="17">
        <f t="shared" si="219"/>
        <v>2020</v>
      </c>
      <c r="AS779" s="17">
        <f t="shared" ca="1" si="220"/>
        <v>279</v>
      </c>
      <c r="AT779" s="17" t="str">
        <f t="shared" ca="1" si="223"/>
        <v>No</v>
      </c>
      <c r="AU779" s="17">
        <f t="shared" si="221"/>
        <v>0</v>
      </c>
      <c r="AV779" s="17" t="str">
        <f>+VLOOKUP(B779,[1]Cruces!S:T,2,0)</f>
        <v>7. Ejecución en Campo OS BT</v>
      </c>
    </row>
    <row r="780" spans="1:48" x14ac:dyDescent="0.25">
      <c r="A780" s="17" t="s">
        <v>1623</v>
      </c>
      <c r="B780" s="17" t="s">
        <v>80</v>
      </c>
      <c r="C780" s="17">
        <v>0</v>
      </c>
      <c r="D780" s="17">
        <v>0</v>
      </c>
      <c r="E780" s="17" t="s">
        <v>55</v>
      </c>
      <c r="F780" s="17" t="s">
        <v>120</v>
      </c>
      <c r="G780" s="17" t="s">
        <v>1624</v>
      </c>
      <c r="H780" s="17">
        <v>0</v>
      </c>
      <c r="I780" s="17" t="s">
        <v>182</v>
      </c>
      <c r="J780" s="17" t="s">
        <v>59</v>
      </c>
      <c r="K780" s="17" t="s">
        <v>1625</v>
      </c>
      <c r="L780" s="17" t="s">
        <v>122</v>
      </c>
      <c r="M780" s="17" t="s">
        <v>123</v>
      </c>
      <c r="N780" s="17" t="s">
        <v>87</v>
      </c>
      <c r="O780" s="17">
        <v>20181203</v>
      </c>
      <c r="P780" s="17">
        <v>20191015</v>
      </c>
      <c r="Q780" s="17">
        <v>1110</v>
      </c>
      <c r="R780" s="17">
        <v>26464863</v>
      </c>
      <c r="S780" s="17" t="s">
        <v>76</v>
      </c>
      <c r="T780" s="17" t="s">
        <v>63</v>
      </c>
      <c r="U780" s="17" t="s">
        <v>88</v>
      </c>
      <c r="V780" s="17">
        <f t="shared" si="222"/>
        <v>300</v>
      </c>
      <c r="W780" s="17">
        <v>300000</v>
      </c>
      <c r="X780" s="17" t="s">
        <v>64</v>
      </c>
      <c r="Y780" s="17" t="s">
        <v>80</v>
      </c>
      <c r="Z780" s="17">
        <v>20191015</v>
      </c>
      <c r="AA780" s="17" t="s">
        <v>101</v>
      </c>
      <c r="AB780" s="17">
        <v>1</v>
      </c>
      <c r="AC780" s="17" t="str">
        <f>IFERROR(VLOOKUP(A780,[1]Cruces!AJ:AK,2,0),VLOOKUP(CONCATENATE(X780,AA780),[1]Cruces!G:H,2,0))</f>
        <v>Solicitud de Obra</v>
      </c>
      <c r="AD780" s="17">
        <f t="shared" si="208"/>
        <v>3</v>
      </c>
      <c r="AE780" s="17">
        <f t="shared" si="209"/>
        <v>12</v>
      </c>
      <c r="AF780" s="17">
        <f t="shared" si="210"/>
        <v>2018</v>
      </c>
      <c r="AG780" s="17" t="str">
        <f>IFERROR(VLOOKUP(MID(A780,2,4)*1,[1]Cruces!K:L,2,0),"Verificar")</f>
        <v>Atlántico Norte</v>
      </c>
      <c r="AH780" s="17">
        <f t="shared" ca="1" si="211"/>
        <v>723</v>
      </c>
      <c r="AI780" s="17" t="str">
        <f>IFERROR(VLOOKUP(U780,[1]Cruces!$O$1:$P$6,2,0),"Sin Orden")</f>
        <v>Resuelta</v>
      </c>
      <c r="AJ780" s="17">
        <f t="shared" si="212"/>
        <v>15</v>
      </c>
      <c r="AK780" s="17">
        <f t="shared" si="213"/>
        <v>10</v>
      </c>
      <c r="AL780" s="17">
        <f t="shared" si="214"/>
        <v>2019</v>
      </c>
      <c r="AM780" s="17">
        <f t="shared" ca="1" si="215"/>
        <v>407</v>
      </c>
      <c r="AN780" s="18" t="str">
        <f>IFERROR(VLOOKUP(R780*1,'[1]Ordenes de Servicio'!G:K,5,0),"No Cruza")</f>
        <v>No Cruza</v>
      </c>
      <c r="AO780" s="17">
        <f t="shared" ca="1" si="216"/>
        <v>316</v>
      </c>
      <c r="AP780" s="17">
        <f t="shared" si="217"/>
        <v>15</v>
      </c>
      <c r="AQ780" s="17">
        <f t="shared" si="218"/>
        <v>10</v>
      </c>
      <c r="AR780" s="17">
        <f t="shared" si="219"/>
        <v>2019</v>
      </c>
      <c r="AS780" s="17">
        <f t="shared" ca="1" si="220"/>
        <v>407</v>
      </c>
      <c r="AT780" s="17" t="str">
        <f t="shared" ca="1" si="223"/>
        <v>Si</v>
      </c>
      <c r="AU780" s="17">
        <f t="shared" si="221"/>
        <v>0</v>
      </c>
      <c r="AV780" s="17" t="str">
        <f>+VLOOKUP(B780,[1]Cruces!S:T,2,0)</f>
        <v>8. Puesta en Servicio</v>
      </c>
    </row>
    <row r="781" spans="1:48" hidden="1" x14ac:dyDescent="0.25">
      <c r="A781" s="17" t="s">
        <v>7872</v>
      </c>
      <c r="B781" s="17" t="s">
        <v>6595</v>
      </c>
      <c r="C781" s="17">
        <v>0</v>
      </c>
      <c r="D781" s="17">
        <v>0</v>
      </c>
      <c r="E781" s="17" t="s">
        <v>55</v>
      </c>
      <c r="F781" s="17" t="s">
        <v>107</v>
      </c>
      <c r="G781" s="17" t="s">
        <v>7873</v>
      </c>
      <c r="H781" s="17">
        <v>3008440303</v>
      </c>
      <c r="I781" s="17" t="s">
        <v>71</v>
      </c>
      <c r="J781" s="17" t="s">
        <v>59</v>
      </c>
      <c r="K781" s="17" t="s">
        <v>7874</v>
      </c>
      <c r="L781" s="17" t="s">
        <v>7459</v>
      </c>
      <c r="M781" s="17" t="s">
        <v>7460</v>
      </c>
      <c r="N781" s="17" t="s">
        <v>6600</v>
      </c>
      <c r="O781" s="17">
        <v>20200912</v>
      </c>
      <c r="P781" s="17">
        <v>20201028</v>
      </c>
      <c r="Q781" s="17">
        <v>9510</v>
      </c>
      <c r="R781" s="17">
        <v>28243591</v>
      </c>
      <c r="S781" s="17" t="s">
        <v>6601</v>
      </c>
      <c r="T781" s="17" t="s">
        <v>63</v>
      </c>
      <c r="U781" s="17" t="s">
        <v>91</v>
      </c>
      <c r="V781" s="17">
        <f t="shared" si="222"/>
        <v>3</v>
      </c>
      <c r="W781" s="17">
        <v>3000</v>
      </c>
      <c r="X781" s="17" t="s">
        <v>7065</v>
      </c>
      <c r="Y781" s="17" t="s">
        <v>6595</v>
      </c>
      <c r="Z781" s="17">
        <v>20201028</v>
      </c>
      <c r="AA781" s="17" t="s">
        <v>1947</v>
      </c>
      <c r="AB781" s="17">
        <v>1</v>
      </c>
      <c r="AC781" s="17" t="str">
        <f>IFERROR(VLOOKUP(A781,[1]Cruces!AJ:AK,2,0),VLOOKUP(CONCATENATE(X781,AA781),[1]Cruces!G:H,2,0))</f>
        <v>Solicitud por BT</v>
      </c>
      <c r="AD781" s="17">
        <f t="shared" si="208"/>
        <v>12</v>
      </c>
      <c r="AE781" s="17">
        <f t="shared" si="209"/>
        <v>9</v>
      </c>
      <c r="AF781" s="17">
        <f t="shared" si="210"/>
        <v>2020</v>
      </c>
      <c r="AG781" s="17" t="str">
        <f>IFERROR(VLOOKUP(MID(A781,2,4)*1,[1]Cruces!K:L,2,0),"Verificar")</f>
        <v>Atlántico Norte</v>
      </c>
      <c r="AH781" s="17">
        <f t="shared" ca="1" si="211"/>
        <v>74</v>
      </c>
      <c r="AI781" s="17" t="str">
        <f>IFERROR(VLOOKUP(U781,[1]Cruces!$O$1:$P$6,2,0),"Sin Orden")</f>
        <v>Resuelta</v>
      </c>
      <c r="AJ781" s="17">
        <f t="shared" si="212"/>
        <v>28</v>
      </c>
      <c r="AK781" s="17">
        <f t="shared" si="213"/>
        <v>10</v>
      </c>
      <c r="AL781" s="17">
        <f t="shared" si="214"/>
        <v>2020</v>
      </c>
      <c r="AM781" s="17">
        <f t="shared" ca="1" si="215"/>
        <v>28</v>
      </c>
      <c r="AN781" s="18" t="str">
        <f>IFERROR(VLOOKUP(R781*1,'[1]Ordenes de Servicio'!G:K,5,0),"No Cruza")</f>
        <v>No Cruza</v>
      </c>
      <c r="AO781" s="17">
        <f t="shared" ca="1" si="216"/>
        <v>46</v>
      </c>
      <c r="AP781" s="17">
        <f t="shared" si="217"/>
        <v>28</v>
      </c>
      <c r="AQ781" s="17">
        <f t="shared" si="218"/>
        <v>10</v>
      </c>
      <c r="AR781" s="17">
        <f t="shared" si="219"/>
        <v>2020</v>
      </c>
      <c r="AS781" s="17">
        <f t="shared" ca="1" si="220"/>
        <v>28</v>
      </c>
      <c r="AT781" s="17" t="str">
        <f t="shared" ca="1" si="223"/>
        <v>No</v>
      </c>
      <c r="AU781" s="17">
        <f t="shared" si="221"/>
        <v>0</v>
      </c>
      <c r="AV781" s="17" t="str">
        <f>+VLOOKUP(B781,[1]Cruces!S:T,2,0)</f>
        <v>7. Ejecución en Campo OS BT</v>
      </c>
    </row>
    <row r="782" spans="1:48" hidden="1" x14ac:dyDescent="0.25">
      <c r="A782" s="17" t="s">
        <v>1626</v>
      </c>
      <c r="B782" s="17" t="s">
        <v>54</v>
      </c>
      <c r="C782" s="17">
        <v>3448761</v>
      </c>
      <c r="D782" s="17">
        <v>0</v>
      </c>
      <c r="E782" s="17" t="s">
        <v>55</v>
      </c>
      <c r="F782" s="17" t="s">
        <v>232</v>
      </c>
      <c r="G782" s="17" t="s">
        <v>1627</v>
      </c>
      <c r="H782" s="17" t="s">
        <v>1628</v>
      </c>
      <c r="I782" s="17" t="s">
        <v>71</v>
      </c>
      <c r="J782" s="17" t="s">
        <v>59</v>
      </c>
      <c r="K782" s="17" t="s">
        <v>1629</v>
      </c>
      <c r="L782" s="17" t="s">
        <v>280</v>
      </c>
      <c r="M782" s="17" t="s">
        <v>281</v>
      </c>
      <c r="N782" s="17" t="s">
        <v>62</v>
      </c>
      <c r="O782" s="17">
        <v>20190828</v>
      </c>
      <c r="P782" s="17">
        <v>20190904</v>
      </c>
      <c r="Q782" s="17">
        <v>9520</v>
      </c>
      <c r="R782" s="17">
        <v>26668695</v>
      </c>
      <c r="S782" s="17" t="s">
        <v>100</v>
      </c>
      <c r="T782" s="17" t="s">
        <v>63</v>
      </c>
      <c r="U782" s="17" t="s">
        <v>91</v>
      </c>
      <c r="V782" s="17">
        <f t="shared" si="222"/>
        <v>30</v>
      </c>
      <c r="W782" s="17">
        <v>30000</v>
      </c>
      <c r="X782" s="17" t="s">
        <v>89</v>
      </c>
      <c r="Y782" s="17" t="s">
        <v>65</v>
      </c>
      <c r="Z782" s="17">
        <v>20190904</v>
      </c>
      <c r="AA782" s="17" t="s">
        <v>78</v>
      </c>
      <c r="AB782" s="17">
        <v>1</v>
      </c>
      <c r="AC782" s="17" t="str">
        <f>IFERROR(VLOOKUP(A782,[1]Cruces!AJ:AK,2,0),VLOOKUP(CONCATENATE(X782,AA782),[1]Cruces!G:H,2,0))</f>
        <v>Solicitud de Obra</v>
      </c>
      <c r="AD782" s="17">
        <f t="shared" si="208"/>
        <v>28</v>
      </c>
      <c r="AE782" s="17">
        <f t="shared" si="209"/>
        <v>8</v>
      </c>
      <c r="AF782" s="17">
        <f t="shared" si="210"/>
        <v>2019</v>
      </c>
      <c r="AG782" s="17" t="str">
        <f>IFERROR(VLOOKUP(MID(A782,2,4)*1,[1]Cruces!K:L,2,0),"Verificar")</f>
        <v>Atlántico Sur</v>
      </c>
      <c r="AH782" s="17">
        <f t="shared" ca="1" si="211"/>
        <v>455</v>
      </c>
      <c r="AI782" s="17" t="str">
        <f>IFERROR(VLOOKUP(U782,[1]Cruces!$O$1:$P$6,2,0),"Sin Orden")</f>
        <v>Resuelta</v>
      </c>
      <c r="AJ782" s="17">
        <f t="shared" si="212"/>
        <v>4</v>
      </c>
      <c r="AK782" s="17">
        <f t="shared" si="213"/>
        <v>9</v>
      </c>
      <c r="AL782" s="17">
        <f t="shared" si="214"/>
        <v>2019</v>
      </c>
      <c r="AM782" s="17">
        <f t="shared" ca="1" si="215"/>
        <v>448</v>
      </c>
      <c r="AN782" s="18" t="str">
        <f>IFERROR(VLOOKUP(R782*1,'[1]Ordenes de Servicio'!G:K,5,0),"No Cruza")</f>
        <v>No Cruza</v>
      </c>
      <c r="AO782" s="17">
        <f t="shared" ca="1" si="216"/>
        <v>7</v>
      </c>
      <c r="AP782" s="17">
        <f t="shared" si="217"/>
        <v>4</v>
      </c>
      <c r="AQ782" s="17">
        <f t="shared" si="218"/>
        <v>9</v>
      </c>
      <c r="AR782" s="17">
        <f t="shared" si="219"/>
        <v>2019</v>
      </c>
      <c r="AS782" s="17">
        <f t="shared" ca="1" si="220"/>
        <v>448</v>
      </c>
      <c r="AT782" s="17" t="str">
        <f t="shared" ca="1" si="223"/>
        <v>Si</v>
      </c>
      <c r="AU782" s="17">
        <f t="shared" si="221"/>
        <v>0</v>
      </c>
      <c r="AV782" s="17" t="str">
        <f>+VLOOKUP(B782,[1]Cruces!S:T,2,0)</f>
        <v>4. Presupuesto de Obra</v>
      </c>
    </row>
    <row r="783" spans="1:48" hidden="1" x14ac:dyDescent="0.25">
      <c r="A783" s="17" t="s">
        <v>1630</v>
      </c>
      <c r="B783" s="17" t="s">
        <v>54</v>
      </c>
      <c r="C783" s="17">
        <v>2161668</v>
      </c>
      <c r="D783" s="17">
        <v>0</v>
      </c>
      <c r="E783" s="17" t="s">
        <v>55</v>
      </c>
      <c r="F783" s="17" t="s">
        <v>56</v>
      </c>
      <c r="G783" s="17" t="s">
        <v>1631</v>
      </c>
      <c r="H783" s="17">
        <v>3007078466</v>
      </c>
      <c r="I783" s="17" t="s">
        <v>71</v>
      </c>
      <c r="J783" s="17" t="s">
        <v>59</v>
      </c>
      <c r="K783" s="17" t="s">
        <v>97</v>
      </c>
      <c r="L783" s="17" t="s">
        <v>117</v>
      </c>
      <c r="M783" s="17" t="s">
        <v>118</v>
      </c>
      <c r="N783" s="17" t="s">
        <v>62</v>
      </c>
      <c r="O783" s="17">
        <v>20190829</v>
      </c>
      <c r="P783" s="17">
        <v>20190906</v>
      </c>
      <c r="Q783" s="17">
        <v>9510</v>
      </c>
      <c r="R783" s="17">
        <v>26680616</v>
      </c>
      <c r="S783" s="17" t="s">
        <v>100</v>
      </c>
      <c r="T783" s="17" t="s">
        <v>63</v>
      </c>
      <c r="U783" s="17" t="s">
        <v>91</v>
      </c>
      <c r="V783" s="17">
        <f t="shared" si="222"/>
        <v>37.5</v>
      </c>
      <c r="W783" s="17">
        <v>37500</v>
      </c>
      <c r="X783" s="17" t="s">
        <v>89</v>
      </c>
      <c r="Y783" s="17" t="s">
        <v>65</v>
      </c>
      <c r="Z783" s="17">
        <v>20190906</v>
      </c>
      <c r="AA783" s="17" t="s">
        <v>78</v>
      </c>
      <c r="AB783" s="17">
        <v>1</v>
      </c>
      <c r="AC783" s="17" t="str">
        <f>IFERROR(VLOOKUP(A783,[1]Cruces!AJ:AK,2,0),VLOOKUP(CONCATENATE(X783,AA783),[1]Cruces!G:H,2,0))</f>
        <v>Solicitud de Obra</v>
      </c>
      <c r="AD783" s="17">
        <f t="shared" si="208"/>
        <v>29</v>
      </c>
      <c r="AE783" s="17">
        <f t="shared" si="209"/>
        <v>8</v>
      </c>
      <c r="AF783" s="17">
        <f t="shared" si="210"/>
        <v>2019</v>
      </c>
      <c r="AG783" s="17" t="str">
        <f>IFERROR(VLOOKUP(MID(A783,2,4)*1,[1]Cruces!K:L,2,0),"Verificar")</f>
        <v>Atlántico Norte</v>
      </c>
      <c r="AH783" s="17">
        <f t="shared" ca="1" si="211"/>
        <v>454</v>
      </c>
      <c r="AI783" s="17" t="str">
        <f>IFERROR(VLOOKUP(U783,[1]Cruces!$O$1:$P$6,2,0),"Sin Orden")</f>
        <v>Resuelta</v>
      </c>
      <c r="AJ783" s="17">
        <f t="shared" si="212"/>
        <v>6</v>
      </c>
      <c r="AK783" s="17">
        <f t="shared" si="213"/>
        <v>9</v>
      </c>
      <c r="AL783" s="17">
        <f t="shared" si="214"/>
        <v>2019</v>
      </c>
      <c r="AM783" s="17">
        <f t="shared" ca="1" si="215"/>
        <v>446</v>
      </c>
      <c r="AN783" s="18" t="str">
        <f>IFERROR(VLOOKUP(R783*1,'[1]Ordenes de Servicio'!G:K,5,0),"No Cruza")</f>
        <v>No Cruza</v>
      </c>
      <c r="AO783" s="17">
        <f t="shared" ca="1" si="216"/>
        <v>8</v>
      </c>
      <c r="AP783" s="17">
        <f t="shared" si="217"/>
        <v>6</v>
      </c>
      <c r="AQ783" s="17">
        <f t="shared" si="218"/>
        <v>9</v>
      </c>
      <c r="AR783" s="17">
        <f t="shared" si="219"/>
        <v>2019</v>
      </c>
      <c r="AS783" s="17">
        <f t="shared" ca="1" si="220"/>
        <v>446</v>
      </c>
      <c r="AT783" s="17" t="str">
        <f t="shared" ca="1" si="223"/>
        <v>Si</v>
      </c>
      <c r="AU783" s="17">
        <f t="shared" si="221"/>
        <v>0</v>
      </c>
      <c r="AV783" s="17" t="str">
        <f>+VLOOKUP(B783,[1]Cruces!S:T,2,0)</f>
        <v>4. Presupuesto de Obra</v>
      </c>
    </row>
    <row r="784" spans="1:48" hidden="1" x14ac:dyDescent="0.25">
      <c r="A784" s="17" t="s">
        <v>1632</v>
      </c>
      <c r="B784" s="17" t="s">
        <v>68</v>
      </c>
      <c r="C784" s="17">
        <v>2729442</v>
      </c>
      <c r="D784" s="17">
        <v>20161455</v>
      </c>
      <c r="E784" s="17" t="s">
        <v>93</v>
      </c>
      <c r="F784" s="17" t="s">
        <v>107</v>
      </c>
      <c r="G784" s="17" t="s">
        <v>1633</v>
      </c>
      <c r="H784" s="17" t="s">
        <v>1634</v>
      </c>
      <c r="I784" s="17" t="s">
        <v>71</v>
      </c>
      <c r="J784" s="17" t="s">
        <v>1635</v>
      </c>
      <c r="K784" s="17" t="s">
        <v>1636</v>
      </c>
      <c r="L784" s="17" t="s">
        <v>111</v>
      </c>
      <c r="M784" s="17" t="s">
        <v>112</v>
      </c>
      <c r="N784" s="17" t="s">
        <v>75</v>
      </c>
      <c r="O784" s="17">
        <v>20190924</v>
      </c>
      <c r="P784" s="17">
        <v>20191025</v>
      </c>
      <c r="Q784" s="17">
        <v>1110</v>
      </c>
      <c r="R784" s="17">
        <v>26931333</v>
      </c>
      <c r="S784" s="17" t="s">
        <v>76</v>
      </c>
      <c r="T784" s="17" t="s">
        <v>63</v>
      </c>
      <c r="U784" s="17" t="s">
        <v>88</v>
      </c>
      <c r="V784" s="17">
        <f t="shared" si="222"/>
        <v>75</v>
      </c>
      <c r="W784" s="17">
        <v>75000</v>
      </c>
      <c r="X784" s="17" t="s">
        <v>89</v>
      </c>
      <c r="Y784" s="17" t="s">
        <v>105</v>
      </c>
      <c r="Z784" s="17">
        <v>20191211</v>
      </c>
      <c r="AA784" s="17" t="s">
        <v>101</v>
      </c>
      <c r="AB784" s="17">
        <v>1</v>
      </c>
      <c r="AC784" s="17" t="str">
        <f>IFERROR(VLOOKUP(A784,[1]Cruces!AJ:AK,2,0),VLOOKUP(CONCATENATE(X784,AA784),[1]Cruces!G:H,2,0))</f>
        <v>Solicitud de Obra</v>
      </c>
      <c r="AD784" s="17">
        <f t="shared" si="208"/>
        <v>24</v>
      </c>
      <c r="AE784" s="17">
        <f t="shared" si="209"/>
        <v>9</v>
      </c>
      <c r="AF784" s="17">
        <f t="shared" si="210"/>
        <v>2019</v>
      </c>
      <c r="AG784" s="17" t="str">
        <f>IFERROR(VLOOKUP(MID(A784,2,4)*1,[1]Cruces!K:L,2,0),"Verificar")</f>
        <v>Atlántico Norte</v>
      </c>
      <c r="AH784" s="17">
        <f t="shared" ca="1" si="211"/>
        <v>428</v>
      </c>
      <c r="AI784" s="17" t="str">
        <f>IFERROR(VLOOKUP(U784,[1]Cruces!$O$1:$P$6,2,0),"Sin Orden")</f>
        <v>Resuelta</v>
      </c>
      <c r="AJ784" s="17">
        <f t="shared" si="212"/>
        <v>11</v>
      </c>
      <c r="AK784" s="17">
        <f t="shared" si="213"/>
        <v>12</v>
      </c>
      <c r="AL784" s="17">
        <f t="shared" si="214"/>
        <v>2019</v>
      </c>
      <c r="AM784" s="17">
        <f t="shared" ca="1" si="215"/>
        <v>350</v>
      </c>
      <c r="AN784" s="18" t="str">
        <f>IFERROR(VLOOKUP(R784*1,'[1]Ordenes de Servicio'!G:K,5,0),"No Cruza")</f>
        <v>No Cruza</v>
      </c>
      <c r="AO784" s="17">
        <f t="shared" ca="1" si="216"/>
        <v>78</v>
      </c>
      <c r="AP784" s="17">
        <f t="shared" si="217"/>
        <v>25</v>
      </c>
      <c r="AQ784" s="17">
        <f t="shared" si="218"/>
        <v>10</v>
      </c>
      <c r="AR784" s="17">
        <f t="shared" si="219"/>
        <v>2019</v>
      </c>
      <c r="AS784" s="17">
        <f t="shared" ca="1" si="220"/>
        <v>397</v>
      </c>
      <c r="AT784" s="17" t="str">
        <f t="shared" ca="1" si="223"/>
        <v>Si</v>
      </c>
      <c r="AU784" s="17">
        <f t="shared" si="221"/>
        <v>47</v>
      </c>
      <c r="AV784" s="17" t="str">
        <f>+VLOOKUP(B784,[1]Cruces!S:T,2,0)</f>
        <v>5. Consultoría / Adjudicación</v>
      </c>
    </row>
    <row r="785" spans="1:48" x14ac:dyDescent="0.25">
      <c r="A785" s="17" t="s">
        <v>1637</v>
      </c>
      <c r="B785" s="17" t="s">
        <v>253</v>
      </c>
      <c r="C785" s="17">
        <v>0</v>
      </c>
      <c r="D785" s="17">
        <v>0</v>
      </c>
      <c r="E785" s="17" t="s">
        <v>55</v>
      </c>
      <c r="F785" s="17" t="s">
        <v>932</v>
      </c>
      <c r="G785" s="17" t="s">
        <v>1638</v>
      </c>
      <c r="H785" s="17">
        <v>0</v>
      </c>
      <c r="I785" s="17" t="s">
        <v>197</v>
      </c>
      <c r="J785" s="17" t="s">
        <v>59</v>
      </c>
      <c r="K785" s="17" t="s">
        <v>1639</v>
      </c>
      <c r="L785" s="17" t="s">
        <v>935</v>
      </c>
      <c r="M785" s="17" t="s">
        <v>936</v>
      </c>
      <c r="N785" s="17" t="s">
        <v>257</v>
      </c>
      <c r="O785" s="17">
        <v>20201120</v>
      </c>
      <c r="P785" s="17">
        <v>20201120</v>
      </c>
      <c r="Q785" s="17">
        <v>3410</v>
      </c>
      <c r="R785" s="17">
        <v>0</v>
      </c>
      <c r="S785" s="17"/>
      <c r="T785" s="17" t="s">
        <v>63</v>
      </c>
      <c r="U785" s="17"/>
      <c r="V785" s="17">
        <f t="shared" si="222"/>
        <v>15</v>
      </c>
      <c r="W785" s="17">
        <v>15000</v>
      </c>
      <c r="X785" s="17" t="s">
        <v>64</v>
      </c>
      <c r="Y785" s="17" t="s">
        <v>253</v>
      </c>
      <c r="Z785" s="17">
        <v>20201120</v>
      </c>
      <c r="AA785" s="17" t="s">
        <v>78</v>
      </c>
      <c r="AB785" s="17">
        <v>1</v>
      </c>
      <c r="AC785" s="17" t="str">
        <f>IFERROR(VLOOKUP(A785,[1]Cruces!AJ:AK,2,0),VLOOKUP(CONCATENATE(X785,AA785),[1]Cruces!G:H,2,0))</f>
        <v>Solicitud de Obra</v>
      </c>
      <c r="AD785" s="17">
        <f t="shared" si="208"/>
        <v>20</v>
      </c>
      <c r="AE785" s="17">
        <f t="shared" si="209"/>
        <v>11</v>
      </c>
      <c r="AF785" s="17">
        <f t="shared" si="210"/>
        <v>2020</v>
      </c>
      <c r="AG785" s="17" t="str">
        <f>IFERROR(VLOOKUP(MID(A785,2,4)*1,[1]Cruces!K:L,2,0),"Verificar")</f>
        <v>Magdalena</v>
      </c>
      <c r="AH785" s="17">
        <f t="shared" ca="1" si="211"/>
        <v>5</v>
      </c>
      <c r="AI785" s="17" t="str">
        <f>IFERROR(VLOOKUP(U785,[1]Cruces!$O$1:$P$6,2,0),"Sin Orden")</f>
        <v>Sin Orden</v>
      </c>
      <c r="AJ785" s="17">
        <f t="shared" si="212"/>
        <v>20</v>
      </c>
      <c r="AK785" s="17">
        <f t="shared" si="213"/>
        <v>11</v>
      </c>
      <c r="AL785" s="17">
        <f t="shared" si="214"/>
        <v>2020</v>
      </c>
      <c r="AM785" s="17">
        <f t="shared" ca="1" si="215"/>
        <v>5</v>
      </c>
      <c r="AN785" s="18" t="str">
        <f>IFERROR(VLOOKUP(R785*1,'[1]Ordenes de Servicio'!G:K,5,0),"No Cruza")</f>
        <v>No Cruza</v>
      </c>
      <c r="AO785" s="17">
        <f t="shared" ca="1" si="216"/>
        <v>5</v>
      </c>
      <c r="AP785" s="17">
        <f t="shared" si="217"/>
        <v>20</v>
      </c>
      <c r="AQ785" s="17">
        <f t="shared" si="218"/>
        <v>11</v>
      </c>
      <c r="AR785" s="17">
        <f t="shared" si="219"/>
        <v>2020</v>
      </c>
      <c r="AS785" s="17">
        <f t="shared" ca="1" si="220"/>
        <v>5</v>
      </c>
      <c r="AT785" s="17" t="str">
        <f t="shared" ca="1" si="223"/>
        <v>No</v>
      </c>
      <c r="AU785" s="17">
        <f t="shared" si="221"/>
        <v>0</v>
      </c>
      <c r="AV785" s="17" t="str">
        <f>+VLOOKUP(B785,[1]Cruces!S:T,2,0)</f>
        <v>9. Contratación</v>
      </c>
    </row>
    <row r="786" spans="1:48" hidden="1" x14ac:dyDescent="0.25">
      <c r="A786" s="17" t="s">
        <v>1640</v>
      </c>
      <c r="B786" s="17" t="s">
        <v>68</v>
      </c>
      <c r="C786" s="17">
        <v>2729412</v>
      </c>
      <c r="D786" s="17">
        <v>0</v>
      </c>
      <c r="E786" s="17" t="s">
        <v>55</v>
      </c>
      <c r="F786" s="17" t="s">
        <v>56</v>
      </c>
      <c r="G786" s="17" t="s">
        <v>420</v>
      </c>
      <c r="H786" s="17">
        <v>3206708896</v>
      </c>
      <c r="I786" s="17" t="s">
        <v>182</v>
      </c>
      <c r="J786" s="17" t="s">
        <v>59</v>
      </c>
      <c r="K786" s="17" t="s">
        <v>97</v>
      </c>
      <c r="L786" s="17" t="s">
        <v>265</v>
      </c>
      <c r="M786" s="17" t="s">
        <v>55</v>
      </c>
      <c r="N786" s="17" t="s">
        <v>75</v>
      </c>
      <c r="O786" s="17">
        <v>20161110</v>
      </c>
      <c r="P786" s="17">
        <v>20161110</v>
      </c>
      <c r="Q786" s="17">
        <v>1110</v>
      </c>
      <c r="R786" s="17">
        <v>0</v>
      </c>
      <c r="S786" s="17"/>
      <c r="T786" s="17" t="s">
        <v>63</v>
      </c>
      <c r="U786" s="17"/>
      <c r="V786" s="17">
        <f t="shared" si="222"/>
        <v>225</v>
      </c>
      <c r="W786" s="17">
        <v>225000</v>
      </c>
      <c r="X786" s="17" t="s">
        <v>89</v>
      </c>
      <c r="Y786" s="17" t="s">
        <v>136</v>
      </c>
      <c r="Z786" s="17">
        <v>20161110</v>
      </c>
      <c r="AA786" s="17" t="s">
        <v>101</v>
      </c>
      <c r="AB786" s="17">
        <v>1</v>
      </c>
      <c r="AC786" s="17" t="str">
        <f>IFERROR(VLOOKUP(A786,[1]Cruces!AJ:AK,2,0),VLOOKUP(CONCATENATE(X786,AA786),[1]Cruces!G:H,2,0))</f>
        <v>Solicitud de Obra</v>
      </c>
      <c r="AD786" s="17">
        <f t="shared" si="208"/>
        <v>10</v>
      </c>
      <c r="AE786" s="17">
        <f t="shared" si="209"/>
        <v>11</v>
      </c>
      <c r="AF786" s="17">
        <f t="shared" si="210"/>
        <v>2016</v>
      </c>
      <c r="AG786" s="17" t="str">
        <f>IFERROR(VLOOKUP(MID(A786,2,4)*1,[1]Cruces!K:L,2,0),"Verificar")</f>
        <v>Atlántico Norte</v>
      </c>
      <c r="AH786" s="17">
        <f t="shared" ca="1" si="211"/>
        <v>1476</v>
      </c>
      <c r="AI786" s="17" t="str">
        <f>IFERROR(VLOOKUP(U786,[1]Cruces!$O$1:$P$6,2,0),"Sin Orden")</f>
        <v>Sin Orden</v>
      </c>
      <c r="AJ786" s="17">
        <f t="shared" si="212"/>
        <v>10</v>
      </c>
      <c r="AK786" s="17">
        <f t="shared" si="213"/>
        <v>11</v>
      </c>
      <c r="AL786" s="17">
        <f t="shared" si="214"/>
        <v>2016</v>
      </c>
      <c r="AM786" s="17">
        <f t="shared" ca="1" si="215"/>
        <v>1476</v>
      </c>
      <c r="AN786" s="18" t="str">
        <f>IFERROR(VLOOKUP(R786*1,'[1]Ordenes de Servicio'!G:K,5,0),"No Cruza")</f>
        <v>No Cruza</v>
      </c>
      <c r="AO786" s="17">
        <f t="shared" ca="1" si="216"/>
        <v>1476</v>
      </c>
      <c r="AP786" s="17">
        <f t="shared" si="217"/>
        <v>10</v>
      </c>
      <c r="AQ786" s="17">
        <f t="shared" si="218"/>
        <v>11</v>
      </c>
      <c r="AR786" s="17">
        <f t="shared" si="219"/>
        <v>2016</v>
      </c>
      <c r="AS786" s="17">
        <f t="shared" ca="1" si="220"/>
        <v>1476</v>
      </c>
      <c r="AT786" s="17" t="str">
        <f t="shared" ca="1" si="223"/>
        <v>Si</v>
      </c>
      <c r="AU786" s="17">
        <f t="shared" si="221"/>
        <v>0</v>
      </c>
      <c r="AV786" s="17" t="str">
        <f>+VLOOKUP(B786,[1]Cruces!S:T,2,0)</f>
        <v>5. Consultoría / Adjudicación</v>
      </c>
    </row>
    <row r="787" spans="1:48" hidden="1" x14ac:dyDescent="0.25">
      <c r="A787" s="17" t="s">
        <v>1641</v>
      </c>
      <c r="B787" s="17" t="s">
        <v>68</v>
      </c>
      <c r="C787" s="17">
        <v>2322462</v>
      </c>
      <c r="D787" s="17">
        <v>0</v>
      </c>
      <c r="E787" s="17" t="s">
        <v>55</v>
      </c>
      <c r="F787" s="17" t="s">
        <v>120</v>
      </c>
      <c r="G787" s="17" t="s">
        <v>1642</v>
      </c>
      <c r="H787" s="17">
        <v>3032040</v>
      </c>
      <c r="I787" s="17" t="s">
        <v>104</v>
      </c>
      <c r="J787" s="17" t="s">
        <v>59</v>
      </c>
      <c r="K787" s="17" t="s">
        <v>1643</v>
      </c>
      <c r="L787" s="17" t="s">
        <v>122</v>
      </c>
      <c r="M787" s="17" t="s">
        <v>123</v>
      </c>
      <c r="N787" s="17" t="s">
        <v>75</v>
      </c>
      <c r="O787" s="17">
        <v>20170831</v>
      </c>
      <c r="P787" s="17">
        <v>20180117</v>
      </c>
      <c r="Q787" s="17">
        <v>9530</v>
      </c>
      <c r="R787" s="17">
        <v>0</v>
      </c>
      <c r="S787" s="17"/>
      <c r="T787" s="17" t="s">
        <v>63</v>
      </c>
      <c r="U787" s="17"/>
      <c r="V787" s="17">
        <f t="shared" si="222"/>
        <v>1</v>
      </c>
      <c r="W787" s="17">
        <v>1000</v>
      </c>
      <c r="X787" s="17" t="s">
        <v>89</v>
      </c>
      <c r="Y787" s="17" t="s">
        <v>68</v>
      </c>
      <c r="Z787" s="17">
        <v>20180117</v>
      </c>
      <c r="AA787" s="17" t="s">
        <v>101</v>
      </c>
      <c r="AB787" s="17">
        <v>1</v>
      </c>
      <c r="AC787" s="17" t="str">
        <f>IFERROR(VLOOKUP(A787,[1]Cruces!AJ:AK,2,0),VLOOKUP(CONCATENATE(X787,AA787),[1]Cruces!G:H,2,0))</f>
        <v>Solicitud de Obra</v>
      </c>
      <c r="AD787" s="17">
        <f t="shared" si="208"/>
        <v>31</v>
      </c>
      <c r="AE787" s="17">
        <f t="shared" si="209"/>
        <v>8</v>
      </c>
      <c r="AF787" s="17">
        <f t="shared" si="210"/>
        <v>2017</v>
      </c>
      <c r="AG787" s="17" t="str">
        <f>IFERROR(VLOOKUP(MID(A787,2,4)*1,[1]Cruces!K:L,2,0),"Verificar")</f>
        <v>Atlántico Norte</v>
      </c>
      <c r="AH787" s="17">
        <f t="shared" ca="1" si="211"/>
        <v>1182</v>
      </c>
      <c r="AI787" s="17" t="str">
        <f>IFERROR(VLOOKUP(U787,[1]Cruces!$O$1:$P$6,2,0),"Sin Orden")</f>
        <v>Sin Orden</v>
      </c>
      <c r="AJ787" s="17">
        <f t="shared" si="212"/>
        <v>17</v>
      </c>
      <c r="AK787" s="17">
        <f t="shared" si="213"/>
        <v>1</v>
      </c>
      <c r="AL787" s="17">
        <f t="shared" si="214"/>
        <v>2018</v>
      </c>
      <c r="AM787" s="17">
        <f t="shared" ca="1" si="215"/>
        <v>1043</v>
      </c>
      <c r="AN787" s="18" t="str">
        <f>IFERROR(VLOOKUP(R787*1,'[1]Ordenes de Servicio'!G:K,5,0),"No Cruza")</f>
        <v>No Cruza</v>
      </c>
      <c r="AO787" s="17">
        <f t="shared" ca="1" si="216"/>
        <v>1043</v>
      </c>
      <c r="AP787" s="17">
        <f t="shared" si="217"/>
        <v>17</v>
      </c>
      <c r="AQ787" s="17">
        <f t="shared" si="218"/>
        <v>1</v>
      </c>
      <c r="AR787" s="17">
        <f t="shared" si="219"/>
        <v>2018</v>
      </c>
      <c r="AS787" s="17">
        <f t="shared" ca="1" si="220"/>
        <v>1043</v>
      </c>
      <c r="AT787" s="17" t="str">
        <f t="shared" ca="1" si="223"/>
        <v>Si</v>
      </c>
      <c r="AU787" s="17">
        <f t="shared" si="221"/>
        <v>0</v>
      </c>
      <c r="AV787" s="17" t="str">
        <f>+VLOOKUP(B787,[1]Cruces!S:T,2,0)</f>
        <v>5. Consultoría / Adjudicación</v>
      </c>
    </row>
    <row r="788" spans="1:48" hidden="1" x14ac:dyDescent="0.25">
      <c r="A788" s="17" t="s">
        <v>1644</v>
      </c>
      <c r="B788" s="17" t="s">
        <v>54</v>
      </c>
      <c r="C788" s="17">
        <v>0</v>
      </c>
      <c r="D788" s="17">
        <v>0</v>
      </c>
      <c r="E788" s="17" t="s">
        <v>55</v>
      </c>
      <c r="F788" s="17" t="s">
        <v>56</v>
      </c>
      <c r="G788" s="17" t="s">
        <v>1645</v>
      </c>
      <c r="H788" s="17">
        <v>0</v>
      </c>
      <c r="I788" s="17" t="s">
        <v>71</v>
      </c>
      <c r="J788" s="17" t="s">
        <v>59</v>
      </c>
      <c r="K788" s="17" t="s">
        <v>1646</v>
      </c>
      <c r="L788" s="17" t="s">
        <v>117</v>
      </c>
      <c r="M788" s="17" t="s">
        <v>118</v>
      </c>
      <c r="N788" s="17" t="s">
        <v>62</v>
      </c>
      <c r="O788" s="17">
        <v>20190822</v>
      </c>
      <c r="P788" s="17">
        <v>20190828</v>
      </c>
      <c r="Q788" s="17">
        <v>1150</v>
      </c>
      <c r="R788" s="17">
        <v>26651620</v>
      </c>
      <c r="S788" s="17" t="s">
        <v>100</v>
      </c>
      <c r="T788" s="17" t="s">
        <v>63</v>
      </c>
      <c r="U788" s="17" t="s">
        <v>91</v>
      </c>
      <c r="V788" s="17">
        <f t="shared" si="222"/>
        <v>225</v>
      </c>
      <c r="W788" s="17">
        <v>225000</v>
      </c>
      <c r="X788" s="17" t="s">
        <v>64</v>
      </c>
      <c r="Y788" s="17" t="s">
        <v>65</v>
      </c>
      <c r="Z788" s="17">
        <v>20190828</v>
      </c>
      <c r="AA788" s="17" t="s">
        <v>137</v>
      </c>
      <c r="AB788" s="17">
        <v>1</v>
      </c>
      <c r="AC788" s="17" t="str">
        <f>IFERROR(VLOOKUP(A788,[1]Cruces!AJ:AK,2,0),VLOOKUP(CONCATENATE(X788,AA788),[1]Cruces!G:H,2,0))</f>
        <v>Solicitud de Obra</v>
      </c>
      <c r="AD788" s="17">
        <f t="shared" si="208"/>
        <v>22</v>
      </c>
      <c r="AE788" s="17">
        <f t="shared" si="209"/>
        <v>8</v>
      </c>
      <c r="AF788" s="17">
        <f t="shared" si="210"/>
        <v>2019</v>
      </c>
      <c r="AG788" s="17" t="str">
        <f>IFERROR(VLOOKUP(MID(A788,2,4)*1,[1]Cruces!K:L,2,0),"Verificar")</f>
        <v>Atlántico Norte</v>
      </c>
      <c r="AH788" s="17">
        <f t="shared" ca="1" si="211"/>
        <v>461</v>
      </c>
      <c r="AI788" s="17" t="str">
        <f>IFERROR(VLOOKUP(U788,[1]Cruces!$O$1:$P$6,2,0),"Sin Orden")</f>
        <v>Resuelta</v>
      </c>
      <c r="AJ788" s="17">
        <f t="shared" si="212"/>
        <v>28</v>
      </c>
      <c r="AK788" s="17">
        <f t="shared" si="213"/>
        <v>8</v>
      </c>
      <c r="AL788" s="17">
        <f t="shared" si="214"/>
        <v>2019</v>
      </c>
      <c r="AM788" s="17">
        <f t="shared" ca="1" si="215"/>
        <v>455</v>
      </c>
      <c r="AN788" s="18" t="str">
        <f>IFERROR(VLOOKUP(R788*1,'[1]Ordenes de Servicio'!G:K,5,0),"No Cruza")</f>
        <v>No Cruza</v>
      </c>
      <c r="AO788" s="17">
        <f t="shared" ca="1" si="216"/>
        <v>6</v>
      </c>
      <c r="AP788" s="17">
        <f t="shared" si="217"/>
        <v>28</v>
      </c>
      <c r="AQ788" s="17">
        <f t="shared" si="218"/>
        <v>8</v>
      </c>
      <c r="AR788" s="17">
        <f t="shared" si="219"/>
        <v>2019</v>
      </c>
      <c r="AS788" s="17">
        <f t="shared" ca="1" si="220"/>
        <v>455</v>
      </c>
      <c r="AT788" s="17" t="str">
        <f t="shared" ca="1" si="223"/>
        <v>Si</v>
      </c>
      <c r="AU788" s="17">
        <f t="shared" si="221"/>
        <v>0</v>
      </c>
      <c r="AV788" s="17" t="str">
        <f>+VLOOKUP(B788,[1]Cruces!S:T,2,0)</f>
        <v>4. Presupuesto de Obra</v>
      </c>
    </row>
    <row r="789" spans="1:48" hidden="1" x14ac:dyDescent="0.25">
      <c r="A789" s="17" t="s">
        <v>7875</v>
      </c>
      <c r="B789" s="17" t="s">
        <v>6595</v>
      </c>
      <c r="C789" s="17">
        <v>8138786</v>
      </c>
      <c r="D789" s="17">
        <v>21056282</v>
      </c>
      <c r="E789" s="17" t="s">
        <v>93</v>
      </c>
      <c r="F789" s="17" t="s">
        <v>56</v>
      </c>
      <c r="G789" s="17" t="s">
        <v>7876</v>
      </c>
      <c r="H789" s="17">
        <v>3146052954</v>
      </c>
      <c r="I789" s="17" t="s">
        <v>71</v>
      </c>
      <c r="J789" s="17" t="s">
        <v>7877</v>
      </c>
      <c r="K789" s="17" t="s">
        <v>97</v>
      </c>
      <c r="L789" s="17" t="s">
        <v>7733</v>
      </c>
      <c r="M789" s="17" t="s">
        <v>55</v>
      </c>
      <c r="N789" s="17" t="s">
        <v>6600</v>
      </c>
      <c r="O789" s="17">
        <v>20200219</v>
      </c>
      <c r="P789" s="17">
        <v>20200220</v>
      </c>
      <c r="Q789" s="17">
        <v>9510</v>
      </c>
      <c r="R789" s="17">
        <v>27222966</v>
      </c>
      <c r="S789" s="17" t="s">
        <v>6601</v>
      </c>
      <c r="T789" s="17" t="s">
        <v>7091</v>
      </c>
      <c r="U789" s="17" t="s">
        <v>88</v>
      </c>
      <c r="V789" s="17">
        <f t="shared" si="222"/>
        <v>3</v>
      </c>
      <c r="W789" s="17">
        <v>3000</v>
      </c>
      <c r="X789" s="17" t="s">
        <v>89</v>
      </c>
      <c r="Y789" s="17" t="s">
        <v>6595</v>
      </c>
      <c r="Z789" s="17">
        <v>20200220</v>
      </c>
      <c r="AA789" s="17" t="s">
        <v>1947</v>
      </c>
      <c r="AB789" s="17">
        <v>1</v>
      </c>
      <c r="AC789" s="17" t="str">
        <f>IFERROR(VLOOKUP(A789,[1]Cruces!AJ:AK,2,0),VLOOKUP(CONCATENATE(X789,AA789),[1]Cruces!G:H,2,0))</f>
        <v>Solicitud por BT</v>
      </c>
      <c r="AD789" s="17">
        <f t="shared" si="208"/>
        <v>19</v>
      </c>
      <c r="AE789" s="17">
        <f t="shared" si="209"/>
        <v>2</v>
      </c>
      <c r="AF789" s="17">
        <f t="shared" si="210"/>
        <v>2020</v>
      </c>
      <c r="AG789" s="17" t="str">
        <f>IFERROR(VLOOKUP(MID(A789,2,4)*1,[1]Cruces!K:L,2,0),"Verificar")</f>
        <v>Atlántico Norte</v>
      </c>
      <c r="AH789" s="17">
        <f t="shared" ca="1" si="211"/>
        <v>280</v>
      </c>
      <c r="AI789" s="17" t="str">
        <f>IFERROR(VLOOKUP(U789,[1]Cruces!$O$1:$P$6,2,0),"Sin Orden")</f>
        <v>Resuelta</v>
      </c>
      <c r="AJ789" s="17">
        <f t="shared" si="212"/>
        <v>20</v>
      </c>
      <c r="AK789" s="17">
        <f t="shared" si="213"/>
        <v>2</v>
      </c>
      <c r="AL789" s="17">
        <f t="shared" si="214"/>
        <v>2020</v>
      </c>
      <c r="AM789" s="17">
        <f t="shared" ca="1" si="215"/>
        <v>279</v>
      </c>
      <c r="AN789" s="18" t="str">
        <f>IFERROR(VLOOKUP(R789*1,'[1]Ordenes de Servicio'!G:K,5,0),"No Cruza")</f>
        <v>No Cruza</v>
      </c>
      <c r="AO789" s="17">
        <f t="shared" ca="1" si="216"/>
        <v>1</v>
      </c>
      <c r="AP789" s="17">
        <f t="shared" si="217"/>
        <v>20</v>
      </c>
      <c r="AQ789" s="17">
        <f t="shared" si="218"/>
        <v>2</v>
      </c>
      <c r="AR789" s="17">
        <f t="shared" si="219"/>
        <v>2020</v>
      </c>
      <c r="AS789" s="17">
        <f t="shared" ca="1" si="220"/>
        <v>279</v>
      </c>
      <c r="AT789" s="17" t="str">
        <f t="shared" ca="1" si="223"/>
        <v>No</v>
      </c>
      <c r="AU789" s="17">
        <f t="shared" si="221"/>
        <v>0</v>
      </c>
      <c r="AV789" s="17" t="str">
        <f>+VLOOKUP(B789,[1]Cruces!S:T,2,0)</f>
        <v>7. Ejecución en Campo OS BT</v>
      </c>
    </row>
    <row r="790" spans="1:48" x14ac:dyDescent="0.25">
      <c r="A790" s="17" t="s">
        <v>1647</v>
      </c>
      <c r="B790" s="17" t="s">
        <v>80</v>
      </c>
      <c r="C790" s="17">
        <v>2254815</v>
      </c>
      <c r="D790" s="17">
        <v>0</v>
      </c>
      <c r="E790" s="17" t="s">
        <v>55</v>
      </c>
      <c r="F790" s="17" t="s">
        <v>56</v>
      </c>
      <c r="G790" s="17" t="s">
        <v>1648</v>
      </c>
      <c r="H790" s="17">
        <v>3339126</v>
      </c>
      <c r="I790" s="17" t="s">
        <v>71</v>
      </c>
      <c r="J790" s="17" t="s">
        <v>59</v>
      </c>
      <c r="K790" s="17" t="s">
        <v>97</v>
      </c>
      <c r="L790" s="17" t="s">
        <v>117</v>
      </c>
      <c r="M790" s="17" t="s">
        <v>118</v>
      </c>
      <c r="N790" s="17" t="s">
        <v>87</v>
      </c>
      <c r="O790" s="17">
        <v>20190910</v>
      </c>
      <c r="P790" s="17">
        <v>20200213</v>
      </c>
      <c r="Q790" s="17">
        <v>1110</v>
      </c>
      <c r="R790" s="17">
        <v>26931430</v>
      </c>
      <c r="S790" s="17" t="s">
        <v>76</v>
      </c>
      <c r="T790" s="17" t="s">
        <v>63</v>
      </c>
      <c r="U790" s="17" t="s">
        <v>88</v>
      </c>
      <c r="V790" s="17">
        <f t="shared" si="222"/>
        <v>45</v>
      </c>
      <c r="W790" s="17">
        <v>45000</v>
      </c>
      <c r="X790" s="17" t="s">
        <v>89</v>
      </c>
      <c r="Y790" s="17" t="s">
        <v>80</v>
      </c>
      <c r="Z790" s="17">
        <v>20200213</v>
      </c>
      <c r="AA790" s="17" t="s">
        <v>78</v>
      </c>
      <c r="AB790" s="17">
        <v>1</v>
      </c>
      <c r="AC790" s="17" t="str">
        <f>IFERROR(VLOOKUP(A790,[1]Cruces!AJ:AK,2,0),VLOOKUP(CONCATENATE(X790,AA790),[1]Cruces!G:H,2,0))</f>
        <v>Solicitud de Obra</v>
      </c>
      <c r="AD790" s="17">
        <f t="shared" si="208"/>
        <v>10</v>
      </c>
      <c r="AE790" s="17">
        <f t="shared" si="209"/>
        <v>9</v>
      </c>
      <c r="AF790" s="17">
        <f t="shared" si="210"/>
        <v>2019</v>
      </c>
      <c r="AG790" s="17" t="str">
        <f>IFERROR(VLOOKUP(MID(A790,2,4)*1,[1]Cruces!K:L,2,0),"Verificar")</f>
        <v>Atlántico Norte</v>
      </c>
      <c r="AH790" s="17">
        <f t="shared" ca="1" si="211"/>
        <v>442</v>
      </c>
      <c r="AI790" s="17" t="str">
        <f>IFERROR(VLOOKUP(U790,[1]Cruces!$O$1:$P$6,2,0),"Sin Orden")</f>
        <v>Resuelta</v>
      </c>
      <c r="AJ790" s="17">
        <f t="shared" si="212"/>
        <v>13</v>
      </c>
      <c r="AK790" s="17">
        <f t="shared" si="213"/>
        <v>2</v>
      </c>
      <c r="AL790" s="17">
        <f t="shared" si="214"/>
        <v>2020</v>
      </c>
      <c r="AM790" s="17">
        <f t="shared" ca="1" si="215"/>
        <v>286</v>
      </c>
      <c r="AN790" s="18" t="str">
        <f>IFERROR(VLOOKUP(R790*1,'[1]Ordenes de Servicio'!G:K,5,0),"No Cruza")</f>
        <v>No Cruza</v>
      </c>
      <c r="AO790" s="17">
        <f t="shared" ca="1" si="216"/>
        <v>156</v>
      </c>
      <c r="AP790" s="17">
        <f t="shared" si="217"/>
        <v>13</v>
      </c>
      <c r="AQ790" s="17">
        <f t="shared" si="218"/>
        <v>2</v>
      </c>
      <c r="AR790" s="17">
        <f t="shared" si="219"/>
        <v>2020</v>
      </c>
      <c r="AS790" s="17">
        <f t="shared" ca="1" si="220"/>
        <v>286</v>
      </c>
      <c r="AT790" s="17" t="str">
        <f t="shared" ca="1" si="223"/>
        <v>No</v>
      </c>
      <c r="AU790" s="17">
        <f t="shared" si="221"/>
        <v>0</v>
      </c>
      <c r="AV790" s="17" t="str">
        <f>+VLOOKUP(B790,[1]Cruces!S:T,2,0)</f>
        <v>8. Puesta en Servicio</v>
      </c>
    </row>
    <row r="791" spans="1:48" hidden="1" x14ac:dyDescent="0.25">
      <c r="A791" s="17" t="s">
        <v>1649</v>
      </c>
      <c r="B791" s="17" t="s">
        <v>68</v>
      </c>
      <c r="C791" s="17">
        <v>0</v>
      </c>
      <c r="D791" s="17">
        <v>0</v>
      </c>
      <c r="E791" s="17" t="s">
        <v>55</v>
      </c>
      <c r="F791" s="17" t="s">
        <v>107</v>
      </c>
      <c r="G791" s="17" t="s">
        <v>1650</v>
      </c>
      <c r="H791" s="17">
        <v>0</v>
      </c>
      <c r="I791" s="17" t="s">
        <v>71</v>
      </c>
      <c r="J791" s="17" t="s">
        <v>59</v>
      </c>
      <c r="K791" s="17" t="s">
        <v>97</v>
      </c>
      <c r="L791" s="17" t="s">
        <v>325</v>
      </c>
      <c r="M791" s="17" t="s">
        <v>326</v>
      </c>
      <c r="N791" s="17" t="s">
        <v>75</v>
      </c>
      <c r="O791" s="17">
        <v>20170719</v>
      </c>
      <c r="P791" s="17">
        <v>20171117</v>
      </c>
      <c r="Q791" s="17">
        <v>1110</v>
      </c>
      <c r="R791" s="17">
        <v>24842275</v>
      </c>
      <c r="S791" s="17" t="s">
        <v>76</v>
      </c>
      <c r="T791" s="17" t="s">
        <v>63</v>
      </c>
      <c r="U791" s="17" t="s">
        <v>88</v>
      </c>
      <c r="V791" s="17">
        <f t="shared" si="222"/>
        <v>37.5</v>
      </c>
      <c r="W791" s="17">
        <v>37500</v>
      </c>
      <c r="X791" s="17" t="s">
        <v>64</v>
      </c>
      <c r="Y791" s="17" t="s">
        <v>105</v>
      </c>
      <c r="Z791" s="17">
        <v>20190730</v>
      </c>
      <c r="AA791" s="17" t="s">
        <v>78</v>
      </c>
      <c r="AB791" s="17">
        <v>1</v>
      </c>
      <c r="AC791" s="17" t="str">
        <f>IFERROR(VLOOKUP(A791,[1]Cruces!AJ:AK,2,0),VLOOKUP(CONCATENATE(X791,AA791),[1]Cruces!G:H,2,0))</f>
        <v>Solicitud de Obra</v>
      </c>
      <c r="AD791" s="17">
        <f t="shared" si="208"/>
        <v>19</v>
      </c>
      <c r="AE791" s="17">
        <f t="shared" si="209"/>
        <v>7</v>
      </c>
      <c r="AF791" s="17">
        <f t="shared" si="210"/>
        <v>2017</v>
      </c>
      <c r="AG791" s="17" t="str">
        <f>IFERROR(VLOOKUP(MID(A791,2,4)*1,[1]Cruces!K:L,2,0),"Verificar")</f>
        <v>Atlántico Norte</v>
      </c>
      <c r="AH791" s="17">
        <f t="shared" ca="1" si="211"/>
        <v>1225</v>
      </c>
      <c r="AI791" s="17" t="str">
        <f>IFERROR(VLOOKUP(U791,[1]Cruces!$O$1:$P$6,2,0),"Sin Orden")</f>
        <v>Resuelta</v>
      </c>
      <c r="AJ791" s="17">
        <f t="shared" si="212"/>
        <v>30</v>
      </c>
      <c r="AK791" s="17">
        <f t="shared" si="213"/>
        <v>7</v>
      </c>
      <c r="AL791" s="17">
        <f t="shared" si="214"/>
        <v>2019</v>
      </c>
      <c r="AM791" s="17">
        <f t="shared" ca="1" si="215"/>
        <v>484</v>
      </c>
      <c r="AN791" s="18" t="str">
        <f>IFERROR(VLOOKUP(R791*1,'[1]Ordenes de Servicio'!G:K,5,0),"No Cruza")</f>
        <v>No Cruza</v>
      </c>
      <c r="AO791" s="17">
        <f t="shared" ca="1" si="216"/>
        <v>741</v>
      </c>
      <c r="AP791" s="17">
        <f t="shared" si="217"/>
        <v>17</v>
      </c>
      <c r="AQ791" s="17">
        <f t="shared" si="218"/>
        <v>11</v>
      </c>
      <c r="AR791" s="17">
        <f t="shared" si="219"/>
        <v>2017</v>
      </c>
      <c r="AS791" s="17">
        <f t="shared" ca="1" si="220"/>
        <v>1104</v>
      </c>
      <c r="AT791" s="17" t="str">
        <f t="shared" ca="1" si="223"/>
        <v>Si</v>
      </c>
      <c r="AU791" s="17">
        <f t="shared" si="221"/>
        <v>620</v>
      </c>
      <c r="AV791" s="17" t="str">
        <f>+VLOOKUP(B791,[1]Cruces!S:T,2,0)</f>
        <v>5. Consultoría / Adjudicación</v>
      </c>
    </row>
    <row r="792" spans="1:48" hidden="1" x14ac:dyDescent="0.25">
      <c r="A792" s="17" t="s">
        <v>7878</v>
      </c>
      <c r="B792" s="17" t="s">
        <v>569</v>
      </c>
      <c r="C792" s="17">
        <v>0</v>
      </c>
      <c r="D792" s="17">
        <v>0</v>
      </c>
      <c r="E792" s="17" t="s">
        <v>55</v>
      </c>
      <c r="F792" s="17" t="s">
        <v>5366</v>
      </c>
      <c r="G792" s="17" t="s">
        <v>7879</v>
      </c>
      <c r="H792" s="17">
        <v>3646054</v>
      </c>
      <c r="I792" s="17" t="s">
        <v>71</v>
      </c>
      <c r="J792" s="17" t="s">
        <v>59</v>
      </c>
      <c r="K792" s="17" t="s">
        <v>7880</v>
      </c>
      <c r="L792" s="17" t="s">
        <v>5368</v>
      </c>
      <c r="M792" s="17" t="s">
        <v>5369</v>
      </c>
      <c r="N792" s="17" t="s">
        <v>572</v>
      </c>
      <c r="O792" s="17">
        <v>20201110</v>
      </c>
      <c r="P792" s="17">
        <v>20201110</v>
      </c>
      <c r="Q792" s="17">
        <v>1170</v>
      </c>
      <c r="R792" s="17">
        <v>0</v>
      </c>
      <c r="S792" s="17"/>
      <c r="T792" s="17" t="s">
        <v>63</v>
      </c>
      <c r="U792" s="17"/>
      <c r="V792" s="17">
        <f t="shared" si="222"/>
        <v>3</v>
      </c>
      <c r="W792" s="17">
        <v>3000</v>
      </c>
      <c r="X792" s="17" t="s">
        <v>7065</v>
      </c>
      <c r="Y792" s="17" t="s">
        <v>150</v>
      </c>
      <c r="Z792" s="17">
        <v>20201110</v>
      </c>
      <c r="AA792" s="17" t="s">
        <v>1947</v>
      </c>
      <c r="AB792" s="17">
        <v>1</v>
      </c>
      <c r="AC792" s="17" t="str">
        <f>IFERROR(VLOOKUP(A792,[1]Cruces!AJ:AK,2,0),VLOOKUP(CONCATENATE(X792,AA792),[1]Cruces!G:H,2,0))</f>
        <v>Solicitud por BT</v>
      </c>
      <c r="AD792" s="17">
        <f t="shared" si="208"/>
        <v>10</v>
      </c>
      <c r="AE792" s="17">
        <f t="shared" si="209"/>
        <v>11</v>
      </c>
      <c r="AF792" s="17">
        <f t="shared" si="210"/>
        <v>2020</v>
      </c>
      <c r="AG792" s="17" t="str">
        <f>IFERROR(VLOOKUP(MID(A792,2,4)*1,[1]Cruces!K:L,2,0),"Verificar")</f>
        <v>Atlántico Norte</v>
      </c>
      <c r="AH792" s="17">
        <f t="shared" ca="1" si="211"/>
        <v>15</v>
      </c>
      <c r="AI792" s="17" t="str">
        <f>IFERROR(VLOOKUP(U792,[1]Cruces!$O$1:$P$6,2,0),"Sin Orden")</f>
        <v>Sin Orden</v>
      </c>
      <c r="AJ792" s="17">
        <f t="shared" si="212"/>
        <v>10</v>
      </c>
      <c r="AK792" s="17">
        <f t="shared" si="213"/>
        <v>11</v>
      </c>
      <c r="AL792" s="17">
        <f t="shared" si="214"/>
        <v>2020</v>
      </c>
      <c r="AM792" s="17">
        <f t="shared" ca="1" si="215"/>
        <v>15</v>
      </c>
      <c r="AN792" s="18" t="str">
        <f>IFERROR(VLOOKUP(R792*1,'[1]Ordenes de Servicio'!G:K,5,0),"No Cruza")</f>
        <v>No Cruza</v>
      </c>
      <c r="AO792" s="17">
        <f t="shared" ca="1" si="216"/>
        <v>15</v>
      </c>
      <c r="AP792" s="17">
        <f t="shared" si="217"/>
        <v>10</v>
      </c>
      <c r="AQ792" s="17">
        <f t="shared" si="218"/>
        <v>11</v>
      </c>
      <c r="AR792" s="17">
        <f t="shared" si="219"/>
        <v>2020</v>
      </c>
      <c r="AS792" s="17">
        <f t="shared" ca="1" si="220"/>
        <v>15</v>
      </c>
      <c r="AT792" s="17" t="str">
        <f t="shared" ca="1" si="223"/>
        <v>No</v>
      </c>
      <c r="AU792" s="17">
        <f t="shared" si="221"/>
        <v>0</v>
      </c>
      <c r="AV792" s="17" t="str">
        <f>+VLOOKUP(B792,[1]Cruces!S:T,2,0)</f>
        <v>1. Solicitud</v>
      </c>
    </row>
    <row r="793" spans="1:48" hidden="1" x14ac:dyDescent="0.25">
      <c r="A793" s="17" t="s">
        <v>7881</v>
      </c>
      <c r="B793" s="17" t="s">
        <v>1943</v>
      </c>
      <c r="C793" s="17">
        <v>0</v>
      </c>
      <c r="D793" s="17">
        <v>0</v>
      </c>
      <c r="E793" s="17" t="s">
        <v>55</v>
      </c>
      <c r="F793" s="17" t="s">
        <v>232</v>
      </c>
      <c r="G793" s="17" t="s">
        <v>7882</v>
      </c>
      <c r="H793" s="17">
        <v>3207179187</v>
      </c>
      <c r="I793" s="17" t="s">
        <v>71</v>
      </c>
      <c r="J793" s="17" t="s">
        <v>59</v>
      </c>
      <c r="K793" s="17" t="s">
        <v>7883</v>
      </c>
      <c r="L793" s="17" t="s">
        <v>7475</v>
      </c>
      <c r="M793" s="17" t="s">
        <v>7476</v>
      </c>
      <c r="N793" s="17" t="s">
        <v>1946</v>
      </c>
      <c r="O793" s="17">
        <v>20201106</v>
      </c>
      <c r="P793" s="17">
        <v>20201106</v>
      </c>
      <c r="Q793" s="17">
        <v>7541</v>
      </c>
      <c r="R793" s="17">
        <v>28271743</v>
      </c>
      <c r="S793" s="17" t="s">
        <v>6601</v>
      </c>
      <c r="T793" s="17" t="s">
        <v>63</v>
      </c>
      <c r="U793" s="17" t="s">
        <v>77</v>
      </c>
      <c r="V793" s="17">
        <f t="shared" si="222"/>
        <v>3</v>
      </c>
      <c r="W793" s="17">
        <v>3000</v>
      </c>
      <c r="X793" s="17" t="s">
        <v>7065</v>
      </c>
      <c r="Y793" s="17" t="s">
        <v>1943</v>
      </c>
      <c r="Z793" s="17">
        <v>20201106</v>
      </c>
      <c r="AA793" s="17" t="s">
        <v>1947</v>
      </c>
      <c r="AB793" s="17">
        <v>1</v>
      </c>
      <c r="AC793" s="17" t="str">
        <f>IFERROR(VLOOKUP(A793,[1]Cruces!AJ:AK,2,0),VLOOKUP(CONCATENATE(X793,AA793),[1]Cruces!G:H,2,0))</f>
        <v>Solicitud por BT</v>
      </c>
      <c r="AD793" s="17">
        <f t="shared" si="208"/>
        <v>6</v>
      </c>
      <c r="AE793" s="17">
        <f t="shared" si="209"/>
        <v>11</v>
      </c>
      <c r="AF793" s="17">
        <f t="shared" si="210"/>
        <v>2020</v>
      </c>
      <c r="AG793" s="17" t="str">
        <f>IFERROR(VLOOKUP(MID(A793,2,4)*1,[1]Cruces!K:L,2,0),"Verificar")</f>
        <v>Atlántico Sur</v>
      </c>
      <c r="AH793" s="17">
        <f t="shared" ca="1" si="211"/>
        <v>19</v>
      </c>
      <c r="AI793" s="17" t="str">
        <f>IFERROR(VLOOKUP(U793,[1]Cruces!$O$1:$P$6,2,0),"Sin Orden")</f>
        <v>Pendiente</v>
      </c>
      <c r="AJ793" s="17">
        <f t="shared" si="212"/>
        <v>6</v>
      </c>
      <c r="AK793" s="17">
        <f t="shared" si="213"/>
        <v>11</v>
      </c>
      <c r="AL793" s="17">
        <f t="shared" si="214"/>
        <v>2020</v>
      </c>
      <c r="AM793" s="17">
        <f t="shared" ca="1" si="215"/>
        <v>19</v>
      </c>
      <c r="AN793" s="18" t="str">
        <f>IFERROR(VLOOKUP(R793*1,'[1]Ordenes de Servicio'!G:K,5,0),"No Cruza")</f>
        <v>No Cruza</v>
      </c>
      <c r="AO793" s="17">
        <f t="shared" ca="1" si="216"/>
        <v>19</v>
      </c>
      <c r="AP793" s="17">
        <f t="shared" si="217"/>
        <v>6</v>
      </c>
      <c r="AQ793" s="17">
        <f t="shared" si="218"/>
        <v>11</v>
      </c>
      <c r="AR793" s="17">
        <f t="shared" si="219"/>
        <v>2020</v>
      </c>
      <c r="AS793" s="17">
        <f t="shared" ca="1" si="220"/>
        <v>19</v>
      </c>
      <c r="AT793" s="17" t="str">
        <f t="shared" ca="1" si="223"/>
        <v>No</v>
      </c>
      <c r="AU793" s="17">
        <f t="shared" si="221"/>
        <v>0</v>
      </c>
      <c r="AV793" s="17" t="str">
        <f>+VLOOKUP(B793,[1]Cruces!S:T,2,0)</f>
        <v>7. Ejecución en Campo OS BT</v>
      </c>
    </row>
    <row r="794" spans="1:48" hidden="1" x14ac:dyDescent="0.25">
      <c r="A794" s="17" t="s">
        <v>6942</v>
      </c>
      <c r="B794" s="17" t="s">
        <v>68</v>
      </c>
      <c r="C794" s="17">
        <v>0</v>
      </c>
      <c r="D794" s="17">
        <v>0</v>
      </c>
      <c r="E794" s="17" t="s">
        <v>55</v>
      </c>
      <c r="F794" s="17" t="s">
        <v>56</v>
      </c>
      <c r="G794" s="17" t="s">
        <v>6943</v>
      </c>
      <c r="H794" s="17">
        <v>0</v>
      </c>
      <c r="I794" s="17" t="s">
        <v>2424</v>
      </c>
      <c r="J794" s="17" t="s">
        <v>59</v>
      </c>
      <c r="K794" s="17" t="s">
        <v>6944</v>
      </c>
      <c r="L794" s="17" t="s">
        <v>255</v>
      </c>
      <c r="M794" s="17" t="s">
        <v>256</v>
      </c>
      <c r="N794" s="17" t="s">
        <v>75</v>
      </c>
      <c r="O794" s="17">
        <v>20200908</v>
      </c>
      <c r="P794" s="17">
        <v>20200929</v>
      </c>
      <c r="Q794" s="17">
        <v>1150</v>
      </c>
      <c r="R794" s="17">
        <v>0</v>
      </c>
      <c r="S794" s="17"/>
      <c r="T794" s="17" t="s">
        <v>63</v>
      </c>
      <c r="U794" s="17"/>
      <c r="V794" s="17">
        <f t="shared" si="222"/>
        <v>36</v>
      </c>
      <c r="W794" s="17">
        <v>36000</v>
      </c>
      <c r="X794" s="17" t="s">
        <v>218</v>
      </c>
      <c r="Y794" s="17" t="s">
        <v>105</v>
      </c>
      <c r="Z794" s="17">
        <v>20200929</v>
      </c>
      <c r="AA794" s="17" t="s">
        <v>219</v>
      </c>
      <c r="AB794" s="17">
        <v>1</v>
      </c>
      <c r="AC794" s="17" t="str">
        <f>IFERROR(VLOOKUP(A794,[1]Cruces!AJ:AK,2,0),VLOOKUP(CONCATENATE(X794,AA794),[1]Cruces!G:H,2,0))</f>
        <v>Solicitud CREG 030</v>
      </c>
      <c r="AD794" s="17">
        <f t="shared" si="208"/>
        <v>8</v>
      </c>
      <c r="AE794" s="17">
        <f t="shared" si="209"/>
        <v>9</v>
      </c>
      <c r="AF794" s="17">
        <f t="shared" si="210"/>
        <v>2020</v>
      </c>
      <c r="AG794" s="17" t="str">
        <f>IFERROR(VLOOKUP(MID(A794,2,4)*1,[1]Cruces!K:L,2,0),"Verificar")</f>
        <v>Atlántico Norte</v>
      </c>
      <c r="AH794" s="17">
        <f t="shared" ca="1" si="211"/>
        <v>78</v>
      </c>
      <c r="AI794" s="17" t="str">
        <f>IFERROR(VLOOKUP(U794,[1]Cruces!$O$1:$P$6,2,0),"Sin Orden")</f>
        <v>Sin Orden</v>
      </c>
      <c r="AJ794" s="17">
        <f t="shared" si="212"/>
        <v>29</v>
      </c>
      <c r="AK794" s="17">
        <f t="shared" si="213"/>
        <v>9</v>
      </c>
      <c r="AL794" s="17">
        <f t="shared" si="214"/>
        <v>2020</v>
      </c>
      <c r="AM794" s="17">
        <f t="shared" ca="1" si="215"/>
        <v>57</v>
      </c>
      <c r="AN794" s="18" t="str">
        <f>IFERROR(VLOOKUP(R794*1,'[1]Ordenes de Servicio'!G:K,5,0),"No Cruza")</f>
        <v>No Cruza</v>
      </c>
      <c r="AO794" s="17">
        <f t="shared" ca="1" si="216"/>
        <v>57</v>
      </c>
      <c r="AP794" s="17">
        <f t="shared" si="217"/>
        <v>29</v>
      </c>
      <c r="AQ794" s="17">
        <f t="shared" si="218"/>
        <v>9</v>
      </c>
      <c r="AR794" s="17">
        <f t="shared" si="219"/>
        <v>2020</v>
      </c>
      <c r="AS794" s="17">
        <f t="shared" ca="1" si="220"/>
        <v>57</v>
      </c>
      <c r="AT794" s="17" t="str">
        <f t="shared" ca="1" si="223"/>
        <v>No</v>
      </c>
      <c r="AU794" s="17">
        <f t="shared" si="221"/>
        <v>0</v>
      </c>
      <c r="AV794" s="17" t="str">
        <f>+VLOOKUP(B794,[1]Cruces!S:T,2,0)</f>
        <v>5. Consultoría / Adjudicación</v>
      </c>
    </row>
    <row r="795" spans="1:48" hidden="1" x14ac:dyDescent="0.25">
      <c r="A795" s="17" t="s">
        <v>1651</v>
      </c>
      <c r="B795" s="17" t="s">
        <v>54</v>
      </c>
      <c r="C795" s="17">
        <v>0</v>
      </c>
      <c r="D795" s="17">
        <v>0</v>
      </c>
      <c r="E795" s="17" t="s">
        <v>55</v>
      </c>
      <c r="F795" s="17" t="s">
        <v>232</v>
      </c>
      <c r="G795" s="17" t="s">
        <v>1652</v>
      </c>
      <c r="H795" s="17" t="s">
        <v>1653</v>
      </c>
      <c r="I795" s="17" t="s">
        <v>71</v>
      </c>
      <c r="J795" s="17" t="s">
        <v>59</v>
      </c>
      <c r="K795" s="17" t="s">
        <v>97</v>
      </c>
      <c r="L795" s="17" t="s">
        <v>280</v>
      </c>
      <c r="M795" s="17" t="s">
        <v>281</v>
      </c>
      <c r="N795" s="17" t="s">
        <v>62</v>
      </c>
      <c r="O795" s="17">
        <v>20200207</v>
      </c>
      <c r="P795" s="17">
        <v>20200214</v>
      </c>
      <c r="Q795" s="17">
        <v>1220</v>
      </c>
      <c r="R795" s="17">
        <v>27162203</v>
      </c>
      <c r="S795" s="17" t="s">
        <v>100</v>
      </c>
      <c r="T795" s="17" t="s">
        <v>63</v>
      </c>
      <c r="U795" s="17" t="s">
        <v>91</v>
      </c>
      <c r="V795" s="17">
        <f t="shared" si="222"/>
        <v>30</v>
      </c>
      <c r="W795" s="17">
        <v>30000</v>
      </c>
      <c r="X795" s="17" t="s">
        <v>64</v>
      </c>
      <c r="Y795" s="17" t="s">
        <v>65</v>
      </c>
      <c r="Z795" s="17">
        <v>20200214</v>
      </c>
      <c r="AA795" s="17" t="s">
        <v>78</v>
      </c>
      <c r="AB795" s="17">
        <v>1</v>
      </c>
      <c r="AC795" s="17" t="str">
        <f>IFERROR(VLOOKUP(A795,[1]Cruces!AJ:AK,2,0),VLOOKUP(CONCATENATE(X795,AA795),[1]Cruces!G:H,2,0))</f>
        <v>Solicitud de Obra</v>
      </c>
      <c r="AD795" s="17">
        <f t="shared" si="208"/>
        <v>7</v>
      </c>
      <c r="AE795" s="17">
        <f t="shared" si="209"/>
        <v>2</v>
      </c>
      <c r="AF795" s="17">
        <f t="shared" si="210"/>
        <v>2020</v>
      </c>
      <c r="AG795" s="17" t="str">
        <f>IFERROR(VLOOKUP(MID(A795,2,4)*1,[1]Cruces!K:L,2,0),"Verificar")</f>
        <v>Atlántico Sur</v>
      </c>
      <c r="AH795" s="17">
        <f t="shared" ca="1" si="211"/>
        <v>292</v>
      </c>
      <c r="AI795" s="17" t="str">
        <f>IFERROR(VLOOKUP(U795,[1]Cruces!$O$1:$P$6,2,0),"Sin Orden")</f>
        <v>Resuelta</v>
      </c>
      <c r="AJ795" s="17">
        <f t="shared" si="212"/>
        <v>14</v>
      </c>
      <c r="AK795" s="17">
        <f t="shared" si="213"/>
        <v>2</v>
      </c>
      <c r="AL795" s="17">
        <f t="shared" si="214"/>
        <v>2020</v>
      </c>
      <c r="AM795" s="17">
        <f t="shared" ca="1" si="215"/>
        <v>285</v>
      </c>
      <c r="AN795" s="18" t="str">
        <f>IFERROR(VLOOKUP(R795*1,'[1]Ordenes de Servicio'!G:K,5,0),"No Cruza")</f>
        <v>No Cruza</v>
      </c>
      <c r="AO795" s="17">
        <f t="shared" ca="1" si="216"/>
        <v>7</v>
      </c>
      <c r="AP795" s="17">
        <f t="shared" si="217"/>
        <v>14</v>
      </c>
      <c r="AQ795" s="17">
        <f t="shared" si="218"/>
        <v>2</v>
      </c>
      <c r="AR795" s="17">
        <f t="shared" si="219"/>
        <v>2020</v>
      </c>
      <c r="AS795" s="17">
        <f t="shared" ca="1" si="220"/>
        <v>285</v>
      </c>
      <c r="AT795" s="17" t="str">
        <f t="shared" ca="1" si="223"/>
        <v>No</v>
      </c>
      <c r="AU795" s="17">
        <f t="shared" si="221"/>
        <v>0</v>
      </c>
      <c r="AV795" s="17" t="str">
        <f>+VLOOKUP(B795,[1]Cruces!S:T,2,0)</f>
        <v>4. Presupuesto de Obra</v>
      </c>
    </row>
    <row r="796" spans="1:48" hidden="1" x14ac:dyDescent="0.25">
      <c r="A796" s="17" t="s">
        <v>7884</v>
      </c>
      <c r="B796" s="17" t="s">
        <v>569</v>
      </c>
      <c r="C796" s="17">
        <v>0</v>
      </c>
      <c r="D796" s="17">
        <v>0</v>
      </c>
      <c r="E796" s="17" t="s">
        <v>55</v>
      </c>
      <c r="F796" s="17" t="s">
        <v>5366</v>
      </c>
      <c r="G796" s="17" t="s">
        <v>7885</v>
      </c>
      <c r="H796" s="17">
        <v>0</v>
      </c>
      <c r="I796" s="17" t="s">
        <v>71</v>
      </c>
      <c r="J796" s="17" t="s">
        <v>59</v>
      </c>
      <c r="K796" s="17" t="s">
        <v>7886</v>
      </c>
      <c r="L796" s="17" t="s">
        <v>5368</v>
      </c>
      <c r="M796" s="17" t="s">
        <v>5369</v>
      </c>
      <c r="N796" s="17" t="s">
        <v>572</v>
      </c>
      <c r="O796" s="17">
        <v>20200724</v>
      </c>
      <c r="P796" s="17">
        <v>20200724</v>
      </c>
      <c r="Q796" s="17">
        <v>9510</v>
      </c>
      <c r="R796" s="17">
        <v>0</v>
      </c>
      <c r="S796" s="17"/>
      <c r="T796" s="17" t="s">
        <v>63</v>
      </c>
      <c r="U796" s="17"/>
      <c r="V796" s="17">
        <f t="shared" si="222"/>
        <v>3</v>
      </c>
      <c r="W796" s="17">
        <v>3000</v>
      </c>
      <c r="X796" s="17" t="s">
        <v>7065</v>
      </c>
      <c r="Y796" s="17" t="s">
        <v>150</v>
      </c>
      <c r="Z796" s="17">
        <v>20200819</v>
      </c>
      <c r="AA796" s="17" t="s">
        <v>1947</v>
      </c>
      <c r="AB796" s="17">
        <v>1</v>
      </c>
      <c r="AC796" s="17" t="str">
        <f>IFERROR(VLOOKUP(A796,[1]Cruces!AJ:AK,2,0),VLOOKUP(CONCATENATE(X796,AA796),[1]Cruces!G:H,2,0))</f>
        <v>Solicitud por BT</v>
      </c>
      <c r="AD796" s="17">
        <f t="shared" si="208"/>
        <v>24</v>
      </c>
      <c r="AE796" s="17">
        <f t="shared" si="209"/>
        <v>7</v>
      </c>
      <c r="AF796" s="17">
        <f t="shared" si="210"/>
        <v>2020</v>
      </c>
      <c r="AG796" s="17" t="str">
        <f>IFERROR(VLOOKUP(MID(A796,2,4)*1,[1]Cruces!K:L,2,0),"Verificar")</f>
        <v>Atlántico Norte</v>
      </c>
      <c r="AH796" s="17">
        <f t="shared" ca="1" si="211"/>
        <v>124</v>
      </c>
      <c r="AI796" s="17" t="str">
        <f>IFERROR(VLOOKUP(U796,[1]Cruces!$O$1:$P$6,2,0),"Sin Orden")</f>
        <v>Sin Orden</v>
      </c>
      <c r="AJ796" s="17">
        <f t="shared" si="212"/>
        <v>19</v>
      </c>
      <c r="AK796" s="17">
        <f t="shared" si="213"/>
        <v>8</v>
      </c>
      <c r="AL796" s="17">
        <f t="shared" si="214"/>
        <v>2020</v>
      </c>
      <c r="AM796" s="17">
        <f t="shared" ca="1" si="215"/>
        <v>98</v>
      </c>
      <c r="AN796" s="18" t="str">
        <f>IFERROR(VLOOKUP(R796*1,'[1]Ordenes de Servicio'!G:K,5,0),"No Cruza")</f>
        <v>No Cruza</v>
      </c>
      <c r="AO796" s="17">
        <f t="shared" ca="1" si="216"/>
        <v>98</v>
      </c>
      <c r="AP796" s="17">
        <f t="shared" si="217"/>
        <v>24</v>
      </c>
      <c r="AQ796" s="17">
        <f t="shared" si="218"/>
        <v>7</v>
      </c>
      <c r="AR796" s="17">
        <f t="shared" si="219"/>
        <v>2020</v>
      </c>
      <c r="AS796" s="17">
        <f t="shared" ca="1" si="220"/>
        <v>124</v>
      </c>
      <c r="AT796" s="17" t="str">
        <f t="shared" ca="1" si="223"/>
        <v>No</v>
      </c>
      <c r="AU796" s="17">
        <f t="shared" si="221"/>
        <v>26</v>
      </c>
      <c r="AV796" s="17" t="str">
        <f>+VLOOKUP(B796,[1]Cruces!S:T,2,0)</f>
        <v>1. Solicitud</v>
      </c>
    </row>
    <row r="797" spans="1:48" x14ac:dyDescent="0.25">
      <c r="A797" s="17" t="s">
        <v>1654</v>
      </c>
      <c r="B797" s="17" t="s">
        <v>80</v>
      </c>
      <c r="C797" s="17">
        <v>6796752</v>
      </c>
      <c r="D797" s="17">
        <v>34533135</v>
      </c>
      <c r="E797" s="17" t="s">
        <v>93</v>
      </c>
      <c r="F797" s="17" t="s">
        <v>107</v>
      </c>
      <c r="G797" s="17" t="s">
        <v>1655</v>
      </c>
      <c r="H797" s="17">
        <v>3229449944</v>
      </c>
      <c r="I797" s="17" t="s">
        <v>182</v>
      </c>
      <c r="J797" s="17" t="s">
        <v>1656</v>
      </c>
      <c r="K797" s="17" t="s">
        <v>803</v>
      </c>
      <c r="L797" s="17" t="s">
        <v>1007</v>
      </c>
      <c r="M797" s="17" t="s">
        <v>1008</v>
      </c>
      <c r="N797" s="17" t="s">
        <v>87</v>
      </c>
      <c r="O797" s="17">
        <v>20181011</v>
      </c>
      <c r="P797" s="17">
        <v>20190225</v>
      </c>
      <c r="Q797" s="17">
        <v>1110</v>
      </c>
      <c r="R797" s="17">
        <v>25613818</v>
      </c>
      <c r="S797" s="17" t="s">
        <v>76</v>
      </c>
      <c r="T797" s="17" t="s">
        <v>63</v>
      </c>
      <c r="U797" s="17" t="s">
        <v>88</v>
      </c>
      <c r="V797" s="17">
        <f t="shared" si="222"/>
        <v>45</v>
      </c>
      <c r="W797" s="17">
        <v>45000</v>
      </c>
      <c r="X797" s="17" t="s">
        <v>89</v>
      </c>
      <c r="Y797" s="17" t="s">
        <v>80</v>
      </c>
      <c r="Z797" s="17">
        <v>20190225</v>
      </c>
      <c r="AA797" s="17" t="s">
        <v>335</v>
      </c>
      <c r="AB797" s="17">
        <v>1</v>
      </c>
      <c r="AC797" s="17" t="str">
        <f>IFERROR(VLOOKUP(A797,[1]Cruces!AJ:AK,2,0),VLOOKUP(CONCATENATE(X797,AA797),[1]Cruces!G:H,2,0))</f>
        <v>Solicitud de Obra</v>
      </c>
      <c r="AD797" s="17">
        <f t="shared" si="208"/>
        <v>11</v>
      </c>
      <c r="AE797" s="17">
        <f t="shared" si="209"/>
        <v>10</v>
      </c>
      <c r="AF797" s="17">
        <f t="shared" si="210"/>
        <v>2018</v>
      </c>
      <c r="AG797" s="17" t="str">
        <f>IFERROR(VLOOKUP(MID(A797,2,4)*1,[1]Cruces!K:L,2,0),"Verificar")</f>
        <v>Atlántico Norte</v>
      </c>
      <c r="AH797" s="17">
        <f t="shared" ca="1" si="211"/>
        <v>776</v>
      </c>
      <c r="AI797" s="17" t="str">
        <f>IFERROR(VLOOKUP(U797,[1]Cruces!$O$1:$P$6,2,0),"Sin Orden")</f>
        <v>Resuelta</v>
      </c>
      <c r="AJ797" s="17">
        <f t="shared" si="212"/>
        <v>25</v>
      </c>
      <c r="AK797" s="17">
        <f t="shared" si="213"/>
        <v>2</v>
      </c>
      <c r="AL797" s="17">
        <f t="shared" si="214"/>
        <v>2019</v>
      </c>
      <c r="AM797" s="17">
        <f t="shared" ca="1" si="215"/>
        <v>639</v>
      </c>
      <c r="AN797" s="18" t="str">
        <f>IFERROR(VLOOKUP(R797*1,'[1]Ordenes de Servicio'!G:K,5,0),"No Cruza")</f>
        <v>No Cruza</v>
      </c>
      <c r="AO797" s="17">
        <f t="shared" ca="1" si="216"/>
        <v>137</v>
      </c>
      <c r="AP797" s="17">
        <f t="shared" si="217"/>
        <v>25</v>
      </c>
      <c r="AQ797" s="17">
        <f t="shared" si="218"/>
        <v>2</v>
      </c>
      <c r="AR797" s="17">
        <f t="shared" si="219"/>
        <v>2019</v>
      </c>
      <c r="AS797" s="17">
        <f t="shared" ca="1" si="220"/>
        <v>639</v>
      </c>
      <c r="AT797" s="17" t="str">
        <f t="shared" ca="1" si="223"/>
        <v>Si</v>
      </c>
      <c r="AU797" s="17">
        <f t="shared" si="221"/>
        <v>0</v>
      </c>
      <c r="AV797" s="17" t="str">
        <f>+VLOOKUP(B797,[1]Cruces!S:T,2,0)</f>
        <v>8. Puesta en Servicio</v>
      </c>
    </row>
    <row r="798" spans="1:48" hidden="1" x14ac:dyDescent="0.25">
      <c r="A798" s="17" t="s">
        <v>7887</v>
      </c>
      <c r="B798" s="17" t="s">
        <v>1943</v>
      </c>
      <c r="C798" s="17">
        <v>0</v>
      </c>
      <c r="D798" s="17">
        <v>0</v>
      </c>
      <c r="E798" s="17" t="s">
        <v>55</v>
      </c>
      <c r="F798" s="17" t="s">
        <v>932</v>
      </c>
      <c r="G798" s="17" t="s">
        <v>7888</v>
      </c>
      <c r="H798" s="17">
        <v>3216979136</v>
      </c>
      <c r="I798" s="17" t="s">
        <v>71</v>
      </c>
      <c r="J798" s="17" t="s">
        <v>59</v>
      </c>
      <c r="K798" s="17" t="s">
        <v>2997</v>
      </c>
      <c r="L798" s="17" t="s">
        <v>7192</v>
      </c>
      <c r="M798" s="17" t="s">
        <v>7193</v>
      </c>
      <c r="N798" s="17" t="s">
        <v>1946</v>
      </c>
      <c r="O798" s="17">
        <v>20201113</v>
      </c>
      <c r="P798" s="17">
        <v>20201117</v>
      </c>
      <c r="Q798" s="17">
        <v>1210</v>
      </c>
      <c r="R798" s="17">
        <v>28286458</v>
      </c>
      <c r="S798" s="17" t="s">
        <v>6601</v>
      </c>
      <c r="T798" s="17" t="s">
        <v>63</v>
      </c>
      <c r="U798" s="17" t="s">
        <v>77</v>
      </c>
      <c r="V798" s="17">
        <f t="shared" si="222"/>
        <v>2</v>
      </c>
      <c r="W798" s="17">
        <v>2000</v>
      </c>
      <c r="X798" s="17" t="s">
        <v>7065</v>
      </c>
      <c r="Y798" s="17" t="s">
        <v>1943</v>
      </c>
      <c r="Z798" s="17">
        <v>20201117</v>
      </c>
      <c r="AA798" s="17" t="s">
        <v>1947</v>
      </c>
      <c r="AB798" s="17">
        <v>1</v>
      </c>
      <c r="AC798" s="17" t="str">
        <f>IFERROR(VLOOKUP(A798,[1]Cruces!AJ:AK,2,0),VLOOKUP(CONCATENATE(X798,AA798),[1]Cruces!G:H,2,0))</f>
        <v>Solicitud por BT</v>
      </c>
      <c r="AD798" s="17">
        <f t="shared" si="208"/>
        <v>13</v>
      </c>
      <c r="AE798" s="17">
        <f t="shared" si="209"/>
        <v>11</v>
      </c>
      <c r="AF798" s="17">
        <f t="shared" si="210"/>
        <v>2020</v>
      </c>
      <c r="AG798" s="17" t="str">
        <f>IFERROR(VLOOKUP(MID(A798,2,4)*1,[1]Cruces!K:L,2,0),"Verificar")</f>
        <v>Atlántico Sur</v>
      </c>
      <c r="AH798" s="17">
        <f t="shared" ca="1" si="211"/>
        <v>12</v>
      </c>
      <c r="AI798" s="17" t="str">
        <f>IFERROR(VLOOKUP(U798,[1]Cruces!$O$1:$P$6,2,0),"Sin Orden")</f>
        <v>Pendiente</v>
      </c>
      <c r="AJ798" s="17">
        <f t="shared" si="212"/>
        <v>17</v>
      </c>
      <c r="AK798" s="17">
        <f t="shared" si="213"/>
        <v>11</v>
      </c>
      <c r="AL798" s="17">
        <f t="shared" si="214"/>
        <v>2020</v>
      </c>
      <c r="AM798" s="17">
        <f t="shared" ca="1" si="215"/>
        <v>8</v>
      </c>
      <c r="AN798" s="18" t="str">
        <f>IFERROR(VLOOKUP(R798*1,'[1]Ordenes de Servicio'!G:K,5,0),"No Cruza")</f>
        <v>No Cruza</v>
      </c>
      <c r="AO798" s="17">
        <f t="shared" ca="1" si="216"/>
        <v>8</v>
      </c>
      <c r="AP798" s="17">
        <f t="shared" si="217"/>
        <v>17</v>
      </c>
      <c r="AQ798" s="17">
        <f t="shared" si="218"/>
        <v>11</v>
      </c>
      <c r="AR798" s="17">
        <f t="shared" si="219"/>
        <v>2020</v>
      </c>
      <c r="AS798" s="17">
        <f t="shared" ca="1" si="220"/>
        <v>8</v>
      </c>
      <c r="AT798" s="17" t="str">
        <f t="shared" ca="1" si="223"/>
        <v>No</v>
      </c>
      <c r="AU798" s="17">
        <f t="shared" si="221"/>
        <v>0</v>
      </c>
      <c r="AV798" s="17" t="str">
        <f>+VLOOKUP(B798,[1]Cruces!S:T,2,0)</f>
        <v>7. Ejecución en Campo OS BT</v>
      </c>
    </row>
    <row r="799" spans="1:48" hidden="1" x14ac:dyDescent="0.25">
      <c r="A799" s="17" t="s">
        <v>1657</v>
      </c>
      <c r="B799" s="17" t="s">
        <v>54</v>
      </c>
      <c r="C799" s="17">
        <v>0</v>
      </c>
      <c r="D799" s="17">
        <v>0</v>
      </c>
      <c r="E799" s="17" t="s">
        <v>55</v>
      </c>
      <c r="F799" s="17" t="s">
        <v>81</v>
      </c>
      <c r="G799" s="17" t="s">
        <v>1658</v>
      </c>
      <c r="H799" s="17">
        <v>4132394</v>
      </c>
      <c r="I799" s="17" t="s">
        <v>182</v>
      </c>
      <c r="J799" s="17" t="s">
        <v>59</v>
      </c>
      <c r="K799" s="17" t="s">
        <v>97</v>
      </c>
      <c r="L799" s="17" t="s">
        <v>85</v>
      </c>
      <c r="M799" s="17" t="s">
        <v>86</v>
      </c>
      <c r="N799" s="17" t="s">
        <v>62</v>
      </c>
      <c r="O799" s="17">
        <v>20200309</v>
      </c>
      <c r="P799" s="17">
        <v>20200326</v>
      </c>
      <c r="Q799" s="17">
        <v>3440</v>
      </c>
      <c r="R799" s="17">
        <v>27292544</v>
      </c>
      <c r="S799" s="17" t="s">
        <v>100</v>
      </c>
      <c r="T799" s="17" t="s">
        <v>63</v>
      </c>
      <c r="U799" s="17" t="s">
        <v>91</v>
      </c>
      <c r="V799" s="17">
        <f t="shared" si="222"/>
        <v>1</v>
      </c>
      <c r="W799" s="17">
        <v>1000</v>
      </c>
      <c r="X799" s="17" t="s">
        <v>64</v>
      </c>
      <c r="Y799" s="17" t="s">
        <v>65</v>
      </c>
      <c r="Z799" s="17">
        <v>20200326</v>
      </c>
      <c r="AA799" s="17" t="s">
        <v>113</v>
      </c>
      <c r="AB799" s="17">
        <v>1</v>
      </c>
      <c r="AC799" s="17" t="str">
        <f>IFERROR(VLOOKUP(A799,[1]Cruces!AJ:AK,2,0),VLOOKUP(CONCATENATE(X799,AA799),[1]Cruces!G:H,2,0))</f>
        <v>Solicitud de Obra</v>
      </c>
      <c r="AD799" s="17">
        <f t="shared" si="208"/>
        <v>9</v>
      </c>
      <c r="AE799" s="17">
        <f t="shared" si="209"/>
        <v>3</v>
      </c>
      <c r="AF799" s="17">
        <f t="shared" si="210"/>
        <v>2020</v>
      </c>
      <c r="AG799" s="17" t="str">
        <f>IFERROR(VLOOKUP(MID(A799,2,4)*1,[1]Cruces!K:L,2,0),"Verificar")</f>
        <v>Magdalena</v>
      </c>
      <c r="AH799" s="17">
        <f t="shared" ca="1" si="211"/>
        <v>261</v>
      </c>
      <c r="AI799" s="17" t="str">
        <f>IFERROR(VLOOKUP(U799,[1]Cruces!$O$1:$P$6,2,0),"Sin Orden")</f>
        <v>Resuelta</v>
      </c>
      <c r="AJ799" s="17">
        <f t="shared" si="212"/>
        <v>26</v>
      </c>
      <c r="AK799" s="17">
        <f t="shared" si="213"/>
        <v>3</v>
      </c>
      <c r="AL799" s="17">
        <f t="shared" si="214"/>
        <v>2020</v>
      </c>
      <c r="AM799" s="17">
        <f t="shared" ca="1" si="215"/>
        <v>244</v>
      </c>
      <c r="AN799" s="18" t="str">
        <f>IFERROR(VLOOKUP(R799*1,'[1]Ordenes de Servicio'!G:K,5,0),"No Cruza")</f>
        <v>No Cruza</v>
      </c>
      <c r="AO799" s="17">
        <f t="shared" ca="1" si="216"/>
        <v>17</v>
      </c>
      <c r="AP799" s="17">
        <f t="shared" si="217"/>
        <v>26</v>
      </c>
      <c r="AQ799" s="17">
        <f t="shared" si="218"/>
        <v>3</v>
      </c>
      <c r="AR799" s="17">
        <f t="shared" si="219"/>
        <v>2020</v>
      </c>
      <c r="AS799" s="17">
        <f t="shared" ca="1" si="220"/>
        <v>244</v>
      </c>
      <c r="AT799" s="17" t="str">
        <f t="shared" ca="1" si="223"/>
        <v>No</v>
      </c>
      <c r="AU799" s="17">
        <f t="shared" si="221"/>
        <v>0</v>
      </c>
      <c r="AV799" s="17" t="str">
        <f>+VLOOKUP(B799,[1]Cruces!S:T,2,0)</f>
        <v>4. Presupuesto de Obra</v>
      </c>
    </row>
    <row r="800" spans="1:48" hidden="1" x14ac:dyDescent="0.25">
      <c r="A800" s="17" t="s">
        <v>1659</v>
      </c>
      <c r="B800" s="17" t="s">
        <v>68</v>
      </c>
      <c r="C800" s="17">
        <v>0</v>
      </c>
      <c r="D800" s="17">
        <v>0</v>
      </c>
      <c r="E800" s="17" t="s">
        <v>55</v>
      </c>
      <c r="F800" s="17" t="s">
        <v>56</v>
      </c>
      <c r="G800" s="17" t="s">
        <v>1660</v>
      </c>
      <c r="H800" s="17">
        <v>0</v>
      </c>
      <c r="I800" s="17" t="s">
        <v>83</v>
      </c>
      <c r="J800" s="17" t="s">
        <v>59</v>
      </c>
      <c r="K800" s="17" t="s">
        <v>1661</v>
      </c>
      <c r="L800" s="17" t="s">
        <v>117</v>
      </c>
      <c r="M800" s="17" t="s">
        <v>118</v>
      </c>
      <c r="N800" s="17" t="s">
        <v>75</v>
      </c>
      <c r="O800" s="17">
        <v>20190919</v>
      </c>
      <c r="P800" s="17">
        <v>20191015</v>
      </c>
      <c r="Q800" s="17">
        <v>1110</v>
      </c>
      <c r="R800" s="17">
        <v>27006774</v>
      </c>
      <c r="S800" s="17" t="s">
        <v>76</v>
      </c>
      <c r="T800" s="17" t="s">
        <v>63</v>
      </c>
      <c r="U800" s="17" t="s">
        <v>91</v>
      </c>
      <c r="V800" s="17">
        <f t="shared" si="222"/>
        <v>300</v>
      </c>
      <c r="W800" s="17">
        <v>300000</v>
      </c>
      <c r="X800" s="17" t="s">
        <v>64</v>
      </c>
      <c r="Y800" s="17" t="s">
        <v>136</v>
      </c>
      <c r="Z800" s="17">
        <v>20191210</v>
      </c>
      <c r="AA800" s="17" t="s">
        <v>101</v>
      </c>
      <c r="AB800" s="17">
        <v>1</v>
      </c>
      <c r="AC800" s="17" t="str">
        <f>IFERROR(VLOOKUP(A800,[1]Cruces!AJ:AK,2,0),VLOOKUP(CONCATENATE(X800,AA800),[1]Cruces!G:H,2,0))</f>
        <v>Solicitud de Obra</v>
      </c>
      <c r="AD800" s="17">
        <f t="shared" si="208"/>
        <v>19</v>
      </c>
      <c r="AE800" s="17">
        <f t="shared" si="209"/>
        <v>9</v>
      </c>
      <c r="AF800" s="17">
        <f t="shared" si="210"/>
        <v>2019</v>
      </c>
      <c r="AG800" s="17" t="str">
        <f>IFERROR(VLOOKUP(MID(A800,2,4)*1,[1]Cruces!K:L,2,0),"Verificar")</f>
        <v>Atlántico Norte</v>
      </c>
      <c r="AH800" s="17">
        <f t="shared" ca="1" si="211"/>
        <v>433</v>
      </c>
      <c r="AI800" s="17" t="str">
        <f>IFERROR(VLOOKUP(U800,[1]Cruces!$O$1:$P$6,2,0),"Sin Orden")</f>
        <v>Resuelta</v>
      </c>
      <c r="AJ800" s="17">
        <f t="shared" si="212"/>
        <v>10</v>
      </c>
      <c r="AK800" s="17">
        <f t="shared" si="213"/>
        <v>12</v>
      </c>
      <c r="AL800" s="17">
        <f t="shared" si="214"/>
        <v>2019</v>
      </c>
      <c r="AM800" s="17">
        <f t="shared" ca="1" si="215"/>
        <v>351</v>
      </c>
      <c r="AN800" s="18">
        <f>IFERROR(VLOOKUP(R800*1,'[1]Ordenes de Servicio'!G:K,5,0),"No Cruza")</f>
        <v>43812</v>
      </c>
      <c r="AO800" s="17">
        <f t="shared" ca="1" si="216"/>
        <v>82</v>
      </c>
      <c r="AP800" s="17">
        <f t="shared" si="217"/>
        <v>15</v>
      </c>
      <c r="AQ800" s="17">
        <f t="shared" si="218"/>
        <v>10</v>
      </c>
      <c r="AR800" s="17">
        <f t="shared" si="219"/>
        <v>2019</v>
      </c>
      <c r="AS800" s="17">
        <f t="shared" ca="1" si="220"/>
        <v>407</v>
      </c>
      <c r="AT800" s="17" t="str">
        <f t="shared" ca="1" si="223"/>
        <v>Si</v>
      </c>
      <c r="AU800" s="17">
        <f t="shared" si="221"/>
        <v>56</v>
      </c>
      <c r="AV800" s="17" t="str">
        <f>+VLOOKUP(B800,[1]Cruces!S:T,2,0)</f>
        <v>5. Consultoría / Adjudicación</v>
      </c>
    </row>
    <row r="801" spans="1:48" hidden="1" x14ac:dyDescent="0.25">
      <c r="A801" s="17" t="s">
        <v>6945</v>
      </c>
      <c r="B801" s="17" t="s">
        <v>68</v>
      </c>
      <c r="C801" s="17">
        <v>0</v>
      </c>
      <c r="D801" s="17">
        <v>0</v>
      </c>
      <c r="E801" s="17" t="s">
        <v>55</v>
      </c>
      <c r="F801" s="17" t="s">
        <v>56</v>
      </c>
      <c r="G801" s="17" t="s">
        <v>6946</v>
      </c>
      <c r="H801" s="17">
        <v>3012577854</v>
      </c>
      <c r="I801" s="17" t="s">
        <v>116</v>
      </c>
      <c r="J801" s="17" t="s">
        <v>59</v>
      </c>
      <c r="K801" s="17" t="s">
        <v>6947</v>
      </c>
      <c r="L801" s="17" t="s">
        <v>255</v>
      </c>
      <c r="M801" s="17" t="s">
        <v>256</v>
      </c>
      <c r="N801" s="17" t="s">
        <v>75</v>
      </c>
      <c r="O801" s="17">
        <v>20200309</v>
      </c>
      <c r="P801" s="17">
        <v>20200612</v>
      </c>
      <c r="Q801" s="17">
        <v>1110</v>
      </c>
      <c r="R801" s="17">
        <v>0</v>
      </c>
      <c r="S801" s="17"/>
      <c r="T801" s="17" t="s">
        <v>63</v>
      </c>
      <c r="U801" s="17"/>
      <c r="V801" s="17">
        <f t="shared" si="222"/>
        <v>5</v>
      </c>
      <c r="W801" s="17">
        <v>5000</v>
      </c>
      <c r="X801" s="17" t="s">
        <v>218</v>
      </c>
      <c r="Y801" s="17" t="s">
        <v>105</v>
      </c>
      <c r="Z801" s="17">
        <v>20200612</v>
      </c>
      <c r="AA801" s="17" t="s">
        <v>219</v>
      </c>
      <c r="AB801" s="17">
        <v>1</v>
      </c>
      <c r="AC801" s="17" t="str">
        <f>IFERROR(VLOOKUP(A801,[1]Cruces!AJ:AK,2,0),VLOOKUP(CONCATENATE(X801,AA801),[1]Cruces!G:H,2,0))</f>
        <v>Solicitud CREG 030</v>
      </c>
      <c r="AD801" s="17">
        <f t="shared" si="208"/>
        <v>9</v>
      </c>
      <c r="AE801" s="17">
        <f t="shared" si="209"/>
        <v>3</v>
      </c>
      <c r="AF801" s="17">
        <f t="shared" si="210"/>
        <v>2020</v>
      </c>
      <c r="AG801" s="17" t="str">
        <f>IFERROR(VLOOKUP(MID(A801,2,4)*1,[1]Cruces!K:L,2,0),"Verificar")</f>
        <v>Atlántico Norte</v>
      </c>
      <c r="AH801" s="17">
        <f t="shared" ca="1" si="211"/>
        <v>261</v>
      </c>
      <c r="AI801" s="17" t="str">
        <f>IFERROR(VLOOKUP(U801,[1]Cruces!$O$1:$P$6,2,0),"Sin Orden")</f>
        <v>Sin Orden</v>
      </c>
      <c r="AJ801" s="17">
        <f t="shared" si="212"/>
        <v>12</v>
      </c>
      <c r="AK801" s="17">
        <f t="shared" si="213"/>
        <v>6</v>
      </c>
      <c r="AL801" s="17">
        <f t="shared" si="214"/>
        <v>2020</v>
      </c>
      <c r="AM801" s="17">
        <f t="shared" ca="1" si="215"/>
        <v>166</v>
      </c>
      <c r="AN801" s="18" t="str">
        <f>IFERROR(VLOOKUP(R801*1,'[1]Ordenes de Servicio'!G:K,5,0),"No Cruza")</f>
        <v>No Cruza</v>
      </c>
      <c r="AO801" s="17">
        <f t="shared" ca="1" si="216"/>
        <v>166</v>
      </c>
      <c r="AP801" s="17">
        <f t="shared" si="217"/>
        <v>12</v>
      </c>
      <c r="AQ801" s="17">
        <f t="shared" si="218"/>
        <v>6</v>
      </c>
      <c r="AR801" s="17">
        <f t="shared" si="219"/>
        <v>2020</v>
      </c>
      <c r="AS801" s="17">
        <f t="shared" ca="1" si="220"/>
        <v>166</v>
      </c>
      <c r="AT801" s="17" t="str">
        <f t="shared" ca="1" si="223"/>
        <v>No</v>
      </c>
      <c r="AU801" s="17">
        <f t="shared" si="221"/>
        <v>0</v>
      </c>
      <c r="AV801" s="17" t="str">
        <f>+VLOOKUP(B801,[1]Cruces!S:T,2,0)</f>
        <v>5. Consultoría / Adjudicación</v>
      </c>
    </row>
    <row r="802" spans="1:48" hidden="1" x14ac:dyDescent="0.25">
      <c r="A802" s="17" t="s">
        <v>1662</v>
      </c>
      <c r="B802" s="17" t="s">
        <v>54</v>
      </c>
      <c r="C802" s="17">
        <v>0</v>
      </c>
      <c r="D802" s="17">
        <v>0</v>
      </c>
      <c r="E802" s="17" t="s">
        <v>55</v>
      </c>
      <c r="F802" s="17" t="s">
        <v>81</v>
      </c>
      <c r="G802" s="17" t="s">
        <v>1663</v>
      </c>
      <c r="H802" s="17">
        <v>3116804233</v>
      </c>
      <c r="I802" s="17" t="s">
        <v>116</v>
      </c>
      <c r="J802" s="17" t="s">
        <v>59</v>
      </c>
      <c r="K802" s="17" t="s">
        <v>1664</v>
      </c>
      <c r="L802" s="17" t="s">
        <v>85</v>
      </c>
      <c r="M802" s="17" t="s">
        <v>86</v>
      </c>
      <c r="N802" s="17" t="s">
        <v>62</v>
      </c>
      <c r="O802" s="17">
        <v>20200919</v>
      </c>
      <c r="P802" s="17">
        <v>20200926</v>
      </c>
      <c r="Q802" s="17">
        <v>3410</v>
      </c>
      <c r="R802" s="17">
        <v>28169664</v>
      </c>
      <c r="S802" s="17" t="s">
        <v>100</v>
      </c>
      <c r="T802" s="17" t="s">
        <v>63</v>
      </c>
      <c r="U802" s="17" t="s">
        <v>91</v>
      </c>
      <c r="V802" s="17">
        <f t="shared" si="222"/>
        <v>225</v>
      </c>
      <c r="W802" s="17">
        <v>225000</v>
      </c>
      <c r="X802" s="17" t="s">
        <v>64</v>
      </c>
      <c r="Y802" s="17" t="s">
        <v>65</v>
      </c>
      <c r="Z802" s="17">
        <v>20200926</v>
      </c>
      <c r="AA802" s="17" t="s">
        <v>137</v>
      </c>
      <c r="AB802" s="17">
        <v>1</v>
      </c>
      <c r="AC802" s="17" t="str">
        <f>IFERROR(VLOOKUP(A802,[1]Cruces!AJ:AK,2,0),VLOOKUP(CONCATENATE(X802,AA802),[1]Cruces!G:H,2,0))</f>
        <v>Solicitud de Obra</v>
      </c>
      <c r="AD802" s="17">
        <f t="shared" si="208"/>
        <v>19</v>
      </c>
      <c r="AE802" s="17">
        <f t="shared" si="209"/>
        <v>9</v>
      </c>
      <c r="AF802" s="17">
        <f t="shared" si="210"/>
        <v>2020</v>
      </c>
      <c r="AG802" s="17" t="str">
        <f>IFERROR(VLOOKUP(MID(A802,2,4)*1,[1]Cruces!K:L,2,0),"Verificar")</f>
        <v>Magdalena</v>
      </c>
      <c r="AH802" s="17">
        <f t="shared" ca="1" si="211"/>
        <v>67</v>
      </c>
      <c r="AI802" s="17" t="str">
        <f>IFERROR(VLOOKUP(U802,[1]Cruces!$O$1:$P$6,2,0),"Sin Orden")</f>
        <v>Resuelta</v>
      </c>
      <c r="AJ802" s="17">
        <f t="shared" si="212"/>
        <v>26</v>
      </c>
      <c r="AK802" s="17">
        <f t="shared" si="213"/>
        <v>9</v>
      </c>
      <c r="AL802" s="17">
        <f t="shared" si="214"/>
        <v>2020</v>
      </c>
      <c r="AM802" s="17">
        <f t="shared" ca="1" si="215"/>
        <v>60</v>
      </c>
      <c r="AN802" s="18" t="str">
        <f>IFERROR(VLOOKUP(R802*1,'[1]Ordenes de Servicio'!G:K,5,0),"No Cruza")</f>
        <v>No Cruza</v>
      </c>
      <c r="AO802" s="17">
        <f t="shared" ca="1" si="216"/>
        <v>7</v>
      </c>
      <c r="AP802" s="17">
        <f t="shared" si="217"/>
        <v>26</v>
      </c>
      <c r="AQ802" s="17">
        <f t="shared" si="218"/>
        <v>9</v>
      </c>
      <c r="AR802" s="17">
        <f t="shared" si="219"/>
        <v>2020</v>
      </c>
      <c r="AS802" s="17">
        <f t="shared" ca="1" si="220"/>
        <v>60</v>
      </c>
      <c r="AT802" s="17" t="str">
        <f t="shared" ca="1" si="223"/>
        <v>No</v>
      </c>
      <c r="AU802" s="17">
        <f t="shared" si="221"/>
        <v>0</v>
      </c>
      <c r="AV802" s="17" t="str">
        <f>+VLOOKUP(B802,[1]Cruces!S:T,2,0)</f>
        <v>4. Presupuesto de Obra</v>
      </c>
    </row>
    <row r="803" spans="1:48" hidden="1" x14ac:dyDescent="0.25">
      <c r="A803" s="17" t="s">
        <v>1665</v>
      </c>
      <c r="B803" s="17" t="s">
        <v>68</v>
      </c>
      <c r="C803" s="17">
        <v>0</v>
      </c>
      <c r="D803" s="17">
        <v>0</v>
      </c>
      <c r="E803" s="17" t="s">
        <v>55</v>
      </c>
      <c r="F803" s="17" t="s">
        <v>232</v>
      </c>
      <c r="G803" s="17" t="s">
        <v>344</v>
      </c>
      <c r="H803" s="17">
        <v>0</v>
      </c>
      <c r="I803" s="17" t="s">
        <v>116</v>
      </c>
      <c r="J803" s="17" t="s">
        <v>59</v>
      </c>
      <c r="K803" s="17" t="s">
        <v>345</v>
      </c>
      <c r="L803" s="17" t="s">
        <v>280</v>
      </c>
      <c r="M803" s="17" t="s">
        <v>281</v>
      </c>
      <c r="N803" s="17" t="s">
        <v>75</v>
      </c>
      <c r="O803" s="17">
        <v>20201015</v>
      </c>
      <c r="P803" s="17">
        <v>20201110</v>
      </c>
      <c r="Q803" s="17">
        <v>1210</v>
      </c>
      <c r="R803" s="17">
        <v>28247698</v>
      </c>
      <c r="S803" s="17" t="s">
        <v>100</v>
      </c>
      <c r="T803" s="17" t="s">
        <v>63</v>
      </c>
      <c r="U803" s="17" t="s">
        <v>91</v>
      </c>
      <c r="V803" s="17">
        <f t="shared" si="222"/>
        <v>45</v>
      </c>
      <c r="W803" s="17">
        <v>45000</v>
      </c>
      <c r="X803" s="17" t="s">
        <v>64</v>
      </c>
      <c r="Y803" s="17" t="s">
        <v>282</v>
      </c>
      <c r="Z803" s="17">
        <v>20201111</v>
      </c>
      <c r="AA803" s="17" t="s">
        <v>78</v>
      </c>
      <c r="AB803" s="17">
        <v>1</v>
      </c>
      <c r="AC803" s="17" t="str">
        <f>IFERROR(VLOOKUP(A803,[1]Cruces!AJ:AK,2,0),VLOOKUP(CONCATENATE(X803,AA803),[1]Cruces!G:H,2,0))</f>
        <v>Solicitud de Obra</v>
      </c>
      <c r="AD803" s="17">
        <f t="shared" si="208"/>
        <v>15</v>
      </c>
      <c r="AE803" s="17">
        <f t="shared" si="209"/>
        <v>10</v>
      </c>
      <c r="AF803" s="17">
        <f t="shared" si="210"/>
        <v>2020</v>
      </c>
      <c r="AG803" s="17" t="str">
        <f>IFERROR(VLOOKUP(MID(A803,2,4)*1,[1]Cruces!K:L,2,0),"Verificar")</f>
        <v>Atlántico Sur</v>
      </c>
      <c r="AH803" s="17">
        <f t="shared" ca="1" si="211"/>
        <v>41</v>
      </c>
      <c r="AI803" s="17" t="str">
        <f>IFERROR(VLOOKUP(U803,[1]Cruces!$O$1:$P$6,2,0),"Sin Orden")</f>
        <v>Resuelta</v>
      </c>
      <c r="AJ803" s="17">
        <f t="shared" si="212"/>
        <v>11</v>
      </c>
      <c r="AK803" s="17">
        <f t="shared" si="213"/>
        <v>11</v>
      </c>
      <c r="AL803" s="17">
        <f t="shared" si="214"/>
        <v>2020</v>
      </c>
      <c r="AM803" s="17">
        <f t="shared" ca="1" si="215"/>
        <v>14</v>
      </c>
      <c r="AN803" s="18" t="str">
        <f>IFERROR(VLOOKUP(R803*1,'[1]Ordenes de Servicio'!G:K,5,0),"No Cruza")</f>
        <v>No Cruza</v>
      </c>
      <c r="AO803" s="17">
        <f t="shared" ca="1" si="216"/>
        <v>27</v>
      </c>
      <c r="AP803" s="17">
        <f t="shared" si="217"/>
        <v>10</v>
      </c>
      <c r="AQ803" s="17">
        <f t="shared" si="218"/>
        <v>11</v>
      </c>
      <c r="AR803" s="17">
        <f t="shared" si="219"/>
        <v>2020</v>
      </c>
      <c r="AS803" s="17">
        <f t="shared" ca="1" si="220"/>
        <v>15</v>
      </c>
      <c r="AT803" s="17" t="str">
        <f t="shared" ca="1" si="223"/>
        <v>No</v>
      </c>
      <c r="AU803" s="17">
        <f t="shared" si="221"/>
        <v>1</v>
      </c>
      <c r="AV803" s="17" t="str">
        <f>+VLOOKUP(B803,[1]Cruces!S:T,2,0)</f>
        <v>5. Consultoría / Adjudicación</v>
      </c>
    </row>
    <row r="804" spans="1:48" x14ac:dyDescent="0.25">
      <c r="A804" s="17" t="s">
        <v>1666</v>
      </c>
      <c r="B804" s="17" t="s">
        <v>253</v>
      </c>
      <c r="C804" s="17">
        <v>0</v>
      </c>
      <c r="D804" s="17">
        <v>0</v>
      </c>
      <c r="E804" s="17" t="s">
        <v>55</v>
      </c>
      <c r="F804" s="17" t="s">
        <v>126</v>
      </c>
      <c r="G804" s="17" t="s">
        <v>1667</v>
      </c>
      <c r="H804" s="17">
        <v>0</v>
      </c>
      <c r="I804" s="17" t="s">
        <v>83</v>
      </c>
      <c r="J804" s="17" t="s">
        <v>59</v>
      </c>
      <c r="K804" s="17" t="s">
        <v>329</v>
      </c>
      <c r="L804" s="17" t="s">
        <v>129</v>
      </c>
      <c r="M804" s="17" t="s">
        <v>130</v>
      </c>
      <c r="N804" s="17" t="s">
        <v>257</v>
      </c>
      <c r="O804" s="17">
        <v>20201103</v>
      </c>
      <c r="P804" s="17">
        <v>20201106</v>
      </c>
      <c r="Q804" s="17">
        <v>3340</v>
      </c>
      <c r="R804" s="17">
        <v>0</v>
      </c>
      <c r="S804" s="17"/>
      <c r="T804" s="17" t="s">
        <v>63</v>
      </c>
      <c r="U804" s="17"/>
      <c r="V804" s="17">
        <f t="shared" si="222"/>
        <v>25</v>
      </c>
      <c r="W804" s="17">
        <v>25000</v>
      </c>
      <c r="X804" s="17" t="s">
        <v>64</v>
      </c>
      <c r="Y804" s="17" t="s">
        <v>253</v>
      </c>
      <c r="Z804" s="17">
        <v>20201106</v>
      </c>
      <c r="AA804" s="17" t="s">
        <v>78</v>
      </c>
      <c r="AB804" s="17">
        <v>1</v>
      </c>
      <c r="AC804" s="17" t="str">
        <f>IFERROR(VLOOKUP(A804,[1]Cruces!AJ:AK,2,0),VLOOKUP(CONCATENATE(X804,AA804),[1]Cruces!G:H,2,0))</f>
        <v>Solicitud de Obra</v>
      </c>
      <c r="AD804" s="17">
        <f t="shared" si="208"/>
        <v>3</v>
      </c>
      <c r="AE804" s="17">
        <f t="shared" si="209"/>
        <v>11</v>
      </c>
      <c r="AF804" s="17">
        <f t="shared" si="210"/>
        <v>2020</v>
      </c>
      <c r="AG804" s="17" t="str">
        <f>IFERROR(VLOOKUP(MID(A804,2,4)*1,[1]Cruces!K:L,2,0),"Verificar")</f>
        <v>Guajira</v>
      </c>
      <c r="AH804" s="17">
        <f t="shared" ca="1" si="211"/>
        <v>22</v>
      </c>
      <c r="AI804" s="17" t="str">
        <f>IFERROR(VLOOKUP(U804,[1]Cruces!$O$1:$P$6,2,0),"Sin Orden")</f>
        <v>Sin Orden</v>
      </c>
      <c r="AJ804" s="17">
        <f t="shared" si="212"/>
        <v>6</v>
      </c>
      <c r="AK804" s="17">
        <f t="shared" si="213"/>
        <v>11</v>
      </c>
      <c r="AL804" s="17">
        <f t="shared" si="214"/>
        <v>2020</v>
      </c>
      <c r="AM804" s="17">
        <f t="shared" ca="1" si="215"/>
        <v>19</v>
      </c>
      <c r="AN804" s="18" t="str">
        <f>IFERROR(VLOOKUP(R804*1,'[1]Ordenes de Servicio'!G:K,5,0),"No Cruza")</f>
        <v>No Cruza</v>
      </c>
      <c r="AO804" s="17">
        <f t="shared" ca="1" si="216"/>
        <v>19</v>
      </c>
      <c r="AP804" s="17">
        <f t="shared" si="217"/>
        <v>6</v>
      </c>
      <c r="AQ804" s="17">
        <f t="shared" si="218"/>
        <v>11</v>
      </c>
      <c r="AR804" s="17">
        <f t="shared" si="219"/>
        <v>2020</v>
      </c>
      <c r="AS804" s="17">
        <f t="shared" ca="1" si="220"/>
        <v>19</v>
      </c>
      <c r="AT804" s="17" t="str">
        <f t="shared" ca="1" si="223"/>
        <v>No</v>
      </c>
      <c r="AU804" s="17">
        <f t="shared" si="221"/>
        <v>0</v>
      </c>
      <c r="AV804" s="17" t="str">
        <f>+VLOOKUP(B804,[1]Cruces!S:T,2,0)</f>
        <v>9. Contratación</v>
      </c>
    </row>
    <row r="805" spans="1:48" hidden="1" x14ac:dyDescent="0.25">
      <c r="A805" s="17" t="s">
        <v>7889</v>
      </c>
      <c r="B805" s="17" t="s">
        <v>6595</v>
      </c>
      <c r="C805" s="17">
        <v>0</v>
      </c>
      <c r="D805" s="17">
        <v>0</v>
      </c>
      <c r="E805" s="17" t="s">
        <v>55</v>
      </c>
      <c r="F805" s="17" t="s">
        <v>7098</v>
      </c>
      <c r="G805" s="17" t="s">
        <v>7890</v>
      </c>
      <c r="H805" s="17">
        <v>3215684232</v>
      </c>
      <c r="I805" s="17" t="s">
        <v>71</v>
      </c>
      <c r="J805" s="17" t="s">
        <v>59</v>
      </c>
      <c r="K805" s="17" t="s">
        <v>7891</v>
      </c>
      <c r="L805" s="17" t="s">
        <v>7371</v>
      </c>
      <c r="M805" s="17" t="s">
        <v>7372</v>
      </c>
      <c r="N805" s="17" t="s">
        <v>6600</v>
      </c>
      <c r="O805" s="17">
        <v>20201102</v>
      </c>
      <c r="P805" s="17">
        <v>20201110</v>
      </c>
      <c r="Q805" s="17">
        <v>1180</v>
      </c>
      <c r="R805" s="17">
        <v>0</v>
      </c>
      <c r="S805" s="17"/>
      <c r="T805" s="17" t="s">
        <v>63</v>
      </c>
      <c r="U805" s="17"/>
      <c r="V805" s="17">
        <f t="shared" si="222"/>
        <v>3</v>
      </c>
      <c r="W805" s="17">
        <v>3000</v>
      </c>
      <c r="X805" s="17" t="s">
        <v>7065</v>
      </c>
      <c r="Y805" s="17" t="s">
        <v>6595</v>
      </c>
      <c r="Z805" s="17">
        <v>20201110</v>
      </c>
      <c r="AA805" s="17" t="s">
        <v>1947</v>
      </c>
      <c r="AB805" s="17">
        <v>1</v>
      </c>
      <c r="AC805" s="17" t="str">
        <f>IFERROR(VLOOKUP(A805,[1]Cruces!AJ:AK,2,0),VLOOKUP(CONCATENATE(X805,AA805),[1]Cruces!G:H,2,0))</f>
        <v>Solicitud por BT</v>
      </c>
      <c r="AD805" s="17">
        <f t="shared" si="208"/>
        <v>2</v>
      </c>
      <c r="AE805" s="17">
        <f t="shared" si="209"/>
        <v>11</v>
      </c>
      <c r="AF805" s="17">
        <f t="shared" si="210"/>
        <v>2020</v>
      </c>
      <c r="AG805" s="17" t="str">
        <f>IFERROR(VLOOKUP(MID(A805,2,4)*1,[1]Cruces!K:L,2,0),"Verificar")</f>
        <v>Atlántico Norte</v>
      </c>
      <c r="AH805" s="17">
        <f t="shared" ca="1" si="211"/>
        <v>23</v>
      </c>
      <c r="AI805" s="17" t="str">
        <f>IFERROR(VLOOKUP(U805,[1]Cruces!$O$1:$P$6,2,0),"Sin Orden")</f>
        <v>Sin Orden</v>
      </c>
      <c r="AJ805" s="17">
        <f t="shared" si="212"/>
        <v>10</v>
      </c>
      <c r="AK805" s="17">
        <f t="shared" si="213"/>
        <v>11</v>
      </c>
      <c r="AL805" s="17">
        <f t="shared" si="214"/>
        <v>2020</v>
      </c>
      <c r="AM805" s="17">
        <f t="shared" ca="1" si="215"/>
        <v>15</v>
      </c>
      <c r="AN805" s="18" t="str">
        <f>IFERROR(VLOOKUP(R805*1,'[1]Ordenes de Servicio'!G:K,5,0),"No Cruza")</f>
        <v>No Cruza</v>
      </c>
      <c r="AO805" s="17">
        <f t="shared" ca="1" si="216"/>
        <v>15</v>
      </c>
      <c r="AP805" s="17">
        <f t="shared" si="217"/>
        <v>10</v>
      </c>
      <c r="AQ805" s="17">
        <f t="shared" si="218"/>
        <v>11</v>
      </c>
      <c r="AR805" s="17">
        <f t="shared" si="219"/>
        <v>2020</v>
      </c>
      <c r="AS805" s="17">
        <f t="shared" ca="1" si="220"/>
        <v>15</v>
      </c>
      <c r="AT805" s="17" t="str">
        <f t="shared" ca="1" si="223"/>
        <v>No</v>
      </c>
      <c r="AU805" s="17">
        <f t="shared" si="221"/>
        <v>0</v>
      </c>
      <c r="AV805" s="17" t="str">
        <f>+VLOOKUP(B805,[1]Cruces!S:T,2,0)</f>
        <v>7. Ejecución en Campo OS BT</v>
      </c>
    </row>
    <row r="806" spans="1:48" hidden="1" x14ac:dyDescent="0.25">
      <c r="A806" s="17" t="s">
        <v>1668</v>
      </c>
      <c r="B806" s="17" t="s">
        <v>54</v>
      </c>
      <c r="C806" s="17">
        <v>0</v>
      </c>
      <c r="D806" s="17">
        <v>0</v>
      </c>
      <c r="E806" s="17" t="s">
        <v>55</v>
      </c>
      <c r="F806" s="17" t="s">
        <v>56</v>
      </c>
      <c r="G806" s="17" t="s">
        <v>1669</v>
      </c>
      <c r="H806" s="17">
        <v>0</v>
      </c>
      <c r="I806" s="17" t="s">
        <v>71</v>
      </c>
      <c r="J806" s="17" t="s">
        <v>59</v>
      </c>
      <c r="K806" s="17" t="s">
        <v>1670</v>
      </c>
      <c r="L806" s="17" t="s">
        <v>61</v>
      </c>
      <c r="M806" s="17" t="s">
        <v>55</v>
      </c>
      <c r="N806" s="17" t="s">
        <v>62</v>
      </c>
      <c r="O806" s="17">
        <v>20180423</v>
      </c>
      <c r="P806" s="17">
        <v>20180423</v>
      </c>
      <c r="Q806" s="17">
        <v>9332</v>
      </c>
      <c r="R806" s="17">
        <v>0</v>
      </c>
      <c r="S806" s="17"/>
      <c r="T806" s="17" t="s">
        <v>63</v>
      </c>
      <c r="U806" s="17"/>
      <c r="V806" s="17">
        <f t="shared" si="222"/>
        <v>35</v>
      </c>
      <c r="W806" s="17">
        <v>35000</v>
      </c>
      <c r="X806" s="17" t="s">
        <v>64</v>
      </c>
      <c r="Y806" s="17" t="s">
        <v>65</v>
      </c>
      <c r="Z806" s="17">
        <v>20180423</v>
      </c>
      <c r="AA806" s="17" t="s">
        <v>222</v>
      </c>
      <c r="AB806" s="17">
        <v>1</v>
      </c>
      <c r="AC806" s="17" t="str">
        <f>IFERROR(VLOOKUP(A806,[1]Cruces!AJ:AK,2,0),VLOOKUP(CONCATENATE(X806,AA806),[1]Cruces!G:H,2,0))</f>
        <v>Solicitud de Obra</v>
      </c>
      <c r="AD806" s="17">
        <f t="shared" si="208"/>
        <v>23</v>
      </c>
      <c r="AE806" s="17">
        <f t="shared" si="209"/>
        <v>4</v>
      </c>
      <c r="AF806" s="17">
        <f t="shared" si="210"/>
        <v>2018</v>
      </c>
      <c r="AG806" s="17" t="str">
        <f>IFERROR(VLOOKUP(MID(A806,2,4)*1,[1]Cruces!K:L,2,0),"Verificar")</f>
        <v>Guajira</v>
      </c>
      <c r="AH806" s="17">
        <f t="shared" ca="1" si="211"/>
        <v>947</v>
      </c>
      <c r="AI806" s="17" t="str">
        <f>IFERROR(VLOOKUP(U806,[1]Cruces!$O$1:$P$6,2,0),"Sin Orden")</f>
        <v>Sin Orden</v>
      </c>
      <c r="AJ806" s="17">
        <f t="shared" si="212"/>
        <v>23</v>
      </c>
      <c r="AK806" s="17">
        <f t="shared" si="213"/>
        <v>4</v>
      </c>
      <c r="AL806" s="17">
        <f t="shared" si="214"/>
        <v>2018</v>
      </c>
      <c r="AM806" s="17">
        <f t="shared" ca="1" si="215"/>
        <v>947</v>
      </c>
      <c r="AN806" s="18" t="str">
        <f>IFERROR(VLOOKUP(R806*1,'[1]Ordenes de Servicio'!G:K,5,0),"No Cruza")</f>
        <v>No Cruza</v>
      </c>
      <c r="AO806" s="17">
        <f t="shared" ca="1" si="216"/>
        <v>947</v>
      </c>
      <c r="AP806" s="17">
        <f t="shared" si="217"/>
        <v>23</v>
      </c>
      <c r="AQ806" s="17">
        <f t="shared" si="218"/>
        <v>4</v>
      </c>
      <c r="AR806" s="17">
        <f t="shared" si="219"/>
        <v>2018</v>
      </c>
      <c r="AS806" s="17">
        <f t="shared" ca="1" si="220"/>
        <v>947</v>
      </c>
      <c r="AT806" s="17" t="str">
        <f t="shared" ca="1" si="223"/>
        <v>Si</v>
      </c>
      <c r="AU806" s="17">
        <f t="shared" si="221"/>
        <v>0</v>
      </c>
      <c r="AV806" s="17" t="str">
        <f>+VLOOKUP(B806,[1]Cruces!S:T,2,0)</f>
        <v>4. Presupuesto de Obra</v>
      </c>
    </row>
    <row r="807" spans="1:48" hidden="1" x14ac:dyDescent="0.25">
      <c r="A807" s="17" t="s">
        <v>7892</v>
      </c>
      <c r="B807" s="17" t="s">
        <v>6595</v>
      </c>
      <c r="C807" s="17">
        <v>0</v>
      </c>
      <c r="D807" s="17">
        <v>0</v>
      </c>
      <c r="E807" s="17" t="s">
        <v>55</v>
      </c>
      <c r="F807" s="17" t="s">
        <v>7082</v>
      </c>
      <c r="G807" s="17" t="s">
        <v>7893</v>
      </c>
      <c r="H807" s="17">
        <v>3014633243</v>
      </c>
      <c r="I807" s="17" t="s">
        <v>71</v>
      </c>
      <c r="J807" s="17" t="s">
        <v>59</v>
      </c>
      <c r="K807" s="17" t="s">
        <v>7894</v>
      </c>
      <c r="L807" s="17" t="s">
        <v>7129</v>
      </c>
      <c r="M807" s="17" t="s">
        <v>7130</v>
      </c>
      <c r="N807" s="17" t="s">
        <v>6600</v>
      </c>
      <c r="O807" s="17">
        <v>20200318</v>
      </c>
      <c r="P807" s="17">
        <v>20200325</v>
      </c>
      <c r="Q807" s="17">
        <v>1180</v>
      </c>
      <c r="R807" s="17">
        <v>27276896</v>
      </c>
      <c r="S807" s="17" t="s">
        <v>6601</v>
      </c>
      <c r="T807" s="17" t="s">
        <v>63</v>
      </c>
      <c r="U807" s="17" t="s">
        <v>91</v>
      </c>
      <c r="V807" s="17">
        <f t="shared" si="222"/>
        <v>3</v>
      </c>
      <c r="W807" s="17">
        <v>3000</v>
      </c>
      <c r="X807" s="17" t="s">
        <v>7065</v>
      </c>
      <c r="Y807" s="17" t="s">
        <v>6595</v>
      </c>
      <c r="Z807" s="17">
        <v>20200325</v>
      </c>
      <c r="AA807" s="17" t="s">
        <v>1947</v>
      </c>
      <c r="AB807" s="17">
        <v>1</v>
      </c>
      <c r="AC807" s="17" t="str">
        <f>IFERROR(VLOOKUP(A807,[1]Cruces!AJ:AK,2,0),VLOOKUP(CONCATENATE(X807,AA807),[1]Cruces!G:H,2,0))</f>
        <v>Solicitud por BT</v>
      </c>
      <c r="AD807" s="17">
        <f t="shared" si="208"/>
        <v>18</v>
      </c>
      <c r="AE807" s="17">
        <f t="shared" si="209"/>
        <v>3</v>
      </c>
      <c r="AF807" s="17">
        <f t="shared" si="210"/>
        <v>2020</v>
      </c>
      <c r="AG807" s="17" t="str">
        <f>IFERROR(VLOOKUP(MID(A807,2,4)*1,[1]Cruces!K:L,2,0),"Verificar")</f>
        <v>Atlántico Norte</v>
      </c>
      <c r="AH807" s="17">
        <f t="shared" ca="1" si="211"/>
        <v>252</v>
      </c>
      <c r="AI807" s="17" t="str">
        <f>IFERROR(VLOOKUP(U807,[1]Cruces!$O$1:$P$6,2,0),"Sin Orden")</f>
        <v>Resuelta</v>
      </c>
      <c r="AJ807" s="17">
        <f t="shared" si="212"/>
        <v>25</v>
      </c>
      <c r="AK807" s="17">
        <f t="shared" si="213"/>
        <v>3</v>
      </c>
      <c r="AL807" s="17">
        <f t="shared" si="214"/>
        <v>2020</v>
      </c>
      <c r="AM807" s="17">
        <f t="shared" ca="1" si="215"/>
        <v>245</v>
      </c>
      <c r="AN807" s="18" t="str">
        <f>IFERROR(VLOOKUP(R807*1,'[1]Ordenes de Servicio'!G:K,5,0),"No Cruza")</f>
        <v>No Cruza</v>
      </c>
      <c r="AO807" s="17">
        <f t="shared" ca="1" si="216"/>
        <v>7</v>
      </c>
      <c r="AP807" s="17">
        <f t="shared" si="217"/>
        <v>25</v>
      </c>
      <c r="AQ807" s="17">
        <f t="shared" si="218"/>
        <v>3</v>
      </c>
      <c r="AR807" s="17">
        <f t="shared" si="219"/>
        <v>2020</v>
      </c>
      <c r="AS807" s="17">
        <f t="shared" ca="1" si="220"/>
        <v>245</v>
      </c>
      <c r="AT807" s="17" t="str">
        <f t="shared" ca="1" si="223"/>
        <v>No</v>
      </c>
      <c r="AU807" s="17">
        <f t="shared" si="221"/>
        <v>0</v>
      </c>
      <c r="AV807" s="17" t="str">
        <f>+VLOOKUP(B807,[1]Cruces!S:T,2,0)</f>
        <v>7. Ejecución en Campo OS BT</v>
      </c>
    </row>
    <row r="808" spans="1:48" hidden="1" x14ac:dyDescent="0.25">
      <c r="A808" s="17" t="s">
        <v>7895</v>
      </c>
      <c r="B808" s="17" t="s">
        <v>1943</v>
      </c>
      <c r="C808" s="17">
        <v>0</v>
      </c>
      <c r="D808" s="17">
        <v>0</v>
      </c>
      <c r="E808" s="17" t="s">
        <v>55</v>
      </c>
      <c r="F808" s="17" t="s">
        <v>7350</v>
      </c>
      <c r="G808" s="17" t="s">
        <v>7896</v>
      </c>
      <c r="H808" s="17">
        <v>3164923063</v>
      </c>
      <c r="I808" s="17" t="s">
        <v>71</v>
      </c>
      <c r="J808" s="17" t="s">
        <v>59</v>
      </c>
      <c r="K808" s="17" t="s">
        <v>7897</v>
      </c>
      <c r="L808" s="17" t="s">
        <v>7353</v>
      </c>
      <c r="M808" s="17" t="s">
        <v>7354</v>
      </c>
      <c r="N808" s="17" t="s">
        <v>1946</v>
      </c>
      <c r="O808" s="17">
        <v>20201022</v>
      </c>
      <c r="P808" s="17">
        <v>20201022</v>
      </c>
      <c r="Q808" s="17">
        <v>9332</v>
      </c>
      <c r="R808" s="17">
        <v>28247260</v>
      </c>
      <c r="S808" s="17" t="s">
        <v>6601</v>
      </c>
      <c r="T808" s="17" t="s">
        <v>63</v>
      </c>
      <c r="U808" s="17" t="s">
        <v>77</v>
      </c>
      <c r="V808" s="17">
        <f t="shared" si="222"/>
        <v>3</v>
      </c>
      <c r="W808" s="17">
        <v>3000</v>
      </c>
      <c r="X808" s="17" t="s">
        <v>7065</v>
      </c>
      <c r="Y808" s="17" t="s">
        <v>1943</v>
      </c>
      <c r="Z808" s="17">
        <v>20201022</v>
      </c>
      <c r="AA808" s="17" t="s">
        <v>1947</v>
      </c>
      <c r="AB808" s="17">
        <v>1</v>
      </c>
      <c r="AC808" s="17" t="str">
        <f>IFERROR(VLOOKUP(A808,[1]Cruces!AJ:AK,2,0),VLOOKUP(CONCATENATE(X808,AA808),[1]Cruces!G:H,2,0))</f>
        <v>Solicitud por BT</v>
      </c>
      <c r="AD808" s="17">
        <f t="shared" si="208"/>
        <v>22</v>
      </c>
      <c r="AE808" s="17">
        <f t="shared" si="209"/>
        <v>10</v>
      </c>
      <c r="AF808" s="17">
        <f t="shared" si="210"/>
        <v>2020</v>
      </c>
      <c r="AG808" s="17" t="str">
        <f>IFERROR(VLOOKUP(MID(A808,2,4)*1,[1]Cruces!K:L,2,0),"Verificar")</f>
        <v>Guajira</v>
      </c>
      <c r="AH808" s="17">
        <f t="shared" ca="1" si="211"/>
        <v>34</v>
      </c>
      <c r="AI808" s="17" t="str">
        <f>IFERROR(VLOOKUP(U808,[1]Cruces!$O$1:$P$6,2,0),"Sin Orden")</f>
        <v>Pendiente</v>
      </c>
      <c r="AJ808" s="17">
        <f t="shared" si="212"/>
        <v>22</v>
      </c>
      <c r="AK808" s="17">
        <f t="shared" si="213"/>
        <v>10</v>
      </c>
      <c r="AL808" s="17">
        <f t="shared" si="214"/>
        <v>2020</v>
      </c>
      <c r="AM808" s="17">
        <f t="shared" ca="1" si="215"/>
        <v>34</v>
      </c>
      <c r="AN808" s="18">
        <f>IFERROR(VLOOKUP(R808*1,'[1]Ordenes de Servicio'!G:K,5,0),"No Cruza")</f>
        <v>44126</v>
      </c>
      <c r="AO808" s="17">
        <f t="shared" ca="1" si="216"/>
        <v>34</v>
      </c>
      <c r="AP808" s="17">
        <f t="shared" si="217"/>
        <v>22</v>
      </c>
      <c r="AQ808" s="17">
        <f t="shared" si="218"/>
        <v>10</v>
      </c>
      <c r="AR808" s="17">
        <f t="shared" si="219"/>
        <v>2020</v>
      </c>
      <c r="AS808" s="17">
        <f t="shared" ca="1" si="220"/>
        <v>34</v>
      </c>
      <c r="AT808" s="17" t="str">
        <f t="shared" ca="1" si="223"/>
        <v>No</v>
      </c>
      <c r="AU808" s="17">
        <f t="shared" si="221"/>
        <v>0</v>
      </c>
      <c r="AV808" s="17" t="str">
        <f>+VLOOKUP(B808,[1]Cruces!S:T,2,0)</f>
        <v>7. Ejecución en Campo OS BT</v>
      </c>
    </row>
    <row r="809" spans="1:48" hidden="1" x14ac:dyDescent="0.25">
      <c r="A809" s="17" t="s">
        <v>7898</v>
      </c>
      <c r="B809" s="17" t="s">
        <v>6595</v>
      </c>
      <c r="C809" s="17">
        <v>6579344</v>
      </c>
      <c r="D809" s="17">
        <v>34516302</v>
      </c>
      <c r="E809" s="17" t="s">
        <v>93</v>
      </c>
      <c r="F809" s="17" t="s">
        <v>126</v>
      </c>
      <c r="G809" s="17" t="s">
        <v>7899</v>
      </c>
      <c r="H809" s="17">
        <v>3217525587</v>
      </c>
      <c r="I809" s="17" t="s">
        <v>71</v>
      </c>
      <c r="J809" s="17" t="s">
        <v>7900</v>
      </c>
      <c r="K809" s="17" t="s">
        <v>97</v>
      </c>
      <c r="L809" s="17" t="s">
        <v>7417</v>
      </c>
      <c r="M809" s="17" t="s">
        <v>7418</v>
      </c>
      <c r="N809" s="17" t="s">
        <v>6600</v>
      </c>
      <c r="O809" s="17">
        <v>20200805</v>
      </c>
      <c r="P809" s="17">
        <v>20201104</v>
      </c>
      <c r="Q809" s="17">
        <v>7752</v>
      </c>
      <c r="R809" s="17">
        <v>28212076</v>
      </c>
      <c r="S809" s="17" t="s">
        <v>7072</v>
      </c>
      <c r="T809" s="17" t="s">
        <v>63</v>
      </c>
      <c r="U809" s="17" t="s">
        <v>91</v>
      </c>
      <c r="V809" s="17">
        <f t="shared" si="222"/>
        <v>3</v>
      </c>
      <c r="W809" s="17">
        <v>3000</v>
      </c>
      <c r="X809" s="17" t="s">
        <v>89</v>
      </c>
      <c r="Y809" s="17" t="s">
        <v>6595</v>
      </c>
      <c r="Z809" s="17">
        <v>20201104</v>
      </c>
      <c r="AA809" s="17" t="s">
        <v>1947</v>
      </c>
      <c r="AB809" s="17">
        <v>1</v>
      </c>
      <c r="AC809" s="17" t="str">
        <f>IFERROR(VLOOKUP(A809,[1]Cruces!AJ:AK,2,0),VLOOKUP(CONCATENATE(X809,AA809),[1]Cruces!G:H,2,0))</f>
        <v>Solicitud por BT</v>
      </c>
      <c r="AD809" s="17">
        <f t="shared" si="208"/>
        <v>5</v>
      </c>
      <c r="AE809" s="17">
        <f t="shared" si="209"/>
        <v>8</v>
      </c>
      <c r="AF809" s="17">
        <f t="shared" si="210"/>
        <v>2020</v>
      </c>
      <c r="AG809" s="17" t="str">
        <f>IFERROR(VLOOKUP(MID(A809,2,4)*1,[1]Cruces!K:L,2,0),"Verificar")</f>
        <v>Guajira</v>
      </c>
      <c r="AH809" s="17">
        <f t="shared" ca="1" si="211"/>
        <v>112</v>
      </c>
      <c r="AI809" s="17" t="str">
        <f>IFERROR(VLOOKUP(U809,[1]Cruces!$O$1:$P$6,2,0),"Sin Orden")</f>
        <v>Resuelta</v>
      </c>
      <c r="AJ809" s="17">
        <f t="shared" si="212"/>
        <v>4</v>
      </c>
      <c r="AK809" s="17">
        <f t="shared" si="213"/>
        <v>11</v>
      </c>
      <c r="AL809" s="17">
        <f t="shared" si="214"/>
        <v>2020</v>
      </c>
      <c r="AM809" s="17">
        <f t="shared" ca="1" si="215"/>
        <v>21</v>
      </c>
      <c r="AN809" s="18">
        <f>IFERROR(VLOOKUP(R809*1,'[1]Ordenes de Servicio'!G:K,5,0),"No Cruza")</f>
        <v>44108</v>
      </c>
      <c r="AO809" s="17">
        <f t="shared" ca="1" si="216"/>
        <v>91</v>
      </c>
      <c r="AP809" s="17">
        <f t="shared" si="217"/>
        <v>4</v>
      </c>
      <c r="AQ809" s="17">
        <f t="shared" si="218"/>
        <v>11</v>
      </c>
      <c r="AR809" s="17">
        <f t="shared" si="219"/>
        <v>2020</v>
      </c>
      <c r="AS809" s="17">
        <f t="shared" ca="1" si="220"/>
        <v>21</v>
      </c>
      <c r="AT809" s="17" t="str">
        <f t="shared" ca="1" si="223"/>
        <v>No</v>
      </c>
      <c r="AU809" s="17">
        <f t="shared" si="221"/>
        <v>0</v>
      </c>
      <c r="AV809" s="17" t="str">
        <f>+VLOOKUP(B809,[1]Cruces!S:T,2,0)</f>
        <v>7. Ejecución en Campo OS BT</v>
      </c>
    </row>
    <row r="810" spans="1:48" hidden="1" x14ac:dyDescent="0.25">
      <c r="A810" s="17" t="s">
        <v>1671</v>
      </c>
      <c r="B810" s="17" t="s">
        <v>68</v>
      </c>
      <c r="C810" s="17">
        <v>0</v>
      </c>
      <c r="D810" s="17">
        <v>0</v>
      </c>
      <c r="E810" s="17" t="s">
        <v>55</v>
      </c>
      <c r="F810" s="17" t="s">
        <v>126</v>
      </c>
      <c r="G810" s="17" t="s">
        <v>1672</v>
      </c>
      <c r="H810" s="17">
        <v>0</v>
      </c>
      <c r="I810" s="17" t="s">
        <v>116</v>
      </c>
      <c r="J810" s="17" t="s">
        <v>59</v>
      </c>
      <c r="K810" s="17" t="s">
        <v>1673</v>
      </c>
      <c r="L810" s="17" t="s">
        <v>129</v>
      </c>
      <c r="M810" s="17" t="s">
        <v>130</v>
      </c>
      <c r="N810" s="17" t="s">
        <v>75</v>
      </c>
      <c r="O810" s="17">
        <v>20200701</v>
      </c>
      <c r="P810" s="17">
        <v>20200731</v>
      </c>
      <c r="Q810" s="17">
        <v>7753</v>
      </c>
      <c r="R810" s="17">
        <v>27914749</v>
      </c>
      <c r="S810" s="17" t="s">
        <v>76</v>
      </c>
      <c r="T810" s="17" t="s">
        <v>63</v>
      </c>
      <c r="U810" s="17" t="s">
        <v>91</v>
      </c>
      <c r="V810" s="17">
        <f t="shared" si="222"/>
        <v>25</v>
      </c>
      <c r="W810" s="17">
        <v>25000</v>
      </c>
      <c r="X810" s="17" t="s">
        <v>64</v>
      </c>
      <c r="Y810" s="17" t="s">
        <v>188</v>
      </c>
      <c r="Z810" s="17">
        <v>20200731</v>
      </c>
      <c r="AA810" s="17" t="s">
        <v>78</v>
      </c>
      <c r="AB810" s="17">
        <v>1</v>
      </c>
      <c r="AC810" s="17" t="str">
        <f>IFERROR(VLOOKUP(A810,[1]Cruces!AJ:AK,2,0),VLOOKUP(CONCATENATE(X810,AA810),[1]Cruces!G:H,2,0))</f>
        <v>Solicitud de Obra</v>
      </c>
      <c r="AD810" s="17">
        <f t="shared" si="208"/>
        <v>1</v>
      </c>
      <c r="AE810" s="17">
        <f t="shared" si="209"/>
        <v>7</v>
      </c>
      <c r="AF810" s="17">
        <f t="shared" si="210"/>
        <v>2020</v>
      </c>
      <c r="AG810" s="17" t="str">
        <f>IFERROR(VLOOKUP(MID(A810,2,4)*1,[1]Cruces!K:L,2,0),"Verificar")</f>
        <v>Guajira</v>
      </c>
      <c r="AH810" s="17">
        <f t="shared" ca="1" si="211"/>
        <v>147</v>
      </c>
      <c r="AI810" s="17" t="str">
        <f>IFERROR(VLOOKUP(U810,[1]Cruces!$O$1:$P$6,2,0),"Sin Orden")</f>
        <v>Resuelta</v>
      </c>
      <c r="AJ810" s="17">
        <f t="shared" si="212"/>
        <v>31</v>
      </c>
      <c r="AK810" s="17">
        <f t="shared" si="213"/>
        <v>7</v>
      </c>
      <c r="AL810" s="17">
        <f t="shared" si="214"/>
        <v>2020</v>
      </c>
      <c r="AM810" s="17">
        <f t="shared" ca="1" si="215"/>
        <v>117</v>
      </c>
      <c r="AN810" s="18" t="str">
        <f>IFERROR(VLOOKUP(R810*1,'[1]Ordenes de Servicio'!G:K,5,0),"No Cruza")</f>
        <v>No Cruza</v>
      </c>
      <c r="AO810" s="17">
        <f t="shared" ca="1" si="216"/>
        <v>30</v>
      </c>
      <c r="AP810" s="17">
        <f t="shared" si="217"/>
        <v>31</v>
      </c>
      <c r="AQ810" s="17">
        <f t="shared" si="218"/>
        <v>7</v>
      </c>
      <c r="AR810" s="17">
        <f t="shared" si="219"/>
        <v>2020</v>
      </c>
      <c r="AS810" s="17">
        <f t="shared" ca="1" si="220"/>
        <v>117</v>
      </c>
      <c r="AT810" s="17" t="str">
        <f t="shared" ca="1" si="223"/>
        <v>No</v>
      </c>
      <c r="AU810" s="17">
        <f t="shared" si="221"/>
        <v>0</v>
      </c>
      <c r="AV810" s="17" t="str">
        <f>+VLOOKUP(B810,[1]Cruces!S:T,2,0)</f>
        <v>5. Consultoría / Adjudicación</v>
      </c>
    </row>
    <row r="811" spans="1:48" hidden="1" x14ac:dyDescent="0.25">
      <c r="A811" s="17" t="s">
        <v>1674</v>
      </c>
      <c r="B811" s="17" t="s">
        <v>68</v>
      </c>
      <c r="C811" s="17">
        <v>0</v>
      </c>
      <c r="D811" s="17">
        <v>0</v>
      </c>
      <c r="E811" s="17" t="s">
        <v>55</v>
      </c>
      <c r="F811" s="17" t="s">
        <v>107</v>
      </c>
      <c r="G811" s="17" t="s">
        <v>1675</v>
      </c>
      <c r="H811" s="17">
        <v>0</v>
      </c>
      <c r="I811" s="17" t="s">
        <v>71</v>
      </c>
      <c r="J811" s="17" t="s">
        <v>59</v>
      </c>
      <c r="K811" s="17" t="s">
        <v>97</v>
      </c>
      <c r="L811" s="17" t="s">
        <v>325</v>
      </c>
      <c r="M811" s="17" t="s">
        <v>326</v>
      </c>
      <c r="N811" s="17" t="s">
        <v>75</v>
      </c>
      <c r="O811" s="17">
        <v>20190307</v>
      </c>
      <c r="P811" s="17">
        <v>20191029</v>
      </c>
      <c r="Q811" s="17">
        <v>1110</v>
      </c>
      <c r="R811" s="17">
        <v>26078241</v>
      </c>
      <c r="S811" s="17" t="s">
        <v>100</v>
      </c>
      <c r="T811" s="17" t="s">
        <v>63</v>
      </c>
      <c r="U811" s="17" t="s">
        <v>91</v>
      </c>
      <c r="V811" s="17">
        <f t="shared" si="222"/>
        <v>400</v>
      </c>
      <c r="W811" s="17">
        <v>400000</v>
      </c>
      <c r="X811" s="17" t="s">
        <v>64</v>
      </c>
      <c r="Y811" s="17" t="s">
        <v>136</v>
      </c>
      <c r="Z811" s="17">
        <v>20191030</v>
      </c>
      <c r="AA811" s="17" t="s">
        <v>137</v>
      </c>
      <c r="AB811" s="17">
        <v>1</v>
      </c>
      <c r="AC811" s="17" t="str">
        <f>IFERROR(VLOOKUP(A811,[1]Cruces!AJ:AK,2,0),VLOOKUP(CONCATENATE(X811,AA811),[1]Cruces!G:H,2,0))</f>
        <v>Solicitud de Obra</v>
      </c>
      <c r="AD811" s="17">
        <f t="shared" si="208"/>
        <v>7</v>
      </c>
      <c r="AE811" s="17">
        <f t="shared" si="209"/>
        <v>3</v>
      </c>
      <c r="AF811" s="17">
        <f t="shared" si="210"/>
        <v>2019</v>
      </c>
      <c r="AG811" s="17" t="str">
        <f>IFERROR(VLOOKUP(MID(A811,2,4)*1,[1]Cruces!K:L,2,0),"Verificar")</f>
        <v>Atlántico Norte</v>
      </c>
      <c r="AH811" s="17">
        <f t="shared" ca="1" si="211"/>
        <v>629</v>
      </c>
      <c r="AI811" s="17" t="str">
        <f>IFERROR(VLOOKUP(U811,[1]Cruces!$O$1:$P$6,2,0),"Sin Orden")</f>
        <v>Resuelta</v>
      </c>
      <c r="AJ811" s="17">
        <f t="shared" si="212"/>
        <v>30</v>
      </c>
      <c r="AK811" s="17">
        <f t="shared" si="213"/>
        <v>10</v>
      </c>
      <c r="AL811" s="17">
        <f t="shared" si="214"/>
        <v>2019</v>
      </c>
      <c r="AM811" s="17">
        <f t="shared" ca="1" si="215"/>
        <v>392</v>
      </c>
      <c r="AN811" s="18" t="str">
        <f>IFERROR(VLOOKUP(R811*1,'[1]Ordenes de Servicio'!G:K,5,0),"No Cruza")</f>
        <v>No Cruza</v>
      </c>
      <c r="AO811" s="17">
        <f t="shared" ca="1" si="216"/>
        <v>237</v>
      </c>
      <c r="AP811" s="17">
        <f t="shared" si="217"/>
        <v>29</v>
      </c>
      <c r="AQ811" s="17">
        <f t="shared" si="218"/>
        <v>10</v>
      </c>
      <c r="AR811" s="17">
        <f t="shared" si="219"/>
        <v>2019</v>
      </c>
      <c r="AS811" s="17">
        <f t="shared" ca="1" si="220"/>
        <v>393</v>
      </c>
      <c r="AT811" s="17" t="str">
        <f t="shared" ca="1" si="223"/>
        <v>Si</v>
      </c>
      <c r="AU811" s="17">
        <f t="shared" si="221"/>
        <v>1</v>
      </c>
      <c r="AV811" s="17" t="str">
        <f>+VLOOKUP(B811,[1]Cruces!S:T,2,0)</f>
        <v>5. Consultoría / Adjudicación</v>
      </c>
    </row>
    <row r="812" spans="1:48" hidden="1" x14ac:dyDescent="0.25">
      <c r="A812" s="17" t="s">
        <v>1676</v>
      </c>
      <c r="B812" s="17" t="s">
        <v>68</v>
      </c>
      <c r="C812" s="17">
        <v>0</v>
      </c>
      <c r="D812" s="17">
        <v>0</v>
      </c>
      <c r="E812" s="17" t="s">
        <v>55</v>
      </c>
      <c r="F812" s="17" t="s">
        <v>163</v>
      </c>
      <c r="G812" s="17" t="s">
        <v>1677</v>
      </c>
      <c r="H812" s="17" t="s">
        <v>540</v>
      </c>
      <c r="I812" s="17" t="s">
        <v>197</v>
      </c>
      <c r="J812" s="17" t="s">
        <v>59</v>
      </c>
      <c r="K812" s="17" t="s">
        <v>1678</v>
      </c>
      <c r="L812" s="17" t="s">
        <v>111</v>
      </c>
      <c r="M812" s="17" t="s">
        <v>112</v>
      </c>
      <c r="N812" s="17" t="s">
        <v>75</v>
      </c>
      <c r="O812" s="17">
        <v>20200521</v>
      </c>
      <c r="P812" s="17">
        <v>20200521</v>
      </c>
      <c r="Q812" s="17">
        <v>1110</v>
      </c>
      <c r="R812" s="17">
        <v>0</v>
      </c>
      <c r="S812" s="17"/>
      <c r="T812" s="17" t="s">
        <v>63</v>
      </c>
      <c r="U812" s="17"/>
      <c r="V812" s="17">
        <f t="shared" si="222"/>
        <v>75</v>
      </c>
      <c r="W812" s="17">
        <v>75000</v>
      </c>
      <c r="X812" s="17" t="s">
        <v>64</v>
      </c>
      <c r="Y812" s="17" t="s">
        <v>68</v>
      </c>
      <c r="Z812" s="17">
        <v>20200521</v>
      </c>
      <c r="AA812" s="17" t="s">
        <v>199</v>
      </c>
      <c r="AB812" s="17">
        <v>1</v>
      </c>
      <c r="AC812" s="17" t="str">
        <f>IFERROR(VLOOKUP(A812,[1]Cruces!AJ:AK,2,0),VLOOKUP(CONCATENATE(X812,AA812),[1]Cruces!G:H,2,0))</f>
        <v>Solicitud de Obra</v>
      </c>
      <c r="AD812" s="17">
        <f t="shared" si="208"/>
        <v>21</v>
      </c>
      <c r="AE812" s="17">
        <f t="shared" si="209"/>
        <v>5</v>
      </c>
      <c r="AF812" s="17">
        <f t="shared" si="210"/>
        <v>2020</v>
      </c>
      <c r="AG812" s="17" t="str">
        <f>IFERROR(VLOOKUP(MID(A812,2,4)*1,[1]Cruces!K:L,2,0),"Verificar")</f>
        <v>Atlántico Norte</v>
      </c>
      <c r="AH812" s="17">
        <f t="shared" ca="1" si="211"/>
        <v>188</v>
      </c>
      <c r="AI812" s="17" t="str">
        <f>IFERROR(VLOOKUP(U812,[1]Cruces!$O$1:$P$6,2,0),"Sin Orden")</f>
        <v>Sin Orden</v>
      </c>
      <c r="AJ812" s="17">
        <f t="shared" si="212"/>
        <v>21</v>
      </c>
      <c r="AK812" s="17">
        <f t="shared" si="213"/>
        <v>5</v>
      </c>
      <c r="AL812" s="17">
        <f t="shared" si="214"/>
        <v>2020</v>
      </c>
      <c r="AM812" s="17">
        <f t="shared" ca="1" si="215"/>
        <v>188</v>
      </c>
      <c r="AN812" s="18" t="str">
        <f>IFERROR(VLOOKUP(R812*1,'[1]Ordenes de Servicio'!G:K,5,0),"No Cruza")</f>
        <v>No Cruza</v>
      </c>
      <c r="AO812" s="17">
        <f t="shared" ca="1" si="216"/>
        <v>188</v>
      </c>
      <c r="AP812" s="17">
        <f t="shared" si="217"/>
        <v>21</v>
      </c>
      <c r="AQ812" s="17">
        <f t="shared" si="218"/>
        <v>5</v>
      </c>
      <c r="AR812" s="17">
        <f t="shared" si="219"/>
        <v>2020</v>
      </c>
      <c r="AS812" s="17">
        <f t="shared" ca="1" si="220"/>
        <v>188</v>
      </c>
      <c r="AT812" s="17" t="str">
        <f t="shared" ca="1" si="223"/>
        <v>No</v>
      </c>
      <c r="AU812" s="17">
        <f t="shared" si="221"/>
        <v>0</v>
      </c>
      <c r="AV812" s="17" t="str">
        <f>+VLOOKUP(B812,[1]Cruces!S:T,2,0)</f>
        <v>5. Consultoría / Adjudicación</v>
      </c>
    </row>
    <row r="813" spans="1:48" hidden="1" x14ac:dyDescent="0.25">
      <c r="A813" s="17" t="s">
        <v>7901</v>
      </c>
      <c r="B813" s="17" t="s">
        <v>6595</v>
      </c>
      <c r="C813" s="17">
        <v>2571795</v>
      </c>
      <c r="D813" s="17">
        <v>20152388</v>
      </c>
      <c r="E813" s="17" t="s">
        <v>93</v>
      </c>
      <c r="F813" s="17" t="s">
        <v>7098</v>
      </c>
      <c r="G813" s="17" t="s">
        <v>7902</v>
      </c>
      <c r="H813" s="17">
        <v>3004621723</v>
      </c>
      <c r="I813" s="17" t="s">
        <v>71</v>
      </c>
      <c r="J813" s="17" t="s">
        <v>7903</v>
      </c>
      <c r="K813" s="17" t="s">
        <v>97</v>
      </c>
      <c r="L813" s="17" t="s">
        <v>7330</v>
      </c>
      <c r="M813" s="17" t="s">
        <v>7331</v>
      </c>
      <c r="N813" s="17" t="s">
        <v>6600</v>
      </c>
      <c r="O813" s="17">
        <v>20200513</v>
      </c>
      <c r="P813" s="17">
        <v>20200518</v>
      </c>
      <c r="Q813" s="17">
        <v>1110</v>
      </c>
      <c r="R813" s="17">
        <v>27464455</v>
      </c>
      <c r="S813" s="17" t="s">
        <v>7072</v>
      </c>
      <c r="T813" s="17" t="s">
        <v>63</v>
      </c>
      <c r="U813" s="17" t="s">
        <v>91</v>
      </c>
      <c r="V813" s="17">
        <f t="shared" si="222"/>
        <v>3</v>
      </c>
      <c r="W813" s="17">
        <v>3000</v>
      </c>
      <c r="X813" s="17" t="s">
        <v>89</v>
      </c>
      <c r="Y813" s="17" t="s">
        <v>6595</v>
      </c>
      <c r="Z813" s="17">
        <v>20200518</v>
      </c>
      <c r="AA813" s="17" t="s">
        <v>1947</v>
      </c>
      <c r="AB813" s="17">
        <v>1</v>
      </c>
      <c r="AC813" s="17" t="str">
        <f>IFERROR(VLOOKUP(A813,[1]Cruces!AJ:AK,2,0),VLOOKUP(CONCATENATE(X813,AA813),[1]Cruces!G:H,2,0))</f>
        <v>Solicitud por BT</v>
      </c>
      <c r="AD813" s="17">
        <f t="shared" si="208"/>
        <v>13</v>
      </c>
      <c r="AE813" s="17">
        <f t="shared" si="209"/>
        <v>5</v>
      </c>
      <c r="AF813" s="17">
        <f t="shared" si="210"/>
        <v>2020</v>
      </c>
      <c r="AG813" s="17" t="str">
        <f>IFERROR(VLOOKUP(MID(A813,2,4)*1,[1]Cruces!K:L,2,0),"Verificar")</f>
        <v>Atlántico Norte</v>
      </c>
      <c r="AH813" s="17">
        <f t="shared" ca="1" si="211"/>
        <v>196</v>
      </c>
      <c r="AI813" s="17" t="str">
        <f>IFERROR(VLOOKUP(U813,[1]Cruces!$O$1:$P$6,2,0),"Sin Orden")</f>
        <v>Resuelta</v>
      </c>
      <c r="AJ813" s="17">
        <f t="shared" si="212"/>
        <v>18</v>
      </c>
      <c r="AK813" s="17">
        <f t="shared" si="213"/>
        <v>5</v>
      </c>
      <c r="AL813" s="17">
        <f t="shared" si="214"/>
        <v>2020</v>
      </c>
      <c r="AM813" s="17">
        <f t="shared" ca="1" si="215"/>
        <v>191</v>
      </c>
      <c r="AN813" s="18" t="str">
        <f>IFERROR(VLOOKUP(R813*1,'[1]Ordenes de Servicio'!G:K,5,0),"No Cruza")</f>
        <v>No Cruza</v>
      </c>
      <c r="AO813" s="17">
        <f t="shared" ca="1" si="216"/>
        <v>5</v>
      </c>
      <c r="AP813" s="17">
        <f t="shared" si="217"/>
        <v>18</v>
      </c>
      <c r="AQ813" s="17">
        <f t="shared" si="218"/>
        <v>5</v>
      </c>
      <c r="AR813" s="17">
        <f t="shared" si="219"/>
        <v>2020</v>
      </c>
      <c r="AS813" s="17">
        <f t="shared" ca="1" si="220"/>
        <v>191</v>
      </c>
      <c r="AT813" s="17" t="str">
        <f t="shared" ca="1" si="223"/>
        <v>No</v>
      </c>
      <c r="AU813" s="17">
        <f t="shared" si="221"/>
        <v>0</v>
      </c>
      <c r="AV813" s="17" t="str">
        <f>+VLOOKUP(B813,[1]Cruces!S:T,2,0)</f>
        <v>7. Ejecución en Campo OS BT</v>
      </c>
    </row>
    <row r="814" spans="1:48" hidden="1" x14ac:dyDescent="0.25">
      <c r="A814" s="17" t="s">
        <v>1679</v>
      </c>
      <c r="B814" s="17" t="s">
        <v>203</v>
      </c>
      <c r="C814" s="17">
        <v>0</v>
      </c>
      <c r="D814" s="17">
        <v>0</v>
      </c>
      <c r="E814" s="17" t="s">
        <v>55</v>
      </c>
      <c r="F814" s="17" t="s">
        <v>56</v>
      </c>
      <c r="G814" s="17" t="s">
        <v>1680</v>
      </c>
      <c r="H814" s="17">
        <v>0</v>
      </c>
      <c r="I814" s="17" t="s">
        <v>71</v>
      </c>
      <c r="J814" s="17" t="s">
        <v>59</v>
      </c>
      <c r="K814" s="17" t="s">
        <v>1681</v>
      </c>
      <c r="L814" s="17" t="s">
        <v>205</v>
      </c>
      <c r="M814" s="17" t="s">
        <v>206</v>
      </c>
      <c r="N814" s="17" t="s">
        <v>207</v>
      </c>
      <c r="O814" s="17">
        <v>20161214</v>
      </c>
      <c r="P814" s="17">
        <v>20161214</v>
      </c>
      <c r="Q814" s="17">
        <v>1110</v>
      </c>
      <c r="R814" s="17">
        <v>0</v>
      </c>
      <c r="S814" s="17"/>
      <c r="T814" s="17" t="s">
        <v>63</v>
      </c>
      <c r="U814" s="17"/>
      <c r="V814" s="17">
        <f t="shared" si="222"/>
        <v>175</v>
      </c>
      <c r="W814" s="17">
        <v>175000</v>
      </c>
      <c r="X814" s="17" t="s">
        <v>64</v>
      </c>
      <c r="Y814" s="17" t="s">
        <v>203</v>
      </c>
      <c r="Z814" s="17">
        <v>20161214</v>
      </c>
      <c r="AA814" s="17" t="s">
        <v>113</v>
      </c>
      <c r="AB814" s="17">
        <v>1</v>
      </c>
      <c r="AC814" s="17" t="str">
        <f>IFERROR(VLOOKUP(A814,[1]Cruces!AJ:AK,2,0),VLOOKUP(CONCATENATE(X814,AA814),[1]Cruces!G:H,2,0))</f>
        <v>Solicitud de Obra</v>
      </c>
      <c r="AD814" s="17">
        <f t="shared" si="208"/>
        <v>14</v>
      </c>
      <c r="AE814" s="17">
        <f t="shared" si="209"/>
        <v>12</v>
      </c>
      <c r="AF814" s="17">
        <f t="shared" si="210"/>
        <v>2016</v>
      </c>
      <c r="AG814" s="17" t="str">
        <f>IFERROR(VLOOKUP(MID(A814,2,4)*1,[1]Cruces!K:L,2,0),"Verificar")</f>
        <v>Atlántico Norte</v>
      </c>
      <c r="AH814" s="17">
        <f t="shared" ca="1" si="211"/>
        <v>1442</v>
      </c>
      <c r="AI814" s="17" t="str">
        <f>IFERROR(VLOOKUP(U814,[1]Cruces!$O$1:$P$6,2,0),"Sin Orden")</f>
        <v>Sin Orden</v>
      </c>
      <c r="AJ814" s="17">
        <f t="shared" si="212"/>
        <v>14</v>
      </c>
      <c r="AK814" s="17">
        <f t="shared" si="213"/>
        <v>12</v>
      </c>
      <c r="AL814" s="17">
        <f t="shared" si="214"/>
        <v>2016</v>
      </c>
      <c r="AM814" s="17">
        <f t="shared" ca="1" si="215"/>
        <v>1442</v>
      </c>
      <c r="AN814" s="18" t="str">
        <f>IFERROR(VLOOKUP(R814*1,'[1]Ordenes de Servicio'!G:K,5,0),"No Cruza")</f>
        <v>No Cruza</v>
      </c>
      <c r="AO814" s="17">
        <f t="shared" ca="1" si="216"/>
        <v>1442</v>
      </c>
      <c r="AP814" s="17">
        <f t="shared" si="217"/>
        <v>14</v>
      </c>
      <c r="AQ814" s="17">
        <f t="shared" si="218"/>
        <v>12</v>
      </c>
      <c r="AR814" s="17">
        <f t="shared" si="219"/>
        <v>2016</v>
      </c>
      <c r="AS814" s="17">
        <f t="shared" ca="1" si="220"/>
        <v>1442</v>
      </c>
      <c r="AT814" s="17" t="str">
        <f t="shared" ca="1" si="223"/>
        <v>Si</v>
      </c>
      <c r="AU814" s="17">
        <f t="shared" si="221"/>
        <v>0</v>
      </c>
      <c r="AV814" s="17" t="str">
        <f>+VLOOKUP(B814,[1]Cruces!S:T,2,0)</f>
        <v>6. Ejecución y Seguimiento de Obra</v>
      </c>
    </row>
    <row r="815" spans="1:48" hidden="1" x14ac:dyDescent="0.25">
      <c r="A815" s="17" t="s">
        <v>1682</v>
      </c>
      <c r="B815" s="17" t="s">
        <v>1683</v>
      </c>
      <c r="C815" s="17">
        <v>0</v>
      </c>
      <c r="D815" s="17">
        <v>0</v>
      </c>
      <c r="E815" s="17" t="s">
        <v>55</v>
      </c>
      <c r="F815" s="17" t="s">
        <v>932</v>
      </c>
      <c r="G815" s="17" t="s">
        <v>1684</v>
      </c>
      <c r="H815" s="17" t="s">
        <v>540</v>
      </c>
      <c r="I815" s="17" t="s">
        <v>71</v>
      </c>
      <c r="J815" s="17" t="s">
        <v>59</v>
      </c>
      <c r="K815" s="17" t="s">
        <v>1685</v>
      </c>
      <c r="L815" s="17" t="s">
        <v>935</v>
      </c>
      <c r="M815" s="17" t="s">
        <v>936</v>
      </c>
      <c r="N815" s="17" t="s">
        <v>1686</v>
      </c>
      <c r="O815" s="17">
        <v>20201120</v>
      </c>
      <c r="P815" s="17">
        <v>20201120</v>
      </c>
      <c r="Q815" s="17">
        <v>3430</v>
      </c>
      <c r="R815" s="17">
        <v>0</v>
      </c>
      <c r="S815" s="17"/>
      <c r="T815" s="17" t="s">
        <v>63</v>
      </c>
      <c r="U815" s="17"/>
      <c r="V815" s="17">
        <f t="shared" si="222"/>
        <v>25</v>
      </c>
      <c r="W815" s="17">
        <v>25000</v>
      </c>
      <c r="X815" s="17" t="s">
        <v>64</v>
      </c>
      <c r="Y815" s="17" t="s">
        <v>150</v>
      </c>
      <c r="Z815" s="17">
        <v>20201120</v>
      </c>
      <c r="AA815" s="17" t="s">
        <v>78</v>
      </c>
      <c r="AB815" s="17">
        <v>1</v>
      </c>
      <c r="AC815" s="17" t="str">
        <f>IFERROR(VLOOKUP(A815,[1]Cruces!AJ:AK,2,0),VLOOKUP(CONCATENATE(X815,AA815),[1]Cruces!G:H,2,0))</f>
        <v>Solicitud de Obra</v>
      </c>
      <c r="AD815" s="17">
        <f t="shared" si="208"/>
        <v>20</v>
      </c>
      <c r="AE815" s="17">
        <f t="shared" si="209"/>
        <v>11</v>
      </c>
      <c r="AF815" s="17">
        <f t="shared" si="210"/>
        <v>2020</v>
      </c>
      <c r="AG815" s="17" t="str">
        <f>IFERROR(VLOOKUP(MID(A815,2,4)*1,[1]Cruces!K:L,2,0),"Verificar")</f>
        <v>Magdalena</v>
      </c>
      <c r="AH815" s="17">
        <f t="shared" ca="1" si="211"/>
        <v>5</v>
      </c>
      <c r="AI815" s="17" t="str">
        <f>IFERROR(VLOOKUP(U815,[1]Cruces!$O$1:$P$6,2,0),"Sin Orden")</f>
        <v>Sin Orden</v>
      </c>
      <c r="AJ815" s="17">
        <f t="shared" si="212"/>
        <v>20</v>
      </c>
      <c r="AK815" s="17">
        <f t="shared" si="213"/>
        <v>11</v>
      </c>
      <c r="AL815" s="17">
        <f t="shared" si="214"/>
        <v>2020</v>
      </c>
      <c r="AM815" s="17">
        <f t="shared" ca="1" si="215"/>
        <v>5</v>
      </c>
      <c r="AN815" s="18" t="str">
        <f>IFERROR(VLOOKUP(R815*1,'[1]Ordenes de Servicio'!G:K,5,0),"No Cruza")</f>
        <v>No Cruza</v>
      </c>
      <c r="AO815" s="17">
        <f t="shared" ca="1" si="216"/>
        <v>5</v>
      </c>
      <c r="AP815" s="17">
        <f t="shared" si="217"/>
        <v>20</v>
      </c>
      <c r="AQ815" s="17">
        <f t="shared" si="218"/>
        <v>11</v>
      </c>
      <c r="AR815" s="17">
        <f t="shared" si="219"/>
        <v>2020</v>
      </c>
      <c r="AS815" s="17">
        <f t="shared" ca="1" si="220"/>
        <v>5</v>
      </c>
      <c r="AT815" s="17" t="str">
        <f t="shared" ca="1" si="223"/>
        <v>No</v>
      </c>
      <c r="AU815" s="17">
        <f t="shared" si="221"/>
        <v>0</v>
      </c>
      <c r="AV815" s="17" t="str">
        <f>+VLOOKUP(B815,[1]Cruces!S:T,2,0)</f>
        <v>1. Solicitud</v>
      </c>
    </row>
    <row r="816" spans="1:48" hidden="1" x14ac:dyDescent="0.25">
      <c r="A816" s="17" t="s">
        <v>1687</v>
      </c>
      <c r="B816" s="17" t="s">
        <v>68</v>
      </c>
      <c r="C816" s="17">
        <v>1375513</v>
      </c>
      <c r="D816" s="17">
        <v>36121945</v>
      </c>
      <c r="E816" s="17" t="s">
        <v>93</v>
      </c>
      <c r="F816" s="17" t="s">
        <v>56</v>
      </c>
      <c r="G816" s="17" t="s">
        <v>1688</v>
      </c>
      <c r="H816" s="17">
        <v>3017294</v>
      </c>
      <c r="I816" s="17" t="s">
        <v>71</v>
      </c>
      <c r="J816" s="17" t="s">
        <v>1689</v>
      </c>
      <c r="K816" s="17" t="s">
        <v>97</v>
      </c>
      <c r="L816" s="17" t="s">
        <v>117</v>
      </c>
      <c r="M816" s="17" t="s">
        <v>118</v>
      </c>
      <c r="N816" s="17" t="s">
        <v>75</v>
      </c>
      <c r="O816" s="17">
        <v>20190905</v>
      </c>
      <c r="P816" s="17">
        <v>20190905</v>
      </c>
      <c r="Q816" s="17">
        <v>1150</v>
      </c>
      <c r="R816" s="17">
        <v>0</v>
      </c>
      <c r="S816" s="17"/>
      <c r="T816" s="17" t="s">
        <v>63</v>
      </c>
      <c r="U816" s="17"/>
      <c r="V816" s="17">
        <f t="shared" si="222"/>
        <v>45</v>
      </c>
      <c r="W816" s="17">
        <v>45000</v>
      </c>
      <c r="X816" s="17" t="s">
        <v>89</v>
      </c>
      <c r="Y816" s="17" t="s">
        <v>68</v>
      </c>
      <c r="Z816" s="17">
        <v>20190905</v>
      </c>
      <c r="AA816" s="17" t="s">
        <v>78</v>
      </c>
      <c r="AB816" s="17">
        <v>1</v>
      </c>
      <c r="AC816" s="17" t="str">
        <f>IFERROR(VLOOKUP(A816,[1]Cruces!AJ:AK,2,0),VLOOKUP(CONCATENATE(X816,AA816),[1]Cruces!G:H,2,0))</f>
        <v>Solicitud de Obra</v>
      </c>
      <c r="AD816" s="17">
        <f t="shared" si="208"/>
        <v>5</v>
      </c>
      <c r="AE816" s="17">
        <f t="shared" si="209"/>
        <v>9</v>
      </c>
      <c r="AF816" s="17">
        <f t="shared" si="210"/>
        <v>2019</v>
      </c>
      <c r="AG816" s="17" t="str">
        <f>IFERROR(VLOOKUP(MID(A816,2,4)*1,[1]Cruces!K:L,2,0),"Verificar")</f>
        <v>Atlántico Norte</v>
      </c>
      <c r="AH816" s="17">
        <f t="shared" ca="1" si="211"/>
        <v>447</v>
      </c>
      <c r="AI816" s="17" t="str">
        <f>IFERROR(VLOOKUP(U816,[1]Cruces!$O$1:$P$6,2,0),"Sin Orden")</f>
        <v>Sin Orden</v>
      </c>
      <c r="AJ816" s="17">
        <f t="shared" si="212"/>
        <v>5</v>
      </c>
      <c r="AK816" s="17">
        <f t="shared" si="213"/>
        <v>9</v>
      </c>
      <c r="AL816" s="17">
        <f t="shared" si="214"/>
        <v>2019</v>
      </c>
      <c r="AM816" s="17">
        <f t="shared" ca="1" si="215"/>
        <v>447</v>
      </c>
      <c r="AN816" s="18" t="str">
        <f>IFERROR(VLOOKUP(R816*1,'[1]Ordenes de Servicio'!G:K,5,0),"No Cruza")</f>
        <v>No Cruza</v>
      </c>
      <c r="AO816" s="17">
        <f t="shared" ca="1" si="216"/>
        <v>447</v>
      </c>
      <c r="AP816" s="17">
        <f t="shared" si="217"/>
        <v>5</v>
      </c>
      <c r="AQ816" s="17">
        <f t="shared" si="218"/>
        <v>9</v>
      </c>
      <c r="AR816" s="17">
        <f t="shared" si="219"/>
        <v>2019</v>
      </c>
      <c r="AS816" s="17">
        <f t="shared" ca="1" si="220"/>
        <v>447</v>
      </c>
      <c r="AT816" s="17" t="str">
        <f t="shared" ca="1" si="223"/>
        <v>Si</v>
      </c>
      <c r="AU816" s="17">
        <f t="shared" si="221"/>
        <v>0</v>
      </c>
      <c r="AV816" s="17" t="str">
        <f>+VLOOKUP(B816,[1]Cruces!S:T,2,0)</f>
        <v>5. Consultoría / Adjudicación</v>
      </c>
    </row>
    <row r="817" spans="1:48" x14ac:dyDescent="0.25">
      <c r="A817" s="17" t="s">
        <v>7904</v>
      </c>
      <c r="B817" s="17" t="s">
        <v>253</v>
      </c>
      <c r="C817" s="17">
        <v>6948652</v>
      </c>
      <c r="D817" s="17">
        <v>20229880</v>
      </c>
      <c r="E817" s="17" t="s">
        <v>93</v>
      </c>
      <c r="F817" s="17" t="s">
        <v>6228</v>
      </c>
      <c r="G817" s="17" t="s">
        <v>7905</v>
      </c>
      <c r="H817" s="17">
        <v>3114351637</v>
      </c>
      <c r="I817" s="17" t="s">
        <v>182</v>
      </c>
      <c r="J817" s="17" t="s">
        <v>7906</v>
      </c>
      <c r="K817" s="17" t="s">
        <v>97</v>
      </c>
      <c r="L817" s="17" t="s">
        <v>7152</v>
      </c>
      <c r="M817" s="17" t="s">
        <v>7153</v>
      </c>
      <c r="N817" s="17" t="s">
        <v>257</v>
      </c>
      <c r="O817" s="17">
        <v>20201016</v>
      </c>
      <c r="P817" s="17">
        <v>20201019</v>
      </c>
      <c r="Q817" s="17">
        <v>1210</v>
      </c>
      <c r="R817" s="17">
        <v>28236343</v>
      </c>
      <c r="S817" s="17" t="s">
        <v>7072</v>
      </c>
      <c r="T817" s="17" t="s">
        <v>63</v>
      </c>
      <c r="U817" s="17" t="s">
        <v>91</v>
      </c>
      <c r="V817" s="17">
        <f t="shared" si="222"/>
        <v>3</v>
      </c>
      <c r="W817" s="17">
        <v>3000</v>
      </c>
      <c r="X817" s="17" t="s">
        <v>89</v>
      </c>
      <c r="Y817" s="17" t="s">
        <v>253</v>
      </c>
      <c r="Z817" s="17">
        <v>20201019</v>
      </c>
      <c r="AA817" s="17" t="s">
        <v>1947</v>
      </c>
      <c r="AB817" s="17">
        <v>1</v>
      </c>
      <c r="AC817" s="17" t="str">
        <f>IFERROR(VLOOKUP(A817,[1]Cruces!AJ:AK,2,0),VLOOKUP(CONCATENATE(X817,AA817),[1]Cruces!G:H,2,0))</f>
        <v>Solicitud por BT</v>
      </c>
      <c r="AD817" s="17">
        <f t="shared" si="208"/>
        <v>16</v>
      </c>
      <c r="AE817" s="17">
        <f t="shared" si="209"/>
        <v>10</v>
      </c>
      <c r="AF817" s="17">
        <f t="shared" si="210"/>
        <v>2020</v>
      </c>
      <c r="AG817" s="17" t="str">
        <f>IFERROR(VLOOKUP(MID(A817,2,4)*1,[1]Cruces!K:L,2,0),"Verificar")</f>
        <v>Atlántico Sur</v>
      </c>
      <c r="AH817" s="17">
        <f t="shared" ca="1" si="211"/>
        <v>40</v>
      </c>
      <c r="AI817" s="17" t="str">
        <f>IFERROR(VLOOKUP(U817,[1]Cruces!$O$1:$P$6,2,0),"Sin Orden")</f>
        <v>Resuelta</v>
      </c>
      <c r="AJ817" s="17">
        <f t="shared" si="212"/>
        <v>19</v>
      </c>
      <c r="AK817" s="17">
        <f t="shared" si="213"/>
        <v>10</v>
      </c>
      <c r="AL817" s="17">
        <f t="shared" si="214"/>
        <v>2020</v>
      </c>
      <c r="AM817" s="17">
        <f t="shared" ca="1" si="215"/>
        <v>37</v>
      </c>
      <c r="AN817" s="18" t="str">
        <f>IFERROR(VLOOKUP(R817*1,'[1]Ordenes de Servicio'!G:K,5,0),"No Cruza")</f>
        <v>No Cruza</v>
      </c>
      <c r="AO817" s="17">
        <f t="shared" ca="1" si="216"/>
        <v>3</v>
      </c>
      <c r="AP817" s="17">
        <f t="shared" si="217"/>
        <v>19</v>
      </c>
      <c r="AQ817" s="17">
        <f t="shared" si="218"/>
        <v>10</v>
      </c>
      <c r="AR817" s="17">
        <f t="shared" si="219"/>
        <v>2020</v>
      </c>
      <c r="AS817" s="17">
        <f t="shared" ca="1" si="220"/>
        <v>37</v>
      </c>
      <c r="AT817" s="17" t="str">
        <f t="shared" ca="1" si="223"/>
        <v>No</v>
      </c>
      <c r="AU817" s="17">
        <f t="shared" si="221"/>
        <v>0</v>
      </c>
      <c r="AV817" s="17" t="str">
        <f>+VLOOKUP(B817,[1]Cruces!S:T,2,0)</f>
        <v>9. Contratación</v>
      </c>
    </row>
    <row r="818" spans="1:48" hidden="1" x14ac:dyDescent="0.25">
      <c r="A818" s="17" t="s">
        <v>1690</v>
      </c>
      <c r="B818" s="17" t="s">
        <v>54</v>
      </c>
      <c r="C818" s="17">
        <v>0</v>
      </c>
      <c r="D818" s="17">
        <v>0</v>
      </c>
      <c r="E818" s="17" t="s">
        <v>55</v>
      </c>
      <c r="F818" s="17" t="s">
        <v>56</v>
      </c>
      <c r="G818" s="17" t="s">
        <v>1691</v>
      </c>
      <c r="H818" s="17">
        <v>0</v>
      </c>
      <c r="I818" s="17" t="s">
        <v>116</v>
      </c>
      <c r="J818" s="17" t="s">
        <v>59</v>
      </c>
      <c r="K818" s="17" t="s">
        <v>1692</v>
      </c>
      <c r="L818" s="17" t="s">
        <v>117</v>
      </c>
      <c r="M818" s="17" t="s">
        <v>118</v>
      </c>
      <c r="N818" s="17" t="s">
        <v>62</v>
      </c>
      <c r="O818" s="17">
        <v>20190829</v>
      </c>
      <c r="P818" s="17">
        <v>20190906</v>
      </c>
      <c r="Q818" s="17">
        <v>1150</v>
      </c>
      <c r="R818" s="17">
        <v>26684010</v>
      </c>
      <c r="S818" s="17" t="s">
        <v>100</v>
      </c>
      <c r="T818" s="17" t="s">
        <v>63</v>
      </c>
      <c r="U818" s="17" t="s">
        <v>91</v>
      </c>
      <c r="V818" s="17">
        <f t="shared" si="222"/>
        <v>112.5</v>
      </c>
      <c r="W818" s="17">
        <v>112500</v>
      </c>
      <c r="X818" s="17" t="s">
        <v>64</v>
      </c>
      <c r="Y818" s="17" t="s">
        <v>65</v>
      </c>
      <c r="Z818" s="17">
        <v>20190906</v>
      </c>
      <c r="AA818" s="17" t="s">
        <v>78</v>
      </c>
      <c r="AB818" s="17">
        <v>1</v>
      </c>
      <c r="AC818" s="17" t="str">
        <f>IFERROR(VLOOKUP(A818,[1]Cruces!AJ:AK,2,0),VLOOKUP(CONCATENATE(X818,AA818),[1]Cruces!G:H,2,0))</f>
        <v>Solicitud de Obra</v>
      </c>
      <c r="AD818" s="17">
        <f t="shared" si="208"/>
        <v>29</v>
      </c>
      <c r="AE818" s="17">
        <f t="shared" si="209"/>
        <v>8</v>
      </c>
      <c r="AF818" s="17">
        <f t="shared" si="210"/>
        <v>2019</v>
      </c>
      <c r="AG818" s="17" t="str">
        <f>IFERROR(VLOOKUP(MID(A818,2,4)*1,[1]Cruces!K:L,2,0),"Verificar")</f>
        <v>Atlántico Norte</v>
      </c>
      <c r="AH818" s="17">
        <f t="shared" ca="1" si="211"/>
        <v>454</v>
      </c>
      <c r="AI818" s="17" t="str">
        <f>IFERROR(VLOOKUP(U818,[1]Cruces!$O$1:$P$6,2,0),"Sin Orden")</f>
        <v>Resuelta</v>
      </c>
      <c r="AJ818" s="17">
        <f t="shared" si="212"/>
        <v>6</v>
      </c>
      <c r="AK818" s="17">
        <f t="shared" si="213"/>
        <v>9</v>
      </c>
      <c r="AL818" s="17">
        <f t="shared" si="214"/>
        <v>2019</v>
      </c>
      <c r="AM818" s="17">
        <f t="shared" ca="1" si="215"/>
        <v>446</v>
      </c>
      <c r="AN818" s="18" t="str">
        <f>IFERROR(VLOOKUP(R818*1,'[1]Ordenes de Servicio'!G:K,5,0),"No Cruza")</f>
        <v>No Cruza</v>
      </c>
      <c r="AO818" s="17">
        <f t="shared" ca="1" si="216"/>
        <v>8</v>
      </c>
      <c r="AP818" s="17">
        <f t="shared" si="217"/>
        <v>6</v>
      </c>
      <c r="AQ818" s="17">
        <f t="shared" si="218"/>
        <v>9</v>
      </c>
      <c r="AR818" s="17">
        <f t="shared" si="219"/>
        <v>2019</v>
      </c>
      <c r="AS818" s="17">
        <f t="shared" ca="1" si="220"/>
        <v>446</v>
      </c>
      <c r="AT818" s="17" t="str">
        <f t="shared" ca="1" si="223"/>
        <v>Si</v>
      </c>
      <c r="AU818" s="17">
        <f t="shared" si="221"/>
        <v>0</v>
      </c>
      <c r="AV818" s="17" t="str">
        <f>+VLOOKUP(B818,[1]Cruces!S:T,2,0)</f>
        <v>4. Presupuesto de Obra</v>
      </c>
    </row>
    <row r="819" spans="1:48" x14ac:dyDescent="0.25">
      <c r="A819" s="17" t="s">
        <v>1693</v>
      </c>
      <c r="B819" s="17" t="s">
        <v>80</v>
      </c>
      <c r="C819" s="17">
        <v>0</v>
      </c>
      <c r="D819" s="17">
        <v>0</v>
      </c>
      <c r="E819" s="17" t="s">
        <v>55</v>
      </c>
      <c r="F819" s="17" t="s">
        <v>232</v>
      </c>
      <c r="G819" s="17" t="s">
        <v>1694</v>
      </c>
      <c r="H819" s="17">
        <v>0</v>
      </c>
      <c r="I819" s="17" t="s">
        <v>71</v>
      </c>
      <c r="J819" s="17" t="s">
        <v>59</v>
      </c>
      <c r="K819" s="17" t="s">
        <v>1695</v>
      </c>
      <c r="L819" s="17" t="s">
        <v>280</v>
      </c>
      <c r="M819" s="17" t="s">
        <v>281</v>
      </c>
      <c r="N819" s="17" t="s">
        <v>87</v>
      </c>
      <c r="O819" s="17">
        <v>20151002</v>
      </c>
      <c r="P819" s="17">
        <v>20160622</v>
      </c>
      <c r="Q819" s="17">
        <v>1220</v>
      </c>
      <c r="R819" s="17">
        <v>22503991</v>
      </c>
      <c r="S819" s="17" t="s">
        <v>76</v>
      </c>
      <c r="T819" s="17" t="s">
        <v>63</v>
      </c>
      <c r="U819" s="17" t="s">
        <v>91</v>
      </c>
      <c r="V819" s="17">
        <f t="shared" si="222"/>
        <v>575</v>
      </c>
      <c r="W819" s="17">
        <v>575000</v>
      </c>
      <c r="X819" s="17" t="s">
        <v>64</v>
      </c>
      <c r="Y819" s="17" t="s">
        <v>150</v>
      </c>
      <c r="Z819" s="17">
        <v>20191226</v>
      </c>
      <c r="AA819" s="17" t="s">
        <v>124</v>
      </c>
      <c r="AB819" s="17">
        <v>1</v>
      </c>
      <c r="AC819" s="17" t="str">
        <f>IFERROR(VLOOKUP(A819,[1]Cruces!AJ:AK,2,0),VLOOKUP(CONCATENATE(X819,AA819),[1]Cruces!G:H,2,0))</f>
        <v>Solicitud de Obra</v>
      </c>
      <c r="AD819" s="17">
        <f t="shared" ref="AD819:AD880" si="224">MID(O819,7,2)*1</f>
        <v>2</v>
      </c>
      <c r="AE819" s="17">
        <f t="shared" ref="AE819:AE880" si="225">MID(O819,5,2)*1</f>
        <v>10</v>
      </c>
      <c r="AF819" s="17">
        <f t="shared" ref="AF819:AF880" si="226">MID(O819,1,4)*1</f>
        <v>2015</v>
      </c>
      <c r="AG819" s="17" t="str">
        <f>IFERROR(VLOOKUP(MID(A819,2,4)*1,[1]Cruces!K:L,2,0),"Verificar")</f>
        <v>Atlántico Sur</v>
      </c>
      <c r="AH819" s="17">
        <f t="shared" ref="AH819:AH880" ca="1" si="227">TODAY()-DATE(AF819,AE819,AD819)</f>
        <v>1881</v>
      </c>
      <c r="AI819" s="17" t="str">
        <f>IFERROR(VLOOKUP(U819,[1]Cruces!$O$1:$P$6,2,0),"Sin Orden")</f>
        <v>Resuelta</v>
      </c>
      <c r="AJ819" s="17">
        <f t="shared" ref="AJ819:AJ880" si="228">MID(Z819,7,2)*1</f>
        <v>26</v>
      </c>
      <c r="AK819" s="17">
        <f t="shared" ref="AK819:AK880" si="229">MID(Z819,5,2)*1</f>
        <v>12</v>
      </c>
      <c r="AL819" s="17">
        <f t="shared" ref="AL819:AL880" si="230">MID(Z819,1,4)*1</f>
        <v>2019</v>
      </c>
      <c r="AM819" s="17">
        <f t="shared" ref="AM819:AM880" ca="1" si="231">+TODAY()-DATE(AL819,AK819,AJ819)</f>
        <v>335</v>
      </c>
      <c r="AN819" s="18" t="str">
        <f>IFERROR(VLOOKUP(R819*1,'[1]Ordenes de Servicio'!G:K,5,0),"No Cruza")</f>
        <v>No Cruza</v>
      </c>
      <c r="AO819" s="17">
        <f t="shared" ref="AO819:AO880" ca="1" si="232">+IF(AI819="Resuelta",DATE(AL819,AK819,AJ819)-DATE(AF819,AE819,AD819),TODAY()-DATE(AL819,AK819,AJ819))</f>
        <v>1546</v>
      </c>
      <c r="AP819" s="17">
        <f t="shared" ref="AP819:AP880" si="233">MID(P819,7,2)*1</f>
        <v>22</v>
      </c>
      <c r="AQ819" s="17">
        <f t="shared" ref="AQ819:AQ880" si="234">MID(P819,5,2)*1</f>
        <v>6</v>
      </c>
      <c r="AR819" s="17">
        <f t="shared" ref="AR819:AR880" si="235">MID(P819,1,4)*1</f>
        <v>2016</v>
      </c>
      <c r="AS819" s="17">
        <f t="shared" ref="AS819:AS880" ca="1" si="236">+TODAY()-DATE(AR819,AQ819,AP819)</f>
        <v>1617</v>
      </c>
      <c r="AT819" s="17" t="str">
        <f t="shared" ca="1" si="223"/>
        <v>Si</v>
      </c>
      <c r="AU819" s="17">
        <f t="shared" ref="AU819:AU880" si="237">IF(DATE(AL819,AK819,AJ819)-DATE(AR819,AQ819,AP819)&lt;0,DATE(AR819,AQ819,AP819)-DATE(AL819,AK819,AJ819),DATE(AL819,AK819,AJ819)-DATE(AR819,AQ819,AP819))</f>
        <v>1282</v>
      </c>
      <c r="AV819" s="17" t="str">
        <f>+VLOOKUP(B819,[1]Cruces!S:T,2,0)</f>
        <v>8. Puesta en Servicio</v>
      </c>
    </row>
    <row r="820" spans="1:48" hidden="1" x14ac:dyDescent="0.25">
      <c r="A820" s="17" t="s">
        <v>1696</v>
      </c>
      <c r="B820" s="17" t="s">
        <v>54</v>
      </c>
      <c r="C820" s="17">
        <v>2287410</v>
      </c>
      <c r="D820" s="17">
        <v>20128613</v>
      </c>
      <c r="E820" s="17" t="s">
        <v>93</v>
      </c>
      <c r="F820" s="17" t="s">
        <v>163</v>
      </c>
      <c r="G820" s="17" t="s">
        <v>1697</v>
      </c>
      <c r="H820" s="17">
        <v>3006000470</v>
      </c>
      <c r="I820" s="17" t="s">
        <v>71</v>
      </c>
      <c r="J820" s="17" t="s">
        <v>1698</v>
      </c>
      <c r="K820" s="17" t="s">
        <v>97</v>
      </c>
      <c r="L820" s="17" t="s">
        <v>111</v>
      </c>
      <c r="M820" s="17" t="s">
        <v>112</v>
      </c>
      <c r="N820" s="17" t="s">
        <v>62</v>
      </c>
      <c r="O820" s="17">
        <v>20200928</v>
      </c>
      <c r="P820" s="17">
        <v>20201016</v>
      </c>
      <c r="Q820" s="17">
        <v>1110</v>
      </c>
      <c r="R820" s="17">
        <v>28230852</v>
      </c>
      <c r="S820" s="17" t="s">
        <v>100</v>
      </c>
      <c r="T820" s="17" t="s">
        <v>63</v>
      </c>
      <c r="U820" s="17" t="s">
        <v>91</v>
      </c>
      <c r="V820" s="17">
        <f t="shared" ref="V820:V881" si="238">+W820/1000</f>
        <v>112.5</v>
      </c>
      <c r="W820" s="17">
        <v>112500</v>
      </c>
      <c r="X820" s="17" t="s">
        <v>89</v>
      </c>
      <c r="Y820" s="17" t="s">
        <v>65</v>
      </c>
      <c r="Z820" s="17">
        <v>20201016</v>
      </c>
      <c r="AA820" s="17" t="s">
        <v>101</v>
      </c>
      <c r="AB820" s="17">
        <v>1</v>
      </c>
      <c r="AC820" s="17" t="str">
        <f>IFERROR(VLOOKUP(A820,[1]Cruces!AJ:AK,2,0),VLOOKUP(CONCATENATE(X820,AA820),[1]Cruces!G:H,2,0))</f>
        <v>Solicitud de Obra</v>
      </c>
      <c r="AD820" s="17">
        <f t="shared" si="224"/>
        <v>28</v>
      </c>
      <c r="AE820" s="17">
        <f t="shared" si="225"/>
        <v>9</v>
      </c>
      <c r="AF820" s="17">
        <f t="shared" si="226"/>
        <v>2020</v>
      </c>
      <c r="AG820" s="17" t="str">
        <f>IFERROR(VLOOKUP(MID(A820,2,4)*1,[1]Cruces!K:L,2,0),"Verificar")</f>
        <v>Atlántico Norte</v>
      </c>
      <c r="AH820" s="17">
        <f t="shared" ca="1" si="227"/>
        <v>58</v>
      </c>
      <c r="AI820" s="17" t="str">
        <f>IFERROR(VLOOKUP(U820,[1]Cruces!$O$1:$P$6,2,0),"Sin Orden")</f>
        <v>Resuelta</v>
      </c>
      <c r="AJ820" s="17">
        <f t="shared" si="228"/>
        <v>16</v>
      </c>
      <c r="AK820" s="17">
        <f t="shared" si="229"/>
        <v>10</v>
      </c>
      <c r="AL820" s="17">
        <f t="shared" si="230"/>
        <v>2020</v>
      </c>
      <c r="AM820" s="17">
        <f t="shared" ca="1" si="231"/>
        <v>40</v>
      </c>
      <c r="AN820" s="18" t="str">
        <f>IFERROR(VLOOKUP(R820*1,'[1]Ordenes de Servicio'!G:K,5,0),"No Cruza")</f>
        <v>No Cruza</v>
      </c>
      <c r="AO820" s="17">
        <f t="shared" ca="1" si="232"/>
        <v>18</v>
      </c>
      <c r="AP820" s="17">
        <f t="shared" si="233"/>
        <v>16</v>
      </c>
      <c r="AQ820" s="17">
        <f t="shared" si="234"/>
        <v>10</v>
      </c>
      <c r="AR820" s="17">
        <f t="shared" si="235"/>
        <v>2020</v>
      </c>
      <c r="AS820" s="17">
        <f t="shared" ca="1" si="236"/>
        <v>40</v>
      </c>
      <c r="AT820" s="17" t="str">
        <f t="shared" ref="AT820:AT881" ca="1" si="239">IF(AS820&gt;359,"Si","No")</f>
        <v>No</v>
      </c>
      <c r="AU820" s="17">
        <f t="shared" si="237"/>
        <v>0</v>
      </c>
      <c r="AV820" s="17" t="str">
        <f>+VLOOKUP(B820,[1]Cruces!S:T,2,0)</f>
        <v>4. Presupuesto de Obra</v>
      </c>
    </row>
    <row r="821" spans="1:48" hidden="1" x14ac:dyDescent="0.25">
      <c r="A821" s="17" t="s">
        <v>7907</v>
      </c>
      <c r="B821" s="17" t="s">
        <v>569</v>
      </c>
      <c r="C821" s="17">
        <v>0</v>
      </c>
      <c r="D821" s="17">
        <v>0</v>
      </c>
      <c r="E821" s="17" t="s">
        <v>55</v>
      </c>
      <c r="F821" s="17" t="s">
        <v>7098</v>
      </c>
      <c r="G821" s="17" t="s">
        <v>7908</v>
      </c>
      <c r="H821" s="17">
        <v>3107204622</v>
      </c>
      <c r="I821" s="17" t="s">
        <v>71</v>
      </c>
      <c r="J821" s="17" t="s">
        <v>59</v>
      </c>
      <c r="K821" s="17" t="s">
        <v>97</v>
      </c>
      <c r="L821" s="17" t="s">
        <v>7678</v>
      </c>
      <c r="M821" s="17" t="s">
        <v>7679</v>
      </c>
      <c r="N821" s="17" t="s">
        <v>572</v>
      </c>
      <c r="O821" s="17">
        <v>20201104</v>
      </c>
      <c r="P821" s="17">
        <v>20201104</v>
      </c>
      <c r="Q821" s="17">
        <v>1180</v>
      </c>
      <c r="R821" s="17">
        <v>0</v>
      </c>
      <c r="S821" s="17"/>
      <c r="T821" s="17" t="s">
        <v>63</v>
      </c>
      <c r="U821" s="17"/>
      <c r="V821" s="17">
        <f t="shared" si="238"/>
        <v>6</v>
      </c>
      <c r="W821" s="17">
        <v>6000</v>
      </c>
      <c r="X821" s="17" t="s">
        <v>7065</v>
      </c>
      <c r="Y821" s="17" t="s">
        <v>569</v>
      </c>
      <c r="Z821" s="17">
        <v>20201104</v>
      </c>
      <c r="AA821" s="17" t="s">
        <v>1947</v>
      </c>
      <c r="AB821" s="17">
        <v>1</v>
      </c>
      <c r="AC821" s="17" t="str">
        <f>IFERROR(VLOOKUP(A821,[1]Cruces!AJ:AK,2,0),VLOOKUP(CONCATENATE(X821,AA821),[1]Cruces!G:H,2,0))</f>
        <v>Solicitud por BT</v>
      </c>
      <c r="AD821" s="17">
        <f t="shared" si="224"/>
        <v>4</v>
      </c>
      <c r="AE821" s="17">
        <f t="shared" si="225"/>
        <v>11</v>
      </c>
      <c r="AF821" s="17">
        <f t="shared" si="226"/>
        <v>2020</v>
      </c>
      <c r="AG821" s="17" t="str">
        <f>IFERROR(VLOOKUP(MID(A821,2,4)*1,[1]Cruces!K:L,2,0),"Verificar")</f>
        <v>Atlántico Norte</v>
      </c>
      <c r="AH821" s="17">
        <f t="shared" ca="1" si="227"/>
        <v>21</v>
      </c>
      <c r="AI821" s="17" t="str">
        <f>IFERROR(VLOOKUP(U821,[1]Cruces!$O$1:$P$6,2,0),"Sin Orden")</f>
        <v>Sin Orden</v>
      </c>
      <c r="AJ821" s="17">
        <f t="shared" si="228"/>
        <v>4</v>
      </c>
      <c r="AK821" s="17">
        <f t="shared" si="229"/>
        <v>11</v>
      </c>
      <c r="AL821" s="17">
        <f t="shared" si="230"/>
        <v>2020</v>
      </c>
      <c r="AM821" s="17">
        <f t="shared" ca="1" si="231"/>
        <v>21</v>
      </c>
      <c r="AN821" s="18" t="str">
        <f>IFERROR(VLOOKUP(R821*1,'[1]Ordenes de Servicio'!G:K,5,0),"No Cruza")</f>
        <v>No Cruza</v>
      </c>
      <c r="AO821" s="17">
        <f t="shared" ca="1" si="232"/>
        <v>21</v>
      </c>
      <c r="AP821" s="17">
        <f t="shared" si="233"/>
        <v>4</v>
      </c>
      <c r="AQ821" s="17">
        <f t="shared" si="234"/>
        <v>11</v>
      </c>
      <c r="AR821" s="17">
        <f t="shared" si="235"/>
        <v>2020</v>
      </c>
      <c r="AS821" s="17">
        <f t="shared" ca="1" si="236"/>
        <v>21</v>
      </c>
      <c r="AT821" s="17" t="str">
        <f t="shared" ca="1" si="239"/>
        <v>No</v>
      </c>
      <c r="AU821" s="17">
        <f t="shared" si="237"/>
        <v>0</v>
      </c>
      <c r="AV821" s="17" t="str">
        <f>+VLOOKUP(B821,[1]Cruces!S:T,2,0)</f>
        <v>1. Solicitud</v>
      </c>
    </row>
    <row r="822" spans="1:48" hidden="1" x14ac:dyDescent="0.25">
      <c r="A822" s="17" t="s">
        <v>1699</v>
      </c>
      <c r="B822" s="17" t="s">
        <v>68</v>
      </c>
      <c r="C822" s="17">
        <v>0</v>
      </c>
      <c r="D822" s="17">
        <v>0</v>
      </c>
      <c r="E822" s="17" t="s">
        <v>55</v>
      </c>
      <c r="F822" s="17" t="s">
        <v>107</v>
      </c>
      <c r="G822" s="17" t="s">
        <v>1700</v>
      </c>
      <c r="H822" s="17">
        <v>0</v>
      </c>
      <c r="I822" s="17" t="s">
        <v>71</v>
      </c>
      <c r="J822" s="17" t="s">
        <v>59</v>
      </c>
      <c r="K822" s="17" t="s">
        <v>1701</v>
      </c>
      <c r="L822" s="17" t="s">
        <v>145</v>
      </c>
      <c r="M822" s="17" t="s">
        <v>146</v>
      </c>
      <c r="N822" s="17" t="s">
        <v>75</v>
      </c>
      <c r="O822" s="17">
        <v>20191004</v>
      </c>
      <c r="P822" s="17">
        <v>20200211</v>
      </c>
      <c r="Q822" s="17">
        <v>1210</v>
      </c>
      <c r="R822" s="17">
        <v>28279547</v>
      </c>
      <c r="S822" s="17" t="s">
        <v>76</v>
      </c>
      <c r="T822" s="17" t="s">
        <v>63</v>
      </c>
      <c r="U822" s="17" t="s">
        <v>77</v>
      </c>
      <c r="V822" s="17">
        <f t="shared" si="238"/>
        <v>60</v>
      </c>
      <c r="W822" s="17">
        <v>60000</v>
      </c>
      <c r="X822" s="17" t="s">
        <v>64</v>
      </c>
      <c r="Y822" s="17" t="s">
        <v>150</v>
      </c>
      <c r="Z822" s="17">
        <v>20201111</v>
      </c>
      <c r="AA822" s="17" t="s">
        <v>176</v>
      </c>
      <c r="AB822" s="17">
        <v>1</v>
      </c>
      <c r="AC822" s="17" t="str">
        <f>IFERROR(VLOOKUP(A822,[1]Cruces!AJ:AK,2,0),VLOOKUP(CONCATENATE(X822,AA822),[1]Cruces!G:H,2,0))</f>
        <v>Solicitud de Obra</v>
      </c>
      <c r="AD822" s="17">
        <f t="shared" si="224"/>
        <v>4</v>
      </c>
      <c r="AE822" s="17">
        <f t="shared" si="225"/>
        <v>10</v>
      </c>
      <c r="AF822" s="17">
        <f t="shared" si="226"/>
        <v>2019</v>
      </c>
      <c r="AG822" s="17" t="str">
        <f>IFERROR(VLOOKUP(MID(A822,2,4)*1,[1]Cruces!K:L,2,0),"Verificar")</f>
        <v>Atlántico Sur</v>
      </c>
      <c r="AH822" s="17">
        <f t="shared" ca="1" si="227"/>
        <v>418</v>
      </c>
      <c r="AI822" s="17" t="str">
        <f>IFERROR(VLOOKUP(U822,[1]Cruces!$O$1:$P$6,2,0),"Sin Orden")</f>
        <v>Pendiente</v>
      </c>
      <c r="AJ822" s="17">
        <f t="shared" si="228"/>
        <v>11</v>
      </c>
      <c r="AK822" s="17">
        <f t="shared" si="229"/>
        <v>11</v>
      </c>
      <c r="AL822" s="17">
        <f t="shared" si="230"/>
        <v>2020</v>
      </c>
      <c r="AM822" s="17">
        <f t="shared" ca="1" si="231"/>
        <v>14</v>
      </c>
      <c r="AN822" s="18" t="str">
        <f>IFERROR(VLOOKUP(R822*1,'[1]Ordenes de Servicio'!G:K,5,0),"No Cruza")</f>
        <v>No Cruza</v>
      </c>
      <c r="AO822" s="17">
        <f t="shared" ca="1" si="232"/>
        <v>14</v>
      </c>
      <c r="AP822" s="17">
        <f t="shared" si="233"/>
        <v>11</v>
      </c>
      <c r="AQ822" s="17">
        <f t="shared" si="234"/>
        <v>2</v>
      </c>
      <c r="AR822" s="17">
        <f t="shared" si="235"/>
        <v>2020</v>
      </c>
      <c r="AS822" s="17">
        <f t="shared" ca="1" si="236"/>
        <v>288</v>
      </c>
      <c r="AT822" s="17" t="str">
        <f t="shared" ca="1" si="239"/>
        <v>No</v>
      </c>
      <c r="AU822" s="17">
        <f t="shared" si="237"/>
        <v>274</v>
      </c>
      <c r="AV822" s="17" t="str">
        <f>+VLOOKUP(B822,[1]Cruces!S:T,2,0)</f>
        <v>5. Consultoría / Adjudicación</v>
      </c>
    </row>
    <row r="823" spans="1:48" hidden="1" x14ac:dyDescent="0.25">
      <c r="A823" s="17" t="s">
        <v>1702</v>
      </c>
      <c r="B823" s="17" t="s">
        <v>68</v>
      </c>
      <c r="C823" s="17">
        <v>2312916</v>
      </c>
      <c r="D823" s="17">
        <v>20147043</v>
      </c>
      <c r="E823" s="17" t="s">
        <v>93</v>
      </c>
      <c r="F823" s="17" t="s">
        <v>107</v>
      </c>
      <c r="G823" s="17" t="s">
        <v>1703</v>
      </c>
      <c r="H823" s="17">
        <v>3103919838</v>
      </c>
      <c r="I823" s="17" t="s">
        <v>116</v>
      </c>
      <c r="J823" s="17" t="s">
        <v>1704</v>
      </c>
      <c r="K823" s="17" t="s">
        <v>97</v>
      </c>
      <c r="L823" s="17" t="s">
        <v>117</v>
      </c>
      <c r="M823" s="17" t="s">
        <v>118</v>
      </c>
      <c r="N823" s="17" t="s">
        <v>75</v>
      </c>
      <c r="O823" s="17">
        <v>20191212</v>
      </c>
      <c r="P823" s="17">
        <v>20200706</v>
      </c>
      <c r="Q823" s="17">
        <v>1110</v>
      </c>
      <c r="R823" s="17">
        <v>28242740</v>
      </c>
      <c r="S823" s="17" t="s">
        <v>76</v>
      </c>
      <c r="T823" s="17" t="s">
        <v>63</v>
      </c>
      <c r="U823" s="17" t="s">
        <v>91</v>
      </c>
      <c r="V823" s="17">
        <f t="shared" si="238"/>
        <v>30</v>
      </c>
      <c r="W823" s="17">
        <v>30000</v>
      </c>
      <c r="X823" s="17" t="s">
        <v>89</v>
      </c>
      <c r="Y823" s="17" t="s">
        <v>105</v>
      </c>
      <c r="Z823" s="17">
        <v>20201024</v>
      </c>
      <c r="AA823" s="17" t="s">
        <v>78</v>
      </c>
      <c r="AB823" s="17">
        <v>1</v>
      </c>
      <c r="AC823" s="17" t="str">
        <f>IFERROR(VLOOKUP(A823,[1]Cruces!AJ:AK,2,0),VLOOKUP(CONCATENATE(X823,AA823),[1]Cruces!G:H,2,0))</f>
        <v>Solicitud de Obra</v>
      </c>
      <c r="AD823" s="17">
        <f t="shared" si="224"/>
        <v>12</v>
      </c>
      <c r="AE823" s="17">
        <f t="shared" si="225"/>
        <v>12</v>
      </c>
      <c r="AF823" s="17">
        <f t="shared" si="226"/>
        <v>2019</v>
      </c>
      <c r="AG823" s="17" t="str">
        <f>IFERROR(VLOOKUP(MID(A823,2,4)*1,[1]Cruces!K:L,2,0),"Verificar")</f>
        <v>Atlántico Norte</v>
      </c>
      <c r="AH823" s="17">
        <f t="shared" ca="1" si="227"/>
        <v>349</v>
      </c>
      <c r="AI823" s="17" t="str">
        <f>IFERROR(VLOOKUP(U823,[1]Cruces!$O$1:$P$6,2,0),"Sin Orden")</f>
        <v>Resuelta</v>
      </c>
      <c r="AJ823" s="17">
        <f t="shared" si="228"/>
        <v>24</v>
      </c>
      <c r="AK823" s="17">
        <f t="shared" si="229"/>
        <v>10</v>
      </c>
      <c r="AL823" s="17">
        <f t="shared" si="230"/>
        <v>2020</v>
      </c>
      <c r="AM823" s="17">
        <f t="shared" ca="1" si="231"/>
        <v>32</v>
      </c>
      <c r="AN823" s="18">
        <f>IFERROR(VLOOKUP(R823*1,'[1]Ordenes de Servicio'!G:K,5,0),"No Cruza")</f>
        <v>44124</v>
      </c>
      <c r="AO823" s="17">
        <f t="shared" ca="1" si="232"/>
        <v>317</v>
      </c>
      <c r="AP823" s="17">
        <f t="shared" si="233"/>
        <v>6</v>
      </c>
      <c r="AQ823" s="17">
        <f t="shared" si="234"/>
        <v>7</v>
      </c>
      <c r="AR823" s="17">
        <f t="shared" si="235"/>
        <v>2020</v>
      </c>
      <c r="AS823" s="17">
        <f t="shared" ca="1" si="236"/>
        <v>142</v>
      </c>
      <c r="AT823" s="17" t="str">
        <f t="shared" ca="1" si="239"/>
        <v>No</v>
      </c>
      <c r="AU823" s="17">
        <f t="shared" si="237"/>
        <v>110</v>
      </c>
      <c r="AV823" s="17" t="str">
        <f>+VLOOKUP(B823,[1]Cruces!S:T,2,0)</f>
        <v>5. Consultoría / Adjudicación</v>
      </c>
    </row>
    <row r="824" spans="1:48" hidden="1" x14ac:dyDescent="0.25">
      <c r="A824" s="17" t="s">
        <v>7909</v>
      </c>
      <c r="B824" s="17" t="s">
        <v>569</v>
      </c>
      <c r="C824" s="17">
        <v>0</v>
      </c>
      <c r="D824" s="17">
        <v>0</v>
      </c>
      <c r="E824" s="17" t="s">
        <v>55</v>
      </c>
      <c r="F824" s="17" t="s">
        <v>7082</v>
      </c>
      <c r="G824" s="17" t="s">
        <v>7910</v>
      </c>
      <c r="H824" s="17">
        <v>3014497796</v>
      </c>
      <c r="I824" s="17" t="s">
        <v>71</v>
      </c>
      <c r="J824" s="17" t="s">
        <v>59</v>
      </c>
      <c r="K824" s="17" t="s">
        <v>7911</v>
      </c>
      <c r="L824" s="17" t="s">
        <v>7260</v>
      </c>
      <c r="M824" s="17" t="s">
        <v>7261</v>
      </c>
      <c r="N824" s="17" t="s">
        <v>572</v>
      </c>
      <c r="O824" s="17">
        <v>20201026</v>
      </c>
      <c r="P824" s="17">
        <v>20201026</v>
      </c>
      <c r="Q824" s="17">
        <v>1110</v>
      </c>
      <c r="R824" s="17">
        <v>0</v>
      </c>
      <c r="S824" s="17"/>
      <c r="T824" s="17" t="s">
        <v>63</v>
      </c>
      <c r="U824" s="17"/>
      <c r="V824" s="17">
        <f t="shared" si="238"/>
        <v>3</v>
      </c>
      <c r="W824" s="17">
        <v>3000</v>
      </c>
      <c r="X824" s="17" t="s">
        <v>7065</v>
      </c>
      <c r="Y824" s="17" t="s">
        <v>569</v>
      </c>
      <c r="Z824" s="17">
        <v>20201026</v>
      </c>
      <c r="AA824" s="17" t="s">
        <v>1947</v>
      </c>
      <c r="AB824" s="17">
        <v>1</v>
      </c>
      <c r="AC824" s="17" t="str">
        <f>IFERROR(VLOOKUP(A824,[1]Cruces!AJ:AK,2,0),VLOOKUP(CONCATENATE(X824,AA824),[1]Cruces!G:H,2,0))</f>
        <v>Solicitud por BT</v>
      </c>
      <c r="AD824" s="17">
        <f t="shared" si="224"/>
        <v>26</v>
      </c>
      <c r="AE824" s="17">
        <f t="shared" si="225"/>
        <v>10</v>
      </c>
      <c r="AF824" s="17">
        <f t="shared" si="226"/>
        <v>2020</v>
      </c>
      <c r="AG824" s="17" t="str">
        <f>IFERROR(VLOOKUP(MID(A824,2,4)*1,[1]Cruces!K:L,2,0),"Verificar")</f>
        <v>Atlántico Norte</v>
      </c>
      <c r="AH824" s="17">
        <f t="shared" ca="1" si="227"/>
        <v>30</v>
      </c>
      <c r="AI824" s="17" t="str">
        <f>IFERROR(VLOOKUP(U824,[1]Cruces!$O$1:$P$6,2,0),"Sin Orden")</f>
        <v>Sin Orden</v>
      </c>
      <c r="AJ824" s="17">
        <f t="shared" si="228"/>
        <v>26</v>
      </c>
      <c r="AK824" s="17">
        <f t="shared" si="229"/>
        <v>10</v>
      </c>
      <c r="AL824" s="17">
        <f t="shared" si="230"/>
        <v>2020</v>
      </c>
      <c r="AM824" s="17">
        <f t="shared" ca="1" si="231"/>
        <v>30</v>
      </c>
      <c r="AN824" s="18" t="str">
        <f>IFERROR(VLOOKUP(R824*1,'[1]Ordenes de Servicio'!G:K,5,0),"No Cruza")</f>
        <v>No Cruza</v>
      </c>
      <c r="AO824" s="17">
        <f t="shared" ca="1" si="232"/>
        <v>30</v>
      </c>
      <c r="AP824" s="17">
        <f t="shared" si="233"/>
        <v>26</v>
      </c>
      <c r="AQ824" s="17">
        <f t="shared" si="234"/>
        <v>10</v>
      </c>
      <c r="AR824" s="17">
        <f t="shared" si="235"/>
        <v>2020</v>
      </c>
      <c r="AS824" s="17">
        <f t="shared" ca="1" si="236"/>
        <v>30</v>
      </c>
      <c r="AT824" s="17" t="str">
        <f t="shared" ca="1" si="239"/>
        <v>No</v>
      </c>
      <c r="AU824" s="17">
        <f t="shared" si="237"/>
        <v>0</v>
      </c>
      <c r="AV824" s="17" t="str">
        <f>+VLOOKUP(B824,[1]Cruces!S:T,2,0)</f>
        <v>1. Solicitud</v>
      </c>
    </row>
    <row r="825" spans="1:48" hidden="1" x14ac:dyDescent="0.25">
      <c r="A825" s="17" t="s">
        <v>1705</v>
      </c>
      <c r="B825" s="17" t="s">
        <v>54</v>
      </c>
      <c r="C825" s="17">
        <v>0</v>
      </c>
      <c r="D825" s="17">
        <v>0</v>
      </c>
      <c r="E825" s="17" t="s">
        <v>55</v>
      </c>
      <c r="F825" s="17" t="s">
        <v>232</v>
      </c>
      <c r="G825" s="17" t="s">
        <v>1706</v>
      </c>
      <c r="H825" s="17">
        <v>3014835025</v>
      </c>
      <c r="I825" s="17" t="s">
        <v>116</v>
      </c>
      <c r="J825" s="17" t="s">
        <v>59</v>
      </c>
      <c r="K825" s="17" t="s">
        <v>1707</v>
      </c>
      <c r="L825" s="17" t="s">
        <v>280</v>
      </c>
      <c r="M825" s="17" t="s">
        <v>281</v>
      </c>
      <c r="N825" s="17" t="s">
        <v>62</v>
      </c>
      <c r="O825" s="17">
        <v>20200709</v>
      </c>
      <c r="P825" s="17">
        <v>20200710</v>
      </c>
      <c r="Q825" s="17">
        <v>9520</v>
      </c>
      <c r="R825" s="17">
        <v>27780605</v>
      </c>
      <c r="S825" s="17" t="s">
        <v>100</v>
      </c>
      <c r="T825" s="17" t="s">
        <v>63</v>
      </c>
      <c r="U825" s="17" t="s">
        <v>91</v>
      </c>
      <c r="V825" s="17">
        <f t="shared" si="238"/>
        <v>112.5</v>
      </c>
      <c r="W825" s="17">
        <v>112500</v>
      </c>
      <c r="X825" s="17" t="s">
        <v>64</v>
      </c>
      <c r="Y825" s="17" t="s">
        <v>65</v>
      </c>
      <c r="Z825" s="17">
        <v>20200710</v>
      </c>
      <c r="AA825" s="17" t="s">
        <v>78</v>
      </c>
      <c r="AB825" s="17">
        <v>1</v>
      </c>
      <c r="AC825" s="17" t="str">
        <f>IFERROR(VLOOKUP(A825,[1]Cruces!AJ:AK,2,0),VLOOKUP(CONCATENATE(X825,AA825),[1]Cruces!G:H,2,0))</f>
        <v>Solicitud de Obra</v>
      </c>
      <c r="AD825" s="17">
        <f t="shared" si="224"/>
        <v>9</v>
      </c>
      <c r="AE825" s="17">
        <f t="shared" si="225"/>
        <v>7</v>
      </c>
      <c r="AF825" s="17">
        <f t="shared" si="226"/>
        <v>2020</v>
      </c>
      <c r="AG825" s="17" t="str">
        <f>IFERROR(VLOOKUP(MID(A825,2,4)*1,[1]Cruces!K:L,2,0),"Verificar")</f>
        <v>Atlántico Sur</v>
      </c>
      <c r="AH825" s="17">
        <f t="shared" ca="1" si="227"/>
        <v>139</v>
      </c>
      <c r="AI825" s="17" t="str">
        <f>IFERROR(VLOOKUP(U825,[1]Cruces!$O$1:$P$6,2,0),"Sin Orden")</f>
        <v>Resuelta</v>
      </c>
      <c r="AJ825" s="17">
        <f t="shared" si="228"/>
        <v>10</v>
      </c>
      <c r="AK825" s="17">
        <f t="shared" si="229"/>
        <v>7</v>
      </c>
      <c r="AL825" s="17">
        <f t="shared" si="230"/>
        <v>2020</v>
      </c>
      <c r="AM825" s="17">
        <f t="shared" ca="1" si="231"/>
        <v>138</v>
      </c>
      <c r="AN825" s="18" t="str">
        <f>IFERROR(VLOOKUP(R825*1,'[1]Ordenes de Servicio'!G:K,5,0),"No Cruza")</f>
        <v>No Cruza</v>
      </c>
      <c r="AO825" s="17">
        <f t="shared" ca="1" si="232"/>
        <v>1</v>
      </c>
      <c r="AP825" s="17">
        <f t="shared" si="233"/>
        <v>10</v>
      </c>
      <c r="AQ825" s="17">
        <f t="shared" si="234"/>
        <v>7</v>
      </c>
      <c r="AR825" s="17">
        <f t="shared" si="235"/>
        <v>2020</v>
      </c>
      <c r="AS825" s="17">
        <f t="shared" ca="1" si="236"/>
        <v>138</v>
      </c>
      <c r="AT825" s="17" t="str">
        <f t="shared" ca="1" si="239"/>
        <v>No</v>
      </c>
      <c r="AU825" s="17">
        <f t="shared" si="237"/>
        <v>0</v>
      </c>
      <c r="AV825" s="17" t="str">
        <f>+VLOOKUP(B825,[1]Cruces!S:T,2,0)</f>
        <v>4. Presupuesto de Obra</v>
      </c>
    </row>
    <row r="826" spans="1:48" hidden="1" x14ac:dyDescent="0.25">
      <c r="A826" s="17" t="s">
        <v>7912</v>
      </c>
      <c r="B826" s="17" t="s">
        <v>6595</v>
      </c>
      <c r="C826" s="17">
        <v>0</v>
      </c>
      <c r="D826" s="17">
        <v>0</v>
      </c>
      <c r="E826" s="17" t="s">
        <v>55</v>
      </c>
      <c r="F826" s="17" t="s">
        <v>107</v>
      </c>
      <c r="G826" s="17" t="s">
        <v>7913</v>
      </c>
      <c r="H826" s="17">
        <v>3015653725</v>
      </c>
      <c r="I826" s="17" t="s">
        <v>71</v>
      </c>
      <c r="J826" s="17" t="s">
        <v>59</v>
      </c>
      <c r="K826" s="17" t="s">
        <v>7914</v>
      </c>
      <c r="L826" s="17" t="s">
        <v>7459</v>
      </c>
      <c r="M826" s="17" t="s">
        <v>7460</v>
      </c>
      <c r="N826" s="17" t="s">
        <v>6600</v>
      </c>
      <c r="O826" s="17">
        <v>20190820</v>
      </c>
      <c r="P826" s="17">
        <v>20191020</v>
      </c>
      <c r="Q826" s="17">
        <v>9510</v>
      </c>
      <c r="R826" s="17">
        <v>27403196</v>
      </c>
      <c r="S826" s="17" t="s">
        <v>6601</v>
      </c>
      <c r="T826" s="17" t="s">
        <v>63</v>
      </c>
      <c r="U826" s="17" t="s">
        <v>91</v>
      </c>
      <c r="V826" s="17">
        <f t="shared" si="238"/>
        <v>3</v>
      </c>
      <c r="W826" s="17">
        <v>3000</v>
      </c>
      <c r="X826" s="17" t="s">
        <v>7065</v>
      </c>
      <c r="Y826" s="17" t="s">
        <v>6595</v>
      </c>
      <c r="Z826" s="17">
        <v>20191020</v>
      </c>
      <c r="AA826" s="17" t="s">
        <v>1947</v>
      </c>
      <c r="AB826" s="17">
        <v>1</v>
      </c>
      <c r="AC826" s="17" t="str">
        <f>IFERROR(VLOOKUP(A826,[1]Cruces!AJ:AK,2,0),VLOOKUP(CONCATENATE(X826,AA826),[1]Cruces!G:H,2,0))</f>
        <v>Solicitud por BT</v>
      </c>
      <c r="AD826" s="17">
        <f t="shared" si="224"/>
        <v>20</v>
      </c>
      <c r="AE826" s="17">
        <f t="shared" si="225"/>
        <v>8</v>
      </c>
      <c r="AF826" s="17">
        <f t="shared" si="226"/>
        <v>2019</v>
      </c>
      <c r="AG826" s="17" t="str">
        <f>IFERROR(VLOOKUP(MID(A826,2,4)*1,[1]Cruces!K:L,2,0),"Verificar")</f>
        <v>Atlántico Norte</v>
      </c>
      <c r="AH826" s="17">
        <f t="shared" ca="1" si="227"/>
        <v>463</v>
      </c>
      <c r="AI826" s="17" t="str">
        <f>IFERROR(VLOOKUP(U826,[1]Cruces!$O$1:$P$6,2,0),"Sin Orden")</f>
        <v>Resuelta</v>
      </c>
      <c r="AJ826" s="17">
        <f t="shared" si="228"/>
        <v>20</v>
      </c>
      <c r="AK826" s="17">
        <f t="shared" si="229"/>
        <v>10</v>
      </c>
      <c r="AL826" s="17">
        <f t="shared" si="230"/>
        <v>2019</v>
      </c>
      <c r="AM826" s="17">
        <f t="shared" ca="1" si="231"/>
        <v>402</v>
      </c>
      <c r="AN826" s="18" t="str">
        <f>IFERROR(VLOOKUP(R826*1,'[1]Ordenes de Servicio'!G:K,5,0),"No Cruza")</f>
        <v>No Cruza</v>
      </c>
      <c r="AO826" s="17">
        <f t="shared" ca="1" si="232"/>
        <v>61</v>
      </c>
      <c r="AP826" s="17">
        <f t="shared" si="233"/>
        <v>20</v>
      </c>
      <c r="AQ826" s="17">
        <f t="shared" si="234"/>
        <v>10</v>
      </c>
      <c r="AR826" s="17">
        <f t="shared" si="235"/>
        <v>2019</v>
      </c>
      <c r="AS826" s="17">
        <f t="shared" ca="1" si="236"/>
        <v>402</v>
      </c>
      <c r="AT826" s="17" t="str">
        <f t="shared" ca="1" si="239"/>
        <v>Si</v>
      </c>
      <c r="AU826" s="17">
        <f t="shared" si="237"/>
        <v>0</v>
      </c>
      <c r="AV826" s="17" t="str">
        <f>+VLOOKUP(B826,[1]Cruces!S:T,2,0)</f>
        <v>7. Ejecución en Campo OS BT</v>
      </c>
    </row>
    <row r="827" spans="1:48" hidden="1" x14ac:dyDescent="0.25">
      <c r="A827" s="17" t="s">
        <v>7915</v>
      </c>
      <c r="B827" s="17" t="s">
        <v>1943</v>
      </c>
      <c r="C827" s="17">
        <v>0</v>
      </c>
      <c r="D827" s="17">
        <v>0</v>
      </c>
      <c r="E827" s="17" t="s">
        <v>55</v>
      </c>
      <c r="F827" s="17" t="s">
        <v>69</v>
      </c>
      <c r="G827" s="17" t="s">
        <v>7916</v>
      </c>
      <c r="H827" s="17">
        <v>3135098394</v>
      </c>
      <c r="I827" s="17" t="s">
        <v>71</v>
      </c>
      <c r="J827" s="17" t="s">
        <v>59</v>
      </c>
      <c r="K827" s="17" t="s">
        <v>7917</v>
      </c>
      <c r="L827" s="17" t="s">
        <v>7653</v>
      </c>
      <c r="M827" s="17" t="s">
        <v>7654</v>
      </c>
      <c r="N827" s="17" t="s">
        <v>1946</v>
      </c>
      <c r="O827" s="17">
        <v>20200908</v>
      </c>
      <c r="P827" s="17">
        <v>20200908</v>
      </c>
      <c r="Q827" s="17">
        <v>3160</v>
      </c>
      <c r="R827" s="17">
        <v>28111509</v>
      </c>
      <c r="S827" s="17" t="s">
        <v>6601</v>
      </c>
      <c r="T827" s="17" t="s">
        <v>7091</v>
      </c>
      <c r="U827" s="17" t="s">
        <v>77</v>
      </c>
      <c r="V827" s="17">
        <f t="shared" si="238"/>
        <v>3</v>
      </c>
      <c r="W827" s="17">
        <v>3000</v>
      </c>
      <c r="X827" s="17" t="s">
        <v>7065</v>
      </c>
      <c r="Y827" s="17" t="s">
        <v>1943</v>
      </c>
      <c r="Z827" s="17">
        <v>20200908</v>
      </c>
      <c r="AA827" s="17" t="s">
        <v>1947</v>
      </c>
      <c r="AB827" s="17">
        <v>1</v>
      </c>
      <c r="AC827" s="17" t="str">
        <f>IFERROR(VLOOKUP(A827,[1]Cruces!AJ:AK,2,0),VLOOKUP(CONCATENATE(X827,AA827),[1]Cruces!G:H,2,0))</f>
        <v>Solicitud por BT</v>
      </c>
      <c r="AD827" s="17">
        <f t="shared" si="224"/>
        <v>8</v>
      </c>
      <c r="AE827" s="17">
        <f t="shared" si="225"/>
        <v>9</v>
      </c>
      <c r="AF827" s="17">
        <f t="shared" si="226"/>
        <v>2020</v>
      </c>
      <c r="AG827" s="17" t="str">
        <f>IFERROR(VLOOKUP(MID(A827,2,4)*1,[1]Cruces!K:L,2,0),"Verificar")</f>
        <v>Verificar</v>
      </c>
      <c r="AH827" s="17">
        <f t="shared" ca="1" si="227"/>
        <v>78</v>
      </c>
      <c r="AI827" s="17" t="str">
        <f>IFERROR(VLOOKUP(U827,[1]Cruces!$O$1:$P$6,2,0),"Sin Orden")</f>
        <v>Pendiente</v>
      </c>
      <c r="AJ827" s="17">
        <f t="shared" si="228"/>
        <v>8</v>
      </c>
      <c r="AK827" s="17">
        <f t="shared" si="229"/>
        <v>9</v>
      </c>
      <c r="AL827" s="17">
        <f t="shared" si="230"/>
        <v>2020</v>
      </c>
      <c r="AM827" s="17">
        <f t="shared" ca="1" si="231"/>
        <v>78</v>
      </c>
      <c r="AN827" s="18">
        <f>IFERROR(VLOOKUP(R827*1,'[1]Ordenes de Servicio'!G:K,5,0),"No Cruza")</f>
        <v>44082</v>
      </c>
      <c r="AO827" s="17">
        <f t="shared" ca="1" si="232"/>
        <v>78</v>
      </c>
      <c r="AP827" s="17">
        <f t="shared" si="233"/>
        <v>8</v>
      </c>
      <c r="AQ827" s="17">
        <f t="shared" si="234"/>
        <v>9</v>
      </c>
      <c r="AR827" s="17">
        <f t="shared" si="235"/>
        <v>2020</v>
      </c>
      <c r="AS827" s="17">
        <f t="shared" ca="1" si="236"/>
        <v>78</v>
      </c>
      <c r="AT827" s="17" t="str">
        <f t="shared" ca="1" si="239"/>
        <v>No</v>
      </c>
      <c r="AU827" s="17">
        <f t="shared" si="237"/>
        <v>0</v>
      </c>
      <c r="AV827" s="17" t="str">
        <f>+VLOOKUP(B827,[1]Cruces!S:T,2,0)</f>
        <v>7. Ejecución en Campo OS BT</v>
      </c>
    </row>
    <row r="828" spans="1:48" hidden="1" x14ac:dyDescent="0.25">
      <c r="A828" s="17" t="s">
        <v>1708</v>
      </c>
      <c r="B828" s="17" t="s">
        <v>68</v>
      </c>
      <c r="C828" s="17">
        <v>2786826</v>
      </c>
      <c r="D828" s="17">
        <v>20128807</v>
      </c>
      <c r="E828" s="17" t="s">
        <v>93</v>
      </c>
      <c r="F828" s="17" t="s">
        <v>163</v>
      </c>
      <c r="G828" s="17" t="s">
        <v>1709</v>
      </c>
      <c r="H828" s="17">
        <v>3808131</v>
      </c>
      <c r="I828" s="17" t="s">
        <v>116</v>
      </c>
      <c r="J828" s="17" t="s">
        <v>1710</v>
      </c>
      <c r="K828" s="17" t="s">
        <v>97</v>
      </c>
      <c r="L828" s="17" t="s">
        <v>111</v>
      </c>
      <c r="M828" s="17" t="s">
        <v>112</v>
      </c>
      <c r="N828" s="17" t="s">
        <v>75</v>
      </c>
      <c r="O828" s="17">
        <v>20200914</v>
      </c>
      <c r="P828" s="17">
        <v>20201106</v>
      </c>
      <c r="Q828" s="17">
        <v>1110</v>
      </c>
      <c r="R828" s="17">
        <v>28143326</v>
      </c>
      <c r="S828" s="17" t="s">
        <v>100</v>
      </c>
      <c r="T828" s="17" t="s">
        <v>63</v>
      </c>
      <c r="U828" s="17" t="s">
        <v>91</v>
      </c>
      <c r="V828" s="17">
        <f t="shared" si="238"/>
        <v>30</v>
      </c>
      <c r="W828" s="17">
        <v>30000</v>
      </c>
      <c r="X828" s="17" t="s">
        <v>89</v>
      </c>
      <c r="Y828" s="17" t="s">
        <v>282</v>
      </c>
      <c r="Z828" s="17">
        <v>20201109</v>
      </c>
      <c r="AA828" s="17" t="s">
        <v>78</v>
      </c>
      <c r="AB828" s="17">
        <v>1</v>
      </c>
      <c r="AC828" s="17" t="str">
        <f>IFERROR(VLOOKUP(A828,[1]Cruces!AJ:AK,2,0),VLOOKUP(CONCATENATE(X828,AA828),[1]Cruces!G:H,2,0))</f>
        <v>Solicitud de Obra</v>
      </c>
      <c r="AD828" s="17">
        <f t="shared" si="224"/>
        <v>14</v>
      </c>
      <c r="AE828" s="17">
        <f t="shared" si="225"/>
        <v>9</v>
      </c>
      <c r="AF828" s="17">
        <f t="shared" si="226"/>
        <v>2020</v>
      </c>
      <c r="AG828" s="17" t="str">
        <f>IFERROR(VLOOKUP(MID(A828,2,4)*1,[1]Cruces!K:L,2,0),"Verificar")</f>
        <v>Atlántico Norte</v>
      </c>
      <c r="AH828" s="17">
        <f t="shared" ca="1" si="227"/>
        <v>72</v>
      </c>
      <c r="AI828" s="17" t="str">
        <f>IFERROR(VLOOKUP(U828,[1]Cruces!$O$1:$P$6,2,0),"Sin Orden")</f>
        <v>Resuelta</v>
      </c>
      <c r="AJ828" s="17">
        <f t="shared" si="228"/>
        <v>9</v>
      </c>
      <c r="AK828" s="17">
        <f t="shared" si="229"/>
        <v>11</v>
      </c>
      <c r="AL828" s="17">
        <f t="shared" si="230"/>
        <v>2020</v>
      </c>
      <c r="AM828" s="17">
        <f t="shared" ca="1" si="231"/>
        <v>16</v>
      </c>
      <c r="AN828" s="18" t="str">
        <f>IFERROR(VLOOKUP(R828*1,'[1]Ordenes de Servicio'!G:K,5,0),"No Cruza")</f>
        <v>No Cruza</v>
      </c>
      <c r="AO828" s="17">
        <f t="shared" ca="1" si="232"/>
        <v>56</v>
      </c>
      <c r="AP828" s="17">
        <f t="shared" si="233"/>
        <v>6</v>
      </c>
      <c r="AQ828" s="17">
        <f t="shared" si="234"/>
        <v>11</v>
      </c>
      <c r="AR828" s="17">
        <f t="shared" si="235"/>
        <v>2020</v>
      </c>
      <c r="AS828" s="17">
        <f t="shared" ca="1" si="236"/>
        <v>19</v>
      </c>
      <c r="AT828" s="17" t="str">
        <f t="shared" ca="1" si="239"/>
        <v>No</v>
      </c>
      <c r="AU828" s="17">
        <f t="shared" si="237"/>
        <v>3</v>
      </c>
      <c r="AV828" s="17" t="str">
        <f>+VLOOKUP(B828,[1]Cruces!S:T,2,0)</f>
        <v>5. Consultoría / Adjudicación</v>
      </c>
    </row>
    <row r="829" spans="1:48" hidden="1" x14ac:dyDescent="0.25">
      <c r="A829" s="17" t="s">
        <v>1711</v>
      </c>
      <c r="B829" s="17" t="s">
        <v>54</v>
      </c>
      <c r="C829" s="17">
        <v>0</v>
      </c>
      <c r="D829" s="17">
        <v>0</v>
      </c>
      <c r="E829" s="17" t="s">
        <v>55</v>
      </c>
      <c r="F829" s="17" t="s">
        <v>126</v>
      </c>
      <c r="G829" s="17" t="s">
        <v>1712</v>
      </c>
      <c r="H829" s="17">
        <v>0</v>
      </c>
      <c r="I829" s="17" t="s">
        <v>71</v>
      </c>
      <c r="J829" s="17" t="s">
        <v>59</v>
      </c>
      <c r="K829" s="17" t="s">
        <v>1713</v>
      </c>
      <c r="L829" s="17" t="s">
        <v>129</v>
      </c>
      <c r="M829" s="17" t="s">
        <v>130</v>
      </c>
      <c r="N829" s="17" t="s">
        <v>62</v>
      </c>
      <c r="O829" s="17">
        <v>20200903</v>
      </c>
      <c r="P829" s="17">
        <v>20201014</v>
      </c>
      <c r="Q829" s="17">
        <v>7751</v>
      </c>
      <c r="R829" s="17">
        <v>28105963</v>
      </c>
      <c r="S829" s="17" t="s">
        <v>100</v>
      </c>
      <c r="T829" s="17" t="s">
        <v>63</v>
      </c>
      <c r="U829" s="17" t="s">
        <v>91</v>
      </c>
      <c r="V829" s="17">
        <f t="shared" si="238"/>
        <v>25</v>
      </c>
      <c r="W829" s="17">
        <v>25000</v>
      </c>
      <c r="X829" s="17" t="s">
        <v>64</v>
      </c>
      <c r="Y829" s="17" t="s">
        <v>65</v>
      </c>
      <c r="Z829" s="17">
        <v>20201014</v>
      </c>
      <c r="AA829" s="17" t="s">
        <v>78</v>
      </c>
      <c r="AB829" s="17">
        <v>1</v>
      </c>
      <c r="AC829" s="17" t="str">
        <f>IFERROR(VLOOKUP(A829,[1]Cruces!AJ:AK,2,0),VLOOKUP(CONCATENATE(X829,AA829),[1]Cruces!G:H,2,0))</f>
        <v>Solicitud de Obra</v>
      </c>
      <c r="AD829" s="17">
        <f t="shared" si="224"/>
        <v>3</v>
      </c>
      <c r="AE829" s="17">
        <f t="shared" si="225"/>
        <v>9</v>
      </c>
      <c r="AF829" s="17">
        <f t="shared" si="226"/>
        <v>2020</v>
      </c>
      <c r="AG829" s="17" t="str">
        <f>IFERROR(VLOOKUP(MID(A829,2,4)*1,[1]Cruces!K:L,2,0),"Verificar")</f>
        <v>Guajira</v>
      </c>
      <c r="AH829" s="17">
        <f t="shared" ca="1" si="227"/>
        <v>83</v>
      </c>
      <c r="AI829" s="17" t="str">
        <f>IFERROR(VLOOKUP(U829,[1]Cruces!$O$1:$P$6,2,0),"Sin Orden")</f>
        <v>Resuelta</v>
      </c>
      <c r="AJ829" s="17">
        <f t="shared" si="228"/>
        <v>14</v>
      </c>
      <c r="AK829" s="17">
        <f t="shared" si="229"/>
        <v>10</v>
      </c>
      <c r="AL829" s="17">
        <f t="shared" si="230"/>
        <v>2020</v>
      </c>
      <c r="AM829" s="17">
        <f t="shared" ca="1" si="231"/>
        <v>42</v>
      </c>
      <c r="AN829" s="18" t="str">
        <f>IFERROR(VLOOKUP(R829*1,'[1]Ordenes de Servicio'!G:K,5,0),"No Cruza")</f>
        <v>No Cruza</v>
      </c>
      <c r="AO829" s="17">
        <f t="shared" ca="1" si="232"/>
        <v>41</v>
      </c>
      <c r="AP829" s="17">
        <f t="shared" si="233"/>
        <v>14</v>
      </c>
      <c r="AQ829" s="17">
        <f t="shared" si="234"/>
        <v>10</v>
      </c>
      <c r="AR829" s="17">
        <f t="shared" si="235"/>
        <v>2020</v>
      </c>
      <c r="AS829" s="17">
        <f t="shared" ca="1" si="236"/>
        <v>42</v>
      </c>
      <c r="AT829" s="17" t="str">
        <f t="shared" ca="1" si="239"/>
        <v>No</v>
      </c>
      <c r="AU829" s="17">
        <f t="shared" si="237"/>
        <v>0</v>
      </c>
      <c r="AV829" s="17" t="str">
        <f>+VLOOKUP(B829,[1]Cruces!S:T,2,0)</f>
        <v>4. Presupuesto de Obra</v>
      </c>
    </row>
    <row r="830" spans="1:48" hidden="1" x14ac:dyDescent="0.25">
      <c r="A830" s="17" t="s">
        <v>1714</v>
      </c>
      <c r="B830" s="17" t="s">
        <v>68</v>
      </c>
      <c r="C830" s="17">
        <v>0</v>
      </c>
      <c r="D830" s="17">
        <v>0</v>
      </c>
      <c r="E830" s="17" t="s">
        <v>55</v>
      </c>
      <c r="F830" s="17" t="s">
        <v>120</v>
      </c>
      <c r="G830" s="17" t="s">
        <v>1715</v>
      </c>
      <c r="H830" s="17">
        <v>3207258021</v>
      </c>
      <c r="I830" s="17" t="s">
        <v>116</v>
      </c>
      <c r="J830" s="17" t="s">
        <v>59</v>
      </c>
      <c r="K830" s="17" t="s">
        <v>97</v>
      </c>
      <c r="L830" s="17" t="s">
        <v>122</v>
      </c>
      <c r="M830" s="17" t="s">
        <v>123</v>
      </c>
      <c r="N830" s="17" t="s">
        <v>75</v>
      </c>
      <c r="O830" s="17">
        <v>20181121</v>
      </c>
      <c r="P830" s="17">
        <v>20181210</v>
      </c>
      <c r="Q830" s="17">
        <v>1110</v>
      </c>
      <c r="R830" s="17">
        <v>25899133</v>
      </c>
      <c r="S830" s="17" t="s">
        <v>76</v>
      </c>
      <c r="T830" s="17" t="s">
        <v>63</v>
      </c>
      <c r="U830" s="17" t="s">
        <v>88</v>
      </c>
      <c r="V830" s="17">
        <f t="shared" si="238"/>
        <v>150</v>
      </c>
      <c r="W830" s="17">
        <v>150000</v>
      </c>
      <c r="X830" s="17" t="s">
        <v>64</v>
      </c>
      <c r="Y830" s="17" t="s">
        <v>136</v>
      </c>
      <c r="Z830" s="17">
        <v>20181218</v>
      </c>
      <c r="AA830" s="17" t="s">
        <v>101</v>
      </c>
      <c r="AB830" s="17">
        <v>1</v>
      </c>
      <c r="AC830" s="17" t="str">
        <f>IFERROR(VLOOKUP(A830,[1]Cruces!AJ:AK,2,0),VLOOKUP(CONCATENATE(X830,AA830),[1]Cruces!G:H,2,0))</f>
        <v>Solicitud de Obra</v>
      </c>
      <c r="AD830" s="17">
        <f t="shared" si="224"/>
        <v>21</v>
      </c>
      <c r="AE830" s="17">
        <f t="shared" si="225"/>
        <v>11</v>
      </c>
      <c r="AF830" s="17">
        <f t="shared" si="226"/>
        <v>2018</v>
      </c>
      <c r="AG830" s="17" t="str">
        <f>IFERROR(VLOOKUP(MID(A830,2,4)*1,[1]Cruces!K:L,2,0),"Verificar")</f>
        <v>Atlántico Norte</v>
      </c>
      <c r="AH830" s="17">
        <f t="shared" ca="1" si="227"/>
        <v>735</v>
      </c>
      <c r="AI830" s="17" t="str">
        <f>IFERROR(VLOOKUP(U830,[1]Cruces!$O$1:$P$6,2,0),"Sin Orden")</f>
        <v>Resuelta</v>
      </c>
      <c r="AJ830" s="17">
        <f t="shared" si="228"/>
        <v>18</v>
      </c>
      <c r="AK830" s="17">
        <f t="shared" si="229"/>
        <v>12</v>
      </c>
      <c r="AL830" s="17">
        <f t="shared" si="230"/>
        <v>2018</v>
      </c>
      <c r="AM830" s="17">
        <f t="shared" ca="1" si="231"/>
        <v>708</v>
      </c>
      <c r="AN830" s="18" t="str">
        <f>IFERROR(VLOOKUP(R830*1,'[1]Ordenes de Servicio'!G:K,5,0),"No Cruza")</f>
        <v>No Cruza</v>
      </c>
      <c r="AO830" s="17">
        <f t="shared" ca="1" si="232"/>
        <v>27</v>
      </c>
      <c r="AP830" s="17">
        <f t="shared" si="233"/>
        <v>10</v>
      </c>
      <c r="AQ830" s="17">
        <f t="shared" si="234"/>
        <v>12</v>
      </c>
      <c r="AR830" s="17">
        <f t="shared" si="235"/>
        <v>2018</v>
      </c>
      <c r="AS830" s="17">
        <f t="shared" ca="1" si="236"/>
        <v>716</v>
      </c>
      <c r="AT830" s="17" t="str">
        <f t="shared" ca="1" si="239"/>
        <v>Si</v>
      </c>
      <c r="AU830" s="17">
        <f t="shared" si="237"/>
        <v>8</v>
      </c>
      <c r="AV830" s="17" t="str">
        <f>+VLOOKUP(B830,[1]Cruces!S:T,2,0)</f>
        <v>5. Consultoría / Adjudicación</v>
      </c>
    </row>
    <row r="831" spans="1:48" hidden="1" x14ac:dyDescent="0.25">
      <c r="A831" s="17" t="s">
        <v>1716</v>
      </c>
      <c r="B831" s="17" t="s">
        <v>68</v>
      </c>
      <c r="C831" s="17">
        <v>0</v>
      </c>
      <c r="D831" s="17">
        <v>0</v>
      </c>
      <c r="E831" s="17" t="s">
        <v>55</v>
      </c>
      <c r="F831" s="17" t="s">
        <v>232</v>
      </c>
      <c r="G831" s="17" t="s">
        <v>445</v>
      </c>
      <c r="H831" s="17">
        <v>3114351581</v>
      </c>
      <c r="I831" s="17" t="s">
        <v>446</v>
      </c>
      <c r="J831" s="17" t="s">
        <v>59</v>
      </c>
      <c r="K831" s="17" t="s">
        <v>447</v>
      </c>
      <c r="L831" s="17" t="s">
        <v>111</v>
      </c>
      <c r="M831" s="17" t="s">
        <v>112</v>
      </c>
      <c r="N831" s="17" t="s">
        <v>75</v>
      </c>
      <c r="O831" s="17">
        <v>20180711</v>
      </c>
      <c r="P831" s="17">
        <v>20180711</v>
      </c>
      <c r="Q831" s="17">
        <v>1210</v>
      </c>
      <c r="R831" s="17">
        <v>0</v>
      </c>
      <c r="S831" s="17"/>
      <c r="T831" s="17" t="s">
        <v>63</v>
      </c>
      <c r="U831" s="17"/>
      <c r="V831" s="17">
        <f t="shared" si="238"/>
        <v>150</v>
      </c>
      <c r="W831" s="17">
        <v>150000</v>
      </c>
      <c r="X831" s="17" t="s">
        <v>64</v>
      </c>
      <c r="Y831" s="17" t="s">
        <v>136</v>
      </c>
      <c r="Z831" s="17">
        <v>20180711</v>
      </c>
      <c r="AA831" s="17" t="s">
        <v>176</v>
      </c>
      <c r="AB831" s="17">
        <v>1</v>
      </c>
      <c r="AC831" s="17" t="str">
        <f>IFERROR(VLOOKUP(A831,[1]Cruces!AJ:AK,2,0),VLOOKUP(CONCATENATE(X831,AA831),[1]Cruces!G:H,2,0))</f>
        <v>Solicitud de Obra</v>
      </c>
      <c r="AD831" s="17">
        <f t="shared" si="224"/>
        <v>11</v>
      </c>
      <c r="AE831" s="17">
        <f t="shared" si="225"/>
        <v>7</v>
      </c>
      <c r="AF831" s="17">
        <f t="shared" si="226"/>
        <v>2018</v>
      </c>
      <c r="AG831" s="17" t="str">
        <f>IFERROR(VLOOKUP(MID(A831,2,4)*1,[1]Cruces!K:L,2,0),"Verificar")</f>
        <v>Atlántico Sur</v>
      </c>
      <c r="AH831" s="17">
        <f t="shared" ca="1" si="227"/>
        <v>868</v>
      </c>
      <c r="AI831" s="17" t="str">
        <f>IFERROR(VLOOKUP(U831,[1]Cruces!$O$1:$P$6,2,0),"Sin Orden")</f>
        <v>Sin Orden</v>
      </c>
      <c r="AJ831" s="17">
        <f t="shared" si="228"/>
        <v>11</v>
      </c>
      <c r="AK831" s="17">
        <f t="shared" si="229"/>
        <v>7</v>
      </c>
      <c r="AL831" s="17">
        <f t="shared" si="230"/>
        <v>2018</v>
      </c>
      <c r="AM831" s="17">
        <f t="shared" ca="1" si="231"/>
        <v>868</v>
      </c>
      <c r="AN831" s="18" t="str">
        <f>IFERROR(VLOOKUP(R831*1,'[1]Ordenes de Servicio'!G:K,5,0),"No Cruza")</f>
        <v>No Cruza</v>
      </c>
      <c r="AO831" s="17">
        <f t="shared" ca="1" si="232"/>
        <v>868</v>
      </c>
      <c r="AP831" s="17">
        <f t="shared" si="233"/>
        <v>11</v>
      </c>
      <c r="AQ831" s="17">
        <f t="shared" si="234"/>
        <v>7</v>
      </c>
      <c r="AR831" s="17">
        <f t="shared" si="235"/>
        <v>2018</v>
      </c>
      <c r="AS831" s="17">
        <f t="shared" ca="1" si="236"/>
        <v>868</v>
      </c>
      <c r="AT831" s="17" t="str">
        <f t="shared" ca="1" si="239"/>
        <v>Si</v>
      </c>
      <c r="AU831" s="17">
        <f t="shared" si="237"/>
        <v>0</v>
      </c>
      <c r="AV831" s="17" t="str">
        <f>+VLOOKUP(B831,[1]Cruces!S:T,2,0)</f>
        <v>5. Consultoría / Adjudicación</v>
      </c>
    </row>
    <row r="832" spans="1:48" hidden="1" x14ac:dyDescent="0.25">
      <c r="A832" s="17" t="s">
        <v>1717</v>
      </c>
      <c r="B832" s="17" t="s">
        <v>54</v>
      </c>
      <c r="C832" s="17">
        <v>0</v>
      </c>
      <c r="D832" s="17">
        <v>0</v>
      </c>
      <c r="E832" s="17" t="s">
        <v>55</v>
      </c>
      <c r="F832" s="17" t="s">
        <v>126</v>
      </c>
      <c r="G832" s="17" t="s">
        <v>1718</v>
      </c>
      <c r="H832" s="17">
        <v>0</v>
      </c>
      <c r="I832" s="17" t="s">
        <v>83</v>
      </c>
      <c r="J832" s="17" t="s">
        <v>59</v>
      </c>
      <c r="K832" s="17" t="s">
        <v>329</v>
      </c>
      <c r="L832" s="17" t="s">
        <v>129</v>
      </c>
      <c r="M832" s="17" t="s">
        <v>130</v>
      </c>
      <c r="N832" s="17" t="s">
        <v>62</v>
      </c>
      <c r="O832" s="17">
        <v>20190924</v>
      </c>
      <c r="P832" s="17">
        <v>20190927</v>
      </c>
      <c r="Q832" s="17">
        <v>3310</v>
      </c>
      <c r="R832" s="17">
        <v>26761518</v>
      </c>
      <c r="S832" s="17" t="s">
        <v>100</v>
      </c>
      <c r="T832" s="17" t="s">
        <v>63</v>
      </c>
      <c r="U832" s="17" t="s">
        <v>91</v>
      </c>
      <c r="V832" s="17">
        <f t="shared" si="238"/>
        <v>275</v>
      </c>
      <c r="W832" s="17">
        <v>275000</v>
      </c>
      <c r="X832" s="17" t="s">
        <v>64</v>
      </c>
      <c r="Y832" s="17" t="s">
        <v>65</v>
      </c>
      <c r="Z832" s="17">
        <v>20190927</v>
      </c>
      <c r="AA832" s="17" t="s">
        <v>176</v>
      </c>
      <c r="AB832" s="17">
        <v>1</v>
      </c>
      <c r="AC832" s="17" t="str">
        <f>IFERROR(VLOOKUP(A832,[1]Cruces!AJ:AK,2,0),VLOOKUP(CONCATENATE(X832,AA832),[1]Cruces!G:H,2,0))</f>
        <v>Solicitud de Obra</v>
      </c>
      <c r="AD832" s="17">
        <f t="shared" si="224"/>
        <v>24</v>
      </c>
      <c r="AE832" s="17">
        <f t="shared" si="225"/>
        <v>9</v>
      </c>
      <c r="AF832" s="17">
        <f t="shared" si="226"/>
        <v>2019</v>
      </c>
      <c r="AG832" s="17" t="str">
        <f>IFERROR(VLOOKUP(MID(A832,2,4)*1,[1]Cruces!K:L,2,0),"Verificar")</f>
        <v>Guajira</v>
      </c>
      <c r="AH832" s="17">
        <f t="shared" ca="1" si="227"/>
        <v>428</v>
      </c>
      <c r="AI832" s="17" t="str">
        <f>IFERROR(VLOOKUP(U832,[1]Cruces!$O$1:$P$6,2,0),"Sin Orden")</f>
        <v>Resuelta</v>
      </c>
      <c r="AJ832" s="17">
        <f t="shared" si="228"/>
        <v>27</v>
      </c>
      <c r="AK832" s="17">
        <f t="shared" si="229"/>
        <v>9</v>
      </c>
      <c r="AL832" s="17">
        <f t="shared" si="230"/>
        <v>2019</v>
      </c>
      <c r="AM832" s="17">
        <f t="shared" ca="1" si="231"/>
        <v>425</v>
      </c>
      <c r="AN832" s="18" t="str">
        <f>IFERROR(VLOOKUP(R832*1,'[1]Ordenes de Servicio'!G:K,5,0),"No Cruza")</f>
        <v>No Cruza</v>
      </c>
      <c r="AO832" s="17">
        <f t="shared" ca="1" si="232"/>
        <v>3</v>
      </c>
      <c r="AP832" s="17">
        <f t="shared" si="233"/>
        <v>27</v>
      </c>
      <c r="AQ832" s="17">
        <f t="shared" si="234"/>
        <v>9</v>
      </c>
      <c r="AR832" s="17">
        <f t="shared" si="235"/>
        <v>2019</v>
      </c>
      <c r="AS832" s="17">
        <f t="shared" ca="1" si="236"/>
        <v>425</v>
      </c>
      <c r="AT832" s="17" t="str">
        <f t="shared" ca="1" si="239"/>
        <v>Si</v>
      </c>
      <c r="AU832" s="17">
        <f t="shared" si="237"/>
        <v>0</v>
      </c>
      <c r="AV832" s="17" t="str">
        <f>+VLOOKUP(B832,[1]Cruces!S:T,2,0)</f>
        <v>4. Presupuesto de Obra</v>
      </c>
    </row>
    <row r="833" spans="1:48" hidden="1" x14ac:dyDescent="0.25">
      <c r="A833" s="17" t="s">
        <v>1719</v>
      </c>
      <c r="B833" s="17" t="s">
        <v>68</v>
      </c>
      <c r="C833" s="17">
        <v>0</v>
      </c>
      <c r="D833" s="17">
        <v>0</v>
      </c>
      <c r="E833" s="17" t="s">
        <v>55</v>
      </c>
      <c r="F833" s="17" t="s">
        <v>120</v>
      </c>
      <c r="G833" s="17" t="s">
        <v>1720</v>
      </c>
      <c r="H833" s="17">
        <v>3046550241</v>
      </c>
      <c r="I833" s="17" t="s">
        <v>109</v>
      </c>
      <c r="J833" s="17" t="s">
        <v>59</v>
      </c>
      <c r="K833" s="17" t="s">
        <v>1721</v>
      </c>
      <c r="L833" s="17" t="s">
        <v>122</v>
      </c>
      <c r="M833" s="17" t="s">
        <v>123</v>
      </c>
      <c r="N833" s="17" t="s">
        <v>75</v>
      </c>
      <c r="O833" s="17">
        <v>20180810</v>
      </c>
      <c r="P833" s="17">
        <v>20180903</v>
      </c>
      <c r="Q833" s="17">
        <v>1110</v>
      </c>
      <c r="R833" s="17">
        <v>25414299</v>
      </c>
      <c r="S833" s="17" t="s">
        <v>100</v>
      </c>
      <c r="T833" s="17" t="s">
        <v>63</v>
      </c>
      <c r="U833" s="17" t="s">
        <v>91</v>
      </c>
      <c r="V833" s="17">
        <f t="shared" si="238"/>
        <v>400</v>
      </c>
      <c r="W833" s="17">
        <v>400000</v>
      </c>
      <c r="X833" s="17" t="s">
        <v>64</v>
      </c>
      <c r="Y833" s="17" t="s">
        <v>136</v>
      </c>
      <c r="Z833" s="17">
        <v>20180912</v>
      </c>
      <c r="AA833" s="17" t="s">
        <v>101</v>
      </c>
      <c r="AB833" s="17">
        <v>1</v>
      </c>
      <c r="AC833" s="17" t="str">
        <f>IFERROR(VLOOKUP(A833,[1]Cruces!AJ:AK,2,0),VLOOKUP(CONCATENATE(X833,AA833),[1]Cruces!G:H,2,0))</f>
        <v>Solicitud de Obra</v>
      </c>
      <c r="AD833" s="17">
        <f t="shared" si="224"/>
        <v>10</v>
      </c>
      <c r="AE833" s="17">
        <f t="shared" si="225"/>
        <v>8</v>
      </c>
      <c r="AF833" s="17">
        <f t="shared" si="226"/>
        <v>2018</v>
      </c>
      <c r="AG833" s="17" t="str">
        <f>IFERROR(VLOOKUP(MID(A833,2,4)*1,[1]Cruces!K:L,2,0),"Verificar")</f>
        <v>Atlántico Norte</v>
      </c>
      <c r="AH833" s="17">
        <f t="shared" ca="1" si="227"/>
        <v>838</v>
      </c>
      <c r="AI833" s="17" t="str">
        <f>IFERROR(VLOOKUP(U833,[1]Cruces!$O$1:$P$6,2,0),"Sin Orden")</f>
        <v>Resuelta</v>
      </c>
      <c r="AJ833" s="17">
        <f t="shared" si="228"/>
        <v>12</v>
      </c>
      <c r="AK833" s="17">
        <f t="shared" si="229"/>
        <v>9</v>
      </c>
      <c r="AL833" s="17">
        <f t="shared" si="230"/>
        <v>2018</v>
      </c>
      <c r="AM833" s="17">
        <f t="shared" ca="1" si="231"/>
        <v>805</v>
      </c>
      <c r="AN833" s="18" t="str">
        <f>IFERROR(VLOOKUP(R833*1,'[1]Ordenes de Servicio'!G:K,5,0),"No Cruza")</f>
        <v>No Cruza</v>
      </c>
      <c r="AO833" s="17">
        <f t="shared" ca="1" si="232"/>
        <v>33</v>
      </c>
      <c r="AP833" s="17">
        <f t="shared" si="233"/>
        <v>3</v>
      </c>
      <c r="AQ833" s="17">
        <f t="shared" si="234"/>
        <v>9</v>
      </c>
      <c r="AR833" s="17">
        <f t="shared" si="235"/>
        <v>2018</v>
      </c>
      <c r="AS833" s="17">
        <f t="shared" ca="1" si="236"/>
        <v>814</v>
      </c>
      <c r="AT833" s="17" t="str">
        <f t="shared" ca="1" si="239"/>
        <v>Si</v>
      </c>
      <c r="AU833" s="17">
        <f t="shared" si="237"/>
        <v>9</v>
      </c>
      <c r="AV833" s="17" t="str">
        <f>+VLOOKUP(B833,[1]Cruces!S:T,2,0)</f>
        <v>5. Consultoría / Adjudicación</v>
      </c>
    </row>
    <row r="834" spans="1:48" x14ac:dyDescent="0.25">
      <c r="A834" s="17" t="s">
        <v>1722</v>
      </c>
      <c r="B834" s="17" t="s">
        <v>80</v>
      </c>
      <c r="C834" s="17">
        <v>0</v>
      </c>
      <c r="D834" s="17">
        <v>0</v>
      </c>
      <c r="E834" s="17" t="s">
        <v>55</v>
      </c>
      <c r="F834" s="17" t="s">
        <v>56</v>
      </c>
      <c r="G834" s="17" t="s">
        <v>1723</v>
      </c>
      <c r="H834" s="17">
        <v>0</v>
      </c>
      <c r="I834" s="17" t="s">
        <v>71</v>
      </c>
      <c r="J834" s="17" t="s">
        <v>59</v>
      </c>
      <c r="K834" s="17" t="s">
        <v>1724</v>
      </c>
      <c r="L834" s="17" t="s">
        <v>172</v>
      </c>
      <c r="M834" s="17" t="s">
        <v>173</v>
      </c>
      <c r="N834" s="17" t="s">
        <v>87</v>
      </c>
      <c r="O834" s="17">
        <v>20190417</v>
      </c>
      <c r="P834" s="17">
        <v>20190910</v>
      </c>
      <c r="Q834" s="17">
        <v>1110</v>
      </c>
      <c r="R834" s="17">
        <v>26358039</v>
      </c>
      <c r="S834" s="17" t="s">
        <v>76</v>
      </c>
      <c r="T834" s="17" t="s">
        <v>63</v>
      </c>
      <c r="U834" s="17" t="s">
        <v>88</v>
      </c>
      <c r="V834" s="17">
        <f t="shared" si="238"/>
        <v>112.5</v>
      </c>
      <c r="W834" s="17">
        <v>112500</v>
      </c>
      <c r="X834" s="17" t="s">
        <v>64</v>
      </c>
      <c r="Y834" s="17" t="s">
        <v>80</v>
      </c>
      <c r="Z834" s="17">
        <v>20190910</v>
      </c>
      <c r="AA834" s="17" t="s">
        <v>137</v>
      </c>
      <c r="AB834" s="17">
        <v>1</v>
      </c>
      <c r="AC834" s="17" t="str">
        <f>IFERROR(VLOOKUP(A834,[1]Cruces!AJ:AK,2,0),VLOOKUP(CONCATENATE(X834,AA834),[1]Cruces!G:H,2,0))</f>
        <v>Solicitud de Obra</v>
      </c>
      <c r="AD834" s="17">
        <f t="shared" si="224"/>
        <v>17</v>
      </c>
      <c r="AE834" s="17">
        <f t="shared" si="225"/>
        <v>4</v>
      </c>
      <c r="AF834" s="17">
        <f t="shared" si="226"/>
        <v>2019</v>
      </c>
      <c r="AG834" s="17" t="str">
        <f>IFERROR(VLOOKUP(MID(A834,2,4)*1,[1]Cruces!K:L,2,0),"Verificar")</f>
        <v>Atlántico Norte</v>
      </c>
      <c r="AH834" s="17">
        <f t="shared" ca="1" si="227"/>
        <v>588</v>
      </c>
      <c r="AI834" s="17" t="str">
        <f>IFERROR(VLOOKUP(U834,[1]Cruces!$O$1:$P$6,2,0),"Sin Orden")</f>
        <v>Resuelta</v>
      </c>
      <c r="AJ834" s="17">
        <f t="shared" si="228"/>
        <v>10</v>
      </c>
      <c r="AK834" s="17">
        <f t="shared" si="229"/>
        <v>9</v>
      </c>
      <c r="AL834" s="17">
        <f t="shared" si="230"/>
        <v>2019</v>
      </c>
      <c r="AM834" s="17">
        <f t="shared" ca="1" si="231"/>
        <v>442</v>
      </c>
      <c r="AN834" s="18" t="str">
        <f>IFERROR(VLOOKUP(R834*1,'[1]Ordenes de Servicio'!G:K,5,0),"No Cruza")</f>
        <v>No Cruza</v>
      </c>
      <c r="AO834" s="17">
        <f t="shared" ca="1" si="232"/>
        <v>146</v>
      </c>
      <c r="AP834" s="17">
        <f t="shared" si="233"/>
        <v>10</v>
      </c>
      <c r="AQ834" s="17">
        <f t="shared" si="234"/>
        <v>9</v>
      </c>
      <c r="AR834" s="17">
        <f t="shared" si="235"/>
        <v>2019</v>
      </c>
      <c r="AS834" s="17">
        <f t="shared" ca="1" si="236"/>
        <v>442</v>
      </c>
      <c r="AT834" s="17" t="str">
        <f t="shared" ca="1" si="239"/>
        <v>Si</v>
      </c>
      <c r="AU834" s="17">
        <f t="shared" si="237"/>
        <v>0</v>
      </c>
      <c r="AV834" s="17" t="str">
        <f>+VLOOKUP(B834,[1]Cruces!S:T,2,0)</f>
        <v>8. Puesta en Servicio</v>
      </c>
    </row>
    <row r="835" spans="1:48" hidden="1" x14ac:dyDescent="0.25">
      <c r="A835" s="17" t="s">
        <v>1725</v>
      </c>
      <c r="B835" s="17" t="s">
        <v>68</v>
      </c>
      <c r="C835" s="17">
        <v>0</v>
      </c>
      <c r="D835" s="17">
        <v>0</v>
      </c>
      <c r="E835" s="17" t="s">
        <v>55</v>
      </c>
      <c r="F835" s="17" t="s">
        <v>120</v>
      </c>
      <c r="G835" s="17" t="s">
        <v>1096</v>
      </c>
      <c r="H835" s="17">
        <v>0</v>
      </c>
      <c r="I835" s="17" t="s">
        <v>71</v>
      </c>
      <c r="J835" s="17" t="s">
        <v>59</v>
      </c>
      <c r="K835" s="17" t="s">
        <v>1097</v>
      </c>
      <c r="L835" s="17" t="s">
        <v>111</v>
      </c>
      <c r="M835" s="17" t="s">
        <v>112</v>
      </c>
      <c r="N835" s="17" t="s">
        <v>75</v>
      </c>
      <c r="O835" s="17">
        <v>20190125</v>
      </c>
      <c r="P835" s="17">
        <v>20190312</v>
      </c>
      <c r="Q835" s="17">
        <v>1110</v>
      </c>
      <c r="R835" s="17">
        <v>26496016</v>
      </c>
      <c r="S835" s="17" t="s">
        <v>76</v>
      </c>
      <c r="T835" s="17" t="s">
        <v>63</v>
      </c>
      <c r="U835" s="17" t="s">
        <v>88</v>
      </c>
      <c r="V835" s="17">
        <f t="shared" si="238"/>
        <v>975</v>
      </c>
      <c r="W835" s="17">
        <v>975000</v>
      </c>
      <c r="X835" s="17" t="s">
        <v>64</v>
      </c>
      <c r="Y835" s="17" t="s">
        <v>105</v>
      </c>
      <c r="Z835" s="17">
        <v>20190808</v>
      </c>
      <c r="AA835" s="17" t="s">
        <v>124</v>
      </c>
      <c r="AB835" s="17">
        <v>1</v>
      </c>
      <c r="AC835" s="17" t="str">
        <f>IFERROR(VLOOKUP(A835,[1]Cruces!AJ:AK,2,0),VLOOKUP(CONCATENATE(X835,AA835),[1]Cruces!G:H,2,0))</f>
        <v>Solicitud de Obra</v>
      </c>
      <c r="AD835" s="17">
        <f t="shared" si="224"/>
        <v>25</v>
      </c>
      <c r="AE835" s="17">
        <f t="shared" si="225"/>
        <v>1</v>
      </c>
      <c r="AF835" s="17">
        <f t="shared" si="226"/>
        <v>2019</v>
      </c>
      <c r="AG835" s="17" t="str">
        <f>IFERROR(VLOOKUP(MID(A835,2,4)*1,[1]Cruces!K:L,2,0),"Verificar")</f>
        <v>Atlántico Norte</v>
      </c>
      <c r="AH835" s="17">
        <f t="shared" ca="1" si="227"/>
        <v>670</v>
      </c>
      <c r="AI835" s="17" t="str">
        <f>IFERROR(VLOOKUP(U835,[1]Cruces!$O$1:$P$6,2,0),"Sin Orden")</f>
        <v>Resuelta</v>
      </c>
      <c r="AJ835" s="17">
        <f t="shared" si="228"/>
        <v>8</v>
      </c>
      <c r="AK835" s="17">
        <f t="shared" si="229"/>
        <v>8</v>
      </c>
      <c r="AL835" s="17">
        <f t="shared" si="230"/>
        <v>2019</v>
      </c>
      <c r="AM835" s="17">
        <f t="shared" ca="1" si="231"/>
        <v>475</v>
      </c>
      <c r="AN835" s="18" t="str">
        <f>IFERROR(VLOOKUP(R835*1,'[1]Ordenes de Servicio'!G:K,5,0),"No Cruza")</f>
        <v>No Cruza</v>
      </c>
      <c r="AO835" s="17">
        <f t="shared" ca="1" si="232"/>
        <v>195</v>
      </c>
      <c r="AP835" s="17">
        <f t="shared" si="233"/>
        <v>12</v>
      </c>
      <c r="AQ835" s="17">
        <f t="shared" si="234"/>
        <v>3</v>
      </c>
      <c r="AR835" s="17">
        <f t="shared" si="235"/>
        <v>2019</v>
      </c>
      <c r="AS835" s="17">
        <f t="shared" ca="1" si="236"/>
        <v>624</v>
      </c>
      <c r="AT835" s="17" t="str">
        <f t="shared" ca="1" si="239"/>
        <v>Si</v>
      </c>
      <c r="AU835" s="17">
        <f t="shared" si="237"/>
        <v>149</v>
      </c>
      <c r="AV835" s="17" t="str">
        <f>+VLOOKUP(B835,[1]Cruces!S:T,2,0)</f>
        <v>5. Consultoría / Adjudicación</v>
      </c>
    </row>
    <row r="836" spans="1:48" hidden="1" x14ac:dyDescent="0.25">
      <c r="A836" s="17" t="s">
        <v>1726</v>
      </c>
      <c r="B836" s="17" t="s">
        <v>68</v>
      </c>
      <c r="C836" s="17">
        <v>0</v>
      </c>
      <c r="D836" s="17">
        <v>0</v>
      </c>
      <c r="E836" s="17" t="s">
        <v>55</v>
      </c>
      <c r="F836" s="17" t="s">
        <v>56</v>
      </c>
      <c r="G836" s="17" t="s">
        <v>1727</v>
      </c>
      <c r="H836" s="17">
        <v>0</v>
      </c>
      <c r="I836" s="17" t="s">
        <v>71</v>
      </c>
      <c r="J836" s="17" t="s">
        <v>59</v>
      </c>
      <c r="K836" s="17" t="s">
        <v>1728</v>
      </c>
      <c r="L836" s="17" t="s">
        <v>117</v>
      </c>
      <c r="M836" s="17" t="s">
        <v>118</v>
      </c>
      <c r="N836" s="17" t="s">
        <v>75</v>
      </c>
      <c r="O836" s="17">
        <v>20191002</v>
      </c>
      <c r="P836" s="17">
        <v>20191127</v>
      </c>
      <c r="Q836" s="17">
        <v>1170</v>
      </c>
      <c r="R836" s="17">
        <v>27124109</v>
      </c>
      <c r="S836" s="17" t="s">
        <v>76</v>
      </c>
      <c r="T836" s="17" t="s">
        <v>63</v>
      </c>
      <c r="U836" s="17" t="s">
        <v>91</v>
      </c>
      <c r="V836" s="17">
        <f t="shared" si="238"/>
        <v>45</v>
      </c>
      <c r="W836" s="17">
        <v>45000</v>
      </c>
      <c r="X836" s="17" t="s">
        <v>64</v>
      </c>
      <c r="Y836" s="17" t="s">
        <v>105</v>
      </c>
      <c r="Z836" s="17">
        <v>20200204</v>
      </c>
      <c r="AA836" s="17" t="s">
        <v>78</v>
      </c>
      <c r="AB836" s="17">
        <v>1</v>
      </c>
      <c r="AC836" s="17" t="str">
        <f>IFERROR(VLOOKUP(A836,[1]Cruces!AJ:AK,2,0),VLOOKUP(CONCATENATE(X836,AA836),[1]Cruces!G:H,2,0))</f>
        <v>Solicitud de Obra</v>
      </c>
      <c r="AD836" s="17">
        <f t="shared" si="224"/>
        <v>2</v>
      </c>
      <c r="AE836" s="17">
        <f t="shared" si="225"/>
        <v>10</v>
      </c>
      <c r="AF836" s="17">
        <f t="shared" si="226"/>
        <v>2019</v>
      </c>
      <c r="AG836" s="17" t="str">
        <f>IFERROR(VLOOKUP(MID(A836,2,4)*1,[1]Cruces!K:L,2,0),"Verificar")</f>
        <v>Atlántico Norte</v>
      </c>
      <c r="AH836" s="17">
        <f t="shared" ca="1" si="227"/>
        <v>420</v>
      </c>
      <c r="AI836" s="17" t="str">
        <f>IFERROR(VLOOKUP(U836,[1]Cruces!$O$1:$P$6,2,0),"Sin Orden")</f>
        <v>Resuelta</v>
      </c>
      <c r="AJ836" s="17">
        <f t="shared" si="228"/>
        <v>4</v>
      </c>
      <c r="AK836" s="17">
        <f t="shared" si="229"/>
        <v>2</v>
      </c>
      <c r="AL836" s="17">
        <f t="shared" si="230"/>
        <v>2020</v>
      </c>
      <c r="AM836" s="17">
        <f t="shared" ca="1" si="231"/>
        <v>295</v>
      </c>
      <c r="AN836" s="18">
        <f>IFERROR(VLOOKUP(R836*1,'[1]Ordenes de Servicio'!G:K,5,0),"No Cruza")</f>
        <v>43859</v>
      </c>
      <c r="AO836" s="17">
        <f t="shared" ca="1" si="232"/>
        <v>125</v>
      </c>
      <c r="AP836" s="17">
        <f t="shared" si="233"/>
        <v>27</v>
      </c>
      <c r="AQ836" s="17">
        <f t="shared" si="234"/>
        <v>11</v>
      </c>
      <c r="AR836" s="17">
        <f t="shared" si="235"/>
        <v>2019</v>
      </c>
      <c r="AS836" s="17">
        <f t="shared" ca="1" si="236"/>
        <v>364</v>
      </c>
      <c r="AT836" s="17" t="str">
        <f t="shared" ca="1" si="239"/>
        <v>Si</v>
      </c>
      <c r="AU836" s="17">
        <f t="shared" si="237"/>
        <v>69</v>
      </c>
      <c r="AV836" s="17" t="str">
        <f>+VLOOKUP(B836,[1]Cruces!S:T,2,0)</f>
        <v>5. Consultoría / Adjudicación</v>
      </c>
    </row>
    <row r="837" spans="1:48" hidden="1" x14ac:dyDescent="0.25">
      <c r="A837" s="17" t="s">
        <v>1729</v>
      </c>
      <c r="B837" s="17" t="s">
        <v>68</v>
      </c>
      <c r="C837" s="17">
        <v>8294345</v>
      </c>
      <c r="D837" s="17">
        <v>0</v>
      </c>
      <c r="E837" s="17" t="s">
        <v>55</v>
      </c>
      <c r="F837" s="17" t="s">
        <v>120</v>
      </c>
      <c r="G837" s="17" t="s">
        <v>1730</v>
      </c>
      <c r="H837" s="17">
        <v>3006352535</v>
      </c>
      <c r="I837" s="17" t="s">
        <v>116</v>
      </c>
      <c r="J837" s="17" t="s">
        <v>59</v>
      </c>
      <c r="K837" s="17" t="s">
        <v>1731</v>
      </c>
      <c r="L837" s="17" t="s">
        <v>122</v>
      </c>
      <c r="M837" s="17" t="s">
        <v>123</v>
      </c>
      <c r="N837" s="17" t="s">
        <v>75</v>
      </c>
      <c r="O837" s="17">
        <v>20181221</v>
      </c>
      <c r="P837" s="17">
        <v>20181227</v>
      </c>
      <c r="Q837" s="17">
        <v>1110</v>
      </c>
      <c r="R837" s="17">
        <v>25856377</v>
      </c>
      <c r="S837" s="17" t="s">
        <v>76</v>
      </c>
      <c r="T837" s="17" t="s">
        <v>63</v>
      </c>
      <c r="U837" s="17" t="s">
        <v>88</v>
      </c>
      <c r="V837" s="17">
        <f t="shared" si="238"/>
        <v>50</v>
      </c>
      <c r="W837" s="17">
        <v>50000</v>
      </c>
      <c r="X837" s="17" t="s">
        <v>89</v>
      </c>
      <c r="Y837" s="17" t="s">
        <v>136</v>
      </c>
      <c r="Z837" s="17">
        <v>20181231</v>
      </c>
      <c r="AA837" s="17" t="s">
        <v>78</v>
      </c>
      <c r="AB837" s="17">
        <v>1</v>
      </c>
      <c r="AC837" s="17" t="str">
        <f>IFERROR(VLOOKUP(A837,[1]Cruces!AJ:AK,2,0),VLOOKUP(CONCATENATE(X837,AA837),[1]Cruces!G:H,2,0))</f>
        <v>Solicitud de Obra</v>
      </c>
      <c r="AD837" s="17">
        <f t="shared" si="224"/>
        <v>21</v>
      </c>
      <c r="AE837" s="17">
        <f t="shared" si="225"/>
        <v>12</v>
      </c>
      <c r="AF837" s="17">
        <f t="shared" si="226"/>
        <v>2018</v>
      </c>
      <c r="AG837" s="17" t="str">
        <f>IFERROR(VLOOKUP(MID(A837,2,4)*1,[1]Cruces!K:L,2,0),"Verificar")</f>
        <v>Atlántico Norte</v>
      </c>
      <c r="AH837" s="17">
        <f t="shared" ca="1" si="227"/>
        <v>705</v>
      </c>
      <c r="AI837" s="17" t="str">
        <f>IFERROR(VLOOKUP(U837,[1]Cruces!$O$1:$P$6,2,0),"Sin Orden")</f>
        <v>Resuelta</v>
      </c>
      <c r="AJ837" s="17">
        <f t="shared" si="228"/>
        <v>31</v>
      </c>
      <c r="AK837" s="17">
        <f t="shared" si="229"/>
        <v>12</v>
      </c>
      <c r="AL837" s="17">
        <f t="shared" si="230"/>
        <v>2018</v>
      </c>
      <c r="AM837" s="17">
        <f t="shared" ca="1" si="231"/>
        <v>695</v>
      </c>
      <c r="AN837" s="18" t="str">
        <f>IFERROR(VLOOKUP(R837*1,'[1]Ordenes de Servicio'!G:K,5,0),"No Cruza")</f>
        <v>No Cruza</v>
      </c>
      <c r="AO837" s="17">
        <f t="shared" ca="1" si="232"/>
        <v>10</v>
      </c>
      <c r="AP837" s="17">
        <f t="shared" si="233"/>
        <v>27</v>
      </c>
      <c r="AQ837" s="17">
        <f t="shared" si="234"/>
        <v>12</v>
      </c>
      <c r="AR837" s="17">
        <f t="shared" si="235"/>
        <v>2018</v>
      </c>
      <c r="AS837" s="17">
        <f t="shared" ca="1" si="236"/>
        <v>699</v>
      </c>
      <c r="AT837" s="17" t="str">
        <f t="shared" ca="1" si="239"/>
        <v>Si</v>
      </c>
      <c r="AU837" s="17">
        <f t="shared" si="237"/>
        <v>4</v>
      </c>
      <c r="AV837" s="17" t="str">
        <f>+VLOOKUP(B837,[1]Cruces!S:T,2,0)</f>
        <v>5. Consultoría / Adjudicación</v>
      </c>
    </row>
    <row r="838" spans="1:48" hidden="1" x14ac:dyDescent="0.25">
      <c r="A838" s="17" t="s">
        <v>1732</v>
      </c>
      <c r="B838" s="17" t="s">
        <v>244</v>
      </c>
      <c r="C838" s="17">
        <v>0</v>
      </c>
      <c r="D838" s="17">
        <v>0</v>
      </c>
      <c r="E838" s="17" t="s">
        <v>55</v>
      </c>
      <c r="F838" s="17" t="s">
        <v>932</v>
      </c>
      <c r="G838" s="17" t="s">
        <v>1733</v>
      </c>
      <c r="H838" s="17">
        <v>0</v>
      </c>
      <c r="I838" s="17" t="s">
        <v>71</v>
      </c>
      <c r="J838" s="17" t="s">
        <v>59</v>
      </c>
      <c r="K838" s="17" t="s">
        <v>1734</v>
      </c>
      <c r="L838" s="17" t="s">
        <v>935</v>
      </c>
      <c r="M838" s="17" t="s">
        <v>936</v>
      </c>
      <c r="N838" s="17" t="s">
        <v>247</v>
      </c>
      <c r="O838" s="17">
        <v>20190909</v>
      </c>
      <c r="P838" s="17">
        <v>20200212</v>
      </c>
      <c r="Q838" s="17">
        <v>9341</v>
      </c>
      <c r="R838" s="17">
        <v>27164790</v>
      </c>
      <c r="S838" s="17" t="s">
        <v>76</v>
      </c>
      <c r="T838" s="17" t="s">
        <v>63</v>
      </c>
      <c r="U838" s="17" t="s">
        <v>91</v>
      </c>
      <c r="V838" s="17">
        <f t="shared" si="238"/>
        <v>45</v>
      </c>
      <c r="W838" s="17">
        <v>45000</v>
      </c>
      <c r="X838" s="17" t="s">
        <v>64</v>
      </c>
      <c r="Y838" s="17" t="s">
        <v>248</v>
      </c>
      <c r="Z838" s="17">
        <v>20200212</v>
      </c>
      <c r="AA838" s="17" t="s">
        <v>78</v>
      </c>
      <c r="AB838" s="17">
        <v>1</v>
      </c>
      <c r="AC838" s="17" t="str">
        <f>IFERROR(VLOOKUP(A838,[1]Cruces!AJ:AK,2,0),VLOOKUP(CONCATENATE(X838,AA838),[1]Cruces!G:H,2,0))</f>
        <v>Solicitud de Obra</v>
      </c>
      <c r="AD838" s="17">
        <f t="shared" si="224"/>
        <v>9</v>
      </c>
      <c r="AE838" s="17">
        <f t="shared" si="225"/>
        <v>9</v>
      </c>
      <c r="AF838" s="17">
        <f t="shared" si="226"/>
        <v>2019</v>
      </c>
      <c r="AG838" s="17" t="str">
        <f>IFERROR(VLOOKUP(MID(A838,2,4)*1,[1]Cruces!K:L,2,0),"Verificar")</f>
        <v>Magdalena</v>
      </c>
      <c r="AH838" s="17">
        <f t="shared" ca="1" si="227"/>
        <v>443</v>
      </c>
      <c r="AI838" s="17" t="str">
        <f>IFERROR(VLOOKUP(U838,[1]Cruces!$O$1:$P$6,2,0),"Sin Orden")</f>
        <v>Resuelta</v>
      </c>
      <c r="AJ838" s="17">
        <f t="shared" si="228"/>
        <v>12</v>
      </c>
      <c r="AK838" s="17">
        <f t="shared" si="229"/>
        <v>2</v>
      </c>
      <c r="AL838" s="17">
        <f t="shared" si="230"/>
        <v>2020</v>
      </c>
      <c r="AM838" s="17">
        <f t="shared" ca="1" si="231"/>
        <v>287</v>
      </c>
      <c r="AN838" s="18" t="str">
        <f>IFERROR(VLOOKUP(R838*1,'[1]Ordenes de Servicio'!G:K,5,0),"No Cruza")</f>
        <v>No Cruza</v>
      </c>
      <c r="AO838" s="17">
        <f t="shared" ca="1" si="232"/>
        <v>156</v>
      </c>
      <c r="AP838" s="17">
        <f t="shared" si="233"/>
        <v>12</v>
      </c>
      <c r="AQ838" s="17">
        <f t="shared" si="234"/>
        <v>2</v>
      </c>
      <c r="AR838" s="17">
        <f t="shared" si="235"/>
        <v>2020</v>
      </c>
      <c r="AS838" s="17">
        <f t="shared" ca="1" si="236"/>
        <v>287</v>
      </c>
      <c r="AT838" s="17" t="str">
        <f t="shared" ca="1" si="239"/>
        <v>No</v>
      </c>
      <c r="AU838" s="17">
        <f t="shared" si="237"/>
        <v>0</v>
      </c>
      <c r="AV838" s="17" t="str">
        <f>+VLOOKUP(B838,[1]Cruces!S:T,2,0)</f>
        <v>6. Ejecución y Seguimiento de Obra</v>
      </c>
    </row>
    <row r="839" spans="1:48" hidden="1" x14ac:dyDescent="0.25">
      <c r="A839" s="17" t="s">
        <v>1735</v>
      </c>
      <c r="B839" s="17" t="s">
        <v>54</v>
      </c>
      <c r="C839" s="17">
        <v>0</v>
      </c>
      <c r="D839" s="17">
        <v>0</v>
      </c>
      <c r="E839" s="17" t="s">
        <v>55</v>
      </c>
      <c r="F839" s="17" t="s">
        <v>107</v>
      </c>
      <c r="G839" s="17" t="s">
        <v>1736</v>
      </c>
      <c r="H839" s="17">
        <v>3136218967</v>
      </c>
      <c r="I839" s="17" t="s">
        <v>197</v>
      </c>
      <c r="J839" s="17" t="s">
        <v>59</v>
      </c>
      <c r="K839" s="17" t="s">
        <v>1737</v>
      </c>
      <c r="L839" s="17" t="s">
        <v>111</v>
      </c>
      <c r="M839" s="17" t="s">
        <v>112</v>
      </c>
      <c r="N839" s="17" t="s">
        <v>62</v>
      </c>
      <c r="O839" s="17">
        <v>20200317</v>
      </c>
      <c r="P839" s="17">
        <v>20200317</v>
      </c>
      <c r="Q839" s="17">
        <v>1180</v>
      </c>
      <c r="R839" s="17">
        <v>0</v>
      </c>
      <c r="S839" s="17"/>
      <c r="T839" s="17" t="s">
        <v>63</v>
      </c>
      <c r="U839" s="17"/>
      <c r="V839" s="17">
        <f t="shared" si="238"/>
        <v>50</v>
      </c>
      <c r="W839" s="17">
        <v>50000</v>
      </c>
      <c r="X839" s="17" t="s">
        <v>64</v>
      </c>
      <c r="Y839" s="17" t="s">
        <v>65</v>
      </c>
      <c r="Z839" s="17">
        <v>20200317</v>
      </c>
      <c r="AA839" s="17" t="s">
        <v>199</v>
      </c>
      <c r="AB839" s="17">
        <v>1</v>
      </c>
      <c r="AC839" s="17" t="str">
        <f>IFERROR(VLOOKUP(A839,[1]Cruces!AJ:AK,2,0),VLOOKUP(CONCATENATE(X839,AA839),[1]Cruces!G:H,2,0))</f>
        <v>Solicitud de Obra</v>
      </c>
      <c r="AD839" s="17">
        <f t="shared" si="224"/>
        <v>17</v>
      </c>
      <c r="AE839" s="17">
        <f t="shared" si="225"/>
        <v>3</v>
      </c>
      <c r="AF839" s="17">
        <f t="shared" si="226"/>
        <v>2020</v>
      </c>
      <c r="AG839" s="17" t="str">
        <f>IFERROR(VLOOKUP(MID(A839,2,4)*1,[1]Cruces!K:L,2,0),"Verificar")</f>
        <v>Atlántico Norte</v>
      </c>
      <c r="AH839" s="17">
        <f t="shared" ca="1" si="227"/>
        <v>253</v>
      </c>
      <c r="AI839" s="17" t="str">
        <f>IFERROR(VLOOKUP(U839,[1]Cruces!$O$1:$P$6,2,0),"Sin Orden")</f>
        <v>Sin Orden</v>
      </c>
      <c r="AJ839" s="17">
        <f t="shared" si="228"/>
        <v>17</v>
      </c>
      <c r="AK839" s="17">
        <f t="shared" si="229"/>
        <v>3</v>
      </c>
      <c r="AL839" s="17">
        <f t="shared" si="230"/>
        <v>2020</v>
      </c>
      <c r="AM839" s="17">
        <f t="shared" ca="1" si="231"/>
        <v>253</v>
      </c>
      <c r="AN839" s="18" t="str">
        <f>IFERROR(VLOOKUP(R839*1,'[1]Ordenes de Servicio'!G:K,5,0),"No Cruza")</f>
        <v>No Cruza</v>
      </c>
      <c r="AO839" s="17">
        <f t="shared" ca="1" si="232"/>
        <v>253</v>
      </c>
      <c r="AP839" s="17">
        <f t="shared" si="233"/>
        <v>17</v>
      </c>
      <c r="AQ839" s="17">
        <f t="shared" si="234"/>
        <v>3</v>
      </c>
      <c r="AR839" s="17">
        <f t="shared" si="235"/>
        <v>2020</v>
      </c>
      <c r="AS839" s="17">
        <f t="shared" ca="1" si="236"/>
        <v>253</v>
      </c>
      <c r="AT839" s="17" t="str">
        <f t="shared" ca="1" si="239"/>
        <v>No</v>
      </c>
      <c r="AU839" s="17">
        <f t="shared" si="237"/>
        <v>0</v>
      </c>
      <c r="AV839" s="17" t="str">
        <f>+VLOOKUP(B839,[1]Cruces!S:T,2,0)</f>
        <v>4. Presupuesto de Obra</v>
      </c>
    </row>
    <row r="840" spans="1:48" x14ac:dyDescent="0.25">
      <c r="A840" s="17" t="s">
        <v>1738</v>
      </c>
      <c r="B840" s="17" t="s">
        <v>80</v>
      </c>
      <c r="C840" s="17">
        <v>0</v>
      </c>
      <c r="D840" s="17">
        <v>0</v>
      </c>
      <c r="E840" s="17" t="s">
        <v>55</v>
      </c>
      <c r="F840" s="17" t="s">
        <v>107</v>
      </c>
      <c r="G840" s="17" t="s">
        <v>1739</v>
      </c>
      <c r="H840" s="17">
        <v>0</v>
      </c>
      <c r="I840" s="17" t="s">
        <v>116</v>
      </c>
      <c r="J840" s="17" t="s">
        <v>59</v>
      </c>
      <c r="K840" s="17" t="s">
        <v>1740</v>
      </c>
      <c r="L840" s="17" t="s">
        <v>111</v>
      </c>
      <c r="M840" s="17" t="s">
        <v>112</v>
      </c>
      <c r="N840" s="17" t="s">
        <v>87</v>
      </c>
      <c r="O840" s="17">
        <v>20190531</v>
      </c>
      <c r="P840" s="17">
        <v>20200213</v>
      </c>
      <c r="Q840" s="17">
        <v>9510</v>
      </c>
      <c r="R840" s="17">
        <v>26946373</v>
      </c>
      <c r="S840" s="17" t="s">
        <v>76</v>
      </c>
      <c r="T840" s="17" t="s">
        <v>63</v>
      </c>
      <c r="U840" s="17" t="s">
        <v>88</v>
      </c>
      <c r="V840" s="17">
        <f t="shared" si="238"/>
        <v>300</v>
      </c>
      <c r="W840" s="17">
        <v>300000</v>
      </c>
      <c r="X840" s="17" t="s">
        <v>64</v>
      </c>
      <c r="Y840" s="17" t="s">
        <v>80</v>
      </c>
      <c r="Z840" s="17">
        <v>20200213</v>
      </c>
      <c r="AA840" s="17" t="s">
        <v>101</v>
      </c>
      <c r="AB840" s="17">
        <v>1</v>
      </c>
      <c r="AC840" s="17" t="str">
        <f>IFERROR(VLOOKUP(A840,[1]Cruces!AJ:AK,2,0),VLOOKUP(CONCATENATE(X840,AA840),[1]Cruces!G:H,2,0))</f>
        <v>Solicitud de Obra</v>
      </c>
      <c r="AD840" s="17">
        <f t="shared" si="224"/>
        <v>31</v>
      </c>
      <c r="AE840" s="17">
        <f t="shared" si="225"/>
        <v>5</v>
      </c>
      <c r="AF840" s="17">
        <f t="shared" si="226"/>
        <v>2019</v>
      </c>
      <c r="AG840" s="17" t="str">
        <f>IFERROR(VLOOKUP(MID(A840,2,4)*1,[1]Cruces!K:L,2,0),"Verificar")</f>
        <v>Atlántico Norte</v>
      </c>
      <c r="AH840" s="17">
        <f t="shared" ca="1" si="227"/>
        <v>544</v>
      </c>
      <c r="AI840" s="17" t="str">
        <f>IFERROR(VLOOKUP(U840,[1]Cruces!$O$1:$P$6,2,0),"Sin Orden")</f>
        <v>Resuelta</v>
      </c>
      <c r="AJ840" s="17">
        <f t="shared" si="228"/>
        <v>13</v>
      </c>
      <c r="AK840" s="17">
        <f t="shared" si="229"/>
        <v>2</v>
      </c>
      <c r="AL840" s="17">
        <f t="shared" si="230"/>
        <v>2020</v>
      </c>
      <c r="AM840" s="17">
        <f t="shared" ca="1" si="231"/>
        <v>286</v>
      </c>
      <c r="AN840" s="18" t="str">
        <f>IFERROR(VLOOKUP(R840*1,'[1]Ordenes de Servicio'!G:K,5,0),"No Cruza")</f>
        <v>No Cruza</v>
      </c>
      <c r="AO840" s="17">
        <f t="shared" ca="1" si="232"/>
        <v>258</v>
      </c>
      <c r="AP840" s="17">
        <f t="shared" si="233"/>
        <v>13</v>
      </c>
      <c r="AQ840" s="17">
        <f t="shared" si="234"/>
        <v>2</v>
      </c>
      <c r="AR840" s="17">
        <f t="shared" si="235"/>
        <v>2020</v>
      </c>
      <c r="AS840" s="17">
        <f t="shared" ca="1" si="236"/>
        <v>286</v>
      </c>
      <c r="AT840" s="17" t="str">
        <f t="shared" ca="1" si="239"/>
        <v>No</v>
      </c>
      <c r="AU840" s="17">
        <f t="shared" si="237"/>
        <v>0</v>
      </c>
      <c r="AV840" s="17" t="str">
        <f>+VLOOKUP(B840,[1]Cruces!S:T,2,0)</f>
        <v>8. Puesta en Servicio</v>
      </c>
    </row>
    <row r="841" spans="1:48" hidden="1" x14ac:dyDescent="0.25">
      <c r="A841" s="17" t="s">
        <v>1741</v>
      </c>
      <c r="B841" s="17" t="s">
        <v>68</v>
      </c>
      <c r="C841" s="17">
        <v>0</v>
      </c>
      <c r="D841" s="17">
        <v>0</v>
      </c>
      <c r="E841" s="17" t="s">
        <v>55</v>
      </c>
      <c r="F841" s="17" t="s">
        <v>126</v>
      </c>
      <c r="G841" s="17" t="s">
        <v>1742</v>
      </c>
      <c r="H841" s="17">
        <v>0</v>
      </c>
      <c r="I841" s="17" t="s">
        <v>71</v>
      </c>
      <c r="J841" s="17" t="s">
        <v>59</v>
      </c>
      <c r="K841" s="17" t="s">
        <v>1743</v>
      </c>
      <c r="L841" s="17" t="s">
        <v>129</v>
      </c>
      <c r="M841" s="17" t="s">
        <v>130</v>
      </c>
      <c r="N841" s="17" t="s">
        <v>75</v>
      </c>
      <c r="O841" s="17">
        <v>20200522</v>
      </c>
      <c r="P841" s="17">
        <v>20200731</v>
      </c>
      <c r="Q841" s="17">
        <v>9332</v>
      </c>
      <c r="R841" s="17">
        <v>27905943</v>
      </c>
      <c r="S841" s="17" t="s">
        <v>76</v>
      </c>
      <c r="T841" s="17" t="s">
        <v>63</v>
      </c>
      <c r="U841" s="17" t="s">
        <v>91</v>
      </c>
      <c r="V841" s="17">
        <f t="shared" si="238"/>
        <v>45</v>
      </c>
      <c r="W841" s="17">
        <v>45000</v>
      </c>
      <c r="X841" s="17" t="s">
        <v>64</v>
      </c>
      <c r="Y841" s="17" t="s">
        <v>188</v>
      </c>
      <c r="Z841" s="17">
        <v>20200731</v>
      </c>
      <c r="AA841" s="17" t="s">
        <v>78</v>
      </c>
      <c r="AB841" s="17">
        <v>1</v>
      </c>
      <c r="AC841" s="17" t="str">
        <f>IFERROR(VLOOKUP(A841,[1]Cruces!AJ:AK,2,0),VLOOKUP(CONCATENATE(X841,AA841),[1]Cruces!G:H,2,0))</f>
        <v>Solicitud de Obra</v>
      </c>
      <c r="AD841" s="17">
        <f t="shared" si="224"/>
        <v>22</v>
      </c>
      <c r="AE841" s="17">
        <f t="shared" si="225"/>
        <v>5</v>
      </c>
      <c r="AF841" s="17">
        <f t="shared" si="226"/>
        <v>2020</v>
      </c>
      <c r="AG841" s="17" t="str">
        <f>IFERROR(VLOOKUP(MID(A841,2,4)*1,[1]Cruces!K:L,2,0),"Verificar")</f>
        <v>Guajira</v>
      </c>
      <c r="AH841" s="17">
        <f t="shared" ca="1" si="227"/>
        <v>187</v>
      </c>
      <c r="AI841" s="17" t="str">
        <f>IFERROR(VLOOKUP(U841,[1]Cruces!$O$1:$P$6,2,0),"Sin Orden")</f>
        <v>Resuelta</v>
      </c>
      <c r="AJ841" s="17">
        <f t="shared" si="228"/>
        <v>31</v>
      </c>
      <c r="AK841" s="17">
        <f t="shared" si="229"/>
        <v>7</v>
      </c>
      <c r="AL841" s="17">
        <f t="shared" si="230"/>
        <v>2020</v>
      </c>
      <c r="AM841" s="17">
        <f t="shared" ca="1" si="231"/>
        <v>117</v>
      </c>
      <c r="AN841" s="18" t="str">
        <f>IFERROR(VLOOKUP(R841*1,'[1]Ordenes de Servicio'!G:K,5,0),"No Cruza")</f>
        <v>No Cruza</v>
      </c>
      <c r="AO841" s="17">
        <f t="shared" ca="1" si="232"/>
        <v>70</v>
      </c>
      <c r="AP841" s="17">
        <f t="shared" si="233"/>
        <v>31</v>
      </c>
      <c r="AQ841" s="17">
        <f t="shared" si="234"/>
        <v>7</v>
      </c>
      <c r="AR841" s="17">
        <f t="shared" si="235"/>
        <v>2020</v>
      </c>
      <c r="AS841" s="17">
        <f t="shared" ca="1" si="236"/>
        <v>117</v>
      </c>
      <c r="AT841" s="17" t="str">
        <f t="shared" ca="1" si="239"/>
        <v>No</v>
      </c>
      <c r="AU841" s="17">
        <f t="shared" si="237"/>
        <v>0</v>
      </c>
      <c r="AV841" s="17" t="str">
        <f>+VLOOKUP(B841,[1]Cruces!S:T,2,0)</f>
        <v>5. Consultoría / Adjudicación</v>
      </c>
    </row>
    <row r="842" spans="1:48" hidden="1" x14ac:dyDescent="0.25">
      <c r="A842" s="17" t="s">
        <v>1744</v>
      </c>
      <c r="B842" s="17" t="s">
        <v>68</v>
      </c>
      <c r="C842" s="17">
        <v>1009459</v>
      </c>
      <c r="D842" s="17">
        <v>10018571</v>
      </c>
      <c r="E842" s="17" t="s">
        <v>93</v>
      </c>
      <c r="F842" s="17" t="s">
        <v>81</v>
      </c>
      <c r="G842" s="17" t="s">
        <v>1745</v>
      </c>
      <c r="H842" s="17">
        <v>3215418504</v>
      </c>
      <c r="I842" s="17" t="s">
        <v>182</v>
      </c>
      <c r="J842" s="17" t="s">
        <v>1746</v>
      </c>
      <c r="K842" s="17" t="s">
        <v>1747</v>
      </c>
      <c r="L842" s="17" t="s">
        <v>215</v>
      </c>
      <c r="M842" s="17" t="s">
        <v>216</v>
      </c>
      <c r="N842" s="17" t="s">
        <v>75</v>
      </c>
      <c r="O842" s="17">
        <v>20200725</v>
      </c>
      <c r="P842" s="17">
        <v>20200725</v>
      </c>
      <c r="Q842" s="17">
        <v>3410</v>
      </c>
      <c r="R842" s="17">
        <v>0</v>
      </c>
      <c r="S842" s="17"/>
      <c r="T842" s="17" t="s">
        <v>63</v>
      </c>
      <c r="U842" s="17"/>
      <c r="V842" s="17">
        <f t="shared" si="238"/>
        <v>150</v>
      </c>
      <c r="W842" s="17">
        <v>150000</v>
      </c>
      <c r="X842" s="17" t="s">
        <v>89</v>
      </c>
      <c r="Y842" s="17" t="s">
        <v>68</v>
      </c>
      <c r="Z842" s="17">
        <v>20200725</v>
      </c>
      <c r="AA842" s="17" t="s">
        <v>78</v>
      </c>
      <c r="AB842" s="17">
        <v>1</v>
      </c>
      <c r="AC842" s="17" t="str">
        <f>IFERROR(VLOOKUP(A842,[1]Cruces!AJ:AK,2,0),VLOOKUP(CONCATENATE(X842,AA842),[1]Cruces!G:H,2,0))</f>
        <v>Solicitud de Obra</v>
      </c>
      <c r="AD842" s="17">
        <f t="shared" si="224"/>
        <v>25</v>
      </c>
      <c r="AE842" s="17">
        <f t="shared" si="225"/>
        <v>7</v>
      </c>
      <c r="AF842" s="17">
        <f t="shared" si="226"/>
        <v>2020</v>
      </c>
      <c r="AG842" s="17" t="str">
        <f>IFERROR(VLOOKUP(MID(A842,2,4)*1,[1]Cruces!K:L,2,0),"Verificar")</f>
        <v>Magdalena</v>
      </c>
      <c r="AH842" s="17">
        <f t="shared" ca="1" si="227"/>
        <v>123</v>
      </c>
      <c r="AI842" s="17" t="str">
        <f>IFERROR(VLOOKUP(U842,[1]Cruces!$O$1:$P$6,2,0),"Sin Orden")</f>
        <v>Sin Orden</v>
      </c>
      <c r="AJ842" s="17">
        <f t="shared" si="228"/>
        <v>25</v>
      </c>
      <c r="AK842" s="17">
        <f t="shared" si="229"/>
        <v>7</v>
      </c>
      <c r="AL842" s="17">
        <f t="shared" si="230"/>
        <v>2020</v>
      </c>
      <c r="AM842" s="17">
        <f t="shared" ca="1" si="231"/>
        <v>123</v>
      </c>
      <c r="AN842" s="18" t="str">
        <f>IFERROR(VLOOKUP(R842*1,'[1]Ordenes de Servicio'!G:K,5,0),"No Cruza")</f>
        <v>No Cruza</v>
      </c>
      <c r="AO842" s="17">
        <f t="shared" ca="1" si="232"/>
        <v>123</v>
      </c>
      <c r="AP842" s="17">
        <f t="shared" si="233"/>
        <v>25</v>
      </c>
      <c r="AQ842" s="17">
        <f t="shared" si="234"/>
        <v>7</v>
      </c>
      <c r="AR842" s="17">
        <f t="shared" si="235"/>
        <v>2020</v>
      </c>
      <c r="AS842" s="17">
        <f t="shared" ca="1" si="236"/>
        <v>123</v>
      </c>
      <c r="AT842" s="17" t="str">
        <f t="shared" ca="1" si="239"/>
        <v>No</v>
      </c>
      <c r="AU842" s="17">
        <f t="shared" si="237"/>
        <v>0</v>
      </c>
      <c r="AV842" s="17" t="str">
        <f>+VLOOKUP(B842,[1]Cruces!S:T,2,0)</f>
        <v>5. Consultoría / Adjudicación</v>
      </c>
    </row>
    <row r="843" spans="1:48" hidden="1" x14ac:dyDescent="0.25">
      <c r="A843" s="17" t="s">
        <v>1748</v>
      </c>
      <c r="B843" s="17" t="s">
        <v>68</v>
      </c>
      <c r="C843" s="17">
        <v>0</v>
      </c>
      <c r="D843" s="17">
        <v>0</v>
      </c>
      <c r="E843" s="17" t="s">
        <v>55</v>
      </c>
      <c r="F843" s="17" t="s">
        <v>107</v>
      </c>
      <c r="G843" s="17" t="s">
        <v>1749</v>
      </c>
      <c r="H843" s="17">
        <v>3182854802</v>
      </c>
      <c r="I843" s="17" t="s">
        <v>116</v>
      </c>
      <c r="J843" s="17" t="s">
        <v>59</v>
      </c>
      <c r="K843" s="17" t="s">
        <v>97</v>
      </c>
      <c r="L843" s="17" t="s">
        <v>117</v>
      </c>
      <c r="M843" s="17" t="s">
        <v>118</v>
      </c>
      <c r="N843" s="17" t="s">
        <v>75</v>
      </c>
      <c r="O843" s="17">
        <v>20200210</v>
      </c>
      <c r="P843" s="17">
        <v>20200403</v>
      </c>
      <c r="Q843" s="17">
        <v>7551</v>
      </c>
      <c r="R843" s="17">
        <v>27159175</v>
      </c>
      <c r="S843" s="17" t="s">
        <v>100</v>
      </c>
      <c r="T843" s="17" t="s">
        <v>63</v>
      </c>
      <c r="U843" s="17" t="s">
        <v>91</v>
      </c>
      <c r="V843" s="17">
        <f t="shared" si="238"/>
        <v>225</v>
      </c>
      <c r="W843" s="17">
        <v>225000</v>
      </c>
      <c r="X843" s="17" t="s">
        <v>64</v>
      </c>
      <c r="Y843" s="17" t="s">
        <v>136</v>
      </c>
      <c r="Z843" s="17">
        <v>20200408</v>
      </c>
      <c r="AA843" s="17" t="s">
        <v>101</v>
      </c>
      <c r="AB843" s="17">
        <v>1</v>
      </c>
      <c r="AC843" s="17" t="str">
        <f>IFERROR(VLOOKUP(A843,[1]Cruces!AJ:AK,2,0),VLOOKUP(CONCATENATE(X843,AA843),[1]Cruces!G:H,2,0))</f>
        <v>Solicitud de Obra</v>
      </c>
      <c r="AD843" s="17">
        <f t="shared" si="224"/>
        <v>10</v>
      </c>
      <c r="AE843" s="17">
        <f t="shared" si="225"/>
        <v>2</v>
      </c>
      <c r="AF843" s="17">
        <f t="shared" si="226"/>
        <v>2020</v>
      </c>
      <c r="AG843" s="17" t="str">
        <f>IFERROR(VLOOKUP(MID(A843,2,4)*1,[1]Cruces!K:L,2,0),"Verificar")</f>
        <v>Atlántico Norte</v>
      </c>
      <c r="AH843" s="17">
        <f t="shared" ca="1" si="227"/>
        <v>289</v>
      </c>
      <c r="AI843" s="17" t="str">
        <f>IFERROR(VLOOKUP(U843,[1]Cruces!$O$1:$P$6,2,0),"Sin Orden")</f>
        <v>Resuelta</v>
      </c>
      <c r="AJ843" s="17">
        <f t="shared" si="228"/>
        <v>8</v>
      </c>
      <c r="AK843" s="17">
        <f t="shared" si="229"/>
        <v>4</v>
      </c>
      <c r="AL843" s="17">
        <f t="shared" si="230"/>
        <v>2020</v>
      </c>
      <c r="AM843" s="17">
        <f t="shared" ca="1" si="231"/>
        <v>231</v>
      </c>
      <c r="AN843" s="18" t="str">
        <f>IFERROR(VLOOKUP(R843*1,'[1]Ordenes de Servicio'!G:K,5,0),"No Cruza")</f>
        <v>No Cruza</v>
      </c>
      <c r="AO843" s="17">
        <f t="shared" ca="1" si="232"/>
        <v>58</v>
      </c>
      <c r="AP843" s="17">
        <f t="shared" si="233"/>
        <v>3</v>
      </c>
      <c r="AQ843" s="17">
        <f t="shared" si="234"/>
        <v>4</v>
      </c>
      <c r="AR843" s="17">
        <f t="shared" si="235"/>
        <v>2020</v>
      </c>
      <c r="AS843" s="17">
        <f t="shared" ca="1" si="236"/>
        <v>236</v>
      </c>
      <c r="AT843" s="17" t="str">
        <f t="shared" ca="1" si="239"/>
        <v>No</v>
      </c>
      <c r="AU843" s="17">
        <f t="shared" si="237"/>
        <v>5</v>
      </c>
      <c r="AV843" s="17" t="str">
        <f>+VLOOKUP(B843,[1]Cruces!S:T,2,0)</f>
        <v>5. Consultoría / Adjudicación</v>
      </c>
    </row>
    <row r="844" spans="1:48" x14ac:dyDescent="0.25">
      <c r="A844" s="17" t="s">
        <v>1750</v>
      </c>
      <c r="B844" s="17" t="s">
        <v>80</v>
      </c>
      <c r="C844" s="17">
        <v>0</v>
      </c>
      <c r="D844" s="17">
        <v>0</v>
      </c>
      <c r="E844" s="17" t="s">
        <v>55</v>
      </c>
      <c r="F844" s="17" t="s">
        <v>56</v>
      </c>
      <c r="G844" s="17" t="s">
        <v>1751</v>
      </c>
      <c r="H844" s="17">
        <v>0</v>
      </c>
      <c r="I844" s="17" t="s">
        <v>116</v>
      </c>
      <c r="J844" s="17" t="s">
        <v>59</v>
      </c>
      <c r="K844" s="17" t="s">
        <v>1752</v>
      </c>
      <c r="L844" s="17" t="s">
        <v>117</v>
      </c>
      <c r="M844" s="17" t="s">
        <v>118</v>
      </c>
      <c r="N844" s="17" t="s">
        <v>87</v>
      </c>
      <c r="O844" s="17">
        <v>20190813</v>
      </c>
      <c r="P844" s="17">
        <v>20191017</v>
      </c>
      <c r="Q844" s="17">
        <v>1110</v>
      </c>
      <c r="R844" s="17">
        <v>26784925</v>
      </c>
      <c r="S844" s="17" t="s">
        <v>76</v>
      </c>
      <c r="T844" s="17" t="s">
        <v>63</v>
      </c>
      <c r="U844" s="17" t="s">
        <v>88</v>
      </c>
      <c r="V844" s="17">
        <f t="shared" si="238"/>
        <v>75</v>
      </c>
      <c r="W844" s="17">
        <v>75000</v>
      </c>
      <c r="X844" s="17" t="s">
        <v>64</v>
      </c>
      <c r="Y844" s="17" t="s">
        <v>80</v>
      </c>
      <c r="Z844" s="17">
        <v>20191017</v>
      </c>
      <c r="AA844" s="17" t="s">
        <v>78</v>
      </c>
      <c r="AB844" s="17">
        <v>1</v>
      </c>
      <c r="AC844" s="17" t="str">
        <f>IFERROR(VLOOKUP(A844,[1]Cruces!AJ:AK,2,0),VLOOKUP(CONCATENATE(X844,AA844),[1]Cruces!G:H,2,0))</f>
        <v>Solicitud de Obra</v>
      </c>
      <c r="AD844" s="17">
        <f t="shared" si="224"/>
        <v>13</v>
      </c>
      <c r="AE844" s="17">
        <f t="shared" si="225"/>
        <v>8</v>
      </c>
      <c r="AF844" s="17">
        <f t="shared" si="226"/>
        <v>2019</v>
      </c>
      <c r="AG844" s="17" t="str">
        <f>IFERROR(VLOOKUP(MID(A844,2,4)*1,[1]Cruces!K:L,2,0),"Verificar")</f>
        <v>Atlántico Norte</v>
      </c>
      <c r="AH844" s="17">
        <f t="shared" ca="1" si="227"/>
        <v>470</v>
      </c>
      <c r="AI844" s="17" t="str">
        <f>IFERROR(VLOOKUP(U844,[1]Cruces!$O$1:$P$6,2,0),"Sin Orden")</f>
        <v>Resuelta</v>
      </c>
      <c r="AJ844" s="17">
        <f t="shared" si="228"/>
        <v>17</v>
      </c>
      <c r="AK844" s="17">
        <f t="shared" si="229"/>
        <v>10</v>
      </c>
      <c r="AL844" s="17">
        <f t="shared" si="230"/>
        <v>2019</v>
      </c>
      <c r="AM844" s="17">
        <f t="shared" ca="1" si="231"/>
        <v>405</v>
      </c>
      <c r="AN844" s="18" t="str">
        <f>IFERROR(VLOOKUP(R844*1,'[1]Ordenes de Servicio'!G:K,5,0),"No Cruza")</f>
        <v>No Cruza</v>
      </c>
      <c r="AO844" s="17">
        <f t="shared" ca="1" si="232"/>
        <v>65</v>
      </c>
      <c r="AP844" s="17">
        <f t="shared" si="233"/>
        <v>17</v>
      </c>
      <c r="AQ844" s="17">
        <f t="shared" si="234"/>
        <v>10</v>
      </c>
      <c r="AR844" s="17">
        <f t="shared" si="235"/>
        <v>2019</v>
      </c>
      <c r="AS844" s="17">
        <f t="shared" ca="1" si="236"/>
        <v>405</v>
      </c>
      <c r="AT844" s="17" t="str">
        <f t="shared" ca="1" si="239"/>
        <v>Si</v>
      </c>
      <c r="AU844" s="17">
        <f t="shared" si="237"/>
        <v>0</v>
      </c>
      <c r="AV844" s="17" t="str">
        <f>+VLOOKUP(B844,[1]Cruces!S:T,2,0)</f>
        <v>8. Puesta en Servicio</v>
      </c>
    </row>
    <row r="845" spans="1:48" hidden="1" x14ac:dyDescent="0.25">
      <c r="A845" s="17" t="s">
        <v>1753</v>
      </c>
      <c r="B845" s="17" t="s">
        <v>68</v>
      </c>
      <c r="C845" s="17">
        <v>0</v>
      </c>
      <c r="D845" s="17">
        <v>0</v>
      </c>
      <c r="E845" s="17" t="s">
        <v>55</v>
      </c>
      <c r="F845" s="17" t="s">
        <v>232</v>
      </c>
      <c r="G845" s="17" t="s">
        <v>1754</v>
      </c>
      <c r="H845" s="17">
        <v>0</v>
      </c>
      <c r="I845" s="17" t="s">
        <v>116</v>
      </c>
      <c r="J845" s="17" t="s">
        <v>59</v>
      </c>
      <c r="K845" s="17" t="s">
        <v>97</v>
      </c>
      <c r="L845" s="17" t="s">
        <v>280</v>
      </c>
      <c r="M845" s="17" t="s">
        <v>281</v>
      </c>
      <c r="N845" s="17" t="s">
        <v>75</v>
      </c>
      <c r="O845" s="17">
        <v>20190628</v>
      </c>
      <c r="P845" s="17">
        <v>20190628</v>
      </c>
      <c r="Q845" s="17">
        <v>7542</v>
      </c>
      <c r="R845" s="17">
        <v>0</v>
      </c>
      <c r="S845" s="17"/>
      <c r="T845" s="17" t="s">
        <v>63</v>
      </c>
      <c r="U845" s="17"/>
      <c r="V845" s="17">
        <f t="shared" si="238"/>
        <v>25</v>
      </c>
      <c r="W845" s="17">
        <v>25000</v>
      </c>
      <c r="X845" s="17" t="s">
        <v>64</v>
      </c>
      <c r="Y845" s="17" t="s">
        <v>68</v>
      </c>
      <c r="Z845" s="17">
        <v>20190628</v>
      </c>
      <c r="AA845" s="17" t="s">
        <v>78</v>
      </c>
      <c r="AB845" s="17">
        <v>1</v>
      </c>
      <c r="AC845" s="17" t="str">
        <f>IFERROR(VLOOKUP(A845,[1]Cruces!AJ:AK,2,0),VLOOKUP(CONCATENATE(X845,AA845),[1]Cruces!G:H,2,0))</f>
        <v>Solicitud de Obra</v>
      </c>
      <c r="AD845" s="17">
        <f t="shared" si="224"/>
        <v>28</v>
      </c>
      <c r="AE845" s="17">
        <f t="shared" si="225"/>
        <v>6</v>
      </c>
      <c r="AF845" s="17">
        <f t="shared" si="226"/>
        <v>2019</v>
      </c>
      <c r="AG845" s="17" t="str">
        <f>IFERROR(VLOOKUP(MID(A845,2,4)*1,[1]Cruces!K:L,2,0),"Verificar")</f>
        <v>Atlántico Sur</v>
      </c>
      <c r="AH845" s="17">
        <f t="shared" ca="1" si="227"/>
        <v>516</v>
      </c>
      <c r="AI845" s="17" t="str">
        <f>IFERROR(VLOOKUP(U845,[1]Cruces!$O$1:$P$6,2,0),"Sin Orden")</f>
        <v>Sin Orden</v>
      </c>
      <c r="AJ845" s="17">
        <f t="shared" si="228"/>
        <v>28</v>
      </c>
      <c r="AK845" s="17">
        <f t="shared" si="229"/>
        <v>6</v>
      </c>
      <c r="AL845" s="17">
        <f t="shared" si="230"/>
        <v>2019</v>
      </c>
      <c r="AM845" s="17">
        <f t="shared" ca="1" si="231"/>
        <v>516</v>
      </c>
      <c r="AN845" s="18" t="str">
        <f>IFERROR(VLOOKUP(R845*1,'[1]Ordenes de Servicio'!G:K,5,0),"No Cruza")</f>
        <v>No Cruza</v>
      </c>
      <c r="AO845" s="17">
        <f t="shared" ca="1" si="232"/>
        <v>516</v>
      </c>
      <c r="AP845" s="17">
        <f t="shared" si="233"/>
        <v>28</v>
      </c>
      <c r="AQ845" s="17">
        <f t="shared" si="234"/>
        <v>6</v>
      </c>
      <c r="AR845" s="17">
        <f t="shared" si="235"/>
        <v>2019</v>
      </c>
      <c r="AS845" s="17">
        <f t="shared" ca="1" si="236"/>
        <v>516</v>
      </c>
      <c r="AT845" s="17" t="str">
        <f t="shared" ca="1" si="239"/>
        <v>Si</v>
      </c>
      <c r="AU845" s="17">
        <f t="shared" si="237"/>
        <v>0</v>
      </c>
      <c r="AV845" s="17" t="str">
        <f>+VLOOKUP(B845,[1]Cruces!S:T,2,0)</f>
        <v>5. Consultoría / Adjudicación</v>
      </c>
    </row>
    <row r="846" spans="1:48" hidden="1" x14ac:dyDescent="0.25">
      <c r="A846" s="17" t="s">
        <v>7918</v>
      </c>
      <c r="B846" s="17" t="s">
        <v>1943</v>
      </c>
      <c r="C846" s="17">
        <v>2681187</v>
      </c>
      <c r="D846" s="17">
        <v>20148399</v>
      </c>
      <c r="E846" s="17" t="s">
        <v>93</v>
      </c>
      <c r="F846" s="17" t="s">
        <v>7082</v>
      </c>
      <c r="G846" s="17" t="s">
        <v>7919</v>
      </c>
      <c r="H846" s="17">
        <v>3016617638</v>
      </c>
      <c r="I846" s="17" t="s">
        <v>71</v>
      </c>
      <c r="J846" s="17" t="s">
        <v>7920</v>
      </c>
      <c r="K846" s="17" t="s">
        <v>97</v>
      </c>
      <c r="L846" s="17" t="s">
        <v>7140</v>
      </c>
      <c r="M846" s="17" t="s">
        <v>7141</v>
      </c>
      <c r="N846" s="17" t="s">
        <v>1946</v>
      </c>
      <c r="O846" s="17">
        <v>20201028</v>
      </c>
      <c r="P846" s="17">
        <v>20201120</v>
      </c>
      <c r="Q846" s="17">
        <v>1110</v>
      </c>
      <c r="R846" s="17">
        <v>28293877</v>
      </c>
      <c r="S846" s="17" t="s">
        <v>7072</v>
      </c>
      <c r="T846" s="17" t="s">
        <v>63</v>
      </c>
      <c r="U846" s="17" t="s">
        <v>640</v>
      </c>
      <c r="V846" s="17">
        <f t="shared" si="238"/>
        <v>6</v>
      </c>
      <c r="W846" s="17">
        <v>6000</v>
      </c>
      <c r="X846" s="17" t="s">
        <v>89</v>
      </c>
      <c r="Y846" s="17" t="s">
        <v>1943</v>
      </c>
      <c r="Z846" s="17">
        <v>20201120</v>
      </c>
      <c r="AA846" s="17" t="s">
        <v>1947</v>
      </c>
      <c r="AB846" s="17">
        <v>1</v>
      </c>
      <c r="AC846" s="17" t="str">
        <f>IFERROR(VLOOKUP(A846,[1]Cruces!AJ:AK,2,0),VLOOKUP(CONCATENATE(X846,AA846),[1]Cruces!G:H,2,0))</f>
        <v>Solicitud por BT</v>
      </c>
      <c r="AD846" s="17">
        <f t="shared" si="224"/>
        <v>28</v>
      </c>
      <c r="AE846" s="17">
        <f t="shared" si="225"/>
        <v>10</v>
      </c>
      <c r="AF846" s="17">
        <f t="shared" si="226"/>
        <v>2020</v>
      </c>
      <c r="AG846" s="17" t="str">
        <f>IFERROR(VLOOKUP(MID(A846,2,4)*1,[1]Cruces!K:L,2,0),"Verificar")</f>
        <v>Atlántico Norte</v>
      </c>
      <c r="AH846" s="17">
        <f t="shared" ca="1" si="227"/>
        <v>28</v>
      </c>
      <c r="AI846" s="17" t="str">
        <f>IFERROR(VLOOKUP(U846,[1]Cruces!$O$1:$P$6,2,0),"Sin Orden")</f>
        <v>Pendiente</v>
      </c>
      <c r="AJ846" s="17">
        <f t="shared" si="228"/>
        <v>20</v>
      </c>
      <c r="AK846" s="17">
        <f t="shared" si="229"/>
        <v>11</v>
      </c>
      <c r="AL846" s="17">
        <f t="shared" si="230"/>
        <v>2020</v>
      </c>
      <c r="AM846" s="17">
        <f t="shared" ca="1" si="231"/>
        <v>5</v>
      </c>
      <c r="AN846" s="18" t="str">
        <f>IFERROR(VLOOKUP(R846*1,'[1]Ordenes de Servicio'!G:K,5,0),"No Cruza")</f>
        <v>No Cruza</v>
      </c>
      <c r="AO846" s="17">
        <f t="shared" ca="1" si="232"/>
        <v>5</v>
      </c>
      <c r="AP846" s="17">
        <f t="shared" si="233"/>
        <v>20</v>
      </c>
      <c r="AQ846" s="17">
        <f t="shared" si="234"/>
        <v>11</v>
      </c>
      <c r="AR846" s="17">
        <f t="shared" si="235"/>
        <v>2020</v>
      </c>
      <c r="AS846" s="17">
        <f t="shared" ca="1" si="236"/>
        <v>5</v>
      </c>
      <c r="AT846" s="17" t="str">
        <f t="shared" ca="1" si="239"/>
        <v>No</v>
      </c>
      <c r="AU846" s="17">
        <f t="shared" si="237"/>
        <v>0</v>
      </c>
      <c r="AV846" s="17" t="str">
        <f>+VLOOKUP(B846,[1]Cruces!S:T,2,0)</f>
        <v>7. Ejecución en Campo OS BT</v>
      </c>
    </row>
    <row r="847" spans="1:48" hidden="1" x14ac:dyDescent="0.25">
      <c r="A847" s="17" t="s">
        <v>1755</v>
      </c>
      <c r="B847" s="17" t="s">
        <v>68</v>
      </c>
      <c r="C847" s="17">
        <v>2955444</v>
      </c>
      <c r="D847" s="17">
        <v>20138246</v>
      </c>
      <c r="E847" s="17" t="s">
        <v>93</v>
      </c>
      <c r="F847" s="17" t="s">
        <v>107</v>
      </c>
      <c r="G847" s="17" t="s">
        <v>1756</v>
      </c>
      <c r="H847" s="17">
        <v>3107130020</v>
      </c>
      <c r="I847" s="17" t="s">
        <v>116</v>
      </c>
      <c r="J847" s="17" t="s">
        <v>1757</v>
      </c>
      <c r="K847" s="17" t="s">
        <v>97</v>
      </c>
      <c r="L847" s="17" t="s">
        <v>117</v>
      </c>
      <c r="M847" s="17" t="s">
        <v>118</v>
      </c>
      <c r="N847" s="17" t="s">
        <v>75</v>
      </c>
      <c r="O847" s="17">
        <v>20200727</v>
      </c>
      <c r="P847" s="17">
        <v>20200909</v>
      </c>
      <c r="Q847" s="17">
        <v>1110</v>
      </c>
      <c r="R847" s="17">
        <v>28233987</v>
      </c>
      <c r="S847" s="17" t="s">
        <v>76</v>
      </c>
      <c r="T847" s="17" t="s">
        <v>63</v>
      </c>
      <c r="U847" s="17" t="s">
        <v>91</v>
      </c>
      <c r="V847" s="17">
        <f t="shared" si="238"/>
        <v>112.5</v>
      </c>
      <c r="W847" s="17">
        <v>112500</v>
      </c>
      <c r="X847" s="17" t="s">
        <v>89</v>
      </c>
      <c r="Y847" s="17" t="s">
        <v>150</v>
      </c>
      <c r="Z847" s="17">
        <v>20201015</v>
      </c>
      <c r="AA847" s="17" t="s">
        <v>78</v>
      </c>
      <c r="AB847" s="17">
        <v>1</v>
      </c>
      <c r="AC847" s="17" t="str">
        <f>IFERROR(VLOOKUP(A847,[1]Cruces!AJ:AK,2,0),VLOOKUP(CONCATENATE(X847,AA847),[1]Cruces!G:H,2,0))</f>
        <v>Solicitud de Obra</v>
      </c>
      <c r="AD847" s="17">
        <f t="shared" si="224"/>
        <v>27</v>
      </c>
      <c r="AE847" s="17">
        <f t="shared" si="225"/>
        <v>7</v>
      </c>
      <c r="AF847" s="17">
        <f t="shared" si="226"/>
        <v>2020</v>
      </c>
      <c r="AG847" s="17" t="str">
        <f>IFERROR(VLOOKUP(MID(A847,2,4)*1,[1]Cruces!K:L,2,0),"Verificar")</f>
        <v>Atlántico Norte</v>
      </c>
      <c r="AH847" s="17">
        <f t="shared" ca="1" si="227"/>
        <v>121</v>
      </c>
      <c r="AI847" s="17" t="str">
        <f>IFERROR(VLOOKUP(U847,[1]Cruces!$O$1:$P$6,2,0),"Sin Orden")</f>
        <v>Resuelta</v>
      </c>
      <c r="AJ847" s="17">
        <f t="shared" si="228"/>
        <v>15</v>
      </c>
      <c r="AK847" s="17">
        <f t="shared" si="229"/>
        <v>10</v>
      </c>
      <c r="AL847" s="17">
        <f t="shared" si="230"/>
        <v>2020</v>
      </c>
      <c r="AM847" s="17">
        <f t="shared" ca="1" si="231"/>
        <v>41</v>
      </c>
      <c r="AN847" s="18">
        <f>IFERROR(VLOOKUP(R847*1,'[1]Ordenes de Servicio'!G:K,5,0),"No Cruza")</f>
        <v>44119</v>
      </c>
      <c r="AO847" s="17">
        <f t="shared" ca="1" si="232"/>
        <v>80</v>
      </c>
      <c r="AP847" s="17">
        <f t="shared" si="233"/>
        <v>9</v>
      </c>
      <c r="AQ847" s="17">
        <f t="shared" si="234"/>
        <v>9</v>
      </c>
      <c r="AR847" s="17">
        <f t="shared" si="235"/>
        <v>2020</v>
      </c>
      <c r="AS847" s="17">
        <f t="shared" ca="1" si="236"/>
        <v>77</v>
      </c>
      <c r="AT847" s="17" t="str">
        <f t="shared" ca="1" si="239"/>
        <v>No</v>
      </c>
      <c r="AU847" s="17">
        <f t="shared" si="237"/>
        <v>36</v>
      </c>
      <c r="AV847" s="17" t="str">
        <f>+VLOOKUP(B847,[1]Cruces!S:T,2,0)</f>
        <v>5. Consultoría / Adjudicación</v>
      </c>
    </row>
    <row r="848" spans="1:48" hidden="1" x14ac:dyDescent="0.25">
      <c r="A848" s="17" t="s">
        <v>1758</v>
      </c>
      <c r="B848" s="17" t="s">
        <v>68</v>
      </c>
      <c r="C848" s="17">
        <v>0</v>
      </c>
      <c r="D848" s="17">
        <v>0</v>
      </c>
      <c r="E848" s="17" t="s">
        <v>55</v>
      </c>
      <c r="F848" s="17" t="s">
        <v>56</v>
      </c>
      <c r="G848" s="17" t="s">
        <v>1759</v>
      </c>
      <c r="H848" s="17">
        <v>0</v>
      </c>
      <c r="I848" s="17" t="s">
        <v>71</v>
      </c>
      <c r="J848" s="17" t="s">
        <v>59</v>
      </c>
      <c r="K848" s="17" t="s">
        <v>1760</v>
      </c>
      <c r="L848" s="17" t="s">
        <v>1761</v>
      </c>
      <c r="M848" s="17" t="s">
        <v>55</v>
      </c>
      <c r="N848" s="17" t="s">
        <v>75</v>
      </c>
      <c r="O848" s="17">
        <v>20150325</v>
      </c>
      <c r="P848" s="17">
        <v>20150427</v>
      </c>
      <c r="Q848" s="17">
        <v>1150</v>
      </c>
      <c r="R848" s="17">
        <v>21450319</v>
      </c>
      <c r="S848" s="17" t="s">
        <v>100</v>
      </c>
      <c r="T848" s="17" t="s">
        <v>63</v>
      </c>
      <c r="U848" s="17" t="s">
        <v>91</v>
      </c>
      <c r="V848" s="17">
        <f t="shared" si="238"/>
        <v>75</v>
      </c>
      <c r="W848" s="17">
        <v>75000</v>
      </c>
      <c r="X848" s="17" t="s">
        <v>64</v>
      </c>
      <c r="Y848" s="17" t="s">
        <v>136</v>
      </c>
      <c r="Z848" s="17">
        <v>20150818</v>
      </c>
      <c r="AA848" s="17" t="s">
        <v>137</v>
      </c>
      <c r="AB848" s="17">
        <v>1</v>
      </c>
      <c r="AC848" s="17" t="str">
        <f>IFERROR(VLOOKUP(A848,[1]Cruces!AJ:AK,2,0),VLOOKUP(CONCATENATE(X848,AA848),[1]Cruces!G:H,2,0))</f>
        <v>Solicitud de Obra</v>
      </c>
      <c r="AD848" s="17">
        <f t="shared" si="224"/>
        <v>25</v>
      </c>
      <c r="AE848" s="17">
        <f t="shared" si="225"/>
        <v>3</v>
      </c>
      <c r="AF848" s="17">
        <f t="shared" si="226"/>
        <v>2015</v>
      </c>
      <c r="AG848" s="17" t="str">
        <f>IFERROR(VLOOKUP(MID(A848,2,4)*1,[1]Cruces!K:L,2,0),"Verificar")</f>
        <v>Atlántico Norte</v>
      </c>
      <c r="AH848" s="17">
        <f t="shared" ca="1" si="227"/>
        <v>2072</v>
      </c>
      <c r="AI848" s="17" t="str">
        <f>IFERROR(VLOOKUP(U848,[1]Cruces!$O$1:$P$6,2,0),"Sin Orden")</f>
        <v>Resuelta</v>
      </c>
      <c r="AJ848" s="17">
        <f t="shared" si="228"/>
        <v>18</v>
      </c>
      <c r="AK848" s="17">
        <f t="shared" si="229"/>
        <v>8</v>
      </c>
      <c r="AL848" s="17">
        <f t="shared" si="230"/>
        <v>2015</v>
      </c>
      <c r="AM848" s="17">
        <f t="shared" ca="1" si="231"/>
        <v>1926</v>
      </c>
      <c r="AN848" s="18" t="str">
        <f>IFERROR(VLOOKUP(R848*1,'[1]Ordenes de Servicio'!G:K,5,0),"No Cruza")</f>
        <v>No Cruza</v>
      </c>
      <c r="AO848" s="17">
        <f t="shared" ca="1" si="232"/>
        <v>146</v>
      </c>
      <c r="AP848" s="17">
        <f t="shared" si="233"/>
        <v>27</v>
      </c>
      <c r="AQ848" s="17">
        <f t="shared" si="234"/>
        <v>4</v>
      </c>
      <c r="AR848" s="17">
        <f t="shared" si="235"/>
        <v>2015</v>
      </c>
      <c r="AS848" s="17">
        <f t="shared" ca="1" si="236"/>
        <v>2039</v>
      </c>
      <c r="AT848" s="17" t="str">
        <f t="shared" ca="1" si="239"/>
        <v>Si</v>
      </c>
      <c r="AU848" s="17">
        <f t="shared" si="237"/>
        <v>113</v>
      </c>
      <c r="AV848" s="17" t="str">
        <f>+VLOOKUP(B848,[1]Cruces!S:T,2,0)</f>
        <v>5. Consultoría / Adjudicación</v>
      </c>
    </row>
    <row r="849" spans="1:48" hidden="1" x14ac:dyDescent="0.25">
      <c r="A849" s="17" t="s">
        <v>1762</v>
      </c>
      <c r="B849" s="17" t="s">
        <v>296</v>
      </c>
      <c r="C849" s="17">
        <v>0</v>
      </c>
      <c r="D849" s="17">
        <v>0</v>
      </c>
      <c r="E849" s="17" t="s">
        <v>55</v>
      </c>
      <c r="F849" s="17" t="s">
        <v>932</v>
      </c>
      <c r="G849" s="17" t="s">
        <v>1763</v>
      </c>
      <c r="H849" s="17">
        <v>0</v>
      </c>
      <c r="I849" s="17" t="s">
        <v>71</v>
      </c>
      <c r="J849" s="17" t="s">
        <v>59</v>
      </c>
      <c r="K849" s="17" t="s">
        <v>97</v>
      </c>
      <c r="L849" s="17" t="s">
        <v>935</v>
      </c>
      <c r="M849" s="17" t="s">
        <v>936</v>
      </c>
      <c r="N849" s="17" t="s">
        <v>301</v>
      </c>
      <c r="O849" s="17">
        <v>20200205</v>
      </c>
      <c r="P849" s="17">
        <v>20200205</v>
      </c>
      <c r="Q849" s="17">
        <v>9340</v>
      </c>
      <c r="R849" s="17">
        <v>27222322</v>
      </c>
      <c r="S849" s="17" t="s">
        <v>100</v>
      </c>
      <c r="T849" s="17" t="s">
        <v>63</v>
      </c>
      <c r="U849" s="17" t="s">
        <v>91</v>
      </c>
      <c r="V849" s="17">
        <f t="shared" si="238"/>
        <v>75</v>
      </c>
      <c r="W849" s="17">
        <v>75000</v>
      </c>
      <c r="X849" s="17" t="s">
        <v>64</v>
      </c>
      <c r="Y849" s="17" t="s">
        <v>296</v>
      </c>
      <c r="Z849" s="17">
        <v>20200205</v>
      </c>
      <c r="AA849" s="17" t="s">
        <v>78</v>
      </c>
      <c r="AB849" s="17">
        <v>1</v>
      </c>
      <c r="AC849" s="17" t="str">
        <f>IFERROR(VLOOKUP(A849,[1]Cruces!AJ:AK,2,0),VLOOKUP(CONCATENATE(X849,AA849),[1]Cruces!G:H,2,0))</f>
        <v>Solicitud de Obra</v>
      </c>
      <c r="AD849" s="17">
        <f t="shared" si="224"/>
        <v>5</v>
      </c>
      <c r="AE849" s="17">
        <f t="shared" si="225"/>
        <v>2</v>
      </c>
      <c r="AF849" s="17">
        <f t="shared" si="226"/>
        <v>2020</v>
      </c>
      <c r="AG849" s="17" t="str">
        <f>IFERROR(VLOOKUP(MID(A849,2,4)*1,[1]Cruces!K:L,2,0),"Verificar")</f>
        <v>Magdalena</v>
      </c>
      <c r="AH849" s="17">
        <f t="shared" ca="1" si="227"/>
        <v>294</v>
      </c>
      <c r="AI849" s="17" t="str">
        <f>IFERROR(VLOOKUP(U849,[1]Cruces!$O$1:$P$6,2,0),"Sin Orden")</f>
        <v>Resuelta</v>
      </c>
      <c r="AJ849" s="17">
        <f t="shared" si="228"/>
        <v>5</v>
      </c>
      <c r="AK849" s="17">
        <f t="shared" si="229"/>
        <v>2</v>
      </c>
      <c r="AL849" s="17">
        <f t="shared" si="230"/>
        <v>2020</v>
      </c>
      <c r="AM849" s="17">
        <f t="shared" ca="1" si="231"/>
        <v>294</v>
      </c>
      <c r="AN849" s="18" t="str">
        <f>IFERROR(VLOOKUP(R849*1,'[1]Ordenes de Servicio'!G:K,5,0),"No Cruza")</f>
        <v>No Cruza</v>
      </c>
      <c r="AO849" s="17">
        <f t="shared" ca="1" si="232"/>
        <v>0</v>
      </c>
      <c r="AP849" s="17">
        <f t="shared" si="233"/>
        <v>5</v>
      </c>
      <c r="AQ849" s="17">
        <f t="shared" si="234"/>
        <v>2</v>
      </c>
      <c r="AR849" s="17">
        <f t="shared" si="235"/>
        <v>2020</v>
      </c>
      <c r="AS849" s="17">
        <f t="shared" ca="1" si="236"/>
        <v>294</v>
      </c>
      <c r="AT849" s="17" t="str">
        <f t="shared" ca="1" si="239"/>
        <v>No</v>
      </c>
      <c r="AU849" s="17">
        <f t="shared" si="237"/>
        <v>0</v>
      </c>
      <c r="AV849" s="17" t="str">
        <f>+VLOOKUP(B849,[1]Cruces!S:T,2,0)</f>
        <v>3. Evaluación Técnico Ecónomica</v>
      </c>
    </row>
    <row r="850" spans="1:48" hidden="1" x14ac:dyDescent="0.25">
      <c r="A850" s="17" t="s">
        <v>1764</v>
      </c>
      <c r="B850" s="17" t="s">
        <v>1487</v>
      </c>
      <c r="C850" s="17">
        <v>1972064</v>
      </c>
      <c r="D850" s="17">
        <v>0</v>
      </c>
      <c r="E850" s="17" t="s">
        <v>55</v>
      </c>
      <c r="F850" s="17" t="s">
        <v>120</v>
      </c>
      <c r="G850" s="17" t="s">
        <v>1765</v>
      </c>
      <c r="H850" s="17">
        <v>3202725505</v>
      </c>
      <c r="I850" s="17" t="s">
        <v>182</v>
      </c>
      <c r="J850" s="17" t="s">
        <v>59</v>
      </c>
      <c r="K850" s="17" t="s">
        <v>1766</v>
      </c>
      <c r="L850" s="17" t="s">
        <v>122</v>
      </c>
      <c r="M850" s="17" t="s">
        <v>123</v>
      </c>
      <c r="N850" s="17" t="s">
        <v>1488</v>
      </c>
      <c r="O850" s="17">
        <v>20180523</v>
      </c>
      <c r="P850" s="17">
        <v>20180712</v>
      </c>
      <c r="Q850" s="17">
        <v>1110</v>
      </c>
      <c r="R850" s="17">
        <v>25115149</v>
      </c>
      <c r="S850" s="17" t="s">
        <v>76</v>
      </c>
      <c r="T850" s="17" t="s">
        <v>63</v>
      </c>
      <c r="U850" s="17" t="s">
        <v>88</v>
      </c>
      <c r="V850" s="17">
        <f t="shared" si="238"/>
        <v>112.5</v>
      </c>
      <c r="W850" s="17">
        <v>112500</v>
      </c>
      <c r="X850" s="17" t="s">
        <v>89</v>
      </c>
      <c r="Y850" s="17" t="s">
        <v>1487</v>
      </c>
      <c r="Z850" s="17">
        <v>20180712</v>
      </c>
      <c r="AA850" s="17" t="s">
        <v>335</v>
      </c>
      <c r="AB850" s="17">
        <v>1</v>
      </c>
      <c r="AC850" s="17" t="str">
        <f>IFERROR(VLOOKUP(A850,[1]Cruces!AJ:AK,2,0),VLOOKUP(CONCATENATE(X850,AA850),[1]Cruces!G:H,2,0))</f>
        <v>Solicitud de Obra</v>
      </c>
      <c r="AD850" s="17">
        <f t="shared" si="224"/>
        <v>23</v>
      </c>
      <c r="AE850" s="17">
        <f t="shared" si="225"/>
        <v>5</v>
      </c>
      <c r="AF850" s="17">
        <f t="shared" si="226"/>
        <v>2018</v>
      </c>
      <c r="AG850" s="17" t="str">
        <f>IFERROR(VLOOKUP(MID(A850,2,4)*1,[1]Cruces!K:L,2,0),"Verificar")</f>
        <v>Atlántico Norte</v>
      </c>
      <c r="AH850" s="17">
        <f t="shared" ca="1" si="227"/>
        <v>917</v>
      </c>
      <c r="AI850" s="17" t="str">
        <f>IFERROR(VLOOKUP(U850,[1]Cruces!$O$1:$P$6,2,0),"Sin Orden")</f>
        <v>Resuelta</v>
      </c>
      <c r="AJ850" s="17">
        <f t="shared" si="228"/>
        <v>12</v>
      </c>
      <c r="AK850" s="17">
        <f t="shared" si="229"/>
        <v>7</v>
      </c>
      <c r="AL850" s="17">
        <f t="shared" si="230"/>
        <v>2018</v>
      </c>
      <c r="AM850" s="17">
        <f t="shared" ca="1" si="231"/>
        <v>867</v>
      </c>
      <c r="AN850" s="18" t="str">
        <f>IFERROR(VLOOKUP(R850*1,'[1]Ordenes de Servicio'!G:K,5,0),"No Cruza")</f>
        <v>No Cruza</v>
      </c>
      <c r="AO850" s="17">
        <f t="shared" ca="1" si="232"/>
        <v>50</v>
      </c>
      <c r="AP850" s="17">
        <f t="shared" si="233"/>
        <v>12</v>
      </c>
      <c r="AQ850" s="17">
        <f t="shared" si="234"/>
        <v>7</v>
      </c>
      <c r="AR850" s="17">
        <f t="shared" si="235"/>
        <v>2018</v>
      </c>
      <c r="AS850" s="17">
        <f t="shared" ca="1" si="236"/>
        <v>867</v>
      </c>
      <c r="AT850" s="17" t="str">
        <f t="shared" ca="1" si="239"/>
        <v>Si</v>
      </c>
      <c r="AU850" s="17">
        <f t="shared" si="237"/>
        <v>0</v>
      </c>
      <c r="AV850" s="17" t="str">
        <f>+VLOOKUP(B850,[1]Cruces!S:T,2,0)</f>
        <v>6. Ejecución y Seguimiento de Obra</v>
      </c>
    </row>
    <row r="851" spans="1:48" hidden="1" x14ac:dyDescent="0.25">
      <c r="A851" s="17" t="s">
        <v>1767</v>
      </c>
      <c r="B851" s="17" t="s">
        <v>68</v>
      </c>
      <c r="C851" s="17">
        <v>0</v>
      </c>
      <c r="D851" s="17">
        <v>0</v>
      </c>
      <c r="E851" s="17" t="s">
        <v>55</v>
      </c>
      <c r="F851" s="17" t="s">
        <v>107</v>
      </c>
      <c r="G851" s="17" t="s">
        <v>1768</v>
      </c>
      <c r="H851" s="17">
        <v>0</v>
      </c>
      <c r="I851" s="17" t="s">
        <v>71</v>
      </c>
      <c r="J851" s="17" t="s">
        <v>59</v>
      </c>
      <c r="K851" s="17" t="s">
        <v>1769</v>
      </c>
      <c r="L851" s="17" t="s">
        <v>117</v>
      </c>
      <c r="M851" s="17" t="s">
        <v>118</v>
      </c>
      <c r="N851" s="17" t="s">
        <v>75</v>
      </c>
      <c r="O851" s="17">
        <v>20200211</v>
      </c>
      <c r="P851" s="17">
        <v>20200428</v>
      </c>
      <c r="Q851" s="17">
        <v>1110</v>
      </c>
      <c r="R851" s="17">
        <v>27165593</v>
      </c>
      <c r="S851" s="17" t="s">
        <v>100</v>
      </c>
      <c r="T851" s="17" t="s">
        <v>63</v>
      </c>
      <c r="U851" s="17" t="s">
        <v>91</v>
      </c>
      <c r="V851" s="17">
        <f t="shared" si="238"/>
        <v>630</v>
      </c>
      <c r="W851" s="17">
        <v>630000</v>
      </c>
      <c r="X851" s="17" t="s">
        <v>64</v>
      </c>
      <c r="Y851" s="17" t="s">
        <v>136</v>
      </c>
      <c r="Z851" s="17">
        <v>20200430</v>
      </c>
      <c r="AA851" s="17" t="s">
        <v>137</v>
      </c>
      <c r="AB851" s="17">
        <v>1</v>
      </c>
      <c r="AC851" s="17" t="str">
        <f>IFERROR(VLOOKUP(A851,[1]Cruces!AJ:AK,2,0),VLOOKUP(CONCATENATE(X851,AA851),[1]Cruces!G:H,2,0))</f>
        <v>Solicitud de Obra</v>
      </c>
      <c r="AD851" s="17">
        <f t="shared" si="224"/>
        <v>11</v>
      </c>
      <c r="AE851" s="17">
        <f t="shared" si="225"/>
        <v>2</v>
      </c>
      <c r="AF851" s="17">
        <f t="shared" si="226"/>
        <v>2020</v>
      </c>
      <c r="AG851" s="17" t="str">
        <f>IFERROR(VLOOKUP(MID(A851,2,4)*1,[1]Cruces!K:L,2,0),"Verificar")</f>
        <v>Atlántico Norte</v>
      </c>
      <c r="AH851" s="17">
        <f t="shared" ca="1" si="227"/>
        <v>288</v>
      </c>
      <c r="AI851" s="17" t="str">
        <f>IFERROR(VLOOKUP(U851,[1]Cruces!$O$1:$P$6,2,0),"Sin Orden")</f>
        <v>Resuelta</v>
      </c>
      <c r="AJ851" s="17">
        <f t="shared" si="228"/>
        <v>30</v>
      </c>
      <c r="AK851" s="17">
        <f t="shared" si="229"/>
        <v>4</v>
      </c>
      <c r="AL851" s="17">
        <f t="shared" si="230"/>
        <v>2020</v>
      </c>
      <c r="AM851" s="17">
        <f t="shared" ca="1" si="231"/>
        <v>209</v>
      </c>
      <c r="AN851" s="18" t="str">
        <f>IFERROR(VLOOKUP(R851*1,'[1]Ordenes de Servicio'!G:K,5,0),"No Cruza")</f>
        <v>No Cruza</v>
      </c>
      <c r="AO851" s="17">
        <f t="shared" ca="1" si="232"/>
        <v>79</v>
      </c>
      <c r="AP851" s="17">
        <f t="shared" si="233"/>
        <v>28</v>
      </c>
      <c r="AQ851" s="17">
        <f t="shared" si="234"/>
        <v>4</v>
      </c>
      <c r="AR851" s="17">
        <f t="shared" si="235"/>
        <v>2020</v>
      </c>
      <c r="AS851" s="17">
        <f t="shared" ca="1" si="236"/>
        <v>211</v>
      </c>
      <c r="AT851" s="17" t="str">
        <f t="shared" ca="1" si="239"/>
        <v>No</v>
      </c>
      <c r="AU851" s="17">
        <f t="shared" si="237"/>
        <v>2</v>
      </c>
      <c r="AV851" s="17" t="str">
        <f>+VLOOKUP(B851,[1]Cruces!S:T,2,0)</f>
        <v>5. Consultoría / Adjudicación</v>
      </c>
    </row>
    <row r="852" spans="1:48" hidden="1" x14ac:dyDescent="0.25">
      <c r="A852" s="17" t="s">
        <v>1770</v>
      </c>
      <c r="B852" s="17" t="s">
        <v>68</v>
      </c>
      <c r="C852" s="17">
        <v>0</v>
      </c>
      <c r="D852" s="17">
        <v>0</v>
      </c>
      <c r="E852" s="17" t="s">
        <v>55</v>
      </c>
      <c r="F852" s="17" t="s">
        <v>107</v>
      </c>
      <c r="G852" s="17" t="s">
        <v>1771</v>
      </c>
      <c r="H852" s="17">
        <v>3135053383</v>
      </c>
      <c r="I852" s="17" t="s">
        <v>71</v>
      </c>
      <c r="J852" s="17" t="s">
        <v>59</v>
      </c>
      <c r="K852" s="17" t="s">
        <v>97</v>
      </c>
      <c r="L852" s="17" t="s">
        <v>117</v>
      </c>
      <c r="M852" s="17" t="s">
        <v>118</v>
      </c>
      <c r="N852" s="17" t="s">
        <v>75</v>
      </c>
      <c r="O852" s="17">
        <v>20191118</v>
      </c>
      <c r="P852" s="17">
        <v>20191213</v>
      </c>
      <c r="Q852" s="17">
        <v>1110</v>
      </c>
      <c r="R852" s="17">
        <v>27190021</v>
      </c>
      <c r="S852" s="17" t="s">
        <v>76</v>
      </c>
      <c r="T852" s="17" t="s">
        <v>63</v>
      </c>
      <c r="U852" s="17" t="s">
        <v>91</v>
      </c>
      <c r="V852" s="17">
        <f t="shared" si="238"/>
        <v>300</v>
      </c>
      <c r="W852" s="17">
        <v>300000</v>
      </c>
      <c r="X852" s="17" t="s">
        <v>64</v>
      </c>
      <c r="Y852" s="17" t="s">
        <v>105</v>
      </c>
      <c r="Z852" s="17">
        <v>20200302</v>
      </c>
      <c r="AA852" s="17" t="s">
        <v>137</v>
      </c>
      <c r="AB852" s="17">
        <v>1</v>
      </c>
      <c r="AC852" s="17" t="str">
        <f>IFERROR(VLOOKUP(A852,[1]Cruces!AJ:AK,2,0),VLOOKUP(CONCATENATE(X852,AA852),[1]Cruces!G:H,2,0))</f>
        <v>Solicitud de Obra</v>
      </c>
      <c r="AD852" s="17">
        <f t="shared" si="224"/>
        <v>18</v>
      </c>
      <c r="AE852" s="17">
        <f t="shared" si="225"/>
        <v>11</v>
      </c>
      <c r="AF852" s="17">
        <f t="shared" si="226"/>
        <v>2019</v>
      </c>
      <c r="AG852" s="17" t="str">
        <f>IFERROR(VLOOKUP(MID(A852,2,4)*1,[1]Cruces!K:L,2,0),"Verificar")</f>
        <v>Atlántico Norte</v>
      </c>
      <c r="AH852" s="17">
        <f t="shared" ca="1" si="227"/>
        <v>373</v>
      </c>
      <c r="AI852" s="17" t="str">
        <f>IFERROR(VLOOKUP(U852,[1]Cruces!$O$1:$P$6,2,0),"Sin Orden")</f>
        <v>Resuelta</v>
      </c>
      <c r="AJ852" s="17">
        <f t="shared" si="228"/>
        <v>2</v>
      </c>
      <c r="AK852" s="17">
        <f t="shared" si="229"/>
        <v>3</v>
      </c>
      <c r="AL852" s="17">
        <f t="shared" si="230"/>
        <v>2020</v>
      </c>
      <c r="AM852" s="17">
        <f t="shared" ca="1" si="231"/>
        <v>268</v>
      </c>
      <c r="AN852" s="18">
        <f>IFERROR(VLOOKUP(R852*1,'[1]Ordenes de Servicio'!G:K,5,0),"No Cruza")</f>
        <v>43880</v>
      </c>
      <c r="AO852" s="17">
        <f t="shared" ca="1" si="232"/>
        <v>105</v>
      </c>
      <c r="AP852" s="17">
        <f t="shared" si="233"/>
        <v>13</v>
      </c>
      <c r="AQ852" s="17">
        <f t="shared" si="234"/>
        <v>12</v>
      </c>
      <c r="AR852" s="17">
        <f t="shared" si="235"/>
        <v>2019</v>
      </c>
      <c r="AS852" s="17">
        <f t="shared" ca="1" si="236"/>
        <v>348</v>
      </c>
      <c r="AT852" s="17" t="str">
        <f t="shared" ca="1" si="239"/>
        <v>No</v>
      </c>
      <c r="AU852" s="17">
        <f t="shared" si="237"/>
        <v>80</v>
      </c>
      <c r="AV852" s="17" t="str">
        <f>+VLOOKUP(B852,[1]Cruces!S:T,2,0)</f>
        <v>5. Consultoría / Adjudicación</v>
      </c>
    </row>
    <row r="853" spans="1:48" hidden="1" x14ac:dyDescent="0.25">
      <c r="A853" s="17" t="s">
        <v>1772</v>
      </c>
      <c r="B853" s="17" t="s">
        <v>54</v>
      </c>
      <c r="C853" s="17">
        <v>0</v>
      </c>
      <c r="D853" s="17">
        <v>0</v>
      </c>
      <c r="E853" s="17" t="s">
        <v>55</v>
      </c>
      <c r="F853" s="17" t="s">
        <v>81</v>
      </c>
      <c r="G853" s="17" t="s">
        <v>1773</v>
      </c>
      <c r="H853" s="17">
        <v>3127919453</v>
      </c>
      <c r="I853" s="17" t="s">
        <v>116</v>
      </c>
      <c r="J853" s="17" t="s">
        <v>59</v>
      </c>
      <c r="K853" s="17" t="s">
        <v>1774</v>
      </c>
      <c r="L853" s="17" t="s">
        <v>215</v>
      </c>
      <c r="M853" s="17" t="s">
        <v>216</v>
      </c>
      <c r="N853" s="17" t="s">
        <v>62</v>
      </c>
      <c r="O853" s="17">
        <v>20191122</v>
      </c>
      <c r="P853" s="17">
        <v>20191122</v>
      </c>
      <c r="Q853" s="17">
        <v>3410</v>
      </c>
      <c r="R853" s="17">
        <v>0</v>
      </c>
      <c r="S853" s="17"/>
      <c r="T853" s="17" t="s">
        <v>63</v>
      </c>
      <c r="U853" s="17"/>
      <c r="V853" s="17">
        <f t="shared" si="238"/>
        <v>112.5</v>
      </c>
      <c r="W853" s="17">
        <v>112500</v>
      </c>
      <c r="X853" s="17" t="s">
        <v>64</v>
      </c>
      <c r="Y853" s="17" t="s">
        <v>65</v>
      </c>
      <c r="Z853" s="17">
        <v>20191122</v>
      </c>
      <c r="AA853" s="17" t="s">
        <v>78</v>
      </c>
      <c r="AB853" s="17">
        <v>1</v>
      </c>
      <c r="AC853" s="17" t="str">
        <f>IFERROR(VLOOKUP(A853,[1]Cruces!AJ:AK,2,0),VLOOKUP(CONCATENATE(X853,AA853),[1]Cruces!G:H,2,0))</f>
        <v>Solicitud de Obra</v>
      </c>
      <c r="AD853" s="17">
        <f t="shared" si="224"/>
        <v>22</v>
      </c>
      <c r="AE853" s="17">
        <f t="shared" si="225"/>
        <v>11</v>
      </c>
      <c r="AF853" s="17">
        <f t="shared" si="226"/>
        <v>2019</v>
      </c>
      <c r="AG853" s="17" t="str">
        <f>IFERROR(VLOOKUP(MID(A853,2,4)*1,[1]Cruces!K:L,2,0),"Verificar")</f>
        <v>Magdalena</v>
      </c>
      <c r="AH853" s="17">
        <f t="shared" ca="1" si="227"/>
        <v>369</v>
      </c>
      <c r="AI853" s="17" t="str">
        <f>IFERROR(VLOOKUP(U853,[1]Cruces!$O$1:$P$6,2,0),"Sin Orden")</f>
        <v>Sin Orden</v>
      </c>
      <c r="AJ853" s="17">
        <f t="shared" si="228"/>
        <v>22</v>
      </c>
      <c r="AK853" s="17">
        <f t="shared" si="229"/>
        <v>11</v>
      </c>
      <c r="AL853" s="17">
        <f t="shared" si="230"/>
        <v>2019</v>
      </c>
      <c r="AM853" s="17">
        <f t="shared" ca="1" si="231"/>
        <v>369</v>
      </c>
      <c r="AN853" s="18" t="str">
        <f>IFERROR(VLOOKUP(R853*1,'[1]Ordenes de Servicio'!G:K,5,0),"No Cruza")</f>
        <v>No Cruza</v>
      </c>
      <c r="AO853" s="17">
        <f t="shared" ca="1" si="232"/>
        <v>369</v>
      </c>
      <c r="AP853" s="17">
        <f t="shared" si="233"/>
        <v>22</v>
      </c>
      <c r="AQ853" s="17">
        <f t="shared" si="234"/>
        <v>11</v>
      </c>
      <c r="AR853" s="17">
        <f t="shared" si="235"/>
        <v>2019</v>
      </c>
      <c r="AS853" s="17">
        <f t="shared" ca="1" si="236"/>
        <v>369</v>
      </c>
      <c r="AT853" s="17" t="str">
        <f t="shared" ca="1" si="239"/>
        <v>Si</v>
      </c>
      <c r="AU853" s="17">
        <f t="shared" si="237"/>
        <v>0</v>
      </c>
      <c r="AV853" s="17" t="str">
        <f>+VLOOKUP(B853,[1]Cruces!S:T,2,0)</f>
        <v>4. Presupuesto de Obra</v>
      </c>
    </row>
    <row r="854" spans="1:48" hidden="1" x14ac:dyDescent="0.25">
      <c r="A854" s="17" t="s">
        <v>7921</v>
      </c>
      <c r="B854" s="17" t="s">
        <v>6595</v>
      </c>
      <c r="C854" s="17">
        <v>0</v>
      </c>
      <c r="D854" s="17">
        <v>0</v>
      </c>
      <c r="E854" s="17" t="s">
        <v>55</v>
      </c>
      <c r="F854" s="17" t="s">
        <v>7350</v>
      </c>
      <c r="G854" s="17" t="s">
        <v>7922</v>
      </c>
      <c r="H854" s="17">
        <v>3045440268</v>
      </c>
      <c r="I854" s="17" t="s">
        <v>182</v>
      </c>
      <c r="J854" s="17" t="s">
        <v>59</v>
      </c>
      <c r="K854" s="17" t="s">
        <v>7923</v>
      </c>
      <c r="L854" s="17" t="s">
        <v>7353</v>
      </c>
      <c r="M854" s="17" t="s">
        <v>7354</v>
      </c>
      <c r="N854" s="17" t="s">
        <v>6600</v>
      </c>
      <c r="O854" s="17">
        <v>20201006</v>
      </c>
      <c r="P854" s="17">
        <v>20201107</v>
      </c>
      <c r="Q854" s="17">
        <v>9332</v>
      </c>
      <c r="R854" s="17">
        <v>28216191</v>
      </c>
      <c r="S854" s="17" t="s">
        <v>6601</v>
      </c>
      <c r="T854" s="17" t="s">
        <v>63</v>
      </c>
      <c r="U854" s="17" t="s">
        <v>91</v>
      </c>
      <c r="V854" s="17">
        <f t="shared" si="238"/>
        <v>3</v>
      </c>
      <c r="W854" s="17">
        <v>3000</v>
      </c>
      <c r="X854" s="17" t="s">
        <v>7065</v>
      </c>
      <c r="Y854" s="17" t="s">
        <v>6595</v>
      </c>
      <c r="Z854" s="17">
        <v>20201107</v>
      </c>
      <c r="AA854" s="17" t="s">
        <v>1947</v>
      </c>
      <c r="AB854" s="17">
        <v>1</v>
      </c>
      <c r="AC854" s="17" t="str">
        <f>IFERROR(VLOOKUP(A854,[1]Cruces!AJ:AK,2,0),VLOOKUP(CONCATENATE(X854,AA854),[1]Cruces!G:H,2,0))</f>
        <v>Solicitud por BT</v>
      </c>
      <c r="AD854" s="17">
        <f t="shared" si="224"/>
        <v>6</v>
      </c>
      <c r="AE854" s="17">
        <f t="shared" si="225"/>
        <v>10</v>
      </c>
      <c r="AF854" s="17">
        <f t="shared" si="226"/>
        <v>2020</v>
      </c>
      <c r="AG854" s="17" t="str">
        <f>IFERROR(VLOOKUP(MID(A854,2,4)*1,[1]Cruces!K:L,2,0),"Verificar")</f>
        <v>Guajira</v>
      </c>
      <c r="AH854" s="17">
        <f t="shared" ca="1" si="227"/>
        <v>50</v>
      </c>
      <c r="AI854" s="17" t="str">
        <f>IFERROR(VLOOKUP(U854,[1]Cruces!$O$1:$P$6,2,0),"Sin Orden")</f>
        <v>Resuelta</v>
      </c>
      <c r="AJ854" s="17">
        <f t="shared" si="228"/>
        <v>7</v>
      </c>
      <c r="AK854" s="17">
        <f t="shared" si="229"/>
        <v>11</v>
      </c>
      <c r="AL854" s="17">
        <f t="shared" si="230"/>
        <v>2020</v>
      </c>
      <c r="AM854" s="17">
        <f t="shared" ca="1" si="231"/>
        <v>18</v>
      </c>
      <c r="AN854" s="18">
        <f>IFERROR(VLOOKUP(R854*1,'[1]Ordenes de Servicio'!G:K,5,0),"No Cruza")</f>
        <v>44110</v>
      </c>
      <c r="AO854" s="17">
        <f t="shared" ca="1" si="232"/>
        <v>32</v>
      </c>
      <c r="AP854" s="17">
        <f t="shared" si="233"/>
        <v>7</v>
      </c>
      <c r="AQ854" s="17">
        <f t="shared" si="234"/>
        <v>11</v>
      </c>
      <c r="AR854" s="17">
        <f t="shared" si="235"/>
        <v>2020</v>
      </c>
      <c r="AS854" s="17">
        <f t="shared" ca="1" si="236"/>
        <v>18</v>
      </c>
      <c r="AT854" s="17" t="str">
        <f t="shared" ca="1" si="239"/>
        <v>No</v>
      </c>
      <c r="AU854" s="17">
        <f t="shared" si="237"/>
        <v>0</v>
      </c>
      <c r="AV854" s="17" t="str">
        <f>+VLOOKUP(B854,[1]Cruces!S:T,2,0)</f>
        <v>7. Ejecución en Campo OS BT</v>
      </c>
    </row>
    <row r="855" spans="1:48" hidden="1" x14ac:dyDescent="0.25">
      <c r="A855" s="17" t="s">
        <v>7924</v>
      </c>
      <c r="B855" s="17" t="s">
        <v>569</v>
      </c>
      <c r="C855" s="17">
        <v>0</v>
      </c>
      <c r="D855" s="17">
        <v>0</v>
      </c>
      <c r="E855" s="17" t="s">
        <v>55</v>
      </c>
      <c r="F855" s="17" t="s">
        <v>7082</v>
      </c>
      <c r="G855" s="17" t="s">
        <v>7925</v>
      </c>
      <c r="H855" s="17">
        <v>3008151129</v>
      </c>
      <c r="I855" s="17" t="s">
        <v>71</v>
      </c>
      <c r="J855" s="17" t="s">
        <v>59</v>
      </c>
      <c r="K855" s="17">
        <v>0</v>
      </c>
      <c r="L855" s="17" t="s">
        <v>7503</v>
      </c>
      <c r="M855" s="17" t="s">
        <v>7504</v>
      </c>
      <c r="N855" s="17" t="s">
        <v>572</v>
      </c>
      <c r="O855" s="17">
        <v>20201104</v>
      </c>
      <c r="P855" s="17">
        <v>20201104</v>
      </c>
      <c r="Q855" s="17">
        <v>1110</v>
      </c>
      <c r="R855" s="17">
        <v>0</v>
      </c>
      <c r="S855" s="17"/>
      <c r="T855" s="17" t="s">
        <v>63</v>
      </c>
      <c r="U855" s="17"/>
      <c r="V855" s="17">
        <f t="shared" si="238"/>
        <v>3</v>
      </c>
      <c r="W855" s="17">
        <v>3000</v>
      </c>
      <c r="X855" s="17" t="s">
        <v>7065</v>
      </c>
      <c r="Y855" s="17" t="s">
        <v>569</v>
      </c>
      <c r="Z855" s="17">
        <v>20201104</v>
      </c>
      <c r="AA855" s="17" t="s">
        <v>1947</v>
      </c>
      <c r="AB855" s="17">
        <v>1</v>
      </c>
      <c r="AC855" s="17" t="str">
        <f>IFERROR(VLOOKUP(A855,[1]Cruces!AJ:AK,2,0),VLOOKUP(CONCATENATE(X855,AA855),[1]Cruces!G:H,2,0))</f>
        <v>Solicitud por BT</v>
      </c>
      <c r="AD855" s="17">
        <f t="shared" si="224"/>
        <v>4</v>
      </c>
      <c r="AE855" s="17">
        <f t="shared" si="225"/>
        <v>11</v>
      </c>
      <c r="AF855" s="17">
        <f t="shared" si="226"/>
        <v>2020</v>
      </c>
      <c r="AG855" s="17" t="str">
        <f>IFERROR(VLOOKUP(MID(A855,2,4)*1,[1]Cruces!K:L,2,0),"Verificar")</f>
        <v>Atlántico Norte</v>
      </c>
      <c r="AH855" s="17">
        <f t="shared" ca="1" si="227"/>
        <v>21</v>
      </c>
      <c r="AI855" s="17" t="str">
        <f>IFERROR(VLOOKUP(U855,[1]Cruces!$O$1:$P$6,2,0),"Sin Orden")</f>
        <v>Sin Orden</v>
      </c>
      <c r="AJ855" s="17">
        <f t="shared" si="228"/>
        <v>4</v>
      </c>
      <c r="AK855" s="17">
        <f t="shared" si="229"/>
        <v>11</v>
      </c>
      <c r="AL855" s="17">
        <f t="shared" si="230"/>
        <v>2020</v>
      </c>
      <c r="AM855" s="17">
        <f t="shared" ca="1" si="231"/>
        <v>21</v>
      </c>
      <c r="AN855" s="18" t="str">
        <f>IFERROR(VLOOKUP(R855*1,'[1]Ordenes de Servicio'!G:K,5,0),"No Cruza")</f>
        <v>No Cruza</v>
      </c>
      <c r="AO855" s="17">
        <f t="shared" ca="1" si="232"/>
        <v>21</v>
      </c>
      <c r="AP855" s="17">
        <f t="shared" si="233"/>
        <v>4</v>
      </c>
      <c r="AQ855" s="17">
        <f t="shared" si="234"/>
        <v>11</v>
      </c>
      <c r="AR855" s="17">
        <f t="shared" si="235"/>
        <v>2020</v>
      </c>
      <c r="AS855" s="17">
        <f t="shared" ca="1" si="236"/>
        <v>21</v>
      </c>
      <c r="AT855" s="17" t="str">
        <f t="shared" ca="1" si="239"/>
        <v>No</v>
      </c>
      <c r="AU855" s="17">
        <f t="shared" si="237"/>
        <v>0</v>
      </c>
      <c r="AV855" s="17" t="str">
        <f>+VLOOKUP(B855,[1]Cruces!S:T,2,0)</f>
        <v>1. Solicitud</v>
      </c>
    </row>
    <row r="856" spans="1:48" hidden="1" x14ac:dyDescent="0.25">
      <c r="A856" s="17" t="s">
        <v>1775</v>
      </c>
      <c r="B856" s="17" t="s">
        <v>68</v>
      </c>
      <c r="C856" s="17">
        <v>0</v>
      </c>
      <c r="D856" s="17">
        <v>0</v>
      </c>
      <c r="E856" s="17" t="s">
        <v>55</v>
      </c>
      <c r="F856" s="17" t="s">
        <v>107</v>
      </c>
      <c r="G856" s="17" t="s">
        <v>1776</v>
      </c>
      <c r="H856" s="17">
        <v>0</v>
      </c>
      <c r="I856" s="17" t="s">
        <v>71</v>
      </c>
      <c r="J856" s="17" t="s">
        <v>59</v>
      </c>
      <c r="K856" s="17" t="s">
        <v>1777</v>
      </c>
      <c r="L856" s="17" t="s">
        <v>487</v>
      </c>
      <c r="M856" s="17" t="s">
        <v>55</v>
      </c>
      <c r="N856" s="17" t="s">
        <v>75</v>
      </c>
      <c r="O856" s="17">
        <v>20180518</v>
      </c>
      <c r="P856" s="17">
        <v>20180518</v>
      </c>
      <c r="Q856" s="17">
        <v>1110</v>
      </c>
      <c r="R856" s="17">
        <v>0</v>
      </c>
      <c r="S856" s="17"/>
      <c r="T856" s="17" t="s">
        <v>63</v>
      </c>
      <c r="U856" s="17"/>
      <c r="V856" s="17">
        <f t="shared" si="238"/>
        <v>800</v>
      </c>
      <c r="W856" s="17">
        <v>800000</v>
      </c>
      <c r="X856" s="17" t="s">
        <v>64</v>
      </c>
      <c r="Y856" s="17" t="s">
        <v>68</v>
      </c>
      <c r="Z856" s="17">
        <v>20180518</v>
      </c>
      <c r="AA856" s="17" t="s">
        <v>101</v>
      </c>
      <c r="AB856" s="17">
        <v>1</v>
      </c>
      <c r="AC856" s="17" t="str">
        <f>IFERROR(VLOOKUP(A856,[1]Cruces!AJ:AK,2,0),VLOOKUP(CONCATENATE(X856,AA856),[1]Cruces!G:H,2,0))</f>
        <v>Solicitud de Obra</v>
      </c>
      <c r="AD856" s="17">
        <f t="shared" si="224"/>
        <v>18</v>
      </c>
      <c r="AE856" s="17">
        <f t="shared" si="225"/>
        <v>5</v>
      </c>
      <c r="AF856" s="17">
        <f t="shared" si="226"/>
        <v>2018</v>
      </c>
      <c r="AG856" s="17" t="str">
        <f>IFERROR(VLOOKUP(MID(A856,2,4)*1,[1]Cruces!K:L,2,0),"Verificar")</f>
        <v>Atlántico Norte</v>
      </c>
      <c r="AH856" s="17">
        <f t="shared" ca="1" si="227"/>
        <v>922</v>
      </c>
      <c r="AI856" s="17" t="str">
        <f>IFERROR(VLOOKUP(U856,[1]Cruces!$O$1:$P$6,2,0),"Sin Orden")</f>
        <v>Sin Orden</v>
      </c>
      <c r="AJ856" s="17">
        <f t="shared" si="228"/>
        <v>18</v>
      </c>
      <c r="AK856" s="17">
        <f t="shared" si="229"/>
        <v>5</v>
      </c>
      <c r="AL856" s="17">
        <f t="shared" si="230"/>
        <v>2018</v>
      </c>
      <c r="AM856" s="17">
        <f t="shared" ca="1" si="231"/>
        <v>922</v>
      </c>
      <c r="AN856" s="18" t="str">
        <f>IFERROR(VLOOKUP(R856*1,'[1]Ordenes de Servicio'!G:K,5,0),"No Cruza")</f>
        <v>No Cruza</v>
      </c>
      <c r="AO856" s="17">
        <f t="shared" ca="1" si="232"/>
        <v>922</v>
      </c>
      <c r="AP856" s="17">
        <f t="shared" si="233"/>
        <v>18</v>
      </c>
      <c r="AQ856" s="17">
        <f t="shared" si="234"/>
        <v>5</v>
      </c>
      <c r="AR856" s="17">
        <f t="shared" si="235"/>
        <v>2018</v>
      </c>
      <c r="AS856" s="17">
        <f t="shared" ca="1" si="236"/>
        <v>922</v>
      </c>
      <c r="AT856" s="17" t="str">
        <f t="shared" ca="1" si="239"/>
        <v>Si</v>
      </c>
      <c r="AU856" s="17">
        <f t="shared" si="237"/>
        <v>0</v>
      </c>
      <c r="AV856" s="17" t="str">
        <f>+VLOOKUP(B856,[1]Cruces!S:T,2,0)</f>
        <v>5. Consultoría / Adjudicación</v>
      </c>
    </row>
    <row r="857" spans="1:48" x14ac:dyDescent="0.25">
      <c r="A857" s="17" t="s">
        <v>7926</v>
      </c>
      <c r="B857" s="17" t="s">
        <v>7266</v>
      </c>
      <c r="C857" s="17">
        <v>0</v>
      </c>
      <c r="D857" s="17">
        <v>0</v>
      </c>
      <c r="E857" s="17" t="s">
        <v>55</v>
      </c>
      <c r="F857" s="17" t="s">
        <v>232</v>
      </c>
      <c r="G857" s="17" t="s">
        <v>7927</v>
      </c>
      <c r="H857" s="17">
        <v>3232224815</v>
      </c>
      <c r="I857" s="17" t="s">
        <v>71</v>
      </c>
      <c r="J857" s="17" t="s">
        <v>59</v>
      </c>
      <c r="K857" s="17" t="s">
        <v>7928</v>
      </c>
      <c r="L857" s="17" t="s">
        <v>7475</v>
      </c>
      <c r="M857" s="17" t="s">
        <v>7476</v>
      </c>
      <c r="N857" s="17" t="s">
        <v>7268</v>
      </c>
      <c r="O857" s="17">
        <v>20200918</v>
      </c>
      <c r="P857" s="17">
        <v>20201014</v>
      </c>
      <c r="Q857" s="17">
        <v>7541</v>
      </c>
      <c r="R857" s="17">
        <v>28145104</v>
      </c>
      <c r="S857" s="17" t="s">
        <v>6601</v>
      </c>
      <c r="T857" s="17" t="s">
        <v>63</v>
      </c>
      <c r="U857" s="17" t="s">
        <v>91</v>
      </c>
      <c r="V857" s="17">
        <f t="shared" si="238"/>
        <v>3</v>
      </c>
      <c r="W857" s="17">
        <v>3000</v>
      </c>
      <c r="X857" s="17" t="s">
        <v>7065</v>
      </c>
      <c r="Y857" s="17" t="s">
        <v>7266</v>
      </c>
      <c r="Z857" s="17">
        <v>20201014</v>
      </c>
      <c r="AA857" s="17" t="s">
        <v>1947</v>
      </c>
      <c r="AB857" s="17">
        <v>1</v>
      </c>
      <c r="AC857" s="17" t="str">
        <f>IFERROR(VLOOKUP(A857,[1]Cruces!AJ:AK,2,0),VLOOKUP(CONCATENATE(X857,AA857),[1]Cruces!G:H,2,0))</f>
        <v>Solicitud por BT</v>
      </c>
      <c r="AD857" s="17">
        <f t="shared" si="224"/>
        <v>18</v>
      </c>
      <c r="AE857" s="17">
        <f t="shared" si="225"/>
        <v>9</v>
      </c>
      <c r="AF857" s="17">
        <f t="shared" si="226"/>
        <v>2020</v>
      </c>
      <c r="AG857" s="17" t="str">
        <f>IFERROR(VLOOKUP(MID(A857,2,4)*1,[1]Cruces!K:L,2,0),"Verificar")</f>
        <v>Atlántico Sur</v>
      </c>
      <c r="AH857" s="17">
        <f t="shared" ca="1" si="227"/>
        <v>68</v>
      </c>
      <c r="AI857" s="17" t="str">
        <f>IFERROR(VLOOKUP(U857,[1]Cruces!$O$1:$P$6,2,0),"Sin Orden")</f>
        <v>Resuelta</v>
      </c>
      <c r="AJ857" s="17">
        <f t="shared" si="228"/>
        <v>14</v>
      </c>
      <c r="AK857" s="17">
        <f t="shared" si="229"/>
        <v>10</v>
      </c>
      <c r="AL857" s="17">
        <f t="shared" si="230"/>
        <v>2020</v>
      </c>
      <c r="AM857" s="17">
        <f t="shared" ca="1" si="231"/>
        <v>42</v>
      </c>
      <c r="AN857" s="18" t="str">
        <f>IFERROR(VLOOKUP(R857*1,'[1]Ordenes de Servicio'!G:K,5,0),"No Cruza")</f>
        <v>No Cruza</v>
      </c>
      <c r="AO857" s="17">
        <f t="shared" ca="1" si="232"/>
        <v>26</v>
      </c>
      <c r="AP857" s="17">
        <f t="shared" si="233"/>
        <v>14</v>
      </c>
      <c r="AQ857" s="17">
        <f t="shared" si="234"/>
        <v>10</v>
      </c>
      <c r="AR857" s="17">
        <f t="shared" si="235"/>
        <v>2020</v>
      </c>
      <c r="AS857" s="17">
        <f t="shared" ca="1" si="236"/>
        <v>42</v>
      </c>
      <c r="AT857" s="17" t="str">
        <f t="shared" ca="1" si="239"/>
        <v>No</v>
      </c>
      <c r="AU857" s="17">
        <f t="shared" si="237"/>
        <v>0</v>
      </c>
      <c r="AV857" s="17" t="str">
        <f>+VLOOKUP(B857,[1]Cruces!S:T,2,0)</f>
        <v>9. Contratación</v>
      </c>
    </row>
    <row r="858" spans="1:48" hidden="1" x14ac:dyDescent="0.25">
      <c r="A858" s="17" t="s">
        <v>1778</v>
      </c>
      <c r="B858" s="17" t="s">
        <v>68</v>
      </c>
      <c r="C858" s="17">
        <v>0</v>
      </c>
      <c r="D858" s="17">
        <v>0</v>
      </c>
      <c r="E858" s="17" t="s">
        <v>55</v>
      </c>
      <c r="F858" s="17" t="s">
        <v>120</v>
      </c>
      <c r="G858" s="17" t="s">
        <v>1779</v>
      </c>
      <c r="H858" s="17">
        <v>3041829</v>
      </c>
      <c r="I858" s="17" t="s">
        <v>71</v>
      </c>
      <c r="J858" s="17" t="s">
        <v>59</v>
      </c>
      <c r="K858" s="17" t="s">
        <v>97</v>
      </c>
      <c r="L858" s="17" t="s">
        <v>122</v>
      </c>
      <c r="M858" s="17" t="s">
        <v>123</v>
      </c>
      <c r="N858" s="17" t="s">
        <v>75</v>
      </c>
      <c r="O858" s="17">
        <v>20170831</v>
      </c>
      <c r="P858" s="17">
        <v>20170915</v>
      </c>
      <c r="Q858" s="17">
        <v>1110</v>
      </c>
      <c r="R858" s="17">
        <v>25242401</v>
      </c>
      <c r="S858" s="17" t="s">
        <v>76</v>
      </c>
      <c r="T858" s="17" t="s">
        <v>63</v>
      </c>
      <c r="U858" s="17" t="s">
        <v>91</v>
      </c>
      <c r="V858" s="17">
        <f t="shared" si="238"/>
        <v>112.5</v>
      </c>
      <c r="W858" s="17">
        <v>112500</v>
      </c>
      <c r="X858" s="17" t="s">
        <v>64</v>
      </c>
      <c r="Y858" s="17" t="s">
        <v>136</v>
      </c>
      <c r="Z858" s="17">
        <v>20170921</v>
      </c>
      <c r="AA858" s="17" t="s">
        <v>137</v>
      </c>
      <c r="AB858" s="17">
        <v>1</v>
      </c>
      <c r="AC858" s="17" t="str">
        <f>IFERROR(VLOOKUP(A858,[1]Cruces!AJ:AK,2,0),VLOOKUP(CONCATENATE(X858,AA858),[1]Cruces!G:H,2,0))</f>
        <v>Solicitud de Obra</v>
      </c>
      <c r="AD858" s="17">
        <f t="shared" si="224"/>
        <v>31</v>
      </c>
      <c r="AE858" s="17">
        <f t="shared" si="225"/>
        <v>8</v>
      </c>
      <c r="AF858" s="17">
        <f t="shared" si="226"/>
        <v>2017</v>
      </c>
      <c r="AG858" s="17" t="str">
        <f>IFERROR(VLOOKUP(MID(A858,2,4)*1,[1]Cruces!K:L,2,0),"Verificar")</f>
        <v>Atlántico Norte</v>
      </c>
      <c r="AH858" s="17">
        <f t="shared" ca="1" si="227"/>
        <v>1182</v>
      </c>
      <c r="AI858" s="17" t="str">
        <f>IFERROR(VLOOKUP(U858,[1]Cruces!$O$1:$P$6,2,0),"Sin Orden")</f>
        <v>Resuelta</v>
      </c>
      <c r="AJ858" s="17">
        <f t="shared" si="228"/>
        <v>21</v>
      </c>
      <c r="AK858" s="17">
        <f t="shared" si="229"/>
        <v>9</v>
      </c>
      <c r="AL858" s="17">
        <f t="shared" si="230"/>
        <v>2017</v>
      </c>
      <c r="AM858" s="17">
        <f t="shared" ca="1" si="231"/>
        <v>1161</v>
      </c>
      <c r="AN858" s="18">
        <f>IFERROR(VLOOKUP(R858*1,'[1]Ordenes de Servicio'!G:K,5,0),"No Cruza")</f>
        <v>43278</v>
      </c>
      <c r="AO858" s="17">
        <f t="shared" ca="1" si="232"/>
        <v>21</v>
      </c>
      <c r="AP858" s="17">
        <f t="shared" si="233"/>
        <v>15</v>
      </c>
      <c r="AQ858" s="17">
        <f t="shared" si="234"/>
        <v>9</v>
      </c>
      <c r="AR858" s="17">
        <f t="shared" si="235"/>
        <v>2017</v>
      </c>
      <c r="AS858" s="17">
        <f t="shared" ca="1" si="236"/>
        <v>1167</v>
      </c>
      <c r="AT858" s="17" t="str">
        <f t="shared" ca="1" si="239"/>
        <v>Si</v>
      </c>
      <c r="AU858" s="17">
        <f t="shared" si="237"/>
        <v>6</v>
      </c>
      <c r="AV858" s="17" t="str">
        <f>+VLOOKUP(B858,[1]Cruces!S:T,2,0)</f>
        <v>5. Consultoría / Adjudicación</v>
      </c>
    </row>
    <row r="859" spans="1:48" hidden="1" x14ac:dyDescent="0.25">
      <c r="A859" s="17" t="s">
        <v>6948</v>
      </c>
      <c r="B859" s="17" t="s">
        <v>569</v>
      </c>
      <c r="C859" s="17">
        <v>0</v>
      </c>
      <c r="D859" s="17">
        <v>0</v>
      </c>
      <c r="E859" s="17" t="s">
        <v>55</v>
      </c>
      <c r="F859" s="17" t="s">
        <v>56</v>
      </c>
      <c r="G859" s="17" t="s">
        <v>6949</v>
      </c>
      <c r="H859" s="17">
        <v>3008921392</v>
      </c>
      <c r="I859" s="17" t="s">
        <v>116</v>
      </c>
      <c r="J859" s="17" t="s">
        <v>59</v>
      </c>
      <c r="K859" s="17" t="s">
        <v>5697</v>
      </c>
      <c r="L859" s="17" t="s">
        <v>2308</v>
      </c>
      <c r="M859" s="17" t="s">
        <v>2309</v>
      </c>
      <c r="N859" s="17" t="s">
        <v>572</v>
      </c>
      <c r="O859" s="17">
        <v>20200312</v>
      </c>
      <c r="P859" s="17">
        <v>20200312</v>
      </c>
      <c r="Q859" s="17">
        <v>1180</v>
      </c>
      <c r="R859" s="17">
        <v>0</v>
      </c>
      <c r="S859" s="17"/>
      <c r="T859" s="17" t="s">
        <v>63</v>
      </c>
      <c r="U859" s="17"/>
      <c r="V859" s="17">
        <f t="shared" si="238"/>
        <v>104.83</v>
      </c>
      <c r="W859" s="17">
        <v>104830</v>
      </c>
      <c r="X859" s="17" t="s">
        <v>218</v>
      </c>
      <c r="Y859" s="17" t="s">
        <v>569</v>
      </c>
      <c r="Z859" s="17">
        <v>20200312</v>
      </c>
      <c r="AA859" s="17" t="s">
        <v>219</v>
      </c>
      <c r="AB859" s="17">
        <v>1</v>
      </c>
      <c r="AC859" s="17" t="str">
        <f>IFERROR(VLOOKUP(A859,[1]Cruces!AJ:AK,2,0),VLOOKUP(CONCATENATE(X859,AA859),[1]Cruces!G:H,2,0))</f>
        <v>Solicitud CREG 030</v>
      </c>
      <c r="AD859" s="17">
        <f t="shared" si="224"/>
        <v>12</v>
      </c>
      <c r="AE859" s="17">
        <f t="shared" si="225"/>
        <v>3</v>
      </c>
      <c r="AF859" s="17">
        <f t="shared" si="226"/>
        <v>2020</v>
      </c>
      <c r="AG859" s="17" t="str">
        <f>IFERROR(VLOOKUP(MID(A859,2,4)*1,[1]Cruces!K:L,2,0),"Verificar")</f>
        <v>Atlántico Norte</v>
      </c>
      <c r="AH859" s="17">
        <f t="shared" ca="1" si="227"/>
        <v>258</v>
      </c>
      <c r="AI859" s="17" t="str">
        <f>IFERROR(VLOOKUP(U859,[1]Cruces!$O$1:$P$6,2,0),"Sin Orden")</f>
        <v>Sin Orden</v>
      </c>
      <c r="AJ859" s="17">
        <f t="shared" si="228"/>
        <v>12</v>
      </c>
      <c r="AK859" s="17">
        <f t="shared" si="229"/>
        <v>3</v>
      </c>
      <c r="AL859" s="17">
        <f t="shared" si="230"/>
        <v>2020</v>
      </c>
      <c r="AM859" s="17">
        <f t="shared" ca="1" si="231"/>
        <v>258</v>
      </c>
      <c r="AN859" s="18" t="str">
        <f>IFERROR(VLOOKUP(R859*1,'[1]Ordenes de Servicio'!G:K,5,0),"No Cruza")</f>
        <v>No Cruza</v>
      </c>
      <c r="AO859" s="17">
        <f t="shared" ca="1" si="232"/>
        <v>258</v>
      </c>
      <c r="AP859" s="17">
        <f t="shared" si="233"/>
        <v>12</v>
      </c>
      <c r="AQ859" s="17">
        <f t="shared" si="234"/>
        <v>3</v>
      </c>
      <c r="AR859" s="17">
        <f t="shared" si="235"/>
        <v>2020</v>
      </c>
      <c r="AS859" s="17">
        <f t="shared" ca="1" si="236"/>
        <v>258</v>
      </c>
      <c r="AT859" s="17" t="str">
        <f t="shared" ca="1" si="239"/>
        <v>No</v>
      </c>
      <c r="AU859" s="17">
        <f t="shared" si="237"/>
        <v>0</v>
      </c>
      <c r="AV859" s="17" t="str">
        <f>+VLOOKUP(B859,[1]Cruces!S:T,2,0)</f>
        <v>1. Solicitud</v>
      </c>
    </row>
    <row r="860" spans="1:48" hidden="1" x14ac:dyDescent="0.25">
      <c r="A860" s="17" t="s">
        <v>7929</v>
      </c>
      <c r="B860" s="17" t="s">
        <v>569</v>
      </c>
      <c r="C860" s="17">
        <v>0</v>
      </c>
      <c r="D860" s="17">
        <v>0</v>
      </c>
      <c r="E860" s="17" t="s">
        <v>55</v>
      </c>
      <c r="F860" s="17" t="s">
        <v>5366</v>
      </c>
      <c r="G860" s="17" t="s">
        <v>7930</v>
      </c>
      <c r="H860" s="17">
        <v>3135436847</v>
      </c>
      <c r="I860" s="17" t="s">
        <v>71</v>
      </c>
      <c r="J860" s="17" t="s">
        <v>59</v>
      </c>
      <c r="K860" s="17" t="s">
        <v>7931</v>
      </c>
      <c r="L860" s="17" t="s">
        <v>5368</v>
      </c>
      <c r="M860" s="17" t="s">
        <v>5369</v>
      </c>
      <c r="N860" s="17" t="s">
        <v>572</v>
      </c>
      <c r="O860" s="17">
        <v>20201106</v>
      </c>
      <c r="P860" s="17">
        <v>20201106</v>
      </c>
      <c r="Q860" s="17">
        <v>1180</v>
      </c>
      <c r="R860" s="17">
        <v>0</v>
      </c>
      <c r="S860" s="17"/>
      <c r="T860" s="17" t="s">
        <v>63</v>
      </c>
      <c r="U860" s="17"/>
      <c r="V860" s="17">
        <f t="shared" si="238"/>
        <v>3</v>
      </c>
      <c r="W860" s="17">
        <v>3000</v>
      </c>
      <c r="X860" s="17" t="s">
        <v>7065</v>
      </c>
      <c r="Y860" s="17" t="s">
        <v>569</v>
      </c>
      <c r="Z860" s="17">
        <v>20201106</v>
      </c>
      <c r="AA860" s="17" t="s">
        <v>1947</v>
      </c>
      <c r="AB860" s="17">
        <v>1</v>
      </c>
      <c r="AC860" s="17" t="str">
        <f>IFERROR(VLOOKUP(A860,[1]Cruces!AJ:AK,2,0),VLOOKUP(CONCATENATE(X860,AA860),[1]Cruces!G:H,2,0))</f>
        <v>Solicitud por BT</v>
      </c>
      <c r="AD860" s="17">
        <f t="shared" si="224"/>
        <v>6</v>
      </c>
      <c r="AE860" s="17">
        <f t="shared" si="225"/>
        <v>11</v>
      </c>
      <c r="AF860" s="17">
        <f t="shared" si="226"/>
        <v>2020</v>
      </c>
      <c r="AG860" s="17" t="str">
        <f>IFERROR(VLOOKUP(MID(A860,2,4)*1,[1]Cruces!K:L,2,0),"Verificar")</f>
        <v>Atlántico Norte</v>
      </c>
      <c r="AH860" s="17">
        <f t="shared" ca="1" si="227"/>
        <v>19</v>
      </c>
      <c r="AI860" s="17" t="str">
        <f>IFERROR(VLOOKUP(U860,[1]Cruces!$O$1:$P$6,2,0),"Sin Orden")</f>
        <v>Sin Orden</v>
      </c>
      <c r="AJ860" s="17">
        <f t="shared" si="228"/>
        <v>6</v>
      </c>
      <c r="AK860" s="17">
        <f t="shared" si="229"/>
        <v>11</v>
      </c>
      <c r="AL860" s="17">
        <f t="shared" si="230"/>
        <v>2020</v>
      </c>
      <c r="AM860" s="17">
        <f t="shared" ca="1" si="231"/>
        <v>19</v>
      </c>
      <c r="AN860" s="18" t="str">
        <f>IFERROR(VLOOKUP(R860*1,'[1]Ordenes de Servicio'!G:K,5,0),"No Cruza")</f>
        <v>No Cruza</v>
      </c>
      <c r="AO860" s="17">
        <f t="shared" ca="1" si="232"/>
        <v>19</v>
      </c>
      <c r="AP860" s="17">
        <f t="shared" si="233"/>
        <v>6</v>
      </c>
      <c r="AQ860" s="17">
        <f t="shared" si="234"/>
        <v>11</v>
      </c>
      <c r="AR860" s="17">
        <f t="shared" si="235"/>
        <v>2020</v>
      </c>
      <c r="AS860" s="17">
        <f t="shared" ca="1" si="236"/>
        <v>19</v>
      </c>
      <c r="AT860" s="17" t="str">
        <f t="shared" ca="1" si="239"/>
        <v>No</v>
      </c>
      <c r="AU860" s="17">
        <f t="shared" si="237"/>
        <v>0</v>
      </c>
      <c r="AV860" s="17" t="str">
        <f>+VLOOKUP(B860,[1]Cruces!S:T,2,0)</f>
        <v>1. Solicitud</v>
      </c>
    </row>
    <row r="861" spans="1:48" hidden="1" x14ac:dyDescent="0.25">
      <c r="A861" s="17" t="s">
        <v>1780</v>
      </c>
      <c r="B861" s="17" t="s">
        <v>54</v>
      </c>
      <c r="C861" s="17">
        <v>0</v>
      </c>
      <c r="D861" s="17">
        <v>0</v>
      </c>
      <c r="E861" s="17" t="s">
        <v>55</v>
      </c>
      <c r="F861" s="17" t="s">
        <v>232</v>
      </c>
      <c r="G861" s="17" t="s">
        <v>1781</v>
      </c>
      <c r="H861" s="17">
        <v>3106276226</v>
      </c>
      <c r="I861" s="17" t="s">
        <v>71</v>
      </c>
      <c r="J861" s="17" t="s">
        <v>59</v>
      </c>
      <c r="K861" s="17" t="s">
        <v>1782</v>
      </c>
      <c r="L861" s="17" t="s">
        <v>111</v>
      </c>
      <c r="M861" s="17" t="s">
        <v>112</v>
      </c>
      <c r="N861" s="17" t="s">
        <v>62</v>
      </c>
      <c r="O861" s="17">
        <v>20180403</v>
      </c>
      <c r="P861" s="17">
        <v>20180404</v>
      </c>
      <c r="Q861" s="17">
        <v>1210</v>
      </c>
      <c r="R861" s="17">
        <v>24934152</v>
      </c>
      <c r="S861" s="17" t="s">
        <v>100</v>
      </c>
      <c r="T861" s="17" t="s">
        <v>63</v>
      </c>
      <c r="U861" s="17" t="s">
        <v>91</v>
      </c>
      <c r="V861" s="17">
        <f t="shared" si="238"/>
        <v>30</v>
      </c>
      <c r="W861" s="17">
        <v>30000</v>
      </c>
      <c r="X861" s="17" t="s">
        <v>64</v>
      </c>
      <c r="Y861" s="17" t="s">
        <v>65</v>
      </c>
      <c r="Z861" s="17">
        <v>20180404</v>
      </c>
      <c r="AA861" s="17" t="s">
        <v>78</v>
      </c>
      <c r="AB861" s="17">
        <v>1</v>
      </c>
      <c r="AC861" s="17" t="str">
        <f>IFERROR(VLOOKUP(A861,[1]Cruces!AJ:AK,2,0),VLOOKUP(CONCATENATE(X861,AA861),[1]Cruces!G:H,2,0))</f>
        <v>Solicitud de Obra</v>
      </c>
      <c r="AD861" s="17">
        <f t="shared" si="224"/>
        <v>3</v>
      </c>
      <c r="AE861" s="17">
        <f t="shared" si="225"/>
        <v>4</v>
      </c>
      <c r="AF861" s="17">
        <f t="shared" si="226"/>
        <v>2018</v>
      </c>
      <c r="AG861" s="17" t="str">
        <f>IFERROR(VLOOKUP(MID(A861,2,4)*1,[1]Cruces!K:L,2,0),"Verificar")</f>
        <v>Atlántico Sur</v>
      </c>
      <c r="AH861" s="17">
        <f t="shared" ca="1" si="227"/>
        <v>967</v>
      </c>
      <c r="AI861" s="17" t="str">
        <f>IFERROR(VLOOKUP(U861,[1]Cruces!$O$1:$P$6,2,0),"Sin Orden")</f>
        <v>Resuelta</v>
      </c>
      <c r="AJ861" s="17">
        <f t="shared" si="228"/>
        <v>4</v>
      </c>
      <c r="AK861" s="17">
        <f t="shared" si="229"/>
        <v>4</v>
      </c>
      <c r="AL861" s="17">
        <f t="shared" si="230"/>
        <v>2018</v>
      </c>
      <c r="AM861" s="17">
        <f t="shared" ca="1" si="231"/>
        <v>966</v>
      </c>
      <c r="AN861" s="18" t="str">
        <f>IFERROR(VLOOKUP(R861*1,'[1]Ordenes de Servicio'!G:K,5,0),"No Cruza")</f>
        <v>No Cruza</v>
      </c>
      <c r="AO861" s="17">
        <f t="shared" ca="1" si="232"/>
        <v>1</v>
      </c>
      <c r="AP861" s="17">
        <f t="shared" si="233"/>
        <v>4</v>
      </c>
      <c r="AQ861" s="17">
        <f t="shared" si="234"/>
        <v>4</v>
      </c>
      <c r="AR861" s="17">
        <f t="shared" si="235"/>
        <v>2018</v>
      </c>
      <c r="AS861" s="17">
        <f t="shared" ca="1" si="236"/>
        <v>966</v>
      </c>
      <c r="AT861" s="17" t="str">
        <f t="shared" ca="1" si="239"/>
        <v>Si</v>
      </c>
      <c r="AU861" s="17">
        <f t="shared" si="237"/>
        <v>0</v>
      </c>
      <c r="AV861" s="17" t="str">
        <f>+VLOOKUP(B861,[1]Cruces!S:T,2,0)</f>
        <v>4. Presupuesto de Obra</v>
      </c>
    </row>
    <row r="862" spans="1:48" hidden="1" x14ac:dyDescent="0.25">
      <c r="A862" s="17" t="s">
        <v>1783</v>
      </c>
      <c r="B862" s="17" t="s">
        <v>54</v>
      </c>
      <c r="C862" s="17">
        <v>0</v>
      </c>
      <c r="D862" s="17">
        <v>0</v>
      </c>
      <c r="E862" s="17" t="s">
        <v>55</v>
      </c>
      <c r="F862" s="17" t="s">
        <v>81</v>
      </c>
      <c r="G862" s="17" t="s">
        <v>1784</v>
      </c>
      <c r="H862" s="17">
        <v>3145559011</v>
      </c>
      <c r="I862" s="17" t="s">
        <v>71</v>
      </c>
      <c r="J862" s="17" t="s">
        <v>59</v>
      </c>
      <c r="K862" s="17" t="s">
        <v>1785</v>
      </c>
      <c r="L862" s="17" t="s">
        <v>85</v>
      </c>
      <c r="M862" s="17" t="s">
        <v>86</v>
      </c>
      <c r="N862" s="17" t="s">
        <v>62</v>
      </c>
      <c r="O862" s="17">
        <v>20190612</v>
      </c>
      <c r="P862" s="17">
        <v>20190617</v>
      </c>
      <c r="Q862" s="17">
        <v>3440</v>
      </c>
      <c r="R862" s="17">
        <v>26413527</v>
      </c>
      <c r="S862" s="17" t="s">
        <v>100</v>
      </c>
      <c r="T862" s="17" t="s">
        <v>63</v>
      </c>
      <c r="U862" s="17" t="s">
        <v>91</v>
      </c>
      <c r="V862" s="17">
        <f t="shared" si="238"/>
        <v>50</v>
      </c>
      <c r="W862" s="17">
        <v>50000</v>
      </c>
      <c r="X862" s="17" t="s">
        <v>64</v>
      </c>
      <c r="Y862" s="17" t="s">
        <v>65</v>
      </c>
      <c r="Z862" s="17">
        <v>20190617</v>
      </c>
      <c r="AA862" s="17" t="s">
        <v>78</v>
      </c>
      <c r="AB862" s="17">
        <v>1</v>
      </c>
      <c r="AC862" s="17" t="str">
        <f>IFERROR(VLOOKUP(A862,[1]Cruces!AJ:AK,2,0),VLOOKUP(CONCATENATE(X862,AA862),[1]Cruces!G:H,2,0))</f>
        <v>Solicitud de Obra</v>
      </c>
      <c r="AD862" s="17">
        <f t="shared" si="224"/>
        <v>12</v>
      </c>
      <c r="AE862" s="17">
        <f t="shared" si="225"/>
        <v>6</v>
      </c>
      <c r="AF862" s="17">
        <f t="shared" si="226"/>
        <v>2019</v>
      </c>
      <c r="AG862" s="17" t="str">
        <f>IFERROR(VLOOKUP(MID(A862,2,4)*1,[1]Cruces!K:L,2,0),"Verificar")</f>
        <v>Magdalena</v>
      </c>
      <c r="AH862" s="17">
        <f t="shared" ca="1" si="227"/>
        <v>532</v>
      </c>
      <c r="AI862" s="17" t="str">
        <f>IFERROR(VLOOKUP(U862,[1]Cruces!$O$1:$P$6,2,0),"Sin Orden")</f>
        <v>Resuelta</v>
      </c>
      <c r="AJ862" s="17">
        <f t="shared" si="228"/>
        <v>17</v>
      </c>
      <c r="AK862" s="17">
        <f t="shared" si="229"/>
        <v>6</v>
      </c>
      <c r="AL862" s="17">
        <f t="shared" si="230"/>
        <v>2019</v>
      </c>
      <c r="AM862" s="17">
        <f t="shared" ca="1" si="231"/>
        <v>527</v>
      </c>
      <c r="AN862" s="18" t="str">
        <f>IFERROR(VLOOKUP(R862*1,'[1]Ordenes de Servicio'!G:K,5,0),"No Cruza")</f>
        <v>No Cruza</v>
      </c>
      <c r="AO862" s="17">
        <f t="shared" ca="1" si="232"/>
        <v>5</v>
      </c>
      <c r="AP862" s="17">
        <f t="shared" si="233"/>
        <v>17</v>
      </c>
      <c r="AQ862" s="17">
        <f t="shared" si="234"/>
        <v>6</v>
      </c>
      <c r="AR862" s="17">
        <f t="shared" si="235"/>
        <v>2019</v>
      </c>
      <c r="AS862" s="17">
        <f t="shared" ca="1" si="236"/>
        <v>527</v>
      </c>
      <c r="AT862" s="17" t="str">
        <f t="shared" ca="1" si="239"/>
        <v>Si</v>
      </c>
      <c r="AU862" s="17">
        <f t="shared" si="237"/>
        <v>0</v>
      </c>
      <c r="AV862" s="17" t="str">
        <f>+VLOOKUP(B862,[1]Cruces!S:T,2,0)</f>
        <v>4. Presupuesto de Obra</v>
      </c>
    </row>
    <row r="863" spans="1:48" hidden="1" x14ac:dyDescent="0.25">
      <c r="A863" s="17" t="s">
        <v>1786</v>
      </c>
      <c r="B863" s="17" t="s">
        <v>68</v>
      </c>
      <c r="C863" s="17">
        <v>0</v>
      </c>
      <c r="D863" s="17">
        <v>0</v>
      </c>
      <c r="E863" s="17" t="s">
        <v>55</v>
      </c>
      <c r="F863" s="17" t="s">
        <v>120</v>
      </c>
      <c r="G863" s="17" t="s">
        <v>1787</v>
      </c>
      <c r="H863" s="17">
        <v>0</v>
      </c>
      <c r="I863" s="17" t="s">
        <v>116</v>
      </c>
      <c r="J863" s="17" t="s">
        <v>59</v>
      </c>
      <c r="K863" s="17" t="s">
        <v>1788</v>
      </c>
      <c r="L863" s="17" t="s">
        <v>122</v>
      </c>
      <c r="M863" s="17" t="s">
        <v>123</v>
      </c>
      <c r="N863" s="17" t="s">
        <v>75</v>
      </c>
      <c r="O863" s="17">
        <v>20180810</v>
      </c>
      <c r="P863" s="17">
        <v>20180924</v>
      </c>
      <c r="Q863" s="17">
        <v>9510</v>
      </c>
      <c r="R863" s="17">
        <v>25690776</v>
      </c>
      <c r="S863" s="17" t="s">
        <v>76</v>
      </c>
      <c r="T863" s="17" t="s">
        <v>63</v>
      </c>
      <c r="U863" s="17" t="s">
        <v>91</v>
      </c>
      <c r="V863" s="17">
        <f t="shared" si="238"/>
        <v>112.5</v>
      </c>
      <c r="W863" s="17">
        <v>112500</v>
      </c>
      <c r="X863" s="17" t="s">
        <v>64</v>
      </c>
      <c r="Y863" s="17" t="s">
        <v>136</v>
      </c>
      <c r="Z863" s="17">
        <v>20181022</v>
      </c>
      <c r="AA863" s="17" t="s">
        <v>101</v>
      </c>
      <c r="AB863" s="17">
        <v>1</v>
      </c>
      <c r="AC863" s="17" t="str">
        <f>IFERROR(VLOOKUP(A863,[1]Cruces!AJ:AK,2,0),VLOOKUP(CONCATENATE(X863,AA863),[1]Cruces!G:H,2,0))</f>
        <v>Solicitud de Obra</v>
      </c>
      <c r="AD863" s="17">
        <f t="shared" si="224"/>
        <v>10</v>
      </c>
      <c r="AE863" s="17">
        <f t="shared" si="225"/>
        <v>8</v>
      </c>
      <c r="AF863" s="17">
        <f t="shared" si="226"/>
        <v>2018</v>
      </c>
      <c r="AG863" s="17" t="str">
        <f>IFERROR(VLOOKUP(MID(A863,2,4)*1,[1]Cruces!K:L,2,0),"Verificar")</f>
        <v>Atlántico Norte</v>
      </c>
      <c r="AH863" s="17">
        <f t="shared" ca="1" si="227"/>
        <v>838</v>
      </c>
      <c r="AI863" s="17" t="str">
        <f>IFERROR(VLOOKUP(U863,[1]Cruces!$O$1:$P$6,2,0),"Sin Orden")</f>
        <v>Resuelta</v>
      </c>
      <c r="AJ863" s="17">
        <f t="shared" si="228"/>
        <v>22</v>
      </c>
      <c r="AK863" s="17">
        <f t="shared" si="229"/>
        <v>10</v>
      </c>
      <c r="AL863" s="17">
        <f t="shared" si="230"/>
        <v>2018</v>
      </c>
      <c r="AM863" s="17">
        <f t="shared" ca="1" si="231"/>
        <v>765</v>
      </c>
      <c r="AN863" s="18">
        <f>IFERROR(VLOOKUP(R863*1,'[1]Ordenes de Servicio'!G:K,5,0),"No Cruza")</f>
        <v>43410</v>
      </c>
      <c r="AO863" s="17">
        <f t="shared" ca="1" si="232"/>
        <v>73</v>
      </c>
      <c r="AP863" s="17">
        <f t="shared" si="233"/>
        <v>24</v>
      </c>
      <c r="AQ863" s="17">
        <f t="shared" si="234"/>
        <v>9</v>
      </c>
      <c r="AR863" s="17">
        <f t="shared" si="235"/>
        <v>2018</v>
      </c>
      <c r="AS863" s="17">
        <f t="shared" ca="1" si="236"/>
        <v>793</v>
      </c>
      <c r="AT863" s="17" t="str">
        <f t="shared" ca="1" si="239"/>
        <v>Si</v>
      </c>
      <c r="AU863" s="17">
        <f t="shared" si="237"/>
        <v>28</v>
      </c>
      <c r="AV863" s="17" t="str">
        <f>+VLOOKUP(B863,[1]Cruces!S:T,2,0)</f>
        <v>5. Consultoría / Adjudicación</v>
      </c>
    </row>
    <row r="864" spans="1:48" hidden="1" x14ac:dyDescent="0.25">
      <c r="A864" s="17" t="s">
        <v>1789</v>
      </c>
      <c r="B864" s="17" t="s">
        <v>68</v>
      </c>
      <c r="C864" s="17">
        <v>0</v>
      </c>
      <c r="D864" s="17">
        <v>0</v>
      </c>
      <c r="E864" s="17" t="s">
        <v>55</v>
      </c>
      <c r="F864" s="17" t="s">
        <v>120</v>
      </c>
      <c r="G864" s="17" t="s">
        <v>1790</v>
      </c>
      <c r="H864" s="17">
        <v>0</v>
      </c>
      <c r="I864" s="17" t="s">
        <v>116</v>
      </c>
      <c r="J864" s="17" t="s">
        <v>59</v>
      </c>
      <c r="K864" s="17" t="s">
        <v>97</v>
      </c>
      <c r="L864" s="17" t="s">
        <v>122</v>
      </c>
      <c r="M864" s="17" t="s">
        <v>123</v>
      </c>
      <c r="N864" s="17" t="s">
        <v>75</v>
      </c>
      <c r="O864" s="17">
        <v>20181022</v>
      </c>
      <c r="P864" s="17">
        <v>20181022</v>
      </c>
      <c r="Q864" s="17">
        <v>1110</v>
      </c>
      <c r="R864" s="17">
        <v>0</v>
      </c>
      <c r="S864" s="17"/>
      <c r="T864" s="17" t="s">
        <v>63</v>
      </c>
      <c r="U864" s="17"/>
      <c r="V864" s="17">
        <f t="shared" si="238"/>
        <v>1</v>
      </c>
      <c r="W864" s="17">
        <v>1000</v>
      </c>
      <c r="X864" s="17" t="s">
        <v>64</v>
      </c>
      <c r="Y864" s="17" t="s">
        <v>136</v>
      </c>
      <c r="Z864" s="17">
        <v>20181213</v>
      </c>
      <c r="AA864" s="17" t="s">
        <v>113</v>
      </c>
      <c r="AB864" s="17">
        <v>1</v>
      </c>
      <c r="AC864" s="17" t="str">
        <f>IFERROR(VLOOKUP(A864,[1]Cruces!AJ:AK,2,0),VLOOKUP(CONCATENATE(X864,AA864),[1]Cruces!G:H,2,0))</f>
        <v>Solicitud de Obra</v>
      </c>
      <c r="AD864" s="17">
        <f t="shared" si="224"/>
        <v>22</v>
      </c>
      <c r="AE864" s="17">
        <f t="shared" si="225"/>
        <v>10</v>
      </c>
      <c r="AF864" s="17">
        <f t="shared" si="226"/>
        <v>2018</v>
      </c>
      <c r="AG864" s="17" t="str">
        <f>IFERROR(VLOOKUP(MID(A864,2,4)*1,[1]Cruces!K:L,2,0),"Verificar")</f>
        <v>Atlántico Norte</v>
      </c>
      <c r="AH864" s="17">
        <f t="shared" ca="1" si="227"/>
        <v>765</v>
      </c>
      <c r="AI864" s="17" t="str">
        <f>IFERROR(VLOOKUP(U864,[1]Cruces!$O$1:$P$6,2,0),"Sin Orden")</f>
        <v>Sin Orden</v>
      </c>
      <c r="AJ864" s="17">
        <f t="shared" si="228"/>
        <v>13</v>
      </c>
      <c r="AK864" s="17">
        <f t="shared" si="229"/>
        <v>12</v>
      </c>
      <c r="AL864" s="17">
        <f t="shared" si="230"/>
        <v>2018</v>
      </c>
      <c r="AM864" s="17">
        <f t="shared" ca="1" si="231"/>
        <v>713</v>
      </c>
      <c r="AN864" s="18" t="str">
        <f>IFERROR(VLOOKUP(R864*1,'[1]Ordenes de Servicio'!G:K,5,0),"No Cruza")</f>
        <v>No Cruza</v>
      </c>
      <c r="AO864" s="17">
        <f t="shared" ca="1" si="232"/>
        <v>713</v>
      </c>
      <c r="AP864" s="17">
        <f t="shared" si="233"/>
        <v>22</v>
      </c>
      <c r="AQ864" s="17">
        <f t="shared" si="234"/>
        <v>10</v>
      </c>
      <c r="AR864" s="17">
        <f t="shared" si="235"/>
        <v>2018</v>
      </c>
      <c r="AS864" s="17">
        <f t="shared" ca="1" si="236"/>
        <v>765</v>
      </c>
      <c r="AT864" s="17" t="str">
        <f t="shared" ca="1" si="239"/>
        <v>Si</v>
      </c>
      <c r="AU864" s="17">
        <f t="shared" si="237"/>
        <v>52</v>
      </c>
      <c r="AV864" s="17" t="str">
        <f>+VLOOKUP(B864,[1]Cruces!S:T,2,0)</f>
        <v>5. Consultoría / Adjudicación</v>
      </c>
    </row>
    <row r="865" spans="1:48" hidden="1" x14ac:dyDescent="0.25">
      <c r="A865" s="17" t="s">
        <v>1791</v>
      </c>
      <c r="B865" s="17" t="s">
        <v>68</v>
      </c>
      <c r="C865" s="17">
        <v>3565490</v>
      </c>
      <c r="D865" s="17">
        <v>25609247</v>
      </c>
      <c r="E865" s="17" t="s">
        <v>93</v>
      </c>
      <c r="F865" s="17" t="s">
        <v>126</v>
      </c>
      <c r="G865" s="17" t="s">
        <v>1792</v>
      </c>
      <c r="H865" s="17">
        <v>7755785</v>
      </c>
      <c r="I865" s="17" t="s">
        <v>116</v>
      </c>
      <c r="J865" s="17" t="s">
        <v>1793</v>
      </c>
      <c r="K865" s="17" t="s">
        <v>97</v>
      </c>
      <c r="L865" s="17" t="s">
        <v>129</v>
      </c>
      <c r="M865" s="17" t="s">
        <v>130</v>
      </c>
      <c r="N865" s="17" t="s">
        <v>75</v>
      </c>
      <c r="O865" s="17">
        <v>20200205</v>
      </c>
      <c r="P865" s="17">
        <v>20200319</v>
      </c>
      <c r="Q865" s="17">
        <v>3330</v>
      </c>
      <c r="R865" s="17">
        <v>27154242</v>
      </c>
      <c r="S865" s="17" t="s">
        <v>100</v>
      </c>
      <c r="T865" s="17" t="s">
        <v>63</v>
      </c>
      <c r="U865" s="17" t="s">
        <v>91</v>
      </c>
      <c r="V865" s="17">
        <f t="shared" si="238"/>
        <v>25</v>
      </c>
      <c r="W865" s="17">
        <v>25000</v>
      </c>
      <c r="X865" s="17" t="s">
        <v>89</v>
      </c>
      <c r="Y865" s="17" t="s">
        <v>136</v>
      </c>
      <c r="Z865" s="17">
        <v>20200430</v>
      </c>
      <c r="AA865" s="17" t="s">
        <v>78</v>
      </c>
      <c r="AB865" s="17">
        <v>1</v>
      </c>
      <c r="AC865" s="17" t="str">
        <f>IFERROR(VLOOKUP(A865,[1]Cruces!AJ:AK,2,0),VLOOKUP(CONCATENATE(X865,AA865),[1]Cruces!G:H,2,0))</f>
        <v>Solicitud de Obra</v>
      </c>
      <c r="AD865" s="17">
        <f t="shared" si="224"/>
        <v>5</v>
      </c>
      <c r="AE865" s="17">
        <f t="shared" si="225"/>
        <v>2</v>
      </c>
      <c r="AF865" s="17">
        <f t="shared" si="226"/>
        <v>2020</v>
      </c>
      <c r="AG865" s="17" t="str">
        <f>IFERROR(VLOOKUP(MID(A865,2,4)*1,[1]Cruces!K:L,2,0),"Verificar")</f>
        <v>Guajira</v>
      </c>
      <c r="AH865" s="17">
        <f t="shared" ca="1" si="227"/>
        <v>294</v>
      </c>
      <c r="AI865" s="17" t="str">
        <f>IFERROR(VLOOKUP(U865,[1]Cruces!$O$1:$P$6,2,0),"Sin Orden")</f>
        <v>Resuelta</v>
      </c>
      <c r="AJ865" s="17">
        <f t="shared" si="228"/>
        <v>30</v>
      </c>
      <c r="AK865" s="17">
        <f t="shared" si="229"/>
        <v>4</v>
      </c>
      <c r="AL865" s="17">
        <f t="shared" si="230"/>
        <v>2020</v>
      </c>
      <c r="AM865" s="17">
        <f t="shared" ca="1" si="231"/>
        <v>209</v>
      </c>
      <c r="AN865" s="18" t="str">
        <f>IFERROR(VLOOKUP(R865*1,'[1]Ordenes de Servicio'!G:K,5,0),"No Cruza")</f>
        <v>No Cruza</v>
      </c>
      <c r="AO865" s="17">
        <f t="shared" ca="1" si="232"/>
        <v>85</v>
      </c>
      <c r="AP865" s="17">
        <f t="shared" si="233"/>
        <v>19</v>
      </c>
      <c r="AQ865" s="17">
        <f t="shared" si="234"/>
        <v>3</v>
      </c>
      <c r="AR865" s="17">
        <f t="shared" si="235"/>
        <v>2020</v>
      </c>
      <c r="AS865" s="17">
        <f t="shared" ca="1" si="236"/>
        <v>251</v>
      </c>
      <c r="AT865" s="17" t="str">
        <f t="shared" ca="1" si="239"/>
        <v>No</v>
      </c>
      <c r="AU865" s="17">
        <f t="shared" si="237"/>
        <v>42</v>
      </c>
      <c r="AV865" s="17" t="str">
        <f>+VLOOKUP(B865,[1]Cruces!S:T,2,0)</f>
        <v>5. Consultoría / Adjudicación</v>
      </c>
    </row>
    <row r="866" spans="1:48" hidden="1" x14ac:dyDescent="0.25">
      <c r="A866" s="17" t="s">
        <v>7932</v>
      </c>
      <c r="B866" s="17" t="s">
        <v>1943</v>
      </c>
      <c r="C866" s="17">
        <v>2287185</v>
      </c>
      <c r="D866" s="17">
        <v>20128825</v>
      </c>
      <c r="E866" s="17" t="s">
        <v>93</v>
      </c>
      <c r="F866" s="17" t="s">
        <v>7082</v>
      </c>
      <c r="G866" s="17" t="s">
        <v>7933</v>
      </c>
      <c r="H866" s="17">
        <v>0</v>
      </c>
      <c r="I866" s="17" t="s">
        <v>71</v>
      </c>
      <c r="J866" s="17" t="s">
        <v>7934</v>
      </c>
      <c r="K866" s="17" t="s">
        <v>97</v>
      </c>
      <c r="L866" s="17" t="s">
        <v>7079</v>
      </c>
      <c r="M866" s="17" t="s">
        <v>7080</v>
      </c>
      <c r="N866" s="17" t="s">
        <v>1946</v>
      </c>
      <c r="O866" s="17">
        <v>20201119</v>
      </c>
      <c r="P866" s="17">
        <v>20201119</v>
      </c>
      <c r="Q866" s="17">
        <v>1110</v>
      </c>
      <c r="R866" s="17">
        <v>28289828</v>
      </c>
      <c r="S866" s="17" t="s">
        <v>7072</v>
      </c>
      <c r="T866" s="17" t="s">
        <v>63</v>
      </c>
      <c r="U866" s="17" t="s">
        <v>640</v>
      </c>
      <c r="V866" s="17">
        <f t="shared" si="238"/>
        <v>3</v>
      </c>
      <c r="W866" s="17">
        <v>3000</v>
      </c>
      <c r="X866" s="17" t="s">
        <v>89</v>
      </c>
      <c r="Y866" s="17" t="s">
        <v>1943</v>
      </c>
      <c r="Z866" s="17">
        <v>20201119</v>
      </c>
      <c r="AA866" s="17" t="s">
        <v>1947</v>
      </c>
      <c r="AB866" s="17">
        <v>1</v>
      </c>
      <c r="AC866" s="17" t="str">
        <f>IFERROR(VLOOKUP(A866,[1]Cruces!AJ:AK,2,0),VLOOKUP(CONCATENATE(X866,AA866),[1]Cruces!G:H,2,0))</f>
        <v>Solicitud por BT</v>
      </c>
      <c r="AD866" s="17">
        <f t="shared" si="224"/>
        <v>19</v>
      </c>
      <c r="AE866" s="17">
        <f t="shared" si="225"/>
        <v>11</v>
      </c>
      <c r="AF866" s="17">
        <f t="shared" si="226"/>
        <v>2020</v>
      </c>
      <c r="AG866" s="17" t="str">
        <f>IFERROR(VLOOKUP(MID(A866,2,4)*1,[1]Cruces!K:L,2,0),"Verificar")</f>
        <v>Atlántico Norte</v>
      </c>
      <c r="AH866" s="17">
        <f t="shared" ca="1" si="227"/>
        <v>6</v>
      </c>
      <c r="AI866" s="17" t="str">
        <f>IFERROR(VLOOKUP(U866,[1]Cruces!$O$1:$P$6,2,0),"Sin Orden")</f>
        <v>Pendiente</v>
      </c>
      <c r="AJ866" s="17">
        <f t="shared" si="228"/>
        <v>19</v>
      </c>
      <c r="AK866" s="17">
        <f t="shared" si="229"/>
        <v>11</v>
      </c>
      <c r="AL866" s="17">
        <f t="shared" si="230"/>
        <v>2020</v>
      </c>
      <c r="AM866" s="17">
        <f t="shared" ca="1" si="231"/>
        <v>6</v>
      </c>
      <c r="AN866" s="18" t="str">
        <f>IFERROR(VLOOKUP(R866*1,'[1]Ordenes de Servicio'!G:K,5,0),"No Cruza")</f>
        <v>No Cruza</v>
      </c>
      <c r="AO866" s="17">
        <f t="shared" ca="1" si="232"/>
        <v>6</v>
      </c>
      <c r="AP866" s="17">
        <f t="shared" si="233"/>
        <v>19</v>
      </c>
      <c r="AQ866" s="17">
        <f t="shared" si="234"/>
        <v>11</v>
      </c>
      <c r="AR866" s="17">
        <f t="shared" si="235"/>
        <v>2020</v>
      </c>
      <c r="AS866" s="17">
        <f t="shared" ca="1" si="236"/>
        <v>6</v>
      </c>
      <c r="AT866" s="17" t="str">
        <f t="shared" ca="1" si="239"/>
        <v>No</v>
      </c>
      <c r="AU866" s="17">
        <f t="shared" si="237"/>
        <v>0</v>
      </c>
      <c r="AV866" s="17" t="str">
        <f>+VLOOKUP(B866,[1]Cruces!S:T,2,0)</f>
        <v>7. Ejecución en Campo OS BT</v>
      </c>
    </row>
    <row r="867" spans="1:48" hidden="1" x14ac:dyDescent="0.25">
      <c r="A867" s="17" t="s">
        <v>1794</v>
      </c>
      <c r="B867" s="17" t="s">
        <v>68</v>
      </c>
      <c r="C867" s="17">
        <v>0</v>
      </c>
      <c r="D867" s="17">
        <v>0</v>
      </c>
      <c r="E867" s="17" t="s">
        <v>55</v>
      </c>
      <c r="F867" s="17" t="s">
        <v>107</v>
      </c>
      <c r="G867" s="17" t="s">
        <v>1795</v>
      </c>
      <c r="H867" s="17">
        <v>0</v>
      </c>
      <c r="I867" s="17" t="s">
        <v>71</v>
      </c>
      <c r="J867" s="17" t="s">
        <v>59</v>
      </c>
      <c r="K867" s="17" t="s">
        <v>1796</v>
      </c>
      <c r="L867" s="17" t="s">
        <v>117</v>
      </c>
      <c r="M867" s="17" t="s">
        <v>118</v>
      </c>
      <c r="N867" s="17" t="s">
        <v>75</v>
      </c>
      <c r="O867" s="17">
        <v>20200122</v>
      </c>
      <c r="P867" s="17">
        <v>20200313</v>
      </c>
      <c r="Q867" s="17">
        <v>1110</v>
      </c>
      <c r="R867" s="17">
        <v>27642564</v>
      </c>
      <c r="S867" s="17" t="s">
        <v>76</v>
      </c>
      <c r="T867" s="17" t="s">
        <v>63</v>
      </c>
      <c r="U867" s="17" t="s">
        <v>88</v>
      </c>
      <c r="V867" s="17">
        <f t="shared" si="238"/>
        <v>112.5</v>
      </c>
      <c r="W867" s="17">
        <v>112500</v>
      </c>
      <c r="X867" s="17" t="s">
        <v>64</v>
      </c>
      <c r="Y867" s="17" t="s">
        <v>105</v>
      </c>
      <c r="Z867" s="17">
        <v>20200709</v>
      </c>
      <c r="AA867" s="17" t="s">
        <v>78</v>
      </c>
      <c r="AB867" s="17">
        <v>1</v>
      </c>
      <c r="AC867" s="17" t="str">
        <f>IFERROR(VLOOKUP(A867,[1]Cruces!AJ:AK,2,0),VLOOKUP(CONCATENATE(X867,AA867),[1]Cruces!G:H,2,0))</f>
        <v>Solicitud de Obra</v>
      </c>
      <c r="AD867" s="17">
        <f t="shared" si="224"/>
        <v>22</v>
      </c>
      <c r="AE867" s="17">
        <f t="shared" si="225"/>
        <v>1</v>
      </c>
      <c r="AF867" s="17">
        <f t="shared" si="226"/>
        <v>2020</v>
      </c>
      <c r="AG867" s="17" t="str">
        <f>IFERROR(VLOOKUP(MID(A867,2,4)*1,[1]Cruces!K:L,2,0),"Verificar")</f>
        <v>Atlántico Norte</v>
      </c>
      <c r="AH867" s="17">
        <f t="shared" ca="1" si="227"/>
        <v>308</v>
      </c>
      <c r="AI867" s="17" t="str">
        <f>IFERROR(VLOOKUP(U867,[1]Cruces!$O$1:$P$6,2,0),"Sin Orden")</f>
        <v>Resuelta</v>
      </c>
      <c r="AJ867" s="17">
        <f t="shared" si="228"/>
        <v>9</v>
      </c>
      <c r="AK867" s="17">
        <f t="shared" si="229"/>
        <v>7</v>
      </c>
      <c r="AL867" s="17">
        <f t="shared" si="230"/>
        <v>2020</v>
      </c>
      <c r="AM867" s="17">
        <f t="shared" ca="1" si="231"/>
        <v>139</v>
      </c>
      <c r="AN867" s="18" t="str">
        <f>IFERROR(VLOOKUP(R867*1,'[1]Ordenes de Servicio'!G:K,5,0),"No Cruza")</f>
        <v>No Cruza</v>
      </c>
      <c r="AO867" s="17">
        <f t="shared" ca="1" si="232"/>
        <v>169</v>
      </c>
      <c r="AP867" s="17">
        <f t="shared" si="233"/>
        <v>13</v>
      </c>
      <c r="AQ867" s="17">
        <f t="shared" si="234"/>
        <v>3</v>
      </c>
      <c r="AR867" s="17">
        <f t="shared" si="235"/>
        <v>2020</v>
      </c>
      <c r="AS867" s="17">
        <f t="shared" ca="1" si="236"/>
        <v>257</v>
      </c>
      <c r="AT867" s="17" t="str">
        <f t="shared" ca="1" si="239"/>
        <v>No</v>
      </c>
      <c r="AU867" s="17">
        <f t="shared" si="237"/>
        <v>118</v>
      </c>
      <c r="AV867" s="17" t="str">
        <f>+VLOOKUP(B867,[1]Cruces!S:T,2,0)</f>
        <v>5. Consultoría / Adjudicación</v>
      </c>
    </row>
    <row r="868" spans="1:48" x14ac:dyDescent="0.25">
      <c r="A868" s="17" t="s">
        <v>7935</v>
      </c>
      <c r="B868" s="17" t="s">
        <v>7266</v>
      </c>
      <c r="C868" s="17">
        <v>8664931</v>
      </c>
      <c r="D868" s="17">
        <v>20683275</v>
      </c>
      <c r="E868" s="17" t="s">
        <v>93</v>
      </c>
      <c r="F868" s="17" t="s">
        <v>7936</v>
      </c>
      <c r="G868" s="17" t="s">
        <v>7937</v>
      </c>
      <c r="H868" s="17" t="s">
        <v>540</v>
      </c>
      <c r="I868" s="17" t="s">
        <v>71</v>
      </c>
      <c r="J868" s="17" t="s">
        <v>7938</v>
      </c>
      <c r="K868" s="17" t="s">
        <v>97</v>
      </c>
      <c r="L868" s="17" t="s">
        <v>7939</v>
      </c>
      <c r="M868" s="17" t="s">
        <v>7940</v>
      </c>
      <c r="N868" s="17" t="s">
        <v>7268</v>
      </c>
      <c r="O868" s="17">
        <v>20201117</v>
      </c>
      <c r="P868" s="17">
        <v>20201121</v>
      </c>
      <c r="Q868" s="17">
        <v>3440</v>
      </c>
      <c r="R868" s="17">
        <v>28286661</v>
      </c>
      <c r="S868" s="17" t="s">
        <v>7072</v>
      </c>
      <c r="T868" s="17" t="s">
        <v>63</v>
      </c>
      <c r="U868" s="17" t="s">
        <v>91</v>
      </c>
      <c r="V868" s="17">
        <f t="shared" si="238"/>
        <v>2.5</v>
      </c>
      <c r="W868" s="17">
        <v>2500</v>
      </c>
      <c r="X868" s="17" t="s">
        <v>89</v>
      </c>
      <c r="Y868" s="17" t="s">
        <v>7266</v>
      </c>
      <c r="Z868" s="17">
        <v>20201121</v>
      </c>
      <c r="AA868" s="17" t="s">
        <v>1947</v>
      </c>
      <c r="AB868" s="17">
        <v>1</v>
      </c>
      <c r="AC868" s="17" t="str">
        <f>IFERROR(VLOOKUP(A868,[1]Cruces!AJ:AK,2,0),VLOOKUP(CONCATENATE(X868,AA868),[1]Cruces!G:H,2,0))</f>
        <v>Solicitud por BT</v>
      </c>
      <c r="AD868" s="17">
        <f t="shared" si="224"/>
        <v>17</v>
      </c>
      <c r="AE868" s="17">
        <f t="shared" si="225"/>
        <v>11</v>
      </c>
      <c r="AF868" s="17">
        <f t="shared" si="226"/>
        <v>2020</v>
      </c>
      <c r="AG868" s="17" t="str">
        <f>IFERROR(VLOOKUP(MID(A868,2,4)*1,[1]Cruces!K:L,2,0),"Verificar")</f>
        <v>Magdalena</v>
      </c>
      <c r="AH868" s="17">
        <f t="shared" ca="1" si="227"/>
        <v>8</v>
      </c>
      <c r="AI868" s="17" t="str">
        <f>IFERROR(VLOOKUP(U868,[1]Cruces!$O$1:$P$6,2,0),"Sin Orden")</f>
        <v>Resuelta</v>
      </c>
      <c r="AJ868" s="17">
        <f t="shared" si="228"/>
        <v>21</v>
      </c>
      <c r="AK868" s="17">
        <f t="shared" si="229"/>
        <v>11</v>
      </c>
      <c r="AL868" s="17">
        <f t="shared" si="230"/>
        <v>2020</v>
      </c>
      <c r="AM868" s="17">
        <f t="shared" ca="1" si="231"/>
        <v>4</v>
      </c>
      <c r="AN868" s="18" t="str">
        <f>IFERROR(VLOOKUP(R868*1,'[1]Ordenes de Servicio'!G:K,5,0),"No Cruza")</f>
        <v>No Cruza</v>
      </c>
      <c r="AO868" s="17">
        <f t="shared" ca="1" si="232"/>
        <v>4</v>
      </c>
      <c r="AP868" s="17">
        <f t="shared" si="233"/>
        <v>21</v>
      </c>
      <c r="AQ868" s="17">
        <f t="shared" si="234"/>
        <v>11</v>
      </c>
      <c r="AR868" s="17">
        <f t="shared" si="235"/>
        <v>2020</v>
      </c>
      <c r="AS868" s="17">
        <f t="shared" ca="1" si="236"/>
        <v>4</v>
      </c>
      <c r="AT868" s="17" t="str">
        <f t="shared" ca="1" si="239"/>
        <v>No</v>
      </c>
      <c r="AU868" s="17">
        <f t="shared" si="237"/>
        <v>0</v>
      </c>
      <c r="AV868" s="17" t="str">
        <f>+VLOOKUP(B868,[1]Cruces!S:T,2,0)</f>
        <v>9. Contratación</v>
      </c>
    </row>
    <row r="869" spans="1:48" hidden="1" x14ac:dyDescent="0.25">
      <c r="A869" s="17" t="s">
        <v>7941</v>
      </c>
      <c r="B869" s="17" t="s">
        <v>569</v>
      </c>
      <c r="C869" s="17">
        <v>0</v>
      </c>
      <c r="D869" s="17">
        <v>0</v>
      </c>
      <c r="E869" s="17" t="s">
        <v>55</v>
      </c>
      <c r="F869" s="17" t="s">
        <v>107</v>
      </c>
      <c r="G869" s="17" t="s">
        <v>7942</v>
      </c>
      <c r="H869" s="17">
        <v>3006200044</v>
      </c>
      <c r="I869" s="17" t="s">
        <v>71</v>
      </c>
      <c r="J869" s="17" t="s">
        <v>59</v>
      </c>
      <c r="K869" s="17" t="s">
        <v>7943</v>
      </c>
      <c r="L869" s="17" t="s">
        <v>7944</v>
      </c>
      <c r="M869" s="17" t="s">
        <v>7945</v>
      </c>
      <c r="N869" s="17" t="s">
        <v>572</v>
      </c>
      <c r="O869" s="17">
        <v>20201104</v>
      </c>
      <c r="P869" s="17">
        <v>20201104</v>
      </c>
      <c r="Q869" s="17">
        <v>1180</v>
      </c>
      <c r="R869" s="17">
        <v>0</v>
      </c>
      <c r="S869" s="17"/>
      <c r="T869" s="17" t="s">
        <v>63</v>
      </c>
      <c r="U869" s="17"/>
      <c r="V869" s="17">
        <f t="shared" si="238"/>
        <v>3</v>
      </c>
      <c r="W869" s="17">
        <v>3000</v>
      </c>
      <c r="X869" s="17" t="s">
        <v>7065</v>
      </c>
      <c r="Y869" s="17" t="s">
        <v>150</v>
      </c>
      <c r="Z869" s="17">
        <v>20201106</v>
      </c>
      <c r="AA869" s="17" t="s">
        <v>1947</v>
      </c>
      <c r="AB869" s="17">
        <v>1</v>
      </c>
      <c r="AC869" s="17" t="str">
        <f>IFERROR(VLOOKUP(A869,[1]Cruces!AJ:AK,2,0),VLOOKUP(CONCATENATE(X869,AA869),[1]Cruces!G:H,2,0))</f>
        <v>Solicitud por BT</v>
      </c>
      <c r="AD869" s="17">
        <f t="shared" si="224"/>
        <v>4</v>
      </c>
      <c r="AE869" s="17">
        <f t="shared" si="225"/>
        <v>11</v>
      </c>
      <c r="AF869" s="17">
        <f t="shared" si="226"/>
        <v>2020</v>
      </c>
      <c r="AG869" s="17" t="str">
        <f>IFERROR(VLOOKUP(MID(A869,2,4)*1,[1]Cruces!K:L,2,0),"Verificar")</f>
        <v>Atlántico Norte</v>
      </c>
      <c r="AH869" s="17">
        <f t="shared" ca="1" si="227"/>
        <v>21</v>
      </c>
      <c r="AI869" s="17" t="str">
        <f>IFERROR(VLOOKUP(U869,[1]Cruces!$O$1:$P$6,2,0),"Sin Orden")</f>
        <v>Sin Orden</v>
      </c>
      <c r="AJ869" s="17">
        <f t="shared" si="228"/>
        <v>6</v>
      </c>
      <c r="AK869" s="17">
        <f t="shared" si="229"/>
        <v>11</v>
      </c>
      <c r="AL869" s="17">
        <f t="shared" si="230"/>
        <v>2020</v>
      </c>
      <c r="AM869" s="17">
        <f t="shared" ca="1" si="231"/>
        <v>19</v>
      </c>
      <c r="AN869" s="18" t="str">
        <f>IFERROR(VLOOKUP(R869*1,'[1]Ordenes de Servicio'!G:K,5,0),"No Cruza")</f>
        <v>No Cruza</v>
      </c>
      <c r="AO869" s="17">
        <f t="shared" ca="1" si="232"/>
        <v>19</v>
      </c>
      <c r="AP869" s="17">
        <f t="shared" si="233"/>
        <v>4</v>
      </c>
      <c r="AQ869" s="17">
        <f t="shared" si="234"/>
        <v>11</v>
      </c>
      <c r="AR869" s="17">
        <f t="shared" si="235"/>
        <v>2020</v>
      </c>
      <c r="AS869" s="17">
        <f t="shared" ca="1" si="236"/>
        <v>21</v>
      </c>
      <c r="AT869" s="17" t="str">
        <f t="shared" ca="1" si="239"/>
        <v>No</v>
      </c>
      <c r="AU869" s="17">
        <f t="shared" si="237"/>
        <v>2</v>
      </c>
      <c r="AV869" s="17" t="str">
        <f>+VLOOKUP(B869,[1]Cruces!S:T,2,0)</f>
        <v>1. Solicitud</v>
      </c>
    </row>
    <row r="870" spans="1:48" hidden="1" x14ac:dyDescent="0.25">
      <c r="A870" s="17" t="s">
        <v>7946</v>
      </c>
      <c r="B870" s="17" t="s">
        <v>1943</v>
      </c>
      <c r="C870" s="17">
        <v>0</v>
      </c>
      <c r="D870" s="17">
        <v>0</v>
      </c>
      <c r="E870" s="17" t="s">
        <v>55</v>
      </c>
      <c r="F870" s="17" t="s">
        <v>232</v>
      </c>
      <c r="G870" s="17" t="s">
        <v>7947</v>
      </c>
      <c r="H870" s="17">
        <v>0</v>
      </c>
      <c r="I870" s="17" t="s">
        <v>71</v>
      </c>
      <c r="J870" s="17" t="s">
        <v>59</v>
      </c>
      <c r="K870" s="17" t="s">
        <v>7948</v>
      </c>
      <c r="L870" s="17" t="s">
        <v>7949</v>
      </c>
      <c r="M870" s="17" t="s">
        <v>7950</v>
      </c>
      <c r="N870" s="17" t="s">
        <v>1946</v>
      </c>
      <c r="O870" s="17">
        <v>20201008</v>
      </c>
      <c r="P870" s="17">
        <v>20201008</v>
      </c>
      <c r="Q870" s="17">
        <v>9520</v>
      </c>
      <c r="R870" s="17">
        <v>28219435</v>
      </c>
      <c r="S870" s="17" t="s">
        <v>6601</v>
      </c>
      <c r="T870" s="17" t="s">
        <v>63</v>
      </c>
      <c r="U870" s="17" t="s">
        <v>640</v>
      </c>
      <c r="V870" s="17">
        <f t="shared" si="238"/>
        <v>3</v>
      </c>
      <c r="W870" s="17">
        <v>3000</v>
      </c>
      <c r="X870" s="17" t="s">
        <v>7065</v>
      </c>
      <c r="Y870" s="17" t="s">
        <v>1943</v>
      </c>
      <c r="Z870" s="17">
        <v>20201008</v>
      </c>
      <c r="AA870" s="17" t="s">
        <v>1947</v>
      </c>
      <c r="AB870" s="17">
        <v>1</v>
      </c>
      <c r="AC870" s="17" t="str">
        <f>IFERROR(VLOOKUP(A870,[1]Cruces!AJ:AK,2,0),VLOOKUP(CONCATENATE(X870,AA870),[1]Cruces!G:H,2,0))</f>
        <v>Solicitud por BT</v>
      </c>
      <c r="AD870" s="17">
        <f t="shared" si="224"/>
        <v>8</v>
      </c>
      <c r="AE870" s="17">
        <f t="shared" si="225"/>
        <v>10</v>
      </c>
      <c r="AF870" s="17">
        <f t="shared" si="226"/>
        <v>2020</v>
      </c>
      <c r="AG870" s="17" t="str">
        <f>IFERROR(VLOOKUP(MID(A870,2,4)*1,[1]Cruces!K:L,2,0),"Verificar")</f>
        <v>Atlántico Sur</v>
      </c>
      <c r="AH870" s="17">
        <f t="shared" ca="1" si="227"/>
        <v>48</v>
      </c>
      <c r="AI870" s="17" t="str">
        <f>IFERROR(VLOOKUP(U870,[1]Cruces!$O$1:$P$6,2,0),"Sin Orden")</f>
        <v>Pendiente</v>
      </c>
      <c r="AJ870" s="17">
        <f t="shared" si="228"/>
        <v>8</v>
      </c>
      <c r="AK870" s="17">
        <f t="shared" si="229"/>
        <v>10</v>
      </c>
      <c r="AL870" s="17">
        <f t="shared" si="230"/>
        <v>2020</v>
      </c>
      <c r="AM870" s="17">
        <f t="shared" ca="1" si="231"/>
        <v>48</v>
      </c>
      <c r="AN870" s="18">
        <f>IFERROR(VLOOKUP(R870*1,'[1]Ordenes de Servicio'!G:K,5,0),"No Cruza")</f>
        <v>44112</v>
      </c>
      <c r="AO870" s="17">
        <f t="shared" ca="1" si="232"/>
        <v>48</v>
      </c>
      <c r="AP870" s="17">
        <f t="shared" si="233"/>
        <v>8</v>
      </c>
      <c r="AQ870" s="17">
        <f t="shared" si="234"/>
        <v>10</v>
      </c>
      <c r="AR870" s="17">
        <f t="shared" si="235"/>
        <v>2020</v>
      </c>
      <c r="AS870" s="17">
        <f t="shared" ca="1" si="236"/>
        <v>48</v>
      </c>
      <c r="AT870" s="17" t="str">
        <f t="shared" ca="1" si="239"/>
        <v>No</v>
      </c>
      <c r="AU870" s="17">
        <f t="shared" si="237"/>
        <v>0</v>
      </c>
      <c r="AV870" s="17" t="str">
        <f>+VLOOKUP(B870,[1]Cruces!S:T,2,0)</f>
        <v>7. Ejecución en Campo OS BT</v>
      </c>
    </row>
    <row r="871" spans="1:48" hidden="1" x14ac:dyDescent="0.25">
      <c r="A871" s="17" t="s">
        <v>1797</v>
      </c>
      <c r="B871" s="17" t="s">
        <v>54</v>
      </c>
      <c r="C871" s="17">
        <v>0</v>
      </c>
      <c r="D871" s="17">
        <v>0</v>
      </c>
      <c r="E871" s="17" t="s">
        <v>55</v>
      </c>
      <c r="F871" s="17" t="s">
        <v>126</v>
      </c>
      <c r="G871" s="17" t="s">
        <v>1798</v>
      </c>
      <c r="H871" s="17">
        <v>0</v>
      </c>
      <c r="I871" s="17" t="s">
        <v>71</v>
      </c>
      <c r="J871" s="17" t="s">
        <v>59</v>
      </c>
      <c r="K871" s="17" t="s">
        <v>1799</v>
      </c>
      <c r="L871" s="17" t="s">
        <v>129</v>
      </c>
      <c r="M871" s="17" t="s">
        <v>130</v>
      </c>
      <c r="N871" s="17" t="s">
        <v>62</v>
      </c>
      <c r="O871" s="17">
        <v>20201019</v>
      </c>
      <c r="P871" s="17">
        <v>20201029</v>
      </c>
      <c r="Q871" s="17">
        <v>9330</v>
      </c>
      <c r="R871" s="17">
        <v>28239936</v>
      </c>
      <c r="S871" s="17" t="s">
        <v>100</v>
      </c>
      <c r="T871" s="17" t="s">
        <v>63</v>
      </c>
      <c r="U871" s="17" t="s">
        <v>91</v>
      </c>
      <c r="V871" s="17">
        <f t="shared" si="238"/>
        <v>15</v>
      </c>
      <c r="W871" s="17">
        <v>15000</v>
      </c>
      <c r="X871" s="17" t="s">
        <v>64</v>
      </c>
      <c r="Y871" s="17" t="s">
        <v>65</v>
      </c>
      <c r="Z871" s="17">
        <v>20201029</v>
      </c>
      <c r="AA871" s="17" t="s">
        <v>78</v>
      </c>
      <c r="AB871" s="17">
        <v>1</v>
      </c>
      <c r="AC871" s="17" t="str">
        <f>IFERROR(VLOOKUP(A871,[1]Cruces!AJ:AK,2,0),VLOOKUP(CONCATENATE(X871,AA871),[1]Cruces!G:H,2,0))</f>
        <v>Solicitud de Obra</v>
      </c>
      <c r="AD871" s="17">
        <f t="shared" si="224"/>
        <v>19</v>
      </c>
      <c r="AE871" s="17">
        <f t="shared" si="225"/>
        <v>10</v>
      </c>
      <c r="AF871" s="17">
        <f t="shared" si="226"/>
        <v>2020</v>
      </c>
      <c r="AG871" s="17" t="str">
        <f>IFERROR(VLOOKUP(MID(A871,2,4)*1,[1]Cruces!K:L,2,0),"Verificar")</f>
        <v>Guajira</v>
      </c>
      <c r="AH871" s="17">
        <f t="shared" ca="1" si="227"/>
        <v>37</v>
      </c>
      <c r="AI871" s="17" t="str">
        <f>IFERROR(VLOOKUP(U871,[1]Cruces!$O$1:$P$6,2,0),"Sin Orden")</f>
        <v>Resuelta</v>
      </c>
      <c r="AJ871" s="17">
        <f t="shared" si="228"/>
        <v>29</v>
      </c>
      <c r="AK871" s="17">
        <f t="shared" si="229"/>
        <v>10</v>
      </c>
      <c r="AL871" s="17">
        <f t="shared" si="230"/>
        <v>2020</v>
      </c>
      <c r="AM871" s="17">
        <f t="shared" ca="1" si="231"/>
        <v>27</v>
      </c>
      <c r="AN871" s="18" t="str">
        <f>IFERROR(VLOOKUP(R871*1,'[1]Ordenes de Servicio'!G:K,5,0),"No Cruza")</f>
        <v>No Cruza</v>
      </c>
      <c r="AO871" s="17">
        <f t="shared" ca="1" si="232"/>
        <v>10</v>
      </c>
      <c r="AP871" s="17">
        <f t="shared" si="233"/>
        <v>29</v>
      </c>
      <c r="AQ871" s="17">
        <f t="shared" si="234"/>
        <v>10</v>
      </c>
      <c r="AR871" s="17">
        <f t="shared" si="235"/>
        <v>2020</v>
      </c>
      <c r="AS871" s="17">
        <f t="shared" ca="1" si="236"/>
        <v>27</v>
      </c>
      <c r="AT871" s="17" t="str">
        <f t="shared" ca="1" si="239"/>
        <v>No</v>
      </c>
      <c r="AU871" s="17">
        <f t="shared" si="237"/>
        <v>0</v>
      </c>
      <c r="AV871" s="17" t="str">
        <f>+VLOOKUP(B871,[1]Cruces!S:T,2,0)</f>
        <v>4. Presupuesto de Obra</v>
      </c>
    </row>
    <row r="872" spans="1:48" hidden="1" x14ac:dyDescent="0.25">
      <c r="A872" s="17" t="s">
        <v>7951</v>
      </c>
      <c r="B872" s="17" t="s">
        <v>6595</v>
      </c>
      <c r="C872" s="17">
        <v>0</v>
      </c>
      <c r="D872" s="17">
        <v>0</v>
      </c>
      <c r="E872" s="17" t="s">
        <v>55</v>
      </c>
      <c r="F872" s="17" t="s">
        <v>232</v>
      </c>
      <c r="G872" s="17" t="s">
        <v>7952</v>
      </c>
      <c r="H872" s="17">
        <v>3016224894</v>
      </c>
      <c r="I872" s="17" t="s">
        <v>2424</v>
      </c>
      <c r="J872" s="17" t="s">
        <v>59</v>
      </c>
      <c r="K872" s="17" t="s">
        <v>7953</v>
      </c>
      <c r="L872" s="17" t="s">
        <v>7490</v>
      </c>
      <c r="M872" s="17" t="s">
        <v>7491</v>
      </c>
      <c r="N872" s="17" t="s">
        <v>6600</v>
      </c>
      <c r="O872" s="17">
        <v>20200316</v>
      </c>
      <c r="P872" s="17">
        <v>20200317</v>
      </c>
      <c r="Q872" s="17">
        <v>1180</v>
      </c>
      <c r="R872" s="17">
        <v>27291267</v>
      </c>
      <c r="S872" s="17" t="s">
        <v>6601</v>
      </c>
      <c r="T872" s="17" t="s">
        <v>63</v>
      </c>
      <c r="U872" s="17" t="s">
        <v>91</v>
      </c>
      <c r="V872" s="17">
        <f t="shared" si="238"/>
        <v>3</v>
      </c>
      <c r="W872" s="17">
        <v>3000</v>
      </c>
      <c r="X872" s="17" t="s">
        <v>7065</v>
      </c>
      <c r="Y872" s="17" t="s">
        <v>6595</v>
      </c>
      <c r="Z872" s="17">
        <v>20200317</v>
      </c>
      <c r="AA872" s="17" t="s">
        <v>1947</v>
      </c>
      <c r="AB872" s="17">
        <v>1</v>
      </c>
      <c r="AC872" s="17" t="str">
        <f>IFERROR(VLOOKUP(A872,[1]Cruces!AJ:AK,2,0),VLOOKUP(CONCATENATE(X872,AA872),[1]Cruces!G:H,2,0))</f>
        <v>Solicitud por BT</v>
      </c>
      <c r="AD872" s="17">
        <f t="shared" si="224"/>
        <v>16</v>
      </c>
      <c r="AE872" s="17">
        <f t="shared" si="225"/>
        <v>3</v>
      </c>
      <c r="AF872" s="17">
        <f t="shared" si="226"/>
        <v>2020</v>
      </c>
      <c r="AG872" s="17" t="str">
        <f>IFERROR(VLOOKUP(MID(A872,2,4)*1,[1]Cruces!K:L,2,0),"Verificar")</f>
        <v>Atlántico Norte</v>
      </c>
      <c r="AH872" s="17">
        <f t="shared" ca="1" si="227"/>
        <v>254</v>
      </c>
      <c r="AI872" s="17" t="str">
        <f>IFERROR(VLOOKUP(U872,[1]Cruces!$O$1:$P$6,2,0),"Sin Orden")</f>
        <v>Resuelta</v>
      </c>
      <c r="AJ872" s="17">
        <f t="shared" si="228"/>
        <v>17</v>
      </c>
      <c r="AK872" s="17">
        <f t="shared" si="229"/>
        <v>3</v>
      </c>
      <c r="AL872" s="17">
        <f t="shared" si="230"/>
        <v>2020</v>
      </c>
      <c r="AM872" s="17">
        <f t="shared" ca="1" si="231"/>
        <v>253</v>
      </c>
      <c r="AN872" s="18" t="str">
        <f>IFERROR(VLOOKUP(R872*1,'[1]Ordenes de Servicio'!G:K,5,0),"No Cruza")</f>
        <v>No Cruza</v>
      </c>
      <c r="AO872" s="17">
        <f t="shared" ca="1" si="232"/>
        <v>1</v>
      </c>
      <c r="AP872" s="17">
        <f t="shared" si="233"/>
        <v>17</v>
      </c>
      <c r="AQ872" s="17">
        <f t="shared" si="234"/>
        <v>3</v>
      </c>
      <c r="AR872" s="17">
        <f t="shared" si="235"/>
        <v>2020</v>
      </c>
      <c r="AS872" s="17">
        <f t="shared" ca="1" si="236"/>
        <v>253</v>
      </c>
      <c r="AT872" s="17" t="str">
        <f t="shared" ca="1" si="239"/>
        <v>No</v>
      </c>
      <c r="AU872" s="17">
        <f t="shared" si="237"/>
        <v>0</v>
      </c>
      <c r="AV872" s="17" t="str">
        <f>+VLOOKUP(B872,[1]Cruces!S:T,2,0)</f>
        <v>7. Ejecución en Campo OS BT</v>
      </c>
    </row>
    <row r="873" spans="1:48" hidden="1" x14ac:dyDescent="0.25">
      <c r="A873" s="17" t="s">
        <v>7954</v>
      </c>
      <c r="B873" s="17" t="s">
        <v>1943</v>
      </c>
      <c r="C873" s="17">
        <v>1131781</v>
      </c>
      <c r="D873" s="17">
        <v>10020551</v>
      </c>
      <c r="E873" s="17" t="s">
        <v>93</v>
      </c>
      <c r="F873" s="17" t="s">
        <v>932</v>
      </c>
      <c r="G873" s="17" t="s">
        <v>7955</v>
      </c>
      <c r="H873" s="17">
        <v>3145057719</v>
      </c>
      <c r="I873" s="17" t="s">
        <v>71</v>
      </c>
      <c r="J873" s="17" t="s">
        <v>7956</v>
      </c>
      <c r="K873" s="17" t="s">
        <v>7957</v>
      </c>
      <c r="L873" s="17" t="s">
        <v>7958</v>
      </c>
      <c r="M873" s="17" t="s">
        <v>7959</v>
      </c>
      <c r="N873" s="17" t="s">
        <v>1946</v>
      </c>
      <c r="O873" s="17">
        <v>20201006</v>
      </c>
      <c r="P873" s="17">
        <v>20201006</v>
      </c>
      <c r="Q873" s="17">
        <v>3410</v>
      </c>
      <c r="R873" s="17">
        <v>28216106</v>
      </c>
      <c r="S873" s="17" t="s">
        <v>7072</v>
      </c>
      <c r="T873" s="17" t="s">
        <v>63</v>
      </c>
      <c r="U873" s="17" t="s">
        <v>77</v>
      </c>
      <c r="V873" s="17">
        <f t="shared" si="238"/>
        <v>3</v>
      </c>
      <c r="W873" s="17">
        <v>3000</v>
      </c>
      <c r="X873" s="17" t="s">
        <v>89</v>
      </c>
      <c r="Y873" s="17" t="s">
        <v>1943</v>
      </c>
      <c r="Z873" s="17">
        <v>20201006</v>
      </c>
      <c r="AA873" s="17" t="s">
        <v>1947</v>
      </c>
      <c r="AB873" s="17">
        <v>1</v>
      </c>
      <c r="AC873" s="17" t="str">
        <f>IFERROR(VLOOKUP(A873,[1]Cruces!AJ:AK,2,0),VLOOKUP(CONCATENATE(X873,AA873),[1]Cruces!G:H,2,0))</f>
        <v>Solicitud por BT</v>
      </c>
      <c r="AD873" s="17">
        <f t="shared" si="224"/>
        <v>6</v>
      </c>
      <c r="AE873" s="17">
        <f t="shared" si="225"/>
        <v>10</v>
      </c>
      <c r="AF873" s="17">
        <f t="shared" si="226"/>
        <v>2020</v>
      </c>
      <c r="AG873" s="17" t="str">
        <f>IFERROR(VLOOKUP(MID(A873,2,4)*1,[1]Cruces!K:L,2,0),"Verificar")</f>
        <v>Magdalena</v>
      </c>
      <c r="AH873" s="17">
        <f t="shared" ca="1" si="227"/>
        <v>50</v>
      </c>
      <c r="AI873" s="17" t="str">
        <f>IFERROR(VLOOKUP(U873,[1]Cruces!$O$1:$P$6,2,0),"Sin Orden")</f>
        <v>Pendiente</v>
      </c>
      <c r="AJ873" s="17">
        <f t="shared" si="228"/>
        <v>6</v>
      </c>
      <c r="AK873" s="17">
        <f t="shared" si="229"/>
        <v>10</v>
      </c>
      <c r="AL873" s="17">
        <f t="shared" si="230"/>
        <v>2020</v>
      </c>
      <c r="AM873" s="17">
        <f t="shared" ca="1" si="231"/>
        <v>50</v>
      </c>
      <c r="AN873" s="18">
        <f>IFERROR(VLOOKUP(R873*1,'[1]Ordenes de Servicio'!G:K,5,0),"No Cruza")</f>
        <v>44110</v>
      </c>
      <c r="AO873" s="17">
        <f t="shared" ca="1" si="232"/>
        <v>50</v>
      </c>
      <c r="AP873" s="17">
        <f t="shared" si="233"/>
        <v>6</v>
      </c>
      <c r="AQ873" s="17">
        <f t="shared" si="234"/>
        <v>10</v>
      </c>
      <c r="AR873" s="17">
        <f t="shared" si="235"/>
        <v>2020</v>
      </c>
      <c r="AS873" s="17">
        <f t="shared" ca="1" si="236"/>
        <v>50</v>
      </c>
      <c r="AT873" s="17" t="str">
        <f t="shared" ca="1" si="239"/>
        <v>No</v>
      </c>
      <c r="AU873" s="17">
        <f t="shared" si="237"/>
        <v>0</v>
      </c>
      <c r="AV873" s="17" t="str">
        <f>+VLOOKUP(B873,[1]Cruces!S:T,2,0)</f>
        <v>7. Ejecución en Campo OS BT</v>
      </c>
    </row>
    <row r="874" spans="1:48" hidden="1" x14ac:dyDescent="0.25">
      <c r="A874" s="17" t="s">
        <v>1800</v>
      </c>
      <c r="B874" s="17" t="s">
        <v>54</v>
      </c>
      <c r="C874" s="17">
        <v>2998173</v>
      </c>
      <c r="D874" s="17">
        <v>0</v>
      </c>
      <c r="E874" s="17" t="s">
        <v>55</v>
      </c>
      <c r="F874" s="17" t="s">
        <v>107</v>
      </c>
      <c r="G874" s="17" t="s">
        <v>1801</v>
      </c>
      <c r="H874" s="17">
        <v>0</v>
      </c>
      <c r="I874" s="17" t="s">
        <v>71</v>
      </c>
      <c r="J874" s="17" t="s">
        <v>59</v>
      </c>
      <c r="K874" s="17" t="s">
        <v>97</v>
      </c>
      <c r="L874" s="17" t="s">
        <v>117</v>
      </c>
      <c r="M874" s="17" t="s">
        <v>118</v>
      </c>
      <c r="N874" s="17" t="s">
        <v>62</v>
      </c>
      <c r="O874" s="17">
        <v>20200324</v>
      </c>
      <c r="P874" s="17">
        <v>20200331</v>
      </c>
      <c r="Q874" s="17">
        <v>1110</v>
      </c>
      <c r="R874" s="17">
        <v>27290554</v>
      </c>
      <c r="S874" s="17" t="s">
        <v>100</v>
      </c>
      <c r="T874" s="17" t="s">
        <v>63</v>
      </c>
      <c r="U874" s="17" t="s">
        <v>91</v>
      </c>
      <c r="V874" s="17">
        <f t="shared" si="238"/>
        <v>500</v>
      </c>
      <c r="W874" s="17">
        <v>500000</v>
      </c>
      <c r="X874" s="17" t="s">
        <v>89</v>
      </c>
      <c r="Y874" s="17" t="s">
        <v>65</v>
      </c>
      <c r="Z874" s="17">
        <v>20200331</v>
      </c>
      <c r="AA874" s="17" t="s">
        <v>101</v>
      </c>
      <c r="AB874" s="17">
        <v>1</v>
      </c>
      <c r="AC874" s="17" t="str">
        <f>IFERROR(VLOOKUP(A874,[1]Cruces!AJ:AK,2,0),VLOOKUP(CONCATENATE(X874,AA874),[1]Cruces!G:H,2,0))</f>
        <v>Solicitud de Obra</v>
      </c>
      <c r="AD874" s="17">
        <f t="shared" si="224"/>
        <v>24</v>
      </c>
      <c r="AE874" s="17">
        <f t="shared" si="225"/>
        <v>3</v>
      </c>
      <c r="AF874" s="17">
        <f t="shared" si="226"/>
        <v>2020</v>
      </c>
      <c r="AG874" s="17" t="str">
        <f>IFERROR(VLOOKUP(MID(A874,2,4)*1,[1]Cruces!K:L,2,0),"Verificar")</f>
        <v>Atlántico Norte</v>
      </c>
      <c r="AH874" s="17">
        <f t="shared" ca="1" si="227"/>
        <v>246</v>
      </c>
      <c r="AI874" s="17" t="str">
        <f>IFERROR(VLOOKUP(U874,[1]Cruces!$O$1:$P$6,2,0),"Sin Orden")</f>
        <v>Resuelta</v>
      </c>
      <c r="AJ874" s="17">
        <f t="shared" si="228"/>
        <v>31</v>
      </c>
      <c r="AK874" s="17">
        <f t="shared" si="229"/>
        <v>3</v>
      </c>
      <c r="AL874" s="17">
        <f t="shared" si="230"/>
        <v>2020</v>
      </c>
      <c r="AM874" s="17">
        <f t="shared" ca="1" si="231"/>
        <v>239</v>
      </c>
      <c r="AN874" s="18" t="str">
        <f>IFERROR(VLOOKUP(R874*1,'[1]Ordenes de Servicio'!G:K,5,0),"No Cruza")</f>
        <v>No Cruza</v>
      </c>
      <c r="AO874" s="17">
        <f t="shared" ca="1" si="232"/>
        <v>7</v>
      </c>
      <c r="AP874" s="17">
        <f t="shared" si="233"/>
        <v>31</v>
      </c>
      <c r="AQ874" s="17">
        <f t="shared" si="234"/>
        <v>3</v>
      </c>
      <c r="AR874" s="17">
        <f t="shared" si="235"/>
        <v>2020</v>
      </c>
      <c r="AS874" s="17">
        <f t="shared" ca="1" si="236"/>
        <v>239</v>
      </c>
      <c r="AT874" s="17" t="str">
        <f t="shared" ca="1" si="239"/>
        <v>No</v>
      </c>
      <c r="AU874" s="17">
        <f t="shared" si="237"/>
        <v>0</v>
      </c>
      <c r="AV874" s="17" t="str">
        <f>+VLOOKUP(B874,[1]Cruces!S:T,2,0)</f>
        <v>4. Presupuesto de Obra</v>
      </c>
    </row>
    <row r="875" spans="1:48" hidden="1" x14ac:dyDescent="0.25">
      <c r="A875" s="17" t="s">
        <v>1802</v>
      </c>
      <c r="B875" s="17" t="s">
        <v>68</v>
      </c>
      <c r="C875" s="17">
        <v>5699285</v>
      </c>
      <c r="D875" s="17">
        <v>25625656</v>
      </c>
      <c r="E875" s="17" t="s">
        <v>93</v>
      </c>
      <c r="F875" s="17" t="s">
        <v>126</v>
      </c>
      <c r="G875" s="17" t="s">
        <v>1803</v>
      </c>
      <c r="H875" s="17">
        <v>3108382760</v>
      </c>
      <c r="I875" s="17" t="s">
        <v>116</v>
      </c>
      <c r="J875" s="17" t="s">
        <v>1804</v>
      </c>
      <c r="K875" s="17" t="s">
        <v>97</v>
      </c>
      <c r="L875" s="17" t="s">
        <v>129</v>
      </c>
      <c r="M875" s="17" t="s">
        <v>130</v>
      </c>
      <c r="N875" s="17" t="s">
        <v>75</v>
      </c>
      <c r="O875" s="17">
        <v>20200818</v>
      </c>
      <c r="P875" s="17">
        <v>20200923</v>
      </c>
      <c r="Q875" s="17">
        <v>9332</v>
      </c>
      <c r="R875" s="17">
        <v>28013116</v>
      </c>
      <c r="S875" s="17" t="s">
        <v>100</v>
      </c>
      <c r="T875" s="17" t="s">
        <v>63</v>
      </c>
      <c r="U875" s="17" t="s">
        <v>91</v>
      </c>
      <c r="V875" s="17">
        <f t="shared" si="238"/>
        <v>75</v>
      </c>
      <c r="W875" s="17">
        <v>75000</v>
      </c>
      <c r="X875" s="17" t="s">
        <v>89</v>
      </c>
      <c r="Y875" s="17" t="s">
        <v>136</v>
      </c>
      <c r="Z875" s="17">
        <v>20200924</v>
      </c>
      <c r="AA875" s="17" t="s">
        <v>78</v>
      </c>
      <c r="AB875" s="17">
        <v>1</v>
      </c>
      <c r="AC875" s="17" t="str">
        <f>IFERROR(VLOOKUP(A875,[1]Cruces!AJ:AK,2,0),VLOOKUP(CONCATENATE(X875,AA875),[1]Cruces!G:H,2,0))</f>
        <v>Solicitud de Obra</v>
      </c>
      <c r="AD875" s="17">
        <f t="shared" si="224"/>
        <v>18</v>
      </c>
      <c r="AE875" s="17">
        <f t="shared" si="225"/>
        <v>8</v>
      </c>
      <c r="AF875" s="17">
        <f t="shared" si="226"/>
        <v>2020</v>
      </c>
      <c r="AG875" s="17" t="str">
        <f>IFERROR(VLOOKUP(MID(A875,2,4)*1,[1]Cruces!K:L,2,0),"Verificar")</f>
        <v>Guajira</v>
      </c>
      <c r="AH875" s="17">
        <f t="shared" ca="1" si="227"/>
        <v>99</v>
      </c>
      <c r="AI875" s="17" t="str">
        <f>IFERROR(VLOOKUP(U875,[1]Cruces!$O$1:$P$6,2,0),"Sin Orden")</f>
        <v>Resuelta</v>
      </c>
      <c r="AJ875" s="17">
        <f t="shared" si="228"/>
        <v>24</v>
      </c>
      <c r="AK875" s="17">
        <f t="shared" si="229"/>
        <v>9</v>
      </c>
      <c r="AL875" s="17">
        <f t="shared" si="230"/>
        <v>2020</v>
      </c>
      <c r="AM875" s="17">
        <f t="shared" ca="1" si="231"/>
        <v>62</v>
      </c>
      <c r="AN875" s="18" t="str">
        <f>IFERROR(VLOOKUP(R875*1,'[1]Ordenes de Servicio'!G:K,5,0),"No Cruza")</f>
        <v>No Cruza</v>
      </c>
      <c r="AO875" s="17">
        <f t="shared" ca="1" si="232"/>
        <v>37</v>
      </c>
      <c r="AP875" s="17">
        <f t="shared" si="233"/>
        <v>23</v>
      </c>
      <c r="AQ875" s="17">
        <f t="shared" si="234"/>
        <v>9</v>
      </c>
      <c r="AR875" s="17">
        <f t="shared" si="235"/>
        <v>2020</v>
      </c>
      <c r="AS875" s="17">
        <f t="shared" ca="1" si="236"/>
        <v>63</v>
      </c>
      <c r="AT875" s="17" t="str">
        <f t="shared" ca="1" si="239"/>
        <v>No</v>
      </c>
      <c r="AU875" s="17">
        <f t="shared" si="237"/>
        <v>1</v>
      </c>
      <c r="AV875" s="17" t="str">
        <f>+VLOOKUP(B875,[1]Cruces!S:T,2,0)</f>
        <v>5. Consultoría / Adjudicación</v>
      </c>
    </row>
    <row r="876" spans="1:48" hidden="1" x14ac:dyDescent="0.25">
      <c r="A876" s="17" t="s">
        <v>7960</v>
      </c>
      <c r="B876" s="17" t="s">
        <v>1943</v>
      </c>
      <c r="C876" s="17">
        <v>5671349</v>
      </c>
      <c r="D876" s="17">
        <v>25617699</v>
      </c>
      <c r="E876" s="17" t="s">
        <v>93</v>
      </c>
      <c r="F876" s="17" t="s">
        <v>126</v>
      </c>
      <c r="G876" s="17" t="s">
        <v>7961</v>
      </c>
      <c r="H876" s="17">
        <v>3017602194</v>
      </c>
      <c r="I876" s="17" t="s">
        <v>171</v>
      </c>
      <c r="J876" s="17" t="s">
        <v>7962</v>
      </c>
      <c r="K876" s="17" t="s">
        <v>7963</v>
      </c>
      <c r="L876" s="17" t="s">
        <v>7964</v>
      </c>
      <c r="M876" s="17" t="s">
        <v>7965</v>
      </c>
      <c r="N876" s="17" t="s">
        <v>1946</v>
      </c>
      <c r="O876" s="17">
        <v>20201020</v>
      </c>
      <c r="P876" s="17">
        <v>20201020</v>
      </c>
      <c r="Q876" s="17">
        <v>9332</v>
      </c>
      <c r="R876" s="17">
        <v>28242160</v>
      </c>
      <c r="S876" s="17" t="s">
        <v>7072</v>
      </c>
      <c r="T876" s="17" t="s">
        <v>63</v>
      </c>
      <c r="U876" s="17" t="s">
        <v>77</v>
      </c>
      <c r="V876" s="17">
        <f t="shared" si="238"/>
        <v>3</v>
      </c>
      <c r="W876" s="17">
        <v>3000</v>
      </c>
      <c r="X876" s="17" t="s">
        <v>89</v>
      </c>
      <c r="Y876" s="17" t="s">
        <v>1943</v>
      </c>
      <c r="Z876" s="17">
        <v>20201020</v>
      </c>
      <c r="AA876" s="17" t="s">
        <v>1947</v>
      </c>
      <c r="AB876" s="17">
        <v>1</v>
      </c>
      <c r="AC876" s="17" t="str">
        <f>IFERROR(VLOOKUP(A876,[1]Cruces!AJ:AK,2,0),VLOOKUP(CONCATENATE(X876,AA876),[1]Cruces!G:H,2,0))</f>
        <v>Solicitud por BT</v>
      </c>
      <c r="AD876" s="17">
        <f t="shared" si="224"/>
        <v>20</v>
      </c>
      <c r="AE876" s="17">
        <f t="shared" si="225"/>
        <v>10</v>
      </c>
      <c r="AF876" s="17">
        <f t="shared" si="226"/>
        <v>2020</v>
      </c>
      <c r="AG876" s="17" t="str">
        <f>IFERROR(VLOOKUP(MID(A876,2,4)*1,[1]Cruces!K:L,2,0),"Verificar")</f>
        <v>Guajira</v>
      </c>
      <c r="AH876" s="17">
        <f t="shared" ca="1" si="227"/>
        <v>36</v>
      </c>
      <c r="AI876" s="17" t="str">
        <f>IFERROR(VLOOKUP(U876,[1]Cruces!$O$1:$P$6,2,0),"Sin Orden")</f>
        <v>Pendiente</v>
      </c>
      <c r="AJ876" s="17">
        <f t="shared" si="228"/>
        <v>20</v>
      </c>
      <c r="AK876" s="17">
        <f t="shared" si="229"/>
        <v>10</v>
      </c>
      <c r="AL876" s="17">
        <f t="shared" si="230"/>
        <v>2020</v>
      </c>
      <c r="AM876" s="17">
        <f t="shared" ca="1" si="231"/>
        <v>36</v>
      </c>
      <c r="AN876" s="18">
        <f>IFERROR(VLOOKUP(R876*1,'[1]Ordenes de Servicio'!G:K,5,0),"No Cruza")</f>
        <v>44124</v>
      </c>
      <c r="AO876" s="17">
        <f t="shared" ca="1" si="232"/>
        <v>36</v>
      </c>
      <c r="AP876" s="17">
        <f t="shared" si="233"/>
        <v>20</v>
      </c>
      <c r="AQ876" s="17">
        <f t="shared" si="234"/>
        <v>10</v>
      </c>
      <c r="AR876" s="17">
        <f t="shared" si="235"/>
        <v>2020</v>
      </c>
      <c r="AS876" s="17">
        <f t="shared" ca="1" si="236"/>
        <v>36</v>
      </c>
      <c r="AT876" s="17" t="str">
        <f t="shared" ca="1" si="239"/>
        <v>No</v>
      </c>
      <c r="AU876" s="17">
        <f t="shared" si="237"/>
        <v>0</v>
      </c>
      <c r="AV876" s="17" t="str">
        <f>+VLOOKUP(B876,[1]Cruces!S:T,2,0)</f>
        <v>7. Ejecución en Campo OS BT</v>
      </c>
    </row>
    <row r="877" spans="1:48" hidden="1" x14ac:dyDescent="0.25">
      <c r="A877" s="17" t="s">
        <v>1805</v>
      </c>
      <c r="B877" s="17" t="s">
        <v>68</v>
      </c>
      <c r="C877" s="17">
        <v>0</v>
      </c>
      <c r="D877" s="17">
        <v>0</v>
      </c>
      <c r="E877" s="17" t="s">
        <v>55</v>
      </c>
      <c r="F877" s="17" t="s">
        <v>232</v>
      </c>
      <c r="G877" s="17" t="s">
        <v>1806</v>
      </c>
      <c r="H877" s="17">
        <v>3122289613</v>
      </c>
      <c r="I877" s="17" t="s">
        <v>116</v>
      </c>
      <c r="J877" s="17" t="s">
        <v>59</v>
      </c>
      <c r="K877" s="17" t="s">
        <v>1807</v>
      </c>
      <c r="L877" s="17" t="s">
        <v>280</v>
      </c>
      <c r="M877" s="17" t="s">
        <v>281</v>
      </c>
      <c r="N877" s="17" t="s">
        <v>75</v>
      </c>
      <c r="O877" s="17">
        <v>20200605</v>
      </c>
      <c r="P877" s="17">
        <v>20200921</v>
      </c>
      <c r="Q877" s="17">
        <v>1210</v>
      </c>
      <c r="R877" s="17">
        <v>28277062</v>
      </c>
      <c r="S877" s="17" t="s">
        <v>76</v>
      </c>
      <c r="T877" s="17" t="s">
        <v>63</v>
      </c>
      <c r="U877" s="17" t="s">
        <v>77</v>
      </c>
      <c r="V877" s="17">
        <f t="shared" si="238"/>
        <v>45</v>
      </c>
      <c r="W877" s="17">
        <v>45000</v>
      </c>
      <c r="X877" s="17" t="s">
        <v>64</v>
      </c>
      <c r="Y877" s="17" t="s">
        <v>150</v>
      </c>
      <c r="Z877" s="17">
        <v>20201119</v>
      </c>
      <c r="AA877" s="17" t="s">
        <v>78</v>
      </c>
      <c r="AB877" s="17">
        <v>1</v>
      </c>
      <c r="AC877" s="17" t="str">
        <f>IFERROR(VLOOKUP(A877,[1]Cruces!AJ:AK,2,0),VLOOKUP(CONCATENATE(X877,AA877),[1]Cruces!G:H,2,0))</f>
        <v>Solicitud de Obra</v>
      </c>
      <c r="AD877" s="17">
        <f t="shared" si="224"/>
        <v>5</v>
      </c>
      <c r="AE877" s="17">
        <f t="shared" si="225"/>
        <v>6</v>
      </c>
      <c r="AF877" s="17">
        <f t="shared" si="226"/>
        <v>2020</v>
      </c>
      <c r="AG877" s="17" t="str">
        <f>IFERROR(VLOOKUP(MID(A877,2,4)*1,[1]Cruces!K:L,2,0),"Verificar")</f>
        <v>Atlántico Sur</v>
      </c>
      <c r="AH877" s="17">
        <f t="shared" ca="1" si="227"/>
        <v>173</v>
      </c>
      <c r="AI877" s="17" t="str">
        <f>IFERROR(VLOOKUP(U877,[1]Cruces!$O$1:$P$6,2,0),"Sin Orden")</f>
        <v>Pendiente</v>
      </c>
      <c r="AJ877" s="17">
        <f t="shared" si="228"/>
        <v>19</v>
      </c>
      <c r="AK877" s="17">
        <f t="shared" si="229"/>
        <v>11</v>
      </c>
      <c r="AL877" s="17">
        <f t="shared" si="230"/>
        <v>2020</v>
      </c>
      <c r="AM877" s="17">
        <f t="shared" ca="1" si="231"/>
        <v>6</v>
      </c>
      <c r="AN877" s="18" t="str">
        <f>IFERROR(VLOOKUP(R877*1,'[1]Ordenes de Servicio'!G:K,5,0),"No Cruza")</f>
        <v>No Cruza</v>
      </c>
      <c r="AO877" s="17">
        <f t="shared" ca="1" si="232"/>
        <v>6</v>
      </c>
      <c r="AP877" s="17">
        <f t="shared" si="233"/>
        <v>21</v>
      </c>
      <c r="AQ877" s="17">
        <f t="shared" si="234"/>
        <v>9</v>
      </c>
      <c r="AR877" s="17">
        <f t="shared" si="235"/>
        <v>2020</v>
      </c>
      <c r="AS877" s="17">
        <f t="shared" ca="1" si="236"/>
        <v>65</v>
      </c>
      <c r="AT877" s="17" t="str">
        <f t="shared" ca="1" si="239"/>
        <v>No</v>
      </c>
      <c r="AU877" s="17">
        <f t="shared" si="237"/>
        <v>59</v>
      </c>
      <c r="AV877" s="17" t="str">
        <f>+VLOOKUP(B877,[1]Cruces!S:T,2,0)</f>
        <v>5. Consultoría / Adjudicación</v>
      </c>
    </row>
    <row r="878" spans="1:48" hidden="1" x14ac:dyDescent="0.25">
      <c r="A878" s="17" t="s">
        <v>1808</v>
      </c>
      <c r="B878" s="17" t="s">
        <v>68</v>
      </c>
      <c r="C878" s="17">
        <v>0</v>
      </c>
      <c r="D878" s="17">
        <v>0</v>
      </c>
      <c r="E878" s="17" t="s">
        <v>55</v>
      </c>
      <c r="F878" s="17" t="s">
        <v>107</v>
      </c>
      <c r="G878" s="17" t="s">
        <v>1809</v>
      </c>
      <c r="H878" s="17">
        <v>0</v>
      </c>
      <c r="I878" s="17" t="s">
        <v>165</v>
      </c>
      <c r="J878" s="17" t="s">
        <v>59</v>
      </c>
      <c r="K878" s="17" t="s">
        <v>1810</v>
      </c>
      <c r="L878" s="17" t="s">
        <v>111</v>
      </c>
      <c r="M878" s="17" t="s">
        <v>112</v>
      </c>
      <c r="N878" s="17" t="s">
        <v>75</v>
      </c>
      <c r="O878" s="17">
        <v>20201111</v>
      </c>
      <c r="P878" s="17">
        <v>20201111</v>
      </c>
      <c r="Q878" s="17">
        <v>1180</v>
      </c>
      <c r="R878" s="17">
        <v>0</v>
      </c>
      <c r="S878" s="17"/>
      <c r="T878" s="17" t="s">
        <v>63</v>
      </c>
      <c r="U878" s="17"/>
      <c r="V878" s="17">
        <f t="shared" si="238"/>
        <v>112.5</v>
      </c>
      <c r="W878" s="17">
        <v>112500</v>
      </c>
      <c r="X878" s="17" t="s">
        <v>1811</v>
      </c>
      <c r="Y878" s="17" t="s">
        <v>136</v>
      </c>
      <c r="Z878" s="17">
        <v>20201111</v>
      </c>
      <c r="AA878" s="17" t="s">
        <v>101</v>
      </c>
      <c r="AB878" s="17">
        <v>1</v>
      </c>
      <c r="AC878" s="17" t="str">
        <f>IFERROR(VLOOKUP(A878,[1]Cruces!AJ:AK,2,0),VLOOKUP(CONCATENATE(X878,AA878),[1]Cruces!G:H,2,0))</f>
        <v>Solicitud de Obra</v>
      </c>
      <c r="AD878" s="17">
        <f t="shared" si="224"/>
        <v>11</v>
      </c>
      <c r="AE878" s="17">
        <f t="shared" si="225"/>
        <v>11</v>
      </c>
      <c r="AF878" s="17">
        <f t="shared" si="226"/>
        <v>2020</v>
      </c>
      <c r="AG878" s="17" t="str">
        <f>IFERROR(VLOOKUP(MID(A878,2,4)*1,[1]Cruces!K:L,2,0),"Verificar")</f>
        <v>Atlántico Norte</v>
      </c>
      <c r="AH878" s="17">
        <f t="shared" ca="1" si="227"/>
        <v>14</v>
      </c>
      <c r="AI878" s="17" t="str">
        <f>IFERROR(VLOOKUP(U878,[1]Cruces!$O$1:$P$6,2,0),"Sin Orden")</f>
        <v>Sin Orden</v>
      </c>
      <c r="AJ878" s="17">
        <f t="shared" si="228"/>
        <v>11</v>
      </c>
      <c r="AK878" s="17">
        <f t="shared" si="229"/>
        <v>11</v>
      </c>
      <c r="AL878" s="17">
        <f t="shared" si="230"/>
        <v>2020</v>
      </c>
      <c r="AM878" s="17">
        <f t="shared" ca="1" si="231"/>
        <v>14</v>
      </c>
      <c r="AN878" s="18" t="str">
        <f>IFERROR(VLOOKUP(R878*1,'[1]Ordenes de Servicio'!G:K,5,0),"No Cruza")</f>
        <v>No Cruza</v>
      </c>
      <c r="AO878" s="17">
        <f t="shared" ca="1" si="232"/>
        <v>14</v>
      </c>
      <c r="AP878" s="17">
        <f t="shared" si="233"/>
        <v>11</v>
      </c>
      <c r="AQ878" s="17">
        <f t="shared" si="234"/>
        <v>11</v>
      </c>
      <c r="AR878" s="17">
        <f t="shared" si="235"/>
        <v>2020</v>
      </c>
      <c r="AS878" s="17">
        <f t="shared" ca="1" si="236"/>
        <v>14</v>
      </c>
      <c r="AT878" s="17" t="str">
        <f t="shared" ca="1" si="239"/>
        <v>No</v>
      </c>
      <c r="AU878" s="17">
        <f t="shared" si="237"/>
        <v>0</v>
      </c>
      <c r="AV878" s="17" t="str">
        <f>+VLOOKUP(B878,[1]Cruces!S:T,2,0)</f>
        <v>5. Consultoría / Adjudicación</v>
      </c>
    </row>
    <row r="879" spans="1:48" hidden="1" x14ac:dyDescent="0.25">
      <c r="A879" s="17" t="s">
        <v>7966</v>
      </c>
      <c r="B879" s="17" t="s">
        <v>569</v>
      </c>
      <c r="C879" s="17">
        <v>0</v>
      </c>
      <c r="D879" s="17">
        <v>0</v>
      </c>
      <c r="E879" s="17" t="s">
        <v>55</v>
      </c>
      <c r="F879" s="17" t="s">
        <v>6228</v>
      </c>
      <c r="G879" s="17" t="s">
        <v>7967</v>
      </c>
      <c r="H879" s="17">
        <v>3015389177</v>
      </c>
      <c r="I879" s="17" t="s">
        <v>71</v>
      </c>
      <c r="J879" s="17" t="s">
        <v>59</v>
      </c>
      <c r="K879" s="17" t="s">
        <v>7968</v>
      </c>
      <c r="L879" s="17" t="s">
        <v>7152</v>
      </c>
      <c r="M879" s="17" t="s">
        <v>7153</v>
      </c>
      <c r="N879" s="17" t="s">
        <v>572</v>
      </c>
      <c r="O879" s="17">
        <v>20200811</v>
      </c>
      <c r="P879" s="17">
        <v>20200831</v>
      </c>
      <c r="Q879" s="17">
        <v>1210</v>
      </c>
      <c r="R879" s="17">
        <v>0</v>
      </c>
      <c r="S879" s="17"/>
      <c r="T879" s="17" t="s">
        <v>63</v>
      </c>
      <c r="U879" s="17"/>
      <c r="V879" s="17">
        <f t="shared" si="238"/>
        <v>3</v>
      </c>
      <c r="W879" s="17">
        <v>3000</v>
      </c>
      <c r="X879" s="17" t="s">
        <v>7065</v>
      </c>
      <c r="Y879" s="17" t="s">
        <v>150</v>
      </c>
      <c r="Z879" s="17">
        <v>20201022</v>
      </c>
      <c r="AA879" s="17" t="s">
        <v>1947</v>
      </c>
      <c r="AB879" s="17">
        <v>1</v>
      </c>
      <c r="AC879" s="17" t="str">
        <f>IFERROR(VLOOKUP(A879,[1]Cruces!AJ:AK,2,0),VLOOKUP(CONCATENATE(X879,AA879),[1]Cruces!G:H,2,0))</f>
        <v>Solicitud por BT</v>
      </c>
      <c r="AD879" s="17">
        <f t="shared" si="224"/>
        <v>11</v>
      </c>
      <c r="AE879" s="17">
        <f t="shared" si="225"/>
        <v>8</v>
      </c>
      <c r="AF879" s="17">
        <f t="shared" si="226"/>
        <v>2020</v>
      </c>
      <c r="AG879" s="17" t="str">
        <f>IFERROR(VLOOKUP(MID(A879,2,4)*1,[1]Cruces!K:L,2,0),"Verificar")</f>
        <v>Atlántico Sur</v>
      </c>
      <c r="AH879" s="17">
        <f t="shared" ca="1" si="227"/>
        <v>106</v>
      </c>
      <c r="AI879" s="17" t="str">
        <f>IFERROR(VLOOKUP(U879,[1]Cruces!$O$1:$P$6,2,0),"Sin Orden")</f>
        <v>Sin Orden</v>
      </c>
      <c r="AJ879" s="17">
        <f t="shared" si="228"/>
        <v>22</v>
      </c>
      <c r="AK879" s="17">
        <f t="shared" si="229"/>
        <v>10</v>
      </c>
      <c r="AL879" s="17">
        <f t="shared" si="230"/>
        <v>2020</v>
      </c>
      <c r="AM879" s="17">
        <f t="shared" ca="1" si="231"/>
        <v>34</v>
      </c>
      <c r="AN879" s="18" t="str">
        <f>IFERROR(VLOOKUP(R879*1,'[1]Ordenes de Servicio'!G:K,5,0),"No Cruza")</f>
        <v>No Cruza</v>
      </c>
      <c r="AO879" s="17">
        <f t="shared" ca="1" si="232"/>
        <v>34</v>
      </c>
      <c r="AP879" s="17">
        <f t="shared" si="233"/>
        <v>31</v>
      </c>
      <c r="AQ879" s="17">
        <f t="shared" si="234"/>
        <v>8</v>
      </c>
      <c r="AR879" s="17">
        <f t="shared" si="235"/>
        <v>2020</v>
      </c>
      <c r="AS879" s="17">
        <f t="shared" ca="1" si="236"/>
        <v>86</v>
      </c>
      <c r="AT879" s="17" t="str">
        <f t="shared" ca="1" si="239"/>
        <v>No</v>
      </c>
      <c r="AU879" s="17">
        <f t="shared" si="237"/>
        <v>52</v>
      </c>
      <c r="AV879" s="17" t="str">
        <f>+VLOOKUP(B879,[1]Cruces!S:T,2,0)</f>
        <v>1. Solicitud</v>
      </c>
    </row>
    <row r="880" spans="1:48" hidden="1" x14ac:dyDescent="0.25">
      <c r="A880" s="17" t="s">
        <v>1812</v>
      </c>
      <c r="B880" s="17" t="s">
        <v>68</v>
      </c>
      <c r="C880" s="17">
        <v>0</v>
      </c>
      <c r="D880" s="17">
        <v>0</v>
      </c>
      <c r="E880" s="17" t="s">
        <v>55</v>
      </c>
      <c r="F880" s="17" t="s">
        <v>232</v>
      </c>
      <c r="G880" s="17" t="s">
        <v>1813</v>
      </c>
      <c r="H880" s="17">
        <v>3005726610</v>
      </c>
      <c r="I880" s="17" t="s">
        <v>71</v>
      </c>
      <c r="J880" s="17" t="s">
        <v>59</v>
      </c>
      <c r="K880" s="17" t="s">
        <v>1814</v>
      </c>
      <c r="L880" s="17" t="s">
        <v>111</v>
      </c>
      <c r="M880" s="17" t="s">
        <v>112</v>
      </c>
      <c r="N880" s="17" t="s">
        <v>75</v>
      </c>
      <c r="O880" s="17">
        <v>20170927</v>
      </c>
      <c r="P880" s="17">
        <v>20171109</v>
      </c>
      <c r="Q880" s="17">
        <v>7541</v>
      </c>
      <c r="R880" s="17">
        <v>24290780</v>
      </c>
      <c r="S880" s="17" t="s">
        <v>100</v>
      </c>
      <c r="T880" s="17" t="s">
        <v>63</v>
      </c>
      <c r="U880" s="17" t="s">
        <v>91</v>
      </c>
      <c r="V880" s="17">
        <f t="shared" si="238"/>
        <v>15</v>
      </c>
      <c r="W880" s="17">
        <v>15000</v>
      </c>
      <c r="X880" s="17" t="s">
        <v>64</v>
      </c>
      <c r="Y880" s="17" t="s">
        <v>68</v>
      </c>
      <c r="Z880" s="17">
        <v>20171109</v>
      </c>
      <c r="AA880" s="17" t="s">
        <v>78</v>
      </c>
      <c r="AB880" s="17">
        <v>1</v>
      </c>
      <c r="AC880" s="17" t="str">
        <f>IFERROR(VLOOKUP(A880,[1]Cruces!AJ:AK,2,0),VLOOKUP(CONCATENATE(X880,AA880),[1]Cruces!G:H,2,0))</f>
        <v>Solicitud de Obra</v>
      </c>
      <c r="AD880" s="17">
        <f t="shared" si="224"/>
        <v>27</v>
      </c>
      <c r="AE880" s="17">
        <f t="shared" si="225"/>
        <v>9</v>
      </c>
      <c r="AF880" s="17">
        <f t="shared" si="226"/>
        <v>2017</v>
      </c>
      <c r="AG880" s="17" t="str">
        <f>IFERROR(VLOOKUP(MID(A880,2,4)*1,[1]Cruces!K:L,2,0),"Verificar")</f>
        <v>Atlántico Sur</v>
      </c>
      <c r="AH880" s="17">
        <f t="shared" ca="1" si="227"/>
        <v>1155</v>
      </c>
      <c r="AI880" s="17" t="str">
        <f>IFERROR(VLOOKUP(U880,[1]Cruces!$O$1:$P$6,2,0),"Sin Orden")</f>
        <v>Resuelta</v>
      </c>
      <c r="AJ880" s="17">
        <f t="shared" si="228"/>
        <v>9</v>
      </c>
      <c r="AK880" s="17">
        <f t="shared" si="229"/>
        <v>11</v>
      </c>
      <c r="AL880" s="17">
        <f t="shared" si="230"/>
        <v>2017</v>
      </c>
      <c r="AM880" s="17">
        <f t="shared" ca="1" si="231"/>
        <v>1112</v>
      </c>
      <c r="AN880" s="18" t="str">
        <f>IFERROR(VLOOKUP(R880*1,'[1]Ordenes de Servicio'!G:K,5,0),"No Cruza")</f>
        <v>No Cruza</v>
      </c>
      <c r="AO880" s="17">
        <f t="shared" ca="1" si="232"/>
        <v>43</v>
      </c>
      <c r="AP880" s="17">
        <f t="shared" si="233"/>
        <v>9</v>
      </c>
      <c r="AQ880" s="17">
        <f t="shared" si="234"/>
        <v>11</v>
      </c>
      <c r="AR880" s="17">
        <f t="shared" si="235"/>
        <v>2017</v>
      </c>
      <c r="AS880" s="17">
        <f t="shared" ca="1" si="236"/>
        <v>1112</v>
      </c>
      <c r="AT880" s="17" t="str">
        <f t="shared" ca="1" si="239"/>
        <v>Si</v>
      </c>
      <c r="AU880" s="17">
        <f t="shared" si="237"/>
        <v>0</v>
      </c>
      <c r="AV880" s="17" t="str">
        <f>+VLOOKUP(B880,[1]Cruces!S:T,2,0)</f>
        <v>5. Consultoría / Adjudicación</v>
      </c>
    </row>
    <row r="881" spans="1:48" hidden="1" x14ac:dyDescent="0.25">
      <c r="A881" s="17" t="s">
        <v>1815</v>
      </c>
      <c r="B881" s="17" t="s">
        <v>68</v>
      </c>
      <c r="C881" s="17">
        <v>8341501</v>
      </c>
      <c r="D881" s="17">
        <v>35142982</v>
      </c>
      <c r="E881" s="17" t="s">
        <v>93</v>
      </c>
      <c r="F881" s="17" t="s">
        <v>107</v>
      </c>
      <c r="G881" s="17" t="s">
        <v>1816</v>
      </c>
      <c r="H881" s="17">
        <v>3157538516</v>
      </c>
      <c r="I881" s="17" t="s">
        <v>336</v>
      </c>
      <c r="J881" s="17" t="s">
        <v>1817</v>
      </c>
      <c r="K881" s="17" t="s">
        <v>97</v>
      </c>
      <c r="L881" s="17" t="s">
        <v>117</v>
      </c>
      <c r="M881" s="17" t="s">
        <v>118</v>
      </c>
      <c r="N881" s="17" t="s">
        <v>75</v>
      </c>
      <c r="O881" s="17">
        <v>20200826</v>
      </c>
      <c r="P881" s="17">
        <v>20201111</v>
      </c>
      <c r="Q881" s="17">
        <v>9510</v>
      </c>
      <c r="R881" s="17">
        <v>28067818</v>
      </c>
      <c r="S881" s="17" t="s">
        <v>100</v>
      </c>
      <c r="T881" s="17" t="s">
        <v>63</v>
      </c>
      <c r="U881" s="17" t="s">
        <v>91</v>
      </c>
      <c r="V881" s="17">
        <f t="shared" si="238"/>
        <v>500</v>
      </c>
      <c r="W881" s="17">
        <v>500000</v>
      </c>
      <c r="X881" s="17" t="s">
        <v>89</v>
      </c>
      <c r="Y881" s="17" t="s">
        <v>150</v>
      </c>
      <c r="Z881" s="17">
        <v>20201117</v>
      </c>
      <c r="AA881" s="17" t="s">
        <v>101</v>
      </c>
      <c r="AB881" s="17">
        <v>1</v>
      </c>
      <c r="AC881" s="17" t="str">
        <f>IFERROR(VLOOKUP(A881,[1]Cruces!AJ:AK,2,0),VLOOKUP(CONCATENATE(X881,AA881),[1]Cruces!G:H,2,0))</f>
        <v>Solicitud de Obra</v>
      </c>
      <c r="AD881" s="17">
        <f t="shared" ref="AD881:AD937" si="240">MID(O881,7,2)*1</f>
        <v>26</v>
      </c>
      <c r="AE881" s="17">
        <f t="shared" ref="AE881:AE937" si="241">MID(O881,5,2)*1</f>
        <v>8</v>
      </c>
      <c r="AF881" s="17">
        <f t="shared" ref="AF881:AF937" si="242">MID(O881,1,4)*1</f>
        <v>2020</v>
      </c>
      <c r="AG881" s="17" t="str">
        <f>IFERROR(VLOOKUP(MID(A881,2,4)*1,[1]Cruces!K:L,2,0),"Verificar")</f>
        <v>Atlántico Norte</v>
      </c>
      <c r="AH881" s="17">
        <f t="shared" ref="AH881:AH937" ca="1" si="243">TODAY()-DATE(AF881,AE881,AD881)</f>
        <v>91</v>
      </c>
      <c r="AI881" s="17" t="str">
        <f>IFERROR(VLOOKUP(U881,[1]Cruces!$O$1:$P$6,2,0),"Sin Orden")</f>
        <v>Resuelta</v>
      </c>
      <c r="AJ881" s="17">
        <f t="shared" ref="AJ881:AJ937" si="244">MID(Z881,7,2)*1</f>
        <v>17</v>
      </c>
      <c r="AK881" s="17">
        <f t="shared" ref="AK881:AK937" si="245">MID(Z881,5,2)*1</f>
        <v>11</v>
      </c>
      <c r="AL881" s="17">
        <f t="shared" ref="AL881:AL937" si="246">MID(Z881,1,4)*1</f>
        <v>2020</v>
      </c>
      <c r="AM881" s="17">
        <f t="shared" ref="AM881:AM937" ca="1" si="247">+TODAY()-DATE(AL881,AK881,AJ881)</f>
        <v>8</v>
      </c>
      <c r="AN881" s="18" t="str">
        <f>IFERROR(VLOOKUP(R881*1,'[1]Ordenes de Servicio'!G:K,5,0),"No Cruza")</f>
        <v>No Cruza</v>
      </c>
      <c r="AO881" s="17">
        <f t="shared" ref="AO881:AO937" ca="1" si="248">+IF(AI881="Resuelta",DATE(AL881,AK881,AJ881)-DATE(AF881,AE881,AD881),TODAY()-DATE(AL881,AK881,AJ881))</f>
        <v>83</v>
      </c>
      <c r="AP881" s="17">
        <f t="shared" ref="AP881:AP937" si="249">MID(P881,7,2)*1</f>
        <v>11</v>
      </c>
      <c r="AQ881" s="17">
        <f t="shared" ref="AQ881:AQ937" si="250">MID(P881,5,2)*1</f>
        <v>11</v>
      </c>
      <c r="AR881" s="17">
        <f t="shared" ref="AR881:AR937" si="251">MID(P881,1,4)*1</f>
        <v>2020</v>
      </c>
      <c r="AS881" s="17">
        <f t="shared" ref="AS881:AS937" ca="1" si="252">+TODAY()-DATE(AR881,AQ881,AP881)</f>
        <v>14</v>
      </c>
      <c r="AT881" s="17" t="str">
        <f t="shared" ca="1" si="239"/>
        <v>No</v>
      </c>
      <c r="AU881" s="17">
        <f t="shared" ref="AU881:AU937" si="253">IF(DATE(AL881,AK881,AJ881)-DATE(AR881,AQ881,AP881)&lt;0,DATE(AR881,AQ881,AP881)-DATE(AL881,AK881,AJ881),DATE(AL881,AK881,AJ881)-DATE(AR881,AQ881,AP881))</f>
        <v>6</v>
      </c>
      <c r="AV881" s="17" t="str">
        <f>+VLOOKUP(B881,[1]Cruces!S:T,2,0)</f>
        <v>5. Consultoría / Adjudicación</v>
      </c>
    </row>
    <row r="882" spans="1:48" hidden="1" x14ac:dyDescent="0.25">
      <c r="A882" s="17" t="s">
        <v>7969</v>
      </c>
      <c r="B882" s="17" t="s">
        <v>1943</v>
      </c>
      <c r="C882" s="17">
        <v>0</v>
      </c>
      <c r="D882" s="17">
        <v>0</v>
      </c>
      <c r="E882" s="17" t="s">
        <v>55</v>
      </c>
      <c r="F882" s="17" t="s">
        <v>932</v>
      </c>
      <c r="G882" s="17" t="s">
        <v>7970</v>
      </c>
      <c r="H882" s="17">
        <v>3053397374</v>
      </c>
      <c r="I882" s="17" t="s">
        <v>71</v>
      </c>
      <c r="J882" s="17" t="s">
        <v>59</v>
      </c>
      <c r="K882" s="17" t="s">
        <v>7971</v>
      </c>
      <c r="L882" s="17" t="s">
        <v>7223</v>
      </c>
      <c r="M882" s="17" t="s">
        <v>7224</v>
      </c>
      <c r="N882" s="17" t="s">
        <v>1946</v>
      </c>
      <c r="O882" s="17">
        <v>20201028</v>
      </c>
      <c r="P882" s="17">
        <v>20201028</v>
      </c>
      <c r="Q882" s="17">
        <v>3410</v>
      </c>
      <c r="R882" s="17">
        <v>28257217</v>
      </c>
      <c r="S882" s="17" t="s">
        <v>6601</v>
      </c>
      <c r="T882" s="17" t="s">
        <v>63</v>
      </c>
      <c r="U882" s="17" t="s">
        <v>77</v>
      </c>
      <c r="V882" s="17">
        <f t="shared" ref="V882:V938" si="254">+W882/1000</f>
        <v>3</v>
      </c>
      <c r="W882" s="17">
        <v>3000</v>
      </c>
      <c r="X882" s="17" t="s">
        <v>7065</v>
      </c>
      <c r="Y882" s="17" t="s">
        <v>1943</v>
      </c>
      <c r="Z882" s="17">
        <v>20201028</v>
      </c>
      <c r="AA882" s="17" t="s">
        <v>1947</v>
      </c>
      <c r="AB882" s="17">
        <v>1</v>
      </c>
      <c r="AC882" s="17" t="str">
        <f>IFERROR(VLOOKUP(A882,[1]Cruces!AJ:AK,2,0),VLOOKUP(CONCATENATE(X882,AA882),[1]Cruces!G:H,2,0))</f>
        <v>Solicitud por BT</v>
      </c>
      <c r="AD882" s="17">
        <f t="shared" si="240"/>
        <v>28</v>
      </c>
      <c r="AE882" s="17">
        <f t="shared" si="241"/>
        <v>10</v>
      </c>
      <c r="AF882" s="17">
        <f t="shared" si="242"/>
        <v>2020</v>
      </c>
      <c r="AG882" s="17" t="str">
        <f>IFERROR(VLOOKUP(MID(A882,2,4)*1,[1]Cruces!K:L,2,0),"Verificar")</f>
        <v>Magdalena</v>
      </c>
      <c r="AH882" s="17">
        <f t="shared" ca="1" si="243"/>
        <v>28</v>
      </c>
      <c r="AI882" s="17" t="str">
        <f>IFERROR(VLOOKUP(U882,[1]Cruces!$O$1:$P$6,2,0),"Sin Orden")</f>
        <v>Pendiente</v>
      </c>
      <c r="AJ882" s="17">
        <f t="shared" si="244"/>
        <v>28</v>
      </c>
      <c r="AK882" s="17">
        <f t="shared" si="245"/>
        <v>10</v>
      </c>
      <c r="AL882" s="17">
        <f t="shared" si="246"/>
        <v>2020</v>
      </c>
      <c r="AM882" s="17">
        <f t="shared" ca="1" si="247"/>
        <v>28</v>
      </c>
      <c r="AN882" s="18">
        <f>IFERROR(VLOOKUP(R882*1,'[1]Ordenes de Servicio'!G:K,5,0),"No Cruza")</f>
        <v>44132</v>
      </c>
      <c r="AO882" s="17">
        <f t="shared" ca="1" si="248"/>
        <v>28</v>
      </c>
      <c r="AP882" s="17">
        <f t="shared" si="249"/>
        <v>28</v>
      </c>
      <c r="AQ882" s="17">
        <f t="shared" si="250"/>
        <v>10</v>
      </c>
      <c r="AR882" s="17">
        <f t="shared" si="251"/>
        <v>2020</v>
      </c>
      <c r="AS882" s="17">
        <f t="shared" ca="1" si="252"/>
        <v>28</v>
      </c>
      <c r="AT882" s="17" t="str">
        <f t="shared" ref="AT882:AT938" ca="1" si="255">IF(AS882&gt;359,"Si","No")</f>
        <v>No</v>
      </c>
      <c r="AU882" s="17">
        <f t="shared" si="253"/>
        <v>0</v>
      </c>
      <c r="AV882" s="17" t="str">
        <f>+VLOOKUP(B882,[1]Cruces!S:T,2,0)</f>
        <v>7. Ejecución en Campo OS BT</v>
      </c>
    </row>
    <row r="883" spans="1:48" hidden="1" x14ac:dyDescent="0.25">
      <c r="A883" s="17" t="s">
        <v>1818</v>
      </c>
      <c r="B883" s="17" t="s">
        <v>68</v>
      </c>
      <c r="C883" s="17">
        <v>0</v>
      </c>
      <c r="D883" s="17">
        <v>0</v>
      </c>
      <c r="E883" s="17" t="s">
        <v>55</v>
      </c>
      <c r="F883" s="17" t="s">
        <v>81</v>
      </c>
      <c r="G883" s="17" t="s">
        <v>1819</v>
      </c>
      <c r="H883" s="17">
        <v>3598434</v>
      </c>
      <c r="I883" s="17" t="s">
        <v>116</v>
      </c>
      <c r="J883" s="17" t="s">
        <v>59</v>
      </c>
      <c r="K883" s="17" t="s">
        <v>1820</v>
      </c>
      <c r="L883" s="17" t="s">
        <v>85</v>
      </c>
      <c r="M883" s="17" t="s">
        <v>86</v>
      </c>
      <c r="N883" s="17" t="s">
        <v>75</v>
      </c>
      <c r="O883" s="17">
        <v>20190604</v>
      </c>
      <c r="P883" s="17">
        <v>20191115</v>
      </c>
      <c r="Q883" s="17">
        <v>3410</v>
      </c>
      <c r="R883" s="17">
        <v>26583604</v>
      </c>
      <c r="S883" s="17" t="s">
        <v>100</v>
      </c>
      <c r="T883" s="17" t="s">
        <v>63</v>
      </c>
      <c r="U883" s="17" t="s">
        <v>91</v>
      </c>
      <c r="V883" s="17">
        <f t="shared" si="254"/>
        <v>1</v>
      </c>
      <c r="W883" s="17">
        <v>1000</v>
      </c>
      <c r="X883" s="17" t="s">
        <v>64</v>
      </c>
      <c r="Y883" s="17" t="s">
        <v>136</v>
      </c>
      <c r="Z883" s="17">
        <v>20200408</v>
      </c>
      <c r="AA883" s="17" t="s">
        <v>113</v>
      </c>
      <c r="AB883" s="17">
        <v>1</v>
      </c>
      <c r="AC883" s="17" t="str">
        <f>IFERROR(VLOOKUP(A883,[1]Cruces!AJ:AK,2,0),VLOOKUP(CONCATENATE(X883,AA883),[1]Cruces!G:H,2,0))</f>
        <v>Solicitud de Obra</v>
      </c>
      <c r="AD883" s="17">
        <f t="shared" si="240"/>
        <v>4</v>
      </c>
      <c r="AE883" s="17">
        <f t="shared" si="241"/>
        <v>6</v>
      </c>
      <c r="AF883" s="17">
        <f t="shared" si="242"/>
        <v>2019</v>
      </c>
      <c r="AG883" s="17" t="str">
        <f>IFERROR(VLOOKUP(MID(A883,2,4)*1,[1]Cruces!K:L,2,0),"Verificar")</f>
        <v>Magdalena</v>
      </c>
      <c r="AH883" s="17">
        <f t="shared" ca="1" si="243"/>
        <v>540</v>
      </c>
      <c r="AI883" s="17" t="str">
        <f>IFERROR(VLOOKUP(U883,[1]Cruces!$O$1:$P$6,2,0),"Sin Orden")</f>
        <v>Resuelta</v>
      </c>
      <c r="AJ883" s="17">
        <f t="shared" si="244"/>
        <v>8</v>
      </c>
      <c r="AK883" s="17">
        <f t="shared" si="245"/>
        <v>4</v>
      </c>
      <c r="AL883" s="17">
        <f t="shared" si="246"/>
        <v>2020</v>
      </c>
      <c r="AM883" s="17">
        <f t="shared" ca="1" si="247"/>
        <v>231</v>
      </c>
      <c r="AN883" s="18" t="str">
        <f>IFERROR(VLOOKUP(R883*1,'[1]Ordenes de Servicio'!G:K,5,0),"No Cruza")</f>
        <v>No Cruza</v>
      </c>
      <c r="AO883" s="17">
        <f t="shared" ca="1" si="248"/>
        <v>309</v>
      </c>
      <c r="AP883" s="17">
        <f t="shared" si="249"/>
        <v>15</v>
      </c>
      <c r="AQ883" s="17">
        <f t="shared" si="250"/>
        <v>11</v>
      </c>
      <c r="AR883" s="17">
        <f t="shared" si="251"/>
        <v>2019</v>
      </c>
      <c r="AS883" s="17">
        <f t="shared" ca="1" si="252"/>
        <v>376</v>
      </c>
      <c r="AT883" s="17" t="str">
        <f t="shared" ca="1" si="255"/>
        <v>Si</v>
      </c>
      <c r="AU883" s="17">
        <f t="shared" si="253"/>
        <v>145</v>
      </c>
      <c r="AV883" s="17" t="str">
        <f>+VLOOKUP(B883,[1]Cruces!S:T,2,0)</f>
        <v>5. Consultoría / Adjudicación</v>
      </c>
    </row>
    <row r="884" spans="1:48" hidden="1" x14ac:dyDescent="0.25">
      <c r="A884" s="17" t="s">
        <v>1821</v>
      </c>
      <c r="B884" s="17" t="s">
        <v>68</v>
      </c>
      <c r="C884" s="17">
        <v>0</v>
      </c>
      <c r="D884" s="17">
        <v>0</v>
      </c>
      <c r="E884" s="17" t="s">
        <v>55</v>
      </c>
      <c r="F884" s="17" t="s">
        <v>232</v>
      </c>
      <c r="G884" s="17" t="s">
        <v>1822</v>
      </c>
      <c r="H884" s="17">
        <v>3114332543</v>
      </c>
      <c r="I884" s="17" t="s">
        <v>83</v>
      </c>
      <c r="J884" s="17" t="s">
        <v>59</v>
      </c>
      <c r="K884" s="17" t="s">
        <v>1823</v>
      </c>
      <c r="L884" s="17" t="s">
        <v>111</v>
      </c>
      <c r="M884" s="17" t="s">
        <v>112</v>
      </c>
      <c r="N884" s="17" t="s">
        <v>75</v>
      </c>
      <c r="O884" s="17">
        <v>20180425</v>
      </c>
      <c r="P884" s="17">
        <v>20190416</v>
      </c>
      <c r="Q884" s="17">
        <v>7542</v>
      </c>
      <c r="R884" s="17">
        <v>26421208</v>
      </c>
      <c r="S884" s="17" t="s">
        <v>76</v>
      </c>
      <c r="T884" s="17" t="s">
        <v>63</v>
      </c>
      <c r="U884" s="17" t="s">
        <v>88</v>
      </c>
      <c r="V884" s="17">
        <f t="shared" si="254"/>
        <v>112.5</v>
      </c>
      <c r="W884" s="17">
        <v>112500</v>
      </c>
      <c r="X884" s="17" t="s">
        <v>64</v>
      </c>
      <c r="Y884" s="17" t="s">
        <v>150</v>
      </c>
      <c r="Z884" s="17">
        <v>20191101</v>
      </c>
      <c r="AA884" s="17" t="s">
        <v>78</v>
      </c>
      <c r="AB884" s="17">
        <v>1</v>
      </c>
      <c r="AC884" s="17" t="str">
        <f>IFERROR(VLOOKUP(A884,[1]Cruces!AJ:AK,2,0),VLOOKUP(CONCATENATE(X884,AA884),[1]Cruces!G:H,2,0))</f>
        <v>Solicitud de Obra</v>
      </c>
      <c r="AD884" s="17">
        <f t="shared" si="240"/>
        <v>25</v>
      </c>
      <c r="AE884" s="17">
        <f t="shared" si="241"/>
        <v>4</v>
      </c>
      <c r="AF884" s="17">
        <f t="shared" si="242"/>
        <v>2018</v>
      </c>
      <c r="AG884" s="17" t="str">
        <f>IFERROR(VLOOKUP(MID(A884,2,4)*1,[1]Cruces!K:L,2,0),"Verificar")</f>
        <v>Atlántico Sur</v>
      </c>
      <c r="AH884" s="17">
        <f t="shared" ca="1" si="243"/>
        <v>945</v>
      </c>
      <c r="AI884" s="17" t="str">
        <f>IFERROR(VLOOKUP(U884,[1]Cruces!$O$1:$P$6,2,0),"Sin Orden")</f>
        <v>Resuelta</v>
      </c>
      <c r="AJ884" s="17">
        <f t="shared" si="244"/>
        <v>1</v>
      </c>
      <c r="AK884" s="17">
        <f t="shared" si="245"/>
        <v>11</v>
      </c>
      <c r="AL884" s="17">
        <f t="shared" si="246"/>
        <v>2019</v>
      </c>
      <c r="AM884" s="17">
        <f t="shared" ca="1" si="247"/>
        <v>390</v>
      </c>
      <c r="AN884" s="18" t="str">
        <f>IFERROR(VLOOKUP(R884*1,'[1]Ordenes de Servicio'!G:K,5,0),"No Cruza")</f>
        <v>No Cruza</v>
      </c>
      <c r="AO884" s="17">
        <f t="shared" ca="1" si="248"/>
        <v>555</v>
      </c>
      <c r="AP884" s="17">
        <f t="shared" si="249"/>
        <v>16</v>
      </c>
      <c r="AQ884" s="17">
        <f t="shared" si="250"/>
        <v>4</v>
      </c>
      <c r="AR884" s="17">
        <f t="shared" si="251"/>
        <v>2019</v>
      </c>
      <c r="AS884" s="17">
        <f t="shared" ca="1" si="252"/>
        <v>589</v>
      </c>
      <c r="AT884" s="17" t="str">
        <f t="shared" ca="1" si="255"/>
        <v>Si</v>
      </c>
      <c r="AU884" s="17">
        <f t="shared" si="253"/>
        <v>199</v>
      </c>
      <c r="AV884" s="17" t="str">
        <f>+VLOOKUP(B884,[1]Cruces!S:T,2,0)</f>
        <v>5. Consultoría / Adjudicación</v>
      </c>
    </row>
    <row r="885" spans="1:48" hidden="1" x14ac:dyDescent="0.25">
      <c r="A885" s="17" t="s">
        <v>1825</v>
      </c>
      <c r="B885" s="17" t="s">
        <v>54</v>
      </c>
      <c r="C885" s="17">
        <v>0</v>
      </c>
      <c r="D885" s="17">
        <v>0</v>
      </c>
      <c r="E885" s="17" t="s">
        <v>55</v>
      </c>
      <c r="F885" s="17" t="s">
        <v>126</v>
      </c>
      <c r="G885" s="17" t="s">
        <v>1826</v>
      </c>
      <c r="H885" s="17">
        <v>0</v>
      </c>
      <c r="I885" s="17" t="s">
        <v>71</v>
      </c>
      <c r="J885" s="17" t="s">
        <v>59</v>
      </c>
      <c r="K885" s="17" t="s">
        <v>1827</v>
      </c>
      <c r="L885" s="17" t="s">
        <v>129</v>
      </c>
      <c r="M885" s="17" t="s">
        <v>130</v>
      </c>
      <c r="N885" s="17" t="s">
        <v>62</v>
      </c>
      <c r="O885" s="17">
        <v>20201021</v>
      </c>
      <c r="P885" s="17">
        <v>20201029</v>
      </c>
      <c r="Q885" s="17">
        <v>9331</v>
      </c>
      <c r="R885" s="17">
        <v>28246033</v>
      </c>
      <c r="S885" s="17" t="s">
        <v>100</v>
      </c>
      <c r="T885" s="17" t="s">
        <v>63</v>
      </c>
      <c r="U885" s="17" t="s">
        <v>91</v>
      </c>
      <c r="V885" s="17">
        <f t="shared" si="254"/>
        <v>25</v>
      </c>
      <c r="W885" s="17">
        <v>25000</v>
      </c>
      <c r="X885" s="17" t="s">
        <v>64</v>
      </c>
      <c r="Y885" s="17" t="s">
        <v>65</v>
      </c>
      <c r="Z885" s="17">
        <v>20201029</v>
      </c>
      <c r="AA885" s="17" t="s">
        <v>78</v>
      </c>
      <c r="AB885" s="17">
        <v>1</v>
      </c>
      <c r="AC885" s="17" t="str">
        <f>IFERROR(VLOOKUP(A885,[1]Cruces!AJ:AK,2,0),VLOOKUP(CONCATENATE(X885,AA885),[1]Cruces!G:H,2,0))</f>
        <v>Solicitud de Obra</v>
      </c>
      <c r="AD885" s="17">
        <f t="shared" si="240"/>
        <v>21</v>
      </c>
      <c r="AE885" s="17">
        <f t="shared" si="241"/>
        <v>10</v>
      </c>
      <c r="AF885" s="17">
        <f t="shared" si="242"/>
        <v>2020</v>
      </c>
      <c r="AG885" s="17" t="str">
        <f>IFERROR(VLOOKUP(MID(A885,2,4)*1,[1]Cruces!K:L,2,0),"Verificar")</f>
        <v>Guajira</v>
      </c>
      <c r="AH885" s="17">
        <f t="shared" ca="1" si="243"/>
        <v>35</v>
      </c>
      <c r="AI885" s="17" t="str">
        <f>IFERROR(VLOOKUP(U885,[1]Cruces!$O$1:$P$6,2,0),"Sin Orden")</f>
        <v>Resuelta</v>
      </c>
      <c r="AJ885" s="17">
        <f t="shared" si="244"/>
        <v>29</v>
      </c>
      <c r="AK885" s="17">
        <f t="shared" si="245"/>
        <v>10</v>
      </c>
      <c r="AL885" s="17">
        <f t="shared" si="246"/>
        <v>2020</v>
      </c>
      <c r="AM885" s="17">
        <f t="shared" ca="1" si="247"/>
        <v>27</v>
      </c>
      <c r="AN885" s="18" t="str">
        <f>IFERROR(VLOOKUP(R885*1,'[1]Ordenes de Servicio'!G:K,5,0),"No Cruza")</f>
        <v>No Cruza</v>
      </c>
      <c r="AO885" s="17">
        <f t="shared" ca="1" si="248"/>
        <v>8</v>
      </c>
      <c r="AP885" s="17">
        <f t="shared" si="249"/>
        <v>29</v>
      </c>
      <c r="AQ885" s="17">
        <f t="shared" si="250"/>
        <v>10</v>
      </c>
      <c r="AR885" s="17">
        <f t="shared" si="251"/>
        <v>2020</v>
      </c>
      <c r="AS885" s="17">
        <f t="shared" ca="1" si="252"/>
        <v>27</v>
      </c>
      <c r="AT885" s="17" t="str">
        <f t="shared" ca="1" si="255"/>
        <v>No</v>
      </c>
      <c r="AU885" s="17">
        <f t="shared" si="253"/>
        <v>0</v>
      </c>
      <c r="AV885" s="17" t="str">
        <f>+VLOOKUP(B885,[1]Cruces!S:T,2,0)</f>
        <v>4. Presupuesto de Obra</v>
      </c>
    </row>
    <row r="886" spans="1:48" hidden="1" x14ac:dyDescent="0.25">
      <c r="A886" s="17" t="s">
        <v>7972</v>
      </c>
      <c r="B886" s="17" t="s">
        <v>1943</v>
      </c>
      <c r="C886" s="17">
        <v>2540148</v>
      </c>
      <c r="D886" s="17">
        <v>20151824</v>
      </c>
      <c r="E886" s="17" t="s">
        <v>93</v>
      </c>
      <c r="F886" s="17" t="s">
        <v>56</v>
      </c>
      <c r="G886" s="17" t="s">
        <v>7973</v>
      </c>
      <c r="H886" s="17">
        <v>3166067978</v>
      </c>
      <c r="I886" s="17" t="s">
        <v>71</v>
      </c>
      <c r="J886" s="17" t="s">
        <v>7974</v>
      </c>
      <c r="K886" s="17" t="s">
        <v>7975</v>
      </c>
      <c r="L886" s="17" t="s">
        <v>7111</v>
      </c>
      <c r="M886" s="17" t="s">
        <v>7112</v>
      </c>
      <c r="N886" s="17" t="s">
        <v>1946</v>
      </c>
      <c r="O886" s="17">
        <v>20201113</v>
      </c>
      <c r="P886" s="17">
        <v>20201113</v>
      </c>
      <c r="Q886" s="17">
        <v>1110</v>
      </c>
      <c r="R886" s="17">
        <v>28282115</v>
      </c>
      <c r="S886" s="17" t="s">
        <v>7072</v>
      </c>
      <c r="T886" s="17" t="s">
        <v>63</v>
      </c>
      <c r="U886" s="17" t="s">
        <v>77</v>
      </c>
      <c r="V886" s="17">
        <f t="shared" si="254"/>
        <v>3</v>
      </c>
      <c r="W886" s="17">
        <v>3000</v>
      </c>
      <c r="X886" s="17" t="s">
        <v>89</v>
      </c>
      <c r="Y886" s="17" t="s">
        <v>1943</v>
      </c>
      <c r="Z886" s="17">
        <v>20201113</v>
      </c>
      <c r="AA886" s="17" t="s">
        <v>1947</v>
      </c>
      <c r="AB886" s="17">
        <v>1</v>
      </c>
      <c r="AC886" s="17" t="str">
        <f>IFERROR(VLOOKUP(A886,[1]Cruces!AJ:AK,2,0),VLOOKUP(CONCATENATE(X886,AA886),[1]Cruces!G:H,2,0))</f>
        <v>Solicitud por BT</v>
      </c>
      <c r="AD886" s="17">
        <f t="shared" si="240"/>
        <v>13</v>
      </c>
      <c r="AE886" s="17">
        <f t="shared" si="241"/>
        <v>11</v>
      </c>
      <c r="AF886" s="17">
        <f t="shared" si="242"/>
        <v>2020</v>
      </c>
      <c r="AG886" s="17" t="str">
        <f>IFERROR(VLOOKUP(MID(A886,2,4)*1,[1]Cruces!K:L,2,0),"Verificar")</f>
        <v>Atlántico Norte</v>
      </c>
      <c r="AH886" s="17">
        <f t="shared" ca="1" si="243"/>
        <v>12</v>
      </c>
      <c r="AI886" s="17" t="str">
        <f>IFERROR(VLOOKUP(U886,[1]Cruces!$O$1:$P$6,2,0),"Sin Orden")</f>
        <v>Pendiente</v>
      </c>
      <c r="AJ886" s="17">
        <f t="shared" si="244"/>
        <v>13</v>
      </c>
      <c r="AK886" s="17">
        <f t="shared" si="245"/>
        <v>11</v>
      </c>
      <c r="AL886" s="17">
        <f t="shared" si="246"/>
        <v>2020</v>
      </c>
      <c r="AM886" s="17">
        <f t="shared" ca="1" si="247"/>
        <v>12</v>
      </c>
      <c r="AN886" s="18" t="str">
        <f>IFERROR(VLOOKUP(R886*1,'[1]Ordenes de Servicio'!G:K,5,0),"No Cruza")</f>
        <v>No Cruza</v>
      </c>
      <c r="AO886" s="17">
        <f t="shared" ca="1" si="248"/>
        <v>12</v>
      </c>
      <c r="AP886" s="17">
        <f t="shared" si="249"/>
        <v>13</v>
      </c>
      <c r="AQ886" s="17">
        <f t="shared" si="250"/>
        <v>11</v>
      </c>
      <c r="AR886" s="17">
        <f t="shared" si="251"/>
        <v>2020</v>
      </c>
      <c r="AS886" s="17">
        <f t="shared" ca="1" si="252"/>
        <v>12</v>
      </c>
      <c r="AT886" s="17" t="str">
        <f t="shared" ca="1" si="255"/>
        <v>No</v>
      </c>
      <c r="AU886" s="17">
        <f t="shared" si="253"/>
        <v>0</v>
      </c>
      <c r="AV886" s="17" t="str">
        <f>+VLOOKUP(B886,[1]Cruces!S:T,2,0)</f>
        <v>7. Ejecución en Campo OS BT</v>
      </c>
    </row>
    <row r="887" spans="1:48" hidden="1" x14ac:dyDescent="0.25">
      <c r="A887" s="17" t="s">
        <v>1828</v>
      </c>
      <c r="B887" s="17" t="s">
        <v>68</v>
      </c>
      <c r="C887" s="17">
        <v>3510108</v>
      </c>
      <c r="D887" s="17">
        <v>36082426</v>
      </c>
      <c r="E887" s="17" t="s">
        <v>93</v>
      </c>
      <c r="F887" s="17" t="s">
        <v>107</v>
      </c>
      <c r="G887" s="17" t="s">
        <v>1829</v>
      </c>
      <c r="H887" s="17">
        <v>0</v>
      </c>
      <c r="I887" s="17" t="s">
        <v>71</v>
      </c>
      <c r="J887" s="17" t="s">
        <v>1830</v>
      </c>
      <c r="K887" s="17" t="s">
        <v>1831</v>
      </c>
      <c r="L887" s="17" t="s">
        <v>117</v>
      </c>
      <c r="M887" s="17" t="s">
        <v>118</v>
      </c>
      <c r="N887" s="17" t="s">
        <v>75</v>
      </c>
      <c r="O887" s="17">
        <v>20200508</v>
      </c>
      <c r="P887" s="17">
        <v>20200604</v>
      </c>
      <c r="Q887" s="17">
        <v>1150</v>
      </c>
      <c r="R887" s="17">
        <v>28232514</v>
      </c>
      <c r="S887" s="17" t="s">
        <v>76</v>
      </c>
      <c r="T887" s="17" t="s">
        <v>63</v>
      </c>
      <c r="U887" s="17" t="s">
        <v>91</v>
      </c>
      <c r="V887" s="17">
        <f t="shared" si="254"/>
        <v>300</v>
      </c>
      <c r="W887" s="17">
        <v>300000</v>
      </c>
      <c r="X887" s="17" t="s">
        <v>89</v>
      </c>
      <c r="Y887" s="17" t="s">
        <v>150</v>
      </c>
      <c r="Z887" s="17">
        <v>20201014</v>
      </c>
      <c r="AA887" s="17" t="s">
        <v>101</v>
      </c>
      <c r="AB887" s="17">
        <v>1</v>
      </c>
      <c r="AC887" s="17" t="str">
        <f>IFERROR(VLOOKUP(A887,[1]Cruces!AJ:AK,2,0),VLOOKUP(CONCATENATE(X887,AA887),[1]Cruces!G:H,2,0))</f>
        <v>Solicitud de Obra</v>
      </c>
      <c r="AD887" s="17">
        <f t="shared" si="240"/>
        <v>8</v>
      </c>
      <c r="AE887" s="17">
        <f t="shared" si="241"/>
        <v>5</v>
      </c>
      <c r="AF887" s="17">
        <f t="shared" si="242"/>
        <v>2020</v>
      </c>
      <c r="AG887" s="17" t="str">
        <f>IFERROR(VLOOKUP(MID(A887,2,4)*1,[1]Cruces!K:L,2,0),"Verificar")</f>
        <v>Atlántico Norte</v>
      </c>
      <c r="AH887" s="17">
        <f t="shared" ca="1" si="243"/>
        <v>201</v>
      </c>
      <c r="AI887" s="17" t="str">
        <f>IFERROR(VLOOKUP(U887,[1]Cruces!$O$1:$P$6,2,0),"Sin Orden")</f>
        <v>Resuelta</v>
      </c>
      <c r="AJ887" s="17">
        <f t="shared" si="244"/>
        <v>14</v>
      </c>
      <c r="AK887" s="17">
        <f t="shared" si="245"/>
        <v>10</v>
      </c>
      <c r="AL887" s="17">
        <f t="shared" si="246"/>
        <v>2020</v>
      </c>
      <c r="AM887" s="17">
        <f t="shared" ca="1" si="247"/>
        <v>42</v>
      </c>
      <c r="AN887" s="18">
        <f>IFERROR(VLOOKUP(R887*1,'[1]Ordenes de Servicio'!G:K,5,0),"No Cruza")</f>
        <v>44118</v>
      </c>
      <c r="AO887" s="17">
        <f t="shared" ca="1" si="248"/>
        <v>159</v>
      </c>
      <c r="AP887" s="17">
        <f t="shared" si="249"/>
        <v>4</v>
      </c>
      <c r="AQ887" s="17">
        <f t="shared" si="250"/>
        <v>6</v>
      </c>
      <c r="AR887" s="17">
        <f t="shared" si="251"/>
        <v>2020</v>
      </c>
      <c r="AS887" s="17">
        <f t="shared" ca="1" si="252"/>
        <v>174</v>
      </c>
      <c r="AT887" s="17" t="str">
        <f t="shared" ca="1" si="255"/>
        <v>No</v>
      </c>
      <c r="AU887" s="17">
        <f t="shared" si="253"/>
        <v>132</v>
      </c>
      <c r="AV887" s="17" t="str">
        <f>+VLOOKUP(B887,[1]Cruces!S:T,2,0)</f>
        <v>5. Consultoría / Adjudicación</v>
      </c>
    </row>
    <row r="888" spans="1:48" hidden="1" x14ac:dyDescent="0.25">
      <c r="A888" s="17" t="s">
        <v>1832</v>
      </c>
      <c r="B888" s="17" t="s">
        <v>54</v>
      </c>
      <c r="C888" s="17">
        <v>5443560</v>
      </c>
      <c r="D888" s="17">
        <v>20059918</v>
      </c>
      <c r="E888" s="17" t="s">
        <v>93</v>
      </c>
      <c r="F888" s="17" t="s">
        <v>94</v>
      </c>
      <c r="G888" s="17" t="s">
        <v>95</v>
      </c>
      <c r="H888" s="17">
        <v>3003360026</v>
      </c>
      <c r="I888" s="17" t="s">
        <v>83</v>
      </c>
      <c r="J888" s="17" t="s">
        <v>1833</v>
      </c>
      <c r="K888" s="17" t="s">
        <v>97</v>
      </c>
      <c r="L888" s="17" t="s">
        <v>98</v>
      </c>
      <c r="M888" s="17" t="s">
        <v>99</v>
      </c>
      <c r="N888" s="17" t="s">
        <v>62</v>
      </c>
      <c r="O888" s="17">
        <v>20180602</v>
      </c>
      <c r="P888" s="17">
        <v>20180612</v>
      </c>
      <c r="Q888" s="17">
        <v>1170</v>
      </c>
      <c r="R888" s="17">
        <v>25162398</v>
      </c>
      <c r="S888" s="17" t="s">
        <v>100</v>
      </c>
      <c r="T888" s="17" t="s">
        <v>63</v>
      </c>
      <c r="U888" s="17" t="s">
        <v>91</v>
      </c>
      <c r="V888" s="17">
        <f t="shared" si="254"/>
        <v>225</v>
      </c>
      <c r="W888" s="17">
        <v>225000</v>
      </c>
      <c r="X888" s="17" t="s">
        <v>89</v>
      </c>
      <c r="Y888" s="17" t="s">
        <v>65</v>
      </c>
      <c r="Z888" s="17">
        <v>20180612</v>
      </c>
      <c r="AA888" s="17" t="s">
        <v>101</v>
      </c>
      <c r="AB888" s="17">
        <v>1</v>
      </c>
      <c r="AC888" s="17" t="str">
        <f>IFERROR(VLOOKUP(A888,[1]Cruces!AJ:AK,2,0),VLOOKUP(CONCATENATE(X888,AA888),[1]Cruces!G:H,2,0))</f>
        <v>Solicitud de Obra</v>
      </c>
      <c r="AD888" s="17">
        <f t="shared" si="240"/>
        <v>2</v>
      </c>
      <c r="AE888" s="17">
        <f t="shared" si="241"/>
        <v>6</v>
      </c>
      <c r="AF888" s="17">
        <f t="shared" si="242"/>
        <v>2018</v>
      </c>
      <c r="AG888" s="17" t="str">
        <f>IFERROR(VLOOKUP(MID(A888,2,4)*1,[1]Cruces!K:L,2,0),"Verificar")</f>
        <v>Atlántico Norte</v>
      </c>
      <c r="AH888" s="17">
        <f t="shared" ca="1" si="243"/>
        <v>907</v>
      </c>
      <c r="AI888" s="17" t="str">
        <f>IFERROR(VLOOKUP(U888,[1]Cruces!$O$1:$P$6,2,0),"Sin Orden")</f>
        <v>Resuelta</v>
      </c>
      <c r="AJ888" s="17">
        <f t="shared" si="244"/>
        <v>12</v>
      </c>
      <c r="AK888" s="17">
        <f t="shared" si="245"/>
        <v>6</v>
      </c>
      <c r="AL888" s="17">
        <f t="shared" si="246"/>
        <v>2018</v>
      </c>
      <c r="AM888" s="17">
        <f t="shared" ca="1" si="247"/>
        <v>897</v>
      </c>
      <c r="AN888" s="18" t="str">
        <f>IFERROR(VLOOKUP(R888*1,'[1]Ordenes de Servicio'!G:K,5,0),"No Cruza")</f>
        <v>No Cruza</v>
      </c>
      <c r="AO888" s="17">
        <f t="shared" ca="1" si="248"/>
        <v>10</v>
      </c>
      <c r="AP888" s="17">
        <f t="shared" si="249"/>
        <v>12</v>
      </c>
      <c r="AQ888" s="17">
        <f t="shared" si="250"/>
        <v>6</v>
      </c>
      <c r="AR888" s="17">
        <f t="shared" si="251"/>
        <v>2018</v>
      </c>
      <c r="AS888" s="17">
        <f t="shared" ca="1" si="252"/>
        <v>897</v>
      </c>
      <c r="AT888" s="17" t="str">
        <f t="shared" ca="1" si="255"/>
        <v>Si</v>
      </c>
      <c r="AU888" s="17">
        <f t="shared" si="253"/>
        <v>0</v>
      </c>
      <c r="AV888" s="17" t="str">
        <f>+VLOOKUP(B888,[1]Cruces!S:T,2,0)</f>
        <v>4. Presupuesto de Obra</v>
      </c>
    </row>
    <row r="889" spans="1:48" hidden="1" x14ac:dyDescent="0.25">
      <c r="A889" s="17" t="s">
        <v>1834</v>
      </c>
      <c r="B889" s="17" t="s">
        <v>296</v>
      </c>
      <c r="C889" s="17">
        <v>0</v>
      </c>
      <c r="D889" s="17">
        <v>0</v>
      </c>
      <c r="E889" s="17" t="s">
        <v>55</v>
      </c>
      <c r="F889" s="17" t="s">
        <v>232</v>
      </c>
      <c r="G889" s="17" t="s">
        <v>1835</v>
      </c>
      <c r="H889" s="17">
        <v>0</v>
      </c>
      <c r="I889" s="17" t="s">
        <v>71</v>
      </c>
      <c r="J889" s="17" t="s">
        <v>59</v>
      </c>
      <c r="K889" s="17" t="s">
        <v>1836</v>
      </c>
      <c r="L889" s="17" t="s">
        <v>280</v>
      </c>
      <c r="M889" s="17" t="s">
        <v>281</v>
      </c>
      <c r="N889" s="17" t="s">
        <v>301</v>
      </c>
      <c r="O889" s="17">
        <v>20201111</v>
      </c>
      <c r="P889" s="17">
        <v>20201111</v>
      </c>
      <c r="Q889" s="17">
        <v>7541</v>
      </c>
      <c r="R889" s="17">
        <v>28279230</v>
      </c>
      <c r="S889" s="17" t="s">
        <v>100</v>
      </c>
      <c r="T889" s="17" t="s">
        <v>63</v>
      </c>
      <c r="U889" s="17" t="s">
        <v>77</v>
      </c>
      <c r="V889" s="17">
        <f t="shared" si="254"/>
        <v>25</v>
      </c>
      <c r="W889" s="17">
        <v>25000</v>
      </c>
      <c r="X889" s="17" t="s">
        <v>64</v>
      </c>
      <c r="Y889" s="17" t="s">
        <v>296</v>
      </c>
      <c r="Z889" s="17">
        <v>20201111</v>
      </c>
      <c r="AA889" s="17" t="s">
        <v>78</v>
      </c>
      <c r="AB889" s="17">
        <v>1</v>
      </c>
      <c r="AC889" s="17" t="str">
        <f>IFERROR(VLOOKUP(A889,[1]Cruces!AJ:AK,2,0),VLOOKUP(CONCATENATE(X889,AA889),[1]Cruces!G:H,2,0))</f>
        <v>Solicitud de Obra</v>
      </c>
      <c r="AD889" s="17">
        <f t="shared" si="240"/>
        <v>11</v>
      </c>
      <c r="AE889" s="17">
        <f t="shared" si="241"/>
        <v>11</v>
      </c>
      <c r="AF889" s="17">
        <f t="shared" si="242"/>
        <v>2020</v>
      </c>
      <c r="AG889" s="17" t="str">
        <f>IFERROR(VLOOKUP(MID(A889,2,4)*1,[1]Cruces!K:L,2,0),"Verificar")</f>
        <v>Atlántico Sur</v>
      </c>
      <c r="AH889" s="17">
        <f t="shared" ca="1" si="243"/>
        <v>14</v>
      </c>
      <c r="AI889" s="17" t="str">
        <f>IFERROR(VLOOKUP(U889,[1]Cruces!$O$1:$P$6,2,0),"Sin Orden")</f>
        <v>Pendiente</v>
      </c>
      <c r="AJ889" s="17">
        <f t="shared" si="244"/>
        <v>11</v>
      </c>
      <c r="AK889" s="17">
        <f t="shared" si="245"/>
        <v>11</v>
      </c>
      <c r="AL889" s="17">
        <f t="shared" si="246"/>
        <v>2020</v>
      </c>
      <c r="AM889" s="17">
        <f t="shared" ca="1" si="247"/>
        <v>14</v>
      </c>
      <c r="AN889" s="18" t="str">
        <f>IFERROR(VLOOKUP(R889*1,'[1]Ordenes de Servicio'!G:K,5,0),"No Cruza")</f>
        <v>No Cruza</v>
      </c>
      <c r="AO889" s="17">
        <f t="shared" ca="1" si="248"/>
        <v>14</v>
      </c>
      <c r="AP889" s="17">
        <f t="shared" si="249"/>
        <v>11</v>
      </c>
      <c r="AQ889" s="17">
        <f t="shared" si="250"/>
        <v>11</v>
      </c>
      <c r="AR889" s="17">
        <f t="shared" si="251"/>
        <v>2020</v>
      </c>
      <c r="AS889" s="17">
        <f t="shared" ca="1" si="252"/>
        <v>14</v>
      </c>
      <c r="AT889" s="17" t="str">
        <f t="shared" ca="1" si="255"/>
        <v>No</v>
      </c>
      <c r="AU889" s="17">
        <f t="shared" si="253"/>
        <v>0</v>
      </c>
      <c r="AV889" s="17" t="str">
        <f>+VLOOKUP(B889,[1]Cruces!S:T,2,0)</f>
        <v>3. Evaluación Técnico Ecónomica</v>
      </c>
    </row>
    <row r="890" spans="1:48" hidden="1" x14ac:dyDescent="0.25">
      <c r="A890" s="17" t="s">
        <v>7976</v>
      </c>
      <c r="B890" s="17" t="s">
        <v>569</v>
      </c>
      <c r="C890" s="17">
        <v>0</v>
      </c>
      <c r="D890" s="17">
        <v>0</v>
      </c>
      <c r="E890" s="17" t="s">
        <v>55</v>
      </c>
      <c r="F890" s="17" t="s">
        <v>5366</v>
      </c>
      <c r="G890" s="17" t="s">
        <v>7977</v>
      </c>
      <c r="H890" s="17">
        <v>3005193545</v>
      </c>
      <c r="I890" s="17" t="s">
        <v>71</v>
      </c>
      <c r="J890" s="17" t="s">
        <v>59</v>
      </c>
      <c r="K890" s="17" t="s">
        <v>97</v>
      </c>
      <c r="L890" s="17" t="s">
        <v>5368</v>
      </c>
      <c r="M890" s="17" t="s">
        <v>5369</v>
      </c>
      <c r="N890" s="17" t="s">
        <v>572</v>
      </c>
      <c r="O890" s="17">
        <v>20201019</v>
      </c>
      <c r="P890" s="17">
        <v>20201019</v>
      </c>
      <c r="Q890" s="17">
        <v>1180</v>
      </c>
      <c r="R890" s="17">
        <v>0</v>
      </c>
      <c r="S890" s="17"/>
      <c r="T890" s="17" t="s">
        <v>63</v>
      </c>
      <c r="U890" s="17"/>
      <c r="V890" s="17">
        <f t="shared" si="254"/>
        <v>3</v>
      </c>
      <c r="W890" s="17">
        <v>3000</v>
      </c>
      <c r="X890" s="17" t="s">
        <v>7065</v>
      </c>
      <c r="Y890" s="17" t="s">
        <v>569</v>
      </c>
      <c r="Z890" s="17">
        <v>20201019</v>
      </c>
      <c r="AA890" s="17" t="s">
        <v>1947</v>
      </c>
      <c r="AB890" s="17">
        <v>1</v>
      </c>
      <c r="AC890" s="17" t="str">
        <f>IFERROR(VLOOKUP(A890,[1]Cruces!AJ:AK,2,0),VLOOKUP(CONCATENATE(X890,AA890),[1]Cruces!G:H,2,0))</f>
        <v>Solicitud por BT</v>
      </c>
      <c r="AD890" s="17">
        <f t="shared" si="240"/>
        <v>19</v>
      </c>
      <c r="AE890" s="17">
        <f t="shared" si="241"/>
        <v>10</v>
      </c>
      <c r="AF890" s="17">
        <f t="shared" si="242"/>
        <v>2020</v>
      </c>
      <c r="AG890" s="17" t="str">
        <f>IFERROR(VLOOKUP(MID(A890,2,4)*1,[1]Cruces!K:L,2,0),"Verificar")</f>
        <v>Atlántico Norte</v>
      </c>
      <c r="AH890" s="17">
        <f t="shared" ca="1" si="243"/>
        <v>37</v>
      </c>
      <c r="AI890" s="17" t="str">
        <f>IFERROR(VLOOKUP(U890,[1]Cruces!$O$1:$P$6,2,0),"Sin Orden")</f>
        <v>Sin Orden</v>
      </c>
      <c r="AJ890" s="17">
        <f t="shared" si="244"/>
        <v>19</v>
      </c>
      <c r="AK890" s="17">
        <f t="shared" si="245"/>
        <v>10</v>
      </c>
      <c r="AL890" s="17">
        <f t="shared" si="246"/>
        <v>2020</v>
      </c>
      <c r="AM890" s="17">
        <f t="shared" ca="1" si="247"/>
        <v>37</v>
      </c>
      <c r="AN890" s="18" t="str">
        <f>IFERROR(VLOOKUP(R890*1,'[1]Ordenes de Servicio'!G:K,5,0),"No Cruza")</f>
        <v>No Cruza</v>
      </c>
      <c r="AO890" s="17">
        <f t="shared" ca="1" si="248"/>
        <v>37</v>
      </c>
      <c r="AP890" s="17">
        <f t="shared" si="249"/>
        <v>19</v>
      </c>
      <c r="AQ890" s="17">
        <f t="shared" si="250"/>
        <v>10</v>
      </c>
      <c r="AR890" s="17">
        <f t="shared" si="251"/>
        <v>2020</v>
      </c>
      <c r="AS890" s="17">
        <f t="shared" ca="1" si="252"/>
        <v>37</v>
      </c>
      <c r="AT890" s="17" t="str">
        <f t="shared" ca="1" si="255"/>
        <v>No</v>
      </c>
      <c r="AU890" s="17">
        <f t="shared" si="253"/>
        <v>0</v>
      </c>
      <c r="AV890" s="17" t="str">
        <f>+VLOOKUP(B890,[1]Cruces!S:T,2,0)</f>
        <v>1. Solicitud</v>
      </c>
    </row>
    <row r="891" spans="1:48" hidden="1" x14ac:dyDescent="0.25">
      <c r="A891" s="17" t="s">
        <v>1837</v>
      </c>
      <c r="B891" s="17" t="s">
        <v>68</v>
      </c>
      <c r="C891" s="17">
        <v>0</v>
      </c>
      <c r="D891" s="17">
        <v>0</v>
      </c>
      <c r="E891" s="17" t="s">
        <v>55</v>
      </c>
      <c r="F891" s="17" t="s">
        <v>69</v>
      </c>
      <c r="G891" s="17" t="s">
        <v>1838</v>
      </c>
      <c r="H891" s="17">
        <v>0</v>
      </c>
      <c r="I891" s="17" t="s">
        <v>116</v>
      </c>
      <c r="J891" s="17" t="s">
        <v>59</v>
      </c>
      <c r="K891" s="17" t="s">
        <v>1839</v>
      </c>
      <c r="L891" s="17" t="s">
        <v>73</v>
      </c>
      <c r="M891" s="17" t="s">
        <v>74</v>
      </c>
      <c r="N891" s="17" t="s">
        <v>75</v>
      </c>
      <c r="O891" s="17">
        <v>20190813</v>
      </c>
      <c r="P891" s="17">
        <v>20190919</v>
      </c>
      <c r="Q891" s="17">
        <v>3160</v>
      </c>
      <c r="R891" s="17">
        <v>26648981</v>
      </c>
      <c r="S891" s="17" t="s">
        <v>100</v>
      </c>
      <c r="T891" s="17" t="s">
        <v>63</v>
      </c>
      <c r="U891" s="17" t="s">
        <v>91</v>
      </c>
      <c r="V891" s="17">
        <f t="shared" si="254"/>
        <v>30</v>
      </c>
      <c r="W891" s="17">
        <v>30000</v>
      </c>
      <c r="X891" s="17" t="s">
        <v>64</v>
      </c>
      <c r="Y891" s="17" t="s">
        <v>136</v>
      </c>
      <c r="Z891" s="17">
        <v>20191007</v>
      </c>
      <c r="AA891" s="17" t="s">
        <v>78</v>
      </c>
      <c r="AB891" s="17">
        <v>1</v>
      </c>
      <c r="AC891" s="17" t="str">
        <f>IFERROR(VLOOKUP(A891,[1]Cruces!AJ:AK,2,0),VLOOKUP(CONCATENATE(X891,AA891),[1]Cruces!G:H,2,0))</f>
        <v>Solicitud de Obra</v>
      </c>
      <c r="AD891" s="17">
        <f t="shared" si="240"/>
        <v>13</v>
      </c>
      <c r="AE891" s="17">
        <f t="shared" si="241"/>
        <v>8</v>
      </c>
      <c r="AF891" s="17">
        <f t="shared" si="242"/>
        <v>2019</v>
      </c>
      <c r="AG891" s="17" t="str">
        <f>IFERROR(VLOOKUP(MID(A891,2,4)*1,[1]Cruces!K:L,2,0),"Verificar")</f>
        <v>Verificar</v>
      </c>
      <c r="AH891" s="17">
        <f t="shared" ca="1" si="243"/>
        <v>470</v>
      </c>
      <c r="AI891" s="17" t="str">
        <f>IFERROR(VLOOKUP(U891,[1]Cruces!$O$1:$P$6,2,0),"Sin Orden")</f>
        <v>Resuelta</v>
      </c>
      <c r="AJ891" s="17">
        <f t="shared" si="244"/>
        <v>7</v>
      </c>
      <c r="AK891" s="17">
        <f t="shared" si="245"/>
        <v>10</v>
      </c>
      <c r="AL891" s="17">
        <f t="shared" si="246"/>
        <v>2019</v>
      </c>
      <c r="AM891" s="17">
        <f t="shared" ca="1" si="247"/>
        <v>415</v>
      </c>
      <c r="AN891" s="18" t="str">
        <f>IFERROR(VLOOKUP(R891*1,'[1]Ordenes de Servicio'!G:K,5,0),"No Cruza")</f>
        <v>No Cruza</v>
      </c>
      <c r="AO891" s="17">
        <f t="shared" ca="1" si="248"/>
        <v>55</v>
      </c>
      <c r="AP891" s="17">
        <f t="shared" si="249"/>
        <v>19</v>
      </c>
      <c r="AQ891" s="17">
        <f t="shared" si="250"/>
        <v>9</v>
      </c>
      <c r="AR891" s="17">
        <f t="shared" si="251"/>
        <v>2019</v>
      </c>
      <c r="AS891" s="17">
        <f t="shared" ca="1" si="252"/>
        <v>433</v>
      </c>
      <c r="AT891" s="17" t="str">
        <f t="shared" ca="1" si="255"/>
        <v>Si</v>
      </c>
      <c r="AU891" s="17">
        <f t="shared" si="253"/>
        <v>18</v>
      </c>
      <c r="AV891" s="17" t="str">
        <f>+VLOOKUP(B891,[1]Cruces!S:T,2,0)</f>
        <v>5. Consultoría / Adjudicación</v>
      </c>
    </row>
    <row r="892" spans="1:48" hidden="1" x14ac:dyDescent="0.25">
      <c r="A892" s="17" t="s">
        <v>1840</v>
      </c>
      <c r="B892" s="17" t="s">
        <v>68</v>
      </c>
      <c r="C892" s="17">
        <v>0</v>
      </c>
      <c r="D892" s="17">
        <v>0</v>
      </c>
      <c r="E892" s="17" t="s">
        <v>55</v>
      </c>
      <c r="F892" s="17" t="s">
        <v>107</v>
      </c>
      <c r="G892" s="17" t="s">
        <v>1841</v>
      </c>
      <c r="H892" s="17">
        <v>3184357455</v>
      </c>
      <c r="I892" s="17" t="s">
        <v>109</v>
      </c>
      <c r="J892" s="17" t="s">
        <v>59</v>
      </c>
      <c r="K892" s="17" t="s">
        <v>1842</v>
      </c>
      <c r="L892" s="17" t="s">
        <v>487</v>
      </c>
      <c r="M892" s="17" t="s">
        <v>55</v>
      </c>
      <c r="N892" s="17" t="s">
        <v>75</v>
      </c>
      <c r="O892" s="17">
        <v>20170530</v>
      </c>
      <c r="P892" s="17">
        <v>20180130</v>
      </c>
      <c r="Q892" s="17">
        <v>1150</v>
      </c>
      <c r="R892" s="17">
        <v>24790064</v>
      </c>
      <c r="S892" s="17" t="s">
        <v>76</v>
      </c>
      <c r="T892" s="17" t="s">
        <v>63</v>
      </c>
      <c r="U892" s="17" t="s">
        <v>91</v>
      </c>
      <c r="V892" s="17">
        <f t="shared" si="254"/>
        <v>112.5</v>
      </c>
      <c r="W892" s="17">
        <v>112500</v>
      </c>
      <c r="X892" s="17" t="s">
        <v>64</v>
      </c>
      <c r="Y892" s="17" t="s">
        <v>136</v>
      </c>
      <c r="Z892" s="17">
        <v>20180219</v>
      </c>
      <c r="AA892" s="17" t="s">
        <v>101</v>
      </c>
      <c r="AB892" s="17">
        <v>1</v>
      </c>
      <c r="AC892" s="17" t="str">
        <f>IFERROR(VLOOKUP(A892,[1]Cruces!AJ:AK,2,0),VLOOKUP(CONCATENATE(X892,AA892),[1]Cruces!G:H,2,0))</f>
        <v>Solicitud de Obra</v>
      </c>
      <c r="AD892" s="17">
        <f t="shared" si="240"/>
        <v>30</v>
      </c>
      <c r="AE892" s="17">
        <f t="shared" si="241"/>
        <v>5</v>
      </c>
      <c r="AF892" s="17">
        <f t="shared" si="242"/>
        <v>2017</v>
      </c>
      <c r="AG892" s="17" t="str">
        <f>IFERROR(VLOOKUP(MID(A892,2,4)*1,[1]Cruces!K:L,2,0),"Verificar")</f>
        <v>Atlántico Norte</v>
      </c>
      <c r="AH892" s="17">
        <f t="shared" ca="1" si="243"/>
        <v>1275</v>
      </c>
      <c r="AI892" s="17" t="str">
        <f>IFERROR(VLOOKUP(U892,[1]Cruces!$O$1:$P$6,2,0),"Sin Orden")</f>
        <v>Resuelta</v>
      </c>
      <c r="AJ892" s="17">
        <f t="shared" si="244"/>
        <v>19</v>
      </c>
      <c r="AK892" s="17">
        <f t="shared" si="245"/>
        <v>2</v>
      </c>
      <c r="AL892" s="17">
        <f t="shared" si="246"/>
        <v>2018</v>
      </c>
      <c r="AM892" s="17">
        <f t="shared" ca="1" si="247"/>
        <v>1010</v>
      </c>
      <c r="AN892" s="18">
        <f>IFERROR(VLOOKUP(R892*1,'[1]Ordenes de Servicio'!G:K,5,0),"No Cruza")</f>
        <v>43152</v>
      </c>
      <c r="AO892" s="17">
        <f t="shared" ca="1" si="248"/>
        <v>265</v>
      </c>
      <c r="AP892" s="17">
        <f t="shared" si="249"/>
        <v>30</v>
      </c>
      <c r="AQ892" s="17">
        <f t="shared" si="250"/>
        <v>1</v>
      </c>
      <c r="AR892" s="17">
        <f t="shared" si="251"/>
        <v>2018</v>
      </c>
      <c r="AS892" s="17">
        <f t="shared" ca="1" si="252"/>
        <v>1030</v>
      </c>
      <c r="AT892" s="17" t="str">
        <f t="shared" ca="1" si="255"/>
        <v>Si</v>
      </c>
      <c r="AU892" s="17">
        <f t="shared" si="253"/>
        <v>20</v>
      </c>
      <c r="AV892" s="17" t="str">
        <f>+VLOOKUP(B892,[1]Cruces!S:T,2,0)</f>
        <v>5. Consultoría / Adjudicación</v>
      </c>
    </row>
    <row r="893" spans="1:48" hidden="1" x14ac:dyDescent="0.25">
      <c r="A893" s="17" t="s">
        <v>1843</v>
      </c>
      <c r="B893" s="17" t="s">
        <v>68</v>
      </c>
      <c r="C893" s="17">
        <v>3311318</v>
      </c>
      <c r="D893" s="17">
        <v>36049286</v>
      </c>
      <c r="E893" s="17" t="s">
        <v>93</v>
      </c>
      <c r="F893" s="17" t="s">
        <v>56</v>
      </c>
      <c r="G893" s="17" t="s">
        <v>1844</v>
      </c>
      <c r="H893" s="17">
        <v>3600353</v>
      </c>
      <c r="I893" s="17" t="s">
        <v>116</v>
      </c>
      <c r="J893" s="17" t="s">
        <v>1845</v>
      </c>
      <c r="K893" s="17" t="s">
        <v>97</v>
      </c>
      <c r="L893" s="17" t="s">
        <v>842</v>
      </c>
      <c r="M893" s="17" t="s">
        <v>55</v>
      </c>
      <c r="N893" s="17" t="s">
        <v>75</v>
      </c>
      <c r="O893" s="17">
        <v>20200226</v>
      </c>
      <c r="P893" s="17">
        <v>20200918</v>
      </c>
      <c r="Q893" s="17">
        <v>1110</v>
      </c>
      <c r="R893" s="17">
        <v>27214296</v>
      </c>
      <c r="S893" s="17" t="s">
        <v>100</v>
      </c>
      <c r="T893" s="17" t="s">
        <v>63</v>
      </c>
      <c r="U893" s="17" t="s">
        <v>91</v>
      </c>
      <c r="V893" s="17">
        <f t="shared" si="254"/>
        <v>225</v>
      </c>
      <c r="W893" s="17">
        <v>225000</v>
      </c>
      <c r="X893" s="17" t="s">
        <v>89</v>
      </c>
      <c r="Y893" s="17" t="s">
        <v>136</v>
      </c>
      <c r="Z893" s="17">
        <v>20200919</v>
      </c>
      <c r="AA893" s="17" t="s">
        <v>101</v>
      </c>
      <c r="AB893" s="17">
        <v>1</v>
      </c>
      <c r="AC893" s="17" t="str">
        <f>IFERROR(VLOOKUP(A893,[1]Cruces!AJ:AK,2,0),VLOOKUP(CONCATENATE(X893,AA893),[1]Cruces!G:H,2,0))</f>
        <v>Solicitud de Obra</v>
      </c>
      <c r="AD893" s="17">
        <f t="shared" si="240"/>
        <v>26</v>
      </c>
      <c r="AE893" s="17">
        <f t="shared" si="241"/>
        <v>2</v>
      </c>
      <c r="AF893" s="17">
        <f t="shared" si="242"/>
        <v>2020</v>
      </c>
      <c r="AG893" s="17" t="str">
        <f>IFERROR(VLOOKUP(MID(A893,2,4)*1,[1]Cruces!K:L,2,0),"Verificar")</f>
        <v>Atlántico Norte</v>
      </c>
      <c r="AH893" s="17">
        <f t="shared" ca="1" si="243"/>
        <v>273</v>
      </c>
      <c r="AI893" s="17" t="str">
        <f>IFERROR(VLOOKUP(U893,[1]Cruces!$O$1:$P$6,2,0),"Sin Orden")</f>
        <v>Resuelta</v>
      </c>
      <c r="AJ893" s="17">
        <f t="shared" si="244"/>
        <v>19</v>
      </c>
      <c r="AK893" s="17">
        <f t="shared" si="245"/>
        <v>9</v>
      </c>
      <c r="AL893" s="17">
        <f t="shared" si="246"/>
        <v>2020</v>
      </c>
      <c r="AM893" s="17">
        <f t="shared" ca="1" si="247"/>
        <v>67</v>
      </c>
      <c r="AN893" s="18" t="str">
        <f>IFERROR(VLOOKUP(R893*1,'[1]Ordenes de Servicio'!G:K,5,0),"No Cruza")</f>
        <v>No Cruza</v>
      </c>
      <c r="AO893" s="17">
        <f t="shared" ca="1" si="248"/>
        <v>206</v>
      </c>
      <c r="AP893" s="17">
        <f t="shared" si="249"/>
        <v>18</v>
      </c>
      <c r="AQ893" s="17">
        <f t="shared" si="250"/>
        <v>9</v>
      </c>
      <c r="AR893" s="17">
        <f t="shared" si="251"/>
        <v>2020</v>
      </c>
      <c r="AS893" s="17">
        <f t="shared" ca="1" si="252"/>
        <v>68</v>
      </c>
      <c r="AT893" s="17" t="str">
        <f t="shared" ca="1" si="255"/>
        <v>No</v>
      </c>
      <c r="AU893" s="17">
        <f t="shared" si="253"/>
        <v>1</v>
      </c>
      <c r="AV893" s="17" t="str">
        <f>+VLOOKUP(B893,[1]Cruces!S:T,2,0)</f>
        <v>5. Consultoría / Adjudicación</v>
      </c>
    </row>
    <row r="894" spans="1:48" hidden="1" x14ac:dyDescent="0.25">
      <c r="A894" s="17" t="s">
        <v>7978</v>
      </c>
      <c r="B894" s="17" t="s">
        <v>6595</v>
      </c>
      <c r="C894" s="17">
        <v>2673324</v>
      </c>
      <c r="D894" s="17">
        <v>0</v>
      </c>
      <c r="E894" s="17" t="s">
        <v>55</v>
      </c>
      <c r="F894" s="17" t="s">
        <v>3386</v>
      </c>
      <c r="G894" s="17" t="s">
        <v>7979</v>
      </c>
      <c r="H894" s="17">
        <v>3003807622</v>
      </c>
      <c r="I894" s="17" t="s">
        <v>71</v>
      </c>
      <c r="J894" s="17" t="s">
        <v>59</v>
      </c>
      <c r="K894" s="17" t="s">
        <v>7980</v>
      </c>
      <c r="L894" s="17" t="s">
        <v>7498</v>
      </c>
      <c r="M894" s="17" t="s">
        <v>7499</v>
      </c>
      <c r="N894" s="17" t="s">
        <v>6600</v>
      </c>
      <c r="O894" s="17">
        <v>20200805</v>
      </c>
      <c r="P894" s="17">
        <v>20200812</v>
      </c>
      <c r="Q894" s="17">
        <v>1110</v>
      </c>
      <c r="R894" s="17">
        <v>27942613</v>
      </c>
      <c r="S894" s="17" t="s">
        <v>7072</v>
      </c>
      <c r="T894" s="17" t="s">
        <v>63</v>
      </c>
      <c r="U894" s="17" t="s">
        <v>91</v>
      </c>
      <c r="V894" s="17">
        <f t="shared" si="254"/>
        <v>3</v>
      </c>
      <c r="W894" s="17">
        <v>3000</v>
      </c>
      <c r="X894" s="17" t="s">
        <v>89</v>
      </c>
      <c r="Y894" s="17" t="s">
        <v>150</v>
      </c>
      <c r="Z894" s="17">
        <v>20200820</v>
      </c>
      <c r="AA894" s="17" t="s">
        <v>1947</v>
      </c>
      <c r="AB894" s="17">
        <v>1</v>
      </c>
      <c r="AC894" s="17" t="str">
        <f>IFERROR(VLOOKUP(A894,[1]Cruces!AJ:AK,2,0),VLOOKUP(CONCATENATE(X894,AA894),[1]Cruces!G:H,2,0))</f>
        <v>Solicitud por BT</v>
      </c>
      <c r="AD894" s="17">
        <f t="shared" si="240"/>
        <v>5</v>
      </c>
      <c r="AE894" s="17">
        <f t="shared" si="241"/>
        <v>8</v>
      </c>
      <c r="AF894" s="17">
        <f t="shared" si="242"/>
        <v>2020</v>
      </c>
      <c r="AG894" s="17" t="str">
        <f>IFERROR(VLOOKUP(MID(A894,2,4)*1,[1]Cruces!K:L,2,0),"Verificar")</f>
        <v>Atlántico Norte</v>
      </c>
      <c r="AH894" s="17">
        <f t="shared" ca="1" si="243"/>
        <v>112</v>
      </c>
      <c r="AI894" s="17" t="str">
        <f>IFERROR(VLOOKUP(U894,[1]Cruces!$O$1:$P$6,2,0),"Sin Orden")</f>
        <v>Resuelta</v>
      </c>
      <c r="AJ894" s="17">
        <f t="shared" si="244"/>
        <v>20</v>
      </c>
      <c r="AK894" s="17">
        <f t="shared" si="245"/>
        <v>8</v>
      </c>
      <c r="AL894" s="17">
        <f t="shared" si="246"/>
        <v>2020</v>
      </c>
      <c r="AM894" s="17">
        <f t="shared" ca="1" si="247"/>
        <v>97</v>
      </c>
      <c r="AN894" s="18" t="str">
        <f>IFERROR(VLOOKUP(R894*1,'[1]Ordenes de Servicio'!G:K,5,0),"No Cruza")</f>
        <v>No Cruza</v>
      </c>
      <c r="AO894" s="17">
        <f t="shared" ca="1" si="248"/>
        <v>15</v>
      </c>
      <c r="AP894" s="17">
        <f t="shared" si="249"/>
        <v>12</v>
      </c>
      <c r="AQ894" s="17">
        <f t="shared" si="250"/>
        <v>8</v>
      </c>
      <c r="AR894" s="17">
        <f t="shared" si="251"/>
        <v>2020</v>
      </c>
      <c r="AS894" s="17">
        <f t="shared" ca="1" si="252"/>
        <v>105</v>
      </c>
      <c r="AT894" s="17" t="str">
        <f t="shared" ca="1" si="255"/>
        <v>No</v>
      </c>
      <c r="AU894" s="17">
        <f t="shared" si="253"/>
        <v>8</v>
      </c>
      <c r="AV894" s="17" t="str">
        <f>+VLOOKUP(B894,[1]Cruces!S:T,2,0)</f>
        <v>7. Ejecución en Campo OS BT</v>
      </c>
    </row>
    <row r="895" spans="1:48" hidden="1" x14ac:dyDescent="0.25">
      <c r="A895" s="17" t="s">
        <v>7981</v>
      </c>
      <c r="B895" s="17" t="s">
        <v>569</v>
      </c>
      <c r="C895" s="17">
        <v>0</v>
      </c>
      <c r="D895" s="17">
        <v>0</v>
      </c>
      <c r="E895" s="17" t="s">
        <v>55</v>
      </c>
      <c r="F895" s="17" t="s">
        <v>7098</v>
      </c>
      <c r="G895" s="17" t="s">
        <v>7982</v>
      </c>
      <c r="H895" s="17">
        <v>3205457715</v>
      </c>
      <c r="I895" s="17" t="s">
        <v>71</v>
      </c>
      <c r="J895" s="17" t="s">
        <v>59</v>
      </c>
      <c r="K895" s="17" t="s">
        <v>97</v>
      </c>
      <c r="L895" s="17" t="s">
        <v>7101</v>
      </c>
      <c r="M895" s="17" t="s">
        <v>7102</v>
      </c>
      <c r="N895" s="17" t="s">
        <v>572</v>
      </c>
      <c r="O895" s="17">
        <v>20201109</v>
      </c>
      <c r="P895" s="17">
        <v>20201109</v>
      </c>
      <c r="Q895" s="17">
        <v>3410</v>
      </c>
      <c r="R895" s="17">
        <v>0</v>
      </c>
      <c r="S895" s="17"/>
      <c r="T895" s="17" t="s">
        <v>63</v>
      </c>
      <c r="U895" s="17"/>
      <c r="V895" s="17">
        <f t="shared" si="254"/>
        <v>2.1</v>
      </c>
      <c r="W895" s="17">
        <v>2100</v>
      </c>
      <c r="X895" s="17" t="s">
        <v>7065</v>
      </c>
      <c r="Y895" s="17" t="s">
        <v>569</v>
      </c>
      <c r="Z895" s="17">
        <v>20201109</v>
      </c>
      <c r="AA895" s="17" t="s">
        <v>1947</v>
      </c>
      <c r="AB895" s="17">
        <v>1</v>
      </c>
      <c r="AC895" s="17" t="str">
        <f>IFERROR(VLOOKUP(A895,[1]Cruces!AJ:AK,2,0),VLOOKUP(CONCATENATE(X895,AA895),[1]Cruces!G:H,2,0))</f>
        <v>Solicitud por BT</v>
      </c>
      <c r="AD895" s="17">
        <f t="shared" si="240"/>
        <v>9</v>
      </c>
      <c r="AE895" s="17">
        <f t="shared" si="241"/>
        <v>11</v>
      </c>
      <c r="AF895" s="17">
        <f t="shared" si="242"/>
        <v>2020</v>
      </c>
      <c r="AG895" s="17" t="str">
        <f>IFERROR(VLOOKUP(MID(A895,2,4)*1,[1]Cruces!K:L,2,0),"Verificar")</f>
        <v>Magdalena</v>
      </c>
      <c r="AH895" s="17">
        <f t="shared" ca="1" si="243"/>
        <v>16</v>
      </c>
      <c r="AI895" s="17" t="str">
        <f>IFERROR(VLOOKUP(U895,[1]Cruces!$O$1:$P$6,2,0),"Sin Orden")</f>
        <v>Sin Orden</v>
      </c>
      <c r="AJ895" s="17">
        <f t="shared" si="244"/>
        <v>9</v>
      </c>
      <c r="AK895" s="17">
        <f t="shared" si="245"/>
        <v>11</v>
      </c>
      <c r="AL895" s="17">
        <f t="shared" si="246"/>
        <v>2020</v>
      </c>
      <c r="AM895" s="17">
        <f t="shared" ca="1" si="247"/>
        <v>16</v>
      </c>
      <c r="AN895" s="18" t="str">
        <f>IFERROR(VLOOKUP(R895*1,'[1]Ordenes de Servicio'!G:K,5,0),"No Cruza")</f>
        <v>No Cruza</v>
      </c>
      <c r="AO895" s="17">
        <f t="shared" ca="1" si="248"/>
        <v>16</v>
      </c>
      <c r="AP895" s="17">
        <f t="shared" si="249"/>
        <v>9</v>
      </c>
      <c r="AQ895" s="17">
        <f t="shared" si="250"/>
        <v>11</v>
      </c>
      <c r="AR895" s="17">
        <f t="shared" si="251"/>
        <v>2020</v>
      </c>
      <c r="AS895" s="17">
        <f t="shared" ca="1" si="252"/>
        <v>16</v>
      </c>
      <c r="AT895" s="17" t="str">
        <f t="shared" ca="1" si="255"/>
        <v>No</v>
      </c>
      <c r="AU895" s="17">
        <f t="shared" si="253"/>
        <v>0</v>
      </c>
      <c r="AV895" s="17" t="str">
        <f>+VLOOKUP(B895,[1]Cruces!S:T,2,0)</f>
        <v>1. Solicitud</v>
      </c>
    </row>
    <row r="896" spans="1:48" hidden="1" x14ac:dyDescent="0.25">
      <c r="A896" s="17" t="s">
        <v>1846</v>
      </c>
      <c r="B896" s="17" t="s">
        <v>68</v>
      </c>
      <c r="C896" s="17">
        <v>0</v>
      </c>
      <c r="D896" s="17">
        <v>0</v>
      </c>
      <c r="E896" s="17" t="s">
        <v>55</v>
      </c>
      <c r="F896" s="17" t="s">
        <v>232</v>
      </c>
      <c r="G896" s="17" t="s">
        <v>1847</v>
      </c>
      <c r="H896" s="17" t="s">
        <v>540</v>
      </c>
      <c r="I896" s="17" t="s">
        <v>71</v>
      </c>
      <c r="J896" s="17" t="s">
        <v>59</v>
      </c>
      <c r="K896" s="17" t="s">
        <v>1848</v>
      </c>
      <c r="L896" s="17" t="s">
        <v>280</v>
      </c>
      <c r="M896" s="17" t="s">
        <v>281</v>
      </c>
      <c r="N896" s="17" t="s">
        <v>75</v>
      </c>
      <c r="O896" s="17">
        <v>20200915</v>
      </c>
      <c r="P896" s="17">
        <v>20201028</v>
      </c>
      <c r="Q896" s="17">
        <v>9521</v>
      </c>
      <c r="R896" s="17">
        <v>28139923</v>
      </c>
      <c r="S896" s="17" t="s">
        <v>100</v>
      </c>
      <c r="T896" s="17" t="s">
        <v>63</v>
      </c>
      <c r="U896" s="17" t="s">
        <v>91</v>
      </c>
      <c r="V896" s="17">
        <f t="shared" si="254"/>
        <v>37.5</v>
      </c>
      <c r="W896" s="17">
        <v>37500</v>
      </c>
      <c r="X896" s="17" t="s">
        <v>64</v>
      </c>
      <c r="Y896" s="17" t="s">
        <v>136</v>
      </c>
      <c r="Z896" s="17">
        <v>20201105</v>
      </c>
      <c r="AA896" s="17" t="s">
        <v>78</v>
      </c>
      <c r="AB896" s="17">
        <v>1</v>
      </c>
      <c r="AC896" s="17" t="str">
        <f>IFERROR(VLOOKUP(A896,[1]Cruces!AJ:AK,2,0),VLOOKUP(CONCATENATE(X896,AA896),[1]Cruces!G:H,2,0))</f>
        <v>Solicitud de Obra</v>
      </c>
      <c r="AD896" s="17">
        <f t="shared" si="240"/>
        <v>15</v>
      </c>
      <c r="AE896" s="17">
        <f t="shared" si="241"/>
        <v>9</v>
      </c>
      <c r="AF896" s="17">
        <f t="shared" si="242"/>
        <v>2020</v>
      </c>
      <c r="AG896" s="17" t="str">
        <f>IFERROR(VLOOKUP(MID(A896,2,4)*1,[1]Cruces!K:L,2,0),"Verificar")</f>
        <v>Atlántico Sur</v>
      </c>
      <c r="AH896" s="17">
        <f t="shared" ca="1" si="243"/>
        <v>71</v>
      </c>
      <c r="AI896" s="17" t="str">
        <f>IFERROR(VLOOKUP(U896,[1]Cruces!$O$1:$P$6,2,0),"Sin Orden")</f>
        <v>Resuelta</v>
      </c>
      <c r="AJ896" s="17">
        <f t="shared" si="244"/>
        <v>5</v>
      </c>
      <c r="AK896" s="17">
        <f t="shared" si="245"/>
        <v>11</v>
      </c>
      <c r="AL896" s="17">
        <f t="shared" si="246"/>
        <v>2020</v>
      </c>
      <c r="AM896" s="17">
        <f t="shared" ca="1" si="247"/>
        <v>20</v>
      </c>
      <c r="AN896" s="18" t="str">
        <f>IFERROR(VLOOKUP(R896*1,'[1]Ordenes de Servicio'!G:K,5,0),"No Cruza")</f>
        <v>No Cruza</v>
      </c>
      <c r="AO896" s="17">
        <f t="shared" ca="1" si="248"/>
        <v>51</v>
      </c>
      <c r="AP896" s="17">
        <f t="shared" si="249"/>
        <v>28</v>
      </c>
      <c r="AQ896" s="17">
        <f t="shared" si="250"/>
        <v>10</v>
      </c>
      <c r="AR896" s="17">
        <f t="shared" si="251"/>
        <v>2020</v>
      </c>
      <c r="AS896" s="17">
        <f t="shared" ca="1" si="252"/>
        <v>28</v>
      </c>
      <c r="AT896" s="17" t="str">
        <f t="shared" ca="1" si="255"/>
        <v>No</v>
      </c>
      <c r="AU896" s="17">
        <f t="shared" si="253"/>
        <v>8</v>
      </c>
      <c r="AV896" s="17" t="str">
        <f>+VLOOKUP(B896,[1]Cruces!S:T,2,0)</f>
        <v>5. Consultoría / Adjudicación</v>
      </c>
    </row>
    <row r="897" spans="1:48" hidden="1" x14ac:dyDescent="0.25">
      <c r="A897" s="17" t="s">
        <v>1849</v>
      </c>
      <c r="B897" s="17" t="s">
        <v>68</v>
      </c>
      <c r="C897" s="17">
        <v>6881758</v>
      </c>
      <c r="D897" s="17">
        <v>34531977</v>
      </c>
      <c r="E897" s="17" t="s">
        <v>93</v>
      </c>
      <c r="F897" s="17" t="s">
        <v>107</v>
      </c>
      <c r="G897" s="17" t="s">
        <v>1850</v>
      </c>
      <c r="H897" s="17">
        <v>3015605545</v>
      </c>
      <c r="I897" s="17" t="s">
        <v>116</v>
      </c>
      <c r="J897" s="17" t="s">
        <v>1851</v>
      </c>
      <c r="K897" s="17" t="s">
        <v>1852</v>
      </c>
      <c r="L897" s="17" t="s">
        <v>117</v>
      </c>
      <c r="M897" s="17" t="s">
        <v>118</v>
      </c>
      <c r="N897" s="17" t="s">
        <v>75</v>
      </c>
      <c r="O897" s="17">
        <v>20200521</v>
      </c>
      <c r="P897" s="17">
        <v>20200701</v>
      </c>
      <c r="Q897" s="17">
        <v>1180</v>
      </c>
      <c r="R897" s="17">
        <v>28136377</v>
      </c>
      <c r="S897" s="17" t="s">
        <v>76</v>
      </c>
      <c r="T897" s="17" t="s">
        <v>63</v>
      </c>
      <c r="U897" s="17" t="s">
        <v>91</v>
      </c>
      <c r="V897" s="17">
        <f t="shared" si="254"/>
        <v>500</v>
      </c>
      <c r="W897" s="17">
        <v>500000</v>
      </c>
      <c r="X897" s="17" t="s">
        <v>89</v>
      </c>
      <c r="Y897" s="17" t="s">
        <v>150</v>
      </c>
      <c r="Z897" s="17">
        <v>20200916</v>
      </c>
      <c r="AA897" s="17" t="s">
        <v>101</v>
      </c>
      <c r="AB897" s="17">
        <v>1</v>
      </c>
      <c r="AC897" s="17" t="str">
        <f>IFERROR(VLOOKUP(A897,[1]Cruces!AJ:AK,2,0),VLOOKUP(CONCATENATE(X897,AA897),[1]Cruces!G:H,2,0))</f>
        <v>Solicitud de Obra</v>
      </c>
      <c r="AD897" s="17">
        <f t="shared" si="240"/>
        <v>21</v>
      </c>
      <c r="AE897" s="17">
        <f t="shared" si="241"/>
        <v>5</v>
      </c>
      <c r="AF897" s="17">
        <f t="shared" si="242"/>
        <v>2020</v>
      </c>
      <c r="AG897" s="17" t="str">
        <f>IFERROR(VLOOKUP(MID(A897,2,4)*1,[1]Cruces!K:L,2,0),"Verificar")</f>
        <v>Atlántico Norte</v>
      </c>
      <c r="AH897" s="17">
        <f t="shared" ca="1" si="243"/>
        <v>188</v>
      </c>
      <c r="AI897" s="17" t="str">
        <f>IFERROR(VLOOKUP(U897,[1]Cruces!$O$1:$P$6,2,0),"Sin Orden")</f>
        <v>Resuelta</v>
      </c>
      <c r="AJ897" s="17">
        <f t="shared" si="244"/>
        <v>16</v>
      </c>
      <c r="AK897" s="17">
        <f t="shared" si="245"/>
        <v>9</v>
      </c>
      <c r="AL897" s="17">
        <f t="shared" si="246"/>
        <v>2020</v>
      </c>
      <c r="AM897" s="17">
        <f t="shared" ca="1" si="247"/>
        <v>70</v>
      </c>
      <c r="AN897" s="18">
        <f>IFERROR(VLOOKUP(R897*1,'[1]Ordenes de Servicio'!G:K,5,0),"No Cruza")</f>
        <v>44090</v>
      </c>
      <c r="AO897" s="17">
        <f t="shared" ca="1" si="248"/>
        <v>118</v>
      </c>
      <c r="AP897" s="17">
        <f t="shared" si="249"/>
        <v>1</v>
      </c>
      <c r="AQ897" s="17">
        <f t="shared" si="250"/>
        <v>7</v>
      </c>
      <c r="AR897" s="17">
        <f t="shared" si="251"/>
        <v>2020</v>
      </c>
      <c r="AS897" s="17">
        <f t="shared" ca="1" si="252"/>
        <v>147</v>
      </c>
      <c r="AT897" s="17" t="str">
        <f t="shared" ca="1" si="255"/>
        <v>No</v>
      </c>
      <c r="AU897" s="17">
        <f t="shared" si="253"/>
        <v>77</v>
      </c>
      <c r="AV897" s="17" t="str">
        <f>+VLOOKUP(B897,[1]Cruces!S:T,2,0)</f>
        <v>5. Consultoría / Adjudicación</v>
      </c>
    </row>
    <row r="898" spans="1:48" hidden="1" x14ac:dyDescent="0.25">
      <c r="A898" s="17" t="s">
        <v>1853</v>
      </c>
      <c r="B898" s="17" t="s">
        <v>68</v>
      </c>
      <c r="C898" s="17">
        <v>0</v>
      </c>
      <c r="D898" s="17">
        <v>0</v>
      </c>
      <c r="E898" s="17" t="s">
        <v>55</v>
      </c>
      <c r="F898" s="17" t="s">
        <v>107</v>
      </c>
      <c r="G898" s="17" t="s">
        <v>1854</v>
      </c>
      <c r="H898" s="17">
        <v>0</v>
      </c>
      <c r="I898" s="17" t="s">
        <v>71</v>
      </c>
      <c r="J898" s="17" t="s">
        <v>59</v>
      </c>
      <c r="K898" s="17" t="s">
        <v>97</v>
      </c>
      <c r="L898" s="17" t="s">
        <v>487</v>
      </c>
      <c r="M898" s="17" t="s">
        <v>55</v>
      </c>
      <c r="N898" s="17" t="s">
        <v>75</v>
      </c>
      <c r="O898" s="17">
        <v>20171030</v>
      </c>
      <c r="P898" s="17">
        <v>20171030</v>
      </c>
      <c r="Q898" s="17">
        <v>1170</v>
      </c>
      <c r="R898" s="17">
        <v>0</v>
      </c>
      <c r="S898" s="17"/>
      <c r="T898" s="17" t="s">
        <v>63</v>
      </c>
      <c r="U898" s="17"/>
      <c r="V898" s="17">
        <f t="shared" si="254"/>
        <v>630</v>
      </c>
      <c r="W898" s="17">
        <v>630000</v>
      </c>
      <c r="X898" s="17" t="s">
        <v>64</v>
      </c>
      <c r="Y898" s="17" t="s">
        <v>68</v>
      </c>
      <c r="Z898" s="17">
        <v>20171030</v>
      </c>
      <c r="AA898" s="17" t="s">
        <v>137</v>
      </c>
      <c r="AB898" s="17">
        <v>1</v>
      </c>
      <c r="AC898" s="17" t="str">
        <f>IFERROR(VLOOKUP(A898,[1]Cruces!AJ:AK,2,0),VLOOKUP(CONCATENATE(X898,AA898),[1]Cruces!G:H,2,0))</f>
        <v>Solicitud de Obra</v>
      </c>
      <c r="AD898" s="17">
        <f t="shared" si="240"/>
        <v>30</v>
      </c>
      <c r="AE898" s="17">
        <f t="shared" si="241"/>
        <v>10</v>
      </c>
      <c r="AF898" s="17">
        <f t="shared" si="242"/>
        <v>2017</v>
      </c>
      <c r="AG898" s="17" t="str">
        <f>IFERROR(VLOOKUP(MID(A898,2,4)*1,[1]Cruces!K:L,2,0),"Verificar")</f>
        <v>Atlántico Norte</v>
      </c>
      <c r="AH898" s="17">
        <f t="shared" ca="1" si="243"/>
        <v>1122</v>
      </c>
      <c r="AI898" s="17" t="str">
        <f>IFERROR(VLOOKUP(U898,[1]Cruces!$O$1:$P$6,2,0),"Sin Orden")</f>
        <v>Sin Orden</v>
      </c>
      <c r="AJ898" s="17">
        <f t="shared" si="244"/>
        <v>30</v>
      </c>
      <c r="AK898" s="17">
        <f t="shared" si="245"/>
        <v>10</v>
      </c>
      <c r="AL898" s="17">
        <f t="shared" si="246"/>
        <v>2017</v>
      </c>
      <c r="AM898" s="17">
        <f t="shared" ca="1" si="247"/>
        <v>1122</v>
      </c>
      <c r="AN898" s="18" t="str">
        <f>IFERROR(VLOOKUP(R898*1,'[1]Ordenes de Servicio'!G:K,5,0),"No Cruza")</f>
        <v>No Cruza</v>
      </c>
      <c r="AO898" s="17">
        <f t="shared" ca="1" si="248"/>
        <v>1122</v>
      </c>
      <c r="AP898" s="17">
        <f t="shared" si="249"/>
        <v>30</v>
      </c>
      <c r="AQ898" s="17">
        <f t="shared" si="250"/>
        <v>10</v>
      </c>
      <c r="AR898" s="17">
        <f t="shared" si="251"/>
        <v>2017</v>
      </c>
      <c r="AS898" s="17">
        <f t="shared" ca="1" si="252"/>
        <v>1122</v>
      </c>
      <c r="AT898" s="17" t="str">
        <f t="shared" ca="1" si="255"/>
        <v>Si</v>
      </c>
      <c r="AU898" s="17">
        <f t="shared" si="253"/>
        <v>0</v>
      </c>
      <c r="AV898" s="17" t="str">
        <f>+VLOOKUP(B898,[1]Cruces!S:T,2,0)</f>
        <v>5. Consultoría / Adjudicación</v>
      </c>
    </row>
    <row r="899" spans="1:48" hidden="1" x14ac:dyDescent="0.25">
      <c r="A899" s="17" t="s">
        <v>1855</v>
      </c>
      <c r="B899" s="17" t="s">
        <v>68</v>
      </c>
      <c r="C899" s="17">
        <v>0</v>
      </c>
      <c r="D899" s="17">
        <v>0</v>
      </c>
      <c r="E899" s="17" t="s">
        <v>55</v>
      </c>
      <c r="F899" s="17" t="s">
        <v>120</v>
      </c>
      <c r="G899" s="17" t="s">
        <v>1856</v>
      </c>
      <c r="H899" s="17">
        <v>0</v>
      </c>
      <c r="I899" s="17" t="s">
        <v>116</v>
      </c>
      <c r="J899" s="17" t="s">
        <v>59</v>
      </c>
      <c r="K899" s="17" t="s">
        <v>97</v>
      </c>
      <c r="L899" s="17" t="s">
        <v>111</v>
      </c>
      <c r="M899" s="17" t="s">
        <v>112</v>
      </c>
      <c r="N899" s="17" t="s">
        <v>75</v>
      </c>
      <c r="O899" s="17">
        <v>20190130</v>
      </c>
      <c r="P899" s="17">
        <v>20190521</v>
      </c>
      <c r="Q899" s="17">
        <v>9510</v>
      </c>
      <c r="R899" s="17">
        <v>27254177</v>
      </c>
      <c r="S899" s="17" t="s">
        <v>76</v>
      </c>
      <c r="T899" s="17" t="s">
        <v>63</v>
      </c>
      <c r="U899" s="17" t="s">
        <v>91</v>
      </c>
      <c r="V899" s="17">
        <f t="shared" si="254"/>
        <v>150</v>
      </c>
      <c r="W899" s="17">
        <v>150000</v>
      </c>
      <c r="X899" s="17" t="s">
        <v>64</v>
      </c>
      <c r="Y899" s="17" t="s">
        <v>105</v>
      </c>
      <c r="Z899" s="17">
        <v>20200324</v>
      </c>
      <c r="AA899" s="17" t="s">
        <v>101</v>
      </c>
      <c r="AB899" s="17">
        <v>1</v>
      </c>
      <c r="AC899" s="17" t="str">
        <f>IFERROR(VLOOKUP(A899,[1]Cruces!AJ:AK,2,0),VLOOKUP(CONCATENATE(X899,AA899),[1]Cruces!G:H,2,0))</f>
        <v>Solicitud de Obra</v>
      </c>
      <c r="AD899" s="17">
        <f t="shared" si="240"/>
        <v>30</v>
      </c>
      <c r="AE899" s="17">
        <f t="shared" si="241"/>
        <v>1</v>
      </c>
      <c r="AF899" s="17">
        <f t="shared" si="242"/>
        <v>2019</v>
      </c>
      <c r="AG899" s="17" t="str">
        <f>IFERROR(VLOOKUP(MID(A899,2,4)*1,[1]Cruces!K:L,2,0),"Verificar")</f>
        <v>Atlántico Norte</v>
      </c>
      <c r="AH899" s="17">
        <f t="shared" ca="1" si="243"/>
        <v>665</v>
      </c>
      <c r="AI899" s="17" t="str">
        <f>IFERROR(VLOOKUP(U899,[1]Cruces!$O$1:$P$6,2,0),"Sin Orden")</f>
        <v>Resuelta</v>
      </c>
      <c r="AJ899" s="17">
        <f t="shared" si="244"/>
        <v>24</v>
      </c>
      <c r="AK899" s="17">
        <f t="shared" si="245"/>
        <v>3</v>
      </c>
      <c r="AL899" s="17">
        <f t="shared" si="246"/>
        <v>2020</v>
      </c>
      <c r="AM899" s="17">
        <f t="shared" ca="1" si="247"/>
        <v>246</v>
      </c>
      <c r="AN899" s="18">
        <f>IFERROR(VLOOKUP(R899*1,'[1]Ordenes de Servicio'!G:K,5,0),"No Cruza")</f>
        <v>43901</v>
      </c>
      <c r="AO899" s="17">
        <f t="shared" ca="1" si="248"/>
        <v>419</v>
      </c>
      <c r="AP899" s="17">
        <f t="shared" si="249"/>
        <v>21</v>
      </c>
      <c r="AQ899" s="17">
        <f t="shared" si="250"/>
        <v>5</v>
      </c>
      <c r="AR899" s="17">
        <f t="shared" si="251"/>
        <v>2019</v>
      </c>
      <c r="AS899" s="17">
        <f t="shared" ca="1" si="252"/>
        <v>554</v>
      </c>
      <c r="AT899" s="17" t="str">
        <f t="shared" ca="1" si="255"/>
        <v>Si</v>
      </c>
      <c r="AU899" s="17">
        <f t="shared" si="253"/>
        <v>308</v>
      </c>
      <c r="AV899" s="17" t="str">
        <f>+VLOOKUP(B899,[1]Cruces!S:T,2,0)</f>
        <v>5. Consultoría / Adjudicación</v>
      </c>
    </row>
    <row r="900" spans="1:48" hidden="1" x14ac:dyDescent="0.25">
      <c r="A900" s="17" t="s">
        <v>7983</v>
      </c>
      <c r="B900" s="17" t="s">
        <v>569</v>
      </c>
      <c r="C900" s="17">
        <v>0</v>
      </c>
      <c r="D900" s="17">
        <v>0</v>
      </c>
      <c r="E900" s="17" t="s">
        <v>55</v>
      </c>
      <c r="F900" s="17" t="s">
        <v>3386</v>
      </c>
      <c r="G900" s="17" t="s">
        <v>7984</v>
      </c>
      <c r="H900" s="17">
        <v>3022438676</v>
      </c>
      <c r="I900" s="17" t="s">
        <v>71</v>
      </c>
      <c r="J900" s="17" t="s">
        <v>59</v>
      </c>
      <c r="K900" s="17" t="s">
        <v>7985</v>
      </c>
      <c r="L900" s="17" t="s">
        <v>7181</v>
      </c>
      <c r="M900" s="17" t="s">
        <v>7182</v>
      </c>
      <c r="N900" s="17" t="s">
        <v>572</v>
      </c>
      <c r="O900" s="17">
        <v>20201118</v>
      </c>
      <c r="P900" s="17">
        <v>20201118</v>
      </c>
      <c r="Q900" s="17">
        <v>1110</v>
      </c>
      <c r="R900" s="17">
        <v>0</v>
      </c>
      <c r="S900" s="17"/>
      <c r="T900" s="17" t="s">
        <v>63</v>
      </c>
      <c r="U900" s="17"/>
      <c r="V900" s="17">
        <f t="shared" si="254"/>
        <v>6</v>
      </c>
      <c r="W900" s="17">
        <v>6000</v>
      </c>
      <c r="X900" s="17" t="s">
        <v>7065</v>
      </c>
      <c r="Y900" s="17" t="s">
        <v>569</v>
      </c>
      <c r="Z900" s="17">
        <v>20201118</v>
      </c>
      <c r="AA900" s="17" t="s">
        <v>1947</v>
      </c>
      <c r="AB900" s="17">
        <v>1</v>
      </c>
      <c r="AC900" s="17" t="str">
        <f>IFERROR(VLOOKUP(A900,[1]Cruces!AJ:AK,2,0),VLOOKUP(CONCATENATE(X900,AA900),[1]Cruces!G:H,2,0))</f>
        <v>Solicitud por BT</v>
      </c>
      <c r="AD900" s="17">
        <f t="shared" si="240"/>
        <v>18</v>
      </c>
      <c r="AE900" s="17">
        <f t="shared" si="241"/>
        <v>11</v>
      </c>
      <c r="AF900" s="17">
        <f t="shared" si="242"/>
        <v>2020</v>
      </c>
      <c r="AG900" s="17" t="str">
        <f>IFERROR(VLOOKUP(MID(A900,2,4)*1,[1]Cruces!K:L,2,0),"Verificar")</f>
        <v>Atlántico Norte</v>
      </c>
      <c r="AH900" s="17">
        <f t="shared" ca="1" si="243"/>
        <v>7</v>
      </c>
      <c r="AI900" s="17" t="str">
        <f>IFERROR(VLOOKUP(U900,[1]Cruces!$O$1:$P$6,2,0),"Sin Orden")</f>
        <v>Sin Orden</v>
      </c>
      <c r="AJ900" s="17">
        <f t="shared" si="244"/>
        <v>18</v>
      </c>
      <c r="AK900" s="17">
        <f t="shared" si="245"/>
        <v>11</v>
      </c>
      <c r="AL900" s="17">
        <f t="shared" si="246"/>
        <v>2020</v>
      </c>
      <c r="AM900" s="17">
        <f t="shared" ca="1" si="247"/>
        <v>7</v>
      </c>
      <c r="AN900" s="18" t="str">
        <f>IFERROR(VLOOKUP(R900*1,'[1]Ordenes de Servicio'!G:K,5,0),"No Cruza")</f>
        <v>No Cruza</v>
      </c>
      <c r="AO900" s="17">
        <f t="shared" ca="1" si="248"/>
        <v>7</v>
      </c>
      <c r="AP900" s="17">
        <f t="shared" si="249"/>
        <v>18</v>
      </c>
      <c r="AQ900" s="17">
        <f t="shared" si="250"/>
        <v>11</v>
      </c>
      <c r="AR900" s="17">
        <f t="shared" si="251"/>
        <v>2020</v>
      </c>
      <c r="AS900" s="17">
        <f t="shared" ca="1" si="252"/>
        <v>7</v>
      </c>
      <c r="AT900" s="17" t="str">
        <f t="shared" ca="1" si="255"/>
        <v>No</v>
      </c>
      <c r="AU900" s="17">
        <f t="shared" si="253"/>
        <v>0</v>
      </c>
      <c r="AV900" s="17" t="str">
        <f>+VLOOKUP(B900,[1]Cruces!S:T,2,0)</f>
        <v>1. Solicitud</v>
      </c>
    </row>
    <row r="901" spans="1:48" hidden="1" x14ac:dyDescent="0.25">
      <c r="A901" s="17" t="s">
        <v>1857</v>
      </c>
      <c r="B901" s="17" t="s">
        <v>1487</v>
      </c>
      <c r="C901" s="17">
        <v>0</v>
      </c>
      <c r="D901" s="17">
        <v>0</v>
      </c>
      <c r="E901" s="17" t="s">
        <v>55</v>
      </c>
      <c r="F901" s="17" t="s">
        <v>107</v>
      </c>
      <c r="G901" s="17" t="s">
        <v>1858</v>
      </c>
      <c r="H901" s="17">
        <v>3005088937</v>
      </c>
      <c r="I901" s="17" t="s">
        <v>182</v>
      </c>
      <c r="J901" s="17" t="s">
        <v>59</v>
      </c>
      <c r="K901" s="17" t="s">
        <v>1859</v>
      </c>
      <c r="L901" s="17" t="s">
        <v>325</v>
      </c>
      <c r="M901" s="17" t="s">
        <v>326</v>
      </c>
      <c r="N901" s="17" t="s">
        <v>1488</v>
      </c>
      <c r="O901" s="17">
        <v>20200313</v>
      </c>
      <c r="P901" s="17">
        <v>20200316</v>
      </c>
      <c r="Q901" s="17">
        <v>1110</v>
      </c>
      <c r="R901" s="17">
        <v>27263295</v>
      </c>
      <c r="S901" s="17" t="s">
        <v>100</v>
      </c>
      <c r="T901" s="17" t="s">
        <v>63</v>
      </c>
      <c r="U901" s="17" t="s">
        <v>88</v>
      </c>
      <c r="V901" s="17">
        <f t="shared" si="254"/>
        <v>112.5</v>
      </c>
      <c r="W901" s="17">
        <v>112500</v>
      </c>
      <c r="X901" s="17" t="s">
        <v>64</v>
      </c>
      <c r="Y901" s="17" t="s">
        <v>1487</v>
      </c>
      <c r="Z901" s="17">
        <v>20200316</v>
      </c>
      <c r="AA901" s="17" t="s">
        <v>101</v>
      </c>
      <c r="AB901" s="17">
        <v>1</v>
      </c>
      <c r="AC901" s="17" t="str">
        <f>IFERROR(VLOOKUP(A901,[1]Cruces!AJ:AK,2,0),VLOOKUP(CONCATENATE(X901,AA901),[1]Cruces!G:H,2,0))</f>
        <v>Solicitud de Obra</v>
      </c>
      <c r="AD901" s="17">
        <f t="shared" si="240"/>
        <v>13</v>
      </c>
      <c r="AE901" s="17">
        <f t="shared" si="241"/>
        <v>3</v>
      </c>
      <c r="AF901" s="17">
        <f t="shared" si="242"/>
        <v>2020</v>
      </c>
      <c r="AG901" s="17" t="str">
        <f>IFERROR(VLOOKUP(MID(A901,2,4)*1,[1]Cruces!K:L,2,0),"Verificar")</f>
        <v>Atlántico Norte</v>
      </c>
      <c r="AH901" s="17">
        <f t="shared" ca="1" si="243"/>
        <v>257</v>
      </c>
      <c r="AI901" s="17" t="str">
        <f>IFERROR(VLOOKUP(U901,[1]Cruces!$O$1:$P$6,2,0),"Sin Orden")</f>
        <v>Resuelta</v>
      </c>
      <c r="AJ901" s="17">
        <f t="shared" si="244"/>
        <v>16</v>
      </c>
      <c r="AK901" s="17">
        <f t="shared" si="245"/>
        <v>3</v>
      </c>
      <c r="AL901" s="17">
        <f t="shared" si="246"/>
        <v>2020</v>
      </c>
      <c r="AM901" s="17">
        <f t="shared" ca="1" si="247"/>
        <v>254</v>
      </c>
      <c r="AN901" s="18" t="str">
        <f>IFERROR(VLOOKUP(R901*1,'[1]Ordenes de Servicio'!G:K,5,0),"No Cruza")</f>
        <v>No Cruza</v>
      </c>
      <c r="AO901" s="17">
        <f t="shared" ca="1" si="248"/>
        <v>3</v>
      </c>
      <c r="AP901" s="17">
        <f t="shared" si="249"/>
        <v>16</v>
      </c>
      <c r="AQ901" s="17">
        <f t="shared" si="250"/>
        <v>3</v>
      </c>
      <c r="AR901" s="17">
        <f t="shared" si="251"/>
        <v>2020</v>
      </c>
      <c r="AS901" s="17">
        <f t="shared" ca="1" si="252"/>
        <v>254</v>
      </c>
      <c r="AT901" s="17" t="str">
        <f t="shared" ca="1" si="255"/>
        <v>No</v>
      </c>
      <c r="AU901" s="17">
        <f t="shared" si="253"/>
        <v>0</v>
      </c>
      <c r="AV901" s="17" t="str">
        <f>+VLOOKUP(B901,[1]Cruces!S:T,2,0)</f>
        <v>6. Ejecución y Seguimiento de Obra</v>
      </c>
    </row>
    <row r="902" spans="1:48" hidden="1" x14ac:dyDescent="0.25">
      <c r="A902" s="17" t="s">
        <v>1860</v>
      </c>
      <c r="B902" s="17" t="s">
        <v>68</v>
      </c>
      <c r="C902" s="17">
        <v>0</v>
      </c>
      <c r="D902" s="17">
        <v>0</v>
      </c>
      <c r="E902" s="17" t="s">
        <v>55</v>
      </c>
      <c r="F902" s="17" t="s">
        <v>81</v>
      </c>
      <c r="G902" s="17" t="s">
        <v>1861</v>
      </c>
      <c r="H902" s="17">
        <v>3789178</v>
      </c>
      <c r="I902" s="17" t="s">
        <v>71</v>
      </c>
      <c r="J902" s="17" t="s">
        <v>59</v>
      </c>
      <c r="K902" s="17" t="s">
        <v>97</v>
      </c>
      <c r="L902" s="17" t="s">
        <v>85</v>
      </c>
      <c r="M902" s="17" t="s">
        <v>86</v>
      </c>
      <c r="N902" s="17" t="s">
        <v>75</v>
      </c>
      <c r="O902" s="17">
        <v>20190108</v>
      </c>
      <c r="P902" s="17">
        <v>20190604</v>
      </c>
      <c r="Q902" s="17">
        <v>7791</v>
      </c>
      <c r="R902" s="17">
        <v>26732138</v>
      </c>
      <c r="S902" s="17" t="s">
        <v>76</v>
      </c>
      <c r="T902" s="17" t="s">
        <v>63</v>
      </c>
      <c r="U902" s="17" t="s">
        <v>88</v>
      </c>
      <c r="V902" s="17">
        <f t="shared" si="254"/>
        <v>50</v>
      </c>
      <c r="W902" s="17">
        <v>50000</v>
      </c>
      <c r="X902" s="17" t="s">
        <v>64</v>
      </c>
      <c r="Y902" s="17" t="s">
        <v>105</v>
      </c>
      <c r="Z902" s="17">
        <v>20190830</v>
      </c>
      <c r="AA902" s="17" t="s">
        <v>124</v>
      </c>
      <c r="AB902" s="17">
        <v>1</v>
      </c>
      <c r="AC902" s="17" t="str">
        <f>IFERROR(VLOOKUP(A902,[1]Cruces!AJ:AK,2,0),VLOOKUP(CONCATENATE(X902,AA902),[1]Cruces!G:H,2,0))</f>
        <v>Solicitud de Obra</v>
      </c>
      <c r="AD902" s="17">
        <f t="shared" si="240"/>
        <v>8</v>
      </c>
      <c r="AE902" s="17">
        <f t="shared" si="241"/>
        <v>1</v>
      </c>
      <c r="AF902" s="17">
        <f t="shared" si="242"/>
        <v>2019</v>
      </c>
      <c r="AG902" s="17" t="str">
        <f>IFERROR(VLOOKUP(MID(A902,2,4)*1,[1]Cruces!K:L,2,0),"Verificar")</f>
        <v>Magdalena</v>
      </c>
      <c r="AH902" s="17">
        <f t="shared" ca="1" si="243"/>
        <v>687</v>
      </c>
      <c r="AI902" s="17" t="str">
        <f>IFERROR(VLOOKUP(U902,[1]Cruces!$O$1:$P$6,2,0),"Sin Orden")</f>
        <v>Resuelta</v>
      </c>
      <c r="AJ902" s="17">
        <f t="shared" si="244"/>
        <v>30</v>
      </c>
      <c r="AK902" s="17">
        <f t="shared" si="245"/>
        <v>8</v>
      </c>
      <c r="AL902" s="17">
        <f t="shared" si="246"/>
        <v>2019</v>
      </c>
      <c r="AM902" s="17">
        <f t="shared" ca="1" si="247"/>
        <v>453</v>
      </c>
      <c r="AN902" s="18">
        <f>IFERROR(VLOOKUP(R902*1,'[1]Ordenes de Servicio'!G:K,5,0),"No Cruza")</f>
        <v>43724</v>
      </c>
      <c r="AO902" s="17">
        <f t="shared" ca="1" si="248"/>
        <v>234</v>
      </c>
      <c r="AP902" s="17">
        <f t="shared" si="249"/>
        <v>4</v>
      </c>
      <c r="AQ902" s="17">
        <f t="shared" si="250"/>
        <v>6</v>
      </c>
      <c r="AR902" s="17">
        <f t="shared" si="251"/>
        <v>2019</v>
      </c>
      <c r="AS902" s="17">
        <f t="shared" ca="1" si="252"/>
        <v>540</v>
      </c>
      <c r="AT902" s="17" t="str">
        <f t="shared" ca="1" si="255"/>
        <v>Si</v>
      </c>
      <c r="AU902" s="17">
        <f t="shared" si="253"/>
        <v>87</v>
      </c>
      <c r="AV902" s="17" t="str">
        <f>+VLOOKUP(B902,[1]Cruces!S:T,2,0)</f>
        <v>5. Consultoría / Adjudicación</v>
      </c>
    </row>
    <row r="903" spans="1:48" hidden="1" x14ac:dyDescent="0.25">
      <c r="A903" s="17" t="s">
        <v>1862</v>
      </c>
      <c r="B903" s="17" t="s">
        <v>54</v>
      </c>
      <c r="C903" s="17">
        <v>1812255</v>
      </c>
      <c r="D903" s="17">
        <v>35352645</v>
      </c>
      <c r="E903" s="17" t="s">
        <v>745</v>
      </c>
      <c r="F903" s="17" t="s">
        <v>126</v>
      </c>
      <c r="G903" s="17" t="s">
        <v>1863</v>
      </c>
      <c r="H903" s="17">
        <v>3002893501</v>
      </c>
      <c r="I903" s="17" t="s">
        <v>71</v>
      </c>
      <c r="J903" s="17" t="s">
        <v>1864</v>
      </c>
      <c r="K903" s="17" t="s">
        <v>97</v>
      </c>
      <c r="L903" s="17" t="s">
        <v>129</v>
      </c>
      <c r="M903" s="17" t="s">
        <v>130</v>
      </c>
      <c r="N903" s="17" t="s">
        <v>62</v>
      </c>
      <c r="O903" s="17">
        <v>20201027</v>
      </c>
      <c r="P903" s="17">
        <v>20201104</v>
      </c>
      <c r="Q903" s="17">
        <v>9332</v>
      </c>
      <c r="R903" s="17">
        <v>28256684</v>
      </c>
      <c r="S903" s="17" t="s">
        <v>100</v>
      </c>
      <c r="T903" s="17" t="s">
        <v>63</v>
      </c>
      <c r="U903" s="17" t="s">
        <v>91</v>
      </c>
      <c r="V903" s="17">
        <f t="shared" si="254"/>
        <v>75</v>
      </c>
      <c r="W903" s="17">
        <v>75000</v>
      </c>
      <c r="X903" s="17" t="s">
        <v>89</v>
      </c>
      <c r="Y903" s="17" t="s">
        <v>65</v>
      </c>
      <c r="Z903" s="17">
        <v>20201104</v>
      </c>
      <c r="AA903" s="17" t="s">
        <v>78</v>
      </c>
      <c r="AB903" s="17">
        <v>1</v>
      </c>
      <c r="AC903" s="17" t="str">
        <f>IFERROR(VLOOKUP(A903,[1]Cruces!AJ:AK,2,0),VLOOKUP(CONCATENATE(X903,AA903),[1]Cruces!G:H,2,0))</f>
        <v>Solicitud de Obra</v>
      </c>
      <c r="AD903" s="17">
        <f t="shared" si="240"/>
        <v>27</v>
      </c>
      <c r="AE903" s="17">
        <f t="shared" si="241"/>
        <v>10</v>
      </c>
      <c r="AF903" s="17">
        <f t="shared" si="242"/>
        <v>2020</v>
      </c>
      <c r="AG903" s="17" t="str">
        <f>IFERROR(VLOOKUP(MID(A903,2,4)*1,[1]Cruces!K:L,2,0),"Verificar")</f>
        <v>Guajira</v>
      </c>
      <c r="AH903" s="17">
        <f t="shared" ca="1" si="243"/>
        <v>29</v>
      </c>
      <c r="AI903" s="17" t="str">
        <f>IFERROR(VLOOKUP(U903,[1]Cruces!$O$1:$P$6,2,0),"Sin Orden")</f>
        <v>Resuelta</v>
      </c>
      <c r="AJ903" s="17">
        <f t="shared" si="244"/>
        <v>4</v>
      </c>
      <c r="AK903" s="17">
        <f t="shared" si="245"/>
        <v>11</v>
      </c>
      <c r="AL903" s="17">
        <f t="shared" si="246"/>
        <v>2020</v>
      </c>
      <c r="AM903" s="17">
        <f t="shared" ca="1" si="247"/>
        <v>21</v>
      </c>
      <c r="AN903" s="18" t="str">
        <f>IFERROR(VLOOKUP(R903*1,'[1]Ordenes de Servicio'!G:K,5,0),"No Cruza")</f>
        <v>No Cruza</v>
      </c>
      <c r="AO903" s="17">
        <f t="shared" ca="1" si="248"/>
        <v>8</v>
      </c>
      <c r="AP903" s="17">
        <f t="shared" si="249"/>
        <v>4</v>
      </c>
      <c r="AQ903" s="17">
        <f t="shared" si="250"/>
        <v>11</v>
      </c>
      <c r="AR903" s="17">
        <f t="shared" si="251"/>
        <v>2020</v>
      </c>
      <c r="AS903" s="17">
        <f t="shared" ca="1" si="252"/>
        <v>21</v>
      </c>
      <c r="AT903" s="17" t="str">
        <f t="shared" ca="1" si="255"/>
        <v>No</v>
      </c>
      <c r="AU903" s="17">
        <f t="shared" si="253"/>
        <v>0</v>
      </c>
      <c r="AV903" s="17" t="str">
        <f>+VLOOKUP(B903,[1]Cruces!S:T,2,0)</f>
        <v>4. Presupuesto de Obra</v>
      </c>
    </row>
    <row r="904" spans="1:48" hidden="1" x14ac:dyDescent="0.25">
      <c r="A904" s="17" t="s">
        <v>1866</v>
      </c>
      <c r="B904" s="17" t="s">
        <v>54</v>
      </c>
      <c r="C904" s="17">
        <v>0</v>
      </c>
      <c r="D904" s="17">
        <v>0</v>
      </c>
      <c r="E904" s="17" t="s">
        <v>55</v>
      </c>
      <c r="F904" s="17" t="s">
        <v>126</v>
      </c>
      <c r="G904" s="17" t="s">
        <v>1867</v>
      </c>
      <c r="H904" s="17">
        <v>0</v>
      </c>
      <c r="I904" s="17" t="s">
        <v>83</v>
      </c>
      <c r="J904" s="17" t="s">
        <v>59</v>
      </c>
      <c r="K904" s="17" t="s">
        <v>97</v>
      </c>
      <c r="L904" s="17" t="s">
        <v>129</v>
      </c>
      <c r="M904" s="17" t="s">
        <v>130</v>
      </c>
      <c r="N904" s="17" t="s">
        <v>62</v>
      </c>
      <c r="O904" s="17">
        <v>20200721</v>
      </c>
      <c r="P904" s="17">
        <v>20200723</v>
      </c>
      <c r="Q904" s="17">
        <v>9330</v>
      </c>
      <c r="R904" s="17">
        <v>27849469</v>
      </c>
      <c r="S904" s="17" t="s">
        <v>100</v>
      </c>
      <c r="T904" s="17" t="s">
        <v>63</v>
      </c>
      <c r="U904" s="17" t="s">
        <v>91</v>
      </c>
      <c r="V904" s="17">
        <f t="shared" si="254"/>
        <v>175</v>
      </c>
      <c r="W904" s="17">
        <v>175000</v>
      </c>
      <c r="X904" s="17" t="s">
        <v>64</v>
      </c>
      <c r="Y904" s="17" t="s">
        <v>65</v>
      </c>
      <c r="Z904" s="17">
        <v>20200723</v>
      </c>
      <c r="AA904" s="17" t="s">
        <v>176</v>
      </c>
      <c r="AB904" s="17">
        <v>1</v>
      </c>
      <c r="AC904" s="17" t="str">
        <f>IFERROR(VLOOKUP(A904,[1]Cruces!AJ:AK,2,0),VLOOKUP(CONCATENATE(X904,AA904),[1]Cruces!G:H,2,0))</f>
        <v>Solicitud de Obra</v>
      </c>
      <c r="AD904" s="17">
        <f t="shared" si="240"/>
        <v>21</v>
      </c>
      <c r="AE904" s="17">
        <f t="shared" si="241"/>
        <v>7</v>
      </c>
      <c r="AF904" s="17">
        <f t="shared" si="242"/>
        <v>2020</v>
      </c>
      <c r="AG904" s="17" t="str">
        <f>IFERROR(VLOOKUP(MID(A904,2,4)*1,[1]Cruces!K:L,2,0),"Verificar")</f>
        <v>Guajira</v>
      </c>
      <c r="AH904" s="17">
        <f t="shared" ca="1" si="243"/>
        <v>127</v>
      </c>
      <c r="AI904" s="17" t="str">
        <f>IFERROR(VLOOKUP(U904,[1]Cruces!$O$1:$P$6,2,0),"Sin Orden")</f>
        <v>Resuelta</v>
      </c>
      <c r="AJ904" s="17">
        <f t="shared" si="244"/>
        <v>23</v>
      </c>
      <c r="AK904" s="17">
        <f t="shared" si="245"/>
        <v>7</v>
      </c>
      <c r="AL904" s="17">
        <f t="shared" si="246"/>
        <v>2020</v>
      </c>
      <c r="AM904" s="17">
        <f t="shared" ca="1" si="247"/>
        <v>125</v>
      </c>
      <c r="AN904" s="18" t="str">
        <f>IFERROR(VLOOKUP(R904*1,'[1]Ordenes de Servicio'!G:K,5,0),"No Cruza")</f>
        <v>No Cruza</v>
      </c>
      <c r="AO904" s="17">
        <f t="shared" ca="1" si="248"/>
        <v>2</v>
      </c>
      <c r="AP904" s="17">
        <f t="shared" si="249"/>
        <v>23</v>
      </c>
      <c r="AQ904" s="17">
        <f t="shared" si="250"/>
        <v>7</v>
      </c>
      <c r="AR904" s="17">
        <f t="shared" si="251"/>
        <v>2020</v>
      </c>
      <c r="AS904" s="17">
        <f t="shared" ca="1" si="252"/>
        <v>125</v>
      </c>
      <c r="AT904" s="17" t="str">
        <f t="shared" ca="1" si="255"/>
        <v>No</v>
      </c>
      <c r="AU904" s="17">
        <f t="shared" si="253"/>
        <v>0</v>
      </c>
      <c r="AV904" s="17" t="str">
        <f>+VLOOKUP(B904,[1]Cruces!S:T,2,0)</f>
        <v>4. Presupuesto de Obra</v>
      </c>
    </row>
    <row r="905" spans="1:48" hidden="1" x14ac:dyDescent="0.25">
      <c r="A905" s="17" t="s">
        <v>1868</v>
      </c>
      <c r="B905" s="17" t="s">
        <v>68</v>
      </c>
      <c r="C905" s="17">
        <v>0</v>
      </c>
      <c r="D905" s="17">
        <v>0</v>
      </c>
      <c r="E905" s="17" t="s">
        <v>55</v>
      </c>
      <c r="F905" s="17" t="s">
        <v>126</v>
      </c>
      <c r="G905" s="17" t="s">
        <v>1869</v>
      </c>
      <c r="H905" s="17">
        <v>0</v>
      </c>
      <c r="I905" s="17" t="s">
        <v>71</v>
      </c>
      <c r="J905" s="17" t="s">
        <v>59</v>
      </c>
      <c r="K905" s="17" t="s">
        <v>688</v>
      </c>
      <c r="L905" s="17" t="s">
        <v>129</v>
      </c>
      <c r="M905" s="17" t="s">
        <v>130</v>
      </c>
      <c r="N905" s="17" t="s">
        <v>75</v>
      </c>
      <c r="O905" s="17">
        <v>20200710</v>
      </c>
      <c r="P905" s="17">
        <v>20200711</v>
      </c>
      <c r="Q905" s="17">
        <v>9332</v>
      </c>
      <c r="R905" s="17">
        <v>0</v>
      </c>
      <c r="S905" s="17"/>
      <c r="T905" s="17" t="s">
        <v>63</v>
      </c>
      <c r="U905" s="17"/>
      <c r="V905" s="17">
        <f t="shared" si="254"/>
        <v>50</v>
      </c>
      <c r="W905" s="17">
        <v>50000</v>
      </c>
      <c r="X905" s="17" t="s">
        <v>64</v>
      </c>
      <c r="Y905" s="17" t="s">
        <v>136</v>
      </c>
      <c r="Z905" s="17">
        <v>20200711</v>
      </c>
      <c r="AA905" s="17" t="s">
        <v>176</v>
      </c>
      <c r="AB905" s="17">
        <v>1</v>
      </c>
      <c r="AC905" s="17" t="str">
        <f>IFERROR(VLOOKUP(A905,[1]Cruces!AJ:AK,2,0),VLOOKUP(CONCATENATE(X905,AA905),[1]Cruces!G:H,2,0))</f>
        <v>Solicitud de Obra</v>
      </c>
      <c r="AD905" s="17">
        <f t="shared" si="240"/>
        <v>10</v>
      </c>
      <c r="AE905" s="17">
        <f t="shared" si="241"/>
        <v>7</v>
      </c>
      <c r="AF905" s="17">
        <f t="shared" si="242"/>
        <v>2020</v>
      </c>
      <c r="AG905" s="17" t="str">
        <f>IFERROR(VLOOKUP(MID(A905,2,4)*1,[1]Cruces!K:L,2,0),"Verificar")</f>
        <v>Guajira</v>
      </c>
      <c r="AH905" s="17">
        <f t="shared" ca="1" si="243"/>
        <v>138</v>
      </c>
      <c r="AI905" s="17" t="str">
        <f>IFERROR(VLOOKUP(U905,[1]Cruces!$O$1:$P$6,2,0),"Sin Orden")</f>
        <v>Sin Orden</v>
      </c>
      <c r="AJ905" s="17">
        <f t="shared" si="244"/>
        <v>11</v>
      </c>
      <c r="AK905" s="17">
        <f t="shared" si="245"/>
        <v>7</v>
      </c>
      <c r="AL905" s="17">
        <f t="shared" si="246"/>
        <v>2020</v>
      </c>
      <c r="AM905" s="17">
        <f t="shared" ca="1" si="247"/>
        <v>137</v>
      </c>
      <c r="AN905" s="18" t="str">
        <f>IFERROR(VLOOKUP(R905*1,'[1]Ordenes de Servicio'!G:K,5,0),"No Cruza")</f>
        <v>No Cruza</v>
      </c>
      <c r="AO905" s="17">
        <f t="shared" ca="1" si="248"/>
        <v>137</v>
      </c>
      <c r="AP905" s="17">
        <f t="shared" si="249"/>
        <v>11</v>
      </c>
      <c r="AQ905" s="17">
        <f t="shared" si="250"/>
        <v>7</v>
      </c>
      <c r="AR905" s="17">
        <f t="shared" si="251"/>
        <v>2020</v>
      </c>
      <c r="AS905" s="17">
        <f t="shared" ca="1" si="252"/>
        <v>137</v>
      </c>
      <c r="AT905" s="17" t="str">
        <f t="shared" ca="1" si="255"/>
        <v>No</v>
      </c>
      <c r="AU905" s="17">
        <f t="shared" si="253"/>
        <v>0</v>
      </c>
      <c r="AV905" s="17" t="str">
        <f>+VLOOKUP(B905,[1]Cruces!S:T,2,0)</f>
        <v>5. Consultoría / Adjudicación</v>
      </c>
    </row>
    <row r="906" spans="1:48" hidden="1" x14ac:dyDescent="0.25">
      <c r="A906" s="17" t="s">
        <v>6950</v>
      </c>
      <c r="B906" s="17" t="s">
        <v>68</v>
      </c>
      <c r="C906" s="17">
        <v>0</v>
      </c>
      <c r="D906" s="17">
        <v>0</v>
      </c>
      <c r="E906" s="17" t="s">
        <v>55</v>
      </c>
      <c r="F906" s="17" t="s">
        <v>56</v>
      </c>
      <c r="G906" s="17" t="s">
        <v>6951</v>
      </c>
      <c r="H906" s="17">
        <v>3007521587</v>
      </c>
      <c r="I906" s="17" t="s">
        <v>182</v>
      </c>
      <c r="J906" s="17" t="s">
        <v>59</v>
      </c>
      <c r="K906" s="17" t="s">
        <v>97</v>
      </c>
      <c r="L906" s="17" t="s">
        <v>217</v>
      </c>
      <c r="M906" s="17" t="s">
        <v>55</v>
      </c>
      <c r="N906" s="17" t="s">
        <v>75</v>
      </c>
      <c r="O906" s="17">
        <v>20191108</v>
      </c>
      <c r="P906" s="17">
        <v>20200929</v>
      </c>
      <c r="Q906" s="17">
        <v>3410</v>
      </c>
      <c r="R906" s="17">
        <v>0</v>
      </c>
      <c r="S906" s="17"/>
      <c r="T906" s="17" t="s">
        <v>63</v>
      </c>
      <c r="U906" s="17"/>
      <c r="V906" s="17">
        <f t="shared" si="254"/>
        <v>24.7</v>
      </c>
      <c r="W906" s="17">
        <v>24700</v>
      </c>
      <c r="X906" s="17" t="s">
        <v>218</v>
      </c>
      <c r="Y906" s="17" t="s">
        <v>105</v>
      </c>
      <c r="Z906" s="17">
        <v>20200929</v>
      </c>
      <c r="AA906" s="17" t="s">
        <v>219</v>
      </c>
      <c r="AB906" s="17">
        <v>1</v>
      </c>
      <c r="AC906" s="17" t="str">
        <f>IFERROR(VLOOKUP(A906,[1]Cruces!AJ:AK,2,0),VLOOKUP(CONCATENATE(X906,AA906),[1]Cruces!G:H,2,0))</f>
        <v>Solicitud CREG 030</v>
      </c>
      <c r="AD906" s="17">
        <f t="shared" si="240"/>
        <v>8</v>
      </c>
      <c r="AE906" s="17">
        <f t="shared" si="241"/>
        <v>11</v>
      </c>
      <c r="AF906" s="17">
        <f t="shared" si="242"/>
        <v>2019</v>
      </c>
      <c r="AG906" s="17" t="str">
        <f>IFERROR(VLOOKUP(MID(A906,2,4)*1,[1]Cruces!K:L,2,0),"Verificar")</f>
        <v>Magdalena</v>
      </c>
      <c r="AH906" s="17">
        <f t="shared" ca="1" si="243"/>
        <v>383</v>
      </c>
      <c r="AI906" s="17" t="str">
        <f>IFERROR(VLOOKUP(U906,[1]Cruces!$O$1:$P$6,2,0),"Sin Orden")</f>
        <v>Sin Orden</v>
      </c>
      <c r="AJ906" s="17">
        <f t="shared" si="244"/>
        <v>29</v>
      </c>
      <c r="AK906" s="17">
        <f t="shared" si="245"/>
        <v>9</v>
      </c>
      <c r="AL906" s="17">
        <f t="shared" si="246"/>
        <v>2020</v>
      </c>
      <c r="AM906" s="17">
        <f t="shared" ca="1" si="247"/>
        <v>57</v>
      </c>
      <c r="AN906" s="18" t="str">
        <f>IFERROR(VLOOKUP(R906*1,'[1]Ordenes de Servicio'!G:K,5,0),"No Cruza")</f>
        <v>No Cruza</v>
      </c>
      <c r="AO906" s="17">
        <f t="shared" ca="1" si="248"/>
        <v>57</v>
      </c>
      <c r="AP906" s="17">
        <f t="shared" si="249"/>
        <v>29</v>
      </c>
      <c r="AQ906" s="17">
        <f t="shared" si="250"/>
        <v>9</v>
      </c>
      <c r="AR906" s="17">
        <f t="shared" si="251"/>
        <v>2020</v>
      </c>
      <c r="AS906" s="17">
        <f t="shared" ca="1" si="252"/>
        <v>57</v>
      </c>
      <c r="AT906" s="17" t="str">
        <f t="shared" ca="1" si="255"/>
        <v>No</v>
      </c>
      <c r="AU906" s="17">
        <f t="shared" si="253"/>
        <v>0</v>
      </c>
      <c r="AV906" s="17" t="str">
        <f>+VLOOKUP(B906,[1]Cruces!S:T,2,0)</f>
        <v>5. Consultoría / Adjudicación</v>
      </c>
    </row>
    <row r="907" spans="1:48" x14ac:dyDescent="0.25">
      <c r="A907" s="17" t="s">
        <v>1870</v>
      </c>
      <c r="B907" s="17" t="s">
        <v>80</v>
      </c>
      <c r="C907" s="17">
        <v>0</v>
      </c>
      <c r="D907" s="17">
        <v>0</v>
      </c>
      <c r="E907" s="17" t="s">
        <v>55</v>
      </c>
      <c r="F907" s="17" t="s">
        <v>81</v>
      </c>
      <c r="G907" s="17" t="s">
        <v>1871</v>
      </c>
      <c r="H907" s="17">
        <v>4203034</v>
      </c>
      <c r="I907" s="17" t="s">
        <v>71</v>
      </c>
      <c r="J907" s="17" t="s">
        <v>59</v>
      </c>
      <c r="K907" s="17" t="s">
        <v>1872</v>
      </c>
      <c r="L907" s="17" t="s">
        <v>215</v>
      </c>
      <c r="M907" s="17" t="s">
        <v>216</v>
      </c>
      <c r="N907" s="17" t="s">
        <v>87</v>
      </c>
      <c r="O907" s="17">
        <v>20191224</v>
      </c>
      <c r="P907" s="17">
        <v>20200123</v>
      </c>
      <c r="Q907" s="17">
        <v>3410</v>
      </c>
      <c r="R907" s="17">
        <v>27107123</v>
      </c>
      <c r="S907" s="17" t="s">
        <v>76</v>
      </c>
      <c r="T907" s="17" t="s">
        <v>63</v>
      </c>
      <c r="U907" s="17" t="s">
        <v>88</v>
      </c>
      <c r="V907" s="17">
        <f t="shared" si="254"/>
        <v>800</v>
      </c>
      <c r="W907" s="17">
        <v>800000</v>
      </c>
      <c r="X907" s="17" t="s">
        <v>64</v>
      </c>
      <c r="Y907" s="17" t="s">
        <v>90</v>
      </c>
      <c r="Z907" s="17">
        <v>20200123</v>
      </c>
      <c r="AA907" s="17" t="s">
        <v>137</v>
      </c>
      <c r="AB907" s="17">
        <v>1</v>
      </c>
      <c r="AC907" s="17" t="str">
        <f>IFERROR(VLOOKUP(A907,[1]Cruces!AJ:AK,2,0),VLOOKUP(CONCATENATE(X907,AA907),[1]Cruces!G:H,2,0))</f>
        <v>Solicitud de Obra</v>
      </c>
      <c r="AD907" s="17">
        <f t="shared" si="240"/>
        <v>24</v>
      </c>
      <c r="AE907" s="17">
        <f t="shared" si="241"/>
        <v>12</v>
      </c>
      <c r="AF907" s="17">
        <f t="shared" si="242"/>
        <v>2019</v>
      </c>
      <c r="AG907" s="17" t="str">
        <f>IFERROR(VLOOKUP(MID(A907,2,4)*1,[1]Cruces!K:L,2,0),"Verificar")</f>
        <v>Magdalena</v>
      </c>
      <c r="AH907" s="17">
        <f t="shared" ca="1" si="243"/>
        <v>337</v>
      </c>
      <c r="AI907" s="17" t="str">
        <f>IFERROR(VLOOKUP(U907,[1]Cruces!$O$1:$P$6,2,0),"Sin Orden")</f>
        <v>Resuelta</v>
      </c>
      <c r="AJ907" s="17">
        <f t="shared" si="244"/>
        <v>23</v>
      </c>
      <c r="AK907" s="17">
        <f t="shared" si="245"/>
        <v>1</v>
      </c>
      <c r="AL907" s="17">
        <f t="shared" si="246"/>
        <v>2020</v>
      </c>
      <c r="AM907" s="17">
        <f t="shared" ca="1" si="247"/>
        <v>307</v>
      </c>
      <c r="AN907" s="18" t="str">
        <f>IFERROR(VLOOKUP(R907*1,'[1]Ordenes de Servicio'!G:K,5,0),"No Cruza")</f>
        <v>No Cruza</v>
      </c>
      <c r="AO907" s="17">
        <f t="shared" ca="1" si="248"/>
        <v>30</v>
      </c>
      <c r="AP907" s="17">
        <f t="shared" si="249"/>
        <v>23</v>
      </c>
      <c r="AQ907" s="17">
        <f t="shared" si="250"/>
        <v>1</v>
      </c>
      <c r="AR907" s="17">
        <f t="shared" si="251"/>
        <v>2020</v>
      </c>
      <c r="AS907" s="17">
        <f t="shared" ca="1" si="252"/>
        <v>307</v>
      </c>
      <c r="AT907" s="17" t="str">
        <f t="shared" ca="1" si="255"/>
        <v>No</v>
      </c>
      <c r="AU907" s="17">
        <f t="shared" si="253"/>
        <v>0</v>
      </c>
      <c r="AV907" s="17" t="str">
        <f>+VLOOKUP(B907,[1]Cruces!S:T,2,0)</f>
        <v>8. Puesta en Servicio</v>
      </c>
    </row>
    <row r="908" spans="1:48" hidden="1" x14ac:dyDescent="0.25">
      <c r="A908" s="17" t="s">
        <v>1873</v>
      </c>
      <c r="B908" s="17" t="s">
        <v>68</v>
      </c>
      <c r="C908" s="17">
        <v>8657809</v>
      </c>
      <c r="D908" s="17">
        <v>0</v>
      </c>
      <c r="E908" s="17" t="s">
        <v>55</v>
      </c>
      <c r="F908" s="17" t="s">
        <v>107</v>
      </c>
      <c r="G908" s="17" t="s">
        <v>1874</v>
      </c>
      <c r="H908" s="17">
        <v>3157082221</v>
      </c>
      <c r="I908" s="17" t="s">
        <v>116</v>
      </c>
      <c r="J908" s="17" t="s">
        <v>59</v>
      </c>
      <c r="K908" s="17" t="s">
        <v>97</v>
      </c>
      <c r="L908" s="17" t="s">
        <v>117</v>
      </c>
      <c r="M908" s="17" t="s">
        <v>118</v>
      </c>
      <c r="N908" s="17" t="s">
        <v>75</v>
      </c>
      <c r="O908" s="17">
        <v>20200123</v>
      </c>
      <c r="P908" s="17">
        <v>20200227</v>
      </c>
      <c r="Q908" s="17">
        <v>1110</v>
      </c>
      <c r="R908" s="17">
        <v>27587186</v>
      </c>
      <c r="S908" s="17" t="s">
        <v>76</v>
      </c>
      <c r="T908" s="17" t="s">
        <v>63</v>
      </c>
      <c r="U908" s="17" t="s">
        <v>88</v>
      </c>
      <c r="V908" s="17">
        <f t="shared" si="254"/>
        <v>112.5</v>
      </c>
      <c r="W908" s="17">
        <v>112500</v>
      </c>
      <c r="X908" s="17" t="s">
        <v>89</v>
      </c>
      <c r="Y908" s="17" t="s">
        <v>188</v>
      </c>
      <c r="Z908" s="17">
        <v>20200706</v>
      </c>
      <c r="AA908" s="17" t="s">
        <v>78</v>
      </c>
      <c r="AB908" s="17">
        <v>1</v>
      </c>
      <c r="AC908" s="17" t="str">
        <f>IFERROR(VLOOKUP(A908,[1]Cruces!AJ:AK,2,0),VLOOKUP(CONCATENATE(X908,AA908),[1]Cruces!G:H,2,0))</f>
        <v>Solicitud de Obra</v>
      </c>
      <c r="AD908" s="17">
        <f t="shared" si="240"/>
        <v>23</v>
      </c>
      <c r="AE908" s="17">
        <f t="shared" si="241"/>
        <v>1</v>
      </c>
      <c r="AF908" s="17">
        <f t="shared" si="242"/>
        <v>2020</v>
      </c>
      <c r="AG908" s="17" t="str">
        <f>IFERROR(VLOOKUP(MID(A908,2,4)*1,[1]Cruces!K:L,2,0),"Verificar")</f>
        <v>Atlántico Norte</v>
      </c>
      <c r="AH908" s="17">
        <f t="shared" ca="1" si="243"/>
        <v>307</v>
      </c>
      <c r="AI908" s="17" t="str">
        <f>IFERROR(VLOOKUP(U908,[1]Cruces!$O$1:$P$6,2,0),"Sin Orden")</f>
        <v>Resuelta</v>
      </c>
      <c r="AJ908" s="17">
        <f t="shared" si="244"/>
        <v>6</v>
      </c>
      <c r="AK908" s="17">
        <f t="shared" si="245"/>
        <v>7</v>
      </c>
      <c r="AL908" s="17">
        <f t="shared" si="246"/>
        <v>2020</v>
      </c>
      <c r="AM908" s="17">
        <f t="shared" ca="1" si="247"/>
        <v>142</v>
      </c>
      <c r="AN908" s="18" t="str">
        <f>IFERROR(VLOOKUP(R908*1,'[1]Ordenes de Servicio'!G:K,5,0),"No Cruza")</f>
        <v>No Cruza</v>
      </c>
      <c r="AO908" s="17">
        <f t="shared" ca="1" si="248"/>
        <v>165</v>
      </c>
      <c r="AP908" s="17">
        <f t="shared" si="249"/>
        <v>27</v>
      </c>
      <c r="AQ908" s="17">
        <f t="shared" si="250"/>
        <v>2</v>
      </c>
      <c r="AR908" s="17">
        <f t="shared" si="251"/>
        <v>2020</v>
      </c>
      <c r="AS908" s="17">
        <f t="shared" ca="1" si="252"/>
        <v>272</v>
      </c>
      <c r="AT908" s="17" t="str">
        <f t="shared" ca="1" si="255"/>
        <v>No</v>
      </c>
      <c r="AU908" s="17">
        <f t="shared" si="253"/>
        <v>130</v>
      </c>
      <c r="AV908" s="17" t="str">
        <f>+VLOOKUP(B908,[1]Cruces!S:T,2,0)</f>
        <v>5. Consultoría / Adjudicación</v>
      </c>
    </row>
    <row r="909" spans="1:48" hidden="1" x14ac:dyDescent="0.25">
      <c r="A909" s="17" t="s">
        <v>1875</v>
      </c>
      <c r="B909" s="17" t="s">
        <v>68</v>
      </c>
      <c r="C909" s="17">
        <v>0</v>
      </c>
      <c r="D909" s="17">
        <v>0</v>
      </c>
      <c r="E909" s="17" t="s">
        <v>55</v>
      </c>
      <c r="F909" s="17" t="s">
        <v>81</v>
      </c>
      <c r="G909" s="17" t="s">
        <v>209</v>
      </c>
      <c r="H909" s="17">
        <v>3135860759</v>
      </c>
      <c r="I909" s="17" t="s">
        <v>116</v>
      </c>
      <c r="J909" s="17" t="s">
        <v>59</v>
      </c>
      <c r="K909" s="17" t="s">
        <v>97</v>
      </c>
      <c r="L909" s="17" t="s">
        <v>85</v>
      </c>
      <c r="M909" s="17" t="s">
        <v>86</v>
      </c>
      <c r="N909" s="17" t="s">
        <v>75</v>
      </c>
      <c r="O909" s="17">
        <v>20190828</v>
      </c>
      <c r="P909" s="17">
        <v>20191021</v>
      </c>
      <c r="Q909" s="17">
        <v>3410</v>
      </c>
      <c r="R909" s="17">
        <v>27106745</v>
      </c>
      <c r="S909" s="17" t="s">
        <v>76</v>
      </c>
      <c r="T909" s="17" t="s">
        <v>63</v>
      </c>
      <c r="U909" s="17" t="s">
        <v>88</v>
      </c>
      <c r="V909" s="17">
        <f t="shared" si="254"/>
        <v>30</v>
      </c>
      <c r="W909" s="17">
        <v>30000</v>
      </c>
      <c r="X909" s="17" t="s">
        <v>64</v>
      </c>
      <c r="Y909" s="17" t="s">
        <v>105</v>
      </c>
      <c r="Z909" s="17">
        <v>20191219</v>
      </c>
      <c r="AA909" s="17" t="s">
        <v>78</v>
      </c>
      <c r="AB909" s="17">
        <v>1</v>
      </c>
      <c r="AC909" s="17" t="str">
        <f>IFERROR(VLOOKUP(A909,[1]Cruces!AJ:AK,2,0),VLOOKUP(CONCATENATE(X909,AA909),[1]Cruces!G:H,2,0))</f>
        <v>Solicitud de Obra</v>
      </c>
      <c r="AD909" s="17">
        <f t="shared" si="240"/>
        <v>28</v>
      </c>
      <c r="AE909" s="17">
        <f t="shared" si="241"/>
        <v>8</v>
      </c>
      <c r="AF909" s="17">
        <f t="shared" si="242"/>
        <v>2019</v>
      </c>
      <c r="AG909" s="17" t="str">
        <f>IFERROR(VLOOKUP(MID(A909,2,4)*1,[1]Cruces!K:L,2,0),"Verificar")</f>
        <v>Magdalena</v>
      </c>
      <c r="AH909" s="17">
        <f t="shared" ca="1" si="243"/>
        <v>455</v>
      </c>
      <c r="AI909" s="17" t="str">
        <f>IFERROR(VLOOKUP(U909,[1]Cruces!$O$1:$P$6,2,0),"Sin Orden")</f>
        <v>Resuelta</v>
      </c>
      <c r="AJ909" s="17">
        <f t="shared" si="244"/>
        <v>19</v>
      </c>
      <c r="AK909" s="17">
        <f t="shared" si="245"/>
        <v>12</v>
      </c>
      <c r="AL909" s="17">
        <f t="shared" si="246"/>
        <v>2019</v>
      </c>
      <c r="AM909" s="17">
        <f t="shared" ca="1" si="247"/>
        <v>342</v>
      </c>
      <c r="AN909" s="18">
        <f>IFERROR(VLOOKUP(R909*1,'[1]Ordenes de Servicio'!G:K,5,0),"No Cruza")</f>
        <v>43853</v>
      </c>
      <c r="AO909" s="17">
        <f t="shared" ca="1" si="248"/>
        <v>113</v>
      </c>
      <c r="AP909" s="17">
        <f t="shared" si="249"/>
        <v>21</v>
      </c>
      <c r="AQ909" s="17">
        <f t="shared" si="250"/>
        <v>10</v>
      </c>
      <c r="AR909" s="17">
        <f t="shared" si="251"/>
        <v>2019</v>
      </c>
      <c r="AS909" s="17">
        <f t="shared" ca="1" si="252"/>
        <v>401</v>
      </c>
      <c r="AT909" s="17" t="str">
        <f t="shared" ca="1" si="255"/>
        <v>Si</v>
      </c>
      <c r="AU909" s="17">
        <f t="shared" si="253"/>
        <v>59</v>
      </c>
      <c r="AV909" s="17" t="str">
        <f>+VLOOKUP(B909,[1]Cruces!S:T,2,0)</f>
        <v>5. Consultoría / Adjudicación</v>
      </c>
    </row>
    <row r="910" spans="1:48" hidden="1" x14ac:dyDescent="0.25">
      <c r="A910" s="17" t="s">
        <v>1876</v>
      </c>
      <c r="B910" s="17" t="s">
        <v>54</v>
      </c>
      <c r="C910" s="17">
        <v>5468301</v>
      </c>
      <c r="D910" s="17">
        <v>36155855</v>
      </c>
      <c r="E910" s="17" t="s">
        <v>93</v>
      </c>
      <c r="F910" s="17" t="s">
        <v>107</v>
      </c>
      <c r="G910" s="17" t="s">
        <v>1877</v>
      </c>
      <c r="H910" s="17">
        <v>3104149597</v>
      </c>
      <c r="I910" s="17" t="s">
        <v>71</v>
      </c>
      <c r="J910" s="17" t="s">
        <v>1878</v>
      </c>
      <c r="K910" s="17" t="s">
        <v>1879</v>
      </c>
      <c r="L910" s="17" t="s">
        <v>117</v>
      </c>
      <c r="M910" s="17" t="s">
        <v>118</v>
      </c>
      <c r="N910" s="17" t="s">
        <v>62</v>
      </c>
      <c r="O910" s="17">
        <v>20200805</v>
      </c>
      <c r="P910" s="17">
        <v>20200814</v>
      </c>
      <c r="Q910" s="17">
        <v>1110</v>
      </c>
      <c r="R910" s="17">
        <v>27939179</v>
      </c>
      <c r="S910" s="17" t="s">
        <v>100</v>
      </c>
      <c r="T910" s="17" t="s">
        <v>63</v>
      </c>
      <c r="U910" s="17" t="s">
        <v>91</v>
      </c>
      <c r="V910" s="17">
        <f t="shared" si="254"/>
        <v>75</v>
      </c>
      <c r="W910" s="17">
        <v>75000</v>
      </c>
      <c r="X910" s="17" t="s">
        <v>89</v>
      </c>
      <c r="Y910" s="17" t="s">
        <v>65</v>
      </c>
      <c r="Z910" s="17">
        <v>20200814</v>
      </c>
      <c r="AA910" s="17" t="s">
        <v>78</v>
      </c>
      <c r="AB910" s="17">
        <v>1</v>
      </c>
      <c r="AC910" s="17" t="str">
        <f>IFERROR(VLOOKUP(A910,[1]Cruces!AJ:AK,2,0),VLOOKUP(CONCATENATE(X910,AA910),[1]Cruces!G:H,2,0))</f>
        <v>Solicitud de Obra</v>
      </c>
      <c r="AD910" s="17">
        <f t="shared" si="240"/>
        <v>5</v>
      </c>
      <c r="AE910" s="17">
        <f t="shared" si="241"/>
        <v>8</v>
      </c>
      <c r="AF910" s="17">
        <f t="shared" si="242"/>
        <v>2020</v>
      </c>
      <c r="AG910" s="17" t="str">
        <f>IFERROR(VLOOKUP(MID(A910,2,4)*1,[1]Cruces!K:L,2,0),"Verificar")</f>
        <v>Atlántico Norte</v>
      </c>
      <c r="AH910" s="17">
        <f t="shared" ca="1" si="243"/>
        <v>112</v>
      </c>
      <c r="AI910" s="17" t="str">
        <f>IFERROR(VLOOKUP(U910,[1]Cruces!$O$1:$P$6,2,0),"Sin Orden")</f>
        <v>Resuelta</v>
      </c>
      <c r="AJ910" s="17">
        <f t="shared" si="244"/>
        <v>14</v>
      </c>
      <c r="AK910" s="17">
        <f t="shared" si="245"/>
        <v>8</v>
      </c>
      <c r="AL910" s="17">
        <f t="shared" si="246"/>
        <v>2020</v>
      </c>
      <c r="AM910" s="17">
        <f t="shared" ca="1" si="247"/>
        <v>103</v>
      </c>
      <c r="AN910" s="18" t="str">
        <f>IFERROR(VLOOKUP(R910*1,'[1]Ordenes de Servicio'!G:K,5,0),"No Cruza")</f>
        <v>No Cruza</v>
      </c>
      <c r="AO910" s="17">
        <f t="shared" ca="1" si="248"/>
        <v>9</v>
      </c>
      <c r="AP910" s="17">
        <f t="shared" si="249"/>
        <v>14</v>
      </c>
      <c r="AQ910" s="17">
        <f t="shared" si="250"/>
        <v>8</v>
      </c>
      <c r="AR910" s="17">
        <f t="shared" si="251"/>
        <v>2020</v>
      </c>
      <c r="AS910" s="17">
        <f t="shared" ca="1" si="252"/>
        <v>103</v>
      </c>
      <c r="AT910" s="17" t="str">
        <f t="shared" ca="1" si="255"/>
        <v>No</v>
      </c>
      <c r="AU910" s="17">
        <f t="shared" si="253"/>
        <v>0</v>
      </c>
      <c r="AV910" s="17" t="str">
        <f>+VLOOKUP(B910,[1]Cruces!S:T,2,0)</f>
        <v>4. Presupuesto de Obra</v>
      </c>
    </row>
    <row r="911" spans="1:48" hidden="1" x14ac:dyDescent="0.25">
      <c r="A911" s="17" t="s">
        <v>1880</v>
      </c>
      <c r="B911" s="17" t="s">
        <v>68</v>
      </c>
      <c r="C911" s="17">
        <v>0</v>
      </c>
      <c r="D911" s="17">
        <v>0</v>
      </c>
      <c r="E911" s="17" t="s">
        <v>55</v>
      </c>
      <c r="F911" s="17" t="s">
        <v>232</v>
      </c>
      <c r="G911" s="17" t="s">
        <v>1881</v>
      </c>
      <c r="H911" s="17">
        <v>3023472254</v>
      </c>
      <c r="I911" s="17" t="s">
        <v>71</v>
      </c>
      <c r="J911" s="17" t="s">
        <v>59</v>
      </c>
      <c r="K911" s="17" t="s">
        <v>1882</v>
      </c>
      <c r="L911" s="17" t="s">
        <v>111</v>
      </c>
      <c r="M911" s="17" t="s">
        <v>112</v>
      </c>
      <c r="N911" s="17" t="s">
        <v>75</v>
      </c>
      <c r="O911" s="17">
        <v>20180323</v>
      </c>
      <c r="P911" s="17">
        <v>20180406</v>
      </c>
      <c r="Q911" s="17">
        <v>7541</v>
      </c>
      <c r="R911" s="17">
        <v>24907502</v>
      </c>
      <c r="S911" s="17" t="s">
        <v>100</v>
      </c>
      <c r="T911" s="17" t="s">
        <v>63</v>
      </c>
      <c r="U911" s="17" t="s">
        <v>91</v>
      </c>
      <c r="V911" s="17">
        <f t="shared" si="254"/>
        <v>25</v>
      </c>
      <c r="W911" s="17">
        <v>25000</v>
      </c>
      <c r="X911" s="17" t="s">
        <v>64</v>
      </c>
      <c r="Y911" s="17" t="s">
        <v>68</v>
      </c>
      <c r="Z911" s="17">
        <v>20180406</v>
      </c>
      <c r="AA911" s="17" t="s">
        <v>78</v>
      </c>
      <c r="AB911" s="17">
        <v>1</v>
      </c>
      <c r="AC911" s="17" t="str">
        <f>IFERROR(VLOOKUP(A911,[1]Cruces!AJ:AK,2,0),VLOOKUP(CONCATENATE(X911,AA911),[1]Cruces!G:H,2,0))</f>
        <v>Solicitud de Obra</v>
      </c>
      <c r="AD911" s="17">
        <f t="shared" si="240"/>
        <v>23</v>
      </c>
      <c r="AE911" s="17">
        <f t="shared" si="241"/>
        <v>3</v>
      </c>
      <c r="AF911" s="17">
        <f t="shared" si="242"/>
        <v>2018</v>
      </c>
      <c r="AG911" s="17" t="str">
        <f>IFERROR(VLOOKUP(MID(A911,2,4)*1,[1]Cruces!K:L,2,0),"Verificar")</f>
        <v>Atlántico Sur</v>
      </c>
      <c r="AH911" s="17">
        <f t="shared" ca="1" si="243"/>
        <v>978</v>
      </c>
      <c r="AI911" s="17" t="str">
        <f>IFERROR(VLOOKUP(U911,[1]Cruces!$O$1:$P$6,2,0),"Sin Orden")</f>
        <v>Resuelta</v>
      </c>
      <c r="AJ911" s="17">
        <f t="shared" si="244"/>
        <v>6</v>
      </c>
      <c r="AK911" s="17">
        <f t="shared" si="245"/>
        <v>4</v>
      </c>
      <c r="AL911" s="17">
        <f t="shared" si="246"/>
        <v>2018</v>
      </c>
      <c r="AM911" s="17">
        <f t="shared" ca="1" si="247"/>
        <v>964</v>
      </c>
      <c r="AN911" s="18" t="str">
        <f>IFERROR(VLOOKUP(R911*1,'[1]Ordenes de Servicio'!G:K,5,0),"No Cruza")</f>
        <v>No Cruza</v>
      </c>
      <c r="AO911" s="17">
        <f t="shared" ca="1" si="248"/>
        <v>14</v>
      </c>
      <c r="AP911" s="17">
        <f t="shared" si="249"/>
        <v>6</v>
      </c>
      <c r="AQ911" s="17">
        <f t="shared" si="250"/>
        <v>4</v>
      </c>
      <c r="AR911" s="17">
        <f t="shared" si="251"/>
        <v>2018</v>
      </c>
      <c r="AS911" s="17">
        <f t="shared" ca="1" si="252"/>
        <v>964</v>
      </c>
      <c r="AT911" s="17" t="str">
        <f t="shared" ca="1" si="255"/>
        <v>Si</v>
      </c>
      <c r="AU911" s="17">
        <f t="shared" si="253"/>
        <v>0</v>
      </c>
      <c r="AV911" s="17" t="str">
        <f>+VLOOKUP(B911,[1]Cruces!S:T,2,0)</f>
        <v>5. Consultoría / Adjudicación</v>
      </c>
    </row>
    <row r="912" spans="1:48" hidden="1" x14ac:dyDescent="0.25">
      <c r="A912" s="17" t="s">
        <v>1883</v>
      </c>
      <c r="B912" s="17" t="s">
        <v>68</v>
      </c>
      <c r="C912" s="17">
        <v>0</v>
      </c>
      <c r="D912" s="17">
        <v>0</v>
      </c>
      <c r="E912" s="17" t="s">
        <v>55</v>
      </c>
      <c r="F912" s="17" t="s">
        <v>107</v>
      </c>
      <c r="G912" s="17" t="s">
        <v>830</v>
      </c>
      <c r="H912" s="17">
        <v>0</v>
      </c>
      <c r="I912" s="17" t="s">
        <v>71</v>
      </c>
      <c r="J912" s="17" t="s">
        <v>59</v>
      </c>
      <c r="K912" s="17" t="s">
        <v>831</v>
      </c>
      <c r="L912" s="17" t="s">
        <v>117</v>
      </c>
      <c r="M912" s="17" t="s">
        <v>118</v>
      </c>
      <c r="N912" s="17" t="s">
        <v>75</v>
      </c>
      <c r="O912" s="17">
        <v>20191108</v>
      </c>
      <c r="P912" s="17">
        <v>20191108</v>
      </c>
      <c r="Q912" s="17">
        <v>1110</v>
      </c>
      <c r="R912" s="17">
        <v>0</v>
      </c>
      <c r="S912" s="17"/>
      <c r="T912" s="17" t="s">
        <v>63</v>
      </c>
      <c r="U912" s="17"/>
      <c r="V912" s="17">
        <f t="shared" si="254"/>
        <v>800</v>
      </c>
      <c r="W912" s="17">
        <v>800000</v>
      </c>
      <c r="X912" s="17" t="s">
        <v>64</v>
      </c>
      <c r="Y912" s="17" t="s">
        <v>136</v>
      </c>
      <c r="Z912" s="17">
        <v>20200701</v>
      </c>
      <c r="AA912" s="17" t="s">
        <v>137</v>
      </c>
      <c r="AB912" s="17">
        <v>1</v>
      </c>
      <c r="AC912" s="17" t="str">
        <f>IFERROR(VLOOKUP(A912,[1]Cruces!AJ:AK,2,0),VLOOKUP(CONCATENATE(X912,AA912),[1]Cruces!G:H,2,0))</f>
        <v>Solicitud de Obra</v>
      </c>
      <c r="AD912" s="17">
        <f t="shared" si="240"/>
        <v>8</v>
      </c>
      <c r="AE912" s="17">
        <f t="shared" si="241"/>
        <v>11</v>
      </c>
      <c r="AF912" s="17">
        <f t="shared" si="242"/>
        <v>2019</v>
      </c>
      <c r="AG912" s="17" t="str">
        <f>IFERROR(VLOOKUP(MID(A912,2,4)*1,[1]Cruces!K:L,2,0),"Verificar")</f>
        <v>Atlántico Norte</v>
      </c>
      <c r="AH912" s="17">
        <f t="shared" ca="1" si="243"/>
        <v>383</v>
      </c>
      <c r="AI912" s="17" t="str">
        <f>IFERROR(VLOOKUP(U912,[1]Cruces!$O$1:$P$6,2,0),"Sin Orden")</f>
        <v>Sin Orden</v>
      </c>
      <c r="AJ912" s="17">
        <f t="shared" si="244"/>
        <v>1</v>
      </c>
      <c r="AK912" s="17">
        <f t="shared" si="245"/>
        <v>7</v>
      </c>
      <c r="AL912" s="17">
        <f t="shared" si="246"/>
        <v>2020</v>
      </c>
      <c r="AM912" s="17">
        <f t="shared" ca="1" si="247"/>
        <v>147</v>
      </c>
      <c r="AN912" s="18" t="str">
        <f>IFERROR(VLOOKUP(R912*1,'[1]Ordenes de Servicio'!G:K,5,0),"No Cruza")</f>
        <v>No Cruza</v>
      </c>
      <c r="AO912" s="17">
        <f t="shared" ca="1" si="248"/>
        <v>147</v>
      </c>
      <c r="AP912" s="17">
        <f t="shared" si="249"/>
        <v>8</v>
      </c>
      <c r="AQ912" s="17">
        <f t="shared" si="250"/>
        <v>11</v>
      </c>
      <c r="AR912" s="17">
        <f t="shared" si="251"/>
        <v>2019</v>
      </c>
      <c r="AS912" s="17">
        <f t="shared" ca="1" si="252"/>
        <v>383</v>
      </c>
      <c r="AT912" s="17" t="str">
        <f t="shared" ca="1" si="255"/>
        <v>Si</v>
      </c>
      <c r="AU912" s="17">
        <f t="shared" si="253"/>
        <v>236</v>
      </c>
      <c r="AV912" s="17" t="str">
        <f>+VLOOKUP(B912,[1]Cruces!S:T,2,0)</f>
        <v>5. Consultoría / Adjudicación</v>
      </c>
    </row>
    <row r="913" spans="1:48" hidden="1" x14ac:dyDescent="0.25">
      <c r="A913" s="17" t="s">
        <v>1884</v>
      </c>
      <c r="B913" s="17" t="s">
        <v>579</v>
      </c>
      <c r="C913" s="17">
        <v>0</v>
      </c>
      <c r="D913" s="17">
        <v>0</v>
      </c>
      <c r="E913" s="17" t="s">
        <v>55</v>
      </c>
      <c r="F913" s="17" t="s">
        <v>107</v>
      </c>
      <c r="G913" s="17" t="s">
        <v>1885</v>
      </c>
      <c r="H913" s="17">
        <v>0</v>
      </c>
      <c r="I913" s="17" t="s">
        <v>71</v>
      </c>
      <c r="J913" s="17" t="s">
        <v>59</v>
      </c>
      <c r="K913" s="17" t="s">
        <v>1886</v>
      </c>
      <c r="L913" s="17" t="s">
        <v>117</v>
      </c>
      <c r="M913" s="17" t="s">
        <v>118</v>
      </c>
      <c r="N913" s="17" t="s">
        <v>582</v>
      </c>
      <c r="O913" s="17">
        <v>20200813</v>
      </c>
      <c r="P913" s="17">
        <v>20200813</v>
      </c>
      <c r="Q913" s="17">
        <v>1180</v>
      </c>
      <c r="R913" s="17">
        <v>0</v>
      </c>
      <c r="S913" s="17"/>
      <c r="T913" s="17" t="s">
        <v>63</v>
      </c>
      <c r="U913" s="17"/>
      <c r="V913" s="17">
        <f t="shared" si="254"/>
        <v>67</v>
      </c>
      <c r="W913" s="17">
        <v>67000</v>
      </c>
      <c r="X913" s="17" t="s">
        <v>64</v>
      </c>
      <c r="Y913" s="17" t="s">
        <v>583</v>
      </c>
      <c r="Z913" s="17">
        <v>20200813</v>
      </c>
      <c r="AA913" s="17" t="s">
        <v>646</v>
      </c>
      <c r="AB913" s="17">
        <v>1</v>
      </c>
      <c r="AC913" s="17" t="str">
        <f>IFERROR(VLOOKUP(A913,[1]Cruces!AJ:AK,2,0),VLOOKUP(CONCATENATE(X913,AA913),[1]Cruces!G:H,2,0))</f>
        <v>Solicitud de Obra</v>
      </c>
      <c r="AD913" s="17">
        <f t="shared" si="240"/>
        <v>13</v>
      </c>
      <c r="AE913" s="17">
        <f t="shared" si="241"/>
        <v>8</v>
      </c>
      <c r="AF913" s="17">
        <f t="shared" si="242"/>
        <v>2020</v>
      </c>
      <c r="AG913" s="17" t="str">
        <f>IFERROR(VLOOKUP(MID(A913,2,4)*1,[1]Cruces!K:L,2,0),"Verificar")</f>
        <v>Atlántico Norte</v>
      </c>
      <c r="AH913" s="17">
        <f t="shared" ca="1" si="243"/>
        <v>104</v>
      </c>
      <c r="AI913" s="17" t="str">
        <f>IFERROR(VLOOKUP(U913,[1]Cruces!$O$1:$P$6,2,0),"Sin Orden")</f>
        <v>Sin Orden</v>
      </c>
      <c r="AJ913" s="17">
        <f t="shared" si="244"/>
        <v>13</v>
      </c>
      <c r="AK913" s="17">
        <f t="shared" si="245"/>
        <v>8</v>
      </c>
      <c r="AL913" s="17">
        <f t="shared" si="246"/>
        <v>2020</v>
      </c>
      <c r="AM913" s="17">
        <f t="shared" ca="1" si="247"/>
        <v>104</v>
      </c>
      <c r="AN913" s="18" t="str">
        <f>IFERROR(VLOOKUP(R913*1,'[1]Ordenes de Servicio'!G:K,5,0),"No Cruza")</f>
        <v>No Cruza</v>
      </c>
      <c r="AO913" s="17">
        <f t="shared" ca="1" si="248"/>
        <v>104</v>
      </c>
      <c r="AP913" s="17">
        <f t="shared" si="249"/>
        <v>13</v>
      </c>
      <c r="AQ913" s="17">
        <f t="shared" si="250"/>
        <v>8</v>
      </c>
      <c r="AR913" s="17">
        <f t="shared" si="251"/>
        <v>2020</v>
      </c>
      <c r="AS913" s="17">
        <f t="shared" ca="1" si="252"/>
        <v>104</v>
      </c>
      <c r="AT913" s="17" t="str">
        <f t="shared" ca="1" si="255"/>
        <v>No</v>
      </c>
      <c r="AU913" s="17">
        <f t="shared" si="253"/>
        <v>0</v>
      </c>
      <c r="AV913" s="17" t="str">
        <f>+VLOOKUP(B913,[1]Cruces!S:T,2,0)</f>
        <v>2. Factibilidad</v>
      </c>
    </row>
    <row r="914" spans="1:48" hidden="1" x14ac:dyDescent="0.25">
      <c r="A914" s="17" t="s">
        <v>7986</v>
      </c>
      <c r="B914" s="17" t="s">
        <v>569</v>
      </c>
      <c r="C914" s="17">
        <v>0</v>
      </c>
      <c r="D914" s="17">
        <v>0</v>
      </c>
      <c r="E914" s="17" t="s">
        <v>55</v>
      </c>
      <c r="F914" s="17" t="s">
        <v>3386</v>
      </c>
      <c r="G914" s="17" t="s">
        <v>7987</v>
      </c>
      <c r="H914" s="17">
        <v>3116786832</v>
      </c>
      <c r="I914" s="17" t="s">
        <v>71</v>
      </c>
      <c r="J914" s="17" t="s">
        <v>59</v>
      </c>
      <c r="K914" s="17" t="s">
        <v>7988</v>
      </c>
      <c r="L914" s="17" t="s">
        <v>7498</v>
      </c>
      <c r="M914" s="17" t="s">
        <v>7499</v>
      </c>
      <c r="N914" s="17" t="s">
        <v>572</v>
      </c>
      <c r="O914" s="17">
        <v>20200915</v>
      </c>
      <c r="P914" s="17">
        <v>20200915</v>
      </c>
      <c r="Q914" s="17">
        <v>9510</v>
      </c>
      <c r="R914" s="17">
        <v>0</v>
      </c>
      <c r="S914" s="17"/>
      <c r="T914" s="17" t="s">
        <v>63</v>
      </c>
      <c r="U914" s="17"/>
      <c r="V914" s="17">
        <f t="shared" si="254"/>
        <v>3</v>
      </c>
      <c r="W914" s="17">
        <v>3000</v>
      </c>
      <c r="X914" s="17" t="s">
        <v>7065</v>
      </c>
      <c r="Y914" s="17" t="s">
        <v>150</v>
      </c>
      <c r="Z914" s="17">
        <v>20201031</v>
      </c>
      <c r="AA914" s="17" t="s">
        <v>1947</v>
      </c>
      <c r="AB914" s="17">
        <v>1</v>
      </c>
      <c r="AC914" s="17" t="str">
        <f>IFERROR(VLOOKUP(A914,[1]Cruces!AJ:AK,2,0),VLOOKUP(CONCATENATE(X914,AA914),[1]Cruces!G:H,2,0))</f>
        <v>Solicitud por BT</v>
      </c>
      <c r="AD914" s="17">
        <f t="shared" si="240"/>
        <v>15</v>
      </c>
      <c r="AE914" s="17">
        <f t="shared" si="241"/>
        <v>9</v>
      </c>
      <c r="AF914" s="17">
        <f t="shared" si="242"/>
        <v>2020</v>
      </c>
      <c r="AG914" s="17" t="str">
        <f>IFERROR(VLOOKUP(MID(A914,2,4)*1,[1]Cruces!K:L,2,0),"Verificar")</f>
        <v>Atlántico Norte</v>
      </c>
      <c r="AH914" s="17">
        <f t="shared" ca="1" si="243"/>
        <v>71</v>
      </c>
      <c r="AI914" s="17" t="str">
        <f>IFERROR(VLOOKUP(U914,[1]Cruces!$O$1:$P$6,2,0),"Sin Orden")</f>
        <v>Sin Orden</v>
      </c>
      <c r="AJ914" s="17">
        <f t="shared" si="244"/>
        <v>31</v>
      </c>
      <c r="AK914" s="17">
        <f t="shared" si="245"/>
        <v>10</v>
      </c>
      <c r="AL914" s="17">
        <f t="shared" si="246"/>
        <v>2020</v>
      </c>
      <c r="AM914" s="17">
        <f t="shared" ca="1" si="247"/>
        <v>25</v>
      </c>
      <c r="AN914" s="18" t="str">
        <f>IFERROR(VLOOKUP(R914*1,'[1]Ordenes de Servicio'!G:K,5,0),"No Cruza")</f>
        <v>No Cruza</v>
      </c>
      <c r="AO914" s="17">
        <f t="shared" ca="1" si="248"/>
        <v>25</v>
      </c>
      <c r="AP914" s="17">
        <f t="shared" si="249"/>
        <v>15</v>
      </c>
      <c r="AQ914" s="17">
        <f t="shared" si="250"/>
        <v>9</v>
      </c>
      <c r="AR914" s="17">
        <f t="shared" si="251"/>
        <v>2020</v>
      </c>
      <c r="AS914" s="17">
        <f t="shared" ca="1" si="252"/>
        <v>71</v>
      </c>
      <c r="AT914" s="17" t="str">
        <f t="shared" ca="1" si="255"/>
        <v>No</v>
      </c>
      <c r="AU914" s="17">
        <f t="shared" si="253"/>
        <v>46</v>
      </c>
      <c r="AV914" s="17" t="str">
        <f>+VLOOKUP(B914,[1]Cruces!S:T,2,0)</f>
        <v>1. Solicitud</v>
      </c>
    </row>
    <row r="915" spans="1:48" hidden="1" x14ac:dyDescent="0.25">
      <c r="A915" s="17" t="s">
        <v>7989</v>
      </c>
      <c r="B915" s="17" t="s">
        <v>6595</v>
      </c>
      <c r="C915" s="17">
        <v>2096169</v>
      </c>
      <c r="D915" s="17">
        <v>20030612</v>
      </c>
      <c r="E915" s="17" t="s">
        <v>93</v>
      </c>
      <c r="F915" s="17" t="s">
        <v>107</v>
      </c>
      <c r="G915" s="17" t="s">
        <v>7990</v>
      </c>
      <c r="H915" s="17" t="s">
        <v>7991</v>
      </c>
      <c r="I915" s="17" t="s">
        <v>71</v>
      </c>
      <c r="J915" s="17" t="s">
        <v>7992</v>
      </c>
      <c r="K915" s="17" t="s">
        <v>7993</v>
      </c>
      <c r="L915" s="17" t="s">
        <v>7459</v>
      </c>
      <c r="M915" s="17" t="s">
        <v>7460</v>
      </c>
      <c r="N915" s="17" t="s">
        <v>6600</v>
      </c>
      <c r="O915" s="17">
        <v>20200911</v>
      </c>
      <c r="P915" s="17">
        <v>20201105</v>
      </c>
      <c r="Q915" s="17">
        <v>1170</v>
      </c>
      <c r="R915" s="17">
        <v>28259964</v>
      </c>
      <c r="S915" s="17" t="s">
        <v>7072</v>
      </c>
      <c r="T915" s="17" t="s">
        <v>63</v>
      </c>
      <c r="U915" s="17" t="s">
        <v>91</v>
      </c>
      <c r="V915" s="17">
        <f t="shared" si="254"/>
        <v>3</v>
      </c>
      <c r="W915" s="17">
        <v>3000</v>
      </c>
      <c r="X915" s="17" t="s">
        <v>89</v>
      </c>
      <c r="Y915" s="17" t="s">
        <v>6595</v>
      </c>
      <c r="Z915" s="17">
        <v>20201105</v>
      </c>
      <c r="AA915" s="17" t="s">
        <v>1947</v>
      </c>
      <c r="AB915" s="17">
        <v>1</v>
      </c>
      <c r="AC915" s="17" t="str">
        <f>IFERROR(VLOOKUP(A915,[1]Cruces!AJ:AK,2,0),VLOOKUP(CONCATENATE(X915,AA915),[1]Cruces!G:H,2,0))</f>
        <v>Solicitud por BT</v>
      </c>
      <c r="AD915" s="17">
        <f t="shared" si="240"/>
        <v>11</v>
      </c>
      <c r="AE915" s="17">
        <f t="shared" si="241"/>
        <v>9</v>
      </c>
      <c r="AF915" s="17">
        <f t="shared" si="242"/>
        <v>2020</v>
      </c>
      <c r="AG915" s="17" t="str">
        <f>IFERROR(VLOOKUP(MID(A915,2,4)*1,[1]Cruces!K:L,2,0),"Verificar")</f>
        <v>Atlántico Norte</v>
      </c>
      <c r="AH915" s="17">
        <f t="shared" ca="1" si="243"/>
        <v>75</v>
      </c>
      <c r="AI915" s="17" t="str">
        <f>IFERROR(VLOOKUP(U915,[1]Cruces!$O$1:$P$6,2,0),"Sin Orden")</f>
        <v>Resuelta</v>
      </c>
      <c r="AJ915" s="17">
        <f t="shared" si="244"/>
        <v>5</v>
      </c>
      <c r="AK915" s="17">
        <f t="shared" si="245"/>
        <v>11</v>
      </c>
      <c r="AL915" s="17">
        <f t="shared" si="246"/>
        <v>2020</v>
      </c>
      <c r="AM915" s="17">
        <f t="shared" ca="1" si="247"/>
        <v>20</v>
      </c>
      <c r="AN915" s="18">
        <f>IFERROR(VLOOKUP(R915*1,'[1]Ordenes de Servicio'!G:K,5,0),"No Cruza")</f>
        <v>44133</v>
      </c>
      <c r="AO915" s="17">
        <f t="shared" ca="1" si="248"/>
        <v>55</v>
      </c>
      <c r="AP915" s="17">
        <f t="shared" si="249"/>
        <v>5</v>
      </c>
      <c r="AQ915" s="17">
        <f t="shared" si="250"/>
        <v>11</v>
      </c>
      <c r="AR915" s="17">
        <f t="shared" si="251"/>
        <v>2020</v>
      </c>
      <c r="AS915" s="17">
        <f t="shared" ca="1" si="252"/>
        <v>20</v>
      </c>
      <c r="AT915" s="17" t="str">
        <f t="shared" ca="1" si="255"/>
        <v>No</v>
      </c>
      <c r="AU915" s="17">
        <f t="shared" si="253"/>
        <v>0</v>
      </c>
      <c r="AV915" s="17" t="str">
        <f>+VLOOKUP(B915,[1]Cruces!S:T,2,0)</f>
        <v>7. Ejecución en Campo OS BT</v>
      </c>
    </row>
    <row r="916" spans="1:48" hidden="1" x14ac:dyDescent="0.25">
      <c r="A916" s="17" t="s">
        <v>1887</v>
      </c>
      <c r="B916" s="17" t="s">
        <v>296</v>
      </c>
      <c r="C916" s="17">
        <v>3079902</v>
      </c>
      <c r="D916" s="17">
        <v>20156967</v>
      </c>
      <c r="E916" s="17" t="s">
        <v>93</v>
      </c>
      <c r="F916" s="17" t="s">
        <v>56</v>
      </c>
      <c r="G916" s="17" t="s">
        <v>1888</v>
      </c>
      <c r="H916" s="17">
        <v>3126600310</v>
      </c>
      <c r="I916" s="17" t="s">
        <v>71</v>
      </c>
      <c r="J916" s="17" t="s">
        <v>1889</v>
      </c>
      <c r="K916" s="17" t="s">
        <v>97</v>
      </c>
      <c r="L916" s="17" t="s">
        <v>299</v>
      </c>
      <c r="M916" s="17" t="s">
        <v>300</v>
      </c>
      <c r="N916" s="17" t="s">
        <v>301</v>
      </c>
      <c r="O916" s="17">
        <v>20201119</v>
      </c>
      <c r="P916" s="17">
        <v>20201120</v>
      </c>
      <c r="Q916" s="17">
        <v>1110</v>
      </c>
      <c r="R916" s="17">
        <v>0</v>
      </c>
      <c r="S916" s="17"/>
      <c r="T916" s="17" t="s">
        <v>63</v>
      </c>
      <c r="U916" s="17"/>
      <c r="V916" s="17">
        <f t="shared" si="254"/>
        <v>75</v>
      </c>
      <c r="W916" s="17">
        <v>75000</v>
      </c>
      <c r="X916" s="17" t="s">
        <v>89</v>
      </c>
      <c r="Y916" s="17" t="s">
        <v>296</v>
      </c>
      <c r="Z916" s="17">
        <v>20201120</v>
      </c>
      <c r="AA916" s="17" t="s">
        <v>78</v>
      </c>
      <c r="AB916" s="17">
        <v>1</v>
      </c>
      <c r="AC916" s="17" t="str">
        <f>IFERROR(VLOOKUP(A916,[1]Cruces!AJ:AK,2,0),VLOOKUP(CONCATENATE(X916,AA916),[1]Cruces!G:H,2,0))</f>
        <v>Solicitud de Obra</v>
      </c>
      <c r="AD916" s="17">
        <f t="shared" si="240"/>
        <v>19</v>
      </c>
      <c r="AE916" s="17">
        <f t="shared" si="241"/>
        <v>11</v>
      </c>
      <c r="AF916" s="17">
        <f t="shared" si="242"/>
        <v>2020</v>
      </c>
      <c r="AG916" s="17" t="str">
        <f>IFERROR(VLOOKUP(MID(A916,2,4)*1,[1]Cruces!K:L,2,0),"Verificar")</f>
        <v>Atlántico Norte</v>
      </c>
      <c r="AH916" s="17">
        <f t="shared" ca="1" si="243"/>
        <v>6</v>
      </c>
      <c r="AI916" s="17" t="str">
        <f>IFERROR(VLOOKUP(U916,[1]Cruces!$O$1:$P$6,2,0),"Sin Orden")</f>
        <v>Sin Orden</v>
      </c>
      <c r="AJ916" s="17">
        <f t="shared" si="244"/>
        <v>20</v>
      </c>
      <c r="AK916" s="17">
        <f t="shared" si="245"/>
        <v>11</v>
      </c>
      <c r="AL916" s="17">
        <f t="shared" si="246"/>
        <v>2020</v>
      </c>
      <c r="AM916" s="17">
        <f t="shared" ca="1" si="247"/>
        <v>5</v>
      </c>
      <c r="AN916" s="18" t="str">
        <f>IFERROR(VLOOKUP(R916*1,'[1]Ordenes de Servicio'!G:K,5,0),"No Cruza")</f>
        <v>No Cruza</v>
      </c>
      <c r="AO916" s="17">
        <f t="shared" ca="1" si="248"/>
        <v>5</v>
      </c>
      <c r="AP916" s="17">
        <f t="shared" si="249"/>
        <v>20</v>
      </c>
      <c r="AQ916" s="17">
        <f t="shared" si="250"/>
        <v>11</v>
      </c>
      <c r="AR916" s="17">
        <f t="shared" si="251"/>
        <v>2020</v>
      </c>
      <c r="AS916" s="17">
        <f t="shared" ca="1" si="252"/>
        <v>5</v>
      </c>
      <c r="AT916" s="17" t="str">
        <f t="shared" ca="1" si="255"/>
        <v>No</v>
      </c>
      <c r="AU916" s="17">
        <f t="shared" si="253"/>
        <v>0</v>
      </c>
      <c r="AV916" s="17" t="str">
        <f>+VLOOKUP(B916,[1]Cruces!S:T,2,0)</f>
        <v>3. Evaluación Técnico Ecónomica</v>
      </c>
    </row>
    <row r="917" spans="1:48" hidden="1" x14ac:dyDescent="0.25">
      <c r="A917" s="17" t="s">
        <v>7994</v>
      </c>
      <c r="B917" s="17" t="s">
        <v>1943</v>
      </c>
      <c r="C917" s="17">
        <v>0</v>
      </c>
      <c r="D917" s="17">
        <v>0</v>
      </c>
      <c r="E917" s="17" t="s">
        <v>55</v>
      </c>
      <c r="F917" s="17" t="s">
        <v>7098</v>
      </c>
      <c r="G917" s="17" t="s">
        <v>7995</v>
      </c>
      <c r="H917" s="17">
        <v>3164259195</v>
      </c>
      <c r="I917" s="17" t="s">
        <v>71</v>
      </c>
      <c r="J917" s="17" t="s">
        <v>59</v>
      </c>
      <c r="K917" s="17" t="s">
        <v>97</v>
      </c>
      <c r="L917" s="17" t="s">
        <v>7371</v>
      </c>
      <c r="M917" s="17" t="s">
        <v>7372</v>
      </c>
      <c r="N917" s="17" t="s">
        <v>1946</v>
      </c>
      <c r="O917" s="17">
        <v>20201027</v>
      </c>
      <c r="P917" s="17">
        <v>20201119</v>
      </c>
      <c r="Q917" s="17">
        <v>1110</v>
      </c>
      <c r="R917" s="17">
        <v>28289856</v>
      </c>
      <c r="S917" s="17" t="s">
        <v>6601</v>
      </c>
      <c r="T917" s="17" t="s">
        <v>63</v>
      </c>
      <c r="U917" s="17" t="s">
        <v>640</v>
      </c>
      <c r="V917" s="17">
        <f t="shared" si="254"/>
        <v>5.5</v>
      </c>
      <c r="W917" s="17">
        <v>5500</v>
      </c>
      <c r="X917" s="17" t="s">
        <v>7065</v>
      </c>
      <c r="Y917" s="17" t="s">
        <v>1943</v>
      </c>
      <c r="Z917" s="17">
        <v>20201119</v>
      </c>
      <c r="AA917" s="17" t="s">
        <v>1947</v>
      </c>
      <c r="AB917" s="17">
        <v>1</v>
      </c>
      <c r="AC917" s="17" t="str">
        <f>IFERROR(VLOOKUP(A917,[1]Cruces!AJ:AK,2,0),VLOOKUP(CONCATENATE(X917,AA917),[1]Cruces!G:H,2,0))</f>
        <v>Solicitud por BT</v>
      </c>
      <c r="AD917" s="17">
        <f t="shared" si="240"/>
        <v>27</v>
      </c>
      <c r="AE917" s="17">
        <f t="shared" si="241"/>
        <v>10</v>
      </c>
      <c r="AF917" s="17">
        <f t="shared" si="242"/>
        <v>2020</v>
      </c>
      <c r="AG917" s="17" t="str">
        <f>IFERROR(VLOOKUP(MID(A917,2,4)*1,[1]Cruces!K:L,2,0),"Verificar")</f>
        <v>Atlántico Norte</v>
      </c>
      <c r="AH917" s="17">
        <f t="shared" ca="1" si="243"/>
        <v>29</v>
      </c>
      <c r="AI917" s="17" t="str">
        <f>IFERROR(VLOOKUP(U917,[1]Cruces!$O$1:$P$6,2,0),"Sin Orden")</f>
        <v>Pendiente</v>
      </c>
      <c r="AJ917" s="17">
        <f t="shared" si="244"/>
        <v>19</v>
      </c>
      <c r="AK917" s="17">
        <f t="shared" si="245"/>
        <v>11</v>
      </c>
      <c r="AL917" s="17">
        <f t="shared" si="246"/>
        <v>2020</v>
      </c>
      <c r="AM917" s="17">
        <f t="shared" ca="1" si="247"/>
        <v>6</v>
      </c>
      <c r="AN917" s="18" t="str">
        <f>IFERROR(VLOOKUP(R917*1,'[1]Ordenes de Servicio'!G:K,5,0),"No Cruza")</f>
        <v>No Cruza</v>
      </c>
      <c r="AO917" s="17">
        <f t="shared" ca="1" si="248"/>
        <v>6</v>
      </c>
      <c r="AP917" s="17">
        <f t="shared" si="249"/>
        <v>19</v>
      </c>
      <c r="AQ917" s="17">
        <f t="shared" si="250"/>
        <v>11</v>
      </c>
      <c r="AR917" s="17">
        <f t="shared" si="251"/>
        <v>2020</v>
      </c>
      <c r="AS917" s="17">
        <f t="shared" ca="1" si="252"/>
        <v>6</v>
      </c>
      <c r="AT917" s="17" t="str">
        <f t="shared" ca="1" si="255"/>
        <v>No</v>
      </c>
      <c r="AU917" s="17">
        <f t="shared" si="253"/>
        <v>0</v>
      </c>
      <c r="AV917" s="17" t="str">
        <f>+VLOOKUP(B917,[1]Cruces!S:T,2,0)</f>
        <v>7. Ejecución en Campo OS BT</v>
      </c>
    </row>
    <row r="918" spans="1:48" x14ac:dyDescent="0.25">
      <c r="A918" s="17" t="s">
        <v>1890</v>
      </c>
      <c r="B918" s="17" t="s">
        <v>80</v>
      </c>
      <c r="C918" s="17">
        <v>0</v>
      </c>
      <c r="D918" s="17">
        <v>0</v>
      </c>
      <c r="E918" s="17" t="s">
        <v>55</v>
      </c>
      <c r="F918" s="17" t="s">
        <v>107</v>
      </c>
      <c r="G918" s="17" t="s">
        <v>1891</v>
      </c>
      <c r="H918" s="17">
        <v>3563135</v>
      </c>
      <c r="I918" s="17" t="s">
        <v>71</v>
      </c>
      <c r="J918" s="17" t="s">
        <v>59</v>
      </c>
      <c r="K918" s="17" t="s">
        <v>97</v>
      </c>
      <c r="L918" s="17" t="s">
        <v>487</v>
      </c>
      <c r="M918" s="17" t="s">
        <v>55</v>
      </c>
      <c r="N918" s="17" t="s">
        <v>87</v>
      </c>
      <c r="O918" s="17">
        <v>20170315</v>
      </c>
      <c r="P918" s="17">
        <v>20170727</v>
      </c>
      <c r="Q918" s="17">
        <v>1110</v>
      </c>
      <c r="R918" s="17">
        <v>0</v>
      </c>
      <c r="S918" s="17"/>
      <c r="T918" s="17" t="s">
        <v>63</v>
      </c>
      <c r="U918" s="17"/>
      <c r="V918" s="17">
        <f t="shared" si="254"/>
        <v>112.5</v>
      </c>
      <c r="W918" s="17">
        <v>112500</v>
      </c>
      <c r="X918" s="17" t="s">
        <v>64</v>
      </c>
      <c r="Y918" s="17" t="s">
        <v>80</v>
      </c>
      <c r="Z918" s="17">
        <v>20170727</v>
      </c>
      <c r="AA918" s="17" t="s">
        <v>78</v>
      </c>
      <c r="AB918" s="17">
        <v>1</v>
      </c>
      <c r="AC918" s="17" t="str">
        <f>IFERROR(VLOOKUP(A918,[1]Cruces!AJ:AK,2,0),VLOOKUP(CONCATENATE(X918,AA918),[1]Cruces!G:H,2,0))</f>
        <v>Solicitud de Obra</v>
      </c>
      <c r="AD918" s="17">
        <f t="shared" si="240"/>
        <v>15</v>
      </c>
      <c r="AE918" s="17">
        <f t="shared" si="241"/>
        <v>3</v>
      </c>
      <c r="AF918" s="17">
        <f t="shared" si="242"/>
        <v>2017</v>
      </c>
      <c r="AG918" s="17" t="str">
        <f>IFERROR(VLOOKUP(MID(A918,2,4)*1,[1]Cruces!K:L,2,0),"Verificar")</f>
        <v>Atlántico Norte</v>
      </c>
      <c r="AH918" s="17">
        <f t="shared" ca="1" si="243"/>
        <v>1351</v>
      </c>
      <c r="AI918" s="17" t="str">
        <f>IFERROR(VLOOKUP(U918,[1]Cruces!$O$1:$P$6,2,0),"Sin Orden")</f>
        <v>Sin Orden</v>
      </c>
      <c r="AJ918" s="17">
        <f t="shared" si="244"/>
        <v>27</v>
      </c>
      <c r="AK918" s="17">
        <f t="shared" si="245"/>
        <v>7</v>
      </c>
      <c r="AL918" s="17">
        <f t="shared" si="246"/>
        <v>2017</v>
      </c>
      <c r="AM918" s="17">
        <f t="shared" ca="1" si="247"/>
        <v>1217</v>
      </c>
      <c r="AN918" s="18" t="str">
        <f>IFERROR(VLOOKUP(R918*1,'[1]Ordenes de Servicio'!G:K,5,0),"No Cruza")</f>
        <v>No Cruza</v>
      </c>
      <c r="AO918" s="17">
        <f t="shared" ca="1" si="248"/>
        <v>1217</v>
      </c>
      <c r="AP918" s="17">
        <f t="shared" si="249"/>
        <v>27</v>
      </c>
      <c r="AQ918" s="17">
        <f t="shared" si="250"/>
        <v>7</v>
      </c>
      <c r="AR918" s="17">
        <f t="shared" si="251"/>
        <v>2017</v>
      </c>
      <c r="AS918" s="17">
        <f t="shared" ca="1" si="252"/>
        <v>1217</v>
      </c>
      <c r="AT918" s="17" t="str">
        <f t="shared" ca="1" si="255"/>
        <v>Si</v>
      </c>
      <c r="AU918" s="17">
        <f t="shared" si="253"/>
        <v>0</v>
      </c>
      <c r="AV918" s="17" t="str">
        <f>+VLOOKUP(B918,[1]Cruces!S:T,2,0)</f>
        <v>8. Puesta en Servicio</v>
      </c>
    </row>
    <row r="919" spans="1:48" hidden="1" x14ac:dyDescent="0.25">
      <c r="A919" s="17" t="s">
        <v>7996</v>
      </c>
      <c r="B919" s="17" t="s">
        <v>1943</v>
      </c>
      <c r="C919" s="17">
        <v>0</v>
      </c>
      <c r="D919" s="17">
        <v>0</v>
      </c>
      <c r="E919" s="17" t="s">
        <v>55</v>
      </c>
      <c r="F919" s="17" t="s">
        <v>7936</v>
      </c>
      <c r="G919" s="17" t="s">
        <v>7997</v>
      </c>
      <c r="H919" s="17">
        <v>3126300716</v>
      </c>
      <c r="I919" s="17" t="s">
        <v>71</v>
      </c>
      <c r="J919" s="17" t="s">
        <v>59</v>
      </c>
      <c r="K919" s="17" t="s">
        <v>97</v>
      </c>
      <c r="L919" s="17" t="s">
        <v>7998</v>
      </c>
      <c r="M919" s="17" t="s">
        <v>7999</v>
      </c>
      <c r="N919" s="17" t="s">
        <v>1946</v>
      </c>
      <c r="O919" s="17">
        <v>20201106</v>
      </c>
      <c r="P919" s="17">
        <v>20201106</v>
      </c>
      <c r="Q919" s="17">
        <v>3460</v>
      </c>
      <c r="R919" s="17">
        <v>28271956</v>
      </c>
      <c r="S919" s="17" t="s">
        <v>6601</v>
      </c>
      <c r="T919" s="17" t="s">
        <v>7091</v>
      </c>
      <c r="U919" s="17" t="s">
        <v>77</v>
      </c>
      <c r="V919" s="17">
        <f t="shared" si="254"/>
        <v>3</v>
      </c>
      <c r="W919" s="17">
        <v>3000</v>
      </c>
      <c r="X919" s="17" t="s">
        <v>7065</v>
      </c>
      <c r="Y919" s="17" t="s">
        <v>1943</v>
      </c>
      <c r="Z919" s="17">
        <v>20201106</v>
      </c>
      <c r="AA919" s="17" t="s">
        <v>1947</v>
      </c>
      <c r="AB919" s="17">
        <v>1</v>
      </c>
      <c r="AC919" s="17" t="str">
        <f>IFERROR(VLOOKUP(A919,[1]Cruces!AJ:AK,2,0),VLOOKUP(CONCATENATE(X919,AA919),[1]Cruces!G:H,2,0))</f>
        <v>Solicitud por BT</v>
      </c>
      <c r="AD919" s="17">
        <f t="shared" si="240"/>
        <v>6</v>
      </c>
      <c r="AE919" s="17">
        <f t="shared" si="241"/>
        <v>11</v>
      </c>
      <c r="AF919" s="17">
        <f t="shared" si="242"/>
        <v>2020</v>
      </c>
      <c r="AG919" s="17" t="str">
        <f>IFERROR(VLOOKUP(MID(A919,2,4)*1,[1]Cruces!K:L,2,0),"Verificar")</f>
        <v>Magdalena</v>
      </c>
      <c r="AH919" s="17">
        <f t="shared" ca="1" si="243"/>
        <v>19</v>
      </c>
      <c r="AI919" s="17" t="str">
        <f>IFERROR(VLOOKUP(U919,[1]Cruces!$O$1:$P$6,2,0),"Sin Orden")</f>
        <v>Pendiente</v>
      </c>
      <c r="AJ919" s="17">
        <f t="shared" si="244"/>
        <v>6</v>
      </c>
      <c r="AK919" s="17">
        <f t="shared" si="245"/>
        <v>11</v>
      </c>
      <c r="AL919" s="17">
        <f t="shared" si="246"/>
        <v>2020</v>
      </c>
      <c r="AM919" s="17">
        <f t="shared" ca="1" si="247"/>
        <v>19</v>
      </c>
      <c r="AN919" s="18" t="str">
        <f>IFERROR(VLOOKUP(R919*1,'[1]Ordenes de Servicio'!G:K,5,0),"No Cruza")</f>
        <v>No Cruza</v>
      </c>
      <c r="AO919" s="17">
        <f t="shared" ca="1" si="248"/>
        <v>19</v>
      </c>
      <c r="AP919" s="17">
        <f t="shared" si="249"/>
        <v>6</v>
      </c>
      <c r="AQ919" s="17">
        <f t="shared" si="250"/>
        <v>11</v>
      </c>
      <c r="AR919" s="17">
        <f t="shared" si="251"/>
        <v>2020</v>
      </c>
      <c r="AS919" s="17">
        <f t="shared" ca="1" si="252"/>
        <v>19</v>
      </c>
      <c r="AT919" s="17" t="str">
        <f t="shared" ca="1" si="255"/>
        <v>No</v>
      </c>
      <c r="AU919" s="17">
        <f t="shared" si="253"/>
        <v>0</v>
      </c>
      <c r="AV919" s="17" t="str">
        <f>+VLOOKUP(B919,[1]Cruces!S:T,2,0)</f>
        <v>7. Ejecución en Campo OS BT</v>
      </c>
    </row>
    <row r="920" spans="1:48" hidden="1" x14ac:dyDescent="0.25">
      <c r="A920" s="17" t="s">
        <v>8000</v>
      </c>
      <c r="B920" s="17" t="s">
        <v>6595</v>
      </c>
      <c r="C920" s="17">
        <v>2251650</v>
      </c>
      <c r="D920" s="17">
        <v>20090395</v>
      </c>
      <c r="E920" s="17" t="s">
        <v>93</v>
      </c>
      <c r="F920" s="17" t="s">
        <v>7082</v>
      </c>
      <c r="G920" s="17" t="s">
        <v>8001</v>
      </c>
      <c r="H920" s="17">
        <v>3043446550</v>
      </c>
      <c r="I920" s="17" t="s">
        <v>71</v>
      </c>
      <c r="J920" s="17" t="s">
        <v>8002</v>
      </c>
      <c r="K920" s="17" t="s">
        <v>97</v>
      </c>
      <c r="L920" s="17" t="s">
        <v>7260</v>
      </c>
      <c r="M920" s="17" t="s">
        <v>7261</v>
      </c>
      <c r="N920" s="17" t="s">
        <v>6600</v>
      </c>
      <c r="O920" s="17">
        <v>20200318</v>
      </c>
      <c r="P920" s="17">
        <v>20200320</v>
      </c>
      <c r="Q920" s="17">
        <v>1170</v>
      </c>
      <c r="R920" s="17">
        <v>27277367</v>
      </c>
      <c r="S920" s="17" t="s">
        <v>7072</v>
      </c>
      <c r="T920" s="17" t="s">
        <v>63</v>
      </c>
      <c r="U920" s="17" t="s">
        <v>91</v>
      </c>
      <c r="V920" s="17">
        <f t="shared" si="254"/>
        <v>3</v>
      </c>
      <c r="W920" s="17">
        <v>3000</v>
      </c>
      <c r="X920" s="17" t="s">
        <v>89</v>
      </c>
      <c r="Y920" s="17" t="s">
        <v>6595</v>
      </c>
      <c r="Z920" s="17">
        <v>20200320</v>
      </c>
      <c r="AA920" s="17" t="s">
        <v>1947</v>
      </c>
      <c r="AB920" s="17">
        <v>1</v>
      </c>
      <c r="AC920" s="17" t="str">
        <f>IFERROR(VLOOKUP(A920,[1]Cruces!AJ:AK,2,0),VLOOKUP(CONCATENATE(X920,AA920),[1]Cruces!G:H,2,0))</f>
        <v>Solicitud por BT</v>
      </c>
      <c r="AD920" s="17">
        <f t="shared" si="240"/>
        <v>18</v>
      </c>
      <c r="AE920" s="17">
        <f t="shared" si="241"/>
        <v>3</v>
      </c>
      <c r="AF920" s="17">
        <f t="shared" si="242"/>
        <v>2020</v>
      </c>
      <c r="AG920" s="17" t="str">
        <f>IFERROR(VLOOKUP(MID(A920,2,4)*1,[1]Cruces!K:L,2,0),"Verificar")</f>
        <v>Atlántico Norte</v>
      </c>
      <c r="AH920" s="17">
        <f t="shared" ca="1" si="243"/>
        <v>252</v>
      </c>
      <c r="AI920" s="17" t="str">
        <f>IFERROR(VLOOKUP(U920,[1]Cruces!$O$1:$P$6,2,0),"Sin Orden")</f>
        <v>Resuelta</v>
      </c>
      <c r="AJ920" s="17">
        <f t="shared" si="244"/>
        <v>20</v>
      </c>
      <c r="AK920" s="17">
        <f t="shared" si="245"/>
        <v>3</v>
      </c>
      <c r="AL920" s="17">
        <f t="shared" si="246"/>
        <v>2020</v>
      </c>
      <c r="AM920" s="17">
        <f t="shared" ca="1" si="247"/>
        <v>250</v>
      </c>
      <c r="AN920" s="18" t="str">
        <f>IFERROR(VLOOKUP(R920*1,'[1]Ordenes de Servicio'!G:K,5,0),"No Cruza")</f>
        <v>No Cruza</v>
      </c>
      <c r="AO920" s="17">
        <f t="shared" ca="1" si="248"/>
        <v>2</v>
      </c>
      <c r="AP920" s="17">
        <f t="shared" si="249"/>
        <v>20</v>
      </c>
      <c r="AQ920" s="17">
        <f t="shared" si="250"/>
        <v>3</v>
      </c>
      <c r="AR920" s="17">
        <f t="shared" si="251"/>
        <v>2020</v>
      </c>
      <c r="AS920" s="17">
        <f t="shared" ca="1" si="252"/>
        <v>250</v>
      </c>
      <c r="AT920" s="17" t="str">
        <f t="shared" ca="1" si="255"/>
        <v>No</v>
      </c>
      <c r="AU920" s="17">
        <f t="shared" si="253"/>
        <v>0</v>
      </c>
      <c r="AV920" s="17" t="str">
        <f>+VLOOKUP(B920,[1]Cruces!S:T,2,0)</f>
        <v>7. Ejecución en Campo OS BT</v>
      </c>
    </row>
    <row r="921" spans="1:48" hidden="1" x14ac:dyDescent="0.25">
      <c r="A921" s="17" t="s">
        <v>1892</v>
      </c>
      <c r="B921" s="17" t="s">
        <v>68</v>
      </c>
      <c r="C921" s="17">
        <v>0</v>
      </c>
      <c r="D921" s="17">
        <v>0</v>
      </c>
      <c r="E921" s="17" t="s">
        <v>55</v>
      </c>
      <c r="F921" s="17" t="s">
        <v>126</v>
      </c>
      <c r="G921" s="17" t="s">
        <v>1893</v>
      </c>
      <c r="H921" s="17">
        <v>0</v>
      </c>
      <c r="I921" s="17" t="s">
        <v>71</v>
      </c>
      <c r="J921" s="17" t="s">
        <v>59</v>
      </c>
      <c r="K921" s="17" t="s">
        <v>1894</v>
      </c>
      <c r="L921" s="17" t="s">
        <v>129</v>
      </c>
      <c r="M921" s="17" t="s">
        <v>130</v>
      </c>
      <c r="N921" s="17" t="s">
        <v>75</v>
      </c>
      <c r="O921" s="17">
        <v>20200210</v>
      </c>
      <c r="P921" s="17">
        <v>20200320</v>
      </c>
      <c r="Q921" s="17">
        <v>3310</v>
      </c>
      <c r="R921" s="17">
        <v>27801196</v>
      </c>
      <c r="S921" s="17" t="s">
        <v>76</v>
      </c>
      <c r="T921" s="17" t="s">
        <v>63</v>
      </c>
      <c r="U921" s="17" t="s">
        <v>88</v>
      </c>
      <c r="V921" s="17">
        <f t="shared" si="254"/>
        <v>25</v>
      </c>
      <c r="W921" s="17">
        <v>25000</v>
      </c>
      <c r="X921" s="17" t="s">
        <v>64</v>
      </c>
      <c r="Y921" s="17" t="s">
        <v>136</v>
      </c>
      <c r="Z921" s="17">
        <v>20200415</v>
      </c>
      <c r="AA921" s="17" t="s">
        <v>176</v>
      </c>
      <c r="AB921" s="17">
        <v>1</v>
      </c>
      <c r="AC921" s="17" t="str">
        <f>IFERROR(VLOOKUP(A921,[1]Cruces!AJ:AK,2,0),VLOOKUP(CONCATENATE(X921,AA921),[1]Cruces!G:H,2,0))</f>
        <v>Solicitud de Obra</v>
      </c>
      <c r="AD921" s="17">
        <f t="shared" si="240"/>
        <v>10</v>
      </c>
      <c r="AE921" s="17">
        <f t="shared" si="241"/>
        <v>2</v>
      </c>
      <c r="AF921" s="17">
        <f t="shared" si="242"/>
        <v>2020</v>
      </c>
      <c r="AG921" s="17" t="str">
        <f>IFERROR(VLOOKUP(MID(A921,2,4)*1,[1]Cruces!K:L,2,0),"Verificar")</f>
        <v>Guajira</v>
      </c>
      <c r="AH921" s="17">
        <f t="shared" ca="1" si="243"/>
        <v>289</v>
      </c>
      <c r="AI921" s="17" t="str">
        <f>IFERROR(VLOOKUP(U921,[1]Cruces!$O$1:$P$6,2,0),"Sin Orden")</f>
        <v>Resuelta</v>
      </c>
      <c r="AJ921" s="17">
        <f t="shared" si="244"/>
        <v>15</v>
      </c>
      <c r="AK921" s="17">
        <f t="shared" si="245"/>
        <v>4</v>
      </c>
      <c r="AL921" s="17">
        <f t="shared" si="246"/>
        <v>2020</v>
      </c>
      <c r="AM921" s="17">
        <f t="shared" ca="1" si="247"/>
        <v>224</v>
      </c>
      <c r="AN921" s="18">
        <f>IFERROR(VLOOKUP(R921*1,'[1]Ordenes de Servicio'!G:K,5,0),"No Cruza")</f>
        <v>44025</v>
      </c>
      <c r="AO921" s="17">
        <f t="shared" ca="1" si="248"/>
        <v>65</v>
      </c>
      <c r="AP921" s="17">
        <f t="shared" si="249"/>
        <v>20</v>
      </c>
      <c r="AQ921" s="17">
        <f t="shared" si="250"/>
        <v>3</v>
      </c>
      <c r="AR921" s="17">
        <f t="shared" si="251"/>
        <v>2020</v>
      </c>
      <c r="AS921" s="17">
        <f t="shared" ca="1" si="252"/>
        <v>250</v>
      </c>
      <c r="AT921" s="17" t="str">
        <f t="shared" ca="1" si="255"/>
        <v>No</v>
      </c>
      <c r="AU921" s="17">
        <f t="shared" si="253"/>
        <v>26</v>
      </c>
      <c r="AV921" s="17" t="str">
        <f>+VLOOKUP(B921,[1]Cruces!S:T,2,0)</f>
        <v>5. Consultoría / Adjudicación</v>
      </c>
    </row>
    <row r="922" spans="1:48" hidden="1" x14ac:dyDescent="0.25">
      <c r="A922" s="17" t="s">
        <v>1895</v>
      </c>
      <c r="B922" s="17" t="s">
        <v>68</v>
      </c>
      <c r="C922" s="17">
        <v>0</v>
      </c>
      <c r="D922" s="17">
        <v>0</v>
      </c>
      <c r="E922" s="17" t="s">
        <v>55</v>
      </c>
      <c r="F922" s="17" t="s">
        <v>126</v>
      </c>
      <c r="G922" s="17" t="s">
        <v>1896</v>
      </c>
      <c r="H922" s="17">
        <v>0</v>
      </c>
      <c r="I922" s="17" t="s">
        <v>83</v>
      </c>
      <c r="J922" s="17" t="s">
        <v>59</v>
      </c>
      <c r="K922" s="17" t="s">
        <v>97</v>
      </c>
      <c r="L922" s="17" t="s">
        <v>129</v>
      </c>
      <c r="M922" s="17" t="s">
        <v>130</v>
      </c>
      <c r="N922" s="17" t="s">
        <v>75</v>
      </c>
      <c r="O922" s="17">
        <v>20200325</v>
      </c>
      <c r="P922" s="17">
        <v>20200422</v>
      </c>
      <c r="Q922" s="17">
        <v>9331</v>
      </c>
      <c r="R922" s="17">
        <v>27291842</v>
      </c>
      <c r="S922" s="17" t="s">
        <v>100</v>
      </c>
      <c r="T922" s="17" t="s">
        <v>63</v>
      </c>
      <c r="U922" s="17" t="s">
        <v>91</v>
      </c>
      <c r="V922" s="17">
        <f t="shared" si="254"/>
        <v>100</v>
      </c>
      <c r="W922" s="17">
        <v>100000</v>
      </c>
      <c r="X922" s="17" t="s">
        <v>64</v>
      </c>
      <c r="Y922" s="17" t="s">
        <v>282</v>
      </c>
      <c r="Z922" s="17">
        <v>20200427</v>
      </c>
      <c r="AA922" s="17" t="s">
        <v>176</v>
      </c>
      <c r="AB922" s="17">
        <v>1</v>
      </c>
      <c r="AC922" s="17" t="str">
        <f>IFERROR(VLOOKUP(A922,[1]Cruces!AJ:AK,2,0),VLOOKUP(CONCATENATE(X922,AA922),[1]Cruces!G:H,2,0))</f>
        <v>Solicitud de Obra</v>
      </c>
      <c r="AD922" s="17">
        <f t="shared" si="240"/>
        <v>25</v>
      </c>
      <c r="AE922" s="17">
        <f t="shared" si="241"/>
        <v>3</v>
      </c>
      <c r="AF922" s="17">
        <f t="shared" si="242"/>
        <v>2020</v>
      </c>
      <c r="AG922" s="17" t="str">
        <f>IFERROR(VLOOKUP(MID(A922,2,4)*1,[1]Cruces!K:L,2,0),"Verificar")</f>
        <v>Guajira</v>
      </c>
      <c r="AH922" s="17">
        <f t="shared" ca="1" si="243"/>
        <v>245</v>
      </c>
      <c r="AI922" s="17" t="str">
        <f>IFERROR(VLOOKUP(U922,[1]Cruces!$O$1:$P$6,2,0),"Sin Orden")</f>
        <v>Resuelta</v>
      </c>
      <c r="AJ922" s="17">
        <f t="shared" si="244"/>
        <v>27</v>
      </c>
      <c r="AK922" s="17">
        <f t="shared" si="245"/>
        <v>4</v>
      </c>
      <c r="AL922" s="17">
        <f t="shared" si="246"/>
        <v>2020</v>
      </c>
      <c r="AM922" s="17">
        <f t="shared" ca="1" si="247"/>
        <v>212</v>
      </c>
      <c r="AN922" s="18" t="str">
        <f>IFERROR(VLOOKUP(R922*1,'[1]Ordenes de Servicio'!G:K,5,0),"No Cruza")</f>
        <v>No Cruza</v>
      </c>
      <c r="AO922" s="17">
        <f t="shared" ca="1" si="248"/>
        <v>33</v>
      </c>
      <c r="AP922" s="17">
        <f t="shared" si="249"/>
        <v>22</v>
      </c>
      <c r="AQ922" s="17">
        <f t="shared" si="250"/>
        <v>4</v>
      </c>
      <c r="AR922" s="17">
        <f t="shared" si="251"/>
        <v>2020</v>
      </c>
      <c r="AS922" s="17">
        <f t="shared" ca="1" si="252"/>
        <v>217</v>
      </c>
      <c r="AT922" s="17" t="str">
        <f t="shared" ca="1" si="255"/>
        <v>No</v>
      </c>
      <c r="AU922" s="17">
        <f t="shared" si="253"/>
        <v>5</v>
      </c>
      <c r="AV922" s="17" t="str">
        <f>+VLOOKUP(B922,[1]Cruces!S:T,2,0)</f>
        <v>5. Consultoría / Adjudicación</v>
      </c>
    </row>
    <row r="923" spans="1:48" hidden="1" x14ac:dyDescent="0.25">
      <c r="A923" s="17" t="s">
        <v>8003</v>
      </c>
      <c r="B923" s="17" t="s">
        <v>6595</v>
      </c>
      <c r="C923" s="17">
        <v>0</v>
      </c>
      <c r="D923" s="17">
        <v>0</v>
      </c>
      <c r="E923" s="17" t="s">
        <v>55</v>
      </c>
      <c r="F923" s="17" t="s">
        <v>5366</v>
      </c>
      <c r="G923" s="17" t="s">
        <v>8004</v>
      </c>
      <c r="H923" s="17">
        <v>3012820776</v>
      </c>
      <c r="I923" s="17" t="s">
        <v>71</v>
      </c>
      <c r="J923" s="17" t="s">
        <v>59</v>
      </c>
      <c r="K923" s="17" t="s">
        <v>97</v>
      </c>
      <c r="L923" s="17" t="s">
        <v>5368</v>
      </c>
      <c r="M923" s="17" t="s">
        <v>5369</v>
      </c>
      <c r="N923" s="17" t="s">
        <v>6600</v>
      </c>
      <c r="O923" s="17">
        <v>20200819</v>
      </c>
      <c r="P923" s="17">
        <v>20201025</v>
      </c>
      <c r="Q923" s="17">
        <v>1180</v>
      </c>
      <c r="R923" s="17">
        <v>28254182</v>
      </c>
      <c r="S923" s="17" t="s">
        <v>6601</v>
      </c>
      <c r="T923" s="17" t="s">
        <v>7091</v>
      </c>
      <c r="U923" s="17" t="s">
        <v>88</v>
      </c>
      <c r="V923" s="17">
        <f t="shared" si="254"/>
        <v>10</v>
      </c>
      <c r="W923" s="17">
        <v>10000</v>
      </c>
      <c r="X923" s="17" t="s">
        <v>7065</v>
      </c>
      <c r="Y923" s="17" t="s">
        <v>150</v>
      </c>
      <c r="Z923" s="17">
        <v>20201027</v>
      </c>
      <c r="AA923" s="17" t="s">
        <v>1947</v>
      </c>
      <c r="AB923" s="17">
        <v>1</v>
      </c>
      <c r="AC923" s="17" t="str">
        <f>IFERROR(VLOOKUP(A923,[1]Cruces!AJ:AK,2,0),VLOOKUP(CONCATENATE(X923,AA923),[1]Cruces!G:H,2,0))</f>
        <v>Solicitud por BT</v>
      </c>
      <c r="AD923" s="17">
        <f t="shared" si="240"/>
        <v>19</v>
      </c>
      <c r="AE923" s="17">
        <f t="shared" si="241"/>
        <v>8</v>
      </c>
      <c r="AF923" s="17">
        <f t="shared" si="242"/>
        <v>2020</v>
      </c>
      <c r="AG923" s="17" t="str">
        <f>IFERROR(VLOOKUP(MID(A923,2,4)*1,[1]Cruces!K:L,2,0),"Verificar")</f>
        <v>Atlántico Norte</v>
      </c>
      <c r="AH923" s="17">
        <f t="shared" ca="1" si="243"/>
        <v>98</v>
      </c>
      <c r="AI923" s="17" t="str">
        <f>IFERROR(VLOOKUP(U923,[1]Cruces!$O$1:$P$6,2,0),"Sin Orden")</f>
        <v>Resuelta</v>
      </c>
      <c r="AJ923" s="17">
        <f t="shared" si="244"/>
        <v>27</v>
      </c>
      <c r="AK923" s="17">
        <f t="shared" si="245"/>
        <v>10</v>
      </c>
      <c r="AL923" s="17">
        <f t="shared" si="246"/>
        <v>2020</v>
      </c>
      <c r="AM923" s="17">
        <f t="shared" ca="1" si="247"/>
        <v>29</v>
      </c>
      <c r="AN923" s="18">
        <f>IFERROR(VLOOKUP(R923*1,'[1]Ordenes de Servicio'!G:K,5,0),"No Cruza")</f>
        <v>44131</v>
      </c>
      <c r="AO923" s="17">
        <f t="shared" ca="1" si="248"/>
        <v>69</v>
      </c>
      <c r="AP923" s="17">
        <f t="shared" si="249"/>
        <v>25</v>
      </c>
      <c r="AQ923" s="17">
        <f t="shared" si="250"/>
        <v>10</v>
      </c>
      <c r="AR923" s="17">
        <f t="shared" si="251"/>
        <v>2020</v>
      </c>
      <c r="AS923" s="17">
        <f t="shared" ca="1" si="252"/>
        <v>31</v>
      </c>
      <c r="AT923" s="17" t="str">
        <f t="shared" ca="1" si="255"/>
        <v>No</v>
      </c>
      <c r="AU923" s="17">
        <f t="shared" si="253"/>
        <v>2</v>
      </c>
      <c r="AV923" s="17" t="str">
        <f>+VLOOKUP(B923,[1]Cruces!S:T,2,0)</f>
        <v>7. Ejecución en Campo OS BT</v>
      </c>
    </row>
    <row r="924" spans="1:48" x14ac:dyDescent="0.25">
      <c r="A924" s="17" t="s">
        <v>8005</v>
      </c>
      <c r="B924" s="17" t="s">
        <v>253</v>
      </c>
      <c r="C924" s="17">
        <v>2144391</v>
      </c>
      <c r="D924" s="17">
        <v>20032097</v>
      </c>
      <c r="E924" s="17" t="s">
        <v>93</v>
      </c>
      <c r="F924" s="17" t="s">
        <v>56</v>
      </c>
      <c r="G924" s="17" t="s">
        <v>8006</v>
      </c>
      <c r="H924" s="17" t="s">
        <v>8007</v>
      </c>
      <c r="I924" s="17" t="s">
        <v>71</v>
      </c>
      <c r="J924" s="17" t="s">
        <v>8008</v>
      </c>
      <c r="K924" s="17" t="s">
        <v>97</v>
      </c>
      <c r="L924" s="17" t="s">
        <v>8009</v>
      </c>
      <c r="M924" s="17" t="s">
        <v>8010</v>
      </c>
      <c r="N924" s="17" t="s">
        <v>257</v>
      </c>
      <c r="O924" s="17">
        <v>20190927</v>
      </c>
      <c r="P924" s="17">
        <v>20191018</v>
      </c>
      <c r="Q924" s="17">
        <v>9510</v>
      </c>
      <c r="R924" s="17">
        <v>26817656</v>
      </c>
      <c r="S924" s="17" t="s">
        <v>7072</v>
      </c>
      <c r="T924" s="17" t="s">
        <v>63</v>
      </c>
      <c r="U924" s="17" t="s">
        <v>91</v>
      </c>
      <c r="V924" s="17">
        <f t="shared" si="254"/>
        <v>3</v>
      </c>
      <c r="W924" s="17">
        <v>3000</v>
      </c>
      <c r="X924" s="17" t="s">
        <v>89</v>
      </c>
      <c r="Y924" s="17" t="s">
        <v>253</v>
      </c>
      <c r="Z924" s="17">
        <v>20191018</v>
      </c>
      <c r="AA924" s="17" t="s">
        <v>1947</v>
      </c>
      <c r="AB924" s="17">
        <v>1</v>
      </c>
      <c r="AC924" s="17" t="str">
        <f>IFERROR(VLOOKUP(A924,[1]Cruces!AJ:AK,2,0),VLOOKUP(CONCATENATE(X924,AA924),[1]Cruces!G:H,2,0))</f>
        <v>Solicitud por BT</v>
      </c>
      <c r="AD924" s="17">
        <f t="shared" si="240"/>
        <v>27</v>
      </c>
      <c r="AE924" s="17">
        <f t="shared" si="241"/>
        <v>9</v>
      </c>
      <c r="AF924" s="17">
        <f t="shared" si="242"/>
        <v>2019</v>
      </c>
      <c r="AG924" s="17" t="str">
        <f>IFERROR(VLOOKUP(MID(A924,2,4)*1,[1]Cruces!K:L,2,0),"Verificar")</f>
        <v>Atlántico Norte</v>
      </c>
      <c r="AH924" s="17">
        <f t="shared" ca="1" si="243"/>
        <v>425</v>
      </c>
      <c r="AI924" s="17" t="str">
        <f>IFERROR(VLOOKUP(U924,[1]Cruces!$O$1:$P$6,2,0),"Sin Orden")</f>
        <v>Resuelta</v>
      </c>
      <c r="AJ924" s="17">
        <f t="shared" si="244"/>
        <v>18</v>
      </c>
      <c r="AK924" s="17">
        <f t="shared" si="245"/>
        <v>10</v>
      </c>
      <c r="AL924" s="17">
        <f t="shared" si="246"/>
        <v>2019</v>
      </c>
      <c r="AM924" s="17">
        <f t="shared" ca="1" si="247"/>
        <v>404</v>
      </c>
      <c r="AN924" s="18" t="str">
        <f>IFERROR(VLOOKUP(R924*1,'[1]Ordenes de Servicio'!G:K,5,0),"No Cruza")</f>
        <v>No Cruza</v>
      </c>
      <c r="AO924" s="17">
        <f t="shared" ca="1" si="248"/>
        <v>21</v>
      </c>
      <c r="AP924" s="17">
        <f t="shared" si="249"/>
        <v>18</v>
      </c>
      <c r="AQ924" s="17">
        <f t="shared" si="250"/>
        <v>10</v>
      </c>
      <c r="AR924" s="17">
        <f t="shared" si="251"/>
        <v>2019</v>
      </c>
      <c r="AS924" s="17">
        <f t="shared" ca="1" si="252"/>
        <v>404</v>
      </c>
      <c r="AT924" s="17" t="str">
        <f t="shared" ca="1" si="255"/>
        <v>Si</v>
      </c>
      <c r="AU924" s="17">
        <f t="shared" si="253"/>
        <v>0</v>
      </c>
      <c r="AV924" s="17" t="str">
        <f>+VLOOKUP(B924,[1]Cruces!S:T,2,0)</f>
        <v>9. Contratación</v>
      </c>
    </row>
    <row r="925" spans="1:48" hidden="1" x14ac:dyDescent="0.25">
      <c r="A925" s="17" t="s">
        <v>1897</v>
      </c>
      <c r="B925" s="17" t="s">
        <v>54</v>
      </c>
      <c r="C925" s="17">
        <v>0</v>
      </c>
      <c r="D925" s="17">
        <v>0</v>
      </c>
      <c r="E925" s="17" t="s">
        <v>55</v>
      </c>
      <c r="F925" s="17" t="s">
        <v>232</v>
      </c>
      <c r="G925" s="17" t="s">
        <v>1898</v>
      </c>
      <c r="H925" s="17">
        <v>3187490049</v>
      </c>
      <c r="I925" s="17" t="s">
        <v>116</v>
      </c>
      <c r="J925" s="17" t="s">
        <v>59</v>
      </c>
      <c r="K925" s="17" t="s">
        <v>1899</v>
      </c>
      <c r="L925" s="17" t="s">
        <v>280</v>
      </c>
      <c r="M925" s="17" t="s">
        <v>281</v>
      </c>
      <c r="N925" s="17" t="s">
        <v>62</v>
      </c>
      <c r="O925" s="17">
        <v>20200629</v>
      </c>
      <c r="P925" s="17">
        <v>20200707</v>
      </c>
      <c r="Q925" s="17">
        <v>1210</v>
      </c>
      <c r="R925" s="17">
        <v>27743952</v>
      </c>
      <c r="S925" s="17" t="s">
        <v>100</v>
      </c>
      <c r="T925" s="17" t="s">
        <v>63</v>
      </c>
      <c r="U925" s="17" t="s">
        <v>91</v>
      </c>
      <c r="V925" s="17">
        <f t="shared" si="254"/>
        <v>112.5</v>
      </c>
      <c r="W925" s="17">
        <v>112500</v>
      </c>
      <c r="X925" s="17" t="s">
        <v>64</v>
      </c>
      <c r="Y925" s="17" t="s">
        <v>150</v>
      </c>
      <c r="Z925" s="17">
        <v>20200715</v>
      </c>
      <c r="AA925" s="17" t="s">
        <v>78</v>
      </c>
      <c r="AB925" s="17">
        <v>1</v>
      </c>
      <c r="AC925" s="17" t="str">
        <f>IFERROR(VLOOKUP(A925,[1]Cruces!AJ:AK,2,0),VLOOKUP(CONCATENATE(X925,AA925),[1]Cruces!G:H,2,0))</f>
        <v>Solicitud de Obra</v>
      </c>
      <c r="AD925" s="17">
        <f t="shared" si="240"/>
        <v>29</v>
      </c>
      <c r="AE925" s="17">
        <f t="shared" si="241"/>
        <v>6</v>
      </c>
      <c r="AF925" s="17">
        <f t="shared" si="242"/>
        <v>2020</v>
      </c>
      <c r="AG925" s="17" t="str">
        <f>IFERROR(VLOOKUP(MID(A925,2,4)*1,[1]Cruces!K:L,2,0),"Verificar")</f>
        <v>Atlántico Sur</v>
      </c>
      <c r="AH925" s="17">
        <f t="shared" ca="1" si="243"/>
        <v>149</v>
      </c>
      <c r="AI925" s="17" t="str">
        <f>IFERROR(VLOOKUP(U925,[1]Cruces!$O$1:$P$6,2,0),"Sin Orden")</f>
        <v>Resuelta</v>
      </c>
      <c r="AJ925" s="17">
        <f t="shared" si="244"/>
        <v>15</v>
      </c>
      <c r="AK925" s="17">
        <f t="shared" si="245"/>
        <v>7</v>
      </c>
      <c r="AL925" s="17">
        <f t="shared" si="246"/>
        <v>2020</v>
      </c>
      <c r="AM925" s="17">
        <f t="shared" ca="1" si="247"/>
        <v>133</v>
      </c>
      <c r="AN925" s="18" t="str">
        <f>IFERROR(VLOOKUP(R925*1,'[1]Ordenes de Servicio'!G:K,5,0),"No Cruza")</f>
        <v>No Cruza</v>
      </c>
      <c r="AO925" s="17">
        <f t="shared" ca="1" si="248"/>
        <v>16</v>
      </c>
      <c r="AP925" s="17">
        <f t="shared" si="249"/>
        <v>7</v>
      </c>
      <c r="AQ925" s="17">
        <f t="shared" si="250"/>
        <v>7</v>
      </c>
      <c r="AR925" s="17">
        <f t="shared" si="251"/>
        <v>2020</v>
      </c>
      <c r="AS925" s="17">
        <f t="shared" ca="1" si="252"/>
        <v>141</v>
      </c>
      <c r="AT925" s="17" t="str">
        <f t="shared" ca="1" si="255"/>
        <v>No</v>
      </c>
      <c r="AU925" s="17">
        <f t="shared" si="253"/>
        <v>8</v>
      </c>
      <c r="AV925" s="17" t="str">
        <f>+VLOOKUP(B925,[1]Cruces!S:T,2,0)</f>
        <v>4. Presupuesto de Obra</v>
      </c>
    </row>
    <row r="926" spans="1:48" hidden="1" x14ac:dyDescent="0.25">
      <c r="A926" s="17" t="s">
        <v>8011</v>
      </c>
      <c r="B926" s="17" t="s">
        <v>6595</v>
      </c>
      <c r="C926" s="17">
        <v>0</v>
      </c>
      <c r="D926" s="17">
        <v>0</v>
      </c>
      <c r="E926" s="17" t="s">
        <v>55</v>
      </c>
      <c r="F926" s="17" t="s">
        <v>3386</v>
      </c>
      <c r="G926" s="17" t="s">
        <v>8012</v>
      </c>
      <c r="H926" s="17">
        <v>3008664934</v>
      </c>
      <c r="I926" s="17" t="s">
        <v>71</v>
      </c>
      <c r="J926" s="17" t="s">
        <v>59</v>
      </c>
      <c r="K926" s="17" t="s">
        <v>8013</v>
      </c>
      <c r="L926" s="17" t="s">
        <v>7208</v>
      </c>
      <c r="M926" s="17" t="s">
        <v>7209</v>
      </c>
      <c r="N926" s="17" t="s">
        <v>6600</v>
      </c>
      <c r="O926" s="17">
        <v>20200812</v>
      </c>
      <c r="P926" s="17">
        <v>20200930</v>
      </c>
      <c r="Q926" s="17">
        <v>1110</v>
      </c>
      <c r="R926" s="17">
        <v>28173962</v>
      </c>
      <c r="S926" s="17" t="s">
        <v>6601</v>
      </c>
      <c r="T926" s="17" t="s">
        <v>63</v>
      </c>
      <c r="U926" s="17" t="s">
        <v>91</v>
      </c>
      <c r="V926" s="17">
        <f t="shared" si="254"/>
        <v>3</v>
      </c>
      <c r="W926" s="17">
        <v>3000</v>
      </c>
      <c r="X926" s="17" t="s">
        <v>7065</v>
      </c>
      <c r="Y926" s="17" t="s">
        <v>150</v>
      </c>
      <c r="Z926" s="17">
        <v>20201026</v>
      </c>
      <c r="AA926" s="17" t="s">
        <v>1947</v>
      </c>
      <c r="AB926" s="17">
        <v>1</v>
      </c>
      <c r="AC926" s="17" t="str">
        <f>IFERROR(VLOOKUP(A926,[1]Cruces!AJ:AK,2,0),VLOOKUP(CONCATENATE(X926,AA926),[1]Cruces!G:H,2,0))</f>
        <v>Solicitud por BT</v>
      </c>
      <c r="AD926" s="17">
        <f t="shared" si="240"/>
        <v>12</v>
      </c>
      <c r="AE926" s="17">
        <f t="shared" si="241"/>
        <v>8</v>
      </c>
      <c r="AF926" s="17">
        <f t="shared" si="242"/>
        <v>2020</v>
      </c>
      <c r="AG926" s="17" t="str">
        <f>IFERROR(VLOOKUP(MID(A926,2,4)*1,[1]Cruces!K:L,2,0),"Verificar")</f>
        <v>Atlántico Norte</v>
      </c>
      <c r="AH926" s="17">
        <f t="shared" ca="1" si="243"/>
        <v>105</v>
      </c>
      <c r="AI926" s="17" t="str">
        <f>IFERROR(VLOOKUP(U926,[1]Cruces!$O$1:$P$6,2,0),"Sin Orden")</f>
        <v>Resuelta</v>
      </c>
      <c r="AJ926" s="17">
        <f t="shared" si="244"/>
        <v>26</v>
      </c>
      <c r="AK926" s="17">
        <f t="shared" si="245"/>
        <v>10</v>
      </c>
      <c r="AL926" s="17">
        <f t="shared" si="246"/>
        <v>2020</v>
      </c>
      <c r="AM926" s="17">
        <f t="shared" ca="1" si="247"/>
        <v>30</v>
      </c>
      <c r="AN926" s="18" t="str">
        <f>IFERROR(VLOOKUP(R926*1,'[1]Ordenes de Servicio'!G:K,5,0),"No Cruza")</f>
        <v>No Cruza</v>
      </c>
      <c r="AO926" s="17">
        <f t="shared" ca="1" si="248"/>
        <v>75</v>
      </c>
      <c r="AP926" s="17">
        <f t="shared" si="249"/>
        <v>30</v>
      </c>
      <c r="AQ926" s="17">
        <f t="shared" si="250"/>
        <v>9</v>
      </c>
      <c r="AR926" s="17">
        <f t="shared" si="251"/>
        <v>2020</v>
      </c>
      <c r="AS926" s="17">
        <f t="shared" ca="1" si="252"/>
        <v>56</v>
      </c>
      <c r="AT926" s="17" t="str">
        <f t="shared" ca="1" si="255"/>
        <v>No</v>
      </c>
      <c r="AU926" s="17">
        <f t="shared" si="253"/>
        <v>26</v>
      </c>
      <c r="AV926" s="17" t="str">
        <f>+VLOOKUP(B926,[1]Cruces!S:T,2,0)</f>
        <v>7. Ejecución en Campo OS BT</v>
      </c>
    </row>
    <row r="927" spans="1:48" hidden="1" x14ac:dyDescent="0.25">
      <c r="A927" s="17" t="s">
        <v>1900</v>
      </c>
      <c r="B927" s="17" t="s">
        <v>68</v>
      </c>
      <c r="C927" s="17">
        <v>4313990</v>
      </c>
      <c r="D927" s="17">
        <v>21053958</v>
      </c>
      <c r="E927" s="17" t="s">
        <v>93</v>
      </c>
      <c r="F927" s="17" t="s">
        <v>107</v>
      </c>
      <c r="G927" s="17" t="s">
        <v>1901</v>
      </c>
      <c r="H927" s="17">
        <v>3427978</v>
      </c>
      <c r="I927" s="17" t="s">
        <v>116</v>
      </c>
      <c r="J927" s="17" t="s">
        <v>1902</v>
      </c>
      <c r="K927" s="17" t="s">
        <v>1903</v>
      </c>
      <c r="L927" s="17" t="s">
        <v>117</v>
      </c>
      <c r="M927" s="17" t="s">
        <v>118</v>
      </c>
      <c r="N927" s="17" t="s">
        <v>75</v>
      </c>
      <c r="O927" s="17">
        <v>20200903</v>
      </c>
      <c r="P927" s="17">
        <v>20200917</v>
      </c>
      <c r="Q927" s="17">
        <v>1180</v>
      </c>
      <c r="R927" s="17">
        <v>28105724</v>
      </c>
      <c r="S927" s="17" t="s">
        <v>100</v>
      </c>
      <c r="T927" s="17" t="s">
        <v>63</v>
      </c>
      <c r="U927" s="17" t="s">
        <v>91</v>
      </c>
      <c r="V927" s="17">
        <f t="shared" si="254"/>
        <v>50</v>
      </c>
      <c r="W927" s="17">
        <v>50000</v>
      </c>
      <c r="X927" s="17" t="s">
        <v>89</v>
      </c>
      <c r="Y927" s="17" t="s">
        <v>68</v>
      </c>
      <c r="Z927" s="17">
        <v>20200917</v>
      </c>
      <c r="AA927" s="17" t="s">
        <v>78</v>
      </c>
      <c r="AB927" s="17">
        <v>1</v>
      </c>
      <c r="AC927" s="17" t="str">
        <f>IFERROR(VLOOKUP(A927,[1]Cruces!AJ:AK,2,0),VLOOKUP(CONCATENATE(X927,AA927),[1]Cruces!G:H,2,0))</f>
        <v>Solicitud de Obra</v>
      </c>
      <c r="AD927" s="17">
        <f t="shared" si="240"/>
        <v>3</v>
      </c>
      <c r="AE927" s="17">
        <f t="shared" si="241"/>
        <v>9</v>
      </c>
      <c r="AF927" s="17">
        <f t="shared" si="242"/>
        <v>2020</v>
      </c>
      <c r="AG927" s="17" t="str">
        <f>IFERROR(VLOOKUP(MID(A927,2,4)*1,[1]Cruces!K:L,2,0),"Verificar")</f>
        <v>Atlántico Norte</v>
      </c>
      <c r="AH927" s="17">
        <f t="shared" ca="1" si="243"/>
        <v>83</v>
      </c>
      <c r="AI927" s="17" t="str">
        <f>IFERROR(VLOOKUP(U927,[1]Cruces!$O$1:$P$6,2,0),"Sin Orden")</f>
        <v>Resuelta</v>
      </c>
      <c r="AJ927" s="17">
        <f t="shared" si="244"/>
        <v>17</v>
      </c>
      <c r="AK927" s="17">
        <f t="shared" si="245"/>
        <v>9</v>
      </c>
      <c r="AL927" s="17">
        <f t="shared" si="246"/>
        <v>2020</v>
      </c>
      <c r="AM927" s="17">
        <f t="shared" ca="1" si="247"/>
        <v>69</v>
      </c>
      <c r="AN927" s="18" t="str">
        <f>IFERROR(VLOOKUP(R927*1,'[1]Ordenes de Servicio'!G:K,5,0),"No Cruza")</f>
        <v>No Cruza</v>
      </c>
      <c r="AO927" s="17">
        <f t="shared" ca="1" si="248"/>
        <v>14</v>
      </c>
      <c r="AP927" s="17">
        <f t="shared" si="249"/>
        <v>17</v>
      </c>
      <c r="AQ927" s="17">
        <f t="shared" si="250"/>
        <v>9</v>
      </c>
      <c r="AR927" s="17">
        <f t="shared" si="251"/>
        <v>2020</v>
      </c>
      <c r="AS927" s="17">
        <f t="shared" ca="1" si="252"/>
        <v>69</v>
      </c>
      <c r="AT927" s="17" t="str">
        <f t="shared" ca="1" si="255"/>
        <v>No</v>
      </c>
      <c r="AU927" s="17">
        <f t="shared" si="253"/>
        <v>0</v>
      </c>
      <c r="AV927" s="17" t="str">
        <f>+VLOOKUP(B927,[1]Cruces!S:T,2,0)</f>
        <v>5. Consultoría / Adjudicación</v>
      </c>
    </row>
    <row r="928" spans="1:48" hidden="1" x14ac:dyDescent="0.25">
      <c r="A928" s="17" t="s">
        <v>8014</v>
      </c>
      <c r="B928" s="17" t="s">
        <v>569</v>
      </c>
      <c r="C928" s="17">
        <v>0</v>
      </c>
      <c r="D928" s="17">
        <v>0</v>
      </c>
      <c r="E928" s="17" t="s">
        <v>55</v>
      </c>
      <c r="F928" s="17" t="s">
        <v>5366</v>
      </c>
      <c r="G928" s="17" t="s">
        <v>8015</v>
      </c>
      <c r="H928" s="17">
        <v>3008535787</v>
      </c>
      <c r="I928" s="17" t="s">
        <v>71</v>
      </c>
      <c r="J928" s="17" t="s">
        <v>59</v>
      </c>
      <c r="K928" s="17" t="s">
        <v>97</v>
      </c>
      <c r="L928" s="17" t="s">
        <v>541</v>
      </c>
      <c r="M928" s="17" t="s">
        <v>542</v>
      </c>
      <c r="N928" s="17" t="s">
        <v>572</v>
      </c>
      <c r="O928" s="17">
        <v>20201120</v>
      </c>
      <c r="P928" s="17">
        <v>20201120</v>
      </c>
      <c r="Q928" s="17">
        <v>1220</v>
      </c>
      <c r="R928" s="17">
        <v>0</v>
      </c>
      <c r="S928" s="17"/>
      <c r="T928" s="17" t="s">
        <v>63</v>
      </c>
      <c r="U928" s="17"/>
      <c r="V928" s="17">
        <f t="shared" si="254"/>
        <v>3</v>
      </c>
      <c r="W928" s="17">
        <v>3000</v>
      </c>
      <c r="X928" s="17" t="s">
        <v>7065</v>
      </c>
      <c r="Y928" s="17" t="s">
        <v>569</v>
      </c>
      <c r="Z928" s="17">
        <v>20201120</v>
      </c>
      <c r="AA928" s="17" t="s">
        <v>1947</v>
      </c>
      <c r="AB928" s="17">
        <v>1</v>
      </c>
      <c r="AC928" s="17" t="str">
        <f>IFERROR(VLOOKUP(A928,[1]Cruces!AJ:AK,2,0),VLOOKUP(CONCATENATE(X928,AA928),[1]Cruces!G:H,2,0))</f>
        <v>Solicitud por BT</v>
      </c>
      <c r="AD928" s="17">
        <f t="shared" si="240"/>
        <v>20</v>
      </c>
      <c r="AE928" s="17">
        <f t="shared" si="241"/>
        <v>11</v>
      </c>
      <c r="AF928" s="17">
        <f t="shared" si="242"/>
        <v>2020</v>
      </c>
      <c r="AG928" s="17" t="str">
        <f>IFERROR(VLOOKUP(MID(A928,2,4)*1,[1]Cruces!K:L,2,0),"Verificar")</f>
        <v>Atlántico Sur</v>
      </c>
      <c r="AH928" s="17">
        <f t="shared" ca="1" si="243"/>
        <v>5</v>
      </c>
      <c r="AI928" s="17" t="str">
        <f>IFERROR(VLOOKUP(U928,[1]Cruces!$O$1:$P$6,2,0),"Sin Orden")</f>
        <v>Sin Orden</v>
      </c>
      <c r="AJ928" s="17">
        <f t="shared" si="244"/>
        <v>20</v>
      </c>
      <c r="AK928" s="17">
        <f t="shared" si="245"/>
        <v>11</v>
      </c>
      <c r="AL928" s="17">
        <f t="shared" si="246"/>
        <v>2020</v>
      </c>
      <c r="AM928" s="17">
        <f t="shared" ca="1" si="247"/>
        <v>5</v>
      </c>
      <c r="AN928" s="18" t="str">
        <f>IFERROR(VLOOKUP(R928*1,'[1]Ordenes de Servicio'!G:K,5,0),"No Cruza")</f>
        <v>No Cruza</v>
      </c>
      <c r="AO928" s="17">
        <f t="shared" ca="1" si="248"/>
        <v>5</v>
      </c>
      <c r="AP928" s="17">
        <f t="shared" si="249"/>
        <v>20</v>
      </c>
      <c r="AQ928" s="17">
        <f t="shared" si="250"/>
        <v>11</v>
      </c>
      <c r="AR928" s="17">
        <f t="shared" si="251"/>
        <v>2020</v>
      </c>
      <c r="AS928" s="17">
        <f t="shared" ca="1" si="252"/>
        <v>5</v>
      </c>
      <c r="AT928" s="17" t="str">
        <f t="shared" ca="1" si="255"/>
        <v>No</v>
      </c>
      <c r="AU928" s="17">
        <f t="shared" si="253"/>
        <v>0</v>
      </c>
      <c r="AV928" s="17" t="str">
        <f>+VLOOKUP(B928,[1]Cruces!S:T,2,0)</f>
        <v>1. Solicitud</v>
      </c>
    </row>
    <row r="929" spans="1:48" x14ac:dyDescent="0.25">
      <c r="A929" s="17" t="s">
        <v>1904</v>
      </c>
      <c r="B929" s="17" t="s">
        <v>80</v>
      </c>
      <c r="C929" s="17">
        <v>0</v>
      </c>
      <c r="D929" s="17">
        <v>0</v>
      </c>
      <c r="E929" s="17" t="s">
        <v>55</v>
      </c>
      <c r="F929" s="17" t="s">
        <v>107</v>
      </c>
      <c r="G929" s="17" t="s">
        <v>1905</v>
      </c>
      <c r="H929" s="17">
        <v>3093252</v>
      </c>
      <c r="I929" s="17" t="s">
        <v>71</v>
      </c>
      <c r="J929" s="17" t="s">
        <v>59</v>
      </c>
      <c r="K929" s="17" t="s">
        <v>97</v>
      </c>
      <c r="L929" s="17" t="s">
        <v>325</v>
      </c>
      <c r="M929" s="17" t="s">
        <v>326</v>
      </c>
      <c r="N929" s="17" t="s">
        <v>87</v>
      </c>
      <c r="O929" s="17">
        <v>20160531</v>
      </c>
      <c r="P929" s="17">
        <v>20161027</v>
      </c>
      <c r="Q929" s="17">
        <v>1110</v>
      </c>
      <c r="R929" s="17">
        <v>23197358</v>
      </c>
      <c r="S929" s="17" t="s">
        <v>76</v>
      </c>
      <c r="T929" s="17" t="s">
        <v>63</v>
      </c>
      <c r="U929" s="17" t="s">
        <v>91</v>
      </c>
      <c r="V929" s="17">
        <f t="shared" si="254"/>
        <v>75</v>
      </c>
      <c r="W929" s="17">
        <v>75000</v>
      </c>
      <c r="X929" s="17" t="s">
        <v>64</v>
      </c>
      <c r="Y929" s="17" t="s">
        <v>90</v>
      </c>
      <c r="Z929" s="17">
        <v>20170822</v>
      </c>
      <c r="AA929" s="17" t="s">
        <v>101</v>
      </c>
      <c r="AB929" s="17">
        <v>1</v>
      </c>
      <c r="AC929" s="17" t="str">
        <f>IFERROR(VLOOKUP(A929,[1]Cruces!AJ:AK,2,0),VLOOKUP(CONCATENATE(X929,AA929),[1]Cruces!G:H,2,0))</f>
        <v>Solicitud de Obra</v>
      </c>
      <c r="AD929" s="17">
        <f t="shared" si="240"/>
        <v>31</v>
      </c>
      <c r="AE929" s="17">
        <f t="shared" si="241"/>
        <v>5</v>
      </c>
      <c r="AF929" s="17">
        <f t="shared" si="242"/>
        <v>2016</v>
      </c>
      <c r="AG929" s="17" t="str">
        <f>IFERROR(VLOOKUP(MID(A929,2,4)*1,[1]Cruces!K:L,2,0),"Verificar")</f>
        <v>Atlántico Norte</v>
      </c>
      <c r="AH929" s="17">
        <f t="shared" ca="1" si="243"/>
        <v>1639</v>
      </c>
      <c r="AI929" s="17" t="str">
        <f>IFERROR(VLOOKUP(U929,[1]Cruces!$O$1:$P$6,2,0),"Sin Orden")</f>
        <v>Resuelta</v>
      </c>
      <c r="AJ929" s="17">
        <f t="shared" si="244"/>
        <v>22</v>
      </c>
      <c r="AK929" s="17">
        <f t="shared" si="245"/>
        <v>8</v>
      </c>
      <c r="AL929" s="17">
        <f t="shared" si="246"/>
        <v>2017</v>
      </c>
      <c r="AM929" s="17">
        <f t="shared" ca="1" si="247"/>
        <v>1191</v>
      </c>
      <c r="AN929" s="18" t="str">
        <f>IFERROR(VLOOKUP(R929*1,'[1]Ordenes de Servicio'!G:K,5,0),"No Cruza")</f>
        <v>No Cruza</v>
      </c>
      <c r="AO929" s="17">
        <f t="shared" ca="1" si="248"/>
        <v>448</v>
      </c>
      <c r="AP929" s="17">
        <f t="shared" si="249"/>
        <v>27</v>
      </c>
      <c r="AQ929" s="17">
        <f t="shared" si="250"/>
        <v>10</v>
      </c>
      <c r="AR929" s="17">
        <f t="shared" si="251"/>
        <v>2016</v>
      </c>
      <c r="AS929" s="17">
        <f t="shared" ca="1" si="252"/>
        <v>1490</v>
      </c>
      <c r="AT929" s="17" t="str">
        <f t="shared" ca="1" si="255"/>
        <v>Si</v>
      </c>
      <c r="AU929" s="17">
        <f t="shared" si="253"/>
        <v>299</v>
      </c>
      <c r="AV929" s="17" t="str">
        <f>+VLOOKUP(B929,[1]Cruces!S:T,2,0)</f>
        <v>8. Puesta en Servicio</v>
      </c>
    </row>
    <row r="930" spans="1:48" hidden="1" x14ac:dyDescent="0.25">
      <c r="A930" s="17" t="s">
        <v>1906</v>
      </c>
      <c r="B930" s="17" t="s">
        <v>68</v>
      </c>
      <c r="C930" s="17">
        <v>0</v>
      </c>
      <c r="D930" s="17">
        <v>0</v>
      </c>
      <c r="E930" s="17" t="s">
        <v>55</v>
      </c>
      <c r="F930" s="17" t="s">
        <v>81</v>
      </c>
      <c r="G930" s="17" t="s">
        <v>1907</v>
      </c>
      <c r="H930" s="17">
        <v>3006603876</v>
      </c>
      <c r="I930" s="17" t="s">
        <v>71</v>
      </c>
      <c r="J930" s="17" t="s">
        <v>59</v>
      </c>
      <c r="K930" s="17" t="s">
        <v>1908</v>
      </c>
      <c r="L930" s="17" t="s">
        <v>215</v>
      </c>
      <c r="M930" s="17" t="s">
        <v>216</v>
      </c>
      <c r="N930" s="17" t="s">
        <v>75</v>
      </c>
      <c r="O930" s="17">
        <v>20180730</v>
      </c>
      <c r="P930" s="17">
        <v>20180730</v>
      </c>
      <c r="Q930" s="17">
        <v>3410</v>
      </c>
      <c r="R930" s="17">
        <v>0</v>
      </c>
      <c r="S930" s="17"/>
      <c r="T930" s="17" t="s">
        <v>63</v>
      </c>
      <c r="U930" s="17"/>
      <c r="V930" s="17">
        <f t="shared" si="254"/>
        <v>125</v>
      </c>
      <c r="W930" s="17">
        <v>125000</v>
      </c>
      <c r="X930" s="17" t="s">
        <v>64</v>
      </c>
      <c r="Y930" s="17" t="s">
        <v>68</v>
      </c>
      <c r="Z930" s="17">
        <v>20180730</v>
      </c>
      <c r="AA930" s="17" t="s">
        <v>124</v>
      </c>
      <c r="AB930" s="17">
        <v>1</v>
      </c>
      <c r="AC930" s="17" t="str">
        <f>IFERROR(VLOOKUP(A930,[1]Cruces!AJ:AK,2,0),VLOOKUP(CONCATENATE(X930,AA930),[1]Cruces!G:H,2,0))</f>
        <v>Solicitud de Obra</v>
      </c>
      <c r="AD930" s="17">
        <f t="shared" si="240"/>
        <v>30</v>
      </c>
      <c r="AE930" s="17">
        <f t="shared" si="241"/>
        <v>7</v>
      </c>
      <c r="AF930" s="17">
        <f t="shared" si="242"/>
        <v>2018</v>
      </c>
      <c r="AG930" s="17" t="str">
        <f>IFERROR(VLOOKUP(MID(A930,2,4)*1,[1]Cruces!K:L,2,0),"Verificar")</f>
        <v>Magdalena</v>
      </c>
      <c r="AH930" s="17">
        <f t="shared" ca="1" si="243"/>
        <v>849</v>
      </c>
      <c r="AI930" s="17" t="str">
        <f>IFERROR(VLOOKUP(U930,[1]Cruces!$O$1:$P$6,2,0),"Sin Orden")</f>
        <v>Sin Orden</v>
      </c>
      <c r="AJ930" s="17">
        <f t="shared" si="244"/>
        <v>30</v>
      </c>
      <c r="AK930" s="17">
        <f t="shared" si="245"/>
        <v>7</v>
      </c>
      <c r="AL930" s="17">
        <f t="shared" si="246"/>
        <v>2018</v>
      </c>
      <c r="AM930" s="17">
        <f t="shared" ca="1" si="247"/>
        <v>849</v>
      </c>
      <c r="AN930" s="18" t="str">
        <f>IFERROR(VLOOKUP(R930*1,'[1]Ordenes de Servicio'!G:K,5,0),"No Cruza")</f>
        <v>No Cruza</v>
      </c>
      <c r="AO930" s="17">
        <f t="shared" ca="1" si="248"/>
        <v>849</v>
      </c>
      <c r="AP930" s="17">
        <f t="shared" si="249"/>
        <v>30</v>
      </c>
      <c r="AQ930" s="17">
        <f t="shared" si="250"/>
        <v>7</v>
      </c>
      <c r="AR930" s="17">
        <f t="shared" si="251"/>
        <v>2018</v>
      </c>
      <c r="AS930" s="17">
        <f t="shared" ca="1" si="252"/>
        <v>849</v>
      </c>
      <c r="AT930" s="17" t="str">
        <f t="shared" ca="1" si="255"/>
        <v>Si</v>
      </c>
      <c r="AU930" s="17">
        <f t="shared" si="253"/>
        <v>0</v>
      </c>
      <c r="AV930" s="17" t="str">
        <f>+VLOOKUP(B930,[1]Cruces!S:T,2,0)</f>
        <v>5. Consultoría / Adjudicación</v>
      </c>
    </row>
    <row r="931" spans="1:48" hidden="1" x14ac:dyDescent="0.25">
      <c r="A931" s="17" t="s">
        <v>1909</v>
      </c>
      <c r="B931" s="17" t="s">
        <v>54</v>
      </c>
      <c r="C931" s="17">
        <v>0</v>
      </c>
      <c r="D931" s="17">
        <v>0</v>
      </c>
      <c r="E931" s="17" t="s">
        <v>55</v>
      </c>
      <c r="F931" s="17" t="s">
        <v>126</v>
      </c>
      <c r="G931" s="17" t="s">
        <v>1910</v>
      </c>
      <c r="H931" s="17">
        <v>0</v>
      </c>
      <c r="I931" s="17" t="s">
        <v>71</v>
      </c>
      <c r="J931" s="17" t="s">
        <v>59</v>
      </c>
      <c r="K931" s="17" t="s">
        <v>1911</v>
      </c>
      <c r="L931" s="17" t="s">
        <v>129</v>
      </c>
      <c r="M931" s="17" t="s">
        <v>130</v>
      </c>
      <c r="N931" s="17" t="s">
        <v>62</v>
      </c>
      <c r="O931" s="17">
        <v>20200912</v>
      </c>
      <c r="P931" s="17">
        <v>20201014</v>
      </c>
      <c r="Q931" s="17">
        <v>7751</v>
      </c>
      <c r="R931" s="17">
        <v>28127059</v>
      </c>
      <c r="S931" s="17" t="s">
        <v>100</v>
      </c>
      <c r="T931" s="17" t="s">
        <v>63</v>
      </c>
      <c r="U931" s="17" t="s">
        <v>91</v>
      </c>
      <c r="V931" s="17">
        <f t="shared" si="254"/>
        <v>25</v>
      </c>
      <c r="W931" s="17">
        <v>25000</v>
      </c>
      <c r="X931" s="17" t="s">
        <v>64</v>
      </c>
      <c r="Y931" s="17" t="s">
        <v>65</v>
      </c>
      <c r="Z931" s="17">
        <v>20201014</v>
      </c>
      <c r="AA931" s="17" t="s">
        <v>78</v>
      </c>
      <c r="AB931" s="17">
        <v>1</v>
      </c>
      <c r="AC931" s="17" t="str">
        <f>IFERROR(VLOOKUP(A931,[1]Cruces!AJ:AK,2,0),VLOOKUP(CONCATENATE(X931,AA931),[1]Cruces!G:H,2,0))</f>
        <v>Solicitud de Obra</v>
      </c>
      <c r="AD931" s="17">
        <f t="shared" si="240"/>
        <v>12</v>
      </c>
      <c r="AE931" s="17">
        <f t="shared" si="241"/>
        <v>9</v>
      </c>
      <c r="AF931" s="17">
        <f t="shared" si="242"/>
        <v>2020</v>
      </c>
      <c r="AG931" s="17" t="str">
        <f>IFERROR(VLOOKUP(MID(A931,2,4)*1,[1]Cruces!K:L,2,0),"Verificar")</f>
        <v>Guajira</v>
      </c>
      <c r="AH931" s="17">
        <f t="shared" ca="1" si="243"/>
        <v>74</v>
      </c>
      <c r="AI931" s="17" t="str">
        <f>IFERROR(VLOOKUP(U931,[1]Cruces!$O$1:$P$6,2,0),"Sin Orden")</f>
        <v>Resuelta</v>
      </c>
      <c r="AJ931" s="17">
        <f t="shared" si="244"/>
        <v>14</v>
      </c>
      <c r="AK931" s="17">
        <f t="shared" si="245"/>
        <v>10</v>
      </c>
      <c r="AL931" s="17">
        <f t="shared" si="246"/>
        <v>2020</v>
      </c>
      <c r="AM931" s="17">
        <f t="shared" ca="1" si="247"/>
        <v>42</v>
      </c>
      <c r="AN931" s="18" t="str">
        <f>IFERROR(VLOOKUP(R931*1,'[1]Ordenes de Servicio'!G:K,5,0),"No Cruza")</f>
        <v>No Cruza</v>
      </c>
      <c r="AO931" s="17">
        <f t="shared" ca="1" si="248"/>
        <v>32</v>
      </c>
      <c r="AP931" s="17">
        <f t="shared" si="249"/>
        <v>14</v>
      </c>
      <c r="AQ931" s="17">
        <f t="shared" si="250"/>
        <v>10</v>
      </c>
      <c r="AR931" s="17">
        <f t="shared" si="251"/>
        <v>2020</v>
      </c>
      <c r="AS931" s="17">
        <f t="shared" ca="1" si="252"/>
        <v>42</v>
      </c>
      <c r="AT931" s="17" t="str">
        <f t="shared" ca="1" si="255"/>
        <v>No</v>
      </c>
      <c r="AU931" s="17">
        <f t="shared" si="253"/>
        <v>0</v>
      </c>
      <c r="AV931" s="17" t="str">
        <f>+VLOOKUP(B931,[1]Cruces!S:T,2,0)</f>
        <v>4. Presupuesto de Obra</v>
      </c>
    </row>
    <row r="932" spans="1:48" hidden="1" x14ac:dyDescent="0.25">
      <c r="A932" s="17" t="s">
        <v>8016</v>
      </c>
      <c r="B932" s="17" t="s">
        <v>569</v>
      </c>
      <c r="C932" s="17">
        <v>0</v>
      </c>
      <c r="D932" s="17">
        <v>0</v>
      </c>
      <c r="E932" s="17" t="s">
        <v>55</v>
      </c>
      <c r="F932" s="17" t="s">
        <v>7098</v>
      </c>
      <c r="G932" s="17" t="s">
        <v>8017</v>
      </c>
      <c r="H932" s="17">
        <v>3012651441</v>
      </c>
      <c r="I932" s="17" t="s">
        <v>116</v>
      </c>
      <c r="J932" s="17" t="s">
        <v>59</v>
      </c>
      <c r="K932" s="17" t="s">
        <v>97</v>
      </c>
      <c r="L932" s="17" t="s">
        <v>7101</v>
      </c>
      <c r="M932" s="17" t="s">
        <v>7102</v>
      </c>
      <c r="N932" s="17" t="s">
        <v>572</v>
      </c>
      <c r="O932" s="17">
        <v>20201023</v>
      </c>
      <c r="P932" s="17">
        <v>20201023</v>
      </c>
      <c r="Q932" s="17">
        <v>1210</v>
      </c>
      <c r="R932" s="17">
        <v>0</v>
      </c>
      <c r="S932" s="17"/>
      <c r="T932" s="17" t="s">
        <v>63</v>
      </c>
      <c r="U932" s="17"/>
      <c r="V932" s="17">
        <f t="shared" si="254"/>
        <v>3</v>
      </c>
      <c r="W932" s="17">
        <v>3000</v>
      </c>
      <c r="X932" s="17" t="s">
        <v>7065</v>
      </c>
      <c r="Y932" s="17" t="s">
        <v>569</v>
      </c>
      <c r="Z932" s="17">
        <v>20201023</v>
      </c>
      <c r="AA932" s="17" t="s">
        <v>1947</v>
      </c>
      <c r="AB932" s="17">
        <v>1</v>
      </c>
      <c r="AC932" s="17" t="str">
        <f>IFERROR(VLOOKUP(A932,[1]Cruces!AJ:AK,2,0),VLOOKUP(CONCATENATE(X932,AA932),[1]Cruces!G:H,2,0))</f>
        <v>Solicitud por BT</v>
      </c>
      <c r="AD932" s="17">
        <f t="shared" si="240"/>
        <v>23</v>
      </c>
      <c r="AE932" s="17">
        <f t="shared" si="241"/>
        <v>10</v>
      </c>
      <c r="AF932" s="17">
        <f t="shared" si="242"/>
        <v>2020</v>
      </c>
      <c r="AG932" s="17" t="str">
        <f>IFERROR(VLOOKUP(MID(A932,2,4)*1,[1]Cruces!K:L,2,0),"Verificar")</f>
        <v>Atlántico Sur</v>
      </c>
      <c r="AH932" s="17">
        <f t="shared" ca="1" si="243"/>
        <v>33</v>
      </c>
      <c r="AI932" s="17" t="str">
        <f>IFERROR(VLOOKUP(U932,[1]Cruces!$O$1:$P$6,2,0),"Sin Orden")</f>
        <v>Sin Orden</v>
      </c>
      <c r="AJ932" s="17">
        <f t="shared" si="244"/>
        <v>23</v>
      </c>
      <c r="AK932" s="17">
        <f t="shared" si="245"/>
        <v>10</v>
      </c>
      <c r="AL932" s="17">
        <f t="shared" si="246"/>
        <v>2020</v>
      </c>
      <c r="AM932" s="17">
        <f t="shared" ca="1" si="247"/>
        <v>33</v>
      </c>
      <c r="AN932" s="18" t="str">
        <f>IFERROR(VLOOKUP(R932*1,'[1]Ordenes de Servicio'!G:K,5,0),"No Cruza")</f>
        <v>No Cruza</v>
      </c>
      <c r="AO932" s="17">
        <f t="shared" ca="1" si="248"/>
        <v>33</v>
      </c>
      <c r="AP932" s="17">
        <f t="shared" si="249"/>
        <v>23</v>
      </c>
      <c r="AQ932" s="17">
        <f t="shared" si="250"/>
        <v>10</v>
      </c>
      <c r="AR932" s="17">
        <f t="shared" si="251"/>
        <v>2020</v>
      </c>
      <c r="AS932" s="17">
        <f t="shared" ca="1" si="252"/>
        <v>33</v>
      </c>
      <c r="AT932" s="17" t="str">
        <f t="shared" ca="1" si="255"/>
        <v>No</v>
      </c>
      <c r="AU932" s="17">
        <f t="shared" si="253"/>
        <v>0</v>
      </c>
      <c r="AV932" s="17" t="str">
        <f>+VLOOKUP(B932,[1]Cruces!S:T,2,0)</f>
        <v>1. Solicitud</v>
      </c>
    </row>
    <row r="933" spans="1:48" hidden="1" x14ac:dyDescent="0.25">
      <c r="A933" s="17" t="s">
        <v>8018</v>
      </c>
      <c r="B933" s="17" t="s">
        <v>1943</v>
      </c>
      <c r="C933" s="17">
        <v>0</v>
      </c>
      <c r="D933" s="17">
        <v>0</v>
      </c>
      <c r="E933" s="17" t="s">
        <v>55</v>
      </c>
      <c r="F933" s="17" t="s">
        <v>5366</v>
      </c>
      <c r="G933" s="17" t="s">
        <v>8019</v>
      </c>
      <c r="H933" s="20">
        <v>3126611745</v>
      </c>
      <c r="I933" s="17" t="s">
        <v>71</v>
      </c>
      <c r="J933" s="17" t="s">
        <v>59</v>
      </c>
      <c r="K933" s="17" t="s">
        <v>8020</v>
      </c>
      <c r="L933" s="17" t="s">
        <v>5368</v>
      </c>
      <c r="M933" s="17" t="s">
        <v>5369</v>
      </c>
      <c r="N933" s="17" t="s">
        <v>1946</v>
      </c>
      <c r="O933" s="17">
        <v>20201106</v>
      </c>
      <c r="P933" s="17">
        <v>20201106</v>
      </c>
      <c r="Q933" s="17">
        <v>9520</v>
      </c>
      <c r="R933" s="17">
        <v>28272084</v>
      </c>
      <c r="S933" s="17" t="s">
        <v>6601</v>
      </c>
      <c r="T933" s="17" t="s">
        <v>63</v>
      </c>
      <c r="U933" s="17" t="s">
        <v>77</v>
      </c>
      <c r="V933" s="17">
        <f t="shared" si="254"/>
        <v>3</v>
      </c>
      <c r="W933" s="17">
        <v>3000</v>
      </c>
      <c r="X933" s="17" t="s">
        <v>7065</v>
      </c>
      <c r="Y933" s="17" t="s">
        <v>1943</v>
      </c>
      <c r="Z933" s="17">
        <v>20201106</v>
      </c>
      <c r="AA933" s="17" t="s">
        <v>1947</v>
      </c>
      <c r="AB933" s="17">
        <v>1</v>
      </c>
      <c r="AC933" s="17" t="str">
        <f>IFERROR(VLOOKUP(A933,[1]Cruces!AJ:AK,2,0),VLOOKUP(CONCATENATE(X933,AA933),[1]Cruces!G:H,2,0))</f>
        <v>Solicitud por BT</v>
      </c>
      <c r="AD933" s="17">
        <f t="shared" si="240"/>
        <v>6</v>
      </c>
      <c r="AE933" s="17">
        <f t="shared" si="241"/>
        <v>11</v>
      </c>
      <c r="AF933" s="17">
        <f t="shared" si="242"/>
        <v>2020</v>
      </c>
      <c r="AG933" s="17" t="str">
        <f>IFERROR(VLOOKUP(MID(A933,2,4)*1,[1]Cruces!K:L,2,0),"Verificar")</f>
        <v>Atlántico Sur</v>
      </c>
      <c r="AH933" s="17">
        <f t="shared" ca="1" si="243"/>
        <v>19</v>
      </c>
      <c r="AI933" s="17" t="str">
        <f>IFERROR(VLOOKUP(U933,[1]Cruces!$O$1:$P$6,2,0),"Sin Orden")</f>
        <v>Pendiente</v>
      </c>
      <c r="AJ933" s="17">
        <f t="shared" si="244"/>
        <v>6</v>
      </c>
      <c r="AK933" s="17">
        <f t="shared" si="245"/>
        <v>11</v>
      </c>
      <c r="AL933" s="17">
        <f t="shared" si="246"/>
        <v>2020</v>
      </c>
      <c r="AM933" s="17">
        <f t="shared" ca="1" si="247"/>
        <v>19</v>
      </c>
      <c r="AN933" s="18" t="str">
        <f>IFERROR(VLOOKUP(R933*1,'[1]Ordenes de Servicio'!G:K,5,0),"No Cruza")</f>
        <v>No Cruza</v>
      </c>
      <c r="AO933" s="17">
        <f t="shared" ca="1" si="248"/>
        <v>19</v>
      </c>
      <c r="AP933" s="17">
        <f t="shared" si="249"/>
        <v>6</v>
      </c>
      <c r="AQ933" s="17">
        <f t="shared" si="250"/>
        <v>11</v>
      </c>
      <c r="AR933" s="17">
        <f t="shared" si="251"/>
        <v>2020</v>
      </c>
      <c r="AS933" s="17">
        <f t="shared" ca="1" si="252"/>
        <v>19</v>
      </c>
      <c r="AT933" s="17" t="str">
        <f t="shared" ca="1" si="255"/>
        <v>No</v>
      </c>
      <c r="AU933" s="17">
        <f t="shared" si="253"/>
        <v>0</v>
      </c>
      <c r="AV933" s="17" t="str">
        <f>+VLOOKUP(B933,[1]Cruces!S:T,2,0)</f>
        <v>7. Ejecución en Campo OS BT</v>
      </c>
    </row>
    <row r="934" spans="1:48" hidden="1" x14ac:dyDescent="0.25">
      <c r="A934" s="17" t="s">
        <v>1912</v>
      </c>
      <c r="B934" s="17" t="s">
        <v>54</v>
      </c>
      <c r="C934" s="17">
        <v>0</v>
      </c>
      <c r="D934" s="17">
        <v>0</v>
      </c>
      <c r="E934" s="17" t="s">
        <v>55</v>
      </c>
      <c r="F934" s="17" t="s">
        <v>107</v>
      </c>
      <c r="G934" s="17" t="s">
        <v>1913</v>
      </c>
      <c r="H934" s="17">
        <v>0</v>
      </c>
      <c r="I934" s="17" t="s">
        <v>116</v>
      </c>
      <c r="J934" s="17" t="s">
        <v>59</v>
      </c>
      <c r="K934" s="17" t="s">
        <v>97</v>
      </c>
      <c r="L934" s="17" t="s">
        <v>145</v>
      </c>
      <c r="M934" s="17" t="s">
        <v>146</v>
      </c>
      <c r="N934" s="17" t="s">
        <v>62</v>
      </c>
      <c r="O934" s="17">
        <v>20201109</v>
      </c>
      <c r="P934" s="17">
        <v>20201118</v>
      </c>
      <c r="Q934" s="17">
        <v>9520</v>
      </c>
      <c r="R934" s="17">
        <v>28276234</v>
      </c>
      <c r="S934" s="17" t="s">
        <v>100</v>
      </c>
      <c r="T934" s="17" t="s">
        <v>63</v>
      </c>
      <c r="U934" s="17" t="s">
        <v>91</v>
      </c>
      <c r="V934" s="17">
        <f t="shared" si="254"/>
        <v>15</v>
      </c>
      <c r="W934" s="17">
        <v>15000</v>
      </c>
      <c r="X934" s="17" t="s">
        <v>64</v>
      </c>
      <c r="Y934" s="17" t="s">
        <v>65</v>
      </c>
      <c r="Z934" s="17">
        <v>20201118</v>
      </c>
      <c r="AA934" s="17" t="s">
        <v>78</v>
      </c>
      <c r="AB934" s="17">
        <v>1</v>
      </c>
      <c r="AC934" s="17" t="str">
        <f>IFERROR(VLOOKUP(A934,[1]Cruces!AJ:AK,2,0),VLOOKUP(CONCATENATE(X934,AA934),[1]Cruces!G:H,2,0))</f>
        <v>Solicitud de Obra</v>
      </c>
      <c r="AD934" s="17">
        <f t="shared" si="240"/>
        <v>9</v>
      </c>
      <c r="AE934" s="17">
        <f t="shared" si="241"/>
        <v>11</v>
      </c>
      <c r="AF934" s="17">
        <f t="shared" si="242"/>
        <v>2020</v>
      </c>
      <c r="AG934" s="17" t="str">
        <f>IFERROR(VLOOKUP(MID(A934,2,4)*1,[1]Cruces!K:L,2,0),"Verificar")</f>
        <v>Atlántico Sur</v>
      </c>
      <c r="AH934" s="17">
        <f t="shared" ca="1" si="243"/>
        <v>16</v>
      </c>
      <c r="AI934" s="17" t="str">
        <f>IFERROR(VLOOKUP(U934,[1]Cruces!$O$1:$P$6,2,0),"Sin Orden")</f>
        <v>Resuelta</v>
      </c>
      <c r="AJ934" s="17">
        <f t="shared" si="244"/>
        <v>18</v>
      </c>
      <c r="AK934" s="17">
        <f t="shared" si="245"/>
        <v>11</v>
      </c>
      <c r="AL934" s="17">
        <f t="shared" si="246"/>
        <v>2020</v>
      </c>
      <c r="AM934" s="17">
        <f t="shared" ca="1" si="247"/>
        <v>7</v>
      </c>
      <c r="AN934" s="18" t="str">
        <f>IFERROR(VLOOKUP(R934*1,'[1]Ordenes de Servicio'!G:K,5,0),"No Cruza")</f>
        <v>No Cruza</v>
      </c>
      <c r="AO934" s="17">
        <f t="shared" ca="1" si="248"/>
        <v>9</v>
      </c>
      <c r="AP934" s="17">
        <f t="shared" si="249"/>
        <v>18</v>
      </c>
      <c r="AQ934" s="17">
        <f t="shared" si="250"/>
        <v>11</v>
      </c>
      <c r="AR934" s="17">
        <f t="shared" si="251"/>
        <v>2020</v>
      </c>
      <c r="AS934" s="17">
        <f t="shared" ca="1" si="252"/>
        <v>7</v>
      </c>
      <c r="AT934" s="17" t="str">
        <f t="shared" ca="1" si="255"/>
        <v>No</v>
      </c>
      <c r="AU934" s="17">
        <f t="shared" si="253"/>
        <v>0</v>
      </c>
      <c r="AV934" s="17" t="str">
        <f>+VLOOKUP(B934,[1]Cruces!S:T,2,0)</f>
        <v>4. Presupuesto de Obra</v>
      </c>
    </row>
    <row r="935" spans="1:48" hidden="1" x14ac:dyDescent="0.25">
      <c r="A935" s="17" t="s">
        <v>1914</v>
      </c>
      <c r="B935" s="17" t="s">
        <v>54</v>
      </c>
      <c r="C935" s="17">
        <v>0</v>
      </c>
      <c r="D935" s="17">
        <v>0</v>
      </c>
      <c r="E935" s="17" t="s">
        <v>55</v>
      </c>
      <c r="F935" s="17" t="s">
        <v>232</v>
      </c>
      <c r="G935" s="17" t="s">
        <v>1915</v>
      </c>
      <c r="H935" s="17">
        <v>0</v>
      </c>
      <c r="I935" s="17" t="s">
        <v>83</v>
      </c>
      <c r="J935" s="17" t="s">
        <v>59</v>
      </c>
      <c r="K935" s="17" t="s">
        <v>1916</v>
      </c>
      <c r="L935" s="17" t="s">
        <v>280</v>
      </c>
      <c r="M935" s="17" t="s">
        <v>281</v>
      </c>
      <c r="N935" s="17" t="s">
        <v>62</v>
      </c>
      <c r="O935" s="17">
        <v>20200328</v>
      </c>
      <c r="P935" s="17">
        <v>20200407</v>
      </c>
      <c r="Q935" s="17">
        <v>7541</v>
      </c>
      <c r="R935" s="17">
        <v>27302708</v>
      </c>
      <c r="S935" s="17" t="s">
        <v>100</v>
      </c>
      <c r="T935" s="17" t="s">
        <v>63</v>
      </c>
      <c r="U935" s="17" t="s">
        <v>91</v>
      </c>
      <c r="V935" s="17">
        <f t="shared" si="254"/>
        <v>75</v>
      </c>
      <c r="W935" s="17">
        <v>75000</v>
      </c>
      <c r="X935" s="17" t="s">
        <v>64</v>
      </c>
      <c r="Y935" s="17" t="s">
        <v>150</v>
      </c>
      <c r="Z935" s="17">
        <v>20201021</v>
      </c>
      <c r="AA935" s="17" t="s">
        <v>78</v>
      </c>
      <c r="AB935" s="17">
        <v>1</v>
      </c>
      <c r="AC935" s="17" t="str">
        <f>IFERROR(VLOOKUP(A935,[1]Cruces!AJ:AK,2,0),VLOOKUP(CONCATENATE(X935,AA935),[1]Cruces!G:H,2,0))</f>
        <v>Solicitud de Obra</v>
      </c>
      <c r="AD935" s="17">
        <f t="shared" si="240"/>
        <v>28</v>
      </c>
      <c r="AE935" s="17">
        <f t="shared" si="241"/>
        <v>3</v>
      </c>
      <c r="AF935" s="17">
        <f t="shared" si="242"/>
        <v>2020</v>
      </c>
      <c r="AG935" s="17" t="str">
        <f>IFERROR(VLOOKUP(MID(A935,2,4)*1,[1]Cruces!K:L,2,0),"Verificar")</f>
        <v>Atlántico Sur</v>
      </c>
      <c r="AH935" s="17">
        <f t="shared" ca="1" si="243"/>
        <v>242</v>
      </c>
      <c r="AI935" s="17" t="str">
        <f>IFERROR(VLOOKUP(U935,[1]Cruces!$O$1:$P$6,2,0),"Sin Orden")</f>
        <v>Resuelta</v>
      </c>
      <c r="AJ935" s="17">
        <f t="shared" si="244"/>
        <v>21</v>
      </c>
      <c r="AK935" s="17">
        <f t="shared" si="245"/>
        <v>10</v>
      </c>
      <c r="AL935" s="17">
        <f t="shared" si="246"/>
        <v>2020</v>
      </c>
      <c r="AM935" s="17">
        <f t="shared" ca="1" si="247"/>
        <v>35</v>
      </c>
      <c r="AN935" s="18" t="str">
        <f>IFERROR(VLOOKUP(R935*1,'[1]Ordenes de Servicio'!G:K,5,0),"No Cruza")</f>
        <v>No Cruza</v>
      </c>
      <c r="AO935" s="17">
        <f t="shared" ca="1" si="248"/>
        <v>207</v>
      </c>
      <c r="AP935" s="17">
        <f t="shared" si="249"/>
        <v>7</v>
      </c>
      <c r="AQ935" s="17">
        <f t="shared" si="250"/>
        <v>4</v>
      </c>
      <c r="AR935" s="17">
        <f t="shared" si="251"/>
        <v>2020</v>
      </c>
      <c r="AS935" s="17">
        <f t="shared" ca="1" si="252"/>
        <v>232</v>
      </c>
      <c r="AT935" s="17" t="str">
        <f t="shared" ca="1" si="255"/>
        <v>No</v>
      </c>
      <c r="AU935" s="17">
        <f t="shared" si="253"/>
        <v>197</v>
      </c>
      <c r="AV935" s="17" t="str">
        <f>+VLOOKUP(B935,[1]Cruces!S:T,2,0)</f>
        <v>4. Presupuesto de Obra</v>
      </c>
    </row>
    <row r="936" spans="1:48" hidden="1" x14ac:dyDescent="0.25">
      <c r="A936" s="17" t="s">
        <v>8021</v>
      </c>
      <c r="B936" s="17" t="s">
        <v>6595</v>
      </c>
      <c r="C936" s="17">
        <v>0</v>
      </c>
      <c r="D936" s="17">
        <v>0</v>
      </c>
      <c r="E936" s="17" t="s">
        <v>55</v>
      </c>
      <c r="F936" s="17" t="s">
        <v>120</v>
      </c>
      <c r="G936" s="17" t="s">
        <v>8022</v>
      </c>
      <c r="H936" s="17">
        <v>3007272961</v>
      </c>
      <c r="I936" s="17" t="s">
        <v>71</v>
      </c>
      <c r="J936" s="17" t="s">
        <v>59</v>
      </c>
      <c r="K936" s="17" t="s">
        <v>97</v>
      </c>
      <c r="L936" s="17" t="s">
        <v>122</v>
      </c>
      <c r="M936" s="17" t="s">
        <v>123</v>
      </c>
      <c r="N936" s="17" t="s">
        <v>6600</v>
      </c>
      <c r="O936" s="17">
        <v>20200420</v>
      </c>
      <c r="P936" s="17">
        <v>20200421</v>
      </c>
      <c r="Q936" s="17">
        <v>9510</v>
      </c>
      <c r="R936" s="17">
        <v>27338845</v>
      </c>
      <c r="S936" s="17" t="s">
        <v>6601</v>
      </c>
      <c r="T936" s="17" t="s">
        <v>63</v>
      </c>
      <c r="U936" s="17" t="s">
        <v>91</v>
      </c>
      <c r="V936" s="17">
        <f t="shared" si="254"/>
        <v>3</v>
      </c>
      <c r="W936" s="17">
        <v>3000</v>
      </c>
      <c r="X936" s="17" t="s">
        <v>7065</v>
      </c>
      <c r="Y936" s="17" t="s">
        <v>6595</v>
      </c>
      <c r="Z936" s="17">
        <v>20200421</v>
      </c>
      <c r="AA936" s="17" t="s">
        <v>1947</v>
      </c>
      <c r="AB936" s="17">
        <v>1</v>
      </c>
      <c r="AC936" s="17" t="str">
        <f>IFERROR(VLOOKUP(A936,[1]Cruces!AJ:AK,2,0),VLOOKUP(CONCATENATE(X936,AA936),[1]Cruces!G:H,2,0))</f>
        <v>Solicitud por BT</v>
      </c>
      <c r="AD936" s="17">
        <f t="shared" si="240"/>
        <v>20</v>
      </c>
      <c r="AE936" s="17">
        <f t="shared" si="241"/>
        <v>4</v>
      </c>
      <c r="AF936" s="17">
        <f t="shared" si="242"/>
        <v>2020</v>
      </c>
      <c r="AG936" s="17" t="str">
        <f>IFERROR(VLOOKUP(MID(A936,2,4)*1,[1]Cruces!K:L,2,0),"Verificar")</f>
        <v>Atlántico Norte</v>
      </c>
      <c r="AH936" s="17">
        <f t="shared" ca="1" si="243"/>
        <v>219</v>
      </c>
      <c r="AI936" s="17" t="str">
        <f>IFERROR(VLOOKUP(U936,[1]Cruces!$O$1:$P$6,2,0),"Sin Orden")</f>
        <v>Resuelta</v>
      </c>
      <c r="AJ936" s="17">
        <f t="shared" si="244"/>
        <v>21</v>
      </c>
      <c r="AK936" s="17">
        <f t="shared" si="245"/>
        <v>4</v>
      </c>
      <c r="AL936" s="17">
        <f t="shared" si="246"/>
        <v>2020</v>
      </c>
      <c r="AM936" s="17">
        <f t="shared" ca="1" si="247"/>
        <v>218</v>
      </c>
      <c r="AN936" s="18" t="str">
        <f>IFERROR(VLOOKUP(R936*1,'[1]Ordenes de Servicio'!G:K,5,0),"No Cruza")</f>
        <v>No Cruza</v>
      </c>
      <c r="AO936" s="17">
        <f t="shared" ca="1" si="248"/>
        <v>1</v>
      </c>
      <c r="AP936" s="17">
        <f t="shared" si="249"/>
        <v>21</v>
      </c>
      <c r="AQ936" s="17">
        <f t="shared" si="250"/>
        <v>4</v>
      </c>
      <c r="AR936" s="17">
        <f t="shared" si="251"/>
        <v>2020</v>
      </c>
      <c r="AS936" s="17">
        <f t="shared" ca="1" si="252"/>
        <v>218</v>
      </c>
      <c r="AT936" s="17" t="str">
        <f t="shared" ca="1" si="255"/>
        <v>No</v>
      </c>
      <c r="AU936" s="17">
        <f t="shared" si="253"/>
        <v>0</v>
      </c>
      <c r="AV936" s="17" t="str">
        <f>+VLOOKUP(B936,[1]Cruces!S:T,2,0)</f>
        <v>7. Ejecución en Campo OS BT</v>
      </c>
    </row>
    <row r="937" spans="1:48" hidden="1" x14ac:dyDescent="0.25">
      <c r="A937" s="17" t="s">
        <v>1917</v>
      </c>
      <c r="B937" s="17" t="s">
        <v>54</v>
      </c>
      <c r="C937" s="17">
        <v>0</v>
      </c>
      <c r="D937" s="17">
        <v>0</v>
      </c>
      <c r="E937" s="17" t="s">
        <v>55</v>
      </c>
      <c r="F937" s="17" t="s">
        <v>232</v>
      </c>
      <c r="G937" s="17" t="s">
        <v>1918</v>
      </c>
      <c r="H937" s="17">
        <v>0</v>
      </c>
      <c r="I937" s="17" t="s">
        <v>83</v>
      </c>
      <c r="J937" s="17" t="s">
        <v>59</v>
      </c>
      <c r="K937" s="17" t="s">
        <v>1919</v>
      </c>
      <c r="L937" s="17" t="s">
        <v>280</v>
      </c>
      <c r="M937" s="17" t="s">
        <v>281</v>
      </c>
      <c r="N937" s="17" t="s">
        <v>62</v>
      </c>
      <c r="O937" s="17">
        <v>20200414</v>
      </c>
      <c r="P937" s="17">
        <v>20200420</v>
      </c>
      <c r="Q937" s="17">
        <v>1220</v>
      </c>
      <c r="R937" s="17">
        <v>27320237</v>
      </c>
      <c r="S937" s="17" t="s">
        <v>100</v>
      </c>
      <c r="T937" s="17" t="s">
        <v>63</v>
      </c>
      <c r="U937" s="17" t="s">
        <v>91</v>
      </c>
      <c r="V937" s="17">
        <f t="shared" si="254"/>
        <v>75</v>
      </c>
      <c r="W937" s="17">
        <v>75000</v>
      </c>
      <c r="X937" s="17" t="s">
        <v>64</v>
      </c>
      <c r="Y937" s="17" t="s">
        <v>150</v>
      </c>
      <c r="Z937" s="17">
        <v>20201021</v>
      </c>
      <c r="AA937" s="17" t="s">
        <v>78</v>
      </c>
      <c r="AB937" s="17">
        <v>1</v>
      </c>
      <c r="AC937" s="17" t="str">
        <f>IFERROR(VLOOKUP(A937,[1]Cruces!AJ:AK,2,0),VLOOKUP(CONCATENATE(X937,AA937),[1]Cruces!G:H,2,0))</f>
        <v>Solicitud de Obra</v>
      </c>
      <c r="AD937" s="17">
        <f t="shared" si="240"/>
        <v>14</v>
      </c>
      <c r="AE937" s="17">
        <f t="shared" si="241"/>
        <v>4</v>
      </c>
      <c r="AF937" s="17">
        <f t="shared" si="242"/>
        <v>2020</v>
      </c>
      <c r="AG937" s="17" t="str">
        <f>IFERROR(VLOOKUP(MID(A937,2,4)*1,[1]Cruces!K:L,2,0),"Verificar")</f>
        <v>Atlántico Sur</v>
      </c>
      <c r="AH937" s="17">
        <f t="shared" ca="1" si="243"/>
        <v>225</v>
      </c>
      <c r="AI937" s="17" t="str">
        <f>IFERROR(VLOOKUP(U937,[1]Cruces!$O$1:$P$6,2,0),"Sin Orden")</f>
        <v>Resuelta</v>
      </c>
      <c r="AJ937" s="17">
        <f t="shared" si="244"/>
        <v>21</v>
      </c>
      <c r="AK937" s="17">
        <f t="shared" si="245"/>
        <v>10</v>
      </c>
      <c r="AL937" s="17">
        <f t="shared" si="246"/>
        <v>2020</v>
      </c>
      <c r="AM937" s="17">
        <f t="shared" ca="1" si="247"/>
        <v>35</v>
      </c>
      <c r="AN937" s="18" t="str">
        <f>IFERROR(VLOOKUP(R937*1,'[1]Ordenes de Servicio'!G:K,5,0),"No Cruza")</f>
        <v>No Cruza</v>
      </c>
      <c r="AO937" s="17">
        <f t="shared" ca="1" si="248"/>
        <v>190</v>
      </c>
      <c r="AP937" s="17">
        <f t="shared" si="249"/>
        <v>20</v>
      </c>
      <c r="AQ937" s="17">
        <f t="shared" si="250"/>
        <v>4</v>
      </c>
      <c r="AR937" s="17">
        <f t="shared" si="251"/>
        <v>2020</v>
      </c>
      <c r="AS937" s="17">
        <f t="shared" ca="1" si="252"/>
        <v>219</v>
      </c>
      <c r="AT937" s="17" t="str">
        <f t="shared" ca="1" si="255"/>
        <v>No</v>
      </c>
      <c r="AU937" s="17">
        <f t="shared" si="253"/>
        <v>184</v>
      </c>
      <c r="AV937" s="17" t="str">
        <f>+VLOOKUP(B937,[1]Cruces!S:T,2,0)</f>
        <v>4. Presupuesto de Obra</v>
      </c>
    </row>
    <row r="938" spans="1:48" hidden="1" x14ac:dyDescent="0.25">
      <c r="A938" s="17" t="s">
        <v>1920</v>
      </c>
      <c r="B938" s="17" t="s">
        <v>68</v>
      </c>
      <c r="C938" s="17">
        <v>0</v>
      </c>
      <c r="D938" s="17">
        <v>0</v>
      </c>
      <c r="E938" s="17" t="s">
        <v>55</v>
      </c>
      <c r="F938" s="17" t="s">
        <v>81</v>
      </c>
      <c r="G938" s="17" t="s">
        <v>1921</v>
      </c>
      <c r="H938" s="17">
        <v>3116156421</v>
      </c>
      <c r="I938" s="17" t="s">
        <v>116</v>
      </c>
      <c r="J938" s="17" t="s">
        <v>59</v>
      </c>
      <c r="K938" s="17" t="s">
        <v>1922</v>
      </c>
      <c r="L938" s="17" t="s">
        <v>85</v>
      </c>
      <c r="M938" s="17" t="s">
        <v>86</v>
      </c>
      <c r="N938" s="17" t="s">
        <v>75</v>
      </c>
      <c r="O938" s="17">
        <v>20181227</v>
      </c>
      <c r="P938" s="17">
        <v>20190326</v>
      </c>
      <c r="Q938" s="17">
        <v>3440</v>
      </c>
      <c r="R938" s="17">
        <v>25854460</v>
      </c>
      <c r="S938" s="17" t="s">
        <v>100</v>
      </c>
      <c r="T938" s="17" t="s">
        <v>63</v>
      </c>
      <c r="U938" s="17" t="s">
        <v>91</v>
      </c>
      <c r="V938" s="17">
        <f t="shared" si="254"/>
        <v>112.5</v>
      </c>
      <c r="W938" s="17">
        <v>112500</v>
      </c>
      <c r="X938" s="17" t="s">
        <v>64</v>
      </c>
      <c r="Y938" s="17" t="s">
        <v>105</v>
      </c>
      <c r="Z938" s="17">
        <v>20190524</v>
      </c>
      <c r="AA938" s="17" t="s">
        <v>78</v>
      </c>
      <c r="AB938" s="17">
        <v>1</v>
      </c>
      <c r="AC938" s="17" t="str">
        <f>IFERROR(VLOOKUP(A938,[1]Cruces!AJ:AK,2,0),VLOOKUP(CONCATENATE(X938,AA938),[1]Cruces!G:H,2,0))</f>
        <v>Solicitud de Obra</v>
      </c>
      <c r="AD938" s="17">
        <f t="shared" ref="AD938:AD995" si="256">MID(O938,7,2)*1</f>
        <v>27</v>
      </c>
      <c r="AE938" s="17">
        <f t="shared" ref="AE938:AE995" si="257">MID(O938,5,2)*1</f>
        <v>12</v>
      </c>
      <c r="AF938" s="17">
        <f t="shared" ref="AF938:AF995" si="258">MID(O938,1,4)*1</f>
        <v>2018</v>
      </c>
      <c r="AG938" s="17" t="str">
        <f>IFERROR(VLOOKUP(MID(A938,2,4)*1,[1]Cruces!K:L,2,0),"Verificar")</f>
        <v>Magdalena</v>
      </c>
      <c r="AH938" s="17">
        <f t="shared" ref="AH938:AH995" ca="1" si="259">TODAY()-DATE(AF938,AE938,AD938)</f>
        <v>699</v>
      </c>
      <c r="AI938" s="17" t="str">
        <f>IFERROR(VLOOKUP(U938,[1]Cruces!$O$1:$P$6,2,0),"Sin Orden")</f>
        <v>Resuelta</v>
      </c>
      <c r="AJ938" s="17">
        <f t="shared" ref="AJ938:AJ995" si="260">MID(Z938,7,2)*1</f>
        <v>24</v>
      </c>
      <c r="AK938" s="17">
        <f t="shared" ref="AK938:AK995" si="261">MID(Z938,5,2)*1</f>
        <v>5</v>
      </c>
      <c r="AL938" s="17">
        <f t="shared" ref="AL938:AL995" si="262">MID(Z938,1,4)*1</f>
        <v>2019</v>
      </c>
      <c r="AM938" s="17">
        <f t="shared" ref="AM938:AM995" ca="1" si="263">+TODAY()-DATE(AL938,AK938,AJ938)</f>
        <v>551</v>
      </c>
      <c r="AN938" s="18" t="str">
        <f>IFERROR(VLOOKUP(R938*1,'[1]Ordenes de Servicio'!G:K,5,0),"No Cruza")</f>
        <v>No Cruza</v>
      </c>
      <c r="AO938" s="17">
        <f t="shared" ref="AO938:AO995" ca="1" si="264">+IF(AI938="Resuelta",DATE(AL938,AK938,AJ938)-DATE(AF938,AE938,AD938),TODAY()-DATE(AL938,AK938,AJ938))</f>
        <v>148</v>
      </c>
      <c r="AP938" s="17">
        <f t="shared" ref="AP938:AP995" si="265">MID(P938,7,2)*1</f>
        <v>26</v>
      </c>
      <c r="AQ938" s="17">
        <f t="shared" ref="AQ938:AQ995" si="266">MID(P938,5,2)*1</f>
        <v>3</v>
      </c>
      <c r="AR938" s="17">
        <f t="shared" ref="AR938:AR995" si="267">MID(P938,1,4)*1</f>
        <v>2019</v>
      </c>
      <c r="AS938" s="17">
        <f t="shared" ref="AS938:AS995" ca="1" si="268">+TODAY()-DATE(AR938,AQ938,AP938)</f>
        <v>610</v>
      </c>
      <c r="AT938" s="17" t="str">
        <f t="shared" ca="1" si="255"/>
        <v>Si</v>
      </c>
      <c r="AU938" s="17">
        <f t="shared" ref="AU938:AU995" si="269">IF(DATE(AL938,AK938,AJ938)-DATE(AR938,AQ938,AP938)&lt;0,DATE(AR938,AQ938,AP938)-DATE(AL938,AK938,AJ938),DATE(AL938,AK938,AJ938)-DATE(AR938,AQ938,AP938))</f>
        <v>59</v>
      </c>
      <c r="AV938" s="17" t="str">
        <f>+VLOOKUP(B938,[1]Cruces!S:T,2,0)</f>
        <v>5. Consultoría / Adjudicación</v>
      </c>
    </row>
    <row r="939" spans="1:48" x14ac:dyDescent="0.25">
      <c r="A939" s="17" t="s">
        <v>1923</v>
      </c>
      <c r="B939" s="17" t="s">
        <v>80</v>
      </c>
      <c r="C939" s="17">
        <v>2499351</v>
      </c>
      <c r="D939" s="17">
        <v>0</v>
      </c>
      <c r="E939" s="17" t="s">
        <v>55</v>
      </c>
      <c r="F939" s="17" t="s">
        <v>232</v>
      </c>
      <c r="G939" s="17" t="s">
        <v>1924</v>
      </c>
      <c r="H939" s="17">
        <v>0</v>
      </c>
      <c r="I939" s="17" t="s">
        <v>71</v>
      </c>
      <c r="J939" s="17" t="s">
        <v>59</v>
      </c>
      <c r="K939" s="17" t="s">
        <v>97</v>
      </c>
      <c r="L939" s="17" t="s">
        <v>280</v>
      </c>
      <c r="M939" s="17" t="s">
        <v>281</v>
      </c>
      <c r="N939" s="17" t="s">
        <v>87</v>
      </c>
      <c r="O939" s="17">
        <v>20190719</v>
      </c>
      <c r="P939" s="17">
        <v>20200110</v>
      </c>
      <c r="Q939" s="17">
        <v>1210</v>
      </c>
      <c r="R939" s="17">
        <v>26879179</v>
      </c>
      <c r="S939" s="17" t="s">
        <v>76</v>
      </c>
      <c r="T939" s="17" t="s">
        <v>63</v>
      </c>
      <c r="U939" s="17" t="s">
        <v>88</v>
      </c>
      <c r="V939" s="17">
        <f t="shared" ref="V939:V996" si="270">+W939/1000</f>
        <v>50</v>
      </c>
      <c r="W939" s="17">
        <v>50000</v>
      </c>
      <c r="X939" s="17" t="s">
        <v>89</v>
      </c>
      <c r="Y939" s="17" t="s">
        <v>80</v>
      </c>
      <c r="Z939" s="17">
        <v>20200110</v>
      </c>
      <c r="AA939" s="17" t="s">
        <v>78</v>
      </c>
      <c r="AB939" s="17">
        <v>1</v>
      </c>
      <c r="AC939" s="17" t="str">
        <f>IFERROR(VLOOKUP(A939,[1]Cruces!AJ:AK,2,0),VLOOKUP(CONCATENATE(X939,AA939),[1]Cruces!G:H,2,0))</f>
        <v>Solicitud de Obra</v>
      </c>
      <c r="AD939" s="17">
        <f t="shared" si="256"/>
        <v>19</v>
      </c>
      <c r="AE939" s="17">
        <f t="shared" si="257"/>
        <v>7</v>
      </c>
      <c r="AF939" s="17">
        <f t="shared" si="258"/>
        <v>2019</v>
      </c>
      <c r="AG939" s="17" t="str">
        <f>IFERROR(VLOOKUP(MID(A939,2,4)*1,[1]Cruces!K:L,2,0),"Verificar")</f>
        <v>Atlántico Sur</v>
      </c>
      <c r="AH939" s="17">
        <f t="shared" ca="1" si="259"/>
        <v>495</v>
      </c>
      <c r="AI939" s="17" t="str">
        <f>IFERROR(VLOOKUP(U939,[1]Cruces!$O$1:$P$6,2,0),"Sin Orden")</f>
        <v>Resuelta</v>
      </c>
      <c r="AJ939" s="17">
        <f t="shared" si="260"/>
        <v>10</v>
      </c>
      <c r="AK939" s="17">
        <f t="shared" si="261"/>
        <v>1</v>
      </c>
      <c r="AL939" s="17">
        <f t="shared" si="262"/>
        <v>2020</v>
      </c>
      <c r="AM939" s="17">
        <f t="shared" ca="1" si="263"/>
        <v>320</v>
      </c>
      <c r="AN939" s="18" t="str">
        <f>IFERROR(VLOOKUP(R939*1,'[1]Ordenes de Servicio'!G:K,5,0),"No Cruza")</f>
        <v>No Cruza</v>
      </c>
      <c r="AO939" s="17">
        <f t="shared" ca="1" si="264"/>
        <v>175</v>
      </c>
      <c r="AP939" s="17">
        <f t="shared" si="265"/>
        <v>10</v>
      </c>
      <c r="AQ939" s="17">
        <f t="shared" si="266"/>
        <v>1</v>
      </c>
      <c r="AR939" s="17">
        <f t="shared" si="267"/>
        <v>2020</v>
      </c>
      <c r="AS939" s="17">
        <f t="shared" ca="1" si="268"/>
        <v>320</v>
      </c>
      <c r="AT939" s="17" t="str">
        <f t="shared" ref="AT939:AT996" ca="1" si="271">IF(AS939&gt;359,"Si","No")</f>
        <v>No</v>
      </c>
      <c r="AU939" s="17">
        <f t="shared" si="269"/>
        <v>0</v>
      </c>
      <c r="AV939" s="17" t="str">
        <f>+VLOOKUP(B939,[1]Cruces!S:T,2,0)</f>
        <v>8. Puesta en Servicio</v>
      </c>
    </row>
    <row r="940" spans="1:48" hidden="1" x14ac:dyDescent="0.25">
      <c r="A940" s="17" t="s">
        <v>1925</v>
      </c>
      <c r="B940" s="17" t="s">
        <v>54</v>
      </c>
      <c r="C940" s="17">
        <v>0</v>
      </c>
      <c r="D940" s="17">
        <v>0</v>
      </c>
      <c r="E940" s="17" t="s">
        <v>55</v>
      </c>
      <c r="F940" s="17" t="s">
        <v>56</v>
      </c>
      <c r="G940" s="17" t="s">
        <v>1926</v>
      </c>
      <c r="H940" s="17">
        <v>0</v>
      </c>
      <c r="I940" s="17" t="s">
        <v>165</v>
      </c>
      <c r="J940" s="17" t="s">
        <v>59</v>
      </c>
      <c r="K940" s="17" t="s">
        <v>1927</v>
      </c>
      <c r="L940" s="17" t="s">
        <v>117</v>
      </c>
      <c r="M940" s="17" t="s">
        <v>118</v>
      </c>
      <c r="N940" s="17" t="s">
        <v>62</v>
      </c>
      <c r="O940" s="17">
        <v>20190822</v>
      </c>
      <c r="P940" s="17">
        <v>20190830</v>
      </c>
      <c r="Q940" s="17">
        <v>9530</v>
      </c>
      <c r="R940" s="17">
        <v>26655115</v>
      </c>
      <c r="S940" s="17" t="s">
        <v>100</v>
      </c>
      <c r="T940" s="17" t="s">
        <v>63</v>
      </c>
      <c r="U940" s="17" t="s">
        <v>91</v>
      </c>
      <c r="V940" s="17">
        <f t="shared" si="270"/>
        <v>300</v>
      </c>
      <c r="W940" s="17">
        <v>300000</v>
      </c>
      <c r="X940" s="17" t="s">
        <v>64</v>
      </c>
      <c r="Y940" s="17" t="s">
        <v>150</v>
      </c>
      <c r="Z940" s="17">
        <v>20191024</v>
      </c>
      <c r="AA940" s="17" t="s">
        <v>101</v>
      </c>
      <c r="AB940" s="17">
        <v>1</v>
      </c>
      <c r="AC940" s="17" t="str">
        <f>IFERROR(VLOOKUP(A940,[1]Cruces!AJ:AK,2,0),VLOOKUP(CONCATENATE(X940,AA940),[1]Cruces!G:H,2,0))</f>
        <v>Solicitud de Obra</v>
      </c>
      <c r="AD940" s="17">
        <f t="shared" si="256"/>
        <v>22</v>
      </c>
      <c r="AE940" s="17">
        <f t="shared" si="257"/>
        <v>8</v>
      </c>
      <c r="AF940" s="17">
        <f t="shared" si="258"/>
        <v>2019</v>
      </c>
      <c r="AG940" s="17" t="str">
        <f>IFERROR(VLOOKUP(MID(A940,2,4)*1,[1]Cruces!K:L,2,0),"Verificar")</f>
        <v>Atlántico Norte</v>
      </c>
      <c r="AH940" s="17">
        <f t="shared" ca="1" si="259"/>
        <v>461</v>
      </c>
      <c r="AI940" s="17" t="str">
        <f>IFERROR(VLOOKUP(U940,[1]Cruces!$O$1:$P$6,2,0),"Sin Orden")</f>
        <v>Resuelta</v>
      </c>
      <c r="AJ940" s="17">
        <f t="shared" si="260"/>
        <v>24</v>
      </c>
      <c r="AK940" s="17">
        <f t="shared" si="261"/>
        <v>10</v>
      </c>
      <c r="AL940" s="17">
        <f t="shared" si="262"/>
        <v>2019</v>
      </c>
      <c r="AM940" s="17">
        <f t="shared" ca="1" si="263"/>
        <v>398</v>
      </c>
      <c r="AN940" s="18" t="str">
        <f>IFERROR(VLOOKUP(R940*1,'[1]Ordenes de Servicio'!G:K,5,0),"No Cruza")</f>
        <v>No Cruza</v>
      </c>
      <c r="AO940" s="17">
        <f t="shared" ca="1" si="264"/>
        <v>63</v>
      </c>
      <c r="AP940" s="17">
        <f t="shared" si="265"/>
        <v>30</v>
      </c>
      <c r="AQ940" s="17">
        <f t="shared" si="266"/>
        <v>8</v>
      </c>
      <c r="AR940" s="17">
        <f t="shared" si="267"/>
        <v>2019</v>
      </c>
      <c r="AS940" s="17">
        <f t="shared" ca="1" si="268"/>
        <v>453</v>
      </c>
      <c r="AT940" s="17" t="str">
        <f t="shared" ca="1" si="271"/>
        <v>Si</v>
      </c>
      <c r="AU940" s="17">
        <f t="shared" si="269"/>
        <v>55</v>
      </c>
      <c r="AV940" s="17" t="str">
        <f>+VLOOKUP(B940,[1]Cruces!S:T,2,0)</f>
        <v>4. Presupuesto de Obra</v>
      </c>
    </row>
    <row r="941" spans="1:48" hidden="1" x14ac:dyDescent="0.25">
      <c r="A941" s="17" t="s">
        <v>1928</v>
      </c>
      <c r="B941" s="17" t="s">
        <v>1683</v>
      </c>
      <c r="C941" s="17">
        <v>0</v>
      </c>
      <c r="D941" s="17">
        <v>0</v>
      </c>
      <c r="E941" s="17" t="s">
        <v>55</v>
      </c>
      <c r="F941" s="17" t="s">
        <v>56</v>
      </c>
      <c r="G941" s="17" t="s">
        <v>1929</v>
      </c>
      <c r="H941" s="17">
        <v>3156254143</v>
      </c>
      <c r="I941" s="17" t="s">
        <v>83</v>
      </c>
      <c r="J941" s="17" t="s">
        <v>59</v>
      </c>
      <c r="K941" s="17" t="s">
        <v>1930</v>
      </c>
      <c r="L941" s="17" t="s">
        <v>255</v>
      </c>
      <c r="M941" s="17" t="s">
        <v>256</v>
      </c>
      <c r="N941" s="17" t="s">
        <v>1686</v>
      </c>
      <c r="O941" s="17">
        <v>20190905</v>
      </c>
      <c r="P941" s="17">
        <v>20190905</v>
      </c>
      <c r="Q941" s="17">
        <v>3310</v>
      </c>
      <c r="R941" s="17">
        <v>0</v>
      </c>
      <c r="S941" s="17"/>
      <c r="T941" s="17" t="s">
        <v>63</v>
      </c>
      <c r="U941" s="17"/>
      <c r="V941" s="17">
        <f t="shared" si="270"/>
        <v>4.5</v>
      </c>
      <c r="W941" s="17">
        <v>4500</v>
      </c>
      <c r="X941" s="17" t="s">
        <v>218</v>
      </c>
      <c r="Y941" s="17" t="s">
        <v>1683</v>
      </c>
      <c r="Z941" s="17">
        <v>20190905</v>
      </c>
      <c r="AA941" s="17" t="s">
        <v>219</v>
      </c>
      <c r="AB941" s="17">
        <v>1</v>
      </c>
      <c r="AC941" s="17" t="str">
        <f>IFERROR(VLOOKUP(A941,[1]Cruces!AJ:AK,2,0),VLOOKUP(CONCATENATE(X941,AA941),[1]Cruces!G:H,2,0))</f>
        <v>Solicitud de Obra</v>
      </c>
      <c r="AD941" s="17">
        <f t="shared" si="256"/>
        <v>5</v>
      </c>
      <c r="AE941" s="17">
        <f t="shared" si="257"/>
        <v>9</v>
      </c>
      <c r="AF941" s="17">
        <f t="shared" si="258"/>
        <v>2019</v>
      </c>
      <c r="AG941" s="17" t="str">
        <f>IFERROR(VLOOKUP(MID(A941,2,4)*1,[1]Cruces!K:L,2,0),"Verificar")</f>
        <v>Guajira</v>
      </c>
      <c r="AH941" s="17">
        <f t="shared" ca="1" si="259"/>
        <v>447</v>
      </c>
      <c r="AI941" s="17" t="str">
        <f>IFERROR(VLOOKUP(U941,[1]Cruces!$O$1:$P$6,2,0),"Sin Orden")</f>
        <v>Sin Orden</v>
      </c>
      <c r="AJ941" s="17">
        <f t="shared" si="260"/>
        <v>5</v>
      </c>
      <c r="AK941" s="17">
        <f t="shared" si="261"/>
        <v>9</v>
      </c>
      <c r="AL941" s="17">
        <f t="shared" si="262"/>
        <v>2019</v>
      </c>
      <c r="AM941" s="17">
        <f t="shared" ca="1" si="263"/>
        <v>447</v>
      </c>
      <c r="AN941" s="18" t="str">
        <f>IFERROR(VLOOKUP(R941*1,'[1]Ordenes de Servicio'!G:K,5,0),"No Cruza")</f>
        <v>No Cruza</v>
      </c>
      <c r="AO941" s="17">
        <f t="shared" ca="1" si="264"/>
        <v>447</v>
      </c>
      <c r="AP941" s="17">
        <f t="shared" si="265"/>
        <v>5</v>
      </c>
      <c r="AQ941" s="17">
        <f t="shared" si="266"/>
        <v>9</v>
      </c>
      <c r="AR941" s="17">
        <f t="shared" si="267"/>
        <v>2019</v>
      </c>
      <c r="AS941" s="17">
        <f t="shared" ca="1" si="268"/>
        <v>447</v>
      </c>
      <c r="AT941" s="17" t="str">
        <f t="shared" ca="1" si="271"/>
        <v>Si</v>
      </c>
      <c r="AU941" s="17">
        <f t="shared" si="269"/>
        <v>0</v>
      </c>
      <c r="AV941" s="17" t="str">
        <f>+VLOOKUP(B941,[1]Cruces!S:T,2,0)</f>
        <v>1. Solicitud</v>
      </c>
    </row>
    <row r="942" spans="1:48" x14ac:dyDescent="0.25">
      <c r="A942" s="17" t="s">
        <v>1931</v>
      </c>
      <c r="B942" s="17" t="s">
        <v>80</v>
      </c>
      <c r="C942" s="17">
        <v>6601034</v>
      </c>
      <c r="D942" s="17">
        <v>0</v>
      </c>
      <c r="E942" s="17" t="s">
        <v>55</v>
      </c>
      <c r="F942" s="17" t="s">
        <v>107</v>
      </c>
      <c r="G942" s="17" t="s">
        <v>1932</v>
      </c>
      <c r="H942" s="17">
        <v>3104136647</v>
      </c>
      <c r="I942" s="17" t="s">
        <v>116</v>
      </c>
      <c r="J942" s="17" t="s">
        <v>59</v>
      </c>
      <c r="K942" s="17" t="s">
        <v>97</v>
      </c>
      <c r="L942" s="17" t="s">
        <v>111</v>
      </c>
      <c r="M942" s="17" t="s">
        <v>112</v>
      </c>
      <c r="N942" s="17" t="s">
        <v>87</v>
      </c>
      <c r="O942" s="17">
        <v>20190415</v>
      </c>
      <c r="P942" s="17">
        <v>20191129</v>
      </c>
      <c r="Q942" s="17">
        <v>1110</v>
      </c>
      <c r="R942" s="17">
        <v>26433850</v>
      </c>
      <c r="S942" s="17" t="s">
        <v>76</v>
      </c>
      <c r="T942" s="17" t="s">
        <v>63</v>
      </c>
      <c r="U942" s="17" t="s">
        <v>88</v>
      </c>
      <c r="V942" s="17">
        <f t="shared" si="270"/>
        <v>112.5</v>
      </c>
      <c r="W942" s="17">
        <v>112500</v>
      </c>
      <c r="X942" s="17" t="s">
        <v>89</v>
      </c>
      <c r="Y942" s="17" t="s">
        <v>80</v>
      </c>
      <c r="Z942" s="17">
        <v>20191129</v>
      </c>
      <c r="AA942" s="17" t="s">
        <v>101</v>
      </c>
      <c r="AB942" s="17">
        <v>1</v>
      </c>
      <c r="AC942" s="17" t="str">
        <f>IFERROR(VLOOKUP(A942,[1]Cruces!AJ:AK,2,0),VLOOKUP(CONCATENATE(X942,AA942),[1]Cruces!G:H,2,0))</f>
        <v>Solicitud de Obra</v>
      </c>
      <c r="AD942" s="17">
        <f t="shared" si="256"/>
        <v>15</v>
      </c>
      <c r="AE942" s="17">
        <f t="shared" si="257"/>
        <v>4</v>
      </c>
      <c r="AF942" s="17">
        <f t="shared" si="258"/>
        <v>2019</v>
      </c>
      <c r="AG942" s="17" t="str">
        <f>IFERROR(VLOOKUP(MID(A942,2,4)*1,[1]Cruces!K:L,2,0),"Verificar")</f>
        <v>Atlántico Norte</v>
      </c>
      <c r="AH942" s="17">
        <f t="shared" ca="1" si="259"/>
        <v>590</v>
      </c>
      <c r="AI942" s="17" t="str">
        <f>IFERROR(VLOOKUP(U942,[1]Cruces!$O$1:$P$6,2,0),"Sin Orden")</f>
        <v>Resuelta</v>
      </c>
      <c r="AJ942" s="17">
        <f t="shared" si="260"/>
        <v>29</v>
      </c>
      <c r="AK942" s="17">
        <f t="shared" si="261"/>
        <v>11</v>
      </c>
      <c r="AL942" s="17">
        <f t="shared" si="262"/>
        <v>2019</v>
      </c>
      <c r="AM942" s="17">
        <f t="shared" ca="1" si="263"/>
        <v>362</v>
      </c>
      <c r="AN942" s="18" t="str">
        <f>IFERROR(VLOOKUP(R942*1,'[1]Ordenes de Servicio'!G:K,5,0),"No Cruza")</f>
        <v>No Cruza</v>
      </c>
      <c r="AO942" s="17">
        <f t="shared" ca="1" si="264"/>
        <v>228</v>
      </c>
      <c r="AP942" s="17">
        <f t="shared" si="265"/>
        <v>29</v>
      </c>
      <c r="AQ942" s="17">
        <f t="shared" si="266"/>
        <v>11</v>
      </c>
      <c r="AR942" s="17">
        <f t="shared" si="267"/>
        <v>2019</v>
      </c>
      <c r="AS942" s="17">
        <f t="shared" ca="1" si="268"/>
        <v>362</v>
      </c>
      <c r="AT942" s="17" t="str">
        <f t="shared" ca="1" si="271"/>
        <v>Si</v>
      </c>
      <c r="AU942" s="17">
        <f t="shared" si="269"/>
        <v>0</v>
      </c>
      <c r="AV942" s="17" t="str">
        <f>+VLOOKUP(B942,[1]Cruces!S:T,2,0)</f>
        <v>8. Puesta en Servicio</v>
      </c>
    </row>
    <row r="943" spans="1:48" x14ac:dyDescent="0.25">
      <c r="A943" s="17" t="s">
        <v>1933</v>
      </c>
      <c r="B943" s="17" t="s">
        <v>80</v>
      </c>
      <c r="C943" s="17">
        <v>0</v>
      </c>
      <c r="D943" s="17">
        <v>0</v>
      </c>
      <c r="E943" s="17" t="s">
        <v>55</v>
      </c>
      <c r="F943" s="17" t="s">
        <v>107</v>
      </c>
      <c r="G943" s="17" t="s">
        <v>950</v>
      </c>
      <c r="H943" s="17">
        <v>0</v>
      </c>
      <c r="I943" s="17" t="s">
        <v>71</v>
      </c>
      <c r="J943" s="17" t="s">
        <v>59</v>
      </c>
      <c r="K943" s="17" t="s">
        <v>951</v>
      </c>
      <c r="L943" s="17" t="s">
        <v>111</v>
      </c>
      <c r="M943" s="17" t="s">
        <v>112</v>
      </c>
      <c r="N943" s="17" t="s">
        <v>87</v>
      </c>
      <c r="O943" s="17">
        <v>20200113</v>
      </c>
      <c r="P943" s="17">
        <v>20200611</v>
      </c>
      <c r="Q943" s="17">
        <v>1150</v>
      </c>
      <c r="R943" s="17">
        <v>27218315</v>
      </c>
      <c r="S943" s="17" t="s">
        <v>76</v>
      </c>
      <c r="T943" s="17" t="s">
        <v>63</v>
      </c>
      <c r="U943" s="17" t="s">
        <v>88</v>
      </c>
      <c r="V943" s="17">
        <f t="shared" si="270"/>
        <v>25</v>
      </c>
      <c r="W943" s="17">
        <v>25000</v>
      </c>
      <c r="X943" s="17" t="s">
        <v>64</v>
      </c>
      <c r="Y943" s="17" t="s">
        <v>80</v>
      </c>
      <c r="Z943" s="17">
        <v>20200611</v>
      </c>
      <c r="AA943" s="17" t="s">
        <v>78</v>
      </c>
      <c r="AB943" s="17">
        <v>1</v>
      </c>
      <c r="AC943" s="17" t="str">
        <f>IFERROR(VLOOKUP(A943,[1]Cruces!AJ:AK,2,0),VLOOKUP(CONCATENATE(X943,AA943),[1]Cruces!G:H,2,0))</f>
        <v>Solicitud de Obra</v>
      </c>
      <c r="AD943" s="17">
        <f t="shared" si="256"/>
        <v>13</v>
      </c>
      <c r="AE943" s="17">
        <f t="shared" si="257"/>
        <v>1</v>
      </c>
      <c r="AF943" s="17">
        <f t="shared" si="258"/>
        <v>2020</v>
      </c>
      <c r="AG943" s="17" t="str">
        <f>IFERROR(VLOOKUP(MID(A943,2,4)*1,[1]Cruces!K:L,2,0),"Verificar")</f>
        <v>Atlántico Norte</v>
      </c>
      <c r="AH943" s="17">
        <f t="shared" ca="1" si="259"/>
        <v>317</v>
      </c>
      <c r="AI943" s="17" t="str">
        <f>IFERROR(VLOOKUP(U943,[1]Cruces!$O$1:$P$6,2,0),"Sin Orden")</f>
        <v>Resuelta</v>
      </c>
      <c r="AJ943" s="17">
        <f t="shared" si="260"/>
        <v>11</v>
      </c>
      <c r="AK943" s="17">
        <f t="shared" si="261"/>
        <v>6</v>
      </c>
      <c r="AL943" s="17">
        <f t="shared" si="262"/>
        <v>2020</v>
      </c>
      <c r="AM943" s="17">
        <f t="shared" ca="1" si="263"/>
        <v>167</v>
      </c>
      <c r="AN943" s="18" t="str">
        <f>IFERROR(VLOOKUP(R943*1,'[1]Ordenes de Servicio'!G:K,5,0),"No Cruza")</f>
        <v>No Cruza</v>
      </c>
      <c r="AO943" s="17">
        <f t="shared" ca="1" si="264"/>
        <v>150</v>
      </c>
      <c r="AP943" s="17">
        <f t="shared" si="265"/>
        <v>11</v>
      </c>
      <c r="AQ943" s="17">
        <f t="shared" si="266"/>
        <v>6</v>
      </c>
      <c r="AR943" s="17">
        <f t="shared" si="267"/>
        <v>2020</v>
      </c>
      <c r="AS943" s="17">
        <f t="shared" ca="1" si="268"/>
        <v>167</v>
      </c>
      <c r="AT943" s="17" t="str">
        <f t="shared" ca="1" si="271"/>
        <v>No</v>
      </c>
      <c r="AU943" s="17">
        <f t="shared" si="269"/>
        <v>0</v>
      </c>
      <c r="AV943" s="17" t="str">
        <f>+VLOOKUP(B943,[1]Cruces!S:T,2,0)</f>
        <v>8. Puesta en Servicio</v>
      </c>
    </row>
    <row r="944" spans="1:48" hidden="1" x14ac:dyDescent="0.25">
      <c r="A944" s="17" t="s">
        <v>10546</v>
      </c>
      <c r="B944" s="17" t="s">
        <v>68</v>
      </c>
      <c r="C944" s="17">
        <v>0</v>
      </c>
      <c r="D944" s="17">
        <v>0</v>
      </c>
      <c r="E944" s="17" t="s">
        <v>55</v>
      </c>
      <c r="F944" s="17" t="s">
        <v>932</v>
      </c>
      <c r="G944" s="17" t="s">
        <v>10547</v>
      </c>
      <c r="H944" s="17">
        <v>0</v>
      </c>
      <c r="I944" s="17" t="s">
        <v>71</v>
      </c>
      <c r="J944" s="17" t="s">
        <v>59</v>
      </c>
      <c r="K944" s="17" t="s">
        <v>97</v>
      </c>
      <c r="L944" s="17" t="s">
        <v>935</v>
      </c>
      <c r="M944" s="17" t="s">
        <v>936</v>
      </c>
      <c r="N944" s="17" t="s">
        <v>75</v>
      </c>
      <c r="O944" s="17">
        <v>20200916</v>
      </c>
      <c r="P944" s="17">
        <v>20201113</v>
      </c>
      <c r="Q944" s="17">
        <v>3460</v>
      </c>
      <c r="R944" s="17">
        <v>28160792</v>
      </c>
      <c r="S944" s="17" t="s">
        <v>100</v>
      </c>
      <c r="T944" s="17" t="s">
        <v>63</v>
      </c>
      <c r="U944" s="17" t="s">
        <v>91</v>
      </c>
      <c r="V944" s="17">
        <f t="shared" si="270"/>
        <v>30</v>
      </c>
      <c r="W944" s="17">
        <v>30000</v>
      </c>
      <c r="X944" s="17" t="s">
        <v>64</v>
      </c>
      <c r="Y944" s="17" t="s">
        <v>68</v>
      </c>
      <c r="Z944" s="17">
        <v>20201113</v>
      </c>
      <c r="AA944" s="17" t="s">
        <v>78</v>
      </c>
      <c r="AB944" s="17">
        <v>1</v>
      </c>
      <c r="AC944" s="17" t="str">
        <f>IFERROR(VLOOKUP(A944,[1]Cruces!AJ:AK,2,0),VLOOKUP(CONCATENATE(X944,AA944),[1]Cruces!G:H,2,0))</f>
        <v>Exp BMT</v>
      </c>
      <c r="AD944" s="17">
        <f t="shared" si="256"/>
        <v>16</v>
      </c>
      <c r="AE944" s="17">
        <f t="shared" si="257"/>
        <v>9</v>
      </c>
      <c r="AF944" s="17">
        <f t="shared" si="258"/>
        <v>2020</v>
      </c>
      <c r="AG944" s="17" t="str">
        <f>IFERROR(VLOOKUP(MID(A944,2,4)*1,[1]Cruces!K:L,2,0),"Verificar")</f>
        <v>Magdalena</v>
      </c>
      <c r="AH944" s="17">
        <f t="shared" ca="1" si="259"/>
        <v>70</v>
      </c>
      <c r="AI944" s="17" t="str">
        <f>IFERROR(VLOOKUP(U944,[1]Cruces!$O$1:$P$6,2,0),"Sin Orden")</f>
        <v>Resuelta</v>
      </c>
      <c r="AJ944" s="17">
        <f t="shared" si="260"/>
        <v>13</v>
      </c>
      <c r="AK944" s="17">
        <f t="shared" si="261"/>
        <v>11</v>
      </c>
      <c r="AL944" s="17">
        <f t="shared" si="262"/>
        <v>2020</v>
      </c>
      <c r="AM944" s="17">
        <f t="shared" ca="1" si="263"/>
        <v>12</v>
      </c>
      <c r="AN944" s="18" t="str">
        <f>IFERROR(VLOOKUP(R944*1,'[1]Ordenes de Servicio'!G:K,5,0),"No Cruza")</f>
        <v>No Cruza</v>
      </c>
      <c r="AO944" s="17">
        <f t="shared" ca="1" si="264"/>
        <v>58</v>
      </c>
      <c r="AP944" s="17">
        <f t="shared" si="265"/>
        <v>13</v>
      </c>
      <c r="AQ944" s="17">
        <f t="shared" si="266"/>
        <v>11</v>
      </c>
      <c r="AR944" s="17">
        <f t="shared" si="267"/>
        <v>2020</v>
      </c>
      <c r="AS944" s="17">
        <f t="shared" ca="1" si="268"/>
        <v>12</v>
      </c>
      <c r="AT944" s="17" t="str">
        <f t="shared" ca="1" si="271"/>
        <v>No</v>
      </c>
      <c r="AU944" s="17">
        <f t="shared" si="269"/>
        <v>0</v>
      </c>
      <c r="AV944" s="17" t="str">
        <f>+VLOOKUP(B944,[1]Cruces!S:T,2,0)</f>
        <v>5. Consultoría / Adjudicación</v>
      </c>
    </row>
    <row r="945" spans="1:48" hidden="1" x14ac:dyDescent="0.25">
      <c r="A945" s="17" t="s">
        <v>1934</v>
      </c>
      <c r="B945" s="17" t="s">
        <v>68</v>
      </c>
      <c r="C945" s="17">
        <v>0</v>
      </c>
      <c r="D945" s="17">
        <v>0</v>
      </c>
      <c r="E945" s="17" t="s">
        <v>55</v>
      </c>
      <c r="F945" s="17" t="s">
        <v>56</v>
      </c>
      <c r="G945" s="17" t="s">
        <v>1935</v>
      </c>
      <c r="H945" s="17">
        <v>0</v>
      </c>
      <c r="I945" s="17" t="s">
        <v>116</v>
      </c>
      <c r="J945" s="17" t="s">
        <v>59</v>
      </c>
      <c r="K945" s="17" t="s">
        <v>97</v>
      </c>
      <c r="L945" s="17" t="s">
        <v>117</v>
      </c>
      <c r="M945" s="17" t="s">
        <v>118</v>
      </c>
      <c r="N945" s="17" t="s">
        <v>75</v>
      </c>
      <c r="O945" s="17">
        <v>20190506</v>
      </c>
      <c r="P945" s="17">
        <v>20190913</v>
      </c>
      <c r="Q945" s="17">
        <v>1110</v>
      </c>
      <c r="R945" s="17">
        <v>26775566</v>
      </c>
      <c r="S945" s="17" t="s">
        <v>76</v>
      </c>
      <c r="T945" s="17" t="s">
        <v>63</v>
      </c>
      <c r="U945" s="17" t="s">
        <v>91</v>
      </c>
      <c r="V945" s="17">
        <f t="shared" si="270"/>
        <v>112.5</v>
      </c>
      <c r="W945" s="17">
        <v>112500</v>
      </c>
      <c r="X945" s="17" t="s">
        <v>64</v>
      </c>
      <c r="Y945" s="17" t="s">
        <v>136</v>
      </c>
      <c r="Z945" s="17">
        <v>20190924</v>
      </c>
      <c r="AA945" s="17" t="s">
        <v>101</v>
      </c>
      <c r="AB945" s="17">
        <v>1</v>
      </c>
      <c r="AC945" s="17" t="str">
        <f>IFERROR(VLOOKUP(A945,[1]Cruces!AJ:AK,2,0),VLOOKUP(CONCATENATE(X945,AA945),[1]Cruces!G:H,2,0))</f>
        <v>Solicitud de Obra</v>
      </c>
      <c r="AD945" s="17">
        <f t="shared" si="256"/>
        <v>6</v>
      </c>
      <c r="AE945" s="17">
        <f t="shared" si="257"/>
        <v>5</v>
      </c>
      <c r="AF945" s="17">
        <f t="shared" si="258"/>
        <v>2019</v>
      </c>
      <c r="AG945" s="17" t="str">
        <f>IFERROR(VLOOKUP(MID(A945,2,4)*1,[1]Cruces!K:L,2,0),"Verificar")</f>
        <v>Atlántico Norte</v>
      </c>
      <c r="AH945" s="17">
        <f t="shared" ca="1" si="259"/>
        <v>569</v>
      </c>
      <c r="AI945" s="17" t="str">
        <f>IFERROR(VLOOKUP(U945,[1]Cruces!$O$1:$P$6,2,0),"Sin Orden")</f>
        <v>Resuelta</v>
      </c>
      <c r="AJ945" s="17">
        <f t="shared" si="260"/>
        <v>24</v>
      </c>
      <c r="AK945" s="17">
        <f t="shared" si="261"/>
        <v>9</v>
      </c>
      <c r="AL945" s="17">
        <f t="shared" si="262"/>
        <v>2019</v>
      </c>
      <c r="AM945" s="17">
        <f t="shared" ca="1" si="263"/>
        <v>428</v>
      </c>
      <c r="AN945" s="18">
        <f>IFERROR(VLOOKUP(R945*1,'[1]Ordenes de Servicio'!G:K,5,0),"No Cruza")</f>
        <v>43738</v>
      </c>
      <c r="AO945" s="17">
        <f t="shared" ca="1" si="264"/>
        <v>141</v>
      </c>
      <c r="AP945" s="17">
        <f t="shared" si="265"/>
        <v>13</v>
      </c>
      <c r="AQ945" s="17">
        <f t="shared" si="266"/>
        <v>9</v>
      </c>
      <c r="AR945" s="17">
        <f t="shared" si="267"/>
        <v>2019</v>
      </c>
      <c r="AS945" s="17">
        <f t="shared" ca="1" si="268"/>
        <v>439</v>
      </c>
      <c r="AT945" s="17" t="str">
        <f t="shared" ca="1" si="271"/>
        <v>Si</v>
      </c>
      <c r="AU945" s="17">
        <f t="shared" si="269"/>
        <v>11</v>
      </c>
      <c r="AV945" s="17" t="str">
        <f>+VLOOKUP(B945,[1]Cruces!S:T,2,0)</f>
        <v>5. Consultoría / Adjudicación</v>
      </c>
    </row>
    <row r="946" spans="1:48" hidden="1" x14ac:dyDescent="0.25">
      <c r="A946" s="17" t="s">
        <v>8023</v>
      </c>
      <c r="B946" s="17" t="s">
        <v>6595</v>
      </c>
      <c r="C946" s="17">
        <v>3051780</v>
      </c>
      <c r="D946" s="17">
        <v>20121795</v>
      </c>
      <c r="E946" s="17" t="s">
        <v>93</v>
      </c>
      <c r="F946" s="17" t="s">
        <v>7098</v>
      </c>
      <c r="G946" s="17" t="s">
        <v>8024</v>
      </c>
      <c r="H946" s="17">
        <v>3005461636</v>
      </c>
      <c r="I946" s="17" t="s">
        <v>71</v>
      </c>
      <c r="J946" s="17" t="s">
        <v>8025</v>
      </c>
      <c r="K946" s="17" t="s">
        <v>97</v>
      </c>
      <c r="L946" s="17" t="s">
        <v>7330</v>
      </c>
      <c r="M946" s="17" t="s">
        <v>7331</v>
      </c>
      <c r="N946" s="17" t="s">
        <v>6600</v>
      </c>
      <c r="O946" s="17">
        <v>20200925</v>
      </c>
      <c r="P946" s="17">
        <v>20200929</v>
      </c>
      <c r="Q946" s="17">
        <v>1110</v>
      </c>
      <c r="R946" s="17">
        <v>28166320</v>
      </c>
      <c r="S946" s="17" t="s">
        <v>7072</v>
      </c>
      <c r="T946" s="17" t="s">
        <v>63</v>
      </c>
      <c r="U946" s="17" t="s">
        <v>91</v>
      </c>
      <c r="V946" s="17">
        <f t="shared" si="270"/>
        <v>3</v>
      </c>
      <c r="W946" s="17">
        <v>3000</v>
      </c>
      <c r="X946" s="17" t="s">
        <v>89</v>
      </c>
      <c r="Y946" s="17" t="s">
        <v>6595</v>
      </c>
      <c r="Z946" s="17">
        <v>20200929</v>
      </c>
      <c r="AA946" s="17" t="s">
        <v>1947</v>
      </c>
      <c r="AB946" s="17">
        <v>1</v>
      </c>
      <c r="AC946" s="17" t="str">
        <f>IFERROR(VLOOKUP(A946,[1]Cruces!AJ:AK,2,0),VLOOKUP(CONCATENATE(X946,AA946),[1]Cruces!G:H,2,0))</f>
        <v>Solicitud por BT</v>
      </c>
      <c r="AD946" s="17">
        <f t="shared" si="256"/>
        <v>25</v>
      </c>
      <c r="AE946" s="17">
        <f t="shared" si="257"/>
        <v>9</v>
      </c>
      <c r="AF946" s="17">
        <f t="shared" si="258"/>
        <v>2020</v>
      </c>
      <c r="AG946" s="17" t="str">
        <f>IFERROR(VLOOKUP(MID(A946,2,4)*1,[1]Cruces!K:L,2,0),"Verificar")</f>
        <v>Atlántico Norte</v>
      </c>
      <c r="AH946" s="17">
        <f t="shared" ca="1" si="259"/>
        <v>61</v>
      </c>
      <c r="AI946" s="17" t="str">
        <f>IFERROR(VLOOKUP(U946,[1]Cruces!$O$1:$P$6,2,0),"Sin Orden")</f>
        <v>Resuelta</v>
      </c>
      <c r="AJ946" s="17">
        <f t="shared" si="260"/>
        <v>29</v>
      </c>
      <c r="AK946" s="17">
        <f t="shared" si="261"/>
        <v>9</v>
      </c>
      <c r="AL946" s="17">
        <f t="shared" si="262"/>
        <v>2020</v>
      </c>
      <c r="AM946" s="17">
        <f t="shared" ca="1" si="263"/>
        <v>57</v>
      </c>
      <c r="AN946" s="18" t="str">
        <f>IFERROR(VLOOKUP(R946*1,'[1]Ordenes de Servicio'!G:K,5,0),"No Cruza")</f>
        <v>No Cruza</v>
      </c>
      <c r="AO946" s="17">
        <f t="shared" ca="1" si="264"/>
        <v>4</v>
      </c>
      <c r="AP946" s="17">
        <f t="shared" si="265"/>
        <v>29</v>
      </c>
      <c r="AQ946" s="17">
        <f t="shared" si="266"/>
        <v>9</v>
      </c>
      <c r="AR946" s="17">
        <f t="shared" si="267"/>
        <v>2020</v>
      </c>
      <c r="AS946" s="17">
        <f t="shared" ca="1" si="268"/>
        <v>57</v>
      </c>
      <c r="AT946" s="17" t="str">
        <f t="shared" ca="1" si="271"/>
        <v>No</v>
      </c>
      <c r="AU946" s="17">
        <f t="shared" si="269"/>
        <v>0</v>
      </c>
      <c r="AV946" s="17" t="str">
        <f>+VLOOKUP(B946,[1]Cruces!S:T,2,0)</f>
        <v>7. Ejecución en Campo OS BT</v>
      </c>
    </row>
    <row r="947" spans="1:48" hidden="1" x14ac:dyDescent="0.25">
      <c r="A947" s="17" t="s">
        <v>1936</v>
      </c>
      <c r="B947" s="17" t="s">
        <v>68</v>
      </c>
      <c r="C947" s="17">
        <v>0</v>
      </c>
      <c r="D947" s="17">
        <v>0</v>
      </c>
      <c r="E947" s="17" t="s">
        <v>55</v>
      </c>
      <c r="F947" s="17" t="s">
        <v>56</v>
      </c>
      <c r="G947" s="17" t="s">
        <v>1937</v>
      </c>
      <c r="H947" s="17">
        <v>3113777700</v>
      </c>
      <c r="I947" s="17" t="s">
        <v>116</v>
      </c>
      <c r="J947" s="17" t="s">
        <v>59</v>
      </c>
      <c r="K947" s="17" t="s">
        <v>1938</v>
      </c>
      <c r="L947" s="17" t="s">
        <v>765</v>
      </c>
      <c r="M947" s="17" t="s">
        <v>766</v>
      </c>
      <c r="N947" s="17" t="s">
        <v>75</v>
      </c>
      <c r="O947" s="17">
        <v>20180302</v>
      </c>
      <c r="P947" s="17">
        <v>20180327</v>
      </c>
      <c r="Q947" s="17">
        <v>1110</v>
      </c>
      <c r="R947" s="17">
        <v>25216710</v>
      </c>
      <c r="S947" s="17" t="s">
        <v>76</v>
      </c>
      <c r="T947" s="17" t="s">
        <v>63</v>
      </c>
      <c r="U947" s="17" t="s">
        <v>91</v>
      </c>
      <c r="V947" s="17">
        <f t="shared" si="270"/>
        <v>10</v>
      </c>
      <c r="W947" s="17">
        <v>10000</v>
      </c>
      <c r="X947" s="17" t="s">
        <v>64</v>
      </c>
      <c r="Y947" s="17" t="s">
        <v>136</v>
      </c>
      <c r="Z947" s="17">
        <v>20180426</v>
      </c>
      <c r="AA947" s="17" t="s">
        <v>78</v>
      </c>
      <c r="AB947" s="17">
        <v>1</v>
      </c>
      <c r="AC947" s="17" t="str">
        <f>IFERROR(VLOOKUP(A947,[1]Cruces!AJ:AK,2,0),VLOOKUP(CONCATENATE(X947,AA947),[1]Cruces!G:H,2,0))</f>
        <v>Solicitud de Obra</v>
      </c>
      <c r="AD947" s="17">
        <f t="shared" si="256"/>
        <v>2</v>
      </c>
      <c r="AE947" s="17">
        <f t="shared" si="257"/>
        <v>3</v>
      </c>
      <c r="AF947" s="17">
        <f t="shared" si="258"/>
        <v>2018</v>
      </c>
      <c r="AG947" s="17" t="str">
        <f>IFERROR(VLOOKUP(MID(A947,2,4)*1,[1]Cruces!K:L,2,0),"Verificar")</f>
        <v>Atlántico Norte</v>
      </c>
      <c r="AH947" s="17">
        <f t="shared" ca="1" si="259"/>
        <v>999</v>
      </c>
      <c r="AI947" s="17" t="str">
        <f>IFERROR(VLOOKUP(U947,[1]Cruces!$O$1:$P$6,2,0),"Sin Orden")</f>
        <v>Resuelta</v>
      </c>
      <c r="AJ947" s="17">
        <f t="shared" si="260"/>
        <v>26</v>
      </c>
      <c r="AK947" s="17">
        <f t="shared" si="261"/>
        <v>4</v>
      </c>
      <c r="AL947" s="17">
        <f t="shared" si="262"/>
        <v>2018</v>
      </c>
      <c r="AM947" s="17">
        <f t="shared" ca="1" si="263"/>
        <v>944</v>
      </c>
      <c r="AN947" s="18">
        <f>IFERROR(VLOOKUP(R947*1,'[1]Ordenes de Servicio'!G:K,5,0),"No Cruza")</f>
        <v>43271</v>
      </c>
      <c r="AO947" s="17">
        <f t="shared" ca="1" si="264"/>
        <v>55</v>
      </c>
      <c r="AP947" s="17">
        <f t="shared" si="265"/>
        <v>27</v>
      </c>
      <c r="AQ947" s="17">
        <f t="shared" si="266"/>
        <v>3</v>
      </c>
      <c r="AR947" s="17">
        <f t="shared" si="267"/>
        <v>2018</v>
      </c>
      <c r="AS947" s="17">
        <f t="shared" ca="1" si="268"/>
        <v>974</v>
      </c>
      <c r="AT947" s="17" t="str">
        <f t="shared" ca="1" si="271"/>
        <v>Si</v>
      </c>
      <c r="AU947" s="17">
        <f t="shared" si="269"/>
        <v>30</v>
      </c>
      <c r="AV947" s="17" t="str">
        <f>+VLOOKUP(B947,[1]Cruces!S:T,2,0)</f>
        <v>5. Consultoría / Adjudicación</v>
      </c>
    </row>
    <row r="948" spans="1:48" hidden="1" x14ac:dyDescent="0.25">
      <c r="A948" s="17" t="s">
        <v>1939</v>
      </c>
      <c r="B948" s="17" t="s">
        <v>54</v>
      </c>
      <c r="C948" s="17">
        <v>0</v>
      </c>
      <c r="D948" s="17">
        <v>0</v>
      </c>
      <c r="E948" s="17" t="s">
        <v>55</v>
      </c>
      <c r="F948" s="17" t="s">
        <v>107</v>
      </c>
      <c r="G948" s="17" t="s">
        <v>1940</v>
      </c>
      <c r="H948" s="17">
        <v>0</v>
      </c>
      <c r="I948" s="17" t="s">
        <v>83</v>
      </c>
      <c r="J948" s="17" t="s">
        <v>59</v>
      </c>
      <c r="K948" s="17" t="s">
        <v>1941</v>
      </c>
      <c r="L948" s="17" t="s">
        <v>117</v>
      </c>
      <c r="M948" s="17" t="s">
        <v>118</v>
      </c>
      <c r="N948" s="17" t="s">
        <v>62</v>
      </c>
      <c r="O948" s="17">
        <v>20191122</v>
      </c>
      <c r="P948" s="17">
        <v>20191129</v>
      </c>
      <c r="Q948" s="17">
        <v>1180</v>
      </c>
      <c r="R948" s="17">
        <v>26945045</v>
      </c>
      <c r="S948" s="17" t="s">
        <v>100</v>
      </c>
      <c r="T948" s="17" t="s">
        <v>63</v>
      </c>
      <c r="U948" s="17" t="s">
        <v>91</v>
      </c>
      <c r="V948" s="17">
        <f t="shared" si="270"/>
        <v>45</v>
      </c>
      <c r="W948" s="17">
        <v>45000</v>
      </c>
      <c r="X948" s="17" t="s">
        <v>64</v>
      </c>
      <c r="Y948" s="17" t="s">
        <v>65</v>
      </c>
      <c r="Z948" s="17">
        <v>20191129</v>
      </c>
      <c r="AA948" s="17" t="s">
        <v>78</v>
      </c>
      <c r="AB948" s="17">
        <v>1</v>
      </c>
      <c r="AC948" s="17" t="str">
        <f>IFERROR(VLOOKUP(A948,[1]Cruces!AJ:AK,2,0),VLOOKUP(CONCATENATE(X948,AA948),[1]Cruces!G:H,2,0))</f>
        <v>Solicitud de Obra</v>
      </c>
      <c r="AD948" s="17">
        <f t="shared" si="256"/>
        <v>22</v>
      </c>
      <c r="AE948" s="17">
        <f t="shared" si="257"/>
        <v>11</v>
      </c>
      <c r="AF948" s="17">
        <f t="shared" si="258"/>
        <v>2019</v>
      </c>
      <c r="AG948" s="17" t="str">
        <f>IFERROR(VLOOKUP(MID(A948,2,4)*1,[1]Cruces!K:L,2,0),"Verificar")</f>
        <v>Atlántico Norte</v>
      </c>
      <c r="AH948" s="17">
        <f t="shared" ca="1" si="259"/>
        <v>369</v>
      </c>
      <c r="AI948" s="17" t="str">
        <f>IFERROR(VLOOKUP(U948,[1]Cruces!$O$1:$P$6,2,0),"Sin Orden")</f>
        <v>Resuelta</v>
      </c>
      <c r="AJ948" s="17">
        <f t="shared" si="260"/>
        <v>29</v>
      </c>
      <c r="AK948" s="17">
        <f t="shared" si="261"/>
        <v>11</v>
      </c>
      <c r="AL948" s="17">
        <f t="shared" si="262"/>
        <v>2019</v>
      </c>
      <c r="AM948" s="17">
        <f t="shared" ca="1" si="263"/>
        <v>362</v>
      </c>
      <c r="AN948" s="18" t="str">
        <f>IFERROR(VLOOKUP(R948*1,'[1]Ordenes de Servicio'!G:K,5,0),"No Cruza")</f>
        <v>No Cruza</v>
      </c>
      <c r="AO948" s="17">
        <f t="shared" ca="1" si="264"/>
        <v>7</v>
      </c>
      <c r="AP948" s="17">
        <f t="shared" si="265"/>
        <v>29</v>
      </c>
      <c r="AQ948" s="17">
        <f t="shared" si="266"/>
        <v>11</v>
      </c>
      <c r="AR948" s="17">
        <f t="shared" si="267"/>
        <v>2019</v>
      </c>
      <c r="AS948" s="17">
        <f t="shared" ca="1" si="268"/>
        <v>362</v>
      </c>
      <c r="AT948" s="17" t="str">
        <f t="shared" ca="1" si="271"/>
        <v>Si</v>
      </c>
      <c r="AU948" s="17">
        <f t="shared" si="269"/>
        <v>0</v>
      </c>
      <c r="AV948" s="17" t="str">
        <f>+VLOOKUP(B948,[1]Cruces!S:T,2,0)</f>
        <v>4. Presupuesto de Obra</v>
      </c>
    </row>
    <row r="949" spans="1:48" hidden="1" x14ac:dyDescent="0.25">
      <c r="A949" s="17" t="s">
        <v>8026</v>
      </c>
      <c r="B949" s="17" t="s">
        <v>6595</v>
      </c>
      <c r="C949" s="17">
        <v>0</v>
      </c>
      <c r="D949" s="17">
        <v>0</v>
      </c>
      <c r="E949" s="17" t="s">
        <v>55</v>
      </c>
      <c r="F949" s="17" t="s">
        <v>3386</v>
      </c>
      <c r="G949" s="17" t="s">
        <v>8027</v>
      </c>
      <c r="H949" s="17">
        <v>3106625144</v>
      </c>
      <c r="I949" s="17" t="s">
        <v>71</v>
      </c>
      <c r="J949" s="17" t="s">
        <v>59</v>
      </c>
      <c r="K949" s="17" t="s">
        <v>8028</v>
      </c>
      <c r="L949" s="17" t="s">
        <v>7658</v>
      </c>
      <c r="M949" s="17" t="s">
        <v>7659</v>
      </c>
      <c r="N949" s="17" t="s">
        <v>6600</v>
      </c>
      <c r="O949" s="17">
        <v>20191106</v>
      </c>
      <c r="P949" s="17">
        <v>20191107</v>
      </c>
      <c r="Q949" s="17">
        <v>9510</v>
      </c>
      <c r="R949" s="17">
        <v>26888552</v>
      </c>
      <c r="S949" s="17" t="s">
        <v>6601</v>
      </c>
      <c r="T949" s="17" t="s">
        <v>63</v>
      </c>
      <c r="U949" s="17" t="s">
        <v>91</v>
      </c>
      <c r="V949" s="17">
        <f t="shared" si="270"/>
        <v>3</v>
      </c>
      <c r="W949" s="17">
        <v>3000</v>
      </c>
      <c r="X949" s="17" t="s">
        <v>7065</v>
      </c>
      <c r="Y949" s="17" t="s">
        <v>6595</v>
      </c>
      <c r="Z949" s="17">
        <v>20191107</v>
      </c>
      <c r="AA949" s="17" t="s">
        <v>1947</v>
      </c>
      <c r="AB949" s="17">
        <v>1</v>
      </c>
      <c r="AC949" s="17" t="str">
        <f>IFERROR(VLOOKUP(A949,[1]Cruces!AJ:AK,2,0),VLOOKUP(CONCATENATE(X949,AA949),[1]Cruces!G:H,2,0))</f>
        <v>Solicitud por BT</v>
      </c>
      <c r="AD949" s="17">
        <f t="shared" si="256"/>
        <v>6</v>
      </c>
      <c r="AE949" s="17">
        <f t="shared" si="257"/>
        <v>11</v>
      </c>
      <c r="AF949" s="17">
        <f t="shared" si="258"/>
        <v>2019</v>
      </c>
      <c r="AG949" s="17" t="str">
        <f>IFERROR(VLOOKUP(MID(A949,2,4)*1,[1]Cruces!K:L,2,0),"Verificar")</f>
        <v>Atlántico Norte</v>
      </c>
      <c r="AH949" s="17">
        <f t="shared" ca="1" si="259"/>
        <v>385</v>
      </c>
      <c r="AI949" s="17" t="str">
        <f>IFERROR(VLOOKUP(U949,[1]Cruces!$O$1:$P$6,2,0),"Sin Orden")</f>
        <v>Resuelta</v>
      </c>
      <c r="AJ949" s="17">
        <f t="shared" si="260"/>
        <v>7</v>
      </c>
      <c r="AK949" s="17">
        <f t="shared" si="261"/>
        <v>11</v>
      </c>
      <c r="AL949" s="17">
        <f t="shared" si="262"/>
        <v>2019</v>
      </c>
      <c r="AM949" s="17">
        <f t="shared" ca="1" si="263"/>
        <v>384</v>
      </c>
      <c r="AN949" s="18" t="str">
        <f>IFERROR(VLOOKUP(R949*1,'[1]Ordenes de Servicio'!G:K,5,0),"No Cruza")</f>
        <v>No Cruza</v>
      </c>
      <c r="AO949" s="17">
        <f t="shared" ca="1" si="264"/>
        <v>1</v>
      </c>
      <c r="AP949" s="17">
        <f t="shared" si="265"/>
        <v>7</v>
      </c>
      <c r="AQ949" s="17">
        <f t="shared" si="266"/>
        <v>11</v>
      </c>
      <c r="AR949" s="17">
        <f t="shared" si="267"/>
        <v>2019</v>
      </c>
      <c r="AS949" s="17">
        <f t="shared" ca="1" si="268"/>
        <v>384</v>
      </c>
      <c r="AT949" s="17" t="str">
        <f t="shared" ca="1" si="271"/>
        <v>Si</v>
      </c>
      <c r="AU949" s="17">
        <f t="shared" si="269"/>
        <v>0</v>
      </c>
      <c r="AV949" s="17" t="str">
        <f>+VLOOKUP(B949,[1]Cruces!S:T,2,0)</f>
        <v>7. Ejecución en Campo OS BT</v>
      </c>
    </row>
    <row r="950" spans="1:48" hidden="1" x14ac:dyDescent="0.25">
      <c r="A950" s="17" t="s">
        <v>6952</v>
      </c>
      <c r="B950" s="17" t="s">
        <v>296</v>
      </c>
      <c r="C950" s="17">
        <v>0</v>
      </c>
      <c r="D950" s="17">
        <v>0</v>
      </c>
      <c r="E950" s="17" t="s">
        <v>55</v>
      </c>
      <c r="F950" s="17" t="s">
        <v>56</v>
      </c>
      <c r="G950" s="17" t="s">
        <v>6953</v>
      </c>
      <c r="H950" s="17">
        <v>3443512</v>
      </c>
      <c r="I950" s="17" t="s">
        <v>116</v>
      </c>
      <c r="J950" s="17" t="s">
        <v>59</v>
      </c>
      <c r="K950" s="17" t="s">
        <v>6954</v>
      </c>
      <c r="L950" s="17" t="s">
        <v>255</v>
      </c>
      <c r="M950" s="17" t="s">
        <v>256</v>
      </c>
      <c r="N950" s="17" t="s">
        <v>301</v>
      </c>
      <c r="O950" s="17">
        <v>20200915</v>
      </c>
      <c r="P950" s="17">
        <v>20200924</v>
      </c>
      <c r="Q950" s="17">
        <v>1110</v>
      </c>
      <c r="R950" s="17">
        <v>0</v>
      </c>
      <c r="S950" s="17"/>
      <c r="T950" s="17" t="s">
        <v>63</v>
      </c>
      <c r="U950" s="17"/>
      <c r="V950" s="17">
        <f t="shared" si="270"/>
        <v>5</v>
      </c>
      <c r="W950" s="17">
        <v>5000</v>
      </c>
      <c r="X950" s="17" t="s">
        <v>218</v>
      </c>
      <c r="Y950" s="17" t="s">
        <v>296</v>
      </c>
      <c r="Z950" s="17">
        <v>20200924</v>
      </c>
      <c r="AA950" s="17" t="s">
        <v>219</v>
      </c>
      <c r="AB950" s="17">
        <v>1</v>
      </c>
      <c r="AC950" s="17" t="str">
        <f>IFERROR(VLOOKUP(A950,[1]Cruces!AJ:AK,2,0),VLOOKUP(CONCATENATE(X950,AA950),[1]Cruces!G:H,2,0))</f>
        <v>Solicitud CREG 030</v>
      </c>
      <c r="AD950" s="17">
        <f t="shared" si="256"/>
        <v>15</v>
      </c>
      <c r="AE950" s="17">
        <f t="shared" si="257"/>
        <v>9</v>
      </c>
      <c r="AF950" s="17">
        <f t="shared" si="258"/>
        <v>2020</v>
      </c>
      <c r="AG950" s="17" t="str">
        <f>IFERROR(VLOOKUP(MID(A950,2,4)*1,[1]Cruces!K:L,2,0),"Verificar")</f>
        <v>Atlántico Norte</v>
      </c>
      <c r="AH950" s="17">
        <f t="shared" ca="1" si="259"/>
        <v>71</v>
      </c>
      <c r="AI950" s="17" t="str">
        <f>IFERROR(VLOOKUP(U950,[1]Cruces!$O$1:$P$6,2,0),"Sin Orden")</f>
        <v>Sin Orden</v>
      </c>
      <c r="AJ950" s="17">
        <f t="shared" si="260"/>
        <v>24</v>
      </c>
      <c r="AK950" s="17">
        <f t="shared" si="261"/>
        <v>9</v>
      </c>
      <c r="AL950" s="17">
        <f t="shared" si="262"/>
        <v>2020</v>
      </c>
      <c r="AM950" s="17">
        <f t="shared" ca="1" si="263"/>
        <v>62</v>
      </c>
      <c r="AN950" s="18" t="str">
        <f>IFERROR(VLOOKUP(R950*1,'[1]Ordenes de Servicio'!G:K,5,0),"No Cruza")</f>
        <v>No Cruza</v>
      </c>
      <c r="AO950" s="17">
        <f t="shared" ca="1" si="264"/>
        <v>62</v>
      </c>
      <c r="AP950" s="17">
        <f t="shared" si="265"/>
        <v>24</v>
      </c>
      <c r="AQ950" s="17">
        <f t="shared" si="266"/>
        <v>9</v>
      </c>
      <c r="AR950" s="17">
        <f t="shared" si="267"/>
        <v>2020</v>
      </c>
      <c r="AS950" s="17">
        <f t="shared" ca="1" si="268"/>
        <v>62</v>
      </c>
      <c r="AT950" s="17" t="str">
        <f t="shared" ca="1" si="271"/>
        <v>No</v>
      </c>
      <c r="AU950" s="17">
        <f t="shared" si="269"/>
        <v>0</v>
      </c>
      <c r="AV950" s="17" t="str">
        <f>+VLOOKUP(B950,[1]Cruces!S:T,2,0)</f>
        <v>3. Evaluación Técnico Ecónomica</v>
      </c>
    </row>
    <row r="951" spans="1:48" hidden="1" x14ac:dyDescent="0.25">
      <c r="A951" s="17" t="s">
        <v>1942</v>
      </c>
      <c r="B951" s="17" t="s">
        <v>1943</v>
      </c>
      <c r="C951" s="17">
        <v>0</v>
      </c>
      <c r="D951" s="17">
        <v>0</v>
      </c>
      <c r="E951" s="17" t="s">
        <v>55</v>
      </c>
      <c r="F951" s="17" t="s">
        <v>232</v>
      </c>
      <c r="G951" s="17" t="s">
        <v>1944</v>
      </c>
      <c r="H951" s="17">
        <v>0</v>
      </c>
      <c r="I951" s="17" t="s">
        <v>71</v>
      </c>
      <c r="J951" s="17" t="s">
        <v>59</v>
      </c>
      <c r="K951" s="17" t="s">
        <v>1945</v>
      </c>
      <c r="L951" s="17" t="s">
        <v>280</v>
      </c>
      <c r="M951" s="17" t="s">
        <v>281</v>
      </c>
      <c r="N951" s="17" t="s">
        <v>1946</v>
      </c>
      <c r="O951" s="17">
        <v>20201106</v>
      </c>
      <c r="P951" s="17">
        <v>20201106</v>
      </c>
      <c r="Q951" s="17">
        <v>7541</v>
      </c>
      <c r="R951" s="17">
        <v>0</v>
      </c>
      <c r="S951" s="17"/>
      <c r="T951" s="17" t="s">
        <v>63</v>
      </c>
      <c r="U951" s="17"/>
      <c r="V951" s="17">
        <f t="shared" si="270"/>
        <v>3</v>
      </c>
      <c r="W951" s="17">
        <v>3000</v>
      </c>
      <c r="X951" s="17" t="s">
        <v>1032</v>
      </c>
      <c r="Y951" s="17" t="s">
        <v>1943</v>
      </c>
      <c r="Z951" s="17">
        <v>20201106</v>
      </c>
      <c r="AA951" s="17" t="s">
        <v>1947</v>
      </c>
      <c r="AB951" s="17">
        <v>1</v>
      </c>
      <c r="AC951" s="17" t="str">
        <f>IFERROR(VLOOKUP(A951,[1]Cruces!AJ:AK,2,0),VLOOKUP(CONCATENATE(X951,AA951),[1]Cruces!G:H,2,0))</f>
        <v>Solicitud de Obra</v>
      </c>
      <c r="AD951" s="17">
        <f t="shared" si="256"/>
        <v>6</v>
      </c>
      <c r="AE951" s="17">
        <f t="shared" si="257"/>
        <v>11</v>
      </c>
      <c r="AF951" s="17">
        <f t="shared" si="258"/>
        <v>2020</v>
      </c>
      <c r="AG951" s="17" t="str">
        <f>IFERROR(VLOOKUP(MID(A951,2,4)*1,[1]Cruces!K:L,2,0),"Verificar")</f>
        <v>Atlántico Sur</v>
      </c>
      <c r="AH951" s="17">
        <f t="shared" ca="1" si="259"/>
        <v>19</v>
      </c>
      <c r="AI951" s="17" t="str">
        <f>IFERROR(VLOOKUP(U951,[1]Cruces!$O$1:$P$6,2,0),"Sin Orden")</f>
        <v>Sin Orden</v>
      </c>
      <c r="AJ951" s="17">
        <f t="shared" si="260"/>
        <v>6</v>
      </c>
      <c r="AK951" s="17">
        <f t="shared" si="261"/>
        <v>11</v>
      </c>
      <c r="AL951" s="17">
        <f t="shared" si="262"/>
        <v>2020</v>
      </c>
      <c r="AM951" s="17">
        <f t="shared" ca="1" si="263"/>
        <v>19</v>
      </c>
      <c r="AN951" s="18" t="str">
        <f>IFERROR(VLOOKUP(R951*1,'[1]Ordenes de Servicio'!G:K,5,0),"No Cruza")</f>
        <v>No Cruza</v>
      </c>
      <c r="AO951" s="17">
        <f t="shared" ca="1" si="264"/>
        <v>19</v>
      </c>
      <c r="AP951" s="17">
        <f t="shared" si="265"/>
        <v>6</v>
      </c>
      <c r="AQ951" s="17">
        <f t="shared" si="266"/>
        <v>11</v>
      </c>
      <c r="AR951" s="17">
        <f t="shared" si="267"/>
        <v>2020</v>
      </c>
      <c r="AS951" s="17">
        <f t="shared" ca="1" si="268"/>
        <v>19</v>
      </c>
      <c r="AT951" s="17" t="str">
        <f t="shared" ca="1" si="271"/>
        <v>No</v>
      </c>
      <c r="AU951" s="17">
        <f t="shared" si="269"/>
        <v>0</v>
      </c>
      <c r="AV951" s="17" t="str">
        <f>+VLOOKUP(B951,[1]Cruces!S:T,2,0)</f>
        <v>7. Ejecución en Campo OS BT</v>
      </c>
    </row>
    <row r="952" spans="1:48" hidden="1" x14ac:dyDescent="0.25">
      <c r="A952" s="17" t="s">
        <v>1948</v>
      </c>
      <c r="B952" s="17" t="s">
        <v>54</v>
      </c>
      <c r="C952" s="17">
        <v>0</v>
      </c>
      <c r="D952" s="17">
        <v>0</v>
      </c>
      <c r="E952" s="17" t="s">
        <v>55</v>
      </c>
      <c r="F952" s="17" t="s">
        <v>107</v>
      </c>
      <c r="G952" s="17" t="s">
        <v>1949</v>
      </c>
      <c r="H952" s="17">
        <v>3205486485</v>
      </c>
      <c r="I952" s="17" t="s">
        <v>182</v>
      </c>
      <c r="J952" s="17" t="s">
        <v>59</v>
      </c>
      <c r="K952" s="17" t="s">
        <v>1950</v>
      </c>
      <c r="L952" s="17" t="s">
        <v>117</v>
      </c>
      <c r="M952" s="17" t="s">
        <v>118</v>
      </c>
      <c r="N952" s="17" t="s">
        <v>62</v>
      </c>
      <c r="O952" s="17">
        <v>20200204</v>
      </c>
      <c r="P952" s="17">
        <v>20200212</v>
      </c>
      <c r="Q952" s="17">
        <v>1180</v>
      </c>
      <c r="R952" s="17">
        <v>27146551</v>
      </c>
      <c r="S952" s="17" t="s">
        <v>100</v>
      </c>
      <c r="T952" s="17" t="s">
        <v>63</v>
      </c>
      <c r="U952" s="17" t="s">
        <v>91</v>
      </c>
      <c r="V952" s="17">
        <f t="shared" si="270"/>
        <v>25</v>
      </c>
      <c r="W952" s="17">
        <v>25000</v>
      </c>
      <c r="X952" s="17" t="s">
        <v>64</v>
      </c>
      <c r="Y952" s="17" t="s">
        <v>65</v>
      </c>
      <c r="Z952" s="17">
        <v>20200212</v>
      </c>
      <c r="AA952" s="17" t="s">
        <v>78</v>
      </c>
      <c r="AB952" s="17">
        <v>1</v>
      </c>
      <c r="AC952" s="17" t="str">
        <f>IFERROR(VLOOKUP(A952,[1]Cruces!AJ:AK,2,0),VLOOKUP(CONCATENATE(X952,AA952),[1]Cruces!G:H,2,0))</f>
        <v>Solicitud de Obra</v>
      </c>
      <c r="AD952" s="17">
        <f t="shared" si="256"/>
        <v>4</v>
      </c>
      <c r="AE952" s="17">
        <f t="shared" si="257"/>
        <v>2</v>
      </c>
      <c r="AF952" s="17">
        <f t="shared" si="258"/>
        <v>2020</v>
      </c>
      <c r="AG952" s="17" t="str">
        <f>IFERROR(VLOOKUP(MID(A952,2,4)*1,[1]Cruces!K:L,2,0),"Verificar")</f>
        <v>Atlántico Norte</v>
      </c>
      <c r="AH952" s="17">
        <f t="shared" ca="1" si="259"/>
        <v>295</v>
      </c>
      <c r="AI952" s="17" t="str">
        <f>IFERROR(VLOOKUP(U952,[1]Cruces!$O$1:$P$6,2,0),"Sin Orden")</f>
        <v>Resuelta</v>
      </c>
      <c r="AJ952" s="17">
        <f t="shared" si="260"/>
        <v>12</v>
      </c>
      <c r="AK952" s="17">
        <f t="shared" si="261"/>
        <v>2</v>
      </c>
      <c r="AL952" s="17">
        <f t="shared" si="262"/>
        <v>2020</v>
      </c>
      <c r="AM952" s="17">
        <f t="shared" ca="1" si="263"/>
        <v>287</v>
      </c>
      <c r="AN952" s="18" t="str">
        <f>IFERROR(VLOOKUP(R952*1,'[1]Ordenes de Servicio'!G:K,5,0),"No Cruza")</f>
        <v>No Cruza</v>
      </c>
      <c r="AO952" s="17">
        <f t="shared" ca="1" si="264"/>
        <v>8</v>
      </c>
      <c r="AP952" s="17">
        <f t="shared" si="265"/>
        <v>12</v>
      </c>
      <c r="AQ952" s="17">
        <f t="shared" si="266"/>
        <v>2</v>
      </c>
      <c r="AR952" s="17">
        <f t="shared" si="267"/>
        <v>2020</v>
      </c>
      <c r="AS952" s="17">
        <f t="shared" ca="1" si="268"/>
        <v>287</v>
      </c>
      <c r="AT952" s="17" t="str">
        <f t="shared" ca="1" si="271"/>
        <v>No</v>
      </c>
      <c r="AU952" s="17">
        <f t="shared" si="269"/>
        <v>0</v>
      </c>
      <c r="AV952" s="17" t="str">
        <f>+VLOOKUP(B952,[1]Cruces!S:T,2,0)</f>
        <v>4. Presupuesto de Obra</v>
      </c>
    </row>
    <row r="953" spans="1:48" hidden="1" x14ac:dyDescent="0.25">
      <c r="A953" s="17" t="s">
        <v>8029</v>
      </c>
      <c r="B953" s="17" t="s">
        <v>1943</v>
      </c>
      <c r="C953" s="17">
        <v>0</v>
      </c>
      <c r="D953" s="17">
        <v>0</v>
      </c>
      <c r="E953" s="17" t="s">
        <v>55</v>
      </c>
      <c r="F953" s="17" t="s">
        <v>6228</v>
      </c>
      <c r="G953" s="17" t="s">
        <v>8030</v>
      </c>
      <c r="H953" s="17">
        <v>3122618742</v>
      </c>
      <c r="I953" s="17" t="s">
        <v>71</v>
      </c>
      <c r="J953" s="17" t="s">
        <v>59</v>
      </c>
      <c r="K953" s="17" t="s">
        <v>97</v>
      </c>
      <c r="L953" s="17" t="s">
        <v>7152</v>
      </c>
      <c r="M953" s="17" t="s">
        <v>7153</v>
      </c>
      <c r="N953" s="17" t="s">
        <v>1946</v>
      </c>
      <c r="O953" s="17">
        <v>20200602</v>
      </c>
      <c r="P953" s="17">
        <v>20200602</v>
      </c>
      <c r="Q953" s="17">
        <v>7542</v>
      </c>
      <c r="R953" s="17">
        <v>27563215</v>
      </c>
      <c r="S953" s="17" t="s">
        <v>6601</v>
      </c>
      <c r="T953" s="17" t="s">
        <v>63</v>
      </c>
      <c r="U953" s="17" t="s">
        <v>88</v>
      </c>
      <c r="V953" s="17">
        <f t="shared" si="270"/>
        <v>3</v>
      </c>
      <c r="W953" s="17">
        <v>3000</v>
      </c>
      <c r="X953" s="17" t="s">
        <v>7065</v>
      </c>
      <c r="Y953" s="17" t="s">
        <v>1943</v>
      </c>
      <c r="Z953" s="17">
        <v>20200602</v>
      </c>
      <c r="AA953" s="17" t="s">
        <v>1947</v>
      </c>
      <c r="AB953" s="17">
        <v>1</v>
      </c>
      <c r="AC953" s="17" t="str">
        <f>IFERROR(VLOOKUP(A953,[1]Cruces!AJ:AK,2,0),VLOOKUP(CONCATENATE(X953,AA953),[1]Cruces!G:H,2,0))</f>
        <v>Solicitud por BT</v>
      </c>
      <c r="AD953" s="17">
        <f t="shared" si="256"/>
        <v>2</v>
      </c>
      <c r="AE953" s="17">
        <f t="shared" si="257"/>
        <v>6</v>
      </c>
      <c r="AF953" s="17">
        <f t="shared" si="258"/>
        <v>2020</v>
      </c>
      <c r="AG953" s="17" t="str">
        <f>IFERROR(VLOOKUP(MID(A953,2,4)*1,[1]Cruces!K:L,2,0),"Verificar")</f>
        <v>Atlántico Sur</v>
      </c>
      <c r="AH953" s="17">
        <f t="shared" ca="1" si="259"/>
        <v>176</v>
      </c>
      <c r="AI953" s="17" t="str">
        <f>IFERROR(VLOOKUP(U953,[1]Cruces!$O$1:$P$6,2,0),"Sin Orden")</f>
        <v>Resuelta</v>
      </c>
      <c r="AJ953" s="17">
        <f t="shared" si="260"/>
        <v>2</v>
      </c>
      <c r="AK953" s="17">
        <f t="shared" si="261"/>
        <v>6</v>
      </c>
      <c r="AL953" s="17">
        <f t="shared" si="262"/>
        <v>2020</v>
      </c>
      <c r="AM953" s="17">
        <f t="shared" ca="1" si="263"/>
        <v>176</v>
      </c>
      <c r="AN953" s="18" t="str">
        <f>IFERROR(VLOOKUP(R953*1,'[1]Ordenes de Servicio'!G:K,5,0),"No Cruza")</f>
        <v>No Cruza</v>
      </c>
      <c r="AO953" s="17">
        <f t="shared" ca="1" si="264"/>
        <v>0</v>
      </c>
      <c r="AP953" s="17">
        <f t="shared" si="265"/>
        <v>2</v>
      </c>
      <c r="AQ953" s="17">
        <f t="shared" si="266"/>
        <v>6</v>
      </c>
      <c r="AR953" s="17">
        <f t="shared" si="267"/>
        <v>2020</v>
      </c>
      <c r="AS953" s="17">
        <f t="shared" ca="1" si="268"/>
        <v>176</v>
      </c>
      <c r="AT953" s="17" t="str">
        <f t="shared" ca="1" si="271"/>
        <v>No</v>
      </c>
      <c r="AU953" s="17">
        <f t="shared" si="269"/>
        <v>0</v>
      </c>
      <c r="AV953" s="17" t="str">
        <f>+VLOOKUP(B953,[1]Cruces!S:T,2,0)</f>
        <v>7. Ejecución en Campo OS BT</v>
      </c>
    </row>
    <row r="954" spans="1:48" hidden="1" x14ac:dyDescent="0.25">
      <c r="A954" s="17" t="s">
        <v>1951</v>
      </c>
      <c r="B954" s="17" t="s">
        <v>54</v>
      </c>
      <c r="C954" s="17">
        <v>0</v>
      </c>
      <c r="D954" s="17">
        <v>0</v>
      </c>
      <c r="E954" s="17" t="s">
        <v>55</v>
      </c>
      <c r="F954" s="17" t="s">
        <v>69</v>
      </c>
      <c r="G954" s="17" t="s">
        <v>1952</v>
      </c>
      <c r="H954" s="17">
        <v>0</v>
      </c>
      <c r="I954" s="17" t="s">
        <v>71</v>
      </c>
      <c r="J954" s="17" t="s">
        <v>59</v>
      </c>
      <c r="K954" s="17" t="s">
        <v>97</v>
      </c>
      <c r="L954" s="17" t="s">
        <v>73</v>
      </c>
      <c r="M954" s="17" t="s">
        <v>74</v>
      </c>
      <c r="N954" s="17" t="s">
        <v>62</v>
      </c>
      <c r="O954" s="17">
        <v>20200917</v>
      </c>
      <c r="P954" s="17">
        <v>20200918</v>
      </c>
      <c r="Q954" s="17">
        <v>3160</v>
      </c>
      <c r="R954" s="17">
        <v>28140696</v>
      </c>
      <c r="S954" s="17" t="s">
        <v>100</v>
      </c>
      <c r="T954" s="17" t="s">
        <v>63</v>
      </c>
      <c r="U954" s="17" t="s">
        <v>91</v>
      </c>
      <c r="V954" s="17">
        <f t="shared" si="270"/>
        <v>15</v>
      </c>
      <c r="W954" s="17">
        <v>15000</v>
      </c>
      <c r="X954" s="17" t="s">
        <v>64</v>
      </c>
      <c r="Y954" s="17" t="s">
        <v>65</v>
      </c>
      <c r="Z954" s="17">
        <v>20200918</v>
      </c>
      <c r="AA954" s="17" t="s">
        <v>78</v>
      </c>
      <c r="AB954" s="17">
        <v>1</v>
      </c>
      <c r="AC954" s="17" t="str">
        <f>IFERROR(VLOOKUP(A954,[1]Cruces!AJ:AK,2,0),VLOOKUP(CONCATENATE(X954,AA954),[1]Cruces!G:H,2,0))</f>
        <v>Solicitud de Obra</v>
      </c>
      <c r="AD954" s="17">
        <f t="shared" si="256"/>
        <v>17</v>
      </c>
      <c r="AE954" s="17">
        <f t="shared" si="257"/>
        <v>9</v>
      </c>
      <c r="AF954" s="17">
        <f t="shared" si="258"/>
        <v>2020</v>
      </c>
      <c r="AG954" s="17" t="str">
        <f>IFERROR(VLOOKUP(MID(A954,2,4)*1,[1]Cruces!K:L,2,0),"Verificar")</f>
        <v>Verificar</v>
      </c>
      <c r="AH954" s="17">
        <f t="shared" ca="1" si="259"/>
        <v>69</v>
      </c>
      <c r="AI954" s="17" t="str">
        <f>IFERROR(VLOOKUP(U954,[1]Cruces!$O$1:$P$6,2,0),"Sin Orden")</f>
        <v>Resuelta</v>
      </c>
      <c r="AJ954" s="17">
        <f t="shared" si="260"/>
        <v>18</v>
      </c>
      <c r="AK954" s="17">
        <f t="shared" si="261"/>
        <v>9</v>
      </c>
      <c r="AL954" s="17">
        <f t="shared" si="262"/>
        <v>2020</v>
      </c>
      <c r="AM954" s="17">
        <f t="shared" ca="1" si="263"/>
        <v>68</v>
      </c>
      <c r="AN954" s="18" t="str">
        <f>IFERROR(VLOOKUP(R954*1,'[1]Ordenes de Servicio'!G:K,5,0),"No Cruza")</f>
        <v>No Cruza</v>
      </c>
      <c r="AO954" s="17">
        <f t="shared" ca="1" si="264"/>
        <v>1</v>
      </c>
      <c r="AP954" s="17">
        <f t="shared" si="265"/>
        <v>18</v>
      </c>
      <c r="AQ954" s="17">
        <f t="shared" si="266"/>
        <v>9</v>
      </c>
      <c r="AR954" s="17">
        <f t="shared" si="267"/>
        <v>2020</v>
      </c>
      <c r="AS954" s="17">
        <f t="shared" ca="1" si="268"/>
        <v>68</v>
      </c>
      <c r="AT954" s="17" t="str">
        <f t="shared" ca="1" si="271"/>
        <v>No</v>
      </c>
      <c r="AU954" s="17">
        <f t="shared" si="269"/>
        <v>0</v>
      </c>
      <c r="AV954" s="17" t="str">
        <f>+VLOOKUP(B954,[1]Cruces!S:T,2,0)</f>
        <v>4. Presupuesto de Obra</v>
      </c>
    </row>
    <row r="955" spans="1:48" hidden="1" x14ac:dyDescent="0.25">
      <c r="A955" s="17" t="s">
        <v>1953</v>
      </c>
      <c r="B955" s="17" t="s">
        <v>54</v>
      </c>
      <c r="C955" s="17">
        <v>0</v>
      </c>
      <c r="D955" s="17">
        <v>0</v>
      </c>
      <c r="E955" s="17" t="s">
        <v>55</v>
      </c>
      <c r="F955" s="17" t="s">
        <v>126</v>
      </c>
      <c r="G955" s="17" t="s">
        <v>1954</v>
      </c>
      <c r="H955" s="17">
        <v>0</v>
      </c>
      <c r="I955" s="17" t="s">
        <v>71</v>
      </c>
      <c r="J955" s="17" t="s">
        <v>59</v>
      </c>
      <c r="K955" s="17" t="s">
        <v>270</v>
      </c>
      <c r="L955" s="17" t="s">
        <v>129</v>
      </c>
      <c r="M955" s="17" t="s">
        <v>130</v>
      </c>
      <c r="N955" s="17" t="s">
        <v>62</v>
      </c>
      <c r="O955" s="17">
        <v>20201027</v>
      </c>
      <c r="P955" s="17">
        <v>20201029</v>
      </c>
      <c r="Q955" s="17">
        <v>7752</v>
      </c>
      <c r="R955" s="17">
        <v>28254278</v>
      </c>
      <c r="S955" s="17" t="s">
        <v>100</v>
      </c>
      <c r="T955" s="17" t="s">
        <v>63</v>
      </c>
      <c r="U955" s="17" t="s">
        <v>91</v>
      </c>
      <c r="V955" s="17">
        <f t="shared" si="270"/>
        <v>30</v>
      </c>
      <c r="W955" s="17">
        <v>30000</v>
      </c>
      <c r="X955" s="17" t="s">
        <v>64</v>
      </c>
      <c r="Y955" s="17" t="s">
        <v>65</v>
      </c>
      <c r="Z955" s="17">
        <v>20201029</v>
      </c>
      <c r="AA955" s="17" t="s">
        <v>78</v>
      </c>
      <c r="AB955" s="17">
        <v>1</v>
      </c>
      <c r="AC955" s="17" t="str">
        <f>IFERROR(VLOOKUP(A955,[1]Cruces!AJ:AK,2,0),VLOOKUP(CONCATENATE(X955,AA955),[1]Cruces!G:H,2,0))</f>
        <v>Solicitud de Obra</v>
      </c>
      <c r="AD955" s="17">
        <f t="shared" si="256"/>
        <v>27</v>
      </c>
      <c r="AE955" s="17">
        <f t="shared" si="257"/>
        <v>10</v>
      </c>
      <c r="AF955" s="17">
        <f t="shared" si="258"/>
        <v>2020</v>
      </c>
      <c r="AG955" s="17" t="str">
        <f>IFERROR(VLOOKUP(MID(A955,2,4)*1,[1]Cruces!K:L,2,0),"Verificar")</f>
        <v>Guajira</v>
      </c>
      <c r="AH955" s="17">
        <f t="shared" ca="1" si="259"/>
        <v>29</v>
      </c>
      <c r="AI955" s="17" t="str">
        <f>IFERROR(VLOOKUP(U955,[1]Cruces!$O$1:$P$6,2,0),"Sin Orden")</f>
        <v>Resuelta</v>
      </c>
      <c r="AJ955" s="17">
        <f t="shared" si="260"/>
        <v>29</v>
      </c>
      <c r="AK955" s="17">
        <f t="shared" si="261"/>
        <v>10</v>
      </c>
      <c r="AL955" s="17">
        <f t="shared" si="262"/>
        <v>2020</v>
      </c>
      <c r="AM955" s="17">
        <f t="shared" ca="1" si="263"/>
        <v>27</v>
      </c>
      <c r="AN955" s="18" t="str">
        <f>IFERROR(VLOOKUP(R955*1,'[1]Ordenes de Servicio'!G:K,5,0),"No Cruza")</f>
        <v>No Cruza</v>
      </c>
      <c r="AO955" s="17">
        <f t="shared" ca="1" si="264"/>
        <v>2</v>
      </c>
      <c r="AP955" s="17">
        <f t="shared" si="265"/>
        <v>29</v>
      </c>
      <c r="AQ955" s="17">
        <f t="shared" si="266"/>
        <v>10</v>
      </c>
      <c r="AR955" s="17">
        <f t="shared" si="267"/>
        <v>2020</v>
      </c>
      <c r="AS955" s="17">
        <f t="shared" ca="1" si="268"/>
        <v>27</v>
      </c>
      <c r="AT955" s="17" t="str">
        <f t="shared" ca="1" si="271"/>
        <v>No</v>
      </c>
      <c r="AU955" s="17">
        <f t="shared" si="269"/>
        <v>0</v>
      </c>
      <c r="AV955" s="17" t="str">
        <f>+VLOOKUP(B955,[1]Cruces!S:T,2,0)</f>
        <v>4. Presupuesto de Obra</v>
      </c>
    </row>
    <row r="956" spans="1:48" hidden="1" x14ac:dyDescent="0.25">
      <c r="A956" s="17" t="s">
        <v>1955</v>
      </c>
      <c r="B956" s="17" t="s">
        <v>54</v>
      </c>
      <c r="C956" s="17">
        <v>0</v>
      </c>
      <c r="D956" s="17">
        <v>0</v>
      </c>
      <c r="E956" s="17" t="s">
        <v>55</v>
      </c>
      <c r="F956" s="17" t="s">
        <v>126</v>
      </c>
      <c r="G956" s="17" t="s">
        <v>1956</v>
      </c>
      <c r="H956" s="17">
        <v>0</v>
      </c>
      <c r="I956" s="17" t="s">
        <v>116</v>
      </c>
      <c r="J956" s="17" t="s">
        <v>59</v>
      </c>
      <c r="K956" s="17" t="s">
        <v>1957</v>
      </c>
      <c r="L956" s="17" t="s">
        <v>129</v>
      </c>
      <c r="M956" s="17" t="s">
        <v>130</v>
      </c>
      <c r="N956" s="17" t="s">
        <v>62</v>
      </c>
      <c r="O956" s="17">
        <v>20201027</v>
      </c>
      <c r="P956" s="17">
        <v>20201029</v>
      </c>
      <c r="Q956" s="17">
        <v>3340</v>
      </c>
      <c r="R956" s="17">
        <v>28254218</v>
      </c>
      <c r="S956" s="17" t="s">
        <v>100</v>
      </c>
      <c r="T956" s="17" t="s">
        <v>63</v>
      </c>
      <c r="U956" s="17" t="s">
        <v>91</v>
      </c>
      <c r="V956" s="17">
        <f t="shared" si="270"/>
        <v>15</v>
      </c>
      <c r="W956" s="17">
        <v>15000</v>
      </c>
      <c r="X956" s="17" t="s">
        <v>64</v>
      </c>
      <c r="Y956" s="17" t="s">
        <v>65</v>
      </c>
      <c r="Z956" s="17">
        <v>20201029</v>
      </c>
      <c r="AA956" s="17" t="s">
        <v>78</v>
      </c>
      <c r="AB956" s="17">
        <v>1</v>
      </c>
      <c r="AC956" s="17" t="str">
        <f>IFERROR(VLOOKUP(A956,[1]Cruces!AJ:AK,2,0),VLOOKUP(CONCATENATE(X956,AA956),[1]Cruces!G:H,2,0))</f>
        <v>Solicitud de Obra</v>
      </c>
      <c r="AD956" s="17">
        <f t="shared" si="256"/>
        <v>27</v>
      </c>
      <c r="AE956" s="17">
        <f t="shared" si="257"/>
        <v>10</v>
      </c>
      <c r="AF956" s="17">
        <f t="shared" si="258"/>
        <v>2020</v>
      </c>
      <c r="AG956" s="17" t="str">
        <f>IFERROR(VLOOKUP(MID(A956,2,4)*1,[1]Cruces!K:L,2,0),"Verificar")</f>
        <v>Guajira</v>
      </c>
      <c r="AH956" s="17">
        <f t="shared" ca="1" si="259"/>
        <v>29</v>
      </c>
      <c r="AI956" s="17" t="str">
        <f>IFERROR(VLOOKUP(U956,[1]Cruces!$O$1:$P$6,2,0),"Sin Orden")</f>
        <v>Resuelta</v>
      </c>
      <c r="AJ956" s="17">
        <f t="shared" si="260"/>
        <v>29</v>
      </c>
      <c r="AK956" s="17">
        <f t="shared" si="261"/>
        <v>10</v>
      </c>
      <c r="AL956" s="17">
        <f t="shared" si="262"/>
        <v>2020</v>
      </c>
      <c r="AM956" s="17">
        <f t="shared" ca="1" si="263"/>
        <v>27</v>
      </c>
      <c r="AN956" s="18" t="str">
        <f>IFERROR(VLOOKUP(R956*1,'[1]Ordenes de Servicio'!G:K,5,0),"No Cruza")</f>
        <v>No Cruza</v>
      </c>
      <c r="AO956" s="17">
        <f t="shared" ca="1" si="264"/>
        <v>2</v>
      </c>
      <c r="AP956" s="17">
        <f t="shared" si="265"/>
        <v>29</v>
      </c>
      <c r="AQ956" s="17">
        <f t="shared" si="266"/>
        <v>10</v>
      </c>
      <c r="AR956" s="17">
        <f t="shared" si="267"/>
        <v>2020</v>
      </c>
      <c r="AS956" s="17">
        <f t="shared" ca="1" si="268"/>
        <v>27</v>
      </c>
      <c r="AT956" s="17" t="str">
        <f t="shared" ca="1" si="271"/>
        <v>No</v>
      </c>
      <c r="AU956" s="17">
        <f t="shared" si="269"/>
        <v>0</v>
      </c>
      <c r="AV956" s="17" t="str">
        <f>+VLOOKUP(B956,[1]Cruces!S:T,2,0)</f>
        <v>4. Presupuesto de Obra</v>
      </c>
    </row>
    <row r="957" spans="1:48" hidden="1" x14ac:dyDescent="0.25">
      <c r="A957" s="17" t="s">
        <v>8031</v>
      </c>
      <c r="B957" s="17" t="s">
        <v>569</v>
      </c>
      <c r="C957" s="17">
        <v>0</v>
      </c>
      <c r="D957" s="17">
        <v>0</v>
      </c>
      <c r="E957" s="17" t="s">
        <v>55</v>
      </c>
      <c r="F957" s="17" t="s">
        <v>7098</v>
      </c>
      <c r="G957" s="17" t="s">
        <v>8032</v>
      </c>
      <c r="H957" s="17">
        <v>3002927076</v>
      </c>
      <c r="I957" s="17" t="s">
        <v>71</v>
      </c>
      <c r="J957" s="17" t="s">
        <v>59</v>
      </c>
      <c r="K957" s="17" t="s">
        <v>8033</v>
      </c>
      <c r="L957" s="17" t="s">
        <v>7101</v>
      </c>
      <c r="M957" s="17" t="s">
        <v>7102</v>
      </c>
      <c r="N957" s="17" t="s">
        <v>572</v>
      </c>
      <c r="O957" s="17">
        <v>20201119</v>
      </c>
      <c r="P957" s="17">
        <v>20201119</v>
      </c>
      <c r="Q957" s="17">
        <v>9341</v>
      </c>
      <c r="R957" s="17">
        <v>0</v>
      </c>
      <c r="S957" s="17"/>
      <c r="T957" s="17" t="s">
        <v>63</v>
      </c>
      <c r="U957" s="17"/>
      <c r="V957" s="17">
        <f t="shared" si="270"/>
        <v>3</v>
      </c>
      <c r="W957" s="17">
        <v>3000</v>
      </c>
      <c r="X957" s="17" t="s">
        <v>7065</v>
      </c>
      <c r="Y957" s="17" t="s">
        <v>569</v>
      </c>
      <c r="Z957" s="17">
        <v>20201119</v>
      </c>
      <c r="AA957" s="17" t="s">
        <v>1947</v>
      </c>
      <c r="AB957" s="17">
        <v>1</v>
      </c>
      <c r="AC957" s="17" t="str">
        <f>IFERROR(VLOOKUP(A957,[1]Cruces!AJ:AK,2,0),VLOOKUP(CONCATENATE(X957,AA957),[1]Cruces!G:H,2,0))</f>
        <v>Solicitud por BT</v>
      </c>
      <c r="AD957" s="17">
        <f t="shared" si="256"/>
        <v>19</v>
      </c>
      <c r="AE957" s="17">
        <f t="shared" si="257"/>
        <v>11</v>
      </c>
      <c r="AF957" s="17">
        <f t="shared" si="258"/>
        <v>2020</v>
      </c>
      <c r="AG957" s="17" t="str">
        <f>IFERROR(VLOOKUP(MID(A957,2,4)*1,[1]Cruces!K:L,2,0),"Verificar")</f>
        <v>Magdalena</v>
      </c>
      <c r="AH957" s="17">
        <f t="shared" ca="1" si="259"/>
        <v>6</v>
      </c>
      <c r="AI957" s="17" t="str">
        <f>IFERROR(VLOOKUP(U957,[1]Cruces!$O$1:$P$6,2,0),"Sin Orden")</f>
        <v>Sin Orden</v>
      </c>
      <c r="AJ957" s="17">
        <f t="shared" si="260"/>
        <v>19</v>
      </c>
      <c r="AK957" s="17">
        <f t="shared" si="261"/>
        <v>11</v>
      </c>
      <c r="AL957" s="17">
        <f t="shared" si="262"/>
        <v>2020</v>
      </c>
      <c r="AM957" s="17">
        <f t="shared" ca="1" si="263"/>
        <v>6</v>
      </c>
      <c r="AN957" s="18" t="str">
        <f>IFERROR(VLOOKUP(R957*1,'[1]Ordenes de Servicio'!G:K,5,0),"No Cruza")</f>
        <v>No Cruza</v>
      </c>
      <c r="AO957" s="17">
        <f t="shared" ca="1" si="264"/>
        <v>6</v>
      </c>
      <c r="AP957" s="17">
        <f t="shared" si="265"/>
        <v>19</v>
      </c>
      <c r="AQ957" s="17">
        <f t="shared" si="266"/>
        <v>11</v>
      </c>
      <c r="AR957" s="17">
        <f t="shared" si="267"/>
        <v>2020</v>
      </c>
      <c r="AS957" s="17">
        <f t="shared" ca="1" si="268"/>
        <v>6</v>
      </c>
      <c r="AT957" s="17" t="str">
        <f t="shared" ca="1" si="271"/>
        <v>No</v>
      </c>
      <c r="AU957" s="17">
        <f t="shared" si="269"/>
        <v>0</v>
      </c>
      <c r="AV957" s="17" t="str">
        <f>+VLOOKUP(B957,[1]Cruces!S:T,2,0)</f>
        <v>1. Solicitud</v>
      </c>
    </row>
    <row r="958" spans="1:48" hidden="1" x14ac:dyDescent="0.25">
      <c r="A958" s="17" t="s">
        <v>1958</v>
      </c>
      <c r="B958" s="17" t="s">
        <v>68</v>
      </c>
      <c r="C958" s="17">
        <v>0</v>
      </c>
      <c r="D958" s="17">
        <v>0</v>
      </c>
      <c r="E958" s="17" t="s">
        <v>55</v>
      </c>
      <c r="F958" s="17" t="s">
        <v>232</v>
      </c>
      <c r="G958" s="17" t="s">
        <v>1959</v>
      </c>
      <c r="H958" s="17">
        <v>3223048149</v>
      </c>
      <c r="I958" s="17" t="s">
        <v>116</v>
      </c>
      <c r="J958" s="17" t="s">
        <v>59</v>
      </c>
      <c r="K958" s="17" t="s">
        <v>1960</v>
      </c>
      <c r="L958" s="17" t="s">
        <v>111</v>
      </c>
      <c r="M958" s="17" t="s">
        <v>112</v>
      </c>
      <c r="N958" s="17" t="s">
        <v>75</v>
      </c>
      <c r="O958" s="17">
        <v>20180608</v>
      </c>
      <c r="P958" s="17">
        <v>20180608</v>
      </c>
      <c r="Q958" s="17">
        <v>1210</v>
      </c>
      <c r="R958" s="17">
        <v>25221907</v>
      </c>
      <c r="S958" s="17" t="s">
        <v>76</v>
      </c>
      <c r="T958" s="17" t="s">
        <v>63</v>
      </c>
      <c r="U958" s="17" t="s">
        <v>91</v>
      </c>
      <c r="V958" s="17">
        <f t="shared" si="270"/>
        <v>225</v>
      </c>
      <c r="W958" s="17">
        <v>225000</v>
      </c>
      <c r="X958" s="17" t="s">
        <v>64</v>
      </c>
      <c r="Y958" s="17" t="s">
        <v>68</v>
      </c>
      <c r="Z958" s="17">
        <v>20180608</v>
      </c>
      <c r="AA958" s="17" t="s">
        <v>101</v>
      </c>
      <c r="AB958" s="17">
        <v>1</v>
      </c>
      <c r="AC958" s="17" t="str">
        <f>IFERROR(VLOOKUP(A958,[1]Cruces!AJ:AK,2,0),VLOOKUP(CONCATENATE(X958,AA958),[1]Cruces!G:H,2,0))</f>
        <v>Solicitud de Obra</v>
      </c>
      <c r="AD958" s="17">
        <f t="shared" si="256"/>
        <v>8</v>
      </c>
      <c r="AE958" s="17">
        <f t="shared" si="257"/>
        <v>6</v>
      </c>
      <c r="AF958" s="17">
        <f t="shared" si="258"/>
        <v>2018</v>
      </c>
      <c r="AG958" s="17" t="str">
        <f>IFERROR(VLOOKUP(MID(A958,2,4)*1,[1]Cruces!K:L,2,0),"Verificar")</f>
        <v>Atlántico Sur</v>
      </c>
      <c r="AH958" s="17">
        <f t="shared" ca="1" si="259"/>
        <v>901</v>
      </c>
      <c r="AI958" s="17" t="str">
        <f>IFERROR(VLOOKUP(U958,[1]Cruces!$O$1:$P$6,2,0),"Sin Orden")</f>
        <v>Resuelta</v>
      </c>
      <c r="AJ958" s="17">
        <f t="shared" si="260"/>
        <v>8</v>
      </c>
      <c r="AK958" s="17">
        <f t="shared" si="261"/>
        <v>6</v>
      </c>
      <c r="AL958" s="17">
        <f t="shared" si="262"/>
        <v>2018</v>
      </c>
      <c r="AM958" s="17">
        <f t="shared" ca="1" si="263"/>
        <v>901</v>
      </c>
      <c r="AN958" s="18">
        <f>IFERROR(VLOOKUP(R958*1,'[1]Ordenes de Servicio'!G:K,5,0),"No Cruza")</f>
        <v>43273</v>
      </c>
      <c r="AO958" s="17">
        <f t="shared" ca="1" si="264"/>
        <v>0</v>
      </c>
      <c r="AP958" s="17">
        <f t="shared" si="265"/>
        <v>8</v>
      </c>
      <c r="AQ958" s="17">
        <f t="shared" si="266"/>
        <v>6</v>
      </c>
      <c r="AR958" s="17">
        <f t="shared" si="267"/>
        <v>2018</v>
      </c>
      <c r="AS958" s="17">
        <f t="shared" ca="1" si="268"/>
        <v>901</v>
      </c>
      <c r="AT958" s="17" t="str">
        <f t="shared" ca="1" si="271"/>
        <v>Si</v>
      </c>
      <c r="AU958" s="17">
        <f t="shared" si="269"/>
        <v>0</v>
      </c>
      <c r="AV958" s="17" t="str">
        <f>+VLOOKUP(B958,[1]Cruces!S:T,2,0)</f>
        <v>5. Consultoría / Adjudicación</v>
      </c>
    </row>
    <row r="959" spans="1:48" x14ac:dyDescent="0.25">
      <c r="A959" s="17" t="s">
        <v>1961</v>
      </c>
      <c r="B959" s="17" t="s">
        <v>80</v>
      </c>
      <c r="C959" s="17">
        <v>0</v>
      </c>
      <c r="D959" s="17">
        <v>0</v>
      </c>
      <c r="E959" s="17" t="s">
        <v>55</v>
      </c>
      <c r="F959" s="17" t="s">
        <v>56</v>
      </c>
      <c r="G959" s="17" t="s">
        <v>1232</v>
      </c>
      <c r="H959" s="17">
        <v>0</v>
      </c>
      <c r="I959" s="17" t="s">
        <v>71</v>
      </c>
      <c r="J959" s="17" t="s">
        <v>59</v>
      </c>
      <c r="K959" s="17" t="s">
        <v>97</v>
      </c>
      <c r="L959" s="17" t="s">
        <v>117</v>
      </c>
      <c r="M959" s="17" t="s">
        <v>118</v>
      </c>
      <c r="N959" s="17" t="s">
        <v>87</v>
      </c>
      <c r="O959" s="17">
        <v>20190724</v>
      </c>
      <c r="P959" s="17">
        <v>20200514</v>
      </c>
      <c r="Q959" s="17">
        <v>1180</v>
      </c>
      <c r="R959" s="17">
        <v>26952312</v>
      </c>
      <c r="S959" s="17" t="s">
        <v>76</v>
      </c>
      <c r="T959" s="17" t="s">
        <v>63</v>
      </c>
      <c r="U959" s="17" t="s">
        <v>88</v>
      </c>
      <c r="V959" s="17">
        <f t="shared" si="270"/>
        <v>457.5</v>
      </c>
      <c r="W959" s="17">
        <v>457500</v>
      </c>
      <c r="X959" s="17" t="s">
        <v>64</v>
      </c>
      <c r="Y959" s="17" t="s">
        <v>80</v>
      </c>
      <c r="Z959" s="17">
        <v>20200514</v>
      </c>
      <c r="AA959" s="17" t="s">
        <v>101</v>
      </c>
      <c r="AB959" s="17">
        <v>1</v>
      </c>
      <c r="AC959" s="17" t="str">
        <f>IFERROR(VLOOKUP(A959,[1]Cruces!AJ:AK,2,0),VLOOKUP(CONCATENATE(X959,AA959),[1]Cruces!G:H,2,0))</f>
        <v>Solicitud de Obra</v>
      </c>
      <c r="AD959" s="17">
        <f t="shared" si="256"/>
        <v>24</v>
      </c>
      <c r="AE959" s="17">
        <f t="shared" si="257"/>
        <v>7</v>
      </c>
      <c r="AF959" s="17">
        <f t="shared" si="258"/>
        <v>2019</v>
      </c>
      <c r="AG959" s="17" t="str">
        <f>IFERROR(VLOOKUP(MID(A959,2,4)*1,[1]Cruces!K:L,2,0),"Verificar")</f>
        <v>Atlántico Norte</v>
      </c>
      <c r="AH959" s="17">
        <f t="shared" ca="1" si="259"/>
        <v>490</v>
      </c>
      <c r="AI959" s="17" t="str">
        <f>IFERROR(VLOOKUP(U959,[1]Cruces!$O$1:$P$6,2,0),"Sin Orden")</f>
        <v>Resuelta</v>
      </c>
      <c r="AJ959" s="17">
        <f t="shared" si="260"/>
        <v>14</v>
      </c>
      <c r="AK959" s="17">
        <f t="shared" si="261"/>
        <v>5</v>
      </c>
      <c r="AL959" s="17">
        <f t="shared" si="262"/>
        <v>2020</v>
      </c>
      <c r="AM959" s="17">
        <f t="shared" ca="1" si="263"/>
        <v>195</v>
      </c>
      <c r="AN959" s="18" t="str">
        <f>IFERROR(VLOOKUP(R959*1,'[1]Ordenes de Servicio'!G:K,5,0),"No Cruza")</f>
        <v>No Cruza</v>
      </c>
      <c r="AO959" s="17">
        <f t="shared" ca="1" si="264"/>
        <v>295</v>
      </c>
      <c r="AP959" s="17">
        <f t="shared" si="265"/>
        <v>14</v>
      </c>
      <c r="AQ959" s="17">
        <f t="shared" si="266"/>
        <v>5</v>
      </c>
      <c r="AR959" s="17">
        <f t="shared" si="267"/>
        <v>2020</v>
      </c>
      <c r="AS959" s="17">
        <f t="shared" ca="1" si="268"/>
        <v>195</v>
      </c>
      <c r="AT959" s="17" t="str">
        <f t="shared" ca="1" si="271"/>
        <v>No</v>
      </c>
      <c r="AU959" s="17">
        <f t="shared" si="269"/>
        <v>0</v>
      </c>
      <c r="AV959" s="17" t="str">
        <f>+VLOOKUP(B959,[1]Cruces!S:T,2,0)</f>
        <v>8. Puesta en Servicio</v>
      </c>
    </row>
    <row r="960" spans="1:48" hidden="1" x14ac:dyDescent="0.25">
      <c r="A960" s="17" t="s">
        <v>1962</v>
      </c>
      <c r="B960" s="17" t="s">
        <v>68</v>
      </c>
      <c r="C960" s="17">
        <v>2174787</v>
      </c>
      <c r="D960" s="17">
        <v>20025456</v>
      </c>
      <c r="E960" s="17" t="s">
        <v>93</v>
      </c>
      <c r="F960" s="17" t="s">
        <v>107</v>
      </c>
      <c r="G960" s="17" t="s">
        <v>95</v>
      </c>
      <c r="H960" s="17">
        <v>3003360026</v>
      </c>
      <c r="I960" s="17" t="s">
        <v>83</v>
      </c>
      <c r="J960" s="17" t="s">
        <v>1963</v>
      </c>
      <c r="K960" s="17" t="s">
        <v>97</v>
      </c>
      <c r="L960" s="17" t="s">
        <v>117</v>
      </c>
      <c r="M960" s="17" t="s">
        <v>118</v>
      </c>
      <c r="N960" s="17" t="s">
        <v>75</v>
      </c>
      <c r="O960" s="17">
        <v>20200120</v>
      </c>
      <c r="P960" s="17">
        <v>20200907</v>
      </c>
      <c r="Q960" s="17">
        <v>9510</v>
      </c>
      <c r="R960" s="17">
        <v>27105434</v>
      </c>
      <c r="S960" s="17" t="s">
        <v>100</v>
      </c>
      <c r="T960" s="17" t="s">
        <v>63</v>
      </c>
      <c r="U960" s="17" t="s">
        <v>91</v>
      </c>
      <c r="V960" s="17">
        <f t="shared" si="270"/>
        <v>400</v>
      </c>
      <c r="W960" s="17">
        <v>400000</v>
      </c>
      <c r="X960" s="17" t="s">
        <v>89</v>
      </c>
      <c r="Y960" s="17" t="s">
        <v>282</v>
      </c>
      <c r="Z960" s="17">
        <v>20201016</v>
      </c>
      <c r="AA960" s="17" t="s">
        <v>101</v>
      </c>
      <c r="AB960" s="17">
        <v>1</v>
      </c>
      <c r="AC960" s="17" t="str">
        <f>IFERROR(VLOOKUP(A960,[1]Cruces!AJ:AK,2,0),VLOOKUP(CONCATENATE(X960,AA960),[1]Cruces!G:H,2,0))</f>
        <v>Solicitud de Obra</v>
      </c>
      <c r="AD960" s="17">
        <f t="shared" si="256"/>
        <v>20</v>
      </c>
      <c r="AE960" s="17">
        <f t="shared" si="257"/>
        <v>1</v>
      </c>
      <c r="AF960" s="17">
        <f t="shared" si="258"/>
        <v>2020</v>
      </c>
      <c r="AG960" s="17" t="str">
        <f>IFERROR(VLOOKUP(MID(A960,2,4)*1,[1]Cruces!K:L,2,0),"Verificar")</f>
        <v>Atlántico Norte</v>
      </c>
      <c r="AH960" s="17">
        <f t="shared" ca="1" si="259"/>
        <v>310</v>
      </c>
      <c r="AI960" s="17" t="str">
        <f>IFERROR(VLOOKUP(U960,[1]Cruces!$O$1:$P$6,2,0),"Sin Orden")</f>
        <v>Resuelta</v>
      </c>
      <c r="AJ960" s="17">
        <f t="shared" si="260"/>
        <v>16</v>
      </c>
      <c r="AK960" s="17">
        <f t="shared" si="261"/>
        <v>10</v>
      </c>
      <c r="AL960" s="17">
        <f t="shared" si="262"/>
        <v>2020</v>
      </c>
      <c r="AM960" s="17">
        <f t="shared" ca="1" si="263"/>
        <v>40</v>
      </c>
      <c r="AN960" s="18" t="str">
        <f>IFERROR(VLOOKUP(R960*1,'[1]Ordenes de Servicio'!G:K,5,0),"No Cruza")</f>
        <v>No Cruza</v>
      </c>
      <c r="AO960" s="17">
        <f t="shared" ca="1" si="264"/>
        <v>270</v>
      </c>
      <c r="AP960" s="17">
        <f t="shared" si="265"/>
        <v>7</v>
      </c>
      <c r="AQ960" s="17">
        <f t="shared" si="266"/>
        <v>9</v>
      </c>
      <c r="AR960" s="17">
        <f t="shared" si="267"/>
        <v>2020</v>
      </c>
      <c r="AS960" s="17">
        <f t="shared" ca="1" si="268"/>
        <v>79</v>
      </c>
      <c r="AT960" s="17" t="str">
        <f t="shared" ca="1" si="271"/>
        <v>No</v>
      </c>
      <c r="AU960" s="17">
        <f t="shared" si="269"/>
        <v>39</v>
      </c>
      <c r="AV960" s="17" t="str">
        <f>+VLOOKUP(B960,[1]Cruces!S:T,2,0)</f>
        <v>5. Consultoría / Adjudicación</v>
      </c>
    </row>
    <row r="961" spans="1:48" x14ac:dyDescent="0.25">
      <c r="A961" s="17" t="s">
        <v>1964</v>
      </c>
      <c r="B961" s="17" t="s">
        <v>80</v>
      </c>
      <c r="C961" s="17">
        <v>0</v>
      </c>
      <c r="D961" s="17">
        <v>0</v>
      </c>
      <c r="E961" s="17" t="s">
        <v>55</v>
      </c>
      <c r="F961" s="17" t="s">
        <v>81</v>
      </c>
      <c r="G961" s="17" t="s">
        <v>1965</v>
      </c>
      <c r="H961" s="17">
        <v>3753273751</v>
      </c>
      <c r="I961" s="17" t="s">
        <v>109</v>
      </c>
      <c r="J961" s="17" t="s">
        <v>59</v>
      </c>
      <c r="K961" s="17" t="s">
        <v>1966</v>
      </c>
      <c r="L961" s="17" t="s">
        <v>85</v>
      </c>
      <c r="M961" s="17" t="s">
        <v>86</v>
      </c>
      <c r="N961" s="17" t="s">
        <v>87</v>
      </c>
      <c r="O961" s="17">
        <v>20181227</v>
      </c>
      <c r="P961" s="17">
        <v>20200205</v>
      </c>
      <c r="Q961" s="17">
        <v>3410</v>
      </c>
      <c r="R961" s="17">
        <v>27040773</v>
      </c>
      <c r="S961" s="17" t="s">
        <v>76</v>
      </c>
      <c r="T961" s="17" t="s">
        <v>63</v>
      </c>
      <c r="U961" s="17" t="s">
        <v>88</v>
      </c>
      <c r="V961" s="17">
        <f t="shared" si="270"/>
        <v>500</v>
      </c>
      <c r="W961" s="17">
        <v>500000</v>
      </c>
      <c r="X961" s="17" t="s">
        <v>64</v>
      </c>
      <c r="Y961" s="17" t="s">
        <v>90</v>
      </c>
      <c r="Z961" s="17">
        <v>20200205</v>
      </c>
      <c r="AA961" s="17" t="s">
        <v>137</v>
      </c>
      <c r="AB961" s="17">
        <v>1</v>
      </c>
      <c r="AC961" s="17" t="str">
        <f>IFERROR(VLOOKUP(A961,[1]Cruces!AJ:AK,2,0),VLOOKUP(CONCATENATE(X961,AA961),[1]Cruces!G:H,2,0))</f>
        <v>Solicitud de Obra</v>
      </c>
      <c r="AD961" s="17">
        <f t="shared" si="256"/>
        <v>27</v>
      </c>
      <c r="AE961" s="17">
        <f t="shared" si="257"/>
        <v>12</v>
      </c>
      <c r="AF961" s="17">
        <f t="shared" si="258"/>
        <v>2018</v>
      </c>
      <c r="AG961" s="17" t="str">
        <f>IFERROR(VLOOKUP(MID(A961,2,4)*1,[1]Cruces!K:L,2,0),"Verificar")</f>
        <v>Magdalena</v>
      </c>
      <c r="AH961" s="17">
        <f t="shared" ca="1" si="259"/>
        <v>699</v>
      </c>
      <c r="AI961" s="17" t="str">
        <f>IFERROR(VLOOKUP(U961,[1]Cruces!$O$1:$P$6,2,0),"Sin Orden")</f>
        <v>Resuelta</v>
      </c>
      <c r="AJ961" s="17">
        <f t="shared" si="260"/>
        <v>5</v>
      </c>
      <c r="AK961" s="17">
        <f t="shared" si="261"/>
        <v>2</v>
      </c>
      <c r="AL961" s="17">
        <f t="shared" si="262"/>
        <v>2020</v>
      </c>
      <c r="AM961" s="17">
        <f t="shared" ca="1" si="263"/>
        <v>294</v>
      </c>
      <c r="AN961" s="18" t="str">
        <f>IFERROR(VLOOKUP(R961*1,'[1]Ordenes de Servicio'!G:K,5,0),"No Cruza")</f>
        <v>No Cruza</v>
      </c>
      <c r="AO961" s="17">
        <f t="shared" ca="1" si="264"/>
        <v>405</v>
      </c>
      <c r="AP961" s="17">
        <f t="shared" si="265"/>
        <v>5</v>
      </c>
      <c r="AQ961" s="17">
        <f t="shared" si="266"/>
        <v>2</v>
      </c>
      <c r="AR961" s="17">
        <f t="shared" si="267"/>
        <v>2020</v>
      </c>
      <c r="AS961" s="17">
        <f t="shared" ca="1" si="268"/>
        <v>294</v>
      </c>
      <c r="AT961" s="17" t="str">
        <f t="shared" ca="1" si="271"/>
        <v>No</v>
      </c>
      <c r="AU961" s="17">
        <f t="shared" si="269"/>
        <v>0</v>
      </c>
      <c r="AV961" s="17" t="str">
        <f>+VLOOKUP(B961,[1]Cruces!S:T,2,0)</f>
        <v>8. Puesta en Servicio</v>
      </c>
    </row>
    <row r="962" spans="1:48" hidden="1" x14ac:dyDescent="0.25">
      <c r="A962" s="17" t="s">
        <v>8034</v>
      </c>
      <c r="B962" s="17" t="s">
        <v>569</v>
      </c>
      <c r="C962" s="17">
        <v>0</v>
      </c>
      <c r="D962" s="17">
        <v>0</v>
      </c>
      <c r="E962" s="17" t="s">
        <v>55</v>
      </c>
      <c r="F962" s="17" t="s">
        <v>7098</v>
      </c>
      <c r="G962" s="17" t="s">
        <v>8035</v>
      </c>
      <c r="H962" s="17">
        <v>3138737252</v>
      </c>
      <c r="I962" s="17" t="s">
        <v>71</v>
      </c>
      <c r="J962" s="17" t="s">
        <v>59</v>
      </c>
      <c r="K962" s="17" t="s">
        <v>97</v>
      </c>
      <c r="L962" s="17" t="s">
        <v>7101</v>
      </c>
      <c r="M962" s="17" t="s">
        <v>7102</v>
      </c>
      <c r="N962" s="17" t="s">
        <v>572</v>
      </c>
      <c r="O962" s="17">
        <v>20201112</v>
      </c>
      <c r="P962" s="17">
        <v>20201112</v>
      </c>
      <c r="Q962" s="17">
        <v>1180</v>
      </c>
      <c r="R962" s="17">
        <v>0</v>
      </c>
      <c r="S962" s="17"/>
      <c r="T962" s="17" t="s">
        <v>63</v>
      </c>
      <c r="U962" s="17"/>
      <c r="V962" s="17">
        <f t="shared" si="270"/>
        <v>3</v>
      </c>
      <c r="W962" s="17">
        <v>3000</v>
      </c>
      <c r="X962" s="17" t="s">
        <v>7065</v>
      </c>
      <c r="Y962" s="17" t="s">
        <v>569</v>
      </c>
      <c r="Z962" s="17">
        <v>20201112</v>
      </c>
      <c r="AA962" s="17" t="s">
        <v>1947</v>
      </c>
      <c r="AB962" s="17">
        <v>1</v>
      </c>
      <c r="AC962" s="17" t="str">
        <f>IFERROR(VLOOKUP(A962,[1]Cruces!AJ:AK,2,0),VLOOKUP(CONCATENATE(X962,AA962),[1]Cruces!G:H,2,0))</f>
        <v>Solicitud por BT</v>
      </c>
      <c r="AD962" s="17">
        <f t="shared" si="256"/>
        <v>12</v>
      </c>
      <c r="AE962" s="17">
        <f t="shared" si="257"/>
        <v>11</v>
      </c>
      <c r="AF962" s="17">
        <f t="shared" si="258"/>
        <v>2020</v>
      </c>
      <c r="AG962" s="17" t="str">
        <f>IFERROR(VLOOKUP(MID(A962,2,4)*1,[1]Cruces!K:L,2,0),"Verificar")</f>
        <v>Atlántico Norte</v>
      </c>
      <c r="AH962" s="17">
        <f t="shared" ca="1" si="259"/>
        <v>13</v>
      </c>
      <c r="AI962" s="17" t="str">
        <f>IFERROR(VLOOKUP(U962,[1]Cruces!$O$1:$P$6,2,0),"Sin Orden")</f>
        <v>Sin Orden</v>
      </c>
      <c r="AJ962" s="17">
        <f t="shared" si="260"/>
        <v>12</v>
      </c>
      <c r="AK962" s="17">
        <f t="shared" si="261"/>
        <v>11</v>
      </c>
      <c r="AL962" s="17">
        <f t="shared" si="262"/>
        <v>2020</v>
      </c>
      <c r="AM962" s="17">
        <f t="shared" ca="1" si="263"/>
        <v>13</v>
      </c>
      <c r="AN962" s="18" t="str">
        <f>IFERROR(VLOOKUP(R962*1,'[1]Ordenes de Servicio'!G:K,5,0),"No Cruza")</f>
        <v>No Cruza</v>
      </c>
      <c r="AO962" s="17">
        <f t="shared" ca="1" si="264"/>
        <v>13</v>
      </c>
      <c r="AP962" s="17">
        <f t="shared" si="265"/>
        <v>12</v>
      </c>
      <c r="AQ962" s="17">
        <f t="shared" si="266"/>
        <v>11</v>
      </c>
      <c r="AR962" s="17">
        <f t="shared" si="267"/>
        <v>2020</v>
      </c>
      <c r="AS962" s="17">
        <f t="shared" ca="1" si="268"/>
        <v>13</v>
      </c>
      <c r="AT962" s="17" t="str">
        <f t="shared" ca="1" si="271"/>
        <v>No</v>
      </c>
      <c r="AU962" s="17">
        <f t="shared" si="269"/>
        <v>0</v>
      </c>
      <c r="AV962" s="17" t="str">
        <f>+VLOOKUP(B962,[1]Cruces!S:T,2,0)</f>
        <v>1. Solicitud</v>
      </c>
    </row>
    <row r="963" spans="1:48" hidden="1" x14ac:dyDescent="0.25">
      <c r="A963" s="17" t="s">
        <v>1967</v>
      </c>
      <c r="B963" s="17" t="s">
        <v>68</v>
      </c>
      <c r="C963" s="17">
        <v>0</v>
      </c>
      <c r="D963" s="17">
        <v>0</v>
      </c>
      <c r="E963" s="17" t="s">
        <v>55</v>
      </c>
      <c r="F963" s="17" t="s">
        <v>107</v>
      </c>
      <c r="G963" s="17" t="s">
        <v>1232</v>
      </c>
      <c r="H963" s="17">
        <v>0</v>
      </c>
      <c r="I963" s="17" t="s">
        <v>71</v>
      </c>
      <c r="J963" s="17" t="s">
        <v>59</v>
      </c>
      <c r="K963" s="17" t="s">
        <v>97</v>
      </c>
      <c r="L963" s="17" t="s">
        <v>325</v>
      </c>
      <c r="M963" s="17" t="s">
        <v>326</v>
      </c>
      <c r="N963" s="17" t="s">
        <v>75</v>
      </c>
      <c r="O963" s="17">
        <v>20170322</v>
      </c>
      <c r="P963" s="17">
        <v>20170322</v>
      </c>
      <c r="Q963" s="17">
        <v>1180</v>
      </c>
      <c r="R963" s="17">
        <v>23756183</v>
      </c>
      <c r="S963" s="17" t="s">
        <v>76</v>
      </c>
      <c r="T963" s="17" t="s">
        <v>63</v>
      </c>
      <c r="U963" s="17" t="s">
        <v>91</v>
      </c>
      <c r="V963" s="17">
        <f t="shared" si="270"/>
        <v>187.5</v>
      </c>
      <c r="W963" s="17">
        <v>187500</v>
      </c>
      <c r="X963" s="17" t="s">
        <v>64</v>
      </c>
      <c r="Y963" s="17" t="s">
        <v>261</v>
      </c>
      <c r="Z963" s="17">
        <v>20170803</v>
      </c>
      <c r="AA963" s="17" t="s">
        <v>101</v>
      </c>
      <c r="AB963" s="17">
        <v>1</v>
      </c>
      <c r="AC963" s="17" t="str">
        <f>IFERROR(VLOOKUP(A963,[1]Cruces!AJ:AK,2,0),VLOOKUP(CONCATENATE(X963,AA963),[1]Cruces!G:H,2,0))</f>
        <v>Solicitud de Obra</v>
      </c>
      <c r="AD963" s="17">
        <f t="shared" si="256"/>
        <v>22</v>
      </c>
      <c r="AE963" s="17">
        <f t="shared" si="257"/>
        <v>3</v>
      </c>
      <c r="AF963" s="17">
        <f t="shared" si="258"/>
        <v>2017</v>
      </c>
      <c r="AG963" s="17" t="str">
        <f>IFERROR(VLOOKUP(MID(A963,2,4)*1,[1]Cruces!K:L,2,0),"Verificar")</f>
        <v>Atlántico Norte</v>
      </c>
      <c r="AH963" s="17">
        <f t="shared" ca="1" si="259"/>
        <v>1344</v>
      </c>
      <c r="AI963" s="17" t="str">
        <f>IFERROR(VLOOKUP(U963,[1]Cruces!$O$1:$P$6,2,0),"Sin Orden")</f>
        <v>Resuelta</v>
      </c>
      <c r="AJ963" s="17">
        <f t="shared" si="260"/>
        <v>3</v>
      </c>
      <c r="AK963" s="17">
        <f t="shared" si="261"/>
        <v>8</v>
      </c>
      <c r="AL963" s="17">
        <f t="shared" si="262"/>
        <v>2017</v>
      </c>
      <c r="AM963" s="17">
        <f t="shared" ca="1" si="263"/>
        <v>1210</v>
      </c>
      <c r="AN963" s="18" t="str">
        <f>IFERROR(VLOOKUP(R963*1,'[1]Ordenes de Servicio'!G:K,5,0),"No Cruza")</f>
        <v>No Cruza</v>
      </c>
      <c r="AO963" s="17">
        <f t="shared" ca="1" si="264"/>
        <v>134</v>
      </c>
      <c r="AP963" s="17">
        <f t="shared" si="265"/>
        <v>22</v>
      </c>
      <c r="AQ963" s="17">
        <f t="shared" si="266"/>
        <v>3</v>
      </c>
      <c r="AR963" s="17">
        <f t="shared" si="267"/>
        <v>2017</v>
      </c>
      <c r="AS963" s="17">
        <f t="shared" ca="1" si="268"/>
        <v>1344</v>
      </c>
      <c r="AT963" s="17" t="str">
        <f t="shared" ca="1" si="271"/>
        <v>Si</v>
      </c>
      <c r="AU963" s="17">
        <f t="shared" si="269"/>
        <v>134</v>
      </c>
      <c r="AV963" s="17" t="str">
        <f>+VLOOKUP(B963,[1]Cruces!S:T,2,0)</f>
        <v>5. Consultoría / Adjudicación</v>
      </c>
    </row>
    <row r="964" spans="1:48" hidden="1" x14ac:dyDescent="0.25">
      <c r="A964" s="17" t="s">
        <v>8036</v>
      </c>
      <c r="B964" s="17" t="s">
        <v>1943</v>
      </c>
      <c r="C964" s="17">
        <v>0</v>
      </c>
      <c r="D964" s="17">
        <v>0</v>
      </c>
      <c r="E964" s="17" t="s">
        <v>55</v>
      </c>
      <c r="F964" s="17" t="s">
        <v>7717</v>
      </c>
      <c r="G964" s="17" t="s">
        <v>8037</v>
      </c>
      <c r="H964" s="17">
        <v>3106137201</v>
      </c>
      <c r="I964" s="17" t="s">
        <v>116</v>
      </c>
      <c r="J964" s="17" t="s">
        <v>59</v>
      </c>
      <c r="K964" s="17" t="s">
        <v>8038</v>
      </c>
      <c r="L964" s="17" t="s">
        <v>8039</v>
      </c>
      <c r="M964" s="17" t="s">
        <v>8040</v>
      </c>
      <c r="N964" s="17" t="s">
        <v>1946</v>
      </c>
      <c r="O964" s="17">
        <v>20200929</v>
      </c>
      <c r="P964" s="17">
        <v>20201015</v>
      </c>
      <c r="Q964" s="17">
        <v>3470</v>
      </c>
      <c r="R964" s="17">
        <v>28234093</v>
      </c>
      <c r="S964" s="17" t="s">
        <v>6601</v>
      </c>
      <c r="T964" s="17" t="s">
        <v>63</v>
      </c>
      <c r="U964" s="17" t="s">
        <v>77</v>
      </c>
      <c r="V964" s="17">
        <f t="shared" si="270"/>
        <v>3</v>
      </c>
      <c r="W964" s="17">
        <v>3000</v>
      </c>
      <c r="X964" s="17" t="s">
        <v>7065</v>
      </c>
      <c r="Y964" s="17" t="s">
        <v>1943</v>
      </c>
      <c r="Z964" s="17">
        <v>20201015</v>
      </c>
      <c r="AA964" s="17" t="s">
        <v>1947</v>
      </c>
      <c r="AB964" s="17">
        <v>1</v>
      </c>
      <c r="AC964" s="17" t="str">
        <f>IFERROR(VLOOKUP(A964,[1]Cruces!AJ:AK,2,0),VLOOKUP(CONCATENATE(X964,AA964),[1]Cruces!G:H,2,0))</f>
        <v>Solicitud por BT</v>
      </c>
      <c r="AD964" s="17">
        <f t="shared" si="256"/>
        <v>29</v>
      </c>
      <c r="AE964" s="17">
        <f t="shared" si="257"/>
        <v>9</v>
      </c>
      <c r="AF964" s="17">
        <f t="shared" si="258"/>
        <v>2020</v>
      </c>
      <c r="AG964" s="17" t="str">
        <f>IFERROR(VLOOKUP(MID(A964,2,4)*1,[1]Cruces!K:L,2,0),"Verificar")</f>
        <v>Magdalena</v>
      </c>
      <c r="AH964" s="17">
        <f t="shared" ca="1" si="259"/>
        <v>57</v>
      </c>
      <c r="AI964" s="17" t="str">
        <f>IFERROR(VLOOKUP(U964,[1]Cruces!$O$1:$P$6,2,0),"Sin Orden")</f>
        <v>Pendiente</v>
      </c>
      <c r="AJ964" s="17">
        <f t="shared" si="260"/>
        <v>15</v>
      </c>
      <c r="AK964" s="17">
        <f t="shared" si="261"/>
        <v>10</v>
      </c>
      <c r="AL964" s="17">
        <f t="shared" si="262"/>
        <v>2020</v>
      </c>
      <c r="AM964" s="17">
        <f t="shared" ca="1" si="263"/>
        <v>41</v>
      </c>
      <c r="AN964" s="18">
        <f>IFERROR(VLOOKUP(R964*1,'[1]Ordenes de Servicio'!G:K,5,0),"No Cruza")</f>
        <v>44119</v>
      </c>
      <c r="AO964" s="17">
        <f t="shared" ca="1" si="264"/>
        <v>41</v>
      </c>
      <c r="AP964" s="17">
        <f t="shared" si="265"/>
        <v>15</v>
      </c>
      <c r="AQ964" s="17">
        <f t="shared" si="266"/>
        <v>10</v>
      </c>
      <c r="AR964" s="17">
        <f t="shared" si="267"/>
        <v>2020</v>
      </c>
      <c r="AS964" s="17">
        <f t="shared" ca="1" si="268"/>
        <v>41</v>
      </c>
      <c r="AT964" s="17" t="str">
        <f t="shared" ca="1" si="271"/>
        <v>No</v>
      </c>
      <c r="AU964" s="17">
        <f t="shared" si="269"/>
        <v>0</v>
      </c>
      <c r="AV964" s="17" t="str">
        <f>+VLOOKUP(B964,[1]Cruces!S:T,2,0)</f>
        <v>7. Ejecución en Campo OS BT</v>
      </c>
    </row>
    <row r="965" spans="1:48" hidden="1" x14ac:dyDescent="0.25">
      <c r="A965" s="17" t="s">
        <v>8041</v>
      </c>
      <c r="B965" s="17" t="s">
        <v>6595</v>
      </c>
      <c r="C965" s="17">
        <v>0</v>
      </c>
      <c r="D965" s="17">
        <v>0</v>
      </c>
      <c r="E965" s="17" t="s">
        <v>55</v>
      </c>
      <c r="F965" s="17" t="s">
        <v>56</v>
      </c>
      <c r="G965" s="17" t="s">
        <v>8042</v>
      </c>
      <c r="H965" s="17">
        <v>0</v>
      </c>
      <c r="I965" s="17" t="s">
        <v>116</v>
      </c>
      <c r="J965" s="17" t="s">
        <v>59</v>
      </c>
      <c r="K965" s="17" t="s">
        <v>97</v>
      </c>
      <c r="L965" s="17" t="s">
        <v>7163</v>
      </c>
      <c r="M965" s="17" t="s">
        <v>7164</v>
      </c>
      <c r="N965" s="17" t="s">
        <v>6600</v>
      </c>
      <c r="O965" s="17">
        <v>20201105</v>
      </c>
      <c r="P965" s="17">
        <v>20201112</v>
      </c>
      <c r="Q965" s="17">
        <v>9510</v>
      </c>
      <c r="R965" s="17">
        <v>28270416</v>
      </c>
      <c r="S965" s="17" t="s">
        <v>6601</v>
      </c>
      <c r="T965" s="17" t="s">
        <v>63</v>
      </c>
      <c r="U965" s="17" t="s">
        <v>91</v>
      </c>
      <c r="V965" s="17">
        <f t="shared" si="270"/>
        <v>3</v>
      </c>
      <c r="W965" s="17">
        <v>3000</v>
      </c>
      <c r="X965" s="17" t="s">
        <v>7065</v>
      </c>
      <c r="Y965" s="17" t="s">
        <v>6595</v>
      </c>
      <c r="Z965" s="17">
        <v>20201112</v>
      </c>
      <c r="AA965" s="17" t="s">
        <v>1947</v>
      </c>
      <c r="AB965" s="17">
        <v>1</v>
      </c>
      <c r="AC965" s="17" t="str">
        <f>IFERROR(VLOOKUP(A965,[1]Cruces!AJ:AK,2,0),VLOOKUP(CONCATENATE(X965,AA965),[1]Cruces!G:H,2,0))</f>
        <v>Solicitud por BT</v>
      </c>
      <c r="AD965" s="17">
        <f t="shared" si="256"/>
        <v>5</v>
      </c>
      <c r="AE965" s="17">
        <f t="shared" si="257"/>
        <v>11</v>
      </c>
      <c r="AF965" s="17">
        <f t="shared" si="258"/>
        <v>2020</v>
      </c>
      <c r="AG965" s="17" t="str">
        <f>IFERROR(VLOOKUP(MID(A965,2,4)*1,[1]Cruces!K:L,2,0),"Verificar")</f>
        <v>Atlántico Norte</v>
      </c>
      <c r="AH965" s="17">
        <f t="shared" ca="1" si="259"/>
        <v>20</v>
      </c>
      <c r="AI965" s="17" t="str">
        <f>IFERROR(VLOOKUP(U965,[1]Cruces!$O$1:$P$6,2,0),"Sin Orden")</f>
        <v>Resuelta</v>
      </c>
      <c r="AJ965" s="17">
        <f t="shared" si="260"/>
        <v>12</v>
      </c>
      <c r="AK965" s="17">
        <f t="shared" si="261"/>
        <v>11</v>
      </c>
      <c r="AL965" s="17">
        <f t="shared" si="262"/>
        <v>2020</v>
      </c>
      <c r="AM965" s="17">
        <f t="shared" ca="1" si="263"/>
        <v>13</v>
      </c>
      <c r="AN965" s="18" t="str">
        <f>IFERROR(VLOOKUP(R965*1,'[1]Ordenes de Servicio'!G:K,5,0),"No Cruza")</f>
        <v>No Cruza</v>
      </c>
      <c r="AO965" s="17">
        <f t="shared" ca="1" si="264"/>
        <v>7</v>
      </c>
      <c r="AP965" s="17">
        <f t="shared" si="265"/>
        <v>12</v>
      </c>
      <c r="AQ965" s="17">
        <f t="shared" si="266"/>
        <v>11</v>
      </c>
      <c r="AR965" s="17">
        <f t="shared" si="267"/>
        <v>2020</v>
      </c>
      <c r="AS965" s="17">
        <f t="shared" ca="1" si="268"/>
        <v>13</v>
      </c>
      <c r="AT965" s="17" t="str">
        <f t="shared" ca="1" si="271"/>
        <v>No</v>
      </c>
      <c r="AU965" s="17">
        <f t="shared" si="269"/>
        <v>0</v>
      </c>
      <c r="AV965" s="17" t="str">
        <f>+VLOOKUP(B965,[1]Cruces!S:T,2,0)</f>
        <v>7. Ejecución en Campo OS BT</v>
      </c>
    </row>
    <row r="966" spans="1:48" hidden="1" x14ac:dyDescent="0.25">
      <c r="A966" s="17" t="s">
        <v>1968</v>
      </c>
      <c r="B966" s="17" t="s">
        <v>54</v>
      </c>
      <c r="C966" s="17">
        <v>0</v>
      </c>
      <c r="D966" s="17">
        <v>0</v>
      </c>
      <c r="E966" s="17" t="s">
        <v>55</v>
      </c>
      <c r="F966" s="17" t="s">
        <v>56</v>
      </c>
      <c r="G966" s="17" t="s">
        <v>1969</v>
      </c>
      <c r="H966" s="17">
        <v>0</v>
      </c>
      <c r="I966" s="17" t="s">
        <v>58</v>
      </c>
      <c r="J966" s="17" t="s">
        <v>59</v>
      </c>
      <c r="K966" s="17" t="s">
        <v>1970</v>
      </c>
      <c r="L966" s="17" t="s">
        <v>61</v>
      </c>
      <c r="M966" s="17" t="s">
        <v>55</v>
      </c>
      <c r="N966" s="17" t="s">
        <v>62</v>
      </c>
      <c r="O966" s="17">
        <v>20170330</v>
      </c>
      <c r="P966" s="17">
        <v>20170405</v>
      </c>
      <c r="Q966" s="17">
        <v>3340</v>
      </c>
      <c r="R966" s="17">
        <v>0</v>
      </c>
      <c r="S966" s="17"/>
      <c r="T966" s="17" t="s">
        <v>63</v>
      </c>
      <c r="U966" s="17"/>
      <c r="V966" s="17">
        <f t="shared" si="270"/>
        <v>175</v>
      </c>
      <c r="W966" s="17">
        <v>175000</v>
      </c>
      <c r="X966" s="17" t="s">
        <v>64</v>
      </c>
      <c r="Y966" s="17" t="s">
        <v>65</v>
      </c>
      <c r="Z966" s="17">
        <v>20170405</v>
      </c>
      <c r="AA966" s="17" t="s">
        <v>66</v>
      </c>
      <c r="AB966" s="17">
        <v>1</v>
      </c>
      <c r="AC966" s="17" t="str">
        <f>IFERROR(VLOOKUP(A966,[1]Cruces!AJ:AK,2,0),VLOOKUP(CONCATENATE(X966,AA966),[1]Cruces!G:H,2,0))</f>
        <v>Solicitud de Obra</v>
      </c>
      <c r="AD966" s="17">
        <f t="shared" si="256"/>
        <v>30</v>
      </c>
      <c r="AE966" s="17">
        <f t="shared" si="257"/>
        <v>3</v>
      </c>
      <c r="AF966" s="17">
        <f t="shared" si="258"/>
        <v>2017</v>
      </c>
      <c r="AG966" s="17" t="str">
        <f>IFERROR(VLOOKUP(MID(A966,2,4)*1,[1]Cruces!K:L,2,0),"Verificar")</f>
        <v>Guajira</v>
      </c>
      <c r="AH966" s="17">
        <f t="shared" ca="1" si="259"/>
        <v>1336</v>
      </c>
      <c r="AI966" s="17" t="str">
        <f>IFERROR(VLOOKUP(U966,[1]Cruces!$O$1:$P$6,2,0),"Sin Orden")</f>
        <v>Sin Orden</v>
      </c>
      <c r="AJ966" s="17">
        <f t="shared" si="260"/>
        <v>5</v>
      </c>
      <c r="AK966" s="17">
        <f t="shared" si="261"/>
        <v>4</v>
      </c>
      <c r="AL966" s="17">
        <f t="shared" si="262"/>
        <v>2017</v>
      </c>
      <c r="AM966" s="17">
        <f t="shared" ca="1" si="263"/>
        <v>1330</v>
      </c>
      <c r="AN966" s="18" t="str">
        <f>IFERROR(VLOOKUP(R966*1,'[1]Ordenes de Servicio'!G:K,5,0),"No Cruza")</f>
        <v>No Cruza</v>
      </c>
      <c r="AO966" s="17">
        <f t="shared" ca="1" si="264"/>
        <v>1330</v>
      </c>
      <c r="AP966" s="17">
        <f t="shared" si="265"/>
        <v>5</v>
      </c>
      <c r="AQ966" s="17">
        <f t="shared" si="266"/>
        <v>4</v>
      </c>
      <c r="AR966" s="17">
        <f t="shared" si="267"/>
        <v>2017</v>
      </c>
      <c r="AS966" s="17">
        <f t="shared" ca="1" si="268"/>
        <v>1330</v>
      </c>
      <c r="AT966" s="17" t="str">
        <f t="shared" ca="1" si="271"/>
        <v>Si</v>
      </c>
      <c r="AU966" s="17">
        <f t="shared" si="269"/>
        <v>0</v>
      </c>
      <c r="AV966" s="17" t="str">
        <f>+VLOOKUP(B966,[1]Cruces!S:T,2,0)</f>
        <v>4. Presupuesto de Obra</v>
      </c>
    </row>
    <row r="967" spans="1:48" hidden="1" x14ac:dyDescent="0.25">
      <c r="A967" s="17" t="s">
        <v>1971</v>
      </c>
      <c r="B967" s="17" t="s">
        <v>54</v>
      </c>
      <c r="C967" s="17">
        <v>8531194</v>
      </c>
      <c r="D967" s="17">
        <v>0</v>
      </c>
      <c r="E967" s="17" t="s">
        <v>55</v>
      </c>
      <c r="F967" s="17" t="s">
        <v>120</v>
      </c>
      <c r="G967" s="17" t="s">
        <v>1972</v>
      </c>
      <c r="H967" s="17">
        <v>3156582166</v>
      </c>
      <c r="I967" s="17" t="s">
        <v>116</v>
      </c>
      <c r="J967" s="17" t="s">
        <v>59</v>
      </c>
      <c r="K967" s="17" t="s">
        <v>97</v>
      </c>
      <c r="L967" s="17" t="s">
        <v>122</v>
      </c>
      <c r="M967" s="17" t="s">
        <v>123</v>
      </c>
      <c r="N967" s="17" t="s">
        <v>62</v>
      </c>
      <c r="O967" s="17">
        <v>20181029</v>
      </c>
      <c r="P967" s="17">
        <v>20181101</v>
      </c>
      <c r="Q967" s="17">
        <v>1110</v>
      </c>
      <c r="R967" s="17">
        <v>25678218</v>
      </c>
      <c r="S967" s="17" t="s">
        <v>100</v>
      </c>
      <c r="T967" s="17" t="s">
        <v>63</v>
      </c>
      <c r="U967" s="17" t="s">
        <v>91</v>
      </c>
      <c r="V967" s="17">
        <f t="shared" si="270"/>
        <v>25</v>
      </c>
      <c r="W967" s="17">
        <v>25000</v>
      </c>
      <c r="X967" s="17" t="s">
        <v>89</v>
      </c>
      <c r="Y967" s="17" t="s">
        <v>65</v>
      </c>
      <c r="Z967" s="17">
        <v>20181101</v>
      </c>
      <c r="AA967" s="17" t="s">
        <v>78</v>
      </c>
      <c r="AB967" s="17">
        <v>1</v>
      </c>
      <c r="AC967" s="17" t="str">
        <f>IFERROR(VLOOKUP(A967,[1]Cruces!AJ:AK,2,0),VLOOKUP(CONCATENATE(X967,AA967),[1]Cruces!G:H,2,0))</f>
        <v>Solicitud de Obra</v>
      </c>
      <c r="AD967" s="17">
        <f t="shared" si="256"/>
        <v>29</v>
      </c>
      <c r="AE967" s="17">
        <f t="shared" si="257"/>
        <v>10</v>
      </c>
      <c r="AF967" s="17">
        <f t="shared" si="258"/>
        <v>2018</v>
      </c>
      <c r="AG967" s="17" t="str">
        <f>IFERROR(VLOOKUP(MID(A967,2,4)*1,[1]Cruces!K:L,2,0),"Verificar")</f>
        <v>Atlántico Norte</v>
      </c>
      <c r="AH967" s="17">
        <f t="shared" ca="1" si="259"/>
        <v>758</v>
      </c>
      <c r="AI967" s="17" t="str">
        <f>IFERROR(VLOOKUP(U967,[1]Cruces!$O$1:$P$6,2,0),"Sin Orden")</f>
        <v>Resuelta</v>
      </c>
      <c r="AJ967" s="17">
        <f t="shared" si="260"/>
        <v>1</v>
      </c>
      <c r="AK967" s="17">
        <f t="shared" si="261"/>
        <v>11</v>
      </c>
      <c r="AL967" s="17">
        <f t="shared" si="262"/>
        <v>2018</v>
      </c>
      <c r="AM967" s="17">
        <f t="shared" ca="1" si="263"/>
        <v>755</v>
      </c>
      <c r="AN967" s="18" t="str">
        <f>IFERROR(VLOOKUP(R967*1,'[1]Ordenes de Servicio'!G:K,5,0),"No Cruza")</f>
        <v>No Cruza</v>
      </c>
      <c r="AO967" s="17">
        <f t="shared" ca="1" si="264"/>
        <v>3</v>
      </c>
      <c r="AP967" s="17">
        <f t="shared" si="265"/>
        <v>1</v>
      </c>
      <c r="AQ967" s="17">
        <f t="shared" si="266"/>
        <v>11</v>
      </c>
      <c r="AR967" s="17">
        <f t="shared" si="267"/>
        <v>2018</v>
      </c>
      <c r="AS967" s="17">
        <f t="shared" ca="1" si="268"/>
        <v>755</v>
      </c>
      <c r="AT967" s="17" t="str">
        <f t="shared" ca="1" si="271"/>
        <v>Si</v>
      </c>
      <c r="AU967" s="17">
        <f t="shared" si="269"/>
        <v>0</v>
      </c>
      <c r="AV967" s="17" t="str">
        <f>+VLOOKUP(B967,[1]Cruces!S:T,2,0)</f>
        <v>4. Presupuesto de Obra</v>
      </c>
    </row>
    <row r="968" spans="1:48" hidden="1" x14ac:dyDescent="0.25">
      <c r="A968" s="17" t="s">
        <v>8043</v>
      </c>
      <c r="B968" s="17" t="s">
        <v>6595</v>
      </c>
      <c r="C968" s="17">
        <v>0</v>
      </c>
      <c r="D968" s="17">
        <v>0</v>
      </c>
      <c r="E968" s="17" t="s">
        <v>55</v>
      </c>
      <c r="F968" s="17" t="s">
        <v>7098</v>
      </c>
      <c r="G968" s="17" t="s">
        <v>8044</v>
      </c>
      <c r="H968" s="17">
        <v>3014064575</v>
      </c>
      <c r="I968" s="17" t="s">
        <v>71</v>
      </c>
      <c r="J968" s="17" t="s">
        <v>59</v>
      </c>
      <c r="K968" s="17" t="s">
        <v>97</v>
      </c>
      <c r="L968" s="17" t="s">
        <v>7238</v>
      </c>
      <c r="M968" s="17" t="s">
        <v>7239</v>
      </c>
      <c r="N968" s="17" t="s">
        <v>6600</v>
      </c>
      <c r="O968" s="17">
        <v>20200629</v>
      </c>
      <c r="P968" s="17">
        <v>20200702</v>
      </c>
      <c r="Q968" s="17">
        <v>1180</v>
      </c>
      <c r="R968" s="17">
        <v>27720746</v>
      </c>
      <c r="S968" s="17" t="s">
        <v>6601</v>
      </c>
      <c r="T968" s="17" t="s">
        <v>63</v>
      </c>
      <c r="U968" s="17" t="s">
        <v>91</v>
      </c>
      <c r="V968" s="17">
        <f t="shared" si="270"/>
        <v>3</v>
      </c>
      <c r="W968" s="17">
        <v>3000</v>
      </c>
      <c r="X968" s="17" t="s">
        <v>7065</v>
      </c>
      <c r="Y968" s="17" t="s">
        <v>6595</v>
      </c>
      <c r="Z968" s="17">
        <v>20200702</v>
      </c>
      <c r="AA968" s="17" t="s">
        <v>1947</v>
      </c>
      <c r="AB968" s="17">
        <v>1</v>
      </c>
      <c r="AC968" s="17" t="str">
        <f>IFERROR(VLOOKUP(A968,[1]Cruces!AJ:AK,2,0),VLOOKUP(CONCATENATE(X968,AA968),[1]Cruces!G:H,2,0))</f>
        <v>Solicitud por BT</v>
      </c>
      <c r="AD968" s="17">
        <f t="shared" si="256"/>
        <v>29</v>
      </c>
      <c r="AE968" s="17">
        <f t="shared" si="257"/>
        <v>6</v>
      </c>
      <c r="AF968" s="17">
        <f t="shared" si="258"/>
        <v>2020</v>
      </c>
      <c r="AG968" s="17" t="str">
        <f>IFERROR(VLOOKUP(MID(A968,2,4)*1,[1]Cruces!K:L,2,0),"Verificar")</f>
        <v>Atlántico Norte</v>
      </c>
      <c r="AH968" s="17">
        <f t="shared" ca="1" si="259"/>
        <v>149</v>
      </c>
      <c r="AI968" s="17" t="str">
        <f>IFERROR(VLOOKUP(U968,[1]Cruces!$O$1:$P$6,2,0),"Sin Orden")</f>
        <v>Resuelta</v>
      </c>
      <c r="AJ968" s="17">
        <f t="shared" si="260"/>
        <v>2</v>
      </c>
      <c r="AK968" s="17">
        <f t="shared" si="261"/>
        <v>7</v>
      </c>
      <c r="AL968" s="17">
        <f t="shared" si="262"/>
        <v>2020</v>
      </c>
      <c r="AM968" s="17">
        <f t="shared" ca="1" si="263"/>
        <v>146</v>
      </c>
      <c r="AN968" s="18" t="str">
        <f>IFERROR(VLOOKUP(R968*1,'[1]Ordenes de Servicio'!G:K,5,0),"No Cruza")</f>
        <v>No Cruza</v>
      </c>
      <c r="AO968" s="17">
        <f t="shared" ca="1" si="264"/>
        <v>3</v>
      </c>
      <c r="AP968" s="17">
        <f t="shared" si="265"/>
        <v>2</v>
      </c>
      <c r="AQ968" s="17">
        <f t="shared" si="266"/>
        <v>7</v>
      </c>
      <c r="AR968" s="17">
        <f t="shared" si="267"/>
        <v>2020</v>
      </c>
      <c r="AS968" s="17">
        <f t="shared" ca="1" si="268"/>
        <v>146</v>
      </c>
      <c r="AT968" s="17" t="str">
        <f t="shared" ca="1" si="271"/>
        <v>No</v>
      </c>
      <c r="AU968" s="17">
        <f t="shared" si="269"/>
        <v>0</v>
      </c>
      <c r="AV968" s="17" t="str">
        <f>+VLOOKUP(B968,[1]Cruces!S:T,2,0)</f>
        <v>7. Ejecución en Campo OS BT</v>
      </c>
    </row>
    <row r="969" spans="1:48" hidden="1" x14ac:dyDescent="0.25">
      <c r="A969" s="17" t="s">
        <v>1973</v>
      </c>
      <c r="B969" s="17" t="s">
        <v>68</v>
      </c>
      <c r="C969" s="17">
        <v>1211077</v>
      </c>
      <c r="D969" s="17">
        <v>0</v>
      </c>
      <c r="E969" s="17" t="s">
        <v>55</v>
      </c>
      <c r="F969" s="17" t="s">
        <v>81</v>
      </c>
      <c r="G969" s="17" t="s">
        <v>1974</v>
      </c>
      <c r="H969" s="17">
        <v>4318967</v>
      </c>
      <c r="I969" s="17" t="s">
        <v>116</v>
      </c>
      <c r="J969" s="17" t="s">
        <v>59</v>
      </c>
      <c r="K969" s="17" t="s">
        <v>1975</v>
      </c>
      <c r="L969" s="17" t="s">
        <v>85</v>
      </c>
      <c r="M969" s="17" t="s">
        <v>86</v>
      </c>
      <c r="N969" s="17" t="s">
        <v>75</v>
      </c>
      <c r="O969" s="17">
        <v>20200123</v>
      </c>
      <c r="P969" s="17">
        <v>20200219</v>
      </c>
      <c r="Q969" s="17">
        <v>3410</v>
      </c>
      <c r="R969" s="17">
        <v>27115373</v>
      </c>
      <c r="S969" s="17" t="s">
        <v>100</v>
      </c>
      <c r="T969" s="17" t="s">
        <v>63</v>
      </c>
      <c r="U969" s="17" t="s">
        <v>91</v>
      </c>
      <c r="V969" s="17">
        <f t="shared" si="270"/>
        <v>75</v>
      </c>
      <c r="W969" s="17">
        <v>75000</v>
      </c>
      <c r="X969" s="17" t="s">
        <v>89</v>
      </c>
      <c r="Y969" s="17" t="s">
        <v>136</v>
      </c>
      <c r="Z969" s="17">
        <v>20200812</v>
      </c>
      <c r="AA969" s="17" t="s">
        <v>78</v>
      </c>
      <c r="AB969" s="17">
        <v>1</v>
      </c>
      <c r="AC969" s="17" t="str">
        <f>IFERROR(VLOOKUP(A969,[1]Cruces!AJ:AK,2,0),VLOOKUP(CONCATENATE(X969,AA969),[1]Cruces!G:H,2,0))</f>
        <v>Solicitud de Obra</v>
      </c>
      <c r="AD969" s="17">
        <f t="shared" si="256"/>
        <v>23</v>
      </c>
      <c r="AE969" s="17">
        <f t="shared" si="257"/>
        <v>1</v>
      </c>
      <c r="AF969" s="17">
        <f t="shared" si="258"/>
        <v>2020</v>
      </c>
      <c r="AG969" s="17" t="str">
        <f>IFERROR(VLOOKUP(MID(A969,2,4)*1,[1]Cruces!K:L,2,0),"Verificar")</f>
        <v>Magdalena</v>
      </c>
      <c r="AH969" s="17">
        <f t="shared" ca="1" si="259"/>
        <v>307</v>
      </c>
      <c r="AI969" s="17" t="str">
        <f>IFERROR(VLOOKUP(U969,[1]Cruces!$O$1:$P$6,2,0),"Sin Orden")</f>
        <v>Resuelta</v>
      </c>
      <c r="AJ969" s="17">
        <f t="shared" si="260"/>
        <v>12</v>
      </c>
      <c r="AK969" s="17">
        <f t="shared" si="261"/>
        <v>8</v>
      </c>
      <c r="AL969" s="17">
        <f t="shared" si="262"/>
        <v>2020</v>
      </c>
      <c r="AM969" s="17">
        <f t="shared" ca="1" si="263"/>
        <v>105</v>
      </c>
      <c r="AN969" s="18" t="str">
        <f>IFERROR(VLOOKUP(R969*1,'[1]Ordenes de Servicio'!G:K,5,0),"No Cruza")</f>
        <v>No Cruza</v>
      </c>
      <c r="AO969" s="17">
        <f t="shared" ca="1" si="264"/>
        <v>202</v>
      </c>
      <c r="AP969" s="17">
        <f t="shared" si="265"/>
        <v>19</v>
      </c>
      <c r="AQ969" s="17">
        <f t="shared" si="266"/>
        <v>2</v>
      </c>
      <c r="AR969" s="17">
        <f t="shared" si="267"/>
        <v>2020</v>
      </c>
      <c r="AS969" s="17">
        <f t="shared" ca="1" si="268"/>
        <v>280</v>
      </c>
      <c r="AT969" s="17" t="str">
        <f t="shared" ca="1" si="271"/>
        <v>No</v>
      </c>
      <c r="AU969" s="17">
        <f t="shared" si="269"/>
        <v>175</v>
      </c>
      <c r="AV969" s="17" t="str">
        <f>+VLOOKUP(B969,[1]Cruces!S:T,2,0)</f>
        <v>5. Consultoría / Adjudicación</v>
      </c>
    </row>
    <row r="970" spans="1:48" hidden="1" x14ac:dyDescent="0.25">
      <c r="A970" s="17" t="s">
        <v>1976</v>
      </c>
      <c r="B970" s="17" t="s">
        <v>54</v>
      </c>
      <c r="C970" s="17">
        <v>2925102</v>
      </c>
      <c r="D970" s="17">
        <v>20159024</v>
      </c>
      <c r="E970" s="17" t="s">
        <v>93</v>
      </c>
      <c r="F970" s="17" t="s">
        <v>56</v>
      </c>
      <c r="G970" s="17" t="s">
        <v>1977</v>
      </c>
      <c r="H970" s="17">
        <v>3185895996</v>
      </c>
      <c r="I970" s="17" t="s">
        <v>116</v>
      </c>
      <c r="J970" s="17" t="s">
        <v>1978</v>
      </c>
      <c r="K970" s="17" t="s">
        <v>1979</v>
      </c>
      <c r="L970" s="17" t="s">
        <v>299</v>
      </c>
      <c r="M970" s="17" t="s">
        <v>300</v>
      </c>
      <c r="N970" s="17" t="s">
        <v>62</v>
      </c>
      <c r="O970" s="17">
        <v>20201103</v>
      </c>
      <c r="P970" s="17">
        <v>20201109</v>
      </c>
      <c r="Q970" s="17">
        <v>1110</v>
      </c>
      <c r="R970" s="17">
        <v>28267990</v>
      </c>
      <c r="S970" s="17" t="s">
        <v>100</v>
      </c>
      <c r="T970" s="17" t="s">
        <v>63</v>
      </c>
      <c r="U970" s="17" t="s">
        <v>91</v>
      </c>
      <c r="V970" s="17">
        <f t="shared" si="270"/>
        <v>45</v>
      </c>
      <c r="W970" s="17">
        <v>45000</v>
      </c>
      <c r="X970" s="17" t="s">
        <v>89</v>
      </c>
      <c r="Y970" s="17" t="s">
        <v>65</v>
      </c>
      <c r="Z970" s="17">
        <v>20201109</v>
      </c>
      <c r="AA970" s="17" t="s">
        <v>78</v>
      </c>
      <c r="AB970" s="17">
        <v>1</v>
      </c>
      <c r="AC970" s="17" t="str">
        <f>IFERROR(VLOOKUP(A970,[1]Cruces!AJ:AK,2,0),VLOOKUP(CONCATENATE(X970,AA970),[1]Cruces!G:H,2,0))</f>
        <v>Solicitud de Obra</v>
      </c>
      <c r="AD970" s="17">
        <f t="shared" si="256"/>
        <v>3</v>
      </c>
      <c r="AE970" s="17">
        <f t="shared" si="257"/>
        <v>11</v>
      </c>
      <c r="AF970" s="17">
        <f t="shared" si="258"/>
        <v>2020</v>
      </c>
      <c r="AG970" s="17" t="str">
        <f>IFERROR(VLOOKUP(MID(A970,2,4)*1,[1]Cruces!K:L,2,0),"Verificar")</f>
        <v>Atlántico Norte</v>
      </c>
      <c r="AH970" s="17">
        <f t="shared" ca="1" si="259"/>
        <v>22</v>
      </c>
      <c r="AI970" s="17" t="str">
        <f>IFERROR(VLOOKUP(U970,[1]Cruces!$O$1:$P$6,2,0),"Sin Orden")</f>
        <v>Resuelta</v>
      </c>
      <c r="AJ970" s="17">
        <f t="shared" si="260"/>
        <v>9</v>
      </c>
      <c r="AK970" s="17">
        <f t="shared" si="261"/>
        <v>11</v>
      </c>
      <c r="AL970" s="17">
        <f t="shared" si="262"/>
        <v>2020</v>
      </c>
      <c r="AM970" s="17">
        <f t="shared" ca="1" si="263"/>
        <v>16</v>
      </c>
      <c r="AN970" s="18" t="str">
        <f>IFERROR(VLOOKUP(R970*1,'[1]Ordenes de Servicio'!G:K,5,0),"No Cruza")</f>
        <v>No Cruza</v>
      </c>
      <c r="AO970" s="17">
        <f t="shared" ca="1" si="264"/>
        <v>6</v>
      </c>
      <c r="AP970" s="17">
        <f t="shared" si="265"/>
        <v>9</v>
      </c>
      <c r="AQ970" s="17">
        <f t="shared" si="266"/>
        <v>11</v>
      </c>
      <c r="AR970" s="17">
        <f t="shared" si="267"/>
        <v>2020</v>
      </c>
      <c r="AS970" s="17">
        <f t="shared" ca="1" si="268"/>
        <v>16</v>
      </c>
      <c r="AT970" s="17" t="str">
        <f t="shared" ca="1" si="271"/>
        <v>No</v>
      </c>
      <c r="AU970" s="17">
        <f t="shared" si="269"/>
        <v>0</v>
      </c>
      <c r="AV970" s="17" t="str">
        <f>+VLOOKUP(B970,[1]Cruces!S:T,2,0)</f>
        <v>4. Presupuesto de Obra</v>
      </c>
    </row>
    <row r="971" spans="1:48" hidden="1" x14ac:dyDescent="0.25">
      <c r="A971" s="17" t="s">
        <v>10548</v>
      </c>
      <c r="B971" s="17" t="s">
        <v>296</v>
      </c>
      <c r="C971" s="17">
        <v>0</v>
      </c>
      <c r="D971" s="17">
        <v>0</v>
      </c>
      <c r="E971" s="17" t="s">
        <v>55</v>
      </c>
      <c r="F971" s="17" t="s">
        <v>932</v>
      </c>
      <c r="G971" s="17" t="s">
        <v>10549</v>
      </c>
      <c r="H971" s="17">
        <v>0</v>
      </c>
      <c r="I971" s="17" t="s">
        <v>71</v>
      </c>
      <c r="J971" s="17" t="s">
        <v>59</v>
      </c>
      <c r="K971" s="17" t="s">
        <v>97</v>
      </c>
      <c r="L971" s="17" t="s">
        <v>935</v>
      </c>
      <c r="M971" s="17" t="s">
        <v>936</v>
      </c>
      <c r="N971" s="17" t="s">
        <v>301</v>
      </c>
      <c r="O971" s="17">
        <v>20200917</v>
      </c>
      <c r="P971" s="17">
        <v>20200917</v>
      </c>
      <c r="Q971" s="17">
        <v>7791</v>
      </c>
      <c r="R971" s="17">
        <v>0</v>
      </c>
      <c r="S971" s="17"/>
      <c r="T971" s="17" t="s">
        <v>63</v>
      </c>
      <c r="U971" s="17"/>
      <c r="V971" s="17">
        <f t="shared" si="270"/>
        <v>15</v>
      </c>
      <c r="W971" s="17">
        <v>15000</v>
      </c>
      <c r="X971" s="17" t="s">
        <v>64</v>
      </c>
      <c r="Y971" s="17" t="s">
        <v>296</v>
      </c>
      <c r="Z971" s="17">
        <v>20200917</v>
      </c>
      <c r="AA971" s="17" t="s">
        <v>78</v>
      </c>
      <c r="AB971" s="17">
        <v>1</v>
      </c>
      <c r="AC971" s="17" t="str">
        <f>IFERROR(VLOOKUP(A971,[1]Cruces!AJ:AK,2,0),VLOOKUP(CONCATENATE(X971,AA971),[1]Cruces!G:H,2,0))</f>
        <v>Exp BMT</v>
      </c>
      <c r="AD971" s="17">
        <f t="shared" si="256"/>
        <v>17</v>
      </c>
      <c r="AE971" s="17">
        <f t="shared" si="257"/>
        <v>9</v>
      </c>
      <c r="AF971" s="17">
        <f t="shared" si="258"/>
        <v>2020</v>
      </c>
      <c r="AG971" s="17" t="str">
        <f>IFERROR(VLOOKUP(MID(A971,2,4)*1,[1]Cruces!K:L,2,0),"Verificar")</f>
        <v>Magdalena</v>
      </c>
      <c r="AH971" s="17">
        <f t="shared" ca="1" si="259"/>
        <v>69</v>
      </c>
      <c r="AI971" s="17" t="str">
        <f>IFERROR(VLOOKUP(U971,[1]Cruces!$O$1:$P$6,2,0),"Sin Orden")</f>
        <v>Sin Orden</v>
      </c>
      <c r="AJ971" s="17">
        <f t="shared" si="260"/>
        <v>17</v>
      </c>
      <c r="AK971" s="17">
        <f t="shared" si="261"/>
        <v>9</v>
      </c>
      <c r="AL971" s="17">
        <f t="shared" si="262"/>
        <v>2020</v>
      </c>
      <c r="AM971" s="17">
        <f t="shared" ca="1" si="263"/>
        <v>69</v>
      </c>
      <c r="AN971" s="18" t="str">
        <f>IFERROR(VLOOKUP(R971*1,'[1]Ordenes de Servicio'!G:K,5,0),"No Cruza")</f>
        <v>No Cruza</v>
      </c>
      <c r="AO971" s="17">
        <f t="shared" ca="1" si="264"/>
        <v>69</v>
      </c>
      <c r="AP971" s="17">
        <f t="shared" si="265"/>
        <v>17</v>
      </c>
      <c r="AQ971" s="17">
        <f t="shared" si="266"/>
        <v>9</v>
      </c>
      <c r="AR971" s="17">
        <f t="shared" si="267"/>
        <v>2020</v>
      </c>
      <c r="AS971" s="17">
        <f t="shared" ca="1" si="268"/>
        <v>69</v>
      </c>
      <c r="AT971" s="17" t="str">
        <f t="shared" ca="1" si="271"/>
        <v>No</v>
      </c>
      <c r="AU971" s="17">
        <f t="shared" si="269"/>
        <v>0</v>
      </c>
      <c r="AV971" s="17" t="str">
        <f>+VLOOKUP(B971,[1]Cruces!S:T,2,0)</f>
        <v>3. Evaluación Técnico Ecónomica</v>
      </c>
    </row>
    <row r="972" spans="1:48" hidden="1" x14ac:dyDescent="0.25">
      <c r="A972" s="17" t="s">
        <v>1980</v>
      </c>
      <c r="B972" s="17" t="s">
        <v>68</v>
      </c>
      <c r="C972" s="17">
        <v>0</v>
      </c>
      <c r="D972" s="17">
        <v>0</v>
      </c>
      <c r="E972" s="17" t="s">
        <v>55</v>
      </c>
      <c r="F972" s="17" t="s">
        <v>120</v>
      </c>
      <c r="G972" s="17" t="s">
        <v>1981</v>
      </c>
      <c r="H972" s="17">
        <v>3216715013</v>
      </c>
      <c r="I972" s="17" t="s">
        <v>71</v>
      </c>
      <c r="J972" s="17" t="s">
        <v>59</v>
      </c>
      <c r="K972" s="17" t="s">
        <v>97</v>
      </c>
      <c r="L972" s="17" t="s">
        <v>122</v>
      </c>
      <c r="M972" s="17" t="s">
        <v>123</v>
      </c>
      <c r="N972" s="17" t="s">
        <v>75</v>
      </c>
      <c r="O972" s="17">
        <v>20180928</v>
      </c>
      <c r="P972" s="17">
        <v>20181024</v>
      </c>
      <c r="Q972" s="17">
        <v>1150</v>
      </c>
      <c r="R972" s="17">
        <v>25793122</v>
      </c>
      <c r="S972" s="17" t="s">
        <v>76</v>
      </c>
      <c r="T972" s="17" t="s">
        <v>63</v>
      </c>
      <c r="U972" s="17" t="s">
        <v>91</v>
      </c>
      <c r="V972" s="17">
        <f t="shared" si="270"/>
        <v>75</v>
      </c>
      <c r="W972" s="17">
        <v>75000</v>
      </c>
      <c r="X972" s="17" t="s">
        <v>64</v>
      </c>
      <c r="Y972" s="17" t="s">
        <v>136</v>
      </c>
      <c r="Z972" s="17">
        <v>20181203</v>
      </c>
      <c r="AA972" s="17" t="s">
        <v>78</v>
      </c>
      <c r="AB972" s="17">
        <v>1</v>
      </c>
      <c r="AC972" s="17" t="str">
        <f>IFERROR(VLOOKUP(A972,[1]Cruces!AJ:AK,2,0),VLOOKUP(CONCATENATE(X972,AA972),[1]Cruces!G:H,2,0))</f>
        <v>Solicitud de Obra</v>
      </c>
      <c r="AD972" s="17">
        <f t="shared" si="256"/>
        <v>28</v>
      </c>
      <c r="AE972" s="17">
        <f t="shared" si="257"/>
        <v>9</v>
      </c>
      <c r="AF972" s="17">
        <f t="shared" si="258"/>
        <v>2018</v>
      </c>
      <c r="AG972" s="17" t="str">
        <f>IFERROR(VLOOKUP(MID(A972,2,4)*1,[1]Cruces!K:L,2,0),"Verificar")</f>
        <v>Atlántico Norte</v>
      </c>
      <c r="AH972" s="17">
        <f t="shared" ca="1" si="259"/>
        <v>789</v>
      </c>
      <c r="AI972" s="17" t="str">
        <f>IFERROR(VLOOKUP(U972,[1]Cruces!$O$1:$P$6,2,0),"Sin Orden")</f>
        <v>Resuelta</v>
      </c>
      <c r="AJ972" s="17">
        <f t="shared" si="260"/>
        <v>3</v>
      </c>
      <c r="AK972" s="17">
        <f t="shared" si="261"/>
        <v>12</v>
      </c>
      <c r="AL972" s="17">
        <f t="shared" si="262"/>
        <v>2018</v>
      </c>
      <c r="AM972" s="17">
        <f t="shared" ca="1" si="263"/>
        <v>723</v>
      </c>
      <c r="AN972" s="18">
        <f>IFERROR(VLOOKUP(R972*1,'[1]Ordenes de Servicio'!G:K,5,0),"No Cruza")</f>
        <v>43441</v>
      </c>
      <c r="AO972" s="17">
        <f t="shared" ca="1" si="264"/>
        <v>66</v>
      </c>
      <c r="AP972" s="17">
        <f t="shared" si="265"/>
        <v>24</v>
      </c>
      <c r="AQ972" s="17">
        <f t="shared" si="266"/>
        <v>10</v>
      </c>
      <c r="AR972" s="17">
        <f t="shared" si="267"/>
        <v>2018</v>
      </c>
      <c r="AS972" s="17">
        <f t="shared" ca="1" si="268"/>
        <v>763</v>
      </c>
      <c r="AT972" s="17" t="str">
        <f t="shared" ca="1" si="271"/>
        <v>Si</v>
      </c>
      <c r="AU972" s="17">
        <f t="shared" si="269"/>
        <v>40</v>
      </c>
      <c r="AV972" s="17" t="str">
        <f>+VLOOKUP(B972,[1]Cruces!S:T,2,0)</f>
        <v>5. Consultoría / Adjudicación</v>
      </c>
    </row>
    <row r="973" spans="1:48" hidden="1" x14ac:dyDescent="0.25">
      <c r="A973" s="17" t="s">
        <v>1982</v>
      </c>
      <c r="B973" s="17" t="s">
        <v>68</v>
      </c>
      <c r="C973" s="17">
        <v>0</v>
      </c>
      <c r="D973" s="17">
        <v>0</v>
      </c>
      <c r="E973" s="17" t="s">
        <v>55</v>
      </c>
      <c r="F973" s="17" t="s">
        <v>126</v>
      </c>
      <c r="G973" s="17" t="s">
        <v>1983</v>
      </c>
      <c r="H973" s="17">
        <v>0</v>
      </c>
      <c r="I973" s="17" t="s">
        <v>71</v>
      </c>
      <c r="J973" s="17" t="s">
        <v>59</v>
      </c>
      <c r="K973" s="17" t="s">
        <v>1984</v>
      </c>
      <c r="L973" s="17" t="s">
        <v>129</v>
      </c>
      <c r="M973" s="17" t="s">
        <v>130</v>
      </c>
      <c r="N973" s="17" t="s">
        <v>75</v>
      </c>
      <c r="O973" s="17">
        <v>20200701</v>
      </c>
      <c r="P973" s="17">
        <v>20200731</v>
      </c>
      <c r="Q973" s="17">
        <v>9331</v>
      </c>
      <c r="R973" s="17">
        <v>27906199</v>
      </c>
      <c r="S973" s="17" t="s">
        <v>76</v>
      </c>
      <c r="T973" s="17" t="s">
        <v>63</v>
      </c>
      <c r="U973" s="17" t="s">
        <v>91</v>
      </c>
      <c r="V973" s="17">
        <f t="shared" si="270"/>
        <v>25</v>
      </c>
      <c r="W973" s="17">
        <v>25000</v>
      </c>
      <c r="X973" s="17" t="s">
        <v>64</v>
      </c>
      <c r="Y973" s="17" t="s">
        <v>188</v>
      </c>
      <c r="Z973" s="17">
        <v>20200731</v>
      </c>
      <c r="AA973" s="17" t="s">
        <v>78</v>
      </c>
      <c r="AB973" s="17">
        <v>1</v>
      </c>
      <c r="AC973" s="17" t="str">
        <f>IFERROR(VLOOKUP(A973,[1]Cruces!AJ:AK,2,0),VLOOKUP(CONCATENATE(X973,AA973),[1]Cruces!G:H,2,0))</f>
        <v>Solicitud de Obra</v>
      </c>
      <c r="AD973" s="17">
        <f t="shared" si="256"/>
        <v>1</v>
      </c>
      <c r="AE973" s="17">
        <f t="shared" si="257"/>
        <v>7</v>
      </c>
      <c r="AF973" s="17">
        <f t="shared" si="258"/>
        <v>2020</v>
      </c>
      <c r="AG973" s="17" t="str">
        <f>IFERROR(VLOOKUP(MID(A973,2,4)*1,[1]Cruces!K:L,2,0),"Verificar")</f>
        <v>Guajira</v>
      </c>
      <c r="AH973" s="17">
        <f t="shared" ca="1" si="259"/>
        <v>147</v>
      </c>
      <c r="AI973" s="17" t="str">
        <f>IFERROR(VLOOKUP(U973,[1]Cruces!$O$1:$P$6,2,0),"Sin Orden")</f>
        <v>Resuelta</v>
      </c>
      <c r="AJ973" s="17">
        <f t="shared" si="260"/>
        <v>31</v>
      </c>
      <c r="AK973" s="17">
        <f t="shared" si="261"/>
        <v>7</v>
      </c>
      <c r="AL973" s="17">
        <f t="shared" si="262"/>
        <v>2020</v>
      </c>
      <c r="AM973" s="17">
        <f t="shared" ca="1" si="263"/>
        <v>117</v>
      </c>
      <c r="AN973" s="18" t="str">
        <f>IFERROR(VLOOKUP(R973*1,'[1]Ordenes de Servicio'!G:K,5,0),"No Cruza")</f>
        <v>No Cruza</v>
      </c>
      <c r="AO973" s="17">
        <f t="shared" ca="1" si="264"/>
        <v>30</v>
      </c>
      <c r="AP973" s="17">
        <f t="shared" si="265"/>
        <v>31</v>
      </c>
      <c r="AQ973" s="17">
        <f t="shared" si="266"/>
        <v>7</v>
      </c>
      <c r="AR973" s="17">
        <f t="shared" si="267"/>
        <v>2020</v>
      </c>
      <c r="AS973" s="17">
        <f t="shared" ca="1" si="268"/>
        <v>117</v>
      </c>
      <c r="AT973" s="17" t="str">
        <f t="shared" ca="1" si="271"/>
        <v>No</v>
      </c>
      <c r="AU973" s="17">
        <f t="shared" si="269"/>
        <v>0</v>
      </c>
      <c r="AV973" s="17" t="str">
        <f>+VLOOKUP(B973,[1]Cruces!S:T,2,0)</f>
        <v>5. Consultoría / Adjudicación</v>
      </c>
    </row>
    <row r="974" spans="1:48" hidden="1" x14ac:dyDescent="0.25">
      <c r="A974" s="17" t="s">
        <v>1985</v>
      </c>
      <c r="B974" s="17" t="s">
        <v>68</v>
      </c>
      <c r="C974" s="17">
        <v>0</v>
      </c>
      <c r="D974" s="17">
        <v>0</v>
      </c>
      <c r="E974" s="17" t="s">
        <v>55</v>
      </c>
      <c r="F974" s="17" t="s">
        <v>107</v>
      </c>
      <c r="G974" s="17" t="s">
        <v>1986</v>
      </c>
      <c r="H974" s="17">
        <v>0</v>
      </c>
      <c r="I974" s="17" t="s">
        <v>71</v>
      </c>
      <c r="J974" s="17" t="s">
        <v>59</v>
      </c>
      <c r="K974" s="17" t="s">
        <v>97</v>
      </c>
      <c r="L974" s="17" t="s">
        <v>325</v>
      </c>
      <c r="M974" s="17" t="s">
        <v>326</v>
      </c>
      <c r="N974" s="17" t="s">
        <v>75</v>
      </c>
      <c r="O974" s="17">
        <v>20170322</v>
      </c>
      <c r="P974" s="17">
        <v>20170530</v>
      </c>
      <c r="Q974" s="17">
        <v>1110</v>
      </c>
      <c r="R974" s="17">
        <v>23719348</v>
      </c>
      <c r="S974" s="17" t="s">
        <v>100</v>
      </c>
      <c r="T974" s="17" t="s">
        <v>63</v>
      </c>
      <c r="U974" s="17" t="s">
        <v>91</v>
      </c>
      <c r="V974" s="17">
        <f t="shared" si="270"/>
        <v>75</v>
      </c>
      <c r="W974" s="17">
        <v>75000</v>
      </c>
      <c r="X974" s="17" t="s">
        <v>64</v>
      </c>
      <c r="Y974" s="17" t="s">
        <v>282</v>
      </c>
      <c r="Z974" s="17">
        <v>20170608</v>
      </c>
      <c r="AA974" s="17" t="s">
        <v>137</v>
      </c>
      <c r="AB974" s="17">
        <v>1</v>
      </c>
      <c r="AC974" s="17" t="str">
        <f>IFERROR(VLOOKUP(A974,[1]Cruces!AJ:AK,2,0),VLOOKUP(CONCATENATE(X974,AA974),[1]Cruces!G:H,2,0))</f>
        <v>Solicitud de Obra</v>
      </c>
      <c r="AD974" s="17">
        <f t="shared" si="256"/>
        <v>22</v>
      </c>
      <c r="AE974" s="17">
        <f t="shared" si="257"/>
        <v>3</v>
      </c>
      <c r="AF974" s="17">
        <f t="shared" si="258"/>
        <v>2017</v>
      </c>
      <c r="AG974" s="17" t="str">
        <f>IFERROR(VLOOKUP(MID(A974,2,4)*1,[1]Cruces!K:L,2,0),"Verificar")</f>
        <v>Atlántico Norte</v>
      </c>
      <c r="AH974" s="17">
        <f t="shared" ca="1" si="259"/>
        <v>1344</v>
      </c>
      <c r="AI974" s="17" t="str">
        <f>IFERROR(VLOOKUP(U974,[1]Cruces!$O$1:$P$6,2,0),"Sin Orden")</f>
        <v>Resuelta</v>
      </c>
      <c r="AJ974" s="17">
        <f t="shared" si="260"/>
        <v>8</v>
      </c>
      <c r="AK974" s="17">
        <f t="shared" si="261"/>
        <v>6</v>
      </c>
      <c r="AL974" s="17">
        <f t="shared" si="262"/>
        <v>2017</v>
      </c>
      <c r="AM974" s="17">
        <f t="shared" ca="1" si="263"/>
        <v>1266</v>
      </c>
      <c r="AN974" s="18" t="str">
        <f>IFERROR(VLOOKUP(R974*1,'[1]Ordenes de Servicio'!G:K,5,0),"No Cruza")</f>
        <v>No Cruza</v>
      </c>
      <c r="AO974" s="17">
        <f t="shared" ca="1" si="264"/>
        <v>78</v>
      </c>
      <c r="AP974" s="17">
        <f t="shared" si="265"/>
        <v>30</v>
      </c>
      <c r="AQ974" s="17">
        <f t="shared" si="266"/>
        <v>5</v>
      </c>
      <c r="AR974" s="17">
        <f t="shared" si="267"/>
        <v>2017</v>
      </c>
      <c r="AS974" s="17">
        <f t="shared" ca="1" si="268"/>
        <v>1275</v>
      </c>
      <c r="AT974" s="17" t="str">
        <f t="shared" ca="1" si="271"/>
        <v>Si</v>
      </c>
      <c r="AU974" s="17">
        <f t="shared" si="269"/>
        <v>9</v>
      </c>
      <c r="AV974" s="17" t="str">
        <f>+VLOOKUP(B974,[1]Cruces!S:T,2,0)</f>
        <v>5. Consultoría / Adjudicación</v>
      </c>
    </row>
    <row r="975" spans="1:48" hidden="1" x14ac:dyDescent="0.25">
      <c r="A975" s="17" t="s">
        <v>1987</v>
      </c>
      <c r="B975" s="17" t="s">
        <v>68</v>
      </c>
      <c r="C975" s="17">
        <v>0</v>
      </c>
      <c r="D975" s="17">
        <v>0</v>
      </c>
      <c r="E975" s="17" t="s">
        <v>55</v>
      </c>
      <c r="F975" s="17" t="s">
        <v>107</v>
      </c>
      <c r="G975" s="17" t="s">
        <v>1988</v>
      </c>
      <c r="H975" s="17">
        <v>0</v>
      </c>
      <c r="I975" s="17" t="s">
        <v>71</v>
      </c>
      <c r="J975" s="17" t="s">
        <v>59</v>
      </c>
      <c r="K975" s="17" t="s">
        <v>1989</v>
      </c>
      <c r="L975" s="17" t="s">
        <v>325</v>
      </c>
      <c r="M975" s="17" t="s">
        <v>326</v>
      </c>
      <c r="N975" s="17" t="s">
        <v>75</v>
      </c>
      <c r="O975" s="17">
        <v>20160920</v>
      </c>
      <c r="P975" s="17">
        <v>20160930</v>
      </c>
      <c r="Q975" s="17">
        <v>1110</v>
      </c>
      <c r="R975" s="17">
        <v>23125161</v>
      </c>
      <c r="S975" s="17" t="s">
        <v>100</v>
      </c>
      <c r="T975" s="17" t="s">
        <v>63</v>
      </c>
      <c r="U975" s="17" t="s">
        <v>91</v>
      </c>
      <c r="V975" s="17">
        <f t="shared" si="270"/>
        <v>225</v>
      </c>
      <c r="W975" s="17">
        <v>225000</v>
      </c>
      <c r="X975" s="17" t="s">
        <v>64</v>
      </c>
      <c r="Y975" s="17" t="s">
        <v>136</v>
      </c>
      <c r="Z975" s="17">
        <v>20161004</v>
      </c>
      <c r="AA975" s="17" t="s">
        <v>137</v>
      </c>
      <c r="AB975" s="17">
        <v>1</v>
      </c>
      <c r="AC975" s="17" t="str">
        <f>IFERROR(VLOOKUP(A975,[1]Cruces!AJ:AK,2,0),VLOOKUP(CONCATENATE(X975,AA975),[1]Cruces!G:H,2,0))</f>
        <v>Solicitud de Obra</v>
      </c>
      <c r="AD975" s="17">
        <f t="shared" si="256"/>
        <v>20</v>
      </c>
      <c r="AE975" s="17">
        <f t="shared" si="257"/>
        <v>9</v>
      </c>
      <c r="AF975" s="17">
        <f t="shared" si="258"/>
        <v>2016</v>
      </c>
      <c r="AG975" s="17" t="str">
        <f>IFERROR(VLOOKUP(MID(A975,2,4)*1,[1]Cruces!K:L,2,0),"Verificar")</f>
        <v>Atlántico Norte</v>
      </c>
      <c r="AH975" s="17">
        <f t="shared" ca="1" si="259"/>
        <v>1527</v>
      </c>
      <c r="AI975" s="17" t="str">
        <f>IFERROR(VLOOKUP(U975,[1]Cruces!$O$1:$P$6,2,0),"Sin Orden")</f>
        <v>Resuelta</v>
      </c>
      <c r="AJ975" s="17">
        <f t="shared" si="260"/>
        <v>4</v>
      </c>
      <c r="AK975" s="17">
        <f t="shared" si="261"/>
        <v>10</v>
      </c>
      <c r="AL975" s="17">
        <f t="shared" si="262"/>
        <v>2016</v>
      </c>
      <c r="AM975" s="17">
        <f t="shared" ca="1" si="263"/>
        <v>1513</v>
      </c>
      <c r="AN975" s="18" t="str">
        <f>IFERROR(VLOOKUP(R975*1,'[1]Ordenes de Servicio'!G:K,5,0),"No Cruza")</f>
        <v>No Cruza</v>
      </c>
      <c r="AO975" s="17">
        <f t="shared" ca="1" si="264"/>
        <v>14</v>
      </c>
      <c r="AP975" s="17">
        <f t="shared" si="265"/>
        <v>30</v>
      </c>
      <c r="AQ975" s="17">
        <f t="shared" si="266"/>
        <v>9</v>
      </c>
      <c r="AR975" s="17">
        <f t="shared" si="267"/>
        <v>2016</v>
      </c>
      <c r="AS975" s="17">
        <f t="shared" ca="1" si="268"/>
        <v>1517</v>
      </c>
      <c r="AT975" s="17" t="str">
        <f t="shared" ca="1" si="271"/>
        <v>Si</v>
      </c>
      <c r="AU975" s="17">
        <f t="shared" si="269"/>
        <v>4</v>
      </c>
      <c r="AV975" s="17" t="str">
        <f>+VLOOKUP(B975,[1]Cruces!S:T,2,0)</f>
        <v>5. Consultoría / Adjudicación</v>
      </c>
    </row>
    <row r="976" spans="1:48" hidden="1" x14ac:dyDescent="0.25">
      <c r="A976" s="17" t="s">
        <v>1990</v>
      </c>
      <c r="B976" s="17" t="s">
        <v>68</v>
      </c>
      <c r="C976" s="17">
        <v>0</v>
      </c>
      <c r="D976" s="17">
        <v>0</v>
      </c>
      <c r="E976" s="17" t="s">
        <v>55</v>
      </c>
      <c r="F976" s="17" t="s">
        <v>232</v>
      </c>
      <c r="G976" s="17" t="s">
        <v>668</v>
      </c>
      <c r="H976" s="17">
        <v>3115616802</v>
      </c>
      <c r="I976" s="17" t="s">
        <v>116</v>
      </c>
      <c r="J976" s="17" t="s">
        <v>59</v>
      </c>
      <c r="K976" s="17" t="s">
        <v>97</v>
      </c>
      <c r="L976" s="17" t="s">
        <v>111</v>
      </c>
      <c r="M976" s="17" t="s">
        <v>112</v>
      </c>
      <c r="N976" s="17" t="s">
        <v>75</v>
      </c>
      <c r="O976" s="17">
        <v>20180727</v>
      </c>
      <c r="P976" s="17">
        <v>20180927</v>
      </c>
      <c r="Q976" s="17">
        <v>9520</v>
      </c>
      <c r="R976" s="17">
        <v>25638799</v>
      </c>
      <c r="S976" s="17" t="s">
        <v>76</v>
      </c>
      <c r="T976" s="17" t="s">
        <v>63</v>
      </c>
      <c r="U976" s="17" t="s">
        <v>91</v>
      </c>
      <c r="V976" s="17">
        <f t="shared" si="270"/>
        <v>30</v>
      </c>
      <c r="W976" s="17">
        <v>30000</v>
      </c>
      <c r="X976" s="17" t="s">
        <v>64</v>
      </c>
      <c r="Y976" s="17" t="s">
        <v>136</v>
      </c>
      <c r="Z976" s="17">
        <v>20181016</v>
      </c>
      <c r="AA976" s="17" t="s">
        <v>78</v>
      </c>
      <c r="AB976" s="17">
        <v>1</v>
      </c>
      <c r="AC976" s="17" t="str">
        <f>IFERROR(VLOOKUP(A976,[1]Cruces!AJ:AK,2,0),VLOOKUP(CONCATENATE(X976,AA976),[1]Cruces!G:H,2,0))</f>
        <v>Solicitud de Obra</v>
      </c>
      <c r="AD976" s="17">
        <f t="shared" si="256"/>
        <v>27</v>
      </c>
      <c r="AE976" s="17">
        <f t="shared" si="257"/>
        <v>7</v>
      </c>
      <c r="AF976" s="17">
        <f t="shared" si="258"/>
        <v>2018</v>
      </c>
      <c r="AG976" s="17" t="str">
        <f>IFERROR(VLOOKUP(MID(A976,2,4)*1,[1]Cruces!K:L,2,0),"Verificar")</f>
        <v>Atlántico Sur</v>
      </c>
      <c r="AH976" s="17">
        <f t="shared" ca="1" si="259"/>
        <v>852</v>
      </c>
      <c r="AI976" s="17" t="str">
        <f>IFERROR(VLOOKUP(U976,[1]Cruces!$O$1:$P$6,2,0),"Sin Orden")</f>
        <v>Resuelta</v>
      </c>
      <c r="AJ976" s="17">
        <f t="shared" si="260"/>
        <v>16</v>
      </c>
      <c r="AK976" s="17">
        <f t="shared" si="261"/>
        <v>10</v>
      </c>
      <c r="AL976" s="17">
        <f t="shared" si="262"/>
        <v>2018</v>
      </c>
      <c r="AM976" s="17">
        <f t="shared" ca="1" si="263"/>
        <v>771</v>
      </c>
      <c r="AN976" s="18">
        <f>IFERROR(VLOOKUP(R976*1,'[1]Ordenes de Servicio'!G:K,5,0),"No Cruza")</f>
        <v>43392</v>
      </c>
      <c r="AO976" s="17">
        <f t="shared" ca="1" si="264"/>
        <v>81</v>
      </c>
      <c r="AP976" s="17">
        <f t="shared" si="265"/>
        <v>27</v>
      </c>
      <c r="AQ976" s="17">
        <f t="shared" si="266"/>
        <v>9</v>
      </c>
      <c r="AR976" s="17">
        <f t="shared" si="267"/>
        <v>2018</v>
      </c>
      <c r="AS976" s="17">
        <f t="shared" ca="1" si="268"/>
        <v>790</v>
      </c>
      <c r="AT976" s="17" t="str">
        <f t="shared" ca="1" si="271"/>
        <v>Si</v>
      </c>
      <c r="AU976" s="17">
        <f t="shared" si="269"/>
        <v>19</v>
      </c>
      <c r="AV976" s="17" t="str">
        <f>+VLOOKUP(B976,[1]Cruces!S:T,2,0)</f>
        <v>5. Consultoría / Adjudicación</v>
      </c>
    </row>
    <row r="977" spans="1:48" hidden="1" x14ac:dyDescent="0.25">
      <c r="A977" s="17" t="s">
        <v>1991</v>
      </c>
      <c r="B977" s="17" t="s">
        <v>203</v>
      </c>
      <c r="C977" s="17">
        <v>0</v>
      </c>
      <c r="D977" s="17">
        <v>0</v>
      </c>
      <c r="E977" s="17" t="s">
        <v>55</v>
      </c>
      <c r="F977" s="17" t="s">
        <v>107</v>
      </c>
      <c r="G977" s="17" t="s">
        <v>1992</v>
      </c>
      <c r="H977" s="17">
        <v>0</v>
      </c>
      <c r="I977" s="17" t="s">
        <v>71</v>
      </c>
      <c r="J977" s="17" t="s">
        <v>59</v>
      </c>
      <c r="K977" s="17" t="s">
        <v>97</v>
      </c>
      <c r="L977" s="17" t="s">
        <v>325</v>
      </c>
      <c r="M977" s="17" t="s">
        <v>326</v>
      </c>
      <c r="N977" s="17" t="s">
        <v>207</v>
      </c>
      <c r="O977" s="17">
        <v>20160923</v>
      </c>
      <c r="P977" s="17">
        <v>20170208</v>
      </c>
      <c r="Q977" s="17">
        <v>1110</v>
      </c>
      <c r="R977" s="17">
        <v>23484162</v>
      </c>
      <c r="S977" s="17" t="s">
        <v>76</v>
      </c>
      <c r="T977" s="17" t="s">
        <v>63</v>
      </c>
      <c r="U977" s="17" t="s">
        <v>91</v>
      </c>
      <c r="V977" s="17">
        <f t="shared" si="270"/>
        <v>217.5</v>
      </c>
      <c r="W977" s="17">
        <v>217500</v>
      </c>
      <c r="X977" s="17" t="s">
        <v>64</v>
      </c>
      <c r="Y977" s="17" t="s">
        <v>1601</v>
      </c>
      <c r="Z977" s="17">
        <v>20180226</v>
      </c>
      <c r="AA977" s="17" t="s">
        <v>113</v>
      </c>
      <c r="AB977" s="17">
        <v>1</v>
      </c>
      <c r="AC977" s="17" t="str">
        <f>IFERROR(VLOOKUP(A977,[1]Cruces!AJ:AK,2,0),VLOOKUP(CONCATENATE(X977,AA977),[1]Cruces!G:H,2,0))</f>
        <v>Solicitud de Obra</v>
      </c>
      <c r="AD977" s="17">
        <f t="shared" si="256"/>
        <v>23</v>
      </c>
      <c r="AE977" s="17">
        <f t="shared" si="257"/>
        <v>9</v>
      </c>
      <c r="AF977" s="17">
        <f t="shared" si="258"/>
        <v>2016</v>
      </c>
      <c r="AG977" s="17" t="str">
        <f>IFERROR(VLOOKUP(MID(A977,2,4)*1,[1]Cruces!K:L,2,0),"Verificar")</f>
        <v>Atlántico Norte</v>
      </c>
      <c r="AH977" s="17">
        <f t="shared" ca="1" si="259"/>
        <v>1524</v>
      </c>
      <c r="AI977" s="17" t="str">
        <f>IFERROR(VLOOKUP(U977,[1]Cruces!$O$1:$P$6,2,0),"Sin Orden")</f>
        <v>Resuelta</v>
      </c>
      <c r="AJ977" s="17">
        <f t="shared" si="260"/>
        <v>26</v>
      </c>
      <c r="AK977" s="17">
        <f t="shared" si="261"/>
        <v>2</v>
      </c>
      <c r="AL977" s="17">
        <f t="shared" si="262"/>
        <v>2018</v>
      </c>
      <c r="AM977" s="17">
        <f t="shared" ca="1" si="263"/>
        <v>1003</v>
      </c>
      <c r="AN977" s="18" t="str">
        <f>IFERROR(VLOOKUP(R977*1,'[1]Ordenes de Servicio'!G:K,5,0),"No Cruza")</f>
        <v>No Cruza</v>
      </c>
      <c r="AO977" s="17">
        <f t="shared" ca="1" si="264"/>
        <v>521</v>
      </c>
      <c r="AP977" s="17">
        <f t="shared" si="265"/>
        <v>8</v>
      </c>
      <c r="AQ977" s="17">
        <f t="shared" si="266"/>
        <v>2</v>
      </c>
      <c r="AR977" s="17">
        <f t="shared" si="267"/>
        <v>2017</v>
      </c>
      <c r="AS977" s="17">
        <f t="shared" ca="1" si="268"/>
        <v>1386</v>
      </c>
      <c r="AT977" s="17" t="str">
        <f t="shared" ca="1" si="271"/>
        <v>Si</v>
      </c>
      <c r="AU977" s="17">
        <f t="shared" si="269"/>
        <v>383</v>
      </c>
      <c r="AV977" s="17" t="str">
        <f>+VLOOKUP(B977,[1]Cruces!S:T,2,0)</f>
        <v>6. Ejecución y Seguimiento de Obra</v>
      </c>
    </row>
    <row r="978" spans="1:48" hidden="1" x14ac:dyDescent="0.25">
      <c r="A978" s="17" t="s">
        <v>1993</v>
      </c>
      <c r="B978" s="17" t="s">
        <v>68</v>
      </c>
      <c r="C978" s="17">
        <v>0</v>
      </c>
      <c r="D978" s="17">
        <v>0</v>
      </c>
      <c r="E978" s="17" t="s">
        <v>55</v>
      </c>
      <c r="F978" s="17" t="s">
        <v>120</v>
      </c>
      <c r="G978" s="17" t="s">
        <v>1994</v>
      </c>
      <c r="H978" s="17">
        <v>0</v>
      </c>
      <c r="I978" s="17" t="s">
        <v>116</v>
      </c>
      <c r="J978" s="17" t="s">
        <v>59</v>
      </c>
      <c r="K978" s="17" t="s">
        <v>97</v>
      </c>
      <c r="L978" s="17" t="s">
        <v>122</v>
      </c>
      <c r="M978" s="17" t="s">
        <v>123</v>
      </c>
      <c r="N978" s="17" t="s">
        <v>75</v>
      </c>
      <c r="O978" s="17">
        <v>20180413</v>
      </c>
      <c r="P978" s="17">
        <v>20180731</v>
      </c>
      <c r="Q978" s="17">
        <v>1110</v>
      </c>
      <c r="R978" s="17">
        <v>25539032</v>
      </c>
      <c r="S978" s="17" t="s">
        <v>76</v>
      </c>
      <c r="T978" s="17" t="s">
        <v>63</v>
      </c>
      <c r="U978" s="17" t="s">
        <v>91</v>
      </c>
      <c r="V978" s="17">
        <f t="shared" si="270"/>
        <v>75</v>
      </c>
      <c r="W978" s="17">
        <v>75000</v>
      </c>
      <c r="X978" s="17" t="s">
        <v>64</v>
      </c>
      <c r="Y978" s="17" t="s">
        <v>136</v>
      </c>
      <c r="Z978" s="17">
        <v>20180731</v>
      </c>
      <c r="AA978" s="17" t="s">
        <v>78</v>
      </c>
      <c r="AB978" s="17">
        <v>1</v>
      </c>
      <c r="AC978" s="17" t="str">
        <f>IFERROR(VLOOKUP(A978,[1]Cruces!AJ:AK,2,0),VLOOKUP(CONCATENATE(X978,AA978),[1]Cruces!G:H,2,0))</f>
        <v>Solicitud de Obra</v>
      </c>
      <c r="AD978" s="17">
        <f t="shared" si="256"/>
        <v>13</v>
      </c>
      <c r="AE978" s="17">
        <f t="shared" si="257"/>
        <v>4</v>
      </c>
      <c r="AF978" s="17">
        <f t="shared" si="258"/>
        <v>2018</v>
      </c>
      <c r="AG978" s="17" t="str">
        <f>IFERROR(VLOOKUP(MID(A978,2,4)*1,[1]Cruces!K:L,2,0),"Verificar")</f>
        <v>Atlántico Norte</v>
      </c>
      <c r="AH978" s="17">
        <f t="shared" ca="1" si="259"/>
        <v>957</v>
      </c>
      <c r="AI978" s="17" t="str">
        <f>IFERROR(VLOOKUP(U978,[1]Cruces!$O$1:$P$6,2,0),"Sin Orden")</f>
        <v>Resuelta</v>
      </c>
      <c r="AJ978" s="17">
        <f t="shared" si="260"/>
        <v>31</v>
      </c>
      <c r="AK978" s="17">
        <f t="shared" si="261"/>
        <v>7</v>
      </c>
      <c r="AL978" s="17">
        <f t="shared" si="262"/>
        <v>2018</v>
      </c>
      <c r="AM978" s="17">
        <f t="shared" ca="1" si="263"/>
        <v>848</v>
      </c>
      <c r="AN978" s="18">
        <f>IFERROR(VLOOKUP(R978*1,'[1]Ordenes de Servicio'!G:K,5,0),"No Cruza")</f>
        <v>43362</v>
      </c>
      <c r="AO978" s="17">
        <f t="shared" ca="1" si="264"/>
        <v>109</v>
      </c>
      <c r="AP978" s="17">
        <f t="shared" si="265"/>
        <v>31</v>
      </c>
      <c r="AQ978" s="17">
        <f t="shared" si="266"/>
        <v>7</v>
      </c>
      <c r="AR978" s="17">
        <f t="shared" si="267"/>
        <v>2018</v>
      </c>
      <c r="AS978" s="17">
        <f t="shared" ca="1" si="268"/>
        <v>848</v>
      </c>
      <c r="AT978" s="17" t="str">
        <f t="shared" ca="1" si="271"/>
        <v>Si</v>
      </c>
      <c r="AU978" s="17">
        <f t="shared" si="269"/>
        <v>0</v>
      </c>
      <c r="AV978" s="17" t="str">
        <f>+VLOOKUP(B978,[1]Cruces!S:T,2,0)</f>
        <v>5. Consultoría / Adjudicación</v>
      </c>
    </row>
    <row r="979" spans="1:48" hidden="1" x14ac:dyDescent="0.25">
      <c r="A979" s="17" t="s">
        <v>1995</v>
      </c>
      <c r="B979" s="17" t="s">
        <v>54</v>
      </c>
      <c r="C979" s="17">
        <v>0</v>
      </c>
      <c r="D979" s="17">
        <v>0</v>
      </c>
      <c r="E979" s="17" t="s">
        <v>55</v>
      </c>
      <c r="F979" s="17" t="s">
        <v>232</v>
      </c>
      <c r="G979" s="17" t="s">
        <v>1996</v>
      </c>
      <c r="H979" s="17">
        <v>3106668867</v>
      </c>
      <c r="I979" s="17" t="s">
        <v>116</v>
      </c>
      <c r="J979" s="17" t="s">
        <v>59</v>
      </c>
      <c r="K979" s="17" t="s">
        <v>1997</v>
      </c>
      <c r="L979" s="17" t="s">
        <v>280</v>
      </c>
      <c r="M979" s="17" t="s">
        <v>281</v>
      </c>
      <c r="N979" s="17" t="s">
        <v>62</v>
      </c>
      <c r="O979" s="17">
        <v>20190902</v>
      </c>
      <c r="P979" s="17">
        <v>20190906</v>
      </c>
      <c r="Q979" s="17">
        <v>9520</v>
      </c>
      <c r="R979" s="17">
        <v>26690986</v>
      </c>
      <c r="S979" s="17" t="s">
        <v>100</v>
      </c>
      <c r="T979" s="17" t="s">
        <v>63</v>
      </c>
      <c r="U979" s="17" t="s">
        <v>91</v>
      </c>
      <c r="V979" s="17">
        <f t="shared" si="270"/>
        <v>75</v>
      </c>
      <c r="W979" s="17">
        <v>75000</v>
      </c>
      <c r="X979" s="17" t="s">
        <v>64</v>
      </c>
      <c r="Y979" s="17" t="s">
        <v>65</v>
      </c>
      <c r="Z979" s="17">
        <v>20190906</v>
      </c>
      <c r="AA979" s="17" t="s">
        <v>78</v>
      </c>
      <c r="AB979" s="17">
        <v>1</v>
      </c>
      <c r="AC979" s="17" t="str">
        <f>IFERROR(VLOOKUP(A979,[1]Cruces!AJ:AK,2,0),VLOOKUP(CONCATENATE(X979,AA979),[1]Cruces!G:H,2,0))</f>
        <v>Solicitud de Obra</v>
      </c>
      <c r="AD979" s="17">
        <f t="shared" si="256"/>
        <v>2</v>
      </c>
      <c r="AE979" s="17">
        <f t="shared" si="257"/>
        <v>9</v>
      </c>
      <c r="AF979" s="17">
        <f t="shared" si="258"/>
        <v>2019</v>
      </c>
      <c r="AG979" s="17" t="str">
        <f>IFERROR(VLOOKUP(MID(A979,2,4)*1,[1]Cruces!K:L,2,0),"Verificar")</f>
        <v>Atlántico Sur</v>
      </c>
      <c r="AH979" s="17">
        <f t="shared" ca="1" si="259"/>
        <v>450</v>
      </c>
      <c r="AI979" s="17" t="str">
        <f>IFERROR(VLOOKUP(U979,[1]Cruces!$O$1:$P$6,2,0),"Sin Orden")</f>
        <v>Resuelta</v>
      </c>
      <c r="AJ979" s="17">
        <f t="shared" si="260"/>
        <v>6</v>
      </c>
      <c r="AK979" s="17">
        <f t="shared" si="261"/>
        <v>9</v>
      </c>
      <c r="AL979" s="17">
        <f t="shared" si="262"/>
        <v>2019</v>
      </c>
      <c r="AM979" s="17">
        <f t="shared" ca="1" si="263"/>
        <v>446</v>
      </c>
      <c r="AN979" s="18" t="str">
        <f>IFERROR(VLOOKUP(R979*1,'[1]Ordenes de Servicio'!G:K,5,0),"No Cruza")</f>
        <v>No Cruza</v>
      </c>
      <c r="AO979" s="17">
        <f t="shared" ca="1" si="264"/>
        <v>4</v>
      </c>
      <c r="AP979" s="17">
        <f t="shared" si="265"/>
        <v>6</v>
      </c>
      <c r="AQ979" s="17">
        <f t="shared" si="266"/>
        <v>9</v>
      </c>
      <c r="AR979" s="17">
        <f t="shared" si="267"/>
        <v>2019</v>
      </c>
      <c r="AS979" s="17">
        <f t="shared" ca="1" si="268"/>
        <v>446</v>
      </c>
      <c r="AT979" s="17" t="str">
        <f t="shared" ca="1" si="271"/>
        <v>Si</v>
      </c>
      <c r="AU979" s="17">
        <f t="shared" si="269"/>
        <v>0</v>
      </c>
      <c r="AV979" s="17" t="str">
        <f>+VLOOKUP(B979,[1]Cruces!S:T,2,0)</f>
        <v>4. Presupuesto de Obra</v>
      </c>
    </row>
    <row r="980" spans="1:48" hidden="1" x14ac:dyDescent="0.25">
      <c r="A980" s="17" t="s">
        <v>6955</v>
      </c>
      <c r="B980" s="17" t="s">
        <v>68</v>
      </c>
      <c r="C980" s="17">
        <v>0</v>
      </c>
      <c r="D980" s="17">
        <v>0</v>
      </c>
      <c r="E980" s="17" t="s">
        <v>55</v>
      </c>
      <c r="F980" s="17" t="s">
        <v>56</v>
      </c>
      <c r="G980" s="17" t="s">
        <v>6956</v>
      </c>
      <c r="H980" s="17">
        <v>3008007229</v>
      </c>
      <c r="I980" s="17" t="s">
        <v>71</v>
      </c>
      <c r="J980" s="17" t="s">
        <v>59</v>
      </c>
      <c r="K980" s="17" t="s">
        <v>6957</v>
      </c>
      <c r="L980" s="17" t="s">
        <v>255</v>
      </c>
      <c r="M980" s="17" t="s">
        <v>256</v>
      </c>
      <c r="N980" s="17" t="s">
        <v>75</v>
      </c>
      <c r="O980" s="17">
        <v>20200916</v>
      </c>
      <c r="P980" s="17">
        <v>20201026</v>
      </c>
      <c r="Q980" s="17">
        <v>1110</v>
      </c>
      <c r="R980" s="17">
        <v>0</v>
      </c>
      <c r="S980" s="17"/>
      <c r="T980" s="17" t="s">
        <v>63</v>
      </c>
      <c r="U980" s="17"/>
      <c r="V980" s="17">
        <f t="shared" si="270"/>
        <v>3</v>
      </c>
      <c r="W980" s="17">
        <v>3000</v>
      </c>
      <c r="X980" s="17" t="s">
        <v>218</v>
      </c>
      <c r="Y980" s="17" t="s">
        <v>68</v>
      </c>
      <c r="Z980" s="17">
        <v>20201026</v>
      </c>
      <c r="AA980" s="17" t="s">
        <v>219</v>
      </c>
      <c r="AB980" s="17">
        <v>1</v>
      </c>
      <c r="AC980" s="17" t="str">
        <f>IFERROR(VLOOKUP(A980,[1]Cruces!AJ:AK,2,0),VLOOKUP(CONCATENATE(X980,AA980),[1]Cruces!G:H,2,0))</f>
        <v>Solicitud CREG 030</v>
      </c>
      <c r="AD980" s="17">
        <f t="shared" si="256"/>
        <v>16</v>
      </c>
      <c r="AE980" s="17">
        <f t="shared" si="257"/>
        <v>9</v>
      </c>
      <c r="AF980" s="17">
        <f t="shared" si="258"/>
        <v>2020</v>
      </c>
      <c r="AG980" s="17" t="str">
        <f>IFERROR(VLOOKUP(MID(A980,2,4)*1,[1]Cruces!K:L,2,0),"Verificar")</f>
        <v>Atlántico Norte</v>
      </c>
      <c r="AH980" s="17">
        <f t="shared" ca="1" si="259"/>
        <v>70</v>
      </c>
      <c r="AI980" s="17" t="str">
        <f>IFERROR(VLOOKUP(U980,[1]Cruces!$O$1:$P$6,2,0),"Sin Orden")</f>
        <v>Sin Orden</v>
      </c>
      <c r="AJ980" s="17">
        <f t="shared" si="260"/>
        <v>26</v>
      </c>
      <c r="AK980" s="17">
        <f t="shared" si="261"/>
        <v>10</v>
      </c>
      <c r="AL980" s="17">
        <f t="shared" si="262"/>
        <v>2020</v>
      </c>
      <c r="AM980" s="17">
        <f t="shared" ca="1" si="263"/>
        <v>30</v>
      </c>
      <c r="AN980" s="18" t="str">
        <f>IFERROR(VLOOKUP(R980*1,'[1]Ordenes de Servicio'!G:K,5,0),"No Cruza")</f>
        <v>No Cruza</v>
      </c>
      <c r="AO980" s="17">
        <f t="shared" ca="1" si="264"/>
        <v>30</v>
      </c>
      <c r="AP980" s="17">
        <f t="shared" si="265"/>
        <v>26</v>
      </c>
      <c r="AQ980" s="17">
        <f t="shared" si="266"/>
        <v>10</v>
      </c>
      <c r="AR980" s="17">
        <f t="shared" si="267"/>
        <v>2020</v>
      </c>
      <c r="AS980" s="17">
        <f t="shared" ca="1" si="268"/>
        <v>30</v>
      </c>
      <c r="AT980" s="17" t="str">
        <f t="shared" ca="1" si="271"/>
        <v>No</v>
      </c>
      <c r="AU980" s="17">
        <f t="shared" si="269"/>
        <v>0</v>
      </c>
      <c r="AV980" s="17" t="str">
        <f>+VLOOKUP(B980,[1]Cruces!S:T,2,0)</f>
        <v>5. Consultoría / Adjudicación</v>
      </c>
    </row>
    <row r="981" spans="1:48" hidden="1" x14ac:dyDescent="0.25">
      <c r="A981" s="17" t="s">
        <v>1998</v>
      </c>
      <c r="B981" s="17" t="s">
        <v>54</v>
      </c>
      <c r="C981" s="17">
        <v>0</v>
      </c>
      <c r="D981" s="17">
        <v>0</v>
      </c>
      <c r="E981" s="17" t="s">
        <v>55</v>
      </c>
      <c r="F981" s="17" t="s">
        <v>107</v>
      </c>
      <c r="G981" s="17" t="s">
        <v>1999</v>
      </c>
      <c r="H981" s="17">
        <v>0</v>
      </c>
      <c r="I981" s="17" t="s">
        <v>71</v>
      </c>
      <c r="J981" s="17" t="s">
        <v>59</v>
      </c>
      <c r="K981" s="17" t="s">
        <v>2000</v>
      </c>
      <c r="L981" s="17" t="s">
        <v>117</v>
      </c>
      <c r="M981" s="17" t="s">
        <v>118</v>
      </c>
      <c r="N981" s="17" t="s">
        <v>62</v>
      </c>
      <c r="O981" s="17">
        <v>20200708</v>
      </c>
      <c r="P981" s="17">
        <v>20200715</v>
      </c>
      <c r="Q981" s="17">
        <v>1150</v>
      </c>
      <c r="R981" s="17">
        <v>27797154</v>
      </c>
      <c r="S981" s="17" t="s">
        <v>100</v>
      </c>
      <c r="T981" s="17" t="s">
        <v>63</v>
      </c>
      <c r="U981" s="17" t="s">
        <v>91</v>
      </c>
      <c r="V981" s="17">
        <f t="shared" si="270"/>
        <v>300</v>
      </c>
      <c r="W981" s="17">
        <v>300000</v>
      </c>
      <c r="X981" s="17" t="s">
        <v>64</v>
      </c>
      <c r="Y981" s="17" t="s">
        <v>65</v>
      </c>
      <c r="Z981" s="17">
        <v>20200715</v>
      </c>
      <c r="AA981" s="17" t="s">
        <v>101</v>
      </c>
      <c r="AB981" s="17">
        <v>1</v>
      </c>
      <c r="AC981" s="17" t="str">
        <f>IFERROR(VLOOKUP(A981,[1]Cruces!AJ:AK,2,0),VLOOKUP(CONCATENATE(X981,AA981),[1]Cruces!G:H,2,0))</f>
        <v>Solicitud de Obra</v>
      </c>
      <c r="AD981" s="17">
        <f t="shared" si="256"/>
        <v>8</v>
      </c>
      <c r="AE981" s="17">
        <f t="shared" si="257"/>
        <v>7</v>
      </c>
      <c r="AF981" s="17">
        <f t="shared" si="258"/>
        <v>2020</v>
      </c>
      <c r="AG981" s="17" t="str">
        <f>IFERROR(VLOOKUP(MID(A981,2,4)*1,[1]Cruces!K:L,2,0),"Verificar")</f>
        <v>Atlántico Norte</v>
      </c>
      <c r="AH981" s="17">
        <f t="shared" ca="1" si="259"/>
        <v>140</v>
      </c>
      <c r="AI981" s="17" t="str">
        <f>IFERROR(VLOOKUP(U981,[1]Cruces!$O$1:$P$6,2,0),"Sin Orden")</f>
        <v>Resuelta</v>
      </c>
      <c r="AJ981" s="17">
        <f t="shared" si="260"/>
        <v>15</v>
      </c>
      <c r="AK981" s="17">
        <f t="shared" si="261"/>
        <v>7</v>
      </c>
      <c r="AL981" s="17">
        <f t="shared" si="262"/>
        <v>2020</v>
      </c>
      <c r="AM981" s="17">
        <f t="shared" ca="1" si="263"/>
        <v>133</v>
      </c>
      <c r="AN981" s="18" t="str">
        <f>IFERROR(VLOOKUP(R981*1,'[1]Ordenes de Servicio'!G:K,5,0),"No Cruza")</f>
        <v>No Cruza</v>
      </c>
      <c r="AO981" s="17">
        <f t="shared" ca="1" si="264"/>
        <v>7</v>
      </c>
      <c r="AP981" s="17">
        <f t="shared" si="265"/>
        <v>15</v>
      </c>
      <c r="AQ981" s="17">
        <f t="shared" si="266"/>
        <v>7</v>
      </c>
      <c r="AR981" s="17">
        <f t="shared" si="267"/>
        <v>2020</v>
      </c>
      <c r="AS981" s="17">
        <f t="shared" ca="1" si="268"/>
        <v>133</v>
      </c>
      <c r="AT981" s="17" t="str">
        <f t="shared" ca="1" si="271"/>
        <v>No</v>
      </c>
      <c r="AU981" s="17">
        <f t="shared" si="269"/>
        <v>0</v>
      </c>
      <c r="AV981" s="17" t="str">
        <f>+VLOOKUP(B981,[1]Cruces!S:T,2,0)</f>
        <v>4. Presupuesto de Obra</v>
      </c>
    </row>
    <row r="982" spans="1:48" hidden="1" x14ac:dyDescent="0.25">
      <c r="A982" s="17" t="s">
        <v>2001</v>
      </c>
      <c r="B982" s="17" t="s">
        <v>68</v>
      </c>
      <c r="C982" s="17">
        <v>0</v>
      </c>
      <c r="D982" s="17">
        <v>0</v>
      </c>
      <c r="E982" s="17" t="s">
        <v>55</v>
      </c>
      <c r="F982" s="17" t="s">
        <v>107</v>
      </c>
      <c r="G982" s="17" t="s">
        <v>2002</v>
      </c>
      <c r="H982" s="17">
        <v>3008286569</v>
      </c>
      <c r="I982" s="17" t="s">
        <v>116</v>
      </c>
      <c r="J982" s="17" t="s">
        <v>59</v>
      </c>
      <c r="K982" s="17" t="s">
        <v>97</v>
      </c>
      <c r="L982" s="17" t="s">
        <v>117</v>
      </c>
      <c r="M982" s="17" t="s">
        <v>118</v>
      </c>
      <c r="N982" s="17" t="s">
        <v>75</v>
      </c>
      <c r="O982" s="17">
        <v>20191112</v>
      </c>
      <c r="P982" s="17">
        <v>20191112</v>
      </c>
      <c r="Q982" s="17">
        <v>1110</v>
      </c>
      <c r="R982" s="17">
        <v>0</v>
      </c>
      <c r="S982" s="17"/>
      <c r="T982" s="17" t="s">
        <v>63</v>
      </c>
      <c r="U982" s="17"/>
      <c r="V982" s="17">
        <f t="shared" si="270"/>
        <v>50</v>
      </c>
      <c r="W982" s="17">
        <v>50000</v>
      </c>
      <c r="X982" s="17" t="s">
        <v>64</v>
      </c>
      <c r="Y982" s="17" t="s">
        <v>68</v>
      </c>
      <c r="Z982" s="17">
        <v>20191112</v>
      </c>
      <c r="AA982" s="17" t="s">
        <v>78</v>
      </c>
      <c r="AB982" s="17">
        <v>1</v>
      </c>
      <c r="AC982" s="17" t="str">
        <f>IFERROR(VLOOKUP(A982,[1]Cruces!AJ:AK,2,0),VLOOKUP(CONCATENATE(X982,AA982),[1]Cruces!G:H,2,0))</f>
        <v>Solicitud de Obra</v>
      </c>
      <c r="AD982" s="17">
        <f t="shared" si="256"/>
        <v>12</v>
      </c>
      <c r="AE982" s="17">
        <f t="shared" si="257"/>
        <v>11</v>
      </c>
      <c r="AF982" s="17">
        <f t="shared" si="258"/>
        <v>2019</v>
      </c>
      <c r="AG982" s="17" t="str">
        <f>IFERROR(VLOOKUP(MID(A982,2,4)*1,[1]Cruces!K:L,2,0),"Verificar")</f>
        <v>Atlántico Norte</v>
      </c>
      <c r="AH982" s="17">
        <f t="shared" ca="1" si="259"/>
        <v>379</v>
      </c>
      <c r="AI982" s="17" t="str">
        <f>IFERROR(VLOOKUP(U982,[1]Cruces!$O$1:$P$6,2,0),"Sin Orden")</f>
        <v>Sin Orden</v>
      </c>
      <c r="AJ982" s="17">
        <f t="shared" si="260"/>
        <v>12</v>
      </c>
      <c r="AK982" s="17">
        <f t="shared" si="261"/>
        <v>11</v>
      </c>
      <c r="AL982" s="17">
        <f t="shared" si="262"/>
        <v>2019</v>
      </c>
      <c r="AM982" s="17">
        <f t="shared" ca="1" si="263"/>
        <v>379</v>
      </c>
      <c r="AN982" s="18" t="str">
        <f>IFERROR(VLOOKUP(R982*1,'[1]Ordenes de Servicio'!G:K,5,0),"No Cruza")</f>
        <v>No Cruza</v>
      </c>
      <c r="AO982" s="17">
        <f t="shared" ca="1" si="264"/>
        <v>379</v>
      </c>
      <c r="AP982" s="17">
        <f t="shared" si="265"/>
        <v>12</v>
      </c>
      <c r="AQ982" s="17">
        <f t="shared" si="266"/>
        <v>11</v>
      </c>
      <c r="AR982" s="17">
        <f t="shared" si="267"/>
        <v>2019</v>
      </c>
      <c r="AS982" s="17">
        <f t="shared" ca="1" si="268"/>
        <v>379</v>
      </c>
      <c r="AT982" s="17" t="str">
        <f t="shared" ca="1" si="271"/>
        <v>Si</v>
      </c>
      <c r="AU982" s="17">
        <f t="shared" si="269"/>
        <v>0</v>
      </c>
      <c r="AV982" s="17" t="str">
        <f>+VLOOKUP(B982,[1]Cruces!S:T,2,0)</f>
        <v>5. Consultoría / Adjudicación</v>
      </c>
    </row>
    <row r="983" spans="1:48" hidden="1" x14ac:dyDescent="0.25">
      <c r="A983" s="17" t="s">
        <v>2003</v>
      </c>
      <c r="B983" s="17" t="s">
        <v>68</v>
      </c>
      <c r="C983" s="17">
        <v>0</v>
      </c>
      <c r="D983" s="17">
        <v>0</v>
      </c>
      <c r="E983" s="17" t="s">
        <v>55</v>
      </c>
      <c r="F983" s="17" t="s">
        <v>81</v>
      </c>
      <c r="G983" s="17" t="s">
        <v>2004</v>
      </c>
      <c r="H983" s="17">
        <v>3207335044</v>
      </c>
      <c r="I983" s="17" t="s">
        <v>71</v>
      </c>
      <c r="J983" s="17" t="s">
        <v>59</v>
      </c>
      <c r="K983" s="17" t="s">
        <v>2005</v>
      </c>
      <c r="L983" s="17" t="s">
        <v>85</v>
      </c>
      <c r="M983" s="17" t="s">
        <v>86</v>
      </c>
      <c r="N983" s="17" t="s">
        <v>75</v>
      </c>
      <c r="O983" s="17">
        <v>20200207</v>
      </c>
      <c r="P983" s="17">
        <v>20200806</v>
      </c>
      <c r="Q983" s="17">
        <v>7751</v>
      </c>
      <c r="R983" s="17">
        <v>27159789</v>
      </c>
      <c r="S983" s="17" t="s">
        <v>100</v>
      </c>
      <c r="T983" s="17" t="s">
        <v>63</v>
      </c>
      <c r="U983" s="17" t="s">
        <v>91</v>
      </c>
      <c r="V983" s="17">
        <f t="shared" si="270"/>
        <v>25</v>
      </c>
      <c r="W983" s="17">
        <v>25000</v>
      </c>
      <c r="X983" s="17" t="s">
        <v>64</v>
      </c>
      <c r="Y983" s="17" t="s">
        <v>136</v>
      </c>
      <c r="Z983" s="17">
        <v>20200811</v>
      </c>
      <c r="AA983" s="17" t="s">
        <v>78</v>
      </c>
      <c r="AB983" s="17">
        <v>1</v>
      </c>
      <c r="AC983" s="17" t="str">
        <f>IFERROR(VLOOKUP(A983,[1]Cruces!AJ:AK,2,0),VLOOKUP(CONCATENATE(X983,AA983),[1]Cruces!G:H,2,0))</f>
        <v>Solicitud de Obra</v>
      </c>
      <c r="AD983" s="17">
        <f t="shared" si="256"/>
        <v>7</v>
      </c>
      <c r="AE983" s="17">
        <f t="shared" si="257"/>
        <v>2</v>
      </c>
      <c r="AF983" s="17">
        <f t="shared" si="258"/>
        <v>2020</v>
      </c>
      <c r="AG983" s="17" t="str">
        <f>IFERROR(VLOOKUP(MID(A983,2,4)*1,[1]Cruces!K:L,2,0),"Verificar")</f>
        <v>Guajira</v>
      </c>
      <c r="AH983" s="17">
        <f t="shared" ca="1" si="259"/>
        <v>292</v>
      </c>
      <c r="AI983" s="17" t="str">
        <f>IFERROR(VLOOKUP(U983,[1]Cruces!$O$1:$P$6,2,0),"Sin Orden")</f>
        <v>Resuelta</v>
      </c>
      <c r="AJ983" s="17">
        <f t="shared" si="260"/>
        <v>11</v>
      </c>
      <c r="AK983" s="17">
        <f t="shared" si="261"/>
        <v>8</v>
      </c>
      <c r="AL983" s="17">
        <f t="shared" si="262"/>
        <v>2020</v>
      </c>
      <c r="AM983" s="17">
        <f t="shared" ca="1" si="263"/>
        <v>106</v>
      </c>
      <c r="AN983" s="18" t="str">
        <f>IFERROR(VLOOKUP(R983*1,'[1]Ordenes de Servicio'!G:K,5,0),"No Cruza")</f>
        <v>No Cruza</v>
      </c>
      <c r="AO983" s="17">
        <f t="shared" ca="1" si="264"/>
        <v>186</v>
      </c>
      <c r="AP983" s="17">
        <f t="shared" si="265"/>
        <v>6</v>
      </c>
      <c r="AQ983" s="17">
        <f t="shared" si="266"/>
        <v>8</v>
      </c>
      <c r="AR983" s="17">
        <f t="shared" si="267"/>
        <v>2020</v>
      </c>
      <c r="AS983" s="17">
        <f t="shared" ca="1" si="268"/>
        <v>111</v>
      </c>
      <c r="AT983" s="17" t="str">
        <f t="shared" ca="1" si="271"/>
        <v>No</v>
      </c>
      <c r="AU983" s="17">
        <f t="shared" si="269"/>
        <v>5</v>
      </c>
      <c r="AV983" s="17" t="str">
        <f>+VLOOKUP(B983,[1]Cruces!S:T,2,0)</f>
        <v>5. Consultoría / Adjudicación</v>
      </c>
    </row>
    <row r="984" spans="1:48" hidden="1" x14ac:dyDescent="0.25">
      <c r="A984" s="17" t="s">
        <v>8045</v>
      </c>
      <c r="B984" s="17" t="s">
        <v>6595</v>
      </c>
      <c r="C984" s="17">
        <v>0</v>
      </c>
      <c r="D984" s="17">
        <v>0</v>
      </c>
      <c r="E984" s="17" t="s">
        <v>55</v>
      </c>
      <c r="F984" s="17" t="s">
        <v>6228</v>
      </c>
      <c r="G984" s="17" t="s">
        <v>8046</v>
      </c>
      <c r="H984" s="17">
        <v>3005665995</v>
      </c>
      <c r="I984" s="17" t="s">
        <v>71</v>
      </c>
      <c r="J984" s="17" t="s">
        <v>59</v>
      </c>
      <c r="K984" s="17" t="s">
        <v>97</v>
      </c>
      <c r="L984" s="17" t="s">
        <v>7152</v>
      </c>
      <c r="M984" s="17" t="s">
        <v>7153</v>
      </c>
      <c r="N984" s="17" t="s">
        <v>6600</v>
      </c>
      <c r="O984" s="17">
        <v>20200903</v>
      </c>
      <c r="P984" s="17">
        <v>20200915</v>
      </c>
      <c r="Q984" s="17">
        <v>9520</v>
      </c>
      <c r="R984" s="17">
        <v>28109036</v>
      </c>
      <c r="S984" s="17" t="s">
        <v>6601</v>
      </c>
      <c r="T984" s="17" t="s">
        <v>63</v>
      </c>
      <c r="U984" s="17" t="s">
        <v>91</v>
      </c>
      <c r="V984" s="17">
        <f t="shared" si="270"/>
        <v>3</v>
      </c>
      <c r="W984" s="17">
        <v>3000</v>
      </c>
      <c r="X984" s="17" t="s">
        <v>7065</v>
      </c>
      <c r="Y984" s="17" t="s">
        <v>6595</v>
      </c>
      <c r="Z984" s="17">
        <v>20200915</v>
      </c>
      <c r="AA984" s="17" t="s">
        <v>1947</v>
      </c>
      <c r="AB984" s="17">
        <v>1</v>
      </c>
      <c r="AC984" s="17" t="str">
        <f>IFERROR(VLOOKUP(A984,[1]Cruces!AJ:AK,2,0),VLOOKUP(CONCATENATE(X984,AA984),[1]Cruces!G:H,2,0))</f>
        <v>Solicitud por BT</v>
      </c>
      <c r="AD984" s="17">
        <f t="shared" si="256"/>
        <v>3</v>
      </c>
      <c r="AE984" s="17">
        <f t="shared" si="257"/>
        <v>9</v>
      </c>
      <c r="AF984" s="17">
        <f t="shared" si="258"/>
        <v>2020</v>
      </c>
      <c r="AG984" s="17" t="str">
        <f>IFERROR(VLOOKUP(MID(A984,2,4)*1,[1]Cruces!K:L,2,0),"Verificar")</f>
        <v>Atlántico Sur</v>
      </c>
      <c r="AH984" s="17">
        <f t="shared" ca="1" si="259"/>
        <v>83</v>
      </c>
      <c r="AI984" s="17" t="str">
        <f>IFERROR(VLOOKUP(U984,[1]Cruces!$O$1:$P$6,2,0),"Sin Orden")</f>
        <v>Resuelta</v>
      </c>
      <c r="AJ984" s="17">
        <f t="shared" si="260"/>
        <v>15</v>
      </c>
      <c r="AK984" s="17">
        <f t="shared" si="261"/>
        <v>9</v>
      </c>
      <c r="AL984" s="17">
        <f t="shared" si="262"/>
        <v>2020</v>
      </c>
      <c r="AM984" s="17">
        <f t="shared" ca="1" si="263"/>
        <v>71</v>
      </c>
      <c r="AN984" s="18" t="str">
        <f>IFERROR(VLOOKUP(R984*1,'[1]Ordenes de Servicio'!G:K,5,0),"No Cruza")</f>
        <v>No Cruza</v>
      </c>
      <c r="AO984" s="17">
        <f t="shared" ca="1" si="264"/>
        <v>12</v>
      </c>
      <c r="AP984" s="17">
        <f t="shared" si="265"/>
        <v>15</v>
      </c>
      <c r="AQ984" s="17">
        <f t="shared" si="266"/>
        <v>9</v>
      </c>
      <c r="AR984" s="17">
        <f t="shared" si="267"/>
        <v>2020</v>
      </c>
      <c r="AS984" s="17">
        <f t="shared" ca="1" si="268"/>
        <v>71</v>
      </c>
      <c r="AT984" s="17" t="str">
        <f t="shared" ca="1" si="271"/>
        <v>No</v>
      </c>
      <c r="AU984" s="17">
        <f t="shared" si="269"/>
        <v>0</v>
      </c>
      <c r="AV984" s="17" t="str">
        <f>+VLOOKUP(B984,[1]Cruces!S:T,2,0)</f>
        <v>7. Ejecución en Campo OS BT</v>
      </c>
    </row>
    <row r="985" spans="1:48" hidden="1" x14ac:dyDescent="0.25">
      <c r="A985" s="17" t="s">
        <v>2006</v>
      </c>
      <c r="B985" s="17" t="s">
        <v>54</v>
      </c>
      <c r="C985" s="17">
        <v>2322819</v>
      </c>
      <c r="D985" s="17">
        <v>20000787</v>
      </c>
      <c r="E985" s="17" t="s">
        <v>93</v>
      </c>
      <c r="F985" s="17" t="s">
        <v>107</v>
      </c>
      <c r="G985" s="17" t="s">
        <v>2007</v>
      </c>
      <c r="H985" s="17">
        <v>3116383353</v>
      </c>
      <c r="I985" s="17" t="s">
        <v>104</v>
      </c>
      <c r="J985" s="17" t="s">
        <v>2008</v>
      </c>
      <c r="K985" s="17" t="s">
        <v>2009</v>
      </c>
      <c r="L985" s="17" t="s">
        <v>117</v>
      </c>
      <c r="M985" s="17" t="s">
        <v>118</v>
      </c>
      <c r="N985" s="17" t="s">
        <v>62</v>
      </c>
      <c r="O985" s="17">
        <v>20200430</v>
      </c>
      <c r="P985" s="17">
        <v>20200506</v>
      </c>
      <c r="Q985" s="17">
        <v>9510</v>
      </c>
      <c r="R985" s="17">
        <v>27391729</v>
      </c>
      <c r="S985" s="17" t="s">
        <v>100</v>
      </c>
      <c r="T985" s="17" t="s">
        <v>63</v>
      </c>
      <c r="U985" s="17" t="s">
        <v>91</v>
      </c>
      <c r="V985" s="17">
        <f t="shared" si="270"/>
        <v>630</v>
      </c>
      <c r="W985" s="17">
        <v>630000</v>
      </c>
      <c r="X985" s="17" t="s">
        <v>89</v>
      </c>
      <c r="Y985" s="17" t="s">
        <v>65</v>
      </c>
      <c r="Z985" s="17">
        <v>20200506</v>
      </c>
      <c r="AA985" s="17" t="s">
        <v>101</v>
      </c>
      <c r="AB985" s="17">
        <v>1</v>
      </c>
      <c r="AC985" s="17" t="str">
        <f>IFERROR(VLOOKUP(A985,[1]Cruces!AJ:AK,2,0),VLOOKUP(CONCATENATE(X985,AA985),[1]Cruces!G:H,2,0))</f>
        <v>Solicitud de Obra</v>
      </c>
      <c r="AD985" s="17">
        <f t="shared" si="256"/>
        <v>30</v>
      </c>
      <c r="AE985" s="17">
        <f t="shared" si="257"/>
        <v>4</v>
      </c>
      <c r="AF985" s="17">
        <f t="shared" si="258"/>
        <v>2020</v>
      </c>
      <c r="AG985" s="17" t="str">
        <f>IFERROR(VLOOKUP(MID(A985,2,4)*1,[1]Cruces!K:L,2,0),"Verificar")</f>
        <v>Atlántico Norte</v>
      </c>
      <c r="AH985" s="17">
        <f t="shared" ca="1" si="259"/>
        <v>209</v>
      </c>
      <c r="AI985" s="17" t="str">
        <f>IFERROR(VLOOKUP(U985,[1]Cruces!$O$1:$P$6,2,0),"Sin Orden")</f>
        <v>Resuelta</v>
      </c>
      <c r="AJ985" s="17">
        <f t="shared" si="260"/>
        <v>6</v>
      </c>
      <c r="AK985" s="17">
        <f t="shared" si="261"/>
        <v>5</v>
      </c>
      <c r="AL985" s="17">
        <f t="shared" si="262"/>
        <v>2020</v>
      </c>
      <c r="AM985" s="17">
        <f t="shared" ca="1" si="263"/>
        <v>203</v>
      </c>
      <c r="AN985" s="18" t="str">
        <f>IFERROR(VLOOKUP(R985*1,'[1]Ordenes de Servicio'!G:K,5,0),"No Cruza")</f>
        <v>No Cruza</v>
      </c>
      <c r="AO985" s="17">
        <f t="shared" ca="1" si="264"/>
        <v>6</v>
      </c>
      <c r="AP985" s="17">
        <f t="shared" si="265"/>
        <v>6</v>
      </c>
      <c r="AQ985" s="17">
        <f t="shared" si="266"/>
        <v>5</v>
      </c>
      <c r="AR985" s="17">
        <f t="shared" si="267"/>
        <v>2020</v>
      </c>
      <c r="AS985" s="17">
        <f t="shared" ca="1" si="268"/>
        <v>203</v>
      </c>
      <c r="AT985" s="17" t="str">
        <f t="shared" ca="1" si="271"/>
        <v>No</v>
      </c>
      <c r="AU985" s="17">
        <f t="shared" si="269"/>
        <v>0</v>
      </c>
      <c r="AV985" s="17" t="str">
        <f>+VLOOKUP(B985,[1]Cruces!S:T,2,0)</f>
        <v>4. Presupuesto de Obra</v>
      </c>
    </row>
    <row r="986" spans="1:48" hidden="1" x14ac:dyDescent="0.25">
      <c r="A986" s="17" t="s">
        <v>2010</v>
      </c>
      <c r="B986" s="17" t="s">
        <v>54</v>
      </c>
      <c r="C986" s="17">
        <v>0</v>
      </c>
      <c r="D986" s="17">
        <v>0</v>
      </c>
      <c r="E986" s="17" t="s">
        <v>55</v>
      </c>
      <c r="F986" s="17" t="s">
        <v>107</v>
      </c>
      <c r="G986" s="17" t="s">
        <v>2011</v>
      </c>
      <c r="H986" s="17">
        <v>0</v>
      </c>
      <c r="I986" s="17" t="s">
        <v>71</v>
      </c>
      <c r="J986" s="17" t="s">
        <v>59</v>
      </c>
      <c r="K986" s="17" t="s">
        <v>2012</v>
      </c>
      <c r="L986" s="17" t="s">
        <v>117</v>
      </c>
      <c r="M986" s="17" t="s">
        <v>118</v>
      </c>
      <c r="N986" s="17" t="s">
        <v>62</v>
      </c>
      <c r="O986" s="17">
        <v>20200122</v>
      </c>
      <c r="P986" s="17">
        <v>20200130</v>
      </c>
      <c r="Q986" s="17">
        <v>9510</v>
      </c>
      <c r="R986" s="17">
        <v>27107409</v>
      </c>
      <c r="S986" s="17" t="s">
        <v>100</v>
      </c>
      <c r="T986" s="17" t="s">
        <v>63</v>
      </c>
      <c r="U986" s="17" t="s">
        <v>91</v>
      </c>
      <c r="V986" s="17">
        <f t="shared" si="270"/>
        <v>225</v>
      </c>
      <c r="W986" s="17">
        <v>225000</v>
      </c>
      <c r="X986" s="17" t="s">
        <v>64</v>
      </c>
      <c r="Y986" s="17" t="s">
        <v>150</v>
      </c>
      <c r="Z986" s="17">
        <v>20200325</v>
      </c>
      <c r="AA986" s="17" t="s">
        <v>137</v>
      </c>
      <c r="AB986" s="17">
        <v>1</v>
      </c>
      <c r="AC986" s="17" t="str">
        <f>IFERROR(VLOOKUP(A986,[1]Cruces!AJ:AK,2,0),VLOOKUP(CONCATENATE(X986,AA986),[1]Cruces!G:H,2,0))</f>
        <v>Solicitud de Obra</v>
      </c>
      <c r="AD986" s="17">
        <f t="shared" si="256"/>
        <v>22</v>
      </c>
      <c r="AE986" s="17">
        <f t="shared" si="257"/>
        <v>1</v>
      </c>
      <c r="AF986" s="17">
        <f t="shared" si="258"/>
        <v>2020</v>
      </c>
      <c r="AG986" s="17" t="str">
        <f>IFERROR(VLOOKUP(MID(A986,2,4)*1,[1]Cruces!K:L,2,0),"Verificar")</f>
        <v>Atlántico Norte</v>
      </c>
      <c r="AH986" s="17">
        <f t="shared" ca="1" si="259"/>
        <v>308</v>
      </c>
      <c r="AI986" s="17" t="str">
        <f>IFERROR(VLOOKUP(U986,[1]Cruces!$O$1:$P$6,2,0),"Sin Orden")</f>
        <v>Resuelta</v>
      </c>
      <c r="AJ986" s="17">
        <f t="shared" si="260"/>
        <v>25</v>
      </c>
      <c r="AK986" s="17">
        <f t="shared" si="261"/>
        <v>3</v>
      </c>
      <c r="AL986" s="17">
        <f t="shared" si="262"/>
        <v>2020</v>
      </c>
      <c r="AM986" s="17">
        <f t="shared" ca="1" si="263"/>
        <v>245</v>
      </c>
      <c r="AN986" s="18" t="str">
        <f>IFERROR(VLOOKUP(R986*1,'[1]Ordenes de Servicio'!G:K,5,0),"No Cruza")</f>
        <v>No Cruza</v>
      </c>
      <c r="AO986" s="17">
        <f t="shared" ca="1" si="264"/>
        <v>63</v>
      </c>
      <c r="AP986" s="17">
        <f t="shared" si="265"/>
        <v>30</v>
      </c>
      <c r="AQ986" s="17">
        <f t="shared" si="266"/>
        <v>1</v>
      </c>
      <c r="AR986" s="17">
        <f t="shared" si="267"/>
        <v>2020</v>
      </c>
      <c r="AS986" s="17">
        <f t="shared" ca="1" si="268"/>
        <v>300</v>
      </c>
      <c r="AT986" s="17" t="str">
        <f t="shared" ca="1" si="271"/>
        <v>No</v>
      </c>
      <c r="AU986" s="17">
        <f t="shared" si="269"/>
        <v>55</v>
      </c>
      <c r="AV986" s="17" t="str">
        <f>+VLOOKUP(B986,[1]Cruces!S:T,2,0)</f>
        <v>4. Presupuesto de Obra</v>
      </c>
    </row>
    <row r="987" spans="1:48" hidden="1" x14ac:dyDescent="0.25">
      <c r="A987" s="17" t="s">
        <v>8047</v>
      </c>
      <c r="B987" s="17" t="s">
        <v>1943</v>
      </c>
      <c r="C987" s="17">
        <v>0</v>
      </c>
      <c r="D987" s="17">
        <v>0</v>
      </c>
      <c r="E987" s="17" t="s">
        <v>55</v>
      </c>
      <c r="F987" s="17" t="s">
        <v>232</v>
      </c>
      <c r="G987" s="17" t="s">
        <v>8048</v>
      </c>
      <c r="H987" s="17">
        <v>3045225466</v>
      </c>
      <c r="I987" s="17" t="s">
        <v>71</v>
      </c>
      <c r="J987" s="17" t="s">
        <v>59</v>
      </c>
      <c r="K987" s="17" t="s">
        <v>8049</v>
      </c>
      <c r="L987" s="17" t="s">
        <v>8050</v>
      </c>
      <c r="M987" s="17" t="s">
        <v>8051</v>
      </c>
      <c r="N987" s="17" t="s">
        <v>1946</v>
      </c>
      <c r="O987" s="17">
        <v>20201028</v>
      </c>
      <c r="P987" s="17">
        <v>20201028</v>
      </c>
      <c r="Q987" s="17">
        <v>1210</v>
      </c>
      <c r="R987" s="17">
        <v>28256059</v>
      </c>
      <c r="S987" s="17" t="s">
        <v>6601</v>
      </c>
      <c r="T987" s="17" t="s">
        <v>63</v>
      </c>
      <c r="U987" s="17" t="s">
        <v>77</v>
      </c>
      <c r="V987" s="17">
        <f t="shared" si="270"/>
        <v>3</v>
      </c>
      <c r="W987" s="17">
        <v>3000</v>
      </c>
      <c r="X987" s="17" t="s">
        <v>7065</v>
      </c>
      <c r="Y987" s="17" t="s">
        <v>1943</v>
      </c>
      <c r="Z987" s="17">
        <v>20201028</v>
      </c>
      <c r="AA987" s="17" t="s">
        <v>1947</v>
      </c>
      <c r="AB987" s="17">
        <v>1</v>
      </c>
      <c r="AC987" s="17" t="str">
        <f>IFERROR(VLOOKUP(A987,[1]Cruces!AJ:AK,2,0),VLOOKUP(CONCATENATE(X987,AA987),[1]Cruces!G:H,2,0))</f>
        <v>Solicitud por BT</v>
      </c>
      <c r="AD987" s="17">
        <f t="shared" si="256"/>
        <v>28</v>
      </c>
      <c r="AE987" s="17">
        <f t="shared" si="257"/>
        <v>10</v>
      </c>
      <c r="AF987" s="17">
        <f t="shared" si="258"/>
        <v>2020</v>
      </c>
      <c r="AG987" s="17" t="str">
        <f>IFERROR(VLOOKUP(MID(A987,2,4)*1,[1]Cruces!K:L,2,0),"Verificar")</f>
        <v>Atlántico Sur</v>
      </c>
      <c r="AH987" s="17">
        <f t="shared" ca="1" si="259"/>
        <v>28</v>
      </c>
      <c r="AI987" s="17" t="str">
        <f>IFERROR(VLOOKUP(U987,[1]Cruces!$O$1:$P$6,2,0),"Sin Orden")</f>
        <v>Pendiente</v>
      </c>
      <c r="AJ987" s="17">
        <f t="shared" si="260"/>
        <v>28</v>
      </c>
      <c r="AK987" s="17">
        <f t="shared" si="261"/>
        <v>10</v>
      </c>
      <c r="AL987" s="17">
        <f t="shared" si="262"/>
        <v>2020</v>
      </c>
      <c r="AM987" s="17">
        <f t="shared" ca="1" si="263"/>
        <v>28</v>
      </c>
      <c r="AN987" s="18">
        <f>IFERROR(VLOOKUP(R987*1,'[1]Ordenes de Servicio'!G:K,5,0),"No Cruza")</f>
        <v>44132</v>
      </c>
      <c r="AO987" s="17">
        <f t="shared" ca="1" si="264"/>
        <v>28</v>
      </c>
      <c r="AP987" s="17">
        <f t="shared" si="265"/>
        <v>28</v>
      </c>
      <c r="AQ987" s="17">
        <f t="shared" si="266"/>
        <v>10</v>
      </c>
      <c r="AR987" s="17">
        <f t="shared" si="267"/>
        <v>2020</v>
      </c>
      <c r="AS987" s="17">
        <f t="shared" ca="1" si="268"/>
        <v>28</v>
      </c>
      <c r="AT987" s="17" t="str">
        <f t="shared" ca="1" si="271"/>
        <v>No</v>
      </c>
      <c r="AU987" s="17">
        <f t="shared" si="269"/>
        <v>0</v>
      </c>
      <c r="AV987" s="17" t="str">
        <f>+VLOOKUP(B987,[1]Cruces!S:T,2,0)</f>
        <v>7. Ejecución en Campo OS BT</v>
      </c>
    </row>
    <row r="988" spans="1:48" hidden="1" x14ac:dyDescent="0.25">
      <c r="A988" s="17" t="s">
        <v>8052</v>
      </c>
      <c r="B988" s="17" t="s">
        <v>569</v>
      </c>
      <c r="C988" s="17">
        <v>0</v>
      </c>
      <c r="D988" s="17">
        <v>0</v>
      </c>
      <c r="E988" s="17" t="s">
        <v>55</v>
      </c>
      <c r="F988" s="17" t="s">
        <v>6228</v>
      </c>
      <c r="G988" s="17" t="s">
        <v>8053</v>
      </c>
      <c r="H988" s="17">
        <v>3114153496</v>
      </c>
      <c r="I988" s="17" t="s">
        <v>71</v>
      </c>
      <c r="J988" s="17" t="s">
        <v>59</v>
      </c>
      <c r="K988" s="17" t="s">
        <v>97</v>
      </c>
      <c r="L988" s="17" t="s">
        <v>7152</v>
      </c>
      <c r="M988" s="17" t="s">
        <v>7153</v>
      </c>
      <c r="N988" s="17" t="s">
        <v>572</v>
      </c>
      <c r="O988" s="17">
        <v>20201023</v>
      </c>
      <c r="P988" s="17">
        <v>20201023</v>
      </c>
      <c r="Q988" s="17">
        <v>9520</v>
      </c>
      <c r="R988" s="17">
        <v>0</v>
      </c>
      <c r="S988" s="17"/>
      <c r="T988" s="17" t="s">
        <v>63</v>
      </c>
      <c r="U988" s="17"/>
      <c r="V988" s="17">
        <f t="shared" si="270"/>
        <v>3</v>
      </c>
      <c r="W988" s="17">
        <v>3000</v>
      </c>
      <c r="X988" s="17" t="s">
        <v>7065</v>
      </c>
      <c r="Y988" s="17" t="s">
        <v>569</v>
      </c>
      <c r="Z988" s="17">
        <v>20201023</v>
      </c>
      <c r="AA988" s="17" t="s">
        <v>1947</v>
      </c>
      <c r="AB988" s="17">
        <v>1</v>
      </c>
      <c r="AC988" s="17" t="str">
        <f>IFERROR(VLOOKUP(A988,[1]Cruces!AJ:AK,2,0),VLOOKUP(CONCATENATE(X988,AA988),[1]Cruces!G:H,2,0))</f>
        <v>Solicitud por BT</v>
      </c>
      <c r="AD988" s="17">
        <f t="shared" si="256"/>
        <v>23</v>
      </c>
      <c r="AE988" s="17">
        <f t="shared" si="257"/>
        <v>10</v>
      </c>
      <c r="AF988" s="17">
        <f t="shared" si="258"/>
        <v>2020</v>
      </c>
      <c r="AG988" s="17" t="str">
        <f>IFERROR(VLOOKUP(MID(A988,2,4)*1,[1]Cruces!K:L,2,0),"Verificar")</f>
        <v>Atlántico Sur</v>
      </c>
      <c r="AH988" s="17">
        <f t="shared" ca="1" si="259"/>
        <v>33</v>
      </c>
      <c r="AI988" s="17" t="str">
        <f>IFERROR(VLOOKUP(U988,[1]Cruces!$O$1:$P$6,2,0),"Sin Orden")</f>
        <v>Sin Orden</v>
      </c>
      <c r="AJ988" s="17">
        <f t="shared" si="260"/>
        <v>23</v>
      </c>
      <c r="AK988" s="17">
        <f t="shared" si="261"/>
        <v>10</v>
      </c>
      <c r="AL988" s="17">
        <f t="shared" si="262"/>
        <v>2020</v>
      </c>
      <c r="AM988" s="17">
        <f t="shared" ca="1" si="263"/>
        <v>33</v>
      </c>
      <c r="AN988" s="18" t="str">
        <f>IFERROR(VLOOKUP(R988*1,'[1]Ordenes de Servicio'!G:K,5,0),"No Cruza")</f>
        <v>No Cruza</v>
      </c>
      <c r="AO988" s="17">
        <f t="shared" ca="1" si="264"/>
        <v>33</v>
      </c>
      <c r="AP988" s="17">
        <f t="shared" si="265"/>
        <v>23</v>
      </c>
      <c r="AQ988" s="17">
        <f t="shared" si="266"/>
        <v>10</v>
      </c>
      <c r="AR988" s="17">
        <f t="shared" si="267"/>
        <v>2020</v>
      </c>
      <c r="AS988" s="17">
        <f t="shared" ca="1" si="268"/>
        <v>33</v>
      </c>
      <c r="AT988" s="17" t="str">
        <f t="shared" ca="1" si="271"/>
        <v>No</v>
      </c>
      <c r="AU988" s="17">
        <f t="shared" si="269"/>
        <v>0</v>
      </c>
      <c r="AV988" s="17" t="str">
        <f>+VLOOKUP(B988,[1]Cruces!S:T,2,0)</f>
        <v>1. Solicitud</v>
      </c>
    </row>
    <row r="989" spans="1:48" hidden="1" x14ac:dyDescent="0.25">
      <c r="A989" s="17" t="s">
        <v>8054</v>
      </c>
      <c r="B989" s="17" t="s">
        <v>1943</v>
      </c>
      <c r="C989" s="17">
        <v>2063226</v>
      </c>
      <c r="D989" s="17">
        <v>20052491</v>
      </c>
      <c r="E989" s="17" t="s">
        <v>93</v>
      </c>
      <c r="F989" s="17" t="s">
        <v>56</v>
      </c>
      <c r="G989" s="17" t="s">
        <v>8055</v>
      </c>
      <c r="H989" s="17">
        <v>3012416058</v>
      </c>
      <c r="I989" s="17" t="s">
        <v>71</v>
      </c>
      <c r="J989" s="17" t="s">
        <v>8056</v>
      </c>
      <c r="K989" s="17" t="s">
        <v>97</v>
      </c>
      <c r="L989" s="17" t="s">
        <v>7772</v>
      </c>
      <c r="M989" s="17" t="s">
        <v>7773</v>
      </c>
      <c r="N989" s="17" t="s">
        <v>1946</v>
      </c>
      <c r="O989" s="17">
        <v>20200311</v>
      </c>
      <c r="P989" s="17">
        <v>20200311</v>
      </c>
      <c r="Q989" s="17">
        <v>1170</v>
      </c>
      <c r="R989" s="17">
        <v>27252112</v>
      </c>
      <c r="S989" s="17" t="s">
        <v>7072</v>
      </c>
      <c r="T989" s="17" t="s">
        <v>63</v>
      </c>
      <c r="U989" s="17" t="s">
        <v>88</v>
      </c>
      <c r="V989" s="17">
        <f t="shared" si="270"/>
        <v>3</v>
      </c>
      <c r="W989" s="17">
        <v>3000</v>
      </c>
      <c r="X989" s="17" t="s">
        <v>89</v>
      </c>
      <c r="Y989" s="17" t="s">
        <v>1943</v>
      </c>
      <c r="Z989" s="17">
        <v>20200311</v>
      </c>
      <c r="AA989" s="17" t="s">
        <v>1947</v>
      </c>
      <c r="AB989" s="17">
        <v>1</v>
      </c>
      <c r="AC989" s="17" t="str">
        <f>IFERROR(VLOOKUP(A989,[1]Cruces!AJ:AK,2,0),VLOOKUP(CONCATENATE(X989,AA989),[1]Cruces!G:H,2,0))</f>
        <v>Solicitud por BT</v>
      </c>
      <c r="AD989" s="17">
        <f t="shared" si="256"/>
        <v>11</v>
      </c>
      <c r="AE989" s="17">
        <f t="shared" si="257"/>
        <v>3</v>
      </c>
      <c r="AF989" s="17">
        <f t="shared" si="258"/>
        <v>2020</v>
      </c>
      <c r="AG989" s="17" t="str">
        <f>IFERROR(VLOOKUP(MID(A989,2,4)*1,[1]Cruces!K:L,2,0),"Verificar")</f>
        <v>Atlántico Norte</v>
      </c>
      <c r="AH989" s="17">
        <f t="shared" ca="1" si="259"/>
        <v>259</v>
      </c>
      <c r="AI989" s="17" t="str">
        <f>IFERROR(VLOOKUP(U989,[1]Cruces!$O$1:$P$6,2,0),"Sin Orden")</f>
        <v>Resuelta</v>
      </c>
      <c r="AJ989" s="17">
        <f t="shared" si="260"/>
        <v>11</v>
      </c>
      <c r="AK989" s="17">
        <f t="shared" si="261"/>
        <v>3</v>
      </c>
      <c r="AL989" s="17">
        <f t="shared" si="262"/>
        <v>2020</v>
      </c>
      <c r="AM989" s="17">
        <f t="shared" ca="1" si="263"/>
        <v>259</v>
      </c>
      <c r="AN989" s="18" t="str">
        <f>IFERROR(VLOOKUP(R989*1,'[1]Ordenes de Servicio'!G:K,5,0),"No Cruza")</f>
        <v>No Cruza</v>
      </c>
      <c r="AO989" s="17">
        <f t="shared" ca="1" si="264"/>
        <v>0</v>
      </c>
      <c r="AP989" s="17">
        <f t="shared" si="265"/>
        <v>11</v>
      </c>
      <c r="AQ989" s="17">
        <f t="shared" si="266"/>
        <v>3</v>
      </c>
      <c r="AR989" s="17">
        <f t="shared" si="267"/>
        <v>2020</v>
      </c>
      <c r="AS989" s="17">
        <f t="shared" ca="1" si="268"/>
        <v>259</v>
      </c>
      <c r="AT989" s="17" t="str">
        <f t="shared" ca="1" si="271"/>
        <v>No</v>
      </c>
      <c r="AU989" s="17">
        <f t="shared" si="269"/>
        <v>0</v>
      </c>
      <c r="AV989" s="17" t="str">
        <f>+VLOOKUP(B989,[1]Cruces!S:T,2,0)</f>
        <v>7. Ejecución en Campo OS BT</v>
      </c>
    </row>
    <row r="990" spans="1:48" hidden="1" x14ac:dyDescent="0.25">
      <c r="A990" s="17" t="s">
        <v>8057</v>
      </c>
      <c r="B990" s="17" t="s">
        <v>6595</v>
      </c>
      <c r="C990" s="17">
        <v>0</v>
      </c>
      <c r="D990" s="17">
        <v>0</v>
      </c>
      <c r="E990" s="17" t="s">
        <v>55</v>
      </c>
      <c r="F990" s="17" t="s">
        <v>232</v>
      </c>
      <c r="G990" s="17" t="s">
        <v>8058</v>
      </c>
      <c r="H990" s="17">
        <v>3003055382</v>
      </c>
      <c r="I990" s="17" t="s">
        <v>71</v>
      </c>
      <c r="J990" s="17" t="s">
        <v>59</v>
      </c>
      <c r="K990" s="17">
        <v>2205886</v>
      </c>
      <c r="L990" s="17" t="s">
        <v>8059</v>
      </c>
      <c r="M990" s="17" t="s">
        <v>8060</v>
      </c>
      <c r="N990" s="17" t="s">
        <v>6600</v>
      </c>
      <c r="O990" s="17">
        <v>20201026</v>
      </c>
      <c r="P990" s="17">
        <v>20201029</v>
      </c>
      <c r="Q990" s="17">
        <v>7541</v>
      </c>
      <c r="R990" s="17">
        <v>28252644</v>
      </c>
      <c r="S990" s="17" t="s">
        <v>6601</v>
      </c>
      <c r="T990" s="17" t="s">
        <v>63</v>
      </c>
      <c r="U990" s="17" t="s">
        <v>88</v>
      </c>
      <c r="V990" s="17">
        <f t="shared" si="270"/>
        <v>3</v>
      </c>
      <c r="W990" s="17">
        <v>3000</v>
      </c>
      <c r="X990" s="17" t="s">
        <v>7065</v>
      </c>
      <c r="Y990" s="17" t="s">
        <v>6595</v>
      </c>
      <c r="Z990" s="17">
        <v>20201029</v>
      </c>
      <c r="AA990" s="17" t="s">
        <v>1947</v>
      </c>
      <c r="AB990" s="17">
        <v>1</v>
      </c>
      <c r="AC990" s="17" t="str">
        <f>IFERROR(VLOOKUP(A990,[1]Cruces!AJ:AK,2,0),VLOOKUP(CONCATENATE(X990,AA990),[1]Cruces!G:H,2,0))</f>
        <v>Solicitud por BT</v>
      </c>
      <c r="AD990" s="17">
        <f t="shared" si="256"/>
        <v>26</v>
      </c>
      <c r="AE990" s="17">
        <f t="shared" si="257"/>
        <v>10</v>
      </c>
      <c r="AF990" s="17">
        <f t="shared" si="258"/>
        <v>2020</v>
      </c>
      <c r="AG990" s="17" t="str">
        <f>IFERROR(VLOOKUP(MID(A990,2,4)*1,[1]Cruces!K:L,2,0),"Verificar")</f>
        <v>Atlántico Sur</v>
      </c>
      <c r="AH990" s="17">
        <f t="shared" ca="1" si="259"/>
        <v>30</v>
      </c>
      <c r="AI990" s="17" t="str">
        <f>IFERROR(VLOOKUP(U990,[1]Cruces!$O$1:$P$6,2,0),"Sin Orden")</f>
        <v>Resuelta</v>
      </c>
      <c r="AJ990" s="17">
        <f t="shared" si="260"/>
        <v>29</v>
      </c>
      <c r="AK990" s="17">
        <f t="shared" si="261"/>
        <v>10</v>
      </c>
      <c r="AL990" s="17">
        <f t="shared" si="262"/>
        <v>2020</v>
      </c>
      <c r="AM990" s="17">
        <f t="shared" ca="1" si="263"/>
        <v>27</v>
      </c>
      <c r="AN990" s="18" t="str">
        <f>IFERROR(VLOOKUP(R990*1,'[1]Ordenes de Servicio'!G:K,5,0),"No Cruza")</f>
        <v>No Cruza</v>
      </c>
      <c r="AO990" s="17">
        <f t="shared" ca="1" si="264"/>
        <v>3</v>
      </c>
      <c r="AP990" s="17">
        <f t="shared" si="265"/>
        <v>29</v>
      </c>
      <c r="AQ990" s="17">
        <f t="shared" si="266"/>
        <v>10</v>
      </c>
      <c r="AR990" s="17">
        <f t="shared" si="267"/>
        <v>2020</v>
      </c>
      <c r="AS990" s="17">
        <f t="shared" ca="1" si="268"/>
        <v>27</v>
      </c>
      <c r="AT990" s="17" t="str">
        <f t="shared" ca="1" si="271"/>
        <v>No</v>
      </c>
      <c r="AU990" s="17">
        <f t="shared" si="269"/>
        <v>0</v>
      </c>
      <c r="AV990" s="17" t="str">
        <f>+VLOOKUP(B990,[1]Cruces!S:T,2,0)</f>
        <v>7. Ejecución en Campo OS BT</v>
      </c>
    </row>
    <row r="991" spans="1:48" x14ac:dyDescent="0.25">
      <c r="A991" s="17" t="s">
        <v>2013</v>
      </c>
      <c r="B991" s="17" t="s">
        <v>80</v>
      </c>
      <c r="C991" s="17">
        <v>0</v>
      </c>
      <c r="D991" s="17">
        <v>0</v>
      </c>
      <c r="E991" s="17" t="s">
        <v>55</v>
      </c>
      <c r="F991" s="17" t="s">
        <v>232</v>
      </c>
      <c r="G991" s="17" t="s">
        <v>668</v>
      </c>
      <c r="H991" s="17">
        <v>3115616802</v>
      </c>
      <c r="I991" s="17" t="s">
        <v>116</v>
      </c>
      <c r="J991" s="17" t="s">
        <v>59</v>
      </c>
      <c r="K991" s="17" t="s">
        <v>97</v>
      </c>
      <c r="L991" s="17" t="s">
        <v>111</v>
      </c>
      <c r="M991" s="17" t="s">
        <v>112</v>
      </c>
      <c r="N991" s="17" t="s">
        <v>87</v>
      </c>
      <c r="O991" s="17">
        <v>20180727</v>
      </c>
      <c r="P991" s="17">
        <v>20190905</v>
      </c>
      <c r="Q991" s="17">
        <v>9520</v>
      </c>
      <c r="R991" s="17">
        <v>25650836</v>
      </c>
      <c r="S991" s="17" t="s">
        <v>76</v>
      </c>
      <c r="T991" s="17" t="s">
        <v>63</v>
      </c>
      <c r="U991" s="17" t="s">
        <v>88</v>
      </c>
      <c r="V991" s="17">
        <f t="shared" si="270"/>
        <v>5</v>
      </c>
      <c r="W991" s="17">
        <v>5000</v>
      </c>
      <c r="X991" s="17" t="s">
        <v>64</v>
      </c>
      <c r="Y991" s="17" t="s">
        <v>80</v>
      </c>
      <c r="Z991" s="17">
        <v>20190905</v>
      </c>
      <c r="AA991" s="17" t="s">
        <v>78</v>
      </c>
      <c r="AB991" s="17">
        <v>1</v>
      </c>
      <c r="AC991" s="17" t="str">
        <f>IFERROR(VLOOKUP(A991,[1]Cruces!AJ:AK,2,0),VLOOKUP(CONCATENATE(X991,AA991),[1]Cruces!G:H,2,0))</f>
        <v>Solicitud de Obra</v>
      </c>
      <c r="AD991" s="17">
        <f t="shared" si="256"/>
        <v>27</v>
      </c>
      <c r="AE991" s="17">
        <f t="shared" si="257"/>
        <v>7</v>
      </c>
      <c r="AF991" s="17">
        <f t="shared" si="258"/>
        <v>2018</v>
      </c>
      <c r="AG991" s="17" t="str">
        <f>IFERROR(VLOOKUP(MID(A991,2,4)*1,[1]Cruces!K:L,2,0),"Verificar")</f>
        <v>Atlántico Sur</v>
      </c>
      <c r="AH991" s="17">
        <f t="shared" ca="1" si="259"/>
        <v>852</v>
      </c>
      <c r="AI991" s="17" t="str">
        <f>IFERROR(VLOOKUP(U991,[1]Cruces!$O$1:$P$6,2,0),"Sin Orden")</f>
        <v>Resuelta</v>
      </c>
      <c r="AJ991" s="17">
        <f t="shared" si="260"/>
        <v>5</v>
      </c>
      <c r="AK991" s="17">
        <f t="shared" si="261"/>
        <v>9</v>
      </c>
      <c r="AL991" s="17">
        <f t="shared" si="262"/>
        <v>2019</v>
      </c>
      <c r="AM991" s="17">
        <f t="shared" ca="1" si="263"/>
        <v>447</v>
      </c>
      <c r="AN991" s="18" t="str">
        <f>IFERROR(VLOOKUP(R991*1,'[1]Ordenes de Servicio'!G:K,5,0),"No Cruza")</f>
        <v>No Cruza</v>
      </c>
      <c r="AO991" s="17">
        <f t="shared" ca="1" si="264"/>
        <v>405</v>
      </c>
      <c r="AP991" s="17">
        <f t="shared" si="265"/>
        <v>5</v>
      </c>
      <c r="AQ991" s="17">
        <f t="shared" si="266"/>
        <v>9</v>
      </c>
      <c r="AR991" s="17">
        <f t="shared" si="267"/>
        <v>2019</v>
      </c>
      <c r="AS991" s="17">
        <f t="shared" ca="1" si="268"/>
        <v>447</v>
      </c>
      <c r="AT991" s="17" t="str">
        <f t="shared" ca="1" si="271"/>
        <v>Si</v>
      </c>
      <c r="AU991" s="17">
        <f t="shared" si="269"/>
        <v>0</v>
      </c>
      <c r="AV991" s="17" t="str">
        <f>+VLOOKUP(B991,[1]Cruces!S:T,2,0)</f>
        <v>8. Puesta en Servicio</v>
      </c>
    </row>
    <row r="992" spans="1:48" hidden="1" x14ac:dyDescent="0.25">
      <c r="A992" s="17" t="s">
        <v>8061</v>
      </c>
      <c r="B992" s="17" t="s">
        <v>6595</v>
      </c>
      <c r="C992" s="17">
        <v>0</v>
      </c>
      <c r="D992" s="17">
        <v>0</v>
      </c>
      <c r="E992" s="17" t="s">
        <v>55</v>
      </c>
      <c r="F992" s="17" t="s">
        <v>7098</v>
      </c>
      <c r="G992" s="17" t="s">
        <v>8062</v>
      </c>
      <c r="H992" s="17">
        <v>3016468022</v>
      </c>
      <c r="I992" s="17" t="s">
        <v>71</v>
      </c>
      <c r="J992" s="17" t="s">
        <v>59</v>
      </c>
      <c r="K992" s="17" t="s">
        <v>97</v>
      </c>
      <c r="L992" s="17" t="s">
        <v>7330</v>
      </c>
      <c r="M992" s="17" t="s">
        <v>7331</v>
      </c>
      <c r="N992" s="17" t="s">
        <v>6600</v>
      </c>
      <c r="O992" s="17">
        <v>20191107</v>
      </c>
      <c r="P992" s="17">
        <v>20191207</v>
      </c>
      <c r="Q992" s="17">
        <v>1170</v>
      </c>
      <c r="R992" s="17">
        <v>26975681</v>
      </c>
      <c r="S992" s="17" t="s">
        <v>6601</v>
      </c>
      <c r="T992" s="17" t="s">
        <v>63</v>
      </c>
      <c r="U992" s="17" t="s">
        <v>91</v>
      </c>
      <c r="V992" s="17">
        <f t="shared" si="270"/>
        <v>3</v>
      </c>
      <c r="W992" s="17">
        <v>3000</v>
      </c>
      <c r="X992" s="17" t="s">
        <v>7065</v>
      </c>
      <c r="Y992" s="17" t="s">
        <v>6595</v>
      </c>
      <c r="Z992" s="17">
        <v>20191207</v>
      </c>
      <c r="AA992" s="17" t="s">
        <v>1947</v>
      </c>
      <c r="AB992" s="17">
        <v>1</v>
      </c>
      <c r="AC992" s="17" t="str">
        <f>IFERROR(VLOOKUP(A992,[1]Cruces!AJ:AK,2,0),VLOOKUP(CONCATENATE(X992,AA992),[1]Cruces!G:H,2,0))</f>
        <v>Solicitud por BT</v>
      </c>
      <c r="AD992" s="17">
        <f t="shared" si="256"/>
        <v>7</v>
      </c>
      <c r="AE992" s="17">
        <f t="shared" si="257"/>
        <v>11</v>
      </c>
      <c r="AF992" s="17">
        <f t="shared" si="258"/>
        <v>2019</v>
      </c>
      <c r="AG992" s="17" t="str">
        <f>IFERROR(VLOOKUP(MID(A992,2,4)*1,[1]Cruces!K:L,2,0),"Verificar")</f>
        <v>Atlántico Norte</v>
      </c>
      <c r="AH992" s="17">
        <f t="shared" ca="1" si="259"/>
        <v>384</v>
      </c>
      <c r="AI992" s="17" t="str">
        <f>IFERROR(VLOOKUP(U992,[1]Cruces!$O$1:$P$6,2,0),"Sin Orden")</f>
        <v>Resuelta</v>
      </c>
      <c r="AJ992" s="17">
        <f t="shared" si="260"/>
        <v>7</v>
      </c>
      <c r="AK992" s="17">
        <f t="shared" si="261"/>
        <v>12</v>
      </c>
      <c r="AL992" s="17">
        <f t="shared" si="262"/>
        <v>2019</v>
      </c>
      <c r="AM992" s="17">
        <f t="shared" ca="1" si="263"/>
        <v>354</v>
      </c>
      <c r="AN992" s="18" t="str">
        <f>IFERROR(VLOOKUP(R992*1,'[1]Ordenes de Servicio'!G:K,5,0),"No Cruza")</f>
        <v>No Cruza</v>
      </c>
      <c r="AO992" s="17">
        <f t="shared" ca="1" si="264"/>
        <v>30</v>
      </c>
      <c r="AP992" s="17">
        <f t="shared" si="265"/>
        <v>7</v>
      </c>
      <c r="AQ992" s="17">
        <f t="shared" si="266"/>
        <v>12</v>
      </c>
      <c r="AR992" s="17">
        <f t="shared" si="267"/>
        <v>2019</v>
      </c>
      <c r="AS992" s="17">
        <f t="shared" ca="1" si="268"/>
        <v>354</v>
      </c>
      <c r="AT992" s="17" t="str">
        <f t="shared" ca="1" si="271"/>
        <v>No</v>
      </c>
      <c r="AU992" s="17">
        <f t="shared" si="269"/>
        <v>0</v>
      </c>
      <c r="AV992" s="17" t="str">
        <f>+VLOOKUP(B992,[1]Cruces!S:T,2,0)</f>
        <v>7. Ejecución en Campo OS BT</v>
      </c>
    </row>
    <row r="993" spans="1:48" hidden="1" x14ac:dyDescent="0.25">
      <c r="A993" s="17" t="s">
        <v>2014</v>
      </c>
      <c r="B993" s="17" t="s">
        <v>54</v>
      </c>
      <c r="C993" s="17">
        <v>0</v>
      </c>
      <c r="D993" s="17">
        <v>0</v>
      </c>
      <c r="E993" s="17" t="s">
        <v>55</v>
      </c>
      <c r="F993" s="17" t="s">
        <v>107</v>
      </c>
      <c r="G993" s="17" t="s">
        <v>2015</v>
      </c>
      <c r="H993" s="17">
        <v>3785184</v>
      </c>
      <c r="I993" s="17" t="s">
        <v>116</v>
      </c>
      <c r="J993" s="17" t="s">
        <v>59</v>
      </c>
      <c r="K993" s="17" t="s">
        <v>2016</v>
      </c>
      <c r="L993" s="17" t="s">
        <v>111</v>
      </c>
      <c r="M993" s="17" t="s">
        <v>112</v>
      </c>
      <c r="N993" s="17" t="s">
        <v>62</v>
      </c>
      <c r="O993" s="17">
        <v>20190617</v>
      </c>
      <c r="P993" s="17">
        <v>20190621</v>
      </c>
      <c r="Q993" s="17">
        <v>7553</v>
      </c>
      <c r="R993" s="17">
        <v>26434013</v>
      </c>
      <c r="S993" s="17" t="s">
        <v>100</v>
      </c>
      <c r="T993" s="17" t="s">
        <v>63</v>
      </c>
      <c r="U993" s="17" t="s">
        <v>91</v>
      </c>
      <c r="V993" s="17">
        <f t="shared" si="270"/>
        <v>400</v>
      </c>
      <c r="W993" s="17">
        <v>400000</v>
      </c>
      <c r="X993" s="17" t="s">
        <v>64</v>
      </c>
      <c r="Y993" s="17" t="s">
        <v>65</v>
      </c>
      <c r="Z993" s="17">
        <v>20190621</v>
      </c>
      <c r="AA993" s="17" t="s">
        <v>101</v>
      </c>
      <c r="AB993" s="17">
        <v>1</v>
      </c>
      <c r="AC993" s="17" t="str">
        <f>IFERROR(VLOOKUP(A993,[1]Cruces!AJ:AK,2,0),VLOOKUP(CONCATENATE(X993,AA993),[1]Cruces!G:H,2,0))</f>
        <v>Solicitud de Obra</v>
      </c>
      <c r="AD993" s="17">
        <f t="shared" si="256"/>
        <v>17</v>
      </c>
      <c r="AE993" s="17">
        <f t="shared" si="257"/>
        <v>6</v>
      </c>
      <c r="AF993" s="17">
        <f t="shared" si="258"/>
        <v>2019</v>
      </c>
      <c r="AG993" s="17" t="str">
        <f>IFERROR(VLOOKUP(MID(A993,2,4)*1,[1]Cruces!K:L,2,0),"Verificar")</f>
        <v>Atlántico Norte</v>
      </c>
      <c r="AH993" s="17">
        <f t="shared" ca="1" si="259"/>
        <v>527</v>
      </c>
      <c r="AI993" s="17" t="str">
        <f>IFERROR(VLOOKUP(U993,[1]Cruces!$O$1:$P$6,2,0),"Sin Orden")</f>
        <v>Resuelta</v>
      </c>
      <c r="AJ993" s="17">
        <f t="shared" si="260"/>
        <v>21</v>
      </c>
      <c r="AK993" s="17">
        <f t="shared" si="261"/>
        <v>6</v>
      </c>
      <c r="AL993" s="17">
        <f t="shared" si="262"/>
        <v>2019</v>
      </c>
      <c r="AM993" s="17">
        <f t="shared" ca="1" si="263"/>
        <v>523</v>
      </c>
      <c r="AN993" s="18" t="str">
        <f>IFERROR(VLOOKUP(R993*1,'[1]Ordenes de Servicio'!G:K,5,0),"No Cruza")</f>
        <v>No Cruza</v>
      </c>
      <c r="AO993" s="17">
        <f t="shared" ca="1" si="264"/>
        <v>4</v>
      </c>
      <c r="AP993" s="17">
        <f t="shared" si="265"/>
        <v>21</v>
      </c>
      <c r="AQ993" s="17">
        <f t="shared" si="266"/>
        <v>6</v>
      </c>
      <c r="AR993" s="17">
        <f t="shared" si="267"/>
        <v>2019</v>
      </c>
      <c r="AS993" s="17">
        <f t="shared" ca="1" si="268"/>
        <v>523</v>
      </c>
      <c r="AT993" s="17" t="str">
        <f t="shared" ca="1" si="271"/>
        <v>Si</v>
      </c>
      <c r="AU993" s="17">
        <f t="shared" si="269"/>
        <v>0</v>
      </c>
      <c r="AV993" s="17" t="str">
        <f>+VLOOKUP(B993,[1]Cruces!S:T,2,0)</f>
        <v>4. Presupuesto de Obra</v>
      </c>
    </row>
    <row r="994" spans="1:48" hidden="1" x14ac:dyDescent="0.25">
      <c r="A994" s="17" t="s">
        <v>2017</v>
      </c>
      <c r="B994" s="17" t="s">
        <v>68</v>
      </c>
      <c r="C994" s="17">
        <v>1298799</v>
      </c>
      <c r="D994" s="17">
        <v>34000401</v>
      </c>
      <c r="E994" s="17" t="s">
        <v>93</v>
      </c>
      <c r="F994" s="17" t="s">
        <v>120</v>
      </c>
      <c r="G994" s="17" t="s">
        <v>2018</v>
      </c>
      <c r="H994" s="17">
        <v>3017903073</v>
      </c>
      <c r="I994" s="17" t="s">
        <v>171</v>
      </c>
      <c r="J994" s="17" t="s">
        <v>2019</v>
      </c>
      <c r="K994" s="17" t="s">
        <v>2020</v>
      </c>
      <c r="L994" s="17" t="s">
        <v>122</v>
      </c>
      <c r="M994" s="17" t="s">
        <v>123</v>
      </c>
      <c r="N994" s="17" t="s">
        <v>75</v>
      </c>
      <c r="O994" s="17">
        <v>20181018</v>
      </c>
      <c r="P994" s="17">
        <v>20181130</v>
      </c>
      <c r="Q994" s="17">
        <v>1170</v>
      </c>
      <c r="R994" s="17">
        <v>26521869</v>
      </c>
      <c r="S994" s="17" t="s">
        <v>76</v>
      </c>
      <c r="T994" s="17" t="s">
        <v>63</v>
      </c>
      <c r="U994" s="17" t="s">
        <v>88</v>
      </c>
      <c r="V994" s="17">
        <f t="shared" si="270"/>
        <v>225</v>
      </c>
      <c r="W994" s="17">
        <v>225000</v>
      </c>
      <c r="X994" s="17" t="s">
        <v>89</v>
      </c>
      <c r="Y994" s="17" t="s">
        <v>105</v>
      </c>
      <c r="Z994" s="17">
        <v>20190808</v>
      </c>
      <c r="AA994" s="17" t="s">
        <v>101</v>
      </c>
      <c r="AB994" s="17">
        <v>1</v>
      </c>
      <c r="AC994" s="17" t="str">
        <f>IFERROR(VLOOKUP(A994,[1]Cruces!AJ:AK,2,0),VLOOKUP(CONCATENATE(X994,AA994),[1]Cruces!G:H,2,0))</f>
        <v>Solicitud de Obra</v>
      </c>
      <c r="AD994" s="17">
        <f t="shared" si="256"/>
        <v>18</v>
      </c>
      <c r="AE994" s="17">
        <f t="shared" si="257"/>
        <v>10</v>
      </c>
      <c r="AF994" s="17">
        <f t="shared" si="258"/>
        <v>2018</v>
      </c>
      <c r="AG994" s="17" t="str">
        <f>IFERROR(VLOOKUP(MID(A994,2,4)*1,[1]Cruces!K:L,2,0),"Verificar")</f>
        <v>Atlántico Norte</v>
      </c>
      <c r="AH994" s="17">
        <f t="shared" ca="1" si="259"/>
        <v>769</v>
      </c>
      <c r="AI994" s="17" t="str">
        <f>IFERROR(VLOOKUP(U994,[1]Cruces!$O$1:$P$6,2,0),"Sin Orden")</f>
        <v>Resuelta</v>
      </c>
      <c r="AJ994" s="17">
        <f t="shared" si="260"/>
        <v>8</v>
      </c>
      <c r="AK994" s="17">
        <f t="shared" si="261"/>
        <v>8</v>
      </c>
      <c r="AL994" s="17">
        <f t="shared" si="262"/>
        <v>2019</v>
      </c>
      <c r="AM994" s="17">
        <f t="shared" ca="1" si="263"/>
        <v>475</v>
      </c>
      <c r="AN994" s="18" t="str">
        <f>IFERROR(VLOOKUP(R994*1,'[1]Ordenes de Servicio'!G:K,5,0),"No Cruza")</f>
        <v>No Cruza</v>
      </c>
      <c r="AO994" s="17">
        <f t="shared" ca="1" si="264"/>
        <v>294</v>
      </c>
      <c r="AP994" s="17">
        <f t="shared" si="265"/>
        <v>30</v>
      </c>
      <c r="AQ994" s="17">
        <f t="shared" si="266"/>
        <v>11</v>
      </c>
      <c r="AR994" s="17">
        <f t="shared" si="267"/>
        <v>2018</v>
      </c>
      <c r="AS994" s="17">
        <f t="shared" ca="1" si="268"/>
        <v>726</v>
      </c>
      <c r="AT994" s="17" t="str">
        <f t="shared" ca="1" si="271"/>
        <v>Si</v>
      </c>
      <c r="AU994" s="17">
        <f t="shared" si="269"/>
        <v>251</v>
      </c>
      <c r="AV994" s="17" t="str">
        <f>+VLOOKUP(B994,[1]Cruces!S:T,2,0)</f>
        <v>5. Consultoría / Adjudicación</v>
      </c>
    </row>
    <row r="995" spans="1:48" hidden="1" x14ac:dyDescent="0.25">
      <c r="A995" s="17" t="s">
        <v>2021</v>
      </c>
      <c r="B995" s="17" t="s">
        <v>54</v>
      </c>
      <c r="C995" s="17">
        <v>0</v>
      </c>
      <c r="D995" s="17">
        <v>0</v>
      </c>
      <c r="E995" s="17" t="s">
        <v>55</v>
      </c>
      <c r="F995" s="17" t="s">
        <v>232</v>
      </c>
      <c r="G995" s="17" t="s">
        <v>2022</v>
      </c>
      <c r="H995" s="17">
        <v>3013905216</v>
      </c>
      <c r="I995" s="17" t="s">
        <v>71</v>
      </c>
      <c r="J995" s="17" t="s">
        <v>59</v>
      </c>
      <c r="K995" s="17" t="s">
        <v>2023</v>
      </c>
      <c r="L995" s="17" t="s">
        <v>111</v>
      </c>
      <c r="M995" s="17" t="s">
        <v>112</v>
      </c>
      <c r="N995" s="17" t="s">
        <v>62</v>
      </c>
      <c r="O995" s="17">
        <v>20181227</v>
      </c>
      <c r="P995" s="17">
        <v>20190114</v>
      </c>
      <c r="Q995" s="17">
        <v>1210</v>
      </c>
      <c r="R995" s="17">
        <v>25847066</v>
      </c>
      <c r="S995" s="17" t="s">
        <v>100</v>
      </c>
      <c r="T995" s="17" t="s">
        <v>63</v>
      </c>
      <c r="U995" s="17" t="s">
        <v>91</v>
      </c>
      <c r="V995" s="17">
        <f t="shared" si="270"/>
        <v>25</v>
      </c>
      <c r="W995" s="17">
        <v>25000</v>
      </c>
      <c r="X995" s="17" t="s">
        <v>64</v>
      </c>
      <c r="Y995" s="17" t="s">
        <v>65</v>
      </c>
      <c r="Z995" s="17">
        <v>20190114</v>
      </c>
      <c r="AA995" s="17" t="s">
        <v>78</v>
      </c>
      <c r="AB995" s="17">
        <v>1</v>
      </c>
      <c r="AC995" s="17" t="str">
        <f>IFERROR(VLOOKUP(A995,[1]Cruces!AJ:AK,2,0),VLOOKUP(CONCATENATE(X995,AA995),[1]Cruces!G:H,2,0))</f>
        <v>Solicitud de Obra</v>
      </c>
      <c r="AD995" s="17">
        <f t="shared" si="256"/>
        <v>27</v>
      </c>
      <c r="AE995" s="17">
        <f t="shared" si="257"/>
        <v>12</v>
      </c>
      <c r="AF995" s="17">
        <f t="shared" si="258"/>
        <v>2018</v>
      </c>
      <c r="AG995" s="17" t="str">
        <f>IFERROR(VLOOKUP(MID(A995,2,4)*1,[1]Cruces!K:L,2,0),"Verificar")</f>
        <v>Atlántico Sur</v>
      </c>
      <c r="AH995" s="17">
        <f t="shared" ca="1" si="259"/>
        <v>699</v>
      </c>
      <c r="AI995" s="17" t="str">
        <f>IFERROR(VLOOKUP(U995,[1]Cruces!$O$1:$P$6,2,0),"Sin Orden")</f>
        <v>Resuelta</v>
      </c>
      <c r="AJ995" s="17">
        <f t="shared" si="260"/>
        <v>14</v>
      </c>
      <c r="AK995" s="17">
        <f t="shared" si="261"/>
        <v>1</v>
      </c>
      <c r="AL995" s="17">
        <f t="shared" si="262"/>
        <v>2019</v>
      </c>
      <c r="AM995" s="17">
        <f t="shared" ca="1" si="263"/>
        <v>681</v>
      </c>
      <c r="AN995" s="18" t="str">
        <f>IFERROR(VLOOKUP(R995*1,'[1]Ordenes de Servicio'!G:K,5,0),"No Cruza")</f>
        <v>No Cruza</v>
      </c>
      <c r="AO995" s="17">
        <f t="shared" ca="1" si="264"/>
        <v>18</v>
      </c>
      <c r="AP995" s="17">
        <f t="shared" si="265"/>
        <v>14</v>
      </c>
      <c r="AQ995" s="17">
        <f t="shared" si="266"/>
        <v>1</v>
      </c>
      <c r="AR995" s="17">
        <f t="shared" si="267"/>
        <v>2019</v>
      </c>
      <c r="AS995" s="17">
        <f t="shared" ca="1" si="268"/>
        <v>681</v>
      </c>
      <c r="AT995" s="17" t="str">
        <f t="shared" ca="1" si="271"/>
        <v>Si</v>
      </c>
      <c r="AU995" s="17">
        <f t="shared" si="269"/>
        <v>0</v>
      </c>
      <c r="AV995" s="17" t="str">
        <f>+VLOOKUP(B995,[1]Cruces!S:T,2,0)</f>
        <v>4. Presupuesto de Obra</v>
      </c>
    </row>
    <row r="996" spans="1:48" hidden="1" x14ac:dyDescent="0.25">
      <c r="A996" s="17" t="s">
        <v>2024</v>
      </c>
      <c r="B996" s="17" t="s">
        <v>54</v>
      </c>
      <c r="C996" s="17">
        <v>3916367</v>
      </c>
      <c r="D996" s="17">
        <v>36124003</v>
      </c>
      <c r="E996" s="17" t="s">
        <v>93</v>
      </c>
      <c r="F996" s="17" t="s">
        <v>107</v>
      </c>
      <c r="G996" s="17" t="s">
        <v>2025</v>
      </c>
      <c r="H996" s="17">
        <v>3014247914</v>
      </c>
      <c r="I996" s="17" t="s">
        <v>71</v>
      </c>
      <c r="J996" s="17" t="s">
        <v>2026</v>
      </c>
      <c r="K996" s="17" t="s">
        <v>97</v>
      </c>
      <c r="L996" s="17" t="s">
        <v>111</v>
      </c>
      <c r="M996" s="17" t="s">
        <v>112</v>
      </c>
      <c r="N996" s="17" t="s">
        <v>62</v>
      </c>
      <c r="O996" s="17">
        <v>20200611</v>
      </c>
      <c r="P996" s="17">
        <v>20200624</v>
      </c>
      <c r="Q996" s="17">
        <v>1150</v>
      </c>
      <c r="R996" s="17">
        <v>27654769</v>
      </c>
      <c r="S996" s="17" t="s">
        <v>100</v>
      </c>
      <c r="T996" s="17" t="s">
        <v>63</v>
      </c>
      <c r="U996" s="17" t="s">
        <v>91</v>
      </c>
      <c r="V996" s="17">
        <f t="shared" si="270"/>
        <v>50</v>
      </c>
      <c r="W996" s="17">
        <v>50000</v>
      </c>
      <c r="X996" s="17" t="s">
        <v>89</v>
      </c>
      <c r="Y996" s="17" t="s">
        <v>65</v>
      </c>
      <c r="Z996" s="17">
        <v>20200624</v>
      </c>
      <c r="AA996" s="17" t="s">
        <v>78</v>
      </c>
      <c r="AB996" s="17">
        <v>1</v>
      </c>
      <c r="AC996" s="17" t="str">
        <f>IFERROR(VLOOKUP(A996,[1]Cruces!AJ:AK,2,0),VLOOKUP(CONCATENATE(X996,AA996),[1]Cruces!G:H,2,0))</f>
        <v>Solicitud de Obra</v>
      </c>
      <c r="AD996" s="17">
        <f t="shared" ref="AD996:AD1054" si="272">MID(O996,7,2)*1</f>
        <v>11</v>
      </c>
      <c r="AE996" s="17">
        <f t="shared" ref="AE996:AE1054" si="273">MID(O996,5,2)*1</f>
        <v>6</v>
      </c>
      <c r="AF996" s="17">
        <f t="shared" ref="AF996:AF1054" si="274">MID(O996,1,4)*1</f>
        <v>2020</v>
      </c>
      <c r="AG996" s="17" t="str">
        <f>IFERROR(VLOOKUP(MID(A996,2,4)*1,[1]Cruces!K:L,2,0),"Verificar")</f>
        <v>Atlántico Norte</v>
      </c>
      <c r="AH996" s="17">
        <f t="shared" ref="AH996:AH1054" ca="1" si="275">TODAY()-DATE(AF996,AE996,AD996)</f>
        <v>167</v>
      </c>
      <c r="AI996" s="17" t="str">
        <f>IFERROR(VLOOKUP(U996,[1]Cruces!$O$1:$P$6,2,0),"Sin Orden")</f>
        <v>Resuelta</v>
      </c>
      <c r="AJ996" s="17">
        <f t="shared" ref="AJ996:AJ1054" si="276">MID(Z996,7,2)*1</f>
        <v>24</v>
      </c>
      <c r="AK996" s="17">
        <f t="shared" ref="AK996:AK1054" si="277">MID(Z996,5,2)*1</f>
        <v>6</v>
      </c>
      <c r="AL996" s="17">
        <f t="shared" ref="AL996:AL1054" si="278">MID(Z996,1,4)*1</f>
        <v>2020</v>
      </c>
      <c r="AM996" s="17">
        <f t="shared" ref="AM996:AM1054" ca="1" si="279">+TODAY()-DATE(AL996,AK996,AJ996)</f>
        <v>154</v>
      </c>
      <c r="AN996" s="18" t="str">
        <f>IFERROR(VLOOKUP(R996*1,'[1]Ordenes de Servicio'!G:K,5,0),"No Cruza")</f>
        <v>No Cruza</v>
      </c>
      <c r="AO996" s="17">
        <f t="shared" ref="AO996:AO1054" ca="1" si="280">+IF(AI996="Resuelta",DATE(AL996,AK996,AJ996)-DATE(AF996,AE996,AD996),TODAY()-DATE(AL996,AK996,AJ996))</f>
        <v>13</v>
      </c>
      <c r="AP996" s="17">
        <f t="shared" ref="AP996:AP1054" si="281">MID(P996,7,2)*1</f>
        <v>24</v>
      </c>
      <c r="AQ996" s="17">
        <f t="shared" ref="AQ996:AQ1054" si="282">MID(P996,5,2)*1</f>
        <v>6</v>
      </c>
      <c r="AR996" s="17">
        <f t="shared" ref="AR996:AR1054" si="283">MID(P996,1,4)*1</f>
        <v>2020</v>
      </c>
      <c r="AS996" s="17">
        <f t="shared" ref="AS996:AS1054" ca="1" si="284">+TODAY()-DATE(AR996,AQ996,AP996)</f>
        <v>154</v>
      </c>
      <c r="AT996" s="17" t="str">
        <f t="shared" ca="1" si="271"/>
        <v>No</v>
      </c>
      <c r="AU996" s="17">
        <f t="shared" ref="AU996:AU1054" si="285">IF(DATE(AL996,AK996,AJ996)-DATE(AR996,AQ996,AP996)&lt;0,DATE(AR996,AQ996,AP996)-DATE(AL996,AK996,AJ996),DATE(AL996,AK996,AJ996)-DATE(AR996,AQ996,AP996))</f>
        <v>0</v>
      </c>
      <c r="AV996" s="17" t="str">
        <f>+VLOOKUP(B996,[1]Cruces!S:T,2,0)</f>
        <v>4. Presupuesto de Obra</v>
      </c>
    </row>
    <row r="997" spans="1:48" hidden="1" x14ac:dyDescent="0.25">
      <c r="A997" s="17" t="s">
        <v>2027</v>
      </c>
      <c r="B997" s="17" t="s">
        <v>68</v>
      </c>
      <c r="C997" s="17">
        <v>0</v>
      </c>
      <c r="D997" s="17">
        <v>0</v>
      </c>
      <c r="E997" s="17" t="s">
        <v>55</v>
      </c>
      <c r="F997" s="17" t="s">
        <v>120</v>
      </c>
      <c r="G997" s="17" t="s">
        <v>2028</v>
      </c>
      <c r="H997" s="17">
        <v>0</v>
      </c>
      <c r="I997" s="17" t="s">
        <v>116</v>
      </c>
      <c r="J997" s="17" t="s">
        <v>59</v>
      </c>
      <c r="K997" s="17" t="s">
        <v>2029</v>
      </c>
      <c r="L997" s="17" t="s">
        <v>111</v>
      </c>
      <c r="M997" s="17" t="s">
        <v>112</v>
      </c>
      <c r="N997" s="17" t="s">
        <v>75</v>
      </c>
      <c r="O997" s="17">
        <v>20190130</v>
      </c>
      <c r="P997" s="17">
        <v>20190327</v>
      </c>
      <c r="Q997" s="17">
        <v>1180</v>
      </c>
      <c r="R997" s="17">
        <v>25960066</v>
      </c>
      <c r="S997" s="17" t="s">
        <v>100</v>
      </c>
      <c r="T997" s="17" t="s">
        <v>63</v>
      </c>
      <c r="U997" s="17" t="s">
        <v>91</v>
      </c>
      <c r="V997" s="17">
        <f t="shared" ref="V997:V1055" si="286">+W997/1000</f>
        <v>112.5</v>
      </c>
      <c r="W997" s="17">
        <v>112500</v>
      </c>
      <c r="X997" s="17" t="s">
        <v>64</v>
      </c>
      <c r="Y997" s="17" t="s">
        <v>105</v>
      </c>
      <c r="Z997" s="17">
        <v>20191213</v>
      </c>
      <c r="AA997" s="17" t="s">
        <v>101</v>
      </c>
      <c r="AB997" s="17">
        <v>1</v>
      </c>
      <c r="AC997" s="17" t="str">
        <f>IFERROR(VLOOKUP(A997,[1]Cruces!AJ:AK,2,0),VLOOKUP(CONCATENATE(X997,AA997),[1]Cruces!G:H,2,0))</f>
        <v>Solicitud de Obra</v>
      </c>
      <c r="AD997" s="17">
        <f t="shared" si="272"/>
        <v>30</v>
      </c>
      <c r="AE997" s="17">
        <f t="shared" si="273"/>
        <v>1</v>
      </c>
      <c r="AF997" s="17">
        <f t="shared" si="274"/>
        <v>2019</v>
      </c>
      <c r="AG997" s="17" t="str">
        <f>IFERROR(VLOOKUP(MID(A997,2,4)*1,[1]Cruces!K:L,2,0),"Verificar")</f>
        <v>Atlántico Norte</v>
      </c>
      <c r="AH997" s="17">
        <f t="shared" ca="1" si="275"/>
        <v>665</v>
      </c>
      <c r="AI997" s="17" t="str">
        <f>IFERROR(VLOOKUP(U997,[1]Cruces!$O$1:$P$6,2,0),"Sin Orden")</f>
        <v>Resuelta</v>
      </c>
      <c r="AJ997" s="17">
        <f t="shared" si="276"/>
        <v>13</v>
      </c>
      <c r="AK997" s="17">
        <f t="shared" si="277"/>
        <v>12</v>
      </c>
      <c r="AL997" s="17">
        <f t="shared" si="278"/>
        <v>2019</v>
      </c>
      <c r="AM997" s="17">
        <f t="shared" ca="1" si="279"/>
        <v>348</v>
      </c>
      <c r="AN997" s="18" t="str">
        <f>IFERROR(VLOOKUP(R997*1,'[1]Ordenes de Servicio'!G:K,5,0),"No Cruza")</f>
        <v>No Cruza</v>
      </c>
      <c r="AO997" s="17">
        <f t="shared" ca="1" si="280"/>
        <v>317</v>
      </c>
      <c r="AP997" s="17">
        <f t="shared" si="281"/>
        <v>27</v>
      </c>
      <c r="AQ997" s="17">
        <f t="shared" si="282"/>
        <v>3</v>
      </c>
      <c r="AR997" s="17">
        <f t="shared" si="283"/>
        <v>2019</v>
      </c>
      <c r="AS997" s="17">
        <f t="shared" ca="1" si="284"/>
        <v>609</v>
      </c>
      <c r="AT997" s="17" t="str">
        <f t="shared" ref="AT997:AT1055" ca="1" si="287">IF(AS997&gt;359,"Si","No")</f>
        <v>Si</v>
      </c>
      <c r="AU997" s="17">
        <f t="shared" si="285"/>
        <v>261</v>
      </c>
      <c r="AV997" s="17" t="str">
        <f>+VLOOKUP(B997,[1]Cruces!S:T,2,0)</f>
        <v>5. Consultoría / Adjudicación</v>
      </c>
    </row>
    <row r="998" spans="1:48" hidden="1" x14ac:dyDescent="0.25">
      <c r="A998" s="17" t="s">
        <v>2030</v>
      </c>
      <c r="B998" s="17" t="s">
        <v>68</v>
      </c>
      <c r="C998" s="17">
        <v>2019641</v>
      </c>
      <c r="D998" s="17">
        <v>0</v>
      </c>
      <c r="E998" s="17" t="s">
        <v>55</v>
      </c>
      <c r="F998" s="17" t="s">
        <v>107</v>
      </c>
      <c r="G998" s="17" t="s">
        <v>95</v>
      </c>
      <c r="H998" s="17">
        <v>3003360026</v>
      </c>
      <c r="I998" s="17" t="s">
        <v>83</v>
      </c>
      <c r="J998" s="17" t="s">
        <v>59</v>
      </c>
      <c r="K998" s="17" t="s">
        <v>97</v>
      </c>
      <c r="L998" s="17" t="s">
        <v>111</v>
      </c>
      <c r="M998" s="17" t="s">
        <v>112</v>
      </c>
      <c r="N998" s="17" t="s">
        <v>75</v>
      </c>
      <c r="O998" s="17">
        <v>20190718</v>
      </c>
      <c r="P998" s="17">
        <v>20190718</v>
      </c>
      <c r="Q998" s="17">
        <v>1170</v>
      </c>
      <c r="R998" s="17">
        <v>0</v>
      </c>
      <c r="S998" s="17"/>
      <c r="T998" s="17" t="s">
        <v>63</v>
      </c>
      <c r="U998" s="17"/>
      <c r="V998" s="17">
        <f t="shared" si="286"/>
        <v>225</v>
      </c>
      <c r="W998" s="17">
        <v>225000</v>
      </c>
      <c r="X998" s="17" t="s">
        <v>89</v>
      </c>
      <c r="Y998" s="17" t="s">
        <v>68</v>
      </c>
      <c r="Z998" s="17">
        <v>20190718</v>
      </c>
      <c r="AA998" s="17" t="s">
        <v>101</v>
      </c>
      <c r="AB998" s="17">
        <v>1</v>
      </c>
      <c r="AC998" s="17" t="str">
        <f>IFERROR(VLOOKUP(A998,[1]Cruces!AJ:AK,2,0),VLOOKUP(CONCATENATE(X998,AA998),[1]Cruces!G:H,2,0))</f>
        <v>Solicitud de Obra</v>
      </c>
      <c r="AD998" s="17">
        <f t="shared" si="272"/>
        <v>18</v>
      </c>
      <c r="AE998" s="17">
        <f t="shared" si="273"/>
        <v>7</v>
      </c>
      <c r="AF998" s="17">
        <f t="shared" si="274"/>
        <v>2019</v>
      </c>
      <c r="AG998" s="17" t="str">
        <f>IFERROR(VLOOKUP(MID(A998,2,4)*1,[1]Cruces!K:L,2,0),"Verificar")</f>
        <v>Atlántico Norte</v>
      </c>
      <c r="AH998" s="17">
        <f t="shared" ca="1" si="275"/>
        <v>496</v>
      </c>
      <c r="AI998" s="17" t="str">
        <f>IFERROR(VLOOKUP(U998,[1]Cruces!$O$1:$P$6,2,0),"Sin Orden")</f>
        <v>Sin Orden</v>
      </c>
      <c r="AJ998" s="17">
        <f t="shared" si="276"/>
        <v>18</v>
      </c>
      <c r="AK998" s="17">
        <f t="shared" si="277"/>
        <v>7</v>
      </c>
      <c r="AL998" s="17">
        <f t="shared" si="278"/>
        <v>2019</v>
      </c>
      <c r="AM998" s="17">
        <f t="shared" ca="1" si="279"/>
        <v>496</v>
      </c>
      <c r="AN998" s="18" t="str">
        <f>IFERROR(VLOOKUP(R998*1,'[1]Ordenes de Servicio'!G:K,5,0),"No Cruza")</f>
        <v>No Cruza</v>
      </c>
      <c r="AO998" s="17">
        <f t="shared" ca="1" si="280"/>
        <v>496</v>
      </c>
      <c r="AP998" s="17">
        <f t="shared" si="281"/>
        <v>18</v>
      </c>
      <c r="AQ998" s="17">
        <f t="shared" si="282"/>
        <v>7</v>
      </c>
      <c r="AR998" s="17">
        <f t="shared" si="283"/>
        <v>2019</v>
      </c>
      <c r="AS998" s="17">
        <f t="shared" ca="1" si="284"/>
        <v>496</v>
      </c>
      <c r="AT998" s="17" t="str">
        <f t="shared" ca="1" si="287"/>
        <v>Si</v>
      </c>
      <c r="AU998" s="17">
        <f t="shared" si="285"/>
        <v>0</v>
      </c>
      <c r="AV998" s="17" t="str">
        <f>+VLOOKUP(B998,[1]Cruces!S:T,2,0)</f>
        <v>5. Consultoría / Adjudicación</v>
      </c>
    </row>
    <row r="999" spans="1:48" hidden="1" x14ac:dyDescent="0.25">
      <c r="A999" s="17" t="s">
        <v>2031</v>
      </c>
      <c r="B999" s="17" t="s">
        <v>54</v>
      </c>
      <c r="C999" s="17">
        <v>0</v>
      </c>
      <c r="D999" s="17">
        <v>0</v>
      </c>
      <c r="E999" s="17" t="s">
        <v>55</v>
      </c>
      <c r="F999" s="17" t="s">
        <v>81</v>
      </c>
      <c r="G999" s="17" t="s">
        <v>2032</v>
      </c>
      <c r="H999" s="17">
        <v>4216883</v>
      </c>
      <c r="I999" s="17" t="s">
        <v>71</v>
      </c>
      <c r="J999" s="17" t="s">
        <v>59</v>
      </c>
      <c r="K999" s="17" t="s">
        <v>2033</v>
      </c>
      <c r="L999" s="17" t="s">
        <v>85</v>
      </c>
      <c r="M999" s="17" t="s">
        <v>86</v>
      </c>
      <c r="N999" s="17" t="s">
        <v>62</v>
      </c>
      <c r="O999" s="17">
        <v>20200103</v>
      </c>
      <c r="P999" s="17">
        <v>20200204</v>
      </c>
      <c r="Q999" s="17">
        <v>9343</v>
      </c>
      <c r="R999" s="17">
        <v>27138420</v>
      </c>
      <c r="S999" s="17" t="s">
        <v>100</v>
      </c>
      <c r="T999" s="17" t="s">
        <v>63</v>
      </c>
      <c r="U999" s="17" t="s">
        <v>91</v>
      </c>
      <c r="V999" s="17">
        <f t="shared" si="286"/>
        <v>720</v>
      </c>
      <c r="W999" s="17">
        <v>720000</v>
      </c>
      <c r="X999" s="17" t="s">
        <v>64</v>
      </c>
      <c r="Y999" s="17" t="s">
        <v>65</v>
      </c>
      <c r="Z999" s="17">
        <v>20200204</v>
      </c>
      <c r="AA999" s="17" t="s">
        <v>124</v>
      </c>
      <c r="AB999" s="17">
        <v>1</v>
      </c>
      <c r="AC999" s="17" t="str">
        <f>IFERROR(VLOOKUP(A999,[1]Cruces!AJ:AK,2,0),VLOOKUP(CONCATENATE(X999,AA999),[1]Cruces!G:H,2,0))</f>
        <v>Solicitud de Obra</v>
      </c>
      <c r="AD999" s="17">
        <f t="shared" si="272"/>
        <v>3</v>
      </c>
      <c r="AE999" s="17">
        <f t="shared" si="273"/>
        <v>1</v>
      </c>
      <c r="AF999" s="17">
        <f t="shared" si="274"/>
        <v>2020</v>
      </c>
      <c r="AG999" s="17" t="str">
        <f>IFERROR(VLOOKUP(MID(A999,2,4)*1,[1]Cruces!K:L,2,0),"Verificar")</f>
        <v>Magdalena</v>
      </c>
      <c r="AH999" s="17">
        <f t="shared" ca="1" si="275"/>
        <v>327</v>
      </c>
      <c r="AI999" s="17" t="str">
        <f>IFERROR(VLOOKUP(U999,[1]Cruces!$O$1:$P$6,2,0),"Sin Orden")</f>
        <v>Resuelta</v>
      </c>
      <c r="AJ999" s="17">
        <f t="shared" si="276"/>
        <v>4</v>
      </c>
      <c r="AK999" s="17">
        <f t="shared" si="277"/>
        <v>2</v>
      </c>
      <c r="AL999" s="17">
        <f t="shared" si="278"/>
        <v>2020</v>
      </c>
      <c r="AM999" s="17">
        <f t="shared" ca="1" si="279"/>
        <v>295</v>
      </c>
      <c r="AN999" s="18" t="str">
        <f>IFERROR(VLOOKUP(R999*1,'[1]Ordenes de Servicio'!G:K,5,0),"No Cruza")</f>
        <v>No Cruza</v>
      </c>
      <c r="AO999" s="17">
        <f t="shared" ca="1" si="280"/>
        <v>32</v>
      </c>
      <c r="AP999" s="17">
        <f t="shared" si="281"/>
        <v>4</v>
      </c>
      <c r="AQ999" s="17">
        <f t="shared" si="282"/>
        <v>2</v>
      </c>
      <c r="AR999" s="17">
        <f t="shared" si="283"/>
        <v>2020</v>
      </c>
      <c r="AS999" s="17">
        <f t="shared" ca="1" si="284"/>
        <v>295</v>
      </c>
      <c r="AT999" s="17" t="str">
        <f t="shared" ca="1" si="287"/>
        <v>No</v>
      </c>
      <c r="AU999" s="17">
        <f t="shared" si="285"/>
        <v>0</v>
      </c>
      <c r="AV999" s="17" t="str">
        <f>+VLOOKUP(B999,[1]Cruces!S:T,2,0)</f>
        <v>4. Presupuesto de Obra</v>
      </c>
    </row>
    <row r="1000" spans="1:48" hidden="1" x14ac:dyDescent="0.25">
      <c r="A1000" s="17" t="s">
        <v>8063</v>
      </c>
      <c r="B1000" s="17" t="s">
        <v>6595</v>
      </c>
      <c r="C1000" s="17">
        <v>0</v>
      </c>
      <c r="D1000" s="17">
        <v>0</v>
      </c>
      <c r="E1000" s="17" t="s">
        <v>55</v>
      </c>
      <c r="F1000" s="17" t="s">
        <v>107</v>
      </c>
      <c r="G1000" s="17" t="s">
        <v>8064</v>
      </c>
      <c r="H1000" s="17">
        <v>3022446115</v>
      </c>
      <c r="I1000" s="17" t="s">
        <v>71</v>
      </c>
      <c r="J1000" s="17" t="s">
        <v>59</v>
      </c>
      <c r="K1000" s="17" t="s">
        <v>8065</v>
      </c>
      <c r="L1000" s="17" t="s">
        <v>7079</v>
      </c>
      <c r="M1000" s="17" t="s">
        <v>7080</v>
      </c>
      <c r="N1000" s="17" t="s">
        <v>6600</v>
      </c>
      <c r="O1000" s="17">
        <v>20200302</v>
      </c>
      <c r="P1000" s="17">
        <v>20200714</v>
      </c>
      <c r="Q1000" s="17">
        <v>9510</v>
      </c>
      <c r="R1000" s="17">
        <v>27766909</v>
      </c>
      <c r="S1000" s="17" t="s">
        <v>6601</v>
      </c>
      <c r="T1000" s="17" t="s">
        <v>63</v>
      </c>
      <c r="U1000" s="17" t="s">
        <v>91</v>
      </c>
      <c r="V1000" s="17">
        <f t="shared" si="286"/>
        <v>3</v>
      </c>
      <c r="W1000" s="17">
        <v>3000</v>
      </c>
      <c r="X1000" s="17" t="s">
        <v>7065</v>
      </c>
      <c r="Y1000" s="17" t="s">
        <v>6595</v>
      </c>
      <c r="Z1000" s="17">
        <v>20200714</v>
      </c>
      <c r="AA1000" s="17" t="s">
        <v>1947</v>
      </c>
      <c r="AB1000" s="17">
        <v>1</v>
      </c>
      <c r="AC1000" s="17" t="str">
        <f>IFERROR(VLOOKUP(A1000,[1]Cruces!AJ:AK,2,0),VLOOKUP(CONCATENATE(X1000,AA1000),[1]Cruces!G:H,2,0))</f>
        <v>Solicitud por BT</v>
      </c>
      <c r="AD1000" s="17">
        <f t="shared" si="272"/>
        <v>2</v>
      </c>
      <c r="AE1000" s="17">
        <f t="shared" si="273"/>
        <v>3</v>
      </c>
      <c r="AF1000" s="17">
        <f t="shared" si="274"/>
        <v>2020</v>
      </c>
      <c r="AG1000" s="17" t="str">
        <f>IFERROR(VLOOKUP(MID(A1000,2,4)*1,[1]Cruces!K:L,2,0),"Verificar")</f>
        <v>Atlántico Norte</v>
      </c>
      <c r="AH1000" s="17">
        <f t="shared" ca="1" si="275"/>
        <v>268</v>
      </c>
      <c r="AI1000" s="17" t="str">
        <f>IFERROR(VLOOKUP(U1000,[1]Cruces!$O$1:$P$6,2,0),"Sin Orden")</f>
        <v>Resuelta</v>
      </c>
      <c r="AJ1000" s="17">
        <f t="shared" si="276"/>
        <v>14</v>
      </c>
      <c r="AK1000" s="17">
        <f t="shared" si="277"/>
        <v>7</v>
      </c>
      <c r="AL1000" s="17">
        <f t="shared" si="278"/>
        <v>2020</v>
      </c>
      <c r="AM1000" s="17">
        <f t="shared" ca="1" si="279"/>
        <v>134</v>
      </c>
      <c r="AN1000" s="18" t="str">
        <f>IFERROR(VLOOKUP(R1000*1,'[1]Ordenes de Servicio'!G:K,5,0),"No Cruza")</f>
        <v>No Cruza</v>
      </c>
      <c r="AO1000" s="17">
        <f t="shared" ca="1" si="280"/>
        <v>134</v>
      </c>
      <c r="AP1000" s="17">
        <f t="shared" si="281"/>
        <v>14</v>
      </c>
      <c r="AQ1000" s="17">
        <f t="shared" si="282"/>
        <v>7</v>
      </c>
      <c r="AR1000" s="17">
        <f t="shared" si="283"/>
        <v>2020</v>
      </c>
      <c r="AS1000" s="17">
        <f t="shared" ca="1" si="284"/>
        <v>134</v>
      </c>
      <c r="AT1000" s="17" t="str">
        <f t="shared" ca="1" si="287"/>
        <v>No</v>
      </c>
      <c r="AU1000" s="17">
        <f t="shared" si="285"/>
        <v>0</v>
      </c>
      <c r="AV1000" s="17" t="str">
        <f>+VLOOKUP(B1000,[1]Cruces!S:T,2,0)</f>
        <v>7. Ejecución en Campo OS BT</v>
      </c>
    </row>
    <row r="1001" spans="1:48" hidden="1" x14ac:dyDescent="0.25">
      <c r="A1001" s="17" t="s">
        <v>8066</v>
      </c>
      <c r="B1001" s="17" t="s">
        <v>6595</v>
      </c>
      <c r="C1001" s="17">
        <v>8666227</v>
      </c>
      <c r="D1001" s="17">
        <v>0</v>
      </c>
      <c r="E1001" s="17" t="s">
        <v>55</v>
      </c>
      <c r="F1001" s="17" t="s">
        <v>7082</v>
      </c>
      <c r="G1001" s="17" t="s">
        <v>8067</v>
      </c>
      <c r="H1001" s="17">
        <v>0</v>
      </c>
      <c r="I1001" s="17" t="s">
        <v>71</v>
      </c>
      <c r="J1001" s="17" t="s">
        <v>59</v>
      </c>
      <c r="K1001" s="17" t="s">
        <v>97</v>
      </c>
      <c r="L1001" s="17" t="s">
        <v>8068</v>
      </c>
      <c r="M1001" s="17" t="s">
        <v>8069</v>
      </c>
      <c r="N1001" s="17" t="s">
        <v>6600</v>
      </c>
      <c r="O1001" s="17">
        <v>20191121</v>
      </c>
      <c r="P1001" s="17">
        <v>20191127</v>
      </c>
      <c r="Q1001" s="17">
        <v>1110</v>
      </c>
      <c r="R1001" s="17">
        <v>26933616</v>
      </c>
      <c r="S1001" s="17" t="s">
        <v>7072</v>
      </c>
      <c r="T1001" s="17" t="s">
        <v>63</v>
      </c>
      <c r="U1001" s="17" t="s">
        <v>91</v>
      </c>
      <c r="V1001" s="17">
        <f t="shared" si="286"/>
        <v>3</v>
      </c>
      <c r="W1001" s="17">
        <v>3000</v>
      </c>
      <c r="X1001" s="17" t="s">
        <v>89</v>
      </c>
      <c r="Y1001" s="17" t="s">
        <v>6595</v>
      </c>
      <c r="Z1001" s="17">
        <v>20191127</v>
      </c>
      <c r="AA1001" s="17" t="s">
        <v>1947</v>
      </c>
      <c r="AB1001" s="17">
        <v>1</v>
      </c>
      <c r="AC1001" s="17" t="str">
        <f>IFERROR(VLOOKUP(A1001,[1]Cruces!AJ:AK,2,0),VLOOKUP(CONCATENATE(X1001,AA1001),[1]Cruces!G:H,2,0))</f>
        <v>Solicitud por BT</v>
      </c>
      <c r="AD1001" s="17">
        <f t="shared" si="272"/>
        <v>21</v>
      </c>
      <c r="AE1001" s="17">
        <f t="shared" si="273"/>
        <v>11</v>
      </c>
      <c r="AF1001" s="17">
        <f t="shared" si="274"/>
        <v>2019</v>
      </c>
      <c r="AG1001" s="17" t="str">
        <f>IFERROR(VLOOKUP(MID(A1001,2,4)*1,[1]Cruces!K:L,2,0),"Verificar")</f>
        <v>Atlántico Norte</v>
      </c>
      <c r="AH1001" s="17">
        <f t="shared" ca="1" si="275"/>
        <v>370</v>
      </c>
      <c r="AI1001" s="17" t="str">
        <f>IFERROR(VLOOKUP(U1001,[1]Cruces!$O$1:$P$6,2,0),"Sin Orden")</f>
        <v>Resuelta</v>
      </c>
      <c r="AJ1001" s="17">
        <f t="shared" si="276"/>
        <v>27</v>
      </c>
      <c r="AK1001" s="17">
        <f t="shared" si="277"/>
        <v>11</v>
      </c>
      <c r="AL1001" s="17">
        <f t="shared" si="278"/>
        <v>2019</v>
      </c>
      <c r="AM1001" s="17">
        <f t="shared" ca="1" si="279"/>
        <v>364</v>
      </c>
      <c r="AN1001" s="18" t="str">
        <f>IFERROR(VLOOKUP(R1001*1,'[1]Ordenes de Servicio'!G:K,5,0),"No Cruza")</f>
        <v>No Cruza</v>
      </c>
      <c r="AO1001" s="17">
        <f t="shared" ca="1" si="280"/>
        <v>6</v>
      </c>
      <c r="AP1001" s="17">
        <f t="shared" si="281"/>
        <v>27</v>
      </c>
      <c r="AQ1001" s="17">
        <f t="shared" si="282"/>
        <v>11</v>
      </c>
      <c r="AR1001" s="17">
        <f t="shared" si="283"/>
        <v>2019</v>
      </c>
      <c r="AS1001" s="17">
        <f t="shared" ca="1" si="284"/>
        <v>364</v>
      </c>
      <c r="AT1001" s="17" t="str">
        <f t="shared" ca="1" si="287"/>
        <v>Si</v>
      </c>
      <c r="AU1001" s="17">
        <f t="shared" si="285"/>
        <v>0</v>
      </c>
      <c r="AV1001" s="17" t="str">
        <f>+VLOOKUP(B1001,[1]Cruces!S:T,2,0)</f>
        <v>7. Ejecución en Campo OS BT</v>
      </c>
    </row>
    <row r="1002" spans="1:48" hidden="1" x14ac:dyDescent="0.25">
      <c r="A1002" s="17" t="s">
        <v>2034</v>
      </c>
      <c r="B1002" s="17" t="s">
        <v>54</v>
      </c>
      <c r="C1002" s="17">
        <v>0</v>
      </c>
      <c r="D1002" s="17">
        <v>0</v>
      </c>
      <c r="E1002" s="17" t="s">
        <v>55</v>
      </c>
      <c r="F1002" s="17" t="s">
        <v>126</v>
      </c>
      <c r="G1002" s="17" t="s">
        <v>2035</v>
      </c>
      <c r="H1002" s="17">
        <v>0</v>
      </c>
      <c r="I1002" s="17" t="s">
        <v>71</v>
      </c>
      <c r="J1002" s="17" t="s">
        <v>59</v>
      </c>
      <c r="K1002" s="17" t="s">
        <v>2036</v>
      </c>
      <c r="L1002" s="17" t="s">
        <v>129</v>
      </c>
      <c r="M1002" s="17" t="s">
        <v>130</v>
      </c>
      <c r="N1002" s="17" t="s">
        <v>62</v>
      </c>
      <c r="O1002" s="17">
        <v>20201021</v>
      </c>
      <c r="P1002" s="17">
        <v>20201028</v>
      </c>
      <c r="Q1002" s="17">
        <v>9331</v>
      </c>
      <c r="R1002" s="17">
        <v>28253608</v>
      </c>
      <c r="S1002" s="17" t="s">
        <v>100</v>
      </c>
      <c r="T1002" s="17" t="s">
        <v>63</v>
      </c>
      <c r="U1002" s="17" t="s">
        <v>91</v>
      </c>
      <c r="V1002" s="17">
        <f t="shared" si="286"/>
        <v>15</v>
      </c>
      <c r="W1002" s="17">
        <v>15000</v>
      </c>
      <c r="X1002" s="17" t="s">
        <v>64</v>
      </c>
      <c r="Y1002" s="17" t="s">
        <v>65</v>
      </c>
      <c r="Z1002" s="17">
        <v>20201028</v>
      </c>
      <c r="AA1002" s="17" t="s">
        <v>78</v>
      </c>
      <c r="AB1002" s="17">
        <v>1</v>
      </c>
      <c r="AC1002" s="17" t="str">
        <f>IFERROR(VLOOKUP(A1002,[1]Cruces!AJ:AK,2,0),VLOOKUP(CONCATENATE(X1002,AA1002),[1]Cruces!G:H,2,0))</f>
        <v>Solicitud de Obra</v>
      </c>
      <c r="AD1002" s="17">
        <f t="shared" si="272"/>
        <v>21</v>
      </c>
      <c r="AE1002" s="17">
        <f t="shared" si="273"/>
        <v>10</v>
      </c>
      <c r="AF1002" s="17">
        <f t="shared" si="274"/>
        <v>2020</v>
      </c>
      <c r="AG1002" s="17" t="str">
        <f>IFERROR(VLOOKUP(MID(A1002,2,4)*1,[1]Cruces!K:L,2,0),"Verificar")</f>
        <v>Guajira</v>
      </c>
      <c r="AH1002" s="17">
        <f t="shared" ca="1" si="275"/>
        <v>35</v>
      </c>
      <c r="AI1002" s="17" t="str">
        <f>IFERROR(VLOOKUP(U1002,[1]Cruces!$O$1:$P$6,2,0),"Sin Orden")</f>
        <v>Resuelta</v>
      </c>
      <c r="AJ1002" s="17">
        <f t="shared" si="276"/>
        <v>28</v>
      </c>
      <c r="AK1002" s="17">
        <f t="shared" si="277"/>
        <v>10</v>
      </c>
      <c r="AL1002" s="17">
        <f t="shared" si="278"/>
        <v>2020</v>
      </c>
      <c r="AM1002" s="17">
        <f t="shared" ca="1" si="279"/>
        <v>28</v>
      </c>
      <c r="AN1002" s="18" t="str">
        <f>IFERROR(VLOOKUP(R1002*1,'[1]Ordenes de Servicio'!G:K,5,0),"No Cruza")</f>
        <v>No Cruza</v>
      </c>
      <c r="AO1002" s="17">
        <f t="shared" ca="1" si="280"/>
        <v>7</v>
      </c>
      <c r="AP1002" s="17">
        <f t="shared" si="281"/>
        <v>28</v>
      </c>
      <c r="AQ1002" s="17">
        <f t="shared" si="282"/>
        <v>10</v>
      </c>
      <c r="AR1002" s="17">
        <f t="shared" si="283"/>
        <v>2020</v>
      </c>
      <c r="AS1002" s="17">
        <f t="shared" ca="1" si="284"/>
        <v>28</v>
      </c>
      <c r="AT1002" s="17" t="str">
        <f t="shared" ca="1" si="287"/>
        <v>No</v>
      </c>
      <c r="AU1002" s="17">
        <f t="shared" si="285"/>
        <v>0</v>
      </c>
      <c r="AV1002" s="17" t="str">
        <f>+VLOOKUP(B1002,[1]Cruces!S:T,2,0)</f>
        <v>4. Presupuesto de Obra</v>
      </c>
    </row>
    <row r="1003" spans="1:48" hidden="1" x14ac:dyDescent="0.25">
      <c r="A1003" s="17" t="s">
        <v>2037</v>
      </c>
      <c r="B1003" s="17" t="s">
        <v>68</v>
      </c>
      <c r="C1003" s="17">
        <v>5469246</v>
      </c>
      <c r="D1003" s="17">
        <v>36154068</v>
      </c>
      <c r="E1003" s="17" t="s">
        <v>93</v>
      </c>
      <c r="F1003" s="17" t="s">
        <v>126</v>
      </c>
      <c r="G1003" s="17" t="s">
        <v>2038</v>
      </c>
      <c r="H1003" s="17">
        <v>3104447236</v>
      </c>
      <c r="I1003" s="17" t="s">
        <v>71</v>
      </c>
      <c r="J1003" s="17" t="s">
        <v>2039</v>
      </c>
      <c r="K1003" s="17" t="s">
        <v>97</v>
      </c>
      <c r="L1003" s="17" t="s">
        <v>129</v>
      </c>
      <c r="M1003" s="17" t="s">
        <v>130</v>
      </c>
      <c r="N1003" s="17" t="s">
        <v>75</v>
      </c>
      <c r="O1003" s="17">
        <v>20190727</v>
      </c>
      <c r="P1003" s="17">
        <v>20190917</v>
      </c>
      <c r="Q1003" s="17">
        <v>3310</v>
      </c>
      <c r="R1003" s="17">
        <v>26563812</v>
      </c>
      <c r="S1003" s="17" t="s">
        <v>100</v>
      </c>
      <c r="T1003" s="17" t="s">
        <v>63</v>
      </c>
      <c r="U1003" s="17" t="s">
        <v>91</v>
      </c>
      <c r="V1003" s="17">
        <f t="shared" si="286"/>
        <v>75</v>
      </c>
      <c r="W1003" s="17">
        <v>75000</v>
      </c>
      <c r="X1003" s="17" t="s">
        <v>89</v>
      </c>
      <c r="Y1003" s="17" t="s">
        <v>136</v>
      </c>
      <c r="Z1003" s="17">
        <v>20190919</v>
      </c>
      <c r="AA1003" s="17" t="s">
        <v>78</v>
      </c>
      <c r="AB1003" s="17">
        <v>1</v>
      </c>
      <c r="AC1003" s="17" t="str">
        <f>IFERROR(VLOOKUP(A1003,[1]Cruces!AJ:AK,2,0),VLOOKUP(CONCATENATE(X1003,AA1003),[1]Cruces!G:H,2,0))</f>
        <v>Solicitud de Obra</v>
      </c>
      <c r="AD1003" s="17">
        <f t="shared" si="272"/>
        <v>27</v>
      </c>
      <c r="AE1003" s="17">
        <f t="shared" si="273"/>
        <v>7</v>
      </c>
      <c r="AF1003" s="17">
        <f t="shared" si="274"/>
        <v>2019</v>
      </c>
      <c r="AG1003" s="17" t="str">
        <f>IFERROR(VLOOKUP(MID(A1003,2,4)*1,[1]Cruces!K:L,2,0),"Verificar")</f>
        <v>Guajira</v>
      </c>
      <c r="AH1003" s="17">
        <f t="shared" ca="1" si="275"/>
        <v>487</v>
      </c>
      <c r="AI1003" s="17" t="str">
        <f>IFERROR(VLOOKUP(U1003,[1]Cruces!$O$1:$P$6,2,0),"Sin Orden")</f>
        <v>Resuelta</v>
      </c>
      <c r="AJ1003" s="17">
        <f t="shared" si="276"/>
        <v>19</v>
      </c>
      <c r="AK1003" s="17">
        <f t="shared" si="277"/>
        <v>9</v>
      </c>
      <c r="AL1003" s="17">
        <f t="shared" si="278"/>
        <v>2019</v>
      </c>
      <c r="AM1003" s="17">
        <f t="shared" ca="1" si="279"/>
        <v>433</v>
      </c>
      <c r="AN1003" s="18" t="str">
        <f>IFERROR(VLOOKUP(R1003*1,'[1]Ordenes de Servicio'!G:K,5,0),"No Cruza")</f>
        <v>No Cruza</v>
      </c>
      <c r="AO1003" s="17">
        <f t="shared" ca="1" si="280"/>
        <v>54</v>
      </c>
      <c r="AP1003" s="17">
        <f t="shared" si="281"/>
        <v>17</v>
      </c>
      <c r="AQ1003" s="17">
        <f t="shared" si="282"/>
        <v>9</v>
      </c>
      <c r="AR1003" s="17">
        <f t="shared" si="283"/>
        <v>2019</v>
      </c>
      <c r="AS1003" s="17">
        <f t="shared" ca="1" si="284"/>
        <v>435</v>
      </c>
      <c r="AT1003" s="17" t="str">
        <f t="shared" ca="1" si="287"/>
        <v>Si</v>
      </c>
      <c r="AU1003" s="17">
        <f t="shared" si="285"/>
        <v>2</v>
      </c>
      <c r="AV1003" s="17" t="str">
        <f>+VLOOKUP(B1003,[1]Cruces!S:T,2,0)</f>
        <v>5. Consultoría / Adjudicación</v>
      </c>
    </row>
    <row r="1004" spans="1:48" hidden="1" x14ac:dyDescent="0.25">
      <c r="A1004" s="17" t="s">
        <v>8070</v>
      </c>
      <c r="B1004" s="17" t="s">
        <v>569</v>
      </c>
      <c r="C1004" s="17">
        <v>2999544</v>
      </c>
      <c r="D1004" s="17">
        <v>20086891</v>
      </c>
      <c r="E1004" s="17" t="s">
        <v>93</v>
      </c>
      <c r="F1004" s="17" t="s">
        <v>7098</v>
      </c>
      <c r="G1004" s="17" t="s">
        <v>8071</v>
      </c>
      <c r="H1004" s="17">
        <v>3014159852</v>
      </c>
      <c r="I1004" s="17" t="s">
        <v>71</v>
      </c>
      <c r="J1004" s="17" t="s">
        <v>8072</v>
      </c>
      <c r="K1004" s="17" t="s">
        <v>97</v>
      </c>
      <c r="L1004" s="17" t="s">
        <v>7101</v>
      </c>
      <c r="M1004" s="17" t="s">
        <v>7102</v>
      </c>
      <c r="N1004" s="17" t="s">
        <v>572</v>
      </c>
      <c r="O1004" s="17">
        <v>20201122</v>
      </c>
      <c r="P1004" s="17">
        <v>20201122</v>
      </c>
      <c r="Q1004" s="17">
        <v>1170</v>
      </c>
      <c r="R1004" s="17">
        <v>0</v>
      </c>
      <c r="S1004" s="17"/>
      <c r="T1004" s="17" t="s">
        <v>63</v>
      </c>
      <c r="U1004" s="17"/>
      <c r="V1004" s="17">
        <f t="shared" si="286"/>
        <v>5</v>
      </c>
      <c r="W1004" s="17">
        <v>5000</v>
      </c>
      <c r="X1004" s="17" t="s">
        <v>89</v>
      </c>
      <c r="Y1004" s="17" t="s">
        <v>569</v>
      </c>
      <c r="Z1004" s="17">
        <v>20201122</v>
      </c>
      <c r="AA1004" s="17" t="s">
        <v>1947</v>
      </c>
      <c r="AB1004" s="17">
        <v>1</v>
      </c>
      <c r="AC1004" s="17" t="str">
        <f>IFERROR(VLOOKUP(A1004,[1]Cruces!AJ:AK,2,0),VLOOKUP(CONCATENATE(X1004,AA1004),[1]Cruces!G:H,2,0))</f>
        <v>Solicitud por BT</v>
      </c>
      <c r="AD1004" s="17">
        <f t="shared" si="272"/>
        <v>22</v>
      </c>
      <c r="AE1004" s="17">
        <f t="shared" si="273"/>
        <v>11</v>
      </c>
      <c r="AF1004" s="17">
        <f t="shared" si="274"/>
        <v>2020</v>
      </c>
      <c r="AG1004" s="17" t="str">
        <f>IFERROR(VLOOKUP(MID(A1004,2,4)*1,[1]Cruces!K:L,2,0),"Verificar")</f>
        <v>Atlántico Norte</v>
      </c>
      <c r="AH1004" s="17">
        <f t="shared" ca="1" si="275"/>
        <v>3</v>
      </c>
      <c r="AI1004" s="17" t="str">
        <f>IFERROR(VLOOKUP(U1004,[1]Cruces!$O$1:$P$6,2,0),"Sin Orden")</f>
        <v>Sin Orden</v>
      </c>
      <c r="AJ1004" s="17">
        <f t="shared" si="276"/>
        <v>22</v>
      </c>
      <c r="AK1004" s="17">
        <f t="shared" si="277"/>
        <v>11</v>
      </c>
      <c r="AL1004" s="17">
        <f t="shared" si="278"/>
        <v>2020</v>
      </c>
      <c r="AM1004" s="17">
        <f t="shared" ca="1" si="279"/>
        <v>3</v>
      </c>
      <c r="AN1004" s="18" t="str">
        <f>IFERROR(VLOOKUP(R1004*1,'[1]Ordenes de Servicio'!G:K,5,0),"No Cruza")</f>
        <v>No Cruza</v>
      </c>
      <c r="AO1004" s="17">
        <f t="shared" ca="1" si="280"/>
        <v>3</v>
      </c>
      <c r="AP1004" s="17">
        <f t="shared" si="281"/>
        <v>22</v>
      </c>
      <c r="AQ1004" s="17">
        <f t="shared" si="282"/>
        <v>11</v>
      </c>
      <c r="AR1004" s="17">
        <f t="shared" si="283"/>
        <v>2020</v>
      </c>
      <c r="AS1004" s="17">
        <f t="shared" ca="1" si="284"/>
        <v>3</v>
      </c>
      <c r="AT1004" s="17" t="str">
        <f t="shared" ca="1" si="287"/>
        <v>No</v>
      </c>
      <c r="AU1004" s="17">
        <f t="shared" si="285"/>
        <v>0</v>
      </c>
      <c r="AV1004" s="17" t="str">
        <f>+VLOOKUP(B1004,[1]Cruces!S:T,2,0)</f>
        <v>1. Solicitud</v>
      </c>
    </row>
    <row r="1005" spans="1:48" hidden="1" x14ac:dyDescent="0.25">
      <c r="A1005" s="17" t="s">
        <v>8073</v>
      </c>
      <c r="B1005" s="17" t="s">
        <v>6595</v>
      </c>
      <c r="C1005" s="17">
        <v>0</v>
      </c>
      <c r="D1005" s="17">
        <v>0</v>
      </c>
      <c r="E1005" s="17" t="s">
        <v>55</v>
      </c>
      <c r="F1005" s="17" t="s">
        <v>7098</v>
      </c>
      <c r="G1005" s="17" t="s">
        <v>8074</v>
      </c>
      <c r="H1005" s="17">
        <v>3012410989</v>
      </c>
      <c r="I1005" s="17" t="s">
        <v>71</v>
      </c>
      <c r="J1005" s="17" t="s">
        <v>59</v>
      </c>
      <c r="K1005" s="17" t="s">
        <v>97</v>
      </c>
      <c r="L1005" s="17" t="s">
        <v>7330</v>
      </c>
      <c r="M1005" s="17" t="s">
        <v>7331</v>
      </c>
      <c r="N1005" s="17" t="s">
        <v>6600</v>
      </c>
      <c r="O1005" s="17">
        <v>20200410</v>
      </c>
      <c r="P1005" s="17">
        <v>20200421</v>
      </c>
      <c r="Q1005" s="17">
        <v>1110</v>
      </c>
      <c r="R1005" s="17">
        <v>28254219</v>
      </c>
      <c r="S1005" s="17" t="s">
        <v>6601</v>
      </c>
      <c r="T1005" s="17" t="s">
        <v>63</v>
      </c>
      <c r="U1005" s="17" t="s">
        <v>91</v>
      </c>
      <c r="V1005" s="17">
        <f t="shared" si="286"/>
        <v>3</v>
      </c>
      <c r="W1005" s="17">
        <v>3000</v>
      </c>
      <c r="X1005" s="17" t="s">
        <v>7065</v>
      </c>
      <c r="Y1005" s="17" t="s">
        <v>150</v>
      </c>
      <c r="Z1005" s="17">
        <v>20200804</v>
      </c>
      <c r="AA1005" s="17" t="s">
        <v>1947</v>
      </c>
      <c r="AB1005" s="17">
        <v>1</v>
      </c>
      <c r="AC1005" s="17" t="str">
        <f>IFERROR(VLOOKUP(A1005,[1]Cruces!AJ:AK,2,0),VLOOKUP(CONCATENATE(X1005,AA1005),[1]Cruces!G:H,2,0))</f>
        <v>Solicitud por BT</v>
      </c>
      <c r="AD1005" s="17">
        <f t="shared" si="272"/>
        <v>10</v>
      </c>
      <c r="AE1005" s="17">
        <f t="shared" si="273"/>
        <v>4</v>
      </c>
      <c r="AF1005" s="17">
        <f t="shared" si="274"/>
        <v>2020</v>
      </c>
      <c r="AG1005" s="17" t="str">
        <f>IFERROR(VLOOKUP(MID(A1005,2,4)*1,[1]Cruces!K:L,2,0),"Verificar")</f>
        <v>Atlántico Norte</v>
      </c>
      <c r="AH1005" s="17">
        <f t="shared" ca="1" si="275"/>
        <v>229</v>
      </c>
      <c r="AI1005" s="17" t="str">
        <f>IFERROR(VLOOKUP(U1005,[1]Cruces!$O$1:$P$6,2,0),"Sin Orden")</f>
        <v>Resuelta</v>
      </c>
      <c r="AJ1005" s="17">
        <f t="shared" si="276"/>
        <v>4</v>
      </c>
      <c r="AK1005" s="17">
        <f t="shared" si="277"/>
        <v>8</v>
      </c>
      <c r="AL1005" s="17">
        <f t="shared" si="278"/>
        <v>2020</v>
      </c>
      <c r="AM1005" s="17">
        <f t="shared" ca="1" si="279"/>
        <v>113</v>
      </c>
      <c r="AN1005" s="18">
        <f>IFERROR(VLOOKUP(R1005*1,'[1]Ordenes de Servicio'!G:K,5,0),"No Cruza")</f>
        <v>44131</v>
      </c>
      <c r="AO1005" s="17">
        <f t="shared" ca="1" si="280"/>
        <v>116</v>
      </c>
      <c r="AP1005" s="17">
        <f t="shared" si="281"/>
        <v>21</v>
      </c>
      <c r="AQ1005" s="17">
        <f t="shared" si="282"/>
        <v>4</v>
      </c>
      <c r="AR1005" s="17">
        <f t="shared" si="283"/>
        <v>2020</v>
      </c>
      <c r="AS1005" s="17">
        <f t="shared" ca="1" si="284"/>
        <v>218</v>
      </c>
      <c r="AT1005" s="17" t="str">
        <f t="shared" ca="1" si="287"/>
        <v>No</v>
      </c>
      <c r="AU1005" s="17">
        <f t="shared" si="285"/>
        <v>105</v>
      </c>
      <c r="AV1005" s="17" t="str">
        <f>+VLOOKUP(B1005,[1]Cruces!S:T,2,0)</f>
        <v>7. Ejecución en Campo OS BT</v>
      </c>
    </row>
    <row r="1006" spans="1:48" hidden="1" x14ac:dyDescent="0.25">
      <c r="A1006" s="17" t="s">
        <v>8075</v>
      </c>
      <c r="B1006" s="17" t="s">
        <v>569</v>
      </c>
      <c r="C1006" s="17">
        <v>0</v>
      </c>
      <c r="D1006" s="17">
        <v>0</v>
      </c>
      <c r="E1006" s="17" t="s">
        <v>55</v>
      </c>
      <c r="F1006" s="17" t="s">
        <v>7098</v>
      </c>
      <c r="G1006" s="17" t="s">
        <v>8076</v>
      </c>
      <c r="H1006" s="17">
        <v>3135997300</v>
      </c>
      <c r="I1006" s="17" t="s">
        <v>71</v>
      </c>
      <c r="J1006" s="17" t="s">
        <v>59</v>
      </c>
      <c r="K1006" s="17" t="s">
        <v>8077</v>
      </c>
      <c r="L1006" s="17" t="s">
        <v>7101</v>
      </c>
      <c r="M1006" s="17" t="s">
        <v>7102</v>
      </c>
      <c r="N1006" s="17" t="s">
        <v>572</v>
      </c>
      <c r="O1006" s="17">
        <v>20201015</v>
      </c>
      <c r="P1006" s="17">
        <v>20201015</v>
      </c>
      <c r="Q1006" s="17">
        <v>1180</v>
      </c>
      <c r="R1006" s="17">
        <v>0</v>
      </c>
      <c r="S1006" s="17"/>
      <c r="T1006" s="17" t="s">
        <v>63</v>
      </c>
      <c r="U1006" s="17"/>
      <c r="V1006" s="17">
        <f t="shared" si="286"/>
        <v>3</v>
      </c>
      <c r="W1006" s="17">
        <v>3000</v>
      </c>
      <c r="X1006" s="17" t="s">
        <v>7065</v>
      </c>
      <c r="Y1006" s="17" t="s">
        <v>569</v>
      </c>
      <c r="Z1006" s="17">
        <v>20201015</v>
      </c>
      <c r="AA1006" s="17" t="s">
        <v>1947</v>
      </c>
      <c r="AB1006" s="17">
        <v>1</v>
      </c>
      <c r="AC1006" s="17" t="str">
        <f>IFERROR(VLOOKUP(A1006,[1]Cruces!AJ:AK,2,0),VLOOKUP(CONCATENATE(X1006,AA1006),[1]Cruces!G:H,2,0))</f>
        <v>Solicitud por BT</v>
      </c>
      <c r="AD1006" s="17">
        <f t="shared" si="272"/>
        <v>15</v>
      </c>
      <c r="AE1006" s="17">
        <f t="shared" si="273"/>
        <v>10</v>
      </c>
      <c r="AF1006" s="17">
        <f t="shared" si="274"/>
        <v>2020</v>
      </c>
      <c r="AG1006" s="17" t="str">
        <f>IFERROR(VLOOKUP(MID(A1006,2,4)*1,[1]Cruces!K:L,2,0),"Verificar")</f>
        <v>Atlántico Norte</v>
      </c>
      <c r="AH1006" s="17">
        <f t="shared" ca="1" si="275"/>
        <v>41</v>
      </c>
      <c r="AI1006" s="17" t="str">
        <f>IFERROR(VLOOKUP(U1006,[1]Cruces!$O$1:$P$6,2,0),"Sin Orden")</f>
        <v>Sin Orden</v>
      </c>
      <c r="AJ1006" s="17">
        <f t="shared" si="276"/>
        <v>15</v>
      </c>
      <c r="AK1006" s="17">
        <f t="shared" si="277"/>
        <v>10</v>
      </c>
      <c r="AL1006" s="17">
        <f t="shared" si="278"/>
        <v>2020</v>
      </c>
      <c r="AM1006" s="17">
        <f t="shared" ca="1" si="279"/>
        <v>41</v>
      </c>
      <c r="AN1006" s="18" t="str">
        <f>IFERROR(VLOOKUP(R1006*1,'[1]Ordenes de Servicio'!G:K,5,0),"No Cruza")</f>
        <v>No Cruza</v>
      </c>
      <c r="AO1006" s="17">
        <f t="shared" ca="1" si="280"/>
        <v>41</v>
      </c>
      <c r="AP1006" s="17">
        <f t="shared" si="281"/>
        <v>15</v>
      </c>
      <c r="AQ1006" s="17">
        <f t="shared" si="282"/>
        <v>10</v>
      </c>
      <c r="AR1006" s="17">
        <f t="shared" si="283"/>
        <v>2020</v>
      </c>
      <c r="AS1006" s="17">
        <f t="shared" ca="1" si="284"/>
        <v>41</v>
      </c>
      <c r="AT1006" s="17" t="str">
        <f t="shared" ca="1" si="287"/>
        <v>No</v>
      </c>
      <c r="AU1006" s="17">
        <f t="shared" si="285"/>
        <v>0</v>
      </c>
      <c r="AV1006" s="17" t="str">
        <f>+VLOOKUP(B1006,[1]Cruces!S:T,2,0)</f>
        <v>1. Solicitud</v>
      </c>
    </row>
    <row r="1007" spans="1:48" hidden="1" x14ac:dyDescent="0.25">
      <c r="A1007" s="17" t="s">
        <v>8078</v>
      </c>
      <c r="B1007" s="17" t="s">
        <v>6595</v>
      </c>
      <c r="C1007" s="17">
        <v>3026406</v>
      </c>
      <c r="D1007" s="17">
        <v>0</v>
      </c>
      <c r="E1007" s="17" t="s">
        <v>55</v>
      </c>
      <c r="F1007" s="17" t="s">
        <v>7082</v>
      </c>
      <c r="G1007" s="17" t="s">
        <v>8079</v>
      </c>
      <c r="H1007" s="17">
        <v>3856685</v>
      </c>
      <c r="I1007" s="17" t="s">
        <v>71</v>
      </c>
      <c r="J1007" s="17" t="s">
        <v>59</v>
      </c>
      <c r="K1007" s="17" t="s">
        <v>8080</v>
      </c>
      <c r="L1007" s="17" t="s">
        <v>8068</v>
      </c>
      <c r="M1007" s="17" t="s">
        <v>8069</v>
      </c>
      <c r="N1007" s="17" t="s">
        <v>6600</v>
      </c>
      <c r="O1007" s="17">
        <v>20191108</v>
      </c>
      <c r="P1007" s="17">
        <v>20191118</v>
      </c>
      <c r="Q1007" s="17">
        <v>1110</v>
      </c>
      <c r="R1007" s="17">
        <v>27650120</v>
      </c>
      <c r="S1007" s="17" t="s">
        <v>6601</v>
      </c>
      <c r="T1007" s="17" t="s">
        <v>7091</v>
      </c>
      <c r="U1007" s="17" t="s">
        <v>88</v>
      </c>
      <c r="V1007" s="17">
        <f t="shared" si="286"/>
        <v>3</v>
      </c>
      <c r="W1007" s="17">
        <v>3000</v>
      </c>
      <c r="X1007" s="17" t="s">
        <v>89</v>
      </c>
      <c r="Y1007" s="17" t="s">
        <v>6595</v>
      </c>
      <c r="Z1007" s="17">
        <v>20191118</v>
      </c>
      <c r="AA1007" s="17" t="s">
        <v>1947</v>
      </c>
      <c r="AB1007" s="17">
        <v>1</v>
      </c>
      <c r="AC1007" s="17" t="str">
        <f>IFERROR(VLOOKUP(A1007,[1]Cruces!AJ:AK,2,0),VLOOKUP(CONCATENATE(X1007,AA1007),[1]Cruces!G:H,2,0))</f>
        <v>Solicitud por BT</v>
      </c>
      <c r="AD1007" s="17">
        <f t="shared" si="272"/>
        <v>8</v>
      </c>
      <c r="AE1007" s="17">
        <f t="shared" si="273"/>
        <v>11</v>
      </c>
      <c r="AF1007" s="17">
        <f t="shared" si="274"/>
        <v>2019</v>
      </c>
      <c r="AG1007" s="17" t="str">
        <f>IFERROR(VLOOKUP(MID(A1007,2,4)*1,[1]Cruces!K:L,2,0),"Verificar")</f>
        <v>Atlántico Norte</v>
      </c>
      <c r="AH1007" s="17">
        <f t="shared" ca="1" si="275"/>
        <v>383</v>
      </c>
      <c r="AI1007" s="17" t="str">
        <f>IFERROR(VLOOKUP(U1007,[1]Cruces!$O$1:$P$6,2,0),"Sin Orden")</f>
        <v>Resuelta</v>
      </c>
      <c r="AJ1007" s="17">
        <f t="shared" si="276"/>
        <v>18</v>
      </c>
      <c r="AK1007" s="17">
        <f t="shared" si="277"/>
        <v>11</v>
      </c>
      <c r="AL1007" s="17">
        <f t="shared" si="278"/>
        <v>2019</v>
      </c>
      <c r="AM1007" s="17">
        <f t="shared" ca="1" si="279"/>
        <v>373</v>
      </c>
      <c r="AN1007" s="18" t="str">
        <f>IFERROR(VLOOKUP(R1007*1,'[1]Ordenes de Servicio'!G:K,5,0),"No Cruza")</f>
        <v>No Cruza</v>
      </c>
      <c r="AO1007" s="17">
        <f t="shared" ca="1" si="280"/>
        <v>10</v>
      </c>
      <c r="AP1007" s="17">
        <f t="shared" si="281"/>
        <v>18</v>
      </c>
      <c r="AQ1007" s="17">
        <f t="shared" si="282"/>
        <v>11</v>
      </c>
      <c r="AR1007" s="17">
        <f t="shared" si="283"/>
        <v>2019</v>
      </c>
      <c r="AS1007" s="17">
        <f t="shared" ca="1" si="284"/>
        <v>373</v>
      </c>
      <c r="AT1007" s="17" t="str">
        <f t="shared" ca="1" si="287"/>
        <v>Si</v>
      </c>
      <c r="AU1007" s="17">
        <f t="shared" si="285"/>
        <v>0</v>
      </c>
      <c r="AV1007" s="17" t="str">
        <f>+VLOOKUP(B1007,[1]Cruces!S:T,2,0)</f>
        <v>7. Ejecución en Campo OS BT</v>
      </c>
    </row>
    <row r="1008" spans="1:48" hidden="1" x14ac:dyDescent="0.25">
      <c r="A1008" s="17" t="s">
        <v>2040</v>
      </c>
      <c r="B1008" s="17" t="s">
        <v>54</v>
      </c>
      <c r="C1008" s="17">
        <v>0</v>
      </c>
      <c r="D1008" s="17">
        <v>0</v>
      </c>
      <c r="E1008" s="17" t="s">
        <v>55</v>
      </c>
      <c r="F1008" s="17" t="s">
        <v>56</v>
      </c>
      <c r="G1008" s="17" t="s">
        <v>2041</v>
      </c>
      <c r="H1008" s="17">
        <v>0</v>
      </c>
      <c r="I1008" s="17" t="s">
        <v>71</v>
      </c>
      <c r="J1008" s="17" t="s">
        <v>59</v>
      </c>
      <c r="K1008" s="17" t="s">
        <v>2042</v>
      </c>
      <c r="L1008" s="17" t="s">
        <v>117</v>
      </c>
      <c r="M1008" s="17" t="s">
        <v>118</v>
      </c>
      <c r="N1008" s="17" t="s">
        <v>62</v>
      </c>
      <c r="O1008" s="17">
        <v>20190820</v>
      </c>
      <c r="P1008" s="17">
        <v>20190826</v>
      </c>
      <c r="Q1008" s="17">
        <v>1150</v>
      </c>
      <c r="R1008" s="17">
        <v>26639420</v>
      </c>
      <c r="S1008" s="17" t="s">
        <v>100</v>
      </c>
      <c r="T1008" s="17" t="s">
        <v>63</v>
      </c>
      <c r="U1008" s="17" t="s">
        <v>91</v>
      </c>
      <c r="V1008" s="17">
        <f t="shared" si="286"/>
        <v>400</v>
      </c>
      <c r="W1008" s="17">
        <v>400000</v>
      </c>
      <c r="X1008" s="17" t="s">
        <v>64</v>
      </c>
      <c r="Y1008" s="17" t="s">
        <v>65</v>
      </c>
      <c r="Z1008" s="17">
        <v>20190826</v>
      </c>
      <c r="AA1008" s="17" t="s">
        <v>101</v>
      </c>
      <c r="AB1008" s="17">
        <v>1</v>
      </c>
      <c r="AC1008" s="17" t="str">
        <f>IFERROR(VLOOKUP(A1008,[1]Cruces!AJ:AK,2,0),VLOOKUP(CONCATENATE(X1008,AA1008),[1]Cruces!G:H,2,0))</f>
        <v>Solicitud de Obra</v>
      </c>
      <c r="AD1008" s="17">
        <f t="shared" si="272"/>
        <v>20</v>
      </c>
      <c r="AE1008" s="17">
        <f t="shared" si="273"/>
        <v>8</v>
      </c>
      <c r="AF1008" s="17">
        <f t="shared" si="274"/>
        <v>2019</v>
      </c>
      <c r="AG1008" s="17" t="str">
        <f>IFERROR(VLOOKUP(MID(A1008,2,4)*1,[1]Cruces!K:L,2,0),"Verificar")</f>
        <v>Atlántico Norte</v>
      </c>
      <c r="AH1008" s="17">
        <f t="shared" ca="1" si="275"/>
        <v>463</v>
      </c>
      <c r="AI1008" s="17" t="str">
        <f>IFERROR(VLOOKUP(U1008,[1]Cruces!$O$1:$P$6,2,0),"Sin Orden")</f>
        <v>Resuelta</v>
      </c>
      <c r="AJ1008" s="17">
        <f t="shared" si="276"/>
        <v>26</v>
      </c>
      <c r="AK1008" s="17">
        <f t="shared" si="277"/>
        <v>8</v>
      </c>
      <c r="AL1008" s="17">
        <f t="shared" si="278"/>
        <v>2019</v>
      </c>
      <c r="AM1008" s="17">
        <f t="shared" ca="1" si="279"/>
        <v>457</v>
      </c>
      <c r="AN1008" s="18" t="str">
        <f>IFERROR(VLOOKUP(R1008*1,'[1]Ordenes de Servicio'!G:K,5,0),"No Cruza")</f>
        <v>No Cruza</v>
      </c>
      <c r="AO1008" s="17">
        <f t="shared" ca="1" si="280"/>
        <v>6</v>
      </c>
      <c r="AP1008" s="17">
        <f t="shared" si="281"/>
        <v>26</v>
      </c>
      <c r="AQ1008" s="17">
        <f t="shared" si="282"/>
        <v>8</v>
      </c>
      <c r="AR1008" s="17">
        <f t="shared" si="283"/>
        <v>2019</v>
      </c>
      <c r="AS1008" s="17">
        <f t="shared" ca="1" si="284"/>
        <v>457</v>
      </c>
      <c r="AT1008" s="17" t="str">
        <f t="shared" ca="1" si="287"/>
        <v>Si</v>
      </c>
      <c r="AU1008" s="17">
        <f t="shared" si="285"/>
        <v>0</v>
      </c>
      <c r="AV1008" s="17" t="str">
        <f>+VLOOKUP(B1008,[1]Cruces!S:T,2,0)</f>
        <v>4. Presupuesto de Obra</v>
      </c>
    </row>
    <row r="1009" spans="1:48" hidden="1" x14ac:dyDescent="0.25">
      <c r="A1009" s="17" t="s">
        <v>8081</v>
      </c>
      <c r="B1009" s="17" t="s">
        <v>6595</v>
      </c>
      <c r="C1009" s="17">
        <v>0</v>
      </c>
      <c r="D1009" s="17">
        <v>0</v>
      </c>
      <c r="E1009" s="17" t="s">
        <v>55</v>
      </c>
      <c r="F1009" s="17" t="s">
        <v>6228</v>
      </c>
      <c r="G1009" s="17" t="s">
        <v>8082</v>
      </c>
      <c r="H1009" s="17">
        <v>3014789912</v>
      </c>
      <c r="I1009" s="17" t="s">
        <v>71</v>
      </c>
      <c r="J1009" s="17" t="s">
        <v>59</v>
      </c>
      <c r="K1009" s="17" t="s">
        <v>8083</v>
      </c>
      <c r="L1009" s="17" t="s">
        <v>7152</v>
      </c>
      <c r="M1009" s="17" t="s">
        <v>7153</v>
      </c>
      <c r="N1009" s="17" t="s">
        <v>6600</v>
      </c>
      <c r="O1009" s="17">
        <v>20200911</v>
      </c>
      <c r="P1009" s="17">
        <v>20200921</v>
      </c>
      <c r="Q1009" s="17">
        <v>9520</v>
      </c>
      <c r="R1009" s="17">
        <v>28124059</v>
      </c>
      <c r="S1009" s="17" t="s">
        <v>6601</v>
      </c>
      <c r="T1009" s="17" t="s">
        <v>63</v>
      </c>
      <c r="U1009" s="17" t="s">
        <v>91</v>
      </c>
      <c r="V1009" s="17">
        <f t="shared" si="286"/>
        <v>3</v>
      </c>
      <c r="W1009" s="17">
        <v>3000</v>
      </c>
      <c r="X1009" s="17" t="s">
        <v>7065</v>
      </c>
      <c r="Y1009" s="17" t="s">
        <v>6595</v>
      </c>
      <c r="Z1009" s="17">
        <v>20200921</v>
      </c>
      <c r="AA1009" s="17" t="s">
        <v>1947</v>
      </c>
      <c r="AB1009" s="17">
        <v>1</v>
      </c>
      <c r="AC1009" s="17" t="str">
        <f>IFERROR(VLOOKUP(A1009,[1]Cruces!AJ:AK,2,0),VLOOKUP(CONCATENATE(X1009,AA1009),[1]Cruces!G:H,2,0))</f>
        <v>Solicitud por BT</v>
      </c>
      <c r="AD1009" s="17">
        <f t="shared" si="272"/>
        <v>11</v>
      </c>
      <c r="AE1009" s="17">
        <f t="shared" si="273"/>
        <v>9</v>
      </c>
      <c r="AF1009" s="17">
        <f t="shared" si="274"/>
        <v>2020</v>
      </c>
      <c r="AG1009" s="17" t="str">
        <f>IFERROR(VLOOKUP(MID(A1009,2,4)*1,[1]Cruces!K:L,2,0),"Verificar")</f>
        <v>Atlántico Sur</v>
      </c>
      <c r="AH1009" s="17">
        <f t="shared" ca="1" si="275"/>
        <v>75</v>
      </c>
      <c r="AI1009" s="17" t="str">
        <f>IFERROR(VLOOKUP(U1009,[1]Cruces!$O$1:$P$6,2,0),"Sin Orden")</f>
        <v>Resuelta</v>
      </c>
      <c r="AJ1009" s="17">
        <f t="shared" si="276"/>
        <v>21</v>
      </c>
      <c r="AK1009" s="17">
        <f t="shared" si="277"/>
        <v>9</v>
      </c>
      <c r="AL1009" s="17">
        <f t="shared" si="278"/>
        <v>2020</v>
      </c>
      <c r="AM1009" s="17">
        <f t="shared" ca="1" si="279"/>
        <v>65</v>
      </c>
      <c r="AN1009" s="18" t="str">
        <f>IFERROR(VLOOKUP(R1009*1,'[1]Ordenes de Servicio'!G:K,5,0),"No Cruza")</f>
        <v>No Cruza</v>
      </c>
      <c r="AO1009" s="17">
        <f t="shared" ca="1" si="280"/>
        <v>10</v>
      </c>
      <c r="AP1009" s="17">
        <f t="shared" si="281"/>
        <v>21</v>
      </c>
      <c r="AQ1009" s="17">
        <f t="shared" si="282"/>
        <v>9</v>
      </c>
      <c r="AR1009" s="17">
        <f t="shared" si="283"/>
        <v>2020</v>
      </c>
      <c r="AS1009" s="17">
        <f t="shared" ca="1" si="284"/>
        <v>65</v>
      </c>
      <c r="AT1009" s="17" t="str">
        <f t="shared" ca="1" si="287"/>
        <v>No</v>
      </c>
      <c r="AU1009" s="17">
        <f t="shared" si="285"/>
        <v>0</v>
      </c>
      <c r="AV1009" s="17" t="str">
        <f>+VLOOKUP(B1009,[1]Cruces!S:T,2,0)</f>
        <v>7. Ejecución en Campo OS BT</v>
      </c>
    </row>
    <row r="1010" spans="1:48" x14ac:dyDescent="0.25">
      <c r="A1010" s="17" t="s">
        <v>2043</v>
      </c>
      <c r="B1010" s="17" t="s">
        <v>80</v>
      </c>
      <c r="C1010" s="17">
        <v>0</v>
      </c>
      <c r="D1010" s="17">
        <v>0</v>
      </c>
      <c r="E1010" s="17" t="s">
        <v>55</v>
      </c>
      <c r="F1010" s="17" t="s">
        <v>56</v>
      </c>
      <c r="G1010" s="17" t="s">
        <v>2044</v>
      </c>
      <c r="H1010" s="17">
        <v>0</v>
      </c>
      <c r="I1010" s="17" t="s">
        <v>71</v>
      </c>
      <c r="J1010" s="17" t="s">
        <v>59</v>
      </c>
      <c r="K1010" s="17" t="s">
        <v>2045</v>
      </c>
      <c r="L1010" s="17" t="s">
        <v>265</v>
      </c>
      <c r="M1010" s="17" t="s">
        <v>55</v>
      </c>
      <c r="N1010" s="17" t="s">
        <v>87</v>
      </c>
      <c r="O1010" s="17">
        <v>20160629</v>
      </c>
      <c r="P1010" s="17">
        <v>20170918</v>
      </c>
      <c r="Q1010" s="17">
        <v>1110</v>
      </c>
      <c r="R1010" s="17">
        <v>23205354</v>
      </c>
      <c r="S1010" s="17" t="s">
        <v>76</v>
      </c>
      <c r="T1010" s="17" t="s">
        <v>63</v>
      </c>
      <c r="U1010" s="17" t="s">
        <v>91</v>
      </c>
      <c r="V1010" s="17">
        <f t="shared" si="286"/>
        <v>37.5</v>
      </c>
      <c r="W1010" s="17">
        <v>37500</v>
      </c>
      <c r="X1010" s="17" t="s">
        <v>64</v>
      </c>
      <c r="Y1010" s="17" t="s">
        <v>80</v>
      </c>
      <c r="Z1010" s="17">
        <v>20170918</v>
      </c>
      <c r="AA1010" s="17" t="s">
        <v>78</v>
      </c>
      <c r="AB1010" s="17">
        <v>1</v>
      </c>
      <c r="AC1010" s="17" t="str">
        <f>IFERROR(VLOOKUP(A1010,[1]Cruces!AJ:AK,2,0),VLOOKUP(CONCATENATE(X1010,AA1010),[1]Cruces!G:H,2,0))</f>
        <v>Solicitud de Obra</v>
      </c>
      <c r="AD1010" s="17">
        <f t="shared" si="272"/>
        <v>29</v>
      </c>
      <c r="AE1010" s="17">
        <f t="shared" si="273"/>
        <v>6</v>
      </c>
      <c r="AF1010" s="17">
        <f t="shared" si="274"/>
        <v>2016</v>
      </c>
      <c r="AG1010" s="17" t="str">
        <f>IFERROR(VLOOKUP(MID(A1010,2,4)*1,[1]Cruces!K:L,2,0),"Verificar")</f>
        <v>Atlántico Norte</v>
      </c>
      <c r="AH1010" s="17">
        <f t="shared" ca="1" si="275"/>
        <v>1610</v>
      </c>
      <c r="AI1010" s="17" t="str">
        <f>IFERROR(VLOOKUP(U1010,[1]Cruces!$O$1:$P$6,2,0),"Sin Orden")</f>
        <v>Resuelta</v>
      </c>
      <c r="AJ1010" s="17">
        <f t="shared" si="276"/>
        <v>18</v>
      </c>
      <c r="AK1010" s="17">
        <f t="shared" si="277"/>
        <v>9</v>
      </c>
      <c r="AL1010" s="17">
        <f t="shared" si="278"/>
        <v>2017</v>
      </c>
      <c r="AM1010" s="17">
        <f t="shared" ca="1" si="279"/>
        <v>1164</v>
      </c>
      <c r="AN1010" s="18" t="str">
        <f>IFERROR(VLOOKUP(R1010*1,'[1]Ordenes de Servicio'!G:K,5,0),"No Cruza")</f>
        <v>No Cruza</v>
      </c>
      <c r="AO1010" s="17">
        <f t="shared" ca="1" si="280"/>
        <v>446</v>
      </c>
      <c r="AP1010" s="17">
        <f t="shared" si="281"/>
        <v>18</v>
      </c>
      <c r="AQ1010" s="17">
        <f t="shared" si="282"/>
        <v>9</v>
      </c>
      <c r="AR1010" s="17">
        <f t="shared" si="283"/>
        <v>2017</v>
      </c>
      <c r="AS1010" s="17">
        <f t="shared" ca="1" si="284"/>
        <v>1164</v>
      </c>
      <c r="AT1010" s="17" t="str">
        <f t="shared" ca="1" si="287"/>
        <v>Si</v>
      </c>
      <c r="AU1010" s="17">
        <f t="shared" si="285"/>
        <v>0</v>
      </c>
      <c r="AV1010" s="17" t="str">
        <f>+VLOOKUP(B1010,[1]Cruces!S:T,2,0)</f>
        <v>8. Puesta en Servicio</v>
      </c>
    </row>
    <row r="1011" spans="1:48" hidden="1" x14ac:dyDescent="0.25">
      <c r="A1011" s="17" t="s">
        <v>2046</v>
      </c>
      <c r="B1011" s="17" t="s">
        <v>68</v>
      </c>
      <c r="C1011" s="17">
        <v>0</v>
      </c>
      <c r="D1011" s="17">
        <v>0</v>
      </c>
      <c r="E1011" s="17" t="s">
        <v>55</v>
      </c>
      <c r="F1011" s="17" t="s">
        <v>107</v>
      </c>
      <c r="G1011" s="17" t="s">
        <v>2047</v>
      </c>
      <c r="H1011" s="17">
        <v>0</v>
      </c>
      <c r="I1011" s="17" t="s">
        <v>116</v>
      </c>
      <c r="J1011" s="17" t="s">
        <v>59</v>
      </c>
      <c r="K1011" s="17" t="s">
        <v>2048</v>
      </c>
      <c r="L1011" s="17" t="s">
        <v>111</v>
      </c>
      <c r="M1011" s="17" t="s">
        <v>112</v>
      </c>
      <c r="N1011" s="17" t="s">
        <v>75</v>
      </c>
      <c r="O1011" s="17">
        <v>20190329</v>
      </c>
      <c r="P1011" s="17">
        <v>20190626</v>
      </c>
      <c r="Q1011" s="17">
        <v>1180</v>
      </c>
      <c r="R1011" s="17">
        <v>26159687</v>
      </c>
      <c r="S1011" s="17" t="s">
        <v>100</v>
      </c>
      <c r="T1011" s="17" t="s">
        <v>63</v>
      </c>
      <c r="U1011" s="17" t="s">
        <v>91</v>
      </c>
      <c r="V1011" s="17">
        <f t="shared" si="286"/>
        <v>75</v>
      </c>
      <c r="W1011" s="17">
        <v>75000</v>
      </c>
      <c r="X1011" s="17" t="s">
        <v>64</v>
      </c>
      <c r="Y1011" s="17" t="s">
        <v>136</v>
      </c>
      <c r="Z1011" s="17">
        <v>20190702</v>
      </c>
      <c r="AA1011" s="17" t="s">
        <v>101</v>
      </c>
      <c r="AB1011" s="17">
        <v>1</v>
      </c>
      <c r="AC1011" s="17" t="str">
        <f>IFERROR(VLOOKUP(A1011,[1]Cruces!AJ:AK,2,0),VLOOKUP(CONCATENATE(X1011,AA1011),[1]Cruces!G:H,2,0))</f>
        <v>Solicitud de Obra</v>
      </c>
      <c r="AD1011" s="17">
        <f t="shared" si="272"/>
        <v>29</v>
      </c>
      <c r="AE1011" s="17">
        <f t="shared" si="273"/>
        <v>3</v>
      </c>
      <c r="AF1011" s="17">
        <f t="shared" si="274"/>
        <v>2019</v>
      </c>
      <c r="AG1011" s="17" t="str">
        <f>IFERROR(VLOOKUP(MID(A1011,2,4)*1,[1]Cruces!K:L,2,0),"Verificar")</f>
        <v>Atlántico Norte</v>
      </c>
      <c r="AH1011" s="17">
        <f t="shared" ca="1" si="275"/>
        <v>607</v>
      </c>
      <c r="AI1011" s="17" t="str">
        <f>IFERROR(VLOOKUP(U1011,[1]Cruces!$O$1:$P$6,2,0),"Sin Orden")</f>
        <v>Resuelta</v>
      </c>
      <c r="AJ1011" s="17">
        <f t="shared" si="276"/>
        <v>2</v>
      </c>
      <c r="AK1011" s="17">
        <f t="shared" si="277"/>
        <v>7</v>
      </c>
      <c r="AL1011" s="17">
        <f t="shared" si="278"/>
        <v>2019</v>
      </c>
      <c r="AM1011" s="17">
        <f t="shared" ca="1" si="279"/>
        <v>512</v>
      </c>
      <c r="AN1011" s="18" t="str">
        <f>IFERROR(VLOOKUP(R1011*1,'[1]Ordenes de Servicio'!G:K,5,0),"No Cruza")</f>
        <v>No Cruza</v>
      </c>
      <c r="AO1011" s="17">
        <f t="shared" ca="1" si="280"/>
        <v>95</v>
      </c>
      <c r="AP1011" s="17">
        <f t="shared" si="281"/>
        <v>26</v>
      </c>
      <c r="AQ1011" s="17">
        <f t="shared" si="282"/>
        <v>6</v>
      </c>
      <c r="AR1011" s="17">
        <f t="shared" si="283"/>
        <v>2019</v>
      </c>
      <c r="AS1011" s="17">
        <f t="shared" ca="1" si="284"/>
        <v>518</v>
      </c>
      <c r="AT1011" s="17" t="str">
        <f t="shared" ca="1" si="287"/>
        <v>Si</v>
      </c>
      <c r="AU1011" s="17">
        <f t="shared" si="285"/>
        <v>6</v>
      </c>
      <c r="AV1011" s="17" t="str">
        <f>+VLOOKUP(B1011,[1]Cruces!S:T,2,0)</f>
        <v>5. Consultoría / Adjudicación</v>
      </c>
    </row>
    <row r="1012" spans="1:48" hidden="1" x14ac:dyDescent="0.25">
      <c r="A1012" s="17" t="s">
        <v>2049</v>
      </c>
      <c r="B1012" s="17" t="s">
        <v>68</v>
      </c>
      <c r="C1012" s="17">
        <v>0</v>
      </c>
      <c r="D1012" s="17">
        <v>0</v>
      </c>
      <c r="E1012" s="17" t="s">
        <v>55</v>
      </c>
      <c r="F1012" s="17" t="s">
        <v>81</v>
      </c>
      <c r="G1012" s="17" t="s">
        <v>2050</v>
      </c>
      <c r="H1012" s="17">
        <v>3157574649</v>
      </c>
      <c r="I1012" s="17" t="s">
        <v>71</v>
      </c>
      <c r="J1012" s="17" t="s">
        <v>59</v>
      </c>
      <c r="K1012" s="17" t="s">
        <v>2051</v>
      </c>
      <c r="L1012" s="17" t="s">
        <v>85</v>
      </c>
      <c r="M1012" s="17" t="s">
        <v>86</v>
      </c>
      <c r="N1012" s="17" t="s">
        <v>75</v>
      </c>
      <c r="O1012" s="17">
        <v>20190821</v>
      </c>
      <c r="P1012" s="17">
        <v>20200806</v>
      </c>
      <c r="Q1012" s="17">
        <v>9343</v>
      </c>
      <c r="R1012" s="17">
        <v>26653790</v>
      </c>
      <c r="S1012" s="17" t="s">
        <v>100</v>
      </c>
      <c r="T1012" s="17" t="s">
        <v>63</v>
      </c>
      <c r="U1012" s="17" t="s">
        <v>91</v>
      </c>
      <c r="V1012" s="17">
        <f t="shared" si="286"/>
        <v>75</v>
      </c>
      <c r="W1012" s="17">
        <v>75000</v>
      </c>
      <c r="X1012" s="17" t="s">
        <v>64</v>
      </c>
      <c r="Y1012" s="17" t="s">
        <v>282</v>
      </c>
      <c r="Z1012" s="17">
        <v>20200905</v>
      </c>
      <c r="AA1012" s="17" t="s">
        <v>78</v>
      </c>
      <c r="AB1012" s="17">
        <v>1</v>
      </c>
      <c r="AC1012" s="17" t="str">
        <f>IFERROR(VLOOKUP(A1012,[1]Cruces!AJ:AK,2,0),VLOOKUP(CONCATENATE(X1012,AA1012),[1]Cruces!G:H,2,0))</f>
        <v>Solicitud de Obra</v>
      </c>
      <c r="AD1012" s="17">
        <f t="shared" si="272"/>
        <v>21</v>
      </c>
      <c r="AE1012" s="17">
        <f t="shared" si="273"/>
        <v>8</v>
      </c>
      <c r="AF1012" s="17">
        <f t="shared" si="274"/>
        <v>2019</v>
      </c>
      <c r="AG1012" s="17" t="str">
        <f>IFERROR(VLOOKUP(MID(A1012,2,4)*1,[1]Cruces!K:L,2,0),"Verificar")</f>
        <v>Magdalena</v>
      </c>
      <c r="AH1012" s="17">
        <f t="shared" ca="1" si="275"/>
        <v>462</v>
      </c>
      <c r="AI1012" s="17" t="str">
        <f>IFERROR(VLOOKUP(U1012,[1]Cruces!$O$1:$P$6,2,0),"Sin Orden")</f>
        <v>Resuelta</v>
      </c>
      <c r="AJ1012" s="17">
        <f t="shared" si="276"/>
        <v>5</v>
      </c>
      <c r="AK1012" s="17">
        <f t="shared" si="277"/>
        <v>9</v>
      </c>
      <c r="AL1012" s="17">
        <f t="shared" si="278"/>
        <v>2020</v>
      </c>
      <c r="AM1012" s="17">
        <f t="shared" ca="1" si="279"/>
        <v>81</v>
      </c>
      <c r="AN1012" s="18" t="str">
        <f>IFERROR(VLOOKUP(R1012*1,'[1]Ordenes de Servicio'!G:K,5,0),"No Cruza")</f>
        <v>No Cruza</v>
      </c>
      <c r="AO1012" s="17">
        <f t="shared" ca="1" si="280"/>
        <v>381</v>
      </c>
      <c r="AP1012" s="17">
        <f t="shared" si="281"/>
        <v>6</v>
      </c>
      <c r="AQ1012" s="17">
        <f t="shared" si="282"/>
        <v>8</v>
      </c>
      <c r="AR1012" s="17">
        <f t="shared" si="283"/>
        <v>2020</v>
      </c>
      <c r="AS1012" s="17">
        <f t="shared" ca="1" si="284"/>
        <v>111</v>
      </c>
      <c r="AT1012" s="17" t="str">
        <f t="shared" ca="1" si="287"/>
        <v>No</v>
      </c>
      <c r="AU1012" s="17">
        <f t="shared" si="285"/>
        <v>30</v>
      </c>
      <c r="AV1012" s="17" t="str">
        <f>+VLOOKUP(B1012,[1]Cruces!S:T,2,0)</f>
        <v>5. Consultoría / Adjudicación</v>
      </c>
    </row>
    <row r="1013" spans="1:48" hidden="1" x14ac:dyDescent="0.25">
      <c r="A1013" s="17" t="s">
        <v>2052</v>
      </c>
      <c r="B1013" s="17" t="s">
        <v>68</v>
      </c>
      <c r="C1013" s="17">
        <v>0</v>
      </c>
      <c r="D1013" s="17">
        <v>0</v>
      </c>
      <c r="E1013" s="17" t="s">
        <v>55</v>
      </c>
      <c r="F1013" s="17" t="s">
        <v>120</v>
      </c>
      <c r="G1013" s="17" t="s">
        <v>2053</v>
      </c>
      <c r="H1013" s="17">
        <v>0</v>
      </c>
      <c r="I1013" s="17" t="s">
        <v>116</v>
      </c>
      <c r="J1013" s="17" t="s">
        <v>59</v>
      </c>
      <c r="K1013" s="17" t="s">
        <v>97</v>
      </c>
      <c r="L1013" s="17" t="s">
        <v>122</v>
      </c>
      <c r="M1013" s="17" t="s">
        <v>123</v>
      </c>
      <c r="N1013" s="17" t="s">
        <v>75</v>
      </c>
      <c r="O1013" s="17">
        <v>20180907</v>
      </c>
      <c r="P1013" s="17">
        <v>20180920</v>
      </c>
      <c r="Q1013" s="17">
        <v>1150</v>
      </c>
      <c r="R1013" s="17">
        <v>25593273</v>
      </c>
      <c r="S1013" s="17" t="s">
        <v>76</v>
      </c>
      <c r="T1013" s="17" t="s">
        <v>63</v>
      </c>
      <c r="U1013" s="17" t="s">
        <v>88</v>
      </c>
      <c r="V1013" s="17">
        <f t="shared" si="286"/>
        <v>75</v>
      </c>
      <c r="W1013" s="17">
        <v>75000</v>
      </c>
      <c r="X1013" s="17" t="s">
        <v>64</v>
      </c>
      <c r="Y1013" s="17" t="s">
        <v>105</v>
      </c>
      <c r="Z1013" s="17">
        <v>20191106</v>
      </c>
      <c r="AA1013" s="17" t="s">
        <v>78</v>
      </c>
      <c r="AB1013" s="17">
        <v>1</v>
      </c>
      <c r="AC1013" s="17" t="str">
        <f>IFERROR(VLOOKUP(A1013,[1]Cruces!AJ:AK,2,0),VLOOKUP(CONCATENATE(X1013,AA1013),[1]Cruces!G:H,2,0))</f>
        <v>Solicitud de Obra</v>
      </c>
      <c r="AD1013" s="17">
        <f t="shared" si="272"/>
        <v>7</v>
      </c>
      <c r="AE1013" s="17">
        <f t="shared" si="273"/>
        <v>9</v>
      </c>
      <c r="AF1013" s="17">
        <f t="shared" si="274"/>
        <v>2018</v>
      </c>
      <c r="AG1013" s="17" t="str">
        <f>IFERROR(VLOOKUP(MID(A1013,2,4)*1,[1]Cruces!K:L,2,0),"Verificar")</f>
        <v>Atlántico Norte</v>
      </c>
      <c r="AH1013" s="17">
        <f t="shared" ca="1" si="275"/>
        <v>810</v>
      </c>
      <c r="AI1013" s="17" t="str">
        <f>IFERROR(VLOOKUP(U1013,[1]Cruces!$O$1:$P$6,2,0),"Sin Orden")</f>
        <v>Resuelta</v>
      </c>
      <c r="AJ1013" s="17">
        <f t="shared" si="276"/>
        <v>6</v>
      </c>
      <c r="AK1013" s="17">
        <f t="shared" si="277"/>
        <v>11</v>
      </c>
      <c r="AL1013" s="17">
        <f t="shared" si="278"/>
        <v>2019</v>
      </c>
      <c r="AM1013" s="17">
        <f t="shared" ca="1" si="279"/>
        <v>385</v>
      </c>
      <c r="AN1013" s="18" t="str">
        <f>IFERROR(VLOOKUP(R1013*1,'[1]Ordenes de Servicio'!G:K,5,0),"No Cruza")</f>
        <v>No Cruza</v>
      </c>
      <c r="AO1013" s="17">
        <f t="shared" ca="1" si="280"/>
        <v>425</v>
      </c>
      <c r="AP1013" s="17">
        <f t="shared" si="281"/>
        <v>20</v>
      </c>
      <c r="AQ1013" s="17">
        <f t="shared" si="282"/>
        <v>9</v>
      </c>
      <c r="AR1013" s="17">
        <f t="shared" si="283"/>
        <v>2018</v>
      </c>
      <c r="AS1013" s="17">
        <f t="shared" ca="1" si="284"/>
        <v>797</v>
      </c>
      <c r="AT1013" s="17" t="str">
        <f t="shared" ca="1" si="287"/>
        <v>Si</v>
      </c>
      <c r="AU1013" s="17">
        <f t="shared" si="285"/>
        <v>412</v>
      </c>
      <c r="AV1013" s="17" t="str">
        <f>+VLOOKUP(B1013,[1]Cruces!S:T,2,0)</f>
        <v>5. Consultoría / Adjudicación</v>
      </c>
    </row>
    <row r="1014" spans="1:48" hidden="1" x14ac:dyDescent="0.25">
      <c r="A1014" s="17" t="s">
        <v>2054</v>
      </c>
      <c r="B1014" s="17" t="s">
        <v>68</v>
      </c>
      <c r="C1014" s="17">
        <v>1025350</v>
      </c>
      <c r="D1014" s="17">
        <v>10043328</v>
      </c>
      <c r="E1014" s="17" t="s">
        <v>93</v>
      </c>
      <c r="F1014" s="17" t="s">
        <v>81</v>
      </c>
      <c r="G1014" s="17" t="s">
        <v>2055</v>
      </c>
      <c r="H1014" s="17">
        <v>4216000</v>
      </c>
      <c r="I1014" s="17" t="s">
        <v>71</v>
      </c>
      <c r="J1014" s="17" t="s">
        <v>2056</v>
      </c>
      <c r="K1014" s="17" t="s">
        <v>97</v>
      </c>
      <c r="L1014" s="17" t="s">
        <v>85</v>
      </c>
      <c r="M1014" s="17" t="s">
        <v>86</v>
      </c>
      <c r="N1014" s="17" t="s">
        <v>75</v>
      </c>
      <c r="O1014" s="17">
        <v>20200915</v>
      </c>
      <c r="P1014" s="17">
        <v>20200928</v>
      </c>
      <c r="Q1014" s="17">
        <v>3410</v>
      </c>
      <c r="R1014" s="17">
        <v>28139067</v>
      </c>
      <c r="S1014" s="17" t="s">
        <v>100</v>
      </c>
      <c r="T1014" s="17" t="s">
        <v>63</v>
      </c>
      <c r="U1014" s="17" t="s">
        <v>91</v>
      </c>
      <c r="V1014" s="17">
        <f t="shared" si="286"/>
        <v>37.5</v>
      </c>
      <c r="W1014" s="17">
        <v>37500</v>
      </c>
      <c r="X1014" s="17" t="s">
        <v>89</v>
      </c>
      <c r="Y1014" s="17" t="s">
        <v>136</v>
      </c>
      <c r="Z1014" s="17">
        <v>20200929</v>
      </c>
      <c r="AA1014" s="17" t="s">
        <v>78</v>
      </c>
      <c r="AB1014" s="17">
        <v>1</v>
      </c>
      <c r="AC1014" s="17" t="str">
        <f>IFERROR(VLOOKUP(A1014,[1]Cruces!AJ:AK,2,0),VLOOKUP(CONCATENATE(X1014,AA1014),[1]Cruces!G:H,2,0))</f>
        <v>Solicitud de Obra</v>
      </c>
      <c r="AD1014" s="17">
        <f t="shared" si="272"/>
        <v>15</v>
      </c>
      <c r="AE1014" s="17">
        <f t="shared" si="273"/>
        <v>9</v>
      </c>
      <c r="AF1014" s="17">
        <f t="shared" si="274"/>
        <v>2020</v>
      </c>
      <c r="AG1014" s="17" t="str">
        <f>IFERROR(VLOOKUP(MID(A1014,2,4)*1,[1]Cruces!K:L,2,0),"Verificar")</f>
        <v>Magdalena</v>
      </c>
      <c r="AH1014" s="17">
        <f t="shared" ca="1" si="275"/>
        <v>71</v>
      </c>
      <c r="AI1014" s="17" t="str">
        <f>IFERROR(VLOOKUP(U1014,[1]Cruces!$O$1:$P$6,2,0),"Sin Orden")</f>
        <v>Resuelta</v>
      </c>
      <c r="AJ1014" s="17">
        <f t="shared" si="276"/>
        <v>29</v>
      </c>
      <c r="AK1014" s="17">
        <f t="shared" si="277"/>
        <v>9</v>
      </c>
      <c r="AL1014" s="17">
        <f t="shared" si="278"/>
        <v>2020</v>
      </c>
      <c r="AM1014" s="17">
        <f t="shared" ca="1" si="279"/>
        <v>57</v>
      </c>
      <c r="AN1014" s="18" t="str">
        <f>IFERROR(VLOOKUP(R1014*1,'[1]Ordenes de Servicio'!G:K,5,0),"No Cruza")</f>
        <v>No Cruza</v>
      </c>
      <c r="AO1014" s="17">
        <f t="shared" ca="1" si="280"/>
        <v>14</v>
      </c>
      <c r="AP1014" s="17">
        <f t="shared" si="281"/>
        <v>28</v>
      </c>
      <c r="AQ1014" s="17">
        <f t="shared" si="282"/>
        <v>9</v>
      </c>
      <c r="AR1014" s="17">
        <f t="shared" si="283"/>
        <v>2020</v>
      </c>
      <c r="AS1014" s="17">
        <f t="shared" ca="1" si="284"/>
        <v>58</v>
      </c>
      <c r="AT1014" s="17" t="str">
        <f t="shared" ca="1" si="287"/>
        <v>No</v>
      </c>
      <c r="AU1014" s="17">
        <f t="shared" si="285"/>
        <v>1</v>
      </c>
      <c r="AV1014" s="17" t="str">
        <f>+VLOOKUP(B1014,[1]Cruces!S:T,2,0)</f>
        <v>5. Consultoría / Adjudicación</v>
      </c>
    </row>
    <row r="1015" spans="1:48" hidden="1" x14ac:dyDescent="0.25">
      <c r="A1015" s="17" t="s">
        <v>8084</v>
      </c>
      <c r="B1015" s="17" t="s">
        <v>1943</v>
      </c>
      <c r="C1015" s="17">
        <v>0</v>
      </c>
      <c r="D1015" s="17">
        <v>0</v>
      </c>
      <c r="E1015" s="17" t="s">
        <v>55</v>
      </c>
      <c r="F1015" s="17" t="s">
        <v>7098</v>
      </c>
      <c r="G1015" s="17" t="s">
        <v>8085</v>
      </c>
      <c r="H1015" s="17">
        <v>3116579047</v>
      </c>
      <c r="I1015" s="17" t="s">
        <v>71</v>
      </c>
      <c r="J1015" s="17" t="s">
        <v>59</v>
      </c>
      <c r="K1015" s="17" t="s">
        <v>8086</v>
      </c>
      <c r="L1015" s="17" t="s">
        <v>7678</v>
      </c>
      <c r="M1015" s="17" t="s">
        <v>7679</v>
      </c>
      <c r="N1015" s="17" t="s">
        <v>1946</v>
      </c>
      <c r="O1015" s="17">
        <v>20201104</v>
      </c>
      <c r="P1015" s="17">
        <v>20201119</v>
      </c>
      <c r="Q1015" s="17">
        <v>1180</v>
      </c>
      <c r="R1015" s="17">
        <v>28290767</v>
      </c>
      <c r="S1015" s="17" t="s">
        <v>6601</v>
      </c>
      <c r="T1015" s="17" t="s">
        <v>63</v>
      </c>
      <c r="U1015" s="17" t="s">
        <v>77</v>
      </c>
      <c r="V1015" s="17">
        <f t="shared" si="286"/>
        <v>3</v>
      </c>
      <c r="W1015" s="17">
        <v>3000</v>
      </c>
      <c r="X1015" s="17" t="s">
        <v>7065</v>
      </c>
      <c r="Y1015" s="17" t="s">
        <v>1943</v>
      </c>
      <c r="Z1015" s="17">
        <v>20201119</v>
      </c>
      <c r="AA1015" s="17" t="s">
        <v>1947</v>
      </c>
      <c r="AB1015" s="17">
        <v>1</v>
      </c>
      <c r="AC1015" s="17" t="str">
        <f>IFERROR(VLOOKUP(A1015,[1]Cruces!AJ:AK,2,0),VLOOKUP(CONCATENATE(X1015,AA1015),[1]Cruces!G:H,2,0))</f>
        <v>Solicitud por BT</v>
      </c>
      <c r="AD1015" s="17">
        <f t="shared" si="272"/>
        <v>4</v>
      </c>
      <c r="AE1015" s="17">
        <f t="shared" si="273"/>
        <v>11</v>
      </c>
      <c r="AF1015" s="17">
        <f t="shared" si="274"/>
        <v>2020</v>
      </c>
      <c r="AG1015" s="17" t="str">
        <f>IFERROR(VLOOKUP(MID(A1015,2,4)*1,[1]Cruces!K:L,2,0),"Verificar")</f>
        <v>Atlántico Norte</v>
      </c>
      <c r="AH1015" s="17">
        <f t="shared" ca="1" si="275"/>
        <v>21</v>
      </c>
      <c r="AI1015" s="17" t="str">
        <f>IFERROR(VLOOKUP(U1015,[1]Cruces!$O$1:$P$6,2,0),"Sin Orden")</f>
        <v>Pendiente</v>
      </c>
      <c r="AJ1015" s="17">
        <f t="shared" si="276"/>
        <v>19</v>
      </c>
      <c r="AK1015" s="17">
        <f t="shared" si="277"/>
        <v>11</v>
      </c>
      <c r="AL1015" s="17">
        <f t="shared" si="278"/>
        <v>2020</v>
      </c>
      <c r="AM1015" s="17">
        <f t="shared" ca="1" si="279"/>
        <v>6</v>
      </c>
      <c r="AN1015" s="18" t="str">
        <f>IFERROR(VLOOKUP(R1015*1,'[1]Ordenes de Servicio'!G:K,5,0),"No Cruza")</f>
        <v>No Cruza</v>
      </c>
      <c r="AO1015" s="17">
        <f t="shared" ca="1" si="280"/>
        <v>6</v>
      </c>
      <c r="AP1015" s="17">
        <f t="shared" si="281"/>
        <v>19</v>
      </c>
      <c r="AQ1015" s="17">
        <f t="shared" si="282"/>
        <v>11</v>
      </c>
      <c r="AR1015" s="17">
        <f t="shared" si="283"/>
        <v>2020</v>
      </c>
      <c r="AS1015" s="17">
        <f t="shared" ca="1" si="284"/>
        <v>6</v>
      </c>
      <c r="AT1015" s="17" t="str">
        <f t="shared" ca="1" si="287"/>
        <v>No</v>
      </c>
      <c r="AU1015" s="17">
        <f t="shared" si="285"/>
        <v>0</v>
      </c>
      <c r="AV1015" s="17" t="str">
        <f>+VLOOKUP(B1015,[1]Cruces!S:T,2,0)</f>
        <v>7. Ejecución en Campo OS BT</v>
      </c>
    </row>
    <row r="1016" spans="1:48" hidden="1" x14ac:dyDescent="0.25">
      <c r="A1016" s="17" t="s">
        <v>2057</v>
      </c>
      <c r="B1016" s="17" t="s">
        <v>68</v>
      </c>
      <c r="C1016" s="17">
        <v>0</v>
      </c>
      <c r="D1016" s="17">
        <v>0</v>
      </c>
      <c r="E1016" s="17" t="s">
        <v>55</v>
      </c>
      <c r="F1016" s="17" t="s">
        <v>94</v>
      </c>
      <c r="G1016" s="17" t="s">
        <v>2015</v>
      </c>
      <c r="H1016" s="17">
        <v>3785184</v>
      </c>
      <c r="I1016" s="17" t="s">
        <v>116</v>
      </c>
      <c r="J1016" s="17" t="s">
        <v>59</v>
      </c>
      <c r="K1016" s="17" t="s">
        <v>2016</v>
      </c>
      <c r="L1016" s="17" t="s">
        <v>98</v>
      </c>
      <c r="M1016" s="17" t="s">
        <v>99</v>
      </c>
      <c r="N1016" s="17" t="s">
        <v>75</v>
      </c>
      <c r="O1016" s="17">
        <v>20180625</v>
      </c>
      <c r="P1016" s="17">
        <v>20190205</v>
      </c>
      <c r="Q1016" s="17">
        <v>7553</v>
      </c>
      <c r="R1016" s="17">
        <v>26278533</v>
      </c>
      <c r="S1016" s="17" t="s">
        <v>76</v>
      </c>
      <c r="T1016" s="17" t="s">
        <v>63</v>
      </c>
      <c r="U1016" s="17" t="s">
        <v>91</v>
      </c>
      <c r="V1016" s="17">
        <f t="shared" si="286"/>
        <v>400</v>
      </c>
      <c r="W1016" s="17">
        <v>400000</v>
      </c>
      <c r="X1016" s="17" t="s">
        <v>64</v>
      </c>
      <c r="Y1016" s="17" t="s">
        <v>136</v>
      </c>
      <c r="Z1016" s="17">
        <v>20190207</v>
      </c>
      <c r="AA1016" s="17" t="s">
        <v>101</v>
      </c>
      <c r="AB1016" s="17">
        <v>1</v>
      </c>
      <c r="AC1016" s="17" t="str">
        <f>IFERROR(VLOOKUP(A1016,[1]Cruces!AJ:AK,2,0),VLOOKUP(CONCATENATE(X1016,AA1016),[1]Cruces!G:H,2,0))</f>
        <v>Solicitud de Obra</v>
      </c>
      <c r="AD1016" s="17">
        <f t="shared" si="272"/>
        <v>25</v>
      </c>
      <c r="AE1016" s="17">
        <f t="shared" si="273"/>
        <v>6</v>
      </c>
      <c r="AF1016" s="17">
        <f t="shared" si="274"/>
        <v>2018</v>
      </c>
      <c r="AG1016" s="17" t="str">
        <f>IFERROR(VLOOKUP(MID(A1016,2,4)*1,[1]Cruces!K:L,2,0),"Verificar")</f>
        <v>Atlántico Norte</v>
      </c>
      <c r="AH1016" s="17">
        <f t="shared" ca="1" si="275"/>
        <v>884</v>
      </c>
      <c r="AI1016" s="17" t="str">
        <f>IFERROR(VLOOKUP(U1016,[1]Cruces!$O$1:$P$6,2,0),"Sin Orden")</f>
        <v>Resuelta</v>
      </c>
      <c r="AJ1016" s="17">
        <f t="shared" si="276"/>
        <v>7</v>
      </c>
      <c r="AK1016" s="17">
        <f t="shared" si="277"/>
        <v>2</v>
      </c>
      <c r="AL1016" s="17">
        <f t="shared" si="278"/>
        <v>2019</v>
      </c>
      <c r="AM1016" s="17">
        <f t="shared" ca="1" si="279"/>
        <v>657</v>
      </c>
      <c r="AN1016" s="18">
        <f>IFERROR(VLOOKUP(R1016*1,'[1]Ordenes de Servicio'!G:K,5,0),"No Cruza")</f>
        <v>43592</v>
      </c>
      <c r="AO1016" s="17">
        <f t="shared" ca="1" si="280"/>
        <v>227</v>
      </c>
      <c r="AP1016" s="17">
        <f t="shared" si="281"/>
        <v>5</v>
      </c>
      <c r="AQ1016" s="17">
        <f t="shared" si="282"/>
        <v>2</v>
      </c>
      <c r="AR1016" s="17">
        <f t="shared" si="283"/>
        <v>2019</v>
      </c>
      <c r="AS1016" s="17">
        <f t="shared" ca="1" si="284"/>
        <v>659</v>
      </c>
      <c r="AT1016" s="17" t="str">
        <f t="shared" ca="1" si="287"/>
        <v>Si</v>
      </c>
      <c r="AU1016" s="17">
        <f t="shared" si="285"/>
        <v>2</v>
      </c>
      <c r="AV1016" s="17" t="str">
        <f>+VLOOKUP(B1016,[1]Cruces!S:T,2,0)</f>
        <v>5. Consultoría / Adjudicación</v>
      </c>
    </row>
    <row r="1017" spans="1:48" x14ac:dyDescent="0.25">
      <c r="A1017" s="17" t="s">
        <v>2058</v>
      </c>
      <c r="B1017" s="17" t="s">
        <v>80</v>
      </c>
      <c r="C1017" s="17">
        <v>0</v>
      </c>
      <c r="D1017" s="17">
        <v>0</v>
      </c>
      <c r="E1017" s="17" t="s">
        <v>55</v>
      </c>
      <c r="F1017" s="17" t="s">
        <v>107</v>
      </c>
      <c r="G1017" s="17" t="s">
        <v>2059</v>
      </c>
      <c r="H1017" s="17">
        <v>0</v>
      </c>
      <c r="I1017" s="17" t="s">
        <v>116</v>
      </c>
      <c r="J1017" s="17" t="s">
        <v>59</v>
      </c>
      <c r="K1017" s="17" t="s">
        <v>97</v>
      </c>
      <c r="L1017" s="17" t="s">
        <v>325</v>
      </c>
      <c r="M1017" s="17" t="s">
        <v>326</v>
      </c>
      <c r="N1017" s="17" t="s">
        <v>87</v>
      </c>
      <c r="O1017" s="17">
        <v>20180625</v>
      </c>
      <c r="P1017" s="17">
        <v>20190730</v>
      </c>
      <c r="Q1017" s="17">
        <v>1110</v>
      </c>
      <c r="R1017" s="17">
        <v>25819976</v>
      </c>
      <c r="S1017" s="17" t="s">
        <v>76</v>
      </c>
      <c r="T1017" s="17" t="s">
        <v>63</v>
      </c>
      <c r="U1017" s="17" t="s">
        <v>88</v>
      </c>
      <c r="V1017" s="17">
        <f t="shared" si="286"/>
        <v>75</v>
      </c>
      <c r="W1017" s="17">
        <v>75000</v>
      </c>
      <c r="X1017" s="17" t="s">
        <v>64</v>
      </c>
      <c r="Y1017" s="17" t="s">
        <v>90</v>
      </c>
      <c r="Z1017" s="17">
        <v>20190823</v>
      </c>
      <c r="AA1017" s="17" t="s">
        <v>78</v>
      </c>
      <c r="AB1017" s="17">
        <v>1</v>
      </c>
      <c r="AC1017" s="17" t="str">
        <f>IFERROR(VLOOKUP(A1017,[1]Cruces!AJ:AK,2,0),VLOOKUP(CONCATENATE(X1017,AA1017),[1]Cruces!G:H,2,0))</f>
        <v>Solicitud de Obra</v>
      </c>
      <c r="AD1017" s="17">
        <f t="shared" si="272"/>
        <v>25</v>
      </c>
      <c r="AE1017" s="17">
        <f t="shared" si="273"/>
        <v>6</v>
      </c>
      <c r="AF1017" s="17">
        <f t="shared" si="274"/>
        <v>2018</v>
      </c>
      <c r="AG1017" s="17" t="str">
        <f>IFERROR(VLOOKUP(MID(A1017,2,4)*1,[1]Cruces!K:L,2,0),"Verificar")</f>
        <v>Atlántico Norte</v>
      </c>
      <c r="AH1017" s="17">
        <f t="shared" ca="1" si="275"/>
        <v>884</v>
      </c>
      <c r="AI1017" s="17" t="str">
        <f>IFERROR(VLOOKUP(U1017,[1]Cruces!$O$1:$P$6,2,0),"Sin Orden")</f>
        <v>Resuelta</v>
      </c>
      <c r="AJ1017" s="17">
        <f t="shared" si="276"/>
        <v>23</v>
      </c>
      <c r="AK1017" s="17">
        <f t="shared" si="277"/>
        <v>8</v>
      </c>
      <c r="AL1017" s="17">
        <f t="shared" si="278"/>
        <v>2019</v>
      </c>
      <c r="AM1017" s="17">
        <f t="shared" ca="1" si="279"/>
        <v>460</v>
      </c>
      <c r="AN1017" s="18" t="str">
        <f>IFERROR(VLOOKUP(R1017*1,'[1]Ordenes de Servicio'!G:K,5,0),"No Cruza")</f>
        <v>No Cruza</v>
      </c>
      <c r="AO1017" s="17">
        <f t="shared" ca="1" si="280"/>
        <v>424</v>
      </c>
      <c r="AP1017" s="17">
        <f t="shared" si="281"/>
        <v>30</v>
      </c>
      <c r="AQ1017" s="17">
        <f t="shared" si="282"/>
        <v>7</v>
      </c>
      <c r="AR1017" s="17">
        <f t="shared" si="283"/>
        <v>2019</v>
      </c>
      <c r="AS1017" s="17">
        <f t="shared" ca="1" si="284"/>
        <v>484</v>
      </c>
      <c r="AT1017" s="17" t="str">
        <f t="shared" ca="1" si="287"/>
        <v>Si</v>
      </c>
      <c r="AU1017" s="17">
        <f t="shared" si="285"/>
        <v>24</v>
      </c>
      <c r="AV1017" s="17" t="str">
        <f>+VLOOKUP(B1017,[1]Cruces!S:T,2,0)</f>
        <v>8. Puesta en Servicio</v>
      </c>
    </row>
    <row r="1018" spans="1:48" hidden="1" x14ac:dyDescent="0.25">
      <c r="A1018" s="17" t="s">
        <v>2060</v>
      </c>
      <c r="B1018" s="17" t="s">
        <v>68</v>
      </c>
      <c r="C1018" s="17">
        <v>0</v>
      </c>
      <c r="D1018" s="17">
        <v>0</v>
      </c>
      <c r="E1018" s="17" t="s">
        <v>55</v>
      </c>
      <c r="F1018" s="17" t="s">
        <v>107</v>
      </c>
      <c r="G1018" s="17" t="s">
        <v>2061</v>
      </c>
      <c r="H1018" s="17">
        <v>3114219693</v>
      </c>
      <c r="I1018" s="17" t="s">
        <v>116</v>
      </c>
      <c r="J1018" s="17" t="s">
        <v>59</v>
      </c>
      <c r="K1018" s="17" t="s">
        <v>97</v>
      </c>
      <c r="L1018" s="17" t="s">
        <v>117</v>
      </c>
      <c r="M1018" s="17" t="s">
        <v>118</v>
      </c>
      <c r="N1018" s="17" t="s">
        <v>75</v>
      </c>
      <c r="O1018" s="17">
        <v>20191231</v>
      </c>
      <c r="P1018" s="17">
        <v>20200121</v>
      </c>
      <c r="Q1018" s="17">
        <v>1110</v>
      </c>
      <c r="R1018" s="17">
        <v>27259341</v>
      </c>
      <c r="S1018" s="17" t="s">
        <v>76</v>
      </c>
      <c r="T1018" s="17" t="s">
        <v>63</v>
      </c>
      <c r="U1018" s="17" t="s">
        <v>77</v>
      </c>
      <c r="V1018" s="17">
        <f t="shared" si="286"/>
        <v>225</v>
      </c>
      <c r="W1018" s="17">
        <v>225000</v>
      </c>
      <c r="X1018" s="17" t="s">
        <v>64</v>
      </c>
      <c r="Y1018" s="17" t="s">
        <v>136</v>
      </c>
      <c r="Z1018" s="17">
        <v>20200210</v>
      </c>
      <c r="AA1018" s="17" t="s">
        <v>78</v>
      </c>
      <c r="AB1018" s="17">
        <v>1</v>
      </c>
      <c r="AC1018" s="17" t="str">
        <f>IFERROR(VLOOKUP(A1018,[1]Cruces!AJ:AK,2,0),VLOOKUP(CONCATENATE(X1018,AA1018),[1]Cruces!G:H,2,0))</f>
        <v>Solicitud de Obra</v>
      </c>
      <c r="AD1018" s="17">
        <f t="shared" si="272"/>
        <v>31</v>
      </c>
      <c r="AE1018" s="17">
        <f t="shared" si="273"/>
        <v>12</v>
      </c>
      <c r="AF1018" s="17">
        <f t="shared" si="274"/>
        <v>2019</v>
      </c>
      <c r="AG1018" s="17" t="str">
        <f>IFERROR(VLOOKUP(MID(A1018,2,4)*1,[1]Cruces!K:L,2,0),"Verificar")</f>
        <v>Atlántico Norte</v>
      </c>
      <c r="AH1018" s="17">
        <f t="shared" ca="1" si="275"/>
        <v>330</v>
      </c>
      <c r="AI1018" s="17" t="str">
        <f>IFERROR(VLOOKUP(U1018,[1]Cruces!$O$1:$P$6,2,0),"Sin Orden")</f>
        <v>Pendiente</v>
      </c>
      <c r="AJ1018" s="17">
        <f t="shared" si="276"/>
        <v>10</v>
      </c>
      <c r="AK1018" s="17">
        <f t="shared" si="277"/>
        <v>2</v>
      </c>
      <c r="AL1018" s="17">
        <f t="shared" si="278"/>
        <v>2020</v>
      </c>
      <c r="AM1018" s="17">
        <f t="shared" ca="1" si="279"/>
        <v>289</v>
      </c>
      <c r="AN1018" s="18">
        <f>IFERROR(VLOOKUP(R1018*1,'[1]Ordenes de Servicio'!G:K,5,0),"No Cruza")</f>
        <v>43902</v>
      </c>
      <c r="AO1018" s="17">
        <f t="shared" ca="1" si="280"/>
        <v>289</v>
      </c>
      <c r="AP1018" s="17">
        <f t="shared" si="281"/>
        <v>21</v>
      </c>
      <c r="AQ1018" s="17">
        <f t="shared" si="282"/>
        <v>1</v>
      </c>
      <c r="AR1018" s="17">
        <f t="shared" si="283"/>
        <v>2020</v>
      </c>
      <c r="AS1018" s="17">
        <f t="shared" ca="1" si="284"/>
        <v>309</v>
      </c>
      <c r="AT1018" s="17" t="str">
        <f t="shared" ca="1" si="287"/>
        <v>No</v>
      </c>
      <c r="AU1018" s="17">
        <f t="shared" si="285"/>
        <v>20</v>
      </c>
      <c r="AV1018" s="17" t="str">
        <f>+VLOOKUP(B1018,[1]Cruces!S:T,2,0)</f>
        <v>5. Consultoría / Adjudicación</v>
      </c>
    </row>
    <row r="1019" spans="1:48" hidden="1" x14ac:dyDescent="0.25">
      <c r="A1019" s="17" t="s">
        <v>2063</v>
      </c>
      <c r="B1019" s="17" t="s">
        <v>54</v>
      </c>
      <c r="C1019" s="17">
        <v>0</v>
      </c>
      <c r="D1019" s="17">
        <v>0</v>
      </c>
      <c r="E1019" s="17" t="s">
        <v>55</v>
      </c>
      <c r="F1019" s="17" t="s">
        <v>126</v>
      </c>
      <c r="G1019" s="17" t="s">
        <v>2064</v>
      </c>
      <c r="H1019" s="17">
        <v>0</v>
      </c>
      <c r="I1019" s="17" t="s">
        <v>71</v>
      </c>
      <c r="J1019" s="17" t="s">
        <v>59</v>
      </c>
      <c r="K1019" s="17" t="s">
        <v>2065</v>
      </c>
      <c r="L1019" s="17" t="s">
        <v>129</v>
      </c>
      <c r="M1019" s="17" t="s">
        <v>130</v>
      </c>
      <c r="N1019" s="17" t="s">
        <v>62</v>
      </c>
      <c r="O1019" s="17">
        <v>20201016</v>
      </c>
      <c r="P1019" s="17">
        <v>20201029</v>
      </c>
      <c r="Q1019" s="17">
        <v>9331</v>
      </c>
      <c r="R1019" s="17">
        <v>28236254</v>
      </c>
      <c r="S1019" s="17" t="s">
        <v>100</v>
      </c>
      <c r="T1019" s="17" t="s">
        <v>63</v>
      </c>
      <c r="U1019" s="17" t="s">
        <v>91</v>
      </c>
      <c r="V1019" s="17">
        <f t="shared" si="286"/>
        <v>25</v>
      </c>
      <c r="W1019" s="17">
        <v>25000</v>
      </c>
      <c r="X1019" s="17" t="s">
        <v>64</v>
      </c>
      <c r="Y1019" s="17" t="s">
        <v>65</v>
      </c>
      <c r="Z1019" s="17">
        <v>20201029</v>
      </c>
      <c r="AA1019" s="17" t="s">
        <v>78</v>
      </c>
      <c r="AB1019" s="17">
        <v>1</v>
      </c>
      <c r="AC1019" s="17" t="str">
        <f>IFERROR(VLOOKUP(A1019,[1]Cruces!AJ:AK,2,0),VLOOKUP(CONCATENATE(X1019,AA1019),[1]Cruces!G:H,2,0))</f>
        <v>Solicitud de Obra</v>
      </c>
      <c r="AD1019" s="17">
        <f t="shared" si="272"/>
        <v>16</v>
      </c>
      <c r="AE1019" s="17">
        <f t="shared" si="273"/>
        <v>10</v>
      </c>
      <c r="AF1019" s="17">
        <f t="shared" si="274"/>
        <v>2020</v>
      </c>
      <c r="AG1019" s="17" t="str">
        <f>IFERROR(VLOOKUP(MID(A1019,2,4)*1,[1]Cruces!K:L,2,0),"Verificar")</f>
        <v>Guajira</v>
      </c>
      <c r="AH1019" s="17">
        <f t="shared" ca="1" si="275"/>
        <v>40</v>
      </c>
      <c r="AI1019" s="17" t="str">
        <f>IFERROR(VLOOKUP(U1019,[1]Cruces!$O$1:$P$6,2,0),"Sin Orden")</f>
        <v>Resuelta</v>
      </c>
      <c r="AJ1019" s="17">
        <f t="shared" si="276"/>
        <v>29</v>
      </c>
      <c r="AK1019" s="17">
        <f t="shared" si="277"/>
        <v>10</v>
      </c>
      <c r="AL1019" s="17">
        <f t="shared" si="278"/>
        <v>2020</v>
      </c>
      <c r="AM1019" s="17">
        <f t="shared" ca="1" si="279"/>
        <v>27</v>
      </c>
      <c r="AN1019" s="18" t="str">
        <f>IFERROR(VLOOKUP(R1019*1,'[1]Ordenes de Servicio'!G:K,5,0),"No Cruza")</f>
        <v>No Cruza</v>
      </c>
      <c r="AO1019" s="17">
        <f t="shared" ca="1" si="280"/>
        <v>13</v>
      </c>
      <c r="AP1019" s="17">
        <f t="shared" si="281"/>
        <v>29</v>
      </c>
      <c r="AQ1019" s="17">
        <f t="shared" si="282"/>
        <v>10</v>
      </c>
      <c r="AR1019" s="17">
        <f t="shared" si="283"/>
        <v>2020</v>
      </c>
      <c r="AS1019" s="17">
        <f t="shared" ca="1" si="284"/>
        <v>27</v>
      </c>
      <c r="AT1019" s="17" t="str">
        <f t="shared" ca="1" si="287"/>
        <v>No</v>
      </c>
      <c r="AU1019" s="17">
        <f t="shared" si="285"/>
        <v>0</v>
      </c>
      <c r="AV1019" s="17" t="str">
        <f>+VLOOKUP(B1019,[1]Cruces!S:T,2,0)</f>
        <v>4. Presupuesto de Obra</v>
      </c>
    </row>
    <row r="1020" spans="1:48" hidden="1" x14ac:dyDescent="0.25">
      <c r="A1020" s="17" t="s">
        <v>2066</v>
      </c>
      <c r="B1020" s="17" t="s">
        <v>68</v>
      </c>
      <c r="C1020" s="17">
        <v>2710047</v>
      </c>
      <c r="D1020" s="17">
        <v>20140502</v>
      </c>
      <c r="E1020" s="17" t="s">
        <v>93</v>
      </c>
      <c r="F1020" s="17" t="s">
        <v>107</v>
      </c>
      <c r="G1020" s="17" t="s">
        <v>2067</v>
      </c>
      <c r="H1020" s="17">
        <v>3504569527</v>
      </c>
      <c r="I1020" s="17" t="s">
        <v>116</v>
      </c>
      <c r="J1020" s="17" t="s">
        <v>2068</v>
      </c>
      <c r="K1020" s="17" t="s">
        <v>97</v>
      </c>
      <c r="L1020" s="17" t="s">
        <v>117</v>
      </c>
      <c r="M1020" s="17" t="s">
        <v>118</v>
      </c>
      <c r="N1020" s="17" t="s">
        <v>75</v>
      </c>
      <c r="O1020" s="17">
        <v>20200827</v>
      </c>
      <c r="P1020" s="17">
        <v>20200917</v>
      </c>
      <c r="Q1020" s="17">
        <v>1110</v>
      </c>
      <c r="R1020" s="17">
        <v>28240440</v>
      </c>
      <c r="S1020" s="17" t="s">
        <v>76</v>
      </c>
      <c r="T1020" s="17" t="s">
        <v>63</v>
      </c>
      <c r="U1020" s="17" t="s">
        <v>91</v>
      </c>
      <c r="V1020" s="17">
        <f t="shared" si="286"/>
        <v>30</v>
      </c>
      <c r="W1020" s="17">
        <v>30000</v>
      </c>
      <c r="X1020" s="17" t="s">
        <v>89</v>
      </c>
      <c r="Y1020" s="17" t="s">
        <v>150</v>
      </c>
      <c r="Z1020" s="17">
        <v>20201019</v>
      </c>
      <c r="AA1020" s="17" t="s">
        <v>78</v>
      </c>
      <c r="AB1020" s="17">
        <v>1</v>
      </c>
      <c r="AC1020" s="17" t="str">
        <f>IFERROR(VLOOKUP(A1020,[1]Cruces!AJ:AK,2,0),VLOOKUP(CONCATENATE(X1020,AA1020),[1]Cruces!G:H,2,0))</f>
        <v>Solicitud de Obra</v>
      </c>
      <c r="AD1020" s="17">
        <f t="shared" si="272"/>
        <v>27</v>
      </c>
      <c r="AE1020" s="17">
        <f t="shared" si="273"/>
        <v>8</v>
      </c>
      <c r="AF1020" s="17">
        <f t="shared" si="274"/>
        <v>2020</v>
      </c>
      <c r="AG1020" s="17" t="str">
        <f>IFERROR(VLOOKUP(MID(A1020,2,4)*1,[1]Cruces!K:L,2,0),"Verificar")</f>
        <v>Atlántico Norte</v>
      </c>
      <c r="AH1020" s="17">
        <f t="shared" ca="1" si="275"/>
        <v>90</v>
      </c>
      <c r="AI1020" s="17" t="str">
        <f>IFERROR(VLOOKUP(U1020,[1]Cruces!$O$1:$P$6,2,0),"Sin Orden")</f>
        <v>Resuelta</v>
      </c>
      <c r="AJ1020" s="17">
        <f t="shared" si="276"/>
        <v>19</v>
      </c>
      <c r="AK1020" s="17">
        <f t="shared" si="277"/>
        <v>10</v>
      </c>
      <c r="AL1020" s="17">
        <f t="shared" si="278"/>
        <v>2020</v>
      </c>
      <c r="AM1020" s="17">
        <f t="shared" ca="1" si="279"/>
        <v>37</v>
      </c>
      <c r="AN1020" s="18">
        <f>IFERROR(VLOOKUP(R1020*1,'[1]Ordenes de Servicio'!G:K,5,0),"No Cruza")</f>
        <v>44123</v>
      </c>
      <c r="AO1020" s="17">
        <f t="shared" ca="1" si="280"/>
        <v>53</v>
      </c>
      <c r="AP1020" s="17">
        <f t="shared" si="281"/>
        <v>17</v>
      </c>
      <c r="AQ1020" s="17">
        <f t="shared" si="282"/>
        <v>9</v>
      </c>
      <c r="AR1020" s="17">
        <f t="shared" si="283"/>
        <v>2020</v>
      </c>
      <c r="AS1020" s="17">
        <f t="shared" ca="1" si="284"/>
        <v>69</v>
      </c>
      <c r="AT1020" s="17" t="str">
        <f t="shared" ca="1" si="287"/>
        <v>No</v>
      </c>
      <c r="AU1020" s="17">
        <f t="shared" si="285"/>
        <v>32</v>
      </c>
      <c r="AV1020" s="17" t="str">
        <f>+VLOOKUP(B1020,[1]Cruces!S:T,2,0)</f>
        <v>5. Consultoría / Adjudicación</v>
      </c>
    </row>
    <row r="1021" spans="1:48" hidden="1" x14ac:dyDescent="0.25">
      <c r="A1021" s="17" t="s">
        <v>2069</v>
      </c>
      <c r="B1021" s="17" t="s">
        <v>68</v>
      </c>
      <c r="C1021" s="17">
        <v>2287023</v>
      </c>
      <c r="D1021" s="17">
        <v>20128885</v>
      </c>
      <c r="E1021" s="17" t="s">
        <v>93</v>
      </c>
      <c r="F1021" s="17" t="s">
        <v>107</v>
      </c>
      <c r="G1021" s="17" t="s">
        <v>2070</v>
      </c>
      <c r="H1021" s="17">
        <v>3015820314</v>
      </c>
      <c r="I1021" s="17" t="s">
        <v>71</v>
      </c>
      <c r="J1021" s="17" t="s">
        <v>2071</v>
      </c>
      <c r="K1021" s="17" t="s">
        <v>2072</v>
      </c>
      <c r="L1021" s="17" t="s">
        <v>117</v>
      </c>
      <c r="M1021" s="17" t="s">
        <v>118</v>
      </c>
      <c r="N1021" s="17" t="s">
        <v>75</v>
      </c>
      <c r="O1021" s="17">
        <v>20200826</v>
      </c>
      <c r="P1021" s="17">
        <v>20201019</v>
      </c>
      <c r="Q1021" s="17">
        <v>1110</v>
      </c>
      <c r="R1021" s="17">
        <v>28275870</v>
      </c>
      <c r="S1021" s="17" t="s">
        <v>76</v>
      </c>
      <c r="T1021" s="17" t="s">
        <v>63</v>
      </c>
      <c r="U1021" s="17" t="s">
        <v>77</v>
      </c>
      <c r="V1021" s="17">
        <f t="shared" si="286"/>
        <v>42</v>
      </c>
      <c r="W1021" s="17">
        <v>42000</v>
      </c>
      <c r="X1021" s="17" t="s">
        <v>89</v>
      </c>
      <c r="Y1021" s="17" t="s">
        <v>150</v>
      </c>
      <c r="Z1021" s="17">
        <v>20201109</v>
      </c>
      <c r="AA1021" s="17" t="s">
        <v>78</v>
      </c>
      <c r="AB1021" s="17">
        <v>1</v>
      </c>
      <c r="AC1021" s="17" t="str">
        <f>IFERROR(VLOOKUP(A1021,[1]Cruces!AJ:AK,2,0),VLOOKUP(CONCATENATE(X1021,AA1021),[1]Cruces!G:H,2,0))</f>
        <v>Solicitud de Obra</v>
      </c>
      <c r="AD1021" s="17">
        <f t="shared" si="272"/>
        <v>26</v>
      </c>
      <c r="AE1021" s="17">
        <f t="shared" si="273"/>
        <v>8</v>
      </c>
      <c r="AF1021" s="17">
        <f t="shared" si="274"/>
        <v>2020</v>
      </c>
      <c r="AG1021" s="17" t="str">
        <f>IFERROR(VLOOKUP(MID(A1021,2,4)*1,[1]Cruces!K:L,2,0),"Verificar")</f>
        <v>Atlántico Norte</v>
      </c>
      <c r="AH1021" s="17">
        <f t="shared" ca="1" si="275"/>
        <v>91</v>
      </c>
      <c r="AI1021" s="17" t="str">
        <f>IFERROR(VLOOKUP(U1021,[1]Cruces!$O$1:$P$6,2,0),"Sin Orden")</f>
        <v>Pendiente</v>
      </c>
      <c r="AJ1021" s="17">
        <f t="shared" si="276"/>
        <v>9</v>
      </c>
      <c r="AK1021" s="17">
        <f t="shared" si="277"/>
        <v>11</v>
      </c>
      <c r="AL1021" s="17">
        <f t="shared" si="278"/>
        <v>2020</v>
      </c>
      <c r="AM1021" s="17">
        <f t="shared" ca="1" si="279"/>
        <v>16</v>
      </c>
      <c r="AN1021" s="18" t="str">
        <f>IFERROR(VLOOKUP(R1021*1,'[1]Ordenes de Servicio'!G:K,5,0),"No Cruza")</f>
        <v>No Cruza</v>
      </c>
      <c r="AO1021" s="17">
        <f t="shared" ca="1" si="280"/>
        <v>16</v>
      </c>
      <c r="AP1021" s="17">
        <f t="shared" si="281"/>
        <v>19</v>
      </c>
      <c r="AQ1021" s="17">
        <f t="shared" si="282"/>
        <v>10</v>
      </c>
      <c r="AR1021" s="17">
        <f t="shared" si="283"/>
        <v>2020</v>
      </c>
      <c r="AS1021" s="17">
        <f t="shared" ca="1" si="284"/>
        <v>37</v>
      </c>
      <c r="AT1021" s="17" t="str">
        <f t="shared" ca="1" si="287"/>
        <v>No</v>
      </c>
      <c r="AU1021" s="17">
        <f t="shared" si="285"/>
        <v>21</v>
      </c>
      <c r="AV1021" s="17" t="str">
        <f>+VLOOKUP(B1021,[1]Cruces!S:T,2,0)</f>
        <v>5. Consultoría / Adjudicación</v>
      </c>
    </row>
    <row r="1022" spans="1:48" hidden="1" x14ac:dyDescent="0.25">
      <c r="A1022" s="17" t="s">
        <v>8087</v>
      </c>
      <c r="B1022" s="17" t="s">
        <v>569</v>
      </c>
      <c r="C1022" s="17">
        <v>0</v>
      </c>
      <c r="D1022" s="17">
        <v>0</v>
      </c>
      <c r="E1022" s="17" t="s">
        <v>55</v>
      </c>
      <c r="F1022" s="17" t="s">
        <v>3386</v>
      </c>
      <c r="G1022" s="17" t="s">
        <v>8088</v>
      </c>
      <c r="H1022" s="17">
        <v>3003002757</v>
      </c>
      <c r="I1022" s="17" t="s">
        <v>71</v>
      </c>
      <c r="J1022" s="17" t="s">
        <v>59</v>
      </c>
      <c r="K1022" s="17" t="s">
        <v>97</v>
      </c>
      <c r="L1022" s="17" t="s">
        <v>7498</v>
      </c>
      <c r="M1022" s="17" t="s">
        <v>7499</v>
      </c>
      <c r="N1022" s="17" t="s">
        <v>572</v>
      </c>
      <c r="O1022" s="17">
        <v>20200831</v>
      </c>
      <c r="P1022" s="17">
        <v>20200831</v>
      </c>
      <c r="Q1022" s="17">
        <v>9510</v>
      </c>
      <c r="R1022" s="17">
        <v>0</v>
      </c>
      <c r="S1022" s="17"/>
      <c r="T1022" s="17" t="s">
        <v>63</v>
      </c>
      <c r="U1022" s="17"/>
      <c r="V1022" s="17">
        <f t="shared" si="286"/>
        <v>3</v>
      </c>
      <c r="W1022" s="17">
        <v>3000</v>
      </c>
      <c r="X1022" s="17" t="s">
        <v>7065</v>
      </c>
      <c r="Y1022" s="17" t="s">
        <v>569</v>
      </c>
      <c r="Z1022" s="17">
        <v>20200831</v>
      </c>
      <c r="AA1022" s="17" t="s">
        <v>1947</v>
      </c>
      <c r="AB1022" s="17">
        <v>1</v>
      </c>
      <c r="AC1022" s="17" t="str">
        <f>IFERROR(VLOOKUP(A1022,[1]Cruces!AJ:AK,2,0),VLOOKUP(CONCATENATE(X1022,AA1022),[1]Cruces!G:H,2,0))</f>
        <v>Solicitud por BT</v>
      </c>
      <c r="AD1022" s="17">
        <f t="shared" si="272"/>
        <v>31</v>
      </c>
      <c r="AE1022" s="17">
        <f t="shared" si="273"/>
        <v>8</v>
      </c>
      <c r="AF1022" s="17">
        <f t="shared" si="274"/>
        <v>2020</v>
      </c>
      <c r="AG1022" s="17" t="str">
        <f>IFERROR(VLOOKUP(MID(A1022,2,4)*1,[1]Cruces!K:L,2,0),"Verificar")</f>
        <v>Atlántico Norte</v>
      </c>
      <c r="AH1022" s="17">
        <f t="shared" ca="1" si="275"/>
        <v>86</v>
      </c>
      <c r="AI1022" s="17" t="str">
        <f>IFERROR(VLOOKUP(U1022,[1]Cruces!$O$1:$P$6,2,0),"Sin Orden")</f>
        <v>Sin Orden</v>
      </c>
      <c r="AJ1022" s="17">
        <f t="shared" si="276"/>
        <v>31</v>
      </c>
      <c r="AK1022" s="17">
        <f t="shared" si="277"/>
        <v>8</v>
      </c>
      <c r="AL1022" s="17">
        <f t="shared" si="278"/>
        <v>2020</v>
      </c>
      <c r="AM1022" s="17">
        <f t="shared" ca="1" si="279"/>
        <v>86</v>
      </c>
      <c r="AN1022" s="18" t="str">
        <f>IFERROR(VLOOKUP(R1022*1,'[1]Ordenes de Servicio'!G:K,5,0),"No Cruza")</f>
        <v>No Cruza</v>
      </c>
      <c r="AO1022" s="17">
        <f t="shared" ca="1" si="280"/>
        <v>86</v>
      </c>
      <c r="AP1022" s="17">
        <f t="shared" si="281"/>
        <v>31</v>
      </c>
      <c r="AQ1022" s="17">
        <f t="shared" si="282"/>
        <v>8</v>
      </c>
      <c r="AR1022" s="17">
        <f t="shared" si="283"/>
        <v>2020</v>
      </c>
      <c r="AS1022" s="17">
        <f t="shared" ca="1" si="284"/>
        <v>86</v>
      </c>
      <c r="AT1022" s="17" t="str">
        <f t="shared" ca="1" si="287"/>
        <v>No</v>
      </c>
      <c r="AU1022" s="17">
        <f t="shared" si="285"/>
        <v>0</v>
      </c>
      <c r="AV1022" s="17" t="str">
        <f>+VLOOKUP(B1022,[1]Cruces!S:T,2,0)</f>
        <v>1. Solicitud</v>
      </c>
    </row>
    <row r="1023" spans="1:48" hidden="1" x14ac:dyDescent="0.25">
      <c r="A1023" s="17" t="s">
        <v>2073</v>
      </c>
      <c r="B1023" s="17" t="s">
        <v>68</v>
      </c>
      <c r="C1023" s="17">
        <v>0</v>
      </c>
      <c r="D1023" s="17">
        <v>0</v>
      </c>
      <c r="E1023" s="17" t="s">
        <v>55</v>
      </c>
      <c r="F1023" s="17" t="s">
        <v>107</v>
      </c>
      <c r="G1023" s="17" t="s">
        <v>2074</v>
      </c>
      <c r="H1023" s="17">
        <v>0</v>
      </c>
      <c r="I1023" s="17" t="s">
        <v>116</v>
      </c>
      <c r="J1023" s="17" t="s">
        <v>59</v>
      </c>
      <c r="K1023" s="17" t="s">
        <v>2075</v>
      </c>
      <c r="L1023" s="17" t="s">
        <v>117</v>
      </c>
      <c r="M1023" s="17" t="s">
        <v>118</v>
      </c>
      <c r="N1023" s="17" t="s">
        <v>75</v>
      </c>
      <c r="O1023" s="17">
        <v>20200516</v>
      </c>
      <c r="P1023" s="17">
        <v>20200610</v>
      </c>
      <c r="Q1023" s="17">
        <v>1150</v>
      </c>
      <c r="R1023" s="17">
        <v>28243774</v>
      </c>
      <c r="S1023" s="17" t="s">
        <v>76</v>
      </c>
      <c r="T1023" s="17" t="s">
        <v>63</v>
      </c>
      <c r="U1023" s="17" t="s">
        <v>91</v>
      </c>
      <c r="V1023" s="17">
        <f t="shared" si="286"/>
        <v>75</v>
      </c>
      <c r="W1023" s="17">
        <v>75000</v>
      </c>
      <c r="X1023" s="17" t="s">
        <v>64</v>
      </c>
      <c r="Y1023" s="17" t="s">
        <v>150</v>
      </c>
      <c r="Z1023" s="17">
        <v>20201009</v>
      </c>
      <c r="AA1023" s="17" t="s">
        <v>78</v>
      </c>
      <c r="AB1023" s="17">
        <v>1</v>
      </c>
      <c r="AC1023" s="17" t="str">
        <f>IFERROR(VLOOKUP(A1023,[1]Cruces!AJ:AK,2,0),VLOOKUP(CONCATENATE(X1023,AA1023),[1]Cruces!G:H,2,0))</f>
        <v>Solicitud de Obra</v>
      </c>
      <c r="AD1023" s="17">
        <f t="shared" si="272"/>
        <v>16</v>
      </c>
      <c r="AE1023" s="17">
        <f t="shared" si="273"/>
        <v>5</v>
      </c>
      <c r="AF1023" s="17">
        <f t="shared" si="274"/>
        <v>2020</v>
      </c>
      <c r="AG1023" s="17" t="str">
        <f>IFERROR(VLOOKUP(MID(A1023,2,4)*1,[1]Cruces!K:L,2,0),"Verificar")</f>
        <v>Atlántico Norte</v>
      </c>
      <c r="AH1023" s="17">
        <f t="shared" ca="1" si="275"/>
        <v>193</v>
      </c>
      <c r="AI1023" s="17" t="str">
        <f>IFERROR(VLOOKUP(U1023,[1]Cruces!$O$1:$P$6,2,0),"Sin Orden")</f>
        <v>Resuelta</v>
      </c>
      <c r="AJ1023" s="17">
        <f t="shared" si="276"/>
        <v>9</v>
      </c>
      <c r="AK1023" s="17">
        <f t="shared" si="277"/>
        <v>10</v>
      </c>
      <c r="AL1023" s="17">
        <f t="shared" si="278"/>
        <v>2020</v>
      </c>
      <c r="AM1023" s="17">
        <f t="shared" ca="1" si="279"/>
        <v>47</v>
      </c>
      <c r="AN1023" s="18">
        <f>IFERROR(VLOOKUP(R1023*1,'[1]Ordenes de Servicio'!G:K,5,0),"No Cruza")</f>
        <v>44125</v>
      </c>
      <c r="AO1023" s="17">
        <f t="shared" ca="1" si="280"/>
        <v>146</v>
      </c>
      <c r="AP1023" s="17">
        <f t="shared" si="281"/>
        <v>10</v>
      </c>
      <c r="AQ1023" s="17">
        <f t="shared" si="282"/>
        <v>6</v>
      </c>
      <c r="AR1023" s="17">
        <f t="shared" si="283"/>
        <v>2020</v>
      </c>
      <c r="AS1023" s="17">
        <f t="shared" ca="1" si="284"/>
        <v>168</v>
      </c>
      <c r="AT1023" s="17" t="str">
        <f t="shared" ca="1" si="287"/>
        <v>No</v>
      </c>
      <c r="AU1023" s="17">
        <f t="shared" si="285"/>
        <v>121</v>
      </c>
      <c r="AV1023" s="17" t="str">
        <f>+VLOOKUP(B1023,[1]Cruces!S:T,2,0)</f>
        <v>5. Consultoría / Adjudicación</v>
      </c>
    </row>
    <row r="1024" spans="1:48" hidden="1" x14ac:dyDescent="0.25">
      <c r="A1024" s="17" t="s">
        <v>8089</v>
      </c>
      <c r="B1024" s="17" t="s">
        <v>569</v>
      </c>
      <c r="C1024" s="17">
        <v>4060889</v>
      </c>
      <c r="D1024" s="17">
        <v>36136204</v>
      </c>
      <c r="E1024" s="17" t="s">
        <v>93</v>
      </c>
      <c r="F1024" s="17" t="s">
        <v>5366</v>
      </c>
      <c r="G1024" s="17" t="s">
        <v>8090</v>
      </c>
      <c r="H1024" s="17">
        <v>3104238659</v>
      </c>
      <c r="I1024" s="17" t="s">
        <v>71</v>
      </c>
      <c r="J1024" s="17" t="s">
        <v>8091</v>
      </c>
      <c r="K1024" s="17" t="s">
        <v>8092</v>
      </c>
      <c r="L1024" s="17" t="s">
        <v>5368</v>
      </c>
      <c r="M1024" s="17" t="s">
        <v>5369</v>
      </c>
      <c r="N1024" s="17" t="s">
        <v>572</v>
      </c>
      <c r="O1024" s="17">
        <v>20201028</v>
      </c>
      <c r="P1024" s="17">
        <v>20201028</v>
      </c>
      <c r="Q1024" s="17">
        <v>9510</v>
      </c>
      <c r="R1024" s="17">
        <v>0</v>
      </c>
      <c r="S1024" s="17"/>
      <c r="T1024" s="17" t="s">
        <v>63</v>
      </c>
      <c r="U1024" s="17"/>
      <c r="V1024" s="17">
        <f t="shared" si="286"/>
        <v>3</v>
      </c>
      <c r="W1024" s="17">
        <v>3000</v>
      </c>
      <c r="X1024" s="17" t="s">
        <v>89</v>
      </c>
      <c r="Y1024" s="17" t="s">
        <v>569</v>
      </c>
      <c r="Z1024" s="17">
        <v>20201028</v>
      </c>
      <c r="AA1024" s="17" t="s">
        <v>1947</v>
      </c>
      <c r="AB1024" s="17">
        <v>1</v>
      </c>
      <c r="AC1024" s="17" t="str">
        <f>IFERROR(VLOOKUP(A1024,[1]Cruces!AJ:AK,2,0),VLOOKUP(CONCATENATE(X1024,AA1024),[1]Cruces!G:H,2,0))</f>
        <v>Solicitud por BT</v>
      </c>
      <c r="AD1024" s="17">
        <f t="shared" si="272"/>
        <v>28</v>
      </c>
      <c r="AE1024" s="17">
        <f t="shared" si="273"/>
        <v>10</v>
      </c>
      <c r="AF1024" s="17">
        <f t="shared" si="274"/>
        <v>2020</v>
      </c>
      <c r="AG1024" s="17" t="str">
        <f>IFERROR(VLOOKUP(MID(A1024,2,4)*1,[1]Cruces!K:L,2,0),"Verificar")</f>
        <v>Atlántico Norte</v>
      </c>
      <c r="AH1024" s="17">
        <f t="shared" ca="1" si="275"/>
        <v>28</v>
      </c>
      <c r="AI1024" s="17" t="str">
        <f>IFERROR(VLOOKUP(U1024,[1]Cruces!$O$1:$P$6,2,0),"Sin Orden")</f>
        <v>Sin Orden</v>
      </c>
      <c r="AJ1024" s="17">
        <f t="shared" si="276"/>
        <v>28</v>
      </c>
      <c r="AK1024" s="17">
        <f t="shared" si="277"/>
        <v>10</v>
      </c>
      <c r="AL1024" s="17">
        <f t="shared" si="278"/>
        <v>2020</v>
      </c>
      <c r="AM1024" s="17">
        <f t="shared" ca="1" si="279"/>
        <v>28</v>
      </c>
      <c r="AN1024" s="18" t="str">
        <f>IFERROR(VLOOKUP(R1024*1,'[1]Ordenes de Servicio'!G:K,5,0),"No Cruza")</f>
        <v>No Cruza</v>
      </c>
      <c r="AO1024" s="17">
        <f t="shared" ca="1" si="280"/>
        <v>28</v>
      </c>
      <c r="AP1024" s="17">
        <f t="shared" si="281"/>
        <v>28</v>
      </c>
      <c r="AQ1024" s="17">
        <f t="shared" si="282"/>
        <v>10</v>
      </c>
      <c r="AR1024" s="17">
        <f t="shared" si="283"/>
        <v>2020</v>
      </c>
      <c r="AS1024" s="17">
        <f t="shared" ca="1" si="284"/>
        <v>28</v>
      </c>
      <c r="AT1024" s="17" t="str">
        <f t="shared" ca="1" si="287"/>
        <v>No</v>
      </c>
      <c r="AU1024" s="17">
        <f t="shared" si="285"/>
        <v>0</v>
      </c>
      <c r="AV1024" s="17" t="str">
        <f>+VLOOKUP(B1024,[1]Cruces!S:T,2,0)</f>
        <v>1. Solicitud</v>
      </c>
    </row>
    <row r="1025" spans="1:48" hidden="1" x14ac:dyDescent="0.25">
      <c r="A1025" s="17" t="s">
        <v>2076</v>
      </c>
      <c r="B1025" s="17" t="s">
        <v>68</v>
      </c>
      <c r="C1025" s="17">
        <v>5720843</v>
      </c>
      <c r="D1025" s="17">
        <v>25665597</v>
      </c>
      <c r="E1025" s="17" t="s">
        <v>93</v>
      </c>
      <c r="F1025" s="17" t="s">
        <v>126</v>
      </c>
      <c r="G1025" s="17" t="s">
        <v>2077</v>
      </c>
      <c r="H1025" s="17" t="s">
        <v>2078</v>
      </c>
      <c r="I1025" s="17" t="s">
        <v>71</v>
      </c>
      <c r="J1025" s="17" t="s">
        <v>2079</v>
      </c>
      <c r="K1025" s="17" t="s">
        <v>2080</v>
      </c>
      <c r="L1025" s="17" t="s">
        <v>129</v>
      </c>
      <c r="M1025" s="17" t="s">
        <v>130</v>
      </c>
      <c r="N1025" s="17" t="s">
        <v>75</v>
      </c>
      <c r="O1025" s="17">
        <v>20200122</v>
      </c>
      <c r="P1025" s="17">
        <v>20200511</v>
      </c>
      <c r="Q1025" s="17">
        <v>7751</v>
      </c>
      <c r="R1025" s="17">
        <v>27107777</v>
      </c>
      <c r="S1025" s="17" t="s">
        <v>100</v>
      </c>
      <c r="T1025" s="17" t="s">
        <v>63</v>
      </c>
      <c r="U1025" s="17" t="s">
        <v>91</v>
      </c>
      <c r="V1025" s="17">
        <f t="shared" si="286"/>
        <v>225</v>
      </c>
      <c r="W1025" s="17">
        <v>225000</v>
      </c>
      <c r="X1025" s="17" t="s">
        <v>89</v>
      </c>
      <c r="Y1025" s="17" t="s">
        <v>136</v>
      </c>
      <c r="Z1025" s="17">
        <v>20200630</v>
      </c>
      <c r="AA1025" s="17" t="s">
        <v>78</v>
      </c>
      <c r="AB1025" s="17">
        <v>1</v>
      </c>
      <c r="AC1025" s="17" t="str">
        <f>IFERROR(VLOOKUP(A1025,[1]Cruces!AJ:AK,2,0),VLOOKUP(CONCATENATE(X1025,AA1025),[1]Cruces!G:H,2,0))</f>
        <v>Solicitud de Obra</v>
      </c>
      <c r="AD1025" s="17">
        <f t="shared" si="272"/>
        <v>22</v>
      </c>
      <c r="AE1025" s="17">
        <f t="shared" si="273"/>
        <v>1</v>
      </c>
      <c r="AF1025" s="17">
        <f t="shared" si="274"/>
        <v>2020</v>
      </c>
      <c r="AG1025" s="17" t="str">
        <f>IFERROR(VLOOKUP(MID(A1025,2,4)*1,[1]Cruces!K:L,2,0),"Verificar")</f>
        <v>Guajira</v>
      </c>
      <c r="AH1025" s="17">
        <f t="shared" ca="1" si="275"/>
        <v>308</v>
      </c>
      <c r="AI1025" s="17" t="str">
        <f>IFERROR(VLOOKUP(U1025,[1]Cruces!$O$1:$P$6,2,0),"Sin Orden")</f>
        <v>Resuelta</v>
      </c>
      <c r="AJ1025" s="17">
        <f t="shared" si="276"/>
        <v>30</v>
      </c>
      <c r="AK1025" s="17">
        <f t="shared" si="277"/>
        <v>6</v>
      </c>
      <c r="AL1025" s="17">
        <f t="shared" si="278"/>
        <v>2020</v>
      </c>
      <c r="AM1025" s="17">
        <f t="shared" ca="1" si="279"/>
        <v>148</v>
      </c>
      <c r="AN1025" s="18" t="str">
        <f>IFERROR(VLOOKUP(R1025*1,'[1]Ordenes de Servicio'!G:K,5,0),"No Cruza")</f>
        <v>No Cruza</v>
      </c>
      <c r="AO1025" s="17">
        <f t="shared" ca="1" si="280"/>
        <v>160</v>
      </c>
      <c r="AP1025" s="17">
        <f t="shared" si="281"/>
        <v>11</v>
      </c>
      <c r="AQ1025" s="17">
        <f t="shared" si="282"/>
        <v>5</v>
      </c>
      <c r="AR1025" s="17">
        <f t="shared" si="283"/>
        <v>2020</v>
      </c>
      <c r="AS1025" s="17">
        <f t="shared" ca="1" si="284"/>
        <v>198</v>
      </c>
      <c r="AT1025" s="17" t="str">
        <f t="shared" ca="1" si="287"/>
        <v>No</v>
      </c>
      <c r="AU1025" s="17">
        <f t="shared" si="285"/>
        <v>50</v>
      </c>
      <c r="AV1025" s="17" t="str">
        <f>+VLOOKUP(B1025,[1]Cruces!S:T,2,0)</f>
        <v>5. Consultoría / Adjudicación</v>
      </c>
    </row>
    <row r="1026" spans="1:48" hidden="1" x14ac:dyDescent="0.25">
      <c r="A1026" s="17" t="s">
        <v>8093</v>
      </c>
      <c r="B1026" s="17" t="s">
        <v>569</v>
      </c>
      <c r="C1026" s="17">
        <v>0</v>
      </c>
      <c r="D1026" s="17">
        <v>0</v>
      </c>
      <c r="E1026" s="17" t="s">
        <v>55</v>
      </c>
      <c r="F1026" s="17" t="s">
        <v>932</v>
      </c>
      <c r="G1026" s="17" t="s">
        <v>8094</v>
      </c>
      <c r="H1026" s="17">
        <v>301767821</v>
      </c>
      <c r="I1026" s="17" t="s">
        <v>71</v>
      </c>
      <c r="J1026" s="17" t="s">
        <v>59</v>
      </c>
      <c r="K1026" s="17" t="s">
        <v>8095</v>
      </c>
      <c r="L1026" s="17" t="s">
        <v>7095</v>
      </c>
      <c r="M1026" s="17" t="s">
        <v>7096</v>
      </c>
      <c r="N1026" s="17" t="s">
        <v>572</v>
      </c>
      <c r="O1026" s="17">
        <v>20201016</v>
      </c>
      <c r="P1026" s="17">
        <v>20201016</v>
      </c>
      <c r="Q1026" s="17">
        <v>9343</v>
      </c>
      <c r="R1026" s="17">
        <v>0</v>
      </c>
      <c r="S1026" s="17"/>
      <c r="T1026" s="17" t="s">
        <v>63</v>
      </c>
      <c r="U1026" s="17"/>
      <c r="V1026" s="17">
        <f t="shared" si="286"/>
        <v>2</v>
      </c>
      <c r="W1026" s="17">
        <v>2000</v>
      </c>
      <c r="X1026" s="17" t="s">
        <v>7065</v>
      </c>
      <c r="Y1026" s="17" t="s">
        <v>569</v>
      </c>
      <c r="Z1026" s="17">
        <v>20201016</v>
      </c>
      <c r="AA1026" s="17" t="s">
        <v>1947</v>
      </c>
      <c r="AB1026" s="17">
        <v>1</v>
      </c>
      <c r="AC1026" s="17" t="str">
        <f>IFERROR(VLOOKUP(A1026,[1]Cruces!AJ:AK,2,0),VLOOKUP(CONCATENATE(X1026,AA1026),[1]Cruces!G:H,2,0))</f>
        <v>Solicitud por BT</v>
      </c>
      <c r="AD1026" s="17">
        <f t="shared" si="272"/>
        <v>16</v>
      </c>
      <c r="AE1026" s="17">
        <f t="shared" si="273"/>
        <v>10</v>
      </c>
      <c r="AF1026" s="17">
        <f t="shared" si="274"/>
        <v>2020</v>
      </c>
      <c r="AG1026" s="17" t="str">
        <f>IFERROR(VLOOKUP(MID(A1026,2,4)*1,[1]Cruces!K:L,2,0),"Verificar")</f>
        <v>Magdalena</v>
      </c>
      <c r="AH1026" s="17">
        <f t="shared" ca="1" si="275"/>
        <v>40</v>
      </c>
      <c r="AI1026" s="17" t="str">
        <f>IFERROR(VLOOKUP(U1026,[1]Cruces!$O$1:$P$6,2,0),"Sin Orden")</f>
        <v>Sin Orden</v>
      </c>
      <c r="AJ1026" s="17">
        <f t="shared" si="276"/>
        <v>16</v>
      </c>
      <c r="AK1026" s="17">
        <f t="shared" si="277"/>
        <v>10</v>
      </c>
      <c r="AL1026" s="17">
        <f t="shared" si="278"/>
        <v>2020</v>
      </c>
      <c r="AM1026" s="17">
        <f t="shared" ca="1" si="279"/>
        <v>40</v>
      </c>
      <c r="AN1026" s="18" t="str">
        <f>IFERROR(VLOOKUP(R1026*1,'[1]Ordenes de Servicio'!G:K,5,0),"No Cruza")</f>
        <v>No Cruza</v>
      </c>
      <c r="AO1026" s="17">
        <f t="shared" ca="1" si="280"/>
        <v>40</v>
      </c>
      <c r="AP1026" s="17">
        <f t="shared" si="281"/>
        <v>16</v>
      </c>
      <c r="AQ1026" s="17">
        <f t="shared" si="282"/>
        <v>10</v>
      </c>
      <c r="AR1026" s="17">
        <f t="shared" si="283"/>
        <v>2020</v>
      </c>
      <c r="AS1026" s="17">
        <f t="shared" ca="1" si="284"/>
        <v>40</v>
      </c>
      <c r="AT1026" s="17" t="str">
        <f t="shared" ca="1" si="287"/>
        <v>No</v>
      </c>
      <c r="AU1026" s="17">
        <f t="shared" si="285"/>
        <v>0</v>
      </c>
      <c r="AV1026" s="17" t="str">
        <f>+VLOOKUP(B1026,[1]Cruces!S:T,2,0)</f>
        <v>1. Solicitud</v>
      </c>
    </row>
    <row r="1027" spans="1:48" hidden="1" x14ac:dyDescent="0.25">
      <c r="A1027" s="17" t="s">
        <v>8096</v>
      </c>
      <c r="B1027" s="17" t="s">
        <v>6595</v>
      </c>
      <c r="C1027" s="17">
        <v>0</v>
      </c>
      <c r="D1027" s="17">
        <v>0</v>
      </c>
      <c r="E1027" s="17" t="s">
        <v>55</v>
      </c>
      <c r="F1027" s="17" t="s">
        <v>6228</v>
      </c>
      <c r="G1027" s="17" t="s">
        <v>8097</v>
      </c>
      <c r="H1027" s="17">
        <v>3007860867</v>
      </c>
      <c r="I1027" s="17" t="s">
        <v>71</v>
      </c>
      <c r="J1027" s="17" t="s">
        <v>59</v>
      </c>
      <c r="K1027" s="17" t="s">
        <v>97</v>
      </c>
      <c r="L1027" s="17" t="s">
        <v>7494</v>
      </c>
      <c r="M1027" s="17" t="s">
        <v>7495</v>
      </c>
      <c r="N1027" s="17" t="s">
        <v>6600</v>
      </c>
      <c r="O1027" s="17">
        <v>20200319</v>
      </c>
      <c r="P1027" s="17">
        <v>20200320</v>
      </c>
      <c r="Q1027" s="17">
        <v>1180</v>
      </c>
      <c r="R1027" s="17">
        <v>27279974</v>
      </c>
      <c r="S1027" s="17" t="s">
        <v>6601</v>
      </c>
      <c r="T1027" s="17" t="s">
        <v>63</v>
      </c>
      <c r="U1027" s="17" t="s">
        <v>91</v>
      </c>
      <c r="V1027" s="17">
        <f t="shared" si="286"/>
        <v>3</v>
      </c>
      <c r="W1027" s="17">
        <v>3000</v>
      </c>
      <c r="X1027" s="17" t="s">
        <v>7065</v>
      </c>
      <c r="Y1027" s="17" t="s">
        <v>6595</v>
      </c>
      <c r="Z1027" s="17">
        <v>20200320</v>
      </c>
      <c r="AA1027" s="17" t="s">
        <v>1947</v>
      </c>
      <c r="AB1027" s="17">
        <v>1</v>
      </c>
      <c r="AC1027" s="17" t="str">
        <f>IFERROR(VLOOKUP(A1027,[1]Cruces!AJ:AK,2,0),VLOOKUP(CONCATENATE(X1027,AA1027),[1]Cruces!G:H,2,0))</f>
        <v>Solicitud por BT</v>
      </c>
      <c r="AD1027" s="17">
        <f t="shared" si="272"/>
        <v>19</v>
      </c>
      <c r="AE1027" s="17">
        <f t="shared" si="273"/>
        <v>3</v>
      </c>
      <c r="AF1027" s="17">
        <f t="shared" si="274"/>
        <v>2020</v>
      </c>
      <c r="AG1027" s="17" t="str">
        <f>IFERROR(VLOOKUP(MID(A1027,2,4)*1,[1]Cruces!K:L,2,0),"Verificar")</f>
        <v>Atlántico Norte</v>
      </c>
      <c r="AH1027" s="17">
        <f t="shared" ca="1" si="275"/>
        <v>251</v>
      </c>
      <c r="AI1027" s="17" t="str">
        <f>IFERROR(VLOOKUP(U1027,[1]Cruces!$O$1:$P$6,2,0),"Sin Orden")</f>
        <v>Resuelta</v>
      </c>
      <c r="AJ1027" s="17">
        <f t="shared" si="276"/>
        <v>20</v>
      </c>
      <c r="AK1027" s="17">
        <f t="shared" si="277"/>
        <v>3</v>
      </c>
      <c r="AL1027" s="17">
        <f t="shared" si="278"/>
        <v>2020</v>
      </c>
      <c r="AM1027" s="17">
        <f t="shared" ca="1" si="279"/>
        <v>250</v>
      </c>
      <c r="AN1027" s="18" t="str">
        <f>IFERROR(VLOOKUP(R1027*1,'[1]Ordenes de Servicio'!G:K,5,0),"No Cruza")</f>
        <v>No Cruza</v>
      </c>
      <c r="AO1027" s="17">
        <f t="shared" ca="1" si="280"/>
        <v>1</v>
      </c>
      <c r="AP1027" s="17">
        <f t="shared" si="281"/>
        <v>20</v>
      </c>
      <c r="AQ1027" s="17">
        <f t="shared" si="282"/>
        <v>3</v>
      </c>
      <c r="AR1027" s="17">
        <f t="shared" si="283"/>
        <v>2020</v>
      </c>
      <c r="AS1027" s="17">
        <f t="shared" ca="1" si="284"/>
        <v>250</v>
      </c>
      <c r="AT1027" s="17" t="str">
        <f t="shared" ca="1" si="287"/>
        <v>No</v>
      </c>
      <c r="AU1027" s="17">
        <f t="shared" si="285"/>
        <v>0</v>
      </c>
      <c r="AV1027" s="17" t="str">
        <f>+VLOOKUP(B1027,[1]Cruces!S:T,2,0)</f>
        <v>7. Ejecución en Campo OS BT</v>
      </c>
    </row>
    <row r="1028" spans="1:48" hidden="1" x14ac:dyDescent="0.25">
      <c r="A1028" s="17" t="s">
        <v>8098</v>
      </c>
      <c r="B1028" s="17" t="s">
        <v>569</v>
      </c>
      <c r="C1028" s="17">
        <v>3028287</v>
      </c>
      <c r="D1028" s="17">
        <v>20115820</v>
      </c>
      <c r="E1028" s="17" t="s">
        <v>93</v>
      </c>
      <c r="F1028" s="17" t="s">
        <v>7098</v>
      </c>
      <c r="G1028" s="17" t="s">
        <v>8099</v>
      </c>
      <c r="H1028" s="17" t="s">
        <v>8100</v>
      </c>
      <c r="I1028" s="17" t="s">
        <v>71</v>
      </c>
      <c r="J1028" s="17" t="s">
        <v>8101</v>
      </c>
      <c r="K1028" s="17" t="s">
        <v>97</v>
      </c>
      <c r="L1028" s="17" t="s">
        <v>7101</v>
      </c>
      <c r="M1028" s="17" t="s">
        <v>7102</v>
      </c>
      <c r="N1028" s="17" t="s">
        <v>572</v>
      </c>
      <c r="O1028" s="17">
        <v>20201030</v>
      </c>
      <c r="P1028" s="17">
        <v>20201030</v>
      </c>
      <c r="Q1028" s="17">
        <v>1110</v>
      </c>
      <c r="R1028" s="17">
        <v>0</v>
      </c>
      <c r="S1028" s="17"/>
      <c r="T1028" s="17" t="s">
        <v>63</v>
      </c>
      <c r="U1028" s="17"/>
      <c r="V1028" s="17">
        <f t="shared" si="286"/>
        <v>3</v>
      </c>
      <c r="W1028" s="17">
        <v>3000</v>
      </c>
      <c r="X1028" s="17" t="s">
        <v>89</v>
      </c>
      <c r="Y1028" s="17" t="s">
        <v>569</v>
      </c>
      <c r="Z1028" s="17">
        <v>20201030</v>
      </c>
      <c r="AA1028" s="17" t="s">
        <v>1947</v>
      </c>
      <c r="AB1028" s="17">
        <v>1</v>
      </c>
      <c r="AC1028" s="17" t="str">
        <f>IFERROR(VLOOKUP(A1028,[1]Cruces!AJ:AK,2,0),VLOOKUP(CONCATENATE(X1028,AA1028),[1]Cruces!G:H,2,0))</f>
        <v>Solicitud por BT</v>
      </c>
      <c r="AD1028" s="17">
        <f t="shared" si="272"/>
        <v>30</v>
      </c>
      <c r="AE1028" s="17">
        <f t="shared" si="273"/>
        <v>10</v>
      </c>
      <c r="AF1028" s="17">
        <f t="shared" si="274"/>
        <v>2020</v>
      </c>
      <c r="AG1028" s="17" t="str">
        <f>IFERROR(VLOOKUP(MID(A1028,2,4)*1,[1]Cruces!K:L,2,0),"Verificar")</f>
        <v>Atlántico Norte</v>
      </c>
      <c r="AH1028" s="17">
        <f t="shared" ca="1" si="275"/>
        <v>26</v>
      </c>
      <c r="AI1028" s="17" t="str">
        <f>IFERROR(VLOOKUP(U1028,[1]Cruces!$O$1:$P$6,2,0),"Sin Orden")</f>
        <v>Sin Orden</v>
      </c>
      <c r="AJ1028" s="17">
        <f t="shared" si="276"/>
        <v>30</v>
      </c>
      <c r="AK1028" s="17">
        <f t="shared" si="277"/>
        <v>10</v>
      </c>
      <c r="AL1028" s="17">
        <f t="shared" si="278"/>
        <v>2020</v>
      </c>
      <c r="AM1028" s="17">
        <f t="shared" ca="1" si="279"/>
        <v>26</v>
      </c>
      <c r="AN1028" s="18" t="str">
        <f>IFERROR(VLOOKUP(R1028*1,'[1]Ordenes de Servicio'!G:K,5,0),"No Cruza")</f>
        <v>No Cruza</v>
      </c>
      <c r="AO1028" s="17">
        <f t="shared" ca="1" si="280"/>
        <v>26</v>
      </c>
      <c r="AP1028" s="17">
        <f t="shared" si="281"/>
        <v>30</v>
      </c>
      <c r="AQ1028" s="17">
        <f t="shared" si="282"/>
        <v>10</v>
      </c>
      <c r="AR1028" s="17">
        <f t="shared" si="283"/>
        <v>2020</v>
      </c>
      <c r="AS1028" s="17">
        <f t="shared" ca="1" si="284"/>
        <v>26</v>
      </c>
      <c r="AT1028" s="17" t="str">
        <f t="shared" ca="1" si="287"/>
        <v>No</v>
      </c>
      <c r="AU1028" s="17">
        <f t="shared" si="285"/>
        <v>0</v>
      </c>
      <c r="AV1028" s="17" t="str">
        <f>+VLOOKUP(B1028,[1]Cruces!S:T,2,0)</f>
        <v>1. Solicitud</v>
      </c>
    </row>
    <row r="1029" spans="1:48" hidden="1" x14ac:dyDescent="0.25">
      <c r="A1029" s="17" t="s">
        <v>2081</v>
      </c>
      <c r="B1029" s="17" t="s">
        <v>54</v>
      </c>
      <c r="C1029" s="17">
        <v>0</v>
      </c>
      <c r="D1029" s="17">
        <v>0</v>
      </c>
      <c r="E1029" s="17" t="s">
        <v>55</v>
      </c>
      <c r="F1029" s="17" t="s">
        <v>126</v>
      </c>
      <c r="G1029" s="17" t="s">
        <v>2082</v>
      </c>
      <c r="H1029" s="17">
        <v>0</v>
      </c>
      <c r="I1029" s="17" t="s">
        <v>71</v>
      </c>
      <c r="J1029" s="17" t="s">
        <v>59</v>
      </c>
      <c r="K1029" s="17" t="s">
        <v>2083</v>
      </c>
      <c r="L1029" s="17" t="s">
        <v>129</v>
      </c>
      <c r="M1029" s="17" t="s">
        <v>130</v>
      </c>
      <c r="N1029" s="17" t="s">
        <v>62</v>
      </c>
      <c r="O1029" s="17">
        <v>20200912</v>
      </c>
      <c r="P1029" s="17">
        <v>20201030</v>
      </c>
      <c r="Q1029" s="17">
        <v>7751</v>
      </c>
      <c r="R1029" s="17">
        <v>28126994</v>
      </c>
      <c r="S1029" s="17" t="s">
        <v>100</v>
      </c>
      <c r="T1029" s="17" t="s">
        <v>63</v>
      </c>
      <c r="U1029" s="17" t="s">
        <v>91</v>
      </c>
      <c r="V1029" s="17">
        <f t="shared" si="286"/>
        <v>15</v>
      </c>
      <c r="W1029" s="17">
        <v>15000</v>
      </c>
      <c r="X1029" s="17" t="s">
        <v>64</v>
      </c>
      <c r="Y1029" s="17" t="s">
        <v>65</v>
      </c>
      <c r="Z1029" s="17">
        <v>20201030</v>
      </c>
      <c r="AA1029" s="17" t="s">
        <v>78</v>
      </c>
      <c r="AB1029" s="17">
        <v>1</v>
      </c>
      <c r="AC1029" s="17" t="str">
        <f>IFERROR(VLOOKUP(A1029,[1]Cruces!AJ:AK,2,0),VLOOKUP(CONCATENATE(X1029,AA1029),[1]Cruces!G:H,2,0))</f>
        <v>Solicitud de Obra</v>
      </c>
      <c r="AD1029" s="17">
        <f t="shared" si="272"/>
        <v>12</v>
      </c>
      <c r="AE1029" s="17">
        <f t="shared" si="273"/>
        <v>9</v>
      </c>
      <c r="AF1029" s="17">
        <f t="shared" si="274"/>
        <v>2020</v>
      </c>
      <c r="AG1029" s="17" t="str">
        <f>IFERROR(VLOOKUP(MID(A1029,2,4)*1,[1]Cruces!K:L,2,0),"Verificar")</f>
        <v>Guajira</v>
      </c>
      <c r="AH1029" s="17">
        <f t="shared" ca="1" si="275"/>
        <v>74</v>
      </c>
      <c r="AI1029" s="17" t="str">
        <f>IFERROR(VLOOKUP(U1029,[1]Cruces!$O$1:$P$6,2,0),"Sin Orden")</f>
        <v>Resuelta</v>
      </c>
      <c r="AJ1029" s="17">
        <f t="shared" si="276"/>
        <v>30</v>
      </c>
      <c r="AK1029" s="17">
        <f t="shared" si="277"/>
        <v>10</v>
      </c>
      <c r="AL1029" s="17">
        <f t="shared" si="278"/>
        <v>2020</v>
      </c>
      <c r="AM1029" s="17">
        <f t="shared" ca="1" si="279"/>
        <v>26</v>
      </c>
      <c r="AN1029" s="18" t="str">
        <f>IFERROR(VLOOKUP(R1029*1,'[1]Ordenes de Servicio'!G:K,5,0),"No Cruza")</f>
        <v>No Cruza</v>
      </c>
      <c r="AO1029" s="17">
        <f t="shared" ca="1" si="280"/>
        <v>48</v>
      </c>
      <c r="AP1029" s="17">
        <f t="shared" si="281"/>
        <v>30</v>
      </c>
      <c r="AQ1029" s="17">
        <f t="shared" si="282"/>
        <v>10</v>
      </c>
      <c r="AR1029" s="17">
        <f t="shared" si="283"/>
        <v>2020</v>
      </c>
      <c r="AS1029" s="17">
        <f t="shared" ca="1" si="284"/>
        <v>26</v>
      </c>
      <c r="AT1029" s="17" t="str">
        <f t="shared" ca="1" si="287"/>
        <v>No</v>
      </c>
      <c r="AU1029" s="17">
        <f t="shared" si="285"/>
        <v>0</v>
      </c>
      <c r="AV1029" s="17" t="str">
        <f>+VLOOKUP(B1029,[1]Cruces!S:T,2,0)</f>
        <v>4. Presupuesto de Obra</v>
      </c>
    </row>
    <row r="1030" spans="1:48" hidden="1" x14ac:dyDescent="0.25">
      <c r="A1030" s="17" t="s">
        <v>2084</v>
      </c>
      <c r="B1030" s="17" t="s">
        <v>203</v>
      </c>
      <c r="C1030" s="17">
        <v>0</v>
      </c>
      <c r="D1030" s="17">
        <v>0</v>
      </c>
      <c r="E1030" s="17" t="s">
        <v>55</v>
      </c>
      <c r="F1030" s="17" t="s">
        <v>56</v>
      </c>
      <c r="G1030" s="17" t="s">
        <v>2085</v>
      </c>
      <c r="H1030" s="17">
        <v>0</v>
      </c>
      <c r="I1030" s="17" t="s">
        <v>446</v>
      </c>
      <c r="J1030" s="17" t="s">
        <v>59</v>
      </c>
      <c r="K1030" s="17" t="s">
        <v>97</v>
      </c>
      <c r="L1030" s="17" t="s">
        <v>172</v>
      </c>
      <c r="M1030" s="17" t="s">
        <v>173</v>
      </c>
      <c r="N1030" s="17" t="s">
        <v>207</v>
      </c>
      <c r="O1030" s="17">
        <v>20141223</v>
      </c>
      <c r="P1030" s="17">
        <v>20150925</v>
      </c>
      <c r="Q1030" s="17">
        <v>1110</v>
      </c>
      <c r="R1030" s="17">
        <v>22023677</v>
      </c>
      <c r="S1030" s="17" t="s">
        <v>76</v>
      </c>
      <c r="T1030" s="17" t="s">
        <v>63</v>
      </c>
      <c r="U1030" s="17" t="s">
        <v>91</v>
      </c>
      <c r="V1030" s="17">
        <f t="shared" si="286"/>
        <v>675</v>
      </c>
      <c r="W1030" s="17">
        <v>675000</v>
      </c>
      <c r="X1030" s="17" t="s">
        <v>64</v>
      </c>
      <c r="Y1030" s="17" t="s">
        <v>1601</v>
      </c>
      <c r="Z1030" s="17">
        <v>20150925</v>
      </c>
      <c r="AA1030" s="17" t="s">
        <v>894</v>
      </c>
      <c r="AB1030" s="17">
        <v>1</v>
      </c>
      <c r="AC1030" s="17" t="str">
        <f>IFERROR(VLOOKUP(A1030,[1]Cruces!AJ:AK,2,0),VLOOKUP(CONCATENATE(X1030,AA1030),[1]Cruces!G:H,2,0))</f>
        <v>Solicitud de Obra</v>
      </c>
      <c r="AD1030" s="17">
        <f t="shared" si="272"/>
        <v>23</v>
      </c>
      <c r="AE1030" s="17">
        <f t="shared" si="273"/>
        <v>12</v>
      </c>
      <c r="AF1030" s="17">
        <f t="shared" si="274"/>
        <v>2014</v>
      </c>
      <c r="AG1030" s="17" t="str">
        <f>IFERROR(VLOOKUP(MID(A1030,2,4)*1,[1]Cruces!K:L,2,0),"Verificar")</f>
        <v>Atlántico Norte</v>
      </c>
      <c r="AH1030" s="17">
        <f t="shared" ca="1" si="275"/>
        <v>2164</v>
      </c>
      <c r="AI1030" s="17" t="str">
        <f>IFERROR(VLOOKUP(U1030,[1]Cruces!$O$1:$P$6,2,0),"Sin Orden")</f>
        <v>Resuelta</v>
      </c>
      <c r="AJ1030" s="17">
        <f t="shared" si="276"/>
        <v>25</v>
      </c>
      <c r="AK1030" s="17">
        <f t="shared" si="277"/>
        <v>9</v>
      </c>
      <c r="AL1030" s="17">
        <f t="shared" si="278"/>
        <v>2015</v>
      </c>
      <c r="AM1030" s="17">
        <f t="shared" ca="1" si="279"/>
        <v>1888</v>
      </c>
      <c r="AN1030" s="18" t="str">
        <f>IFERROR(VLOOKUP(R1030*1,'[1]Ordenes de Servicio'!G:K,5,0),"No Cruza")</f>
        <v>No Cruza</v>
      </c>
      <c r="AO1030" s="17">
        <f t="shared" ca="1" si="280"/>
        <v>276</v>
      </c>
      <c r="AP1030" s="17">
        <f t="shared" si="281"/>
        <v>25</v>
      </c>
      <c r="AQ1030" s="17">
        <f t="shared" si="282"/>
        <v>9</v>
      </c>
      <c r="AR1030" s="17">
        <f t="shared" si="283"/>
        <v>2015</v>
      </c>
      <c r="AS1030" s="17">
        <f t="shared" ca="1" si="284"/>
        <v>1888</v>
      </c>
      <c r="AT1030" s="17" t="str">
        <f t="shared" ca="1" si="287"/>
        <v>Si</v>
      </c>
      <c r="AU1030" s="17">
        <f t="shared" si="285"/>
        <v>0</v>
      </c>
      <c r="AV1030" s="17" t="str">
        <f>+VLOOKUP(B1030,[1]Cruces!S:T,2,0)</f>
        <v>6. Ejecución y Seguimiento de Obra</v>
      </c>
    </row>
    <row r="1031" spans="1:48" hidden="1" x14ac:dyDescent="0.25">
      <c r="A1031" s="17" t="s">
        <v>2086</v>
      </c>
      <c r="B1031" s="17" t="s">
        <v>54</v>
      </c>
      <c r="C1031" s="17">
        <v>0</v>
      </c>
      <c r="D1031" s="17">
        <v>0</v>
      </c>
      <c r="E1031" s="17" t="s">
        <v>55</v>
      </c>
      <c r="F1031" s="17" t="s">
        <v>126</v>
      </c>
      <c r="G1031" s="17" t="s">
        <v>2087</v>
      </c>
      <c r="H1031" s="17">
        <v>0</v>
      </c>
      <c r="I1031" s="17" t="s">
        <v>71</v>
      </c>
      <c r="J1031" s="17" t="s">
        <v>59</v>
      </c>
      <c r="K1031" s="17" t="s">
        <v>2088</v>
      </c>
      <c r="L1031" s="17" t="s">
        <v>129</v>
      </c>
      <c r="M1031" s="17" t="s">
        <v>130</v>
      </c>
      <c r="N1031" s="17" t="s">
        <v>62</v>
      </c>
      <c r="O1031" s="17">
        <v>20200912</v>
      </c>
      <c r="P1031" s="17">
        <v>20201030</v>
      </c>
      <c r="Q1031" s="17">
        <v>3340</v>
      </c>
      <c r="R1031" s="17">
        <v>28127127</v>
      </c>
      <c r="S1031" s="17" t="s">
        <v>100</v>
      </c>
      <c r="T1031" s="17" t="s">
        <v>63</v>
      </c>
      <c r="U1031" s="17" t="s">
        <v>91</v>
      </c>
      <c r="V1031" s="17">
        <f t="shared" si="286"/>
        <v>15</v>
      </c>
      <c r="W1031" s="17">
        <v>15000</v>
      </c>
      <c r="X1031" s="17" t="s">
        <v>64</v>
      </c>
      <c r="Y1031" s="17" t="s">
        <v>65</v>
      </c>
      <c r="Z1031" s="17">
        <v>20201030</v>
      </c>
      <c r="AA1031" s="17" t="s">
        <v>78</v>
      </c>
      <c r="AB1031" s="17">
        <v>1</v>
      </c>
      <c r="AC1031" s="17" t="str">
        <f>IFERROR(VLOOKUP(A1031,[1]Cruces!AJ:AK,2,0),VLOOKUP(CONCATENATE(X1031,AA1031),[1]Cruces!G:H,2,0))</f>
        <v>Solicitud de Obra</v>
      </c>
      <c r="AD1031" s="17">
        <f t="shared" si="272"/>
        <v>12</v>
      </c>
      <c r="AE1031" s="17">
        <f t="shared" si="273"/>
        <v>9</v>
      </c>
      <c r="AF1031" s="17">
        <f t="shared" si="274"/>
        <v>2020</v>
      </c>
      <c r="AG1031" s="17" t="str">
        <f>IFERROR(VLOOKUP(MID(A1031,2,4)*1,[1]Cruces!K:L,2,0),"Verificar")</f>
        <v>Guajira</v>
      </c>
      <c r="AH1031" s="17">
        <f t="shared" ca="1" si="275"/>
        <v>74</v>
      </c>
      <c r="AI1031" s="17" t="str">
        <f>IFERROR(VLOOKUP(U1031,[1]Cruces!$O$1:$P$6,2,0),"Sin Orden")</f>
        <v>Resuelta</v>
      </c>
      <c r="AJ1031" s="17">
        <f t="shared" si="276"/>
        <v>30</v>
      </c>
      <c r="AK1031" s="17">
        <f t="shared" si="277"/>
        <v>10</v>
      </c>
      <c r="AL1031" s="17">
        <f t="shared" si="278"/>
        <v>2020</v>
      </c>
      <c r="AM1031" s="17">
        <f t="shared" ca="1" si="279"/>
        <v>26</v>
      </c>
      <c r="AN1031" s="18" t="str">
        <f>IFERROR(VLOOKUP(R1031*1,'[1]Ordenes de Servicio'!G:K,5,0),"No Cruza")</f>
        <v>No Cruza</v>
      </c>
      <c r="AO1031" s="17">
        <f t="shared" ca="1" si="280"/>
        <v>48</v>
      </c>
      <c r="AP1031" s="17">
        <f t="shared" si="281"/>
        <v>30</v>
      </c>
      <c r="AQ1031" s="17">
        <f t="shared" si="282"/>
        <v>10</v>
      </c>
      <c r="AR1031" s="17">
        <f t="shared" si="283"/>
        <v>2020</v>
      </c>
      <c r="AS1031" s="17">
        <f t="shared" ca="1" si="284"/>
        <v>26</v>
      </c>
      <c r="AT1031" s="17" t="str">
        <f t="shared" ca="1" si="287"/>
        <v>No</v>
      </c>
      <c r="AU1031" s="17">
        <f t="shared" si="285"/>
        <v>0</v>
      </c>
      <c r="AV1031" s="17" t="str">
        <f>+VLOOKUP(B1031,[1]Cruces!S:T,2,0)</f>
        <v>4. Presupuesto de Obra</v>
      </c>
    </row>
    <row r="1032" spans="1:48" hidden="1" x14ac:dyDescent="0.25">
      <c r="A1032" s="17" t="s">
        <v>2089</v>
      </c>
      <c r="B1032" s="17" t="s">
        <v>54</v>
      </c>
      <c r="C1032" s="17">
        <v>0</v>
      </c>
      <c r="D1032" s="17">
        <v>0</v>
      </c>
      <c r="E1032" s="17" t="s">
        <v>55</v>
      </c>
      <c r="F1032" s="17" t="s">
        <v>81</v>
      </c>
      <c r="G1032" s="17" t="s">
        <v>2090</v>
      </c>
      <c r="H1032" s="17">
        <v>3135748340</v>
      </c>
      <c r="I1032" s="17" t="s">
        <v>109</v>
      </c>
      <c r="J1032" s="17" t="s">
        <v>59</v>
      </c>
      <c r="K1032" s="17" t="s">
        <v>2091</v>
      </c>
      <c r="L1032" s="17" t="s">
        <v>85</v>
      </c>
      <c r="M1032" s="17" t="s">
        <v>86</v>
      </c>
      <c r="N1032" s="17" t="s">
        <v>62</v>
      </c>
      <c r="O1032" s="17">
        <v>20200512</v>
      </c>
      <c r="P1032" s="17">
        <v>20200603</v>
      </c>
      <c r="Q1032" s="17">
        <v>3410</v>
      </c>
      <c r="R1032" s="17">
        <v>27528682</v>
      </c>
      <c r="S1032" s="17" t="s">
        <v>100</v>
      </c>
      <c r="T1032" s="17" t="s">
        <v>63</v>
      </c>
      <c r="U1032" s="17" t="s">
        <v>91</v>
      </c>
      <c r="V1032" s="17">
        <f t="shared" si="286"/>
        <v>300</v>
      </c>
      <c r="W1032" s="17">
        <v>300000</v>
      </c>
      <c r="X1032" s="17" t="s">
        <v>64</v>
      </c>
      <c r="Y1032" s="17" t="s">
        <v>65</v>
      </c>
      <c r="Z1032" s="17">
        <v>20200603</v>
      </c>
      <c r="AA1032" s="17" t="s">
        <v>137</v>
      </c>
      <c r="AB1032" s="17">
        <v>1</v>
      </c>
      <c r="AC1032" s="17" t="str">
        <f>IFERROR(VLOOKUP(A1032,[1]Cruces!AJ:AK,2,0),VLOOKUP(CONCATENATE(X1032,AA1032),[1]Cruces!G:H,2,0))</f>
        <v>Solicitud de Obra</v>
      </c>
      <c r="AD1032" s="17">
        <f t="shared" si="272"/>
        <v>12</v>
      </c>
      <c r="AE1032" s="17">
        <f t="shared" si="273"/>
        <v>5</v>
      </c>
      <c r="AF1032" s="17">
        <f t="shared" si="274"/>
        <v>2020</v>
      </c>
      <c r="AG1032" s="17" t="str">
        <f>IFERROR(VLOOKUP(MID(A1032,2,4)*1,[1]Cruces!K:L,2,0),"Verificar")</f>
        <v>Magdalena</v>
      </c>
      <c r="AH1032" s="17">
        <f t="shared" ca="1" si="275"/>
        <v>197</v>
      </c>
      <c r="AI1032" s="17" t="str">
        <f>IFERROR(VLOOKUP(U1032,[1]Cruces!$O$1:$P$6,2,0),"Sin Orden")</f>
        <v>Resuelta</v>
      </c>
      <c r="AJ1032" s="17">
        <f t="shared" si="276"/>
        <v>3</v>
      </c>
      <c r="AK1032" s="17">
        <f t="shared" si="277"/>
        <v>6</v>
      </c>
      <c r="AL1032" s="17">
        <f t="shared" si="278"/>
        <v>2020</v>
      </c>
      <c r="AM1032" s="17">
        <f t="shared" ca="1" si="279"/>
        <v>175</v>
      </c>
      <c r="AN1032" s="18" t="str">
        <f>IFERROR(VLOOKUP(R1032*1,'[1]Ordenes de Servicio'!G:K,5,0),"No Cruza")</f>
        <v>No Cruza</v>
      </c>
      <c r="AO1032" s="17">
        <f t="shared" ca="1" si="280"/>
        <v>22</v>
      </c>
      <c r="AP1032" s="17">
        <f t="shared" si="281"/>
        <v>3</v>
      </c>
      <c r="AQ1032" s="17">
        <f t="shared" si="282"/>
        <v>6</v>
      </c>
      <c r="AR1032" s="17">
        <f t="shared" si="283"/>
        <v>2020</v>
      </c>
      <c r="AS1032" s="17">
        <f t="shared" ca="1" si="284"/>
        <v>175</v>
      </c>
      <c r="AT1032" s="17" t="str">
        <f t="shared" ca="1" si="287"/>
        <v>No</v>
      </c>
      <c r="AU1032" s="17">
        <f t="shared" si="285"/>
        <v>0</v>
      </c>
      <c r="AV1032" s="17" t="str">
        <f>+VLOOKUP(B1032,[1]Cruces!S:T,2,0)</f>
        <v>4. Presupuesto de Obra</v>
      </c>
    </row>
    <row r="1033" spans="1:48" hidden="1" x14ac:dyDescent="0.25">
      <c r="A1033" s="17" t="s">
        <v>8102</v>
      </c>
      <c r="B1033" s="17" t="s">
        <v>569</v>
      </c>
      <c r="C1033" s="17">
        <v>0</v>
      </c>
      <c r="D1033" s="17">
        <v>0</v>
      </c>
      <c r="E1033" s="17" t="s">
        <v>55</v>
      </c>
      <c r="F1033" s="17" t="s">
        <v>7098</v>
      </c>
      <c r="G1033" s="17" t="s">
        <v>8103</v>
      </c>
      <c r="H1033" s="17">
        <v>3004690783</v>
      </c>
      <c r="I1033" s="17" t="s">
        <v>71</v>
      </c>
      <c r="J1033" s="17" t="s">
        <v>59</v>
      </c>
      <c r="K1033" s="17" t="s">
        <v>8104</v>
      </c>
      <c r="L1033" s="17" t="s">
        <v>7371</v>
      </c>
      <c r="M1033" s="17" t="s">
        <v>7372</v>
      </c>
      <c r="N1033" s="17" t="s">
        <v>572</v>
      </c>
      <c r="O1033" s="17">
        <v>20201116</v>
      </c>
      <c r="P1033" s="17">
        <v>20201116</v>
      </c>
      <c r="Q1033" s="17">
        <v>1110</v>
      </c>
      <c r="R1033" s="17">
        <v>0</v>
      </c>
      <c r="S1033" s="17"/>
      <c r="T1033" s="17" t="s">
        <v>63</v>
      </c>
      <c r="U1033" s="17"/>
      <c r="V1033" s="17">
        <f t="shared" si="286"/>
        <v>3</v>
      </c>
      <c r="W1033" s="17">
        <v>3000</v>
      </c>
      <c r="X1033" s="17" t="s">
        <v>7065</v>
      </c>
      <c r="Y1033" s="17" t="s">
        <v>569</v>
      </c>
      <c r="Z1033" s="17">
        <v>20201116</v>
      </c>
      <c r="AA1033" s="17" t="s">
        <v>1947</v>
      </c>
      <c r="AB1033" s="17">
        <v>1</v>
      </c>
      <c r="AC1033" s="17" t="str">
        <f>IFERROR(VLOOKUP(A1033,[1]Cruces!AJ:AK,2,0),VLOOKUP(CONCATENATE(X1033,AA1033),[1]Cruces!G:H,2,0))</f>
        <v>Solicitud por BT</v>
      </c>
      <c r="AD1033" s="17">
        <f t="shared" si="272"/>
        <v>16</v>
      </c>
      <c r="AE1033" s="17">
        <f t="shared" si="273"/>
        <v>11</v>
      </c>
      <c r="AF1033" s="17">
        <f t="shared" si="274"/>
        <v>2020</v>
      </c>
      <c r="AG1033" s="17" t="str">
        <f>IFERROR(VLOOKUP(MID(A1033,2,4)*1,[1]Cruces!K:L,2,0),"Verificar")</f>
        <v>Atlántico Norte</v>
      </c>
      <c r="AH1033" s="17">
        <f t="shared" ca="1" si="275"/>
        <v>9</v>
      </c>
      <c r="AI1033" s="17" t="str">
        <f>IFERROR(VLOOKUP(U1033,[1]Cruces!$O$1:$P$6,2,0),"Sin Orden")</f>
        <v>Sin Orden</v>
      </c>
      <c r="AJ1033" s="17">
        <f t="shared" si="276"/>
        <v>16</v>
      </c>
      <c r="AK1033" s="17">
        <f t="shared" si="277"/>
        <v>11</v>
      </c>
      <c r="AL1033" s="17">
        <f t="shared" si="278"/>
        <v>2020</v>
      </c>
      <c r="AM1033" s="17">
        <f t="shared" ca="1" si="279"/>
        <v>9</v>
      </c>
      <c r="AN1033" s="18" t="str">
        <f>IFERROR(VLOOKUP(R1033*1,'[1]Ordenes de Servicio'!G:K,5,0),"No Cruza")</f>
        <v>No Cruza</v>
      </c>
      <c r="AO1033" s="17">
        <f t="shared" ca="1" si="280"/>
        <v>9</v>
      </c>
      <c r="AP1033" s="17">
        <f t="shared" si="281"/>
        <v>16</v>
      </c>
      <c r="AQ1033" s="17">
        <f t="shared" si="282"/>
        <v>11</v>
      </c>
      <c r="AR1033" s="17">
        <f t="shared" si="283"/>
        <v>2020</v>
      </c>
      <c r="AS1033" s="17">
        <f t="shared" ca="1" si="284"/>
        <v>9</v>
      </c>
      <c r="AT1033" s="17" t="str">
        <f t="shared" ca="1" si="287"/>
        <v>No</v>
      </c>
      <c r="AU1033" s="17">
        <f t="shared" si="285"/>
        <v>0</v>
      </c>
      <c r="AV1033" s="17" t="str">
        <f>+VLOOKUP(B1033,[1]Cruces!S:T,2,0)</f>
        <v>1. Solicitud</v>
      </c>
    </row>
    <row r="1034" spans="1:48" hidden="1" x14ac:dyDescent="0.25">
      <c r="A1034" s="17" t="s">
        <v>2092</v>
      </c>
      <c r="B1034" s="17" t="s">
        <v>203</v>
      </c>
      <c r="C1034" s="17">
        <v>0</v>
      </c>
      <c r="D1034" s="17">
        <v>0</v>
      </c>
      <c r="E1034" s="17" t="s">
        <v>55</v>
      </c>
      <c r="F1034" s="17" t="s">
        <v>56</v>
      </c>
      <c r="G1034" s="17" t="s">
        <v>2093</v>
      </c>
      <c r="H1034" s="17">
        <v>3215188148</v>
      </c>
      <c r="I1034" s="17" t="s">
        <v>116</v>
      </c>
      <c r="J1034" s="17" t="s">
        <v>59</v>
      </c>
      <c r="K1034" s="17" t="s">
        <v>97</v>
      </c>
      <c r="L1034" s="17" t="s">
        <v>265</v>
      </c>
      <c r="M1034" s="17" t="s">
        <v>55</v>
      </c>
      <c r="N1034" s="17" t="s">
        <v>207</v>
      </c>
      <c r="O1034" s="17">
        <v>20171011</v>
      </c>
      <c r="P1034" s="17">
        <v>20171011</v>
      </c>
      <c r="Q1034" s="17">
        <v>9350</v>
      </c>
      <c r="R1034" s="17">
        <v>0</v>
      </c>
      <c r="S1034" s="17"/>
      <c r="T1034" s="17" t="s">
        <v>63</v>
      </c>
      <c r="U1034" s="17"/>
      <c r="V1034" s="17">
        <f t="shared" si="286"/>
        <v>1</v>
      </c>
      <c r="W1034" s="17">
        <v>1000</v>
      </c>
      <c r="X1034" s="17" t="s">
        <v>64</v>
      </c>
      <c r="Y1034" s="17" t="s">
        <v>203</v>
      </c>
      <c r="Z1034" s="17">
        <v>20171011</v>
      </c>
      <c r="AA1034" s="17" t="s">
        <v>113</v>
      </c>
      <c r="AB1034" s="17">
        <v>1</v>
      </c>
      <c r="AC1034" s="17" t="str">
        <f>IFERROR(VLOOKUP(A1034,[1]Cruces!AJ:AK,2,0),VLOOKUP(CONCATENATE(X1034,AA1034),[1]Cruces!G:H,2,0))</f>
        <v>Solicitud de Obra</v>
      </c>
      <c r="AD1034" s="17">
        <f t="shared" si="272"/>
        <v>11</v>
      </c>
      <c r="AE1034" s="17">
        <f t="shared" si="273"/>
        <v>10</v>
      </c>
      <c r="AF1034" s="17">
        <f t="shared" si="274"/>
        <v>2017</v>
      </c>
      <c r="AG1034" s="17" t="str">
        <f>IFERROR(VLOOKUP(MID(A1034,2,4)*1,[1]Cruces!K:L,2,0),"Verificar")</f>
        <v>Magdalena</v>
      </c>
      <c r="AH1034" s="17">
        <f t="shared" ca="1" si="275"/>
        <v>1141</v>
      </c>
      <c r="AI1034" s="17" t="str">
        <f>IFERROR(VLOOKUP(U1034,[1]Cruces!$O$1:$P$6,2,0),"Sin Orden")</f>
        <v>Sin Orden</v>
      </c>
      <c r="AJ1034" s="17">
        <f t="shared" si="276"/>
        <v>11</v>
      </c>
      <c r="AK1034" s="17">
        <f t="shared" si="277"/>
        <v>10</v>
      </c>
      <c r="AL1034" s="17">
        <f t="shared" si="278"/>
        <v>2017</v>
      </c>
      <c r="AM1034" s="17">
        <f t="shared" ca="1" si="279"/>
        <v>1141</v>
      </c>
      <c r="AN1034" s="18" t="str">
        <f>IFERROR(VLOOKUP(R1034*1,'[1]Ordenes de Servicio'!G:K,5,0),"No Cruza")</f>
        <v>No Cruza</v>
      </c>
      <c r="AO1034" s="17">
        <f t="shared" ca="1" si="280"/>
        <v>1141</v>
      </c>
      <c r="AP1034" s="17">
        <f t="shared" si="281"/>
        <v>11</v>
      </c>
      <c r="AQ1034" s="17">
        <f t="shared" si="282"/>
        <v>10</v>
      </c>
      <c r="AR1034" s="17">
        <f t="shared" si="283"/>
        <v>2017</v>
      </c>
      <c r="AS1034" s="17">
        <f t="shared" ca="1" si="284"/>
        <v>1141</v>
      </c>
      <c r="AT1034" s="17" t="str">
        <f t="shared" ca="1" si="287"/>
        <v>Si</v>
      </c>
      <c r="AU1034" s="17">
        <f t="shared" si="285"/>
        <v>0</v>
      </c>
      <c r="AV1034" s="17" t="str">
        <f>+VLOOKUP(B1034,[1]Cruces!S:T,2,0)</f>
        <v>6. Ejecución y Seguimiento de Obra</v>
      </c>
    </row>
    <row r="1035" spans="1:48" hidden="1" x14ac:dyDescent="0.25">
      <c r="A1035" s="17" t="s">
        <v>2094</v>
      </c>
      <c r="B1035" s="17" t="s">
        <v>68</v>
      </c>
      <c r="C1035" s="17">
        <v>5548268</v>
      </c>
      <c r="D1035" s="17">
        <v>0</v>
      </c>
      <c r="E1035" s="17" t="s">
        <v>55</v>
      </c>
      <c r="F1035" s="17" t="s">
        <v>232</v>
      </c>
      <c r="G1035" s="17" t="s">
        <v>682</v>
      </c>
      <c r="H1035" s="17">
        <v>3115211968</v>
      </c>
      <c r="I1035" s="17" t="s">
        <v>116</v>
      </c>
      <c r="J1035" s="17" t="s">
        <v>59</v>
      </c>
      <c r="K1035" s="17" t="s">
        <v>683</v>
      </c>
      <c r="L1035" s="17" t="s">
        <v>1002</v>
      </c>
      <c r="M1035" s="17" t="s">
        <v>1003</v>
      </c>
      <c r="N1035" s="17" t="s">
        <v>75</v>
      </c>
      <c r="O1035" s="17">
        <v>20190809</v>
      </c>
      <c r="P1035" s="17">
        <v>20191031</v>
      </c>
      <c r="Q1035" s="17">
        <v>1210</v>
      </c>
      <c r="R1035" s="17">
        <v>27109032</v>
      </c>
      <c r="S1035" s="17" t="s">
        <v>76</v>
      </c>
      <c r="T1035" s="17" t="s">
        <v>63</v>
      </c>
      <c r="U1035" s="17" t="s">
        <v>88</v>
      </c>
      <c r="V1035" s="17">
        <f t="shared" si="286"/>
        <v>375</v>
      </c>
      <c r="W1035" s="17">
        <v>375000</v>
      </c>
      <c r="X1035" s="17" t="s">
        <v>89</v>
      </c>
      <c r="Y1035" s="17" t="s">
        <v>150</v>
      </c>
      <c r="Z1035" s="17">
        <v>20200317</v>
      </c>
      <c r="AA1035" s="17" t="s">
        <v>101</v>
      </c>
      <c r="AB1035" s="17">
        <v>1</v>
      </c>
      <c r="AC1035" s="17" t="str">
        <f>IFERROR(VLOOKUP(A1035,[1]Cruces!AJ:AK,2,0),VLOOKUP(CONCATENATE(X1035,AA1035),[1]Cruces!G:H,2,0))</f>
        <v>Solicitud de Obra</v>
      </c>
      <c r="AD1035" s="17">
        <f t="shared" si="272"/>
        <v>9</v>
      </c>
      <c r="AE1035" s="17">
        <f t="shared" si="273"/>
        <v>8</v>
      </c>
      <c r="AF1035" s="17">
        <f t="shared" si="274"/>
        <v>2019</v>
      </c>
      <c r="AG1035" s="17" t="str">
        <f>IFERROR(VLOOKUP(MID(A1035,2,4)*1,[1]Cruces!K:L,2,0),"Verificar")</f>
        <v>Atlántico Sur</v>
      </c>
      <c r="AH1035" s="17">
        <f t="shared" ca="1" si="275"/>
        <v>474</v>
      </c>
      <c r="AI1035" s="17" t="str">
        <f>IFERROR(VLOOKUP(U1035,[1]Cruces!$O$1:$P$6,2,0),"Sin Orden")</f>
        <v>Resuelta</v>
      </c>
      <c r="AJ1035" s="17">
        <f t="shared" si="276"/>
        <v>17</v>
      </c>
      <c r="AK1035" s="17">
        <f t="shared" si="277"/>
        <v>3</v>
      </c>
      <c r="AL1035" s="17">
        <f t="shared" si="278"/>
        <v>2020</v>
      </c>
      <c r="AM1035" s="17">
        <f t="shared" ca="1" si="279"/>
        <v>253</v>
      </c>
      <c r="AN1035" s="18" t="str">
        <f>IFERROR(VLOOKUP(R1035*1,'[1]Ordenes de Servicio'!G:K,5,0),"No Cruza")</f>
        <v>No Cruza</v>
      </c>
      <c r="AO1035" s="17">
        <f t="shared" ca="1" si="280"/>
        <v>221</v>
      </c>
      <c r="AP1035" s="17">
        <f t="shared" si="281"/>
        <v>31</v>
      </c>
      <c r="AQ1035" s="17">
        <f t="shared" si="282"/>
        <v>10</v>
      </c>
      <c r="AR1035" s="17">
        <f t="shared" si="283"/>
        <v>2019</v>
      </c>
      <c r="AS1035" s="17">
        <f t="shared" ca="1" si="284"/>
        <v>391</v>
      </c>
      <c r="AT1035" s="17" t="str">
        <f t="shared" ca="1" si="287"/>
        <v>Si</v>
      </c>
      <c r="AU1035" s="17">
        <f t="shared" si="285"/>
        <v>138</v>
      </c>
      <c r="AV1035" s="17" t="str">
        <f>+VLOOKUP(B1035,[1]Cruces!S:T,2,0)</f>
        <v>5. Consultoría / Adjudicación</v>
      </c>
    </row>
    <row r="1036" spans="1:48" hidden="1" x14ac:dyDescent="0.25">
      <c r="A1036" s="17" t="s">
        <v>6958</v>
      </c>
      <c r="B1036" s="17" t="s">
        <v>68</v>
      </c>
      <c r="C1036" s="17">
        <v>0</v>
      </c>
      <c r="D1036" s="17">
        <v>0</v>
      </c>
      <c r="E1036" s="17" t="s">
        <v>55</v>
      </c>
      <c r="F1036" s="17" t="s">
        <v>56</v>
      </c>
      <c r="G1036" s="17" t="s">
        <v>6959</v>
      </c>
      <c r="H1036" s="17">
        <v>3005426196</v>
      </c>
      <c r="I1036" s="17" t="s">
        <v>71</v>
      </c>
      <c r="J1036" s="17" t="s">
        <v>59</v>
      </c>
      <c r="K1036" s="17" t="s">
        <v>6960</v>
      </c>
      <c r="L1036" s="17" t="s">
        <v>217</v>
      </c>
      <c r="M1036" s="17" t="s">
        <v>55</v>
      </c>
      <c r="N1036" s="17" t="s">
        <v>75</v>
      </c>
      <c r="O1036" s="17">
        <v>20191023</v>
      </c>
      <c r="P1036" s="17">
        <v>20200605</v>
      </c>
      <c r="Q1036" s="17">
        <v>1110</v>
      </c>
      <c r="R1036" s="17">
        <v>0</v>
      </c>
      <c r="S1036" s="17"/>
      <c r="T1036" s="17" t="s">
        <v>63</v>
      </c>
      <c r="U1036" s="17"/>
      <c r="V1036" s="17">
        <f t="shared" si="286"/>
        <v>4.7</v>
      </c>
      <c r="W1036" s="17">
        <v>4700</v>
      </c>
      <c r="X1036" s="17" t="s">
        <v>218</v>
      </c>
      <c r="Y1036" s="17" t="s">
        <v>105</v>
      </c>
      <c r="Z1036" s="17">
        <v>20200605</v>
      </c>
      <c r="AA1036" s="17" t="s">
        <v>219</v>
      </c>
      <c r="AB1036" s="17">
        <v>1</v>
      </c>
      <c r="AC1036" s="17" t="str">
        <f>IFERROR(VLOOKUP(A1036,[1]Cruces!AJ:AK,2,0),VLOOKUP(CONCATENATE(X1036,AA1036),[1]Cruces!G:H,2,0))</f>
        <v>Solicitud CREG 030</v>
      </c>
      <c r="AD1036" s="17">
        <f t="shared" si="272"/>
        <v>23</v>
      </c>
      <c r="AE1036" s="17">
        <f t="shared" si="273"/>
        <v>10</v>
      </c>
      <c r="AF1036" s="17">
        <f t="shared" si="274"/>
        <v>2019</v>
      </c>
      <c r="AG1036" s="17" t="str">
        <f>IFERROR(VLOOKUP(MID(A1036,2,4)*1,[1]Cruces!K:L,2,0),"Verificar")</f>
        <v>Atlántico Norte</v>
      </c>
      <c r="AH1036" s="17">
        <f t="shared" ca="1" si="275"/>
        <v>399</v>
      </c>
      <c r="AI1036" s="17" t="str">
        <f>IFERROR(VLOOKUP(U1036,[1]Cruces!$O$1:$P$6,2,0),"Sin Orden")</f>
        <v>Sin Orden</v>
      </c>
      <c r="AJ1036" s="17">
        <f t="shared" si="276"/>
        <v>5</v>
      </c>
      <c r="AK1036" s="17">
        <f t="shared" si="277"/>
        <v>6</v>
      </c>
      <c r="AL1036" s="17">
        <f t="shared" si="278"/>
        <v>2020</v>
      </c>
      <c r="AM1036" s="17">
        <f t="shared" ca="1" si="279"/>
        <v>173</v>
      </c>
      <c r="AN1036" s="18" t="str">
        <f>IFERROR(VLOOKUP(R1036*1,'[1]Ordenes de Servicio'!G:K,5,0),"No Cruza")</f>
        <v>No Cruza</v>
      </c>
      <c r="AO1036" s="17">
        <f t="shared" ca="1" si="280"/>
        <v>173</v>
      </c>
      <c r="AP1036" s="17">
        <f t="shared" si="281"/>
        <v>5</v>
      </c>
      <c r="AQ1036" s="17">
        <f t="shared" si="282"/>
        <v>6</v>
      </c>
      <c r="AR1036" s="17">
        <f t="shared" si="283"/>
        <v>2020</v>
      </c>
      <c r="AS1036" s="17">
        <f t="shared" ca="1" si="284"/>
        <v>173</v>
      </c>
      <c r="AT1036" s="17" t="str">
        <f t="shared" ca="1" si="287"/>
        <v>No</v>
      </c>
      <c r="AU1036" s="17">
        <f t="shared" si="285"/>
        <v>0</v>
      </c>
      <c r="AV1036" s="17" t="str">
        <f>+VLOOKUP(B1036,[1]Cruces!S:T,2,0)</f>
        <v>5. Consultoría / Adjudicación</v>
      </c>
    </row>
    <row r="1037" spans="1:48" hidden="1" x14ac:dyDescent="0.25">
      <c r="A1037" s="17" t="s">
        <v>2095</v>
      </c>
      <c r="B1037" s="17" t="s">
        <v>68</v>
      </c>
      <c r="C1037" s="17">
        <v>0</v>
      </c>
      <c r="D1037" s="17">
        <v>0</v>
      </c>
      <c r="E1037" s="17" t="s">
        <v>55</v>
      </c>
      <c r="F1037" s="17" t="s">
        <v>107</v>
      </c>
      <c r="G1037" s="17" t="s">
        <v>2096</v>
      </c>
      <c r="H1037" s="17">
        <v>3554222</v>
      </c>
      <c r="I1037" s="17" t="s">
        <v>71</v>
      </c>
      <c r="J1037" s="17" t="s">
        <v>59</v>
      </c>
      <c r="K1037" s="17" t="s">
        <v>97</v>
      </c>
      <c r="L1037" s="17" t="s">
        <v>325</v>
      </c>
      <c r="M1037" s="17" t="s">
        <v>326</v>
      </c>
      <c r="N1037" s="17" t="s">
        <v>75</v>
      </c>
      <c r="O1037" s="17">
        <v>20160525</v>
      </c>
      <c r="P1037" s="17">
        <v>20170403</v>
      </c>
      <c r="Q1037" s="17">
        <v>1110</v>
      </c>
      <c r="R1037" s="17">
        <v>23854066</v>
      </c>
      <c r="S1037" s="17" t="s">
        <v>76</v>
      </c>
      <c r="T1037" s="17" t="s">
        <v>63</v>
      </c>
      <c r="U1037" s="17" t="s">
        <v>91</v>
      </c>
      <c r="V1037" s="17">
        <f t="shared" si="286"/>
        <v>150</v>
      </c>
      <c r="W1037" s="17">
        <v>150000</v>
      </c>
      <c r="X1037" s="17" t="s">
        <v>64</v>
      </c>
      <c r="Y1037" s="17" t="s">
        <v>136</v>
      </c>
      <c r="Z1037" s="17">
        <v>20170403</v>
      </c>
      <c r="AA1037" s="17" t="s">
        <v>137</v>
      </c>
      <c r="AB1037" s="17">
        <v>1</v>
      </c>
      <c r="AC1037" s="17" t="str">
        <f>IFERROR(VLOOKUP(A1037,[1]Cruces!AJ:AK,2,0),VLOOKUP(CONCATENATE(X1037,AA1037),[1]Cruces!G:H,2,0))</f>
        <v>Solicitud de Obra</v>
      </c>
      <c r="AD1037" s="17">
        <f t="shared" si="272"/>
        <v>25</v>
      </c>
      <c r="AE1037" s="17">
        <f t="shared" si="273"/>
        <v>5</v>
      </c>
      <c r="AF1037" s="17">
        <f t="shared" si="274"/>
        <v>2016</v>
      </c>
      <c r="AG1037" s="17" t="str">
        <f>IFERROR(VLOOKUP(MID(A1037,2,4)*1,[1]Cruces!K:L,2,0),"Verificar")</f>
        <v>Atlántico Norte</v>
      </c>
      <c r="AH1037" s="17">
        <f t="shared" ca="1" si="275"/>
        <v>1645</v>
      </c>
      <c r="AI1037" s="17" t="str">
        <f>IFERROR(VLOOKUP(U1037,[1]Cruces!$O$1:$P$6,2,0),"Sin Orden")</f>
        <v>Resuelta</v>
      </c>
      <c r="AJ1037" s="17">
        <f t="shared" si="276"/>
        <v>3</v>
      </c>
      <c r="AK1037" s="17">
        <f t="shared" si="277"/>
        <v>4</v>
      </c>
      <c r="AL1037" s="17">
        <f t="shared" si="278"/>
        <v>2017</v>
      </c>
      <c r="AM1037" s="17">
        <f t="shared" ca="1" si="279"/>
        <v>1332</v>
      </c>
      <c r="AN1037" s="18">
        <f>IFERROR(VLOOKUP(R1037*1,'[1]Ordenes de Servicio'!G:K,5,0),"No Cruza")</f>
        <v>42874</v>
      </c>
      <c r="AO1037" s="17">
        <f t="shared" ca="1" si="280"/>
        <v>313</v>
      </c>
      <c r="AP1037" s="17">
        <f t="shared" si="281"/>
        <v>3</v>
      </c>
      <c r="AQ1037" s="17">
        <f t="shared" si="282"/>
        <v>4</v>
      </c>
      <c r="AR1037" s="17">
        <f t="shared" si="283"/>
        <v>2017</v>
      </c>
      <c r="AS1037" s="17">
        <f t="shared" ca="1" si="284"/>
        <v>1332</v>
      </c>
      <c r="AT1037" s="17" t="str">
        <f t="shared" ca="1" si="287"/>
        <v>Si</v>
      </c>
      <c r="AU1037" s="17">
        <f t="shared" si="285"/>
        <v>0</v>
      </c>
      <c r="AV1037" s="17" t="str">
        <f>+VLOOKUP(B1037,[1]Cruces!S:T,2,0)</f>
        <v>5. Consultoría / Adjudicación</v>
      </c>
    </row>
    <row r="1038" spans="1:48" hidden="1" x14ac:dyDescent="0.25">
      <c r="A1038" s="17" t="s">
        <v>8105</v>
      </c>
      <c r="B1038" s="17" t="s">
        <v>569</v>
      </c>
      <c r="C1038" s="17">
        <v>0</v>
      </c>
      <c r="D1038" s="17">
        <v>0</v>
      </c>
      <c r="E1038" s="17" t="s">
        <v>55</v>
      </c>
      <c r="F1038" s="17" t="s">
        <v>7098</v>
      </c>
      <c r="G1038" s="17" t="s">
        <v>8106</v>
      </c>
      <c r="H1038" s="17">
        <v>0</v>
      </c>
      <c r="I1038" s="17" t="s">
        <v>71</v>
      </c>
      <c r="J1038" s="17" t="s">
        <v>59</v>
      </c>
      <c r="K1038" s="17" t="s">
        <v>97</v>
      </c>
      <c r="L1038" s="17" t="s">
        <v>7101</v>
      </c>
      <c r="M1038" s="17" t="s">
        <v>7102</v>
      </c>
      <c r="N1038" s="17" t="s">
        <v>572</v>
      </c>
      <c r="O1038" s="17">
        <v>20201114</v>
      </c>
      <c r="P1038" s="17">
        <v>20201114</v>
      </c>
      <c r="Q1038" s="17">
        <v>1210</v>
      </c>
      <c r="R1038" s="17">
        <v>0</v>
      </c>
      <c r="S1038" s="17"/>
      <c r="T1038" s="17" t="s">
        <v>63</v>
      </c>
      <c r="U1038" s="17"/>
      <c r="V1038" s="17">
        <f t="shared" si="286"/>
        <v>3</v>
      </c>
      <c r="W1038" s="17">
        <v>3000</v>
      </c>
      <c r="X1038" s="17" t="s">
        <v>7065</v>
      </c>
      <c r="Y1038" s="17" t="s">
        <v>569</v>
      </c>
      <c r="Z1038" s="17">
        <v>20201114</v>
      </c>
      <c r="AA1038" s="17" t="s">
        <v>1947</v>
      </c>
      <c r="AB1038" s="17">
        <v>1</v>
      </c>
      <c r="AC1038" s="17" t="str">
        <f>IFERROR(VLOOKUP(A1038,[1]Cruces!AJ:AK,2,0),VLOOKUP(CONCATENATE(X1038,AA1038),[1]Cruces!G:H,2,0))</f>
        <v>Solicitud por BT</v>
      </c>
      <c r="AD1038" s="17">
        <f t="shared" si="272"/>
        <v>14</v>
      </c>
      <c r="AE1038" s="17">
        <f t="shared" si="273"/>
        <v>11</v>
      </c>
      <c r="AF1038" s="17">
        <f t="shared" si="274"/>
        <v>2020</v>
      </c>
      <c r="AG1038" s="17" t="str">
        <f>IFERROR(VLOOKUP(MID(A1038,2,4)*1,[1]Cruces!K:L,2,0),"Verificar")</f>
        <v>Atlántico Sur</v>
      </c>
      <c r="AH1038" s="17">
        <f t="shared" ca="1" si="275"/>
        <v>11</v>
      </c>
      <c r="AI1038" s="17" t="str">
        <f>IFERROR(VLOOKUP(U1038,[1]Cruces!$O$1:$P$6,2,0),"Sin Orden")</f>
        <v>Sin Orden</v>
      </c>
      <c r="AJ1038" s="17">
        <f t="shared" si="276"/>
        <v>14</v>
      </c>
      <c r="AK1038" s="17">
        <f t="shared" si="277"/>
        <v>11</v>
      </c>
      <c r="AL1038" s="17">
        <f t="shared" si="278"/>
        <v>2020</v>
      </c>
      <c r="AM1038" s="17">
        <f t="shared" ca="1" si="279"/>
        <v>11</v>
      </c>
      <c r="AN1038" s="18" t="str">
        <f>IFERROR(VLOOKUP(R1038*1,'[1]Ordenes de Servicio'!G:K,5,0),"No Cruza")</f>
        <v>No Cruza</v>
      </c>
      <c r="AO1038" s="17">
        <f t="shared" ca="1" si="280"/>
        <v>11</v>
      </c>
      <c r="AP1038" s="17">
        <f t="shared" si="281"/>
        <v>14</v>
      </c>
      <c r="AQ1038" s="17">
        <f t="shared" si="282"/>
        <v>11</v>
      </c>
      <c r="AR1038" s="17">
        <f t="shared" si="283"/>
        <v>2020</v>
      </c>
      <c r="AS1038" s="17">
        <f t="shared" ca="1" si="284"/>
        <v>11</v>
      </c>
      <c r="AT1038" s="17" t="str">
        <f t="shared" ca="1" si="287"/>
        <v>No</v>
      </c>
      <c r="AU1038" s="17">
        <f t="shared" si="285"/>
        <v>0</v>
      </c>
      <c r="AV1038" s="17" t="str">
        <f>+VLOOKUP(B1038,[1]Cruces!S:T,2,0)</f>
        <v>1. Solicitud</v>
      </c>
    </row>
    <row r="1039" spans="1:48" hidden="1" x14ac:dyDescent="0.25">
      <c r="A1039" s="17" t="s">
        <v>2097</v>
      </c>
      <c r="B1039" s="17" t="s">
        <v>68</v>
      </c>
      <c r="C1039" s="17">
        <v>0</v>
      </c>
      <c r="D1039" s="17">
        <v>0</v>
      </c>
      <c r="E1039" s="17" t="s">
        <v>55</v>
      </c>
      <c r="F1039" s="17" t="s">
        <v>107</v>
      </c>
      <c r="G1039" s="17" t="s">
        <v>2098</v>
      </c>
      <c r="H1039" s="17">
        <v>0</v>
      </c>
      <c r="I1039" s="17" t="s">
        <v>71</v>
      </c>
      <c r="J1039" s="17" t="s">
        <v>59</v>
      </c>
      <c r="K1039" s="17" t="s">
        <v>2099</v>
      </c>
      <c r="L1039" s="17" t="s">
        <v>117</v>
      </c>
      <c r="M1039" s="17" t="s">
        <v>118</v>
      </c>
      <c r="N1039" s="17" t="s">
        <v>75</v>
      </c>
      <c r="O1039" s="17">
        <v>20191113</v>
      </c>
      <c r="P1039" s="17">
        <v>20200520</v>
      </c>
      <c r="Q1039" s="17">
        <v>1110</v>
      </c>
      <c r="R1039" s="17">
        <v>26926966</v>
      </c>
      <c r="S1039" s="17" t="s">
        <v>100</v>
      </c>
      <c r="T1039" s="17" t="s">
        <v>63</v>
      </c>
      <c r="U1039" s="17" t="s">
        <v>91</v>
      </c>
      <c r="V1039" s="17">
        <f t="shared" si="286"/>
        <v>800</v>
      </c>
      <c r="W1039" s="17">
        <v>800000</v>
      </c>
      <c r="X1039" s="17" t="s">
        <v>64</v>
      </c>
      <c r="Y1039" s="17" t="s">
        <v>150</v>
      </c>
      <c r="Z1039" s="17">
        <v>20201028</v>
      </c>
      <c r="AA1039" s="17" t="s">
        <v>137</v>
      </c>
      <c r="AB1039" s="17">
        <v>1</v>
      </c>
      <c r="AC1039" s="17" t="str">
        <f>IFERROR(VLOOKUP(A1039,[1]Cruces!AJ:AK,2,0),VLOOKUP(CONCATENATE(X1039,AA1039),[1]Cruces!G:H,2,0))</f>
        <v>Solicitud de Obra</v>
      </c>
      <c r="AD1039" s="17">
        <f t="shared" si="272"/>
        <v>13</v>
      </c>
      <c r="AE1039" s="17">
        <f t="shared" si="273"/>
        <v>11</v>
      </c>
      <c r="AF1039" s="17">
        <f t="shared" si="274"/>
        <v>2019</v>
      </c>
      <c r="AG1039" s="17" t="str">
        <f>IFERROR(VLOOKUP(MID(A1039,2,4)*1,[1]Cruces!K:L,2,0),"Verificar")</f>
        <v>Atlántico Norte</v>
      </c>
      <c r="AH1039" s="17">
        <f t="shared" ca="1" si="275"/>
        <v>378</v>
      </c>
      <c r="AI1039" s="17" t="str">
        <f>IFERROR(VLOOKUP(U1039,[1]Cruces!$O$1:$P$6,2,0),"Sin Orden")</f>
        <v>Resuelta</v>
      </c>
      <c r="AJ1039" s="17">
        <f t="shared" si="276"/>
        <v>28</v>
      </c>
      <c r="AK1039" s="17">
        <f t="shared" si="277"/>
        <v>10</v>
      </c>
      <c r="AL1039" s="17">
        <f t="shared" si="278"/>
        <v>2020</v>
      </c>
      <c r="AM1039" s="17">
        <f t="shared" ca="1" si="279"/>
        <v>28</v>
      </c>
      <c r="AN1039" s="18" t="str">
        <f>IFERROR(VLOOKUP(R1039*1,'[1]Ordenes de Servicio'!G:K,5,0),"No Cruza")</f>
        <v>No Cruza</v>
      </c>
      <c r="AO1039" s="17">
        <f t="shared" ca="1" si="280"/>
        <v>350</v>
      </c>
      <c r="AP1039" s="17">
        <f t="shared" si="281"/>
        <v>20</v>
      </c>
      <c r="AQ1039" s="17">
        <f t="shared" si="282"/>
        <v>5</v>
      </c>
      <c r="AR1039" s="17">
        <f t="shared" si="283"/>
        <v>2020</v>
      </c>
      <c r="AS1039" s="17">
        <f t="shared" ca="1" si="284"/>
        <v>189</v>
      </c>
      <c r="AT1039" s="17" t="str">
        <f t="shared" ca="1" si="287"/>
        <v>No</v>
      </c>
      <c r="AU1039" s="17">
        <f t="shared" si="285"/>
        <v>161</v>
      </c>
      <c r="AV1039" s="17" t="str">
        <f>+VLOOKUP(B1039,[1]Cruces!S:T,2,0)</f>
        <v>5. Consultoría / Adjudicación</v>
      </c>
    </row>
    <row r="1040" spans="1:48" hidden="1" x14ac:dyDescent="0.25">
      <c r="A1040" s="17" t="s">
        <v>8107</v>
      </c>
      <c r="B1040" s="17" t="s">
        <v>1943</v>
      </c>
      <c r="C1040" s="17">
        <v>0</v>
      </c>
      <c r="D1040" s="17">
        <v>0</v>
      </c>
      <c r="E1040" s="17" t="s">
        <v>55</v>
      </c>
      <c r="F1040" s="17" t="s">
        <v>232</v>
      </c>
      <c r="G1040" s="17" t="s">
        <v>8108</v>
      </c>
      <c r="H1040" s="17">
        <v>3218012530</v>
      </c>
      <c r="I1040" s="17" t="s">
        <v>71</v>
      </c>
      <c r="J1040" s="17" t="s">
        <v>59</v>
      </c>
      <c r="K1040" s="17" t="s">
        <v>8109</v>
      </c>
      <c r="L1040" s="17" t="s">
        <v>7490</v>
      </c>
      <c r="M1040" s="17" t="s">
        <v>7491</v>
      </c>
      <c r="N1040" s="17" t="s">
        <v>1946</v>
      </c>
      <c r="O1040" s="17">
        <v>20201120</v>
      </c>
      <c r="P1040" s="17">
        <v>20201120</v>
      </c>
      <c r="Q1040" s="17">
        <v>1180</v>
      </c>
      <c r="R1040" s="17">
        <v>28293240</v>
      </c>
      <c r="S1040" s="17" t="s">
        <v>6601</v>
      </c>
      <c r="T1040" s="17" t="s">
        <v>63</v>
      </c>
      <c r="U1040" s="17" t="s">
        <v>77</v>
      </c>
      <c r="V1040" s="17">
        <f t="shared" si="286"/>
        <v>3</v>
      </c>
      <c r="W1040" s="17">
        <v>3000</v>
      </c>
      <c r="X1040" s="17" t="s">
        <v>7065</v>
      </c>
      <c r="Y1040" s="17" t="s">
        <v>1943</v>
      </c>
      <c r="Z1040" s="17">
        <v>20201120</v>
      </c>
      <c r="AA1040" s="17" t="s">
        <v>1947</v>
      </c>
      <c r="AB1040" s="17">
        <v>1</v>
      </c>
      <c r="AC1040" s="17" t="str">
        <f>IFERROR(VLOOKUP(A1040,[1]Cruces!AJ:AK,2,0),VLOOKUP(CONCATENATE(X1040,AA1040),[1]Cruces!G:H,2,0))</f>
        <v>Solicitud por BT</v>
      </c>
      <c r="AD1040" s="17">
        <f t="shared" si="272"/>
        <v>20</v>
      </c>
      <c r="AE1040" s="17">
        <f t="shared" si="273"/>
        <v>11</v>
      </c>
      <c r="AF1040" s="17">
        <f t="shared" si="274"/>
        <v>2020</v>
      </c>
      <c r="AG1040" s="17" t="str">
        <f>IFERROR(VLOOKUP(MID(A1040,2,4)*1,[1]Cruces!K:L,2,0),"Verificar")</f>
        <v>Atlántico Norte</v>
      </c>
      <c r="AH1040" s="17">
        <f t="shared" ca="1" si="275"/>
        <v>5</v>
      </c>
      <c r="AI1040" s="17" t="str">
        <f>IFERROR(VLOOKUP(U1040,[1]Cruces!$O$1:$P$6,2,0),"Sin Orden")</f>
        <v>Pendiente</v>
      </c>
      <c r="AJ1040" s="17">
        <f t="shared" si="276"/>
        <v>20</v>
      </c>
      <c r="AK1040" s="17">
        <f t="shared" si="277"/>
        <v>11</v>
      </c>
      <c r="AL1040" s="17">
        <f t="shared" si="278"/>
        <v>2020</v>
      </c>
      <c r="AM1040" s="17">
        <f t="shared" ca="1" si="279"/>
        <v>5</v>
      </c>
      <c r="AN1040" s="18" t="str">
        <f>IFERROR(VLOOKUP(R1040*1,'[1]Ordenes de Servicio'!G:K,5,0),"No Cruza")</f>
        <v>No Cruza</v>
      </c>
      <c r="AO1040" s="17">
        <f t="shared" ca="1" si="280"/>
        <v>5</v>
      </c>
      <c r="AP1040" s="17">
        <f t="shared" si="281"/>
        <v>20</v>
      </c>
      <c r="AQ1040" s="17">
        <f t="shared" si="282"/>
        <v>11</v>
      </c>
      <c r="AR1040" s="17">
        <f t="shared" si="283"/>
        <v>2020</v>
      </c>
      <c r="AS1040" s="17">
        <f t="shared" ca="1" si="284"/>
        <v>5</v>
      </c>
      <c r="AT1040" s="17" t="str">
        <f t="shared" ca="1" si="287"/>
        <v>No</v>
      </c>
      <c r="AU1040" s="17">
        <f t="shared" si="285"/>
        <v>0</v>
      </c>
      <c r="AV1040" s="17" t="str">
        <f>+VLOOKUP(B1040,[1]Cruces!S:T,2,0)</f>
        <v>7. Ejecución en Campo OS BT</v>
      </c>
    </row>
    <row r="1041" spans="1:48" x14ac:dyDescent="0.25">
      <c r="A1041" s="17" t="s">
        <v>2100</v>
      </c>
      <c r="B1041" s="17" t="s">
        <v>80</v>
      </c>
      <c r="C1041" s="17">
        <v>0</v>
      </c>
      <c r="D1041" s="17">
        <v>0</v>
      </c>
      <c r="E1041" s="17" t="s">
        <v>55</v>
      </c>
      <c r="F1041" s="17" t="s">
        <v>107</v>
      </c>
      <c r="G1041" s="17" t="s">
        <v>2101</v>
      </c>
      <c r="H1041" s="17">
        <v>0</v>
      </c>
      <c r="I1041" s="17" t="s">
        <v>116</v>
      </c>
      <c r="J1041" s="17" t="s">
        <v>59</v>
      </c>
      <c r="K1041" s="17" t="s">
        <v>1777</v>
      </c>
      <c r="L1041" s="17" t="s">
        <v>325</v>
      </c>
      <c r="M1041" s="17" t="s">
        <v>326</v>
      </c>
      <c r="N1041" s="17" t="s">
        <v>87</v>
      </c>
      <c r="O1041" s="17">
        <v>20180412</v>
      </c>
      <c r="P1041" s="17">
        <v>20180412</v>
      </c>
      <c r="Q1041" s="17">
        <v>1110</v>
      </c>
      <c r="R1041" s="17">
        <v>0</v>
      </c>
      <c r="S1041" s="17"/>
      <c r="T1041" s="17" t="s">
        <v>63</v>
      </c>
      <c r="U1041" s="17"/>
      <c r="V1041" s="17">
        <f t="shared" si="286"/>
        <v>800</v>
      </c>
      <c r="W1041" s="17">
        <v>800000</v>
      </c>
      <c r="X1041" s="17" t="s">
        <v>64</v>
      </c>
      <c r="Y1041" s="17" t="s">
        <v>80</v>
      </c>
      <c r="Z1041" s="17">
        <v>20180412</v>
      </c>
      <c r="AA1041" s="17" t="s">
        <v>101</v>
      </c>
      <c r="AB1041" s="17">
        <v>1</v>
      </c>
      <c r="AC1041" s="17" t="str">
        <f>IFERROR(VLOOKUP(A1041,[1]Cruces!AJ:AK,2,0),VLOOKUP(CONCATENATE(X1041,AA1041),[1]Cruces!G:H,2,0))</f>
        <v>Solicitud de Obra</v>
      </c>
      <c r="AD1041" s="17">
        <f t="shared" si="272"/>
        <v>12</v>
      </c>
      <c r="AE1041" s="17">
        <f t="shared" si="273"/>
        <v>4</v>
      </c>
      <c r="AF1041" s="17">
        <f t="shared" si="274"/>
        <v>2018</v>
      </c>
      <c r="AG1041" s="17" t="str">
        <f>IFERROR(VLOOKUP(MID(A1041,2,4)*1,[1]Cruces!K:L,2,0),"Verificar")</f>
        <v>Atlántico Norte</v>
      </c>
      <c r="AH1041" s="17">
        <f t="shared" ca="1" si="275"/>
        <v>958</v>
      </c>
      <c r="AI1041" s="17" t="str">
        <f>IFERROR(VLOOKUP(U1041,[1]Cruces!$O$1:$P$6,2,0),"Sin Orden")</f>
        <v>Sin Orden</v>
      </c>
      <c r="AJ1041" s="17">
        <f t="shared" si="276"/>
        <v>12</v>
      </c>
      <c r="AK1041" s="17">
        <f t="shared" si="277"/>
        <v>4</v>
      </c>
      <c r="AL1041" s="17">
        <f t="shared" si="278"/>
        <v>2018</v>
      </c>
      <c r="AM1041" s="17">
        <f t="shared" ca="1" si="279"/>
        <v>958</v>
      </c>
      <c r="AN1041" s="18" t="str">
        <f>IFERROR(VLOOKUP(R1041*1,'[1]Ordenes de Servicio'!G:K,5,0),"No Cruza")</f>
        <v>No Cruza</v>
      </c>
      <c r="AO1041" s="17">
        <f t="shared" ca="1" si="280"/>
        <v>958</v>
      </c>
      <c r="AP1041" s="17">
        <f t="shared" si="281"/>
        <v>12</v>
      </c>
      <c r="AQ1041" s="17">
        <f t="shared" si="282"/>
        <v>4</v>
      </c>
      <c r="AR1041" s="17">
        <f t="shared" si="283"/>
        <v>2018</v>
      </c>
      <c r="AS1041" s="17">
        <f t="shared" ca="1" si="284"/>
        <v>958</v>
      </c>
      <c r="AT1041" s="17" t="str">
        <f t="shared" ca="1" si="287"/>
        <v>Si</v>
      </c>
      <c r="AU1041" s="17">
        <f t="shared" si="285"/>
        <v>0</v>
      </c>
      <c r="AV1041" s="17" t="str">
        <f>+VLOOKUP(B1041,[1]Cruces!S:T,2,0)</f>
        <v>8. Puesta en Servicio</v>
      </c>
    </row>
    <row r="1042" spans="1:48" hidden="1" x14ac:dyDescent="0.25">
      <c r="A1042" s="17" t="s">
        <v>8110</v>
      </c>
      <c r="B1042" s="17" t="s">
        <v>569</v>
      </c>
      <c r="C1042" s="17">
        <v>0</v>
      </c>
      <c r="D1042" s="17">
        <v>0</v>
      </c>
      <c r="E1042" s="17" t="s">
        <v>55</v>
      </c>
      <c r="F1042" s="17" t="s">
        <v>3386</v>
      </c>
      <c r="G1042" s="17" t="s">
        <v>8111</v>
      </c>
      <c r="H1042" s="17">
        <v>3042157263</v>
      </c>
      <c r="I1042" s="17" t="s">
        <v>71</v>
      </c>
      <c r="J1042" s="17" t="s">
        <v>59</v>
      </c>
      <c r="K1042" s="17" t="s">
        <v>97</v>
      </c>
      <c r="L1042" s="17" t="s">
        <v>7498</v>
      </c>
      <c r="M1042" s="17" t="s">
        <v>7499</v>
      </c>
      <c r="N1042" s="17" t="s">
        <v>572</v>
      </c>
      <c r="O1042" s="17">
        <v>20200803</v>
      </c>
      <c r="P1042" s="17">
        <v>20200803</v>
      </c>
      <c r="Q1042" s="17">
        <v>9510</v>
      </c>
      <c r="R1042" s="17">
        <v>0</v>
      </c>
      <c r="S1042" s="17"/>
      <c r="T1042" s="17" t="s">
        <v>63</v>
      </c>
      <c r="U1042" s="17"/>
      <c r="V1042" s="17">
        <f t="shared" si="286"/>
        <v>3</v>
      </c>
      <c r="W1042" s="17">
        <v>3000</v>
      </c>
      <c r="X1042" s="17" t="s">
        <v>7065</v>
      </c>
      <c r="Y1042" s="17" t="s">
        <v>150</v>
      </c>
      <c r="Z1042" s="17">
        <v>20200820</v>
      </c>
      <c r="AA1042" s="17" t="s">
        <v>1947</v>
      </c>
      <c r="AB1042" s="17">
        <v>1</v>
      </c>
      <c r="AC1042" s="17" t="str">
        <f>IFERROR(VLOOKUP(A1042,[1]Cruces!AJ:AK,2,0),VLOOKUP(CONCATENATE(X1042,AA1042),[1]Cruces!G:H,2,0))</f>
        <v>Solicitud por BT</v>
      </c>
      <c r="AD1042" s="17">
        <f t="shared" si="272"/>
        <v>3</v>
      </c>
      <c r="AE1042" s="17">
        <f t="shared" si="273"/>
        <v>8</v>
      </c>
      <c r="AF1042" s="17">
        <f t="shared" si="274"/>
        <v>2020</v>
      </c>
      <c r="AG1042" s="17" t="str">
        <f>IFERROR(VLOOKUP(MID(A1042,2,4)*1,[1]Cruces!K:L,2,0),"Verificar")</f>
        <v>Atlántico Norte</v>
      </c>
      <c r="AH1042" s="17">
        <f t="shared" ca="1" si="275"/>
        <v>114</v>
      </c>
      <c r="AI1042" s="17" t="str">
        <f>IFERROR(VLOOKUP(U1042,[1]Cruces!$O$1:$P$6,2,0),"Sin Orden")</f>
        <v>Sin Orden</v>
      </c>
      <c r="AJ1042" s="17">
        <f t="shared" si="276"/>
        <v>20</v>
      </c>
      <c r="AK1042" s="17">
        <f t="shared" si="277"/>
        <v>8</v>
      </c>
      <c r="AL1042" s="17">
        <f t="shared" si="278"/>
        <v>2020</v>
      </c>
      <c r="AM1042" s="17">
        <f t="shared" ca="1" si="279"/>
        <v>97</v>
      </c>
      <c r="AN1042" s="18" t="str">
        <f>IFERROR(VLOOKUP(R1042*1,'[1]Ordenes de Servicio'!G:K,5,0),"No Cruza")</f>
        <v>No Cruza</v>
      </c>
      <c r="AO1042" s="17">
        <f t="shared" ca="1" si="280"/>
        <v>97</v>
      </c>
      <c r="AP1042" s="17">
        <f t="shared" si="281"/>
        <v>3</v>
      </c>
      <c r="AQ1042" s="17">
        <f t="shared" si="282"/>
        <v>8</v>
      </c>
      <c r="AR1042" s="17">
        <f t="shared" si="283"/>
        <v>2020</v>
      </c>
      <c r="AS1042" s="17">
        <f t="shared" ca="1" si="284"/>
        <v>114</v>
      </c>
      <c r="AT1042" s="17" t="str">
        <f t="shared" ca="1" si="287"/>
        <v>No</v>
      </c>
      <c r="AU1042" s="17">
        <f t="shared" si="285"/>
        <v>17</v>
      </c>
      <c r="AV1042" s="17" t="str">
        <f>+VLOOKUP(B1042,[1]Cruces!S:T,2,0)</f>
        <v>1. Solicitud</v>
      </c>
    </row>
    <row r="1043" spans="1:48" x14ac:dyDescent="0.25">
      <c r="A1043" s="17" t="s">
        <v>2102</v>
      </c>
      <c r="B1043" s="17" t="s">
        <v>80</v>
      </c>
      <c r="C1043" s="17">
        <v>0</v>
      </c>
      <c r="D1043" s="17">
        <v>0</v>
      </c>
      <c r="E1043" s="17" t="s">
        <v>55</v>
      </c>
      <c r="F1043" s="17" t="s">
        <v>232</v>
      </c>
      <c r="G1043" s="17" t="s">
        <v>668</v>
      </c>
      <c r="H1043" s="17">
        <v>3115616802</v>
      </c>
      <c r="I1043" s="17" t="s">
        <v>116</v>
      </c>
      <c r="J1043" s="17" t="s">
        <v>59</v>
      </c>
      <c r="K1043" s="17" t="s">
        <v>97</v>
      </c>
      <c r="L1043" s="17" t="s">
        <v>111</v>
      </c>
      <c r="M1043" s="17" t="s">
        <v>112</v>
      </c>
      <c r="N1043" s="17" t="s">
        <v>87</v>
      </c>
      <c r="O1043" s="17">
        <v>20180727</v>
      </c>
      <c r="P1043" s="17">
        <v>20190905</v>
      </c>
      <c r="Q1043" s="17">
        <v>9520</v>
      </c>
      <c r="R1043" s="17">
        <v>25374393</v>
      </c>
      <c r="S1043" s="17" t="s">
        <v>100</v>
      </c>
      <c r="T1043" s="17" t="s">
        <v>63</v>
      </c>
      <c r="U1043" s="17" t="s">
        <v>91</v>
      </c>
      <c r="V1043" s="17">
        <f t="shared" si="286"/>
        <v>5</v>
      </c>
      <c r="W1043" s="17">
        <v>5000</v>
      </c>
      <c r="X1043" s="17" t="s">
        <v>64</v>
      </c>
      <c r="Y1043" s="17" t="s">
        <v>150</v>
      </c>
      <c r="Z1043" s="17">
        <v>20190926</v>
      </c>
      <c r="AA1043" s="17" t="s">
        <v>78</v>
      </c>
      <c r="AB1043" s="17">
        <v>1</v>
      </c>
      <c r="AC1043" s="17" t="str">
        <f>IFERROR(VLOOKUP(A1043,[1]Cruces!AJ:AK,2,0),VLOOKUP(CONCATENATE(X1043,AA1043),[1]Cruces!G:H,2,0))</f>
        <v>Solicitud de Obra</v>
      </c>
      <c r="AD1043" s="17">
        <f t="shared" si="272"/>
        <v>27</v>
      </c>
      <c r="AE1043" s="17">
        <f t="shared" si="273"/>
        <v>7</v>
      </c>
      <c r="AF1043" s="17">
        <f t="shared" si="274"/>
        <v>2018</v>
      </c>
      <c r="AG1043" s="17" t="str">
        <f>IFERROR(VLOOKUP(MID(A1043,2,4)*1,[1]Cruces!K:L,2,0),"Verificar")</f>
        <v>Atlántico Sur</v>
      </c>
      <c r="AH1043" s="17">
        <f t="shared" ca="1" si="275"/>
        <v>852</v>
      </c>
      <c r="AI1043" s="17" t="str">
        <f>IFERROR(VLOOKUP(U1043,[1]Cruces!$O$1:$P$6,2,0),"Sin Orden")</f>
        <v>Resuelta</v>
      </c>
      <c r="AJ1043" s="17">
        <f t="shared" si="276"/>
        <v>26</v>
      </c>
      <c r="AK1043" s="17">
        <f t="shared" si="277"/>
        <v>9</v>
      </c>
      <c r="AL1043" s="17">
        <f t="shared" si="278"/>
        <v>2019</v>
      </c>
      <c r="AM1043" s="17">
        <f t="shared" ca="1" si="279"/>
        <v>426</v>
      </c>
      <c r="AN1043" s="18" t="str">
        <f>IFERROR(VLOOKUP(R1043*1,'[1]Ordenes de Servicio'!G:K,5,0),"No Cruza")</f>
        <v>No Cruza</v>
      </c>
      <c r="AO1043" s="17">
        <f t="shared" ca="1" si="280"/>
        <v>426</v>
      </c>
      <c r="AP1043" s="17">
        <f t="shared" si="281"/>
        <v>5</v>
      </c>
      <c r="AQ1043" s="17">
        <f t="shared" si="282"/>
        <v>9</v>
      </c>
      <c r="AR1043" s="17">
        <f t="shared" si="283"/>
        <v>2019</v>
      </c>
      <c r="AS1043" s="17">
        <f t="shared" ca="1" si="284"/>
        <v>447</v>
      </c>
      <c r="AT1043" s="17" t="str">
        <f t="shared" ca="1" si="287"/>
        <v>Si</v>
      </c>
      <c r="AU1043" s="17">
        <f t="shared" si="285"/>
        <v>21</v>
      </c>
      <c r="AV1043" s="17" t="str">
        <f>+VLOOKUP(B1043,[1]Cruces!S:T,2,0)</f>
        <v>8. Puesta en Servicio</v>
      </c>
    </row>
    <row r="1044" spans="1:48" hidden="1" x14ac:dyDescent="0.25">
      <c r="A1044" s="17" t="s">
        <v>2103</v>
      </c>
      <c r="B1044" s="17" t="s">
        <v>203</v>
      </c>
      <c r="C1044" s="17">
        <v>0</v>
      </c>
      <c r="D1044" s="17">
        <v>0</v>
      </c>
      <c r="E1044" s="17" t="s">
        <v>55</v>
      </c>
      <c r="F1044" s="17" t="s">
        <v>81</v>
      </c>
      <c r="G1044" s="17" t="s">
        <v>2104</v>
      </c>
      <c r="H1044" s="17" t="s">
        <v>540</v>
      </c>
      <c r="I1044" s="17" t="s">
        <v>71</v>
      </c>
      <c r="J1044" s="17" t="s">
        <v>59</v>
      </c>
      <c r="K1044" s="17" t="s">
        <v>97</v>
      </c>
      <c r="L1044" s="17" t="s">
        <v>215</v>
      </c>
      <c r="M1044" s="17" t="s">
        <v>216</v>
      </c>
      <c r="N1044" s="17" t="s">
        <v>207</v>
      </c>
      <c r="O1044" s="17">
        <v>20200423</v>
      </c>
      <c r="P1044" s="17">
        <v>20200423</v>
      </c>
      <c r="Q1044" s="17">
        <v>3410</v>
      </c>
      <c r="R1044" s="17">
        <v>0</v>
      </c>
      <c r="S1044" s="17"/>
      <c r="T1044" s="17" t="s">
        <v>63</v>
      </c>
      <c r="U1044" s="17"/>
      <c r="V1044" s="17">
        <f t="shared" si="286"/>
        <v>50</v>
      </c>
      <c r="W1044" s="17">
        <v>50000</v>
      </c>
      <c r="X1044" s="17" t="s">
        <v>64</v>
      </c>
      <c r="Y1044" s="17" t="s">
        <v>203</v>
      </c>
      <c r="Z1044" s="17">
        <v>20200423</v>
      </c>
      <c r="AA1044" s="17" t="s">
        <v>78</v>
      </c>
      <c r="AB1044" s="17">
        <v>1</v>
      </c>
      <c r="AC1044" s="17" t="str">
        <f>IFERROR(VLOOKUP(A1044,[1]Cruces!AJ:AK,2,0),VLOOKUP(CONCATENATE(X1044,AA1044),[1]Cruces!G:H,2,0))</f>
        <v>Solicitud de Obra</v>
      </c>
      <c r="AD1044" s="17">
        <f t="shared" si="272"/>
        <v>23</v>
      </c>
      <c r="AE1044" s="17">
        <f t="shared" si="273"/>
        <v>4</v>
      </c>
      <c r="AF1044" s="17">
        <f t="shared" si="274"/>
        <v>2020</v>
      </c>
      <c r="AG1044" s="17" t="str">
        <f>IFERROR(VLOOKUP(MID(A1044,2,4)*1,[1]Cruces!K:L,2,0),"Verificar")</f>
        <v>Magdalena</v>
      </c>
      <c r="AH1044" s="17">
        <f t="shared" ca="1" si="275"/>
        <v>216</v>
      </c>
      <c r="AI1044" s="17" t="str">
        <f>IFERROR(VLOOKUP(U1044,[1]Cruces!$O$1:$P$6,2,0),"Sin Orden")</f>
        <v>Sin Orden</v>
      </c>
      <c r="AJ1044" s="17">
        <f t="shared" si="276"/>
        <v>23</v>
      </c>
      <c r="AK1044" s="17">
        <f t="shared" si="277"/>
        <v>4</v>
      </c>
      <c r="AL1044" s="17">
        <f t="shared" si="278"/>
        <v>2020</v>
      </c>
      <c r="AM1044" s="17">
        <f t="shared" ca="1" si="279"/>
        <v>216</v>
      </c>
      <c r="AN1044" s="18" t="str">
        <f>IFERROR(VLOOKUP(R1044*1,'[1]Ordenes de Servicio'!G:K,5,0),"No Cruza")</f>
        <v>No Cruza</v>
      </c>
      <c r="AO1044" s="17">
        <f t="shared" ca="1" si="280"/>
        <v>216</v>
      </c>
      <c r="AP1044" s="17">
        <f t="shared" si="281"/>
        <v>23</v>
      </c>
      <c r="AQ1044" s="17">
        <f t="shared" si="282"/>
        <v>4</v>
      </c>
      <c r="AR1044" s="17">
        <f t="shared" si="283"/>
        <v>2020</v>
      </c>
      <c r="AS1044" s="17">
        <f t="shared" ca="1" si="284"/>
        <v>216</v>
      </c>
      <c r="AT1044" s="17" t="str">
        <f t="shared" ca="1" si="287"/>
        <v>No</v>
      </c>
      <c r="AU1044" s="17">
        <f t="shared" si="285"/>
        <v>0</v>
      </c>
      <c r="AV1044" s="17" t="str">
        <f>+VLOOKUP(B1044,[1]Cruces!S:T,2,0)</f>
        <v>6. Ejecución y Seguimiento de Obra</v>
      </c>
    </row>
    <row r="1045" spans="1:48" hidden="1" x14ac:dyDescent="0.25">
      <c r="A1045" s="17" t="s">
        <v>2105</v>
      </c>
      <c r="B1045" s="17" t="s">
        <v>68</v>
      </c>
      <c r="C1045" s="17">
        <v>6396851</v>
      </c>
      <c r="D1045" s="17">
        <v>0</v>
      </c>
      <c r="E1045" s="17" t="s">
        <v>55</v>
      </c>
      <c r="F1045" s="17" t="s">
        <v>232</v>
      </c>
      <c r="G1045" s="17" t="s">
        <v>2106</v>
      </c>
      <c r="H1045" s="17">
        <v>0</v>
      </c>
      <c r="I1045" s="17" t="s">
        <v>104</v>
      </c>
      <c r="J1045" s="17" t="s">
        <v>59</v>
      </c>
      <c r="K1045" s="17" t="s">
        <v>2107</v>
      </c>
      <c r="L1045" s="17" t="s">
        <v>280</v>
      </c>
      <c r="M1045" s="17" t="s">
        <v>281</v>
      </c>
      <c r="N1045" s="17" t="s">
        <v>75</v>
      </c>
      <c r="O1045" s="17">
        <v>20190610</v>
      </c>
      <c r="P1045" s="17">
        <v>20190919</v>
      </c>
      <c r="Q1045" s="17">
        <v>7541</v>
      </c>
      <c r="R1045" s="17">
        <v>26915937</v>
      </c>
      <c r="S1045" s="17" t="s">
        <v>76</v>
      </c>
      <c r="T1045" s="17" t="s">
        <v>63</v>
      </c>
      <c r="U1045" s="17" t="s">
        <v>88</v>
      </c>
      <c r="V1045" s="17">
        <f t="shared" si="286"/>
        <v>150</v>
      </c>
      <c r="W1045" s="17">
        <v>150000</v>
      </c>
      <c r="X1045" s="17" t="s">
        <v>89</v>
      </c>
      <c r="Y1045" s="17" t="s">
        <v>105</v>
      </c>
      <c r="Z1045" s="17">
        <v>20200803</v>
      </c>
      <c r="AA1045" s="17" t="s">
        <v>78</v>
      </c>
      <c r="AB1045" s="17">
        <v>1</v>
      </c>
      <c r="AC1045" s="17" t="str">
        <f>IFERROR(VLOOKUP(A1045,[1]Cruces!AJ:AK,2,0),VLOOKUP(CONCATENATE(X1045,AA1045),[1]Cruces!G:H,2,0))</f>
        <v>Solicitud de Obra</v>
      </c>
      <c r="AD1045" s="17">
        <f t="shared" si="272"/>
        <v>10</v>
      </c>
      <c r="AE1045" s="17">
        <f t="shared" si="273"/>
        <v>6</v>
      </c>
      <c r="AF1045" s="17">
        <f t="shared" si="274"/>
        <v>2019</v>
      </c>
      <c r="AG1045" s="17" t="str">
        <f>IFERROR(VLOOKUP(MID(A1045,2,4)*1,[1]Cruces!K:L,2,0),"Verificar")</f>
        <v>Atlántico Sur</v>
      </c>
      <c r="AH1045" s="17">
        <f t="shared" ca="1" si="275"/>
        <v>534</v>
      </c>
      <c r="AI1045" s="17" t="str">
        <f>IFERROR(VLOOKUP(U1045,[1]Cruces!$O$1:$P$6,2,0),"Sin Orden")</f>
        <v>Resuelta</v>
      </c>
      <c r="AJ1045" s="17">
        <f t="shared" si="276"/>
        <v>3</v>
      </c>
      <c r="AK1045" s="17">
        <f t="shared" si="277"/>
        <v>8</v>
      </c>
      <c r="AL1045" s="17">
        <f t="shared" si="278"/>
        <v>2020</v>
      </c>
      <c r="AM1045" s="17">
        <f t="shared" ca="1" si="279"/>
        <v>114</v>
      </c>
      <c r="AN1045" s="18" t="str">
        <f>IFERROR(VLOOKUP(R1045*1,'[1]Ordenes de Servicio'!G:K,5,0),"No Cruza")</f>
        <v>No Cruza</v>
      </c>
      <c r="AO1045" s="17">
        <f t="shared" ca="1" si="280"/>
        <v>420</v>
      </c>
      <c r="AP1045" s="17">
        <f t="shared" si="281"/>
        <v>19</v>
      </c>
      <c r="AQ1045" s="17">
        <f t="shared" si="282"/>
        <v>9</v>
      </c>
      <c r="AR1045" s="17">
        <f t="shared" si="283"/>
        <v>2019</v>
      </c>
      <c r="AS1045" s="17">
        <f t="shared" ca="1" si="284"/>
        <v>433</v>
      </c>
      <c r="AT1045" s="17" t="str">
        <f t="shared" ca="1" si="287"/>
        <v>Si</v>
      </c>
      <c r="AU1045" s="17">
        <f t="shared" si="285"/>
        <v>319</v>
      </c>
      <c r="AV1045" s="17" t="str">
        <f>+VLOOKUP(B1045,[1]Cruces!S:T,2,0)</f>
        <v>5. Consultoría / Adjudicación</v>
      </c>
    </row>
    <row r="1046" spans="1:48" hidden="1" x14ac:dyDescent="0.25">
      <c r="A1046" s="17" t="s">
        <v>8112</v>
      </c>
      <c r="B1046" s="17" t="s">
        <v>1943</v>
      </c>
      <c r="C1046" s="17">
        <v>0</v>
      </c>
      <c r="D1046" s="17">
        <v>0</v>
      </c>
      <c r="E1046" s="17" t="s">
        <v>55</v>
      </c>
      <c r="F1046" s="17" t="s">
        <v>932</v>
      </c>
      <c r="G1046" s="17" t="s">
        <v>8113</v>
      </c>
      <c r="H1046" s="17">
        <v>3138546193</v>
      </c>
      <c r="I1046" s="17" t="s">
        <v>71</v>
      </c>
      <c r="J1046" s="17" t="s">
        <v>59</v>
      </c>
      <c r="K1046" s="17" t="s">
        <v>8114</v>
      </c>
      <c r="L1046" s="17" t="s">
        <v>7439</v>
      </c>
      <c r="M1046" s="17" t="s">
        <v>7440</v>
      </c>
      <c r="N1046" s="17" t="s">
        <v>1946</v>
      </c>
      <c r="O1046" s="17">
        <v>20201113</v>
      </c>
      <c r="P1046" s="17">
        <v>20201113</v>
      </c>
      <c r="Q1046" s="17">
        <v>3410</v>
      </c>
      <c r="R1046" s="17">
        <v>28282346</v>
      </c>
      <c r="S1046" s="17" t="s">
        <v>6601</v>
      </c>
      <c r="T1046" s="17" t="s">
        <v>63</v>
      </c>
      <c r="U1046" s="17" t="s">
        <v>77</v>
      </c>
      <c r="V1046" s="17">
        <f t="shared" si="286"/>
        <v>1</v>
      </c>
      <c r="W1046" s="17">
        <v>1000</v>
      </c>
      <c r="X1046" s="17" t="s">
        <v>7065</v>
      </c>
      <c r="Y1046" s="17" t="s">
        <v>1943</v>
      </c>
      <c r="Z1046" s="17">
        <v>20201113</v>
      </c>
      <c r="AA1046" s="17" t="s">
        <v>1947</v>
      </c>
      <c r="AB1046" s="17">
        <v>1</v>
      </c>
      <c r="AC1046" s="17" t="str">
        <f>IFERROR(VLOOKUP(A1046,[1]Cruces!AJ:AK,2,0),VLOOKUP(CONCATENATE(X1046,AA1046),[1]Cruces!G:H,2,0))</f>
        <v>Solicitud por BT</v>
      </c>
      <c r="AD1046" s="17">
        <f t="shared" si="272"/>
        <v>13</v>
      </c>
      <c r="AE1046" s="17">
        <f t="shared" si="273"/>
        <v>11</v>
      </c>
      <c r="AF1046" s="17">
        <f t="shared" si="274"/>
        <v>2020</v>
      </c>
      <c r="AG1046" s="17" t="str">
        <f>IFERROR(VLOOKUP(MID(A1046,2,4)*1,[1]Cruces!K:L,2,0),"Verificar")</f>
        <v>Magdalena</v>
      </c>
      <c r="AH1046" s="17">
        <f t="shared" ca="1" si="275"/>
        <v>12</v>
      </c>
      <c r="AI1046" s="17" t="str">
        <f>IFERROR(VLOOKUP(U1046,[1]Cruces!$O$1:$P$6,2,0),"Sin Orden")</f>
        <v>Pendiente</v>
      </c>
      <c r="AJ1046" s="17">
        <f t="shared" si="276"/>
        <v>13</v>
      </c>
      <c r="AK1046" s="17">
        <f t="shared" si="277"/>
        <v>11</v>
      </c>
      <c r="AL1046" s="17">
        <f t="shared" si="278"/>
        <v>2020</v>
      </c>
      <c r="AM1046" s="17">
        <f t="shared" ca="1" si="279"/>
        <v>12</v>
      </c>
      <c r="AN1046" s="18" t="str">
        <f>IFERROR(VLOOKUP(R1046*1,'[1]Ordenes de Servicio'!G:K,5,0),"No Cruza")</f>
        <v>No Cruza</v>
      </c>
      <c r="AO1046" s="17">
        <f t="shared" ca="1" si="280"/>
        <v>12</v>
      </c>
      <c r="AP1046" s="17">
        <f t="shared" si="281"/>
        <v>13</v>
      </c>
      <c r="AQ1046" s="17">
        <f t="shared" si="282"/>
        <v>11</v>
      </c>
      <c r="AR1046" s="17">
        <f t="shared" si="283"/>
        <v>2020</v>
      </c>
      <c r="AS1046" s="17">
        <f t="shared" ca="1" si="284"/>
        <v>12</v>
      </c>
      <c r="AT1046" s="17" t="str">
        <f t="shared" ca="1" si="287"/>
        <v>No</v>
      </c>
      <c r="AU1046" s="17">
        <f t="shared" si="285"/>
        <v>0</v>
      </c>
      <c r="AV1046" s="17" t="str">
        <f>+VLOOKUP(B1046,[1]Cruces!S:T,2,0)</f>
        <v>7. Ejecución en Campo OS BT</v>
      </c>
    </row>
    <row r="1047" spans="1:48" hidden="1" x14ac:dyDescent="0.25">
      <c r="A1047" s="17" t="s">
        <v>2108</v>
      </c>
      <c r="B1047" s="17" t="s">
        <v>68</v>
      </c>
      <c r="C1047" s="17">
        <v>0</v>
      </c>
      <c r="D1047" s="17">
        <v>0</v>
      </c>
      <c r="E1047" s="17" t="s">
        <v>55</v>
      </c>
      <c r="F1047" s="17" t="s">
        <v>120</v>
      </c>
      <c r="G1047" s="17" t="s">
        <v>2109</v>
      </c>
      <c r="H1047" s="17">
        <v>0</v>
      </c>
      <c r="I1047" s="17" t="s">
        <v>116</v>
      </c>
      <c r="J1047" s="17" t="s">
        <v>59</v>
      </c>
      <c r="K1047" s="17" t="s">
        <v>2110</v>
      </c>
      <c r="L1047" s="17" t="s">
        <v>122</v>
      </c>
      <c r="M1047" s="17" t="s">
        <v>123</v>
      </c>
      <c r="N1047" s="17" t="s">
        <v>75</v>
      </c>
      <c r="O1047" s="17">
        <v>20180312</v>
      </c>
      <c r="P1047" s="17">
        <v>20180410</v>
      </c>
      <c r="Q1047" s="17">
        <v>1110</v>
      </c>
      <c r="R1047" s="17">
        <v>24868776</v>
      </c>
      <c r="S1047" s="17" t="s">
        <v>100</v>
      </c>
      <c r="T1047" s="17" t="s">
        <v>63</v>
      </c>
      <c r="U1047" s="17" t="s">
        <v>91</v>
      </c>
      <c r="V1047" s="17">
        <f t="shared" si="286"/>
        <v>630</v>
      </c>
      <c r="W1047" s="17">
        <v>630000</v>
      </c>
      <c r="X1047" s="17" t="s">
        <v>64</v>
      </c>
      <c r="Y1047" s="17" t="s">
        <v>136</v>
      </c>
      <c r="Z1047" s="17">
        <v>20180416</v>
      </c>
      <c r="AA1047" s="17" t="s">
        <v>101</v>
      </c>
      <c r="AB1047" s="17">
        <v>1</v>
      </c>
      <c r="AC1047" s="17" t="str">
        <f>IFERROR(VLOOKUP(A1047,[1]Cruces!AJ:AK,2,0),VLOOKUP(CONCATENATE(X1047,AA1047),[1]Cruces!G:H,2,0))</f>
        <v>Solicitud de Obra</v>
      </c>
      <c r="AD1047" s="17">
        <f t="shared" si="272"/>
        <v>12</v>
      </c>
      <c r="AE1047" s="17">
        <f t="shared" si="273"/>
        <v>3</v>
      </c>
      <c r="AF1047" s="17">
        <f t="shared" si="274"/>
        <v>2018</v>
      </c>
      <c r="AG1047" s="17" t="str">
        <f>IFERROR(VLOOKUP(MID(A1047,2,4)*1,[1]Cruces!K:L,2,0),"Verificar")</f>
        <v>Atlántico Norte</v>
      </c>
      <c r="AH1047" s="17">
        <f t="shared" ca="1" si="275"/>
        <v>989</v>
      </c>
      <c r="AI1047" s="17" t="str">
        <f>IFERROR(VLOOKUP(U1047,[1]Cruces!$O$1:$P$6,2,0),"Sin Orden")</f>
        <v>Resuelta</v>
      </c>
      <c r="AJ1047" s="17">
        <f t="shared" si="276"/>
        <v>16</v>
      </c>
      <c r="AK1047" s="17">
        <f t="shared" si="277"/>
        <v>4</v>
      </c>
      <c r="AL1047" s="17">
        <f t="shared" si="278"/>
        <v>2018</v>
      </c>
      <c r="AM1047" s="17">
        <f t="shared" ca="1" si="279"/>
        <v>954</v>
      </c>
      <c r="AN1047" s="18" t="str">
        <f>IFERROR(VLOOKUP(R1047*1,'[1]Ordenes de Servicio'!G:K,5,0),"No Cruza")</f>
        <v>No Cruza</v>
      </c>
      <c r="AO1047" s="17">
        <f t="shared" ca="1" si="280"/>
        <v>35</v>
      </c>
      <c r="AP1047" s="17">
        <f t="shared" si="281"/>
        <v>10</v>
      </c>
      <c r="AQ1047" s="17">
        <f t="shared" si="282"/>
        <v>4</v>
      </c>
      <c r="AR1047" s="17">
        <f t="shared" si="283"/>
        <v>2018</v>
      </c>
      <c r="AS1047" s="17">
        <f t="shared" ca="1" si="284"/>
        <v>960</v>
      </c>
      <c r="AT1047" s="17" t="str">
        <f t="shared" ca="1" si="287"/>
        <v>Si</v>
      </c>
      <c r="AU1047" s="17">
        <f t="shared" si="285"/>
        <v>6</v>
      </c>
      <c r="AV1047" s="17" t="str">
        <f>+VLOOKUP(B1047,[1]Cruces!S:T,2,0)</f>
        <v>5. Consultoría / Adjudicación</v>
      </c>
    </row>
    <row r="1048" spans="1:48" hidden="1" x14ac:dyDescent="0.25">
      <c r="A1048" s="17" t="s">
        <v>2111</v>
      </c>
      <c r="B1048" s="17" t="s">
        <v>68</v>
      </c>
      <c r="C1048" s="17">
        <v>0</v>
      </c>
      <c r="D1048" s="17">
        <v>0</v>
      </c>
      <c r="E1048" s="17" t="s">
        <v>55</v>
      </c>
      <c r="F1048" s="17" t="s">
        <v>120</v>
      </c>
      <c r="G1048" s="17" t="s">
        <v>2112</v>
      </c>
      <c r="H1048" s="17">
        <v>0</v>
      </c>
      <c r="I1048" s="17" t="s">
        <v>357</v>
      </c>
      <c r="J1048" s="17" t="s">
        <v>59</v>
      </c>
      <c r="K1048" s="17" t="s">
        <v>97</v>
      </c>
      <c r="L1048" s="17" t="s">
        <v>122</v>
      </c>
      <c r="M1048" s="17" t="s">
        <v>123</v>
      </c>
      <c r="N1048" s="17" t="s">
        <v>75</v>
      </c>
      <c r="O1048" s="17">
        <v>20181001</v>
      </c>
      <c r="P1048" s="17">
        <v>20181210</v>
      </c>
      <c r="Q1048" s="17">
        <v>1110</v>
      </c>
      <c r="R1048" s="17">
        <v>25941377</v>
      </c>
      <c r="S1048" s="17" t="s">
        <v>76</v>
      </c>
      <c r="T1048" s="17" t="s">
        <v>63</v>
      </c>
      <c r="U1048" s="17" t="s">
        <v>91</v>
      </c>
      <c r="V1048" s="17">
        <f t="shared" si="286"/>
        <v>15</v>
      </c>
      <c r="W1048" s="17">
        <v>15000</v>
      </c>
      <c r="X1048" s="17" t="s">
        <v>64</v>
      </c>
      <c r="Y1048" s="17" t="s">
        <v>136</v>
      </c>
      <c r="Z1048" s="17">
        <v>20190104</v>
      </c>
      <c r="AA1048" s="17" t="s">
        <v>78</v>
      </c>
      <c r="AB1048" s="17">
        <v>1</v>
      </c>
      <c r="AC1048" s="17" t="str">
        <f>IFERROR(VLOOKUP(A1048,[1]Cruces!AJ:AK,2,0),VLOOKUP(CONCATENATE(X1048,AA1048),[1]Cruces!G:H,2,0))</f>
        <v>Solicitud de Obra</v>
      </c>
      <c r="AD1048" s="17">
        <f t="shared" si="272"/>
        <v>1</v>
      </c>
      <c r="AE1048" s="17">
        <f t="shared" si="273"/>
        <v>10</v>
      </c>
      <c r="AF1048" s="17">
        <f t="shared" si="274"/>
        <v>2018</v>
      </c>
      <c r="AG1048" s="17" t="str">
        <f>IFERROR(VLOOKUP(MID(A1048,2,4)*1,[1]Cruces!K:L,2,0),"Verificar")</f>
        <v>Atlántico Norte</v>
      </c>
      <c r="AH1048" s="17">
        <f t="shared" ca="1" si="275"/>
        <v>786</v>
      </c>
      <c r="AI1048" s="17" t="str">
        <f>IFERROR(VLOOKUP(U1048,[1]Cruces!$O$1:$P$6,2,0),"Sin Orden")</f>
        <v>Resuelta</v>
      </c>
      <c r="AJ1048" s="17">
        <f t="shared" si="276"/>
        <v>4</v>
      </c>
      <c r="AK1048" s="17">
        <f t="shared" si="277"/>
        <v>1</v>
      </c>
      <c r="AL1048" s="17">
        <f t="shared" si="278"/>
        <v>2019</v>
      </c>
      <c r="AM1048" s="17">
        <f t="shared" ca="1" si="279"/>
        <v>691</v>
      </c>
      <c r="AN1048" s="18">
        <f>IFERROR(VLOOKUP(R1048*1,'[1]Ordenes de Servicio'!G:K,5,0),"No Cruza")</f>
        <v>43494</v>
      </c>
      <c r="AO1048" s="17">
        <f t="shared" ca="1" si="280"/>
        <v>95</v>
      </c>
      <c r="AP1048" s="17">
        <f t="shared" si="281"/>
        <v>10</v>
      </c>
      <c r="AQ1048" s="17">
        <f t="shared" si="282"/>
        <v>12</v>
      </c>
      <c r="AR1048" s="17">
        <f t="shared" si="283"/>
        <v>2018</v>
      </c>
      <c r="AS1048" s="17">
        <f t="shared" ca="1" si="284"/>
        <v>716</v>
      </c>
      <c r="AT1048" s="17" t="str">
        <f t="shared" ca="1" si="287"/>
        <v>Si</v>
      </c>
      <c r="AU1048" s="17">
        <f t="shared" si="285"/>
        <v>25</v>
      </c>
      <c r="AV1048" s="17" t="str">
        <f>+VLOOKUP(B1048,[1]Cruces!S:T,2,0)</f>
        <v>5. Consultoría / Adjudicación</v>
      </c>
    </row>
    <row r="1049" spans="1:48" x14ac:dyDescent="0.25">
      <c r="A1049" s="17" t="s">
        <v>2113</v>
      </c>
      <c r="B1049" s="17" t="s">
        <v>80</v>
      </c>
      <c r="C1049" s="17">
        <v>2018781</v>
      </c>
      <c r="D1049" s="17">
        <v>0</v>
      </c>
      <c r="E1049" s="17" t="s">
        <v>55</v>
      </c>
      <c r="F1049" s="17" t="s">
        <v>107</v>
      </c>
      <c r="G1049" s="17" t="s">
        <v>95</v>
      </c>
      <c r="H1049" s="17">
        <v>3003360026</v>
      </c>
      <c r="I1049" s="17" t="s">
        <v>83</v>
      </c>
      <c r="J1049" s="17" t="s">
        <v>59</v>
      </c>
      <c r="K1049" s="17" t="s">
        <v>97</v>
      </c>
      <c r="L1049" s="17" t="s">
        <v>117</v>
      </c>
      <c r="M1049" s="17" t="s">
        <v>118</v>
      </c>
      <c r="N1049" s="17" t="s">
        <v>87</v>
      </c>
      <c r="O1049" s="17">
        <v>20191112</v>
      </c>
      <c r="P1049" s="17">
        <v>20200312</v>
      </c>
      <c r="Q1049" s="17">
        <v>1110</v>
      </c>
      <c r="R1049" s="17">
        <v>27048386</v>
      </c>
      <c r="S1049" s="17" t="s">
        <v>76</v>
      </c>
      <c r="T1049" s="17" t="s">
        <v>63</v>
      </c>
      <c r="U1049" s="17" t="s">
        <v>88</v>
      </c>
      <c r="V1049" s="17">
        <f t="shared" si="286"/>
        <v>225</v>
      </c>
      <c r="W1049" s="17">
        <v>225000</v>
      </c>
      <c r="X1049" s="17" t="s">
        <v>89</v>
      </c>
      <c r="Y1049" s="17" t="s">
        <v>90</v>
      </c>
      <c r="Z1049" s="17">
        <v>20201029</v>
      </c>
      <c r="AA1049" s="17" t="s">
        <v>101</v>
      </c>
      <c r="AB1049" s="17">
        <v>1</v>
      </c>
      <c r="AC1049" s="17" t="str">
        <f>IFERROR(VLOOKUP(A1049,[1]Cruces!AJ:AK,2,0),VLOOKUP(CONCATENATE(X1049,AA1049),[1]Cruces!G:H,2,0))</f>
        <v>Solicitud de Obra</v>
      </c>
      <c r="AD1049" s="17">
        <f t="shared" si="272"/>
        <v>12</v>
      </c>
      <c r="AE1049" s="17">
        <f t="shared" si="273"/>
        <v>11</v>
      </c>
      <c r="AF1049" s="17">
        <f t="shared" si="274"/>
        <v>2019</v>
      </c>
      <c r="AG1049" s="17" t="str">
        <f>IFERROR(VLOOKUP(MID(A1049,2,4)*1,[1]Cruces!K:L,2,0),"Verificar")</f>
        <v>Atlántico Norte</v>
      </c>
      <c r="AH1049" s="17">
        <f t="shared" ca="1" si="275"/>
        <v>379</v>
      </c>
      <c r="AI1049" s="17" t="str">
        <f>IFERROR(VLOOKUP(U1049,[1]Cruces!$O$1:$P$6,2,0),"Sin Orden")</f>
        <v>Resuelta</v>
      </c>
      <c r="AJ1049" s="17">
        <f t="shared" si="276"/>
        <v>29</v>
      </c>
      <c r="AK1049" s="17">
        <f t="shared" si="277"/>
        <v>10</v>
      </c>
      <c r="AL1049" s="17">
        <f t="shared" si="278"/>
        <v>2020</v>
      </c>
      <c r="AM1049" s="17">
        <f t="shared" ca="1" si="279"/>
        <v>27</v>
      </c>
      <c r="AN1049" s="18" t="str">
        <f>IFERROR(VLOOKUP(R1049*1,'[1]Ordenes de Servicio'!G:K,5,0),"No Cruza")</f>
        <v>No Cruza</v>
      </c>
      <c r="AO1049" s="17">
        <f t="shared" ca="1" si="280"/>
        <v>352</v>
      </c>
      <c r="AP1049" s="17">
        <f t="shared" si="281"/>
        <v>12</v>
      </c>
      <c r="AQ1049" s="17">
        <f t="shared" si="282"/>
        <v>3</v>
      </c>
      <c r="AR1049" s="17">
        <f t="shared" si="283"/>
        <v>2020</v>
      </c>
      <c r="AS1049" s="17">
        <f t="shared" ca="1" si="284"/>
        <v>258</v>
      </c>
      <c r="AT1049" s="17" t="str">
        <f t="shared" ca="1" si="287"/>
        <v>No</v>
      </c>
      <c r="AU1049" s="17">
        <f t="shared" si="285"/>
        <v>231</v>
      </c>
      <c r="AV1049" s="17" t="str">
        <f>+VLOOKUP(B1049,[1]Cruces!S:T,2,0)</f>
        <v>8. Puesta en Servicio</v>
      </c>
    </row>
    <row r="1050" spans="1:48" hidden="1" x14ac:dyDescent="0.25">
      <c r="A1050" s="17" t="s">
        <v>2114</v>
      </c>
      <c r="B1050" s="17" t="s">
        <v>54</v>
      </c>
      <c r="C1050" s="17">
        <v>4368723</v>
      </c>
      <c r="D1050" s="17">
        <v>0</v>
      </c>
      <c r="E1050" s="17" t="s">
        <v>55</v>
      </c>
      <c r="F1050" s="17" t="s">
        <v>69</v>
      </c>
      <c r="G1050" s="17" t="s">
        <v>2115</v>
      </c>
      <c r="H1050" s="17">
        <v>4295689</v>
      </c>
      <c r="I1050" s="17" t="s">
        <v>71</v>
      </c>
      <c r="J1050" s="17" t="s">
        <v>59</v>
      </c>
      <c r="K1050" s="17" t="s">
        <v>97</v>
      </c>
      <c r="L1050" s="17" t="s">
        <v>141</v>
      </c>
      <c r="M1050" s="17" t="s">
        <v>142</v>
      </c>
      <c r="N1050" s="17" t="s">
        <v>62</v>
      </c>
      <c r="O1050" s="17">
        <v>20200827</v>
      </c>
      <c r="P1050" s="17">
        <v>20200831</v>
      </c>
      <c r="Q1050" s="17">
        <v>3160</v>
      </c>
      <c r="R1050" s="17">
        <v>28089693</v>
      </c>
      <c r="S1050" s="17"/>
      <c r="T1050" s="17" t="s">
        <v>63</v>
      </c>
      <c r="U1050" s="17"/>
      <c r="V1050" s="17">
        <f t="shared" si="286"/>
        <v>112.5</v>
      </c>
      <c r="W1050" s="17">
        <v>112500</v>
      </c>
      <c r="X1050" s="17" t="s">
        <v>89</v>
      </c>
      <c r="Y1050" s="17" t="s">
        <v>65</v>
      </c>
      <c r="Z1050" s="17">
        <v>20200831</v>
      </c>
      <c r="AA1050" s="17" t="s">
        <v>78</v>
      </c>
      <c r="AB1050" s="17">
        <v>1</v>
      </c>
      <c r="AC1050" s="17" t="str">
        <f>IFERROR(VLOOKUP(A1050,[1]Cruces!AJ:AK,2,0),VLOOKUP(CONCATENATE(X1050,AA1050),[1]Cruces!G:H,2,0))</f>
        <v>Solicitud de Obra</v>
      </c>
      <c r="AD1050" s="17">
        <f t="shared" si="272"/>
        <v>27</v>
      </c>
      <c r="AE1050" s="17">
        <f t="shared" si="273"/>
        <v>8</v>
      </c>
      <c r="AF1050" s="17">
        <f t="shared" si="274"/>
        <v>2020</v>
      </c>
      <c r="AG1050" s="17" t="str">
        <f>IFERROR(VLOOKUP(MID(A1050,2,4)*1,[1]Cruces!K:L,2,0),"Verificar")</f>
        <v>Verificar</v>
      </c>
      <c r="AH1050" s="17">
        <f t="shared" ca="1" si="275"/>
        <v>90</v>
      </c>
      <c r="AI1050" s="17" t="str">
        <f>IFERROR(VLOOKUP(U1050,[1]Cruces!$O$1:$P$6,2,0),"Sin Orden")</f>
        <v>Sin Orden</v>
      </c>
      <c r="AJ1050" s="17">
        <f t="shared" si="276"/>
        <v>31</v>
      </c>
      <c r="AK1050" s="17">
        <f t="shared" si="277"/>
        <v>8</v>
      </c>
      <c r="AL1050" s="17">
        <f t="shared" si="278"/>
        <v>2020</v>
      </c>
      <c r="AM1050" s="17">
        <f t="shared" ca="1" si="279"/>
        <v>86</v>
      </c>
      <c r="AN1050" s="18" t="str">
        <f>IFERROR(VLOOKUP(R1050*1,'[1]Ordenes de Servicio'!G:K,5,0),"No Cruza")</f>
        <v>No Cruza</v>
      </c>
      <c r="AO1050" s="17">
        <f t="shared" ca="1" si="280"/>
        <v>86</v>
      </c>
      <c r="AP1050" s="17">
        <f t="shared" si="281"/>
        <v>31</v>
      </c>
      <c r="AQ1050" s="17">
        <f t="shared" si="282"/>
        <v>8</v>
      </c>
      <c r="AR1050" s="17">
        <f t="shared" si="283"/>
        <v>2020</v>
      </c>
      <c r="AS1050" s="17">
        <f t="shared" ca="1" si="284"/>
        <v>86</v>
      </c>
      <c r="AT1050" s="17" t="str">
        <f t="shared" ca="1" si="287"/>
        <v>No</v>
      </c>
      <c r="AU1050" s="17">
        <f t="shared" si="285"/>
        <v>0</v>
      </c>
      <c r="AV1050" s="17" t="str">
        <f>+VLOOKUP(B1050,[1]Cruces!S:T,2,0)</f>
        <v>4. Presupuesto de Obra</v>
      </c>
    </row>
    <row r="1051" spans="1:48" hidden="1" x14ac:dyDescent="0.25">
      <c r="A1051" s="17" t="s">
        <v>8115</v>
      </c>
      <c r="B1051" s="17" t="s">
        <v>6595</v>
      </c>
      <c r="C1051" s="17">
        <v>0</v>
      </c>
      <c r="D1051" s="17">
        <v>0</v>
      </c>
      <c r="E1051" s="17" t="s">
        <v>55</v>
      </c>
      <c r="F1051" s="17" t="s">
        <v>7082</v>
      </c>
      <c r="G1051" s="17" t="s">
        <v>8116</v>
      </c>
      <c r="H1051" s="17">
        <v>3003407006</v>
      </c>
      <c r="I1051" s="17" t="s">
        <v>116</v>
      </c>
      <c r="J1051" s="17" t="s">
        <v>59</v>
      </c>
      <c r="K1051" s="17" t="s">
        <v>97</v>
      </c>
      <c r="L1051" s="17" t="s">
        <v>8068</v>
      </c>
      <c r="M1051" s="17" t="s">
        <v>8069</v>
      </c>
      <c r="N1051" s="17" t="s">
        <v>6600</v>
      </c>
      <c r="O1051" s="17">
        <v>20200212</v>
      </c>
      <c r="P1051" s="17">
        <v>20200213</v>
      </c>
      <c r="Q1051" s="17">
        <v>9530</v>
      </c>
      <c r="R1051" s="17">
        <v>27164896</v>
      </c>
      <c r="S1051" s="17" t="s">
        <v>6601</v>
      </c>
      <c r="T1051" s="17" t="s">
        <v>63</v>
      </c>
      <c r="U1051" s="17" t="s">
        <v>91</v>
      </c>
      <c r="V1051" s="17">
        <f t="shared" si="286"/>
        <v>3</v>
      </c>
      <c r="W1051" s="17">
        <v>3000</v>
      </c>
      <c r="X1051" s="17" t="s">
        <v>7065</v>
      </c>
      <c r="Y1051" s="17" t="s">
        <v>6595</v>
      </c>
      <c r="Z1051" s="17">
        <v>20200213</v>
      </c>
      <c r="AA1051" s="17" t="s">
        <v>1947</v>
      </c>
      <c r="AB1051" s="17">
        <v>1</v>
      </c>
      <c r="AC1051" s="17" t="str">
        <f>IFERROR(VLOOKUP(A1051,[1]Cruces!AJ:AK,2,0),VLOOKUP(CONCATENATE(X1051,AA1051),[1]Cruces!G:H,2,0))</f>
        <v>Solicitud por BT</v>
      </c>
      <c r="AD1051" s="17">
        <f t="shared" si="272"/>
        <v>12</v>
      </c>
      <c r="AE1051" s="17">
        <f t="shared" si="273"/>
        <v>2</v>
      </c>
      <c r="AF1051" s="17">
        <f t="shared" si="274"/>
        <v>2020</v>
      </c>
      <c r="AG1051" s="17" t="str">
        <f>IFERROR(VLOOKUP(MID(A1051,2,4)*1,[1]Cruces!K:L,2,0),"Verificar")</f>
        <v>Atlántico Norte</v>
      </c>
      <c r="AH1051" s="17">
        <f t="shared" ca="1" si="275"/>
        <v>287</v>
      </c>
      <c r="AI1051" s="17" t="str">
        <f>IFERROR(VLOOKUP(U1051,[1]Cruces!$O$1:$P$6,2,0),"Sin Orden")</f>
        <v>Resuelta</v>
      </c>
      <c r="AJ1051" s="17">
        <f t="shared" si="276"/>
        <v>13</v>
      </c>
      <c r="AK1051" s="17">
        <f t="shared" si="277"/>
        <v>2</v>
      </c>
      <c r="AL1051" s="17">
        <f t="shared" si="278"/>
        <v>2020</v>
      </c>
      <c r="AM1051" s="17">
        <f t="shared" ca="1" si="279"/>
        <v>286</v>
      </c>
      <c r="AN1051" s="18" t="str">
        <f>IFERROR(VLOOKUP(R1051*1,'[1]Ordenes de Servicio'!G:K,5,0),"No Cruza")</f>
        <v>No Cruza</v>
      </c>
      <c r="AO1051" s="17">
        <f t="shared" ca="1" si="280"/>
        <v>1</v>
      </c>
      <c r="AP1051" s="17">
        <f t="shared" si="281"/>
        <v>13</v>
      </c>
      <c r="AQ1051" s="17">
        <f t="shared" si="282"/>
        <v>2</v>
      </c>
      <c r="AR1051" s="17">
        <f t="shared" si="283"/>
        <v>2020</v>
      </c>
      <c r="AS1051" s="17">
        <f t="shared" ca="1" si="284"/>
        <v>286</v>
      </c>
      <c r="AT1051" s="17" t="str">
        <f t="shared" ca="1" si="287"/>
        <v>No</v>
      </c>
      <c r="AU1051" s="17">
        <f t="shared" si="285"/>
        <v>0</v>
      </c>
      <c r="AV1051" s="17" t="str">
        <f>+VLOOKUP(B1051,[1]Cruces!S:T,2,0)</f>
        <v>7. Ejecución en Campo OS BT</v>
      </c>
    </row>
    <row r="1052" spans="1:48" x14ac:dyDescent="0.25">
      <c r="A1052" s="17" t="s">
        <v>2116</v>
      </c>
      <c r="B1052" s="17" t="s">
        <v>80</v>
      </c>
      <c r="C1052" s="17">
        <v>0</v>
      </c>
      <c r="D1052" s="17">
        <v>0</v>
      </c>
      <c r="E1052" s="17" t="s">
        <v>55</v>
      </c>
      <c r="F1052" s="17" t="s">
        <v>120</v>
      </c>
      <c r="G1052" s="17" t="s">
        <v>2117</v>
      </c>
      <c r="H1052" s="17">
        <v>0</v>
      </c>
      <c r="I1052" s="17" t="s">
        <v>116</v>
      </c>
      <c r="J1052" s="17" t="s">
        <v>59</v>
      </c>
      <c r="K1052" s="17" t="s">
        <v>2118</v>
      </c>
      <c r="L1052" s="17" t="s">
        <v>122</v>
      </c>
      <c r="M1052" s="17" t="s">
        <v>123</v>
      </c>
      <c r="N1052" s="17" t="s">
        <v>87</v>
      </c>
      <c r="O1052" s="17">
        <v>20180911</v>
      </c>
      <c r="P1052" s="17">
        <v>20190610</v>
      </c>
      <c r="Q1052" s="17">
        <v>9510</v>
      </c>
      <c r="R1052" s="17">
        <v>25862697</v>
      </c>
      <c r="S1052" s="17" t="s">
        <v>76</v>
      </c>
      <c r="T1052" s="17" t="s">
        <v>63</v>
      </c>
      <c r="U1052" s="17" t="s">
        <v>88</v>
      </c>
      <c r="V1052" s="17">
        <f t="shared" si="286"/>
        <v>112.5</v>
      </c>
      <c r="W1052" s="17">
        <v>112500</v>
      </c>
      <c r="X1052" s="17" t="s">
        <v>64</v>
      </c>
      <c r="Y1052" s="17" t="s">
        <v>80</v>
      </c>
      <c r="Z1052" s="17">
        <v>20190610</v>
      </c>
      <c r="AA1052" s="17" t="s">
        <v>101</v>
      </c>
      <c r="AB1052" s="17">
        <v>1</v>
      </c>
      <c r="AC1052" s="17" t="str">
        <f>IFERROR(VLOOKUP(A1052,[1]Cruces!AJ:AK,2,0),VLOOKUP(CONCATENATE(X1052,AA1052),[1]Cruces!G:H,2,0))</f>
        <v>Solicitud de Obra</v>
      </c>
      <c r="AD1052" s="17">
        <f t="shared" si="272"/>
        <v>11</v>
      </c>
      <c r="AE1052" s="17">
        <f t="shared" si="273"/>
        <v>9</v>
      </c>
      <c r="AF1052" s="17">
        <f t="shared" si="274"/>
        <v>2018</v>
      </c>
      <c r="AG1052" s="17" t="str">
        <f>IFERROR(VLOOKUP(MID(A1052,2,4)*1,[1]Cruces!K:L,2,0),"Verificar")</f>
        <v>Atlántico Norte</v>
      </c>
      <c r="AH1052" s="17">
        <f t="shared" ca="1" si="275"/>
        <v>806</v>
      </c>
      <c r="AI1052" s="17" t="str">
        <f>IFERROR(VLOOKUP(U1052,[1]Cruces!$O$1:$P$6,2,0),"Sin Orden")</f>
        <v>Resuelta</v>
      </c>
      <c r="AJ1052" s="17">
        <f t="shared" si="276"/>
        <v>10</v>
      </c>
      <c r="AK1052" s="17">
        <f t="shared" si="277"/>
        <v>6</v>
      </c>
      <c r="AL1052" s="17">
        <f t="shared" si="278"/>
        <v>2019</v>
      </c>
      <c r="AM1052" s="17">
        <f t="shared" ca="1" si="279"/>
        <v>534</v>
      </c>
      <c r="AN1052" s="18" t="str">
        <f>IFERROR(VLOOKUP(R1052*1,'[1]Ordenes de Servicio'!G:K,5,0),"No Cruza")</f>
        <v>No Cruza</v>
      </c>
      <c r="AO1052" s="17">
        <f t="shared" ca="1" si="280"/>
        <v>272</v>
      </c>
      <c r="AP1052" s="17">
        <f t="shared" si="281"/>
        <v>10</v>
      </c>
      <c r="AQ1052" s="17">
        <f t="shared" si="282"/>
        <v>6</v>
      </c>
      <c r="AR1052" s="17">
        <f t="shared" si="283"/>
        <v>2019</v>
      </c>
      <c r="AS1052" s="17">
        <f t="shared" ca="1" si="284"/>
        <v>534</v>
      </c>
      <c r="AT1052" s="17" t="str">
        <f t="shared" ca="1" si="287"/>
        <v>Si</v>
      </c>
      <c r="AU1052" s="17">
        <f t="shared" si="285"/>
        <v>0</v>
      </c>
      <c r="AV1052" s="17" t="str">
        <f>+VLOOKUP(B1052,[1]Cruces!S:T,2,0)</f>
        <v>8. Puesta en Servicio</v>
      </c>
    </row>
    <row r="1053" spans="1:48" hidden="1" x14ac:dyDescent="0.25">
      <c r="A1053" s="17" t="s">
        <v>2119</v>
      </c>
      <c r="B1053" s="17" t="s">
        <v>54</v>
      </c>
      <c r="C1053" s="17">
        <v>0</v>
      </c>
      <c r="D1053" s="17">
        <v>0</v>
      </c>
      <c r="E1053" s="17" t="s">
        <v>55</v>
      </c>
      <c r="F1053" s="17" t="s">
        <v>126</v>
      </c>
      <c r="G1053" s="17" t="s">
        <v>2120</v>
      </c>
      <c r="H1053" s="17">
        <v>0</v>
      </c>
      <c r="I1053" s="17" t="s">
        <v>71</v>
      </c>
      <c r="J1053" s="17" t="s">
        <v>59</v>
      </c>
      <c r="K1053" s="17" t="s">
        <v>2121</v>
      </c>
      <c r="L1053" s="17" t="s">
        <v>129</v>
      </c>
      <c r="M1053" s="17" t="s">
        <v>130</v>
      </c>
      <c r="N1053" s="17" t="s">
        <v>62</v>
      </c>
      <c r="O1053" s="17">
        <v>20201016</v>
      </c>
      <c r="P1053" s="17">
        <v>20201029</v>
      </c>
      <c r="Q1053" s="17">
        <v>3340</v>
      </c>
      <c r="R1053" s="17">
        <v>28238306</v>
      </c>
      <c r="S1053" s="17" t="s">
        <v>100</v>
      </c>
      <c r="T1053" s="17" t="s">
        <v>63</v>
      </c>
      <c r="U1053" s="17" t="s">
        <v>91</v>
      </c>
      <c r="V1053" s="17">
        <f t="shared" si="286"/>
        <v>30</v>
      </c>
      <c r="W1053" s="17">
        <v>30000</v>
      </c>
      <c r="X1053" s="17" t="s">
        <v>64</v>
      </c>
      <c r="Y1053" s="17" t="s">
        <v>65</v>
      </c>
      <c r="Z1053" s="17">
        <v>20201029</v>
      </c>
      <c r="AA1053" s="17" t="s">
        <v>78</v>
      </c>
      <c r="AB1053" s="17">
        <v>1</v>
      </c>
      <c r="AC1053" s="17" t="str">
        <f>IFERROR(VLOOKUP(A1053,[1]Cruces!AJ:AK,2,0),VLOOKUP(CONCATENATE(X1053,AA1053),[1]Cruces!G:H,2,0))</f>
        <v>Solicitud de Obra</v>
      </c>
      <c r="AD1053" s="17">
        <f t="shared" si="272"/>
        <v>16</v>
      </c>
      <c r="AE1053" s="17">
        <f t="shared" si="273"/>
        <v>10</v>
      </c>
      <c r="AF1053" s="17">
        <f t="shared" si="274"/>
        <v>2020</v>
      </c>
      <c r="AG1053" s="17" t="str">
        <f>IFERROR(VLOOKUP(MID(A1053,2,4)*1,[1]Cruces!K:L,2,0),"Verificar")</f>
        <v>Guajira</v>
      </c>
      <c r="AH1053" s="17">
        <f t="shared" ca="1" si="275"/>
        <v>40</v>
      </c>
      <c r="AI1053" s="17" t="str">
        <f>IFERROR(VLOOKUP(U1053,[1]Cruces!$O$1:$P$6,2,0),"Sin Orden")</f>
        <v>Resuelta</v>
      </c>
      <c r="AJ1053" s="17">
        <f t="shared" si="276"/>
        <v>29</v>
      </c>
      <c r="AK1053" s="17">
        <f t="shared" si="277"/>
        <v>10</v>
      </c>
      <c r="AL1053" s="17">
        <f t="shared" si="278"/>
        <v>2020</v>
      </c>
      <c r="AM1053" s="17">
        <f t="shared" ca="1" si="279"/>
        <v>27</v>
      </c>
      <c r="AN1053" s="18" t="str">
        <f>IFERROR(VLOOKUP(R1053*1,'[1]Ordenes de Servicio'!G:K,5,0),"No Cruza")</f>
        <v>No Cruza</v>
      </c>
      <c r="AO1053" s="17">
        <f t="shared" ca="1" si="280"/>
        <v>13</v>
      </c>
      <c r="AP1053" s="17">
        <f t="shared" si="281"/>
        <v>29</v>
      </c>
      <c r="AQ1053" s="17">
        <f t="shared" si="282"/>
        <v>10</v>
      </c>
      <c r="AR1053" s="17">
        <f t="shared" si="283"/>
        <v>2020</v>
      </c>
      <c r="AS1053" s="17">
        <f t="shared" ca="1" si="284"/>
        <v>27</v>
      </c>
      <c r="AT1053" s="17" t="str">
        <f t="shared" ca="1" si="287"/>
        <v>No</v>
      </c>
      <c r="AU1053" s="17">
        <f t="shared" si="285"/>
        <v>0</v>
      </c>
      <c r="AV1053" s="17" t="str">
        <f>+VLOOKUP(B1053,[1]Cruces!S:T,2,0)</f>
        <v>4. Presupuesto de Obra</v>
      </c>
    </row>
    <row r="1054" spans="1:48" x14ac:dyDescent="0.25">
      <c r="A1054" s="17" t="s">
        <v>2122</v>
      </c>
      <c r="B1054" s="17" t="s">
        <v>80</v>
      </c>
      <c r="C1054" s="17">
        <v>0</v>
      </c>
      <c r="D1054" s="17">
        <v>0</v>
      </c>
      <c r="E1054" s="17" t="s">
        <v>55</v>
      </c>
      <c r="F1054" s="17" t="s">
        <v>56</v>
      </c>
      <c r="G1054" s="17" t="s">
        <v>2123</v>
      </c>
      <c r="H1054" s="17">
        <v>0</v>
      </c>
      <c r="I1054" s="17" t="s">
        <v>71</v>
      </c>
      <c r="J1054" s="17" t="s">
        <v>59</v>
      </c>
      <c r="K1054" s="17" t="s">
        <v>97</v>
      </c>
      <c r="L1054" s="17" t="s">
        <v>117</v>
      </c>
      <c r="M1054" s="17" t="s">
        <v>118</v>
      </c>
      <c r="N1054" s="17" t="s">
        <v>87</v>
      </c>
      <c r="O1054" s="17">
        <v>20190826</v>
      </c>
      <c r="P1054" s="17">
        <v>20191129</v>
      </c>
      <c r="Q1054" s="17">
        <v>1110</v>
      </c>
      <c r="R1054" s="17">
        <v>26665084</v>
      </c>
      <c r="S1054" s="17" t="s">
        <v>100</v>
      </c>
      <c r="T1054" s="17" t="s">
        <v>63</v>
      </c>
      <c r="U1054" s="17" t="s">
        <v>91</v>
      </c>
      <c r="V1054" s="17">
        <f t="shared" si="286"/>
        <v>900</v>
      </c>
      <c r="W1054" s="17">
        <v>900000</v>
      </c>
      <c r="X1054" s="17" t="s">
        <v>64</v>
      </c>
      <c r="Y1054" s="17" t="s">
        <v>80</v>
      </c>
      <c r="Z1054" s="17">
        <v>20191129</v>
      </c>
      <c r="AA1054" s="17" t="s">
        <v>78</v>
      </c>
      <c r="AB1054" s="17">
        <v>1</v>
      </c>
      <c r="AC1054" s="17" t="str">
        <f>IFERROR(VLOOKUP(A1054,[1]Cruces!AJ:AK,2,0),VLOOKUP(CONCATENATE(X1054,AA1054),[1]Cruces!G:H,2,0))</f>
        <v>Solicitud de Obra</v>
      </c>
      <c r="AD1054" s="17">
        <f t="shared" si="272"/>
        <v>26</v>
      </c>
      <c r="AE1054" s="17">
        <f t="shared" si="273"/>
        <v>8</v>
      </c>
      <c r="AF1054" s="17">
        <f t="shared" si="274"/>
        <v>2019</v>
      </c>
      <c r="AG1054" s="17" t="str">
        <f>IFERROR(VLOOKUP(MID(A1054,2,4)*1,[1]Cruces!K:L,2,0),"Verificar")</f>
        <v>Atlántico Norte</v>
      </c>
      <c r="AH1054" s="17">
        <f t="shared" ca="1" si="275"/>
        <v>457</v>
      </c>
      <c r="AI1054" s="17" t="str">
        <f>IFERROR(VLOOKUP(U1054,[1]Cruces!$O$1:$P$6,2,0),"Sin Orden")</f>
        <v>Resuelta</v>
      </c>
      <c r="AJ1054" s="17">
        <f t="shared" si="276"/>
        <v>29</v>
      </c>
      <c r="AK1054" s="17">
        <f t="shared" si="277"/>
        <v>11</v>
      </c>
      <c r="AL1054" s="17">
        <f t="shared" si="278"/>
        <v>2019</v>
      </c>
      <c r="AM1054" s="17">
        <f t="shared" ca="1" si="279"/>
        <v>362</v>
      </c>
      <c r="AN1054" s="18" t="str">
        <f>IFERROR(VLOOKUP(R1054*1,'[1]Ordenes de Servicio'!G:K,5,0),"No Cruza")</f>
        <v>No Cruza</v>
      </c>
      <c r="AO1054" s="17">
        <f t="shared" ca="1" si="280"/>
        <v>95</v>
      </c>
      <c r="AP1054" s="17">
        <f t="shared" si="281"/>
        <v>29</v>
      </c>
      <c r="AQ1054" s="17">
        <f t="shared" si="282"/>
        <v>11</v>
      </c>
      <c r="AR1054" s="17">
        <f t="shared" si="283"/>
        <v>2019</v>
      </c>
      <c r="AS1054" s="17">
        <f t="shared" ca="1" si="284"/>
        <v>362</v>
      </c>
      <c r="AT1054" s="17" t="str">
        <f t="shared" ca="1" si="287"/>
        <v>Si</v>
      </c>
      <c r="AU1054" s="17">
        <f t="shared" si="285"/>
        <v>0</v>
      </c>
      <c r="AV1054" s="17" t="str">
        <f>+VLOOKUP(B1054,[1]Cruces!S:T,2,0)</f>
        <v>8. Puesta en Servicio</v>
      </c>
    </row>
    <row r="1055" spans="1:48" hidden="1" x14ac:dyDescent="0.25">
      <c r="A1055" s="17" t="s">
        <v>8117</v>
      </c>
      <c r="B1055" s="17" t="s">
        <v>569</v>
      </c>
      <c r="C1055" s="17">
        <v>4026325</v>
      </c>
      <c r="D1055" s="17">
        <v>0</v>
      </c>
      <c r="E1055" s="17" t="s">
        <v>55</v>
      </c>
      <c r="F1055" s="17" t="s">
        <v>5366</v>
      </c>
      <c r="G1055" s="17" t="s">
        <v>8118</v>
      </c>
      <c r="H1055" s="17">
        <v>3012917768</v>
      </c>
      <c r="I1055" s="17" t="s">
        <v>71</v>
      </c>
      <c r="J1055" s="17" t="s">
        <v>59</v>
      </c>
      <c r="K1055" s="17" t="s">
        <v>97</v>
      </c>
      <c r="L1055" s="17" t="s">
        <v>5368</v>
      </c>
      <c r="M1055" s="17" t="s">
        <v>5369</v>
      </c>
      <c r="N1055" s="17" t="s">
        <v>572</v>
      </c>
      <c r="O1055" s="17">
        <v>20201019</v>
      </c>
      <c r="P1055" s="17">
        <v>20201019</v>
      </c>
      <c r="Q1055" s="17">
        <v>1180</v>
      </c>
      <c r="R1055" s="17">
        <v>0</v>
      </c>
      <c r="S1055" s="17"/>
      <c r="T1055" s="17" t="s">
        <v>63</v>
      </c>
      <c r="U1055" s="17"/>
      <c r="V1055" s="17">
        <f t="shared" si="286"/>
        <v>3</v>
      </c>
      <c r="W1055" s="17">
        <v>3000</v>
      </c>
      <c r="X1055" s="17" t="s">
        <v>89</v>
      </c>
      <c r="Y1055" s="17" t="s">
        <v>569</v>
      </c>
      <c r="Z1055" s="17">
        <v>20201019</v>
      </c>
      <c r="AA1055" s="17" t="s">
        <v>1947</v>
      </c>
      <c r="AB1055" s="17">
        <v>1</v>
      </c>
      <c r="AC1055" s="17" t="str">
        <f>IFERROR(VLOOKUP(A1055,[1]Cruces!AJ:AK,2,0),VLOOKUP(CONCATENATE(X1055,AA1055),[1]Cruces!G:H,2,0))</f>
        <v>Solicitud por BT</v>
      </c>
      <c r="AD1055" s="17">
        <f t="shared" ref="AD1055:AD1111" si="288">MID(O1055,7,2)*1</f>
        <v>19</v>
      </c>
      <c r="AE1055" s="17">
        <f t="shared" ref="AE1055:AE1111" si="289">MID(O1055,5,2)*1</f>
        <v>10</v>
      </c>
      <c r="AF1055" s="17">
        <f t="shared" ref="AF1055:AF1111" si="290">MID(O1055,1,4)*1</f>
        <v>2020</v>
      </c>
      <c r="AG1055" s="17" t="str">
        <f>IFERROR(VLOOKUP(MID(A1055,2,4)*1,[1]Cruces!K:L,2,0),"Verificar")</f>
        <v>Atlántico Norte</v>
      </c>
      <c r="AH1055" s="17">
        <f t="shared" ref="AH1055:AH1111" ca="1" si="291">TODAY()-DATE(AF1055,AE1055,AD1055)</f>
        <v>37</v>
      </c>
      <c r="AI1055" s="17" t="str">
        <f>IFERROR(VLOOKUP(U1055,[1]Cruces!$O$1:$P$6,2,0),"Sin Orden")</f>
        <v>Sin Orden</v>
      </c>
      <c r="AJ1055" s="17">
        <f t="shared" ref="AJ1055:AJ1111" si="292">MID(Z1055,7,2)*1</f>
        <v>19</v>
      </c>
      <c r="AK1055" s="17">
        <f t="shared" ref="AK1055:AK1111" si="293">MID(Z1055,5,2)*1</f>
        <v>10</v>
      </c>
      <c r="AL1055" s="17">
        <f t="shared" ref="AL1055:AL1111" si="294">MID(Z1055,1,4)*1</f>
        <v>2020</v>
      </c>
      <c r="AM1055" s="17">
        <f t="shared" ref="AM1055:AM1111" ca="1" si="295">+TODAY()-DATE(AL1055,AK1055,AJ1055)</f>
        <v>37</v>
      </c>
      <c r="AN1055" s="18" t="str">
        <f>IFERROR(VLOOKUP(R1055*1,'[1]Ordenes de Servicio'!G:K,5,0),"No Cruza")</f>
        <v>No Cruza</v>
      </c>
      <c r="AO1055" s="17">
        <f t="shared" ref="AO1055:AO1111" ca="1" si="296">+IF(AI1055="Resuelta",DATE(AL1055,AK1055,AJ1055)-DATE(AF1055,AE1055,AD1055),TODAY()-DATE(AL1055,AK1055,AJ1055))</f>
        <v>37</v>
      </c>
      <c r="AP1055" s="17">
        <f t="shared" ref="AP1055:AP1111" si="297">MID(P1055,7,2)*1</f>
        <v>19</v>
      </c>
      <c r="AQ1055" s="17">
        <f t="shared" ref="AQ1055:AQ1111" si="298">MID(P1055,5,2)*1</f>
        <v>10</v>
      </c>
      <c r="AR1055" s="17">
        <f t="shared" ref="AR1055:AR1111" si="299">MID(P1055,1,4)*1</f>
        <v>2020</v>
      </c>
      <c r="AS1055" s="17">
        <f t="shared" ref="AS1055:AS1111" ca="1" si="300">+TODAY()-DATE(AR1055,AQ1055,AP1055)</f>
        <v>37</v>
      </c>
      <c r="AT1055" s="17" t="str">
        <f t="shared" ca="1" si="287"/>
        <v>No</v>
      </c>
      <c r="AU1055" s="17">
        <f t="shared" ref="AU1055:AU1111" si="301">IF(DATE(AL1055,AK1055,AJ1055)-DATE(AR1055,AQ1055,AP1055)&lt;0,DATE(AR1055,AQ1055,AP1055)-DATE(AL1055,AK1055,AJ1055),DATE(AL1055,AK1055,AJ1055)-DATE(AR1055,AQ1055,AP1055))</f>
        <v>0</v>
      </c>
      <c r="AV1055" s="17" t="str">
        <f>+VLOOKUP(B1055,[1]Cruces!S:T,2,0)</f>
        <v>1. Solicitud</v>
      </c>
    </row>
    <row r="1056" spans="1:48" hidden="1" x14ac:dyDescent="0.25">
      <c r="A1056" s="17" t="s">
        <v>2124</v>
      </c>
      <c r="B1056" s="17" t="s">
        <v>54</v>
      </c>
      <c r="C1056" s="17">
        <v>0</v>
      </c>
      <c r="D1056" s="17">
        <v>0</v>
      </c>
      <c r="E1056" s="17" t="s">
        <v>55</v>
      </c>
      <c r="F1056" s="17" t="s">
        <v>56</v>
      </c>
      <c r="G1056" s="17" t="s">
        <v>2125</v>
      </c>
      <c r="H1056" s="17">
        <v>0</v>
      </c>
      <c r="I1056" s="17" t="s">
        <v>71</v>
      </c>
      <c r="J1056" s="17" t="s">
        <v>59</v>
      </c>
      <c r="K1056" s="17" t="s">
        <v>97</v>
      </c>
      <c r="L1056" s="17" t="s">
        <v>61</v>
      </c>
      <c r="M1056" s="17" t="s">
        <v>55</v>
      </c>
      <c r="N1056" s="17" t="s">
        <v>62</v>
      </c>
      <c r="O1056" s="17">
        <v>20180423</v>
      </c>
      <c r="P1056" s="17">
        <v>20180423</v>
      </c>
      <c r="Q1056" s="17">
        <v>9332</v>
      </c>
      <c r="R1056" s="17">
        <v>0</v>
      </c>
      <c r="S1056" s="17"/>
      <c r="T1056" s="17" t="s">
        <v>63</v>
      </c>
      <c r="U1056" s="17"/>
      <c r="V1056" s="17">
        <f t="shared" ref="V1056:V1112" si="302">+W1056/1000</f>
        <v>35</v>
      </c>
      <c r="W1056" s="17">
        <v>35000</v>
      </c>
      <c r="X1056" s="17" t="s">
        <v>64</v>
      </c>
      <c r="Y1056" s="17" t="s">
        <v>65</v>
      </c>
      <c r="Z1056" s="17">
        <v>20180423</v>
      </c>
      <c r="AA1056" s="17" t="s">
        <v>222</v>
      </c>
      <c r="AB1056" s="17">
        <v>1</v>
      </c>
      <c r="AC1056" s="17" t="str">
        <f>IFERROR(VLOOKUP(A1056,[1]Cruces!AJ:AK,2,0),VLOOKUP(CONCATENATE(X1056,AA1056),[1]Cruces!G:H,2,0))</f>
        <v>Solicitud de Obra</v>
      </c>
      <c r="AD1056" s="17">
        <f t="shared" si="288"/>
        <v>23</v>
      </c>
      <c r="AE1056" s="17">
        <f t="shared" si="289"/>
        <v>4</v>
      </c>
      <c r="AF1056" s="17">
        <f t="shared" si="290"/>
        <v>2018</v>
      </c>
      <c r="AG1056" s="17" t="str">
        <f>IFERROR(VLOOKUP(MID(A1056,2,4)*1,[1]Cruces!K:L,2,0),"Verificar")</f>
        <v>Guajira</v>
      </c>
      <c r="AH1056" s="17">
        <f t="shared" ca="1" si="291"/>
        <v>947</v>
      </c>
      <c r="AI1056" s="17" t="str">
        <f>IFERROR(VLOOKUP(U1056,[1]Cruces!$O$1:$P$6,2,0),"Sin Orden")</f>
        <v>Sin Orden</v>
      </c>
      <c r="AJ1056" s="17">
        <f t="shared" si="292"/>
        <v>23</v>
      </c>
      <c r="AK1056" s="17">
        <f t="shared" si="293"/>
        <v>4</v>
      </c>
      <c r="AL1056" s="17">
        <f t="shared" si="294"/>
        <v>2018</v>
      </c>
      <c r="AM1056" s="17">
        <f t="shared" ca="1" si="295"/>
        <v>947</v>
      </c>
      <c r="AN1056" s="18" t="str">
        <f>IFERROR(VLOOKUP(R1056*1,'[1]Ordenes de Servicio'!G:K,5,0),"No Cruza")</f>
        <v>No Cruza</v>
      </c>
      <c r="AO1056" s="17">
        <f t="shared" ca="1" si="296"/>
        <v>947</v>
      </c>
      <c r="AP1056" s="17">
        <f t="shared" si="297"/>
        <v>23</v>
      </c>
      <c r="AQ1056" s="17">
        <f t="shared" si="298"/>
        <v>4</v>
      </c>
      <c r="AR1056" s="17">
        <f t="shared" si="299"/>
        <v>2018</v>
      </c>
      <c r="AS1056" s="17">
        <f t="shared" ca="1" si="300"/>
        <v>947</v>
      </c>
      <c r="AT1056" s="17" t="str">
        <f t="shared" ref="AT1056:AT1112" ca="1" si="303">IF(AS1056&gt;359,"Si","No")</f>
        <v>Si</v>
      </c>
      <c r="AU1056" s="17">
        <f t="shared" si="301"/>
        <v>0</v>
      </c>
      <c r="AV1056" s="17" t="str">
        <f>+VLOOKUP(B1056,[1]Cruces!S:T,2,0)</f>
        <v>4. Presupuesto de Obra</v>
      </c>
    </row>
    <row r="1057" spans="1:48" hidden="1" x14ac:dyDescent="0.25">
      <c r="A1057" s="17" t="s">
        <v>8119</v>
      </c>
      <c r="B1057" s="17" t="s">
        <v>569</v>
      </c>
      <c r="C1057" s="17">
        <v>0</v>
      </c>
      <c r="D1057" s="17">
        <v>0</v>
      </c>
      <c r="E1057" s="17" t="s">
        <v>55</v>
      </c>
      <c r="F1057" s="17" t="s">
        <v>7098</v>
      </c>
      <c r="G1057" s="17" t="s">
        <v>8120</v>
      </c>
      <c r="H1057" s="17">
        <v>3183122650</v>
      </c>
      <c r="I1057" s="17" t="s">
        <v>116</v>
      </c>
      <c r="J1057" s="17" t="s">
        <v>59</v>
      </c>
      <c r="K1057" s="17" t="s">
        <v>8121</v>
      </c>
      <c r="L1057" s="17" t="s">
        <v>7101</v>
      </c>
      <c r="M1057" s="17" t="s">
        <v>7102</v>
      </c>
      <c r="N1057" s="17" t="s">
        <v>572</v>
      </c>
      <c r="O1057" s="17">
        <v>20201029</v>
      </c>
      <c r="P1057" s="17">
        <v>20201029</v>
      </c>
      <c r="Q1057" s="17">
        <v>1110</v>
      </c>
      <c r="R1057" s="17">
        <v>0</v>
      </c>
      <c r="S1057" s="17"/>
      <c r="T1057" s="17" t="s">
        <v>63</v>
      </c>
      <c r="U1057" s="17"/>
      <c r="V1057" s="17">
        <f t="shared" si="302"/>
        <v>3</v>
      </c>
      <c r="W1057" s="17">
        <v>3000</v>
      </c>
      <c r="X1057" s="17" t="s">
        <v>7065</v>
      </c>
      <c r="Y1057" s="17" t="s">
        <v>569</v>
      </c>
      <c r="Z1057" s="17">
        <v>20201029</v>
      </c>
      <c r="AA1057" s="17" t="s">
        <v>1947</v>
      </c>
      <c r="AB1057" s="17">
        <v>1</v>
      </c>
      <c r="AC1057" s="17" t="str">
        <f>IFERROR(VLOOKUP(A1057,[1]Cruces!AJ:AK,2,0),VLOOKUP(CONCATENATE(X1057,AA1057),[1]Cruces!G:H,2,0))</f>
        <v>Solicitud por BT</v>
      </c>
      <c r="AD1057" s="17">
        <f t="shared" si="288"/>
        <v>29</v>
      </c>
      <c r="AE1057" s="17">
        <f t="shared" si="289"/>
        <v>10</v>
      </c>
      <c r="AF1057" s="17">
        <f t="shared" si="290"/>
        <v>2020</v>
      </c>
      <c r="AG1057" s="17" t="str">
        <f>IFERROR(VLOOKUP(MID(A1057,2,4)*1,[1]Cruces!K:L,2,0),"Verificar")</f>
        <v>Atlántico Norte</v>
      </c>
      <c r="AH1057" s="17">
        <f t="shared" ca="1" si="291"/>
        <v>27</v>
      </c>
      <c r="AI1057" s="17" t="str">
        <f>IFERROR(VLOOKUP(U1057,[1]Cruces!$O$1:$P$6,2,0),"Sin Orden")</f>
        <v>Sin Orden</v>
      </c>
      <c r="AJ1057" s="17">
        <f t="shared" si="292"/>
        <v>29</v>
      </c>
      <c r="AK1057" s="17">
        <f t="shared" si="293"/>
        <v>10</v>
      </c>
      <c r="AL1057" s="17">
        <f t="shared" si="294"/>
        <v>2020</v>
      </c>
      <c r="AM1057" s="17">
        <f t="shared" ca="1" si="295"/>
        <v>27</v>
      </c>
      <c r="AN1057" s="18" t="str">
        <f>IFERROR(VLOOKUP(R1057*1,'[1]Ordenes de Servicio'!G:K,5,0),"No Cruza")</f>
        <v>No Cruza</v>
      </c>
      <c r="AO1057" s="17">
        <f t="shared" ca="1" si="296"/>
        <v>27</v>
      </c>
      <c r="AP1057" s="17">
        <f t="shared" si="297"/>
        <v>29</v>
      </c>
      <c r="AQ1057" s="17">
        <f t="shared" si="298"/>
        <v>10</v>
      </c>
      <c r="AR1057" s="17">
        <f t="shared" si="299"/>
        <v>2020</v>
      </c>
      <c r="AS1057" s="17">
        <f t="shared" ca="1" si="300"/>
        <v>27</v>
      </c>
      <c r="AT1057" s="17" t="str">
        <f t="shared" ca="1" si="303"/>
        <v>No</v>
      </c>
      <c r="AU1057" s="17">
        <f t="shared" si="301"/>
        <v>0</v>
      </c>
      <c r="AV1057" s="17" t="str">
        <f>+VLOOKUP(B1057,[1]Cruces!S:T,2,0)</f>
        <v>1. Solicitud</v>
      </c>
    </row>
    <row r="1058" spans="1:48" hidden="1" x14ac:dyDescent="0.25">
      <c r="A1058" s="17" t="s">
        <v>2126</v>
      </c>
      <c r="B1058" s="17" t="s">
        <v>68</v>
      </c>
      <c r="C1058" s="17">
        <v>1122283</v>
      </c>
      <c r="D1058" s="17">
        <v>0</v>
      </c>
      <c r="E1058" s="17" t="s">
        <v>55</v>
      </c>
      <c r="F1058" s="17" t="s">
        <v>81</v>
      </c>
      <c r="G1058" s="17" t="s">
        <v>2127</v>
      </c>
      <c r="H1058" s="17">
        <v>3126700249</v>
      </c>
      <c r="I1058" s="17" t="s">
        <v>71</v>
      </c>
      <c r="J1058" s="17" t="s">
        <v>59</v>
      </c>
      <c r="K1058" s="17" t="s">
        <v>97</v>
      </c>
      <c r="L1058" s="17" t="s">
        <v>85</v>
      </c>
      <c r="M1058" s="17" t="s">
        <v>86</v>
      </c>
      <c r="N1058" s="17" t="s">
        <v>75</v>
      </c>
      <c r="O1058" s="17">
        <v>20200113</v>
      </c>
      <c r="P1058" s="17">
        <v>20200213</v>
      </c>
      <c r="Q1058" s="17">
        <v>3410</v>
      </c>
      <c r="R1058" s="17">
        <v>27115864</v>
      </c>
      <c r="S1058" s="17" t="s">
        <v>100</v>
      </c>
      <c r="T1058" s="17" t="s">
        <v>63</v>
      </c>
      <c r="U1058" s="17" t="s">
        <v>91</v>
      </c>
      <c r="V1058" s="17">
        <f t="shared" si="302"/>
        <v>75</v>
      </c>
      <c r="W1058" s="17">
        <v>75000</v>
      </c>
      <c r="X1058" s="17" t="s">
        <v>89</v>
      </c>
      <c r="Y1058" s="17" t="s">
        <v>105</v>
      </c>
      <c r="Z1058" s="17">
        <v>20200304</v>
      </c>
      <c r="AA1058" s="17" t="s">
        <v>78</v>
      </c>
      <c r="AB1058" s="17">
        <v>1</v>
      </c>
      <c r="AC1058" s="17" t="str">
        <f>IFERROR(VLOOKUP(A1058,[1]Cruces!AJ:AK,2,0),VLOOKUP(CONCATENATE(X1058,AA1058),[1]Cruces!G:H,2,0))</f>
        <v>Solicitud de Obra</v>
      </c>
      <c r="AD1058" s="17">
        <f t="shared" si="288"/>
        <v>13</v>
      </c>
      <c r="AE1058" s="17">
        <f t="shared" si="289"/>
        <v>1</v>
      </c>
      <c r="AF1058" s="17">
        <f t="shared" si="290"/>
        <v>2020</v>
      </c>
      <c r="AG1058" s="17" t="str">
        <f>IFERROR(VLOOKUP(MID(A1058,2,4)*1,[1]Cruces!K:L,2,0),"Verificar")</f>
        <v>Magdalena</v>
      </c>
      <c r="AH1058" s="17">
        <f t="shared" ca="1" si="291"/>
        <v>317</v>
      </c>
      <c r="AI1058" s="17" t="str">
        <f>IFERROR(VLOOKUP(U1058,[1]Cruces!$O$1:$P$6,2,0),"Sin Orden")</f>
        <v>Resuelta</v>
      </c>
      <c r="AJ1058" s="17">
        <f t="shared" si="292"/>
        <v>4</v>
      </c>
      <c r="AK1058" s="17">
        <f t="shared" si="293"/>
        <v>3</v>
      </c>
      <c r="AL1058" s="17">
        <f t="shared" si="294"/>
        <v>2020</v>
      </c>
      <c r="AM1058" s="17">
        <f t="shared" ca="1" si="295"/>
        <v>266</v>
      </c>
      <c r="AN1058" s="18" t="str">
        <f>IFERROR(VLOOKUP(R1058*1,'[1]Ordenes de Servicio'!G:K,5,0),"No Cruza")</f>
        <v>No Cruza</v>
      </c>
      <c r="AO1058" s="17">
        <f t="shared" ca="1" si="296"/>
        <v>51</v>
      </c>
      <c r="AP1058" s="17">
        <f t="shared" si="297"/>
        <v>13</v>
      </c>
      <c r="AQ1058" s="17">
        <f t="shared" si="298"/>
        <v>2</v>
      </c>
      <c r="AR1058" s="17">
        <f t="shared" si="299"/>
        <v>2020</v>
      </c>
      <c r="AS1058" s="17">
        <f t="shared" ca="1" si="300"/>
        <v>286</v>
      </c>
      <c r="AT1058" s="17" t="str">
        <f t="shared" ca="1" si="303"/>
        <v>No</v>
      </c>
      <c r="AU1058" s="17">
        <f t="shared" si="301"/>
        <v>20</v>
      </c>
      <c r="AV1058" s="17" t="str">
        <f>+VLOOKUP(B1058,[1]Cruces!S:T,2,0)</f>
        <v>5. Consultoría / Adjudicación</v>
      </c>
    </row>
    <row r="1059" spans="1:48" hidden="1" x14ac:dyDescent="0.25">
      <c r="A1059" s="17" t="s">
        <v>8122</v>
      </c>
      <c r="B1059" s="17" t="s">
        <v>6595</v>
      </c>
      <c r="C1059" s="17">
        <v>0</v>
      </c>
      <c r="D1059" s="17">
        <v>0</v>
      </c>
      <c r="E1059" s="17" t="s">
        <v>55</v>
      </c>
      <c r="F1059" s="17" t="s">
        <v>7098</v>
      </c>
      <c r="G1059" s="17" t="s">
        <v>8123</v>
      </c>
      <c r="H1059" s="17">
        <v>0</v>
      </c>
      <c r="I1059" s="17" t="s">
        <v>71</v>
      </c>
      <c r="J1059" s="17" t="s">
        <v>59</v>
      </c>
      <c r="K1059" s="17" t="s">
        <v>8124</v>
      </c>
      <c r="L1059" s="17" t="s">
        <v>7330</v>
      </c>
      <c r="M1059" s="17" t="s">
        <v>7331</v>
      </c>
      <c r="N1059" s="17" t="s">
        <v>6600</v>
      </c>
      <c r="O1059" s="17">
        <v>20200410</v>
      </c>
      <c r="P1059" s="17">
        <v>20200722</v>
      </c>
      <c r="Q1059" s="17">
        <v>1170</v>
      </c>
      <c r="R1059" s="17">
        <v>27840190</v>
      </c>
      <c r="S1059" s="17" t="s">
        <v>6601</v>
      </c>
      <c r="T1059" s="17" t="s">
        <v>63</v>
      </c>
      <c r="U1059" s="17" t="s">
        <v>91</v>
      </c>
      <c r="V1059" s="17">
        <f t="shared" si="302"/>
        <v>3</v>
      </c>
      <c r="W1059" s="17">
        <v>3000</v>
      </c>
      <c r="X1059" s="17" t="s">
        <v>7065</v>
      </c>
      <c r="Y1059" s="17" t="s">
        <v>150</v>
      </c>
      <c r="Z1059" s="17">
        <v>20200804</v>
      </c>
      <c r="AA1059" s="17" t="s">
        <v>1947</v>
      </c>
      <c r="AB1059" s="17">
        <v>1</v>
      </c>
      <c r="AC1059" s="17" t="str">
        <f>IFERROR(VLOOKUP(A1059,[1]Cruces!AJ:AK,2,0),VLOOKUP(CONCATENATE(X1059,AA1059),[1]Cruces!G:H,2,0))</f>
        <v>Solicitud por BT</v>
      </c>
      <c r="AD1059" s="17">
        <f t="shared" si="288"/>
        <v>10</v>
      </c>
      <c r="AE1059" s="17">
        <f t="shared" si="289"/>
        <v>4</v>
      </c>
      <c r="AF1059" s="17">
        <f t="shared" si="290"/>
        <v>2020</v>
      </c>
      <c r="AG1059" s="17" t="str">
        <f>IFERROR(VLOOKUP(MID(A1059,2,4)*1,[1]Cruces!K:L,2,0),"Verificar")</f>
        <v>Atlántico Norte</v>
      </c>
      <c r="AH1059" s="17">
        <f t="shared" ca="1" si="291"/>
        <v>229</v>
      </c>
      <c r="AI1059" s="17" t="str">
        <f>IFERROR(VLOOKUP(U1059,[1]Cruces!$O$1:$P$6,2,0),"Sin Orden")</f>
        <v>Resuelta</v>
      </c>
      <c r="AJ1059" s="17">
        <f t="shared" si="292"/>
        <v>4</v>
      </c>
      <c r="AK1059" s="17">
        <f t="shared" si="293"/>
        <v>8</v>
      </c>
      <c r="AL1059" s="17">
        <f t="shared" si="294"/>
        <v>2020</v>
      </c>
      <c r="AM1059" s="17">
        <f t="shared" ca="1" si="295"/>
        <v>113</v>
      </c>
      <c r="AN1059" s="18" t="str">
        <f>IFERROR(VLOOKUP(R1059*1,'[1]Ordenes de Servicio'!G:K,5,0),"No Cruza")</f>
        <v>No Cruza</v>
      </c>
      <c r="AO1059" s="17">
        <f t="shared" ca="1" si="296"/>
        <v>116</v>
      </c>
      <c r="AP1059" s="17">
        <f t="shared" si="297"/>
        <v>22</v>
      </c>
      <c r="AQ1059" s="17">
        <f t="shared" si="298"/>
        <v>7</v>
      </c>
      <c r="AR1059" s="17">
        <f t="shared" si="299"/>
        <v>2020</v>
      </c>
      <c r="AS1059" s="17">
        <f t="shared" ca="1" si="300"/>
        <v>126</v>
      </c>
      <c r="AT1059" s="17" t="str">
        <f t="shared" ca="1" si="303"/>
        <v>No</v>
      </c>
      <c r="AU1059" s="17">
        <f t="shared" si="301"/>
        <v>13</v>
      </c>
      <c r="AV1059" s="17" t="str">
        <f>+VLOOKUP(B1059,[1]Cruces!S:T,2,0)</f>
        <v>7. Ejecución en Campo OS BT</v>
      </c>
    </row>
    <row r="1060" spans="1:48" hidden="1" x14ac:dyDescent="0.25">
      <c r="A1060" s="17" t="s">
        <v>2128</v>
      </c>
      <c r="B1060" s="17" t="s">
        <v>68</v>
      </c>
      <c r="C1060" s="17">
        <v>3920599</v>
      </c>
      <c r="D1060" s="17">
        <v>36124489</v>
      </c>
      <c r="E1060" s="17" t="s">
        <v>93</v>
      </c>
      <c r="F1060" s="17" t="s">
        <v>81</v>
      </c>
      <c r="G1060" s="17" t="s">
        <v>2129</v>
      </c>
      <c r="H1060" s="17">
        <v>3104123676</v>
      </c>
      <c r="I1060" s="17" t="s">
        <v>109</v>
      </c>
      <c r="J1060" s="17" t="s">
        <v>2130</v>
      </c>
      <c r="K1060" s="17" t="s">
        <v>2131</v>
      </c>
      <c r="L1060" s="17" t="s">
        <v>85</v>
      </c>
      <c r="M1060" s="17" t="s">
        <v>86</v>
      </c>
      <c r="N1060" s="17" t="s">
        <v>75</v>
      </c>
      <c r="O1060" s="17">
        <v>20200325</v>
      </c>
      <c r="P1060" s="17">
        <v>20200717</v>
      </c>
      <c r="Q1060" s="17">
        <v>3410</v>
      </c>
      <c r="R1060" s="17">
        <v>28224845</v>
      </c>
      <c r="S1060" s="17" t="s">
        <v>76</v>
      </c>
      <c r="T1060" s="17" t="s">
        <v>63</v>
      </c>
      <c r="U1060" s="17" t="s">
        <v>88</v>
      </c>
      <c r="V1060" s="17">
        <f t="shared" si="302"/>
        <v>112.5</v>
      </c>
      <c r="W1060" s="17">
        <v>112500</v>
      </c>
      <c r="X1060" s="17" t="s">
        <v>89</v>
      </c>
      <c r="Y1060" s="17" t="s">
        <v>136</v>
      </c>
      <c r="Z1060" s="17">
        <v>20200827</v>
      </c>
      <c r="AA1060" s="17" t="s">
        <v>78</v>
      </c>
      <c r="AB1060" s="17">
        <v>1</v>
      </c>
      <c r="AC1060" s="17" t="str">
        <f>IFERROR(VLOOKUP(A1060,[1]Cruces!AJ:AK,2,0),VLOOKUP(CONCATENATE(X1060,AA1060),[1]Cruces!G:H,2,0))</f>
        <v>Solicitud de Obra</v>
      </c>
      <c r="AD1060" s="17">
        <f t="shared" si="288"/>
        <v>25</v>
      </c>
      <c r="AE1060" s="17">
        <f t="shared" si="289"/>
        <v>3</v>
      </c>
      <c r="AF1060" s="17">
        <f t="shared" si="290"/>
        <v>2020</v>
      </c>
      <c r="AG1060" s="17" t="str">
        <f>IFERROR(VLOOKUP(MID(A1060,2,4)*1,[1]Cruces!K:L,2,0),"Verificar")</f>
        <v>Magdalena</v>
      </c>
      <c r="AH1060" s="17">
        <f t="shared" ca="1" si="291"/>
        <v>245</v>
      </c>
      <c r="AI1060" s="17" t="str">
        <f>IFERROR(VLOOKUP(U1060,[1]Cruces!$O$1:$P$6,2,0),"Sin Orden")</f>
        <v>Resuelta</v>
      </c>
      <c r="AJ1060" s="17">
        <f t="shared" si="292"/>
        <v>27</v>
      </c>
      <c r="AK1060" s="17">
        <f t="shared" si="293"/>
        <v>8</v>
      </c>
      <c r="AL1060" s="17">
        <f t="shared" si="294"/>
        <v>2020</v>
      </c>
      <c r="AM1060" s="17">
        <f t="shared" ca="1" si="295"/>
        <v>90</v>
      </c>
      <c r="AN1060" s="18">
        <f>IFERROR(VLOOKUP(R1060*1,'[1]Ordenes de Servicio'!G:K,5,0),"No Cruza")</f>
        <v>44113</v>
      </c>
      <c r="AO1060" s="17">
        <f t="shared" ca="1" si="296"/>
        <v>155</v>
      </c>
      <c r="AP1060" s="17">
        <f t="shared" si="297"/>
        <v>17</v>
      </c>
      <c r="AQ1060" s="17">
        <f t="shared" si="298"/>
        <v>7</v>
      </c>
      <c r="AR1060" s="17">
        <f t="shared" si="299"/>
        <v>2020</v>
      </c>
      <c r="AS1060" s="17">
        <f t="shared" ca="1" si="300"/>
        <v>131</v>
      </c>
      <c r="AT1060" s="17" t="str">
        <f t="shared" ca="1" si="303"/>
        <v>No</v>
      </c>
      <c r="AU1060" s="17">
        <f t="shared" si="301"/>
        <v>41</v>
      </c>
      <c r="AV1060" s="17" t="str">
        <f>+VLOOKUP(B1060,[1]Cruces!S:T,2,0)</f>
        <v>5. Consultoría / Adjudicación</v>
      </c>
    </row>
    <row r="1061" spans="1:48" hidden="1" x14ac:dyDescent="0.25">
      <c r="A1061" s="17" t="s">
        <v>2132</v>
      </c>
      <c r="B1061" s="17" t="s">
        <v>68</v>
      </c>
      <c r="C1061" s="17">
        <v>0</v>
      </c>
      <c r="D1061" s="17">
        <v>0</v>
      </c>
      <c r="E1061" s="17" t="s">
        <v>55</v>
      </c>
      <c r="F1061" s="17" t="s">
        <v>107</v>
      </c>
      <c r="G1061" s="17" t="s">
        <v>2133</v>
      </c>
      <c r="H1061" s="17">
        <v>0</v>
      </c>
      <c r="I1061" s="17" t="s">
        <v>71</v>
      </c>
      <c r="J1061" s="17" t="s">
        <v>59</v>
      </c>
      <c r="K1061" s="17" t="s">
        <v>2134</v>
      </c>
      <c r="L1061" s="17" t="s">
        <v>117</v>
      </c>
      <c r="M1061" s="17" t="s">
        <v>118</v>
      </c>
      <c r="N1061" s="17" t="s">
        <v>75</v>
      </c>
      <c r="O1061" s="17">
        <v>20191231</v>
      </c>
      <c r="P1061" s="17">
        <v>20200601</v>
      </c>
      <c r="Q1061" s="17">
        <v>1180</v>
      </c>
      <c r="R1061" s="17">
        <v>27065820</v>
      </c>
      <c r="S1061" s="17" t="s">
        <v>100</v>
      </c>
      <c r="T1061" s="17" t="s">
        <v>63</v>
      </c>
      <c r="U1061" s="17" t="s">
        <v>91</v>
      </c>
      <c r="V1061" s="17">
        <f t="shared" si="302"/>
        <v>225</v>
      </c>
      <c r="W1061" s="17">
        <v>225000</v>
      </c>
      <c r="X1061" s="17" t="s">
        <v>64</v>
      </c>
      <c r="Y1061" s="17" t="s">
        <v>136</v>
      </c>
      <c r="Z1061" s="17">
        <v>20200609</v>
      </c>
      <c r="AA1061" s="17" t="s">
        <v>78</v>
      </c>
      <c r="AB1061" s="17">
        <v>1</v>
      </c>
      <c r="AC1061" s="17" t="str">
        <f>IFERROR(VLOOKUP(A1061,[1]Cruces!AJ:AK,2,0),VLOOKUP(CONCATENATE(X1061,AA1061),[1]Cruces!G:H,2,0))</f>
        <v>Solicitud de Obra</v>
      </c>
      <c r="AD1061" s="17">
        <f t="shared" si="288"/>
        <v>31</v>
      </c>
      <c r="AE1061" s="17">
        <f t="shared" si="289"/>
        <v>12</v>
      </c>
      <c r="AF1061" s="17">
        <f t="shared" si="290"/>
        <v>2019</v>
      </c>
      <c r="AG1061" s="17" t="str">
        <f>IFERROR(VLOOKUP(MID(A1061,2,4)*1,[1]Cruces!K:L,2,0),"Verificar")</f>
        <v>Atlántico Norte</v>
      </c>
      <c r="AH1061" s="17">
        <f t="shared" ca="1" si="291"/>
        <v>330</v>
      </c>
      <c r="AI1061" s="17" t="str">
        <f>IFERROR(VLOOKUP(U1061,[1]Cruces!$O$1:$P$6,2,0),"Sin Orden")</f>
        <v>Resuelta</v>
      </c>
      <c r="AJ1061" s="17">
        <f t="shared" si="292"/>
        <v>9</v>
      </c>
      <c r="AK1061" s="17">
        <f t="shared" si="293"/>
        <v>6</v>
      </c>
      <c r="AL1061" s="17">
        <f t="shared" si="294"/>
        <v>2020</v>
      </c>
      <c r="AM1061" s="17">
        <f t="shared" ca="1" si="295"/>
        <v>169</v>
      </c>
      <c r="AN1061" s="18" t="str">
        <f>IFERROR(VLOOKUP(R1061*1,'[1]Ordenes de Servicio'!G:K,5,0),"No Cruza")</f>
        <v>No Cruza</v>
      </c>
      <c r="AO1061" s="17">
        <f t="shared" ca="1" si="296"/>
        <v>161</v>
      </c>
      <c r="AP1061" s="17">
        <f t="shared" si="297"/>
        <v>1</v>
      </c>
      <c r="AQ1061" s="17">
        <f t="shared" si="298"/>
        <v>6</v>
      </c>
      <c r="AR1061" s="17">
        <f t="shared" si="299"/>
        <v>2020</v>
      </c>
      <c r="AS1061" s="17">
        <f t="shared" ca="1" si="300"/>
        <v>177</v>
      </c>
      <c r="AT1061" s="17" t="str">
        <f t="shared" ca="1" si="303"/>
        <v>No</v>
      </c>
      <c r="AU1061" s="17">
        <f t="shared" si="301"/>
        <v>8</v>
      </c>
      <c r="AV1061" s="17" t="str">
        <f>+VLOOKUP(B1061,[1]Cruces!S:T,2,0)</f>
        <v>5. Consultoría / Adjudicación</v>
      </c>
    </row>
    <row r="1062" spans="1:48" hidden="1" x14ac:dyDescent="0.25">
      <c r="A1062" s="17" t="s">
        <v>8125</v>
      </c>
      <c r="B1062" s="17" t="s">
        <v>6595</v>
      </c>
      <c r="C1062" s="17">
        <v>0</v>
      </c>
      <c r="D1062" s="17">
        <v>0</v>
      </c>
      <c r="E1062" s="17" t="s">
        <v>55</v>
      </c>
      <c r="F1062" s="17" t="s">
        <v>7098</v>
      </c>
      <c r="G1062" s="17" t="s">
        <v>8126</v>
      </c>
      <c r="H1062" s="17">
        <v>3008431745</v>
      </c>
      <c r="I1062" s="17" t="s">
        <v>71</v>
      </c>
      <c r="J1062" s="17" t="s">
        <v>59</v>
      </c>
      <c r="K1062" s="17" t="s">
        <v>97</v>
      </c>
      <c r="L1062" s="17" t="s">
        <v>8127</v>
      </c>
      <c r="M1062" s="17" t="s">
        <v>8128</v>
      </c>
      <c r="N1062" s="17" t="s">
        <v>6600</v>
      </c>
      <c r="O1062" s="17">
        <v>20200604</v>
      </c>
      <c r="P1062" s="17">
        <v>20200824</v>
      </c>
      <c r="Q1062" s="17">
        <v>1110</v>
      </c>
      <c r="R1062" s="17">
        <v>28024462</v>
      </c>
      <c r="S1062" s="17" t="s">
        <v>6601</v>
      </c>
      <c r="T1062" s="17" t="s">
        <v>63</v>
      </c>
      <c r="U1062" s="17" t="s">
        <v>91</v>
      </c>
      <c r="V1062" s="17">
        <f t="shared" si="302"/>
        <v>3</v>
      </c>
      <c r="W1062" s="17">
        <v>3000</v>
      </c>
      <c r="X1062" s="17" t="s">
        <v>7065</v>
      </c>
      <c r="Y1062" s="17" t="s">
        <v>6595</v>
      </c>
      <c r="Z1062" s="17">
        <v>20200824</v>
      </c>
      <c r="AA1062" s="17" t="s">
        <v>1947</v>
      </c>
      <c r="AB1062" s="17">
        <v>1</v>
      </c>
      <c r="AC1062" s="17" t="str">
        <f>IFERROR(VLOOKUP(A1062,[1]Cruces!AJ:AK,2,0),VLOOKUP(CONCATENATE(X1062,AA1062),[1]Cruces!G:H,2,0))</f>
        <v>Solicitud por BT</v>
      </c>
      <c r="AD1062" s="17">
        <f t="shared" si="288"/>
        <v>4</v>
      </c>
      <c r="AE1062" s="17">
        <f t="shared" si="289"/>
        <v>6</v>
      </c>
      <c r="AF1062" s="17">
        <f t="shared" si="290"/>
        <v>2020</v>
      </c>
      <c r="AG1062" s="17" t="str">
        <f>IFERROR(VLOOKUP(MID(A1062,2,4)*1,[1]Cruces!K:L,2,0),"Verificar")</f>
        <v>Atlántico Norte</v>
      </c>
      <c r="AH1062" s="17">
        <f t="shared" ca="1" si="291"/>
        <v>174</v>
      </c>
      <c r="AI1062" s="17" t="str">
        <f>IFERROR(VLOOKUP(U1062,[1]Cruces!$O$1:$P$6,2,0),"Sin Orden")</f>
        <v>Resuelta</v>
      </c>
      <c r="AJ1062" s="17">
        <f t="shared" si="292"/>
        <v>24</v>
      </c>
      <c r="AK1062" s="17">
        <f t="shared" si="293"/>
        <v>8</v>
      </c>
      <c r="AL1062" s="17">
        <f t="shared" si="294"/>
        <v>2020</v>
      </c>
      <c r="AM1062" s="17">
        <f t="shared" ca="1" si="295"/>
        <v>93</v>
      </c>
      <c r="AN1062" s="18" t="str">
        <f>IFERROR(VLOOKUP(R1062*1,'[1]Ordenes de Servicio'!G:K,5,0),"No Cruza")</f>
        <v>No Cruza</v>
      </c>
      <c r="AO1062" s="17">
        <f t="shared" ca="1" si="296"/>
        <v>81</v>
      </c>
      <c r="AP1062" s="17">
        <f t="shared" si="297"/>
        <v>24</v>
      </c>
      <c r="AQ1062" s="17">
        <f t="shared" si="298"/>
        <v>8</v>
      </c>
      <c r="AR1062" s="17">
        <f t="shared" si="299"/>
        <v>2020</v>
      </c>
      <c r="AS1062" s="17">
        <f t="shared" ca="1" si="300"/>
        <v>93</v>
      </c>
      <c r="AT1062" s="17" t="str">
        <f t="shared" ca="1" si="303"/>
        <v>No</v>
      </c>
      <c r="AU1062" s="17">
        <f t="shared" si="301"/>
        <v>0</v>
      </c>
      <c r="AV1062" s="17" t="str">
        <f>+VLOOKUP(B1062,[1]Cruces!S:T,2,0)</f>
        <v>7. Ejecución en Campo OS BT</v>
      </c>
    </row>
    <row r="1063" spans="1:48" hidden="1" x14ac:dyDescent="0.25">
      <c r="A1063" s="17" t="s">
        <v>2136</v>
      </c>
      <c r="B1063" s="17" t="s">
        <v>68</v>
      </c>
      <c r="C1063" s="17">
        <v>0</v>
      </c>
      <c r="D1063" s="17">
        <v>0</v>
      </c>
      <c r="E1063" s="17" t="s">
        <v>55</v>
      </c>
      <c r="F1063" s="17" t="s">
        <v>232</v>
      </c>
      <c r="G1063" s="17" t="s">
        <v>2137</v>
      </c>
      <c r="H1063" s="17">
        <v>12106539</v>
      </c>
      <c r="I1063" s="17" t="s">
        <v>165</v>
      </c>
      <c r="J1063" s="17" t="s">
        <v>59</v>
      </c>
      <c r="K1063" s="17" t="s">
        <v>2138</v>
      </c>
      <c r="L1063" s="17" t="s">
        <v>280</v>
      </c>
      <c r="M1063" s="17" t="s">
        <v>281</v>
      </c>
      <c r="N1063" s="17" t="s">
        <v>75</v>
      </c>
      <c r="O1063" s="17">
        <v>20200728</v>
      </c>
      <c r="P1063" s="17">
        <v>20201106</v>
      </c>
      <c r="Q1063" s="17">
        <v>9520</v>
      </c>
      <c r="R1063" s="17">
        <v>27925863</v>
      </c>
      <c r="S1063" s="17" t="s">
        <v>100</v>
      </c>
      <c r="T1063" s="17" t="s">
        <v>63</v>
      </c>
      <c r="U1063" s="17" t="s">
        <v>91</v>
      </c>
      <c r="V1063" s="17">
        <f t="shared" si="302"/>
        <v>400</v>
      </c>
      <c r="W1063" s="17">
        <v>400000</v>
      </c>
      <c r="X1063" s="17" t="s">
        <v>64</v>
      </c>
      <c r="Y1063" s="17" t="s">
        <v>282</v>
      </c>
      <c r="Z1063" s="17">
        <v>20201108</v>
      </c>
      <c r="AA1063" s="17" t="s">
        <v>101</v>
      </c>
      <c r="AB1063" s="17">
        <v>1</v>
      </c>
      <c r="AC1063" s="17" t="str">
        <f>IFERROR(VLOOKUP(A1063,[1]Cruces!AJ:AK,2,0),VLOOKUP(CONCATENATE(X1063,AA1063),[1]Cruces!G:H,2,0))</f>
        <v>Solicitud de Obra</v>
      </c>
      <c r="AD1063" s="17">
        <f t="shared" si="288"/>
        <v>28</v>
      </c>
      <c r="AE1063" s="17">
        <f t="shared" si="289"/>
        <v>7</v>
      </c>
      <c r="AF1063" s="17">
        <f t="shared" si="290"/>
        <v>2020</v>
      </c>
      <c r="AG1063" s="17" t="str">
        <f>IFERROR(VLOOKUP(MID(A1063,2,4)*1,[1]Cruces!K:L,2,0),"Verificar")</f>
        <v>Atlántico Sur</v>
      </c>
      <c r="AH1063" s="17">
        <f t="shared" ca="1" si="291"/>
        <v>120</v>
      </c>
      <c r="AI1063" s="17" t="str">
        <f>IFERROR(VLOOKUP(U1063,[1]Cruces!$O$1:$P$6,2,0),"Sin Orden")</f>
        <v>Resuelta</v>
      </c>
      <c r="AJ1063" s="17">
        <f t="shared" si="292"/>
        <v>8</v>
      </c>
      <c r="AK1063" s="17">
        <f t="shared" si="293"/>
        <v>11</v>
      </c>
      <c r="AL1063" s="17">
        <f t="shared" si="294"/>
        <v>2020</v>
      </c>
      <c r="AM1063" s="17">
        <f t="shared" ca="1" si="295"/>
        <v>17</v>
      </c>
      <c r="AN1063" s="18" t="str">
        <f>IFERROR(VLOOKUP(R1063*1,'[1]Ordenes de Servicio'!G:K,5,0),"No Cruza")</f>
        <v>No Cruza</v>
      </c>
      <c r="AO1063" s="17">
        <f t="shared" ca="1" si="296"/>
        <v>103</v>
      </c>
      <c r="AP1063" s="17">
        <f t="shared" si="297"/>
        <v>6</v>
      </c>
      <c r="AQ1063" s="17">
        <f t="shared" si="298"/>
        <v>11</v>
      </c>
      <c r="AR1063" s="17">
        <f t="shared" si="299"/>
        <v>2020</v>
      </c>
      <c r="AS1063" s="17">
        <f t="shared" ca="1" si="300"/>
        <v>19</v>
      </c>
      <c r="AT1063" s="17" t="str">
        <f t="shared" ca="1" si="303"/>
        <v>No</v>
      </c>
      <c r="AU1063" s="17">
        <f t="shared" si="301"/>
        <v>2</v>
      </c>
      <c r="AV1063" s="17" t="str">
        <f>+VLOOKUP(B1063,[1]Cruces!S:T,2,0)</f>
        <v>5. Consultoría / Adjudicación</v>
      </c>
    </row>
    <row r="1064" spans="1:48" hidden="1" x14ac:dyDescent="0.25">
      <c r="A1064" s="17" t="s">
        <v>8129</v>
      </c>
      <c r="B1064" s="17" t="s">
        <v>6595</v>
      </c>
      <c r="C1064" s="17">
        <v>3048996</v>
      </c>
      <c r="D1064" s="17">
        <v>20120675</v>
      </c>
      <c r="E1064" s="17" t="s">
        <v>93</v>
      </c>
      <c r="F1064" s="17" t="s">
        <v>56</v>
      </c>
      <c r="G1064" s="17" t="s">
        <v>7852</v>
      </c>
      <c r="H1064" s="17">
        <v>3157250864</v>
      </c>
      <c r="I1064" s="17" t="s">
        <v>71</v>
      </c>
      <c r="J1064" s="17" t="s">
        <v>7853</v>
      </c>
      <c r="K1064" s="17" t="s">
        <v>97</v>
      </c>
      <c r="L1064" s="17" t="s">
        <v>7310</v>
      </c>
      <c r="M1064" s="17" t="s">
        <v>7311</v>
      </c>
      <c r="N1064" s="17" t="s">
        <v>6600</v>
      </c>
      <c r="O1064" s="17">
        <v>20201112</v>
      </c>
      <c r="P1064" s="17">
        <v>20201117</v>
      </c>
      <c r="Q1064" s="17">
        <v>1110</v>
      </c>
      <c r="R1064" s="17">
        <v>28280382</v>
      </c>
      <c r="S1064" s="17" t="s">
        <v>7072</v>
      </c>
      <c r="T1064" s="17" t="s">
        <v>63</v>
      </c>
      <c r="U1064" s="17" t="s">
        <v>91</v>
      </c>
      <c r="V1064" s="17">
        <f t="shared" si="302"/>
        <v>3</v>
      </c>
      <c r="W1064" s="17">
        <v>3000</v>
      </c>
      <c r="X1064" s="17" t="s">
        <v>89</v>
      </c>
      <c r="Y1064" s="17" t="s">
        <v>6595</v>
      </c>
      <c r="Z1064" s="17">
        <v>20201117</v>
      </c>
      <c r="AA1064" s="17" t="s">
        <v>1947</v>
      </c>
      <c r="AB1064" s="17">
        <v>1</v>
      </c>
      <c r="AC1064" s="17" t="str">
        <f>IFERROR(VLOOKUP(A1064,[1]Cruces!AJ:AK,2,0),VLOOKUP(CONCATENATE(X1064,AA1064),[1]Cruces!G:H,2,0))</f>
        <v>Solicitud por BT</v>
      </c>
      <c r="AD1064" s="17">
        <f t="shared" si="288"/>
        <v>12</v>
      </c>
      <c r="AE1064" s="17">
        <f t="shared" si="289"/>
        <v>11</v>
      </c>
      <c r="AF1064" s="17">
        <f t="shared" si="290"/>
        <v>2020</v>
      </c>
      <c r="AG1064" s="17" t="str">
        <f>IFERROR(VLOOKUP(MID(A1064,2,4)*1,[1]Cruces!K:L,2,0),"Verificar")</f>
        <v>Atlántico Norte</v>
      </c>
      <c r="AH1064" s="17">
        <f t="shared" ca="1" si="291"/>
        <v>13</v>
      </c>
      <c r="AI1064" s="17" t="str">
        <f>IFERROR(VLOOKUP(U1064,[1]Cruces!$O$1:$P$6,2,0),"Sin Orden")</f>
        <v>Resuelta</v>
      </c>
      <c r="AJ1064" s="17">
        <f t="shared" si="292"/>
        <v>17</v>
      </c>
      <c r="AK1064" s="17">
        <f t="shared" si="293"/>
        <v>11</v>
      </c>
      <c r="AL1064" s="17">
        <f t="shared" si="294"/>
        <v>2020</v>
      </c>
      <c r="AM1064" s="17">
        <f t="shared" ca="1" si="295"/>
        <v>8</v>
      </c>
      <c r="AN1064" s="18" t="str">
        <f>IFERROR(VLOOKUP(R1064*1,'[1]Ordenes de Servicio'!G:K,5,0),"No Cruza")</f>
        <v>No Cruza</v>
      </c>
      <c r="AO1064" s="17">
        <f t="shared" ca="1" si="296"/>
        <v>5</v>
      </c>
      <c r="AP1064" s="17">
        <f t="shared" si="297"/>
        <v>17</v>
      </c>
      <c r="AQ1064" s="17">
        <f t="shared" si="298"/>
        <v>11</v>
      </c>
      <c r="AR1064" s="17">
        <f t="shared" si="299"/>
        <v>2020</v>
      </c>
      <c r="AS1064" s="17">
        <f t="shared" ca="1" si="300"/>
        <v>8</v>
      </c>
      <c r="AT1064" s="17" t="str">
        <f t="shared" ca="1" si="303"/>
        <v>No</v>
      </c>
      <c r="AU1064" s="17">
        <f t="shared" si="301"/>
        <v>0</v>
      </c>
      <c r="AV1064" s="17" t="str">
        <f>+VLOOKUP(B1064,[1]Cruces!S:T,2,0)</f>
        <v>7. Ejecución en Campo OS BT</v>
      </c>
    </row>
    <row r="1065" spans="1:48" hidden="1" x14ac:dyDescent="0.25">
      <c r="A1065" s="17" t="s">
        <v>2139</v>
      </c>
      <c r="B1065" s="17" t="s">
        <v>68</v>
      </c>
      <c r="C1065" s="17">
        <v>5448263</v>
      </c>
      <c r="D1065" s="17">
        <v>0</v>
      </c>
      <c r="E1065" s="17" t="s">
        <v>55</v>
      </c>
      <c r="F1065" s="17" t="s">
        <v>232</v>
      </c>
      <c r="G1065" s="17" t="s">
        <v>2140</v>
      </c>
      <c r="H1065" s="17">
        <v>3013895045</v>
      </c>
      <c r="I1065" s="17" t="s">
        <v>83</v>
      </c>
      <c r="J1065" s="17" t="s">
        <v>59</v>
      </c>
      <c r="K1065" s="17" t="s">
        <v>97</v>
      </c>
      <c r="L1065" s="17" t="s">
        <v>111</v>
      </c>
      <c r="M1065" s="17" t="s">
        <v>112</v>
      </c>
      <c r="N1065" s="17" t="s">
        <v>75</v>
      </c>
      <c r="O1065" s="17">
        <v>20180719</v>
      </c>
      <c r="P1065" s="17">
        <v>20190121</v>
      </c>
      <c r="Q1065" s="17">
        <v>9521</v>
      </c>
      <c r="R1065" s="17">
        <v>26039190</v>
      </c>
      <c r="S1065" s="17" t="s">
        <v>76</v>
      </c>
      <c r="T1065" s="17" t="s">
        <v>63</v>
      </c>
      <c r="U1065" s="17" t="s">
        <v>88</v>
      </c>
      <c r="V1065" s="17">
        <f t="shared" si="302"/>
        <v>75</v>
      </c>
      <c r="W1065" s="17">
        <v>75000</v>
      </c>
      <c r="X1065" s="17" t="s">
        <v>89</v>
      </c>
      <c r="Y1065" s="17" t="s">
        <v>150</v>
      </c>
      <c r="Z1065" s="17">
        <v>20200124</v>
      </c>
      <c r="AA1065" s="17" t="s">
        <v>78</v>
      </c>
      <c r="AB1065" s="17">
        <v>1</v>
      </c>
      <c r="AC1065" s="17" t="str">
        <f>IFERROR(VLOOKUP(A1065,[1]Cruces!AJ:AK,2,0),VLOOKUP(CONCATENATE(X1065,AA1065),[1]Cruces!G:H,2,0))</f>
        <v>Solicitud de Obra</v>
      </c>
      <c r="AD1065" s="17">
        <f t="shared" si="288"/>
        <v>19</v>
      </c>
      <c r="AE1065" s="17">
        <f t="shared" si="289"/>
        <v>7</v>
      </c>
      <c r="AF1065" s="17">
        <f t="shared" si="290"/>
        <v>2018</v>
      </c>
      <c r="AG1065" s="17" t="str">
        <f>IFERROR(VLOOKUP(MID(A1065,2,4)*1,[1]Cruces!K:L,2,0),"Verificar")</f>
        <v>Atlántico Sur</v>
      </c>
      <c r="AH1065" s="17">
        <f t="shared" ca="1" si="291"/>
        <v>860</v>
      </c>
      <c r="AI1065" s="17" t="str">
        <f>IFERROR(VLOOKUP(U1065,[1]Cruces!$O$1:$P$6,2,0),"Sin Orden")</f>
        <v>Resuelta</v>
      </c>
      <c r="AJ1065" s="17">
        <f t="shared" si="292"/>
        <v>24</v>
      </c>
      <c r="AK1065" s="17">
        <f t="shared" si="293"/>
        <v>1</v>
      </c>
      <c r="AL1065" s="17">
        <f t="shared" si="294"/>
        <v>2020</v>
      </c>
      <c r="AM1065" s="17">
        <f t="shared" ca="1" si="295"/>
        <v>306</v>
      </c>
      <c r="AN1065" s="18" t="str">
        <f>IFERROR(VLOOKUP(R1065*1,'[1]Ordenes de Servicio'!G:K,5,0),"No Cruza")</f>
        <v>No Cruza</v>
      </c>
      <c r="AO1065" s="17">
        <f t="shared" ca="1" si="296"/>
        <v>554</v>
      </c>
      <c r="AP1065" s="17">
        <f t="shared" si="297"/>
        <v>21</v>
      </c>
      <c r="AQ1065" s="17">
        <f t="shared" si="298"/>
        <v>1</v>
      </c>
      <c r="AR1065" s="17">
        <f t="shared" si="299"/>
        <v>2019</v>
      </c>
      <c r="AS1065" s="17">
        <f t="shared" ca="1" si="300"/>
        <v>674</v>
      </c>
      <c r="AT1065" s="17" t="str">
        <f t="shared" ca="1" si="303"/>
        <v>Si</v>
      </c>
      <c r="AU1065" s="17">
        <f t="shared" si="301"/>
        <v>368</v>
      </c>
      <c r="AV1065" s="17" t="str">
        <f>+VLOOKUP(B1065,[1]Cruces!S:T,2,0)</f>
        <v>5. Consultoría / Adjudicación</v>
      </c>
    </row>
    <row r="1066" spans="1:48" hidden="1" x14ac:dyDescent="0.25">
      <c r="A1066" s="17" t="s">
        <v>2141</v>
      </c>
      <c r="B1066" s="17" t="s">
        <v>68</v>
      </c>
      <c r="C1066" s="17">
        <v>0</v>
      </c>
      <c r="D1066" s="17">
        <v>0</v>
      </c>
      <c r="E1066" s="17" t="s">
        <v>55</v>
      </c>
      <c r="F1066" s="17" t="s">
        <v>107</v>
      </c>
      <c r="G1066" s="17" t="s">
        <v>2142</v>
      </c>
      <c r="H1066" s="17">
        <v>0</v>
      </c>
      <c r="I1066" s="17" t="s">
        <v>116</v>
      </c>
      <c r="J1066" s="17" t="s">
        <v>59</v>
      </c>
      <c r="K1066" s="17" t="s">
        <v>2143</v>
      </c>
      <c r="L1066" s="17" t="s">
        <v>117</v>
      </c>
      <c r="M1066" s="17" t="s">
        <v>118</v>
      </c>
      <c r="N1066" s="17" t="s">
        <v>75</v>
      </c>
      <c r="O1066" s="17">
        <v>20200203</v>
      </c>
      <c r="P1066" s="17">
        <v>20200922</v>
      </c>
      <c r="Q1066" s="17">
        <v>1150</v>
      </c>
      <c r="R1066" s="17">
        <v>27140031</v>
      </c>
      <c r="S1066" s="17" t="s">
        <v>100</v>
      </c>
      <c r="T1066" s="17" t="s">
        <v>63</v>
      </c>
      <c r="U1066" s="17" t="s">
        <v>91</v>
      </c>
      <c r="V1066" s="17">
        <f t="shared" si="302"/>
        <v>30</v>
      </c>
      <c r="W1066" s="17">
        <v>30000</v>
      </c>
      <c r="X1066" s="17" t="s">
        <v>64</v>
      </c>
      <c r="Y1066" s="17" t="s">
        <v>136</v>
      </c>
      <c r="Z1066" s="17">
        <v>20200930</v>
      </c>
      <c r="AA1066" s="17" t="s">
        <v>78</v>
      </c>
      <c r="AB1066" s="17">
        <v>1</v>
      </c>
      <c r="AC1066" s="17" t="str">
        <f>IFERROR(VLOOKUP(A1066,[1]Cruces!AJ:AK,2,0),VLOOKUP(CONCATENATE(X1066,AA1066),[1]Cruces!G:H,2,0))</f>
        <v>Solicitud de Obra</v>
      </c>
      <c r="AD1066" s="17">
        <f t="shared" si="288"/>
        <v>3</v>
      </c>
      <c r="AE1066" s="17">
        <f t="shared" si="289"/>
        <v>2</v>
      </c>
      <c r="AF1066" s="17">
        <f t="shared" si="290"/>
        <v>2020</v>
      </c>
      <c r="AG1066" s="17" t="str">
        <f>IFERROR(VLOOKUP(MID(A1066,2,4)*1,[1]Cruces!K:L,2,0),"Verificar")</f>
        <v>Atlántico Norte</v>
      </c>
      <c r="AH1066" s="17">
        <f t="shared" ca="1" si="291"/>
        <v>296</v>
      </c>
      <c r="AI1066" s="17" t="str">
        <f>IFERROR(VLOOKUP(U1066,[1]Cruces!$O$1:$P$6,2,0),"Sin Orden")</f>
        <v>Resuelta</v>
      </c>
      <c r="AJ1066" s="17">
        <f t="shared" si="292"/>
        <v>30</v>
      </c>
      <c r="AK1066" s="17">
        <f t="shared" si="293"/>
        <v>9</v>
      </c>
      <c r="AL1066" s="17">
        <f t="shared" si="294"/>
        <v>2020</v>
      </c>
      <c r="AM1066" s="17">
        <f t="shared" ca="1" si="295"/>
        <v>56</v>
      </c>
      <c r="AN1066" s="18" t="str">
        <f>IFERROR(VLOOKUP(R1066*1,'[1]Ordenes de Servicio'!G:K,5,0),"No Cruza")</f>
        <v>No Cruza</v>
      </c>
      <c r="AO1066" s="17">
        <f t="shared" ca="1" si="296"/>
        <v>240</v>
      </c>
      <c r="AP1066" s="17">
        <f t="shared" si="297"/>
        <v>22</v>
      </c>
      <c r="AQ1066" s="17">
        <f t="shared" si="298"/>
        <v>9</v>
      </c>
      <c r="AR1066" s="17">
        <f t="shared" si="299"/>
        <v>2020</v>
      </c>
      <c r="AS1066" s="17">
        <f t="shared" ca="1" si="300"/>
        <v>64</v>
      </c>
      <c r="AT1066" s="17" t="str">
        <f t="shared" ca="1" si="303"/>
        <v>No</v>
      </c>
      <c r="AU1066" s="17">
        <f t="shared" si="301"/>
        <v>8</v>
      </c>
      <c r="AV1066" s="17" t="str">
        <f>+VLOOKUP(B1066,[1]Cruces!S:T,2,0)</f>
        <v>5. Consultoría / Adjudicación</v>
      </c>
    </row>
    <row r="1067" spans="1:48" hidden="1" x14ac:dyDescent="0.25">
      <c r="A1067" s="17" t="s">
        <v>8130</v>
      </c>
      <c r="B1067" s="17" t="s">
        <v>1943</v>
      </c>
      <c r="C1067" s="17">
        <v>0</v>
      </c>
      <c r="D1067" s="17">
        <v>0</v>
      </c>
      <c r="E1067" s="17" t="s">
        <v>55</v>
      </c>
      <c r="F1067" s="17" t="s">
        <v>232</v>
      </c>
      <c r="G1067" s="17" t="s">
        <v>8131</v>
      </c>
      <c r="H1067" s="17">
        <v>3114201243</v>
      </c>
      <c r="I1067" s="17" t="s">
        <v>71</v>
      </c>
      <c r="J1067" s="17" t="s">
        <v>59</v>
      </c>
      <c r="K1067" s="17" t="s">
        <v>8132</v>
      </c>
      <c r="L1067" s="17" t="s">
        <v>7475</v>
      </c>
      <c r="M1067" s="17" t="s">
        <v>7476</v>
      </c>
      <c r="N1067" s="17" t="s">
        <v>1946</v>
      </c>
      <c r="O1067" s="17">
        <v>20201119</v>
      </c>
      <c r="P1067" s="17">
        <v>20201119</v>
      </c>
      <c r="Q1067" s="17">
        <v>9521</v>
      </c>
      <c r="R1067" s="17">
        <v>28291371</v>
      </c>
      <c r="S1067" s="17" t="s">
        <v>6601</v>
      </c>
      <c r="T1067" s="17" t="s">
        <v>63</v>
      </c>
      <c r="U1067" s="17" t="s">
        <v>77</v>
      </c>
      <c r="V1067" s="17">
        <f t="shared" si="302"/>
        <v>3</v>
      </c>
      <c r="W1067" s="17">
        <v>3000</v>
      </c>
      <c r="X1067" s="17" t="s">
        <v>7065</v>
      </c>
      <c r="Y1067" s="17" t="s">
        <v>1943</v>
      </c>
      <c r="Z1067" s="17">
        <v>20201119</v>
      </c>
      <c r="AA1067" s="17" t="s">
        <v>1947</v>
      </c>
      <c r="AB1067" s="17">
        <v>1</v>
      </c>
      <c r="AC1067" s="17" t="str">
        <f>IFERROR(VLOOKUP(A1067,[1]Cruces!AJ:AK,2,0),VLOOKUP(CONCATENATE(X1067,AA1067),[1]Cruces!G:H,2,0))</f>
        <v>Solicitud por BT</v>
      </c>
      <c r="AD1067" s="17">
        <f t="shared" si="288"/>
        <v>19</v>
      </c>
      <c r="AE1067" s="17">
        <f t="shared" si="289"/>
        <v>11</v>
      </c>
      <c r="AF1067" s="17">
        <f t="shared" si="290"/>
        <v>2020</v>
      </c>
      <c r="AG1067" s="17" t="str">
        <f>IFERROR(VLOOKUP(MID(A1067,2,4)*1,[1]Cruces!K:L,2,0),"Verificar")</f>
        <v>Atlántico Sur</v>
      </c>
      <c r="AH1067" s="17">
        <f t="shared" ca="1" si="291"/>
        <v>6</v>
      </c>
      <c r="AI1067" s="17" t="str">
        <f>IFERROR(VLOOKUP(U1067,[1]Cruces!$O$1:$P$6,2,0),"Sin Orden")</f>
        <v>Pendiente</v>
      </c>
      <c r="AJ1067" s="17">
        <f t="shared" si="292"/>
        <v>19</v>
      </c>
      <c r="AK1067" s="17">
        <f t="shared" si="293"/>
        <v>11</v>
      </c>
      <c r="AL1067" s="17">
        <f t="shared" si="294"/>
        <v>2020</v>
      </c>
      <c r="AM1067" s="17">
        <f t="shared" ca="1" si="295"/>
        <v>6</v>
      </c>
      <c r="AN1067" s="18" t="str">
        <f>IFERROR(VLOOKUP(R1067*1,'[1]Ordenes de Servicio'!G:K,5,0),"No Cruza")</f>
        <v>No Cruza</v>
      </c>
      <c r="AO1067" s="17">
        <f t="shared" ca="1" si="296"/>
        <v>6</v>
      </c>
      <c r="AP1067" s="17">
        <f t="shared" si="297"/>
        <v>19</v>
      </c>
      <c r="AQ1067" s="17">
        <f t="shared" si="298"/>
        <v>11</v>
      </c>
      <c r="AR1067" s="17">
        <f t="shared" si="299"/>
        <v>2020</v>
      </c>
      <c r="AS1067" s="17">
        <f t="shared" ca="1" si="300"/>
        <v>6</v>
      </c>
      <c r="AT1067" s="17" t="str">
        <f t="shared" ca="1" si="303"/>
        <v>No</v>
      </c>
      <c r="AU1067" s="17">
        <f t="shared" si="301"/>
        <v>0</v>
      </c>
      <c r="AV1067" s="17" t="str">
        <f>+VLOOKUP(B1067,[1]Cruces!S:T,2,0)</f>
        <v>7. Ejecución en Campo OS BT</v>
      </c>
    </row>
    <row r="1068" spans="1:48" hidden="1" x14ac:dyDescent="0.25">
      <c r="A1068" s="17" t="s">
        <v>2145</v>
      </c>
      <c r="B1068" s="17" t="s">
        <v>68</v>
      </c>
      <c r="C1068" s="17">
        <v>0</v>
      </c>
      <c r="D1068" s="17">
        <v>0</v>
      </c>
      <c r="E1068" s="17" t="s">
        <v>55</v>
      </c>
      <c r="F1068" s="17" t="s">
        <v>232</v>
      </c>
      <c r="G1068" s="17" t="s">
        <v>2146</v>
      </c>
      <c r="H1068" s="17">
        <v>0</v>
      </c>
      <c r="I1068" s="17" t="s">
        <v>446</v>
      </c>
      <c r="J1068" s="17" t="s">
        <v>59</v>
      </c>
      <c r="K1068" s="17" t="s">
        <v>2147</v>
      </c>
      <c r="L1068" s="17" t="s">
        <v>111</v>
      </c>
      <c r="M1068" s="17" t="s">
        <v>112</v>
      </c>
      <c r="N1068" s="17" t="s">
        <v>75</v>
      </c>
      <c r="O1068" s="17">
        <v>20180419</v>
      </c>
      <c r="P1068" s="17">
        <v>20180917</v>
      </c>
      <c r="Q1068" s="17">
        <v>7541</v>
      </c>
      <c r="R1068" s="17">
        <v>25010254</v>
      </c>
      <c r="S1068" s="17" t="s">
        <v>100</v>
      </c>
      <c r="T1068" s="17" t="s">
        <v>63</v>
      </c>
      <c r="U1068" s="17" t="s">
        <v>91</v>
      </c>
      <c r="V1068" s="17">
        <f t="shared" si="302"/>
        <v>75</v>
      </c>
      <c r="W1068" s="17">
        <v>75000</v>
      </c>
      <c r="X1068" s="17" t="s">
        <v>64</v>
      </c>
      <c r="Y1068" s="17" t="s">
        <v>150</v>
      </c>
      <c r="Z1068" s="17">
        <v>20190514</v>
      </c>
      <c r="AA1068" s="17" t="s">
        <v>78</v>
      </c>
      <c r="AB1068" s="17">
        <v>1</v>
      </c>
      <c r="AC1068" s="17" t="str">
        <f>IFERROR(VLOOKUP(A1068,[1]Cruces!AJ:AK,2,0),VLOOKUP(CONCATENATE(X1068,AA1068),[1]Cruces!G:H,2,0))</f>
        <v>Solicitud de Obra</v>
      </c>
      <c r="AD1068" s="17">
        <f t="shared" si="288"/>
        <v>19</v>
      </c>
      <c r="AE1068" s="17">
        <f t="shared" si="289"/>
        <v>4</v>
      </c>
      <c r="AF1068" s="17">
        <f t="shared" si="290"/>
        <v>2018</v>
      </c>
      <c r="AG1068" s="17" t="str">
        <f>IFERROR(VLOOKUP(MID(A1068,2,4)*1,[1]Cruces!K:L,2,0),"Verificar")</f>
        <v>Atlántico Sur</v>
      </c>
      <c r="AH1068" s="17">
        <f t="shared" ca="1" si="291"/>
        <v>951</v>
      </c>
      <c r="AI1068" s="17" t="str">
        <f>IFERROR(VLOOKUP(U1068,[1]Cruces!$O$1:$P$6,2,0),"Sin Orden")</f>
        <v>Resuelta</v>
      </c>
      <c r="AJ1068" s="17">
        <f t="shared" si="292"/>
        <v>14</v>
      </c>
      <c r="AK1068" s="17">
        <f t="shared" si="293"/>
        <v>5</v>
      </c>
      <c r="AL1068" s="17">
        <f t="shared" si="294"/>
        <v>2019</v>
      </c>
      <c r="AM1068" s="17">
        <f t="shared" ca="1" si="295"/>
        <v>561</v>
      </c>
      <c r="AN1068" s="18" t="str">
        <f>IFERROR(VLOOKUP(R1068*1,'[1]Ordenes de Servicio'!G:K,5,0),"No Cruza")</f>
        <v>No Cruza</v>
      </c>
      <c r="AO1068" s="17">
        <f t="shared" ca="1" si="296"/>
        <v>390</v>
      </c>
      <c r="AP1068" s="17">
        <f t="shared" si="297"/>
        <v>17</v>
      </c>
      <c r="AQ1068" s="17">
        <f t="shared" si="298"/>
        <v>9</v>
      </c>
      <c r="AR1068" s="17">
        <f t="shared" si="299"/>
        <v>2018</v>
      </c>
      <c r="AS1068" s="17">
        <f t="shared" ca="1" si="300"/>
        <v>800</v>
      </c>
      <c r="AT1068" s="17" t="str">
        <f t="shared" ca="1" si="303"/>
        <v>Si</v>
      </c>
      <c r="AU1068" s="17">
        <f t="shared" si="301"/>
        <v>239</v>
      </c>
      <c r="AV1068" s="17" t="str">
        <f>+VLOOKUP(B1068,[1]Cruces!S:T,2,0)</f>
        <v>5. Consultoría / Adjudicación</v>
      </c>
    </row>
    <row r="1069" spans="1:48" hidden="1" x14ac:dyDescent="0.25">
      <c r="A1069" s="17" t="s">
        <v>2148</v>
      </c>
      <c r="B1069" s="17" t="s">
        <v>68</v>
      </c>
      <c r="C1069" s="17">
        <v>0</v>
      </c>
      <c r="D1069" s="17">
        <v>0</v>
      </c>
      <c r="E1069" s="17" t="s">
        <v>55</v>
      </c>
      <c r="F1069" s="17" t="s">
        <v>120</v>
      </c>
      <c r="G1069" s="17" t="s">
        <v>2149</v>
      </c>
      <c r="H1069" s="17">
        <v>0</v>
      </c>
      <c r="I1069" s="17" t="s">
        <v>71</v>
      </c>
      <c r="J1069" s="17" t="s">
        <v>59</v>
      </c>
      <c r="K1069" s="17" t="s">
        <v>2150</v>
      </c>
      <c r="L1069" s="17" t="s">
        <v>122</v>
      </c>
      <c r="M1069" s="17" t="s">
        <v>123</v>
      </c>
      <c r="N1069" s="17" t="s">
        <v>75</v>
      </c>
      <c r="O1069" s="17">
        <v>20180524</v>
      </c>
      <c r="P1069" s="17">
        <v>20180622</v>
      </c>
      <c r="Q1069" s="17">
        <v>1110</v>
      </c>
      <c r="R1069" s="17">
        <v>25131162</v>
      </c>
      <c r="S1069" s="17" t="s">
        <v>100</v>
      </c>
      <c r="T1069" s="17" t="s">
        <v>63</v>
      </c>
      <c r="U1069" s="17" t="s">
        <v>91</v>
      </c>
      <c r="V1069" s="17">
        <f t="shared" si="302"/>
        <v>15</v>
      </c>
      <c r="W1069" s="17">
        <v>15000</v>
      </c>
      <c r="X1069" s="17" t="s">
        <v>64</v>
      </c>
      <c r="Y1069" s="17" t="s">
        <v>282</v>
      </c>
      <c r="Z1069" s="17">
        <v>20180628</v>
      </c>
      <c r="AA1069" s="17" t="s">
        <v>78</v>
      </c>
      <c r="AB1069" s="17">
        <v>1</v>
      </c>
      <c r="AC1069" s="17" t="str">
        <f>IFERROR(VLOOKUP(A1069,[1]Cruces!AJ:AK,2,0),VLOOKUP(CONCATENATE(X1069,AA1069),[1]Cruces!G:H,2,0))</f>
        <v>Solicitud de Obra</v>
      </c>
      <c r="AD1069" s="17">
        <f t="shared" si="288"/>
        <v>24</v>
      </c>
      <c r="AE1069" s="17">
        <f t="shared" si="289"/>
        <v>5</v>
      </c>
      <c r="AF1069" s="17">
        <f t="shared" si="290"/>
        <v>2018</v>
      </c>
      <c r="AG1069" s="17" t="str">
        <f>IFERROR(VLOOKUP(MID(A1069,2,4)*1,[1]Cruces!K:L,2,0),"Verificar")</f>
        <v>Atlántico Norte</v>
      </c>
      <c r="AH1069" s="17">
        <f t="shared" ca="1" si="291"/>
        <v>916</v>
      </c>
      <c r="AI1069" s="17" t="str">
        <f>IFERROR(VLOOKUP(U1069,[1]Cruces!$O$1:$P$6,2,0),"Sin Orden")</f>
        <v>Resuelta</v>
      </c>
      <c r="AJ1069" s="17">
        <f t="shared" si="292"/>
        <v>28</v>
      </c>
      <c r="AK1069" s="17">
        <f t="shared" si="293"/>
        <v>6</v>
      </c>
      <c r="AL1069" s="17">
        <f t="shared" si="294"/>
        <v>2018</v>
      </c>
      <c r="AM1069" s="17">
        <f t="shared" ca="1" si="295"/>
        <v>881</v>
      </c>
      <c r="AN1069" s="18" t="str">
        <f>IFERROR(VLOOKUP(R1069*1,'[1]Ordenes de Servicio'!G:K,5,0),"No Cruza")</f>
        <v>No Cruza</v>
      </c>
      <c r="AO1069" s="17">
        <f t="shared" ca="1" si="296"/>
        <v>35</v>
      </c>
      <c r="AP1069" s="17">
        <f t="shared" si="297"/>
        <v>22</v>
      </c>
      <c r="AQ1069" s="17">
        <f t="shared" si="298"/>
        <v>6</v>
      </c>
      <c r="AR1069" s="17">
        <f t="shared" si="299"/>
        <v>2018</v>
      </c>
      <c r="AS1069" s="17">
        <f t="shared" ca="1" si="300"/>
        <v>887</v>
      </c>
      <c r="AT1069" s="17" t="str">
        <f t="shared" ca="1" si="303"/>
        <v>Si</v>
      </c>
      <c r="AU1069" s="17">
        <f t="shared" si="301"/>
        <v>6</v>
      </c>
      <c r="AV1069" s="17" t="str">
        <f>+VLOOKUP(B1069,[1]Cruces!S:T,2,0)</f>
        <v>5. Consultoría / Adjudicación</v>
      </c>
    </row>
    <row r="1070" spans="1:48" hidden="1" x14ac:dyDescent="0.25">
      <c r="A1070" s="17" t="s">
        <v>8133</v>
      </c>
      <c r="B1070" s="17" t="s">
        <v>6595</v>
      </c>
      <c r="C1070" s="17">
        <v>0</v>
      </c>
      <c r="D1070" s="17">
        <v>0</v>
      </c>
      <c r="E1070" s="17" t="s">
        <v>55</v>
      </c>
      <c r="F1070" s="17" t="s">
        <v>107</v>
      </c>
      <c r="G1070" s="17" t="s">
        <v>8134</v>
      </c>
      <c r="H1070" s="17">
        <v>304661465</v>
      </c>
      <c r="I1070" s="17" t="s">
        <v>71</v>
      </c>
      <c r="J1070" s="17" t="s">
        <v>59</v>
      </c>
      <c r="K1070" s="17" t="s">
        <v>8135</v>
      </c>
      <c r="L1070" s="17" t="s">
        <v>7944</v>
      </c>
      <c r="M1070" s="17" t="s">
        <v>7945</v>
      </c>
      <c r="N1070" s="17" t="s">
        <v>6600</v>
      </c>
      <c r="O1070" s="17">
        <v>20200116</v>
      </c>
      <c r="P1070" s="17">
        <v>20200123</v>
      </c>
      <c r="Q1070" s="17">
        <v>1180</v>
      </c>
      <c r="R1070" s="17">
        <v>27767434</v>
      </c>
      <c r="S1070" s="17" t="s">
        <v>6601</v>
      </c>
      <c r="T1070" s="17" t="s">
        <v>63</v>
      </c>
      <c r="U1070" s="17" t="s">
        <v>91</v>
      </c>
      <c r="V1070" s="17">
        <f t="shared" si="302"/>
        <v>3</v>
      </c>
      <c r="W1070" s="17">
        <v>3000</v>
      </c>
      <c r="X1070" s="17" t="s">
        <v>7065</v>
      </c>
      <c r="Y1070" s="17" t="s">
        <v>6595</v>
      </c>
      <c r="Z1070" s="17">
        <v>20200123</v>
      </c>
      <c r="AA1070" s="17" t="s">
        <v>1947</v>
      </c>
      <c r="AB1070" s="17">
        <v>1</v>
      </c>
      <c r="AC1070" s="17" t="str">
        <f>IFERROR(VLOOKUP(A1070,[1]Cruces!AJ:AK,2,0),VLOOKUP(CONCATENATE(X1070,AA1070),[1]Cruces!G:H,2,0))</f>
        <v>Solicitud por BT</v>
      </c>
      <c r="AD1070" s="17">
        <f t="shared" si="288"/>
        <v>16</v>
      </c>
      <c r="AE1070" s="17">
        <f t="shared" si="289"/>
        <v>1</v>
      </c>
      <c r="AF1070" s="17">
        <f t="shared" si="290"/>
        <v>2020</v>
      </c>
      <c r="AG1070" s="17" t="str">
        <f>IFERROR(VLOOKUP(MID(A1070,2,4)*1,[1]Cruces!K:L,2,0),"Verificar")</f>
        <v>Atlántico Norte</v>
      </c>
      <c r="AH1070" s="17">
        <f t="shared" ca="1" si="291"/>
        <v>314</v>
      </c>
      <c r="AI1070" s="17" t="str">
        <f>IFERROR(VLOOKUP(U1070,[1]Cruces!$O$1:$P$6,2,0),"Sin Orden")</f>
        <v>Resuelta</v>
      </c>
      <c r="AJ1070" s="17">
        <f t="shared" si="292"/>
        <v>23</v>
      </c>
      <c r="AK1070" s="17">
        <f t="shared" si="293"/>
        <v>1</v>
      </c>
      <c r="AL1070" s="17">
        <f t="shared" si="294"/>
        <v>2020</v>
      </c>
      <c r="AM1070" s="17">
        <f t="shared" ca="1" si="295"/>
        <v>307</v>
      </c>
      <c r="AN1070" s="18" t="str">
        <f>IFERROR(VLOOKUP(R1070*1,'[1]Ordenes de Servicio'!G:K,5,0),"No Cruza")</f>
        <v>No Cruza</v>
      </c>
      <c r="AO1070" s="17">
        <f t="shared" ca="1" si="296"/>
        <v>7</v>
      </c>
      <c r="AP1070" s="17">
        <f t="shared" si="297"/>
        <v>23</v>
      </c>
      <c r="AQ1070" s="17">
        <f t="shared" si="298"/>
        <v>1</v>
      </c>
      <c r="AR1070" s="17">
        <f t="shared" si="299"/>
        <v>2020</v>
      </c>
      <c r="AS1070" s="17">
        <f t="shared" ca="1" si="300"/>
        <v>307</v>
      </c>
      <c r="AT1070" s="17" t="str">
        <f t="shared" ca="1" si="303"/>
        <v>No</v>
      </c>
      <c r="AU1070" s="17">
        <f t="shared" si="301"/>
        <v>0</v>
      </c>
      <c r="AV1070" s="17" t="str">
        <f>+VLOOKUP(B1070,[1]Cruces!S:T,2,0)</f>
        <v>7. Ejecución en Campo OS BT</v>
      </c>
    </row>
    <row r="1071" spans="1:48" hidden="1" x14ac:dyDescent="0.25">
      <c r="A1071" s="17" t="s">
        <v>2151</v>
      </c>
      <c r="B1071" s="17" t="s">
        <v>68</v>
      </c>
      <c r="C1071" s="17">
        <v>0</v>
      </c>
      <c r="D1071" s="17">
        <v>0</v>
      </c>
      <c r="E1071" s="17" t="s">
        <v>55</v>
      </c>
      <c r="F1071" s="17" t="s">
        <v>56</v>
      </c>
      <c r="G1071" s="17" t="s">
        <v>2152</v>
      </c>
      <c r="H1071" s="17">
        <v>0</v>
      </c>
      <c r="I1071" s="17" t="s">
        <v>71</v>
      </c>
      <c r="J1071" s="17" t="s">
        <v>59</v>
      </c>
      <c r="K1071" s="17" t="s">
        <v>97</v>
      </c>
      <c r="L1071" s="17" t="s">
        <v>842</v>
      </c>
      <c r="M1071" s="17" t="s">
        <v>55</v>
      </c>
      <c r="N1071" s="17" t="s">
        <v>75</v>
      </c>
      <c r="O1071" s="17">
        <v>20200306</v>
      </c>
      <c r="P1071" s="17">
        <v>20200430</v>
      </c>
      <c r="Q1071" s="17">
        <v>7551</v>
      </c>
      <c r="R1071" s="17">
        <v>27247821</v>
      </c>
      <c r="S1071" s="17" t="s">
        <v>100</v>
      </c>
      <c r="T1071" s="17" t="s">
        <v>63</v>
      </c>
      <c r="U1071" s="17" t="s">
        <v>91</v>
      </c>
      <c r="V1071" s="17">
        <f t="shared" si="302"/>
        <v>750</v>
      </c>
      <c r="W1071" s="17">
        <v>750000</v>
      </c>
      <c r="X1071" s="17" t="s">
        <v>64</v>
      </c>
      <c r="Y1071" s="17" t="s">
        <v>136</v>
      </c>
      <c r="Z1071" s="17">
        <v>20200612</v>
      </c>
      <c r="AA1071" s="17" t="s">
        <v>101</v>
      </c>
      <c r="AB1071" s="17">
        <v>1</v>
      </c>
      <c r="AC1071" s="17" t="str">
        <f>IFERROR(VLOOKUP(A1071,[1]Cruces!AJ:AK,2,0),VLOOKUP(CONCATENATE(X1071,AA1071),[1]Cruces!G:H,2,0))</f>
        <v>Solicitud de Obra</v>
      </c>
      <c r="AD1071" s="17">
        <f t="shared" si="288"/>
        <v>6</v>
      </c>
      <c r="AE1071" s="17">
        <f t="shared" si="289"/>
        <v>3</v>
      </c>
      <c r="AF1071" s="17">
        <f t="shared" si="290"/>
        <v>2020</v>
      </c>
      <c r="AG1071" s="17" t="str">
        <f>IFERROR(VLOOKUP(MID(A1071,2,4)*1,[1]Cruces!K:L,2,0),"Verificar")</f>
        <v>Atlántico Norte</v>
      </c>
      <c r="AH1071" s="17">
        <f t="shared" ca="1" si="291"/>
        <v>264</v>
      </c>
      <c r="AI1071" s="17" t="str">
        <f>IFERROR(VLOOKUP(U1071,[1]Cruces!$O$1:$P$6,2,0),"Sin Orden")</f>
        <v>Resuelta</v>
      </c>
      <c r="AJ1071" s="17">
        <f t="shared" si="292"/>
        <v>12</v>
      </c>
      <c r="AK1071" s="17">
        <f t="shared" si="293"/>
        <v>6</v>
      </c>
      <c r="AL1071" s="17">
        <f t="shared" si="294"/>
        <v>2020</v>
      </c>
      <c r="AM1071" s="17">
        <f t="shared" ca="1" si="295"/>
        <v>166</v>
      </c>
      <c r="AN1071" s="18" t="str">
        <f>IFERROR(VLOOKUP(R1071*1,'[1]Ordenes de Servicio'!G:K,5,0),"No Cruza")</f>
        <v>No Cruza</v>
      </c>
      <c r="AO1071" s="17">
        <f t="shared" ca="1" si="296"/>
        <v>98</v>
      </c>
      <c r="AP1071" s="17">
        <f t="shared" si="297"/>
        <v>30</v>
      </c>
      <c r="AQ1071" s="17">
        <f t="shared" si="298"/>
        <v>4</v>
      </c>
      <c r="AR1071" s="17">
        <f t="shared" si="299"/>
        <v>2020</v>
      </c>
      <c r="AS1071" s="17">
        <f t="shared" ca="1" si="300"/>
        <v>209</v>
      </c>
      <c r="AT1071" s="17" t="str">
        <f t="shared" ca="1" si="303"/>
        <v>No</v>
      </c>
      <c r="AU1071" s="17">
        <f t="shared" si="301"/>
        <v>43</v>
      </c>
      <c r="AV1071" s="17" t="str">
        <f>+VLOOKUP(B1071,[1]Cruces!S:T,2,0)</f>
        <v>5. Consultoría / Adjudicación</v>
      </c>
    </row>
    <row r="1072" spans="1:48" hidden="1" x14ac:dyDescent="0.25">
      <c r="A1072" s="17" t="s">
        <v>2153</v>
      </c>
      <c r="B1072" s="17" t="s">
        <v>68</v>
      </c>
      <c r="C1072" s="17">
        <v>0</v>
      </c>
      <c r="D1072" s="17">
        <v>0</v>
      </c>
      <c r="E1072" s="17" t="s">
        <v>55</v>
      </c>
      <c r="F1072" s="17" t="s">
        <v>81</v>
      </c>
      <c r="G1072" s="17" t="s">
        <v>2154</v>
      </c>
      <c r="H1072" s="17">
        <v>3166234735</v>
      </c>
      <c r="I1072" s="17" t="s">
        <v>116</v>
      </c>
      <c r="J1072" s="17" t="s">
        <v>59</v>
      </c>
      <c r="K1072" s="17" t="s">
        <v>2155</v>
      </c>
      <c r="L1072" s="17" t="s">
        <v>85</v>
      </c>
      <c r="M1072" s="17" t="s">
        <v>86</v>
      </c>
      <c r="N1072" s="17" t="s">
        <v>75</v>
      </c>
      <c r="O1072" s="17">
        <v>20190225</v>
      </c>
      <c r="P1072" s="17">
        <v>20190710</v>
      </c>
      <c r="Q1072" s="17">
        <v>3410</v>
      </c>
      <c r="R1072" s="17">
        <v>26795535</v>
      </c>
      <c r="S1072" s="17" t="s">
        <v>76</v>
      </c>
      <c r="T1072" s="17" t="s">
        <v>63</v>
      </c>
      <c r="U1072" s="17" t="s">
        <v>88</v>
      </c>
      <c r="V1072" s="17">
        <f t="shared" si="302"/>
        <v>1</v>
      </c>
      <c r="W1072" s="17">
        <v>1000</v>
      </c>
      <c r="X1072" s="17" t="s">
        <v>64</v>
      </c>
      <c r="Y1072" s="17" t="s">
        <v>105</v>
      </c>
      <c r="Z1072" s="17">
        <v>20190913</v>
      </c>
      <c r="AA1072" s="17" t="s">
        <v>113</v>
      </c>
      <c r="AB1072" s="17">
        <v>1</v>
      </c>
      <c r="AC1072" s="17" t="str">
        <f>IFERROR(VLOOKUP(A1072,[1]Cruces!AJ:AK,2,0),VLOOKUP(CONCATENATE(X1072,AA1072),[1]Cruces!G:H,2,0))</f>
        <v>Solicitud de Obra</v>
      </c>
      <c r="AD1072" s="17">
        <f t="shared" si="288"/>
        <v>25</v>
      </c>
      <c r="AE1072" s="17">
        <f t="shared" si="289"/>
        <v>2</v>
      </c>
      <c r="AF1072" s="17">
        <f t="shared" si="290"/>
        <v>2019</v>
      </c>
      <c r="AG1072" s="17" t="str">
        <f>IFERROR(VLOOKUP(MID(A1072,2,4)*1,[1]Cruces!K:L,2,0),"Verificar")</f>
        <v>Magdalena</v>
      </c>
      <c r="AH1072" s="17">
        <f t="shared" ca="1" si="291"/>
        <v>639</v>
      </c>
      <c r="AI1072" s="17" t="str">
        <f>IFERROR(VLOOKUP(U1072,[1]Cruces!$O$1:$P$6,2,0),"Sin Orden")</f>
        <v>Resuelta</v>
      </c>
      <c r="AJ1072" s="17">
        <f t="shared" si="292"/>
        <v>13</v>
      </c>
      <c r="AK1072" s="17">
        <f t="shared" si="293"/>
        <v>9</v>
      </c>
      <c r="AL1072" s="17">
        <f t="shared" si="294"/>
        <v>2019</v>
      </c>
      <c r="AM1072" s="17">
        <f t="shared" ca="1" si="295"/>
        <v>439</v>
      </c>
      <c r="AN1072" s="18">
        <f>IFERROR(VLOOKUP(R1072*1,'[1]Ordenes de Servicio'!G:K,5,0),"No Cruza")</f>
        <v>43743</v>
      </c>
      <c r="AO1072" s="17">
        <f t="shared" ca="1" si="296"/>
        <v>200</v>
      </c>
      <c r="AP1072" s="17">
        <f t="shared" si="297"/>
        <v>10</v>
      </c>
      <c r="AQ1072" s="17">
        <f t="shared" si="298"/>
        <v>7</v>
      </c>
      <c r="AR1072" s="17">
        <f t="shared" si="299"/>
        <v>2019</v>
      </c>
      <c r="AS1072" s="17">
        <f t="shared" ca="1" si="300"/>
        <v>504</v>
      </c>
      <c r="AT1072" s="17" t="str">
        <f t="shared" ca="1" si="303"/>
        <v>Si</v>
      </c>
      <c r="AU1072" s="17">
        <f t="shared" si="301"/>
        <v>65</v>
      </c>
      <c r="AV1072" s="17" t="str">
        <f>+VLOOKUP(B1072,[1]Cruces!S:T,2,0)</f>
        <v>5. Consultoría / Adjudicación</v>
      </c>
    </row>
    <row r="1073" spans="1:48" hidden="1" x14ac:dyDescent="0.25">
      <c r="A1073" s="17" t="s">
        <v>8136</v>
      </c>
      <c r="B1073" s="17" t="s">
        <v>1943</v>
      </c>
      <c r="C1073" s="17">
        <v>0</v>
      </c>
      <c r="D1073" s="17">
        <v>0</v>
      </c>
      <c r="E1073" s="17" t="s">
        <v>55</v>
      </c>
      <c r="F1073" s="17" t="s">
        <v>5366</v>
      </c>
      <c r="G1073" s="17" t="s">
        <v>8137</v>
      </c>
      <c r="H1073" s="17">
        <v>3107279423</v>
      </c>
      <c r="I1073" s="17" t="s">
        <v>71</v>
      </c>
      <c r="J1073" s="17" t="s">
        <v>59</v>
      </c>
      <c r="K1073" s="17" t="s">
        <v>3237</v>
      </c>
      <c r="L1073" s="17" t="s">
        <v>541</v>
      </c>
      <c r="M1073" s="17" t="s">
        <v>542</v>
      </c>
      <c r="N1073" s="17" t="s">
        <v>1946</v>
      </c>
      <c r="O1073" s="17">
        <v>20201030</v>
      </c>
      <c r="P1073" s="17">
        <v>20201030</v>
      </c>
      <c r="Q1073" s="17">
        <v>1220</v>
      </c>
      <c r="R1073" s="17">
        <v>28260662</v>
      </c>
      <c r="S1073" s="17" t="s">
        <v>6601</v>
      </c>
      <c r="T1073" s="17" t="s">
        <v>7091</v>
      </c>
      <c r="U1073" s="17" t="s">
        <v>77</v>
      </c>
      <c r="V1073" s="17">
        <f t="shared" si="302"/>
        <v>3</v>
      </c>
      <c r="W1073" s="17">
        <v>3000</v>
      </c>
      <c r="X1073" s="17" t="s">
        <v>7065</v>
      </c>
      <c r="Y1073" s="17" t="s">
        <v>1943</v>
      </c>
      <c r="Z1073" s="17">
        <v>20201030</v>
      </c>
      <c r="AA1073" s="17" t="s">
        <v>1947</v>
      </c>
      <c r="AB1073" s="17">
        <v>1</v>
      </c>
      <c r="AC1073" s="17" t="str">
        <f>IFERROR(VLOOKUP(A1073,[1]Cruces!AJ:AK,2,0),VLOOKUP(CONCATENATE(X1073,AA1073),[1]Cruces!G:H,2,0))</f>
        <v>Solicitud por BT</v>
      </c>
      <c r="AD1073" s="17">
        <f t="shared" si="288"/>
        <v>30</v>
      </c>
      <c r="AE1073" s="17">
        <f t="shared" si="289"/>
        <v>10</v>
      </c>
      <c r="AF1073" s="17">
        <f t="shared" si="290"/>
        <v>2020</v>
      </c>
      <c r="AG1073" s="17" t="str">
        <f>IFERROR(VLOOKUP(MID(A1073,2,4)*1,[1]Cruces!K:L,2,0),"Verificar")</f>
        <v>Atlántico Sur</v>
      </c>
      <c r="AH1073" s="17">
        <f t="shared" ca="1" si="291"/>
        <v>26</v>
      </c>
      <c r="AI1073" s="17" t="str">
        <f>IFERROR(VLOOKUP(U1073,[1]Cruces!$O$1:$P$6,2,0),"Sin Orden")</f>
        <v>Pendiente</v>
      </c>
      <c r="AJ1073" s="17">
        <f t="shared" si="292"/>
        <v>30</v>
      </c>
      <c r="AK1073" s="17">
        <f t="shared" si="293"/>
        <v>10</v>
      </c>
      <c r="AL1073" s="17">
        <f t="shared" si="294"/>
        <v>2020</v>
      </c>
      <c r="AM1073" s="17">
        <f t="shared" ca="1" si="295"/>
        <v>26</v>
      </c>
      <c r="AN1073" s="18" t="str">
        <f>IFERROR(VLOOKUP(R1073*1,'[1]Ordenes de Servicio'!G:K,5,0),"No Cruza")</f>
        <v>No Cruza</v>
      </c>
      <c r="AO1073" s="17">
        <f t="shared" ca="1" si="296"/>
        <v>26</v>
      </c>
      <c r="AP1073" s="17">
        <f t="shared" si="297"/>
        <v>30</v>
      </c>
      <c r="AQ1073" s="17">
        <f t="shared" si="298"/>
        <v>10</v>
      </c>
      <c r="AR1073" s="17">
        <f t="shared" si="299"/>
        <v>2020</v>
      </c>
      <c r="AS1073" s="17">
        <f t="shared" ca="1" si="300"/>
        <v>26</v>
      </c>
      <c r="AT1073" s="17" t="str">
        <f t="shared" ca="1" si="303"/>
        <v>No</v>
      </c>
      <c r="AU1073" s="17">
        <f t="shared" si="301"/>
        <v>0</v>
      </c>
      <c r="AV1073" s="17" t="str">
        <f>+VLOOKUP(B1073,[1]Cruces!S:T,2,0)</f>
        <v>7. Ejecución en Campo OS BT</v>
      </c>
    </row>
    <row r="1074" spans="1:48" hidden="1" x14ac:dyDescent="0.25">
      <c r="A1074" s="17" t="s">
        <v>2156</v>
      </c>
      <c r="B1074" s="17" t="s">
        <v>54</v>
      </c>
      <c r="C1074" s="17">
        <v>0</v>
      </c>
      <c r="D1074" s="17">
        <v>0</v>
      </c>
      <c r="E1074" s="17" t="s">
        <v>55</v>
      </c>
      <c r="F1074" s="17" t="s">
        <v>107</v>
      </c>
      <c r="G1074" s="17" t="s">
        <v>2157</v>
      </c>
      <c r="H1074" s="17">
        <v>0</v>
      </c>
      <c r="I1074" s="17" t="s">
        <v>116</v>
      </c>
      <c r="J1074" s="17" t="s">
        <v>59</v>
      </c>
      <c r="K1074" s="17" t="s">
        <v>2158</v>
      </c>
      <c r="L1074" s="17" t="s">
        <v>111</v>
      </c>
      <c r="M1074" s="17" t="s">
        <v>112</v>
      </c>
      <c r="N1074" s="17" t="s">
        <v>62</v>
      </c>
      <c r="O1074" s="17">
        <v>20200827</v>
      </c>
      <c r="P1074" s="17">
        <v>20200904</v>
      </c>
      <c r="Q1074" s="17">
        <v>9510</v>
      </c>
      <c r="R1074" s="17">
        <v>28090565</v>
      </c>
      <c r="S1074" s="17" t="s">
        <v>100</v>
      </c>
      <c r="T1074" s="17" t="s">
        <v>63</v>
      </c>
      <c r="U1074" s="17" t="s">
        <v>91</v>
      </c>
      <c r="V1074" s="17">
        <f t="shared" si="302"/>
        <v>112.5</v>
      </c>
      <c r="W1074" s="17">
        <v>112500</v>
      </c>
      <c r="X1074" s="17" t="s">
        <v>64</v>
      </c>
      <c r="Y1074" s="17" t="s">
        <v>65</v>
      </c>
      <c r="Z1074" s="17">
        <v>20200904</v>
      </c>
      <c r="AA1074" s="17" t="s">
        <v>101</v>
      </c>
      <c r="AB1074" s="17">
        <v>1</v>
      </c>
      <c r="AC1074" s="17" t="str">
        <f>IFERROR(VLOOKUP(A1074,[1]Cruces!AJ:AK,2,0),VLOOKUP(CONCATENATE(X1074,AA1074),[1]Cruces!G:H,2,0))</f>
        <v>Solicitud de Obra</v>
      </c>
      <c r="AD1074" s="17">
        <f t="shared" si="288"/>
        <v>27</v>
      </c>
      <c r="AE1074" s="17">
        <f t="shared" si="289"/>
        <v>8</v>
      </c>
      <c r="AF1074" s="17">
        <f t="shared" si="290"/>
        <v>2020</v>
      </c>
      <c r="AG1074" s="17" t="str">
        <f>IFERROR(VLOOKUP(MID(A1074,2,4)*1,[1]Cruces!K:L,2,0),"Verificar")</f>
        <v>Atlántico Norte</v>
      </c>
      <c r="AH1074" s="17">
        <f t="shared" ca="1" si="291"/>
        <v>90</v>
      </c>
      <c r="AI1074" s="17" t="str">
        <f>IFERROR(VLOOKUP(U1074,[1]Cruces!$O$1:$P$6,2,0),"Sin Orden")</f>
        <v>Resuelta</v>
      </c>
      <c r="AJ1074" s="17">
        <f t="shared" si="292"/>
        <v>4</v>
      </c>
      <c r="AK1074" s="17">
        <f t="shared" si="293"/>
        <v>9</v>
      </c>
      <c r="AL1074" s="17">
        <f t="shared" si="294"/>
        <v>2020</v>
      </c>
      <c r="AM1074" s="17">
        <f t="shared" ca="1" si="295"/>
        <v>82</v>
      </c>
      <c r="AN1074" s="18" t="str">
        <f>IFERROR(VLOOKUP(R1074*1,'[1]Ordenes de Servicio'!G:K,5,0),"No Cruza")</f>
        <v>No Cruza</v>
      </c>
      <c r="AO1074" s="17">
        <f t="shared" ca="1" si="296"/>
        <v>8</v>
      </c>
      <c r="AP1074" s="17">
        <f t="shared" si="297"/>
        <v>4</v>
      </c>
      <c r="AQ1074" s="17">
        <f t="shared" si="298"/>
        <v>9</v>
      </c>
      <c r="AR1074" s="17">
        <f t="shared" si="299"/>
        <v>2020</v>
      </c>
      <c r="AS1074" s="17">
        <f t="shared" ca="1" si="300"/>
        <v>82</v>
      </c>
      <c r="AT1074" s="17" t="str">
        <f t="shared" ca="1" si="303"/>
        <v>No</v>
      </c>
      <c r="AU1074" s="17">
        <f t="shared" si="301"/>
        <v>0</v>
      </c>
      <c r="AV1074" s="17" t="str">
        <f>+VLOOKUP(B1074,[1]Cruces!S:T,2,0)</f>
        <v>4. Presupuesto de Obra</v>
      </c>
    </row>
    <row r="1075" spans="1:48" hidden="1" x14ac:dyDescent="0.25">
      <c r="A1075" s="17" t="s">
        <v>2159</v>
      </c>
      <c r="B1075" s="17" t="s">
        <v>68</v>
      </c>
      <c r="C1075" s="17">
        <v>3515217</v>
      </c>
      <c r="D1075" s="17">
        <v>36083226</v>
      </c>
      <c r="E1075" s="17" t="s">
        <v>93</v>
      </c>
      <c r="F1075" s="17" t="s">
        <v>232</v>
      </c>
      <c r="G1075" s="17" t="s">
        <v>2160</v>
      </c>
      <c r="H1075" s="17">
        <v>3209041802</v>
      </c>
      <c r="I1075" s="17" t="s">
        <v>165</v>
      </c>
      <c r="J1075" s="17" t="s">
        <v>2161</v>
      </c>
      <c r="K1075" s="17" t="s">
        <v>97</v>
      </c>
      <c r="L1075" s="17" t="s">
        <v>280</v>
      </c>
      <c r="M1075" s="17" t="s">
        <v>281</v>
      </c>
      <c r="N1075" s="17" t="s">
        <v>75</v>
      </c>
      <c r="O1075" s="17">
        <v>20200806</v>
      </c>
      <c r="P1075" s="17">
        <v>20200910</v>
      </c>
      <c r="Q1075" s="17">
        <v>1210</v>
      </c>
      <c r="R1075" s="17">
        <v>28277297</v>
      </c>
      <c r="S1075" s="17" t="s">
        <v>76</v>
      </c>
      <c r="T1075" s="17" t="s">
        <v>63</v>
      </c>
      <c r="U1075" s="17" t="s">
        <v>77</v>
      </c>
      <c r="V1075" s="17">
        <f t="shared" si="302"/>
        <v>630</v>
      </c>
      <c r="W1075" s="17">
        <v>630000</v>
      </c>
      <c r="X1075" s="17" t="s">
        <v>89</v>
      </c>
      <c r="Y1075" s="17" t="s">
        <v>150</v>
      </c>
      <c r="Z1075" s="17">
        <v>20201119</v>
      </c>
      <c r="AA1075" s="17" t="s">
        <v>318</v>
      </c>
      <c r="AB1075" s="17">
        <v>1</v>
      </c>
      <c r="AC1075" s="17" t="str">
        <f>IFERROR(VLOOKUP(A1075,[1]Cruces!AJ:AK,2,0),VLOOKUP(CONCATENATE(X1075,AA1075),[1]Cruces!G:H,2,0))</f>
        <v>Solicitud de Obra</v>
      </c>
      <c r="AD1075" s="17">
        <f t="shared" si="288"/>
        <v>6</v>
      </c>
      <c r="AE1075" s="17">
        <f t="shared" si="289"/>
        <v>8</v>
      </c>
      <c r="AF1075" s="17">
        <f t="shared" si="290"/>
        <v>2020</v>
      </c>
      <c r="AG1075" s="17" t="str">
        <f>IFERROR(VLOOKUP(MID(A1075,2,4)*1,[1]Cruces!K:L,2,0),"Verificar")</f>
        <v>Atlántico Sur</v>
      </c>
      <c r="AH1075" s="17">
        <f t="shared" ca="1" si="291"/>
        <v>111</v>
      </c>
      <c r="AI1075" s="17" t="str">
        <f>IFERROR(VLOOKUP(U1075,[1]Cruces!$O$1:$P$6,2,0),"Sin Orden")</f>
        <v>Pendiente</v>
      </c>
      <c r="AJ1075" s="17">
        <f t="shared" si="292"/>
        <v>19</v>
      </c>
      <c r="AK1075" s="17">
        <f t="shared" si="293"/>
        <v>11</v>
      </c>
      <c r="AL1075" s="17">
        <f t="shared" si="294"/>
        <v>2020</v>
      </c>
      <c r="AM1075" s="17">
        <f t="shared" ca="1" si="295"/>
        <v>6</v>
      </c>
      <c r="AN1075" s="18" t="str">
        <f>IFERROR(VLOOKUP(R1075*1,'[1]Ordenes de Servicio'!G:K,5,0),"No Cruza")</f>
        <v>No Cruza</v>
      </c>
      <c r="AO1075" s="17">
        <f t="shared" ca="1" si="296"/>
        <v>6</v>
      </c>
      <c r="AP1075" s="17">
        <f t="shared" si="297"/>
        <v>10</v>
      </c>
      <c r="AQ1075" s="17">
        <f t="shared" si="298"/>
        <v>9</v>
      </c>
      <c r="AR1075" s="17">
        <f t="shared" si="299"/>
        <v>2020</v>
      </c>
      <c r="AS1075" s="17">
        <f t="shared" ca="1" si="300"/>
        <v>76</v>
      </c>
      <c r="AT1075" s="17" t="str">
        <f t="shared" ca="1" si="303"/>
        <v>No</v>
      </c>
      <c r="AU1075" s="17">
        <f t="shared" si="301"/>
        <v>70</v>
      </c>
      <c r="AV1075" s="17" t="str">
        <f>+VLOOKUP(B1075,[1]Cruces!S:T,2,0)</f>
        <v>5. Consultoría / Adjudicación</v>
      </c>
    </row>
    <row r="1076" spans="1:48" x14ac:dyDescent="0.25">
      <c r="A1076" s="17" t="s">
        <v>2162</v>
      </c>
      <c r="B1076" s="17" t="s">
        <v>80</v>
      </c>
      <c r="C1076" s="17">
        <v>0</v>
      </c>
      <c r="D1076" s="17">
        <v>0</v>
      </c>
      <c r="E1076" s="17" t="s">
        <v>55</v>
      </c>
      <c r="F1076" s="17" t="s">
        <v>120</v>
      </c>
      <c r="G1076" s="17" t="s">
        <v>2163</v>
      </c>
      <c r="H1076" s="17" t="s">
        <v>2164</v>
      </c>
      <c r="I1076" s="17" t="s">
        <v>71</v>
      </c>
      <c r="J1076" s="17" t="s">
        <v>59</v>
      </c>
      <c r="K1076" s="17" t="s">
        <v>97</v>
      </c>
      <c r="L1076" s="17" t="s">
        <v>122</v>
      </c>
      <c r="M1076" s="17" t="s">
        <v>123</v>
      </c>
      <c r="N1076" s="17" t="s">
        <v>87</v>
      </c>
      <c r="O1076" s="17">
        <v>20180221</v>
      </c>
      <c r="P1076" s="17">
        <v>20190310</v>
      </c>
      <c r="Q1076" s="17">
        <v>1170</v>
      </c>
      <c r="R1076" s="17">
        <v>25140025</v>
      </c>
      <c r="S1076" s="17" t="s">
        <v>76</v>
      </c>
      <c r="T1076" s="17" t="s">
        <v>63</v>
      </c>
      <c r="U1076" s="17" t="s">
        <v>88</v>
      </c>
      <c r="V1076" s="17">
        <f t="shared" si="302"/>
        <v>50</v>
      </c>
      <c r="W1076" s="17">
        <v>50000</v>
      </c>
      <c r="X1076" s="17" t="s">
        <v>64</v>
      </c>
      <c r="Y1076" s="17" t="s">
        <v>80</v>
      </c>
      <c r="Z1076" s="17">
        <v>20190310</v>
      </c>
      <c r="AA1076" s="17" t="s">
        <v>78</v>
      </c>
      <c r="AB1076" s="17">
        <v>1</v>
      </c>
      <c r="AC1076" s="17" t="str">
        <f>IFERROR(VLOOKUP(A1076,[1]Cruces!AJ:AK,2,0),VLOOKUP(CONCATENATE(X1076,AA1076),[1]Cruces!G:H,2,0))</f>
        <v>Solicitud de Obra</v>
      </c>
      <c r="AD1076" s="17">
        <f t="shared" si="288"/>
        <v>21</v>
      </c>
      <c r="AE1076" s="17">
        <f t="shared" si="289"/>
        <v>2</v>
      </c>
      <c r="AF1076" s="17">
        <f t="shared" si="290"/>
        <v>2018</v>
      </c>
      <c r="AG1076" s="17" t="str">
        <f>IFERROR(VLOOKUP(MID(A1076,2,4)*1,[1]Cruces!K:L,2,0),"Verificar")</f>
        <v>Atlántico Norte</v>
      </c>
      <c r="AH1076" s="17">
        <f t="shared" ca="1" si="291"/>
        <v>1008</v>
      </c>
      <c r="AI1076" s="17" t="str">
        <f>IFERROR(VLOOKUP(U1076,[1]Cruces!$O$1:$P$6,2,0),"Sin Orden")</f>
        <v>Resuelta</v>
      </c>
      <c r="AJ1076" s="17">
        <f t="shared" si="292"/>
        <v>10</v>
      </c>
      <c r="AK1076" s="17">
        <f t="shared" si="293"/>
        <v>3</v>
      </c>
      <c r="AL1076" s="17">
        <f t="shared" si="294"/>
        <v>2019</v>
      </c>
      <c r="AM1076" s="17">
        <f t="shared" ca="1" si="295"/>
        <v>626</v>
      </c>
      <c r="AN1076" s="18" t="str">
        <f>IFERROR(VLOOKUP(R1076*1,'[1]Ordenes de Servicio'!G:K,5,0),"No Cruza")</f>
        <v>No Cruza</v>
      </c>
      <c r="AO1076" s="17">
        <f t="shared" ca="1" si="296"/>
        <v>382</v>
      </c>
      <c r="AP1076" s="17">
        <f t="shared" si="297"/>
        <v>10</v>
      </c>
      <c r="AQ1076" s="17">
        <f t="shared" si="298"/>
        <v>3</v>
      </c>
      <c r="AR1076" s="17">
        <f t="shared" si="299"/>
        <v>2019</v>
      </c>
      <c r="AS1076" s="17">
        <f t="shared" ca="1" si="300"/>
        <v>626</v>
      </c>
      <c r="AT1076" s="17" t="str">
        <f t="shared" ca="1" si="303"/>
        <v>Si</v>
      </c>
      <c r="AU1076" s="17">
        <f t="shared" si="301"/>
        <v>0</v>
      </c>
      <c r="AV1076" s="17" t="str">
        <f>+VLOOKUP(B1076,[1]Cruces!S:T,2,0)</f>
        <v>8. Puesta en Servicio</v>
      </c>
    </row>
    <row r="1077" spans="1:48" hidden="1" x14ac:dyDescent="0.25">
      <c r="A1077" s="17" t="s">
        <v>2165</v>
      </c>
      <c r="B1077" s="17" t="s">
        <v>68</v>
      </c>
      <c r="C1077" s="17">
        <v>3942543</v>
      </c>
      <c r="D1077" s="17">
        <v>36126089</v>
      </c>
      <c r="E1077" s="17" t="s">
        <v>93</v>
      </c>
      <c r="F1077" s="17" t="s">
        <v>120</v>
      </c>
      <c r="G1077" s="17" t="s">
        <v>2166</v>
      </c>
      <c r="H1077" s="17">
        <v>3172182179</v>
      </c>
      <c r="I1077" s="17" t="s">
        <v>71</v>
      </c>
      <c r="J1077" s="17" t="s">
        <v>2167</v>
      </c>
      <c r="K1077" s="17" t="s">
        <v>97</v>
      </c>
      <c r="L1077" s="17" t="s">
        <v>122</v>
      </c>
      <c r="M1077" s="17" t="s">
        <v>123</v>
      </c>
      <c r="N1077" s="17" t="s">
        <v>75</v>
      </c>
      <c r="O1077" s="17">
        <v>20170825</v>
      </c>
      <c r="P1077" s="17">
        <v>20171017</v>
      </c>
      <c r="Q1077" s="17">
        <v>1150</v>
      </c>
      <c r="R1077" s="17">
        <v>24661402</v>
      </c>
      <c r="S1077" s="17" t="s">
        <v>76</v>
      </c>
      <c r="T1077" s="17" t="s">
        <v>63</v>
      </c>
      <c r="U1077" s="17" t="s">
        <v>88</v>
      </c>
      <c r="V1077" s="17">
        <f t="shared" si="302"/>
        <v>45</v>
      </c>
      <c r="W1077" s="17">
        <v>45000</v>
      </c>
      <c r="X1077" s="17" t="s">
        <v>89</v>
      </c>
      <c r="Y1077" s="17" t="s">
        <v>136</v>
      </c>
      <c r="Z1077" s="17">
        <v>20171108</v>
      </c>
      <c r="AA1077" s="17" t="s">
        <v>78</v>
      </c>
      <c r="AB1077" s="17">
        <v>1</v>
      </c>
      <c r="AC1077" s="17" t="str">
        <f>IFERROR(VLOOKUP(A1077,[1]Cruces!AJ:AK,2,0),VLOOKUP(CONCATENATE(X1077,AA1077),[1]Cruces!G:H,2,0))</f>
        <v>Solicitud de Obra</v>
      </c>
      <c r="AD1077" s="17">
        <f t="shared" si="288"/>
        <v>25</v>
      </c>
      <c r="AE1077" s="17">
        <f t="shared" si="289"/>
        <v>8</v>
      </c>
      <c r="AF1077" s="17">
        <f t="shared" si="290"/>
        <v>2017</v>
      </c>
      <c r="AG1077" s="17" t="str">
        <f>IFERROR(VLOOKUP(MID(A1077,2,4)*1,[1]Cruces!K:L,2,0),"Verificar")</f>
        <v>Atlántico Norte</v>
      </c>
      <c r="AH1077" s="17">
        <f t="shared" ca="1" si="291"/>
        <v>1188</v>
      </c>
      <c r="AI1077" s="17" t="str">
        <f>IFERROR(VLOOKUP(U1077,[1]Cruces!$O$1:$P$6,2,0),"Sin Orden")</f>
        <v>Resuelta</v>
      </c>
      <c r="AJ1077" s="17">
        <f t="shared" si="292"/>
        <v>8</v>
      </c>
      <c r="AK1077" s="17">
        <f t="shared" si="293"/>
        <v>11</v>
      </c>
      <c r="AL1077" s="17">
        <f t="shared" si="294"/>
        <v>2017</v>
      </c>
      <c r="AM1077" s="17">
        <f t="shared" ca="1" si="295"/>
        <v>1113</v>
      </c>
      <c r="AN1077" s="18" t="str">
        <f>IFERROR(VLOOKUP(R1077*1,'[1]Ordenes de Servicio'!G:K,5,0),"No Cruza")</f>
        <v>No Cruza</v>
      </c>
      <c r="AO1077" s="17">
        <f t="shared" ca="1" si="296"/>
        <v>75</v>
      </c>
      <c r="AP1077" s="17">
        <f t="shared" si="297"/>
        <v>17</v>
      </c>
      <c r="AQ1077" s="17">
        <f t="shared" si="298"/>
        <v>10</v>
      </c>
      <c r="AR1077" s="17">
        <f t="shared" si="299"/>
        <v>2017</v>
      </c>
      <c r="AS1077" s="17">
        <f t="shared" ca="1" si="300"/>
        <v>1135</v>
      </c>
      <c r="AT1077" s="17" t="str">
        <f t="shared" ca="1" si="303"/>
        <v>Si</v>
      </c>
      <c r="AU1077" s="17">
        <f t="shared" si="301"/>
        <v>22</v>
      </c>
      <c r="AV1077" s="17" t="str">
        <f>+VLOOKUP(B1077,[1]Cruces!S:T,2,0)</f>
        <v>5. Consultoría / Adjudicación</v>
      </c>
    </row>
    <row r="1078" spans="1:48" hidden="1" x14ac:dyDescent="0.25">
      <c r="A1078" s="17" t="s">
        <v>2168</v>
      </c>
      <c r="B1078" s="17" t="s">
        <v>68</v>
      </c>
      <c r="C1078" s="17">
        <v>0</v>
      </c>
      <c r="D1078" s="17">
        <v>0</v>
      </c>
      <c r="E1078" s="17" t="s">
        <v>55</v>
      </c>
      <c r="F1078" s="17" t="s">
        <v>56</v>
      </c>
      <c r="G1078" s="17" t="s">
        <v>2169</v>
      </c>
      <c r="H1078" s="17">
        <v>0</v>
      </c>
      <c r="I1078" s="17" t="s">
        <v>182</v>
      </c>
      <c r="J1078" s="17" t="s">
        <v>59</v>
      </c>
      <c r="K1078" s="17" t="s">
        <v>2170</v>
      </c>
      <c r="L1078" s="17" t="s">
        <v>299</v>
      </c>
      <c r="M1078" s="17" t="s">
        <v>300</v>
      </c>
      <c r="N1078" s="17" t="s">
        <v>75</v>
      </c>
      <c r="O1078" s="17">
        <v>20201030</v>
      </c>
      <c r="P1078" s="17">
        <v>20201118</v>
      </c>
      <c r="Q1078" s="17">
        <v>1180</v>
      </c>
      <c r="R1078" s="17">
        <v>28267917</v>
      </c>
      <c r="S1078" s="17" t="s">
        <v>100</v>
      </c>
      <c r="T1078" s="17" t="s">
        <v>63</v>
      </c>
      <c r="U1078" s="17" t="s">
        <v>91</v>
      </c>
      <c r="V1078" s="17">
        <f t="shared" si="302"/>
        <v>45</v>
      </c>
      <c r="W1078" s="17">
        <v>45000</v>
      </c>
      <c r="X1078" s="17" t="s">
        <v>64</v>
      </c>
      <c r="Y1078" s="17" t="s">
        <v>282</v>
      </c>
      <c r="Z1078" s="17">
        <v>20201120</v>
      </c>
      <c r="AA1078" s="17" t="s">
        <v>78</v>
      </c>
      <c r="AB1078" s="17">
        <v>1</v>
      </c>
      <c r="AC1078" s="17" t="str">
        <f>IFERROR(VLOOKUP(A1078,[1]Cruces!AJ:AK,2,0),VLOOKUP(CONCATENATE(X1078,AA1078),[1]Cruces!G:H,2,0))</f>
        <v>Solicitud de Obra</v>
      </c>
      <c r="AD1078" s="17">
        <f t="shared" si="288"/>
        <v>30</v>
      </c>
      <c r="AE1078" s="17">
        <f t="shared" si="289"/>
        <v>10</v>
      </c>
      <c r="AF1078" s="17">
        <f t="shared" si="290"/>
        <v>2020</v>
      </c>
      <c r="AG1078" s="17" t="str">
        <f>IFERROR(VLOOKUP(MID(A1078,2,4)*1,[1]Cruces!K:L,2,0),"Verificar")</f>
        <v>Atlántico Norte</v>
      </c>
      <c r="AH1078" s="17">
        <f t="shared" ca="1" si="291"/>
        <v>26</v>
      </c>
      <c r="AI1078" s="17" t="str">
        <f>IFERROR(VLOOKUP(U1078,[1]Cruces!$O$1:$P$6,2,0),"Sin Orden")</f>
        <v>Resuelta</v>
      </c>
      <c r="AJ1078" s="17">
        <f t="shared" si="292"/>
        <v>20</v>
      </c>
      <c r="AK1078" s="17">
        <f t="shared" si="293"/>
        <v>11</v>
      </c>
      <c r="AL1078" s="17">
        <f t="shared" si="294"/>
        <v>2020</v>
      </c>
      <c r="AM1078" s="17">
        <f t="shared" ca="1" si="295"/>
        <v>5</v>
      </c>
      <c r="AN1078" s="18" t="str">
        <f>IFERROR(VLOOKUP(R1078*1,'[1]Ordenes de Servicio'!G:K,5,0),"No Cruza")</f>
        <v>No Cruza</v>
      </c>
      <c r="AO1078" s="17">
        <f t="shared" ca="1" si="296"/>
        <v>21</v>
      </c>
      <c r="AP1078" s="17">
        <f t="shared" si="297"/>
        <v>18</v>
      </c>
      <c r="AQ1078" s="17">
        <f t="shared" si="298"/>
        <v>11</v>
      </c>
      <c r="AR1078" s="17">
        <f t="shared" si="299"/>
        <v>2020</v>
      </c>
      <c r="AS1078" s="17">
        <f t="shared" ca="1" si="300"/>
        <v>7</v>
      </c>
      <c r="AT1078" s="17" t="str">
        <f t="shared" ca="1" si="303"/>
        <v>No</v>
      </c>
      <c r="AU1078" s="17">
        <f t="shared" si="301"/>
        <v>2</v>
      </c>
      <c r="AV1078" s="17" t="str">
        <f>+VLOOKUP(B1078,[1]Cruces!S:T,2,0)</f>
        <v>5. Consultoría / Adjudicación</v>
      </c>
    </row>
    <row r="1079" spans="1:48" hidden="1" x14ac:dyDescent="0.25">
      <c r="A1079" s="17" t="s">
        <v>2171</v>
      </c>
      <c r="B1079" s="17" t="s">
        <v>68</v>
      </c>
      <c r="C1079" s="17">
        <v>0</v>
      </c>
      <c r="D1079" s="17">
        <v>0</v>
      </c>
      <c r="E1079" s="17" t="s">
        <v>55</v>
      </c>
      <c r="F1079" s="17" t="s">
        <v>107</v>
      </c>
      <c r="G1079" s="17" t="s">
        <v>2172</v>
      </c>
      <c r="H1079" s="17">
        <v>0</v>
      </c>
      <c r="I1079" s="17" t="s">
        <v>71</v>
      </c>
      <c r="J1079" s="17" t="s">
        <v>59</v>
      </c>
      <c r="K1079" s="17" t="s">
        <v>97</v>
      </c>
      <c r="L1079" s="17" t="s">
        <v>145</v>
      </c>
      <c r="M1079" s="17" t="s">
        <v>146</v>
      </c>
      <c r="N1079" s="17" t="s">
        <v>75</v>
      </c>
      <c r="O1079" s="17">
        <v>20191121</v>
      </c>
      <c r="P1079" s="17">
        <v>20191212</v>
      </c>
      <c r="Q1079" s="17">
        <v>9520</v>
      </c>
      <c r="R1079" s="17">
        <v>27698139</v>
      </c>
      <c r="S1079" s="17" t="s">
        <v>76</v>
      </c>
      <c r="T1079" s="17" t="s">
        <v>63</v>
      </c>
      <c r="U1079" s="17" t="s">
        <v>91</v>
      </c>
      <c r="V1079" s="17">
        <f t="shared" si="302"/>
        <v>600</v>
      </c>
      <c r="W1079" s="17">
        <v>600000</v>
      </c>
      <c r="X1079" s="17" t="s">
        <v>64</v>
      </c>
      <c r="Y1079" s="17" t="s">
        <v>150</v>
      </c>
      <c r="Z1079" s="17">
        <v>20201030</v>
      </c>
      <c r="AA1079" s="17" t="s">
        <v>137</v>
      </c>
      <c r="AB1079" s="17">
        <v>1</v>
      </c>
      <c r="AC1079" s="17" t="str">
        <f>IFERROR(VLOOKUP(A1079,[1]Cruces!AJ:AK,2,0),VLOOKUP(CONCATENATE(X1079,AA1079),[1]Cruces!G:H,2,0))</f>
        <v>Solicitud de Obra</v>
      </c>
      <c r="AD1079" s="17">
        <f t="shared" si="288"/>
        <v>21</v>
      </c>
      <c r="AE1079" s="17">
        <f t="shared" si="289"/>
        <v>11</v>
      </c>
      <c r="AF1079" s="17">
        <f t="shared" si="290"/>
        <v>2019</v>
      </c>
      <c r="AG1079" s="17" t="str">
        <f>IFERROR(VLOOKUP(MID(A1079,2,4)*1,[1]Cruces!K:L,2,0),"Verificar")</f>
        <v>Atlántico Sur</v>
      </c>
      <c r="AH1079" s="17">
        <f t="shared" ca="1" si="291"/>
        <v>370</v>
      </c>
      <c r="AI1079" s="17" t="str">
        <f>IFERROR(VLOOKUP(U1079,[1]Cruces!$O$1:$P$6,2,0),"Sin Orden")</f>
        <v>Resuelta</v>
      </c>
      <c r="AJ1079" s="17">
        <f t="shared" si="292"/>
        <v>30</v>
      </c>
      <c r="AK1079" s="17">
        <f t="shared" si="293"/>
        <v>10</v>
      </c>
      <c r="AL1079" s="17">
        <f t="shared" si="294"/>
        <v>2020</v>
      </c>
      <c r="AM1079" s="17">
        <f t="shared" ca="1" si="295"/>
        <v>26</v>
      </c>
      <c r="AN1079" s="18">
        <f>IFERROR(VLOOKUP(R1079*1,'[1]Ordenes de Servicio'!G:K,5,0),"No Cruza")</f>
        <v>44007</v>
      </c>
      <c r="AO1079" s="17">
        <f t="shared" ca="1" si="296"/>
        <v>344</v>
      </c>
      <c r="AP1079" s="17">
        <f t="shared" si="297"/>
        <v>12</v>
      </c>
      <c r="AQ1079" s="17">
        <f t="shared" si="298"/>
        <v>12</v>
      </c>
      <c r="AR1079" s="17">
        <f t="shared" si="299"/>
        <v>2019</v>
      </c>
      <c r="AS1079" s="17">
        <f t="shared" ca="1" si="300"/>
        <v>349</v>
      </c>
      <c r="AT1079" s="17" t="str">
        <f t="shared" ca="1" si="303"/>
        <v>No</v>
      </c>
      <c r="AU1079" s="17">
        <f t="shared" si="301"/>
        <v>323</v>
      </c>
      <c r="AV1079" s="17" t="str">
        <f>+VLOOKUP(B1079,[1]Cruces!S:T,2,0)</f>
        <v>5. Consultoría / Adjudicación</v>
      </c>
    </row>
    <row r="1080" spans="1:48" hidden="1" x14ac:dyDescent="0.25">
      <c r="A1080" s="17" t="s">
        <v>2173</v>
      </c>
      <c r="B1080" s="17" t="s">
        <v>1487</v>
      </c>
      <c r="C1080" s="17">
        <v>0</v>
      </c>
      <c r="D1080" s="17">
        <v>0</v>
      </c>
      <c r="E1080" s="17" t="s">
        <v>55</v>
      </c>
      <c r="F1080" s="17" t="s">
        <v>932</v>
      </c>
      <c r="G1080" s="17" t="s">
        <v>2174</v>
      </c>
      <c r="H1080" s="17">
        <v>3155817838</v>
      </c>
      <c r="I1080" s="17" t="s">
        <v>71</v>
      </c>
      <c r="J1080" s="17" t="s">
        <v>59</v>
      </c>
      <c r="K1080" s="17" t="s">
        <v>2175</v>
      </c>
      <c r="L1080" s="17" t="s">
        <v>935</v>
      </c>
      <c r="M1080" s="17" t="s">
        <v>936</v>
      </c>
      <c r="N1080" s="17" t="s">
        <v>1488</v>
      </c>
      <c r="O1080" s="17">
        <v>20190909</v>
      </c>
      <c r="P1080" s="17">
        <v>20200314</v>
      </c>
      <c r="Q1080" s="17">
        <v>9341</v>
      </c>
      <c r="R1080" s="17">
        <v>27264387</v>
      </c>
      <c r="S1080" s="17" t="s">
        <v>76</v>
      </c>
      <c r="T1080" s="17" t="s">
        <v>63</v>
      </c>
      <c r="U1080" s="17" t="s">
        <v>91</v>
      </c>
      <c r="V1080" s="17">
        <f t="shared" si="302"/>
        <v>75</v>
      </c>
      <c r="W1080" s="17">
        <v>75000</v>
      </c>
      <c r="X1080" s="17" t="s">
        <v>64</v>
      </c>
      <c r="Y1080" s="17" t="s">
        <v>2176</v>
      </c>
      <c r="Z1080" s="17">
        <v>20200314</v>
      </c>
      <c r="AA1080" s="17" t="s">
        <v>78</v>
      </c>
      <c r="AB1080" s="17">
        <v>1</v>
      </c>
      <c r="AC1080" s="17" t="str">
        <f>IFERROR(VLOOKUP(A1080,[1]Cruces!AJ:AK,2,0),VLOOKUP(CONCATENATE(X1080,AA1080),[1]Cruces!G:H,2,0))</f>
        <v>Solicitud de Obra</v>
      </c>
      <c r="AD1080" s="17">
        <f t="shared" si="288"/>
        <v>9</v>
      </c>
      <c r="AE1080" s="17">
        <f t="shared" si="289"/>
        <v>9</v>
      </c>
      <c r="AF1080" s="17">
        <f t="shared" si="290"/>
        <v>2019</v>
      </c>
      <c r="AG1080" s="17" t="str">
        <f>IFERROR(VLOOKUP(MID(A1080,2,4)*1,[1]Cruces!K:L,2,0),"Verificar")</f>
        <v>Magdalena</v>
      </c>
      <c r="AH1080" s="17">
        <f t="shared" ca="1" si="291"/>
        <v>443</v>
      </c>
      <c r="AI1080" s="17" t="str">
        <f>IFERROR(VLOOKUP(U1080,[1]Cruces!$O$1:$P$6,2,0),"Sin Orden")</f>
        <v>Resuelta</v>
      </c>
      <c r="AJ1080" s="17">
        <f t="shared" si="292"/>
        <v>14</v>
      </c>
      <c r="AK1080" s="17">
        <f t="shared" si="293"/>
        <v>3</v>
      </c>
      <c r="AL1080" s="17">
        <f t="shared" si="294"/>
        <v>2020</v>
      </c>
      <c r="AM1080" s="17">
        <f t="shared" ca="1" si="295"/>
        <v>256</v>
      </c>
      <c r="AN1080" s="18" t="str">
        <f>IFERROR(VLOOKUP(R1080*1,'[1]Ordenes de Servicio'!G:K,5,0),"No Cruza")</f>
        <v>No Cruza</v>
      </c>
      <c r="AO1080" s="17">
        <f t="shared" ca="1" si="296"/>
        <v>187</v>
      </c>
      <c r="AP1080" s="17">
        <f t="shared" si="297"/>
        <v>14</v>
      </c>
      <c r="AQ1080" s="17">
        <f t="shared" si="298"/>
        <v>3</v>
      </c>
      <c r="AR1080" s="17">
        <f t="shared" si="299"/>
        <v>2020</v>
      </c>
      <c r="AS1080" s="17">
        <f t="shared" ca="1" si="300"/>
        <v>256</v>
      </c>
      <c r="AT1080" s="17" t="str">
        <f t="shared" ca="1" si="303"/>
        <v>No</v>
      </c>
      <c r="AU1080" s="17">
        <f t="shared" si="301"/>
        <v>0</v>
      </c>
      <c r="AV1080" s="17" t="str">
        <f>+VLOOKUP(B1080,[1]Cruces!S:T,2,0)</f>
        <v>6. Ejecución y Seguimiento de Obra</v>
      </c>
    </row>
    <row r="1081" spans="1:48" hidden="1" x14ac:dyDescent="0.25">
      <c r="A1081" s="17" t="s">
        <v>2177</v>
      </c>
      <c r="B1081" s="17" t="s">
        <v>68</v>
      </c>
      <c r="C1081" s="17">
        <v>0</v>
      </c>
      <c r="D1081" s="17">
        <v>0</v>
      </c>
      <c r="E1081" s="17" t="s">
        <v>55</v>
      </c>
      <c r="F1081" s="17" t="s">
        <v>107</v>
      </c>
      <c r="G1081" s="17" t="s">
        <v>2178</v>
      </c>
      <c r="H1081" s="17">
        <v>3053785749</v>
      </c>
      <c r="I1081" s="17" t="s">
        <v>71</v>
      </c>
      <c r="J1081" s="17" t="s">
        <v>59</v>
      </c>
      <c r="K1081" s="17" t="s">
        <v>97</v>
      </c>
      <c r="L1081" s="17" t="s">
        <v>145</v>
      </c>
      <c r="M1081" s="17" t="s">
        <v>146</v>
      </c>
      <c r="N1081" s="17" t="s">
        <v>75</v>
      </c>
      <c r="O1081" s="17">
        <v>20201020</v>
      </c>
      <c r="P1081" s="17">
        <v>20201110</v>
      </c>
      <c r="Q1081" s="17">
        <v>1210</v>
      </c>
      <c r="R1081" s="17">
        <v>28247719</v>
      </c>
      <c r="S1081" s="17" t="s">
        <v>100</v>
      </c>
      <c r="T1081" s="17" t="s">
        <v>63</v>
      </c>
      <c r="U1081" s="17" t="s">
        <v>91</v>
      </c>
      <c r="V1081" s="17">
        <f t="shared" si="302"/>
        <v>37.5</v>
      </c>
      <c r="W1081" s="17">
        <v>37500</v>
      </c>
      <c r="X1081" s="17" t="s">
        <v>64</v>
      </c>
      <c r="Y1081" s="17" t="s">
        <v>136</v>
      </c>
      <c r="Z1081" s="17">
        <v>20201111</v>
      </c>
      <c r="AA1081" s="17" t="s">
        <v>78</v>
      </c>
      <c r="AB1081" s="17">
        <v>1</v>
      </c>
      <c r="AC1081" s="17" t="str">
        <f>IFERROR(VLOOKUP(A1081,[1]Cruces!AJ:AK,2,0),VLOOKUP(CONCATENATE(X1081,AA1081),[1]Cruces!G:H,2,0))</f>
        <v>Solicitud de Obra</v>
      </c>
      <c r="AD1081" s="17">
        <f t="shared" si="288"/>
        <v>20</v>
      </c>
      <c r="AE1081" s="17">
        <f t="shared" si="289"/>
        <v>10</v>
      </c>
      <c r="AF1081" s="17">
        <f t="shared" si="290"/>
        <v>2020</v>
      </c>
      <c r="AG1081" s="17" t="str">
        <f>IFERROR(VLOOKUP(MID(A1081,2,4)*1,[1]Cruces!K:L,2,0),"Verificar")</f>
        <v>Atlántico Sur</v>
      </c>
      <c r="AH1081" s="17">
        <f t="shared" ca="1" si="291"/>
        <v>36</v>
      </c>
      <c r="AI1081" s="17" t="str">
        <f>IFERROR(VLOOKUP(U1081,[1]Cruces!$O$1:$P$6,2,0),"Sin Orden")</f>
        <v>Resuelta</v>
      </c>
      <c r="AJ1081" s="17">
        <f t="shared" si="292"/>
        <v>11</v>
      </c>
      <c r="AK1081" s="17">
        <f t="shared" si="293"/>
        <v>11</v>
      </c>
      <c r="AL1081" s="17">
        <f t="shared" si="294"/>
        <v>2020</v>
      </c>
      <c r="AM1081" s="17">
        <f t="shared" ca="1" si="295"/>
        <v>14</v>
      </c>
      <c r="AN1081" s="18" t="str">
        <f>IFERROR(VLOOKUP(R1081*1,'[1]Ordenes de Servicio'!G:K,5,0),"No Cruza")</f>
        <v>No Cruza</v>
      </c>
      <c r="AO1081" s="17">
        <f t="shared" ca="1" si="296"/>
        <v>22</v>
      </c>
      <c r="AP1081" s="17">
        <f t="shared" si="297"/>
        <v>10</v>
      </c>
      <c r="AQ1081" s="17">
        <f t="shared" si="298"/>
        <v>11</v>
      </c>
      <c r="AR1081" s="17">
        <f t="shared" si="299"/>
        <v>2020</v>
      </c>
      <c r="AS1081" s="17">
        <f t="shared" ca="1" si="300"/>
        <v>15</v>
      </c>
      <c r="AT1081" s="17" t="str">
        <f t="shared" ca="1" si="303"/>
        <v>No</v>
      </c>
      <c r="AU1081" s="17">
        <f t="shared" si="301"/>
        <v>1</v>
      </c>
      <c r="AV1081" s="17" t="str">
        <f>+VLOOKUP(B1081,[1]Cruces!S:T,2,0)</f>
        <v>5. Consultoría / Adjudicación</v>
      </c>
    </row>
    <row r="1082" spans="1:48" hidden="1" x14ac:dyDescent="0.25">
      <c r="A1082" s="17" t="s">
        <v>2179</v>
      </c>
      <c r="B1082" s="17" t="s">
        <v>54</v>
      </c>
      <c r="C1082" s="17">
        <v>0</v>
      </c>
      <c r="D1082" s="17">
        <v>0</v>
      </c>
      <c r="E1082" s="17" t="s">
        <v>55</v>
      </c>
      <c r="F1082" s="17" t="s">
        <v>126</v>
      </c>
      <c r="G1082" s="17" t="s">
        <v>2180</v>
      </c>
      <c r="H1082" s="17">
        <v>0</v>
      </c>
      <c r="I1082" s="17" t="s">
        <v>71</v>
      </c>
      <c r="J1082" s="17" t="s">
        <v>59</v>
      </c>
      <c r="K1082" s="17" t="s">
        <v>2181</v>
      </c>
      <c r="L1082" s="17" t="s">
        <v>129</v>
      </c>
      <c r="M1082" s="17" t="s">
        <v>130</v>
      </c>
      <c r="N1082" s="17" t="s">
        <v>62</v>
      </c>
      <c r="O1082" s="17">
        <v>20201019</v>
      </c>
      <c r="P1082" s="17">
        <v>20201028</v>
      </c>
      <c r="Q1082" s="17">
        <v>9332</v>
      </c>
      <c r="R1082" s="17">
        <v>28239972</v>
      </c>
      <c r="S1082" s="17" t="s">
        <v>100</v>
      </c>
      <c r="T1082" s="17" t="s">
        <v>63</v>
      </c>
      <c r="U1082" s="17" t="s">
        <v>91</v>
      </c>
      <c r="V1082" s="17">
        <f t="shared" si="302"/>
        <v>25</v>
      </c>
      <c r="W1082" s="17">
        <v>25000</v>
      </c>
      <c r="X1082" s="17" t="s">
        <v>64</v>
      </c>
      <c r="Y1082" s="17" t="s">
        <v>65</v>
      </c>
      <c r="Z1082" s="17">
        <v>20201028</v>
      </c>
      <c r="AA1082" s="17" t="s">
        <v>78</v>
      </c>
      <c r="AB1082" s="17">
        <v>1</v>
      </c>
      <c r="AC1082" s="17" t="str">
        <f>IFERROR(VLOOKUP(A1082,[1]Cruces!AJ:AK,2,0),VLOOKUP(CONCATENATE(X1082,AA1082),[1]Cruces!G:H,2,0))</f>
        <v>Solicitud de Obra</v>
      </c>
      <c r="AD1082" s="17">
        <f t="shared" si="288"/>
        <v>19</v>
      </c>
      <c r="AE1082" s="17">
        <f t="shared" si="289"/>
        <v>10</v>
      </c>
      <c r="AF1082" s="17">
        <f t="shared" si="290"/>
        <v>2020</v>
      </c>
      <c r="AG1082" s="17" t="str">
        <f>IFERROR(VLOOKUP(MID(A1082,2,4)*1,[1]Cruces!K:L,2,0),"Verificar")</f>
        <v>Guajira</v>
      </c>
      <c r="AH1082" s="17">
        <f t="shared" ca="1" si="291"/>
        <v>37</v>
      </c>
      <c r="AI1082" s="17" t="str">
        <f>IFERROR(VLOOKUP(U1082,[1]Cruces!$O$1:$P$6,2,0),"Sin Orden")</f>
        <v>Resuelta</v>
      </c>
      <c r="AJ1082" s="17">
        <f t="shared" si="292"/>
        <v>28</v>
      </c>
      <c r="AK1082" s="17">
        <f t="shared" si="293"/>
        <v>10</v>
      </c>
      <c r="AL1082" s="17">
        <f t="shared" si="294"/>
        <v>2020</v>
      </c>
      <c r="AM1082" s="17">
        <f t="shared" ca="1" si="295"/>
        <v>28</v>
      </c>
      <c r="AN1082" s="18" t="str">
        <f>IFERROR(VLOOKUP(R1082*1,'[1]Ordenes de Servicio'!G:K,5,0),"No Cruza")</f>
        <v>No Cruza</v>
      </c>
      <c r="AO1082" s="17">
        <f t="shared" ca="1" si="296"/>
        <v>9</v>
      </c>
      <c r="AP1082" s="17">
        <f t="shared" si="297"/>
        <v>28</v>
      </c>
      <c r="AQ1082" s="17">
        <f t="shared" si="298"/>
        <v>10</v>
      </c>
      <c r="AR1082" s="17">
        <f t="shared" si="299"/>
        <v>2020</v>
      </c>
      <c r="AS1082" s="17">
        <f t="shared" ca="1" si="300"/>
        <v>28</v>
      </c>
      <c r="AT1082" s="17" t="str">
        <f t="shared" ca="1" si="303"/>
        <v>No</v>
      </c>
      <c r="AU1082" s="17">
        <f t="shared" si="301"/>
        <v>0</v>
      </c>
      <c r="AV1082" s="17" t="str">
        <f>+VLOOKUP(B1082,[1]Cruces!S:T,2,0)</f>
        <v>4. Presupuesto de Obra</v>
      </c>
    </row>
    <row r="1083" spans="1:48" hidden="1" x14ac:dyDescent="0.25">
      <c r="A1083" s="17" t="s">
        <v>2182</v>
      </c>
      <c r="B1083" s="17" t="s">
        <v>68</v>
      </c>
      <c r="C1083" s="17">
        <v>2693889</v>
      </c>
      <c r="D1083" s="17">
        <v>0</v>
      </c>
      <c r="E1083" s="17" t="s">
        <v>55</v>
      </c>
      <c r="F1083" s="17" t="s">
        <v>56</v>
      </c>
      <c r="G1083" s="17" t="s">
        <v>2183</v>
      </c>
      <c r="H1083" s="17">
        <v>3012616367</v>
      </c>
      <c r="I1083" s="17" t="s">
        <v>71</v>
      </c>
      <c r="J1083" s="17" t="s">
        <v>59</v>
      </c>
      <c r="K1083" s="17" t="s">
        <v>2184</v>
      </c>
      <c r="L1083" s="17" t="s">
        <v>187</v>
      </c>
      <c r="M1083" s="17" t="s">
        <v>55</v>
      </c>
      <c r="N1083" s="17" t="s">
        <v>75</v>
      </c>
      <c r="O1083" s="17">
        <v>20200721</v>
      </c>
      <c r="P1083" s="17">
        <v>20200721</v>
      </c>
      <c r="Q1083" s="17">
        <v>1110</v>
      </c>
      <c r="R1083" s="17">
        <v>0</v>
      </c>
      <c r="S1083" s="17"/>
      <c r="T1083" s="17" t="s">
        <v>63</v>
      </c>
      <c r="U1083" s="17"/>
      <c r="V1083" s="17">
        <f t="shared" si="302"/>
        <v>75</v>
      </c>
      <c r="W1083" s="17">
        <v>75000</v>
      </c>
      <c r="X1083" s="17" t="s">
        <v>89</v>
      </c>
      <c r="Y1083" s="17" t="s">
        <v>68</v>
      </c>
      <c r="Z1083" s="17">
        <v>20200721</v>
      </c>
      <c r="AA1083" s="17" t="s">
        <v>78</v>
      </c>
      <c r="AB1083" s="17">
        <v>1</v>
      </c>
      <c r="AC1083" s="17" t="str">
        <f>IFERROR(VLOOKUP(A1083,[1]Cruces!AJ:AK,2,0),VLOOKUP(CONCATENATE(X1083,AA1083),[1]Cruces!G:H,2,0))</f>
        <v>Solicitud de Obra</v>
      </c>
      <c r="AD1083" s="17">
        <f t="shared" si="288"/>
        <v>21</v>
      </c>
      <c r="AE1083" s="17">
        <f t="shared" si="289"/>
        <v>7</v>
      </c>
      <c r="AF1083" s="17">
        <f t="shared" si="290"/>
        <v>2020</v>
      </c>
      <c r="AG1083" s="17" t="str">
        <f>IFERROR(VLOOKUP(MID(A1083,2,4)*1,[1]Cruces!K:L,2,0),"Verificar")</f>
        <v>Atlántico Norte</v>
      </c>
      <c r="AH1083" s="17">
        <f t="shared" ca="1" si="291"/>
        <v>127</v>
      </c>
      <c r="AI1083" s="17" t="str">
        <f>IFERROR(VLOOKUP(U1083,[1]Cruces!$O$1:$P$6,2,0),"Sin Orden")</f>
        <v>Sin Orden</v>
      </c>
      <c r="AJ1083" s="17">
        <f t="shared" si="292"/>
        <v>21</v>
      </c>
      <c r="AK1083" s="17">
        <f t="shared" si="293"/>
        <v>7</v>
      </c>
      <c r="AL1083" s="17">
        <f t="shared" si="294"/>
        <v>2020</v>
      </c>
      <c r="AM1083" s="17">
        <f t="shared" ca="1" si="295"/>
        <v>127</v>
      </c>
      <c r="AN1083" s="18" t="str">
        <f>IFERROR(VLOOKUP(R1083*1,'[1]Ordenes de Servicio'!G:K,5,0),"No Cruza")</f>
        <v>No Cruza</v>
      </c>
      <c r="AO1083" s="17">
        <f t="shared" ca="1" si="296"/>
        <v>127</v>
      </c>
      <c r="AP1083" s="17">
        <f t="shared" si="297"/>
        <v>21</v>
      </c>
      <c r="AQ1083" s="17">
        <f t="shared" si="298"/>
        <v>7</v>
      </c>
      <c r="AR1083" s="17">
        <f t="shared" si="299"/>
        <v>2020</v>
      </c>
      <c r="AS1083" s="17">
        <f t="shared" ca="1" si="300"/>
        <v>127</v>
      </c>
      <c r="AT1083" s="17" t="str">
        <f t="shared" ca="1" si="303"/>
        <v>No</v>
      </c>
      <c r="AU1083" s="17">
        <f t="shared" si="301"/>
        <v>0</v>
      </c>
      <c r="AV1083" s="17" t="str">
        <f>+VLOOKUP(B1083,[1]Cruces!S:T,2,0)</f>
        <v>5. Consultoría / Adjudicación</v>
      </c>
    </row>
    <row r="1084" spans="1:48" hidden="1" x14ac:dyDescent="0.25">
      <c r="A1084" s="17" t="s">
        <v>8138</v>
      </c>
      <c r="B1084" s="17" t="s">
        <v>569</v>
      </c>
      <c r="C1084" s="17">
        <v>5669055</v>
      </c>
      <c r="D1084" s="17">
        <v>25616087</v>
      </c>
      <c r="E1084" s="17" t="s">
        <v>93</v>
      </c>
      <c r="F1084" s="17" t="s">
        <v>126</v>
      </c>
      <c r="G1084" s="17" t="s">
        <v>8139</v>
      </c>
      <c r="H1084" s="17">
        <v>3003306370</v>
      </c>
      <c r="I1084" s="17" t="s">
        <v>71</v>
      </c>
      <c r="J1084" s="17" t="s">
        <v>8140</v>
      </c>
      <c r="K1084" s="17" t="s">
        <v>97</v>
      </c>
      <c r="L1084" s="17" t="s">
        <v>7594</v>
      </c>
      <c r="M1084" s="17" t="s">
        <v>7595</v>
      </c>
      <c r="N1084" s="17" t="s">
        <v>572</v>
      </c>
      <c r="O1084" s="17">
        <v>20200825</v>
      </c>
      <c r="P1084" s="17">
        <v>20200825</v>
      </c>
      <c r="Q1084" s="17">
        <v>9332</v>
      </c>
      <c r="R1084" s="17">
        <v>0</v>
      </c>
      <c r="S1084" s="17"/>
      <c r="T1084" s="17" t="s">
        <v>63</v>
      </c>
      <c r="U1084" s="17"/>
      <c r="V1084" s="17">
        <f t="shared" si="302"/>
        <v>4</v>
      </c>
      <c r="W1084" s="17">
        <v>4000</v>
      </c>
      <c r="X1084" s="17" t="s">
        <v>89</v>
      </c>
      <c r="Y1084" s="17" t="s">
        <v>150</v>
      </c>
      <c r="Z1084" s="17">
        <v>20201028</v>
      </c>
      <c r="AA1084" s="17" t="s">
        <v>1947</v>
      </c>
      <c r="AB1084" s="17">
        <v>1</v>
      </c>
      <c r="AC1084" s="17" t="str">
        <f>IFERROR(VLOOKUP(A1084,[1]Cruces!AJ:AK,2,0),VLOOKUP(CONCATENATE(X1084,AA1084),[1]Cruces!G:H,2,0))</f>
        <v>Solicitud por BT</v>
      </c>
      <c r="AD1084" s="17">
        <f t="shared" si="288"/>
        <v>25</v>
      </c>
      <c r="AE1084" s="17">
        <f t="shared" si="289"/>
        <v>8</v>
      </c>
      <c r="AF1084" s="17">
        <f t="shared" si="290"/>
        <v>2020</v>
      </c>
      <c r="AG1084" s="17" t="str">
        <f>IFERROR(VLOOKUP(MID(A1084,2,4)*1,[1]Cruces!K:L,2,0),"Verificar")</f>
        <v>Guajira</v>
      </c>
      <c r="AH1084" s="17">
        <f t="shared" ca="1" si="291"/>
        <v>92</v>
      </c>
      <c r="AI1084" s="17" t="str">
        <f>IFERROR(VLOOKUP(U1084,[1]Cruces!$O$1:$P$6,2,0),"Sin Orden")</f>
        <v>Sin Orden</v>
      </c>
      <c r="AJ1084" s="17">
        <f t="shared" si="292"/>
        <v>28</v>
      </c>
      <c r="AK1084" s="17">
        <f t="shared" si="293"/>
        <v>10</v>
      </c>
      <c r="AL1084" s="17">
        <f t="shared" si="294"/>
        <v>2020</v>
      </c>
      <c r="AM1084" s="17">
        <f t="shared" ca="1" si="295"/>
        <v>28</v>
      </c>
      <c r="AN1084" s="18" t="str">
        <f>IFERROR(VLOOKUP(R1084*1,'[1]Ordenes de Servicio'!G:K,5,0),"No Cruza")</f>
        <v>No Cruza</v>
      </c>
      <c r="AO1084" s="17">
        <f t="shared" ca="1" si="296"/>
        <v>28</v>
      </c>
      <c r="AP1084" s="17">
        <f t="shared" si="297"/>
        <v>25</v>
      </c>
      <c r="AQ1084" s="17">
        <f t="shared" si="298"/>
        <v>8</v>
      </c>
      <c r="AR1084" s="17">
        <f t="shared" si="299"/>
        <v>2020</v>
      </c>
      <c r="AS1084" s="17">
        <f t="shared" ca="1" si="300"/>
        <v>92</v>
      </c>
      <c r="AT1084" s="17" t="str">
        <f t="shared" ca="1" si="303"/>
        <v>No</v>
      </c>
      <c r="AU1084" s="17">
        <f t="shared" si="301"/>
        <v>64</v>
      </c>
      <c r="AV1084" s="17" t="str">
        <f>+VLOOKUP(B1084,[1]Cruces!S:T,2,0)</f>
        <v>1. Solicitud</v>
      </c>
    </row>
    <row r="1085" spans="1:48" hidden="1" x14ac:dyDescent="0.25">
      <c r="A1085" s="17" t="s">
        <v>8141</v>
      </c>
      <c r="B1085" s="17" t="s">
        <v>6595</v>
      </c>
      <c r="C1085" s="17">
        <v>0</v>
      </c>
      <c r="D1085" s="17">
        <v>0</v>
      </c>
      <c r="E1085" s="17" t="s">
        <v>55</v>
      </c>
      <c r="F1085" s="17" t="s">
        <v>3386</v>
      </c>
      <c r="G1085" s="17" t="s">
        <v>8142</v>
      </c>
      <c r="H1085" s="17">
        <v>3116685505</v>
      </c>
      <c r="I1085" s="17" t="s">
        <v>71</v>
      </c>
      <c r="J1085" s="17" t="s">
        <v>59</v>
      </c>
      <c r="K1085" s="17" t="s">
        <v>8143</v>
      </c>
      <c r="L1085" s="17" t="s">
        <v>7075</v>
      </c>
      <c r="M1085" s="17" t="s">
        <v>7076</v>
      </c>
      <c r="N1085" s="17" t="s">
        <v>6600</v>
      </c>
      <c r="O1085" s="17">
        <v>20200311</v>
      </c>
      <c r="P1085" s="17">
        <v>20200312</v>
      </c>
      <c r="Q1085" s="17">
        <v>1170</v>
      </c>
      <c r="R1085" s="17">
        <v>27446100</v>
      </c>
      <c r="S1085" s="17" t="s">
        <v>6601</v>
      </c>
      <c r="T1085" s="17" t="s">
        <v>63</v>
      </c>
      <c r="U1085" s="17" t="s">
        <v>91</v>
      </c>
      <c r="V1085" s="17">
        <f t="shared" si="302"/>
        <v>3</v>
      </c>
      <c r="W1085" s="17">
        <v>3000</v>
      </c>
      <c r="X1085" s="17" t="s">
        <v>7065</v>
      </c>
      <c r="Y1085" s="17" t="s">
        <v>6595</v>
      </c>
      <c r="Z1085" s="17">
        <v>20200312</v>
      </c>
      <c r="AA1085" s="17" t="s">
        <v>1947</v>
      </c>
      <c r="AB1085" s="17">
        <v>1</v>
      </c>
      <c r="AC1085" s="17" t="str">
        <f>IFERROR(VLOOKUP(A1085,[1]Cruces!AJ:AK,2,0),VLOOKUP(CONCATENATE(X1085,AA1085),[1]Cruces!G:H,2,0))</f>
        <v>Solicitud por BT</v>
      </c>
      <c r="AD1085" s="17">
        <f t="shared" si="288"/>
        <v>11</v>
      </c>
      <c r="AE1085" s="17">
        <f t="shared" si="289"/>
        <v>3</v>
      </c>
      <c r="AF1085" s="17">
        <f t="shared" si="290"/>
        <v>2020</v>
      </c>
      <c r="AG1085" s="17" t="str">
        <f>IFERROR(VLOOKUP(MID(A1085,2,4)*1,[1]Cruces!K:L,2,0),"Verificar")</f>
        <v>Atlántico Norte</v>
      </c>
      <c r="AH1085" s="17">
        <f t="shared" ca="1" si="291"/>
        <v>259</v>
      </c>
      <c r="AI1085" s="17" t="str">
        <f>IFERROR(VLOOKUP(U1085,[1]Cruces!$O$1:$P$6,2,0),"Sin Orden")</f>
        <v>Resuelta</v>
      </c>
      <c r="AJ1085" s="17">
        <f t="shared" si="292"/>
        <v>12</v>
      </c>
      <c r="AK1085" s="17">
        <f t="shared" si="293"/>
        <v>3</v>
      </c>
      <c r="AL1085" s="17">
        <f t="shared" si="294"/>
        <v>2020</v>
      </c>
      <c r="AM1085" s="17">
        <f t="shared" ca="1" si="295"/>
        <v>258</v>
      </c>
      <c r="AN1085" s="18" t="str">
        <f>IFERROR(VLOOKUP(R1085*1,'[1]Ordenes de Servicio'!G:K,5,0),"No Cruza")</f>
        <v>No Cruza</v>
      </c>
      <c r="AO1085" s="17">
        <f t="shared" ca="1" si="296"/>
        <v>1</v>
      </c>
      <c r="AP1085" s="17">
        <f t="shared" si="297"/>
        <v>12</v>
      </c>
      <c r="AQ1085" s="17">
        <f t="shared" si="298"/>
        <v>3</v>
      </c>
      <c r="AR1085" s="17">
        <f t="shared" si="299"/>
        <v>2020</v>
      </c>
      <c r="AS1085" s="17">
        <f t="shared" ca="1" si="300"/>
        <v>258</v>
      </c>
      <c r="AT1085" s="17" t="str">
        <f t="shared" ca="1" si="303"/>
        <v>No</v>
      </c>
      <c r="AU1085" s="17">
        <f t="shared" si="301"/>
        <v>0</v>
      </c>
      <c r="AV1085" s="17" t="str">
        <f>+VLOOKUP(B1085,[1]Cruces!S:T,2,0)</f>
        <v>7. Ejecución en Campo OS BT</v>
      </c>
    </row>
    <row r="1086" spans="1:48" hidden="1" x14ac:dyDescent="0.25">
      <c r="A1086" s="17" t="s">
        <v>2185</v>
      </c>
      <c r="B1086" s="17" t="s">
        <v>54</v>
      </c>
      <c r="C1086" s="17">
        <v>0</v>
      </c>
      <c r="D1086" s="17">
        <v>0</v>
      </c>
      <c r="E1086" s="17" t="s">
        <v>55</v>
      </c>
      <c r="F1086" s="17" t="s">
        <v>232</v>
      </c>
      <c r="G1086" s="17" t="s">
        <v>2186</v>
      </c>
      <c r="H1086" s="17">
        <v>3608343</v>
      </c>
      <c r="I1086" s="17" t="s">
        <v>165</v>
      </c>
      <c r="J1086" s="17" t="s">
        <v>59</v>
      </c>
      <c r="K1086" s="17" t="s">
        <v>2187</v>
      </c>
      <c r="L1086" s="17" t="s">
        <v>280</v>
      </c>
      <c r="M1086" s="17" t="s">
        <v>281</v>
      </c>
      <c r="N1086" s="17" t="s">
        <v>62</v>
      </c>
      <c r="O1086" s="17">
        <v>20200211</v>
      </c>
      <c r="P1086" s="17">
        <v>20200219</v>
      </c>
      <c r="Q1086" s="17">
        <v>1210</v>
      </c>
      <c r="R1086" s="17">
        <v>27167564</v>
      </c>
      <c r="S1086" s="17" t="s">
        <v>100</v>
      </c>
      <c r="T1086" s="17" t="s">
        <v>63</v>
      </c>
      <c r="U1086" s="17" t="s">
        <v>91</v>
      </c>
      <c r="V1086" s="17">
        <f t="shared" si="302"/>
        <v>45</v>
      </c>
      <c r="W1086" s="17">
        <v>45000</v>
      </c>
      <c r="X1086" s="17" t="s">
        <v>64</v>
      </c>
      <c r="Y1086" s="17" t="s">
        <v>65</v>
      </c>
      <c r="Z1086" s="17">
        <v>20200219</v>
      </c>
      <c r="AA1086" s="17" t="s">
        <v>78</v>
      </c>
      <c r="AB1086" s="17">
        <v>1</v>
      </c>
      <c r="AC1086" s="17" t="str">
        <f>IFERROR(VLOOKUP(A1086,[1]Cruces!AJ:AK,2,0),VLOOKUP(CONCATENATE(X1086,AA1086),[1]Cruces!G:H,2,0))</f>
        <v>Solicitud de Obra</v>
      </c>
      <c r="AD1086" s="17">
        <f t="shared" si="288"/>
        <v>11</v>
      </c>
      <c r="AE1086" s="17">
        <f t="shared" si="289"/>
        <v>2</v>
      </c>
      <c r="AF1086" s="17">
        <f t="shared" si="290"/>
        <v>2020</v>
      </c>
      <c r="AG1086" s="17" t="str">
        <f>IFERROR(VLOOKUP(MID(A1086,2,4)*1,[1]Cruces!K:L,2,0),"Verificar")</f>
        <v>Atlántico Sur</v>
      </c>
      <c r="AH1086" s="17">
        <f t="shared" ca="1" si="291"/>
        <v>288</v>
      </c>
      <c r="AI1086" s="17" t="str">
        <f>IFERROR(VLOOKUP(U1086,[1]Cruces!$O$1:$P$6,2,0),"Sin Orden")</f>
        <v>Resuelta</v>
      </c>
      <c r="AJ1086" s="17">
        <f t="shared" si="292"/>
        <v>19</v>
      </c>
      <c r="AK1086" s="17">
        <f t="shared" si="293"/>
        <v>2</v>
      </c>
      <c r="AL1086" s="17">
        <f t="shared" si="294"/>
        <v>2020</v>
      </c>
      <c r="AM1086" s="17">
        <f t="shared" ca="1" si="295"/>
        <v>280</v>
      </c>
      <c r="AN1086" s="18" t="str">
        <f>IFERROR(VLOOKUP(R1086*1,'[1]Ordenes de Servicio'!G:K,5,0),"No Cruza")</f>
        <v>No Cruza</v>
      </c>
      <c r="AO1086" s="17">
        <f t="shared" ca="1" si="296"/>
        <v>8</v>
      </c>
      <c r="AP1086" s="17">
        <f t="shared" si="297"/>
        <v>19</v>
      </c>
      <c r="AQ1086" s="17">
        <f t="shared" si="298"/>
        <v>2</v>
      </c>
      <c r="AR1086" s="17">
        <f t="shared" si="299"/>
        <v>2020</v>
      </c>
      <c r="AS1086" s="17">
        <f t="shared" ca="1" si="300"/>
        <v>280</v>
      </c>
      <c r="AT1086" s="17" t="str">
        <f t="shared" ca="1" si="303"/>
        <v>No</v>
      </c>
      <c r="AU1086" s="17">
        <f t="shared" si="301"/>
        <v>0</v>
      </c>
      <c r="AV1086" s="17" t="str">
        <f>+VLOOKUP(B1086,[1]Cruces!S:T,2,0)</f>
        <v>4. Presupuesto de Obra</v>
      </c>
    </row>
    <row r="1087" spans="1:48" hidden="1" x14ac:dyDescent="0.25">
      <c r="A1087" s="17" t="s">
        <v>8144</v>
      </c>
      <c r="B1087" s="17" t="s">
        <v>6595</v>
      </c>
      <c r="C1087" s="17">
        <v>0</v>
      </c>
      <c r="D1087" s="17">
        <v>0</v>
      </c>
      <c r="E1087" s="17" t="s">
        <v>55</v>
      </c>
      <c r="F1087" s="17" t="s">
        <v>7098</v>
      </c>
      <c r="G1087" s="17" t="s">
        <v>8145</v>
      </c>
      <c r="H1087" s="17">
        <v>3013754208</v>
      </c>
      <c r="I1087" s="17" t="s">
        <v>71</v>
      </c>
      <c r="J1087" s="17" t="s">
        <v>59</v>
      </c>
      <c r="K1087" s="17" t="s">
        <v>8146</v>
      </c>
      <c r="L1087" s="17" t="s">
        <v>7238</v>
      </c>
      <c r="M1087" s="17" t="s">
        <v>7239</v>
      </c>
      <c r="N1087" s="17" t="s">
        <v>6600</v>
      </c>
      <c r="O1087" s="17">
        <v>20200707</v>
      </c>
      <c r="P1087" s="17">
        <v>20201023</v>
      </c>
      <c r="Q1087" s="17">
        <v>9510</v>
      </c>
      <c r="R1087" s="17">
        <v>28242915</v>
      </c>
      <c r="S1087" s="17" t="s">
        <v>6601</v>
      </c>
      <c r="T1087" s="17" t="s">
        <v>63</v>
      </c>
      <c r="U1087" s="17" t="s">
        <v>91</v>
      </c>
      <c r="V1087" s="17">
        <f t="shared" si="302"/>
        <v>3</v>
      </c>
      <c r="W1087" s="17">
        <v>3000</v>
      </c>
      <c r="X1087" s="17" t="s">
        <v>7065</v>
      </c>
      <c r="Y1087" s="17" t="s">
        <v>6595</v>
      </c>
      <c r="Z1087" s="17">
        <v>20201023</v>
      </c>
      <c r="AA1087" s="17" t="s">
        <v>1947</v>
      </c>
      <c r="AB1087" s="17">
        <v>1</v>
      </c>
      <c r="AC1087" s="17" t="str">
        <f>IFERROR(VLOOKUP(A1087,[1]Cruces!AJ:AK,2,0),VLOOKUP(CONCATENATE(X1087,AA1087),[1]Cruces!G:H,2,0))</f>
        <v>Solicitud por BT</v>
      </c>
      <c r="AD1087" s="17">
        <f t="shared" si="288"/>
        <v>7</v>
      </c>
      <c r="AE1087" s="17">
        <f t="shared" si="289"/>
        <v>7</v>
      </c>
      <c r="AF1087" s="17">
        <f t="shared" si="290"/>
        <v>2020</v>
      </c>
      <c r="AG1087" s="17" t="str">
        <f>IFERROR(VLOOKUP(MID(A1087,2,4)*1,[1]Cruces!K:L,2,0),"Verificar")</f>
        <v>Atlántico Norte</v>
      </c>
      <c r="AH1087" s="17">
        <f t="shared" ca="1" si="291"/>
        <v>141</v>
      </c>
      <c r="AI1087" s="17" t="str">
        <f>IFERROR(VLOOKUP(U1087,[1]Cruces!$O$1:$P$6,2,0),"Sin Orden")</f>
        <v>Resuelta</v>
      </c>
      <c r="AJ1087" s="17">
        <f t="shared" si="292"/>
        <v>23</v>
      </c>
      <c r="AK1087" s="17">
        <f t="shared" si="293"/>
        <v>10</v>
      </c>
      <c r="AL1087" s="17">
        <f t="shared" si="294"/>
        <v>2020</v>
      </c>
      <c r="AM1087" s="17">
        <f t="shared" ca="1" si="295"/>
        <v>33</v>
      </c>
      <c r="AN1087" s="18" t="str">
        <f>IFERROR(VLOOKUP(R1087*1,'[1]Ordenes de Servicio'!G:K,5,0),"No Cruza")</f>
        <v>No Cruza</v>
      </c>
      <c r="AO1087" s="17">
        <f t="shared" ca="1" si="296"/>
        <v>108</v>
      </c>
      <c r="AP1087" s="17">
        <f t="shared" si="297"/>
        <v>23</v>
      </c>
      <c r="AQ1087" s="17">
        <f t="shared" si="298"/>
        <v>10</v>
      </c>
      <c r="AR1087" s="17">
        <f t="shared" si="299"/>
        <v>2020</v>
      </c>
      <c r="AS1087" s="17">
        <f t="shared" ca="1" si="300"/>
        <v>33</v>
      </c>
      <c r="AT1087" s="17" t="str">
        <f t="shared" ca="1" si="303"/>
        <v>No</v>
      </c>
      <c r="AU1087" s="17">
        <f t="shared" si="301"/>
        <v>0</v>
      </c>
      <c r="AV1087" s="17" t="str">
        <f>+VLOOKUP(B1087,[1]Cruces!S:T,2,0)</f>
        <v>7. Ejecución en Campo OS BT</v>
      </c>
    </row>
    <row r="1088" spans="1:48" hidden="1" x14ac:dyDescent="0.25">
      <c r="A1088" s="17" t="s">
        <v>2188</v>
      </c>
      <c r="B1088" s="17" t="s">
        <v>68</v>
      </c>
      <c r="C1088" s="17">
        <v>5633093</v>
      </c>
      <c r="D1088" s="17">
        <v>25642187</v>
      </c>
      <c r="E1088" s="17" t="s">
        <v>93</v>
      </c>
      <c r="F1088" s="17" t="s">
        <v>126</v>
      </c>
      <c r="G1088" s="17" t="s">
        <v>2189</v>
      </c>
      <c r="H1088" s="17">
        <v>3006244813</v>
      </c>
      <c r="I1088" s="17" t="s">
        <v>116</v>
      </c>
      <c r="J1088" s="17" t="s">
        <v>2190</v>
      </c>
      <c r="K1088" s="17" t="s">
        <v>97</v>
      </c>
      <c r="L1088" s="17" t="s">
        <v>129</v>
      </c>
      <c r="M1088" s="17" t="s">
        <v>130</v>
      </c>
      <c r="N1088" s="17" t="s">
        <v>75</v>
      </c>
      <c r="O1088" s="17">
        <v>20200713</v>
      </c>
      <c r="P1088" s="17">
        <v>20200811</v>
      </c>
      <c r="Q1088" s="17">
        <v>3310</v>
      </c>
      <c r="R1088" s="17">
        <v>28007265</v>
      </c>
      <c r="S1088" s="17" t="s">
        <v>76</v>
      </c>
      <c r="T1088" s="17" t="s">
        <v>63</v>
      </c>
      <c r="U1088" s="17" t="s">
        <v>88</v>
      </c>
      <c r="V1088" s="17">
        <f t="shared" si="302"/>
        <v>30</v>
      </c>
      <c r="W1088" s="17">
        <v>30000</v>
      </c>
      <c r="X1088" s="17" t="s">
        <v>89</v>
      </c>
      <c r="Y1088" s="17" t="s">
        <v>136</v>
      </c>
      <c r="Z1088" s="17">
        <v>20200812</v>
      </c>
      <c r="AA1088" s="17" t="s">
        <v>78</v>
      </c>
      <c r="AB1088" s="17">
        <v>1</v>
      </c>
      <c r="AC1088" s="17" t="str">
        <f>IFERROR(VLOOKUP(A1088,[1]Cruces!AJ:AK,2,0),VLOOKUP(CONCATENATE(X1088,AA1088),[1]Cruces!G:H,2,0))</f>
        <v>Solicitud de Obra</v>
      </c>
      <c r="AD1088" s="17">
        <f t="shared" si="288"/>
        <v>13</v>
      </c>
      <c r="AE1088" s="17">
        <f t="shared" si="289"/>
        <v>7</v>
      </c>
      <c r="AF1088" s="17">
        <f t="shared" si="290"/>
        <v>2020</v>
      </c>
      <c r="AG1088" s="17" t="str">
        <f>IFERROR(VLOOKUP(MID(A1088,2,4)*1,[1]Cruces!K:L,2,0),"Verificar")</f>
        <v>Guajira</v>
      </c>
      <c r="AH1088" s="17">
        <f t="shared" ca="1" si="291"/>
        <v>135</v>
      </c>
      <c r="AI1088" s="17" t="str">
        <f>IFERROR(VLOOKUP(U1088,[1]Cruces!$O$1:$P$6,2,0),"Sin Orden")</f>
        <v>Resuelta</v>
      </c>
      <c r="AJ1088" s="17">
        <f t="shared" si="292"/>
        <v>12</v>
      </c>
      <c r="AK1088" s="17">
        <f t="shared" si="293"/>
        <v>8</v>
      </c>
      <c r="AL1088" s="17">
        <f t="shared" si="294"/>
        <v>2020</v>
      </c>
      <c r="AM1088" s="17">
        <f t="shared" ca="1" si="295"/>
        <v>105</v>
      </c>
      <c r="AN1088" s="18">
        <f>IFERROR(VLOOKUP(R1088*1,'[1]Ordenes de Servicio'!G:K,5,0),"No Cruza")</f>
        <v>44061</v>
      </c>
      <c r="AO1088" s="17">
        <f t="shared" ca="1" si="296"/>
        <v>30</v>
      </c>
      <c r="AP1088" s="17">
        <f t="shared" si="297"/>
        <v>11</v>
      </c>
      <c r="AQ1088" s="17">
        <f t="shared" si="298"/>
        <v>8</v>
      </c>
      <c r="AR1088" s="17">
        <f t="shared" si="299"/>
        <v>2020</v>
      </c>
      <c r="AS1088" s="17">
        <f t="shared" ca="1" si="300"/>
        <v>106</v>
      </c>
      <c r="AT1088" s="17" t="str">
        <f t="shared" ca="1" si="303"/>
        <v>No</v>
      </c>
      <c r="AU1088" s="17">
        <f t="shared" si="301"/>
        <v>1</v>
      </c>
      <c r="AV1088" s="17" t="str">
        <f>+VLOOKUP(B1088,[1]Cruces!S:T,2,0)</f>
        <v>5. Consultoría / Adjudicación</v>
      </c>
    </row>
    <row r="1089" spans="1:48" x14ac:dyDescent="0.25">
      <c r="A1089" s="17" t="s">
        <v>2191</v>
      </c>
      <c r="B1089" s="17" t="s">
        <v>80</v>
      </c>
      <c r="C1089" s="17">
        <v>2946774</v>
      </c>
      <c r="D1089" s="17">
        <v>0</v>
      </c>
      <c r="E1089" s="17" t="s">
        <v>55</v>
      </c>
      <c r="F1089" s="17" t="s">
        <v>56</v>
      </c>
      <c r="G1089" s="17" t="s">
        <v>2192</v>
      </c>
      <c r="H1089" s="17">
        <v>3207100770</v>
      </c>
      <c r="I1089" s="17" t="s">
        <v>182</v>
      </c>
      <c r="J1089" s="17" t="s">
        <v>59</v>
      </c>
      <c r="K1089" s="17" t="s">
        <v>2193</v>
      </c>
      <c r="L1089" s="17" t="s">
        <v>117</v>
      </c>
      <c r="M1089" s="17" t="s">
        <v>118</v>
      </c>
      <c r="N1089" s="17" t="s">
        <v>87</v>
      </c>
      <c r="O1089" s="17">
        <v>20191001</v>
      </c>
      <c r="P1089" s="17">
        <v>20191128</v>
      </c>
      <c r="Q1089" s="17">
        <v>1110</v>
      </c>
      <c r="R1089" s="17">
        <v>26887627</v>
      </c>
      <c r="S1089" s="17" t="s">
        <v>76</v>
      </c>
      <c r="T1089" s="17" t="s">
        <v>63</v>
      </c>
      <c r="U1089" s="17" t="s">
        <v>88</v>
      </c>
      <c r="V1089" s="17">
        <f t="shared" si="302"/>
        <v>112.5</v>
      </c>
      <c r="W1089" s="17">
        <v>112500</v>
      </c>
      <c r="X1089" s="17" t="s">
        <v>89</v>
      </c>
      <c r="Y1089" s="17" t="s">
        <v>80</v>
      </c>
      <c r="Z1089" s="17">
        <v>20191128</v>
      </c>
      <c r="AA1089" s="17" t="s">
        <v>78</v>
      </c>
      <c r="AB1089" s="17">
        <v>1</v>
      </c>
      <c r="AC1089" s="17" t="str">
        <f>IFERROR(VLOOKUP(A1089,[1]Cruces!AJ:AK,2,0),VLOOKUP(CONCATENATE(X1089,AA1089),[1]Cruces!G:H,2,0))</f>
        <v>Solicitud de Obra</v>
      </c>
      <c r="AD1089" s="17">
        <f t="shared" si="288"/>
        <v>1</v>
      </c>
      <c r="AE1089" s="17">
        <f t="shared" si="289"/>
        <v>10</v>
      </c>
      <c r="AF1089" s="17">
        <f t="shared" si="290"/>
        <v>2019</v>
      </c>
      <c r="AG1089" s="17" t="str">
        <f>IFERROR(VLOOKUP(MID(A1089,2,4)*1,[1]Cruces!K:L,2,0),"Verificar")</f>
        <v>Atlántico Norte</v>
      </c>
      <c r="AH1089" s="17">
        <f t="shared" ca="1" si="291"/>
        <v>421</v>
      </c>
      <c r="AI1089" s="17" t="str">
        <f>IFERROR(VLOOKUP(U1089,[1]Cruces!$O$1:$P$6,2,0),"Sin Orden")</f>
        <v>Resuelta</v>
      </c>
      <c r="AJ1089" s="17">
        <f t="shared" si="292"/>
        <v>28</v>
      </c>
      <c r="AK1089" s="17">
        <f t="shared" si="293"/>
        <v>11</v>
      </c>
      <c r="AL1089" s="17">
        <f t="shared" si="294"/>
        <v>2019</v>
      </c>
      <c r="AM1089" s="17">
        <f t="shared" ca="1" si="295"/>
        <v>363</v>
      </c>
      <c r="AN1089" s="18" t="str">
        <f>IFERROR(VLOOKUP(R1089*1,'[1]Ordenes de Servicio'!G:K,5,0),"No Cruza")</f>
        <v>No Cruza</v>
      </c>
      <c r="AO1089" s="17">
        <f t="shared" ca="1" si="296"/>
        <v>58</v>
      </c>
      <c r="AP1089" s="17">
        <f t="shared" si="297"/>
        <v>28</v>
      </c>
      <c r="AQ1089" s="17">
        <f t="shared" si="298"/>
        <v>11</v>
      </c>
      <c r="AR1089" s="17">
        <f t="shared" si="299"/>
        <v>2019</v>
      </c>
      <c r="AS1089" s="17">
        <f t="shared" ca="1" si="300"/>
        <v>363</v>
      </c>
      <c r="AT1089" s="17" t="str">
        <f t="shared" ca="1" si="303"/>
        <v>Si</v>
      </c>
      <c r="AU1089" s="17">
        <f t="shared" si="301"/>
        <v>0</v>
      </c>
      <c r="AV1089" s="17" t="str">
        <f>+VLOOKUP(B1089,[1]Cruces!S:T,2,0)</f>
        <v>8. Puesta en Servicio</v>
      </c>
    </row>
    <row r="1090" spans="1:48" hidden="1" x14ac:dyDescent="0.25">
      <c r="A1090" s="17" t="s">
        <v>2194</v>
      </c>
      <c r="B1090" s="17" t="s">
        <v>68</v>
      </c>
      <c r="C1090" s="17">
        <v>0</v>
      </c>
      <c r="D1090" s="17">
        <v>0</v>
      </c>
      <c r="E1090" s="17" t="s">
        <v>55</v>
      </c>
      <c r="F1090" s="17" t="s">
        <v>120</v>
      </c>
      <c r="G1090" s="17" t="s">
        <v>2195</v>
      </c>
      <c r="H1090" s="17">
        <v>0</v>
      </c>
      <c r="I1090" s="17" t="s">
        <v>116</v>
      </c>
      <c r="J1090" s="17" t="s">
        <v>59</v>
      </c>
      <c r="K1090" s="17" t="s">
        <v>2196</v>
      </c>
      <c r="L1090" s="17" t="s">
        <v>122</v>
      </c>
      <c r="M1090" s="17" t="s">
        <v>123</v>
      </c>
      <c r="N1090" s="17" t="s">
        <v>75</v>
      </c>
      <c r="O1090" s="17">
        <v>20170809</v>
      </c>
      <c r="P1090" s="17">
        <v>20171024</v>
      </c>
      <c r="Q1090" s="17">
        <v>1170</v>
      </c>
      <c r="R1090" s="17">
        <v>24122696</v>
      </c>
      <c r="S1090" s="17" t="s">
        <v>100</v>
      </c>
      <c r="T1090" s="17" t="s">
        <v>63</v>
      </c>
      <c r="U1090" s="17" t="s">
        <v>91</v>
      </c>
      <c r="V1090" s="17">
        <f t="shared" si="302"/>
        <v>112.5</v>
      </c>
      <c r="W1090" s="17">
        <v>112500</v>
      </c>
      <c r="X1090" s="17" t="s">
        <v>64</v>
      </c>
      <c r="Y1090" s="17" t="s">
        <v>136</v>
      </c>
      <c r="Z1090" s="17">
        <v>20171031</v>
      </c>
      <c r="AA1090" s="17" t="s">
        <v>101</v>
      </c>
      <c r="AB1090" s="17">
        <v>1</v>
      </c>
      <c r="AC1090" s="17" t="str">
        <f>IFERROR(VLOOKUP(A1090,[1]Cruces!AJ:AK,2,0),VLOOKUP(CONCATENATE(X1090,AA1090),[1]Cruces!G:H,2,0))</f>
        <v>Solicitud de Obra</v>
      </c>
      <c r="AD1090" s="17">
        <f t="shared" si="288"/>
        <v>9</v>
      </c>
      <c r="AE1090" s="17">
        <f t="shared" si="289"/>
        <v>8</v>
      </c>
      <c r="AF1090" s="17">
        <f t="shared" si="290"/>
        <v>2017</v>
      </c>
      <c r="AG1090" s="17" t="str">
        <f>IFERROR(VLOOKUP(MID(A1090,2,4)*1,[1]Cruces!K:L,2,0),"Verificar")</f>
        <v>Atlántico Norte</v>
      </c>
      <c r="AH1090" s="17">
        <f t="shared" ca="1" si="291"/>
        <v>1204</v>
      </c>
      <c r="AI1090" s="17" t="str">
        <f>IFERROR(VLOOKUP(U1090,[1]Cruces!$O$1:$P$6,2,0),"Sin Orden")</f>
        <v>Resuelta</v>
      </c>
      <c r="AJ1090" s="17">
        <f t="shared" si="292"/>
        <v>31</v>
      </c>
      <c r="AK1090" s="17">
        <f t="shared" si="293"/>
        <v>10</v>
      </c>
      <c r="AL1090" s="17">
        <f t="shared" si="294"/>
        <v>2017</v>
      </c>
      <c r="AM1090" s="17">
        <f t="shared" ca="1" si="295"/>
        <v>1121</v>
      </c>
      <c r="AN1090" s="18" t="str">
        <f>IFERROR(VLOOKUP(R1090*1,'[1]Ordenes de Servicio'!G:K,5,0),"No Cruza")</f>
        <v>No Cruza</v>
      </c>
      <c r="AO1090" s="17">
        <f t="shared" ca="1" si="296"/>
        <v>83</v>
      </c>
      <c r="AP1090" s="17">
        <f t="shared" si="297"/>
        <v>24</v>
      </c>
      <c r="AQ1090" s="17">
        <f t="shared" si="298"/>
        <v>10</v>
      </c>
      <c r="AR1090" s="17">
        <f t="shared" si="299"/>
        <v>2017</v>
      </c>
      <c r="AS1090" s="17">
        <f t="shared" ca="1" si="300"/>
        <v>1128</v>
      </c>
      <c r="AT1090" s="17" t="str">
        <f t="shared" ca="1" si="303"/>
        <v>Si</v>
      </c>
      <c r="AU1090" s="17">
        <f t="shared" si="301"/>
        <v>7</v>
      </c>
      <c r="AV1090" s="17" t="str">
        <f>+VLOOKUP(B1090,[1]Cruces!S:T,2,0)</f>
        <v>5. Consultoría / Adjudicación</v>
      </c>
    </row>
    <row r="1091" spans="1:48" hidden="1" x14ac:dyDescent="0.25">
      <c r="A1091" s="17" t="s">
        <v>2197</v>
      </c>
      <c r="B1091" s="17" t="s">
        <v>68</v>
      </c>
      <c r="C1091" s="17">
        <v>0</v>
      </c>
      <c r="D1091" s="17">
        <v>0</v>
      </c>
      <c r="E1091" s="17" t="s">
        <v>55</v>
      </c>
      <c r="F1091" s="17" t="s">
        <v>126</v>
      </c>
      <c r="G1091" s="17" t="s">
        <v>2198</v>
      </c>
      <c r="H1091" s="17">
        <v>0</v>
      </c>
      <c r="I1091" s="17" t="s">
        <v>71</v>
      </c>
      <c r="J1091" s="17" t="s">
        <v>59</v>
      </c>
      <c r="K1091" s="17" t="s">
        <v>688</v>
      </c>
      <c r="L1091" s="17" t="s">
        <v>129</v>
      </c>
      <c r="M1091" s="17" t="s">
        <v>130</v>
      </c>
      <c r="N1091" s="17" t="s">
        <v>75</v>
      </c>
      <c r="O1091" s="17">
        <v>20200710</v>
      </c>
      <c r="P1091" s="17">
        <v>20200710</v>
      </c>
      <c r="Q1091" s="17">
        <v>9332</v>
      </c>
      <c r="R1091" s="17">
        <v>0</v>
      </c>
      <c r="S1091" s="17"/>
      <c r="T1091" s="17" t="s">
        <v>63</v>
      </c>
      <c r="U1091" s="17"/>
      <c r="V1091" s="17">
        <f t="shared" si="302"/>
        <v>75</v>
      </c>
      <c r="W1091" s="17">
        <v>75000</v>
      </c>
      <c r="X1091" s="17" t="s">
        <v>64</v>
      </c>
      <c r="Y1091" s="17" t="s">
        <v>188</v>
      </c>
      <c r="Z1091" s="17">
        <v>20200710</v>
      </c>
      <c r="AA1091" s="17" t="s">
        <v>176</v>
      </c>
      <c r="AB1091" s="17">
        <v>1</v>
      </c>
      <c r="AC1091" s="17" t="str">
        <f>IFERROR(VLOOKUP(A1091,[1]Cruces!AJ:AK,2,0),VLOOKUP(CONCATENATE(X1091,AA1091),[1]Cruces!G:H,2,0))</f>
        <v>Solicitud de Obra</v>
      </c>
      <c r="AD1091" s="17">
        <f t="shared" si="288"/>
        <v>10</v>
      </c>
      <c r="AE1091" s="17">
        <f t="shared" si="289"/>
        <v>7</v>
      </c>
      <c r="AF1091" s="17">
        <f t="shared" si="290"/>
        <v>2020</v>
      </c>
      <c r="AG1091" s="17" t="str">
        <f>IFERROR(VLOOKUP(MID(A1091,2,4)*1,[1]Cruces!K:L,2,0),"Verificar")</f>
        <v>Guajira</v>
      </c>
      <c r="AH1091" s="17">
        <f t="shared" ca="1" si="291"/>
        <v>138</v>
      </c>
      <c r="AI1091" s="17" t="str">
        <f>IFERROR(VLOOKUP(U1091,[1]Cruces!$O$1:$P$6,2,0),"Sin Orden")</f>
        <v>Sin Orden</v>
      </c>
      <c r="AJ1091" s="17">
        <f t="shared" si="292"/>
        <v>10</v>
      </c>
      <c r="AK1091" s="17">
        <f t="shared" si="293"/>
        <v>7</v>
      </c>
      <c r="AL1091" s="17">
        <f t="shared" si="294"/>
        <v>2020</v>
      </c>
      <c r="AM1091" s="17">
        <f t="shared" ca="1" si="295"/>
        <v>138</v>
      </c>
      <c r="AN1091" s="18" t="str">
        <f>IFERROR(VLOOKUP(R1091*1,'[1]Ordenes de Servicio'!G:K,5,0),"No Cruza")</f>
        <v>No Cruza</v>
      </c>
      <c r="AO1091" s="17">
        <f t="shared" ca="1" si="296"/>
        <v>138</v>
      </c>
      <c r="AP1091" s="17">
        <f t="shared" si="297"/>
        <v>10</v>
      </c>
      <c r="AQ1091" s="17">
        <f t="shared" si="298"/>
        <v>7</v>
      </c>
      <c r="AR1091" s="17">
        <f t="shared" si="299"/>
        <v>2020</v>
      </c>
      <c r="AS1091" s="17">
        <f t="shared" ca="1" si="300"/>
        <v>138</v>
      </c>
      <c r="AT1091" s="17" t="str">
        <f t="shared" ca="1" si="303"/>
        <v>No</v>
      </c>
      <c r="AU1091" s="17">
        <f t="shared" si="301"/>
        <v>0</v>
      </c>
      <c r="AV1091" s="17" t="str">
        <f>+VLOOKUP(B1091,[1]Cruces!S:T,2,0)</f>
        <v>5. Consultoría / Adjudicación</v>
      </c>
    </row>
    <row r="1092" spans="1:48" hidden="1" x14ac:dyDescent="0.25">
      <c r="A1092" s="17" t="s">
        <v>8147</v>
      </c>
      <c r="B1092" s="17" t="s">
        <v>6595</v>
      </c>
      <c r="C1092" s="17">
        <v>0</v>
      </c>
      <c r="D1092" s="17">
        <v>0</v>
      </c>
      <c r="E1092" s="17" t="s">
        <v>55</v>
      </c>
      <c r="F1092" s="17" t="s">
        <v>107</v>
      </c>
      <c r="G1092" s="17" t="s">
        <v>8148</v>
      </c>
      <c r="H1092" s="17">
        <v>0</v>
      </c>
      <c r="I1092" s="17" t="s">
        <v>71</v>
      </c>
      <c r="J1092" s="17" t="s">
        <v>59</v>
      </c>
      <c r="K1092" s="17" t="s">
        <v>97</v>
      </c>
      <c r="L1092" s="17" t="s">
        <v>5267</v>
      </c>
      <c r="M1092" s="17" t="s">
        <v>5268</v>
      </c>
      <c r="N1092" s="17" t="s">
        <v>6600</v>
      </c>
      <c r="O1092" s="17">
        <v>20200826</v>
      </c>
      <c r="P1092" s="17">
        <v>20200828</v>
      </c>
      <c r="Q1092" s="17">
        <v>7551</v>
      </c>
      <c r="R1092" s="17">
        <v>28061130</v>
      </c>
      <c r="S1092" s="17" t="s">
        <v>6601</v>
      </c>
      <c r="T1092" s="17" t="s">
        <v>63</v>
      </c>
      <c r="U1092" s="17" t="s">
        <v>91</v>
      </c>
      <c r="V1092" s="17">
        <f t="shared" si="302"/>
        <v>3</v>
      </c>
      <c r="W1092" s="17">
        <v>3000</v>
      </c>
      <c r="X1092" s="17" t="s">
        <v>7065</v>
      </c>
      <c r="Y1092" s="17" t="s">
        <v>6595</v>
      </c>
      <c r="Z1092" s="17">
        <v>20200828</v>
      </c>
      <c r="AA1092" s="17" t="s">
        <v>1947</v>
      </c>
      <c r="AB1092" s="17">
        <v>1</v>
      </c>
      <c r="AC1092" s="17" t="str">
        <f>IFERROR(VLOOKUP(A1092,[1]Cruces!AJ:AK,2,0),VLOOKUP(CONCATENATE(X1092,AA1092),[1]Cruces!G:H,2,0))</f>
        <v>Solicitud por BT</v>
      </c>
      <c r="AD1092" s="17">
        <f t="shared" si="288"/>
        <v>26</v>
      </c>
      <c r="AE1092" s="17">
        <f t="shared" si="289"/>
        <v>8</v>
      </c>
      <c r="AF1092" s="17">
        <f t="shared" si="290"/>
        <v>2020</v>
      </c>
      <c r="AG1092" s="17" t="str">
        <f>IFERROR(VLOOKUP(MID(A1092,2,4)*1,[1]Cruces!K:L,2,0),"Verificar")</f>
        <v>Atlántico Norte</v>
      </c>
      <c r="AH1092" s="17">
        <f t="shared" ca="1" si="291"/>
        <v>91</v>
      </c>
      <c r="AI1092" s="17" t="str">
        <f>IFERROR(VLOOKUP(U1092,[1]Cruces!$O$1:$P$6,2,0),"Sin Orden")</f>
        <v>Resuelta</v>
      </c>
      <c r="AJ1092" s="17">
        <f t="shared" si="292"/>
        <v>28</v>
      </c>
      <c r="AK1092" s="17">
        <f t="shared" si="293"/>
        <v>8</v>
      </c>
      <c r="AL1092" s="17">
        <f t="shared" si="294"/>
        <v>2020</v>
      </c>
      <c r="AM1092" s="17">
        <f t="shared" ca="1" si="295"/>
        <v>89</v>
      </c>
      <c r="AN1092" s="18" t="str">
        <f>IFERROR(VLOOKUP(R1092*1,'[1]Ordenes de Servicio'!G:K,5,0),"No Cruza")</f>
        <v>No Cruza</v>
      </c>
      <c r="AO1092" s="17">
        <f t="shared" ca="1" si="296"/>
        <v>2</v>
      </c>
      <c r="AP1092" s="17">
        <f t="shared" si="297"/>
        <v>28</v>
      </c>
      <c r="AQ1092" s="17">
        <f t="shared" si="298"/>
        <v>8</v>
      </c>
      <c r="AR1092" s="17">
        <f t="shared" si="299"/>
        <v>2020</v>
      </c>
      <c r="AS1092" s="17">
        <f t="shared" ca="1" si="300"/>
        <v>89</v>
      </c>
      <c r="AT1092" s="17" t="str">
        <f t="shared" ca="1" si="303"/>
        <v>No</v>
      </c>
      <c r="AU1092" s="17">
        <f t="shared" si="301"/>
        <v>0</v>
      </c>
      <c r="AV1092" s="17" t="str">
        <f>+VLOOKUP(B1092,[1]Cruces!S:T,2,0)</f>
        <v>7. Ejecución en Campo OS BT</v>
      </c>
    </row>
    <row r="1093" spans="1:48" hidden="1" x14ac:dyDescent="0.25">
      <c r="A1093" s="17" t="s">
        <v>8149</v>
      </c>
      <c r="B1093" s="17" t="s">
        <v>569</v>
      </c>
      <c r="C1093" s="17">
        <v>0</v>
      </c>
      <c r="D1093" s="17">
        <v>0</v>
      </c>
      <c r="E1093" s="17" t="s">
        <v>55</v>
      </c>
      <c r="F1093" s="17" t="s">
        <v>7098</v>
      </c>
      <c r="G1093" s="17" t="s">
        <v>8150</v>
      </c>
      <c r="H1093" s="17">
        <v>3126706874</v>
      </c>
      <c r="I1093" s="17" t="s">
        <v>71</v>
      </c>
      <c r="J1093" s="17" t="s">
        <v>59</v>
      </c>
      <c r="K1093" s="17" t="s">
        <v>97</v>
      </c>
      <c r="L1093" s="17" t="s">
        <v>8151</v>
      </c>
      <c r="M1093" s="17" t="s">
        <v>8152</v>
      </c>
      <c r="N1093" s="17" t="s">
        <v>572</v>
      </c>
      <c r="O1093" s="17">
        <v>20200914</v>
      </c>
      <c r="P1093" s="17">
        <v>20200914</v>
      </c>
      <c r="Q1093" s="17">
        <v>3460</v>
      </c>
      <c r="R1093" s="17">
        <v>0</v>
      </c>
      <c r="S1093" s="17"/>
      <c r="T1093" s="17" t="s">
        <v>63</v>
      </c>
      <c r="U1093" s="17"/>
      <c r="V1093" s="17">
        <f t="shared" si="302"/>
        <v>2.8</v>
      </c>
      <c r="W1093" s="17">
        <v>2800</v>
      </c>
      <c r="X1093" s="17" t="s">
        <v>7065</v>
      </c>
      <c r="Y1093" s="17" t="s">
        <v>150</v>
      </c>
      <c r="Z1093" s="17">
        <v>20200914</v>
      </c>
      <c r="AA1093" s="17" t="s">
        <v>1947</v>
      </c>
      <c r="AB1093" s="17">
        <v>1</v>
      </c>
      <c r="AC1093" s="17" t="str">
        <f>IFERROR(VLOOKUP(A1093,[1]Cruces!AJ:AK,2,0),VLOOKUP(CONCATENATE(X1093,AA1093),[1]Cruces!G:H,2,0))</f>
        <v>Solicitud por BT</v>
      </c>
      <c r="AD1093" s="17">
        <f t="shared" si="288"/>
        <v>14</v>
      </c>
      <c r="AE1093" s="17">
        <f t="shared" si="289"/>
        <v>9</v>
      </c>
      <c r="AF1093" s="17">
        <f t="shared" si="290"/>
        <v>2020</v>
      </c>
      <c r="AG1093" s="17" t="str">
        <f>IFERROR(VLOOKUP(MID(A1093,2,4)*1,[1]Cruces!K:L,2,0),"Verificar")</f>
        <v>Magdalena</v>
      </c>
      <c r="AH1093" s="17">
        <f t="shared" ca="1" si="291"/>
        <v>72</v>
      </c>
      <c r="AI1093" s="17" t="str">
        <f>IFERROR(VLOOKUP(U1093,[1]Cruces!$O$1:$P$6,2,0),"Sin Orden")</f>
        <v>Sin Orden</v>
      </c>
      <c r="AJ1093" s="17">
        <f t="shared" si="292"/>
        <v>14</v>
      </c>
      <c r="AK1093" s="17">
        <f t="shared" si="293"/>
        <v>9</v>
      </c>
      <c r="AL1093" s="17">
        <f t="shared" si="294"/>
        <v>2020</v>
      </c>
      <c r="AM1093" s="17">
        <f t="shared" ca="1" si="295"/>
        <v>72</v>
      </c>
      <c r="AN1093" s="18" t="str">
        <f>IFERROR(VLOOKUP(R1093*1,'[1]Ordenes de Servicio'!G:K,5,0),"No Cruza")</f>
        <v>No Cruza</v>
      </c>
      <c r="AO1093" s="17">
        <f t="shared" ca="1" si="296"/>
        <v>72</v>
      </c>
      <c r="AP1093" s="17">
        <f t="shared" si="297"/>
        <v>14</v>
      </c>
      <c r="AQ1093" s="17">
        <f t="shared" si="298"/>
        <v>9</v>
      </c>
      <c r="AR1093" s="17">
        <f t="shared" si="299"/>
        <v>2020</v>
      </c>
      <c r="AS1093" s="17">
        <f t="shared" ca="1" si="300"/>
        <v>72</v>
      </c>
      <c r="AT1093" s="17" t="str">
        <f t="shared" ca="1" si="303"/>
        <v>No</v>
      </c>
      <c r="AU1093" s="17">
        <f t="shared" si="301"/>
        <v>0</v>
      </c>
      <c r="AV1093" s="17" t="str">
        <f>+VLOOKUP(B1093,[1]Cruces!S:T,2,0)</f>
        <v>1. Solicitud</v>
      </c>
    </row>
    <row r="1094" spans="1:48" hidden="1" x14ac:dyDescent="0.25">
      <c r="A1094" s="17" t="s">
        <v>2199</v>
      </c>
      <c r="B1094" s="17" t="s">
        <v>68</v>
      </c>
      <c r="C1094" s="17">
        <v>0</v>
      </c>
      <c r="D1094" s="17">
        <v>0</v>
      </c>
      <c r="E1094" s="17" t="s">
        <v>55</v>
      </c>
      <c r="F1094" s="17" t="s">
        <v>56</v>
      </c>
      <c r="G1094" s="17" t="s">
        <v>2200</v>
      </c>
      <c r="H1094" s="17">
        <v>0</v>
      </c>
      <c r="I1094" s="17" t="s">
        <v>71</v>
      </c>
      <c r="J1094" s="17" t="s">
        <v>59</v>
      </c>
      <c r="K1094" s="17" t="s">
        <v>2201</v>
      </c>
      <c r="L1094" s="17" t="s">
        <v>842</v>
      </c>
      <c r="M1094" s="17" t="s">
        <v>55</v>
      </c>
      <c r="N1094" s="17" t="s">
        <v>75</v>
      </c>
      <c r="O1094" s="17">
        <v>20200306</v>
      </c>
      <c r="P1094" s="17">
        <v>20200506</v>
      </c>
      <c r="Q1094" s="17">
        <v>1110</v>
      </c>
      <c r="R1094" s="17">
        <v>27681214</v>
      </c>
      <c r="S1094" s="17" t="s">
        <v>76</v>
      </c>
      <c r="T1094" s="17" t="s">
        <v>63</v>
      </c>
      <c r="U1094" s="17" t="s">
        <v>88</v>
      </c>
      <c r="V1094" s="17">
        <f t="shared" si="302"/>
        <v>10</v>
      </c>
      <c r="W1094" s="17">
        <v>10000</v>
      </c>
      <c r="X1094" s="17" t="s">
        <v>64</v>
      </c>
      <c r="Y1094" s="17" t="s">
        <v>105</v>
      </c>
      <c r="Z1094" s="17">
        <v>20200630</v>
      </c>
      <c r="AA1094" s="17" t="s">
        <v>78</v>
      </c>
      <c r="AB1094" s="17">
        <v>1</v>
      </c>
      <c r="AC1094" s="17" t="str">
        <f>IFERROR(VLOOKUP(A1094,[1]Cruces!AJ:AK,2,0),VLOOKUP(CONCATENATE(X1094,AA1094),[1]Cruces!G:H,2,0))</f>
        <v>Solicitud de Obra</v>
      </c>
      <c r="AD1094" s="17">
        <f t="shared" si="288"/>
        <v>6</v>
      </c>
      <c r="AE1094" s="17">
        <f t="shared" si="289"/>
        <v>3</v>
      </c>
      <c r="AF1094" s="17">
        <f t="shared" si="290"/>
        <v>2020</v>
      </c>
      <c r="AG1094" s="17" t="str">
        <f>IFERROR(VLOOKUP(MID(A1094,2,4)*1,[1]Cruces!K:L,2,0),"Verificar")</f>
        <v>Atlántico Norte</v>
      </c>
      <c r="AH1094" s="17">
        <f t="shared" ca="1" si="291"/>
        <v>264</v>
      </c>
      <c r="AI1094" s="17" t="str">
        <f>IFERROR(VLOOKUP(U1094,[1]Cruces!$O$1:$P$6,2,0),"Sin Orden")</f>
        <v>Resuelta</v>
      </c>
      <c r="AJ1094" s="17">
        <f t="shared" si="292"/>
        <v>30</v>
      </c>
      <c r="AK1094" s="17">
        <f t="shared" si="293"/>
        <v>6</v>
      </c>
      <c r="AL1094" s="17">
        <f t="shared" si="294"/>
        <v>2020</v>
      </c>
      <c r="AM1094" s="17">
        <f t="shared" ca="1" si="295"/>
        <v>148</v>
      </c>
      <c r="AN1094" s="18" t="str">
        <f>IFERROR(VLOOKUP(R1094*1,'[1]Ordenes de Servicio'!G:K,5,0),"No Cruza")</f>
        <v>No Cruza</v>
      </c>
      <c r="AO1094" s="17">
        <f t="shared" ca="1" si="296"/>
        <v>116</v>
      </c>
      <c r="AP1094" s="17">
        <f t="shared" si="297"/>
        <v>6</v>
      </c>
      <c r="AQ1094" s="17">
        <f t="shared" si="298"/>
        <v>5</v>
      </c>
      <c r="AR1094" s="17">
        <f t="shared" si="299"/>
        <v>2020</v>
      </c>
      <c r="AS1094" s="17">
        <f t="shared" ca="1" si="300"/>
        <v>203</v>
      </c>
      <c r="AT1094" s="17" t="str">
        <f t="shared" ca="1" si="303"/>
        <v>No</v>
      </c>
      <c r="AU1094" s="17">
        <f t="shared" si="301"/>
        <v>55</v>
      </c>
      <c r="AV1094" s="17" t="str">
        <f>+VLOOKUP(B1094,[1]Cruces!S:T,2,0)</f>
        <v>5. Consultoría / Adjudicación</v>
      </c>
    </row>
    <row r="1095" spans="1:48" hidden="1" x14ac:dyDescent="0.25">
      <c r="A1095" s="17" t="s">
        <v>8153</v>
      </c>
      <c r="B1095" s="17" t="s">
        <v>1943</v>
      </c>
      <c r="C1095" s="17">
        <v>0</v>
      </c>
      <c r="D1095" s="17">
        <v>0</v>
      </c>
      <c r="E1095" s="17" t="s">
        <v>55</v>
      </c>
      <c r="F1095" s="17" t="s">
        <v>932</v>
      </c>
      <c r="G1095" s="17" t="s">
        <v>8154</v>
      </c>
      <c r="H1095" s="17">
        <v>3206585325</v>
      </c>
      <c r="I1095" s="17" t="s">
        <v>71</v>
      </c>
      <c r="J1095" s="17" t="s">
        <v>59</v>
      </c>
      <c r="K1095" s="17" t="s">
        <v>2874</v>
      </c>
      <c r="L1095" s="17" t="s">
        <v>935</v>
      </c>
      <c r="M1095" s="17" t="s">
        <v>936</v>
      </c>
      <c r="N1095" s="17" t="s">
        <v>1946</v>
      </c>
      <c r="O1095" s="17">
        <v>20200421</v>
      </c>
      <c r="P1095" s="17">
        <v>20201020</v>
      </c>
      <c r="Q1095" s="17">
        <v>9343</v>
      </c>
      <c r="R1095" s="17">
        <v>28242341</v>
      </c>
      <c r="S1095" s="17" t="s">
        <v>6601</v>
      </c>
      <c r="T1095" s="17" t="s">
        <v>63</v>
      </c>
      <c r="U1095" s="17" t="s">
        <v>77</v>
      </c>
      <c r="V1095" s="17">
        <f t="shared" si="302"/>
        <v>3</v>
      </c>
      <c r="W1095" s="17">
        <v>3000</v>
      </c>
      <c r="X1095" s="17" t="s">
        <v>7065</v>
      </c>
      <c r="Y1095" s="17" t="s">
        <v>1943</v>
      </c>
      <c r="Z1095" s="17">
        <v>20201020</v>
      </c>
      <c r="AA1095" s="17" t="s">
        <v>1947</v>
      </c>
      <c r="AB1095" s="17">
        <v>1</v>
      </c>
      <c r="AC1095" s="17" t="str">
        <f>IFERROR(VLOOKUP(A1095,[1]Cruces!AJ:AK,2,0),VLOOKUP(CONCATENATE(X1095,AA1095),[1]Cruces!G:H,2,0))</f>
        <v>Solicitud por BT</v>
      </c>
      <c r="AD1095" s="17">
        <f t="shared" si="288"/>
        <v>21</v>
      </c>
      <c r="AE1095" s="17">
        <f t="shared" si="289"/>
        <v>4</v>
      </c>
      <c r="AF1095" s="17">
        <f t="shared" si="290"/>
        <v>2020</v>
      </c>
      <c r="AG1095" s="17" t="str">
        <f>IFERROR(VLOOKUP(MID(A1095,2,4)*1,[1]Cruces!K:L,2,0),"Verificar")</f>
        <v>Magdalena</v>
      </c>
      <c r="AH1095" s="17">
        <f t="shared" ca="1" si="291"/>
        <v>218</v>
      </c>
      <c r="AI1095" s="17" t="str">
        <f>IFERROR(VLOOKUP(U1095,[1]Cruces!$O$1:$P$6,2,0),"Sin Orden")</f>
        <v>Pendiente</v>
      </c>
      <c r="AJ1095" s="17">
        <f t="shared" si="292"/>
        <v>20</v>
      </c>
      <c r="AK1095" s="17">
        <f t="shared" si="293"/>
        <v>10</v>
      </c>
      <c r="AL1095" s="17">
        <f t="shared" si="294"/>
        <v>2020</v>
      </c>
      <c r="AM1095" s="17">
        <f t="shared" ca="1" si="295"/>
        <v>36</v>
      </c>
      <c r="AN1095" s="18">
        <f>IFERROR(VLOOKUP(R1095*1,'[1]Ordenes de Servicio'!G:K,5,0),"No Cruza")</f>
        <v>44124</v>
      </c>
      <c r="AO1095" s="17">
        <f t="shared" ca="1" si="296"/>
        <v>36</v>
      </c>
      <c r="AP1095" s="17">
        <f t="shared" si="297"/>
        <v>20</v>
      </c>
      <c r="AQ1095" s="17">
        <f t="shared" si="298"/>
        <v>10</v>
      </c>
      <c r="AR1095" s="17">
        <f t="shared" si="299"/>
        <v>2020</v>
      </c>
      <c r="AS1095" s="17">
        <f t="shared" ca="1" si="300"/>
        <v>36</v>
      </c>
      <c r="AT1095" s="17" t="str">
        <f t="shared" ca="1" si="303"/>
        <v>No</v>
      </c>
      <c r="AU1095" s="17">
        <f t="shared" si="301"/>
        <v>0</v>
      </c>
      <c r="AV1095" s="17" t="str">
        <f>+VLOOKUP(B1095,[1]Cruces!S:T,2,0)</f>
        <v>7. Ejecución en Campo OS BT</v>
      </c>
    </row>
    <row r="1096" spans="1:48" x14ac:dyDescent="0.25">
      <c r="A1096" s="17" t="s">
        <v>8155</v>
      </c>
      <c r="B1096" s="17" t="s">
        <v>7266</v>
      </c>
      <c r="C1096" s="17">
        <v>0</v>
      </c>
      <c r="D1096" s="17">
        <v>0</v>
      </c>
      <c r="E1096" s="17" t="s">
        <v>55</v>
      </c>
      <c r="F1096" s="17" t="s">
        <v>8156</v>
      </c>
      <c r="G1096" s="17" t="s">
        <v>8157</v>
      </c>
      <c r="H1096" s="17">
        <v>3003218408</v>
      </c>
      <c r="I1096" s="17" t="s">
        <v>71</v>
      </c>
      <c r="J1096" s="17" t="s">
        <v>59</v>
      </c>
      <c r="K1096" s="17" t="s">
        <v>97</v>
      </c>
      <c r="L1096" s="17" t="s">
        <v>8158</v>
      </c>
      <c r="M1096" s="17" t="s">
        <v>8159</v>
      </c>
      <c r="N1096" s="17" t="s">
        <v>7268</v>
      </c>
      <c r="O1096" s="17">
        <v>20201106</v>
      </c>
      <c r="P1096" s="17">
        <v>20201120</v>
      </c>
      <c r="Q1096" s="17">
        <v>3340</v>
      </c>
      <c r="R1096" s="17">
        <v>28272082</v>
      </c>
      <c r="S1096" s="17" t="s">
        <v>6601</v>
      </c>
      <c r="T1096" s="17" t="s">
        <v>63</v>
      </c>
      <c r="U1096" s="17" t="s">
        <v>91</v>
      </c>
      <c r="V1096" s="17">
        <f t="shared" si="302"/>
        <v>3</v>
      </c>
      <c r="W1096" s="17">
        <v>3000</v>
      </c>
      <c r="X1096" s="17" t="s">
        <v>7065</v>
      </c>
      <c r="Y1096" s="17" t="s">
        <v>7266</v>
      </c>
      <c r="Z1096" s="17">
        <v>20201120</v>
      </c>
      <c r="AA1096" s="17" t="s">
        <v>1947</v>
      </c>
      <c r="AB1096" s="17">
        <v>1</v>
      </c>
      <c r="AC1096" s="17" t="str">
        <f>IFERROR(VLOOKUP(A1096,[1]Cruces!AJ:AK,2,0),VLOOKUP(CONCATENATE(X1096,AA1096),[1]Cruces!G:H,2,0))</f>
        <v>Solicitud por BT</v>
      </c>
      <c r="AD1096" s="17">
        <f t="shared" si="288"/>
        <v>6</v>
      </c>
      <c r="AE1096" s="17">
        <f t="shared" si="289"/>
        <v>11</v>
      </c>
      <c r="AF1096" s="17">
        <f t="shared" si="290"/>
        <v>2020</v>
      </c>
      <c r="AG1096" s="17" t="str">
        <f>IFERROR(VLOOKUP(MID(A1096,2,4)*1,[1]Cruces!K:L,2,0),"Verificar")</f>
        <v>Guajira</v>
      </c>
      <c r="AH1096" s="17">
        <f t="shared" ca="1" si="291"/>
        <v>19</v>
      </c>
      <c r="AI1096" s="17" t="str">
        <f>IFERROR(VLOOKUP(U1096,[1]Cruces!$O$1:$P$6,2,0),"Sin Orden")</f>
        <v>Resuelta</v>
      </c>
      <c r="AJ1096" s="17">
        <f t="shared" si="292"/>
        <v>20</v>
      </c>
      <c r="AK1096" s="17">
        <f t="shared" si="293"/>
        <v>11</v>
      </c>
      <c r="AL1096" s="17">
        <f t="shared" si="294"/>
        <v>2020</v>
      </c>
      <c r="AM1096" s="17">
        <f t="shared" ca="1" si="295"/>
        <v>5</v>
      </c>
      <c r="AN1096" s="18" t="str">
        <f>IFERROR(VLOOKUP(R1096*1,'[1]Ordenes de Servicio'!G:K,5,0),"No Cruza")</f>
        <v>No Cruza</v>
      </c>
      <c r="AO1096" s="17">
        <f t="shared" ca="1" si="296"/>
        <v>14</v>
      </c>
      <c r="AP1096" s="17">
        <f t="shared" si="297"/>
        <v>20</v>
      </c>
      <c r="AQ1096" s="17">
        <f t="shared" si="298"/>
        <v>11</v>
      </c>
      <c r="AR1096" s="17">
        <f t="shared" si="299"/>
        <v>2020</v>
      </c>
      <c r="AS1096" s="17">
        <f t="shared" ca="1" si="300"/>
        <v>5</v>
      </c>
      <c r="AT1096" s="17" t="str">
        <f t="shared" ca="1" si="303"/>
        <v>No</v>
      </c>
      <c r="AU1096" s="17">
        <f t="shared" si="301"/>
        <v>0</v>
      </c>
      <c r="AV1096" s="17" t="str">
        <f>+VLOOKUP(B1096,[1]Cruces!S:T,2,0)</f>
        <v>9. Contratación</v>
      </c>
    </row>
    <row r="1097" spans="1:48" hidden="1" x14ac:dyDescent="0.25">
      <c r="A1097" s="17" t="s">
        <v>8160</v>
      </c>
      <c r="B1097" s="17" t="s">
        <v>569</v>
      </c>
      <c r="C1097" s="17">
        <v>0</v>
      </c>
      <c r="D1097" s="17">
        <v>0</v>
      </c>
      <c r="E1097" s="17" t="s">
        <v>55</v>
      </c>
      <c r="F1097" s="17" t="s">
        <v>7098</v>
      </c>
      <c r="G1097" s="17" t="s">
        <v>8161</v>
      </c>
      <c r="H1097" s="17">
        <v>3158224237</v>
      </c>
      <c r="I1097" s="17" t="s">
        <v>71</v>
      </c>
      <c r="J1097" s="17" t="s">
        <v>59</v>
      </c>
      <c r="K1097" s="17" t="s">
        <v>8162</v>
      </c>
      <c r="L1097" s="17" t="s">
        <v>7101</v>
      </c>
      <c r="M1097" s="17" t="s">
        <v>7102</v>
      </c>
      <c r="N1097" s="17" t="s">
        <v>572</v>
      </c>
      <c r="O1097" s="17">
        <v>20201019</v>
      </c>
      <c r="P1097" s="17">
        <v>20201019</v>
      </c>
      <c r="Q1097" s="17">
        <v>9510</v>
      </c>
      <c r="R1097" s="17">
        <v>0</v>
      </c>
      <c r="S1097" s="17"/>
      <c r="T1097" s="17" t="s">
        <v>63</v>
      </c>
      <c r="U1097" s="17"/>
      <c r="V1097" s="17">
        <f t="shared" si="302"/>
        <v>6</v>
      </c>
      <c r="W1097" s="17">
        <v>6000</v>
      </c>
      <c r="X1097" s="17" t="s">
        <v>7065</v>
      </c>
      <c r="Y1097" s="17" t="s">
        <v>569</v>
      </c>
      <c r="Z1097" s="17">
        <v>20201019</v>
      </c>
      <c r="AA1097" s="17" t="s">
        <v>1947</v>
      </c>
      <c r="AB1097" s="17">
        <v>1</v>
      </c>
      <c r="AC1097" s="17" t="str">
        <f>IFERROR(VLOOKUP(A1097,[1]Cruces!AJ:AK,2,0),VLOOKUP(CONCATENATE(X1097,AA1097),[1]Cruces!G:H,2,0))</f>
        <v>Solicitud por BT</v>
      </c>
      <c r="AD1097" s="17">
        <f t="shared" si="288"/>
        <v>19</v>
      </c>
      <c r="AE1097" s="17">
        <f t="shared" si="289"/>
        <v>10</v>
      </c>
      <c r="AF1097" s="17">
        <f t="shared" si="290"/>
        <v>2020</v>
      </c>
      <c r="AG1097" s="17" t="str">
        <f>IFERROR(VLOOKUP(MID(A1097,2,4)*1,[1]Cruces!K:L,2,0),"Verificar")</f>
        <v>Atlántico Norte</v>
      </c>
      <c r="AH1097" s="17">
        <f t="shared" ca="1" si="291"/>
        <v>37</v>
      </c>
      <c r="AI1097" s="17" t="str">
        <f>IFERROR(VLOOKUP(U1097,[1]Cruces!$O$1:$P$6,2,0),"Sin Orden")</f>
        <v>Sin Orden</v>
      </c>
      <c r="AJ1097" s="17">
        <f t="shared" si="292"/>
        <v>19</v>
      </c>
      <c r="AK1097" s="17">
        <f t="shared" si="293"/>
        <v>10</v>
      </c>
      <c r="AL1097" s="17">
        <f t="shared" si="294"/>
        <v>2020</v>
      </c>
      <c r="AM1097" s="17">
        <f t="shared" ca="1" si="295"/>
        <v>37</v>
      </c>
      <c r="AN1097" s="18" t="str">
        <f>IFERROR(VLOOKUP(R1097*1,'[1]Ordenes de Servicio'!G:K,5,0),"No Cruza")</f>
        <v>No Cruza</v>
      </c>
      <c r="AO1097" s="17">
        <f t="shared" ca="1" si="296"/>
        <v>37</v>
      </c>
      <c r="AP1097" s="17">
        <f t="shared" si="297"/>
        <v>19</v>
      </c>
      <c r="AQ1097" s="17">
        <f t="shared" si="298"/>
        <v>10</v>
      </c>
      <c r="AR1097" s="17">
        <f t="shared" si="299"/>
        <v>2020</v>
      </c>
      <c r="AS1097" s="17">
        <f t="shared" ca="1" si="300"/>
        <v>37</v>
      </c>
      <c r="AT1097" s="17" t="str">
        <f t="shared" ca="1" si="303"/>
        <v>No</v>
      </c>
      <c r="AU1097" s="17">
        <f t="shared" si="301"/>
        <v>0</v>
      </c>
      <c r="AV1097" s="17" t="str">
        <f>+VLOOKUP(B1097,[1]Cruces!S:T,2,0)</f>
        <v>1. Solicitud</v>
      </c>
    </row>
    <row r="1098" spans="1:48" hidden="1" x14ac:dyDescent="0.25">
      <c r="A1098" s="17" t="s">
        <v>2202</v>
      </c>
      <c r="B1098" s="17" t="s">
        <v>68</v>
      </c>
      <c r="C1098" s="17">
        <v>0</v>
      </c>
      <c r="D1098" s="17">
        <v>0</v>
      </c>
      <c r="E1098" s="17" t="s">
        <v>55</v>
      </c>
      <c r="F1098" s="17" t="s">
        <v>56</v>
      </c>
      <c r="G1098" s="17" t="s">
        <v>2203</v>
      </c>
      <c r="H1098" s="17">
        <v>0</v>
      </c>
      <c r="I1098" s="17" t="s">
        <v>336</v>
      </c>
      <c r="J1098" s="17" t="s">
        <v>59</v>
      </c>
      <c r="K1098" s="17" t="s">
        <v>97</v>
      </c>
      <c r="L1098" s="17" t="s">
        <v>576</v>
      </c>
      <c r="M1098" s="17" t="s">
        <v>577</v>
      </c>
      <c r="N1098" s="17" t="s">
        <v>75</v>
      </c>
      <c r="O1098" s="17">
        <v>20200402</v>
      </c>
      <c r="P1098" s="17">
        <v>20200429</v>
      </c>
      <c r="Q1098" s="17">
        <v>3461</v>
      </c>
      <c r="R1098" s="17">
        <v>0</v>
      </c>
      <c r="S1098" s="17"/>
      <c r="T1098" s="17" t="s">
        <v>63</v>
      </c>
      <c r="U1098" s="17"/>
      <c r="V1098" s="17">
        <f t="shared" si="302"/>
        <v>1</v>
      </c>
      <c r="W1098" s="17">
        <v>1000</v>
      </c>
      <c r="X1098" s="17" t="s">
        <v>218</v>
      </c>
      <c r="Y1098" s="17" t="s">
        <v>136</v>
      </c>
      <c r="Z1098" s="17">
        <v>20200504</v>
      </c>
      <c r="AA1098" s="17" t="s">
        <v>219</v>
      </c>
      <c r="AB1098" s="17">
        <v>1</v>
      </c>
      <c r="AC1098" s="17" t="str">
        <f>IFERROR(VLOOKUP(A1098,[1]Cruces!AJ:AK,2,0),VLOOKUP(CONCATENATE(X1098,AA1098),[1]Cruces!G:H,2,0))</f>
        <v>Solicitud de Obra</v>
      </c>
      <c r="AD1098" s="17">
        <f t="shared" si="288"/>
        <v>2</v>
      </c>
      <c r="AE1098" s="17">
        <f t="shared" si="289"/>
        <v>4</v>
      </c>
      <c r="AF1098" s="17">
        <f t="shared" si="290"/>
        <v>2020</v>
      </c>
      <c r="AG1098" s="17" t="str">
        <f>IFERROR(VLOOKUP(MID(A1098,2,4)*1,[1]Cruces!K:L,2,0),"Verificar")</f>
        <v>Magdalena</v>
      </c>
      <c r="AH1098" s="17">
        <f t="shared" ca="1" si="291"/>
        <v>237</v>
      </c>
      <c r="AI1098" s="17" t="str">
        <f>IFERROR(VLOOKUP(U1098,[1]Cruces!$O$1:$P$6,2,0),"Sin Orden")</f>
        <v>Sin Orden</v>
      </c>
      <c r="AJ1098" s="17">
        <f t="shared" si="292"/>
        <v>4</v>
      </c>
      <c r="AK1098" s="17">
        <f t="shared" si="293"/>
        <v>5</v>
      </c>
      <c r="AL1098" s="17">
        <f t="shared" si="294"/>
        <v>2020</v>
      </c>
      <c r="AM1098" s="17">
        <f t="shared" ca="1" si="295"/>
        <v>205</v>
      </c>
      <c r="AN1098" s="18" t="str">
        <f>IFERROR(VLOOKUP(R1098*1,'[1]Ordenes de Servicio'!G:K,5,0),"No Cruza")</f>
        <v>No Cruza</v>
      </c>
      <c r="AO1098" s="17">
        <f t="shared" ca="1" si="296"/>
        <v>205</v>
      </c>
      <c r="AP1098" s="17">
        <f t="shared" si="297"/>
        <v>29</v>
      </c>
      <c r="AQ1098" s="17">
        <f t="shared" si="298"/>
        <v>4</v>
      </c>
      <c r="AR1098" s="17">
        <f t="shared" si="299"/>
        <v>2020</v>
      </c>
      <c r="AS1098" s="17">
        <f t="shared" ca="1" si="300"/>
        <v>210</v>
      </c>
      <c r="AT1098" s="17" t="str">
        <f t="shared" ca="1" si="303"/>
        <v>No</v>
      </c>
      <c r="AU1098" s="17">
        <f t="shared" si="301"/>
        <v>5</v>
      </c>
      <c r="AV1098" s="17" t="str">
        <f>+VLOOKUP(B1098,[1]Cruces!S:T,2,0)</f>
        <v>5. Consultoría / Adjudicación</v>
      </c>
    </row>
    <row r="1099" spans="1:48" hidden="1" x14ac:dyDescent="0.25">
      <c r="A1099" s="17" t="s">
        <v>2204</v>
      </c>
      <c r="B1099" s="17" t="s">
        <v>68</v>
      </c>
      <c r="C1099" s="17">
        <v>8841714</v>
      </c>
      <c r="D1099" s="17">
        <v>0</v>
      </c>
      <c r="E1099" s="17" t="s">
        <v>55</v>
      </c>
      <c r="F1099" s="17" t="s">
        <v>120</v>
      </c>
      <c r="G1099" s="17" t="s">
        <v>731</v>
      </c>
      <c r="H1099" s="17">
        <v>3183819425</v>
      </c>
      <c r="I1099" s="17" t="s">
        <v>116</v>
      </c>
      <c r="J1099" s="17" t="s">
        <v>59</v>
      </c>
      <c r="K1099" s="17" t="s">
        <v>732</v>
      </c>
      <c r="L1099" s="17" t="s">
        <v>122</v>
      </c>
      <c r="M1099" s="17" t="s">
        <v>123</v>
      </c>
      <c r="N1099" s="17" t="s">
        <v>75</v>
      </c>
      <c r="O1099" s="17">
        <v>20171108</v>
      </c>
      <c r="P1099" s="17">
        <v>20171124</v>
      </c>
      <c r="Q1099" s="17">
        <v>1210</v>
      </c>
      <c r="R1099" s="17">
        <v>24453076</v>
      </c>
      <c r="S1099" s="17" t="s">
        <v>100</v>
      </c>
      <c r="T1099" s="17" t="s">
        <v>63</v>
      </c>
      <c r="U1099" s="17" t="s">
        <v>91</v>
      </c>
      <c r="V1099" s="17">
        <f t="shared" si="302"/>
        <v>112.5</v>
      </c>
      <c r="W1099" s="17">
        <v>112500</v>
      </c>
      <c r="X1099" s="17" t="s">
        <v>89</v>
      </c>
      <c r="Y1099" s="17" t="s">
        <v>136</v>
      </c>
      <c r="Z1099" s="17">
        <v>20171213</v>
      </c>
      <c r="AA1099" s="17" t="s">
        <v>101</v>
      </c>
      <c r="AB1099" s="17">
        <v>1</v>
      </c>
      <c r="AC1099" s="17" t="str">
        <f>IFERROR(VLOOKUP(A1099,[1]Cruces!AJ:AK,2,0),VLOOKUP(CONCATENATE(X1099,AA1099),[1]Cruces!G:H,2,0))</f>
        <v>Solicitud de Obra</v>
      </c>
      <c r="AD1099" s="17">
        <f t="shared" si="288"/>
        <v>8</v>
      </c>
      <c r="AE1099" s="17">
        <f t="shared" si="289"/>
        <v>11</v>
      </c>
      <c r="AF1099" s="17">
        <f t="shared" si="290"/>
        <v>2017</v>
      </c>
      <c r="AG1099" s="17" t="str">
        <f>IFERROR(VLOOKUP(MID(A1099,2,4)*1,[1]Cruces!K:L,2,0),"Verificar")</f>
        <v>Atlántico Sur</v>
      </c>
      <c r="AH1099" s="17">
        <f t="shared" ca="1" si="291"/>
        <v>1113</v>
      </c>
      <c r="AI1099" s="17" t="str">
        <f>IFERROR(VLOOKUP(U1099,[1]Cruces!$O$1:$P$6,2,0),"Sin Orden")</f>
        <v>Resuelta</v>
      </c>
      <c r="AJ1099" s="17">
        <f t="shared" si="292"/>
        <v>13</v>
      </c>
      <c r="AK1099" s="17">
        <f t="shared" si="293"/>
        <v>12</v>
      </c>
      <c r="AL1099" s="17">
        <f t="shared" si="294"/>
        <v>2017</v>
      </c>
      <c r="AM1099" s="17">
        <f t="shared" ca="1" si="295"/>
        <v>1078</v>
      </c>
      <c r="AN1099" s="18" t="str">
        <f>IFERROR(VLOOKUP(R1099*1,'[1]Ordenes de Servicio'!G:K,5,0),"No Cruza")</f>
        <v>No Cruza</v>
      </c>
      <c r="AO1099" s="17">
        <f t="shared" ca="1" si="296"/>
        <v>35</v>
      </c>
      <c r="AP1099" s="17">
        <f t="shared" si="297"/>
        <v>24</v>
      </c>
      <c r="AQ1099" s="17">
        <f t="shared" si="298"/>
        <v>11</v>
      </c>
      <c r="AR1099" s="17">
        <f t="shared" si="299"/>
        <v>2017</v>
      </c>
      <c r="AS1099" s="17">
        <f t="shared" ca="1" si="300"/>
        <v>1097</v>
      </c>
      <c r="AT1099" s="17" t="str">
        <f t="shared" ca="1" si="303"/>
        <v>Si</v>
      </c>
      <c r="AU1099" s="17">
        <f t="shared" si="301"/>
        <v>19</v>
      </c>
      <c r="AV1099" s="17" t="str">
        <f>+VLOOKUP(B1099,[1]Cruces!S:T,2,0)</f>
        <v>5. Consultoría / Adjudicación</v>
      </c>
    </row>
    <row r="1100" spans="1:48" hidden="1" x14ac:dyDescent="0.25">
      <c r="A1100" s="17" t="s">
        <v>10550</v>
      </c>
      <c r="B1100" s="17" t="s">
        <v>296</v>
      </c>
      <c r="C1100" s="17">
        <v>0</v>
      </c>
      <c r="D1100" s="17">
        <v>0</v>
      </c>
      <c r="E1100" s="17" t="s">
        <v>55</v>
      </c>
      <c r="F1100" s="17" t="s">
        <v>932</v>
      </c>
      <c r="G1100" s="17" t="s">
        <v>10551</v>
      </c>
      <c r="H1100" s="17">
        <v>0</v>
      </c>
      <c r="I1100" s="17" t="s">
        <v>71</v>
      </c>
      <c r="J1100" s="17" t="s">
        <v>59</v>
      </c>
      <c r="K1100" s="17" t="s">
        <v>97</v>
      </c>
      <c r="L1100" s="17" t="s">
        <v>935</v>
      </c>
      <c r="M1100" s="17" t="s">
        <v>936</v>
      </c>
      <c r="N1100" s="17" t="s">
        <v>301</v>
      </c>
      <c r="O1100" s="17">
        <v>20200917</v>
      </c>
      <c r="P1100" s="17">
        <v>20200917</v>
      </c>
      <c r="Q1100" s="17">
        <v>7791</v>
      </c>
      <c r="R1100" s="17">
        <v>28281987</v>
      </c>
      <c r="S1100" s="17" t="s">
        <v>100</v>
      </c>
      <c r="T1100" s="17" t="s">
        <v>63</v>
      </c>
      <c r="U1100" s="17" t="s">
        <v>91</v>
      </c>
      <c r="V1100" s="17">
        <f t="shared" si="302"/>
        <v>25</v>
      </c>
      <c r="W1100" s="17">
        <v>25000</v>
      </c>
      <c r="X1100" s="17" t="s">
        <v>64</v>
      </c>
      <c r="Y1100" s="17" t="s">
        <v>296</v>
      </c>
      <c r="Z1100" s="17">
        <v>20200917</v>
      </c>
      <c r="AA1100" s="17" t="s">
        <v>78</v>
      </c>
      <c r="AB1100" s="17">
        <v>1</v>
      </c>
      <c r="AC1100" s="17" t="str">
        <f>IFERROR(VLOOKUP(A1100,[1]Cruces!AJ:AK,2,0),VLOOKUP(CONCATENATE(X1100,AA1100),[1]Cruces!G:H,2,0))</f>
        <v>Exp BMT</v>
      </c>
      <c r="AD1100" s="17">
        <f t="shared" si="288"/>
        <v>17</v>
      </c>
      <c r="AE1100" s="17">
        <f t="shared" si="289"/>
        <v>9</v>
      </c>
      <c r="AF1100" s="17">
        <f t="shared" si="290"/>
        <v>2020</v>
      </c>
      <c r="AG1100" s="17" t="str">
        <f>IFERROR(VLOOKUP(MID(A1100,2,4)*1,[1]Cruces!K:L,2,0),"Verificar")</f>
        <v>Magdalena</v>
      </c>
      <c r="AH1100" s="17">
        <f t="shared" ca="1" si="291"/>
        <v>69</v>
      </c>
      <c r="AI1100" s="17" t="str">
        <f>IFERROR(VLOOKUP(U1100,[1]Cruces!$O$1:$P$6,2,0),"Sin Orden")</f>
        <v>Resuelta</v>
      </c>
      <c r="AJ1100" s="17">
        <f t="shared" si="292"/>
        <v>17</v>
      </c>
      <c r="AK1100" s="17">
        <f t="shared" si="293"/>
        <v>9</v>
      </c>
      <c r="AL1100" s="17">
        <f t="shared" si="294"/>
        <v>2020</v>
      </c>
      <c r="AM1100" s="17">
        <f t="shared" ca="1" si="295"/>
        <v>69</v>
      </c>
      <c r="AN1100" s="18" t="str">
        <f>IFERROR(VLOOKUP(R1100*1,'[1]Ordenes de Servicio'!G:K,5,0),"No Cruza")</f>
        <v>No Cruza</v>
      </c>
      <c r="AO1100" s="17">
        <f t="shared" ca="1" si="296"/>
        <v>0</v>
      </c>
      <c r="AP1100" s="17">
        <f t="shared" si="297"/>
        <v>17</v>
      </c>
      <c r="AQ1100" s="17">
        <f t="shared" si="298"/>
        <v>9</v>
      </c>
      <c r="AR1100" s="17">
        <f t="shared" si="299"/>
        <v>2020</v>
      </c>
      <c r="AS1100" s="17">
        <f t="shared" ca="1" si="300"/>
        <v>69</v>
      </c>
      <c r="AT1100" s="17" t="str">
        <f t="shared" ca="1" si="303"/>
        <v>No</v>
      </c>
      <c r="AU1100" s="17">
        <f t="shared" si="301"/>
        <v>0</v>
      </c>
      <c r="AV1100" s="17" t="str">
        <f>+VLOOKUP(B1100,[1]Cruces!S:T,2,0)</f>
        <v>3. Evaluación Técnico Ecónomica</v>
      </c>
    </row>
    <row r="1101" spans="1:48" hidden="1" x14ac:dyDescent="0.25">
      <c r="A1101" s="17" t="s">
        <v>8163</v>
      </c>
      <c r="B1101" s="17" t="s">
        <v>569</v>
      </c>
      <c r="C1101" s="17">
        <v>0</v>
      </c>
      <c r="D1101" s="17">
        <v>0</v>
      </c>
      <c r="E1101" s="17" t="s">
        <v>55</v>
      </c>
      <c r="F1101" s="17" t="s">
        <v>5366</v>
      </c>
      <c r="G1101" s="17" t="s">
        <v>8164</v>
      </c>
      <c r="H1101" s="17">
        <v>3157738406</v>
      </c>
      <c r="I1101" s="17" t="s">
        <v>71</v>
      </c>
      <c r="J1101" s="17" t="s">
        <v>59</v>
      </c>
      <c r="K1101" s="17" t="s">
        <v>97</v>
      </c>
      <c r="L1101" s="17" t="s">
        <v>5368</v>
      </c>
      <c r="M1101" s="17" t="s">
        <v>5369</v>
      </c>
      <c r="N1101" s="17" t="s">
        <v>572</v>
      </c>
      <c r="O1101" s="17">
        <v>20201014</v>
      </c>
      <c r="P1101" s="17">
        <v>20201014</v>
      </c>
      <c r="Q1101" s="17">
        <v>1180</v>
      </c>
      <c r="R1101" s="17">
        <v>0</v>
      </c>
      <c r="S1101" s="17"/>
      <c r="T1101" s="17" t="s">
        <v>63</v>
      </c>
      <c r="U1101" s="17"/>
      <c r="V1101" s="17">
        <f t="shared" si="302"/>
        <v>3</v>
      </c>
      <c r="W1101" s="17">
        <v>3000</v>
      </c>
      <c r="X1101" s="17" t="s">
        <v>7065</v>
      </c>
      <c r="Y1101" s="17" t="s">
        <v>569</v>
      </c>
      <c r="Z1101" s="17">
        <v>20201014</v>
      </c>
      <c r="AA1101" s="17" t="s">
        <v>1947</v>
      </c>
      <c r="AB1101" s="17">
        <v>1</v>
      </c>
      <c r="AC1101" s="17" t="str">
        <f>IFERROR(VLOOKUP(A1101,[1]Cruces!AJ:AK,2,0),VLOOKUP(CONCATENATE(X1101,AA1101),[1]Cruces!G:H,2,0))</f>
        <v>Solicitud por BT</v>
      </c>
      <c r="AD1101" s="17">
        <f t="shared" si="288"/>
        <v>14</v>
      </c>
      <c r="AE1101" s="17">
        <f t="shared" si="289"/>
        <v>10</v>
      </c>
      <c r="AF1101" s="17">
        <f t="shared" si="290"/>
        <v>2020</v>
      </c>
      <c r="AG1101" s="17" t="str">
        <f>IFERROR(VLOOKUP(MID(A1101,2,4)*1,[1]Cruces!K:L,2,0),"Verificar")</f>
        <v>Atlántico Norte</v>
      </c>
      <c r="AH1101" s="17">
        <f t="shared" ca="1" si="291"/>
        <v>42</v>
      </c>
      <c r="AI1101" s="17" t="str">
        <f>IFERROR(VLOOKUP(U1101,[1]Cruces!$O$1:$P$6,2,0),"Sin Orden")</f>
        <v>Sin Orden</v>
      </c>
      <c r="AJ1101" s="17">
        <f t="shared" si="292"/>
        <v>14</v>
      </c>
      <c r="AK1101" s="17">
        <f t="shared" si="293"/>
        <v>10</v>
      </c>
      <c r="AL1101" s="17">
        <f t="shared" si="294"/>
        <v>2020</v>
      </c>
      <c r="AM1101" s="17">
        <f t="shared" ca="1" si="295"/>
        <v>42</v>
      </c>
      <c r="AN1101" s="18" t="str">
        <f>IFERROR(VLOOKUP(R1101*1,'[1]Ordenes de Servicio'!G:K,5,0),"No Cruza")</f>
        <v>No Cruza</v>
      </c>
      <c r="AO1101" s="17">
        <f t="shared" ca="1" si="296"/>
        <v>42</v>
      </c>
      <c r="AP1101" s="17">
        <f t="shared" si="297"/>
        <v>14</v>
      </c>
      <c r="AQ1101" s="17">
        <f t="shared" si="298"/>
        <v>10</v>
      </c>
      <c r="AR1101" s="17">
        <f t="shared" si="299"/>
        <v>2020</v>
      </c>
      <c r="AS1101" s="17">
        <f t="shared" ca="1" si="300"/>
        <v>42</v>
      </c>
      <c r="AT1101" s="17" t="str">
        <f t="shared" ca="1" si="303"/>
        <v>No</v>
      </c>
      <c r="AU1101" s="17">
        <f t="shared" si="301"/>
        <v>0</v>
      </c>
      <c r="AV1101" s="17" t="str">
        <f>+VLOOKUP(B1101,[1]Cruces!S:T,2,0)</f>
        <v>1. Solicitud</v>
      </c>
    </row>
    <row r="1102" spans="1:48" hidden="1" x14ac:dyDescent="0.25">
      <c r="A1102" s="17" t="s">
        <v>2205</v>
      </c>
      <c r="B1102" s="17" t="s">
        <v>54</v>
      </c>
      <c r="C1102" s="17">
        <v>0</v>
      </c>
      <c r="D1102" s="17">
        <v>0</v>
      </c>
      <c r="E1102" s="17" t="s">
        <v>55</v>
      </c>
      <c r="F1102" s="17" t="s">
        <v>232</v>
      </c>
      <c r="G1102" s="17" t="s">
        <v>2206</v>
      </c>
      <c r="H1102" s="17">
        <v>3186834840</v>
      </c>
      <c r="I1102" s="17" t="s">
        <v>83</v>
      </c>
      <c r="J1102" s="17" t="s">
        <v>59</v>
      </c>
      <c r="K1102" s="17" t="s">
        <v>97</v>
      </c>
      <c r="L1102" s="17" t="s">
        <v>333</v>
      </c>
      <c r="M1102" s="17" t="s">
        <v>334</v>
      </c>
      <c r="N1102" s="17" t="s">
        <v>62</v>
      </c>
      <c r="O1102" s="17">
        <v>20171103</v>
      </c>
      <c r="P1102" s="17">
        <v>20171120</v>
      </c>
      <c r="Q1102" s="17">
        <v>7541</v>
      </c>
      <c r="R1102" s="17">
        <v>24453149</v>
      </c>
      <c r="S1102" s="17" t="s">
        <v>100</v>
      </c>
      <c r="T1102" s="17" t="s">
        <v>63</v>
      </c>
      <c r="U1102" s="17" t="s">
        <v>91</v>
      </c>
      <c r="V1102" s="17">
        <f t="shared" si="302"/>
        <v>112.5</v>
      </c>
      <c r="W1102" s="17">
        <v>112500</v>
      </c>
      <c r="X1102" s="17" t="s">
        <v>64</v>
      </c>
      <c r="Y1102" s="17" t="s">
        <v>65</v>
      </c>
      <c r="Z1102" s="17">
        <v>20171120</v>
      </c>
      <c r="AA1102" s="17" t="s">
        <v>78</v>
      </c>
      <c r="AB1102" s="17">
        <v>1</v>
      </c>
      <c r="AC1102" s="17" t="str">
        <f>IFERROR(VLOOKUP(A1102,[1]Cruces!AJ:AK,2,0),VLOOKUP(CONCATENATE(X1102,AA1102),[1]Cruces!G:H,2,0))</f>
        <v>Solicitud de Obra</v>
      </c>
      <c r="AD1102" s="17">
        <f t="shared" si="288"/>
        <v>3</v>
      </c>
      <c r="AE1102" s="17">
        <f t="shared" si="289"/>
        <v>11</v>
      </c>
      <c r="AF1102" s="17">
        <f t="shared" si="290"/>
        <v>2017</v>
      </c>
      <c r="AG1102" s="17" t="str">
        <f>IFERROR(VLOOKUP(MID(A1102,2,4)*1,[1]Cruces!K:L,2,0),"Verificar")</f>
        <v>Atlántico Sur</v>
      </c>
      <c r="AH1102" s="17">
        <f t="shared" ca="1" si="291"/>
        <v>1118</v>
      </c>
      <c r="AI1102" s="17" t="str">
        <f>IFERROR(VLOOKUP(U1102,[1]Cruces!$O$1:$P$6,2,0),"Sin Orden")</f>
        <v>Resuelta</v>
      </c>
      <c r="AJ1102" s="17">
        <f t="shared" si="292"/>
        <v>20</v>
      </c>
      <c r="AK1102" s="17">
        <f t="shared" si="293"/>
        <v>11</v>
      </c>
      <c r="AL1102" s="17">
        <f t="shared" si="294"/>
        <v>2017</v>
      </c>
      <c r="AM1102" s="17">
        <f t="shared" ca="1" si="295"/>
        <v>1101</v>
      </c>
      <c r="AN1102" s="18" t="str">
        <f>IFERROR(VLOOKUP(R1102*1,'[1]Ordenes de Servicio'!G:K,5,0),"No Cruza")</f>
        <v>No Cruza</v>
      </c>
      <c r="AO1102" s="17">
        <f t="shared" ca="1" si="296"/>
        <v>17</v>
      </c>
      <c r="AP1102" s="17">
        <f t="shared" si="297"/>
        <v>20</v>
      </c>
      <c r="AQ1102" s="17">
        <f t="shared" si="298"/>
        <v>11</v>
      </c>
      <c r="AR1102" s="17">
        <f t="shared" si="299"/>
        <v>2017</v>
      </c>
      <c r="AS1102" s="17">
        <f t="shared" ca="1" si="300"/>
        <v>1101</v>
      </c>
      <c r="AT1102" s="17" t="str">
        <f t="shared" ca="1" si="303"/>
        <v>Si</v>
      </c>
      <c r="AU1102" s="17">
        <f t="shared" si="301"/>
        <v>0</v>
      </c>
      <c r="AV1102" s="17" t="str">
        <f>+VLOOKUP(B1102,[1]Cruces!S:T,2,0)</f>
        <v>4. Presupuesto de Obra</v>
      </c>
    </row>
    <row r="1103" spans="1:48" hidden="1" x14ac:dyDescent="0.25">
      <c r="A1103" s="17" t="s">
        <v>8165</v>
      </c>
      <c r="B1103" s="17" t="s">
        <v>1943</v>
      </c>
      <c r="C1103" s="17">
        <v>0</v>
      </c>
      <c r="D1103" s="17">
        <v>0</v>
      </c>
      <c r="E1103" s="17" t="s">
        <v>55</v>
      </c>
      <c r="F1103" s="17" t="s">
        <v>232</v>
      </c>
      <c r="G1103" s="17" t="s">
        <v>8166</v>
      </c>
      <c r="H1103" s="17">
        <v>3014560966</v>
      </c>
      <c r="I1103" s="17" t="s">
        <v>71</v>
      </c>
      <c r="J1103" s="17" t="s">
        <v>59</v>
      </c>
      <c r="K1103" s="17" t="s">
        <v>8167</v>
      </c>
      <c r="L1103" s="17" t="s">
        <v>7475</v>
      </c>
      <c r="M1103" s="17" t="s">
        <v>7476</v>
      </c>
      <c r="N1103" s="17" t="s">
        <v>1946</v>
      </c>
      <c r="O1103" s="17">
        <v>20201119</v>
      </c>
      <c r="P1103" s="17">
        <v>20201119</v>
      </c>
      <c r="Q1103" s="17">
        <v>1210</v>
      </c>
      <c r="R1103" s="17">
        <v>28290471</v>
      </c>
      <c r="S1103" s="17" t="s">
        <v>6601</v>
      </c>
      <c r="T1103" s="17" t="s">
        <v>63</v>
      </c>
      <c r="U1103" s="17" t="s">
        <v>77</v>
      </c>
      <c r="V1103" s="17">
        <f t="shared" si="302"/>
        <v>3</v>
      </c>
      <c r="W1103" s="17">
        <v>3000</v>
      </c>
      <c r="X1103" s="17" t="s">
        <v>7065</v>
      </c>
      <c r="Y1103" s="17" t="s">
        <v>1943</v>
      </c>
      <c r="Z1103" s="17">
        <v>20201119</v>
      </c>
      <c r="AA1103" s="17" t="s">
        <v>1947</v>
      </c>
      <c r="AB1103" s="17">
        <v>1</v>
      </c>
      <c r="AC1103" s="17" t="str">
        <f>IFERROR(VLOOKUP(A1103,[1]Cruces!AJ:AK,2,0),VLOOKUP(CONCATENATE(X1103,AA1103),[1]Cruces!G:H,2,0))</f>
        <v>Solicitud por BT</v>
      </c>
      <c r="AD1103" s="17">
        <f t="shared" si="288"/>
        <v>19</v>
      </c>
      <c r="AE1103" s="17">
        <f t="shared" si="289"/>
        <v>11</v>
      </c>
      <c r="AF1103" s="17">
        <f t="shared" si="290"/>
        <v>2020</v>
      </c>
      <c r="AG1103" s="17" t="str">
        <f>IFERROR(VLOOKUP(MID(A1103,2,4)*1,[1]Cruces!K:L,2,0),"Verificar")</f>
        <v>Atlántico Sur</v>
      </c>
      <c r="AH1103" s="17">
        <f t="shared" ca="1" si="291"/>
        <v>6</v>
      </c>
      <c r="AI1103" s="17" t="str">
        <f>IFERROR(VLOOKUP(U1103,[1]Cruces!$O$1:$P$6,2,0),"Sin Orden")</f>
        <v>Pendiente</v>
      </c>
      <c r="AJ1103" s="17">
        <f t="shared" si="292"/>
        <v>19</v>
      </c>
      <c r="AK1103" s="17">
        <f t="shared" si="293"/>
        <v>11</v>
      </c>
      <c r="AL1103" s="17">
        <f t="shared" si="294"/>
        <v>2020</v>
      </c>
      <c r="AM1103" s="17">
        <f t="shared" ca="1" si="295"/>
        <v>6</v>
      </c>
      <c r="AN1103" s="18" t="str">
        <f>IFERROR(VLOOKUP(R1103*1,'[1]Ordenes de Servicio'!G:K,5,0),"No Cruza")</f>
        <v>No Cruza</v>
      </c>
      <c r="AO1103" s="17">
        <f t="shared" ca="1" si="296"/>
        <v>6</v>
      </c>
      <c r="AP1103" s="17">
        <f t="shared" si="297"/>
        <v>19</v>
      </c>
      <c r="AQ1103" s="17">
        <f t="shared" si="298"/>
        <v>11</v>
      </c>
      <c r="AR1103" s="17">
        <f t="shared" si="299"/>
        <v>2020</v>
      </c>
      <c r="AS1103" s="17">
        <f t="shared" ca="1" si="300"/>
        <v>6</v>
      </c>
      <c r="AT1103" s="17" t="str">
        <f t="shared" ca="1" si="303"/>
        <v>No</v>
      </c>
      <c r="AU1103" s="17">
        <f t="shared" si="301"/>
        <v>0</v>
      </c>
      <c r="AV1103" s="17" t="str">
        <f>+VLOOKUP(B1103,[1]Cruces!S:T,2,0)</f>
        <v>7. Ejecución en Campo OS BT</v>
      </c>
    </row>
    <row r="1104" spans="1:48" hidden="1" x14ac:dyDescent="0.25">
      <c r="A1104" s="17" t="s">
        <v>2207</v>
      </c>
      <c r="B1104" s="17" t="s">
        <v>68</v>
      </c>
      <c r="C1104" s="17">
        <v>7779317</v>
      </c>
      <c r="D1104" s="17">
        <v>35113105</v>
      </c>
      <c r="E1104" s="17" t="s">
        <v>93</v>
      </c>
      <c r="F1104" s="17" t="s">
        <v>120</v>
      </c>
      <c r="G1104" s="17" t="s">
        <v>2208</v>
      </c>
      <c r="H1104" s="17">
        <v>3003945114</v>
      </c>
      <c r="I1104" s="17" t="s">
        <v>71</v>
      </c>
      <c r="J1104" s="17" t="s">
        <v>2209</v>
      </c>
      <c r="K1104" s="17" t="s">
        <v>2210</v>
      </c>
      <c r="L1104" s="17" t="s">
        <v>122</v>
      </c>
      <c r="M1104" s="17" t="s">
        <v>123</v>
      </c>
      <c r="N1104" s="17" t="s">
        <v>75</v>
      </c>
      <c r="O1104" s="17">
        <v>20180221</v>
      </c>
      <c r="P1104" s="17">
        <v>20180323</v>
      </c>
      <c r="Q1104" s="17">
        <v>1110</v>
      </c>
      <c r="R1104" s="17">
        <v>25121228</v>
      </c>
      <c r="S1104" s="17" t="s">
        <v>76</v>
      </c>
      <c r="T1104" s="17" t="s">
        <v>63</v>
      </c>
      <c r="U1104" s="17" t="s">
        <v>91</v>
      </c>
      <c r="V1104" s="17">
        <f t="shared" si="302"/>
        <v>75</v>
      </c>
      <c r="W1104" s="17">
        <v>75000</v>
      </c>
      <c r="X1104" s="17" t="s">
        <v>89</v>
      </c>
      <c r="Y1104" s="17" t="s">
        <v>136</v>
      </c>
      <c r="Z1104" s="17">
        <v>20180525</v>
      </c>
      <c r="AA1104" s="17" t="s">
        <v>78</v>
      </c>
      <c r="AB1104" s="17">
        <v>1</v>
      </c>
      <c r="AC1104" s="17" t="str">
        <f>IFERROR(VLOOKUP(A1104,[1]Cruces!AJ:AK,2,0),VLOOKUP(CONCATENATE(X1104,AA1104),[1]Cruces!G:H,2,0))</f>
        <v>Solicitud de Obra</v>
      </c>
      <c r="AD1104" s="17">
        <f t="shared" si="288"/>
        <v>21</v>
      </c>
      <c r="AE1104" s="17">
        <f t="shared" si="289"/>
        <v>2</v>
      </c>
      <c r="AF1104" s="17">
        <f t="shared" si="290"/>
        <v>2018</v>
      </c>
      <c r="AG1104" s="17" t="str">
        <f>IFERROR(VLOOKUP(MID(A1104,2,4)*1,[1]Cruces!K:L,2,0),"Verificar")</f>
        <v>Atlántico Norte</v>
      </c>
      <c r="AH1104" s="17">
        <f t="shared" ca="1" si="291"/>
        <v>1008</v>
      </c>
      <c r="AI1104" s="17" t="str">
        <f>IFERROR(VLOOKUP(U1104,[1]Cruces!$O$1:$P$6,2,0),"Sin Orden")</f>
        <v>Resuelta</v>
      </c>
      <c r="AJ1104" s="17">
        <f t="shared" si="292"/>
        <v>25</v>
      </c>
      <c r="AK1104" s="17">
        <f t="shared" si="293"/>
        <v>5</v>
      </c>
      <c r="AL1104" s="17">
        <f t="shared" si="294"/>
        <v>2018</v>
      </c>
      <c r="AM1104" s="17">
        <f t="shared" ca="1" si="295"/>
        <v>915</v>
      </c>
      <c r="AN1104" s="18" t="str">
        <f>IFERROR(VLOOKUP(R1104*1,'[1]Ordenes de Servicio'!G:K,5,0),"No Cruza")</f>
        <v>No Cruza</v>
      </c>
      <c r="AO1104" s="17">
        <f t="shared" ca="1" si="296"/>
        <v>93</v>
      </c>
      <c r="AP1104" s="17">
        <f t="shared" si="297"/>
        <v>23</v>
      </c>
      <c r="AQ1104" s="17">
        <f t="shared" si="298"/>
        <v>3</v>
      </c>
      <c r="AR1104" s="17">
        <f t="shared" si="299"/>
        <v>2018</v>
      </c>
      <c r="AS1104" s="17">
        <f t="shared" ca="1" si="300"/>
        <v>978</v>
      </c>
      <c r="AT1104" s="17" t="str">
        <f t="shared" ca="1" si="303"/>
        <v>Si</v>
      </c>
      <c r="AU1104" s="17">
        <f t="shared" si="301"/>
        <v>63</v>
      </c>
      <c r="AV1104" s="17" t="str">
        <f>+VLOOKUP(B1104,[1]Cruces!S:T,2,0)</f>
        <v>5. Consultoría / Adjudicación</v>
      </c>
    </row>
    <row r="1105" spans="1:48" hidden="1" x14ac:dyDescent="0.25">
      <c r="A1105" s="17" t="s">
        <v>6961</v>
      </c>
      <c r="B1105" s="17" t="s">
        <v>68</v>
      </c>
      <c r="C1105" s="17">
        <v>0</v>
      </c>
      <c r="D1105" s="17">
        <v>0</v>
      </c>
      <c r="E1105" s="17" t="s">
        <v>55</v>
      </c>
      <c r="F1105" s="17" t="s">
        <v>56</v>
      </c>
      <c r="G1105" s="17" t="s">
        <v>6962</v>
      </c>
      <c r="H1105" s="17">
        <v>0</v>
      </c>
      <c r="I1105" s="17" t="s">
        <v>116</v>
      </c>
      <c r="J1105" s="17" t="s">
        <v>59</v>
      </c>
      <c r="K1105" s="17" t="s">
        <v>97</v>
      </c>
      <c r="L1105" s="17" t="s">
        <v>255</v>
      </c>
      <c r="M1105" s="17" t="s">
        <v>256</v>
      </c>
      <c r="N1105" s="17" t="s">
        <v>75</v>
      </c>
      <c r="O1105" s="17">
        <v>20200810</v>
      </c>
      <c r="P1105" s="17">
        <v>20200910</v>
      </c>
      <c r="Q1105" s="17">
        <v>1110</v>
      </c>
      <c r="R1105" s="17">
        <v>0</v>
      </c>
      <c r="S1105" s="17"/>
      <c r="T1105" s="17" t="s">
        <v>63</v>
      </c>
      <c r="U1105" s="17"/>
      <c r="V1105" s="17">
        <f t="shared" si="302"/>
        <v>5</v>
      </c>
      <c r="W1105" s="17">
        <v>5000</v>
      </c>
      <c r="X1105" s="17" t="s">
        <v>218</v>
      </c>
      <c r="Y1105" s="17" t="s">
        <v>105</v>
      </c>
      <c r="Z1105" s="17">
        <v>20200910</v>
      </c>
      <c r="AA1105" s="17" t="s">
        <v>219</v>
      </c>
      <c r="AB1105" s="17">
        <v>1</v>
      </c>
      <c r="AC1105" s="17" t="str">
        <f>IFERROR(VLOOKUP(A1105,[1]Cruces!AJ:AK,2,0),VLOOKUP(CONCATENATE(X1105,AA1105),[1]Cruces!G:H,2,0))</f>
        <v>Solicitud CREG 030</v>
      </c>
      <c r="AD1105" s="17">
        <f t="shared" si="288"/>
        <v>10</v>
      </c>
      <c r="AE1105" s="17">
        <f t="shared" si="289"/>
        <v>8</v>
      </c>
      <c r="AF1105" s="17">
        <f t="shared" si="290"/>
        <v>2020</v>
      </c>
      <c r="AG1105" s="17" t="str">
        <f>IFERROR(VLOOKUP(MID(A1105,2,4)*1,[1]Cruces!K:L,2,0),"Verificar")</f>
        <v>Atlántico Norte</v>
      </c>
      <c r="AH1105" s="17">
        <f t="shared" ca="1" si="291"/>
        <v>107</v>
      </c>
      <c r="AI1105" s="17" t="str">
        <f>IFERROR(VLOOKUP(U1105,[1]Cruces!$O$1:$P$6,2,0),"Sin Orden")</f>
        <v>Sin Orden</v>
      </c>
      <c r="AJ1105" s="17">
        <f t="shared" si="292"/>
        <v>10</v>
      </c>
      <c r="AK1105" s="17">
        <f t="shared" si="293"/>
        <v>9</v>
      </c>
      <c r="AL1105" s="17">
        <f t="shared" si="294"/>
        <v>2020</v>
      </c>
      <c r="AM1105" s="17">
        <f t="shared" ca="1" si="295"/>
        <v>76</v>
      </c>
      <c r="AN1105" s="18" t="str">
        <f>IFERROR(VLOOKUP(R1105*1,'[1]Ordenes de Servicio'!G:K,5,0),"No Cruza")</f>
        <v>No Cruza</v>
      </c>
      <c r="AO1105" s="17">
        <f t="shared" ca="1" si="296"/>
        <v>76</v>
      </c>
      <c r="AP1105" s="17">
        <f t="shared" si="297"/>
        <v>10</v>
      </c>
      <c r="AQ1105" s="17">
        <f t="shared" si="298"/>
        <v>9</v>
      </c>
      <c r="AR1105" s="17">
        <f t="shared" si="299"/>
        <v>2020</v>
      </c>
      <c r="AS1105" s="17">
        <f t="shared" ca="1" si="300"/>
        <v>76</v>
      </c>
      <c r="AT1105" s="17" t="str">
        <f t="shared" ca="1" si="303"/>
        <v>No</v>
      </c>
      <c r="AU1105" s="17">
        <f t="shared" si="301"/>
        <v>0</v>
      </c>
      <c r="AV1105" s="17" t="str">
        <f>+VLOOKUP(B1105,[1]Cruces!S:T,2,0)</f>
        <v>5. Consultoría / Adjudicación</v>
      </c>
    </row>
    <row r="1106" spans="1:48" x14ac:dyDescent="0.25">
      <c r="A1106" s="17" t="s">
        <v>2211</v>
      </c>
      <c r="B1106" s="17" t="s">
        <v>80</v>
      </c>
      <c r="C1106" s="17">
        <v>0</v>
      </c>
      <c r="D1106" s="17">
        <v>0</v>
      </c>
      <c r="E1106" s="17" t="s">
        <v>55</v>
      </c>
      <c r="F1106" s="17" t="s">
        <v>56</v>
      </c>
      <c r="G1106" s="17" t="s">
        <v>2212</v>
      </c>
      <c r="H1106" s="17">
        <v>0</v>
      </c>
      <c r="I1106" s="17" t="s">
        <v>71</v>
      </c>
      <c r="J1106" s="17" t="s">
        <v>59</v>
      </c>
      <c r="K1106" s="17" t="s">
        <v>2213</v>
      </c>
      <c r="L1106" s="17" t="s">
        <v>117</v>
      </c>
      <c r="M1106" s="17" t="s">
        <v>118</v>
      </c>
      <c r="N1106" s="17" t="s">
        <v>87</v>
      </c>
      <c r="O1106" s="17">
        <v>20191001</v>
      </c>
      <c r="P1106" s="17">
        <v>20200313</v>
      </c>
      <c r="Q1106" s="17">
        <v>1110</v>
      </c>
      <c r="R1106" s="17">
        <v>27051977</v>
      </c>
      <c r="S1106" s="17" t="s">
        <v>76</v>
      </c>
      <c r="T1106" s="17" t="s">
        <v>63</v>
      </c>
      <c r="U1106" s="17" t="s">
        <v>88</v>
      </c>
      <c r="V1106" s="17">
        <f t="shared" si="302"/>
        <v>112.5</v>
      </c>
      <c r="W1106" s="17">
        <v>112500</v>
      </c>
      <c r="X1106" s="17" t="s">
        <v>64</v>
      </c>
      <c r="Y1106" s="17" t="s">
        <v>80</v>
      </c>
      <c r="Z1106" s="17">
        <v>20200313</v>
      </c>
      <c r="AA1106" s="17" t="s">
        <v>78</v>
      </c>
      <c r="AB1106" s="17">
        <v>1</v>
      </c>
      <c r="AC1106" s="17" t="str">
        <f>IFERROR(VLOOKUP(A1106,[1]Cruces!AJ:AK,2,0),VLOOKUP(CONCATENATE(X1106,AA1106),[1]Cruces!G:H,2,0))</f>
        <v>Solicitud de Obra</v>
      </c>
      <c r="AD1106" s="17">
        <f t="shared" si="288"/>
        <v>1</v>
      </c>
      <c r="AE1106" s="17">
        <f t="shared" si="289"/>
        <v>10</v>
      </c>
      <c r="AF1106" s="17">
        <f t="shared" si="290"/>
        <v>2019</v>
      </c>
      <c r="AG1106" s="17" t="str">
        <f>IFERROR(VLOOKUP(MID(A1106,2,4)*1,[1]Cruces!K:L,2,0),"Verificar")</f>
        <v>Atlántico Norte</v>
      </c>
      <c r="AH1106" s="17">
        <f t="shared" ca="1" si="291"/>
        <v>421</v>
      </c>
      <c r="AI1106" s="17" t="str">
        <f>IFERROR(VLOOKUP(U1106,[1]Cruces!$O$1:$P$6,2,0),"Sin Orden")</f>
        <v>Resuelta</v>
      </c>
      <c r="AJ1106" s="17">
        <f t="shared" si="292"/>
        <v>13</v>
      </c>
      <c r="AK1106" s="17">
        <f t="shared" si="293"/>
        <v>3</v>
      </c>
      <c r="AL1106" s="17">
        <f t="shared" si="294"/>
        <v>2020</v>
      </c>
      <c r="AM1106" s="17">
        <f t="shared" ca="1" si="295"/>
        <v>257</v>
      </c>
      <c r="AN1106" s="18" t="str">
        <f>IFERROR(VLOOKUP(R1106*1,'[1]Ordenes de Servicio'!G:K,5,0),"No Cruza")</f>
        <v>No Cruza</v>
      </c>
      <c r="AO1106" s="17">
        <f t="shared" ca="1" si="296"/>
        <v>164</v>
      </c>
      <c r="AP1106" s="17">
        <f t="shared" si="297"/>
        <v>13</v>
      </c>
      <c r="AQ1106" s="17">
        <f t="shared" si="298"/>
        <v>3</v>
      </c>
      <c r="AR1106" s="17">
        <f t="shared" si="299"/>
        <v>2020</v>
      </c>
      <c r="AS1106" s="17">
        <f t="shared" ca="1" si="300"/>
        <v>257</v>
      </c>
      <c r="AT1106" s="17" t="str">
        <f t="shared" ca="1" si="303"/>
        <v>No</v>
      </c>
      <c r="AU1106" s="17">
        <f t="shared" si="301"/>
        <v>0</v>
      </c>
      <c r="AV1106" s="17" t="str">
        <f>+VLOOKUP(B1106,[1]Cruces!S:T,2,0)</f>
        <v>8. Puesta en Servicio</v>
      </c>
    </row>
    <row r="1107" spans="1:48" x14ac:dyDescent="0.25">
      <c r="A1107" s="17" t="s">
        <v>2214</v>
      </c>
      <c r="B1107" s="17" t="s">
        <v>80</v>
      </c>
      <c r="C1107" s="17">
        <v>3500235</v>
      </c>
      <c r="D1107" s="17">
        <v>0</v>
      </c>
      <c r="E1107" s="17" t="s">
        <v>55</v>
      </c>
      <c r="F1107" s="17" t="s">
        <v>107</v>
      </c>
      <c r="G1107" s="17" t="s">
        <v>2215</v>
      </c>
      <c r="H1107" s="17">
        <v>3174299966</v>
      </c>
      <c r="I1107" s="17" t="s">
        <v>182</v>
      </c>
      <c r="J1107" s="17" t="s">
        <v>59</v>
      </c>
      <c r="K1107" s="17" t="s">
        <v>2216</v>
      </c>
      <c r="L1107" s="17" t="s">
        <v>325</v>
      </c>
      <c r="M1107" s="17" t="s">
        <v>326</v>
      </c>
      <c r="N1107" s="17" t="s">
        <v>87</v>
      </c>
      <c r="O1107" s="17">
        <v>20161104</v>
      </c>
      <c r="P1107" s="17">
        <v>20171109</v>
      </c>
      <c r="Q1107" s="17">
        <v>1150</v>
      </c>
      <c r="R1107" s="17">
        <v>24270605</v>
      </c>
      <c r="S1107" s="17" t="s">
        <v>76</v>
      </c>
      <c r="T1107" s="17" t="s">
        <v>63</v>
      </c>
      <c r="U1107" s="17" t="s">
        <v>91</v>
      </c>
      <c r="V1107" s="17">
        <f t="shared" si="302"/>
        <v>112.5</v>
      </c>
      <c r="W1107" s="17">
        <v>112500</v>
      </c>
      <c r="X1107" s="17" t="s">
        <v>89</v>
      </c>
      <c r="Y1107" s="17" t="s">
        <v>80</v>
      </c>
      <c r="Z1107" s="17">
        <v>20171109</v>
      </c>
      <c r="AA1107" s="17" t="s">
        <v>101</v>
      </c>
      <c r="AB1107" s="17">
        <v>1</v>
      </c>
      <c r="AC1107" s="17" t="str">
        <f>IFERROR(VLOOKUP(A1107,[1]Cruces!AJ:AK,2,0),VLOOKUP(CONCATENATE(X1107,AA1107),[1]Cruces!G:H,2,0))</f>
        <v>Solicitud de Obra</v>
      </c>
      <c r="AD1107" s="17">
        <f t="shared" si="288"/>
        <v>4</v>
      </c>
      <c r="AE1107" s="17">
        <f t="shared" si="289"/>
        <v>11</v>
      </c>
      <c r="AF1107" s="17">
        <f t="shared" si="290"/>
        <v>2016</v>
      </c>
      <c r="AG1107" s="17" t="str">
        <f>IFERROR(VLOOKUP(MID(A1107,2,4)*1,[1]Cruces!K:L,2,0),"Verificar")</f>
        <v>Atlántico Norte</v>
      </c>
      <c r="AH1107" s="17">
        <f t="shared" ca="1" si="291"/>
        <v>1482</v>
      </c>
      <c r="AI1107" s="17" t="str">
        <f>IFERROR(VLOOKUP(U1107,[1]Cruces!$O$1:$P$6,2,0),"Sin Orden")</f>
        <v>Resuelta</v>
      </c>
      <c r="AJ1107" s="17">
        <f t="shared" si="292"/>
        <v>9</v>
      </c>
      <c r="AK1107" s="17">
        <f t="shared" si="293"/>
        <v>11</v>
      </c>
      <c r="AL1107" s="17">
        <f t="shared" si="294"/>
        <v>2017</v>
      </c>
      <c r="AM1107" s="17">
        <f t="shared" ca="1" si="295"/>
        <v>1112</v>
      </c>
      <c r="AN1107" s="18" t="str">
        <f>IFERROR(VLOOKUP(R1107*1,'[1]Ordenes de Servicio'!G:K,5,0),"No Cruza")</f>
        <v>No Cruza</v>
      </c>
      <c r="AO1107" s="17">
        <f t="shared" ca="1" si="296"/>
        <v>370</v>
      </c>
      <c r="AP1107" s="17">
        <f t="shared" si="297"/>
        <v>9</v>
      </c>
      <c r="AQ1107" s="17">
        <f t="shared" si="298"/>
        <v>11</v>
      </c>
      <c r="AR1107" s="17">
        <f t="shared" si="299"/>
        <v>2017</v>
      </c>
      <c r="AS1107" s="17">
        <f t="shared" ca="1" si="300"/>
        <v>1112</v>
      </c>
      <c r="AT1107" s="17" t="str">
        <f t="shared" ca="1" si="303"/>
        <v>Si</v>
      </c>
      <c r="AU1107" s="17">
        <f t="shared" si="301"/>
        <v>0</v>
      </c>
      <c r="AV1107" s="17" t="str">
        <f>+VLOOKUP(B1107,[1]Cruces!S:T,2,0)</f>
        <v>8. Puesta en Servicio</v>
      </c>
    </row>
    <row r="1108" spans="1:48" hidden="1" x14ac:dyDescent="0.25">
      <c r="A1108" s="17" t="s">
        <v>8168</v>
      </c>
      <c r="B1108" s="17" t="s">
        <v>1943</v>
      </c>
      <c r="C1108" s="17">
        <v>2106864</v>
      </c>
      <c r="D1108" s="17">
        <v>0</v>
      </c>
      <c r="E1108" s="17" t="s">
        <v>55</v>
      </c>
      <c r="F1108" s="17" t="s">
        <v>7082</v>
      </c>
      <c r="G1108" s="17" t="s">
        <v>8169</v>
      </c>
      <c r="H1108" s="17">
        <v>3643987</v>
      </c>
      <c r="I1108" s="17" t="s">
        <v>71</v>
      </c>
      <c r="J1108" s="17" t="s">
        <v>59</v>
      </c>
      <c r="K1108" s="17" t="s">
        <v>8170</v>
      </c>
      <c r="L1108" s="17" t="s">
        <v>7129</v>
      </c>
      <c r="M1108" s="17" t="s">
        <v>7130</v>
      </c>
      <c r="N1108" s="17" t="s">
        <v>1946</v>
      </c>
      <c r="O1108" s="17">
        <v>20200312</v>
      </c>
      <c r="P1108" s="17">
        <v>20200312</v>
      </c>
      <c r="Q1108" s="17">
        <v>1170</v>
      </c>
      <c r="R1108" s="17">
        <v>27260026</v>
      </c>
      <c r="S1108" s="17" t="s">
        <v>6601</v>
      </c>
      <c r="T1108" s="17" t="s">
        <v>63</v>
      </c>
      <c r="U1108" s="17" t="s">
        <v>88</v>
      </c>
      <c r="V1108" s="17">
        <f t="shared" si="302"/>
        <v>5</v>
      </c>
      <c r="W1108" s="17">
        <v>5000</v>
      </c>
      <c r="X1108" s="17" t="s">
        <v>89</v>
      </c>
      <c r="Y1108" s="17" t="s">
        <v>1943</v>
      </c>
      <c r="Z1108" s="17">
        <v>20200312</v>
      </c>
      <c r="AA1108" s="17" t="s">
        <v>1947</v>
      </c>
      <c r="AB1108" s="17">
        <v>1</v>
      </c>
      <c r="AC1108" s="17" t="str">
        <f>IFERROR(VLOOKUP(A1108,[1]Cruces!AJ:AK,2,0),VLOOKUP(CONCATENATE(X1108,AA1108),[1]Cruces!G:H,2,0))</f>
        <v>Solicitud por BT</v>
      </c>
      <c r="AD1108" s="17">
        <f t="shared" si="288"/>
        <v>12</v>
      </c>
      <c r="AE1108" s="17">
        <f t="shared" si="289"/>
        <v>3</v>
      </c>
      <c r="AF1108" s="17">
        <f t="shared" si="290"/>
        <v>2020</v>
      </c>
      <c r="AG1108" s="17" t="str">
        <f>IFERROR(VLOOKUP(MID(A1108,2,4)*1,[1]Cruces!K:L,2,0),"Verificar")</f>
        <v>Atlántico Norte</v>
      </c>
      <c r="AH1108" s="17">
        <f t="shared" ca="1" si="291"/>
        <v>258</v>
      </c>
      <c r="AI1108" s="17" t="str">
        <f>IFERROR(VLOOKUP(U1108,[1]Cruces!$O$1:$P$6,2,0),"Sin Orden")</f>
        <v>Resuelta</v>
      </c>
      <c r="AJ1108" s="17">
        <f t="shared" si="292"/>
        <v>12</v>
      </c>
      <c r="AK1108" s="17">
        <f t="shared" si="293"/>
        <v>3</v>
      </c>
      <c r="AL1108" s="17">
        <f t="shared" si="294"/>
        <v>2020</v>
      </c>
      <c r="AM1108" s="17">
        <f t="shared" ca="1" si="295"/>
        <v>258</v>
      </c>
      <c r="AN1108" s="18" t="str">
        <f>IFERROR(VLOOKUP(R1108*1,'[1]Ordenes de Servicio'!G:K,5,0),"No Cruza")</f>
        <v>No Cruza</v>
      </c>
      <c r="AO1108" s="17">
        <f t="shared" ca="1" si="296"/>
        <v>0</v>
      </c>
      <c r="AP1108" s="17">
        <f t="shared" si="297"/>
        <v>12</v>
      </c>
      <c r="AQ1108" s="17">
        <f t="shared" si="298"/>
        <v>3</v>
      </c>
      <c r="AR1108" s="17">
        <f t="shared" si="299"/>
        <v>2020</v>
      </c>
      <c r="AS1108" s="17">
        <f t="shared" ca="1" si="300"/>
        <v>258</v>
      </c>
      <c r="AT1108" s="17" t="str">
        <f t="shared" ca="1" si="303"/>
        <v>No</v>
      </c>
      <c r="AU1108" s="17">
        <f t="shared" si="301"/>
        <v>0</v>
      </c>
      <c r="AV1108" s="17" t="str">
        <f>+VLOOKUP(B1108,[1]Cruces!S:T,2,0)</f>
        <v>7. Ejecución en Campo OS BT</v>
      </c>
    </row>
    <row r="1109" spans="1:48" hidden="1" x14ac:dyDescent="0.25">
      <c r="A1109" s="17" t="s">
        <v>2217</v>
      </c>
      <c r="B1109" s="17" t="s">
        <v>68</v>
      </c>
      <c r="C1109" s="17">
        <v>0</v>
      </c>
      <c r="D1109" s="17">
        <v>0</v>
      </c>
      <c r="E1109" s="17" t="s">
        <v>55</v>
      </c>
      <c r="F1109" s="17" t="s">
        <v>232</v>
      </c>
      <c r="G1109" s="17" t="s">
        <v>2218</v>
      </c>
      <c r="H1109" s="17">
        <v>0</v>
      </c>
      <c r="I1109" s="17" t="s">
        <v>71</v>
      </c>
      <c r="J1109" s="17" t="s">
        <v>59</v>
      </c>
      <c r="K1109" s="17" t="s">
        <v>2219</v>
      </c>
      <c r="L1109" s="17" t="s">
        <v>280</v>
      </c>
      <c r="M1109" s="17" t="s">
        <v>281</v>
      </c>
      <c r="N1109" s="17" t="s">
        <v>75</v>
      </c>
      <c r="O1109" s="17">
        <v>20181127</v>
      </c>
      <c r="P1109" s="17">
        <v>20190329</v>
      </c>
      <c r="Q1109" s="17">
        <v>1220</v>
      </c>
      <c r="R1109" s="17">
        <v>26417759</v>
      </c>
      <c r="S1109" s="17" t="s">
        <v>76</v>
      </c>
      <c r="T1109" s="17" t="s">
        <v>63</v>
      </c>
      <c r="U1109" s="17" t="s">
        <v>91</v>
      </c>
      <c r="V1109" s="17">
        <f t="shared" si="302"/>
        <v>50</v>
      </c>
      <c r="W1109" s="17">
        <v>50000</v>
      </c>
      <c r="X1109" s="17" t="s">
        <v>64</v>
      </c>
      <c r="Y1109" s="17" t="s">
        <v>150</v>
      </c>
      <c r="Z1109" s="17">
        <v>20190805</v>
      </c>
      <c r="AA1109" s="17" t="s">
        <v>124</v>
      </c>
      <c r="AB1109" s="17">
        <v>1</v>
      </c>
      <c r="AC1109" s="17" t="str">
        <f>IFERROR(VLOOKUP(A1109,[1]Cruces!AJ:AK,2,0),VLOOKUP(CONCATENATE(X1109,AA1109),[1]Cruces!G:H,2,0))</f>
        <v>Solicitud de Obra</v>
      </c>
      <c r="AD1109" s="17">
        <f t="shared" si="288"/>
        <v>27</v>
      </c>
      <c r="AE1109" s="17">
        <f t="shared" si="289"/>
        <v>11</v>
      </c>
      <c r="AF1109" s="17">
        <f t="shared" si="290"/>
        <v>2018</v>
      </c>
      <c r="AG1109" s="17" t="str">
        <f>IFERROR(VLOOKUP(MID(A1109,2,4)*1,[1]Cruces!K:L,2,0),"Verificar")</f>
        <v>Atlántico Sur</v>
      </c>
      <c r="AH1109" s="17">
        <f t="shared" ca="1" si="291"/>
        <v>729</v>
      </c>
      <c r="AI1109" s="17" t="str">
        <f>IFERROR(VLOOKUP(U1109,[1]Cruces!$O$1:$P$6,2,0),"Sin Orden")</f>
        <v>Resuelta</v>
      </c>
      <c r="AJ1109" s="17">
        <f t="shared" si="292"/>
        <v>5</v>
      </c>
      <c r="AK1109" s="17">
        <f t="shared" si="293"/>
        <v>8</v>
      </c>
      <c r="AL1109" s="17">
        <f t="shared" si="294"/>
        <v>2019</v>
      </c>
      <c r="AM1109" s="17">
        <f t="shared" ca="1" si="295"/>
        <v>478</v>
      </c>
      <c r="AN1109" s="18">
        <f>IFERROR(VLOOKUP(R1109*1,'[1]Ordenes de Servicio'!G:K,5,0),"No Cruza")</f>
        <v>43633</v>
      </c>
      <c r="AO1109" s="17">
        <f t="shared" ca="1" si="296"/>
        <v>251</v>
      </c>
      <c r="AP1109" s="17">
        <f t="shared" si="297"/>
        <v>29</v>
      </c>
      <c r="AQ1109" s="17">
        <f t="shared" si="298"/>
        <v>3</v>
      </c>
      <c r="AR1109" s="17">
        <f t="shared" si="299"/>
        <v>2019</v>
      </c>
      <c r="AS1109" s="17">
        <f t="shared" ca="1" si="300"/>
        <v>607</v>
      </c>
      <c r="AT1109" s="17" t="str">
        <f t="shared" ca="1" si="303"/>
        <v>Si</v>
      </c>
      <c r="AU1109" s="17">
        <f t="shared" si="301"/>
        <v>129</v>
      </c>
      <c r="AV1109" s="17" t="str">
        <f>+VLOOKUP(B1109,[1]Cruces!S:T,2,0)</f>
        <v>5. Consultoría / Adjudicación</v>
      </c>
    </row>
    <row r="1110" spans="1:48" hidden="1" x14ac:dyDescent="0.25">
      <c r="A1110" s="17" t="s">
        <v>2220</v>
      </c>
      <c r="B1110" s="17" t="s">
        <v>54</v>
      </c>
      <c r="C1110" s="17">
        <v>7723423</v>
      </c>
      <c r="D1110" s="17">
        <v>20160515</v>
      </c>
      <c r="E1110" s="17" t="s">
        <v>93</v>
      </c>
      <c r="F1110" s="17" t="s">
        <v>107</v>
      </c>
      <c r="G1110" s="17" t="s">
        <v>1086</v>
      </c>
      <c r="H1110" s="17">
        <v>3008034110</v>
      </c>
      <c r="I1110" s="17" t="s">
        <v>1087</v>
      </c>
      <c r="J1110" s="17" t="s">
        <v>2221</v>
      </c>
      <c r="K1110" s="17" t="s">
        <v>1088</v>
      </c>
      <c r="L1110" s="17" t="s">
        <v>117</v>
      </c>
      <c r="M1110" s="17" t="s">
        <v>118</v>
      </c>
      <c r="N1110" s="17" t="s">
        <v>62</v>
      </c>
      <c r="O1110" s="17">
        <v>20200212</v>
      </c>
      <c r="P1110" s="17">
        <v>20200219</v>
      </c>
      <c r="Q1110" s="17">
        <v>1110</v>
      </c>
      <c r="R1110" s="17">
        <v>27170564</v>
      </c>
      <c r="S1110" s="17" t="s">
        <v>100</v>
      </c>
      <c r="T1110" s="17" t="s">
        <v>63</v>
      </c>
      <c r="U1110" s="17" t="s">
        <v>91</v>
      </c>
      <c r="V1110" s="17">
        <f t="shared" si="302"/>
        <v>75</v>
      </c>
      <c r="W1110" s="17">
        <v>75000</v>
      </c>
      <c r="X1110" s="17" t="s">
        <v>89</v>
      </c>
      <c r="Y1110" s="17" t="s">
        <v>65</v>
      </c>
      <c r="Z1110" s="17">
        <v>20200219</v>
      </c>
      <c r="AA1110" s="17" t="s">
        <v>78</v>
      </c>
      <c r="AB1110" s="17">
        <v>1</v>
      </c>
      <c r="AC1110" s="17" t="str">
        <f>IFERROR(VLOOKUP(A1110,[1]Cruces!AJ:AK,2,0),VLOOKUP(CONCATENATE(X1110,AA1110),[1]Cruces!G:H,2,0))</f>
        <v>Solicitud de Obra</v>
      </c>
      <c r="AD1110" s="17">
        <f t="shared" si="288"/>
        <v>12</v>
      </c>
      <c r="AE1110" s="17">
        <f t="shared" si="289"/>
        <v>2</v>
      </c>
      <c r="AF1110" s="17">
        <f t="shared" si="290"/>
        <v>2020</v>
      </c>
      <c r="AG1110" s="17" t="str">
        <f>IFERROR(VLOOKUP(MID(A1110,2,4)*1,[1]Cruces!K:L,2,0),"Verificar")</f>
        <v>Atlántico Norte</v>
      </c>
      <c r="AH1110" s="17">
        <f t="shared" ca="1" si="291"/>
        <v>287</v>
      </c>
      <c r="AI1110" s="17" t="str">
        <f>IFERROR(VLOOKUP(U1110,[1]Cruces!$O$1:$P$6,2,0),"Sin Orden")</f>
        <v>Resuelta</v>
      </c>
      <c r="AJ1110" s="17">
        <f t="shared" si="292"/>
        <v>19</v>
      </c>
      <c r="AK1110" s="17">
        <f t="shared" si="293"/>
        <v>2</v>
      </c>
      <c r="AL1110" s="17">
        <f t="shared" si="294"/>
        <v>2020</v>
      </c>
      <c r="AM1110" s="17">
        <f t="shared" ca="1" si="295"/>
        <v>280</v>
      </c>
      <c r="AN1110" s="18" t="str">
        <f>IFERROR(VLOOKUP(R1110*1,'[1]Ordenes de Servicio'!G:K,5,0),"No Cruza")</f>
        <v>No Cruza</v>
      </c>
      <c r="AO1110" s="17">
        <f t="shared" ca="1" si="296"/>
        <v>7</v>
      </c>
      <c r="AP1110" s="17">
        <f t="shared" si="297"/>
        <v>19</v>
      </c>
      <c r="AQ1110" s="17">
        <f t="shared" si="298"/>
        <v>2</v>
      </c>
      <c r="AR1110" s="17">
        <f t="shared" si="299"/>
        <v>2020</v>
      </c>
      <c r="AS1110" s="17">
        <f t="shared" ca="1" si="300"/>
        <v>280</v>
      </c>
      <c r="AT1110" s="17" t="str">
        <f t="shared" ca="1" si="303"/>
        <v>No</v>
      </c>
      <c r="AU1110" s="17">
        <f t="shared" si="301"/>
        <v>0</v>
      </c>
      <c r="AV1110" s="17" t="str">
        <f>+VLOOKUP(B1110,[1]Cruces!S:T,2,0)</f>
        <v>4. Presupuesto de Obra</v>
      </c>
    </row>
    <row r="1111" spans="1:48" hidden="1" x14ac:dyDescent="0.25">
      <c r="A1111" s="17" t="s">
        <v>8171</v>
      </c>
      <c r="B1111" s="17" t="s">
        <v>569</v>
      </c>
      <c r="C1111" s="17">
        <v>0</v>
      </c>
      <c r="D1111" s="17">
        <v>0</v>
      </c>
      <c r="E1111" s="17" t="s">
        <v>55</v>
      </c>
      <c r="F1111" s="17" t="s">
        <v>7098</v>
      </c>
      <c r="G1111" s="17" t="s">
        <v>8172</v>
      </c>
      <c r="H1111" s="17">
        <v>3106404738</v>
      </c>
      <c r="I1111" s="17" t="s">
        <v>71</v>
      </c>
      <c r="J1111" s="17" t="s">
        <v>59</v>
      </c>
      <c r="K1111" s="17" t="s">
        <v>97</v>
      </c>
      <c r="L1111" s="17" t="s">
        <v>7101</v>
      </c>
      <c r="M1111" s="17" t="s">
        <v>7102</v>
      </c>
      <c r="N1111" s="17" t="s">
        <v>572</v>
      </c>
      <c r="O1111" s="17">
        <v>20201006</v>
      </c>
      <c r="P1111" s="17">
        <v>20201006</v>
      </c>
      <c r="Q1111" s="17">
        <v>3310</v>
      </c>
      <c r="R1111" s="17">
        <v>0</v>
      </c>
      <c r="S1111" s="17"/>
      <c r="T1111" s="17" t="s">
        <v>63</v>
      </c>
      <c r="U1111" s="17"/>
      <c r="V1111" s="17">
        <f t="shared" si="302"/>
        <v>2.2000000000000002</v>
      </c>
      <c r="W1111" s="17">
        <v>2200</v>
      </c>
      <c r="X1111" s="17" t="s">
        <v>7065</v>
      </c>
      <c r="Y1111" s="17" t="s">
        <v>569</v>
      </c>
      <c r="Z1111" s="17">
        <v>20201006</v>
      </c>
      <c r="AA1111" s="17" t="s">
        <v>1947</v>
      </c>
      <c r="AB1111" s="17">
        <v>1</v>
      </c>
      <c r="AC1111" s="17" t="str">
        <f>IFERROR(VLOOKUP(A1111,[1]Cruces!AJ:AK,2,0),VLOOKUP(CONCATENATE(X1111,AA1111),[1]Cruces!G:H,2,0))</f>
        <v>Solicitud por BT</v>
      </c>
      <c r="AD1111" s="17">
        <f t="shared" si="288"/>
        <v>6</v>
      </c>
      <c r="AE1111" s="17">
        <f t="shared" si="289"/>
        <v>10</v>
      </c>
      <c r="AF1111" s="17">
        <f t="shared" si="290"/>
        <v>2020</v>
      </c>
      <c r="AG1111" s="17" t="str">
        <f>IFERROR(VLOOKUP(MID(A1111,2,4)*1,[1]Cruces!K:L,2,0),"Verificar")</f>
        <v>Guajira</v>
      </c>
      <c r="AH1111" s="17">
        <f t="shared" ca="1" si="291"/>
        <v>50</v>
      </c>
      <c r="AI1111" s="17" t="str">
        <f>IFERROR(VLOOKUP(U1111,[1]Cruces!$O$1:$P$6,2,0),"Sin Orden")</f>
        <v>Sin Orden</v>
      </c>
      <c r="AJ1111" s="17">
        <f t="shared" si="292"/>
        <v>6</v>
      </c>
      <c r="AK1111" s="17">
        <f t="shared" si="293"/>
        <v>10</v>
      </c>
      <c r="AL1111" s="17">
        <f t="shared" si="294"/>
        <v>2020</v>
      </c>
      <c r="AM1111" s="17">
        <f t="shared" ca="1" si="295"/>
        <v>50</v>
      </c>
      <c r="AN1111" s="18" t="str">
        <f>IFERROR(VLOOKUP(R1111*1,'[1]Ordenes de Servicio'!G:K,5,0),"No Cruza")</f>
        <v>No Cruza</v>
      </c>
      <c r="AO1111" s="17">
        <f t="shared" ca="1" si="296"/>
        <v>50</v>
      </c>
      <c r="AP1111" s="17">
        <f t="shared" si="297"/>
        <v>6</v>
      </c>
      <c r="AQ1111" s="17">
        <f t="shared" si="298"/>
        <v>10</v>
      </c>
      <c r="AR1111" s="17">
        <f t="shared" si="299"/>
        <v>2020</v>
      </c>
      <c r="AS1111" s="17">
        <f t="shared" ca="1" si="300"/>
        <v>50</v>
      </c>
      <c r="AT1111" s="17" t="str">
        <f t="shared" ca="1" si="303"/>
        <v>No</v>
      </c>
      <c r="AU1111" s="17">
        <f t="shared" si="301"/>
        <v>0</v>
      </c>
      <c r="AV1111" s="17" t="str">
        <f>+VLOOKUP(B1111,[1]Cruces!S:T,2,0)</f>
        <v>1. Solicitud</v>
      </c>
    </row>
    <row r="1112" spans="1:48" hidden="1" x14ac:dyDescent="0.25">
      <c r="A1112" s="17" t="s">
        <v>8173</v>
      </c>
      <c r="B1112" s="17" t="s">
        <v>569</v>
      </c>
      <c r="C1112" s="17">
        <v>0</v>
      </c>
      <c r="D1112" s="17">
        <v>0</v>
      </c>
      <c r="E1112" s="17" t="s">
        <v>55</v>
      </c>
      <c r="F1112" s="17" t="s">
        <v>126</v>
      </c>
      <c r="G1112" s="17" t="s">
        <v>8174</v>
      </c>
      <c r="H1112" s="17">
        <v>3153812540</v>
      </c>
      <c r="I1112" s="17" t="s">
        <v>71</v>
      </c>
      <c r="J1112" s="17" t="s">
        <v>59</v>
      </c>
      <c r="K1112" s="17" t="s">
        <v>97</v>
      </c>
      <c r="L1112" s="17" t="s">
        <v>7417</v>
      </c>
      <c r="M1112" s="17" t="s">
        <v>7418</v>
      </c>
      <c r="N1112" s="17" t="s">
        <v>572</v>
      </c>
      <c r="O1112" s="17">
        <v>20200806</v>
      </c>
      <c r="P1112" s="17">
        <v>20200806</v>
      </c>
      <c r="Q1112" s="17">
        <v>9332</v>
      </c>
      <c r="R1112" s="17">
        <v>0</v>
      </c>
      <c r="S1112" s="17"/>
      <c r="T1112" s="17" t="s">
        <v>63</v>
      </c>
      <c r="U1112" s="17"/>
      <c r="V1112" s="17">
        <f t="shared" si="302"/>
        <v>1.8</v>
      </c>
      <c r="W1112" s="17">
        <v>1800</v>
      </c>
      <c r="X1112" s="17" t="s">
        <v>7065</v>
      </c>
      <c r="Y1112" s="17" t="s">
        <v>150</v>
      </c>
      <c r="Z1112" s="17">
        <v>20201030</v>
      </c>
      <c r="AA1112" s="17" t="s">
        <v>1947</v>
      </c>
      <c r="AB1112" s="17">
        <v>1</v>
      </c>
      <c r="AC1112" s="17" t="str">
        <f>IFERROR(VLOOKUP(A1112,[1]Cruces!AJ:AK,2,0),VLOOKUP(CONCATENATE(X1112,AA1112),[1]Cruces!G:H,2,0))</f>
        <v>Solicitud por BT</v>
      </c>
      <c r="AD1112" s="17">
        <f t="shared" ref="AD1112:AD1169" si="304">MID(O1112,7,2)*1</f>
        <v>6</v>
      </c>
      <c r="AE1112" s="17">
        <f t="shared" ref="AE1112:AE1169" si="305">MID(O1112,5,2)*1</f>
        <v>8</v>
      </c>
      <c r="AF1112" s="17">
        <f t="shared" ref="AF1112:AF1169" si="306">MID(O1112,1,4)*1</f>
        <v>2020</v>
      </c>
      <c r="AG1112" s="17" t="str">
        <f>IFERROR(VLOOKUP(MID(A1112,2,4)*1,[1]Cruces!K:L,2,0),"Verificar")</f>
        <v>Guajira</v>
      </c>
      <c r="AH1112" s="17">
        <f t="shared" ref="AH1112:AH1169" ca="1" si="307">TODAY()-DATE(AF1112,AE1112,AD1112)</f>
        <v>111</v>
      </c>
      <c r="AI1112" s="17" t="str">
        <f>IFERROR(VLOOKUP(U1112,[1]Cruces!$O$1:$P$6,2,0),"Sin Orden")</f>
        <v>Sin Orden</v>
      </c>
      <c r="AJ1112" s="17">
        <f t="shared" ref="AJ1112:AJ1169" si="308">MID(Z1112,7,2)*1</f>
        <v>30</v>
      </c>
      <c r="AK1112" s="17">
        <f t="shared" ref="AK1112:AK1169" si="309">MID(Z1112,5,2)*1</f>
        <v>10</v>
      </c>
      <c r="AL1112" s="17">
        <f t="shared" ref="AL1112:AL1169" si="310">MID(Z1112,1,4)*1</f>
        <v>2020</v>
      </c>
      <c r="AM1112" s="17">
        <f t="shared" ref="AM1112:AM1169" ca="1" si="311">+TODAY()-DATE(AL1112,AK1112,AJ1112)</f>
        <v>26</v>
      </c>
      <c r="AN1112" s="18" t="str">
        <f>IFERROR(VLOOKUP(R1112*1,'[1]Ordenes de Servicio'!G:K,5,0),"No Cruza")</f>
        <v>No Cruza</v>
      </c>
      <c r="AO1112" s="17">
        <f t="shared" ref="AO1112:AO1169" ca="1" si="312">+IF(AI1112="Resuelta",DATE(AL1112,AK1112,AJ1112)-DATE(AF1112,AE1112,AD1112),TODAY()-DATE(AL1112,AK1112,AJ1112))</f>
        <v>26</v>
      </c>
      <c r="AP1112" s="17">
        <f t="shared" ref="AP1112:AP1169" si="313">MID(P1112,7,2)*1</f>
        <v>6</v>
      </c>
      <c r="AQ1112" s="17">
        <f t="shared" ref="AQ1112:AQ1169" si="314">MID(P1112,5,2)*1</f>
        <v>8</v>
      </c>
      <c r="AR1112" s="17">
        <f t="shared" ref="AR1112:AR1169" si="315">MID(P1112,1,4)*1</f>
        <v>2020</v>
      </c>
      <c r="AS1112" s="17">
        <f t="shared" ref="AS1112:AS1169" ca="1" si="316">+TODAY()-DATE(AR1112,AQ1112,AP1112)</f>
        <v>111</v>
      </c>
      <c r="AT1112" s="17" t="str">
        <f t="shared" ca="1" si="303"/>
        <v>No</v>
      </c>
      <c r="AU1112" s="17">
        <f t="shared" ref="AU1112:AU1169" si="317">IF(DATE(AL1112,AK1112,AJ1112)-DATE(AR1112,AQ1112,AP1112)&lt;0,DATE(AR1112,AQ1112,AP1112)-DATE(AL1112,AK1112,AJ1112),DATE(AL1112,AK1112,AJ1112)-DATE(AR1112,AQ1112,AP1112))</f>
        <v>85</v>
      </c>
      <c r="AV1112" s="17" t="str">
        <f>+VLOOKUP(B1112,[1]Cruces!S:T,2,0)</f>
        <v>1. Solicitud</v>
      </c>
    </row>
    <row r="1113" spans="1:48" hidden="1" x14ac:dyDescent="0.25">
      <c r="A1113" s="17" t="s">
        <v>2222</v>
      </c>
      <c r="B1113" s="17" t="s">
        <v>68</v>
      </c>
      <c r="C1113" s="17">
        <v>0</v>
      </c>
      <c r="D1113" s="17">
        <v>0</v>
      </c>
      <c r="E1113" s="17" t="s">
        <v>55</v>
      </c>
      <c r="F1113" s="17" t="s">
        <v>107</v>
      </c>
      <c r="G1113" s="17" t="s">
        <v>2223</v>
      </c>
      <c r="H1113" s="17">
        <v>310623987</v>
      </c>
      <c r="I1113" s="17" t="s">
        <v>116</v>
      </c>
      <c r="J1113" s="17" t="s">
        <v>59</v>
      </c>
      <c r="K1113" s="17" t="s">
        <v>2224</v>
      </c>
      <c r="L1113" s="17" t="s">
        <v>145</v>
      </c>
      <c r="M1113" s="17" t="s">
        <v>146</v>
      </c>
      <c r="N1113" s="17" t="s">
        <v>75</v>
      </c>
      <c r="O1113" s="17">
        <v>20190716</v>
      </c>
      <c r="P1113" s="17">
        <v>20190902</v>
      </c>
      <c r="Q1113" s="17">
        <v>7541</v>
      </c>
      <c r="R1113" s="17">
        <v>27047700</v>
      </c>
      <c r="S1113" s="17" t="s">
        <v>76</v>
      </c>
      <c r="T1113" s="17" t="s">
        <v>63</v>
      </c>
      <c r="U1113" s="17" t="s">
        <v>91</v>
      </c>
      <c r="V1113" s="17">
        <f t="shared" ref="V1113:V1170" si="318">+W1113/1000</f>
        <v>225</v>
      </c>
      <c r="W1113" s="17">
        <v>225000</v>
      </c>
      <c r="X1113" s="17" t="s">
        <v>64</v>
      </c>
      <c r="Y1113" s="17" t="s">
        <v>150</v>
      </c>
      <c r="Z1113" s="17">
        <v>20200911</v>
      </c>
      <c r="AA1113" s="17" t="s">
        <v>101</v>
      </c>
      <c r="AB1113" s="17">
        <v>1</v>
      </c>
      <c r="AC1113" s="17" t="str">
        <f>IFERROR(VLOOKUP(A1113,[1]Cruces!AJ:AK,2,0),VLOOKUP(CONCATENATE(X1113,AA1113),[1]Cruces!G:H,2,0))</f>
        <v>Solicitud de Obra</v>
      </c>
      <c r="AD1113" s="17">
        <f t="shared" si="304"/>
        <v>16</v>
      </c>
      <c r="AE1113" s="17">
        <f t="shared" si="305"/>
        <v>7</v>
      </c>
      <c r="AF1113" s="17">
        <f t="shared" si="306"/>
        <v>2019</v>
      </c>
      <c r="AG1113" s="17" t="str">
        <f>IFERROR(VLOOKUP(MID(A1113,2,4)*1,[1]Cruces!K:L,2,0),"Verificar")</f>
        <v>Atlántico Sur</v>
      </c>
      <c r="AH1113" s="17">
        <f t="shared" ca="1" si="307"/>
        <v>498</v>
      </c>
      <c r="AI1113" s="17" t="str">
        <f>IFERROR(VLOOKUP(U1113,[1]Cruces!$O$1:$P$6,2,0),"Sin Orden")</f>
        <v>Resuelta</v>
      </c>
      <c r="AJ1113" s="17">
        <f t="shared" si="308"/>
        <v>11</v>
      </c>
      <c r="AK1113" s="17">
        <f t="shared" si="309"/>
        <v>9</v>
      </c>
      <c r="AL1113" s="17">
        <f t="shared" si="310"/>
        <v>2020</v>
      </c>
      <c r="AM1113" s="17">
        <f t="shared" ca="1" si="311"/>
        <v>75</v>
      </c>
      <c r="AN1113" s="18">
        <f>IFERROR(VLOOKUP(R1113*1,'[1]Ordenes de Servicio'!G:K,5,0),"No Cruza")</f>
        <v>43829</v>
      </c>
      <c r="AO1113" s="17">
        <f t="shared" ca="1" si="312"/>
        <v>423</v>
      </c>
      <c r="AP1113" s="17">
        <f t="shared" si="313"/>
        <v>2</v>
      </c>
      <c r="AQ1113" s="17">
        <f t="shared" si="314"/>
        <v>9</v>
      </c>
      <c r="AR1113" s="17">
        <f t="shared" si="315"/>
        <v>2019</v>
      </c>
      <c r="AS1113" s="17">
        <f t="shared" ca="1" si="316"/>
        <v>450</v>
      </c>
      <c r="AT1113" s="17" t="str">
        <f t="shared" ref="AT1113:AT1170" ca="1" si="319">IF(AS1113&gt;359,"Si","No")</f>
        <v>Si</v>
      </c>
      <c r="AU1113" s="17">
        <f t="shared" si="317"/>
        <v>375</v>
      </c>
      <c r="AV1113" s="17" t="str">
        <f>+VLOOKUP(B1113,[1]Cruces!S:T,2,0)</f>
        <v>5. Consultoría / Adjudicación</v>
      </c>
    </row>
    <row r="1114" spans="1:48" hidden="1" x14ac:dyDescent="0.25">
      <c r="A1114" s="17" t="s">
        <v>2225</v>
      </c>
      <c r="B1114" s="17" t="s">
        <v>68</v>
      </c>
      <c r="C1114" s="17">
        <v>0</v>
      </c>
      <c r="D1114" s="17">
        <v>0</v>
      </c>
      <c r="E1114" s="17" t="s">
        <v>55</v>
      </c>
      <c r="F1114" s="17" t="s">
        <v>81</v>
      </c>
      <c r="G1114" s="17" t="s">
        <v>2226</v>
      </c>
      <c r="H1114" s="17">
        <v>3214633601</v>
      </c>
      <c r="I1114" s="17" t="s">
        <v>71</v>
      </c>
      <c r="J1114" s="17" t="s">
        <v>59</v>
      </c>
      <c r="K1114" s="17" t="s">
        <v>97</v>
      </c>
      <c r="L1114" s="17" t="s">
        <v>85</v>
      </c>
      <c r="M1114" s="17" t="s">
        <v>86</v>
      </c>
      <c r="N1114" s="17" t="s">
        <v>75</v>
      </c>
      <c r="O1114" s="17">
        <v>20200513</v>
      </c>
      <c r="P1114" s="17">
        <v>20200609</v>
      </c>
      <c r="Q1114" s="17">
        <v>9342</v>
      </c>
      <c r="R1114" s="17">
        <v>27984892</v>
      </c>
      <c r="S1114" s="17" t="s">
        <v>76</v>
      </c>
      <c r="T1114" s="17" t="s">
        <v>63</v>
      </c>
      <c r="U1114" s="17" t="s">
        <v>88</v>
      </c>
      <c r="V1114" s="17">
        <f t="shared" si="318"/>
        <v>45</v>
      </c>
      <c r="W1114" s="17">
        <v>45000</v>
      </c>
      <c r="X1114" s="17" t="s">
        <v>64</v>
      </c>
      <c r="Y1114" s="17" t="s">
        <v>136</v>
      </c>
      <c r="Z1114" s="17">
        <v>20200622</v>
      </c>
      <c r="AA1114" s="17" t="s">
        <v>78</v>
      </c>
      <c r="AB1114" s="17">
        <v>1</v>
      </c>
      <c r="AC1114" s="17" t="str">
        <f>IFERROR(VLOOKUP(A1114,[1]Cruces!AJ:AK,2,0),VLOOKUP(CONCATENATE(X1114,AA1114),[1]Cruces!G:H,2,0))</f>
        <v>Solicitud de Obra</v>
      </c>
      <c r="AD1114" s="17">
        <f t="shared" si="304"/>
        <v>13</v>
      </c>
      <c r="AE1114" s="17">
        <f t="shared" si="305"/>
        <v>5</v>
      </c>
      <c r="AF1114" s="17">
        <f t="shared" si="306"/>
        <v>2020</v>
      </c>
      <c r="AG1114" s="17" t="str">
        <f>IFERROR(VLOOKUP(MID(A1114,2,4)*1,[1]Cruces!K:L,2,0),"Verificar")</f>
        <v>Magdalena</v>
      </c>
      <c r="AH1114" s="17">
        <f t="shared" ca="1" si="307"/>
        <v>196</v>
      </c>
      <c r="AI1114" s="17" t="str">
        <f>IFERROR(VLOOKUP(U1114,[1]Cruces!$O$1:$P$6,2,0),"Sin Orden")</f>
        <v>Resuelta</v>
      </c>
      <c r="AJ1114" s="17">
        <f t="shared" si="308"/>
        <v>22</v>
      </c>
      <c r="AK1114" s="17">
        <f t="shared" si="309"/>
        <v>6</v>
      </c>
      <c r="AL1114" s="17">
        <f t="shared" si="310"/>
        <v>2020</v>
      </c>
      <c r="AM1114" s="17">
        <f t="shared" ca="1" si="311"/>
        <v>156</v>
      </c>
      <c r="AN1114" s="18">
        <f>IFERROR(VLOOKUP(R1114*1,'[1]Ordenes de Servicio'!G:K,5,0),"No Cruza")</f>
        <v>44056</v>
      </c>
      <c r="AO1114" s="17">
        <f t="shared" ca="1" si="312"/>
        <v>40</v>
      </c>
      <c r="AP1114" s="17">
        <f t="shared" si="313"/>
        <v>9</v>
      </c>
      <c r="AQ1114" s="17">
        <f t="shared" si="314"/>
        <v>6</v>
      </c>
      <c r="AR1114" s="17">
        <f t="shared" si="315"/>
        <v>2020</v>
      </c>
      <c r="AS1114" s="17">
        <f t="shared" ca="1" si="316"/>
        <v>169</v>
      </c>
      <c r="AT1114" s="17" t="str">
        <f t="shared" ca="1" si="319"/>
        <v>No</v>
      </c>
      <c r="AU1114" s="17">
        <f t="shared" si="317"/>
        <v>13</v>
      </c>
      <c r="AV1114" s="17" t="str">
        <f>+VLOOKUP(B1114,[1]Cruces!S:T,2,0)</f>
        <v>5. Consultoría / Adjudicación</v>
      </c>
    </row>
    <row r="1115" spans="1:48" x14ac:dyDescent="0.25">
      <c r="A1115" s="17" t="s">
        <v>2227</v>
      </c>
      <c r="B1115" s="17" t="s">
        <v>80</v>
      </c>
      <c r="C1115" s="17">
        <v>0</v>
      </c>
      <c r="D1115" s="17">
        <v>0</v>
      </c>
      <c r="E1115" s="17" t="s">
        <v>55</v>
      </c>
      <c r="F1115" s="17" t="s">
        <v>56</v>
      </c>
      <c r="G1115" s="17" t="s">
        <v>2228</v>
      </c>
      <c r="H1115" s="17">
        <v>0</v>
      </c>
      <c r="I1115" s="17" t="s">
        <v>116</v>
      </c>
      <c r="J1115" s="17" t="s">
        <v>59</v>
      </c>
      <c r="K1115" s="17" t="s">
        <v>2229</v>
      </c>
      <c r="L1115" s="17" t="s">
        <v>172</v>
      </c>
      <c r="M1115" s="17" t="s">
        <v>173</v>
      </c>
      <c r="N1115" s="17" t="s">
        <v>87</v>
      </c>
      <c r="O1115" s="17">
        <v>20170706</v>
      </c>
      <c r="P1115" s="17">
        <v>20180320</v>
      </c>
      <c r="Q1115" s="17">
        <v>1180</v>
      </c>
      <c r="R1115" s="17">
        <v>0</v>
      </c>
      <c r="S1115" s="17"/>
      <c r="T1115" s="17" t="s">
        <v>63</v>
      </c>
      <c r="U1115" s="17"/>
      <c r="V1115" s="17">
        <f t="shared" si="318"/>
        <v>75</v>
      </c>
      <c r="W1115" s="17">
        <v>75000</v>
      </c>
      <c r="X1115" s="17" t="s">
        <v>64</v>
      </c>
      <c r="Y1115" s="17" t="s">
        <v>80</v>
      </c>
      <c r="Z1115" s="17">
        <v>20180320</v>
      </c>
      <c r="AA1115" s="17" t="s">
        <v>137</v>
      </c>
      <c r="AB1115" s="17">
        <v>1</v>
      </c>
      <c r="AC1115" s="17" t="str">
        <f>IFERROR(VLOOKUP(A1115,[1]Cruces!AJ:AK,2,0),VLOOKUP(CONCATENATE(X1115,AA1115),[1]Cruces!G:H,2,0))</f>
        <v>Solicitud de Obra</v>
      </c>
      <c r="AD1115" s="17">
        <f t="shared" si="304"/>
        <v>6</v>
      </c>
      <c r="AE1115" s="17">
        <f t="shared" si="305"/>
        <v>7</v>
      </c>
      <c r="AF1115" s="17">
        <f t="shared" si="306"/>
        <v>2017</v>
      </c>
      <c r="AG1115" s="17" t="str">
        <f>IFERROR(VLOOKUP(MID(A1115,2,4)*1,[1]Cruces!K:L,2,0),"Verificar")</f>
        <v>Atlántico Norte</v>
      </c>
      <c r="AH1115" s="17">
        <f t="shared" ca="1" si="307"/>
        <v>1238</v>
      </c>
      <c r="AI1115" s="17" t="str">
        <f>IFERROR(VLOOKUP(U1115,[1]Cruces!$O$1:$P$6,2,0),"Sin Orden")</f>
        <v>Sin Orden</v>
      </c>
      <c r="AJ1115" s="17">
        <f t="shared" si="308"/>
        <v>20</v>
      </c>
      <c r="AK1115" s="17">
        <f t="shared" si="309"/>
        <v>3</v>
      </c>
      <c r="AL1115" s="17">
        <f t="shared" si="310"/>
        <v>2018</v>
      </c>
      <c r="AM1115" s="17">
        <f t="shared" ca="1" si="311"/>
        <v>981</v>
      </c>
      <c r="AN1115" s="18" t="str">
        <f>IFERROR(VLOOKUP(R1115*1,'[1]Ordenes de Servicio'!G:K,5,0),"No Cruza")</f>
        <v>No Cruza</v>
      </c>
      <c r="AO1115" s="17">
        <f t="shared" ca="1" si="312"/>
        <v>981</v>
      </c>
      <c r="AP1115" s="17">
        <f t="shared" si="313"/>
        <v>20</v>
      </c>
      <c r="AQ1115" s="17">
        <f t="shared" si="314"/>
        <v>3</v>
      </c>
      <c r="AR1115" s="17">
        <f t="shared" si="315"/>
        <v>2018</v>
      </c>
      <c r="AS1115" s="17">
        <f t="shared" ca="1" si="316"/>
        <v>981</v>
      </c>
      <c r="AT1115" s="17" t="str">
        <f t="shared" ca="1" si="319"/>
        <v>Si</v>
      </c>
      <c r="AU1115" s="17">
        <f t="shared" si="317"/>
        <v>0</v>
      </c>
      <c r="AV1115" s="17" t="str">
        <f>+VLOOKUP(B1115,[1]Cruces!S:T,2,0)</f>
        <v>8. Puesta en Servicio</v>
      </c>
    </row>
    <row r="1116" spans="1:48" hidden="1" x14ac:dyDescent="0.25">
      <c r="A1116" s="17" t="s">
        <v>8175</v>
      </c>
      <c r="B1116" s="17" t="s">
        <v>6595</v>
      </c>
      <c r="C1116" s="17">
        <v>0</v>
      </c>
      <c r="D1116" s="17">
        <v>0</v>
      </c>
      <c r="E1116" s="17" t="s">
        <v>55</v>
      </c>
      <c r="F1116" s="17" t="s">
        <v>5366</v>
      </c>
      <c r="G1116" s="17" t="s">
        <v>8176</v>
      </c>
      <c r="H1116" s="17">
        <v>3116783472</v>
      </c>
      <c r="I1116" s="17" t="s">
        <v>71</v>
      </c>
      <c r="J1116" s="17" t="s">
        <v>59</v>
      </c>
      <c r="K1116" s="17" t="s">
        <v>8177</v>
      </c>
      <c r="L1116" s="17" t="s">
        <v>5368</v>
      </c>
      <c r="M1116" s="17" t="s">
        <v>5369</v>
      </c>
      <c r="N1116" s="17" t="s">
        <v>6600</v>
      </c>
      <c r="O1116" s="17">
        <v>20201021</v>
      </c>
      <c r="P1116" s="17">
        <v>20201023</v>
      </c>
      <c r="Q1116" s="17">
        <v>1180</v>
      </c>
      <c r="R1116" s="17">
        <v>28245138</v>
      </c>
      <c r="S1116" s="17" t="s">
        <v>6601</v>
      </c>
      <c r="T1116" s="17" t="s">
        <v>63</v>
      </c>
      <c r="U1116" s="17" t="s">
        <v>91</v>
      </c>
      <c r="V1116" s="17">
        <f t="shared" si="318"/>
        <v>3</v>
      </c>
      <c r="W1116" s="17">
        <v>3000</v>
      </c>
      <c r="X1116" s="17" t="s">
        <v>7065</v>
      </c>
      <c r="Y1116" s="17" t="s">
        <v>150</v>
      </c>
      <c r="Z1116" s="17">
        <v>20201102</v>
      </c>
      <c r="AA1116" s="17" t="s">
        <v>1947</v>
      </c>
      <c r="AB1116" s="17">
        <v>1</v>
      </c>
      <c r="AC1116" s="17" t="str">
        <f>IFERROR(VLOOKUP(A1116,[1]Cruces!AJ:AK,2,0),VLOOKUP(CONCATENATE(X1116,AA1116),[1]Cruces!G:H,2,0))</f>
        <v>Solicitud por BT</v>
      </c>
      <c r="AD1116" s="17">
        <f t="shared" si="304"/>
        <v>21</v>
      </c>
      <c r="AE1116" s="17">
        <f t="shared" si="305"/>
        <v>10</v>
      </c>
      <c r="AF1116" s="17">
        <f t="shared" si="306"/>
        <v>2020</v>
      </c>
      <c r="AG1116" s="17" t="str">
        <f>IFERROR(VLOOKUP(MID(A1116,2,4)*1,[1]Cruces!K:L,2,0),"Verificar")</f>
        <v>Atlántico Norte</v>
      </c>
      <c r="AH1116" s="17">
        <f t="shared" ca="1" si="307"/>
        <v>35</v>
      </c>
      <c r="AI1116" s="17" t="str">
        <f>IFERROR(VLOOKUP(U1116,[1]Cruces!$O$1:$P$6,2,0),"Sin Orden")</f>
        <v>Resuelta</v>
      </c>
      <c r="AJ1116" s="17">
        <f t="shared" si="308"/>
        <v>2</v>
      </c>
      <c r="AK1116" s="17">
        <f t="shared" si="309"/>
        <v>11</v>
      </c>
      <c r="AL1116" s="17">
        <f t="shared" si="310"/>
        <v>2020</v>
      </c>
      <c r="AM1116" s="17">
        <f t="shared" ca="1" si="311"/>
        <v>23</v>
      </c>
      <c r="AN1116" s="18" t="str">
        <f>IFERROR(VLOOKUP(R1116*1,'[1]Ordenes de Servicio'!G:K,5,0),"No Cruza")</f>
        <v>No Cruza</v>
      </c>
      <c r="AO1116" s="17">
        <f t="shared" ca="1" si="312"/>
        <v>12</v>
      </c>
      <c r="AP1116" s="17">
        <f t="shared" si="313"/>
        <v>23</v>
      </c>
      <c r="AQ1116" s="17">
        <f t="shared" si="314"/>
        <v>10</v>
      </c>
      <c r="AR1116" s="17">
        <f t="shared" si="315"/>
        <v>2020</v>
      </c>
      <c r="AS1116" s="17">
        <f t="shared" ca="1" si="316"/>
        <v>33</v>
      </c>
      <c r="AT1116" s="17" t="str">
        <f t="shared" ca="1" si="319"/>
        <v>No</v>
      </c>
      <c r="AU1116" s="17">
        <f t="shared" si="317"/>
        <v>10</v>
      </c>
      <c r="AV1116" s="17" t="str">
        <f>+VLOOKUP(B1116,[1]Cruces!S:T,2,0)</f>
        <v>7. Ejecución en Campo OS BT</v>
      </c>
    </row>
    <row r="1117" spans="1:48" hidden="1" x14ac:dyDescent="0.25">
      <c r="A1117" s="17" t="s">
        <v>2230</v>
      </c>
      <c r="B1117" s="17" t="s">
        <v>203</v>
      </c>
      <c r="C1117" s="17">
        <v>0</v>
      </c>
      <c r="D1117" s="17">
        <v>0</v>
      </c>
      <c r="E1117" s="17" t="s">
        <v>55</v>
      </c>
      <c r="F1117" s="17" t="s">
        <v>56</v>
      </c>
      <c r="G1117" s="17" t="s">
        <v>2231</v>
      </c>
      <c r="H1117" s="17">
        <v>0</v>
      </c>
      <c r="I1117" s="17" t="s">
        <v>165</v>
      </c>
      <c r="J1117" s="17" t="s">
        <v>59</v>
      </c>
      <c r="K1117" s="17" t="s">
        <v>97</v>
      </c>
      <c r="L1117" s="17" t="s">
        <v>265</v>
      </c>
      <c r="M1117" s="17" t="s">
        <v>55</v>
      </c>
      <c r="N1117" s="17" t="s">
        <v>207</v>
      </c>
      <c r="O1117" s="17">
        <v>20160926</v>
      </c>
      <c r="P1117" s="17">
        <v>20160926</v>
      </c>
      <c r="Q1117" s="17">
        <v>9510</v>
      </c>
      <c r="R1117" s="17">
        <v>0</v>
      </c>
      <c r="S1117" s="17"/>
      <c r="T1117" s="17" t="s">
        <v>63</v>
      </c>
      <c r="U1117" s="17"/>
      <c r="V1117" s="17">
        <f t="shared" si="318"/>
        <v>75</v>
      </c>
      <c r="W1117" s="17">
        <v>75000</v>
      </c>
      <c r="X1117" s="17" t="s">
        <v>64</v>
      </c>
      <c r="Y1117" s="17" t="s">
        <v>203</v>
      </c>
      <c r="Z1117" s="17">
        <v>20160926</v>
      </c>
      <c r="AA1117" s="17" t="s">
        <v>78</v>
      </c>
      <c r="AB1117" s="17">
        <v>1</v>
      </c>
      <c r="AC1117" s="17" t="str">
        <f>IFERROR(VLOOKUP(A1117,[1]Cruces!AJ:AK,2,0),VLOOKUP(CONCATENATE(X1117,AA1117),[1]Cruces!G:H,2,0))</f>
        <v>Solicitud de Obra</v>
      </c>
      <c r="AD1117" s="17">
        <f t="shared" si="304"/>
        <v>26</v>
      </c>
      <c r="AE1117" s="17">
        <f t="shared" si="305"/>
        <v>9</v>
      </c>
      <c r="AF1117" s="17">
        <f t="shared" si="306"/>
        <v>2016</v>
      </c>
      <c r="AG1117" s="17" t="str">
        <f>IFERROR(VLOOKUP(MID(A1117,2,4)*1,[1]Cruces!K:L,2,0),"Verificar")</f>
        <v>Atlántico Norte</v>
      </c>
      <c r="AH1117" s="17">
        <f t="shared" ca="1" si="307"/>
        <v>1521</v>
      </c>
      <c r="AI1117" s="17" t="str">
        <f>IFERROR(VLOOKUP(U1117,[1]Cruces!$O$1:$P$6,2,0),"Sin Orden")</f>
        <v>Sin Orden</v>
      </c>
      <c r="AJ1117" s="17">
        <f t="shared" si="308"/>
        <v>26</v>
      </c>
      <c r="AK1117" s="17">
        <f t="shared" si="309"/>
        <v>9</v>
      </c>
      <c r="AL1117" s="17">
        <f t="shared" si="310"/>
        <v>2016</v>
      </c>
      <c r="AM1117" s="17">
        <f t="shared" ca="1" si="311"/>
        <v>1521</v>
      </c>
      <c r="AN1117" s="18" t="str">
        <f>IFERROR(VLOOKUP(R1117*1,'[1]Ordenes de Servicio'!G:K,5,0),"No Cruza")</f>
        <v>No Cruza</v>
      </c>
      <c r="AO1117" s="17">
        <f t="shared" ca="1" si="312"/>
        <v>1521</v>
      </c>
      <c r="AP1117" s="17">
        <f t="shared" si="313"/>
        <v>26</v>
      </c>
      <c r="AQ1117" s="17">
        <f t="shared" si="314"/>
        <v>9</v>
      </c>
      <c r="AR1117" s="17">
        <f t="shared" si="315"/>
        <v>2016</v>
      </c>
      <c r="AS1117" s="17">
        <f t="shared" ca="1" si="316"/>
        <v>1521</v>
      </c>
      <c r="AT1117" s="17" t="str">
        <f t="shared" ca="1" si="319"/>
        <v>Si</v>
      </c>
      <c r="AU1117" s="17">
        <f t="shared" si="317"/>
        <v>0</v>
      </c>
      <c r="AV1117" s="17" t="str">
        <f>+VLOOKUP(B1117,[1]Cruces!S:T,2,0)</f>
        <v>6. Ejecución y Seguimiento de Obra</v>
      </c>
    </row>
    <row r="1118" spans="1:48" x14ac:dyDescent="0.25">
      <c r="A1118" s="17" t="s">
        <v>2232</v>
      </c>
      <c r="B1118" s="17" t="s">
        <v>80</v>
      </c>
      <c r="C1118" s="17">
        <v>3780350</v>
      </c>
      <c r="D1118" s="17">
        <v>0</v>
      </c>
      <c r="E1118" s="17" t="s">
        <v>55</v>
      </c>
      <c r="F1118" s="17" t="s">
        <v>120</v>
      </c>
      <c r="G1118" s="17" t="s">
        <v>1145</v>
      </c>
      <c r="H1118" s="17">
        <v>3145393863</v>
      </c>
      <c r="I1118" s="17" t="s">
        <v>116</v>
      </c>
      <c r="J1118" s="17" t="s">
        <v>59</v>
      </c>
      <c r="K1118" s="17" t="s">
        <v>97</v>
      </c>
      <c r="L1118" s="17" t="s">
        <v>122</v>
      </c>
      <c r="M1118" s="17" t="s">
        <v>123</v>
      </c>
      <c r="N1118" s="17" t="s">
        <v>87</v>
      </c>
      <c r="O1118" s="17">
        <v>20180906</v>
      </c>
      <c r="P1118" s="17">
        <v>20190625</v>
      </c>
      <c r="Q1118" s="17">
        <v>1150</v>
      </c>
      <c r="R1118" s="17">
        <v>25493294</v>
      </c>
      <c r="S1118" s="17" t="s">
        <v>76</v>
      </c>
      <c r="T1118" s="17" t="s">
        <v>63</v>
      </c>
      <c r="U1118" s="17" t="s">
        <v>88</v>
      </c>
      <c r="V1118" s="17">
        <f t="shared" si="318"/>
        <v>112.5</v>
      </c>
      <c r="W1118" s="17">
        <v>112500</v>
      </c>
      <c r="X1118" s="17" t="s">
        <v>89</v>
      </c>
      <c r="Y1118" s="17" t="s">
        <v>80</v>
      </c>
      <c r="Z1118" s="17">
        <v>20190625</v>
      </c>
      <c r="AA1118" s="17" t="s">
        <v>335</v>
      </c>
      <c r="AB1118" s="17">
        <v>1</v>
      </c>
      <c r="AC1118" s="17" t="str">
        <f>IFERROR(VLOOKUP(A1118,[1]Cruces!AJ:AK,2,0),VLOOKUP(CONCATENATE(X1118,AA1118),[1]Cruces!G:H,2,0))</f>
        <v>Solicitud de Obra</v>
      </c>
      <c r="AD1118" s="17">
        <f t="shared" si="304"/>
        <v>6</v>
      </c>
      <c r="AE1118" s="17">
        <f t="shared" si="305"/>
        <v>9</v>
      </c>
      <c r="AF1118" s="17">
        <f t="shared" si="306"/>
        <v>2018</v>
      </c>
      <c r="AG1118" s="17" t="str">
        <f>IFERROR(VLOOKUP(MID(A1118,2,4)*1,[1]Cruces!K:L,2,0),"Verificar")</f>
        <v>Atlántico Norte</v>
      </c>
      <c r="AH1118" s="17">
        <f t="shared" ca="1" si="307"/>
        <v>811</v>
      </c>
      <c r="AI1118" s="17" t="str">
        <f>IFERROR(VLOOKUP(U1118,[1]Cruces!$O$1:$P$6,2,0),"Sin Orden")</f>
        <v>Resuelta</v>
      </c>
      <c r="AJ1118" s="17">
        <f t="shared" si="308"/>
        <v>25</v>
      </c>
      <c r="AK1118" s="17">
        <f t="shared" si="309"/>
        <v>6</v>
      </c>
      <c r="AL1118" s="17">
        <f t="shared" si="310"/>
        <v>2019</v>
      </c>
      <c r="AM1118" s="17">
        <f t="shared" ca="1" si="311"/>
        <v>519</v>
      </c>
      <c r="AN1118" s="18" t="str">
        <f>IFERROR(VLOOKUP(R1118*1,'[1]Ordenes de Servicio'!G:K,5,0),"No Cruza")</f>
        <v>No Cruza</v>
      </c>
      <c r="AO1118" s="17">
        <f t="shared" ca="1" si="312"/>
        <v>292</v>
      </c>
      <c r="AP1118" s="17">
        <f t="shared" si="313"/>
        <v>25</v>
      </c>
      <c r="AQ1118" s="17">
        <f t="shared" si="314"/>
        <v>6</v>
      </c>
      <c r="AR1118" s="17">
        <f t="shared" si="315"/>
        <v>2019</v>
      </c>
      <c r="AS1118" s="17">
        <f t="shared" ca="1" si="316"/>
        <v>519</v>
      </c>
      <c r="AT1118" s="17" t="str">
        <f t="shared" ca="1" si="319"/>
        <v>Si</v>
      </c>
      <c r="AU1118" s="17">
        <f t="shared" si="317"/>
        <v>0</v>
      </c>
      <c r="AV1118" s="17" t="str">
        <f>+VLOOKUP(B1118,[1]Cruces!S:T,2,0)</f>
        <v>8. Puesta en Servicio</v>
      </c>
    </row>
    <row r="1119" spans="1:48" hidden="1" x14ac:dyDescent="0.25">
      <c r="A1119" s="17" t="s">
        <v>8178</v>
      </c>
      <c r="B1119" s="17" t="s">
        <v>6595</v>
      </c>
      <c r="C1119" s="17">
        <v>0</v>
      </c>
      <c r="D1119" s="17">
        <v>0</v>
      </c>
      <c r="E1119" s="17" t="s">
        <v>55</v>
      </c>
      <c r="F1119" s="17" t="s">
        <v>7098</v>
      </c>
      <c r="G1119" s="17" t="s">
        <v>8179</v>
      </c>
      <c r="H1119" s="17">
        <v>3158968336</v>
      </c>
      <c r="I1119" s="17" t="s">
        <v>71</v>
      </c>
      <c r="J1119" s="17" t="s">
        <v>59</v>
      </c>
      <c r="K1119" s="17" t="s">
        <v>8180</v>
      </c>
      <c r="L1119" s="17" t="s">
        <v>7330</v>
      </c>
      <c r="M1119" s="17" t="s">
        <v>7331</v>
      </c>
      <c r="N1119" s="17" t="s">
        <v>6600</v>
      </c>
      <c r="O1119" s="17">
        <v>20200312</v>
      </c>
      <c r="P1119" s="17">
        <v>20200418</v>
      </c>
      <c r="Q1119" s="17">
        <v>1180</v>
      </c>
      <c r="R1119" s="17">
        <v>27324518</v>
      </c>
      <c r="S1119" s="17" t="s">
        <v>6601</v>
      </c>
      <c r="T1119" s="17" t="s">
        <v>63</v>
      </c>
      <c r="U1119" s="17" t="s">
        <v>91</v>
      </c>
      <c r="V1119" s="17">
        <f t="shared" si="318"/>
        <v>3</v>
      </c>
      <c r="W1119" s="17">
        <v>3000</v>
      </c>
      <c r="X1119" s="17" t="s">
        <v>7065</v>
      </c>
      <c r="Y1119" s="17" t="s">
        <v>6595</v>
      </c>
      <c r="Z1119" s="17">
        <v>20200418</v>
      </c>
      <c r="AA1119" s="17" t="s">
        <v>1947</v>
      </c>
      <c r="AB1119" s="17">
        <v>1</v>
      </c>
      <c r="AC1119" s="17" t="str">
        <f>IFERROR(VLOOKUP(A1119,[1]Cruces!AJ:AK,2,0),VLOOKUP(CONCATENATE(X1119,AA1119),[1]Cruces!G:H,2,0))</f>
        <v>Solicitud por BT</v>
      </c>
      <c r="AD1119" s="17">
        <f t="shared" si="304"/>
        <v>12</v>
      </c>
      <c r="AE1119" s="17">
        <f t="shared" si="305"/>
        <v>3</v>
      </c>
      <c r="AF1119" s="17">
        <f t="shared" si="306"/>
        <v>2020</v>
      </c>
      <c r="AG1119" s="17" t="str">
        <f>IFERROR(VLOOKUP(MID(A1119,2,4)*1,[1]Cruces!K:L,2,0),"Verificar")</f>
        <v>Atlántico Norte</v>
      </c>
      <c r="AH1119" s="17">
        <f t="shared" ca="1" si="307"/>
        <v>258</v>
      </c>
      <c r="AI1119" s="17" t="str">
        <f>IFERROR(VLOOKUP(U1119,[1]Cruces!$O$1:$P$6,2,0),"Sin Orden")</f>
        <v>Resuelta</v>
      </c>
      <c r="AJ1119" s="17">
        <f t="shared" si="308"/>
        <v>18</v>
      </c>
      <c r="AK1119" s="17">
        <f t="shared" si="309"/>
        <v>4</v>
      </c>
      <c r="AL1119" s="17">
        <f t="shared" si="310"/>
        <v>2020</v>
      </c>
      <c r="AM1119" s="17">
        <f t="shared" ca="1" si="311"/>
        <v>221</v>
      </c>
      <c r="AN1119" s="18" t="str">
        <f>IFERROR(VLOOKUP(R1119*1,'[1]Ordenes de Servicio'!G:K,5,0),"No Cruza")</f>
        <v>No Cruza</v>
      </c>
      <c r="AO1119" s="17">
        <f t="shared" ca="1" si="312"/>
        <v>37</v>
      </c>
      <c r="AP1119" s="17">
        <f t="shared" si="313"/>
        <v>18</v>
      </c>
      <c r="AQ1119" s="17">
        <f t="shared" si="314"/>
        <v>4</v>
      </c>
      <c r="AR1119" s="17">
        <f t="shared" si="315"/>
        <v>2020</v>
      </c>
      <c r="AS1119" s="17">
        <f t="shared" ca="1" si="316"/>
        <v>221</v>
      </c>
      <c r="AT1119" s="17" t="str">
        <f t="shared" ca="1" si="319"/>
        <v>No</v>
      </c>
      <c r="AU1119" s="17">
        <f t="shared" si="317"/>
        <v>0</v>
      </c>
      <c r="AV1119" s="17" t="str">
        <f>+VLOOKUP(B1119,[1]Cruces!S:T,2,0)</f>
        <v>7. Ejecución en Campo OS BT</v>
      </c>
    </row>
    <row r="1120" spans="1:48" hidden="1" x14ac:dyDescent="0.25">
      <c r="A1120" s="17" t="s">
        <v>2233</v>
      </c>
      <c r="B1120" s="17" t="s">
        <v>54</v>
      </c>
      <c r="C1120" s="17">
        <v>0</v>
      </c>
      <c r="D1120" s="17">
        <v>0</v>
      </c>
      <c r="E1120" s="17" t="s">
        <v>55</v>
      </c>
      <c r="F1120" s="17" t="s">
        <v>232</v>
      </c>
      <c r="G1120" s="17" t="s">
        <v>2234</v>
      </c>
      <c r="H1120" s="17">
        <v>3006139856</v>
      </c>
      <c r="I1120" s="17" t="s">
        <v>71</v>
      </c>
      <c r="J1120" s="17" t="s">
        <v>59</v>
      </c>
      <c r="K1120" s="17" t="s">
        <v>2235</v>
      </c>
      <c r="L1120" s="17" t="s">
        <v>280</v>
      </c>
      <c r="M1120" s="17" t="s">
        <v>281</v>
      </c>
      <c r="N1120" s="17" t="s">
        <v>62</v>
      </c>
      <c r="O1120" s="17">
        <v>20190521</v>
      </c>
      <c r="P1120" s="17">
        <v>20190912</v>
      </c>
      <c r="Q1120" s="17">
        <v>7541</v>
      </c>
      <c r="R1120" s="17">
        <v>26334114</v>
      </c>
      <c r="S1120" s="17" t="s">
        <v>100</v>
      </c>
      <c r="T1120" s="17" t="s">
        <v>63</v>
      </c>
      <c r="U1120" s="17" t="s">
        <v>91</v>
      </c>
      <c r="V1120" s="17">
        <f t="shared" si="318"/>
        <v>25</v>
      </c>
      <c r="W1120" s="17">
        <v>25000</v>
      </c>
      <c r="X1120" s="17" t="s">
        <v>64</v>
      </c>
      <c r="Y1120" s="17" t="s">
        <v>65</v>
      </c>
      <c r="Z1120" s="17">
        <v>20190912</v>
      </c>
      <c r="AA1120" s="17" t="s">
        <v>78</v>
      </c>
      <c r="AB1120" s="17">
        <v>1</v>
      </c>
      <c r="AC1120" s="17" t="str">
        <f>IFERROR(VLOOKUP(A1120,[1]Cruces!AJ:AK,2,0),VLOOKUP(CONCATENATE(X1120,AA1120),[1]Cruces!G:H,2,0))</f>
        <v>Solicitud de Obra</v>
      </c>
      <c r="AD1120" s="17">
        <f t="shared" si="304"/>
        <v>21</v>
      </c>
      <c r="AE1120" s="17">
        <f t="shared" si="305"/>
        <v>5</v>
      </c>
      <c r="AF1120" s="17">
        <f t="shared" si="306"/>
        <v>2019</v>
      </c>
      <c r="AG1120" s="17" t="str">
        <f>IFERROR(VLOOKUP(MID(A1120,2,4)*1,[1]Cruces!K:L,2,0),"Verificar")</f>
        <v>Atlántico Sur</v>
      </c>
      <c r="AH1120" s="17">
        <f t="shared" ca="1" si="307"/>
        <v>554</v>
      </c>
      <c r="AI1120" s="17" t="str">
        <f>IFERROR(VLOOKUP(U1120,[1]Cruces!$O$1:$P$6,2,0),"Sin Orden")</f>
        <v>Resuelta</v>
      </c>
      <c r="AJ1120" s="17">
        <f t="shared" si="308"/>
        <v>12</v>
      </c>
      <c r="AK1120" s="17">
        <f t="shared" si="309"/>
        <v>9</v>
      </c>
      <c r="AL1120" s="17">
        <f t="shared" si="310"/>
        <v>2019</v>
      </c>
      <c r="AM1120" s="17">
        <f t="shared" ca="1" si="311"/>
        <v>440</v>
      </c>
      <c r="AN1120" s="18" t="str">
        <f>IFERROR(VLOOKUP(R1120*1,'[1]Ordenes de Servicio'!G:K,5,0),"No Cruza")</f>
        <v>No Cruza</v>
      </c>
      <c r="AO1120" s="17">
        <f t="shared" ca="1" si="312"/>
        <v>114</v>
      </c>
      <c r="AP1120" s="17">
        <f t="shared" si="313"/>
        <v>12</v>
      </c>
      <c r="AQ1120" s="17">
        <f t="shared" si="314"/>
        <v>9</v>
      </c>
      <c r="AR1120" s="17">
        <f t="shared" si="315"/>
        <v>2019</v>
      </c>
      <c r="AS1120" s="17">
        <f t="shared" ca="1" si="316"/>
        <v>440</v>
      </c>
      <c r="AT1120" s="17" t="str">
        <f t="shared" ca="1" si="319"/>
        <v>Si</v>
      </c>
      <c r="AU1120" s="17">
        <f t="shared" si="317"/>
        <v>0</v>
      </c>
      <c r="AV1120" s="17" t="str">
        <f>+VLOOKUP(B1120,[1]Cruces!S:T,2,0)</f>
        <v>4. Presupuesto de Obra</v>
      </c>
    </row>
    <row r="1121" spans="1:48" hidden="1" x14ac:dyDescent="0.25">
      <c r="A1121" s="17" t="s">
        <v>2236</v>
      </c>
      <c r="B1121" s="17" t="s">
        <v>54</v>
      </c>
      <c r="C1121" s="17">
        <v>0</v>
      </c>
      <c r="D1121" s="17">
        <v>0</v>
      </c>
      <c r="E1121" s="17" t="s">
        <v>55</v>
      </c>
      <c r="F1121" s="17" t="s">
        <v>56</v>
      </c>
      <c r="G1121" s="17" t="s">
        <v>2237</v>
      </c>
      <c r="H1121" s="17">
        <v>0</v>
      </c>
      <c r="I1121" s="17" t="s">
        <v>83</v>
      </c>
      <c r="J1121" s="17" t="s">
        <v>59</v>
      </c>
      <c r="K1121" s="17" t="s">
        <v>2238</v>
      </c>
      <c r="L1121" s="17" t="s">
        <v>117</v>
      </c>
      <c r="M1121" s="17" t="s">
        <v>118</v>
      </c>
      <c r="N1121" s="17" t="s">
        <v>62</v>
      </c>
      <c r="O1121" s="17">
        <v>20190919</v>
      </c>
      <c r="P1121" s="17">
        <v>20190925</v>
      </c>
      <c r="Q1121" s="17">
        <v>1110</v>
      </c>
      <c r="R1121" s="17">
        <v>26747872</v>
      </c>
      <c r="S1121" s="17" t="s">
        <v>100</v>
      </c>
      <c r="T1121" s="17" t="s">
        <v>63</v>
      </c>
      <c r="U1121" s="17" t="s">
        <v>91</v>
      </c>
      <c r="V1121" s="17">
        <f t="shared" si="318"/>
        <v>300</v>
      </c>
      <c r="W1121" s="17">
        <v>300000</v>
      </c>
      <c r="X1121" s="17" t="s">
        <v>64</v>
      </c>
      <c r="Y1121" s="17" t="s">
        <v>65</v>
      </c>
      <c r="Z1121" s="17">
        <v>20190925</v>
      </c>
      <c r="AA1121" s="17" t="s">
        <v>101</v>
      </c>
      <c r="AB1121" s="17">
        <v>1</v>
      </c>
      <c r="AC1121" s="17" t="str">
        <f>IFERROR(VLOOKUP(A1121,[1]Cruces!AJ:AK,2,0),VLOOKUP(CONCATENATE(X1121,AA1121),[1]Cruces!G:H,2,0))</f>
        <v>Solicitud de Obra</v>
      </c>
      <c r="AD1121" s="17">
        <f t="shared" si="304"/>
        <v>19</v>
      </c>
      <c r="AE1121" s="17">
        <f t="shared" si="305"/>
        <v>9</v>
      </c>
      <c r="AF1121" s="17">
        <f t="shared" si="306"/>
        <v>2019</v>
      </c>
      <c r="AG1121" s="17" t="str">
        <f>IFERROR(VLOOKUP(MID(A1121,2,4)*1,[1]Cruces!K:L,2,0),"Verificar")</f>
        <v>Atlántico Norte</v>
      </c>
      <c r="AH1121" s="17">
        <f t="shared" ca="1" si="307"/>
        <v>433</v>
      </c>
      <c r="AI1121" s="17" t="str">
        <f>IFERROR(VLOOKUP(U1121,[1]Cruces!$O$1:$P$6,2,0),"Sin Orden")</f>
        <v>Resuelta</v>
      </c>
      <c r="AJ1121" s="17">
        <f t="shared" si="308"/>
        <v>25</v>
      </c>
      <c r="AK1121" s="17">
        <f t="shared" si="309"/>
        <v>9</v>
      </c>
      <c r="AL1121" s="17">
        <f t="shared" si="310"/>
        <v>2019</v>
      </c>
      <c r="AM1121" s="17">
        <f t="shared" ca="1" si="311"/>
        <v>427</v>
      </c>
      <c r="AN1121" s="18" t="str">
        <f>IFERROR(VLOOKUP(R1121*1,'[1]Ordenes de Servicio'!G:K,5,0),"No Cruza")</f>
        <v>No Cruza</v>
      </c>
      <c r="AO1121" s="17">
        <f t="shared" ca="1" si="312"/>
        <v>6</v>
      </c>
      <c r="AP1121" s="17">
        <f t="shared" si="313"/>
        <v>25</v>
      </c>
      <c r="AQ1121" s="17">
        <f t="shared" si="314"/>
        <v>9</v>
      </c>
      <c r="AR1121" s="17">
        <f t="shared" si="315"/>
        <v>2019</v>
      </c>
      <c r="AS1121" s="17">
        <f t="shared" ca="1" si="316"/>
        <v>427</v>
      </c>
      <c r="AT1121" s="17" t="str">
        <f t="shared" ca="1" si="319"/>
        <v>Si</v>
      </c>
      <c r="AU1121" s="17">
        <f t="shared" si="317"/>
        <v>0</v>
      </c>
      <c r="AV1121" s="17" t="str">
        <f>+VLOOKUP(B1121,[1]Cruces!S:T,2,0)</f>
        <v>4. Presupuesto de Obra</v>
      </c>
    </row>
    <row r="1122" spans="1:48" hidden="1" x14ac:dyDescent="0.25">
      <c r="A1122" s="17" t="s">
        <v>2239</v>
      </c>
      <c r="B1122" s="17" t="s">
        <v>68</v>
      </c>
      <c r="C1122" s="17">
        <v>0</v>
      </c>
      <c r="D1122" s="17">
        <v>0</v>
      </c>
      <c r="E1122" s="17" t="s">
        <v>55</v>
      </c>
      <c r="F1122" s="17" t="s">
        <v>107</v>
      </c>
      <c r="G1122" s="17" t="s">
        <v>2240</v>
      </c>
      <c r="H1122" s="17">
        <v>0</v>
      </c>
      <c r="I1122" s="17" t="s">
        <v>109</v>
      </c>
      <c r="J1122" s="17" t="s">
        <v>59</v>
      </c>
      <c r="K1122" s="17" t="s">
        <v>2241</v>
      </c>
      <c r="L1122" s="17" t="s">
        <v>111</v>
      </c>
      <c r="M1122" s="17" t="s">
        <v>112</v>
      </c>
      <c r="N1122" s="17" t="s">
        <v>75</v>
      </c>
      <c r="O1122" s="17">
        <v>20190918</v>
      </c>
      <c r="P1122" s="17">
        <v>20191101</v>
      </c>
      <c r="Q1122" s="17">
        <v>1110</v>
      </c>
      <c r="R1122" s="17">
        <v>26995491</v>
      </c>
      <c r="S1122" s="17" t="s">
        <v>76</v>
      </c>
      <c r="T1122" s="17" t="s">
        <v>63</v>
      </c>
      <c r="U1122" s="17" t="s">
        <v>91</v>
      </c>
      <c r="V1122" s="17">
        <f t="shared" si="318"/>
        <v>225</v>
      </c>
      <c r="W1122" s="17">
        <v>225000</v>
      </c>
      <c r="X1122" s="17" t="s">
        <v>64</v>
      </c>
      <c r="Y1122" s="17" t="s">
        <v>150</v>
      </c>
      <c r="Z1122" s="17">
        <v>20191210</v>
      </c>
      <c r="AA1122" s="17" t="s">
        <v>137</v>
      </c>
      <c r="AB1122" s="17">
        <v>1</v>
      </c>
      <c r="AC1122" s="17" t="str">
        <f>IFERROR(VLOOKUP(A1122,[1]Cruces!AJ:AK,2,0),VLOOKUP(CONCATENATE(X1122,AA1122),[1]Cruces!G:H,2,0))</f>
        <v>Solicitud de Obra</v>
      </c>
      <c r="AD1122" s="17">
        <f t="shared" si="304"/>
        <v>18</v>
      </c>
      <c r="AE1122" s="17">
        <f t="shared" si="305"/>
        <v>9</v>
      </c>
      <c r="AF1122" s="17">
        <f t="shared" si="306"/>
        <v>2019</v>
      </c>
      <c r="AG1122" s="17" t="str">
        <f>IFERROR(VLOOKUP(MID(A1122,2,4)*1,[1]Cruces!K:L,2,0),"Verificar")</f>
        <v>Atlántico Norte</v>
      </c>
      <c r="AH1122" s="17">
        <f t="shared" ca="1" si="307"/>
        <v>434</v>
      </c>
      <c r="AI1122" s="17" t="str">
        <f>IFERROR(VLOOKUP(U1122,[1]Cruces!$O$1:$P$6,2,0),"Sin Orden")</f>
        <v>Resuelta</v>
      </c>
      <c r="AJ1122" s="17">
        <f t="shared" si="308"/>
        <v>10</v>
      </c>
      <c r="AK1122" s="17">
        <f t="shared" si="309"/>
        <v>12</v>
      </c>
      <c r="AL1122" s="17">
        <f t="shared" si="310"/>
        <v>2019</v>
      </c>
      <c r="AM1122" s="17">
        <f t="shared" ca="1" si="311"/>
        <v>351</v>
      </c>
      <c r="AN1122" s="18">
        <f>IFERROR(VLOOKUP(R1122*1,'[1]Ordenes de Servicio'!G:K,5,0),"No Cruza")</f>
        <v>43809</v>
      </c>
      <c r="AO1122" s="17">
        <f t="shared" ca="1" si="312"/>
        <v>83</v>
      </c>
      <c r="AP1122" s="17">
        <f t="shared" si="313"/>
        <v>1</v>
      </c>
      <c r="AQ1122" s="17">
        <f t="shared" si="314"/>
        <v>11</v>
      </c>
      <c r="AR1122" s="17">
        <f t="shared" si="315"/>
        <v>2019</v>
      </c>
      <c r="AS1122" s="17">
        <f t="shared" ca="1" si="316"/>
        <v>390</v>
      </c>
      <c r="AT1122" s="17" t="str">
        <f t="shared" ca="1" si="319"/>
        <v>Si</v>
      </c>
      <c r="AU1122" s="17">
        <f t="shared" si="317"/>
        <v>39</v>
      </c>
      <c r="AV1122" s="17" t="str">
        <f>+VLOOKUP(B1122,[1]Cruces!S:T,2,0)</f>
        <v>5. Consultoría / Adjudicación</v>
      </c>
    </row>
    <row r="1123" spans="1:48" hidden="1" x14ac:dyDescent="0.25">
      <c r="A1123" s="17" t="s">
        <v>2242</v>
      </c>
      <c r="B1123" s="17" t="s">
        <v>68</v>
      </c>
      <c r="C1123" s="17">
        <v>0</v>
      </c>
      <c r="D1123" s="17">
        <v>0</v>
      </c>
      <c r="E1123" s="17" t="s">
        <v>55</v>
      </c>
      <c r="F1123" s="17" t="s">
        <v>107</v>
      </c>
      <c r="G1123" s="17" t="s">
        <v>178</v>
      </c>
      <c r="H1123" s="17">
        <v>0</v>
      </c>
      <c r="I1123" s="17" t="s">
        <v>116</v>
      </c>
      <c r="J1123" s="17" t="s">
        <v>59</v>
      </c>
      <c r="K1123" s="17" t="s">
        <v>396</v>
      </c>
      <c r="L1123" s="17" t="s">
        <v>117</v>
      </c>
      <c r="M1123" s="17" t="s">
        <v>118</v>
      </c>
      <c r="N1123" s="17" t="s">
        <v>75</v>
      </c>
      <c r="O1123" s="17">
        <v>20200319</v>
      </c>
      <c r="P1123" s="17">
        <v>20200420</v>
      </c>
      <c r="Q1123" s="17">
        <v>1180</v>
      </c>
      <c r="R1123" s="17">
        <v>27291346</v>
      </c>
      <c r="S1123" s="17" t="s">
        <v>100</v>
      </c>
      <c r="T1123" s="17" t="s">
        <v>63</v>
      </c>
      <c r="U1123" s="17" t="s">
        <v>91</v>
      </c>
      <c r="V1123" s="17">
        <f t="shared" si="318"/>
        <v>750</v>
      </c>
      <c r="W1123" s="17">
        <v>750000</v>
      </c>
      <c r="X1123" s="17" t="s">
        <v>64</v>
      </c>
      <c r="Y1123" s="17" t="s">
        <v>150</v>
      </c>
      <c r="Z1123" s="17">
        <v>20200831</v>
      </c>
      <c r="AA1123" s="17" t="s">
        <v>137</v>
      </c>
      <c r="AB1123" s="17">
        <v>1</v>
      </c>
      <c r="AC1123" s="17" t="str">
        <f>IFERROR(VLOOKUP(A1123,[1]Cruces!AJ:AK,2,0),VLOOKUP(CONCATENATE(X1123,AA1123),[1]Cruces!G:H,2,0))</f>
        <v>Solicitud de Obra</v>
      </c>
      <c r="AD1123" s="17">
        <f t="shared" si="304"/>
        <v>19</v>
      </c>
      <c r="AE1123" s="17">
        <f t="shared" si="305"/>
        <v>3</v>
      </c>
      <c r="AF1123" s="17">
        <f t="shared" si="306"/>
        <v>2020</v>
      </c>
      <c r="AG1123" s="17" t="str">
        <f>IFERROR(VLOOKUP(MID(A1123,2,4)*1,[1]Cruces!K:L,2,0),"Verificar")</f>
        <v>Atlántico Norte</v>
      </c>
      <c r="AH1123" s="17">
        <f t="shared" ca="1" si="307"/>
        <v>251</v>
      </c>
      <c r="AI1123" s="17" t="str">
        <f>IFERROR(VLOOKUP(U1123,[1]Cruces!$O$1:$P$6,2,0),"Sin Orden")</f>
        <v>Resuelta</v>
      </c>
      <c r="AJ1123" s="17">
        <f t="shared" si="308"/>
        <v>31</v>
      </c>
      <c r="AK1123" s="17">
        <f t="shared" si="309"/>
        <v>8</v>
      </c>
      <c r="AL1123" s="17">
        <f t="shared" si="310"/>
        <v>2020</v>
      </c>
      <c r="AM1123" s="17">
        <f t="shared" ca="1" si="311"/>
        <v>86</v>
      </c>
      <c r="AN1123" s="18" t="str">
        <f>IFERROR(VLOOKUP(R1123*1,'[1]Ordenes de Servicio'!G:K,5,0),"No Cruza")</f>
        <v>No Cruza</v>
      </c>
      <c r="AO1123" s="17">
        <f t="shared" ca="1" si="312"/>
        <v>165</v>
      </c>
      <c r="AP1123" s="17">
        <f t="shared" si="313"/>
        <v>20</v>
      </c>
      <c r="AQ1123" s="17">
        <f t="shared" si="314"/>
        <v>4</v>
      </c>
      <c r="AR1123" s="17">
        <f t="shared" si="315"/>
        <v>2020</v>
      </c>
      <c r="AS1123" s="17">
        <f t="shared" ca="1" si="316"/>
        <v>219</v>
      </c>
      <c r="AT1123" s="17" t="str">
        <f t="shared" ca="1" si="319"/>
        <v>No</v>
      </c>
      <c r="AU1123" s="17">
        <f t="shared" si="317"/>
        <v>133</v>
      </c>
      <c r="AV1123" s="17" t="str">
        <f>+VLOOKUP(B1123,[1]Cruces!S:T,2,0)</f>
        <v>5. Consultoría / Adjudicación</v>
      </c>
    </row>
    <row r="1124" spans="1:48" hidden="1" x14ac:dyDescent="0.25">
      <c r="A1124" s="17" t="s">
        <v>2243</v>
      </c>
      <c r="B1124" s="17" t="s">
        <v>54</v>
      </c>
      <c r="C1124" s="17">
        <v>0</v>
      </c>
      <c r="D1124" s="17">
        <v>0</v>
      </c>
      <c r="E1124" s="17" t="s">
        <v>55</v>
      </c>
      <c r="F1124" s="17" t="s">
        <v>107</v>
      </c>
      <c r="G1124" s="17" t="s">
        <v>2244</v>
      </c>
      <c r="H1124" s="17">
        <v>0</v>
      </c>
      <c r="I1124" s="17" t="s">
        <v>71</v>
      </c>
      <c r="J1124" s="17" t="s">
        <v>59</v>
      </c>
      <c r="K1124" s="17" t="s">
        <v>2245</v>
      </c>
      <c r="L1124" s="17" t="s">
        <v>117</v>
      </c>
      <c r="M1124" s="17" t="s">
        <v>118</v>
      </c>
      <c r="N1124" s="17" t="s">
        <v>62</v>
      </c>
      <c r="O1124" s="17">
        <v>20200513</v>
      </c>
      <c r="P1124" s="17">
        <v>20200520</v>
      </c>
      <c r="Q1124" s="17">
        <v>7551</v>
      </c>
      <c r="R1124" s="17">
        <v>27463708</v>
      </c>
      <c r="S1124" s="17" t="s">
        <v>100</v>
      </c>
      <c r="T1124" s="17" t="s">
        <v>63</v>
      </c>
      <c r="U1124" s="17" t="s">
        <v>91</v>
      </c>
      <c r="V1124" s="17">
        <f t="shared" si="318"/>
        <v>997.5</v>
      </c>
      <c r="W1124" s="17">
        <v>997500</v>
      </c>
      <c r="X1124" s="17" t="s">
        <v>64</v>
      </c>
      <c r="Y1124" s="17" t="s">
        <v>65</v>
      </c>
      <c r="Z1124" s="17">
        <v>20200520</v>
      </c>
      <c r="AA1124" s="17" t="s">
        <v>101</v>
      </c>
      <c r="AB1124" s="17">
        <v>1</v>
      </c>
      <c r="AC1124" s="17" t="str">
        <f>IFERROR(VLOOKUP(A1124,[1]Cruces!AJ:AK,2,0),VLOOKUP(CONCATENATE(X1124,AA1124),[1]Cruces!G:H,2,0))</f>
        <v>Solicitud de Obra</v>
      </c>
      <c r="AD1124" s="17">
        <f t="shared" si="304"/>
        <v>13</v>
      </c>
      <c r="AE1124" s="17">
        <f t="shared" si="305"/>
        <v>5</v>
      </c>
      <c r="AF1124" s="17">
        <f t="shared" si="306"/>
        <v>2020</v>
      </c>
      <c r="AG1124" s="17" t="str">
        <f>IFERROR(VLOOKUP(MID(A1124,2,4)*1,[1]Cruces!K:L,2,0),"Verificar")</f>
        <v>Atlántico Norte</v>
      </c>
      <c r="AH1124" s="17">
        <f t="shared" ca="1" si="307"/>
        <v>196</v>
      </c>
      <c r="AI1124" s="17" t="str">
        <f>IFERROR(VLOOKUP(U1124,[1]Cruces!$O$1:$P$6,2,0),"Sin Orden")</f>
        <v>Resuelta</v>
      </c>
      <c r="AJ1124" s="17">
        <f t="shared" si="308"/>
        <v>20</v>
      </c>
      <c r="AK1124" s="17">
        <f t="shared" si="309"/>
        <v>5</v>
      </c>
      <c r="AL1124" s="17">
        <f t="shared" si="310"/>
        <v>2020</v>
      </c>
      <c r="AM1124" s="17">
        <f t="shared" ca="1" si="311"/>
        <v>189</v>
      </c>
      <c r="AN1124" s="18" t="str">
        <f>IFERROR(VLOOKUP(R1124*1,'[1]Ordenes de Servicio'!G:K,5,0),"No Cruza")</f>
        <v>No Cruza</v>
      </c>
      <c r="AO1124" s="17">
        <f t="shared" ca="1" si="312"/>
        <v>7</v>
      </c>
      <c r="AP1124" s="17">
        <f t="shared" si="313"/>
        <v>20</v>
      </c>
      <c r="AQ1124" s="17">
        <f t="shared" si="314"/>
        <v>5</v>
      </c>
      <c r="AR1124" s="17">
        <f t="shared" si="315"/>
        <v>2020</v>
      </c>
      <c r="AS1124" s="17">
        <f t="shared" ca="1" si="316"/>
        <v>189</v>
      </c>
      <c r="AT1124" s="17" t="str">
        <f t="shared" ca="1" si="319"/>
        <v>No</v>
      </c>
      <c r="AU1124" s="17">
        <f t="shared" si="317"/>
        <v>0</v>
      </c>
      <c r="AV1124" s="17" t="str">
        <f>+VLOOKUP(B1124,[1]Cruces!S:T,2,0)</f>
        <v>4. Presupuesto de Obra</v>
      </c>
    </row>
    <row r="1125" spans="1:48" hidden="1" x14ac:dyDescent="0.25">
      <c r="A1125" s="17" t="s">
        <v>8181</v>
      </c>
      <c r="B1125" s="17" t="s">
        <v>569</v>
      </c>
      <c r="C1125" s="17">
        <v>0</v>
      </c>
      <c r="D1125" s="17">
        <v>0</v>
      </c>
      <c r="E1125" s="17" t="s">
        <v>55</v>
      </c>
      <c r="F1125" s="17" t="s">
        <v>7098</v>
      </c>
      <c r="G1125" s="17" t="s">
        <v>8182</v>
      </c>
      <c r="H1125" s="17">
        <v>0</v>
      </c>
      <c r="I1125" s="17" t="s">
        <v>71</v>
      </c>
      <c r="J1125" s="17" t="s">
        <v>59</v>
      </c>
      <c r="K1125" s="17" t="s">
        <v>8183</v>
      </c>
      <c r="L1125" s="17" t="s">
        <v>7101</v>
      </c>
      <c r="M1125" s="17" t="s">
        <v>7102</v>
      </c>
      <c r="N1125" s="17" t="s">
        <v>572</v>
      </c>
      <c r="O1125" s="17">
        <v>20201019</v>
      </c>
      <c r="P1125" s="17">
        <v>20201019</v>
      </c>
      <c r="Q1125" s="17">
        <v>9510</v>
      </c>
      <c r="R1125" s="17">
        <v>0</v>
      </c>
      <c r="S1125" s="17"/>
      <c r="T1125" s="17" t="s">
        <v>63</v>
      </c>
      <c r="U1125" s="17"/>
      <c r="V1125" s="17">
        <f t="shared" si="318"/>
        <v>1</v>
      </c>
      <c r="W1125" s="17">
        <v>1000</v>
      </c>
      <c r="X1125" s="17" t="s">
        <v>7065</v>
      </c>
      <c r="Y1125" s="17" t="s">
        <v>569</v>
      </c>
      <c r="Z1125" s="17">
        <v>20201019</v>
      </c>
      <c r="AA1125" s="17" t="s">
        <v>1947</v>
      </c>
      <c r="AB1125" s="17">
        <v>1</v>
      </c>
      <c r="AC1125" s="17" t="str">
        <f>IFERROR(VLOOKUP(A1125,[1]Cruces!AJ:AK,2,0),VLOOKUP(CONCATENATE(X1125,AA1125),[1]Cruces!G:H,2,0))</f>
        <v>Solicitud por BT</v>
      </c>
      <c r="AD1125" s="17">
        <f t="shared" si="304"/>
        <v>19</v>
      </c>
      <c r="AE1125" s="17">
        <f t="shared" si="305"/>
        <v>10</v>
      </c>
      <c r="AF1125" s="17">
        <f t="shared" si="306"/>
        <v>2020</v>
      </c>
      <c r="AG1125" s="17" t="str">
        <f>IFERROR(VLOOKUP(MID(A1125,2,4)*1,[1]Cruces!K:L,2,0),"Verificar")</f>
        <v>Atlántico Norte</v>
      </c>
      <c r="AH1125" s="17">
        <f t="shared" ca="1" si="307"/>
        <v>37</v>
      </c>
      <c r="AI1125" s="17" t="str">
        <f>IFERROR(VLOOKUP(U1125,[1]Cruces!$O$1:$P$6,2,0),"Sin Orden")</f>
        <v>Sin Orden</v>
      </c>
      <c r="AJ1125" s="17">
        <f t="shared" si="308"/>
        <v>19</v>
      </c>
      <c r="AK1125" s="17">
        <f t="shared" si="309"/>
        <v>10</v>
      </c>
      <c r="AL1125" s="17">
        <f t="shared" si="310"/>
        <v>2020</v>
      </c>
      <c r="AM1125" s="17">
        <f t="shared" ca="1" si="311"/>
        <v>37</v>
      </c>
      <c r="AN1125" s="18" t="str">
        <f>IFERROR(VLOOKUP(R1125*1,'[1]Ordenes de Servicio'!G:K,5,0),"No Cruza")</f>
        <v>No Cruza</v>
      </c>
      <c r="AO1125" s="17">
        <f t="shared" ca="1" si="312"/>
        <v>37</v>
      </c>
      <c r="AP1125" s="17">
        <f t="shared" si="313"/>
        <v>19</v>
      </c>
      <c r="AQ1125" s="17">
        <f t="shared" si="314"/>
        <v>10</v>
      </c>
      <c r="AR1125" s="17">
        <f t="shared" si="315"/>
        <v>2020</v>
      </c>
      <c r="AS1125" s="17">
        <f t="shared" ca="1" si="316"/>
        <v>37</v>
      </c>
      <c r="AT1125" s="17" t="str">
        <f t="shared" ca="1" si="319"/>
        <v>No</v>
      </c>
      <c r="AU1125" s="17">
        <f t="shared" si="317"/>
        <v>0</v>
      </c>
      <c r="AV1125" s="17" t="str">
        <f>+VLOOKUP(B1125,[1]Cruces!S:T,2,0)</f>
        <v>1. Solicitud</v>
      </c>
    </row>
    <row r="1126" spans="1:48" hidden="1" x14ac:dyDescent="0.25">
      <c r="A1126" s="17" t="s">
        <v>2246</v>
      </c>
      <c r="B1126" s="17" t="s">
        <v>68</v>
      </c>
      <c r="C1126" s="17">
        <v>0</v>
      </c>
      <c r="D1126" s="17">
        <v>0</v>
      </c>
      <c r="E1126" s="17" t="s">
        <v>55</v>
      </c>
      <c r="F1126" s="17" t="s">
        <v>81</v>
      </c>
      <c r="G1126" s="17" t="s">
        <v>2247</v>
      </c>
      <c r="H1126" s="17">
        <v>0</v>
      </c>
      <c r="I1126" s="17" t="s">
        <v>165</v>
      </c>
      <c r="J1126" s="17" t="s">
        <v>59</v>
      </c>
      <c r="K1126" s="17" t="s">
        <v>2248</v>
      </c>
      <c r="L1126" s="17" t="s">
        <v>85</v>
      </c>
      <c r="M1126" s="17" t="s">
        <v>86</v>
      </c>
      <c r="N1126" s="17" t="s">
        <v>75</v>
      </c>
      <c r="O1126" s="17">
        <v>20200918</v>
      </c>
      <c r="P1126" s="17">
        <v>20201029</v>
      </c>
      <c r="Q1126" s="17">
        <v>9340</v>
      </c>
      <c r="R1126" s="17">
        <v>28169652</v>
      </c>
      <c r="S1126" s="17" t="s">
        <v>100</v>
      </c>
      <c r="T1126" s="17" t="s">
        <v>63</v>
      </c>
      <c r="U1126" s="17" t="s">
        <v>91</v>
      </c>
      <c r="V1126" s="17">
        <f t="shared" si="318"/>
        <v>600</v>
      </c>
      <c r="W1126" s="17">
        <v>600000</v>
      </c>
      <c r="X1126" s="17" t="s">
        <v>64</v>
      </c>
      <c r="Y1126" s="17" t="s">
        <v>282</v>
      </c>
      <c r="Z1126" s="17">
        <v>20201101</v>
      </c>
      <c r="AA1126" s="17" t="s">
        <v>101</v>
      </c>
      <c r="AB1126" s="17">
        <v>1</v>
      </c>
      <c r="AC1126" s="17" t="str">
        <f>IFERROR(VLOOKUP(A1126,[1]Cruces!AJ:AK,2,0),VLOOKUP(CONCATENATE(X1126,AA1126),[1]Cruces!G:H,2,0))</f>
        <v>Solicitud de Obra</v>
      </c>
      <c r="AD1126" s="17">
        <f t="shared" si="304"/>
        <v>18</v>
      </c>
      <c r="AE1126" s="17">
        <f t="shared" si="305"/>
        <v>9</v>
      </c>
      <c r="AF1126" s="17">
        <f t="shared" si="306"/>
        <v>2020</v>
      </c>
      <c r="AG1126" s="17" t="str">
        <f>IFERROR(VLOOKUP(MID(A1126,2,4)*1,[1]Cruces!K:L,2,0),"Verificar")</f>
        <v>Magdalena</v>
      </c>
      <c r="AH1126" s="17">
        <f t="shared" ca="1" si="307"/>
        <v>68</v>
      </c>
      <c r="AI1126" s="17" t="str">
        <f>IFERROR(VLOOKUP(U1126,[1]Cruces!$O$1:$P$6,2,0),"Sin Orden")</f>
        <v>Resuelta</v>
      </c>
      <c r="AJ1126" s="17">
        <f t="shared" si="308"/>
        <v>1</v>
      </c>
      <c r="AK1126" s="17">
        <f t="shared" si="309"/>
        <v>11</v>
      </c>
      <c r="AL1126" s="17">
        <f t="shared" si="310"/>
        <v>2020</v>
      </c>
      <c r="AM1126" s="17">
        <f t="shared" ca="1" si="311"/>
        <v>24</v>
      </c>
      <c r="AN1126" s="18" t="str">
        <f>IFERROR(VLOOKUP(R1126*1,'[1]Ordenes de Servicio'!G:K,5,0),"No Cruza")</f>
        <v>No Cruza</v>
      </c>
      <c r="AO1126" s="17">
        <f t="shared" ca="1" si="312"/>
        <v>44</v>
      </c>
      <c r="AP1126" s="17">
        <f t="shared" si="313"/>
        <v>29</v>
      </c>
      <c r="AQ1126" s="17">
        <f t="shared" si="314"/>
        <v>10</v>
      </c>
      <c r="AR1126" s="17">
        <f t="shared" si="315"/>
        <v>2020</v>
      </c>
      <c r="AS1126" s="17">
        <f t="shared" ca="1" si="316"/>
        <v>27</v>
      </c>
      <c r="AT1126" s="17" t="str">
        <f t="shared" ca="1" si="319"/>
        <v>No</v>
      </c>
      <c r="AU1126" s="17">
        <f t="shared" si="317"/>
        <v>3</v>
      </c>
      <c r="AV1126" s="17" t="str">
        <f>+VLOOKUP(B1126,[1]Cruces!S:T,2,0)</f>
        <v>5. Consultoría / Adjudicación</v>
      </c>
    </row>
    <row r="1127" spans="1:48" hidden="1" x14ac:dyDescent="0.25">
      <c r="A1127" s="17" t="s">
        <v>2249</v>
      </c>
      <c r="B1127" s="17" t="s">
        <v>54</v>
      </c>
      <c r="C1127" s="17">
        <v>0</v>
      </c>
      <c r="D1127" s="17">
        <v>0</v>
      </c>
      <c r="E1127" s="17" t="s">
        <v>55</v>
      </c>
      <c r="F1127" s="17" t="s">
        <v>56</v>
      </c>
      <c r="G1127" s="17" t="s">
        <v>2250</v>
      </c>
      <c r="H1127" s="17">
        <v>0</v>
      </c>
      <c r="I1127" s="17" t="s">
        <v>357</v>
      </c>
      <c r="J1127" s="17" t="s">
        <v>59</v>
      </c>
      <c r="K1127" s="17" t="s">
        <v>2251</v>
      </c>
      <c r="L1127" s="17" t="s">
        <v>117</v>
      </c>
      <c r="M1127" s="17" t="s">
        <v>118</v>
      </c>
      <c r="N1127" s="17" t="s">
        <v>62</v>
      </c>
      <c r="O1127" s="17">
        <v>20190905</v>
      </c>
      <c r="P1127" s="17">
        <v>20190912</v>
      </c>
      <c r="Q1127" s="17">
        <v>1110</v>
      </c>
      <c r="R1127" s="17">
        <v>26704304</v>
      </c>
      <c r="S1127" s="17" t="s">
        <v>100</v>
      </c>
      <c r="T1127" s="17" t="s">
        <v>63</v>
      </c>
      <c r="U1127" s="17" t="s">
        <v>91</v>
      </c>
      <c r="V1127" s="17">
        <f t="shared" si="318"/>
        <v>15</v>
      </c>
      <c r="W1127" s="17">
        <v>15000</v>
      </c>
      <c r="X1127" s="17" t="s">
        <v>64</v>
      </c>
      <c r="Y1127" s="17" t="s">
        <v>65</v>
      </c>
      <c r="Z1127" s="17">
        <v>20190912</v>
      </c>
      <c r="AA1127" s="17" t="s">
        <v>78</v>
      </c>
      <c r="AB1127" s="17">
        <v>1</v>
      </c>
      <c r="AC1127" s="17" t="str">
        <f>IFERROR(VLOOKUP(A1127,[1]Cruces!AJ:AK,2,0),VLOOKUP(CONCATENATE(X1127,AA1127),[1]Cruces!G:H,2,0))</f>
        <v>Solicitud de Obra</v>
      </c>
      <c r="AD1127" s="17">
        <f t="shared" si="304"/>
        <v>5</v>
      </c>
      <c r="AE1127" s="17">
        <f t="shared" si="305"/>
        <v>9</v>
      </c>
      <c r="AF1127" s="17">
        <f t="shared" si="306"/>
        <v>2019</v>
      </c>
      <c r="AG1127" s="17" t="str">
        <f>IFERROR(VLOOKUP(MID(A1127,2,4)*1,[1]Cruces!K:L,2,0),"Verificar")</f>
        <v>Atlántico Norte</v>
      </c>
      <c r="AH1127" s="17">
        <f t="shared" ca="1" si="307"/>
        <v>447</v>
      </c>
      <c r="AI1127" s="17" t="str">
        <f>IFERROR(VLOOKUP(U1127,[1]Cruces!$O$1:$P$6,2,0),"Sin Orden")</f>
        <v>Resuelta</v>
      </c>
      <c r="AJ1127" s="17">
        <f t="shared" si="308"/>
        <v>12</v>
      </c>
      <c r="AK1127" s="17">
        <f t="shared" si="309"/>
        <v>9</v>
      </c>
      <c r="AL1127" s="17">
        <f t="shared" si="310"/>
        <v>2019</v>
      </c>
      <c r="AM1127" s="17">
        <f t="shared" ca="1" si="311"/>
        <v>440</v>
      </c>
      <c r="AN1127" s="18" t="str">
        <f>IFERROR(VLOOKUP(R1127*1,'[1]Ordenes de Servicio'!G:K,5,0),"No Cruza")</f>
        <v>No Cruza</v>
      </c>
      <c r="AO1127" s="17">
        <f t="shared" ca="1" si="312"/>
        <v>7</v>
      </c>
      <c r="AP1127" s="17">
        <f t="shared" si="313"/>
        <v>12</v>
      </c>
      <c r="AQ1127" s="17">
        <f t="shared" si="314"/>
        <v>9</v>
      </c>
      <c r="AR1127" s="17">
        <f t="shared" si="315"/>
        <v>2019</v>
      </c>
      <c r="AS1127" s="17">
        <f t="shared" ca="1" si="316"/>
        <v>440</v>
      </c>
      <c r="AT1127" s="17" t="str">
        <f t="shared" ca="1" si="319"/>
        <v>Si</v>
      </c>
      <c r="AU1127" s="17">
        <f t="shared" si="317"/>
        <v>0</v>
      </c>
      <c r="AV1127" s="17" t="str">
        <f>+VLOOKUP(B1127,[1]Cruces!S:T,2,0)</f>
        <v>4. Presupuesto de Obra</v>
      </c>
    </row>
    <row r="1128" spans="1:48" hidden="1" x14ac:dyDescent="0.25">
      <c r="A1128" s="17" t="s">
        <v>2252</v>
      </c>
      <c r="B1128" s="17" t="s">
        <v>68</v>
      </c>
      <c r="C1128" s="17">
        <v>0</v>
      </c>
      <c r="D1128" s="17">
        <v>0</v>
      </c>
      <c r="E1128" s="17" t="s">
        <v>55</v>
      </c>
      <c r="F1128" s="17" t="s">
        <v>56</v>
      </c>
      <c r="G1128" s="17" t="s">
        <v>2253</v>
      </c>
      <c r="H1128" s="20">
        <v>0</v>
      </c>
      <c r="I1128" s="17" t="s">
        <v>182</v>
      </c>
      <c r="J1128" s="17" t="s">
        <v>59</v>
      </c>
      <c r="K1128" s="17" t="s">
        <v>2254</v>
      </c>
      <c r="L1128" s="17" t="s">
        <v>172</v>
      </c>
      <c r="M1128" s="17" t="s">
        <v>173</v>
      </c>
      <c r="N1128" s="17" t="s">
        <v>75</v>
      </c>
      <c r="O1128" s="17">
        <v>20190717</v>
      </c>
      <c r="P1128" s="17">
        <v>20191204</v>
      </c>
      <c r="Q1128" s="17">
        <v>1170</v>
      </c>
      <c r="R1128" s="17">
        <v>26536456</v>
      </c>
      <c r="S1128" s="17" t="s">
        <v>100</v>
      </c>
      <c r="T1128" s="17" t="s">
        <v>63</v>
      </c>
      <c r="U1128" s="17" t="s">
        <v>91</v>
      </c>
      <c r="V1128" s="17">
        <f t="shared" si="318"/>
        <v>112.5</v>
      </c>
      <c r="W1128" s="17">
        <v>112500</v>
      </c>
      <c r="X1128" s="17" t="s">
        <v>64</v>
      </c>
      <c r="Y1128" s="17" t="s">
        <v>136</v>
      </c>
      <c r="Z1128" s="17">
        <v>20191209</v>
      </c>
      <c r="AA1128" s="17" t="s">
        <v>78</v>
      </c>
      <c r="AB1128" s="17">
        <v>1</v>
      </c>
      <c r="AC1128" s="17" t="str">
        <f>IFERROR(VLOOKUP(A1128,[1]Cruces!AJ:AK,2,0),VLOOKUP(CONCATENATE(X1128,AA1128),[1]Cruces!G:H,2,0))</f>
        <v>Solicitud de Obra</v>
      </c>
      <c r="AD1128" s="17">
        <f t="shared" si="304"/>
        <v>17</v>
      </c>
      <c r="AE1128" s="17">
        <f t="shared" si="305"/>
        <v>7</v>
      </c>
      <c r="AF1128" s="17">
        <f t="shared" si="306"/>
        <v>2019</v>
      </c>
      <c r="AG1128" s="17" t="str">
        <f>IFERROR(VLOOKUP(MID(A1128,2,4)*1,[1]Cruces!K:L,2,0),"Verificar")</f>
        <v>Atlántico Norte</v>
      </c>
      <c r="AH1128" s="17">
        <f t="shared" ca="1" si="307"/>
        <v>497</v>
      </c>
      <c r="AI1128" s="17" t="str">
        <f>IFERROR(VLOOKUP(U1128,[1]Cruces!$O$1:$P$6,2,0),"Sin Orden")</f>
        <v>Resuelta</v>
      </c>
      <c r="AJ1128" s="17">
        <f t="shared" si="308"/>
        <v>9</v>
      </c>
      <c r="AK1128" s="17">
        <f t="shared" si="309"/>
        <v>12</v>
      </c>
      <c r="AL1128" s="17">
        <f t="shared" si="310"/>
        <v>2019</v>
      </c>
      <c r="AM1128" s="17">
        <f t="shared" ca="1" si="311"/>
        <v>352</v>
      </c>
      <c r="AN1128" s="18" t="str">
        <f>IFERROR(VLOOKUP(R1128*1,'[1]Ordenes de Servicio'!G:K,5,0),"No Cruza")</f>
        <v>No Cruza</v>
      </c>
      <c r="AO1128" s="17">
        <f t="shared" ca="1" si="312"/>
        <v>145</v>
      </c>
      <c r="AP1128" s="17">
        <f t="shared" si="313"/>
        <v>4</v>
      </c>
      <c r="AQ1128" s="17">
        <f t="shared" si="314"/>
        <v>12</v>
      </c>
      <c r="AR1128" s="17">
        <f t="shared" si="315"/>
        <v>2019</v>
      </c>
      <c r="AS1128" s="17">
        <f t="shared" ca="1" si="316"/>
        <v>357</v>
      </c>
      <c r="AT1128" s="17" t="str">
        <f t="shared" ca="1" si="319"/>
        <v>No</v>
      </c>
      <c r="AU1128" s="17">
        <f t="shared" si="317"/>
        <v>5</v>
      </c>
      <c r="AV1128" s="17" t="str">
        <f>+VLOOKUP(B1128,[1]Cruces!S:T,2,0)</f>
        <v>5. Consultoría / Adjudicación</v>
      </c>
    </row>
    <row r="1129" spans="1:48" hidden="1" x14ac:dyDescent="0.25">
      <c r="A1129" s="17" t="s">
        <v>8184</v>
      </c>
      <c r="B1129" s="17" t="s">
        <v>6595</v>
      </c>
      <c r="C1129" s="17">
        <v>0</v>
      </c>
      <c r="D1129" s="17">
        <v>0</v>
      </c>
      <c r="E1129" s="17" t="s">
        <v>55</v>
      </c>
      <c r="F1129" s="17" t="s">
        <v>7082</v>
      </c>
      <c r="G1129" s="17" t="s">
        <v>8185</v>
      </c>
      <c r="H1129" s="17">
        <v>0</v>
      </c>
      <c r="I1129" s="17" t="s">
        <v>71</v>
      </c>
      <c r="J1129" s="17" t="s">
        <v>59</v>
      </c>
      <c r="K1129" s="17" t="s">
        <v>97</v>
      </c>
      <c r="L1129" s="17" t="s">
        <v>7503</v>
      </c>
      <c r="M1129" s="17" t="s">
        <v>7504</v>
      </c>
      <c r="N1129" s="17" t="s">
        <v>6600</v>
      </c>
      <c r="O1129" s="17">
        <v>20201006</v>
      </c>
      <c r="P1129" s="17">
        <v>20201008</v>
      </c>
      <c r="Q1129" s="17">
        <v>1170</v>
      </c>
      <c r="R1129" s="17">
        <v>28252473</v>
      </c>
      <c r="S1129" s="17" t="s">
        <v>6601</v>
      </c>
      <c r="T1129" s="17" t="s">
        <v>63</v>
      </c>
      <c r="U1129" s="17" t="s">
        <v>91</v>
      </c>
      <c r="V1129" s="17">
        <f t="shared" si="318"/>
        <v>3</v>
      </c>
      <c r="W1129" s="17">
        <v>3000</v>
      </c>
      <c r="X1129" s="17" t="s">
        <v>7065</v>
      </c>
      <c r="Y1129" s="17" t="s">
        <v>150</v>
      </c>
      <c r="Z1129" s="17">
        <v>20201031</v>
      </c>
      <c r="AA1129" s="17" t="s">
        <v>1947</v>
      </c>
      <c r="AB1129" s="17">
        <v>1</v>
      </c>
      <c r="AC1129" s="17" t="str">
        <f>IFERROR(VLOOKUP(A1129,[1]Cruces!AJ:AK,2,0),VLOOKUP(CONCATENATE(X1129,AA1129),[1]Cruces!G:H,2,0))</f>
        <v>Solicitud por BT</v>
      </c>
      <c r="AD1129" s="17">
        <f t="shared" si="304"/>
        <v>6</v>
      </c>
      <c r="AE1129" s="17">
        <f t="shared" si="305"/>
        <v>10</v>
      </c>
      <c r="AF1129" s="17">
        <f t="shared" si="306"/>
        <v>2020</v>
      </c>
      <c r="AG1129" s="17" t="str">
        <f>IFERROR(VLOOKUP(MID(A1129,2,4)*1,[1]Cruces!K:L,2,0),"Verificar")</f>
        <v>Atlántico Norte</v>
      </c>
      <c r="AH1129" s="17">
        <f t="shared" ca="1" si="307"/>
        <v>50</v>
      </c>
      <c r="AI1129" s="17" t="str">
        <f>IFERROR(VLOOKUP(U1129,[1]Cruces!$O$1:$P$6,2,0),"Sin Orden")</f>
        <v>Resuelta</v>
      </c>
      <c r="AJ1129" s="17">
        <f t="shared" si="308"/>
        <v>31</v>
      </c>
      <c r="AK1129" s="17">
        <f t="shared" si="309"/>
        <v>10</v>
      </c>
      <c r="AL1129" s="17">
        <f t="shared" si="310"/>
        <v>2020</v>
      </c>
      <c r="AM1129" s="17">
        <f t="shared" ca="1" si="311"/>
        <v>25</v>
      </c>
      <c r="AN1129" s="18">
        <f>IFERROR(VLOOKUP(R1129*1,'[1]Ordenes de Servicio'!G:K,5,0),"No Cruza")</f>
        <v>44130</v>
      </c>
      <c r="AO1129" s="17">
        <f t="shared" ca="1" si="312"/>
        <v>25</v>
      </c>
      <c r="AP1129" s="17">
        <f t="shared" si="313"/>
        <v>8</v>
      </c>
      <c r="AQ1129" s="17">
        <f t="shared" si="314"/>
        <v>10</v>
      </c>
      <c r="AR1129" s="17">
        <f t="shared" si="315"/>
        <v>2020</v>
      </c>
      <c r="AS1129" s="17">
        <f t="shared" ca="1" si="316"/>
        <v>48</v>
      </c>
      <c r="AT1129" s="17" t="str">
        <f t="shared" ca="1" si="319"/>
        <v>No</v>
      </c>
      <c r="AU1129" s="17">
        <f t="shared" si="317"/>
        <v>23</v>
      </c>
      <c r="AV1129" s="17" t="str">
        <f>+VLOOKUP(B1129,[1]Cruces!S:T,2,0)</f>
        <v>7. Ejecución en Campo OS BT</v>
      </c>
    </row>
    <row r="1130" spans="1:48" hidden="1" x14ac:dyDescent="0.25">
      <c r="A1130" s="17" t="s">
        <v>8186</v>
      </c>
      <c r="B1130" s="17" t="s">
        <v>6595</v>
      </c>
      <c r="C1130" s="17">
        <v>0</v>
      </c>
      <c r="D1130" s="17">
        <v>0</v>
      </c>
      <c r="E1130" s="17" t="s">
        <v>55</v>
      </c>
      <c r="F1130" s="17" t="s">
        <v>3386</v>
      </c>
      <c r="G1130" s="17" t="s">
        <v>8187</v>
      </c>
      <c r="H1130" s="17">
        <v>3128816534</v>
      </c>
      <c r="I1130" s="17" t="s">
        <v>71</v>
      </c>
      <c r="J1130" s="17" t="s">
        <v>59</v>
      </c>
      <c r="K1130" s="17" t="s">
        <v>8188</v>
      </c>
      <c r="L1130" s="17" t="s">
        <v>7303</v>
      </c>
      <c r="M1130" s="17" t="s">
        <v>7304</v>
      </c>
      <c r="N1130" s="17" t="s">
        <v>6600</v>
      </c>
      <c r="O1130" s="17">
        <v>20170609</v>
      </c>
      <c r="P1130" s="17">
        <v>20191030</v>
      </c>
      <c r="Q1130" s="17">
        <v>1180</v>
      </c>
      <c r="R1130" s="17">
        <v>27406204</v>
      </c>
      <c r="S1130" s="17" t="s">
        <v>6601</v>
      </c>
      <c r="T1130" s="17" t="s">
        <v>63</v>
      </c>
      <c r="U1130" s="17" t="s">
        <v>88</v>
      </c>
      <c r="V1130" s="17">
        <f t="shared" si="318"/>
        <v>3</v>
      </c>
      <c r="W1130" s="17">
        <v>3000</v>
      </c>
      <c r="X1130" s="17" t="s">
        <v>7065</v>
      </c>
      <c r="Y1130" s="17" t="s">
        <v>6595</v>
      </c>
      <c r="Z1130" s="17">
        <v>20191030</v>
      </c>
      <c r="AA1130" s="17" t="s">
        <v>1947</v>
      </c>
      <c r="AB1130" s="17">
        <v>1</v>
      </c>
      <c r="AC1130" s="17" t="str">
        <f>IFERROR(VLOOKUP(A1130,[1]Cruces!AJ:AK,2,0),VLOOKUP(CONCATENATE(X1130,AA1130),[1]Cruces!G:H,2,0))</f>
        <v>Solicitud por BT</v>
      </c>
      <c r="AD1130" s="17">
        <f t="shared" si="304"/>
        <v>9</v>
      </c>
      <c r="AE1130" s="17">
        <f t="shared" si="305"/>
        <v>6</v>
      </c>
      <c r="AF1130" s="17">
        <f t="shared" si="306"/>
        <v>2017</v>
      </c>
      <c r="AG1130" s="17" t="str">
        <f>IFERROR(VLOOKUP(MID(A1130,2,4)*1,[1]Cruces!K:L,2,0),"Verificar")</f>
        <v>Atlántico Norte</v>
      </c>
      <c r="AH1130" s="17">
        <f t="shared" ca="1" si="307"/>
        <v>1265</v>
      </c>
      <c r="AI1130" s="17" t="str">
        <f>IFERROR(VLOOKUP(U1130,[1]Cruces!$O$1:$P$6,2,0),"Sin Orden")</f>
        <v>Resuelta</v>
      </c>
      <c r="AJ1130" s="17">
        <f t="shared" si="308"/>
        <v>30</v>
      </c>
      <c r="AK1130" s="17">
        <f t="shared" si="309"/>
        <v>10</v>
      </c>
      <c r="AL1130" s="17">
        <f t="shared" si="310"/>
        <v>2019</v>
      </c>
      <c r="AM1130" s="17">
        <f t="shared" ca="1" si="311"/>
        <v>392</v>
      </c>
      <c r="AN1130" s="18" t="str">
        <f>IFERROR(VLOOKUP(R1130*1,'[1]Ordenes de Servicio'!G:K,5,0),"No Cruza")</f>
        <v>No Cruza</v>
      </c>
      <c r="AO1130" s="17">
        <f t="shared" ca="1" si="312"/>
        <v>873</v>
      </c>
      <c r="AP1130" s="17">
        <f t="shared" si="313"/>
        <v>30</v>
      </c>
      <c r="AQ1130" s="17">
        <f t="shared" si="314"/>
        <v>10</v>
      </c>
      <c r="AR1130" s="17">
        <f t="shared" si="315"/>
        <v>2019</v>
      </c>
      <c r="AS1130" s="17">
        <f t="shared" ca="1" si="316"/>
        <v>392</v>
      </c>
      <c r="AT1130" s="17" t="str">
        <f t="shared" ca="1" si="319"/>
        <v>Si</v>
      </c>
      <c r="AU1130" s="17">
        <f t="shared" si="317"/>
        <v>0</v>
      </c>
      <c r="AV1130" s="17" t="str">
        <f>+VLOOKUP(B1130,[1]Cruces!S:T,2,0)</f>
        <v>7. Ejecución en Campo OS BT</v>
      </c>
    </row>
    <row r="1131" spans="1:48" hidden="1" x14ac:dyDescent="0.25">
      <c r="A1131" s="17" t="s">
        <v>2255</v>
      </c>
      <c r="B1131" s="17" t="s">
        <v>68</v>
      </c>
      <c r="C1131" s="17">
        <v>0</v>
      </c>
      <c r="D1131" s="17">
        <v>0</v>
      </c>
      <c r="E1131" s="17" t="s">
        <v>55</v>
      </c>
      <c r="F1131" s="17" t="s">
        <v>232</v>
      </c>
      <c r="G1131" s="17" t="s">
        <v>2256</v>
      </c>
      <c r="H1131" s="17">
        <v>0</v>
      </c>
      <c r="I1131" s="17" t="s">
        <v>165</v>
      </c>
      <c r="J1131" s="17" t="s">
        <v>59</v>
      </c>
      <c r="K1131" s="17" t="s">
        <v>97</v>
      </c>
      <c r="L1131" s="17" t="s">
        <v>111</v>
      </c>
      <c r="M1131" s="17" t="s">
        <v>112</v>
      </c>
      <c r="N1131" s="17" t="s">
        <v>75</v>
      </c>
      <c r="O1131" s="17">
        <v>20180430</v>
      </c>
      <c r="P1131" s="17">
        <v>20180430</v>
      </c>
      <c r="Q1131" s="17">
        <v>7541</v>
      </c>
      <c r="R1131" s="17">
        <v>0</v>
      </c>
      <c r="S1131" s="17"/>
      <c r="T1131" s="17" t="s">
        <v>63</v>
      </c>
      <c r="U1131" s="17"/>
      <c r="V1131" s="17">
        <f t="shared" si="318"/>
        <v>1</v>
      </c>
      <c r="W1131" s="17">
        <v>1000</v>
      </c>
      <c r="X1131" s="17" t="s">
        <v>64</v>
      </c>
      <c r="Y1131" s="17" t="s">
        <v>150</v>
      </c>
      <c r="Z1131" s="17">
        <v>20180430</v>
      </c>
      <c r="AA1131" s="17" t="s">
        <v>2257</v>
      </c>
      <c r="AB1131" s="17">
        <v>1</v>
      </c>
      <c r="AC1131" s="17" t="str">
        <f>IFERROR(VLOOKUP(A1131,[1]Cruces!AJ:AK,2,0),VLOOKUP(CONCATENATE(X1131,AA1131),[1]Cruces!G:H,2,0))</f>
        <v>Solicitud de Obra</v>
      </c>
      <c r="AD1131" s="17">
        <f t="shared" si="304"/>
        <v>30</v>
      </c>
      <c r="AE1131" s="17">
        <f t="shared" si="305"/>
        <v>4</v>
      </c>
      <c r="AF1131" s="17">
        <f t="shared" si="306"/>
        <v>2018</v>
      </c>
      <c r="AG1131" s="17" t="str">
        <f>IFERROR(VLOOKUP(MID(A1131,2,4)*1,[1]Cruces!K:L,2,0),"Verificar")</f>
        <v>Atlántico Sur</v>
      </c>
      <c r="AH1131" s="17">
        <f t="shared" ca="1" si="307"/>
        <v>940</v>
      </c>
      <c r="AI1131" s="17" t="str">
        <f>IFERROR(VLOOKUP(U1131,[1]Cruces!$O$1:$P$6,2,0),"Sin Orden")</f>
        <v>Sin Orden</v>
      </c>
      <c r="AJ1131" s="17">
        <f t="shared" si="308"/>
        <v>30</v>
      </c>
      <c r="AK1131" s="17">
        <f t="shared" si="309"/>
        <v>4</v>
      </c>
      <c r="AL1131" s="17">
        <f t="shared" si="310"/>
        <v>2018</v>
      </c>
      <c r="AM1131" s="17">
        <f t="shared" ca="1" si="311"/>
        <v>940</v>
      </c>
      <c r="AN1131" s="18" t="str">
        <f>IFERROR(VLOOKUP(R1131*1,'[1]Ordenes de Servicio'!G:K,5,0),"No Cruza")</f>
        <v>No Cruza</v>
      </c>
      <c r="AO1131" s="17">
        <f t="shared" ca="1" si="312"/>
        <v>940</v>
      </c>
      <c r="AP1131" s="17">
        <f t="shared" si="313"/>
        <v>30</v>
      </c>
      <c r="AQ1131" s="17">
        <f t="shared" si="314"/>
        <v>4</v>
      </c>
      <c r="AR1131" s="17">
        <f t="shared" si="315"/>
        <v>2018</v>
      </c>
      <c r="AS1131" s="17">
        <f t="shared" ca="1" si="316"/>
        <v>940</v>
      </c>
      <c r="AT1131" s="17" t="str">
        <f t="shared" ca="1" si="319"/>
        <v>Si</v>
      </c>
      <c r="AU1131" s="17">
        <f t="shared" si="317"/>
        <v>0</v>
      </c>
      <c r="AV1131" s="17" t="str">
        <f>+VLOOKUP(B1131,[1]Cruces!S:T,2,0)</f>
        <v>5. Consultoría / Adjudicación</v>
      </c>
    </row>
    <row r="1132" spans="1:48" hidden="1" x14ac:dyDescent="0.25">
      <c r="A1132" s="17" t="s">
        <v>8189</v>
      </c>
      <c r="B1132" s="17" t="s">
        <v>1943</v>
      </c>
      <c r="C1132" s="17">
        <v>0</v>
      </c>
      <c r="D1132" s="17">
        <v>0</v>
      </c>
      <c r="E1132" s="17" t="s">
        <v>55</v>
      </c>
      <c r="F1132" s="17" t="s">
        <v>107</v>
      </c>
      <c r="G1132" s="17" t="s">
        <v>8190</v>
      </c>
      <c r="H1132" s="17">
        <v>0</v>
      </c>
      <c r="I1132" s="17" t="s">
        <v>116</v>
      </c>
      <c r="J1132" s="17" t="s">
        <v>59</v>
      </c>
      <c r="K1132" s="17" t="s">
        <v>8191</v>
      </c>
      <c r="L1132" s="17" t="s">
        <v>117</v>
      </c>
      <c r="M1132" s="17" t="s">
        <v>118</v>
      </c>
      <c r="N1132" s="17" t="s">
        <v>1946</v>
      </c>
      <c r="O1132" s="17">
        <v>20200812</v>
      </c>
      <c r="P1132" s="17">
        <v>20200812</v>
      </c>
      <c r="Q1132" s="17">
        <v>1110</v>
      </c>
      <c r="R1132" s="17">
        <v>27976447</v>
      </c>
      <c r="S1132" s="17" t="s">
        <v>6601</v>
      </c>
      <c r="T1132" s="17" t="s">
        <v>7091</v>
      </c>
      <c r="U1132" s="17" t="s">
        <v>88</v>
      </c>
      <c r="V1132" s="17">
        <f t="shared" si="318"/>
        <v>3</v>
      </c>
      <c r="W1132" s="17">
        <v>3000</v>
      </c>
      <c r="X1132" s="17" t="s">
        <v>7065</v>
      </c>
      <c r="Y1132" s="17" t="s">
        <v>1943</v>
      </c>
      <c r="Z1132" s="17">
        <v>20200812</v>
      </c>
      <c r="AA1132" s="17" t="s">
        <v>1947</v>
      </c>
      <c r="AB1132" s="17">
        <v>1</v>
      </c>
      <c r="AC1132" s="17" t="str">
        <f>IFERROR(VLOOKUP(A1132,[1]Cruces!AJ:AK,2,0),VLOOKUP(CONCATENATE(X1132,AA1132),[1]Cruces!G:H,2,0))</f>
        <v>Solicitud por BT</v>
      </c>
      <c r="AD1132" s="17">
        <f t="shared" si="304"/>
        <v>12</v>
      </c>
      <c r="AE1132" s="17">
        <f t="shared" si="305"/>
        <v>8</v>
      </c>
      <c r="AF1132" s="17">
        <f t="shared" si="306"/>
        <v>2020</v>
      </c>
      <c r="AG1132" s="17" t="str">
        <f>IFERROR(VLOOKUP(MID(A1132,2,4)*1,[1]Cruces!K:L,2,0),"Verificar")</f>
        <v>Atlántico Norte</v>
      </c>
      <c r="AH1132" s="17">
        <f t="shared" ca="1" si="307"/>
        <v>105</v>
      </c>
      <c r="AI1132" s="17" t="str">
        <f>IFERROR(VLOOKUP(U1132,[1]Cruces!$O$1:$P$6,2,0),"Sin Orden")</f>
        <v>Resuelta</v>
      </c>
      <c r="AJ1132" s="17">
        <f t="shared" si="308"/>
        <v>12</v>
      </c>
      <c r="AK1132" s="17">
        <f t="shared" si="309"/>
        <v>8</v>
      </c>
      <c r="AL1132" s="17">
        <f t="shared" si="310"/>
        <v>2020</v>
      </c>
      <c r="AM1132" s="17">
        <f t="shared" ca="1" si="311"/>
        <v>105</v>
      </c>
      <c r="AN1132" s="18" t="str">
        <f>IFERROR(VLOOKUP(R1132*1,'[1]Ordenes de Servicio'!G:K,5,0),"No Cruza")</f>
        <v>No Cruza</v>
      </c>
      <c r="AO1132" s="17">
        <f t="shared" ca="1" si="312"/>
        <v>0</v>
      </c>
      <c r="AP1132" s="17">
        <f t="shared" si="313"/>
        <v>12</v>
      </c>
      <c r="AQ1132" s="17">
        <f t="shared" si="314"/>
        <v>8</v>
      </c>
      <c r="AR1132" s="17">
        <f t="shared" si="315"/>
        <v>2020</v>
      </c>
      <c r="AS1132" s="17">
        <f t="shared" ca="1" si="316"/>
        <v>105</v>
      </c>
      <c r="AT1132" s="17" t="str">
        <f t="shared" ca="1" si="319"/>
        <v>No</v>
      </c>
      <c r="AU1132" s="17">
        <f t="shared" si="317"/>
        <v>0</v>
      </c>
      <c r="AV1132" s="17" t="str">
        <f>+VLOOKUP(B1132,[1]Cruces!S:T,2,0)</f>
        <v>7. Ejecución en Campo OS BT</v>
      </c>
    </row>
    <row r="1133" spans="1:48" hidden="1" x14ac:dyDescent="0.25">
      <c r="A1133" s="17" t="s">
        <v>2258</v>
      </c>
      <c r="B1133" s="17" t="s">
        <v>68</v>
      </c>
      <c r="C1133" s="17">
        <v>0</v>
      </c>
      <c r="D1133" s="17">
        <v>0</v>
      </c>
      <c r="E1133" s="17" t="s">
        <v>55</v>
      </c>
      <c r="F1133" s="17" t="s">
        <v>81</v>
      </c>
      <c r="G1133" s="17" t="s">
        <v>749</v>
      </c>
      <c r="H1133" s="17">
        <v>0</v>
      </c>
      <c r="I1133" s="17" t="s">
        <v>83</v>
      </c>
      <c r="J1133" s="17" t="s">
        <v>59</v>
      </c>
      <c r="K1133" s="17" t="s">
        <v>750</v>
      </c>
      <c r="L1133" s="17" t="s">
        <v>85</v>
      </c>
      <c r="M1133" s="17" t="s">
        <v>86</v>
      </c>
      <c r="N1133" s="17" t="s">
        <v>75</v>
      </c>
      <c r="O1133" s="17">
        <v>20190625</v>
      </c>
      <c r="P1133" s="17">
        <v>20191112</v>
      </c>
      <c r="Q1133" s="17">
        <v>9340</v>
      </c>
      <c r="R1133" s="17">
        <v>27040745</v>
      </c>
      <c r="S1133" s="17" t="s">
        <v>76</v>
      </c>
      <c r="T1133" s="17" t="s">
        <v>63</v>
      </c>
      <c r="U1133" s="17" t="s">
        <v>88</v>
      </c>
      <c r="V1133" s="17">
        <f t="shared" si="318"/>
        <v>75</v>
      </c>
      <c r="W1133" s="17">
        <v>75000</v>
      </c>
      <c r="X1133" s="17" t="s">
        <v>64</v>
      </c>
      <c r="Y1133" s="17" t="s">
        <v>136</v>
      </c>
      <c r="Z1133" s="17">
        <v>20191204</v>
      </c>
      <c r="AA1133" s="17" t="s">
        <v>78</v>
      </c>
      <c r="AB1133" s="17">
        <v>1</v>
      </c>
      <c r="AC1133" s="17" t="str">
        <f>IFERROR(VLOOKUP(A1133,[1]Cruces!AJ:AK,2,0),VLOOKUP(CONCATENATE(X1133,AA1133),[1]Cruces!G:H,2,0))</f>
        <v>Solicitud de Obra</v>
      </c>
      <c r="AD1133" s="17">
        <f t="shared" si="304"/>
        <v>25</v>
      </c>
      <c r="AE1133" s="17">
        <f t="shared" si="305"/>
        <v>6</v>
      </c>
      <c r="AF1133" s="17">
        <f t="shared" si="306"/>
        <v>2019</v>
      </c>
      <c r="AG1133" s="17" t="str">
        <f>IFERROR(VLOOKUP(MID(A1133,2,4)*1,[1]Cruces!K:L,2,0),"Verificar")</f>
        <v>Magdalena</v>
      </c>
      <c r="AH1133" s="17">
        <f t="shared" ca="1" si="307"/>
        <v>519</v>
      </c>
      <c r="AI1133" s="17" t="str">
        <f>IFERROR(VLOOKUP(U1133,[1]Cruces!$O$1:$P$6,2,0),"Sin Orden")</f>
        <v>Resuelta</v>
      </c>
      <c r="AJ1133" s="17">
        <f t="shared" si="308"/>
        <v>4</v>
      </c>
      <c r="AK1133" s="17">
        <f t="shared" si="309"/>
        <v>12</v>
      </c>
      <c r="AL1133" s="17">
        <f t="shared" si="310"/>
        <v>2019</v>
      </c>
      <c r="AM1133" s="17">
        <f t="shared" ca="1" si="311"/>
        <v>357</v>
      </c>
      <c r="AN1133" s="18">
        <f>IFERROR(VLOOKUP(R1133*1,'[1]Ordenes de Servicio'!G:K,5,0),"No Cruza")</f>
        <v>43825</v>
      </c>
      <c r="AO1133" s="17">
        <f t="shared" ca="1" si="312"/>
        <v>162</v>
      </c>
      <c r="AP1133" s="17">
        <f t="shared" si="313"/>
        <v>12</v>
      </c>
      <c r="AQ1133" s="17">
        <f t="shared" si="314"/>
        <v>11</v>
      </c>
      <c r="AR1133" s="17">
        <f t="shared" si="315"/>
        <v>2019</v>
      </c>
      <c r="AS1133" s="17">
        <f t="shared" ca="1" si="316"/>
        <v>379</v>
      </c>
      <c r="AT1133" s="17" t="str">
        <f t="shared" ca="1" si="319"/>
        <v>Si</v>
      </c>
      <c r="AU1133" s="17">
        <f t="shared" si="317"/>
        <v>22</v>
      </c>
      <c r="AV1133" s="17" t="str">
        <f>+VLOOKUP(B1133,[1]Cruces!S:T,2,0)</f>
        <v>5. Consultoría / Adjudicación</v>
      </c>
    </row>
    <row r="1134" spans="1:48" hidden="1" x14ac:dyDescent="0.25">
      <c r="A1134" s="17" t="s">
        <v>2259</v>
      </c>
      <c r="B1134" s="17" t="s">
        <v>68</v>
      </c>
      <c r="C1134" s="17">
        <v>0</v>
      </c>
      <c r="D1134" s="17">
        <v>0</v>
      </c>
      <c r="E1134" s="17" t="s">
        <v>55</v>
      </c>
      <c r="F1134" s="17" t="s">
        <v>81</v>
      </c>
      <c r="G1134" s="17" t="s">
        <v>2260</v>
      </c>
      <c r="H1134" s="17">
        <v>3103949800</v>
      </c>
      <c r="I1134" s="17" t="s">
        <v>71</v>
      </c>
      <c r="J1134" s="17" t="s">
        <v>59</v>
      </c>
      <c r="K1134" s="17" t="s">
        <v>2261</v>
      </c>
      <c r="L1134" s="17" t="s">
        <v>85</v>
      </c>
      <c r="M1134" s="17" t="s">
        <v>86</v>
      </c>
      <c r="N1134" s="17" t="s">
        <v>75</v>
      </c>
      <c r="O1134" s="17">
        <v>20190220</v>
      </c>
      <c r="P1134" s="17">
        <v>20200213</v>
      </c>
      <c r="Q1134" s="17">
        <v>3410</v>
      </c>
      <c r="R1134" s="17">
        <v>26342461</v>
      </c>
      <c r="S1134" s="17" t="s">
        <v>100</v>
      </c>
      <c r="T1134" s="17" t="s">
        <v>63</v>
      </c>
      <c r="U1134" s="17" t="s">
        <v>91</v>
      </c>
      <c r="V1134" s="17">
        <f t="shared" si="318"/>
        <v>75</v>
      </c>
      <c r="W1134" s="17">
        <v>75000</v>
      </c>
      <c r="X1134" s="17" t="s">
        <v>64</v>
      </c>
      <c r="Y1134" s="17" t="s">
        <v>282</v>
      </c>
      <c r="Z1134" s="17">
        <v>20200218</v>
      </c>
      <c r="AA1134" s="17" t="s">
        <v>78</v>
      </c>
      <c r="AB1134" s="17">
        <v>1</v>
      </c>
      <c r="AC1134" s="17" t="str">
        <f>IFERROR(VLOOKUP(A1134,[1]Cruces!AJ:AK,2,0),VLOOKUP(CONCATENATE(X1134,AA1134),[1]Cruces!G:H,2,0))</f>
        <v>Solicitud de Obra</v>
      </c>
      <c r="AD1134" s="17">
        <f t="shared" si="304"/>
        <v>20</v>
      </c>
      <c r="AE1134" s="17">
        <f t="shared" si="305"/>
        <v>2</v>
      </c>
      <c r="AF1134" s="17">
        <f t="shared" si="306"/>
        <v>2019</v>
      </c>
      <c r="AG1134" s="17" t="str">
        <f>IFERROR(VLOOKUP(MID(A1134,2,4)*1,[1]Cruces!K:L,2,0),"Verificar")</f>
        <v>Magdalena</v>
      </c>
      <c r="AH1134" s="17">
        <f t="shared" ca="1" si="307"/>
        <v>644</v>
      </c>
      <c r="AI1134" s="17" t="str">
        <f>IFERROR(VLOOKUP(U1134,[1]Cruces!$O$1:$P$6,2,0),"Sin Orden")</f>
        <v>Resuelta</v>
      </c>
      <c r="AJ1134" s="17">
        <f t="shared" si="308"/>
        <v>18</v>
      </c>
      <c r="AK1134" s="17">
        <f t="shared" si="309"/>
        <v>2</v>
      </c>
      <c r="AL1134" s="17">
        <f t="shared" si="310"/>
        <v>2020</v>
      </c>
      <c r="AM1134" s="17">
        <f t="shared" ca="1" si="311"/>
        <v>281</v>
      </c>
      <c r="AN1134" s="18" t="str">
        <f>IFERROR(VLOOKUP(R1134*1,'[1]Ordenes de Servicio'!G:K,5,0),"No Cruza")</f>
        <v>No Cruza</v>
      </c>
      <c r="AO1134" s="17">
        <f t="shared" ca="1" si="312"/>
        <v>363</v>
      </c>
      <c r="AP1134" s="17">
        <f t="shared" si="313"/>
        <v>13</v>
      </c>
      <c r="AQ1134" s="17">
        <f t="shared" si="314"/>
        <v>2</v>
      </c>
      <c r="AR1134" s="17">
        <f t="shared" si="315"/>
        <v>2020</v>
      </c>
      <c r="AS1134" s="17">
        <f t="shared" ca="1" si="316"/>
        <v>286</v>
      </c>
      <c r="AT1134" s="17" t="str">
        <f t="shared" ca="1" si="319"/>
        <v>No</v>
      </c>
      <c r="AU1134" s="17">
        <f t="shared" si="317"/>
        <v>5</v>
      </c>
      <c r="AV1134" s="17" t="str">
        <f>+VLOOKUP(B1134,[1]Cruces!S:T,2,0)</f>
        <v>5. Consultoría / Adjudicación</v>
      </c>
    </row>
    <row r="1135" spans="1:48" hidden="1" x14ac:dyDescent="0.25">
      <c r="A1135" s="17" t="s">
        <v>8192</v>
      </c>
      <c r="B1135" s="17" t="s">
        <v>6595</v>
      </c>
      <c r="C1135" s="17">
        <v>0</v>
      </c>
      <c r="D1135" s="17">
        <v>0</v>
      </c>
      <c r="E1135" s="17" t="s">
        <v>55</v>
      </c>
      <c r="F1135" s="17" t="s">
        <v>56</v>
      </c>
      <c r="G1135" s="17" t="s">
        <v>8193</v>
      </c>
      <c r="H1135" s="17">
        <v>3007105728</v>
      </c>
      <c r="I1135" s="17" t="s">
        <v>71</v>
      </c>
      <c r="J1135" s="17" t="s">
        <v>59</v>
      </c>
      <c r="K1135" s="17" t="s">
        <v>8194</v>
      </c>
      <c r="L1135" s="17" t="s">
        <v>7772</v>
      </c>
      <c r="M1135" s="17" t="s">
        <v>7773</v>
      </c>
      <c r="N1135" s="17" t="s">
        <v>6600</v>
      </c>
      <c r="O1135" s="17">
        <v>20201114</v>
      </c>
      <c r="P1135" s="17">
        <v>20201119</v>
      </c>
      <c r="Q1135" s="17">
        <v>1110</v>
      </c>
      <c r="R1135" s="17">
        <v>28283789</v>
      </c>
      <c r="S1135" s="17" t="s">
        <v>6601</v>
      </c>
      <c r="T1135" s="17" t="s">
        <v>63</v>
      </c>
      <c r="U1135" s="17" t="s">
        <v>91</v>
      </c>
      <c r="V1135" s="17">
        <f t="shared" si="318"/>
        <v>3</v>
      </c>
      <c r="W1135" s="17">
        <v>3000</v>
      </c>
      <c r="X1135" s="17" t="s">
        <v>7065</v>
      </c>
      <c r="Y1135" s="17" t="s">
        <v>6595</v>
      </c>
      <c r="Z1135" s="17">
        <v>20201119</v>
      </c>
      <c r="AA1135" s="17" t="s">
        <v>1947</v>
      </c>
      <c r="AB1135" s="17">
        <v>1</v>
      </c>
      <c r="AC1135" s="17" t="str">
        <f>IFERROR(VLOOKUP(A1135,[1]Cruces!AJ:AK,2,0),VLOOKUP(CONCATENATE(X1135,AA1135),[1]Cruces!G:H,2,0))</f>
        <v>Solicitud por BT</v>
      </c>
      <c r="AD1135" s="17">
        <f t="shared" si="304"/>
        <v>14</v>
      </c>
      <c r="AE1135" s="17">
        <f t="shared" si="305"/>
        <v>11</v>
      </c>
      <c r="AF1135" s="17">
        <f t="shared" si="306"/>
        <v>2020</v>
      </c>
      <c r="AG1135" s="17" t="str">
        <f>IFERROR(VLOOKUP(MID(A1135,2,4)*1,[1]Cruces!K:L,2,0),"Verificar")</f>
        <v>Atlántico Norte</v>
      </c>
      <c r="AH1135" s="17">
        <f t="shared" ca="1" si="307"/>
        <v>11</v>
      </c>
      <c r="AI1135" s="17" t="str">
        <f>IFERROR(VLOOKUP(U1135,[1]Cruces!$O$1:$P$6,2,0),"Sin Orden")</f>
        <v>Resuelta</v>
      </c>
      <c r="AJ1135" s="17">
        <f t="shared" si="308"/>
        <v>19</v>
      </c>
      <c r="AK1135" s="17">
        <f t="shared" si="309"/>
        <v>11</v>
      </c>
      <c r="AL1135" s="17">
        <f t="shared" si="310"/>
        <v>2020</v>
      </c>
      <c r="AM1135" s="17">
        <f t="shared" ca="1" si="311"/>
        <v>6</v>
      </c>
      <c r="AN1135" s="18" t="str">
        <f>IFERROR(VLOOKUP(R1135*1,'[1]Ordenes de Servicio'!G:K,5,0),"No Cruza")</f>
        <v>No Cruza</v>
      </c>
      <c r="AO1135" s="17">
        <f t="shared" ca="1" si="312"/>
        <v>5</v>
      </c>
      <c r="AP1135" s="17">
        <f t="shared" si="313"/>
        <v>19</v>
      </c>
      <c r="AQ1135" s="17">
        <f t="shared" si="314"/>
        <v>11</v>
      </c>
      <c r="AR1135" s="17">
        <f t="shared" si="315"/>
        <v>2020</v>
      </c>
      <c r="AS1135" s="17">
        <f t="shared" ca="1" si="316"/>
        <v>6</v>
      </c>
      <c r="AT1135" s="17" t="str">
        <f t="shared" ca="1" si="319"/>
        <v>No</v>
      </c>
      <c r="AU1135" s="17">
        <f t="shared" si="317"/>
        <v>0</v>
      </c>
      <c r="AV1135" s="17" t="str">
        <f>+VLOOKUP(B1135,[1]Cruces!S:T,2,0)</f>
        <v>7. Ejecución en Campo OS BT</v>
      </c>
    </row>
    <row r="1136" spans="1:48" hidden="1" x14ac:dyDescent="0.25">
      <c r="A1136" s="17" t="s">
        <v>2262</v>
      </c>
      <c r="B1136" s="17" t="s">
        <v>68</v>
      </c>
      <c r="C1136" s="17">
        <v>0</v>
      </c>
      <c r="D1136" s="17">
        <v>0</v>
      </c>
      <c r="E1136" s="17" t="s">
        <v>55</v>
      </c>
      <c r="F1136" s="17" t="s">
        <v>126</v>
      </c>
      <c r="G1136" s="17" t="s">
        <v>2263</v>
      </c>
      <c r="H1136" s="17">
        <v>0</v>
      </c>
      <c r="I1136" s="17" t="s">
        <v>83</v>
      </c>
      <c r="J1136" s="17" t="s">
        <v>59</v>
      </c>
      <c r="K1136" s="17" t="s">
        <v>97</v>
      </c>
      <c r="L1136" s="17" t="s">
        <v>129</v>
      </c>
      <c r="M1136" s="17" t="s">
        <v>130</v>
      </c>
      <c r="N1136" s="17" t="s">
        <v>75</v>
      </c>
      <c r="O1136" s="17">
        <v>20191010</v>
      </c>
      <c r="P1136" s="17">
        <v>20200327</v>
      </c>
      <c r="Q1136" s="17">
        <v>3340</v>
      </c>
      <c r="R1136" s="17">
        <v>26821357</v>
      </c>
      <c r="S1136" s="17" t="s">
        <v>100</v>
      </c>
      <c r="T1136" s="17" t="s">
        <v>63</v>
      </c>
      <c r="U1136" s="17" t="s">
        <v>91</v>
      </c>
      <c r="V1136" s="17">
        <f t="shared" si="318"/>
        <v>25</v>
      </c>
      <c r="W1136" s="17">
        <v>25000</v>
      </c>
      <c r="X1136" s="17" t="s">
        <v>64</v>
      </c>
      <c r="Y1136" s="17" t="s">
        <v>136</v>
      </c>
      <c r="Z1136" s="17">
        <v>20200429</v>
      </c>
      <c r="AA1136" s="17" t="s">
        <v>78</v>
      </c>
      <c r="AB1136" s="17">
        <v>1</v>
      </c>
      <c r="AC1136" s="17" t="str">
        <f>IFERROR(VLOOKUP(A1136,[1]Cruces!AJ:AK,2,0),VLOOKUP(CONCATENATE(X1136,AA1136),[1]Cruces!G:H,2,0))</f>
        <v>Solicitud de Obra</v>
      </c>
      <c r="AD1136" s="17">
        <f t="shared" si="304"/>
        <v>10</v>
      </c>
      <c r="AE1136" s="17">
        <f t="shared" si="305"/>
        <v>10</v>
      </c>
      <c r="AF1136" s="17">
        <f t="shared" si="306"/>
        <v>2019</v>
      </c>
      <c r="AG1136" s="17" t="str">
        <f>IFERROR(VLOOKUP(MID(A1136,2,4)*1,[1]Cruces!K:L,2,0),"Verificar")</f>
        <v>Guajira</v>
      </c>
      <c r="AH1136" s="17">
        <f t="shared" ca="1" si="307"/>
        <v>412</v>
      </c>
      <c r="AI1136" s="17" t="str">
        <f>IFERROR(VLOOKUP(U1136,[1]Cruces!$O$1:$P$6,2,0),"Sin Orden")</f>
        <v>Resuelta</v>
      </c>
      <c r="AJ1136" s="17">
        <f t="shared" si="308"/>
        <v>29</v>
      </c>
      <c r="AK1136" s="17">
        <f t="shared" si="309"/>
        <v>4</v>
      </c>
      <c r="AL1136" s="17">
        <f t="shared" si="310"/>
        <v>2020</v>
      </c>
      <c r="AM1136" s="17">
        <f t="shared" ca="1" si="311"/>
        <v>210</v>
      </c>
      <c r="AN1136" s="18" t="str">
        <f>IFERROR(VLOOKUP(R1136*1,'[1]Ordenes de Servicio'!G:K,5,0),"No Cruza")</f>
        <v>No Cruza</v>
      </c>
      <c r="AO1136" s="17">
        <f t="shared" ca="1" si="312"/>
        <v>202</v>
      </c>
      <c r="AP1136" s="17">
        <f t="shared" si="313"/>
        <v>27</v>
      </c>
      <c r="AQ1136" s="17">
        <f t="shared" si="314"/>
        <v>3</v>
      </c>
      <c r="AR1136" s="17">
        <f t="shared" si="315"/>
        <v>2020</v>
      </c>
      <c r="AS1136" s="17">
        <f t="shared" ca="1" si="316"/>
        <v>243</v>
      </c>
      <c r="AT1136" s="17" t="str">
        <f t="shared" ca="1" si="319"/>
        <v>No</v>
      </c>
      <c r="AU1136" s="17">
        <f t="shared" si="317"/>
        <v>33</v>
      </c>
      <c r="AV1136" s="17" t="str">
        <f>+VLOOKUP(B1136,[1]Cruces!S:T,2,0)</f>
        <v>5. Consultoría / Adjudicación</v>
      </c>
    </row>
    <row r="1137" spans="1:48" hidden="1" x14ac:dyDescent="0.25">
      <c r="A1137" s="17" t="s">
        <v>2264</v>
      </c>
      <c r="B1137" s="17" t="s">
        <v>54</v>
      </c>
      <c r="C1137" s="17">
        <v>0</v>
      </c>
      <c r="D1137" s="17">
        <v>0</v>
      </c>
      <c r="E1137" s="17" t="s">
        <v>55</v>
      </c>
      <c r="F1137" s="17" t="s">
        <v>126</v>
      </c>
      <c r="G1137" s="17" t="s">
        <v>2265</v>
      </c>
      <c r="H1137" s="17">
        <v>0</v>
      </c>
      <c r="I1137" s="17" t="s">
        <v>71</v>
      </c>
      <c r="J1137" s="17" t="s">
        <v>59</v>
      </c>
      <c r="K1137" s="17" t="s">
        <v>2266</v>
      </c>
      <c r="L1137" s="17" t="s">
        <v>129</v>
      </c>
      <c r="M1137" s="17" t="s">
        <v>130</v>
      </c>
      <c r="N1137" s="17" t="s">
        <v>62</v>
      </c>
      <c r="O1137" s="17">
        <v>20201015</v>
      </c>
      <c r="P1137" s="17">
        <v>20201029</v>
      </c>
      <c r="Q1137" s="17">
        <v>7751</v>
      </c>
      <c r="R1137" s="17">
        <v>28234559</v>
      </c>
      <c r="S1137" s="17" t="s">
        <v>100</v>
      </c>
      <c r="T1137" s="17" t="s">
        <v>63</v>
      </c>
      <c r="U1137" s="17" t="s">
        <v>91</v>
      </c>
      <c r="V1137" s="17">
        <f t="shared" si="318"/>
        <v>30</v>
      </c>
      <c r="W1137" s="17">
        <v>30000</v>
      </c>
      <c r="X1137" s="17" t="s">
        <v>64</v>
      </c>
      <c r="Y1137" s="17" t="s">
        <v>65</v>
      </c>
      <c r="Z1137" s="17">
        <v>20201029</v>
      </c>
      <c r="AA1137" s="17" t="s">
        <v>78</v>
      </c>
      <c r="AB1137" s="17">
        <v>1</v>
      </c>
      <c r="AC1137" s="17" t="str">
        <f>IFERROR(VLOOKUP(A1137,[1]Cruces!AJ:AK,2,0),VLOOKUP(CONCATENATE(X1137,AA1137),[1]Cruces!G:H,2,0))</f>
        <v>Solicitud de Obra</v>
      </c>
      <c r="AD1137" s="17">
        <f t="shared" si="304"/>
        <v>15</v>
      </c>
      <c r="AE1137" s="17">
        <f t="shared" si="305"/>
        <v>10</v>
      </c>
      <c r="AF1137" s="17">
        <f t="shared" si="306"/>
        <v>2020</v>
      </c>
      <c r="AG1137" s="17" t="str">
        <f>IFERROR(VLOOKUP(MID(A1137,2,4)*1,[1]Cruces!K:L,2,0),"Verificar")</f>
        <v>Guajira</v>
      </c>
      <c r="AH1137" s="17">
        <f t="shared" ca="1" si="307"/>
        <v>41</v>
      </c>
      <c r="AI1137" s="17" t="str">
        <f>IFERROR(VLOOKUP(U1137,[1]Cruces!$O$1:$P$6,2,0),"Sin Orden")</f>
        <v>Resuelta</v>
      </c>
      <c r="AJ1137" s="17">
        <f t="shared" si="308"/>
        <v>29</v>
      </c>
      <c r="AK1137" s="17">
        <f t="shared" si="309"/>
        <v>10</v>
      </c>
      <c r="AL1137" s="17">
        <f t="shared" si="310"/>
        <v>2020</v>
      </c>
      <c r="AM1137" s="17">
        <f t="shared" ca="1" si="311"/>
        <v>27</v>
      </c>
      <c r="AN1137" s="18" t="str">
        <f>IFERROR(VLOOKUP(R1137*1,'[1]Ordenes de Servicio'!G:K,5,0),"No Cruza")</f>
        <v>No Cruza</v>
      </c>
      <c r="AO1137" s="17">
        <f t="shared" ca="1" si="312"/>
        <v>14</v>
      </c>
      <c r="AP1137" s="17">
        <f t="shared" si="313"/>
        <v>29</v>
      </c>
      <c r="AQ1137" s="17">
        <f t="shared" si="314"/>
        <v>10</v>
      </c>
      <c r="AR1137" s="17">
        <f t="shared" si="315"/>
        <v>2020</v>
      </c>
      <c r="AS1137" s="17">
        <f t="shared" ca="1" si="316"/>
        <v>27</v>
      </c>
      <c r="AT1137" s="17" t="str">
        <f t="shared" ca="1" si="319"/>
        <v>No</v>
      </c>
      <c r="AU1137" s="17">
        <f t="shared" si="317"/>
        <v>0</v>
      </c>
      <c r="AV1137" s="17" t="str">
        <f>+VLOOKUP(B1137,[1]Cruces!S:T,2,0)</f>
        <v>4. Presupuesto de Obra</v>
      </c>
    </row>
    <row r="1138" spans="1:48" hidden="1" x14ac:dyDescent="0.25">
      <c r="A1138" s="17" t="s">
        <v>8195</v>
      </c>
      <c r="B1138" s="17" t="s">
        <v>6595</v>
      </c>
      <c r="C1138" s="17">
        <v>0</v>
      </c>
      <c r="D1138" s="17">
        <v>0</v>
      </c>
      <c r="E1138" s="17" t="s">
        <v>55</v>
      </c>
      <c r="F1138" s="17" t="s">
        <v>7098</v>
      </c>
      <c r="G1138" s="17" t="s">
        <v>8196</v>
      </c>
      <c r="H1138" s="17">
        <v>3013882996</v>
      </c>
      <c r="I1138" s="17" t="s">
        <v>182</v>
      </c>
      <c r="J1138" s="17" t="s">
        <v>59</v>
      </c>
      <c r="K1138" s="17" t="s">
        <v>97</v>
      </c>
      <c r="L1138" s="17" t="s">
        <v>7101</v>
      </c>
      <c r="M1138" s="17" t="s">
        <v>7102</v>
      </c>
      <c r="N1138" s="17" t="s">
        <v>6600</v>
      </c>
      <c r="O1138" s="17">
        <v>20201104</v>
      </c>
      <c r="P1138" s="17">
        <v>20201112</v>
      </c>
      <c r="Q1138" s="17">
        <v>1170</v>
      </c>
      <c r="R1138" s="17">
        <v>28268207</v>
      </c>
      <c r="S1138" s="17" t="s">
        <v>6601</v>
      </c>
      <c r="T1138" s="17" t="s">
        <v>63</v>
      </c>
      <c r="U1138" s="17" t="s">
        <v>91</v>
      </c>
      <c r="V1138" s="17">
        <f t="shared" si="318"/>
        <v>3</v>
      </c>
      <c r="W1138" s="17">
        <v>3000</v>
      </c>
      <c r="X1138" s="17" t="s">
        <v>7065</v>
      </c>
      <c r="Y1138" s="17" t="s">
        <v>6595</v>
      </c>
      <c r="Z1138" s="17">
        <v>20201112</v>
      </c>
      <c r="AA1138" s="17" t="s">
        <v>1947</v>
      </c>
      <c r="AB1138" s="17">
        <v>1</v>
      </c>
      <c r="AC1138" s="17" t="str">
        <f>IFERROR(VLOOKUP(A1138,[1]Cruces!AJ:AK,2,0),VLOOKUP(CONCATENATE(X1138,AA1138),[1]Cruces!G:H,2,0))</f>
        <v>Solicitud por BT</v>
      </c>
      <c r="AD1138" s="17">
        <f t="shared" si="304"/>
        <v>4</v>
      </c>
      <c r="AE1138" s="17">
        <f t="shared" si="305"/>
        <v>11</v>
      </c>
      <c r="AF1138" s="17">
        <f t="shared" si="306"/>
        <v>2020</v>
      </c>
      <c r="AG1138" s="17" t="str">
        <f>IFERROR(VLOOKUP(MID(A1138,2,4)*1,[1]Cruces!K:L,2,0),"Verificar")</f>
        <v>Atlántico Norte</v>
      </c>
      <c r="AH1138" s="17">
        <f t="shared" ca="1" si="307"/>
        <v>21</v>
      </c>
      <c r="AI1138" s="17" t="str">
        <f>IFERROR(VLOOKUP(U1138,[1]Cruces!$O$1:$P$6,2,0),"Sin Orden")</f>
        <v>Resuelta</v>
      </c>
      <c r="AJ1138" s="17">
        <f t="shared" si="308"/>
        <v>12</v>
      </c>
      <c r="AK1138" s="17">
        <f t="shared" si="309"/>
        <v>11</v>
      </c>
      <c r="AL1138" s="17">
        <f t="shared" si="310"/>
        <v>2020</v>
      </c>
      <c r="AM1138" s="17">
        <f t="shared" ca="1" si="311"/>
        <v>13</v>
      </c>
      <c r="AN1138" s="18" t="str">
        <f>IFERROR(VLOOKUP(R1138*1,'[1]Ordenes de Servicio'!G:K,5,0),"No Cruza")</f>
        <v>No Cruza</v>
      </c>
      <c r="AO1138" s="17">
        <f t="shared" ca="1" si="312"/>
        <v>8</v>
      </c>
      <c r="AP1138" s="17">
        <f t="shared" si="313"/>
        <v>12</v>
      </c>
      <c r="AQ1138" s="17">
        <f t="shared" si="314"/>
        <v>11</v>
      </c>
      <c r="AR1138" s="17">
        <f t="shared" si="315"/>
        <v>2020</v>
      </c>
      <c r="AS1138" s="17">
        <f t="shared" ca="1" si="316"/>
        <v>13</v>
      </c>
      <c r="AT1138" s="17" t="str">
        <f t="shared" ca="1" si="319"/>
        <v>No</v>
      </c>
      <c r="AU1138" s="17">
        <f t="shared" si="317"/>
        <v>0</v>
      </c>
      <c r="AV1138" s="17" t="str">
        <f>+VLOOKUP(B1138,[1]Cruces!S:T,2,0)</f>
        <v>7. Ejecución en Campo OS BT</v>
      </c>
    </row>
    <row r="1139" spans="1:48" hidden="1" x14ac:dyDescent="0.25">
      <c r="A1139" s="17" t="s">
        <v>8197</v>
      </c>
      <c r="B1139" s="17" t="s">
        <v>6595</v>
      </c>
      <c r="C1139" s="17">
        <v>0</v>
      </c>
      <c r="D1139" s="17">
        <v>0</v>
      </c>
      <c r="E1139" s="17" t="s">
        <v>55</v>
      </c>
      <c r="F1139" s="17" t="s">
        <v>5366</v>
      </c>
      <c r="G1139" s="17" t="s">
        <v>8198</v>
      </c>
      <c r="H1139" s="17">
        <v>3126956035</v>
      </c>
      <c r="I1139" s="17" t="s">
        <v>71</v>
      </c>
      <c r="J1139" s="17" t="s">
        <v>59</v>
      </c>
      <c r="K1139" s="17" t="s">
        <v>97</v>
      </c>
      <c r="L1139" s="17" t="s">
        <v>8199</v>
      </c>
      <c r="M1139" s="17" t="s">
        <v>8200</v>
      </c>
      <c r="N1139" s="17" t="s">
        <v>6600</v>
      </c>
      <c r="O1139" s="17">
        <v>20201112</v>
      </c>
      <c r="P1139" s="17">
        <v>20201117</v>
      </c>
      <c r="Q1139" s="17">
        <v>9510</v>
      </c>
      <c r="R1139" s="17">
        <v>28281164</v>
      </c>
      <c r="S1139" s="17" t="s">
        <v>6601</v>
      </c>
      <c r="T1139" s="17" t="s">
        <v>63</v>
      </c>
      <c r="U1139" s="17" t="s">
        <v>91</v>
      </c>
      <c r="V1139" s="17">
        <f t="shared" si="318"/>
        <v>3</v>
      </c>
      <c r="W1139" s="17">
        <v>3000</v>
      </c>
      <c r="X1139" s="17" t="s">
        <v>7065</v>
      </c>
      <c r="Y1139" s="17" t="s">
        <v>6595</v>
      </c>
      <c r="Z1139" s="17">
        <v>20201117</v>
      </c>
      <c r="AA1139" s="17" t="s">
        <v>1947</v>
      </c>
      <c r="AB1139" s="17">
        <v>1</v>
      </c>
      <c r="AC1139" s="17" t="str">
        <f>IFERROR(VLOOKUP(A1139,[1]Cruces!AJ:AK,2,0),VLOOKUP(CONCATENATE(X1139,AA1139),[1]Cruces!G:H,2,0))</f>
        <v>Solicitud por BT</v>
      </c>
      <c r="AD1139" s="17">
        <f t="shared" si="304"/>
        <v>12</v>
      </c>
      <c r="AE1139" s="17">
        <f t="shared" si="305"/>
        <v>11</v>
      </c>
      <c r="AF1139" s="17">
        <f t="shared" si="306"/>
        <v>2020</v>
      </c>
      <c r="AG1139" s="17" t="str">
        <f>IFERROR(VLOOKUP(MID(A1139,2,4)*1,[1]Cruces!K:L,2,0),"Verificar")</f>
        <v>Atlántico Norte</v>
      </c>
      <c r="AH1139" s="17">
        <f t="shared" ca="1" si="307"/>
        <v>13</v>
      </c>
      <c r="AI1139" s="17" t="str">
        <f>IFERROR(VLOOKUP(U1139,[1]Cruces!$O$1:$P$6,2,0),"Sin Orden")</f>
        <v>Resuelta</v>
      </c>
      <c r="AJ1139" s="17">
        <f t="shared" si="308"/>
        <v>17</v>
      </c>
      <c r="AK1139" s="17">
        <f t="shared" si="309"/>
        <v>11</v>
      </c>
      <c r="AL1139" s="17">
        <f t="shared" si="310"/>
        <v>2020</v>
      </c>
      <c r="AM1139" s="17">
        <f t="shared" ca="1" si="311"/>
        <v>8</v>
      </c>
      <c r="AN1139" s="18" t="str">
        <f>IFERROR(VLOOKUP(R1139*1,'[1]Ordenes de Servicio'!G:K,5,0),"No Cruza")</f>
        <v>No Cruza</v>
      </c>
      <c r="AO1139" s="17">
        <f t="shared" ca="1" si="312"/>
        <v>5</v>
      </c>
      <c r="AP1139" s="17">
        <f t="shared" si="313"/>
        <v>17</v>
      </c>
      <c r="AQ1139" s="17">
        <f t="shared" si="314"/>
        <v>11</v>
      </c>
      <c r="AR1139" s="17">
        <f t="shared" si="315"/>
        <v>2020</v>
      </c>
      <c r="AS1139" s="17">
        <f t="shared" ca="1" si="316"/>
        <v>8</v>
      </c>
      <c r="AT1139" s="17" t="str">
        <f t="shared" ca="1" si="319"/>
        <v>No</v>
      </c>
      <c r="AU1139" s="17">
        <f t="shared" si="317"/>
        <v>0</v>
      </c>
      <c r="AV1139" s="17" t="str">
        <f>+VLOOKUP(B1139,[1]Cruces!S:T,2,0)</f>
        <v>7. Ejecución en Campo OS BT</v>
      </c>
    </row>
    <row r="1140" spans="1:48" x14ac:dyDescent="0.25">
      <c r="A1140" s="17" t="s">
        <v>2267</v>
      </c>
      <c r="B1140" s="17" t="s">
        <v>80</v>
      </c>
      <c r="C1140" s="17">
        <v>0</v>
      </c>
      <c r="D1140" s="17">
        <v>0</v>
      </c>
      <c r="E1140" s="17" t="s">
        <v>55</v>
      </c>
      <c r="F1140" s="17" t="s">
        <v>56</v>
      </c>
      <c r="G1140" s="17" t="s">
        <v>2268</v>
      </c>
      <c r="H1140" s="17">
        <v>0</v>
      </c>
      <c r="I1140" s="17" t="s">
        <v>71</v>
      </c>
      <c r="J1140" s="17" t="s">
        <v>59</v>
      </c>
      <c r="K1140" s="17" t="s">
        <v>2269</v>
      </c>
      <c r="L1140" s="17" t="s">
        <v>117</v>
      </c>
      <c r="M1140" s="17" t="s">
        <v>118</v>
      </c>
      <c r="N1140" s="17" t="s">
        <v>87</v>
      </c>
      <c r="O1140" s="17">
        <v>20191015</v>
      </c>
      <c r="P1140" s="17">
        <v>20200814</v>
      </c>
      <c r="Q1140" s="17">
        <v>1110</v>
      </c>
      <c r="R1140" s="17">
        <v>27254999</v>
      </c>
      <c r="S1140" s="17" t="s">
        <v>76</v>
      </c>
      <c r="T1140" s="17" t="s">
        <v>63</v>
      </c>
      <c r="U1140" s="17" t="s">
        <v>88</v>
      </c>
      <c r="V1140" s="17">
        <f t="shared" si="318"/>
        <v>225</v>
      </c>
      <c r="W1140" s="17">
        <v>225000</v>
      </c>
      <c r="X1140" s="17" t="s">
        <v>64</v>
      </c>
      <c r="Y1140" s="17" t="s">
        <v>80</v>
      </c>
      <c r="Z1140" s="17">
        <v>20200814</v>
      </c>
      <c r="AA1140" s="17" t="s">
        <v>101</v>
      </c>
      <c r="AB1140" s="17">
        <v>1</v>
      </c>
      <c r="AC1140" s="17" t="str">
        <f>IFERROR(VLOOKUP(A1140,[1]Cruces!AJ:AK,2,0),VLOOKUP(CONCATENATE(X1140,AA1140),[1]Cruces!G:H,2,0))</f>
        <v>Solicitud de Obra</v>
      </c>
      <c r="AD1140" s="17">
        <f t="shared" si="304"/>
        <v>15</v>
      </c>
      <c r="AE1140" s="17">
        <f t="shared" si="305"/>
        <v>10</v>
      </c>
      <c r="AF1140" s="17">
        <f t="shared" si="306"/>
        <v>2019</v>
      </c>
      <c r="AG1140" s="17" t="str">
        <f>IFERROR(VLOOKUP(MID(A1140,2,4)*1,[1]Cruces!K:L,2,0),"Verificar")</f>
        <v>Atlántico Norte</v>
      </c>
      <c r="AH1140" s="17">
        <f t="shared" ca="1" si="307"/>
        <v>407</v>
      </c>
      <c r="AI1140" s="17" t="str">
        <f>IFERROR(VLOOKUP(U1140,[1]Cruces!$O$1:$P$6,2,0),"Sin Orden")</f>
        <v>Resuelta</v>
      </c>
      <c r="AJ1140" s="17">
        <f t="shared" si="308"/>
        <v>14</v>
      </c>
      <c r="AK1140" s="17">
        <f t="shared" si="309"/>
        <v>8</v>
      </c>
      <c r="AL1140" s="17">
        <f t="shared" si="310"/>
        <v>2020</v>
      </c>
      <c r="AM1140" s="17">
        <f t="shared" ca="1" si="311"/>
        <v>103</v>
      </c>
      <c r="AN1140" s="18" t="str">
        <f>IFERROR(VLOOKUP(R1140*1,'[1]Ordenes de Servicio'!G:K,5,0),"No Cruza")</f>
        <v>No Cruza</v>
      </c>
      <c r="AO1140" s="17">
        <f t="shared" ca="1" si="312"/>
        <v>304</v>
      </c>
      <c r="AP1140" s="17">
        <f t="shared" si="313"/>
        <v>14</v>
      </c>
      <c r="AQ1140" s="17">
        <f t="shared" si="314"/>
        <v>8</v>
      </c>
      <c r="AR1140" s="17">
        <f t="shared" si="315"/>
        <v>2020</v>
      </c>
      <c r="AS1140" s="17">
        <f t="shared" ca="1" si="316"/>
        <v>103</v>
      </c>
      <c r="AT1140" s="17" t="str">
        <f t="shared" ca="1" si="319"/>
        <v>No</v>
      </c>
      <c r="AU1140" s="17">
        <f t="shared" si="317"/>
        <v>0</v>
      </c>
      <c r="AV1140" s="17" t="str">
        <f>+VLOOKUP(B1140,[1]Cruces!S:T,2,0)</f>
        <v>8. Puesta en Servicio</v>
      </c>
    </row>
    <row r="1141" spans="1:48" hidden="1" x14ac:dyDescent="0.25">
      <c r="A1141" s="17" t="s">
        <v>2270</v>
      </c>
      <c r="B1141" s="17" t="s">
        <v>54</v>
      </c>
      <c r="C1141" s="17">
        <v>0</v>
      </c>
      <c r="D1141" s="17">
        <v>0</v>
      </c>
      <c r="E1141" s="17" t="s">
        <v>55</v>
      </c>
      <c r="F1141" s="17" t="s">
        <v>126</v>
      </c>
      <c r="G1141" s="17" t="s">
        <v>2271</v>
      </c>
      <c r="H1141" s="17">
        <v>0</v>
      </c>
      <c r="I1141" s="17" t="s">
        <v>116</v>
      </c>
      <c r="J1141" s="17" t="s">
        <v>59</v>
      </c>
      <c r="K1141" s="17" t="s">
        <v>2272</v>
      </c>
      <c r="L1141" s="17" t="s">
        <v>129</v>
      </c>
      <c r="M1141" s="17" t="s">
        <v>130</v>
      </c>
      <c r="N1141" s="17" t="s">
        <v>62</v>
      </c>
      <c r="O1141" s="17">
        <v>20201019</v>
      </c>
      <c r="P1141" s="17">
        <v>20201029</v>
      </c>
      <c r="Q1141" s="17">
        <v>9332</v>
      </c>
      <c r="R1141" s="17">
        <v>28241385</v>
      </c>
      <c r="S1141" s="17" t="s">
        <v>100</v>
      </c>
      <c r="T1141" s="17" t="s">
        <v>63</v>
      </c>
      <c r="U1141" s="17" t="s">
        <v>91</v>
      </c>
      <c r="V1141" s="17">
        <f t="shared" si="318"/>
        <v>37.5</v>
      </c>
      <c r="W1141" s="17">
        <v>37500</v>
      </c>
      <c r="X1141" s="17" t="s">
        <v>64</v>
      </c>
      <c r="Y1141" s="17" t="s">
        <v>65</v>
      </c>
      <c r="Z1141" s="17">
        <v>20201029</v>
      </c>
      <c r="AA1141" s="17" t="s">
        <v>78</v>
      </c>
      <c r="AB1141" s="17">
        <v>1</v>
      </c>
      <c r="AC1141" s="17" t="str">
        <f>IFERROR(VLOOKUP(A1141,[1]Cruces!AJ:AK,2,0),VLOOKUP(CONCATENATE(X1141,AA1141),[1]Cruces!G:H,2,0))</f>
        <v>Solicitud de Obra</v>
      </c>
      <c r="AD1141" s="17">
        <f t="shared" si="304"/>
        <v>19</v>
      </c>
      <c r="AE1141" s="17">
        <f t="shared" si="305"/>
        <v>10</v>
      </c>
      <c r="AF1141" s="17">
        <f t="shared" si="306"/>
        <v>2020</v>
      </c>
      <c r="AG1141" s="17" t="str">
        <f>IFERROR(VLOOKUP(MID(A1141,2,4)*1,[1]Cruces!K:L,2,0),"Verificar")</f>
        <v>Guajira</v>
      </c>
      <c r="AH1141" s="17">
        <f t="shared" ca="1" si="307"/>
        <v>37</v>
      </c>
      <c r="AI1141" s="17" t="str">
        <f>IFERROR(VLOOKUP(U1141,[1]Cruces!$O$1:$P$6,2,0),"Sin Orden")</f>
        <v>Resuelta</v>
      </c>
      <c r="AJ1141" s="17">
        <f t="shared" si="308"/>
        <v>29</v>
      </c>
      <c r="AK1141" s="17">
        <f t="shared" si="309"/>
        <v>10</v>
      </c>
      <c r="AL1141" s="17">
        <f t="shared" si="310"/>
        <v>2020</v>
      </c>
      <c r="AM1141" s="17">
        <f t="shared" ca="1" si="311"/>
        <v>27</v>
      </c>
      <c r="AN1141" s="18" t="str">
        <f>IFERROR(VLOOKUP(R1141*1,'[1]Ordenes de Servicio'!G:K,5,0),"No Cruza")</f>
        <v>No Cruza</v>
      </c>
      <c r="AO1141" s="17">
        <f t="shared" ca="1" si="312"/>
        <v>10</v>
      </c>
      <c r="AP1141" s="17">
        <f t="shared" si="313"/>
        <v>29</v>
      </c>
      <c r="AQ1141" s="17">
        <f t="shared" si="314"/>
        <v>10</v>
      </c>
      <c r="AR1141" s="17">
        <f t="shared" si="315"/>
        <v>2020</v>
      </c>
      <c r="AS1141" s="17">
        <f t="shared" ca="1" si="316"/>
        <v>27</v>
      </c>
      <c r="AT1141" s="17" t="str">
        <f t="shared" ca="1" si="319"/>
        <v>No</v>
      </c>
      <c r="AU1141" s="17">
        <f t="shared" si="317"/>
        <v>0</v>
      </c>
      <c r="AV1141" s="17" t="str">
        <f>+VLOOKUP(B1141,[1]Cruces!S:T,2,0)</f>
        <v>4. Presupuesto de Obra</v>
      </c>
    </row>
    <row r="1142" spans="1:48" hidden="1" x14ac:dyDescent="0.25">
      <c r="A1142" s="17" t="s">
        <v>8201</v>
      </c>
      <c r="B1142" s="17" t="s">
        <v>6595</v>
      </c>
      <c r="C1142" s="17">
        <v>0</v>
      </c>
      <c r="D1142" s="17">
        <v>0</v>
      </c>
      <c r="E1142" s="17" t="s">
        <v>55</v>
      </c>
      <c r="F1142" s="17" t="s">
        <v>232</v>
      </c>
      <c r="G1142" s="17" t="s">
        <v>8202</v>
      </c>
      <c r="H1142" s="17">
        <v>3012362231</v>
      </c>
      <c r="I1142" s="17" t="s">
        <v>71</v>
      </c>
      <c r="J1142" s="17" t="s">
        <v>59</v>
      </c>
      <c r="K1142" s="17" t="s">
        <v>8203</v>
      </c>
      <c r="L1142" s="17" t="s">
        <v>7475</v>
      </c>
      <c r="M1142" s="17" t="s">
        <v>7476</v>
      </c>
      <c r="N1142" s="17" t="s">
        <v>6600</v>
      </c>
      <c r="O1142" s="17">
        <v>20201005</v>
      </c>
      <c r="P1142" s="17">
        <v>20201006</v>
      </c>
      <c r="Q1142" s="17">
        <v>1170</v>
      </c>
      <c r="R1142" s="17">
        <v>28212609</v>
      </c>
      <c r="S1142" s="17" t="s">
        <v>6601</v>
      </c>
      <c r="T1142" s="17" t="s">
        <v>63</v>
      </c>
      <c r="U1142" s="17" t="s">
        <v>91</v>
      </c>
      <c r="V1142" s="17">
        <f t="shared" si="318"/>
        <v>3</v>
      </c>
      <c r="W1142" s="17">
        <v>3000</v>
      </c>
      <c r="X1142" s="17" t="s">
        <v>7065</v>
      </c>
      <c r="Y1142" s="17" t="s">
        <v>6595</v>
      </c>
      <c r="Z1142" s="17">
        <v>20201006</v>
      </c>
      <c r="AA1142" s="17" t="s">
        <v>1947</v>
      </c>
      <c r="AB1142" s="17">
        <v>1</v>
      </c>
      <c r="AC1142" s="17" t="str">
        <f>IFERROR(VLOOKUP(A1142,[1]Cruces!AJ:AK,2,0),VLOOKUP(CONCATENATE(X1142,AA1142),[1]Cruces!G:H,2,0))</f>
        <v>Solicitud por BT</v>
      </c>
      <c r="AD1142" s="17">
        <f t="shared" si="304"/>
        <v>5</v>
      </c>
      <c r="AE1142" s="17">
        <f t="shared" si="305"/>
        <v>10</v>
      </c>
      <c r="AF1142" s="17">
        <f t="shared" si="306"/>
        <v>2020</v>
      </c>
      <c r="AG1142" s="17" t="str">
        <f>IFERROR(VLOOKUP(MID(A1142,2,4)*1,[1]Cruces!K:L,2,0),"Verificar")</f>
        <v>Atlántico Norte</v>
      </c>
      <c r="AH1142" s="17">
        <f t="shared" ca="1" si="307"/>
        <v>51</v>
      </c>
      <c r="AI1142" s="17" t="str">
        <f>IFERROR(VLOOKUP(U1142,[1]Cruces!$O$1:$P$6,2,0),"Sin Orden")</f>
        <v>Resuelta</v>
      </c>
      <c r="AJ1142" s="17">
        <f t="shared" si="308"/>
        <v>6</v>
      </c>
      <c r="AK1142" s="17">
        <f t="shared" si="309"/>
        <v>10</v>
      </c>
      <c r="AL1142" s="17">
        <f t="shared" si="310"/>
        <v>2020</v>
      </c>
      <c r="AM1142" s="17">
        <f t="shared" ca="1" si="311"/>
        <v>50</v>
      </c>
      <c r="AN1142" s="18" t="str">
        <f>IFERROR(VLOOKUP(R1142*1,'[1]Ordenes de Servicio'!G:K,5,0),"No Cruza")</f>
        <v>No Cruza</v>
      </c>
      <c r="AO1142" s="17">
        <f t="shared" ca="1" si="312"/>
        <v>1</v>
      </c>
      <c r="AP1142" s="17">
        <f t="shared" si="313"/>
        <v>6</v>
      </c>
      <c r="AQ1142" s="17">
        <f t="shared" si="314"/>
        <v>10</v>
      </c>
      <c r="AR1142" s="17">
        <f t="shared" si="315"/>
        <v>2020</v>
      </c>
      <c r="AS1142" s="17">
        <f t="shared" ca="1" si="316"/>
        <v>50</v>
      </c>
      <c r="AT1142" s="17" t="str">
        <f t="shared" ca="1" si="319"/>
        <v>No</v>
      </c>
      <c r="AU1142" s="17">
        <f t="shared" si="317"/>
        <v>0</v>
      </c>
      <c r="AV1142" s="17" t="str">
        <f>+VLOOKUP(B1142,[1]Cruces!S:T,2,0)</f>
        <v>7. Ejecución en Campo OS BT</v>
      </c>
    </row>
    <row r="1143" spans="1:48" hidden="1" x14ac:dyDescent="0.25">
      <c r="A1143" s="17" t="s">
        <v>2273</v>
      </c>
      <c r="B1143" s="17" t="s">
        <v>68</v>
      </c>
      <c r="C1143" s="17">
        <v>0</v>
      </c>
      <c r="D1143" s="17">
        <v>0</v>
      </c>
      <c r="E1143" s="17" t="s">
        <v>55</v>
      </c>
      <c r="F1143" s="17" t="s">
        <v>126</v>
      </c>
      <c r="G1143" s="17" t="s">
        <v>2274</v>
      </c>
      <c r="H1143" s="17">
        <v>0</v>
      </c>
      <c r="I1143" s="17" t="s">
        <v>116</v>
      </c>
      <c r="J1143" s="17" t="s">
        <v>59</v>
      </c>
      <c r="K1143" s="17" t="s">
        <v>97</v>
      </c>
      <c r="L1143" s="17" t="s">
        <v>129</v>
      </c>
      <c r="M1143" s="17" t="s">
        <v>130</v>
      </c>
      <c r="N1143" s="17" t="s">
        <v>75</v>
      </c>
      <c r="O1143" s="17">
        <v>20190927</v>
      </c>
      <c r="P1143" s="17">
        <v>20191021</v>
      </c>
      <c r="Q1143" s="17">
        <v>9332</v>
      </c>
      <c r="R1143" s="17">
        <v>26969112</v>
      </c>
      <c r="S1143" s="17" t="s">
        <v>76</v>
      </c>
      <c r="T1143" s="17" t="s">
        <v>63</v>
      </c>
      <c r="U1143" s="17" t="s">
        <v>88</v>
      </c>
      <c r="V1143" s="17">
        <f t="shared" si="318"/>
        <v>45</v>
      </c>
      <c r="W1143" s="17">
        <v>45000</v>
      </c>
      <c r="X1143" s="17" t="s">
        <v>64</v>
      </c>
      <c r="Y1143" s="17" t="s">
        <v>136</v>
      </c>
      <c r="Z1143" s="17">
        <v>20191120</v>
      </c>
      <c r="AA1143" s="17" t="s">
        <v>78</v>
      </c>
      <c r="AB1143" s="17">
        <v>1</v>
      </c>
      <c r="AC1143" s="17" t="str">
        <f>IFERROR(VLOOKUP(A1143,[1]Cruces!AJ:AK,2,0),VLOOKUP(CONCATENATE(X1143,AA1143),[1]Cruces!G:H,2,0))</f>
        <v>Solicitud de Obra</v>
      </c>
      <c r="AD1143" s="17">
        <f t="shared" si="304"/>
        <v>27</v>
      </c>
      <c r="AE1143" s="17">
        <f t="shared" si="305"/>
        <v>9</v>
      </c>
      <c r="AF1143" s="17">
        <f t="shared" si="306"/>
        <v>2019</v>
      </c>
      <c r="AG1143" s="17" t="str">
        <f>IFERROR(VLOOKUP(MID(A1143,2,4)*1,[1]Cruces!K:L,2,0),"Verificar")</f>
        <v>Guajira</v>
      </c>
      <c r="AH1143" s="17">
        <f t="shared" ca="1" si="307"/>
        <v>425</v>
      </c>
      <c r="AI1143" s="17" t="str">
        <f>IFERROR(VLOOKUP(U1143,[1]Cruces!$O$1:$P$6,2,0),"Sin Orden")</f>
        <v>Resuelta</v>
      </c>
      <c r="AJ1143" s="17">
        <f t="shared" si="308"/>
        <v>20</v>
      </c>
      <c r="AK1143" s="17">
        <f t="shared" si="309"/>
        <v>11</v>
      </c>
      <c r="AL1143" s="17">
        <f t="shared" si="310"/>
        <v>2019</v>
      </c>
      <c r="AM1143" s="17">
        <f t="shared" ca="1" si="311"/>
        <v>371</v>
      </c>
      <c r="AN1143" s="18" t="str">
        <f>IFERROR(VLOOKUP(R1143*1,'[1]Ordenes de Servicio'!G:K,5,0),"No Cruza")</f>
        <v>No Cruza</v>
      </c>
      <c r="AO1143" s="17">
        <f t="shared" ca="1" si="312"/>
        <v>54</v>
      </c>
      <c r="AP1143" s="17">
        <f t="shared" si="313"/>
        <v>21</v>
      </c>
      <c r="AQ1143" s="17">
        <f t="shared" si="314"/>
        <v>10</v>
      </c>
      <c r="AR1143" s="17">
        <f t="shared" si="315"/>
        <v>2019</v>
      </c>
      <c r="AS1143" s="17">
        <f t="shared" ca="1" si="316"/>
        <v>401</v>
      </c>
      <c r="AT1143" s="17" t="str">
        <f t="shared" ca="1" si="319"/>
        <v>Si</v>
      </c>
      <c r="AU1143" s="17">
        <f t="shared" si="317"/>
        <v>30</v>
      </c>
      <c r="AV1143" s="17" t="str">
        <f>+VLOOKUP(B1143,[1]Cruces!S:T,2,0)</f>
        <v>5. Consultoría / Adjudicación</v>
      </c>
    </row>
    <row r="1144" spans="1:48" hidden="1" x14ac:dyDescent="0.25">
      <c r="A1144" s="17" t="s">
        <v>2275</v>
      </c>
      <c r="B1144" s="17" t="s">
        <v>68</v>
      </c>
      <c r="C1144" s="17">
        <v>0</v>
      </c>
      <c r="D1144" s="17">
        <v>0</v>
      </c>
      <c r="E1144" s="17" t="s">
        <v>55</v>
      </c>
      <c r="F1144" s="17" t="s">
        <v>107</v>
      </c>
      <c r="G1144" s="17" t="s">
        <v>2276</v>
      </c>
      <c r="H1144" s="17">
        <v>0</v>
      </c>
      <c r="I1144" s="17" t="s">
        <v>116</v>
      </c>
      <c r="J1144" s="17" t="s">
        <v>59</v>
      </c>
      <c r="K1144" s="17" t="s">
        <v>2277</v>
      </c>
      <c r="L1144" s="17" t="s">
        <v>117</v>
      </c>
      <c r="M1144" s="17" t="s">
        <v>118</v>
      </c>
      <c r="N1144" s="17" t="s">
        <v>75</v>
      </c>
      <c r="O1144" s="17">
        <v>20200124</v>
      </c>
      <c r="P1144" s="17">
        <v>20200723</v>
      </c>
      <c r="Q1144" s="17">
        <v>1110</v>
      </c>
      <c r="R1144" s="17">
        <v>27121745</v>
      </c>
      <c r="S1144" s="17" t="s">
        <v>100</v>
      </c>
      <c r="T1144" s="17" t="s">
        <v>63</v>
      </c>
      <c r="U1144" s="17" t="s">
        <v>91</v>
      </c>
      <c r="V1144" s="17">
        <f t="shared" si="318"/>
        <v>225</v>
      </c>
      <c r="W1144" s="17">
        <v>225000</v>
      </c>
      <c r="X1144" s="17" t="s">
        <v>64</v>
      </c>
      <c r="Y1144" s="17" t="s">
        <v>136</v>
      </c>
      <c r="Z1144" s="17">
        <v>20200728</v>
      </c>
      <c r="AA1144" s="17" t="s">
        <v>101</v>
      </c>
      <c r="AB1144" s="17">
        <v>1</v>
      </c>
      <c r="AC1144" s="17" t="str">
        <f>IFERROR(VLOOKUP(A1144,[1]Cruces!AJ:AK,2,0),VLOOKUP(CONCATENATE(X1144,AA1144),[1]Cruces!G:H,2,0))</f>
        <v>Solicitud de Obra</v>
      </c>
      <c r="AD1144" s="17">
        <f t="shared" si="304"/>
        <v>24</v>
      </c>
      <c r="AE1144" s="17">
        <f t="shared" si="305"/>
        <v>1</v>
      </c>
      <c r="AF1144" s="17">
        <f t="shared" si="306"/>
        <v>2020</v>
      </c>
      <c r="AG1144" s="17" t="str">
        <f>IFERROR(VLOOKUP(MID(A1144,2,4)*1,[1]Cruces!K:L,2,0),"Verificar")</f>
        <v>Atlántico Norte</v>
      </c>
      <c r="AH1144" s="17">
        <f t="shared" ca="1" si="307"/>
        <v>306</v>
      </c>
      <c r="AI1144" s="17" t="str">
        <f>IFERROR(VLOOKUP(U1144,[1]Cruces!$O$1:$P$6,2,0),"Sin Orden")</f>
        <v>Resuelta</v>
      </c>
      <c r="AJ1144" s="17">
        <f t="shared" si="308"/>
        <v>28</v>
      </c>
      <c r="AK1144" s="17">
        <f t="shared" si="309"/>
        <v>7</v>
      </c>
      <c r="AL1144" s="17">
        <f t="shared" si="310"/>
        <v>2020</v>
      </c>
      <c r="AM1144" s="17">
        <f t="shared" ca="1" si="311"/>
        <v>120</v>
      </c>
      <c r="AN1144" s="18" t="str">
        <f>IFERROR(VLOOKUP(R1144*1,'[1]Ordenes de Servicio'!G:K,5,0),"No Cruza")</f>
        <v>No Cruza</v>
      </c>
      <c r="AO1144" s="17">
        <f t="shared" ca="1" si="312"/>
        <v>186</v>
      </c>
      <c r="AP1144" s="17">
        <f t="shared" si="313"/>
        <v>23</v>
      </c>
      <c r="AQ1144" s="17">
        <f t="shared" si="314"/>
        <v>7</v>
      </c>
      <c r="AR1144" s="17">
        <f t="shared" si="315"/>
        <v>2020</v>
      </c>
      <c r="AS1144" s="17">
        <f t="shared" ca="1" si="316"/>
        <v>125</v>
      </c>
      <c r="AT1144" s="17" t="str">
        <f t="shared" ca="1" si="319"/>
        <v>No</v>
      </c>
      <c r="AU1144" s="17">
        <f t="shared" si="317"/>
        <v>5</v>
      </c>
      <c r="AV1144" s="17" t="str">
        <f>+VLOOKUP(B1144,[1]Cruces!S:T,2,0)</f>
        <v>5. Consultoría / Adjudicación</v>
      </c>
    </row>
    <row r="1145" spans="1:48" hidden="1" x14ac:dyDescent="0.25">
      <c r="A1145" s="17" t="s">
        <v>8204</v>
      </c>
      <c r="B1145" s="17" t="s">
        <v>6595</v>
      </c>
      <c r="C1145" s="17">
        <v>0</v>
      </c>
      <c r="D1145" s="17">
        <v>0</v>
      </c>
      <c r="E1145" s="17" t="s">
        <v>55</v>
      </c>
      <c r="F1145" s="17" t="s">
        <v>7082</v>
      </c>
      <c r="G1145" s="17" t="s">
        <v>8205</v>
      </c>
      <c r="H1145" s="17">
        <v>3113021978</v>
      </c>
      <c r="I1145" s="17" t="s">
        <v>71</v>
      </c>
      <c r="J1145" s="17" t="s">
        <v>59</v>
      </c>
      <c r="K1145" s="17" t="s">
        <v>8206</v>
      </c>
      <c r="L1145" s="17" t="s">
        <v>7079</v>
      </c>
      <c r="M1145" s="17" t="s">
        <v>7080</v>
      </c>
      <c r="N1145" s="17" t="s">
        <v>6600</v>
      </c>
      <c r="O1145" s="17">
        <v>20201103</v>
      </c>
      <c r="P1145" s="17">
        <v>20201109</v>
      </c>
      <c r="Q1145" s="17">
        <v>1170</v>
      </c>
      <c r="R1145" s="17">
        <v>28270756</v>
      </c>
      <c r="S1145" s="17" t="s">
        <v>6601</v>
      </c>
      <c r="T1145" s="17" t="s">
        <v>63</v>
      </c>
      <c r="U1145" s="17" t="s">
        <v>91</v>
      </c>
      <c r="V1145" s="17">
        <f t="shared" si="318"/>
        <v>3</v>
      </c>
      <c r="W1145" s="17">
        <v>3000</v>
      </c>
      <c r="X1145" s="17" t="s">
        <v>7065</v>
      </c>
      <c r="Y1145" s="17" t="s">
        <v>6595</v>
      </c>
      <c r="Z1145" s="17">
        <v>20201109</v>
      </c>
      <c r="AA1145" s="17" t="s">
        <v>1947</v>
      </c>
      <c r="AB1145" s="17">
        <v>1</v>
      </c>
      <c r="AC1145" s="17" t="str">
        <f>IFERROR(VLOOKUP(A1145,[1]Cruces!AJ:AK,2,0),VLOOKUP(CONCATENATE(X1145,AA1145),[1]Cruces!G:H,2,0))</f>
        <v>Solicitud por BT</v>
      </c>
      <c r="AD1145" s="17">
        <f t="shared" si="304"/>
        <v>3</v>
      </c>
      <c r="AE1145" s="17">
        <f t="shared" si="305"/>
        <v>11</v>
      </c>
      <c r="AF1145" s="17">
        <f t="shared" si="306"/>
        <v>2020</v>
      </c>
      <c r="AG1145" s="17" t="str">
        <f>IFERROR(VLOOKUP(MID(A1145,2,4)*1,[1]Cruces!K:L,2,0),"Verificar")</f>
        <v>Atlántico Norte</v>
      </c>
      <c r="AH1145" s="17">
        <f t="shared" ca="1" si="307"/>
        <v>22</v>
      </c>
      <c r="AI1145" s="17" t="str">
        <f>IFERROR(VLOOKUP(U1145,[1]Cruces!$O$1:$P$6,2,0),"Sin Orden")</f>
        <v>Resuelta</v>
      </c>
      <c r="AJ1145" s="17">
        <f t="shared" si="308"/>
        <v>9</v>
      </c>
      <c r="AK1145" s="17">
        <f t="shared" si="309"/>
        <v>11</v>
      </c>
      <c r="AL1145" s="17">
        <f t="shared" si="310"/>
        <v>2020</v>
      </c>
      <c r="AM1145" s="17">
        <f t="shared" ca="1" si="311"/>
        <v>16</v>
      </c>
      <c r="AN1145" s="18" t="str">
        <f>IFERROR(VLOOKUP(R1145*1,'[1]Ordenes de Servicio'!G:K,5,0),"No Cruza")</f>
        <v>No Cruza</v>
      </c>
      <c r="AO1145" s="17">
        <f t="shared" ca="1" si="312"/>
        <v>6</v>
      </c>
      <c r="AP1145" s="17">
        <f t="shared" si="313"/>
        <v>9</v>
      </c>
      <c r="AQ1145" s="17">
        <f t="shared" si="314"/>
        <v>11</v>
      </c>
      <c r="AR1145" s="17">
        <f t="shared" si="315"/>
        <v>2020</v>
      </c>
      <c r="AS1145" s="17">
        <f t="shared" ca="1" si="316"/>
        <v>16</v>
      </c>
      <c r="AT1145" s="17" t="str">
        <f t="shared" ca="1" si="319"/>
        <v>No</v>
      </c>
      <c r="AU1145" s="17">
        <f t="shared" si="317"/>
        <v>0</v>
      </c>
      <c r="AV1145" s="17" t="str">
        <f>+VLOOKUP(B1145,[1]Cruces!S:T,2,0)</f>
        <v>7. Ejecución en Campo OS BT</v>
      </c>
    </row>
    <row r="1146" spans="1:48" hidden="1" x14ac:dyDescent="0.25">
      <c r="A1146" s="17" t="s">
        <v>2278</v>
      </c>
      <c r="B1146" s="17" t="s">
        <v>68</v>
      </c>
      <c r="C1146" s="17">
        <v>0</v>
      </c>
      <c r="D1146" s="17">
        <v>0</v>
      </c>
      <c r="E1146" s="17" t="s">
        <v>55</v>
      </c>
      <c r="F1146" s="17" t="s">
        <v>107</v>
      </c>
      <c r="G1146" s="17" t="s">
        <v>1232</v>
      </c>
      <c r="H1146" s="17">
        <v>0</v>
      </c>
      <c r="I1146" s="17" t="s">
        <v>71</v>
      </c>
      <c r="J1146" s="17" t="s">
        <v>59</v>
      </c>
      <c r="K1146" s="17" t="s">
        <v>97</v>
      </c>
      <c r="L1146" s="17" t="s">
        <v>117</v>
      </c>
      <c r="M1146" s="17" t="s">
        <v>118</v>
      </c>
      <c r="N1146" s="17" t="s">
        <v>75</v>
      </c>
      <c r="O1146" s="17">
        <v>20200311</v>
      </c>
      <c r="P1146" s="17">
        <v>20200611</v>
      </c>
      <c r="Q1146" s="17">
        <v>1180</v>
      </c>
      <c r="R1146" s="17">
        <v>28149489</v>
      </c>
      <c r="S1146" s="17" t="s">
        <v>76</v>
      </c>
      <c r="T1146" s="17" t="s">
        <v>63</v>
      </c>
      <c r="U1146" s="17" t="s">
        <v>77</v>
      </c>
      <c r="V1146" s="17">
        <f t="shared" si="318"/>
        <v>112.5</v>
      </c>
      <c r="W1146" s="17">
        <v>112500</v>
      </c>
      <c r="X1146" s="17" t="s">
        <v>64</v>
      </c>
      <c r="Y1146" s="17" t="s">
        <v>136</v>
      </c>
      <c r="Z1146" s="17">
        <v>20200702</v>
      </c>
      <c r="AA1146" s="17" t="s">
        <v>78</v>
      </c>
      <c r="AB1146" s="17">
        <v>1</v>
      </c>
      <c r="AC1146" s="17" t="str">
        <f>IFERROR(VLOOKUP(A1146,[1]Cruces!AJ:AK,2,0),VLOOKUP(CONCATENATE(X1146,AA1146),[1]Cruces!G:H,2,0))</f>
        <v>Solicitud de Obra</v>
      </c>
      <c r="AD1146" s="17">
        <f t="shared" si="304"/>
        <v>11</v>
      </c>
      <c r="AE1146" s="17">
        <f t="shared" si="305"/>
        <v>3</v>
      </c>
      <c r="AF1146" s="17">
        <f t="shared" si="306"/>
        <v>2020</v>
      </c>
      <c r="AG1146" s="17" t="str">
        <f>IFERROR(VLOOKUP(MID(A1146,2,4)*1,[1]Cruces!K:L,2,0),"Verificar")</f>
        <v>Atlántico Norte</v>
      </c>
      <c r="AH1146" s="17">
        <f t="shared" ca="1" si="307"/>
        <v>259</v>
      </c>
      <c r="AI1146" s="17" t="str">
        <f>IFERROR(VLOOKUP(U1146,[1]Cruces!$O$1:$P$6,2,0),"Sin Orden")</f>
        <v>Pendiente</v>
      </c>
      <c r="AJ1146" s="17">
        <f t="shared" si="308"/>
        <v>2</v>
      </c>
      <c r="AK1146" s="17">
        <f t="shared" si="309"/>
        <v>7</v>
      </c>
      <c r="AL1146" s="17">
        <f t="shared" si="310"/>
        <v>2020</v>
      </c>
      <c r="AM1146" s="17">
        <f t="shared" ca="1" si="311"/>
        <v>146</v>
      </c>
      <c r="AN1146" s="18">
        <f>IFERROR(VLOOKUP(R1146*1,'[1]Ordenes de Servicio'!G:K,5,0),"No Cruza")</f>
        <v>44093</v>
      </c>
      <c r="AO1146" s="17">
        <f t="shared" ca="1" si="312"/>
        <v>146</v>
      </c>
      <c r="AP1146" s="17">
        <f t="shared" si="313"/>
        <v>11</v>
      </c>
      <c r="AQ1146" s="17">
        <f t="shared" si="314"/>
        <v>6</v>
      </c>
      <c r="AR1146" s="17">
        <f t="shared" si="315"/>
        <v>2020</v>
      </c>
      <c r="AS1146" s="17">
        <f t="shared" ca="1" si="316"/>
        <v>167</v>
      </c>
      <c r="AT1146" s="17" t="str">
        <f t="shared" ca="1" si="319"/>
        <v>No</v>
      </c>
      <c r="AU1146" s="17">
        <f t="shared" si="317"/>
        <v>21</v>
      </c>
      <c r="AV1146" s="17" t="str">
        <f>+VLOOKUP(B1146,[1]Cruces!S:T,2,0)</f>
        <v>5. Consultoría / Adjudicación</v>
      </c>
    </row>
    <row r="1147" spans="1:48" hidden="1" x14ac:dyDescent="0.25">
      <c r="A1147" s="17" t="s">
        <v>8207</v>
      </c>
      <c r="B1147" s="17" t="s">
        <v>1268</v>
      </c>
      <c r="C1147" s="17">
        <v>0</v>
      </c>
      <c r="D1147" s="17">
        <v>0</v>
      </c>
      <c r="E1147" s="17" t="s">
        <v>55</v>
      </c>
      <c r="F1147" s="17" t="s">
        <v>56</v>
      </c>
      <c r="G1147" s="17" t="s">
        <v>8208</v>
      </c>
      <c r="H1147" s="17">
        <v>3226348174</v>
      </c>
      <c r="I1147" s="17" t="s">
        <v>71</v>
      </c>
      <c r="J1147" s="17" t="s">
        <v>59</v>
      </c>
      <c r="K1147" s="17" t="s">
        <v>97</v>
      </c>
      <c r="L1147" s="17" t="s">
        <v>7686</v>
      </c>
      <c r="M1147" s="17" t="s">
        <v>7687</v>
      </c>
      <c r="N1147" s="17" t="s">
        <v>1271</v>
      </c>
      <c r="O1147" s="17">
        <v>20201031</v>
      </c>
      <c r="P1147" s="17">
        <v>20201105</v>
      </c>
      <c r="Q1147" s="17">
        <v>1180</v>
      </c>
      <c r="R1147" s="17">
        <v>0</v>
      </c>
      <c r="S1147" s="17"/>
      <c r="T1147" s="17" t="s">
        <v>63</v>
      </c>
      <c r="U1147" s="17"/>
      <c r="V1147" s="17">
        <f t="shared" si="318"/>
        <v>3</v>
      </c>
      <c r="W1147" s="17">
        <v>3000</v>
      </c>
      <c r="X1147" s="17" t="s">
        <v>7065</v>
      </c>
      <c r="Y1147" s="17" t="s">
        <v>1272</v>
      </c>
      <c r="Z1147" s="17">
        <v>20201105</v>
      </c>
      <c r="AA1147" s="17" t="s">
        <v>1947</v>
      </c>
      <c r="AB1147" s="17">
        <v>1</v>
      </c>
      <c r="AC1147" s="17" t="str">
        <f>IFERROR(VLOOKUP(A1147,[1]Cruces!AJ:AK,2,0),VLOOKUP(CONCATENATE(X1147,AA1147),[1]Cruces!G:H,2,0))</f>
        <v>Solicitud por BT</v>
      </c>
      <c r="AD1147" s="17">
        <f t="shared" si="304"/>
        <v>31</v>
      </c>
      <c r="AE1147" s="17">
        <f t="shared" si="305"/>
        <v>10</v>
      </c>
      <c r="AF1147" s="17">
        <f t="shared" si="306"/>
        <v>2020</v>
      </c>
      <c r="AG1147" s="17" t="str">
        <f>IFERROR(VLOOKUP(MID(A1147,2,4)*1,[1]Cruces!K:L,2,0),"Verificar")</f>
        <v>Atlántico Norte</v>
      </c>
      <c r="AH1147" s="17">
        <f t="shared" ca="1" si="307"/>
        <v>25</v>
      </c>
      <c r="AI1147" s="17" t="str">
        <f>IFERROR(VLOOKUP(U1147,[1]Cruces!$O$1:$P$6,2,0),"Sin Orden")</f>
        <v>Sin Orden</v>
      </c>
      <c r="AJ1147" s="17">
        <f t="shared" si="308"/>
        <v>5</v>
      </c>
      <c r="AK1147" s="17">
        <f t="shared" si="309"/>
        <v>11</v>
      </c>
      <c r="AL1147" s="17">
        <f t="shared" si="310"/>
        <v>2020</v>
      </c>
      <c r="AM1147" s="17">
        <f t="shared" ca="1" si="311"/>
        <v>20</v>
      </c>
      <c r="AN1147" s="18" t="str">
        <f>IFERROR(VLOOKUP(R1147*1,'[1]Ordenes de Servicio'!G:K,5,0),"No Cruza")</f>
        <v>No Cruza</v>
      </c>
      <c r="AO1147" s="17">
        <f t="shared" ca="1" si="312"/>
        <v>20</v>
      </c>
      <c r="AP1147" s="17">
        <f t="shared" si="313"/>
        <v>5</v>
      </c>
      <c r="AQ1147" s="17">
        <f t="shared" si="314"/>
        <v>11</v>
      </c>
      <c r="AR1147" s="17">
        <f t="shared" si="315"/>
        <v>2020</v>
      </c>
      <c r="AS1147" s="17">
        <f t="shared" ca="1" si="316"/>
        <v>20</v>
      </c>
      <c r="AT1147" s="17" t="str">
        <f t="shared" ca="1" si="319"/>
        <v>No</v>
      </c>
      <c r="AU1147" s="17">
        <f t="shared" si="317"/>
        <v>0</v>
      </c>
      <c r="AV1147" s="17" t="str">
        <f>+VLOOKUP(B1147,[1]Cruces!S:T,2,0)</f>
        <v>2. Factibilidad</v>
      </c>
    </row>
    <row r="1148" spans="1:48" hidden="1" x14ac:dyDescent="0.25">
      <c r="A1148" s="17" t="s">
        <v>2279</v>
      </c>
      <c r="B1148" s="17" t="s">
        <v>68</v>
      </c>
      <c r="C1148" s="17">
        <v>7326498</v>
      </c>
      <c r="D1148" s="17">
        <v>35080085</v>
      </c>
      <c r="E1148" s="17" t="s">
        <v>93</v>
      </c>
      <c r="F1148" s="17" t="s">
        <v>107</v>
      </c>
      <c r="G1148" s="17" t="s">
        <v>95</v>
      </c>
      <c r="H1148" s="17">
        <v>3003360026</v>
      </c>
      <c r="I1148" s="17" t="s">
        <v>83</v>
      </c>
      <c r="J1148" s="17" t="s">
        <v>2280</v>
      </c>
      <c r="K1148" s="17" t="s">
        <v>97</v>
      </c>
      <c r="L1148" s="17" t="s">
        <v>117</v>
      </c>
      <c r="M1148" s="17" t="s">
        <v>118</v>
      </c>
      <c r="N1148" s="17" t="s">
        <v>75</v>
      </c>
      <c r="O1148" s="17">
        <v>20200127</v>
      </c>
      <c r="P1148" s="17">
        <v>20200229</v>
      </c>
      <c r="Q1148" s="17">
        <v>1110</v>
      </c>
      <c r="R1148" s="17">
        <v>27121766</v>
      </c>
      <c r="S1148" s="17" t="s">
        <v>100</v>
      </c>
      <c r="T1148" s="17" t="s">
        <v>63</v>
      </c>
      <c r="U1148" s="17" t="s">
        <v>91</v>
      </c>
      <c r="V1148" s="17">
        <f t="shared" si="318"/>
        <v>25</v>
      </c>
      <c r="W1148" s="17">
        <v>25000</v>
      </c>
      <c r="X1148" s="17" t="s">
        <v>89</v>
      </c>
      <c r="Y1148" s="17" t="s">
        <v>136</v>
      </c>
      <c r="Z1148" s="17">
        <v>20200310</v>
      </c>
      <c r="AA1148" s="17" t="s">
        <v>78</v>
      </c>
      <c r="AB1148" s="17">
        <v>1</v>
      </c>
      <c r="AC1148" s="17" t="str">
        <f>IFERROR(VLOOKUP(A1148,[1]Cruces!AJ:AK,2,0),VLOOKUP(CONCATENATE(X1148,AA1148),[1]Cruces!G:H,2,0))</f>
        <v>Solicitud de Obra</v>
      </c>
      <c r="AD1148" s="17">
        <f t="shared" si="304"/>
        <v>27</v>
      </c>
      <c r="AE1148" s="17">
        <f t="shared" si="305"/>
        <v>1</v>
      </c>
      <c r="AF1148" s="17">
        <f t="shared" si="306"/>
        <v>2020</v>
      </c>
      <c r="AG1148" s="17" t="str">
        <f>IFERROR(VLOOKUP(MID(A1148,2,4)*1,[1]Cruces!K:L,2,0),"Verificar")</f>
        <v>Atlántico Norte</v>
      </c>
      <c r="AH1148" s="17">
        <f t="shared" ca="1" si="307"/>
        <v>303</v>
      </c>
      <c r="AI1148" s="17" t="str">
        <f>IFERROR(VLOOKUP(U1148,[1]Cruces!$O$1:$P$6,2,0),"Sin Orden")</f>
        <v>Resuelta</v>
      </c>
      <c r="AJ1148" s="17">
        <f t="shared" si="308"/>
        <v>10</v>
      </c>
      <c r="AK1148" s="17">
        <f t="shared" si="309"/>
        <v>3</v>
      </c>
      <c r="AL1148" s="17">
        <f t="shared" si="310"/>
        <v>2020</v>
      </c>
      <c r="AM1148" s="17">
        <f t="shared" ca="1" si="311"/>
        <v>260</v>
      </c>
      <c r="AN1148" s="18" t="str">
        <f>IFERROR(VLOOKUP(R1148*1,'[1]Ordenes de Servicio'!G:K,5,0),"No Cruza")</f>
        <v>No Cruza</v>
      </c>
      <c r="AO1148" s="17">
        <f t="shared" ca="1" si="312"/>
        <v>43</v>
      </c>
      <c r="AP1148" s="17">
        <f t="shared" si="313"/>
        <v>29</v>
      </c>
      <c r="AQ1148" s="17">
        <f t="shared" si="314"/>
        <v>2</v>
      </c>
      <c r="AR1148" s="17">
        <f t="shared" si="315"/>
        <v>2020</v>
      </c>
      <c r="AS1148" s="17">
        <f t="shared" ca="1" si="316"/>
        <v>270</v>
      </c>
      <c r="AT1148" s="17" t="str">
        <f t="shared" ca="1" si="319"/>
        <v>No</v>
      </c>
      <c r="AU1148" s="17">
        <f t="shared" si="317"/>
        <v>10</v>
      </c>
      <c r="AV1148" s="17" t="str">
        <f>+VLOOKUP(B1148,[1]Cruces!S:T,2,0)</f>
        <v>5. Consultoría / Adjudicación</v>
      </c>
    </row>
    <row r="1149" spans="1:48" hidden="1" x14ac:dyDescent="0.25">
      <c r="A1149" s="17" t="s">
        <v>2281</v>
      </c>
      <c r="B1149" s="17" t="s">
        <v>54</v>
      </c>
      <c r="C1149" s="17">
        <v>0</v>
      </c>
      <c r="D1149" s="17">
        <v>0</v>
      </c>
      <c r="E1149" s="17" t="s">
        <v>55</v>
      </c>
      <c r="F1149" s="17" t="s">
        <v>107</v>
      </c>
      <c r="G1149" s="17" t="s">
        <v>2282</v>
      </c>
      <c r="H1149" s="17">
        <v>0</v>
      </c>
      <c r="I1149" s="17" t="s">
        <v>357</v>
      </c>
      <c r="J1149" s="17" t="s">
        <v>59</v>
      </c>
      <c r="K1149" s="17" t="s">
        <v>2283</v>
      </c>
      <c r="L1149" s="17" t="s">
        <v>117</v>
      </c>
      <c r="M1149" s="17" t="s">
        <v>118</v>
      </c>
      <c r="N1149" s="17" t="s">
        <v>62</v>
      </c>
      <c r="O1149" s="17">
        <v>20200811</v>
      </c>
      <c r="P1149" s="17">
        <v>20200820</v>
      </c>
      <c r="Q1149" s="17">
        <v>1110</v>
      </c>
      <c r="R1149" s="17">
        <v>27976051</v>
      </c>
      <c r="S1149" s="17" t="s">
        <v>100</v>
      </c>
      <c r="T1149" s="17" t="s">
        <v>63</v>
      </c>
      <c r="U1149" s="17" t="s">
        <v>91</v>
      </c>
      <c r="V1149" s="17">
        <f t="shared" si="318"/>
        <v>75</v>
      </c>
      <c r="W1149" s="17">
        <v>75000</v>
      </c>
      <c r="X1149" s="17" t="s">
        <v>64</v>
      </c>
      <c r="Y1149" s="17" t="s">
        <v>65</v>
      </c>
      <c r="Z1149" s="17">
        <v>20200820</v>
      </c>
      <c r="AA1149" s="17" t="s">
        <v>78</v>
      </c>
      <c r="AB1149" s="17">
        <v>1</v>
      </c>
      <c r="AC1149" s="17" t="str">
        <f>IFERROR(VLOOKUP(A1149,[1]Cruces!AJ:AK,2,0),VLOOKUP(CONCATENATE(X1149,AA1149),[1]Cruces!G:H,2,0))</f>
        <v>Solicitud de Obra</v>
      </c>
      <c r="AD1149" s="17">
        <f t="shared" si="304"/>
        <v>11</v>
      </c>
      <c r="AE1149" s="17">
        <f t="shared" si="305"/>
        <v>8</v>
      </c>
      <c r="AF1149" s="17">
        <f t="shared" si="306"/>
        <v>2020</v>
      </c>
      <c r="AG1149" s="17" t="str">
        <f>IFERROR(VLOOKUP(MID(A1149,2,4)*1,[1]Cruces!K:L,2,0),"Verificar")</f>
        <v>Atlántico Norte</v>
      </c>
      <c r="AH1149" s="17">
        <f t="shared" ca="1" si="307"/>
        <v>106</v>
      </c>
      <c r="AI1149" s="17" t="str">
        <f>IFERROR(VLOOKUP(U1149,[1]Cruces!$O$1:$P$6,2,0),"Sin Orden")</f>
        <v>Resuelta</v>
      </c>
      <c r="AJ1149" s="17">
        <f t="shared" si="308"/>
        <v>20</v>
      </c>
      <c r="AK1149" s="17">
        <f t="shared" si="309"/>
        <v>8</v>
      </c>
      <c r="AL1149" s="17">
        <f t="shared" si="310"/>
        <v>2020</v>
      </c>
      <c r="AM1149" s="17">
        <f t="shared" ca="1" si="311"/>
        <v>97</v>
      </c>
      <c r="AN1149" s="18" t="str">
        <f>IFERROR(VLOOKUP(R1149*1,'[1]Ordenes de Servicio'!G:K,5,0),"No Cruza")</f>
        <v>No Cruza</v>
      </c>
      <c r="AO1149" s="17">
        <f t="shared" ca="1" si="312"/>
        <v>9</v>
      </c>
      <c r="AP1149" s="17">
        <f t="shared" si="313"/>
        <v>20</v>
      </c>
      <c r="AQ1149" s="17">
        <f t="shared" si="314"/>
        <v>8</v>
      </c>
      <c r="AR1149" s="17">
        <f t="shared" si="315"/>
        <v>2020</v>
      </c>
      <c r="AS1149" s="17">
        <f t="shared" ca="1" si="316"/>
        <v>97</v>
      </c>
      <c r="AT1149" s="17" t="str">
        <f t="shared" ca="1" si="319"/>
        <v>No</v>
      </c>
      <c r="AU1149" s="17">
        <f t="shared" si="317"/>
        <v>0</v>
      </c>
      <c r="AV1149" s="17" t="str">
        <f>+VLOOKUP(B1149,[1]Cruces!S:T,2,0)</f>
        <v>4. Presupuesto de Obra</v>
      </c>
    </row>
    <row r="1150" spans="1:48" hidden="1" x14ac:dyDescent="0.25">
      <c r="A1150" s="17" t="s">
        <v>8209</v>
      </c>
      <c r="B1150" s="17" t="s">
        <v>1943</v>
      </c>
      <c r="C1150" s="17">
        <v>0</v>
      </c>
      <c r="D1150" s="17">
        <v>0</v>
      </c>
      <c r="E1150" s="17" t="s">
        <v>55</v>
      </c>
      <c r="F1150" s="17" t="s">
        <v>2797</v>
      </c>
      <c r="G1150" s="17" t="s">
        <v>8210</v>
      </c>
      <c r="H1150" s="17">
        <v>0</v>
      </c>
      <c r="I1150" s="17" t="s">
        <v>71</v>
      </c>
      <c r="J1150" s="17" t="s">
        <v>59</v>
      </c>
      <c r="K1150" s="17" t="s">
        <v>8211</v>
      </c>
      <c r="L1150" s="17" t="s">
        <v>7384</v>
      </c>
      <c r="M1150" s="17" t="s">
        <v>7385</v>
      </c>
      <c r="N1150" s="17" t="s">
        <v>1946</v>
      </c>
      <c r="O1150" s="17">
        <v>20201113</v>
      </c>
      <c r="P1150" s="17">
        <v>20201113</v>
      </c>
      <c r="Q1150" s="17">
        <v>3410</v>
      </c>
      <c r="R1150" s="17">
        <v>28283275</v>
      </c>
      <c r="S1150" s="17" t="s">
        <v>6601</v>
      </c>
      <c r="T1150" s="17" t="s">
        <v>63</v>
      </c>
      <c r="U1150" s="17" t="s">
        <v>77</v>
      </c>
      <c r="V1150" s="17">
        <f t="shared" si="318"/>
        <v>1.9</v>
      </c>
      <c r="W1150" s="17">
        <v>1900</v>
      </c>
      <c r="X1150" s="17" t="s">
        <v>7065</v>
      </c>
      <c r="Y1150" s="17" t="s">
        <v>1943</v>
      </c>
      <c r="Z1150" s="17">
        <v>20201113</v>
      </c>
      <c r="AA1150" s="17" t="s">
        <v>1947</v>
      </c>
      <c r="AB1150" s="17">
        <v>1</v>
      </c>
      <c r="AC1150" s="17" t="str">
        <f>IFERROR(VLOOKUP(A1150,[1]Cruces!AJ:AK,2,0),VLOOKUP(CONCATENATE(X1150,AA1150),[1]Cruces!G:H,2,0))</f>
        <v>Solicitud por BT</v>
      </c>
      <c r="AD1150" s="17">
        <f t="shared" si="304"/>
        <v>13</v>
      </c>
      <c r="AE1150" s="17">
        <f t="shared" si="305"/>
        <v>11</v>
      </c>
      <c r="AF1150" s="17">
        <f t="shared" si="306"/>
        <v>2020</v>
      </c>
      <c r="AG1150" s="17" t="str">
        <f>IFERROR(VLOOKUP(MID(A1150,2,4)*1,[1]Cruces!K:L,2,0),"Verificar")</f>
        <v>Magdalena</v>
      </c>
      <c r="AH1150" s="17">
        <f t="shared" ca="1" si="307"/>
        <v>12</v>
      </c>
      <c r="AI1150" s="17" t="str">
        <f>IFERROR(VLOOKUP(U1150,[1]Cruces!$O$1:$P$6,2,0),"Sin Orden")</f>
        <v>Pendiente</v>
      </c>
      <c r="AJ1150" s="17">
        <f t="shared" si="308"/>
        <v>13</v>
      </c>
      <c r="AK1150" s="17">
        <f t="shared" si="309"/>
        <v>11</v>
      </c>
      <c r="AL1150" s="17">
        <f t="shared" si="310"/>
        <v>2020</v>
      </c>
      <c r="AM1150" s="17">
        <f t="shared" ca="1" si="311"/>
        <v>12</v>
      </c>
      <c r="AN1150" s="18" t="str">
        <f>IFERROR(VLOOKUP(R1150*1,'[1]Ordenes de Servicio'!G:K,5,0),"No Cruza")</f>
        <v>No Cruza</v>
      </c>
      <c r="AO1150" s="17">
        <f t="shared" ca="1" si="312"/>
        <v>12</v>
      </c>
      <c r="AP1150" s="17">
        <f t="shared" si="313"/>
        <v>13</v>
      </c>
      <c r="AQ1150" s="17">
        <f t="shared" si="314"/>
        <v>11</v>
      </c>
      <c r="AR1150" s="17">
        <f t="shared" si="315"/>
        <v>2020</v>
      </c>
      <c r="AS1150" s="17">
        <f t="shared" ca="1" si="316"/>
        <v>12</v>
      </c>
      <c r="AT1150" s="17" t="str">
        <f t="shared" ca="1" si="319"/>
        <v>No</v>
      </c>
      <c r="AU1150" s="17">
        <f t="shared" si="317"/>
        <v>0</v>
      </c>
      <c r="AV1150" s="17" t="str">
        <f>+VLOOKUP(B1150,[1]Cruces!S:T,2,0)</f>
        <v>7. Ejecución en Campo OS BT</v>
      </c>
    </row>
    <row r="1151" spans="1:48" hidden="1" x14ac:dyDescent="0.25">
      <c r="A1151" s="17" t="s">
        <v>8212</v>
      </c>
      <c r="B1151" s="17" t="s">
        <v>569</v>
      </c>
      <c r="C1151" s="17">
        <v>0</v>
      </c>
      <c r="D1151" s="17">
        <v>0</v>
      </c>
      <c r="E1151" s="17" t="s">
        <v>55</v>
      </c>
      <c r="F1151" s="17" t="s">
        <v>7098</v>
      </c>
      <c r="G1151" s="17" t="s">
        <v>8213</v>
      </c>
      <c r="H1151" s="17">
        <v>3157224009</v>
      </c>
      <c r="I1151" s="17" t="s">
        <v>71</v>
      </c>
      <c r="J1151" s="17" t="s">
        <v>59</v>
      </c>
      <c r="K1151" s="17" t="s">
        <v>8214</v>
      </c>
      <c r="L1151" s="17" t="s">
        <v>7101</v>
      </c>
      <c r="M1151" s="17" t="s">
        <v>7102</v>
      </c>
      <c r="N1151" s="17" t="s">
        <v>572</v>
      </c>
      <c r="O1151" s="17">
        <v>20201029</v>
      </c>
      <c r="P1151" s="17">
        <v>20201029</v>
      </c>
      <c r="Q1151" s="17">
        <v>7751</v>
      </c>
      <c r="R1151" s="17">
        <v>0</v>
      </c>
      <c r="S1151" s="17"/>
      <c r="T1151" s="17" t="s">
        <v>63</v>
      </c>
      <c r="U1151" s="17"/>
      <c r="V1151" s="17">
        <f t="shared" si="318"/>
        <v>3</v>
      </c>
      <c r="W1151" s="17">
        <v>3000</v>
      </c>
      <c r="X1151" s="17" t="s">
        <v>7065</v>
      </c>
      <c r="Y1151" s="17" t="s">
        <v>569</v>
      </c>
      <c r="Z1151" s="17">
        <v>20201029</v>
      </c>
      <c r="AA1151" s="17" t="s">
        <v>1947</v>
      </c>
      <c r="AB1151" s="17">
        <v>1</v>
      </c>
      <c r="AC1151" s="17" t="str">
        <f>IFERROR(VLOOKUP(A1151,[1]Cruces!AJ:AK,2,0),VLOOKUP(CONCATENATE(X1151,AA1151),[1]Cruces!G:H,2,0))</f>
        <v>Solicitud por BT</v>
      </c>
      <c r="AD1151" s="17">
        <f t="shared" si="304"/>
        <v>29</v>
      </c>
      <c r="AE1151" s="17">
        <f t="shared" si="305"/>
        <v>10</v>
      </c>
      <c r="AF1151" s="17">
        <f t="shared" si="306"/>
        <v>2020</v>
      </c>
      <c r="AG1151" s="17" t="str">
        <f>IFERROR(VLOOKUP(MID(A1151,2,4)*1,[1]Cruces!K:L,2,0),"Verificar")</f>
        <v>Guajira</v>
      </c>
      <c r="AH1151" s="17">
        <f t="shared" ca="1" si="307"/>
        <v>27</v>
      </c>
      <c r="AI1151" s="17" t="str">
        <f>IFERROR(VLOOKUP(U1151,[1]Cruces!$O$1:$P$6,2,0),"Sin Orden")</f>
        <v>Sin Orden</v>
      </c>
      <c r="AJ1151" s="17">
        <f t="shared" si="308"/>
        <v>29</v>
      </c>
      <c r="AK1151" s="17">
        <f t="shared" si="309"/>
        <v>10</v>
      </c>
      <c r="AL1151" s="17">
        <f t="shared" si="310"/>
        <v>2020</v>
      </c>
      <c r="AM1151" s="17">
        <f t="shared" ca="1" si="311"/>
        <v>27</v>
      </c>
      <c r="AN1151" s="18" t="str">
        <f>IFERROR(VLOOKUP(R1151*1,'[1]Ordenes de Servicio'!G:K,5,0),"No Cruza")</f>
        <v>No Cruza</v>
      </c>
      <c r="AO1151" s="17">
        <f t="shared" ca="1" si="312"/>
        <v>27</v>
      </c>
      <c r="AP1151" s="17">
        <f t="shared" si="313"/>
        <v>29</v>
      </c>
      <c r="AQ1151" s="17">
        <f t="shared" si="314"/>
        <v>10</v>
      </c>
      <c r="AR1151" s="17">
        <f t="shared" si="315"/>
        <v>2020</v>
      </c>
      <c r="AS1151" s="17">
        <f t="shared" ca="1" si="316"/>
        <v>27</v>
      </c>
      <c r="AT1151" s="17" t="str">
        <f t="shared" ca="1" si="319"/>
        <v>No</v>
      </c>
      <c r="AU1151" s="17">
        <f t="shared" si="317"/>
        <v>0</v>
      </c>
      <c r="AV1151" s="17" t="str">
        <f>+VLOOKUP(B1151,[1]Cruces!S:T,2,0)</f>
        <v>1. Solicitud</v>
      </c>
    </row>
    <row r="1152" spans="1:48" hidden="1" x14ac:dyDescent="0.25">
      <c r="A1152" s="17" t="s">
        <v>2284</v>
      </c>
      <c r="B1152" s="17" t="s">
        <v>68</v>
      </c>
      <c r="C1152" s="17">
        <v>0</v>
      </c>
      <c r="D1152" s="17">
        <v>0</v>
      </c>
      <c r="E1152" s="17" t="s">
        <v>55</v>
      </c>
      <c r="F1152" s="17" t="s">
        <v>232</v>
      </c>
      <c r="G1152" s="17" t="s">
        <v>2285</v>
      </c>
      <c r="H1152" s="17">
        <v>0</v>
      </c>
      <c r="I1152" s="17" t="s">
        <v>116</v>
      </c>
      <c r="J1152" s="17" t="s">
        <v>59</v>
      </c>
      <c r="K1152" s="17" t="s">
        <v>2286</v>
      </c>
      <c r="L1152" s="17" t="s">
        <v>111</v>
      </c>
      <c r="M1152" s="17" t="s">
        <v>112</v>
      </c>
      <c r="N1152" s="17" t="s">
        <v>75</v>
      </c>
      <c r="O1152" s="17">
        <v>20180529</v>
      </c>
      <c r="P1152" s="17">
        <v>20190129</v>
      </c>
      <c r="Q1152" s="17">
        <v>7542</v>
      </c>
      <c r="R1152" s="17">
        <v>25166787</v>
      </c>
      <c r="S1152" s="17" t="s">
        <v>100</v>
      </c>
      <c r="T1152" s="17" t="s">
        <v>63</v>
      </c>
      <c r="U1152" s="17" t="s">
        <v>91</v>
      </c>
      <c r="V1152" s="17">
        <f t="shared" si="318"/>
        <v>30</v>
      </c>
      <c r="W1152" s="17">
        <v>30000</v>
      </c>
      <c r="X1152" s="17" t="s">
        <v>64</v>
      </c>
      <c r="Y1152" s="17" t="s">
        <v>136</v>
      </c>
      <c r="Z1152" s="17">
        <v>20190301</v>
      </c>
      <c r="AA1152" s="17" t="s">
        <v>78</v>
      </c>
      <c r="AB1152" s="17">
        <v>1</v>
      </c>
      <c r="AC1152" s="17" t="str">
        <f>IFERROR(VLOOKUP(A1152,[1]Cruces!AJ:AK,2,0),VLOOKUP(CONCATENATE(X1152,AA1152),[1]Cruces!G:H,2,0))</f>
        <v>Solicitud de Obra</v>
      </c>
      <c r="AD1152" s="17">
        <f t="shared" si="304"/>
        <v>29</v>
      </c>
      <c r="AE1152" s="17">
        <f t="shared" si="305"/>
        <v>5</v>
      </c>
      <c r="AF1152" s="17">
        <f t="shared" si="306"/>
        <v>2018</v>
      </c>
      <c r="AG1152" s="17" t="str">
        <f>IFERROR(VLOOKUP(MID(A1152,2,4)*1,[1]Cruces!K:L,2,0),"Verificar")</f>
        <v>Atlántico Sur</v>
      </c>
      <c r="AH1152" s="17">
        <f t="shared" ca="1" si="307"/>
        <v>911</v>
      </c>
      <c r="AI1152" s="17" t="str">
        <f>IFERROR(VLOOKUP(U1152,[1]Cruces!$O$1:$P$6,2,0),"Sin Orden")</f>
        <v>Resuelta</v>
      </c>
      <c r="AJ1152" s="17">
        <f t="shared" si="308"/>
        <v>1</v>
      </c>
      <c r="AK1152" s="17">
        <f t="shared" si="309"/>
        <v>3</v>
      </c>
      <c r="AL1152" s="17">
        <f t="shared" si="310"/>
        <v>2019</v>
      </c>
      <c r="AM1152" s="17">
        <f t="shared" ca="1" si="311"/>
        <v>635</v>
      </c>
      <c r="AN1152" s="18" t="str">
        <f>IFERROR(VLOOKUP(R1152*1,'[1]Ordenes de Servicio'!G:K,5,0),"No Cruza")</f>
        <v>No Cruza</v>
      </c>
      <c r="AO1152" s="17">
        <f t="shared" ca="1" si="312"/>
        <v>276</v>
      </c>
      <c r="AP1152" s="17">
        <f t="shared" si="313"/>
        <v>29</v>
      </c>
      <c r="AQ1152" s="17">
        <f t="shared" si="314"/>
        <v>1</v>
      </c>
      <c r="AR1152" s="17">
        <f t="shared" si="315"/>
        <v>2019</v>
      </c>
      <c r="AS1152" s="17">
        <f t="shared" ca="1" si="316"/>
        <v>666</v>
      </c>
      <c r="AT1152" s="17" t="str">
        <f t="shared" ca="1" si="319"/>
        <v>Si</v>
      </c>
      <c r="AU1152" s="17">
        <f t="shared" si="317"/>
        <v>31</v>
      </c>
      <c r="AV1152" s="17" t="str">
        <f>+VLOOKUP(B1152,[1]Cruces!S:T,2,0)</f>
        <v>5. Consultoría / Adjudicación</v>
      </c>
    </row>
    <row r="1153" spans="1:48" hidden="1" x14ac:dyDescent="0.25">
      <c r="A1153" s="17" t="s">
        <v>8215</v>
      </c>
      <c r="B1153" s="17" t="s">
        <v>569</v>
      </c>
      <c r="C1153" s="17">
        <v>5448184</v>
      </c>
      <c r="D1153" s="17">
        <v>25361306</v>
      </c>
      <c r="E1153" s="17" t="s">
        <v>93</v>
      </c>
      <c r="F1153" s="17" t="s">
        <v>3386</v>
      </c>
      <c r="G1153" s="17" t="s">
        <v>8216</v>
      </c>
      <c r="H1153" s="17">
        <v>3017544547</v>
      </c>
      <c r="I1153" s="17" t="s">
        <v>71</v>
      </c>
      <c r="J1153" s="17" t="s">
        <v>8217</v>
      </c>
      <c r="K1153" s="17" t="s">
        <v>8218</v>
      </c>
      <c r="L1153" s="17" t="s">
        <v>7290</v>
      </c>
      <c r="M1153" s="17" t="s">
        <v>7291</v>
      </c>
      <c r="N1153" s="17" t="s">
        <v>572</v>
      </c>
      <c r="O1153" s="17">
        <v>20200311</v>
      </c>
      <c r="P1153" s="17">
        <v>20200311</v>
      </c>
      <c r="Q1153" s="17">
        <v>9510</v>
      </c>
      <c r="R1153" s="17">
        <v>0</v>
      </c>
      <c r="S1153" s="17"/>
      <c r="T1153" s="17" t="s">
        <v>63</v>
      </c>
      <c r="U1153" s="17"/>
      <c r="V1153" s="17">
        <f t="shared" si="318"/>
        <v>3</v>
      </c>
      <c r="W1153" s="17">
        <v>3000</v>
      </c>
      <c r="X1153" s="17" t="s">
        <v>89</v>
      </c>
      <c r="Y1153" s="17" t="s">
        <v>150</v>
      </c>
      <c r="Z1153" s="17">
        <v>20200311</v>
      </c>
      <c r="AA1153" s="17" t="s">
        <v>1947</v>
      </c>
      <c r="AB1153" s="17">
        <v>1</v>
      </c>
      <c r="AC1153" s="17" t="str">
        <f>IFERROR(VLOOKUP(A1153,[1]Cruces!AJ:AK,2,0),VLOOKUP(CONCATENATE(X1153,AA1153),[1]Cruces!G:H,2,0))</f>
        <v>Solicitud por BT</v>
      </c>
      <c r="AD1153" s="17">
        <f t="shared" si="304"/>
        <v>11</v>
      </c>
      <c r="AE1153" s="17">
        <f t="shared" si="305"/>
        <v>3</v>
      </c>
      <c r="AF1153" s="17">
        <f t="shared" si="306"/>
        <v>2020</v>
      </c>
      <c r="AG1153" s="17" t="str">
        <f>IFERROR(VLOOKUP(MID(A1153,2,4)*1,[1]Cruces!K:L,2,0),"Verificar")</f>
        <v>Atlántico Norte</v>
      </c>
      <c r="AH1153" s="17">
        <f t="shared" ca="1" si="307"/>
        <v>259</v>
      </c>
      <c r="AI1153" s="17" t="str">
        <f>IFERROR(VLOOKUP(U1153,[1]Cruces!$O$1:$P$6,2,0),"Sin Orden")</f>
        <v>Sin Orden</v>
      </c>
      <c r="AJ1153" s="17">
        <f t="shared" si="308"/>
        <v>11</v>
      </c>
      <c r="AK1153" s="17">
        <f t="shared" si="309"/>
        <v>3</v>
      </c>
      <c r="AL1153" s="17">
        <f t="shared" si="310"/>
        <v>2020</v>
      </c>
      <c r="AM1153" s="17">
        <f t="shared" ca="1" si="311"/>
        <v>259</v>
      </c>
      <c r="AN1153" s="18" t="str">
        <f>IFERROR(VLOOKUP(R1153*1,'[1]Ordenes de Servicio'!G:K,5,0),"No Cruza")</f>
        <v>No Cruza</v>
      </c>
      <c r="AO1153" s="17">
        <f t="shared" ca="1" si="312"/>
        <v>259</v>
      </c>
      <c r="AP1153" s="17">
        <f t="shared" si="313"/>
        <v>11</v>
      </c>
      <c r="AQ1153" s="17">
        <f t="shared" si="314"/>
        <v>3</v>
      </c>
      <c r="AR1153" s="17">
        <f t="shared" si="315"/>
        <v>2020</v>
      </c>
      <c r="AS1153" s="17">
        <f t="shared" ca="1" si="316"/>
        <v>259</v>
      </c>
      <c r="AT1153" s="17" t="str">
        <f t="shared" ca="1" si="319"/>
        <v>No</v>
      </c>
      <c r="AU1153" s="17">
        <f t="shared" si="317"/>
        <v>0</v>
      </c>
      <c r="AV1153" s="17" t="str">
        <f>+VLOOKUP(B1153,[1]Cruces!S:T,2,0)</f>
        <v>1. Solicitud</v>
      </c>
    </row>
    <row r="1154" spans="1:48" hidden="1" x14ac:dyDescent="0.25">
      <c r="A1154" s="17" t="s">
        <v>2287</v>
      </c>
      <c r="B1154" s="17" t="s">
        <v>68</v>
      </c>
      <c r="C1154" s="17">
        <v>0</v>
      </c>
      <c r="D1154" s="17">
        <v>0</v>
      </c>
      <c r="E1154" s="17" t="s">
        <v>55</v>
      </c>
      <c r="F1154" s="17" t="s">
        <v>932</v>
      </c>
      <c r="G1154" s="17" t="s">
        <v>2288</v>
      </c>
      <c r="H1154" s="17">
        <v>4228433</v>
      </c>
      <c r="I1154" s="17" t="s">
        <v>71</v>
      </c>
      <c r="J1154" s="17" t="s">
        <v>59</v>
      </c>
      <c r="K1154" s="17" t="s">
        <v>2289</v>
      </c>
      <c r="L1154" s="17" t="s">
        <v>935</v>
      </c>
      <c r="M1154" s="17" t="s">
        <v>936</v>
      </c>
      <c r="N1154" s="17" t="s">
        <v>75</v>
      </c>
      <c r="O1154" s="17">
        <v>20181129</v>
      </c>
      <c r="P1154" s="17">
        <v>20190219</v>
      </c>
      <c r="Q1154" s="17">
        <v>3410</v>
      </c>
      <c r="R1154" s="17">
        <v>26643150</v>
      </c>
      <c r="S1154" s="17" t="s">
        <v>76</v>
      </c>
      <c r="T1154" s="17" t="s">
        <v>63</v>
      </c>
      <c r="U1154" s="17" t="s">
        <v>88</v>
      </c>
      <c r="V1154" s="17">
        <f t="shared" si="318"/>
        <v>100</v>
      </c>
      <c r="W1154" s="17">
        <v>100000</v>
      </c>
      <c r="X1154" s="17" t="s">
        <v>64</v>
      </c>
      <c r="Y1154" s="17" t="s">
        <v>105</v>
      </c>
      <c r="Z1154" s="17">
        <v>20190405</v>
      </c>
      <c r="AA1154" s="17" t="s">
        <v>78</v>
      </c>
      <c r="AB1154" s="17">
        <v>1</v>
      </c>
      <c r="AC1154" s="17" t="str">
        <f>IFERROR(VLOOKUP(A1154,[1]Cruces!AJ:AK,2,0),VLOOKUP(CONCATENATE(X1154,AA1154),[1]Cruces!G:H,2,0))</f>
        <v>Solicitud de Obra</v>
      </c>
      <c r="AD1154" s="17">
        <f t="shared" si="304"/>
        <v>29</v>
      </c>
      <c r="AE1154" s="17">
        <f t="shared" si="305"/>
        <v>11</v>
      </c>
      <c r="AF1154" s="17">
        <f t="shared" si="306"/>
        <v>2018</v>
      </c>
      <c r="AG1154" s="17" t="str">
        <f>IFERROR(VLOOKUP(MID(A1154,2,4)*1,[1]Cruces!K:L,2,0),"Verificar")</f>
        <v>Magdalena</v>
      </c>
      <c r="AH1154" s="17">
        <f t="shared" ca="1" si="307"/>
        <v>727</v>
      </c>
      <c r="AI1154" s="17" t="str">
        <f>IFERROR(VLOOKUP(U1154,[1]Cruces!$O$1:$P$6,2,0),"Sin Orden")</f>
        <v>Resuelta</v>
      </c>
      <c r="AJ1154" s="17">
        <f t="shared" si="308"/>
        <v>5</v>
      </c>
      <c r="AK1154" s="17">
        <f t="shared" si="309"/>
        <v>4</v>
      </c>
      <c r="AL1154" s="17">
        <f t="shared" si="310"/>
        <v>2019</v>
      </c>
      <c r="AM1154" s="17">
        <f t="shared" ca="1" si="311"/>
        <v>600</v>
      </c>
      <c r="AN1154" s="18" t="str">
        <f>IFERROR(VLOOKUP(R1154*1,'[1]Ordenes de Servicio'!G:K,5,0),"No Cruza")</f>
        <v>No Cruza</v>
      </c>
      <c r="AO1154" s="17">
        <f t="shared" ca="1" si="312"/>
        <v>127</v>
      </c>
      <c r="AP1154" s="17">
        <f t="shared" si="313"/>
        <v>19</v>
      </c>
      <c r="AQ1154" s="17">
        <f t="shared" si="314"/>
        <v>2</v>
      </c>
      <c r="AR1154" s="17">
        <f t="shared" si="315"/>
        <v>2019</v>
      </c>
      <c r="AS1154" s="17">
        <f t="shared" ca="1" si="316"/>
        <v>645</v>
      </c>
      <c r="AT1154" s="17" t="str">
        <f t="shared" ca="1" si="319"/>
        <v>Si</v>
      </c>
      <c r="AU1154" s="17">
        <f t="shared" si="317"/>
        <v>45</v>
      </c>
      <c r="AV1154" s="17" t="str">
        <f>+VLOOKUP(B1154,[1]Cruces!S:T,2,0)</f>
        <v>5. Consultoría / Adjudicación</v>
      </c>
    </row>
    <row r="1155" spans="1:48" hidden="1" x14ac:dyDescent="0.25">
      <c r="A1155" s="17" t="s">
        <v>2290</v>
      </c>
      <c r="B1155" s="17" t="s">
        <v>68</v>
      </c>
      <c r="C1155" s="17">
        <v>0</v>
      </c>
      <c r="D1155" s="17">
        <v>0</v>
      </c>
      <c r="E1155" s="17" t="s">
        <v>55</v>
      </c>
      <c r="F1155" s="17" t="s">
        <v>107</v>
      </c>
      <c r="G1155" s="17" t="s">
        <v>2291</v>
      </c>
      <c r="H1155" s="17">
        <v>0</v>
      </c>
      <c r="I1155" s="17" t="s">
        <v>165</v>
      </c>
      <c r="J1155" s="17" t="s">
        <v>59</v>
      </c>
      <c r="K1155" s="17" t="s">
        <v>2292</v>
      </c>
      <c r="L1155" s="17" t="s">
        <v>117</v>
      </c>
      <c r="M1155" s="17" t="s">
        <v>118</v>
      </c>
      <c r="N1155" s="17" t="s">
        <v>75</v>
      </c>
      <c r="O1155" s="17">
        <v>20200603</v>
      </c>
      <c r="P1155" s="17">
        <v>20200901</v>
      </c>
      <c r="Q1155" s="17">
        <v>9510</v>
      </c>
      <c r="R1155" s="17">
        <v>27582122</v>
      </c>
      <c r="S1155" s="17" t="s">
        <v>100</v>
      </c>
      <c r="T1155" s="17" t="s">
        <v>63</v>
      </c>
      <c r="U1155" s="17" t="s">
        <v>91</v>
      </c>
      <c r="V1155" s="17">
        <f t="shared" si="318"/>
        <v>37.5</v>
      </c>
      <c r="W1155" s="17">
        <v>37500</v>
      </c>
      <c r="X1155" s="17" t="s">
        <v>64</v>
      </c>
      <c r="Y1155" s="17" t="s">
        <v>282</v>
      </c>
      <c r="Z1155" s="17">
        <v>20201025</v>
      </c>
      <c r="AA1155" s="17" t="s">
        <v>78</v>
      </c>
      <c r="AB1155" s="17">
        <v>1</v>
      </c>
      <c r="AC1155" s="17" t="str">
        <f>IFERROR(VLOOKUP(A1155,[1]Cruces!AJ:AK,2,0),VLOOKUP(CONCATENATE(X1155,AA1155),[1]Cruces!G:H,2,0))</f>
        <v>Solicitud de Obra</v>
      </c>
      <c r="AD1155" s="17">
        <f t="shared" si="304"/>
        <v>3</v>
      </c>
      <c r="AE1155" s="17">
        <f t="shared" si="305"/>
        <v>6</v>
      </c>
      <c r="AF1155" s="17">
        <f t="shared" si="306"/>
        <v>2020</v>
      </c>
      <c r="AG1155" s="17" t="str">
        <f>IFERROR(VLOOKUP(MID(A1155,2,4)*1,[1]Cruces!K:L,2,0),"Verificar")</f>
        <v>Atlántico Norte</v>
      </c>
      <c r="AH1155" s="17">
        <f t="shared" ca="1" si="307"/>
        <v>175</v>
      </c>
      <c r="AI1155" s="17" t="str">
        <f>IFERROR(VLOOKUP(U1155,[1]Cruces!$O$1:$P$6,2,0),"Sin Orden")</f>
        <v>Resuelta</v>
      </c>
      <c r="AJ1155" s="17">
        <f t="shared" si="308"/>
        <v>25</v>
      </c>
      <c r="AK1155" s="17">
        <f t="shared" si="309"/>
        <v>10</v>
      </c>
      <c r="AL1155" s="17">
        <f t="shared" si="310"/>
        <v>2020</v>
      </c>
      <c r="AM1155" s="17">
        <f t="shared" ca="1" si="311"/>
        <v>31</v>
      </c>
      <c r="AN1155" s="18" t="str">
        <f>IFERROR(VLOOKUP(R1155*1,'[1]Ordenes de Servicio'!G:K,5,0),"No Cruza")</f>
        <v>No Cruza</v>
      </c>
      <c r="AO1155" s="17">
        <f t="shared" ca="1" si="312"/>
        <v>144</v>
      </c>
      <c r="AP1155" s="17">
        <f t="shared" si="313"/>
        <v>1</v>
      </c>
      <c r="AQ1155" s="17">
        <f t="shared" si="314"/>
        <v>9</v>
      </c>
      <c r="AR1155" s="17">
        <f t="shared" si="315"/>
        <v>2020</v>
      </c>
      <c r="AS1155" s="17">
        <f t="shared" ca="1" si="316"/>
        <v>85</v>
      </c>
      <c r="AT1155" s="17" t="str">
        <f t="shared" ca="1" si="319"/>
        <v>No</v>
      </c>
      <c r="AU1155" s="17">
        <f t="shared" si="317"/>
        <v>54</v>
      </c>
      <c r="AV1155" s="17" t="str">
        <f>+VLOOKUP(B1155,[1]Cruces!S:T,2,0)</f>
        <v>5. Consultoría / Adjudicación</v>
      </c>
    </row>
    <row r="1156" spans="1:48" hidden="1" x14ac:dyDescent="0.25">
      <c r="A1156" s="17" t="s">
        <v>2293</v>
      </c>
      <c r="B1156" s="17" t="s">
        <v>68</v>
      </c>
      <c r="C1156" s="17">
        <v>2947002</v>
      </c>
      <c r="D1156" s="17">
        <v>0</v>
      </c>
      <c r="E1156" s="17" t="s">
        <v>55</v>
      </c>
      <c r="F1156" s="17" t="s">
        <v>56</v>
      </c>
      <c r="G1156" s="17" t="s">
        <v>2294</v>
      </c>
      <c r="H1156" s="17">
        <v>3162878725</v>
      </c>
      <c r="I1156" s="17" t="s">
        <v>116</v>
      </c>
      <c r="J1156" s="17" t="s">
        <v>59</v>
      </c>
      <c r="K1156" s="17" t="s">
        <v>97</v>
      </c>
      <c r="L1156" s="17" t="s">
        <v>117</v>
      </c>
      <c r="M1156" s="17" t="s">
        <v>118</v>
      </c>
      <c r="N1156" s="17" t="s">
        <v>75</v>
      </c>
      <c r="O1156" s="17">
        <v>20191105</v>
      </c>
      <c r="P1156" s="17">
        <v>20200229</v>
      </c>
      <c r="Q1156" s="17">
        <v>1110</v>
      </c>
      <c r="R1156" s="17">
        <v>27976221</v>
      </c>
      <c r="S1156" s="17" t="s">
        <v>76</v>
      </c>
      <c r="T1156" s="17" t="s">
        <v>63</v>
      </c>
      <c r="U1156" s="17" t="s">
        <v>91</v>
      </c>
      <c r="V1156" s="17">
        <f t="shared" si="318"/>
        <v>300</v>
      </c>
      <c r="W1156" s="17">
        <v>300000</v>
      </c>
      <c r="X1156" s="17" t="s">
        <v>89</v>
      </c>
      <c r="Y1156" s="17" t="s">
        <v>150</v>
      </c>
      <c r="Z1156" s="17">
        <v>20200831</v>
      </c>
      <c r="AA1156" s="17" t="s">
        <v>101</v>
      </c>
      <c r="AB1156" s="17">
        <v>1</v>
      </c>
      <c r="AC1156" s="17" t="str">
        <f>IFERROR(VLOOKUP(A1156,[1]Cruces!AJ:AK,2,0),VLOOKUP(CONCATENATE(X1156,AA1156),[1]Cruces!G:H,2,0))</f>
        <v>Solicitud de Obra</v>
      </c>
      <c r="AD1156" s="17">
        <f t="shared" si="304"/>
        <v>5</v>
      </c>
      <c r="AE1156" s="17">
        <f t="shared" si="305"/>
        <v>11</v>
      </c>
      <c r="AF1156" s="17">
        <f t="shared" si="306"/>
        <v>2019</v>
      </c>
      <c r="AG1156" s="17" t="str">
        <f>IFERROR(VLOOKUP(MID(A1156,2,4)*1,[1]Cruces!K:L,2,0),"Verificar")</f>
        <v>Atlántico Norte</v>
      </c>
      <c r="AH1156" s="17">
        <f t="shared" ca="1" si="307"/>
        <v>386</v>
      </c>
      <c r="AI1156" s="17" t="str">
        <f>IFERROR(VLOOKUP(U1156,[1]Cruces!$O$1:$P$6,2,0),"Sin Orden")</f>
        <v>Resuelta</v>
      </c>
      <c r="AJ1156" s="17">
        <f t="shared" si="308"/>
        <v>31</v>
      </c>
      <c r="AK1156" s="17">
        <f t="shared" si="309"/>
        <v>8</v>
      </c>
      <c r="AL1156" s="17">
        <f t="shared" si="310"/>
        <v>2020</v>
      </c>
      <c r="AM1156" s="17">
        <f t="shared" ca="1" si="311"/>
        <v>86</v>
      </c>
      <c r="AN1156" s="18">
        <f>IFERROR(VLOOKUP(R1156*1,'[1]Ordenes de Servicio'!G:K,5,0),"No Cruza")</f>
        <v>44055</v>
      </c>
      <c r="AO1156" s="17">
        <f t="shared" ca="1" si="312"/>
        <v>300</v>
      </c>
      <c r="AP1156" s="17">
        <f t="shared" si="313"/>
        <v>29</v>
      </c>
      <c r="AQ1156" s="17">
        <f t="shared" si="314"/>
        <v>2</v>
      </c>
      <c r="AR1156" s="17">
        <f t="shared" si="315"/>
        <v>2020</v>
      </c>
      <c r="AS1156" s="17">
        <f t="shared" ca="1" si="316"/>
        <v>270</v>
      </c>
      <c r="AT1156" s="17" t="str">
        <f t="shared" ca="1" si="319"/>
        <v>No</v>
      </c>
      <c r="AU1156" s="17">
        <f t="shared" si="317"/>
        <v>184</v>
      </c>
      <c r="AV1156" s="17" t="str">
        <f>+VLOOKUP(B1156,[1]Cruces!S:T,2,0)</f>
        <v>5. Consultoría / Adjudicación</v>
      </c>
    </row>
    <row r="1157" spans="1:48" hidden="1" x14ac:dyDescent="0.25">
      <c r="A1157" s="17" t="s">
        <v>2295</v>
      </c>
      <c r="B1157" s="17" t="s">
        <v>68</v>
      </c>
      <c r="C1157" s="17">
        <v>6121279</v>
      </c>
      <c r="D1157" s="17">
        <v>34051579</v>
      </c>
      <c r="E1157" s="17" t="s">
        <v>93</v>
      </c>
      <c r="F1157" s="17" t="s">
        <v>81</v>
      </c>
      <c r="G1157" s="17" t="s">
        <v>2296</v>
      </c>
      <c r="H1157" s="17">
        <v>4216755</v>
      </c>
      <c r="I1157" s="17" t="s">
        <v>71</v>
      </c>
      <c r="J1157" s="17" t="s">
        <v>2297</v>
      </c>
      <c r="K1157" s="17" t="s">
        <v>2298</v>
      </c>
      <c r="L1157" s="17" t="s">
        <v>85</v>
      </c>
      <c r="M1157" s="17" t="s">
        <v>86</v>
      </c>
      <c r="N1157" s="17" t="s">
        <v>75</v>
      </c>
      <c r="O1157" s="17">
        <v>20190716</v>
      </c>
      <c r="P1157" s="17">
        <v>20190812</v>
      </c>
      <c r="Q1157" s="17">
        <v>9343</v>
      </c>
      <c r="R1157" s="17">
        <v>28261641</v>
      </c>
      <c r="S1157" s="17" t="s">
        <v>76</v>
      </c>
      <c r="T1157" s="17" t="s">
        <v>63</v>
      </c>
      <c r="U1157" s="17" t="s">
        <v>91</v>
      </c>
      <c r="V1157" s="17">
        <f t="shared" si="318"/>
        <v>112.5</v>
      </c>
      <c r="W1157" s="17">
        <v>112500</v>
      </c>
      <c r="X1157" s="17" t="s">
        <v>89</v>
      </c>
      <c r="Y1157" s="17" t="s">
        <v>105</v>
      </c>
      <c r="Z1157" s="17">
        <v>20190830</v>
      </c>
      <c r="AA1157" s="17" t="s">
        <v>78</v>
      </c>
      <c r="AB1157" s="17">
        <v>1</v>
      </c>
      <c r="AC1157" s="17" t="str">
        <f>IFERROR(VLOOKUP(A1157,[1]Cruces!AJ:AK,2,0),VLOOKUP(CONCATENATE(X1157,AA1157),[1]Cruces!G:H,2,0))</f>
        <v>Solicitud de Obra</v>
      </c>
      <c r="AD1157" s="17">
        <f t="shared" si="304"/>
        <v>16</v>
      </c>
      <c r="AE1157" s="17">
        <f t="shared" si="305"/>
        <v>7</v>
      </c>
      <c r="AF1157" s="17">
        <f t="shared" si="306"/>
        <v>2019</v>
      </c>
      <c r="AG1157" s="17" t="str">
        <f>IFERROR(VLOOKUP(MID(A1157,2,4)*1,[1]Cruces!K:L,2,0),"Verificar")</f>
        <v>Magdalena</v>
      </c>
      <c r="AH1157" s="17">
        <f t="shared" ca="1" si="307"/>
        <v>498</v>
      </c>
      <c r="AI1157" s="17" t="str">
        <f>IFERROR(VLOOKUP(U1157,[1]Cruces!$O$1:$P$6,2,0),"Sin Orden")</f>
        <v>Resuelta</v>
      </c>
      <c r="AJ1157" s="17">
        <f t="shared" si="308"/>
        <v>30</v>
      </c>
      <c r="AK1157" s="17">
        <f t="shared" si="309"/>
        <v>8</v>
      </c>
      <c r="AL1157" s="17">
        <f t="shared" si="310"/>
        <v>2019</v>
      </c>
      <c r="AM1157" s="17">
        <f t="shared" ca="1" si="311"/>
        <v>453</v>
      </c>
      <c r="AN1157" s="18" t="str">
        <f>IFERROR(VLOOKUP(R1157*1,'[1]Ordenes de Servicio'!G:K,5,0),"No Cruza")</f>
        <v>No Cruza</v>
      </c>
      <c r="AO1157" s="17">
        <f t="shared" ca="1" si="312"/>
        <v>45</v>
      </c>
      <c r="AP1157" s="17">
        <f t="shared" si="313"/>
        <v>12</v>
      </c>
      <c r="AQ1157" s="17">
        <f t="shared" si="314"/>
        <v>8</v>
      </c>
      <c r="AR1157" s="17">
        <f t="shared" si="315"/>
        <v>2019</v>
      </c>
      <c r="AS1157" s="17">
        <f t="shared" ca="1" si="316"/>
        <v>471</v>
      </c>
      <c r="AT1157" s="17" t="str">
        <f t="shared" ca="1" si="319"/>
        <v>Si</v>
      </c>
      <c r="AU1157" s="17">
        <f t="shared" si="317"/>
        <v>18</v>
      </c>
      <c r="AV1157" s="17" t="str">
        <f>+VLOOKUP(B1157,[1]Cruces!S:T,2,0)</f>
        <v>5. Consultoría / Adjudicación</v>
      </c>
    </row>
    <row r="1158" spans="1:48" hidden="1" x14ac:dyDescent="0.25">
      <c r="A1158" s="17" t="s">
        <v>2299</v>
      </c>
      <c r="B1158" s="17" t="s">
        <v>68</v>
      </c>
      <c r="C1158" s="17">
        <v>3197387</v>
      </c>
      <c r="D1158" s="17">
        <v>0</v>
      </c>
      <c r="E1158" s="17" t="s">
        <v>55</v>
      </c>
      <c r="F1158" s="17" t="s">
        <v>107</v>
      </c>
      <c r="G1158" s="17" t="s">
        <v>2300</v>
      </c>
      <c r="H1158" s="17">
        <v>3046102389</v>
      </c>
      <c r="I1158" s="17" t="s">
        <v>116</v>
      </c>
      <c r="J1158" s="17" t="s">
        <v>59</v>
      </c>
      <c r="K1158" s="17" t="s">
        <v>2301</v>
      </c>
      <c r="L1158" s="17" t="s">
        <v>111</v>
      </c>
      <c r="M1158" s="17" t="s">
        <v>112</v>
      </c>
      <c r="N1158" s="17" t="s">
        <v>75</v>
      </c>
      <c r="O1158" s="17">
        <v>20200611</v>
      </c>
      <c r="P1158" s="17">
        <v>20200611</v>
      </c>
      <c r="Q1158" s="17">
        <v>1110</v>
      </c>
      <c r="R1158" s="17">
        <v>27627155</v>
      </c>
      <c r="S1158" s="17" t="s">
        <v>100</v>
      </c>
      <c r="T1158" s="17" t="s">
        <v>63</v>
      </c>
      <c r="U1158" s="17" t="s">
        <v>88</v>
      </c>
      <c r="V1158" s="17">
        <f t="shared" si="318"/>
        <v>112.5</v>
      </c>
      <c r="W1158" s="17">
        <v>112500</v>
      </c>
      <c r="X1158" s="17" t="s">
        <v>89</v>
      </c>
      <c r="Y1158" s="17" t="s">
        <v>68</v>
      </c>
      <c r="Z1158" s="17">
        <v>20200611</v>
      </c>
      <c r="AA1158" s="17" t="s">
        <v>335</v>
      </c>
      <c r="AB1158" s="17">
        <v>1</v>
      </c>
      <c r="AC1158" s="17" t="str">
        <f>IFERROR(VLOOKUP(A1158,[1]Cruces!AJ:AK,2,0),VLOOKUP(CONCATENATE(X1158,AA1158),[1]Cruces!G:H,2,0))</f>
        <v>Solicitud de Obra</v>
      </c>
      <c r="AD1158" s="17">
        <f t="shared" si="304"/>
        <v>11</v>
      </c>
      <c r="AE1158" s="17">
        <f t="shared" si="305"/>
        <v>6</v>
      </c>
      <c r="AF1158" s="17">
        <f t="shared" si="306"/>
        <v>2020</v>
      </c>
      <c r="AG1158" s="17" t="str">
        <f>IFERROR(VLOOKUP(MID(A1158,2,4)*1,[1]Cruces!K:L,2,0),"Verificar")</f>
        <v>Atlántico Norte</v>
      </c>
      <c r="AH1158" s="17">
        <f t="shared" ca="1" si="307"/>
        <v>167</v>
      </c>
      <c r="AI1158" s="17" t="str">
        <f>IFERROR(VLOOKUP(U1158,[1]Cruces!$O$1:$P$6,2,0),"Sin Orden")</f>
        <v>Resuelta</v>
      </c>
      <c r="AJ1158" s="17">
        <f t="shared" si="308"/>
        <v>11</v>
      </c>
      <c r="AK1158" s="17">
        <f t="shared" si="309"/>
        <v>6</v>
      </c>
      <c r="AL1158" s="17">
        <f t="shared" si="310"/>
        <v>2020</v>
      </c>
      <c r="AM1158" s="17">
        <f t="shared" ca="1" si="311"/>
        <v>167</v>
      </c>
      <c r="AN1158" s="18" t="str">
        <f>IFERROR(VLOOKUP(R1158*1,'[1]Ordenes de Servicio'!G:K,5,0),"No Cruza")</f>
        <v>No Cruza</v>
      </c>
      <c r="AO1158" s="17">
        <f t="shared" ca="1" si="312"/>
        <v>0</v>
      </c>
      <c r="AP1158" s="17">
        <f t="shared" si="313"/>
        <v>11</v>
      </c>
      <c r="AQ1158" s="17">
        <f t="shared" si="314"/>
        <v>6</v>
      </c>
      <c r="AR1158" s="17">
        <f t="shared" si="315"/>
        <v>2020</v>
      </c>
      <c r="AS1158" s="17">
        <f t="shared" ca="1" si="316"/>
        <v>167</v>
      </c>
      <c r="AT1158" s="17" t="str">
        <f t="shared" ca="1" si="319"/>
        <v>No</v>
      </c>
      <c r="AU1158" s="17">
        <f t="shared" si="317"/>
        <v>0</v>
      </c>
      <c r="AV1158" s="17" t="str">
        <f>+VLOOKUP(B1158,[1]Cruces!S:T,2,0)</f>
        <v>5. Consultoría / Adjudicación</v>
      </c>
    </row>
    <row r="1159" spans="1:48" hidden="1" x14ac:dyDescent="0.25">
      <c r="A1159" s="17" t="s">
        <v>8219</v>
      </c>
      <c r="B1159" s="17" t="s">
        <v>6595</v>
      </c>
      <c r="C1159" s="17">
        <v>0</v>
      </c>
      <c r="D1159" s="17">
        <v>0</v>
      </c>
      <c r="E1159" s="17" t="s">
        <v>55</v>
      </c>
      <c r="F1159" s="17" t="s">
        <v>7082</v>
      </c>
      <c r="G1159" s="17" t="s">
        <v>8220</v>
      </c>
      <c r="H1159" s="17">
        <v>3004098639</v>
      </c>
      <c r="I1159" s="17" t="s">
        <v>71</v>
      </c>
      <c r="J1159" s="17" t="s">
        <v>59</v>
      </c>
      <c r="K1159" s="17" t="s">
        <v>97</v>
      </c>
      <c r="L1159" s="17" t="s">
        <v>7260</v>
      </c>
      <c r="M1159" s="17" t="s">
        <v>7261</v>
      </c>
      <c r="N1159" s="17" t="s">
        <v>6600</v>
      </c>
      <c r="O1159" s="17">
        <v>20191018</v>
      </c>
      <c r="P1159" s="17">
        <v>20191021</v>
      </c>
      <c r="Q1159" s="17">
        <v>1170</v>
      </c>
      <c r="R1159" s="17">
        <v>27528870</v>
      </c>
      <c r="S1159" s="17" t="s">
        <v>6601</v>
      </c>
      <c r="T1159" s="17" t="s">
        <v>63</v>
      </c>
      <c r="U1159" s="17" t="s">
        <v>91</v>
      </c>
      <c r="V1159" s="17">
        <f t="shared" si="318"/>
        <v>3</v>
      </c>
      <c r="W1159" s="17">
        <v>3000</v>
      </c>
      <c r="X1159" s="17" t="s">
        <v>7065</v>
      </c>
      <c r="Y1159" s="17" t="s">
        <v>6595</v>
      </c>
      <c r="Z1159" s="17">
        <v>20191021</v>
      </c>
      <c r="AA1159" s="17" t="s">
        <v>1947</v>
      </c>
      <c r="AB1159" s="17">
        <v>1</v>
      </c>
      <c r="AC1159" s="17" t="str">
        <f>IFERROR(VLOOKUP(A1159,[1]Cruces!AJ:AK,2,0),VLOOKUP(CONCATENATE(X1159,AA1159),[1]Cruces!G:H,2,0))</f>
        <v>Solicitud por BT</v>
      </c>
      <c r="AD1159" s="17">
        <f t="shared" si="304"/>
        <v>18</v>
      </c>
      <c r="AE1159" s="17">
        <f t="shared" si="305"/>
        <v>10</v>
      </c>
      <c r="AF1159" s="17">
        <f t="shared" si="306"/>
        <v>2019</v>
      </c>
      <c r="AG1159" s="17" t="str">
        <f>IFERROR(VLOOKUP(MID(A1159,2,4)*1,[1]Cruces!K:L,2,0),"Verificar")</f>
        <v>Atlántico Norte</v>
      </c>
      <c r="AH1159" s="17">
        <f t="shared" ca="1" si="307"/>
        <v>404</v>
      </c>
      <c r="AI1159" s="17" t="str">
        <f>IFERROR(VLOOKUP(U1159,[1]Cruces!$O$1:$P$6,2,0),"Sin Orden")</f>
        <v>Resuelta</v>
      </c>
      <c r="AJ1159" s="17">
        <f t="shared" si="308"/>
        <v>21</v>
      </c>
      <c r="AK1159" s="17">
        <f t="shared" si="309"/>
        <v>10</v>
      </c>
      <c r="AL1159" s="17">
        <f t="shared" si="310"/>
        <v>2019</v>
      </c>
      <c r="AM1159" s="17">
        <f t="shared" ca="1" si="311"/>
        <v>401</v>
      </c>
      <c r="AN1159" s="18" t="str">
        <f>IFERROR(VLOOKUP(R1159*1,'[1]Ordenes de Servicio'!G:K,5,0),"No Cruza")</f>
        <v>No Cruza</v>
      </c>
      <c r="AO1159" s="17">
        <f t="shared" ca="1" si="312"/>
        <v>3</v>
      </c>
      <c r="AP1159" s="17">
        <f t="shared" si="313"/>
        <v>21</v>
      </c>
      <c r="AQ1159" s="17">
        <f t="shared" si="314"/>
        <v>10</v>
      </c>
      <c r="AR1159" s="17">
        <f t="shared" si="315"/>
        <v>2019</v>
      </c>
      <c r="AS1159" s="17">
        <f t="shared" ca="1" si="316"/>
        <v>401</v>
      </c>
      <c r="AT1159" s="17" t="str">
        <f t="shared" ca="1" si="319"/>
        <v>Si</v>
      </c>
      <c r="AU1159" s="17">
        <f t="shared" si="317"/>
        <v>0</v>
      </c>
      <c r="AV1159" s="17" t="str">
        <f>+VLOOKUP(B1159,[1]Cruces!S:T,2,0)</f>
        <v>7. Ejecución en Campo OS BT</v>
      </c>
    </row>
    <row r="1160" spans="1:48" hidden="1" x14ac:dyDescent="0.25">
      <c r="A1160" s="17" t="s">
        <v>8221</v>
      </c>
      <c r="B1160" s="17" t="s">
        <v>1943</v>
      </c>
      <c r="C1160" s="17">
        <v>0</v>
      </c>
      <c r="D1160" s="17">
        <v>0</v>
      </c>
      <c r="E1160" s="17" t="s">
        <v>55</v>
      </c>
      <c r="F1160" s="17" t="s">
        <v>56</v>
      </c>
      <c r="G1160" s="17" t="s">
        <v>8222</v>
      </c>
      <c r="H1160" s="17">
        <v>3002010438</v>
      </c>
      <c r="I1160" s="17" t="s">
        <v>71</v>
      </c>
      <c r="J1160" s="17" t="s">
        <v>59</v>
      </c>
      <c r="K1160" s="17" t="s">
        <v>8223</v>
      </c>
      <c r="L1160" s="17" t="s">
        <v>8224</v>
      </c>
      <c r="M1160" s="17" t="s">
        <v>8225</v>
      </c>
      <c r="N1160" s="17" t="s">
        <v>1946</v>
      </c>
      <c r="O1160" s="17">
        <v>20201119</v>
      </c>
      <c r="P1160" s="17">
        <v>20201119</v>
      </c>
      <c r="Q1160" s="17">
        <v>1180</v>
      </c>
      <c r="R1160" s="17">
        <v>28291082</v>
      </c>
      <c r="S1160" s="17" t="s">
        <v>6601</v>
      </c>
      <c r="T1160" s="17" t="s">
        <v>63</v>
      </c>
      <c r="U1160" s="17" t="s">
        <v>77</v>
      </c>
      <c r="V1160" s="17">
        <f t="shared" si="318"/>
        <v>3</v>
      </c>
      <c r="W1160" s="17">
        <v>3000</v>
      </c>
      <c r="X1160" s="17" t="s">
        <v>7065</v>
      </c>
      <c r="Y1160" s="17" t="s">
        <v>1943</v>
      </c>
      <c r="Z1160" s="17">
        <v>20201119</v>
      </c>
      <c r="AA1160" s="17" t="s">
        <v>1947</v>
      </c>
      <c r="AB1160" s="17">
        <v>1</v>
      </c>
      <c r="AC1160" s="17" t="str">
        <f>IFERROR(VLOOKUP(A1160,[1]Cruces!AJ:AK,2,0),VLOOKUP(CONCATENATE(X1160,AA1160),[1]Cruces!G:H,2,0))</f>
        <v>Solicitud por BT</v>
      </c>
      <c r="AD1160" s="17">
        <f t="shared" si="304"/>
        <v>19</v>
      </c>
      <c r="AE1160" s="17">
        <f t="shared" si="305"/>
        <v>11</v>
      </c>
      <c r="AF1160" s="17">
        <f t="shared" si="306"/>
        <v>2020</v>
      </c>
      <c r="AG1160" s="17" t="str">
        <f>IFERROR(VLOOKUP(MID(A1160,2,4)*1,[1]Cruces!K:L,2,0),"Verificar")</f>
        <v>Atlántico Norte</v>
      </c>
      <c r="AH1160" s="17">
        <f t="shared" ca="1" si="307"/>
        <v>6</v>
      </c>
      <c r="AI1160" s="17" t="str">
        <f>IFERROR(VLOOKUP(U1160,[1]Cruces!$O$1:$P$6,2,0),"Sin Orden")</f>
        <v>Pendiente</v>
      </c>
      <c r="AJ1160" s="17">
        <f t="shared" si="308"/>
        <v>19</v>
      </c>
      <c r="AK1160" s="17">
        <f t="shared" si="309"/>
        <v>11</v>
      </c>
      <c r="AL1160" s="17">
        <f t="shared" si="310"/>
        <v>2020</v>
      </c>
      <c r="AM1160" s="17">
        <f t="shared" ca="1" si="311"/>
        <v>6</v>
      </c>
      <c r="AN1160" s="18" t="str">
        <f>IFERROR(VLOOKUP(R1160*1,'[1]Ordenes de Servicio'!G:K,5,0),"No Cruza")</f>
        <v>No Cruza</v>
      </c>
      <c r="AO1160" s="17">
        <f t="shared" ca="1" si="312"/>
        <v>6</v>
      </c>
      <c r="AP1160" s="17">
        <f t="shared" si="313"/>
        <v>19</v>
      </c>
      <c r="AQ1160" s="17">
        <f t="shared" si="314"/>
        <v>11</v>
      </c>
      <c r="AR1160" s="17">
        <f t="shared" si="315"/>
        <v>2020</v>
      </c>
      <c r="AS1160" s="17">
        <f t="shared" ca="1" si="316"/>
        <v>6</v>
      </c>
      <c r="AT1160" s="17" t="str">
        <f t="shared" ca="1" si="319"/>
        <v>No</v>
      </c>
      <c r="AU1160" s="17">
        <f t="shared" si="317"/>
        <v>0</v>
      </c>
      <c r="AV1160" s="17" t="str">
        <f>+VLOOKUP(B1160,[1]Cruces!S:T,2,0)</f>
        <v>7. Ejecución en Campo OS BT</v>
      </c>
    </row>
    <row r="1161" spans="1:48" hidden="1" x14ac:dyDescent="0.25">
      <c r="A1161" s="17" t="s">
        <v>2302</v>
      </c>
      <c r="B1161" s="17" t="s">
        <v>569</v>
      </c>
      <c r="C1161" s="17">
        <v>3938845</v>
      </c>
      <c r="D1161" s="17">
        <v>36094743</v>
      </c>
      <c r="E1161" s="17" t="s">
        <v>93</v>
      </c>
      <c r="F1161" s="17" t="s">
        <v>81</v>
      </c>
      <c r="G1161" s="17" t="s">
        <v>2303</v>
      </c>
      <c r="H1161" s="17">
        <v>3124573085</v>
      </c>
      <c r="I1161" s="17" t="s">
        <v>116</v>
      </c>
      <c r="J1161" s="17" t="s">
        <v>2304</v>
      </c>
      <c r="K1161" s="17" t="s">
        <v>2305</v>
      </c>
      <c r="L1161" s="17" t="s">
        <v>85</v>
      </c>
      <c r="M1161" s="17" t="s">
        <v>86</v>
      </c>
      <c r="N1161" s="17" t="s">
        <v>572</v>
      </c>
      <c r="O1161" s="17">
        <v>20201116</v>
      </c>
      <c r="P1161" s="17">
        <v>20201116</v>
      </c>
      <c r="Q1161" s="17">
        <v>9342</v>
      </c>
      <c r="R1161" s="17">
        <v>0</v>
      </c>
      <c r="S1161" s="17"/>
      <c r="T1161" s="17" t="s">
        <v>63</v>
      </c>
      <c r="U1161" s="17"/>
      <c r="V1161" s="17">
        <f t="shared" si="318"/>
        <v>500</v>
      </c>
      <c r="W1161" s="17">
        <v>500000</v>
      </c>
      <c r="X1161" s="17" t="s">
        <v>89</v>
      </c>
      <c r="Y1161" s="17" t="s">
        <v>569</v>
      </c>
      <c r="Z1161" s="17">
        <v>20201116</v>
      </c>
      <c r="AA1161" s="17" t="s">
        <v>101</v>
      </c>
      <c r="AB1161" s="17">
        <v>1</v>
      </c>
      <c r="AC1161" s="17" t="str">
        <f>IFERROR(VLOOKUP(A1161,[1]Cruces!AJ:AK,2,0),VLOOKUP(CONCATENATE(X1161,AA1161),[1]Cruces!G:H,2,0))</f>
        <v>Solicitud de Obra</v>
      </c>
      <c r="AD1161" s="17">
        <f t="shared" si="304"/>
        <v>16</v>
      </c>
      <c r="AE1161" s="17">
        <f t="shared" si="305"/>
        <v>11</v>
      </c>
      <c r="AF1161" s="17">
        <f t="shared" si="306"/>
        <v>2020</v>
      </c>
      <c r="AG1161" s="17" t="str">
        <f>IFERROR(VLOOKUP(MID(A1161,2,4)*1,[1]Cruces!K:L,2,0),"Verificar")</f>
        <v>Magdalena</v>
      </c>
      <c r="AH1161" s="17">
        <f t="shared" ca="1" si="307"/>
        <v>9</v>
      </c>
      <c r="AI1161" s="17" t="str">
        <f>IFERROR(VLOOKUP(U1161,[1]Cruces!$O$1:$P$6,2,0),"Sin Orden")</f>
        <v>Sin Orden</v>
      </c>
      <c r="AJ1161" s="17">
        <f t="shared" si="308"/>
        <v>16</v>
      </c>
      <c r="AK1161" s="17">
        <f t="shared" si="309"/>
        <v>11</v>
      </c>
      <c r="AL1161" s="17">
        <f t="shared" si="310"/>
        <v>2020</v>
      </c>
      <c r="AM1161" s="17">
        <f t="shared" ca="1" si="311"/>
        <v>9</v>
      </c>
      <c r="AN1161" s="18" t="str">
        <f>IFERROR(VLOOKUP(R1161*1,'[1]Ordenes de Servicio'!G:K,5,0),"No Cruza")</f>
        <v>No Cruza</v>
      </c>
      <c r="AO1161" s="17">
        <f t="shared" ca="1" si="312"/>
        <v>9</v>
      </c>
      <c r="AP1161" s="17">
        <f t="shared" si="313"/>
        <v>16</v>
      </c>
      <c r="AQ1161" s="17">
        <f t="shared" si="314"/>
        <v>11</v>
      </c>
      <c r="AR1161" s="17">
        <f t="shared" si="315"/>
        <v>2020</v>
      </c>
      <c r="AS1161" s="17">
        <f t="shared" ca="1" si="316"/>
        <v>9</v>
      </c>
      <c r="AT1161" s="17" t="str">
        <f t="shared" ca="1" si="319"/>
        <v>No</v>
      </c>
      <c r="AU1161" s="17">
        <f t="shared" si="317"/>
        <v>0</v>
      </c>
      <c r="AV1161" s="17" t="str">
        <f>+VLOOKUP(B1161,[1]Cruces!S:T,2,0)</f>
        <v>1. Solicitud</v>
      </c>
    </row>
    <row r="1162" spans="1:48" hidden="1" x14ac:dyDescent="0.25">
      <c r="A1162" s="17" t="s">
        <v>8226</v>
      </c>
      <c r="B1162" s="17" t="s">
        <v>1943</v>
      </c>
      <c r="C1162" s="17">
        <v>0</v>
      </c>
      <c r="D1162" s="17">
        <v>0</v>
      </c>
      <c r="E1162" s="17" t="s">
        <v>55</v>
      </c>
      <c r="F1162" s="17" t="s">
        <v>5366</v>
      </c>
      <c r="G1162" s="17" t="s">
        <v>7329</v>
      </c>
      <c r="H1162" s="17" t="s">
        <v>8227</v>
      </c>
      <c r="I1162" s="17" t="s">
        <v>71</v>
      </c>
      <c r="J1162" s="17" t="s">
        <v>59</v>
      </c>
      <c r="K1162" s="17" t="s">
        <v>8228</v>
      </c>
      <c r="L1162" s="17" t="s">
        <v>5368</v>
      </c>
      <c r="M1162" s="17" t="s">
        <v>5369</v>
      </c>
      <c r="N1162" s="17" t="s">
        <v>1946</v>
      </c>
      <c r="O1162" s="17">
        <v>20201113</v>
      </c>
      <c r="P1162" s="17">
        <v>20201113</v>
      </c>
      <c r="Q1162" s="17">
        <v>1110</v>
      </c>
      <c r="R1162" s="17">
        <v>28282055</v>
      </c>
      <c r="S1162" s="17" t="s">
        <v>6601</v>
      </c>
      <c r="T1162" s="17" t="s">
        <v>63</v>
      </c>
      <c r="U1162" s="17" t="s">
        <v>77</v>
      </c>
      <c r="V1162" s="17">
        <f t="shared" si="318"/>
        <v>3</v>
      </c>
      <c r="W1162" s="17">
        <v>3000</v>
      </c>
      <c r="X1162" s="17" t="s">
        <v>7065</v>
      </c>
      <c r="Y1162" s="17" t="s">
        <v>1943</v>
      </c>
      <c r="Z1162" s="17">
        <v>20201113</v>
      </c>
      <c r="AA1162" s="17" t="s">
        <v>1947</v>
      </c>
      <c r="AB1162" s="17">
        <v>1</v>
      </c>
      <c r="AC1162" s="17" t="str">
        <f>IFERROR(VLOOKUP(A1162,[1]Cruces!AJ:AK,2,0),VLOOKUP(CONCATENATE(X1162,AA1162),[1]Cruces!G:H,2,0))</f>
        <v>Solicitud por BT</v>
      </c>
      <c r="AD1162" s="17">
        <f t="shared" si="304"/>
        <v>13</v>
      </c>
      <c r="AE1162" s="17">
        <f t="shared" si="305"/>
        <v>11</v>
      </c>
      <c r="AF1162" s="17">
        <f t="shared" si="306"/>
        <v>2020</v>
      </c>
      <c r="AG1162" s="17" t="str">
        <f>IFERROR(VLOOKUP(MID(A1162,2,4)*1,[1]Cruces!K:L,2,0),"Verificar")</f>
        <v>Atlántico Norte</v>
      </c>
      <c r="AH1162" s="17">
        <f t="shared" ca="1" si="307"/>
        <v>12</v>
      </c>
      <c r="AI1162" s="17" t="str">
        <f>IFERROR(VLOOKUP(U1162,[1]Cruces!$O$1:$P$6,2,0),"Sin Orden")</f>
        <v>Pendiente</v>
      </c>
      <c r="AJ1162" s="17">
        <f t="shared" si="308"/>
        <v>13</v>
      </c>
      <c r="AK1162" s="17">
        <f t="shared" si="309"/>
        <v>11</v>
      </c>
      <c r="AL1162" s="17">
        <f t="shared" si="310"/>
        <v>2020</v>
      </c>
      <c r="AM1162" s="17">
        <f t="shared" ca="1" si="311"/>
        <v>12</v>
      </c>
      <c r="AN1162" s="18" t="str">
        <f>IFERROR(VLOOKUP(R1162*1,'[1]Ordenes de Servicio'!G:K,5,0),"No Cruza")</f>
        <v>No Cruza</v>
      </c>
      <c r="AO1162" s="17">
        <f t="shared" ca="1" si="312"/>
        <v>12</v>
      </c>
      <c r="AP1162" s="17">
        <f t="shared" si="313"/>
        <v>13</v>
      </c>
      <c r="AQ1162" s="17">
        <f t="shared" si="314"/>
        <v>11</v>
      </c>
      <c r="AR1162" s="17">
        <f t="shared" si="315"/>
        <v>2020</v>
      </c>
      <c r="AS1162" s="17">
        <f t="shared" ca="1" si="316"/>
        <v>12</v>
      </c>
      <c r="AT1162" s="17" t="str">
        <f t="shared" ca="1" si="319"/>
        <v>No</v>
      </c>
      <c r="AU1162" s="17">
        <f t="shared" si="317"/>
        <v>0</v>
      </c>
      <c r="AV1162" s="17" t="str">
        <f>+VLOOKUP(B1162,[1]Cruces!S:T,2,0)</f>
        <v>7. Ejecución en Campo OS BT</v>
      </c>
    </row>
    <row r="1163" spans="1:48" hidden="1" x14ac:dyDescent="0.25">
      <c r="A1163" s="17" t="s">
        <v>8229</v>
      </c>
      <c r="B1163" s="17" t="s">
        <v>569</v>
      </c>
      <c r="C1163" s="17">
        <v>0</v>
      </c>
      <c r="D1163" s="17">
        <v>0</v>
      </c>
      <c r="E1163" s="17" t="s">
        <v>55</v>
      </c>
      <c r="F1163" s="17" t="s">
        <v>56</v>
      </c>
      <c r="G1163" s="17" t="s">
        <v>8230</v>
      </c>
      <c r="H1163" s="17">
        <v>3114080675</v>
      </c>
      <c r="I1163" s="17" t="s">
        <v>71</v>
      </c>
      <c r="J1163" s="17" t="s">
        <v>59</v>
      </c>
      <c r="K1163" s="17" t="s">
        <v>8231</v>
      </c>
      <c r="L1163" s="17" t="s">
        <v>7295</v>
      </c>
      <c r="M1163" s="17" t="s">
        <v>7296</v>
      </c>
      <c r="N1163" s="17" t="s">
        <v>572</v>
      </c>
      <c r="O1163" s="17">
        <v>20201107</v>
      </c>
      <c r="P1163" s="17">
        <v>20201107</v>
      </c>
      <c r="Q1163" s="17">
        <v>9510</v>
      </c>
      <c r="R1163" s="17">
        <v>0</v>
      </c>
      <c r="S1163" s="17"/>
      <c r="T1163" s="17" t="s">
        <v>63</v>
      </c>
      <c r="U1163" s="17"/>
      <c r="V1163" s="17">
        <f t="shared" si="318"/>
        <v>11.09</v>
      </c>
      <c r="W1163" s="17">
        <v>11090</v>
      </c>
      <c r="X1163" s="17" t="s">
        <v>7065</v>
      </c>
      <c r="Y1163" s="17" t="s">
        <v>569</v>
      </c>
      <c r="Z1163" s="17">
        <v>20201107</v>
      </c>
      <c r="AA1163" s="17" t="s">
        <v>1947</v>
      </c>
      <c r="AB1163" s="17">
        <v>1</v>
      </c>
      <c r="AC1163" s="17" t="str">
        <f>IFERROR(VLOOKUP(A1163,[1]Cruces!AJ:AK,2,0),VLOOKUP(CONCATENATE(X1163,AA1163),[1]Cruces!G:H,2,0))</f>
        <v>Solicitud por BT</v>
      </c>
      <c r="AD1163" s="17">
        <f t="shared" si="304"/>
        <v>7</v>
      </c>
      <c r="AE1163" s="17">
        <f t="shared" si="305"/>
        <v>11</v>
      </c>
      <c r="AF1163" s="17">
        <f t="shared" si="306"/>
        <v>2020</v>
      </c>
      <c r="AG1163" s="17" t="str">
        <f>IFERROR(VLOOKUP(MID(A1163,2,4)*1,[1]Cruces!K:L,2,0),"Verificar")</f>
        <v>Atlántico Norte</v>
      </c>
      <c r="AH1163" s="17">
        <f t="shared" ca="1" si="307"/>
        <v>18</v>
      </c>
      <c r="AI1163" s="17" t="str">
        <f>IFERROR(VLOOKUP(U1163,[1]Cruces!$O$1:$P$6,2,0),"Sin Orden")</f>
        <v>Sin Orden</v>
      </c>
      <c r="AJ1163" s="17">
        <f t="shared" si="308"/>
        <v>7</v>
      </c>
      <c r="AK1163" s="17">
        <f t="shared" si="309"/>
        <v>11</v>
      </c>
      <c r="AL1163" s="17">
        <f t="shared" si="310"/>
        <v>2020</v>
      </c>
      <c r="AM1163" s="17">
        <f t="shared" ca="1" si="311"/>
        <v>18</v>
      </c>
      <c r="AN1163" s="18" t="str">
        <f>IFERROR(VLOOKUP(R1163*1,'[1]Ordenes de Servicio'!G:K,5,0),"No Cruza")</f>
        <v>No Cruza</v>
      </c>
      <c r="AO1163" s="17">
        <f t="shared" ca="1" si="312"/>
        <v>18</v>
      </c>
      <c r="AP1163" s="17">
        <f t="shared" si="313"/>
        <v>7</v>
      </c>
      <c r="AQ1163" s="17">
        <f t="shared" si="314"/>
        <v>11</v>
      </c>
      <c r="AR1163" s="17">
        <f t="shared" si="315"/>
        <v>2020</v>
      </c>
      <c r="AS1163" s="17">
        <f t="shared" ca="1" si="316"/>
        <v>18</v>
      </c>
      <c r="AT1163" s="17" t="str">
        <f t="shared" ca="1" si="319"/>
        <v>No</v>
      </c>
      <c r="AU1163" s="17">
        <f t="shared" si="317"/>
        <v>0</v>
      </c>
      <c r="AV1163" s="17" t="str">
        <f>+VLOOKUP(B1163,[1]Cruces!S:T,2,0)</f>
        <v>1. Solicitud</v>
      </c>
    </row>
    <row r="1164" spans="1:48" hidden="1" x14ac:dyDescent="0.25">
      <c r="A1164" s="17" t="s">
        <v>2306</v>
      </c>
      <c r="B1164" s="17" t="s">
        <v>579</v>
      </c>
      <c r="C1164" s="17">
        <v>0</v>
      </c>
      <c r="D1164" s="17">
        <v>0</v>
      </c>
      <c r="E1164" s="17" t="s">
        <v>55</v>
      </c>
      <c r="F1164" s="17" t="s">
        <v>126</v>
      </c>
      <c r="G1164" s="17" t="s">
        <v>2307</v>
      </c>
      <c r="H1164" s="17">
        <v>0</v>
      </c>
      <c r="I1164" s="17" t="s">
        <v>71</v>
      </c>
      <c r="J1164" s="17" t="s">
        <v>59</v>
      </c>
      <c r="K1164" s="17" t="s">
        <v>97</v>
      </c>
      <c r="L1164" s="17" t="s">
        <v>129</v>
      </c>
      <c r="M1164" s="17" t="s">
        <v>130</v>
      </c>
      <c r="N1164" s="17" t="s">
        <v>582</v>
      </c>
      <c r="O1164" s="17">
        <v>20201113</v>
      </c>
      <c r="P1164" s="17">
        <v>20201113</v>
      </c>
      <c r="Q1164" s="17">
        <v>3310</v>
      </c>
      <c r="R1164" s="17">
        <v>0</v>
      </c>
      <c r="S1164" s="17"/>
      <c r="T1164" s="17" t="s">
        <v>63</v>
      </c>
      <c r="U1164" s="17"/>
      <c r="V1164" s="17">
        <f t="shared" si="318"/>
        <v>37.5</v>
      </c>
      <c r="W1164" s="17">
        <v>37500</v>
      </c>
      <c r="X1164" s="17" t="s">
        <v>64</v>
      </c>
      <c r="Y1164" s="17" t="s">
        <v>583</v>
      </c>
      <c r="Z1164" s="17">
        <v>20201113</v>
      </c>
      <c r="AA1164" s="17" t="s">
        <v>78</v>
      </c>
      <c r="AB1164" s="17">
        <v>1</v>
      </c>
      <c r="AC1164" s="17" t="str">
        <f>IFERROR(VLOOKUP(A1164,[1]Cruces!AJ:AK,2,0),VLOOKUP(CONCATENATE(X1164,AA1164),[1]Cruces!G:H,2,0))</f>
        <v>Solicitud de Obra</v>
      </c>
      <c r="AD1164" s="17">
        <f t="shared" si="304"/>
        <v>13</v>
      </c>
      <c r="AE1164" s="17">
        <f t="shared" si="305"/>
        <v>11</v>
      </c>
      <c r="AF1164" s="17">
        <f t="shared" si="306"/>
        <v>2020</v>
      </c>
      <c r="AG1164" s="17" t="str">
        <f>IFERROR(VLOOKUP(MID(A1164,2,4)*1,[1]Cruces!K:L,2,0),"Verificar")</f>
        <v>Guajira</v>
      </c>
      <c r="AH1164" s="17">
        <f t="shared" ca="1" si="307"/>
        <v>12</v>
      </c>
      <c r="AI1164" s="17" t="str">
        <f>IFERROR(VLOOKUP(U1164,[1]Cruces!$O$1:$P$6,2,0),"Sin Orden")</f>
        <v>Sin Orden</v>
      </c>
      <c r="AJ1164" s="17">
        <f t="shared" si="308"/>
        <v>13</v>
      </c>
      <c r="AK1164" s="17">
        <f t="shared" si="309"/>
        <v>11</v>
      </c>
      <c r="AL1164" s="17">
        <f t="shared" si="310"/>
        <v>2020</v>
      </c>
      <c r="AM1164" s="17">
        <f t="shared" ca="1" si="311"/>
        <v>12</v>
      </c>
      <c r="AN1164" s="18" t="str">
        <f>IFERROR(VLOOKUP(R1164*1,'[1]Ordenes de Servicio'!G:K,5,0),"No Cruza")</f>
        <v>No Cruza</v>
      </c>
      <c r="AO1164" s="17">
        <f t="shared" ca="1" si="312"/>
        <v>12</v>
      </c>
      <c r="AP1164" s="17">
        <f t="shared" si="313"/>
        <v>13</v>
      </c>
      <c r="AQ1164" s="17">
        <f t="shared" si="314"/>
        <v>11</v>
      </c>
      <c r="AR1164" s="17">
        <f t="shared" si="315"/>
        <v>2020</v>
      </c>
      <c r="AS1164" s="17">
        <f t="shared" ca="1" si="316"/>
        <v>12</v>
      </c>
      <c r="AT1164" s="17" t="str">
        <f t="shared" ca="1" si="319"/>
        <v>No</v>
      </c>
      <c r="AU1164" s="17">
        <f t="shared" si="317"/>
        <v>0</v>
      </c>
      <c r="AV1164" s="17" t="str">
        <f>+VLOOKUP(B1164,[1]Cruces!S:T,2,0)</f>
        <v>2. Factibilidad</v>
      </c>
    </row>
    <row r="1165" spans="1:48" hidden="1" x14ac:dyDescent="0.25">
      <c r="A1165" s="17" t="s">
        <v>8232</v>
      </c>
      <c r="B1165" s="17" t="s">
        <v>569</v>
      </c>
      <c r="C1165" s="17">
        <v>0</v>
      </c>
      <c r="D1165" s="17">
        <v>0</v>
      </c>
      <c r="E1165" s="17" t="s">
        <v>55</v>
      </c>
      <c r="F1165" s="17" t="s">
        <v>5366</v>
      </c>
      <c r="G1165" s="17" t="s">
        <v>8233</v>
      </c>
      <c r="H1165" s="17">
        <v>3002503521</v>
      </c>
      <c r="I1165" s="17" t="s">
        <v>71</v>
      </c>
      <c r="J1165" s="17" t="s">
        <v>59</v>
      </c>
      <c r="K1165" s="17" t="s">
        <v>97</v>
      </c>
      <c r="L1165" s="17" t="s">
        <v>5368</v>
      </c>
      <c r="M1165" s="17" t="s">
        <v>5369</v>
      </c>
      <c r="N1165" s="17" t="s">
        <v>572</v>
      </c>
      <c r="O1165" s="17">
        <v>20201008</v>
      </c>
      <c r="P1165" s="17">
        <v>20201008</v>
      </c>
      <c r="Q1165" s="17">
        <v>9510</v>
      </c>
      <c r="R1165" s="17">
        <v>0</v>
      </c>
      <c r="S1165" s="17"/>
      <c r="T1165" s="17" t="s">
        <v>63</v>
      </c>
      <c r="U1165" s="17"/>
      <c r="V1165" s="17">
        <f t="shared" si="318"/>
        <v>3</v>
      </c>
      <c r="W1165" s="17">
        <v>3000</v>
      </c>
      <c r="X1165" s="17" t="s">
        <v>7065</v>
      </c>
      <c r="Y1165" s="17" t="s">
        <v>569</v>
      </c>
      <c r="Z1165" s="17">
        <v>20201008</v>
      </c>
      <c r="AA1165" s="17" t="s">
        <v>1947</v>
      </c>
      <c r="AB1165" s="17">
        <v>1</v>
      </c>
      <c r="AC1165" s="17" t="str">
        <f>IFERROR(VLOOKUP(A1165,[1]Cruces!AJ:AK,2,0),VLOOKUP(CONCATENATE(X1165,AA1165),[1]Cruces!G:H,2,0))</f>
        <v>Solicitud por BT</v>
      </c>
      <c r="AD1165" s="17">
        <f t="shared" si="304"/>
        <v>8</v>
      </c>
      <c r="AE1165" s="17">
        <f t="shared" si="305"/>
        <v>10</v>
      </c>
      <c r="AF1165" s="17">
        <f t="shared" si="306"/>
        <v>2020</v>
      </c>
      <c r="AG1165" s="17" t="str">
        <f>IFERROR(VLOOKUP(MID(A1165,2,4)*1,[1]Cruces!K:L,2,0),"Verificar")</f>
        <v>Atlántico Norte</v>
      </c>
      <c r="AH1165" s="17">
        <f t="shared" ca="1" si="307"/>
        <v>48</v>
      </c>
      <c r="AI1165" s="17" t="str">
        <f>IFERROR(VLOOKUP(U1165,[1]Cruces!$O$1:$P$6,2,0),"Sin Orden")</f>
        <v>Sin Orden</v>
      </c>
      <c r="AJ1165" s="17">
        <f t="shared" si="308"/>
        <v>8</v>
      </c>
      <c r="AK1165" s="17">
        <f t="shared" si="309"/>
        <v>10</v>
      </c>
      <c r="AL1165" s="17">
        <f t="shared" si="310"/>
        <v>2020</v>
      </c>
      <c r="AM1165" s="17">
        <f t="shared" ca="1" si="311"/>
        <v>48</v>
      </c>
      <c r="AN1165" s="18" t="str">
        <f>IFERROR(VLOOKUP(R1165*1,'[1]Ordenes de Servicio'!G:K,5,0),"No Cruza")</f>
        <v>No Cruza</v>
      </c>
      <c r="AO1165" s="17">
        <f t="shared" ca="1" si="312"/>
        <v>48</v>
      </c>
      <c r="AP1165" s="17">
        <f t="shared" si="313"/>
        <v>8</v>
      </c>
      <c r="AQ1165" s="17">
        <f t="shared" si="314"/>
        <v>10</v>
      </c>
      <c r="AR1165" s="17">
        <f t="shared" si="315"/>
        <v>2020</v>
      </c>
      <c r="AS1165" s="17">
        <f t="shared" ca="1" si="316"/>
        <v>48</v>
      </c>
      <c r="AT1165" s="17" t="str">
        <f t="shared" ca="1" si="319"/>
        <v>No</v>
      </c>
      <c r="AU1165" s="17">
        <f t="shared" si="317"/>
        <v>0</v>
      </c>
      <c r="AV1165" s="17" t="str">
        <f>+VLOOKUP(B1165,[1]Cruces!S:T,2,0)</f>
        <v>1. Solicitud</v>
      </c>
    </row>
    <row r="1166" spans="1:48" hidden="1" x14ac:dyDescent="0.25">
      <c r="A1166" s="17" t="s">
        <v>8234</v>
      </c>
      <c r="B1166" s="17" t="s">
        <v>1943</v>
      </c>
      <c r="C1166" s="17">
        <v>0</v>
      </c>
      <c r="D1166" s="17">
        <v>0</v>
      </c>
      <c r="E1166" s="17" t="s">
        <v>55</v>
      </c>
      <c r="F1166" s="17" t="s">
        <v>126</v>
      </c>
      <c r="G1166" s="17" t="s">
        <v>8235</v>
      </c>
      <c r="H1166" s="17">
        <v>7273956</v>
      </c>
      <c r="I1166" s="17" t="s">
        <v>71</v>
      </c>
      <c r="J1166" s="17" t="s">
        <v>59</v>
      </c>
      <c r="K1166" s="17" t="s">
        <v>97</v>
      </c>
      <c r="L1166" s="17" t="s">
        <v>7594</v>
      </c>
      <c r="M1166" s="17" t="s">
        <v>7595</v>
      </c>
      <c r="N1166" s="17" t="s">
        <v>1946</v>
      </c>
      <c r="O1166" s="17">
        <v>20201110</v>
      </c>
      <c r="P1166" s="17">
        <v>20201110</v>
      </c>
      <c r="Q1166" s="17">
        <v>3310</v>
      </c>
      <c r="R1166" s="17">
        <v>28277478</v>
      </c>
      <c r="S1166" s="17" t="s">
        <v>6601</v>
      </c>
      <c r="T1166" s="17" t="s">
        <v>63</v>
      </c>
      <c r="U1166" s="17" t="s">
        <v>77</v>
      </c>
      <c r="V1166" s="17">
        <f t="shared" si="318"/>
        <v>3</v>
      </c>
      <c r="W1166" s="17">
        <v>3000</v>
      </c>
      <c r="X1166" s="17" t="s">
        <v>7065</v>
      </c>
      <c r="Y1166" s="17" t="s">
        <v>1943</v>
      </c>
      <c r="Z1166" s="17">
        <v>20201110</v>
      </c>
      <c r="AA1166" s="17" t="s">
        <v>1947</v>
      </c>
      <c r="AB1166" s="17">
        <v>1</v>
      </c>
      <c r="AC1166" s="17" t="str">
        <f>IFERROR(VLOOKUP(A1166,[1]Cruces!AJ:AK,2,0),VLOOKUP(CONCATENATE(X1166,AA1166),[1]Cruces!G:H,2,0))</f>
        <v>Solicitud por BT</v>
      </c>
      <c r="AD1166" s="17">
        <f t="shared" si="304"/>
        <v>10</v>
      </c>
      <c r="AE1166" s="17">
        <f t="shared" si="305"/>
        <v>11</v>
      </c>
      <c r="AF1166" s="17">
        <f t="shared" si="306"/>
        <v>2020</v>
      </c>
      <c r="AG1166" s="17" t="str">
        <f>IFERROR(VLOOKUP(MID(A1166,2,4)*1,[1]Cruces!K:L,2,0),"Verificar")</f>
        <v>Guajira</v>
      </c>
      <c r="AH1166" s="17">
        <f t="shared" ca="1" si="307"/>
        <v>15</v>
      </c>
      <c r="AI1166" s="17" t="str">
        <f>IFERROR(VLOOKUP(U1166,[1]Cruces!$O$1:$P$6,2,0),"Sin Orden")</f>
        <v>Pendiente</v>
      </c>
      <c r="AJ1166" s="17">
        <f t="shared" si="308"/>
        <v>10</v>
      </c>
      <c r="AK1166" s="17">
        <f t="shared" si="309"/>
        <v>11</v>
      </c>
      <c r="AL1166" s="17">
        <f t="shared" si="310"/>
        <v>2020</v>
      </c>
      <c r="AM1166" s="17">
        <f t="shared" ca="1" si="311"/>
        <v>15</v>
      </c>
      <c r="AN1166" s="18" t="str">
        <f>IFERROR(VLOOKUP(R1166*1,'[1]Ordenes de Servicio'!G:K,5,0),"No Cruza")</f>
        <v>No Cruza</v>
      </c>
      <c r="AO1166" s="17">
        <f t="shared" ca="1" si="312"/>
        <v>15</v>
      </c>
      <c r="AP1166" s="17">
        <f t="shared" si="313"/>
        <v>10</v>
      </c>
      <c r="AQ1166" s="17">
        <f t="shared" si="314"/>
        <v>11</v>
      </c>
      <c r="AR1166" s="17">
        <f t="shared" si="315"/>
        <v>2020</v>
      </c>
      <c r="AS1166" s="17">
        <f t="shared" ca="1" si="316"/>
        <v>15</v>
      </c>
      <c r="AT1166" s="17" t="str">
        <f t="shared" ca="1" si="319"/>
        <v>No</v>
      </c>
      <c r="AU1166" s="17">
        <f t="shared" si="317"/>
        <v>0</v>
      </c>
      <c r="AV1166" s="17" t="str">
        <f>+VLOOKUP(B1166,[1]Cruces!S:T,2,0)</f>
        <v>7. Ejecución en Campo OS BT</v>
      </c>
    </row>
    <row r="1167" spans="1:48" hidden="1" x14ac:dyDescent="0.25">
      <c r="A1167" s="17" t="s">
        <v>2310</v>
      </c>
      <c r="B1167" s="17" t="s">
        <v>68</v>
      </c>
      <c r="C1167" s="17">
        <v>0</v>
      </c>
      <c r="D1167" s="17">
        <v>0</v>
      </c>
      <c r="E1167" s="17" t="s">
        <v>55</v>
      </c>
      <c r="F1167" s="17" t="s">
        <v>126</v>
      </c>
      <c r="G1167" s="17" t="s">
        <v>2311</v>
      </c>
      <c r="H1167" s="17">
        <v>0</v>
      </c>
      <c r="I1167" s="17" t="s">
        <v>83</v>
      </c>
      <c r="J1167" s="17" t="s">
        <v>59</v>
      </c>
      <c r="K1167" s="17" t="s">
        <v>97</v>
      </c>
      <c r="L1167" s="17" t="s">
        <v>129</v>
      </c>
      <c r="M1167" s="17" t="s">
        <v>130</v>
      </c>
      <c r="N1167" s="17" t="s">
        <v>75</v>
      </c>
      <c r="O1167" s="17">
        <v>20200604</v>
      </c>
      <c r="P1167" s="17">
        <v>20200702</v>
      </c>
      <c r="Q1167" s="17">
        <v>9331</v>
      </c>
      <c r="R1167" s="17">
        <v>27597445</v>
      </c>
      <c r="S1167" s="17" t="s">
        <v>100</v>
      </c>
      <c r="T1167" s="17" t="s">
        <v>63</v>
      </c>
      <c r="U1167" s="17" t="s">
        <v>91</v>
      </c>
      <c r="V1167" s="17">
        <f t="shared" si="318"/>
        <v>720</v>
      </c>
      <c r="W1167" s="17">
        <v>720000</v>
      </c>
      <c r="X1167" s="17" t="s">
        <v>64</v>
      </c>
      <c r="Y1167" s="17" t="s">
        <v>136</v>
      </c>
      <c r="Z1167" s="17">
        <v>20200909</v>
      </c>
      <c r="AA1167" s="17" t="s">
        <v>176</v>
      </c>
      <c r="AB1167" s="17">
        <v>1</v>
      </c>
      <c r="AC1167" s="17" t="str">
        <f>IFERROR(VLOOKUP(A1167,[1]Cruces!AJ:AK,2,0),VLOOKUP(CONCATENATE(X1167,AA1167),[1]Cruces!G:H,2,0))</f>
        <v>Solicitud de Obra</v>
      </c>
      <c r="AD1167" s="17">
        <f t="shared" si="304"/>
        <v>4</v>
      </c>
      <c r="AE1167" s="17">
        <f t="shared" si="305"/>
        <v>6</v>
      </c>
      <c r="AF1167" s="17">
        <f t="shared" si="306"/>
        <v>2020</v>
      </c>
      <c r="AG1167" s="17" t="str">
        <f>IFERROR(VLOOKUP(MID(A1167,2,4)*1,[1]Cruces!K:L,2,0),"Verificar")</f>
        <v>Guajira</v>
      </c>
      <c r="AH1167" s="17">
        <f t="shared" ca="1" si="307"/>
        <v>174</v>
      </c>
      <c r="AI1167" s="17" t="str">
        <f>IFERROR(VLOOKUP(U1167,[1]Cruces!$O$1:$P$6,2,0),"Sin Orden")</f>
        <v>Resuelta</v>
      </c>
      <c r="AJ1167" s="17">
        <f t="shared" si="308"/>
        <v>9</v>
      </c>
      <c r="AK1167" s="17">
        <f t="shared" si="309"/>
        <v>9</v>
      </c>
      <c r="AL1167" s="17">
        <f t="shared" si="310"/>
        <v>2020</v>
      </c>
      <c r="AM1167" s="17">
        <f t="shared" ca="1" si="311"/>
        <v>77</v>
      </c>
      <c r="AN1167" s="18" t="str">
        <f>IFERROR(VLOOKUP(R1167*1,'[1]Ordenes de Servicio'!G:K,5,0),"No Cruza")</f>
        <v>No Cruza</v>
      </c>
      <c r="AO1167" s="17">
        <f t="shared" ca="1" si="312"/>
        <v>97</v>
      </c>
      <c r="AP1167" s="17">
        <f t="shared" si="313"/>
        <v>2</v>
      </c>
      <c r="AQ1167" s="17">
        <f t="shared" si="314"/>
        <v>7</v>
      </c>
      <c r="AR1167" s="17">
        <f t="shared" si="315"/>
        <v>2020</v>
      </c>
      <c r="AS1167" s="17">
        <f t="shared" ca="1" si="316"/>
        <v>146</v>
      </c>
      <c r="AT1167" s="17" t="str">
        <f t="shared" ca="1" si="319"/>
        <v>No</v>
      </c>
      <c r="AU1167" s="17">
        <f t="shared" si="317"/>
        <v>69</v>
      </c>
      <c r="AV1167" s="17" t="str">
        <f>+VLOOKUP(B1167,[1]Cruces!S:T,2,0)</f>
        <v>5. Consultoría / Adjudicación</v>
      </c>
    </row>
    <row r="1168" spans="1:48" hidden="1" x14ac:dyDescent="0.25">
      <c r="A1168" s="17" t="s">
        <v>2312</v>
      </c>
      <c r="B1168" s="17" t="s">
        <v>68</v>
      </c>
      <c r="C1168" s="17">
        <v>0</v>
      </c>
      <c r="D1168" s="17">
        <v>0</v>
      </c>
      <c r="E1168" s="17" t="s">
        <v>55</v>
      </c>
      <c r="F1168" s="17" t="s">
        <v>107</v>
      </c>
      <c r="G1168" s="17" t="s">
        <v>2313</v>
      </c>
      <c r="H1168" s="17">
        <v>0</v>
      </c>
      <c r="I1168" s="17" t="s">
        <v>165</v>
      </c>
      <c r="J1168" s="17" t="s">
        <v>59</v>
      </c>
      <c r="K1168" s="17" t="s">
        <v>2314</v>
      </c>
      <c r="L1168" s="17" t="s">
        <v>117</v>
      </c>
      <c r="M1168" s="17" t="s">
        <v>118</v>
      </c>
      <c r="N1168" s="17" t="s">
        <v>75</v>
      </c>
      <c r="O1168" s="17">
        <v>20191121</v>
      </c>
      <c r="P1168" s="17">
        <v>20200120</v>
      </c>
      <c r="Q1168" s="17">
        <v>9530</v>
      </c>
      <c r="R1168" s="17">
        <v>27254161</v>
      </c>
      <c r="S1168" s="17" t="s">
        <v>76</v>
      </c>
      <c r="T1168" s="17" t="s">
        <v>63</v>
      </c>
      <c r="U1168" s="17" t="s">
        <v>77</v>
      </c>
      <c r="V1168" s="17">
        <f t="shared" si="318"/>
        <v>500</v>
      </c>
      <c r="W1168" s="17">
        <v>500000</v>
      </c>
      <c r="X1168" s="17" t="s">
        <v>64</v>
      </c>
      <c r="Y1168" s="17" t="s">
        <v>105</v>
      </c>
      <c r="Z1168" s="17">
        <v>20200407</v>
      </c>
      <c r="AA1168" s="17" t="s">
        <v>101</v>
      </c>
      <c r="AB1168" s="17">
        <v>1</v>
      </c>
      <c r="AC1168" s="17" t="str">
        <f>IFERROR(VLOOKUP(A1168,[1]Cruces!AJ:AK,2,0),VLOOKUP(CONCATENATE(X1168,AA1168),[1]Cruces!G:H,2,0))</f>
        <v>Solicitud de Obra</v>
      </c>
      <c r="AD1168" s="17">
        <f t="shared" si="304"/>
        <v>21</v>
      </c>
      <c r="AE1168" s="17">
        <f t="shared" si="305"/>
        <v>11</v>
      </c>
      <c r="AF1168" s="17">
        <f t="shared" si="306"/>
        <v>2019</v>
      </c>
      <c r="AG1168" s="17" t="str">
        <f>IFERROR(VLOOKUP(MID(A1168,2,4)*1,[1]Cruces!K:L,2,0),"Verificar")</f>
        <v>Atlántico Norte</v>
      </c>
      <c r="AH1168" s="17">
        <f t="shared" ca="1" si="307"/>
        <v>370</v>
      </c>
      <c r="AI1168" s="17" t="str">
        <f>IFERROR(VLOOKUP(U1168,[1]Cruces!$O$1:$P$6,2,0),"Sin Orden")</f>
        <v>Pendiente</v>
      </c>
      <c r="AJ1168" s="17">
        <f t="shared" si="308"/>
        <v>7</v>
      </c>
      <c r="AK1168" s="17">
        <f t="shared" si="309"/>
        <v>4</v>
      </c>
      <c r="AL1168" s="17">
        <f t="shared" si="310"/>
        <v>2020</v>
      </c>
      <c r="AM1168" s="17">
        <f t="shared" ca="1" si="311"/>
        <v>232</v>
      </c>
      <c r="AN1168" s="18">
        <f>IFERROR(VLOOKUP(R1168*1,'[1]Ordenes de Servicio'!G:K,5,0),"No Cruza")</f>
        <v>43901</v>
      </c>
      <c r="AO1168" s="17">
        <f t="shared" ca="1" si="312"/>
        <v>232</v>
      </c>
      <c r="AP1168" s="17">
        <f t="shared" si="313"/>
        <v>20</v>
      </c>
      <c r="AQ1168" s="17">
        <f t="shared" si="314"/>
        <v>1</v>
      </c>
      <c r="AR1168" s="17">
        <f t="shared" si="315"/>
        <v>2020</v>
      </c>
      <c r="AS1168" s="17">
        <f t="shared" ca="1" si="316"/>
        <v>310</v>
      </c>
      <c r="AT1168" s="17" t="str">
        <f t="shared" ca="1" si="319"/>
        <v>No</v>
      </c>
      <c r="AU1168" s="17">
        <f t="shared" si="317"/>
        <v>78</v>
      </c>
      <c r="AV1168" s="17" t="str">
        <f>+VLOOKUP(B1168,[1]Cruces!S:T,2,0)</f>
        <v>5. Consultoría / Adjudicación</v>
      </c>
    </row>
    <row r="1169" spans="1:48" hidden="1" x14ac:dyDescent="0.25">
      <c r="A1169" s="17" t="s">
        <v>2315</v>
      </c>
      <c r="B1169" s="17" t="s">
        <v>68</v>
      </c>
      <c r="C1169" s="17">
        <v>0</v>
      </c>
      <c r="D1169" s="17">
        <v>0</v>
      </c>
      <c r="E1169" s="17" t="s">
        <v>55</v>
      </c>
      <c r="F1169" s="17" t="s">
        <v>232</v>
      </c>
      <c r="G1169" s="17" t="s">
        <v>2316</v>
      </c>
      <c r="H1169" s="17">
        <v>3227273329</v>
      </c>
      <c r="I1169" s="17" t="s">
        <v>116</v>
      </c>
      <c r="J1169" s="17" t="s">
        <v>59</v>
      </c>
      <c r="K1169" s="17" t="s">
        <v>2317</v>
      </c>
      <c r="L1169" s="17" t="s">
        <v>280</v>
      </c>
      <c r="M1169" s="17" t="s">
        <v>281</v>
      </c>
      <c r="N1169" s="17" t="s">
        <v>75</v>
      </c>
      <c r="O1169" s="17">
        <v>20200724</v>
      </c>
      <c r="P1169" s="17">
        <v>20200918</v>
      </c>
      <c r="Q1169" s="17">
        <v>1210</v>
      </c>
      <c r="R1169" s="17">
        <v>27885332</v>
      </c>
      <c r="S1169" s="17" t="s">
        <v>100</v>
      </c>
      <c r="T1169" s="17" t="s">
        <v>63</v>
      </c>
      <c r="U1169" s="17" t="s">
        <v>91</v>
      </c>
      <c r="V1169" s="17">
        <f t="shared" si="318"/>
        <v>75</v>
      </c>
      <c r="W1169" s="17">
        <v>75000</v>
      </c>
      <c r="X1169" s="17" t="s">
        <v>64</v>
      </c>
      <c r="Y1169" s="17" t="s">
        <v>136</v>
      </c>
      <c r="Z1169" s="17">
        <v>20200919</v>
      </c>
      <c r="AA1169" s="17" t="s">
        <v>78</v>
      </c>
      <c r="AB1169" s="17">
        <v>1</v>
      </c>
      <c r="AC1169" s="17" t="str">
        <f>IFERROR(VLOOKUP(A1169,[1]Cruces!AJ:AK,2,0),VLOOKUP(CONCATENATE(X1169,AA1169),[1]Cruces!G:H,2,0))</f>
        <v>Solicitud de Obra</v>
      </c>
      <c r="AD1169" s="17">
        <f t="shared" si="304"/>
        <v>24</v>
      </c>
      <c r="AE1169" s="17">
        <f t="shared" si="305"/>
        <v>7</v>
      </c>
      <c r="AF1169" s="17">
        <f t="shared" si="306"/>
        <v>2020</v>
      </c>
      <c r="AG1169" s="17" t="str">
        <f>IFERROR(VLOOKUP(MID(A1169,2,4)*1,[1]Cruces!K:L,2,0),"Verificar")</f>
        <v>Atlántico Sur</v>
      </c>
      <c r="AH1169" s="17">
        <f t="shared" ca="1" si="307"/>
        <v>124</v>
      </c>
      <c r="AI1169" s="17" t="str">
        <f>IFERROR(VLOOKUP(U1169,[1]Cruces!$O$1:$P$6,2,0),"Sin Orden")</f>
        <v>Resuelta</v>
      </c>
      <c r="AJ1169" s="17">
        <f t="shared" si="308"/>
        <v>19</v>
      </c>
      <c r="AK1169" s="17">
        <f t="shared" si="309"/>
        <v>9</v>
      </c>
      <c r="AL1169" s="17">
        <f t="shared" si="310"/>
        <v>2020</v>
      </c>
      <c r="AM1169" s="17">
        <f t="shared" ca="1" si="311"/>
        <v>67</v>
      </c>
      <c r="AN1169" s="18" t="str">
        <f>IFERROR(VLOOKUP(R1169*1,'[1]Ordenes de Servicio'!G:K,5,0),"No Cruza")</f>
        <v>No Cruza</v>
      </c>
      <c r="AO1169" s="17">
        <f t="shared" ca="1" si="312"/>
        <v>57</v>
      </c>
      <c r="AP1169" s="17">
        <f t="shared" si="313"/>
        <v>18</v>
      </c>
      <c r="AQ1169" s="17">
        <f t="shared" si="314"/>
        <v>9</v>
      </c>
      <c r="AR1169" s="17">
        <f t="shared" si="315"/>
        <v>2020</v>
      </c>
      <c r="AS1169" s="17">
        <f t="shared" ca="1" si="316"/>
        <v>68</v>
      </c>
      <c r="AT1169" s="17" t="str">
        <f t="shared" ca="1" si="319"/>
        <v>No</v>
      </c>
      <c r="AU1169" s="17">
        <f t="shared" si="317"/>
        <v>1</v>
      </c>
      <c r="AV1169" s="17" t="str">
        <f>+VLOOKUP(B1169,[1]Cruces!S:T,2,0)</f>
        <v>5. Consultoría / Adjudicación</v>
      </c>
    </row>
    <row r="1170" spans="1:48" hidden="1" x14ac:dyDescent="0.25">
      <c r="A1170" s="17" t="s">
        <v>2318</v>
      </c>
      <c r="B1170" s="17" t="s">
        <v>68</v>
      </c>
      <c r="C1170" s="17">
        <v>0</v>
      </c>
      <c r="D1170" s="17">
        <v>0</v>
      </c>
      <c r="E1170" s="17" t="s">
        <v>55</v>
      </c>
      <c r="F1170" s="17" t="s">
        <v>107</v>
      </c>
      <c r="G1170" s="17" t="s">
        <v>2319</v>
      </c>
      <c r="H1170" s="17">
        <v>3175539872</v>
      </c>
      <c r="I1170" s="17" t="s">
        <v>182</v>
      </c>
      <c r="J1170" s="17" t="s">
        <v>59</v>
      </c>
      <c r="K1170" s="17" t="s">
        <v>2320</v>
      </c>
      <c r="L1170" s="17" t="s">
        <v>1007</v>
      </c>
      <c r="M1170" s="17" t="s">
        <v>1008</v>
      </c>
      <c r="N1170" s="17" t="s">
        <v>75</v>
      </c>
      <c r="O1170" s="17">
        <v>20170426</v>
      </c>
      <c r="P1170" s="17">
        <v>20170530</v>
      </c>
      <c r="Q1170" s="17">
        <v>1150</v>
      </c>
      <c r="R1170" s="17">
        <v>24009205</v>
      </c>
      <c r="S1170" s="17" t="s">
        <v>76</v>
      </c>
      <c r="T1170" s="17" t="s">
        <v>63</v>
      </c>
      <c r="U1170" s="17" t="s">
        <v>91</v>
      </c>
      <c r="V1170" s="17">
        <f t="shared" si="318"/>
        <v>1</v>
      </c>
      <c r="W1170" s="17">
        <v>1000</v>
      </c>
      <c r="X1170" s="17" t="s">
        <v>64</v>
      </c>
      <c r="Y1170" s="17" t="s">
        <v>136</v>
      </c>
      <c r="Z1170" s="17">
        <v>20170612</v>
      </c>
      <c r="AA1170" s="17" t="s">
        <v>113</v>
      </c>
      <c r="AB1170" s="17">
        <v>1</v>
      </c>
      <c r="AC1170" s="17" t="str">
        <f>IFERROR(VLOOKUP(A1170,[1]Cruces!AJ:AK,2,0),VLOOKUP(CONCATENATE(X1170,AA1170),[1]Cruces!G:H,2,0))</f>
        <v>Solicitud de Obra</v>
      </c>
      <c r="AD1170" s="17">
        <f t="shared" ref="AD1170:AD1230" si="320">MID(O1170,7,2)*1</f>
        <v>26</v>
      </c>
      <c r="AE1170" s="17">
        <f t="shared" ref="AE1170:AE1230" si="321">MID(O1170,5,2)*1</f>
        <v>4</v>
      </c>
      <c r="AF1170" s="17">
        <f t="shared" ref="AF1170:AF1230" si="322">MID(O1170,1,4)*1</f>
        <v>2017</v>
      </c>
      <c r="AG1170" s="17" t="str">
        <f>IFERROR(VLOOKUP(MID(A1170,2,4)*1,[1]Cruces!K:L,2,0),"Verificar")</f>
        <v>Atlántico Norte</v>
      </c>
      <c r="AH1170" s="17">
        <f t="shared" ref="AH1170:AH1230" ca="1" si="323">TODAY()-DATE(AF1170,AE1170,AD1170)</f>
        <v>1309</v>
      </c>
      <c r="AI1170" s="17" t="str">
        <f>IFERROR(VLOOKUP(U1170,[1]Cruces!$O$1:$P$6,2,0),"Sin Orden")</f>
        <v>Resuelta</v>
      </c>
      <c r="AJ1170" s="17">
        <f t="shared" ref="AJ1170:AJ1230" si="324">MID(Z1170,7,2)*1</f>
        <v>12</v>
      </c>
      <c r="AK1170" s="17">
        <f t="shared" ref="AK1170:AK1230" si="325">MID(Z1170,5,2)*1</f>
        <v>6</v>
      </c>
      <c r="AL1170" s="17">
        <f t="shared" ref="AL1170:AL1230" si="326">MID(Z1170,1,4)*1</f>
        <v>2017</v>
      </c>
      <c r="AM1170" s="17">
        <f t="shared" ref="AM1170:AM1230" ca="1" si="327">+TODAY()-DATE(AL1170,AK1170,AJ1170)</f>
        <v>1262</v>
      </c>
      <c r="AN1170" s="18">
        <f>IFERROR(VLOOKUP(R1170*1,'[1]Ordenes de Servicio'!G:K,5,0),"No Cruza")</f>
        <v>42922</v>
      </c>
      <c r="AO1170" s="17">
        <f t="shared" ref="AO1170:AO1230" ca="1" si="328">+IF(AI1170="Resuelta",DATE(AL1170,AK1170,AJ1170)-DATE(AF1170,AE1170,AD1170),TODAY()-DATE(AL1170,AK1170,AJ1170))</f>
        <v>47</v>
      </c>
      <c r="AP1170" s="17">
        <f t="shared" ref="AP1170:AP1230" si="329">MID(P1170,7,2)*1</f>
        <v>30</v>
      </c>
      <c r="AQ1170" s="17">
        <f t="shared" ref="AQ1170:AQ1230" si="330">MID(P1170,5,2)*1</f>
        <v>5</v>
      </c>
      <c r="AR1170" s="17">
        <f t="shared" ref="AR1170:AR1230" si="331">MID(P1170,1,4)*1</f>
        <v>2017</v>
      </c>
      <c r="AS1170" s="17">
        <f t="shared" ref="AS1170:AS1230" ca="1" si="332">+TODAY()-DATE(AR1170,AQ1170,AP1170)</f>
        <v>1275</v>
      </c>
      <c r="AT1170" s="17" t="str">
        <f t="shared" ca="1" si="319"/>
        <v>Si</v>
      </c>
      <c r="AU1170" s="17">
        <f t="shared" ref="AU1170:AU1230" si="333">IF(DATE(AL1170,AK1170,AJ1170)-DATE(AR1170,AQ1170,AP1170)&lt;0,DATE(AR1170,AQ1170,AP1170)-DATE(AL1170,AK1170,AJ1170),DATE(AL1170,AK1170,AJ1170)-DATE(AR1170,AQ1170,AP1170))</f>
        <v>13</v>
      </c>
      <c r="AV1170" s="17" t="str">
        <f>+VLOOKUP(B1170,[1]Cruces!S:T,2,0)</f>
        <v>5. Consultoría / Adjudicación</v>
      </c>
    </row>
    <row r="1171" spans="1:48" hidden="1" x14ac:dyDescent="0.25">
      <c r="A1171" s="17" t="s">
        <v>8236</v>
      </c>
      <c r="B1171" s="17" t="s">
        <v>6595</v>
      </c>
      <c r="C1171" s="17">
        <v>0</v>
      </c>
      <c r="D1171" s="17">
        <v>0</v>
      </c>
      <c r="E1171" s="17" t="s">
        <v>55</v>
      </c>
      <c r="F1171" s="17" t="s">
        <v>232</v>
      </c>
      <c r="G1171" s="17" t="s">
        <v>8237</v>
      </c>
      <c r="H1171" s="17">
        <v>3005529640</v>
      </c>
      <c r="I1171" s="17" t="s">
        <v>71</v>
      </c>
      <c r="J1171" s="17" t="s">
        <v>59</v>
      </c>
      <c r="K1171" s="17" t="s">
        <v>97</v>
      </c>
      <c r="L1171" s="17" t="s">
        <v>8238</v>
      </c>
      <c r="M1171" s="17" t="s">
        <v>55</v>
      </c>
      <c r="N1171" s="17" t="s">
        <v>6600</v>
      </c>
      <c r="O1171" s="17">
        <v>20201015</v>
      </c>
      <c r="P1171" s="17">
        <v>20201016</v>
      </c>
      <c r="Q1171" s="17">
        <v>7542</v>
      </c>
      <c r="R1171" s="17">
        <v>28234604</v>
      </c>
      <c r="S1171" s="17" t="s">
        <v>6601</v>
      </c>
      <c r="T1171" s="17" t="s">
        <v>63</v>
      </c>
      <c r="U1171" s="17" t="s">
        <v>91</v>
      </c>
      <c r="V1171" s="17">
        <f t="shared" ref="V1171:V1231" si="334">+W1171/1000</f>
        <v>3</v>
      </c>
      <c r="W1171" s="17">
        <v>3000</v>
      </c>
      <c r="X1171" s="17" t="s">
        <v>7065</v>
      </c>
      <c r="Y1171" s="17" t="s">
        <v>6595</v>
      </c>
      <c r="Z1171" s="17">
        <v>20201016</v>
      </c>
      <c r="AA1171" s="17" t="s">
        <v>1947</v>
      </c>
      <c r="AB1171" s="17">
        <v>1</v>
      </c>
      <c r="AC1171" s="17" t="str">
        <f>IFERROR(VLOOKUP(A1171,[1]Cruces!AJ:AK,2,0),VLOOKUP(CONCATENATE(X1171,AA1171),[1]Cruces!G:H,2,0))</f>
        <v>Solicitud por BT</v>
      </c>
      <c r="AD1171" s="17">
        <f t="shared" si="320"/>
        <v>15</v>
      </c>
      <c r="AE1171" s="17">
        <f t="shared" si="321"/>
        <v>10</v>
      </c>
      <c r="AF1171" s="17">
        <f t="shared" si="322"/>
        <v>2020</v>
      </c>
      <c r="AG1171" s="17" t="str">
        <f>IFERROR(VLOOKUP(MID(A1171,2,4)*1,[1]Cruces!K:L,2,0),"Verificar")</f>
        <v>Atlántico Sur</v>
      </c>
      <c r="AH1171" s="17">
        <f t="shared" ca="1" si="323"/>
        <v>41</v>
      </c>
      <c r="AI1171" s="17" t="str">
        <f>IFERROR(VLOOKUP(U1171,[1]Cruces!$O$1:$P$6,2,0),"Sin Orden")</f>
        <v>Resuelta</v>
      </c>
      <c r="AJ1171" s="17">
        <f t="shared" si="324"/>
        <v>16</v>
      </c>
      <c r="AK1171" s="17">
        <f t="shared" si="325"/>
        <v>10</v>
      </c>
      <c r="AL1171" s="17">
        <f t="shared" si="326"/>
        <v>2020</v>
      </c>
      <c r="AM1171" s="17">
        <f t="shared" ca="1" si="327"/>
        <v>40</v>
      </c>
      <c r="AN1171" s="18" t="str">
        <f>IFERROR(VLOOKUP(R1171*1,'[1]Ordenes de Servicio'!G:K,5,0),"No Cruza")</f>
        <v>No Cruza</v>
      </c>
      <c r="AO1171" s="17">
        <f t="shared" ca="1" si="328"/>
        <v>1</v>
      </c>
      <c r="AP1171" s="17">
        <f t="shared" si="329"/>
        <v>16</v>
      </c>
      <c r="AQ1171" s="17">
        <f t="shared" si="330"/>
        <v>10</v>
      </c>
      <c r="AR1171" s="17">
        <f t="shared" si="331"/>
        <v>2020</v>
      </c>
      <c r="AS1171" s="17">
        <f t="shared" ca="1" si="332"/>
        <v>40</v>
      </c>
      <c r="AT1171" s="17" t="str">
        <f t="shared" ref="AT1171:AT1231" ca="1" si="335">IF(AS1171&gt;359,"Si","No")</f>
        <v>No</v>
      </c>
      <c r="AU1171" s="17">
        <f t="shared" si="333"/>
        <v>0</v>
      </c>
      <c r="AV1171" s="17" t="str">
        <f>+VLOOKUP(B1171,[1]Cruces!S:T,2,0)</f>
        <v>7. Ejecución en Campo OS BT</v>
      </c>
    </row>
    <row r="1172" spans="1:48" hidden="1" x14ac:dyDescent="0.25">
      <c r="A1172" s="17" t="s">
        <v>2321</v>
      </c>
      <c r="B1172" s="17" t="s">
        <v>54</v>
      </c>
      <c r="C1172" s="17">
        <v>0</v>
      </c>
      <c r="D1172" s="17">
        <v>0</v>
      </c>
      <c r="E1172" s="17" t="s">
        <v>55</v>
      </c>
      <c r="F1172" s="17" t="s">
        <v>232</v>
      </c>
      <c r="G1172" s="17" t="s">
        <v>2322</v>
      </c>
      <c r="H1172" s="17">
        <v>3172728676</v>
      </c>
      <c r="I1172" s="17" t="s">
        <v>71</v>
      </c>
      <c r="J1172" s="17" t="s">
        <v>59</v>
      </c>
      <c r="K1172" s="17" t="s">
        <v>2323</v>
      </c>
      <c r="L1172" s="17" t="s">
        <v>280</v>
      </c>
      <c r="M1172" s="17" t="s">
        <v>281</v>
      </c>
      <c r="N1172" s="17" t="s">
        <v>62</v>
      </c>
      <c r="O1172" s="17">
        <v>20190521</v>
      </c>
      <c r="P1172" s="17">
        <v>20190912</v>
      </c>
      <c r="Q1172" s="17">
        <v>7542</v>
      </c>
      <c r="R1172" s="17">
        <v>26333498</v>
      </c>
      <c r="S1172" s="17" t="s">
        <v>100</v>
      </c>
      <c r="T1172" s="17" t="s">
        <v>63</v>
      </c>
      <c r="U1172" s="17" t="s">
        <v>91</v>
      </c>
      <c r="V1172" s="17">
        <f t="shared" si="334"/>
        <v>15</v>
      </c>
      <c r="W1172" s="17">
        <v>15000</v>
      </c>
      <c r="X1172" s="17" t="s">
        <v>64</v>
      </c>
      <c r="Y1172" s="17" t="s">
        <v>65</v>
      </c>
      <c r="Z1172" s="17">
        <v>20190912</v>
      </c>
      <c r="AA1172" s="17" t="s">
        <v>78</v>
      </c>
      <c r="AB1172" s="17">
        <v>1</v>
      </c>
      <c r="AC1172" s="17" t="str">
        <f>IFERROR(VLOOKUP(A1172,[1]Cruces!AJ:AK,2,0),VLOOKUP(CONCATENATE(X1172,AA1172),[1]Cruces!G:H,2,0))</f>
        <v>Solicitud de Obra</v>
      </c>
      <c r="AD1172" s="17">
        <f t="shared" si="320"/>
        <v>21</v>
      </c>
      <c r="AE1172" s="17">
        <f t="shared" si="321"/>
        <v>5</v>
      </c>
      <c r="AF1172" s="17">
        <f t="shared" si="322"/>
        <v>2019</v>
      </c>
      <c r="AG1172" s="17" t="str">
        <f>IFERROR(VLOOKUP(MID(A1172,2,4)*1,[1]Cruces!K:L,2,0),"Verificar")</f>
        <v>Atlántico Sur</v>
      </c>
      <c r="AH1172" s="17">
        <f t="shared" ca="1" si="323"/>
        <v>554</v>
      </c>
      <c r="AI1172" s="17" t="str">
        <f>IFERROR(VLOOKUP(U1172,[1]Cruces!$O$1:$P$6,2,0),"Sin Orden")</f>
        <v>Resuelta</v>
      </c>
      <c r="AJ1172" s="17">
        <f t="shared" si="324"/>
        <v>12</v>
      </c>
      <c r="AK1172" s="17">
        <f t="shared" si="325"/>
        <v>9</v>
      </c>
      <c r="AL1172" s="17">
        <f t="shared" si="326"/>
        <v>2019</v>
      </c>
      <c r="AM1172" s="17">
        <f t="shared" ca="1" si="327"/>
        <v>440</v>
      </c>
      <c r="AN1172" s="18" t="str">
        <f>IFERROR(VLOOKUP(R1172*1,'[1]Ordenes de Servicio'!G:K,5,0),"No Cruza")</f>
        <v>No Cruza</v>
      </c>
      <c r="AO1172" s="17">
        <f t="shared" ca="1" si="328"/>
        <v>114</v>
      </c>
      <c r="AP1172" s="17">
        <f t="shared" si="329"/>
        <v>12</v>
      </c>
      <c r="AQ1172" s="17">
        <f t="shared" si="330"/>
        <v>9</v>
      </c>
      <c r="AR1172" s="17">
        <f t="shared" si="331"/>
        <v>2019</v>
      </c>
      <c r="AS1172" s="17">
        <f t="shared" ca="1" si="332"/>
        <v>440</v>
      </c>
      <c r="AT1172" s="17" t="str">
        <f t="shared" ca="1" si="335"/>
        <v>Si</v>
      </c>
      <c r="AU1172" s="17">
        <f t="shared" si="333"/>
        <v>0</v>
      </c>
      <c r="AV1172" s="17" t="str">
        <f>+VLOOKUP(B1172,[1]Cruces!S:T,2,0)</f>
        <v>4. Presupuesto de Obra</v>
      </c>
    </row>
    <row r="1173" spans="1:48" x14ac:dyDescent="0.25">
      <c r="A1173" s="17" t="s">
        <v>2324</v>
      </c>
      <c r="B1173" s="17" t="s">
        <v>80</v>
      </c>
      <c r="C1173" s="17">
        <v>0</v>
      </c>
      <c r="D1173" s="17">
        <v>0</v>
      </c>
      <c r="E1173" s="17" t="s">
        <v>55</v>
      </c>
      <c r="F1173" s="17" t="s">
        <v>107</v>
      </c>
      <c r="G1173" s="17" t="s">
        <v>1217</v>
      </c>
      <c r="H1173" s="17">
        <v>0</v>
      </c>
      <c r="I1173" s="17" t="s">
        <v>116</v>
      </c>
      <c r="J1173" s="17" t="s">
        <v>59</v>
      </c>
      <c r="K1173" s="17" t="s">
        <v>97</v>
      </c>
      <c r="L1173" s="17" t="s">
        <v>325</v>
      </c>
      <c r="M1173" s="17" t="s">
        <v>326</v>
      </c>
      <c r="N1173" s="17" t="s">
        <v>87</v>
      </c>
      <c r="O1173" s="17">
        <v>20160524</v>
      </c>
      <c r="P1173" s="17">
        <v>20171117</v>
      </c>
      <c r="Q1173" s="17">
        <v>9510</v>
      </c>
      <c r="R1173" s="17">
        <v>24315344</v>
      </c>
      <c r="S1173" s="17" t="s">
        <v>76</v>
      </c>
      <c r="T1173" s="17" t="s">
        <v>63</v>
      </c>
      <c r="U1173" s="17" t="s">
        <v>91</v>
      </c>
      <c r="V1173" s="17">
        <f t="shared" si="334"/>
        <v>150</v>
      </c>
      <c r="W1173" s="17">
        <v>150000</v>
      </c>
      <c r="X1173" s="17" t="s">
        <v>64</v>
      </c>
      <c r="Y1173" s="17" t="s">
        <v>80</v>
      </c>
      <c r="Z1173" s="17">
        <v>20171117</v>
      </c>
      <c r="AA1173" s="17" t="s">
        <v>101</v>
      </c>
      <c r="AB1173" s="17">
        <v>1</v>
      </c>
      <c r="AC1173" s="17" t="str">
        <f>IFERROR(VLOOKUP(A1173,[1]Cruces!AJ:AK,2,0),VLOOKUP(CONCATENATE(X1173,AA1173),[1]Cruces!G:H,2,0))</f>
        <v>Solicitud de Obra</v>
      </c>
      <c r="AD1173" s="17">
        <f t="shared" si="320"/>
        <v>24</v>
      </c>
      <c r="AE1173" s="17">
        <f t="shared" si="321"/>
        <v>5</v>
      </c>
      <c r="AF1173" s="17">
        <f t="shared" si="322"/>
        <v>2016</v>
      </c>
      <c r="AG1173" s="17" t="str">
        <f>IFERROR(VLOOKUP(MID(A1173,2,4)*1,[1]Cruces!K:L,2,0),"Verificar")</f>
        <v>Atlántico Norte</v>
      </c>
      <c r="AH1173" s="17">
        <f t="shared" ca="1" si="323"/>
        <v>1646</v>
      </c>
      <c r="AI1173" s="17" t="str">
        <f>IFERROR(VLOOKUP(U1173,[1]Cruces!$O$1:$P$6,2,0),"Sin Orden")</f>
        <v>Resuelta</v>
      </c>
      <c r="AJ1173" s="17">
        <f t="shared" si="324"/>
        <v>17</v>
      </c>
      <c r="AK1173" s="17">
        <f t="shared" si="325"/>
        <v>11</v>
      </c>
      <c r="AL1173" s="17">
        <f t="shared" si="326"/>
        <v>2017</v>
      </c>
      <c r="AM1173" s="17">
        <f t="shared" ca="1" si="327"/>
        <v>1104</v>
      </c>
      <c r="AN1173" s="18" t="str">
        <f>IFERROR(VLOOKUP(R1173*1,'[1]Ordenes de Servicio'!G:K,5,0),"No Cruza")</f>
        <v>No Cruza</v>
      </c>
      <c r="AO1173" s="17">
        <f t="shared" ca="1" si="328"/>
        <v>542</v>
      </c>
      <c r="AP1173" s="17">
        <f t="shared" si="329"/>
        <v>17</v>
      </c>
      <c r="AQ1173" s="17">
        <f t="shared" si="330"/>
        <v>11</v>
      </c>
      <c r="AR1173" s="17">
        <f t="shared" si="331"/>
        <v>2017</v>
      </c>
      <c r="AS1173" s="17">
        <f t="shared" ca="1" si="332"/>
        <v>1104</v>
      </c>
      <c r="AT1173" s="17" t="str">
        <f t="shared" ca="1" si="335"/>
        <v>Si</v>
      </c>
      <c r="AU1173" s="17">
        <f t="shared" si="333"/>
        <v>0</v>
      </c>
      <c r="AV1173" s="17" t="str">
        <f>+VLOOKUP(B1173,[1]Cruces!S:T,2,0)</f>
        <v>8. Puesta en Servicio</v>
      </c>
    </row>
    <row r="1174" spans="1:48" x14ac:dyDescent="0.25">
      <c r="A1174" s="17" t="s">
        <v>2325</v>
      </c>
      <c r="B1174" s="17" t="s">
        <v>80</v>
      </c>
      <c r="C1174" s="17">
        <v>0</v>
      </c>
      <c r="D1174" s="17">
        <v>0</v>
      </c>
      <c r="E1174" s="17" t="s">
        <v>55</v>
      </c>
      <c r="F1174" s="17" t="s">
        <v>107</v>
      </c>
      <c r="G1174" s="17" t="s">
        <v>2326</v>
      </c>
      <c r="H1174" s="17">
        <v>3116847331</v>
      </c>
      <c r="I1174" s="17" t="s">
        <v>71</v>
      </c>
      <c r="J1174" s="17" t="s">
        <v>59</v>
      </c>
      <c r="K1174" s="17" t="s">
        <v>97</v>
      </c>
      <c r="L1174" s="17" t="s">
        <v>325</v>
      </c>
      <c r="M1174" s="17" t="s">
        <v>326</v>
      </c>
      <c r="N1174" s="17" t="s">
        <v>87</v>
      </c>
      <c r="O1174" s="17">
        <v>20180405</v>
      </c>
      <c r="P1174" s="17">
        <v>20190716</v>
      </c>
      <c r="Q1174" s="17">
        <v>1110</v>
      </c>
      <c r="R1174" s="17">
        <v>25815523</v>
      </c>
      <c r="S1174" s="17" t="s">
        <v>76</v>
      </c>
      <c r="T1174" s="17" t="s">
        <v>63</v>
      </c>
      <c r="U1174" s="17" t="s">
        <v>88</v>
      </c>
      <c r="V1174" s="17">
        <f t="shared" si="334"/>
        <v>112.5</v>
      </c>
      <c r="W1174" s="17">
        <v>112500</v>
      </c>
      <c r="X1174" s="17" t="s">
        <v>64</v>
      </c>
      <c r="Y1174" s="17" t="s">
        <v>80</v>
      </c>
      <c r="Z1174" s="17">
        <v>20190716</v>
      </c>
      <c r="AA1174" s="17" t="s">
        <v>101</v>
      </c>
      <c r="AB1174" s="17">
        <v>1</v>
      </c>
      <c r="AC1174" s="17" t="str">
        <f>IFERROR(VLOOKUP(A1174,[1]Cruces!AJ:AK,2,0),VLOOKUP(CONCATENATE(X1174,AA1174),[1]Cruces!G:H,2,0))</f>
        <v>Solicitud de Obra</v>
      </c>
      <c r="AD1174" s="17">
        <f t="shared" si="320"/>
        <v>5</v>
      </c>
      <c r="AE1174" s="17">
        <f t="shared" si="321"/>
        <v>4</v>
      </c>
      <c r="AF1174" s="17">
        <f t="shared" si="322"/>
        <v>2018</v>
      </c>
      <c r="AG1174" s="17" t="str">
        <f>IFERROR(VLOOKUP(MID(A1174,2,4)*1,[1]Cruces!K:L,2,0),"Verificar")</f>
        <v>Atlántico Norte</v>
      </c>
      <c r="AH1174" s="17">
        <f t="shared" ca="1" si="323"/>
        <v>965</v>
      </c>
      <c r="AI1174" s="17" t="str">
        <f>IFERROR(VLOOKUP(U1174,[1]Cruces!$O$1:$P$6,2,0),"Sin Orden")</f>
        <v>Resuelta</v>
      </c>
      <c r="AJ1174" s="17">
        <f t="shared" si="324"/>
        <v>16</v>
      </c>
      <c r="AK1174" s="17">
        <f t="shared" si="325"/>
        <v>7</v>
      </c>
      <c r="AL1174" s="17">
        <f t="shared" si="326"/>
        <v>2019</v>
      </c>
      <c r="AM1174" s="17">
        <f t="shared" ca="1" si="327"/>
        <v>498</v>
      </c>
      <c r="AN1174" s="18" t="str">
        <f>IFERROR(VLOOKUP(R1174*1,'[1]Ordenes de Servicio'!G:K,5,0),"No Cruza")</f>
        <v>No Cruza</v>
      </c>
      <c r="AO1174" s="17">
        <f t="shared" ca="1" si="328"/>
        <v>467</v>
      </c>
      <c r="AP1174" s="17">
        <f t="shared" si="329"/>
        <v>16</v>
      </c>
      <c r="AQ1174" s="17">
        <f t="shared" si="330"/>
        <v>7</v>
      </c>
      <c r="AR1174" s="17">
        <f t="shared" si="331"/>
        <v>2019</v>
      </c>
      <c r="AS1174" s="17">
        <f t="shared" ca="1" si="332"/>
        <v>498</v>
      </c>
      <c r="AT1174" s="17" t="str">
        <f t="shared" ca="1" si="335"/>
        <v>Si</v>
      </c>
      <c r="AU1174" s="17">
        <f t="shared" si="333"/>
        <v>0</v>
      </c>
      <c r="AV1174" s="17" t="str">
        <f>+VLOOKUP(B1174,[1]Cruces!S:T,2,0)</f>
        <v>8. Puesta en Servicio</v>
      </c>
    </row>
    <row r="1175" spans="1:48" hidden="1" x14ac:dyDescent="0.25">
      <c r="A1175" s="17" t="s">
        <v>8239</v>
      </c>
      <c r="B1175" s="17" t="s">
        <v>1943</v>
      </c>
      <c r="C1175" s="17">
        <v>3018231</v>
      </c>
      <c r="D1175" s="17">
        <v>20115284</v>
      </c>
      <c r="E1175" s="17" t="s">
        <v>93</v>
      </c>
      <c r="F1175" s="17" t="s">
        <v>5366</v>
      </c>
      <c r="G1175" s="17" t="s">
        <v>8240</v>
      </c>
      <c r="H1175" s="17">
        <v>3041697284</v>
      </c>
      <c r="I1175" s="17" t="s">
        <v>71</v>
      </c>
      <c r="J1175" s="17" t="s">
        <v>8241</v>
      </c>
      <c r="K1175" s="17" t="s">
        <v>8242</v>
      </c>
      <c r="L1175" s="17" t="s">
        <v>5368</v>
      </c>
      <c r="M1175" s="17" t="s">
        <v>5369</v>
      </c>
      <c r="N1175" s="17" t="s">
        <v>1946</v>
      </c>
      <c r="O1175" s="17">
        <v>20201123</v>
      </c>
      <c r="P1175" s="17">
        <v>20201123</v>
      </c>
      <c r="Q1175" s="17">
        <v>1110</v>
      </c>
      <c r="R1175" s="17">
        <v>28295776</v>
      </c>
      <c r="S1175" s="17" t="s">
        <v>7072</v>
      </c>
      <c r="T1175" s="17" t="s">
        <v>63</v>
      </c>
      <c r="U1175" s="17" t="s">
        <v>640</v>
      </c>
      <c r="V1175" s="17">
        <f t="shared" si="334"/>
        <v>3</v>
      </c>
      <c r="W1175" s="17">
        <v>3000</v>
      </c>
      <c r="X1175" s="17" t="s">
        <v>89</v>
      </c>
      <c r="Y1175" s="17" t="s">
        <v>1943</v>
      </c>
      <c r="Z1175" s="17">
        <v>20201123</v>
      </c>
      <c r="AA1175" s="17" t="s">
        <v>1947</v>
      </c>
      <c r="AB1175" s="17">
        <v>1</v>
      </c>
      <c r="AC1175" s="17" t="str">
        <f>IFERROR(VLOOKUP(A1175,[1]Cruces!AJ:AK,2,0),VLOOKUP(CONCATENATE(X1175,AA1175),[1]Cruces!G:H,2,0))</f>
        <v>Solicitud por BT</v>
      </c>
      <c r="AD1175" s="17">
        <f t="shared" si="320"/>
        <v>23</v>
      </c>
      <c r="AE1175" s="17">
        <f t="shared" si="321"/>
        <v>11</v>
      </c>
      <c r="AF1175" s="17">
        <f t="shared" si="322"/>
        <v>2020</v>
      </c>
      <c r="AG1175" s="17" t="str">
        <f>IFERROR(VLOOKUP(MID(A1175,2,4)*1,[1]Cruces!K:L,2,0),"Verificar")</f>
        <v>Atlántico Norte</v>
      </c>
      <c r="AH1175" s="17">
        <f t="shared" ca="1" si="323"/>
        <v>2</v>
      </c>
      <c r="AI1175" s="17" t="str">
        <f>IFERROR(VLOOKUP(U1175,[1]Cruces!$O$1:$P$6,2,0),"Sin Orden")</f>
        <v>Pendiente</v>
      </c>
      <c r="AJ1175" s="17">
        <f t="shared" si="324"/>
        <v>23</v>
      </c>
      <c r="AK1175" s="17">
        <f t="shared" si="325"/>
        <v>11</v>
      </c>
      <c r="AL1175" s="17">
        <f t="shared" si="326"/>
        <v>2020</v>
      </c>
      <c r="AM1175" s="17">
        <f t="shared" ca="1" si="327"/>
        <v>2</v>
      </c>
      <c r="AN1175" s="18" t="str">
        <f>IFERROR(VLOOKUP(R1175*1,'[1]Ordenes de Servicio'!G:K,5,0),"No Cruza")</f>
        <v>No Cruza</v>
      </c>
      <c r="AO1175" s="17">
        <f t="shared" ca="1" si="328"/>
        <v>2</v>
      </c>
      <c r="AP1175" s="17">
        <f t="shared" si="329"/>
        <v>23</v>
      </c>
      <c r="AQ1175" s="17">
        <f t="shared" si="330"/>
        <v>11</v>
      </c>
      <c r="AR1175" s="17">
        <f t="shared" si="331"/>
        <v>2020</v>
      </c>
      <c r="AS1175" s="17">
        <f t="shared" ca="1" si="332"/>
        <v>2</v>
      </c>
      <c r="AT1175" s="17" t="str">
        <f t="shared" ca="1" si="335"/>
        <v>No</v>
      </c>
      <c r="AU1175" s="17">
        <f t="shared" si="333"/>
        <v>0</v>
      </c>
      <c r="AV1175" s="17" t="str">
        <f>+VLOOKUP(B1175,[1]Cruces!S:T,2,0)</f>
        <v>7. Ejecución en Campo OS BT</v>
      </c>
    </row>
    <row r="1176" spans="1:48" x14ac:dyDescent="0.25">
      <c r="A1176" s="17" t="s">
        <v>2327</v>
      </c>
      <c r="B1176" s="17" t="s">
        <v>253</v>
      </c>
      <c r="C1176" s="17">
        <v>0</v>
      </c>
      <c r="D1176" s="17">
        <v>0</v>
      </c>
      <c r="E1176" s="17" t="s">
        <v>55</v>
      </c>
      <c r="F1176" s="17" t="s">
        <v>107</v>
      </c>
      <c r="G1176" s="17" t="s">
        <v>2328</v>
      </c>
      <c r="H1176" s="17">
        <v>0</v>
      </c>
      <c r="I1176" s="17" t="s">
        <v>71</v>
      </c>
      <c r="J1176" s="17" t="s">
        <v>59</v>
      </c>
      <c r="K1176" s="17" t="s">
        <v>2329</v>
      </c>
      <c r="L1176" s="17" t="s">
        <v>117</v>
      </c>
      <c r="M1176" s="17" t="s">
        <v>118</v>
      </c>
      <c r="N1176" s="17" t="s">
        <v>257</v>
      </c>
      <c r="O1176" s="17">
        <v>20200626</v>
      </c>
      <c r="P1176" s="17">
        <v>20200705</v>
      </c>
      <c r="Q1176" s="17">
        <v>9510</v>
      </c>
      <c r="R1176" s="17">
        <v>0</v>
      </c>
      <c r="S1176" s="17"/>
      <c r="T1176" s="17" t="s">
        <v>63</v>
      </c>
      <c r="U1176" s="17"/>
      <c r="V1176" s="17">
        <f t="shared" si="334"/>
        <v>967.5</v>
      </c>
      <c r="W1176" s="17">
        <v>967500</v>
      </c>
      <c r="X1176" s="17" t="s">
        <v>64</v>
      </c>
      <c r="Y1176" s="17" t="s">
        <v>253</v>
      </c>
      <c r="Z1176" s="17">
        <v>20200705</v>
      </c>
      <c r="AA1176" s="17" t="s">
        <v>646</v>
      </c>
      <c r="AB1176" s="17">
        <v>1</v>
      </c>
      <c r="AC1176" s="17" t="str">
        <f>IFERROR(VLOOKUP(A1176,[1]Cruces!AJ:AK,2,0),VLOOKUP(CONCATENATE(X1176,AA1176),[1]Cruces!G:H,2,0))</f>
        <v>Solicitud de Obra</v>
      </c>
      <c r="AD1176" s="17">
        <f t="shared" si="320"/>
        <v>26</v>
      </c>
      <c r="AE1176" s="17">
        <f t="shared" si="321"/>
        <v>6</v>
      </c>
      <c r="AF1176" s="17">
        <f t="shared" si="322"/>
        <v>2020</v>
      </c>
      <c r="AG1176" s="17" t="str">
        <f>IFERROR(VLOOKUP(MID(A1176,2,4)*1,[1]Cruces!K:L,2,0),"Verificar")</f>
        <v>Atlántico Norte</v>
      </c>
      <c r="AH1176" s="17">
        <f t="shared" ca="1" si="323"/>
        <v>152</v>
      </c>
      <c r="AI1176" s="17" t="str">
        <f>IFERROR(VLOOKUP(U1176,[1]Cruces!$O$1:$P$6,2,0),"Sin Orden")</f>
        <v>Sin Orden</v>
      </c>
      <c r="AJ1176" s="17">
        <f t="shared" si="324"/>
        <v>5</v>
      </c>
      <c r="AK1176" s="17">
        <f t="shared" si="325"/>
        <v>7</v>
      </c>
      <c r="AL1176" s="17">
        <f t="shared" si="326"/>
        <v>2020</v>
      </c>
      <c r="AM1176" s="17">
        <f t="shared" ca="1" si="327"/>
        <v>143</v>
      </c>
      <c r="AN1176" s="18" t="str">
        <f>IFERROR(VLOOKUP(R1176*1,'[1]Ordenes de Servicio'!G:K,5,0),"No Cruza")</f>
        <v>No Cruza</v>
      </c>
      <c r="AO1176" s="17">
        <f t="shared" ca="1" si="328"/>
        <v>143</v>
      </c>
      <c r="AP1176" s="17">
        <f t="shared" si="329"/>
        <v>5</v>
      </c>
      <c r="AQ1176" s="17">
        <f t="shared" si="330"/>
        <v>7</v>
      </c>
      <c r="AR1176" s="17">
        <f t="shared" si="331"/>
        <v>2020</v>
      </c>
      <c r="AS1176" s="17">
        <f t="shared" ca="1" si="332"/>
        <v>143</v>
      </c>
      <c r="AT1176" s="17" t="str">
        <f t="shared" ca="1" si="335"/>
        <v>No</v>
      </c>
      <c r="AU1176" s="17">
        <f t="shared" si="333"/>
        <v>0</v>
      </c>
      <c r="AV1176" s="17" t="str">
        <f>+VLOOKUP(B1176,[1]Cruces!S:T,2,0)</f>
        <v>9. Contratación</v>
      </c>
    </row>
    <row r="1177" spans="1:48" x14ac:dyDescent="0.25">
      <c r="A1177" s="17" t="s">
        <v>2330</v>
      </c>
      <c r="B1177" s="17" t="s">
        <v>80</v>
      </c>
      <c r="C1177" s="17">
        <v>0</v>
      </c>
      <c r="D1177" s="17">
        <v>0</v>
      </c>
      <c r="E1177" s="17" t="s">
        <v>55</v>
      </c>
      <c r="F1177" s="17" t="s">
        <v>107</v>
      </c>
      <c r="G1177" s="17" t="s">
        <v>2331</v>
      </c>
      <c r="H1177" s="17">
        <v>0</v>
      </c>
      <c r="I1177" s="17" t="s">
        <v>71</v>
      </c>
      <c r="J1177" s="17" t="s">
        <v>59</v>
      </c>
      <c r="K1177" s="17" t="s">
        <v>2332</v>
      </c>
      <c r="L1177" s="17" t="s">
        <v>487</v>
      </c>
      <c r="M1177" s="17" t="s">
        <v>55</v>
      </c>
      <c r="N1177" s="17" t="s">
        <v>87</v>
      </c>
      <c r="O1177" s="17">
        <v>20170503</v>
      </c>
      <c r="P1177" s="17">
        <v>20171213</v>
      </c>
      <c r="Q1177" s="17">
        <v>1150</v>
      </c>
      <c r="R1177" s="17">
        <v>24081338</v>
      </c>
      <c r="S1177" s="17" t="s">
        <v>76</v>
      </c>
      <c r="T1177" s="17" t="s">
        <v>63</v>
      </c>
      <c r="U1177" s="17" t="s">
        <v>91</v>
      </c>
      <c r="V1177" s="17">
        <f t="shared" si="334"/>
        <v>25</v>
      </c>
      <c r="W1177" s="17">
        <v>25000</v>
      </c>
      <c r="X1177" s="17" t="s">
        <v>64</v>
      </c>
      <c r="Y1177" s="17" t="s">
        <v>80</v>
      </c>
      <c r="Z1177" s="17">
        <v>20171213</v>
      </c>
      <c r="AA1177" s="17" t="s">
        <v>78</v>
      </c>
      <c r="AB1177" s="17">
        <v>1</v>
      </c>
      <c r="AC1177" s="17" t="str">
        <f>IFERROR(VLOOKUP(A1177,[1]Cruces!AJ:AK,2,0),VLOOKUP(CONCATENATE(X1177,AA1177),[1]Cruces!G:H,2,0))</f>
        <v>Solicitud de Obra</v>
      </c>
      <c r="AD1177" s="17">
        <f t="shared" si="320"/>
        <v>3</v>
      </c>
      <c r="AE1177" s="17">
        <f t="shared" si="321"/>
        <v>5</v>
      </c>
      <c r="AF1177" s="17">
        <f t="shared" si="322"/>
        <v>2017</v>
      </c>
      <c r="AG1177" s="17" t="str">
        <f>IFERROR(VLOOKUP(MID(A1177,2,4)*1,[1]Cruces!K:L,2,0),"Verificar")</f>
        <v>Atlántico Norte</v>
      </c>
      <c r="AH1177" s="17">
        <f t="shared" ca="1" si="323"/>
        <v>1302</v>
      </c>
      <c r="AI1177" s="17" t="str">
        <f>IFERROR(VLOOKUP(U1177,[1]Cruces!$O$1:$P$6,2,0),"Sin Orden")</f>
        <v>Resuelta</v>
      </c>
      <c r="AJ1177" s="17">
        <f t="shared" si="324"/>
        <v>13</v>
      </c>
      <c r="AK1177" s="17">
        <f t="shared" si="325"/>
        <v>12</v>
      </c>
      <c r="AL1177" s="17">
        <f t="shared" si="326"/>
        <v>2017</v>
      </c>
      <c r="AM1177" s="17">
        <f t="shared" ca="1" si="327"/>
        <v>1078</v>
      </c>
      <c r="AN1177" s="18" t="str">
        <f>IFERROR(VLOOKUP(R1177*1,'[1]Ordenes de Servicio'!G:K,5,0),"No Cruza")</f>
        <v>No Cruza</v>
      </c>
      <c r="AO1177" s="17">
        <f t="shared" ca="1" si="328"/>
        <v>224</v>
      </c>
      <c r="AP1177" s="17">
        <f t="shared" si="329"/>
        <v>13</v>
      </c>
      <c r="AQ1177" s="17">
        <f t="shared" si="330"/>
        <v>12</v>
      </c>
      <c r="AR1177" s="17">
        <f t="shared" si="331"/>
        <v>2017</v>
      </c>
      <c r="AS1177" s="17">
        <f t="shared" ca="1" si="332"/>
        <v>1078</v>
      </c>
      <c r="AT1177" s="17" t="str">
        <f t="shared" ca="1" si="335"/>
        <v>Si</v>
      </c>
      <c r="AU1177" s="17">
        <f t="shared" si="333"/>
        <v>0</v>
      </c>
      <c r="AV1177" s="17" t="str">
        <f>+VLOOKUP(B1177,[1]Cruces!S:T,2,0)</f>
        <v>8. Puesta en Servicio</v>
      </c>
    </row>
    <row r="1178" spans="1:48" hidden="1" x14ac:dyDescent="0.25">
      <c r="A1178" s="17" t="s">
        <v>8243</v>
      </c>
      <c r="B1178" s="17" t="s">
        <v>6595</v>
      </c>
      <c r="C1178" s="17">
        <v>2649603</v>
      </c>
      <c r="D1178" s="17">
        <v>20142921</v>
      </c>
      <c r="E1178" s="17" t="s">
        <v>93</v>
      </c>
      <c r="F1178" s="17" t="s">
        <v>7082</v>
      </c>
      <c r="G1178" s="17" t="s">
        <v>8244</v>
      </c>
      <c r="H1178" s="17">
        <v>3135608969</v>
      </c>
      <c r="I1178" s="17" t="s">
        <v>71</v>
      </c>
      <c r="J1178" s="17" t="s">
        <v>8245</v>
      </c>
      <c r="K1178" s="17" t="s">
        <v>97</v>
      </c>
      <c r="L1178" s="17" t="s">
        <v>7084</v>
      </c>
      <c r="M1178" s="17" t="s">
        <v>7085</v>
      </c>
      <c r="N1178" s="17" t="s">
        <v>6600</v>
      </c>
      <c r="O1178" s="17">
        <v>20200318</v>
      </c>
      <c r="P1178" s="17">
        <v>20200325</v>
      </c>
      <c r="Q1178" s="17">
        <v>1110</v>
      </c>
      <c r="R1178" s="17">
        <v>27276073</v>
      </c>
      <c r="S1178" s="17" t="s">
        <v>7072</v>
      </c>
      <c r="T1178" s="17" t="s">
        <v>63</v>
      </c>
      <c r="U1178" s="17" t="s">
        <v>91</v>
      </c>
      <c r="V1178" s="17">
        <f t="shared" si="334"/>
        <v>3</v>
      </c>
      <c r="W1178" s="17">
        <v>3000</v>
      </c>
      <c r="X1178" s="17" t="s">
        <v>89</v>
      </c>
      <c r="Y1178" s="17" t="s">
        <v>6595</v>
      </c>
      <c r="Z1178" s="17">
        <v>20200325</v>
      </c>
      <c r="AA1178" s="17" t="s">
        <v>1947</v>
      </c>
      <c r="AB1178" s="17">
        <v>1</v>
      </c>
      <c r="AC1178" s="17" t="str">
        <f>IFERROR(VLOOKUP(A1178,[1]Cruces!AJ:AK,2,0),VLOOKUP(CONCATENATE(X1178,AA1178),[1]Cruces!G:H,2,0))</f>
        <v>Solicitud por BT</v>
      </c>
      <c r="AD1178" s="17">
        <f t="shared" si="320"/>
        <v>18</v>
      </c>
      <c r="AE1178" s="17">
        <f t="shared" si="321"/>
        <v>3</v>
      </c>
      <c r="AF1178" s="17">
        <f t="shared" si="322"/>
        <v>2020</v>
      </c>
      <c r="AG1178" s="17" t="str">
        <f>IFERROR(VLOOKUP(MID(A1178,2,4)*1,[1]Cruces!K:L,2,0),"Verificar")</f>
        <v>Atlántico Norte</v>
      </c>
      <c r="AH1178" s="17">
        <f t="shared" ca="1" si="323"/>
        <v>252</v>
      </c>
      <c r="AI1178" s="17" t="str">
        <f>IFERROR(VLOOKUP(U1178,[1]Cruces!$O$1:$P$6,2,0),"Sin Orden")</f>
        <v>Resuelta</v>
      </c>
      <c r="AJ1178" s="17">
        <f t="shared" si="324"/>
        <v>25</v>
      </c>
      <c r="AK1178" s="17">
        <f t="shared" si="325"/>
        <v>3</v>
      </c>
      <c r="AL1178" s="17">
        <f t="shared" si="326"/>
        <v>2020</v>
      </c>
      <c r="AM1178" s="17">
        <f t="shared" ca="1" si="327"/>
        <v>245</v>
      </c>
      <c r="AN1178" s="18" t="str">
        <f>IFERROR(VLOOKUP(R1178*1,'[1]Ordenes de Servicio'!G:K,5,0),"No Cruza")</f>
        <v>No Cruza</v>
      </c>
      <c r="AO1178" s="17">
        <f t="shared" ca="1" si="328"/>
        <v>7</v>
      </c>
      <c r="AP1178" s="17">
        <f t="shared" si="329"/>
        <v>25</v>
      </c>
      <c r="AQ1178" s="17">
        <f t="shared" si="330"/>
        <v>3</v>
      </c>
      <c r="AR1178" s="17">
        <f t="shared" si="331"/>
        <v>2020</v>
      </c>
      <c r="AS1178" s="17">
        <f t="shared" ca="1" si="332"/>
        <v>245</v>
      </c>
      <c r="AT1178" s="17" t="str">
        <f t="shared" ca="1" si="335"/>
        <v>No</v>
      </c>
      <c r="AU1178" s="17">
        <f t="shared" si="333"/>
        <v>0</v>
      </c>
      <c r="AV1178" s="17" t="str">
        <f>+VLOOKUP(B1178,[1]Cruces!S:T,2,0)</f>
        <v>7. Ejecución en Campo OS BT</v>
      </c>
    </row>
    <row r="1179" spans="1:48" hidden="1" x14ac:dyDescent="0.25">
      <c r="A1179" s="17" t="s">
        <v>2333</v>
      </c>
      <c r="B1179" s="17" t="s">
        <v>68</v>
      </c>
      <c r="C1179" s="17">
        <v>1121911</v>
      </c>
      <c r="D1179" s="17">
        <v>10048379</v>
      </c>
      <c r="E1179" s="17" t="s">
        <v>93</v>
      </c>
      <c r="F1179" s="17" t="s">
        <v>81</v>
      </c>
      <c r="G1179" s="17" t="s">
        <v>2334</v>
      </c>
      <c r="H1179" s="17">
        <v>3185312740</v>
      </c>
      <c r="I1179" s="17" t="s">
        <v>182</v>
      </c>
      <c r="J1179" s="17" t="s">
        <v>2335</v>
      </c>
      <c r="K1179" s="17" t="s">
        <v>2336</v>
      </c>
      <c r="L1179" s="17" t="s">
        <v>85</v>
      </c>
      <c r="M1179" s="17" t="s">
        <v>86</v>
      </c>
      <c r="N1179" s="17" t="s">
        <v>75</v>
      </c>
      <c r="O1179" s="17">
        <v>20200519</v>
      </c>
      <c r="P1179" s="17">
        <v>20200910</v>
      </c>
      <c r="Q1179" s="17">
        <v>3410</v>
      </c>
      <c r="R1179" s="17">
        <v>28287353</v>
      </c>
      <c r="S1179" s="17" t="s">
        <v>76</v>
      </c>
      <c r="T1179" s="17" t="s">
        <v>63</v>
      </c>
      <c r="U1179" s="17" t="s">
        <v>91</v>
      </c>
      <c r="V1179" s="17">
        <f t="shared" si="334"/>
        <v>75</v>
      </c>
      <c r="W1179" s="17">
        <v>75000</v>
      </c>
      <c r="X1179" s="17" t="s">
        <v>89</v>
      </c>
      <c r="Y1179" s="17" t="s">
        <v>136</v>
      </c>
      <c r="Z1179" s="17">
        <v>20201016</v>
      </c>
      <c r="AA1179" s="17" t="s">
        <v>78</v>
      </c>
      <c r="AB1179" s="17">
        <v>1</v>
      </c>
      <c r="AC1179" s="17" t="str">
        <f>IFERROR(VLOOKUP(A1179,[1]Cruces!AJ:AK,2,0),VLOOKUP(CONCATENATE(X1179,AA1179),[1]Cruces!G:H,2,0))</f>
        <v>Solicitud de Obra</v>
      </c>
      <c r="AD1179" s="17">
        <f t="shared" si="320"/>
        <v>19</v>
      </c>
      <c r="AE1179" s="17">
        <f t="shared" si="321"/>
        <v>5</v>
      </c>
      <c r="AF1179" s="17">
        <f t="shared" si="322"/>
        <v>2020</v>
      </c>
      <c r="AG1179" s="17" t="str">
        <f>IFERROR(VLOOKUP(MID(A1179,2,4)*1,[1]Cruces!K:L,2,0),"Verificar")</f>
        <v>Magdalena</v>
      </c>
      <c r="AH1179" s="17">
        <f t="shared" ca="1" si="323"/>
        <v>190</v>
      </c>
      <c r="AI1179" s="17" t="str">
        <f>IFERROR(VLOOKUP(U1179,[1]Cruces!$O$1:$P$6,2,0),"Sin Orden")</f>
        <v>Resuelta</v>
      </c>
      <c r="AJ1179" s="17">
        <f t="shared" si="324"/>
        <v>16</v>
      </c>
      <c r="AK1179" s="17">
        <f t="shared" si="325"/>
        <v>10</v>
      </c>
      <c r="AL1179" s="17">
        <f t="shared" si="326"/>
        <v>2020</v>
      </c>
      <c r="AM1179" s="17">
        <f t="shared" ca="1" si="327"/>
        <v>40</v>
      </c>
      <c r="AN1179" s="18" t="str">
        <f>IFERROR(VLOOKUP(R1179*1,'[1]Ordenes de Servicio'!G:K,5,0),"No Cruza")</f>
        <v>No Cruza</v>
      </c>
      <c r="AO1179" s="17">
        <f t="shared" ca="1" si="328"/>
        <v>150</v>
      </c>
      <c r="AP1179" s="17">
        <f t="shared" si="329"/>
        <v>10</v>
      </c>
      <c r="AQ1179" s="17">
        <f t="shared" si="330"/>
        <v>9</v>
      </c>
      <c r="AR1179" s="17">
        <f t="shared" si="331"/>
        <v>2020</v>
      </c>
      <c r="AS1179" s="17">
        <f t="shared" ca="1" si="332"/>
        <v>76</v>
      </c>
      <c r="AT1179" s="17" t="str">
        <f t="shared" ca="1" si="335"/>
        <v>No</v>
      </c>
      <c r="AU1179" s="17">
        <f t="shared" si="333"/>
        <v>36</v>
      </c>
      <c r="AV1179" s="17" t="str">
        <f>+VLOOKUP(B1179,[1]Cruces!S:T,2,0)</f>
        <v>5. Consultoría / Adjudicación</v>
      </c>
    </row>
    <row r="1180" spans="1:48" hidden="1" x14ac:dyDescent="0.25">
      <c r="A1180" s="17" t="s">
        <v>8246</v>
      </c>
      <c r="B1180" s="17" t="s">
        <v>569</v>
      </c>
      <c r="C1180" s="17">
        <v>0</v>
      </c>
      <c r="D1180" s="17">
        <v>0</v>
      </c>
      <c r="E1180" s="17" t="s">
        <v>55</v>
      </c>
      <c r="F1180" s="17" t="s">
        <v>56</v>
      </c>
      <c r="G1180" s="17" t="s">
        <v>8247</v>
      </c>
      <c r="H1180" s="17">
        <v>3177372239</v>
      </c>
      <c r="I1180" s="17" t="s">
        <v>71</v>
      </c>
      <c r="J1180" s="17" t="s">
        <v>59</v>
      </c>
      <c r="K1180" s="17" t="s">
        <v>97</v>
      </c>
      <c r="L1180" s="17" t="s">
        <v>7470</v>
      </c>
      <c r="M1180" s="17" t="s">
        <v>7471</v>
      </c>
      <c r="N1180" s="17" t="s">
        <v>572</v>
      </c>
      <c r="O1180" s="17">
        <v>20201007</v>
      </c>
      <c r="P1180" s="17">
        <v>20201007</v>
      </c>
      <c r="Q1180" s="17">
        <v>9510</v>
      </c>
      <c r="R1180" s="17">
        <v>0</v>
      </c>
      <c r="S1180" s="17"/>
      <c r="T1180" s="17" t="s">
        <v>63</v>
      </c>
      <c r="U1180" s="17"/>
      <c r="V1180" s="17">
        <f t="shared" si="334"/>
        <v>3</v>
      </c>
      <c r="W1180" s="17">
        <v>3000</v>
      </c>
      <c r="X1180" s="17" t="s">
        <v>7065</v>
      </c>
      <c r="Y1180" s="17" t="s">
        <v>150</v>
      </c>
      <c r="Z1180" s="17">
        <v>20201007</v>
      </c>
      <c r="AA1180" s="17" t="s">
        <v>1947</v>
      </c>
      <c r="AB1180" s="17">
        <v>1</v>
      </c>
      <c r="AC1180" s="17" t="str">
        <f>IFERROR(VLOOKUP(A1180,[1]Cruces!AJ:AK,2,0),VLOOKUP(CONCATENATE(X1180,AA1180),[1]Cruces!G:H,2,0))</f>
        <v>Solicitud por BT</v>
      </c>
      <c r="AD1180" s="17">
        <f t="shared" si="320"/>
        <v>7</v>
      </c>
      <c r="AE1180" s="17">
        <f t="shared" si="321"/>
        <v>10</v>
      </c>
      <c r="AF1180" s="17">
        <f t="shared" si="322"/>
        <v>2020</v>
      </c>
      <c r="AG1180" s="17" t="str">
        <f>IFERROR(VLOOKUP(MID(A1180,2,4)*1,[1]Cruces!K:L,2,0),"Verificar")</f>
        <v>Atlántico Norte</v>
      </c>
      <c r="AH1180" s="17">
        <f t="shared" ca="1" si="323"/>
        <v>49</v>
      </c>
      <c r="AI1180" s="17" t="str">
        <f>IFERROR(VLOOKUP(U1180,[1]Cruces!$O$1:$P$6,2,0),"Sin Orden")</f>
        <v>Sin Orden</v>
      </c>
      <c r="AJ1180" s="17">
        <f t="shared" si="324"/>
        <v>7</v>
      </c>
      <c r="AK1180" s="17">
        <f t="shared" si="325"/>
        <v>10</v>
      </c>
      <c r="AL1180" s="17">
        <f t="shared" si="326"/>
        <v>2020</v>
      </c>
      <c r="AM1180" s="17">
        <f t="shared" ca="1" si="327"/>
        <v>49</v>
      </c>
      <c r="AN1180" s="18" t="str">
        <f>IFERROR(VLOOKUP(R1180*1,'[1]Ordenes de Servicio'!G:K,5,0),"No Cruza")</f>
        <v>No Cruza</v>
      </c>
      <c r="AO1180" s="17">
        <f t="shared" ca="1" si="328"/>
        <v>49</v>
      </c>
      <c r="AP1180" s="17">
        <f t="shared" si="329"/>
        <v>7</v>
      </c>
      <c r="AQ1180" s="17">
        <f t="shared" si="330"/>
        <v>10</v>
      </c>
      <c r="AR1180" s="17">
        <f t="shared" si="331"/>
        <v>2020</v>
      </c>
      <c r="AS1180" s="17">
        <f t="shared" ca="1" si="332"/>
        <v>49</v>
      </c>
      <c r="AT1180" s="17" t="str">
        <f t="shared" ca="1" si="335"/>
        <v>No</v>
      </c>
      <c r="AU1180" s="17">
        <f t="shared" si="333"/>
        <v>0</v>
      </c>
      <c r="AV1180" s="17" t="str">
        <f>+VLOOKUP(B1180,[1]Cruces!S:T,2,0)</f>
        <v>1. Solicitud</v>
      </c>
    </row>
    <row r="1181" spans="1:48" hidden="1" x14ac:dyDescent="0.25">
      <c r="A1181" s="17" t="s">
        <v>8248</v>
      </c>
      <c r="B1181" s="17" t="s">
        <v>1943</v>
      </c>
      <c r="C1181" s="17">
        <v>0</v>
      </c>
      <c r="D1181" s="17">
        <v>0</v>
      </c>
      <c r="E1181" s="17" t="s">
        <v>55</v>
      </c>
      <c r="F1181" s="17" t="s">
        <v>7098</v>
      </c>
      <c r="G1181" s="17" t="s">
        <v>8249</v>
      </c>
      <c r="H1181" s="17">
        <v>0</v>
      </c>
      <c r="I1181" s="17" t="s">
        <v>71</v>
      </c>
      <c r="J1181" s="17" t="s">
        <v>59</v>
      </c>
      <c r="K1181" s="17" t="s">
        <v>8250</v>
      </c>
      <c r="L1181" s="17" t="s">
        <v>7330</v>
      </c>
      <c r="M1181" s="17" t="s">
        <v>7331</v>
      </c>
      <c r="N1181" s="17" t="s">
        <v>1946</v>
      </c>
      <c r="O1181" s="17">
        <v>20200506</v>
      </c>
      <c r="P1181" s="17">
        <v>20200506</v>
      </c>
      <c r="Q1181" s="17">
        <v>1170</v>
      </c>
      <c r="R1181" s="17">
        <v>27412891</v>
      </c>
      <c r="S1181" s="17" t="s">
        <v>6601</v>
      </c>
      <c r="T1181" s="17" t="s">
        <v>7091</v>
      </c>
      <c r="U1181" s="17" t="s">
        <v>88</v>
      </c>
      <c r="V1181" s="17">
        <f t="shared" si="334"/>
        <v>3</v>
      </c>
      <c r="W1181" s="17">
        <v>3000</v>
      </c>
      <c r="X1181" s="17" t="s">
        <v>7065</v>
      </c>
      <c r="Y1181" s="17" t="s">
        <v>1943</v>
      </c>
      <c r="Z1181" s="17">
        <v>20200506</v>
      </c>
      <c r="AA1181" s="17" t="s">
        <v>1947</v>
      </c>
      <c r="AB1181" s="17">
        <v>1</v>
      </c>
      <c r="AC1181" s="17" t="str">
        <f>IFERROR(VLOOKUP(A1181,[1]Cruces!AJ:AK,2,0),VLOOKUP(CONCATENATE(X1181,AA1181),[1]Cruces!G:H,2,0))</f>
        <v>Solicitud por BT</v>
      </c>
      <c r="AD1181" s="17">
        <f t="shared" si="320"/>
        <v>6</v>
      </c>
      <c r="AE1181" s="17">
        <f t="shared" si="321"/>
        <v>5</v>
      </c>
      <c r="AF1181" s="17">
        <f t="shared" si="322"/>
        <v>2020</v>
      </c>
      <c r="AG1181" s="17" t="str">
        <f>IFERROR(VLOOKUP(MID(A1181,2,4)*1,[1]Cruces!K:L,2,0),"Verificar")</f>
        <v>Atlántico Norte</v>
      </c>
      <c r="AH1181" s="17">
        <f t="shared" ca="1" si="323"/>
        <v>203</v>
      </c>
      <c r="AI1181" s="17" t="str">
        <f>IFERROR(VLOOKUP(U1181,[1]Cruces!$O$1:$P$6,2,0),"Sin Orden")</f>
        <v>Resuelta</v>
      </c>
      <c r="AJ1181" s="17">
        <f t="shared" si="324"/>
        <v>6</v>
      </c>
      <c r="AK1181" s="17">
        <f t="shared" si="325"/>
        <v>5</v>
      </c>
      <c r="AL1181" s="17">
        <f t="shared" si="326"/>
        <v>2020</v>
      </c>
      <c r="AM1181" s="17">
        <f t="shared" ca="1" si="327"/>
        <v>203</v>
      </c>
      <c r="AN1181" s="18" t="str">
        <f>IFERROR(VLOOKUP(R1181*1,'[1]Ordenes de Servicio'!G:K,5,0),"No Cruza")</f>
        <v>No Cruza</v>
      </c>
      <c r="AO1181" s="17">
        <f t="shared" ca="1" si="328"/>
        <v>0</v>
      </c>
      <c r="AP1181" s="17">
        <f t="shared" si="329"/>
        <v>6</v>
      </c>
      <c r="AQ1181" s="17">
        <f t="shared" si="330"/>
        <v>5</v>
      </c>
      <c r="AR1181" s="17">
        <f t="shared" si="331"/>
        <v>2020</v>
      </c>
      <c r="AS1181" s="17">
        <f t="shared" ca="1" si="332"/>
        <v>203</v>
      </c>
      <c r="AT1181" s="17" t="str">
        <f t="shared" ca="1" si="335"/>
        <v>No</v>
      </c>
      <c r="AU1181" s="17">
        <f t="shared" si="333"/>
        <v>0</v>
      </c>
      <c r="AV1181" s="17" t="str">
        <f>+VLOOKUP(B1181,[1]Cruces!S:T,2,0)</f>
        <v>7. Ejecución en Campo OS BT</v>
      </c>
    </row>
    <row r="1182" spans="1:48" hidden="1" x14ac:dyDescent="0.25">
      <c r="A1182" s="17" t="s">
        <v>2337</v>
      </c>
      <c r="B1182" s="17" t="s">
        <v>244</v>
      </c>
      <c r="C1182" s="17">
        <v>2745114</v>
      </c>
      <c r="D1182" s="17">
        <v>0</v>
      </c>
      <c r="E1182" s="17" t="s">
        <v>55</v>
      </c>
      <c r="F1182" s="17" t="s">
        <v>94</v>
      </c>
      <c r="G1182" s="17" t="s">
        <v>95</v>
      </c>
      <c r="H1182" s="17">
        <v>3003360026</v>
      </c>
      <c r="I1182" s="17" t="s">
        <v>83</v>
      </c>
      <c r="J1182" s="17" t="s">
        <v>59</v>
      </c>
      <c r="K1182" s="17" t="s">
        <v>97</v>
      </c>
      <c r="L1182" s="17" t="s">
        <v>98</v>
      </c>
      <c r="M1182" s="17" t="s">
        <v>99</v>
      </c>
      <c r="N1182" s="17" t="s">
        <v>247</v>
      </c>
      <c r="O1182" s="17">
        <v>20190722</v>
      </c>
      <c r="P1182" s="17">
        <v>20200514</v>
      </c>
      <c r="Q1182" s="17">
        <v>1170</v>
      </c>
      <c r="R1182" s="17">
        <v>27239540</v>
      </c>
      <c r="S1182" s="17" t="s">
        <v>76</v>
      </c>
      <c r="T1182" s="17" t="s">
        <v>63</v>
      </c>
      <c r="U1182" s="17" t="s">
        <v>88</v>
      </c>
      <c r="V1182" s="17">
        <f t="shared" si="334"/>
        <v>225</v>
      </c>
      <c r="W1182" s="17">
        <v>225000</v>
      </c>
      <c r="X1182" s="17" t="s">
        <v>89</v>
      </c>
      <c r="Y1182" s="17" t="s">
        <v>248</v>
      </c>
      <c r="Z1182" s="17">
        <v>20200514</v>
      </c>
      <c r="AA1182" s="17" t="s">
        <v>101</v>
      </c>
      <c r="AB1182" s="17">
        <v>1</v>
      </c>
      <c r="AC1182" s="17" t="str">
        <f>IFERROR(VLOOKUP(A1182,[1]Cruces!AJ:AK,2,0),VLOOKUP(CONCATENATE(X1182,AA1182),[1]Cruces!G:H,2,0))</f>
        <v>Solicitud de Obra</v>
      </c>
      <c r="AD1182" s="17">
        <f t="shared" si="320"/>
        <v>22</v>
      </c>
      <c r="AE1182" s="17">
        <f t="shared" si="321"/>
        <v>7</v>
      </c>
      <c r="AF1182" s="17">
        <f t="shared" si="322"/>
        <v>2019</v>
      </c>
      <c r="AG1182" s="17" t="str">
        <f>IFERROR(VLOOKUP(MID(A1182,2,4)*1,[1]Cruces!K:L,2,0),"Verificar")</f>
        <v>Atlántico Norte</v>
      </c>
      <c r="AH1182" s="17">
        <f t="shared" ca="1" si="323"/>
        <v>492</v>
      </c>
      <c r="AI1182" s="17" t="str">
        <f>IFERROR(VLOOKUP(U1182,[1]Cruces!$O$1:$P$6,2,0),"Sin Orden")</f>
        <v>Resuelta</v>
      </c>
      <c r="AJ1182" s="17">
        <f t="shared" si="324"/>
        <v>14</v>
      </c>
      <c r="AK1182" s="17">
        <f t="shared" si="325"/>
        <v>5</v>
      </c>
      <c r="AL1182" s="17">
        <f t="shared" si="326"/>
        <v>2020</v>
      </c>
      <c r="AM1182" s="17">
        <f t="shared" ca="1" si="327"/>
        <v>195</v>
      </c>
      <c r="AN1182" s="18" t="str">
        <f>IFERROR(VLOOKUP(R1182*1,'[1]Ordenes de Servicio'!G:K,5,0),"No Cruza")</f>
        <v>No Cruza</v>
      </c>
      <c r="AO1182" s="17">
        <f t="shared" ca="1" si="328"/>
        <v>297</v>
      </c>
      <c r="AP1182" s="17">
        <f t="shared" si="329"/>
        <v>14</v>
      </c>
      <c r="AQ1182" s="17">
        <f t="shared" si="330"/>
        <v>5</v>
      </c>
      <c r="AR1182" s="17">
        <f t="shared" si="331"/>
        <v>2020</v>
      </c>
      <c r="AS1182" s="17">
        <f t="shared" ca="1" si="332"/>
        <v>195</v>
      </c>
      <c r="AT1182" s="17" t="str">
        <f t="shared" ca="1" si="335"/>
        <v>No</v>
      </c>
      <c r="AU1182" s="17">
        <f t="shared" si="333"/>
        <v>0</v>
      </c>
      <c r="AV1182" s="17" t="str">
        <f>+VLOOKUP(B1182,[1]Cruces!S:T,2,0)</f>
        <v>6. Ejecución y Seguimiento de Obra</v>
      </c>
    </row>
    <row r="1183" spans="1:48" hidden="1" x14ac:dyDescent="0.25">
      <c r="A1183" s="17" t="s">
        <v>8251</v>
      </c>
      <c r="B1183" s="17" t="s">
        <v>1943</v>
      </c>
      <c r="C1183" s="17">
        <v>5682411</v>
      </c>
      <c r="D1183" s="17">
        <v>25624575</v>
      </c>
      <c r="E1183" s="17" t="s">
        <v>93</v>
      </c>
      <c r="F1183" s="17" t="s">
        <v>7350</v>
      </c>
      <c r="G1183" s="17" t="s">
        <v>8252</v>
      </c>
      <c r="H1183" s="17">
        <v>3128916758</v>
      </c>
      <c r="I1183" s="17" t="s">
        <v>71</v>
      </c>
      <c r="J1183" s="17" t="s">
        <v>8253</v>
      </c>
      <c r="K1183" s="17" t="s">
        <v>97</v>
      </c>
      <c r="L1183" s="17" t="s">
        <v>8254</v>
      </c>
      <c r="M1183" s="17" t="s">
        <v>8255</v>
      </c>
      <c r="N1183" s="17" t="s">
        <v>1946</v>
      </c>
      <c r="O1183" s="17">
        <v>20201024</v>
      </c>
      <c r="P1183" s="17">
        <v>20201024</v>
      </c>
      <c r="Q1183" s="17">
        <v>9332</v>
      </c>
      <c r="R1183" s="17">
        <v>28250389</v>
      </c>
      <c r="S1183" s="17" t="s">
        <v>7072</v>
      </c>
      <c r="T1183" s="17" t="s">
        <v>63</v>
      </c>
      <c r="U1183" s="17" t="s">
        <v>91</v>
      </c>
      <c r="V1183" s="17">
        <f t="shared" si="334"/>
        <v>3</v>
      </c>
      <c r="W1183" s="17">
        <v>3000</v>
      </c>
      <c r="X1183" s="17" t="s">
        <v>89</v>
      </c>
      <c r="Y1183" s="17" t="s">
        <v>1943</v>
      </c>
      <c r="Z1183" s="17">
        <v>20201024</v>
      </c>
      <c r="AA1183" s="17" t="s">
        <v>1947</v>
      </c>
      <c r="AB1183" s="17">
        <v>1</v>
      </c>
      <c r="AC1183" s="17" t="str">
        <f>IFERROR(VLOOKUP(A1183,[1]Cruces!AJ:AK,2,0),VLOOKUP(CONCATENATE(X1183,AA1183),[1]Cruces!G:H,2,0))</f>
        <v>Solicitud por BT</v>
      </c>
      <c r="AD1183" s="17">
        <f t="shared" si="320"/>
        <v>24</v>
      </c>
      <c r="AE1183" s="17">
        <f t="shared" si="321"/>
        <v>10</v>
      </c>
      <c r="AF1183" s="17">
        <f t="shared" si="322"/>
        <v>2020</v>
      </c>
      <c r="AG1183" s="17" t="str">
        <f>IFERROR(VLOOKUP(MID(A1183,2,4)*1,[1]Cruces!K:L,2,0),"Verificar")</f>
        <v>Guajira</v>
      </c>
      <c r="AH1183" s="17">
        <f t="shared" ca="1" si="323"/>
        <v>32</v>
      </c>
      <c r="AI1183" s="17" t="str">
        <f>IFERROR(VLOOKUP(U1183,[1]Cruces!$O$1:$P$6,2,0),"Sin Orden")</f>
        <v>Resuelta</v>
      </c>
      <c r="AJ1183" s="17">
        <f t="shared" si="324"/>
        <v>24</v>
      </c>
      <c r="AK1183" s="17">
        <f t="shared" si="325"/>
        <v>10</v>
      </c>
      <c r="AL1183" s="17">
        <f t="shared" si="326"/>
        <v>2020</v>
      </c>
      <c r="AM1183" s="17">
        <f t="shared" ca="1" si="327"/>
        <v>32</v>
      </c>
      <c r="AN1183" s="18">
        <f>IFERROR(VLOOKUP(R1183*1,'[1]Ordenes de Servicio'!G:K,5,0),"No Cruza")</f>
        <v>44128</v>
      </c>
      <c r="AO1183" s="17">
        <f t="shared" ca="1" si="328"/>
        <v>0</v>
      </c>
      <c r="AP1183" s="17">
        <f t="shared" si="329"/>
        <v>24</v>
      </c>
      <c r="AQ1183" s="17">
        <f t="shared" si="330"/>
        <v>10</v>
      </c>
      <c r="AR1183" s="17">
        <f t="shared" si="331"/>
        <v>2020</v>
      </c>
      <c r="AS1183" s="17">
        <f t="shared" ca="1" si="332"/>
        <v>32</v>
      </c>
      <c r="AT1183" s="17" t="str">
        <f t="shared" ca="1" si="335"/>
        <v>No</v>
      </c>
      <c r="AU1183" s="17">
        <f t="shared" si="333"/>
        <v>0</v>
      </c>
      <c r="AV1183" s="17" t="str">
        <f>+VLOOKUP(B1183,[1]Cruces!S:T,2,0)</f>
        <v>7. Ejecución en Campo OS BT</v>
      </c>
    </row>
    <row r="1184" spans="1:48" hidden="1" x14ac:dyDescent="0.25">
      <c r="A1184" s="17" t="s">
        <v>2338</v>
      </c>
      <c r="B1184" s="17" t="s">
        <v>68</v>
      </c>
      <c r="C1184" s="17">
        <v>6522087</v>
      </c>
      <c r="D1184" s="17">
        <v>0</v>
      </c>
      <c r="E1184" s="17" t="s">
        <v>55</v>
      </c>
      <c r="F1184" s="17" t="s">
        <v>56</v>
      </c>
      <c r="G1184" s="17" t="s">
        <v>2339</v>
      </c>
      <c r="H1184" s="17">
        <v>3013572178</v>
      </c>
      <c r="I1184" s="17" t="s">
        <v>71</v>
      </c>
      <c r="J1184" s="17" t="s">
        <v>59</v>
      </c>
      <c r="K1184" s="17" t="s">
        <v>2340</v>
      </c>
      <c r="L1184" s="17" t="s">
        <v>842</v>
      </c>
      <c r="M1184" s="17" t="s">
        <v>55</v>
      </c>
      <c r="N1184" s="17" t="s">
        <v>75</v>
      </c>
      <c r="O1184" s="17">
        <v>20200220</v>
      </c>
      <c r="P1184" s="17">
        <v>20200406</v>
      </c>
      <c r="Q1184" s="17">
        <v>9510</v>
      </c>
      <c r="R1184" s="17">
        <v>27513530</v>
      </c>
      <c r="S1184" s="17" t="s">
        <v>76</v>
      </c>
      <c r="T1184" s="17" t="s">
        <v>63</v>
      </c>
      <c r="U1184" s="17" t="s">
        <v>88</v>
      </c>
      <c r="V1184" s="17">
        <f t="shared" si="334"/>
        <v>225</v>
      </c>
      <c r="W1184" s="17">
        <v>225000</v>
      </c>
      <c r="X1184" s="17" t="s">
        <v>89</v>
      </c>
      <c r="Y1184" s="17" t="s">
        <v>136</v>
      </c>
      <c r="Z1184" s="17">
        <v>20200420</v>
      </c>
      <c r="AA1184" s="17" t="s">
        <v>101</v>
      </c>
      <c r="AB1184" s="17">
        <v>1</v>
      </c>
      <c r="AC1184" s="17" t="str">
        <f>IFERROR(VLOOKUP(A1184,[1]Cruces!AJ:AK,2,0),VLOOKUP(CONCATENATE(X1184,AA1184),[1]Cruces!G:H,2,0))</f>
        <v>Solicitud de Obra</v>
      </c>
      <c r="AD1184" s="17">
        <f t="shared" si="320"/>
        <v>20</v>
      </c>
      <c r="AE1184" s="17">
        <f t="shared" si="321"/>
        <v>2</v>
      </c>
      <c r="AF1184" s="17">
        <f t="shared" si="322"/>
        <v>2020</v>
      </c>
      <c r="AG1184" s="17" t="str">
        <f>IFERROR(VLOOKUP(MID(A1184,2,4)*1,[1]Cruces!K:L,2,0),"Verificar")</f>
        <v>Atlántico Norte</v>
      </c>
      <c r="AH1184" s="17">
        <f t="shared" ca="1" si="323"/>
        <v>279</v>
      </c>
      <c r="AI1184" s="17" t="str">
        <f>IFERROR(VLOOKUP(U1184,[1]Cruces!$O$1:$P$6,2,0),"Sin Orden")</f>
        <v>Resuelta</v>
      </c>
      <c r="AJ1184" s="17">
        <f t="shared" si="324"/>
        <v>20</v>
      </c>
      <c r="AK1184" s="17">
        <f t="shared" si="325"/>
        <v>4</v>
      </c>
      <c r="AL1184" s="17">
        <f t="shared" si="326"/>
        <v>2020</v>
      </c>
      <c r="AM1184" s="17">
        <f t="shared" ca="1" si="327"/>
        <v>219</v>
      </c>
      <c r="AN1184" s="18" t="str">
        <f>IFERROR(VLOOKUP(R1184*1,'[1]Ordenes de Servicio'!G:K,5,0),"No Cruza")</f>
        <v>No Cruza</v>
      </c>
      <c r="AO1184" s="17">
        <f t="shared" ca="1" si="328"/>
        <v>60</v>
      </c>
      <c r="AP1184" s="17">
        <f t="shared" si="329"/>
        <v>6</v>
      </c>
      <c r="AQ1184" s="17">
        <f t="shared" si="330"/>
        <v>4</v>
      </c>
      <c r="AR1184" s="17">
        <f t="shared" si="331"/>
        <v>2020</v>
      </c>
      <c r="AS1184" s="17">
        <f t="shared" ca="1" si="332"/>
        <v>233</v>
      </c>
      <c r="AT1184" s="17" t="str">
        <f t="shared" ca="1" si="335"/>
        <v>No</v>
      </c>
      <c r="AU1184" s="17">
        <f t="shared" si="333"/>
        <v>14</v>
      </c>
      <c r="AV1184" s="17" t="str">
        <f>+VLOOKUP(B1184,[1]Cruces!S:T,2,0)</f>
        <v>5. Consultoría / Adjudicación</v>
      </c>
    </row>
    <row r="1185" spans="1:48" hidden="1" x14ac:dyDescent="0.25">
      <c r="A1185" s="17" t="s">
        <v>8256</v>
      </c>
      <c r="B1185" s="17" t="s">
        <v>1943</v>
      </c>
      <c r="C1185" s="17">
        <v>0</v>
      </c>
      <c r="D1185" s="17">
        <v>0</v>
      </c>
      <c r="E1185" s="17" t="s">
        <v>55</v>
      </c>
      <c r="F1185" s="17" t="s">
        <v>932</v>
      </c>
      <c r="G1185" s="17" t="s">
        <v>8257</v>
      </c>
      <c r="H1185" s="17">
        <v>3023408751</v>
      </c>
      <c r="I1185" s="17" t="s">
        <v>71</v>
      </c>
      <c r="J1185" s="17" t="s">
        <v>59</v>
      </c>
      <c r="K1185" s="17" t="s">
        <v>8258</v>
      </c>
      <c r="L1185" s="17" t="s">
        <v>7192</v>
      </c>
      <c r="M1185" s="17" t="s">
        <v>7193</v>
      </c>
      <c r="N1185" s="17" t="s">
        <v>1946</v>
      </c>
      <c r="O1185" s="17">
        <v>20201028</v>
      </c>
      <c r="P1185" s="17">
        <v>20201028</v>
      </c>
      <c r="Q1185" s="17">
        <v>3410</v>
      </c>
      <c r="R1185" s="17">
        <v>28256811</v>
      </c>
      <c r="S1185" s="17" t="s">
        <v>6601</v>
      </c>
      <c r="T1185" s="17" t="s">
        <v>63</v>
      </c>
      <c r="U1185" s="17" t="s">
        <v>77</v>
      </c>
      <c r="V1185" s="17">
        <f t="shared" si="334"/>
        <v>2</v>
      </c>
      <c r="W1185" s="17">
        <v>2000</v>
      </c>
      <c r="X1185" s="17" t="s">
        <v>7065</v>
      </c>
      <c r="Y1185" s="17" t="s">
        <v>1943</v>
      </c>
      <c r="Z1185" s="17">
        <v>20201028</v>
      </c>
      <c r="AA1185" s="17" t="s">
        <v>1947</v>
      </c>
      <c r="AB1185" s="17">
        <v>1</v>
      </c>
      <c r="AC1185" s="17" t="str">
        <f>IFERROR(VLOOKUP(A1185,[1]Cruces!AJ:AK,2,0),VLOOKUP(CONCATENATE(X1185,AA1185),[1]Cruces!G:H,2,0))</f>
        <v>Solicitud por BT</v>
      </c>
      <c r="AD1185" s="17">
        <f t="shared" si="320"/>
        <v>28</v>
      </c>
      <c r="AE1185" s="17">
        <f t="shared" si="321"/>
        <v>10</v>
      </c>
      <c r="AF1185" s="17">
        <f t="shared" si="322"/>
        <v>2020</v>
      </c>
      <c r="AG1185" s="17" t="str">
        <f>IFERROR(VLOOKUP(MID(A1185,2,4)*1,[1]Cruces!K:L,2,0),"Verificar")</f>
        <v>Magdalena</v>
      </c>
      <c r="AH1185" s="17">
        <f t="shared" ca="1" si="323"/>
        <v>28</v>
      </c>
      <c r="AI1185" s="17" t="str">
        <f>IFERROR(VLOOKUP(U1185,[1]Cruces!$O$1:$P$6,2,0),"Sin Orden")</f>
        <v>Pendiente</v>
      </c>
      <c r="AJ1185" s="17">
        <f t="shared" si="324"/>
        <v>28</v>
      </c>
      <c r="AK1185" s="17">
        <f t="shared" si="325"/>
        <v>10</v>
      </c>
      <c r="AL1185" s="17">
        <f t="shared" si="326"/>
        <v>2020</v>
      </c>
      <c r="AM1185" s="17">
        <f t="shared" ca="1" si="327"/>
        <v>28</v>
      </c>
      <c r="AN1185" s="18">
        <f>IFERROR(VLOOKUP(R1185*1,'[1]Ordenes de Servicio'!G:K,5,0),"No Cruza")</f>
        <v>44132</v>
      </c>
      <c r="AO1185" s="17">
        <f t="shared" ca="1" si="328"/>
        <v>28</v>
      </c>
      <c r="AP1185" s="17">
        <f t="shared" si="329"/>
        <v>28</v>
      </c>
      <c r="AQ1185" s="17">
        <f t="shared" si="330"/>
        <v>10</v>
      </c>
      <c r="AR1185" s="17">
        <f t="shared" si="331"/>
        <v>2020</v>
      </c>
      <c r="AS1185" s="17">
        <f t="shared" ca="1" si="332"/>
        <v>28</v>
      </c>
      <c r="AT1185" s="17" t="str">
        <f t="shared" ca="1" si="335"/>
        <v>No</v>
      </c>
      <c r="AU1185" s="17">
        <f t="shared" si="333"/>
        <v>0</v>
      </c>
      <c r="AV1185" s="17" t="str">
        <f>+VLOOKUP(B1185,[1]Cruces!S:T,2,0)</f>
        <v>7. Ejecución en Campo OS BT</v>
      </c>
    </row>
    <row r="1186" spans="1:48" hidden="1" x14ac:dyDescent="0.25">
      <c r="A1186" s="17" t="s">
        <v>2341</v>
      </c>
      <c r="B1186" s="17" t="s">
        <v>68</v>
      </c>
      <c r="C1186" s="17">
        <v>0</v>
      </c>
      <c r="D1186" s="17">
        <v>0</v>
      </c>
      <c r="E1186" s="17" t="s">
        <v>55</v>
      </c>
      <c r="F1186" s="17" t="s">
        <v>107</v>
      </c>
      <c r="G1186" s="17" t="s">
        <v>2342</v>
      </c>
      <c r="H1186" s="17">
        <v>3008114200</v>
      </c>
      <c r="I1186" s="17" t="s">
        <v>197</v>
      </c>
      <c r="J1186" s="17" t="s">
        <v>59</v>
      </c>
      <c r="K1186" s="17" t="s">
        <v>198</v>
      </c>
      <c r="L1186" s="17" t="s">
        <v>111</v>
      </c>
      <c r="M1186" s="17" t="s">
        <v>112</v>
      </c>
      <c r="N1186" s="17" t="s">
        <v>75</v>
      </c>
      <c r="O1186" s="17">
        <v>20200317</v>
      </c>
      <c r="P1186" s="17">
        <v>20200408</v>
      </c>
      <c r="Q1186" s="17">
        <v>1180</v>
      </c>
      <c r="R1186" s="17">
        <v>0</v>
      </c>
      <c r="S1186" s="17"/>
      <c r="T1186" s="17" t="s">
        <v>63</v>
      </c>
      <c r="U1186" s="17"/>
      <c r="V1186" s="17">
        <f t="shared" si="334"/>
        <v>50</v>
      </c>
      <c r="W1186" s="17">
        <v>50000</v>
      </c>
      <c r="X1186" s="17" t="s">
        <v>64</v>
      </c>
      <c r="Y1186" s="17" t="s">
        <v>68</v>
      </c>
      <c r="Z1186" s="17">
        <v>20200408</v>
      </c>
      <c r="AA1186" s="17" t="s">
        <v>199</v>
      </c>
      <c r="AB1186" s="17">
        <v>1</v>
      </c>
      <c r="AC1186" s="17" t="str">
        <f>IFERROR(VLOOKUP(A1186,[1]Cruces!AJ:AK,2,0),VLOOKUP(CONCATENATE(X1186,AA1186),[1]Cruces!G:H,2,0))</f>
        <v>Solicitud de Obra</v>
      </c>
      <c r="AD1186" s="17">
        <f t="shared" si="320"/>
        <v>17</v>
      </c>
      <c r="AE1186" s="17">
        <f t="shared" si="321"/>
        <v>3</v>
      </c>
      <c r="AF1186" s="17">
        <f t="shared" si="322"/>
        <v>2020</v>
      </c>
      <c r="AG1186" s="17" t="str">
        <f>IFERROR(VLOOKUP(MID(A1186,2,4)*1,[1]Cruces!K:L,2,0),"Verificar")</f>
        <v>Atlántico Norte</v>
      </c>
      <c r="AH1186" s="17">
        <f t="shared" ca="1" si="323"/>
        <v>253</v>
      </c>
      <c r="AI1186" s="17" t="str">
        <f>IFERROR(VLOOKUP(U1186,[1]Cruces!$O$1:$P$6,2,0),"Sin Orden")</f>
        <v>Sin Orden</v>
      </c>
      <c r="AJ1186" s="17">
        <f t="shared" si="324"/>
        <v>8</v>
      </c>
      <c r="AK1186" s="17">
        <f t="shared" si="325"/>
        <v>4</v>
      </c>
      <c r="AL1186" s="17">
        <f t="shared" si="326"/>
        <v>2020</v>
      </c>
      <c r="AM1186" s="17">
        <f t="shared" ca="1" si="327"/>
        <v>231</v>
      </c>
      <c r="AN1186" s="18" t="str">
        <f>IFERROR(VLOOKUP(R1186*1,'[1]Ordenes de Servicio'!G:K,5,0),"No Cruza")</f>
        <v>No Cruza</v>
      </c>
      <c r="AO1186" s="17">
        <f t="shared" ca="1" si="328"/>
        <v>231</v>
      </c>
      <c r="AP1186" s="17">
        <f t="shared" si="329"/>
        <v>8</v>
      </c>
      <c r="AQ1186" s="17">
        <f t="shared" si="330"/>
        <v>4</v>
      </c>
      <c r="AR1186" s="17">
        <f t="shared" si="331"/>
        <v>2020</v>
      </c>
      <c r="AS1186" s="17">
        <f t="shared" ca="1" si="332"/>
        <v>231</v>
      </c>
      <c r="AT1186" s="17" t="str">
        <f t="shared" ca="1" si="335"/>
        <v>No</v>
      </c>
      <c r="AU1186" s="17">
        <f t="shared" si="333"/>
        <v>0</v>
      </c>
      <c r="AV1186" s="17" t="str">
        <f>+VLOOKUP(B1186,[1]Cruces!S:T,2,0)</f>
        <v>5. Consultoría / Adjudicación</v>
      </c>
    </row>
    <row r="1187" spans="1:48" hidden="1" x14ac:dyDescent="0.25">
      <c r="A1187" s="17" t="s">
        <v>2343</v>
      </c>
      <c r="B1187" s="17" t="s">
        <v>68</v>
      </c>
      <c r="C1187" s="17">
        <v>0</v>
      </c>
      <c r="D1187" s="17">
        <v>0</v>
      </c>
      <c r="E1187" s="17" t="s">
        <v>55</v>
      </c>
      <c r="F1187" s="17" t="s">
        <v>107</v>
      </c>
      <c r="G1187" s="17" t="s">
        <v>2344</v>
      </c>
      <c r="H1187" s="17">
        <v>2719892</v>
      </c>
      <c r="I1187" s="17" t="s">
        <v>116</v>
      </c>
      <c r="J1187" s="17" t="s">
        <v>59</v>
      </c>
      <c r="K1187" s="17" t="s">
        <v>97</v>
      </c>
      <c r="L1187" s="17" t="s">
        <v>117</v>
      </c>
      <c r="M1187" s="17" t="s">
        <v>118</v>
      </c>
      <c r="N1187" s="17" t="s">
        <v>75</v>
      </c>
      <c r="O1187" s="17">
        <v>20200702</v>
      </c>
      <c r="P1187" s="17">
        <v>20200812</v>
      </c>
      <c r="Q1187" s="17">
        <v>1170</v>
      </c>
      <c r="R1187" s="17">
        <v>28224970</v>
      </c>
      <c r="S1187" s="17" t="s">
        <v>76</v>
      </c>
      <c r="T1187" s="17" t="s">
        <v>63</v>
      </c>
      <c r="U1187" s="17" t="s">
        <v>91</v>
      </c>
      <c r="V1187" s="17">
        <f t="shared" si="334"/>
        <v>112.5</v>
      </c>
      <c r="W1187" s="17">
        <v>112500</v>
      </c>
      <c r="X1187" s="17" t="s">
        <v>64</v>
      </c>
      <c r="Y1187" s="17" t="s">
        <v>105</v>
      </c>
      <c r="Z1187" s="17">
        <v>20201028</v>
      </c>
      <c r="AA1187" s="17" t="s">
        <v>78</v>
      </c>
      <c r="AB1187" s="17">
        <v>1</v>
      </c>
      <c r="AC1187" s="17" t="str">
        <f>IFERROR(VLOOKUP(A1187,[1]Cruces!AJ:AK,2,0),VLOOKUP(CONCATENATE(X1187,AA1187),[1]Cruces!G:H,2,0))</f>
        <v>Solicitud de Obra</v>
      </c>
      <c r="AD1187" s="17">
        <f t="shared" si="320"/>
        <v>2</v>
      </c>
      <c r="AE1187" s="17">
        <f t="shared" si="321"/>
        <v>7</v>
      </c>
      <c r="AF1187" s="17">
        <f t="shared" si="322"/>
        <v>2020</v>
      </c>
      <c r="AG1187" s="17" t="str">
        <f>IFERROR(VLOOKUP(MID(A1187,2,4)*1,[1]Cruces!K:L,2,0),"Verificar")</f>
        <v>Atlántico Norte</v>
      </c>
      <c r="AH1187" s="17">
        <f t="shared" ca="1" si="323"/>
        <v>146</v>
      </c>
      <c r="AI1187" s="17" t="str">
        <f>IFERROR(VLOOKUP(U1187,[1]Cruces!$O$1:$P$6,2,0),"Sin Orden")</f>
        <v>Resuelta</v>
      </c>
      <c r="AJ1187" s="17">
        <f t="shared" si="324"/>
        <v>28</v>
      </c>
      <c r="AK1187" s="17">
        <f t="shared" si="325"/>
        <v>10</v>
      </c>
      <c r="AL1187" s="17">
        <f t="shared" si="326"/>
        <v>2020</v>
      </c>
      <c r="AM1187" s="17">
        <f t="shared" ca="1" si="327"/>
        <v>28</v>
      </c>
      <c r="AN1187" s="18">
        <f>IFERROR(VLOOKUP(R1187*1,'[1]Ordenes de Servicio'!G:K,5,0),"No Cruza")</f>
        <v>44113</v>
      </c>
      <c r="AO1187" s="17">
        <f t="shared" ca="1" si="328"/>
        <v>118</v>
      </c>
      <c r="AP1187" s="17">
        <f t="shared" si="329"/>
        <v>12</v>
      </c>
      <c r="AQ1187" s="17">
        <f t="shared" si="330"/>
        <v>8</v>
      </c>
      <c r="AR1187" s="17">
        <f t="shared" si="331"/>
        <v>2020</v>
      </c>
      <c r="AS1187" s="17">
        <f t="shared" ca="1" si="332"/>
        <v>105</v>
      </c>
      <c r="AT1187" s="17" t="str">
        <f t="shared" ca="1" si="335"/>
        <v>No</v>
      </c>
      <c r="AU1187" s="17">
        <f t="shared" si="333"/>
        <v>77</v>
      </c>
      <c r="AV1187" s="17" t="str">
        <f>+VLOOKUP(B1187,[1]Cruces!S:T,2,0)</f>
        <v>5. Consultoría / Adjudicación</v>
      </c>
    </row>
    <row r="1188" spans="1:48" hidden="1" x14ac:dyDescent="0.25">
      <c r="A1188" s="17" t="s">
        <v>8259</v>
      </c>
      <c r="B1188" s="17" t="s">
        <v>569</v>
      </c>
      <c r="C1188" s="17">
        <v>0</v>
      </c>
      <c r="D1188" s="17">
        <v>0</v>
      </c>
      <c r="E1188" s="17" t="s">
        <v>55</v>
      </c>
      <c r="F1188" s="17" t="s">
        <v>932</v>
      </c>
      <c r="G1188" s="17" t="s">
        <v>8260</v>
      </c>
      <c r="H1188" s="17">
        <v>3005264864</v>
      </c>
      <c r="I1188" s="17" t="s">
        <v>71</v>
      </c>
      <c r="J1188" s="17" t="s">
        <v>59</v>
      </c>
      <c r="K1188" s="17" t="s">
        <v>8261</v>
      </c>
      <c r="L1188" s="17" t="s">
        <v>8262</v>
      </c>
      <c r="M1188" s="17" t="s">
        <v>8263</v>
      </c>
      <c r="N1188" s="17" t="s">
        <v>572</v>
      </c>
      <c r="O1188" s="17">
        <v>20201016</v>
      </c>
      <c r="P1188" s="17">
        <v>20201023</v>
      </c>
      <c r="Q1188" s="17">
        <v>9343</v>
      </c>
      <c r="R1188" s="17">
        <v>0</v>
      </c>
      <c r="S1188" s="17"/>
      <c r="T1188" s="17" t="s">
        <v>63</v>
      </c>
      <c r="U1188" s="17"/>
      <c r="V1188" s="17">
        <f t="shared" si="334"/>
        <v>3</v>
      </c>
      <c r="W1188" s="17">
        <v>3000</v>
      </c>
      <c r="X1188" s="17" t="s">
        <v>7065</v>
      </c>
      <c r="Y1188" s="17" t="s">
        <v>569</v>
      </c>
      <c r="Z1188" s="17">
        <v>20201023</v>
      </c>
      <c r="AA1188" s="17" t="s">
        <v>1947</v>
      </c>
      <c r="AB1188" s="17">
        <v>1</v>
      </c>
      <c r="AC1188" s="17" t="str">
        <f>IFERROR(VLOOKUP(A1188,[1]Cruces!AJ:AK,2,0),VLOOKUP(CONCATENATE(X1188,AA1188),[1]Cruces!G:H,2,0))</f>
        <v>Solicitud por BT</v>
      </c>
      <c r="AD1188" s="17">
        <f t="shared" si="320"/>
        <v>16</v>
      </c>
      <c r="AE1188" s="17">
        <f t="shared" si="321"/>
        <v>10</v>
      </c>
      <c r="AF1188" s="17">
        <f t="shared" si="322"/>
        <v>2020</v>
      </c>
      <c r="AG1188" s="17" t="str">
        <f>IFERROR(VLOOKUP(MID(A1188,2,4)*1,[1]Cruces!K:L,2,0),"Verificar")</f>
        <v>Magdalena</v>
      </c>
      <c r="AH1188" s="17">
        <f t="shared" ca="1" si="323"/>
        <v>40</v>
      </c>
      <c r="AI1188" s="17" t="str">
        <f>IFERROR(VLOOKUP(U1188,[1]Cruces!$O$1:$P$6,2,0),"Sin Orden")</f>
        <v>Sin Orden</v>
      </c>
      <c r="AJ1188" s="17">
        <f t="shared" si="324"/>
        <v>23</v>
      </c>
      <c r="AK1188" s="17">
        <f t="shared" si="325"/>
        <v>10</v>
      </c>
      <c r="AL1188" s="17">
        <f t="shared" si="326"/>
        <v>2020</v>
      </c>
      <c r="AM1188" s="17">
        <f t="shared" ca="1" si="327"/>
        <v>33</v>
      </c>
      <c r="AN1188" s="18" t="str">
        <f>IFERROR(VLOOKUP(R1188*1,'[1]Ordenes de Servicio'!G:K,5,0),"No Cruza")</f>
        <v>No Cruza</v>
      </c>
      <c r="AO1188" s="17">
        <f t="shared" ca="1" si="328"/>
        <v>33</v>
      </c>
      <c r="AP1188" s="17">
        <f t="shared" si="329"/>
        <v>23</v>
      </c>
      <c r="AQ1188" s="17">
        <f t="shared" si="330"/>
        <v>10</v>
      </c>
      <c r="AR1188" s="17">
        <f t="shared" si="331"/>
        <v>2020</v>
      </c>
      <c r="AS1188" s="17">
        <f t="shared" ca="1" si="332"/>
        <v>33</v>
      </c>
      <c r="AT1188" s="17" t="str">
        <f t="shared" ca="1" si="335"/>
        <v>No</v>
      </c>
      <c r="AU1188" s="17">
        <f t="shared" si="333"/>
        <v>0</v>
      </c>
      <c r="AV1188" s="17" t="str">
        <f>+VLOOKUP(B1188,[1]Cruces!S:T,2,0)</f>
        <v>1. Solicitud</v>
      </c>
    </row>
    <row r="1189" spans="1:48" hidden="1" x14ac:dyDescent="0.25">
      <c r="A1189" s="17" t="s">
        <v>2345</v>
      </c>
      <c r="B1189" s="17" t="s">
        <v>54</v>
      </c>
      <c r="C1189" s="17">
        <v>0</v>
      </c>
      <c r="D1189" s="17">
        <v>0</v>
      </c>
      <c r="E1189" s="17" t="s">
        <v>55</v>
      </c>
      <c r="F1189" s="17" t="s">
        <v>56</v>
      </c>
      <c r="G1189" s="17" t="s">
        <v>2346</v>
      </c>
      <c r="H1189" s="17">
        <v>0</v>
      </c>
      <c r="I1189" s="17" t="s">
        <v>165</v>
      </c>
      <c r="J1189" s="17" t="s">
        <v>59</v>
      </c>
      <c r="K1189" s="17" t="s">
        <v>2347</v>
      </c>
      <c r="L1189" s="17" t="s">
        <v>265</v>
      </c>
      <c r="M1189" s="17" t="s">
        <v>55</v>
      </c>
      <c r="N1189" s="17" t="s">
        <v>62</v>
      </c>
      <c r="O1189" s="17">
        <v>20170711</v>
      </c>
      <c r="P1189" s="17">
        <v>20170715</v>
      </c>
      <c r="Q1189" s="17">
        <v>7551</v>
      </c>
      <c r="R1189" s="17">
        <v>24028669</v>
      </c>
      <c r="S1189" s="17" t="s">
        <v>100</v>
      </c>
      <c r="T1189" s="17" t="s">
        <v>63</v>
      </c>
      <c r="U1189" s="17" t="s">
        <v>91</v>
      </c>
      <c r="V1189" s="17">
        <f t="shared" si="334"/>
        <v>150</v>
      </c>
      <c r="W1189" s="17">
        <v>150000</v>
      </c>
      <c r="X1189" s="17" t="s">
        <v>1811</v>
      </c>
      <c r="Y1189" s="17" t="s">
        <v>65</v>
      </c>
      <c r="Z1189" s="17">
        <v>20170715</v>
      </c>
      <c r="AA1189" s="17" t="s">
        <v>101</v>
      </c>
      <c r="AB1189" s="17">
        <v>1</v>
      </c>
      <c r="AC1189" s="17" t="str">
        <f>IFERROR(VLOOKUP(A1189,[1]Cruces!AJ:AK,2,0),VLOOKUP(CONCATENATE(X1189,AA1189),[1]Cruces!G:H,2,0))</f>
        <v>Solicitud de Obra</v>
      </c>
      <c r="AD1189" s="17">
        <f t="shared" si="320"/>
        <v>11</v>
      </c>
      <c r="AE1189" s="17">
        <f t="shared" si="321"/>
        <v>7</v>
      </c>
      <c r="AF1189" s="17">
        <f t="shared" si="322"/>
        <v>2017</v>
      </c>
      <c r="AG1189" s="17" t="str">
        <f>IFERROR(VLOOKUP(MID(A1189,2,4)*1,[1]Cruces!K:L,2,0),"Verificar")</f>
        <v>Atlántico Norte</v>
      </c>
      <c r="AH1189" s="17">
        <f t="shared" ca="1" si="323"/>
        <v>1233</v>
      </c>
      <c r="AI1189" s="17" t="str">
        <f>IFERROR(VLOOKUP(U1189,[1]Cruces!$O$1:$P$6,2,0),"Sin Orden")</f>
        <v>Resuelta</v>
      </c>
      <c r="AJ1189" s="17">
        <f t="shared" si="324"/>
        <v>15</v>
      </c>
      <c r="AK1189" s="17">
        <f t="shared" si="325"/>
        <v>7</v>
      </c>
      <c r="AL1189" s="17">
        <f t="shared" si="326"/>
        <v>2017</v>
      </c>
      <c r="AM1189" s="17">
        <f t="shared" ca="1" si="327"/>
        <v>1229</v>
      </c>
      <c r="AN1189" s="18" t="str">
        <f>IFERROR(VLOOKUP(R1189*1,'[1]Ordenes de Servicio'!G:K,5,0),"No Cruza")</f>
        <v>No Cruza</v>
      </c>
      <c r="AO1189" s="17">
        <f t="shared" ca="1" si="328"/>
        <v>4</v>
      </c>
      <c r="AP1189" s="17">
        <f t="shared" si="329"/>
        <v>15</v>
      </c>
      <c r="AQ1189" s="17">
        <f t="shared" si="330"/>
        <v>7</v>
      </c>
      <c r="AR1189" s="17">
        <f t="shared" si="331"/>
        <v>2017</v>
      </c>
      <c r="AS1189" s="17">
        <f t="shared" ca="1" si="332"/>
        <v>1229</v>
      </c>
      <c r="AT1189" s="17" t="str">
        <f t="shared" ca="1" si="335"/>
        <v>Si</v>
      </c>
      <c r="AU1189" s="17">
        <f t="shared" si="333"/>
        <v>0</v>
      </c>
      <c r="AV1189" s="17" t="str">
        <f>+VLOOKUP(B1189,[1]Cruces!S:T,2,0)</f>
        <v>4. Presupuesto de Obra</v>
      </c>
    </row>
    <row r="1190" spans="1:48" hidden="1" x14ac:dyDescent="0.25">
      <c r="A1190" s="17" t="s">
        <v>2348</v>
      </c>
      <c r="B1190" s="17" t="s">
        <v>54</v>
      </c>
      <c r="C1190" s="17">
        <v>0</v>
      </c>
      <c r="D1190" s="17">
        <v>0</v>
      </c>
      <c r="E1190" s="17" t="s">
        <v>55</v>
      </c>
      <c r="F1190" s="17" t="s">
        <v>69</v>
      </c>
      <c r="G1190" s="17" t="s">
        <v>2349</v>
      </c>
      <c r="H1190" s="17">
        <v>3126423868</v>
      </c>
      <c r="I1190" s="17" t="s">
        <v>71</v>
      </c>
      <c r="J1190" s="17" t="s">
        <v>59</v>
      </c>
      <c r="K1190" s="17" t="s">
        <v>2350</v>
      </c>
      <c r="L1190" s="17" t="s">
        <v>1521</v>
      </c>
      <c r="M1190" s="17" t="s">
        <v>55</v>
      </c>
      <c r="N1190" s="17" t="s">
        <v>62</v>
      </c>
      <c r="O1190" s="17">
        <v>20190225</v>
      </c>
      <c r="P1190" s="17">
        <v>20190302</v>
      </c>
      <c r="Q1190" s="17">
        <v>3160</v>
      </c>
      <c r="R1190" s="17">
        <v>26038279</v>
      </c>
      <c r="S1190" s="17" t="s">
        <v>100</v>
      </c>
      <c r="T1190" s="17" t="s">
        <v>63</v>
      </c>
      <c r="U1190" s="17" t="s">
        <v>91</v>
      </c>
      <c r="V1190" s="17">
        <f t="shared" si="334"/>
        <v>10</v>
      </c>
      <c r="W1190" s="17">
        <v>10000</v>
      </c>
      <c r="X1190" s="17" t="s">
        <v>64</v>
      </c>
      <c r="Y1190" s="17" t="s">
        <v>65</v>
      </c>
      <c r="Z1190" s="17">
        <v>20190302</v>
      </c>
      <c r="AA1190" s="17" t="s">
        <v>78</v>
      </c>
      <c r="AB1190" s="17">
        <v>1</v>
      </c>
      <c r="AC1190" s="17" t="str">
        <f>IFERROR(VLOOKUP(A1190,[1]Cruces!AJ:AK,2,0),VLOOKUP(CONCATENATE(X1190,AA1190),[1]Cruces!G:H,2,0))</f>
        <v>Solicitud de Obra</v>
      </c>
      <c r="AD1190" s="17">
        <f t="shared" si="320"/>
        <v>25</v>
      </c>
      <c r="AE1190" s="17">
        <f t="shared" si="321"/>
        <v>2</v>
      </c>
      <c r="AF1190" s="17">
        <f t="shared" si="322"/>
        <v>2019</v>
      </c>
      <c r="AG1190" s="17" t="str">
        <f>IFERROR(VLOOKUP(MID(A1190,2,4)*1,[1]Cruces!K:L,2,0),"Verificar")</f>
        <v>Verificar</v>
      </c>
      <c r="AH1190" s="17">
        <f t="shared" ca="1" si="323"/>
        <v>639</v>
      </c>
      <c r="AI1190" s="17" t="str">
        <f>IFERROR(VLOOKUP(U1190,[1]Cruces!$O$1:$P$6,2,0),"Sin Orden")</f>
        <v>Resuelta</v>
      </c>
      <c r="AJ1190" s="17">
        <f t="shared" si="324"/>
        <v>2</v>
      </c>
      <c r="AK1190" s="17">
        <f t="shared" si="325"/>
        <v>3</v>
      </c>
      <c r="AL1190" s="17">
        <f t="shared" si="326"/>
        <v>2019</v>
      </c>
      <c r="AM1190" s="17">
        <f t="shared" ca="1" si="327"/>
        <v>634</v>
      </c>
      <c r="AN1190" s="18" t="str">
        <f>IFERROR(VLOOKUP(R1190*1,'[1]Ordenes de Servicio'!G:K,5,0),"No Cruza")</f>
        <v>No Cruza</v>
      </c>
      <c r="AO1190" s="17">
        <f t="shared" ca="1" si="328"/>
        <v>5</v>
      </c>
      <c r="AP1190" s="17">
        <f t="shared" si="329"/>
        <v>2</v>
      </c>
      <c r="AQ1190" s="17">
        <f t="shared" si="330"/>
        <v>3</v>
      </c>
      <c r="AR1190" s="17">
        <f t="shared" si="331"/>
        <v>2019</v>
      </c>
      <c r="AS1190" s="17">
        <f t="shared" ca="1" si="332"/>
        <v>634</v>
      </c>
      <c r="AT1190" s="17" t="str">
        <f t="shared" ca="1" si="335"/>
        <v>Si</v>
      </c>
      <c r="AU1190" s="17">
        <f t="shared" si="333"/>
        <v>0</v>
      </c>
      <c r="AV1190" s="17" t="str">
        <f>+VLOOKUP(B1190,[1]Cruces!S:T,2,0)</f>
        <v>4. Presupuesto de Obra</v>
      </c>
    </row>
    <row r="1191" spans="1:48" hidden="1" x14ac:dyDescent="0.25">
      <c r="A1191" s="17" t="s">
        <v>2351</v>
      </c>
      <c r="B1191" s="17" t="s">
        <v>569</v>
      </c>
      <c r="C1191" s="17">
        <v>0</v>
      </c>
      <c r="D1191" s="17">
        <v>0</v>
      </c>
      <c r="E1191" s="17" t="s">
        <v>55</v>
      </c>
      <c r="F1191" s="17" t="s">
        <v>69</v>
      </c>
      <c r="G1191" s="17" t="s">
        <v>2352</v>
      </c>
      <c r="H1191" s="17">
        <v>3114251567</v>
      </c>
      <c r="I1191" s="17" t="s">
        <v>83</v>
      </c>
      <c r="J1191" s="17" t="s">
        <v>59</v>
      </c>
      <c r="K1191" s="17" t="s">
        <v>2353</v>
      </c>
      <c r="L1191" s="17" t="s">
        <v>2354</v>
      </c>
      <c r="M1191" s="17" t="s">
        <v>2355</v>
      </c>
      <c r="N1191" s="17" t="s">
        <v>572</v>
      </c>
      <c r="O1191" s="17">
        <v>20190918</v>
      </c>
      <c r="P1191" s="17">
        <v>20190918</v>
      </c>
      <c r="Q1191" s="17">
        <v>7391</v>
      </c>
      <c r="R1191" s="17">
        <v>0</v>
      </c>
      <c r="S1191" s="17"/>
      <c r="T1191" s="17" t="s">
        <v>63</v>
      </c>
      <c r="U1191" s="17"/>
      <c r="V1191" s="17">
        <f t="shared" si="334"/>
        <v>15</v>
      </c>
      <c r="W1191" s="17">
        <v>15000</v>
      </c>
      <c r="X1191" s="17" t="s">
        <v>64</v>
      </c>
      <c r="Y1191" s="17" t="s">
        <v>569</v>
      </c>
      <c r="Z1191" s="17">
        <v>20190918</v>
      </c>
      <c r="AA1191" s="17" t="s">
        <v>78</v>
      </c>
      <c r="AB1191" s="17">
        <v>1</v>
      </c>
      <c r="AC1191" s="17" t="str">
        <f>IFERROR(VLOOKUP(A1191,[1]Cruces!AJ:AK,2,0),VLOOKUP(CONCATENATE(X1191,AA1191),[1]Cruces!G:H,2,0))</f>
        <v>Solicitud de Obra</v>
      </c>
      <c r="AD1191" s="17">
        <f t="shared" si="320"/>
        <v>18</v>
      </c>
      <c r="AE1191" s="17">
        <f t="shared" si="321"/>
        <v>9</v>
      </c>
      <c r="AF1191" s="17">
        <f t="shared" si="322"/>
        <v>2019</v>
      </c>
      <c r="AG1191" s="17" t="str">
        <f>IFERROR(VLOOKUP(MID(A1191,2,4)*1,[1]Cruces!K:L,2,0),"Verificar")</f>
        <v>Verificar</v>
      </c>
      <c r="AH1191" s="17">
        <f t="shared" ca="1" si="323"/>
        <v>434</v>
      </c>
      <c r="AI1191" s="17" t="str">
        <f>IFERROR(VLOOKUP(U1191,[1]Cruces!$O$1:$P$6,2,0),"Sin Orden")</f>
        <v>Sin Orden</v>
      </c>
      <c r="AJ1191" s="17">
        <f t="shared" si="324"/>
        <v>18</v>
      </c>
      <c r="AK1191" s="17">
        <f t="shared" si="325"/>
        <v>9</v>
      </c>
      <c r="AL1191" s="17">
        <f t="shared" si="326"/>
        <v>2019</v>
      </c>
      <c r="AM1191" s="17">
        <f t="shared" ca="1" si="327"/>
        <v>434</v>
      </c>
      <c r="AN1191" s="18" t="str">
        <f>IFERROR(VLOOKUP(R1191*1,'[1]Ordenes de Servicio'!G:K,5,0),"No Cruza")</f>
        <v>No Cruza</v>
      </c>
      <c r="AO1191" s="17">
        <f t="shared" ca="1" si="328"/>
        <v>434</v>
      </c>
      <c r="AP1191" s="17">
        <f t="shared" si="329"/>
        <v>18</v>
      </c>
      <c r="AQ1191" s="17">
        <f t="shared" si="330"/>
        <v>9</v>
      </c>
      <c r="AR1191" s="17">
        <f t="shared" si="331"/>
        <v>2019</v>
      </c>
      <c r="AS1191" s="17">
        <f t="shared" ca="1" si="332"/>
        <v>434</v>
      </c>
      <c r="AT1191" s="17" t="str">
        <f t="shared" ca="1" si="335"/>
        <v>Si</v>
      </c>
      <c r="AU1191" s="17">
        <f t="shared" si="333"/>
        <v>0</v>
      </c>
      <c r="AV1191" s="17" t="str">
        <f>+VLOOKUP(B1191,[1]Cruces!S:T,2,0)</f>
        <v>1. Solicitud</v>
      </c>
    </row>
    <row r="1192" spans="1:48" x14ac:dyDescent="0.25">
      <c r="A1192" s="17" t="s">
        <v>2356</v>
      </c>
      <c r="B1192" s="17" t="s">
        <v>80</v>
      </c>
      <c r="C1192" s="17">
        <v>0</v>
      </c>
      <c r="D1192" s="17">
        <v>0</v>
      </c>
      <c r="E1192" s="17" t="s">
        <v>55</v>
      </c>
      <c r="F1192" s="17" t="s">
        <v>107</v>
      </c>
      <c r="G1192" s="17" t="s">
        <v>2357</v>
      </c>
      <c r="H1192" s="17">
        <v>0</v>
      </c>
      <c r="I1192" s="17" t="s">
        <v>109</v>
      </c>
      <c r="J1192" s="17" t="s">
        <v>59</v>
      </c>
      <c r="K1192" s="17" t="s">
        <v>1824</v>
      </c>
      <c r="L1192" s="17" t="s">
        <v>325</v>
      </c>
      <c r="M1192" s="17" t="s">
        <v>326</v>
      </c>
      <c r="N1192" s="17" t="s">
        <v>87</v>
      </c>
      <c r="O1192" s="17">
        <v>20190320</v>
      </c>
      <c r="P1192" s="17">
        <v>20200312</v>
      </c>
      <c r="Q1192" s="17">
        <v>1110</v>
      </c>
      <c r="R1192" s="17">
        <v>27056370</v>
      </c>
      <c r="S1192" s="17" t="s">
        <v>76</v>
      </c>
      <c r="T1192" s="17" t="s">
        <v>63</v>
      </c>
      <c r="U1192" s="17" t="s">
        <v>88</v>
      </c>
      <c r="V1192" s="17">
        <f t="shared" si="334"/>
        <v>500</v>
      </c>
      <c r="W1192" s="17">
        <v>500000</v>
      </c>
      <c r="X1192" s="17" t="s">
        <v>64</v>
      </c>
      <c r="Y1192" s="17" t="s">
        <v>80</v>
      </c>
      <c r="Z1192" s="17">
        <v>20200312</v>
      </c>
      <c r="AA1192" s="17" t="s">
        <v>101</v>
      </c>
      <c r="AB1192" s="17">
        <v>1</v>
      </c>
      <c r="AC1192" s="17" t="str">
        <f>IFERROR(VLOOKUP(A1192,[1]Cruces!AJ:AK,2,0),VLOOKUP(CONCATENATE(X1192,AA1192),[1]Cruces!G:H,2,0))</f>
        <v>Solicitud de Obra</v>
      </c>
      <c r="AD1192" s="17">
        <f t="shared" si="320"/>
        <v>20</v>
      </c>
      <c r="AE1192" s="17">
        <f t="shared" si="321"/>
        <v>3</v>
      </c>
      <c r="AF1192" s="17">
        <f t="shared" si="322"/>
        <v>2019</v>
      </c>
      <c r="AG1192" s="17" t="str">
        <f>IFERROR(VLOOKUP(MID(A1192,2,4)*1,[1]Cruces!K:L,2,0),"Verificar")</f>
        <v>Atlántico Norte</v>
      </c>
      <c r="AH1192" s="17">
        <f t="shared" ca="1" si="323"/>
        <v>616</v>
      </c>
      <c r="AI1192" s="17" t="str">
        <f>IFERROR(VLOOKUP(U1192,[1]Cruces!$O$1:$P$6,2,0),"Sin Orden")</f>
        <v>Resuelta</v>
      </c>
      <c r="AJ1192" s="17">
        <f t="shared" si="324"/>
        <v>12</v>
      </c>
      <c r="AK1192" s="17">
        <f t="shared" si="325"/>
        <v>3</v>
      </c>
      <c r="AL1192" s="17">
        <f t="shared" si="326"/>
        <v>2020</v>
      </c>
      <c r="AM1192" s="17">
        <f t="shared" ca="1" si="327"/>
        <v>258</v>
      </c>
      <c r="AN1192" s="18" t="str">
        <f>IFERROR(VLOOKUP(R1192*1,'[1]Ordenes de Servicio'!G:K,5,0),"No Cruza")</f>
        <v>No Cruza</v>
      </c>
      <c r="AO1192" s="17">
        <f t="shared" ca="1" si="328"/>
        <v>358</v>
      </c>
      <c r="AP1192" s="17">
        <f t="shared" si="329"/>
        <v>12</v>
      </c>
      <c r="AQ1192" s="17">
        <f t="shared" si="330"/>
        <v>3</v>
      </c>
      <c r="AR1192" s="17">
        <f t="shared" si="331"/>
        <v>2020</v>
      </c>
      <c r="AS1192" s="17">
        <f t="shared" ca="1" si="332"/>
        <v>258</v>
      </c>
      <c r="AT1192" s="17" t="str">
        <f t="shared" ca="1" si="335"/>
        <v>No</v>
      </c>
      <c r="AU1192" s="17">
        <f t="shared" si="333"/>
        <v>0</v>
      </c>
      <c r="AV1192" s="17" t="str">
        <f>+VLOOKUP(B1192,[1]Cruces!S:T,2,0)</f>
        <v>8. Puesta en Servicio</v>
      </c>
    </row>
    <row r="1193" spans="1:48" hidden="1" x14ac:dyDescent="0.25">
      <c r="A1193" s="17" t="s">
        <v>2358</v>
      </c>
      <c r="B1193" s="17" t="s">
        <v>54</v>
      </c>
      <c r="C1193" s="17">
        <v>0</v>
      </c>
      <c r="D1193" s="17">
        <v>0</v>
      </c>
      <c r="E1193" s="17" t="s">
        <v>55</v>
      </c>
      <c r="F1193" s="17" t="s">
        <v>126</v>
      </c>
      <c r="G1193" s="17" t="s">
        <v>2359</v>
      </c>
      <c r="H1193" s="17">
        <v>0</v>
      </c>
      <c r="I1193" s="17" t="s">
        <v>71</v>
      </c>
      <c r="J1193" s="17" t="s">
        <v>59</v>
      </c>
      <c r="K1193" s="17" t="s">
        <v>2360</v>
      </c>
      <c r="L1193" s="17" t="s">
        <v>129</v>
      </c>
      <c r="M1193" s="17" t="s">
        <v>130</v>
      </c>
      <c r="N1193" s="17" t="s">
        <v>62</v>
      </c>
      <c r="O1193" s="17">
        <v>20201015</v>
      </c>
      <c r="P1193" s="17">
        <v>20201029</v>
      </c>
      <c r="Q1193" s="17">
        <v>9331</v>
      </c>
      <c r="R1193" s="17">
        <v>28234607</v>
      </c>
      <c r="S1193" s="17" t="s">
        <v>100</v>
      </c>
      <c r="T1193" s="17" t="s">
        <v>63</v>
      </c>
      <c r="U1193" s="17" t="s">
        <v>91</v>
      </c>
      <c r="V1193" s="17">
        <f t="shared" si="334"/>
        <v>25</v>
      </c>
      <c r="W1193" s="17">
        <v>25000</v>
      </c>
      <c r="X1193" s="17" t="s">
        <v>64</v>
      </c>
      <c r="Y1193" s="17" t="s">
        <v>65</v>
      </c>
      <c r="Z1193" s="17">
        <v>20201029</v>
      </c>
      <c r="AA1193" s="17" t="s">
        <v>78</v>
      </c>
      <c r="AB1193" s="17">
        <v>1</v>
      </c>
      <c r="AC1193" s="17" t="str">
        <f>IFERROR(VLOOKUP(A1193,[1]Cruces!AJ:AK,2,0),VLOOKUP(CONCATENATE(X1193,AA1193),[1]Cruces!G:H,2,0))</f>
        <v>Solicitud de Obra</v>
      </c>
      <c r="AD1193" s="17">
        <f t="shared" si="320"/>
        <v>15</v>
      </c>
      <c r="AE1193" s="17">
        <f t="shared" si="321"/>
        <v>10</v>
      </c>
      <c r="AF1193" s="17">
        <f t="shared" si="322"/>
        <v>2020</v>
      </c>
      <c r="AG1193" s="17" t="str">
        <f>IFERROR(VLOOKUP(MID(A1193,2,4)*1,[1]Cruces!K:L,2,0),"Verificar")</f>
        <v>Guajira</v>
      </c>
      <c r="AH1193" s="17">
        <f t="shared" ca="1" si="323"/>
        <v>41</v>
      </c>
      <c r="AI1193" s="17" t="str">
        <f>IFERROR(VLOOKUP(U1193,[1]Cruces!$O$1:$P$6,2,0),"Sin Orden")</f>
        <v>Resuelta</v>
      </c>
      <c r="AJ1193" s="17">
        <f t="shared" si="324"/>
        <v>29</v>
      </c>
      <c r="AK1193" s="17">
        <f t="shared" si="325"/>
        <v>10</v>
      </c>
      <c r="AL1193" s="17">
        <f t="shared" si="326"/>
        <v>2020</v>
      </c>
      <c r="AM1193" s="17">
        <f t="shared" ca="1" si="327"/>
        <v>27</v>
      </c>
      <c r="AN1193" s="18" t="str">
        <f>IFERROR(VLOOKUP(R1193*1,'[1]Ordenes de Servicio'!G:K,5,0),"No Cruza")</f>
        <v>No Cruza</v>
      </c>
      <c r="AO1193" s="17">
        <f t="shared" ca="1" si="328"/>
        <v>14</v>
      </c>
      <c r="AP1193" s="17">
        <f t="shared" si="329"/>
        <v>29</v>
      </c>
      <c r="AQ1193" s="17">
        <f t="shared" si="330"/>
        <v>10</v>
      </c>
      <c r="AR1193" s="17">
        <f t="shared" si="331"/>
        <v>2020</v>
      </c>
      <c r="AS1193" s="17">
        <f t="shared" ca="1" si="332"/>
        <v>27</v>
      </c>
      <c r="AT1193" s="17" t="str">
        <f t="shared" ca="1" si="335"/>
        <v>No</v>
      </c>
      <c r="AU1193" s="17">
        <f t="shared" si="333"/>
        <v>0</v>
      </c>
      <c r="AV1193" s="17" t="str">
        <f>+VLOOKUP(B1193,[1]Cruces!S:T,2,0)</f>
        <v>4. Presupuesto de Obra</v>
      </c>
    </row>
    <row r="1194" spans="1:48" hidden="1" x14ac:dyDescent="0.25">
      <c r="A1194" s="17" t="s">
        <v>2361</v>
      </c>
      <c r="B1194" s="17" t="s">
        <v>54</v>
      </c>
      <c r="C1194" s="17">
        <v>0</v>
      </c>
      <c r="D1194" s="17">
        <v>0</v>
      </c>
      <c r="E1194" s="17" t="s">
        <v>55</v>
      </c>
      <c r="F1194" s="17" t="s">
        <v>163</v>
      </c>
      <c r="G1194" s="17" t="s">
        <v>2362</v>
      </c>
      <c r="H1194" s="17">
        <v>0</v>
      </c>
      <c r="I1194" s="17" t="s">
        <v>197</v>
      </c>
      <c r="J1194" s="17" t="s">
        <v>59</v>
      </c>
      <c r="K1194" s="17" t="s">
        <v>198</v>
      </c>
      <c r="L1194" s="17" t="s">
        <v>111</v>
      </c>
      <c r="M1194" s="17" t="s">
        <v>112</v>
      </c>
      <c r="N1194" s="17" t="s">
        <v>62</v>
      </c>
      <c r="O1194" s="17">
        <v>20201013</v>
      </c>
      <c r="P1194" s="17">
        <v>20201013</v>
      </c>
      <c r="Q1194" s="17">
        <v>1180</v>
      </c>
      <c r="R1194" s="17">
        <v>0</v>
      </c>
      <c r="S1194" s="17"/>
      <c r="T1194" s="17" t="s">
        <v>63</v>
      </c>
      <c r="U1194" s="17"/>
      <c r="V1194" s="17">
        <f t="shared" si="334"/>
        <v>952.5</v>
      </c>
      <c r="W1194" s="17">
        <v>952500</v>
      </c>
      <c r="X1194" s="17" t="s">
        <v>64</v>
      </c>
      <c r="Y1194" s="17" t="s">
        <v>65</v>
      </c>
      <c r="Z1194" s="17">
        <v>20201013</v>
      </c>
      <c r="AA1194" s="17" t="s">
        <v>199</v>
      </c>
      <c r="AB1194" s="17">
        <v>1</v>
      </c>
      <c r="AC1194" s="17" t="str">
        <f>IFERROR(VLOOKUP(A1194,[1]Cruces!AJ:AK,2,0),VLOOKUP(CONCATENATE(X1194,AA1194),[1]Cruces!G:H,2,0))</f>
        <v>Solicitud de Obra</v>
      </c>
      <c r="AD1194" s="17">
        <f t="shared" si="320"/>
        <v>13</v>
      </c>
      <c r="AE1194" s="17">
        <f t="shared" si="321"/>
        <v>10</v>
      </c>
      <c r="AF1194" s="17">
        <f t="shared" si="322"/>
        <v>2020</v>
      </c>
      <c r="AG1194" s="17" t="str">
        <f>IFERROR(VLOOKUP(MID(A1194,2,4)*1,[1]Cruces!K:L,2,0),"Verificar")</f>
        <v>Atlántico Norte</v>
      </c>
      <c r="AH1194" s="17">
        <f t="shared" ca="1" si="323"/>
        <v>43</v>
      </c>
      <c r="AI1194" s="17" t="str">
        <f>IFERROR(VLOOKUP(U1194,[1]Cruces!$O$1:$P$6,2,0),"Sin Orden")</f>
        <v>Sin Orden</v>
      </c>
      <c r="AJ1194" s="17">
        <f t="shared" si="324"/>
        <v>13</v>
      </c>
      <c r="AK1194" s="17">
        <f t="shared" si="325"/>
        <v>10</v>
      </c>
      <c r="AL1194" s="17">
        <f t="shared" si="326"/>
        <v>2020</v>
      </c>
      <c r="AM1194" s="17">
        <f t="shared" ca="1" si="327"/>
        <v>43</v>
      </c>
      <c r="AN1194" s="18" t="str">
        <f>IFERROR(VLOOKUP(R1194*1,'[1]Ordenes de Servicio'!G:K,5,0),"No Cruza")</f>
        <v>No Cruza</v>
      </c>
      <c r="AO1194" s="17">
        <f t="shared" ca="1" si="328"/>
        <v>43</v>
      </c>
      <c r="AP1194" s="17">
        <f t="shared" si="329"/>
        <v>13</v>
      </c>
      <c r="AQ1194" s="17">
        <f t="shared" si="330"/>
        <v>10</v>
      </c>
      <c r="AR1194" s="17">
        <f t="shared" si="331"/>
        <v>2020</v>
      </c>
      <c r="AS1194" s="17">
        <f t="shared" ca="1" si="332"/>
        <v>43</v>
      </c>
      <c r="AT1194" s="17" t="str">
        <f t="shared" ca="1" si="335"/>
        <v>No</v>
      </c>
      <c r="AU1194" s="17">
        <f t="shared" si="333"/>
        <v>0</v>
      </c>
      <c r="AV1194" s="17" t="str">
        <f>+VLOOKUP(B1194,[1]Cruces!S:T,2,0)</f>
        <v>4. Presupuesto de Obra</v>
      </c>
    </row>
    <row r="1195" spans="1:48" hidden="1" x14ac:dyDescent="0.25">
      <c r="A1195" s="17" t="s">
        <v>2363</v>
      </c>
      <c r="B1195" s="17" t="s">
        <v>68</v>
      </c>
      <c r="C1195" s="17">
        <v>2968590</v>
      </c>
      <c r="D1195" s="17">
        <v>0</v>
      </c>
      <c r="E1195" s="17" t="s">
        <v>55</v>
      </c>
      <c r="F1195" s="17" t="s">
        <v>120</v>
      </c>
      <c r="G1195" s="17" t="s">
        <v>2364</v>
      </c>
      <c r="H1195" s="17">
        <v>0</v>
      </c>
      <c r="I1195" s="17" t="s">
        <v>116</v>
      </c>
      <c r="J1195" s="17" t="s">
        <v>59</v>
      </c>
      <c r="K1195" s="17" t="s">
        <v>97</v>
      </c>
      <c r="L1195" s="17" t="s">
        <v>122</v>
      </c>
      <c r="M1195" s="17" t="s">
        <v>123</v>
      </c>
      <c r="N1195" s="17" t="s">
        <v>75</v>
      </c>
      <c r="O1195" s="17">
        <v>20180427</v>
      </c>
      <c r="P1195" s="17">
        <v>20180523</v>
      </c>
      <c r="Q1195" s="17">
        <v>1110</v>
      </c>
      <c r="R1195" s="17">
        <v>25348198</v>
      </c>
      <c r="S1195" s="17" t="s">
        <v>76</v>
      </c>
      <c r="T1195" s="17" t="s">
        <v>63</v>
      </c>
      <c r="U1195" s="17" t="s">
        <v>88</v>
      </c>
      <c r="V1195" s="17">
        <f t="shared" si="334"/>
        <v>75</v>
      </c>
      <c r="W1195" s="17">
        <v>75000</v>
      </c>
      <c r="X1195" s="17" t="s">
        <v>89</v>
      </c>
      <c r="Y1195" s="17" t="s">
        <v>136</v>
      </c>
      <c r="Z1195" s="17">
        <v>20180705</v>
      </c>
      <c r="AA1195" s="17" t="s">
        <v>78</v>
      </c>
      <c r="AB1195" s="17">
        <v>1</v>
      </c>
      <c r="AC1195" s="17" t="str">
        <f>IFERROR(VLOOKUP(A1195,[1]Cruces!AJ:AK,2,0),VLOOKUP(CONCATENATE(X1195,AA1195),[1]Cruces!G:H,2,0))</f>
        <v>Solicitud de Obra</v>
      </c>
      <c r="AD1195" s="17">
        <f t="shared" si="320"/>
        <v>27</v>
      </c>
      <c r="AE1195" s="17">
        <f t="shared" si="321"/>
        <v>4</v>
      </c>
      <c r="AF1195" s="17">
        <f t="shared" si="322"/>
        <v>2018</v>
      </c>
      <c r="AG1195" s="17" t="str">
        <f>IFERROR(VLOOKUP(MID(A1195,2,4)*1,[1]Cruces!K:L,2,0),"Verificar")</f>
        <v>Atlántico Norte</v>
      </c>
      <c r="AH1195" s="17">
        <f t="shared" ca="1" si="323"/>
        <v>943</v>
      </c>
      <c r="AI1195" s="17" t="str">
        <f>IFERROR(VLOOKUP(U1195,[1]Cruces!$O$1:$P$6,2,0),"Sin Orden")</f>
        <v>Resuelta</v>
      </c>
      <c r="AJ1195" s="17">
        <f t="shared" si="324"/>
        <v>5</v>
      </c>
      <c r="AK1195" s="17">
        <f t="shared" si="325"/>
        <v>7</v>
      </c>
      <c r="AL1195" s="17">
        <f t="shared" si="326"/>
        <v>2018</v>
      </c>
      <c r="AM1195" s="17">
        <f t="shared" ca="1" si="327"/>
        <v>874</v>
      </c>
      <c r="AN1195" s="18" t="str">
        <f>IFERROR(VLOOKUP(R1195*1,'[1]Ordenes de Servicio'!G:K,5,0),"No Cruza")</f>
        <v>No Cruza</v>
      </c>
      <c r="AO1195" s="17">
        <f t="shared" ca="1" si="328"/>
        <v>69</v>
      </c>
      <c r="AP1195" s="17">
        <f t="shared" si="329"/>
        <v>23</v>
      </c>
      <c r="AQ1195" s="17">
        <f t="shared" si="330"/>
        <v>5</v>
      </c>
      <c r="AR1195" s="17">
        <f t="shared" si="331"/>
        <v>2018</v>
      </c>
      <c r="AS1195" s="17">
        <f t="shared" ca="1" si="332"/>
        <v>917</v>
      </c>
      <c r="AT1195" s="17" t="str">
        <f t="shared" ca="1" si="335"/>
        <v>Si</v>
      </c>
      <c r="AU1195" s="17">
        <f t="shared" si="333"/>
        <v>43</v>
      </c>
      <c r="AV1195" s="17" t="str">
        <f>+VLOOKUP(B1195,[1]Cruces!S:T,2,0)</f>
        <v>5. Consultoría / Adjudicación</v>
      </c>
    </row>
    <row r="1196" spans="1:48" hidden="1" x14ac:dyDescent="0.25">
      <c r="A1196" s="17" t="s">
        <v>2365</v>
      </c>
      <c r="B1196" s="17" t="s">
        <v>68</v>
      </c>
      <c r="C1196" s="17">
        <v>0</v>
      </c>
      <c r="D1196" s="17">
        <v>0</v>
      </c>
      <c r="E1196" s="17" t="s">
        <v>55</v>
      </c>
      <c r="F1196" s="17" t="s">
        <v>232</v>
      </c>
      <c r="G1196" s="17" t="s">
        <v>2366</v>
      </c>
      <c r="H1196" s="17">
        <v>3157775522</v>
      </c>
      <c r="I1196" s="17" t="s">
        <v>71</v>
      </c>
      <c r="J1196" s="17" t="s">
        <v>59</v>
      </c>
      <c r="K1196" s="17" t="s">
        <v>2367</v>
      </c>
      <c r="L1196" s="17" t="s">
        <v>111</v>
      </c>
      <c r="M1196" s="17" t="s">
        <v>112</v>
      </c>
      <c r="N1196" s="17" t="s">
        <v>75</v>
      </c>
      <c r="O1196" s="17">
        <v>20171127</v>
      </c>
      <c r="P1196" s="17">
        <v>20171205</v>
      </c>
      <c r="Q1196" s="17">
        <v>1210</v>
      </c>
      <c r="R1196" s="17">
        <v>24490390</v>
      </c>
      <c r="S1196" s="17" t="s">
        <v>100</v>
      </c>
      <c r="T1196" s="17" t="s">
        <v>63</v>
      </c>
      <c r="U1196" s="17" t="s">
        <v>91</v>
      </c>
      <c r="V1196" s="17">
        <f t="shared" si="334"/>
        <v>25</v>
      </c>
      <c r="W1196" s="17">
        <v>25000</v>
      </c>
      <c r="X1196" s="17" t="s">
        <v>64</v>
      </c>
      <c r="Y1196" s="17" t="s">
        <v>68</v>
      </c>
      <c r="Z1196" s="17">
        <v>20171205</v>
      </c>
      <c r="AA1196" s="17" t="s">
        <v>78</v>
      </c>
      <c r="AB1196" s="17">
        <v>1</v>
      </c>
      <c r="AC1196" s="17" t="str">
        <f>IFERROR(VLOOKUP(A1196,[1]Cruces!AJ:AK,2,0),VLOOKUP(CONCATENATE(X1196,AA1196),[1]Cruces!G:H,2,0))</f>
        <v>Solicitud de Obra</v>
      </c>
      <c r="AD1196" s="17">
        <f t="shared" si="320"/>
        <v>27</v>
      </c>
      <c r="AE1196" s="17">
        <f t="shared" si="321"/>
        <v>11</v>
      </c>
      <c r="AF1196" s="17">
        <f t="shared" si="322"/>
        <v>2017</v>
      </c>
      <c r="AG1196" s="17" t="str">
        <f>IFERROR(VLOOKUP(MID(A1196,2,4)*1,[1]Cruces!K:L,2,0),"Verificar")</f>
        <v>Atlántico Sur</v>
      </c>
      <c r="AH1196" s="17">
        <f t="shared" ca="1" si="323"/>
        <v>1094</v>
      </c>
      <c r="AI1196" s="17" t="str">
        <f>IFERROR(VLOOKUP(U1196,[1]Cruces!$O$1:$P$6,2,0),"Sin Orden")</f>
        <v>Resuelta</v>
      </c>
      <c r="AJ1196" s="17">
        <f t="shared" si="324"/>
        <v>5</v>
      </c>
      <c r="AK1196" s="17">
        <f t="shared" si="325"/>
        <v>12</v>
      </c>
      <c r="AL1196" s="17">
        <f t="shared" si="326"/>
        <v>2017</v>
      </c>
      <c r="AM1196" s="17">
        <f t="shared" ca="1" si="327"/>
        <v>1086</v>
      </c>
      <c r="AN1196" s="18" t="str">
        <f>IFERROR(VLOOKUP(R1196*1,'[1]Ordenes de Servicio'!G:K,5,0),"No Cruza")</f>
        <v>No Cruza</v>
      </c>
      <c r="AO1196" s="17">
        <f t="shared" ca="1" si="328"/>
        <v>8</v>
      </c>
      <c r="AP1196" s="17">
        <f t="shared" si="329"/>
        <v>5</v>
      </c>
      <c r="AQ1196" s="17">
        <f t="shared" si="330"/>
        <v>12</v>
      </c>
      <c r="AR1196" s="17">
        <f t="shared" si="331"/>
        <v>2017</v>
      </c>
      <c r="AS1196" s="17">
        <f t="shared" ca="1" si="332"/>
        <v>1086</v>
      </c>
      <c r="AT1196" s="17" t="str">
        <f t="shared" ca="1" si="335"/>
        <v>Si</v>
      </c>
      <c r="AU1196" s="17">
        <f t="shared" si="333"/>
        <v>0</v>
      </c>
      <c r="AV1196" s="17" t="str">
        <f>+VLOOKUP(B1196,[1]Cruces!S:T,2,0)</f>
        <v>5. Consultoría / Adjudicación</v>
      </c>
    </row>
    <row r="1197" spans="1:48" hidden="1" x14ac:dyDescent="0.25">
      <c r="A1197" s="17" t="s">
        <v>2368</v>
      </c>
      <c r="B1197" s="17" t="s">
        <v>54</v>
      </c>
      <c r="C1197" s="17">
        <v>0</v>
      </c>
      <c r="D1197" s="17">
        <v>0</v>
      </c>
      <c r="E1197" s="17" t="s">
        <v>55</v>
      </c>
      <c r="F1197" s="17" t="s">
        <v>126</v>
      </c>
      <c r="G1197" s="17" t="s">
        <v>1954</v>
      </c>
      <c r="H1197" s="17">
        <v>0</v>
      </c>
      <c r="I1197" s="17" t="s">
        <v>116</v>
      </c>
      <c r="J1197" s="17" t="s">
        <v>59</v>
      </c>
      <c r="K1197" s="17" t="s">
        <v>97</v>
      </c>
      <c r="L1197" s="17" t="s">
        <v>129</v>
      </c>
      <c r="M1197" s="17" t="s">
        <v>130</v>
      </c>
      <c r="N1197" s="17" t="s">
        <v>62</v>
      </c>
      <c r="O1197" s="17">
        <v>20200324</v>
      </c>
      <c r="P1197" s="17">
        <v>20200331</v>
      </c>
      <c r="Q1197" s="17">
        <v>9331</v>
      </c>
      <c r="R1197" s="17">
        <v>27297402</v>
      </c>
      <c r="S1197" s="17" t="s">
        <v>100</v>
      </c>
      <c r="T1197" s="17" t="s">
        <v>63</v>
      </c>
      <c r="U1197" s="17" t="s">
        <v>91</v>
      </c>
      <c r="V1197" s="17">
        <f t="shared" si="334"/>
        <v>112.5</v>
      </c>
      <c r="W1197" s="17">
        <v>112500</v>
      </c>
      <c r="X1197" s="17" t="s">
        <v>64</v>
      </c>
      <c r="Y1197" s="17" t="s">
        <v>65</v>
      </c>
      <c r="Z1197" s="17">
        <v>20200331</v>
      </c>
      <c r="AA1197" s="17" t="s">
        <v>78</v>
      </c>
      <c r="AB1197" s="17">
        <v>1</v>
      </c>
      <c r="AC1197" s="17" t="str">
        <f>IFERROR(VLOOKUP(A1197,[1]Cruces!AJ:AK,2,0),VLOOKUP(CONCATENATE(X1197,AA1197),[1]Cruces!G:H,2,0))</f>
        <v>Solicitud de Obra</v>
      </c>
      <c r="AD1197" s="17">
        <f t="shared" si="320"/>
        <v>24</v>
      </c>
      <c r="AE1197" s="17">
        <f t="shared" si="321"/>
        <v>3</v>
      </c>
      <c r="AF1197" s="17">
        <f t="shared" si="322"/>
        <v>2020</v>
      </c>
      <c r="AG1197" s="17" t="str">
        <f>IFERROR(VLOOKUP(MID(A1197,2,4)*1,[1]Cruces!K:L,2,0),"Verificar")</f>
        <v>Guajira</v>
      </c>
      <c r="AH1197" s="17">
        <f t="shared" ca="1" si="323"/>
        <v>246</v>
      </c>
      <c r="AI1197" s="17" t="str">
        <f>IFERROR(VLOOKUP(U1197,[1]Cruces!$O$1:$P$6,2,0),"Sin Orden")</f>
        <v>Resuelta</v>
      </c>
      <c r="AJ1197" s="17">
        <f t="shared" si="324"/>
        <v>31</v>
      </c>
      <c r="AK1197" s="17">
        <f t="shared" si="325"/>
        <v>3</v>
      </c>
      <c r="AL1197" s="17">
        <f t="shared" si="326"/>
        <v>2020</v>
      </c>
      <c r="AM1197" s="17">
        <f t="shared" ca="1" si="327"/>
        <v>239</v>
      </c>
      <c r="AN1197" s="18" t="str">
        <f>IFERROR(VLOOKUP(R1197*1,'[1]Ordenes de Servicio'!G:K,5,0),"No Cruza")</f>
        <v>No Cruza</v>
      </c>
      <c r="AO1197" s="17">
        <f t="shared" ca="1" si="328"/>
        <v>7</v>
      </c>
      <c r="AP1197" s="17">
        <f t="shared" si="329"/>
        <v>31</v>
      </c>
      <c r="AQ1197" s="17">
        <f t="shared" si="330"/>
        <v>3</v>
      </c>
      <c r="AR1197" s="17">
        <f t="shared" si="331"/>
        <v>2020</v>
      </c>
      <c r="AS1197" s="17">
        <f t="shared" ca="1" si="332"/>
        <v>239</v>
      </c>
      <c r="AT1197" s="17" t="str">
        <f t="shared" ca="1" si="335"/>
        <v>No</v>
      </c>
      <c r="AU1197" s="17">
        <f t="shared" si="333"/>
        <v>0</v>
      </c>
      <c r="AV1197" s="17" t="str">
        <f>+VLOOKUP(B1197,[1]Cruces!S:T,2,0)</f>
        <v>4. Presupuesto de Obra</v>
      </c>
    </row>
    <row r="1198" spans="1:48" hidden="1" x14ac:dyDescent="0.25">
      <c r="A1198" s="17" t="s">
        <v>2369</v>
      </c>
      <c r="B1198" s="17" t="s">
        <v>68</v>
      </c>
      <c r="C1198" s="17">
        <v>0</v>
      </c>
      <c r="D1198" s="17">
        <v>0</v>
      </c>
      <c r="E1198" s="17" t="s">
        <v>55</v>
      </c>
      <c r="F1198" s="17" t="s">
        <v>232</v>
      </c>
      <c r="G1198" s="17" t="s">
        <v>2370</v>
      </c>
      <c r="H1198" s="17">
        <v>3157212495</v>
      </c>
      <c r="I1198" s="17" t="s">
        <v>116</v>
      </c>
      <c r="J1198" s="17" t="s">
        <v>59</v>
      </c>
      <c r="K1198" s="17" t="s">
        <v>2371</v>
      </c>
      <c r="L1198" s="17" t="s">
        <v>280</v>
      </c>
      <c r="M1198" s="17" t="s">
        <v>281</v>
      </c>
      <c r="N1198" s="17" t="s">
        <v>75</v>
      </c>
      <c r="O1198" s="17">
        <v>20190412</v>
      </c>
      <c r="P1198" s="17">
        <v>20191128</v>
      </c>
      <c r="Q1198" s="17">
        <v>1210</v>
      </c>
      <c r="R1198" s="17">
        <v>27096416</v>
      </c>
      <c r="S1198" s="17" t="s">
        <v>76</v>
      </c>
      <c r="T1198" s="17" t="s">
        <v>63</v>
      </c>
      <c r="U1198" s="17" t="s">
        <v>91</v>
      </c>
      <c r="V1198" s="17">
        <f t="shared" si="334"/>
        <v>15</v>
      </c>
      <c r="W1198" s="17">
        <v>15000</v>
      </c>
      <c r="X1198" s="17" t="s">
        <v>64</v>
      </c>
      <c r="Y1198" s="17" t="s">
        <v>150</v>
      </c>
      <c r="Z1198" s="17">
        <v>20200130</v>
      </c>
      <c r="AA1198" s="17" t="s">
        <v>78</v>
      </c>
      <c r="AB1198" s="17">
        <v>1</v>
      </c>
      <c r="AC1198" s="17" t="str">
        <f>IFERROR(VLOOKUP(A1198,[1]Cruces!AJ:AK,2,0),VLOOKUP(CONCATENATE(X1198,AA1198),[1]Cruces!G:H,2,0))</f>
        <v>Solicitud de Obra</v>
      </c>
      <c r="AD1198" s="17">
        <f t="shared" si="320"/>
        <v>12</v>
      </c>
      <c r="AE1198" s="17">
        <f t="shared" si="321"/>
        <v>4</v>
      </c>
      <c r="AF1198" s="17">
        <f t="shared" si="322"/>
        <v>2019</v>
      </c>
      <c r="AG1198" s="17" t="str">
        <f>IFERROR(VLOOKUP(MID(A1198,2,4)*1,[1]Cruces!K:L,2,0),"Verificar")</f>
        <v>Atlántico Sur</v>
      </c>
      <c r="AH1198" s="17">
        <f t="shared" ca="1" si="323"/>
        <v>593</v>
      </c>
      <c r="AI1198" s="17" t="str">
        <f>IFERROR(VLOOKUP(U1198,[1]Cruces!$O$1:$P$6,2,0),"Sin Orden")</f>
        <v>Resuelta</v>
      </c>
      <c r="AJ1198" s="17">
        <f t="shared" si="324"/>
        <v>30</v>
      </c>
      <c r="AK1198" s="17">
        <f t="shared" si="325"/>
        <v>1</v>
      </c>
      <c r="AL1198" s="17">
        <f t="shared" si="326"/>
        <v>2020</v>
      </c>
      <c r="AM1198" s="17">
        <f t="shared" ca="1" si="327"/>
        <v>300</v>
      </c>
      <c r="AN1198" s="18">
        <f>IFERROR(VLOOKUP(R1198*1,'[1]Ordenes de Servicio'!G:K,5,0),"No Cruza")</f>
        <v>43851</v>
      </c>
      <c r="AO1198" s="17">
        <f t="shared" ca="1" si="328"/>
        <v>293</v>
      </c>
      <c r="AP1198" s="17">
        <f t="shared" si="329"/>
        <v>28</v>
      </c>
      <c r="AQ1198" s="17">
        <f t="shared" si="330"/>
        <v>11</v>
      </c>
      <c r="AR1198" s="17">
        <f t="shared" si="331"/>
        <v>2019</v>
      </c>
      <c r="AS1198" s="17">
        <f t="shared" ca="1" si="332"/>
        <v>363</v>
      </c>
      <c r="AT1198" s="17" t="str">
        <f t="shared" ca="1" si="335"/>
        <v>Si</v>
      </c>
      <c r="AU1198" s="17">
        <f t="shared" si="333"/>
        <v>63</v>
      </c>
      <c r="AV1198" s="17" t="str">
        <f>+VLOOKUP(B1198,[1]Cruces!S:T,2,0)</f>
        <v>5. Consultoría / Adjudicación</v>
      </c>
    </row>
    <row r="1199" spans="1:48" hidden="1" x14ac:dyDescent="0.25">
      <c r="A1199" s="17" t="s">
        <v>8264</v>
      </c>
      <c r="B1199" s="17" t="s">
        <v>6595</v>
      </c>
      <c r="C1199" s="17">
        <v>0</v>
      </c>
      <c r="D1199" s="17">
        <v>0</v>
      </c>
      <c r="E1199" s="17" t="s">
        <v>55</v>
      </c>
      <c r="F1199" s="17" t="s">
        <v>107</v>
      </c>
      <c r="G1199" s="17" t="s">
        <v>8265</v>
      </c>
      <c r="H1199" s="17">
        <v>0</v>
      </c>
      <c r="I1199" s="17" t="s">
        <v>71</v>
      </c>
      <c r="J1199" s="17" t="s">
        <v>59</v>
      </c>
      <c r="K1199" s="17" t="s">
        <v>8266</v>
      </c>
      <c r="L1199" s="17" t="s">
        <v>5267</v>
      </c>
      <c r="M1199" s="17" t="s">
        <v>5268</v>
      </c>
      <c r="N1199" s="17" t="s">
        <v>6600</v>
      </c>
      <c r="O1199" s="17">
        <v>20200904</v>
      </c>
      <c r="P1199" s="17">
        <v>20200905</v>
      </c>
      <c r="Q1199" s="17">
        <v>1170</v>
      </c>
      <c r="R1199" s="17">
        <v>28102287</v>
      </c>
      <c r="S1199" s="17" t="s">
        <v>6601</v>
      </c>
      <c r="T1199" s="17" t="s">
        <v>63</v>
      </c>
      <c r="U1199" s="17" t="s">
        <v>91</v>
      </c>
      <c r="V1199" s="17">
        <f t="shared" si="334"/>
        <v>3</v>
      </c>
      <c r="W1199" s="17">
        <v>3000</v>
      </c>
      <c r="X1199" s="17" t="s">
        <v>7065</v>
      </c>
      <c r="Y1199" s="17" t="s">
        <v>6595</v>
      </c>
      <c r="Z1199" s="17">
        <v>20200905</v>
      </c>
      <c r="AA1199" s="17" t="s">
        <v>1947</v>
      </c>
      <c r="AB1199" s="17">
        <v>1</v>
      </c>
      <c r="AC1199" s="17" t="str">
        <f>IFERROR(VLOOKUP(A1199,[1]Cruces!AJ:AK,2,0),VLOOKUP(CONCATENATE(X1199,AA1199),[1]Cruces!G:H,2,0))</f>
        <v>Solicitud por BT</v>
      </c>
      <c r="AD1199" s="17">
        <f t="shared" si="320"/>
        <v>4</v>
      </c>
      <c r="AE1199" s="17">
        <f t="shared" si="321"/>
        <v>9</v>
      </c>
      <c r="AF1199" s="17">
        <f t="shared" si="322"/>
        <v>2020</v>
      </c>
      <c r="AG1199" s="17" t="str">
        <f>IFERROR(VLOOKUP(MID(A1199,2,4)*1,[1]Cruces!K:L,2,0),"Verificar")</f>
        <v>Atlántico Norte</v>
      </c>
      <c r="AH1199" s="17">
        <f t="shared" ca="1" si="323"/>
        <v>82</v>
      </c>
      <c r="AI1199" s="17" t="str">
        <f>IFERROR(VLOOKUP(U1199,[1]Cruces!$O$1:$P$6,2,0),"Sin Orden")</f>
        <v>Resuelta</v>
      </c>
      <c r="AJ1199" s="17">
        <f t="shared" si="324"/>
        <v>5</v>
      </c>
      <c r="AK1199" s="17">
        <f t="shared" si="325"/>
        <v>9</v>
      </c>
      <c r="AL1199" s="17">
        <f t="shared" si="326"/>
        <v>2020</v>
      </c>
      <c r="AM1199" s="17">
        <f t="shared" ca="1" si="327"/>
        <v>81</v>
      </c>
      <c r="AN1199" s="18" t="str">
        <f>IFERROR(VLOOKUP(R1199*1,'[1]Ordenes de Servicio'!G:K,5,0),"No Cruza")</f>
        <v>No Cruza</v>
      </c>
      <c r="AO1199" s="17">
        <f t="shared" ca="1" si="328"/>
        <v>1</v>
      </c>
      <c r="AP1199" s="17">
        <f t="shared" si="329"/>
        <v>5</v>
      </c>
      <c r="AQ1199" s="17">
        <f t="shared" si="330"/>
        <v>9</v>
      </c>
      <c r="AR1199" s="17">
        <f t="shared" si="331"/>
        <v>2020</v>
      </c>
      <c r="AS1199" s="17">
        <f t="shared" ca="1" si="332"/>
        <v>81</v>
      </c>
      <c r="AT1199" s="17" t="str">
        <f t="shared" ca="1" si="335"/>
        <v>No</v>
      </c>
      <c r="AU1199" s="17">
        <f t="shared" si="333"/>
        <v>0</v>
      </c>
      <c r="AV1199" s="17" t="str">
        <f>+VLOOKUP(B1199,[1]Cruces!S:T,2,0)</f>
        <v>7. Ejecución en Campo OS BT</v>
      </c>
    </row>
    <row r="1200" spans="1:48" hidden="1" x14ac:dyDescent="0.25">
      <c r="A1200" s="17" t="s">
        <v>2372</v>
      </c>
      <c r="B1200" s="17" t="s">
        <v>54</v>
      </c>
      <c r="C1200" s="17">
        <v>0</v>
      </c>
      <c r="D1200" s="17">
        <v>0</v>
      </c>
      <c r="E1200" s="17" t="s">
        <v>55</v>
      </c>
      <c r="F1200" s="17" t="s">
        <v>107</v>
      </c>
      <c r="G1200" s="17" t="s">
        <v>2373</v>
      </c>
      <c r="H1200" s="17">
        <v>0</v>
      </c>
      <c r="I1200" s="17" t="s">
        <v>71</v>
      </c>
      <c r="J1200" s="17" t="s">
        <v>59</v>
      </c>
      <c r="K1200" s="17" t="s">
        <v>2374</v>
      </c>
      <c r="L1200" s="17" t="s">
        <v>145</v>
      </c>
      <c r="M1200" s="17" t="s">
        <v>146</v>
      </c>
      <c r="N1200" s="17" t="s">
        <v>62</v>
      </c>
      <c r="O1200" s="17">
        <v>20190313</v>
      </c>
      <c r="P1200" s="17">
        <v>20190517</v>
      </c>
      <c r="Q1200" s="17">
        <v>1210</v>
      </c>
      <c r="R1200" s="17">
        <v>26313469</v>
      </c>
      <c r="S1200" s="17" t="s">
        <v>100</v>
      </c>
      <c r="T1200" s="17" t="s">
        <v>63</v>
      </c>
      <c r="U1200" s="17" t="s">
        <v>91</v>
      </c>
      <c r="V1200" s="17">
        <f t="shared" si="334"/>
        <v>300</v>
      </c>
      <c r="W1200" s="17">
        <v>300000</v>
      </c>
      <c r="X1200" s="17" t="s">
        <v>64</v>
      </c>
      <c r="Y1200" s="17" t="s">
        <v>150</v>
      </c>
      <c r="Z1200" s="17">
        <v>20200723</v>
      </c>
      <c r="AA1200" s="17" t="s">
        <v>124</v>
      </c>
      <c r="AB1200" s="17">
        <v>1</v>
      </c>
      <c r="AC1200" s="17" t="str">
        <f>IFERROR(VLOOKUP(A1200,[1]Cruces!AJ:AK,2,0),VLOOKUP(CONCATENATE(X1200,AA1200),[1]Cruces!G:H,2,0))</f>
        <v>Solicitud de Obra</v>
      </c>
      <c r="AD1200" s="17">
        <f t="shared" si="320"/>
        <v>13</v>
      </c>
      <c r="AE1200" s="17">
        <f t="shared" si="321"/>
        <v>3</v>
      </c>
      <c r="AF1200" s="17">
        <f t="shared" si="322"/>
        <v>2019</v>
      </c>
      <c r="AG1200" s="17" t="str">
        <f>IFERROR(VLOOKUP(MID(A1200,2,4)*1,[1]Cruces!K:L,2,0),"Verificar")</f>
        <v>Atlántico Sur</v>
      </c>
      <c r="AH1200" s="17">
        <f t="shared" ca="1" si="323"/>
        <v>623</v>
      </c>
      <c r="AI1200" s="17" t="str">
        <f>IFERROR(VLOOKUP(U1200,[1]Cruces!$O$1:$P$6,2,0),"Sin Orden")</f>
        <v>Resuelta</v>
      </c>
      <c r="AJ1200" s="17">
        <f t="shared" si="324"/>
        <v>23</v>
      </c>
      <c r="AK1200" s="17">
        <f t="shared" si="325"/>
        <v>7</v>
      </c>
      <c r="AL1200" s="17">
        <f t="shared" si="326"/>
        <v>2020</v>
      </c>
      <c r="AM1200" s="17">
        <f t="shared" ca="1" si="327"/>
        <v>125</v>
      </c>
      <c r="AN1200" s="18" t="str">
        <f>IFERROR(VLOOKUP(R1200*1,'[1]Ordenes de Servicio'!G:K,5,0),"No Cruza")</f>
        <v>No Cruza</v>
      </c>
      <c r="AO1200" s="17">
        <f t="shared" ca="1" si="328"/>
        <v>498</v>
      </c>
      <c r="AP1200" s="17">
        <f t="shared" si="329"/>
        <v>17</v>
      </c>
      <c r="AQ1200" s="17">
        <f t="shared" si="330"/>
        <v>5</v>
      </c>
      <c r="AR1200" s="17">
        <f t="shared" si="331"/>
        <v>2019</v>
      </c>
      <c r="AS1200" s="17">
        <f t="shared" ca="1" si="332"/>
        <v>558</v>
      </c>
      <c r="AT1200" s="17" t="str">
        <f t="shared" ca="1" si="335"/>
        <v>Si</v>
      </c>
      <c r="AU1200" s="17">
        <f t="shared" si="333"/>
        <v>433</v>
      </c>
      <c r="AV1200" s="17" t="str">
        <f>+VLOOKUP(B1200,[1]Cruces!S:T,2,0)</f>
        <v>4. Presupuesto de Obra</v>
      </c>
    </row>
    <row r="1201" spans="1:48" hidden="1" x14ac:dyDescent="0.25">
      <c r="A1201" s="17" t="s">
        <v>8267</v>
      </c>
      <c r="B1201" s="17" t="s">
        <v>6595</v>
      </c>
      <c r="C1201" s="17">
        <v>0</v>
      </c>
      <c r="D1201" s="17">
        <v>0</v>
      </c>
      <c r="E1201" s="17" t="s">
        <v>55</v>
      </c>
      <c r="F1201" s="17" t="s">
        <v>7451</v>
      </c>
      <c r="G1201" s="17" t="s">
        <v>8268</v>
      </c>
      <c r="H1201" s="17">
        <v>0</v>
      </c>
      <c r="I1201" s="17" t="s">
        <v>71</v>
      </c>
      <c r="J1201" s="17" t="s">
        <v>59</v>
      </c>
      <c r="K1201" s="17" t="s">
        <v>8269</v>
      </c>
      <c r="L1201" s="17" t="s">
        <v>7453</v>
      </c>
      <c r="M1201" s="17" t="s">
        <v>7454</v>
      </c>
      <c r="N1201" s="17" t="s">
        <v>6600</v>
      </c>
      <c r="O1201" s="17">
        <v>20200318</v>
      </c>
      <c r="P1201" s="17">
        <v>20200319</v>
      </c>
      <c r="Q1201" s="17">
        <v>1180</v>
      </c>
      <c r="R1201" s="17">
        <v>27464414</v>
      </c>
      <c r="S1201" s="17" t="s">
        <v>6601</v>
      </c>
      <c r="T1201" s="17" t="s">
        <v>7091</v>
      </c>
      <c r="U1201" s="17" t="s">
        <v>88</v>
      </c>
      <c r="V1201" s="17">
        <f t="shared" si="334"/>
        <v>3</v>
      </c>
      <c r="W1201" s="17">
        <v>3000</v>
      </c>
      <c r="X1201" s="17" t="s">
        <v>7065</v>
      </c>
      <c r="Y1201" s="17" t="s">
        <v>150</v>
      </c>
      <c r="Z1201" s="17">
        <v>20200515</v>
      </c>
      <c r="AA1201" s="17" t="s">
        <v>1947</v>
      </c>
      <c r="AB1201" s="17">
        <v>1</v>
      </c>
      <c r="AC1201" s="17" t="str">
        <f>IFERROR(VLOOKUP(A1201,[1]Cruces!AJ:AK,2,0),VLOOKUP(CONCATENATE(X1201,AA1201),[1]Cruces!G:H,2,0))</f>
        <v>Solicitud por BT</v>
      </c>
      <c r="AD1201" s="17">
        <f t="shared" si="320"/>
        <v>18</v>
      </c>
      <c r="AE1201" s="17">
        <f t="shared" si="321"/>
        <v>3</v>
      </c>
      <c r="AF1201" s="17">
        <f t="shared" si="322"/>
        <v>2020</v>
      </c>
      <c r="AG1201" s="17" t="str">
        <f>IFERROR(VLOOKUP(MID(A1201,2,4)*1,[1]Cruces!K:L,2,0),"Verificar")</f>
        <v>Atlántico Norte</v>
      </c>
      <c r="AH1201" s="17">
        <f t="shared" ca="1" si="323"/>
        <v>252</v>
      </c>
      <c r="AI1201" s="17" t="str">
        <f>IFERROR(VLOOKUP(U1201,[1]Cruces!$O$1:$P$6,2,0),"Sin Orden")</f>
        <v>Resuelta</v>
      </c>
      <c r="AJ1201" s="17">
        <f t="shared" si="324"/>
        <v>15</v>
      </c>
      <c r="AK1201" s="17">
        <f t="shared" si="325"/>
        <v>5</v>
      </c>
      <c r="AL1201" s="17">
        <f t="shared" si="326"/>
        <v>2020</v>
      </c>
      <c r="AM1201" s="17">
        <f t="shared" ca="1" si="327"/>
        <v>194</v>
      </c>
      <c r="AN1201" s="18" t="str">
        <f>IFERROR(VLOOKUP(R1201*1,'[1]Ordenes de Servicio'!G:K,5,0),"No Cruza")</f>
        <v>No Cruza</v>
      </c>
      <c r="AO1201" s="17">
        <f t="shared" ca="1" si="328"/>
        <v>58</v>
      </c>
      <c r="AP1201" s="17">
        <f t="shared" si="329"/>
        <v>19</v>
      </c>
      <c r="AQ1201" s="17">
        <f t="shared" si="330"/>
        <v>3</v>
      </c>
      <c r="AR1201" s="17">
        <f t="shared" si="331"/>
        <v>2020</v>
      </c>
      <c r="AS1201" s="17">
        <f t="shared" ca="1" si="332"/>
        <v>251</v>
      </c>
      <c r="AT1201" s="17" t="str">
        <f t="shared" ca="1" si="335"/>
        <v>No</v>
      </c>
      <c r="AU1201" s="17">
        <f t="shared" si="333"/>
        <v>57</v>
      </c>
      <c r="AV1201" s="17" t="str">
        <f>+VLOOKUP(B1201,[1]Cruces!S:T,2,0)</f>
        <v>7. Ejecución en Campo OS BT</v>
      </c>
    </row>
    <row r="1202" spans="1:48" hidden="1" x14ac:dyDescent="0.25">
      <c r="A1202" s="17" t="s">
        <v>2375</v>
      </c>
      <c r="B1202" s="17" t="s">
        <v>68</v>
      </c>
      <c r="C1202" s="17">
        <v>2552748</v>
      </c>
      <c r="D1202" s="17">
        <v>0</v>
      </c>
      <c r="E1202" s="17" t="s">
        <v>55</v>
      </c>
      <c r="F1202" s="17" t="s">
        <v>232</v>
      </c>
      <c r="G1202" s="17" t="s">
        <v>2376</v>
      </c>
      <c r="H1202" s="17">
        <v>3108211048</v>
      </c>
      <c r="I1202" s="17" t="s">
        <v>71</v>
      </c>
      <c r="J1202" s="17" t="s">
        <v>59</v>
      </c>
      <c r="K1202" s="17" t="s">
        <v>97</v>
      </c>
      <c r="L1202" s="17" t="s">
        <v>111</v>
      </c>
      <c r="M1202" s="17" t="s">
        <v>112</v>
      </c>
      <c r="N1202" s="17" t="s">
        <v>75</v>
      </c>
      <c r="O1202" s="17">
        <v>20180806</v>
      </c>
      <c r="P1202" s="17">
        <v>20181002</v>
      </c>
      <c r="Q1202" s="17">
        <v>1210</v>
      </c>
      <c r="R1202" s="17">
        <v>25701160</v>
      </c>
      <c r="S1202" s="17" t="s">
        <v>76</v>
      </c>
      <c r="T1202" s="17" t="s">
        <v>63</v>
      </c>
      <c r="U1202" s="17" t="s">
        <v>88</v>
      </c>
      <c r="V1202" s="17">
        <f t="shared" si="334"/>
        <v>75</v>
      </c>
      <c r="W1202" s="17">
        <v>75000</v>
      </c>
      <c r="X1202" s="17" t="s">
        <v>89</v>
      </c>
      <c r="Y1202" s="17" t="s">
        <v>150</v>
      </c>
      <c r="Z1202" s="17">
        <v>20181108</v>
      </c>
      <c r="AA1202" s="17" t="s">
        <v>78</v>
      </c>
      <c r="AB1202" s="17">
        <v>1</v>
      </c>
      <c r="AC1202" s="17" t="str">
        <f>IFERROR(VLOOKUP(A1202,[1]Cruces!AJ:AK,2,0),VLOOKUP(CONCATENATE(X1202,AA1202),[1]Cruces!G:H,2,0))</f>
        <v>Solicitud de Obra</v>
      </c>
      <c r="AD1202" s="17">
        <f t="shared" si="320"/>
        <v>6</v>
      </c>
      <c r="AE1202" s="17">
        <f t="shared" si="321"/>
        <v>8</v>
      </c>
      <c r="AF1202" s="17">
        <f t="shared" si="322"/>
        <v>2018</v>
      </c>
      <c r="AG1202" s="17" t="str">
        <f>IFERROR(VLOOKUP(MID(A1202,2,4)*1,[1]Cruces!K:L,2,0),"Verificar")</f>
        <v>Atlántico Sur</v>
      </c>
      <c r="AH1202" s="17">
        <f t="shared" ca="1" si="323"/>
        <v>842</v>
      </c>
      <c r="AI1202" s="17" t="str">
        <f>IFERROR(VLOOKUP(U1202,[1]Cruces!$O$1:$P$6,2,0),"Sin Orden")</f>
        <v>Resuelta</v>
      </c>
      <c r="AJ1202" s="17">
        <f t="shared" si="324"/>
        <v>8</v>
      </c>
      <c r="AK1202" s="17">
        <f t="shared" si="325"/>
        <v>11</v>
      </c>
      <c r="AL1202" s="17">
        <f t="shared" si="326"/>
        <v>2018</v>
      </c>
      <c r="AM1202" s="17">
        <f t="shared" ca="1" si="327"/>
        <v>748</v>
      </c>
      <c r="AN1202" s="18" t="str">
        <f>IFERROR(VLOOKUP(R1202*1,'[1]Ordenes de Servicio'!G:K,5,0),"No Cruza")</f>
        <v>No Cruza</v>
      </c>
      <c r="AO1202" s="17">
        <f t="shared" ca="1" si="328"/>
        <v>94</v>
      </c>
      <c r="AP1202" s="17">
        <f t="shared" si="329"/>
        <v>2</v>
      </c>
      <c r="AQ1202" s="17">
        <f t="shared" si="330"/>
        <v>10</v>
      </c>
      <c r="AR1202" s="17">
        <f t="shared" si="331"/>
        <v>2018</v>
      </c>
      <c r="AS1202" s="17">
        <f t="shared" ca="1" si="332"/>
        <v>785</v>
      </c>
      <c r="AT1202" s="17" t="str">
        <f t="shared" ca="1" si="335"/>
        <v>Si</v>
      </c>
      <c r="AU1202" s="17">
        <f t="shared" si="333"/>
        <v>37</v>
      </c>
      <c r="AV1202" s="17" t="str">
        <f>+VLOOKUP(B1202,[1]Cruces!S:T,2,0)</f>
        <v>5. Consultoría / Adjudicación</v>
      </c>
    </row>
    <row r="1203" spans="1:48" hidden="1" x14ac:dyDescent="0.25">
      <c r="A1203" s="17" t="s">
        <v>2377</v>
      </c>
      <c r="B1203" s="17" t="s">
        <v>68</v>
      </c>
      <c r="C1203" s="17">
        <v>1389810</v>
      </c>
      <c r="D1203" s="17">
        <v>36006494</v>
      </c>
      <c r="E1203" s="17" t="s">
        <v>93</v>
      </c>
      <c r="F1203" s="17" t="s">
        <v>126</v>
      </c>
      <c r="G1203" s="17" t="s">
        <v>2378</v>
      </c>
      <c r="H1203" s="17">
        <v>3022910808</v>
      </c>
      <c r="I1203" s="17" t="s">
        <v>71</v>
      </c>
      <c r="J1203" s="17" t="s">
        <v>2379</v>
      </c>
      <c r="K1203" s="17" t="s">
        <v>624</v>
      </c>
      <c r="L1203" s="17" t="s">
        <v>129</v>
      </c>
      <c r="M1203" s="17" t="s">
        <v>130</v>
      </c>
      <c r="N1203" s="17" t="s">
        <v>75</v>
      </c>
      <c r="O1203" s="17">
        <v>20190517</v>
      </c>
      <c r="P1203" s="17">
        <v>20190613</v>
      </c>
      <c r="Q1203" s="17">
        <v>3310</v>
      </c>
      <c r="R1203" s="17">
        <v>26950914</v>
      </c>
      <c r="S1203" s="17" t="s">
        <v>76</v>
      </c>
      <c r="T1203" s="17" t="s">
        <v>63</v>
      </c>
      <c r="U1203" s="17" t="s">
        <v>88</v>
      </c>
      <c r="V1203" s="17">
        <f t="shared" si="334"/>
        <v>50</v>
      </c>
      <c r="W1203" s="17">
        <v>50000</v>
      </c>
      <c r="X1203" s="17" t="s">
        <v>89</v>
      </c>
      <c r="Y1203" s="17" t="s">
        <v>136</v>
      </c>
      <c r="Z1203" s="17">
        <v>20190711</v>
      </c>
      <c r="AA1203" s="17" t="s">
        <v>78</v>
      </c>
      <c r="AB1203" s="17">
        <v>1</v>
      </c>
      <c r="AC1203" s="17" t="str">
        <f>IFERROR(VLOOKUP(A1203,[1]Cruces!AJ:AK,2,0),VLOOKUP(CONCATENATE(X1203,AA1203),[1]Cruces!G:H,2,0))</f>
        <v>Solicitud de Obra</v>
      </c>
      <c r="AD1203" s="17">
        <f t="shared" si="320"/>
        <v>17</v>
      </c>
      <c r="AE1203" s="17">
        <f t="shared" si="321"/>
        <v>5</v>
      </c>
      <c r="AF1203" s="17">
        <f t="shared" si="322"/>
        <v>2019</v>
      </c>
      <c r="AG1203" s="17" t="str">
        <f>IFERROR(VLOOKUP(MID(A1203,2,4)*1,[1]Cruces!K:L,2,0),"Verificar")</f>
        <v>Guajira</v>
      </c>
      <c r="AH1203" s="17">
        <f t="shared" ca="1" si="323"/>
        <v>558</v>
      </c>
      <c r="AI1203" s="17" t="str">
        <f>IFERROR(VLOOKUP(U1203,[1]Cruces!$O$1:$P$6,2,0),"Sin Orden")</f>
        <v>Resuelta</v>
      </c>
      <c r="AJ1203" s="17">
        <f t="shared" si="324"/>
        <v>11</v>
      </c>
      <c r="AK1203" s="17">
        <f t="shared" si="325"/>
        <v>7</v>
      </c>
      <c r="AL1203" s="17">
        <f t="shared" si="326"/>
        <v>2019</v>
      </c>
      <c r="AM1203" s="17">
        <f t="shared" ca="1" si="327"/>
        <v>503</v>
      </c>
      <c r="AN1203" s="18">
        <f>IFERROR(VLOOKUP(R1203*1,'[1]Ordenes de Servicio'!G:K,5,0),"No Cruza")</f>
        <v>43796</v>
      </c>
      <c r="AO1203" s="17">
        <f t="shared" ca="1" si="328"/>
        <v>55</v>
      </c>
      <c r="AP1203" s="17">
        <f t="shared" si="329"/>
        <v>13</v>
      </c>
      <c r="AQ1203" s="17">
        <f t="shared" si="330"/>
        <v>6</v>
      </c>
      <c r="AR1203" s="17">
        <f t="shared" si="331"/>
        <v>2019</v>
      </c>
      <c r="AS1203" s="17">
        <f t="shared" ca="1" si="332"/>
        <v>531</v>
      </c>
      <c r="AT1203" s="17" t="str">
        <f t="shared" ca="1" si="335"/>
        <v>Si</v>
      </c>
      <c r="AU1203" s="17">
        <f t="shared" si="333"/>
        <v>28</v>
      </c>
      <c r="AV1203" s="17" t="str">
        <f>+VLOOKUP(B1203,[1]Cruces!S:T,2,0)</f>
        <v>5. Consultoría / Adjudicación</v>
      </c>
    </row>
    <row r="1204" spans="1:48" hidden="1" x14ac:dyDescent="0.25">
      <c r="A1204" s="17" t="s">
        <v>2380</v>
      </c>
      <c r="B1204" s="17" t="s">
        <v>68</v>
      </c>
      <c r="C1204" s="17">
        <v>3050361</v>
      </c>
      <c r="D1204" s="17">
        <v>0</v>
      </c>
      <c r="E1204" s="17" t="s">
        <v>55</v>
      </c>
      <c r="F1204" s="17" t="s">
        <v>56</v>
      </c>
      <c r="G1204" s="17" t="s">
        <v>2381</v>
      </c>
      <c r="H1204" s="17">
        <v>3003651677</v>
      </c>
      <c r="I1204" s="17" t="s">
        <v>71</v>
      </c>
      <c r="J1204" s="17" t="s">
        <v>59</v>
      </c>
      <c r="K1204" s="17" t="s">
        <v>97</v>
      </c>
      <c r="L1204" s="17" t="s">
        <v>842</v>
      </c>
      <c r="M1204" s="17" t="s">
        <v>55</v>
      </c>
      <c r="N1204" s="17" t="s">
        <v>75</v>
      </c>
      <c r="O1204" s="17">
        <v>20200310</v>
      </c>
      <c r="P1204" s="17">
        <v>20200626</v>
      </c>
      <c r="Q1204" s="17">
        <v>1110</v>
      </c>
      <c r="R1204" s="17">
        <v>27851792</v>
      </c>
      <c r="S1204" s="17" t="s">
        <v>76</v>
      </c>
      <c r="T1204" s="17" t="s">
        <v>63</v>
      </c>
      <c r="U1204" s="17" t="s">
        <v>91</v>
      </c>
      <c r="V1204" s="17">
        <f t="shared" si="334"/>
        <v>75</v>
      </c>
      <c r="W1204" s="17">
        <v>75000</v>
      </c>
      <c r="X1204" s="17" t="s">
        <v>89</v>
      </c>
      <c r="Y1204" s="17" t="s">
        <v>105</v>
      </c>
      <c r="Z1204" s="17">
        <v>20200729</v>
      </c>
      <c r="AA1204" s="17" t="s">
        <v>78</v>
      </c>
      <c r="AB1204" s="17">
        <v>1</v>
      </c>
      <c r="AC1204" s="17" t="str">
        <f>IFERROR(VLOOKUP(A1204,[1]Cruces!AJ:AK,2,0),VLOOKUP(CONCATENATE(X1204,AA1204),[1]Cruces!G:H,2,0))</f>
        <v>Solicitud de Obra</v>
      </c>
      <c r="AD1204" s="17">
        <f t="shared" si="320"/>
        <v>10</v>
      </c>
      <c r="AE1204" s="17">
        <f t="shared" si="321"/>
        <v>3</v>
      </c>
      <c r="AF1204" s="17">
        <f t="shared" si="322"/>
        <v>2020</v>
      </c>
      <c r="AG1204" s="17" t="str">
        <f>IFERROR(VLOOKUP(MID(A1204,2,4)*1,[1]Cruces!K:L,2,0),"Verificar")</f>
        <v>Atlántico Norte</v>
      </c>
      <c r="AH1204" s="17">
        <f t="shared" ca="1" si="323"/>
        <v>260</v>
      </c>
      <c r="AI1204" s="17" t="str">
        <f>IFERROR(VLOOKUP(U1204,[1]Cruces!$O$1:$P$6,2,0),"Sin Orden")</f>
        <v>Resuelta</v>
      </c>
      <c r="AJ1204" s="17">
        <f t="shared" si="324"/>
        <v>29</v>
      </c>
      <c r="AK1204" s="17">
        <f t="shared" si="325"/>
        <v>7</v>
      </c>
      <c r="AL1204" s="17">
        <f t="shared" si="326"/>
        <v>2020</v>
      </c>
      <c r="AM1204" s="17">
        <f t="shared" ca="1" si="327"/>
        <v>119</v>
      </c>
      <c r="AN1204" s="18">
        <f>IFERROR(VLOOKUP(R1204*1,'[1]Ordenes de Servicio'!G:K,5,0),"No Cruza")</f>
        <v>44034</v>
      </c>
      <c r="AO1204" s="17">
        <f t="shared" ca="1" si="328"/>
        <v>141</v>
      </c>
      <c r="AP1204" s="17">
        <f t="shared" si="329"/>
        <v>26</v>
      </c>
      <c r="AQ1204" s="17">
        <f t="shared" si="330"/>
        <v>6</v>
      </c>
      <c r="AR1204" s="17">
        <f t="shared" si="331"/>
        <v>2020</v>
      </c>
      <c r="AS1204" s="17">
        <f t="shared" ca="1" si="332"/>
        <v>152</v>
      </c>
      <c r="AT1204" s="17" t="str">
        <f t="shared" ca="1" si="335"/>
        <v>No</v>
      </c>
      <c r="AU1204" s="17">
        <f t="shared" si="333"/>
        <v>33</v>
      </c>
      <c r="AV1204" s="17" t="str">
        <f>+VLOOKUP(B1204,[1]Cruces!S:T,2,0)</f>
        <v>5. Consultoría / Adjudicación</v>
      </c>
    </row>
    <row r="1205" spans="1:48" hidden="1" x14ac:dyDescent="0.25">
      <c r="A1205" s="17" t="s">
        <v>2382</v>
      </c>
      <c r="B1205" s="17" t="s">
        <v>68</v>
      </c>
      <c r="C1205" s="17">
        <v>0</v>
      </c>
      <c r="D1205" s="17">
        <v>0</v>
      </c>
      <c r="E1205" s="17" t="s">
        <v>55</v>
      </c>
      <c r="F1205" s="17" t="s">
        <v>120</v>
      </c>
      <c r="G1205" s="17" t="s">
        <v>2383</v>
      </c>
      <c r="H1205" s="17">
        <v>0</v>
      </c>
      <c r="I1205" s="17" t="s">
        <v>71</v>
      </c>
      <c r="J1205" s="17" t="s">
        <v>59</v>
      </c>
      <c r="K1205" s="17" t="s">
        <v>97</v>
      </c>
      <c r="L1205" s="17" t="s">
        <v>122</v>
      </c>
      <c r="M1205" s="17" t="s">
        <v>123</v>
      </c>
      <c r="N1205" s="17" t="s">
        <v>75</v>
      </c>
      <c r="O1205" s="17">
        <v>20180525</v>
      </c>
      <c r="P1205" s="17">
        <v>20180806</v>
      </c>
      <c r="Q1205" s="17">
        <v>1110</v>
      </c>
      <c r="R1205" s="17">
        <v>25136043</v>
      </c>
      <c r="S1205" s="17" t="s">
        <v>100</v>
      </c>
      <c r="T1205" s="17" t="s">
        <v>63</v>
      </c>
      <c r="U1205" s="17" t="s">
        <v>91</v>
      </c>
      <c r="V1205" s="17">
        <f t="shared" si="334"/>
        <v>300</v>
      </c>
      <c r="W1205" s="17">
        <v>300000</v>
      </c>
      <c r="X1205" s="17" t="s">
        <v>64</v>
      </c>
      <c r="Y1205" s="17" t="s">
        <v>136</v>
      </c>
      <c r="Z1205" s="17">
        <v>20180821</v>
      </c>
      <c r="AA1205" s="17" t="s">
        <v>137</v>
      </c>
      <c r="AB1205" s="17">
        <v>1</v>
      </c>
      <c r="AC1205" s="17" t="str">
        <f>IFERROR(VLOOKUP(A1205,[1]Cruces!AJ:AK,2,0),VLOOKUP(CONCATENATE(X1205,AA1205),[1]Cruces!G:H,2,0))</f>
        <v>Solicitud de Obra</v>
      </c>
      <c r="AD1205" s="17">
        <f t="shared" si="320"/>
        <v>25</v>
      </c>
      <c r="AE1205" s="17">
        <f t="shared" si="321"/>
        <v>5</v>
      </c>
      <c r="AF1205" s="17">
        <f t="shared" si="322"/>
        <v>2018</v>
      </c>
      <c r="AG1205" s="17" t="str">
        <f>IFERROR(VLOOKUP(MID(A1205,2,4)*1,[1]Cruces!K:L,2,0),"Verificar")</f>
        <v>Atlántico Norte</v>
      </c>
      <c r="AH1205" s="17">
        <f t="shared" ca="1" si="323"/>
        <v>915</v>
      </c>
      <c r="AI1205" s="17" t="str">
        <f>IFERROR(VLOOKUP(U1205,[1]Cruces!$O$1:$P$6,2,0),"Sin Orden")</f>
        <v>Resuelta</v>
      </c>
      <c r="AJ1205" s="17">
        <f t="shared" si="324"/>
        <v>21</v>
      </c>
      <c r="AK1205" s="17">
        <f t="shared" si="325"/>
        <v>8</v>
      </c>
      <c r="AL1205" s="17">
        <f t="shared" si="326"/>
        <v>2018</v>
      </c>
      <c r="AM1205" s="17">
        <f t="shared" ca="1" si="327"/>
        <v>827</v>
      </c>
      <c r="AN1205" s="18" t="str">
        <f>IFERROR(VLOOKUP(R1205*1,'[1]Ordenes de Servicio'!G:K,5,0),"No Cruza")</f>
        <v>No Cruza</v>
      </c>
      <c r="AO1205" s="17">
        <f t="shared" ca="1" si="328"/>
        <v>88</v>
      </c>
      <c r="AP1205" s="17">
        <f t="shared" si="329"/>
        <v>6</v>
      </c>
      <c r="AQ1205" s="17">
        <f t="shared" si="330"/>
        <v>8</v>
      </c>
      <c r="AR1205" s="17">
        <f t="shared" si="331"/>
        <v>2018</v>
      </c>
      <c r="AS1205" s="17">
        <f t="shared" ca="1" si="332"/>
        <v>842</v>
      </c>
      <c r="AT1205" s="17" t="str">
        <f t="shared" ca="1" si="335"/>
        <v>Si</v>
      </c>
      <c r="AU1205" s="17">
        <f t="shared" si="333"/>
        <v>15</v>
      </c>
      <c r="AV1205" s="17" t="str">
        <f>+VLOOKUP(B1205,[1]Cruces!S:T,2,0)</f>
        <v>5. Consultoría / Adjudicación</v>
      </c>
    </row>
    <row r="1206" spans="1:48" hidden="1" x14ac:dyDescent="0.25">
      <c r="A1206" s="17" t="s">
        <v>2384</v>
      </c>
      <c r="B1206" s="17" t="s">
        <v>68</v>
      </c>
      <c r="C1206" s="17">
        <v>0</v>
      </c>
      <c r="D1206" s="17">
        <v>0</v>
      </c>
      <c r="E1206" s="17" t="s">
        <v>55</v>
      </c>
      <c r="F1206" s="17" t="s">
        <v>56</v>
      </c>
      <c r="G1206" s="17" t="s">
        <v>2385</v>
      </c>
      <c r="H1206" s="17">
        <v>3156649093</v>
      </c>
      <c r="I1206" s="17" t="s">
        <v>182</v>
      </c>
      <c r="J1206" s="17" t="s">
        <v>59</v>
      </c>
      <c r="K1206" s="17" t="s">
        <v>2386</v>
      </c>
      <c r="L1206" s="17" t="s">
        <v>117</v>
      </c>
      <c r="M1206" s="17" t="s">
        <v>118</v>
      </c>
      <c r="N1206" s="17" t="s">
        <v>75</v>
      </c>
      <c r="O1206" s="17">
        <v>20190709</v>
      </c>
      <c r="P1206" s="17">
        <v>20190830</v>
      </c>
      <c r="Q1206" s="17">
        <v>1180</v>
      </c>
      <c r="R1206" s="17">
        <v>28135516</v>
      </c>
      <c r="S1206" s="17" t="s">
        <v>76</v>
      </c>
      <c r="T1206" s="17" t="s">
        <v>63</v>
      </c>
      <c r="U1206" s="17" t="s">
        <v>91</v>
      </c>
      <c r="V1206" s="17">
        <f t="shared" si="334"/>
        <v>112.5</v>
      </c>
      <c r="W1206" s="17">
        <v>112500</v>
      </c>
      <c r="X1206" s="17" t="s">
        <v>64</v>
      </c>
      <c r="Y1206" s="17" t="s">
        <v>150</v>
      </c>
      <c r="Z1206" s="17">
        <v>20200915</v>
      </c>
      <c r="AA1206" s="17" t="s">
        <v>78</v>
      </c>
      <c r="AB1206" s="17">
        <v>1</v>
      </c>
      <c r="AC1206" s="17" t="str">
        <f>IFERROR(VLOOKUP(A1206,[1]Cruces!AJ:AK,2,0),VLOOKUP(CONCATENATE(X1206,AA1206),[1]Cruces!G:H,2,0))</f>
        <v>Solicitud de Obra</v>
      </c>
      <c r="AD1206" s="17">
        <f t="shared" si="320"/>
        <v>9</v>
      </c>
      <c r="AE1206" s="17">
        <f t="shared" si="321"/>
        <v>7</v>
      </c>
      <c r="AF1206" s="17">
        <f t="shared" si="322"/>
        <v>2019</v>
      </c>
      <c r="AG1206" s="17" t="str">
        <f>IFERROR(VLOOKUP(MID(A1206,2,4)*1,[1]Cruces!K:L,2,0),"Verificar")</f>
        <v>Atlántico Norte</v>
      </c>
      <c r="AH1206" s="17">
        <f t="shared" ca="1" si="323"/>
        <v>505</v>
      </c>
      <c r="AI1206" s="17" t="str">
        <f>IFERROR(VLOOKUP(U1206,[1]Cruces!$O$1:$P$6,2,0),"Sin Orden")</f>
        <v>Resuelta</v>
      </c>
      <c r="AJ1206" s="17">
        <f t="shared" si="324"/>
        <v>15</v>
      </c>
      <c r="AK1206" s="17">
        <f t="shared" si="325"/>
        <v>9</v>
      </c>
      <c r="AL1206" s="17">
        <f t="shared" si="326"/>
        <v>2020</v>
      </c>
      <c r="AM1206" s="17">
        <f t="shared" ca="1" si="327"/>
        <v>71</v>
      </c>
      <c r="AN1206" s="18">
        <f>IFERROR(VLOOKUP(R1206*1,'[1]Ordenes de Servicio'!G:K,5,0),"No Cruza")</f>
        <v>44089</v>
      </c>
      <c r="AO1206" s="17">
        <f t="shared" ca="1" si="328"/>
        <v>434</v>
      </c>
      <c r="AP1206" s="17">
        <f t="shared" si="329"/>
        <v>30</v>
      </c>
      <c r="AQ1206" s="17">
        <f t="shared" si="330"/>
        <v>8</v>
      </c>
      <c r="AR1206" s="17">
        <f t="shared" si="331"/>
        <v>2019</v>
      </c>
      <c r="AS1206" s="17">
        <f t="shared" ca="1" si="332"/>
        <v>453</v>
      </c>
      <c r="AT1206" s="17" t="str">
        <f t="shared" ca="1" si="335"/>
        <v>Si</v>
      </c>
      <c r="AU1206" s="17">
        <f t="shared" si="333"/>
        <v>382</v>
      </c>
      <c r="AV1206" s="17" t="str">
        <f>+VLOOKUP(B1206,[1]Cruces!S:T,2,0)</f>
        <v>5. Consultoría / Adjudicación</v>
      </c>
    </row>
    <row r="1207" spans="1:48" hidden="1" x14ac:dyDescent="0.25">
      <c r="A1207" s="17" t="s">
        <v>2387</v>
      </c>
      <c r="B1207" s="17" t="s">
        <v>68</v>
      </c>
      <c r="C1207" s="17">
        <v>0</v>
      </c>
      <c r="D1207" s="17">
        <v>0</v>
      </c>
      <c r="E1207" s="17" t="s">
        <v>55</v>
      </c>
      <c r="F1207" s="17" t="s">
        <v>107</v>
      </c>
      <c r="G1207" s="17" t="s">
        <v>2388</v>
      </c>
      <c r="H1207" s="17">
        <v>0</v>
      </c>
      <c r="I1207" s="17" t="s">
        <v>357</v>
      </c>
      <c r="J1207" s="17" t="s">
        <v>59</v>
      </c>
      <c r="K1207" s="17" t="s">
        <v>2389</v>
      </c>
      <c r="L1207" s="17" t="s">
        <v>117</v>
      </c>
      <c r="M1207" s="17" t="s">
        <v>118</v>
      </c>
      <c r="N1207" s="17" t="s">
        <v>75</v>
      </c>
      <c r="O1207" s="17">
        <v>20200608</v>
      </c>
      <c r="P1207" s="17">
        <v>20200723</v>
      </c>
      <c r="Q1207" s="17">
        <v>1110</v>
      </c>
      <c r="R1207" s="17">
        <v>0</v>
      </c>
      <c r="S1207" s="17"/>
      <c r="T1207" s="17" t="s">
        <v>63</v>
      </c>
      <c r="U1207" s="17"/>
      <c r="V1207" s="17">
        <f t="shared" si="334"/>
        <v>1</v>
      </c>
      <c r="W1207" s="17">
        <v>1000</v>
      </c>
      <c r="X1207" s="17" t="s">
        <v>64</v>
      </c>
      <c r="Y1207" s="17" t="s">
        <v>136</v>
      </c>
      <c r="Z1207" s="17">
        <v>20200803</v>
      </c>
      <c r="AA1207" s="17" t="s">
        <v>113</v>
      </c>
      <c r="AB1207" s="17">
        <v>1</v>
      </c>
      <c r="AC1207" s="17" t="str">
        <f>IFERROR(VLOOKUP(A1207,[1]Cruces!AJ:AK,2,0),VLOOKUP(CONCATENATE(X1207,AA1207),[1]Cruces!G:H,2,0))</f>
        <v>Solicitud de Obra</v>
      </c>
      <c r="AD1207" s="17">
        <f t="shared" si="320"/>
        <v>8</v>
      </c>
      <c r="AE1207" s="17">
        <f t="shared" si="321"/>
        <v>6</v>
      </c>
      <c r="AF1207" s="17">
        <f t="shared" si="322"/>
        <v>2020</v>
      </c>
      <c r="AG1207" s="17" t="str">
        <f>IFERROR(VLOOKUP(MID(A1207,2,4)*1,[1]Cruces!K:L,2,0),"Verificar")</f>
        <v>Atlántico Norte</v>
      </c>
      <c r="AH1207" s="17">
        <f t="shared" ca="1" si="323"/>
        <v>170</v>
      </c>
      <c r="AI1207" s="17" t="str">
        <f>IFERROR(VLOOKUP(U1207,[1]Cruces!$O$1:$P$6,2,0),"Sin Orden")</f>
        <v>Sin Orden</v>
      </c>
      <c r="AJ1207" s="17">
        <f t="shared" si="324"/>
        <v>3</v>
      </c>
      <c r="AK1207" s="17">
        <f t="shared" si="325"/>
        <v>8</v>
      </c>
      <c r="AL1207" s="17">
        <f t="shared" si="326"/>
        <v>2020</v>
      </c>
      <c r="AM1207" s="17">
        <f t="shared" ca="1" si="327"/>
        <v>114</v>
      </c>
      <c r="AN1207" s="18" t="str">
        <f>IFERROR(VLOOKUP(R1207*1,'[1]Ordenes de Servicio'!G:K,5,0),"No Cruza")</f>
        <v>No Cruza</v>
      </c>
      <c r="AO1207" s="17">
        <f t="shared" ca="1" si="328"/>
        <v>114</v>
      </c>
      <c r="AP1207" s="17">
        <f t="shared" si="329"/>
        <v>23</v>
      </c>
      <c r="AQ1207" s="17">
        <f t="shared" si="330"/>
        <v>7</v>
      </c>
      <c r="AR1207" s="17">
        <f t="shared" si="331"/>
        <v>2020</v>
      </c>
      <c r="AS1207" s="17">
        <f t="shared" ca="1" si="332"/>
        <v>125</v>
      </c>
      <c r="AT1207" s="17" t="str">
        <f t="shared" ca="1" si="335"/>
        <v>No</v>
      </c>
      <c r="AU1207" s="17">
        <f t="shared" si="333"/>
        <v>11</v>
      </c>
      <c r="AV1207" s="17" t="str">
        <f>+VLOOKUP(B1207,[1]Cruces!S:T,2,0)</f>
        <v>5. Consultoría / Adjudicación</v>
      </c>
    </row>
    <row r="1208" spans="1:48" hidden="1" x14ac:dyDescent="0.25">
      <c r="A1208" s="17" t="s">
        <v>2390</v>
      </c>
      <c r="B1208" s="17" t="s">
        <v>54</v>
      </c>
      <c r="C1208" s="17">
        <v>0</v>
      </c>
      <c r="D1208" s="17">
        <v>0</v>
      </c>
      <c r="E1208" s="17" t="s">
        <v>55</v>
      </c>
      <c r="F1208" s="17" t="s">
        <v>107</v>
      </c>
      <c r="G1208" s="17" t="s">
        <v>2391</v>
      </c>
      <c r="H1208" s="17">
        <v>0</v>
      </c>
      <c r="I1208" s="17" t="s">
        <v>116</v>
      </c>
      <c r="J1208" s="17" t="s">
        <v>59</v>
      </c>
      <c r="K1208" s="17" t="s">
        <v>437</v>
      </c>
      <c r="L1208" s="17" t="s">
        <v>145</v>
      </c>
      <c r="M1208" s="17" t="s">
        <v>146</v>
      </c>
      <c r="N1208" s="17" t="s">
        <v>62</v>
      </c>
      <c r="O1208" s="17">
        <v>20190926</v>
      </c>
      <c r="P1208" s="17">
        <v>20191002</v>
      </c>
      <c r="Q1208" s="17">
        <v>1210</v>
      </c>
      <c r="R1208" s="17">
        <v>26773080</v>
      </c>
      <c r="S1208" s="17" t="s">
        <v>100</v>
      </c>
      <c r="T1208" s="17" t="s">
        <v>63</v>
      </c>
      <c r="U1208" s="17" t="s">
        <v>91</v>
      </c>
      <c r="V1208" s="17">
        <f t="shared" si="334"/>
        <v>112.5</v>
      </c>
      <c r="W1208" s="17">
        <v>112500</v>
      </c>
      <c r="X1208" s="17" t="s">
        <v>64</v>
      </c>
      <c r="Y1208" s="17" t="s">
        <v>150</v>
      </c>
      <c r="Z1208" s="17">
        <v>20200204</v>
      </c>
      <c r="AA1208" s="17" t="s">
        <v>101</v>
      </c>
      <c r="AB1208" s="17">
        <v>1</v>
      </c>
      <c r="AC1208" s="17" t="str">
        <f>IFERROR(VLOOKUP(A1208,[1]Cruces!AJ:AK,2,0),VLOOKUP(CONCATENATE(X1208,AA1208),[1]Cruces!G:H,2,0))</f>
        <v>Solicitud de Obra</v>
      </c>
      <c r="AD1208" s="17">
        <f t="shared" si="320"/>
        <v>26</v>
      </c>
      <c r="AE1208" s="17">
        <f t="shared" si="321"/>
        <v>9</v>
      </c>
      <c r="AF1208" s="17">
        <f t="shared" si="322"/>
        <v>2019</v>
      </c>
      <c r="AG1208" s="17" t="str">
        <f>IFERROR(VLOOKUP(MID(A1208,2,4)*1,[1]Cruces!K:L,2,0),"Verificar")</f>
        <v>Atlántico Sur</v>
      </c>
      <c r="AH1208" s="17">
        <f t="shared" ca="1" si="323"/>
        <v>426</v>
      </c>
      <c r="AI1208" s="17" t="str">
        <f>IFERROR(VLOOKUP(U1208,[1]Cruces!$O$1:$P$6,2,0),"Sin Orden")</f>
        <v>Resuelta</v>
      </c>
      <c r="AJ1208" s="17">
        <f t="shared" si="324"/>
        <v>4</v>
      </c>
      <c r="AK1208" s="17">
        <f t="shared" si="325"/>
        <v>2</v>
      </c>
      <c r="AL1208" s="17">
        <f t="shared" si="326"/>
        <v>2020</v>
      </c>
      <c r="AM1208" s="17">
        <f t="shared" ca="1" si="327"/>
        <v>295</v>
      </c>
      <c r="AN1208" s="18" t="str">
        <f>IFERROR(VLOOKUP(R1208*1,'[1]Ordenes de Servicio'!G:K,5,0),"No Cruza")</f>
        <v>No Cruza</v>
      </c>
      <c r="AO1208" s="17">
        <f t="shared" ca="1" si="328"/>
        <v>131</v>
      </c>
      <c r="AP1208" s="17">
        <f t="shared" si="329"/>
        <v>2</v>
      </c>
      <c r="AQ1208" s="17">
        <f t="shared" si="330"/>
        <v>10</v>
      </c>
      <c r="AR1208" s="17">
        <f t="shared" si="331"/>
        <v>2019</v>
      </c>
      <c r="AS1208" s="17">
        <f t="shared" ca="1" si="332"/>
        <v>420</v>
      </c>
      <c r="AT1208" s="17" t="str">
        <f t="shared" ca="1" si="335"/>
        <v>Si</v>
      </c>
      <c r="AU1208" s="17">
        <f t="shared" si="333"/>
        <v>125</v>
      </c>
      <c r="AV1208" s="17" t="str">
        <f>+VLOOKUP(B1208,[1]Cruces!S:T,2,0)</f>
        <v>4. Presupuesto de Obra</v>
      </c>
    </row>
    <row r="1209" spans="1:48" hidden="1" x14ac:dyDescent="0.25">
      <c r="A1209" s="17" t="s">
        <v>2392</v>
      </c>
      <c r="B1209" s="17" t="s">
        <v>68</v>
      </c>
      <c r="C1209" s="17">
        <v>3528931</v>
      </c>
      <c r="D1209" s="17">
        <v>0</v>
      </c>
      <c r="E1209" s="17" t="s">
        <v>55</v>
      </c>
      <c r="F1209" s="17" t="s">
        <v>94</v>
      </c>
      <c r="G1209" s="17" t="s">
        <v>95</v>
      </c>
      <c r="H1209" s="17">
        <v>3003360026</v>
      </c>
      <c r="I1209" s="17" t="s">
        <v>83</v>
      </c>
      <c r="J1209" s="17" t="s">
        <v>59</v>
      </c>
      <c r="K1209" s="17" t="s">
        <v>97</v>
      </c>
      <c r="L1209" s="17" t="s">
        <v>98</v>
      </c>
      <c r="M1209" s="17" t="s">
        <v>99</v>
      </c>
      <c r="N1209" s="17" t="s">
        <v>75</v>
      </c>
      <c r="O1209" s="17">
        <v>20181121</v>
      </c>
      <c r="P1209" s="17">
        <v>20181121</v>
      </c>
      <c r="Q1209" s="17">
        <v>9510</v>
      </c>
      <c r="R1209" s="17">
        <v>25737505</v>
      </c>
      <c r="S1209" s="17" t="s">
        <v>76</v>
      </c>
      <c r="T1209" s="17" t="s">
        <v>63</v>
      </c>
      <c r="U1209" s="17" t="s">
        <v>88</v>
      </c>
      <c r="V1209" s="17">
        <f t="shared" si="334"/>
        <v>30</v>
      </c>
      <c r="W1209" s="17">
        <v>30000</v>
      </c>
      <c r="X1209" s="17" t="s">
        <v>89</v>
      </c>
      <c r="Y1209" s="17" t="s">
        <v>136</v>
      </c>
      <c r="Z1209" s="17">
        <v>20181121</v>
      </c>
      <c r="AA1209" s="17" t="s">
        <v>335</v>
      </c>
      <c r="AB1209" s="17">
        <v>1</v>
      </c>
      <c r="AC1209" s="17" t="str">
        <f>IFERROR(VLOOKUP(A1209,[1]Cruces!AJ:AK,2,0),VLOOKUP(CONCATENATE(X1209,AA1209),[1]Cruces!G:H,2,0))</f>
        <v>Solicitud de Obra</v>
      </c>
      <c r="AD1209" s="17">
        <f t="shared" si="320"/>
        <v>21</v>
      </c>
      <c r="AE1209" s="17">
        <f t="shared" si="321"/>
        <v>11</v>
      </c>
      <c r="AF1209" s="17">
        <f t="shared" si="322"/>
        <v>2018</v>
      </c>
      <c r="AG1209" s="17" t="str">
        <f>IFERROR(VLOOKUP(MID(A1209,2,4)*1,[1]Cruces!K:L,2,0),"Verificar")</f>
        <v>Atlántico Norte</v>
      </c>
      <c r="AH1209" s="17">
        <f t="shared" ca="1" si="323"/>
        <v>735</v>
      </c>
      <c r="AI1209" s="17" t="str">
        <f>IFERROR(VLOOKUP(U1209,[1]Cruces!$O$1:$P$6,2,0),"Sin Orden")</f>
        <v>Resuelta</v>
      </c>
      <c r="AJ1209" s="17">
        <f t="shared" si="324"/>
        <v>21</v>
      </c>
      <c r="AK1209" s="17">
        <f t="shared" si="325"/>
        <v>11</v>
      </c>
      <c r="AL1209" s="17">
        <f t="shared" si="326"/>
        <v>2018</v>
      </c>
      <c r="AM1209" s="17">
        <f t="shared" ca="1" si="327"/>
        <v>735</v>
      </c>
      <c r="AN1209" s="18" t="str">
        <f>IFERROR(VLOOKUP(R1209*1,'[1]Ordenes de Servicio'!G:K,5,0),"No Cruza")</f>
        <v>No Cruza</v>
      </c>
      <c r="AO1209" s="17">
        <f t="shared" ca="1" si="328"/>
        <v>0</v>
      </c>
      <c r="AP1209" s="17">
        <f t="shared" si="329"/>
        <v>21</v>
      </c>
      <c r="AQ1209" s="17">
        <f t="shared" si="330"/>
        <v>11</v>
      </c>
      <c r="AR1209" s="17">
        <f t="shared" si="331"/>
        <v>2018</v>
      </c>
      <c r="AS1209" s="17">
        <f t="shared" ca="1" si="332"/>
        <v>735</v>
      </c>
      <c r="AT1209" s="17" t="str">
        <f t="shared" ca="1" si="335"/>
        <v>Si</v>
      </c>
      <c r="AU1209" s="17">
        <f t="shared" si="333"/>
        <v>0</v>
      </c>
      <c r="AV1209" s="17" t="str">
        <f>+VLOOKUP(B1209,[1]Cruces!S:T,2,0)</f>
        <v>5. Consultoría / Adjudicación</v>
      </c>
    </row>
    <row r="1210" spans="1:48" hidden="1" x14ac:dyDescent="0.25">
      <c r="A1210" s="17" t="s">
        <v>2393</v>
      </c>
      <c r="B1210" s="17" t="s">
        <v>68</v>
      </c>
      <c r="C1210" s="17">
        <v>0</v>
      </c>
      <c r="D1210" s="17">
        <v>0</v>
      </c>
      <c r="E1210" s="17" t="s">
        <v>55</v>
      </c>
      <c r="F1210" s="17" t="s">
        <v>56</v>
      </c>
      <c r="G1210" s="17" t="s">
        <v>2394</v>
      </c>
      <c r="H1210" s="17">
        <v>0</v>
      </c>
      <c r="I1210" s="17" t="s">
        <v>357</v>
      </c>
      <c r="J1210" s="17" t="s">
        <v>59</v>
      </c>
      <c r="K1210" s="17" t="s">
        <v>2395</v>
      </c>
      <c r="L1210" s="17" t="s">
        <v>172</v>
      </c>
      <c r="M1210" s="17" t="s">
        <v>173</v>
      </c>
      <c r="N1210" s="17" t="s">
        <v>75</v>
      </c>
      <c r="O1210" s="17">
        <v>20191009</v>
      </c>
      <c r="P1210" s="17">
        <v>20191009</v>
      </c>
      <c r="Q1210" s="17">
        <v>9510</v>
      </c>
      <c r="R1210" s="17">
        <v>0</v>
      </c>
      <c r="S1210" s="17"/>
      <c r="T1210" s="17" t="s">
        <v>63</v>
      </c>
      <c r="U1210" s="17"/>
      <c r="V1210" s="17">
        <f t="shared" si="334"/>
        <v>1</v>
      </c>
      <c r="W1210" s="17">
        <v>1000</v>
      </c>
      <c r="X1210" s="17" t="s">
        <v>64</v>
      </c>
      <c r="Y1210" s="17" t="s">
        <v>136</v>
      </c>
      <c r="Z1210" s="17">
        <v>20191127</v>
      </c>
      <c r="AA1210" s="17" t="s">
        <v>113</v>
      </c>
      <c r="AB1210" s="17">
        <v>1</v>
      </c>
      <c r="AC1210" s="17" t="str">
        <f>IFERROR(VLOOKUP(A1210,[1]Cruces!AJ:AK,2,0),VLOOKUP(CONCATENATE(X1210,AA1210),[1]Cruces!G:H,2,0))</f>
        <v>Solicitud de Obra</v>
      </c>
      <c r="AD1210" s="17">
        <f t="shared" si="320"/>
        <v>9</v>
      </c>
      <c r="AE1210" s="17">
        <f t="shared" si="321"/>
        <v>10</v>
      </c>
      <c r="AF1210" s="17">
        <f t="shared" si="322"/>
        <v>2019</v>
      </c>
      <c r="AG1210" s="17" t="str">
        <f>IFERROR(VLOOKUP(MID(A1210,2,4)*1,[1]Cruces!K:L,2,0),"Verificar")</f>
        <v>Atlántico Norte</v>
      </c>
      <c r="AH1210" s="17">
        <f t="shared" ca="1" si="323"/>
        <v>413</v>
      </c>
      <c r="AI1210" s="17" t="str">
        <f>IFERROR(VLOOKUP(U1210,[1]Cruces!$O$1:$P$6,2,0),"Sin Orden")</f>
        <v>Sin Orden</v>
      </c>
      <c r="AJ1210" s="17">
        <f t="shared" si="324"/>
        <v>27</v>
      </c>
      <c r="AK1210" s="17">
        <f t="shared" si="325"/>
        <v>11</v>
      </c>
      <c r="AL1210" s="17">
        <f t="shared" si="326"/>
        <v>2019</v>
      </c>
      <c r="AM1210" s="17">
        <f t="shared" ca="1" si="327"/>
        <v>364</v>
      </c>
      <c r="AN1210" s="18" t="str">
        <f>IFERROR(VLOOKUP(R1210*1,'[1]Ordenes de Servicio'!G:K,5,0),"No Cruza")</f>
        <v>No Cruza</v>
      </c>
      <c r="AO1210" s="17">
        <f t="shared" ca="1" si="328"/>
        <v>364</v>
      </c>
      <c r="AP1210" s="17">
        <f t="shared" si="329"/>
        <v>9</v>
      </c>
      <c r="AQ1210" s="17">
        <f t="shared" si="330"/>
        <v>10</v>
      </c>
      <c r="AR1210" s="17">
        <f t="shared" si="331"/>
        <v>2019</v>
      </c>
      <c r="AS1210" s="17">
        <f t="shared" ca="1" si="332"/>
        <v>413</v>
      </c>
      <c r="AT1210" s="17" t="str">
        <f t="shared" ca="1" si="335"/>
        <v>Si</v>
      </c>
      <c r="AU1210" s="17">
        <f t="shared" si="333"/>
        <v>49</v>
      </c>
      <c r="AV1210" s="17" t="str">
        <f>+VLOOKUP(B1210,[1]Cruces!S:T,2,0)</f>
        <v>5. Consultoría / Adjudicación</v>
      </c>
    </row>
    <row r="1211" spans="1:48" x14ac:dyDescent="0.25">
      <c r="A1211" s="17" t="s">
        <v>2396</v>
      </c>
      <c r="B1211" s="17" t="s">
        <v>253</v>
      </c>
      <c r="C1211" s="17">
        <v>0</v>
      </c>
      <c r="D1211" s="17">
        <v>0</v>
      </c>
      <c r="E1211" s="17" t="s">
        <v>55</v>
      </c>
      <c r="F1211" s="17" t="s">
        <v>932</v>
      </c>
      <c r="G1211" s="17" t="s">
        <v>2397</v>
      </c>
      <c r="H1211" s="17">
        <v>0</v>
      </c>
      <c r="I1211" s="17" t="s">
        <v>197</v>
      </c>
      <c r="J1211" s="17" t="s">
        <v>59</v>
      </c>
      <c r="K1211" s="17" t="s">
        <v>2398</v>
      </c>
      <c r="L1211" s="17" t="s">
        <v>935</v>
      </c>
      <c r="M1211" s="17" t="s">
        <v>936</v>
      </c>
      <c r="N1211" s="17" t="s">
        <v>257</v>
      </c>
      <c r="O1211" s="17">
        <v>20201120</v>
      </c>
      <c r="P1211" s="17">
        <v>20201120</v>
      </c>
      <c r="Q1211" s="17">
        <v>3430</v>
      </c>
      <c r="R1211" s="17">
        <v>0</v>
      </c>
      <c r="S1211" s="17"/>
      <c r="T1211" s="17" t="s">
        <v>63</v>
      </c>
      <c r="U1211" s="17"/>
      <c r="V1211" s="17">
        <f t="shared" si="334"/>
        <v>75</v>
      </c>
      <c r="W1211" s="17">
        <v>75000</v>
      </c>
      <c r="X1211" s="17" t="s">
        <v>64</v>
      </c>
      <c r="Y1211" s="17" t="s">
        <v>253</v>
      </c>
      <c r="Z1211" s="17">
        <v>20201120</v>
      </c>
      <c r="AA1211" s="17" t="s">
        <v>78</v>
      </c>
      <c r="AB1211" s="17">
        <v>1</v>
      </c>
      <c r="AC1211" s="17" t="str">
        <f>IFERROR(VLOOKUP(A1211,[1]Cruces!AJ:AK,2,0),VLOOKUP(CONCATENATE(X1211,AA1211),[1]Cruces!G:H,2,0))</f>
        <v>Solicitud de Obra</v>
      </c>
      <c r="AD1211" s="17">
        <f t="shared" si="320"/>
        <v>20</v>
      </c>
      <c r="AE1211" s="17">
        <f t="shared" si="321"/>
        <v>11</v>
      </c>
      <c r="AF1211" s="17">
        <f t="shared" si="322"/>
        <v>2020</v>
      </c>
      <c r="AG1211" s="17" t="str">
        <f>IFERROR(VLOOKUP(MID(A1211,2,4)*1,[1]Cruces!K:L,2,0),"Verificar")</f>
        <v>Magdalena</v>
      </c>
      <c r="AH1211" s="17">
        <f t="shared" ca="1" si="323"/>
        <v>5</v>
      </c>
      <c r="AI1211" s="17" t="str">
        <f>IFERROR(VLOOKUP(U1211,[1]Cruces!$O$1:$P$6,2,0),"Sin Orden")</f>
        <v>Sin Orden</v>
      </c>
      <c r="AJ1211" s="17">
        <f t="shared" si="324"/>
        <v>20</v>
      </c>
      <c r="AK1211" s="17">
        <f t="shared" si="325"/>
        <v>11</v>
      </c>
      <c r="AL1211" s="17">
        <f t="shared" si="326"/>
        <v>2020</v>
      </c>
      <c r="AM1211" s="17">
        <f t="shared" ca="1" si="327"/>
        <v>5</v>
      </c>
      <c r="AN1211" s="18" t="str">
        <f>IFERROR(VLOOKUP(R1211*1,'[1]Ordenes de Servicio'!G:K,5,0),"No Cruza")</f>
        <v>No Cruza</v>
      </c>
      <c r="AO1211" s="17">
        <f t="shared" ca="1" si="328"/>
        <v>5</v>
      </c>
      <c r="AP1211" s="17">
        <f t="shared" si="329"/>
        <v>20</v>
      </c>
      <c r="AQ1211" s="17">
        <f t="shared" si="330"/>
        <v>11</v>
      </c>
      <c r="AR1211" s="17">
        <f t="shared" si="331"/>
        <v>2020</v>
      </c>
      <c r="AS1211" s="17">
        <f t="shared" ca="1" si="332"/>
        <v>5</v>
      </c>
      <c r="AT1211" s="17" t="str">
        <f t="shared" ca="1" si="335"/>
        <v>No</v>
      </c>
      <c r="AU1211" s="17">
        <f t="shared" si="333"/>
        <v>0</v>
      </c>
      <c r="AV1211" s="17" t="str">
        <f>+VLOOKUP(B1211,[1]Cruces!S:T,2,0)</f>
        <v>9. Contratación</v>
      </c>
    </row>
    <row r="1212" spans="1:48" hidden="1" x14ac:dyDescent="0.25">
      <c r="A1212" s="17" t="s">
        <v>8270</v>
      </c>
      <c r="B1212" s="17" t="s">
        <v>569</v>
      </c>
      <c r="C1212" s="17">
        <v>0</v>
      </c>
      <c r="D1212" s="17">
        <v>0</v>
      </c>
      <c r="E1212" s="17" t="s">
        <v>55</v>
      </c>
      <c r="F1212" s="17" t="s">
        <v>5366</v>
      </c>
      <c r="G1212" s="17" t="s">
        <v>8271</v>
      </c>
      <c r="H1212" s="17">
        <v>3174234749</v>
      </c>
      <c r="I1212" s="17" t="s">
        <v>71</v>
      </c>
      <c r="J1212" s="17" t="s">
        <v>59</v>
      </c>
      <c r="K1212" s="17" t="s">
        <v>97</v>
      </c>
      <c r="L1212" s="17" t="s">
        <v>5368</v>
      </c>
      <c r="M1212" s="17" t="s">
        <v>5369</v>
      </c>
      <c r="N1212" s="17" t="s">
        <v>572</v>
      </c>
      <c r="O1212" s="17">
        <v>20200723</v>
      </c>
      <c r="P1212" s="17">
        <v>20200723</v>
      </c>
      <c r="Q1212" s="17">
        <v>9510</v>
      </c>
      <c r="R1212" s="17">
        <v>0</v>
      </c>
      <c r="S1212" s="17"/>
      <c r="T1212" s="17" t="s">
        <v>63</v>
      </c>
      <c r="U1212" s="17"/>
      <c r="V1212" s="17">
        <f t="shared" si="334"/>
        <v>3</v>
      </c>
      <c r="W1212" s="17">
        <v>3000</v>
      </c>
      <c r="X1212" s="17" t="s">
        <v>7065</v>
      </c>
      <c r="Y1212" s="17" t="s">
        <v>150</v>
      </c>
      <c r="Z1212" s="17">
        <v>20200810</v>
      </c>
      <c r="AA1212" s="17" t="s">
        <v>1947</v>
      </c>
      <c r="AB1212" s="17">
        <v>1</v>
      </c>
      <c r="AC1212" s="17" t="str">
        <f>IFERROR(VLOOKUP(A1212,[1]Cruces!AJ:AK,2,0),VLOOKUP(CONCATENATE(X1212,AA1212),[1]Cruces!G:H,2,0))</f>
        <v>Solicitud por BT</v>
      </c>
      <c r="AD1212" s="17">
        <f t="shared" si="320"/>
        <v>23</v>
      </c>
      <c r="AE1212" s="17">
        <f t="shared" si="321"/>
        <v>7</v>
      </c>
      <c r="AF1212" s="17">
        <f t="shared" si="322"/>
        <v>2020</v>
      </c>
      <c r="AG1212" s="17" t="str">
        <f>IFERROR(VLOOKUP(MID(A1212,2,4)*1,[1]Cruces!K:L,2,0),"Verificar")</f>
        <v>Atlántico Norte</v>
      </c>
      <c r="AH1212" s="17">
        <f t="shared" ca="1" si="323"/>
        <v>125</v>
      </c>
      <c r="AI1212" s="17" t="str">
        <f>IFERROR(VLOOKUP(U1212,[1]Cruces!$O$1:$P$6,2,0),"Sin Orden")</f>
        <v>Sin Orden</v>
      </c>
      <c r="AJ1212" s="17">
        <f t="shared" si="324"/>
        <v>10</v>
      </c>
      <c r="AK1212" s="17">
        <f t="shared" si="325"/>
        <v>8</v>
      </c>
      <c r="AL1212" s="17">
        <f t="shared" si="326"/>
        <v>2020</v>
      </c>
      <c r="AM1212" s="17">
        <f t="shared" ca="1" si="327"/>
        <v>107</v>
      </c>
      <c r="AN1212" s="18" t="str">
        <f>IFERROR(VLOOKUP(R1212*1,'[1]Ordenes de Servicio'!G:K,5,0),"No Cruza")</f>
        <v>No Cruza</v>
      </c>
      <c r="AO1212" s="17">
        <f t="shared" ca="1" si="328"/>
        <v>107</v>
      </c>
      <c r="AP1212" s="17">
        <f t="shared" si="329"/>
        <v>23</v>
      </c>
      <c r="AQ1212" s="17">
        <f t="shared" si="330"/>
        <v>7</v>
      </c>
      <c r="AR1212" s="17">
        <f t="shared" si="331"/>
        <v>2020</v>
      </c>
      <c r="AS1212" s="17">
        <f t="shared" ca="1" si="332"/>
        <v>125</v>
      </c>
      <c r="AT1212" s="17" t="str">
        <f t="shared" ca="1" si="335"/>
        <v>No</v>
      </c>
      <c r="AU1212" s="17">
        <f t="shared" si="333"/>
        <v>18</v>
      </c>
      <c r="AV1212" s="17" t="str">
        <f>+VLOOKUP(B1212,[1]Cruces!S:T,2,0)</f>
        <v>1. Solicitud</v>
      </c>
    </row>
    <row r="1213" spans="1:48" hidden="1" x14ac:dyDescent="0.25">
      <c r="A1213" s="17" t="s">
        <v>2399</v>
      </c>
      <c r="B1213" s="17" t="s">
        <v>68</v>
      </c>
      <c r="C1213" s="17">
        <v>0</v>
      </c>
      <c r="D1213" s="17">
        <v>0</v>
      </c>
      <c r="E1213" s="17" t="s">
        <v>55</v>
      </c>
      <c r="F1213" s="17" t="s">
        <v>120</v>
      </c>
      <c r="G1213" s="17" t="s">
        <v>2400</v>
      </c>
      <c r="H1213" s="17">
        <v>0</v>
      </c>
      <c r="I1213" s="17" t="s">
        <v>116</v>
      </c>
      <c r="J1213" s="17" t="s">
        <v>59</v>
      </c>
      <c r="K1213" s="17" t="s">
        <v>97</v>
      </c>
      <c r="L1213" s="17" t="s">
        <v>122</v>
      </c>
      <c r="M1213" s="17" t="s">
        <v>123</v>
      </c>
      <c r="N1213" s="17" t="s">
        <v>75</v>
      </c>
      <c r="O1213" s="17">
        <v>20171204</v>
      </c>
      <c r="P1213" s="17">
        <v>20171218</v>
      </c>
      <c r="Q1213" s="17">
        <v>1150</v>
      </c>
      <c r="R1213" s="17">
        <v>25361334</v>
      </c>
      <c r="S1213" s="17" t="s">
        <v>76</v>
      </c>
      <c r="T1213" s="17" t="s">
        <v>63</v>
      </c>
      <c r="U1213" s="17" t="s">
        <v>91</v>
      </c>
      <c r="V1213" s="17">
        <f t="shared" si="334"/>
        <v>30</v>
      </c>
      <c r="W1213" s="17">
        <v>30000</v>
      </c>
      <c r="X1213" s="17" t="s">
        <v>64</v>
      </c>
      <c r="Y1213" s="17" t="s">
        <v>136</v>
      </c>
      <c r="Z1213" s="17">
        <v>20180221</v>
      </c>
      <c r="AA1213" s="17" t="s">
        <v>78</v>
      </c>
      <c r="AB1213" s="17">
        <v>1</v>
      </c>
      <c r="AC1213" s="17" t="str">
        <f>IFERROR(VLOOKUP(A1213,[1]Cruces!AJ:AK,2,0),VLOOKUP(CONCATENATE(X1213,AA1213),[1]Cruces!G:H,2,0))</f>
        <v>Solicitud de Obra</v>
      </c>
      <c r="AD1213" s="17">
        <f t="shared" si="320"/>
        <v>4</v>
      </c>
      <c r="AE1213" s="17">
        <f t="shared" si="321"/>
        <v>12</v>
      </c>
      <c r="AF1213" s="17">
        <f t="shared" si="322"/>
        <v>2017</v>
      </c>
      <c r="AG1213" s="17" t="str">
        <f>IFERROR(VLOOKUP(MID(A1213,2,4)*1,[1]Cruces!K:L,2,0),"Verificar")</f>
        <v>Atlántico Norte</v>
      </c>
      <c r="AH1213" s="17">
        <f t="shared" ca="1" si="323"/>
        <v>1087</v>
      </c>
      <c r="AI1213" s="17" t="str">
        <f>IFERROR(VLOOKUP(U1213,[1]Cruces!$O$1:$P$6,2,0),"Sin Orden")</f>
        <v>Resuelta</v>
      </c>
      <c r="AJ1213" s="17">
        <f t="shared" si="324"/>
        <v>21</v>
      </c>
      <c r="AK1213" s="17">
        <f t="shared" si="325"/>
        <v>2</v>
      </c>
      <c r="AL1213" s="17">
        <f t="shared" si="326"/>
        <v>2018</v>
      </c>
      <c r="AM1213" s="17">
        <f t="shared" ca="1" si="327"/>
        <v>1008</v>
      </c>
      <c r="AN1213" s="18">
        <f>IFERROR(VLOOKUP(R1213*1,'[1]Ordenes de Servicio'!G:K,5,0),"No Cruza")</f>
        <v>43312</v>
      </c>
      <c r="AO1213" s="17">
        <f t="shared" ca="1" si="328"/>
        <v>79</v>
      </c>
      <c r="AP1213" s="17">
        <f t="shared" si="329"/>
        <v>18</v>
      </c>
      <c r="AQ1213" s="17">
        <f t="shared" si="330"/>
        <v>12</v>
      </c>
      <c r="AR1213" s="17">
        <f t="shared" si="331"/>
        <v>2017</v>
      </c>
      <c r="AS1213" s="17">
        <f t="shared" ca="1" si="332"/>
        <v>1073</v>
      </c>
      <c r="AT1213" s="17" t="str">
        <f t="shared" ca="1" si="335"/>
        <v>Si</v>
      </c>
      <c r="AU1213" s="17">
        <f t="shared" si="333"/>
        <v>65</v>
      </c>
      <c r="AV1213" s="17" t="str">
        <f>+VLOOKUP(B1213,[1]Cruces!S:T,2,0)</f>
        <v>5. Consultoría / Adjudicación</v>
      </c>
    </row>
    <row r="1214" spans="1:48" hidden="1" x14ac:dyDescent="0.25">
      <c r="A1214" s="17" t="s">
        <v>6963</v>
      </c>
      <c r="B1214" s="17" t="s">
        <v>296</v>
      </c>
      <c r="C1214" s="17">
        <v>0</v>
      </c>
      <c r="D1214" s="17">
        <v>0</v>
      </c>
      <c r="E1214" s="17" t="s">
        <v>55</v>
      </c>
      <c r="F1214" s="17" t="s">
        <v>56</v>
      </c>
      <c r="G1214" s="17" t="s">
        <v>6964</v>
      </c>
      <c r="H1214" s="17" t="s">
        <v>6965</v>
      </c>
      <c r="I1214" s="17" t="s">
        <v>71</v>
      </c>
      <c r="J1214" s="17" t="s">
        <v>59</v>
      </c>
      <c r="K1214" s="17" t="s">
        <v>6966</v>
      </c>
      <c r="L1214" s="17" t="s">
        <v>2308</v>
      </c>
      <c r="M1214" s="17" t="s">
        <v>2309</v>
      </c>
      <c r="N1214" s="17" t="s">
        <v>301</v>
      </c>
      <c r="O1214" s="17">
        <v>20200128</v>
      </c>
      <c r="P1214" s="17">
        <v>20200218</v>
      </c>
      <c r="Q1214" s="17">
        <v>1110</v>
      </c>
      <c r="R1214" s="17">
        <v>0</v>
      </c>
      <c r="S1214" s="17"/>
      <c r="T1214" s="17" t="s">
        <v>63</v>
      </c>
      <c r="U1214" s="17"/>
      <c r="V1214" s="17">
        <f t="shared" si="334"/>
        <v>8.8000000000000007</v>
      </c>
      <c r="W1214" s="17">
        <v>8800</v>
      </c>
      <c r="X1214" s="17" t="s">
        <v>218</v>
      </c>
      <c r="Y1214" s="17" t="s">
        <v>296</v>
      </c>
      <c r="Z1214" s="17">
        <v>20200218</v>
      </c>
      <c r="AA1214" s="17" t="s">
        <v>219</v>
      </c>
      <c r="AB1214" s="17">
        <v>1</v>
      </c>
      <c r="AC1214" s="17" t="str">
        <f>IFERROR(VLOOKUP(A1214,[1]Cruces!AJ:AK,2,0),VLOOKUP(CONCATENATE(X1214,AA1214),[1]Cruces!G:H,2,0))</f>
        <v>Solicitud CREG 030</v>
      </c>
      <c r="AD1214" s="17">
        <f t="shared" si="320"/>
        <v>28</v>
      </c>
      <c r="AE1214" s="17">
        <f t="shared" si="321"/>
        <v>1</v>
      </c>
      <c r="AF1214" s="17">
        <f t="shared" si="322"/>
        <v>2020</v>
      </c>
      <c r="AG1214" s="17" t="str">
        <f>IFERROR(VLOOKUP(MID(A1214,2,4)*1,[1]Cruces!K:L,2,0),"Verificar")</f>
        <v>Atlántico Norte</v>
      </c>
      <c r="AH1214" s="17">
        <f t="shared" ca="1" si="323"/>
        <v>302</v>
      </c>
      <c r="AI1214" s="17" t="str">
        <f>IFERROR(VLOOKUP(U1214,[1]Cruces!$O$1:$P$6,2,0),"Sin Orden")</f>
        <v>Sin Orden</v>
      </c>
      <c r="AJ1214" s="17">
        <f t="shared" si="324"/>
        <v>18</v>
      </c>
      <c r="AK1214" s="17">
        <f t="shared" si="325"/>
        <v>2</v>
      </c>
      <c r="AL1214" s="17">
        <f t="shared" si="326"/>
        <v>2020</v>
      </c>
      <c r="AM1214" s="17">
        <f t="shared" ca="1" si="327"/>
        <v>281</v>
      </c>
      <c r="AN1214" s="18" t="str">
        <f>IFERROR(VLOOKUP(R1214*1,'[1]Ordenes de Servicio'!G:K,5,0),"No Cruza")</f>
        <v>No Cruza</v>
      </c>
      <c r="AO1214" s="17">
        <f t="shared" ca="1" si="328"/>
        <v>281</v>
      </c>
      <c r="AP1214" s="17">
        <f t="shared" si="329"/>
        <v>18</v>
      </c>
      <c r="AQ1214" s="17">
        <f t="shared" si="330"/>
        <v>2</v>
      </c>
      <c r="AR1214" s="17">
        <f t="shared" si="331"/>
        <v>2020</v>
      </c>
      <c r="AS1214" s="17">
        <f t="shared" ca="1" si="332"/>
        <v>281</v>
      </c>
      <c r="AT1214" s="17" t="str">
        <f t="shared" ca="1" si="335"/>
        <v>No</v>
      </c>
      <c r="AU1214" s="17">
        <f t="shared" si="333"/>
        <v>0</v>
      </c>
      <c r="AV1214" s="17" t="str">
        <f>+VLOOKUP(B1214,[1]Cruces!S:T,2,0)</f>
        <v>3. Evaluación Técnico Ecónomica</v>
      </c>
    </row>
    <row r="1215" spans="1:48" x14ac:dyDescent="0.25">
      <c r="A1215" s="17" t="s">
        <v>2401</v>
      </c>
      <c r="B1215" s="17" t="s">
        <v>80</v>
      </c>
      <c r="C1215" s="17">
        <v>0</v>
      </c>
      <c r="D1215" s="17">
        <v>0</v>
      </c>
      <c r="E1215" s="17" t="s">
        <v>55</v>
      </c>
      <c r="F1215" s="17" t="s">
        <v>81</v>
      </c>
      <c r="G1215" s="17" t="s">
        <v>2402</v>
      </c>
      <c r="H1215" s="17">
        <v>4216210</v>
      </c>
      <c r="I1215" s="17" t="s">
        <v>71</v>
      </c>
      <c r="J1215" s="17" t="s">
        <v>59</v>
      </c>
      <c r="K1215" s="17" t="s">
        <v>2403</v>
      </c>
      <c r="L1215" s="17" t="s">
        <v>215</v>
      </c>
      <c r="M1215" s="17" t="s">
        <v>216</v>
      </c>
      <c r="N1215" s="17" t="s">
        <v>87</v>
      </c>
      <c r="O1215" s="17">
        <v>20181213</v>
      </c>
      <c r="P1215" s="17">
        <v>20181226</v>
      </c>
      <c r="Q1215" s="17">
        <v>9343</v>
      </c>
      <c r="R1215" s="17">
        <v>25833130</v>
      </c>
      <c r="S1215" s="17" t="s">
        <v>76</v>
      </c>
      <c r="T1215" s="17" t="s">
        <v>63</v>
      </c>
      <c r="U1215" s="17" t="s">
        <v>88</v>
      </c>
      <c r="V1215" s="17">
        <f t="shared" si="334"/>
        <v>500</v>
      </c>
      <c r="W1215" s="17">
        <v>500000</v>
      </c>
      <c r="X1215" s="17" t="s">
        <v>64</v>
      </c>
      <c r="Y1215" s="17" t="s">
        <v>90</v>
      </c>
      <c r="Z1215" s="17">
        <v>20181226</v>
      </c>
      <c r="AA1215" s="17" t="s">
        <v>137</v>
      </c>
      <c r="AB1215" s="17">
        <v>1</v>
      </c>
      <c r="AC1215" s="17" t="str">
        <f>IFERROR(VLOOKUP(A1215,[1]Cruces!AJ:AK,2,0),VLOOKUP(CONCATENATE(X1215,AA1215),[1]Cruces!G:H,2,0))</f>
        <v>Solicitud de Obra</v>
      </c>
      <c r="AD1215" s="17">
        <f t="shared" si="320"/>
        <v>13</v>
      </c>
      <c r="AE1215" s="17">
        <f t="shared" si="321"/>
        <v>12</v>
      </c>
      <c r="AF1215" s="17">
        <f t="shared" si="322"/>
        <v>2018</v>
      </c>
      <c r="AG1215" s="17" t="str">
        <f>IFERROR(VLOOKUP(MID(A1215,2,4)*1,[1]Cruces!K:L,2,0),"Verificar")</f>
        <v>Magdalena</v>
      </c>
      <c r="AH1215" s="17">
        <f t="shared" ca="1" si="323"/>
        <v>713</v>
      </c>
      <c r="AI1215" s="17" t="str">
        <f>IFERROR(VLOOKUP(U1215,[1]Cruces!$O$1:$P$6,2,0),"Sin Orden")</f>
        <v>Resuelta</v>
      </c>
      <c r="AJ1215" s="17">
        <f t="shared" si="324"/>
        <v>26</v>
      </c>
      <c r="AK1215" s="17">
        <f t="shared" si="325"/>
        <v>12</v>
      </c>
      <c r="AL1215" s="17">
        <f t="shared" si="326"/>
        <v>2018</v>
      </c>
      <c r="AM1215" s="17">
        <f t="shared" ca="1" si="327"/>
        <v>700</v>
      </c>
      <c r="AN1215" s="18" t="str">
        <f>IFERROR(VLOOKUP(R1215*1,'[1]Ordenes de Servicio'!G:K,5,0),"No Cruza")</f>
        <v>No Cruza</v>
      </c>
      <c r="AO1215" s="17">
        <f t="shared" ca="1" si="328"/>
        <v>13</v>
      </c>
      <c r="AP1215" s="17">
        <f t="shared" si="329"/>
        <v>26</v>
      </c>
      <c r="AQ1215" s="17">
        <f t="shared" si="330"/>
        <v>12</v>
      </c>
      <c r="AR1215" s="17">
        <f t="shared" si="331"/>
        <v>2018</v>
      </c>
      <c r="AS1215" s="17">
        <f t="shared" ca="1" si="332"/>
        <v>700</v>
      </c>
      <c r="AT1215" s="17" t="str">
        <f t="shared" ca="1" si="335"/>
        <v>Si</v>
      </c>
      <c r="AU1215" s="17">
        <f t="shared" si="333"/>
        <v>0</v>
      </c>
      <c r="AV1215" s="17" t="str">
        <f>+VLOOKUP(B1215,[1]Cruces!S:T,2,0)</f>
        <v>8. Puesta en Servicio</v>
      </c>
    </row>
    <row r="1216" spans="1:48" hidden="1" x14ac:dyDescent="0.25">
      <c r="A1216" s="17" t="s">
        <v>2404</v>
      </c>
      <c r="B1216" s="17" t="s">
        <v>68</v>
      </c>
      <c r="C1216" s="17">
        <v>5732741</v>
      </c>
      <c r="D1216" s="17">
        <v>25625215</v>
      </c>
      <c r="E1216" s="17" t="s">
        <v>93</v>
      </c>
      <c r="F1216" s="17" t="s">
        <v>126</v>
      </c>
      <c r="G1216" s="17" t="s">
        <v>570</v>
      </c>
      <c r="H1216" s="17">
        <v>3007238259</v>
      </c>
      <c r="I1216" s="17" t="s">
        <v>83</v>
      </c>
      <c r="J1216" s="17" t="s">
        <v>2405</v>
      </c>
      <c r="K1216" s="17" t="s">
        <v>97</v>
      </c>
      <c r="L1216" s="17" t="s">
        <v>129</v>
      </c>
      <c r="M1216" s="17" t="s">
        <v>130</v>
      </c>
      <c r="N1216" s="17" t="s">
        <v>75</v>
      </c>
      <c r="O1216" s="17">
        <v>20200205</v>
      </c>
      <c r="P1216" s="17">
        <v>20200314</v>
      </c>
      <c r="Q1216" s="17">
        <v>9332</v>
      </c>
      <c r="R1216" s="17">
        <v>28287452</v>
      </c>
      <c r="S1216" s="17" t="s">
        <v>76</v>
      </c>
      <c r="T1216" s="17" t="s">
        <v>63</v>
      </c>
      <c r="U1216" s="17" t="s">
        <v>91</v>
      </c>
      <c r="V1216" s="17">
        <f t="shared" si="334"/>
        <v>225</v>
      </c>
      <c r="W1216" s="17">
        <v>225000</v>
      </c>
      <c r="X1216" s="17" t="s">
        <v>89</v>
      </c>
      <c r="Y1216" s="17" t="s">
        <v>136</v>
      </c>
      <c r="Z1216" s="17">
        <v>20200328</v>
      </c>
      <c r="AA1216" s="17" t="s">
        <v>78</v>
      </c>
      <c r="AB1216" s="17">
        <v>1</v>
      </c>
      <c r="AC1216" s="17" t="str">
        <f>IFERROR(VLOOKUP(A1216,[1]Cruces!AJ:AK,2,0),VLOOKUP(CONCATENATE(X1216,AA1216),[1]Cruces!G:H,2,0))</f>
        <v>Solicitud de Obra</v>
      </c>
      <c r="AD1216" s="17">
        <f t="shared" si="320"/>
        <v>5</v>
      </c>
      <c r="AE1216" s="17">
        <f t="shared" si="321"/>
        <v>2</v>
      </c>
      <c r="AF1216" s="17">
        <f t="shared" si="322"/>
        <v>2020</v>
      </c>
      <c r="AG1216" s="17" t="str">
        <f>IFERROR(VLOOKUP(MID(A1216,2,4)*1,[1]Cruces!K:L,2,0),"Verificar")</f>
        <v>Guajira</v>
      </c>
      <c r="AH1216" s="17">
        <f t="shared" ca="1" si="323"/>
        <v>294</v>
      </c>
      <c r="AI1216" s="17" t="str">
        <f>IFERROR(VLOOKUP(U1216,[1]Cruces!$O$1:$P$6,2,0),"Sin Orden")</f>
        <v>Resuelta</v>
      </c>
      <c r="AJ1216" s="17">
        <f t="shared" si="324"/>
        <v>28</v>
      </c>
      <c r="AK1216" s="17">
        <f t="shared" si="325"/>
        <v>3</v>
      </c>
      <c r="AL1216" s="17">
        <f t="shared" si="326"/>
        <v>2020</v>
      </c>
      <c r="AM1216" s="17">
        <f t="shared" ca="1" si="327"/>
        <v>242</v>
      </c>
      <c r="AN1216" s="18" t="str">
        <f>IFERROR(VLOOKUP(R1216*1,'[1]Ordenes de Servicio'!G:K,5,0),"No Cruza")</f>
        <v>No Cruza</v>
      </c>
      <c r="AO1216" s="17">
        <f t="shared" ca="1" si="328"/>
        <v>52</v>
      </c>
      <c r="AP1216" s="17">
        <f t="shared" si="329"/>
        <v>14</v>
      </c>
      <c r="AQ1216" s="17">
        <f t="shared" si="330"/>
        <v>3</v>
      </c>
      <c r="AR1216" s="17">
        <f t="shared" si="331"/>
        <v>2020</v>
      </c>
      <c r="AS1216" s="17">
        <f t="shared" ca="1" si="332"/>
        <v>256</v>
      </c>
      <c r="AT1216" s="17" t="str">
        <f t="shared" ca="1" si="335"/>
        <v>No</v>
      </c>
      <c r="AU1216" s="17">
        <f t="shared" si="333"/>
        <v>14</v>
      </c>
      <c r="AV1216" s="17" t="str">
        <f>+VLOOKUP(B1216,[1]Cruces!S:T,2,0)</f>
        <v>5. Consultoría / Adjudicación</v>
      </c>
    </row>
    <row r="1217" spans="1:48" hidden="1" x14ac:dyDescent="0.25">
      <c r="A1217" s="17" t="s">
        <v>8272</v>
      </c>
      <c r="B1217" s="17" t="s">
        <v>1943</v>
      </c>
      <c r="C1217" s="17">
        <v>0</v>
      </c>
      <c r="D1217" s="17">
        <v>0</v>
      </c>
      <c r="E1217" s="17" t="s">
        <v>55</v>
      </c>
      <c r="F1217" s="17" t="s">
        <v>126</v>
      </c>
      <c r="G1217" s="17" t="s">
        <v>8273</v>
      </c>
      <c r="H1217" s="17">
        <v>3157561276</v>
      </c>
      <c r="I1217" s="17" t="s">
        <v>71</v>
      </c>
      <c r="J1217" s="17" t="s">
        <v>59</v>
      </c>
      <c r="K1217" s="17" t="s">
        <v>97</v>
      </c>
      <c r="L1217" s="17" t="s">
        <v>7417</v>
      </c>
      <c r="M1217" s="17" t="s">
        <v>7418</v>
      </c>
      <c r="N1217" s="17" t="s">
        <v>1946</v>
      </c>
      <c r="O1217" s="17">
        <v>20201029</v>
      </c>
      <c r="P1217" s="17">
        <v>20201029</v>
      </c>
      <c r="Q1217" s="17">
        <v>3310</v>
      </c>
      <c r="R1217" s="17">
        <v>0</v>
      </c>
      <c r="S1217" s="17"/>
      <c r="T1217" s="17" t="s">
        <v>63</v>
      </c>
      <c r="U1217" s="17"/>
      <c r="V1217" s="17">
        <f t="shared" si="334"/>
        <v>2</v>
      </c>
      <c r="W1217" s="17">
        <v>2000</v>
      </c>
      <c r="X1217" s="17" t="s">
        <v>7065</v>
      </c>
      <c r="Y1217" s="17" t="s">
        <v>1943</v>
      </c>
      <c r="Z1217" s="17">
        <v>20201029</v>
      </c>
      <c r="AA1217" s="17" t="s">
        <v>1947</v>
      </c>
      <c r="AB1217" s="17">
        <v>1</v>
      </c>
      <c r="AC1217" s="17" t="str">
        <f>IFERROR(VLOOKUP(A1217,[1]Cruces!AJ:AK,2,0),VLOOKUP(CONCATENATE(X1217,AA1217),[1]Cruces!G:H,2,0))</f>
        <v>Solicitud por BT</v>
      </c>
      <c r="AD1217" s="17">
        <f t="shared" si="320"/>
        <v>29</v>
      </c>
      <c r="AE1217" s="17">
        <f t="shared" si="321"/>
        <v>10</v>
      </c>
      <c r="AF1217" s="17">
        <f t="shared" si="322"/>
        <v>2020</v>
      </c>
      <c r="AG1217" s="17" t="str">
        <f>IFERROR(VLOOKUP(MID(A1217,2,4)*1,[1]Cruces!K:L,2,0),"Verificar")</f>
        <v>Guajira</v>
      </c>
      <c r="AH1217" s="17">
        <f t="shared" ca="1" si="323"/>
        <v>27</v>
      </c>
      <c r="AI1217" s="17" t="str">
        <f>IFERROR(VLOOKUP(U1217,[1]Cruces!$O$1:$P$6,2,0),"Sin Orden")</f>
        <v>Sin Orden</v>
      </c>
      <c r="AJ1217" s="17">
        <f t="shared" si="324"/>
        <v>29</v>
      </c>
      <c r="AK1217" s="17">
        <f t="shared" si="325"/>
        <v>10</v>
      </c>
      <c r="AL1217" s="17">
        <f t="shared" si="326"/>
        <v>2020</v>
      </c>
      <c r="AM1217" s="17">
        <f t="shared" ca="1" si="327"/>
        <v>27</v>
      </c>
      <c r="AN1217" s="18" t="str">
        <f>IFERROR(VLOOKUP(R1217*1,'[1]Ordenes de Servicio'!G:K,5,0),"No Cruza")</f>
        <v>No Cruza</v>
      </c>
      <c r="AO1217" s="17">
        <f t="shared" ca="1" si="328"/>
        <v>27</v>
      </c>
      <c r="AP1217" s="17">
        <f t="shared" si="329"/>
        <v>29</v>
      </c>
      <c r="AQ1217" s="17">
        <f t="shared" si="330"/>
        <v>10</v>
      </c>
      <c r="AR1217" s="17">
        <f t="shared" si="331"/>
        <v>2020</v>
      </c>
      <c r="AS1217" s="17">
        <f t="shared" ca="1" si="332"/>
        <v>27</v>
      </c>
      <c r="AT1217" s="17" t="str">
        <f t="shared" ca="1" si="335"/>
        <v>No</v>
      </c>
      <c r="AU1217" s="17">
        <f t="shared" si="333"/>
        <v>0</v>
      </c>
      <c r="AV1217" s="17" t="str">
        <f>+VLOOKUP(B1217,[1]Cruces!S:T,2,0)</f>
        <v>7. Ejecución en Campo OS BT</v>
      </c>
    </row>
    <row r="1218" spans="1:48" hidden="1" x14ac:dyDescent="0.25">
      <c r="A1218" s="17" t="s">
        <v>2406</v>
      </c>
      <c r="B1218" s="17" t="s">
        <v>54</v>
      </c>
      <c r="C1218" s="17">
        <v>0</v>
      </c>
      <c r="D1218" s="17">
        <v>0</v>
      </c>
      <c r="E1218" s="17" t="s">
        <v>55</v>
      </c>
      <c r="F1218" s="17" t="s">
        <v>69</v>
      </c>
      <c r="G1218" s="17" t="s">
        <v>2407</v>
      </c>
      <c r="H1218" s="17">
        <v>3214495799</v>
      </c>
      <c r="I1218" s="17" t="s">
        <v>71</v>
      </c>
      <c r="J1218" s="17" t="s">
        <v>59</v>
      </c>
      <c r="K1218" s="17" t="s">
        <v>2350</v>
      </c>
      <c r="L1218" s="17" t="s">
        <v>1521</v>
      </c>
      <c r="M1218" s="17" t="s">
        <v>55</v>
      </c>
      <c r="N1218" s="17" t="s">
        <v>62</v>
      </c>
      <c r="O1218" s="17">
        <v>20190225</v>
      </c>
      <c r="P1218" s="17">
        <v>20190308</v>
      </c>
      <c r="Q1218" s="17">
        <v>3160</v>
      </c>
      <c r="R1218" s="17">
        <v>26038173</v>
      </c>
      <c r="S1218" s="17" t="s">
        <v>100</v>
      </c>
      <c r="T1218" s="17" t="s">
        <v>63</v>
      </c>
      <c r="U1218" s="17" t="s">
        <v>91</v>
      </c>
      <c r="V1218" s="17">
        <f t="shared" si="334"/>
        <v>10</v>
      </c>
      <c r="W1218" s="17">
        <v>10000</v>
      </c>
      <c r="X1218" s="17" t="s">
        <v>64</v>
      </c>
      <c r="Y1218" s="17" t="s">
        <v>65</v>
      </c>
      <c r="Z1218" s="17">
        <v>20190308</v>
      </c>
      <c r="AA1218" s="17" t="s">
        <v>78</v>
      </c>
      <c r="AB1218" s="17">
        <v>1</v>
      </c>
      <c r="AC1218" s="17" t="str">
        <f>IFERROR(VLOOKUP(A1218,[1]Cruces!AJ:AK,2,0),VLOOKUP(CONCATENATE(X1218,AA1218),[1]Cruces!G:H,2,0))</f>
        <v>Solicitud de Obra</v>
      </c>
      <c r="AD1218" s="17">
        <f t="shared" si="320"/>
        <v>25</v>
      </c>
      <c r="AE1218" s="17">
        <f t="shared" si="321"/>
        <v>2</v>
      </c>
      <c r="AF1218" s="17">
        <f t="shared" si="322"/>
        <v>2019</v>
      </c>
      <c r="AG1218" s="17" t="str">
        <f>IFERROR(VLOOKUP(MID(A1218,2,4)*1,[1]Cruces!K:L,2,0),"Verificar")</f>
        <v>Verificar</v>
      </c>
      <c r="AH1218" s="17">
        <f t="shared" ca="1" si="323"/>
        <v>639</v>
      </c>
      <c r="AI1218" s="17" t="str">
        <f>IFERROR(VLOOKUP(U1218,[1]Cruces!$O$1:$P$6,2,0),"Sin Orden")</f>
        <v>Resuelta</v>
      </c>
      <c r="AJ1218" s="17">
        <f t="shared" si="324"/>
        <v>8</v>
      </c>
      <c r="AK1218" s="17">
        <f t="shared" si="325"/>
        <v>3</v>
      </c>
      <c r="AL1218" s="17">
        <f t="shared" si="326"/>
        <v>2019</v>
      </c>
      <c r="AM1218" s="17">
        <f t="shared" ca="1" si="327"/>
        <v>628</v>
      </c>
      <c r="AN1218" s="18" t="str">
        <f>IFERROR(VLOOKUP(R1218*1,'[1]Ordenes de Servicio'!G:K,5,0),"No Cruza")</f>
        <v>No Cruza</v>
      </c>
      <c r="AO1218" s="17">
        <f t="shared" ca="1" si="328"/>
        <v>11</v>
      </c>
      <c r="AP1218" s="17">
        <f t="shared" si="329"/>
        <v>8</v>
      </c>
      <c r="AQ1218" s="17">
        <f t="shared" si="330"/>
        <v>3</v>
      </c>
      <c r="AR1218" s="17">
        <f t="shared" si="331"/>
        <v>2019</v>
      </c>
      <c r="AS1218" s="17">
        <f t="shared" ca="1" si="332"/>
        <v>628</v>
      </c>
      <c r="AT1218" s="17" t="str">
        <f t="shared" ca="1" si="335"/>
        <v>Si</v>
      </c>
      <c r="AU1218" s="17">
        <f t="shared" si="333"/>
        <v>0</v>
      </c>
      <c r="AV1218" s="17" t="str">
        <f>+VLOOKUP(B1218,[1]Cruces!S:T,2,0)</f>
        <v>4. Presupuesto de Obra</v>
      </c>
    </row>
    <row r="1219" spans="1:48" hidden="1" x14ac:dyDescent="0.25">
      <c r="A1219" s="17" t="s">
        <v>2408</v>
      </c>
      <c r="B1219" s="17" t="s">
        <v>54</v>
      </c>
      <c r="C1219" s="17">
        <v>0</v>
      </c>
      <c r="D1219" s="17">
        <v>0</v>
      </c>
      <c r="E1219" s="17" t="s">
        <v>55</v>
      </c>
      <c r="F1219" s="17" t="s">
        <v>107</v>
      </c>
      <c r="G1219" s="17" t="s">
        <v>2409</v>
      </c>
      <c r="H1219" s="17">
        <v>0</v>
      </c>
      <c r="I1219" s="17" t="s">
        <v>165</v>
      </c>
      <c r="J1219" s="17" t="s">
        <v>59</v>
      </c>
      <c r="K1219" s="17" t="s">
        <v>2410</v>
      </c>
      <c r="L1219" s="17" t="s">
        <v>117</v>
      </c>
      <c r="M1219" s="17" t="s">
        <v>118</v>
      </c>
      <c r="N1219" s="17" t="s">
        <v>62</v>
      </c>
      <c r="O1219" s="17">
        <v>20200527</v>
      </c>
      <c r="P1219" s="17">
        <v>20200604</v>
      </c>
      <c r="Q1219" s="17">
        <v>9510</v>
      </c>
      <c r="R1219" s="17">
        <v>27560824</v>
      </c>
      <c r="S1219" s="17" t="s">
        <v>100</v>
      </c>
      <c r="T1219" s="17" t="s">
        <v>63</v>
      </c>
      <c r="U1219" s="17" t="s">
        <v>91</v>
      </c>
      <c r="V1219" s="17">
        <f t="shared" si="334"/>
        <v>75</v>
      </c>
      <c r="W1219" s="17">
        <v>75000</v>
      </c>
      <c r="X1219" s="17" t="s">
        <v>64</v>
      </c>
      <c r="Y1219" s="17" t="s">
        <v>65</v>
      </c>
      <c r="Z1219" s="17">
        <v>20200604</v>
      </c>
      <c r="AA1219" s="17" t="s">
        <v>78</v>
      </c>
      <c r="AB1219" s="17">
        <v>1</v>
      </c>
      <c r="AC1219" s="17" t="str">
        <f>IFERROR(VLOOKUP(A1219,[1]Cruces!AJ:AK,2,0),VLOOKUP(CONCATENATE(X1219,AA1219),[1]Cruces!G:H,2,0))</f>
        <v>Solicitud de Obra</v>
      </c>
      <c r="AD1219" s="17">
        <f t="shared" si="320"/>
        <v>27</v>
      </c>
      <c r="AE1219" s="17">
        <f t="shared" si="321"/>
        <v>5</v>
      </c>
      <c r="AF1219" s="17">
        <f t="shared" si="322"/>
        <v>2020</v>
      </c>
      <c r="AG1219" s="17" t="str">
        <f>IFERROR(VLOOKUP(MID(A1219,2,4)*1,[1]Cruces!K:L,2,0),"Verificar")</f>
        <v>Atlántico Norte</v>
      </c>
      <c r="AH1219" s="17">
        <f t="shared" ca="1" si="323"/>
        <v>182</v>
      </c>
      <c r="AI1219" s="17" t="str">
        <f>IFERROR(VLOOKUP(U1219,[1]Cruces!$O$1:$P$6,2,0),"Sin Orden")</f>
        <v>Resuelta</v>
      </c>
      <c r="AJ1219" s="17">
        <f t="shared" si="324"/>
        <v>4</v>
      </c>
      <c r="AK1219" s="17">
        <f t="shared" si="325"/>
        <v>6</v>
      </c>
      <c r="AL1219" s="17">
        <f t="shared" si="326"/>
        <v>2020</v>
      </c>
      <c r="AM1219" s="17">
        <f t="shared" ca="1" si="327"/>
        <v>174</v>
      </c>
      <c r="AN1219" s="18" t="str">
        <f>IFERROR(VLOOKUP(R1219*1,'[1]Ordenes de Servicio'!G:K,5,0),"No Cruza")</f>
        <v>No Cruza</v>
      </c>
      <c r="AO1219" s="17">
        <f t="shared" ca="1" si="328"/>
        <v>8</v>
      </c>
      <c r="AP1219" s="17">
        <f t="shared" si="329"/>
        <v>4</v>
      </c>
      <c r="AQ1219" s="17">
        <f t="shared" si="330"/>
        <v>6</v>
      </c>
      <c r="AR1219" s="17">
        <f t="shared" si="331"/>
        <v>2020</v>
      </c>
      <c r="AS1219" s="17">
        <f t="shared" ca="1" si="332"/>
        <v>174</v>
      </c>
      <c r="AT1219" s="17" t="str">
        <f t="shared" ca="1" si="335"/>
        <v>No</v>
      </c>
      <c r="AU1219" s="17">
        <f t="shared" si="333"/>
        <v>0</v>
      </c>
      <c r="AV1219" s="17" t="str">
        <f>+VLOOKUP(B1219,[1]Cruces!S:T,2,0)</f>
        <v>4. Presupuesto de Obra</v>
      </c>
    </row>
    <row r="1220" spans="1:48" hidden="1" x14ac:dyDescent="0.25">
      <c r="A1220" s="17" t="s">
        <v>2411</v>
      </c>
      <c r="B1220" s="17" t="s">
        <v>569</v>
      </c>
      <c r="C1220" s="17">
        <v>5566645</v>
      </c>
      <c r="D1220" s="17">
        <v>10006428</v>
      </c>
      <c r="E1220" s="17" t="s">
        <v>93</v>
      </c>
      <c r="F1220" s="17" t="s">
        <v>81</v>
      </c>
      <c r="G1220" s="17" t="s">
        <v>2412</v>
      </c>
      <c r="H1220" s="17">
        <v>3175160151</v>
      </c>
      <c r="I1220" s="17" t="s">
        <v>116</v>
      </c>
      <c r="J1220" s="17" t="s">
        <v>2413</v>
      </c>
      <c r="K1220" s="17" t="s">
        <v>2414</v>
      </c>
      <c r="L1220" s="17" t="s">
        <v>85</v>
      </c>
      <c r="M1220" s="17" t="s">
        <v>86</v>
      </c>
      <c r="N1220" s="17" t="s">
        <v>572</v>
      </c>
      <c r="O1220" s="17">
        <v>20201102</v>
      </c>
      <c r="P1220" s="17">
        <v>20201102</v>
      </c>
      <c r="Q1220" s="17">
        <v>3410</v>
      </c>
      <c r="R1220" s="17">
        <v>0</v>
      </c>
      <c r="S1220" s="17"/>
      <c r="T1220" s="17" t="s">
        <v>63</v>
      </c>
      <c r="U1220" s="17"/>
      <c r="V1220" s="17">
        <f t="shared" si="334"/>
        <v>75</v>
      </c>
      <c r="W1220" s="17">
        <v>75000</v>
      </c>
      <c r="X1220" s="17" t="s">
        <v>89</v>
      </c>
      <c r="Y1220" s="17" t="s">
        <v>569</v>
      </c>
      <c r="Z1220" s="17">
        <v>20201102</v>
      </c>
      <c r="AA1220" s="17" t="s">
        <v>78</v>
      </c>
      <c r="AB1220" s="17">
        <v>1</v>
      </c>
      <c r="AC1220" s="17" t="str">
        <f>IFERROR(VLOOKUP(A1220,[1]Cruces!AJ:AK,2,0),VLOOKUP(CONCATENATE(X1220,AA1220),[1]Cruces!G:H,2,0))</f>
        <v>Solicitud de Obra</v>
      </c>
      <c r="AD1220" s="17">
        <f t="shared" si="320"/>
        <v>2</v>
      </c>
      <c r="AE1220" s="17">
        <f t="shared" si="321"/>
        <v>11</v>
      </c>
      <c r="AF1220" s="17">
        <f t="shared" si="322"/>
        <v>2020</v>
      </c>
      <c r="AG1220" s="17" t="str">
        <f>IFERROR(VLOOKUP(MID(A1220,2,4)*1,[1]Cruces!K:L,2,0),"Verificar")</f>
        <v>Magdalena</v>
      </c>
      <c r="AH1220" s="17">
        <f t="shared" ca="1" si="323"/>
        <v>23</v>
      </c>
      <c r="AI1220" s="17" t="str">
        <f>IFERROR(VLOOKUP(U1220,[1]Cruces!$O$1:$P$6,2,0),"Sin Orden")</f>
        <v>Sin Orden</v>
      </c>
      <c r="AJ1220" s="17">
        <f t="shared" si="324"/>
        <v>2</v>
      </c>
      <c r="AK1220" s="17">
        <f t="shared" si="325"/>
        <v>11</v>
      </c>
      <c r="AL1220" s="17">
        <f t="shared" si="326"/>
        <v>2020</v>
      </c>
      <c r="AM1220" s="17">
        <f t="shared" ca="1" si="327"/>
        <v>23</v>
      </c>
      <c r="AN1220" s="18" t="str">
        <f>IFERROR(VLOOKUP(R1220*1,'[1]Ordenes de Servicio'!G:K,5,0),"No Cruza")</f>
        <v>No Cruza</v>
      </c>
      <c r="AO1220" s="17">
        <f t="shared" ca="1" si="328"/>
        <v>23</v>
      </c>
      <c r="AP1220" s="17">
        <f t="shared" si="329"/>
        <v>2</v>
      </c>
      <c r="AQ1220" s="17">
        <f t="shared" si="330"/>
        <v>11</v>
      </c>
      <c r="AR1220" s="17">
        <f t="shared" si="331"/>
        <v>2020</v>
      </c>
      <c r="AS1220" s="17">
        <f t="shared" ca="1" si="332"/>
        <v>23</v>
      </c>
      <c r="AT1220" s="17" t="str">
        <f t="shared" ca="1" si="335"/>
        <v>No</v>
      </c>
      <c r="AU1220" s="17">
        <f t="shared" si="333"/>
        <v>0</v>
      </c>
      <c r="AV1220" s="17" t="str">
        <f>+VLOOKUP(B1220,[1]Cruces!S:T,2,0)</f>
        <v>1. Solicitud</v>
      </c>
    </row>
    <row r="1221" spans="1:48" hidden="1" x14ac:dyDescent="0.25">
      <c r="A1221" s="17" t="s">
        <v>2415</v>
      </c>
      <c r="B1221" s="17" t="s">
        <v>68</v>
      </c>
      <c r="C1221" s="17">
        <v>0</v>
      </c>
      <c r="D1221" s="17">
        <v>0</v>
      </c>
      <c r="E1221" s="17" t="s">
        <v>55</v>
      </c>
      <c r="F1221" s="17" t="s">
        <v>107</v>
      </c>
      <c r="G1221" s="17" t="s">
        <v>2416</v>
      </c>
      <c r="H1221" s="17">
        <v>3014324838</v>
      </c>
      <c r="I1221" s="17" t="s">
        <v>71</v>
      </c>
      <c r="J1221" s="17" t="s">
        <v>59</v>
      </c>
      <c r="K1221" s="17" t="s">
        <v>97</v>
      </c>
      <c r="L1221" s="17" t="s">
        <v>145</v>
      </c>
      <c r="M1221" s="17" t="s">
        <v>146</v>
      </c>
      <c r="N1221" s="17" t="s">
        <v>75</v>
      </c>
      <c r="O1221" s="17">
        <v>20200113</v>
      </c>
      <c r="P1221" s="17">
        <v>20200113</v>
      </c>
      <c r="Q1221" s="17">
        <v>7541</v>
      </c>
      <c r="R1221" s="17">
        <v>27620787</v>
      </c>
      <c r="S1221" s="17" t="s">
        <v>76</v>
      </c>
      <c r="T1221" s="17" t="s">
        <v>63</v>
      </c>
      <c r="U1221" s="17" t="s">
        <v>77</v>
      </c>
      <c r="V1221" s="17">
        <f t="shared" si="334"/>
        <v>187.5</v>
      </c>
      <c r="W1221" s="17">
        <v>187500</v>
      </c>
      <c r="X1221" s="17" t="s">
        <v>64</v>
      </c>
      <c r="Y1221" s="17" t="s">
        <v>150</v>
      </c>
      <c r="Z1221" s="17">
        <v>20200611</v>
      </c>
      <c r="AA1221" s="17" t="s">
        <v>124</v>
      </c>
      <c r="AB1221" s="17">
        <v>1</v>
      </c>
      <c r="AC1221" s="17" t="str">
        <f>IFERROR(VLOOKUP(A1221,[1]Cruces!AJ:AK,2,0),VLOOKUP(CONCATENATE(X1221,AA1221),[1]Cruces!G:H,2,0))</f>
        <v>Solicitud de Obra</v>
      </c>
      <c r="AD1221" s="17">
        <f t="shared" si="320"/>
        <v>13</v>
      </c>
      <c r="AE1221" s="17">
        <f t="shared" si="321"/>
        <v>1</v>
      </c>
      <c r="AF1221" s="17">
        <f t="shared" si="322"/>
        <v>2020</v>
      </c>
      <c r="AG1221" s="17" t="str">
        <f>IFERROR(VLOOKUP(MID(A1221,2,4)*1,[1]Cruces!K:L,2,0),"Verificar")</f>
        <v>Atlántico Sur</v>
      </c>
      <c r="AH1221" s="17">
        <f t="shared" ca="1" si="323"/>
        <v>317</v>
      </c>
      <c r="AI1221" s="17" t="str">
        <f>IFERROR(VLOOKUP(U1221,[1]Cruces!$O$1:$P$6,2,0),"Sin Orden")</f>
        <v>Pendiente</v>
      </c>
      <c r="AJ1221" s="17">
        <f t="shared" si="324"/>
        <v>11</v>
      </c>
      <c r="AK1221" s="17">
        <f t="shared" si="325"/>
        <v>6</v>
      </c>
      <c r="AL1221" s="17">
        <f t="shared" si="326"/>
        <v>2020</v>
      </c>
      <c r="AM1221" s="17">
        <f t="shared" ca="1" si="327"/>
        <v>167</v>
      </c>
      <c r="AN1221" s="18">
        <f>IFERROR(VLOOKUP(R1221*1,'[1]Ordenes de Servicio'!G:K,5,0),"No Cruza")</f>
        <v>43993</v>
      </c>
      <c r="AO1221" s="17">
        <f t="shared" ca="1" si="328"/>
        <v>167</v>
      </c>
      <c r="AP1221" s="17">
        <f t="shared" si="329"/>
        <v>13</v>
      </c>
      <c r="AQ1221" s="17">
        <f t="shared" si="330"/>
        <v>1</v>
      </c>
      <c r="AR1221" s="17">
        <f t="shared" si="331"/>
        <v>2020</v>
      </c>
      <c r="AS1221" s="17">
        <f t="shared" ca="1" si="332"/>
        <v>317</v>
      </c>
      <c r="AT1221" s="17" t="str">
        <f t="shared" ca="1" si="335"/>
        <v>No</v>
      </c>
      <c r="AU1221" s="17">
        <f t="shared" si="333"/>
        <v>150</v>
      </c>
      <c r="AV1221" s="17" t="str">
        <f>+VLOOKUP(B1221,[1]Cruces!S:T,2,0)</f>
        <v>5. Consultoría / Adjudicación</v>
      </c>
    </row>
    <row r="1222" spans="1:48" hidden="1" x14ac:dyDescent="0.25">
      <c r="A1222" s="17" t="s">
        <v>8274</v>
      </c>
      <c r="B1222" s="17" t="s">
        <v>1943</v>
      </c>
      <c r="C1222" s="17">
        <v>0</v>
      </c>
      <c r="D1222" s="17">
        <v>0</v>
      </c>
      <c r="E1222" s="17" t="s">
        <v>55</v>
      </c>
      <c r="F1222" s="17" t="s">
        <v>6228</v>
      </c>
      <c r="G1222" s="17" t="s">
        <v>8275</v>
      </c>
      <c r="H1222" s="17">
        <v>3779602</v>
      </c>
      <c r="I1222" s="17" t="s">
        <v>71</v>
      </c>
      <c r="J1222" s="17" t="s">
        <v>59</v>
      </c>
      <c r="K1222" s="17" t="s">
        <v>97</v>
      </c>
      <c r="L1222" s="17" t="s">
        <v>7152</v>
      </c>
      <c r="M1222" s="17" t="s">
        <v>7153</v>
      </c>
      <c r="N1222" s="17" t="s">
        <v>1946</v>
      </c>
      <c r="O1222" s="17">
        <v>20200309</v>
      </c>
      <c r="P1222" s="17">
        <v>20200309</v>
      </c>
      <c r="Q1222" s="17">
        <v>9520</v>
      </c>
      <c r="R1222" s="17">
        <v>27247225</v>
      </c>
      <c r="S1222" s="17" t="s">
        <v>6601</v>
      </c>
      <c r="T1222" s="17" t="s">
        <v>7091</v>
      </c>
      <c r="U1222" s="17" t="s">
        <v>88</v>
      </c>
      <c r="V1222" s="17">
        <f t="shared" si="334"/>
        <v>3</v>
      </c>
      <c r="W1222" s="17">
        <v>3000</v>
      </c>
      <c r="X1222" s="17" t="s">
        <v>7065</v>
      </c>
      <c r="Y1222" s="17" t="s">
        <v>150</v>
      </c>
      <c r="Z1222" s="17">
        <v>20200831</v>
      </c>
      <c r="AA1222" s="17" t="s">
        <v>1947</v>
      </c>
      <c r="AB1222" s="17">
        <v>1</v>
      </c>
      <c r="AC1222" s="17" t="str">
        <f>IFERROR(VLOOKUP(A1222,[1]Cruces!AJ:AK,2,0),VLOOKUP(CONCATENATE(X1222,AA1222),[1]Cruces!G:H,2,0))</f>
        <v>Solicitud por BT</v>
      </c>
      <c r="AD1222" s="17">
        <f t="shared" si="320"/>
        <v>9</v>
      </c>
      <c r="AE1222" s="17">
        <f t="shared" si="321"/>
        <v>3</v>
      </c>
      <c r="AF1222" s="17">
        <f t="shared" si="322"/>
        <v>2020</v>
      </c>
      <c r="AG1222" s="17" t="str">
        <f>IFERROR(VLOOKUP(MID(A1222,2,4)*1,[1]Cruces!K:L,2,0),"Verificar")</f>
        <v>Atlántico Sur</v>
      </c>
      <c r="AH1222" s="17">
        <f t="shared" ca="1" si="323"/>
        <v>261</v>
      </c>
      <c r="AI1222" s="17" t="str">
        <f>IFERROR(VLOOKUP(U1222,[1]Cruces!$O$1:$P$6,2,0),"Sin Orden")</f>
        <v>Resuelta</v>
      </c>
      <c r="AJ1222" s="17">
        <f t="shared" si="324"/>
        <v>31</v>
      </c>
      <c r="AK1222" s="17">
        <f t="shared" si="325"/>
        <v>8</v>
      </c>
      <c r="AL1222" s="17">
        <f t="shared" si="326"/>
        <v>2020</v>
      </c>
      <c r="AM1222" s="17">
        <f t="shared" ca="1" si="327"/>
        <v>86</v>
      </c>
      <c r="AN1222" s="18" t="str">
        <f>IFERROR(VLOOKUP(R1222*1,'[1]Ordenes de Servicio'!G:K,5,0),"No Cruza")</f>
        <v>No Cruza</v>
      </c>
      <c r="AO1222" s="17">
        <f t="shared" ca="1" si="328"/>
        <v>175</v>
      </c>
      <c r="AP1222" s="17">
        <f t="shared" si="329"/>
        <v>9</v>
      </c>
      <c r="AQ1222" s="17">
        <f t="shared" si="330"/>
        <v>3</v>
      </c>
      <c r="AR1222" s="17">
        <f t="shared" si="331"/>
        <v>2020</v>
      </c>
      <c r="AS1222" s="17">
        <f t="shared" ca="1" si="332"/>
        <v>261</v>
      </c>
      <c r="AT1222" s="17" t="str">
        <f t="shared" ca="1" si="335"/>
        <v>No</v>
      </c>
      <c r="AU1222" s="17">
        <f t="shared" si="333"/>
        <v>175</v>
      </c>
      <c r="AV1222" s="17" t="str">
        <f>+VLOOKUP(B1222,[1]Cruces!S:T,2,0)</f>
        <v>7. Ejecución en Campo OS BT</v>
      </c>
    </row>
    <row r="1223" spans="1:48" hidden="1" x14ac:dyDescent="0.25">
      <c r="A1223" s="17" t="s">
        <v>8276</v>
      </c>
      <c r="B1223" s="17" t="s">
        <v>569</v>
      </c>
      <c r="C1223" s="17">
        <v>0</v>
      </c>
      <c r="D1223" s="17">
        <v>0</v>
      </c>
      <c r="E1223" s="17" t="s">
        <v>55</v>
      </c>
      <c r="F1223" s="17" t="s">
        <v>5366</v>
      </c>
      <c r="G1223" s="17" t="s">
        <v>8277</v>
      </c>
      <c r="H1223" s="17">
        <v>3017947096</v>
      </c>
      <c r="I1223" s="17" t="s">
        <v>71</v>
      </c>
      <c r="J1223" s="17" t="s">
        <v>59</v>
      </c>
      <c r="K1223" s="17" t="s">
        <v>97</v>
      </c>
      <c r="L1223" s="17" t="s">
        <v>5368</v>
      </c>
      <c r="M1223" s="17" t="s">
        <v>5369</v>
      </c>
      <c r="N1223" s="17" t="s">
        <v>572</v>
      </c>
      <c r="O1223" s="17">
        <v>20200721</v>
      </c>
      <c r="P1223" s="17">
        <v>20200721</v>
      </c>
      <c r="Q1223" s="17">
        <v>9510</v>
      </c>
      <c r="R1223" s="17">
        <v>0</v>
      </c>
      <c r="S1223" s="17"/>
      <c r="T1223" s="17" t="s">
        <v>63</v>
      </c>
      <c r="U1223" s="17"/>
      <c r="V1223" s="17">
        <f t="shared" si="334"/>
        <v>3</v>
      </c>
      <c r="W1223" s="17">
        <v>3000</v>
      </c>
      <c r="X1223" s="17" t="s">
        <v>7065</v>
      </c>
      <c r="Y1223" s="17" t="s">
        <v>150</v>
      </c>
      <c r="Z1223" s="17">
        <v>20200731</v>
      </c>
      <c r="AA1223" s="17" t="s">
        <v>1947</v>
      </c>
      <c r="AB1223" s="17">
        <v>1</v>
      </c>
      <c r="AC1223" s="17" t="str">
        <f>IFERROR(VLOOKUP(A1223,[1]Cruces!AJ:AK,2,0),VLOOKUP(CONCATENATE(X1223,AA1223),[1]Cruces!G:H,2,0))</f>
        <v>Solicitud por BT</v>
      </c>
      <c r="AD1223" s="17">
        <f t="shared" si="320"/>
        <v>21</v>
      </c>
      <c r="AE1223" s="17">
        <f t="shared" si="321"/>
        <v>7</v>
      </c>
      <c r="AF1223" s="17">
        <f t="shared" si="322"/>
        <v>2020</v>
      </c>
      <c r="AG1223" s="17" t="str">
        <f>IFERROR(VLOOKUP(MID(A1223,2,4)*1,[1]Cruces!K:L,2,0),"Verificar")</f>
        <v>Atlántico Norte</v>
      </c>
      <c r="AH1223" s="17">
        <f t="shared" ca="1" si="323"/>
        <v>127</v>
      </c>
      <c r="AI1223" s="17" t="str">
        <f>IFERROR(VLOOKUP(U1223,[1]Cruces!$O$1:$P$6,2,0),"Sin Orden")</f>
        <v>Sin Orden</v>
      </c>
      <c r="AJ1223" s="17">
        <f t="shared" si="324"/>
        <v>31</v>
      </c>
      <c r="AK1223" s="17">
        <f t="shared" si="325"/>
        <v>7</v>
      </c>
      <c r="AL1223" s="17">
        <f t="shared" si="326"/>
        <v>2020</v>
      </c>
      <c r="AM1223" s="17">
        <f t="shared" ca="1" si="327"/>
        <v>117</v>
      </c>
      <c r="AN1223" s="18" t="str">
        <f>IFERROR(VLOOKUP(R1223*1,'[1]Ordenes de Servicio'!G:K,5,0),"No Cruza")</f>
        <v>No Cruza</v>
      </c>
      <c r="AO1223" s="17">
        <f t="shared" ca="1" si="328"/>
        <v>117</v>
      </c>
      <c r="AP1223" s="17">
        <f t="shared" si="329"/>
        <v>21</v>
      </c>
      <c r="AQ1223" s="17">
        <f t="shared" si="330"/>
        <v>7</v>
      </c>
      <c r="AR1223" s="17">
        <f t="shared" si="331"/>
        <v>2020</v>
      </c>
      <c r="AS1223" s="17">
        <f t="shared" ca="1" si="332"/>
        <v>127</v>
      </c>
      <c r="AT1223" s="17" t="str">
        <f t="shared" ca="1" si="335"/>
        <v>No</v>
      </c>
      <c r="AU1223" s="17">
        <f t="shared" si="333"/>
        <v>10</v>
      </c>
      <c r="AV1223" s="17" t="str">
        <f>+VLOOKUP(B1223,[1]Cruces!S:T,2,0)</f>
        <v>1. Solicitud</v>
      </c>
    </row>
    <row r="1224" spans="1:48" hidden="1" x14ac:dyDescent="0.25">
      <c r="A1224" s="17" t="s">
        <v>8278</v>
      </c>
      <c r="B1224" s="17" t="s">
        <v>569</v>
      </c>
      <c r="C1224" s="17">
        <v>0</v>
      </c>
      <c r="D1224" s="17">
        <v>0</v>
      </c>
      <c r="E1224" s="17" t="s">
        <v>55</v>
      </c>
      <c r="F1224" s="17" t="s">
        <v>5366</v>
      </c>
      <c r="G1224" s="17" t="s">
        <v>8279</v>
      </c>
      <c r="H1224" s="17">
        <v>3135621740</v>
      </c>
      <c r="I1224" s="17" t="s">
        <v>116</v>
      </c>
      <c r="J1224" s="17" t="s">
        <v>59</v>
      </c>
      <c r="K1224" s="17" t="s">
        <v>97</v>
      </c>
      <c r="L1224" s="17" t="s">
        <v>5368</v>
      </c>
      <c r="M1224" s="17" t="s">
        <v>5369</v>
      </c>
      <c r="N1224" s="17" t="s">
        <v>572</v>
      </c>
      <c r="O1224" s="17">
        <v>20201112</v>
      </c>
      <c r="P1224" s="17">
        <v>20201112</v>
      </c>
      <c r="Q1224" s="17">
        <v>1110</v>
      </c>
      <c r="R1224" s="17">
        <v>0</v>
      </c>
      <c r="S1224" s="17"/>
      <c r="T1224" s="17" t="s">
        <v>63</v>
      </c>
      <c r="U1224" s="17"/>
      <c r="V1224" s="17">
        <f t="shared" si="334"/>
        <v>3</v>
      </c>
      <c r="W1224" s="17">
        <v>3000</v>
      </c>
      <c r="X1224" s="17" t="s">
        <v>7065</v>
      </c>
      <c r="Y1224" s="17" t="s">
        <v>569</v>
      </c>
      <c r="Z1224" s="17">
        <v>20201112</v>
      </c>
      <c r="AA1224" s="17" t="s">
        <v>1947</v>
      </c>
      <c r="AB1224" s="17">
        <v>1</v>
      </c>
      <c r="AC1224" s="17" t="str">
        <f>IFERROR(VLOOKUP(A1224,[1]Cruces!AJ:AK,2,0),VLOOKUP(CONCATENATE(X1224,AA1224),[1]Cruces!G:H,2,0))</f>
        <v>Solicitud por BT</v>
      </c>
      <c r="AD1224" s="17">
        <f t="shared" si="320"/>
        <v>12</v>
      </c>
      <c r="AE1224" s="17">
        <f t="shared" si="321"/>
        <v>11</v>
      </c>
      <c r="AF1224" s="17">
        <f t="shared" si="322"/>
        <v>2020</v>
      </c>
      <c r="AG1224" s="17" t="str">
        <f>IFERROR(VLOOKUP(MID(A1224,2,4)*1,[1]Cruces!K:L,2,0),"Verificar")</f>
        <v>Atlántico Norte</v>
      </c>
      <c r="AH1224" s="17">
        <f t="shared" ca="1" si="323"/>
        <v>13</v>
      </c>
      <c r="AI1224" s="17" t="str">
        <f>IFERROR(VLOOKUP(U1224,[1]Cruces!$O$1:$P$6,2,0),"Sin Orden")</f>
        <v>Sin Orden</v>
      </c>
      <c r="AJ1224" s="17">
        <f t="shared" si="324"/>
        <v>12</v>
      </c>
      <c r="AK1224" s="17">
        <f t="shared" si="325"/>
        <v>11</v>
      </c>
      <c r="AL1224" s="17">
        <f t="shared" si="326"/>
        <v>2020</v>
      </c>
      <c r="AM1224" s="17">
        <f t="shared" ca="1" si="327"/>
        <v>13</v>
      </c>
      <c r="AN1224" s="18" t="str">
        <f>IFERROR(VLOOKUP(R1224*1,'[1]Ordenes de Servicio'!G:K,5,0),"No Cruza")</f>
        <v>No Cruza</v>
      </c>
      <c r="AO1224" s="17">
        <f t="shared" ca="1" si="328"/>
        <v>13</v>
      </c>
      <c r="AP1224" s="17">
        <f t="shared" si="329"/>
        <v>12</v>
      </c>
      <c r="AQ1224" s="17">
        <f t="shared" si="330"/>
        <v>11</v>
      </c>
      <c r="AR1224" s="17">
        <f t="shared" si="331"/>
        <v>2020</v>
      </c>
      <c r="AS1224" s="17">
        <f t="shared" ca="1" si="332"/>
        <v>13</v>
      </c>
      <c r="AT1224" s="17" t="str">
        <f t="shared" ca="1" si="335"/>
        <v>No</v>
      </c>
      <c r="AU1224" s="17">
        <f t="shared" si="333"/>
        <v>0</v>
      </c>
      <c r="AV1224" s="17" t="str">
        <f>+VLOOKUP(B1224,[1]Cruces!S:T,2,0)</f>
        <v>1. Solicitud</v>
      </c>
    </row>
    <row r="1225" spans="1:48" hidden="1" x14ac:dyDescent="0.25">
      <c r="A1225" s="17" t="s">
        <v>2417</v>
      </c>
      <c r="B1225" s="17" t="s">
        <v>68</v>
      </c>
      <c r="C1225" s="17">
        <v>2956263</v>
      </c>
      <c r="D1225" s="17">
        <v>0</v>
      </c>
      <c r="E1225" s="17" t="s">
        <v>55</v>
      </c>
      <c r="F1225" s="17" t="s">
        <v>56</v>
      </c>
      <c r="G1225" s="17" t="s">
        <v>2418</v>
      </c>
      <c r="H1225" s="17">
        <v>3186134381</v>
      </c>
      <c r="I1225" s="17" t="s">
        <v>116</v>
      </c>
      <c r="J1225" s="17" t="s">
        <v>59</v>
      </c>
      <c r="K1225" s="17" t="s">
        <v>97</v>
      </c>
      <c r="L1225" s="17" t="s">
        <v>265</v>
      </c>
      <c r="M1225" s="17" t="s">
        <v>55</v>
      </c>
      <c r="N1225" s="17" t="s">
        <v>75</v>
      </c>
      <c r="O1225" s="17">
        <v>20170412</v>
      </c>
      <c r="P1225" s="17">
        <v>20170510</v>
      </c>
      <c r="Q1225" s="17">
        <v>1110</v>
      </c>
      <c r="R1225" s="17">
        <v>23752591</v>
      </c>
      <c r="S1225" s="17" t="s">
        <v>100</v>
      </c>
      <c r="T1225" s="17" t="s">
        <v>63</v>
      </c>
      <c r="U1225" s="17" t="s">
        <v>91</v>
      </c>
      <c r="V1225" s="17">
        <f t="shared" si="334"/>
        <v>45</v>
      </c>
      <c r="W1225" s="17">
        <v>45000</v>
      </c>
      <c r="X1225" s="17" t="s">
        <v>89</v>
      </c>
      <c r="Y1225" s="17" t="s">
        <v>282</v>
      </c>
      <c r="Z1225" s="17">
        <v>20170518</v>
      </c>
      <c r="AA1225" s="17" t="s">
        <v>78</v>
      </c>
      <c r="AB1225" s="17">
        <v>1</v>
      </c>
      <c r="AC1225" s="17" t="str">
        <f>IFERROR(VLOOKUP(A1225,[1]Cruces!AJ:AK,2,0),VLOOKUP(CONCATENATE(X1225,AA1225),[1]Cruces!G:H,2,0))</f>
        <v>Solicitud de Obra</v>
      </c>
      <c r="AD1225" s="17">
        <f t="shared" si="320"/>
        <v>12</v>
      </c>
      <c r="AE1225" s="17">
        <f t="shared" si="321"/>
        <v>4</v>
      </c>
      <c r="AF1225" s="17">
        <f t="shared" si="322"/>
        <v>2017</v>
      </c>
      <c r="AG1225" s="17" t="str">
        <f>IFERROR(VLOOKUP(MID(A1225,2,4)*1,[1]Cruces!K:L,2,0),"Verificar")</f>
        <v>Atlántico Norte</v>
      </c>
      <c r="AH1225" s="17">
        <f t="shared" ca="1" si="323"/>
        <v>1323</v>
      </c>
      <c r="AI1225" s="17" t="str">
        <f>IFERROR(VLOOKUP(U1225,[1]Cruces!$O$1:$P$6,2,0),"Sin Orden")</f>
        <v>Resuelta</v>
      </c>
      <c r="AJ1225" s="17">
        <f t="shared" si="324"/>
        <v>18</v>
      </c>
      <c r="AK1225" s="17">
        <f t="shared" si="325"/>
        <v>5</v>
      </c>
      <c r="AL1225" s="17">
        <f t="shared" si="326"/>
        <v>2017</v>
      </c>
      <c r="AM1225" s="17">
        <f t="shared" ca="1" si="327"/>
        <v>1287</v>
      </c>
      <c r="AN1225" s="18" t="str">
        <f>IFERROR(VLOOKUP(R1225*1,'[1]Ordenes de Servicio'!G:K,5,0),"No Cruza")</f>
        <v>No Cruza</v>
      </c>
      <c r="AO1225" s="17">
        <f t="shared" ca="1" si="328"/>
        <v>36</v>
      </c>
      <c r="AP1225" s="17">
        <f t="shared" si="329"/>
        <v>10</v>
      </c>
      <c r="AQ1225" s="17">
        <f t="shared" si="330"/>
        <v>5</v>
      </c>
      <c r="AR1225" s="17">
        <f t="shared" si="331"/>
        <v>2017</v>
      </c>
      <c r="AS1225" s="17">
        <f t="shared" ca="1" si="332"/>
        <v>1295</v>
      </c>
      <c r="AT1225" s="17" t="str">
        <f t="shared" ca="1" si="335"/>
        <v>Si</v>
      </c>
      <c r="AU1225" s="17">
        <f t="shared" si="333"/>
        <v>8</v>
      </c>
      <c r="AV1225" s="17" t="str">
        <f>+VLOOKUP(B1225,[1]Cruces!S:T,2,0)</f>
        <v>5. Consultoría / Adjudicación</v>
      </c>
    </row>
    <row r="1226" spans="1:48" hidden="1" x14ac:dyDescent="0.25">
      <c r="A1226" s="17" t="s">
        <v>8280</v>
      </c>
      <c r="B1226" s="17" t="s">
        <v>1943</v>
      </c>
      <c r="C1226" s="17">
        <v>0</v>
      </c>
      <c r="D1226" s="17">
        <v>0</v>
      </c>
      <c r="E1226" s="17" t="s">
        <v>55</v>
      </c>
      <c r="F1226" s="17" t="s">
        <v>69</v>
      </c>
      <c r="G1226" s="17" t="s">
        <v>7203</v>
      </c>
      <c r="H1226" s="17">
        <v>0</v>
      </c>
      <c r="I1226" s="17" t="s">
        <v>116</v>
      </c>
      <c r="J1226" s="17" t="s">
        <v>59</v>
      </c>
      <c r="K1226" s="17" t="s">
        <v>97</v>
      </c>
      <c r="L1226" s="17" t="s">
        <v>501</v>
      </c>
      <c r="M1226" s="17" t="s">
        <v>502</v>
      </c>
      <c r="N1226" s="17" t="s">
        <v>1946</v>
      </c>
      <c r="O1226" s="17">
        <v>20201117</v>
      </c>
      <c r="P1226" s="17">
        <v>20201117</v>
      </c>
      <c r="Q1226" s="17">
        <v>1210</v>
      </c>
      <c r="R1226" s="17">
        <v>28286833</v>
      </c>
      <c r="S1226" s="17" t="s">
        <v>6601</v>
      </c>
      <c r="T1226" s="17" t="s">
        <v>63</v>
      </c>
      <c r="U1226" s="17" t="s">
        <v>77</v>
      </c>
      <c r="V1226" s="17">
        <f t="shared" si="334"/>
        <v>3</v>
      </c>
      <c r="W1226" s="17">
        <v>3000</v>
      </c>
      <c r="X1226" s="17" t="s">
        <v>7065</v>
      </c>
      <c r="Y1226" s="17" t="s">
        <v>1943</v>
      </c>
      <c r="Z1226" s="17">
        <v>20201117</v>
      </c>
      <c r="AA1226" s="17" t="s">
        <v>1947</v>
      </c>
      <c r="AB1226" s="17">
        <v>1</v>
      </c>
      <c r="AC1226" s="17" t="str">
        <f>IFERROR(VLOOKUP(A1226,[1]Cruces!AJ:AK,2,0),VLOOKUP(CONCATENATE(X1226,AA1226),[1]Cruces!G:H,2,0))</f>
        <v>Solicitud por BT</v>
      </c>
      <c r="AD1226" s="17">
        <f t="shared" si="320"/>
        <v>17</v>
      </c>
      <c r="AE1226" s="17">
        <f t="shared" si="321"/>
        <v>11</v>
      </c>
      <c r="AF1226" s="17">
        <f t="shared" si="322"/>
        <v>2020</v>
      </c>
      <c r="AG1226" s="17" t="str">
        <f>IFERROR(VLOOKUP(MID(A1226,2,4)*1,[1]Cruces!K:L,2,0),"Verificar")</f>
        <v>Atlántico Sur</v>
      </c>
      <c r="AH1226" s="17">
        <f t="shared" ca="1" si="323"/>
        <v>8</v>
      </c>
      <c r="AI1226" s="17" t="str">
        <f>IFERROR(VLOOKUP(U1226,[1]Cruces!$O$1:$P$6,2,0),"Sin Orden")</f>
        <v>Pendiente</v>
      </c>
      <c r="AJ1226" s="17">
        <f t="shared" si="324"/>
        <v>17</v>
      </c>
      <c r="AK1226" s="17">
        <f t="shared" si="325"/>
        <v>11</v>
      </c>
      <c r="AL1226" s="17">
        <f t="shared" si="326"/>
        <v>2020</v>
      </c>
      <c r="AM1226" s="17">
        <f t="shared" ca="1" si="327"/>
        <v>8</v>
      </c>
      <c r="AN1226" s="18" t="str">
        <f>IFERROR(VLOOKUP(R1226*1,'[1]Ordenes de Servicio'!G:K,5,0),"No Cruza")</f>
        <v>No Cruza</v>
      </c>
      <c r="AO1226" s="17">
        <f t="shared" ca="1" si="328"/>
        <v>8</v>
      </c>
      <c r="AP1226" s="17">
        <f t="shared" si="329"/>
        <v>17</v>
      </c>
      <c r="AQ1226" s="17">
        <f t="shared" si="330"/>
        <v>11</v>
      </c>
      <c r="AR1226" s="17">
        <f t="shared" si="331"/>
        <v>2020</v>
      </c>
      <c r="AS1226" s="17">
        <f t="shared" ca="1" si="332"/>
        <v>8</v>
      </c>
      <c r="AT1226" s="17" t="str">
        <f t="shared" ca="1" si="335"/>
        <v>No</v>
      </c>
      <c r="AU1226" s="17">
        <f t="shared" si="333"/>
        <v>0</v>
      </c>
      <c r="AV1226" s="17" t="str">
        <f>+VLOOKUP(B1226,[1]Cruces!S:T,2,0)</f>
        <v>7. Ejecución en Campo OS BT</v>
      </c>
    </row>
    <row r="1227" spans="1:48" hidden="1" x14ac:dyDescent="0.25">
      <c r="A1227" s="17" t="s">
        <v>2419</v>
      </c>
      <c r="B1227" s="17" t="s">
        <v>68</v>
      </c>
      <c r="C1227" s="17">
        <v>0</v>
      </c>
      <c r="D1227" s="17">
        <v>0</v>
      </c>
      <c r="E1227" s="17" t="s">
        <v>55</v>
      </c>
      <c r="F1227" s="17" t="s">
        <v>126</v>
      </c>
      <c r="G1227" s="17" t="s">
        <v>2420</v>
      </c>
      <c r="H1227" s="17">
        <v>0</v>
      </c>
      <c r="I1227" s="17" t="s">
        <v>71</v>
      </c>
      <c r="J1227" s="17" t="s">
        <v>59</v>
      </c>
      <c r="K1227" s="17" t="s">
        <v>329</v>
      </c>
      <c r="L1227" s="17" t="s">
        <v>129</v>
      </c>
      <c r="M1227" s="17" t="s">
        <v>130</v>
      </c>
      <c r="N1227" s="17" t="s">
        <v>75</v>
      </c>
      <c r="O1227" s="17">
        <v>20191004</v>
      </c>
      <c r="P1227" s="17">
        <v>20191219</v>
      </c>
      <c r="Q1227" s="17">
        <v>9330</v>
      </c>
      <c r="R1227" s="17">
        <v>26801661</v>
      </c>
      <c r="S1227" s="17" t="s">
        <v>100</v>
      </c>
      <c r="T1227" s="17" t="s">
        <v>63</v>
      </c>
      <c r="U1227" s="17" t="s">
        <v>91</v>
      </c>
      <c r="V1227" s="17">
        <f t="shared" si="334"/>
        <v>100</v>
      </c>
      <c r="W1227" s="17">
        <v>100000</v>
      </c>
      <c r="X1227" s="17" t="s">
        <v>64</v>
      </c>
      <c r="Y1227" s="17" t="s">
        <v>282</v>
      </c>
      <c r="Z1227" s="17">
        <v>20191224</v>
      </c>
      <c r="AA1227" s="17" t="s">
        <v>176</v>
      </c>
      <c r="AB1227" s="17">
        <v>1</v>
      </c>
      <c r="AC1227" s="17" t="str">
        <f>IFERROR(VLOOKUP(A1227,[1]Cruces!AJ:AK,2,0),VLOOKUP(CONCATENATE(X1227,AA1227),[1]Cruces!G:H,2,0))</f>
        <v>Solicitud de Obra</v>
      </c>
      <c r="AD1227" s="17">
        <f t="shared" si="320"/>
        <v>4</v>
      </c>
      <c r="AE1227" s="17">
        <f t="shared" si="321"/>
        <v>10</v>
      </c>
      <c r="AF1227" s="17">
        <f t="shared" si="322"/>
        <v>2019</v>
      </c>
      <c r="AG1227" s="17" t="str">
        <f>IFERROR(VLOOKUP(MID(A1227,2,4)*1,[1]Cruces!K:L,2,0),"Verificar")</f>
        <v>Guajira</v>
      </c>
      <c r="AH1227" s="17">
        <f t="shared" ca="1" si="323"/>
        <v>418</v>
      </c>
      <c r="AI1227" s="17" t="str">
        <f>IFERROR(VLOOKUP(U1227,[1]Cruces!$O$1:$P$6,2,0),"Sin Orden")</f>
        <v>Resuelta</v>
      </c>
      <c r="AJ1227" s="17">
        <f t="shared" si="324"/>
        <v>24</v>
      </c>
      <c r="AK1227" s="17">
        <f t="shared" si="325"/>
        <v>12</v>
      </c>
      <c r="AL1227" s="17">
        <f t="shared" si="326"/>
        <v>2019</v>
      </c>
      <c r="AM1227" s="17">
        <f t="shared" ca="1" si="327"/>
        <v>337</v>
      </c>
      <c r="AN1227" s="18" t="str">
        <f>IFERROR(VLOOKUP(R1227*1,'[1]Ordenes de Servicio'!G:K,5,0),"No Cruza")</f>
        <v>No Cruza</v>
      </c>
      <c r="AO1227" s="17">
        <f t="shared" ca="1" si="328"/>
        <v>81</v>
      </c>
      <c r="AP1227" s="17">
        <f t="shared" si="329"/>
        <v>19</v>
      </c>
      <c r="AQ1227" s="17">
        <f t="shared" si="330"/>
        <v>12</v>
      </c>
      <c r="AR1227" s="17">
        <f t="shared" si="331"/>
        <v>2019</v>
      </c>
      <c r="AS1227" s="17">
        <f t="shared" ca="1" si="332"/>
        <v>342</v>
      </c>
      <c r="AT1227" s="17" t="str">
        <f t="shared" ca="1" si="335"/>
        <v>No</v>
      </c>
      <c r="AU1227" s="17">
        <f t="shared" si="333"/>
        <v>5</v>
      </c>
      <c r="AV1227" s="17" t="str">
        <f>+VLOOKUP(B1227,[1]Cruces!S:T,2,0)</f>
        <v>5. Consultoría / Adjudicación</v>
      </c>
    </row>
    <row r="1228" spans="1:48" hidden="1" x14ac:dyDescent="0.25">
      <c r="A1228" s="17" t="s">
        <v>2421</v>
      </c>
      <c r="B1228" s="17" t="s">
        <v>54</v>
      </c>
      <c r="C1228" s="17">
        <v>0</v>
      </c>
      <c r="D1228" s="17">
        <v>0</v>
      </c>
      <c r="E1228" s="17" t="s">
        <v>55</v>
      </c>
      <c r="F1228" s="17" t="s">
        <v>81</v>
      </c>
      <c r="G1228" s="17" t="s">
        <v>82</v>
      </c>
      <c r="H1228" s="17">
        <v>3106317797</v>
      </c>
      <c r="I1228" s="17" t="s">
        <v>83</v>
      </c>
      <c r="J1228" s="17" t="s">
        <v>59</v>
      </c>
      <c r="K1228" s="17" t="s">
        <v>84</v>
      </c>
      <c r="L1228" s="17" t="s">
        <v>85</v>
      </c>
      <c r="M1228" s="17" t="s">
        <v>86</v>
      </c>
      <c r="N1228" s="17" t="s">
        <v>62</v>
      </c>
      <c r="O1228" s="17">
        <v>20190916</v>
      </c>
      <c r="P1228" s="17">
        <v>20191015</v>
      </c>
      <c r="Q1228" s="17">
        <v>3410</v>
      </c>
      <c r="R1228" s="17">
        <v>26815444</v>
      </c>
      <c r="S1228" s="17" t="s">
        <v>100</v>
      </c>
      <c r="T1228" s="17" t="s">
        <v>63</v>
      </c>
      <c r="U1228" s="17" t="s">
        <v>91</v>
      </c>
      <c r="V1228" s="17">
        <f t="shared" si="334"/>
        <v>112.5</v>
      </c>
      <c r="W1228" s="17">
        <v>112500</v>
      </c>
      <c r="X1228" s="17" t="s">
        <v>64</v>
      </c>
      <c r="Y1228" s="17" t="s">
        <v>65</v>
      </c>
      <c r="Z1228" s="17">
        <v>20191015</v>
      </c>
      <c r="AA1228" s="17" t="s">
        <v>78</v>
      </c>
      <c r="AB1228" s="17">
        <v>1</v>
      </c>
      <c r="AC1228" s="17" t="str">
        <f>IFERROR(VLOOKUP(A1228,[1]Cruces!AJ:AK,2,0),VLOOKUP(CONCATENATE(X1228,AA1228),[1]Cruces!G:H,2,0))</f>
        <v>Solicitud de Obra</v>
      </c>
      <c r="AD1228" s="17">
        <f t="shared" si="320"/>
        <v>16</v>
      </c>
      <c r="AE1228" s="17">
        <f t="shared" si="321"/>
        <v>9</v>
      </c>
      <c r="AF1228" s="17">
        <f t="shared" si="322"/>
        <v>2019</v>
      </c>
      <c r="AG1228" s="17" t="str">
        <f>IFERROR(VLOOKUP(MID(A1228,2,4)*1,[1]Cruces!K:L,2,0),"Verificar")</f>
        <v>Magdalena</v>
      </c>
      <c r="AH1228" s="17">
        <f t="shared" ca="1" si="323"/>
        <v>436</v>
      </c>
      <c r="AI1228" s="17" t="str">
        <f>IFERROR(VLOOKUP(U1228,[1]Cruces!$O$1:$P$6,2,0),"Sin Orden")</f>
        <v>Resuelta</v>
      </c>
      <c r="AJ1228" s="17">
        <f t="shared" si="324"/>
        <v>15</v>
      </c>
      <c r="AK1228" s="17">
        <f t="shared" si="325"/>
        <v>10</v>
      </c>
      <c r="AL1228" s="17">
        <f t="shared" si="326"/>
        <v>2019</v>
      </c>
      <c r="AM1228" s="17">
        <f t="shared" ca="1" si="327"/>
        <v>407</v>
      </c>
      <c r="AN1228" s="18" t="str">
        <f>IFERROR(VLOOKUP(R1228*1,'[1]Ordenes de Servicio'!G:K,5,0),"No Cruza")</f>
        <v>No Cruza</v>
      </c>
      <c r="AO1228" s="17">
        <f t="shared" ca="1" si="328"/>
        <v>29</v>
      </c>
      <c r="AP1228" s="17">
        <f t="shared" si="329"/>
        <v>15</v>
      </c>
      <c r="AQ1228" s="17">
        <f t="shared" si="330"/>
        <v>10</v>
      </c>
      <c r="AR1228" s="17">
        <f t="shared" si="331"/>
        <v>2019</v>
      </c>
      <c r="AS1228" s="17">
        <f t="shared" ca="1" si="332"/>
        <v>407</v>
      </c>
      <c r="AT1228" s="17" t="str">
        <f t="shared" ca="1" si="335"/>
        <v>Si</v>
      </c>
      <c r="AU1228" s="17">
        <f t="shared" si="333"/>
        <v>0</v>
      </c>
      <c r="AV1228" s="17" t="str">
        <f>+VLOOKUP(B1228,[1]Cruces!S:T,2,0)</f>
        <v>4. Presupuesto de Obra</v>
      </c>
    </row>
    <row r="1229" spans="1:48" hidden="1" x14ac:dyDescent="0.25">
      <c r="A1229" s="17" t="s">
        <v>2422</v>
      </c>
      <c r="B1229" s="17" t="s">
        <v>68</v>
      </c>
      <c r="C1229" s="17">
        <v>0</v>
      </c>
      <c r="D1229" s="17">
        <v>0</v>
      </c>
      <c r="E1229" s="17" t="s">
        <v>55</v>
      </c>
      <c r="F1229" s="17" t="s">
        <v>56</v>
      </c>
      <c r="G1229" s="17" t="s">
        <v>2423</v>
      </c>
      <c r="H1229" s="17">
        <v>0</v>
      </c>
      <c r="I1229" s="17" t="s">
        <v>2424</v>
      </c>
      <c r="J1229" s="17" t="s">
        <v>59</v>
      </c>
      <c r="K1229" s="17" t="s">
        <v>97</v>
      </c>
      <c r="L1229" s="17" t="s">
        <v>172</v>
      </c>
      <c r="M1229" s="17" t="s">
        <v>173</v>
      </c>
      <c r="N1229" s="17" t="s">
        <v>75</v>
      </c>
      <c r="O1229" s="17">
        <v>20191204</v>
      </c>
      <c r="P1229" s="17">
        <v>20200327</v>
      </c>
      <c r="Q1229" s="17">
        <v>1110</v>
      </c>
      <c r="R1229" s="17">
        <v>26982198</v>
      </c>
      <c r="S1229" s="17" t="s">
        <v>100</v>
      </c>
      <c r="T1229" s="17" t="s">
        <v>63</v>
      </c>
      <c r="U1229" s="17" t="s">
        <v>91</v>
      </c>
      <c r="V1229" s="17">
        <f t="shared" si="334"/>
        <v>112.5</v>
      </c>
      <c r="W1229" s="17">
        <v>112500</v>
      </c>
      <c r="X1229" s="17" t="s">
        <v>64</v>
      </c>
      <c r="Y1229" s="17" t="s">
        <v>150</v>
      </c>
      <c r="Z1229" s="17">
        <v>20200903</v>
      </c>
      <c r="AA1229" s="17" t="s">
        <v>78</v>
      </c>
      <c r="AB1229" s="17">
        <v>1</v>
      </c>
      <c r="AC1229" s="17" t="str">
        <f>IFERROR(VLOOKUP(A1229,[1]Cruces!AJ:AK,2,0),VLOOKUP(CONCATENATE(X1229,AA1229),[1]Cruces!G:H,2,0))</f>
        <v>Solicitud de Obra</v>
      </c>
      <c r="AD1229" s="17">
        <f t="shared" si="320"/>
        <v>4</v>
      </c>
      <c r="AE1229" s="17">
        <f t="shared" si="321"/>
        <v>12</v>
      </c>
      <c r="AF1229" s="17">
        <f t="shared" si="322"/>
        <v>2019</v>
      </c>
      <c r="AG1229" s="17" t="str">
        <f>IFERROR(VLOOKUP(MID(A1229,2,4)*1,[1]Cruces!K:L,2,0),"Verificar")</f>
        <v>Atlántico Norte</v>
      </c>
      <c r="AH1229" s="17">
        <f t="shared" ca="1" si="323"/>
        <v>357</v>
      </c>
      <c r="AI1229" s="17" t="str">
        <f>IFERROR(VLOOKUP(U1229,[1]Cruces!$O$1:$P$6,2,0),"Sin Orden")</f>
        <v>Resuelta</v>
      </c>
      <c r="AJ1229" s="17">
        <f t="shared" si="324"/>
        <v>3</v>
      </c>
      <c r="AK1229" s="17">
        <f t="shared" si="325"/>
        <v>9</v>
      </c>
      <c r="AL1229" s="17">
        <f t="shared" si="326"/>
        <v>2020</v>
      </c>
      <c r="AM1229" s="17">
        <f t="shared" ca="1" si="327"/>
        <v>83</v>
      </c>
      <c r="AN1229" s="18" t="str">
        <f>IFERROR(VLOOKUP(R1229*1,'[1]Ordenes de Servicio'!G:K,5,0),"No Cruza")</f>
        <v>No Cruza</v>
      </c>
      <c r="AO1229" s="17">
        <f t="shared" ca="1" si="328"/>
        <v>274</v>
      </c>
      <c r="AP1229" s="17">
        <f t="shared" si="329"/>
        <v>27</v>
      </c>
      <c r="AQ1229" s="17">
        <f t="shared" si="330"/>
        <v>3</v>
      </c>
      <c r="AR1229" s="17">
        <f t="shared" si="331"/>
        <v>2020</v>
      </c>
      <c r="AS1229" s="17">
        <f t="shared" ca="1" si="332"/>
        <v>243</v>
      </c>
      <c r="AT1229" s="17" t="str">
        <f t="shared" ca="1" si="335"/>
        <v>No</v>
      </c>
      <c r="AU1229" s="17">
        <f t="shared" si="333"/>
        <v>160</v>
      </c>
      <c r="AV1229" s="17" t="str">
        <f>+VLOOKUP(B1229,[1]Cruces!S:T,2,0)</f>
        <v>5. Consultoría / Adjudicación</v>
      </c>
    </row>
    <row r="1230" spans="1:48" hidden="1" x14ac:dyDescent="0.25">
      <c r="A1230" s="17" t="s">
        <v>2425</v>
      </c>
      <c r="B1230" s="17" t="s">
        <v>68</v>
      </c>
      <c r="C1230" s="17">
        <v>0</v>
      </c>
      <c r="D1230" s="17">
        <v>0</v>
      </c>
      <c r="E1230" s="17" t="s">
        <v>55</v>
      </c>
      <c r="F1230" s="17" t="s">
        <v>81</v>
      </c>
      <c r="G1230" s="17" t="s">
        <v>2426</v>
      </c>
      <c r="H1230" s="17" t="s">
        <v>2427</v>
      </c>
      <c r="I1230" s="17" t="s">
        <v>182</v>
      </c>
      <c r="J1230" s="17" t="s">
        <v>59</v>
      </c>
      <c r="K1230" s="17" t="s">
        <v>97</v>
      </c>
      <c r="L1230" s="17" t="s">
        <v>85</v>
      </c>
      <c r="M1230" s="17" t="s">
        <v>86</v>
      </c>
      <c r="N1230" s="17" t="s">
        <v>75</v>
      </c>
      <c r="O1230" s="17">
        <v>20191024</v>
      </c>
      <c r="P1230" s="17">
        <v>20200317</v>
      </c>
      <c r="Q1230" s="17">
        <v>3410</v>
      </c>
      <c r="R1230" s="17">
        <v>26859129</v>
      </c>
      <c r="S1230" s="17" t="s">
        <v>100</v>
      </c>
      <c r="T1230" s="17" t="s">
        <v>63</v>
      </c>
      <c r="U1230" s="17" t="s">
        <v>91</v>
      </c>
      <c r="V1230" s="17">
        <f t="shared" si="334"/>
        <v>15</v>
      </c>
      <c r="W1230" s="17">
        <v>15000</v>
      </c>
      <c r="X1230" s="17" t="s">
        <v>64</v>
      </c>
      <c r="Y1230" s="17" t="s">
        <v>136</v>
      </c>
      <c r="Z1230" s="17">
        <v>20200617</v>
      </c>
      <c r="AA1230" s="17" t="s">
        <v>78</v>
      </c>
      <c r="AB1230" s="17">
        <v>1</v>
      </c>
      <c r="AC1230" s="17" t="str">
        <f>IFERROR(VLOOKUP(A1230,[1]Cruces!AJ:AK,2,0),VLOOKUP(CONCATENATE(X1230,AA1230),[1]Cruces!G:H,2,0))</f>
        <v>Solicitud de Obra</v>
      </c>
      <c r="AD1230" s="17">
        <f t="shared" si="320"/>
        <v>24</v>
      </c>
      <c r="AE1230" s="17">
        <f t="shared" si="321"/>
        <v>10</v>
      </c>
      <c r="AF1230" s="17">
        <f t="shared" si="322"/>
        <v>2019</v>
      </c>
      <c r="AG1230" s="17" t="str">
        <f>IFERROR(VLOOKUP(MID(A1230,2,4)*1,[1]Cruces!K:L,2,0),"Verificar")</f>
        <v>Magdalena</v>
      </c>
      <c r="AH1230" s="17">
        <f t="shared" ca="1" si="323"/>
        <v>398</v>
      </c>
      <c r="AI1230" s="17" t="str">
        <f>IFERROR(VLOOKUP(U1230,[1]Cruces!$O$1:$P$6,2,0),"Sin Orden")</f>
        <v>Resuelta</v>
      </c>
      <c r="AJ1230" s="17">
        <f t="shared" si="324"/>
        <v>17</v>
      </c>
      <c r="AK1230" s="17">
        <f t="shared" si="325"/>
        <v>6</v>
      </c>
      <c r="AL1230" s="17">
        <f t="shared" si="326"/>
        <v>2020</v>
      </c>
      <c r="AM1230" s="17">
        <f t="shared" ca="1" si="327"/>
        <v>161</v>
      </c>
      <c r="AN1230" s="18" t="str">
        <f>IFERROR(VLOOKUP(R1230*1,'[1]Ordenes de Servicio'!G:K,5,0),"No Cruza")</f>
        <v>No Cruza</v>
      </c>
      <c r="AO1230" s="17">
        <f t="shared" ca="1" si="328"/>
        <v>237</v>
      </c>
      <c r="AP1230" s="17">
        <f t="shared" si="329"/>
        <v>17</v>
      </c>
      <c r="AQ1230" s="17">
        <f t="shared" si="330"/>
        <v>3</v>
      </c>
      <c r="AR1230" s="17">
        <f t="shared" si="331"/>
        <v>2020</v>
      </c>
      <c r="AS1230" s="17">
        <f t="shared" ca="1" si="332"/>
        <v>253</v>
      </c>
      <c r="AT1230" s="17" t="str">
        <f t="shared" ca="1" si="335"/>
        <v>No</v>
      </c>
      <c r="AU1230" s="17">
        <f t="shared" si="333"/>
        <v>92</v>
      </c>
      <c r="AV1230" s="17" t="str">
        <f>+VLOOKUP(B1230,[1]Cruces!S:T,2,0)</f>
        <v>5. Consultoría / Adjudicación</v>
      </c>
    </row>
    <row r="1231" spans="1:48" x14ac:dyDescent="0.25">
      <c r="A1231" s="17" t="s">
        <v>2428</v>
      </c>
      <c r="B1231" s="17" t="s">
        <v>80</v>
      </c>
      <c r="C1231" s="17">
        <v>0</v>
      </c>
      <c r="D1231" s="17">
        <v>0</v>
      </c>
      <c r="E1231" s="17" t="s">
        <v>55</v>
      </c>
      <c r="F1231" s="17" t="s">
        <v>107</v>
      </c>
      <c r="G1231" s="17" t="s">
        <v>2429</v>
      </c>
      <c r="H1231" s="17">
        <v>0</v>
      </c>
      <c r="I1231" s="17" t="s">
        <v>71</v>
      </c>
      <c r="J1231" s="17" t="s">
        <v>59</v>
      </c>
      <c r="K1231" s="17" t="s">
        <v>97</v>
      </c>
      <c r="L1231" s="17" t="s">
        <v>325</v>
      </c>
      <c r="M1231" s="17" t="s">
        <v>326</v>
      </c>
      <c r="N1231" s="17" t="s">
        <v>87</v>
      </c>
      <c r="O1231" s="17">
        <v>20131007</v>
      </c>
      <c r="P1231" s="17">
        <v>20140414</v>
      </c>
      <c r="Q1231" s="17">
        <v>9510</v>
      </c>
      <c r="R1231" s="17">
        <v>20150789</v>
      </c>
      <c r="S1231" s="17" t="s">
        <v>76</v>
      </c>
      <c r="T1231" s="17" t="s">
        <v>63</v>
      </c>
      <c r="U1231" s="17" t="s">
        <v>91</v>
      </c>
      <c r="V1231" s="17">
        <f t="shared" si="334"/>
        <v>500</v>
      </c>
      <c r="W1231" s="17">
        <v>500000</v>
      </c>
      <c r="X1231" s="17" t="s">
        <v>64</v>
      </c>
      <c r="Y1231" s="17" t="s">
        <v>80</v>
      </c>
      <c r="Z1231" s="17">
        <v>20140414</v>
      </c>
      <c r="AA1231" s="17" t="s">
        <v>137</v>
      </c>
      <c r="AB1231" s="17">
        <v>1</v>
      </c>
      <c r="AC1231" s="17" t="str">
        <f>IFERROR(VLOOKUP(A1231,[1]Cruces!AJ:AK,2,0),VLOOKUP(CONCATENATE(X1231,AA1231),[1]Cruces!G:H,2,0))</f>
        <v>Solicitud de Obra</v>
      </c>
      <c r="AD1231" s="17">
        <f t="shared" ref="AD1231:AD1293" si="336">MID(O1231,7,2)*1</f>
        <v>7</v>
      </c>
      <c r="AE1231" s="17">
        <f t="shared" ref="AE1231:AE1293" si="337">MID(O1231,5,2)*1</f>
        <v>10</v>
      </c>
      <c r="AF1231" s="17">
        <f t="shared" ref="AF1231:AF1293" si="338">MID(O1231,1,4)*1</f>
        <v>2013</v>
      </c>
      <c r="AG1231" s="17" t="str">
        <f>IFERROR(VLOOKUP(MID(A1231,2,4)*1,[1]Cruces!K:L,2,0),"Verificar")</f>
        <v>Atlántico Norte</v>
      </c>
      <c r="AH1231" s="17">
        <f t="shared" ref="AH1231:AH1293" ca="1" si="339">TODAY()-DATE(AF1231,AE1231,AD1231)</f>
        <v>2606</v>
      </c>
      <c r="AI1231" s="17" t="str">
        <f>IFERROR(VLOOKUP(U1231,[1]Cruces!$O$1:$P$6,2,0),"Sin Orden")</f>
        <v>Resuelta</v>
      </c>
      <c r="AJ1231" s="17">
        <f t="shared" ref="AJ1231:AJ1293" si="340">MID(Z1231,7,2)*1</f>
        <v>14</v>
      </c>
      <c r="AK1231" s="17">
        <f t="shared" ref="AK1231:AK1293" si="341">MID(Z1231,5,2)*1</f>
        <v>4</v>
      </c>
      <c r="AL1231" s="17">
        <f t="shared" ref="AL1231:AL1293" si="342">MID(Z1231,1,4)*1</f>
        <v>2014</v>
      </c>
      <c r="AM1231" s="17">
        <f t="shared" ref="AM1231:AM1293" ca="1" si="343">+TODAY()-DATE(AL1231,AK1231,AJ1231)</f>
        <v>2417</v>
      </c>
      <c r="AN1231" s="18" t="str">
        <f>IFERROR(VLOOKUP(R1231*1,'[1]Ordenes de Servicio'!G:K,5,0),"No Cruza")</f>
        <v>No Cruza</v>
      </c>
      <c r="AO1231" s="17">
        <f t="shared" ref="AO1231:AO1293" ca="1" si="344">+IF(AI1231="Resuelta",DATE(AL1231,AK1231,AJ1231)-DATE(AF1231,AE1231,AD1231),TODAY()-DATE(AL1231,AK1231,AJ1231))</f>
        <v>189</v>
      </c>
      <c r="AP1231" s="17">
        <f t="shared" ref="AP1231:AP1293" si="345">MID(P1231,7,2)*1</f>
        <v>14</v>
      </c>
      <c r="AQ1231" s="17">
        <f t="shared" ref="AQ1231:AQ1293" si="346">MID(P1231,5,2)*1</f>
        <v>4</v>
      </c>
      <c r="AR1231" s="17">
        <f t="shared" ref="AR1231:AR1293" si="347">MID(P1231,1,4)*1</f>
        <v>2014</v>
      </c>
      <c r="AS1231" s="17">
        <f t="shared" ref="AS1231:AS1293" ca="1" si="348">+TODAY()-DATE(AR1231,AQ1231,AP1231)</f>
        <v>2417</v>
      </c>
      <c r="AT1231" s="17" t="str">
        <f t="shared" ca="1" si="335"/>
        <v>Si</v>
      </c>
      <c r="AU1231" s="17">
        <f t="shared" ref="AU1231:AU1293" si="349">IF(DATE(AL1231,AK1231,AJ1231)-DATE(AR1231,AQ1231,AP1231)&lt;0,DATE(AR1231,AQ1231,AP1231)-DATE(AL1231,AK1231,AJ1231),DATE(AL1231,AK1231,AJ1231)-DATE(AR1231,AQ1231,AP1231))</f>
        <v>0</v>
      </c>
      <c r="AV1231" s="17" t="str">
        <f>+VLOOKUP(B1231,[1]Cruces!S:T,2,0)</f>
        <v>8. Puesta en Servicio</v>
      </c>
    </row>
    <row r="1232" spans="1:48" hidden="1" x14ac:dyDescent="0.25">
      <c r="A1232" s="17" t="s">
        <v>2430</v>
      </c>
      <c r="B1232" s="17" t="s">
        <v>54</v>
      </c>
      <c r="C1232" s="17">
        <v>0</v>
      </c>
      <c r="D1232" s="17">
        <v>0</v>
      </c>
      <c r="E1232" s="17" t="s">
        <v>55</v>
      </c>
      <c r="F1232" s="17" t="s">
        <v>81</v>
      </c>
      <c r="G1232" s="17" t="s">
        <v>2431</v>
      </c>
      <c r="H1232" s="17">
        <v>3168067880</v>
      </c>
      <c r="I1232" s="17" t="s">
        <v>71</v>
      </c>
      <c r="J1232" s="17" t="s">
        <v>59</v>
      </c>
      <c r="K1232" s="17" t="s">
        <v>2432</v>
      </c>
      <c r="L1232" s="17" t="s">
        <v>85</v>
      </c>
      <c r="M1232" s="17" t="s">
        <v>86</v>
      </c>
      <c r="N1232" s="17" t="s">
        <v>62</v>
      </c>
      <c r="O1232" s="17">
        <v>20190625</v>
      </c>
      <c r="P1232" s="17">
        <v>20190628</v>
      </c>
      <c r="Q1232" s="17">
        <v>9340</v>
      </c>
      <c r="R1232" s="17">
        <v>26454314</v>
      </c>
      <c r="S1232" s="17" t="s">
        <v>100</v>
      </c>
      <c r="T1232" s="17" t="s">
        <v>63</v>
      </c>
      <c r="U1232" s="17" t="s">
        <v>91</v>
      </c>
      <c r="V1232" s="17">
        <f t="shared" ref="V1232:V1294" si="350">+W1232/1000</f>
        <v>45</v>
      </c>
      <c r="W1232" s="17">
        <v>45000</v>
      </c>
      <c r="X1232" s="17" t="s">
        <v>64</v>
      </c>
      <c r="Y1232" s="17" t="s">
        <v>65</v>
      </c>
      <c r="Z1232" s="17">
        <v>20190628</v>
      </c>
      <c r="AA1232" s="17" t="s">
        <v>78</v>
      </c>
      <c r="AB1232" s="17">
        <v>1</v>
      </c>
      <c r="AC1232" s="17" t="str">
        <f>IFERROR(VLOOKUP(A1232,[1]Cruces!AJ:AK,2,0),VLOOKUP(CONCATENATE(X1232,AA1232),[1]Cruces!G:H,2,0))</f>
        <v>Solicitud de Obra</v>
      </c>
      <c r="AD1232" s="17">
        <f t="shared" si="336"/>
        <v>25</v>
      </c>
      <c r="AE1232" s="17">
        <f t="shared" si="337"/>
        <v>6</v>
      </c>
      <c r="AF1232" s="17">
        <f t="shared" si="338"/>
        <v>2019</v>
      </c>
      <c r="AG1232" s="17" t="str">
        <f>IFERROR(VLOOKUP(MID(A1232,2,4)*1,[1]Cruces!K:L,2,0),"Verificar")</f>
        <v>Magdalena</v>
      </c>
      <c r="AH1232" s="17">
        <f t="shared" ca="1" si="339"/>
        <v>519</v>
      </c>
      <c r="AI1232" s="17" t="str">
        <f>IFERROR(VLOOKUP(U1232,[1]Cruces!$O$1:$P$6,2,0),"Sin Orden")</f>
        <v>Resuelta</v>
      </c>
      <c r="AJ1232" s="17">
        <f t="shared" si="340"/>
        <v>28</v>
      </c>
      <c r="AK1232" s="17">
        <f t="shared" si="341"/>
        <v>6</v>
      </c>
      <c r="AL1232" s="17">
        <f t="shared" si="342"/>
        <v>2019</v>
      </c>
      <c r="AM1232" s="17">
        <f t="shared" ca="1" si="343"/>
        <v>516</v>
      </c>
      <c r="AN1232" s="18" t="str">
        <f>IFERROR(VLOOKUP(R1232*1,'[1]Ordenes de Servicio'!G:K,5,0),"No Cruza")</f>
        <v>No Cruza</v>
      </c>
      <c r="AO1232" s="17">
        <f t="shared" ca="1" si="344"/>
        <v>3</v>
      </c>
      <c r="AP1232" s="17">
        <f t="shared" si="345"/>
        <v>28</v>
      </c>
      <c r="AQ1232" s="17">
        <f t="shared" si="346"/>
        <v>6</v>
      </c>
      <c r="AR1232" s="17">
        <f t="shared" si="347"/>
        <v>2019</v>
      </c>
      <c r="AS1232" s="17">
        <f t="shared" ca="1" si="348"/>
        <v>516</v>
      </c>
      <c r="AT1232" s="17" t="str">
        <f t="shared" ref="AT1232:AT1294" ca="1" si="351">IF(AS1232&gt;359,"Si","No")</f>
        <v>Si</v>
      </c>
      <c r="AU1232" s="17">
        <f t="shared" si="349"/>
        <v>0</v>
      </c>
      <c r="AV1232" s="17" t="str">
        <f>+VLOOKUP(B1232,[1]Cruces!S:T,2,0)</f>
        <v>4. Presupuesto de Obra</v>
      </c>
    </row>
    <row r="1233" spans="1:48" hidden="1" x14ac:dyDescent="0.25">
      <c r="A1233" s="17" t="s">
        <v>2433</v>
      </c>
      <c r="B1233" s="17" t="s">
        <v>68</v>
      </c>
      <c r="C1233" s="17">
        <v>0</v>
      </c>
      <c r="D1233" s="17">
        <v>0</v>
      </c>
      <c r="E1233" s="17" t="s">
        <v>55</v>
      </c>
      <c r="F1233" s="17" t="s">
        <v>56</v>
      </c>
      <c r="G1233" s="17" t="s">
        <v>2434</v>
      </c>
      <c r="H1233" s="17">
        <v>0</v>
      </c>
      <c r="I1233" s="17" t="s">
        <v>182</v>
      </c>
      <c r="J1233" s="17" t="s">
        <v>59</v>
      </c>
      <c r="K1233" s="17" t="s">
        <v>2435</v>
      </c>
      <c r="L1233" s="17" t="s">
        <v>117</v>
      </c>
      <c r="M1233" s="17" t="s">
        <v>118</v>
      </c>
      <c r="N1233" s="17" t="s">
        <v>75</v>
      </c>
      <c r="O1233" s="17">
        <v>20190708</v>
      </c>
      <c r="P1233" s="17">
        <v>20191113</v>
      </c>
      <c r="Q1233" s="17">
        <v>1170</v>
      </c>
      <c r="R1233" s="17">
        <v>26497077</v>
      </c>
      <c r="S1233" s="17" t="s">
        <v>100</v>
      </c>
      <c r="T1233" s="17" t="s">
        <v>63</v>
      </c>
      <c r="U1233" s="17" t="s">
        <v>91</v>
      </c>
      <c r="V1233" s="17">
        <f t="shared" si="350"/>
        <v>200</v>
      </c>
      <c r="W1233" s="17">
        <v>200000</v>
      </c>
      <c r="X1233" s="17" t="s">
        <v>64</v>
      </c>
      <c r="Y1233" s="17" t="s">
        <v>136</v>
      </c>
      <c r="Z1233" s="17">
        <v>20191120</v>
      </c>
      <c r="AA1233" s="17" t="s">
        <v>78</v>
      </c>
      <c r="AB1233" s="17">
        <v>1</v>
      </c>
      <c r="AC1233" s="17" t="str">
        <f>IFERROR(VLOOKUP(A1233,[1]Cruces!AJ:AK,2,0),VLOOKUP(CONCATENATE(X1233,AA1233),[1]Cruces!G:H,2,0))</f>
        <v>Solicitud de Obra</v>
      </c>
      <c r="AD1233" s="17">
        <f t="shared" si="336"/>
        <v>8</v>
      </c>
      <c r="AE1233" s="17">
        <f t="shared" si="337"/>
        <v>7</v>
      </c>
      <c r="AF1233" s="17">
        <f t="shared" si="338"/>
        <v>2019</v>
      </c>
      <c r="AG1233" s="17" t="str">
        <f>IFERROR(VLOOKUP(MID(A1233,2,4)*1,[1]Cruces!K:L,2,0),"Verificar")</f>
        <v>Atlántico Norte</v>
      </c>
      <c r="AH1233" s="17">
        <f t="shared" ca="1" si="339"/>
        <v>506</v>
      </c>
      <c r="AI1233" s="17" t="str">
        <f>IFERROR(VLOOKUP(U1233,[1]Cruces!$O$1:$P$6,2,0),"Sin Orden")</f>
        <v>Resuelta</v>
      </c>
      <c r="AJ1233" s="17">
        <f t="shared" si="340"/>
        <v>20</v>
      </c>
      <c r="AK1233" s="17">
        <f t="shared" si="341"/>
        <v>11</v>
      </c>
      <c r="AL1233" s="17">
        <f t="shared" si="342"/>
        <v>2019</v>
      </c>
      <c r="AM1233" s="17">
        <f t="shared" ca="1" si="343"/>
        <v>371</v>
      </c>
      <c r="AN1233" s="18" t="str">
        <f>IFERROR(VLOOKUP(R1233*1,'[1]Ordenes de Servicio'!G:K,5,0),"No Cruza")</f>
        <v>No Cruza</v>
      </c>
      <c r="AO1233" s="17">
        <f t="shared" ca="1" si="344"/>
        <v>135</v>
      </c>
      <c r="AP1233" s="17">
        <f t="shared" si="345"/>
        <v>13</v>
      </c>
      <c r="AQ1233" s="17">
        <f t="shared" si="346"/>
        <v>11</v>
      </c>
      <c r="AR1233" s="17">
        <f t="shared" si="347"/>
        <v>2019</v>
      </c>
      <c r="AS1233" s="17">
        <f t="shared" ca="1" si="348"/>
        <v>378</v>
      </c>
      <c r="AT1233" s="17" t="str">
        <f t="shared" ca="1" si="351"/>
        <v>Si</v>
      </c>
      <c r="AU1233" s="17">
        <f t="shared" si="349"/>
        <v>7</v>
      </c>
      <c r="AV1233" s="17" t="str">
        <f>+VLOOKUP(B1233,[1]Cruces!S:T,2,0)</f>
        <v>5. Consultoría / Adjudicación</v>
      </c>
    </row>
    <row r="1234" spans="1:48" hidden="1" x14ac:dyDescent="0.25">
      <c r="A1234" s="17" t="s">
        <v>2436</v>
      </c>
      <c r="B1234" s="17" t="s">
        <v>296</v>
      </c>
      <c r="C1234" s="17">
        <v>0</v>
      </c>
      <c r="D1234" s="17">
        <v>0</v>
      </c>
      <c r="E1234" s="17" t="s">
        <v>55</v>
      </c>
      <c r="F1234" s="17" t="s">
        <v>932</v>
      </c>
      <c r="G1234" s="17" t="s">
        <v>2437</v>
      </c>
      <c r="H1234" s="17">
        <v>3135449734</v>
      </c>
      <c r="I1234" s="17" t="s">
        <v>71</v>
      </c>
      <c r="J1234" s="17" t="s">
        <v>59</v>
      </c>
      <c r="K1234" s="17" t="s">
        <v>97</v>
      </c>
      <c r="L1234" s="17" t="s">
        <v>935</v>
      </c>
      <c r="M1234" s="17" t="s">
        <v>936</v>
      </c>
      <c r="N1234" s="17" t="s">
        <v>301</v>
      </c>
      <c r="O1234" s="17">
        <v>20200617</v>
      </c>
      <c r="P1234" s="17">
        <v>20200617</v>
      </c>
      <c r="Q1234" s="17">
        <v>9340</v>
      </c>
      <c r="R1234" s="17">
        <v>27699794</v>
      </c>
      <c r="S1234" s="17" t="s">
        <v>100</v>
      </c>
      <c r="T1234" s="17" t="s">
        <v>63</v>
      </c>
      <c r="U1234" s="17" t="s">
        <v>91</v>
      </c>
      <c r="V1234" s="17">
        <f t="shared" si="350"/>
        <v>25</v>
      </c>
      <c r="W1234" s="17">
        <v>25000</v>
      </c>
      <c r="X1234" s="17" t="s">
        <v>64</v>
      </c>
      <c r="Y1234" s="17" t="s">
        <v>296</v>
      </c>
      <c r="Z1234" s="17">
        <v>20200617</v>
      </c>
      <c r="AA1234" s="17" t="s">
        <v>78</v>
      </c>
      <c r="AB1234" s="17">
        <v>1</v>
      </c>
      <c r="AC1234" s="17" t="str">
        <f>IFERROR(VLOOKUP(A1234,[1]Cruces!AJ:AK,2,0),VLOOKUP(CONCATENATE(X1234,AA1234),[1]Cruces!G:H,2,0))</f>
        <v>Solicitud de Obra</v>
      </c>
      <c r="AD1234" s="17">
        <f t="shared" si="336"/>
        <v>17</v>
      </c>
      <c r="AE1234" s="17">
        <f t="shared" si="337"/>
        <v>6</v>
      </c>
      <c r="AF1234" s="17">
        <f t="shared" si="338"/>
        <v>2020</v>
      </c>
      <c r="AG1234" s="17" t="str">
        <f>IFERROR(VLOOKUP(MID(A1234,2,4)*1,[1]Cruces!K:L,2,0),"Verificar")</f>
        <v>Magdalena</v>
      </c>
      <c r="AH1234" s="17">
        <f t="shared" ca="1" si="339"/>
        <v>161</v>
      </c>
      <c r="AI1234" s="17" t="str">
        <f>IFERROR(VLOOKUP(U1234,[1]Cruces!$O$1:$P$6,2,0),"Sin Orden")</f>
        <v>Resuelta</v>
      </c>
      <c r="AJ1234" s="17">
        <f t="shared" si="340"/>
        <v>17</v>
      </c>
      <c r="AK1234" s="17">
        <f t="shared" si="341"/>
        <v>6</v>
      </c>
      <c r="AL1234" s="17">
        <f t="shared" si="342"/>
        <v>2020</v>
      </c>
      <c r="AM1234" s="17">
        <f t="shared" ca="1" si="343"/>
        <v>161</v>
      </c>
      <c r="AN1234" s="18" t="str">
        <f>IFERROR(VLOOKUP(R1234*1,'[1]Ordenes de Servicio'!G:K,5,0),"No Cruza")</f>
        <v>No Cruza</v>
      </c>
      <c r="AO1234" s="17">
        <f t="shared" ca="1" si="344"/>
        <v>0</v>
      </c>
      <c r="AP1234" s="17">
        <f t="shared" si="345"/>
        <v>17</v>
      </c>
      <c r="AQ1234" s="17">
        <f t="shared" si="346"/>
        <v>6</v>
      </c>
      <c r="AR1234" s="17">
        <f t="shared" si="347"/>
        <v>2020</v>
      </c>
      <c r="AS1234" s="17">
        <f t="shared" ca="1" si="348"/>
        <v>161</v>
      </c>
      <c r="AT1234" s="17" t="str">
        <f t="shared" ca="1" si="351"/>
        <v>No</v>
      </c>
      <c r="AU1234" s="17">
        <f t="shared" si="349"/>
        <v>0</v>
      </c>
      <c r="AV1234" s="17" t="str">
        <f>+VLOOKUP(B1234,[1]Cruces!S:T,2,0)</f>
        <v>3. Evaluación Técnico Ecónomica</v>
      </c>
    </row>
    <row r="1235" spans="1:48" hidden="1" x14ac:dyDescent="0.25">
      <c r="A1235" s="17" t="s">
        <v>2438</v>
      </c>
      <c r="B1235" s="17" t="s">
        <v>68</v>
      </c>
      <c r="C1235" s="17">
        <v>0</v>
      </c>
      <c r="D1235" s="17">
        <v>0</v>
      </c>
      <c r="E1235" s="17" t="s">
        <v>55</v>
      </c>
      <c r="F1235" s="17" t="s">
        <v>232</v>
      </c>
      <c r="G1235" s="17" t="s">
        <v>2439</v>
      </c>
      <c r="H1235" s="17">
        <v>3004295313</v>
      </c>
      <c r="I1235" s="17" t="s">
        <v>71</v>
      </c>
      <c r="J1235" s="17" t="s">
        <v>59</v>
      </c>
      <c r="K1235" s="17" t="s">
        <v>2440</v>
      </c>
      <c r="L1235" s="17" t="s">
        <v>111</v>
      </c>
      <c r="M1235" s="17" t="s">
        <v>112</v>
      </c>
      <c r="N1235" s="17" t="s">
        <v>75</v>
      </c>
      <c r="O1235" s="17">
        <v>20180808</v>
      </c>
      <c r="P1235" s="17">
        <v>20180905</v>
      </c>
      <c r="Q1235" s="17">
        <v>1210</v>
      </c>
      <c r="R1235" s="17">
        <v>25635524</v>
      </c>
      <c r="S1235" s="17" t="s">
        <v>76</v>
      </c>
      <c r="T1235" s="17" t="s">
        <v>63</v>
      </c>
      <c r="U1235" s="17" t="s">
        <v>91</v>
      </c>
      <c r="V1235" s="17">
        <f t="shared" si="350"/>
        <v>50</v>
      </c>
      <c r="W1235" s="17">
        <v>50000</v>
      </c>
      <c r="X1235" s="17" t="s">
        <v>64</v>
      </c>
      <c r="Y1235" s="17" t="s">
        <v>150</v>
      </c>
      <c r="Z1235" s="17">
        <v>20181031</v>
      </c>
      <c r="AA1235" s="17" t="s">
        <v>124</v>
      </c>
      <c r="AB1235" s="17">
        <v>1</v>
      </c>
      <c r="AC1235" s="17" t="str">
        <f>IFERROR(VLOOKUP(A1235,[1]Cruces!AJ:AK,2,0),VLOOKUP(CONCATENATE(X1235,AA1235),[1]Cruces!G:H,2,0))</f>
        <v>Solicitud de Obra</v>
      </c>
      <c r="AD1235" s="17">
        <f t="shared" si="336"/>
        <v>8</v>
      </c>
      <c r="AE1235" s="17">
        <f t="shared" si="337"/>
        <v>8</v>
      </c>
      <c r="AF1235" s="17">
        <f t="shared" si="338"/>
        <v>2018</v>
      </c>
      <c r="AG1235" s="17" t="str">
        <f>IFERROR(VLOOKUP(MID(A1235,2,4)*1,[1]Cruces!K:L,2,0),"Verificar")</f>
        <v>Atlántico Sur</v>
      </c>
      <c r="AH1235" s="17">
        <f t="shared" ca="1" si="339"/>
        <v>840</v>
      </c>
      <c r="AI1235" s="17" t="str">
        <f>IFERROR(VLOOKUP(U1235,[1]Cruces!$O$1:$P$6,2,0),"Sin Orden")</f>
        <v>Resuelta</v>
      </c>
      <c r="AJ1235" s="17">
        <f t="shared" si="340"/>
        <v>31</v>
      </c>
      <c r="AK1235" s="17">
        <f t="shared" si="341"/>
        <v>10</v>
      </c>
      <c r="AL1235" s="17">
        <f t="shared" si="342"/>
        <v>2018</v>
      </c>
      <c r="AM1235" s="17">
        <f t="shared" ca="1" si="343"/>
        <v>756</v>
      </c>
      <c r="AN1235" s="18">
        <f>IFERROR(VLOOKUP(R1235*1,'[1]Ordenes de Servicio'!G:K,5,0),"No Cruza")</f>
        <v>43391</v>
      </c>
      <c r="AO1235" s="17">
        <f t="shared" ca="1" si="344"/>
        <v>84</v>
      </c>
      <c r="AP1235" s="17">
        <f t="shared" si="345"/>
        <v>5</v>
      </c>
      <c r="AQ1235" s="17">
        <f t="shared" si="346"/>
        <v>9</v>
      </c>
      <c r="AR1235" s="17">
        <f t="shared" si="347"/>
        <v>2018</v>
      </c>
      <c r="AS1235" s="17">
        <f t="shared" ca="1" si="348"/>
        <v>812</v>
      </c>
      <c r="AT1235" s="17" t="str">
        <f t="shared" ca="1" si="351"/>
        <v>Si</v>
      </c>
      <c r="AU1235" s="17">
        <f t="shared" si="349"/>
        <v>56</v>
      </c>
      <c r="AV1235" s="17" t="str">
        <f>+VLOOKUP(B1235,[1]Cruces!S:T,2,0)</f>
        <v>5. Consultoría / Adjudicación</v>
      </c>
    </row>
    <row r="1236" spans="1:48" hidden="1" x14ac:dyDescent="0.25">
      <c r="A1236" s="17" t="s">
        <v>8281</v>
      </c>
      <c r="B1236" s="17" t="s">
        <v>6595</v>
      </c>
      <c r="C1236" s="17">
        <v>0</v>
      </c>
      <c r="D1236" s="17">
        <v>0</v>
      </c>
      <c r="E1236" s="17" t="s">
        <v>55</v>
      </c>
      <c r="F1236" s="17" t="s">
        <v>232</v>
      </c>
      <c r="G1236" s="17" t="s">
        <v>8282</v>
      </c>
      <c r="H1236" s="17">
        <v>3016619219</v>
      </c>
      <c r="I1236" s="17" t="s">
        <v>71</v>
      </c>
      <c r="J1236" s="17" t="s">
        <v>59</v>
      </c>
      <c r="K1236" s="17" t="s">
        <v>8283</v>
      </c>
      <c r="L1236" s="17" t="s">
        <v>7490</v>
      </c>
      <c r="M1236" s="17" t="s">
        <v>7491</v>
      </c>
      <c r="N1236" s="17" t="s">
        <v>6600</v>
      </c>
      <c r="O1236" s="17">
        <v>20201113</v>
      </c>
      <c r="P1236" s="17">
        <v>20201116</v>
      </c>
      <c r="Q1236" s="17">
        <v>1180</v>
      </c>
      <c r="R1236" s="17">
        <v>28283208</v>
      </c>
      <c r="S1236" s="17" t="s">
        <v>6601</v>
      </c>
      <c r="T1236" s="17" t="s">
        <v>63</v>
      </c>
      <c r="U1236" s="17" t="s">
        <v>91</v>
      </c>
      <c r="V1236" s="17">
        <f t="shared" si="350"/>
        <v>3</v>
      </c>
      <c r="W1236" s="17">
        <v>3000</v>
      </c>
      <c r="X1236" s="17" t="s">
        <v>7065</v>
      </c>
      <c r="Y1236" s="17" t="s">
        <v>6595</v>
      </c>
      <c r="Z1236" s="17">
        <v>20201116</v>
      </c>
      <c r="AA1236" s="17" t="s">
        <v>1947</v>
      </c>
      <c r="AB1236" s="17">
        <v>1</v>
      </c>
      <c r="AC1236" s="17" t="str">
        <f>IFERROR(VLOOKUP(A1236,[1]Cruces!AJ:AK,2,0),VLOOKUP(CONCATENATE(X1236,AA1236),[1]Cruces!G:H,2,0))</f>
        <v>Solicitud por BT</v>
      </c>
      <c r="AD1236" s="17">
        <f t="shared" si="336"/>
        <v>13</v>
      </c>
      <c r="AE1236" s="17">
        <f t="shared" si="337"/>
        <v>11</v>
      </c>
      <c r="AF1236" s="17">
        <f t="shared" si="338"/>
        <v>2020</v>
      </c>
      <c r="AG1236" s="17" t="str">
        <f>IFERROR(VLOOKUP(MID(A1236,2,4)*1,[1]Cruces!K:L,2,0),"Verificar")</f>
        <v>Atlántico Norte</v>
      </c>
      <c r="AH1236" s="17">
        <f t="shared" ca="1" si="339"/>
        <v>12</v>
      </c>
      <c r="AI1236" s="17" t="str">
        <f>IFERROR(VLOOKUP(U1236,[1]Cruces!$O$1:$P$6,2,0),"Sin Orden")</f>
        <v>Resuelta</v>
      </c>
      <c r="AJ1236" s="17">
        <f t="shared" si="340"/>
        <v>16</v>
      </c>
      <c r="AK1236" s="17">
        <f t="shared" si="341"/>
        <v>11</v>
      </c>
      <c r="AL1236" s="17">
        <f t="shared" si="342"/>
        <v>2020</v>
      </c>
      <c r="AM1236" s="17">
        <f t="shared" ca="1" si="343"/>
        <v>9</v>
      </c>
      <c r="AN1236" s="18" t="str">
        <f>IFERROR(VLOOKUP(R1236*1,'[1]Ordenes de Servicio'!G:K,5,0),"No Cruza")</f>
        <v>No Cruza</v>
      </c>
      <c r="AO1236" s="17">
        <f t="shared" ca="1" si="344"/>
        <v>3</v>
      </c>
      <c r="AP1236" s="17">
        <f t="shared" si="345"/>
        <v>16</v>
      </c>
      <c r="AQ1236" s="17">
        <f t="shared" si="346"/>
        <v>11</v>
      </c>
      <c r="AR1236" s="17">
        <f t="shared" si="347"/>
        <v>2020</v>
      </c>
      <c r="AS1236" s="17">
        <f t="shared" ca="1" si="348"/>
        <v>9</v>
      </c>
      <c r="AT1236" s="17" t="str">
        <f t="shared" ca="1" si="351"/>
        <v>No</v>
      </c>
      <c r="AU1236" s="17">
        <f t="shared" si="349"/>
        <v>0</v>
      </c>
      <c r="AV1236" s="17" t="str">
        <f>+VLOOKUP(B1236,[1]Cruces!S:T,2,0)</f>
        <v>7. Ejecución en Campo OS BT</v>
      </c>
    </row>
    <row r="1237" spans="1:48" hidden="1" x14ac:dyDescent="0.25">
      <c r="A1237" s="17" t="s">
        <v>2441</v>
      </c>
      <c r="B1237" s="17" t="s">
        <v>68</v>
      </c>
      <c r="C1237" s="17">
        <v>5629999</v>
      </c>
      <c r="D1237" s="17">
        <v>0</v>
      </c>
      <c r="E1237" s="17" t="s">
        <v>55</v>
      </c>
      <c r="F1237" s="17" t="s">
        <v>126</v>
      </c>
      <c r="G1237" s="17" t="s">
        <v>2442</v>
      </c>
      <c r="H1237" s="17">
        <v>3113603362</v>
      </c>
      <c r="I1237" s="17" t="s">
        <v>1369</v>
      </c>
      <c r="J1237" s="17" t="s">
        <v>59</v>
      </c>
      <c r="K1237" s="17" t="s">
        <v>2443</v>
      </c>
      <c r="L1237" s="17" t="s">
        <v>129</v>
      </c>
      <c r="M1237" s="17" t="s">
        <v>130</v>
      </c>
      <c r="N1237" s="17" t="s">
        <v>75</v>
      </c>
      <c r="O1237" s="17">
        <v>20200220</v>
      </c>
      <c r="P1237" s="17">
        <v>20200729</v>
      </c>
      <c r="Q1237" s="17">
        <v>9330</v>
      </c>
      <c r="R1237" s="17">
        <v>28271648</v>
      </c>
      <c r="S1237" s="17" t="s">
        <v>76</v>
      </c>
      <c r="T1237" s="17" t="s">
        <v>63</v>
      </c>
      <c r="U1237" s="17" t="s">
        <v>91</v>
      </c>
      <c r="V1237" s="17">
        <f t="shared" si="350"/>
        <v>400</v>
      </c>
      <c r="W1237" s="17">
        <v>400000</v>
      </c>
      <c r="X1237" s="17" t="s">
        <v>89</v>
      </c>
      <c r="Y1237" s="17" t="s">
        <v>136</v>
      </c>
      <c r="Z1237" s="17">
        <v>20200730</v>
      </c>
      <c r="AA1237" s="17" t="s">
        <v>318</v>
      </c>
      <c r="AB1237" s="17">
        <v>1</v>
      </c>
      <c r="AC1237" s="17" t="str">
        <f>IFERROR(VLOOKUP(A1237,[1]Cruces!AJ:AK,2,0),VLOOKUP(CONCATENATE(X1237,AA1237),[1]Cruces!G:H,2,0))</f>
        <v>Solicitud de Obra</v>
      </c>
      <c r="AD1237" s="17">
        <f t="shared" si="336"/>
        <v>20</v>
      </c>
      <c r="AE1237" s="17">
        <f t="shared" si="337"/>
        <v>2</v>
      </c>
      <c r="AF1237" s="17">
        <f t="shared" si="338"/>
        <v>2020</v>
      </c>
      <c r="AG1237" s="17" t="str">
        <f>IFERROR(VLOOKUP(MID(A1237,2,4)*1,[1]Cruces!K:L,2,0),"Verificar")</f>
        <v>Guajira</v>
      </c>
      <c r="AH1237" s="17">
        <f t="shared" ca="1" si="339"/>
        <v>279</v>
      </c>
      <c r="AI1237" s="17" t="str">
        <f>IFERROR(VLOOKUP(U1237,[1]Cruces!$O$1:$P$6,2,0),"Sin Orden")</f>
        <v>Resuelta</v>
      </c>
      <c r="AJ1237" s="17">
        <f t="shared" si="340"/>
        <v>30</v>
      </c>
      <c r="AK1237" s="17">
        <f t="shared" si="341"/>
        <v>7</v>
      </c>
      <c r="AL1237" s="17">
        <f t="shared" si="342"/>
        <v>2020</v>
      </c>
      <c r="AM1237" s="17">
        <f t="shared" ca="1" si="343"/>
        <v>118</v>
      </c>
      <c r="AN1237" s="18" t="str">
        <f>IFERROR(VLOOKUP(R1237*1,'[1]Ordenes de Servicio'!G:K,5,0),"No Cruza")</f>
        <v>No Cruza</v>
      </c>
      <c r="AO1237" s="17">
        <f t="shared" ca="1" si="344"/>
        <v>161</v>
      </c>
      <c r="AP1237" s="17">
        <f t="shared" si="345"/>
        <v>29</v>
      </c>
      <c r="AQ1237" s="17">
        <f t="shared" si="346"/>
        <v>7</v>
      </c>
      <c r="AR1237" s="17">
        <f t="shared" si="347"/>
        <v>2020</v>
      </c>
      <c r="AS1237" s="17">
        <f t="shared" ca="1" si="348"/>
        <v>119</v>
      </c>
      <c r="AT1237" s="17" t="str">
        <f t="shared" ca="1" si="351"/>
        <v>No</v>
      </c>
      <c r="AU1237" s="17">
        <f t="shared" si="349"/>
        <v>1</v>
      </c>
      <c r="AV1237" s="17" t="str">
        <f>+VLOOKUP(B1237,[1]Cruces!S:T,2,0)</f>
        <v>5. Consultoría / Adjudicación</v>
      </c>
    </row>
    <row r="1238" spans="1:48" hidden="1" x14ac:dyDescent="0.25">
      <c r="A1238" s="17" t="s">
        <v>8284</v>
      </c>
      <c r="B1238" s="17" t="s">
        <v>6595</v>
      </c>
      <c r="C1238" s="17">
        <v>0</v>
      </c>
      <c r="D1238" s="17">
        <v>0</v>
      </c>
      <c r="E1238" s="17" t="s">
        <v>55</v>
      </c>
      <c r="F1238" s="17" t="s">
        <v>7098</v>
      </c>
      <c r="G1238" s="17" t="s">
        <v>8285</v>
      </c>
      <c r="H1238" s="17">
        <v>0</v>
      </c>
      <c r="I1238" s="17" t="s">
        <v>71</v>
      </c>
      <c r="J1238" s="17" t="s">
        <v>59</v>
      </c>
      <c r="K1238" s="17" t="s">
        <v>8286</v>
      </c>
      <c r="L1238" s="17" t="s">
        <v>7238</v>
      </c>
      <c r="M1238" s="17" t="s">
        <v>7239</v>
      </c>
      <c r="N1238" s="17" t="s">
        <v>6600</v>
      </c>
      <c r="O1238" s="17">
        <v>20200618</v>
      </c>
      <c r="P1238" s="17">
        <v>20200623</v>
      </c>
      <c r="Q1238" s="17">
        <v>1170</v>
      </c>
      <c r="R1238" s="17">
        <v>0</v>
      </c>
      <c r="S1238" s="17"/>
      <c r="T1238" s="17" t="s">
        <v>63</v>
      </c>
      <c r="U1238" s="17"/>
      <c r="V1238" s="17">
        <f t="shared" si="350"/>
        <v>3</v>
      </c>
      <c r="W1238" s="17">
        <v>3000</v>
      </c>
      <c r="X1238" s="17" t="s">
        <v>7065</v>
      </c>
      <c r="Y1238" s="17" t="s">
        <v>150</v>
      </c>
      <c r="Z1238" s="17">
        <v>20200715</v>
      </c>
      <c r="AA1238" s="17" t="s">
        <v>1947</v>
      </c>
      <c r="AB1238" s="17">
        <v>1</v>
      </c>
      <c r="AC1238" s="17" t="str">
        <f>IFERROR(VLOOKUP(A1238,[1]Cruces!AJ:AK,2,0),VLOOKUP(CONCATENATE(X1238,AA1238),[1]Cruces!G:H,2,0))</f>
        <v>Solicitud por BT</v>
      </c>
      <c r="AD1238" s="17">
        <f t="shared" si="336"/>
        <v>18</v>
      </c>
      <c r="AE1238" s="17">
        <f t="shared" si="337"/>
        <v>6</v>
      </c>
      <c r="AF1238" s="17">
        <f t="shared" si="338"/>
        <v>2020</v>
      </c>
      <c r="AG1238" s="17" t="str">
        <f>IFERROR(VLOOKUP(MID(A1238,2,4)*1,[1]Cruces!K:L,2,0),"Verificar")</f>
        <v>Atlántico Norte</v>
      </c>
      <c r="AH1238" s="17">
        <f t="shared" ca="1" si="339"/>
        <v>160</v>
      </c>
      <c r="AI1238" s="17" t="str">
        <f>IFERROR(VLOOKUP(U1238,[1]Cruces!$O$1:$P$6,2,0),"Sin Orden")</f>
        <v>Sin Orden</v>
      </c>
      <c r="AJ1238" s="17">
        <f t="shared" si="340"/>
        <v>15</v>
      </c>
      <c r="AK1238" s="17">
        <f t="shared" si="341"/>
        <v>7</v>
      </c>
      <c r="AL1238" s="17">
        <f t="shared" si="342"/>
        <v>2020</v>
      </c>
      <c r="AM1238" s="17">
        <f t="shared" ca="1" si="343"/>
        <v>133</v>
      </c>
      <c r="AN1238" s="18" t="str">
        <f>IFERROR(VLOOKUP(R1238*1,'[1]Ordenes de Servicio'!G:K,5,0),"No Cruza")</f>
        <v>No Cruza</v>
      </c>
      <c r="AO1238" s="17">
        <f t="shared" ca="1" si="344"/>
        <v>133</v>
      </c>
      <c r="AP1238" s="17">
        <f t="shared" si="345"/>
        <v>23</v>
      </c>
      <c r="AQ1238" s="17">
        <f t="shared" si="346"/>
        <v>6</v>
      </c>
      <c r="AR1238" s="17">
        <f t="shared" si="347"/>
        <v>2020</v>
      </c>
      <c r="AS1238" s="17">
        <f t="shared" ca="1" si="348"/>
        <v>155</v>
      </c>
      <c r="AT1238" s="17" t="str">
        <f t="shared" ca="1" si="351"/>
        <v>No</v>
      </c>
      <c r="AU1238" s="17">
        <f t="shared" si="349"/>
        <v>22</v>
      </c>
      <c r="AV1238" s="17" t="str">
        <f>+VLOOKUP(B1238,[1]Cruces!S:T,2,0)</f>
        <v>7. Ejecución en Campo OS BT</v>
      </c>
    </row>
    <row r="1239" spans="1:48" hidden="1" x14ac:dyDescent="0.25">
      <c r="A1239" s="17" t="s">
        <v>8287</v>
      </c>
      <c r="B1239" s="17" t="s">
        <v>7104</v>
      </c>
      <c r="C1239" s="17">
        <v>0</v>
      </c>
      <c r="D1239" s="17">
        <v>0</v>
      </c>
      <c r="E1239" s="17" t="s">
        <v>55</v>
      </c>
      <c r="F1239" s="17" t="s">
        <v>232</v>
      </c>
      <c r="G1239" s="17" t="s">
        <v>8288</v>
      </c>
      <c r="H1239" s="17">
        <v>3163281754</v>
      </c>
      <c r="I1239" s="17" t="s">
        <v>71</v>
      </c>
      <c r="J1239" s="17" t="s">
        <v>59</v>
      </c>
      <c r="K1239" s="17" t="s">
        <v>8289</v>
      </c>
      <c r="L1239" s="17" t="s">
        <v>8050</v>
      </c>
      <c r="M1239" s="17" t="s">
        <v>8051</v>
      </c>
      <c r="N1239" s="17" t="s">
        <v>7108</v>
      </c>
      <c r="O1239" s="17">
        <v>20201008</v>
      </c>
      <c r="P1239" s="17">
        <v>20201013</v>
      </c>
      <c r="Q1239" s="17">
        <v>1220</v>
      </c>
      <c r="R1239" s="17">
        <v>28219729</v>
      </c>
      <c r="S1239" s="17" t="s">
        <v>6601</v>
      </c>
      <c r="T1239" s="17" t="s">
        <v>63</v>
      </c>
      <c r="U1239" s="17" t="s">
        <v>91</v>
      </c>
      <c r="V1239" s="17">
        <f t="shared" si="350"/>
        <v>3</v>
      </c>
      <c r="W1239" s="17">
        <v>3000</v>
      </c>
      <c r="X1239" s="17" t="s">
        <v>7065</v>
      </c>
      <c r="Y1239" s="17" t="s">
        <v>7104</v>
      </c>
      <c r="Z1239" s="17">
        <v>20201013</v>
      </c>
      <c r="AA1239" s="17" t="s">
        <v>1947</v>
      </c>
      <c r="AB1239" s="17">
        <v>1</v>
      </c>
      <c r="AC1239" s="17" t="str">
        <f>IFERROR(VLOOKUP(A1239,[1]Cruces!AJ:AK,2,0),VLOOKUP(CONCATENATE(X1239,AA1239),[1]Cruces!G:H,2,0))</f>
        <v>Solicitud por BT</v>
      </c>
      <c r="AD1239" s="17">
        <f t="shared" si="336"/>
        <v>8</v>
      </c>
      <c r="AE1239" s="17">
        <f t="shared" si="337"/>
        <v>10</v>
      </c>
      <c r="AF1239" s="17">
        <f t="shared" si="338"/>
        <v>2020</v>
      </c>
      <c r="AG1239" s="17" t="str">
        <f>IFERROR(VLOOKUP(MID(A1239,2,4)*1,[1]Cruces!K:L,2,0),"Verificar")</f>
        <v>Atlántico Sur</v>
      </c>
      <c r="AH1239" s="17">
        <f t="shared" ca="1" si="339"/>
        <v>48</v>
      </c>
      <c r="AI1239" s="17" t="str">
        <f>IFERROR(VLOOKUP(U1239,[1]Cruces!$O$1:$P$6,2,0),"Sin Orden")</f>
        <v>Resuelta</v>
      </c>
      <c r="AJ1239" s="17">
        <f t="shared" si="340"/>
        <v>13</v>
      </c>
      <c r="AK1239" s="17">
        <f t="shared" si="341"/>
        <v>10</v>
      </c>
      <c r="AL1239" s="17">
        <f t="shared" si="342"/>
        <v>2020</v>
      </c>
      <c r="AM1239" s="17">
        <f t="shared" ca="1" si="343"/>
        <v>43</v>
      </c>
      <c r="AN1239" s="18" t="str">
        <f>IFERROR(VLOOKUP(R1239*1,'[1]Ordenes de Servicio'!G:K,5,0),"No Cruza")</f>
        <v>No Cruza</v>
      </c>
      <c r="AO1239" s="17">
        <f t="shared" ca="1" si="344"/>
        <v>5</v>
      </c>
      <c r="AP1239" s="17">
        <f t="shared" si="345"/>
        <v>13</v>
      </c>
      <c r="AQ1239" s="17">
        <f t="shared" si="346"/>
        <v>10</v>
      </c>
      <c r="AR1239" s="17">
        <f t="shared" si="347"/>
        <v>2020</v>
      </c>
      <c r="AS1239" s="17">
        <f t="shared" ca="1" si="348"/>
        <v>43</v>
      </c>
      <c r="AT1239" s="17" t="str">
        <f t="shared" ca="1" si="351"/>
        <v>No</v>
      </c>
      <c r="AU1239" s="17">
        <f t="shared" si="349"/>
        <v>0</v>
      </c>
      <c r="AV1239" s="17" t="str">
        <f>+VLOOKUP(B1239,[1]Cruces!S:T,2,0)</f>
        <v>7. Ejecución en Campo OS BT</v>
      </c>
    </row>
    <row r="1240" spans="1:48" hidden="1" x14ac:dyDescent="0.25">
      <c r="A1240" s="17" t="s">
        <v>2444</v>
      </c>
      <c r="B1240" s="17" t="s">
        <v>68</v>
      </c>
      <c r="C1240" s="17">
        <v>0</v>
      </c>
      <c r="D1240" s="17">
        <v>0</v>
      </c>
      <c r="E1240" s="17" t="s">
        <v>55</v>
      </c>
      <c r="F1240" s="17" t="s">
        <v>232</v>
      </c>
      <c r="G1240" s="17" t="s">
        <v>2445</v>
      </c>
      <c r="H1240" s="17">
        <v>3205434872</v>
      </c>
      <c r="I1240" s="17" t="s">
        <v>71</v>
      </c>
      <c r="J1240" s="17" t="s">
        <v>59</v>
      </c>
      <c r="K1240" s="17" t="s">
        <v>2446</v>
      </c>
      <c r="L1240" s="17" t="s">
        <v>280</v>
      </c>
      <c r="M1240" s="17" t="s">
        <v>281</v>
      </c>
      <c r="N1240" s="17" t="s">
        <v>75</v>
      </c>
      <c r="O1240" s="17">
        <v>20200527</v>
      </c>
      <c r="P1240" s="17">
        <v>20200728</v>
      </c>
      <c r="Q1240" s="17">
        <v>1210</v>
      </c>
      <c r="R1240" s="17">
        <v>28153507</v>
      </c>
      <c r="S1240" s="17" t="s">
        <v>76</v>
      </c>
      <c r="T1240" s="17" t="s">
        <v>63</v>
      </c>
      <c r="U1240" s="17" t="s">
        <v>91</v>
      </c>
      <c r="V1240" s="17">
        <f t="shared" si="350"/>
        <v>400</v>
      </c>
      <c r="W1240" s="17">
        <v>400000</v>
      </c>
      <c r="X1240" s="17" t="s">
        <v>64</v>
      </c>
      <c r="Y1240" s="17" t="s">
        <v>150</v>
      </c>
      <c r="Z1240" s="17">
        <v>20200921</v>
      </c>
      <c r="AA1240" s="17" t="s">
        <v>124</v>
      </c>
      <c r="AB1240" s="17">
        <v>1</v>
      </c>
      <c r="AC1240" s="17" t="str">
        <f>IFERROR(VLOOKUP(A1240,[1]Cruces!AJ:AK,2,0),VLOOKUP(CONCATENATE(X1240,AA1240),[1]Cruces!G:H,2,0))</f>
        <v>Solicitud de Obra</v>
      </c>
      <c r="AD1240" s="17">
        <f t="shared" si="336"/>
        <v>27</v>
      </c>
      <c r="AE1240" s="17">
        <f t="shared" si="337"/>
        <v>5</v>
      </c>
      <c r="AF1240" s="17">
        <f t="shared" si="338"/>
        <v>2020</v>
      </c>
      <c r="AG1240" s="17" t="str">
        <f>IFERROR(VLOOKUP(MID(A1240,2,4)*1,[1]Cruces!K:L,2,0),"Verificar")</f>
        <v>Atlántico Sur</v>
      </c>
      <c r="AH1240" s="17">
        <f t="shared" ca="1" si="339"/>
        <v>182</v>
      </c>
      <c r="AI1240" s="17" t="str">
        <f>IFERROR(VLOOKUP(U1240,[1]Cruces!$O$1:$P$6,2,0),"Sin Orden")</f>
        <v>Resuelta</v>
      </c>
      <c r="AJ1240" s="17">
        <f t="shared" si="340"/>
        <v>21</v>
      </c>
      <c r="AK1240" s="17">
        <f t="shared" si="341"/>
        <v>9</v>
      </c>
      <c r="AL1240" s="17">
        <f t="shared" si="342"/>
        <v>2020</v>
      </c>
      <c r="AM1240" s="17">
        <f t="shared" ca="1" si="343"/>
        <v>65</v>
      </c>
      <c r="AN1240" s="18">
        <f>IFERROR(VLOOKUP(R1240*1,'[1]Ordenes de Servicio'!G:K,5,0),"No Cruza")</f>
        <v>44095</v>
      </c>
      <c r="AO1240" s="17">
        <f t="shared" ca="1" si="344"/>
        <v>117</v>
      </c>
      <c r="AP1240" s="17">
        <f t="shared" si="345"/>
        <v>28</v>
      </c>
      <c r="AQ1240" s="17">
        <f t="shared" si="346"/>
        <v>7</v>
      </c>
      <c r="AR1240" s="17">
        <f t="shared" si="347"/>
        <v>2020</v>
      </c>
      <c r="AS1240" s="17">
        <f t="shared" ca="1" si="348"/>
        <v>120</v>
      </c>
      <c r="AT1240" s="17" t="str">
        <f t="shared" ca="1" si="351"/>
        <v>No</v>
      </c>
      <c r="AU1240" s="17">
        <f t="shared" si="349"/>
        <v>55</v>
      </c>
      <c r="AV1240" s="17" t="str">
        <f>+VLOOKUP(B1240,[1]Cruces!S:T,2,0)</f>
        <v>5. Consultoría / Adjudicación</v>
      </c>
    </row>
    <row r="1241" spans="1:48" hidden="1" x14ac:dyDescent="0.25">
      <c r="A1241" s="17" t="s">
        <v>8290</v>
      </c>
      <c r="B1241" s="17" t="s">
        <v>6595</v>
      </c>
      <c r="C1241" s="17">
        <v>0</v>
      </c>
      <c r="D1241" s="17">
        <v>0</v>
      </c>
      <c r="E1241" s="17" t="s">
        <v>55</v>
      </c>
      <c r="F1241" s="17" t="s">
        <v>6228</v>
      </c>
      <c r="G1241" s="17" t="s">
        <v>8291</v>
      </c>
      <c r="H1241" s="17">
        <v>3012022931</v>
      </c>
      <c r="I1241" s="17" t="s">
        <v>71</v>
      </c>
      <c r="J1241" s="17" t="s">
        <v>59</v>
      </c>
      <c r="K1241" s="17" t="s">
        <v>97</v>
      </c>
      <c r="L1241" s="17" t="s">
        <v>7152</v>
      </c>
      <c r="M1241" s="17" t="s">
        <v>7153</v>
      </c>
      <c r="N1241" s="17" t="s">
        <v>6600</v>
      </c>
      <c r="O1241" s="17">
        <v>20200818</v>
      </c>
      <c r="P1241" s="17">
        <v>20200821</v>
      </c>
      <c r="Q1241" s="17">
        <v>1220</v>
      </c>
      <c r="R1241" s="17">
        <v>28007704</v>
      </c>
      <c r="S1241" s="17" t="s">
        <v>6601</v>
      </c>
      <c r="T1241" s="17" t="s">
        <v>63</v>
      </c>
      <c r="U1241" s="17" t="s">
        <v>91</v>
      </c>
      <c r="V1241" s="17">
        <f t="shared" si="350"/>
        <v>3</v>
      </c>
      <c r="W1241" s="17">
        <v>3000</v>
      </c>
      <c r="X1241" s="17" t="s">
        <v>7065</v>
      </c>
      <c r="Y1241" s="17" t="s">
        <v>6595</v>
      </c>
      <c r="Z1241" s="17">
        <v>20200821</v>
      </c>
      <c r="AA1241" s="17" t="s">
        <v>1947</v>
      </c>
      <c r="AB1241" s="17">
        <v>1</v>
      </c>
      <c r="AC1241" s="17" t="str">
        <f>IFERROR(VLOOKUP(A1241,[1]Cruces!AJ:AK,2,0),VLOOKUP(CONCATENATE(X1241,AA1241),[1]Cruces!G:H,2,0))</f>
        <v>Solicitud por BT</v>
      </c>
      <c r="AD1241" s="17">
        <f t="shared" si="336"/>
        <v>18</v>
      </c>
      <c r="AE1241" s="17">
        <f t="shared" si="337"/>
        <v>8</v>
      </c>
      <c r="AF1241" s="17">
        <f t="shared" si="338"/>
        <v>2020</v>
      </c>
      <c r="AG1241" s="17" t="str">
        <f>IFERROR(VLOOKUP(MID(A1241,2,4)*1,[1]Cruces!K:L,2,0),"Verificar")</f>
        <v>Atlántico Sur</v>
      </c>
      <c r="AH1241" s="17">
        <f t="shared" ca="1" si="339"/>
        <v>99</v>
      </c>
      <c r="AI1241" s="17" t="str">
        <f>IFERROR(VLOOKUP(U1241,[1]Cruces!$O$1:$P$6,2,0),"Sin Orden")</f>
        <v>Resuelta</v>
      </c>
      <c r="AJ1241" s="17">
        <f t="shared" si="340"/>
        <v>21</v>
      </c>
      <c r="AK1241" s="17">
        <f t="shared" si="341"/>
        <v>8</v>
      </c>
      <c r="AL1241" s="17">
        <f t="shared" si="342"/>
        <v>2020</v>
      </c>
      <c r="AM1241" s="17">
        <f t="shared" ca="1" si="343"/>
        <v>96</v>
      </c>
      <c r="AN1241" s="18" t="str">
        <f>IFERROR(VLOOKUP(R1241*1,'[1]Ordenes de Servicio'!G:K,5,0),"No Cruza")</f>
        <v>No Cruza</v>
      </c>
      <c r="AO1241" s="17">
        <f t="shared" ca="1" si="344"/>
        <v>3</v>
      </c>
      <c r="AP1241" s="17">
        <f t="shared" si="345"/>
        <v>21</v>
      </c>
      <c r="AQ1241" s="17">
        <f t="shared" si="346"/>
        <v>8</v>
      </c>
      <c r="AR1241" s="17">
        <f t="shared" si="347"/>
        <v>2020</v>
      </c>
      <c r="AS1241" s="17">
        <f t="shared" ca="1" si="348"/>
        <v>96</v>
      </c>
      <c r="AT1241" s="17" t="str">
        <f t="shared" ca="1" si="351"/>
        <v>No</v>
      </c>
      <c r="AU1241" s="17">
        <f t="shared" si="349"/>
        <v>0</v>
      </c>
      <c r="AV1241" s="17" t="str">
        <f>+VLOOKUP(B1241,[1]Cruces!S:T,2,0)</f>
        <v>7. Ejecución en Campo OS BT</v>
      </c>
    </row>
    <row r="1242" spans="1:48" x14ac:dyDescent="0.25">
      <c r="A1242" s="17" t="s">
        <v>2447</v>
      </c>
      <c r="B1242" s="17" t="s">
        <v>253</v>
      </c>
      <c r="C1242" s="17">
        <v>0</v>
      </c>
      <c r="D1242" s="17">
        <v>0</v>
      </c>
      <c r="E1242" s="17" t="s">
        <v>55</v>
      </c>
      <c r="F1242" s="17" t="s">
        <v>932</v>
      </c>
      <c r="G1242" s="17" t="s">
        <v>933</v>
      </c>
      <c r="H1242" s="17">
        <v>0</v>
      </c>
      <c r="I1242" s="17" t="s">
        <v>197</v>
      </c>
      <c r="J1242" s="17" t="s">
        <v>59</v>
      </c>
      <c r="K1242" s="17" t="s">
        <v>934</v>
      </c>
      <c r="L1242" s="17" t="s">
        <v>935</v>
      </c>
      <c r="M1242" s="17" t="s">
        <v>936</v>
      </c>
      <c r="N1242" s="17" t="s">
        <v>257</v>
      </c>
      <c r="O1242" s="17">
        <v>20201118</v>
      </c>
      <c r="P1242" s="17">
        <v>20201118</v>
      </c>
      <c r="Q1242" s="17">
        <v>9341</v>
      </c>
      <c r="R1242" s="17">
        <v>0</v>
      </c>
      <c r="S1242" s="17"/>
      <c r="T1242" s="17" t="s">
        <v>63</v>
      </c>
      <c r="U1242" s="17"/>
      <c r="V1242" s="17">
        <f t="shared" si="350"/>
        <v>75</v>
      </c>
      <c r="W1242" s="17">
        <v>75000</v>
      </c>
      <c r="X1242" s="17" t="s">
        <v>64</v>
      </c>
      <c r="Y1242" s="17" t="s">
        <v>253</v>
      </c>
      <c r="Z1242" s="17">
        <v>20201118</v>
      </c>
      <c r="AA1242" s="17" t="s">
        <v>78</v>
      </c>
      <c r="AB1242" s="17">
        <v>1</v>
      </c>
      <c r="AC1242" s="17" t="str">
        <f>IFERROR(VLOOKUP(A1242,[1]Cruces!AJ:AK,2,0),VLOOKUP(CONCATENATE(X1242,AA1242),[1]Cruces!G:H,2,0))</f>
        <v>Solicitud de Obra</v>
      </c>
      <c r="AD1242" s="17">
        <f t="shared" si="336"/>
        <v>18</v>
      </c>
      <c r="AE1242" s="17">
        <f t="shared" si="337"/>
        <v>11</v>
      </c>
      <c r="AF1242" s="17">
        <f t="shared" si="338"/>
        <v>2020</v>
      </c>
      <c r="AG1242" s="17" t="str">
        <f>IFERROR(VLOOKUP(MID(A1242,2,4)*1,[1]Cruces!K:L,2,0),"Verificar")</f>
        <v>Magdalena</v>
      </c>
      <c r="AH1242" s="17">
        <f t="shared" ca="1" si="339"/>
        <v>7</v>
      </c>
      <c r="AI1242" s="17" t="str">
        <f>IFERROR(VLOOKUP(U1242,[1]Cruces!$O$1:$P$6,2,0),"Sin Orden")</f>
        <v>Sin Orden</v>
      </c>
      <c r="AJ1242" s="17">
        <f t="shared" si="340"/>
        <v>18</v>
      </c>
      <c r="AK1242" s="17">
        <f t="shared" si="341"/>
        <v>11</v>
      </c>
      <c r="AL1242" s="17">
        <f t="shared" si="342"/>
        <v>2020</v>
      </c>
      <c r="AM1242" s="17">
        <f t="shared" ca="1" si="343"/>
        <v>7</v>
      </c>
      <c r="AN1242" s="18" t="str">
        <f>IFERROR(VLOOKUP(R1242*1,'[1]Ordenes de Servicio'!G:K,5,0),"No Cruza")</f>
        <v>No Cruza</v>
      </c>
      <c r="AO1242" s="17">
        <f t="shared" ca="1" si="344"/>
        <v>7</v>
      </c>
      <c r="AP1242" s="17">
        <f t="shared" si="345"/>
        <v>18</v>
      </c>
      <c r="AQ1242" s="17">
        <f t="shared" si="346"/>
        <v>11</v>
      </c>
      <c r="AR1242" s="17">
        <f t="shared" si="347"/>
        <v>2020</v>
      </c>
      <c r="AS1242" s="17">
        <f t="shared" ca="1" si="348"/>
        <v>7</v>
      </c>
      <c r="AT1242" s="17" t="str">
        <f t="shared" ca="1" si="351"/>
        <v>No</v>
      </c>
      <c r="AU1242" s="17">
        <f t="shared" si="349"/>
        <v>0</v>
      </c>
      <c r="AV1242" s="17" t="str">
        <f>+VLOOKUP(B1242,[1]Cruces!S:T,2,0)</f>
        <v>9. Contratación</v>
      </c>
    </row>
    <row r="1243" spans="1:48" hidden="1" x14ac:dyDescent="0.25">
      <c r="A1243" s="17" t="s">
        <v>8292</v>
      </c>
      <c r="B1243" s="17" t="s">
        <v>6595</v>
      </c>
      <c r="C1243" s="17">
        <v>0</v>
      </c>
      <c r="D1243" s="17">
        <v>0</v>
      </c>
      <c r="E1243" s="17" t="s">
        <v>55</v>
      </c>
      <c r="F1243" s="17" t="s">
        <v>107</v>
      </c>
      <c r="G1243" s="17" t="s">
        <v>8293</v>
      </c>
      <c r="H1243" s="17">
        <v>3226140102</v>
      </c>
      <c r="I1243" s="17" t="s">
        <v>71</v>
      </c>
      <c r="J1243" s="17" t="s">
        <v>59</v>
      </c>
      <c r="K1243" s="17" t="s">
        <v>8294</v>
      </c>
      <c r="L1243" s="17" t="s">
        <v>8295</v>
      </c>
      <c r="M1243" s="17" t="s">
        <v>8296</v>
      </c>
      <c r="N1243" s="17" t="s">
        <v>6600</v>
      </c>
      <c r="O1243" s="17">
        <v>20200309</v>
      </c>
      <c r="P1243" s="17">
        <v>20200730</v>
      </c>
      <c r="Q1243" s="17">
        <v>1180</v>
      </c>
      <c r="R1243" s="17">
        <v>27860852</v>
      </c>
      <c r="S1243" s="17" t="s">
        <v>6601</v>
      </c>
      <c r="T1243" s="17" t="s">
        <v>63</v>
      </c>
      <c r="U1243" s="17" t="s">
        <v>91</v>
      </c>
      <c r="V1243" s="17">
        <f t="shared" si="350"/>
        <v>3</v>
      </c>
      <c r="W1243" s="17">
        <v>3000</v>
      </c>
      <c r="X1243" s="17" t="s">
        <v>7065</v>
      </c>
      <c r="Y1243" s="17" t="s">
        <v>6595</v>
      </c>
      <c r="Z1243" s="17">
        <v>20200730</v>
      </c>
      <c r="AA1243" s="17" t="s">
        <v>1947</v>
      </c>
      <c r="AB1243" s="17">
        <v>1</v>
      </c>
      <c r="AC1243" s="17" t="str">
        <f>IFERROR(VLOOKUP(A1243,[1]Cruces!AJ:AK,2,0),VLOOKUP(CONCATENATE(X1243,AA1243),[1]Cruces!G:H,2,0))</f>
        <v>Solicitud por BT</v>
      </c>
      <c r="AD1243" s="17">
        <f t="shared" si="336"/>
        <v>9</v>
      </c>
      <c r="AE1243" s="17">
        <f t="shared" si="337"/>
        <v>3</v>
      </c>
      <c r="AF1243" s="17">
        <f t="shared" si="338"/>
        <v>2020</v>
      </c>
      <c r="AG1243" s="17" t="str">
        <f>IFERROR(VLOOKUP(MID(A1243,2,4)*1,[1]Cruces!K:L,2,0),"Verificar")</f>
        <v>Atlántico Norte</v>
      </c>
      <c r="AH1243" s="17">
        <f t="shared" ca="1" si="339"/>
        <v>261</v>
      </c>
      <c r="AI1243" s="17" t="str">
        <f>IFERROR(VLOOKUP(U1243,[1]Cruces!$O$1:$P$6,2,0),"Sin Orden")</f>
        <v>Resuelta</v>
      </c>
      <c r="AJ1243" s="17">
        <f t="shared" si="340"/>
        <v>30</v>
      </c>
      <c r="AK1243" s="17">
        <f t="shared" si="341"/>
        <v>7</v>
      </c>
      <c r="AL1243" s="17">
        <f t="shared" si="342"/>
        <v>2020</v>
      </c>
      <c r="AM1243" s="17">
        <f t="shared" ca="1" si="343"/>
        <v>118</v>
      </c>
      <c r="AN1243" s="18" t="str">
        <f>IFERROR(VLOOKUP(R1243*1,'[1]Ordenes de Servicio'!G:K,5,0),"No Cruza")</f>
        <v>No Cruza</v>
      </c>
      <c r="AO1243" s="17">
        <f t="shared" ca="1" si="344"/>
        <v>143</v>
      </c>
      <c r="AP1243" s="17">
        <f t="shared" si="345"/>
        <v>30</v>
      </c>
      <c r="AQ1243" s="17">
        <f t="shared" si="346"/>
        <v>7</v>
      </c>
      <c r="AR1243" s="17">
        <f t="shared" si="347"/>
        <v>2020</v>
      </c>
      <c r="AS1243" s="17">
        <f t="shared" ca="1" si="348"/>
        <v>118</v>
      </c>
      <c r="AT1243" s="17" t="str">
        <f t="shared" ca="1" si="351"/>
        <v>No</v>
      </c>
      <c r="AU1243" s="17">
        <f t="shared" si="349"/>
        <v>0</v>
      </c>
      <c r="AV1243" s="17" t="str">
        <f>+VLOOKUP(B1243,[1]Cruces!S:T,2,0)</f>
        <v>7. Ejecución en Campo OS BT</v>
      </c>
    </row>
    <row r="1244" spans="1:48" hidden="1" x14ac:dyDescent="0.25">
      <c r="A1244" s="17" t="s">
        <v>8297</v>
      </c>
      <c r="B1244" s="17" t="s">
        <v>6595</v>
      </c>
      <c r="C1244" s="17">
        <v>0</v>
      </c>
      <c r="D1244" s="17">
        <v>0</v>
      </c>
      <c r="E1244" s="17" t="s">
        <v>55</v>
      </c>
      <c r="F1244" s="17" t="s">
        <v>5366</v>
      </c>
      <c r="G1244" s="17" t="s">
        <v>8298</v>
      </c>
      <c r="H1244" s="17">
        <v>3133323341</v>
      </c>
      <c r="I1244" s="17" t="s">
        <v>71</v>
      </c>
      <c r="J1244" s="17" t="s">
        <v>59</v>
      </c>
      <c r="K1244" s="17" t="s">
        <v>97</v>
      </c>
      <c r="L1244" s="17" t="s">
        <v>5368</v>
      </c>
      <c r="M1244" s="17" t="s">
        <v>5369</v>
      </c>
      <c r="N1244" s="17" t="s">
        <v>6600</v>
      </c>
      <c r="O1244" s="17">
        <v>20201113</v>
      </c>
      <c r="P1244" s="17">
        <v>20201117</v>
      </c>
      <c r="Q1244" s="17">
        <v>1170</v>
      </c>
      <c r="R1244" s="17">
        <v>28282222</v>
      </c>
      <c r="S1244" s="17" t="s">
        <v>6601</v>
      </c>
      <c r="T1244" s="17" t="s">
        <v>63</v>
      </c>
      <c r="U1244" s="17" t="s">
        <v>91</v>
      </c>
      <c r="V1244" s="17">
        <f t="shared" si="350"/>
        <v>3</v>
      </c>
      <c r="W1244" s="17">
        <v>3000</v>
      </c>
      <c r="X1244" s="17" t="s">
        <v>7065</v>
      </c>
      <c r="Y1244" s="17" t="s">
        <v>6595</v>
      </c>
      <c r="Z1244" s="17">
        <v>20201117</v>
      </c>
      <c r="AA1244" s="17" t="s">
        <v>1947</v>
      </c>
      <c r="AB1244" s="17">
        <v>1</v>
      </c>
      <c r="AC1244" s="17" t="str">
        <f>IFERROR(VLOOKUP(A1244,[1]Cruces!AJ:AK,2,0),VLOOKUP(CONCATENATE(X1244,AA1244),[1]Cruces!G:H,2,0))</f>
        <v>Solicitud por BT</v>
      </c>
      <c r="AD1244" s="17">
        <f t="shared" si="336"/>
        <v>13</v>
      </c>
      <c r="AE1244" s="17">
        <f t="shared" si="337"/>
        <v>11</v>
      </c>
      <c r="AF1244" s="17">
        <f t="shared" si="338"/>
        <v>2020</v>
      </c>
      <c r="AG1244" s="17" t="str">
        <f>IFERROR(VLOOKUP(MID(A1244,2,4)*1,[1]Cruces!K:L,2,0),"Verificar")</f>
        <v>Atlántico Norte</v>
      </c>
      <c r="AH1244" s="17">
        <f t="shared" ca="1" si="339"/>
        <v>12</v>
      </c>
      <c r="AI1244" s="17" t="str">
        <f>IFERROR(VLOOKUP(U1244,[1]Cruces!$O$1:$P$6,2,0),"Sin Orden")</f>
        <v>Resuelta</v>
      </c>
      <c r="AJ1244" s="17">
        <f t="shared" si="340"/>
        <v>17</v>
      </c>
      <c r="AK1244" s="17">
        <f t="shared" si="341"/>
        <v>11</v>
      </c>
      <c r="AL1244" s="17">
        <f t="shared" si="342"/>
        <v>2020</v>
      </c>
      <c r="AM1244" s="17">
        <f t="shared" ca="1" si="343"/>
        <v>8</v>
      </c>
      <c r="AN1244" s="18" t="str">
        <f>IFERROR(VLOOKUP(R1244*1,'[1]Ordenes de Servicio'!G:K,5,0),"No Cruza")</f>
        <v>No Cruza</v>
      </c>
      <c r="AO1244" s="17">
        <f t="shared" ca="1" si="344"/>
        <v>4</v>
      </c>
      <c r="AP1244" s="17">
        <f t="shared" si="345"/>
        <v>17</v>
      </c>
      <c r="AQ1244" s="17">
        <f t="shared" si="346"/>
        <v>11</v>
      </c>
      <c r="AR1244" s="17">
        <f t="shared" si="347"/>
        <v>2020</v>
      </c>
      <c r="AS1244" s="17">
        <f t="shared" ca="1" si="348"/>
        <v>8</v>
      </c>
      <c r="AT1244" s="17" t="str">
        <f t="shared" ca="1" si="351"/>
        <v>No</v>
      </c>
      <c r="AU1244" s="17">
        <f t="shared" si="349"/>
        <v>0</v>
      </c>
      <c r="AV1244" s="17" t="str">
        <f>+VLOOKUP(B1244,[1]Cruces!S:T,2,0)</f>
        <v>7. Ejecución en Campo OS BT</v>
      </c>
    </row>
    <row r="1245" spans="1:48" hidden="1" x14ac:dyDescent="0.25">
      <c r="A1245" s="17" t="s">
        <v>2448</v>
      </c>
      <c r="B1245" s="17" t="s">
        <v>54</v>
      </c>
      <c r="C1245" s="17">
        <v>0</v>
      </c>
      <c r="D1245" s="17">
        <v>0</v>
      </c>
      <c r="E1245" s="17" t="s">
        <v>55</v>
      </c>
      <c r="F1245" s="17" t="s">
        <v>81</v>
      </c>
      <c r="G1245" s="17" t="s">
        <v>2449</v>
      </c>
      <c r="H1245" s="17">
        <v>4309674</v>
      </c>
      <c r="I1245" s="17" t="s">
        <v>71</v>
      </c>
      <c r="J1245" s="17" t="s">
        <v>59</v>
      </c>
      <c r="K1245" s="17" t="s">
        <v>97</v>
      </c>
      <c r="L1245" s="17" t="s">
        <v>85</v>
      </c>
      <c r="M1245" s="17" t="s">
        <v>86</v>
      </c>
      <c r="N1245" s="17" t="s">
        <v>62</v>
      </c>
      <c r="O1245" s="17">
        <v>20180605</v>
      </c>
      <c r="P1245" s="17">
        <v>20180808</v>
      </c>
      <c r="Q1245" s="17">
        <v>9342</v>
      </c>
      <c r="R1245" s="17">
        <v>25384076</v>
      </c>
      <c r="S1245" s="17" t="s">
        <v>100</v>
      </c>
      <c r="T1245" s="17" t="s">
        <v>63</v>
      </c>
      <c r="U1245" s="17" t="s">
        <v>91</v>
      </c>
      <c r="V1245" s="17">
        <f t="shared" si="350"/>
        <v>300</v>
      </c>
      <c r="W1245" s="17">
        <v>300000</v>
      </c>
      <c r="X1245" s="17" t="s">
        <v>64</v>
      </c>
      <c r="Y1245" s="17" t="s">
        <v>65</v>
      </c>
      <c r="Z1245" s="17">
        <v>20180808</v>
      </c>
      <c r="AA1245" s="17" t="s">
        <v>124</v>
      </c>
      <c r="AB1245" s="17">
        <v>1</v>
      </c>
      <c r="AC1245" s="17" t="str">
        <f>IFERROR(VLOOKUP(A1245,[1]Cruces!AJ:AK,2,0),VLOOKUP(CONCATENATE(X1245,AA1245),[1]Cruces!G:H,2,0))</f>
        <v>Solicitud de Obra</v>
      </c>
      <c r="AD1245" s="17">
        <f t="shared" si="336"/>
        <v>5</v>
      </c>
      <c r="AE1245" s="17">
        <f t="shared" si="337"/>
        <v>6</v>
      </c>
      <c r="AF1245" s="17">
        <f t="shared" si="338"/>
        <v>2018</v>
      </c>
      <c r="AG1245" s="17" t="str">
        <f>IFERROR(VLOOKUP(MID(A1245,2,4)*1,[1]Cruces!K:L,2,0),"Verificar")</f>
        <v>Magdalena</v>
      </c>
      <c r="AH1245" s="17">
        <f t="shared" ca="1" si="339"/>
        <v>904</v>
      </c>
      <c r="AI1245" s="17" t="str">
        <f>IFERROR(VLOOKUP(U1245,[1]Cruces!$O$1:$P$6,2,0),"Sin Orden")</f>
        <v>Resuelta</v>
      </c>
      <c r="AJ1245" s="17">
        <f t="shared" si="340"/>
        <v>8</v>
      </c>
      <c r="AK1245" s="17">
        <f t="shared" si="341"/>
        <v>8</v>
      </c>
      <c r="AL1245" s="17">
        <f t="shared" si="342"/>
        <v>2018</v>
      </c>
      <c r="AM1245" s="17">
        <f t="shared" ca="1" si="343"/>
        <v>840</v>
      </c>
      <c r="AN1245" s="18" t="str">
        <f>IFERROR(VLOOKUP(R1245*1,'[1]Ordenes de Servicio'!G:K,5,0),"No Cruza")</f>
        <v>No Cruza</v>
      </c>
      <c r="AO1245" s="17">
        <f t="shared" ca="1" si="344"/>
        <v>64</v>
      </c>
      <c r="AP1245" s="17">
        <f t="shared" si="345"/>
        <v>8</v>
      </c>
      <c r="AQ1245" s="17">
        <f t="shared" si="346"/>
        <v>8</v>
      </c>
      <c r="AR1245" s="17">
        <f t="shared" si="347"/>
        <v>2018</v>
      </c>
      <c r="AS1245" s="17">
        <f t="shared" ca="1" si="348"/>
        <v>840</v>
      </c>
      <c r="AT1245" s="17" t="str">
        <f t="shared" ca="1" si="351"/>
        <v>Si</v>
      </c>
      <c r="AU1245" s="17">
        <f t="shared" si="349"/>
        <v>0</v>
      </c>
      <c r="AV1245" s="17" t="str">
        <f>+VLOOKUP(B1245,[1]Cruces!S:T,2,0)</f>
        <v>4. Presupuesto de Obra</v>
      </c>
    </row>
    <row r="1246" spans="1:48" hidden="1" x14ac:dyDescent="0.25">
      <c r="A1246" s="17" t="s">
        <v>2450</v>
      </c>
      <c r="B1246" s="17" t="s">
        <v>68</v>
      </c>
      <c r="C1246" s="17">
        <v>0</v>
      </c>
      <c r="D1246" s="17">
        <v>0</v>
      </c>
      <c r="E1246" s="17" t="s">
        <v>55</v>
      </c>
      <c r="F1246" s="17" t="s">
        <v>126</v>
      </c>
      <c r="G1246" s="17" t="s">
        <v>2451</v>
      </c>
      <c r="H1246" s="17">
        <v>0</v>
      </c>
      <c r="I1246" s="17" t="s">
        <v>116</v>
      </c>
      <c r="J1246" s="17" t="s">
        <v>59</v>
      </c>
      <c r="K1246" s="17" t="s">
        <v>2452</v>
      </c>
      <c r="L1246" s="17" t="s">
        <v>129</v>
      </c>
      <c r="M1246" s="17" t="s">
        <v>130</v>
      </c>
      <c r="N1246" s="17" t="s">
        <v>75</v>
      </c>
      <c r="O1246" s="17">
        <v>20191128</v>
      </c>
      <c r="P1246" s="17">
        <v>20200625</v>
      </c>
      <c r="Q1246" s="17">
        <v>7751</v>
      </c>
      <c r="R1246" s="17">
        <v>26960757</v>
      </c>
      <c r="S1246" s="17" t="s">
        <v>100</v>
      </c>
      <c r="T1246" s="17" t="s">
        <v>63</v>
      </c>
      <c r="U1246" s="17" t="s">
        <v>91</v>
      </c>
      <c r="V1246" s="17">
        <f t="shared" si="350"/>
        <v>187.5</v>
      </c>
      <c r="W1246" s="17">
        <v>187500</v>
      </c>
      <c r="X1246" s="17" t="s">
        <v>64</v>
      </c>
      <c r="Y1246" s="17" t="s">
        <v>136</v>
      </c>
      <c r="Z1246" s="17">
        <v>20200905</v>
      </c>
      <c r="AA1246" s="17" t="s">
        <v>78</v>
      </c>
      <c r="AB1246" s="17">
        <v>1</v>
      </c>
      <c r="AC1246" s="17" t="str">
        <f>IFERROR(VLOOKUP(A1246,[1]Cruces!AJ:AK,2,0),VLOOKUP(CONCATENATE(X1246,AA1246),[1]Cruces!G:H,2,0))</f>
        <v>Solicitud de Obra</v>
      </c>
      <c r="AD1246" s="17">
        <f t="shared" si="336"/>
        <v>28</v>
      </c>
      <c r="AE1246" s="17">
        <f t="shared" si="337"/>
        <v>11</v>
      </c>
      <c r="AF1246" s="17">
        <f t="shared" si="338"/>
        <v>2019</v>
      </c>
      <c r="AG1246" s="17" t="str">
        <f>IFERROR(VLOOKUP(MID(A1246,2,4)*1,[1]Cruces!K:L,2,0),"Verificar")</f>
        <v>Guajira</v>
      </c>
      <c r="AH1246" s="17">
        <f t="shared" ca="1" si="339"/>
        <v>363</v>
      </c>
      <c r="AI1246" s="17" t="str">
        <f>IFERROR(VLOOKUP(U1246,[1]Cruces!$O$1:$P$6,2,0),"Sin Orden")</f>
        <v>Resuelta</v>
      </c>
      <c r="AJ1246" s="17">
        <f t="shared" si="340"/>
        <v>5</v>
      </c>
      <c r="AK1246" s="17">
        <f t="shared" si="341"/>
        <v>9</v>
      </c>
      <c r="AL1246" s="17">
        <f t="shared" si="342"/>
        <v>2020</v>
      </c>
      <c r="AM1246" s="17">
        <f t="shared" ca="1" si="343"/>
        <v>81</v>
      </c>
      <c r="AN1246" s="18" t="str">
        <f>IFERROR(VLOOKUP(R1246*1,'[1]Ordenes de Servicio'!G:K,5,0),"No Cruza")</f>
        <v>No Cruza</v>
      </c>
      <c r="AO1246" s="17">
        <f t="shared" ca="1" si="344"/>
        <v>282</v>
      </c>
      <c r="AP1246" s="17">
        <f t="shared" si="345"/>
        <v>25</v>
      </c>
      <c r="AQ1246" s="17">
        <f t="shared" si="346"/>
        <v>6</v>
      </c>
      <c r="AR1246" s="17">
        <f t="shared" si="347"/>
        <v>2020</v>
      </c>
      <c r="AS1246" s="17">
        <f t="shared" ca="1" si="348"/>
        <v>153</v>
      </c>
      <c r="AT1246" s="17" t="str">
        <f t="shared" ca="1" si="351"/>
        <v>No</v>
      </c>
      <c r="AU1246" s="17">
        <f t="shared" si="349"/>
        <v>72</v>
      </c>
      <c r="AV1246" s="17" t="str">
        <f>+VLOOKUP(B1246,[1]Cruces!S:T,2,0)</f>
        <v>5. Consultoría / Adjudicación</v>
      </c>
    </row>
    <row r="1247" spans="1:48" hidden="1" x14ac:dyDescent="0.25">
      <c r="A1247" s="17" t="s">
        <v>2453</v>
      </c>
      <c r="B1247" s="17" t="s">
        <v>54</v>
      </c>
      <c r="C1247" s="17">
        <v>0</v>
      </c>
      <c r="D1247" s="17">
        <v>0</v>
      </c>
      <c r="E1247" s="17" t="s">
        <v>55</v>
      </c>
      <c r="F1247" s="17" t="s">
        <v>126</v>
      </c>
      <c r="G1247" s="17" t="s">
        <v>2454</v>
      </c>
      <c r="H1247" s="17">
        <v>0</v>
      </c>
      <c r="I1247" s="17" t="s">
        <v>71</v>
      </c>
      <c r="J1247" s="17" t="s">
        <v>59</v>
      </c>
      <c r="K1247" s="17" t="s">
        <v>2455</v>
      </c>
      <c r="L1247" s="17" t="s">
        <v>129</v>
      </c>
      <c r="M1247" s="17" t="s">
        <v>130</v>
      </c>
      <c r="N1247" s="17" t="s">
        <v>62</v>
      </c>
      <c r="O1247" s="17">
        <v>20201019</v>
      </c>
      <c r="P1247" s="17">
        <v>20201029</v>
      </c>
      <c r="Q1247" s="17">
        <v>9332</v>
      </c>
      <c r="R1247" s="17">
        <v>28239986</v>
      </c>
      <c r="S1247" s="17" t="s">
        <v>100</v>
      </c>
      <c r="T1247" s="17" t="s">
        <v>63</v>
      </c>
      <c r="U1247" s="17" t="s">
        <v>91</v>
      </c>
      <c r="V1247" s="17">
        <f t="shared" si="350"/>
        <v>30</v>
      </c>
      <c r="W1247" s="17">
        <v>30000</v>
      </c>
      <c r="X1247" s="17" t="s">
        <v>64</v>
      </c>
      <c r="Y1247" s="17" t="s">
        <v>65</v>
      </c>
      <c r="Z1247" s="17">
        <v>20201029</v>
      </c>
      <c r="AA1247" s="17" t="s">
        <v>78</v>
      </c>
      <c r="AB1247" s="17">
        <v>1</v>
      </c>
      <c r="AC1247" s="17" t="str">
        <f>IFERROR(VLOOKUP(A1247,[1]Cruces!AJ:AK,2,0),VLOOKUP(CONCATENATE(X1247,AA1247),[1]Cruces!G:H,2,0))</f>
        <v>Solicitud de Obra</v>
      </c>
      <c r="AD1247" s="17">
        <f t="shared" si="336"/>
        <v>19</v>
      </c>
      <c r="AE1247" s="17">
        <f t="shared" si="337"/>
        <v>10</v>
      </c>
      <c r="AF1247" s="17">
        <f t="shared" si="338"/>
        <v>2020</v>
      </c>
      <c r="AG1247" s="17" t="str">
        <f>IFERROR(VLOOKUP(MID(A1247,2,4)*1,[1]Cruces!K:L,2,0),"Verificar")</f>
        <v>Guajira</v>
      </c>
      <c r="AH1247" s="17">
        <f t="shared" ca="1" si="339"/>
        <v>37</v>
      </c>
      <c r="AI1247" s="17" t="str">
        <f>IFERROR(VLOOKUP(U1247,[1]Cruces!$O$1:$P$6,2,0),"Sin Orden")</f>
        <v>Resuelta</v>
      </c>
      <c r="AJ1247" s="17">
        <f t="shared" si="340"/>
        <v>29</v>
      </c>
      <c r="AK1247" s="17">
        <f t="shared" si="341"/>
        <v>10</v>
      </c>
      <c r="AL1247" s="17">
        <f t="shared" si="342"/>
        <v>2020</v>
      </c>
      <c r="AM1247" s="17">
        <f t="shared" ca="1" si="343"/>
        <v>27</v>
      </c>
      <c r="AN1247" s="18" t="str">
        <f>IFERROR(VLOOKUP(R1247*1,'[1]Ordenes de Servicio'!G:K,5,0),"No Cruza")</f>
        <v>No Cruza</v>
      </c>
      <c r="AO1247" s="17">
        <f t="shared" ca="1" si="344"/>
        <v>10</v>
      </c>
      <c r="AP1247" s="17">
        <f t="shared" si="345"/>
        <v>29</v>
      </c>
      <c r="AQ1247" s="17">
        <f t="shared" si="346"/>
        <v>10</v>
      </c>
      <c r="AR1247" s="17">
        <f t="shared" si="347"/>
        <v>2020</v>
      </c>
      <c r="AS1247" s="17">
        <f t="shared" ca="1" si="348"/>
        <v>27</v>
      </c>
      <c r="AT1247" s="17" t="str">
        <f t="shared" ca="1" si="351"/>
        <v>No</v>
      </c>
      <c r="AU1247" s="17">
        <f t="shared" si="349"/>
        <v>0</v>
      </c>
      <c r="AV1247" s="17" t="str">
        <f>+VLOOKUP(B1247,[1]Cruces!S:T,2,0)</f>
        <v>4. Presupuesto de Obra</v>
      </c>
    </row>
    <row r="1248" spans="1:48" hidden="1" x14ac:dyDescent="0.25">
      <c r="A1248" s="17" t="s">
        <v>8299</v>
      </c>
      <c r="B1248" s="17" t="s">
        <v>569</v>
      </c>
      <c r="C1248" s="17">
        <v>0</v>
      </c>
      <c r="D1248" s="17">
        <v>0</v>
      </c>
      <c r="E1248" s="17" t="s">
        <v>55</v>
      </c>
      <c r="F1248" s="17" t="s">
        <v>5366</v>
      </c>
      <c r="G1248" s="17" t="s">
        <v>8300</v>
      </c>
      <c r="H1248" s="17">
        <v>3003748590</v>
      </c>
      <c r="I1248" s="17" t="s">
        <v>116</v>
      </c>
      <c r="J1248" s="17" t="s">
        <v>59</v>
      </c>
      <c r="K1248" s="17" t="s">
        <v>97</v>
      </c>
      <c r="L1248" s="17" t="s">
        <v>5368</v>
      </c>
      <c r="M1248" s="17" t="s">
        <v>5369</v>
      </c>
      <c r="N1248" s="17" t="s">
        <v>572</v>
      </c>
      <c r="O1248" s="17">
        <v>20200724</v>
      </c>
      <c r="P1248" s="17">
        <v>20200724</v>
      </c>
      <c r="Q1248" s="17">
        <v>9510</v>
      </c>
      <c r="R1248" s="17">
        <v>0</v>
      </c>
      <c r="S1248" s="17"/>
      <c r="T1248" s="17" t="s">
        <v>63</v>
      </c>
      <c r="U1248" s="17"/>
      <c r="V1248" s="17">
        <f t="shared" si="350"/>
        <v>3</v>
      </c>
      <c r="W1248" s="17">
        <v>3000</v>
      </c>
      <c r="X1248" s="17" t="s">
        <v>7065</v>
      </c>
      <c r="Y1248" s="17" t="s">
        <v>150</v>
      </c>
      <c r="Z1248" s="17">
        <v>20200731</v>
      </c>
      <c r="AA1248" s="17" t="s">
        <v>1947</v>
      </c>
      <c r="AB1248" s="17">
        <v>1</v>
      </c>
      <c r="AC1248" s="17" t="str">
        <f>IFERROR(VLOOKUP(A1248,[1]Cruces!AJ:AK,2,0),VLOOKUP(CONCATENATE(X1248,AA1248),[1]Cruces!G:H,2,0))</f>
        <v>Solicitud por BT</v>
      </c>
      <c r="AD1248" s="17">
        <f t="shared" si="336"/>
        <v>24</v>
      </c>
      <c r="AE1248" s="17">
        <f t="shared" si="337"/>
        <v>7</v>
      </c>
      <c r="AF1248" s="17">
        <f t="shared" si="338"/>
        <v>2020</v>
      </c>
      <c r="AG1248" s="17" t="str">
        <f>IFERROR(VLOOKUP(MID(A1248,2,4)*1,[1]Cruces!K:L,2,0),"Verificar")</f>
        <v>Atlántico Norte</v>
      </c>
      <c r="AH1248" s="17">
        <f t="shared" ca="1" si="339"/>
        <v>124</v>
      </c>
      <c r="AI1248" s="17" t="str">
        <f>IFERROR(VLOOKUP(U1248,[1]Cruces!$O$1:$P$6,2,0),"Sin Orden")</f>
        <v>Sin Orden</v>
      </c>
      <c r="AJ1248" s="17">
        <f t="shared" si="340"/>
        <v>31</v>
      </c>
      <c r="AK1248" s="17">
        <f t="shared" si="341"/>
        <v>7</v>
      </c>
      <c r="AL1248" s="17">
        <f t="shared" si="342"/>
        <v>2020</v>
      </c>
      <c r="AM1248" s="17">
        <f t="shared" ca="1" si="343"/>
        <v>117</v>
      </c>
      <c r="AN1248" s="18" t="str">
        <f>IFERROR(VLOOKUP(R1248*1,'[1]Ordenes de Servicio'!G:K,5,0),"No Cruza")</f>
        <v>No Cruza</v>
      </c>
      <c r="AO1248" s="17">
        <f t="shared" ca="1" si="344"/>
        <v>117</v>
      </c>
      <c r="AP1248" s="17">
        <f t="shared" si="345"/>
        <v>24</v>
      </c>
      <c r="AQ1248" s="17">
        <f t="shared" si="346"/>
        <v>7</v>
      </c>
      <c r="AR1248" s="17">
        <f t="shared" si="347"/>
        <v>2020</v>
      </c>
      <c r="AS1248" s="17">
        <f t="shared" ca="1" si="348"/>
        <v>124</v>
      </c>
      <c r="AT1248" s="17" t="str">
        <f t="shared" ca="1" si="351"/>
        <v>No</v>
      </c>
      <c r="AU1248" s="17">
        <f t="shared" si="349"/>
        <v>7</v>
      </c>
      <c r="AV1248" s="17" t="str">
        <f>+VLOOKUP(B1248,[1]Cruces!S:T,2,0)</f>
        <v>1. Solicitud</v>
      </c>
    </row>
    <row r="1249" spans="1:48" hidden="1" x14ac:dyDescent="0.25">
      <c r="A1249" s="17" t="s">
        <v>8301</v>
      </c>
      <c r="B1249" s="17" t="s">
        <v>1943</v>
      </c>
      <c r="C1249" s="17">
        <v>0</v>
      </c>
      <c r="D1249" s="17">
        <v>0</v>
      </c>
      <c r="E1249" s="17" t="s">
        <v>55</v>
      </c>
      <c r="F1249" s="17" t="s">
        <v>7098</v>
      </c>
      <c r="G1249" s="17" t="s">
        <v>8302</v>
      </c>
      <c r="H1249" s="17" t="s">
        <v>8303</v>
      </c>
      <c r="I1249" s="17" t="s">
        <v>71</v>
      </c>
      <c r="J1249" s="17" t="s">
        <v>59</v>
      </c>
      <c r="K1249" s="17" t="s">
        <v>97</v>
      </c>
      <c r="L1249" s="17" t="s">
        <v>7101</v>
      </c>
      <c r="M1249" s="17" t="s">
        <v>7102</v>
      </c>
      <c r="N1249" s="17" t="s">
        <v>1946</v>
      </c>
      <c r="O1249" s="17">
        <v>20201105</v>
      </c>
      <c r="P1249" s="17">
        <v>20201119</v>
      </c>
      <c r="Q1249" s="17">
        <v>1170</v>
      </c>
      <c r="R1249" s="17">
        <v>28290213</v>
      </c>
      <c r="S1249" s="17" t="s">
        <v>6601</v>
      </c>
      <c r="T1249" s="17" t="s">
        <v>63</v>
      </c>
      <c r="U1249" s="17" t="s">
        <v>640</v>
      </c>
      <c r="V1249" s="17">
        <f t="shared" si="350"/>
        <v>3.45</v>
      </c>
      <c r="W1249" s="17">
        <v>3450</v>
      </c>
      <c r="X1249" s="17" t="s">
        <v>7065</v>
      </c>
      <c r="Y1249" s="17" t="s">
        <v>1943</v>
      </c>
      <c r="Z1249" s="17">
        <v>20201119</v>
      </c>
      <c r="AA1249" s="17" t="s">
        <v>1947</v>
      </c>
      <c r="AB1249" s="17">
        <v>1</v>
      </c>
      <c r="AC1249" s="17" t="str">
        <f>IFERROR(VLOOKUP(A1249,[1]Cruces!AJ:AK,2,0),VLOOKUP(CONCATENATE(X1249,AA1249),[1]Cruces!G:H,2,0))</f>
        <v>Solicitud por BT</v>
      </c>
      <c r="AD1249" s="17">
        <f t="shared" si="336"/>
        <v>5</v>
      </c>
      <c r="AE1249" s="17">
        <f t="shared" si="337"/>
        <v>11</v>
      </c>
      <c r="AF1249" s="17">
        <f t="shared" si="338"/>
        <v>2020</v>
      </c>
      <c r="AG1249" s="17" t="str">
        <f>IFERROR(VLOOKUP(MID(A1249,2,4)*1,[1]Cruces!K:L,2,0),"Verificar")</f>
        <v>Atlántico Norte</v>
      </c>
      <c r="AH1249" s="17">
        <f t="shared" ca="1" si="339"/>
        <v>20</v>
      </c>
      <c r="AI1249" s="17" t="str">
        <f>IFERROR(VLOOKUP(U1249,[1]Cruces!$O$1:$P$6,2,0),"Sin Orden")</f>
        <v>Pendiente</v>
      </c>
      <c r="AJ1249" s="17">
        <f t="shared" si="340"/>
        <v>19</v>
      </c>
      <c r="AK1249" s="17">
        <f t="shared" si="341"/>
        <v>11</v>
      </c>
      <c r="AL1249" s="17">
        <f t="shared" si="342"/>
        <v>2020</v>
      </c>
      <c r="AM1249" s="17">
        <f t="shared" ca="1" si="343"/>
        <v>6</v>
      </c>
      <c r="AN1249" s="18" t="str">
        <f>IFERROR(VLOOKUP(R1249*1,'[1]Ordenes de Servicio'!G:K,5,0),"No Cruza")</f>
        <v>No Cruza</v>
      </c>
      <c r="AO1249" s="17">
        <f t="shared" ca="1" si="344"/>
        <v>6</v>
      </c>
      <c r="AP1249" s="17">
        <f t="shared" si="345"/>
        <v>19</v>
      </c>
      <c r="AQ1249" s="17">
        <f t="shared" si="346"/>
        <v>11</v>
      </c>
      <c r="AR1249" s="17">
        <f t="shared" si="347"/>
        <v>2020</v>
      </c>
      <c r="AS1249" s="17">
        <f t="shared" ca="1" si="348"/>
        <v>6</v>
      </c>
      <c r="AT1249" s="17" t="str">
        <f t="shared" ca="1" si="351"/>
        <v>No</v>
      </c>
      <c r="AU1249" s="17">
        <f t="shared" si="349"/>
        <v>0</v>
      </c>
      <c r="AV1249" s="17" t="str">
        <f>+VLOOKUP(B1249,[1]Cruces!S:T,2,0)</f>
        <v>7. Ejecución en Campo OS BT</v>
      </c>
    </row>
    <row r="1250" spans="1:48" hidden="1" x14ac:dyDescent="0.25">
      <c r="A1250" s="17" t="s">
        <v>2456</v>
      </c>
      <c r="B1250" s="17" t="s">
        <v>68</v>
      </c>
      <c r="C1250" s="17">
        <v>3270644</v>
      </c>
      <c r="D1250" s="17">
        <v>0</v>
      </c>
      <c r="E1250" s="17" t="s">
        <v>55</v>
      </c>
      <c r="F1250" s="17" t="s">
        <v>107</v>
      </c>
      <c r="G1250" s="17" t="s">
        <v>2457</v>
      </c>
      <c r="H1250" s="17">
        <v>3007928515</v>
      </c>
      <c r="I1250" s="17" t="s">
        <v>116</v>
      </c>
      <c r="J1250" s="17" t="s">
        <v>59</v>
      </c>
      <c r="K1250" s="17" t="s">
        <v>97</v>
      </c>
      <c r="L1250" s="17" t="s">
        <v>111</v>
      </c>
      <c r="M1250" s="17" t="s">
        <v>112</v>
      </c>
      <c r="N1250" s="17" t="s">
        <v>75</v>
      </c>
      <c r="O1250" s="17">
        <v>20190402</v>
      </c>
      <c r="P1250" s="17">
        <v>20190628</v>
      </c>
      <c r="Q1250" s="17">
        <v>1110</v>
      </c>
      <c r="R1250" s="17">
        <v>26166731</v>
      </c>
      <c r="S1250" s="17" t="s">
        <v>100</v>
      </c>
      <c r="T1250" s="17" t="s">
        <v>63</v>
      </c>
      <c r="U1250" s="17" t="s">
        <v>91</v>
      </c>
      <c r="V1250" s="17">
        <f t="shared" si="350"/>
        <v>75</v>
      </c>
      <c r="W1250" s="17">
        <v>75000</v>
      </c>
      <c r="X1250" s="17" t="s">
        <v>89</v>
      </c>
      <c r="Y1250" s="17" t="s">
        <v>136</v>
      </c>
      <c r="Z1250" s="17">
        <v>20190703</v>
      </c>
      <c r="AA1250" s="17" t="s">
        <v>78</v>
      </c>
      <c r="AB1250" s="17">
        <v>1</v>
      </c>
      <c r="AC1250" s="17" t="str">
        <f>IFERROR(VLOOKUP(A1250,[1]Cruces!AJ:AK,2,0),VLOOKUP(CONCATENATE(X1250,AA1250),[1]Cruces!G:H,2,0))</f>
        <v>Solicitud de Obra</v>
      </c>
      <c r="AD1250" s="17">
        <f t="shared" si="336"/>
        <v>2</v>
      </c>
      <c r="AE1250" s="17">
        <f t="shared" si="337"/>
        <v>4</v>
      </c>
      <c r="AF1250" s="17">
        <f t="shared" si="338"/>
        <v>2019</v>
      </c>
      <c r="AG1250" s="17" t="str">
        <f>IFERROR(VLOOKUP(MID(A1250,2,4)*1,[1]Cruces!K:L,2,0),"Verificar")</f>
        <v>Atlántico Norte</v>
      </c>
      <c r="AH1250" s="17">
        <f t="shared" ca="1" si="339"/>
        <v>603</v>
      </c>
      <c r="AI1250" s="17" t="str">
        <f>IFERROR(VLOOKUP(U1250,[1]Cruces!$O$1:$P$6,2,0),"Sin Orden")</f>
        <v>Resuelta</v>
      </c>
      <c r="AJ1250" s="17">
        <f t="shared" si="340"/>
        <v>3</v>
      </c>
      <c r="AK1250" s="17">
        <f t="shared" si="341"/>
        <v>7</v>
      </c>
      <c r="AL1250" s="17">
        <f t="shared" si="342"/>
        <v>2019</v>
      </c>
      <c r="AM1250" s="17">
        <f t="shared" ca="1" si="343"/>
        <v>511</v>
      </c>
      <c r="AN1250" s="18" t="str">
        <f>IFERROR(VLOOKUP(R1250*1,'[1]Ordenes de Servicio'!G:K,5,0),"No Cruza")</f>
        <v>No Cruza</v>
      </c>
      <c r="AO1250" s="17">
        <f t="shared" ca="1" si="344"/>
        <v>92</v>
      </c>
      <c r="AP1250" s="17">
        <f t="shared" si="345"/>
        <v>28</v>
      </c>
      <c r="AQ1250" s="17">
        <f t="shared" si="346"/>
        <v>6</v>
      </c>
      <c r="AR1250" s="17">
        <f t="shared" si="347"/>
        <v>2019</v>
      </c>
      <c r="AS1250" s="17">
        <f t="shared" ca="1" si="348"/>
        <v>516</v>
      </c>
      <c r="AT1250" s="17" t="str">
        <f t="shared" ca="1" si="351"/>
        <v>Si</v>
      </c>
      <c r="AU1250" s="17">
        <f t="shared" si="349"/>
        <v>5</v>
      </c>
      <c r="AV1250" s="17" t="str">
        <f>+VLOOKUP(B1250,[1]Cruces!S:T,2,0)</f>
        <v>5. Consultoría / Adjudicación</v>
      </c>
    </row>
    <row r="1251" spans="1:48" hidden="1" x14ac:dyDescent="0.25">
      <c r="A1251" s="17" t="s">
        <v>2458</v>
      </c>
      <c r="B1251" s="17" t="s">
        <v>68</v>
      </c>
      <c r="C1251" s="17">
        <v>0</v>
      </c>
      <c r="D1251" s="17">
        <v>0</v>
      </c>
      <c r="E1251" s="17" t="s">
        <v>55</v>
      </c>
      <c r="F1251" s="17" t="s">
        <v>56</v>
      </c>
      <c r="G1251" s="17" t="s">
        <v>404</v>
      </c>
      <c r="H1251" s="17">
        <v>0</v>
      </c>
      <c r="I1251" s="17" t="s">
        <v>182</v>
      </c>
      <c r="J1251" s="17" t="s">
        <v>59</v>
      </c>
      <c r="K1251" s="17" t="s">
        <v>97</v>
      </c>
      <c r="L1251" s="17" t="s">
        <v>265</v>
      </c>
      <c r="M1251" s="17" t="s">
        <v>55</v>
      </c>
      <c r="N1251" s="17" t="s">
        <v>75</v>
      </c>
      <c r="O1251" s="17">
        <v>20181107</v>
      </c>
      <c r="P1251" s="17">
        <v>20181107</v>
      </c>
      <c r="Q1251" s="17">
        <v>1110</v>
      </c>
      <c r="R1251" s="17">
        <v>0</v>
      </c>
      <c r="S1251" s="17"/>
      <c r="T1251" s="17" t="s">
        <v>63</v>
      </c>
      <c r="U1251" s="17"/>
      <c r="V1251" s="17">
        <f t="shared" si="350"/>
        <v>75</v>
      </c>
      <c r="W1251" s="17">
        <v>75000</v>
      </c>
      <c r="X1251" s="17" t="s">
        <v>64</v>
      </c>
      <c r="Y1251" s="17" t="s">
        <v>136</v>
      </c>
      <c r="Z1251" s="17">
        <v>20181107</v>
      </c>
      <c r="AA1251" s="17" t="s">
        <v>78</v>
      </c>
      <c r="AB1251" s="17">
        <v>1</v>
      </c>
      <c r="AC1251" s="17" t="str">
        <f>IFERROR(VLOOKUP(A1251,[1]Cruces!AJ:AK,2,0),VLOOKUP(CONCATENATE(X1251,AA1251),[1]Cruces!G:H,2,0))</f>
        <v>Solicitud de Obra</v>
      </c>
      <c r="AD1251" s="17">
        <f t="shared" si="336"/>
        <v>7</v>
      </c>
      <c r="AE1251" s="17">
        <f t="shared" si="337"/>
        <v>11</v>
      </c>
      <c r="AF1251" s="17">
        <f t="shared" si="338"/>
        <v>2018</v>
      </c>
      <c r="AG1251" s="17" t="str">
        <f>IFERROR(VLOOKUP(MID(A1251,2,4)*1,[1]Cruces!K:L,2,0),"Verificar")</f>
        <v>Atlántico Norte</v>
      </c>
      <c r="AH1251" s="17">
        <f t="shared" ca="1" si="339"/>
        <v>749</v>
      </c>
      <c r="AI1251" s="17" t="str">
        <f>IFERROR(VLOOKUP(U1251,[1]Cruces!$O$1:$P$6,2,0),"Sin Orden")</f>
        <v>Sin Orden</v>
      </c>
      <c r="AJ1251" s="17">
        <f t="shared" si="340"/>
        <v>7</v>
      </c>
      <c r="AK1251" s="17">
        <f t="shared" si="341"/>
        <v>11</v>
      </c>
      <c r="AL1251" s="17">
        <f t="shared" si="342"/>
        <v>2018</v>
      </c>
      <c r="AM1251" s="17">
        <f t="shared" ca="1" si="343"/>
        <v>749</v>
      </c>
      <c r="AN1251" s="18" t="str">
        <f>IFERROR(VLOOKUP(R1251*1,'[1]Ordenes de Servicio'!G:K,5,0),"No Cruza")</f>
        <v>No Cruza</v>
      </c>
      <c r="AO1251" s="17">
        <f t="shared" ca="1" si="344"/>
        <v>749</v>
      </c>
      <c r="AP1251" s="17">
        <f t="shared" si="345"/>
        <v>7</v>
      </c>
      <c r="AQ1251" s="17">
        <f t="shared" si="346"/>
        <v>11</v>
      </c>
      <c r="AR1251" s="17">
        <f t="shared" si="347"/>
        <v>2018</v>
      </c>
      <c r="AS1251" s="17">
        <f t="shared" ca="1" si="348"/>
        <v>749</v>
      </c>
      <c r="AT1251" s="17" t="str">
        <f t="shared" ca="1" si="351"/>
        <v>Si</v>
      </c>
      <c r="AU1251" s="17">
        <f t="shared" si="349"/>
        <v>0</v>
      </c>
      <c r="AV1251" s="17" t="str">
        <f>+VLOOKUP(B1251,[1]Cruces!S:T,2,0)</f>
        <v>5. Consultoría / Adjudicación</v>
      </c>
    </row>
    <row r="1252" spans="1:48" hidden="1" x14ac:dyDescent="0.25">
      <c r="A1252" s="17" t="s">
        <v>2459</v>
      </c>
      <c r="B1252" s="17" t="s">
        <v>68</v>
      </c>
      <c r="C1252" s="17">
        <v>2320269</v>
      </c>
      <c r="D1252" s="17">
        <v>0</v>
      </c>
      <c r="E1252" s="17" t="s">
        <v>55</v>
      </c>
      <c r="F1252" s="17" t="s">
        <v>56</v>
      </c>
      <c r="G1252" s="17" t="s">
        <v>2460</v>
      </c>
      <c r="H1252" s="17">
        <v>3106908571</v>
      </c>
      <c r="I1252" s="17" t="s">
        <v>165</v>
      </c>
      <c r="J1252" s="17" t="s">
        <v>59</v>
      </c>
      <c r="K1252" s="17" t="s">
        <v>97</v>
      </c>
      <c r="L1252" s="17" t="s">
        <v>117</v>
      </c>
      <c r="M1252" s="17" t="s">
        <v>118</v>
      </c>
      <c r="N1252" s="17" t="s">
        <v>75</v>
      </c>
      <c r="O1252" s="17">
        <v>20191031</v>
      </c>
      <c r="P1252" s="17">
        <v>20191227</v>
      </c>
      <c r="Q1252" s="17">
        <v>1110</v>
      </c>
      <c r="R1252" s="17">
        <v>26880036</v>
      </c>
      <c r="S1252" s="17" t="s">
        <v>100</v>
      </c>
      <c r="T1252" s="17" t="s">
        <v>63</v>
      </c>
      <c r="U1252" s="17" t="s">
        <v>91</v>
      </c>
      <c r="V1252" s="17">
        <f t="shared" si="350"/>
        <v>500</v>
      </c>
      <c r="W1252" s="17">
        <v>500000</v>
      </c>
      <c r="X1252" s="17" t="s">
        <v>89</v>
      </c>
      <c r="Y1252" s="17" t="s">
        <v>136</v>
      </c>
      <c r="Z1252" s="17">
        <v>20200120</v>
      </c>
      <c r="AA1252" s="17" t="s">
        <v>101</v>
      </c>
      <c r="AB1252" s="17">
        <v>1</v>
      </c>
      <c r="AC1252" s="17" t="str">
        <f>IFERROR(VLOOKUP(A1252,[1]Cruces!AJ:AK,2,0),VLOOKUP(CONCATENATE(X1252,AA1252),[1]Cruces!G:H,2,0))</f>
        <v>Solicitud de Obra</v>
      </c>
      <c r="AD1252" s="17">
        <f t="shared" si="336"/>
        <v>31</v>
      </c>
      <c r="AE1252" s="17">
        <f t="shared" si="337"/>
        <v>10</v>
      </c>
      <c r="AF1252" s="17">
        <f t="shared" si="338"/>
        <v>2019</v>
      </c>
      <c r="AG1252" s="17" t="str">
        <f>IFERROR(VLOOKUP(MID(A1252,2,4)*1,[1]Cruces!K:L,2,0),"Verificar")</f>
        <v>Atlántico Norte</v>
      </c>
      <c r="AH1252" s="17">
        <f t="shared" ca="1" si="339"/>
        <v>391</v>
      </c>
      <c r="AI1252" s="17" t="str">
        <f>IFERROR(VLOOKUP(U1252,[1]Cruces!$O$1:$P$6,2,0),"Sin Orden")</f>
        <v>Resuelta</v>
      </c>
      <c r="AJ1252" s="17">
        <f t="shared" si="340"/>
        <v>20</v>
      </c>
      <c r="AK1252" s="17">
        <f t="shared" si="341"/>
        <v>1</v>
      </c>
      <c r="AL1252" s="17">
        <f t="shared" si="342"/>
        <v>2020</v>
      </c>
      <c r="AM1252" s="17">
        <f t="shared" ca="1" si="343"/>
        <v>310</v>
      </c>
      <c r="AN1252" s="18" t="str">
        <f>IFERROR(VLOOKUP(R1252*1,'[1]Ordenes de Servicio'!G:K,5,0),"No Cruza")</f>
        <v>No Cruza</v>
      </c>
      <c r="AO1252" s="17">
        <f t="shared" ca="1" si="344"/>
        <v>81</v>
      </c>
      <c r="AP1252" s="17">
        <f t="shared" si="345"/>
        <v>27</v>
      </c>
      <c r="AQ1252" s="17">
        <f t="shared" si="346"/>
        <v>12</v>
      </c>
      <c r="AR1252" s="17">
        <f t="shared" si="347"/>
        <v>2019</v>
      </c>
      <c r="AS1252" s="17">
        <f t="shared" ca="1" si="348"/>
        <v>334</v>
      </c>
      <c r="AT1252" s="17" t="str">
        <f t="shared" ca="1" si="351"/>
        <v>No</v>
      </c>
      <c r="AU1252" s="17">
        <f t="shared" si="349"/>
        <v>24</v>
      </c>
      <c r="AV1252" s="17" t="str">
        <f>+VLOOKUP(B1252,[1]Cruces!S:T,2,0)</f>
        <v>5. Consultoría / Adjudicación</v>
      </c>
    </row>
    <row r="1253" spans="1:48" hidden="1" x14ac:dyDescent="0.25">
      <c r="A1253" s="17" t="s">
        <v>2461</v>
      </c>
      <c r="B1253" s="17" t="s">
        <v>68</v>
      </c>
      <c r="C1253" s="17">
        <v>0</v>
      </c>
      <c r="D1253" s="17">
        <v>0</v>
      </c>
      <c r="E1253" s="17" t="s">
        <v>55</v>
      </c>
      <c r="F1253" s="17" t="s">
        <v>107</v>
      </c>
      <c r="G1253" s="17" t="s">
        <v>2462</v>
      </c>
      <c r="H1253" s="17">
        <v>3227447009</v>
      </c>
      <c r="I1253" s="17" t="s">
        <v>116</v>
      </c>
      <c r="J1253" s="17" t="s">
        <v>59</v>
      </c>
      <c r="K1253" s="17" t="s">
        <v>2463</v>
      </c>
      <c r="L1253" s="17" t="s">
        <v>117</v>
      </c>
      <c r="M1253" s="17" t="s">
        <v>118</v>
      </c>
      <c r="N1253" s="17" t="s">
        <v>75</v>
      </c>
      <c r="O1253" s="17">
        <v>20191220</v>
      </c>
      <c r="P1253" s="17">
        <v>20200302</v>
      </c>
      <c r="Q1253" s="17">
        <v>1150</v>
      </c>
      <c r="R1253" s="17">
        <v>27529695</v>
      </c>
      <c r="S1253" s="17" t="s">
        <v>76</v>
      </c>
      <c r="T1253" s="17" t="s">
        <v>63</v>
      </c>
      <c r="U1253" s="17" t="s">
        <v>77</v>
      </c>
      <c r="V1253" s="17">
        <f t="shared" si="350"/>
        <v>150</v>
      </c>
      <c r="W1253" s="17">
        <v>150000</v>
      </c>
      <c r="X1253" s="17" t="s">
        <v>64</v>
      </c>
      <c r="Y1253" s="17" t="s">
        <v>150</v>
      </c>
      <c r="Z1253" s="17">
        <v>20200527</v>
      </c>
      <c r="AA1253" s="17" t="s">
        <v>78</v>
      </c>
      <c r="AB1253" s="17">
        <v>1</v>
      </c>
      <c r="AC1253" s="17" t="str">
        <f>IFERROR(VLOOKUP(A1253,[1]Cruces!AJ:AK,2,0),VLOOKUP(CONCATENATE(X1253,AA1253),[1]Cruces!G:H,2,0))</f>
        <v>Solicitud de Obra</v>
      </c>
      <c r="AD1253" s="17">
        <f t="shared" si="336"/>
        <v>20</v>
      </c>
      <c r="AE1253" s="17">
        <f t="shared" si="337"/>
        <v>12</v>
      </c>
      <c r="AF1253" s="17">
        <f t="shared" si="338"/>
        <v>2019</v>
      </c>
      <c r="AG1253" s="17" t="str">
        <f>IFERROR(VLOOKUP(MID(A1253,2,4)*1,[1]Cruces!K:L,2,0),"Verificar")</f>
        <v>Atlántico Norte</v>
      </c>
      <c r="AH1253" s="17">
        <f t="shared" ca="1" si="339"/>
        <v>341</v>
      </c>
      <c r="AI1253" s="17" t="str">
        <f>IFERROR(VLOOKUP(U1253,[1]Cruces!$O$1:$P$6,2,0),"Sin Orden")</f>
        <v>Pendiente</v>
      </c>
      <c r="AJ1253" s="17">
        <f t="shared" si="340"/>
        <v>27</v>
      </c>
      <c r="AK1253" s="17">
        <f t="shared" si="341"/>
        <v>5</v>
      </c>
      <c r="AL1253" s="17">
        <f t="shared" si="342"/>
        <v>2020</v>
      </c>
      <c r="AM1253" s="17">
        <f t="shared" ca="1" si="343"/>
        <v>182</v>
      </c>
      <c r="AN1253" s="18">
        <f>IFERROR(VLOOKUP(R1253*1,'[1]Ordenes de Servicio'!G:K,5,0),"No Cruza")</f>
        <v>43978</v>
      </c>
      <c r="AO1253" s="17">
        <f t="shared" ca="1" si="344"/>
        <v>182</v>
      </c>
      <c r="AP1253" s="17">
        <f t="shared" si="345"/>
        <v>2</v>
      </c>
      <c r="AQ1253" s="17">
        <f t="shared" si="346"/>
        <v>3</v>
      </c>
      <c r="AR1253" s="17">
        <f t="shared" si="347"/>
        <v>2020</v>
      </c>
      <c r="AS1253" s="17">
        <f t="shared" ca="1" si="348"/>
        <v>268</v>
      </c>
      <c r="AT1253" s="17" t="str">
        <f t="shared" ca="1" si="351"/>
        <v>No</v>
      </c>
      <c r="AU1253" s="17">
        <f t="shared" si="349"/>
        <v>86</v>
      </c>
      <c r="AV1253" s="17" t="str">
        <f>+VLOOKUP(B1253,[1]Cruces!S:T,2,0)</f>
        <v>5. Consultoría / Adjudicación</v>
      </c>
    </row>
    <row r="1254" spans="1:48" hidden="1" x14ac:dyDescent="0.25">
      <c r="A1254" s="17" t="s">
        <v>8304</v>
      </c>
      <c r="B1254" s="17" t="s">
        <v>1943</v>
      </c>
      <c r="C1254" s="17">
        <v>0</v>
      </c>
      <c r="D1254" s="17">
        <v>0</v>
      </c>
      <c r="E1254" s="17" t="s">
        <v>55</v>
      </c>
      <c r="F1254" s="17" t="s">
        <v>932</v>
      </c>
      <c r="G1254" s="17" t="s">
        <v>8305</v>
      </c>
      <c r="H1254" s="17">
        <v>3157510863</v>
      </c>
      <c r="I1254" s="17" t="s">
        <v>71</v>
      </c>
      <c r="J1254" s="17" t="s">
        <v>59</v>
      </c>
      <c r="K1254" s="17" t="s">
        <v>8306</v>
      </c>
      <c r="L1254" s="17" t="s">
        <v>7326</v>
      </c>
      <c r="M1254" s="17" t="s">
        <v>7327</v>
      </c>
      <c r="N1254" s="17" t="s">
        <v>1946</v>
      </c>
      <c r="O1254" s="17">
        <v>20201118</v>
      </c>
      <c r="P1254" s="17">
        <v>20201118</v>
      </c>
      <c r="Q1254" s="17">
        <v>9343</v>
      </c>
      <c r="R1254" s="17">
        <v>28288876</v>
      </c>
      <c r="S1254" s="17" t="s">
        <v>6601</v>
      </c>
      <c r="T1254" s="17" t="s">
        <v>63</v>
      </c>
      <c r="U1254" s="17" t="s">
        <v>77</v>
      </c>
      <c r="V1254" s="17">
        <f t="shared" si="350"/>
        <v>3.5</v>
      </c>
      <c r="W1254" s="17">
        <v>3500</v>
      </c>
      <c r="X1254" s="17" t="s">
        <v>7065</v>
      </c>
      <c r="Y1254" s="17" t="s">
        <v>1943</v>
      </c>
      <c r="Z1254" s="17">
        <v>20201118</v>
      </c>
      <c r="AA1254" s="17" t="s">
        <v>1947</v>
      </c>
      <c r="AB1254" s="17">
        <v>1</v>
      </c>
      <c r="AC1254" s="17" t="str">
        <f>IFERROR(VLOOKUP(A1254,[1]Cruces!AJ:AK,2,0),VLOOKUP(CONCATENATE(X1254,AA1254),[1]Cruces!G:H,2,0))</f>
        <v>Solicitud por BT</v>
      </c>
      <c r="AD1254" s="17">
        <f t="shared" si="336"/>
        <v>18</v>
      </c>
      <c r="AE1254" s="17">
        <f t="shared" si="337"/>
        <v>11</v>
      </c>
      <c r="AF1254" s="17">
        <f t="shared" si="338"/>
        <v>2020</v>
      </c>
      <c r="AG1254" s="17" t="str">
        <f>IFERROR(VLOOKUP(MID(A1254,2,4)*1,[1]Cruces!K:L,2,0),"Verificar")</f>
        <v>Magdalena</v>
      </c>
      <c r="AH1254" s="17">
        <f t="shared" ca="1" si="339"/>
        <v>7</v>
      </c>
      <c r="AI1254" s="17" t="str">
        <f>IFERROR(VLOOKUP(U1254,[1]Cruces!$O$1:$P$6,2,0),"Sin Orden")</f>
        <v>Pendiente</v>
      </c>
      <c r="AJ1254" s="17">
        <f t="shared" si="340"/>
        <v>18</v>
      </c>
      <c r="AK1254" s="17">
        <f t="shared" si="341"/>
        <v>11</v>
      </c>
      <c r="AL1254" s="17">
        <f t="shared" si="342"/>
        <v>2020</v>
      </c>
      <c r="AM1254" s="17">
        <f t="shared" ca="1" si="343"/>
        <v>7</v>
      </c>
      <c r="AN1254" s="18" t="str">
        <f>IFERROR(VLOOKUP(R1254*1,'[1]Ordenes de Servicio'!G:K,5,0),"No Cruza")</f>
        <v>No Cruza</v>
      </c>
      <c r="AO1254" s="17">
        <f t="shared" ca="1" si="344"/>
        <v>7</v>
      </c>
      <c r="AP1254" s="17">
        <f t="shared" si="345"/>
        <v>18</v>
      </c>
      <c r="AQ1254" s="17">
        <f t="shared" si="346"/>
        <v>11</v>
      </c>
      <c r="AR1254" s="17">
        <f t="shared" si="347"/>
        <v>2020</v>
      </c>
      <c r="AS1254" s="17">
        <f t="shared" ca="1" si="348"/>
        <v>7</v>
      </c>
      <c r="AT1254" s="17" t="str">
        <f t="shared" ca="1" si="351"/>
        <v>No</v>
      </c>
      <c r="AU1254" s="17">
        <f t="shared" si="349"/>
        <v>0</v>
      </c>
      <c r="AV1254" s="17" t="str">
        <f>+VLOOKUP(B1254,[1]Cruces!S:T,2,0)</f>
        <v>7. Ejecución en Campo OS BT</v>
      </c>
    </row>
    <row r="1255" spans="1:48" x14ac:dyDescent="0.25">
      <c r="A1255" s="17" t="s">
        <v>2464</v>
      </c>
      <c r="B1255" s="17" t="s">
        <v>80</v>
      </c>
      <c r="C1255" s="17">
        <v>3760395</v>
      </c>
      <c r="D1255" s="17">
        <v>36101655</v>
      </c>
      <c r="E1255" s="17" t="s">
        <v>93</v>
      </c>
      <c r="F1255" s="17" t="s">
        <v>81</v>
      </c>
      <c r="G1255" s="17" t="s">
        <v>2465</v>
      </c>
      <c r="H1255" s="17">
        <v>3158727909</v>
      </c>
      <c r="I1255" s="17" t="s">
        <v>71</v>
      </c>
      <c r="J1255" s="17" t="s">
        <v>2466</v>
      </c>
      <c r="K1255" s="17" t="s">
        <v>2467</v>
      </c>
      <c r="L1255" s="17" t="s">
        <v>85</v>
      </c>
      <c r="M1255" s="17" t="s">
        <v>86</v>
      </c>
      <c r="N1255" s="17" t="s">
        <v>87</v>
      </c>
      <c r="O1255" s="17">
        <v>20200207</v>
      </c>
      <c r="P1255" s="17">
        <v>20201121</v>
      </c>
      <c r="Q1255" s="17">
        <v>3410</v>
      </c>
      <c r="R1255" s="17">
        <v>27405024</v>
      </c>
      <c r="S1255" s="17" t="s">
        <v>76</v>
      </c>
      <c r="T1255" s="17" t="s">
        <v>63</v>
      </c>
      <c r="U1255" s="17" t="s">
        <v>88</v>
      </c>
      <c r="V1255" s="17">
        <f t="shared" si="350"/>
        <v>15</v>
      </c>
      <c r="W1255" s="17">
        <v>15000</v>
      </c>
      <c r="X1255" s="17" t="s">
        <v>89</v>
      </c>
      <c r="Y1255" s="17" t="s">
        <v>90</v>
      </c>
      <c r="Z1255" s="17">
        <v>20201121</v>
      </c>
      <c r="AA1255" s="17" t="s">
        <v>78</v>
      </c>
      <c r="AB1255" s="17">
        <v>1</v>
      </c>
      <c r="AC1255" s="17" t="str">
        <f>IFERROR(VLOOKUP(A1255,[1]Cruces!AJ:AK,2,0),VLOOKUP(CONCATENATE(X1255,AA1255),[1]Cruces!G:H,2,0))</f>
        <v>Solicitud de Obra</v>
      </c>
      <c r="AD1255" s="17">
        <f t="shared" si="336"/>
        <v>7</v>
      </c>
      <c r="AE1255" s="17">
        <f t="shared" si="337"/>
        <v>2</v>
      </c>
      <c r="AF1255" s="17">
        <f t="shared" si="338"/>
        <v>2020</v>
      </c>
      <c r="AG1255" s="17" t="str">
        <f>IFERROR(VLOOKUP(MID(A1255,2,4)*1,[1]Cruces!K:L,2,0),"Verificar")</f>
        <v>Magdalena</v>
      </c>
      <c r="AH1255" s="17">
        <f t="shared" ca="1" si="339"/>
        <v>292</v>
      </c>
      <c r="AI1255" s="17" t="str">
        <f>IFERROR(VLOOKUP(U1255,[1]Cruces!$O$1:$P$6,2,0),"Sin Orden")</f>
        <v>Resuelta</v>
      </c>
      <c r="AJ1255" s="17">
        <f t="shared" si="340"/>
        <v>21</v>
      </c>
      <c r="AK1255" s="17">
        <f t="shared" si="341"/>
        <v>11</v>
      </c>
      <c r="AL1255" s="17">
        <f t="shared" si="342"/>
        <v>2020</v>
      </c>
      <c r="AM1255" s="17">
        <f t="shared" ca="1" si="343"/>
        <v>4</v>
      </c>
      <c r="AN1255" s="18">
        <f>IFERROR(VLOOKUP(R1255*1,'[1]Ordenes de Servicio'!G:K,5,0),"No Cruza")</f>
        <v>43955</v>
      </c>
      <c r="AO1255" s="17">
        <f t="shared" ca="1" si="344"/>
        <v>288</v>
      </c>
      <c r="AP1255" s="17">
        <f t="shared" si="345"/>
        <v>21</v>
      </c>
      <c r="AQ1255" s="17">
        <f t="shared" si="346"/>
        <v>11</v>
      </c>
      <c r="AR1255" s="17">
        <f t="shared" si="347"/>
        <v>2020</v>
      </c>
      <c r="AS1255" s="17">
        <f t="shared" ca="1" si="348"/>
        <v>4</v>
      </c>
      <c r="AT1255" s="17" t="str">
        <f t="shared" ca="1" si="351"/>
        <v>No</v>
      </c>
      <c r="AU1255" s="17">
        <f t="shared" si="349"/>
        <v>0</v>
      </c>
      <c r="AV1255" s="17" t="str">
        <f>+VLOOKUP(B1255,[1]Cruces!S:T,2,0)</f>
        <v>8. Puesta en Servicio</v>
      </c>
    </row>
    <row r="1256" spans="1:48" hidden="1" x14ac:dyDescent="0.25">
      <c r="A1256" s="17" t="s">
        <v>2468</v>
      </c>
      <c r="B1256" s="17" t="s">
        <v>54</v>
      </c>
      <c r="C1256" s="17">
        <v>0</v>
      </c>
      <c r="D1256" s="17">
        <v>0</v>
      </c>
      <c r="E1256" s="17" t="s">
        <v>55</v>
      </c>
      <c r="F1256" s="17" t="s">
        <v>107</v>
      </c>
      <c r="G1256" s="17" t="s">
        <v>2469</v>
      </c>
      <c r="H1256" s="17">
        <v>0</v>
      </c>
      <c r="I1256" s="17" t="s">
        <v>116</v>
      </c>
      <c r="J1256" s="17" t="s">
        <v>59</v>
      </c>
      <c r="K1256" s="17" t="s">
        <v>1960</v>
      </c>
      <c r="L1256" s="17" t="s">
        <v>145</v>
      </c>
      <c r="M1256" s="17" t="s">
        <v>146</v>
      </c>
      <c r="N1256" s="17" t="s">
        <v>62</v>
      </c>
      <c r="O1256" s="17">
        <v>20201103</v>
      </c>
      <c r="P1256" s="17">
        <v>20201109</v>
      </c>
      <c r="Q1256" s="17">
        <v>1210</v>
      </c>
      <c r="R1256" s="17">
        <v>28270154</v>
      </c>
      <c r="S1256" s="17" t="s">
        <v>100</v>
      </c>
      <c r="T1256" s="17" t="s">
        <v>63</v>
      </c>
      <c r="U1256" s="17" t="s">
        <v>91</v>
      </c>
      <c r="V1256" s="17">
        <f t="shared" si="350"/>
        <v>630</v>
      </c>
      <c r="W1256" s="17">
        <v>630000</v>
      </c>
      <c r="X1256" s="17" t="s">
        <v>64</v>
      </c>
      <c r="Y1256" s="17" t="s">
        <v>65</v>
      </c>
      <c r="Z1256" s="17">
        <v>20201109</v>
      </c>
      <c r="AA1256" s="17" t="s">
        <v>101</v>
      </c>
      <c r="AB1256" s="17">
        <v>1</v>
      </c>
      <c r="AC1256" s="17" t="str">
        <f>IFERROR(VLOOKUP(A1256,[1]Cruces!AJ:AK,2,0),VLOOKUP(CONCATENATE(X1256,AA1256),[1]Cruces!G:H,2,0))</f>
        <v>Solicitud de Obra</v>
      </c>
      <c r="AD1256" s="17">
        <f t="shared" si="336"/>
        <v>3</v>
      </c>
      <c r="AE1256" s="17">
        <f t="shared" si="337"/>
        <v>11</v>
      </c>
      <c r="AF1256" s="17">
        <f t="shared" si="338"/>
        <v>2020</v>
      </c>
      <c r="AG1256" s="17" t="str">
        <f>IFERROR(VLOOKUP(MID(A1256,2,4)*1,[1]Cruces!K:L,2,0),"Verificar")</f>
        <v>Atlántico Sur</v>
      </c>
      <c r="AH1256" s="17">
        <f t="shared" ca="1" si="339"/>
        <v>22</v>
      </c>
      <c r="AI1256" s="17" t="str">
        <f>IFERROR(VLOOKUP(U1256,[1]Cruces!$O$1:$P$6,2,0),"Sin Orden")</f>
        <v>Resuelta</v>
      </c>
      <c r="AJ1256" s="17">
        <f t="shared" si="340"/>
        <v>9</v>
      </c>
      <c r="AK1256" s="17">
        <f t="shared" si="341"/>
        <v>11</v>
      </c>
      <c r="AL1256" s="17">
        <f t="shared" si="342"/>
        <v>2020</v>
      </c>
      <c r="AM1256" s="17">
        <f t="shared" ca="1" si="343"/>
        <v>16</v>
      </c>
      <c r="AN1256" s="18" t="str">
        <f>IFERROR(VLOOKUP(R1256*1,'[1]Ordenes de Servicio'!G:K,5,0),"No Cruza")</f>
        <v>No Cruza</v>
      </c>
      <c r="AO1256" s="17">
        <f t="shared" ca="1" si="344"/>
        <v>6</v>
      </c>
      <c r="AP1256" s="17">
        <f t="shared" si="345"/>
        <v>9</v>
      </c>
      <c r="AQ1256" s="17">
        <f t="shared" si="346"/>
        <v>11</v>
      </c>
      <c r="AR1256" s="17">
        <f t="shared" si="347"/>
        <v>2020</v>
      </c>
      <c r="AS1256" s="17">
        <f t="shared" ca="1" si="348"/>
        <v>16</v>
      </c>
      <c r="AT1256" s="17" t="str">
        <f t="shared" ca="1" si="351"/>
        <v>No</v>
      </c>
      <c r="AU1256" s="17">
        <f t="shared" si="349"/>
        <v>0</v>
      </c>
      <c r="AV1256" s="17" t="str">
        <f>+VLOOKUP(B1256,[1]Cruces!S:T,2,0)</f>
        <v>4. Presupuesto de Obra</v>
      </c>
    </row>
    <row r="1257" spans="1:48" hidden="1" x14ac:dyDescent="0.25">
      <c r="A1257" s="17" t="s">
        <v>8307</v>
      </c>
      <c r="B1257" s="17" t="s">
        <v>6595</v>
      </c>
      <c r="C1257" s="17">
        <v>2980191</v>
      </c>
      <c r="D1257" s="17">
        <v>20076605</v>
      </c>
      <c r="E1257" s="17" t="s">
        <v>93</v>
      </c>
      <c r="F1257" s="17" t="s">
        <v>56</v>
      </c>
      <c r="G1257" s="17" t="s">
        <v>8308</v>
      </c>
      <c r="H1257" s="17">
        <v>315277780</v>
      </c>
      <c r="I1257" s="17" t="s">
        <v>71</v>
      </c>
      <c r="J1257" s="17" t="s">
        <v>8309</v>
      </c>
      <c r="K1257" s="17" t="s">
        <v>8310</v>
      </c>
      <c r="L1257" s="17" t="s">
        <v>7310</v>
      </c>
      <c r="M1257" s="17" t="s">
        <v>7311</v>
      </c>
      <c r="N1257" s="17" t="s">
        <v>6600</v>
      </c>
      <c r="O1257" s="17">
        <v>20200316</v>
      </c>
      <c r="P1257" s="17">
        <v>20200325</v>
      </c>
      <c r="Q1257" s="17">
        <v>1110</v>
      </c>
      <c r="R1257" s="17">
        <v>27268152</v>
      </c>
      <c r="S1257" s="17" t="s">
        <v>7072</v>
      </c>
      <c r="T1257" s="17" t="s">
        <v>63</v>
      </c>
      <c r="U1257" s="17" t="s">
        <v>91</v>
      </c>
      <c r="V1257" s="17">
        <f t="shared" si="350"/>
        <v>3</v>
      </c>
      <c r="W1257" s="17">
        <v>3000</v>
      </c>
      <c r="X1257" s="17" t="s">
        <v>89</v>
      </c>
      <c r="Y1257" s="17" t="s">
        <v>6595</v>
      </c>
      <c r="Z1257" s="17">
        <v>20200325</v>
      </c>
      <c r="AA1257" s="17" t="s">
        <v>1947</v>
      </c>
      <c r="AB1257" s="17">
        <v>1</v>
      </c>
      <c r="AC1257" s="17" t="str">
        <f>IFERROR(VLOOKUP(A1257,[1]Cruces!AJ:AK,2,0),VLOOKUP(CONCATENATE(X1257,AA1257),[1]Cruces!G:H,2,0))</f>
        <v>Solicitud por BT</v>
      </c>
      <c r="AD1257" s="17">
        <f t="shared" si="336"/>
        <v>16</v>
      </c>
      <c r="AE1257" s="17">
        <f t="shared" si="337"/>
        <v>3</v>
      </c>
      <c r="AF1257" s="17">
        <f t="shared" si="338"/>
        <v>2020</v>
      </c>
      <c r="AG1257" s="17" t="str">
        <f>IFERROR(VLOOKUP(MID(A1257,2,4)*1,[1]Cruces!K:L,2,0),"Verificar")</f>
        <v>Atlántico Norte</v>
      </c>
      <c r="AH1257" s="17">
        <f t="shared" ca="1" si="339"/>
        <v>254</v>
      </c>
      <c r="AI1257" s="17" t="str">
        <f>IFERROR(VLOOKUP(U1257,[1]Cruces!$O$1:$P$6,2,0),"Sin Orden")</f>
        <v>Resuelta</v>
      </c>
      <c r="AJ1257" s="17">
        <f t="shared" si="340"/>
        <v>25</v>
      </c>
      <c r="AK1257" s="17">
        <f t="shared" si="341"/>
        <v>3</v>
      </c>
      <c r="AL1257" s="17">
        <f t="shared" si="342"/>
        <v>2020</v>
      </c>
      <c r="AM1257" s="17">
        <f t="shared" ca="1" si="343"/>
        <v>245</v>
      </c>
      <c r="AN1257" s="18" t="str">
        <f>IFERROR(VLOOKUP(R1257*1,'[1]Ordenes de Servicio'!G:K,5,0),"No Cruza")</f>
        <v>No Cruza</v>
      </c>
      <c r="AO1257" s="17">
        <f t="shared" ca="1" si="344"/>
        <v>9</v>
      </c>
      <c r="AP1257" s="17">
        <f t="shared" si="345"/>
        <v>25</v>
      </c>
      <c r="AQ1257" s="17">
        <f t="shared" si="346"/>
        <v>3</v>
      </c>
      <c r="AR1257" s="17">
        <f t="shared" si="347"/>
        <v>2020</v>
      </c>
      <c r="AS1257" s="17">
        <f t="shared" ca="1" si="348"/>
        <v>245</v>
      </c>
      <c r="AT1257" s="17" t="str">
        <f t="shared" ca="1" si="351"/>
        <v>No</v>
      </c>
      <c r="AU1257" s="17">
        <f t="shared" si="349"/>
        <v>0</v>
      </c>
      <c r="AV1257" s="17" t="str">
        <f>+VLOOKUP(B1257,[1]Cruces!S:T,2,0)</f>
        <v>7. Ejecución en Campo OS BT</v>
      </c>
    </row>
    <row r="1258" spans="1:48" x14ac:dyDescent="0.25">
      <c r="A1258" s="17" t="s">
        <v>2470</v>
      </c>
      <c r="B1258" s="17" t="s">
        <v>80</v>
      </c>
      <c r="C1258" s="17">
        <v>0</v>
      </c>
      <c r="D1258" s="17">
        <v>0</v>
      </c>
      <c r="E1258" s="17" t="s">
        <v>55</v>
      </c>
      <c r="F1258" s="17" t="s">
        <v>107</v>
      </c>
      <c r="G1258" s="17" t="s">
        <v>2471</v>
      </c>
      <c r="H1258" s="17">
        <v>3014813805</v>
      </c>
      <c r="I1258" s="17" t="s">
        <v>182</v>
      </c>
      <c r="J1258" s="17" t="s">
        <v>59</v>
      </c>
      <c r="K1258" s="17" t="s">
        <v>2472</v>
      </c>
      <c r="L1258" s="17" t="s">
        <v>487</v>
      </c>
      <c r="M1258" s="17" t="s">
        <v>55</v>
      </c>
      <c r="N1258" s="17" t="s">
        <v>87</v>
      </c>
      <c r="O1258" s="17">
        <v>20190712</v>
      </c>
      <c r="P1258" s="17">
        <v>20190812</v>
      </c>
      <c r="Q1258" s="17">
        <v>9530</v>
      </c>
      <c r="R1258" s="17">
        <v>0</v>
      </c>
      <c r="S1258" s="17"/>
      <c r="T1258" s="17" t="s">
        <v>63</v>
      </c>
      <c r="U1258" s="17"/>
      <c r="V1258" s="17">
        <f t="shared" si="350"/>
        <v>112.5</v>
      </c>
      <c r="W1258" s="17">
        <v>112500</v>
      </c>
      <c r="X1258" s="17" t="s">
        <v>64</v>
      </c>
      <c r="Y1258" s="17" t="s">
        <v>80</v>
      </c>
      <c r="Z1258" s="17">
        <v>20190812</v>
      </c>
      <c r="AA1258" s="17" t="s">
        <v>2473</v>
      </c>
      <c r="AB1258" s="17">
        <v>1</v>
      </c>
      <c r="AC1258" s="17" t="str">
        <f>IFERROR(VLOOKUP(A1258,[1]Cruces!AJ:AK,2,0),VLOOKUP(CONCATENATE(X1258,AA1258),[1]Cruces!G:H,2,0))</f>
        <v>Solicitud de Obra</v>
      </c>
      <c r="AD1258" s="17">
        <f t="shared" si="336"/>
        <v>12</v>
      </c>
      <c r="AE1258" s="17">
        <f t="shared" si="337"/>
        <v>7</v>
      </c>
      <c r="AF1258" s="17">
        <f t="shared" si="338"/>
        <v>2019</v>
      </c>
      <c r="AG1258" s="17" t="str">
        <f>IFERROR(VLOOKUP(MID(A1258,2,4)*1,[1]Cruces!K:L,2,0),"Verificar")</f>
        <v>Atlántico Norte</v>
      </c>
      <c r="AH1258" s="17">
        <f t="shared" ca="1" si="339"/>
        <v>502</v>
      </c>
      <c r="AI1258" s="17" t="str">
        <f>IFERROR(VLOOKUP(U1258,[1]Cruces!$O$1:$P$6,2,0),"Sin Orden")</f>
        <v>Sin Orden</v>
      </c>
      <c r="AJ1258" s="17">
        <f t="shared" si="340"/>
        <v>12</v>
      </c>
      <c r="AK1258" s="17">
        <f t="shared" si="341"/>
        <v>8</v>
      </c>
      <c r="AL1258" s="17">
        <f t="shared" si="342"/>
        <v>2019</v>
      </c>
      <c r="AM1258" s="17">
        <f t="shared" ca="1" si="343"/>
        <v>471</v>
      </c>
      <c r="AN1258" s="18" t="str">
        <f>IFERROR(VLOOKUP(R1258*1,'[1]Ordenes de Servicio'!G:K,5,0),"No Cruza")</f>
        <v>No Cruza</v>
      </c>
      <c r="AO1258" s="17">
        <f t="shared" ca="1" si="344"/>
        <v>471</v>
      </c>
      <c r="AP1258" s="17">
        <f t="shared" si="345"/>
        <v>12</v>
      </c>
      <c r="AQ1258" s="17">
        <f t="shared" si="346"/>
        <v>8</v>
      </c>
      <c r="AR1258" s="17">
        <f t="shared" si="347"/>
        <v>2019</v>
      </c>
      <c r="AS1258" s="17">
        <f t="shared" ca="1" si="348"/>
        <v>471</v>
      </c>
      <c r="AT1258" s="17" t="str">
        <f t="shared" ca="1" si="351"/>
        <v>Si</v>
      </c>
      <c r="AU1258" s="17">
        <f t="shared" si="349"/>
        <v>0</v>
      </c>
      <c r="AV1258" s="17" t="str">
        <f>+VLOOKUP(B1258,[1]Cruces!S:T,2,0)</f>
        <v>8. Puesta en Servicio</v>
      </c>
    </row>
    <row r="1259" spans="1:48" hidden="1" x14ac:dyDescent="0.25">
      <c r="A1259" s="17" t="s">
        <v>2474</v>
      </c>
      <c r="B1259" s="17" t="s">
        <v>54</v>
      </c>
      <c r="C1259" s="17">
        <v>0</v>
      </c>
      <c r="D1259" s="17">
        <v>0</v>
      </c>
      <c r="E1259" s="17" t="s">
        <v>55</v>
      </c>
      <c r="F1259" s="17" t="s">
        <v>232</v>
      </c>
      <c r="G1259" s="17" t="s">
        <v>2475</v>
      </c>
      <c r="H1259" s="17">
        <v>3135834360</v>
      </c>
      <c r="I1259" s="17" t="s">
        <v>71</v>
      </c>
      <c r="J1259" s="17" t="s">
        <v>59</v>
      </c>
      <c r="K1259" s="17" t="s">
        <v>2476</v>
      </c>
      <c r="L1259" s="17" t="s">
        <v>280</v>
      </c>
      <c r="M1259" s="17" t="s">
        <v>281</v>
      </c>
      <c r="N1259" s="17" t="s">
        <v>62</v>
      </c>
      <c r="O1259" s="17">
        <v>20190902</v>
      </c>
      <c r="P1259" s="17">
        <v>20190906</v>
      </c>
      <c r="Q1259" s="17">
        <v>7542</v>
      </c>
      <c r="R1259" s="17">
        <v>26683788</v>
      </c>
      <c r="S1259" s="17" t="s">
        <v>100</v>
      </c>
      <c r="T1259" s="17" t="s">
        <v>63</v>
      </c>
      <c r="U1259" s="17" t="s">
        <v>91</v>
      </c>
      <c r="V1259" s="17">
        <f t="shared" si="350"/>
        <v>25</v>
      </c>
      <c r="W1259" s="17">
        <v>25000</v>
      </c>
      <c r="X1259" s="17" t="s">
        <v>64</v>
      </c>
      <c r="Y1259" s="17" t="s">
        <v>65</v>
      </c>
      <c r="Z1259" s="17">
        <v>20190906</v>
      </c>
      <c r="AA1259" s="17" t="s">
        <v>78</v>
      </c>
      <c r="AB1259" s="17">
        <v>1</v>
      </c>
      <c r="AC1259" s="17" t="str">
        <f>IFERROR(VLOOKUP(A1259,[1]Cruces!AJ:AK,2,0),VLOOKUP(CONCATENATE(X1259,AA1259),[1]Cruces!G:H,2,0))</f>
        <v>Solicitud de Obra</v>
      </c>
      <c r="AD1259" s="17">
        <f t="shared" si="336"/>
        <v>2</v>
      </c>
      <c r="AE1259" s="17">
        <f t="shared" si="337"/>
        <v>9</v>
      </c>
      <c r="AF1259" s="17">
        <f t="shared" si="338"/>
        <v>2019</v>
      </c>
      <c r="AG1259" s="17" t="str">
        <f>IFERROR(VLOOKUP(MID(A1259,2,4)*1,[1]Cruces!K:L,2,0),"Verificar")</f>
        <v>Atlántico Sur</v>
      </c>
      <c r="AH1259" s="17">
        <f t="shared" ca="1" si="339"/>
        <v>450</v>
      </c>
      <c r="AI1259" s="17" t="str">
        <f>IFERROR(VLOOKUP(U1259,[1]Cruces!$O$1:$P$6,2,0),"Sin Orden")</f>
        <v>Resuelta</v>
      </c>
      <c r="AJ1259" s="17">
        <f t="shared" si="340"/>
        <v>6</v>
      </c>
      <c r="AK1259" s="17">
        <f t="shared" si="341"/>
        <v>9</v>
      </c>
      <c r="AL1259" s="17">
        <f t="shared" si="342"/>
        <v>2019</v>
      </c>
      <c r="AM1259" s="17">
        <f t="shared" ca="1" si="343"/>
        <v>446</v>
      </c>
      <c r="AN1259" s="18" t="str">
        <f>IFERROR(VLOOKUP(R1259*1,'[1]Ordenes de Servicio'!G:K,5,0),"No Cruza")</f>
        <v>No Cruza</v>
      </c>
      <c r="AO1259" s="17">
        <f t="shared" ca="1" si="344"/>
        <v>4</v>
      </c>
      <c r="AP1259" s="17">
        <f t="shared" si="345"/>
        <v>6</v>
      </c>
      <c r="AQ1259" s="17">
        <f t="shared" si="346"/>
        <v>9</v>
      </c>
      <c r="AR1259" s="17">
        <f t="shared" si="347"/>
        <v>2019</v>
      </c>
      <c r="AS1259" s="17">
        <f t="shared" ca="1" si="348"/>
        <v>446</v>
      </c>
      <c r="AT1259" s="17" t="str">
        <f t="shared" ca="1" si="351"/>
        <v>Si</v>
      </c>
      <c r="AU1259" s="17">
        <f t="shared" si="349"/>
        <v>0</v>
      </c>
      <c r="AV1259" s="17" t="str">
        <f>+VLOOKUP(B1259,[1]Cruces!S:T,2,0)</f>
        <v>4. Presupuesto de Obra</v>
      </c>
    </row>
    <row r="1260" spans="1:48" hidden="1" x14ac:dyDescent="0.25">
      <c r="A1260" s="17" t="s">
        <v>8311</v>
      </c>
      <c r="B1260" s="17" t="s">
        <v>6595</v>
      </c>
      <c r="C1260" s="17">
        <v>0</v>
      </c>
      <c r="D1260" s="17">
        <v>0</v>
      </c>
      <c r="E1260" s="17" t="s">
        <v>55</v>
      </c>
      <c r="F1260" s="17" t="s">
        <v>56</v>
      </c>
      <c r="G1260" s="17" t="s">
        <v>8312</v>
      </c>
      <c r="H1260" s="17">
        <v>3046610329</v>
      </c>
      <c r="I1260" s="17" t="s">
        <v>71</v>
      </c>
      <c r="J1260" s="17" t="s">
        <v>59</v>
      </c>
      <c r="K1260" s="17" t="s">
        <v>8313</v>
      </c>
      <c r="L1260" s="17" t="s">
        <v>8314</v>
      </c>
      <c r="M1260" s="17" t="s">
        <v>8315</v>
      </c>
      <c r="N1260" s="17" t="s">
        <v>6600</v>
      </c>
      <c r="O1260" s="17">
        <v>20200221</v>
      </c>
      <c r="P1260" s="17">
        <v>20200303</v>
      </c>
      <c r="Q1260" s="17">
        <v>1150</v>
      </c>
      <c r="R1260" s="17">
        <v>27198720</v>
      </c>
      <c r="S1260" s="17" t="s">
        <v>6601</v>
      </c>
      <c r="T1260" s="17" t="s">
        <v>63</v>
      </c>
      <c r="U1260" s="17" t="s">
        <v>91</v>
      </c>
      <c r="V1260" s="17">
        <f t="shared" si="350"/>
        <v>3</v>
      </c>
      <c r="W1260" s="17">
        <v>3000</v>
      </c>
      <c r="X1260" s="17" t="s">
        <v>7065</v>
      </c>
      <c r="Y1260" s="17" t="s">
        <v>6595</v>
      </c>
      <c r="Z1260" s="17">
        <v>20200303</v>
      </c>
      <c r="AA1260" s="17" t="s">
        <v>1947</v>
      </c>
      <c r="AB1260" s="17">
        <v>1</v>
      </c>
      <c r="AC1260" s="17" t="str">
        <f>IFERROR(VLOOKUP(A1260,[1]Cruces!AJ:AK,2,0),VLOOKUP(CONCATENATE(X1260,AA1260),[1]Cruces!G:H,2,0))</f>
        <v>Solicitud por BT</v>
      </c>
      <c r="AD1260" s="17">
        <f t="shared" si="336"/>
        <v>21</v>
      </c>
      <c r="AE1260" s="17">
        <f t="shared" si="337"/>
        <v>2</v>
      </c>
      <c r="AF1260" s="17">
        <f t="shared" si="338"/>
        <v>2020</v>
      </c>
      <c r="AG1260" s="17" t="str">
        <f>IFERROR(VLOOKUP(MID(A1260,2,4)*1,[1]Cruces!K:L,2,0),"Verificar")</f>
        <v>Atlántico Norte</v>
      </c>
      <c r="AH1260" s="17">
        <f t="shared" ca="1" si="339"/>
        <v>278</v>
      </c>
      <c r="AI1260" s="17" t="str">
        <f>IFERROR(VLOOKUP(U1260,[1]Cruces!$O$1:$P$6,2,0),"Sin Orden")</f>
        <v>Resuelta</v>
      </c>
      <c r="AJ1260" s="17">
        <f t="shared" si="340"/>
        <v>3</v>
      </c>
      <c r="AK1260" s="17">
        <f t="shared" si="341"/>
        <v>3</v>
      </c>
      <c r="AL1260" s="17">
        <f t="shared" si="342"/>
        <v>2020</v>
      </c>
      <c r="AM1260" s="17">
        <f t="shared" ca="1" si="343"/>
        <v>267</v>
      </c>
      <c r="AN1260" s="18" t="str">
        <f>IFERROR(VLOOKUP(R1260*1,'[1]Ordenes de Servicio'!G:K,5,0),"No Cruza")</f>
        <v>No Cruza</v>
      </c>
      <c r="AO1260" s="17">
        <f t="shared" ca="1" si="344"/>
        <v>11</v>
      </c>
      <c r="AP1260" s="17">
        <f t="shared" si="345"/>
        <v>3</v>
      </c>
      <c r="AQ1260" s="17">
        <f t="shared" si="346"/>
        <v>3</v>
      </c>
      <c r="AR1260" s="17">
        <f t="shared" si="347"/>
        <v>2020</v>
      </c>
      <c r="AS1260" s="17">
        <f t="shared" ca="1" si="348"/>
        <v>267</v>
      </c>
      <c r="AT1260" s="17" t="str">
        <f t="shared" ca="1" si="351"/>
        <v>No</v>
      </c>
      <c r="AU1260" s="17">
        <f t="shared" si="349"/>
        <v>0</v>
      </c>
      <c r="AV1260" s="17" t="str">
        <f>+VLOOKUP(B1260,[1]Cruces!S:T,2,0)</f>
        <v>7. Ejecución en Campo OS BT</v>
      </c>
    </row>
    <row r="1261" spans="1:48" hidden="1" x14ac:dyDescent="0.25">
      <c r="A1261" s="17" t="s">
        <v>8316</v>
      </c>
      <c r="B1261" s="17" t="s">
        <v>569</v>
      </c>
      <c r="C1261" s="17">
        <v>0</v>
      </c>
      <c r="D1261" s="17">
        <v>0</v>
      </c>
      <c r="E1261" s="17" t="s">
        <v>55</v>
      </c>
      <c r="F1261" s="17" t="s">
        <v>7082</v>
      </c>
      <c r="G1261" s="17" t="s">
        <v>8317</v>
      </c>
      <c r="H1261" s="17">
        <v>3007735276</v>
      </c>
      <c r="I1261" s="17" t="s">
        <v>71</v>
      </c>
      <c r="J1261" s="17" t="s">
        <v>59</v>
      </c>
      <c r="K1261" s="17" t="s">
        <v>8318</v>
      </c>
      <c r="L1261" s="17" t="s">
        <v>7123</v>
      </c>
      <c r="M1261" s="17" t="s">
        <v>7124</v>
      </c>
      <c r="N1261" s="17" t="s">
        <v>572</v>
      </c>
      <c r="O1261" s="17">
        <v>20201117</v>
      </c>
      <c r="P1261" s="17">
        <v>20201117</v>
      </c>
      <c r="Q1261" s="17">
        <v>9510</v>
      </c>
      <c r="R1261" s="17">
        <v>0</v>
      </c>
      <c r="S1261" s="17"/>
      <c r="T1261" s="17" t="s">
        <v>63</v>
      </c>
      <c r="U1261" s="17"/>
      <c r="V1261" s="17">
        <f t="shared" si="350"/>
        <v>3</v>
      </c>
      <c r="W1261" s="17">
        <v>3000</v>
      </c>
      <c r="X1261" s="17" t="s">
        <v>7065</v>
      </c>
      <c r="Y1261" s="17" t="s">
        <v>569</v>
      </c>
      <c r="Z1261" s="17">
        <v>20201117</v>
      </c>
      <c r="AA1261" s="17" t="s">
        <v>1947</v>
      </c>
      <c r="AB1261" s="17">
        <v>1</v>
      </c>
      <c r="AC1261" s="17" t="str">
        <f>IFERROR(VLOOKUP(A1261,[1]Cruces!AJ:AK,2,0),VLOOKUP(CONCATENATE(X1261,AA1261),[1]Cruces!G:H,2,0))</f>
        <v>Solicitud por BT</v>
      </c>
      <c r="AD1261" s="17">
        <f t="shared" si="336"/>
        <v>17</v>
      </c>
      <c r="AE1261" s="17">
        <f t="shared" si="337"/>
        <v>11</v>
      </c>
      <c r="AF1261" s="17">
        <f t="shared" si="338"/>
        <v>2020</v>
      </c>
      <c r="AG1261" s="17" t="str">
        <f>IFERROR(VLOOKUP(MID(A1261,2,4)*1,[1]Cruces!K:L,2,0),"Verificar")</f>
        <v>Atlántico Norte</v>
      </c>
      <c r="AH1261" s="17">
        <f t="shared" ca="1" si="339"/>
        <v>8</v>
      </c>
      <c r="AI1261" s="17" t="str">
        <f>IFERROR(VLOOKUP(U1261,[1]Cruces!$O$1:$P$6,2,0),"Sin Orden")</f>
        <v>Sin Orden</v>
      </c>
      <c r="AJ1261" s="17">
        <f t="shared" si="340"/>
        <v>17</v>
      </c>
      <c r="AK1261" s="17">
        <f t="shared" si="341"/>
        <v>11</v>
      </c>
      <c r="AL1261" s="17">
        <f t="shared" si="342"/>
        <v>2020</v>
      </c>
      <c r="AM1261" s="17">
        <f t="shared" ca="1" si="343"/>
        <v>8</v>
      </c>
      <c r="AN1261" s="18" t="str">
        <f>IFERROR(VLOOKUP(R1261*1,'[1]Ordenes de Servicio'!G:K,5,0),"No Cruza")</f>
        <v>No Cruza</v>
      </c>
      <c r="AO1261" s="17">
        <f t="shared" ca="1" si="344"/>
        <v>8</v>
      </c>
      <c r="AP1261" s="17">
        <f t="shared" si="345"/>
        <v>17</v>
      </c>
      <c r="AQ1261" s="17">
        <f t="shared" si="346"/>
        <v>11</v>
      </c>
      <c r="AR1261" s="17">
        <f t="shared" si="347"/>
        <v>2020</v>
      </c>
      <c r="AS1261" s="17">
        <f t="shared" ca="1" si="348"/>
        <v>8</v>
      </c>
      <c r="AT1261" s="17" t="str">
        <f t="shared" ca="1" si="351"/>
        <v>No</v>
      </c>
      <c r="AU1261" s="17">
        <f t="shared" si="349"/>
        <v>0</v>
      </c>
      <c r="AV1261" s="17" t="str">
        <f>+VLOOKUP(B1261,[1]Cruces!S:T,2,0)</f>
        <v>1. Solicitud</v>
      </c>
    </row>
    <row r="1262" spans="1:48" hidden="1" x14ac:dyDescent="0.25">
      <c r="A1262" s="17" t="s">
        <v>2477</v>
      </c>
      <c r="B1262" s="17" t="s">
        <v>68</v>
      </c>
      <c r="C1262" s="17">
        <v>0</v>
      </c>
      <c r="D1262" s="17">
        <v>0</v>
      </c>
      <c r="E1262" s="17" t="s">
        <v>55</v>
      </c>
      <c r="F1262" s="17" t="s">
        <v>232</v>
      </c>
      <c r="G1262" s="17" t="s">
        <v>1573</v>
      </c>
      <c r="H1262" s="17">
        <v>3116744432</v>
      </c>
      <c r="I1262" s="17" t="s">
        <v>71</v>
      </c>
      <c r="J1262" s="17" t="s">
        <v>59</v>
      </c>
      <c r="K1262" s="17" t="s">
        <v>1574</v>
      </c>
      <c r="L1262" s="17" t="s">
        <v>111</v>
      </c>
      <c r="M1262" s="17" t="s">
        <v>112</v>
      </c>
      <c r="N1262" s="17" t="s">
        <v>75</v>
      </c>
      <c r="O1262" s="17">
        <v>20180427</v>
      </c>
      <c r="P1262" s="17">
        <v>20180427</v>
      </c>
      <c r="Q1262" s="17">
        <v>1210</v>
      </c>
      <c r="R1262" s="17">
        <v>0</v>
      </c>
      <c r="S1262" s="17"/>
      <c r="T1262" s="17" t="s">
        <v>63</v>
      </c>
      <c r="U1262" s="17"/>
      <c r="V1262" s="17">
        <f t="shared" si="350"/>
        <v>1</v>
      </c>
      <c r="W1262" s="17">
        <v>1000</v>
      </c>
      <c r="X1262" s="17" t="s">
        <v>64</v>
      </c>
      <c r="Y1262" s="17" t="s">
        <v>136</v>
      </c>
      <c r="Z1262" s="17">
        <v>20180427</v>
      </c>
      <c r="AA1262" s="17" t="s">
        <v>113</v>
      </c>
      <c r="AB1262" s="17">
        <v>1</v>
      </c>
      <c r="AC1262" s="17" t="str">
        <f>IFERROR(VLOOKUP(A1262,[1]Cruces!AJ:AK,2,0),VLOOKUP(CONCATENATE(X1262,AA1262),[1]Cruces!G:H,2,0))</f>
        <v>Solicitud de Obra</v>
      </c>
      <c r="AD1262" s="17">
        <f t="shared" si="336"/>
        <v>27</v>
      </c>
      <c r="AE1262" s="17">
        <f t="shared" si="337"/>
        <v>4</v>
      </c>
      <c r="AF1262" s="17">
        <f t="shared" si="338"/>
        <v>2018</v>
      </c>
      <c r="AG1262" s="17" t="str">
        <f>IFERROR(VLOOKUP(MID(A1262,2,4)*1,[1]Cruces!K:L,2,0),"Verificar")</f>
        <v>Atlántico Sur</v>
      </c>
      <c r="AH1262" s="17">
        <f t="shared" ca="1" si="339"/>
        <v>943</v>
      </c>
      <c r="AI1262" s="17" t="str">
        <f>IFERROR(VLOOKUP(U1262,[1]Cruces!$O$1:$P$6,2,0),"Sin Orden")</f>
        <v>Sin Orden</v>
      </c>
      <c r="AJ1262" s="17">
        <f t="shared" si="340"/>
        <v>27</v>
      </c>
      <c r="AK1262" s="17">
        <f t="shared" si="341"/>
        <v>4</v>
      </c>
      <c r="AL1262" s="17">
        <f t="shared" si="342"/>
        <v>2018</v>
      </c>
      <c r="AM1262" s="17">
        <f t="shared" ca="1" si="343"/>
        <v>943</v>
      </c>
      <c r="AN1262" s="18" t="str">
        <f>IFERROR(VLOOKUP(R1262*1,'[1]Ordenes de Servicio'!G:K,5,0),"No Cruza")</f>
        <v>No Cruza</v>
      </c>
      <c r="AO1262" s="17">
        <f t="shared" ca="1" si="344"/>
        <v>943</v>
      </c>
      <c r="AP1262" s="17">
        <f t="shared" si="345"/>
        <v>27</v>
      </c>
      <c r="AQ1262" s="17">
        <f t="shared" si="346"/>
        <v>4</v>
      </c>
      <c r="AR1262" s="17">
        <f t="shared" si="347"/>
        <v>2018</v>
      </c>
      <c r="AS1262" s="17">
        <f t="shared" ca="1" si="348"/>
        <v>943</v>
      </c>
      <c r="AT1262" s="17" t="str">
        <f t="shared" ca="1" si="351"/>
        <v>Si</v>
      </c>
      <c r="AU1262" s="17">
        <f t="shared" si="349"/>
        <v>0</v>
      </c>
      <c r="AV1262" s="17" t="str">
        <f>+VLOOKUP(B1262,[1]Cruces!S:T,2,0)</f>
        <v>5. Consultoría / Adjudicación</v>
      </c>
    </row>
    <row r="1263" spans="1:48" hidden="1" x14ac:dyDescent="0.25">
      <c r="A1263" s="17" t="s">
        <v>2478</v>
      </c>
      <c r="B1263" s="17" t="s">
        <v>68</v>
      </c>
      <c r="C1263" s="17">
        <v>2519055</v>
      </c>
      <c r="D1263" s="17">
        <v>0</v>
      </c>
      <c r="E1263" s="17" t="s">
        <v>55</v>
      </c>
      <c r="F1263" s="17" t="s">
        <v>232</v>
      </c>
      <c r="G1263" s="17" t="s">
        <v>2479</v>
      </c>
      <c r="H1263" s="17" t="s">
        <v>2480</v>
      </c>
      <c r="I1263" s="17" t="s">
        <v>83</v>
      </c>
      <c r="J1263" s="17" t="s">
        <v>59</v>
      </c>
      <c r="K1263" s="17" t="s">
        <v>2481</v>
      </c>
      <c r="L1263" s="17" t="s">
        <v>111</v>
      </c>
      <c r="M1263" s="17" t="s">
        <v>112</v>
      </c>
      <c r="N1263" s="17" t="s">
        <v>75</v>
      </c>
      <c r="O1263" s="17">
        <v>20171108</v>
      </c>
      <c r="P1263" s="17">
        <v>20171201</v>
      </c>
      <c r="Q1263" s="17">
        <v>7541</v>
      </c>
      <c r="R1263" s="17">
        <v>24437896</v>
      </c>
      <c r="S1263" s="17" t="s">
        <v>100</v>
      </c>
      <c r="T1263" s="17" t="s">
        <v>63</v>
      </c>
      <c r="U1263" s="17" t="s">
        <v>91</v>
      </c>
      <c r="V1263" s="17">
        <f t="shared" si="350"/>
        <v>45</v>
      </c>
      <c r="W1263" s="17">
        <v>45000</v>
      </c>
      <c r="X1263" s="17" t="s">
        <v>89</v>
      </c>
      <c r="Y1263" s="17" t="s">
        <v>150</v>
      </c>
      <c r="Z1263" s="17">
        <v>20200717</v>
      </c>
      <c r="AA1263" s="17" t="s">
        <v>78</v>
      </c>
      <c r="AB1263" s="17">
        <v>1</v>
      </c>
      <c r="AC1263" s="17" t="str">
        <f>IFERROR(VLOOKUP(A1263,[1]Cruces!AJ:AK,2,0),VLOOKUP(CONCATENATE(X1263,AA1263),[1]Cruces!G:H,2,0))</f>
        <v>Solicitud de Obra</v>
      </c>
      <c r="AD1263" s="17">
        <f t="shared" si="336"/>
        <v>8</v>
      </c>
      <c r="AE1263" s="17">
        <f t="shared" si="337"/>
        <v>11</v>
      </c>
      <c r="AF1263" s="17">
        <f t="shared" si="338"/>
        <v>2017</v>
      </c>
      <c r="AG1263" s="17" t="str">
        <f>IFERROR(VLOOKUP(MID(A1263,2,4)*1,[1]Cruces!K:L,2,0),"Verificar")</f>
        <v>Atlántico Sur</v>
      </c>
      <c r="AH1263" s="17">
        <f t="shared" ca="1" si="339"/>
        <v>1113</v>
      </c>
      <c r="AI1263" s="17" t="str">
        <f>IFERROR(VLOOKUP(U1263,[1]Cruces!$O$1:$P$6,2,0),"Sin Orden")</f>
        <v>Resuelta</v>
      </c>
      <c r="AJ1263" s="17">
        <f t="shared" si="340"/>
        <v>17</v>
      </c>
      <c r="AK1263" s="17">
        <f t="shared" si="341"/>
        <v>7</v>
      </c>
      <c r="AL1263" s="17">
        <f t="shared" si="342"/>
        <v>2020</v>
      </c>
      <c r="AM1263" s="17">
        <f t="shared" ca="1" si="343"/>
        <v>131</v>
      </c>
      <c r="AN1263" s="18" t="str">
        <f>IFERROR(VLOOKUP(R1263*1,'[1]Ordenes de Servicio'!G:K,5,0),"No Cruza")</f>
        <v>No Cruza</v>
      </c>
      <c r="AO1263" s="17">
        <f t="shared" ca="1" si="344"/>
        <v>982</v>
      </c>
      <c r="AP1263" s="17">
        <f t="shared" si="345"/>
        <v>1</v>
      </c>
      <c r="AQ1263" s="17">
        <f t="shared" si="346"/>
        <v>12</v>
      </c>
      <c r="AR1263" s="17">
        <f t="shared" si="347"/>
        <v>2017</v>
      </c>
      <c r="AS1263" s="17">
        <f t="shared" ca="1" si="348"/>
        <v>1090</v>
      </c>
      <c r="AT1263" s="17" t="str">
        <f t="shared" ca="1" si="351"/>
        <v>Si</v>
      </c>
      <c r="AU1263" s="17">
        <f t="shared" si="349"/>
        <v>959</v>
      </c>
      <c r="AV1263" s="17" t="str">
        <f>+VLOOKUP(B1263,[1]Cruces!S:T,2,0)</f>
        <v>5. Consultoría / Adjudicación</v>
      </c>
    </row>
    <row r="1264" spans="1:48" hidden="1" x14ac:dyDescent="0.25">
      <c r="A1264" s="17" t="s">
        <v>2482</v>
      </c>
      <c r="B1264" s="17" t="s">
        <v>68</v>
      </c>
      <c r="C1264" s="17">
        <v>2938416</v>
      </c>
      <c r="D1264" s="17">
        <v>0</v>
      </c>
      <c r="E1264" s="17" t="s">
        <v>55</v>
      </c>
      <c r="F1264" s="17" t="s">
        <v>120</v>
      </c>
      <c r="G1264" s="17" t="s">
        <v>2483</v>
      </c>
      <c r="H1264" s="17">
        <v>3014298852</v>
      </c>
      <c r="I1264" s="17" t="s">
        <v>116</v>
      </c>
      <c r="J1264" s="17" t="s">
        <v>59</v>
      </c>
      <c r="K1264" s="17" t="s">
        <v>97</v>
      </c>
      <c r="L1264" s="17" t="s">
        <v>122</v>
      </c>
      <c r="M1264" s="17" t="s">
        <v>123</v>
      </c>
      <c r="N1264" s="17" t="s">
        <v>75</v>
      </c>
      <c r="O1264" s="17">
        <v>20181127</v>
      </c>
      <c r="P1264" s="17">
        <v>20190218</v>
      </c>
      <c r="Q1264" s="17">
        <v>1110</v>
      </c>
      <c r="R1264" s="17">
        <v>26775670</v>
      </c>
      <c r="S1264" s="17" t="s">
        <v>76</v>
      </c>
      <c r="T1264" s="17" t="s">
        <v>63</v>
      </c>
      <c r="U1264" s="17" t="s">
        <v>88</v>
      </c>
      <c r="V1264" s="17">
        <f t="shared" si="350"/>
        <v>45</v>
      </c>
      <c r="W1264" s="17">
        <v>45000</v>
      </c>
      <c r="X1264" s="17" t="s">
        <v>89</v>
      </c>
      <c r="Y1264" s="17" t="s">
        <v>105</v>
      </c>
      <c r="Z1264" s="17">
        <v>20191106</v>
      </c>
      <c r="AA1264" s="17" t="s">
        <v>78</v>
      </c>
      <c r="AB1264" s="17">
        <v>1</v>
      </c>
      <c r="AC1264" s="17" t="str">
        <f>IFERROR(VLOOKUP(A1264,[1]Cruces!AJ:AK,2,0),VLOOKUP(CONCATENATE(X1264,AA1264),[1]Cruces!G:H,2,0))</f>
        <v>Solicitud de Obra</v>
      </c>
      <c r="AD1264" s="17">
        <f t="shared" si="336"/>
        <v>27</v>
      </c>
      <c r="AE1264" s="17">
        <f t="shared" si="337"/>
        <v>11</v>
      </c>
      <c r="AF1264" s="17">
        <f t="shared" si="338"/>
        <v>2018</v>
      </c>
      <c r="AG1264" s="17" t="str">
        <f>IFERROR(VLOOKUP(MID(A1264,2,4)*1,[1]Cruces!K:L,2,0),"Verificar")</f>
        <v>Atlántico Norte</v>
      </c>
      <c r="AH1264" s="17">
        <f t="shared" ca="1" si="339"/>
        <v>729</v>
      </c>
      <c r="AI1264" s="17" t="str">
        <f>IFERROR(VLOOKUP(U1264,[1]Cruces!$O$1:$P$6,2,0),"Sin Orden")</f>
        <v>Resuelta</v>
      </c>
      <c r="AJ1264" s="17">
        <f t="shared" si="340"/>
        <v>6</v>
      </c>
      <c r="AK1264" s="17">
        <f t="shared" si="341"/>
        <v>11</v>
      </c>
      <c r="AL1264" s="17">
        <f t="shared" si="342"/>
        <v>2019</v>
      </c>
      <c r="AM1264" s="17">
        <f t="shared" ca="1" si="343"/>
        <v>385</v>
      </c>
      <c r="AN1264" s="18" t="str">
        <f>IFERROR(VLOOKUP(R1264*1,'[1]Ordenes de Servicio'!G:K,5,0),"No Cruza")</f>
        <v>No Cruza</v>
      </c>
      <c r="AO1264" s="17">
        <f t="shared" ca="1" si="344"/>
        <v>344</v>
      </c>
      <c r="AP1264" s="17">
        <f t="shared" si="345"/>
        <v>18</v>
      </c>
      <c r="AQ1264" s="17">
        <f t="shared" si="346"/>
        <v>2</v>
      </c>
      <c r="AR1264" s="17">
        <f t="shared" si="347"/>
        <v>2019</v>
      </c>
      <c r="AS1264" s="17">
        <f t="shared" ca="1" si="348"/>
        <v>646</v>
      </c>
      <c r="AT1264" s="17" t="str">
        <f t="shared" ca="1" si="351"/>
        <v>Si</v>
      </c>
      <c r="AU1264" s="17">
        <f t="shared" si="349"/>
        <v>261</v>
      </c>
      <c r="AV1264" s="17" t="str">
        <f>+VLOOKUP(B1264,[1]Cruces!S:T,2,0)</f>
        <v>5. Consultoría / Adjudicación</v>
      </c>
    </row>
    <row r="1265" spans="1:48" hidden="1" x14ac:dyDescent="0.25">
      <c r="A1265" s="17" t="s">
        <v>2484</v>
      </c>
      <c r="B1265" s="17" t="s">
        <v>68</v>
      </c>
      <c r="C1265" s="17">
        <v>0</v>
      </c>
      <c r="D1265" s="17">
        <v>0</v>
      </c>
      <c r="E1265" s="17" t="s">
        <v>55</v>
      </c>
      <c r="F1265" s="17" t="s">
        <v>120</v>
      </c>
      <c r="G1265" s="17" t="s">
        <v>2485</v>
      </c>
      <c r="H1265" s="17">
        <v>0</v>
      </c>
      <c r="I1265" s="17" t="s">
        <v>116</v>
      </c>
      <c r="J1265" s="17" t="s">
        <v>59</v>
      </c>
      <c r="K1265" s="17" t="s">
        <v>2486</v>
      </c>
      <c r="L1265" s="17" t="s">
        <v>111</v>
      </c>
      <c r="M1265" s="17" t="s">
        <v>112</v>
      </c>
      <c r="N1265" s="17" t="s">
        <v>75</v>
      </c>
      <c r="O1265" s="17">
        <v>20190425</v>
      </c>
      <c r="P1265" s="17">
        <v>20190814</v>
      </c>
      <c r="Q1265" s="17">
        <v>1170</v>
      </c>
      <c r="R1265" s="17">
        <v>26245178</v>
      </c>
      <c r="S1265" s="17" t="s">
        <v>100</v>
      </c>
      <c r="T1265" s="17" t="s">
        <v>63</v>
      </c>
      <c r="U1265" s="17" t="s">
        <v>91</v>
      </c>
      <c r="V1265" s="17">
        <f t="shared" si="350"/>
        <v>30</v>
      </c>
      <c r="W1265" s="17">
        <v>30000</v>
      </c>
      <c r="X1265" s="17" t="s">
        <v>64</v>
      </c>
      <c r="Y1265" s="17" t="s">
        <v>136</v>
      </c>
      <c r="Z1265" s="17">
        <v>20191120</v>
      </c>
      <c r="AA1265" s="17" t="s">
        <v>78</v>
      </c>
      <c r="AB1265" s="17">
        <v>1</v>
      </c>
      <c r="AC1265" s="17" t="str">
        <f>IFERROR(VLOOKUP(A1265,[1]Cruces!AJ:AK,2,0),VLOOKUP(CONCATENATE(X1265,AA1265),[1]Cruces!G:H,2,0))</f>
        <v>Solicitud de Obra</v>
      </c>
      <c r="AD1265" s="17">
        <f t="shared" si="336"/>
        <v>25</v>
      </c>
      <c r="AE1265" s="17">
        <f t="shared" si="337"/>
        <v>4</v>
      </c>
      <c r="AF1265" s="17">
        <f t="shared" si="338"/>
        <v>2019</v>
      </c>
      <c r="AG1265" s="17" t="str">
        <f>IFERROR(VLOOKUP(MID(A1265,2,4)*1,[1]Cruces!K:L,2,0),"Verificar")</f>
        <v>Atlántico Norte</v>
      </c>
      <c r="AH1265" s="17">
        <f t="shared" ca="1" si="339"/>
        <v>580</v>
      </c>
      <c r="AI1265" s="17" t="str">
        <f>IFERROR(VLOOKUP(U1265,[1]Cruces!$O$1:$P$6,2,0),"Sin Orden")</f>
        <v>Resuelta</v>
      </c>
      <c r="AJ1265" s="17">
        <f t="shared" si="340"/>
        <v>20</v>
      </c>
      <c r="AK1265" s="17">
        <f t="shared" si="341"/>
        <v>11</v>
      </c>
      <c r="AL1265" s="17">
        <f t="shared" si="342"/>
        <v>2019</v>
      </c>
      <c r="AM1265" s="17">
        <f t="shared" ca="1" si="343"/>
        <v>371</v>
      </c>
      <c r="AN1265" s="18" t="str">
        <f>IFERROR(VLOOKUP(R1265*1,'[1]Ordenes de Servicio'!G:K,5,0),"No Cruza")</f>
        <v>No Cruza</v>
      </c>
      <c r="AO1265" s="17">
        <f t="shared" ca="1" si="344"/>
        <v>209</v>
      </c>
      <c r="AP1265" s="17">
        <f t="shared" si="345"/>
        <v>14</v>
      </c>
      <c r="AQ1265" s="17">
        <f t="shared" si="346"/>
        <v>8</v>
      </c>
      <c r="AR1265" s="17">
        <f t="shared" si="347"/>
        <v>2019</v>
      </c>
      <c r="AS1265" s="17">
        <f t="shared" ca="1" si="348"/>
        <v>469</v>
      </c>
      <c r="AT1265" s="17" t="str">
        <f t="shared" ca="1" si="351"/>
        <v>Si</v>
      </c>
      <c r="AU1265" s="17">
        <f t="shared" si="349"/>
        <v>98</v>
      </c>
      <c r="AV1265" s="17" t="str">
        <f>+VLOOKUP(B1265,[1]Cruces!S:T,2,0)</f>
        <v>5. Consultoría / Adjudicación</v>
      </c>
    </row>
    <row r="1266" spans="1:48" hidden="1" x14ac:dyDescent="0.25">
      <c r="A1266" s="17" t="s">
        <v>2487</v>
      </c>
      <c r="B1266" s="17" t="s">
        <v>68</v>
      </c>
      <c r="C1266" s="17">
        <v>2891571</v>
      </c>
      <c r="D1266" s="17">
        <v>0</v>
      </c>
      <c r="E1266" s="17" t="s">
        <v>55</v>
      </c>
      <c r="F1266" s="17" t="s">
        <v>232</v>
      </c>
      <c r="G1266" s="17" t="s">
        <v>2488</v>
      </c>
      <c r="H1266" s="17">
        <v>0</v>
      </c>
      <c r="I1266" s="17" t="s">
        <v>83</v>
      </c>
      <c r="J1266" s="17" t="s">
        <v>59</v>
      </c>
      <c r="K1266" s="17" t="s">
        <v>2489</v>
      </c>
      <c r="L1266" s="17" t="s">
        <v>111</v>
      </c>
      <c r="M1266" s="17" t="s">
        <v>112</v>
      </c>
      <c r="N1266" s="17" t="s">
        <v>75</v>
      </c>
      <c r="O1266" s="17">
        <v>20180829</v>
      </c>
      <c r="P1266" s="17">
        <v>20181022</v>
      </c>
      <c r="Q1266" s="17">
        <v>7541</v>
      </c>
      <c r="R1266" s="17">
        <v>25466927</v>
      </c>
      <c r="S1266" s="17" t="s">
        <v>100</v>
      </c>
      <c r="T1266" s="17" t="s">
        <v>63</v>
      </c>
      <c r="U1266" s="17" t="s">
        <v>91</v>
      </c>
      <c r="V1266" s="17">
        <f t="shared" si="350"/>
        <v>25</v>
      </c>
      <c r="W1266" s="17">
        <v>25000</v>
      </c>
      <c r="X1266" s="17" t="s">
        <v>89</v>
      </c>
      <c r="Y1266" s="17" t="s">
        <v>150</v>
      </c>
      <c r="Z1266" s="17">
        <v>20191112</v>
      </c>
      <c r="AA1266" s="17" t="s">
        <v>78</v>
      </c>
      <c r="AB1266" s="17">
        <v>1</v>
      </c>
      <c r="AC1266" s="17" t="str">
        <f>IFERROR(VLOOKUP(A1266,[1]Cruces!AJ:AK,2,0),VLOOKUP(CONCATENATE(X1266,AA1266),[1]Cruces!G:H,2,0))</f>
        <v>Solicitud de Obra</v>
      </c>
      <c r="AD1266" s="17">
        <f t="shared" si="336"/>
        <v>29</v>
      </c>
      <c r="AE1266" s="17">
        <f t="shared" si="337"/>
        <v>8</v>
      </c>
      <c r="AF1266" s="17">
        <f t="shared" si="338"/>
        <v>2018</v>
      </c>
      <c r="AG1266" s="17" t="str">
        <f>IFERROR(VLOOKUP(MID(A1266,2,4)*1,[1]Cruces!K:L,2,0),"Verificar")</f>
        <v>Atlántico Sur</v>
      </c>
      <c r="AH1266" s="17">
        <f t="shared" ca="1" si="339"/>
        <v>819</v>
      </c>
      <c r="AI1266" s="17" t="str">
        <f>IFERROR(VLOOKUP(U1266,[1]Cruces!$O$1:$P$6,2,0),"Sin Orden")</f>
        <v>Resuelta</v>
      </c>
      <c r="AJ1266" s="17">
        <f t="shared" si="340"/>
        <v>12</v>
      </c>
      <c r="AK1266" s="17">
        <f t="shared" si="341"/>
        <v>11</v>
      </c>
      <c r="AL1266" s="17">
        <f t="shared" si="342"/>
        <v>2019</v>
      </c>
      <c r="AM1266" s="17">
        <f t="shared" ca="1" si="343"/>
        <v>379</v>
      </c>
      <c r="AN1266" s="18" t="str">
        <f>IFERROR(VLOOKUP(R1266*1,'[1]Ordenes de Servicio'!G:K,5,0),"No Cruza")</f>
        <v>No Cruza</v>
      </c>
      <c r="AO1266" s="17">
        <f t="shared" ca="1" si="344"/>
        <v>440</v>
      </c>
      <c r="AP1266" s="17">
        <f t="shared" si="345"/>
        <v>22</v>
      </c>
      <c r="AQ1266" s="17">
        <f t="shared" si="346"/>
        <v>10</v>
      </c>
      <c r="AR1266" s="17">
        <f t="shared" si="347"/>
        <v>2018</v>
      </c>
      <c r="AS1266" s="17">
        <f t="shared" ca="1" si="348"/>
        <v>765</v>
      </c>
      <c r="AT1266" s="17" t="str">
        <f t="shared" ca="1" si="351"/>
        <v>Si</v>
      </c>
      <c r="AU1266" s="17">
        <f t="shared" si="349"/>
        <v>386</v>
      </c>
      <c r="AV1266" s="17" t="str">
        <f>+VLOOKUP(B1266,[1]Cruces!S:T,2,0)</f>
        <v>5. Consultoría / Adjudicación</v>
      </c>
    </row>
    <row r="1267" spans="1:48" hidden="1" x14ac:dyDescent="0.25">
      <c r="A1267" s="17" t="s">
        <v>2490</v>
      </c>
      <c r="B1267" s="17" t="s">
        <v>68</v>
      </c>
      <c r="C1267" s="17">
        <v>0</v>
      </c>
      <c r="D1267" s="17">
        <v>0</v>
      </c>
      <c r="E1267" s="17" t="s">
        <v>55</v>
      </c>
      <c r="F1267" s="17" t="s">
        <v>107</v>
      </c>
      <c r="G1267" s="17" t="s">
        <v>2491</v>
      </c>
      <c r="H1267" s="17">
        <v>0</v>
      </c>
      <c r="I1267" s="17" t="s">
        <v>71</v>
      </c>
      <c r="J1267" s="17" t="s">
        <v>59</v>
      </c>
      <c r="K1267" s="17" t="s">
        <v>2492</v>
      </c>
      <c r="L1267" s="17" t="s">
        <v>117</v>
      </c>
      <c r="M1267" s="17" t="s">
        <v>118</v>
      </c>
      <c r="N1267" s="17" t="s">
        <v>75</v>
      </c>
      <c r="O1267" s="17">
        <v>20200608</v>
      </c>
      <c r="P1267" s="17">
        <v>20200813</v>
      </c>
      <c r="Q1267" s="17">
        <v>1110</v>
      </c>
      <c r="R1267" s="17">
        <v>27618271</v>
      </c>
      <c r="S1267" s="17" t="s">
        <v>100</v>
      </c>
      <c r="T1267" s="17" t="s">
        <v>63</v>
      </c>
      <c r="U1267" s="17" t="s">
        <v>91</v>
      </c>
      <c r="V1267" s="17">
        <f t="shared" si="350"/>
        <v>75</v>
      </c>
      <c r="W1267" s="17">
        <v>75000</v>
      </c>
      <c r="X1267" s="17" t="s">
        <v>64</v>
      </c>
      <c r="Y1267" s="17" t="s">
        <v>136</v>
      </c>
      <c r="Z1267" s="17">
        <v>20201025</v>
      </c>
      <c r="AA1267" s="17" t="s">
        <v>78</v>
      </c>
      <c r="AB1267" s="17">
        <v>1</v>
      </c>
      <c r="AC1267" s="17" t="str">
        <f>IFERROR(VLOOKUP(A1267,[1]Cruces!AJ:AK,2,0),VLOOKUP(CONCATENATE(X1267,AA1267),[1]Cruces!G:H,2,0))</f>
        <v>Solicitud de Obra</v>
      </c>
      <c r="AD1267" s="17">
        <f t="shared" si="336"/>
        <v>8</v>
      </c>
      <c r="AE1267" s="17">
        <f t="shared" si="337"/>
        <v>6</v>
      </c>
      <c r="AF1267" s="17">
        <f t="shared" si="338"/>
        <v>2020</v>
      </c>
      <c r="AG1267" s="17" t="str">
        <f>IFERROR(VLOOKUP(MID(A1267,2,4)*1,[1]Cruces!K:L,2,0),"Verificar")</f>
        <v>Atlántico Norte</v>
      </c>
      <c r="AH1267" s="17">
        <f t="shared" ca="1" si="339"/>
        <v>170</v>
      </c>
      <c r="AI1267" s="17" t="str">
        <f>IFERROR(VLOOKUP(U1267,[1]Cruces!$O$1:$P$6,2,0),"Sin Orden")</f>
        <v>Resuelta</v>
      </c>
      <c r="AJ1267" s="17">
        <f t="shared" si="340"/>
        <v>25</v>
      </c>
      <c r="AK1267" s="17">
        <f t="shared" si="341"/>
        <v>10</v>
      </c>
      <c r="AL1267" s="17">
        <f t="shared" si="342"/>
        <v>2020</v>
      </c>
      <c r="AM1267" s="17">
        <f t="shared" ca="1" si="343"/>
        <v>31</v>
      </c>
      <c r="AN1267" s="18" t="str">
        <f>IFERROR(VLOOKUP(R1267*1,'[1]Ordenes de Servicio'!G:K,5,0),"No Cruza")</f>
        <v>No Cruza</v>
      </c>
      <c r="AO1267" s="17">
        <f t="shared" ca="1" si="344"/>
        <v>139</v>
      </c>
      <c r="AP1267" s="17">
        <f t="shared" si="345"/>
        <v>13</v>
      </c>
      <c r="AQ1267" s="17">
        <f t="shared" si="346"/>
        <v>8</v>
      </c>
      <c r="AR1267" s="17">
        <f t="shared" si="347"/>
        <v>2020</v>
      </c>
      <c r="AS1267" s="17">
        <f t="shared" ca="1" si="348"/>
        <v>104</v>
      </c>
      <c r="AT1267" s="17" t="str">
        <f t="shared" ca="1" si="351"/>
        <v>No</v>
      </c>
      <c r="AU1267" s="17">
        <f t="shared" si="349"/>
        <v>73</v>
      </c>
      <c r="AV1267" s="17" t="str">
        <f>+VLOOKUP(B1267,[1]Cruces!S:T,2,0)</f>
        <v>5. Consultoría / Adjudicación</v>
      </c>
    </row>
    <row r="1268" spans="1:48" hidden="1" x14ac:dyDescent="0.25">
      <c r="A1268" s="17" t="s">
        <v>2493</v>
      </c>
      <c r="B1268" s="17" t="s">
        <v>54</v>
      </c>
      <c r="C1268" s="17">
        <v>1937806</v>
      </c>
      <c r="D1268" s="17">
        <v>36108971</v>
      </c>
      <c r="E1268" s="17" t="s">
        <v>93</v>
      </c>
      <c r="F1268" s="17" t="s">
        <v>56</v>
      </c>
      <c r="G1268" s="17" t="s">
        <v>2494</v>
      </c>
      <c r="H1268" s="17">
        <v>0</v>
      </c>
      <c r="I1268" s="17" t="s">
        <v>182</v>
      </c>
      <c r="J1268" s="17" t="s">
        <v>2495</v>
      </c>
      <c r="K1268" s="17" t="s">
        <v>2496</v>
      </c>
      <c r="L1268" s="17" t="s">
        <v>172</v>
      </c>
      <c r="M1268" s="17" t="s">
        <v>173</v>
      </c>
      <c r="N1268" s="17" t="s">
        <v>62</v>
      </c>
      <c r="O1268" s="17">
        <v>20200528</v>
      </c>
      <c r="P1268" s="17">
        <v>20200605</v>
      </c>
      <c r="Q1268" s="17">
        <v>9510</v>
      </c>
      <c r="R1268" s="17">
        <v>27561062</v>
      </c>
      <c r="S1268" s="17" t="s">
        <v>100</v>
      </c>
      <c r="T1268" s="17" t="s">
        <v>63</v>
      </c>
      <c r="U1268" s="17" t="s">
        <v>91</v>
      </c>
      <c r="V1268" s="17">
        <f t="shared" si="350"/>
        <v>112.5</v>
      </c>
      <c r="W1268" s="17">
        <v>112500</v>
      </c>
      <c r="X1268" s="17" t="s">
        <v>89</v>
      </c>
      <c r="Y1268" s="17" t="s">
        <v>65</v>
      </c>
      <c r="Z1268" s="17">
        <v>20200605</v>
      </c>
      <c r="AA1268" s="17" t="s">
        <v>78</v>
      </c>
      <c r="AB1268" s="17">
        <v>1</v>
      </c>
      <c r="AC1268" s="17" t="str">
        <f>IFERROR(VLOOKUP(A1268,[1]Cruces!AJ:AK,2,0),VLOOKUP(CONCATENATE(X1268,AA1268),[1]Cruces!G:H,2,0))</f>
        <v>Solicitud de Obra</v>
      </c>
      <c r="AD1268" s="17">
        <f t="shared" si="336"/>
        <v>28</v>
      </c>
      <c r="AE1268" s="17">
        <f t="shared" si="337"/>
        <v>5</v>
      </c>
      <c r="AF1268" s="17">
        <f t="shared" si="338"/>
        <v>2020</v>
      </c>
      <c r="AG1268" s="17" t="str">
        <f>IFERROR(VLOOKUP(MID(A1268,2,4)*1,[1]Cruces!K:L,2,0),"Verificar")</f>
        <v>Atlántico Norte</v>
      </c>
      <c r="AH1268" s="17">
        <f t="shared" ca="1" si="339"/>
        <v>181</v>
      </c>
      <c r="AI1268" s="17" t="str">
        <f>IFERROR(VLOOKUP(U1268,[1]Cruces!$O$1:$P$6,2,0),"Sin Orden")</f>
        <v>Resuelta</v>
      </c>
      <c r="AJ1268" s="17">
        <f t="shared" si="340"/>
        <v>5</v>
      </c>
      <c r="AK1268" s="17">
        <f t="shared" si="341"/>
        <v>6</v>
      </c>
      <c r="AL1268" s="17">
        <f t="shared" si="342"/>
        <v>2020</v>
      </c>
      <c r="AM1268" s="17">
        <f t="shared" ca="1" si="343"/>
        <v>173</v>
      </c>
      <c r="AN1268" s="18" t="str">
        <f>IFERROR(VLOOKUP(R1268*1,'[1]Ordenes de Servicio'!G:K,5,0),"No Cruza")</f>
        <v>No Cruza</v>
      </c>
      <c r="AO1268" s="17">
        <f t="shared" ca="1" si="344"/>
        <v>8</v>
      </c>
      <c r="AP1268" s="17">
        <f t="shared" si="345"/>
        <v>5</v>
      </c>
      <c r="AQ1268" s="17">
        <f t="shared" si="346"/>
        <v>6</v>
      </c>
      <c r="AR1268" s="17">
        <f t="shared" si="347"/>
        <v>2020</v>
      </c>
      <c r="AS1268" s="17">
        <f t="shared" ca="1" si="348"/>
        <v>173</v>
      </c>
      <c r="AT1268" s="17" t="str">
        <f t="shared" ca="1" si="351"/>
        <v>No</v>
      </c>
      <c r="AU1268" s="17">
        <f t="shared" si="349"/>
        <v>0</v>
      </c>
      <c r="AV1268" s="17" t="str">
        <f>+VLOOKUP(B1268,[1]Cruces!S:T,2,0)</f>
        <v>4. Presupuesto de Obra</v>
      </c>
    </row>
    <row r="1269" spans="1:48" hidden="1" x14ac:dyDescent="0.25">
      <c r="A1269" s="17" t="s">
        <v>8319</v>
      </c>
      <c r="B1269" s="17" t="s">
        <v>569</v>
      </c>
      <c r="C1269" s="17">
        <v>0</v>
      </c>
      <c r="D1269" s="17">
        <v>0</v>
      </c>
      <c r="E1269" s="17" t="s">
        <v>55</v>
      </c>
      <c r="F1269" s="17" t="s">
        <v>7082</v>
      </c>
      <c r="G1269" s="17" t="s">
        <v>8320</v>
      </c>
      <c r="H1269" s="17">
        <v>3136579465</v>
      </c>
      <c r="I1269" s="17" t="s">
        <v>71</v>
      </c>
      <c r="J1269" s="17" t="s">
        <v>59</v>
      </c>
      <c r="K1269" s="17" t="s">
        <v>8321</v>
      </c>
      <c r="L1269" s="17" t="s">
        <v>7606</v>
      </c>
      <c r="M1269" s="17" t="s">
        <v>7607</v>
      </c>
      <c r="N1269" s="17" t="s">
        <v>572</v>
      </c>
      <c r="O1269" s="17">
        <v>20201103</v>
      </c>
      <c r="P1269" s="17">
        <v>20201103</v>
      </c>
      <c r="Q1269" s="17">
        <v>1170</v>
      </c>
      <c r="R1269" s="17">
        <v>0</v>
      </c>
      <c r="S1269" s="17"/>
      <c r="T1269" s="17" t="s">
        <v>63</v>
      </c>
      <c r="U1269" s="17"/>
      <c r="V1269" s="17">
        <f t="shared" si="350"/>
        <v>3</v>
      </c>
      <c r="W1269" s="17">
        <v>3000</v>
      </c>
      <c r="X1269" s="17" t="s">
        <v>7065</v>
      </c>
      <c r="Y1269" s="17" t="s">
        <v>569</v>
      </c>
      <c r="Z1269" s="17">
        <v>20201103</v>
      </c>
      <c r="AA1269" s="17" t="s">
        <v>1947</v>
      </c>
      <c r="AB1269" s="17">
        <v>1</v>
      </c>
      <c r="AC1269" s="17" t="str">
        <f>IFERROR(VLOOKUP(A1269,[1]Cruces!AJ:AK,2,0),VLOOKUP(CONCATENATE(X1269,AA1269),[1]Cruces!G:H,2,0))</f>
        <v>Solicitud por BT</v>
      </c>
      <c r="AD1269" s="17">
        <f t="shared" si="336"/>
        <v>3</v>
      </c>
      <c r="AE1269" s="17">
        <f t="shared" si="337"/>
        <v>11</v>
      </c>
      <c r="AF1269" s="17">
        <f t="shared" si="338"/>
        <v>2020</v>
      </c>
      <c r="AG1269" s="17" t="str">
        <f>IFERROR(VLOOKUP(MID(A1269,2,4)*1,[1]Cruces!K:L,2,0),"Verificar")</f>
        <v>Atlántico Norte</v>
      </c>
      <c r="AH1269" s="17">
        <f t="shared" ca="1" si="339"/>
        <v>22</v>
      </c>
      <c r="AI1269" s="17" t="str">
        <f>IFERROR(VLOOKUP(U1269,[1]Cruces!$O$1:$P$6,2,0),"Sin Orden")</f>
        <v>Sin Orden</v>
      </c>
      <c r="AJ1269" s="17">
        <f t="shared" si="340"/>
        <v>3</v>
      </c>
      <c r="AK1269" s="17">
        <f t="shared" si="341"/>
        <v>11</v>
      </c>
      <c r="AL1269" s="17">
        <f t="shared" si="342"/>
        <v>2020</v>
      </c>
      <c r="AM1269" s="17">
        <f t="shared" ca="1" si="343"/>
        <v>22</v>
      </c>
      <c r="AN1269" s="18" t="str">
        <f>IFERROR(VLOOKUP(R1269*1,'[1]Ordenes de Servicio'!G:K,5,0),"No Cruza")</f>
        <v>No Cruza</v>
      </c>
      <c r="AO1269" s="17">
        <f t="shared" ca="1" si="344"/>
        <v>22</v>
      </c>
      <c r="AP1269" s="17">
        <f t="shared" si="345"/>
        <v>3</v>
      </c>
      <c r="AQ1269" s="17">
        <f t="shared" si="346"/>
        <v>11</v>
      </c>
      <c r="AR1269" s="17">
        <f t="shared" si="347"/>
        <v>2020</v>
      </c>
      <c r="AS1269" s="17">
        <f t="shared" ca="1" si="348"/>
        <v>22</v>
      </c>
      <c r="AT1269" s="17" t="str">
        <f t="shared" ca="1" si="351"/>
        <v>No</v>
      </c>
      <c r="AU1269" s="17">
        <f t="shared" si="349"/>
        <v>0</v>
      </c>
      <c r="AV1269" s="17" t="str">
        <f>+VLOOKUP(B1269,[1]Cruces!S:T,2,0)</f>
        <v>1. Solicitud</v>
      </c>
    </row>
    <row r="1270" spans="1:48" hidden="1" x14ac:dyDescent="0.25">
      <c r="A1270" s="17" t="s">
        <v>10552</v>
      </c>
      <c r="B1270" s="17" t="s">
        <v>296</v>
      </c>
      <c r="C1270" s="17">
        <v>0</v>
      </c>
      <c r="D1270" s="17">
        <v>0</v>
      </c>
      <c r="E1270" s="17" t="s">
        <v>55</v>
      </c>
      <c r="F1270" s="17" t="s">
        <v>932</v>
      </c>
      <c r="G1270" s="17" t="s">
        <v>5357</v>
      </c>
      <c r="H1270" s="17">
        <v>0</v>
      </c>
      <c r="I1270" s="17" t="s">
        <v>71</v>
      </c>
      <c r="J1270" s="17" t="s">
        <v>59</v>
      </c>
      <c r="K1270" s="17" t="s">
        <v>97</v>
      </c>
      <c r="L1270" s="17" t="s">
        <v>935</v>
      </c>
      <c r="M1270" s="17" t="s">
        <v>936</v>
      </c>
      <c r="N1270" s="17" t="s">
        <v>301</v>
      </c>
      <c r="O1270" s="17">
        <v>20200928</v>
      </c>
      <c r="P1270" s="17">
        <v>20200928</v>
      </c>
      <c r="Q1270" s="17">
        <v>3440</v>
      </c>
      <c r="R1270" s="17">
        <v>0</v>
      </c>
      <c r="S1270" s="17"/>
      <c r="T1270" s="17" t="s">
        <v>63</v>
      </c>
      <c r="U1270" s="17"/>
      <c r="V1270" s="17">
        <f t="shared" si="350"/>
        <v>37.5</v>
      </c>
      <c r="W1270" s="17">
        <v>37500</v>
      </c>
      <c r="X1270" s="17" t="s">
        <v>64</v>
      </c>
      <c r="Y1270" s="17" t="s">
        <v>296</v>
      </c>
      <c r="Z1270" s="17">
        <v>20200928</v>
      </c>
      <c r="AA1270" s="17" t="s">
        <v>78</v>
      </c>
      <c r="AB1270" s="17">
        <v>1</v>
      </c>
      <c r="AC1270" s="17" t="str">
        <f>IFERROR(VLOOKUP(A1270,[1]Cruces!AJ:AK,2,0),VLOOKUP(CONCATENATE(X1270,AA1270),[1]Cruces!G:H,2,0))</f>
        <v>Exp BMT</v>
      </c>
      <c r="AD1270" s="17">
        <f t="shared" si="336"/>
        <v>28</v>
      </c>
      <c r="AE1270" s="17">
        <f t="shared" si="337"/>
        <v>9</v>
      </c>
      <c r="AF1270" s="17">
        <f t="shared" si="338"/>
        <v>2020</v>
      </c>
      <c r="AG1270" s="17" t="str">
        <f>IFERROR(VLOOKUP(MID(A1270,2,4)*1,[1]Cruces!K:L,2,0),"Verificar")</f>
        <v>Magdalena</v>
      </c>
      <c r="AH1270" s="17">
        <f t="shared" ca="1" si="339"/>
        <v>58</v>
      </c>
      <c r="AI1270" s="17" t="str">
        <f>IFERROR(VLOOKUP(U1270,[1]Cruces!$O$1:$P$6,2,0),"Sin Orden")</f>
        <v>Sin Orden</v>
      </c>
      <c r="AJ1270" s="17">
        <f t="shared" si="340"/>
        <v>28</v>
      </c>
      <c r="AK1270" s="17">
        <f t="shared" si="341"/>
        <v>9</v>
      </c>
      <c r="AL1270" s="17">
        <f t="shared" si="342"/>
        <v>2020</v>
      </c>
      <c r="AM1270" s="17">
        <f t="shared" ca="1" si="343"/>
        <v>58</v>
      </c>
      <c r="AN1270" s="18" t="str">
        <f>IFERROR(VLOOKUP(R1270*1,'[1]Ordenes de Servicio'!G:K,5,0),"No Cruza")</f>
        <v>No Cruza</v>
      </c>
      <c r="AO1270" s="17">
        <f t="shared" ca="1" si="344"/>
        <v>58</v>
      </c>
      <c r="AP1270" s="17">
        <f t="shared" si="345"/>
        <v>28</v>
      </c>
      <c r="AQ1270" s="17">
        <f t="shared" si="346"/>
        <v>9</v>
      </c>
      <c r="AR1270" s="17">
        <f t="shared" si="347"/>
        <v>2020</v>
      </c>
      <c r="AS1270" s="17">
        <f t="shared" ca="1" si="348"/>
        <v>58</v>
      </c>
      <c r="AT1270" s="17" t="str">
        <f t="shared" ca="1" si="351"/>
        <v>No</v>
      </c>
      <c r="AU1270" s="17">
        <f t="shared" si="349"/>
        <v>0</v>
      </c>
      <c r="AV1270" s="17" t="str">
        <f>+VLOOKUP(B1270,[1]Cruces!S:T,2,0)</f>
        <v>3. Evaluación Técnico Ecónomica</v>
      </c>
    </row>
    <row r="1271" spans="1:48" hidden="1" x14ac:dyDescent="0.25">
      <c r="A1271" s="17" t="s">
        <v>2497</v>
      </c>
      <c r="B1271" s="17" t="s">
        <v>68</v>
      </c>
      <c r="C1271" s="17">
        <v>2957958</v>
      </c>
      <c r="D1271" s="17">
        <v>0</v>
      </c>
      <c r="E1271" s="17" t="s">
        <v>55</v>
      </c>
      <c r="F1271" s="17" t="s">
        <v>56</v>
      </c>
      <c r="G1271" s="17" t="s">
        <v>2498</v>
      </c>
      <c r="H1271" s="17">
        <v>3007029828</v>
      </c>
      <c r="I1271" s="17" t="s">
        <v>71</v>
      </c>
      <c r="J1271" s="17" t="s">
        <v>59</v>
      </c>
      <c r="K1271" s="17" t="s">
        <v>2499</v>
      </c>
      <c r="L1271" s="17" t="s">
        <v>172</v>
      </c>
      <c r="M1271" s="17" t="s">
        <v>173</v>
      </c>
      <c r="N1271" s="17" t="s">
        <v>75</v>
      </c>
      <c r="O1271" s="17">
        <v>20190520</v>
      </c>
      <c r="P1271" s="17">
        <v>20190610</v>
      </c>
      <c r="Q1271" s="17">
        <v>1110</v>
      </c>
      <c r="R1271" s="17">
        <v>26465145</v>
      </c>
      <c r="S1271" s="17" t="s">
        <v>76</v>
      </c>
      <c r="T1271" s="17" t="s">
        <v>63</v>
      </c>
      <c r="U1271" s="17" t="s">
        <v>88</v>
      </c>
      <c r="V1271" s="17">
        <f t="shared" si="350"/>
        <v>30</v>
      </c>
      <c r="W1271" s="17">
        <v>30000</v>
      </c>
      <c r="X1271" s="17" t="s">
        <v>89</v>
      </c>
      <c r="Y1271" s="17" t="s">
        <v>105</v>
      </c>
      <c r="Z1271" s="17">
        <v>20190805</v>
      </c>
      <c r="AA1271" s="17" t="s">
        <v>78</v>
      </c>
      <c r="AB1271" s="17">
        <v>1</v>
      </c>
      <c r="AC1271" s="17" t="str">
        <f>IFERROR(VLOOKUP(A1271,[1]Cruces!AJ:AK,2,0),VLOOKUP(CONCATENATE(X1271,AA1271),[1]Cruces!G:H,2,0))</f>
        <v>Solicitud de Obra</v>
      </c>
      <c r="AD1271" s="17">
        <f t="shared" si="336"/>
        <v>20</v>
      </c>
      <c r="AE1271" s="17">
        <f t="shared" si="337"/>
        <v>5</v>
      </c>
      <c r="AF1271" s="17">
        <f t="shared" si="338"/>
        <v>2019</v>
      </c>
      <c r="AG1271" s="17" t="str">
        <f>IFERROR(VLOOKUP(MID(A1271,2,4)*1,[1]Cruces!K:L,2,0),"Verificar")</f>
        <v>Atlántico Norte</v>
      </c>
      <c r="AH1271" s="17">
        <f t="shared" ca="1" si="339"/>
        <v>555</v>
      </c>
      <c r="AI1271" s="17" t="str">
        <f>IFERROR(VLOOKUP(U1271,[1]Cruces!$O$1:$P$6,2,0),"Sin Orden")</f>
        <v>Resuelta</v>
      </c>
      <c r="AJ1271" s="17">
        <f t="shared" si="340"/>
        <v>5</v>
      </c>
      <c r="AK1271" s="17">
        <f t="shared" si="341"/>
        <v>8</v>
      </c>
      <c r="AL1271" s="17">
        <f t="shared" si="342"/>
        <v>2019</v>
      </c>
      <c r="AM1271" s="17">
        <f t="shared" ca="1" si="343"/>
        <v>478</v>
      </c>
      <c r="AN1271" s="18" t="str">
        <f>IFERROR(VLOOKUP(R1271*1,'[1]Ordenes de Servicio'!G:K,5,0),"No Cruza")</f>
        <v>No Cruza</v>
      </c>
      <c r="AO1271" s="17">
        <f t="shared" ca="1" si="344"/>
        <v>77</v>
      </c>
      <c r="AP1271" s="17">
        <f t="shared" si="345"/>
        <v>10</v>
      </c>
      <c r="AQ1271" s="17">
        <f t="shared" si="346"/>
        <v>6</v>
      </c>
      <c r="AR1271" s="17">
        <f t="shared" si="347"/>
        <v>2019</v>
      </c>
      <c r="AS1271" s="17">
        <f t="shared" ca="1" si="348"/>
        <v>534</v>
      </c>
      <c r="AT1271" s="17" t="str">
        <f t="shared" ca="1" si="351"/>
        <v>Si</v>
      </c>
      <c r="AU1271" s="17">
        <f t="shared" si="349"/>
        <v>56</v>
      </c>
      <c r="AV1271" s="17" t="str">
        <f>+VLOOKUP(B1271,[1]Cruces!S:T,2,0)</f>
        <v>5. Consultoría / Adjudicación</v>
      </c>
    </row>
    <row r="1272" spans="1:48" hidden="1" x14ac:dyDescent="0.25">
      <c r="A1272" s="17" t="s">
        <v>2500</v>
      </c>
      <c r="B1272" s="17" t="s">
        <v>68</v>
      </c>
      <c r="C1272" s="17">
        <v>0</v>
      </c>
      <c r="D1272" s="17">
        <v>0</v>
      </c>
      <c r="E1272" s="17" t="s">
        <v>55</v>
      </c>
      <c r="F1272" s="17" t="s">
        <v>107</v>
      </c>
      <c r="G1272" s="17" t="s">
        <v>2501</v>
      </c>
      <c r="H1272" s="17">
        <v>0</v>
      </c>
      <c r="I1272" s="17" t="s">
        <v>116</v>
      </c>
      <c r="J1272" s="17" t="s">
        <v>59</v>
      </c>
      <c r="K1272" s="17" t="s">
        <v>2502</v>
      </c>
      <c r="L1272" s="17" t="s">
        <v>111</v>
      </c>
      <c r="M1272" s="17" t="s">
        <v>112</v>
      </c>
      <c r="N1272" s="17" t="s">
        <v>75</v>
      </c>
      <c r="O1272" s="17">
        <v>20201110</v>
      </c>
      <c r="P1272" s="17">
        <v>20201112</v>
      </c>
      <c r="Q1272" s="17">
        <v>1110</v>
      </c>
      <c r="R1272" s="17">
        <v>28282932</v>
      </c>
      <c r="S1272" s="17" t="s">
        <v>76</v>
      </c>
      <c r="T1272" s="17" t="s">
        <v>63</v>
      </c>
      <c r="U1272" s="17" t="s">
        <v>77</v>
      </c>
      <c r="V1272" s="17">
        <f t="shared" si="350"/>
        <v>112.5</v>
      </c>
      <c r="W1272" s="17">
        <v>112500</v>
      </c>
      <c r="X1272" s="17" t="s">
        <v>1032</v>
      </c>
      <c r="Y1272" s="17" t="s">
        <v>136</v>
      </c>
      <c r="Z1272" s="17">
        <v>20201113</v>
      </c>
      <c r="AA1272" s="17" t="s">
        <v>101</v>
      </c>
      <c r="AB1272" s="17">
        <v>1</v>
      </c>
      <c r="AC1272" s="17" t="str">
        <f>IFERROR(VLOOKUP(A1272,[1]Cruces!AJ:AK,2,0),VLOOKUP(CONCATENATE(X1272,AA1272),[1]Cruces!G:H,2,0))</f>
        <v>Solicitud de Obra</v>
      </c>
      <c r="AD1272" s="17">
        <f t="shared" si="336"/>
        <v>10</v>
      </c>
      <c r="AE1272" s="17">
        <f t="shared" si="337"/>
        <v>11</v>
      </c>
      <c r="AF1272" s="17">
        <f t="shared" si="338"/>
        <v>2020</v>
      </c>
      <c r="AG1272" s="17" t="str">
        <f>IFERROR(VLOOKUP(MID(A1272,2,4)*1,[1]Cruces!K:L,2,0),"Verificar")</f>
        <v>Atlántico Norte</v>
      </c>
      <c r="AH1272" s="17">
        <f t="shared" ca="1" si="339"/>
        <v>15</v>
      </c>
      <c r="AI1272" s="17" t="str">
        <f>IFERROR(VLOOKUP(U1272,[1]Cruces!$O$1:$P$6,2,0),"Sin Orden")</f>
        <v>Pendiente</v>
      </c>
      <c r="AJ1272" s="17">
        <f t="shared" si="340"/>
        <v>13</v>
      </c>
      <c r="AK1272" s="17">
        <f t="shared" si="341"/>
        <v>11</v>
      </c>
      <c r="AL1272" s="17">
        <f t="shared" si="342"/>
        <v>2020</v>
      </c>
      <c r="AM1272" s="17">
        <f t="shared" ca="1" si="343"/>
        <v>12</v>
      </c>
      <c r="AN1272" s="18" t="str">
        <f>IFERROR(VLOOKUP(R1272*1,'[1]Ordenes de Servicio'!G:K,5,0),"No Cruza")</f>
        <v>No Cruza</v>
      </c>
      <c r="AO1272" s="17">
        <f t="shared" ca="1" si="344"/>
        <v>12</v>
      </c>
      <c r="AP1272" s="17">
        <f t="shared" si="345"/>
        <v>12</v>
      </c>
      <c r="AQ1272" s="17">
        <f t="shared" si="346"/>
        <v>11</v>
      </c>
      <c r="AR1272" s="17">
        <f t="shared" si="347"/>
        <v>2020</v>
      </c>
      <c r="AS1272" s="17">
        <f t="shared" ca="1" si="348"/>
        <v>13</v>
      </c>
      <c r="AT1272" s="17" t="str">
        <f t="shared" ca="1" si="351"/>
        <v>No</v>
      </c>
      <c r="AU1272" s="17">
        <f t="shared" si="349"/>
        <v>1</v>
      </c>
      <c r="AV1272" s="17" t="str">
        <f>+VLOOKUP(B1272,[1]Cruces!S:T,2,0)</f>
        <v>5. Consultoría / Adjudicación</v>
      </c>
    </row>
    <row r="1273" spans="1:48" hidden="1" x14ac:dyDescent="0.25">
      <c r="A1273" s="17" t="s">
        <v>2503</v>
      </c>
      <c r="B1273" s="17" t="s">
        <v>68</v>
      </c>
      <c r="C1273" s="17">
        <v>7744491</v>
      </c>
      <c r="D1273" s="17">
        <v>10051687</v>
      </c>
      <c r="E1273" s="17" t="s">
        <v>93</v>
      </c>
      <c r="F1273" s="17" t="s">
        <v>81</v>
      </c>
      <c r="G1273" s="17" t="s">
        <v>1368</v>
      </c>
      <c r="H1273" s="17">
        <v>3114055620</v>
      </c>
      <c r="I1273" s="17" t="s">
        <v>1369</v>
      </c>
      <c r="J1273" s="17" t="s">
        <v>2504</v>
      </c>
      <c r="K1273" s="17" t="s">
        <v>1371</v>
      </c>
      <c r="L1273" s="17" t="s">
        <v>85</v>
      </c>
      <c r="M1273" s="17" t="s">
        <v>86</v>
      </c>
      <c r="N1273" s="17" t="s">
        <v>75</v>
      </c>
      <c r="O1273" s="17">
        <v>20190917</v>
      </c>
      <c r="P1273" s="17">
        <v>20200619</v>
      </c>
      <c r="Q1273" s="17">
        <v>3410</v>
      </c>
      <c r="R1273" s="17">
        <v>28276710</v>
      </c>
      <c r="S1273" s="17" t="s">
        <v>76</v>
      </c>
      <c r="T1273" s="17" t="s">
        <v>63</v>
      </c>
      <c r="U1273" s="17" t="s">
        <v>91</v>
      </c>
      <c r="V1273" s="17">
        <f t="shared" si="350"/>
        <v>630</v>
      </c>
      <c r="W1273" s="17">
        <v>630000</v>
      </c>
      <c r="X1273" s="17" t="s">
        <v>89</v>
      </c>
      <c r="Y1273" s="17" t="s">
        <v>150</v>
      </c>
      <c r="Z1273" s="17">
        <v>20200908</v>
      </c>
      <c r="AA1273" s="17" t="s">
        <v>101</v>
      </c>
      <c r="AB1273" s="17">
        <v>1</v>
      </c>
      <c r="AC1273" s="17" t="str">
        <f>IFERROR(VLOOKUP(A1273,[1]Cruces!AJ:AK,2,0),VLOOKUP(CONCATENATE(X1273,AA1273),[1]Cruces!G:H,2,0))</f>
        <v>Solicitud de Obra</v>
      </c>
      <c r="AD1273" s="17">
        <f t="shared" si="336"/>
        <v>17</v>
      </c>
      <c r="AE1273" s="17">
        <f t="shared" si="337"/>
        <v>9</v>
      </c>
      <c r="AF1273" s="17">
        <f t="shared" si="338"/>
        <v>2019</v>
      </c>
      <c r="AG1273" s="17" t="str">
        <f>IFERROR(VLOOKUP(MID(A1273,2,4)*1,[1]Cruces!K:L,2,0),"Verificar")</f>
        <v>Magdalena</v>
      </c>
      <c r="AH1273" s="17">
        <f t="shared" ca="1" si="339"/>
        <v>435</v>
      </c>
      <c r="AI1273" s="17" t="str">
        <f>IFERROR(VLOOKUP(U1273,[1]Cruces!$O$1:$P$6,2,0),"Sin Orden")</f>
        <v>Resuelta</v>
      </c>
      <c r="AJ1273" s="17">
        <f t="shared" si="340"/>
        <v>8</v>
      </c>
      <c r="AK1273" s="17">
        <f t="shared" si="341"/>
        <v>9</v>
      </c>
      <c r="AL1273" s="17">
        <f t="shared" si="342"/>
        <v>2020</v>
      </c>
      <c r="AM1273" s="17">
        <f t="shared" ca="1" si="343"/>
        <v>78</v>
      </c>
      <c r="AN1273" s="18" t="str">
        <f>IFERROR(VLOOKUP(R1273*1,'[1]Ordenes de Servicio'!G:K,5,0),"No Cruza")</f>
        <v>No Cruza</v>
      </c>
      <c r="AO1273" s="17">
        <f t="shared" ca="1" si="344"/>
        <v>357</v>
      </c>
      <c r="AP1273" s="17">
        <f t="shared" si="345"/>
        <v>19</v>
      </c>
      <c r="AQ1273" s="17">
        <f t="shared" si="346"/>
        <v>6</v>
      </c>
      <c r="AR1273" s="17">
        <f t="shared" si="347"/>
        <v>2020</v>
      </c>
      <c r="AS1273" s="17">
        <f t="shared" ca="1" si="348"/>
        <v>159</v>
      </c>
      <c r="AT1273" s="17" t="str">
        <f t="shared" ca="1" si="351"/>
        <v>No</v>
      </c>
      <c r="AU1273" s="17">
        <f t="shared" si="349"/>
        <v>81</v>
      </c>
      <c r="AV1273" s="17" t="str">
        <f>+VLOOKUP(B1273,[1]Cruces!S:T,2,0)</f>
        <v>5. Consultoría / Adjudicación</v>
      </c>
    </row>
    <row r="1274" spans="1:48" hidden="1" x14ac:dyDescent="0.25">
      <c r="A1274" s="17" t="s">
        <v>10553</v>
      </c>
      <c r="B1274" s="17" t="s">
        <v>296</v>
      </c>
      <c r="C1274" s="17">
        <v>0</v>
      </c>
      <c r="D1274" s="17">
        <v>0</v>
      </c>
      <c r="E1274" s="17" t="s">
        <v>55</v>
      </c>
      <c r="F1274" s="17" t="s">
        <v>932</v>
      </c>
      <c r="G1274" s="17" t="s">
        <v>10554</v>
      </c>
      <c r="H1274" s="17">
        <v>0</v>
      </c>
      <c r="I1274" s="17" t="s">
        <v>71</v>
      </c>
      <c r="J1274" s="17" t="s">
        <v>59</v>
      </c>
      <c r="K1274" s="17" t="s">
        <v>97</v>
      </c>
      <c r="L1274" s="17" t="s">
        <v>935</v>
      </c>
      <c r="M1274" s="17" t="s">
        <v>936</v>
      </c>
      <c r="N1274" s="17" t="s">
        <v>301</v>
      </c>
      <c r="O1274" s="17">
        <v>20200928</v>
      </c>
      <c r="P1274" s="17">
        <v>20200928</v>
      </c>
      <c r="Q1274" s="17">
        <v>3470</v>
      </c>
      <c r="R1274" s="17">
        <v>0</v>
      </c>
      <c r="S1274" s="17"/>
      <c r="T1274" s="17" t="s">
        <v>63</v>
      </c>
      <c r="U1274" s="17"/>
      <c r="V1274" s="17">
        <f t="shared" si="350"/>
        <v>10</v>
      </c>
      <c r="W1274" s="17">
        <v>10000</v>
      </c>
      <c r="X1274" s="17" t="s">
        <v>64</v>
      </c>
      <c r="Y1274" s="17" t="s">
        <v>296</v>
      </c>
      <c r="Z1274" s="17">
        <v>20200928</v>
      </c>
      <c r="AA1274" s="17" t="s">
        <v>78</v>
      </c>
      <c r="AB1274" s="17">
        <v>1</v>
      </c>
      <c r="AC1274" s="17" t="str">
        <f>IFERROR(VLOOKUP(A1274,[1]Cruces!AJ:AK,2,0),VLOOKUP(CONCATENATE(X1274,AA1274),[1]Cruces!G:H,2,0))</f>
        <v>Exp BMT</v>
      </c>
      <c r="AD1274" s="17">
        <f t="shared" si="336"/>
        <v>28</v>
      </c>
      <c r="AE1274" s="17">
        <f t="shared" si="337"/>
        <v>9</v>
      </c>
      <c r="AF1274" s="17">
        <f t="shared" si="338"/>
        <v>2020</v>
      </c>
      <c r="AG1274" s="17" t="str">
        <f>IFERROR(VLOOKUP(MID(A1274,2,4)*1,[1]Cruces!K:L,2,0),"Verificar")</f>
        <v>Magdalena</v>
      </c>
      <c r="AH1274" s="17">
        <f t="shared" ca="1" si="339"/>
        <v>58</v>
      </c>
      <c r="AI1274" s="17" t="str">
        <f>IFERROR(VLOOKUP(U1274,[1]Cruces!$O$1:$P$6,2,0),"Sin Orden")</f>
        <v>Sin Orden</v>
      </c>
      <c r="AJ1274" s="17">
        <f t="shared" si="340"/>
        <v>28</v>
      </c>
      <c r="AK1274" s="17">
        <f t="shared" si="341"/>
        <v>9</v>
      </c>
      <c r="AL1274" s="17">
        <f t="shared" si="342"/>
        <v>2020</v>
      </c>
      <c r="AM1274" s="17">
        <f t="shared" ca="1" si="343"/>
        <v>58</v>
      </c>
      <c r="AN1274" s="18" t="str">
        <f>IFERROR(VLOOKUP(R1274*1,'[1]Ordenes de Servicio'!G:K,5,0),"No Cruza")</f>
        <v>No Cruza</v>
      </c>
      <c r="AO1274" s="17">
        <f t="shared" ca="1" si="344"/>
        <v>58</v>
      </c>
      <c r="AP1274" s="17">
        <f t="shared" si="345"/>
        <v>28</v>
      </c>
      <c r="AQ1274" s="17">
        <f t="shared" si="346"/>
        <v>9</v>
      </c>
      <c r="AR1274" s="17">
        <f t="shared" si="347"/>
        <v>2020</v>
      </c>
      <c r="AS1274" s="17">
        <f t="shared" ca="1" si="348"/>
        <v>58</v>
      </c>
      <c r="AT1274" s="17" t="str">
        <f t="shared" ca="1" si="351"/>
        <v>No</v>
      </c>
      <c r="AU1274" s="17">
        <f t="shared" si="349"/>
        <v>0</v>
      </c>
      <c r="AV1274" s="17" t="str">
        <f>+VLOOKUP(B1274,[1]Cruces!S:T,2,0)</f>
        <v>3. Evaluación Técnico Ecónomica</v>
      </c>
    </row>
    <row r="1275" spans="1:48" hidden="1" x14ac:dyDescent="0.25">
      <c r="A1275" s="17" t="s">
        <v>2505</v>
      </c>
      <c r="B1275" s="17" t="s">
        <v>68</v>
      </c>
      <c r="C1275" s="17">
        <v>1106152</v>
      </c>
      <c r="D1275" s="17">
        <v>0</v>
      </c>
      <c r="E1275" s="17" t="s">
        <v>55</v>
      </c>
      <c r="F1275" s="17" t="s">
        <v>932</v>
      </c>
      <c r="G1275" s="17" t="s">
        <v>2506</v>
      </c>
      <c r="H1275" s="17">
        <v>3056067484</v>
      </c>
      <c r="I1275" s="17" t="s">
        <v>71</v>
      </c>
      <c r="J1275" s="17" t="s">
        <v>59</v>
      </c>
      <c r="K1275" s="17" t="s">
        <v>2507</v>
      </c>
      <c r="L1275" s="17" t="s">
        <v>935</v>
      </c>
      <c r="M1275" s="17" t="s">
        <v>936</v>
      </c>
      <c r="N1275" s="17" t="s">
        <v>75</v>
      </c>
      <c r="O1275" s="17">
        <v>20190506</v>
      </c>
      <c r="P1275" s="17">
        <v>20190809</v>
      </c>
      <c r="Q1275" s="17">
        <v>3410</v>
      </c>
      <c r="R1275" s="17">
        <v>26290876</v>
      </c>
      <c r="S1275" s="17" t="s">
        <v>100</v>
      </c>
      <c r="T1275" s="17" t="s">
        <v>63</v>
      </c>
      <c r="U1275" s="17" t="s">
        <v>91</v>
      </c>
      <c r="V1275" s="17">
        <f t="shared" si="350"/>
        <v>45</v>
      </c>
      <c r="W1275" s="17">
        <v>45000</v>
      </c>
      <c r="X1275" s="17" t="s">
        <v>89</v>
      </c>
      <c r="Y1275" s="17" t="s">
        <v>105</v>
      </c>
      <c r="Z1275" s="17">
        <v>20190930</v>
      </c>
      <c r="AA1275" s="17" t="s">
        <v>101</v>
      </c>
      <c r="AB1275" s="17">
        <v>1</v>
      </c>
      <c r="AC1275" s="17" t="str">
        <f>IFERROR(VLOOKUP(A1275,[1]Cruces!AJ:AK,2,0),VLOOKUP(CONCATENATE(X1275,AA1275),[1]Cruces!G:H,2,0))</f>
        <v>Solicitud de Obra</v>
      </c>
      <c r="AD1275" s="17">
        <f t="shared" si="336"/>
        <v>6</v>
      </c>
      <c r="AE1275" s="17">
        <f t="shared" si="337"/>
        <v>5</v>
      </c>
      <c r="AF1275" s="17">
        <f t="shared" si="338"/>
        <v>2019</v>
      </c>
      <c r="AG1275" s="17" t="str">
        <f>IFERROR(VLOOKUP(MID(A1275,2,4)*1,[1]Cruces!K:L,2,0),"Verificar")</f>
        <v>Magdalena</v>
      </c>
      <c r="AH1275" s="17">
        <f t="shared" ca="1" si="339"/>
        <v>569</v>
      </c>
      <c r="AI1275" s="17" t="str">
        <f>IFERROR(VLOOKUP(U1275,[1]Cruces!$O$1:$P$6,2,0),"Sin Orden")</f>
        <v>Resuelta</v>
      </c>
      <c r="AJ1275" s="17">
        <f t="shared" si="340"/>
        <v>30</v>
      </c>
      <c r="AK1275" s="17">
        <f t="shared" si="341"/>
        <v>9</v>
      </c>
      <c r="AL1275" s="17">
        <f t="shared" si="342"/>
        <v>2019</v>
      </c>
      <c r="AM1275" s="17">
        <f t="shared" ca="1" si="343"/>
        <v>422</v>
      </c>
      <c r="AN1275" s="18" t="str">
        <f>IFERROR(VLOOKUP(R1275*1,'[1]Ordenes de Servicio'!G:K,5,0),"No Cruza")</f>
        <v>No Cruza</v>
      </c>
      <c r="AO1275" s="17">
        <f t="shared" ca="1" si="344"/>
        <v>147</v>
      </c>
      <c r="AP1275" s="17">
        <f t="shared" si="345"/>
        <v>9</v>
      </c>
      <c r="AQ1275" s="17">
        <f t="shared" si="346"/>
        <v>8</v>
      </c>
      <c r="AR1275" s="17">
        <f t="shared" si="347"/>
        <v>2019</v>
      </c>
      <c r="AS1275" s="17">
        <f t="shared" ca="1" si="348"/>
        <v>474</v>
      </c>
      <c r="AT1275" s="17" t="str">
        <f t="shared" ca="1" si="351"/>
        <v>Si</v>
      </c>
      <c r="AU1275" s="17">
        <f t="shared" si="349"/>
        <v>52</v>
      </c>
      <c r="AV1275" s="17" t="str">
        <f>+VLOOKUP(B1275,[1]Cruces!S:T,2,0)</f>
        <v>5. Consultoría / Adjudicación</v>
      </c>
    </row>
    <row r="1276" spans="1:48" hidden="1" x14ac:dyDescent="0.25">
      <c r="A1276" s="17" t="s">
        <v>2508</v>
      </c>
      <c r="B1276" s="17" t="s">
        <v>68</v>
      </c>
      <c r="C1276" s="17">
        <v>1029400</v>
      </c>
      <c r="D1276" s="17">
        <v>10047616</v>
      </c>
      <c r="E1276" s="17" t="s">
        <v>93</v>
      </c>
      <c r="F1276" s="17" t="s">
        <v>81</v>
      </c>
      <c r="G1276" s="17" t="s">
        <v>2509</v>
      </c>
      <c r="H1276" s="17">
        <v>3008198206</v>
      </c>
      <c r="I1276" s="17" t="s">
        <v>71</v>
      </c>
      <c r="J1276" s="17" t="s">
        <v>2510</v>
      </c>
      <c r="K1276" s="17" t="s">
        <v>97</v>
      </c>
      <c r="L1276" s="17" t="s">
        <v>85</v>
      </c>
      <c r="M1276" s="17" t="s">
        <v>86</v>
      </c>
      <c r="N1276" s="17" t="s">
        <v>75</v>
      </c>
      <c r="O1276" s="17">
        <v>20200908</v>
      </c>
      <c r="P1276" s="17">
        <v>20201016</v>
      </c>
      <c r="Q1276" s="17">
        <v>3410</v>
      </c>
      <c r="R1276" s="17">
        <v>28276320</v>
      </c>
      <c r="S1276" s="17" t="s">
        <v>76</v>
      </c>
      <c r="T1276" s="17" t="s">
        <v>63</v>
      </c>
      <c r="U1276" s="17" t="s">
        <v>91</v>
      </c>
      <c r="V1276" s="17">
        <f t="shared" si="350"/>
        <v>75</v>
      </c>
      <c r="W1276" s="17">
        <v>75000</v>
      </c>
      <c r="X1276" s="17" t="s">
        <v>89</v>
      </c>
      <c r="Y1276" s="17" t="s">
        <v>136</v>
      </c>
      <c r="Z1276" s="17">
        <v>20201016</v>
      </c>
      <c r="AA1276" s="17" t="s">
        <v>78</v>
      </c>
      <c r="AB1276" s="17">
        <v>1</v>
      </c>
      <c r="AC1276" s="17" t="str">
        <f>IFERROR(VLOOKUP(A1276,[1]Cruces!AJ:AK,2,0),VLOOKUP(CONCATENATE(X1276,AA1276),[1]Cruces!G:H,2,0))</f>
        <v>Solicitud de Obra</v>
      </c>
      <c r="AD1276" s="17">
        <f t="shared" si="336"/>
        <v>8</v>
      </c>
      <c r="AE1276" s="17">
        <f t="shared" si="337"/>
        <v>9</v>
      </c>
      <c r="AF1276" s="17">
        <f t="shared" si="338"/>
        <v>2020</v>
      </c>
      <c r="AG1276" s="17" t="str">
        <f>IFERROR(VLOOKUP(MID(A1276,2,4)*1,[1]Cruces!K:L,2,0),"Verificar")</f>
        <v>Magdalena</v>
      </c>
      <c r="AH1276" s="17">
        <f t="shared" ca="1" si="339"/>
        <v>78</v>
      </c>
      <c r="AI1276" s="17" t="str">
        <f>IFERROR(VLOOKUP(U1276,[1]Cruces!$O$1:$P$6,2,0),"Sin Orden")</f>
        <v>Resuelta</v>
      </c>
      <c r="AJ1276" s="17">
        <f t="shared" si="340"/>
        <v>16</v>
      </c>
      <c r="AK1276" s="17">
        <f t="shared" si="341"/>
        <v>10</v>
      </c>
      <c r="AL1276" s="17">
        <f t="shared" si="342"/>
        <v>2020</v>
      </c>
      <c r="AM1276" s="17">
        <f t="shared" ca="1" si="343"/>
        <v>40</v>
      </c>
      <c r="AN1276" s="18" t="str">
        <f>IFERROR(VLOOKUP(R1276*1,'[1]Ordenes de Servicio'!G:K,5,0),"No Cruza")</f>
        <v>No Cruza</v>
      </c>
      <c r="AO1276" s="17">
        <f t="shared" ca="1" si="344"/>
        <v>38</v>
      </c>
      <c r="AP1276" s="17">
        <f t="shared" si="345"/>
        <v>16</v>
      </c>
      <c r="AQ1276" s="17">
        <f t="shared" si="346"/>
        <v>10</v>
      </c>
      <c r="AR1276" s="17">
        <f t="shared" si="347"/>
        <v>2020</v>
      </c>
      <c r="AS1276" s="17">
        <f t="shared" ca="1" si="348"/>
        <v>40</v>
      </c>
      <c r="AT1276" s="17" t="str">
        <f t="shared" ca="1" si="351"/>
        <v>No</v>
      </c>
      <c r="AU1276" s="17">
        <f t="shared" si="349"/>
        <v>0</v>
      </c>
      <c r="AV1276" s="17" t="str">
        <f>+VLOOKUP(B1276,[1]Cruces!S:T,2,0)</f>
        <v>5. Consultoría / Adjudicación</v>
      </c>
    </row>
    <row r="1277" spans="1:48" hidden="1" x14ac:dyDescent="0.25">
      <c r="A1277" s="17" t="s">
        <v>2511</v>
      </c>
      <c r="B1277" s="17" t="s">
        <v>68</v>
      </c>
      <c r="C1277" s="17">
        <v>0</v>
      </c>
      <c r="D1277" s="17">
        <v>0</v>
      </c>
      <c r="E1277" s="17" t="s">
        <v>55</v>
      </c>
      <c r="F1277" s="17" t="s">
        <v>232</v>
      </c>
      <c r="G1277" s="17" t="s">
        <v>2512</v>
      </c>
      <c r="H1277" s="17">
        <v>3885154</v>
      </c>
      <c r="I1277" s="17" t="s">
        <v>83</v>
      </c>
      <c r="J1277" s="17" t="s">
        <v>59</v>
      </c>
      <c r="K1277" s="17" t="s">
        <v>900</v>
      </c>
      <c r="L1277" s="17" t="s">
        <v>280</v>
      </c>
      <c r="M1277" s="17" t="s">
        <v>281</v>
      </c>
      <c r="N1277" s="17" t="s">
        <v>75</v>
      </c>
      <c r="O1277" s="17">
        <v>20200612</v>
      </c>
      <c r="P1277" s="17">
        <v>20200813</v>
      </c>
      <c r="Q1277" s="17">
        <v>9521</v>
      </c>
      <c r="R1277" s="17">
        <v>28067964</v>
      </c>
      <c r="S1277" s="17" t="s">
        <v>76</v>
      </c>
      <c r="T1277" s="17" t="s">
        <v>63</v>
      </c>
      <c r="U1277" s="17" t="s">
        <v>77</v>
      </c>
      <c r="V1277" s="17">
        <f t="shared" si="350"/>
        <v>45</v>
      </c>
      <c r="W1277" s="17">
        <v>45000</v>
      </c>
      <c r="X1277" s="17" t="s">
        <v>64</v>
      </c>
      <c r="Y1277" s="17" t="s">
        <v>150</v>
      </c>
      <c r="Z1277" s="17">
        <v>20200914</v>
      </c>
      <c r="AA1277" s="17" t="s">
        <v>78</v>
      </c>
      <c r="AB1277" s="17">
        <v>1</v>
      </c>
      <c r="AC1277" s="17" t="str">
        <f>IFERROR(VLOOKUP(A1277,[1]Cruces!AJ:AK,2,0),VLOOKUP(CONCATENATE(X1277,AA1277),[1]Cruces!G:H,2,0))</f>
        <v>Solicitud de Obra</v>
      </c>
      <c r="AD1277" s="17">
        <f t="shared" si="336"/>
        <v>12</v>
      </c>
      <c r="AE1277" s="17">
        <f t="shared" si="337"/>
        <v>6</v>
      </c>
      <c r="AF1277" s="17">
        <f t="shared" si="338"/>
        <v>2020</v>
      </c>
      <c r="AG1277" s="17" t="str">
        <f>IFERROR(VLOOKUP(MID(A1277,2,4)*1,[1]Cruces!K:L,2,0),"Verificar")</f>
        <v>Atlántico Sur</v>
      </c>
      <c r="AH1277" s="17">
        <f t="shared" ca="1" si="339"/>
        <v>166</v>
      </c>
      <c r="AI1277" s="17" t="str">
        <f>IFERROR(VLOOKUP(U1277,[1]Cruces!$O$1:$P$6,2,0),"Sin Orden")</f>
        <v>Pendiente</v>
      </c>
      <c r="AJ1277" s="17">
        <f t="shared" si="340"/>
        <v>14</v>
      </c>
      <c r="AK1277" s="17">
        <f t="shared" si="341"/>
        <v>9</v>
      </c>
      <c r="AL1277" s="17">
        <f t="shared" si="342"/>
        <v>2020</v>
      </c>
      <c r="AM1277" s="17">
        <f t="shared" ca="1" si="343"/>
        <v>72</v>
      </c>
      <c r="AN1277" s="18">
        <f>IFERROR(VLOOKUP(R1277*1,'[1]Ordenes de Servicio'!G:K,5,0),"No Cruza")</f>
        <v>44070</v>
      </c>
      <c r="AO1277" s="17">
        <f t="shared" ca="1" si="344"/>
        <v>72</v>
      </c>
      <c r="AP1277" s="17">
        <f t="shared" si="345"/>
        <v>13</v>
      </c>
      <c r="AQ1277" s="17">
        <f t="shared" si="346"/>
        <v>8</v>
      </c>
      <c r="AR1277" s="17">
        <f t="shared" si="347"/>
        <v>2020</v>
      </c>
      <c r="AS1277" s="17">
        <f t="shared" ca="1" si="348"/>
        <v>104</v>
      </c>
      <c r="AT1277" s="17" t="str">
        <f t="shared" ca="1" si="351"/>
        <v>No</v>
      </c>
      <c r="AU1277" s="17">
        <f t="shared" si="349"/>
        <v>32</v>
      </c>
      <c r="AV1277" s="17" t="str">
        <f>+VLOOKUP(B1277,[1]Cruces!S:T,2,0)</f>
        <v>5. Consultoría / Adjudicación</v>
      </c>
    </row>
    <row r="1278" spans="1:48" hidden="1" x14ac:dyDescent="0.25">
      <c r="A1278" s="17" t="s">
        <v>2513</v>
      </c>
      <c r="B1278" s="17" t="s">
        <v>68</v>
      </c>
      <c r="C1278" s="17">
        <v>2019555</v>
      </c>
      <c r="D1278" s="17">
        <v>20069406</v>
      </c>
      <c r="E1278" s="17" t="s">
        <v>93</v>
      </c>
      <c r="F1278" s="17" t="s">
        <v>107</v>
      </c>
      <c r="G1278" s="17" t="s">
        <v>95</v>
      </c>
      <c r="H1278" s="17">
        <v>3003360026</v>
      </c>
      <c r="I1278" s="17" t="s">
        <v>83</v>
      </c>
      <c r="J1278" s="17" t="s">
        <v>2514</v>
      </c>
      <c r="K1278" s="17" t="s">
        <v>97</v>
      </c>
      <c r="L1278" s="17" t="s">
        <v>117</v>
      </c>
      <c r="M1278" s="17" t="s">
        <v>118</v>
      </c>
      <c r="N1278" s="17" t="s">
        <v>75</v>
      </c>
      <c r="O1278" s="17">
        <v>20191112</v>
      </c>
      <c r="P1278" s="17">
        <v>20191227</v>
      </c>
      <c r="Q1278" s="17">
        <v>9510</v>
      </c>
      <c r="R1278" s="17">
        <v>26909480</v>
      </c>
      <c r="S1278" s="17" t="s">
        <v>100</v>
      </c>
      <c r="T1278" s="17" t="s">
        <v>63</v>
      </c>
      <c r="U1278" s="17" t="s">
        <v>91</v>
      </c>
      <c r="V1278" s="17">
        <f t="shared" si="350"/>
        <v>225</v>
      </c>
      <c r="W1278" s="17">
        <v>225000</v>
      </c>
      <c r="X1278" s="17" t="s">
        <v>89</v>
      </c>
      <c r="Y1278" s="17" t="s">
        <v>136</v>
      </c>
      <c r="Z1278" s="17">
        <v>20191231</v>
      </c>
      <c r="AA1278" s="17" t="s">
        <v>101</v>
      </c>
      <c r="AB1278" s="17">
        <v>1</v>
      </c>
      <c r="AC1278" s="17" t="str">
        <f>IFERROR(VLOOKUP(A1278,[1]Cruces!AJ:AK,2,0),VLOOKUP(CONCATENATE(X1278,AA1278),[1]Cruces!G:H,2,0))</f>
        <v>Solicitud de Obra</v>
      </c>
      <c r="AD1278" s="17">
        <f t="shared" si="336"/>
        <v>12</v>
      </c>
      <c r="AE1278" s="17">
        <f t="shared" si="337"/>
        <v>11</v>
      </c>
      <c r="AF1278" s="17">
        <f t="shared" si="338"/>
        <v>2019</v>
      </c>
      <c r="AG1278" s="17" t="str">
        <f>IFERROR(VLOOKUP(MID(A1278,2,4)*1,[1]Cruces!K:L,2,0),"Verificar")</f>
        <v>Atlántico Norte</v>
      </c>
      <c r="AH1278" s="17">
        <f t="shared" ca="1" si="339"/>
        <v>379</v>
      </c>
      <c r="AI1278" s="17" t="str">
        <f>IFERROR(VLOOKUP(U1278,[1]Cruces!$O$1:$P$6,2,0),"Sin Orden")</f>
        <v>Resuelta</v>
      </c>
      <c r="AJ1278" s="17">
        <f t="shared" si="340"/>
        <v>31</v>
      </c>
      <c r="AK1278" s="17">
        <f t="shared" si="341"/>
        <v>12</v>
      </c>
      <c r="AL1278" s="17">
        <f t="shared" si="342"/>
        <v>2019</v>
      </c>
      <c r="AM1278" s="17">
        <f t="shared" ca="1" si="343"/>
        <v>330</v>
      </c>
      <c r="AN1278" s="18" t="str">
        <f>IFERROR(VLOOKUP(R1278*1,'[1]Ordenes de Servicio'!G:K,5,0),"No Cruza")</f>
        <v>No Cruza</v>
      </c>
      <c r="AO1278" s="17">
        <f t="shared" ca="1" si="344"/>
        <v>49</v>
      </c>
      <c r="AP1278" s="17">
        <f t="shared" si="345"/>
        <v>27</v>
      </c>
      <c r="AQ1278" s="17">
        <f t="shared" si="346"/>
        <v>12</v>
      </c>
      <c r="AR1278" s="17">
        <f t="shared" si="347"/>
        <v>2019</v>
      </c>
      <c r="AS1278" s="17">
        <f t="shared" ca="1" si="348"/>
        <v>334</v>
      </c>
      <c r="AT1278" s="17" t="str">
        <f t="shared" ca="1" si="351"/>
        <v>No</v>
      </c>
      <c r="AU1278" s="17">
        <f t="shared" si="349"/>
        <v>4</v>
      </c>
      <c r="AV1278" s="17" t="str">
        <f>+VLOOKUP(B1278,[1]Cruces!S:T,2,0)</f>
        <v>5. Consultoría / Adjudicación</v>
      </c>
    </row>
    <row r="1279" spans="1:48" hidden="1" x14ac:dyDescent="0.25">
      <c r="A1279" s="17" t="s">
        <v>6967</v>
      </c>
      <c r="B1279" s="17" t="s">
        <v>296</v>
      </c>
      <c r="C1279" s="17">
        <v>0</v>
      </c>
      <c r="D1279" s="17">
        <v>0</v>
      </c>
      <c r="E1279" s="17" t="s">
        <v>55</v>
      </c>
      <c r="F1279" s="17" t="s">
        <v>56</v>
      </c>
      <c r="G1279" s="17" t="s">
        <v>6968</v>
      </c>
      <c r="H1279" s="17">
        <v>3173723592</v>
      </c>
      <c r="I1279" s="17" t="s">
        <v>182</v>
      </c>
      <c r="J1279" s="17" t="s">
        <v>59</v>
      </c>
      <c r="K1279" s="17" t="s">
        <v>6938</v>
      </c>
      <c r="L1279" s="17" t="s">
        <v>255</v>
      </c>
      <c r="M1279" s="17" t="s">
        <v>256</v>
      </c>
      <c r="N1279" s="17" t="s">
        <v>301</v>
      </c>
      <c r="O1279" s="17">
        <v>20190905</v>
      </c>
      <c r="P1279" s="17">
        <v>20190912</v>
      </c>
      <c r="Q1279" s="17">
        <v>1180</v>
      </c>
      <c r="R1279" s="17">
        <v>0</v>
      </c>
      <c r="S1279" s="17"/>
      <c r="T1279" s="17" t="s">
        <v>63</v>
      </c>
      <c r="U1279" s="17"/>
      <c r="V1279" s="17">
        <f t="shared" si="350"/>
        <v>17</v>
      </c>
      <c r="W1279" s="17">
        <v>17000</v>
      </c>
      <c r="X1279" s="17" t="s">
        <v>218</v>
      </c>
      <c r="Y1279" s="17" t="s">
        <v>296</v>
      </c>
      <c r="Z1279" s="17">
        <v>20190912</v>
      </c>
      <c r="AA1279" s="17" t="s">
        <v>219</v>
      </c>
      <c r="AB1279" s="17">
        <v>1</v>
      </c>
      <c r="AC1279" s="17" t="str">
        <f>IFERROR(VLOOKUP(A1279,[1]Cruces!AJ:AK,2,0),VLOOKUP(CONCATENATE(X1279,AA1279),[1]Cruces!G:H,2,0))</f>
        <v>Solicitud CREG 030</v>
      </c>
      <c r="AD1279" s="17">
        <f t="shared" si="336"/>
        <v>5</v>
      </c>
      <c r="AE1279" s="17">
        <f t="shared" si="337"/>
        <v>9</v>
      </c>
      <c r="AF1279" s="17">
        <f t="shared" si="338"/>
        <v>2019</v>
      </c>
      <c r="AG1279" s="17" t="str">
        <f>IFERROR(VLOOKUP(MID(A1279,2,4)*1,[1]Cruces!K:L,2,0),"Verificar")</f>
        <v>Atlántico Norte</v>
      </c>
      <c r="AH1279" s="17">
        <f t="shared" ca="1" si="339"/>
        <v>447</v>
      </c>
      <c r="AI1279" s="17" t="str">
        <f>IFERROR(VLOOKUP(U1279,[1]Cruces!$O$1:$P$6,2,0),"Sin Orden")</f>
        <v>Sin Orden</v>
      </c>
      <c r="AJ1279" s="17">
        <f t="shared" si="340"/>
        <v>12</v>
      </c>
      <c r="AK1279" s="17">
        <f t="shared" si="341"/>
        <v>9</v>
      </c>
      <c r="AL1279" s="17">
        <f t="shared" si="342"/>
        <v>2019</v>
      </c>
      <c r="AM1279" s="17">
        <f t="shared" ca="1" si="343"/>
        <v>440</v>
      </c>
      <c r="AN1279" s="18" t="str">
        <f>IFERROR(VLOOKUP(R1279*1,'[1]Ordenes de Servicio'!G:K,5,0),"No Cruza")</f>
        <v>No Cruza</v>
      </c>
      <c r="AO1279" s="17">
        <f t="shared" ca="1" si="344"/>
        <v>440</v>
      </c>
      <c r="AP1279" s="17">
        <f t="shared" si="345"/>
        <v>12</v>
      </c>
      <c r="AQ1279" s="17">
        <f t="shared" si="346"/>
        <v>9</v>
      </c>
      <c r="AR1279" s="17">
        <f t="shared" si="347"/>
        <v>2019</v>
      </c>
      <c r="AS1279" s="17">
        <f t="shared" ca="1" si="348"/>
        <v>440</v>
      </c>
      <c r="AT1279" s="17" t="str">
        <f t="shared" ca="1" si="351"/>
        <v>Si</v>
      </c>
      <c r="AU1279" s="17">
        <f t="shared" si="349"/>
        <v>0</v>
      </c>
      <c r="AV1279" s="17" t="str">
        <f>+VLOOKUP(B1279,[1]Cruces!S:T,2,0)</f>
        <v>3. Evaluación Técnico Ecónomica</v>
      </c>
    </row>
    <row r="1280" spans="1:48" hidden="1" x14ac:dyDescent="0.25">
      <c r="A1280" s="17" t="s">
        <v>8322</v>
      </c>
      <c r="B1280" s="17" t="s">
        <v>569</v>
      </c>
      <c r="C1280" s="17">
        <v>0</v>
      </c>
      <c r="D1280" s="17">
        <v>0</v>
      </c>
      <c r="E1280" s="17" t="s">
        <v>55</v>
      </c>
      <c r="F1280" s="17" t="s">
        <v>7082</v>
      </c>
      <c r="G1280" s="17" t="s">
        <v>8323</v>
      </c>
      <c r="H1280" s="17">
        <v>3157163062</v>
      </c>
      <c r="I1280" s="17" t="s">
        <v>71</v>
      </c>
      <c r="J1280" s="17" t="s">
        <v>59</v>
      </c>
      <c r="K1280" s="17" t="s">
        <v>8324</v>
      </c>
      <c r="L1280" s="17" t="s">
        <v>7136</v>
      </c>
      <c r="M1280" s="17" t="s">
        <v>7137</v>
      </c>
      <c r="N1280" s="17" t="s">
        <v>572</v>
      </c>
      <c r="O1280" s="17">
        <v>20201106</v>
      </c>
      <c r="P1280" s="17">
        <v>20201107</v>
      </c>
      <c r="Q1280" s="17">
        <v>1180</v>
      </c>
      <c r="R1280" s="17">
        <v>0</v>
      </c>
      <c r="S1280" s="17"/>
      <c r="T1280" s="17" t="s">
        <v>63</v>
      </c>
      <c r="U1280" s="17"/>
      <c r="V1280" s="17">
        <f t="shared" si="350"/>
        <v>3</v>
      </c>
      <c r="W1280" s="17">
        <v>3000</v>
      </c>
      <c r="X1280" s="17" t="s">
        <v>7065</v>
      </c>
      <c r="Y1280" s="17" t="s">
        <v>569</v>
      </c>
      <c r="Z1280" s="17">
        <v>20201107</v>
      </c>
      <c r="AA1280" s="17" t="s">
        <v>1947</v>
      </c>
      <c r="AB1280" s="17">
        <v>1</v>
      </c>
      <c r="AC1280" s="17" t="str">
        <f>IFERROR(VLOOKUP(A1280,[1]Cruces!AJ:AK,2,0),VLOOKUP(CONCATENATE(X1280,AA1280),[1]Cruces!G:H,2,0))</f>
        <v>Solicitud por BT</v>
      </c>
      <c r="AD1280" s="17">
        <f t="shared" si="336"/>
        <v>6</v>
      </c>
      <c r="AE1280" s="17">
        <f t="shared" si="337"/>
        <v>11</v>
      </c>
      <c r="AF1280" s="17">
        <f t="shared" si="338"/>
        <v>2020</v>
      </c>
      <c r="AG1280" s="17" t="str">
        <f>IFERROR(VLOOKUP(MID(A1280,2,4)*1,[1]Cruces!K:L,2,0),"Verificar")</f>
        <v>Atlántico Norte</v>
      </c>
      <c r="AH1280" s="17">
        <f t="shared" ca="1" si="339"/>
        <v>19</v>
      </c>
      <c r="AI1280" s="17" t="str">
        <f>IFERROR(VLOOKUP(U1280,[1]Cruces!$O$1:$P$6,2,0),"Sin Orden")</f>
        <v>Sin Orden</v>
      </c>
      <c r="AJ1280" s="17">
        <f t="shared" si="340"/>
        <v>7</v>
      </c>
      <c r="AK1280" s="17">
        <f t="shared" si="341"/>
        <v>11</v>
      </c>
      <c r="AL1280" s="17">
        <f t="shared" si="342"/>
        <v>2020</v>
      </c>
      <c r="AM1280" s="17">
        <f t="shared" ca="1" si="343"/>
        <v>18</v>
      </c>
      <c r="AN1280" s="18" t="str">
        <f>IFERROR(VLOOKUP(R1280*1,'[1]Ordenes de Servicio'!G:K,5,0),"No Cruza")</f>
        <v>No Cruza</v>
      </c>
      <c r="AO1280" s="17">
        <f t="shared" ca="1" si="344"/>
        <v>18</v>
      </c>
      <c r="AP1280" s="17">
        <f t="shared" si="345"/>
        <v>7</v>
      </c>
      <c r="AQ1280" s="17">
        <f t="shared" si="346"/>
        <v>11</v>
      </c>
      <c r="AR1280" s="17">
        <f t="shared" si="347"/>
        <v>2020</v>
      </c>
      <c r="AS1280" s="17">
        <f t="shared" ca="1" si="348"/>
        <v>18</v>
      </c>
      <c r="AT1280" s="17" t="str">
        <f t="shared" ca="1" si="351"/>
        <v>No</v>
      </c>
      <c r="AU1280" s="17">
        <f t="shared" si="349"/>
        <v>0</v>
      </c>
      <c r="AV1280" s="17" t="str">
        <f>+VLOOKUP(B1280,[1]Cruces!S:T,2,0)</f>
        <v>1. Solicitud</v>
      </c>
    </row>
    <row r="1281" spans="1:48" hidden="1" x14ac:dyDescent="0.25">
      <c r="A1281" s="17" t="s">
        <v>2515</v>
      </c>
      <c r="B1281" s="17" t="s">
        <v>68</v>
      </c>
      <c r="C1281" s="17">
        <v>0</v>
      </c>
      <c r="D1281" s="17">
        <v>0</v>
      </c>
      <c r="E1281" s="17" t="s">
        <v>55</v>
      </c>
      <c r="F1281" s="17" t="s">
        <v>107</v>
      </c>
      <c r="G1281" s="17" t="s">
        <v>2516</v>
      </c>
      <c r="H1281" s="17">
        <v>0</v>
      </c>
      <c r="I1281" s="17" t="s">
        <v>104</v>
      </c>
      <c r="J1281" s="17" t="s">
        <v>59</v>
      </c>
      <c r="K1281" s="17" t="s">
        <v>2517</v>
      </c>
      <c r="L1281" s="17" t="s">
        <v>325</v>
      </c>
      <c r="M1281" s="17" t="s">
        <v>326</v>
      </c>
      <c r="N1281" s="17" t="s">
        <v>75</v>
      </c>
      <c r="O1281" s="17">
        <v>20180626</v>
      </c>
      <c r="P1281" s="17">
        <v>20180727</v>
      </c>
      <c r="Q1281" s="17">
        <v>1110</v>
      </c>
      <c r="R1281" s="17">
        <v>25242270</v>
      </c>
      <c r="S1281" s="17" t="s">
        <v>100</v>
      </c>
      <c r="T1281" s="17" t="s">
        <v>63</v>
      </c>
      <c r="U1281" s="17" t="s">
        <v>91</v>
      </c>
      <c r="V1281" s="17">
        <f t="shared" si="350"/>
        <v>400</v>
      </c>
      <c r="W1281" s="17">
        <v>400000</v>
      </c>
      <c r="X1281" s="17" t="s">
        <v>64</v>
      </c>
      <c r="Y1281" s="17" t="s">
        <v>282</v>
      </c>
      <c r="Z1281" s="17">
        <v>20180830</v>
      </c>
      <c r="AA1281" s="17" t="s">
        <v>101</v>
      </c>
      <c r="AB1281" s="17">
        <v>1</v>
      </c>
      <c r="AC1281" s="17" t="str">
        <f>IFERROR(VLOOKUP(A1281,[1]Cruces!AJ:AK,2,0),VLOOKUP(CONCATENATE(X1281,AA1281),[1]Cruces!G:H,2,0))</f>
        <v>Solicitud de Obra</v>
      </c>
      <c r="AD1281" s="17">
        <f t="shared" si="336"/>
        <v>26</v>
      </c>
      <c r="AE1281" s="17">
        <f t="shared" si="337"/>
        <v>6</v>
      </c>
      <c r="AF1281" s="17">
        <f t="shared" si="338"/>
        <v>2018</v>
      </c>
      <c r="AG1281" s="17" t="str">
        <f>IFERROR(VLOOKUP(MID(A1281,2,4)*1,[1]Cruces!K:L,2,0),"Verificar")</f>
        <v>Atlántico Norte</v>
      </c>
      <c r="AH1281" s="17">
        <f t="shared" ca="1" si="339"/>
        <v>883</v>
      </c>
      <c r="AI1281" s="17" t="str">
        <f>IFERROR(VLOOKUP(U1281,[1]Cruces!$O$1:$P$6,2,0),"Sin Orden")</f>
        <v>Resuelta</v>
      </c>
      <c r="AJ1281" s="17">
        <f t="shared" si="340"/>
        <v>30</v>
      </c>
      <c r="AK1281" s="17">
        <f t="shared" si="341"/>
        <v>8</v>
      </c>
      <c r="AL1281" s="17">
        <f t="shared" si="342"/>
        <v>2018</v>
      </c>
      <c r="AM1281" s="17">
        <f t="shared" ca="1" si="343"/>
        <v>818</v>
      </c>
      <c r="AN1281" s="18" t="str">
        <f>IFERROR(VLOOKUP(R1281*1,'[1]Ordenes de Servicio'!G:K,5,0),"No Cruza")</f>
        <v>No Cruza</v>
      </c>
      <c r="AO1281" s="17">
        <f t="shared" ca="1" si="344"/>
        <v>65</v>
      </c>
      <c r="AP1281" s="17">
        <f t="shared" si="345"/>
        <v>27</v>
      </c>
      <c r="AQ1281" s="17">
        <f t="shared" si="346"/>
        <v>7</v>
      </c>
      <c r="AR1281" s="17">
        <f t="shared" si="347"/>
        <v>2018</v>
      </c>
      <c r="AS1281" s="17">
        <f t="shared" ca="1" si="348"/>
        <v>852</v>
      </c>
      <c r="AT1281" s="17" t="str">
        <f t="shared" ca="1" si="351"/>
        <v>Si</v>
      </c>
      <c r="AU1281" s="17">
        <f t="shared" si="349"/>
        <v>34</v>
      </c>
      <c r="AV1281" s="17" t="str">
        <f>+VLOOKUP(B1281,[1]Cruces!S:T,2,0)</f>
        <v>5. Consultoría / Adjudicación</v>
      </c>
    </row>
    <row r="1282" spans="1:48" hidden="1" x14ac:dyDescent="0.25">
      <c r="A1282" s="17" t="s">
        <v>2518</v>
      </c>
      <c r="B1282" s="17" t="s">
        <v>68</v>
      </c>
      <c r="C1282" s="17">
        <v>0</v>
      </c>
      <c r="D1282" s="17">
        <v>0</v>
      </c>
      <c r="E1282" s="17" t="s">
        <v>55</v>
      </c>
      <c r="F1282" s="17" t="s">
        <v>56</v>
      </c>
      <c r="G1282" s="17" t="s">
        <v>2519</v>
      </c>
      <c r="H1282" s="17">
        <v>0</v>
      </c>
      <c r="I1282" s="17" t="s">
        <v>71</v>
      </c>
      <c r="J1282" s="17" t="s">
        <v>59</v>
      </c>
      <c r="K1282" s="17" t="s">
        <v>2520</v>
      </c>
      <c r="L1282" s="17" t="s">
        <v>117</v>
      </c>
      <c r="M1282" s="17" t="s">
        <v>118</v>
      </c>
      <c r="N1282" s="17" t="s">
        <v>75</v>
      </c>
      <c r="O1282" s="17">
        <v>20190923</v>
      </c>
      <c r="P1282" s="17">
        <v>20191126</v>
      </c>
      <c r="Q1282" s="17">
        <v>1110</v>
      </c>
      <c r="R1282" s="17">
        <v>26758410</v>
      </c>
      <c r="S1282" s="17" t="s">
        <v>100</v>
      </c>
      <c r="T1282" s="17" t="s">
        <v>63</v>
      </c>
      <c r="U1282" s="17" t="s">
        <v>91</v>
      </c>
      <c r="V1282" s="17">
        <f t="shared" si="350"/>
        <v>112.5</v>
      </c>
      <c r="W1282" s="17">
        <v>112500</v>
      </c>
      <c r="X1282" s="17" t="s">
        <v>64</v>
      </c>
      <c r="Y1282" s="17" t="s">
        <v>136</v>
      </c>
      <c r="Z1282" s="17">
        <v>20191128</v>
      </c>
      <c r="AA1282" s="17" t="s">
        <v>78</v>
      </c>
      <c r="AB1282" s="17">
        <v>1</v>
      </c>
      <c r="AC1282" s="17" t="str">
        <f>IFERROR(VLOOKUP(A1282,[1]Cruces!AJ:AK,2,0),VLOOKUP(CONCATENATE(X1282,AA1282),[1]Cruces!G:H,2,0))</f>
        <v>Solicitud de Obra</v>
      </c>
      <c r="AD1282" s="17">
        <f t="shared" si="336"/>
        <v>23</v>
      </c>
      <c r="AE1282" s="17">
        <f t="shared" si="337"/>
        <v>9</v>
      </c>
      <c r="AF1282" s="17">
        <f t="shared" si="338"/>
        <v>2019</v>
      </c>
      <c r="AG1282" s="17" t="str">
        <f>IFERROR(VLOOKUP(MID(A1282,2,4)*1,[1]Cruces!K:L,2,0),"Verificar")</f>
        <v>Atlántico Norte</v>
      </c>
      <c r="AH1282" s="17">
        <f t="shared" ca="1" si="339"/>
        <v>429</v>
      </c>
      <c r="AI1282" s="17" t="str">
        <f>IFERROR(VLOOKUP(U1282,[1]Cruces!$O$1:$P$6,2,0),"Sin Orden")</f>
        <v>Resuelta</v>
      </c>
      <c r="AJ1282" s="17">
        <f t="shared" si="340"/>
        <v>28</v>
      </c>
      <c r="AK1282" s="17">
        <f t="shared" si="341"/>
        <v>11</v>
      </c>
      <c r="AL1282" s="17">
        <f t="shared" si="342"/>
        <v>2019</v>
      </c>
      <c r="AM1282" s="17">
        <f t="shared" ca="1" si="343"/>
        <v>363</v>
      </c>
      <c r="AN1282" s="18" t="str">
        <f>IFERROR(VLOOKUP(R1282*1,'[1]Ordenes de Servicio'!G:K,5,0),"No Cruza")</f>
        <v>No Cruza</v>
      </c>
      <c r="AO1282" s="17">
        <f t="shared" ca="1" si="344"/>
        <v>66</v>
      </c>
      <c r="AP1282" s="17">
        <f t="shared" si="345"/>
        <v>26</v>
      </c>
      <c r="AQ1282" s="17">
        <f t="shared" si="346"/>
        <v>11</v>
      </c>
      <c r="AR1282" s="17">
        <f t="shared" si="347"/>
        <v>2019</v>
      </c>
      <c r="AS1282" s="17">
        <f t="shared" ca="1" si="348"/>
        <v>365</v>
      </c>
      <c r="AT1282" s="17" t="str">
        <f t="shared" ca="1" si="351"/>
        <v>Si</v>
      </c>
      <c r="AU1282" s="17">
        <f t="shared" si="349"/>
        <v>2</v>
      </c>
      <c r="AV1282" s="17" t="str">
        <f>+VLOOKUP(B1282,[1]Cruces!S:T,2,0)</f>
        <v>5. Consultoría / Adjudicación</v>
      </c>
    </row>
    <row r="1283" spans="1:48" x14ac:dyDescent="0.25">
      <c r="A1283" s="17" t="s">
        <v>2521</v>
      </c>
      <c r="B1283" s="17" t="s">
        <v>80</v>
      </c>
      <c r="C1283" s="17">
        <v>0</v>
      </c>
      <c r="D1283" s="17">
        <v>0</v>
      </c>
      <c r="E1283" s="17" t="s">
        <v>55</v>
      </c>
      <c r="F1283" s="17" t="s">
        <v>932</v>
      </c>
      <c r="G1283" s="17" t="s">
        <v>2522</v>
      </c>
      <c r="H1283" s="17">
        <v>3105563297</v>
      </c>
      <c r="I1283" s="17" t="s">
        <v>71</v>
      </c>
      <c r="J1283" s="17" t="s">
        <v>59</v>
      </c>
      <c r="K1283" s="17" t="s">
        <v>2523</v>
      </c>
      <c r="L1283" s="17" t="s">
        <v>935</v>
      </c>
      <c r="M1283" s="17" t="s">
        <v>936</v>
      </c>
      <c r="N1283" s="17" t="s">
        <v>87</v>
      </c>
      <c r="O1283" s="17">
        <v>20200120</v>
      </c>
      <c r="P1283" s="17">
        <v>20200804</v>
      </c>
      <c r="Q1283" s="17">
        <v>3410</v>
      </c>
      <c r="R1283" s="17">
        <v>27678914</v>
      </c>
      <c r="S1283" s="17" t="s">
        <v>76</v>
      </c>
      <c r="T1283" s="17" t="s">
        <v>63</v>
      </c>
      <c r="U1283" s="17" t="s">
        <v>88</v>
      </c>
      <c r="V1283" s="17">
        <f t="shared" si="350"/>
        <v>112.5</v>
      </c>
      <c r="W1283" s="17">
        <v>112500</v>
      </c>
      <c r="X1283" s="17" t="s">
        <v>64</v>
      </c>
      <c r="Y1283" s="17" t="s">
        <v>90</v>
      </c>
      <c r="Z1283" s="17">
        <v>20200804</v>
      </c>
      <c r="AA1283" s="17" t="s">
        <v>78</v>
      </c>
      <c r="AB1283" s="17">
        <v>1</v>
      </c>
      <c r="AC1283" s="17" t="str">
        <f>IFERROR(VLOOKUP(A1283,[1]Cruces!AJ:AK,2,0),VLOOKUP(CONCATENATE(X1283,AA1283),[1]Cruces!G:H,2,0))</f>
        <v>Solicitud de Obra</v>
      </c>
      <c r="AD1283" s="17">
        <f t="shared" si="336"/>
        <v>20</v>
      </c>
      <c r="AE1283" s="17">
        <f t="shared" si="337"/>
        <v>1</v>
      </c>
      <c r="AF1283" s="17">
        <f t="shared" si="338"/>
        <v>2020</v>
      </c>
      <c r="AG1283" s="17" t="str">
        <f>IFERROR(VLOOKUP(MID(A1283,2,4)*1,[1]Cruces!K:L,2,0),"Verificar")</f>
        <v>Magdalena</v>
      </c>
      <c r="AH1283" s="17">
        <f t="shared" ca="1" si="339"/>
        <v>310</v>
      </c>
      <c r="AI1283" s="17" t="str">
        <f>IFERROR(VLOOKUP(U1283,[1]Cruces!$O$1:$P$6,2,0),"Sin Orden")</f>
        <v>Resuelta</v>
      </c>
      <c r="AJ1283" s="17">
        <f t="shared" si="340"/>
        <v>4</v>
      </c>
      <c r="AK1283" s="17">
        <f t="shared" si="341"/>
        <v>8</v>
      </c>
      <c r="AL1283" s="17">
        <f t="shared" si="342"/>
        <v>2020</v>
      </c>
      <c r="AM1283" s="17">
        <f t="shared" ca="1" si="343"/>
        <v>113</v>
      </c>
      <c r="AN1283" s="18" t="str">
        <f>IFERROR(VLOOKUP(R1283*1,'[1]Ordenes de Servicio'!G:K,5,0),"No Cruza")</f>
        <v>No Cruza</v>
      </c>
      <c r="AO1283" s="17">
        <f t="shared" ca="1" si="344"/>
        <v>197</v>
      </c>
      <c r="AP1283" s="17">
        <f t="shared" si="345"/>
        <v>4</v>
      </c>
      <c r="AQ1283" s="17">
        <f t="shared" si="346"/>
        <v>8</v>
      </c>
      <c r="AR1283" s="17">
        <f t="shared" si="347"/>
        <v>2020</v>
      </c>
      <c r="AS1283" s="17">
        <f t="shared" ca="1" si="348"/>
        <v>113</v>
      </c>
      <c r="AT1283" s="17" t="str">
        <f t="shared" ca="1" si="351"/>
        <v>No</v>
      </c>
      <c r="AU1283" s="17">
        <f t="shared" si="349"/>
        <v>0</v>
      </c>
      <c r="AV1283" s="17" t="str">
        <f>+VLOOKUP(B1283,[1]Cruces!S:T,2,0)</f>
        <v>8. Puesta en Servicio</v>
      </c>
    </row>
    <row r="1284" spans="1:48" hidden="1" x14ac:dyDescent="0.25">
      <c r="A1284" s="17" t="s">
        <v>8325</v>
      </c>
      <c r="B1284" s="17" t="s">
        <v>6595</v>
      </c>
      <c r="C1284" s="17">
        <v>0</v>
      </c>
      <c r="D1284" s="17">
        <v>0</v>
      </c>
      <c r="E1284" s="17" t="s">
        <v>55</v>
      </c>
      <c r="F1284" s="17" t="s">
        <v>120</v>
      </c>
      <c r="G1284" s="17" t="s">
        <v>8326</v>
      </c>
      <c r="H1284" s="17">
        <v>3148136459</v>
      </c>
      <c r="I1284" s="17" t="s">
        <v>71</v>
      </c>
      <c r="J1284" s="17" t="s">
        <v>59</v>
      </c>
      <c r="K1284" s="17" t="s">
        <v>8327</v>
      </c>
      <c r="L1284" s="17" t="s">
        <v>122</v>
      </c>
      <c r="M1284" s="17" t="s">
        <v>123</v>
      </c>
      <c r="N1284" s="17" t="s">
        <v>6600</v>
      </c>
      <c r="O1284" s="17">
        <v>20200415</v>
      </c>
      <c r="P1284" s="17">
        <v>20200417</v>
      </c>
      <c r="Q1284" s="17">
        <v>1110</v>
      </c>
      <c r="R1284" s="17">
        <v>27320309</v>
      </c>
      <c r="S1284" s="17" t="s">
        <v>6601</v>
      </c>
      <c r="T1284" s="17" t="s">
        <v>63</v>
      </c>
      <c r="U1284" s="17" t="s">
        <v>91</v>
      </c>
      <c r="V1284" s="17">
        <f t="shared" si="350"/>
        <v>3</v>
      </c>
      <c r="W1284" s="17">
        <v>3000</v>
      </c>
      <c r="X1284" s="17" t="s">
        <v>7065</v>
      </c>
      <c r="Y1284" s="17" t="s">
        <v>6595</v>
      </c>
      <c r="Z1284" s="17">
        <v>20200417</v>
      </c>
      <c r="AA1284" s="17" t="s">
        <v>1947</v>
      </c>
      <c r="AB1284" s="17">
        <v>1</v>
      </c>
      <c r="AC1284" s="17" t="str">
        <f>IFERROR(VLOOKUP(A1284,[1]Cruces!AJ:AK,2,0),VLOOKUP(CONCATENATE(X1284,AA1284),[1]Cruces!G:H,2,0))</f>
        <v>Solicitud por BT</v>
      </c>
      <c r="AD1284" s="17">
        <f t="shared" si="336"/>
        <v>15</v>
      </c>
      <c r="AE1284" s="17">
        <f t="shared" si="337"/>
        <v>4</v>
      </c>
      <c r="AF1284" s="17">
        <f t="shared" si="338"/>
        <v>2020</v>
      </c>
      <c r="AG1284" s="17" t="str">
        <f>IFERROR(VLOOKUP(MID(A1284,2,4)*1,[1]Cruces!K:L,2,0),"Verificar")</f>
        <v>Atlántico Norte</v>
      </c>
      <c r="AH1284" s="17">
        <f t="shared" ca="1" si="339"/>
        <v>224</v>
      </c>
      <c r="AI1284" s="17" t="str">
        <f>IFERROR(VLOOKUP(U1284,[1]Cruces!$O$1:$P$6,2,0),"Sin Orden")</f>
        <v>Resuelta</v>
      </c>
      <c r="AJ1284" s="17">
        <f t="shared" si="340"/>
        <v>17</v>
      </c>
      <c r="AK1284" s="17">
        <f t="shared" si="341"/>
        <v>4</v>
      </c>
      <c r="AL1284" s="17">
        <f t="shared" si="342"/>
        <v>2020</v>
      </c>
      <c r="AM1284" s="17">
        <f t="shared" ca="1" si="343"/>
        <v>222</v>
      </c>
      <c r="AN1284" s="18" t="str">
        <f>IFERROR(VLOOKUP(R1284*1,'[1]Ordenes de Servicio'!G:K,5,0),"No Cruza")</f>
        <v>No Cruza</v>
      </c>
      <c r="AO1284" s="17">
        <f t="shared" ca="1" si="344"/>
        <v>2</v>
      </c>
      <c r="AP1284" s="17">
        <f t="shared" si="345"/>
        <v>17</v>
      </c>
      <c r="AQ1284" s="17">
        <f t="shared" si="346"/>
        <v>4</v>
      </c>
      <c r="AR1284" s="17">
        <f t="shared" si="347"/>
        <v>2020</v>
      </c>
      <c r="AS1284" s="17">
        <f t="shared" ca="1" si="348"/>
        <v>222</v>
      </c>
      <c r="AT1284" s="17" t="str">
        <f t="shared" ca="1" si="351"/>
        <v>No</v>
      </c>
      <c r="AU1284" s="17">
        <f t="shared" si="349"/>
        <v>0</v>
      </c>
      <c r="AV1284" s="17" t="str">
        <f>+VLOOKUP(B1284,[1]Cruces!S:T,2,0)</f>
        <v>7. Ejecución en Campo OS BT</v>
      </c>
    </row>
    <row r="1285" spans="1:48" hidden="1" x14ac:dyDescent="0.25">
      <c r="A1285" s="17" t="s">
        <v>2524</v>
      </c>
      <c r="B1285" s="17" t="s">
        <v>68</v>
      </c>
      <c r="C1285" s="17">
        <v>0</v>
      </c>
      <c r="D1285" s="17">
        <v>0</v>
      </c>
      <c r="E1285" s="17" t="s">
        <v>55</v>
      </c>
      <c r="F1285" s="17" t="s">
        <v>107</v>
      </c>
      <c r="G1285" s="17" t="s">
        <v>2525</v>
      </c>
      <c r="H1285" s="17">
        <v>0</v>
      </c>
      <c r="I1285" s="17" t="s">
        <v>71</v>
      </c>
      <c r="J1285" s="17" t="s">
        <v>59</v>
      </c>
      <c r="K1285" s="17" t="s">
        <v>2526</v>
      </c>
      <c r="L1285" s="17" t="s">
        <v>117</v>
      </c>
      <c r="M1285" s="17" t="s">
        <v>118</v>
      </c>
      <c r="N1285" s="17" t="s">
        <v>75</v>
      </c>
      <c r="O1285" s="17">
        <v>20191121</v>
      </c>
      <c r="P1285" s="17">
        <v>20200211</v>
      </c>
      <c r="Q1285" s="17">
        <v>7551</v>
      </c>
      <c r="R1285" s="17">
        <v>26943108</v>
      </c>
      <c r="S1285" s="17" t="s">
        <v>100</v>
      </c>
      <c r="T1285" s="17" t="s">
        <v>63</v>
      </c>
      <c r="U1285" s="17" t="s">
        <v>91</v>
      </c>
      <c r="V1285" s="17">
        <f t="shared" si="350"/>
        <v>37.5</v>
      </c>
      <c r="W1285" s="17">
        <v>37500</v>
      </c>
      <c r="X1285" s="17" t="s">
        <v>64</v>
      </c>
      <c r="Y1285" s="17" t="s">
        <v>282</v>
      </c>
      <c r="Z1285" s="17">
        <v>20200212</v>
      </c>
      <c r="AA1285" s="17" t="s">
        <v>78</v>
      </c>
      <c r="AB1285" s="17">
        <v>1</v>
      </c>
      <c r="AC1285" s="17" t="str">
        <f>IFERROR(VLOOKUP(A1285,[1]Cruces!AJ:AK,2,0),VLOOKUP(CONCATENATE(X1285,AA1285),[1]Cruces!G:H,2,0))</f>
        <v>Solicitud de Obra</v>
      </c>
      <c r="AD1285" s="17">
        <f t="shared" si="336"/>
        <v>21</v>
      </c>
      <c r="AE1285" s="17">
        <f t="shared" si="337"/>
        <v>11</v>
      </c>
      <c r="AF1285" s="17">
        <f t="shared" si="338"/>
        <v>2019</v>
      </c>
      <c r="AG1285" s="17" t="str">
        <f>IFERROR(VLOOKUP(MID(A1285,2,4)*1,[1]Cruces!K:L,2,0),"Verificar")</f>
        <v>Atlántico Norte</v>
      </c>
      <c r="AH1285" s="17">
        <f t="shared" ca="1" si="339"/>
        <v>370</v>
      </c>
      <c r="AI1285" s="17" t="str">
        <f>IFERROR(VLOOKUP(U1285,[1]Cruces!$O$1:$P$6,2,0),"Sin Orden")</f>
        <v>Resuelta</v>
      </c>
      <c r="AJ1285" s="17">
        <f t="shared" si="340"/>
        <v>12</v>
      </c>
      <c r="AK1285" s="17">
        <f t="shared" si="341"/>
        <v>2</v>
      </c>
      <c r="AL1285" s="17">
        <f t="shared" si="342"/>
        <v>2020</v>
      </c>
      <c r="AM1285" s="17">
        <f t="shared" ca="1" si="343"/>
        <v>287</v>
      </c>
      <c r="AN1285" s="18" t="str">
        <f>IFERROR(VLOOKUP(R1285*1,'[1]Ordenes de Servicio'!G:K,5,0),"No Cruza")</f>
        <v>No Cruza</v>
      </c>
      <c r="AO1285" s="17">
        <f t="shared" ca="1" si="344"/>
        <v>83</v>
      </c>
      <c r="AP1285" s="17">
        <f t="shared" si="345"/>
        <v>11</v>
      </c>
      <c r="AQ1285" s="17">
        <f t="shared" si="346"/>
        <v>2</v>
      </c>
      <c r="AR1285" s="17">
        <f t="shared" si="347"/>
        <v>2020</v>
      </c>
      <c r="AS1285" s="17">
        <f t="shared" ca="1" si="348"/>
        <v>288</v>
      </c>
      <c r="AT1285" s="17" t="str">
        <f t="shared" ca="1" si="351"/>
        <v>No</v>
      </c>
      <c r="AU1285" s="17">
        <f t="shared" si="349"/>
        <v>1</v>
      </c>
      <c r="AV1285" s="17" t="str">
        <f>+VLOOKUP(B1285,[1]Cruces!S:T,2,0)</f>
        <v>5. Consultoría / Adjudicación</v>
      </c>
    </row>
    <row r="1286" spans="1:48" hidden="1" x14ac:dyDescent="0.25">
      <c r="A1286" s="17" t="s">
        <v>8328</v>
      </c>
      <c r="B1286" s="17" t="s">
        <v>1683</v>
      </c>
      <c r="C1286" s="17">
        <v>0</v>
      </c>
      <c r="D1286" s="17">
        <v>0</v>
      </c>
      <c r="E1286" s="17" t="s">
        <v>55</v>
      </c>
      <c r="F1286" s="17" t="s">
        <v>126</v>
      </c>
      <c r="G1286" s="17" t="s">
        <v>8329</v>
      </c>
      <c r="H1286" s="17">
        <v>3017551867</v>
      </c>
      <c r="I1286" s="17" t="s">
        <v>71</v>
      </c>
      <c r="J1286" s="17" t="s">
        <v>59</v>
      </c>
      <c r="K1286" s="17" t="s">
        <v>97</v>
      </c>
      <c r="L1286" s="17" t="s">
        <v>6598</v>
      </c>
      <c r="M1286" s="17" t="s">
        <v>6599</v>
      </c>
      <c r="N1286" s="17" t="s">
        <v>1686</v>
      </c>
      <c r="O1286" s="17">
        <v>20200811</v>
      </c>
      <c r="P1286" s="17">
        <v>20200811</v>
      </c>
      <c r="Q1286" s="17">
        <v>9331</v>
      </c>
      <c r="R1286" s="17">
        <v>0</v>
      </c>
      <c r="S1286" s="17"/>
      <c r="T1286" s="17" t="s">
        <v>63</v>
      </c>
      <c r="U1286" s="17"/>
      <c r="V1286" s="17">
        <f t="shared" si="350"/>
        <v>3</v>
      </c>
      <c r="W1286" s="17">
        <v>3000</v>
      </c>
      <c r="X1286" s="17" t="s">
        <v>7065</v>
      </c>
      <c r="Y1286" s="17" t="s">
        <v>150</v>
      </c>
      <c r="Z1286" s="17">
        <v>20200819</v>
      </c>
      <c r="AA1286" s="17" t="s">
        <v>1947</v>
      </c>
      <c r="AB1286" s="17">
        <v>1</v>
      </c>
      <c r="AC1286" s="17" t="str">
        <f>IFERROR(VLOOKUP(A1286,[1]Cruces!AJ:AK,2,0),VLOOKUP(CONCATENATE(X1286,AA1286),[1]Cruces!G:H,2,0))</f>
        <v>Solicitud por BT</v>
      </c>
      <c r="AD1286" s="17">
        <f t="shared" si="336"/>
        <v>11</v>
      </c>
      <c r="AE1286" s="17">
        <f t="shared" si="337"/>
        <v>8</v>
      </c>
      <c r="AF1286" s="17">
        <f t="shared" si="338"/>
        <v>2020</v>
      </c>
      <c r="AG1286" s="17" t="str">
        <f>IFERROR(VLOOKUP(MID(A1286,2,4)*1,[1]Cruces!K:L,2,0),"Verificar")</f>
        <v>Guajira</v>
      </c>
      <c r="AH1286" s="17">
        <f t="shared" ca="1" si="339"/>
        <v>106</v>
      </c>
      <c r="AI1286" s="17" t="str">
        <f>IFERROR(VLOOKUP(U1286,[1]Cruces!$O$1:$P$6,2,0),"Sin Orden")</f>
        <v>Sin Orden</v>
      </c>
      <c r="AJ1286" s="17">
        <f t="shared" si="340"/>
        <v>19</v>
      </c>
      <c r="AK1286" s="17">
        <f t="shared" si="341"/>
        <v>8</v>
      </c>
      <c r="AL1286" s="17">
        <f t="shared" si="342"/>
        <v>2020</v>
      </c>
      <c r="AM1286" s="17">
        <f t="shared" ca="1" si="343"/>
        <v>98</v>
      </c>
      <c r="AN1286" s="18" t="str">
        <f>IFERROR(VLOOKUP(R1286*1,'[1]Ordenes de Servicio'!G:K,5,0),"No Cruza")</f>
        <v>No Cruza</v>
      </c>
      <c r="AO1286" s="17">
        <f t="shared" ca="1" si="344"/>
        <v>98</v>
      </c>
      <c r="AP1286" s="17">
        <f t="shared" si="345"/>
        <v>11</v>
      </c>
      <c r="AQ1286" s="17">
        <f t="shared" si="346"/>
        <v>8</v>
      </c>
      <c r="AR1286" s="17">
        <f t="shared" si="347"/>
        <v>2020</v>
      </c>
      <c r="AS1286" s="17">
        <f t="shared" ca="1" si="348"/>
        <v>106</v>
      </c>
      <c r="AT1286" s="17" t="str">
        <f t="shared" ca="1" si="351"/>
        <v>No</v>
      </c>
      <c r="AU1286" s="17">
        <f t="shared" si="349"/>
        <v>8</v>
      </c>
      <c r="AV1286" s="17" t="str">
        <f>+VLOOKUP(B1286,[1]Cruces!S:T,2,0)</f>
        <v>1. Solicitud</v>
      </c>
    </row>
    <row r="1287" spans="1:48" hidden="1" x14ac:dyDescent="0.25">
      <c r="A1287" s="17" t="s">
        <v>8330</v>
      </c>
      <c r="B1287" s="17" t="s">
        <v>569</v>
      </c>
      <c r="C1287" s="17">
        <v>0</v>
      </c>
      <c r="D1287" s="17">
        <v>0</v>
      </c>
      <c r="E1287" s="17" t="s">
        <v>55</v>
      </c>
      <c r="F1287" s="17" t="s">
        <v>7082</v>
      </c>
      <c r="G1287" s="17" t="s">
        <v>8331</v>
      </c>
      <c r="H1287" s="17">
        <v>3686060</v>
      </c>
      <c r="I1287" s="17" t="s">
        <v>71</v>
      </c>
      <c r="J1287" s="17" t="s">
        <v>59</v>
      </c>
      <c r="K1287" s="17" t="s">
        <v>8332</v>
      </c>
      <c r="L1287" s="17" t="s">
        <v>7079</v>
      </c>
      <c r="M1287" s="17" t="s">
        <v>7080</v>
      </c>
      <c r="N1287" s="17" t="s">
        <v>572</v>
      </c>
      <c r="O1287" s="17">
        <v>20201105</v>
      </c>
      <c r="P1287" s="17">
        <v>20201105</v>
      </c>
      <c r="Q1287" s="17">
        <v>1110</v>
      </c>
      <c r="R1287" s="17">
        <v>0</v>
      </c>
      <c r="S1287" s="17"/>
      <c r="T1287" s="17" t="s">
        <v>63</v>
      </c>
      <c r="U1287" s="17"/>
      <c r="V1287" s="17">
        <f t="shared" si="350"/>
        <v>3</v>
      </c>
      <c r="W1287" s="17">
        <v>3000</v>
      </c>
      <c r="X1287" s="17" t="s">
        <v>7065</v>
      </c>
      <c r="Y1287" s="17" t="s">
        <v>569</v>
      </c>
      <c r="Z1287" s="17">
        <v>20201105</v>
      </c>
      <c r="AA1287" s="17" t="s">
        <v>1947</v>
      </c>
      <c r="AB1287" s="17">
        <v>1</v>
      </c>
      <c r="AC1287" s="17" t="str">
        <f>IFERROR(VLOOKUP(A1287,[1]Cruces!AJ:AK,2,0),VLOOKUP(CONCATENATE(X1287,AA1287),[1]Cruces!G:H,2,0))</f>
        <v>Solicitud por BT</v>
      </c>
      <c r="AD1287" s="17">
        <f t="shared" si="336"/>
        <v>5</v>
      </c>
      <c r="AE1287" s="17">
        <f t="shared" si="337"/>
        <v>11</v>
      </c>
      <c r="AF1287" s="17">
        <f t="shared" si="338"/>
        <v>2020</v>
      </c>
      <c r="AG1287" s="17" t="str">
        <f>IFERROR(VLOOKUP(MID(A1287,2,4)*1,[1]Cruces!K:L,2,0),"Verificar")</f>
        <v>Atlántico Norte</v>
      </c>
      <c r="AH1287" s="17">
        <f t="shared" ca="1" si="339"/>
        <v>20</v>
      </c>
      <c r="AI1287" s="17" t="str">
        <f>IFERROR(VLOOKUP(U1287,[1]Cruces!$O$1:$P$6,2,0),"Sin Orden")</f>
        <v>Sin Orden</v>
      </c>
      <c r="AJ1287" s="17">
        <f t="shared" si="340"/>
        <v>5</v>
      </c>
      <c r="AK1287" s="17">
        <f t="shared" si="341"/>
        <v>11</v>
      </c>
      <c r="AL1287" s="17">
        <f t="shared" si="342"/>
        <v>2020</v>
      </c>
      <c r="AM1287" s="17">
        <f t="shared" ca="1" si="343"/>
        <v>20</v>
      </c>
      <c r="AN1287" s="18" t="str">
        <f>IFERROR(VLOOKUP(R1287*1,'[1]Ordenes de Servicio'!G:K,5,0),"No Cruza")</f>
        <v>No Cruza</v>
      </c>
      <c r="AO1287" s="17">
        <f t="shared" ca="1" si="344"/>
        <v>20</v>
      </c>
      <c r="AP1287" s="17">
        <f t="shared" si="345"/>
        <v>5</v>
      </c>
      <c r="AQ1287" s="17">
        <f t="shared" si="346"/>
        <v>11</v>
      </c>
      <c r="AR1287" s="17">
        <f t="shared" si="347"/>
        <v>2020</v>
      </c>
      <c r="AS1287" s="17">
        <f t="shared" ca="1" si="348"/>
        <v>20</v>
      </c>
      <c r="AT1287" s="17" t="str">
        <f t="shared" ca="1" si="351"/>
        <v>No</v>
      </c>
      <c r="AU1287" s="17">
        <f t="shared" si="349"/>
        <v>0</v>
      </c>
      <c r="AV1287" s="17" t="str">
        <f>+VLOOKUP(B1287,[1]Cruces!S:T,2,0)</f>
        <v>1. Solicitud</v>
      </c>
    </row>
    <row r="1288" spans="1:48" hidden="1" x14ac:dyDescent="0.25">
      <c r="A1288" s="17" t="s">
        <v>8333</v>
      </c>
      <c r="B1288" s="17" t="s">
        <v>569</v>
      </c>
      <c r="C1288" s="17">
        <v>0</v>
      </c>
      <c r="D1288" s="17">
        <v>0</v>
      </c>
      <c r="E1288" s="17" t="s">
        <v>55</v>
      </c>
      <c r="F1288" s="17" t="s">
        <v>7098</v>
      </c>
      <c r="G1288" s="17" t="s">
        <v>8334</v>
      </c>
      <c r="H1288" s="17">
        <v>3006682715</v>
      </c>
      <c r="I1288" s="17" t="s">
        <v>71</v>
      </c>
      <c r="J1288" s="17" t="s">
        <v>59</v>
      </c>
      <c r="K1288" s="17" t="s">
        <v>97</v>
      </c>
      <c r="L1288" s="17" t="s">
        <v>7101</v>
      </c>
      <c r="M1288" s="17" t="s">
        <v>7102</v>
      </c>
      <c r="N1288" s="17" t="s">
        <v>572</v>
      </c>
      <c r="O1288" s="17">
        <v>20201103</v>
      </c>
      <c r="P1288" s="17">
        <v>20201103</v>
      </c>
      <c r="Q1288" s="17">
        <v>1150</v>
      </c>
      <c r="R1288" s="17">
        <v>0</v>
      </c>
      <c r="S1288" s="17"/>
      <c r="T1288" s="17" t="s">
        <v>63</v>
      </c>
      <c r="U1288" s="17"/>
      <c r="V1288" s="17">
        <f t="shared" si="350"/>
        <v>3</v>
      </c>
      <c r="W1288" s="17">
        <v>3000</v>
      </c>
      <c r="X1288" s="17" t="s">
        <v>7065</v>
      </c>
      <c r="Y1288" s="17" t="s">
        <v>569</v>
      </c>
      <c r="Z1288" s="17">
        <v>20201103</v>
      </c>
      <c r="AA1288" s="17" t="s">
        <v>1947</v>
      </c>
      <c r="AB1288" s="17">
        <v>1</v>
      </c>
      <c r="AC1288" s="17" t="str">
        <f>IFERROR(VLOOKUP(A1288,[1]Cruces!AJ:AK,2,0),VLOOKUP(CONCATENATE(X1288,AA1288),[1]Cruces!G:H,2,0))</f>
        <v>Solicitud por BT</v>
      </c>
      <c r="AD1288" s="17">
        <f t="shared" si="336"/>
        <v>3</v>
      </c>
      <c r="AE1288" s="17">
        <f t="shared" si="337"/>
        <v>11</v>
      </c>
      <c r="AF1288" s="17">
        <f t="shared" si="338"/>
        <v>2020</v>
      </c>
      <c r="AG1288" s="17" t="str">
        <f>IFERROR(VLOOKUP(MID(A1288,2,4)*1,[1]Cruces!K:L,2,0),"Verificar")</f>
        <v>Atlántico Norte</v>
      </c>
      <c r="AH1288" s="17">
        <f t="shared" ca="1" si="339"/>
        <v>22</v>
      </c>
      <c r="AI1288" s="17" t="str">
        <f>IFERROR(VLOOKUP(U1288,[1]Cruces!$O$1:$P$6,2,0),"Sin Orden")</f>
        <v>Sin Orden</v>
      </c>
      <c r="AJ1288" s="17">
        <f t="shared" si="340"/>
        <v>3</v>
      </c>
      <c r="AK1288" s="17">
        <f t="shared" si="341"/>
        <v>11</v>
      </c>
      <c r="AL1288" s="17">
        <f t="shared" si="342"/>
        <v>2020</v>
      </c>
      <c r="AM1288" s="17">
        <f t="shared" ca="1" si="343"/>
        <v>22</v>
      </c>
      <c r="AN1288" s="18" t="str">
        <f>IFERROR(VLOOKUP(R1288*1,'[1]Ordenes de Servicio'!G:K,5,0),"No Cruza")</f>
        <v>No Cruza</v>
      </c>
      <c r="AO1288" s="17">
        <f t="shared" ca="1" si="344"/>
        <v>22</v>
      </c>
      <c r="AP1288" s="17">
        <f t="shared" si="345"/>
        <v>3</v>
      </c>
      <c r="AQ1288" s="17">
        <f t="shared" si="346"/>
        <v>11</v>
      </c>
      <c r="AR1288" s="17">
        <f t="shared" si="347"/>
        <v>2020</v>
      </c>
      <c r="AS1288" s="17">
        <f t="shared" ca="1" si="348"/>
        <v>22</v>
      </c>
      <c r="AT1288" s="17" t="str">
        <f t="shared" ca="1" si="351"/>
        <v>No</v>
      </c>
      <c r="AU1288" s="17">
        <f t="shared" si="349"/>
        <v>0</v>
      </c>
      <c r="AV1288" s="17" t="str">
        <f>+VLOOKUP(B1288,[1]Cruces!S:T,2,0)</f>
        <v>1. Solicitud</v>
      </c>
    </row>
    <row r="1289" spans="1:48" hidden="1" x14ac:dyDescent="0.25">
      <c r="A1289" s="17" t="s">
        <v>8335</v>
      </c>
      <c r="B1289" s="17" t="s">
        <v>1943</v>
      </c>
      <c r="C1289" s="17">
        <v>3049035</v>
      </c>
      <c r="D1289" s="17">
        <v>20120549</v>
      </c>
      <c r="E1289" s="17" t="s">
        <v>93</v>
      </c>
      <c r="F1289" s="17" t="s">
        <v>107</v>
      </c>
      <c r="G1289" s="17" t="s">
        <v>8336</v>
      </c>
      <c r="H1289" s="17">
        <v>3142596350</v>
      </c>
      <c r="I1289" s="17" t="s">
        <v>71</v>
      </c>
      <c r="J1289" s="17" t="s">
        <v>8337</v>
      </c>
      <c r="K1289" s="17" t="s">
        <v>97</v>
      </c>
      <c r="L1289" s="17" t="s">
        <v>325</v>
      </c>
      <c r="M1289" s="17" t="s">
        <v>326</v>
      </c>
      <c r="N1289" s="17" t="s">
        <v>1946</v>
      </c>
      <c r="O1289" s="17">
        <v>20200221</v>
      </c>
      <c r="P1289" s="17">
        <v>20200221</v>
      </c>
      <c r="Q1289" s="17">
        <v>1110</v>
      </c>
      <c r="R1289" s="17">
        <v>27198466</v>
      </c>
      <c r="S1289" s="17" t="s">
        <v>7072</v>
      </c>
      <c r="T1289" s="17" t="s">
        <v>63</v>
      </c>
      <c r="U1289" s="17" t="s">
        <v>88</v>
      </c>
      <c r="V1289" s="17">
        <f t="shared" si="350"/>
        <v>3</v>
      </c>
      <c r="W1289" s="17">
        <v>3000</v>
      </c>
      <c r="X1289" s="17" t="s">
        <v>89</v>
      </c>
      <c r="Y1289" s="17" t="s">
        <v>1943</v>
      </c>
      <c r="Z1289" s="17">
        <v>20200221</v>
      </c>
      <c r="AA1289" s="17" t="s">
        <v>1947</v>
      </c>
      <c r="AB1289" s="17">
        <v>1</v>
      </c>
      <c r="AC1289" s="17" t="str">
        <f>IFERROR(VLOOKUP(A1289,[1]Cruces!AJ:AK,2,0),VLOOKUP(CONCATENATE(X1289,AA1289),[1]Cruces!G:H,2,0))</f>
        <v>Solicitud por BT</v>
      </c>
      <c r="AD1289" s="17">
        <f t="shared" si="336"/>
        <v>21</v>
      </c>
      <c r="AE1289" s="17">
        <f t="shared" si="337"/>
        <v>2</v>
      </c>
      <c r="AF1289" s="17">
        <f t="shared" si="338"/>
        <v>2020</v>
      </c>
      <c r="AG1289" s="17" t="str">
        <f>IFERROR(VLOOKUP(MID(A1289,2,4)*1,[1]Cruces!K:L,2,0),"Verificar")</f>
        <v>Atlántico Norte</v>
      </c>
      <c r="AH1289" s="17">
        <f t="shared" ca="1" si="339"/>
        <v>278</v>
      </c>
      <c r="AI1289" s="17" t="str">
        <f>IFERROR(VLOOKUP(U1289,[1]Cruces!$O$1:$P$6,2,0),"Sin Orden")</f>
        <v>Resuelta</v>
      </c>
      <c r="AJ1289" s="17">
        <f t="shared" si="340"/>
        <v>21</v>
      </c>
      <c r="AK1289" s="17">
        <f t="shared" si="341"/>
        <v>2</v>
      </c>
      <c r="AL1289" s="17">
        <f t="shared" si="342"/>
        <v>2020</v>
      </c>
      <c r="AM1289" s="17">
        <f t="shared" ca="1" si="343"/>
        <v>278</v>
      </c>
      <c r="AN1289" s="18" t="str">
        <f>IFERROR(VLOOKUP(R1289*1,'[1]Ordenes de Servicio'!G:K,5,0),"No Cruza")</f>
        <v>No Cruza</v>
      </c>
      <c r="AO1289" s="17">
        <f t="shared" ca="1" si="344"/>
        <v>0</v>
      </c>
      <c r="AP1289" s="17">
        <f t="shared" si="345"/>
        <v>21</v>
      </c>
      <c r="AQ1289" s="17">
        <f t="shared" si="346"/>
        <v>2</v>
      </c>
      <c r="AR1289" s="17">
        <f t="shared" si="347"/>
        <v>2020</v>
      </c>
      <c r="AS1289" s="17">
        <f t="shared" ca="1" si="348"/>
        <v>278</v>
      </c>
      <c r="AT1289" s="17" t="str">
        <f t="shared" ca="1" si="351"/>
        <v>No</v>
      </c>
      <c r="AU1289" s="17">
        <f t="shared" si="349"/>
        <v>0</v>
      </c>
      <c r="AV1289" s="17" t="str">
        <f>+VLOOKUP(B1289,[1]Cruces!S:T,2,0)</f>
        <v>7. Ejecución en Campo OS BT</v>
      </c>
    </row>
    <row r="1290" spans="1:48" hidden="1" x14ac:dyDescent="0.25">
      <c r="A1290" s="17" t="s">
        <v>2527</v>
      </c>
      <c r="B1290" s="17" t="s">
        <v>68</v>
      </c>
      <c r="C1290" s="17">
        <v>0</v>
      </c>
      <c r="D1290" s="17">
        <v>0</v>
      </c>
      <c r="E1290" s="17" t="s">
        <v>55</v>
      </c>
      <c r="F1290" s="17" t="s">
        <v>224</v>
      </c>
      <c r="G1290" s="17" t="s">
        <v>2528</v>
      </c>
      <c r="H1290" s="17">
        <v>3006679655</v>
      </c>
      <c r="I1290" s="17" t="s">
        <v>116</v>
      </c>
      <c r="J1290" s="17" t="s">
        <v>59</v>
      </c>
      <c r="K1290" s="17" t="s">
        <v>2529</v>
      </c>
      <c r="L1290" s="17" t="s">
        <v>111</v>
      </c>
      <c r="M1290" s="17" t="s">
        <v>112</v>
      </c>
      <c r="N1290" s="17" t="s">
        <v>75</v>
      </c>
      <c r="O1290" s="17">
        <v>20181026</v>
      </c>
      <c r="P1290" s="17">
        <v>20181026</v>
      </c>
      <c r="Q1290" s="17">
        <v>1210</v>
      </c>
      <c r="R1290" s="17">
        <v>0</v>
      </c>
      <c r="S1290" s="17"/>
      <c r="T1290" s="17" t="s">
        <v>63</v>
      </c>
      <c r="U1290" s="17"/>
      <c r="V1290" s="17">
        <f t="shared" si="350"/>
        <v>112.5</v>
      </c>
      <c r="W1290" s="17">
        <v>112500</v>
      </c>
      <c r="X1290" s="17" t="s">
        <v>64</v>
      </c>
      <c r="Y1290" s="17" t="s">
        <v>150</v>
      </c>
      <c r="Z1290" s="17">
        <v>20190130</v>
      </c>
      <c r="AA1290" s="17" t="s">
        <v>101</v>
      </c>
      <c r="AB1290" s="17">
        <v>1</v>
      </c>
      <c r="AC1290" s="17" t="str">
        <f>IFERROR(VLOOKUP(A1290,[1]Cruces!AJ:AK,2,0),VLOOKUP(CONCATENATE(X1290,AA1290),[1]Cruces!G:H,2,0))</f>
        <v>Solicitud de Obra</v>
      </c>
      <c r="AD1290" s="17">
        <f t="shared" si="336"/>
        <v>26</v>
      </c>
      <c r="AE1290" s="17">
        <f t="shared" si="337"/>
        <v>10</v>
      </c>
      <c r="AF1290" s="17">
        <f t="shared" si="338"/>
        <v>2018</v>
      </c>
      <c r="AG1290" s="17" t="str">
        <f>IFERROR(VLOOKUP(MID(A1290,2,4)*1,[1]Cruces!K:L,2,0),"Verificar")</f>
        <v>Atlántico Sur</v>
      </c>
      <c r="AH1290" s="17">
        <f t="shared" ca="1" si="339"/>
        <v>761</v>
      </c>
      <c r="AI1290" s="17" t="str">
        <f>IFERROR(VLOOKUP(U1290,[1]Cruces!$O$1:$P$6,2,0),"Sin Orden")</f>
        <v>Sin Orden</v>
      </c>
      <c r="AJ1290" s="17">
        <f t="shared" si="340"/>
        <v>30</v>
      </c>
      <c r="AK1290" s="17">
        <f t="shared" si="341"/>
        <v>1</v>
      </c>
      <c r="AL1290" s="17">
        <f t="shared" si="342"/>
        <v>2019</v>
      </c>
      <c r="AM1290" s="17">
        <f t="shared" ca="1" si="343"/>
        <v>665</v>
      </c>
      <c r="AN1290" s="18" t="str">
        <f>IFERROR(VLOOKUP(R1290*1,'[1]Ordenes de Servicio'!G:K,5,0),"No Cruza")</f>
        <v>No Cruza</v>
      </c>
      <c r="AO1290" s="17">
        <f t="shared" ca="1" si="344"/>
        <v>665</v>
      </c>
      <c r="AP1290" s="17">
        <f t="shared" si="345"/>
        <v>26</v>
      </c>
      <c r="AQ1290" s="17">
        <f t="shared" si="346"/>
        <v>10</v>
      </c>
      <c r="AR1290" s="17">
        <f t="shared" si="347"/>
        <v>2018</v>
      </c>
      <c r="AS1290" s="17">
        <f t="shared" ca="1" si="348"/>
        <v>761</v>
      </c>
      <c r="AT1290" s="17" t="str">
        <f t="shared" ca="1" si="351"/>
        <v>Si</v>
      </c>
      <c r="AU1290" s="17">
        <f t="shared" si="349"/>
        <v>96</v>
      </c>
      <c r="AV1290" s="17" t="str">
        <f>+VLOOKUP(B1290,[1]Cruces!S:T,2,0)</f>
        <v>5. Consultoría / Adjudicación</v>
      </c>
    </row>
    <row r="1291" spans="1:48" hidden="1" x14ac:dyDescent="0.25">
      <c r="A1291" s="17" t="s">
        <v>8338</v>
      </c>
      <c r="B1291" s="17" t="s">
        <v>6595</v>
      </c>
      <c r="C1291" s="17">
        <v>0</v>
      </c>
      <c r="D1291" s="17">
        <v>0</v>
      </c>
      <c r="E1291" s="17" t="s">
        <v>55</v>
      </c>
      <c r="F1291" s="17" t="s">
        <v>7082</v>
      </c>
      <c r="G1291" s="17" t="s">
        <v>8339</v>
      </c>
      <c r="H1291" s="17">
        <v>3007889973</v>
      </c>
      <c r="I1291" s="17" t="s">
        <v>71</v>
      </c>
      <c r="J1291" s="17" t="s">
        <v>59</v>
      </c>
      <c r="K1291" s="17" t="s">
        <v>97</v>
      </c>
      <c r="L1291" s="17" t="s">
        <v>7253</v>
      </c>
      <c r="M1291" s="17" t="s">
        <v>7254</v>
      </c>
      <c r="N1291" s="17" t="s">
        <v>6600</v>
      </c>
      <c r="O1291" s="17">
        <v>20201110</v>
      </c>
      <c r="P1291" s="17">
        <v>20201120</v>
      </c>
      <c r="Q1291" s="17">
        <v>1110</v>
      </c>
      <c r="R1291" s="17">
        <v>0</v>
      </c>
      <c r="S1291" s="17"/>
      <c r="T1291" s="17" t="s">
        <v>63</v>
      </c>
      <c r="U1291" s="17"/>
      <c r="V1291" s="17">
        <f t="shared" si="350"/>
        <v>3</v>
      </c>
      <c r="W1291" s="17">
        <v>3000</v>
      </c>
      <c r="X1291" s="17" t="s">
        <v>7065</v>
      </c>
      <c r="Y1291" s="17" t="s">
        <v>6595</v>
      </c>
      <c r="Z1291" s="17">
        <v>20201120</v>
      </c>
      <c r="AA1291" s="17" t="s">
        <v>1947</v>
      </c>
      <c r="AB1291" s="17">
        <v>1</v>
      </c>
      <c r="AC1291" s="17" t="str">
        <f>IFERROR(VLOOKUP(A1291,[1]Cruces!AJ:AK,2,0),VLOOKUP(CONCATENATE(X1291,AA1291),[1]Cruces!G:H,2,0))</f>
        <v>Solicitud por BT</v>
      </c>
      <c r="AD1291" s="17">
        <f t="shared" si="336"/>
        <v>10</v>
      </c>
      <c r="AE1291" s="17">
        <f t="shared" si="337"/>
        <v>11</v>
      </c>
      <c r="AF1291" s="17">
        <f t="shared" si="338"/>
        <v>2020</v>
      </c>
      <c r="AG1291" s="17" t="str">
        <f>IFERROR(VLOOKUP(MID(A1291,2,4)*1,[1]Cruces!K:L,2,0),"Verificar")</f>
        <v>Atlántico Norte</v>
      </c>
      <c r="AH1291" s="17">
        <f t="shared" ca="1" si="339"/>
        <v>15</v>
      </c>
      <c r="AI1291" s="17" t="str">
        <f>IFERROR(VLOOKUP(U1291,[1]Cruces!$O$1:$P$6,2,0),"Sin Orden")</f>
        <v>Sin Orden</v>
      </c>
      <c r="AJ1291" s="17">
        <f t="shared" si="340"/>
        <v>20</v>
      </c>
      <c r="AK1291" s="17">
        <f t="shared" si="341"/>
        <v>11</v>
      </c>
      <c r="AL1291" s="17">
        <f t="shared" si="342"/>
        <v>2020</v>
      </c>
      <c r="AM1291" s="17">
        <f t="shared" ca="1" si="343"/>
        <v>5</v>
      </c>
      <c r="AN1291" s="18" t="str">
        <f>IFERROR(VLOOKUP(R1291*1,'[1]Ordenes de Servicio'!G:K,5,0),"No Cruza")</f>
        <v>No Cruza</v>
      </c>
      <c r="AO1291" s="17">
        <f t="shared" ca="1" si="344"/>
        <v>5</v>
      </c>
      <c r="AP1291" s="17">
        <f t="shared" si="345"/>
        <v>20</v>
      </c>
      <c r="AQ1291" s="17">
        <f t="shared" si="346"/>
        <v>11</v>
      </c>
      <c r="AR1291" s="17">
        <f t="shared" si="347"/>
        <v>2020</v>
      </c>
      <c r="AS1291" s="17">
        <f t="shared" ca="1" si="348"/>
        <v>5</v>
      </c>
      <c r="AT1291" s="17" t="str">
        <f t="shared" ca="1" si="351"/>
        <v>No</v>
      </c>
      <c r="AU1291" s="17">
        <f t="shared" si="349"/>
        <v>0</v>
      </c>
      <c r="AV1291" s="17" t="str">
        <f>+VLOOKUP(B1291,[1]Cruces!S:T,2,0)</f>
        <v>7. Ejecución en Campo OS BT</v>
      </c>
    </row>
    <row r="1292" spans="1:48" hidden="1" x14ac:dyDescent="0.25">
      <c r="A1292" s="17" t="s">
        <v>2530</v>
      </c>
      <c r="B1292" s="17" t="s">
        <v>68</v>
      </c>
      <c r="C1292" s="17">
        <v>0</v>
      </c>
      <c r="D1292" s="17">
        <v>0</v>
      </c>
      <c r="E1292" s="17" t="s">
        <v>55</v>
      </c>
      <c r="F1292" s="17" t="s">
        <v>232</v>
      </c>
      <c r="G1292" s="17" t="s">
        <v>2531</v>
      </c>
      <c r="H1292" s="17">
        <v>3086231</v>
      </c>
      <c r="I1292" s="17" t="s">
        <v>83</v>
      </c>
      <c r="J1292" s="17" t="s">
        <v>59</v>
      </c>
      <c r="K1292" s="17" t="s">
        <v>2532</v>
      </c>
      <c r="L1292" s="17" t="s">
        <v>280</v>
      </c>
      <c r="M1292" s="17" t="s">
        <v>281</v>
      </c>
      <c r="N1292" s="17" t="s">
        <v>75</v>
      </c>
      <c r="O1292" s="17">
        <v>20191128</v>
      </c>
      <c r="P1292" s="17">
        <v>20200211</v>
      </c>
      <c r="Q1292" s="17">
        <v>1220</v>
      </c>
      <c r="R1292" s="17">
        <v>26959888</v>
      </c>
      <c r="S1292" s="17" t="s">
        <v>100</v>
      </c>
      <c r="T1292" s="17" t="s">
        <v>63</v>
      </c>
      <c r="U1292" s="17" t="s">
        <v>91</v>
      </c>
      <c r="V1292" s="17">
        <f t="shared" si="350"/>
        <v>500</v>
      </c>
      <c r="W1292" s="17">
        <v>500000</v>
      </c>
      <c r="X1292" s="17" t="s">
        <v>64</v>
      </c>
      <c r="Y1292" s="17" t="s">
        <v>150</v>
      </c>
      <c r="Z1292" s="17">
        <v>20200918</v>
      </c>
      <c r="AA1292" s="17" t="s">
        <v>101</v>
      </c>
      <c r="AB1292" s="17">
        <v>1</v>
      </c>
      <c r="AC1292" s="17" t="str">
        <f>IFERROR(VLOOKUP(A1292,[1]Cruces!AJ:AK,2,0),VLOOKUP(CONCATENATE(X1292,AA1292),[1]Cruces!G:H,2,0))</f>
        <v>Solicitud de Obra</v>
      </c>
      <c r="AD1292" s="17">
        <f t="shared" si="336"/>
        <v>28</v>
      </c>
      <c r="AE1292" s="17">
        <f t="shared" si="337"/>
        <v>11</v>
      </c>
      <c r="AF1292" s="17">
        <f t="shared" si="338"/>
        <v>2019</v>
      </c>
      <c r="AG1292" s="17" t="str">
        <f>IFERROR(VLOOKUP(MID(A1292,2,4)*1,[1]Cruces!K:L,2,0),"Verificar")</f>
        <v>Atlántico Sur</v>
      </c>
      <c r="AH1292" s="17">
        <f t="shared" ca="1" si="339"/>
        <v>363</v>
      </c>
      <c r="AI1292" s="17" t="str">
        <f>IFERROR(VLOOKUP(U1292,[1]Cruces!$O$1:$P$6,2,0),"Sin Orden")</f>
        <v>Resuelta</v>
      </c>
      <c r="AJ1292" s="17">
        <f t="shared" si="340"/>
        <v>18</v>
      </c>
      <c r="AK1292" s="17">
        <f t="shared" si="341"/>
        <v>9</v>
      </c>
      <c r="AL1292" s="17">
        <f t="shared" si="342"/>
        <v>2020</v>
      </c>
      <c r="AM1292" s="17">
        <f t="shared" ca="1" si="343"/>
        <v>68</v>
      </c>
      <c r="AN1292" s="18" t="str">
        <f>IFERROR(VLOOKUP(R1292*1,'[1]Ordenes de Servicio'!G:K,5,0),"No Cruza")</f>
        <v>No Cruza</v>
      </c>
      <c r="AO1292" s="17">
        <f t="shared" ca="1" si="344"/>
        <v>295</v>
      </c>
      <c r="AP1292" s="17">
        <f t="shared" si="345"/>
        <v>11</v>
      </c>
      <c r="AQ1292" s="17">
        <f t="shared" si="346"/>
        <v>2</v>
      </c>
      <c r="AR1292" s="17">
        <f t="shared" si="347"/>
        <v>2020</v>
      </c>
      <c r="AS1292" s="17">
        <f t="shared" ca="1" si="348"/>
        <v>288</v>
      </c>
      <c r="AT1292" s="17" t="str">
        <f t="shared" ca="1" si="351"/>
        <v>No</v>
      </c>
      <c r="AU1292" s="17">
        <f t="shared" si="349"/>
        <v>220</v>
      </c>
      <c r="AV1292" s="17" t="str">
        <f>+VLOOKUP(B1292,[1]Cruces!S:T,2,0)</f>
        <v>5. Consultoría / Adjudicación</v>
      </c>
    </row>
    <row r="1293" spans="1:48" hidden="1" x14ac:dyDescent="0.25">
      <c r="A1293" s="17" t="s">
        <v>8340</v>
      </c>
      <c r="B1293" s="17" t="s">
        <v>1943</v>
      </c>
      <c r="C1293" s="17">
        <v>3859170</v>
      </c>
      <c r="D1293" s="17">
        <v>20679942</v>
      </c>
      <c r="E1293" s="17" t="s">
        <v>93</v>
      </c>
      <c r="F1293" s="17" t="s">
        <v>7936</v>
      </c>
      <c r="G1293" s="17" t="s">
        <v>8341</v>
      </c>
      <c r="H1293" s="17">
        <v>0</v>
      </c>
      <c r="I1293" s="17" t="s">
        <v>116</v>
      </c>
      <c r="J1293" s="17" t="s">
        <v>8342</v>
      </c>
      <c r="K1293" s="17" t="s">
        <v>97</v>
      </c>
      <c r="L1293" s="17" t="s">
        <v>7939</v>
      </c>
      <c r="M1293" s="17" t="s">
        <v>7940</v>
      </c>
      <c r="N1293" s="17" t="s">
        <v>1946</v>
      </c>
      <c r="O1293" s="17">
        <v>20201120</v>
      </c>
      <c r="P1293" s="17">
        <v>20201120</v>
      </c>
      <c r="Q1293" s="17">
        <v>3440</v>
      </c>
      <c r="R1293" s="17">
        <v>28293369</v>
      </c>
      <c r="S1293" s="17" t="s">
        <v>7072</v>
      </c>
      <c r="T1293" s="17" t="s">
        <v>63</v>
      </c>
      <c r="U1293" s="17" t="s">
        <v>77</v>
      </c>
      <c r="V1293" s="17">
        <f t="shared" si="350"/>
        <v>3.8</v>
      </c>
      <c r="W1293" s="17">
        <v>3800</v>
      </c>
      <c r="X1293" s="17" t="s">
        <v>89</v>
      </c>
      <c r="Y1293" s="17" t="s">
        <v>1943</v>
      </c>
      <c r="Z1293" s="17">
        <v>20201120</v>
      </c>
      <c r="AA1293" s="17" t="s">
        <v>1947</v>
      </c>
      <c r="AB1293" s="17">
        <v>1</v>
      </c>
      <c r="AC1293" s="17" t="str">
        <f>IFERROR(VLOOKUP(A1293,[1]Cruces!AJ:AK,2,0),VLOOKUP(CONCATENATE(X1293,AA1293),[1]Cruces!G:H,2,0))</f>
        <v>Solicitud por BT</v>
      </c>
      <c r="AD1293" s="17">
        <f t="shared" si="336"/>
        <v>20</v>
      </c>
      <c r="AE1293" s="17">
        <f t="shared" si="337"/>
        <v>11</v>
      </c>
      <c r="AF1293" s="17">
        <f t="shared" si="338"/>
        <v>2020</v>
      </c>
      <c r="AG1293" s="17" t="str">
        <f>IFERROR(VLOOKUP(MID(A1293,2,4)*1,[1]Cruces!K:L,2,0),"Verificar")</f>
        <v>Magdalena</v>
      </c>
      <c r="AH1293" s="17">
        <f t="shared" ca="1" si="339"/>
        <v>5</v>
      </c>
      <c r="AI1293" s="17" t="str">
        <f>IFERROR(VLOOKUP(U1293,[1]Cruces!$O$1:$P$6,2,0),"Sin Orden")</f>
        <v>Pendiente</v>
      </c>
      <c r="AJ1293" s="17">
        <f t="shared" si="340"/>
        <v>20</v>
      </c>
      <c r="AK1293" s="17">
        <f t="shared" si="341"/>
        <v>11</v>
      </c>
      <c r="AL1293" s="17">
        <f t="shared" si="342"/>
        <v>2020</v>
      </c>
      <c r="AM1293" s="17">
        <f t="shared" ca="1" si="343"/>
        <v>5</v>
      </c>
      <c r="AN1293" s="18" t="str">
        <f>IFERROR(VLOOKUP(R1293*1,'[1]Ordenes de Servicio'!G:K,5,0),"No Cruza")</f>
        <v>No Cruza</v>
      </c>
      <c r="AO1293" s="17">
        <f t="shared" ca="1" si="344"/>
        <v>5</v>
      </c>
      <c r="AP1293" s="17">
        <f t="shared" si="345"/>
        <v>20</v>
      </c>
      <c r="AQ1293" s="17">
        <f t="shared" si="346"/>
        <v>11</v>
      </c>
      <c r="AR1293" s="17">
        <f t="shared" si="347"/>
        <v>2020</v>
      </c>
      <c r="AS1293" s="17">
        <f t="shared" ca="1" si="348"/>
        <v>5</v>
      </c>
      <c r="AT1293" s="17" t="str">
        <f t="shared" ca="1" si="351"/>
        <v>No</v>
      </c>
      <c r="AU1293" s="17">
        <f t="shared" si="349"/>
        <v>0</v>
      </c>
      <c r="AV1293" s="17" t="str">
        <f>+VLOOKUP(B1293,[1]Cruces!S:T,2,0)</f>
        <v>7. Ejecución en Campo OS BT</v>
      </c>
    </row>
    <row r="1294" spans="1:48" hidden="1" x14ac:dyDescent="0.25">
      <c r="A1294" s="17" t="s">
        <v>8343</v>
      </c>
      <c r="B1294" s="17" t="s">
        <v>1943</v>
      </c>
      <c r="C1294" s="17">
        <v>3843241</v>
      </c>
      <c r="D1294" s="17">
        <v>20695218</v>
      </c>
      <c r="E1294" s="17" t="s">
        <v>93</v>
      </c>
      <c r="F1294" s="17" t="s">
        <v>932</v>
      </c>
      <c r="G1294" s="17" t="s">
        <v>8344</v>
      </c>
      <c r="H1294" s="17">
        <v>3103588160</v>
      </c>
      <c r="I1294" s="17" t="s">
        <v>71</v>
      </c>
      <c r="J1294" s="17" t="s">
        <v>8345</v>
      </c>
      <c r="K1294" s="17" t="s">
        <v>97</v>
      </c>
      <c r="L1294" s="17" t="s">
        <v>8346</v>
      </c>
      <c r="M1294" s="17" t="s">
        <v>8347</v>
      </c>
      <c r="N1294" s="17" t="s">
        <v>1946</v>
      </c>
      <c r="O1294" s="17">
        <v>20201021</v>
      </c>
      <c r="P1294" s="17">
        <v>20201021</v>
      </c>
      <c r="Q1294" s="17">
        <v>3460</v>
      </c>
      <c r="R1294" s="17">
        <v>28245154</v>
      </c>
      <c r="S1294" s="17" t="s">
        <v>7072</v>
      </c>
      <c r="T1294" s="17" t="s">
        <v>63</v>
      </c>
      <c r="U1294" s="17" t="s">
        <v>77</v>
      </c>
      <c r="V1294" s="17">
        <f t="shared" si="350"/>
        <v>3</v>
      </c>
      <c r="W1294" s="17">
        <v>3000</v>
      </c>
      <c r="X1294" s="17" t="s">
        <v>89</v>
      </c>
      <c r="Y1294" s="17" t="s">
        <v>1943</v>
      </c>
      <c r="Z1294" s="17">
        <v>20201021</v>
      </c>
      <c r="AA1294" s="17" t="s">
        <v>1947</v>
      </c>
      <c r="AB1294" s="17">
        <v>1</v>
      </c>
      <c r="AC1294" s="17" t="str">
        <f>IFERROR(VLOOKUP(A1294,[1]Cruces!AJ:AK,2,0),VLOOKUP(CONCATENATE(X1294,AA1294),[1]Cruces!G:H,2,0))</f>
        <v>Solicitud por BT</v>
      </c>
      <c r="AD1294" s="17">
        <f t="shared" ref="AD1294:AD1348" si="352">MID(O1294,7,2)*1</f>
        <v>21</v>
      </c>
      <c r="AE1294" s="17">
        <f t="shared" ref="AE1294:AE1348" si="353">MID(O1294,5,2)*1</f>
        <v>10</v>
      </c>
      <c r="AF1294" s="17">
        <f t="shared" ref="AF1294:AF1348" si="354">MID(O1294,1,4)*1</f>
        <v>2020</v>
      </c>
      <c r="AG1294" s="17" t="str">
        <f>IFERROR(VLOOKUP(MID(A1294,2,4)*1,[1]Cruces!K:L,2,0),"Verificar")</f>
        <v>Magdalena</v>
      </c>
      <c r="AH1294" s="17">
        <f t="shared" ref="AH1294:AH1348" ca="1" si="355">TODAY()-DATE(AF1294,AE1294,AD1294)</f>
        <v>35</v>
      </c>
      <c r="AI1294" s="17" t="str">
        <f>IFERROR(VLOOKUP(U1294,[1]Cruces!$O$1:$P$6,2,0),"Sin Orden")</f>
        <v>Pendiente</v>
      </c>
      <c r="AJ1294" s="17">
        <f t="shared" ref="AJ1294:AJ1348" si="356">MID(Z1294,7,2)*1</f>
        <v>21</v>
      </c>
      <c r="AK1294" s="17">
        <f t="shared" ref="AK1294:AK1348" si="357">MID(Z1294,5,2)*1</f>
        <v>10</v>
      </c>
      <c r="AL1294" s="17">
        <f t="shared" ref="AL1294:AL1348" si="358">MID(Z1294,1,4)*1</f>
        <v>2020</v>
      </c>
      <c r="AM1294" s="17">
        <f t="shared" ref="AM1294:AM1348" ca="1" si="359">+TODAY()-DATE(AL1294,AK1294,AJ1294)</f>
        <v>35</v>
      </c>
      <c r="AN1294" s="18">
        <f>IFERROR(VLOOKUP(R1294*1,'[1]Ordenes de Servicio'!G:K,5,0),"No Cruza")</f>
        <v>44125</v>
      </c>
      <c r="AO1294" s="17">
        <f t="shared" ref="AO1294:AO1348" ca="1" si="360">+IF(AI1294="Resuelta",DATE(AL1294,AK1294,AJ1294)-DATE(AF1294,AE1294,AD1294),TODAY()-DATE(AL1294,AK1294,AJ1294))</f>
        <v>35</v>
      </c>
      <c r="AP1294" s="17">
        <f t="shared" ref="AP1294:AP1348" si="361">MID(P1294,7,2)*1</f>
        <v>21</v>
      </c>
      <c r="AQ1294" s="17">
        <f t="shared" ref="AQ1294:AQ1348" si="362">MID(P1294,5,2)*1</f>
        <v>10</v>
      </c>
      <c r="AR1294" s="17">
        <f t="shared" ref="AR1294:AR1348" si="363">MID(P1294,1,4)*1</f>
        <v>2020</v>
      </c>
      <c r="AS1294" s="17">
        <f t="shared" ref="AS1294:AS1348" ca="1" si="364">+TODAY()-DATE(AR1294,AQ1294,AP1294)</f>
        <v>35</v>
      </c>
      <c r="AT1294" s="17" t="str">
        <f t="shared" ca="1" si="351"/>
        <v>No</v>
      </c>
      <c r="AU1294" s="17">
        <f t="shared" ref="AU1294:AU1348" si="365">IF(DATE(AL1294,AK1294,AJ1294)-DATE(AR1294,AQ1294,AP1294)&lt;0,DATE(AR1294,AQ1294,AP1294)-DATE(AL1294,AK1294,AJ1294),DATE(AL1294,AK1294,AJ1294)-DATE(AR1294,AQ1294,AP1294))</f>
        <v>0</v>
      </c>
      <c r="AV1294" s="17" t="str">
        <f>+VLOOKUP(B1294,[1]Cruces!S:T,2,0)</f>
        <v>7. Ejecución en Campo OS BT</v>
      </c>
    </row>
    <row r="1295" spans="1:48" hidden="1" x14ac:dyDescent="0.25">
      <c r="A1295" s="17" t="s">
        <v>10555</v>
      </c>
      <c r="B1295" s="17" t="s">
        <v>68</v>
      </c>
      <c r="C1295" s="17">
        <v>0</v>
      </c>
      <c r="D1295" s="17">
        <v>0</v>
      </c>
      <c r="E1295" s="17" t="s">
        <v>55</v>
      </c>
      <c r="F1295" s="17" t="s">
        <v>932</v>
      </c>
      <c r="G1295" s="17" t="s">
        <v>10556</v>
      </c>
      <c r="H1295" s="17">
        <v>0</v>
      </c>
      <c r="I1295" s="17" t="s">
        <v>71</v>
      </c>
      <c r="J1295" s="17" t="s">
        <v>59</v>
      </c>
      <c r="K1295" s="17" t="s">
        <v>97</v>
      </c>
      <c r="L1295" s="17" t="s">
        <v>935</v>
      </c>
      <c r="M1295" s="17" t="s">
        <v>936</v>
      </c>
      <c r="N1295" s="17" t="s">
        <v>75</v>
      </c>
      <c r="O1295" s="17">
        <v>20200916</v>
      </c>
      <c r="P1295" s="17">
        <v>20201113</v>
      </c>
      <c r="Q1295" s="17">
        <v>7791</v>
      </c>
      <c r="R1295" s="17">
        <v>28160927</v>
      </c>
      <c r="S1295" s="17" t="s">
        <v>100</v>
      </c>
      <c r="T1295" s="17" t="s">
        <v>63</v>
      </c>
      <c r="U1295" s="17" t="s">
        <v>91</v>
      </c>
      <c r="V1295" s="17">
        <f t="shared" ref="V1295:V1349" si="366">+W1295/1000</f>
        <v>25</v>
      </c>
      <c r="W1295" s="17">
        <v>25000</v>
      </c>
      <c r="X1295" s="17" t="s">
        <v>64</v>
      </c>
      <c r="Y1295" s="17" t="s">
        <v>68</v>
      </c>
      <c r="Z1295" s="17">
        <v>20201113</v>
      </c>
      <c r="AA1295" s="17" t="s">
        <v>78</v>
      </c>
      <c r="AB1295" s="17">
        <v>1</v>
      </c>
      <c r="AC1295" s="17" t="str">
        <f>IFERROR(VLOOKUP(A1295,[1]Cruces!AJ:AK,2,0),VLOOKUP(CONCATENATE(X1295,AA1295),[1]Cruces!G:H,2,0))</f>
        <v>Exp BMT</v>
      </c>
      <c r="AD1295" s="17">
        <f t="shared" si="352"/>
        <v>16</v>
      </c>
      <c r="AE1295" s="17">
        <f t="shared" si="353"/>
        <v>9</v>
      </c>
      <c r="AF1295" s="17">
        <f t="shared" si="354"/>
        <v>2020</v>
      </c>
      <c r="AG1295" s="17" t="str">
        <f>IFERROR(VLOOKUP(MID(A1295,2,4)*1,[1]Cruces!K:L,2,0),"Verificar")</f>
        <v>Magdalena</v>
      </c>
      <c r="AH1295" s="17">
        <f t="shared" ca="1" si="355"/>
        <v>70</v>
      </c>
      <c r="AI1295" s="17" t="str">
        <f>IFERROR(VLOOKUP(U1295,[1]Cruces!$O$1:$P$6,2,0),"Sin Orden")</f>
        <v>Resuelta</v>
      </c>
      <c r="AJ1295" s="17">
        <f t="shared" si="356"/>
        <v>13</v>
      </c>
      <c r="AK1295" s="17">
        <f t="shared" si="357"/>
        <v>11</v>
      </c>
      <c r="AL1295" s="17">
        <f t="shared" si="358"/>
        <v>2020</v>
      </c>
      <c r="AM1295" s="17">
        <f t="shared" ca="1" si="359"/>
        <v>12</v>
      </c>
      <c r="AN1295" s="18" t="str">
        <f>IFERROR(VLOOKUP(R1295*1,'[1]Ordenes de Servicio'!G:K,5,0),"No Cruza")</f>
        <v>No Cruza</v>
      </c>
      <c r="AO1295" s="17">
        <f t="shared" ca="1" si="360"/>
        <v>58</v>
      </c>
      <c r="AP1295" s="17">
        <f t="shared" si="361"/>
        <v>13</v>
      </c>
      <c r="AQ1295" s="17">
        <f t="shared" si="362"/>
        <v>11</v>
      </c>
      <c r="AR1295" s="17">
        <f t="shared" si="363"/>
        <v>2020</v>
      </c>
      <c r="AS1295" s="17">
        <f t="shared" ca="1" si="364"/>
        <v>12</v>
      </c>
      <c r="AT1295" s="17" t="str">
        <f t="shared" ref="AT1295:AT1349" ca="1" si="367">IF(AS1295&gt;359,"Si","No")</f>
        <v>No</v>
      </c>
      <c r="AU1295" s="17">
        <f t="shared" si="365"/>
        <v>0</v>
      </c>
      <c r="AV1295" s="17" t="str">
        <f>+VLOOKUP(B1295,[1]Cruces!S:T,2,0)</f>
        <v>5. Consultoría / Adjudicación</v>
      </c>
    </row>
    <row r="1296" spans="1:48" hidden="1" x14ac:dyDescent="0.25">
      <c r="A1296" s="17" t="s">
        <v>2533</v>
      </c>
      <c r="B1296" s="17" t="s">
        <v>68</v>
      </c>
      <c r="C1296" s="17">
        <v>0</v>
      </c>
      <c r="D1296" s="17">
        <v>0</v>
      </c>
      <c r="E1296" s="17" t="s">
        <v>55</v>
      </c>
      <c r="F1296" s="17" t="s">
        <v>107</v>
      </c>
      <c r="G1296" s="17" t="s">
        <v>2534</v>
      </c>
      <c r="H1296" s="17">
        <v>0</v>
      </c>
      <c r="I1296" s="17" t="s">
        <v>83</v>
      </c>
      <c r="J1296" s="17" t="s">
        <v>59</v>
      </c>
      <c r="K1296" s="17" t="s">
        <v>97</v>
      </c>
      <c r="L1296" s="17" t="s">
        <v>145</v>
      </c>
      <c r="M1296" s="17" t="s">
        <v>146</v>
      </c>
      <c r="N1296" s="17" t="s">
        <v>75</v>
      </c>
      <c r="O1296" s="17">
        <v>20191101</v>
      </c>
      <c r="P1296" s="17">
        <v>20191202</v>
      </c>
      <c r="Q1296" s="17">
        <v>1220</v>
      </c>
      <c r="R1296" s="17">
        <v>26904912</v>
      </c>
      <c r="S1296" s="17" t="s">
        <v>100</v>
      </c>
      <c r="T1296" s="17" t="s">
        <v>63</v>
      </c>
      <c r="U1296" s="17" t="s">
        <v>91</v>
      </c>
      <c r="V1296" s="17">
        <f t="shared" si="366"/>
        <v>25</v>
      </c>
      <c r="W1296" s="17">
        <v>25000</v>
      </c>
      <c r="X1296" s="17" t="s">
        <v>64</v>
      </c>
      <c r="Y1296" s="17" t="s">
        <v>150</v>
      </c>
      <c r="Z1296" s="17">
        <v>20200424</v>
      </c>
      <c r="AA1296" s="17" t="s">
        <v>78</v>
      </c>
      <c r="AB1296" s="17">
        <v>1</v>
      </c>
      <c r="AC1296" s="17" t="str">
        <f>IFERROR(VLOOKUP(A1296,[1]Cruces!AJ:AK,2,0),VLOOKUP(CONCATENATE(X1296,AA1296),[1]Cruces!G:H,2,0))</f>
        <v>Solicitud de Obra</v>
      </c>
      <c r="AD1296" s="17">
        <f t="shared" si="352"/>
        <v>1</v>
      </c>
      <c r="AE1296" s="17">
        <f t="shared" si="353"/>
        <v>11</v>
      </c>
      <c r="AF1296" s="17">
        <f t="shared" si="354"/>
        <v>2019</v>
      </c>
      <c r="AG1296" s="17" t="str">
        <f>IFERROR(VLOOKUP(MID(A1296,2,4)*1,[1]Cruces!K:L,2,0),"Verificar")</f>
        <v>Atlántico Sur</v>
      </c>
      <c r="AH1296" s="17">
        <f t="shared" ca="1" si="355"/>
        <v>390</v>
      </c>
      <c r="AI1296" s="17" t="str">
        <f>IFERROR(VLOOKUP(U1296,[1]Cruces!$O$1:$P$6,2,0),"Sin Orden")</f>
        <v>Resuelta</v>
      </c>
      <c r="AJ1296" s="17">
        <f t="shared" si="356"/>
        <v>24</v>
      </c>
      <c r="AK1296" s="17">
        <f t="shared" si="357"/>
        <v>4</v>
      </c>
      <c r="AL1296" s="17">
        <f t="shared" si="358"/>
        <v>2020</v>
      </c>
      <c r="AM1296" s="17">
        <f t="shared" ca="1" si="359"/>
        <v>215</v>
      </c>
      <c r="AN1296" s="18" t="str">
        <f>IFERROR(VLOOKUP(R1296*1,'[1]Ordenes de Servicio'!G:K,5,0),"No Cruza")</f>
        <v>No Cruza</v>
      </c>
      <c r="AO1296" s="17">
        <f t="shared" ca="1" si="360"/>
        <v>175</v>
      </c>
      <c r="AP1296" s="17">
        <f t="shared" si="361"/>
        <v>2</v>
      </c>
      <c r="AQ1296" s="17">
        <f t="shared" si="362"/>
        <v>12</v>
      </c>
      <c r="AR1296" s="17">
        <f t="shared" si="363"/>
        <v>2019</v>
      </c>
      <c r="AS1296" s="17">
        <f t="shared" ca="1" si="364"/>
        <v>359</v>
      </c>
      <c r="AT1296" s="17" t="str">
        <f t="shared" ca="1" si="367"/>
        <v>No</v>
      </c>
      <c r="AU1296" s="17">
        <f t="shared" si="365"/>
        <v>144</v>
      </c>
      <c r="AV1296" s="17" t="str">
        <f>+VLOOKUP(B1296,[1]Cruces!S:T,2,0)</f>
        <v>5. Consultoría / Adjudicación</v>
      </c>
    </row>
    <row r="1297" spans="1:48" hidden="1" x14ac:dyDescent="0.25">
      <c r="A1297" s="17" t="s">
        <v>2535</v>
      </c>
      <c r="B1297" s="17" t="s">
        <v>296</v>
      </c>
      <c r="C1297" s="17">
        <v>0</v>
      </c>
      <c r="D1297" s="17">
        <v>0</v>
      </c>
      <c r="E1297" s="17" t="s">
        <v>55</v>
      </c>
      <c r="F1297" s="17" t="s">
        <v>932</v>
      </c>
      <c r="G1297" s="17" t="s">
        <v>2536</v>
      </c>
      <c r="H1297" s="17">
        <v>0</v>
      </c>
      <c r="I1297" s="17" t="s">
        <v>116</v>
      </c>
      <c r="J1297" s="17" t="s">
        <v>59</v>
      </c>
      <c r="K1297" s="17" t="s">
        <v>97</v>
      </c>
      <c r="L1297" s="17" t="s">
        <v>1116</v>
      </c>
      <c r="M1297" s="17" t="s">
        <v>1117</v>
      </c>
      <c r="N1297" s="17" t="s">
        <v>301</v>
      </c>
      <c r="O1297" s="17">
        <v>20201010</v>
      </c>
      <c r="P1297" s="17">
        <v>20201010</v>
      </c>
      <c r="Q1297" s="17">
        <v>9340</v>
      </c>
      <c r="R1297" s="17">
        <v>0</v>
      </c>
      <c r="S1297" s="17"/>
      <c r="T1297" s="17" t="s">
        <v>63</v>
      </c>
      <c r="U1297" s="17"/>
      <c r="V1297" s="17">
        <f t="shared" si="366"/>
        <v>30</v>
      </c>
      <c r="W1297" s="17">
        <v>30000</v>
      </c>
      <c r="X1297" s="17" t="s">
        <v>64</v>
      </c>
      <c r="Y1297" s="17" t="s">
        <v>296</v>
      </c>
      <c r="Z1297" s="17">
        <v>20201010</v>
      </c>
      <c r="AA1297" s="17" t="s">
        <v>78</v>
      </c>
      <c r="AB1297" s="17">
        <v>1</v>
      </c>
      <c r="AC1297" s="17" t="str">
        <f>IFERROR(VLOOKUP(A1297,[1]Cruces!AJ:AK,2,0),VLOOKUP(CONCATENATE(X1297,AA1297),[1]Cruces!G:H,2,0))</f>
        <v>Solicitud de Obra</v>
      </c>
      <c r="AD1297" s="17">
        <f t="shared" si="352"/>
        <v>10</v>
      </c>
      <c r="AE1297" s="17">
        <f t="shared" si="353"/>
        <v>10</v>
      </c>
      <c r="AF1297" s="17">
        <f t="shared" si="354"/>
        <v>2020</v>
      </c>
      <c r="AG1297" s="17" t="str">
        <f>IFERROR(VLOOKUP(MID(A1297,2,4)*1,[1]Cruces!K:L,2,0),"Verificar")</f>
        <v>Magdalena</v>
      </c>
      <c r="AH1297" s="17">
        <f t="shared" ca="1" si="355"/>
        <v>46</v>
      </c>
      <c r="AI1297" s="17" t="str">
        <f>IFERROR(VLOOKUP(U1297,[1]Cruces!$O$1:$P$6,2,0),"Sin Orden")</f>
        <v>Sin Orden</v>
      </c>
      <c r="AJ1297" s="17">
        <f t="shared" si="356"/>
        <v>10</v>
      </c>
      <c r="AK1297" s="17">
        <f t="shared" si="357"/>
        <v>10</v>
      </c>
      <c r="AL1297" s="17">
        <f t="shared" si="358"/>
        <v>2020</v>
      </c>
      <c r="AM1297" s="17">
        <f t="shared" ca="1" si="359"/>
        <v>46</v>
      </c>
      <c r="AN1297" s="18" t="str">
        <f>IFERROR(VLOOKUP(R1297*1,'[1]Ordenes de Servicio'!G:K,5,0),"No Cruza")</f>
        <v>No Cruza</v>
      </c>
      <c r="AO1297" s="17">
        <f t="shared" ca="1" si="360"/>
        <v>46</v>
      </c>
      <c r="AP1297" s="17">
        <f t="shared" si="361"/>
        <v>10</v>
      </c>
      <c r="AQ1297" s="17">
        <f t="shared" si="362"/>
        <v>10</v>
      </c>
      <c r="AR1297" s="17">
        <f t="shared" si="363"/>
        <v>2020</v>
      </c>
      <c r="AS1297" s="17">
        <f t="shared" ca="1" si="364"/>
        <v>46</v>
      </c>
      <c r="AT1297" s="17" t="str">
        <f t="shared" ca="1" si="367"/>
        <v>No</v>
      </c>
      <c r="AU1297" s="17">
        <f t="shared" si="365"/>
        <v>0</v>
      </c>
      <c r="AV1297" s="17" t="str">
        <f>+VLOOKUP(B1297,[1]Cruces!S:T,2,0)</f>
        <v>3. Evaluación Técnico Ecónomica</v>
      </c>
    </row>
    <row r="1298" spans="1:48" hidden="1" x14ac:dyDescent="0.25">
      <c r="A1298" s="17" t="s">
        <v>2537</v>
      </c>
      <c r="B1298" s="17" t="s">
        <v>54</v>
      </c>
      <c r="C1298" s="17">
        <v>0</v>
      </c>
      <c r="D1298" s="17">
        <v>0</v>
      </c>
      <c r="E1298" s="17" t="s">
        <v>55</v>
      </c>
      <c r="F1298" s="17" t="s">
        <v>81</v>
      </c>
      <c r="G1298" s="17" t="s">
        <v>2538</v>
      </c>
      <c r="H1298" s="17">
        <v>4210067</v>
      </c>
      <c r="I1298" s="17" t="s">
        <v>71</v>
      </c>
      <c r="J1298" s="17" t="s">
        <v>59</v>
      </c>
      <c r="K1298" s="17" t="s">
        <v>2539</v>
      </c>
      <c r="L1298" s="17" t="s">
        <v>85</v>
      </c>
      <c r="M1298" s="17" t="s">
        <v>86</v>
      </c>
      <c r="N1298" s="17" t="s">
        <v>62</v>
      </c>
      <c r="O1298" s="17">
        <v>20200907</v>
      </c>
      <c r="P1298" s="17">
        <v>20200916</v>
      </c>
      <c r="Q1298" s="17">
        <v>3410</v>
      </c>
      <c r="R1298" s="17">
        <v>28135344</v>
      </c>
      <c r="S1298" s="17" t="s">
        <v>100</v>
      </c>
      <c r="T1298" s="17" t="s">
        <v>63</v>
      </c>
      <c r="U1298" s="17" t="s">
        <v>91</v>
      </c>
      <c r="V1298" s="17">
        <f t="shared" si="366"/>
        <v>400</v>
      </c>
      <c r="W1298" s="17">
        <v>400000</v>
      </c>
      <c r="X1298" s="17" t="s">
        <v>64</v>
      </c>
      <c r="Y1298" s="17" t="s">
        <v>65</v>
      </c>
      <c r="Z1298" s="17">
        <v>20200916</v>
      </c>
      <c r="AA1298" s="17" t="s">
        <v>137</v>
      </c>
      <c r="AB1298" s="17">
        <v>1</v>
      </c>
      <c r="AC1298" s="17" t="str">
        <f>IFERROR(VLOOKUP(A1298,[1]Cruces!AJ:AK,2,0),VLOOKUP(CONCATENATE(X1298,AA1298),[1]Cruces!G:H,2,0))</f>
        <v>Solicitud de Obra</v>
      </c>
      <c r="AD1298" s="17">
        <f t="shared" si="352"/>
        <v>7</v>
      </c>
      <c r="AE1298" s="17">
        <f t="shared" si="353"/>
        <v>9</v>
      </c>
      <c r="AF1298" s="17">
        <f t="shared" si="354"/>
        <v>2020</v>
      </c>
      <c r="AG1298" s="17" t="str">
        <f>IFERROR(VLOOKUP(MID(A1298,2,4)*1,[1]Cruces!K:L,2,0),"Verificar")</f>
        <v>Magdalena</v>
      </c>
      <c r="AH1298" s="17">
        <f t="shared" ca="1" si="355"/>
        <v>79</v>
      </c>
      <c r="AI1298" s="17" t="str">
        <f>IFERROR(VLOOKUP(U1298,[1]Cruces!$O$1:$P$6,2,0),"Sin Orden")</f>
        <v>Resuelta</v>
      </c>
      <c r="AJ1298" s="17">
        <f t="shared" si="356"/>
        <v>16</v>
      </c>
      <c r="AK1298" s="17">
        <f t="shared" si="357"/>
        <v>9</v>
      </c>
      <c r="AL1298" s="17">
        <f t="shared" si="358"/>
        <v>2020</v>
      </c>
      <c r="AM1298" s="17">
        <f t="shared" ca="1" si="359"/>
        <v>70</v>
      </c>
      <c r="AN1298" s="18" t="str">
        <f>IFERROR(VLOOKUP(R1298*1,'[1]Ordenes de Servicio'!G:K,5,0),"No Cruza")</f>
        <v>No Cruza</v>
      </c>
      <c r="AO1298" s="17">
        <f t="shared" ca="1" si="360"/>
        <v>9</v>
      </c>
      <c r="AP1298" s="17">
        <f t="shared" si="361"/>
        <v>16</v>
      </c>
      <c r="AQ1298" s="17">
        <f t="shared" si="362"/>
        <v>9</v>
      </c>
      <c r="AR1298" s="17">
        <f t="shared" si="363"/>
        <v>2020</v>
      </c>
      <c r="AS1298" s="17">
        <f t="shared" ca="1" si="364"/>
        <v>70</v>
      </c>
      <c r="AT1298" s="17" t="str">
        <f t="shared" ca="1" si="367"/>
        <v>No</v>
      </c>
      <c r="AU1298" s="17">
        <f t="shared" si="365"/>
        <v>0</v>
      </c>
      <c r="AV1298" s="17" t="str">
        <f>+VLOOKUP(B1298,[1]Cruces!S:T,2,0)</f>
        <v>4. Presupuesto de Obra</v>
      </c>
    </row>
    <row r="1299" spans="1:48" hidden="1" x14ac:dyDescent="0.25">
      <c r="A1299" s="17" t="s">
        <v>2540</v>
      </c>
      <c r="B1299" s="17" t="s">
        <v>54</v>
      </c>
      <c r="C1299" s="17">
        <v>0</v>
      </c>
      <c r="D1299" s="17">
        <v>0</v>
      </c>
      <c r="E1299" s="17" t="s">
        <v>55</v>
      </c>
      <c r="F1299" s="17" t="s">
        <v>107</v>
      </c>
      <c r="G1299" s="17" t="s">
        <v>2541</v>
      </c>
      <c r="H1299" s="17">
        <v>0</v>
      </c>
      <c r="I1299" s="17" t="s">
        <v>116</v>
      </c>
      <c r="J1299" s="17" t="s">
        <v>59</v>
      </c>
      <c r="K1299" s="17" t="s">
        <v>97</v>
      </c>
      <c r="L1299" s="17" t="s">
        <v>145</v>
      </c>
      <c r="M1299" s="17" t="s">
        <v>146</v>
      </c>
      <c r="N1299" s="17" t="s">
        <v>62</v>
      </c>
      <c r="O1299" s="17">
        <v>20201104</v>
      </c>
      <c r="P1299" s="17">
        <v>20201109</v>
      </c>
      <c r="Q1299" s="17">
        <v>7541</v>
      </c>
      <c r="R1299" s="17">
        <v>28269595</v>
      </c>
      <c r="S1299" s="17" t="s">
        <v>100</v>
      </c>
      <c r="T1299" s="17" t="s">
        <v>63</v>
      </c>
      <c r="U1299" s="17" t="s">
        <v>91</v>
      </c>
      <c r="V1299" s="17">
        <f t="shared" si="366"/>
        <v>25</v>
      </c>
      <c r="W1299" s="17">
        <v>25000</v>
      </c>
      <c r="X1299" s="17" t="s">
        <v>64</v>
      </c>
      <c r="Y1299" s="17" t="s">
        <v>65</v>
      </c>
      <c r="Z1299" s="17">
        <v>20201109</v>
      </c>
      <c r="AA1299" s="17" t="s">
        <v>78</v>
      </c>
      <c r="AB1299" s="17">
        <v>1</v>
      </c>
      <c r="AC1299" s="17" t="str">
        <f>IFERROR(VLOOKUP(A1299,[1]Cruces!AJ:AK,2,0),VLOOKUP(CONCATENATE(X1299,AA1299),[1]Cruces!G:H,2,0))</f>
        <v>Solicitud de Obra</v>
      </c>
      <c r="AD1299" s="17">
        <f t="shared" si="352"/>
        <v>4</v>
      </c>
      <c r="AE1299" s="17">
        <f t="shared" si="353"/>
        <v>11</v>
      </c>
      <c r="AF1299" s="17">
        <f t="shared" si="354"/>
        <v>2020</v>
      </c>
      <c r="AG1299" s="17" t="str">
        <f>IFERROR(VLOOKUP(MID(A1299,2,4)*1,[1]Cruces!K:L,2,0),"Verificar")</f>
        <v>Atlántico Sur</v>
      </c>
      <c r="AH1299" s="17">
        <f t="shared" ca="1" si="355"/>
        <v>21</v>
      </c>
      <c r="AI1299" s="17" t="str">
        <f>IFERROR(VLOOKUP(U1299,[1]Cruces!$O$1:$P$6,2,0),"Sin Orden")</f>
        <v>Resuelta</v>
      </c>
      <c r="AJ1299" s="17">
        <f t="shared" si="356"/>
        <v>9</v>
      </c>
      <c r="AK1299" s="17">
        <f t="shared" si="357"/>
        <v>11</v>
      </c>
      <c r="AL1299" s="17">
        <f t="shared" si="358"/>
        <v>2020</v>
      </c>
      <c r="AM1299" s="17">
        <f t="shared" ca="1" si="359"/>
        <v>16</v>
      </c>
      <c r="AN1299" s="18" t="str">
        <f>IFERROR(VLOOKUP(R1299*1,'[1]Ordenes de Servicio'!G:K,5,0),"No Cruza")</f>
        <v>No Cruza</v>
      </c>
      <c r="AO1299" s="17">
        <f t="shared" ca="1" si="360"/>
        <v>5</v>
      </c>
      <c r="AP1299" s="17">
        <f t="shared" si="361"/>
        <v>9</v>
      </c>
      <c r="AQ1299" s="17">
        <f t="shared" si="362"/>
        <v>11</v>
      </c>
      <c r="AR1299" s="17">
        <f t="shared" si="363"/>
        <v>2020</v>
      </c>
      <c r="AS1299" s="17">
        <f t="shared" ca="1" si="364"/>
        <v>16</v>
      </c>
      <c r="AT1299" s="17" t="str">
        <f t="shared" ca="1" si="367"/>
        <v>No</v>
      </c>
      <c r="AU1299" s="17">
        <f t="shared" si="365"/>
        <v>0</v>
      </c>
      <c r="AV1299" s="17" t="str">
        <f>+VLOOKUP(B1299,[1]Cruces!S:T,2,0)</f>
        <v>4. Presupuesto de Obra</v>
      </c>
    </row>
    <row r="1300" spans="1:48" hidden="1" x14ac:dyDescent="0.25">
      <c r="A1300" s="17" t="s">
        <v>8348</v>
      </c>
      <c r="B1300" s="17" t="s">
        <v>6595</v>
      </c>
      <c r="C1300" s="17">
        <v>0</v>
      </c>
      <c r="D1300" s="17">
        <v>0</v>
      </c>
      <c r="E1300" s="17" t="s">
        <v>55</v>
      </c>
      <c r="F1300" s="17" t="s">
        <v>56</v>
      </c>
      <c r="G1300" s="17" t="s">
        <v>8349</v>
      </c>
      <c r="H1300" s="17">
        <v>3007242123</v>
      </c>
      <c r="I1300" s="17" t="s">
        <v>71</v>
      </c>
      <c r="J1300" s="17" t="s">
        <v>59</v>
      </c>
      <c r="K1300" s="17" t="s">
        <v>97</v>
      </c>
      <c r="L1300" s="17" t="s">
        <v>7248</v>
      </c>
      <c r="M1300" s="17" t="s">
        <v>7249</v>
      </c>
      <c r="N1300" s="17" t="s">
        <v>6600</v>
      </c>
      <c r="O1300" s="17">
        <v>20200312</v>
      </c>
      <c r="P1300" s="17">
        <v>20200318</v>
      </c>
      <c r="Q1300" s="17">
        <v>1150</v>
      </c>
      <c r="R1300" s="17">
        <v>27257474</v>
      </c>
      <c r="S1300" s="17" t="s">
        <v>6601</v>
      </c>
      <c r="T1300" s="17" t="s">
        <v>63</v>
      </c>
      <c r="U1300" s="17" t="s">
        <v>91</v>
      </c>
      <c r="V1300" s="17">
        <f t="shared" si="366"/>
        <v>3</v>
      </c>
      <c r="W1300" s="17">
        <v>3000</v>
      </c>
      <c r="X1300" s="17" t="s">
        <v>7065</v>
      </c>
      <c r="Y1300" s="17" t="s">
        <v>6595</v>
      </c>
      <c r="Z1300" s="17">
        <v>20200318</v>
      </c>
      <c r="AA1300" s="17" t="s">
        <v>1947</v>
      </c>
      <c r="AB1300" s="17">
        <v>1</v>
      </c>
      <c r="AC1300" s="17" t="str">
        <f>IFERROR(VLOOKUP(A1300,[1]Cruces!AJ:AK,2,0),VLOOKUP(CONCATENATE(X1300,AA1300),[1]Cruces!G:H,2,0))</f>
        <v>Solicitud por BT</v>
      </c>
      <c r="AD1300" s="17">
        <f t="shared" si="352"/>
        <v>12</v>
      </c>
      <c r="AE1300" s="17">
        <f t="shared" si="353"/>
        <v>3</v>
      </c>
      <c r="AF1300" s="17">
        <f t="shared" si="354"/>
        <v>2020</v>
      </c>
      <c r="AG1300" s="17" t="str">
        <f>IFERROR(VLOOKUP(MID(A1300,2,4)*1,[1]Cruces!K:L,2,0),"Verificar")</f>
        <v>Atlántico Norte</v>
      </c>
      <c r="AH1300" s="17">
        <f t="shared" ca="1" si="355"/>
        <v>258</v>
      </c>
      <c r="AI1300" s="17" t="str">
        <f>IFERROR(VLOOKUP(U1300,[1]Cruces!$O$1:$P$6,2,0),"Sin Orden")</f>
        <v>Resuelta</v>
      </c>
      <c r="AJ1300" s="17">
        <f t="shared" si="356"/>
        <v>18</v>
      </c>
      <c r="AK1300" s="17">
        <f t="shared" si="357"/>
        <v>3</v>
      </c>
      <c r="AL1300" s="17">
        <f t="shared" si="358"/>
        <v>2020</v>
      </c>
      <c r="AM1300" s="17">
        <f t="shared" ca="1" si="359"/>
        <v>252</v>
      </c>
      <c r="AN1300" s="18" t="str">
        <f>IFERROR(VLOOKUP(R1300*1,'[1]Ordenes de Servicio'!G:K,5,0),"No Cruza")</f>
        <v>No Cruza</v>
      </c>
      <c r="AO1300" s="17">
        <f t="shared" ca="1" si="360"/>
        <v>6</v>
      </c>
      <c r="AP1300" s="17">
        <f t="shared" si="361"/>
        <v>18</v>
      </c>
      <c r="AQ1300" s="17">
        <f t="shared" si="362"/>
        <v>3</v>
      </c>
      <c r="AR1300" s="17">
        <f t="shared" si="363"/>
        <v>2020</v>
      </c>
      <c r="AS1300" s="17">
        <f t="shared" ca="1" si="364"/>
        <v>252</v>
      </c>
      <c r="AT1300" s="17" t="str">
        <f t="shared" ca="1" si="367"/>
        <v>No</v>
      </c>
      <c r="AU1300" s="17">
        <f t="shared" si="365"/>
        <v>0</v>
      </c>
      <c r="AV1300" s="17" t="str">
        <f>+VLOOKUP(B1300,[1]Cruces!S:T,2,0)</f>
        <v>7. Ejecución en Campo OS BT</v>
      </c>
    </row>
    <row r="1301" spans="1:48" hidden="1" x14ac:dyDescent="0.25">
      <c r="A1301" s="17" t="s">
        <v>2542</v>
      </c>
      <c r="B1301" s="17" t="s">
        <v>68</v>
      </c>
      <c r="C1301" s="17">
        <v>0</v>
      </c>
      <c r="D1301" s="17">
        <v>0</v>
      </c>
      <c r="E1301" s="17" t="s">
        <v>55</v>
      </c>
      <c r="F1301" s="17" t="s">
        <v>56</v>
      </c>
      <c r="G1301" s="17" t="s">
        <v>2543</v>
      </c>
      <c r="H1301" s="17">
        <v>3736555</v>
      </c>
      <c r="I1301" s="17" t="s">
        <v>71</v>
      </c>
      <c r="J1301" s="17" t="s">
        <v>59</v>
      </c>
      <c r="K1301" s="17" t="s">
        <v>2544</v>
      </c>
      <c r="L1301" s="17" t="s">
        <v>117</v>
      </c>
      <c r="M1301" s="17" t="s">
        <v>118</v>
      </c>
      <c r="N1301" s="17" t="s">
        <v>75</v>
      </c>
      <c r="O1301" s="17">
        <v>20190703</v>
      </c>
      <c r="P1301" s="17">
        <v>20190814</v>
      </c>
      <c r="Q1301" s="17">
        <v>1110</v>
      </c>
      <c r="R1301" s="17">
        <v>26674902</v>
      </c>
      <c r="S1301" s="17" t="s">
        <v>76</v>
      </c>
      <c r="T1301" s="17" t="s">
        <v>63</v>
      </c>
      <c r="U1301" s="17" t="s">
        <v>91</v>
      </c>
      <c r="V1301" s="17">
        <f t="shared" si="366"/>
        <v>75</v>
      </c>
      <c r="W1301" s="17">
        <v>75000</v>
      </c>
      <c r="X1301" s="17" t="s">
        <v>64</v>
      </c>
      <c r="Y1301" s="17" t="s">
        <v>150</v>
      </c>
      <c r="Z1301" s="17">
        <v>20191206</v>
      </c>
      <c r="AA1301" s="17" t="s">
        <v>78</v>
      </c>
      <c r="AB1301" s="17">
        <v>1</v>
      </c>
      <c r="AC1301" s="17" t="str">
        <f>IFERROR(VLOOKUP(A1301,[1]Cruces!AJ:AK,2,0),VLOOKUP(CONCATENATE(X1301,AA1301),[1]Cruces!G:H,2,0))</f>
        <v>Solicitud de Obra</v>
      </c>
      <c r="AD1301" s="17">
        <f t="shared" si="352"/>
        <v>3</v>
      </c>
      <c r="AE1301" s="17">
        <f t="shared" si="353"/>
        <v>7</v>
      </c>
      <c r="AF1301" s="17">
        <f t="shared" si="354"/>
        <v>2019</v>
      </c>
      <c r="AG1301" s="17" t="str">
        <f>IFERROR(VLOOKUP(MID(A1301,2,4)*1,[1]Cruces!K:L,2,0),"Verificar")</f>
        <v>Atlántico Norte</v>
      </c>
      <c r="AH1301" s="17">
        <f t="shared" ca="1" si="355"/>
        <v>511</v>
      </c>
      <c r="AI1301" s="17" t="str">
        <f>IFERROR(VLOOKUP(U1301,[1]Cruces!$O$1:$P$6,2,0),"Sin Orden")</f>
        <v>Resuelta</v>
      </c>
      <c r="AJ1301" s="17">
        <f t="shared" si="356"/>
        <v>6</v>
      </c>
      <c r="AK1301" s="17">
        <f t="shared" si="357"/>
        <v>12</v>
      </c>
      <c r="AL1301" s="17">
        <f t="shared" si="358"/>
        <v>2019</v>
      </c>
      <c r="AM1301" s="17">
        <f t="shared" ca="1" si="359"/>
        <v>355</v>
      </c>
      <c r="AN1301" s="18">
        <f>IFERROR(VLOOKUP(R1301*1,'[1]Ordenes de Servicio'!G:K,5,0),"No Cruza")</f>
        <v>43707</v>
      </c>
      <c r="AO1301" s="17">
        <f t="shared" ca="1" si="360"/>
        <v>156</v>
      </c>
      <c r="AP1301" s="17">
        <f t="shared" si="361"/>
        <v>14</v>
      </c>
      <c r="AQ1301" s="17">
        <f t="shared" si="362"/>
        <v>8</v>
      </c>
      <c r="AR1301" s="17">
        <f t="shared" si="363"/>
        <v>2019</v>
      </c>
      <c r="AS1301" s="17">
        <f t="shared" ca="1" si="364"/>
        <v>469</v>
      </c>
      <c r="AT1301" s="17" t="str">
        <f t="shared" ca="1" si="367"/>
        <v>Si</v>
      </c>
      <c r="AU1301" s="17">
        <f t="shared" si="365"/>
        <v>114</v>
      </c>
      <c r="AV1301" s="17" t="str">
        <f>+VLOOKUP(B1301,[1]Cruces!S:T,2,0)</f>
        <v>5. Consultoría / Adjudicación</v>
      </c>
    </row>
    <row r="1302" spans="1:48" hidden="1" x14ac:dyDescent="0.25">
      <c r="A1302" s="17" t="s">
        <v>2545</v>
      </c>
      <c r="B1302" s="17" t="s">
        <v>54</v>
      </c>
      <c r="C1302" s="17">
        <v>0</v>
      </c>
      <c r="D1302" s="17">
        <v>0</v>
      </c>
      <c r="E1302" s="17" t="s">
        <v>55</v>
      </c>
      <c r="F1302" s="17" t="s">
        <v>126</v>
      </c>
      <c r="G1302" s="17" t="s">
        <v>2546</v>
      </c>
      <c r="H1302" s="17">
        <v>0</v>
      </c>
      <c r="I1302" s="17" t="s">
        <v>116</v>
      </c>
      <c r="J1302" s="17" t="s">
        <v>59</v>
      </c>
      <c r="K1302" s="17" t="s">
        <v>2547</v>
      </c>
      <c r="L1302" s="17" t="s">
        <v>129</v>
      </c>
      <c r="M1302" s="17" t="s">
        <v>130</v>
      </c>
      <c r="N1302" s="17" t="s">
        <v>62</v>
      </c>
      <c r="O1302" s="17">
        <v>20200909</v>
      </c>
      <c r="P1302" s="17">
        <v>20201019</v>
      </c>
      <c r="Q1302" s="17">
        <v>9331</v>
      </c>
      <c r="R1302" s="17">
        <v>28119860</v>
      </c>
      <c r="S1302" s="17" t="s">
        <v>100</v>
      </c>
      <c r="T1302" s="17" t="s">
        <v>63</v>
      </c>
      <c r="U1302" s="17" t="s">
        <v>91</v>
      </c>
      <c r="V1302" s="17">
        <f t="shared" si="366"/>
        <v>15</v>
      </c>
      <c r="W1302" s="17">
        <v>15000</v>
      </c>
      <c r="X1302" s="17" t="s">
        <v>64</v>
      </c>
      <c r="Y1302" s="17" t="s">
        <v>65</v>
      </c>
      <c r="Z1302" s="17">
        <v>20201019</v>
      </c>
      <c r="AA1302" s="17" t="s">
        <v>78</v>
      </c>
      <c r="AB1302" s="17">
        <v>1</v>
      </c>
      <c r="AC1302" s="17" t="str">
        <f>IFERROR(VLOOKUP(A1302,[1]Cruces!AJ:AK,2,0),VLOOKUP(CONCATENATE(X1302,AA1302),[1]Cruces!G:H,2,0))</f>
        <v>Solicitud de Obra</v>
      </c>
      <c r="AD1302" s="17">
        <f t="shared" si="352"/>
        <v>9</v>
      </c>
      <c r="AE1302" s="17">
        <f t="shared" si="353"/>
        <v>9</v>
      </c>
      <c r="AF1302" s="17">
        <f t="shared" si="354"/>
        <v>2020</v>
      </c>
      <c r="AG1302" s="17" t="str">
        <f>IFERROR(VLOOKUP(MID(A1302,2,4)*1,[1]Cruces!K:L,2,0),"Verificar")</f>
        <v>Guajira</v>
      </c>
      <c r="AH1302" s="17">
        <f t="shared" ca="1" si="355"/>
        <v>77</v>
      </c>
      <c r="AI1302" s="17" t="str">
        <f>IFERROR(VLOOKUP(U1302,[1]Cruces!$O$1:$P$6,2,0),"Sin Orden")</f>
        <v>Resuelta</v>
      </c>
      <c r="AJ1302" s="17">
        <f t="shared" si="356"/>
        <v>19</v>
      </c>
      <c r="AK1302" s="17">
        <f t="shared" si="357"/>
        <v>10</v>
      </c>
      <c r="AL1302" s="17">
        <f t="shared" si="358"/>
        <v>2020</v>
      </c>
      <c r="AM1302" s="17">
        <f t="shared" ca="1" si="359"/>
        <v>37</v>
      </c>
      <c r="AN1302" s="18" t="str">
        <f>IFERROR(VLOOKUP(R1302*1,'[1]Ordenes de Servicio'!G:K,5,0),"No Cruza")</f>
        <v>No Cruza</v>
      </c>
      <c r="AO1302" s="17">
        <f t="shared" ca="1" si="360"/>
        <v>40</v>
      </c>
      <c r="AP1302" s="17">
        <f t="shared" si="361"/>
        <v>19</v>
      </c>
      <c r="AQ1302" s="17">
        <f t="shared" si="362"/>
        <v>10</v>
      </c>
      <c r="AR1302" s="17">
        <f t="shared" si="363"/>
        <v>2020</v>
      </c>
      <c r="AS1302" s="17">
        <f t="shared" ca="1" si="364"/>
        <v>37</v>
      </c>
      <c r="AT1302" s="17" t="str">
        <f t="shared" ca="1" si="367"/>
        <v>No</v>
      </c>
      <c r="AU1302" s="17">
        <f t="shared" si="365"/>
        <v>0</v>
      </c>
      <c r="AV1302" s="17" t="str">
        <f>+VLOOKUP(B1302,[1]Cruces!S:T,2,0)</f>
        <v>4. Presupuesto de Obra</v>
      </c>
    </row>
    <row r="1303" spans="1:48" x14ac:dyDescent="0.25">
      <c r="A1303" s="17" t="s">
        <v>2548</v>
      </c>
      <c r="B1303" s="17" t="s">
        <v>80</v>
      </c>
      <c r="C1303" s="17">
        <v>1035448</v>
      </c>
      <c r="D1303" s="17">
        <v>0</v>
      </c>
      <c r="E1303" s="17" t="s">
        <v>55</v>
      </c>
      <c r="F1303" s="17" t="s">
        <v>932</v>
      </c>
      <c r="G1303" s="17" t="s">
        <v>2549</v>
      </c>
      <c r="H1303" s="17">
        <v>3124839548</v>
      </c>
      <c r="I1303" s="17" t="s">
        <v>116</v>
      </c>
      <c r="J1303" s="17" t="s">
        <v>59</v>
      </c>
      <c r="K1303" s="17" t="s">
        <v>97</v>
      </c>
      <c r="L1303" s="17" t="s">
        <v>1116</v>
      </c>
      <c r="M1303" s="17" t="s">
        <v>1117</v>
      </c>
      <c r="N1303" s="17" t="s">
        <v>87</v>
      </c>
      <c r="O1303" s="17">
        <v>20191018</v>
      </c>
      <c r="P1303" s="17">
        <v>20200619</v>
      </c>
      <c r="Q1303" s="17">
        <v>3410</v>
      </c>
      <c r="R1303" s="17">
        <v>26933861</v>
      </c>
      <c r="S1303" s="17" t="s">
        <v>76</v>
      </c>
      <c r="T1303" s="17" t="s">
        <v>63</v>
      </c>
      <c r="U1303" s="17" t="s">
        <v>88</v>
      </c>
      <c r="V1303" s="17">
        <f t="shared" si="366"/>
        <v>45</v>
      </c>
      <c r="W1303" s="17">
        <v>45000</v>
      </c>
      <c r="X1303" s="17" t="s">
        <v>89</v>
      </c>
      <c r="Y1303" s="17" t="s">
        <v>90</v>
      </c>
      <c r="Z1303" s="17">
        <v>20200619</v>
      </c>
      <c r="AA1303" s="17" t="s">
        <v>78</v>
      </c>
      <c r="AB1303" s="17">
        <v>1</v>
      </c>
      <c r="AC1303" s="17" t="str">
        <f>IFERROR(VLOOKUP(A1303,[1]Cruces!AJ:AK,2,0),VLOOKUP(CONCATENATE(X1303,AA1303),[1]Cruces!G:H,2,0))</f>
        <v>Solicitud de Obra</v>
      </c>
      <c r="AD1303" s="17">
        <f t="shared" si="352"/>
        <v>18</v>
      </c>
      <c r="AE1303" s="17">
        <f t="shared" si="353"/>
        <v>10</v>
      </c>
      <c r="AF1303" s="17">
        <f t="shared" si="354"/>
        <v>2019</v>
      </c>
      <c r="AG1303" s="17" t="str">
        <f>IFERROR(VLOOKUP(MID(A1303,2,4)*1,[1]Cruces!K:L,2,0),"Verificar")</f>
        <v>Magdalena</v>
      </c>
      <c r="AH1303" s="17">
        <f t="shared" ca="1" si="355"/>
        <v>404</v>
      </c>
      <c r="AI1303" s="17" t="str">
        <f>IFERROR(VLOOKUP(U1303,[1]Cruces!$O$1:$P$6,2,0),"Sin Orden")</f>
        <v>Resuelta</v>
      </c>
      <c r="AJ1303" s="17">
        <f t="shared" si="356"/>
        <v>19</v>
      </c>
      <c r="AK1303" s="17">
        <f t="shared" si="357"/>
        <v>6</v>
      </c>
      <c r="AL1303" s="17">
        <f t="shared" si="358"/>
        <v>2020</v>
      </c>
      <c r="AM1303" s="17">
        <f t="shared" ca="1" si="359"/>
        <v>159</v>
      </c>
      <c r="AN1303" s="18" t="str">
        <f>IFERROR(VLOOKUP(R1303*1,'[1]Ordenes de Servicio'!G:K,5,0),"No Cruza")</f>
        <v>No Cruza</v>
      </c>
      <c r="AO1303" s="17">
        <f t="shared" ca="1" si="360"/>
        <v>245</v>
      </c>
      <c r="AP1303" s="17">
        <f t="shared" si="361"/>
        <v>19</v>
      </c>
      <c r="AQ1303" s="17">
        <f t="shared" si="362"/>
        <v>6</v>
      </c>
      <c r="AR1303" s="17">
        <f t="shared" si="363"/>
        <v>2020</v>
      </c>
      <c r="AS1303" s="17">
        <f t="shared" ca="1" si="364"/>
        <v>159</v>
      </c>
      <c r="AT1303" s="17" t="str">
        <f t="shared" ca="1" si="367"/>
        <v>No</v>
      </c>
      <c r="AU1303" s="17">
        <f t="shared" si="365"/>
        <v>0</v>
      </c>
      <c r="AV1303" s="17" t="str">
        <f>+VLOOKUP(B1303,[1]Cruces!S:T,2,0)</f>
        <v>8. Puesta en Servicio</v>
      </c>
    </row>
    <row r="1304" spans="1:48" hidden="1" x14ac:dyDescent="0.25">
      <c r="A1304" s="17" t="s">
        <v>2550</v>
      </c>
      <c r="B1304" s="17" t="s">
        <v>68</v>
      </c>
      <c r="C1304" s="17">
        <v>0</v>
      </c>
      <c r="D1304" s="17">
        <v>0</v>
      </c>
      <c r="E1304" s="17" t="s">
        <v>55</v>
      </c>
      <c r="F1304" s="17" t="s">
        <v>81</v>
      </c>
      <c r="G1304" s="17" t="s">
        <v>2551</v>
      </c>
      <c r="H1304" s="17">
        <v>3013712135</v>
      </c>
      <c r="I1304" s="17" t="s">
        <v>116</v>
      </c>
      <c r="J1304" s="17" t="s">
        <v>59</v>
      </c>
      <c r="K1304" s="17" t="s">
        <v>2552</v>
      </c>
      <c r="L1304" s="17" t="s">
        <v>85</v>
      </c>
      <c r="M1304" s="17" t="s">
        <v>86</v>
      </c>
      <c r="N1304" s="17" t="s">
        <v>75</v>
      </c>
      <c r="O1304" s="17">
        <v>20201011</v>
      </c>
      <c r="P1304" s="17">
        <v>20201030</v>
      </c>
      <c r="Q1304" s="17">
        <v>3410</v>
      </c>
      <c r="R1304" s="17">
        <v>28230751</v>
      </c>
      <c r="S1304" s="17" t="s">
        <v>100</v>
      </c>
      <c r="T1304" s="17" t="s">
        <v>63</v>
      </c>
      <c r="U1304" s="17" t="s">
        <v>91</v>
      </c>
      <c r="V1304" s="17">
        <f t="shared" si="366"/>
        <v>45</v>
      </c>
      <c r="W1304" s="17">
        <v>45000</v>
      </c>
      <c r="X1304" s="17" t="s">
        <v>64</v>
      </c>
      <c r="Y1304" s="17" t="s">
        <v>136</v>
      </c>
      <c r="Z1304" s="17">
        <v>20201101</v>
      </c>
      <c r="AA1304" s="17" t="s">
        <v>78</v>
      </c>
      <c r="AB1304" s="17">
        <v>1</v>
      </c>
      <c r="AC1304" s="17" t="str">
        <f>IFERROR(VLOOKUP(A1304,[1]Cruces!AJ:AK,2,0),VLOOKUP(CONCATENATE(X1304,AA1304),[1]Cruces!G:H,2,0))</f>
        <v>Solicitud de Obra</v>
      </c>
      <c r="AD1304" s="17">
        <f t="shared" si="352"/>
        <v>11</v>
      </c>
      <c r="AE1304" s="17">
        <f t="shared" si="353"/>
        <v>10</v>
      </c>
      <c r="AF1304" s="17">
        <f t="shared" si="354"/>
        <v>2020</v>
      </c>
      <c r="AG1304" s="17" t="str">
        <f>IFERROR(VLOOKUP(MID(A1304,2,4)*1,[1]Cruces!K:L,2,0),"Verificar")</f>
        <v>Magdalena</v>
      </c>
      <c r="AH1304" s="17">
        <f t="shared" ca="1" si="355"/>
        <v>45</v>
      </c>
      <c r="AI1304" s="17" t="str">
        <f>IFERROR(VLOOKUP(U1304,[1]Cruces!$O$1:$P$6,2,0),"Sin Orden")</f>
        <v>Resuelta</v>
      </c>
      <c r="AJ1304" s="17">
        <f t="shared" si="356"/>
        <v>1</v>
      </c>
      <c r="AK1304" s="17">
        <f t="shared" si="357"/>
        <v>11</v>
      </c>
      <c r="AL1304" s="17">
        <f t="shared" si="358"/>
        <v>2020</v>
      </c>
      <c r="AM1304" s="17">
        <f t="shared" ca="1" si="359"/>
        <v>24</v>
      </c>
      <c r="AN1304" s="18" t="str">
        <f>IFERROR(VLOOKUP(R1304*1,'[1]Ordenes de Servicio'!G:K,5,0),"No Cruza")</f>
        <v>No Cruza</v>
      </c>
      <c r="AO1304" s="17">
        <f t="shared" ca="1" si="360"/>
        <v>21</v>
      </c>
      <c r="AP1304" s="17">
        <f t="shared" si="361"/>
        <v>30</v>
      </c>
      <c r="AQ1304" s="17">
        <f t="shared" si="362"/>
        <v>10</v>
      </c>
      <c r="AR1304" s="17">
        <f t="shared" si="363"/>
        <v>2020</v>
      </c>
      <c r="AS1304" s="17">
        <f t="shared" ca="1" si="364"/>
        <v>26</v>
      </c>
      <c r="AT1304" s="17" t="str">
        <f t="shared" ca="1" si="367"/>
        <v>No</v>
      </c>
      <c r="AU1304" s="17">
        <f t="shared" si="365"/>
        <v>2</v>
      </c>
      <c r="AV1304" s="17" t="str">
        <f>+VLOOKUP(B1304,[1]Cruces!S:T,2,0)</f>
        <v>5. Consultoría / Adjudicación</v>
      </c>
    </row>
    <row r="1305" spans="1:48" hidden="1" x14ac:dyDescent="0.25">
      <c r="A1305" s="17" t="s">
        <v>2553</v>
      </c>
      <c r="B1305" s="17" t="s">
        <v>68</v>
      </c>
      <c r="C1305" s="17">
        <v>5522676</v>
      </c>
      <c r="D1305" s="17">
        <v>36161568</v>
      </c>
      <c r="E1305" s="17" t="s">
        <v>93</v>
      </c>
      <c r="F1305" s="17" t="s">
        <v>107</v>
      </c>
      <c r="G1305" s="17" t="s">
        <v>2554</v>
      </c>
      <c r="H1305" s="17">
        <v>3223449760</v>
      </c>
      <c r="I1305" s="17" t="s">
        <v>182</v>
      </c>
      <c r="J1305" s="17" t="s">
        <v>2555</v>
      </c>
      <c r="K1305" s="17" t="s">
        <v>2556</v>
      </c>
      <c r="L1305" s="17" t="s">
        <v>117</v>
      </c>
      <c r="M1305" s="17" t="s">
        <v>118</v>
      </c>
      <c r="N1305" s="17" t="s">
        <v>75</v>
      </c>
      <c r="O1305" s="17">
        <v>20191128</v>
      </c>
      <c r="P1305" s="17">
        <v>20191213</v>
      </c>
      <c r="Q1305" s="17">
        <v>1180</v>
      </c>
      <c r="R1305" s="17">
        <v>27064931</v>
      </c>
      <c r="S1305" s="17" t="s">
        <v>76</v>
      </c>
      <c r="T1305" s="17" t="s">
        <v>63</v>
      </c>
      <c r="U1305" s="17" t="s">
        <v>88</v>
      </c>
      <c r="V1305" s="17">
        <f t="shared" si="366"/>
        <v>112.5</v>
      </c>
      <c r="W1305" s="17">
        <v>112500</v>
      </c>
      <c r="X1305" s="17" t="s">
        <v>89</v>
      </c>
      <c r="Y1305" s="17" t="s">
        <v>150</v>
      </c>
      <c r="Z1305" s="17">
        <v>20200108</v>
      </c>
      <c r="AA1305" s="17" t="s">
        <v>78</v>
      </c>
      <c r="AB1305" s="17">
        <v>1</v>
      </c>
      <c r="AC1305" s="17" t="str">
        <f>IFERROR(VLOOKUP(A1305,[1]Cruces!AJ:AK,2,0),VLOOKUP(CONCATENATE(X1305,AA1305),[1]Cruces!G:H,2,0))</f>
        <v>Solicitud de Obra</v>
      </c>
      <c r="AD1305" s="17">
        <f t="shared" si="352"/>
        <v>28</v>
      </c>
      <c r="AE1305" s="17">
        <f t="shared" si="353"/>
        <v>11</v>
      </c>
      <c r="AF1305" s="17">
        <f t="shared" si="354"/>
        <v>2019</v>
      </c>
      <c r="AG1305" s="17" t="str">
        <f>IFERROR(VLOOKUP(MID(A1305,2,4)*1,[1]Cruces!K:L,2,0),"Verificar")</f>
        <v>Atlántico Norte</v>
      </c>
      <c r="AH1305" s="17">
        <f t="shared" ca="1" si="355"/>
        <v>363</v>
      </c>
      <c r="AI1305" s="17" t="str">
        <f>IFERROR(VLOOKUP(U1305,[1]Cruces!$O$1:$P$6,2,0),"Sin Orden")</f>
        <v>Resuelta</v>
      </c>
      <c r="AJ1305" s="17">
        <f t="shared" si="356"/>
        <v>8</v>
      </c>
      <c r="AK1305" s="17">
        <f t="shared" si="357"/>
        <v>1</v>
      </c>
      <c r="AL1305" s="17">
        <f t="shared" si="358"/>
        <v>2020</v>
      </c>
      <c r="AM1305" s="17">
        <f t="shared" ca="1" si="359"/>
        <v>322</v>
      </c>
      <c r="AN1305" s="18" t="str">
        <f>IFERROR(VLOOKUP(R1305*1,'[1]Ordenes de Servicio'!G:K,5,0),"No Cruza")</f>
        <v>No Cruza</v>
      </c>
      <c r="AO1305" s="17">
        <f t="shared" ca="1" si="360"/>
        <v>41</v>
      </c>
      <c r="AP1305" s="17">
        <f t="shared" si="361"/>
        <v>13</v>
      </c>
      <c r="AQ1305" s="17">
        <f t="shared" si="362"/>
        <v>12</v>
      </c>
      <c r="AR1305" s="17">
        <f t="shared" si="363"/>
        <v>2019</v>
      </c>
      <c r="AS1305" s="17">
        <f t="shared" ca="1" si="364"/>
        <v>348</v>
      </c>
      <c r="AT1305" s="17" t="str">
        <f t="shared" ca="1" si="367"/>
        <v>No</v>
      </c>
      <c r="AU1305" s="17">
        <f t="shared" si="365"/>
        <v>26</v>
      </c>
      <c r="AV1305" s="17" t="str">
        <f>+VLOOKUP(B1305,[1]Cruces!S:T,2,0)</f>
        <v>5. Consultoría / Adjudicación</v>
      </c>
    </row>
    <row r="1306" spans="1:48" hidden="1" x14ac:dyDescent="0.25">
      <c r="A1306" s="17" t="s">
        <v>2557</v>
      </c>
      <c r="B1306" s="17" t="s">
        <v>54</v>
      </c>
      <c r="C1306" s="17">
        <v>0</v>
      </c>
      <c r="D1306" s="17">
        <v>0</v>
      </c>
      <c r="E1306" s="17" t="s">
        <v>55</v>
      </c>
      <c r="F1306" s="17" t="s">
        <v>126</v>
      </c>
      <c r="G1306" s="17" t="s">
        <v>2558</v>
      </c>
      <c r="H1306" s="17">
        <v>0</v>
      </c>
      <c r="I1306" s="17" t="s">
        <v>71</v>
      </c>
      <c r="J1306" s="17" t="s">
        <v>59</v>
      </c>
      <c r="K1306" s="17" t="s">
        <v>2559</v>
      </c>
      <c r="L1306" s="17" t="s">
        <v>129</v>
      </c>
      <c r="M1306" s="17" t="s">
        <v>130</v>
      </c>
      <c r="N1306" s="17" t="s">
        <v>62</v>
      </c>
      <c r="O1306" s="17">
        <v>20200910</v>
      </c>
      <c r="P1306" s="17">
        <v>20201014</v>
      </c>
      <c r="Q1306" s="17">
        <v>7751</v>
      </c>
      <c r="R1306" s="17">
        <v>28122246</v>
      </c>
      <c r="S1306" s="17" t="s">
        <v>100</v>
      </c>
      <c r="T1306" s="17" t="s">
        <v>63</v>
      </c>
      <c r="U1306" s="17" t="s">
        <v>91</v>
      </c>
      <c r="V1306" s="17">
        <f t="shared" si="366"/>
        <v>25</v>
      </c>
      <c r="W1306" s="17">
        <v>25000</v>
      </c>
      <c r="X1306" s="17" t="s">
        <v>64</v>
      </c>
      <c r="Y1306" s="17" t="s">
        <v>65</v>
      </c>
      <c r="Z1306" s="17">
        <v>20201014</v>
      </c>
      <c r="AA1306" s="17" t="s">
        <v>78</v>
      </c>
      <c r="AB1306" s="17">
        <v>1</v>
      </c>
      <c r="AC1306" s="17" t="str">
        <f>IFERROR(VLOOKUP(A1306,[1]Cruces!AJ:AK,2,0),VLOOKUP(CONCATENATE(X1306,AA1306),[1]Cruces!G:H,2,0))</f>
        <v>Solicitud de Obra</v>
      </c>
      <c r="AD1306" s="17">
        <f t="shared" si="352"/>
        <v>10</v>
      </c>
      <c r="AE1306" s="17">
        <f t="shared" si="353"/>
        <v>9</v>
      </c>
      <c r="AF1306" s="17">
        <f t="shared" si="354"/>
        <v>2020</v>
      </c>
      <c r="AG1306" s="17" t="str">
        <f>IFERROR(VLOOKUP(MID(A1306,2,4)*1,[1]Cruces!K:L,2,0),"Verificar")</f>
        <v>Guajira</v>
      </c>
      <c r="AH1306" s="17">
        <f t="shared" ca="1" si="355"/>
        <v>76</v>
      </c>
      <c r="AI1306" s="17" t="str">
        <f>IFERROR(VLOOKUP(U1306,[1]Cruces!$O$1:$P$6,2,0),"Sin Orden")</f>
        <v>Resuelta</v>
      </c>
      <c r="AJ1306" s="17">
        <f t="shared" si="356"/>
        <v>14</v>
      </c>
      <c r="AK1306" s="17">
        <f t="shared" si="357"/>
        <v>10</v>
      </c>
      <c r="AL1306" s="17">
        <f t="shared" si="358"/>
        <v>2020</v>
      </c>
      <c r="AM1306" s="17">
        <f t="shared" ca="1" si="359"/>
        <v>42</v>
      </c>
      <c r="AN1306" s="18" t="str">
        <f>IFERROR(VLOOKUP(R1306*1,'[1]Ordenes de Servicio'!G:K,5,0),"No Cruza")</f>
        <v>No Cruza</v>
      </c>
      <c r="AO1306" s="17">
        <f t="shared" ca="1" si="360"/>
        <v>34</v>
      </c>
      <c r="AP1306" s="17">
        <f t="shared" si="361"/>
        <v>14</v>
      </c>
      <c r="AQ1306" s="17">
        <f t="shared" si="362"/>
        <v>10</v>
      </c>
      <c r="AR1306" s="17">
        <f t="shared" si="363"/>
        <v>2020</v>
      </c>
      <c r="AS1306" s="17">
        <f t="shared" ca="1" si="364"/>
        <v>42</v>
      </c>
      <c r="AT1306" s="17" t="str">
        <f t="shared" ca="1" si="367"/>
        <v>No</v>
      </c>
      <c r="AU1306" s="17">
        <f t="shared" si="365"/>
        <v>0</v>
      </c>
      <c r="AV1306" s="17" t="str">
        <f>+VLOOKUP(B1306,[1]Cruces!S:T,2,0)</f>
        <v>4. Presupuesto de Obra</v>
      </c>
    </row>
    <row r="1307" spans="1:48" hidden="1" x14ac:dyDescent="0.25">
      <c r="A1307" s="17" t="s">
        <v>2560</v>
      </c>
      <c r="B1307" s="17" t="s">
        <v>54</v>
      </c>
      <c r="C1307" s="17">
        <v>2529225</v>
      </c>
      <c r="D1307" s="17">
        <v>20169744</v>
      </c>
      <c r="E1307" s="17" t="s">
        <v>93</v>
      </c>
      <c r="F1307" s="17" t="s">
        <v>232</v>
      </c>
      <c r="G1307" s="17" t="s">
        <v>2561</v>
      </c>
      <c r="H1307" s="17" t="s">
        <v>2562</v>
      </c>
      <c r="I1307" s="17" t="s">
        <v>71</v>
      </c>
      <c r="J1307" s="17" t="s">
        <v>2563</v>
      </c>
      <c r="K1307" s="17" t="s">
        <v>97</v>
      </c>
      <c r="L1307" s="17" t="s">
        <v>280</v>
      </c>
      <c r="M1307" s="17" t="s">
        <v>281</v>
      </c>
      <c r="N1307" s="17" t="s">
        <v>62</v>
      </c>
      <c r="O1307" s="17">
        <v>20200211</v>
      </c>
      <c r="P1307" s="17">
        <v>20200214</v>
      </c>
      <c r="Q1307" s="17">
        <v>1220</v>
      </c>
      <c r="R1307" s="17">
        <v>0</v>
      </c>
      <c r="S1307" s="17"/>
      <c r="T1307" s="17" t="s">
        <v>63</v>
      </c>
      <c r="U1307" s="17"/>
      <c r="V1307" s="17">
        <f t="shared" si="366"/>
        <v>75</v>
      </c>
      <c r="W1307" s="17">
        <v>75000</v>
      </c>
      <c r="X1307" s="17" t="s">
        <v>89</v>
      </c>
      <c r="Y1307" s="17" t="s">
        <v>65</v>
      </c>
      <c r="Z1307" s="17">
        <v>20200214</v>
      </c>
      <c r="AA1307" s="17" t="s">
        <v>78</v>
      </c>
      <c r="AB1307" s="17">
        <v>1</v>
      </c>
      <c r="AC1307" s="17" t="str">
        <f>IFERROR(VLOOKUP(A1307,[1]Cruces!AJ:AK,2,0),VLOOKUP(CONCATENATE(X1307,AA1307),[1]Cruces!G:H,2,0))</f>
        <v>Solicitud de Obra</v>
      </c>
      <c r="AD1307" s="17">
        <f t="shared" si="352"/>
        <v>11</v>
      </c>
      <c r="AE1307" s="17">
        <f t="shared" si="353"/>
        <v>2</v>
      </c>
      <c r="AF1307" s="17">
        <f t="shared" si="354"/>
        <v>2020</v>
      </c>
      <c r="AG1307" s="17" t="str">
        <f>IFERROR(VLOOKUP(MID(A1307,2,4)*1,[1]Cruces!K:L,2,0),"Verificar")</f>
        <v>Atlántico Sur</v>
      </c>
      <c r="AH1307" s="17">
        <f t="shared" ca="1" si="355"/>
        <v>288</v>
      </c>
      <c r="AI1307" s="17" t="str">
        <f>IFERROR(VLOOKUP(U1307,[1]Cruces!$O$1:$P$6,2,0),"Sin Orden")</f>
        <v>Sin Orden</v>
      </c>
      <c r="AJ1307" s="17">
        <f t="shared" si="356"/>
        <v>14</v>
      </c>
      <c r="AK1307" s="17">
        <f t="shared" si="357"/>
        <v>2</v>
      </c>
      <c r="AL1307" s="17">
        <f t="shared" si="358"/>
        <v>2020</v>
      </c>
      <c r="AM1307" s="17">
        <f t="shared" ca="1" si="359"/>
        <v>285</v>
      </c>
      <c r="AN1307" s="18" t="str">
        <f>IFERROR(VLOOKUP(R1307*1,'[1]Ordenes de Servicio'!G:K,5,0),"No Cruza")</f>
        <v>No Cruza</v>
      </c>
      <c r="AO1307" s="17">
        <f t="shared" ca="1" si="360"/>
        <v>285</v>
      </c>
      <c r="AP1307" s="17">
        <f t="shared" si="361"/>
        <v>14</v>
      </c>
      <c r="AQ1307" s="17">
        <f t="shared" si="362"/>
        <v>2</v>
      </c>
      <c r="AR1307" s="17">
        <f t="shared" si="363"/>
        <v>2020</v>
      </c>
      <c r="AS1307" s="17">
        <f t="shared" ca="1" si="364"/>
        <v>285</v>
      </c>
      <c r="AT1307" s="17" t="str">
        <f t="shared" ca="1" si="367"/>
        <v>No</v>
      </c>
      <c r="AU1307" s="17">
        <f t="shared" si="365"/>
        <v>0</v>
      </c>
      <c r="AV1307" s="17" t="str">
        <f>+VLOOKUP(B1307,[1]Cruces!S:T,2,0)</f>
        <v>4. Presupuesto de Obra</v>
      </c>
    </row>
    <row r="1308" spans="1:48" x14ac:dyDescent="0.25">
      <c r="A1308" s="17" t="s">
        <v>2564</v>
      </c>
      <c r="B1308" s="17" t="s">
        <v>80</v>
      </c>
      <c r="C1308" s="17">
        <v>0</v>
      </c>
      <c r="D1308" s="17">
        <v>0</v>
      </c>
      <c r="E1308" s="17" t="s">
        <v>55</v>
      </c>
      <c r="F1308" s="17" t="s">
        <v>224</v>
      </c>
      <c r="G1308" s="17" t="s">
        <v>2565</v>
      </c>
      <c r="H1308" s="17">
        <v>0</v>
      </c>
      <c r="I1308" s="17" t="s">
        <v>116</v>
      </c>
      <c r="J1308" s="17" t="s">
        <v>59</v>
      </c>
      <c r="K1308" s="17" t="s">
        <v>2566</v>
      </c>
      <c r="L1308" s="17" t="s">
        <v>111</v>
      </c>
      <c r="M1308" s="17" t="s">
        <v>112</v>
      </c>
      <c r="N1308" s="17" t="s">
        <v>87</v>
      </c>
      <c r="O1308" s="17">
        <v>20181023</v>
      </c>
      <c r="P1308" s="17">
        <v>20190905</v>
      </c>
      <c r="Q1308" s="17">
        <v>1210</v>
      </c>
      <c r="R1308" s="17">
        <v>26014358</v>
      </c>
      <c r="S1308" s="17" t="s">
        <v>76</v>
      </c>
      <c r="T1308" s="17" t="s">
        <v>63</v>
      </c>
      <c r="U1308" s="17" t="s">
        <v>88</v>
      </c>
      <c r="V1308" s="17">
        <f t="shared" si="366"/>
        <v>25</v>
      </c>
      <c r="W1308" s="17">
        <v>25000</v>
      </c>
      <c r="X1308" s="17" t="s">
        <v>64</v>
      </c>
      <c r="Y1308" s="17" t="s">
        <v>150</v>
      </c>
      <c r="Z1308" s="17">
        <v>20191028</v>
      </c>
      <c r="AA1308" s="17" t="s">
        <v>78</v>
      </c>
      <c r="AB1308" s="17">
        <v>1</v>
      </c>
      <c r="AC1308" s="17" t="str">
        <f>IFERROR(VLOOKUP(A1308,[1]Cruces!AJ:AK,2,0),VLOOKUP(CONCATENATE(X1308,AA1308),[1]Cruces!G:H,2,0))</f>
        <v>Solicitud de Obra</v>
      </c>
      <c r="AD1308" s="17">
        <f t="shared" si="352"/>
        <v>23</v>
      </c>
      <c r="AE1308" s="17">
        <f t="shared" si="353"/>
        <v>10</v>
      </c>
      <c r="AF1308" s="17">
        <f t="shared" si="354"/>
        <v>2018</v>
      </c>
      <c r="AG1308" s="17" t="str">
        <f>IFERROR(VLOOKUP(MID(A1308,2,4)*1,[1]Cruces!K:L,2,0),"Verificar")</f>
        <v>Atlántico Sur</v>
      </c>
      <c r="AH1308" s="17">
        <f t="shared" ca="1" si="355"/>
        <v>764</v>
      </c>
      <c r="AI1308" s="17" t="str">
        <f>IFERROR(VLOOKUP(U1308,[1]Cruces!$O$1:$P$6,2,0),"Sin Orden")</f>
        <v>Resuelta</v>
      </c>
      <c r="AJ1308" s="17">
        <f t="shared" si="356"/>
        <v>28</v>
      </c>
      <c r="AK1308" s="17">
        <f t="shared" si="357"/>
        <v>10</v>
      </c>
      <c r="AL1308" s="17">
        <f t="shared" si="358"/>
        <v>2019</v>
      </c>
      <c r="AM1308" s="17">
        <f t="shared" ca="1" si="359"/>
        <v>394</v>
      </c>
      <c r="AN1308" s="18" t="str">
        <f>IFERROR(VLOOKUP(R1308*1,'[1]Ordenes de Servicio'!G:K,5,0),"No Cruza")</f>
        <v>No Cruza</v>
      </c>
      <c r="AO1308" s="17">
        <f t="shared" ca="1" si="360"/>
        <v>370</v>
      </c>
      <c r="AP1308" s="17">
        <f t="shared" si="361"/>
        <v>5</v>
      </c>
      <c r="AQ1308" s="17">
        <f t="shared" si="362"/>
        <v>9</v>
      </c>
      <c r="AR1308" s="17">
        <f t="shared" si="363"/>
        <v>2019</v>
      </c>
      <c r="AS1308" s="17">
        <f t="shared" ca="1" si="364"/>
        <v>447</v>
      </c>
      <c r="AT1308" s="17" t="str">
        <f t="shared" ca="1" si="367"/>
        <v>Si</v>
      </c>
      <c r="AU1308" s="17">
        <f t="shared" si="365"/>
        <v>53</v>
      </c>
      <c r="AV1308" s="17" t="str">
        <f>+VLOOKUP(B1308,[1]Cruces!S:T,2,0)</f>
        <v>8. Puesta en Servicio</v>
      </c>
    </row>
    <row r="1309" spans="1:48" hidden="1" x14ac:dyDescent="0.25">
      <c r="A1309" s="17" t="s">
        <v>8350</v>
      </c>
      <c r="B1309" s="17" t="s">
        <v>1943</v>
      </c>
      <c r="C1309" s="17">
        <v>0</v>
      </c>
      <c r="D1309" s="17">
        <v>0</v>
      </c>
      <c r="E1309" s="17" t="s">
        <v>55</v>
      </c>
      <c r="F1309" s="17" t="s">
        <v>126</v>
      </c>
      <c r="G1309" s="17" t="s">
        <v>8351</v>
      </c>
      <c r="H1309" s="17">
        <v>3013152907</v>
      </c>
      <c r="I1309" s="17" t="s">
        <v>116</v>
      </c>
      <c r="J1309" s="17" t="s">
        <v>59</v>
      </c>
      <c r="K1309" s="17" t="s">
        <v>8352</v>
      </c>
      <c r="L1309" s="17" t="s">
        <v>7089</v>
      </c>
      <c r="M1309" s="17" t="s">
        <v>7090</v>
      </c>
      <c r="N1309" s="17" t="s">
        <v>1946</v>
      </c>
      <c r="O1309" s="17">
        <v>20201113</v>
      </c>
      <c r="P1309" s="17">
        <v>20201113</v>
      </c>
      <c r="Q1309" s="17">
        <v>7752</v>
      </c>
      <c r="R1309" s="17">
        <v>28283480</v>
      </c>
      <c r="S1309" s="17" t="s">
        <v>6601</v>
      </c>
      <c r="T1309" s="17" t="s">
        <v>63</v>
      </c>
      <c r="U1309" s="17" t="s">
        <v>77</v>
      </c>
      <c r="V1309" s="17">
        <f t="shared" si="366"/>
        <v>3.5</v>
      </c>
      <c r="W1309" s="17">
        <v>3500</v>
      </c>
      <c r="X1309" s="17" t="s">
        <v>7065</v>
      </c>
      <c r="Y1309" s="17" t="s">
        <v>1943</v>
      </c>
      <c r="Z1309" s="17">
        <v>20201113</v>
      </c>
      <c r="AA1309" s="17" t="s">
        <v>1947</v>
      </c>
      <c r="AB1309" s="17">
        <v>1</v>
      </c>
      <c r="AC1309" s="17" t="str">
        <f>IFERROR(VLOOKUP(A1309,[1]Cruces!AJ:AK,2,0),VLOOKUP(CONCATENATE(X1309,AA1309),[1]Cruces!G:H,2,0))</f>
        <v>Solicitud por BT</v>
      </c>
      <c r="AD1309" s="17">
        <f t="shared" si="352"/>
        <v>13</v>
      </c>
      <c r="AE1309" s="17">
        <f t="shared" si="353"/>
        <v>11</v>
      </c>
      <c r="AF1309" s="17">
        <f t="shared" si="354"/>
        <v>2020</v>
      </c>
      <c r="AG1309" s="17" t="str">
        <f>IFERROR(VLOOKUP(MID(A1309,2,4)*1,[1]Cruces!K:L,2,0),"Verificar")</f>
        <v>Guajira</v>
      </c>
      <c r="AH1309" s="17">
        <f t="shared" ca="1" si="355"/>
        <v>12</v>
      </c>
      <c r="AI1309" s="17" t="str">
        <f>IFERROR(VLOOKUP(U1309,[1]Cruces!$O$1:$P$6,2,0),"Sin Orden")</f>
        <v>Pendiente</v>
      </c>
      <c r="AJ1309" s="17">
        <f t="shared" si="356"/>
        <v>13</v>
      </c>
      <c r="AK1309" s="17">
        <f t="shared" si="357"/>
        <v>11</v>
      </c>
      <c r="AL1309" s="17">
        <f t="shared" si="358"/>
        <v>2020</v>
      </c>
      <c r="AM1309" s="17">
        <f t="shared" ca="1" si="359"/>
        <v>12</v>
      </c>
      <c r="AN1309" s="18" t="str">
        <f>IFERROR(VLOOKUP(R1309*1,'[1]Ordenes de Servicio'!G:K,5,0),"No Cruza")</f>
        <v>No Cruza</v>
      </c>
      <c r="AO1309" s="17">
        <f t="shared" ca="1" si="360"/>
        <v>12</v>
      </c>
      <c r="AP1309" s="17">
        <f t="shared" si="361"/>
        <v>13</v>
      </c>
      <c r="AQ1309" s="17">
        <f t="shared" si="362"/>
        <v>11</v>
      </c>
      <c r="AR1309" s="17">
        <f t="shared" si="363"/>
        <v>2020</v>
      </c>
      <c r="AS1309" s="17">
        <f t="shared" ca="1" si="364"/>
        <v>12</v>
      </c>
      <c r="AT1309" s="17" t="str">
        <f t="shared" ca="1" si="367"/>
        <v>No</v>
      </c>
      <c r="AU1309" s="17">
        <f t="shared" si="365"/>
        <v>0</v>
      </c>
      <c r="AV1309" s="17" t="str">
        <f>+VLOOKUP(B1309,[1]Cruces!S:T,2,0)</f>
        <v>7. Ejecución en Campo OS BT</v>
      </c>
    </row>
    <row r="1310" spans="1:48" hidden="1" x14ac:dyDescent="0.25">
      <c r="A1310" s="17" t="s">
        <v>2567</v>
      </c>
      <c r="B1310" s="17" t="s">
        <v>296</v>
      </c>
      <c r="C1310" s="17">
        <v>0</v>
      </c>
      <c r="D1310" s="17">
        <v>0</v>
      </c>
      <c r="E1310" s="17" t="s">
        <v>55</v>
      </c>
      <c r="F1310" s="17" t="s">
        <v>232</v>
      </c>
      <c r="G1310" s="17" t="s">
        <v>2568</v>
      </c>
      <c r="H1310" s="17">
        <v>0</v>
      </c>
      <c r="I1310" s="17" t="s">
        <v>71</v>
      </c>
      <c r="J1310" s="17" t="s">
        <v>59</v>
      </c>
      <c r="K1310" s="17" t="s">
        <v>2569</v>
      </c>
      <c r="L1310" s="17" t="s">
        <v>280</v>
      </c>
      <c r="M1310" s="17" t="s">
        <v>281</v>
      </c>
      <c r="N1310" s="17" t="s">
        <v>301</v>
      </c>
      <c r="O1310" s="17">
        <v>20201119</v>
      </c>
      <c r="P1310" s="17">
        <v>20201119</v>
      </c>
      <c r="Q1310" s="17">
        <v>1230</v>
      </c>
      <c r="R1310" s="17">
        <v>28291602</v>
      </c>
      <c r="S1310" s="17" t="s">
        <v>100</v>
      </c>
      <c r="T1310" s="17" t="s">
        <v>63</v>
      </c>
      <c r="U1310" s="17" t="s">
        <v>77</v>
      </c>
      <c r="V1310" s="17">
        <f t="shared" si="366"/>
        <v>25</v>
      </c>
      <c r="W1310" s="17">
        <v>25000</v>
      </c>
      <c r="X1310" s="17" t="s">
        <v>64</v>
      </c>
      <c r="Y1310" s="17" t="s">
        <v>296</v>
      </c>
      <c r="Z1310" s="17">
        <v>20201119</v>
      </c>
      <c r="AA1310" s="17" t="s">
        <v>78</v>
      </c>
      <c r="AB1310" s="17">
        <v>1</v>
      </c>
      <c r="AC1310" s="17" t="str">
        <f>IFERROR(VLOOKUP(A1310,[1]Cruces!AJ:AK,2,0),VLOOKUP(CONCATENATE(X1310,AA1310),[1]Cruces!G:H,2,0))</f>
        <v>Solicitud de Obra</v>
      </c>
      <c r="AD1310" s="17">
        <f t="shared" si="352"/>
        <v>19</v>
      </c>
      <c r="AE1310" s="17">
        <f t="shared" si="353"/>
        <v>11</v>
      </c>
      <c r="AF1310" s="17">
        <f t="shared" si="354"/>
        <v>2020</v>
      </c>
      <c r="AG1310" s="17" t="str">
        <f>IFERROR(VLOOKUP(MID(A1310,2,4)*1,[1]Cruces!K:L,2,0),"Verificar")</f>
        <v>Verificar</v>
      </c>
      <c r="AH1310" s="17">
        <f t="shared" ca="1" si="355"/>
        <v>6</v>
      </c>
      <c r="AI1310" s="17" t="str">
        <f>IFERROR(VLOOKUP(U1310,[1]Cruces!$O$1:$P$6,2,0),"Sin Orden")</f>
        <v>Pendiente</v>
      </c>
      <c r="AJ1310" s="17">
        <f t="shared" si="356"/>
        <v>19</v>
      </c>
      <c r="AK1310" s="17">
        <f t="shared" si="357"/>
        <v>11</v>
      </c>
      <c r="AL1310" s="17">
        <f t="shared" si="358"/>
        <v>2020</v>
      </c>
      <c r="AM1310" s="17">
        <f t="shared" ca="1" si="359"/>
        <v>6</v>
      </c>
      <c r="AN1310" s="18" t="str">
        <f>IFERROR(VLOOKUP(R1310*1,'[1]Ordenes de Servicio'!G:K,5,0),"No Cruza")</f>
        <v>No Cruza</v>
      </c>
      <c r="AO1310" s="17">
        <f t="shared" ca="1" si="360"/>
        <v>6</v>
      </c>
      <c r="AP1310" s="17">
        <f t="shared" si="361"/>
        <v>19</v>
      </c>
      <c r="AQ1310" s="17">
        <f t="shared" si="362"/>
        <v>11</v>
      </c>
      <c r="AR1310" s="17">
        <f t="shared" si="363"/>
        <v>2020</v>
      </c>
      <c r="AS1310" s="17">
        <f t="shared" ca="1" si="364"/>
        <v>6</v>
      </c>
      <c r="AT1310" s="17" t="str">
        <f t="shared" ca="1" si="367"/>
        <v>No</v>
      </c>
      <c r="AU1310" s="17">
        <f t="shared" si="365"/>
        <v>0</v>
      </c>
      <c r="AV1310" s="17" t="str">
        <f>+VLOOKUP(B1310,[1]Cruces!S:T,2,0)</f>
        <v>3. Evaluación Técnico Ecónomica</v>
      </c>
    </row>
    <row r="1311" spans="1:48" hidden="1" x14ac:dyDescent="0.25">
      <c r="A1311" s="17" t="s">
        <v>2570</v>
      </c>
      <c r="B1311" s="17" t="s">
        <v>68</v>
      </c>
      <c r="C1311" s="17">
        <v>0</v>
      </c>
      <c r="D1311" s="17">
        <v>0</v>
      </c>
      <c r="E1311" s="17" t="s">
        <v>55</v>
      </c>
      <c r="F1311" s="17" t="s">
        <v>232</v>
      </c>
      <c r="G1311" s="17" t="s">
        <v>2571</v>
      </c>
      <c r="H1311" s="17">
        <v>0</v>
      </c>
      <c r="I1311" s="17" t="s">
        <v>71</v>
      </c>
      <c r="J1311" s="17" t="s">
        <v>59</v>
      </c>
      <c r="K1311" s="17" t="s">
        <v>2572</v>
      </c>
      <c r="L1311" s="17" t="s">
        <v>111</v>
      </c>
      <c r="M1311" s="17" t="s">
        <v>112</v>
      </c>
      <c r="N1311" s="17" t="s">
        <v>75</v>
      </c>
      <c r="O1311" s="17">
        <v>20180608</v>
      </c>
      <c r="P1311" s="17">
        <v>20181010</v>
      </c>
      <c r="Q1311" s="17">
        <v>7541</v>
      </c>
      <c r="R1311" s="17">
        <v>25820112</v>
      </c>
      <c r="S1311" s="17" t="s">
        <v>76</v>
      </c>
      <c r="T1311" s="17" t="s">
        <v>63</v>
      </c>
      <c r="U1311" s="17" t="s">
        <v>91</v>
      </c>
      <c r="V1311" s="17">
        <f t="shared" si="366"/>
        <v>15</v>
      </c>
      <c r="W1311" s="17">
        <v>15000</v>
      </c>
      <c r="X1311" s="17" t="s">
        <v>64</v>
      </c>
      <c r="Y1311" s="17" t="s">
        <v>150</v>
      </c>
      <c r="Z1311" s="17">
        <v>20181213</v>
      </c>
      <c r="AA1311" s="17" t="s">
        <v>78</v>
      </c>
      <c r="AB1311" s="17">
        <v>1</v>
      </c>
      <c r="AC1311" s="17" t="str">
        <f>IFERROR(VLOOKUP(A1311,[1]Cruces!AJ:AK,2,0),VLOOKUP(CONCATENATE(X1311,AA1311),[1]Cruces!G:H,2,0))</f>
        <v>Solicitud de Obra</v>
      </c>
      <c r="AD1311" s="17">
        <f t="shared" si="352"/>
        <v>8</v>
      </c>
      <c r="AE1311" s="17">
        <f t="shared" si="353"/>
        <v>6</v>
      </c>
      <c r="AF1311" s="17">
        <f t="shared" si="354"/>
        <v>2018</v>
      </c>
      <c r="AG1311" s="17" t="str">
        <f>IFERROR(VLOOKUP(MID(A1311,2,4)*1,[1]Cruces!K:L,2,0),"Verificar")</f>
        <v>Atlántico Sur</v>
      </c>
      <c r="AH1311" s="17">
        <f t="shared" ca="1" si="355"/>
        <v>901</v>
      </c>
      <c r="AI1311" s="17" t="str">
        <f>IFERROR(VLOOKUP(U1311,[1]Cruces!$O$1:$P$6,2,0),"Sin Orden")</f>
        <v>Resuelta</v>
      </c>
      <c r="AJ1311" s="17">
        <f t="shared" si="356"/>
        <v>13</v>
      </c>
      <c r="AK1311" s="17">
        <f t="shared" si="357"/>
        <v>12</v>
      </c>
      <c r="AL1311" s="17">
        <f t="shared" si="358"/>
        <v>2018</v>
      </c>
      <c r="AM1311" s="17">
        <f t="shared" ca="1" si="359"/>
        <v>713</v>
      </c>
      <c r="AN1311" s="18">
        <f>IFERROR(VLOOKUP(R1311*1,'[1]Ordenes de Servicio'!G:K,5,0),"No Cruza")</f>
        <v>43451</v>
      </c>
      <c r="AO1311" s="17">
        <f t="shared" ca="1" si="360"/>
        <v>188</v>
      </c>
      <c r="AP1311" s="17">
        <f t="shared" si="361"/>
        <v>10</v>
      </c>
      <c r="AQ1311" s="17">
        <f t="shared" si="362"/>
        <v>10</v>
      </c>
      <c r="AR1311" s="17">
        <f t="shared" si="363"/>
        <v>2018</v>
      </c>
      <c r="AS1311" s="17">
        <f t="shared" ca="1" si="364"/>
        <v>777</v>
      </c>
      <c r="AT1311" s="17" t="str">
        <f t="shared" ca="1" si="367"/>
        <v>Si</v>
      </c>
      <c r="AU1311" s="17">
        <f t="shared" si="365"/>
        <v>64</v>
      </c>
      <c r="AV1311" s="17" t="str">
        <f>+VLOOKUP(B1311,[1]Cruces!S:T,2,0)</f>
        <v>5. Consultoría / Adjudicación</v>
      </c>
    </row>
    <row r="1312" spans="1:48" hidden="1" x14ac:dyDescent="0.25">
      <c r="A1312" s="17" t="s">
        <v>2573</v>
      </c>
      <c r="B1312" s="17" t="s">
        <v>68</v>
      </c>
      <c r="C1312" s="17">
        <v>0</v>
      </c>
      <c r="D1312" s="17">
        <v>0</v>
      </c>
      <c r="E1312" s="17" t="s">
        <v>55</v>
      </c>
      <c r="F1312" s="17" t="s">
        <v>232</v>
      </c>
      <c r="G1312" s="17" t="s">
        <v>2574</v>
      </c>
      <c r="H1312" s="17">
        <v>3235679925</v>
      </c>
      <c r="I1312" s="17" t="s">
        <v>71</v>
      </c>
      <c r="J1312" s="17" t="s">
        <v>59</v>
      </c>
      <c r="K1312" s="17" t="s">
        <v>2575</v>
      </c>
      <c r="L1312" s="17" t="s">
        <v>111</v>
      </c>
      <c r="M1312" s="17" t="s">
        <v>112</v>
      </c>
      <c r="N1312" s="17" t="s">
        <v>75</v>
      </c>
      <c r="O1312" s="17">
        <v>20180323</v>
      </c>
      <c r="P1312" s="17">
        <v>20180406</v>
      </c>
      <c r="Q1312" s="17">
        <v>7541</v>
      </c>
      <c r="R1312" s="17">
        <v>24907364</v>
      </c>
      <c r="S1312" s="17" t="s">
        <v>100</v>
      </c>
      <c r="T1312" s="17" t="s">
        <v>63</v>
      </c>
      <c r="U1312" s="17" t="s">
        <v>91</v>
      </c>
      <c r="V1312" s="17">
        <f t="shared" si="366"/>
        <v>30</v>
      </c>
      <c r="W1312" s="17">
        <v>30000</v>
      </c>
      <c r="X1312" s="17" t="s">
        <v>64</v>
      </c>
      <c r="Y1312" s="17" t="s">
        <v>68</v>
      </c>
      <c r="Z1312" s="17">
        <v>20180406</v>
      </c>
      <c r="AA1312" s="17" t="s">
        <v>78</v>
      </c>
      <c r="AB1312" s="17">
        <v>1</v>
      </c>
      <c r="AC1312" s="17" t="str">
        <f>IFERROR(VLOOKUP(A1312,[1]Cruces!AJ:AK,2,0),VLOOKUP(CONCATENATE(X1312,AA1312),[1]Cruces!G:H,2,0))</f>
        <v>Solicitud de Obra</v>
      </c>
      <c r="AD1312" s="17">
        <f t="shared" si="352"/>
        <v>23</v>
      </c>
      <c r="AE1312" s="17">
        <f t="shared" si="353"/>
        <v>3</v>
      </c>
      <c r="AF1312" s="17">
        <f t="shared" si="354"/>
        <v>2018</v>
      </c>
      <c r="AG1312" s="17" t="str">
        <f>IFERROR(VLOOKUP(MID(A1312,2,4)*1,[1]Cruces!K:L,2,0),"Verificar")</f>
        <v>Atlántico Sur</v>
      </c>
      <c r="AH1312" s="17">
        <f t="shared" ca="1" si="355"/>
        <v>978</v>
      </c>
      <c r="AI1312" s="17" t="str">
        <f>IFERROR(VLOOKUP(U1312,[1]Cruces!$O$1:$P$6,2,0),"Sin Orden")</f>
        <v>Resuelta</v>
      </c>
      <c r="AJ1312" s="17">
        <f t="shared" si="356"/>
        <v>6</v>
      </c>
      <c r="AK1312" s="17">
        <f t="shared" si="357"/>
        <v>4</v>
      </c>
      <c r="AL1312" s="17">
        <f t="shared" si="358"/>
        <v>2018</v>
      </c>
      <c r="AM1312" s="17">
        <f t="shared" ca="1" si="359"/>
        <v>964</v>
      </c>
      <c r="AN1312" s="18" t="str">
        <f>IFERROR(VLOOKUP(R1312*1,'[1]Ordenes de Servicio'!G:K,5,0),"No Cruza")</f>
        <v>No Cruza</v>
      </c>
      <c r="AO1312" s="17">
        <f t="shared" ca="1" si="360"/>
        <v>14</v>
      </c>
      <c r="AP1312" s="17">
        <f t="shared" si="361"/>
        <v>6</v>
      </c>
      <c r="AQ1312" s="17">
        <f t="shared" si="362"/>
        <v>4</v>
      </c>
      <c r="AR1312" s="17">
        <f t="shared" si="363"/>
        <v>2018</v>
      </c>
      <c r="AS1312" s="17">
        <f t="shared" ca="1" si="364"/>
        <v>964</v>
      </c>
      <c r="AT1312" s="17" t="str">
        <f t="shared" ca="1" si="367"/>
        <v>Si</v>
      </c>
      <c r="AU1312" s="17">
        <f t="shared" si="365"/>
        <v>0</v>
      </c>
      <c r="AV1312" s="17" t="str">
        <f>+VLOOKUP(B1312,[1]Cruces!S:T,2,0)</f>
        <v>5. Consultoría / Adjudicación</v>
      </c>
    </row>
    <row r="1313" spans="1:48" hidden="1" x14ac:dyDescent="0.25">
      <c r="A1313" s="17" t="s">
        <v>2576</v>
      </c>
      <c r="B1313" s="17" t="s">
        <v>68</v>
      </c>
      <c r="C1313" s="17">
        <v>5630075</v>
      </c>
      <c r="D1313" s="17">
        <v>25634346</v>
      </c>
      <c r="E1313" s="17" t="s">
        <v>93</v>
      </c>
      <c r="F1313" s="17" t="s">
        <v>126</v>
      </c>
      <c r="G1313" s="17" t="s">
        <v>2577</v>
      </c>
      <c r="H1313" s="17">
        <v>7282852</v>
      </c>
      <c r="I1313" s="17" t="s">
        <v>71</v>
      </c>
      <c r="J1313" s="17" t="s">
        <v>2578</v>
      </c>
      <c r="K1313" s="17" t="s">
        <v>97</v>
      </c>
      <c r="L1313" s="17" t="s">
        <v>129</v>
      </c>
      <c r="M1313" s="17" t="s">
        <v>130</v>
      </c>
      <c r="N1313" s="17" t="s">
        <v>75</v>
      </c>
      <c r="O1313" s="17">
        <v>20190328</v>
      </c>
      <c r="P1313" s="17">
        <v>20190527</v>
      </c>
      <c r="Q1313" s="17">
        <v>3310</v>
      </c>
      <c r="R1313" s="17">
        <v>26470102</v>
      </c>
      <c r="S1313" s="17" t="s">
        <v>76</v>
      </c>
      <c r="T1313" s="17" t="s">
        <v>63</v>
      </c>
      <c r="U1313" s="17" t="s">
        <v>88</v>
      </c>
      <c r="V1313" s="17">
        <f t="shared" si="366"/>
        <v>225</v>
      </c>
      <c r="W1313" s="17">
        <v>225000</v>
      </c>
      <c r="X1313" s="17" t="s">
        <v>89</v>
      </c>
      <c r="Y1313" s="17" t="s">
        <v>136</v>
      </c>
      <c r="Z1313" s="17">
        <v>20190612</v>
      </c>
      <c r="AA1313" s="17" t="s">
        <v>78</v>
      </c>
      <c r="AB1313" s="17">
        <v>1</v>
      </c>
      <c r="AC1313" s="17" t="str">
        <f>IFERROR(VLOOKUP(A1313,[1]Cruces!AJ:AK,2,0),VLOOKUP(CONCATENATE(X1313,AA1313),[1]Cruces!G:H,2,0))</f>
        <v>Solicitud de Obra</v>
      </c>
      <c r="AD1313" s="17">
        <f t="shared" si="352"/>
        <v>28</v>
      </c>
      <c r="AE1313" s="17">
        <f t="shared" si="353"/>
        <v>3</v>
      </c>
      <c r="AF1313" s="17">
        <f t="shared" si="354"/>
        <v>2019</v>
      </c>
      <c r="AG1313" s="17" t="str">
        <f>IFERROR(VLOOKUP(MID(A1313,2,4)*1,[1]Cruces!K:L,2,0),"Verificar")</f>
        <v>Guajira</v>
      </c>
      <c r="AH1313" s="17">
        <f t="shared" ca="1" si="355"/>
        <v>608</v>
      </c>
      <c r="AI1313" s="17" t="str">
        <f>IFERROR(VLOOKUP(U1313,[1]Cruces!$O$1:$P$6,2,0),"Sin Orden")</f>
        <v>Resuelta</v>
      </c>
      <c r="AJ1313" s="17">
        <f t="shared" si="356"/>
        <v>12</v>
      </c>
      <c r="AK1313" s="17">
        <f t="shared" si="357"/>
        <v>6</v>
      </c>
      <c r="AL1313" s="17">
        <f t="shared" si="358"/>
        <v>2019</v>
      </c>
      <c r="AM1313" s="17">
        <f t="shared" ca="1" si="359"/>
        <v>532</v>
      </c>
      <c r="AN1313" s="18" t="str">
        <f>IFERROR(VLOOKUP(R1313*1,'[1]Ordenes de Servicio'!G:K,5,0),"No Cruza")</f>
        <v>No Cruza</v>
      </c>
      <c r="AO1313" s="17">
        <f t="shared" ca="1" si="360"/>
        <v>76</v>
      </c>
      <c r="AP1313" s="17">
        <f t="shared" si="361"/>
        <v>27</v>
      </c>
      <c r="AQ1313" s="17">
        <f t="shared" si="362"/>
        <v>5</v>
      </c>
      <c r="AR1313" s="17">
        <f t="shared" si="363"/>
        <v>2019</v>
      </c>
      <c r="AS1313" s="17">
        <f t="shared" ca="1" si="364"/>
        <v>548</v>
      </c>
      <c r="AT1313" s="17" t="str">
        <f t="shared" ca="1" si="367"/>
        <v>Si</v>
      </c>
      <c r="AU1313" s="17">
        <f t="shared" si="365"/>
        <v>16</v>
      </c>
      <c r="AV1313" s="17" t="str">
        <f>+VLOOKUP(B1313,[1]Cruces!S:T,2,0)</f>
        <v>5. Consultoría / Adjudicación</v>
      </c>
    </row>
    <row r="1314" spans="1:48" hidden="1" x14ac:dyDescent="0.25">
      <c r="A1314" s="17" t="s">
        <v>2579</v>
      </c>
      <c r="B1314" s="17" t="s">
        <v>54</v>
      </c>
      <c r="C1314" s="17">
        <v>0</v>
      </c>
      <c r="D1314" s="17">
        <v>0</v>
      </c>
      <c r="E1314" s="17" t="s">
        <v>55</v>
      </c>
      <c r="F1314" s="17" t="s">
        <v>232</v>
      </c>
      <c r="G1314" s="17" t="s">
        <v>2580</v>
      </c>
      <c r="H1314" s="17">
        <v>3952615</v>
      </c>
      <c r="I1314" s="17" t="s">
        <v>165</v>
      </c>
      <c r="J1314" s="17" t="s">
        <v>59</v>
      </c>
      <c r="K1314" s="17" t="s">
        <v>2581</v>
      </c>
      <c r="L1314" s="17" t="s">
        <v>280</v>
      </c>
      <c r="M1314" s="17" t="s">
        <v>281</v>
      </c>
      <c r="N1314" s="17" t="s">
        <v>62</v>
      </c>
      <c r="O1314" s="17">
        <v>20200221</v>
      </c>
      <c r="P1314" s="17">
        <v>20200304</v>
      </c>
      <c r="Q1314" s="17">
        <v>9520</v>
      </c>
      <c r="R1314" s="17">
        <v>27228974</v>
      </c>
      <c r="S1314" s="17" t="s">
        <v>100</v>
      </c>
      <c r="T1314" s="17" t="s">
        <v>63</v>
      </c>
      <c r="U1314" s="17" t="s">
        <v>91</v>
      </c>
      <c r="V1314" s="17">
        <f t="shared" si="366"/>
        <v>25</v>
      </c>
      <c r="W1314" s="17">
        <v>25000</v>
      </c>
      <c r="X1314" s="17" t="s">
        <v>64</v>
      </c>
      <c r="Y1314" s="17" t="s">
        <v>65</v>
      </c>
      <c r="Z1314" s="17">
        <v>20200304</v>
      </c>
      <c r="AA1314" s="17" t="s">
        <v>78</v>
      </c>
      <c r="AB1314" s="17">
        <v>1</v>
      </c>
      <c r="AC1314" s="17" t="str">
        <f>IFERROR(VLOOKUP(A1314,[1]Cruces!AJ:AK,2,0),VLOOKUP(CONCATENATE(X1314,AA1314),[1]Cruces!G:H,2,0))</f>
        <v>Solicitud de Obra</v>
      </c>
      <c r="AD1314" s="17">
        <f t="shared" si="352"/>
        <v>21</v>
      </c>
      <c r="AE1314" s="17">
        <f t="shared" si="353"/>
        <v>2</v>
      </c>
      <c r="AF1314" s="17">
        <f t="shared" si="354"/>
        <v>2020</v>
      </c>
      <c r="AG1314" s="17" t="str">
        <f>IFERROR(VLOOKUP(MID(A1314,2,4)*1,[1]Cruces!K:L,2,0),"Verificar")</f>
        <v>Atlántico Sur</v>
      </c>
      <c r="AH1314" s="17">
        <f t="shared" ca="1" si="355"/>
        <v>278</v>
      </c>
      <c r="AI1314" s="17" t="str">
        <f>IFERROR(VLOOKUP(U1314,[1]Cruces!$O$1:$P$6,2,0),"Sin Orden")</f>
        <v>Resuelta</v>
      </c>
      <c r="AJ1314" s="17">
        <f t="shared" si="356"/>
        <v>4</v>
      </c>
      <c r="AK1314" s="17">
        <f t="shared" si="357"/>
        <v>3</v>
      </c>
      <c r="AL1314" s="17">
        <f t="shared" si="358"/>
        <v>2020</v>
      </c>
      <c r="AM1314" s="17">
        <f t="shared" ca="1" si="359"/>
        <v>266</v>
      </c>
      <c r="AN1314" s="18" t="str">
        <f>IFERROR(VLOOKUP(R1314*1,'[1]Ordenes de Servicio'!G:K,5,0),"No Cruza")</f>
        <v>No Cruza</v>
      </c>
      <c r="AO1314" s="17">
        <f t="shared" ca="1" si="360"/>
        <v>12</v>
      </c>
      <c r="AP1314" s="17">
        <f t="shared" si="361"/>
        <v>4</v>
      </c>
      <c r="AQ1314" s="17">
        <f t="shared" si="362"/>
        <v>3</v>
      </c>
      <c r="AR1314" s="17">
        <f t="shared" si="363"/>
        <v>2020</v>
      </c>
      <c r="AS1314" s="17">
        <f t="shared" ca="1" si="364"/>
        <v>266</v>
      </c>
      <c r="AT1314" s="17" t="str">
        <f t="shared" ca="1" si="367"/>
        <v>No</v>
      </c>
      <c r="AU1314" s="17">
        <f t="shared" si="365"/>
        <v>0</v>
      </c>
      <c r="AV1314" s="17" t="str">
        <f>+VLOOKUP(B1314,[1]Cruces!S:T,2,0)</f>
        <v>4. Presupuesto de Obra</v>
      </c>
    </row>
    <row r="1315" spans="1:48" hidden="1" x14ac:dyDescent="0.25">
      <c r="A1315" s="17" t="s">
        <v>8353</v>
      </c>
      <c r="B1315" s="17" t="s">
        <v>6595</v>
      </c>
      <c r="C1315" s="17">
        <v>0</v>
      </c>
      <c r="D1315" s="17">
        <v>0</v>
      </c>
      <c r="E1315" s="17" t="s">
        <v>55</v>
      </c>
      <c r="F1315" s="17" t="s">
        <v>56</v>
      </c>
      <c r="G1315" s="17" t="s">
        <v>8354</v>
      </c>
      <c r="H1315" s="17">
        <v>3013133684</v>
      </c>
      <c r="I1315" s="17" t="s">
        <v>71</v>
      </c>
      <c r="J1315" s="17" t="s">
        <v>59</v>
      </c>
      <c r="K1315" s="17" t="s">
        <v>8355</v>
      </c>
      <c r="L1315" s="17" t="s">
        <v>7470</v>
      </c>
      <c r="M1315" s="17" t="s">
        <v>7471</v>
      </c>
      <c r="N1315" s="17" t="s">
        <v>6600</v>
      </c>
      <c r="O1315" s="17">
        <v>20201106</v>
      </c>
      <c r="P1315" s="17">
        <v>20201111</v>
      </c>
      <c r="Q1315" s="17">
        <v>1110</v>
      </c>
      <c r="R1315" s="17">
        <v>28270949</v>
      </c>
      <c r="S1315" s="17" t="s">
        <v>6601</v>
      </c>
      <c r="T1315" s="17" t="s">
        <v>63</v>
      </c>
      <c r="U1315" s="17" t="s">
        <v>91</v>
      </c>
      <c r="V1315" s="17">
        <f t="shared" si="366"/>
        <v>3</v>
      </c>
      <c r="W1315" s="17">
        <v>3000</v>
      </c>
      <c r="X1315" s="17" t="s">
        <v>7065</v>
      </c>
      <c r="Y1315" s="17" t="s">
        <v>6595</v>
      </c>
      <c r="Z1315" s="17">
        <v>20201111</v>
      </c>
      <c r="AA1315" s="17" t="s">
        <v>1947</v>
      </c>
      <c r="AB1315" s="17">
        <v>1</v>
      </c>
      <c r="AC1315" s="17" t="str">
        <f>IFERROR(VLOOKUP(A1315,[1]Cruces!AJ:AK,2,0),VLOOKUP(CONCATENATE(X1315,AA1315),[1]Cruces!G:H,2,0))</f>
        <v>Solicitud por BT</v>
      </c>
      <c r="AD1315" s="17">
        <f t="shared" si="352"/>
        <v>6</v>
      </c>
      <c r="AE1315" s="17">
        <f t="shared" si="353"/>
        <v>11</v>
      </c>
      <c r="AF1315" s="17">
        <f t="shared" si="354"/>
        <v>2020</v>
      </c>
      <c r="AG1315" s="17" t="str">
        <f>IFERROR(VLOOKUP(MID(A1315,2,4)*1,[1]Cruces!K:L,2,0),"Verificar")</f>
        <v>Atlántico Norte</v>
      </c>
      <c r="AH1315" s="17">
        <f t="shared" ca="1" si="355"/>
        <v>19</v>
      </c>
      <c r="AI1315" s="17" t="str">
        <f>IFERROR(VLOOKUP(U1315,[1]Cruces!$O$1:$P$6,2,0),"Sin Orden")</f>
        <v>Resuelta</v>
      </c>
      <c r="AJ1315" s="17">
        <f t="shared" si="356"/>
        <v>11</v>
      </c>
      <c r="AK1315" s="17">
        <f t="shared" si="357"/>
        <v>11</v>
      </c>
      <c r="AL1315" s="17">
        <f t="shared" si="358"/>
        <v>2020</v>
      </c>
      <c r="AM1315" s="17">
        <f t="shared" ca="1" si="359"/>
        <v>14</v>
      </c>
      <c r="AN1315" s="18" t="str">
        <f>IFERROR(VLOOKUP(R1315*1,'[1]Ordenes de Servicio'!G:K,5,0),"No Cruza")</f>
        <v>No Cruza</v>
      </c>
      <c r="AO1315" s="17">
        <f t="shared" ca="1" si="360"/>
        <v>5</v>
      </c>
      <c r="AP1315" s="17">
        <f t="shared" si="361"/>
        <v>11</v>
      </c>
      <c r="AQ1315" s="17">
        <f t="shared" si="362"/>
        <v>11</v>
      </c>
      <c r="AR1315" s="17">
        <f t="shared" si="363"/>
        <v>2020</v>
      </c>
      <c r="AS1315" s="17">
        <f t="shared" ca="1" si="364"/>
        <v>14</v>
      </c>
      <c r="AT1315" s="17" t="str">
        <f t="shared" ca="1" si="367"/>
        <v>No</v>
      </c>
      <c r="AU1315" s="17">
        <f t="shared" si="365"/>
        <v>0</v>
      </c>
      <c r="AV1315" s="17" t="str">
        <f>+VLOOKUP(B1315,[1]Cruces!S:T,2,0)</f>
        <v>7. Ejecución en Campo OS BT</v>
      </c>
    </row>
    <row r="1316" spans="1:48" hidden="1" x14ac:dyDescent="0.25">
      <c r="A1316" s="17" t="s">
        <v>8356</v>
      </c>
      <c r="B1316" s="17" t="s">
        <v>6595</v>
      </c>
      <c r="C1316" s="17">
        <v>0</v>
      </c>
      <c r="D1316" s="17">
        <v>0</v>
      </c>
      <c r="E1316" s="17" t="s">
        <v>55</v>
      </c>
      <c r="F1316" s="17" t="s">
        <v>7098</v>
      </c>
      <c r="G1316" s="17" t="s">
        <v>8357</v>
      </c>
      <c r="H1316" s="17">
        <v>0</v>
      </c>
      <c r="I1316" s="17" t="s">
        <v>71</v>
      </c>
      <c r="J1316" s="17" t="s">
        <v>59</v>
      </c>
      <c r="K1316" s="17" t="s">
        <v>97</v>
      </c>
      <c r="L1316" s="17" t="s">
        <v>7330</v>
      </c>
      <c r="M1316" s="17" t="s">
        <v>7331</v>
      </c>
      <c r="N1316" s="17" t="s">
        <v>6600</v>
      </c>
      <c r="O1316" s="17">
        <v>20200331</v>
      </c>
      <c r="P1316" s="17">
        <v>20200403</v>
      </c>
      <c r="Q1316" s="17">
        <v>1170</v>
      </c>
      <c r="R1316" s="17">
        <v>27299162</v>
      </c>
      <c r="S1316" s="17" t="s">
        <v>6601</v>
      </c>
      <c r="T1316" s="17" t="s">
        <v>63</v>
      </c>
      <c r="U1316" s="17" t="s">
        <v>91</v>
      </c>
      <c r="V1316" s="17">
        <f t="shared" si="366"/>
        <v>3</v>
      </c>
      <c r="W1316" s="17">
        <v>3000</v>
      </c>
      <c r="X1316" s="17" t="s">
        <v>7065</v>
      </c>
      <c r="Y1316" s="17" t="s">
        <v>6595</v>
      </c>
      <c r="Z1316" s="17">
        <v>20200403</v>
      </c>
      <c r="AA1316" s="17" t="s">
        <v>1947</v>
      </c>
      <c r="AB1316" s="17">
        <v>1</v>
      </c>
      <c r="AC1316" s="17" t="str">
        <f>IFERROR(VLOOKUP(A1316,[1]Cruces!AJ:AK,2,0),VLOOKUP(CONCATENATE(X1316,AA1316),[1]Cruces!G:H,2,0))</f>
        <v>Solicitud por BT</v>
      </c>
      <c r="AD1316" s="17">
        <f t="shared" si="352"/>
        <v>31</v>
      </c>
      <c r="AE1316" s="17">
        <f t="shared" si="353"/>
        <v>3</v>
      </c>
      <c r="AF1316" s="17">
        <f t="shared" si="354"/>
        <v>2020</v>
      </c>
      <c r="AG1316" s="17" t="str">
        <f>IFERROR(VLOOKUP(MID(A1316,2,4)*1,[1]Cruces!K:L,2,0),"Verificar")</f>
        <v>Atlántico Norte</v>
      </c>
      <c r="AH1316" s="17">
        <f t="shared" ca="1" si="355"/>
        <v>239</v>
      </c>
      <c r="AI1316" s="17" t="str">
        <f>IFERROR(VLOOKUP(U1316,[1]Cruces!$O$1:$P$6,2,0),"Sin Orden")</f>
        <v>Resuelta</v>
      </c>
      <c r="AJ1316" s="17">
        <f t="shared" si="356"/>
        <v>3</v>
      </c>
      <c r="AK1316" s="17">
        <f t="shared" si="357"/>
        <v>4</v>
      </c>
      <c r="AL1316" s="17">
        <f t="shared" si="358"/>
        <v>2020</v>
      </c>
      <c r="AM1316" s="17">
        <f t="shared" ca="1" si="359"/>
        <v>236</v>
      </c>
      <c r="AN1316" s="18" t="str">
        <f>IFERROR(VLOOKUP(R1316*1,'[1]Ordenes de Servicio'!G:K,5,0),"No Cruza")</f>
        <v>No Cruza</v>
      </c>
      <c r="AO1316" s="17">
        <f t="shared" ca="1" si="360"/>
        <v>3</v>
      </c>
      <c r="AP1316" s="17">
        <f t="shared" si="361"/>
        <v>3</v>
      </c>
      <c r="AQ1316" s="17">
        <f t="shared" si="362"/>
        <v>4</v>
      </c>
      <c r="AR1316" s="17">
        <f t="shared" si="363"/>
        <v>2020</v>
      </c>
      <c r="AS1316" s="17">
        <f t="shared" ca="1" si="364"/>
        <v>236</v>
      </c>
      <c r="AT1316" s="17" t="str">
        <f t="shared" ca="1" si="367"/>
        <v>No</v>
      </c>
      <c r="AU1316" s="17">
        <f t="shared" si="365"/>
        <v>0</v>
      </c>
      <c r="AV1316" s="17" t="str">
        <f>+VLOOKUP(B1316,[1]Cruces!S:T,2,0)</f>
        <v>7. Ejecución en Campo OS BT</v>
      </c>
    </row>
    <row r="1317" spans="1:48" hidden="1" x14ac:dyDescent="0.25">
      <c r="A1317" s="17" t="s">
        <v>2582</v>
      </c>
      <c r="B1317" s="17" t="s">
        <v>54</v>
      </c>
      <c r="C1317" s="17">
        <v>0</v>
      </c>
      <c r="D1317" s="17">
        <v>0</v>
      </c>
      <c r="E1317" s="17" t="s">
        <v>55</v>
      </c>
      <c r="F1317" s="17" t="s">
        <v>81</v>
      </c>
      <c r="G1317" s="17" t="s">
        <v>2583</v>
      </c>
      <c r="H1317" s="17">
        <v>3106309461</v>
      </c>
      <c r="I1317" s="17" t="s">
        <v>165</v>
      </c>
      <c r="J1317" s="17" t="s">
        <v>59</v>
      </c>
      <c r="K1317" s="17" t="s">
        <v>2584</v>
      </c>
      <c r="L1317" s="17" t="s">
        <v>85</v>
      </c>
      <c r="M1317" s="17" t="s">
        <v>86</v>
      </c>
      <c r="N1317" s="17" t="s">
        <v>62</v>
      </c>
      <c r="O1317" s="17">
        <v>20200919</v>
      </c>
      <c r="P1317" s="17">
        <v>20201028</v>
      </c>
      <c r="Q1317" s="17">
        <v>3410</v>
      </c>
      <c r="R1317" s="17">
        <v>28254872</v>
      </c>
      <c r="S1317" s="17" t="s">
        <v>100</v>
      </c>
      <c r="T1317" s="17" t="s">
        <v>63</v>
      </c>
      <c r="U1317" s="17" t="s">
        <v>91</v>
      </c>
      <c r="V1317" s="17">
        <f t="shared" si="366"/>
        <v>400</v>
      </c>
      <c r="W1317" s="17">
        <v>400000</v>
      </c>
      <c r="X1317" s="17" t="s">
        <v>64</v>
      </c>
      <c r="Y1317" s="17" t="s">
        <v>65</v>
      </c>
      <c r="Z1317" s="17">
        <v>20201028</v>
      </c>
      <c r="AA1317" s="17" t="s">
        <v>101</v>
      </c>
      <c r="AB1317" s="17">
        <v>1</v>
      </c>
      <c r="AC1317" s="17" t="str">
        <f>IFERROR(VLOOKUP(A1317,[1]Cruces!AJ:AK,2,0),VLOOKUP(CONCATENATE(X1317,AA1317),[1]Cruces!G:H,2,0))</f>
        <v>Solicitud de Obra</v>
      </c>
      <c r="AD1317" s="17">
        <f t="shared" si="352"/>
        <v>19</v>
      </c>
      <c r="AE1317" s="17">
        <f t="shared" si="353"/>
        <v>9</v>
      </c>
      <c r="AF1317" s="17">
        <f t="shared" si="354"/>
        <v>2020</v>
      </c>
      <c r="AG1317" s="17" t="str">
        <f>IFERROR(VLOOKUP(MID(A1317,2,4)*1,[1]Cruces!K:L,2,0),"Verificar")</f>
        <v>Magdalena</v>
      </c>
      <c r="AH1317" s="17">
        <f t="shared" ca="1" si="355"/>
        <v>67</v>
      </c>
      <c r="AI1317" s="17" t="str">
        <f>IFERROR(VLOOKUP(U1317,[1]Cruces!$O$1:$P$6,2,0),"Sin Orden")</f>
        <v>Resuelta</v>
      </c>
      <c r="AJ1317" s="17">
        <f t="shared" si="356"/>
        <v>28</v>
      </c>
      <c r="AK1317" s="17">
        <f t="shared" si="357"/>
        <v>10</v>
      </c>
      <c r="AL1317" s="17">
        <f t="shared" si="358"/>
        <v>2020</v>
      </c>
      <c r="AM1317" s="17">
        <f t="shared" ca="1" si="359"/>
        <v>28</v>
      </c>
      <c r="AN1317" s="18" t="str">
        <f>IFERROR(VLOOKUP(R1317*1,'[1]Ordenes de Servicio'!G:K,5,0),"No Cruza")</f>
        <v>No Cruza</v>
      </c>
      <c r="AO1317" s="17">
        <f t="shared" ca="1" si="360"/>
        <v>39</v>
      </c>
      <c r="AP1317" s="17">
        <f t="shared" si="361"/>
        <v>28</v>
      </c>
      <c r="AQ1317" s="17">
        <f t="shared" si="362"/>
        <v>10</v>
      </c>
      <c r="AR1317" s="17">
        <f t="shared" si="363"/>
        <v>2020</v>
      </c>
      <c r="AS1317" s="17">
        <f t="shared" ca="1" si="364"/>
        <v>28</v>
      </c>
      <c r="AT1317" s="17" t="str">
        <f t="shared" ca="1" si="367"/>
        <v>No</v>
      </c>
      <c r="AU1317" s="17">
        <f t="shared" si="365"/>
        <v>0</v>
      </c>
      <c r="AV1317" s="17" t="str">
        <f>+VLOOKUP(B1317,[1]Cruces!S:T,2,0)</f>
        <v>4. Presupuesto de Obra</v>
      </c>
    </row>
    <row r="1318" spans="1:48" hidden="1" x14ac:dyDescent="0.25">
      <c r="A1318" s="17" t="s">
        <v>8358</v>
      </c>
      <c r="B1318" s="17" t="s">
        <v>1943</v>
      </c>
      <c r="C1318" s="17">
        <v>0</v>
      </c>
      <c r="D1318" s="17">
        <v>0</v>
      </c>
      <c r="E1318" s="17" t="s">
        <v>55</v>
      </c>
      <c r="F1318" s="17" t="s">
        <v>232</v>
      </c>
      <c r="G1318" s="17" t="s">
        <v>8359</v>
      </c>
      <c r="H1318" s="17">
        <v>0</v>
      </c>
      <c r="I1318" s="17" t="s">
        <v>71</v>
      </c>
      <c r="J1318" s="17" t="s">
        <v>59</v>
      </c>
      <c r="K1318" s="17" t="s">
        <v>97</v>
      </c>
      <c r="L1318" s="17" t="s">
        <v>7475</v>
      </c>
      <c r="M1318" s="17" t="s">
        <v>7476</v>
      </c>
      <c r="N1318" s="17" t="s">
        <v>1946</v>
      </c>
      <c r="O1318" s="17">
        <v>20201113</v>
      </c>
      <c r="P1318" s="17">
        <v>20201113</v>
      </c>
      <c r="Q1318" s="17">
        <v>1210</v>
      </c>
      <c r="R1318" s="17">
        <v>28283315</v>
      </c>
      <c r="S1318" s="17" t="s">
        <v>6601</v>
      </c>
      <c r="T1318" s="17" t="s">
        <v>7091</v>
      </c>
      <c r="U1318" s="17" t="s">
        <v>77</v>
      </c>
      <c r="V1318" s="17">
        <f t="shared" si="366"/>
        <v>3</v>
      </c>
      <c r="W1318" s="17">
        <v>3000</v>
      </c>
      <c r="X1318" s="17" t="s">
        <v>7065</v>
      </c>
      <c r="Y1318" s="17" t="s">
        <v>1943</v>
      </c>
      <c r="Z1318" s="17">
        <v>20201113</v>
      </c>
      <c r="AA1318" s="17" t="s">
        <v>1947</v>
      </c>
      <c r="AB1318" s="17">
        <v>1</v>
      </c>
      <c r="AC1318" s="17" t="str">
        <f>IFERROR(VLOOKUP(A1318,[1]Cruces!AJ:AK,2,0),VLOOKUP(CONCATENATE(X1318,AA1318),[1]Cruces!G:H,2,0))</f>
        <v>Solicitud por BT</v>
      </c>
      <c r="AD1318" s="17">
        <f t="shared" si="352"/>
        <v>13</v>
      </c>
      <c r="AE1318" s="17">
        <f t="shared" si="353"/>
        <v>11</v>
      </c>
      <c r="AF1318" s="17">
        <f t="shared" si="354"/>
        <v>2020</v>
      </c>
      <c r="AG1318" s="17" t="str">
        <f>IFERROR(VLOOKUP(MID(A1318,2,4)*1,[1]Cruces!K:L,2,0),"Verificar")</f>
        <v>Atlántico Sur</v>
      </c>
      <c r="AH1318" s="17">
        <f t="shared" ca="1" si="355"/>
        <v>12</v>
      </c>
      <c r="AI1318" s="17" t="str">
        <f>IFERROR(VLOOKUP(U1318,[1]Cruces!$O$1:$P$6,2,0),"Sin Orden")</f>
        <v>Pendiente</v>
      </c>
      <c r="AJ1318" s="17">
        <f t="shared" si="356"/>
        <v>13</v>
      </c>
      <c r="AK1318" s="17">
        <f t="shared" si="357"/>
        <v>11</v>
      </c>
      <c r="AL1318" s="17">
        <f t="shared" si="358"/>
        <v>2020</v>
      </c>
      <c r="AM1318" s="17">
        <f t="shared" ca="1" si="359"/>
        <v>12</v>
      </c>
      <c r="AN1318" s="18" t="str">
        <f>IFERROR(VLOOKUP(R1318*1,'[1]Ordenes de Servicio'!G:K,5,0),"No Cruza")</f>
        <v>No Cruza</v>
      </c>
      <c r="AO1318" s="17">
        <f t="shared" ca="1" si="360"/>
        <v>12</v>
      </c>
      <c r="AP1318" s="17">
        <f t="shared" si="361"/>
        <v>13</v>
      </c>
      <c r="AQ1318" s="17">
        <f t="shared" si="362"/>
        <v>11</v>
      </c>
      <c r="AR1318" s="17">
        <f t="shared" si="363"/>
        <v>2020</v>
      </c>
      <c r="AS1318" s="17">
        <f t="shared" ca="1" si="364"/>
        <v>12</v>
      </c>
      <c r="AT1318" s="17" t="str">
        <f t="shared" ca="1" si="367"/>
        <v>No</v>
      </c>
      <c r="AU1318" s="17">
        <f t="shared" si="365"/>
        <v>0</v>
      </c>
      <c r="AV1318" s="17" t="str">
        <f>+VLOOKUP(B1318,[1]Cruces!S:T,2,0)</f>
        <v>7. Ejecución en Campo OS BT</v>
      </c>
    </row>
    <row r="1319" spans="1:48" hidden="1" x14ac:dyDescent="0.25">
      <c r="A1319" s="17" t="s">
        <v>2585</v>
      </c>
      <c r="B1319" s="17" t="s">
        <v>68</v>
      </c>
      <c r="C1319" s="17">
        <v>0</v>
      </c>
      <c r="D1319" s="17">
        <v>0</v>
      </c>
      <c r="E1319" s="17" t="s">
        <v>55</v>
      </c>
      <c r="F1319" s="17" t="s">
        <v>232</v>
      </c>
      <c r="G1319" s="17" t="s">
        <v>668</v>
      </c>
      <c r="H1319" s="17">
        <v>3115616802</v>
      </c>
      <c r="I1319" s="17" t="s">
        <v>116</v>
      </c>
      <c r="J1319" s="17" t="s">
        <v>59</v>
      </c>
      <c r="K1319" s="17" t="s">
        <v>97</v>
      </c>
      <c r="L1319" s="17" t="s">
        <v>111</v>
      </c>
      <c r="M1319" s="17" t="s">
        <v>112</v>
      </c>
      <c r="N1319" s="17" t="s">
        <v>75</v>
      </c>
      <c r="O1319" s="17">
        <v>20180727</v>
      </c>
      <c r="P1319" s="17">
        <v>20180928</v>
      </c>
      <c r="Q1319" s="17">
        <v>1210</v>
      </c>
      <c r="R1319" s="17">
        <v>25638762</v>
      </c>
      <c r="S1319" s="17" t="s">
        <v>76</v>
      </c>
      <c r="T1319" s="17" t="s">
        <v>63</v>
      </c>
      <c r="U1319" s="17" t="s">
        <v>91</v>
      </c>
      <c r="V1319" s="17">
        <f t="shared" si="366"/>
        <v>30</v>
      </c>
      <c r="W1319" s="17">
        <v>30000</v>
      </c>
      <c r="X1319" s="17" t="s">
        <v>64</v>
      </c>
      <c r="Y1319" s="17" t="s">
        <v>136</v>
      </c>
      <c r="Z1319" s="17">
        <v>20181016</v>
      </c>
      <c r="AA1319" s="17" t="s">
        <v>78</v>
      </c>
      <c r="AB1319" s="17">
        <v>1</v>
      </c>
      <c r="AC1319" s="17" t="str">
        <f>IFERROR(VLOOKUP(A1319,[1]Cruces!AJ:AK,2,0),VLOOKUP(CONCATENATE(X1319,AA1319),[1]Cruces!G:H,2,0))</f>
        <v>Solicitud de Obra</v>
      </c>
      <c r="AD1319" s="17">
        <f t="shared" si="352"/>
        <v>27</v>
      </c>
      <c r="AE1319" s="17">
        <f t="shared" si="353"/>
        <v>7</v>
      </c>
      <c r="AF1319" s="17">
        <f t="shared" si="354"/>
        <v>2018</v>
      </c>
      <c r="AG1319" s="17" t="str">
        <f>IFERROR(VLOOKUP(MID(A1319,2,4)*1,[1]Cruces!K:L,2,0),"Verificar")</f>
        <v>Atlántico Sur</v>
      </c>
      <c r="AH1319" s="17">
        <f t="shared" ca="1" si="355"/>
        <v>852</v>
      </c>
      <c r="AI1319" s="17" t="str">
        <f>IFERROR(VLOOKUP(U1319,[1]Cruces!$O$1:$P$6,2,0),"Sin Orden")</f>
        <v>Resuelta</v>
      </c>
      <c r="AJ1319" s="17">
        <f t="shared" si="356"/>
        <v>16</v>
      </c>
      <c r="AK1319" s="17">
        <f t="shared" si="357"/>
        <v>10</v>
      </c>
      <c r="AL1319" s="17">
        <f t="shared" si="358"/>
        <v>2018</v>
      </c>
      <c r="AM1319" s="17">
        <f t="shared" ca="1" si="359"/>
        <v>771</v>
      </c>
      <c r="AN1319" s="18">
        <f>IFERROR(VLOOKUP(R1319*1,'[1]Ordenes de Servicio'!G:K,5,0),"No Cruza")</f>
        <v>43392</v>
      </c>
      <c r="AO1319" s="17">
        <f t="shared" ca="1" si="360"/>
        <v>81</v>
      </c>
      <c r="AP1319" s="17">
        <f t="shared" si="361"/>
        <v>28</v>
      </c>
      <c r="AQ1319" s="17">
        <f t="shared" si="362"/>
        <v>9</v>
      </c>
      <c r="AR1319" s="17">
        <f t="shared" si="363"/>
        <v>2018</v>
      </c>
      <c r="AS1319" s="17">
        <f t="shared" ca="1" si="364"/>
        <v>789</v>
      </c>
      <c r="AT1319" s="17" t="str">
        <f t="shared" ca="1" si="367"/>
        <v>Si</v>
      </c>
      <c r="AU1319" s="17">
        <f t="shared" si="365"/>
        <v>18</v>
      </c>
      <c r="AV1319" s="17" t="str">
        <f>+VLOOKUP(B1319,[1]Cruces!S:T,2,0)</f>
        <v>5. Consultoría / Adjudicación</v>
      </c>
    </row>
    <row r="1320" spans="1:48" hidden="1" x14ac:dyDescent="0.25">
      <c r="A1320" s="17" t="s">
        <v>2586</v>
      </c>
      <c r="B1320" s="17" t="s">
        <v>68</v>
      </c>
      <c r="C1320" s="17">
        <v>0</v>
      </c>
      <c r="D1320" s="17">
        <v>0</v>
      </c>
      <c r="E1320" s="17" t="s">
        <v>55</v>
      </c>
      <c r="F1320" s="17" t="s">
        <v>69</v>
      </c>
      <c r="G1320" s="17" t="s">
        <v>2587</v>
      </c>
      <c r="H1320" s="17">
        <v>3233453147</v>
      </c>
      <c r="I1320" s="17" t="s">
        <v>116</v>
      </c>
      <c r="J1320" s="17" t="s">
        <v>59</v>
      </c>
      <c r="K1320" s="17" t="s">
        <v>2588</v>
      </c>
      <c r="L1320" s="17" t="s">
        <v>1521</v>
      </c>
      <c r="M1320" s="17" t="s">
        <v>55</v>
      </c>
      <c r="N1320" s="17" t="s">
        <v>75</v>
      </c>
      <c r="O1320" s="17">
        <v>20190219</v>
      </c>
      <c r="P1320" s="17">
        <v>20190327</v>
      </c>
      <c r="Q1320" s="17">
        <v>3460</v>
      </c>
      <c r="R1320" s="17">
        <v>26967292</v>
      </c>
      <c r="S1320" s="17" t="s">
        <v>76</v>
      </c>
      <c r="T1320" s="17" t="s">
        <v>63</v>
      </c>
      <c r="U1320" s="17" t="s">
        <v>91</v>
      </c>
      <c r="V1320" s="17">
        <f t="shared" si="366"/>
        <v>75</v>
      </c>
      <c r="W1320" s="17">
        <v>75000</v>
      </c>
      <c r="X1320" s="17" t="s">
        <v>64</v>
      </c>
      <c r="Y1320" s="17" t="s">
        <v>136</v>
      </c>
      <c r="Z1320" s="17">
        <v>20190514</v>
      </c>
      <c r="AA1320" s="17" t="s">
        <v>78</v>
      </c>
      <c r="AB1320" s="17">
        <v>1</v>
      </c>
      <c r="AC1320" s="17" t="str">
        <f>IFERROR(VLOOKUP(A1320,[1]Cruces!AJ:AK,2,0),VLOOKUP(CONCATENATE(X1320,AA1320),[1]Cruces!G:H,2,0))</f>
        <v>Solicitud de Obra</v>
      </c>
      <c r="AD1320" s="17">
        <f t="shared" si="352"/>
        <v>19</v>
      </c>
      <c r="AE1320" s="17">
        <f t="shared" si="353"/>
        <v>2</v>
      </c>
      <c r="AF1320" s="17">
        <f t="shared" si="354"/>
        <v>2019</v>
      </c>
      <c r="AG1320" s="17" t="str">
        <f>IFERROR(VLOOKUP(MID(A1320,2,4)*1,[1]Cruces!K:L,2,0),"Verificar")</f>
        <v>Magdalena</v>
      </c>
      <c r="AH1320" s="17">
        <f t="shared" ca="1" si="355"/>
        <v>645</v>
      </c>
      <c r="AI1320" s="17" t="str">
        <f>IFERROR(VLOOKUP(U1320,[1]Cruces!$O$1:$P$6,2,0),"Sin Orden")</f>
        <v>Resuelta</v>
      </c>
      <c r="AJ1320" s="17">
        <f t="shared" si="356"/>
        <v>14</v>
      </c>
      <c r="AK1320" s="17">
        <f t="shared" si="357"/>
        <v>5</v>
      </c>
      <c r="AL1320" s="17">
        <f t="shared" si="358"/>
        <v>2019</v>
      </c>
      <c r="AM1320" s="17">
        <f t="shared" ca="1" si="359"/>
        <v>561</v>
      </c>
      <c r="AN1320" s="18">
        <f>IFERROR(VLOOKUP(R1320*1,'[1]Ordenes de Servicio'!G:K,5,0),"No Cruza")</f>
        <v>43801</v>
      </c>
      <c r="AO1320" s="17">
        <f t="shared" ca="1" si="360"/>
        <v>84</v>
      </c>
      <c r="AP1320" s="17">
        <f t="shared" si="361"/>
        <v>27</v>
      </c>
      <c r="AQ1320" s="17">
        <f t="shared" si="362"/>
        <v>3</v>
      </c>
      <c r="AR1320" s="17">
        <f t="shared" si="363"/>
        <v>2019</v>
      </c>
      <c r="AS1320" s="17">
        <f t="shared" ca="1" si="364"/>
        <v>609</v>
      </c>
      <c r="AT1320" s="17" t="str">
        <f t="shared" ca="1" si="367"/>
        <v>Si</v>
      </c>
      <c r="AU1320" s="17">
        <f t="shared" si="365"/>
        <v>48</v>
      </c>
      <c r="AV1320" s="17" t="str">
        <f>+VLOOKUP(B1320,[1]Cruces!S:T,2,0)</f>
        <v>5. Consultoría / Adjudicación</v>
      </c>
    </row>
    <row r="1321" spans="1:48" hidden="1" x14ac:dyDescent="0.25">
      <c r="A1321" s="17" t="s">
        <v>2589</v>
      </c>
      <c r="B1321" s="17" t="s">
        <v>68</v>
      </c>
      <c r="C1321" s="17">
        <v>2700543</v>
      </c>
      <c r="D1321" s="17">
        <v>20150535</v>
      </c>
      <c r="E1321" s="17" t="s">
        <v>93</v>
      </c>
      <c r="F1321" s="17" t="s">
        <v>56</v>
      </c>
      <c r="G1321" s="17" t="s">
        <v>2590</v>
      </c>
      <c r="H1321" s="17">
        <v>3106304828</v>
      </c>
      <c r="I1321" s="17" t="s">
        <v>71</v>
      </c>
      <c r="J1321" s="17" t="s">
        <v>2591</v>
      </c>
      <c r="K1321" s="17" t="s">
        <v>97</v>
      </c>
      <c r="L1321" s="17" t="s">
        <v>117</v>
      </c>
      <c r="M1321" s="17" t="s">
        <v>118</v>
      </c>
      <c r="N1321" s="17" t="s">
        <v>75</v>
      </c>
      <c r="O1321" s="17">
        <v>20190710</v>
      </c>
      <c r="P1321" s="17">
        <v>20191127</v>
      </c>
      <c r="Q1321" s="17">
        <v>1110</v>
      </c>
      <c r="R1321" s="17">
        <v>26501204</v>
      </c>
      <c r="S1321" s="17" t="s">
        <v>100</v>
      </c>
      <c r="T1321" s="17" t="s">
        <v>63</v>
      </c>
      <c r="U1321" s="17" t="s">
        <v>91</v>
      </c>
      <c r="V1321" s="17">
        <f t="shared" si="366"/>
        <v>75</v>
      </c>
      <c r="W1321" s="17">
        <v>75000</v>
      </c>
      <c r="X1321" s="17" t="s">
        <v>89</v>
      </c>
      <c r="Y1321" s="17" t="s">
        <v>150</v>
      </c>
      <c r="Z1321" s="17">
        <v>20200110</v>
      </c>
      <c r="AA1321" s="17" t="s">
        <v>78</v>
      </c>
      <c r="AB1321" s="17">
        <v>1</v>
      </c>
      <c r="AC1321" s="17" t="str">
        <f>IFERROR(VLOOKUP(A1321,[1]Cruces!AJ:AK,2,0),VLOOKUP(CONCATENATE(X1321,AA1321),[1]Cruces!G:H,2,0))</f>
        <v>Solicitud de Obra</v>
      </c>
      <c r="AD1321" s="17">
        <f t="shared" si="352"/>
        <v>10</v>
      </c>
      <c r="AE1321" s="17">
        <f t="shared" si="353"/>
        <v>7</v>
      </c>
      <c r="AF1321" s="17">
        <f t="shared" si="354"/>
        <v>2019</v>
      </c>
      <c r="AG1321" s="17" t="str">
        <f>IFERROR(VLOOKUP(MID(A1321,2,4)*1,[1]Cruces!K:L,2,0),"Verificar")</f>
        <v>Atlántico Norte</v>
      </c>
      <c r="AH1321" s="17">
        <f t="shared" ca="1" si="355"/>
        <v>504</v>
      </c>
      <c r="AI1321" s="17" t="str">
        <f>IFERROR(VLOOKUP(U1321,[1]Cruces!$O$1:$P$6,2,0),"Sin Orden")</f>
        <v>Resuelta</v>
      </c>
      <c r="AJ1321" s="17">
        <f t="shared" si="356"/>
        <v>10</v>
      </c>
      <c r="AK1321" s="17">
        <f t="shared" si="357"/>
        <v>1</v>
      </c>
      <c r="AL1321" s="17">
        <f t="shared" si="358"/>
        <v>2020</v>
      </c>
      <c r="AM1321" s="17">
        <f t="shared" ca="1" si="359"/>
        <v>320</v>
      </c>
      <c r="AN1321" s="18" t="str">
        <f>IFERROR(VLOOKUP(R1321*1,'[1]Ordenes de Servicio'!G:K,5,0),"No Cruza")</f>
        <v>No Cruza</v>
      </c>
      <c r="AO1321" s="17">
        <f t="shared" ca="1" si="360"/>
        <v>184</v>
      </c>
      <c r="AP1321" s="17">
        <f t="shared" si="361"/>
        <v>27</v>
      </c>
      <c r="AQ1321" s="17">
        <f t="shared" si="362"/>
        <v>11</v>
      </c>
      <c r="AR1321" s="17">
        <f t="shared" si="363"/>
        <v>2019</v>
      </c>
      <c r="AS1321" s="17">
        <f t="shared" ca="1" si="364"/>
        <v>364</v>
      </c>
      <c r="AT1321" s="17" t="str">
        <f t="shared" ca="1" si="367"/>
        <v>Si</v>
      </c>
      <c r="AU1321" s="17">
        <f t="shared" si="365"/>
        <v>44</v>
      </c>
      <c r="AV1321" s="17" t="str">
        <f>+VLOOKUP(B1321,[1]Cruces!S:T,2,0)</f>
        <v>5. Consultoría / Adjudicación</v>
      </c>
    </row>
    <row r="1322" spans="1:48" x14ac:dyDescent="0.25">
      <c r="A1322" s="17" t="s">
        <v>2592</v>
      </c>
      <c r="B1322" s="17" t="s">
        <v>80</v>
      </c>
      <c r="C1322" s="17">
        <v>0</v>
      </c>
      <c r="D1322" s="17">
        <v>0</v>
      </c>
      <c r="E1322" s="17" t="s">
        <v>55</v>
      </c>
      <c r="F1322" s="17" t="s">
        <v>107</v>
      </c>
      <c r="G1322" s="17" t="s">
        <v>2593</v>
      </c>
      <c r="H1322" s="17">
        <v>3145948964</v>
      </c>
      <c r="I1322" s="17" t="s">
        <v>116</v>
      </c>
      <c r="J1322" s="17" t="s">
        <v>59</v>
      </c>
      <c r="K1322" s="17" t="s">
        <v>97</v>
      </c>
      <c r="L1322" s="17" t="s">
        <v>325</v>
      </c>
      <c r="M1322" s="17" t="s">
        <v>326</v>
      </c>
      <c r="N1322" s="17" t="s">
        <v>87</v>
      </c>
      <c r="O1322" s="17">
        <v>20161020</v>
      </c>
      <c r="P1322" s="17">
        <v>20161226</v>
      </c>
      <c r="Q1322" s="17">
        <v>1150</v>
      </c>
      <c r="R1322" s="17">
        <v>23353435</v>
      </c>
      <c r="S1322" s="17" t="s">
        <v>76</v>
      </c>
      <c r="T1322" s="17" t="s">
        <v>63</v>
      </c>
      <c r="U1322" s="17" t="s">
        <v>91</v>
      </c>
      <c r="V1322" s="17">
        <f t="shared" si="366"/>
        <v>112.5</v>
      </c>
      <c r="W1322" s="17">
        <v>112500</v>
      </c>
      <c r="X1322" s="17" t="s">
        <v>64</v>
      </c>
      <c r="Y1322" s="17" t="s">
        <v>80</v>
      </c>
      <c r="Z1322" s="17">
        <v>20161226</v>
      </c>
      <c r="AA1322" s="17" t="s">
        <v>101</v>
      </c>
      <c r="AB1322" s="17">
        <v>1</v>
      </c>
      <c r="AC1322" s="17" t="str">
        <f>IFERROR(VLOOKUP(A1322,[1]Cruces!AJ:AK,2,0),VLOOKUP(CONCATENATE(X1322,AA1322),[1]Cruces!G:H,2,0))</f>
        <v>Solicitud de Obra</v>
      </c>
      <c r="AD1322" s="17">
        <f t="shared" si="352"/>
        <v>20</v>
      </c>
      <c r="AE1322" s="17">
        <f t="shared" si="353"/>
        <v>10</v>
      </c>
      <c r="AF1322" s="17">
        <f t="shared" si="354"/>
        <v>2016</v>
      </c>
      <c r="AG1322" s="17" t="str">
        <f>IFERROR(VLOOKUP(MID(A1322,2,4)*1,[1]Cruces!K:L,2,0),"Verificar")</f>
        <v>Atlántico Norte</v>
      </c>
      <c r="AH1322" s="17">
        <f t="shared" ca="1" si="355"/>
        <v>1497</v>
      </c>
      <c r="AI1322" s="17" t="str">
        <f>IFERROR(VLOOKUP(U1322,[1]Cruces!$O$1:$P$6,2,0),"Sin Orden")</f>
        <v>Resuelta</v>
      </c>
      <c r="AJ1322" s="17">
        <f t="shared" si="356"/>
        <v>26</v>
      </c>
      <c r="AK1322" s="17">
        <f t="shared" si="357"/>
        <v>12</v>
      </c>
      <c r="AL1322" s="17">
        <f t="shared" si="358"/>
        <v>2016</v>
      </c>
      <c r="AM1322" s="17">
        <f t="shared" ca="1" si="359"/>
        <v>1430</v>
      </c>
      <c r="AN1322" s="18" t="str">
        <f>IFERROR(VLOOKUP(R1322*1,'[1]Ordenes de Servicio'!G:K,5,0),"No Cruza")</f>
        <v>No Cruza</v>
      </c>
      <c r="AO1322" s="17">
        <f t="shared" ca="1" si="360"/>
        <v>67</v>
      </c>
      <c r="AP1322" s="17">
        <f t="shared" si="361"/>
        <v>26</v>
      </c>
      <c r="AQ1322" s="17">
        <f t="shared" si="362"/>
        <v>12</v>
      </c>
      <c r="AR1322" s="17">
        <f t="shared" si="363"/>
        <v>2016</v>
      </c>
      <c r="AS1322" s="17">
        <f t="shared" ca="1" si="364"/>
        <v>1430</v>
      </c>
      <c r="AT1322" s="17" t="str">
        <f t="shared" ca="1" si="367"/>
        <v>Si</v>
      </c>
      <c r="AU1322" s="17">
        <f t="shared" si="365"/>
        <v>0</v>
      </c>
      <c r="AV1322" s="17" t="str">
        <f>+VLOOKUP(B1322,[1]Cruces!S:T,2,0)</f>
        <v>8. Puesta en Servicio</v>
      </c>
    </row>
    <row r="1323" spans="1:48" hidden="1" x14ac:dyDescent="0.25">
      <c r="A1323" s="17" t="s">
        <v>2594</v>
      </c>
      <c r="B1323" s="17" t="s">
        <v>54</v>
      </c>
      <c r="C1323" s="17">
        <v>0</v>
      </c>
      <c r="D1323" s="17">
        <v>0</v>
      </c>
      <c r="E1323" s="17" t="s">
        <v>55</v>
      </c>
      <c r="F1323" s="17" t="s">
        <v>232</v>
      </c>
      <c r="G1323" s="17" t="s">
        <v>2595</v>
      </c>
      <c r="H1323" s="17">
        <v>3126292415</v>
      </c>
      <c r="I1323" s="17" t="s">
        <v>71</v>
      </c>
      <c r="J1323" s="17" t="s">
        <v>59</v>
      </c>
      <c r="K1323" s="17" t="s">
        <v>97</v>
      </c>
      <c r="L1323" s="17" t="s">
        <v>280</v>
      </c>
      <c r="M1323" s="17" t="s">
        <v>281</v>
      </c>
      <c r="N1323" s="17" t="s">
        <v>62</v>
      </c>
      <c r="O1323" s="17">
        <v>20190523</v>
      </c>
      <c r="P1323" s="17">
        <v>20190912</v>
      </c>
      <c r="Q1323" s="17">
        <v>7541</v>
      </c>
      <c r="R1323" s="17">
        <v>26340501</v>
      </c>
      <c r="S1323" s="17" t="s">
        <v>100</v>
      </c>
      <c r="T1323" s="17" t="s">
        <v>63</v>
      </c>
      <c r="U1323" s="17" t="s">
        <v>91</v>
      </c>
      <c r="V1323" s="17">
        <f t="shared" si="366"/>
        <v>30</v>
      </c>
      <c r="W1323" s="17">
        <v>30000</v>
      </c>
      <c r="X1323" s="17" t="s">
        <v>64</v>
      </c>
      <c r="Y1323" s="17" t="s">
        <v>65</v>
      </c>
      <c r="Z1323" s="17">
        <v>20190912</v>
      </c>
      <c r="AA1323" s="17" t="s">
        <v>78</v>
      </c>
      <c r="AB1323" s="17">
        <v>1</v>
      </c>
      <c r="AC1323" s="17" t="str">
        <f>IFERROR(VLOOKUP(A1323,[1]Cruces!AJ:AK,2,0),VLOOKUP(CONCATENATE(X1323,AA1323),[1]Cruces!G:H,2,0))</f>
        <v>Solicitud de Obra</v>
      </c>
      <c r="AD1323" s="17">
        <f t="shared" si="352"/>
        <v>23</v>
      </c>
      <c r="AE1323" s="17">
        <f t="shared" si="353"/>
        <v>5</v>
      </c>
      <c r="AF1323" s="17">
        <f t="shared" si="354"/>
        <v>2019</v>
      </c>
      <c r="AG1323" s="17" t="str">
        <f>IFERROR(VLOOKUP(MID(A1323,2,4)*1,[1]Cruces!K:L,2,0),"Verificar")</f>
        <v>Atlántico Sur</v>
      </c>
      <c r="AH1323" s="17">
        <f t="shared" ca="1" si="355"/>
        <v>552</v>
      </c>
      <c r="AI1323" s="17" t="str">
        <f>IFERROR(VLOOKUP(U1323,[1]Cruces!$O$1:$P$6,2,0),"Sin Orden")</f>
        <v>Resuelta</v>
      </c>
      <c r="AJ1323" s="17">
        <f t="shared" si="356"/>
        <v>12</v>
      </c>
      <c r="AK1323" s="17">
        <f t="shared" si="357"/>
        <v>9</v>
      </c>
      <c r="AL1323" s="17">
        <f t="shared" si="358"/>
        <v>2019</v>
      </c>
      <c r="AM1323" s="17">
        <f t="shared" ca="1" si="359"/>
        <v>440</v>
      </c>
      <c r="AN1323" s="18" t="str">
        <f>IFERROR(VLOOKUP(R1323*1,'[1]Ordenes de Servicio'!G:K,5,0),"No Cruza")</f>
        <v>No Cruza</v>
      </c>
      <c r="AO1323" s="17">
        <f t="shared" ca="1" si="360"/>
        <v>112</v>
      </c>
      <c r="AP1323" s="17">
        <f t="shared" si="361"/>
        <v>12</v>
      </c>
      <c r="AQ1323" s="17">
        <f t="shared" si="362"/>
        <v>9</v>
      </c>
      <c r="AR1323" s="17">
        <f t="shared" si="363"/>
        <v>2019</v>
      </c>
      <c r="AS1323" s="17">
        <f t="shared" ca="1" si="364"/>
        <v>440</v>
      </c>
      <c r="AT1323" s="17" t="str">
        <f t="shared" ca="1" si="367"/>
        <v>Si</v>
      </c>
      <c r="AU1323" s="17">
        <f t="shared" si="365"/>
        <v>0</v>
      </c>
      <c r="AV1323" s="17" t="str">
        <f>+VLOOKUP(B1323,[1]Cruces!S:T,2,0)</f>
        <v>4. Presupuesto de Obra</v>
      </c>
    </row>
    <row r="1324" spans="1:48" hidden="1" x14ac:dyDescent="0.25">
      <c r="A1324" s="17" t="s">
        <v>2596</v>
      </c>
      <c r="B1324" s="17" t="s">
        <v>68</v>
      </c>
      <c r="C1324" s="17">
        <v>0</v>
      </c>
      <c r="D1324" s="17">
        <v>0</v>
      </c>
      <c r="E1324" s="17" t="s">
        <v>55</v>
      </c>
      <c r="F1324" s="17" t="s">
        <v>126</v>
      </c>
      <c r="G1324" s="17" t="s">
        <v>2597</v>
      </c>
      <c r="H1324" s="17">
        <v>0</v>
      </c>
      <c r="I1324" s="17" t="s">
        <v>83</v>
      </c>
      <c r="J1324" s="17" t="s">
        <v>59</v>
      </c>
      <c r="K1324" s="17" t="s">
        <v>97</v>
      </c>
      <c r="L1324" s="17" t="s">
        <v>129</v>
      </c>
      <c r="M1324" s="17" t="s">
        <v>130</v>
      </c>
      <c r="N1324" s="17" t="s">
        <v>75</v>
      </c>
      <c r="O1324" s="17">
        <v>20191206</v>
      </c>
      <c r="P1324" s="17">
        <v>20200123</v>
      </c>
      <c r="Q1324" s="17">
        <v>3330</v>
      </c>
      <c r="R1324" s="17">
        <v>26990209</v>
      </c>
      <c r="S1324" s="17" t="s">
        <v>100</v>
      </c>
      <c r="T1324" s="17" t="s">
        <v>63</v>
      </c>
      <c r="U1324" s="17" t="s">
        <v>91</v>
      </c>
      <c r="V1324" s="17">
        <f t="shared" si="366"/>
        <v>60</v>
      </c>
      <c r="W1324" s="17">
        <v>60000</v>
      </c>
      <c r="X1324" s="17" t="s">
        <v>64</v>
      </c>
      <c r="Y1324" s="17" t="s">
        <v>136</v>
      </c>
      <c r="Z1324" s="17">
        <v>20200127</v>
      </c>
      <c r="AA1324" s="17" t="s">
        <v>176</v>
      </c>
      <c r="AB1324" s="17">
        <v>1</v>
      </c>
      <c r="AC1324" s="17" t="str">
        <f>IFERROR(VLOOKUP(A1324,[1]Cruces!AJ:AK,2,0),VLOOKUP(CONCATENATE(X1324,AA1324),[1]Cruces!G:H,2,0))</f>
        <v>Solicitud de Obra</v>
      </c>
      <c r="AD1324" s="17">
        <f t="shared" si="352"/>
        <v>6</v>
      </c>
      <c r="AE1324" s="17">
        <f t="shared" si="353"/>
        <v>12</v>
      </c>
      <c r="AF1324" s="17">
        <f t="shared" si="354"/>
        <v>2019</v>
      </c>
      <c r="AG1324" s="17" t="str">
        <f>IFERROR(VLOOKUP(MID(A1324,2,4)*1,[1]Cruces!K:L,2,0),"Verificar")</f>
        <v>Guajira</v>
      </c>
      <c r="AH1324" s="17">
        <f t="shared" ca="1" si="355"/>
        <v>355</v>
      </c>
      <c r="AI1324" s="17" t="str">
        <f>IFERROR(VLOOKUP(U1324,[1]Cruces!$O$1:$P$6,2,0),"Sin Orden")</f>
        <v>Resuelta</v>
      </c>
      <c r="AJ1324" s="17">
        <f t="shared" si="356"/>
        <v>27</v>
      </c>
      <c r="AK1324" s="17">
        <f t="shared" si="357"/>
        <v>1</v>
      </c>
      <c r="AL1324" s="17">
        <f t="shared" si="358"/>
        <v>2020</v>
      </c>
      <c r="AM1324" s="17">
        <f t="shared" ca="1" si="359"/>
        <v>303</v>
      </c>
      <c r="AN1324" s="18" t="str">
        <f>IFERROR(VLOOKUP(R1324*1,'[1]Ordenes de Servicio'!G:K,5,0),"No Cruza")</f>
        <v>No Cruza</v>
      </c>
      <c r="AO1324" s="17">
        <f t="shared" ca="1" si="360"/>
        <v>52</v>
      </c>
      <c r="AP1324" s="17">
        <f t="shared" si="361"/>
        <v>23</v>
      </c>
      <c r="AQ1324" s="17">
        <f t="shared" si="362"/>
        <v>1</v>
      </c>
      <c r="AR1324" s="17">
        <f t="shared" si="363"/>
        <v>2020</v>
      </c>
      <c r="AS1324" s="17">
        <f t="shared" ca="1" si="364"/>
        <v>307</v>
      </c>
      <c r="AT1324" s="17" t="str">
        <f t="shared" ca="1" si="367"/>
        <v>No</v>
      </c>
      <c r="AU1324" s="17">
        <f t="shared" si="365"/>
        <v>4</v>
      </c>
      <c r="AV1324" s="17" t="str">
        <f>+VLOOKUP(B1324,[1]Cruces!S:T,2,0)</f>
        <v>5. Consultoría / Adjudicación</v>
      </c>
    </row>
    <row r="1325" spans="1:48" hidden="1" x14ac:dyDescent="0.25">
      <c r="A1325" s="17" t="s">
        <v>2598</v>
      </c>
      <c r="B1325" s="17" t="s">
        <v>68</v>
      </c>
      <c r="C1325" s="17">
        <v>0</v>
      </c>
      <c r="D1325" s="17">
        <v>0</v>
      </c>
      <c r="E1325" s="17" t="s">
        <v>55</v>
      </c>
      <c r="F1325" s="17" t="s">
        <v>120</v>
      </c>
      <c r="G1325" s="17" t="s">
        <v>1343</v>
      </c>
      <c r="H1325" s="17">
        <v>0</v>
      </c>
      <c r="I1325" s="17" t="s">
        <v>182</v>
      </c>
      <c r="J1325" s="17" t="s">
        <v>59</v>
      </c>
      <c r="K1325" s="17" t="s">
        <v>1344</v>
      </c>
      <c r="L1325" s="17" t="s">
        <v>122</v>
      </c>
      <c r="M1325" s="17" t="s">
        <v>123</v>
      </c>
      <c r="N1325" s="17" t="s">
        <v>75</v>
      </c>
      <c r="O1325" s="17">
        <v>20181031</v>
      </c>
      <c r="P1325" s="17">
        <v>20190808</v>
      </c>
      <c r="Q1325" s="17">
        <v>1110</v>
      </c>
      <c r="R1325" s="17">
        <v>27238312</v>
      </c>
      <c r="S1325" s="17" t="s">
        <v>76</v>
      </c>
      <c r="T1325" s="17" t="s">
        <v>63</v>
      </c>
      <c r="U1325" s="17" t="s">
        <v>91</v>
      </c>
      <c r="V1325" s="17">
        <f t="shared" si="366"/>
        <v>75</v>
      </c>
      <c r="W1325" s="17">
        <v>75000</v>
      </c>
      <c r="X1325" s="17" t="s">
        <v>64</v>
      </c>
      <c r="Y1325" s="17" t="s">
        <v>105</v>
      </c>
      <c r="Z1325" s="17">
        <v>20200325</v>
      </c>
      <c r="AA1325" s="17" t="s">
        <v>101</v>
      </c>
      <c r="AB1325" s="17">
        <v>1</v>
      </c>
      <c r="AC1325" s="17" t="str">
        <f>IFERROR(VLOOKUP(A1325,[1]Cruces!AJ:AK,2,0),VLOOKUP(CONCATENATE(X1325,AA1325),[1]Cruces!G:H,2,0))</f>
        <v>Solicitud de Obra</v>
      </c>
      <c r="AD1325" s="17">
        <f t="shared" si="352"/>
        <v>31</v>
      </c>
      <c r="AE1325" s="17">
        <f t="shared" si="353"/>
        <v>10</v>
      </c>
      <c r="AF1325" s="17">
        <f t="shared" si="354"/>
        <v>2018</v>
      </c>
      <c r="AG1325" s="17" t="str">
        <f>IFERROR(VLOOKUP(MID(A1325,2,4)*1,[1]Cruces!K:L,2,0),"Verificar")</f>
        <v>Atlántico Norte</v>
      </c>
      <c r="AH1325" s="17">
        <f t="shared" ca="1" si="355"/>
        <v>756</v>
      </c>
      <c r="AI1325" s="17" t="str">
        <f>IFERROR(VLOOKUP(U1325,[1]Cruces!$O$1:$P$6,2,0),"Sin Orden")</f>
        <v>Resuelta</v>
      </c>
      <c r="AJ1325" s="17">
        <f t="shared" si="356"/>
        <v>25</v>
      </c>
      <c r="AK1325" s="17">
        <f t="shared" si="357"/>
        <v>3</v>
      </c>
      <c r="AL1325" s="17">
        <f t="shared" si="358"/>
        <v>2020</v>
      </c>
      <c r="AM1325" s="17">
        <f t="shared" ca="1" si="359"/>
        <v>245</v>
      </c>
      <c r="AN1325" s="18">
        <f>IFERROR(VLOOKUP(R1325*1,'[1]Ordenes de Servicio'!G:K,5,0),"No Cruza")</f>
        <v>43896</v>
      </c>
      <c r="AO1325" s="17">
        <f t="shared" ca="1" si="360"/>
        <v>511</v>
      </c>
      <c r="AP1325" s="17">
        <f t="shared" si="361"/>
        <v>8</v>
      </c>
      <c r="AQ1325" s="17">
        <f t="shared" si="362"/>
        <v>8</v>
      </c>
      <c r="AR1325" s="17">
        <f t="shared" si="363"/>
        <v>2019</v>
      </c>
      <c r="AS1325" s="17">
        <f t="shared" ca="1" si="364"/>
        <v>475</v>
      </c>
      <c r="AT1325" s="17" t="str">
        <f t="shared" ca="1" si="367"/>
        <v>Si</v>
      </c>
      <c r="AU1325" s="17">
        <f t="shared" si="365"/>
        <v>230</v>
      </c>
      <c r="AV1325" s="17" t="str">
        <f>+VLOOKUP(B1325,[1]Cruces!S:T,2,0)</f>
        <v>5. Consultoría / Adjudicación</v>
      </c>
    </row>
    <row r="1326" spans="1:48" hidden="1" x14ac:dyDescent="0.25">
      <c r="A1326" s="17" t="s">
        <v>2599</v>
      </c>
      <c r="B1326" s="17" t="s">
        <v>54</v>
      </c>
      <c r="C1326" s="17">
        <v>0</v>
      </c>
      <c r="D1326" s="17">
        <v>0</v>
      </c>
      <c r="E1326" s="17" t="s">
        <v>55</v>
      </c>
      <c r="F1326" s="17" t="s">
        <v>107</v>
      </c>
      <c r="G1326" s="17" t="s">
        <v>2600</v>
      </c>
      <c r="H1326" s="17">
        <v>0</v>
      </c>
      <c r="I1326" s="17" t="s">
        <v>71</v>
      </c>
      <c r="J1326" s="17" t="s">
        <v>59</v>
      </c>
      <c r="K1326" s="17" t="s">
        <v>2601</v>
      </c>
      <c r="L1326" s="17" t="s">
        <v>117</v>
      </c>
      <c r="M1326" s="17" t="s">
        <v>118</v>
      </c>
      <c r="N1326" s="17" t="s">
        <v>62</v>
      </c>
      <c r="O1326" s="17">
        <v>20191122</v>
      </c>
      <c r="P1326" s="17">
        <v>20191203</v>
      </c>
      <c r="Q1326" s="17">
        <v>1110</v>
      </c>
      <c r="R1326" s="17">
        <v>26958984</v>
      </c>
      <c r="S1326" s="17" t="s">
        <v>100</v>
      </c>
      <c r="T1326" s="17" t="s">
        <v>63</v>
      </c>
      <c r="U1326" s="17" t="s">
        <v>91</v>
      </c>
      <c r="V1326" s="17">
        <f t="shared" si="366"/>
        <v>630</v>
      </c>
      <c r="W1326" s="17">
        <v>630000</v>
      </c>
      <c r="X1326" s="17" t="s">
        <v>64</v>
      </c>
      <c r="Y1326" s="17" t="s">
        <v>65</v>
      </c>
      <c r="Z1326" s="17">
        <v>20191203</v>
      </c>
      <c r="AA1326" s="17" t="s">
        <v>137</v>
      </c>
      <c r="AB1326" s="17">
        <v>1</v>
      </c>
      <c r="AC1326" s="17" t="str">
        <f>IFERROR(VLOOKUP(A1326,[1]Cruces!AJ:AK,2,0),VLOOKUP(CONCATENATE(X1326,AA1326),[1]Cruces!G:H,2,0))</f>
        <v>Solicitud de Obra</v>
      </c>
      <c r="AD1326" s="17">
        <f t="shared" si="352"/>
        <v>22</v>
      </c>
      <c r="AE1326" s="17">
        <f t="shared" si="353"/>
        <v>11</v>
      </c>
      <c r="AF1326" s="17">
        <f t="shared" si="354"/>
        <v>2019</v>
      </c>
      <c r="AG1326" s="17" t="str">
        <f>IFERROR(VLOOKUP(MID(A1326,2,4)*1,[1]Cruces!K:L,2,0),"Verificar")</f>
        <v>Atlántico Norte</v>
      </c>
      <c r="AH1326" s="17">
        <f t="shared" ca="1" si="355"/>
        <v>369</v>
      </c>
      <c r="AI1326" s="17" t="str">
        <f>IFERROR(VLOOKUP(U1326,[1]Cruces!$O$1:$P$6,2,0),"Sin Orden")</f>
        <v>Resuelta</v>
      </c>
      <c r="AJ1326" s="17">
        <f t="shared" si="356"/>
        <v>3</v>
      </c>
      <c r="AK1326" s="17">
        <f t="shared" si="357"/>
        <v>12</v>
      </c>
      <c r="AL1326" s="17">
        <f t="shared" si="358"/>
        <v>2019</v>
      </c>
      <c r="AM1326" s="17">
        <f t="shared" ca="1" si="359"/>
        <v>358</v>
      </c>
      <c r="AN1326" s="18" t="str">
        <f>IFERROR(VLOOKUP(R1326*1,'[1]Ordenes de Servicio'!G:K,5,0),"No Cruza")</f>
        <v>No Cruza</v>
      </c>
      <c r="AO1326" s="17">
        <f t="shared" ca="1" si="360"/>
        <v>11</v>
      </c>
      <c r="AP1326" s="17">
        <f t="shared" si="361"/>
        <v>3</v>
      </c>
      <c r="AQ1326" s="17">
        <f t="shared" si="362"/>
        <v>12</v>
      </c>
      <c r="AR1326" s="17">
        <f t="shared" si="363"/>
        <v>2019</v>
      </c>
      <c r="AS1326" s="17">
        <f t="shared" ca="1" si="364"/>
        <v>358</v>
      </c>
      <c r="AT1326" s="17" t="str">
        <f t="shared" ca="1" si="367"/>
        <v>No</v>
      </c>
      <c r="AU1326" s="17">
        <f t="shared" si="365"/>
        <v>0</v>
      </c>
      <c r="AV1326" s="17" t="str">
        <f>+VLOOKUP(B1326,[1]Cruces!S:T,2,0)</f>
        <v>4. Presupuesto de Obra</v>
      </c>
    </row>
    <row r="1327" spans="1:48" hidden="1" x14ac:dyDescent="0.25">
      <c r="A1327" s="17" t="s">
        <v>8360</v>
      </c>
      <c r="B1327" s="17" t="s">
        <v>6595</v>
      </c>
      <c r="C1327" s="17">
        <v>0</v>
      </c>
      <c r="D1327" s="17">
        <v>0</v>
      </c>
      <c r="E1327" s="17" t="s">
        <v>55</v>
      </c>
      <c r="F1327" s="17" t="s">
        <v>120</v>
      </c>
      <c r="G1327" s="17" t="s">
        <v>8361</v>
      </c>
      <c r="H1327" s="17">
        <v>3218607132</v>
      </c>
      <c r="I1327" s="17" t="s">
        <v>71</v>
      </c>
      <c r="J1327" s="17" t="s">
        <v>59</v>
      </c>
      <c r="K1327" s="17" t="s">
        <v>97</v>
      </c>
      <c r="L1327" s="17" t="s">
        <v>122</v>
      </c>
      <c r="M1327" s="17" t="s">
        <v>123</v>
      </c>
      <c r="N1327" s="17" t="s">
        <v>6600</v>
      </c>
      <c r="O1327" s="17">
        <v>20200427</v>
      </c>
      <c r="P1327" s="17">
        <v>20200428</v>
      </c>
      <c r="Q1327" s="17">
        <v>1180</v>
      </c>
      <c r="R1327" s="17">
        <v>27370962</v>
      </c>
      <c r="S1327" s="17" t="s">
        <v>6601</v>
      </c>
      <c r="T1327" s="17" t="s">
        <v>63</v>
      </c>
      <c r="U1327" s="17" t="s">
        <v>91</v>
      </c>
      <c r="V1327" s="17">
        <f t="shared" si="366"/>
        <v>3</v>
      </c>
      <c r="W1327" s="17">
        <v>3000</v>
      </c>
      <c r="X1327" s="17" t="s">
        <v>7065</v>
      </c>
      <c r="Y1327" s="17" t="s">
        <v>6595</v>
      </c>
      <c r="Z1327" s="17">
        <v>20200428</v>
      </c>
      <c r="AA1327" s="17" t="s">
        <v>1947</v>
      </c>
      <c r="AB1327" s="17">
        <v>1</v>
      </c>
      <c r="AC1327" s="17" t="str">
        <f>IFERROR(VLOOKUP(A1327,[1]Cruces!AJ:AK,2,0),VLOOKUP(CONCATENATE(X1327,AA1327),[1]Cruces!G:H,2,0))</f>
        <v>Solicitud por BT</v>
      </c>
      <c r="AD1327" s="17">
        <f t="shared" si="352"/>
        <v>27</v>
      </c>
      <c r="AE1327" s="17">
        <f t="shared" si="353"/>
        <v>4</v>
      </c>
      <c r="AF1327" s="17">
        <f t="shared" si="354"/>
        <v>2020</v>
      </c>
      <c r="AG1327" s="17" t="str">
        <f>IFERROR(VLOOKUP(MID(A1327,2,4)*1,[1]Cruces!K:L,2,0),"Verificar")</f>
        <v>Atlántico Norte</v>
      </c>
      <c r="AH1327" s="17">
        <f t="shared" ca="1" si="355"/>
        <v>212</v>
      </c>
      <c r="AI1327" s="17" t="str">
        <f>IFERROR(VLOOKUP(U1327,[1]Cruces!$O$1:$P$6,2,0),"Sin Orden")</f>
        <v>Resuelta</v>
      </c>
      <c r="AJ1327" s="17">
        <f t="shared" si="356"/>
        <v>28</v>
      </c>
      <c r="AK1327" s="17">
        <f t="shared" si="357"/>
        <v>4</v>
      </c>
      <c r="AL1327" s="17">
        <f t="shared" si="358"/>
        <v>2020</v>
      </c>
      <c r="AM1327" s="17">
        <f t="shared" ca="1" si="359"/>
        <v>211</v>
      </c>
      <c r="AN1327" s="18" t="str">
        <f>IFERROR(VLOOKUP(R1327*1,'[1]Ordenes de Servicio'!G:K,5,0),"No Cruza")</f>
        <v>No Cruza</v>
      </c>
      <c r="AO1327" s="17">
        <f t="shared" ca="1" si="360"/>
        <v>1</v>
      </c>
      <c r="AP1327" s="17">
        <f t="shared" si="361"/>
        <v>28</v>
      </c>
      <c r="AQ1327" s="17">
        <f t="shared" si="362"/>
        <v>4</v>
      </c>
      <c r="AR1327" s="17">
        <f t="shared" si="363"/>
        <v>2020</v>
      </c>
      <c r="AS1327" s="17">
        <f t="shared" ca="1" si="364"/>
        <v>211</v>
      </c>
      <c r="AT1327" s="17" t="str">
        <f t="shared" ca="1" si="367"/>
        <v>No</v>
      </c>
      <c r="AU1327" s="17">
        <f t="shared" si="365"/>
        <v>0</v>
      </c>
      <c r="AV1327" s="17" t="str">
        <f>+VLOOKUP(B1327,[1]Cruces!S:T,2,0)</f>
        <v>7. Ejecución en Campo OS BT</v>
      </c>
    </row>
    <row r="1328" spans="1:48" hidden="1" x14ac:dyDescent="0.25">
      <c r="A1328" s="17" t="s">
        <v>8362</v>
      </c>
      <c r="B1328" s="17" t="s">
        <v>6595</v>
      </c>
      <c r="C1328" s="17">
        <v>0</v>
      </c>
      <c r="D1328" s="17">
        <v>0</v>
      </c>
      <c r="E1328" s="17" t="s">
        <v>55</v>
      </c>
      <c r="F1328" s="17" t="s">
        <v>7082</v>
      </c>
      <c r="G1328" s="17" t="s">
        <v>8363</v>
      </c>
      <c r="H1328" s="17">
        <v>3002748790</v>
      </c>
      <c r="I1328" s="17" t="s">
        <v>71</v>
      </c>
      <c r="J1328" s="17" t="s">
        <v>59</v>
      </c>
      <c r="K1328" s="17" t="s">
        <v>97</v>
      </c>
      <c r="L1328" s="17" t="s">
        <v>7400</v>
      </c>
      <c r="M1328" s="17" t="s">
        <v>7401</v>
      </c>
      <c r="N1328" s="17" t="s">
        <v>6600</v>
      </c>
      <c r="O1328" s="17">
        <v>20200302</v>
      </c>
      <c r="P1328" s="17">
        <v>20200312</v>
      </c>
      <c r="Q1328" s="17">
        <v>1110</v>
      </c>
      <c r="R1328" s="17">
        <v>27234750</v>
      </c>
      <c r="S1328" s="17" t="s">
        <v>6601</v>
      </c>
      <c r="T1328" s="17" t="s">
        <v>63</v>
      </c>
      <c r="U1328" s="17" t="s">
        <v>91</v>
      </c>
      <c r="V1328" s="17">
        <f t="shared" si="366"/>
        <v>3</v>
      </c>
      <c r="W1328" s="17">
        <v>3000</v>
      </c>
      <c r="X1328" s="17" t="s">
        <v>7065</v>
      </c>
      <c r="Y1328" s="17" t="s">
        <v>6595</v>
      </c>
      <c r="Z1328" s="17">
        <v>20200312</v>
      </c>
      <c r="AA1328" s="17" t="s">
        <v>1947</v>
      </c>
      <c r="AB1328" s="17">
        <v>1</v>
      </c>
      <c r="AC1328" s="17" t="str">
        <f>IFERROR(VLOOKUP(A1328,[1]Cruces!AJ:AK,2,0),VLOOKUP(CONCATENATE(X1328,AA1328),[1]Cruces!G:H,2,0))</f>
        <v>Solicitud por BT</v>
      </c>
      <c r="AD1328" s="17">
        <f t="shared" si="352"/>
        <v>2</v>
      </c>
      <c r="AE1328" s="17">
        <f t="shared" si="353"/>
        <v>3</v>
      </c>
      <c r="AF1328" s="17">
        <f t="shared" si="354"/>
        <v>2020</v>
      </c>
      <c r="AG1328" s="17" t="str">
        <f>IFERROR(VLOOKUP(MID(A1328,2,4)*1,[1]Cruces!K:L,2,0),"Verificar")</f>
        <v>Atlántico Norte</v>
      </c>
      <c r="AH1328" s="17">
        <f t="shared" ca="1" si="355"/>
        <v>268</v>
      </c>
      <c r="AI1328" s="17" t="str">
        <f>IFERROR(VLOOKUP(U1328,[1]Cruces!$O$1:$P$6,2,0),"Sin Orden")</f>
        <v>Resuelta</v>
      </c>
      <c r="AJ1328" s="17">
        <f t="shared" si="356"/>
        <v>12</v>
      </c>
      <c r="AK1328" s="17">
        <f t="shared" si="357"/>
        <v>3</v>
      </c>
      <c r="AL1328" s="17">
        <f t="shared" si="358"/>
        <v>2020</v>
      </c>
      <c r="AM1328" s="17">
        <f t="shared" ca="1" si="359"/>
        <v>258</v>
      </c>
      <c r="AN1328" s="18" t="str">
        <f>IFERROR(VLOOKUP(R1328*1,'[1]Ordenes de Servicio'!G:K,5,0),"No Cruza")</f>
        <v>No Cruza</v>
      </c>
      <c r="AO1328" s="17">
        <f t="shared" ca="1" si="360"/>
        <v>10</v>
      </c>
      <c r="AP1328" s="17">
        <f t="shared" si="361"/>
        <v>12</v>
      </c>
      <c r="AQ1328" s="17">
        <f t="shared" si="362"/>
        <v>3</v>
      </c>
      <c r="AR1328" s="17">
        <f t="shared" si="363"/>
        <v>2020</v>
      </c>
      <c r="AS1328" s="17">
        <f t="shared" ca="1" si="364"/>
        <v>258</v>
      </c>
      <c r="AT1328" s="17" t="str">
        <f t="shared" ca="1" si="367"/>
        <v>No</v>
      </c>
      <c r="AU1328" s="17">
        <f t="shared" si="365"/>
        <v>0</v>
      </c>
      <c r="AV1328" s="17" t="str">
        <f>+VLOOKUP(B1328,[1]Cruces!S:T,2,0)</f>
        <v>7. Ejecución en Campo OS BT</v>
      </c>
    </row>
    <row r="1329" spans="1:48" hidden="1" x14ac:dyDescent="0.25">
      <c r="A1329" s="17" t="s">
        <v>2602</v>
      </c>
      <c r="B1329" s="17" t="s">
        <v>68</v>
      </c>
      <c r="C1329" s="17">
        <v>0</v>
      </c>
      <c r="D1329" s="17">
        <v>0</v>
      </c>
      <c r="E1329" s="17" t="s">
        <v>55</v>
      </c>
      <c r="F1329" s="17" t="s">
        <v>107</v>
      </c>
      <c r="G1329" s="17" t="s">
        <v>2603</v>
      </c>
      <c r="H1329" s="17">
        <v>0</v>
      </c>
      <c r="I1329" s="17" t="s">
        <v>165</v>
      </c>
      <c r="J1329" s="17" t="s">
        <v>59</v>
      </c>
      <c r="K1329" s="17" t="s">
        <v>2604</v>
      </c>
      <c r="L1329" s="17" t="s">
        <v>117</v>
      </c>
      <c r="M1329" s="17" t="s">
        <v>118</v>
      </c>
      <c r="N1329" s="17" t="s">
        <v>75</v>
      </c>
      <c r="O1329" s="17">
        <v>20200507</v>
      </c>
      <c r="P1329" s="17">
        <v>20200708</v>
      </c>
      <c r="Q1329" s="17">
        <v>1110</v>
      </c>
      <c r="R1329" s="17">
        <v>28139841</v>
      </c>
      <c r="S1329" s="17" t="s">
        <v>76</v>
      </c>
      <c r="T1329" s="17" t="s">
        <v>63</v>
      </c>
      <c r="U1329" s="17" t="s">
        <v>91</v>
      </c>
      <c r="V1329" s="17">
        <f t="shared" si="366"/>
        <v>112.5</v>
      </c>
      <c r="W1329" s="17">
        <v>112500</v>
      </c>
      <c r="X1329" s="17" t="s">
        <v>64</v>
      </c>
      <c r="Y1329" s="17" t="s">
        <v>105</v>
      </c>
      <c r="Z1329" s="17">
        <v>20200930</v>
      </c>
      <c r="AA1329" s="17" t="s">
        <v>78</v>
      </c>
      <c r="AB1329" s="17">
        <v>1</v>
      </c>
      <c r="AC1329" s="17" t="str">
        <f>IFERROR(VLOOKUP(A1329,[1]Cruces!AJ:AK,2,0),VLOOKUP(CONCATENATE(X1329,AA1329),[1]Cruces!G:H,2,0))</f>
        <v>Solicitud de Obra</v>
      </c>
      <c r="AD1329" s="17">
        <f t="shared" si="352"/>
        <v>7</v>
      </c>
      <c r="AE1329" s="17">
        <f t="shared" si="353"/>
        <v>5</v>
      </c>
      <c r="AF1329" s="17">
        <f t="shared" si="354"/>
        <v>2020</v>
      </c>
      <c r="AG1329" s="17" t="str">
        <f>IFERROR(VLOOKUP(MID(A1329,2,4)*1,[1]Cruces!K:L,2,0),"Verificar")</f>
        <v>Atlántico Norte</v>
      </c>
      <c r="AH1329" s="17">
        <f t="shared" ca="1" si="355"/>
        <v>202</v>
      </c>
      <c r="AI1329" s="17" t="str">
        <f>IFERROR(VLOOKUP(U1329,[1]Cruces!$O$1:$P$6,2,0),"Sin Orden")</f>
        <v>Resuelta</v>
      </c>
      <c r="AJ1329" s="17">
        <f t="shared" si="356"/>
        <v>30</v>
      </c>
      <c r="AK1329" s="17">
        <f t="shared" si="357"/>
        <v>9</v>
      </c>
      <c r="AL1329" s="17">
        <f t="shared" si="358"/>
        <v>2020</v>
      </c>
      <c r="AM1329" s="17">
        <f t="shared" ca="1" si="359"/>
        <v>56</v>
      </c>
      <c r="AN1329" s="18">
        <f>IFERROR(VLOOKUP(R1329*1,'[1]Ordenes de Servicio'!G:K,5,0),"No Cruza")</f>
        <v>44090</v>
      </c>
      <c r="AO1329" s="17">
        <f t="shared" ca="1" si="360"/>
        <v>146</v>
      </c>
      <c r="AP1329" s="17">
        <f t="shared" si="361"/>
        <v>8</v>
      </c>
      <c r="AQ1329" s="17">
        <f t="shared" si="362"/>
        <v>7</v>
      </c>
      <c r="AR1329" s="17">
        <f t="shared" si="363"/>
        <v>2020</v>
      </c>
      <c r="AS1329" s="17">
        <f t="shared" ca="1" si="364"/>
        <v>140</v>
      </c>
      <c r="AT1329" s="17" t="str">
        <f t="shared" ca="1" si="367"/>
        <v>No</v>
      </c>
      <c r="AU1329" s="17">
        <f t="shared" si="365"/>
        <v>84</v>
      </c>
      <c r="AV1329" s="17" t="str">
        <f>+VLOOKUP(B1329,[1]Cruces!S:T,2,0)</f>
        <v>5. Consultoría / Adjudicación</v>
      </c>
    </row>
    <row r="1330" spans="1:48" hidden="1" x14ac:dyDescent="0.25">
      <c r="A1330" s="17" t="s">
        <v>2605</v>
      </c>
      <c r="B1330" s="17" t="s">
        <v>68</v>
      </c>
      <c r="C1330" s="17">
        <v>0</v>
      </c>
      <c r="D1330" s="17">
        <v>0</v>
      </c>
      <c r="E1330" s="17" t="s">
        <v>55</v>
      </c>
      <c r="F1330" s="17" t="s">
        <v>107</v>
      </c>
      <c r="G1330" s="17" t="s">
        <v>2385</v>
      </c>
      <c r="H1330" s="17">
        <v>3156649093</v>
      </c>
      <c r="I1330" s="17" t="s">
        <v>182</v>
      </c>
      <c r="J1330" s="17" t="s">
        <v>59</v>
      </c>
      <c r="K1330" s="17" t="s">
        <v>2386</v>
      </c>
      <c r="L1330" s="17" t="s">
        <v>117</v>
      </c>
      <c r="M1330" s="17" t="s">
        <v>118</v>
      </c>
      <c r="N1330" s="17" t="s">
        <v>75</v>
      </c>
      <c r="O1330" s="17">
        <v>20191210</v>
      </c>
      <c r="P1330" s="17">
        <v>20200512</v>
      </c>
      <c r="Q1330" s="17">
        <v>1180</v>
      </c>
      <c r="R1330" s="17">
        <v>27002054</v>
      </c>
      <c r="S1330" s="17" t="s">
        <v>100</v>
      </c>
      <c r="T1330" s="17" t="s">
        <v>63</v>
      </c>
      <c r="U1330" s="17" t="s">
        <v>91</v>
      </c>
      <c r="V1330" s="17">
        <f t="shared" si="366"/>
        <v>112.5</v>
      </c>
      <c r="W1330" s="17">
        <v>112500</v>
      </c>
      <c r="X1330" s="17" t="s">
        <v>64</v>
      </c>
      <c r="Y1330" s="17" t="s">
        <v>105</v>
      </c>
      <c r="Z1330" s="17">
        <v>20200526</v>
      </c>
      <c r="AA1330" s="17" t="s">
        <v>78</v>
      </c>
      <c r="AB1330" s="17">
        <v>1</v>
      </c>
      <c r="AC1330" s="17" t="str">
        <f>IFERROR(VLOOKUP(A1330,[1]Cruces!AJ:AK,2,0),VLOOKUP(CONCATENATE(X1330,AA1330),[1]Cruces!G:H,2,0))</f>
        <v>Solicitud de Obra</v>
      </c>
      <c r="AD1330" s="17">
        <f t="shared" si="352"/>
        <v>10</v>
      </c>
      <c r="AE1330" s="17">
        <f t="shared" si="353"/>
        <v>12</v>
      </c>
      <c r="AF1330" s="17">
        <f t="shared" si="354"/>
        <v>2019</v>
      </c>
      <c r="AG1330" s="17" t="str">
        <f>IFERROR(VLOOKUP(MID(A1330,2,4)*1,[1]Cruces!K:L,2,0),"Verificar")</f>
        <v>Atlántico Norte</v>
      </c>
      <c r="AH1330" s="17">
        <f t="shared" ca="1" si="355"/>
        <v>351</v>
      </c>
      <c r="AI1330" s="17" t="str">
        <f>IFERROR(VLOOKUP(U1330,[1]Cruces!$O$1:$P$6,2,0),"Sin Orden")</f>
        <v>Resuelta</v>
      </c>
      <c r="AJ1330" s="17">
        <f t="shared" si="356"/>
        <v>26</v>
      </c>
      <c r="AK1330" s="17">
        <f t="shared" si="357"/>
        <v>5</v>
      </c>
      <c r="AL1330" s="17">
        <f t="shared" si="358"/>
        <v>2020</v>
      </c>
      <c r="AM1330" s="17">
        <f t="shared" ca="1" si="359"/>
        <v>183</v>
      </c>
      <c r="AN1330" s="18" t="str">
        <f>IFERROR(VLOOKUP(R1330*1,'[1]Ordenes de Servicio'!G:K,5,0),"No Cruza")</f>
        <v>No Cruza</v>
      </c>
      <c r="AO1330" s="17">
        <f t="shared" ca="1" si="360"/>
        <v>168</v>
      </c>
      <c r="AP1330" s="17">
        <f t="shared" si="361"/>
        <v>12</v>
      </c>
      <c r="AQ1330" s="17">
        <f t="shared" si="362"/>
        <v>5</v>
      </c>
      <c r="AR1330" s="17">
        <f t="shared" si="363"/>
        <v>2020</v>
      </c>
      <c r="AS1330" s="17">
        <f t="shared" ca="1" si="364"/>
        <v>197</v>
      </c>
      <c r="AT1330" s="17" t="str">
        <f t="shared" ca="1" si="367"/>
        <v>No</v>
      </c>
      <c r="AU1330" s="17">
        <f t="shared" si="365"/>
        <v>14</v>
      </c>
      <c r="AV1330" s="17" t="str">
        <f>+VLOOKUP(B1330,[1]Cruces!S:T,2,0)</f>
        <v>5. Consultoría / Adjudicación</v>
      </c>
    </row>
    <row r="1331" spans="1:48" hidden="1" x14ac:dyDescent="0.25">
      <c r="A1331" s="17" t="s">
        <v>2606</v>
      </c>
      <c r="B1331" s="17" t="s">
        <v>68</v>
      </c>
      <c r="C1331" s="17">
        <v>0</v>
      </c>
      <c r="D1331" s="17">
        <v>0</v>
      </c>
      <c r="E1331" s="17" t="s">
        <v>55</v>
      </c>
      <c r="F1331" s="17" t="s">
        <v>932</v>
      </c>
      <c r="G1331" s="17" t="s">
        <v>2607</v>
      </c>
      <c r="H1331" s="17">
        <v>0</v>
      </c>
      <c r="I1331" s="17" t="s">
        <v>71</v>
      </c>
      <c r="J1331" s="17" t="s">
        <v>59</v>
      </c>
      <c r="K1331" s="17" t="s">
        <v>97</v>
      </c>
      <c r="L1331" s="17" t="s">
        <v>935</v>
      </c>
      <c r="M1331" s="17" t="s">
        <v>936</v>
      </c>
      <c r="N1331" s="17" t="s">
        <v>75</v>
      </c>
      <c r="O1331" s="17">
        <v>20201113</v>
      </c>
      <c r="P1331" s="17">
        <v>20201113</v>
      </c>
      <c r="Q1331" s="17">
        <v>7791</v>
      </c>
      <c r="R1331" s="17">
        <v>0</v>
      </c>
      <c r="S1331" s="17"/>
      <c r="T1331" s="17" t="s">
        <v>63</v>
      </c>
      <c r="U1331" s="17"/>
      <c r="V1331" s="17">
        <f t="shared" si="366"/>
        <v>15</v>
      </c>
      <c r="W1331" s="17">
        <v>15000</v>
      </c>
      <c r="X1331" s="17" t="s">
        <v>64</v>
      </c>
      <c r="Y1331" s="17" t="s">
        <v>68</v>
      </c>
      <c r="Z1331" s="17">
        <v>20201113</v>
      </c>
      <c r="AA1331" s="17" t="s">
        <v>78</v>
      </c>
      <c r="AB1331" s="17">
        <v>1</v>
      </c>
      <c r="AC1331" s="17" t="str">
        <f>IFERROR(VLOOKUP(A1331,[1]Cruces!AJ:AK,2,0),VLOOKUP(CONCATENATE(X1331,AA1331),[1]Cruces!G:H,2,0))</f>
        <v>Solicitud de Obra</v>
      </c>
      <c r="AD1331" s="17">
        <f t="shared" si="352"/>
        <v>13</v>
      </c>
      <c r="AE1331" s="17">
        <f t="shared" si="353"/>
        <v>11</v>
      </c>
      <c r="AF1331" s="17">
        <f t="shared" si="354"/>
        <v>2020</v>
      </c>
      <c r="AG1331" s="17" t="str">
        <f>IFERROR(VLOOKUP(MID(A1331,2,4)*1,[1]Cruces!K:L,2,0),"Verificar")</f>
        <v>Magdalena</v>
      </c>
      <c r="AH1331" s="17">
        <f t="shared" ca="1" si="355"/>
        <v>12</v>
      </c>
      <c r="AI1331" s="17" t="str">
        <f>IFERROR(VLOOKUP(U1331,[1]Cruces!$O$1:$P$6,2,0),"Sin Orden")</f>
        <v>Sin Orden</v>
      </c>
      <c r="AJ1331" s="17">
        <f t="shared" si="356"/>
        <v>13</v>
      </c>
      <c r="AK1331" s="17">
        <f t="shared" si="357"/>
        <v>11</v>
      </c>
      <c r="AL1331" s="17">
        <f t="shared" si="358"/>
        <v>2020</v>
      </c>
      <c r="AM1331" s="17">
        <f t="shared" ca="1" si="359"/>
        <v>12</v>
      </c>
      <c r="AN1331" s="18" t="str">
        <f>IFERROR(VLOOKUP(R1331*1,'[1]Ordenes de Servicio'!G:K,5,0),"No Cruza")</f>
        <v>No Cruza</v>
      </c>
      <c r="AO1331" s="17">
        <f t="shared" ca="1" si="360"/>
        <v>12</v>
      </c>
      <c r="AP1331" s="17">
        <f t="shared" si="361"/>
        <v>13</v>
      </c>
      <c r="AQ1331" s="17">
        <f t="shared" si="362"/>
        <v>11</v>
      </c>
      <c r="AR1331" s="17">
        <f t="shared" si="363"/>
        <v>2020</v>
      </c>
      <c r="AS1331" s="17">
        <f t="shared" ca="1" si="364"/>
        <v>12</v>
      </c>
      <c r="AT1331" s="17" t="str">
        <f t="shared" ca="1" si="367"/>
        <v>No</v>
      </c>
      <c r="AU1331" s="17">
        <f t="shared" si="365"/>
        <v>0</v>
      </c>
      <c r="AV1331" s="17" t="str">
        <f>+VLOOKUP(B1331,[1]Cruces!S:T,2,0)</f>
        <v>5. Consultoría / Adjudicación</v>
      </c>
    </row>
    <row r="1332" spans="1:48" hidden="1" x14ac:dyDescent="0.25">
      <c r="A1332" s="17" t="s">
        <v>2608</v>
      </c>
      <c r="B1332" s="17" t="s">
        <v>54</v>
      </c>
      <c r="C1332" s="17">
        <v>0</v>
      </c>
      <c r="D1332" s="17">
        <v>0</v>
      </c>
      <c r="E1332" s="17" t="s">
        <v>55</v>
      </c>
      <c r="F1332" s="17" t="s">
        <v>107</v>
      </c>
      <c r="G1332" s="17" t="s">
        <v>2609</v>
      </c>
      <c r="H1332" s="17">
        <v>0</v>
      </c>
      <c r="I1332" s="17" t="s">
        <v>71</v>
      </c>
      <c r="J1332" s="17" t="s">
        <v>59</v>
      </c>
      <c r="K1332" s="17" t="s">
        <v>2610</v>
      </c>
      <c r="L1332" s="17" t="s">
        <v>117</v>
      </c>
      <c r="M1332" s="17" t="s">
        <v>118</v>
      </c>
      <c r="N1332" s="17" t="s">
        <v>62</v>
      </c>
      <c r="O1332" s="17">
        <v>20200605</v>
      </c>
      <c r="P1332" s="17">
        <v>20200616</v>
      </c>
      <c r="Q1332" s="17">
        <v>1150</v>
      </c>
      <c r="R1332" s="17">
        <v>27601997</v>
      </c>
      <c r="S1332" s="17" t="s">
        <v>100</v>
      </c>
      <c r="T1332" s="17" t="s">
        <v>63</v>
      </c>
      <c r="U1332" s="17" t="s">
        <v>91</v>
      </c>
      <c r="V1332" s="17">
        <f t="shared" si="366"/>
        <v>25</v>
      </c>
      <c r="W1332" s="17">
        <v>25000</v>
      </c>
      <c r="X1332" s="17" t="s">
        <v>64</v>
      </c>
      <c r="Y1332" s="17" t="s">
        <v>65</v>
      </c>
      <c r="Z1332" s="17">
        <v>20200616</v>
      </c>
      <c r="AA1332" s="17" t="s">
        <v>78</v>
      </c>
      <c r="AB1332" s="17">
        <v>1</v>
      </c>
      <c r="AC1332" s="17" t="str">
        <f>IFERROR(VLOOKUP(A1332,[1]Cruces!AJ:AK,2,0),VLOOKUP(CONCATENATE(X1332,AA1332),[1]Cruces!G:H,2,0))</f>
        <v>Solicitud de Obra</v>
      </c>
      <c r="AD1332" s="17">
        <f t="shared" si="352"/>
        <v>5</v>
      </c>
      <c r="AE1332" s="17">
        <f t="shared" si="353"/>
        <v>6</v>
      </c>
      <c r="AF1332" s="17">
        <f t="shared" si="354"/>
        <v>2020</v>
      </c>
      <c r="AG1332" s="17" t="str">
        <f>IFERROR(VLOOKUP(MID(A1332,2,4)*1,[1]Cruces!K:L,2,0),"Verificar")</f>
        <v>Atlántico Norte</v>
      </c>
      <c r="AH1332" s="17">
        <f t="shared" ca="1" si="355"/>
        <v>173</v>
      </c>
      <c r="AI1332" s="17" t="str">
        <f>IFERROR(VLOOKUP(U1332,[1]Cruces!$O$1:$P$6,2,0),"Sin Orden")</f>
        <v>Resuelta</v>
      </c>
      <c r="AJ1332" s="17">
        <f t="shared" si="356"/>
        <v>16</v>
      </c>
      <c r="AK1332" s="17">
        <f t="shared" si="357"/>
        <v>6</v>
      </c>
      <c r="AL1332" s="17">
        <f t="shared" si="358"/>
        <v>2020</v>
      </c>
      <c r="AM1332" s="17">
        <f t="shared" ca="1" si="359"/>
        <v>162</v>
      </c>
      <c r="AN1332" s="18" t="str">
        <f>IFERROR(VLOOKUP(R1332*1,'[1]Ordenes de Servicio'!G:K,5,0),"No Cruza")</f>
        <v>No Cruza</v>
      </c>
      <c r="AO1332" s="17">
        <f t="shared" ca="1" si="360"/>
        <v>11</v>
      </c>
      <c r="AP1332" s="17">
        <f t="shared" si="361"/>
        <v>16</v>
      </c>
      <c r="AQ1332" s="17">
        <f t="shared" si="362"/>
        <v>6</v>
      </c>
      <c r="AR1332" s="17">
        <f t="shared" si="363"/>
        <v>2020</v>
      </c>
      <c r="AS1332" s="17">
        <f t="shared" ca="1" si="364"/>
        <v>162</v>
      </c>
      <c r="AT1332" s="17" t="str">
        <f t="shared" ca="1" si="367"/>
        <v>No</v>
      </c>
      <c r="AU1332" s="17">
        <f t="shared" si="365"/>
        <v>0</v>
      </c>
      <c r="AV1332" s="17" t="str">
        <f>+VLOOKUP(B1332,[1]Cruces!S:T,2,0)</f>
        <v>4. Presupuesto de Obra</v>
      </c>
    </row>
    <row r="1333" spans="1:48" hidden="1" x14ac:dyDescent="0.25">
      <c r="A1333" s="17" t="s">
        <v>10557</v>
      </c>
      <c r="B1333" s="17" t="s">
        <v>296</v>
      </c>
      <c r="C1333" s="17">
        <v>0</v>
      </c>
      <c r="D1333" s="17">
        <v>0</v>
      </c>
      <c r="E1333" s="17" t="s">
        <v>55</v>
      </c>
      <c r="F1333" s="17" t="s">
        <v>932</v>
      </c>
      <c r="G1333" s="17" t="s">
        <v>10558</v>
      </c>
      <c r="H1333" s="17">
        <v>0</v>
      </c>
      <c r="I1333" s="17" t="s">
        <v>71</v>
      </c>
      <c r="J1333" s="17" t="s">
        <v>59</v>
      </c>
      <c r="K1333" s="17" t="s">
        <v>97</v>
      </c>
      <c r="L1333" s="17" t="s">
        <v>935</v>
      </c>
      <c r="M1333" s="17" t="s">
        <v>936</v>
      </c>
      <c r="N1333" s="17" t="s">
        <v>301</v>
      </c>
      <c r="O1333" s="17">
        <v>20200828</v>
      </c>
      <c r="P1333" s="17">
        <v>20200828</v>
      </c>
      <c r="Q1333" s="17">
        <v>9340</v>
      </c>
      <c r="R1333" s="17">
        <v>28139971</v>
      </c>
      <c r="S1333" s="17" t="s">
        <v>100</v>
      </c>
      <c r="T1333" s="17" t="s">
        <v>63</v>
      </c>
      <c r="U1333" s="17" t="s">
        <v>91</v>
      </c>
      <c r="V1333" s="17">
        <f t="shared" si="366"/>
        <v>25</v>
      </c>
      <c r="W1333" s="17">
        <v>25000</v>
      </c>
      <c r="X1333" s="17" t="s">
        <v>64</v>
      </c>
      <c r="Y1333" s="17" t="s">
        <v>150</v>
      </c>
      <c r="Z1333" s="17">
        <v>20200917</v>
      </c>
      <c r="AA1333" s="17" t="s">
        <v>78</v>
      </c>
      <c r="AB1333" s="17">
        <v>1</v>
      </c>
      <c r="AC1333" s="17" t="str">
        <f>IFERROR(VLOOKUP(A1333,[1]Cruces!AJ:AK,2,0),VLOOKUP(CONCATENATE(X1333,AA1333),[1]Cruces!G:H,2,0))</f>
        <v>Exp BMT</v>
      </c>
      <c r="AD1333" s="17">
        <f t="shared" si="352"/>
        <v>28</v>
      </c>
      <c r="AE1333" s="17">
        <f t="shared" si="353"/>
        <v>8</v>
      </c>
      <c r="AF1333" s="17">
        <f t="shared" si="354"/>
        <v>2020</v>
      </c>
      <c r="AG1333" s="17" t="str">
        <f>IFERROR(VLOOKUP(MID(A1333,2,4)*1,[1]Cruces!K:L,2,0),"Verificar")</f>
        <v>Magdalena</v>
      </c>
      <c r="AH1333" s="17">
        <f t="shared" ca="1" si="355"/>
        <v>89</v>
      </c>
      <c r="AI1333" s="17" t="str">
        <f>IFERROR(VLOOKUP(U1333,[1]Cruces!$O$1:$P$6,2,0),"Sin Orden")</f>
        <v>Resuelta</v>
      </c>
      <c r="AJ1333" s="17">
        <f t="shared" si="356"/>
        <v>17</v>
      </c>
      <c r="AK1333" s="17">
        <f t="shared" si="357"/>
        <v>9</v>
      </c>
      <c r="AL1333" s="17">
        <f t="shared" si="358"/>
        <v>2020</v>
      </c>
      <c r="AM1333" s="17">
        <f t="shared" ca="1" si="359"/>
        <v>69</v>
      </c>
      <c r="AN1333" s="18" t="str">
        <f>IFERROR(VLOOKUP(R1333*1,'[1]Ordenes de Servicio'!G:K,5,0),"No Cruza")</f>
        <v>No Cruza</v>
      </c>
      <c r="AO1333" s="17">
        <f t="shared" ca="1" si="360"/>
        <v>20</v>
      </c>
      <c r="AP1333" s="17">
        <f t="shared" si="361"/>
        <v>28</v>
      </c>
      <c r="AQ1333" s="17">
        <f t="shared" si="362"/>
        <v>8</v>
      </c>
      <c r="AR1333" s="17">
        <f t="shared" si="363"/>
        <v>2020</v>
      </c>
      <c r="AS1333" s="17">
        <f t="shared" ca="1" si="364"/>
        <v>89</v>
      </c>
      <c r="AT1333" s="17" t="str">
        <f t="shared" ca="1" si="367"/>
        <v>No</v>
      </c>
      <c r="AU1333" s="17">
        <f t="shared" si="365"/>
        <v>20</v>
      </c>
      <c r="AV1333" s="17" t="str">
        <f>+VLOOKUP(B1333,[1]Cruces!S:T,2,0)</f>
        <v>3. Evaluación Técnico Ecónomica</v>
      </c>
    </row>
    <row r="1334" spans="1:48" x14ac:dyDescent="0.25">
      <c r="A1334" s="17" t="s">
        <v>2611</v>
      </c>
      <c r="B1334" s="17" t="s">
        <v>253</v>
      </c>
      <c r="C1334" s="17">
        <v>0</v>
      </c>
      <c r="D1334" s="17">
        <v>0</v>
      </c>
      <c r="E1334" s="17" t="s">
        <v>55</v>
      </c>
      <c r="F1334" s="17" t="s">
        <v>81</v>
      </c>
      <c r="G1334" s="17" t="s">
        <v>82</v>
      </c>
      <c r="H1334" s="17">
        <v>3106317797</v>
      </c>
      <c r="I1334" s="17" t="s">
        <v>83</v>
      </c>
      <c r="J1334" s="17" t="s">
        <v>59</v>
      </c>
      <c r="K1334" s="17" t="s">
        <v>84</v>
      </c>
      <c r="L1334" s="17" t="s">
        <v>85</v>
      </c>
      <c r="M1334" s="17" t="s">
        <v>86</v>
      </c>
      <c r="N1334" s="17" t="s">
        <v>257</v>
      </c>
      <c r="O1334" s="17">
        <v>20201115</v>
      </c>
      <c r="P1334" s="17">
        <v>20201117</v>
      </c>
      <c r="Q1334" s="17">
        <v>3410</v>
      </c>
      <c r="R1334" s="17">
        <v>0</v>
      </c>
      <c r="S1334" s="17"/>
      <c r="T1334" s="17" t="s">
        <v>63</v>
      </c>
      <c r="U1334" s="17"/>
      <c r="V1334" s="17">
        <f t="shared" si="366"/>
        <v>112.5</v>
      </c>
      <c r="W1334" s="17">
        <v>112500</v>
      </c>
      <c r="X1334" s="17" t="s">
        <v>64</v>
      </c>
      <c r="Y1334" s="17" t="s">
        <v>253</v>
      </c>
      <c r="Z1334" s="17">
        <v>20201117</v>
      </c>
      <c r="AA1334" s="17" t="s">
        <v>646</v>
      </c>
      <c r="AB1334" s="17">
        <v>1</v>
      </c>
      <c r="AC1334" s="17" t="str">
        <f>IFERROR(VLOOKUP(A1334,[1]Cruces!AJ:AK,2,0),VLOOKUP(CONCATENATE(X1334,AA1334),[1]Cruces!G:H,2,0))</f>
        <v>Solicitud de Obra</v>
      </c>
      <c r="AD1334" s="17">
        <f t="shared" si="352"/>
        <v>15</v>
      </c>
      <c r="AE1334" s="17">
        <f t="shared" si="353"/>
        <v>11</v>
      </c>
      <c r="AF1334" s="17">
        <f t="shared" si="354"/>
        <v>2020</v>
      </c>
      <c r="AG1334" s="17" t="str">
        <f>IFERROR(VLOOKUP(MID(A1334,2,4)*1,[1]Cruces!K:L,2,0),"Verificar")</f>
        <v>Magdalena</v>
      </c>
      <c r="AH1334" s="17">
        <f t="shared" ca="1" si="355"/>
        <v>10</v>
      </c>
      <c r="AI1334" s="17" t="str">
        <f>IFERROR(VLOOKUP(U1334,[1]Cruces!$O$1:$P$6,2,0),"Sin Orden")</f>
        <v>Sin Orden</v>
      </c>
      <c r="AJ1334" s="17">
        <f t="shared" si="356"/>
        <v>17</v>
      </c>
      <c r="AK1334" s="17">
        <f t="shared" si="357"/>
        <v>11</v>
      </c>
      <c r="AL1334" s="17">
        <f t="shared" si="358"/>
        <v>2020</v>
      </c>
      <c r="AM1334" s="17">
        <f t="shared" ca="1" si="359"/>
        <v>8</v>
      </c>
      <c r="AN1334" s="18" t="str">
        <f>IFERROR(VLOOKUP(R1334*1,'[1]Ordenes de Servicio'!G:K,5,0),"No Cruza")</f>
        <v>No Cruza</v>
      </c>
      <c r="AO1334" s="17">
        <f t="shared" ca="1" si="360"/>
        <v>8</v>
      </c>
      <c r="AP1334" s="17">
        <f t="shared" si="361"/>
        <v>17</v>
      </c>
      <c r="AQ1334" s="17">
        <f t="shared" si="362"/>
        <v>11</v>
      </c>
      <c r="AR1334" s="17">
        <f t="shared" si="363"/>
        <v>2020</v>
      </c>
      <c r="AS1334" s="17">
        <f t="shared" ca="1" si="364"/>
        <v>8</v>
      </c>
      <c r="AT1334" s="17" t="str">
        <f t="shared" ca="1" si="367"/>
        <v>No</v>
      </c>
      <c r="AU1334" s="17">
        <f t="shared" si="365"/>
        <v>0</v>
      </c>
      <c r="AV1334" s="17" t="str">
        <f>+VLOOKUP(B1334,[1]Cruces!S:T,2,0)</f>
        <v>9. Contratación</v>
      </c>
    </row>
    <row r="1335" spans="1:48" hidden="1" x14ac:dyDescent="0.25">
      <c r="A1335" s="17" t="s">
        <v>8364</v>
      </c>
      <c r="B1335" s="17" t="s">
        <v>1683</v>
      </c>
      <c r="C1335" s="17">
        <v>0</v>
      </c>
      <c r="D1335" s="17">
        <v>0</v>
      </c>
      <c r="E1335" s="17" t="s">
        <v>55</v>
      </c>
      <c r="F1335" s="17" t="s">
        <v>7098</v>
      </c>
      <c r="G1335" s="17" t="s">
        <v>8365</v>
      </c>
      <c r="H1335" s="17">
        <v>3145859418</v>
      </c>
      <c r="I1335" s="17" t="s">
        <v>116</v>
      </c>
      <c r="J1335" s="17" t="s">
        <v>59</v>
      </c>
      <c r="K1335" s="17" t="s">
        <v>8366</v>
      </c>
      <c r="L1335" s="17" t="s">
        <v>7101</v>
      </c>
      <c r="M1335" s="17" t="s">
        <v>7102</v>
      </c>
      <c r="N1335" s="17" t="s">
        <v>1686</v>
      </c>
      <c r="O1335" s="17">
        <v>20201120</v>
      </c>
      <c r="P1335" s="17">
        <v>20201120</v>
      </c>
      <c r="Q1335" s="17">
        <v>7551</v>
      </c>
      <c r="R1335" s="17">
        <v>0</v>
      </c>
      <c r="S1335" s="17"/>
      <c r="T1335" s="17" t="s">
        <v>63</v>
      </c>
      <c r="U1335" s="17"/>
      <c r="V1335" s="17">
        <f t="shared" si="366"/>
        <v>3</v>
      </c>
      <c r="W1335" s="17">
        <v>3000</v>
      </c>
      <c r="X1335" s="17" t="s">
        <v>7065</v>
      </c>
      <c r="Y1335" s="17" t="s">
        <v>150</v>
      </c>
      <c r="Z1335" s="17">
        <v>20201120</v>
      </c>
      <c r="AA1335" s="17" t="s">
        <v>1947</v>
      </c>
      <c r="AB1335" s="17">
        <v>1</v>
      </c>
      <c r="AC1335" s="17" t="str">
        <f>IFERROR(VLOOKUP(A1335,[1]Cruces!AJ:AK,2,0),VLOOKUP(CONCATENATE(X1335,AA1335),[1]Cruces!G:H,2,0))</f>
        <v>Solicitud por BT</v>
      </c>
      <c r="AD1335" s="17">
        <f t="shared" si="352"/>
        <v>20</v>
      </c>
      <c r="AE1335" s="17">
        <f t="shared" si="353"/>
        <v>11</v>
      </c>
      <c r="AF1335" s="17">
        <f t="shared" si="354"/>
        <v>2020</v>
      </c>
      <c r="AG1335" s="17" t="str">
        <f>IFERROR(VLOOKUP(MID(A1335,2,4)*1,[1]Cruces!K:L,2,0),"Verificar")</f>
        <v>Atlántico Norte</v>
      </c>
      <c r="AH1335" s="17">
        <f t="shared" ca="1" si="355"/>
        <v>5</v>
      </c>
      <c r="AI1335" s="17" t="str">
        <f>IFERROR(VLOOKUP(U1335,[1]Cruces!$O$1:$P$6,2,0),"Sin Orden")</f>
        <v>Sin Orden</v>
      </c>
      <c r="AJ1335" s="17">
        <f t="shared" si="356"/>
        <v>20</v>
      </c>
      <c r="AK1335" s="17">
        <f t="shared" si="357"/>
        <v>11</v>
      </c>
      <c r="AL1335" s="17">
        <f t="shared" si="358"/>
        <v>2020</v>
      </c>
      <c r="AM1335" s="17">
        <f t="shared" ca="1" si="359"/>
        <v>5</v>
      </c>
      <c r="AN1335" s="18" t="str">
        <f>IFERROR(VLOOKUP(R1335*1,'[1]Ordenes de Servicio'!G:K,5,0),"No Cruza")</f>
        <v>No Cruza</v>
      </c>
      <c r="AO1335" s="17">
        <f t="shared" ca="1" si="360"/>
        <v>5</v>
      </c>
      <c r="AP1335" s="17">
        <f t="shared" si="361"/>
        <v>20</v>
      </c>
      <c r="AQ1335" s="17">
        <f t="shared" si="362"/>
        <v>11</v>
      </c>
      <c r="AR1335" s="17">
        <f t="shared" si="363"/>
        <v>2020</v>
      </c>
      <c r="AS1335" s="17">
        <f t="shared" ca="1" si="364"/>
        <v>5</v>
      </c>
      <c r="AT1335" s="17" t="str">
        <f t="shared" ca="1" si="367"/>
        <v>No</v>
      </c>
      <c r="AU1335" s="17">
        <f t="shared" si="365"/>
        <v>0</v>
      </c>
      <c r="AV1335" s="17" t="str">
        <f>+VLOOKUP(B1335,[1]Cruces!S:T,2,0)</f>
        <v>1. Solicitud</v>
      </c>
    </row>
    <row r="1336" spans="1:48" hidden="1" x14ac:dyDescent="0.25">
      <c r="A1336" s="17" t="s">
        <v>6969</v>
      </c>
      <c r="B1336" s="17" t="s">
        <v>296</v>
      </c>
      <c r="C1336" s="17">
        <v>0</v>
      </c>
      <c r="D1336" s="17">
        <v>0</v>
      </c>
      <c r="E1336" s="17" t="s">
        <v>55</v>
      </c>
      <c r="F1336" s="17" t="s">
        <v>56</v>
      </c>
      <c r="G1336" s="17" t="s">
        <v>6970</v>
      </c>
      <c r="H1336" s="17">
        <v>0</v>
      </c>
      <c r="I1336" s="17" t="s">
        <v>182</v>
      </c>
      <c r="J1336" s="17" t="s">
        <v>59</v>
      </c>
      <c r="K1336" s="17" t="s">
        <v>97</v>
      </c>
      <c r="L1336" s="17" t="s">
        <v>255</v>
      </c>
      <c r="M1336" s="17" t="s">
        <v>256</v>
      </c>
      <c r="N1336" s="17" t="s">
        <v>301</v>
      </c>
      <c r="O1336" s="17">
        <v>20200416</v>
      </c>
      <c r="P1336" s="17">
        <v>20200416</v>
      </c>
      <c r="Q1336" s="17">
        <v>3310</v>
      </c>
      <c r="R1336" s="17">
        <v>0</v>
      </c>
      <c r="S1336" s="17"/>
      <c r="T1336" s="17" t="s">
        <v>63</v>
      </c>
      <c r="U1336" s="17"/>
      <c r="V1336" s="17">
        <f t="shared" si="366"/>
        <v>40</v>
      </c>
      <c r="W1336" s="17">
        <v>40000</v>
      </c>
      <c r="X1336" s="17" t="s">
        <v>218</v>
      </c>
      <c r="Y1336" s="17" t="s">
        <v>296</v>
      </c>
      <c r="Z1336" s="17">
        <v>20200416</v>
      </c>
      <c r="AA1336" s="17" t="s">
        <v>219</v>
      </c>
      <c r="AB1336" s="17">
        <v>1</v>
      </c>
      <c r="AC1336" s="17" t="str">
        <f>IFERROR(VLOOKUP(A1336,[1]Cruces!AJ:AK,2,0),VLOOKUP(CONCATENATE(X1336,AA1336),[1]Cruces!G:H,2,0))</f>
        <v>Solicitud CREG 030</v>
      </c>
      <c r="AD1336" s="17">
        <f t="shared" si="352"/>
        <v>16</v>
      </c>
      <c r="AE1336" s="17">
        <f t="shared" si="353"/>
        <v>4</v>
      </c>
      <c r="AF1336" s="17">
        <f t="shared" si="354"/>
        <v>2020</v>
      </c>
      <c r="AG1336" s="17" t="str">
        <f>IFERROR(VLOOKUP(MID(A1336,2,4)*1,[1]Cruces!K:L,2,0),"Verificar")</f>
        <v>Guajira</v>
      </c>
      <c r="AH1336" s="17">
        <f t="shared" ca="1" si="355"/>
        <v>223</v>
      </c>
      <c r="AI1336" s="17" t="str">
        <f>IFERROR(VLOOKUP(U1336,[1]Cruces!$O$1:$P$6,2,0),"Sin Orden")</f>
        <v>Sin Orden</v>
      </c>
      <c r="AJ1336" s="17">
        <f t="shared" si="356"/>
        <v>16</v>
      </c>
      <c r="AK1336" s="17">
        <f t="shared" si="357"/>
        <v>4</v>
      </c>
      <c r="AL1336" s="17">
        <f t="shared" si="358"/>
        <v>2020</v>
      </c>
      <c r="AM1336" s="17">
        <f t="shared" ca="1" si="359"/>
        <v>223</v>
      </c>
      <c r="AN1336" s="18" t="str">
        <f>IFERROR(VLOOKUP(R1336*1,'[1]Ordenes de Servicio'!G:K,5,0),"No Cruza")</f>
        <v>No Cruza</v>
      </c>
      <c r="AO1336" s="17">
        <f t="shared" ca="1" si="360"/>
        <v>223</v>
      </c>
      <c r="AP1336" s="17">
        <f t="shared" si="361"/>
        <v>16</v>
      </c>
      <c r="AQ1336" s="17">
        <f t="shared" si="362"/>
        <v>4</v>
      </c>
      <c r="AR1336" s="17">
        <f t="shared" si="363"/>
        <v>2020</v>
      </c>
      <c r="AS1336" s="17">
        <f t="shared" ca="1" si="364"/>
        <v>223</v>
      </c>
      <c r="AT1336" s="17" t="str">
        <f t="shared" ca="1" si="367"/>
        <v>No</v>
      </c>
      <c r="AU1336" s="17">
        <f t="shared" si="365"/>
        <v>0</v>
      </c>
      <c r="AV1336" s="17" t="str">
        <f>+VLOOKUP(B1336,[1]Cruces!S:T,2,0)</f>
        <v>3. Evaluación Técnico Ecónomica</v>
      </c>
    </row>
    <row r="1337" spans="1:48" x14ac:dyDescent="0.25">
      <c r="A1337" s="17" t="s">
        <v>2612</v>
      </c>
      <c r="B1337" s="17" t="s">
        <v>80</v>
      </c>
      <c r="C1337" s="17">
        <v>0</v>
      </c>
      <c r="D1337" s="17">
        <v>0</v>
      </c>
      <c r="E1337" s="17" t="s">
        <v>55</v>
      </c>
      <c r="F1337" s="17" t="s">
        <v>107</v>
      </c>
      <c r="G1337" s="17" t="s">
        <v>2613</v>
      </c>
      <c r="H1337" s="17">
        <v>0</v>
      </c>
      <c r="I1337" s="17" t="s">
        <v>116</v>
      </c>
      <c r="J1337" s="17" t="s">
        <v>59</v>
      </c>
      <c r="K1337" s="17" t="s">
        <v>2614</v>
      </c>
      <c r="L1337" s="17" t="s">
        <v>145</v>
      </c>
      <c r="M1337" s="17" t="s">
        <v>146</v>
      </c>
      <c r="N1337" s="17" t="s">
        <v>87</v>
      </c>
      <c r="O1337" s="17">
        <v>20191101</v>
      </c>
      <c r="P1337" s="17">
        <v>20200925</v>
      </c>
      <c r="Q1337" s="17">
        <v>1210</v>
      </c>
      <c r="R1337" s="17">
        <v>27027866</v>
      </c>
      <c r="S1337" s="17" t="s">
        <v>76</v>
      </c>
      <c r="T1337" s="17" t="s">
        <v>63</v>
      </c>
      <c r="U1337" s="17" t="s">
        <v>88</v>
      </c>
      <c r="V1337" s="17">
        <f t="shared" si="366"/>
        <v>30</v>
      </c>
      <c r="W1337" s="17">
        <v>30000</v>
      </c>
      <c r="X1337" s="17" t="s">
        <v>64</v>
      </c>
      <c r="Y1337" s="17" t="s">
        <v>80</v>
      </c>
      <c r="Z1337" s="17">
        <v>20200925</v>
      </c>
      <c r="AA1337" s="17" t="s">
        <v>78</v>
      </c>
      <c r="AB1337" s="17">
        <v>1</v>
      </c>
      <c r="AC1337" s="17" t="str">
        <f>IFERROR(VLOOKUP(A1337,[1]Cruces!AJ:AK,2,0),VLOOKUP(CONCATENATE(X1337,AA1337),[1]Cruces!G:H,2,0))</f>
        <v>Solicitud de Obra</v>
      </c>
      <c r="AD1337" s="17">
        <f t="shared" si="352"/>
        <v>1</v>
      </c>
      <c r="AE1337" s="17">
        <f t="shared" si="353"/>
        <v>11</v>
      </c>
      <c r="AF1337" s="17">
        <f t="shared" si="354"/>
        <v>2019</v>
      </c>
      <c r="AG1337" s="17" t="str">
        <f>IFERROR(VLOOKUP(MID(A1337,2,4)*1,[1]Cruces!K:L,2,0),"Verificar")</f>
        <v>Atlántico Sur</v>
      </c>
      <c r="AH1337" s="17">
        <f t="shared" ca="1" si="355"/>
        <v>390</v>
      </c>
      <c r="AI1337" s="17" t="str">
        <f>IFERROR(VLOOKUP(U1337,[1]Cruces!$O$1:$P$6,2,0),"Sin Orden")</f>
        <v>Resuelta</v>
      </c>
      <c r="AJ1337" s="17">
        <f t="shared" si="356"/>
        <v>25</v>
      </c>
      <c r="AK1337" s="17">
        <f t="shared" si="357"/>
        <v>9</v>
      </c>
      <c r="AL1337" s="17">
        <f t="shared" si="358"/>
        <v>2020</v>
      </c>
      <c r="AM1337" s="17">
        <f t="shared" ca="1" si="359"/>
        <v>61</v>
      </c>
      <c r="AN1337" s="18" t="str">
        <f>IFERROR(VLOOKUP(R1337*1,'[1]Ordenes de Servicio'!G:K,5,0),"No Cruza")</f>
        <v>No Cruza</v>
      </c>
      <c r="AO1337" s="17">
        <f t="shared" ca="1" si="360"/>
        <v>329</v>
      </c>
      <c r="AP1337" s="17">
        <f t="shared" si="361"/>
        <v>25</v>
      </c>
      <c r="AQ1337" s="17">
        <f t="shared" si="362"/>
        <v>9</v>
      </c>
      <c r="AR1337" s="17">
        <f t="shared" si="363"/>
        <v>2020</v>
      </c>
      <c r="AS1337" s="17">
        <f t="shared" ca="1" si="364"/>
        <v>61</v>
      </c>
      <c r="AT1337" s="17" t="str">
        <f t="shared" ca="1" si="367"/>
        <v>No</v>
      </c>
      <c r="AU1337" s="17">
        <f t="shared" si="365"/>
        <v>0</v>
      </c>
      <c r="AV1337" s="17" t="str">
        <f>+VLOOKUP(B1337,[1]Cruces!S:T,2,0)</f>
        <v>8. Puesta en Servicio</v>
      </c>
    </row>
    <row r="1338" spans="1:48" hidden="1" x14ac:dyDescent="0.25">
      <c r="A1338" s="17" t="s">
        <v>2615</v>
      </c>
      <c r="B1338" s="17" t="s">
        <v>54</v>
      </c>
      <c r="C1338" s="17">
        <v>0</v>
      </c>
      <c r="D1338" s="17">
        <v>0</v>
      </c>
      <c r="E1338" s="17" t="s">
        <v>55</v>
      </c>
      <c r="F1338" s="17" t="s">
        <v>81</v>
      </c>
      <c r="G1338" s="17" t="s">
        <v>1254</v>
      </c>
      <c r="H1338" s="17">
        <v>3202085144</v>
      </c>
      <c r="I1338" s="17" t="s">
        <v>71</v>
      </c>
      <c r="J1338" s="17" t="s">
        <v>59</v>
      </c>
      <c r="K1338" s="17" t="s">
        <v>1255</v>
      </c>
      <c r="L1338" s="17" t="s">
        <v>85</v>
      </c>
      <c r="M1338" s="17" t="s">
        <v>86</v>
      </c>
      <c r="N1338" s="17" t="s">
        <v>62</v>
      </c>
      <c r="O1338" s="17">
        <v>20200401</v>
      </c>
      <c r="P1338" s="17">
        <v>20200428</v>
      </c>
      <c r="Q1338" s="17">
        <v>3470</v>
      </c>
      <c r="R1338" s="17">
        <v>27377776</v>
      </c>
      <c r="S1338" s="17" t="s">
        <v>100</v>
      </c>
      <c r="T1338" s="17" t="s">
        <v>63</v>
      </c>
      <c r="U1338" s="17" t="s">
        <v>91</v>
      </c>
      <c r="V1338" s="17">
        <f t="shared" si="366"/>
        <v>200</v>
      </c>
      <c r="W1338" s="17">
        <v>200000</v>
      </c>
      <c r="X1338" s="17" t="s">
        <v>64</v>
      </c>
      <c r="Y1338" s="17" t="s">
        <v>150</v>
      </c>
      <c r="Z1338" s="17">
        <v>20201103</v>
      </c>
      <c r="AA1338" s="17" t="s">
        <v>124</v>
      </c>
      <c r="AB1338" s="17">
        <v>1</v>
      </c>
      <c r="AC1338" s="17" t="str">
        <f>IFERROR(VLOOKUP(A1338,[1]Cruces!AJ:AK,2,0),VLOOKUP(CONCATENATE(X1338,AA1338),[1]Cruces!G:H,2,0))</f>
        <v>Solicitud de Obra</v>
      </c>
      <c r="AD1338" s="17">
        <f t="shared" si="352"/>
        <v>1</v>
      </c>
      <c r="AE1338" s="17">
        <f t="shared" si="353"/>
        <v>4</v>
      </c>
      <c r="AF1338" s="17">
        <f t="shared" si="354"/>
        <v>2020</v>
      </c>
      <c r="AG1338" s="17" t="str">
        <f>IFERROR(VLOOKUP(MID(A1338,2,4)*1,[1]Cruces!K:L,2,0),"Verificar")</f>
        <v>Magdalena</v>
      </c>
      <c r="AH1338" s="17">
        <f t="shared" ca="1" si="355"/>
        <v>238</v>
      </c>
      <c r="AI1338" s="17" t="str">
        <f>IFERROR(VLOOKUP(U1338,[1]Cruces!$O$1:$P$6,2,0),"Sin Orden")</f>
        <v>Resuelta</v>
      </c>
      <c r="AJ1338" s="17">
        <f t="shared" si="356"/>
        <v>3</v>
      </c>
      <c r="AK1338" s="17">
        <f t="shared" si="357"/>
        <v>11</v>
      </c>
      <c r="AL1338" s="17">
        <f t="shared" si="358"/>
        <v>2020</v>
      </c>
      <c r="AM1338" s="17">
        <f t="shared" ca="1" si="359"/>
        <v>22</v>
      </c>
      <c r="AN1338" s="18" t="str">
        <f>IFERROR(VLOOKUP(R1338*1,'[1]Ordenes de Servicio'!G:K,5,0),"No Cruza")</f>
        <v>No Cruza</v>
      </c>
      <c r="AO1338" s="17">
        <f t="shared" ca="1" si="360"/>
        <v>216</v>
      </c>
      <c r="AP1338" s="17">
        <f t="shared" si="361"/>
        <v>28</v>
      </c>
      <c r="AQ1338" s="17">
        <f t="shared" si="362"/>
        <v>4</v>
      </c>
      <c r="AR1338" s="17">
        <f t="shared" si="363"/>
        <v>2020</v>
      </c>
      <c r="AS1338" s="17">
        <f t="shared" ca="1" si="364"/>
        <v>211</v>
      </c>
      <c r="AT1338" s="17" t="str">
        <f t="shared" ca="1" si="367"/>
        <v>No</v>
      </c>
      <c r="AU1338" s="17">
        <f t="shared" si="365"/>
        <v>189</v>
      </c>
      <c r="AV1338" s="17" t="str">
        <f>+VLOOKUP(B1338,[1]Cruces!S:T,2,0)</f>
        <v>4. Presupuesto de Obra</v>
      </c>
    </row>
    <row r="1339" spans="1:48" hidden="1" x14ac:dyDescent="0.25">
      <c r="A1339" s="17" t="s">
        <v>2616</v>
      </c>
      <c r="B1339" s="17" t="s">
        <v>68</v>
      </c>
      <c r="C1339" s="17">
        <v>0</v>
      </c>
      <c r="D1339" s="17">
        <v>0</v>
      </c>
      <c r="E1339" s="17" t="s">
        <v>55</v>
      </c>
      <c r="F1339" s="17" t="s">
        <v>120</v>
      </c>
      <c r="G1339" s="17" t="s">
        <v>1096</v>
      </c>
      <c r="H1339" s="17">
        <v>0</v>
      </c>
      <c r="I1339" s="17" t="s">
        <v>71</v>
      </c>
      <c r="J1339" s="17" t="s">
        <v>59</v>
      </c>
      <c r="K1339" s="17" t="s">
        <v>1097</v>
      </c>
      <c r="L1339" s="17" t="s">
        <v>111</v>
      </c>
      <c r="M1339" s="17" t="s">
        <v>112</v>
      </c>
      <c r="N1339" s="17" t="s">
        <v>75</v>
      </c>
      <c r="O1339" s="17">
        <v>20190124</v>
      </c>
      <c r="P1339" s="17">
        <v>20191023</v>
      </c>
      <c r="Q1339" s="17">
        <v>1110</v>
      </c>
      <c r="R1339" s="17">
        <v>27238704</v>
      </c>
      <c r="S1339" s="17" t="s">
        <v>76</v>
      </c>
      <c r="T1339" s="17" t="s">
        <v>63</v>
      </c>
      <c r="U1339" s="17" t="s">
        <v>88</v>
      </c>
      <c r="V1339" s="17">
        <f t="shared" si="366"/>
        <v>750</v>
      </c>
      <c r="W1339" s="17">
        <v>750000</v>
      </c>
      <c r="X1339" s="17" t="s">
        <v>64</v>
      </c>
      <c r="Y1339" s="17" t="s">
        <v>105</v>
      </c>
      <c r="Z1339" s="17">
        <v>20200327</v>
      </c>
      <c r="AA1339" s="17" t="s">
        <v>124</v>
      </c>
      <c r="AB1339" s="17">
        <v>1</v>
      </c>
      <c r="AC1339" s="17" t="str">
        <f>IFERROR(VLOOKUP(A1339,[1]Cruces!AJ:AK,2,0),VLOOKUP(CONCATENATE(X1339,AA1339),[1]Cruces!G:H,2,0))</f>
        <v>Solicitud de Obra</v>
      </c>
      <c r="AD1339" s="17">
        <f t="shared" si="352"/>
        <v>24</v>
      </c>
      <c r="AE1339" s="17">
        <f t="shared" si="353"/>
        <v>1</v>
      </c>
      <c r="AF1339" s="17">
        <f t="shared" si="354"/>
        <v>2019</v>
      </c>
      <c r="AG1339" s="17" t="str">
        <f>IFERROR(VLOOKUP(MID(A1339,2,4)*1,[1]Cruces!K:L,2,0),"Verificar")</f>
        <v>Atlántico Norte</v>
      </c>
      <c r="AH1339" s="17">
        <f t="shared" ca="1" si="355"/>
        <v>671</v>
      </c>
      <c r="AI1339" s="17" t="str">
        <f>IFERROR(VLOOKUP(U1339,[1]Cruces!$O$1:$P$6,2,0),"Sin Orden")</f>
        <v>Resuelta</v>
      </c>
      <c r="AJ1339" s="17">
        <f t="shared" si="356"/>
        <v>27</v>
      </c>
      <c r="AK1339" s="17">
        <f t="shared" si="357"/>
        <v>3</v>
      </c>
      <c r="AL1339" s="17">
        <f t="shared" si="358"/>
        <v>2020</v>
      </c>
      <c r="AM1339" s="17">
        <f t="shared" ca="1" si="359"/>
        <v>243</v>
      </c>
      <c r="AN1339" s="18" t="str">
        <f>IFERROR(VLOOKUP(R1339*1,'[1]Ordenes de Servicio'!G:K,5,0),"No Cruza")</f>
        <v>No Cruza</v>
      </c>
      <c r="AO1339" s="17">
        <f t="shared" ca="1" si="360"/>
        <v>428</v>
      </c>
      <c r="AP1339" s="17">
        <f t="shared" si="361"/>
        <v>23</v>
      </c>
      <c r="AQ1339" s="17">
        <f t="shared" si="362"/>
        <v>10</v>
      </c>
      <c r="AR1339" s="17">
        <f t="shared" si="363"/>
        <v>2019</v>
      </c>
      <c r="AS1339" s="17">
        <f t="shared" ca="1" si="364"/>
        <v>399</v>
      </c>
      <c r="AT1339" s="17" t="str">
        <f t="shared" ca="1" si="367"/>
        <v>Si</v>
      </c>
      <c r="AU1339" s="17">
        <f t="shared" si="365"/>
        <v>156</v>
      </c>
      <c r="AV1339" s="17" t="str">
        <f>+VLOOKUP(B1339,[1]Cruces!S:T,2,0)</f>
        <v>5. Consultoría / Adjudicación</v>
      </c>
    </row>
    <row r="1340" spans="1:48" x14ac:dyDescent="0.25">
      <c r="A1340" s="17" t="s">
        <v>2617</v>
      </c>
      <c r="B1340" s="17" t="s">
        <v>80</v>
      </c>
      <c r="C1340" s="17">
        <v>0</v>
      </c>
      <c r="D1340" s="17">
        <v>0</v>
      </c>
      <c r="E1340" s="17" t="s">
        <v>55</v>
      </c>
      <c r="F1340" s="17" t="s">
        <v>107</v>
      </c>
      <c r="G1340" s="17" t="s">
        <v>2618</v>
      </c>
      <c r="H1340" s="17">
        <v>0</v>
      </c>
      <c r="I1340" s="17" t="s">
        <v>116</v>
      </c>
      <c r="J1340" s="17" t="s">
        <v>59</v>
      </c>
      <c r="K1340" s="17" t="s">
        <v>97</v>
      </c>
      <c r="L1340" s="17" t="s">
        <v>145</v>
      </c>
      <c r="M1340" s="17" t="s">
        <v>146</v>
      </c>
      <c r="N1340" s="17" t="s">
        <v>87</v>
      </c>
      <c r="O1340" s="17">
        <v>20190530</v>
      </c>
      <c r="P1340" s="17">
        <v>20200110</v>
      </c>
      <c r="Q1340" s="17">
        <v>7541</v>
      </c>
      <c r="R1340" s="17">
        <v>26370600</v>
      </c>
      <c r="S1340" s="17" t="s">
        <v>100</v>
      </c>
      <c r="T1340" s="17" t="s">
        <v>63</v>
      </c>
      <c r="U1340" s="17" t="s">
        <v>91</v>
      </c>
      <c r="V1340" s="17">
        <f t="shared" si="366"/>
        <v>50</v>
      </c>
      <c r="W1340" s="17">
        <v>50000</v>
      </c>
      <c r="X1340" s="17" t="s">
        <v>64</v>
      </c>
      <c r="Y1340" s="17" t="s">
        <v>80</v>
      </c>
      <c r="Z1340" s="17">
        <v>20200110</v>
      </c>
      <c r="AA1340" s="17" t="s">
        <v>78</v>
      </c>
      <c r="AB1340" s="17">
        <v>1</v>
      </c>
      <c r="AC1340" s="17" t="str">
        <f>IFERROR(VLOOKUP(A1340,[1]Cruces!AJ:AK,2,0),VLOOKUP(CONCATENATE(X1340,AA1340),[1]Cruces!G:H,2,0))</f>
        <v>Solicitud de Obra</v>
      </c>
      <c r="AD1340" s="17">
        <f t="shared" si="352"/>
        <v>30</v>
      </c>
      <c r="AE1340" s="17">
        <f t="shared" si="353"/>
        <v>5</v>
      </c>
      <c r="AF1340" s="17">
        <f t="shared" si="354"/>
        <v>2019</v>
      </c>
      <c r="AG1340" s="17" t="str">
        <f>IFERROR(VLOOKUP(MID(A1340,2,4)*1,[1]Cruces!K:L,2,0),"Verificar")</f>
        <v>Atlántico Sur</v>
      </c>
      <c r="AH1340" s="17">
        <f t="shared" ca="1" si="355"/>
        <v>545</v>
      </c>
      <c r="AI1340" s="17" t="str">
        <f>IFERROR(VLOOKUP(U1340,[1]Cruces!$O$1:$P$6,2,0),"Sin Orden")</f>
        <v>Resuelta</v>
      </c>
      <c r="AJ1340" s="17">
        <f t="shared" si="356"/>
        <v>10</v>
      </c>
      <c r="AK1340" s="17">
        <f t="shared" si="357"/>
        <v>1</v>
      </c>
      <c r="AL1340" s="17">
        <f t="shared" si="358"/>
        <v>2020</v>
      </c>
      <c r="AM1340" s="17">
        <f t="shared" ca="1" si="359"/>
        <v>320</v>
      </c>
      <c r="AN1340" s="18" t="str">
        <f>IFERROR(VLOOKUP(R1340*1,'[1]Ordenes de Servicio'!G:K,5,0),"No Cruza")</f>
        <v>No Cruza</v>
      </c>
      <c r="AO1340" s="17">
        <f t="shared" ca="1" si="360"/>
        <v>225</v>
      </c>
      <c r="AP1340" s="17">
        <f t="shared" si="361"/>
        <v>10</v>
      </c>
      <c r="AQ1340" s="17">
        <f t="shared" si="362"/>
        <v>1</v>
      </c>
      <c r="AR1340" s="17">
        <f t="shared" si="363"/>
        <v>2020</v>
      </c>
      <c r="AS1340" s="17">
        <f t="shared" ca="1" si="364"/>
        <v>320</v>
      </c>
      <c r="AT1340" s="17" t="str">
        <f t="shared" ca="1" si="367"/>
        <v>No</v>
      </c>
      <c r="AU1340" s="17">
        <f t="shared" si="365"/>
        <v>0</v>
      </c>
      <c r="AV1340" s="17" t="str">
        <f>+VLOOKUP(B1340,[1]Cruces!S:T,2,0)</f>
        <v>8. Puesta en Servicio</v>
      </c>
    </row>
    <row r="1341" spans="1:48" hidden="1" x14ac:dyDescent="0.25">
      <c r="A1341" s="17" t="s">
        <v>2619</v>
      </c>
      <c r="B1341" s="17" t="s">
        <v>68</v>
      </c>
      <c r="C1341" s="17">
        <v>0</v>
      </c>
      <c r="D1341" s="17">
        <v>0</v>
      </c>
      <c r="E1341" s="17" t="s">
        <v>55</v>
      </c>
      <c r="F1341" s="17" t="s">
        <v>81</v>
      </c>
      <c r="G1341" s="17" t="s">
        <v>209</v>
      </c>
      <c r="H1341" s="17">
        <v>3135860759</v>
      </c>
      <c r="I1341" s="17" t="s">
        <v>116</v>
      </c>
      <c r="J1341" s="17" t="s">
        <v>59</v>
      </c>
      <c r="K1341" s="17" t="s">
        <v>97</v>
      </c>
      <c r="L1341" s="17" t="s">
        <v>85</v>
      </c>
      <c r="M1341" s="17" t="s">
        <v>86</v>
      </c>
      <c r="N1341" s="17" t="s">
        <v>75</v>
      </c>
      <c r="O1341" s="17">
        <v>20190828</v>
      </c>
      <c r="P1341" s="17">
        <v>20191021</v>
      </c>
      <c r="Q1341" s="17">
        <v>3410</v>
      </c>
      <c r="R1341" s="17">
        <v>27106558</v>
      </c>
      <c r="S1341" s="17" t="s">
        <v>76</v>
      </c>
      <c r="T1341" s="17" t="s">
        <v>63</v>
      </c>
      <c r="U1341" s="17" t="s">
        <v>88</v>
      </c>
      <c r="V1341" s="17">
        <f t="shared" si="366"/>
        <v>30</v>
      </c>
      <c r="W1341" s="17">
        <v>30000</v>
      </c>
      <c r="X1341" s="17" t="s">
        <v>64</v>
      </c>
      <c r="Y1341" s="17" t="s">
        <v>105</v>
      </c>
      <c r="Z1341" s="17">
        <v>20191219</v>
      </c>
      <c r="AA1341" s="17" t="s">
        <v>78</v>
      </c>
      <c r="AB1341" s="17">
        <v>1</v>
      </c>
      <c r="AC1341" s="17" t="str">
        <f>IFERROR(VLOOKUP(A1341,[1]Cruces!AJ:AK,2,0),VLOOKUP(CONCATENATE(X1341,AA1341),[1]Cruces!G:H,2,0))</f>
        <v>Solicitud de Obra</v>
      </c>
      <c r="AD1341" s="17">
        <f t="shared" si="352"/>
        <v>28</v>
      </c>
      <c r="AE1341" s="17">
        <f t="shared" si="353"/>
        <v>8</v>
      </c>
      <c r="AF1341" s="17">
        <f t="shared" si="354"/>
        <v>2019</v>
      </c>
      <c r="AG1341" s="17" t="str">
        <f>IFERROR(VLOOKUP(MID(A1341,2,4)*1,[1]Cruces!K:L,2,0),"Verificar")</f>
        <v>Magdalena</v>
      </c>
      <c r="AH1341" s="17">
        <f t="shared" ca="1" si="355"/>
        <v>455</v>
      </c>
      <c r="AI1341" s="17" t="str">
        <f>IFERROR(VLOOKUP(U1341,[1]Cruces!$O$1:$P$6,2,0),"Sin Orden")</f>
        <v>Resuelta</v>
      </c>
      <c r="AJ1341" s="17">
        <f t="shared" si="356"/>
        <v>19</v>
      </c>
      <c r="AK1341" s="17">
        <f t="shared" si="357"/>
        <v>12</v>
      </c>
      <c r="AL1341" s="17">
        <f t="shared" si="358"/>
        <v>2019</v>
      </c>
      <c r="AM1341" s="17">
        <f t="shared" ca="1" si="359"/>
        <v>342</v>
      </c>
      <c r="AN1341" s="18">
        <f>IFERROR(VLOOKUP(R1341*1,'[1]Ordenes de Servicio'!G:K,5,0),"No Cruza")</f>
        <v>43853</v>
      </c>
      <c r="AO1341" s="17">
        <f t="shared" ca="1" si="360"/>
        <v>113</v>
      </c>
      <c r="AP1341" s="17">
        <f t="shared" si="361"/>
        <v>21</v>
      </c>
      <c r="AQ1341" s="17">
        <f t="shared" si="362"/>
        <v>10</v>
      </c>
      <c r="AR1341" s="17">
        <f t="shared" si="363"/>
        <v>2019</v>
      </c>
      <c r="AS1341" s="17">
        <f t="shared" ca="1" si="364"/>
        <v>401</v>
      </c>
      <c r="AT1341" s="17" t="str">
        <f t="shared" ca="1" si="367"/>
        <v>Si</v>
      </c>
      <c r="AU1341" s="17">
        <f t="shared" si="365"/>
        <v>59</v>
      </c>
      <c r="AV1341" s="17" t="str">
        <f>+VLOOKUP(B1341,[1]Cruces!S:T,2,0)</f>
        <v>5. Consultoría / Adjudicación</v>
      </c>
    </row>
    <row r="1342" spans="1:48" hidden="1" x14ac:dyDescent="0.25">
      <c r="A1342" s="17" t="s">
        <v>2620</v>
      </c>
      <c r="B1342" s="17" t="s">
        <v>579</v>
      </c>
      <c r="C1342" s="17">
        <v>0</v>
      </c>
      <c r="D1342" s="17">
        <v>0</v>
      </c>
      <c r="E1342" s="17" t="s">
        <v>55</v>
      </c>
      <c r="F1342" s="17" t="s">
        <v>81</v>
      </c>
      <c r="G1342" s="17" t="s">
        <v>2621</v>
      </c>
      <c r="H1342" s="17">
        <v>1</v>
      </c>
      <c r="I1342" s="17" t="s">
        <v>83</v>
      </c>
      <c r="J1342" s="17" t="s">
        <v>59</v>
      </c>
      <c r="K1342" s="17" t="s">
        <v>2622</v>
      </c>
      <c r="L1342" s="17" t="s">
        <v>85</v>
      </c>
      <c r="M1342" s="17" t="s">
        <v>86</v>
      </c>
      <c r="N1342" s="17" t="s">
        <v>582</v>
      </c>
      <c r="O1342" s="17">
        <v>20201103</v>
      </c>
      <c r="P1342" s="17">
        <v>20201103</v>
      </c>
      <c r="Q1342" s="17">
        <v>3440</v>
      </c>
      <c r="R1342" s="17">
        <v>0</v>
      </c>
      <c r="S1342" s="17"/>
      <c r="T1342" s="17" t="s">
        <v>63</v>
      </c>
      <c r="U1342" s="17"/>
      <c r="V1342" s="17">
        <f t="shared" si="366"/>
        <v>148</v>
      </c>
      <c r="W1342" s="17">
        <v>148000</v>
      </c>
      <c r="X1342" s="17" t="s">
        <v>64</v>
      </c>
      <c r="Y1342" s="17" t="s">
        <v>583</v>
      </c>
      <c r="Z1342" s="17">
        <v>20201103</v>
      </c>
      <c r="AA1342" s="17" t="s">
        <v>646</v>
      </c>
      <c r="AB1342" s="17">
        <v>1</v>
      </c>
      <c r="AC1342" s="17" t="str">
        <f>IFERROR(VLOOKUP(A1342,[1]Cruces!AJ:AK,2,0),VLOOKUP(CONCATENATE(X1342,AA1342),[1]Cruces!G:H,2,0))</f>
        <v>Solicitud de Obra</v>
      </c>
      <c r="AD1342" s="17">
        <f t="shared" si="352"/>
        <v>3</v>
      </c>
      <c r="AE1342" s="17">
        <f t="shared" si="353"/>
        <v>11</v>
      </c>
      <c r="AF1342" s="17">
        <f t="shared" si="354"/>
        <v>2020</v>
      </c>
      <c r="AG1342" s="17" t="str">
        <f>IFERROR(VLOOKUP(MID(A1342,2,4)*1,[1]Cruces!K:L,2,0),"Verificar")</f>
        <v>Magdalena</v>
      </c>
      <c r="AH1342" s="17">
        <f t="shared" ca="1" si="355"/>
        <v>22</v>
      </c>
      <c r="AI1342" s="17" t="str">
        <f>IFERROR(VLOOKUP(U1342,[1]Cruces!$O$1:$P$6,2,0),"Sin Orden")</f>
        <v>Sin Orden</v>
      </c>
      <c r="AJ1342" s="17">
        <f t="shared" si="356"/>
        <v>3</v>
      </c>
      <c r="AK1342" s="17">
        <f t="shared" si="357"/>
        <v>11</v>
      </c>
      <c r="AL1342" s="17">
        <f t="shared" si="358"/>
        <v>2020</v>
      </c>
      <c r="AM1342" s="17">
        <f t="shared" ca="1" si="359"/>
        <v>22</v>
      </c>
      <c r="AN1342" s="18" t="str">
        <f>IFERROR(VLOOKUP(R1342*1,'[1]Ordenes de Servicio'!G:K,5,0),"No Cruza")</f>
        <v>No Cruza</v>
      </c>
      <c r="AO1342" s="17">
        <f t="shared" ca="1" si="360"/>
        <v>22</v>
      </c>
      <c r="AP1342" s="17">
        <f t="shared" si="361"/>
        <v>3</v>
      </c>
      <c r="AQ1342" s="17">
        <f t="shared" si="362"/>
        <v>11</v>
      </c>
      <c r="AR1342" s="17">
        <f t="shared" si="363"/>
        <v>2020</v>
      </c>
      <c r="AS1342" s="17">
        <f t="shared" ca="1" si="364"/>
        <v>22</v>
      </c>
      <c r="AT1342" s="17" t="str">
        <f t="shared" ca="1" si="367"/>
        <v>No</v>
      </c>
      <c r="AU1342" s="17">
        <f t="shared" si="365"/>
        <v>0</v>
      </c>
      <c r="AV1342" s="17" t="str">
        <f>+VLOOKUP(B1342,[1]Cruces!S:T,2,0)</f>
        <v>2. Factibilidad</v>
      </c>
    </row>
    <row r="1343" spans="1:48" hidden="1" x14ac:dyDescent="0.25">
      <c r="A1343" s="17" t="s">
        <v>8367</v>
      </c>
      <c r="B1343" s="17" t="s">
        <v>569</v>
      </c>
      <c r="C1343" s="17">
        <v>0</v>
      </c>
      <c r="D1343" s="17">
        <v>0</v>
      </c>
      <c r="E1343" s="17" t="s">
        <v>55</v>
      </c>
      <c r="F1343" s="17" t="s">
        <v>3386</v>
      </c>
      <c r="G1343" s="17" t="s">
        <v>8368</v>
      </c>
      <c r="H1343" s="17">
        <v>3104660912</v>
      </c>
      <c r="I1343" s="17" t="s">
        <v>71</v>
      </c>
      <c r="J1343" s="17" t="s">
        <v>59</v>
      </c>
      <c r="K1343" s="17" t="s">
        <v>97</v>
      </c>
      <c r="L1343" s="17" t="s">
        <v>7208</v>
      </c>
      <c r="M1343" s="17" t="s">
        <v>7209</v>
      </c>
      <c r="N1343" s="17" t="s">
        <v>572</v>
      </c>
      <c r="O1343" s="17">
        <v>20200819</v>
      </c>
      <c r="P1343" s="17">
        <v>20200819</v>
      </c>
      <c r="Q1343" s="17">
        <v>9510</v>
      </c>
      <c r="R1343" s="17">
        <v>0</v>
      </c>
      <c r="S1343" s="17"/>
      <c r="T1343" s="17" t="s">
        <v>63</v>
      </c>
      <c r="U1343" s="17"/>
      <c r="V1343" s="17">
        <f t="shared" si="366"/>
        <v>3</v>
      </c>
      <c r="W1343" s="17">
        <v>3000</v>
      </c>
      <c r="X1343" s="17" t="s">
        <v>7065</v>
      </c>
      <c r="Y1343" s="17" t="s">
        <v>150</v>
      </c>
      <c r="Z1343" s="17">
        <v>20200923</v>
      </c>
      <c r="AA1343" s="17" t="s">
        <v>1947</v>
      </c>
      <c r="AB1343" s="17">
        <v>1</v>
      </c>
      <c r="AC1343" s="17" t="str">
        <f>IFERROR(VLOOKUP(A1343,[1]Cruces!AJ:AK,2,0),VLOOKUP(CONCATENATE(X1343,AA1343),[1]Cruces!G:H,2,0))</f>
        <v>Solicitud por BT</v>
      </c>
      <c r="AD1343" s="17">
        <f t="shared" si="352"/>
        <v>19</v>
      </c>
      <c r="AE1343" s="17">
        <f t="shared" si="353"/>
        <v>8</v>
      </c>
      <c r="AF1343" s="17">
        <f t="shared" si="354"/>
        <v>2020</v>
      </c>
      <c r="AG1343" s="17" t="str">
        <f>IFERROR(VLOOKUP(MID(A1343,2,4)*1,[1]Cruces!K:L,2,0),"Verificar")</f>
        <v>Atlántico Norte</v>
      </c>
      <c r="AH1343" s="17">
        <f t="shared" ca="1" si="355"/>
        <v>98</v>
      </c>
      <c r="AI1343" s="17" t="str">
        <f>IFERROR(VLOOKUP(U1343,[1]Cruces!$O$1:$P$6,2,0),"Sin Orden")</f>
        <v>Sin Orden</v>
      </c>
      <c r="AJ1343" s="17">
        <f t="shared" si="356"/>
        <v>23</v>
      </c>
      <c r="AK1343" s="17">
        <f t="shared" si="357"/>
        <v>9</v>
      </c>
      <c r="AL1343" s="17">
        <f t="shared" si="358"/>
        <v>2020</v>
      </c>
      <c r="AM1343" s="17">
        <f t="shared" ca="1" si="359"/>
        <v>63</v>
      </c>
      <c r="AN1343" s="18" t="str">
        <f>IFERROR(VLOOKUP(R1343*1,'[1]Ordenes de Servicio'!G:K,5,0),"No Cruza")</f>
        <v>No Cruza</v>
      </c>
      <c r="AO1343" s="17">
        <f t="shared" ca="1" si="360"/>
        <v>63</v>
      </c>
      <c r="AP1343" s="17">
        <f t="shared" si="361"/>
        <v>19</v>
      </c>
      <c r="AQ1343" s="17">
        <f t="shared" si="362"/>
        <v>8</v>
      </c>
      <c r="AR1343" s="17">
        <f t="shared" si="363"/>
        <v>2020</v>
      </c>
      <c r="AS1343" s="17">
        <f t="shared" ca="1" si="364"/>
        <v>98</v>
      </c>
      <c r="AT1343" s="17" t="str">
        <f t="shared" ca="1" si="367"/>
        <v>No</v>
      </c>
      <c r="AU1343" s="17">
        <f t="shared" si="365"/>
        <v>35</v>
      </c>
      <c r="AV1343" s="17" t="str">
        <f>+VLOOKUP(B1343,[1]Cruces!S:T,2,0)</f>
        <v>1. Solicitud</v>
      </c>
    </row>
    <row r="1344" spans="1:48" hidden="1" x14ac:dyDescent="0.25">
      <c r="A1344" s="17" t="s">
        <v>2623</v>
      </c>
      <c r="B1344" s="17" t="s">
        <v>68</v>
      </c>
      <c r="C1344" s="17">
        <v>2573199</v>
      </c>
      <c r="D1344" s="17">
        <v>0</v>
      </c>
      <c r="E1344" s="17" t="s">
        <v>55</v>
      </c>
      <c r="F1344" s="17" t="s">
        <v>232</v>
      </c>
      <c r="G1344" s="17" t="s">
        <v>2624</v>
      </c>
      <c r="H1344" s="17">
        <v>3008206230</v>
      </c>
      <c r="I1344" s="17" t="s">
        <v>71</v>
      </c>
      <c r="J1344" s="17" t="s">
        <v>59</v>
      </c>
      <c r="K1344" s="17" t="s">
        <v>97</v>
      </c>
      <c r="L1344" s="17" t="s">
        <v>280</v>
      </c>
      <c r="M1344" s="17" t="s">
        <v>281</v>
      </c>
      <c r="N1344" s="17" t="s">
        <v>75</v>
      </c>
      <c r="O1344" s="17">
        <v>20200623</v>
      </c>
      <c r="P1344" s="17">
        <v>20200918</v>
      </c>
      <c r="Q1344" s="17">
        <v>7541</v>
      </c>
      <c r="R1344" s="17">
        <v>27718026</v>
      </c>
      <c r="S1344" s="17" t="s">
        <v>100</v>
      </c>
      <c r="T1344" s="17" t="s">
        <v>63</v>
      </c>
      <c r="U1344" s="17" t="s">
        <v>91</v>
      </c>
      <c r="V1344" s="17">
        <f t="shared" si="366"/>
        <v>75</v>
      </c>
      <c r="W1344" s="17">
        <v>75000</v>
      </c>
      <c r="X1344" s="17" t="s">
        <v>89</v>
      </c>
      <c r="Y1344" s="17" t="s">
        <v>282</v>
      </c>
      <c r="Z1344" s="17">
        <v>20201016</v>
      </c>
      <c r="AA1344" s="17" t="s">
        <v>78</v>
      </c>
      <c r="AB1344" s="17">
        <v>1</v>
      </c>
      <c r="AC1344" s="17" t="str">
        <f>IFERROR(VLOOKUP(A1344,[1]Cruces!AJ:AK,2,0),VLOOKUP(CONCATENATE(X1344,AA1344),[1]Cruces!G:H,2,0))</f>
        <v>Solicitud de Obra</v>
      </c>
      <c r="AD1344" s="17">
        <f t="shared" si="352"/>
        <v>23</v>
      </c>
      <c r="AE1344" s="17">
        <f t="shared" si="353"/>
        <v>6</v>
      </c>
      <c r="AF1344" s="17">
        <f t="shared" si="354"/>
        <v>2020</v>
      </c>
      <c r="AG1344" s="17" t="str">
        <f>IFERROR(VLOOKUP(MID(A1344,2,4)*1,[1]Cruces!K:L,2,0),"Verificar")</f>
        <v>Atlántico Sur</v>
      </c>
      <c r="AH1344" s="17">
        <f t="shared" ca="1" si="355"/>
        <v>155</v>
      </c>
      <c r="AI1344" s="17" t="str">
        <f>IFERROR(VLOOKUP(U1344,[1]Cruces!$O$1:$P$6,2,0),"Sin Orden")</f>
        <v>Resuelta</v>
      </c>
      <c r="AJ1344" s="17">
        <f t="shared" si="356"/>
        <v>16</v>
      </c>
      <c r="AK1344" s="17">
        <f t="shared" si="357"/>
        <v>10</v>
      </c>
      <c r="AL1344" s="17">
        <f t="shared" si="358"/>
        <v>2020</v>
      </c>
      <c r="AM1344" s="17">
        <f t="shared" ca="1" si="359"/>
        <v>40</v>
      </c>
      <c r="AN1344" s="18" t="str">
        <f>IFERROR(VLOOKUP(R1344*1,'[1]Ordenes de Servicio'!G:K,5,0),"No Cruza")</f>
        <v>No Cruza</v>
      </c>
      <c r="AO1344" s="17">
        <f t="shared" ca="1" si="360"/>
        <v>115</v>
      </c>
      <c r="AP1344" s="17">
        <f t="shared" si="361"/>
        <v>18</v>
      </c>
      <c r="AQ1344" s="17">
        <f t="shared" si="362"/>
        <v>9</v>
      </c>
      <c r="AR1344" s="17">
        <f t="shared" si="363"/>
        <v>2020</v>
      </c>
      <c r="AS1344" s="17">
        <f t="shared" ca="1" si="364"/>
        <v>68</v>
      </c>
      <c r="AT1344" s="17" t="str">
        <f t="shared" ca="1" si="367"/>
        <v>No</v>
      </c>
      <c r="AU1344" s="17">
        <f t="shared" si="365"/>
        <v>28</v>
      </c>
      <c r="AV1344" s="17" t="str">
        <f>+VLOOKUP(B1344,[1]Cruces!S:T,2,0)</f>
        <v>5. Consultoría / Adjudicación</v>
      </c>
    </row>
    <row r="1345" spans="1:48" hidden="1" x14ac:dyDescent="0.25">
      <c r="A1345" s="17" t="s">
        <v>2625</v>
      </c>
      <c r="B1345" s="17" t="s">
        <v>54</v>
      </c>
      <c r="C1345" s="17">
        <v>8165335</v>
      </c>
      <c r="D1345" s="17">
        <v>20147082</v>
      </c>
      <c r="E1345" s="17" t="s">
        <v>93</v>
      </c>
      <c r="F1345" s="17" t="s">
        <v>56</v>
      </c>
      <c r="G1345" s="17" t="s">
        <v>1086</v>
      </c>
      <c r="H1345" s="17">
        <v>3008034110</v>
      </c>
      <c r="I1345" s="17" t="s">
        <v>1087</v>
      </c>
      <c r="J1345" s="17" t="s">
        <v>2626</v>
      </c>
      <c r="K1345" s="17" t="s">
        <v>1088</v>
      </c>
      <c r="L1345" s="17" t="s">
        <v>299</v>
      </c>
      <c r="M1345" s="17" t="s">
        <v>300</v>
      </c>
      <c r="N1345" s="17" t="s">
        <v>62</v>
      </c>
      <c r="O1345" s="17">
        <v>20201110</v>
      </c>
      <c r="P1345" s="17">
        <v>20201120</v>
      </c>
      <c r="Q1345" s="17">
        <v>1110</v>
      </c>
      <c r="R1345" s="17">
        <v>28282939</v>
      </c>
      <c r="S1345" s="17" t="s">
        <v>100</v>
      </c>
      <c r="T1345" s="17" t="s">
        <v>63</v>
      </c>
      <c r="U1345" s="17" t="s">
        <v>91</v>
      </c>
      <c r="V1345" s="17">
        <f t="shared" si="366"/>
        <v>120</v>
      </c>
      <c r="W1345" s="17">
        <v>120000</v>
      </c>
      <c r="X1345" s="17" t="s">
        <v>89</v>
      </c>
      <c r="Y1345" s="17" t="s">
        <v>65</v>
      </c>
      <c r="Z1345" s="17">
        <v>20201120</v>
      </c>
      <c r="AA1345" s="17" t="s">
        <v>78</v>
      </c>
      <c r="AB1345" s="17">
        <v>1</v>
      </c>
      <c r="AC1345" s="17" t="str">
        <f>IFERROR(VLOOKUP(A1345,[1]Cruces!AJ:AK,2,0),VLOOKUP(CONCATENATE(X1345,AA1345),[1]Cruces!G:H,2,0))</f>
        <v>Solicitud de Obra</v>
      </c>
      <c r="AD1345" s="17">
        <f t="shared" si="352"/>
        <v>10</v>
      </c>
      <c r="AE1345" s="17">
        <f t="shared" si="353"/>
        <v>11</v>
      </c>
      <c r="AF1345" s="17">
        <f t="shared" si="354"/>
        <v>2020</v>
      </c>
      <c r="AG1345" s="17" t="str">
        <f>IFERROR(VLOOKUP(MID(A1345,2,4)*1,[1]Cruces!K:L,2,0),"Verificar")</f>
        <v>Atlántico Norte</v>
      </c>
      <c r="AH1345" s="17">
        <f t="shared" ca="1" si="355"/>
        <v>15</v>
      </c>
      <c r="AI1345" s="17" t="str">
        <f>IFERROR(VLOOKUP(U1345,[1]Cruces!$O$1:$P$6,2,0),"Sin Orden")</f>
        <v>Resuelta</v>
      </c>
      <c r="AJ1345" s="17">
        <f t="shared" si="356"/>
        <v>20</v>
      </c>
      <c r="AK1345" s="17">
        <f t="shared" si="357"/>
        <v>11</v>
      </c>
      <c r="AL1345" s="17">
        <f t="shared" si="358"/>
        <v>2020</v>
      </c>
      <c r="AM1345" s="17">
        <f t="shared" ca="1" si="359"/>
        <v>5</v>
      </c>
      <c r="AN1345" s="18" t="str">
        <f>IFERROR(VLOOKUP(R1345*1,'[1]Ordenes de Servicio'!G:K,5,0),"No Cruza")</f>
        <v>No Cruza</v>
      </c>
      <c r="AO1345" s="17">
        <f t="shared" ca="1" si="360"/>
        <v>10</v>
      </c>
      <c r="AP1345" s="17">
        <f t="shared" si="361"/>
        <v>20</v>
      </c>
      <c r="AQ1345" s="17">
        <f t="shared" si="362"/>
        <v>11</v>
      </c>
      <c r="AR1345" s="17">
        <f t="shared" si="363"/>
        <v>2020</v>
      </c>
      <c r="AS1345" s="17">
        <f t="shared" ca="1" si="364"/>
        <v>5</v>
      </c>
      <c r="AT1345" s="17" t="str">
        <f t="shared" ca="1" si="367"/>
        <v>No</v>
      </c>
      <c r="AU1345" s="17">
        <f t="shared" si="365"/>
        <v>0</v>
      </c>
      <c r="AV1345" s="17" t="str">
        <f>+VLOOKUP(B1345,[1]Cruces!S:T,2,0)</f>
        <v>4. Presupuesto de Obra</v>
      </c>
    </row>
    <row r="1346" spans="1:48" hidden="1" x14ac:dyDescent="0.25">
      <c r="A1346" s="17" t="s">
        <v>8369</v>
      </c>
      <c r="B1346" s="17" t="s">
        <v>569</v>
      </c>
      <c r="C1346" s="17">
        <v>0</v>
      </c>
      <c r="D1346" s="17">
        <v>0</v>
      </c>
      <c r="E1346" s="17" t="s">
        <v>55</v>
      </c>
      <c r="F1346" s="17" t="s">
        <v>3386</v>
      </c>
      <c r="G1346" s="17" t="s">
        <v>8370</v>
      </c>
      <c r="H1346" s="17">
        <v>3103334426</v>
      </c>
      <c r="I1346" s="17" t="s">
        <v>71</v>
      </c>
      <c r="J1346" s="17" t="s">
        <v>59</v>
      </c>
      <c r="K1346" s="17" t="s">
        <v>97</v>
      </c>
      <c r="L1346" s="17" t="s">
        <v>7208</v>
      </c>
      <c r="M1346" s="17" t="s">
        <v>7209</v>
      </c>
      <c r="N1346" s="17" t="s">
        <v>572</v>
      </c>
      <c r="O1346" s="17">
        <v>20200721</v>
      </c>
      <c r="P1346" s="17">
        <v>20200721</v>
      </c>
      <c r="Q1346" s="17">
        <v>9510</v>
      </c>
      <c r="R1346" s="17">
        <v>0</v>
      </c>
      <c r="S1346" s="17"/>
      <c r="T1346" s="17" t="s">
        <v>63</v>
      </c>
      <c r="U1346" s="17"/>
      <c r="V1346" s="17">
        <f t="shared" si="366"/>
        <v>3</v>
      </c>
      <c r="W1346" s="17">
        <v>3000</v>
      </c>
      <c r="X1346" s="17" t="s">
        <v>7065</v>
      </c>
      <c r="Y1346" s="17" t="s">
        <v>150</v>
      </c>
      <c r="Z1346" s="17">
        <v>20200812</v>
      </c>
      <c r="AA1346" s="17" t="s">
        <v>1947</v>
      </c>
      <c r="AB1346" s="17">
        <v>1</v>
      </c>
      <c r="AC1346" s="17" t="str">
        <f>IFERROR(VLOOKUP(A1346,[1]Cruces!AJ:AK,2,0),VLOOKUP(CONCATENATE(X1346,AA1346),[1]Cruces!G:H,2,0))</f>
        <v>Solicitud por BT</v>
      </c>
      <c r="AD1346" s="17">
        <f t="shared" si="352"/>
        <v>21</v>
      </c>
      <c r="AE1346" s="17">
        <f t="shared" si="353"/>
        <v>7</v>
      </c>
      <c r="AF1346" s="17">
        <f t="shared" si="354"/>
        <v>2020</v>
      </c>
      <c r="AG1346" s="17" t="str">
        <f>IFERROR(VLOOKUP(MID(A1346,2,4)*1,[1]Cruces!K:L,2,0),"Verificar")</f>
        <v>Atlántico Norte</v>
      </c>
      <c r="AH1346" s="17">
        <f t="shared" ca="1" si="355"/>
        <v>127</v>
      </c>
      <c r="AI1346" s="17" t="str">
        <f>IFERROR(VLOOKUP(U1346,[1]Cruces!$O$1:$P$6,2,0),"Sin Orden")</f>
        <v>Sin Orden</v>
      </c>
      <c r="AJ1346" s="17">
        <f t="shared" si="356"/>
        <v>12</v>
      </c>
      <c r="AK1346" s="17">
        <f t="shared" si="357"/>
        <v>8</v>
      </c>
      <c r="AL1346" s="17">
        <f t="shared" si="358"/>
        <v>2020</v>
      </c>
      <c r="AM1346" s="17">
        <f t="shared" ca="1" si="359"/>
        <v>105</v>
      </c>
      <c r="AN1346" s="18" t="str">
        <f>IFERROR(VLOOKUP(R1346*1,'[1]Ordenes de Servicio'!G:K,5,0),"No Cruza")</f>
        <v>No Cruza</v>
      </c>
      <c r="AO1346" s="17">
        <f t="shared" ca="1" si="360"/>
        <v>105</v>
      </c>
      <c r="AP1346" s="17">
        <f t="shared" si="361"/>
        <v>21</v>
      </c>
      <c r="AQ1346" s="17">
        <f t="shared" si="362"/>
        <v>7</v>
      </c>
      <c r="AR1346" s="17">
        <f t="shared" si="363"/>
        <v>2020</v>
      </c>
      <c r="AS1346" s="17">
        <f t="shared" ca="1" si="364"/>
        <v>127</v>
      </c>
      <c r="AT1346" s="17" t="str">
        <f t="shared" ca="1" si="367"/>
        <v>No</v>
      </c>
      <c r="AU1346" s="17">
        <f t="shared" si="365"/>
        <v>22</v>
      </c>
      <c r="AV1346" s="17" t="str">
        <f>+VLOOKUP(B1346,[1]Cruces!S:T,2,0)</f>
        <v>1. Solicitud</v>
      </c>
    </row>
    <row r="1347" spans="1:48" hidden="1" x14ac:dyDescent="0.25">
      <c r="A1347" s="17" t="s">
        <v>2627</v>
      </c>
      <c r="B1347" s="17" t="s">
        <v>296</v>
      </c>
      <c r="C1347" s="17">
        <v>0</v>
      </c>
      <c r="D1347" s="17">
        <v>0</v>
      </c>
      <c r="E1347" s="17" t="s">
        <v>55</v>
      </c>
      <c r="F1347" s="17" t="s">
        <v>232</v>
      </c>
      <c r="G1347" s="17" t="s">
        <v>2628</v>
      </c>
      <c r="H1347" s="17">
        <v>0</v>
      </c>
      <c r="I1347" s="17" t="s">
        <v>71</v>
      </c>
      <c r="J1347" s="17" t="s">
        <v>59</v>
      </c>
      <c r="K1347" s="17" t="s">
        <v>2629</v>
      </c>
      <c r="L1347" s="17" t="s">
        <v>280</v>
      </c>
      <c r="M1347" s="17" t="s">
        <v>281</v>
      </c>
      <c r="N1347" s="17" t="s">
        <v>301</v>
      </c>
      <c r="O1347" s="17">
        <v>20201111</v>
      </c>
      <c r="P1347" s="17">
        <v>20201111</v>
      </c>
      <c r="Q1347" s="17">
        <v>1210</v>
      </c>
      <c r="R1347" s="17">
        <v>28280379</v>
      </c>
      <c r="S1347" s="17" t="s">
        <v>100</v>
      </c>
      <c r="T1347" s="17" t="s">
        <v>63</v>
      </c>
      <c r="U1347" s="17" t="s">
        <v>77</v>
      </c>
      <c r="V1347" s="17">
        <f t="shared" si="366"/>
        <v>25</v>
      </c>
      <c r="W1347" s="17">
        <v>25000</v>
      </c>
      <c r="X1347" s="17" t="s">
        <v>64</v>
      </c>
      <c r="Y1347" s="17" t="s">
        <v>296</v>
      </c>
      <c r="Z1347" s="17">
        <v>20201111</v>
      </c>
      <c r="AA1347" s="17" t="s">
        <v>78</v>
      </c>
      <c r="AB1347" s="17">
        <v>1</v>
      </c>
      <c r="AC1347" s="17" t="str">
        <f>IFERROR(VLOOKUP(A1347,[1]Cruces!AJ:AK,2,0),VLOOKUP(CONCATENATE(X1347,AA1347),[1]Cruces!G:H,2,0))</f>
        <v>Solicitud de Obra</v>
      </c>
      <c r="AD1347" s="17">
        <f t="shared" si="352"/>
        <v>11</v>
      </c>
      <c r="AE1347" s="17">
        <f t="shared" si="353"/>
        <v>11</v>
      </c>
      <c r="AF1347" s="17">
        <f t="shared" si="354"/>
        <v>2020</v>
      </c>
      <c r="AG1347" s="17" t="str">
        <f>IFERROR(VLOOKUP(MID(A1347,2,4)*1,[1]Cruces!K:L,2,0),"Verificar")</f>
        <v>Atlántico Sur</v>
      </c>
      <c r="AH1347" s="17">
        <f t="shared" ca="1" si="355"/>
        <v>14</v>
      </c>
      <c r="AI1347" s="17" t="str">
        <f>IFERROR(VLOOKUP(U1347,[1]Cruces!$O$1:$P$6,2,0),"Sin Orden")</f>
        <v>Pendiente</v>
      </c>
      <c r="AJ1347" s="17">
        <f t="shared" si="356"/>
        <v>11</v>
      </c>
      <c r="AK1347" s="17">
        <f t="shared" si="357"/>
        <v>11</v>
      </c>
      <c r="AL1347" s="17">
        <f t="shared" si="358"/>
        <v>2020</v>
      </c>
      <c r="AM1347" s="17">
        <f t="shared" ca="1" si="359"/>
        <v>14</v>
      </c>
      <c r="AN1347" s="18" t="str">
        <f>IFERROR(VLOOKUP(R1347*1,'[1]Ordenes de Servicio'!G:K,5,0),"No Cruza")</f>
        <v>No Cruza</v>
      </c>
      <c r="AO1347" s="17">
        <f t="shared" ca="1" si="360"/>
        <v>14</v>
      </c>
      <c r="AP1347" s="17">
        <f t="shared" si="361"/>
        <v>11</v>
      </c>
      <c r="AQ1347" s="17">
        <f t="shared" si="362"/>
        <v>11</v>
      </c>
      <c r="AR1347" s="17">
        <f t="shared" si="363"/>
        <v>2020</v>
      </c>
      <c r="AS1347" s="17">
        <f t="shared" ca="1" si="364"/>
        <v>14</v>
      </c>
      <c r="AT1347" s="17" t="str">
        <f t="shared" ca="1" si="367"/>
        <v>No</v>
      </c>
      <c r="AU1347" s="17">
        <f t="shared" si="365"/>
        <v>0</v>
      </c>
      <c r="AV1347" s="17" t="str">
        <f>+VLOOKUP(B1347,[1]Cruces!S:T,2,0)</f>
        <v>3. Evaluación Técnico Ecónomica</v>
      </c>
    </row>
    <row r="1348" spans="1:48" hidden="1" x14ac:dyDescent="0.25">
      <c r="A1348" s="17" t="s">
        <v>8371</v>
      </c>
      <c r="B1348" s="17" t="s">
        <v>6595</v>
      </c>
      <c r="C1348" s="17">
        <v>2203803</v>
      </c>
      <c r="D1348" s="17">
        <v>20013879</v>
      </c>
      <c r="E1348" s="17" t="s">
        <v>745</v>
      </c>
      <c r="F1348" s="17" t="s">
        <v>5366</v>
      </c>
      <c r="G1348" s="17" t="s">
        <v>8372</v>
      </c>
      <c r="H1348" s="17">
        <v>3005565098</v>
      </c>
      <c r="I1348" s="17" t="s">
        <v>71</v>
      </c>
      <c r="J1348" s="17" t="s">
        <v>8373</v>
      </c>
      <c r="K1348" s="17" t="s">
        <v>97</v>
      </c>
      <c r="L1348" s="17" t="s">
        <v>5368</v>
      </c>
      <c r="M1348" s="17" t="s">
        <v>5369</v>
      </c>
      <c r="N1348" s="17" t="s">
        <v>6600</v>
      </c>
      <c r="O1348" s="17">
        <v>20201027</v>
      </c>
      <c r="P1348" s="17">
        <v>20201030</v>
      </c>
      <c r="Q1348" s="17">
        <v>1170</v>
      </c>
      <c r="R1348" s="17">
        <v>28254236</v>
      </c>
      <c r="S1348" s="17" t="s">
        <v>7072</v>
      </c>
      <c r="T1348" s="17" t="s">
        <v>63</v>
      </c>
      <c r="U1348" s="17" t="s">
        <v>91</v>
      </c>
      <c r="V1348" s="17">
        <f t="shared" si="366"/>
        <v>3</v>
      </c>
      <c r="W1348" s="17">
        <v>3000</v>
      </c>
      <c r="X1348" s="17" t="s">
        <v>89</v>
      </c>
      <c r="Y1348" s="17" t="s">
        <v>6595</v>
      </c>
      <c r="Z1348" s="17">
        <v>20201030</v>
      </c>
      <c r="AA1348" s="17" t="s">
        <v>1947</v>
      </c>
      <c r="AB1348" s="17">
        <v>1</v>
      </c>
      <c r="AC1348" s="17" t="str">
        <f>IFERROR(VLOOKUP(A1348,[1]Cruces!AJ:AK,2,0),VLOOKUP(CONCATENATE(X1348,AA1348),[1]Cruces!G:H,2,0))</f>
        <v>Solicitud por BT</v>
      </c>
      <c r="AD1348" s="17">
        <f t="shared" si="352"/>
        <v>27</v>
      </c>
      <c r="AE1348" s="17">
        <f t="shared" si="353"/>
        <v>10</v>
      </c>
      <c r="AF1348" s="17">
        <f t="shared" si="354"/>
        <v>2020</v>
      </c>
      <c r="AG1348" s="17" t="str">
        <f>IFERROR(VLOOKUP(MID(A1348,2,4)*1,[1]Cruces!K:L,2,0),"Verificar")</f>
        <v>Atlántico Norte</v>
      </c>
      <c r="AH1348" s="17">
        <f t="shared" ca="1" si="355"/>
        <v>29</v>
      </c>
      <c r="AI1348" s="17" t="str">
        <f>IFERROR(VLOOKUP(U1348,[1]Cruces!$O$1:$P$6,2,0),"Sin Orden")</f>
        <v>Resuelta</v>
      </c>
      <c r="AJ1348" s="17">
        <f t="shared" si="356"/>
        <v>30</v>
      </c>
      <c r="AK1348" s="17">
        <f t="shared" si="357"/>
        <v>10</v>
      </c>
      <c r="AL1348" s="17">
        <f t="shared" si="358"/>
        <v>2020</v>
      </c>
      <c r="AM1348" s="17">
        <f t="shared" ca="1" si="359"/>
        <v>26</v>
      </c>
      <c r="AN1348" s="18">
        <f>IFERROR(VLOOKUP(R1348*1,'[1]Ordenes de Servicio'!G:K,5,0),"No Cruza")</f>
        <v>44131</v>
      </c>
      <c r="AO1348" s="17">
        <f t="shared" ca="1" si="360"/>
        <v>3</v>
      </c>
      <c r="AP1348" s="17">
        <f t="shared" si="361"/>
        <v>30</v>
      </c>
      <c r="AQ1348" s="17">
        <f t="shared" si="362"/>
        <v>10</v>
      </c>
      <c r="AR1348" s="17">
        <f t="shared" si="363"/>
        <v>2020</v>
      </c>
      <c r="AS1348" s="17">
        <f t="shared" ca="1" si="364"/>
        <v>26</v>
      </c>
      <c r="AT1348" s="17" t="str">
        <f t="shared" ca="1" si="367"/>
        <v>No</v>
      </c>
      <c r="AU1348" s="17">
        <f t="shared" si="365"/>
        <v>0</v>
      </c>
      <c r="AV1348" s="17" t="str">
        <f>+VLOOKUP(B1348,[1]Cruces!S:T,2,0)</f>
        <v>7. Ejecución en Campo OS BT</v>
      </c>
    </row>
    <row r="1349" spans="1:48" hidden="1" x14ac:dyDescent="0.25">
      <c r="A1349" s="17" t="s">
        <v>6971</v>
      </c>
      <c r="B1349" s="17" t="s">
        <v>68</v>
      </c>
      <c r="C1349" s="17">
        <v>0</v>
      </c>
      <c r="D1349" s="17">
        <v>0</v>
      </c>
      <c r="E1349" s="17" t="s">
        <v>55</v>
      </c>
      <c r="F1349" s="17" t="s">
        <v>56</v>
      </c>
      <c r="G1349" s="17" t="s">
        <v>6972</v>
      </c>
      <c r="H1349" s="17">
        <v>3640259</v>
      </c>
      <c r="I1349" s="17" t="s">
        <v>71</v>
      </c>
      <c r="J1349" s="17" t="s">
        <v>59</v>
      </c>
      <c r="K1349" s="17" t="s">
        <v>97</v>
      </c>
      <c r="L1349" s="17" t="s">
        <v>255</v>
      </c>
      <c r="M1349" s="17" t="s">
        <v>256</v>
      </c>
      <c r="N1349" s="17" t="s">
        <v>75</v>
      </c>
      <c r="O1349" s="17">
        <v>20200708</v>
      </c>
      <c r="P1349" s="17">
        <v>20200929</v>
      </c>
      <c r="Q1349" s="17">
        <v>1150</v>
      </c>
      <c r="R1349" s="17">
        <v>0</v>
      </c>
      <c r="S1349" s="17"/>
      <c r="T1349" s="17" t="s">
        <v>63</v>
      </c>
      <c r="U1349" s="17"/>
      <c r="V1349" s="17">
        <f t="shared" si="366"/>
        <v>5.4</v>
      </c>
      <c r="W1349" s="17">
        <v>5400</v>
      </c>
      <c r="X1349" s="17" t="s">
        <v>218</v>
      </c>
      <c r="Y1349" s="17" t="s">
        <v>105</v>
      </c>
      <c r="Z1349" s="17">
        <v>20200929</v>
      </c>
      <c r="AA1349" s="17" t="s">
        <v>219</v>
      </c>
      <c r="AB1349" s="17">
        <v>1</v>
      </c>
      <c r="AC1349" s="17" t="str">
        <f>IFERROR(VLOOKUP(A1349,[1]Cruces!AJ:AK,2,0),VLOOKUP(CONCATENATE(X1349,AA1349),[1]Cruces!G:H,2,0))</f>
        <v>Solicitud CREG 030</v>
      </c>
      <c r="AD1349" s="17">
        <f t="shared" ref="AD1349:AD1404" si="368">MID(O1349,7,2)*1</f>
        <v>8</v>
      </c>
      <c r="AE1349" s="17">
        <f t="shared" ref="AE1349:AE1404" si="369">MID(O1349,5,2)*1</f>
        <v>7</v>
      </c>
      <c r="AF1349" s="17">
        <f t="shared" ref="AF1349:AF1404" si="370">MID(O1349,1,4)*1</f>
        <v>2020</v>
      </c>
      <c r="AG1349" s="17" t="str">
        <f>IFERROR(VLOOKUP(MID(A1349,2,4)*1,[1]Cruces!K:L,2,0),"Verificar")</f>
        <v>Atlántico Norte</v>
      </c>
      <c r="AH1349" s="17">
        <f t="shared" ref="AH1349:AH1404" ca="1" si="371">TODAY()-DATE(AF1349,AE1349,AD1349)</f>
        <v>140</v>
      </c>
      <c r="AI1349" s="17" t="str">
        <f>IFERROR(VLOOKUP(U1349,[1]Cruces!$O$1:$P$6,2,0),"Sin Orden")</f>
        <v>Sin Orden</v>
      </c>
      <c r="AJ1349" s="17">
        <f t="shared" ref="AJ1349:AJ1404" si="372">MID(Z1349,7,2)*1</f>
        <v>29</v>
      </c>
      <c r="AK1349" s="17">
        <f t="shared" ref="AK1349:AK1404" si="373">MID(Z1349,5,2)*1</f>
        <v>9</v>
      </c>
      <c r="AL1349" s="17">
        <f t="shared" ref="AL1349:AL1404" si="374">MID(Z1349,1,4)*1</f>
        <v>2020</v>
      </c>
      <c r="AM1349" s="17">
        <f t="shared" ref="AM1349:AM1404" ca="1" si="375">+TODAY()-DATE(AL1349,AK1349,AJ1349)</f>
        <v>57</v>
      </c>
      <c r="AN1349" s="18" t="str">
        <f>IFERROR(VLOOKUP(R1349*1,'[1]Ordenes de Servicio'!G:K,5,0),"No Cruza")</f>
        <v>No Cruza</v>
      </c>
      <c r="AO1349" s="17">
        <f t="shared" ref="AO1349:AO1404" ca="1" si="376">+IF(AI1349="Resuelta",DATE(AL1349,AK1349,AJ1349)-DATE(AF1349,AE1349,AD1349),TODAY()-DATE(AL1349,AK1349,AJ1349))</f>
        <v>57</v>
      </c>
      <c r="AP1349" s="17">
        <f t="shared" ref="AP1349:AP1404" si="377">MID(P1349,7,2)*1</f>
        <v>29</v>
      </c>
      <c r="AQ1349" s="17">
        <f t="shared" ref="AQ1349:AQ1404" si="378">MID(P1349,5,2)*1</f>
        <v>9</v>
      </c>
      <c r="AR1349" s="17">
        <f t="shared" ref="AR1349:AR1404" si="379">MID(P1349,1,4)*1</f>
        <v>2020</v>
      </c>
      <c r="AS1349" s="17">
        <f t="shared" ref="AS1349:AS1404" ca="1" si="380">+TODAY()-DATE(AR1349,AQ1349,AP1349)</f>
        <v>57</v>
      </c>
      <c r="AT1349" s="17" t="str">
        <f t="shared" ca="1" si="367"/>
        <v>No</v>
      </c>
      <c r="AU1349" s="17">
        <f t="shared" ref="AU1349:AU1404" si="381">IF(DATE(AL1349,AK1349,AJ1349)-DATE(AR1349,AQ1349,AP1349)&lt;0,DATE(AR1349,AQ1349,AP1349)-DATE(AL1349,AK1349,AJ1349),DATE(AL1349,AK1349,AJ1349)-DATE(AR1349,AQ1349,AP1349))</f>
        <v>0</v>
      </c>
      <c r="AV1349" s="17" t="str">
        <f>+VLOOKUP(B1349,[1]Cruces!S:T,2,0)</f>
        <v>5. Consultoría / Adjudicación</v>
      </c>
    </row>
    <row r="1350" spans="1:48" hidden="1" x14ac:dyDescent="0.25">
      <c r="A1350" s="17" t="s">
        <v>2630</v>
      </c>
      <c r="B1350" s="17" t="s">
        <v>68</v>
      </c>
      <c r="C1350" s="17">
        <v>2729871</v>
      </c>
      <c r="D1350" s="17">
        <v>20079940</v>
      </c>
      <c r="E1350" s="17" t="s">
        <v>93</v>
      </c>
      <c r="F1350" s="17" t="s">
        <v>107</v>
      </c>
      <c r="G1350" s="17" t="s">
        <v>2631</v>
      </c>
      <c r="H1350" s="17">
        <v>3017366162</v>
      </c>
      <c r="I1350" s="17" t="s">
        <v>182</v>
      </c>
      <c r="J1350" s="17" t="s">
        <v>2632</v>
      </c>
      <c r="K1350" s="17" t="s">
        <v>2633</v>
      </c>
      <c r="L1350" s="17" t="s">
        <v>117</v>
      </c>
      <c r="M1350" s="17" t="s">
        <v>118</v>
      </c>
      <c r="N1350" s="17" t="s">
        <v>75</v>
      </c>
      <c r="O1350" s="17">
        <v>20200907</v>
      </c>
      <c r="P1350" s="17">
        <v>20201019</v>
      </c>
      <c r="Q1350" s="17">
        <v>1110</v>
      </c>
      <c r="R1350" s="17">
        <v>28270644</v>
      </c>
      <c r="S1350" s="17" t="s">
        <v>76</v>
      </c>
      <c r="T1350" s="17" t="s">
        <v>63</v>
      </c>
      <c r="U1350" s="17" t="s">
        <v>91</v>
      </c>
      <c r="V1350" s="17">
        <f t="shared" ref="V1350:V1405" si="382">+W1350/1000</f>
        <v>30</v>
      </c>
      <c r="W1350" s="17">
        <v>30000</v>
      </c>
      <c r="X1350" s="17" t="s">
        <v>89</v>
      </c>
      <c r="Y1350" s="17" t="s">
        <v>150</v>
      </c>
      <c r="Z1350" s="17">
        <v>20201105</v>
      </c>
      <c r="AA1350" s="17" t="s">
        <v>78</v>
      </c>
      <c r="AB1350" s="17">
        <v>1</v>
      </c>
      <c r="AC1350" s="17" t="str">
        <f>IFERROR(VLOOKUP(A1350,[1]Cruces!AJ:AK,2,0),VLOOKUP(CONCATENATE(X1350,AA1350),[1]Cruces!G:H,2,0))</f>
        <v>Solicitud de Obra</v>
      </c>
      <c r="AD1350" s="17">
        <f t="shared" si="368"/>
        <v>7</v>
      </c>
      <c r="AE1350" s="17">
        <f t="shared" si="369"/>
        <v>9</v>
      </c>
      <c r="AF1350" s="17">
        <f t="shared" si="370"/>
        <v>2020</v>
      </c>
      <c r="AG1350" s="17" t="str">
        <f>IFERROR(VLOOKUP(MID(A1350,2,4)*1,[1]Cruces!K:L,2,0),"Verificar")</f>
        <v>Atlántico Norte</v>
      </c>
      <c r="AH1350" s="17">
        <f t="shared" ca="1" si="371"/>
        <v>79</v>
      </c>
      <c r="AI1350" s="17" t="str">
        <f>IFERROR(VLOOKUP(U1350,[1]Cruces!$O$1:$P$6,2,0),"Sin Orden")</f>
        <v>Resuelta</v>
      </c>
      <c r="AJ1350" s="17">
        <f t="shared" si="372"/>
        <v>5</v>
      </c>
      <c r="AK1350" s="17">
        <f t="shared" si="373"/>
        <v>11</v>
      </c>
      <c r="AL1350" s="17">
        <f t="shared" si="374"/>
        <v>2020</v>
      </c>
      <c r="AM1350" s="17">
        <f t="shared" ca="1" si="375"/>
        <v>20</v>
      </c>
      <c r="AN1350" s="18" t="str">
        <f>IFERROR(VLOOKUP(R1350*1,'[1]Ordenes de Servicio'!G:K,5,0),"No Cruza")</f>
        <v>No Cruza</v>
      </c>
      <c r="AO1350" s="17">
        <f t="shared" ca="1" si="376"/>
        <v>59</v>
      </c>
      <c r="AP1350" s="17">
        <f t="shared" si="377"/>
        <v>19</v>
      </c>
      <c r="AQ1350" s="17">
        <f t="shared" si="378"/>
        <v>10</v>
      </c>
      <c r="AR1350" s="17">
        <f t="shared" si="379"/>
        <v>2020</v>
      </c>
      <c r="AS1350" s="17">
        <f t="shared" ca="1" si="380"/>
        <v>37</v>
      </c>
      <c r="AT1350" s="17" t="str">
        <f t="shared" ref="AT1350:AT1405" ca="1" si="383">IF(AS1350&gt;359,"Si","No")</f>
        <v>No</v>
      </c>
      <c r="AU1350" s="17">
        <f t="shared" si="381"/>
        <v>17</v>
      </c>
      <c r="AV1350" s="17" t="str">
        <f>+VLOOKUP(B1350,[1]Cruces!S:T,2,0)</f>
        <v>5. Consultoría / Adjudicación</v>
      </c>
    </row>
    <row r="1351" spans="1:48" hidden="1" x14ac:dyDescent="0.25">
      <c r="A1351" s="17" t="s">
        <v>2634</v>
      </c>
      <c r="B1351" s="17" t="s">
        <v>68</v>
      </c>
      <c r="C1351" s="17">
        <v>0</v>
      </c>
      <c r="D1351" s="17">
        <v>0</v>
      </c>
      <c r="E1351" s="17" t="s">
        <v>55</v>
      </c>
      <c r="F1351" s="17" t="s">
        <v>56</v>
      </c>
      <c r="G1351" s="17" t="s">
        <v>2635</v>
      </c>
      <c r="H1351" s="17" t="s">
        <v>2636</v>
      </c>
      <c r="I1351" s="17" t="s">
        <v>71</v>
      </c>
      <c r="J1351" s="17" t="s">
        <v>59</v>
      </c>
      <c r="K1351" s="17" t="s">
        <v>2637</v>
      </c>
      <c r="L1351" s="17" t="s">
        <v>172</v>
      </c>
      <c r="M1351" s="17" t="s">
        <v>173</v>
      </c>
      <c r="N1351" s="17" t="s">
        <v>75</v>
      </c>
      <c r="O1351" s="17">
        <v>20190104</v>
      </c>
      <c r="P1351" s="17">
        <v>20190104</v>
      </c>
      <c r="Q1351" s="17">
        <v>1180</v>
      </c>
      <c r="R1351" s="17">
        <v>0</v>
      </c>
      <c r="S1351" s="17"/>
      <c r="T1351" s="17" t="s">
        <v>63</v>
      </c>
      <c r="U1351" s="17"/>
      <c r="V1351" s="17">
        <f t="shared" si="382"/>
        <v>750</v>
      </c>
      <c r="W1351" s="17">
        <v>750000</v>
      </c>
      <c r="X1351" s="17" t="s">
        <v>64</v>
      </c>
      <c r="Y1351" s="17" t="s">
        <v>68</v>
      </c>
      <c r="Z1351" s="17">
        <v>20190104</v>
      </c>
      <c r="AA1351" s="17" t="s">
        <v>137</v>
      </c>
      <c r="AB1351" s="17">
        <v>1</v>
      </c>
      <c r="AC1351" s="17" t="str">
        <f>IFERROR(VLOOKUP(A1351,[1]Cruces!AJ:AK,2,0),VLOOKUP(CONCATENATE(X1351,AA1351),[1]Cruces!G:H,2,0))</f>
        <v>Solicitud de Obra</v>
      </c>
      <c r="AD1351" s="17">
        <f t="shared" si="368"/>
        <v>4</v>
      </c>
      <c r="AE1351" s="17">
        <f t="shared" si="369"/>
        <v>1</v>
      </c>
      <c r="AF1351" s="17">
        <f t="shared" si="370"/>
        <v>2019</v>
      </c>
      <c r="AG1351" s="17" t="str">
        <f>IFERROR(VLOOKUP(MID(A1351,2,4)*1,[1]Cruces!K:L,2,0),"Verificar")</f>
        <v>Atlántico Norte</v>
      </c>
      <c r="AH1351" s="17">
        <f t="shared" ca="1" si="371"/>
        <v>691</v>
      </c>
      <c r="AI1351" s="17" t="str">
        <f>IFERROR(VLOOKUP(U1351,[1]Cruces!$O$1:$P$6,2,0),"Sin Orden")</f>
        <v>Sin Orden</v>
      </c>
      <c r="AJ1351" s="17">
        <f t="shared" si="372"/>
        <v>4</v>
      </c>
      <c r="AK1351" s="17">
        <f t="shared" si="373"/>
        <v>1</v>
      </c>
      <c r="AL1351" s="17">
        <f t="shared" si="374"/>
        <v>2019</v>
      </c>
      <c r="AM1351" s="17">
        <f t="shared" ca="1" si="375"/>
        <v>691</v>
      </c>
      <c r="AN1351" s="18" t="str">
        <f>IFERROR(VLOOKUP(R1351*1,'[1]Ordenes de Servicio'!G:K,5,0),"No Cruza")</f>
        <v>No Cruza</v>
      </c>
      <c r="AO1351" s="17">
        <f t="shared" ca="1" si="376"/>
        <v>691</v>
      </c>
      <c r="AP1351" s="17">
        <f t="shared" si="377"/>
        <v>4</v>
      </c>
      <c r="AQ1351" s="17">
        <f t="shared" si="378"/>
        <v>1</v>
      </c>
      <c r="AR1351" s="17">
        <f t="shared" si="379"/>
        <v>2019</v>
      </c>
      <c r="AS1351" s="17">
        <f t="shared" ca="1" si="380"/>
        <v>691</v>
      </c>
      <c r="AT1351" s="17" t="str">
        <f t="shared" ca="1" si="383"/>
        <v>Si</v>
      </c>
      <c r="AU1351" s="17">
        <f t="shared" si="381"/>
        <v>0</v>
      </c>
      <c r="AV1351" s="17" t="str">
        <f>+VLOOKUP(B1351,[1]Cruces!S:T,2,0)</f>
        <v>5. Consultoría / Adjudicación</v>
      </c>
    </row>
    <row r="1352" spans="1:48" hidden="1" x14ac:dyDescent="0.25">
      <c r="A1352" s="17" t="s">
        <v>2638</v>
      </c>
      <c r="B1352" s="17" t="s">
        <v>68</v>
      </c>
      <c r="C1352" s="17">
        <v>0</v>
      </c>
      <c r="D1352" s="17">
        <v>0</v>
      </c>
      <c r="E1352" s="17" t="s">
        <v>55</v>
      </c>
      <c r="F1352" s="17" t="s">
        <v>81</v>
      </c>
      <c r="G1352" s="17" t="s">
        <v>2639</v>
      </c>
      <c r="H1352" s="17">
        <v>3104318647</v>
      </c>
      <c r="I1352" s="17" t="s">
        <v>182</v>
      </c>
      <c r="J1352" s="17" t="s">
        <v>59</v>
      </c>
      <c r="K1352" s="17" t="s">
        <v>2640</v>
      </c>
      <c r="L1352" s="17" t="s">
        <v>85</v>
      </c>
      <c r="M1352" s="17" t="s">
        <v>86</v>
      </c>
      <c r="N1352" s="17" t="s">
        <v>75</v>
      </c>
      <c r="O1352" s="17">
        <v>20200406</v>
      </c>
      <c r="P1352" s="17">
        <v>20200612</v>
      </c>
      <c r="Q1352" s="17">
        <v>3410</v>
      </c>
      <c r="R1352" s="17">
        <v>27327039</v>
      </c>
      <c r="S1352" s="17" t="s">
        <v>100</v>
      </c>
      <c r="T1352" s="17" t="s">
        <v>63</v>
      </c>
      <c r="U1352" s="17" t="s">
        <v>91</v>
      </c>
      <c r="V1352" s="17">
        <f t="shared" si="382"/>
        <v>75</v>
      </c>
      <c r="W1352" s="17">
        <v>75000</v>
      </c>
      <c r="X1352" s="17" t="s">
        <v>64</v>
      </c>
      <c r="Y1352" s="17" t="s">
        <v>136</v>
      </c>
      <c r="Z1352" s="17">
        <v>20200625</v>
      </c>
      <c r="AA1352" s="17" t="s">
        <v>78</v>
      </c>
      <c r="AB1352" s="17">
        <v>1</v>
      </c>
      <c r="AC1352" s="17" t="str">
        <f>IFERROR(VLOOKUP(A1352,[1]Cruces!AJ:AK,2,0),VLOOKUP(CONCATENATE(X1352,AA1352),[1]Cruces!G:H,2,0))</f>
        <v>Solicitud de Obra</v>
      </c>
      <c r="AD1352" s="17">
        <f t="shared" si="368"/>
        <v>6</v>
      </c>
      <c r="AE1352" s="17">
        <f t="shared" si="369"/>
        <v>4</v>
      </c>
      <c r="AF1352" s="17">
        <f t="shared" si="370"/>
        <v>2020</v>
      </c>
      <c r="AG1352" s="17" t="str">
        <f>IFERROR(VLOOKUP(MID(A1352,2,4)*1,[1]Cruces!K:L,2,0),"Verificar")</f>
        <v>Magdalena</v>
      </c>
      <c r="AH1352" s="17">
        <f t="shared" ca="1" si="371"/>
        <v>233</v>
      </c>
      <c r="AI1352" s="17" t="str">
        <f>IFERROR(VLOOKUP(U1352,[1]Cruces!$O$1:$P$6,2,0),"Sin Orden")</f>
        <v>Resuelta</v>
      </c>
      <c r="AJ1352" s="17">
        <f t="shared" si="372"/>
        <v>25</v>
      </c>
      <c r="AK1352" s="17">
        <f t="shared" si="373"/>
        <v>6</v>
      </c>
      <c r="AL1352" s="17">
        <f t="shared" si="374"/>
        <v>2020</v>
      </c>
      <c r="AM1352" s="17">
        <f t="shared" ca="1" si="375"/>
        <v>153</v>
      </c>
      <c r="AN1352" s="18" t="str">
        <f>IFERROR(VLOOKUP(R1352*1,'[1]Ordenes de Servicio'!G:K,5,0),"No Cruza")</f>
        <v>No Cruza</v>
      </c>
      <c r="AO1352" s="17">
        <f t="shared" ca="1" si="376"/>
        <v>80</v>
      </c>
      <c r="AP1352" s="17">
        <f t="shared" si="377"/>
        <v>12</v>
      </c>
      <c r="AQ1352" s="17">
        <f t="shared" si="378"/>
        <v>6</v>
      </c>
      <c r="AR1352" s="17">
        <f t="shared" si="379"/>
        <v>2020</v>
      </c>
      <c r="AS1352" s="17">
        <f t="shared" ca="1" si="380"/>
        <v>166</v>
      </c>
      <c r="AT1352" s="17" t="str">
        <f t="shared" ca="1" si="383"/>
        <v>No</v>
      </c>
      <c r="AU1352" s="17">
        <f t="shared" si="381"/>
        <v>13</v>
      </c>
      <c r="AV1352" s="17" t="str">
        <f>+VLOOKUP(B1352,[1]Cruces!S:T,2,0)</f>
        <v>5. Consultoría / Adjudicación</v>
      </c>
    </row>
    <row r="1353" spans="1:48" hidden="1" x14ac:dyDescent="0.25">
      <c r="A1353" s="17" t="s">
        <v>2641</v>
      </c>
      <c r="B1353" s="17" t="s">
        <v>68</v>
      </c>
      <c r="C1353" s="17">
        <v>4060652</v>
      </c>
      <c r="D1353" s="17">
        <v>36101484</v>
      </c>
      <c r="E1353" s="17" t="s">
        <v>93</v>
      </c>
      <c r="F1353" s="17" t="s">
        <v>56</v>
      </c>
      <c r="G1353" s="17" t="s">
        <v>2642</v>
      </c>
      <c r="H1353" s="17">
        <v>3017245671</v>
      </c>
      <c r="I1353" s="17" t="s">
        <v>71</v>
      </c>
      <c r="J1353" s="17" t="s">
        <v>2643</v>
      </c>
      <c r="K1353" s="17" t="s">
        <v>2644</v>
      </c>
      <c r="L1353" s="17" t="s">
        <v>117</v>
      </c>
      <c r="M1353" s="17" t="s">
        <v>118</v>
      </c>
      <c r="N1353" s="17" t="s">
        <v>75</v>
      </c>
      <c r="O1353" s="17">
        <v>20190828</v>
      </c>
      <c r="P1353" s="17">
        <v>20191113</v>
      </c>
      <c r="Q1353" s="17">
        <v>1180</v>
      </c>
      <c r="R1353" s="17">
        <v>28281761</v>
      </c>
      <c r="S1353" s="17" t="s">
        <v>76</v>
      </c>
      <c r="T1353" s="17" t="s">
        <v>63</v>
      </c>
      <c r="U1353" s="17" t="s">
        <v>77</v>
      </c>
      <c r="V1353" s="17">
        <f t="shared" si="382"/>
        <v>900</v>
      </c>
      <c r="W1353" s="17">
        <v>900000</v>
      </c>
      <c r="X1353" s="17" t="s">
        <v>89</v>
      </c>
      <c r="Y1353" s="17" t="s">
        <v>150</v>
      </c>
      <c r="Z1353" s="17">
        <v>20201112</v>
      </c>
      <c r="AA1353" s="17" t="s">
        <v>101</v>
      </c>
      <c r="AB1353" s="17">
        <v>1</v>
      </c>
      <c r="AC1353" s="17" t="str">
        <f>IFERROR(VLOOKUP(A1353,[1]Cruces!AJ:AK,2,0),VLOOKUP(CONCATENATE(X1353,AA1353),[1]Cruces!G:H,2,0))</f>
        <v>Solicitud de Obra</v>
      </c>
      <c r="AD1353" s="17">
        <f t="shared" si="368"/>
        <v>28</v>
      </c>
      <c r="AE1353" s="17">
        <f t="shared" si="369"/>
        <v>8</v>
      </c>
      <c r="AF1353" s="17">
        <f t="shared" si="370"/>
        <v>2019</v>
      </c>
      <c r="AG1353" s="17" t="str">
        <f>IFERROR(VLOOKUP(MID(A1353,2,4)*1,[1]Cruces!K:L,2,0),"Verificar")</f>
        <v>Atlántico Norte</v>
      </c>
      <c r="AH1353" s="17">
        <f t="shared" ca="1" si="371"/>
        <v>455</v>
      </c>
      <c r="AI1353" s="17" t="str">
        <f>IFERROR(VLOOKUP(U1353,[1]Cruces!$O$1:$P$6,2,0),"Sin Orden")</f>
        <v>Pendiente</v>
      </c>
      <c r="AJ1353" s="17">
        <f t="shared" si="372"/>
        <v>12</v>
      </c>
      <c r="AK1353" s="17">
        <f t="shared" si="373"/>
        <v>11</v>
      </c>
      <c r="AL1353" s="17">
        <f t="shared" si="374"/>
        <v>2020</v>
      </c>
      <c r="AM1353" s="17">
        <f t="shared" ca="1" si="375"/>
        <v>13</v>
      </c>
      <c r="AN1353" s="18" t="str">
        <f>IFERROR(VLOOKUP(R1353*1,'[1]Ordenes de Servicio'!G:K,5,0),"No Cruza")</f>
        <v>No Cruza</v>
      </c>
      <c r="AO1353" s="17">
        <f t="shared" ca="1" si="376"/>
        <v>13</v>
      </c>
      <c r="AP1353" s="17">
        <f t="shared" si="377"/>
        <v>13</v>
      </c>
      <c r="AQ1353" s="17">
        <f t="shared" si="378"/>
        <v>11</v>
      </c>
      <c r="AR1353" s="17">
        <f t="shared" si="379"/>
        <v>2019</v>
      </c>
      <c r="AS1353" s="17">
        <f t="shared" ca="1" si="380"/>
        <v>378</v>
      </c>
      <c r="AT1353" s="17" t="str">
        <f t="shared" ca="1" si="383"/>
        <v>Si</v>
      </c>
      <c r="AU1353" s="17">
        <f t="shared" si="381"/>
        <v>365</v>
      </c>
      <c r="AV1353" s="17" t="str">
        <f>+VLOOKUP(B1353,[1]Cruces!S:T,2,0)</f>
        <v>5. Consultoría / Adjudicación</v>
      </c>
    </row>
    <row r="1354" spans="1:48" hidden="1" x14ac:dyDescent="0.25">
      <c r="A1354" s="17" t="s">
        <v>8374</v>
      </c>
      <c r="B1354" s="17" t="s">
        <v>6595</v>
      </c>
      <c r="C1354" s="17">
        <v>2437113</v>
      </c>
      <c r="D1354" s="17">
        <v>20245373</v>
      </c>
      <c r="E1354" s="17" t="s">
        <v>93</v>
      </c>
      <c r="F1354" s="17" t="s">
        <v>56</v>
      </c>
      <c r="G1354" s="17" t="s">
        <v>8375</v>
      </c>
      <c r="H1354" s="17">
        <v>3016201942</v>
      </c>
      <c r="I1354" s="17" t="s">
        <v>71</v>
      </c>
      <c r="J1354" s="17" t="s">
        <v>8376</v>
      </c>
      <c r="K1354" s="17" t="s">
        <v>97</v>
      </c>
      <c r="L1354" s="17" t="s">
        <v>299</v>
      </c>
      <c r="M1354" s="17" t="s">
        <v>300</v>
      </c>
      <c r="N1354" s="17" t="s">
        <v>6600</v>
      </c>
      <c r="O1354" s="17">
        <v>20200901</v>
      </c>
      <c r="P1354" s="17">
        <v>20200902</v>
      </c>
      <c r="Q1354" s="17">
        <v>1180</v>
      </c>
      <c r="R1354" s="17">
        <v>28101335</v>
      </c>
      <c r="S1354" s="17" t="s">
        <v>6601</v>
      </c>
      <c r="T1354" s="17" t="s">
        <v>63</v>
      </c>
      <c r="U1354" s="17" t="s">
        <v>91</v>
      </c>
      <c r="V1354" s="17">
        <f t="shared" si="382"/>
        <v>3</v>
      </c>
      <c r="W1354" s="17">
        <v>3000</v>
      </c>
      <c r="X1354" s="17" t="s">
        <v>89</v>
      </c>
      <c r="Y1354" s="17" t="s">
        <v>6595</v>
      </c>
      <c r="Z1354" s="17">
        <v>20200902</v>
      </c>
      <c r="AA1354" s="17" t="s">
        <v>1947</v>
      </c>
      <c r="AB1354" s="17">
        <v>1</v>
      </c>
      <c r="AC1354" s="17" t="str">
        <f>IFERROR(VLOOKUP(A1354,[1]Cruces!AJ:AK,2,0),VLOOKUP(CONCATENATE(X1354,AA1354),[1]Cruces!G:H,2,0))</f>
        <v>Solicitud por BT</v>
      </c>
      <c r="AD1354" s="17">
        <f t="shared" si="368"/>
        <v>1</v>
      </c>
      <c r="AE1354" s="17">
        <f t="shared" si="369"/>
        <v>9</v>
      </c>
      <c r="AF1354" s="17">
        <f t="shared" si="370"/>
        <v>2020</v>
      </c>
      <c r="AG1354" s="17" t="str">
        <f>IFERROR(VLOOKUP(MID(A1354,2,4)*1,[1]Cruces!K:L,2,0),"Verificar")</f>
        <v>Atlántico Norte</v>
      </c>
      <c r="AH1354" s="17">
        <f t="shared" ca="1" si="371"/>
        <v>85</v>
      </c>
      <c r="AI1354" s="17" t="str">
        <f>IFERROR(VLOOKUP(U1354,[1]Cruces!$O$1:$P$6,2,0),"Sin Orden")</f>
        <v>Resuelta</v>
      </c>
      <c r="AJ1354" s="17">
        <f t="shared" si="372"/>
        <v>2</v>
      </c>
      <c r="AK1354" s="17">
        <f t="shared" si="373"/>
        <v>9</v>
      </c>
      <c r="AL1354" s="17">
        <f t="shared" si="374"/>
        <v>2020</v>
      </c>
      <c r="AM1354" s="17">
        <f t="shared" ca="1" si="375"/>
        <v>84</v>
      </c>
      <c r="AN1354" s="18" t="str">
        <f>IFERROR(VLOOKUP(R1354*1,'[1]Ordenes de Servicio'!G:K,5,0),"No Cruza")</f>
        <v>No Cruza</v>
      </c>
      <c r="AO1354" s="17">
        <f t="shared" ca="1" si="376"/>
        <v>1</v>
      </c>
      <c r="AP1354" s="17">
        <f t="shared" si="377"/>
        <v>2</v>
      </c>
      <c r="AQ1354" s="17">
        <f t="shared" si="378"/>
        <v>9</v>
      </c>
      <c r="AR1354" s="17">
        <f t="shared" si="379"/>
        <v>2020</v>
      </c>
      <c r="AS1354" s="17">
        <f t="shared" ca="1" si="380"/>
        <v>84</v>
      </c>
      <c r="AT1354" s="17" t="str">
        <f t="shared" ca="1" si="383"/>
        <v>No</v>
      </c>
      <c r="AU1354" s="17">
        <f t="shared" si="381"/>
        <v>0</v>
      </c>
      <c r="AV1354" s="17" t="str">
        <f>+VLOOKUP(B1354,[1]Cruces!S:T,2,0)</f>
        <v>7. Ejecución en Campo OS BT</v>
      </c>
    </row>
    <row r="1355" spans="1:48" hidden="1" x14ac:dyDescent="0.25">
      <c r="A1355" s="17" t="s">
        <v>2645</v>
      </c>
      <c r="B1355" s="17" t="s">
        <v>54</v>
      </c>
      <c r="C1355" s="17">
        <v>0</v>
      </c>
      <c r="D1355" s="17">
        <v>0</v>
      </c>
      <c r="E1355" s="17" t="s">
        <v>55</v>
      </c>
      <c r="F1355" s="17" t="s">
        <v>69</v>
      </c>
      <c r="G1355" s="17" t="s">
        <v>2646</v>
      </c>
      <c r="H1355" s="17">
        <v>3122301073</v>
      </c>
      <c r="I1355" s="17" t="s">
        <v>71</v>
      </c>
      <c r="J1355" s="17" t="s">
        <v>59</v>
      </c>
      <c r="K1355" s="17">
        <v>3811370</v>
      </c>
      <c r="L1355" s="17" t="s">
        <v>141</v>
      </c>
      <c r="M1355" s="17" t="s">
        <v>142</v>
      </c>
      <c r="N1355" s="17" t="s">
        <v>62</v>
      </c>
      <c r="O1355" s="17">
        <v>20191122</v>
      </c>
      <c r="P1355" s="17">
        <v>20191123</v>
      </c>
      <c r="Q1355" s="17">
        <v>3160</v>
      </c>
      <c r="R1355" s="17">
        <v>26939002</v>
      </c>
      <c r="S1355" s="17" t="s">
        <v>100</v>
      </c>
      <c r="T1355" s="17" t="s">
        <v>63</v>
      </c>
      <c r="U1355" s="17" t="s">
        <v>91</v>
      </c>
      <c r="V1355" s="17">
        <f t="shared" si="382"/>
        <v>15</v>
      </c>
      <c r="W1355" s="17">
        <v>15000</v>
      </c>
      <c r="X1355" s="17" t="s">
        <v>64</v>
      </c>
      <c r="Y1355" s="17" t="s">
        <v>65</v>
      </c>
      <c r="Z1355" s="17">
        <v>20191123</v>
      </c>
      <c r="AA1355" s="17" t="s">
        <v>78</v>
      </c>
      <c r="AB1355" s="17">
        <v>1</v>
      </c>
      <c r="AC1355" s="17" t="str">
        <f>IFERROR(VLOOKUP(A1355,[1]Cruces!AJ:AK,2,0),VLOOKUP(CONCATENATE(X1355,AA1355),[1]Cruces!G:H,2,0))</f>
        <v>Solicitud de Obra</v>
      </c>
      <c r="AD1355" s="17">
        <f t="shared" si="368"/>
        <v>22</v>
      </c>
      <c r="AE1355" s="17">
        <f t="shared" si="369"/>
        <v>11</v>
      </c>
      <c r="AF1355" s="17">
        <f t="shared" si="370"/>
        <v>2019</v>
      </c>
      <c r="AG1355" s="17" t="str">
        <f>IFERROR(VLOOKUP(MID(A1355,2,4)*1,[1]Cruces!K:L,2,0),"Verificar")</f>
        <v>Verificar</v>
      </c>
      <c r="AH1355" s="17">
        <f t="shared" ca="1" si="371"/>
        <v>369</v>
      </c>
      <c r="AI1355" s="17" t="str">
        <f>IFERROR(VLOOKUP(U1355,[1]Cruces!$O$1:$P$6,2,0),"Sin Orden")</f>
        <v>Resuelta</v>
      </c>
      <c r="AJ1355" s="17">
        <f t="shared" si="372"/>
        <v>23</v>
      </c>
      <c r="AK1355" s="17">
        <f t="shared" si="373"/>
        <v>11</v>
      </c>
      <c r="AL1355" s="17">
        <f t="shared" si="374"/>
        <v>2019</v>
      </c>
      <c r="AM1355" s="17">
        <f t="shared" ca="1" si="375"/>
        <v>368</v>
      </c>
      <c r="AN1355" s="18" t="str">
        <f>IFERROR(VLOOKUP(R1355*1,'[1]Ordenes de Servicio'!G:K,5,0),"No Cruza")</f>
        <v>No Cruza</v>
      </c>
      <c r="AO1355" s="17">
        <f t="shared" ca="1" si="376"/>
        <v>1</v>
      </c>
      <c r="AP1355" s="17">
        <f t="shared" si="377"/>
        <v>23</v>
      </c>
      <c r="AQ1355" s="17">
        <f t="shared" si="378"/>
        <v>11</v>
      </c>
      <c r="AR1355" s="17">
        <f t="shared" si="379"/>
        <v>2019</v>
      </c>
      <c r="AS1355" s="17">
        <f t="shared" ca="1" si="380"/>
        <v>368</v>
      </c>
      <c r="AT1355" s="17" t="str">
        <f t="shared" ca="1" si="383"/>
        <v>Si</v>
      </c>
      <c r="AU1355" s="17">
        <f t="shared" si="381"/>
        <v>0</v>
      </c>
      <c r="AV1355" s="17" t="str">
        <f>+VLOOKUP(B1355,[1]Cruces!S:T,2,0)</f>
        <v>4. Presupuesto de Obra</v>
      </c>
    </row>
    <row r="1356" spans="1:48" hidden="1" x14ac:dyDescent="0.25">
      <c r="A1356" s="17" t="s">
        <v>8377</v>
      </c>
      <c r="B1356" s="17" t="s">
        <v>1943</v>
      </c>
      <c r="C1356" s="17">
        <v>0</v>
      </c>
      <c r="D1356" s="17">
        <v>0</v>
      </c>
      <c r="E1356" s="17" t="s">
        <v>55</v>
      </c>
      <c r="F1356" s="17" t="s">
        <v>8378</v>
      </c>
      <c r="G1356" s="17" t="s">
        <v>8379</v>
      </c>
      <c r="H1356" s="17">
        <v>0</v>
      </c>
      <c r="I1356" s="17" t="s">
        <v>71</v>
      </c>
      <c r="J1356" s="17" t="s">
        <v>59</v>
      </c>
      <c r="K1356" s="17" t="s">
        <v>97</v>
      </c>
      <c r="L1356" s="17" t="s">
        <v>8380</v>
      </c>
      <c r="M1356" s="17" t="s">
        <v>8381</v>
      </c>
      <c r="N1356" s="17" t="s">
        <v>1946</v>
      </c>
      <c r="O1356" s="17">
        <v>20201118</v>
      </c>
      <c r="P1356" s="17">
        <v>20201118</v>
      </c>
      <c r="Q1356" s="17">
        <v>3340</v>
      </c>
      <c r="R1356" s="17">
        <v>28289169</v>
      </c>
      <c r="S1356" s="17" t="s">
        <v>6601</v>
      </c>
      <c r="T1356" s="17" t="s">
        <v>63</v>
      </c>
      <c r="U1356" s="17" t="s">
        <v>77</v>
      </c>
      <c r="V1356" s="17">
        <f t="shared" si="382"/>
        <v>5</v>
      </c>
      <c r="W1356" s="17">
        <v>5000</v>
      </c>
      <c r="X1356" s="17" t="s">
        <v>7065</v>
      </c>
      <c r="Y1356" s="17" t="s">
        <v>1943</v>
      </c>
      <c r="Z1356" s="17">
        <v>20201118</v>
      </c>
      <c r="AA1356" s="17" t="s">
        <v>1947</v>
      </c>
      <c r="AB1356" s="17">
        <v>1</v>
      </c>
      <c r="AC1356" s="17" t="str">
        <f>IFERROR(VLOOKUP(A1356,[1]Cruces!AJ:AK,2,0),VLOOKUP(CONCATENATE(X1356,AA1356),[1]Cruces!G:H,2,0))</f>
        <v>Solicitud por BT</v>
      </c>
      <c r="AD1356" s="17">
        <f t="shared" si="368"/>
        <v>18</v>
      </c>
      <c r="AE1356" s="17">
        <f t="shared" si="369"/>
        <v>11</v>
      </c>
      <c r="AF1356" s="17">
        <f t="shared" si="370"/>
        <v>2020</v>
      </c>
      <c r="AG1356" s="17" t="str">
        <f>IFERROR(VLOOKUP(MID(A1356,2,4)*1,[1]Cruces!K:L,2,0),"Verificar")</f>
        <v>Guajira</v>
      </c>
      <c r="AH1356" s="17">
        <f t="shared" ca="1" si="371"/>
        <v>7</v>
      </c>
      <c r="AI1356" s="17" t="str">
        <f>IFERROR(VLOOKUP(U1356,[1]Cruces!$O$1:$P$6,2,0),"Sin Orden")</f>
        <v>Pendiente</v>
      </c>
      <c r="AJ1356" s="17">
        <f t="shared" si="372"/>
        <v>18</v>
      </c>
      <c r="AK1356" s="17">
        <f t="shared" si="373"/>
        <v>11</v>
      </c>
      <c r="AL1356" s="17">
        <f t="shared" si="374"/>
        <v>2020</v>
      </c>
      <c r="AM1356" s="17">
        <f t="shared" ca="1" si="375"/>
        <v>7</v>
      </c>
      <c r="AN1356" s="18" t="str">
        <f>IFERROR(VLOOKUP(R1356*1,'[1]Ordenes de Servicio'!G:K,5,0),"No Cruza")</f>
        <v>No Cruza</v>
      </c>
      <c r="AO1356" s="17">
        <f t="shared" ca="1" si="376"/>
        <v>7</v>
      </c>
      <c r="AP1356" s="17">
        <f t="shared" si="377"/>
        <v>18</v>
      </c>
      <c r="AQ1356" s="17">
        <f t="shared" si="378"/>
        <v>11</v>
      </c>
      <c r="AR1356" s="17">
        <f t="shared" si="379"/>
        <v>2020</v>
      </c>
      <c r="AS1356" s="17">
        <f t="shared" ca="1" si="380"/>
        <v>7</v>
      </c>
      <c r="AT1356" s="17" t="str">
        <f t="shared" ca="1" si="383"/>
        <v>No</v>
      </c>
      <c r="AU1356" s="17">
        <f t="shared" si="381"/>
        <v>0</v>
      </c>
      <c r="AV1356" s="17" t="str">
        <f>+VLOOKUP(B1356,[1]Cruces!S:T,2,0)</f>
        <v>7. Ejecución en Campo OS BT</v>
      </c>
    </row>
    <row r="1357" spans="1:48" hidden="1" x14ac:dyDescent="0.25">
      <c r="A1357" s="17" t="s">
        <v>2647</v>
      </c>
      <c r="B1357" s="17" t="s">
        <v>68</v>
      </c>
      <c r="C1357" s="17">
        <v>2136378</v>
      </c>
      <c r="D1357" s="17">
        <v>20158071</v>
      </c>
      <c r="E1357" s="17" t="s">
        <v>93</v>
      </c>
      <c r="F1357" s="17" t="s">
        <v>107</v>
      </c>
      <c r="G1357" s="17" t="s">
        <v>2648</v>
      </c>
      <c r="H1357" s="17">
        <v>3017605378</v>
      </c>
      <c r="I1357" s="17" t="s">
        <v>71</v>
      </c>
      <c r="J1357" s="17" t="s">
        <v>2649</v>
      </c>
      <c r="K1357" s="17" t="s">
        <v>97</v>
      </c>
      <c r="L1357" s="17" t="s">
        <v>111</v>
      </c>
      <c r="M1357" s="17" t="s">
        <v>112</v>
      </c>
      <c r="N1357" s="17" t="s">
        <v>75</v>
      </c>
      <c r="O1357" s="17">
        <v>20190607</v>
      </c>
      <c r="P1357" s="17">
        <v>20191016</v>
      </c>
      <c r="Q1357" s="17">
        <v>1110</v>
      </c>
      <c r="R1357" s="17">
        <v>26391308</v>
      </c>
      <c r="S1357" s="17" t="s">
        <v>100</v>
      </c>
      <c r="T1357" s="17" t="s">
        <v>63</v>
      </c>
      <c r="U1357" s="17" t="s">
        <v>91</v>
      </c>
      <c r="V1357" s="17">
        <f t="shared" si="382"/>
        <v>50</v>
      </c>
      <c r="W1357" s="17">
        <v>50000</v>
      </c>
      <c r="X1357" s="17" t="s">
        <v>89</v>
      </c>
      <c r="Y1357" s="17" t="s">
        <v>136</v>
      </c>
      <c r="Z1357" s="17">
        <v>20191021</v>
      </c>
      <c r="AA1357" s="17" t="s">
        <v>78</v>
      </c>
      <c r="AB1357" s="17">
        <v>1</v>
      </c>
      <c r="AC1357" s="17" t="str">
        <f>IFERROR(VLOOKUP(A1357,[1]Cruces!AJ:AK,2,0),VLOOKUP(CONCATENATE(X1357,AA1357),[1]Cruces!G:H,2,0))</f>
        <v>Solicitud de Obra</v>
      </c>
      <c r="AD1357" s="17">
        <f t="shared" si="368"/>
        <v>7</v>
      </c>
      <c r="AE1357" s="17">
        <f t="shared" si="369"/>
        <v>6</v>
      </c>
      <c r="AF1357" s="17">
        <f t="shared" si="370"/>
        <v>2019</v>
      </c>
      <c r="AG1357" s="17" t="str">
        <f>IFERROR(VLOOKUP(MID(A1357,2,4)*1,[1]Cruces!K:L,2,0),"Verificar")</f>
        <v>Atlántico Norte</v>
      </c>
      <c r="AH1357" s="17">
        <f t="shared" ca="1" si="371"/>
        <v>537</v>
      </c>
      <c r="AI1357" s="17" t="str">
        <f>IFERROR(VLOOKUP(U1357,[1]Cruces!$O$1:$P$6,2,0),"Sin Orden")</f>
        <v>Resuelta</v>
      </c>
      <c r="AJ1357" s="17">
        <f t="shared" si="372"/>
        <v>21</v>
      </c>
      <c r="AK1357" s="17">
        <f t="shared" si="373"/>
        <v>10</v>
      </c>
      <c r="AL1357" s="17">
        <f t="shared" si="374"/>
        <v>2019</v>
      </c>
      <c r="AM1357" s="17">
        <f t="shared" ca="1" si="375"/>
        <v>401</v>
      </c>
      <c r="AN1357" s="18" t="str">
        <f>IFERROR(VLOOKUP(R1357*1,'[1]Ordenes de Servicio'!G:K,5,0),"No Cruza")</f>
        <v>No Cruza</v>
      </c>
      <c r="AO1357" s="17">
        <f t="shared" ca="1" si="376"/>
        <v>136</v>
      </c>
      <c r="AP1357" s="17">
        <f t="shared" si="377"/>
        <v>16</v>
      </c>
      <c r="AQ1357" s="17">
        <f t="shared" si="378"/>
        <v>10</v>
      </c>
      <c r="AR1357" s="17">
        <f t="shared" si="379"/>
        <v>2019</v>
      </c>
      <c r="AS1357" s="17">
        <f t="shared" ca="1" si="380"/>
        <v>406</v>
      </c>
      <c r="AT1357" s="17" t="str">
        <f t="shared" ca="1" si="383"/>
        <v>Si</v>
      </c>
      <c r="AU1357" s="17">
        <f t="shared" si="381"/>
        <v>5</v>
      </c>
      <c r="AV1357" s="17" t="str">
        <f>+VLOOKUP(B1357,[1]Cruces!S:T,2,0)</f>
        <v>5. Consultoría / Adjudicación</v>
      </c>
    </row>
    <row r="1358" spans="1:48" hidden="1" x14ac:dyDescent="0.25">
      <c r="A1358" s="17" t="s">
        <v>2650</v>
      </c>
      <c r="B1358" s="17" t="s">
        <v>54</v>
      </c>
      <c r="C1358" s="17">
        <v>0</v>
      </c>
      <c r="D1358" s="17">
        <v>0</v>
      </c>
      <c r="E1358" s="17" t="s">
        <v>55</v>
      </c>
      <c r="F1358" s="17" t="s">
        <v>107</v>
      </c>
      <c r="G1358" s="17" t="s">
        <v>2651</v>
      </c>
      <c r="H1358" s="17">
        <v>0</v>
      </c>
      <c r="I1358" s="17" t="s">
        <v>116</v>
      </c>
      <c r="J1358" s="17" t="s">
        <v>59</v>
      </c>
      <c r="K1358" s="17" t="s">
        <v>2652</v>
      </c>
      <c r="L1358" s="17" t="s">
        <v>111</v>
      </c>
      <c r="M1358" s="17" t="s">
        <v>112</v>
      </c>
      <c r="N1358" s="17" t="s">
        <v>62</v>
      </c>
      <c r="O1358" s="17">
        <v>20201105</v>
      </c>
      <c r="P1358" s="17">
        <v>20201112</v>
      </c>
      <c r="Q1358" s="17">
        <v>9510</v>
      </c>
      <c r="R1358" s="17">
        <v>28274101</v>
      </c>
      <c r="S1358" s="17" t="s">
        <v>100</v>
      </c>
      <c r="T1358" s="17" t="s">
        <v>63</v>
      </c>
      <c r="U1358" s="17" t="s">
        <v>91</v>
      </c>
      <c r="V1358" s="17">
        <f t="shared" si="382"/>
        <v>75</v>
      </c>
      <c r="W1358" s="17">
        <v>75000</v>
      </c>
      <c r="X1358" s="17" t="s">
        <v>64</v>
      </c>
      <c r="Y1358" s="17" t="s">
        <v>65</v>
      </c>
      <c r="Z1358" s="17">
        <v>20201112</v>
      </c>
      <c r="AA1358" s="17" t="s">
        <v>101</v>
      </c>
      <c r="AB1358" s="17">
        <v>1</v>
      </c>
      <c r="AC1358" s="17" t="str">
        <f>IFERROR(VLOOKUP(A1358,[1]Cruces!AJ:AK,2,0),VLOOKUP(CONCATENATE(X1358,AA1358),[1]Cruces!G:H,2,0))</f>
        <v>Solicitud de Obra</v>
      </c>
      <c r="AD1358" s="17">
        <f t="shared" si="368"/>
        <v>5</v>
      </c>
      <c r="AE1358" s="17">
        <f t="shared" si="369"/>
        <v>11</v>
      </c>
      <c r="AF1358" s="17">
        <f t="shared" si="370"/>
        <v>2020</v>
      </c>
      <c r="AG1358" s="17" t="str">
        <f>IFERROR(VLOOKUP(MID(A1358,2,4)*1,[1]Cruces!K:L,2,0),"Verificar")</f>
        <v>Atlántico Norte</v>
      </c>
      <c r="AH1358" s="17">
        <f t="shared" ca="1" si="371"/>
        <v>20</v>
      </c>
      <c r="AI1358" s="17" t="str">
        <f>IFERROR(VLOOKUP(U1358,[1]Cruces!$O$1:$P$6,2,0),"Sin Orden")</f>
        <v>Resuelta</v>
      </c>
      <c r="AJ1358" s="17">
        <f t="shared" si="372"/>
        <v>12</v>
      </c>
      <c r="AK1358" s="17">
        <f t="shared" si="373"/>
        <v>11</v>
      </c>
      <c r="AL1358" s="17">
        <f t="shared" si="374"/>
        <v>2020</v>
      </c>
      <c r="AM1358" s="17">
        <f t="shared" ca="1" si="375"/>
        <v>13</v>
      </c>
      <c r="AN1358" s="18" t="str">
        <f>IFERROR(VLOOKUP(R1358*1,'[1]Ordenes de Servicio'!G:K,5,0),"No Cruza")</f>
        <v>No Cruza</v>
      </c>
      <c r="AO1358" s="17">
        <f t="shared" ca="1" si="376"/>
        <v>7</v>
      </c>
      <c r="AP1358" s="17">
        <f t="shared" si="377"/>
        <v>12</v>
      </c>
      <c r="AQ1358" s="17">
        <f t="shared" si="378"/>
        <v>11</v>
      </c>
      <c r="AR1358" s="17">
        <f t="shared" si="379"/>
        <v>2020</v>
      </c>
      <c r="AS1358" s="17">
        <f t="shared" ca="1" si="380"/>
        <v>13</v>
      </c>
      <c r="AT1358" s="17" t="str">
        <f t="shared" ca="1" si="383"/>
        <v>No</v>
      </c>
      <c r="AU1358" s="17">
        <f t="shared" si="381"/>
        <v>0</v>
      </c>
      <c r="AV1358" s="17" t="str">
        <f>+VLOOKUP(B1358,[1]Cruces!S:T,2,0)</f>
        <v>4. Presupuesto de Obra</v>
      </c>
    </row>
    <row r="1359" spans="1:48" hidden="1" x14ac:dyDescent="0.25">
      <c r="A1359" s="17" t="s">
        <v>2653</v>
      </c>
      <c r="B1359" s="17" t="s">
        <v>54</v>
      </c>
      <c r="C1359" s="17">
        <v>0</v>
      </c>
      <c r="D1359" s="17">
        <v>0</v>
      </c>
      <c r="E1359" s="17" t="s">
        <v>55</v>
      </c>
      <c r="F1359" s="17" t="s">
        <v>126</v>
      </c>
      <c r="G1359" s="17" t="s">
        <v>2654</v>
      </c>
      <c r="H1359" s="17">
        <v>0</v>
      </c>
      <c r="I1359" s="17" t="s">
        <v>71</v>
      </c>
      <c r="J1359" s="17" t="s">
        <v>59</v>
      </c>
      <c r="K1359" s="17" t="s">
        <v>2088</v>
      </c>
      <c r="L1359" s="17" t="s">
        <v>129</v>
      </c>
      <c r="M1359" s="17" t="s">
        <v>130</v>
      </c>
      <c r="N1359" s="17" t="s">
        <v>62</v>
      </c>
      <c r="O1359" s="17">
        <v>20201019</v>
      </c>
      <c r="P1359" s="17">
        <v>20201029</v>
      </c>
      <c r="Q1359" s="17">
        <v>9330</v>
      </c>
      <c r="R1359" s="17">
        <v>28239928</v>
      </c>
      <c r="S1359" s="17" t="s">
        <v>100</v>
      </c>
      <c r="T1359" s="17" t="s">
        <v>63</v>
      </c>
      <c r="U1359" s="17" t="s">
        <v>91</v>
      </c>
      <c r="V1359" s="17">
        <f t="shared" si="382"/>
        <v>25</v>
      </c>
      <c r="W1359" s="17">
        <v>25000</v>
      </c>
      <c r="X1359" s="17" t="s">
        <v>64</v>
      </c>
      <c r="Y1359" s="17" t="s">
        <v>65</v>
      </c>
      <c r="Z1359" s="17">
        <v>20201029</v>
      </c>
      <c r="AA1359" s="17" t="s">
        <v>78</v>
      </c>
      <c r="AB1359" s="17">
        <v>1</v>
      </c>
      <c r="AC1359" s="17" t="str">
        <f>IFERROR(VLOOKUP(A1359,[1]Cruces!AJ:AK,2,0),VLOOKUP(CONCATENATE(X1359,AA1359),[1]Cruces!G:H,2,0))</f>
        <v>Solicitud de Obra</v>
      </c>
      <c r="AD1359" s="17">
        <f t="shared" si="368"/>
        <v>19</v>
      </c>
      <c r="AE1359" s="17">
        <f t="shared" si="369"/>
        <v>10</v>
      </c>
      <c r="AF1359" s="17">
        <f t="shared" si="370"/>
        <v>2020</v>
      </c>
      <c r="AG1359" s="17" t="str">
        <f>IFERROR(VLOOKUP(MID(A1359,2,4)*1,[1]Cruces!K:L,2,0),"Verificar")</f>
        <v>Guajira</v>
      </c>
      <c r="AH1359" s="17">
        <f t="shared" ca="1" si="371"/>
        <v>37</v>
      </c>
      <c r="AI1359" s="17" t="str">
        <f>IFERROR(VLOOKUP(U1359,[1]Cruces!$O$1:$P$6,2,0),"Sin Orden")</f>
        <v>Resuelta</v>
      </c>
      <c r="AJ1359" s="17">
        <f t="shared" si="372"/>
        <v>29</v>
      </c>
      <c r="AK1359" s="17">
        <f t="shared" si="373"/>
        <v>10</v>
      </c>
      <c r="AL1359" s="17">
        <f t="shared" si="374"/>
        <v>2020</v>
      </c>
      <c r="AM1359" s="17">
        <f t="shared" ca="1" si="375"/>
        <v>27</v>
      </c>
      <c r="AN1359" s="18" t="str">
        <f>IFERROR(VLOOKUP(R1359*1,'[1]Ordenes de Servicio'!G:K,5,0),"No Cruza")</f>
        <v>No Cruza</v>
      </c>
      <c r="AO1359" s="17">
        <f t="shared" ca="1" si="376"/>
        <v>10</v>
      </c>
      <c r="AP1359" s="17">
        <f t="shared" si="377"/>
        <v>29</v>
      </c>
      <c r="AQ1359" s="17">
        <f t="shared" si="378"/>
        <v>10</v>
      </c>
      <c r="AR1359" s="17">
        <f t="shared" si="379"/>
        <v>2020</v>
      </c>
      <c r="AS1359" s="17">
        <f t="shared" ca="1" si="380"/>
        <v>27</v>
      </c>
      <c r="AT1359" s="17" t="str">
        <f t="shared" ca="1" si="383"/>
        <v>No</v>
      </c>
      <c r="AU1359" s="17">
        <f t="shared" si="381"/>
        <v>0</v>
      </c>
      <c r="AV1359" s="17" t="str">
        <f>+VLOOKUP(B1359,[1]Cruces!S:T,2,0)</f>
        <v>4. Presupuesto de Obra</v>
      </c>
    </row>
    <row r="1360" spans="1:48" hidden="1" x14ac:dyDescent="0.25">
      <c r="A1360" s="17" t="s">
        <v>2655</v>
      </c>
      <c r="B1360" s="17" t="s">
        <v>54</v>
      </c>
      <c r="C1360" s="17">
        <v>0</v>
      </c>
      <c r="D1360" s="17">
        <v>0</v>
      </c>
      <c r="E1360" s="17" t="s">
        <v>55</v>
      </c>
      <c r="F1360" s="17" t="s">
        <v>126</v>
      </c>
      <c r="G1360" s="17" t="s">
        <v>2656</v>
      </c>
      <c r="H1360" s="17">
        <v>0</v>
      </c>
      <c r="I1360" s="17" t="s">
        <v>71</v>
      </c>
      <c r="J1360" s="17" t="s">
        <v>59</v>
      </c>
      <c r="K1360" s="17" t="s">
        <v>270</v>
      </c>
      <c r="L1360" s="17" t="s">
        <v>129</v>
      </c>
      <c r="M1360" s="17" t="s">
        <v>130</v>
      </c>
      <c r="N1360" s="17" t="s">
        <v>62</v>
      </c>
      <c r="O1360" s="17">
        <v>20200902</v>
      </c>
      <c r="P1360" s="17">
        <v>20200910</v>
      </c>
      <c r="Q1360" s="17">
        <v>9330</v>
      </c>
      <c r="R1360" s="17">
        <v>28095578</v>
      </c>
      <c r="S1360" s="17" t="s">
        <v>100</v>
      </c>
      <c r="T1360" s="17" t="s">
        <v>63</v>
      </c>
      <c r="U1360" s="17" t="s">
        <v>91</v>
      </c>
      <c r="V1360" s="17">
        <f t="shared" si="382"/>
        <v>25</v>
      </c>
      <c r="W1360" s="17">
        <v>25000</v>
      </c>
      <c r="X1360" s="17" t="s">
        <v>64</v>
      </c>
      <c r="Y1360" s="17" t="s">
        <v>65</v>
      </c>
      <c r="Z1360" s="17">
        <v>20200910</v>
      </c>
      <c r="AA1360" s="17" t="s">
        <v>78</v>
      </c>
      <c r="AB1360" s="17">
        <v>1</v>
      </c>
      <c r="AC1360" s="17" t="str">
        <f>IFERROR(VLOOKUP(A1360,[1]Cruces!AJ:AK,2,0),VLOOKUP(CONCATENATE(X1360,AA1360),[1]Cruces!G:H,2,0))</f>
        <v>Solicitud de Obra</v>
      </c>
      <c r="AD1360" s="17">
        <f t="shared" si="368"/>
        <v>2</v>
      </c>
      <c r="AE1360" s="17">
        <f t="shared" si="369"/>
        <v>9</v>
      </c>
      <c r="AF1360" s="17">
        <f t="shared" si="370"/>
        <v>2020</v>
      </c>
      <c r="AG1360" s="17" t="str">
        <f>IFERROR(VLOOKUP(MID(A1360,2,4)*1,[1]Cruces!K:L,2,0),"Verificar")</f>
        <v>Guajira</v>
      </c>
      <c r="AH1360" s="17">
        <f t="shared" ca="1" si="371"/>
        <v>84</v>
      </c>
      <c r="AI1360" s="17" t="str">
        <f>IFERROR(VLOOKUP(U1360,[1]Cruces!$O$1:$P$6,2,0),"Sin Orden")</f>
        <v>Resuelta</v>
      </c>
      <c r="AJ1360" s="17">
        <f t="shared" si="372"/>
        <v>10</v>
      </c>
      <c r="AK1360" s="17">
        <f t="shared" si="373"/>
        <v>9</v>
      </c>
      <c r="AL1360" s="17">
        <f t="shared" si="374"/>
        <v>2020</v>
      </c>
      <c r="AM1360" s="17">
        <f t="shared" ca="1" si="375"/>
        <v>76</v>
      </c>
      <c r="AN1360" s="18" t="str">
        <f>IFERROR(VLOOKUP(R1360*1,'[1]Ordenes de Servicio'!G:K,5,0),"No Cruza")</f>
        <v>No Cruza</v>
      </c>
      <c r="AO1360" s="17">
        <f t="shared" ca="1" si="376"/>
        <v>8</v>
      </c>
      <c r="AP1360" s="17">
        <f t="shared" si="377"/>
        <v>10</v>
      </c>
      <c r="AQ1360" s="17">
        <f t="shared" si="378"/>
        <v>9</v>
      </c>
      <c r="AR1360" s="17">
        <f t="shared" si="379"/>
        <v>2020</v>
      </c>
      <c r="AS1360" s="17">
        <f t="shared" ca="1" si="380"/>
        <v>76</v>
      </c>
      <c r="AT1360" s="17" t="str">
        <f t="shared" ca="1" si="383"/>
        <v>No</v>
      </c>
      <c r="AU1360" s="17">
        <f t="shared" si="381"/>
        <v>0</v>
      </c>
      <c r="AV1360" s="17" t="str">
        <f>+VLOOKUP(B1360,[1]Cruces!S:T,2,0)</f>
        <v>4. Presupuesto de Obra</v>
      </c>
    </row>
    <row r="1361" spans="1:48" hidden="1" x14ac:dyDescent="0.25">
      <c r="A1361" s="17" t="s">
        <v>2657</v>
      </c>
      <c r="B1361" s="17" t="s">
        <v>68</v>
      </c>
      <c r="C1361" s="17">
        <v>0</v>
      </c>
      <c r="D1361" s="17">
        <v>0</v>
      </c>
      <c r="E1361" s="17" t="s">
        <v>55</v>
      </c>
      <c r="F1361" s="17" t="s">
        <v>232</v>
      </c>
      <c r="G1361" s="17" t="s">
        <v>1394</v>
      </c>
      <c r="H1361" s="17">
        <v>3505974901</v>
      </c>
      <c r="I1361" s="17" t="s">
        <v>71</v>
      </c>
      <c r="J1361" s="17" t="s">
        <v>59</v>
      </c>
      <c r="K1361" s="17" t="s">
        <v>97</v>
      </c>
      <c r="L1361" s="17" t="s">
        <v>280</v>
      </c>
      <c r="M1361" s="17" t="s">
        <v>281</v>
      </c>
      <c r="N1361" s="17" t="s">
        <v>75</v>
      </c>
      <c r="O1361" s="17">
        <v>20200610</v>
      </c>
      <c r="P1361" s="17">
        <v>20200710</v>
      </c>
      <c r="Q1361" s="17">
        <v>1210</v>
      </c>
      <c r="R1361" s="17">
        <v>27891810</v>
      </c>
      <c r="S1361" s="17" t="s">
        <v>76</v>
      </c>
      <c r="T1361" s="17" t="s">
        <v>63</v>
      </c>
      <c r="U1361" s="17" t="s">
        <v>91</v>
      </c>
      <c r="V1361" s="17">
        <f t="shared" si="382"/>
        <v>25</v>
      </c>
      <c r="W1361" s="17">
        <v>25000</v>
      </c>
      <c r="X1361" s="17" t="s">
        <v>64</v>
      </c>
      <c r="Y1361" s="17" t="s">
        <v>150</v>
      </c>
      <c r="Z1361" s="17">
        <v>20200803</v>
      </c>
      <c r="AA1361" s="17" t="s">
        <v>78</v>
      </c>
      <c r="AB1361" s="17">
        <v>1</v>
      </c>
      <c r="AC1361" s="17" t="str">
        <f>IFERROR(VLOOKUP(A1361,[1]Cruces!AJ:AK,2,0),VLOOKUP(CONCATENATE(X1361,AA1361),[1]Cruces!G:H,2,0))</f>
        <v>Solicitud de Obra</v>
      </c>
      <c r="AD1361" s="17">
        <f t="shared" si="368"/>
        <v>10</v>
      </c>
      <c r="AE1361" s="17">
        <f t="shared" si="369"/>
        <v>6</v>
      </c>
      <c r="AF1361" s="17">
        <f t="shared" si="370"/>
        <v>2020</v>
      </c>
      <c r="AG1361" s="17" t="str">
        <f>IFERROR(VLOOKUP(MID(A1361,2,4)*1,[1]Cruces!K:L,2,0),"Verificar")</f>
        <v>Atlántico Sur</v>
      </c>
      <c r="AH1361" s="17">
        <f t="shared" ca="1" si="371"/>
        <v>168</v>
      </c>
      <c r="AI1361" s="17" t="str">
        <f>IFERROR(VLOOKUP(U1361,[1]Cruces!$O$1:$P$6,2,0),"Sin Orden")</f>
        <v>Resuelta</v>
      </c>
      <c r="AJ1361" s="17">
        <f t="shared" si="372"/>
        <v>3</v>
      </c>
      <c r="AK1361" s="17">
        <f t="shared" si="373"/>
        <v>8</v>
      </c>
      <c r="AL1361" s="17">
        <f t="shared" si="374"/>
        <v>2020</v>
      </c>
      <c r="AM1361" s="17">
        <f t="shared" ca="1" si="375"/>
        <v>114</v>
      </c>
      <c r="AN1361" s="18">
        <f>IFERROR(VLOOKUP(R1361*1,'[1]Ordenes de Servicio'!G:K,5,0),"No Cruza")</f>
        <v>44041</v>
      </c>
      <c r="AO1361" s="17">
        <f t="shared" ca="1" si="376"/>
        <v>54</v>
      </c>
      <c r="AP1361" s="17">
        <f t="shared" si="377"/>
        <v>10</v>
      </c>
      <c r="AQ1361" s="17">
        <f t="shared" si="378"/>
        <v>7</v>
      </c>
      <c r="AR1361" s="17">
        <f t="shared" si="379"/>
        <v>2020</v>
      </c>
      <c r="AS1361" s="17">
        <f t="shared" ca="1" si="380"/>
        <v>138</v>
      </c>
      <c r="AT1361" s="17" t="str">
        <f t="shared" ca="1" si="383"/>
        <v>No</v>
      </c>
      <c r="AU1361" s="17">
        <f t="shared" si="381"/>
        <v>24</v>
      </c>
      <c r="AV1361" s="17" t="str">
        <f>+VLOOKUP(B1361,[1]Cruces!S:T,2,0)</f>
        <v>5. Consultoría / Adjudicación</v>
      </c>
    </row>
    <row r="1362" spans="1:48" hidden="1" x14ac:dyDescent="0.25">
      <c r="A1362" s="17" t="s">
        <v>8382</v>
      </c>
      <c r="B1362" s="17" t="s">
        <v>6595</v>
      </c>
      <c r="C1362" s="17">
        <v>0</v>
      </c>
      <c r="D1362" s="17">
        <v>0</v>
      </c>
      <c r="E1362" s="17" t="s">
        <v>55</v>
      </c>
      <c r="F1362" s="17" t="s">
        <v>5366</v>
      </c>
      <c r="G1362" s="17" t="s">
        <v>8383</v>
      </c>
      <c r="H1362" s="17">
        <v>3013911818</v>
      </c>
      <c r="I1362" s="17" t="s">
        <v>71</v>
      </c>
      <c r="J1362" s="17" t="s">
        <v>59</v>
      </c>
      <c r="K1362" s="17" t="s">
        <v>97</v>
      </c>
      <c r="L1362" s="17" t="s">
        <v>5368</v>
      </c>
      <c r="M1362" s="17" t="s">
        <v>5369</v>
      </c>
      <c r="N1362" s="17" t="s">
        <v>6600</v>
      </c>
      <c r="O1362" s="17">
        <v>20200722</v>
      </c>
      <c r="P1362" s="17">
        <v>20201027</v>
      </c>
      <c r="Q1362" s="17">
        <v>1170</v>
      </c>
      <c r="R1362" s="17">
        <v>28245509</v>
      </c>
      <c r="S1362" s="17" t="s">
        <v>6601</v>
      </c>
      <c r="T1362" s="17" t="s">
        <v>63</v>
      </c>
      <c r="U1362" s="17" t="s">
        <v>91</v>
      </c>
      <c r="V1362" s="17">
        <f t="shared" si="382"/>
        <v>3</v>
      </c>
      <c r="W1362" s="17">
        <v>3000</v>
      </c>
      <c r="X1362" s="17" t="s">
        <v>7065</v>
      </c>
      <c r="Y1362" s="17" t="s">
        <v>6595</v>
      </c>
      <c r="Z1362" s="17">
        <v>20201027</v>
      </c>
      <c r="AA1362" s="17" t="s">
        <v>1947</v>
      </c>
      <c r="AB1362" s="17">
        <v>1</v>
      </c>
      <c r="AC1362" s="17" t="str">
        <f>IFERROR(VLOOKUP(A1362,[1]Cruces!AJ:AK,2,0),VLOOKUP(CONCATENATE(X1362,AA1362),[1]Cruces!G:H,2,0))</f>
        <v>Solicitud por BT</v>
      </c>
      <c r="AD1362" s="17">
        <f t="shared" si="368"/>
        <v>22</v>
      </c>
      <c r="AE1362" s="17">
        <f t="shared" si="369"/>
        <v>7</v>
      </c>
      <c r="AF1362" s="17">
        <f t="shared" si="370"/>
        <v>2020</v>
      </c>
      <c r="AG1362" s="17" t="str">
        <f>IFERROR(VLOOKUP(MID(A1362,2,4)*1,[1]Cruces!K:L,2,0),"Verificar")</f>
        <v>Atlántico Norte</v>
      </c>
      <c r="AH1362" s="17">
        <f t="shared" ca="1" si="371"/>
        <v>126</v>
      </c>
      <c r="AI1362" s="17" t="str">
        <f>IFERROR(VLOOKUP(U1362,[1]Cruces!$O$1:$P$6,2,0),"Sin Orden")</f>
        <v>Resuelta</v>
      </c>
      <c r="AJ1362" s="17">
        <f t="shared" si="372"/>
        <v>27</v>
      </c>
      <c r="AK1362" s="17">
        <f t="shared" si="373"/>
        <v>10</v>
      </c>
      <c r="AL1362" s="17">
        <f t="shared" si="374"/>
        <v>2020</v>
      </c>
      <c r="AM1362" s="17">
        <f t="shared" ca="1" si="375"/>
        <v>29</v>
      </c>
      <c r="AN1362" s="18" t="str">
        <f>IFERROR(VLOOKUP(R1362*1,'[1]Ordenes de Servicio'!G:K,5,0),"No Cruza")</f>
        <v>No Cruza</v>
      </c>
      <c r="AO1362" s="17">
        <f t="shared" ca="1" si="376"/>
        <v>97</v>
      </c>
      <c r="AP1362" s="17">
        <f t="shared" si="377"/>
        <v>27</v>
      </c>
      <c r="AQ1362" s="17">
        <f t="shared" si="378"/>
        <v>10</v>
      </c>
      <c r="AR1362" s="17">
        <f t="shared" si="379"/>
        <v>2020</v>
      </c>
      <c r="AS1362" s="17">
        <f t="shared" ca="1" si="380"/>
        <v>29</v>
      </c>
      <c r="AT1362" s="17" t="str">
        <f t="shared" ca="1" si="383"/>
        <v>No</v>
      </c>
      <c r="AU1362" s="17">
        <f t="shared" si="381"/>
        <v>0</v>
      </c>
      <c r="AV1362" s="17" t="str">
        <f>+VLOOKUP(B1362,[1]Cruces!S:T,2,0)</f>
        <v>7. Ejecución en Campo OS BT</v>
      </c>
    </row>
    <row r="1363" spans="1:48" hidden="1" x14ac:dyDescent="0.25">
      <c r="A1363" s="17" t="s">
        <v>2658</v>
      </c>
      <c r="B1363" s="17" t="s">
        <v>68</v>
      </c>
      <c r="C1363" s="17">
        <v>0</v>
      </c>
      <c r="D1363" s="17">
        <v>0</v>
      </c>
      <c r="E1363" s="17" t="s">
        <v>55</v>
      </c>
      <c r="F1363" s="17" t="s">
        <v>107</v>
      </c>
      <c r="G1363" s="17" t="s">
        <v>2659</v>
      </c>
      <c r="H1363" s="17">
        <v>0</v>
      </c>
      <c r="I1363" s="17" t="s">
        <v>116</v>
      </c>
      <c r="J1363" s="17" t="s">
        <v>59</v>
      </c>
      <c r="K1363" s="17" t="s">
        <v>2660</v>
      </c>
      <c r="L1363" s="17" t="s">
        <v>117</v>
      </c>
      <c r="M1363" s="17" t="s">
        <v>118</v>
      </c>
      <c r="N1363" s="17" t="s">
        <v>75</v>
      </c>
      <c r="O1363" s="17">
        <v>20191125</v>
      </c>
      <c r="P1363" s="17">
        <v>20200102</v>
      </c>
      <c r="Q1363" s="17">
        <v>1180</v>
      </c>
      <c r="R1363" s="17">
        <v>27247807</v>
      </c>
      <c r="S1363" s="17" t="s">
        <v>76</v>
      </c>
      <c r="T1363" s="17" t="s">
        <v>63</v>
      </c>
      <c r="U1363" s="17" t="s">
        <v>91</v>
      </c>
      <c r="V1363" s="17">
        <f t="shared" si="382"/>
        <v>45</v>
      </c>
      <c r="W1363" s="17">
        <v>45000</v>
      </c>
      <c r="X1363" s="17" t="s">
        <v>64</v>
      </c>
      <c r="Y1363" s="17" t="s">
        <v>105</v>
      </c>
      <c r="Z1363" s="17">
        <v>20200407</v>
      </c>
      <c r="AA1363" s="17" t="s">
        <v>78</v>
      </c>
      <c r="AB1363" s="17">
        <v>1</v>
      </c>
      <c r="AC1363" s="17" t="str">
        <f>IFERROR(VLOOKUP(A1363,[1]Cruces!AJ:AK,2,0),VLOOKUP(CONCATENATE(X1363,AA1363),[1]Cruces!G:H,2,0))</f>
        <v>Solicitud de Obra</v>
      </c>
      <c r="AD1363" s="17">
        <f t="shared" si="368"/>
        <v>25</v>
      </c>
      <c r="AE1363" s="17">
        <f t="shared" si="369"/>
        <v>11</v>
      </c>
      <c r="AF1363" s="17">
        <f t="shared" si="370"/>
        <v>2019</v>
      </c>
      <c r="AG1363" s="17" t="str">
        <f>IFERROR(VLOOKUP(MID(A1363,2,4)*1,[1]Cruces!K:L,2,0),"Verificar")</f>
        <v>Atlántico Norte</v>
      </c>
      <c r="AH1363" s="17">
        <f t="shared" ca="1" si="371"/>
        <v>366</v>
      </c>
      <c r="AI1363" s="17" t="str">
        <f>IFERROR(VLOOKUP(U1363,[1]Cruces!$O$1:$P$6,2,0),"Sin Orden")</f>
        <v>Resuelta</v>
      </c>
      <c r="AJ1363" s="17">
        <f t="shared" si="372"/>
        <v>7</v>
      </c>
      <c r="AK1363" s="17">
        <f t="shared" si="373"/>
        <v>4</v>
      </c>
      <c r="AL1363" s="17">
        <f t="shared" si="374"/>
        <v>2020</v>
      </c>
      <c r="AM1363" s="17">
        <f t="shared" ca="1" si="375"/>
        <v>232</v>
      </c>
      <c r="AN1363" s="18">
        <f>IFERROR(VLOOKUP(R1363*1,'[1]Ordenes de Servicio'!G:K,5,0),"No Cruza")</f>
        <v>43899</v>
      </c>
      <c r="AO1363" s="17">
        <f t="shared" ca="1" si="376"/>
        <v>134</v>
      </c>
      <c r="AP1363" s="17">
        <f t="shared" si="377"/>
        <v>2</v>
      </c>
      <c r="AQ1363" s="17">
        <f t="shared" si="378"/>
        <v>1</v>
      </c>
      <c r="AR1363" s="17">
        <f t="shared" si="379"/>
        <v>2020</v>
      </c>
      <c r="AS1363" s="17">
        <f t="shared" ca="1" si="380"/>
        <v>328</v>
      </c>
      <c r="AT1363" s="17" t="str">
        <f t="shared" ca="1" si="383"/>
        <v>No</v>
      </c>
      <c r="AU1363" s="17">
        <f t="shared" si="381"/>
        <v>96</v>
      </c>
      <c r="AV1363" s="17" t="str">
        <f>+VLOOKUP(B1363,[1]Cruces!S:T,2,0)</f>
        <v>5. Consultoría / Adjudicación</v>
      </c>
    </row>
    <row r="1364" spans="1:48" hidden="1" x14ac:dyDescent="0.25">
      <c r="A1364" s="17" t="s">
        <v>2661</v>
      </c>
      <c r="B1364" s="17" t="s">
        <v>54</v>
      </c>
      <c r="C1364" s="17">
        <v>0</v>
      </c>
      <c r="D1364" s="17">
        <v>0</v>
      </c>
      <c r="E1364" s="17" t="s">
        <v>55</v>
      </c>
      <c r="F1364" s="17" t="s">
        <v>232</v>
      </c>
      <c r="G1364" s="17" t="s">
        <v>2662</v>
      </c>
      <c r="H1364" s="17">
        <v>0</v>
      </c>
      <c r="I1364" s="17" t="s">
        <v>71</v>
      </c>
      <c r="J1364" s="17" t="s">
        <v>59</v>
      </c>
      <c r="K1364" s="17" t="s">
        <v>2663</v>
      </c>
      <c r="L1364" s="17" t="s">
        <v>280</v>
      </c>
      <c r="M1364" s="17" t="s">
        <v>281</v>
      </c>
      <c r="N1364" s="17" t="s">
        <v>62</v>
      </c>
      <c r="O1364" s="17">
        <v>20200207</v>
      </c>
      <c r="P1364" s="17">
        <v>20200214</v>
      </c>
      <c r="Q1364" s="17">
        <v>7542</v>
      </c>
      <c r="R1364" s="17">
        <v>27153274</v>
      </c>
      <c r="S1364" s="17" t="s">
        <v>100</v>
      </c>
      <c r="T1364" s="17" t="s">
        <v>63</v>
      </c>
      <c r="U1364" s="17" t="s">
        <v>91</v>
      </c>
      <c r="V1364" s="17">
        <f t="shared" si="382"/>
        <v>15</v>
      </c>
      <c r="W1364" s="17">
        <v>15000</v>
      </c>
      <c r="X1364" s="17" t="s">
        <v>64</v>
      </c>
      <c r="Y1364" s="17" t="s">
        <v>150</v>
      </c>
      <c r="Z1364" s="17">
        <v>20200812</v>
      </c>
      <c r="AA1364" s="17" t="s">
        <v>78</v>
      </c>
      <c r="AB1364" s="17">
        <v>1</v>
      </c>
      <c r="AC1364" s="17" t="str">
        <f>IFERROR(VLOOKUP(A1364,[1]Cruces!AJ:AK,2,0),VLOOKUP(CONCATENATE(X1364,AA1364),[1]Cruces!G:H,2,0))</f>
        <v>Solicitud de Obra</v>
      </c>
      <c r="AD1364" s="17">
        <f t="shared" si="368"/>
        <v>7</v>
      </c>
      <c r="AE1364" s="17">
        <f t="shared" si="369"/>
        <v>2</v>
      </c>
      <c r="AF1364" s="17">
        <f t="shared" si="370"/>
        <v>2020</v>
      </c>
      <c r="AG1364" s="17" t="str">
        <f>IFERROR(VLOOKUP(MID(A1364,2,4)*1,[1]Cruces!K:L,2,0),"Verificar")</f>
        <v>Atlántico Sur</v>
      </c>
      <c r="AH1364" s="17">
        <f t="shared" ca="1" si="371"/>
        <v>292</v>
      </c>
      <c r="AI1364" s="17" t="str">
        <f>IFERROR(VLOOKUP(U1364,[1]Cruces!$O$1:$P$6,2,0),"Sin Orden")</f>
        <v>Resuelta</v>
      </c>
      <c r="AJ1364" s="17">
        <f t="shared" si="372"/>
        <v>12</v>
      </c>
      <c r="AK1364" s="17">
        <f t="shared" si="373"/>
        <v>8</v>
      </c>
      <c r="AL1364" s="17">
        <f t="shared" si="374"/>
        <v>2020</v>
      </c>
      <c r="AM1364" s="17">
        <f t="shared" ca="1" si="375"/>
        <v>105</v>
      </c>
      <c r="AN1364" s="18" t="str">
        <f>IFERROR(VLOOKUP(R1364*1,'[1]Ordenes de Servicio'!G:K,5,0),"No Cruza")</f>
        <v>No Cruza</v>
      </c>
      <c r="AO1364" s="17">
        <f t="shared" ca="1" si="376"/>
        <v>187</v>
      </c>
      <c r="AP1364" s="17">
        <f t="shared" si="377"/>
        <v>14</v>
      </c>
      <c r="AQ1364" s="17">
        <f t="shared" si="378"/>
        <v>2</v>
      </c>
      <c r="AR1364" s="17">
        <f t="shared" si="379"/>
        <v>2020</v>
      </c>
      <c r="AS1364" s="17">
        <f t="shared" ca="1" si="380"/>
        <v>285</v>
      </c>
      <c r="AT1364" s="17" t="str">
        <f t="shared" ca="1" si="383"/>
        <v>No</v>
      </c>
      <c r="AU1364" s="17">
        <f t="shared" si="381"/>
        <v>180</v>
      </c>
      <c r="AV1364" s="17" t="str">
        <f>+VLOOKUP(B1364,[1]Cruces!S:T,2,0)</f>
        <v>4. Presupuesto de Obra</v>
      </c>
    </row>
    <row r="1365" spans="1:48" hidden="1" x14ac:dyDescent="0.25">
      <c r="A1365" s="17" t="s">
        <v>2664</v>
      </c>
      <c r="B1365" s="17" t="s">
        <v>68</v>
      </c>
      <c r="C1365" s="17">
        <v>0</v>
      </c>
      <c r="D1365" s="17">
        <v>0</v>
      </c>
      <c r="E1365" s="17" t="s">
        <v>55</v>
      </c>
      <c r="F1365" s="17" t="s">
        <v>232</v>
      </c>
      <c r="G1365" s="17" t="s">
        <v>2665</v>
      </c>
      <c r="H1365" s="17">
        <v>3852926</v>
      </c>
      <c r="I1365" s="17" t="s">
        <v>116</v>
      </c>
      <c r="J1365" s="17" t="s">
        <v>59</v>
      </c>
      <c r="K1365" s="17" t="s">
        <v>2666</v>
      </c>
      <c r="L1365" s="17" t="s">
        <v>280</v>
      </c>
      <c r="M1365" s="17" t="s">
        <v>281</v>
      </c>
      <c r="N1365" s="17" t="s">
        <v>75</v>
      </c>
      <c r="O1365" s="17">
        <v>20181009</v>
      </c>
      <c r="P1365" s="17">
        <v>20181029</v>
      </c>
      <c r="Q1365" s="17">
        <v>9520</v>
      </c>
      <c r="R1365" s="17">
        <v>25624423</v>
      </c>
      <c r="S1365" s="17" t="s">
        <v>100</v>
      </c>
      <c r="T1365" s="17" t="s">
        <v>63</v>
      </c>
      <c r="U1365" s="17" t="s">
        <v>91</v>
      </c>
      <c r="V1365" s="17">
        <f t="shared" si="382"/>
        <v>15</v>
      </c>
      <c r="W1365" s="17">
        <v>15000</v>
      </c>
      <c r="X1365" s="17" t="s">
        <v>64</v>
      </c>
      <c r="Y1365" s="17" t="s">
        <v>150</v>
      </c>
      <c r="Z1365" s="17">
        <v>20200508</v>
      </c>
      <c r="AA1365" s="17" t="s">
        <v>78</v>
      </c>
      <c r="AB1365" s="17">
        <v>1</v>
      </c>
      <c r="AC1365" s="17" t="str">
        <f>IFERROR(VLOOKUP(A1365,[1]Cruces!AJ:AK,2,0),VLOOKUP(CONCATENATE(X1365,AA1365),[1]Cruces!G:H,2,0))</f>
        <v>Solicitud de Obra</v>
      </c>
      <c r="AD1365" s="17">
        <f t="shared" si="368"/>
        <v>9</v>
      </c>
      <c r="AE1365" s="17">
        <f t="shared" si="369"/>
        <v>10</v>
      </c>
      <c r="AF1365" s="17">
        <f t="shared" si="370"/>
        <v>2018</v>
      </c>
      <c r="AG1365" s="17" t="str">
        <f>IFERROR(VLOOKUP(MID(A1365,2,4)*1,[1]Cruces!K:L,2,0),"Verificar")</f>
        <v>Atlántico Sur</v>
      </c>
      <c r="AH1365" s="17">
        <f t="shared" ca="1" si="371"/>
        <v>778</v>
      </c>
      <c r="AI1365" s="17" t="str">
        <f>IFERROR(VLOOKUP(U1365,[1]Cruces!$O$1:$P$6,2,0),"Sin Orden")</f>
        <v>Resuelta</v>
      </c>
      <c r="AJ1365" s="17">
        <f t="shared" si="372"/>
        <v>8</v>
      </c>
      <c r="AK1365" s="17">
        <f t="shared" si="373"/>
        <v>5</v>
      </c>
      <c r="AL1365" s="17">
        <f t="shared" si="374"/>
        <v>2020</v>
      </c>
      <c r="AM1365" s="17">
        <f t="shared" ca="1" si="375"/>
        <v>201</v>
      </c>
      <c r="AN1365" s="18" t="str">
        <f>IFERROR(VLOOKUP(R1365*1,'[1]Ordenes de Servicio'!G:K,5,0),"No Cruza")</f>
        <v>No Cruza</v>
      </c>
      <c r="AO1365" s="17">
        <f t="shared" ca="1" si="376"/>
        <v>577</v>
      </c>
      <c r="AP1365" s="17">
        <f t="shared" si="377"/>
        <v>29</v>
      </c>
      <c r="AQ1365" s="17">
        <f t="shared" si="378"/>
        <v>10</v>
      </c>
      <c r="AR1365" s="17">
        <f t="shared" si="379"/>
        <v>2018</v>
      </c>
      <c r="AS1365" s="17">
        <f t="shared" ca="1" si="380"/>
        <v>758</v>
      </c>
      <c r="AT1365" s="17" t="str">
        <f t="shared" ca="1" si="383"/>
        <v>Si</v>
      </c>
      <c r="AU1365" s="17">
        <f t="shared" si="381"/>
        <v>557</v>
      </c>
      <c r="AV1365" s="17" t="str">
        <f>+VLOOKUP(B1365,[1]Cruces!S:T,2,0)</f>
        <v>5. Consultoría / Adjudicación</v>
      </c>
    </row>
    <row r="1366" spans="1:48" x14ac:dyDescent="0.25">
      <c r="A1366" s="17" t="s">
        <v>2667</v>
      </c>
      <c r="B1366" s="17" t="s">
        <v>80</v>
      </c>
      <c r="C1366" s="17">
        <v>2021104</v>
      </c>
      <c r="D1366" s="17">
        <v>0</v>
      </c>
      <c r="E1366" s="17" t="s">
        <v>55</v>
      </c>
      <c r="F1366" s="17" t="s">
        <v>120</v>
      </c>
      <c r="G1366" s="17" t="s">
        <v>2668</v>
      </c>
      <c r="H1366" s="17">
        <v>3126986745</v>
      </c>
      <c r="I1366" s="17" t="s">
        <v>182</v>
      </c>
      <c r="J1366" s="17" t="s">
        <v>59</v>
      </c>
      <c r="K1366" s="17" t="s">
        <v>97</v>
      </c>
      <c r="L1366" s="17" t="s">
        <v>111</v>
      </c>
      <c r="M1366" s="17" t="s">
        <v>112</v>
      </c>
      <c r="N1366" s="17" t="s">
        <v>87</v>
      </c>
      <c r="O1366" s="17">
        <v>20190128</v>
      </c>
      <c r="P1366" s="17">
        <v>20191004</v>
      </c>
      <c r="Q1366" s="17">
        <v>1110</v>
      </c>
      <c r="R1366" s="17">
        <v>26689823</v>
      </c>
      <c r="S1366" s="17" t="s">
        <v>76</v>
      </c>
      <c r="T1366" s="17" t="s">
        <v>63</v>
      </c>
      <c r="U1366" s="17" t="s">
        <v>88</v>
      </c>
      <c r="V1366" s="17">
        <f t="shared" si="382"/>
        <v>150</v>
      </c>
      <c r="W1366" s="17">
        <v>150000</v>
      </c>
      <c r="X1366" s="17" t="s">
        <v>89</v>
      </c>
      <c r="Y1366" s="17" t="s">
        <v>80</v>
      </c>
      <c r="Z1366" s="17">
        <v>20191004</v>
      </c>
      <c r="AA1366" s="17" t="s">
        <v>101</v>
      </c>
      <c r="AB1366" s="17">
        <v>1</v>
      </c>
      <c r="AC1366" s="17" t="str">
        <f>IFERROR(VLOOKUP(A1366,[1]Cruces!AJ:AK,2,0),VLOOKUP(CONCATENATE(X1366,AA1366),[1]Cruces!G:H,2,0))</f>
        <v>Solicitud de Obra</v>
      </c>
      <c r="AD1366" s="17">
        <f t="shared" si="368"/>
        <v>28</v>
      </c>
      <c r="AE1366" s="17">
        <f t="shared" si="369"/>
        <v>1</v>
      </c>
      <c r="AF1366" s="17">
        <f t="shared" si="370"/>
        <v>2019</v>
      </c>
      <c r="AG1366" s="17" t="str">
        <f>IFERROR(VLOOKUP(MID(A1366,2,4)*1,[1]Cruces!K:L,2,0),"Verificar")</f>
        <v>Atlántico Norte</v>
      </c>
      <c r="AH1366" s="17">
        <f t="shared" ca="1" si="371"/>
        <v>667</v>
      </c>
      <c r="AI1366" s="17" t="str">
        <f>IFERROR(VLOOKUP(U1366,[1]Cruces!$O$1:$P$6,2,0),"Sin Orden")</f>
        <v>Resuelta</v>
      </c>
      <c r="AJ1366" s="17">
        <f t="shared" si="372"/>
        <v>4</v>
      </c>
      <c r="AK1366" s="17">
        <f t="shared" si="373"/>
        <v>10</v>
      </c>
      <c r="AL1366" s="17">
        <f t="shared" si="374"/>
        <v>2019</v>
      </c>
      <c r="AM1366" s="17">
        <f t="shared" ca="1" si="375"/>
        <v>418</v>
      </c>
      <c r="AN1366" s="18" t="str">
        <f>IFERROR(VLOOKUP(R1366*1,'[1]Ordenes de Servicio'!G:K,5,0),"No Cruza")</f>
        <v>No Cruza</v>
      </c>
      <c r="AO1366" s="17">
        <f t="shared" ca="1" si="376"/>
        <v>249</v>
      </c>
      <c r="AP1366" s="17">
        <f t="shared" si="377"/>
        <v>4</v>
      </c>
      <c r="AQ1366" s="17">
        <f t="shared" si="378"/>
        <v>10</v>
      </c>
      <c r="AR1366" s="17">
        <f t="shared" si="379"/>
        <v>2019</v>
      </c>
      <c r="AS1366" s="17">
        <f t="shared" ca="1" si="380"/>
        <v>418</v>
      </c>
      <c r="AT1366" s="17" t="str">
        <f t="shared" ca="1" si="383"/>
        <v>Si</v>
      </c>
      <c r="AU1366" s="17">
        <f t="shared" si="381"/>
        <v>0</v>
      </c>
      <c r="AV1366" s="17" t="str">
        <f>+VLOOKUP(B1366,[1]Cruces!S:T,2,0)</f>
        <v>8. Puesta en Servicio</v>
      </c>
    </row>
    <row r="1367" spans="1:48" hidden="1" x14ac:dyDescent="0.25">
      <c r="A1367" s="17" t="s">
        <v>2669</v>
      </c>
      <c r="B1367" s="17" t="s">
        <v>68</v>
      </c>
      <c r="C1367" s="17">
        <v>0</v>
      </c>
      <c r="D1367" s="17">
        <v>0</v>
      </c>
      <c r="E1367" s="17" t="s">
        <v>55</v>
      </c>
      <c r="F1367" s="17" t="s">
        <v>69</v>
      </c>
      <c r="G1367" s="17" t="s">
        <v>2670</v>
      </c>
      <c r="H1367" s="17">
        <v>6618290</v>
      </c>
      <c r="I1367" s="17" t="s">
        <v>182</v>
      </c>
      <c r="J1367" s="17" t="s">
        <v>59</v>
      </c>
      <c r="K1367" s="17" t="s">
        <v>2671</v>
      </c>
      <c r="L1367" s="17" t="s">
        <v>2672</v>
      </c>
      <c r="M1367" s="17" t="s">
        <v>2673</v>
      </c>
      <c r="N1367" s="17" t="s">
        <v>75</v>
      </c>
      <c r="O1367" s="17">
        <v>20180216</v>
      </c>
      <c r="P1367" s="17">
        <v>20180626</v>
      </c>
      <c r="Q1367" s="17">
        <v>7542</v>
      </c>
      <c r="R1367" s="17">
        <v>25478271</v>
      </c>
      <c r="S1367" s="17" t="s">
        <v>76</v>
      </c>
      <c r="T1367" s="17" t="s">
        <v>63</v>
      </c>
      <c r="U1367" s="17" t="s">
        <v>91</v>
      </c>
      <c r="V1367" s="17">
        <f t="shared" si="382"/>
        <v>25</v>
      </c>
      <c r="W1367" s="17">
        <v>25000</v>
      </c>
      <c r="X1367" s="17" t="s">
        <v>64</v>
      </c>
      <c r="Y1367" s="17" t="s">
        <v>150</v>
      </c>
      <c r="Z1367" s="17">
        <v>20200717</v>
      </c>
      <c r="AA1367" s="17" t="s">
        <v>78</v>
      </c>
      <c r="AB1367" s="17">
        <v>1</v>
      </c>
      <c r="AC1367" s="17" t="str">
        <f>IFERROR(VLOOKUP(A1367,[1]Cruces!AJ:AK,2,0),VLOOKUP(CONCATENATE(X1367,AA1367),[1]Cruces!G:H,2,0))</f>
        <v>Solicitud de Obra</v>
      </c>
      <c r="AD1367" s="17">
        <f t="shared" si="368"/>
        <v>16</v>
      </c>
      <c r="AE1367" s="17">
        <f t="shared" si="369"/>
        <v>2</v>
      </c>
      <c r="AF1367" s="17">
        <f t="shared" si="370"/>
        <v>2018</v>
      </c>
      <c r="AG1367" s="17" t="str">
        <f>IFERROR(VLOOKUP(MID(A1367,2,4)*1,[1]Cruces!K:L,2,0),"Verificar")</f>
        <v>Atlántico Sur</v>
      </c>
      <c r="AH1367" s="17">
        <f t="shared" ca="1" si="371"/>
        <v>1013</v>
      </c>
      <c r="AI1367" s="17" t="str">
        <f>IFERROR(VLOOKUP(U1367,[1]Cruces!$O$1:$P$6,2,0),"Sin Orden")</f>
        <v>Resuelta</v>
      </c>
      <c r="AJ1367" s="17">
        <f t="shared" si="372"/>
        <v>17</v>
      </c>
      <c r="AK1367" s="17">
        <f t="shared" si="373"/>
        <v>7</v>
      </c>
      <c r="AL1367" s="17">
        <f t="shared" si="374"/>
        <v>2020</v>
      </c>
      <c r="AM1367" s="17">
        <f t="shared" ca="1" si="375"/>
        <v>131</v>
      </c>
      <c r="AN1367" s="18">
        <f>IFERROR(VLOOKUP(R1367*1,'[1]Ordenes de Servicio'!G:K,5,0),"No Cruza")</f>
        <v>43346</v>
      </c>
      <c r="AO1367" s="17">
        <f t="shared" ca="1" si="376"/>
        <v>882</v>
      </c>
      <c r="AP1367" s="17">
        <f t="shared" si="377"/>
        <v>26</v>
      </c>
      <c r="AQ1367" s="17">
        <f t="shared" si="378"/>
        <v>6</v>
      </c>
      <c r="AR1367" s="17">
        <f t="shared" si="379"/>
        <v>2018</v>
      </c>
      <c r="AS1367" s="17">
        <f t="shared" ca="1" si="380"/>
        <v>883</v>
      </c>
      <c r="AT1367" s="17" t="str">
        <f t="shared" ca="1" si="383"/>
        <v>Si</v>
      </c>
      <c r="AU1367" s="17">
        <f t="shared" si="381"/>
        <v>752</v>
      </c>
      <c r="AV1367" s="17" t="str">
        <f>+VLOOKUP(B1367,[1]Cruces!S:T,2,0)</f>
        <v>5. Consultoría / Adjudicación</v>
      </c>
    </row>
    <row r="1368" spans="1:48" hidden="1" x14ac:dyDescent="0.25">
      <c r="A1368" s="17" t="s">
        <v>2674</v>
      </c>
      <c r="B1368" s="17" t="s">
        <v>54</v>
      </c>
      <c r="C1368" s="17">
        <v>0</v>
      </c>
      <c r="D1368" s="17">
        <v>0</v>
      </c>
      <c r="E1368" s="17" t="s">
        <v>55</v>
      </c>
      <c r="F1368" s="17" t="s">
        <v>126</v>
      </c>
      <c r="G1368" s="17" t="s">
        <v>2675</v>
      </c>
      <c r="H1368" s="17">
        <v>0</v>
      </c>
      <c r="I1368" s="17" t="s">
        <v>71</v>
      </c>
      <c r="J1368" s="17" t="s">
        <v>59</v>
      </c>
      <c r="K1368" s="17" t="s">
        <v>2676</v>
      </c>
      <c r="L1368" s="17" t="s">
        <v>129</v>
      </c>
      <c r="M1368" s="17" t="s">
        <v>130</v>
      </c>
      <c r="N1368" s="17" t="s">
        <v>62</v>
      </c>
      <c r="O1368" s="17">
        <v>20200814</v>
      </c>
      <c r="P1368" s="17">
        <v>20200822</v>
      </c>
      <c r="Q1368" s="17">
        <v>7751</v>
      </c>
      <c r="R1368" s="17">
        <v>28023574</v>
      </c>
      <c r="S1368" s="17" t="s">
        <v>100</v>
      </c>
      <c r="T1368" s="17" t="s">
        <v>63</v>
      </c>
      <c r="U1368" s="17" t="s">
        <v>91</v>
      </c>
      <c r="V1368" s="17">
        <f t="shared" si="382"/>
        <v>162.5</v>
      </c>
      <c r="W1368" s="17">
        <v>162500</v>
      </c>
      <c r="X1368" s="17" t="s">
        <v>64</v>
      </c>
      <c r="Y1368" s="17" t="s">
        <v>65</v>
      </c>
      <c r="Z1368" s="17">
        <v>20200822</v>
      </c>
      <c r="AA1368" s="17" t="s">
        <v>124</v>
      </c>
      <c r="AB1368" s="17">
        <v>1</v>
      </c>
      <c r="AC1368" s="17" t="str">
        <f>IFERROR(VLOOKUP(A1368,[1]Cruces!AJ:AK,2,0),VLOOKUP(CONCATENATE(X1368,AA1368),[1]Cruces!G:H,2,0))</f>
        <v>Solicitud de Obra</v>
      </c>
      <c r="AD1368" s="17">
        <f t="shared" si="368"/>
        <v>14</v>
      </c>
      <c r="AE1368" s="17">
        <f t="shared" si="369"/>
        <v>8</v>
      </c>
      <c r="AF1368" s="17">
        <f t="shared" si="370"/>
        <v>2020</v>
      </c>
      <c r="AG1368" s="17" t="str">
        <f>IFERROR(VLOOKUP(MID(A1368,2,4)*1,[1]Cruces!K:L,2,0),"Verificar")</f>
        <v>Guajira</v>
      </c>
      <c r="AH1368" s="17">
        <f t="shared" ca="1" si="371"/>
        <v>103</v>
      </c>
      <c r="AI1368" s="17" t="str">
        <f>IFERROR(VLOOKUP(U1368,[1]Cruces!$O$1:$P$6,2,0),"Sin Orden")</f>
        <v>Resuelta</v>
      </c>
      <c r="AJ1368" s="17">
        <f t="shared" si="372"/>
        <v>22</v>
      </c>
      <c r="AK1368" s="17">
        <f t="shared" si="373"/>
        <v>8</v>
      </c>
      <c r="AL1368" s="17">
        <f t="shared" si="374"/>
        <v>2020</v>
      </c>
      <c r="AM1368" s="17">
        <f t="shared" ca="1" si="375"/>
        <v>95</v>
      </c>
      <c r="AN1368" s="18" t="str">
        <f>IFERROR(VLOOKUP(R1368*1,'[1]Ordenes de Servicio'!G:K,5,0),"No Cruza")</f>
        <v>No Cruza</v>
      </c>
      <c r="AO1368" s="17">
        <f t="shared" ca="1" si="376"/>
        <v>8</v>
      </c>
      <c r="AP1368" s="17">
        <f t="shared" si="377"/>
        <v>22</v>
      </c>
      <c r="AQ1368" s="17">
        <f t="shared" si="378"/>
        <v>8</v>
      </c>
      <c r="AR1368" s="17">
        <f t="shared" si="379"/>
        <v>2020</v>
      </c>
      <c r="AS1368" s="17">
        <f t="shared" ca="1" si="380"/>
        <v>95</v>
      </c>
      <c r="AT1368" s="17" t="str">
        <f t="shared" ca="1" si="383"/>
        <v>No</v>
      </c>
      <c r="AU1368" s="17">
        <f t="shared" si="381"/>
        <v>0</v>
      </c>
      <c r="AV1368" s="17" t="str">
        <f>+VLOOKUP(B1368,[1]Cruces!S:T,2,0)</f>
        <v>4. Presupuesto de Obra</v>
      </c>
    </row>
    <row r="1369" spans="1:48" x14ac:dyDescent="0.25">
      <c r="A1369" s="17" t="s">
        <v>2677</v>
      </c>
      <c r="B1369" s="17" t="s">
        <v>80</v>
      </c>
      <c r="C1369" s="17">
        <v>0</v>
      </c>
      <c r="D1369" s="17">
        <v>0</v>
      </c>
      <c r="E1369" s="17" t="s">
        <v>55</v>
      </c>
      <c r="F1369" s="17" t="s">
        <v>120</v>
      </c>
      <c r="G1369" s="17" t="s">
        <v>2678</v>
      </c>
      <c r="H1369" s="17">
        <v>3015335828</v>
      </c>
      <c r="I1369" s="17" t="s">
        <v>71</v>
      </c>
      <c r="J1369" s="17" t="s">
        <v>59</v>
      </c>
      <c r="K1369" s="17" t="s">
        <v>97</v>
      </c>
      <c r="L1369" s="17" t="s">
        <v>122</v>
      </c>
      <c r="M1369" s="17" t="s">
        <v>123</v>
      </c>
      <c r="N1369" s="17" t="s">
        <v>87</v>
      </c>
      <c r="O1369" s="17">
        <v>20171101</v>
      </c>
      <c r="P1369" s="17">
        <v>20190319</v>
      </c>
      <c r="Q1369" s="17">
        <v>1110</v>
      </c>
      <c r="R1369" s="17">
        <v>25763513</v>
      </c>
      <c r="S1369" s="17" t="s">
        <v>76</v>
      </c>
      <c r="T1369" s="17" t="s">
        <v>63</v>
      </c>
      <c r="U1369" s="17" t="s">
        <v>88</v>
      </c>
      <c r="V1369" s="17">
        <f t="shared" si="382"/>
        <v>500</v>
      </c>
      <c r="W1369" s="17">
        <v>500000</v>
      </c>
      <c r="X1369" s="17" t="s">
        <v>64</v>
      </c>
      <c r="Y1369" s="17" t="s">
        <v>80</v>
      </c>
      <c r="Z1369" s="17">
        <v>20190319</v>
      </c>
      <c r="AA1369" s="17" t="s">
        <v>137</v>
      </c>
      <c r="AB1369" s="17">
        <v>1</v>
      </c>
      <c r="AC1369" s="17" t="str">
        <f>IFERROR(VLOOKUP(A1369,[1]Cruces!AJ:AK,2,0),VLOOKUP(CONCATENATE(X1369,AA1369),[1]Cruces!G:H,2,0))</f>
        <v>Solicitud de Obra</v>
      </c>
      <c r="AD1369" s="17">
        <f t="shared" si="368"/>
        <v>1</v>
      </c>
      <c r="AE1369" s="17">
        <f t="shared" si="369"/>
        <v>11</v>
      </c>
      <c r="AF1369" s="17">
        <f t="shared" si="370"/>
        <v>2017</v>
      </c>
      <c r="AG1369" s="17" t="str">
        <f>IFERROR(VLOOKUP(MID(A1369,2,4)*1,[1]Cruces!K:L,2,0),"Verificar")</f>
        <v>Atlántico Norte</v>
      </c>
      <c r="AH1369" s="17">
        <f t="shared" ca="1" si="371"/>
        <v>1120</v>
      </c>
      <c r="AI1369" s="17" t="str">
        <f>IFERROR(VLOOKUP(U1369,[1]Cruces!$O$1:$P$6,2,0),"Sin Orden")</f>
        <v>Resuelta</v>
      </c>
      <c r="AJ1369" s="17">
        <f t="shared" si="372"/>
        <v>19</v>
      </c>
      <c r="AK1369" s="17">
        <f t="shared" si="373"/>
        <v>3</v>
      </c>
      <c r="AL1369" s="17">
        <f t="shared" si="374"/>
        <v>2019</v>
      </c>
      <c r="AM1369" s="17">
        <f t="shared" ca="1" si="375"/>
        <v>617</v>
      </c>
      <c r="AN1369" s="18" t="str">
        <f>IFERROR(VLOOKUP(R1369*1,'[1]Ordenes de Servicio'!G:K,5,0),"No Cruza")</f>
        <v>No Cruza</v>
      </c>
      <c r="AO1369" s="17">
        <f t="shared" ca="1" si="376"/>
        <v>503</v>
      </c>
      <c r="AP1369" s="17">
        <f t="shared" si="377"/>
        <v>19</v>
      </c>
      <c r="AQ1369" s="17">
        <f t="shared" si="378"/>
        <v>3</v>
      </c>
      <c r="AR1369" s="17">
        <f t="shared" si="379"/>
        <v>2019</v>
      </c>
      <c r="AS1369" s="17">
        <f t="shared" ca="1" si="380"/>
        <v>617</v>
      </c>
      <c r="AT1369" s="17" t="str">
        <f t="shared" ca="1" si="383"/>
        <v>Si</v>
      </c>
      <c r="AU1369" s="17">
        <f t="shared" si="381"/>
        <v>0</v>
      </c>
      <c r="AV1369" s="17" t="str">
        <f>+VLOOKUP(B1369,[1]Cruces!S:T,2,0)</f>
        <v>8. Puesta en Servicio</v>
      </c>
    </row>
    <row r="1370" spans="1:48" hidden="1" x14ac:dyDescent="0.25">
      <c r="A1370" s="17" t="s">
        <v>2679</v>
      </c>
      <c r="B1370" s="17" t="s">
        <v>68</v>
      </c>
      <c r="C1370" s="17">
        <v>0</v>
      </c>
      <c r="D1370" s="17">
        <v>0</v>
      </c>
      <c r="E1370" s="17" t="s">
        <v>55</v>
      </c>
      <c r="F1370" s="17" t="s">
        <v>126</v>
      </c>
      <c r="G1370" s="17" t="s">
        <v>2680</v>
      </c>
      <c r="H1370" s="17">
        <v>0</v>
      </c>
      <c r="I1370" s="17" t="s">
        <v>83</v>
      </c>
      <c r="J1370" s="17" t="s">
        <v>59</v>
      </c>
      <c r="K1370" s="17" t="s">
        <v>97</v>
      </c>
      <c r="L1370" s="17" t="s">
        <v>129</v>
      </c>
      <c r="M1370" s="17" t="s">
        <v>130</v>
      </c>
      <c r="N1370" s="17" t="s">
        <v>75</v>
      </c>
      <c r="O1370" s="17">
        <v>20200325</v>
      </c>
      <c r="P1370" s="17">
        <v>20200423</v>
      </c>
      <c r="Q1370" s="17">
        <v>9331</v>
      </c>
      <c r="R1370" s="17">
        <v>27291837</v>
      </c>
      <c r="S1370" s="17" t="s">
        <v>100</v>
      </c>
      <c r="T1370" s="17" t="s">
        <v>63</v>
      </c>
      <c r="U1370" s="17" t="s">
        <v>91</v>
      </c>
      <c r="V1370" s="17">
        <f t="shared" si="382"/>
        <v>25</v>
      </c>
      <c r="W1370" s="17">
        <v>25000</v>
      </c>
      <c r="X1370" s="17" t="s">
        <v>64</v>
      </c>
      <c r="Y1370" s="17" t="s">
        <v>282</v>
      </c>
      <c r="Z1370" s="17">
        <v>20200429</v>
      </c>
      <c r="AA1370" s="17" t="s">
        <v>176</v>
      </c>
      <c r="AB1370" s="17">
        <v>1</v>
      </c>
      <c r="AC1370" s="17" t="str">
        <f>IFERROR(VLOOKUP(A1370,[1]Cruces!AJ:AK,2,0),VLOOKUP(CONCATENATE(X1370,AA1370),[1]Cruces!G:H,2,0))</f>
        <v>Solicitud de Obra</v>
      </c>
      <c r="AD1370" s="17">
        <f t="shared" si="368"/>
        <v>25</v>
      </c>
      <c r="AE1370" s="17">
        <f t="shared" si="369"/>
        <v>3</v>
      </c>
      <c r="AF1370" s="17">
        <f t="shared" si="370"/>
        <v>2020</v>
      </c>
      <c r="AG1370" s="17" t="str">
        <f>IFERROR(VLOOKUP(MID(A1370,2,4)*1,[1]Cruces!K:L,2,0),"Verificar")</f>
        <v>Guajira</v>
      </c>
      <c r="AH1370" s="17">
        <f t="shared" ca="1" si="371"/>
        <v>245</v>
      </c>
      <c r="AI1370" s="17" t="str">
        <f>IFERROR(VLOOKUP(U1370,[1]Cruces!$O$1:$P$6,2,0),"Sin Orden")</f>
        <v>Resuelta</v>
      </c>
      <c r="AJ1370" s="17">
        <f t="shared" si="372"/>
        <v>29</v>
      </c>
      <c r="AK1370" s="17">
        <f t="shared" si="373"/>
        <v>4</v>
      </c>
      <c r="AL1370" s="17">
        <f t="shared" si="374"/>
        <v>2020</v>
      </c>
      <c r="AM1370" s="17">
        <f t="shared" ca="1" si="375"/>
        <v>210</v>
      </c>
      <c r="AN1370" s="18" t="str">
        <f>IFERROR(VLOOKUP(R1370*1,'[1]Ordenes de Servicio'!G:K,5,0),"No Cruza")</f>
        <v>No Cruza</v>
      </c>
      <c r="AO1370" s="17">
        <f t="shared" ca="1" si="376"/>
        <v>35</v>
      </c>
      <c r="AP1370" s="17">
        <f t="shared" si="377"/>
        <v>23</v>
      </c>
      <c r="AQ1370" s="17">
        <f t="shared" si="378"/>
        <v>4</v>
      </c>
      <c r="AR1370" s="17">
        <f t="shared" si="379"/>
        <v>2020</v>
      </c>
      <c r="AS1370" s="17">
        <f t="shared" ca="1" si="380"/>
        <v>216</v>
      </c>
      <c r="AT1370" s="17" t="str">
        <f t="shared" ca="1" si="383"/>
        <v>No</v>
      </c>
      <c r="AU1370" s="17">
        <f t="shared" si="381"/>
        <v>6</v>
      </c>
      <c r="AV1370" s="17" t="str">
        <f>+VLOOKUP(B1370,[1]Cruces!S:T,2,0)</f>
        <v>5. Consultoría / Adjudicación</v>
      </c>
    </row>
    <row r="1371" spans="1:48" hidden="1" x14ac:dyDescent="0.25">
      <c r="A1371" s="17" t="s">
        <v>2681</v>
      </c>
      <c r="B1371" s="17" t="s">
        <v>68</v>
      </c>
      <c r="C1371" s="17">
        <v>0</v>
      </c>
      <c r="D1371" s="17">
        <v>0</v>
      </c>
      <c r="E1371" s="17" t="s">
        <v>55</v>
      </c>
      <c r="F1371" s="17" t="s">
        <v>107</v>
      </c>
      <c r="G1371" s="17" t="s">
        <v>2682</v>
      </c>
      <c r="H1371" s="17" t="s">
        <v>2683</v>
      </c>
      <c r="I1371" s="17" t="s">
        <v>182</v>
      </c>
      <c r="J1371" s="17" t="s">
        <v>59</v>
      </c>
      <c r="K1371" s="17" t="s">
        <v>2684</v>
      </c>
      <c r="L1371" s="17" t="s">
        <v>117</v>
      </c>
      <c r="M1371" s="17" t="s">
        <v>118</v>
      </c>
      <c r="N1371" s="17" t="s">
        <v>75</v>
      </c>
      <c r="O1371" s="17">
        <v>20200206</v>
      </c>
      <c r="P1371" s="17">
        <v>20200313</v>
      </c>
      <c r="Q1371" s="17">
        <v>1110</v>
      </c>
      <c r="R1371" s="17">
        <v>27959976</v>
      </c>
      <c r="S1371" s="17" t="s">
        <v>76</v>
      </c>
      <c r="T1371" s="17" t="s">
        <v>63</v>
      </c>
      <c r="U1371" s="17" t="s">
        <v>91</v>
      </c>
      <c r="V1371" s="17">
        <f t="shared" si="382"/>
        <v>112.5</v>
      </c>
      <c r="W1371" s="17">
        <v>112500</v>
      </c>
      <c r="X1371" s="17" t="s">
        <v>64</v>
      </c>
      <c r="Y1371" s="17" t="s">
        <v>136</v>
      </c>
      <c r="Z1371" s="17">
        <v>20200313</v>
      </c>
      <c r="AA1371" s="17" t="s">
        <v>78</v>
      </c>
      <c r="AB1371" s="17">
        <v>1</v>
      </c>
      <c r="AC1371" s="17" t="str">
        <f>IFERROR(VLOOKUP(A1371,[1]Cruces!AJ:AK,2,0),VLOOKUP(CONCATENATE(X1371,AA1371),[1]Cruces!G:H,2,0))</f>
        <v>Solicitud de Obra</v>
      </c>
      <c r="AD1371" s="17">
        <f t="shared" si="368"/>
        <v>6</v>
      </c>
      <c r="AE1371" s="17">
        <f t="shared" si="369"/>
        <v>2</v>
      </c>
      <c r="AF1371" s="17">
        <f t="shared" si="370"/>
        <v>2020</v>
      </c>
      <c r="AG1371" s="17" t="str">
        <f>IFERROR(VLOOKUP(MID(A1371,2,4)*1,[1]Cruces!K:L,2,0),"Verificar")</f>
        <v>Atlántico Norte</v>
      </c>
      <c r="AH1371" s="17">
        <f t="shared" ca="1" si="371"/>
        <v>293</v>
      </c>
      <c r="AI1371" s="17" t="str">
        <f>IFERROR(VLOOKUP(U1371,[1]Cruces!$O$1:$P$6,2,0),"Sin Orden")</f>
        <v>Resuelta</v>
      </c>
      <c r="AJ1371" s="17">
        <f t="shared" si="372"/>
        <v>13</v>
      </c>
      <c r="AK1371" s="17">
        <f t="shared" si="373"/>
        <v>3</v>
      </c>
      <c r="AL1371" s="17">
        <f t="shared" si="374"/>
        <v>2020</v>
      </c>
      <c r="AM1371" s="17">
        <f t="shared" ca="1" si="375"/>
        <v>257</v>
      </c>
      <c r="AN1371" s="18">
        <f>IFERROR(VLOOKUP(R1371*1,'[1]Ordenes de Servicio'!G:K,5,0),"No Cruza")</f>
        <v>44053</v>
      </c>
      <c r="AO1371" s="17">
        <f t="shared" ca="1" si="376"/>
        <v>36</v>
      </c>
      <c r="AP1371" s="17">
        <f t="shared" si="377"/>
        <v>13</v>
      </c>
      <c r="AQ1371" s="17">
        <f t="shared" si="378"/>
        <v>3</v>
      </c>
      <c r="AR1371" s="17">
        <f t="shared" si="379"/>
        <v>2020</v>
      </c>
      <c r="AS1371" s="17">
        <f t="shared" ca="1" si="380"/>
        <v>257</v>
      </c>
      <c r="AT1371" s="17" t="str">
        <f t="shared" ca="1" si="383"/>
        <v>No</v>
      </c>
      <c r="AU1371" s="17">
        <f t="shared" si="381"/>
        <v>0</v>
      </c>
      <c r="AV1371" s="17" t="str">
        <f>+VLOOKUP(B1371,[1]Cruces!S:T,2,0)</f>
        <v>5. Consultoría / Adjudicación</v>
      </c>
    </row>
    <row r="1372" spans="1:48" hidden="1" x14ac:dyDescent="0.25">
      <c r="A1372" s="17" t="s">
        <v>2685</v>
      </c>
      <c r="B1372" s="17" t="s">
        <v>54</v>
      </c>
      <c r="C1372" s="17">
        <v>0</v>
      </c>
      <c r="D1372" s="17">
        <v>0</v>
      </c>
      <c r="E1372" s="17" t="s">
        <v>55</v>
      </c>
      <c r="F1372" s="17" t="s">
        <v>232</v>
      </c>
      <c r="G1372" s="17" t="s">
        <v>2686</v>
      </c>
      <c r="H1372" s="17">
        <v>3024019553</v>
      </c>
      <c r="I1372" s="17" t="s">
        <v>71</v>
      </c>
      <c r="J1372" s="17" t="s">
        <v>59</v>
      </c>
      <c r="K1372" s="17" t="s">
        <v>2687</v>
      </c>
      <c r="L1372" s="17" t="s">
        <v>280</v>
      </c>
      <c r="M1372" s="17" t="s">
        <v>281</v>
      </c>
      <c r="N1372" s="17" t="s">
        <v>62</v>
      </c>
      <c r="O1372" s="17">
        <v>20190521</v>
      </c>
      <c r="P1372" s="17">
        <v>20190912</v>
      </c>
      <c r="Q1372" s="17">
        <v>7541</v>
      </c>
      <c r="R1372" s="17">
        <v>26333026</v>
      </c>
      <c r="S1372" s="17" t="s">
        <v>100</v>
      </c>
      <c r="T1372" s="17" t="s">
        <v>63</v>
      </c>
      <c r="U1372" s="17" t="s">
        <v>91</v>
      </c>
      <c r="V1372" s="17">
        <f t="shared" si="382"/>
        <v>15</v>
      </c>
      <c r="W1372" s="17">
        <v>15000</v>
      </c>
      <c r="X1372" s="17" t="s">
        <v>64</v>
      </c>
      <c r="Y1372" s="17" t="s">
        <v>65</v>
      </c>
      <c r="Z1372" s="17">
        <v>20190912</v>
      </c>
      <c r="AA1372" s="17" t="s">
        <v>78</v>
      </c>
      <c r="AB1372" s="17">
        <v>1</v>
      </c>
      <c r="AC1372" s="17" t="str">
        <f>IFERROR(VLOOKUP(A1372,[1]Cruces!AJ:AK,2,0),VLOOKUP(CONCATENATE(X1372,AA1372),[1]Cruces!G:H,2,0))</f>
        <v>Solicitud de Obra</v>
      </c>
      <c r="AD1372" s="17">
        <f t="shared" si="368"/>
        <v>21</v>
      </c>
      <c r="AE1372" s="17">
        <f t="shared" si="369"/>
        <v>5</v>
      </c>
      <c r="AF1372" s="17">
        <f t="shared" si="370"/>
        <v>2019</v>
      </c>
      <c r="AG1372" s="17" t="str">
        <f>IFERROR(VLOOKUP(MID(A1372,2,4)*1,[1]Cruces!K:L,2,0),"Verificar")</f>
        <v>Atlántico Sur</v>
      </c>
      <c r="AH1372" s="17">
        <f t="shared" ca="1" si="371"/>
        <v>554</v>
      </c>
      <c r="AI1372" s="17" t="str">
        <f>IFERROR(VLOOKUP(U1372,[1]Cruces!$O$1:$P$6,2,0),"Sin Orden")</f>
        <v>Resuelta</v>
      </c>
      <c r="AJ1372" s="17">
        <f t="shared" si="372"/>
        <v>12</v>
      </c>
      <c r="AK1372" s="17">
        <f t="shared" si="373"/>
        <v>9</v>
      </c>
      <c r="AL1372" s="17">
        <f t="shared" si="374"/>
        <v>2019</v>
      </c>
      <c r="AM1372" s="17">
        <f t="shared" ca="1" si="375"/>
        <v>440</v>
      </c>
      <c r="AN1372" s="18" t="str">
        <f>IFERROR(VLOOKUP(R1372*1,'[1]Ordenes de Servicio'!G:K,5,0),"No Cruza")</f>
        <v>No Cruza</v>
      </c>
      <c r="AO1372" s="17">
        <f t="shared" ca="1" si="376"/>
        <v>114</v>
      </c>
      <c r="AP1372" s="17">
        <f t="shared" si="377"/>
        <v>12</v>
      </c>
      <c r="AQ1372" s="17">
        <f t="shared" si="378"/>
        <v>9</v>
      </c>
      <c r="AR1372" s="17">
        <f t="shared" si="379"/>
        <v>2019</v>
      </c>
      <c r="AS1372" s="17">
        <f t="shared" ca="1" si="380"/>
        <v>440</v>
      </c>
      <c r="AT1372" s="17" t="str">
        <f t="shared" ca="1" si="383"/>
        <v>Si</v>
      </c>
      <c r="AU1372" s="17">
        <f t="shared" si="381"/>
        <v>0</v>
      </c>
      <c r="AV1372" s="17" t="str">
        <f>+VLOOKUP(B1372,[1]Cruces!S:T,2,0)</f>
        <v>4. Presupuesto de Obra</v>
      </c>
    </row>
    <row r="1373" spans="1:48" hidden="1" x14ac:dyDescent="0.25">
      <c r="A1373" s="17" t="s">
        <v>2688</v>
      </c>
      <c r="B1373" s="17" t="s">
        <v>54</v>
      </c>
      <c r="C1373" s="17">
        <v>0</v>
      </c>
      <c r="D1373" s="17">
        <v>0</v>
      </c>
      <c r="E1373" s="17" t="s">
        <v>55</v>
      </c>
      <c r="F1373" s="17" t="s">
        <v>81</v>
      </c>
      <c r="G1373" s="17" t="s">
        <v>2689</v>
      </c>
      <c r="H1373" s="17">
        <v>0</v>
      </c>
      <c r="I1373" s="17" t="s">
        <v>116</v>
      </c>
      <c r="J1373" s="17" t="s">
        <v>59</v>
      </c>
      <c r="K1373" s="17" t="s">
        <v>2690</v>
      </c>
      <c r="L1373" s="17" t="s">
        <v>85</v>
      </c>
      <c r="M1373" s="17" t="s">
        <v>86</v>
      </c>
      <c r="N1373" s="17" t="s">
        <v>62</v>
      </c>
      <c r="O1373" s="17">
        <v>20200221</v>
      </c>
      <c r="P1373" s="17">
        <v>20200226</v>
      </c>
      <c r="Q1373" s="17">
        <v>3410</v>
      </c>
      <c r="R1373" s="17">
        <v>27202779</v>
      </c>
      <c r="S1373" s="17" t="s">
        <v>100</v>
      </c>
      <c r="T1373" s="17" t="s">
        <v>63</v>
      </c>
      <c r="U1373" s="17" t="s">
        <v>91</v>
      </c>
      <c r="V1373" s="17">
        <f t="shared" si="382"/>
        <v>75</v>
      </c>
      <c r="W1373" s="17">
        <v>75000</v>
      </c>
      <c r="X1373" s="17" t="s">
        <v>64</v>
      </c>
      <c r="Y1373" s="17" t="s">
        <v>65</v>
      </c>
      <c r="Z1373" s="17">
        <v>20200226</v>
      </c>
      <c r="AA1373" s="17" t="s">
        <v>78</v>
      </c>
      <c r="AB1373" s="17">
        <v>1</v>
      </c>
      <c r="AC1373" s="17" t="str">
        <f>IFERROR(VLOOKUP(A1373,[1]Cruces!AJ:AK,2,0),VLOOKUP(CONCATENATE(X1373,AA1373),[1]Cruces!G:H,2,0))</f>
        <v>Solicitud de Obra</v>
      </c>
      <c r="AD1373" s="17">
        <f t="shared" si="368"/>
        <v>21</v>
      </c>
      <c r="AE1373" s="17">
        <f t="shared" si="369"/>
        <v>2</v>
      </c>
      <c r="AF1373" s="17">
        <f t="shared" si="370"/>
        <v>2020</v>
      </c>
      <c r="AG1373" s="17" t="str">
        <f>IFERROR(VLOOKUP(MID(A1373,2,4)*1,[1]Cruces!K:L,2,0),"Verificar")</f>
        <v>Magdalena</v>
      </c>
      <c r="AH1373" s="17">
        <f t="shared" ca="1" si="371"/>
        <v>278</v>
      </c>
      <c r="AI1373" s="17" t="str">
        <f>IFERROR(VLOOKUP(U1373,[1]Cruces!$O$1:$P$6,2,0),"Sin Orden")</f>
        <v>Resuelta</v>
      </c>
      <c r="AJ1373" s="17">
        <f t="shared" si="372"/>
        <v>26</v>
      </c>
      <c r="AK1373" s="17">
        <f t="shared" si="373"/>
        <v>2</v>
      </c>
      <c r="AL1373" s="17">
        <f t="shared" si="374"/>
        <v>2020</v>
      </c>
      <c r="AM1373" s="17">
        <f t="shared" ca="1" si="375"/>
        <v>273</v>
      </c>
      <c r="AN1373" s="18" t="str">
        <f>IFERROR(VLOOKUP(R1373*1,'[1]Ordenes de Servicio'!G:K,5,0),"No Cruza")</f>
        <v>No Cruza</v>
      </c>
      <c r="AO1373" s="17">
        <f t="shared" ca="1" si="376"/>
        <v>5</v>
      </c>
      <c r="AP1373" s="17">
        <f t="shared" si="377"/>
        <v>26</v>
      </c>
      <c r="AQ1373" s="17">
        <f t="shared" si="378"/>
        <v>2</v>
      </c>
      <c r="AR1373" s="17">
        <f t="shared" si="379"/>
        <v>2020</v>
      </c>
      <c r="AS1373" s="17">
        <f t="shared" ca="1" si="380"/>
        <v>273</v>
      </c>
      <c r="AT1373" s="17" t="str">
        <f t="shared" ca="1" si="383"/>
        <v>No</v>
      </c>
      <c r="AU1373" s="17">
        <f t="shared" si="381"/>
        <v>0</v>
      </c>
      <c r="AV1373" s="17" t="str">
        <f>+VLOOKUP(B1373,[1]Cruces!S:T,2,0)</f>
        <v>4. Presupuesto de Obra</v>
      </c>
    </row>
    <row r="1374" spans="1:48" hidden="1" x14ac:dyDescent="0.25">
      <c r="A1374" s="17" t="s">
        <v>2691</v>
      </c>
      <c r="B1374" s="17" t="s">
        <v>68</v>
      </c>
      <c r="C1374" s="17">
        <v>0</v>
      </c>
      <c r="D1374" s="17">
        <v>0</v>
      </c>
      <c r="E1374" s="17" t="s">
        <v>55</v>
      </c>
      <c r="F1374" s="17" t="s">
        <v>232</v>
      </c>
      <c r="G1374" s="17" t="s">
        <v>2692</v>
      </c>
      <c r="H1374" s="17">
        <v>3004300922</v>
      </c>
      <c r="I1374" s="17" t="s">
        <v>116</v>
      </c>
      <c r="J1374" s="17" t="s">
        <v>59</v>
      </c>
      <c r="K1374" s="17" t="s">
        <v>97</v>
      </c>
      <c r="L1374" s="17" t="s">
        <v>111</v>
      </c>
      <c r="M1374" s="17" t="s">
        <v>112</v>
      </c>
      <c r="N1374" s="17" t="s">
        <v>75</v>
      </c>
      <c r="O1374" s="17">
        <v>20170803</v>
      </c>
      <c r="P1374" s="17">
        <v>20171103</v>
      </c>
      <c r="Q1374" s="17">
        <v>1210</v>
      </c>
      <c r="R1374" s="17">
        <v>25585252</v>
      </c>
      <c r="S1374" s="17" t="s">
        <v>76</v>
      </c>
      <c r="T1374" s="17" t="s">
        <v>63</v>
      </c>
      <c r="U1374" s="17" t="s">
        <v>91</v>
      </c>
      <c r="V1374" s="17">
        <f t="shared" si="382"/>
        <v>300</v>
      </c>
      <c r="W1374" s="17">
        <v>300000</v>
      </c>
      <c r="X1374" s="17" t="s">
        <v>64</v>
      </c>
      <c r="Y1374" s="17" t="s">
        <v>150</v>
      </c>
      <c r="Z1374" s="17">
        <v>20181002</v>
      </c>
      <c r="AA1374" s="17" t="s">
        <v>101</v>
      </c>
      <c r="AB1374" s="17">
        <v>1</v>
      </c>
      <c r="AC1374" s="17" t="str">
        <f>IFERROR(VLOOKUP(A1374,[1]Cruces!AJ:AK,2,0),VLOOKUP(CONCATENATE(X1374,AA1374),[1]Cruces!G:H,2,0))</f>
        <v>Solicitud de Obra</v>
      </c>
      <c r="AD1374" s="17">
        <f t="shared" si="368"/>
        <v>3</v>
      </c>
      <c r="AE1374" s="17">
        <f t="shared" si="369"/>
        <v>8</v>
      </c>
      <c r="AF1374" s="17">
        <f t="shared" si="370"/>
        <v>2017</v>
      </c>
      <c r="AG1374" s="17" t="str">
        <f>IFERROR(VLOOKUP(MID(A1374,2,4)*1,[1]Cruces!K:L,2,0),"Verificar")</f>
        <v>Atlántico Sur</v>
      </c>
      <c r="AH1374" s="17">
        <f t="shared" ca="1" si="371"/>
        <v>1210</v>
      </c>
      <c r="AI1374" s="17" t="str">
        <f>IFERROR(VLOOKUP(U1374,[1]Cruces!$O$1:$P$6,2,0),"Sin Orden")</f>
        <v>Resuelta</v>
      </c>
      <c r="AJ1374" s="17">
        <f t="shared" si="372"/>
        <v>2</v>
      </c>
      <c r="AK1374" s="17">
        <f t="shared" si="373"/>
        <v>10</v>
      </c>
      <c r="AL1374" s="17">
        <f t="shared" si="374"/>
        <v>2018</v>
      </c>
      <c r="AM1374" s="17">
        <f t="shared" ca="1" si="375"/>
        <v>785</v>
      </c>
      <c r="AN1374" s="18">
        <f>IFERROR(VLOOKUP(R1374*1,'[1]Ordenes de Servicio'!G:K,5,0),"No Cruza")</f>
        <v>43375</v>
      </c>
      <c r="AO1374" s="17">
        <f t="shared" ca="1" si="376"/>
        <v>425</v>
      </c>
      <c r="AP1374" s="17">
        <f t="shared" si="377"/>
        <v>3</v>
      </c>
      <c r="AQ1374" s="17">
        <f t="shared" si="378"/>
        <v>11</v>
      </c>
      <c r="AR1374" s="17">
        <f t="shared" si="379"/>
        <v>2017</v>
      </c>
      <c r="AS1374" s="17">
        <f t="shared" ca="1" si="380"/>
        <v>1118</v>
      </c>
      <c r="AT1374" s="17" t="str">
        <f t="shared" ca="1" si="383"/>
        <v>Si</v>
      </c>
      <c r="AU1374" s="17">
        <f t="shared" si="381"/>
        <v>333</v>
      </c>
      <c r="AV1374" s="17" t="str">
        <f>+VLOOKUP(B1374,[1]Cruces!S:T,2,0)</f>
        <v>5. Consultoría / Adjudicación</v>
      </c>
    </row>
    <row r="1375" spans="1:48" hidden="1" x14ac:dyDescent="0.25">
      <c r="A1375" s="17" t="s">
        <v>8384</v>
      </c>
      <c r="B1375" s="17" t="s">
        <v>1943</v>
      </c>
      <c r="C1375" s="17">
        <v>3006789</v>
      </c>
      <c r="D1375" s="17">
        <v>20134377</v>
      </c>
      <c r="E1375" s="17" t="s">
        <v>93</v>
      </c>
      <c r="F1375" s="17" t="s">
        <v>7082</v>
      </c>
      <c r="G1375" s="17" t="s">
        <v>8385</v>
      </c>
      <c r="H1375" s="17">
        <v>3015014859</v>
      </c>
      <c r="I1375" s="17" t="s">
        <v>71</v>
      </c>
      <c r="J1375" s="17" t="s">
        <v>8386</v>
      </c>
      <c r="K1375" s="17" t="s">
        <v>8387</v>
      </c>
      <c r="L1375" s="17" t="s">
        <v>7129</v>
      </c>
      <c r="M1375" s="17" t="s">
        <v>7130</v>
      </c>
      <c r="N1375" s="17" t="s">
        <v>1946</v>
      </c>
      <c r="O1375" s="17">
        <v>20200312</v>
      </c>
      <c r="P1375" s="17">
        <v>20200312</v>
      </c>
      <c r="Q1375" s="17">
        <v>1110</v>
      </c>
      <c r="R1375" s="17">
        <v>27259636</v>
      </c>
      <c r="S1375" s="17" t="s">
        <v>6601</v>
      </c>
      <c r="T1375" s="17" t="s">
        <v>63</v>
      </c>
      <c r="U1375" s="17" t="s">
        <v>88</v>
      </c>
      <c r="V1375" s="17">
        <f t="shared" si="382"/>
        <v>3</v>
      </c>
      <c r="W1375" s="17">
        <v>3000</v>
      </c>
      <c r="X1375" s="17" t="s">
        <v>89</v>
      </c>
      <c r="Y1375" s="17" t="s">
        <v>1943</v>
      </c>
      <c r="Z1375" s="17">
        <v>20200312</v>
      </c>
      <c r="AA1375" s="17" t="s">
        <v>1947</v>
      </c>
      <c r="AB1375" s="17">
        <v>1</v>
      </c>
      <c r="AC1375" s="17" t="str">
        <f>IFERROR(VLOOKUP(A1375,[1]Cruces!AJ:AK,2,0),VLOOKUP(CONCATENATE(X1375,AA1375),[1]Cruces!G:H,2,0))</f>
        <v>Solicitud por BT</v>
      </c>
      <c r="AD1375" s="17">
        <f t="shared" si="368"/>
        <v>12</v>
      </c>
      <c r="AE1375" s="17">
        <f t="shared" si="369"/>
        <v>3</v>
      </c>
      <c r="AF1375" s="17">
        <f t="shared" si="370"/>
        <v>2020</v>
      </c>
      <c r="AG1375" s="17" t="str">
        <f>IFERROR(VLOOKUP(MID(A1375,2,4)*1,[1]Cruces!K:L,2,0),"Verificar")</f>
        <v>Atlántico Norte</v>
      </c>
      <c r="AH1375" s="17">
        <f t="shared" ca="1" si="371"/>
        <v>258</v>
      </c>
      <c r="AI1375" s="17" t="str">
        <f>IFERROR(VLOOKUP(U1375,[1]Cruces!$O$1:$P$6,2,0),"Sin Orden")</f>
        <v>Resuelta</v>
      </c>
      <c r="AJ1375" s="17">
        <f t="shared" si="372"/>
        <v>12</v>
      </c>
      <c r="AK1375" s="17">
        <f t="shared" si="373"/>
        <v>3</v>
      </c>
      <c r="AL1375" s="17">
        <f t="shared" si="374"/>
        <v>2020</v>
      </c>
      <c r="AM1375" s="17">
        <f t="shared" ca="1" si="375"/>
        <v>258</v>
      </c>
      <c r="AN1375" s="18" t="str">
        <f>IFERROR(VLOOKUP(R1375*1,'[1]Ordenes de Servicio'!G:K,5,0),"No Cruza")</f>
        <v>No Cruza</v>
      </c>
      <c r="AO1375" s="17">
        <f t="shared" ca="1" si="376"/>
        <v>0</v>
      </c>
      <c r="AP1375" s="17">
        <f t="shared" si="377"/>
        <v>12</v>
      </c>
      <c r="AQ1375" s="17">
        <f t="shared" si="378"/>
        <v>3</v>
      </c>
      <c r="AR1375" s="17">
        <f t="shared" si="379"/>
        <v>2020</v>
      </c>
      <c r="AS1375" s="17">
        <f t="shared" ca="1" si="380"/>
        <v>258</v>
      </c>
      <c r="AT1375" s="17" t="str">
        <f t="shared" ca="1" si="383"/>
        <v>No</v>
      </c>
      <c r="AU1375" s="17">
        <f t="shared" si="381"/>
        <v>0</v>
      </c>
      <c r="AV1375" s="17" t="str">
        <f>+VLOOKUP(B1375,[1]Cruces!S:T,2,0)</f>
        <v>7. Ejecución en Campo OS BT</v>
      </c>
    </row>
    <row r="1376" spans="1:48" hidden="1" x14ac:dyDescent="0.25">
      <c r="A1376" s="17" t="s">
        <v>2693</v>
      </c>
      <c r="B1376" s="17" t="s">
        <v>54</v>
      </c>
      <c r="C1376" s="17">
        <v>0</v>
      </c>
      <c r="D1376" s="17">
        <v>0</v>
      </c>
      <c r="E1376" s="17" t="s">
        <v>55</v>
      </c>
      <c r="F1376" s="17" t="s">
        <v>56</v>
      </c>
      <c r="G1376" s="17" t="s">
        <v>2694</v>
      </c>
      <c r="H1376" s="17">
        <v>0</v>
      </c>
      <c r="I1376" s="17" t="s">
        <v>71</v>
      </c>
      <c r="J1376" s="17" t="s">
        <v>59</v>
      </c>
      <c r="K1376" s="17" t="s">
        <v>2695</v>
      </c>
      <c r="L1376" s="17" t="s">
        <v>117</v>
      </c>
      <c r="M1376" s="17" t="s">
        <v>118</v>
      </c>
      <c r="N1376" s="17" t="s">
        <v>62</v>
      </c>
      <c r="O1376" s="17">
        <v>20190801</v>
      </c>
      <c r="P1376" s="17">
        <v>20190808</v>
      </c>
      <c r="Q1376" s="17">
        <v>1180</v>
      </c>
      <c r="R1376" s="17">
        <v>26580124</v>
      </c>
      <c r="S1376" s="17" t="s">
        <v>100</v>
      </c>
      <c r="T1376" s="17" t="s">
        <v>63</v>
      </c>
      <c r="U1376" s="17" t="s">
        <v>91</v>
      </c>
      <c r="V1376" s="17">
        <f t="shared" si="382"/>
        <v>112.5</v>
      </c>
      <c r="W1376" s="17">
        <v>112500</v>
      </c>
      <c r="X1376" s="17" t="s">
        <v>64</v>
      </c>
      <c r="Y1376" s="17" t="s">
        <v>65</v>
      </c>
      <c r="Z1376" s="17">
        <v>20190808</v>
      </c>
      <c r="AA1376" s="17" t="s">
        <v>78</v>
      </c>
      <c r="AB1376" s="17">
        <v>1</v>
      </c>
      <c r="AC1376" s="17" t="str">
        <f>IFERROR(VLOOKUP(A1376,[1]Cruces!AJ:AK,2,0),VLOOKUP(CONCATENATE(X1376,AA1376),[1]Cruces!G:H,2,0))</f>
        <v>Solicitud de Obra</v>
      </c>
      <c r="AD1376" s="17">
        <f t="shared" si="368"/>
        <v>1</v>
      </c>
      <c r="AE1376" s="17">
        <f t="shared" si="369"/>
        <v>8</v>
      </c>
      <c r="AF1376" s="17">
        <f t="shared" si="370"/>
        <v>2019</v>
      </c>
      <c r="AG1376" s="17" t="str">
        <f>IFERROR(VLOOKUP(MID(A1376,2,4)*1,[1]Cruces!K:L,2,0),"Verificar")</f>
        <v>Atlántico Norte</v>
      </c>
      <c r="AH1376" s="17">
        <f t="shared" ca="1" si="371"/>
        <v>482</v>
      </c>
      <c r="AI1376" s="17" t="str">
        <f>IFERROR(VLOOKUP(U1376,[1]Cruces!$O$1:$P$6,2,0),"Sin Orden")</f>
        <v>Resuelta</v>
      </c>
      <c r="AJ1376" s="17">
        <f t="shared" si="372"/>
        <v>8</v>
      </c>
      <c r="AK1376" s="17">
        <f t="shared" si="373"/>
        <v>8</v>
      </c>
      <c r="AL1376" s="17">
        <f t="shared" si="374"/>
        <v>2019</v>
      </c>
      <c r="AM1376" s="17">
        <f t="shared" ca="1" si="375"/>
        <v>475</v>
      </c>
      <c r="AN1376" s="18" t="str">
        <f>IFERROR(VLOOKUP(R1376*1,'[1]Ordenes de Servicio'!G:K,5,0),"No Cruza")</f>
        <v>No Cruza</v>
      </c>
      <c r="AO1376" s="17">
        <f t="shared" ca="1" si="376"/>
        <v>7</v>
      </c>
      <c r="AP1376" s="17">
        <f t="shared" si="377"/>
        <v>8</v>
      </c>
      <c r="AQ1376" s="17">
        <f t="shared" si="378"/>
        <v>8</v>
      </c>
      <c r="AR1376" s="17">
        <f t="shared" si="379"/>
        <v>2019</v>
      </c>
      <c r="AS1376" s="17">
        <f t="shared" ca="1" si="380"/>
        <v>475</v>
      </c>
      <c r="AT1376" s="17" t="str">
        <f t="shared" ca="1" si="383"/>
        <v>Si</v>
      </c>
      <c r="AU1376" s="17">
        <f t="shared" si="381"/>
        <v>0</v>
      </c>
      <c r="AV1376" s="17" t="str">
        <f>+VLOOKUP(B1376,[1]Cruces!S:T,2,0)</f>
        <v>4. Presupuesto de Obra</v>
      </c>
    </row>
    <row r="1377" spans="1:48" x14ac:dyDescent="0.25">
      <c r="A1377" s="17" t="s">
        <v>2696</v>
      </c>
      <c r="B1377" s="17" t="s">
        <v>80</v>
      </c>
      <c r="C1377" s="17">
        <v>0</v>
      </c>
      <c r="D1377" s="17">
        <v>0</v>
      </c>
      <c r="E1377" s="17" t="s">
        <v>55</v>
      </c>
      <c r="F1377" s="17" t="s">
        <v>56</v>
      </c>
      <c r="G1377" s="17" t="s">
        <v>2697</v>
      </c>
      <c r="H1377" s="17">
        <v>0</v>
      </c>
      <c r="I1377" s="17" t="s">
        <v>116</v>
      </c>
      <c r="J1377" s="17" t="s">
        <v>59</v>
      </c>
      <c r="K1377" s="17" t="s">
        <v>2698</v>
      </c>
      <c r="L1377" s="17" t="s">
        <v>1761</v>
      </c>
      <c r="M1377" s="17" t="s">
        <v>55</v>
      </c>
      <c r="N1377" s="17" t="s">
        <v>87</v>
      </c>
      <c r="O1377" s="17">
        <v>20150311</v>
      </c>
      <c r="P1377" s="17">
        <v>20160826</v>
      </c>
      <c r="Q1377" s="17">
        <v>1150</v>
      </c>
      <c r="R1377" s="17">
        <v>22876424</v>
      </c>
      <c r="S1377" s="17" t="s">
        <v>76</v>
      </c>
      <c r="T1377" s="17" t="s">
        <v>63</v>
      </c>
      <c r="U1377" s="17" t="s">
        <v>91</v>
      </c>
      <c r="V1377" s="17">
        <f t="shared" si="382"/>
        <v>300</v>
      </c>
      <c r="W1377" s="17">
        <v>300000</v>
      </c>
      <c r="X1377" s="17" t="s">
        <v>64</v>
      </c>
      <c r="Y1377" s="17" t="s">
        <v>80</v>
      </c>
      <c r="Z1377" s="17">
        <v>20160826</v>
      </c>
      <c r="AA1377" s="17" t="s">
        <v>101</v>
      </c>
      <c r="AB1377" s="17">
        <v>1</v>
      </c>
      <c r="AC1377" s="17" t="str">
        <f>IFERROR(VLOOKUP(A1377,[1]Cruces!AJ:AK,2,0),VLOOKUP(CONCATENATE(X1377,AA1377),[1]Cruces!G:H,2,0))</f>
        <v>Solicitud de Obra</v>
      </c>
      <c r="AD1377" s="17">
        <f t="shared" si="368"/>
        <v>11</v>
      </c>
      <c r="AE1377" s="17">
        <f t="shared" si="369"/>
        <v>3</v>
      </c>
      <c r="AF1377" s="17">
        <f t="shared" si="370"/>
        <v>2015</v>
      </c>
      <c r="AG1377" s="17" t="str">
        <f>IFERROR(VLOOKUP(MID(A1377,2,4)*1,[1]Cruces!K:L,2,0),"Verificar")</f>
        <v>Atlántico Norte</v>
      </c>
      <c r="AH1377" s="17">
        <f t="shared" ca="1" si="371"/>
        <v>2086</v>
      </c>
      <c r="AI1377" s="17" t="str">
        <f>IFERROR(VLOOKUP(U1377,[1]Cruces!$O$1:$P$6,2,0),"Sin Orden")</f>
        <v>Resuelta</v>
      </c>
      <c r="AJ1377" s="17">
        <f t="shared" si="372"/>
        <v>26</v>
      </c>
      <c r="AK1377" s="17">
        <f t="shared" si="373"/>
        <v>8</v>
      </c>
      <c r="AL1377" s="17">
        <f t="shared" si="374"/>
        <v>2016</v>
      </c>
      <c r="AM1377" s="17">
        <f t="shared" ca="1" si="375"/>
        <v>1552</v>
      </c>
      <c r="AN1377" s="18" t="str">
        <f>IFERROR(VLOOKUP(R1377*1,'[1]Ordenes de Servicio'!G:K,5,0),"No Cruza")</f>
        <v>No Cruza</v>
      </c>
      <c r="AO1377" s="17">
        <f t="shared" ca="1" si="376"/>
        <v>534</v>
      </c>
      <c r="AP1377" s="17">
        <f t="shared" si="377"/>
        <v>26</v>
      </c>
      <c r="AQ1377" s="17">
        <f t="shared" si="378"/>
        <v>8</v>
      </c>
      <c r="AR1377" s="17">
        <f t="shared" si="379"/>
        <v>2016</v>
      </c>
      <c r="AS1377" s="17">
        <f t="shared" ca="1" si="380"/>
        <v>1552</v>
      </c>
      <c r="AT1377" s="17" t="str">
        <f t="shared" ca="1" si="383"/>
        <v>Si</v>
      </c>
      <c r="AU1377" s="17">
        <f t="shared" si="381"/>
        <v>0</v>
      </c>
      <c r="AV1377" s="17" t="str">
        <f>+VLOOKUP(B1377,[1]Cruces!S:T,2,0)</f>
        <v>8. Puesta en Servicio</v>
      </c>
    </row>
    <row r="1378" spans="1:48" hidden="1" x14ac:dyDescent="0.25">
      <c r="A1378" s="17" t="s">
        <v>8388</v>
      </c>
      <c r="B1378" s="17" t="s">
        <v>6595</v>
      </c>
      <c r="C1378" s="17">
        <v>0</v>
      </c>
      <c r="D1378" s="17">
        <v>0</v>
      </c>
      <c r="E1378" s="17" t="s">
        <v>55</v>
      </c>
      <c r="F1378" s="17" t="s">
        <v>7098</v>
      </c>
      <c r="G1378" s="17" t="s">
        <v>8389</v>
      </c>
      <c r="H1378" s="17">
        <v>3303163685</v>
      </c>
      <c r="I1378" s="17" t="s">
        <v>71</v>
      </c>
      <c r="J1378" s="17" t="s">
        <v>59</v>
      </c>
      <c r="K1378" s="17" t="s">
        <v>8390</v>
      </c>
      <c r="L1378" s="17" t="s">
        <v>7101</v>
      </c>
      <c r="M1378" s="17" t="s">
        <v>7102</v>
      </c>
      <c r="N1378" s="17" t="s">
        <v>6600</v>
      </c>
      <c r="O1378" s="17">
        <v>20201029</v>
      </c>
      <c r="P1378" s="17">
        <v>20201119</v>
      </c>
      <c r="Q1378" s="17">
        <v>1110</v>
      </c>
      <c r="R1378" s="17">
        <v>28293218</v>
      </c>
      <c r="S1378" s="17" t="s">
        <v>6601</v>
      </c>
      <c r="T1378" s="17" t="s">
        <v>63</v>
      </c>
      <c r="U1378" s="17" t="s">
        <v>640</v>
      </c>
      <c r="V1378" s="17">
        <f t="shared" si="382"/>
        <v>3</v>
      </c>
      <c r="W1378" s="17">
        <v>3000</v>
      </c>
      <c r="X1378" s="17" t="s">
        <v>7065</v>
      </c>
      <c r="Y1378" s="17" t="s">
        <v>6595</v>
      </c>
      <c r="Z1378" s="17">
        <v>20201119</v>
      </c>
      <c r="AA1378" s="17" t="s">
        <v>1947</v>
      </c>
      <c r="AB1378" s="17">
        <v>1</v>
      </c>
      <c r="AC1378" s="17" t="str">
        <f>IFERROR(VLOOKUP(A1378,[1]Cruces!AJ:AK,2,0),VLOOKUP(CONCATENATE(X1378,AA1378),[1]Cruces!G:H,2,0))</f>
        <v>Solicitud por BT</v>
      </c>
      <c r="AD1378" s="17">
        <f t="shared" si="368"/>
        <v>29</v>
      </c>
      <c r="AE1378" s="17">
        <f t="shared" si="369"/>
        <v>10</v>
      </c>
      <c r="AF1378" s="17">
        <f t="shared" si="370"/>
        <v>2020</v>
      </c>
      <c r="AG1378" s="17" t="str">
        <f>IFERROR(VLOOKUP(MID(A1378,2,4)*1,[1]Cruces!K:L,2,0),"Verificar")</f>
        <v>Atlántico Norte</v>
      </c>
      <c r="AH1378" s="17">
        <f t="shared" ca="1" si="371"/>
        <v>27</v>
      </c>
      <c r="AI1378" s="17" t="str">
        <f>IFERROR(VLOOKUP(U1378,[1]Cruces!$O$1:$P$6,2,0),"Sin Orden")</f>
        <v>Pendiente</v>
      </c>
      <c r="AJ1378" s="17">
        <f t="shared" si="372"/>
        <v>19</v>
      </c>
      <c r="AK1378" s="17">
        <f t="shared" si="373"/>
        <v>11</v>
      </c>
      <c r="AL1378" s="17">
        <f t="shared" si="374"/>
        <v>2020</v>
      </c>
      <c r="AM1378" s="17">
        <f t="shared" ca="1" si="375"/>
        <v>6</v>
      </c>
      <c r="AN1378" s="18" t="str">
        <f>IFERROR(VLOOKUP(R1378*1,'[1]Ordenes de Servicio'!G:K,5,0),"No Cruza")</f>
        <v>No Cruza</v>
      </c>
      <c r="AO1378" s="17">
        <f t="shared" ca="1" si="376"/>
        <v>6</v>
      </c>
      <c r="AP1378" s="17">
        <f t="shared" si="377"/>
        <v>19</v>
      </c>
      <c r="AQ1378" s="17">
        <f t="shared" si="378"/>
        <v>11</v>
      </c>
      <c r="AR1378" s="17">
        <f t="shared" si="379"/>
        <v>2020</v>
      </c>
      <c r="AS1378" s="17">
        <f t="shared" ca="1" si="380"/>
        <v>6</v>
      </c>
      <c r="AT1378" s="17" t="str">
        <f t="shared" ca="1" si="383"/>
        <v>No</v>
      </c>
      <c r="AU1378" s="17">
        <f t="shared" si="381"/>
        <v>0</v>
      </c>
      <c r="AV1378" s="17" t="str">
        <f>+VLOOKUP(B1378,[1]Cruces!S:T,2,0)</f>
        <v>7. Ejecución en Campo OS BT</v>
      </c>
    </row>
    <row r="1379" spans="1:48" hidden="1" x14ac:dyDescent="0.25">
      <c r="A1379" s="17" t="s">
        <v>8391</v>
      </c>
      <c r="B1379" s="17" t="s">
        <v>569</v>
      </c>
      <c r="C1379" s="17">
        <v>0</v>
      </c>
      <c r="D1379" s="17">
        <v>0</v>
      </c>
      <c r="E1379" s="17" t="s">
        <v>55</v>
      </c>
      <c r="F1379" s="17" t="s">
        <v>7098</v>
      </c>
      <c r="G1379" s="17" t="s">
        <v>8392</v>
      </c>
      <c r="H1379" s="17">
        <v>3185900094</v>
      </c>
      <c r="I1379" s="17" t="s">
        <v>71</v>
      </c>
      <c r="J1379" s="17" t="s">
        <v>59</v>
      </c>
      <c r="K1379" s="17" t="s">
        <v>8393</v>
      </c>
      <c r="L1379" s="17" t="s">
        <v>7101</v>
      </c>
      <c r="M1379" s="17" t="s">
        <v>7102</v>
      </c>
      <c r="N1379" s="17" t="s">
        <v>572</v>
      </c>
      <c r="O1379" s="17">
        <v>20201030</v>
      </c>
      <c r="P1379" s="17">
        <v>20201030</v>
      </c>
      <c r="Q1379" s="17">
        <v>1180</v>
      </c>
      <c r="R1379" s="17">
        <v>0</v>
      </c>
      <c r="S1379" s="17"/>
      <c r="T1379" s="17" t="s">
        <v>63</v>
      </c>
      <c r="U1379" s="17"/>
      <c r="V1379" s="17">
        <f t="shared" si="382"/>
        <v>3</v>
      </c>
      <c r="W1379" s="17">
        <v>3000</v>
      </c>
      <c r="X1379" s="17" t="s">
        <v>7065</v>
      </c>
      <c r="Y1379" s="17" t="s">
        <v>569</v>
      </c>
      <c r="Z1379" s="17">
        <v>20201030</v>
      </c>
      <c r="AA1379" s="17" t="s">
        <v>1947</v>
      </c>
      <c r="AB1379" s="17">
        <v>1</v>
      </c>
      <c r="AC1379" s="17" t="str">
        <f>IFERROR(VLOOKUP(A1379,[1]Cruces!AJ:AK,2,0),VLOOKUP(CONCATENATE(X1379,AA1379),[1]Cruces!G:H,2,0))</f>
        <v>Solicitud por BT</v>
      </c>
      <c r="AD1379" s="17">
        <f t="shared" si="368"/>
        <v>30</v>
      </c>
      <c r="AE1379" s="17">
        <f t="shared" si="369"/>
        <v>10</v>
      </c>
      <c r="AF1379" s="17">
        <f t="shared" si="370"/>
        <v>2020</v>
      </c>
      <c r="AG1379" s="17" t="str">
        <f>IFERROR(VLOOKUP(MID(A1379,2,4)*1,[1]Cruces!K:L,2,0),"Verificar")</f>
        <v>Atlántico Norte</v>
      </c>
      <c r="AH1379" s="17">
        <f t="shared" ca="1" si="371"/>
        <v>26</v>
      </c>
      <c r="AI1379" s="17" t="str">
        <f>IFERROR(VLOOKUP(U1379,[1]Cruces!$O$1:$P$6,2,0),"Sin Orden")</f>
        <v>Sin Orden</v>
      </c>
      <c r="AJ1379" s="17">
        <f t="shared" si="372"/>
        <v>30</v>
      </c>
      <c r="AK1379" s="17">
        <f t="shared" si="373"/>
        <v>10</v>
      </c>
      <c r="AL1379" s="17">
        <f t="shared" si="374"/>
        <v>2020</v>
      </c>
      <c r="AM1379" s="17">
        <f t="shared" ca="1" si="375"/>
        <v>26</v>
      </c>
      <c r="AN1379" s="18" t="str">
        <f>IFERROR(VLOOKUP(R1379*1,'[1]Ordenes de Servicio'!G:K,5,0),"No Cruza")</f>
        <v>No Cruza</v>
      </c>
      <c r="AO1379" s="17">
        <f t="shared" ca="1" si="376"/>
        <v>26</v>
      </c>
      <c r="AP1379" s="17">
        <f t="shared" si="377"/>
        <v>30</v>
      </c>
      <c r="AQ1379" s="17">
        <f t="shared" si="378"/>
        <v>10</v>
      </c>
      <c r="AR1379" s="17">
        <f t="shared" si="379"/>
        <v>2020</v>
      </c>
      <c r="AS1379" s="17">
        <f t="shared" ca="1" si="380"/>
        <v>26</v>
      </c>
      <c r="AT1379" s="17" t="str">
        <f t="shared" ca="1" si="383"/>
        <v>No</v>
      </c>
      <c r="AU1379" s="17">
        <f t="shared" si="381"/>
        <v>0</v>
      </c>
      <c r="AV1379" s="17" t="str">
        <f>+VLOOKUP(B1379,[1]Cruces!S:T,2,0)</f>
        <v>1. Solicitud</v>
      </c>
    </row>
    <row r="1380" spans="1:48" hidden="1" x14ac:dyDescent="0.25">
      <c r="A1380" s="17" t="s">
        <v>8394</v>
      </c>
      <c r="B1380" s="17" t="s">
        <v>6595</v>
      </c>
      <c r="C1380" s="17">
        <v>4329281</v>
      </c>
      <c r="D1380" s="17">
        <v>0</v>
      </c>
      <c r="E1380" s="17" t="s">
        <v>55</v>
      </c>
      <c r="F1380" s="17" t="s">
        <v>5366</v>
      </c>
      <c r="G1380" s="17" t="s">
        <v>8395</v>
      </c>
      <c r="H1380" s="17">
        <v>3006028790</v>
      </c>
      <c r="I1380" s="17" t="s">
        <v>71</v>
      </c>
      <c r="J1380" s="17" t="s">
        <v>59</v>
      </c>
      <c r="K1380" s="17" t="s">
        <v>8396</v>
      </c>
      <c r="L1380" s="17" t="s">
        <v>5368</v>
      </c>
      <c r="M1380" s="17" t="s">
        <v>5369</v>
      </c>
      <c r="N1380" s="17" t="s">
        <v>6600</v>
      </c>
      <c r="O1380" s="17">
        <v>20200716</v>
      </c>
      <c r="P1380" s="17">
        <v>20200814</v>
      </c>
      <c r="Q1380" s="17">
        <v>9510</v>
      </c>
      <c r="R1380" s="17">
        <v>27983429</v>
      </c>
      <c r="S1380" s="17" t="s">
        <v>7072</v>
      </c>
      <c r="T1380" s="17" t="s">
        <v>63</v>
      </c>
      <c r="U1380" s="17" t="s">
        <v>91</v>
      </c>
      <c r="V1380" s="17">
        <f t="shared" si="382"/>
        <v>3</v>
      </c>
      <c r="W1380" s="17">
        <v>3000</v>
      </c>
      <c r="X1380" s="17" t="s">
        <v>89</v>
      </c>
      <c r="Y1380" s="17" t="s">
        <v>150</v>
      </c>
      <c r="Z1380" s="17">
        <v>20200819</v>
      </c>
      <c r="AA1380" s="17" t="s">
        <v>1947</v>
      </c>
      <c r="AB1380" s="17">
        <v>1</v>
      </c>
      <c r="AC1380" s="17" t="str">
        <f>IFERROR(VLOOKUP(A1380,[1]Cruces!AJ:AK,2,0),VLOOKUP(CONCATENATE(X1380,AA1380),[1]Cruces!G:H,2,0))</f>
        <v>Solicitud por BT</v>
      </c>
      <c r="AD1380" s="17">
        <f t="shared" si="368"/>
        <v>16</v>
      </c>
      <c r="AE1380" s="17">
        <f t="shared" si="369"/>
        <v>7</v>
      </c>
      <c r="AF1380" s="17">
        <f t="shared" si="370"/>
        <v>2020</v>
      </c>
      <c r="AG1380" s="17" t="str">
        <f>IFERROR(VLOOKUP(MID(A1380,2,4)*1,[1]Cruces!K:L,2,0),"Verificar")</f>
        <v>Atlántico Norte</v>
      </c>
      <c r="AH1380" s="17">
        <f t="shared" ca="1" si="371"/>
        <v>132</v>
      </c>
      <c r="AI1380" s="17" t="str">
        <f>IFERROR(VLOOKUP(U1380,[1]Cruces!$O$1:$P$6,2,0),"Sin Orden")</f>
        <v>Resuelta</v>
      </c>
      <c r="AJ1380" s="17">
        <f t="shared" si="372"/>
        <v>19</v>
      </c>
      <c r="AK1380" s="17">
        <f t="shared" si="373"/>
        <v>8</v>
      </c>
      <c r="AL1380" s="17">
        <f t="shared" si="374"/>
        <v>2020</v>
      </c>
      <c r="AM1380" s="17">
        <f t="shared" ca="1" si="375"/>
        <v>98</v>
      </c>
      <c r="AN1380" s="18" t="str">
        <f>IFERROR(VLOOKUP(R1380*1,'[1]Ordenes de Servicio'!G:K,5,0),"No Cruza")</f>
        <v>No Cruza</v>
      </c>
      <c r="AO1380" s="17">
        <f t="shared" ca="1" si="376"/>
        <v>34</v>
      </c>
      <c r="AP1380" s="17">
        <f t="shared" si="377"/>
        <v>14</v>
      </c>
      <c r="AQ1380" s="17">
        <f t="shared" si="378"/>
        <v>8</v>
      </c>
      <c r="AR1380" s="17">
        <f t="shared" si="379"/>
        <v>2020</v>
      </c>
      <c r="AS1380" s="17">
        <f t="shared" ca="1" si="380"/>
        <v>103</v>
      </c>
      <c r="AT1380" s="17" t="str">
        <f t="shared" ca="1" si="383"/>
        <v>No</v>
      </c>
      <c r="AU1380" s="17">
        <f t="shared" si="381"/>
        <v>5</v>
      </c>
      <c r="AV1380" s="17" t="str">
        <f>+VLOOKUP(B1380,[1]Cruces!S:T,2,0)</f>
        <v>7. Ejecución en Campo OS BT</v>
      </c>
    </row>
    <row r="1381" spans="1:48" hidden="1" x14ac:dyDescent="0.25">
      <c r="A1381" s="17" t="s">
        <v>2699</v>
      </c>
      <c r="B1381" s="17" t="s">
        <v>68</v>
      </c>
      <c r="C1381" s="17">
        <v>0</v>
      </c>
      <c r="D1381" s="17">
        <v>0</v>
      </c>
      <c r="E1381" s="17" t="s">
        <v>55</v>
      </c>
      <c r="F1381" s="17" t="s">
        <v>107</v>
      </c>
      <c r="G1381" s="17" t="s">
        <v>2700</v>
      </c>
      <c r="H1381" s="17">
        <v>3205679660</v>
      </c>
      <c r="I1381" s="17" t="s">
        <v>71</v>
      </c>
      <c r="J1381" s="17" t="s">
        <v>59</v>
      </c>
      <c r="K1381" s="17" t="s">
        <v>97</v>
      </c>
      <c r="L1381" s="17" t="s">
        <v>111</v>
      </c>
      <c r="M1381" s="17" t="s">
        <v>112</v>
      </c>
      <c r="N1381" s="17" t="s">
        <v>75</v>
      </c>
      <c r="O1381" s="17">
        <v>20191216</v>
      </c>
      <c r="P1381" s="17">
        <v>20191216</v>
      </c>
      <c r="Q1381" s="17">
        <v>1110</v>
      </c>
      <c r="R1381" s="17">
        <v>27011002</v>
      </c>
      <c r="S1381" s="17" t="s">
        <v>76</v>
      </c>
      <c r="T1381" s="17" t="s">
        <v>63</v>
      </c>
      <c r="U1381" s="17" t="s">
        <v>91</v>
      </c>
      <c r="V1381" s="17">
        <f t="shared" si="382"/>
        <v>400</v>
      </c>
      <c r="W1381" s="17">
        <v>400000</v>
      </c>
      <c r="X1381" s="17" t="s">
        <v>64</v>
      </c>
      <c r="Y1381" s="17" t="s">
        <v>105</v>
      </c>
      <c r="Z1381" s="17">
        <v>20200206</v>
      </c>
      <c r="AA1381" s="17" t="s">
        <v>101</v>
      </c>
      <c r="AB1381" s="17">
        <v>1</v>
      </c>
      <c r="AC1381" s="17" t="str">
        <f>IFERROR(VLOOKUP(A1381,[1]Cruces!AJ:AK,2,0),VLOOKUP(CONCATENATE(X1381,AA1381),[1]Cruces!G:H,2,0))</f>
        <v>Solicitud de Obra</v>
      </c>
      <c r="AD1381" s="17">
        <f t="shared" si="368"/>
        <v>16</v>
      </c>
      <c r="AE1381" s="17">
        <f t="shared" si="369"/>
        <v>12</v>
      </c>
      <c r="AF1381" s="17">
        <f t="shared" si="370"/>
        <v>2019</v>
      </c>
      <c r="AG1381" s="17" t="str">
        <f>IFERROR(VLOOKUP(MID(A1381,2,4)*1,[1]Cruces!K:L,2,0),"Verificar")</f>
        <v>Atlántico Norte</v>
      </c>
      <c r="AH1381" s="17">
        <f t="shared" ca="1" si="371"/>
        <v>345</v>
      </c>
      <c r="AI1381" s="17" t="str">
        <f>IFERROR(VLOOKUP(U1381,[1]Cruces!$O$1:$P$6,2,0),"Sin Orden")</f>
        <v>Resuelta</v>
      </c>
      <c r="AJ1381" s="17">
        <f t="shared" si="372"/>
        <v>6</v>
      </c>
      <c r="AK1381" s="17">
        <f t="shared" si="373"/>
        <v>2</v>
      </c>
      <c r="AL1381" s="17">
        <f t="shared" si="374"/>
        <v>2020</v>
      </c>
      <c r="AM1381" s="17">
        <f t="shared" ca="1" si="375"/>
        <v>293</v>
      </c>
      <c r="AN1381" s="18">
        <f>IFERROR(VLOOKUP(R1381*1,'[1]Ordenes de Servicio'!G:K,5,0),"No Cruza")</f>
        <v>43815</v>
      </c>
      <c r="AO1381" s="17">
        <f t="shared" ca="1" si="376"/>
        <v>52</v>
      </c>
      <c r="AP1381" s="17">
        <f t="shared" si="377"/>
        <v>16</v>
      </c>
      <c r="AQ1381" s="17">
        <f t="shared" si="378"/>
        <v>12</v>
      </c>
      <c r="AR1381" s="17">
        <f t="shared" si="379"/>
        <v>2019</v>
      </c>
      <c r="AS1381" s="17">
        <f t="shared" ca="1" si="380"/>
        <v>345</v>
      </c>
      <c r="AT1381" s="17" t="str">
        <f t="shared" ca="1" si="383"/>
        <v>No</v>
      </c>
      <c r="AU1381" s="17">
        <f t="shared" si="381"/>
        <v>52</v>
      </c>
      <c r="AV1381" s="17" t="str">
        <f>+VLOOKUP(B1381,[1]Cruces!S:T,2,0)</f>
        <v>5. Consultoría / Adjudicación</v>
      </c>
    </row>
    <row r="1382" spans="1:48" hidden="1" x14ac:dyDescent="0.25">
      <c r="A1382" s="17" t="s">
        <v>8397</v>
      </c>
      <c r="B1382" s="17" t="s">
        <v>6595</v>
      </c>
      <c r="C1382" s="17">
        <v>3945707</v>
      </c>
      <c r="D1382" s="17">
        <v>0</v>
      </c>
      <c r="E1382" s="17" t="s">
        <v>55</v>
      </c>
      <c r="F1382" s="17" t="s">
        <v>7082</v>
      </c>
      <c r="G1382" s="17" t="s">
        <v>8398</v>
      </c>
      <c r="H1382" s="17" t="s">
        <v>8399</v>
      </c>
      <c r="I1382" s="17" t="s">
        <v>71</v>
      </c>
      <c r="J1382" s="17" t="s">
        <v>59</v>
      </c>
      <c r="K1382" s="17" t="s">
        <v>8400</v>
      </c>
      <c r="L1382" s="17" t="s">
        <v>7253</v>
      </c>
      <c r="M1382" s="17" t="s">
        <v>7254</v>
      </c>
      <c r="N1382" s="17" t="s">
        <v>6600</v>
      </c>
      <c r="O1382" s="17">
        <v>20201117</v>
      </c>
      <c r="P1382" s="17">
        <v>20201118</v>
      </c>
      <c r="Q1382" s="17">
        <v>1170</v>
      </c>
      <c r="R1382" s="17">
        <v>28285800</v>
      </c>
      <c r="S1382" s="17" t="s">
        <v>7072</v>
      </c>
      <c r="T1382" s="17" t="s">
        <v>63</v>
      </c>
      <c r="U1382" s="17" t="s">
        <v>91</v>
      </c>
      <c r="V1382" s="17">
        <f t="shared" si="382"/>
        <v>3</v>
      </c>
      <c r="W1382" s="17">
        <v>3000</v>
      </c>
      <c r="X1382" s="17" t="s">
        <v>89</v>
      </c>
      <c r="Y1382" s="17" t="s">
        <v>6595</v>
      </c>
      <c r="Z1382" s="17">
        <v>20201118</v>
      </c>
      <c r="AA1382" s="17" t="s">
        <v>1947</v>
      </c>
      <c r="AB1382" s="17">
        <v>1</v>
      </c>
      <c r="AC1382" s="17" t="str">
        <f>IFERROR(VLOOKUP(A1382,[1]Cruces!AJ:AK,2,0),VLOOKUP(CONCATENATE(X1382,AA1382),[1]Cruces!G:H,2,0))</f>
        <v>Solicitud por BT</v>
      </c>
      <c r="AD1382" s="17">
        <f t="shared" si="368"/>
        <v>17</v>
      </c>
      <c r="AE1382" s="17">
        <f t="shared" si="369"/>
        <v>11</v>
      </c>
      <c r="AF1382" s="17">
        <f t="shared" si="370"/>
        <v>2020</v>
      </c>
      <c r="AG1382" s="17" t="str">
        <f>IFERROR(VLOOKUP(MID(A1382,2,4)*1,[1]Cruces!K:L,2,0),"Verificar")</f>
        <v>Atlántico Norte</v>
      </c>
      <c r="AH1382" s="17">
        <f t="shared" ca="1" si="371"/>
        <v>8</v>
      </c>
      <c r="AI1382" s="17" t="str">
        <f>IFERROR(VLOOKUP(U1382,[1]Cruces!$O$1:$P$6,2,0),"Sin Orden")</f>
        <v>Resuelta</v>
      </c>
      <c r="AJ1382" s="17">
        <f t="shared" si="372"/>
        <v>18</v>
      </c>
      <c r="AK1382" s="17">
        <f t="shared" si="373"/>
        <v>11</v>
      </c>
      <c r="AL1382" s="17">
        <f t="shared" si="374"/>
        <v>2020</v>
      </c>
      <c r="AM1382" s="17">
        <f t="shared" ca="1" si="375"/>
        <v>7</v>
      </c>
      <c r="AN1382" s="18" t="str">
        <f>IFERROR(VLOOKUP(R1382*1,'[1]Ordenes de Servicio'!G:K,5,0),"No Cruza")</f>
        <v>No Cruza</v>
      </c>
      <c r="AO1382" s="17">
        <f t="shared" ca="1" si="376"/>
        <v>1</v>
      </c>
      <c r="AP1382" s="17">
        <f t="shared" si="377"/>
        <v>18</v>
      </c>
      <c r="AQ1382" s="17">
        <f t="shared" si="378"/>
        <v>11</v>
      </c>
      <c r="AR1382" s="17">
        <f t="shared" si="379"/>
        <v>2020</v>
      </c>
      <c r="AS1382" s="17">
        <f t="shared" ca="1" si="380"/>
        <v>7</v>
      </c>
      <c r="AT1382" s="17" t="str">
        <f t="shared" ca="1" si="383"/>
        <v>No</v>
      </c>
      <c r="AU1382" s="17">
        <f t="shared" si="381"/>
        <v>0</v>
      </c>
      <c r="AV1382" s="17" t="str">
        <f>+VLOOKUP(B1382,[1]Cruces!S:T,2,0)</f>
        <v>7. Ejecución en Campo OS BT</v>
      </c>
    </row>
    <row r="1383" spans="1:48" hidden="1" x14ac:dyDescent="0.25">
      <c r="A1383" s="17" t="s">
        <v>8401</v>
      </c>
      <c r="B1383" s="17" t="s">
        <v>1943</v>
      </c>
      <c r="C1383" s="17">
        <v>0</v>
      </c>
      <c r="D1383" s="17">
        <v>0</v>
      </c>
      <c r="E1383" s="17" t="s">
        <v>55</v>
      </c>
      <c r="F1383" s="17" t="s">
        <v>7451</v>
      </c>
      <c r="G1383" s="17" t="s">
        <v>8402</v>
      </c>
      <c r="H1383" s="17">
        <v>0</v>
      </c>
      <c r="I1383" s="17" t="s">
        <v>71</v>
      </c>
      <c r="J1383" s="17" t="s">
        <v>59</v>
      </c>
      <c r="K1383" s="17" t="s">
        <v>8403</v>
      </c>
      <c r="L1383" s="17" t="s">
        <v>7453</v>
      </c>
      <c r="M1383" s="17" t="s">
        <v>7454</v>
      </c>
      <c r="N1383" s="17" t="s">
        <v>1946</v>
      </c>
      <c r="O1383" s="17">
        <v>20201103</v>
      </c>
      <c r="P1383" s="17">
        <v>20201103</v>
      </c>
      <c r="Q1383" s="17">
        <v>7541</v>
      </c>
      <c r="R1383" s="17">
        <v>28265631</v>
      </c>
      <c r="S1383" s="17" t="s">
        <v>6601</v>
      </c>
      <c r="T1383" s="17" t="s">
        <v>7091</v>
      </c>
      <c r="U1383" s="17" t="s">
        <v>77</v>
      </c>
      <c r="V1383" s="17">
        <f t="shared" si="382"/>
        <v>3</v>
      </c>
      <c r="W1383" s="17">
        <v>3000</v>
      </c>
      <c r="X1383" s="17" t="s">
        <v>7065</v>
      </c>
      <c r="Y1383" s="17" t="s">
        <v>1943</v>
      </c>
      <c r="Z1383" s="17">
        <v>20201103</v>
      </c>
      <c r="AA1383" s="17" t="s">
        <v>1947</v>
      </c>
      <c r="AB1383" s="17">
        <v>1</v>
      </c>
      <c r="AC1383" s="17" t="str">
        <f>IFERROR(VLOOKUP(A1383,[1]Cruces!AJ:AK,2,0),VLOOKUP(CONCATENATE(X1383,AA1383),[1]Cruces!G:H,2,0))</f>
        <v>Solicitud por BT</v>
      </c>
      <c r="AD1383" s="17">
        <f t="shared" si="368"/>
        <v>3</v>
      </c>
      <c r="AE1383" s="17">
        <f t="shared" si="369"/>
        <v>11</v>
      </c>
      <c r="AF1383" s="17">
        <f t="shared" si="370"/>
        <v>2020</v>
      </c>
      <c r="AG1383" s="17" t="str">
        <f>IFERROR(VLOOKUP(MID(A1383,2,4)*1,[1]Cruces!K:L,2,0),"Verificar")</f>
        <v>Atlántico Sur</v>
      </c>
      <c r="AH1383" s="17">
        <f t="shared" ca="1" si="371"/>
        <v>22</v>
      </c>
      <c r="AI1383" s="17" t="str">
        <f>IFERROR(VLOOKUP(U1383,[1]Cruces!$O$1:$P$6,2,0),"Sin Orden")</f>
        <v>Pendiente</v>
      </c>
      <c r="AJ1383" s="17">
        <f t="shared" si="372"/>
        <v>3</v>
      </c>
      <c r="AK1383" s="17">
        <f t="shared" si="373"/>
        <v>11</v>
      </c>
      <c r="AL1383" s="17">
        <f t="shared" si="374"/>
        <v>2020</v>
      </c>
      <c r="AM1383" s="17">
        <f t="shared" ca="1" si="375"/>
        <v>22</v>
      </c>
      <c r="AN1383" s="18" t="str">
        <f>IFERROR(VLOOKUP(R1383*1,'[1]Ordenes de Servicio'!G:K,5,0),"No Cruza")</f>
        <v>No Cruza</v>
      </c>
      <c r="AO1383" s="17">
        <f t="shared" ca="1" si="376"/>
        <v>22</v>
      </c>
      <c r="AP1383" s="17">
        <f t="shared" si="377"/>
        <v>3</v>
      </c>
      <c r="AQ1383" s="17">
        <f t="shared" si="378"/>
        <v>11</v>
      </c>
      <c r="AR1383" s="17">
        <f t="shared" si="379"/>
        <v>2020</v>
      </c>
      <c r="AS1383" s="17">
        <f t="shared" ca="1" si="380"/>
        <v>22</v>
      </c>
      <c r="AT1383" s="17" t="str">
        <f t="shared" ca="1" si="383"/>
        <v>No</v>
      </c>
      <c r="AU1383" s="17">
        <f t="shared" si="381"/>
        <v>0</v>
      </c>
      <c r="AV1383" s="17" t="str">
        <f>+VLOOKUP(B1383,[1]Cruces!S:T,2,0)</f>
        <v>7. Ejecución en Campo OS BT</v>
      </c>
    </row>
    <row r="1384" spans="1:48" hidden="1" x14ac:dyDescent="0.25">
      <c r="A1384" s="17" t="s">
        <v>2701</v>
      </c>
      <c r="B1384" s="17" t="s">
        <v>68</v>
      </c>
      <c r="C1384" s="17">
        <v>0</v>
      </c>
      <c r="D1384" s="17">
        <v>0</v>
      </c>
      <c r="E1384" s="17" t="s">
        <v>55</v>
      </c>
      <c r="F1384" s="17" t="s">
        <v>107</v>
      </c>
      <c r="G1384" s="17" t="s">
        <v>2702</v>
      </c>
      <c r="H1384" s="17">
        <v>0</v>
      </c>
      <c r="I1384" s="17" t="s">
        <v>116</v>
      </c>
      <c r="J1384" s="17" t="s">
        <v>59</v>
      </c>
      <c r="K1384" s="17" t="s">
        <v>2703</v>
      </c>
      <c r="L1384" s="17" t="s">
        <v>117</v>
      </c>
      <c r="M1384" s="17" t="s">
        <v>118</v>
      </c>
      <c r="N1384" s="17" t="s">
        <v>75</v>
      </c>
      <c r="O1384" s="17">
        <v>20200611</v>
      </c>
      <c r="P1384" s="17">
        <v>20200701</v>
      </c>
      <c r="Q1384" s="17">
        <v>7551</v>
      </c>
      <c r="R1384" s="17">
        <v>28062966</v>
      </c>
      <c r="S1384" s="17" t="s">
        <v>76</v>
      </c>
      <c r="T1384" s="17" t="s">
        <v>63</v>
      </c>
      <c r="U1384" s="17" t="s">
        <v>91</v>
      </c>
      <c r="V1384" s="17">
        <f t="shared" si="382"/>
        <v>45</v>
      </c>
      <c r="W1384" s="17">
        <v>45000</v>
      </c>
      <c r="X1384" s="17" t="s">
        <v>64</v>
      </c>
      <c r="Y1384" s="17" t="s">
        <v>150</v>
      </c>
      <c r="Z1384" s="17">
        <v>20200831</v>
      </c>
      <c r="AA1384" s="17" t="s">
        <v>78</v>
      </c>
      <c r="AB1384" s="17">
        <v>1</v>
      </c>
      <c r="AC1384" s="17" t="str">
        <f>IFERROR(VLOOKUP(A1384,[1]Cruces!AJ:AK,2,0),VLOOKUP(CONCATENATE(X1384,AA1384),[1]Cruces!G:H,2,0))</f>
        <v>Solicitud de Obra</v>
      </c>
      <c r="AD1384" s="17">
        <f t="shared" si="368"/>
        <v>11</v>
      </c>
      <c r="AE1384" s="17">
        <f t="shared" si="369"/>
        <v>6</v>
      </c>
      <c r="AF1384" s="17">
        <f t="shared" si="370"/>
        <v>2020</v>
      </c>
      <c r="AG1384" s="17" t="str">
        <f>IFERROR(VLOOKUP(MID(A1384,2,4)*1,[1]Cruces!K:L,2,0),"Verificar")</f>
        <v>Atlántico Norte</v>
      </c>
      <c r="AH1384" s="17">
        <f t="shared" ca="1" si="371"/>
        <v>167</v>
      </c>
      <c r="AI1384" s="17" t="str">
        <f>IFERROR(VLOOKUP(U1384,[1]Cruces!$O$1:$P$6,2,0),"Sin Orden")</f>
        <v>Resuelta</v>
      </c>
      <c r="AJ1384" s="17">
        <f t="shared" si="372"/>
        <v>31</v>
      </c>
      <c r="AK1384" s="17">
        <f t="shared" si="373"/>
        <v>8</v>
      </c>
      <c r="AL1384" s="17">
        <f t="shared" si="374"/>
        <v>2020</v>
      </c>
      <c r="AM1384" s="17">
        <f t="shared" ca="1" si="375"/>
        <v>86</v>
      </c>
      <c r="AN1384" s="18">
        <f>IFERROR(VLOOKUP(R1384*1,'[1]Ordenes de Servicio'!G:K,5,0),"No Cruza")</f>
        <v>44069</v>
      </c>
      <c r="AO1384" s="17">
        <f t="shared" ca="1" si="376"/>
        <v>81</v>
      </c>
      <c r="AP1384" s="17">
        <f t="shared" si="377"/>
        <v>1</v>
      </c>
      <c r="AQ1384" s="17">
        <f t="shared" si="378"/>
        <v>7</v>
      </c>
      <c r="AR1384" s="17">
        <f t="shared" si="379"/>
        <v>2020</v>
      </c>
      <c r="AS1384" s="17">
        <f t="shared" ca="1" si="380"/>
        <v>147</v>
      </c>
      <c r="AT1384" s="17" t="str">
        <f t="shared" ca="1" si="383"/>
        <v>No</v>
      </c>
      <c r="AU1384" s="17">
        <f t="shared" si="381"/>
        <v>61</v>
      </c>
      <c r="AV1384" s="17" t="str">
        <f>+VLOOKUP(B1384,[1]Cruces!S:T,2,0)</f>
        <v>5. Consultoría / Adjudicación</v>
      </c>
    </row>
    <row r="1385" spans="1:48" hidden="1" x14ac:dyDescent="0.25">
      <c r="A1385" s="17" t="s">
        <v>2704</v>
      </c>
      <c r="B1385" s="17" t="s">
        <v>68</v>
      </c>
      <c r="C1385" s="17">
        <v>0</v>
      </c>
      <c r="D1385" s="17">
        <v>0</v>
      </c>
      <c r="E1385" s="17" t="s">
        <v>55</v>
      </c>
      <c r="F1385" s="17" t="s">
        <v>81</v>
      </c>
      <c r="G1385" s="17" t="s">
        <v>2705</v>
      </c>
      <c r="H1385" s="17">
        <v>3057454879</v>
      </c>
      <c r="I1385" s="17" t="s">
        <v>182</v>
      </c>
      <c r="J1385" s="17" t="s">
        <v>59</v>
      </c>
      <c r="K1385" s="17" t="s">
        <v>2706</v>
      </c>
      <c r="L1385" s="17" t="s">
        <v>85</v>
      </c>
      <c r="M1385" s="17" t="s">
        <v>86</v>
      </c>
      <c r="N1385" s="17" t="s">
        <v>75</v>
      </c>
      <c r="O1385" s="17">
        <v>20200319</v>
      </c>
      <c r="P1385" s="17">
        <v>20200512</v>
      </c>
      <c r="Q1385" s="17">
        <v>3410</v>
      </c>
      <c r="R1385" s="17">
        <v>28143162</v>
      </c>
      <c r="S1385" s="17" t="s">
        <v>76</v>
      </c>
      <c r="T1385" s="17" t="s">
        <v>63</v>
      </c>
      <c r="U1385" s="17" t="s">
        <v>88</v>
      </c>
      <c r="V1385" s="17">
        <f t="shared" si="382"/>
        <v>400</v>
      </c>
      <c r="W1385" s="17">
        <v>400000</v>
      </c>
      <c r="X1385" s="17" t="s">
        <v>64</v>
      </c>
      <c r="Y1385" s="17" t="s">
        <v>136</v>
      </c>
      <c r="Z1385" s="17">
        <v>20200529</v>
      </c>
      <c r="AA1385" s="17" t="s">
        <v>137</v>
      </c>
      <c r="AB1385" s="17">
        <v>1</v>
      </c>
      <c r="AC1385" s="17" t="str">
        <f>IFERROR(VLOOKUP(A1385,[1]Cruces!AJ:AK,2,0),VLOOKUP(CONCATENATE(X1385,AA1385),[1]Cruces!G:H,2,0))</f>
        <v>Solicitud de Obra</v>
      </c>
      <c r="AD1385" s="17">
        <f t="shared" si="368"/>
        <v>19</v>
      </c>
      <c r="AE1385" s="17">
        <f t="shared" si="369"/>
        <v>3</v>
      </c>
      <c r="AF1385" s="17">
        <f t="shared" si="370"/>
        <v>2020</v>
      </c>
      <c r="AG1385" s="17" t="str">
        <f>IFERROR(VLOOKUP(MID(A1385,2,4)*1,[1]Cruces!K:L,2,0),"Verificar")</f>
        <v>Magdalena</v>
      </c>
      <c r="AH1385" s="17">
        <f t="shared" ca="1" si="371"/>
        <v>251</v>
      </c>
      <c r="AI1385" s="17" t="str">
        <f>IFERROR(VLOOKUP(U1385,[1]Cruces!$O$1:$P$6,2,0),"Sin Orden")</f>
        <v>Resuelta</v>
      </c>
      <c r="AJ1385" s="17">
        <f t="shared" si="372"/>
        <v>29</v>
      </c>
      <c r="AK1385" s="17">
        <f t="shared" si="373"/>
        <v>5</v>
      </c>
      <c r="AL1385" s="17">
        <f t="shared" si="374"/>
        <v>2020</v>
      </c>
      <c r="AM1385" s="17">
        <f t="shared" ca="1" si="375"/>
        <v>180</v>
      </c>
      <c r="AN1385" s="18">
        <f>IFERROR(VLOOKUP(R1385*1,'[1]Ordenes de Servicio'!G:K,5,0),"No Cruza")</f>
        <v>44091</v>
      </c>
      <c r="AO1385" s="17">
        <f t="shared" ca="1" si="376"/>
        <v>71</v>
      </c>
      <c r="AP1385" s="17">
        <f t="shared" si="377"/>
        <v>12</v>
      </c>
      <c r="AQ1385" s="17">
        <f t="shared" si="378"/>
        <v>5</v>
      </c>
      <c r="AR1385" s="17">
        <f t="shared" si="379"/>
        <v>2020</v>
      </c>
      <c r="AS1385" s="17">
        <f t="shared" ca="1" si="380"/>
        <v>197</v>
      </c>
      <c r="AT1385" s="17" t="str">
        <f t="shared" ca="1" si="383"/>
        <v>No</v>
      </c>
      <c r="AU1385" s="17">
        <f t="shared" si="381"/>
        <v>17</v>
      </c>
      <c r="AV1385" s="17" t="str">
        <f>+VLOOKUP(B1385,[1]Cruces!S:T,2,0)</f>
        <v>5. Consultoría / Adjudicación</v>
      </c>
    </row>
    <row r="1386" spans="1:48" hidden="1" x14ac:dyDescent="0.25">
      <c r="A1386" s="17" t="s">
        <v>2707</v>
      </c>
      <c r="B1386" s="17" t="s">
        <v>54</v>
      </c>
      <c r="C1386" s="17">
        <v>0</v>
      </c>
      <c r="D1386" s="17">
        <v>0</v>
      </c>
      <c r="E1386" s="17" t="s">
        <v>55</v>
      </c>
      <c r="F1386" s="17" t="s">
        <v>126</v>
      </c>
      <c r="G1386" s="17" t="s">
        <v>2708</v>
      </c>
      <c r="H1386" s="17">
        <v>0</v>
      </c>
      <c r="I1386" s="17" t="s">
        <v>83</v>
      </c>
      <c r="J1386" s="17" t="s">
        <v>59</v>
      </c>
      <c r="K1386" s="17" t="s">
        <v>329</v>
      </c>
      <c r="L1386" s="17" t="s">
        <v>129</v>
      </c>
      <c r="M1386" s="17" t="s">
        <v>130</v>
      </c>
      <c r="N1386" s="17" t="s">
        <v>62</v>
      </c>
      <c r="O1386" s="17">
        <v>20200427</v>
      </c>
      <c r="P1386" s="17">
        <v>20200427</v>
      </c>
      <c r="Q1386" s="17">
        <v>9332</v>
      </c>
      <c r="R1386" s="17">
        <v>0</v>
      </c>
      <c r="S1386" s="17"/>
      <c r="T1386" s="17" t="s">
        <v>63</v>
      </c>
      <c r="U1386" s="17"/>
      <c r="V1386" s="17">
        <f t="shared" si="382"/>
        <v>75</v>
      </c>
      <c r="W1386" s="17">
        <v>75000</v>
      </c>
      <c r="X1386" s="17" t="s">
        <v>64</v>
      </c>
      <c r="Y1386" s="17" t="s">
        <v>65</v>
      </c>
      <c r="Z1386" s="17">
        <v>20200427</v>
      </c>
      <c r="AA1386" s="17" t="s">
        <v>78</v>
      </c>
      <c r="AB1386" s="17">
        <v>1</v>
      </c>
      <c r="AC1386" s="17" t="str">
        <f>IFERROR(VLOOKUP(A1386,[1]Cruces!AJ:AK,2,0),VLOOKUP(CONCATENATE(X1386,AA1386),[1]Cruces!G:H,2,0))</f>
        <v>Solicitud de Obra</v>
      </c>
      <c r="AD1386" s="17">
        <f t="shared" si="368"/>
        <v>27</v>
      </c>
      <c r="AE1386" s="17">
        <f t="shared" si="369"/>
        <v>4</v>
      </c>
      <c r="AF1386" s="17">
        <f t="shared" si="370"/>
        <v>2020</v>
      </c>
      <c r="AG1386" s="17" t="str">
        <f>IFERROR(VLOOKUP(MID(A1386,2,4)*1,[1]Cruces!K:L,2,0),"Verificar")</f>
        <v>Guajira</v>
      </c>
      <c r="AH1386" s="17">
        <f t="shared" ca="1" si="371"/>
        <v>212</v>
      </c>
      <c r="AI1386" s="17" t="str">
        <f>IFERROR(VLOOKUP(U1386,[1]Cruces!$O$1:$P$6,2,0),"Sin Orden")</f>
        <v>Sin Orden</v>
      </c>
      <c r="AJ1386" s="17">
        <f t="shared" si="372"/>
        <v>27</v>
      </c>
      <c r="AK1386" s="17">
        <f t="shared" si="373"/>
        <v>4</v>
      </c>
      <c r="AL1386" s="17">
        <f t="shared" si="374"/>
        <v>2020</v>
      </c>
      <c r="AM1386" s="17">
        <f t="shared" ca="1" si="375"/>
        <v>212</v>
      </c>
      <c r="AN1386" s="18" t="str">
        <f>IFERROR(VLOOKUP(R1386*1,'[1]Ordenes de Servicio'!G:K,5,0),"No Cruza")</f>
        <v>No Cruza</v>
      </c>
      <c r="AO1386" s="17">
        <f t="shared" ca="1" si="376"/>
        <v>212</v>
      </c>
      <c r="AP1386" s="17">
        <f t="shared" si="377"/>
        <v>27</v>
      </c>
      <c r="AQ1386" s="17">
        <f t="shared" si="378"/>
        <v>4</v>
      </c>
      <c r="AR1386" s="17">
        <f t="shared" si="379"/>
        <v>2020</v>
      </c>
      <c r="AS1386" s="17">
        <f t="shared" ca="1" si="380"/>
        <v>212</v>
      </c>
      <c r="AT1386" s="17" t="str">
        <f t="shared" ca="1" si="383"/>
        <v>No</v>
      </c>
      <c r="AU1386" s="17">
        <f t="shared" si="381"/>
        <v>0</v>
      </c>
      <c r="AV1386" s="17" t="str">
        <f>+VLOOKUP(B1386,[1]Cruces!S:T,2,0)</f>
        <v>4. Presupuesto de Obra</v>
      </c>
    </row>
    <row r="1387" spans="1:48" hidden="1" x14ac:dyDescent="0.25">
      <c r="A1387" s="17" t="s">
        <v>2709</v>
      </c>
      <c r="B1387" s="17" t="s">
        <v>68</v>
      </c>
      <c r="C1387" s="17">
        <v>0</v>
      </c>
      <c r="D1387" s="17">
        <v>0</v>
      </c>
      <c r="E1387" s="17" t="s">
        <v>55</v>
      </c>
      <c r="F1387" s="17" t="s">
        <v>126</v>
      </c>
      <c r="G1387" s="17" t="s">
        <v>2710</v>
      </c>
      <c r="H1387" s="17">
        <v>0</v>
      </c>
      <c r="I1387" s="17" t="s">
        <v>71</v>
      </c>
      <c r="J1387" s="17" t="s">
        <v>59</v>
      </c>
      <c r="K1387" s="17" t="s">
        <v>688</v>
      </c>
      <c r="L1387" s="17" t="s">
        <v>129</v>
      </c>
      <c r="M1387" s="17" t="s">
        <v>130</v>
      </c>
      <c r="N1387" s="17" t="s">
        <v>75</v>
      </c>
      <c r="O1387" s="17">
        <v>20200710</v>
      </c>
      <c r="P1387" s="17">
        <v>20200710</v>
      </c>
      <c r="Q1387" s="17">
        <v>9332</v>
      </c>
      <c r="R1387" s="17">
        <v>0</v>
      </c>
      <c r="S1387" s="17"/>
      <c r="T1387" s="17" t="s">
        <v>63</v>
      </c>
      <c r="U1387" s="17"/>
      <c r="V1387" s="17">
        <f t="shared" si="382"/>
        <v>50</v>
      </c>
      <c r="W1387" s="17">
        <v>50000</v>
      </c>
      <c r="X1387" s="17" t="s">
        <v>64</v>
      </c>
      <c r="Y1387" s="17" t="s">
        <v>188</v>
      </c>
      <c r="Z1387" s="17">
        <v>20200710</v>
      </c>
      <c r="AA1387" s="17" t="s">
        <v>176</v>
      </c>
      <c r="AB1387" s="17">
        <v>1</v>
      </c>
      <c r="AC1387" s="17" t="str">
        <f>IFERROR(VLOOKUP(A1387,[1]Cruces!AJ:AK,2,0),VLOOKUP(CONCATENATE(X1387,AA1387),[1]Cruces!G:H,2,0))</f>
        <v>Solicitud de Obra</v>
      </c>
      <c r="AD1387" s="17">
        <f t="shared" si="368"/>
        <v>10</v>
      </c>
      <c r="AE1387" s="17">
        <f t="shared" si="369"/>
        <v>7</v>
      </c>
      <c r="AF1387" s="17">
        <f t="shared" si="370"/>
        <v>2020</v>
      </c>
      <c r="AG1387" s="17" t="str">
        <f>IFERROR(VLOOKUP(MID(A1387,2,4)*1,[1]Cruces!K:L,2,0),"Verificar")</f>
        <v>Guajira</v>
      </c>
      <c r="AH1387" s="17">
        <f t="shared" ca="1" si="371"/>
        <v>138</v>
      </c>
      <c r="AI1387" s="17" t="str">
        <f>IFERROR(VLOOKUP(U1387,[1]Cruces!$O$1:$P$6,2,0),"Sin Orden")</f>
        <v>Sin Orden</v>
      </c>
      <c r="AJ1387" s="17">
        <f t="shared" si="372"/>
        <v>10</v>
      </c>
      <c r="AK1387" s="17">
        <f t="shared" si="373"/>
        <v>7</v>
      </c>
      <c r="AL1387" s="17">
        <f t="shared" si="374"/>
        <v>2020</v>
      </c>
      <c r="AM1387" s="17">
        <f t="shared" ca="1" si="375"/>
        <v>138</v>
      </c>
      <c r="AN1387" s="18" t="str">
        <f>IFERROR(VLOOKUP(R1387*1,'[1]Ordenes de Servicio'!G:K,5,0),"No Cruza")</f>
        <v>No Cruza</v>
      </c>
      <c r="AO1387" s="17">
        <f t="shared" ca="1" si="376"/>
        <v>138</v>
      </c>
      <c r="AP1387" s="17">
        <f t="shared" si="377"/>
        <v>10</v>
      </c>
      <c r="AQ1387" s="17">
        <f t="shared" si="378"/>
        <v>7</v>
      </c>
      <c r="AR1387" s="17">
        <f t="shared" si="379"/>
        <v>2020</v>
      </c>
      <c r="AS1387" s="17">
        <f t="shared" ca="1" si="380"/>
        <v>138</v>
      </c>
      <c r="AT1387" s="17" t="str">
        <f t="shared" ca="1" si="383"/>
        <v>No</v>
      </c>
      <c r="AU1387" s="17">
        <f t="shared" si="381"/>
        <v>0</v>
      </c>
      <c r="AV1387" s="17" t="str">
        <f>+VLOOKUP(B1387,[1]Cruces!S:T,2,0)</f>
        <v>5. Consultoría / Adjudicación</v>
      </c>
    </row>
    <row r="1388" spans="1:48" hidden="1" x14ac:dyDescent="0.25">
      <c r="A1388" s="17" t="s">
        <v>2711</v>
      </c>
      <c r="B1388" s="17" t="s">
        <v>68</v>
      </c>
      <c r="C1388" s="17">
        <v>2691447</v>
      </c>
      <c r="D1388" s="17">
        <v>0</v>
      </c>
      <c r="E1388" s="17" t="s">
        <v>55</v>
      </c>
      <c r="F1388" s="17" t="s">
        <v>107</v>
      </c>
      <c r="G1388" s="17" t="s">
        <v>2712</v>
      </c>
      <c r="H1388" s="17">
        <v>3699910</v>
      </c>
      <c r="I1388" s="17" t="s">
        <v>182</v>
      </c>
      <c r="J1388" s="17" t="s">
        <v>59</v>
      </c>
      <c r="K1388" s="17" t="s">
        <v>2713</v>
      </c>
      <c r="L1388" s="17" t="s">
        <v>325</v>
      </c>
      <c r="M1388" s="17" t="s">
        <v>326</v>
      </c>
      <c r="N1388" s="17" t="s">
        <v>75</v>
      </c>
      <c r="O1388" s="17">
        <v>20161117</v>
      </c>
      <c r="P1388" s="17">
        <v>20170221</v>
      </c>
      <c r="Q1388" s="17">
        <v>1110</v>
      </c>
      <c r="R1388" s="17">
        <v>23303511</v>
      </c>
      <c r="S1388" s="17" t="s">
        <v>100</v>
      </c>
      <c r="T1388" s="17" t="s">
        <v>63</v>
      </c>
      <c r="U1388" s="17" t="s">
        <v>91</v>
      </c>
      <c r="V1388" s="17">
        <f t="shared" si="382"/>
        <v>112.5</v>
      </c>
      <c r="W1388" s="17">
        <v>112500</v>
      </c>
      <c r="X1388" s="17" t="s">
        <v>89</v>
      </c>
      <c r="Y1388" s="17" t="s">
        <v>136</v>
      </c>
      <c r="Z1388" s="17">
        <v>20170223</v>
      </c>
      <c r="AA1388" s="17" t="s">
        <v>101</v>
      </c>
      <c r="AB1388" s="17">
        <v>1</v>
      </c>
      <c r="AC1388" s="17" t="str">
        <f>IFERROR(VLOOKUP(A1388,[1]Cruces!AJ:AK,2,0),VLOOKUP(CONCATENATE(X1388,AA1388),[1]Cruces!G:H,2,0))</f>
        <v>Solicitud de Obra</v>
      </c>
      <c r="AD1388" s="17">
        <f t="shared" si="368"/>
        <v>17</v>
      </c>
      <c r="AE1388" s="17">
        <f t="shared" si="369"/>
        <v>11</v>
      </c>
      <c r="AF1388" s="17">
        <f t="shared" si="370"/>
        <v>2016</v>
      </c>
      <c r="AG1388" s="17" t="str">
        <f>IFERROR(VLOOKUP(MID(A1388,2,4)*1,[1]Cruces!K:L,2,0),"Verificar")</f>
        <v>Atlántico Norte</v>
      </c>
      <c r="AH1388" s="17">
        <f t="shared" ca="1" si="371"/>
        <v>1469</v>
      </c>
      <c r="AI1388" s="17" t="str">
        <f>IFERROR(VLOOKUP(U1388,[1]Cruces!$O$1:$P$6,2,0),"Sin Orden")</f>
        <v>Resuelta</v>
      </c>
      <c r="AJ1388" s="17">
        <f t="shared" si="372"/>
        <v>23</v>
      </c>
      <c r="AK1388" s="17">
        <f t="shared" si="373"/>
        <v>2</v>
      </c>
      <c r="AL1388" s="17">
        <f t="shared" si="374"/>
        <v>2017</v>
      </c>
      <c r="AM1388" s="17">
        <f t="shared" ca="1" si="375"/>
        <v>1371</v>
      </c>
      <c r="AN1388" s="18" t="str">
        <f>IFERROR(VLOOKUP(R1388*1,'[1]Ordenes de Servicio'!G:K,5,0),"No Cruza")</f>
        <v>No Cruza</v>
      </c>
      <c r="AO1388" s="17">
        <f t="shared" ca="1" si="376"/>
        <v>98</v>
      </c>
      <c r="AP1388" s="17">
        <f t="shared" si="377"/>
        <v>21</v>
      </c>
      <c r="AQ1388" s="17">
        <f t="shared" si="378"/>
        <v>2</v>
      </c>
      <c r="AR1388" s="17">
        <f t="shared" si="379"/>
        <v>2017</v>
      </c>
      <c r="AS1388" s="17">
        <f t="shared" ca="1" si="380"/>
        <v>1373</v>
      </c>
      <c r="AT1388" s="17" t="str">
        <f t="shared" ca="1" si="383"/>
        <v>Si</v>
      </c>
      <c r="AU1388" s="17">
        <f t="shared" si="381"/>
        <v>2</v>
      </c>
      <c r="AV1388" s="17" t="str">
        <f>+VLOOKUP(B1388,[1]Cruces!S:T,2,0)</f>
        <v>5. Consultoría / Adjudicación</v>
      </c>
    </row>
    <row r="1389" spans="1:48" x14ac:dyDescent="0.25">
      <c r="A1389" s="17" t="s">
        <v>2714</v>
      </c>
      <c r="B1389" s="17" t="s">
        <v>80</v>
      </c>
      <c r="C1389" s="17">
        <v>0</v>
      </c>
      <c r="D1389" s="17">
        <v>0</v>
      </c>
      <c r="E1389" s="17" t="s">
        <v>55</v>
      </c>
      <c r="F1389" s="17" t="s">
        <v>107</v>
      </c>
      <c r="G1389" s="17" t="s">
        <v>2715</v>
      </c>
      <c r="H1389" s="17">
        <v>0</v>
      </c>
      <c r="I1389" s="17" t="s">
        <v>71</v>
      </c>
      <c r="J1389" s="17" t="s">
        <v>59</v>
      </c>
      <c r="K1389" s="17" t="s">
        <v>97</v>
      </c>
      <c r="L1389" s="17" t="s">
        <v>325</v>
      </c>
      <c r="M1389" s="17" t="s">
        <v>326</v>
      </c>
      <c r="N1389" s="17" t="s">
        <v>87</v>
      </c>
      <c r="O1389" s="17">
        <v>20130924</v>
      </c>
      <c r="P1389" s="17">
        <v>20150226</v>
      </c>
      <c r="Q1389" s="17">
        <v>1170</v>
      </c>
      <c r="R1389" s="17">
        <v>20555077</v>
      </c>
      <c r="S1389" s="17" t="s">
        <v>76</v>
      </c>
      <c r="T1389" s="17" t="s">
        <v>63</v>
      </c>
      <c r="U1389" s="17" t="s">
        <v>91</v>
      </c>
      <c r="V1389" s="17">
        <f t="shared" si="382"/>
        <v>37.5</v>
      </c>
      <c r="W1389" s="17">
        <v>37500</v>
      </c>
      <c r="X1389" s="17" t="s">
        <v>64</v>
      </c>
      <c r="Y1389" s="17" t="s">
        <v>80</v>
      </c>
      <c r="Z1389" s="17">
        <v>20150226</v>
      </c>
      <c r="AA1389" s="17" t="s">
        <v>78</v>
      </c>
      <c r="AB1389" s="17">
        <v>1</v>
      </c>
      <c r="AC1389" s="17" t="str">
        <f>IFERROR(VLOOKUP(A1389,[1]Cruces!AJ:AK,2,0),VLOOKUP(CONCATENATE(X1389,AA1389),[1]Cruces!G:H,2,0))</f>
        <v>Solicitud de Obra</v>
      </c>
      <c r="AD1389" s="17">
        <f t="shared" si="368"/>
        <v>24</v>
      </c>
      <c r="AE1389" s="17">
        <f t="shared" si="369"/>
        <v>9</v>
      </c>
      <c r="AF1389" s="17">
        <f t="shared" si="370"/>
        <v>2013</v>
      </c>
      <c r="AG1389" s="17" t="str">
        <f>IFERROR(VLOOKUP(MID(A1389,2,4)*1,[1]Cruces!K:L,2,0),"Verificar")</f>
        <v>Atlántico Norte</v>
      </c>
      <c r="AH1389" s="17">
        <f t="shared" ca="1" si="371"/>
        <v>2619</v>
      </c>
      <c r="AI1389" s="17" t="str">
        <f>IFERROR(VLOOKUP(U1389,[1]Cruces!$O$1:$P$6,2,0),"Sin Orden")</f>
        <v>Resuelta</v>
      </c>
      <c r="AJ1389" s="17">
        <f t="shared" si="372"/>
        <v>26</v>
      </c>
      <c r="AK1389" s="17">
        <f t="shared" si="373"/>
        <v>2</v>
      </c>
      <c r="AL1389" s="17">
        <f t="shared" si="374"/>
        <v>2015</v>
      </c>
      <c r="AM1389" s="17">
        <f t="shared" ca="1" si="375"/>
        <v>2099</v>
      </c>
      <c r="AN1389" s="18" t="str">
        <f>IFERROR(VLOOKUP(R1389*1,'[1]Ordenes de Servicio'!G:K,5,0),"No Cruza")</f>
        <v>No Cruza</v>
      </c>
      <c r="AO1389" s="17">
        <f t="shared" ca="1" si="376"/>
        <v>520</v>
      </c>
      <c r="AP1389" s="17">
        <f t="shared" si="377"/>
        <v>26</v>
      </c>
      <c r="AQ1389" s="17">
        <f t="shared" si="378"/>
        <v>2</v>
      </c>
      <c r="AR1389" s="17">
        <f t="shared" si="379"/>
        <v>2015</v>
      </c>
      <c r="AS1389" s="17">
        <f t="shared" ca="1" si="380"/>
        <v>2099</v>
      </c>
      <c r="AT1389" s="17" t="str">
        <f t="shared" ca="1" si="383"/>
        <v>Si</v>
      </c>
      <c r="AU1389" s="17">
        <f t="shared" si="381"/>
        <v>0</v>
      </c>
      <c r="AV1389" s="17" t="str">
        <f>+VLOOKUP(B1389,[1]Cruces!S:T,2,0)</f>
        <v>8. Puesta en Servicio</v>
      </c>
    </row>
    <row r="1390" spans="1:48" hidden="1" x14ac:dyDescent="0.25">
      <c r="A1390" s="17" t="s">
        <v>2716</v>
      </c>
      <c r="B1390" s="17" t="s">
        <v>68</v>
      </c>
      <c r="C1390" s="17">
        <v>0</v>
      </c>
      <c r="D1390" s="17">
        <v>0</v>
      </c>
      <c r="E1390" s="17" t="s">
        <v>55</v>
      </c>
      <c r="F1390" s="17" t="s">
        <v>107</v>
      </c>
      <c r="G1390" s="17" t="s">
        <v>2717</v>
      </c>
      <c r="H1390" s="17">
        <v>0</v>
      </c>
      <c r="I1390" s="17" t="s">
        <v>71</v>
      </c>
      <c r="J1390" s="17" t="s">
        <v>59</v>
      </c>
      <c r="K1390" s="17" t="s">
        <v>97</v>
      </c>
      <c r="L1390" s="17" t="s">
        <v>145</v>
      </c>
      <c r="M1390" s="17" t="s">
        <v>146</v>
      </c>
      <c r="N1390" s="17" t="s">
        <v>75</v>
      </c>
      <c r="O1390" s="17">
        <v>20200129</v>
      </c>
      <c r="P1390" s="17">
        <v>20200313</v>
      </c>
      <c r="Q1390" s="17">
        <v>1220</v>
      </c>
      <c r="R1390" s="17">
        <v>27135849</v>
      </c>
      <c r="S1390" s="17" t="s">
        <v>100</v>
      </c>
      <c r="T1390" s="17" t="s">
        <v>63</v>
      </c>
      <c r="U1390" s="17" t="s">
        <v>91</v>
      </c>
      <c r="V1390" s="17">
        <f t="shared" si="382"/>
        <v>112.5</v>
      </c>
      <c r="W1390" s="17">
        <v>112500</v>
      </c>
      <c r="X1390" s="17" t="s">
        <v>64</v>
      </c>
      <c r="Y1390" s="17" t="s">
        <v>150</v>
      </c>
      <c r="Z1390" s="17">
        <v>20200813</v>
      </c>
      <c r="AA1390" s="17" t="s">
        <v>124</v>
      </c>
      <c r="AB1390" s="17">
        <v>1</v>
      </c>
      <c r="AC1390" s="17" t="str">
        <f>IFERROR(VLOOKUP(A1390,[1]Cruces!AJ:AK,2,0),VLOOKUP(CONCATENATE(X1390,AA1390),[1]Cruces!G:H,2,0))</f>
        <v>Solicitud de Obra</v>
      </c>
      <c r="AD1390" s="17">
        <f t="shared" si="368"/>
        <v>29</v>
      </c>
      <c r="AE1390" s="17">
        <f t="shared" si="369"/>
        <v>1</v>
      </c>
      <c r="AF1390" s="17">
        <f t="shared" si="370"/>
        <v>2020</v>
      </c>
      <c r="AG1390" s="17" t="str">
        <f>IFERROR(VLOOKUP(MID(A1390,2,4)*1,[1]Cruces!K:L,2,0),"Verificar")</f>
        <v>Atlántico Sur</v>
      </c>
      <c r="AH1390" s="17">
        <f t="shared" ca="1" si="371"/>
        <v>301</v>
      </c>
      <c r="AI1390" s="17" t="str">
        <f>IFERROR(VLOOKUP(U1390,[1]Cruces!$O$1:$P$6,2,0),"Sin Orden")</f>
        <v>Resuelta</v>
      </c>
      <c r="AJ1390" s="17">
        <f t="shared" si="372"/>
        <v>13</v>
      </c>
      <c r="AK1390" s="17">
        <f t="shared" si="373"/>
        <v>8</v>
      </c>
      <c r="AL1390" s="17">
        <f t="shared" si="374"/>
        <v>2020</v>
      </c>
      <c r="AM1390" s="17">
        <f t="shared" ca="1" si="375"/>
        <v>104</v>
      </c>
      <c r="AN1390" s="18" t="str">
        <f>IFERROR(VLOOKUP(R1390*1,'[1]Ordenes de Servicio'!G:K,5,0),"No Cruza")</f>
        <v>No Cruza</v>
      </c>
      <c r="AO1390" s="17">
        <f t="shared" ca="1" si="376"/>
        <v>197</v>
      </c>
      <c r="AP1390" s="17">
        <f t="shared" si="377"/>
        <v>13</v>
      </c>
      <c r="AQ1390" s="17">
        <f t="shared" si="378"/>
        <v>3</v>
      </c>
      <c r="AR1390" s="17">
        <f t="shared" si="379"/>
        <v>2020</v>
      </c>
      <c r="AS1390" s="17">
        <f t="shared" ca="1" si="380"/>
        <v>257</v>
      </c>
      <c r="AT1390" s="17" t="str">
        <f t="shared" ca="1" si="383"/>
        <v>No</v>
      </c>
      <c r="AU1390" s="17">
        <f t="shared" si="381"/>
        <v>153</v>
      </c>
      <c r="AV1390" s="17" t="str">
        <f>+VLOOKUP(B1390,[1]Cruces!S:T,2,0)</f>
        <v>5. Consultoría / Adjudicación</v>
      </c>
    </row>
    <row r="1391" spans="1:48" hidden="1" x14ac:dyDescent="0.25">
      <c r="A1391" s="17" t="s">
        <v>8404</v>
      </c>
      <c r="B1391" s="17" t="s">
        <v>1943</v>
      </c>
      <c r="C1391" s="17">
        <v>3918807</v>
      </c>
      <c r="D1391" s="17">
        <v>36120381</v>
      </c>
      <c r="E1391" s="17" t="s">
        <v>93</v>
      </c>
      <c r="F1391" s="17" t="s">
        <v>69</v>
      </c>
      <c r="G1391" s="17" t="s">
        <v>8405</v>
      </c>
      <c r="H1391" s="17">
        <v>3178788408</v>
      </c>
      <c r="I1391" s="17" t="s">
        <v>71</v>
      </c>
      <c r="J1391" s="17" t="s">
        <v>8406</v>
      </c>
      <c r="K1391" s="17" t="s">
        <v>8407</v>
      </c>
      <c r="L1391" s="17" t="s">
        <v>7213</v>
      </c>
      <c r="M1391" s="17" t="s">
        <v>7214</v>
      </c>
      <c r="N1391" s="17" t="s">
        <v>1946</v>
      </c>
      <c r="O1391" s="17">
        <v>20201112</v>
      </c>
      <c r="P1391" s="17">
        <v>20201112</v>
      </c>
      <c r="Q1391" s="17">
        <v>3410</v>
      </c>
      <c r="R1391" s="17">
        <v>28280057</v>
      </c>
      <c r="S1391" s="17" t="s">
        <v>7072</v>
      </c>
      <c r="T1391" s="17" t="s">
        <v>63</v>
      </c>
      <c r="U1391" s="17" t="s">
        <v>77</v>
      </c>
      <c r="V1391" s="17">
        <f t="shared" si="382"/>
        <v>3</v>
      </c>
      <c r="W1391" s="17">
        <v>3000</v>
      </c>
      <c r="X1391" s="17" t="s">
        <v>89</v>
      </c>
      <c r="Y1391" s="17" t="s">
        <v>1943</v>
      </c>
      <c r="Z1391" s="17">
        <v>20201112</v>
      </c>
      <c r="AA1391" s="17" t="s">
        <v>1947</v>
      </c>
      <c r="AB1391" s="17">
        <v>1</v>
      </c>
      <c r="AC1391" s="17" t="str">
        <f>IFERROR(VLOOKUP(A1391,[1]Cruces!AJ:AK,2,0),VLOOKUP(CONCATENATE(X1391,AA1391),[1]Cruces!G:H,2,0))</f>
        <v>Solicitud por BT</v>
      </c>
      <c r="AD1391" s="17">
        <f t="shared" si="368"/>
        <v>12</v>
      </c>
      <c r="AE1391" s="17">
        <f t="shared" si="369"/>
        <v>11</v>
      </c>
      <c r="AF1391" s="17">
        <f t="shared" si="370"/>
        <v>2020</v>
      </c>
      <c r="AG1391" s="17" t="str">
        <f>IFERROR(VLOOKUP(MID(A1391,2,4)*1,[1]Cruces!K:L,2,0),"Verificar")</f>
        <v>Magdalena</v>
      </c>
      <c r="AH1391" s="17">
        <f t="shared" ca="1" si="371"/>
        <v>13</v>
      </c>
      <c r="AI1391" s="17" t="str">
        <f>IFERROR(VLOOKUP(U1391,[1]Cruces!$O$1:$P$6,2,0),"Sin Orden")</f>
        <v>Pendiente</v>
      </c>
      <c r="AJ1391" s="17">
        <f t="shared" si="372"/>
        <v>12</v>
      </c>
      <c r="AK1391" s="17">
        <f t="shared" si="373"/>
        <v>11</v>
      </c>
      <c r="AL1391" s="17">
        <f t="shared" si="374"/>
        <v>2020</v>
      </c>
      <c r="AM1391" s="17">
        <f t="shared" ca="1" si="375"/>
        <v>13</v>
      </c>
      <c r="AN1391" s="18" t="str">
        <f>IFERROR(VLOOKUP(R1391*1,'[1]Ordenes de Servicio'!G:K,5,0),"No Cruza")</f>
        <v>No Cruza</v>
      </c>
      <c r="AO1391" s="17">
        <f t="shared" ca="1" si="376"/>
        <v>13</v>
      </c>
      <c r="AP1391" s="17">
        <f t="shared" si="377"/>
        <v>12</v>
      </c>
      <c r="AQ1391" s="17">
        <f t="shared" si="378"/>
        <v>11</v>
      </c>
      <c r="AR1391" s="17">
        <f t="shared" si="379"/>
        <v>2020</v>
      </c>
      <c r="AS1391" s="17">
        <f t="shared" ca="1" si="380"/>
        <v>13</v>
      </c>
      <c r="AT1391" s="17" t="str">
        <f t="shared" ca="1" si="383"/>
        <v>No</v>
      </c>
      <c r="AU1391" s="17">
        <f t="shared" si="381"/>
        <v>0</v>
      </c>
      <c r="AV1391" s="17" t="str">
        <f>+VLOOKUP(B1391,[1]Cruces!S:T,2,0)</f>
        <v>7. Ejecución en Campo OS BT</v>
      </c>
    </row>
    <row r="1392" spans="1:48" hidden="1" x14ac:dyDescent="0.25">
      <c r="A1392" s="17" t="s">
        <v>10559</v>
      </c>
      <c r="B1392" s="17" t="s">
        <v>296</v>
      </c>
      <c r="C1392" s="17">
        <v>0</v>
      </c>
      <c r="D1392" s="17">
        <v>0</v>
      </c>
      <c r="E1392" s="17" t="s">
        <v>55</v>
      </c>
      <c r="F1392" s="17" t="s">
        <v>932</v>
      </c>
      <c r="G1392" s="17" t="s">
        <v>10560</v>
      </c>
      <c r="H1392" s="17">
        <v>3013048567</v>
      </c>
      <c r="I1392" s="17" t="s">
        <v>71</v>
      </c>
      <c r="J1392" s="17" t="s">
        <v>59</v>
      </c>
      <c r="K1392" s="17" t="s">
        <v>10561</v>
      </c>
      <c r="L1392" s="17" t="s">
        <v>935</v>
      </c>
      <c r="M1392" s="17" t="s">
        <v>936</v>
      </c>
      <c r="N1392" s="17" t="s">
        <v>301</v>
      </c>
      <c r="O1392" s="17">
        <v>20200828</v>
      </c>
      <c r="P1392" s="17">
        <v>20200828</v>
      </c>
      <c r="Q1392" s="17">
        <v>3410</v>
      </c>
      <c r="R1392" s="17">
        <v>28112709</v>
      </c>
      <c r="S1392" s="17" t="s">
        <v>100</v>
      </c>
      <c r="T1392" s="17" t="s">
        <v>63</v>
      </c>
      <c r="U1392" s="17" t="s">
        <v>91</v>
      </c>
      <c r="V1392" s="17">
        <f t="shared" si="382"/>
        <v>25</v>
      </c>
      <c r="W1392" s="17">
        <v>25000</v>
      </c>
      <c r="X1392" s="17" t="s">
        <v>64</v>
      </c>
      <c r="Y1392" s="17" t="s">
        <v>296</v>
      </c>
      <c r="Z1392" s="17">
        <v>20200828</v>
      </c>
      <c r="AA1392" s="17" t="s">
        <v>78</v>
      </c>
      <c r="AB1392" s="17">
        <v>1</v>
      </c>
      <c r="AC1392" s="17" t="str">
        <f>IFERROR(VLOOKUP(A1392,[1]Cruces!AJ:AK,2,0),VLOOKUP(CONCATENATE(X1392,AA1392),[1]Cruces!G:H,2,0))</f>
        <v>Exp BMT</v>
      </c>
      <c r="AD1392" s="17">
        <f t="shared" si="368"/>
        <v>28</v>
      </c>
      <c r="AE1392" s="17">
        <f t="shared" si="369"/>
        <v>8</v>
      </c>
      <c r="AF1392" s="17">
        <f t="shared" si="370"/>
        <v>2020</v>
      </c>
      <c r="AG1392" s="17" t="str">
        <f>IFERROR(VLOOKUP(MID(A1392,2,4)*1,[1]Cruces!K:L,2,0),"Verificar")</f>
        <v>Magdalena</v>
      </c>
      <c r="AH1392" s="17">
        <f t="shared" ca="1" si="371"/>
        <v>89</v>
      </c>
      <c r="AI1392" s="17" t="str">
        <f>IFERROR(VLOOKUP(U1392,[1]Cruces!$O$1:$P$6,2,0),"Sin Orden")</f>
        <v>Resuelta</v>
      </c>
      <c r="AJ1392" s="17">
        <f t="shared" si="372"/>
        <v>28</v>
      </c>
      <c r="AK1392" s="17">
        <f t="shared" si="373"/>
        <v>8</v>
      </c>
      <c r="AL1392" s="17">
        <f t="shared" si="374"/>
        <v>2020</v>
      </c>
      <c r="AM1392" s="17">
        <f t="shared" ca="1" si="375"/>
        <v>89</v>
      </c>
      <c r="AN1392" s="18" t="str">
        <f>IFERROR(VLOOKUP(R1392*1,'[1]Ordenes de Servicio'!G:K,5,0),"No Cruza")</f>
        <v>No Cruza</v>
      </c>
      <c r="AO1392" s="17">
        <f t="shared" ca="1" si="376"/>
        <v>0</v>
      </c>
      <c r="AP1392" s="17">
        <f t="shared" si="377"/>
        <v>28</v>
      </c>
      <c r="AQ1392" s="17">
        <f t="shared" si="378"/>
        <v>8</v>
      </c>
      <c r="AR1392" s="17">
        <f t="shared" si="379"/>
        <v>2020</v>
      </c>
      <c r="AS1392" s="17">
        <f t="shared" ca="1" si="380"/>
        <v>89</v>
      </c>
      <c r="AT1392" s="17" t="str">
        <f t="shared" ca="1" si="383"/>
        <v>No</v>
      </c>
      <c r="AU1392" s="17">
        <f t="shared" si="381"/>
        <v>0</v>
      </c>
      <c r="AV1392" s="17" t="str">
        <f>+VLOOKUP(B1392,[1]Cruces!S:T,2,0)</f>
        <v>3. Evaluación Técnico Ecónomica</v>
      </c>
    </row>
    <row r="1393" spans="1:48" hidden="1" x14ac:dyDescent="0.25">
      <c r="A1393" s="17" t="s">
        <v>6973</v>
      </c>
      <c r="B1393" s="17" t="s">
        <v>296</v>
      </c>
      <c r="C1393" s="17">
        <v>0</v>
      </c>
      <c r="D1393" s="17">
        <v>0</v>
      </c>
      <c r="E1393" s="17" t="s">
        <v>55</v>
      </c>
      <c r="F1393" s="17" t="s">
        <v>56</v>
      </c>
      <c r="G1393" s="17" t="s">
        <v>6974</v>
      </c>
      <c r="H1393" s="17">
        <v>3046069692</v>
      </c>
      <c r="I1393" s="17" t="s">
        <v>116</v>
      </c>
      <c r="J1393" s="17" t="s">
        <v>59</v>
      </c>
      <c r="K1393" s="17" t="s">
        <v>6975</v>
      </c>
      <c r="L1393" s="17" t="s">
        <v>255</v>
      </c>
      <c r="M1393" s="17" t="s">
        <v>256</v>
      </c>
      <c r="N1393" s="17" t="s">
        <v>301</v>
      </c>
      <c r="O1393" s="17">
        <v>20190905</v>
      </c>
      <c r="P1393" s="17">
        <v>20190912</v>
      </c>
      <c r="Q1393" s="17">
        <v>1180</v>
      </c>
      <c r="R1393" s="17">
        <v>0</v>
      </c>
      <c r="S1393" s="17"/>
      <c r="T1393" s="17" t="s">
        <v>63</v>
      </c>
      <c r="U1393" s="17"/>
      <c r="V1393" s="17">
        <f t="shared" si="382"/>
        <v>17</v>
      </c>
      <c r="W1393" s="17">
        <v>17000</v>
      </c>
      <c r="X1393" s="17" t="s">
        <v>218</v>
      </c>
      <c r="Y1393" s="17" t="s">
        <v>296</v>
      </c>
      <c r="Z1393" s="17">
        <v>20190912</v>
      </c>
      <c r="AA1393" s="17" t="s">
        <v>219</v>
      </c>
      <c r="AB1393" s="17">
        <v>1</v>
      </c>
      <c r="AC1393" s="17" t="str">
        <f>IFERROR(VLOOKUP(A1393,[1]Cruces!AJ:AK,2,0),VLOOKUP(CONCATENATE(X1393,AA1393),[1]Cruces!G:H,2,0))</f>
        <v>Solicitud CREG 030</v>
      </c>
      <c r="AD1393" s="17">
        <f t="shared" si="368"/>
        <v>5</v>
      </c>
      <c r="AE1393" s="17">
        <f t="shared" si="369"/>
        <v>9</v>
      </c>
      <c r="AF1393" s="17">
        <f t="shared" si="370"/>
        <v>2019</v>
      </c>
      <c r="AG1393" s="17" t="str">
        <f>IFERROR(VLOOKUP(MID(A1393,2,4)*1,[1]Cruces!K:L,2,0),"Verificar")</f>
        <v>Atlántico Norte</v>
      </c>
      <c r="AH1393" s="17">
        <f t="shared" ca="1" si="371"/>
        <v>447</v>
      </c>
      <c r="AI1393" s="17" t="str">
        <f>IFERROR(VLOOKUP(U1393,[1]Cruces!$O$1:$P$6,2,0),"Sin Orden")</f>
        <v>Sin Orden</v>
      </c>
      <c r="AJ1393" s="17">
        <f t="shared" si="372"/>
        <v>12</v>
      </c>
      <c r="AK1393" s="17">
        <f t="shared" si="373"/>
        <v>9</v>
      </c>
      <c r="AL1393" s="17">
        <f t="shared" si="374"/>
        <v>2019</v>
      </c>
      <c r="AM1393" s="17">
        <f t="shared" ca="1" si="375"/>
        <v>440</v>
      </c>
      <c r="AN1393" s="18" t="str">
        <f>IFERROR(VLOOKUP(R1393*1,'[1]Ordenes de Servicio'!G:K,5,0),"No Cruza")</f>
        <v>No Cruza</v>
      </c>
      <c r="AO1393" s="17">
        <f t="shared" ca="1" si="376"/>
        <v>440</v>
      </c>
      <c r="AP1393" s="17">
        <f t="shared" si="377"/>
        <v>12</v>
      </c>
      <c r="AQ1393" s="17">
        <f t="shared" si="378"/>
        <v>9</v>
      </c>
      <c r="AR1393" s="17">
        <f t="shared" si="379"/>
        <v>2019</v>
      </c>
      <c r="AS1393" s="17">
        <f t="shared" ca="1" si="380"/>
        <v>440</v>
      </c>
      <c r="AT1393" s="17" t="str">
        <f t="shared" ca="1" si="383"/>
        <v>Si</v>
      </c>
      <c r="AU1393" s="17">
        <f t="shared" si="381"/>
        <v>0</v>
      </c>
      <c r="AV1393" s="17" t="str">
        <f>+VLOOKUP(B1393,[1]Cruces!S:T,2,0)</f>
        <v>3. Evaluación Técnico Ecónomica</v>
      </c>
    </row>
    <row r="1394" spans="1:48" hidden="1" x14ac:dyDescent="0.25">
      <c r="A1394" s="17" t="s">
        <v>8408</v>
      </c>
      <c r="B1394" s="17" t="s">
        <v>6595</v>
      </c>
      <c r="C1394" s="17">
        <v>0</v>
      </c>
      <c r="D1394" s="17">
        <v>0</v>
      </c>
      <c r="E1394" s="17" t="s">
        <v>55</v>
      </c>
      <c r="F1394" s="17" t="s">
        <v>5366</v>
      </c>
      <c r="G1394" s="17" t="s">
        <v>8409</v>
      </c>
      <c r="H1394" s="17">
        <v>3114200728</v>
      </c>
      <c r="I1394" s="17" t="s">
        <v>71</v>
      </c>
      <c r="J1394" s="17" t="s">
        <v>59</v>
      </c>
      <c r="K1394" s="17" t="s">
        <v>8410</v>
      </c>
      <c r="L1394" s="17" t="s">
        <v>8411</v>
      </c>
      <c r="M1394" s="17" t="s">
        <v>8412</v>
      </c>
      <c r="N1394" s="17" t="s">
        <v>6600</v>
      </c>
      <c r="O1394" s="17">
        <v>20201016</v>
      </c>
      <c r="P1394" s="17">
        <v>20201019</v>
      </c>
      <c r="Q1394" s="17">
        <v>1180</v>
      </c>
      <c r="R1394" s="17">
        <v>28238026</v>
      </c>
      <c r="S1394" s="17" t="s">
        <v>6601</v>
      </c>
      <c r="T1394" s="17" t="s">
        <v>63</v>
      </c>
      <c r="U1394" s="17" t="s">
        <v>88</v>
      </c>
      <c r="V1394" s="17">
        <f t="shared" si="382"/>
        <v>3</v>
      </c>
      <c r="W1394" s="17">
        <v>3000</v>
      </c>
      <c r="X1394" s="17" t="s">
        <v>7065</v>
      </c>
      <c r="Y1394" s="17" t="s">
        <v>6595</v>
      </c>
      <c r="Z1394" s="17">
        <v>20201019</v>
      </c>
      <c r="AA1394" s="17" t="s">
        <v>1947</v>
      </c>
      <c r="AB1394" s="17">
        <v>1</v>
      </c>
      <c r="AC1394" s="17" t="str">
        <f>IFERROR(VLOOKUP(A1394,[1]Cruces!AJ:AK,2,0),VLOOKUP(CONCATENATE(X1394,AA1394),[1]Cruces!G:H,2,0))</f>
        <v>Solicitud por BT</v>
      </c>
      <c r="AD1394" s="17">
        <f t="shared" si="368"/>
        <v>16</v>
      </c>
      <c r="AE1394" s="17">
        <f t="shared" si="369"/>
        <v>10</v>
      </c>
      <c r="AF1394" s="17">
        <f t="shared" si="370"/>
        <v>2020</v>
      </c>
      <c r="AG1394" s="17" t="str">
        <f>IFERROR(VLOOKUP(MID(A1394,2,4)*1,[1]Cruces!K:L,2,0),"Verificar")</f>
        <v>Atlántico Norte</v>
      </c>
      <c r="AH1394" s="17">
        <f t="shared" ca="1" si="371"/>
        <v>40</v>
      </c>
      <c r="AI1394" s="17" t="str">
        <f>IFERROR(VLOOKUP(U1394,[1]Cruces!$O$1:$P$6,2,0),"Sin Orden")</f>
        <v>Resuelta</v>
      </c>
      <c r="AJ1394" s="17">
        <f t="shared" si="372"/>
        <v>19</v>
      </c>
      <c r="AK1394" s="17">
        <f t="shared" si="373"/>
        <v>10</v>
      </c>
      <c r="AL1394" s="17">
        <f t="shared" si="374"/>
        <v>2020</v>
      </c>
      <c r="AM1394" s="17">
        <f t="shared" ca="1" si="375"/>
        <v>37</v>
      </c>
      <c r="AN1394" s="18" t="str">
        <f>IFERROR(VLOOKUP(R1394*1,'[1]Ordenes de Servicio'!G:K,5,0),"No Cruza")</f>
        <v>No Cruza</v>
      </c>
      <c r="AO1394" s="17">
        <f t="shared" ca="1" si="376"/>
        <v>3</v>
      </c>
      <c r="AP1394" s="17">
        <f t="shared" si="377"/>
        <v>19</v>
      </c>
      <c r="AQ1394" s="17">
        <f t="shared" si="378"/>
        <v>10</v>
      </c>
      <c r="AR1394" s="17">
        <f t="shared" si="379"/>
        <v>2020</v>
      </c>
      <c r="AS1394" s="17">
        <f t="shared" ca="1" si="380"/>
        <v>37</v>
      </c>
      <c r="AT1394" s="17" t="str">
        <f t="shared" ca="1" si="383"/>
        <v>No</v>
      </c>
      <c r="AU1394" s="17">
        <f t="shared" si="381"/>
        <v>0</v>
      </c>
      <c r="AV1394" s="17" t="str">
        <f>+VLOOKUP(B1394,[1]Cruces!S:T,2,0)</f>
        <v>7. Ejecución en Campo OS BT</v>
      </c>
    </row>
    <row r="1395" spans="1:48" hidden="1" x14ac:dyDescent="0.25">
      <c r="A1395" s="17" t="s">
        <v>2719</v>
      </c>
      <c r="B1395" s="17" t="s">
        <v>68</v>
      </c>
      <c r="C1395" s="17">
        <v>0</v>
      </c>
      <c r="D1395" s="17">
        <v>0</v>
      </c>
      <c r="E1395" s="17" t="s">
        <v>55</v>
      </c>
      <c r="F1395" s="17" t="s">
        <v>126</v>
      </c>
      <c r="G1395" s="17" t="s">
        <v>2720</v>
      </c>
      <c r="H1395" s="17">
        <v>0</v>
      </c>
      <c r="I1395" s="17" t="s">
        <v>116</v>
      </c>
      <c r="J1395" s="17" t="s">
        <v>59</v>
      </c>
      <c r="K1395" s="17" t="s">
        <v>2721</v>
      </c>
      <c r="L1395" s="17" t="s">
        <v>129</v>
      </c>
      <c r="M1395" s="17" t="s">
        <v>130</v>
      </c>
      <c r="N1395" s="17" t="s">
        <v>75</v>
      </c>
      <c r="O1395" s="17">
        <v>20200701</v>
      </c>
      <c r="P1395" s="17">
        <v>20200731</v>
      </c>
      <c r="Q1395" s="17">
        <v>9330</v>
      </c>
      <c r="R1395" s="17">
        <v>27914680</v>
      </c>
      <c r="S1395" s="17" t="s">
        <v>76</v>
      </c>
      <c r="T1395" s="17" t="s">
        <v>63</v>
      </c>
      <c r="U1395" s="17" t="s">
        <v>91</v>
      </c>
      <c r="V1395" s="17">
        <f t="shared" si="382"/>
        <v>45</v>
      </c>
      <c r="W1395" s="17">
        <v>45000</v>
      </c>
      <c r="X1395" s="17" t="s">
        <v>64</v>
      </c>
      <c r="Y1395" s="17" t="s">
        <v>188</v>
      </c>
      <c r="Z1395" s="17">
        <v>20200731</v>
      </c>
      <c r="AA1395" s="17" t="s">
        <v>78</v>
      </c>
      <c r="AB1395" s="17">
        <v>1</v>
      </c>
      <c r="AC1395" s="17" t="str">
        <f>IFERROR(VLOOKUP(A1395,[1]Cruces!AJ:AK,2,0),VLOOKUP(CONCATENATE(X1395,AA1395),[1]Cruces!G:H,2,0))</f>
        <v>Solicitud de Obra</v>
      </c>
      <c r="AD1395" s="17">
        <f t="shared" si="368"/>
        <v>1</v>
      </c>
      <c r="AE1395" s="17">
        <f t="shared" si="369"/>
        <v>7</v>
      </c>
      <c r="AF1395" s="17">
        <f t="shared" si="370"/>
        <v>2020</v>
      </c>
      <c r="AG1395" s="17" t="str">
        <f>IFERROR(VLOOKUP(MID(A1395,2,4)*1,[1]Cruces!K:L,2,0),"Verificar")</f>
        <v>Guajira</v>
      </c>
      <c r="AH1395" s="17">
        <f t="shared" ca="1" si="371"/>
        <v>147</v>
      </c>
      <c r="AI1395" s="17" t="str">
        <f>IFERROR(VLOOKUP(U1395,[1]Cruces!$O$1:$P$6,2,0),"Sin Orden")</f>
        <v>Resuelta</v>
      </c>
      <c r="AJ1395" s="17">
        <f t="shared" si="372"/>
        <v>31</v>
      </c>
      <c r="AK1395" s="17">
        <f t="shared" si="373"/>
        <v>7</v>
      </c>
      <c r="AL1395" s="17">
        <f t="shared" si="374"/>
        <v>2020</v>
      </c>
      <c r="AM1395" s="17">
        <f t="shared" ca="1" si="375"/>
        <v>117</v>
      </c>
      <c r="AN1395" s="18" t="str">
        <f>IFERROR(VLOOKUP(R1395*1,'[1]Ordenes de Servicio'!G:K,5,0),"No Cruza")</f>
        <v>No Cruza</v>
      </c>
      <c r="AO1395" s="17">
        <f t="shared" ca="1" si="376"/>
        <v>30</v>
      </c>
      <c r="AP1395" s="17">
        <f t="shared" si="377"/>
        <v>31</v>
      </c>
      <c r="AQ1395" s="17">
        <f t="shared" si="378"/>
        <v>7</v>
      </c>
      <c r="AR1395" s="17">
        <f t="shared" si="379"/>
        <v>2020</v>
      </c>
      <c r="AS1395" s="17">
        <f t="shared" ca="1" si="380"/>
        <v>117</v>
      </c>
      <c r="AT1395" s="17" t="str">
        <f t="shared" ca="1" si="383"/>
        <v>No</v>
      </c>
      <c r="AU1395" s="17">
        <f t="shared" si="381"/>
        <v>0</v>
      </c>
      <c r="AV1395" s="17" t="str">
        <f>+VLOOKUP(B1395,[1]Cruces!S:T,2,0)</f>
        <v>5. Consultoría / Adjudicación</v>
      </c>
    </row>
    <row r="1396" spans="1:48" hidden="1" x14ac:dyDescent="0.25">
      <c r="A1396" s="17" t="s">
        <v>8413</v>
      </c>
      <c r="B1396" s="17" t="s">
        <v>1943</v>
      </c>
      <c r="C1396" s="17">
        <v>5600691</v>
      </c>
      <c r="D1396" s="17">
        <v>25605316</v>
      </c>
      <c r="E1396" s="17" t="s">
        <v>93</v>
      </c>
      <c r="F1396" s="17" t="s">
        <v>126</v>
      </c>
      <c r="G1396" s="17" t="s">
        <v>8414</v>
      </c>
      <c r="H1396" s="17">
        <v>3006928052</v>
      </c>
      <c r="I1396" s="17" t="s">
        <v>71</v>
      </c>
      <c r="J1396" s="17" t="s">
        <v>8415</v>
      </c>
      <c r="K1396" s="17" t="s">
        <v>97</v>
      </c>
      <c r="L1396" s="17" t="s">
        <v>7089</v>
      </c>
      <c r="M1396" s="17" t="s">
        <v>7090</v>
      </c>
      <c r="N1396" s="17" t="s">
        <v>1946</v>
      </c>
      <c r="O1396" s="17">
        <v>20201112</v>
      </c>
      <c r="P1396" s="17">
        <v>20201112</v>
      </c>
      <c r="Q1396" s="17">
        <v>3330</v>
      </c>
      <c r="R1396" s="17">
        <v>28280371</v>
      </c>
      <c r="S1396" s="17" t="s">
        <v>7072</v>
      </c>
      <c r="T1396" s="17" t="s">
        <v>63</v>
      </c>
      <c r="U1396" s="17" t="s">
        <v>77</v>
      </c>
      <c r="V1396" s="17">
        <f t="shared" si="382"/>
        <v>3.5</v>
      </c>
      <c r="W1396" s="17">
        <v>3500</v>
      </c>
      <c r="X1396" s="17" t="s">
        <v>89</v>
      </c>
      <c r="Y1396" s="17" t="s">
        <v>1943</v>
      </c>
      <c r="Z1396" s="17">
        <v>20201112</v>
      </c>
      <c r="AA1396" s="17" t="s">
        <v>1947</v>
      </c>
      <c r="AB1396" s="17">
        <v>1</v>
      </c>
      <c r="AC1396" s="17" t="str">
        <f>IFERROR(VLOOKUP(A1396,[1]Cruces!AJ:AK,2,0),VLOOKUP(CONCATENATE(X1396,AA1396),[1]Cruces!G:H,2,0))</f>
        <v>Solicitud por BT</v>
      </c>
      <c r="AD1396" s="17">
        <f t="shared" si="368"/>
        <v>12</v>
      </c>
      <c r="AE1396" s="17">
        <f t="shared" si="369"/>
        <v>11</v>
      </c>
      <c r="AF1396" s="17">
        <f t="shared" si="370"/>
        <v>2020</v>
      </c>
      <c r="AG1396" s="17" t="str">
        <f>IFERROR(VLOOKUP(MID(A1396,2,4)*1,[1]Cruces!K:L,2,0),"Verificar")</f>
        <v>Guajira</v>
      </c>
      <c r="AH1396" s="17">
        <f t="shared" ca="1" si="371"/>
        <v>13</v>
      </c>
      <c r="AI1396" s="17" t="str">
        <f>IFERROR(VLOOKUP(U1396,[1]Cruces!$O$1:$P$6,2,0),"Sin Orden")</f>
        <v>Pendiente</v>
      </c>
      <c r="AJ1396" s="17">
        <f t="shared" si="372"/>
        <v>12</v>
      </c>
      <c r="AK1396" s="17">
        <f t="shared" si="373"/>
        <v>11</v>
      </c>
      <c r="AL1396" s="17">
        <f t="shared" si="374"/>
        <v>2020</v>
      </c>
      <c r="AM1396" s="17">
        <f t="shared" ca="1" si="375"/>
        <v>13</v>
      </c>
      <c r="AN1396" s="18" t="str">
        <f>IFERROR(VLOOKUP(R1396*1,'[1]Ordenes de Servicio'!G:K,5,0),"No Cruza")</f>
        <v>No Cruza</v>
      </c>
      <c r="AO1396" s="17">
        <f t="shared" ca="1" si="376"/>
        <v>13</v>
      </c>
      <c r="AP1396" s="17">
        <f t="shared" si="377"/>
        <v>12</v>
      </c>
      <c r="AQ1396" s="17">
        <f t="shared" si="378"/>
        <v>11</v>
      </c>
      <c r="AR1396" s="17">
        <f t="shared" si="379"/>
        <v>2020</v>
      </c>
      <c r="AS1396" s="17">
        <f t="shared" ca="1" si="380"/>
        <v>13</v>
      </c>
      <c r="AT1396" s="17" t="str">
        <f t="shared" ca="1" si="383"/>
        <v>No</v>
      </c>
      <c r="AU1396" s="17">
        <f t="shared" si="381"/>
        <v>0</v>
      </c>
      <c r="AV1396" s="17" t="str">
        <f>+VLOOKUP(B1396,[1]Cruces!S:T,2,0)</f>
        <v>7. Ejecución en Campo OS BT</v>
      </c>
    </row>
    <row r="1397" spans="1:48" hidden="1" x14ac:dyDescent="0.25">
      <c r="A1397" s="17" t="s">
        <v>2722</v>
      </c>
      <c r="B1397" s="17" t="s">
        <v>54</v>
      </c>
      <c r="C1397" s="17">
        <v>0</v>
      </c>
      <c r="D1397" s="17">
        <v>0</v>
      </c>
      <c r="E1397" s="17" t="s">
        <v>55</v>
      </c>
      <c r="F1397" s="17" t="s">
        <v>126</v>
      </c>
      <c r="G1397" s="17" t="s">
        <v>2723</v>
      </c>
      <c r="H1397" s="17">
        <v>0</v>
      </c>
      <c r="I1397" s="17" t="s">
        <v>357</v>
      </c>
      <c r="J1397" s="17" t="s">
        <v>59</v>
      </c>
      <c r="K1397" s="17" t="s">
        <v>2724</v>
      </c>
      <c r="L1397" s="17" t="s">
        <v>129</v>
      </c>
      <c r="M1397" s="17" t="s">
        <v>130</v>
      </c>
      <c r="N1397" s="17" t="s">
        <v>62</v>
      </c>
      <c r="O1397" s="17">
        <v>20190727</v>
      </c>
      <c r="P1397" s="17">
        <v>20190731</v>
      </c>
      <c r="Q1397" s="17">
        <v>7751</v>
      </c>
      <c r="R1397" s="17">
        <v>26564078</v>
      </c>
      <c r="S1397" s="17" t="s">
        <v>100</v>
      </c>
      <c r="T1397" s="17" t="s">
        <v>63</v>
      </c>
      <c r="U1397" s="17" t="s">
        <v>91</v>
      </c>
      <c r="V1397" s="17">
        <f t="shared" si="382"/>
        <v>25</v>
      </c>
      <c r="W1397" s="17">
        <v>25000</v>
      </c>
      <c r="X1397" s="17" t="s">
        <v>64</v>
      </c>
      <c r="Y1397" s="17" t="s">
        <v>65</v>
      </c>
      <c r="Z1397" s="17">
        <v>20190731</v>
      </c>
      <c r="AA1397" s="17" t="s">
        <v>78</v>
      </c>
      <c r="AB1397" s="17">
        <v>1</v>
      </c>
      <c r="AC1397" s="17" t="str">
        <f>IFERROR(VLOOKUP(A1397,[1]Cruces!AJ:AK,2,0),VLOOKUP(CONCATENATE(X1397,AA1397),[1]Cruces!G:H,2,0))</f>
        <v>Solicitud de Obra</v>
      </c>
      <c r="AD1397" s="17">
        <f t="shared" si="368"/>
        <v>27</v>
      </c>
      <c r="AE1397" s="17">
        <f t="shared" si="369"/>
        <v>7</v>
      </c>
      <c r="AF1397" s="17">
        <f t="shared" si="370"/>
        <v>2019</v>
      </c>
      <c r="AG1397" s="17" t="str">
        <f>IFERROR(VLOOKUP(MID(A1397,2,4)*1,[1]Cruces!K:L,2,0),"Verificar")</f>
        <v>Guajira</v>
      </c>
      <c r="AH1397" s="17">
        <f t="shared" ca="1" si="371"/>
        <v>487</v>
      </c>
      <c r="AI1397" s="17" t="str">
        <f>IFERROR(VLOOKUP(U1397,[1]Cruces!$O$1:$P$6,2,0),"Sin Orden")</f>
        <v>Resuelta</v>
      </c>
      <c r="AJ1397" s="17">
        <f t="shared" si="372"/>
        <v>31</v>
      </c>
      <c r="AK1397" s="17">
        <f t="shared" si="373"/>
        <v>7</v>
      </c>
      <c r="AL1397" s="17">
        <f t="shared" si="374"/>
        <v>2019</v>
      </c>
      <c r="AM1397" s="17">
        <f t="shared" ca="1" si="375"/>
        <v>483</v>
      </c>
      <c r="AN1397" s="18" t="str">
        <f>IFERROR(VLOOKUP(R1397*1,'[1]Ordenes de Servicio'!G:K,5,0),"No Cruza")</f>
        <v>No Cruza</v>
      </c>
      <c r="AO1397" s="17">
        <f t="shared" ca="1" si="376"/>
        <v>4</v>
      </c>
      <c r="AP1397" s="17">
        <f t="shared" si="377"/>
        <v>31</v>
      </c>
      <c r="AQ1397" s="17">
        <f t="shared" si="378"/>
        <v>7</v>
      </c>
      <c r="AR1397" s="17">
        <f t="shared" si="379"/>
        <v>2019</v>
      </c>
      <c r="AS1397" s="17">
        <f t="shared" ca="1" si="380"/>
        <v>483</v>
      </c>
      <c r="AT1397" s="17" t="str">
        <f t="shared" ca="1" si="383"/>
        <v>Si</v>
      </c>
      <c r="AU1397" s="17">
        <f t="shared" si="381"/>
        <v>0</v>
      </c>
      <c r="AV1397" s="17" t="str">
        <f>+VLOOKUP(B1397,[1]Cruces!S:T,2,0)</f>
        <v>4. Presupuesto de Obra</v>
      </c>
    </row>
    <row r="1398" spans="1:48" hidden="1" x14ac:dyDescent="0.25">
      <c r="A1398" s="17" t="s">
        <v>2725</v>
      </c>
      <c r="B1398" s="17" t="s">
        <v>54</v>
      </c>
      <c r="C1398" s="17">
        <v>2245953</v>
      </c>
      <c r="D1398" s="17">
        <v>20144605</v>
      </c>
      <c r="E1398" s="17" t="s">
        <v>93</v>
      </c>
      <c r="F1398" s="17" t="s">
        <v>107</v>
      </c>
      <c r="G1398" s="17" t="s">
        <v>2726</v>
      </c>
      <c r="H1398" s="17" t="s">
        <v>2727</v>
      </c>
      <c r="I1398" s="17" t="s">
        <v>71</v>
      </c>
      <c r="J1398" s="17" t="s">
        <v>2728</v>
      </c>
      <c r="K1398" s="17" t="s">
        <v>97</v>
      </c>
      <c r="L1398" s="17" t="s">
        <v>117</v>
      </c>
      <c r="M1398" s="17" t="s">
        <v>118</v>
      </c>
      <c r="N1398" s="17" t="s">
        <v>62</v>
      </c>
      <c r="O1398" s="17">
        <v>20200608</v>
      </c>
      <c r="P1398" s="17">
        <v>20200618</v>
      </c>
      <c r="Q1398" s="17">
        <v>1110</v>
      </c>
      <c r="R1398" s="17">
        <v>27610896</v>
      </c>
      <c r="S1398" s="17" t="s">
        <v>100</v>
      </c>
      <c r="T1398" s="17" t="s">
        <v>63</v>
      </c>
      <c r="U1398" s="17" t="s">
        <v>91</v>
      </c>
      <c r="V1398" s="17">
        <f t="shared" si="382"/>
        <v>30</v>
      </c>
      <c r="W1398" s="17">
        <v>30000</v>
      </c>
      <c r="X1398" s="17" t="s">
        <v>89</v>
      </c>
      <c r="Y1398" s="17" t="s">
        <v>65</v>
      </c>
      <c r="Z1398" s="17">
        <v>20200618</v>
      </c>
      <c r="AA1398" s="17" t="s">
        <v>78</v>
      </c>
      <c r="AB1398" s="17">
        <v>1</v>
      </c>
      <c r="AC1398" s="17" t="str">
        <f>IFERROR(VLOOKUP(A1398,[1]Cruces!AJ:AK,2,0),VLOOKUP(CONCATENATE(X1398,AA1398),[1]Cruces!G:H,2,0))</f>
        <v>Solicitud de Obra</v>
      </c>
      <c r="AD1398" s="17">
        <f t="shared" si="368"/>
        <v>8</v>
      </c>
      <c r="AE1398" s="17">
        <f t="shared" si="369"/>
        <v>6</v>
      </c>
      <c r="AF1398" s="17">
        <f t="shared" si="370"/>
        <v>2020</v>
      </c>
      <c r="AG1398" s="17" t="str">
        <f>IFERROR(VLOOKUP(MID(A1398,2,4)*1,[1]Cruces!K:L,2,0),"Verificar")</f>
        <v>Atlántico Norte</v>
      </c>
      <c r="AH1398" s="17">
        <f t="shared" ca="1" si="371"/>
        <v>170</v>
      </c>
      <c r="AI1398" s="17" t="str">
        <f>IFERROR(VLOOKUP(U1398,[1]Cruces!$O$1:$P$6,2,0),"Sin Orden")</f>
        <v>Resuelta</v>
      </c>
      <c r="AJ1398" s="17">
        <f t="shared" si="372"/>
        <v>18</v>
      </c>
      <c r="AK1398" s="17">
        <f t="shared" si="373"/>
        <v>6</v>
      </c>
      <c r="AL1398" s="17">
        <f t="shared" si="374"/>
        <v>2020</v>
      </c>
      <c r="AM1398" s="17">
        <f t="shared" ca="1" si="375"/>
        <v>160</v>
      </c>
      <c r="AN1398" s="18" t="str">
        <f>IFERROR(VLOOKUP(R1398*1,'[1]Ordenes de Servicio'!G:K,5,0),"No Cruza")</f>
        <v>No Cruza</v>
      </c>
      <c r="AO1398" s="17">
        <f t="shared" ca="1" si="376"/>
        <v>10</v>
      </c>
      <c r="AP1398" s="17">
        <f t="shared" si="377"/>
        <v>18</v>
      </c>
      <c r="AQ1398" s="17">
        <f t="shared" si="378"/>
        <v>6</v>
      </c>
      <c r="AR1398" s="17">
        <f t="shared" si="379"/>
        <v>2020</v>
      </c>
      <c r="AS1398" s="17">
        <f t="shared" ca="1" si="380"/>
        <v>160</v>
      </c>
      <c r="AT1398" s="17" t="str">
        <f t="shared" ca="1" si="383"/>
        <v>No</v>
      </c>
      <c r="AU1398" s="17">
        <f t="shared" si="381"/>
        <v>0</v>
      </c>
      <c r="AV1398" s="17" t="str">
        <f>+VLOOKUP(B1398,[1]Cruces!S:T,2,0)</f>
        <v>4. Presupuesto de Obra</v>
      </c>
    </row>
    <row r="1399" spans="1:48" hidden="1" x14ac:dyDescent="0.25">
      <c r="A1399" s="17" t="s">
        <v>2729</v>
      </c>
      <c r="B1399" s="17" t="s">
        <v>54</v>
      </c>
      <c r="C1399" s="17">
        <v>6180688</v>
      </c>
      <c r="D1399" s="17">
        <v>20145903</v>
      </c>
      <c r="E1399" s="17" t="s">
        <v>93</v>
      </c>
      <c r="F1399" s="17" t="s">
        <v>163</v>
      </c>
      <c r="G1399" s="17" t="s">
        <v>2730</v>
      </c>
      <c r="H1399" s="17">
        <v>3126768954</v>
      </c>
      <c r="I1399" s="17" t="s">
        <v>71</v>
      </c>
      <c r="J1399" s="17" t="s">
        <v>2731</v>
      </c>
      <c r="K1399" s="17" t="s">
        <v>2732</v>
      </c>
      <c r="L1399" s="17" t="s">
        <v>111</v>
      </c>
      <c r="M1399" s="17" t="s">
        <v>112</v>
      </c>
      <c r="N1399" s="17" t="s">
        <v>62</v>
      </c>
      <c r="O1399" s="17">
        <v>20200929</v>
      </c>
      <c r="P1399" s="17">
        <v>20201016</v>
      </c>
      <c r="Q1399" s="17">
        <v>1110</v>
      </c>
      <c r="R1399" s="17">
        <v>28230866</v>
      </c>
      <c r="S1399" s="17" t="s">
        <v>100</v>
      </c>
      <c r="T1399" s="17" t="s">
        <v>63</v>
      </c>
      <c r="U1399" s="17" t="s">
        <v>91</v>
      </c>
      <c r="V1399" s="17">
        <f t="shared" si="382"/>
        <v>225</v>
      </c>
      <c r="W1399" s="17">
        <v>225000</v>
      </c>
      <c r="X1399" s="17" t="s">
        <v>89</v>
      </c>
      <c r="Y1399" s="17" t="s">
        <v>65</v>
      </c>
      <c r="Z1399" s="17">
        <v>20201016</v>
      </c>
      <c r="AA1399" s="17" t="s">
        <v>101</v>
      </c>
      <c r="AB1399" s="17">
        <v>1</v>
      </c>
      <c r="AC1399" s="17" t="str">
        <f>IFERROR(VLOOKUP(A1399,[1]Cruces!AJ:AK,2,0),VLOOKUP(CONCATENATE(X1399,AA1399),[1]Cruces!G:H,2,0))</f>
        <v>Solicitud de Obra</v>
      </c>
      <c r="AD1399" s="17">
        <f t="shared" si="368"/>
        <v>29</v>
      </c>
      <c r="AE1399" s="17">
        <f t="shared" si="369"/>
        <v>9</v>
      </c>
      <c r="AF1399" s="17">
        <f t="shared" si="370"/>
        <v>2020</v>
      </c>
      <c r="AG1399" s="17" t="str">
        <f>IFERROR(VLOOKUP(MID(A1399,2,4)*1,[1]Cruces!K:L,2,0),"Verificar")</f>
        <v>Atlántico Norte</v>
      </c>
      <c r="AH1399" s="17">
        <f t="shared" ca="1" si="371"/>
        <v>57</v>
      </c>
      <c r="AI1399" s="17" t="str">
        <f>IFERROR(VLOOKUP(U1399,[1]Cruces!$O$1:$P$6,2,0),"Sin Orden")</f>
        <v>Resuelta</v>
      </c>
      <c r="AJ1399" s="17">
        <f t="shared" si="372"/>
        <v>16</v>
      </c>
      <c r="AK1399" s="17">
        <f t="shared" si="373"/>
        <v>10</v>
      </c>
      <c r="AL1399" s="17">
        <f t="shared" si="374"/>
        <v>2020</v>
      </c>
      <c r="AM1399" s="17">
        <f t="shared" ca="1" si="375"/>
        <v>40</v>
      </c>
      <c r="AN1399" s="18" t="str">
        <f>IFERROR(VLOOKUP(R1399*1,'[1]Ordenes de Servicio'!G:K,5,0),"No Cruza")</f>
        <v>No Cruza</v>
      </c>
      <c r="AO1399" s="17">
        <f t="shared" ca="1" si="376"/>
        <v>17</v>
      </c>
      <c r="AP1399" s="17">
        <f t="shared" si="377"/>
        <v>16</v>
      </c>
      <c r="AQ1399" s="17">
        <f t="shared" si="378"/>
        <v>10</v>
      </c>
      <c r="AR1399" s="17">
        <f t="shared" si="379"/>
        <v>2020</v>
      </c>
      <c r="AS1399" s="17">
        <f t="shared" ca="1" si="380"/>
        <v>40</v>
      </c>
      <c r="AT1399" s="17" t="str">
        <f t="shared" ca="1" si="383"/>
        <v>No</v>
      </c>
      <c r="AU1399" s="17">
        <f t="shared" si="381"/>
        <v>0</v>
      </c>
      <c r="AV1399" s="17" t="str">
        <f>+VLOOKUP(B1399,[1]Cruces!S:T,2,0)</f>
        <v>4. Presupuesto de Obra</v>
      </c>
    </row>
    <row r="1400" spans="1:48" hidden="1" x14ac:dyDescent="0.25">
      <c r="A1400" s="17" t="s">
        <v>2733</v>
      </c>
      <c r="B1400" s="17" t="s">
        <v>68</v>
      </c>
      <c r="C1400" s="17">
        <v>0</v>
      </c>
      <c r="D1400" s="17">
        <v>0</v>
      </c>
      <c r="E1400" s="17" t="s">
        <v>55</v>
      </c>
      <c r="F1400" s="17" t="s">
        <v>107</v>
      </c>
      <c r="G1400" s="17" t="s">
        <v>2734</v>
      </c>
      <c r="H1400" s="17">
        <v>0</v>
      </c>
      <c r="I1400" s="17" t="s">
        <v>182</v>
      </c>
      <c r="J1400" s="17" t="s">
        <v>59</v>
      </c>
      <c r="K1400" s="17" t="s">
        <v>97</v>
      </c>
      <c r="L1400" s="17" t="s">
        <v>1007</v>
      </c>
      <c r="M1400" s="17" t="s">
        <v>1008</v>
      </c>
      <c r="N1400" s="17" t="s">
        <v>75</v>
      </c>
      <c r="O1400" s="17">
        <v>20170710</v>
      </c>
      <c r="P1400" s="17">
        <v>20180305</v>
      </c>
      <c r="Q1400" s="17">
        <v>1110</v>
      </c>
      <c r="R1400" s="17">
        <v>24029487</v>
      </c>
      <c r="S1400" s="17" t="s">
        <v>100</v>
      </c>
      <c r="T1400" s="17" t="s">
        <v>63</v>
      </c>
      <c r="U1400" s="17" t="s">
        <v>91</v>
      </c>
      <c r="V1400" s="17">
        <f t="shared" si="382"/>
        <v>150</v>
      </c>
      <c r="W1400" s="17">
        <v>150000</v>
      </c>
      <c r="X1400" s="17" t="s">
        <v>64</v>
      </c>
      <c r="Y1400" s="17" t="s">
        <v>136</v>
      </c>
      <c r="Z1400" s="17">
        <v>20180308</v>
      </c>
      <c r="AA1400" s="17" t="s">
        <v>78</v>
      </c>
      <c r="AB1400" s="17">
        <v>1</v>
      </c>
      <c r="AC1400" s="17" t="str">
        <f>IFERROR(VLOOKUP(A1400,[1]Cruces!AJ:AK,2,0),VLOOKUP(CONCATENATE(X1400,AA1400),[1]Cruces!G:H,2,0))</f>
        <v>Solicitud de Obra</v>
      </c>
      <c r="AD1400" s="17">
        <f t="shared" si="368"/>
        <v>10</v>
      </c>
      <c r="AE1400" s="17">
        <f t="shared" si="369"/>
        <v>7</v>
      </c>
      <c r="AF1400" s="17">
        <f t="shared" si="370"/>
        <v>2017</v>
      </c>
      <c r="AG1400" s="17" t="str">
        <f>IFERROR(VLOOKUP(MID(A1400,2,4)*1,[1]Cruces!K:L,2,0),"Verificar")</f>
        <v>Atlántico Norte</v>
      </c>
      <c r="AH1400" s="17">
        <f t="shared" ca="1" si="371"/>
        <v>1234</v>
      </c>
      <c r="AI1400" s="17" t="str">
        <f>IFERROR(VLOOKUP(U1400,[1]Cruces!$O$1:$P$6,2,0),"Sin Orden")</f>
        <v>Resuelta</v>
      </c>
      <c r="AJ1400" s="17">
        <f t="shared" si="372"/>
        <v>8</v>
      </c>
      <c r="AK1400" s="17">
        <f t="shared" si="373"/>
        <v>3</v>
      </c>
      <c r="AL1400" s="17">
        <f t="shared" si="374"/>
        <v>2018</v>
      </c>
      <c r="AM1400" s="17">
        <f t="shared" ca="1" si="375"/>
        <v>993</v>
      </c>
      <c r="AN1400" s="18" t="str">
        <f>IFERROR(VLOOKUP(R1400*1,'[1]Ordenes de Servicio'!G:K,5,0),"No Cruza")</f>
        <v>No Cruza</v>
      </c>
      <c r="AO1400" s="17">
        <f t="shared" ca="1" si="376"/>
        <v>241</v>
      </c>
      <c r="AP1400" s="17">
        <f t="shared" si="377"/>
        <v>5</v>
      </c>
      <c r="AQ1400" s="17">
        <f t="shared" si="378"/>
        <v>3</v>
      </c>
      <c r="AR1400" s="17">
        <f t="shared" si="379"/>
        <v>2018</v>
      </c>
      <c r="AS1400" s="17">
        <f t="shared" ca="1" si="380"/>
        <v>996</v>
      </c>
      <c r="AT1400" s="17" t="str">
        <f t="shared" ca="1" si="383"/>
        <v>Si</v>
      </c>
      <c r="AU1400" s="17">
        <f t="shared" si="381"/>
        <v>3</v>
      </c>
      <c r="AV1400" s="17" t="str">
        <f>+VLOOKUP(B1400,[1]Cruces!S:T,2,0)</f>
        <v>5. Consultoría / Adjudicación</v>
      </c>
    </row>
    <row r="1401" spans="1:48" hidden="1" x14ac:dyDescent="0.25">
      <c r="A1401" s="17" t="s">
        <v>2735</v>
      </c>
      <c r="B1401" s="17" t="s">
        <v>54</v>
      </c>
      <c r="C1401" s="17">
        <v>0</v>
      </c>
      <c r="D1401" s="17">
        <v>0</v>
      </c>
      <c r="E1401" s="17" t="s">
        <v>55</v>
      </c>
      <c r="F1401" s="17" t="s">
        <v>163</v>
      </c>
      <c r="G1401" s="17" t="s">
        <v>2736</v>
      </c>
      <c r="H1401" s="17">
        <v>0</v>
      </c>
      <c r="I1401" s="17" t="s">
        <v>116</v>
      </c>
      <c r="J1401" s="17" t="s">
        <v>59</v>
      </c>
      <c r="K1401" s="17" t="s">
        <v>2737</v>
      </c>
      <c r="L1401" s="17" t="s">
        <v>111</v>
      </c>
      <c r="M1401" s="17" t="s">
        <v>112</v>
      </c>
      <c r="N1401" s="17" t="s">
        <v>62</v>
      </c>
      <c r="O1401" s="17">
        <v>20201009</v>
      </c>
      <c r="P1401" s="17">
        <v>20201009</v>
      </c>
      <c r="Q1401" s="17">
        <v>1170</v>
      </c>
      <c r="R1401" s="17">
        <v>0</v>
      </c>
      <c r="S1401" s="17"/>
      <c r="T1401" s="17" t="s">
        <v>63</v>
      </c>
      <c r="U1401" s="17"/>
      <c r="V1401" s="17">
        <f t="shared" si="382"/>
        <v>300</v>
      </c>
      <c r="W1401" s="17">
        <v>300000</v>
      </c>
      <c r="X1401" s="17" t="s">
        <v>64</v>
      </c>
      <c r="Y1401" s="17" t="s">
        <v>65</v>
      </c>
      <c r="Z1401" s="17">
        <v>20201009</v>
      </c>
      <c r="AA1401" s="17" t="s">
        <v>101</v>
      </c>
      <c r="AB1401" s="17">
        <v>1</v>
      </c>
      <c r="AC1401" s="17" t="str">
        <f>IFERROR(VLOOKUP(A1401,[1]Cruces!AJ:AK,2,0),VLOOKUP(CONCATENATE(X1401,AA1401),[1]Cruces!G:H,2,0))</f>
        <v>Solicitud de Obra</v>
      </c>
      <c r="AD1401" s="17">
        <f t="shared" si="368"/>
        <v>9</v>
      </c>
      <c r="AE1401" s="17">
        <f t="shared" si="369"/>
        <v>10</v>
      </c>
      <c r="AF1401" s="17">
        <f t="shared" si="370"/>
        <v>2020</v>
      </c>
      <c r="AG1401" s="17" t="str">
        <f>IFERROR(VLOOKUP(MID(A1401,2,4)*1,[1]Cruces!K:L,2,0),"Verificar")</f>
        <v>Atlántico Norte</v>
      </c>
      <c r="AH1401" s="17">
        <f t="shared" ca="1" si="371"/>
        <v>47</v>
      </c>
      <c r="AI1401" s="17" t="str">
        <f>IFERROR(VLOOKUP(U1401,[1]Cruces!$O$1:$P$6,2,0),"Sin Orden")</f>
        <v>Sin Orden</v>
      </c>
      <c r="AJ1401" s="17">
        <f t="shared" si="372"/>
        <v>9</v>
      </c>
      <c r="AK1401" s="17">
        <f t="shared" si="373"/>
        <v>10</v>
      </c>
      <c r="AL1401" s="17">
        <f t="shared" si="374"/>
        <v>2020</v>
      </c>
      <c r="AM1401" s="17">
        <f t="shared" ca="1" si="375"/>
        <v>47</v>
      </c>
      <c r="AN1401" s="18" t="str">
        <f>IFERROR(VLOOKUP(R1401*1,'[1]Ordenes de Servicio'!G:K,5,0),"No Cruza")</f>
        <v>No Cruza</v>
      </c>
      <c r="AO1401" s="17">
        <f t="shared" ca="1" si="376"/>
        <v>47</v>
      </c>
      <c r="AP1401" s="17">
        <f t="shared" si="377"/>
        <v>9</v>
      </c>
      <c r="AQ1401" s="17">
        <f t="shared" si="378"/>
        <v>10</v>
      </c>
      <c r="AR1401" s="17">
        <f t="shared" si="379"/>
        <v>2020</v>
      </c>
      <c r="AS1401" s="17">
        <f t="shared" ca="1" si="380"/>
        <v>47</v>
      </c>
      <c r="AT1401" s="17" t="str">
        <f t="shared" ca="1" si="383"/>
        <v>No</v>
      </c>
      <c r="AU1401" s="17">
        <f t="shared" si="381"/>
        <v>0</v>
      </c>
      <c r="AV1401" s="17" t="str">
        <f>+VLOOKUP(B1401,[1]Cruces!S:T,2,0)</f>
        <v>4. Presupuesto de Obra</v>
      </c>
    </row>
    <row r="1402" spans="1:48" hidden="1" x14ac:dyDescent="0.25">
      <c r="A1402" s="17" t="s">
        <v>8416</v>
      </c>
      <c r="B1402" s="17" t="s">
        <v>1943</v>
      </c>
      <c r="C1402" s="17">
        <v>0</v>
      </c>
      <c r="D1402" s="17">
        <v>0</v>
      </c>
      <c r="E1402" s="17" t="s">
        <v>55</v>
      </c>
      <c r="F1402" s="17" t="s">
        <v>126</v>
      </c>
      <c r="G1402" s="17" t="s">
        <v>8417</v>
      </c>
      <c r="H1402" s="17">
        <v>316424434</v>
      </c>
      <c r="I1402" s="17" t="s">
        <v>116</v>
      </c>
      <c r="J1402" s="17" t="s">
        <v>59</v>
      </c>
      <c r="K1402" s="17" t="s">
        <v>8418</v>
      </c>
      <c r="L1402" s="17" t="s">
        <v>7089</v>
      </c>
      <c r="M1402" s="17" t="s">
        <v>7090</v>
      </c>
      <c r="N1402" s="17" t="s">
        <v>1946</v>
      </c>
      <c r="O1402" s="17">
        <v>20201105</v>
      </c>
      <c r="P1402" s="17">
        <v>20201105</v>
      </c>
      <c r="Q1402" s="17">
        <v>3330</v>
      </c>
      <c r="R1402" s="17">
        <v>28270660</v>
      </c>
      <c r="S1402" s="17" t="s">
        <v>6601</v>
      </c>
      <c r="T1402" s="17" t="s">
        <v>7091</v>
      </c>
      <c r="U1402" s="17" t="s">
        <v>77</v>
      </c>
      <c r="V1402" s="17">
        <f t="shared" si="382"/>
        <v>3.5</v>
      </c>
      <c r="W1402" s="17">
        <v>3500</v>
      </c>
      <c r="X1402" s="17" t="s">
        <v>7065</v>
      </c>
      <c r="Y1402" s="17" t="s">
        <v>1943</v>
      </c>
      <c r="Z1402" s="17">
        <v>20201105</v>
      </c>
      <c r="AA1402" s="17" t="s">
        <v>1947</v>
      </c>
      <c r="AB1402" s="17">
        <v>1</v>
      </c>
      <c r="AC1402" s="17" t="str">
        <f>IFERROR(VLOOKUP(A1402,[1]Cruces!AJ:AK,2,0),VLOOKUP(CONCATENATE(X1402,AA1402),[1]Cruces!G:H,2,0))</f>
        <v>Solicitud por BT</v>
      </c>
      <c r="AD1402" s="17">
        <f t="shared" si="368"/>
        <v>5</v>
      </c>
      <c r="AE1402" s="17">
        <f t="shared" si="369"/>
        <v>11</v>
      </c>
      <c r="AF1402" s="17">
        <f t="shared" si="370"/>
        <v>2020</v>
      </c>
      <c r="AG1402" s="17" t="str">
        <f>IFERROR(VLOOKUP(MID(A1402,2,4)*1,[1]Cruces!K:L,2,0),"Verificar")</f>
        <v>Guajira</v>
      </c>
      <c r="AH1402" s="17">
        <f t="shared" ca="1" si="371"/>
        <v>20</v>
      </c>
      <c r="AI1402" s="17" t="str">
        <f>IFERROR(VLOOKUP(U1402,[1]Cruces!$O$1:$P$6,2,0),"Sin Orden")</f>
        <v>Pendiente</v>
      </c>
      <c r="AJ1402" s="17">
        <f t="shared" si="372"/>
        <v>5</v>
      </c>
      <c r="AK1402" s="17">
        <f t="shared" si="373"/>
        <v>11</v>
      </c>
      <c r="AL1402" s="17">
        <f t="shared" si="374"/>
        <v>2020</v>
      </c>
      <c r="AM1402" s="17">
        <f t="shared" ca="1" si="375"/>
        <v>20</v>
      </c>
      <c r="AN1402" s="18" t="str">
        <f>IFERROR(VLOOKUP(R1402*1,'[1]Ordenes de Servicio'!G:K,5,0),"No Cruza")</f>
        <v>No Cruza</v>
      </c>
      <c r="AO1402" s="17">
        <f t="shared" ca="1" si="376"/>
        <v>20</v>
      </c>
      <c r="AP1402" s="17">
        <f t="shared" si="377"/>
        <v>5</v>
      </c>
      <c r="AQ1402" s="17">
        <f t="shared" si="378"/>
        <v>11</v>
      </c>
      <c r="AR1402" s="17">
        <f t="shared" si="379"/>
        <v>2020</v>
      </c>
      <c r="AS1402" s="17">
        <f t="shared" ca="1" si="380"/>
        <v>20</v>
      </c>
      <c r="AT1402" s="17" t="str">
        <f t="shared" ca="1" si="383"/>
        <v>No</v>
      </c>
      <c r="AU1402" s="17">
        <f t="shared" si="381"/>
        <v>0</v>
      </c>
      <c r="AV1402" s="17" t="str">
        <f>+VLOOKUP(B1402,[1]Cruces!S:T,2,0)</f>
        <v>7. Ejecución en Campo OS BT</v>
      </c>
    </row>
    <row r="1403" spans="1:48" hidden="1" x14ac:dyDescent="0.25">
      <c r="A1403" s="17" t="s">
        <v>2738</v>
      </c>
      <c r="B1403" s="17" t="s">
        <v>203</v>
      </c>
      <c r="C1403" s="17">
        <v>0</v>
      </c>
      <c r="D1403" s="17">
        <v>0</v>
      </c>
      <c r="E1403" s="17" t="s">
        <v>55</v>
      </c>
      <c r="F1403" s="17" t="s">
        <v>126</v>
      </c>
      <c r="G1403" s="17" t="s">
        <v>2739</v>
      </c>
      <c r="H1403" s="17">
        <v>0</v>
      </c>
      <c r="I1403" s="17" t="s">
        <v>182</v>
      </c>
      <c r="J1403" s="17" t="s">
        <v>59</v>
      </c>
      <c r="K1403" s="17" t="s">
        <v>2740</v>
      </c>
      <c r="L1403" s="17" t="s">
        <v>2741</v>
      </c>
      <c r="M1403" s="17" t="s">
        <v>55</v>
      </c>
      <c r="N1403" s="17" t="s">
        <v>207</v>
      </c>
      <c r="O1403" s="17">
        <v>20140624</v>
      </c>
      <c r="P1403" s="17">
        <v>20141126</v>
      </c>
      <c r="Q1403" s="17">
        <v>1170</v>
      </c>
      <c r="R1403" s="17">
        <v>20553146</v>
      </c>
      <c r="S1403" s="17" t="s">
        <v>76</v>
      </c>
      <c r="T1403" s="17" t="s">
        <v>63</v>
      </c>
      <c r="U1403" s="17" t="s">
        <v>91</v>
      </c>
      <c r="V1403" s="17">
        <f t="shared" si="382"/>
        <v>15</v>
      </c>
      <c r="W1403" s="17">
        <v>15000</v>
      </c>
      <c r="X1403" s="17" t="s">
        <v>64</v>
      </c>
      <c r="Y1403" s="17" t="s">
        <v>1601</v>
      </c>
      <c r="Z1403" s="17">
        <v>20150226</v>
      </c>
      <c r="AA1403" s="17" t="s">
        <v>101</v>
      </c>
      <c r="AB1403" s="17">
        <v>1</v>
      </c>
      <c r="AC1403" s="17" t="str">
        <f>IFERROR(VLOOKUP(A1403,[1]Cruces!AJ:AK,2,0),VLOOKUP(CONCATENATE(X1403,AA1403),[1]Cruces!G:H,2,0))</f>
        <v>Solicitud de Obra</v>
      </c>
      <c r="AD1403" s="17">
        <f t="shared" si="368"/>
        <v>24</v>
      </c>
      <c r="AE1403" s="17">
        <f t="shared" si="369"/>
        <v>6</v>
      </c>
      <c r="AF1403" s="17">
        <f t="shared" si="370"/>
        <v>2014</v>
      </c>
      <c r="AG1403" s="17" t="str">
        <f>IFERROR(VLOOKUP(MID(A1403,2,4)*1,[1]Cruces!K:L,2,0),"Verificar")</f>
        <v>Atlántico Norte</v>
      </c>
      <c r="AH1403" s="17">
        <f t="shared" ca="1" si="371"/>
        <v>2346</v>
      </c>
      <c r="AI1403" s="17" t="str">
        <f>IFERROR(VLOOKUP(U1403,[1]Cruces!$O$1:$P$6,2,0),"Sin Orden")</f>
        <v>Resuelta</v>
      </c>
      <c r="AJ1403" s="17">
        <f t="shared" si="372"/>
        <v>26</v>
      </c>
      <c r="AK1403" s="17">
        <f t="shared" si="373"/>
        <v>2</v>
      </c>
      <c r="AL1403" s="17">
        <f t="shared" si="374"/>
        <v>2015</v>
      </c>
      <c r="AM1403" s="17">
        <f t="shared" ca="1" si="375"/>
        <v>2099</v>
      </c>
      <c r="AN1403" s="18" t="str">
        <f>IFERROR(VLOOKUP(R1403*1,'[1]Ordenes de Servicio'!G:K,5,0),"No Cruza")</f>
        <v>No Cruza</v>
      </c>
      <c r="AO1403" s="17">
        <f t="shared" ca="1" si="376"/>
        <v>247</v>
      </c>
      <c r="AP1403" s="17">
        <f t="shared" si="377"/>
        <v>26</v>
      </c>
      <c r="AQ1403" s="17">
        <f t="shared" si="378"/>
        <v>11</v>
      </c>
      <c r="AR1403" s="17">
        <f t="shared" si="379"/>
        <v>2014</v>
      </c>
      <c r="AS1403" s="17">
        <f t="shared" ca="1" si="380"/>
        <v>2191</v>
      </c>
      <c r="AT1403" s="17" t="str">
        <f t="shared" ca="1" si="383"/>
        <v>Si</v>
      </c>
      <c r="AU1403" s="17">
        <f t="shared" si="381"/>
        <v>92</v>
      </c>
      <c r="AV1403" s="17" t="str">
        <f>+VLOOKUP(B1403,[1]Cruces!S:T,2,0)</f>
        <v>6. Ejecución y Seguimiento de Obra</v>
      </c>
    </row>
    <row r="1404" spans="1:48" hidden="1" x14ac:dyDescent="0.25">
      <c r="A1404" s="17" t="s">
        <v>8419</v>
      </c>
      <c r="B1404" s="17" t="s">
        <v>6595</v>
      </c>
      <c r="C1404" s="17">
        <v>2293470</v>
      </c>
      <c r="D1404" s="17">
        <v>20123577</v>
      </c>
      <c r="E1404" s="17" t="s">
        <v>93</v>
      </c>
      <c r="F1404" s="17" t="s">
        <v>7098</v>
      </c>
      <c r="G1404" s="17" t="s">
        <v>8420</v>
      </c>
      <c r="H1404" s="17">
        <v>5683009</v>
      </c>
      <c r="I1404" s="17" t="s">
        <v>71</v>
      </c>
      <c r="J1404" s="17" t="s">
        <v>8421</v>
      </c>
      <c r="K1404" s="17" t="s">
        <v>97</v>
      </c>
      <c r="L1404" s="17" t="s">
        <v>8422</v>
      </c>
      <c r="M1404" s="17" t="s">
        <v>8423</v>
      </c>
      <c r="N1404" s="17" t="s">
        <v>6600</v>
      </c>
      <c r="O1404" s="17">
        <v>20200915</v>
      </c>
      <c r="P1404" s="17">
        <v>20201026</v>
      </c>
      <c r="Q1404" s="17">
        <v>9510</v>
      </c>
      <c r="R1404" s="17">
        <v>28250369</v>
      </c>
      <c r="S1404" s="17" t="s">
        <v>7072</v>
      </c>
      <c r="T1404" s="17" t="s">
        <v>63</v>
      </c>
      <c r="U1404" s="17" t="s">
        <v>91</v>
      </c>
      <c r="V1404" s="17">
        <f t="shared" si="382"/>
        <v>8</v>
      </c>
      <c r="W1404" s="17">
        <v>8000</v>
      </c>
      <c r="X1404" s="17" t="s">
        <v>89</v>
      </c>
      <c r="Y1404" s="17" t="s">
        <v>6595</v>
      </c>
      <c r="Z1404" s="17">
        <v>20201026</v>
      </c>
      <c r="AA1404" s="17" t="s">
        <v>1947</v>
      </c>
      <c r="AB1404" s="17">
        <v>1</v>
      </c>
      <c r="AC1404" s="17" t="str">
        <f>IFERROR(VLOOKUP(A1404,[1]Cruces!AJ:AK,2,0),VLOOKUP(CONCATENATE(X1404,AA1404),[1]Cruces!G:H,2,0))</f>
        <v>Solicitud por BT</v>
      </c>
      <c r="AD1404" s="17">
        <f t="shared" si="368"/>
        <v>15</v>
      </c>
      <c r="AE1404" s="17">
        <f t="shared" si="369"/>
        <v>9</v>
      </c>
      <c r="AF1404" s="17">
        <f t="shared" si="370"/>
        <v>2020</v>
      </c>
      <c r="AG1404" s="17" t="str">
        <f>IFERROR(VLOOKUP(MID(A1404,2,4)*1,[1]Cruces!K:L,2,0),"Verificar")</f>
        <v>Atlántico Norte</v>
      </c>
      <c r="AH1404" s="17">
        <f t="shared" ca="1" si="371"/>
        <v>71</v>
      </c>
      <c r="AI1404" s="17" t="str">
        <f>IFERROR(VLOOKUP(U1404,[1]Cruces!$O$1:$P$6,2,0),"Sin Orden")</f>
        <v>Resuelta</v>
      </c>
      <c r="AJ1404" s="17">
        <f t="shared" si="372"/>
        <v>26</v>
      </c>
      <c r="AK1404" s="17">
        <f t="shared" si="373"/>
        <v>10</v>
      </c>
      <c r="AL1404" s="17">
        <f t="shared" si="374"/>
        <v>2020</v>
      </c>
      <c r="AM1404" s="17">
        <f t="shared" ca="1" si="375"/>
        <v>30</v>
      </c>
      <c r="AN1404" s="18" t="str">
        <f>IFERROR(VLOOKUP(R1404*1,'[1]Ordenes de Servicio'!G:K,5,0),"No Cruza")</f>
        <v>No Cruza</v>
      </c>
      <c r="AO1404" s="17">
        <f t="shared" ca="1" si="376"/>
        <v>41</v>
      </c>
      <c r="AP1404" s="17">
        <f t="shared" si="377"/>
        <v>26</v>
      </c>
      <c r="AQ1404" s="17">
        <f t="shared" si="378"/>
        <v>10</v>
      </c>
      <c r="AR1404" s="17">
        <f t="shared" si="379"/>
        <v>2020</v>
      </c>
      <c r="AS1404" s="17">
        <f t="shared" ca="1" si="380"/>
        <v>30</v>
      </c>
      <c r="AT1404" s="17" t="str">
        <f t="shared" ca="1" si="383"/>
        <v>No</v>
      </c>
      <c r="AU1404" s="17">
        <f t="shared" si="381"/>
        <v>0</v>
      </c>
      <c r="AV1404" s="17" t="str">
        <f>+VLOOKUP(B1404,[1]Cruces!S:T,2,0)</f>
        <v>7. Ejecución en Campo OS BT</v>
      </c>
    </row>
    <row r="1405" spans="1:48" hidden="1" x14ac:dyDescent="0.25">
      <c r="A1405" s="17" t="s">
        <v>8424</v>
      </c>
      <c r="B1405" s="17" t="s">
        <v>6595</v>
      </c>
      <c r="C1405" s="17">
        <v>0</v>
      </c>
      <c r="D1405" s="17">
        <v>0</v>
      </c>
      <c r="E1405" s="17" t="s">
        <v>55</v>
      </c>
      <c r="F1405" s="17" t="s">
        <v>7082</v>
      </c>
      <c r="G1405" s="17" t="s">
        <v>8425</v>
      </c>
      <c r="H1405" s="17">
        <v>3043327860</v>
      </c>
      <c r="I1405" s="17" t="s">
        <v>71</v>
      </c>
      <c r="J1405" s="17" t="s">
        <v>59</v>
      </c>
      <c r="K1405" s="17" t="s">
        <v>8426</v>
      </c>
      <c r="L1405" s="17" t="s">
        <v>7123</v>
      </c>
      <c r="M1405" s="17" t="s">
        <v>7124</v>
      </c>
      <c r="N1405" s="17" t="s">
        <v>6600</v>
      </c>
      <c r="O1405" s="17">
        <v>20200218</v>
      </c>
      <c r="P1405" s="17">
        <v>20200328</v>
      </c>
      <c r="Q1405" s="17">
        <v>1110</v>
      </c>
      <c r="R1405" s="17">
        <v>27289703</v>
      </c>
      <c r="S1405" s="17" t="s">
        <v>6601</v>
      </c>
      <c r="T1405" s="17" t="s">
        <v>63</v>
      </c>
      <c r="U1405" s="17" t="s">
        <v>91</v>
      </c>
      <c r="V1405" s="17">
        <f t="shared" si="382"/>
        <v>3</v>
      </c>
      <c r="W1405" s="17">
        <v>3000</v>
      </c>
      <c r="X1405" s="17" t="s">
        <v>7065</v>
      </c>
      <c r="Y1405" s="17" t="s">
        <v>6595</v>
      </c>
      <c r="Z1405" s="17">
        <v>20200328</v>
      </c>
      <c r="AA1405" s="17" t="s">
        <v>1947</v>
      </c>
      <c r="AB1405" s="17">
        <v>1</v>
      </c>
      <c r="AC1405" s="17" t="str">
        <f>IFERROR(VLOOKUP(A1405,[1]Cruces!AJ:AK,2,0),VLOOKUP(CONCATENATE(X1405,AA1405),[1]Cruces!G:H,2,0))</f>
        <v>Solicitud por BT</v>
      </c>
      <c r="AD1405" s="17">
        <f t="shared" ref="AD1405:AD1465" si="384">MID(O1405,7,2)*1</f>
        <v>18</v>
      </c>
      <c r="AE1405" s="17">
        <f t="shared" ref="AE1405:AE1465" si="385">MID(O1405,5,2)*1</f>
        <v>2</v>
      </c>
      <c r="AF1405" s="17">
        <f t="shared" ref="AF1405:AF1465" si="386">MID(O1405,1,4)*1</f>
        <v>2020</v>
      </c>
      <c r="AG1405" s="17" t="str">
        <f>IFERROR(VLOOKUP(MID(A1405,2,4)*1,[1]Cruces!K:L,2,0),"Verificar")</f>
        <v>Atlántico Norte</v>
      </c>
      <c r="AH1405" s="17">
        <f t="shared" ref="AH1405:AH1465" ca="1" si="387">TODAY()-DATE(AF1405,AE1405,AD1405)</f>
        <v>281</v>
      </c>
      <c r="AI1405" s="17" t="str">
        <f>IFERROR(VLOOKUP(U1405,[1]Cruces!$O$1:$P$6,2,0),"Sin Orden")</f>
        <v>Resuelta</v>
      </c>
      <c r="AJ1405" s="17">
        <f t="shared" ref="AJ1405:AJ1465" si="388">MID(Z1405,7,2)*1</f>
        <v>28</v>
      </c>
      <c r="AK1405" s="17">
        <f t="shared" ref="AK1405:AK1465" si="389">MID(Z1405,5,2)*1</f>
        <v>3</v>
      </c>
      <c r="AL1405" s="17">
        <f t="shared" ref="AL1405:AL1465" si="390">MID(Z1405,1,4)*1</f>
        <v>2020</v>
      </c>
      <c r="AM1405" s="17">
        <f t="shared" ref="AM1405:AM1465" ca="1" si="391">+TODAY()-DATE(AL1405,AK1405,AJ1405)</f>
        <v>242</v>
      </c>
      <c r="AN1405" s="18" t="str">
        <f>IFERROR(VLOOKUP(R1405*1,'[1]Ordenes de Servicio'!G:K,5,0),"No Cruza")</f>
        <v>No Cruza</v>
      </c>
      <c r="AO1405" s="17">
        <f t="shared" ref="AO1405:AO1465" ca="1" si="392">+IF(AI1405="Resuelta",DATE(AL1405,AK1405,AJ1405)-DATE(AF1405,AE1405,AD1405),TODAY()-DATE(AL1405,AK1405,AJ1405))</f>
        <v>39</v>
      </c>
      <c r="AP1405" s="17">
        <f t="shared" ref="AP1405:AP1465" si="393">MID(P1405,7,2)*1</f>
        <v>28</v>
      </c>
      <c r="AQ1405" s="17">
        <f t="shared" ref="AQ1405:AQ1465" si="394">MID(P1405,5,2)*1</f>
        <v>3</v>
      </c>
      <c r="AR1405" s="17">
        <f t="shared" ref="AR1405:AR1465" si="395">MID(P1405,1,4)*1</f>
        <v>2020</v>
      </c>
      <c r="AS1405" s="17">
        <f t="shared" ref="AS1405:AS1465" ca="1" si="396">+TODAY()-DATE(AR1405,AQ1405,AP1405)</f>
        <v>242</v>
      </c>
      <c r="AT1405" s="17" t="str">
        <f t="shared" ca="1" si="383"/>
        <v>No</v>
      </c>
      <c r="AU1405" s="17">
        <f t="shared" ref="AU1405:AU1465" si="397">IF(DATE(AL1405,AK1405,AJ1405)-DATE(AR1405,AQ1405,AP1405)&lt;0,DATE(AR1405,AQ1405,AP1405)-DATE(AL1405,AK1405,AJ1405),DATE(AL1405,AK1405,AJ1405)-DATE(AR1405,AQ1405,AP1405))</f>
        <v>0</v>
      </c>
      <c r="AV1405" s="17" t="str">
        <f>+VLOOKUP(B1405,[1]Cruces!S:T,2,0)</f>
        <v>7. Ejecución en Campo OS BT</v>
      </c>
    </row>
    <row r="1406" spans="1:48" x14ac:dyDescent="0.25">
      <c r="A1406" s="17" t="s">
        <v>2742</v>
      </c>
      <c r="B1406" s="17" t="s">
        <v>80</v>
      </c>
      <c r="C1406" s="17">
        <v>2417346</v>
      </c>
      <c r="D1406" s="17">
        <v>0</v>
      </c>
      <c r="E1406" s="17" t="s">
        <v>55</v>
      </c>
      <c r="F1406" s="17" t="s">
        <v>107</v>
      </c>
      <c r="G1406" s="17" t="s">
        <v>2743</v>
      </c>
      <c r="H1406" s="17">
        <v>3215674294</v>
      </c>
      <c r="I1406" s="17" t="s">
        <v>182</v>
      </c>
      <c r="J1406" s="17" t="s">
        <v>59</v>
      </c>
      <c r="K1406" s="17" t="s">
        <v>97</v>
      </c>
      <c r="L1406" s="17" t="s">
        <v>117</v>
      </c>
      <c r="M1406" s="17" t="s">
        <v>118</v>
      </c>
      <c r="N1406" s="17" t="s">
        <v>87</v>
      </c>
      <c r="O1406" s="17">
        <v>20200408</v>
      </c>
      <c r="P1406" s="17">
        <v>20200814</v>
      </c>
      <c r="Q1406" s="17">
        <v>1110</v>
      </c>
      <c r="R1406" s="17">
        <v>27585568</v>
      </c>
      <c r="S1406" s="17" t="s">
        <v>76</v>
      </c>
      <c r="T1406" s="17" t="s">
        <v>63</v>
      </c>
      <c r="U1406" s="17" t="s">
        <v>88</v>
      </c>
      <c r="V1406" s="17">
        <f t="shared" ref="V1406:V1466" si="398">+W1406/1000</f>
        <v>75</v>
      </c>
      <c r="W1406" s="17">
        <v>75000</v>
      </c>
      <c r="X1406" s="17" t="s">
        <v>89</v>
      </c>
      <c r="Y1406" s="17" t="s">
        <v>80</v>
      </c>
      <c r="Z1406" s="17">
        <v>20200814</v>
      </c>
      <c r="AA1406" s="17" t="s">
        <v>78</v>
      </c>
      <c r="AB1406" s="17">
        <v>1</v>
      </c>
      <c r="AC1406" s="17" t="str">
        <f>IFERROR(VLOOKUP(A1406,[1]Cruces!AJ:AK,2,0),VLOOKUP(CONCATENATE(X1406,AA1406),[1]Cruces!G:H,2,0))</f>
        <v>Solicitud de Obra</v>
      </c>
      <c r="AD1406" s="17">
        <f t="shared" si="384"/>
        <v>8</v>
      </c>
      <c r="AE1406" s="17">
        <f t="shared" si="385"/>
        <v>4</v>
      </c>
      <c r="AF1406" s="17">
        <f t="shared" si="386"/>
        <v>2020</v>
      </c>
      <c r="AG1406" s="17" t="str">
        <f>IFERROR(VLOOKUP(MID(A1406,2,4)*1,[1]Cruces!K:L,2,0),"Verificar")</f>
        <v>Atlántico Norte</v>
      </c>
      <c r="AH1406" s="17">
        <f t="shared" ca="1" si="387"/>
        <v>231</v>
      </c>
      <c r="AI1406" s="17" t="str">
        <f>IFERROR(VLOOKUP(U1406,[1]Cruces!$O$1:$P$6,2,0),"Sin Orden")</f>
        <v>Resuelta</v>
      </c>
      <c r="AJ1406" s="17">
        <f t="shared" si="388"/>
        <v>14</v>
      </c>
      <c r="AK1406" s="17">
        <f t="shared" si="389"/>
        <v>8</v>
      </c>
      <c r="AL1406" s="17">
        <f t="shared" si="390"/>
        <v>2020</v>
      </c>
      <c r="AM1406" s="17">
        <f t="shared" ca="1" si="391"/>
        <v>103</v>
      </c>
      <c r="AN1406" s="18" t="str">
        <f>IFERROR(VLOOKUP(R1406*1,'[1]Ordenes de Servicio'!G:K,5,0),"No Cruza")</f>
        <v>No Cruza</v>
      </c>
      <c r="AO1406" s="17">
        <f t="shared" ca="1" si="392"/>
        <v>128</v>
      </c>
      <c r="AP1406" s="17">
        <f t="shared" si="393"/>
        <v>14</v>
      </c>
      <c r="AQ1406" s="17">
        <f t="shared" si="394"/>
        <v>8</v>
      </c>
      <c r="AR1406" s="17">
        <f t="shared" si="395"/>
        <v>2020</v>
      </c>
      <c r="AS1406" s="17">
        <f t="shared" ca="1" si="396"/>
        <v>103</v>
      </c>
      <c r="AT1406" s="17" t="str">
        <f t="shared" ref="AT1406:AT1466" ca="1" si="399">IF(AS1406&gt;359,"Si","No")</f>
        <v>No</v>
      </c>
      <c r="AU1406" s="17">
        <f t="shared" si="397"/>
        <v>0</v>
      </c>
      <c r="AV1406" s="17" t="str">
        <f>+VLOOKUP(B1406,[1]Cruces!S:T,2,0)</f>
        <v>8. Puesta en Servicio</v>
      </c>
    </row>
    <row r="1407" spans="1:48" hidden="1" x14ac:dyDescent="0.25">
      <c r="A1407" s="17" t="s">
        <v>2744</v>
      </c>
      <c r="B1407" s="17" t="s">
        <v>54</v>
      </c>
      <c r="C1407" s="17">
        <v>0</v>
      </c>
      <c r="D1407" s="17">
        <v>0</v>
      </c>
      <c r="E1407" s="17" t="s">
        <v>55</v>
      </c>
      <c r="F1407" s="17" t="s">
        <v>932</v>
      </c>
      <c r="G1407" s="17" t="s">
        <v>2745</v>
      </c>
      <c r="H1407" s="17">
        <v>72273229</v>
      </c>
      <c r="I1407" s="17" t="s">
        <v>71</v>
      </c>
      <c r="J1407" s="17" t="s">
        <v>59</v>
      </c>
      <c r="K1407" s="17" t="s">
        <v>97</v>
      </c>
      <c r="L1407" s="17" t="s">
        <v>935</v>
      </c>
      <c r="M1407" s="17" t="s">
        <v>936</v>
      </c>
      <c r="N1407" s="17" t="s">
        <v>62</v>
      </c>
      <c r="O1407" s="17">
        <v>20190927</v>
      </c>
      <c r="P1407" s="17">
        <v>20200325</v>
      </c>
      <c r="Q1407" s="17">
        <v>9350</v>
      </c>
      <c r="R1407" s="17">
        <v>26921763</v>
      </c>
      <c r="S1407" s="17" t="s">
        <v>100</v>
      </c>
      <c r="T1407" s="17" t="s">
        <v>63</v>
      </c>
      <c r="U1407" s="17" t="s">
        <v>91</v>
      </c>
      <c r="V1407" s="17">
        <f t="shared" si="398"/>
        <v>25</v>
      </c>
      <c r="W1407" s="17">
        <v>25000</v>
      </c>
      <c r="X1407" s="17" t="s">
        <v>64</v>
      </c>
      <c r="Y1407" s="17" t="s">
        <v>65</v>
      </c>
      <c r="Z1407" s="17">
        <v>20200325</v>
      </c>
      <c r="AA1407" s="17" t="s">
        <v>78</v>
      </c>
      <c r="AB1407" s="17">
        <v>1</v>
      </c>
      <c r="AC1407" s="17" t="str">
        <f>IFERROR(VLOOKUP(A1407,[1]Cruces!AJ:AK,2,0),VLOOKUP(CONCATENATE(X1407,AA1407),[1]Cruces!G:H,2,0))</f>
        <v>Solicitud de Obra</v>
      </c>
      <c r="AD1407" s="17">
        <f t="shared" si="384"/>
        <v>27</v>
      </c>
      <c r="AE1407" s="17">
        <f t="shared" si="385"/>
        <v>9</v>
      </c>
      <c r="AF1407" s="17">
        <f t="shared" si="386"/>
        <v>2019</v>
      </c>
      <c r="AG1407" s="17" t="str">
        <f>IFERROR(VLOOKUP(MID(A1407,2,4)*1,[1]Cruces!K:L,2,0),"Verificar")</f>
        <v>Magdalena</v>
      </c>
      <c r="AH1407" s="17">
        <f t="shared" ca="1" si="387"/>
        <v>425</v>
      </c>
      <c r="AI1407" s="17" t="str">
        <f>IFERROR(VLOOKUP(U1407,[1]Cruces!$O$1:$P$6,2,0),"Sin Orden")</f>
        <v>Resuelta</v>
      </c>
      <c r="AJ1407" s="17">
        <f t="shared" si="388"/>
        <v>25</v>
      </c>
      <c r="AK1407" s="17">
        <f t="shared" si="389"/>
        <v>3</v>
      </c>
      <c r="AL1407" s="17">
        <f t="shared" si="390"/>
        <v>2020</v>
      </c>
      <c r="AM1407" s="17">
        <f t="shared" ca="1" si="391"/>
        <v>245</v>
      </c>
      <c r="AN1407" s="18" t="str">
        <f>IFERROR(VLOOKUP(R1407*1,'[1]Ordenes de Servicio'!G:K,5,0),"No Cruza")</f>
        <v>No Cruza</v>
      </c>
      <c r="AO1407" s="17">
        <f t="shared" ca="1" si="392"/>
        <v>180</v>
      </c>
      <c r="AP1407" s="17">
        <f t="shared" si="393"/>
        <v>25</v>
      </c>
      <c r="AQ1407" s="17">
        <f t="shared" si="394"/>
        <v>3</v>
      </c>
      <c r="AR1407" s="17">
        <f t="shared" si="395"/>
        <v>2020</v>
      </c>
      <c r="AS1407" s="17">
        <f t="shared" ca="1" si="396"/>
        <v>245</v>
      </c>
      <c r="AT1407" s="17" t="str">
        <f t="shared" ca="1" si="399"/>
        <v>No</v>
      </c>
      <c r="AU1407" s="17">
        <f t="shared" si="397"/>
        <v>0</v>
      </c>
      <c r="AV1407" s="17" t="str">
        <f>+VLOOKUP(B1407,[1]Cruces!S:T,2,0)</f>
        <v>4. Presupuesto de Obra</v>
      </c>
    </row>
    <row r="1408" spans="1:48" hidden="1" x14ac:dyDescent="0.25">
      <c r="A1408" s="17" t="s">
        <v>2746</v>
      </c>
      <c r="B1408" s="17" t="s">
        <v>68</v>
      </c>
      <c r="C1408" s="17">
        <v>0</v>
      </c>
      <c r="D1408" s="17">
        <v>0</v>
      </c>
      <c r="E1408" s="17" t="s">
        <v>55</v>
      </c>
      <c r="F1408" s="17" t="s">
        <v>126</v>
      </c>
      <c r="G1408" s="17" t="s">
        <v>2747</v>
      </c>
      <c r="H1408" s="17">
        <v>0</v>
      </c>
      <c r="I1408" s="17" t="s">
        <v>116</v>
      </c>
      <c r="J1408" s="17" t="s">
        <v>59</v>
      </c>
      <c r="K1408" s="17" t="s">
        <v>2748</v>
      </c>
      <c r="L1408" s="17" t="s">
        <v>129</v>
      </c>
      <c r="M1408" s="17" t="s">
        <v>130</v>
      </c>
      <c r="N1408" s="17" t="s">
        <v>75</v>
      </c>
      <c r="O1408" s="17">
        <v>20200630</v>
      </c>
      <c r="P1408" s="17">
        <v>20200731</v>
      </c>
      <c r="Q1408" s="17">
        <v>9330</v>
      </c>
      <c r="R1408" s="17">
        <v>27906187</v>
      </c>
      <c r="S1408" s="17" t="s">
        <v>76</v>
      </c>
      <c r="T1408" s="17" t="s">
        <v>63</v>
      </c>
      <c r="U1408" s="17" t="s">
        <v>91</v>
      </c>
      <c r="V1408" s="17">
        <f t="shared" si="398"/>
        <v>25</v>
      </c>
      <c r="W1408" s="17">
        <v>25000</v>
      </c>
      <c r="X1408" s="17" t="s">
        <v>64</v>
      </c>
      <c r="Y1408" s="17" t="s">
        <v>188</v>
      </c>
      <c r="Z1408" s="17">
        <v>20200731</v>
      </c>
      <c r="AA1408" s="17" t="s">
        <v>78</v>
      </c>
      <c r="AB1408" s="17">
        <v>1</v>
      </c>
      <c r="AC1408" s="17" t="str">
        <f>IFERROR(VLOOKUP(A1408,[1]Cruces!AJ:AK,2,0),VLOOKUP(CONCATENATE(X1408,AA1408),[1]Cruces!G:H,2,0))</f>
        <v>Solicitud de Obra</v>
      </c>
      <c r="AD1408" s="17">
        <f t="shared" si="384"/>
        <v>30</v>
      </c>
      <c r="AE1408" s="17">
        <f t="shared" si="385"/>
        <v>6</v>
      </c>
      <c r="AF1408" s="17">
        <f t="shared" si="386"/>
        <v>2020</v>
      </c>
      <c r="AG1408" s="17" t="str">
        <f>IFERROR(VLOOKUP(MID(A1408,2,4)*1,[1]Cruces!K:L,2,0),"Verificar")</f>
        <v>Guajira</v>
      </c>
      <c r="AH1408" s="17">
        <f t="shared" ca="1" si="387"/>
        <v>148</v>
      </c>
      <c r="AI1408" s="17" t="str">
        <f>IFERROR(VLOOKUP(U1408,[1]Cruces!$O$1:$P$6,2,0),"Sin Orden")</f>
        <v>Resuelta</v>
      </c>
      <c r="AJ1408" s="17">
        <f t="shared" si="388"/>
        <v>31</v>
      </c>
      <c r="AK1408" s="17">
        <f t="shared" si="389"/>
        <v>7</v>
      </c>
      <c r="AL1408" s="17">
        <f t="shared" si="390"/>
        <v>2020</v>
      </c>
      <c r="AM1408" s="17">
        <f t="shared" ca="1" si="391"/>
        <v>117</v>
      </c>
      <c r="AN1408" s="18" t="str">
        <f>IFERROR(VLOOKUP(R1408*1,'[1]Ordenes de Servicio'!G:K,5,0),"No Cruza")</f>
        <v>No Cruza</v>
      </c>
      <c r="AO1408" s="17">
        <f t="shared" ca="1" si="392"/>
        <v>31</v>
      </c>
      <c r="AP1408" s="17">
        <f t="shared" si="393"/>
        <v>31</v>
      </c>
      <c r="AQ1408" s="17">
        <f t="shared" si="394"/>
        <v>7</v>
      </c>
      <c r="AR1408" s="17">
        <f t="shared" si="395"/>
        <v>2020</v>
      </c>
      <c r="AS1408" s="17">
        <f t="shared" ca="1" si="396"/>
        <v>117</v>
      </c>
      <c r="AT1408" s="17" t="str">
        <f t="shared" ca="1" si="399"/>
        <v>No</v>
      </c>
      <c r="AU1408" s="17">
        <f t="shared" si="397"/>
        <v>0</v>
      </c>
      <c r="AV1408" s="17" t="str">
        <f>+VLOOKUP(B1408,[1]Cruces!S:T,2,0)</f>
        <v>5. Consultoría / Adjudicación</v>
      </c>
    </row>
    <row r="1409" spans="1:48" hidden="1" x14ac:dyDescent="0.25">
      <c r="A1409" s="17" t="s">
        <v>2749</v>
      </c>
      <c r="B1409" s="17" t="s">
        <v>68</v>
      </c>
      <c r="C1409" s="17">
        <v>0</v>
      </c>
      <c r="D1409" s="17">
        <v>0</v>
      </c>
      <c r="E1409" s="17" t="s">
        <v>55</v>
      </c>
      <c r="F1409" s="17" t="s">
        <v>56</v>
      </c>
      <c r="G1409" s="17" t="s">
        <v>2750</v>
      </c>
      <c r="H1409" s="17">
        <v>0</v>
      </c>
      <c r="I1409" s="17" t="s">
        <v>71</v>
      </c>
      <c r="J1409" s="17" t="s">
        <v>59</v>
      </c>
      <c r="K1409" s="17" t="s">
        <v>2751</v>
      </c>
      <c r="L1409" s="17" t="s">
        <v>117</v>
      </c>
      <c r="M1409" s="17" t="s">
        <v>118</v>
      </c>
      <c r="N1409" s="17" t="s">
        <v>75</v>
      </c>
      <c r="O1409" s="17">
        <v>20190704</v>
      </c>
      <c r="P1409" s="17">
        <v>20190805</v>
      </c>
      <c r="Q1409" s="17">
        <v>1110</v>
      </c>
      <c r="R1409" s="17">
        <v>26496007</v>
      </c>
      <c r="S1409" s="17" t="s">
        <v>100</v>
      </c>
      <c r="T1409" s="17" t="s">
        <v>63</v>
      </c>
      <c r="U1409" s="17" t="s">
        <v>91</v>
      </c>
      <c r="V1409" s="17">
        <f t="shared" si="398"/>
        <v>1</v>
      </c>
      <c r="W1409" s="17">
        <v>1000</v>
      </c>
      <c r="X1409" s="17" t="s">
        <v>64</v>
      </c>
      <c r="Y1409" s="17" t="s">
        <v>136</v>
      </c>
      <c r="Z1409" s="17">
        <v>20190806</v>
      </c>
      <c r="AA1409" s="17" t="s">
        <v>113</v>
      </c>
      <c r="AB1409" s="17">
        <v>1</v>
      </c>
      <c r="AC1409" s="17" t="str">
        <f>IFERROR(VLOOKUP(A1409,[1]Cruces!AJ:AK,2,0),VLOOKUP(CONCATENATE(X1409,AA1409),[1]Cruces!G:H,2,0))</f>
        <v>Solicitud de Obra</v>
      </c>
      <c r="AD1409" s="17">
        <f t="shared" si="384"/>
        <v>4</v>
      </c>
      <c r="AE1409" s="17">
        <f t="shared" si="385"/>
        <v>7</v>
      </c>
      <c r="AF1409" s="17">
        <f t="shared" si="386"/>
        <v>2019</v>
      </c>
      <c r="AG1409" s="17" t="str">
        <f>IFERROR(VLOOKUP(MID(A1409,2,4)*1,[1]Cruces!K:L,2,0),"Verificar")</f>
        <v>Atlántico Norte</v>
      </c>
      <c r="AH1409" s="17">
        <f t="shared" ca="1" si="387"/>
        <v>510</v>
      </c>
      <c r="AI1409" s="17" t="str">
        <f>IFERROR(VLOOKUP(U1409,[1]Cruces!$O$1:$P$6,2,0),"Sin Orden")</f>
        <v>Resuelta</v>
      </c>
      <c r="AJ1409" s="17">
        <f t="shared" si="388"/>
        <v>6</v>
      </c>
      <c r="AK1409" s="17">
        <f t="shared" si="389"/>
        <v>8</v>
      </c>
      <c r="AL1409" s="17">
        <f t="shared" si="390"/>
        <v>2019</v>
      </c>
      <c r="AM1409" s="17">
        <f t="shared" ca="1" si="391"/>
        <v>477</v>
      </c>
      <c r="AN1409" s="18" t="str">
        <f>IFERROR(VLOOKUP(R1409*1,'[1]Ordenes de Servicio'!G:K,5,0),"No Cruza")</f>
        <v>No Cruza</v>
      </c>
      <c r="AO1409" s="17">
        <f t="shared" ca="1" si="392"/>
        <v>33</v>
      </c>
      <c r="AP1409" s="17">
        <f t="shared" si="393"/>
        <v>5</v>
      </c>
      <c r="AQ1409" s="17">
        <f t="shared" si="394"/>
        <v>8</v>
      </c>
      <c r="AR1409" s="17">
        <f t="shared" si="395"/>
        <v>2019</v>
      </c>
      <c r="AS1409" s="17">
        <f t="shared" ca="1" si="396"/>
        <v>478</v>
      </c>
      <c r="AT1409" s="17" t="str">
        <f t="shared" ca="1" si="399"/>
        <v>Si</v>
      </c>
      <c r="AU1409" s="17">
        <f t="shared" si="397"/>
        <v>1</v>
      </c>
      <c r="AV1409" s="17" t="str">
        <f>+VLOOKUP(B1409,[1]Cruces!S:T,2,0)</f>
        <v>5. Consultoría / Adjudicación</v>
      </c>
    </row>
    <row r="1410" spans="1:48" hidden="1" x14ac:dyDescent="0.25">
      <c r="A1410" s="17" t="s">
        <v>8427</v>
      </c>
      <c r="B1410" s="17" t="s">
        <v>6595</v>
      </c>
      <c r="C1410" s="17">
        <v>0</v>
      </c>
      <c r="D1410" s="17">
        <v>0</v>
      </c>
      <c r="E1410" s="17" t="s">
        <v>55</v>
      </c>
      <c r="F1410" s="17" t="s">
        <v>5366</v>
      </c>
      <c r="G1410" s="17" t="s">
        <v>8428</v>
      </c>
      <c r="H1410" s="17">
        <v>3013910053</v>
      </c>
      <c r="I1410" s="17" t="s">
        <v>71</v>
      </c>
      <c r="J1410" s="17" t="s">
        <v>59</v>
      </c>
      <c r="K1410" s="17">
        <v>7743727</v>
      </c>
      <c r="L1410" s="17" t="s">
        <v>5368</v>
      </c>
      <c r="M1410" s="17" t="s">
        <v>5369</v>
      </c>
      <c r="N1410" s="17" t="s">
        <v>6600</v>
      </c>
      <c r="O1410" s="17">
        <v>20200929</v>
      </c>
      <c r="P1410" s="17">
        <v>20201016</v>
      </c>
      <c r="Q1410" s="17">
        <v>1180</v>
      </c>
      <c r="R1410" s="17">
        <v>28234764</v>
      </c>
      <c r="S1410" s="17" t="s">
        <v>6601</v>
      </c>
      <c r="T1410" s="17" t="s">
        <v>63</v>
      </c>
      <c r="U1410" s="17" t="s">
        <v>91</v>
      </c>
      <c r="V1410" s="17">
        <f t="shared" si="398"/>
        <v>3</v>
      </c>
      <c r="W1410" s="17">
        <v>3000</v>
      </c>
      <c r="X1410" s="17" t="s">
        <v>7065</v>
      </c>
      <c r="Y1410" s="17" t="s">
        <v>6595</v>
      </c>
      <c r="Z1410" s="17">
        <v>20201016</v>
      </c>
      <c r="AA1410" s="17" t="s">
        <v>1947</v>
      </c>
      <c r="AB1410" s="17">
        <v>1</v>
      </c>
      <c r="AC1410" s="17" t="str">
        <f>IFERROR(VLOOKUP(A1410,[1]Cruces!AJ:AK,2,0),VLOOKUP(CONCATENATE(X1410,AA1410),[1]Cruces!G:H,2,0))</f>
        <v>Solicitud por BT</v>
      </c>
      <c r="AD1410" s="17">
        <f t="shared" si="384"/>
        <v>29</v>
      </c>
      <c r="AE1410" s="17">
        <f t="shared" si="385"/>
        <v>9</v>
      </c>
      <c r="AF1410" s="17">
        <f t="shared" si="386"/>
        <v>2020</v>
      </c>
      <c r="AG1410" s="17" t="str">
        <f>IFERROR(VLOOKUP(MID(A1410,2,4)*1,[1]Cruces!K:L,2,0),"Verificar")</f>
        <v>Atlántico Norte</v>
      </c>
      <c r="AH1410" s="17">
        <f t="shared" ca="1" si="387"/>
        <v>57</v>
      </c>
      <c r="AI1410" s="17" t="str">
        <f>IFERROR(VLOOKUP(U1410,[1]Cruces!$O$1:$P$6,2,0),"Sin Orden")</f>
        <v>Resuelta</v>
      </c>
      <c r="AJ1410" s="17">
        <f t="shared" si="388"/>
        <v>16</v>
      </c>
      <c r="AK1410" s="17">
        <f t="shared" si="389"/>
        <v>10</v>
      </c>
      <c r="AL1410" s="17">
        <f t="shared" si="390"/>
        <v>2020</v>
      </c>
      <c r="AM1410" s="17">
        <f t="shared" ca="1" si="391"/>
        <v>40</v>
      </c>
      <c r="AN1410" s="18" t="str">
        <f>IFERROR(VLOOKUP(R1410*1,'[1]Ordenes de Servicio'!G:K,5,0),"No Cruza")</f>
        <v>No Cruza</v>
      </c>
      <c r="AO1410" s="17">
        <f t="shared" ca="1" si="392"/>
        <v>17</v>
      </c>
      <c r="AP1410" s="17">
        <f t="shared" si="393"/>
        <v>16</v>
      </c>
      <c r="AQ1410" s="17">
        <f t="shared" si="394"/>
        <v>10</v>
      </c>
      <c r="AR1410" s="17">
        <f t="shared" si="395"/>
        <v>2020</v>
      </c>
      <c r="AS1410" s="17">
        <f t="shared" ca="1" si="396"/>
        <v>40</v>
      </c>
      <c r="AT1410" s="17" t="str">
        <f t="shared" ca="1" si="399"/>
        <v>No</v>
      </c>
      <c r="AU1410" s="17">
        <f t="shared" si="397"/>
        <v>0</v>
      </c>
      <c r="AV1410" s="17" t="str">
        <f>+VLOOKUP(B1410,[1]Cruces!S:T,2,0)</f>
        <v>7. Ejecución en Campo OS BT</v>
      </c>
    </row>
    <row r="1411" spans="1:48" hidden="1" x14ac:dyDescent="0.25">
      <c r="A1411" s="17" t="s">
        <v>2752</v>
      </c>
      <c r="B1411" s="17" t="s">
        <v>68</v>
      </c>
      <c r="C1411" s="17">
        <v>0</v>
      </c>
      <c r="D1411" s="17">
        <v>0</v>
      </c>
      <c r="E1411" s="17" t="s">
        <v>55</v>
      </c>
      <c r="F1411" s="17" t="s">
        <v>932</v>
      </c>
      <c r="G1411" s="17" t="s">
        <v>2753</v>
      </c>
      <c r="H1411" s="17">
        <v>0</v>
      </c>
      <c r="I1411" s="17" t="s">
        <v>71</v>
      </c>
      <c r="J1411" s="17" t="s">
        <v>59</v>
      </c>
      <c r="K1411" s="17" t="s">
        <v>2754</v>
      </c>
      <c r="L1411" s="17" t="s">
        <v>935</v>
      </c>
      <c r="M1411" s="17" t="s">
        <v>936</v>
      </c>
      <c r="N1411" s="17" t="s">
        <v>75</v>
      </c>
      <c r="O1411" s="17">
        <v>20201119</v>
      </c>
      <c r="P1411" s="17">
        <v>20201119</v>
      </c>
      <c r="Q1411" s="17">
        <v>3410</v>
      </c>
      <c r="R1411" s="17">
        <v>0</v>
      </c>
      <c r="S1411" s="17"/>
      <c r="T1411" s="17" t="s">
        <v>63</v>
      </c>
      <c r="U1411" s="17"/>
      <c r="V1411" s="17">
        <f t="shared" si="398"/>
        <v>45</v>
      </c>
      <c r="W1411" s="17">
        <v>45000</v>
      </c>
      <c r="X1411" s="17" t="s">
        <v>64</v>
      </c>
      <c r="Y1411" s="17" t="s">
        <v>68</v>
      </c>
      <c r="Z1411" s="17">
        <v>20201119</v>
      </c>
      <c r="AA1411" s="17" t="s">
        <v>78</v>
      </c>
      <c r="AB1411" s="17">
        <v>1</v>
      </c>
      <c r="AC1411" s="17" t="str">
        <f>IFERROR(VLOOKUP(A1411,[1]Cruces!AJ:AK,2,0),VLOOKUP(CONCATENATE(X1411,AA1411),[1]Cruces!G:H,2,0))</f>
        <v>Solicitud de Obra</v>
      </c>
      <c r="AD1411" s="17">
        <f t="shared" si="384"/>
        <v>19</v>
      </c>
      <c r="AE1411" s="17">
        <f t="shared" si="385"/>
        <v>11</v>
      </c>
      <c r="AF1411" s="17">
        <f t="shared" si="386"/>
        <v>2020</v>
      </c>
      <c r="AG1411" s="17" t="str">
        <f>IFERROR(VLOOKUP(MID(A1411,2,4)*1,[1]Cruces!K:L,2,0),"Verificar")</f>
        <v>Magdalena</v>
      </c>
      <c r="AH1411" s="17">
        <f t="shared" ca="1" si="387"/>
        <v>6</v>
      </c>
      <c r="AI1411" s="17" t="str">
        <f>IFERROR(VLOOKUP(U1411,[1]Cruces!$O$1:$P$6,2,0),"Sin Orden")</f>
        <v>Sin Orden</v>
      </c>
      <c r="AJ1411" s="17">
        <f t="shared" si="388"/>
        <v>19</v>
      </c>
      <c r="AK1411" s="17">
        <f t="shared" si="389"/>
        <v>11</v>
      </c>
      <c r="AL1411" s="17">
        <f t="shared" si="390"/>
        <v>2020</v>
      </c>
      <c r="AM1411" s="17">
        <f t="shared" ca="1" si="391"/>
        <v>6</v>
      </c>
      <c r="AN1411" s="18" t="str">
        <f>IFERROR(VLOOKUP(R1411*1,'[1]Ordenes de Servicio'!G:K,5,0),"No Cruza")</f>
        <v>No Cruza</v>
      </c>
      <c r="AO1411" s="17">
        <f t="shared" ca="1" si="392"/>
        <v>6</v>
      </c>
      <c r="AP1411" s="17">
        <f t="shared" si="393"/>
        <v>19</v>
      </c>
      <c r="AQ1411" s="17">
        <f t="shared" si="394"/>
        <v>11</v>
      </c>
      <c r="AR1411" s="17">
        <f t="shared" si="395"/>
        <v>2020</v>
      </c>
      <c r="AS1411" s="17">
        <f t="shared" ca="1" si="396"/>
        <v>6</v>
      </c>
      <c r="AT1411" s="17" t="str">
        <f t="shared" ca="1" si="399"/>
        <v>No</v>
      </c>
      <c r="AU1411" s="17">
        <f t="shared" si="397"/>
        <v>0</v>
      </c>
      <c r="AV1411" s="17" t="str">
        <f>+VLOOKUP(B1411,[1]Cruces!S:T,2,0)</f>
        <v>5. Consultoría / Adjudicación</v>
      </c>
    </row>
    <row r="1412" spans="1:48" hidden="1" x14ac:dyDescent="0.25">
      <c r="A1412" s="17" t="s">
        <v>8429</v>
      </c>
      <c r="B1412" s="17" t="s">
        <v>1943</v>
      </c>
      <c r="C1412" s="17">
        <v>0</v>
      </c>
      <c r="D1412" s="17">
        <v>0</v>
      </c>
      <c r="E1412" s="17" t="s">
        <v>55</v>
      </c>
      <c r="F1412" s="17" t="s">
        <v>232</v>
      </c>
      <c r="G1412" s="17" t="s">
        <v>8430</v>
      </c>
      <c r="H1412" s="17">
        <v>3218401320</v>
      </c>
      <c r="I1412" s="17" t="s">
        <v>71</v>
      </c>
      <c r="J1412" s="17" t="s">
        <v>59</v>
      </c>
      <c r="K1412" s="17" t="s">
        <v>8431</v>
      </c>
      <c r="L1412" s="17" t="s">
        <v>8059</v>
      </c>
      <c r="M1412" s="17" t="s">
        <v>8060</v>
      </c>
      <c r="N1412" s="17" t="s">
        <v>1946</v>
      </c>
      <c r="O1412" s="17">
        <v>20201120</v>
      </c>
      <c r="P1412" s="17">
        <v>20201120</v>
      </c>
      <c r="Q1412" s="17">
        <v>1210</v>
      </c>
      <c r="R1412" s="17">
        <v>28294155</v>
      </c>
      <c r="S1412" s="17" t="s">
        <v>6601</v>
      </c>
      <c r="T1412" s="17" t="s">
        <v>7091</v>
      </c>
      <c r="U1412" s="17" t="s">
        <v>77</v>
      </c>
      <c r="V1412" s="17">
        <f t="shared" si="398"/>
        <v>3</v>
      </c>
      <c r="W1412" s="17">
        <v>3000</v>
      </c>
      <c r="X1412" s="17" t="s">
        <v>7065</v>
      </c>
      <c r="Y1412" s="17" t="s">
        <v>1943</v>
      </c>
      <c r="Z1412" s="17">
        <v>20201120</v>
      </c>
      <c r="AA1412" s="17" t="s">
        <v>1947</v>
      </c>
      <c r="AB1412" s="17">
        <v>1</v>
      </c>
      <c r="AC1412" s="17" t="str">
        <f>IFERROR(VLOOKUP(A1412,[1]Cruces!AJ:AK,2,0),VLOOKUP(CONCATENATE(X1412,AA1412),[1]Cruces!G:H,2,0))</f>
        <v>Solicitud por BT</v>
      </c>
      <c r="AD1412" s="17">
        <f t="shared" si="384"/>
        <v>20</v>
      </c>
      <c r="AE1412" s="17">
        <f t="shared" si="385"/>
        <v>11</v>
      </c>
      <c r="AF1412" s="17">
        <f t="shared" si="386"/>
        <v>2020</v>
      </c>
      <c r="AG1412" s="17" t="str">
        <f>IFERROR(VLOOKUP(MID(A1412,2,4)*1,[1]Cruces!K:L,2,0),"Verificar")</f>
        <v>Atlántico Sur</v>
      </c>
      <c r="AH1412" s="17">
        <f t="shared" ca="1" si="387"/>
        <v>5</v>
      </c>
      <c r="AI1412" s="17" t="str">
        <f>IFERROR(VLOOKUP(U1412,[1]Cruces!$O$1:$P$6,2,0),"Sin Orden")</f>
        <v>Pendiente</v>
      </c>
      <c r="AJ1412" s="17">
        <f t="shared" si="388"/>
        <v>20</v>
      </c>
      <c r="AK1412" s="17">
        <f t="shared" si="389"/>
        <v>11</v>
      </c>
      <c r="AL1412" s="17">
        <f t="shared" si="390"/>
        <v>2020</v>
      </c>
      <c r="AM1412" s="17">
        <f t="shared" ca="1" si="391"/>
        <v>5</v>
      </c>
      <c r="AN1412" s="18" t="str">
        <f>IFERROR(VLOOKUP(R1412*1,'[1]Ordenes de Servicio'!G:K,5,0),"No Cruza")</f>
        <v>No Cruza</v>
      </c>
      <c r="AO1412" s="17">
        <f t="shared" ca="1" si="392"/>
        <v>5</v>
      </c>
      <c r="AP1412" s="17">
        <f t="shared" si="393"/>
        <v>20</v>
      </c>
      <c r="AQ1412" s="17">
        <f t="shared" si="394"/>
        <v>11</v>
      </c>
      <c r="AR1412" s="17">
        <f t="shared" si="395"/>
        <v>2020</v>
      </c>
      <c r="AS1412" s="17">
        <f t="shared" ca="1" si="396"/>
        <v>5</v>
      </c>
      <c r="AT1412" s="17" t="str">
        <f t="shared" ca="1" si="399"/>
        <v>No</v>
      </c>
      <c r="AU1412" s="17">
        <f t="shared" si="397"/>
        <v>0</v>
      </c>
      <c r="AV1412" s="17" t="str">
        <f>+VLOOKUP(B1412,[1]Cruces!S:T,2,0)</f>
        <v>7. Ejecución en Campo OS BT</v>
      </c>
    </row>
    <row r="1413" spans="1:48" hidden="1" x14ac:dyDescent="0.25">
      <c r="A1413" s="17" t="s">
        <v>2755</v>
      </c>
      <c r="B1413" s="17" t="s">
        <v>68</v>
      </c>
      <c r="C1413" s="17">
        <v>3044601</v>
      </c>
      <c r="D1413" s="17">
        <v>0</v>
      </c>
      <c r="E1413" s="17" t="s">
        <v>55</v>
      </c>
      <c r="F1413" s="17" t="s">
        <v>120</v>
      </c>
      <c r="G1413" s="17" t="s">
        <v>2756</v>
      </c>
      <c r="H1413" s="17">
        <v>3776021</v>
      </c>
      <c r="I1413" s="17" t="s">
        <v>182</v>
      </c>
      <c r="J1413" s="17" t="s">
        <v>59</v>
      </c>
      <c r="K1413" s="17" t="s">
        <v>97</v>
      </c>
      <c r="L1413" s="17" t="s">
        <v>122</v>
      </c>
      <c r="M1413" s="17" t="s">
        <v>123</v>
      </c>
      <c r="N1413" s="17" t="s">
        <v>75</v>
      </c>
      <c r="O1413" s="17">
        <v>20181022</v>
      </c>
      <c r="P1413" s="17">
        <v>20181127</v>
      </c>
      <c r="Q1413" s="17">
        <v>1110</v>
      </c>
      <c r="R1413" s="17">
        <v>25845142</v>
      </c>
      <c r="S1413" s="17" t="s">
        <v>76</v>
      </c>
      <c r="T1413" s="17" t="s">
        <v>63</v>
      </c>
      <c r="U1413" s="17" t="s">
        <v>91</v>
      </c>
      <c r="V1413" s="17">
        <f t="shared" si="398"/>
        <v>112.5</v>
      </c>
      <c r="W1413" s="17">
        <v>112500</v>
      </c>
      <c r="X1413" s="17" t="s">
        <v>89</v>
      </c>
      <c r="Y1413" s="17" t="s">
        <v>136</v>
      </c>
      <c r="Z1413" s="17">
        <v>20181130</v>
      </c>
      <c r="AA1413" s="17" t="s">
        <v>78</v>
      </c>
      <c r="AB1413" s="17">
        <v>1</v>
      </c>
      <c r="AC1413" s="17" t="str">
        <f>IFERROR(VLOOKUP(A1413,[1]Cruces!AJ:AK,2,0),VLOOKUP(CONCATENATE(X1413,AA1413),[1]Cruces!G:H,2,0))</f>
        <v>Solicitud de Obra</v>
      </c>
      <c r="AD1413" s="17">
        <f t="shared" si="384"/>
        <v>22</v>
      </c>
      <c r="AE1413" s="17">
        <f t="shared" si="385"/>
        <v>10</v>
      </c>
      <c r="AF1413" s="17">
        <f t="shared" si="386"/>
        <v>2018</v>
      </c>
      <c r="AG1413" s="17" t="str">
        <f>IFERROR(VLOOKUP(MID(A1413,2,4)*1,[1]Cruces!K:L,2,0),"Verificar")</f>
        <v>Atlántico Norte</v>
      </c>
      <c r="AH1413" s="17">
        <f t="shared" ca="1" si="387"/>
        <v>765</v>
      </c>
      <c r="AI1413" s="17" t="str">
        <f>IFERROR(VLOOKUP(U1413,[1]Cruces!$O$1:$P$6,2,0),"Sin Orden")</f>
        <v>Resuelta</v>
      </c>
      <c r="AJ1413" s="17">
        <f t="shared" si="388"/>
        <v>30</v>
      </c>
      <c r="AK1413" s="17">
        <f t="shared" si="389"/>
        <v>11</v>
      </c>
      <c r="AL1413" s="17">
        <f t="shared" si="390"/>
        <v>2018</v>
      </c>
      <c r="AM1413" s="17">
        <f t="shared" ca="1" si="391"/>
        <v>726</v>
      </c>
      <c r="AN1413" s="18" t="str">
        <f>IFERROR(VLOOKUP(R1413*1,'[1]Ordenes de Servicio'!G:K,5,0),"No Cruza")</f>
        <v>No Cruza</v>
      </c>
      <c r="AO1413" s="17">
        <f t="shared" ca="1" si="392"/>
        <v>39</v>
      </c>
      <c r="AP1413" s="17">
        <f t="shared" si="393"/>
        <v>27</v>
      </c>
      <c r="AQ1413" s="17">
        <f t="shared" si="394"/>
        <v>11</v>
      </c>
      <c r="AR1413" s="17">
        <f t="shared" si="395"/>
        <v>2018</v>
      </c>
      <c r="AS1413" s="17">
        <f t="shared" ca="1" si="396"/>
        <v>729</v>
      </c>
      <c r="AT1413" s="17" t="str">
        <f t="shared" ca="1" si="399"/>
        <v>Si</v>
      </c>
      <c r="AU1413" s="17">
        <f t="shared" si="397"/>
        <v>3</v>
      </c>
      <c r="AV1413" s="17" t="str">
        <f>+VLOOKUP(B1413,[1]Cruces!S:T,2,0)</f>
        <v>5. Consultoría / Adjudicación</v>
      </c>
    </row>
    <row r="1414" spans="1:48" hidden="1" x14ac:dyDescent="0.25">
      <c r="A1414" s="17" t="s">
        <v>8432</v>
      </c>
      <c r="B1414" s="17" t="s">
        <v>569</v>
      </c>
      <c r="C1414" s="17">
        <v>0</v>
      </c>
      <c r="D1414" s="17">
        <v>0</v>
      </c>
      <c r="E1414" s="17" t="s">
        <v>55</v>
      </c>
      <c r="F1414" s="17" t="s">
        <v>7098</v>
      </c>
      <c r="G1414" s="17" t="s">
        <v>8433</v>
      </c>
      <c r="H1414" s="17">
        <v>3205335633</v>
      </c>
      <c r="I1414" s="17" t="s">
        <v>71</v>
      </c>
      <c r="J1414" s="17" t="s">
        <v>59</v>
      </c>
      <c r="K1414" s="17" t="s">
        <v>8434</v>
      </c>
      <c r="L1414" s="17" t="s">
        <v>7101</v>
      </c>
      <c r="M1414" s="17" t="s">
        <v>7102</v>
      </c>
      <c r="N1414" s="17" t="s">
        <v>572</v>
      </c>
      <c r="O1414" s="17">
        <v>20201031</v>
      </c>
      <c r="P1414" s="17">
        <v>20201031</v>
      </c>
      <c r="Q1414" s="17">
        <v>1180</v>
      </c>
      <c r="R1414" s="17">
        <v>0</v>
      </c>
      <c r="S1414" s="17"/>
      <c r="T1414" s="17" t="s">
        <v>63</v>
      </c>
      <c r="U1414" s="17"/>
      <c r="V1414" s="17">
        <f t="shared" si="398"/>
        <v>3</v>
      </c>
      <c r="W1414" s="17">
        <v>3000</v>
      </c>
      <c r="X1414" s="17" t="s">
        <v>7065</v>
      </c>
      <c r="Y1414" s="17" t="s">
        <v>569</v>
      </c>
      <c r="Z1414" s="17">
        <v>20201031</v>
      </c>
      <c r="AA1414" s="17" t="s">
        <v>1947</v>
      </c>
      <c r="AB1414" s="17">
        <v>1</v>
      </c>
      <c r="AC1414" s="17" t="str">
        <f>IFERROR(VLOOKUP(A1414,[1]Cruces!AJ:AK,2,0),VLOOKUP(CONCATENATE(X1414,AA1414),[1]Cruces!G:H,2,0))</f>
        <v>Solicitud por BT</v>
      </c>
      <c r="AD1414" s="17">
        <f t="shared" si="384"/>
        <v>31</v>
      </c>
      <c r="AE1414" s="17">
        <f t="shared" si="385"/>
        <v>10</v>
      </c>
      <c r="AF1414" s="17">
        <f t="shared" si="386"/>
        <v>2020</v>
      </c>
      <c r="AG1414" s="17" t="str">
        <f>IFERROR(VLOOKUP(MID(A1414,2,4)*1,[1]Cruces!K:L,2,0),"Verificar")</f>
        <v>Atlántico Norte</v>
      </c>
      <c r="AH1414" s="17">
        <f t="shared" ca="1" si="387"/>
        <v>25</v>
      </c>
      <c r="AI1414" s="17" t="str">
        <f>IFERROR(VLOOKUP(U1414,[1]Cruces!$O$1:$P$6,2,0),"Sin Orden")</f>
        <v>Sin Orden</v>
      </c>
      <c r="AJ1414" s="17">
        <f t="shared" si="388"/>
        <v>31</v>
      </c>
      <c r="AK1414" s="17">
        <f t="shared" si="389"/>
        <v>10</v>
      </c>
      <c r="AL1414" s="17">
        <f t="shared" si="390"/>
        <v>2020</v>
      </c>
      <c r="AM1414" s="17">
        <f t="shared" ca="1" si="391"/>
        <v>25</v>
      </c>
      <c r="AN1414" s="18" t="str">
        <f>IFERROR(VLOOKUP(R1414*1,'[1]Ordenes de Servicio'!G:K,5,0),"No Cruza")</f>
        <v>No Cruza</v>
      </c>
      <c r="AO1414" s="17">
        <f t="shared" ca="1" si="392"/>
        <v>25</v>
      </c>
      <c r="AP1414" s="17">
        <f t="shared" si="393"/>
        <v>31</v>
      </c>
      <c r="AQ1414" s="17">
        <f t="shared" si="394"/>
        <v>10</v>
      </c>
      <c r="AR1414" s="17">
        <f t="shared" si="395"/>
        <v>2020</v>
      </c>
      <c r="AS1414" s="17">
        <f t="shared" ca="1" si="396"/>
        <v>25</v>
      </c>
      <c r="AT1414" s="17" t="str">
        <f t="shared" ca="1" si="399"/>
        <v>No</v>
      </c>
      <c r="AU1414" s="17">
        <f t="shared" si="397"/>
        <v>0</v>
      </c>
      <c r="AV1414" s="17" t="str">
        <f>+VLOOKUP(B1414,[1]Cruces!S:T,2,0)</f>
        <v>1. Solicitud</v>
      </c>
    </row>
    <row r="1415" spans="1:48" hidden="1" x14ac:dyDescent="0.25">
      <c r="A1415" s="17" t="s">
        <v>8435</v>
      </c>
      <c r="B1415" s="17" t="s">
        <v>6595</v>
      </c>
      <c r="C1415" s="17">
        <v>0</v>
      </c>
      <c r="D1415" s="17">
        <v>0</v>
      </c>
      <c r="E1415" s="17" t="s">
        <v>55</v>
      </c>
      <c r="F1415" s="17" t="s">
        <v>120</v>
      </c>
      <c r="G1415" s="17" t="s">
        <v>8436</v>
      </c>
      <c r="H1415" s="17">
        <v>0</v>
      </c>
      <c r="I1415" s="17" t="s">
        <v>71</v>
      </c>
      <c r="J1415" s="17" t="s">
        <v>59</v>
      </c>
      <c r="K1415" s="17" t="s">
        <v>8437</v>
      </c>
      <c r="L1415" s="17" t="s">
        <v>122</v>
      </c>
      <c r="M1415" s="17" t="s">
        <v>123</v>
      </c>
      <c r="N1415" s="17" t="s">
        <v>6600</v>
      </c>
      <c r="O1415" s="17">
        <v>20200420</v>
      </c>
      <c r="P1415" s="17">
        <v>20200421</v>
      </c>
      <c r="Q1415" s="17">
        <v>1180</v>
      </c>
      <c r="R1415" s="17">
        <v>27337958</v>
      </c>
      <c r="S1415" s="17" t="s">
        <v>6601</v>
      </c>
      <c r="T1415" s="17" t="s">
        <v>63</v>
      </c>
      <c r="U1415" s="17" t="s">
        <v>91</v>
      </c>
      <c r="V1415" s="17">
        <f t="shared" si="398"/>
        <v>3</v>
      </c>
      <c r="W1415" s="17">
        <v>3000</v>
      </c>
      <c r="X1415" s="17" t="s">
        <v>7065</v>
      </c>
      <c r="Y1415" s="17" t="s">
        <v>6595</v>
      </c>
      <c r="Z1415" s="17">
        <v>20200421</v>
      </c>
      <c r="AA1415" s="17" t="s">
        <v>1947</v>
      </c>
      <c r="AB1415" s="17">
        <v>1</v>
      </c>
      <c r="AC1415" s="17" t="str">
        <f>IFERROR(VLOOKUP(A1415,[1]Cruces!AJ:AK,2,0),VLOOKUP(CONCATENATE(X1415,AA1415),[1]Cruces!G:H,2,0))</f>
        <v>Solicitud por BT</v>
      </c>
      <c r="AD1415" s="17">
        <f t="shared" si="384"/>
        <v>20</v>
      </c>
      <c r="AE1415" s="17">
        <f t="shared" si="385"/>
        <v>4</v>
      </c>
      <c r="AF1415" s="17">
        <f t="shared" si="386"/>
        <v>2020</v>
      </c>
      <c r="AG1415" s="17" t="str">
        <f>IFERROR(VLOOKUP(MID(A1415,2,4)*1,[1]Cruces!K:L,2,0),"Verificar")</f>
        <v>Atlántico Norte</v>
      </c>
      <c r="AH1415" s="17">
        <f t="shared" ca="1" si="387"/>
        <v>219</v>
      </c>
      <c r="AI1415" s="17" t="str">
        <f>IFERROR(VLOOKUP(U1415,[1]Cruces!$O$1:$P$6,2,0),"Sin Orden")</f>
        <v>Resuelta</v>
      </c>
      <c r="AJ1415" s="17">
        <f t="shared" si="388"/>
        <v>21</v>
      </c>
      <c r="AK1415" s="17">
        <f t="shared" si="389"/>
        <v>4</v>
      </c>
      <c r="AL1415" s="17">
        <f t="shared" si="390"/>
        <v>2020</v>
      </c>
      <c r="AM1415" s="17">
        <f t="shared" ca="1" si="391"/>
        <v>218</v>
      </c>
      <c r="AN1415" s="18" t="str">
        <f>IFERROR(VLOOKUP(R1415*1,'[1]Ordenes de Servicio'!G:K,5,0),"No Cruza")</f>
        <v>No Cruza</v>
      </c>
      <c r="AO1415" s="17">
        <f t="shared" ca="1" si="392"/>
        <v>1</v>
      </c>
      <c r="AP1415" s="17">
        <f t="shared" si="393"/>
        <v>21</v>
      </c>
      <c r="AQ1415" s="17">
        <f t="shared" si="394"/>
        <v>4</v>
      </c>
      <c r="AR1415" s="17">
        <f t="shared" si="395"/>
        <v>2020</v>
      </c>
      <c r="AS1415" s="17">
        <f t="shared" ca="1" si="396"/>
        <v>218</v>
      </c>
      <c r="AT1415" s="17" t="str">
        <f t="shared" ca="1" si="399"/>
        <v>No</v>
      </c>
      <c r="AU1415" s="17">
        <f t="shared" si="397"/>
        <v>0</v>
      </c>
      <c r="AV1415" s="17" t="str">
        <f>+VLOOKUP(B1415,[1]Cruces!S:T,2,0)</f>
        <v>7. Ejecución en Campo OS BT</v>
      </c>
    </row>
    <row r="1416" spans="1:48" hidden="1" x14ac:dyDescent="0.25">
      <c r="A1416" s="17" t="s">
        <v>2757</v>
      </c>
      <c r="B1416" s="17" t="s">
        <v>68</v>
      </c>
      <c r="C1416" s="17">
        <v>0</v>
      </c>
      <c r="D1416" s="17">
        <v>0</v>
      </c>
      <c r="E1416" s="17" t="s">
        <v>55</v>
      </c>
      <c r="F1416" s="17" t="s">
        <v>232</v>
      </c>
      <c r="G1416" s="17" t="s">
        <v>2758</v>
      </c>
      <c r="H1416" s="17">
        <v>0</v>
      </c>
      <c r="I1416" s="17" t="s">
        <v>71</v>
      </c>
      <c r="J1416" s="17" t="s">
        <v>59</v>
      </c>
      <c r="K1416" s="17" t="s">
        <v>2759</v>
      </c>
      <c r="L1416" s="17" t="s">
        <v>111</v>
      </c>
      <c r="M1416" s="17" t="s">
        <v>112</v>
      </c>
      <c r="N1416" s="17" t="s">
        <v>75</v>
      </c>
      <c r="O1416" s="17">
        <v>20170922</v>
      </c>
      <c r="P1416" s="17">
        <v>20170922</v>
      </c>
      <c r="Q1416" s="17">
        <v>7541</v>
      </c>
      <c r="R1416" s="17">
        <v>0</v>
      </c>
      <c r="S1416" s="17"/>
      <c r="T1416" s="17" t="s">
        <v>63</v>
      </c>
      <c r="U1416" s="17"/>
      <c r="V1416" s="17">
        <f t="shared" si="398"/>
        <v>112.5</v>
      </c>
      <c r="W1416" s="17">
        <v>112500</v>
      </c>
      <c r="X1416" s="17" t="s">
        <v>64</v>
      </c>
      <c r="Y1416" s="17" t="s">
        <v>150</v>
      </c>
      <c r="Z1416" s="17">
        <v>20180320</v>
      </c>
      <c r="AA1416" s="17" t="s">
        <v>283</v>
      </c>
      <c r="AB1416" s="17">
        <v>1</v>
      </c>
      <c r="AC1416" s="17" t="str">
        <f>IFERROR(VLOOKUP(A1416,[1]Cruces!AJ:AK,2,0),VLOOKUP(CONCATENATE(X1416,AA1416),[1]Cruces!G:H,2,0))</f>
        <v>Solicitud de Obra</v>
      </c>
      <c r="AD1416" s="17">
        <f t="shared" si="384"/>
        <v>22</v>
      </c>
      <c r="AE1416" s="17">
        <f t="shared" si="385"/>
        <v>9</v>
      </c>
      <c r="AF1416" s="17">
        <f t="shared" si="386"/>
        <v>2017</v>
      </c>
      <c r="AG1416" s="17" t="str">
        <f>IFERROR(VLOOKUP(MID(A1416,2,4)*1,[1]Cruces!K:L,2,0),"Verificar")</f>
        <v>Atlántico Sur</v>
      </c>
      <c r="AH1416" s="17">
        <f t="shared" ca="1" si="387"/>
        <v>1160</v>
      </c>
      <c r="AI1416" s="17" t="str">
        <f>IFERROR(VLOOKUP(U1416,[1]Cruces!$O$1:$P$6,2,0),"Sin Orden")</f>
        <v>Sin Orden</v>
      </c>
      <c r="AJ1416" s="17">
        <f t="shared" si="388"/>
        <v>20</v>
      </c>
      <c r="AK1416" s="17">
        <f t="shared" si="389"/>
        <v>3</v>
      </c>
      <c r="AL1416" s="17">
        <f t="shared" si="390"/>
        <v>2018</v>
      </c>
      <c r="AM1416" s="17">
        <f t="shared" ca="1" si="391"/>
        <v>981</v>
      </c>
      <c r="AN1416" s="18" t="str">
        <f>IFERROR(VLOOKUP(R1416*1,'[1]Ordenes de Servicio'!G:K,5,0),"No Cruza")</f>
        <v>No Cruza</v>
      </c>
      <c r="AO1416" s="17">
        <f t="shared" ca="1" si="392"/>
        <v>981</v>
      </c>
      <c r="AP1416" s="17">
        <f t="shared" si="393"/>
        <v>22</v>
      </c>
      <c r="AQ1416" s="17">
        <f t="shared" si="394"/>
        <v>9</v>
      </c>
      <c r="AR1416" s="17">
        <f t="shared" si="395"/>
        <v>2017</v>
      </c>
      <c r="AS1416" s="17">
        <f t="shared" ca="1" si="396"/>
        <v>1160</v>
      </c>
      <c r="AT1416" s="17" t="str">
        <f t="shared" ca="1" si="399"/>
        <v>Si</v>
      </c>
      <c r="AU1416" s="17">
        <f t="shared" si="397"/>
        <v>179</v>
      </c>
      <c r="AV1416" s="17" t="str">
        <f>+VLOOKUP(B1416,[1]Cruces!S:T,2,0)</f>
        <v>5. Consultoría / Adjudicación</v>
      </c>
    </row>
    <row r="1417" spans="1:48" hidden="1" x14ac:dyDescent="0.25">
      <c r="A1417" s="17" t="s">
        <v>8438</v>
      </c>
      <c r="B1417" s="17" t="s">
        <v>569</v>
      </c>
      <c r="C1417" s="17">
        <v>0</v>
      </c>
      <c r="D1417" s="17">
        <v>0</v>
      </c>
      <c r="E1417" s="17" t="s">
        <v>55</v>
      </c>
      <c r="F1417" s="17" t="s">
        <v>5366</v>
      </c>
      <c r="G1417" s="17" t="s">
        <v>8439</v>
      </c>
      <c r="H1417" s="17">
        <v>0</v>
      </c>
      <c r="I1417" s="17" t="s">
        <v>71</v>
      </c>
      <c r="J1417" s="17" t="s">
        <v>59</v>
      </c>
      <c r="K1417" s="17" t="s">
        <v>8440</v>
      </c>
      <c r="L1417" s="17" t="s">
        <v>5368</v>
      </c>
      <c r="M1417" s="17" t="s">
        <v>5369</v>
      </c>
      <c r="N1417" s="17" t="s">
        <v>572</v>
      </c>
      <c r="O1417" s="17">
        <v>20200722</v>
      </c>
      <c r="P1417" s="17">
        <v>20200722</v>
      </c>
      <c r="Q1417" s="17">
        <v>9510</v>
      </c>
      <c r="R1417" s="17">
        <v>0</v>
      </c>
      <c r="S1417" s="17"/>
      <c r="T1417" s="17" t="s">
        <v>63</v>
      </c>
      <c r="U1417" s="17"/>
      <c r="V1417" s="17">
        <f t="shared" si="398"/>
        <v>3</v>
      </c>
      <c r="W1417" s="17">
        <v>3000</v>
      </c>
      <c r="X1417" s="17" t="s">
        <v>7065</v>
      </c>
      <c r="Y1417" s="17" t="s">
        <v>150</v>
      </c>
      <c r="Z1417" s="17">
        <v>20200819</v>
      </c>
      <c r="AA1417" s="17" t="s">
        <v>1947</v>
      </c>
      <c r="AB1417" s="17">
        <v>1</v>
      </c>
      <c r="AC1417" s="17" t="str">
        <f>IFERROR(VLOOKUP(A1417,[1]Cruces!AJ:AK,2,0),VLOOKUP(CONCATENATE(X1417,AA1417),[1]Cruces!G:H,2,0))</f>
        <v>Solicitud por BT</v>
      </c>
      <c r="AD1417" s="17">
        <f t="shared" si="384"/>
        <v>22</v>
      </c>
      <c r="AE1417" s="17">
        <f t="shared" si="385"/>
        <v>7</v>
      </c>
      <c r="AF1417" s="17">
        <f t="shared" si="386"/>
        <v>2020</v>
      </c>
      <c r="AG1417" s="17" t="str">
        <f>IFERROR(VLOOKUP(MID(A1417,2,4)*1,[1]Cruces!K:L,2,0),"Verificar")</f>
        <v>Atlántico Norte</v>
      </c>
      <c r="AH1417" s="17">
        <f t="shared" ca="1" si="387"/>
        <v>126</v>
      </c>
      <c r="AI1417" s="17" t="str">
        <f>IFERROR(VLOOKUP(U1417,[1]Cruces!$O$1:$P$6,2,0),"Sin Orden")</f>
        <v>Sin Orden</v>
      </c>
      <c r="AJ1417" s="17">
        <f t="shared" si="388"/>
        <v>19</v>
      </c>
      <c r="AK1417" s="17">
        <f t="shared" si="389"/>
        <v>8</v>
      </c>
      <c r="AL1417" s="17">
        <f t="shared" si="390"/>
        <v>2020</v>
      </c>
      <c r="AM1417" s="17">
        <f t="shared" ca="1" si="391"/>
        <v>98</v>
      </c>
      <c r="AN1417" s="18" t="str">
        <f>IFERROR(VLOOKUP(R1417*1,'[1]Ordenes de Servicio'!G:K,5,0),"No Cruza")</f>
        <v>No Cruza</v>
      </c>
      <c r="AO1417" s="17">
        <f t="shared" ca="1" si="392"/>
        <v>98</v>
      </c>
      <c r="AP1417" s="17">
        <f t="shared" si="393"/>
        <v>22</v>
      </c>
      <c r="AQ1417" s="17">
        <f t="shared" si="394"/>
        <v>7</v>
      </c>
      <c r="AR1417" s="17">
        <f t="shared" si="395"/>
        <v>2020</v>
      </c>
      <c r="AS1417" s="17">
        <f t="shared" ca="1" si="396"/>
        <v>126</v>
      </c>
      <c r="AT1417" s="17" t="str">
        <f t="shared" ca="1" si="399"/>
        <v>No</v>
      </c>
      <c r="AU1417" s="17">
        <f t="shared" si="397"/>
        <v>28</v>
      </c>
      <c r="AV1417" s="17" t="str">
        <f>+VLOOKUP(B1417,[1]Cruces!S:T,2,0)</f>
        <v>1. Solicitud</v>
      </c>
    </row>
    <row r="1418" spans="1:48" hidden="1" x14ac:dyDescent="0.25">
      <c r="A1418" s="17" t="s">
        <v>2760</v>
      </c>
      <c r="B1418" s="17" t="s">
        <v>68</v>
      </c>
      <c r="C1418" s="17">
        <v>0</v>
      </c>
      <c r="D1418" s="17">
        <v>0</v>
      </c>
      <c r="E1418" s="17" t="s">
        <v>55</v>
      </c>
      <c r="F1418" s="17" t="s">
        <v>232</v>
      </c>
      <c r="G1418" s="17" t="s">
        <v>2761</v>
      </c>
      <c r="H1418" s="17" t="s">
        <v>2762</v>
      </c>
      <c r="I1418" s="17" t="s">
        <v>116</v>
      </c>
      <c r="J1418" s="17" t="s">
        <v>59</v>
      </c>
      <c r="K1418" s="17" t="s">
        <v>1410</v>
      </c>
      <c r="L1418" s="17" t="s">
        <v>280</v>
      </c>
      <c r="M1418" s="17" t="s">
        <v>281</v>
      </c>
      <c r="N1418" s="17" t="s">
        <v>75</v>
      </c>
      <c r="O1418" s="17">
        <v>20200207</v>
      </c>
      <c r="P1418" s="17">
        <v>20200307</v>
      </c>
      <c r="Q1418" s="17">
        <v>1210</v>
      </c>
      <c r="R1418" s="17">
        <v>27164538</v>
      </c>
      <c r="S1418" s="17" t="s">
        <v>100</v>
      </c>
      <c r="T1418" s="17" t="s">
        <v>63</v>
      </c>
      <c r="U1418" s="17" t="s">
        <v>91</v>
      </c>
      <c r="V1418" s="17">
        <f t="shared" si="398"/>
        <v>75</v>
      </c>
      <c r="W1418" s="17">
        <v>75000</v>
      </c>
      <c r="X1418" s="17" t="s">
        <v>64</v>
      </c>
      <c r="Y1418" s="17" t="s">
        <v>136</v>
      </c>
      <c r="Z1418" s="17">
        <v>20200312</v>
      </c>
      <c r="AA1418" s="17" t="s">
        <v>78</v>
      </c>
      <c r="AB1418" s="17">
        <v>1</v>
      </c>
      <c r="AC1418" s="17" t="str">
        <f>IFERROR(VLOOKUP(A1418,[1]Cruces!AJ:AK,2,0),VLOOKUP(CONCATENATE(X1418,AA1418),[1]Cruces!G:H,2,0))</f>
        <v>Solicitud de Obra</v>
      </c>
      <c r="AD1418" s="17">
        <f t="shared" si="384"/>
        <v>7</v>
      </c>
      <c r="AE1418" s="17">
        <f t="shared" si="385"/>
        <v>2</v>
      </c>
      <c r="AF1418" s="17">
        <f t="shared" si="386"/>
        <v>2020</v>
      </c>
      <c r="AG1418" s="17" t="str">
        <f>IFERROR(VLOOKUP(MID(A1418,2,4)*1,[1]Cruces!K:L,2,0),"Verificar")</f>
        <v>Atlántico Sur</v>
      </c>
      <c r="AH1418" s="17">
        <f t="shared" ca="1" si="387"/>
        <v>292</v>
      </c>
      <c r="AI1418" s="17" t="str">
        <f>IFERROR(VLOOKUP(U1418,[1]Cruces!$O$1:$P$6,2,0),"Sin Orden")</f>
        <v>Resuelta</v>
      </c>
      <c r="AJ1418" s="17">
        <f t="shared" si="388"/>
        <v>12</v>
      </c>
      <c r="AK1418" s="17">
        <f t="shared" si="389"/>
        <v>3</v>
      </c>
      <c r="AL1418" s="17">
        <f t="shared" si="390"/>
        <v>2020</v>
      </c>
      <c r="AM1418" s="17">
        <f t="shared" ca="1" si="391"/>
        <v>258</v>
      </c>
      <c r="AN1418" s="18" t="str">
        <f>IFERROR(VLOOKUP(R1418*1,'[1]Ordenes de Servicio'!G:K,5,0),"No Cruza")</f>
        <v>No Cruza</v>
      </c>
      <c r="AO1418" s="17">
        <f t="shared" ca="1" si="392"/>
        <v>34</v>
      </c>
      <c r="AP1418" s="17">
        <f t="shared" si="393"/>
        <v>7</v>
      </c>
      <c r="AQ1418" s="17">
        <f t="shared" si="394"/>
        <v>3</v>
      </c>
      <c r="AR1418" s="17">
        <f t="shared" si="395"/>
        <v>2020</v>
      </c>
      <c r="AS1418" s="17">
        <f t="shared" ca="1" si="396"/>
        <v>263</v>
      </c>
      <c r="AT1418" s="17" t="str">
        <f t="shared" ca="1" si="399"/>
        <v>No</v>
      </c>
      <c r="AU1418" s="17">
        <f t="shared" si="397"/>
        <v>5</v>
      </c>
      <c r="AV1418" s="17" t="str">
        <f>+VLOOKUP(B1418,[1]Cruces!S:T,2,0)</f>
        <v>5. Consultoría / Adjudicación</v>
      </c>
    </row>
    <row r="1419" spans="1:48" hidden="1" x14ac:dyDescent="0.25">
      <c r="A1419" s="17" t="s">
        <v>2763</v>
      </c>
      <c r="B1419" s="17" t="s">
        <v>54</v>
      </c>
      <c r="C1419" s="17">
        <v>0</v>
      </c>
      <c r="D1419" s="17">
        <v>0</v>
      </c>
      <c r="E1419" s="17" t="s">
        <v>55</v>
      </c>
      <c r="F1419" s="17" t="s">
        <v>107</v>
      </c>
      <c r="G1419" s="17" t="s">
        <v>2764</v>
      </c>
      <c r="H1419" s="17">
        <v>3340413</v>
      </c>
      <c r="I1419" s="17" t="s">
        <v>71</v>
      </c>
      <c r="J1419" s="17" t="s">
        <v>59</v>
      </c>
      <c r="K1419" s="17" t="s">
        <v>97</v>
      </c>
      <c r="L1419" s="17" t="s">
        <v>117</v>
      </c>
      <c r="M1419" s="17" t="s">
        <v>118</v>
      </c>
      <c r="N1419" s="17" t="s">
        <v>62</v>
      </c>
      <c r="O1419" s="17">
        <v>20200804</v>
      </c>
      <c r="P1419" s="17">
        <v>20200814</v>
      </c>
      <c r="Q1419" s="17">
        <v>1170</v>
      </c>
      <c r="R1419" s="17">
        <v>27940919</v>
      </c>
      <c r="S1419" s="17" t="s">
        <v>100</v>
      </c>
      <c r="T1419" s="17" t="s">
        <v>63</v>
      </c>
      <c r="U1419" s="17" t="s">
        <v>91</v>
      </c>
      <c r="V1419" s="17">
        <f t="shared" si="398"/>
        <v>50</v>
      </c>
      <c r="W1419" s="17">
        <v>50000</v>
      </c>
      <c r="X1419" s="17" t="s">
        <v>64</v>
      </c>
      <c r="Y1419" s="17" t="s">
        <v>65</v>
      </c>
      <c r="Z1419" s="17">
        <v>20200814</v>
      </c>
      <c r="AA1419" s="17" t="s">
        <v>78</v>
      </c>
      <c r="AB1419" s="17">
        <v>1</v>
      </c>
      <c r="AC1419" s="17" t="str">
        <f>IFERROR(VLOOKUP(A1419,[1]Cruces!AJ:AK,2,0),VLOOKUP(CONCATENATE(X1419,AA1419),[1]Cruces!G:H,2,0))</f>
        <v>Solicitud de Obra</v>
      </c>
      <c r="AD1419" s="17">
        <f t="shared" si="384"/>
        <v>4</v>
      </c>
      <c r="AE1419" s="17">
        <f t="shared" si="385"/>
        <v>8</v>
      </c>
      <c r="AF1419" s="17">
        <f t="shared" si="386"/>
        <v>2020</v>
      </c>
      <c r="AG1419" s="17" t="str">
        <f>IFERROR(VLOOKUP(MID(A1419,2,4)*1,[1]Cruces!K:L,2,0),"Verificar")</f>
        <v>Atlántico Norte</v>
      </c>
      <c r="AH1419" s="17">
        <f t="shared" ca="1" si="387"/>
        <v>113</v>
      </c>
      <c r="AI1419" s="17" t="str">
        <f>IFERROR(VLOOKUP(U1419,[1]Cruces!$O$1:$P$6,2,0),"Sin Orden")</f>
        <v>Resuelta</v>
      </c>
      <c r="AJ1419" s="17">
        <f t="shared" si="388"/>
        <v>14</v>
      </c>
      <c r="AK1419" s="17">
        <f t="shared" si="389"/>
        <v>8</v>
      </c>
      <c r="AL1419" s="17">
        <f t="shared" si="390"/>
        <v>2020</v>
      </c>
      <c r="AM1419" s="17">
        <f t="shared" ca="1" si="391"/>
        <v>103</v>
      </c>
      <c r="AN1419" s="18" t="str">
        <f>IFERROR(VLOOKUP(R1419*1,'[1]Ordenes de Servicio'!G:K,5,0),"No Cruza")</f>
        <v>No Cruza</v>
      </c>
      <c r="AO1419" s="17">
        <f t="shared" ca="1" si="392"/>
        <v>10</v>
      </c>
      <c r="AP1419" s="17">
        <f t="shared" si="393"/>
        <v>14</v>
      </c>
      <c r="AQ1419" s="17">
        <f t="shared" si="394"/>
        <v>8</v>
      </c>
      <c r="AR1419" s="17">
        <f t="shared" si="395"/>
        <v>2020</v>
      </c>
      <c r="AS1419" s="17">
        <f t="shared" ca="1" si="396"/>
        <v>103</v>
      </c>
      <c r="AT1419" s="17" t="str">
        <f t="shared" ca="1" si="399"/>
        <v>No</v>
      </c>
      <c r="AU1419" s="17">
        <f t="shared" si="397"/>
        <v>0</v>
      </c>
      <c r="AV1419" s="17" t="str">
        <f>+VLOOKUP(B1419,[1]Cruces!S:T,2,0)</f>
        <v>4. Presupuesto de Obra</v>
      </c>
    </row>
    <row r="1420" spans="1:48" hidden="1" x14ac:dyDescent="0.25">
      <c r="A1420" s="17" t="s">
        <v>8441</v>
      </c>
      <c r="B1420" s="17" t="s">
        <v>6595</v>
      </c>
      <c r="C1420" s="17">
        <v>0</v>
      </c>
      <c r="D1420" s="17">
        <v>0</v>
      </c>
      <c r="E1420" s="17" t="s">
        <v>55</v>
      </c>
      <c r="F1420" s="17" t="s">
        <v>232</v>
      </c>
      <c r="G1420" s="17" t="s">
        <v>8442</v>
      </c>
      <c r="H1420" s="17">
        <v>0</v>
      </c>
      <c r="I1420" s="17" t="s">
        <v>71</v>
      </c>
      <c r="J1420" s="17" t="s">
        <v>59</v>
      </c>
      <c r="K1420" s="17" t="s">
        <v>8443</v>
      </c>
      <c r="L1420" s="17" t="s">
        <v>7949</v>
      </c>
      <c r="M1420" s="17" t="s">
        <v>7950</v>
      </c>
      <c r="N1420" s="17" t="s">
        <v>6600</v>
      </c>
      <c r="O1420" s="17">
        <v>20201008</v>
      </c>
      <c r="P1420" s="17">
        <v>20201013</v>
      </c>
      <c r="Q1420" s="17">
        <v>9520</v>
      </c>
      <c r="R1420" s="17">
        <v>28267652</v>
      </c>
      <c r="S1420" s="17" t="s">
        <v>6601</v>
      </c>
      <c r="T1420" s="17" t="s">
        <v>63</v>
      </c>
      <c r="U1420" s="17" t="s">
        <v>640</v>
      </c>
      <c r="V1420" s="17">
        <f t="shared" si="398"/>
        <v>3</v>
      </c>
      <c r="W1420" s="17">
        <v>3000</v>
      </c>
      <c r="X1420" s="17" t="s">
        <v>7065</v>
      </c>
      <c r="Y1420" s="17" t="s">
        <v>6595</v>
      </c>
      <c r="Z1420" s="17">
        <v>20201013</v>
      </c>
      <c r="AA1420" s="17" t="s">
        <v>1947</v>
      </c>
      <c r="AB1420" s="17">
        <v>1</v>
      </c>
      <c r="AC1420" s="17" t="str">
        <f>IFERROR(VLOOKUP(A1420,[1]Cruces!AJ:AK,2,0),VLOOKUP(CONCATENATE(X1420,AA1420),[1]Cruces!G:H,2,0))</f>
        <v>Solicitud por BT</v>
      </c>
      <c r="AD1420" s="17">
        <f t="shared" si="384"/>
        <v>8</v>
      </c>
      <c r="AE1420" s="17">
        <f t="shared" si="385"/>
        <v>10</v>
      </c>
      <c r="AF1420" s="17">
        <f t="shared" si="386"/>
        <v>2020</v>
      </c>
      <c r="AG1420" s="17" t="str">
        <f>IFERROR(VLOOKUP(MID(A1420,2,4)*1,[1]Cruces!K:L,2,0),"Verificar")</f>
        <v>Atlántico Sur</v>
      </c>
      <c r="AH1420" s="17">
        <f t="shared" ca="1" si="387"/>
        <v>48</v>
      </c>
      <c r="AI1420" s="17" t="str">
        <f>IFERROR(VLOOKUP(U1420,[1]Cruces!$O$1:$P$6,2,0),"Sin Orden")</f>
        <v>Pendiente</v>
      </c>
      <c r="AJ1420" s="17">
        <f t="shared" si="388"/>
        <v>13</v>
      </c>
      <c r="AK1420" s="17">
        <f t="shared" si="389"/>
        <v>10</v>
      </c>
      <c r="AL1420" s="17">
        <f t="shared" si="390"/>
        <v>2020</v>
      </c>
      <c r="AM1420" s="17">
        <f t="shared" ca="1" si="391"/>
        <v>43</v>
      </c>
      <c r="AN1420" s="18" t="str">
        <f>IFERROR(VLOOKUP(R1420*1,'[1]Ordenes de Servicio'!G:K,5,0),"No Cruza")</f>
        <v>No Cruza</v>
      </c>
      <c r="AO1420" s="17">
        <f t="shared" ca="1" si="392"/>
        <v>43</v>
      </c>
      <c r="AP1420" s="17">
        <f t="shared" si="393"/>
        <v>13</v>
      </c>
      <c r="AQ1420" s="17">
        <f t="shared" si="394"/>
        <v>10</v>
      </c>
      <c r="AR1420" s="17">
        <f t="shared" si="395"/>
        <v>2020</v>
      </c>
      <c r="AS1420" s="17">
        <f t="shared" ca="1" si="396"/>
        <v>43</v>
      </c>
      <c r="AT1420" s="17" t="str">
        <f t="shared" ca="1" si="399"/>
        <v>No</v>
      </c>
      <c r="AU1420" s="17">
        <f t="shared" si="397"/>
        <v>0</v>
      </c>
      <c r="AV1420" s="17" t="str">
        <f>+VLOOKUP(B1420,[1]Cruces!S:T,2,0)</f>
        <v>7. Ejecución en Campo OS BT</v>
      </c>
    </row>
    <row r="1421" spans="1:48" hidden="1" x14ac:dyDescent="0.25">
      <c r="A1421" s="17" t="s">
        <v>2765</v>
      </c>
      <c r="B1421" s="17" t="s">
        <v>296</v>
      </c>
      <c r="C1421" s="17">
        <v>0</v>
      </c>
      <c r="D1421" s="17">
        <v>0</v>
      </c>
      <c r="E1421" s="17" t="s">
        <v>55</v>
      </c>
      <c r="F1421" s="17" t="s">
        <v>232</v>
      </c>
      <c r="G1421" s="17" t="s">
        <v>2766</v>
      </c>
      <c r="H1421" s="17">
        <v>0</v>
      </c>
      <c r="I1421" s="17" t="s">
        <v>116</v>
      </c>
      <c r="J1421" s="17" t="s">
        <v>59</v>
      </c>
      <c r="K1421" s="17" t="s">
        <v>2767</v>
      </c>
      <c r="L1421" s="17" t="s">
        <v>280</v>
      </c>
      <c r="M1421" s="17" t="s">
        <v>281</v>
      </c>
      <c r="N1421" s="17" t="s">
        <v>301</v>
      </c>
      <c r="O1421" s="17">
        <v>20201112</v>
      </c>
      <c r="P1421" s="17">
        <v>20201112</v>
      </c>
      <c r="Q1421" s="17">
        <v>7542</v>
      </c>
      <c r="R1421" s="17">
        <v>28280353</v>
      </c>
      <c r="S1421" s="17" t="s">
        <v>100</v>
      </c>
      <c r="T1421" s="17" t="s">
        <v>63</v>
      </c>
      <c r="U1421" s="17" t="s">
        <v>91</v>
      </c>
      <c r="V1421" s="17">
        <f t="shared" si="398"/>
        <v>75</v>
      </c>
      <c r="W1421" s="17">
        <v>75000</v>
      </c>
      <c r="X1421" s="17" t="s">
        <v>64</v>
      </c>
      <c r="Y1421" s="17" t="s">
        <v>296</v>
      </c>
      <c r="Z1421" s="17">
        <v>20201112</v>
      </c>
      <c r="AA1421" s="17" t="s">
        <v>78</v>
      </c>
      <c r="AB1421" s="17">
        <v>1</v>
      </c>
      <c r="AC1421" s="17" t="str">
        <f>IFERROR(VLOOKUP(A1421,[1]Cruces!AJ:AK,2,0),VLOOKUP(CONCATENATE(X1421,AA1421),[1]Cruces!G:H,2,0))</f>
        <v>Solicitud de Obra</v>
      </c>
      <c r="AD1421" s="17">
        <f t="shared" si="384"/>
        <v>12</v>
      </c>
      <c r="AE1421" s="17">
        <f t="shared" si="385"/>
        <v>11</v>
      </c>
      <c r="AF1421" s="17">
        <f t="shared" si="386"/>
        <v>2020</v>
      </c>
      <c r="AG1421" s="17" t="str">
        <f>IFERROR(VLOOKUP(MID(A1421,2,4)*1,[1]Cruces!K:L,2,0),"Verificar")</f>
        <v>Atlántico Sur</v>
      </c>
      <c r="AH1421" s="17">
        <f t="shared" ca="1" si="387"/>
        <v>13</v>
      </c>
      <c r="AI1421" s="17" t="str">
        <f>IFERROR(VLOOKUP(U1421,[1]Cruces!$O$1:$P$6,2,0),"Sin Orden")</f>
        <v>Resuelta</v>
      </c>
      <c r="AJ1421" s="17">
        <f t="shared" si="388"/>
        <v>12</v>
      </c>
      <c r="AK1421" s="17">
        <f t="shared" si="389"/>
        <v>11</v>
      </c>
      <c r="AL1421" s="17">
        <f t="shared" si="390"/>
        <v>2020</v>
      </c>
      <c r="AM1421" s="17">
        <f t="shared" ca="1" si="391"/>
        <v>13</v>
      </c>
      <c r="AN1421" s="18" t="str">
        <f>IFERROR(VLOOKUP(R1421*1,'[1]Ordenes de Servicio'!G:K,5,0),"No Cruza")</f>
        <v>No Cruza</v>
      </c>
      <c r="AO1421" s="17">
        <f t="shared" ca="1" si="392"/>
        <v>0</v>
      </c>
      <c r="AP1421" s="17">
        <f t="shared" si="393"/>
        <v>12</v>
      </c>
      <c r="AQ1421" s="17">
        <f t="shared" si="394"/>
        <v>11</v>
      </c>
      <c r="AR1421" s="17">
        <f t="shared" si="395"/>
        <v>2020</v>
      </c>
      <c r="AS1421" s="17">
        <f t="shared" ca="1" si="396"/>
        <v>13</v>
      </c>
      <c r="AT1421" s="17" t="str">
        <f t="shared" ca="1" si="399"/>
        <v>No</v>
      </c>
      <c r="AU1421" s="17">
        <f t="shared" si="397"/>
        <v>0</v>
      </c>
      <c r="AV1421" s="17" t="str">
        <f>+VLOOKUP(B1421,[1]Cruces!S:T,2,0)</f>
        <v>3. Evaluación Técnico Ecónomica</v>
      </c>
    </row>
    <row r="1422" spans="1:48" hidden="1" x14ac:dyDescent="0.25">
      <c r="A1422" s="17" t="s">
        <v>2768</v>
      </c>
      <c r="B1422" s="17" t="s">
        <v>54</v>
      </c>
      <c r="C1422" s="17">
        <v>0</v>
      </c>
      <c r="D1422" s="17">
        <v>0</v>
      </c>
      <c r="E1422" s="17" t="s">
        <v>55</v>
      </c>
      <c r="F1422" s="17" t="s">
        <v>126</v>
      </c>
      <c r="G1422" s="17" t="s">
        <v>2769</v>
      </c>
      <c r="H1422" s="17">
        <v>0</v>
      </c>
      <c r="I1422" s="17" t="s">
        <v>83</v>
      </c>
      <c r="J1422" s="17" t="s">
        <v>59</v>
      </c>
      <c r="K1422" s="17" t="s">
        <v>329</v>
      </c>
      <c r="L1422" s="17" t="s">
        <v>129</v>
      </c>
      <c r="M1422" s="17" t="s">
        <v>130</v>
      </c>
      <c r="N1422" s="17" t="s">
        <v>62</v>
      </c>
      <c r="O1422" s="17">
        <v>20201106</v>
      </c>
      <c r="P1422" s="17">
        <v>20201121</v>
      </c>
      <c r="Q1422" s="17">
        <v>9331</v>
      </c>
      <c r="R1422" s="17">
        <v>28286768</v>
      </c>
      <c r="S1422" s="17" t="s">
        <v>100</v>
      </c>
      <c r="T1422" s="17" t="s">
        <v>63</v>
      </c>
      <c r="U1422" s="17" t="s">
        <v>91</v>
      </c>
      <c r="V1422" s="17">
        <f t="shared" si="398"/>
        <v>10</v>
      </c>
      <c r="W1422" s="17">
        <v>10000</v>
      </c>
      <c r="X1422" s="17" t="s">
        <v>64</v>
      </c>
      <c r="Y1422" s="17" t="s">
        <v>65</v>
      </c>
      <c r="Z1422" s="17">
        <v>20201121</v>
      </c>
      <c r="AA1422" s="17" t="s">
        <v>78</v>
      </c>
      <c r="AB1422" s="17">
        <v>1</v>
      </c>
      <c r="AC1422" s="17" t="str">
        <f>IFERROR(VLOOKUP(A1422,[1]Cruces!AJ:AK,2,0),VLOOKUP(CONCATENATE(X1422,AA1422),[1]Cruces!G:H,2,0))</f>
        <v>Solicitud de Obra</v>
      </c>
      <c r="AD1422" s="17">
        <f t="shared" si="384"/>
        <v>6</v>
      </c>
      <c r="AE1422" s="17">
        <f t="shared" si="385"/>
        <v>11</v>
      </c>
      <c r="AF1422" s="17">
        <f t="shared" si="386"/>
        <v>2020</v>
      </c>
      <c r="AG1422" s="17" t="str">
        <f>IFERROR(VLOOKUP(MID(A1422,2,4)*1,[1]Cruces!K:L,2,0),"Verificar")</f>
        <v>Guajira</v>
      </c>
      <c r="AH1422" s="17">
        <f t="shared" ca="1" si="387"/>
        <v>19</v>
      </c>
      <c r="AI1422" s="17" t="str">
        <f>IFERROR(VLOOKUP(U1422,[1]Cruces!$O$1:$P$6,2,0),"Sin Orden")</f>
        <v>Resuelta</v>
      </c>
      <c r="AJ1422" s="17">
        <f t="shared" si="388"/>
        <v>21</v>
      </c>
      <c r="AK1422" s="17">
        <f t="shared" si="389"/>
        <v>11</v>
      </c>
      <c r="AL1422" s="17">
        <f t="shared" si="390"/>
        <v>2020</v>
      </c>
      <c r="AM1422" s="17">
        <f t="shared" ca="1" si="391"/>
        <v>4</v>
      </c>
      <c r="AN1422" s="18" t="str">
        <f>IFERROR(VLOOKUP(R1422*1,'[1]Ordenes de Servicio'!G:K,5,0),"No Cruza")</f>
        <v>No Cruza</v>
      </c>
      <c r="AO1422" s="17">
        <f t="shared" ca="1" si="392"/>
        <v>15</v>
      </c>
      <c r="AP1422" s="17">
        <f t="shared" si="393"/>
        <v>21</v>
      </c>
      <c r="AQ1422" s="17">
        <f t="shared" si="394"/>
        <v>11</v>
      </c>
      <c r="AR1422" s="17">
        <f t="shared" si="395"/>
        <v>2020</v>
      </c>
      <c r="AS1422" s="17">
        <f t="shared" ca="1" si="396"/>
        <v>4</v>
      </c>
      <c r="AT1422" s="17" t="str">
        <f t="shared" ca="1" si="399"/>
        <v>No</v>
      </c>
      <c r="AU1422" s="17">
        <f t="shared" si="397"/>
        <v>0</v>
      </c>
      <c r="AV1422" s="17" t="str">
        <f>+VLOOKUP(B1422,[1]Cruces!S:T,2,0)</f>
        <v>4. Presupuesto de Obra</v>
      </c>
    </row>
    <row r="1423" spans="1:48" hidden="1" x14ac:dyDescent="0.25">
      <c r="A1423" s="17" t="s">
        <v>8444</v>
      </c>
      <c r="B1423" s="17" t="s">
        <v>6595</v>
      </c>
      <c r="C1423" s="17">
        <v>0</v>
      </c>
      <c r="D1423" s="17">
        <v>0</v>
      </c>
      <c r="E1423" s="17" t="s">
        <v>55</v>
      </c>
      <c r="F1423" s="17" t="s">
        <v>7082</v>
      </c>
      <c r="G1423" s="17" t="s">
        <v>8445</v>
      </c>
      <c r="H1423" s="17">
        <v>0</v>
      </c>
      <c r="I1423" s="17" t="s">
        <v>71</v>
      </c>
      <c r="J1423" s="17" t="s">
        <v>59</v>
      </c>
      <c r="K1423" s="17" t="s">
        <v>8446</v>
      </c>
      <c r="L1423" s="17" t="s">
        <v>7176</v>
      </c>
      <c r="M1423" s="17" t="s">
        <v>7177</v>
      </c>
      <c r="N1423" s="17" t="s">
        <v>6600</v>
      </c>
      <c r="O1423" s="17">
        <v>20201026</v>
      </c>
      <c r="P1423" s="17">
        <v>20201113</v>
      </c>
      <c r="Q1423" s="17">
        <v>1110</v>
      </c>
      <c r="R1423" s="17">
        <v>28276291</v>
      </c>
      <c r="S1423" s="17" t="s">
        <v>6601</v>
      </c>
      <c r="T1423" s="17" t="s">
        <v>63</v>
      </c>
      <c r="U1423" s="17" t="s">
        <v>91</v>
      </c>
      <c r="V1423" s="17">
        <f t="shared" si="398"/>
        <v>3</v>
      </c>
      <c r="W1423" s="17">
        <v>3000</v>
      </c>
      <c r="X1423" s="17" t="s">
        <v>7065</v>
      </c>
      <c r="Y1423" s="17" t="s">
        <v>6595</v>
      </c>
      <c r="Z1423" s="17">
        <v>20201113</v>
      </c>
      <c r="AA1423" s="17" t="s">
        <v>1947</v>
      </c>
      <c r="AB1423" s="17">
        <v>1</v>
      </c>
      <c r="AC1423" s="17" t="str">
        <f>IFERROR(VLOOKUP(A1423,[1]Cruces!AJ:AK,2,0),VLOOKUP(CONCATENATE(X1423,AA1423),[1]Cruces!G:H,2,0))</f>
        <v>Solicitud por BT</v>
      </c>
      <c r="AD1423" s="17">
        <f t="shared" si="384"/>
        <v>26</v>
      </c>
      <c r="AE1423" s="17">
        <f t="shared" si="385"/>
        <v>10</v>
      </c>
      <c r="AF1423" s="17">
        <f t="shared" si="386"/>
        <v>2020</v>
      </c>
      <c r="AG1423" s="17" t="str">
        <f>IFERROR(VLOOKUP(MID(A1423,2,4)*1,[1]Cruces!K:L,2,0),"Verificar")</f>
        <v>Atlántico Norte</v>
      </c>
      <c r="AH1423" s="17">
        <f t="shared" ca="1" si="387"/>
        <v>30</v>
      </c>
      <c r="AI1423" s="17" t="str">
        <f>IFERROR(VLOOKUP(U1423,[1]Cruces!$O$1:$P$6,2,0),"Sin Orden")</f>
        <v>Resuelta</v>
      </c>
      <c r="AJ1423" s="17">
        <f t="shared" si="388"/>
        <v>13</v>
      </c>
      <c r="AK1423" s="17">
        <f t="shared" si="389"/>
        <v>11</v>
      </c>
      <c r="AL1423" s="17">
        <f t="shared" si="390"/>
        <v>2020</v>
      </c>
      <c r="AM1423" s="17">
        <f t="shared" ca="1" si="391"/>
        <v>12</v>
      </c>
      <c r="AN1423" s="18" t="str">
        <f>IFERROR(VLOOKUP(R1423*1,'[1]Ordenes de Servicio'!G:K,5,0),"No Cruza")</f>
        <v>No Cruza</v>
      </c>
      <c r="AO1423" s="17">
        <f t="shared" ca="1" si="392"/>
        <v>18</v>
      </c>
      <c r="AP1423" s="17">
        <f t="shared" si="393"/>
        <v>13</v>
      </c>
      <c r="AQ1423" s="17">
        <f t="shared" si="394"/>
        <v>11</v>
      </c>
      <c r="AR1423" s="17">
        <f t="shared" si="395"/>
        <v>2020</v>
      </c>
      <c r="AS1423" s="17">
        <f t="shared" ca="1" si="396"/>
        <v>12</v>
      </c>
      <c r="AT1423" s="17" t="str">
        <f t="shared" ca="1" si="399"/>
        <v>No</v>
      </c>
      <c r="AU1423" s="17">
        <f t="shared" si="397"/>
        <v>0</v>
      </c>
      <c r="AV1423" s="17" t="str">
        <f>+VLOOKUP(B1423,[1]Cruces!S:T,2,0)</f>
        <v>7. Ejecución en Campo OS BT</v>
      </c>
    </row>
    <row r="1424" spans="1:48" hidden="1" x14ac:dyDescent="0.25">
      <c r="A1424" s="17" t="s">
        <v>8447</v>
      </c>
      <c r="B1424" s="17" t="s">
        <v>569</v>
      </c>
      <c r="C1424" s="17">
        <v>0</v>
      </c>
      <c r="D1424" s="17">
        <v>0</v>
      </c>
      <c r="E1424" s="17" t="s">
        <v>55</v>
      </c>
      <c r="F1424" s="17" t="s">
        <v>7098</v>
      </c>
      <c r="G1424" s="17" t="s">
        <v>8448</v>
      </c>
      <c r="H1424" s="17">
        <v>3007529417</v>
      </c>
      <c r="I1424" s="17" t="s">
        <v>71</v>
      </c>
      <c r="J1424" s="17" t="s">
        <v>59</v>
      </c>
      <c r="K1424" s="17" t="s">
        <v>8449</v>
      </c>
      <c r="L1424" s="17" t="s">
        <v>7101</v>
      </c>
      <c r="M1424" s="17" t="s">
        <v>7102</v>
      </c>
      <c r="N1424" s="17" t="s">
        <v>572</v>
      </c>
      <c r="O1424" s="17">
        <v>20201104</v>
      </c>
      <c r="P1424" s="17">
        <v>20201104</v>
      </c>
      <c r="Q1424" s="17">
        <v>1110</v>
      </c>
      <c r="R1424" s="17">
        <v>0</v>
      </c>
      <c r="S1424" s="17"/>
      <c r="T1424" s="17" t="s">
        <v>63</v>
      </c>
      <c r="U1424" s="17"/>
      <c r="V1424" s="17">
        <f t="shared" si="398"/>
        <v>3</v>
      </c>
      <c r="W1424" s="17">
        <v>3000</v>
      </c>
      <c r="X1424" s="17" t="s">
        <v>7065</v>
      </c>
      <c r="Y1424" s="17" t="s">
        <v>569</v>
      </c>
      <c r="Z1424" s="17">
        <v>20201104</v>
      </c>
      <c r="AA1424" s="17" t="s">
        <v>1947</v>
      </c>
      <c r="AB1424" s="17">
        <v>1</v>
      </c>
      <c r="AC1424" s="17" t="str">
        <f>IFERROR(VLOOKUP(A1424,[1]Cruces!AJ:AK,2,0),VLOOKUP(CONCATENATE(X1424,AA1424),[1]Cruces!G:H,2,0))</f>
        <v>Solicitud por BT</v>
      </c>
      <c r="AD1424" s="17">
        <f t="shared" si="384"/>
        <v>4</v>
      </c>
      <c r="AE1424" s="17">
        <f t="shared" si="385"/>
        <v>11</v>
      </c>
      <c r="AF1424" s="17">
        <f t="shared" si="386"/>
        <v>2020</v>
      </c>
      <c r="AG1424" s="17" t="str">
        <f>IFERROR(VLOOKUP(MID(A1424,2,4)*1,[1]Cruces!K:L,2,0),"Verificar")</f>
        <v>Atlántico Norte</v>
      </c>
      <c r="AH1424" s="17">
        <f t="shared" ca="1" si="387"/>
        <v>21</v>
      </c>
      <c r="AI1424" s="17" t="str">
        <f>IFERROR(VLOOKUP(U1424,[1]Cruces!$O$1:$P$6,2,0),"Sin Orden")</f>
        <v>Sin Orden</v>
      </c>
      <c r="AJ1424" s="17">
        <f t="shared" si="388"/>
        <v>4</v>
      </c>
      <c r="AK1424" s="17">
        <f t="shared" si="389"/>
        <v>11</v>
      </c>
      <c r="AL1424" s="17">
        <f t="shared" si="390"/>
        <v>2020</v>
      </c>
      <c r="AM1424" s="17">
        <f t="shared" ca="1" si="391"/>
        <v>21</v>
      </c>
      <c r="AN1424" s="18" t="str">
        <f>IFERROR(VLOOKUP(R1424*1,'[1]Ordenes de Servicio'!G:K,5,0),"No Cruza")</f>
        <v>No Cruza</v>
      </c>
      <c r="AO1424" s="17">
        <f t="shared" ca="1" si="392"/>
        <v>21</v>
      </c>
      <c r="AP1424" s="17">
        <f t="shared" si="393"/>
        <v>4</v>
      </c>
      <c r="AQ1424" s="17">
        <f t="shared" si="394"/>
        <v>11</v>
      </c>
      <c r="AR1424" s="17">
        <f t="shared" si="395"/>
        <v>2020</v>
      </c>
      <c r="AS1424" s="17">
        <f t="shared" ca="1" si="396"/>
        <v>21</v>
      </c>
      <c r="AT1424" s="17" t="str">
        <f t="shared" ca="1" si="399"/>
        <v>No</v>
      </c>
      <c r="AU1424" s="17">
        <f t="shared" si="397"/>
        <v>0</v>
      </c>
      <c r="AV1424" s="17" t="str">
        <f>+VLOOKUP(B1424,[1]Cruces!S:T,2,0)</f>
        <v>1. Solicitud</v>
      </c>
    </row>
    <row r="1425" spans="1:48" hidden="1" x14ac:dyDescent="0.25">
      <c r="A1425" s="17" t="s">
        <v>8450</v>
      </c>
      <c r="B1425" s="17" t="s">
        <v>6595</v>
      </c>
      <c r="C1425" s="17">
        <v>0</v>
      </c>
      <c r="D1425" s="17">
        <v>0</v>
      </c>
      <c r="E1425" s="17" t="s">
        <v>55</v>
      </c>
      <c r="F1425" s="17" t="s">
        <v>7082</v>
      </c>
      <c r="G1425" s="17" t="s">
        <v>8451</v>
      </c>
      <c r="H1425" s="17">
        <v>3008385667</v>
      </c>
      <c r="I1425" s="17" t="s">
        <v>71</v>
      </c>
      <c r="J1425" s="17" t="s">
        <v>59</v>
      </c>
      <c r="K1425" s="17" t="s">
        <v>97</v>
      </c>
      <c r="L1425" s="17" t="s">
        <v>7123</v>
      </c>
      <c r="M1425" s="17" t="s">
        <v>7124</v>
      </c>
      <c r="N1425" s="17" t="s">
        <v>6600</v>
      </c>
      <c r="O1425" s="17">
        <v>20201112</v>
      </c>
      <c r="P1425" s="17">
        <v>20201118</v>
      </c>
      <c r="Q1425" s="17">
        <v>1110</v>
      </c>
      <c r="R1425" s="17">
        <v>28280161</v>
      </c>
      <c r="S1425" s="17" t="s">
        <v>6601</v>
      </c>
      <c r="T1425" s="17" t="s">
        <v>63</v>
      </c>
      <c r="U1425" s="17" t="s">
        <v>91</v>
      </c>
      <c r="V1425" s="17">
        <f t="shared" si="398"/>
        <v>3</v>
      </c>
      <c r="W1425" s="17">
        <v>3000</v>
      </c>
      <c r="X1425" s="17" t="s">
        <v>7065</v>
      </c>
      <c r="Y1425" s="17" t="s">
        <v>6595</v>
      </c>
      <c r="Z1425" s="17">
        <v>20201118</v>
      </c>
      <c r="AA1425" s="17" t="s">
        <v>1947</v>
      </c>
      <c r="AB1425" s="17">
        <v>1</v>
      </c>
      <c r="AC1425" s="17" t="str">
        <f>IFERROR(VLOOKUP(A1425,[1]Cruces!AJ:AK,2,0),VLOOKUP(CONCATENATE(X1425,AA1425),[1]Cruces!G:H,2,0))</f>
        <v>Solicitud por BT</v>
      </c>
      <c r="AD1425" s="17">
        <f t="shared" si="384"/>
        <v>12</v>
      </c>
      <c r="AE1425" s="17">
        <f t="shared" si="385"/>
        <v>11</v>
      </c>
      <c r="AF1425" s="17">
        <f t="shared" si="386"/>
        <v>2020</v>
      </c>
      <c r="AG1425" s="17" t="str">
        <f>IFERROR(VLOOKUP(MID(A1425,2,4)*1,[1]Cruces!K:L,2,0),"Verificar")</f>
        <v>Atlántico Norte</v>
      </c>
      <c r="AH1425" s="17">
        <f t="shared" ca="1" si="387"/>
        <v>13</v>
      </c>
      <c r="AI1425" s="17" t="str">
        <f>IFERROR(VLOOKUP(U1425,[1]Cruces!$O$1:$P$6,2,0),"Sin Orden")</f>
        <v>Resuelta</v>
      </c>
      <c r="AJ1425" s="17">
        <f t="shared" si="388"/>
        <v>18</v>
      </c>
      <c r="AK1425" s="17">
        <f t="shared" si="389"/>
        <v>11</v>
      </c>
      <c r="AL1425" s="17">
        <f t="shared" si="390"/>
        <v>2020</v>
      </c>
      <c r="AM1425" s="17">
        <f t="shared" ca="1" si="391"/>
        <v>7</v>
      </c>
      <c r="AN1425" s="18" t="str">
        <f>IFERROR(VLOOKUP(R1425*1,'[1]Ordenes de Servicio'!G:K,5,0),"No Cruza")</f>
        <v>No Cruza</v>
      </c>
      <c r="AO1425" s="17">
        <f t="shared" ca="1" si="392"/>
        <v>6</v>
      </c>
      <c r="AP1425" s="17">
        <f t="shared" si="393"/>
        <v>18</v>
      </c>
      <c r="AQ1425" s="17">
        <f t="shared" si="394"/>
        <v>11</v>
      </c>
      <c r="AR1425" s="17">
        <f t="shared" si="395"/>
        <v>2020</v>
      </c>
      <c r="AS1425" s="17">
        <f t="shared" ca="1" si="396"/>
        <v>7</v>
      </c>
      <c r="AT1425" s="17" t="str">
        <f t="shared" ca="1" si="399"/>
        <v>No</v>
      </c>
      <c r="AU1425" s="17">
        <f t="shared" si="397"/>
        <v>0</v>
      </c>
      <c r="AV1425" s="17" t="str">
        <f>+VLOOKUP(B1425,[1]Cruces!S:T,2,0)</f>
        <v>7. Ejecución en Campo OS BT</v>
      </c>
    </row>
    <row r="1426" spans="1:48" hidden="1" x14ac:dyDescent="0.25">
      <c r="A1426" s="17" t="s">
        <v>8452</v>
      </c>
      <c r="B1426" s="17" t="s">
        <v>569</v>
      </c>
      <c r="C1426" s="17">
        <v>0</v>
      </c>
      <c r="D1426" s="17">
        <v>0</v>
      </c>
      <c r="E1426" s="17" t="s">
        <v>55</v>
      </c>
      <c r="F1426" s="17" t="s">
        <v>126</v>
      </c>
      <c r="G1426" s="17" t="s">
        <v>8453</v>
      </c>
      <c r="H1426" s="17">
        <v>3004778981</v>
      </c>
      <c r="I1426" s="17" t="s">
        <v>71</v>
      </c>
      <c r="J1426" s="17" t="s">
        <v>59</v>
      </c>
      <c r="K1426" s="17" t="s">
        <v>97</v>
      </c>
      <c r="L1426" s="17" t="s">
        <v>7448</v>
      </c>
      <c r="M1426" s="17" t="s">
        <v>7449</v>
      </c>
      <c r="N1426" s="17" t="s">
        <v>572</v>
      </c>
      <c r="O1426" s="17">
        <v>20200806</v>
      </c>
      <c r="P1426" s="17">
        <v>20200806</v>
      </c>
      <c r="Q1426" s="17">
        <v>9332</v>
      </c>
      <c r="R1426" s="17">
        <v>0</v>
      </c>
      <c r="S1426" s="17"/>
      <c r="T1426" s="17" t="s">
        <v>63</v>
      </c>
      <c r="U1426" s="17"/>
      <c r="V1426" s="17">
        <f t="shared" si="398"/>
        <v>3</v>
      </c>
      <c r="W1426" s="17">
        <v>3000</v>
      </c>
      <c r="X1426" s="17" t="s">
        <v>7065</v>
      </c>
      <c r="Y1426" s="17" t="s">
        <v>150</v>
      </c>
      <c r="Z1426" s="17">
        <v>20201028</v>
      </c>
      <c r="AA1426" s="17" t="s">
        <v>1947</v>
      </c>
      <c r="AB1426" s="17">
        <v>1</v>
      </c>
      <c r="AC1426" s="17" t="str">
        <f>IFERROR(VLOOKUP(A1426,[1]Cruces!AJ:AK,2,0),VLOOKUP(CONCATENATE(X1426,AA1426),[1]Cruces!G:H,2,0))</f>
        <v>Solicitud por BT</v>
      </c>
      <c r="AD1426" s="17">
        <f t="shared" si="384"/>
        <v>6</v>
      </c>
      <c r="AE1426" s="17">
        <f t="shared" si="385"/>
        <v>8</v>
      </c>
      <c r="AF1426" s="17">
        <f t="shared" si="386"/>
        <v>2020</v>
      </c>
      <c r="AG1426" s="17" t="str">
        <f>IFERROR(VLOOKUP(MID(A1426,2,4)*1,[1]Cruces!K:L,2,0),"Verificar")</f>
        <v>Guajira</v>
      </c>
      <c r="AH1426" s="17">
        <f t="shared" ca="1" si="387"/>
        <v>111</v>
      </c>
      <c r="AI1426" s="17" t="str">
        <f>IFERROR(VLOOKUP(U1426,[1]Cruces!$O$1:$P$6,2,0),"Sin Orden")</f>
        <v>Sin Orden</v>
      </c>
      <c r="AJ1426" s="17">
        <f t="shared" si="388"/>
        <v>28</v>
      </c>
      <c r="AK1426" s="17">
        <f t="shared" si="389"/>
        <v>10</v>
      </c>
      <c r="AL1426" s="17">
        <f t="shared" si="390"/>
        <v>2020</v>
      </c>
      <c r="AM1426" s="17">
        <f t="shared" ca="1" si="391"/>
        <v>28</v>
      </c>
      <c r="AN1426" s="18" t="str">
        <f>IFERROR(VLOOKUP(R1426*1,'[1]Ordenes de Servicio'!G:K,5,0),"No Cruza")</f>
        <v>No Cruza</v>
      </c>
      <c r="AO1426" s="17">
        <f t="shared" ca="1" si="392"/>
        <v>28</v>
      </c>
      <c r="AP1426" s="17">
        <f t="shared" si="393"/>
        <v>6</v>
      </c>
      <c r="AQ1426" s="17">
        <f t="shared" si="394"/>
        <v>8</v>
      </c>
      <c r="AR1426" s="17">
        <f t="shared" si="395"/>
        <v>2020</v>
      </c>
      <c r="AS1426" s="17">
        <f t="shared" ca="1" si="396"/>
        <v>111</v>
      </c>
      <c r="AT1426" s="17" t="str">
        <f t="shared" ca="1" si="399"/>
        <v>No</v>
      </c>
      <c r="AU1426" s="17">
        <f t="shared" si="397"/>
        <v>83</v>
      </c>
      <c r="AV1426" s="17" t="str">
        <f>+VLOOKUP(B1426,[1]Cruces!S:T,2,0)</f>
        <v>1. Solicitud</v>
      </c>
    </row>
    <row r="1427" spans="1:48" hidden="1" x14ac:dyDescent="0.25">
      <c r="A1427" s="17" t="s">
        <v>2770</v>
      </c>
      <c r="B1427" s="17" t="s">
        <v>68</v>
      </c>
      <c r="C1427" s="17">
        <v>0</v>
      </c>
      <c r="D1427" s="17">
        <v>0</v>
      </c>
      <c r="E1427" s="17" t="s">
        <v>55</v>
      </c>
      <c r="F1427" s="17" t="s">
        <v>56</v>
      </c>
      <c r="G1427" s="17" t="s">
        <v>2771</v>
      </c>
      <c r="H1427" s="17">
        <v>0</v>
      </c>
      <c r="I1427" s="17" t="s">
        <v>116</v>
      </c>
      <c r="J1427" s="17" t="s">
        <v>59</v>
      </c>
      <c r="K1427" s="17" t="s">
        <v>2144</v>
      </c>
      <c r="L1427" s="17" t="s">
        <v>172</v>
      </c>
      <c r="M1427" s="17" t="s">
        <v>173</v>
      </c>
      <c r="N1427" s="17" t="s">
        <v>75</v>
      </c>
      <c r="O1427" s="17">
        <v>20191016</v>
      </c>
      <c r="P1427" s="17">
        <v>20191016</v>
      </c>
      <c r="Q1427" s="17">
        <v>1170</v>
      </c>
      <c r="R1427" s="17">
        <v>0</v>
      </c>
      <c r="S1427" s="17"/>
      <c r="T1427" s="17" t="s">
        <v>63</v>
      </c>
      <c r="U1427" s="17"/>
      <c r="V1427" s="17">
        <f t="shared" si="398"/>
        <v>1</v>
      </c>
      <c r="W1427" s="17">
        <v>1000</v>
      </c>
      <c r="X1427" s="17" t="s">
        <v>64</v>
      </c>
      <c r="Y1427" s="17" t="s">
        <v>136</v>
      </c>
      <c r="Z1427" s="17">
        <v>20200228</v>
      </c>
      <c r="AA1427" s="17" t="s">
        <v>113</v>
      </c>
      <c r="AB1427" s="17">
        <v>1</v>
      </c>
      <c r="AC1427" s="17" t="str">
        <f>IFERROR(VLOOKUP(A1427,[1]Cruces!AJ:AK,2,0),VLOOKUP(CONCATENATE(X1427,AA1427),[1]Cruces!G:H,2,0))</f>
        <v>Solicitud de Obra</v>
      </c>
      <c r="AD1427" s="17">
        <f t="shared" si="384"/>
        <v>16</v>
      </c>
      <c r="AE1427" s="17">
        <f t="shared" si="385"/>
        <v>10</v>
      </c>
      <c r="AF1427" s="17">
        <f t="shared" si="386"/>
        <v>2019</v>
      </c>
      <c r="AG1427" s="17" t="str">
        <f>IFERROR(VLOOKUP(MID(A1427,2,4)*1,[1]Cruces!K:L,2,0),"Verificar")</f>
        <v>Atlántico Norte</v>
      </c>
      <c r="AH1427" s="17">
        <f t="shared" ca="1" si="387"/>
        <v>406</v>
      </c>
      <c r="AI1427" s="17" t="str">
        <f>IFERROR(VLOOKUP(U1427,[1]Cruces!$O$1:$P$6,2,0),"Sin Orden")</f>
        <v>Sin Orden</v>
      </c>
      <c r="AJ1427" s="17">
        <f t="shared" si="388"/>
        <v>28</v>
      </c>
      <c r="AK1427" s="17">
        <f t="shared" si="389"/>
        <v>2</v>
      </c>
      <c r="AL1427" s="17">
        <f t="shared" si="390"/>
        <v>2020</v>
      </c>
      <c r="AM1427" s="17">
        <f t="shared" ca="1" si="391"/>
        <v>271</v>
      </c>
      <c r="AN1427" s="18" t="str">
        <f>IFERROR(VLOOKUP(R1427*1,'[1]Ordenes de Servicio'!G:K,5,0),"No Cruza")</f>
        <v>No Cruza</v>
      </c>
      <c r="AO1427" s="17">
        <f t="shared" ca="1" si="392"/>
        <v>271</v>
      </c>
      <c r="AP1427" s="17">
        <f t="shared" si="393"/>
        <v>16</v>
      </c>
      <c r="AQ1427" s="17">
        <f t="shared" si="394"/>
        <v>10</v>
      </c>
      <c r="AR1427" s="17">
        <f t="shared" si="395"/>
        <v>2019</v>
      </c>
      <c r="AS1427" s="17">
        <f t="shared" ca="1" si="396"/>
        <v>406</v>
      </c>
      <c r="AT1427" s="17" t="str">
        <f t="shared" ca="1" si="399"/>
        <v>Si</v>
      </c>
      <c r="AU1427" s="17">
        <f t="shared" si="397"/>
        <v>135</v>
      </c>
      <c r="AV1427" s="17" t="str">
        <f>+VLOOKUP(B1427,[1]Cruces!S:T,2,0)</f>
        <v>5. Consultoría / Adjudicación</v>
      </c>
    </row>
    <row r="1428" spans="1:48" hidden="1" x14ac:dyDescent="0.25">
      <c r="A1428" s="17" t="s">
        <v>8454</v>
      </c>
      <c r="B1428" s="17" t="s">
        <v>1943</v>
      </c>
      <c r="C1428" s="17">
        <v>0</v>
      </c>
      <c r="D1428" s="17">
        <v>0</v>
      </c>
      <c r="E1428" s="17" t="s">
        <v>55</v>
      </c>
      <c r="F1428" s="17" t="s">
        <v>2797</v>
      </c>
      <c r="G1428" s="17" t="s">
        <v>8455</v>
      </c>
      <c r="H1428" s="17">
        <v>3012779984</v>
      </c>
      <c r="I1428" s="17" t="s">
        <v>71</v>
      </c>
      <c r="J1428" s="17" t="s">
        <v>59</v>
      </c>
      <c r="K1428" s="17" t="s">
        <v>8456</v>
      </c>
      <c r="L1428" s="17" t="s">
        <v>8457</v>
      </c>
      <c r="M1428" s="17" t="s">
        <v>8458</v>
      </c>
      <c r="N1428" s="17" t="s">
        <v>1946</v>
      </c>
      <c r="O1428" s="17">
        <v>20201106</v>
      </c>
      <c r="P1428" s="17">
        <v>20201106</v>
      </c>
      <c r="Q1428" s="17">
        <v>3410</v>
      </c>
      <c r="R1428" s="17">
        <v>28272185</v>
      </c>
      <c r="S1428" s="17" t="s">
        <v>6601</v>
      </c>
      <c r="T1428" s="17" t="s">
        <v>7091</v>
      </c>
      <c r="U1428" s="17" t="s">
        <v>77</v>
      </c>
      <c r="V1428" s="17">
        <f t="shared" si="398"/>
        <v>8</v>
      </c>
      <c r="W1428" s="17">
        <v>8000</v>
      </c>
      <c r="X1428" s="17" t="s">
        <v>7065</v>
      </c>
      <c r="Y1428" s="17" t="s">
        <v>1943</v>
      </c>
      <c r="Z1428" s="17">
        <v>20201106</v>
      </c>
      <c r="AA1428" s="17" t="s">
        <v>1947</v>
      </c>
      <c r="AB1428" s="17">
        <v>1</v>
      </c>
      <c r="AC1428" s="17" t="str">
        <f>IFERROR(VLOOKUP(A1428,[1]Cruces!AJ:AK,2,0),VLOOKUP(CONCATENATE(X1428,AA1428),[1]Cruces!G:H,2,0))</f>
        <v>Solicitud por BT</v>
      </c>
      <c r="AD1428" s="17">
        <f t="shared" si="384"/>
        <v>6</v>
      </c>
      <c r="AE1428" s="17">
        <f t="shared" si="385"/>
        <v>11</v>
      </c>
      <c r="AF1428" s="17">
        <f t="shared" si="386"/>
        <v>2020</v>
      </c>
      <c r="AG1428" s="17" t="str">
        <f>IFERROR(VLOOKUP(MID(A1428,2,4)*1,[1]Cruces!K:L,2,0),"Verificar")</f>
        <v>Magdalena</v>
      </c>
      <c r="AH1428" s="17">
        <f t="shared" ca="1" si="387"/>
        <v>19</v>
      </c>
      <c r="AI1428" s="17" t="str">
        <f>IFERROR(VLOOKUP(U1428,[1]Cruces!$O$1:$P$6,2,0),"Sin Orden")</f>
        <v>Pendiente</v>
      </c>
      <c r="AJ1428" s="17">
        <f t="shared" si="388"/>
        <v>6</v>
      </c>
      <c r="AK1428" s="17">
        <f t="shared" si="389"/>
        <v>11</v>
      </c>
      <c r="AL1428" s="17">
        <f t="shared" si="390"/>
        <v>2020</v>
      </c>
      <c r="AM1428" s="17">
        <f t="shared" ca="1" si="391"/>
        <v>19</v>
      </c>
      <c r="AN1428" s="18" t="str">
        <f>IFERROR(VLOOKUP(R1428*1,'[1]Ordenes de Servicio'!G:K,5,0),"No Cruza")</f>
        <v>No Cruza</v>
      </c>
      <c r="AO1428" s="17">
        <f t="shared" ca="1" si="392"/>
        <v>19</v>
      </c>
      <c r="AP1428" s="17">
        <f t="shared" si="393"/>
        <v>6</v>
      </c>
      <c r="AQ1428" s="17">
        <f t="shared" si="394"/>
        <v>11</v>
      </c>
      <c r="AR1428" s="17">
        <f t="shared" si="395"/>
        <v>2020</v>
      </c>
      <c r="AS1428" s="17">
        <f t="shared" ca="1" si="396"/>
        <v>19</v>
      </c>
      <c r="AT1428" s="17" t="str">
        <f t="shared" ca="1" si="399"/>
        <v>No</v>
      </c>
      <c r="AU1428" s="17">
        <f t="shared" si="397"/>
        <v>0</v>
      </c>
      <c r="AV1428" s="17" t="str">
        <f>+VLOOKUP(B1428,[1]Cruces!S:T,2,0)</f>
        <v>7. Ejecución en Campo OS BT</v>
      </c>
    </row>
    <row r="1429" spans="1:48" hidden="1" x14ac:dyDescent="0.25">
      <c r="A1429" s="17" t="s">
        <v>8459</v>
      </c>
      <c r="B1429" s="17" t="s">
        <v>1943</v>
      </c>
      <c r="C1429" s="17">
        <v>5629931</v>
      </c>
      <c r="D1429" s="17">
        <v>25635322</v>
      </c>
      <c r="E1429" s="17" t="s">
        <v>93</v>
      </c>
      <c r="F1429" s="17" t="s">
        <v>126</v>
      </c>
      <c r="G1429" s="17" t="s">
        <v>8460</v>
      </c>
      <c r="H1429" s="17">
        <v>3116926416</v>
      </c>
      <c r="I1429" s="17" t="s">
        <v>182</v>
      </c>
      <c r="J1429" s="17" t="s">
        <v>8461</v>
      </c>
      <c r="K1429" s="17" t="s">
        <v>97</v>
      </c>
      <c r="L1429" s="17" t="s">
        <v>7964</v>
      </c>
      <c r="M1429" s="17" t="s">
        <v>7965</v>
      </c>
      <c r="N1429" s="17" t="s">
        <v>1946</v>
      </c>
      <c r="O1429" s="17">
        <v>20201113</v>
      </c>
      <c r="P1429" s="17">
        <v>20201113</v>
      </c>
      <c r="Q1429" s="17">
        <v>3310</v>
      </c>
      <c r="R1429" s="17">
        <v>28283492</v>
      </c>
      <c r="S1429" s="17" t="s">
        <v>7072</v>
      </c>
      <c r="T1429" s="17" t="s">
        <v>63</v>
      </c>
      <c r="U1429" s="17" t="s">
        <v>77</v>
      </c>
      <c r="V1429" s="17">
        <f t="shared" si="398"/>
        <v>3</v>
      </c>
      <c r="W1429" s="17">
        <v>3000</v>
      </c>
      <c r="X1429" s="17" t="s">
        <v>89</v>
      </c>
      <c r="Y1429" s="17" t="s">
        <v>1943</v>
      </c>
      <c r="Z1429" s="17">
        <v>20201113</v>
      </c>
      <c r="AA1429" s="17" t="s">
        <v>1947</v>
      </c>
      <c r="AB1429" s="17">
        <v>1</v>
      </c>
      <c r="AC1429" s="17" t="str">
        <f>IFERROR(VLOOKUP(A1429,[1]Cruces!AJ:AK,2,0),VLOOKUP(CONCATENATE(X1429,AA1429),[1]Cruces!G:H,2,0))</f>
        <v>Solicitud por BT</v>
      </c>
      <c r="AD1429" s="17">
        <f t="shared" si="384"/>
        <v>13</v>
      </c>
      <c r="AE1429" s="17">
        <f t="shared" si="385"/>
        <v>11</v>
      </c>
      <c r="AF1429" s="17">
        <f t="shared" si="386"/>
        <v>2020</v>
      </c>
      <c r="AG1429" s="17" t="str">
        <f>IFERROR(VLOOKUP(MID(A1429,2,4)*1,[1]Cruces!K:L,2,0),"Verificar")</f>
        <v>Guajira</v>
      </c>
      <c r="AH1429" s="17">
        <f t="shared" ca="1" si="387"/>
        <v>12</v>
      </c>
      <c r="AI1429" s="17" t="str">
        <f>IFERROR(VLOOKUP(U1429,[1]Cruces!$O$1:$P$6,2,0),"Sin Orden")</f>
        <v>Pendiente</v>
      </c>
      <c r="AJ1429" s="17">
        <f t="shared" si="388"/>
        <v>13</v>
      </c>
      <c r="AK1429" s="17">
        <f t="shared" si="389"/>
        <v>11</v>
      </c>
      <c r="AL1429" s="17">
        <f t="shared" si="390"/>
        <v>2020</v>
      </c>
      <c r="AM1429" s="17">
        <f t="shared" ca="1" si="391"/>
        <v>12</v>
      </c>
      <c r="AN1429" s="18" t="str">
        <f>IFERROR(VLOOKUP(R1429*1,'[1]Ordenes de Servicio'!G:K,5,0),"No Cruza")</f>
        <v>No Cruza</v>
      </c>
      <c r="AO1429" s="17">
        <f t="shared" ca="1" si="392"/>
        <v>12</v>
      </c>
      <c r="AP1429" s="17">
        <f t="shared" si="393"/>
        <v>13</v>
      </c>
      <c r="AQ1429" s="17">
        <f t="shared" si="394"/>
        <v>11</v>
      </c>
      <c r="AR1429" s="17">
        <f t="shared" si="395"/>
        <v>2020</v>
      </c>
      <c r="AS1429" s="17">
        <f t="shared" ca="1" si="396"/>
        <v>12</v>
      </c>
      <c r="AT1429" s="17" t="str">
        <f t="shared" ca="1" si="399"/>
        <v>No</v>
      </c>
      <c r="AU1429" s="17">
        <f t="shared" si="397"/>
        <v>0</v>
      </c>
      <c r="AV1429" s="17" t="str">
        <f>+VLOOKUP(B1429,[1]Cruces!S:T,2,0)</f>
        <v>7. Ejecución en Campo OS BT</v>
      </c>
    </row>
    <row r="1430" spans="1:48" hidden="1" x14ac:dyDescent="0.25">
      <c r="A1430" s="17" t="s">
        <v>2772</v>
      </c>
      <c r="B1430" s="17" t="s">
        <v>54</v>
      </c>
      <c r="C1430" s="17">
        <v>0</v>
      </c>
      <c r="D1430" s="17">
        <v>0</v>
      </c>
      <c r="E1430" s="17" t="s">
        <v>55</v>
      </c>
      <c r="F1430" s="17" t="s">
        <v>126</v>
      </c>
      <c r="G1430" s="17" t="s">
        <v>2773</v>
      </c>
      <c r="H1430" s="17">
        <v>0</v>
      </c>
      <c r="I1430" s="17" t="s">
        <v>71</v>
      </c>
      <c r="J1430" s="17" t="s">
        <v>59</v>
      </c>
      <c r="K1430" s="17" t="s">
        <v>2774</v>
      </c>
      <c r="L1430" s="17" t="s">
        <v>129</v>
      </c>
      <c r="M1430" s="17" t="s">
        <v>130</v>
      </c>
      <c r="N1430" s="17" t="s">
        <v>62</v>
      </c>
      <c r="O1430" s="17">
        <v>20201020</v>
      </c>
      <c r="P1430" s="17">
        <v>20201029</v>
      </c>
      <c r="Q1430" s="17">
        <v>3310</v>
      </c>
      <c r="R1430" s="17">
        <v>28245620</v>
      </c>
      <c r="S1430" s="17" t="s">
        <v>100</v>
      </c>
      <c r="T1430" s="17" t="s">
        <v>63</v>
      </c>
      <c r="U1430" s="17" t="s">
        <v>91</v>
      </c>
      <c r="V1430" s="17">
        <f t="shared" si="398"/>
        <v>25</v>
      </c>
      <c r="W1430" s="17">
        <v>25000</v>
      </c>
      <c r="X1430" s="17" t="s">
        <v>64</v>
      </c>
      <c r="Y1430" s="17" t="s">
        <v>65</v>
      </c>
      <c r="Z1430" s="17">
        <v>20201029</v>
      </c>
      <c r="AA1430" s="17" t="s">
        <v>78</v>
      </c>
      <c r="AB1430" s="17">
        <v>1</v>
      </c>
      <c r="AC1430" s="17" t="str">
        <f>IFERROR(VLOOKUP(A1430,[1]Cruces!AJ:AK,2,0),VLOOKUP(CONCATENATE(X1430,AA1430),[1]Cruces!G:H,2,0))</f>
        <v>Solicitud de Obra</v>
      </c>
      <c r="AD1430" s="17">
        <f t="shared" si="384"/>
        <v>20</v>
      </c>
      <c r="AE1430" s="17">
        <f t="shared" si="385"/>
        <v>10</v>
      </c>
      <c r="AF1430" s="17">
        <f t="shared" si="386"/>
        <v>2020</v>
      </c>
      <c r="AG1430" s="17" t="str">
        <f>IFERROR(VLOOKUP(MID(A1430,2,4)*1,[1]Cruces!K:L,2,0),"Verificar")</f>
        <v>Guajira</v>
      </c>
      <c r="AH1430" s="17">
        <f t="shared" ca="1" si="387"/>
        <v>36</v>
      </c>
      <c r="AI1430" s="17" t="str">
        <f>IFERROR(VLOOKUP(U1430,[1]Cruces!$O$1:$P$6,2,0),"Sin Orden")</f>
        <v>Resuelta</v>
      </c>
      <c r="AJ1430" s="17">
        <f t="shared" si="388"/>
        <v>29</v>
      </c>
      <c r="AK1430" s="17">
        <f t="shared" si="389"/>
        <v>10</v>
      </c>
      <c r="AL1430" s="17">
        <f t="shared" si="390"/>
        <v>2020</v>
      </c>
      <c r="AM1430" s="17">
        <f t="shared" ca="1" si="391"/>
        <v>27</v>
      </c>
      <c r="AN1430" s="18" t="str">
        <f>IFERROR(VLOOKUP(R1430*1,'[1]Ordenes de Servicio'!G:K,5,0),"No Cruza")</f>
        <v>No Cruza</v>
      </c>
      <c r="AO1430" s="17">
        <f t="shared" ca="1" si="392"/>
        <v>9</v>
      </c>
      <c r="AP1430" s="17">
        <f t="shared" si="393"/>
        <v>29</v>
      </c>
      <c r="AQ1430" s="17">
        <f t="shared" si="394"/>
        <v>10</v>
      </c>
      <c r="AR1430" s="17">
        <f t="shared" si="395"/>
        <v>2020</v>
      </c>
      <c r="AS1430" s="17">
        <f t="shared" ca="1" si="396"/>
        <v>27</v>
      </c>
      <c r="AT1430" s="17" t="str">
        <f t="shared" ca="1" si="399"/>
        <v>No</v>
      </c>
      <c r="AU1430" s="17">
        <f t="shared" si="397"/>
        <v>0</v>
      </c>
      <c r="AV1430" s="17" t="str">
        <f>+VLOOKUP(B1430,[1]Cruces!S:T,2,0)</f>
        <v>4. Presupuesto de Obra</v>
      </c>
    </row>
    <row r="1431" spans="1:48" hidden="1" x14ac:dyDescent="0.25">
      <c r="A1431" s="17" t="s">
        <v>2775</v>
      </c>
      <c r="B1431" s="17" t="s">
        <v>54</v>
      </c>
      <c r="C1431" s="17">
        <v>0</v>
      </c>
      <c r="D1431" s="17">
        <v>0</v>
      </c>
      <c r="E1431" s="17" t="s">
        <v>55</v>
      </c>
      <c r="F1431" s="17" t="s">
        <v>120</v>
      </c>
      <c r="G1431" s="17" t="s">
        <v>2776</v>
      </c>
      <c r="H1431" s="17">
        <v>0</v>
      </c>
      <c r="I1431" s="17" t="s">
        <v>116</v>
      </c>
      <c r="J1431" s="17" t="s">
        <v>59</v>
      </c>
      <c r="K1431" s="17" t="s">
        <v>97</v>
      </c>
      <c r="L1431" s="17" t="s">
        <v>122</v>
      </c>
      <c r="M1431" s="17" t="s">
        <v>123</v>
      </c>
      <c r="N1431" s="17" t="s">
        <v>62</v>
      </c>
      <c r="O1431" s="17">
        <v>20201110</v>
      </c>
      <c r="P1431" s="17">
        <v>20201118</v>
      </c>
      <c r="Q1431" s="17">
        <v>1180</v>
      </c>
      <c r="R1431" s="17">
        <v>28280850</v>
      </c>
      <c r="S1431" s="17" t="s">
        <v>100</v>
      </c>
      <c r="T1431" s="17" t="s">
        <v>63</v>
      </c>
      <c r="U1431" s="17" t="s">
        <v>91</v>
      </c>
      <c r="V1431" s="17">
        <f t="shared" si="398"/>
        <v>15</v>
      </c>
      <c r="W1431" s="17">
        <v>15000</v>
      </c>
      <c r="X1431" s="17" t="s">
        <v>64</v>
      </c>
      <c r="Y1431" s="17" t="s">
        <v>65</v>
      </c>
      <c r="Z1431" s="17">
        <v>20201118</v>
      </c>
      <c r="AA1431" s="17" t="s">
        <v>78</v>
      </c>
      <c r="AB1431" s="17">
        <v>1</v>
      </c>
      <c r="AC1431" s="17" t="str">
        <f>IFERROR(VLOOKUP(A1431,[1]Cruces!AJ:AK,2,0),VLOOKUP(CONCATENATE(X1431,AA1431),[1]Cruces!G:H,2,0))</f>
        <v>Solicitud de Obra</v>
      </c>
      <c r="AD1431" s="17">
        <f t="shared" si="384"/>
        <v>10</v>
      </c>
      <c r="AE1431" s="17">
        <f t="shared" si="385"/>
        <v>11</v>
      </c>
      <c r="AF1431" s="17">
        <f t="shared" si="386"/>
        <v>2020</v>
      </c>
      <c r="AG1431" s="17" t="str">
        <f>IFERROR(VLOOKUP(MID(A1431,2,4)*1,[1]Cruces!K:L,2,0),"Verificar")</f>
        <v>Atlántico Norte</v>
      </c>
      <c r="AH1431" s="17">
        <f t="shared" ca="1" si="387"/>
        <v>15</v>
      </c>
      <c r="AI1431" s="17" t="str">
        <f>IFERROR(VLOOKUP(U1431,[1]Cruces!$O$1:$P$6,2,0),"Sin Orden")</f>
        <v>Resuelta</v>
      </c>
      <c r="AJ1431" s="17">
        <f t="shared" si="388"/>
        <v>18</v>
      </c>
      <c r="AK1431" s="17">
        <f t="shared" si="389"/>
        <v>11</v>
      </c>
      <c r="AL1431" s="17">
        <f t="shared" si="390"/>
        <v>2020</v>
      </c>
      <c r="AM1431" s="17">
        <f t="shared" ca="1" si="391"/>
        <v>7</v>
      </c>
      <c r="AN1431" s="18" t="str">
        <f>IFERROR(VLOOKUP(R1431*1,'[1]Ordenes de Servicio'!G:K,5,0),"No Cruza")</f>
        <v>No Cruza</v>
      </c>
      <c r="AO1431" s="17">
        <f t="shared" ca="1" si="392"/>
        <v>8</v>
      </c>
      <c r="AP1431" s="17">
        <f t="shared" si="393"/>
        <v>18</v>
      </c>
      <c r="AQ1431" s="17">
        <f t="shared" si="394"/>
        <v>11</v>
      </c>
      <c r="AR1431" s="17">
        <f t="shared" si="395"/>
        <v>2020</v>
      </c>
      <c r="AS1431" s="17">
        <f t="shared" ca="1" si="396"/>
        <v>7</v>
      </c>
      <c r="AT1431" s="17" t="str">
        <f t="shared" ca="1" si="399"/>
        <v>No</v>
      </c>
      <c r="AU1431" s="17">
        <f t="shared" si="397"/>
        <v>0</v>
      </c>
      <c r="AV1431" s="17" t="str">
        <f>+VLOOKUP(B1431,[1]Cruces!S:T,2,0)</f>
        <v>4. Presupuesto de Obra</v>
      </c>
    </row>
    <row r="1432" spans="1:48" hidden="1" x14ac:dyDescent="0.25">
      <c r="A1432" s="17" t="s">
        <v>2777</v>
      </c>
      <c r="B1432" s="17" t="s">
        <v>54</v>
      </c>
      <c r="C1432" s="17">
        <v>0</v>
      </c>
      <c r="D1432" s="17">
        <v>0</v>
      </c>
      <c r="E1432" s="17" t="s">
        <v>55</v>
      </c>
      <c r="F1432" s="17" t="s">
        <v>126</v>
      </c>
      <c r="G1432" s="17" t="s">
        <v>2778</v>
      </c>
      <c r="H1432" s="17">
        <v>0</v>
      </c>
      <c r="I1432" s="17" t="s">
        <v>71</v>
      </c>
      <c r="J1432" s="17" t="s">
        <v>59</v>
      </c>
      <c r="K1432" s="17" t="s">
        <v>2779</v>
      </c>
      <c r="L1432" s="17" t="s">
        <v>129</v>
      </c>
      <c r="M1432" s="17" t="s">
        <v>130</v>
      </c>
      <c r="N1432" s="17" t="s">
        <v>62</v>
      </c>
      <c r="O1432" s="17">
        <v>20201016</v>
      </c>
      <c r="P1432" s="17">
        <v>20201029</v>
      </c>
      <c r="Q1432" s="17">
        <v>9331</v>
      </c>
      <c r="R1432" s="17">
        <v>28236252</v>
      </c>
      <c r="S1432" s="17" t="s">
        <v>100</v>
      </c>
      <c r="T1432" s="17" t="s">
        <v>63</v>
      </c>
      <c r="U1432" s="17" t="s">
        <v>91</v>
      </c>
      <c r="V1432" s="17">
        <f t="shared" si="398"/>
        <v>25</v>
      </c>
      <c r="W1432" s="17">
        <v>25000</v>
      </c>
      <c r="X1432" s="17" t="s">
        <v>64</v>
      </c>
      <c r="Y1432" s="17" t="s">
        <v>65</v>
      </c>
      <c r="Z1432" s="17">
        <v>20201029</v>
      </c>
      <c r="AA1432" s="17" t="s">
        <v>78</v>
      </c>
      <c r="AB1432" s="17">
        <v>1</v>
      </c>
      <c r="AC1432" s="17" t="str">
        <f>IFERROR(VLOOKUP(A1432,[1]Cruces!AJ:AK,2,0),VLOOKUP(CONCATENATE(X1432,AA1432),[1]Cruces!G:H,2,0))</f>
        <v>Solicitud de Obra</v>
      </c>
      <c r="AD1432" s="17">
        <f t="shared" si="384"/>
        <v>16</v>
      </c>
      <c r="AE1432" s="17">
        <f t="shared" si="385"/>
        <v>10</v>
      </c>
      <c r="AF1432" s="17">
        <f t="shared" si="386"/>
        <v>2020</v>
      </c>
      <c r="AG1432" s="17" t="str">
        <f>IFERROR(VLOOKUP(MID(A1432,2,4)*1,[1]Cruces!K:L,2,0),"Verificar")</f>
        <v>Guajira</v>
      </c>
      <c r="AH1432" s="17">
        <f t="shared" ca="1" si="387"/>
        <v>40</v>
      </c>
      <c r="AI1432" s="17" t="str">
        <f>IFERROR(VLOOKUP(U1432,[1]Cruces!$O$1:$P$6,2,0),"Sin Orden")</f>
        <v>Resuelta</v>
      </c>
      <c r="AJ1432" s="17">
        <f t="shared" si="388"/>
        <v>29</v>
      </c>
      <c r="AK1432" s="17">
        <f t="shared" si="389"/>
        <v>10</v>
      </c>
      <c r="AL1432" s="17">
        <f t="shared" si="390"/>
        <v>2020</v>
      </c>
      <c r="AM1432" s="17">
        <f t="shared" ca="1" si="391"/>
        <v>27</v>
      </c>
      <c r="AN1432" s="18" t="str">
        <f>IFERROR(VLOOKUP(R1432*1,'[1]Ordenes de Servicio'!G:K,5,0),"No Cruza")</f>
        <v>No Cruza</v>
      </c>
      <c r="AO1432" s="17">
        <f t="shared" ca="1" si="392"/>
        <v>13</v>
      </c>
      <c r="AP1432" s="17">
        <f t="shared" si="393"/>
        <v>29</v>
      </c>
      <c r="AQ1432" s="17">
        <f t="shared" si="394"/>
        <v>10</v>
      </c>
      <c r="AR1432" s="17">
        <f t="shared" si="395"/>
        <v>2020</v>
      </c>
      <c r="AS1432" s="17">
        <f t="shared" ca="1" si="396"/>
        <v>27</v>
      </c>
      <c r="AT1432" s="17" t="str">
        <f t="shared" ca="1" si="399"/>
        <v>No</v>
      </c>
      <c r="AU1432" s="17">
        <f t="shared" si="397"/>
        <v>0</v>
      </c>
      <c r="AV1432" s="17" t="str">
        <f>+VLOOKUP(B1432,[1]Cruces!S:T,2,0)</f>
        <v>4. Presupuesto de Obra</v>
      </c>
    </row>
    <row r="1433" spans="1:48" hidden="1" x14ac:dyDescent="0.25">
      <c r="A1433" s="17" t="s">
        <v>8462</v>
      </c>
      <c r="B1433" s="17" t="s">
        <v>6595</v>
      </c>
      <c r="C1433" s="17">
        <v>0</v>
      </c>
      <c r="D1433" s="17">
        <v>0</v>
      </c>
      <c r="E1433" s="17" t="s">
        <v>55</v>
      </c>
      <c r="F1433" s="17" t="s">
        <v>69</v>
      </c>
      <c r="G1433" s="17" t="s">
        <v>8463</v>
      </c>
      <c r="H1433" s="17">
        <v>3930566</v>
      </c>
      <c r="I1433" s="17" t="s">
        <v>71</v>
      </c>
      <c r="J1433" s="17" t="s">
        <v>59</v>
      </c>
      <c r="K1433" s="17" t="s">
        <v>97</v>
      </c>
      <c r="L1433" s="17" t="s">
        <v>501</v>
      </c>
      <c r="M1433" s="17" t="s">
        <v>502</v>
      </c>
      <c r="N1433" s="17" t="s">
        <v>6600</v>
      </c>
      <c r="O1433" s="17">
        <v>20201006</v>
      </c>
      <c r="P1433" s="17">
        <v>20201008</v>
      </c>
      <c r="Q1433" s="17">
        <v>1180</v>
      </c>
      <c r="R1433" s="17">
        <v>28215643</v>
      </c>
      <c r="S1433" s="17" t="s">
        <v>6601</v>
      </c>
      <c r="T1433" s="17" t="s">
        <v>63</v>
      </c>
      <c r="U1433" s="17" t="s">
        <v>91</v>
      </c>
      <c r="V1433" s="17">
        <f t="shared" si="398"/>
        <v>3</v>
      </c>
      <c r="W1433" s="17">
        <v>3000</v>
      </c>
      <c r="X1433" s="17" t="s">
        <v>7065</v>
      </c>
      <c r="Y1433" s="17" t="s">
        <v>6595</v>
      </c>
      <c r="Z1433" s="17">
        <v>20201008</v>
      </c>
      <c r="AA1433" s="17" t="s">
        <v>1947</v>
      </c>
      <c r="AB1433" s="17">
        <v>1</v>
      </c>
      <c r="AC1433" s="17" t="str">
        <f>IFERROR(VLOOKUP(A1433,[1]Cruces!AJ:AK,2,0),VLOOKUP(CONCATENATE(X1433,AA1433),[1]Cruces!G:H,2,0))</f>
        <v>Solicitud por BT</v>
      </c>
      <c r="AD1433" s="17">
        <f t="shared" si="384"/>
        <v>6</v>
      </c>
      <c r="AE1433" s="17">
        <f t="shared" si="385"/>
        <v>10</v>
      </c>
      <c r="AF1433" s="17">
        <f t="shared" si="386"/>
        <v>2020</v>
      </c>
      <c r="AG1433" s="17" t="str">
        <f>IFERROR(VLOOKUP(MID(A1433,2,4)*1,[1]Cruces!K:L,2,0),"Verificar")</f>
        <v>Atlántico Norte</v>
      </c>
      <c r="AH1433" s="17">
        <f t="shared" ca="1" si="387"/>
        <v>50</v>
      </c>
      <c r="AI1433" s="17" t="str">
        <f>IFERROR(VLOOKUP(U1433,[1]Cruces!$O$1:$P$6,2,0),"Sin Orden")</f>
        <v>Resuelta</v>
      </c>
      <c r="AJ1433" s="17">
        <f t="shared" si="388"/>
        <v>8</v>
      </c>
      <c r="AK1433" s="17">
        <f t="shared" si="389"/>
        <v>10</v>
      </c>
      <c r="AL1433" s="17">
        <f t="shared" si="390"/>
        <v>2020</v>
      </c>
      <c r="AM1433" s="17">
        <f t="shared" ca="1" si="391"/>
        <v>48</v>
      </c>
      <c r="AN1433" s="18" t="str">
        <f>IFERROR(VLOOKUP(R1433*1,'[1]Ordenes de Servicio'!G:K,5,0),"No Cruza")</f>
        <v>No Cruza</v>
      </c>
      <c r="AO1433" s="17">
        <f t="shared" ca="1" si="392"/>
        <v>2</v>
      </c>
      <c r="AP1433" s="17">
        <f t="shared" si="393"/>
        <v>8</v>
      </c>
      <c r="AQ1433" s="17">
        <f t="shared" si="394"/>
        <v>10</v>
      </c>
      <c r="AR1433" s="17">
        <f t="shared" si="395"/>
        <v>2020</v>
      </c>
      <c r="AS1433" s="17">
        <f t="shared" ca="1" si="396"/>
        <v>48</v>
      </c>
      <c r="AT1433" s="17" t="str">
        <f t="shared" ca="1" si="399"/>
        <v>No</v>
      </c>
      <c r="AU1433" s="17">
        <f t="shared" si="397"/>
        <v>0</v>
      </c>
      <c r="AV1433" s="17" t="str">
        <f>+VLOOKUP(B1433,[1]Cruces!S:T,2,0)</f>
        <v>7. Ejecución en Campo OS BT</v>
      </c>
    </row>
    <row r="1434" spans="1:48" hidden="1" x14ac:dyDescent="0.25">
      <c r="A1434" s="17" t="s">
        <v>8464</v>
      </c>
      <c r="B1434" s="17" t="s">
        <v>6595</v>
      </c>
      <c r="C1434" s="17">
        <v>0</v>
      </c>
      <c r="D1434" s="17">
        <v>0</v>
      </c>
      <c r="E1434" s="17" t="s">
        <v>55</v>
      </c>
      <c r="F1434" s="17" t="s">
        <v>120</v>
      </c>
      <c r="G1434" s="17" t="s">
        <v>8465</v>
      </c>
      <c r="H1434" s="17">
        <v>3889014</v>
      </c>
      <c r="I1434" s="17" t="s">
        <v>71</v>
      </c>
      <c r="J1434" s="17" t="s">
        <v>59</v>
      </c>
      <c r="K1434" s="17" t="s">
        <v>8466</v>
      </c>
      <c r="L1434" s="17" t="s">
        <v>122</v>
      </c>
      <c r="M1434" s="17" t="s">
        <v>123</v>
      </c>
      <c r="N1434" s="17" t="s">
        <v>6600</v>
      </c>
      <c r="O1434" s="17">
        <v>20200420</v>
      </c>
      <c r="P1434" s="17">
        <v>20200421</v>
      </c>
      <c r="Q1434" s="17">
        <v>1180</v>
      </c>
      <c r="R1434" s="17">
        <v>27338762</v>
      </c>
      <c r="S1434" s="17" t="s">
        <v>6601</v>
      </c>
      <c r="T1434" s="17" t="s">
        <v>63</v>
      </c>
      <c r="U1434" s="17" t="s">
        <v>91</v>
      </c>
      <c r="V1434" s="17">
        <f t="shared" si="398"/>
        <v>3</v>
      </c>
      <c r="W1434" s="17">
        <v>3000</v>
      </c>
      <c r="X1434" s="17" t="s">
        <v>7065</v>
      </c>
      <c r="Y1434" s="17" t="s">
        <v>6595</v>
      </c>
      <c r="Z1434" s="17">
        <v>20200421</v>
      </c>
      <c r="AA1434" s="17" t="s">
        <v>1947</v>
      </c>
      <c r="AB1434" s="17">
        <v>1</v>
      </c>
      <c r="AC1434" s="17" t="str">
        <f>IFERROR(VLOOKUP(A1434,[1]Cruces!AJ:AK,2,0),VLOOKUP(CONCATENATE(X1434,AA1434),[1]Cruces!G:H,2,0))</f>
        <v>Solicitud por BT</v>
      </c>
      <c r="AD1434" s="17">
        <f t="shared" si="384"/>
        <v>20</v>
      </c>
      <c r="AE1434" s="17">
        <f t="shared" si="385"/>
        <v>4</v>
      </c>
      <c r="AF1434" s="17">
        <f t="shared" si="386"/>
        <v>2020</v>
      </c>
      <c r="AG1434" s="17" t="str">
        <f>IFERROR(VLOOKUP(MID(A1434,2,4)*1,[1]Cruces!K:L,2,0),"Verificar")</f>
        <v>Atlántico Norte</v>
      </c>
      <c r="AH1434" s="17">
        <f t="shared" ca="1" si="387"/>
        <v>219</v>
      </c>
      <c r="AI1434" s="17" t="str">
        <f>IFERROR(VLOOKUP(U1434,[1]Cruces!$O$1:$P$6,2,0),"Sin Orden")</f>
        <v>Resuelta</v>
      </c>
      <c r="AJ1434" s="17">
        <f t="shared" si="388"/>
        <v>21</v>
      </c>
      <c r="AK1434" s="17">
        <f t="shared" si="389"/>
        <v>4</v>
      </c>
      <c r="AL1434" s="17">
        <f t="shared" si="390"/>
        <v>2020</v>
      </c>
      <c r="AM1434" s="17">
        <f t="shared" ca="1" si="391"/>
        <v>218</v>
      </c>
      <c r="AN1434" s="18" t="str">
        <f>IFERROR(VLOOKUP(R1434*1,'[1]Ordenes de Servicio'!G:K,5,0),"No Cruza")</f>
        <v>No Cruza</v>
      </c>
      <c r="AO1434" s="17">
        <f t="shared" ca="1" si="392"/>
        <v>1</v>
      </c>
      <c r="AP1434" s="17">
        <f t="shared" si="393"/>
        <v>21</v>
      </c>
      <c r="AQ1434" s="17">
        <f t="shared" si="394"/>
        <v>4</v>
      </c>
      <c r="AR1434" s="17">
        <f t="shared" si="395"/>
        <v>2020</v>
      </c>
      <c r="AS1434" s="17">
        <f t="shared" ca="1" si="396"/>
        <v>218</v>
      </c>
      <c r="AT1434" s="17" t="str">
        <f t="shared" ca="1" si="399"/>
        <v>No</v>
      </c>
      <c r="AU1434" s="17">
        <f t="shared" si="397"/>
        <v>0</v>
      </c>
      <c r="AV1434" s="17" t="str">
        <f>+VLOOKUP(B1434,[1]Cruces!S:T,2,0)</f>
        <v>7. Ejecución en Campo OS BT</v>
      </c>
    </row>
    <row r="1435" spans="1:48" hidden="1" x14ac:dyDescent="0.25">
      <c r="A1435" s="17" t="s">
        <v>8467</v>
      </c>
      <c r="B1435" s="17" t="s">
        <v>6595</v>
      </c>
      <c r="C1435" s="17">
        <v>7237883</v>
      </c>
      <c r="D1435" s="17">
        <v>20129201</v>
      </c>
      <c r="E1435" s="17" t="s">
        <v>93</v>
      </c>
      <c r="F1435" s="17" t="s">
        <v>107</v>
      </c>
      <c r="G1435" s="17" t="s">
        <v>8468</v>
      </c>
      <c r="H1435" s="17">
        <v>3003319049</v>
      </c>
      <c r="I1435" s="17" t="s">
        <v>71</v>
      </c>
      <c r="J1435" s="17" t="s">
        <v>8469</v>
      </c>
      <c r="K1435" s="17" t="s">
        <v>8470</v>
      </c>
      <c r="L1435" s="17" t="s">
        <v>5267</v>
      </c>
      <c r="M1435" s="17" t="s">
        <v>5268</v>
      </c>
      <c r="N1435" s="17" t="s">
        <v>6600</v>
      </c>
      <c r="O1435" s="17">
        <v>20200701</v>
      </c>
      <c r="P1435" s="17">
        <v>20200702</v>
      </c>
      <c r="Q1435" s="17">
        <v>1110</v>
      </c>
      <c r="R1435" s="17">
        <v>27732363</v>
      </c>
      <c r="S1435" s="17" t="s">
        <v>7072</v>
      </c>
      <c r="T1435" s="17" t="s">
        <v>63</v>
      </c>
      <c r="U1435" s="17" t="s">
        <v>91</v>
      </c>
      <c r="V1435" s="17">
        <f t="shared" si="398"/>
        <v>3</v>
      </c>
      <c r="W1435" s="17">
        <v>3000</v>
      </c>
      <c r="X1435" s="17" t="s">
        <v>89</v>
      </c>
      <c r="Y1435" s="17" t="s">
        <v>150</v>
      </c>
      <c r="Z1435" s="17">
        <v>20200723</v>
      </c>
      <c r="AA1435" s="17" t="s">
        <v>1947</v>
      </c>
      <c r="AB1435" s="17">
        <v>1</v>
      </c>
      <c r="AC1435" s="17" t="str">
        <f>IFERROR(VLOOKUP(A1435,[1]Cruces!AJ:AK,2,0),VLOOKUP(CONCATENATE(X1435,AA1435),[1]Cruces!G:H,2,0))</f>
        <v>Solicitud por BT</v>
      </c>
      <c r="AD1435" s="17">
        <f t="shared" si="384"/>
        <v>1</v>
      </c>
      <c r="AE1435" s="17">
        <f t="shared" si="385"/>
        <v>7</v>
      </c>
      <c r="AF1435" s="17">
        <f t="shared" si="386"/>
        <v>2020</v>
      </c>
      <c r="AG1435" s="17" t="str">
        <f>IFERROR(VLOOKUP(MID(A1435,2,4)*1,[1]Cruces!K:L,2,0),"Verificar")</f>
        <v>Atlántico Norte</v>
      </c>
      <c r="AH1435" s="17">
        <f t="shared" ca="1" si="387"/>
        <v>147</v>
      </c>
      <c r="AI1435" s="17" t="str">
        <f>IFERROR(VLOOKUP(U1435,[1]Cruces!$O$1:$P$6,2,0),"Sin Orden")</f>
        <v>Resuelta</v>
      </c>
      <c r="AJ1435" s="17">
        <f t="shared" si="388"/>
        <v>23</v>
      </c>
      <c r="AK1435" s="17">
        <f t="shared" si="389"/>
        <v>7</v>
      </c>
      <c r="AL1435" s="17">
        <f t="shared" si="390"/>
        <v>2020</v>
      </c>
      <c r="AM1435" s="17">
        <f t="shared" ca="1" si="391"/>
        <v>125</v>
      </c>
      <c r="AN1435" s="18" t="str">
        <f>IFERROR(VLOOKUP(R1435*1,'[1]Ordenes de Servicio'!G:K,5,0),"No Cruza")</f>
        <v>No Cruza</v>
      </c>
      <c r="AO1435" s="17">
        <f t="shared" ca="1" si="392"/>
        <v>22</v>
      </c>
      <c r="AP1435" s="17">
        <f t="shared" si="393"/>
        <v>2</v>
      </c>
      <c r="AQ1435" s="17">
        <f t="shared" si="394"/>
        <v>7</v>
      </c>
      <c r="AR1435" s="17">
        <f t="shared" si="395"/>
        <v>2020</v>
      </c>
      <c r="AS1435" s="17">
        <f t="shared" ca="1" si="396"/>
        <v>146</v>
      </c>
      <c r="AT1435" s="17" t="str">
        <f t="shared" ca="1" si="399"/>
        <v>No</v>
      </c>
      <c r="AU1435" s="17">
        <f t="shared" si="397"/>
        <v>21</v>
      </c>
      <c r="AV1435" s="17" t="str">
        <f>+VLOOKUP(B1435,[1]Cruces!S:T,2,0)</f>
        <v>7. Ejecución en Campo OS BT</v>
      </c>
    </row>
    <row r="1436" spans="1:48" hidden="1" x14ac:dyDescent="0.25">
      <c r="A1436" s="17" t="s">
        <v>10562</v>
      </c>
      <c r="B1436" s="17" t="s">
        <v>296</v>
      </c>
      <c r="C1436" s="17">
        <v>0</v>
      </c>
      <c r="D1436" s="17">
        <v>0</v>
      </c>
      <c r="E1436" s="17" t="s">
        <v>55</v>
      </c>
      <c r="F1436" s="17" t="s">
        <v>932</v>
      </c>
      <c r="G1436" s="17" t="s">
        <v>10563</v>
      </c>
      <c r="H1436" s="17">
        <v>0</v>
      </c>
      <c r="I1436" s="17" t="s">
        <v>71</v>
      </c>
      <c r="J1436" s="17" t="s">
        <v>59</v>
      </c>
      <c r="K1436" s="17" t="s">
        <v>97</v>
      </c>
      <c r="L1436" s="17" t="s">
        <v>935</v>
      </c>
      <c r="M1436" s="17" t="s">
        <v>936</v>
      </c>
      <c r="N1436" s="17" t="s">
        <v>301</v>
      </c>
      <c r="O1436" s="17">
        <v>20200831</v>
      </c>
      <c r="P1436" s="17">
        <v>20200831</v>
      </c>
      <c r="Q1436" s="17">
        <v>3410</v>
      </c>
      <c r="R1436" s="17">
        <v>28112795</v>
      </c>
      <c r="S1436" s="17" t="s">
        <v>100</v>
      </c>
      <c r="T1436" s="17" t="s">
        <v>63</v>
      </c>
      <c r="U1436" s="17" t="s">
        <v>91</v>
      </c>
      <c r="V1436" s="17">
        <f t="shared" si="398"/>
        <v>15</v>
      </c>
      <c r="W1436" s="17">
        <v>15000</v>
      </c>
      <c r="X1436" s="17" t="s">
        <v>64</v>
      </c>
      <c r="Y1436" s="17" t="s">
        <v>296</v>
      </c>
      <c r="Z1436" s="17">
        <v>20200831</v>
      </c>
      <c r="AA1436" s="17" t="s">
        <v>78</v>
      </c>
      <c r="AB1436" s="17">
        <v>1</v>
      </c>
      <c r="AC1436" s="17" t="str">
        <f>IFERROR(VLOOKUP(A1436,[1]Cruces!AJ:AK,2,0),VLOOKUP(CONCATENATE(X1436,AA1436),[1]Cruces!G:H,2,0))</f>
        <v>Exp BMT</v>
      </c>
      <c r="AD1436" s="17">
        <f t="shared" si="384"/>
        <v>31</v>
      </c>
      <c r="AE1436" s="17">
        <f t="shared" si="385"/>
        <v>8</v>
      </c>
      <c r="AF1436" s="17">
        <f t="shared" si="386"/>
        <v>2020</v>
      </c>
      <c r="AG1436" s="17" t="str">
        <f>IFERROR(VLOOKUP(MID(A1436,2,4)*1,[1]Cruces!K:L,2,0),"Verificar")</f>
        <v>Magdalena</v>
      </c>
      <c r="AH1436" s="17">
        <f t="shared" ca="1" si="387"/>
        <v>86</v>
      </c>
      <c r="AI1436" s="17" t="str">
        <f>IFERROR(VLOOKUP(U1436,[1]Cruces!$O$1:$P$6,2,0),"Sin Orden")</f>
        <v>Resuelta</v>
      </c>
      <c r="AJ1436" s="17">
        <f t="shared" si="388"/>
        <v>31</v>
      </c>
      <c r="AK1436" s="17">
        <f t="shared" si="389"/>
        <v>8</v>
      </c>
      <c r="AL1436" s="17">
        <f t="shared" si="390"/>
        <v>2020</v>
      </c>
      <c r="AM1436" s="17">
        <f t="shared" ca="1" si="391"/>
        <v>86</v>
      </c>
      <c r="AN1436" s="18" t="str">
        <f>IFERROR(VLOOKUP(R1436*1,'[1]Ordenes de Servicio'!G:K,5,0),"No Cruza")</f>
        <v>No Cruza</v>
      </c>
      <c r="AO1436" s="17">
        <f t="shared" ca="1" si="392"/>
        <v>0</v>
      </c>
      <c r="AP1436" s="17">
        <f t="shared" si="393"/>
        <v>31</v>
      </c>
      <c r="AQ1436" s="17">
        <f t="shared" si="394"/>
        <v>8</v>
      </c>
      <c r="AR1436" s="17">
        <f t="shared" si="395"/>
        <v>2020</v>
      </c>
      <c r="AS1436" s="17">
        <f t="shared" ca="1" si="396"/>
        <v>86</v>
      </c>
      <c r="AT1436" s="17" t="str">
        <f t="shared" ca="1" si="399"/>
        <v>No</v>
      </c>
      <c r="AU1436" s="17">
        <f t="shared" si="397"/>
        <v>0</v>
      </c>
      <c r="AV1436" s="17" t="str">
        <f>+VLOOKUP(B1436,[1]Cruces!S:T,2,0)</f>
        <v>3. Evaluación Técnico Ecónomica</v>
      </c>
    </row>
    <row r="1437" spans="1:48" hidden="1" x14ac:dyDescent="0.25">
      <c r="A1437" s="17" t="s">
        <v>2780</v>
      </c>
      <c r="B1437" s="17" t="s">
        <v>296</v>
      </c>
      <c r="C1437" s="17">
        <v>0</v>
      </c>
      <c r="D1437" s="17">
        <v>0</v>
      </c>
      <c r="E1437" s="17" t="s">
        <v>55</v>
      </c>
      <c r="F1437" s="17" t="s">
        <v>932</v>
      </c>
      <c r="G1437" s="17" t="s">
        <v>2781</v>
      </c>
      <c r="H1437" s="17">
        <v>0</v>
      </c>
      <c r="I1437" s="17" t="s">
        <v>116</v>
      </c>
      <c r="J1437" s="17" t="s">
        <v>59</v>
      </c>
      <c r="K1437" s="17" t="s">
        <v>97</v>
      </c>
      <c r="L1437" s="17" t="s">
        <v>1116</v>
      </c>
      <c r="M1437" s="17" t="s">
        <v>1117</v>
      </c>
      <c r="N1437" s="17" t="s">
        <v>301</v>
      </c>
      <c r="O1437" s="17">
        <v>20201010</v>
      </c>
      <c r="P1437" s="17">
        <v>20201031</v>
      </c>
      <c r="Q1437" s="17">
        <v>9340</v>
      </c>
      <c r="R1437" s="17">
        <v>0</v>
      </c>
      <c r="S1437" s="17"/>
      <c r="T1437" s="17" t="s">
        <v>63</v>
      </c>
      <c r="U1437" s="17"/>
      <c r="V1437" s="17">
        <f t="shared" si="398"/>
        <v>30</v>
      </c>
      <c r="W1437" s="17">
        <v>30000</v>
      </c>
      <c r="X1437" s="17" t="s">
        <v>64</v>
      </c>
      <c r="Y1437" s="17" t="s">
        <v>296</v>
      </c>
      <c r="Z1437" s="17">
        <v>20201031</v>
      </c>
      <c r="AA1437" s="17" t="s">
        <v>78</v>
      </c>
      <c r="AB1437" s="17">
        <v>1</v>
      </c>
      <c r="AC1437" s="17" t="str">
        <f>IFERROR(VLOOKUP(A1437,[1]Cruces!AJ:AK,2,0),VLOOKUP(CONCATENATE(X1437,AA1437),[1]Cruces!G:H,2,0))</f>
        <v>Solicitud de Obra</v>
      </c>
      <c r="AD1437" s="17">
        <f t="shared" si="384"/>
        <v>10</v>
      </c>
      <c r="AE1437" s="17">
        <f t="shared" si="385"/>
        <v>10</v>
      </c>
      <c r="AF1437" s="17">
        <f t="shared" si="386"/>
        <v>2020</v>
      </c>
      <c r="AG1437" s="17" t="str">
        <f>IFERROR(VLOOKUP(MID(A1437,2,4)*1,[1]Cruces!K:L,2,0),"Verificar")</f>
        <v>Magdalena</v>
      </c>
      <c r="AH1437" s="17">
        <f t="shared" ca="1" si="387"/>
        <v>46</v>
      </c>
      <c r="AI1437" s="17" t="str">
        <f>IFERROR(VLOOKUP(U1437,[1]Cruces!$O$1:$P$6,2,0),"Sin Orden")</f>
        <v>Sin Orden</v>
      </c>
      <c r="AJ1437" s="17">
        <f t="shared" si="388"/>
        <v>31</v>
      </c>
      <c r="AK1437" s="17">
        <f t="shared" si="389"/>
        <v>10</v>
      </c>
      <c r="AL1437" s="17">
        <f t="shared" si="390"/>
        <v>2020</v>
      </c>
      <c r="AM1437" s="17">
        <f t="shared" ca="1" si="391"/>
        <v>25</v>
      </c>
      <c r="AN1437" s="18" t="str">
        <f>IFERROR(VLOOKUP(R1437*1,'[1]Ordenes de Servicio'!G:K,5,0),"No Cruza")</f>
        <v>No Cruza</v>
      </c>
      <c r="AO1437" s="17">
        <f t="shared" ca="1" si="392"/>
        <v>25</v>
      </c>
      <c r="AP1437" s="17">
        <f t="shared" si="393"/>
        <v>31</v>
      </c>
      <c r="AQ1437" s="17">
        <f t="shared" si="394"/>
        <v>10</v>
      </c>
      <c r="AR1437" s="17">
        <f t="shared" si="395"/>
        <v>2020</v>
      </c>
      <c r="AS1437" s="17">
        <f t="shared" ca="1" si="396"/>
        <v>25</v>
      </c>
      <c r="AT1437" s="17" t="str">
        <f t="shared" ca="1" si="399"/>
        <v>No</v>
      </c>
      <c r="AU1437" s="17">
        <f t="shared" si="397"/>
        <v>0</v>
      </c>
      <c r="AV1437" s="17" t="str">
        <f>+VLOOKUP(B1437,[1]Cruces!S:T,2,0)</f>
        <v>3. Evaluación Técnico Ecónomica</v>
      </c>
    </row>
    <row r="1438" spans="1:48" hidden="1" x14ac:dyDescent="0.25">
      <c r="A1438" s="17" t="s">
        <v>2782</v>
      </c>
      <c r="B1438" s="17" t="s">
        <v>68</v>
      </c>
      <c r="C1438" s="17">
        <v>6087807</v>
      </c>
      <c r="D1438" s="17">
        <v>34043419</v>
      </c>
      <c r="E1438" s="17" t="s">
        <v>93</v>
      </c>
      <c r="F1438" s="17" t="s">
        <v>932</v>
      </c>
      <c r="G1438" s="17" t="s">
        <v>82</v>
      </c>
      <c r="H1438" s="17">
        <v>3106317797</v>
      </c>
      <c r="I1438" s="17" t="s">
        <v>83</v>
      </c>
      <c r="J1438" s="17" t="s">
        <v>2783</v>
      </c>
      <c r="K1438" s="17" t="s">
        <v>84</v>
      </c>
      <c r="L1438" s="17" t="s">
        <v>935</v>
      </c>
      <c r="M1438" s="17" t="s">
        <v>936</v>
      </c>
      <c r="N1438" s="17" t="s">
        <v>75</v>
      </c>
      <c r="O1438" s="17">
        <v>20191128</v>
      </c>
      <c r="P1438" s="17">
        <v>20200102</v>
      </c>
      <c r="Q1438" s="17">
        <v>3410</v>
      </c>
      <c r="R1438" s="17">
        <v>26997104</v>
      </c>
      <c r="S1438" s="17" t="s">
        <v>100</v>
      </c>
      <c r="T1438" s="17" t="s">
        <v>63</v>
      </c>
      <c r="U1438" s="17" t="s">
        <v>91</v>
      </c>
      <c r="V1438" s="17">
        <f t="shared" si="398"/>
        <v>75</v>
      </c>
      <c r="W1438" s="17">
        <v>75000</v>
      </c>
      <c r="X1438" s="17" t="s">
        <v>89</v>
      </c>
      <c r="Y1438" s="17" t="s">
        <v>282</v>
      </c>
      <c r="Z1438" s="17">
        <v>20200108</v>
      </c>
      <c r="AA1438" s="17" t="s">
        <v>78</v>
      </c>
      <c r="AB1438" s="17">
        <v>1</v>
      </c>
      <c r="AC1438" s="17" t="str">
        <f>IFERROR(VLOOKUP(A1438,[1]Cruces!AJ:AK,2,0),VLOOKUP(CONCATENATE(X1438,AA1438),[1]Cruces!G:H,2,0))</f>
        <v>Solicitud de Obra</v>
      </c>
      <c r="AD1438" s="17">
        <f t="shared" si="384"/>
        <v>28</v>
      </c>
      <c r="AE1438" s="17">
        <f t="shared" si="385"/>
        <v>11</v>
      </c>
      <c r="AF1438" s="17">
        <f t="shared" si="386"/>
        <v>2019</v>
      </c>
      <c r="AG1438" s="17" t="str">
        <f>IFERROR(VLOOKUP(MID(A1438,2,4)*1,[1]Cruces!K:L,2,0),"Verificar")</f>
        <v>Magdalena</v>
      </c>
      <c r="AH1438" s="17">
        <f t="shared" ca="1" si="387"/>
        <v>363</v>
      </c>
      <c r="AI1438" s="17" t="str">
        <f>IFERROR(VLOOKUP(U1438,[1]Cruces!$O$1:$P$6,2,0),"Sin Orden")</f>
        <v>Resuelta</v>
      </c>
      <c r="AJ1438" s="17">
        <f t="shared" si="388"/>
        <v>8</v>
      </c>
      <c r="AK1438" s="17">
        <f t="shared" si="389"/>
        <v>1</v>
      </c>
      <c r="AL1438" s="17">
        <f t="shared" si="390"/>
        <v>2020</v>
      </c>
      <c r="AM1438" s="17">
        <f t="shared" ca="1" si="391"/>
        <v>322</v>
      </c>
      <c r="AN1438" s="18" t="str">
        <f>IFERROR(VLOOKUP(R1438*1,'[1]Ordenes de Servicio'!G:K,5,0),"No Cruza")</f>
        <v>No Cruza</v>
      </c>
      <c r="AO1438" s="17">
        <f t="shared" ca="1" si="392"/>
        <v>41</v>
      </c>
      <c r="AP1438" s="17">
        <f t="shared" si="393"/>
        <v>2</v>
      </c>
      <c r="AQ1438" s="17">
        <f t="shared" si="394"/>
        <v>1</v>
      </c>
      <c r="AR1438" s="17">
        <f t="shared" si="395"/>
        <v>2020</v>
      </c>
      <c r="AS1438" s="17">
        <f t="shared" ca="1" si="396"/>
        <v>328</v>
      </c>
      <c r="AT1438" s="17" t="str">
        <f t="shared" ca="1" si="399"/>
        <v>No</v>
      </c>
      <c r="AU1438" s="17">
        <f t="shared" si="397"/>
        <v>6</v>
      </c>
      <c r="AV1438" s="17" t="str">
        <f>+VLOOKUP(B1438,[1]Cruces!S:T,2,0)</f>
        <v>5. Consultoría / Adjudicación</v>
      </c>
    </row>
    <row r="1439" spans="1:48" hidden="1" x14ac:dyDescent="0.25">
      <c r="A1439" s="17" t="s">
        <v>8471</v>
      </c>
      <c r="B1439" s="17" t="s">
        <v>6595</v>
      </c>
      <c r="C1439" s="17">
        <v>2106060</v>
      </c>
      <c r="D1439" s="17">
        <v>20051854</v>
      </c>
      <c r="E1439" s="17" t="s">
        <v>93</v>
      </c>
      <c r="F1439" s="17" t="s">
        <v>5366</v>
      </c>
      <c r="G1439" s="17" t="s">
        <v>8472</v>
      </c>
      <c r="H1439" s="17">
        <v>3164530520</v>
      </c>
      <c r="I1439" s="17" t="s">
        <v>71</v>
      </c>
      <c r="J1439" s="17" t="s">
        <v>8473</v>
      </c>
      <c r="K1439" s="17" t="s">
        <v>8474</v>
      </c>
      <c r="L1439" s="17" t="s">
        <v>5368</v>
      </c>
      <c r="M1439" s="17" t="s">
        <v>5369</v>
      </c>
      <c r="N1439" s="17" t="s">
        <v>6600</v>
      </c>
      <c r="O1439" s="17">
        <v>20201030</v>
      </c>
      <c r="P1439" s="17">
        <v>20201105</v>
      </c>
      <c r="Q1439" s="17">
        <v>1170</v>
      </c>
      <c r="R1439" s="17">
        <v>28260869</v>
      </c>
      <c r="S1439" s="17" t="s">
        <v>7072</v>
      </c>
      <c r="T1439" s="17" t="s">
        <v>63</v>
      </c>
      <c r="U1439" s="17" t="s">
        <v>91</v>
      </c>
      <c r="V1439" s="17">
        <f t="shared" si="398"/>
        <v>3</v>
      </c>
      <c r="W1439" s="17">
        <v>3000</v>
      </c>
      <c r="X1439" s="17" t="s">
        <v>89</v>
      </c>
      <c r="Y1439" s="17" t="s">
        <v>6595</v>
      </c>
      <c r="Z1439" s="17">
        <v>20201105</v>
      </c>
      <c r="AA1439" s="17" t="s">
        <v>1947</v>
      </c>
      <c r="AB1439" s="17">
        <v>1</v>
      </c>
      <c r="AC1439" s="17" t="str">
        <f>IFERROR(VLOOKUP(A1439,[1]Cruces!AJ:AK,2,0),VLOOKUP(CONCATENATE(X1439,AA1439),[1]Cruces!G:H,2,0))</f>
        <v>Solicitud por BT</v>
      </c>
      <c r="AD1439" s="17">
        <f t="shared" si="384"/>
        <v>30</v>
      </c>
      <c r="AE1439" s="17">
        <f t="shared" si="385"/>
        <v>10</v>
      </c>
      <c r="AF1439" s="17">
        <f t="shared" si="386"/>
        <v>2020</v>
      </c>
      <c r="AG1439" s="17" t="str">
        <f>IFERROR(VLOOKUP(MID(A1439,2,4)*1,[1]Cruces!K:L,2,0),"Verificar")</f>
        <v>Atlántico Norte</v>
      </c>
      <c r="AH1439" s="17">
        <f t="shared" ca="1" si="387"/>
        <v>26</v>
      </c>
      <c r="AI1439" s="17" t="str">
        <f>IFERROR(VLOOKUP(U1439,[1]Cruces!$O$1:$P$6,2,0),"Sin Orden")</f>
        <v>Resuelta</v>
      </c>
      <c r="AJ1439" s="17">
        <f t="shared" si="388"/>
        <v>5</v>
      </c>
      <c r="AK1439" s="17">
        <f t="shared" si="389"/>
        <v>11</v>
      </c>
      <c r="AL1439" s="17">
        <f t="shared" si="390"/>
        <v>2020</v>
      </c>
      <c r="AM1439" s="17">
        <f t="shared" ca="1" si="391"/>
        <v>20</v>
      </c>
      <c r="AN1439" s="18" t="str">
        <f>IFERROR(VLOOKUP(R1439*1,'[1]Ordenes de Servicio'!G:K,5,0),"No Cruza")</f>
        <v>No Cruza</v>
      </c>
      <c r="AO1439" s="17">
        <f t="shared" ca="1" si="392"/>
        <v>6</v>
      </c>
      <c r="AP1439" s="17">
        <f t="shared" si="393"/>
        <v>5</v>
      </c>
      <c r="AQ1439" s="17">
        <f t="shared" si="394"/>
        <v>11</v>
      </c>
      <c r="AR1439" s="17">
        <f t="shared" si="395"/>
        <v>2020</v>
      </c>
      <c r="AS1439" s="17">
        <f t="shared" ca="1" si="396"/>
        <v>20</v>
      </c>
      <c r="AT1439" s="17" t="str">
        <f t="shared" ca="1" si="399"/>
        <v>No</v>
      </c>
      <c r="AU1439" s="17">
        <f t="shared" si="397"/>
        <v>0</v>
      </c>
      <c r="AV1439" s="17" t="str">
        <f>+VLOOKUP(B1439,[1]Cruces!S:T,2,0)</f>
        <v>7. Ejecución en Campo OS BT</v>
      </c>
    </row>
    <row r="1440" spans="1:48" hidden="1" x14ac:dyDescent="0.25">
      <c r="A1440" s="17" t="s">
        <v>2784</v>
      </c>
      <c r="B1440" s="17" t="s">
        <v>68</v>
      </c>
      <c r="C1440" s="17">
        <v>2323662</v>
      </c>
      <c r="D1440" s="17">
        <v>20162244</v>
      </c>
      <c r="E1440" s="17" t="s">
        <v>93</v>
      </c>
      <c r="F1440" s="17" t="s">
        <v>107</v>
      </c>
      <c r="G1440" s="17" t="s">
        <v>2785</v>
      </c>
      <c r="H1440" s="17">
        <v>3164288393</v>
      </c>
      <c r="I1440" s="17" t="s">
        <v>71</v>
      </c>
      <c r="J1440" s="17" t="s">
        <v>2786</v>
      </c>
      <c r="K1440" s="17" t="s">
        <v>97</v>
      </c>
      <c r="L1440" s="17" t="s">
        <v>117</v>
      </c>
      <c r="M1440" s="17" t="s">
        <v>118</v>
      </c>
      <c r="N1440" s="17" t="s">
        <v>75</v>
      </c>
      <c r="O1440" s="17">
        <v>20191216</v>
      </c>
      <c r="P1440" s="17">
        <v>20191230</v>
      </c>
      <c r="Q1440" s="17">
        <v>1110</v>
      </c>
      <c r="R1440" s="17">
        <v>27303742</v>
      </c>
      <c r="S1440" s="17" t="s">
        <v>76</v>
      </c>
      <c r="T1440" s="17" t="s">
        <v>63</v>
      </c>
      <c r="U1440" s="17" t="s">
        <v>88</v>
      </c>
      <c r="V1440" s="17">
        <f t="shared" si="398"/>
        <v>75</v>
      </c>
      <c r="W1440" s="17">
        <v>75000</v>
      </c>
      <c r="X1440" s="17" t="s">
        <v>89</v>
      </c>
      <c r="Y1440" s="17" t="s">
        <v>105</v>
      </c>
      <c r="Z1440" s="17">
        <v>20200525</v>
      </c>
      <c r="AA1440" s="17" t="s">
        <v>78</v>
      </c>
      <c r="AB1440" s="17">
        <v>1</v>
      </c>
      <c r="AC1440" s="17" t="str">
        <f>IFERROR(VLOOKUP(A1440,[1]Cruces!AJ:AK,2,0),VLOOKUP(CONCATENATE(X1440,AA1440),[1]Cruces!G:H,2,0))</f>
        <v>Solicitud de Obra</v>
      </c>
      <c r="AD1440" s="17">
        <f t="shared" si="384"/>
        <v>16</v>
      </c>
      <c r="AE1440" s="17">
        <f t="shared" si="385"/>
        <v>12</v>
      </c>
      <c r="AF1440" s="17">
        <f t="shared" si="386"/>
        <v>2019</v>
      </c>
      <c r="AG1440" s="17" t="str">
        <f>IFERROR(VLOOKUP(MID(A1440,2,4)*1,[1]Cruces!K:L,2,0),"Verificar")</f>
        <v>Atlántico Norte</v>
      </c>
      <c r="AH1440" s="17">
        <f t="shared" ca="1" si="387"/>
        <v>345</v>
      </c>
      <c r="AI1440" s="17" t="str">
        <f>IFERROR(VLOOKUP(U1440,[1]Cruces!$O$1:$P$6,2,0),"Sin Orden")</f>
        <v>Resuelta</v>
      </c>
      <c r="AJ1440" s="17">
        <f t="shared" si="388"/>
        <v>25</v>
      </c>
      <c r="AK1440" s="17">
        <f t="shared" si="389"/>
        <v>5</v>
      </c>
      <c r="AL1440" s="17">
        <f t="shared" si="390"/>
        <v>2020</v>
      </c>
      <c r="AM1440" s="17">
        <f t="shared" ca="1" si="391"/>
        <v>184</v>
      </c>
      <c r="AN1440" s="18" t="str">
        <f>IFERROR(VLOOKUP(R1440*1,'[1]Ordenes de Servicio'!G:K,5,0),"No Cruza")</f>
        <v>No Cruza</v>
      </c>
      <c r="AO1440" s="17">
        <f t="shared" ca="1" si="392"/>
        <v>161</v>
      </c>
      <c r="AP1440" s="17">
        <f t="shared" si="393"/>
        <v>30</v>
      </c>
      <c r="AQ1440" s="17">
        <f t="shared" si="394"/>
        <v>12</v>
      </c>
      <c r="AR1440" s="17">
        <f t="shared" si="395"/>
        <v>2019</v>
      </c>
      <c r="AS1440" s="17">
        <f t="shared" ca="1" si="396"/>
        <v>331</v>
      </c>
      <c r="AT1440" s="17" t="str">
        <f t="shared" ca="1" si="399"/>
        <v>No</v>
      </c>
      <c r="AU1440" s="17">
        <f t="shared" si="397"/>
        <v>147</v>
      </c>
      <c r="AV1440" s="17" t="str">
        <f>+VLOOKUP(B1440,[1]Cruces!S:T,2,0)</f>
        <v>5. Consultoría / Adjudicación</v>
      </c>
    </row>
    <row r="1441" spans="1:48" hidden="1" x14ac:dyDescent="0.25">
      <c r="A1441" s="17" t="s">
        <v>8475</v>
      </c>
      <c r="B1441" s="17" t="s">
        <v>1943</v>
      </c>
      <c r="C1441" s="17">
        <v>1115455</v>
      </c>
      <c r="D1441" s="17">
        <v>10014101</v>
      </c>
      <c r="E1441" s="17" t="s">
        <v>93</v>
      </c>
      <c r="F1441" s="17" t="s">
        <v>932</v>
      </c>
      <c r="G1441" s="17" t="s">
        <v>8476</v>
      </c>
      <c r="H1441" s="17">
        <v>3178864640</v>
      </c>
      <c r="I1441" s="17" t="s">
        <v>71</v>
      </c>
      <c r="J1441" s="17" t="s">
        <v>8477</v>
      </c>
      <c r="K1441" s="17" t="s">
        <v>8478</v>
      </c>
      <c r="L1441" s="17" t="s">
        <v>7198</v>
      </c>
      <c r="M1441" s="17" t="s">
        <v>7199</v>
      </c>
      <c r="N1441" s="17" t="s">
        <v>1946</v>
      </c>
      <c r="O1441" s="17">
        <v>20201112</v>
      </c>
      <c r="P1441" s="17">
        <v>20201112</v>
      </c>
      <c r="Q1441" s="17">
        <v>3410</v>
      </c>
      <c r="R1441" s="17">
        <v>28280377</v>
      </c>
      <c r="S1441" s="17" t="s">
        <v>7072</v>
      </c>
      <c r="T1441" s="17" t="s">
        <v>63</v>
      </c>
      <c r="U1441" s="17" t="s">
        <v>77</v>
      </c>
      <c r="V1441" s="17">
        <f t="shared" si="398"/>
        <v>3</v>
      </c>
      <c r="W1441" s="17">
        <v>3000</v>
      </c>
      <c r="X1441" s="17" t="s">
        <v>89</v>
      </c>
      <c r="Y1441" s="17" t="s">
        <v>1943</v>
      </c>
      <c r="Z1441" s="17">
        <v>20201112</v>
      </c>
      <c r="AA1441" s="17" t="s">
        <v>1947</v>
      </c>
      <c r="AB1441" s="17">
        <v>1</v>
      </c>
      <c r="AC1441" s="17" t="str">
        <f>IFERROR(VLOOKUP(A1441,[1]Cruces!AJ:AK,2,0),VLOOKUP(CONCATENATE(X1441,AA1441),[1]Cruces!G:H,2,0))</f>
        <v>Solicitud por BT</v>
      </c>
      <c r="AD1441" s="17">
        <f t="shared" si="384"/>
        <v>12</v>
      </c>
      <c r="AE1441" s="17">
        <f t="shared" si="385"/>
        <v>11</v>
      </c>
      <c r="AF1441" s="17">
        <f t="shared" si="386"/>
        <v>2020</v>
      </c>
      <c r="AG1441" s="17" t="str">
        <f>IFERROR(VLOOKUP(MID(A1441,2,4)*1,[1]Cruces!K:L,2,0),"Verificar")</f>
        <v>Magdalena</v>
      </c>
      <c r="AH1441" s="17">
        <f t="shared" ca="1" si="387"/>
        <v>13</v>
      </c>
      <c r="AI1441" s="17" t="str">
        <f>IFERROR(VLOOKUP(U1441,[1]Cruces!$O$1:$P$6,2,0),"Sin Orden")</f>
        <v>Pendiente</v>
      </c>
      <c r="AJ1441" s="17">
        <f t="shared" si="388"/>
        <v>12</v>
      </c>
      <c r="AK1441" s="17">
        <f t="shared" si="389"/>
        <v>11</v>
      </c>
      <c r="AL1441" s="17">
        <f t="shared" si="390"/>
        <v>2020</v>
      </c>
      <c r="AM1441" s="17">
        <f t="shared" ca="1" si="391"/>
        <v>13</v>
      </c>
      <c r="AN1441" s="18" t="str">
        <f>IFERROR(VLOOKUP(R1441*1,'[1]Ordenes de Servicio'!G:K,5,0),"No Cruza")</f>
        <v>No Cruza</v>
      </c>
      <c r="AO1441" s="17">
        <f t="shared" ca="1" si="392"/>
        <v>13</v>
      </c>
      <c r="AP1441" s="17">
        <f t="shared" si="393"/>
        <v>12</v>
      </c>
      <c r="AQ1441" s="17">
        <f t="shared" si="394"/>
        <v>11</v>
      </c>
      <c r="AR1441" s="17">
        <f t="shared" si="395"/>
        <v>2020</v>
      </c>
      <c r="AS1441" s="17">
        <f t="shared" ca="1" si="396"/>
        <v>13</v>
      </c>
      <c r="AT1441" s="17" t="str">
        <f t="shared" ca="1" si="399"/>
        <v>No</v>
      </c>
      <c r="AU1441" s="17">
        <f t="shared" si="397"/>
        <v>0</v>
      </c>
      <c r="AV1441" s="17" t="str">
        <f>+VLOOKUP(B1441,[1]Cruces!S:T,2,0)</f>
        <v>7. Ejecución en Campo OS BT</v>
      </c>
    </row>
    <row r="1442" spans="1:48" hidden="1" x14ac:dyDescent="0.25">
      <c r="A1442" s="17" t="s">
        <v>2787</v>
      </c>
      <c r="B1442" s="17" t="s">
        <v>68</v>
      </c>
      <c r="C1442" s="17">
        <v>0</v>
      </c>
      <c r="D1442" s="17">
        <v>0</v>
      </c>
      <c r="E1442" s="17" t="s">
        <v>55</v>
      </c>
      <c r="F1442" s="17" t="s">
        <v>81</v>
      </c>
      <c r="G1442" s="17" t="s">
        <v>2788</v>
      </c>
      <c r="H1442" s="17">
        <v>3214579223</v>
      </c>
      <c r="I1442" s="17" t="s">
        <v>116</v>
      </c>
      <c r="J1442" s="17" t="s">
        <v>59</v>
      </c>
      <c r="K1442" s="17" t="s">
        <v>97</v>
      </c>
      <c r="L1442" s="17" t="s">
        <v>85</v>
      </c>
      <c r="M1442" s="17" t="s">
        <v>86</v>
      </c>
      <c r="N1442" s="17" t="s">
        <v>75</v>
      </c>
      <c r="O1442" s="17">
        <v>20200625</v>
      </c>
      <c r="P1442" s="17">
        <v>20200713</v>
      </c>
      <c r="Q1442" s="17">
        <v>3410</v>
      </c>
      <c r="R1442" s="17">
        <v>28253689</v>
      </c>
      <c r="S1442" s="17" t="s">
        <v>76</v>
      </c>
      <c r="T1442" s="17" t="s">
        <v>63</v>
      </c>
      <c r="U1442" s="17" t="s">
        <v>91</v>
      </c>
      <c r="V1442" s="17">
        <f t="shared" si="398"/>
        <v>800</v>
      </c>
      <c r="W1442" s="17">
        <v>800000</v>
      </c>
      <c r="X1442" s="17" t="s">
        <v>64</v>
      </c>
      <c r="Y1442" s="17" t="s">
        <v>150</v>
      </c>
      <c r="Z1442" s="17">
        <v>20201021</v>
      </c>
      <c r="AA1442" s="17" t="s">
        <v>101</v>
      </c>
      <c r="AB1442" s="17">
        <v>1</v>
      </c>
      <c r="AC1442" s="17" t="str">
        <f>IFERROR(VLOOKUP(A1442,[1]Cruces!AJ:AK,2,0),VLOOKUP(CONCATENATE(X1442,AA1442),[1]Cruces!G:H,2,0))</f>
        <v>Solicitud de Obra</v>
      </c>
      <c r="AD1442" s="17">
        <f t="shared" si="384"/>
        <v>25</v>
      </c>
      <c r="AE1442" s="17">
        <f t="shared" si="385"/>
        <v>6</v>
      </c>
      <c r="AF1442" s="17">
        <f t="shared" si="386"/>
        <v>2020</v>
      </c>
      <c r="AG1442" s="17" t="str">
        <f>IFERROR(VLOOKUP(MID(A1442,2,4)*1,[1]Cruces!K:L,2,0),"Verificar")</f>
        <v>Magdalena</v>
      </c>
      <c r="AH1442" s="17">
        <f t="shared" ca="1" si="387"/>
        <v>153</v>
      </c>
      <c r="AI1442" s="17" t="str">
        <f>IFERROR(VLOOKUP(U1442,[1]Cruces!$O$1:$P$6,2,0),"Sin Orden")</f>
        <v>Resuelta</v>
      </c>
      <c r="AJ1442" s="17">
        <f t="shared" si="388"/>
        <v>21</v>
      </c>
      <c r="AK1442" s="17">
        <f t="shared" si="389"/>
        <v>10</v>
      </c>
      <c r="AL1442" s="17">
        <f t="shared" si="390"/>
        <v>2020</v>
      </c>
      <c r="AM1442" s="17">
        <f t="shared" ca="1" si="391"/>
        <v>35</v>
      </c>
      <c r="AN1442" s="18" t="str">
        <f>IFERROR(VLOOKUP(R1442*1,'[1]Ordenes de Servicio'!G:K,5,0),"No Cruza")</f>
        <v>No Cruza</v>
      </c>
      <c r="AO1442" s="17">
        <f t="shared" ca="1" si="392"/>
        <v>118</v>
      </c>
      <c r="AP1442" s="17">
        <f t="shared" si="393"/>
        <v>13</v>
      </c>
      <c r="AQ1442" s="17">
        <f t="shared" si="394"/>
        <v>7</v>
      </c>
      <c r="AR1442" s="17">
        <f t="shared" si="395"/>
        <v>2020</v>
      </c>
      <c r="AS1442" s="17">
        <f t="shared" ca="1" si="396"/>
        <v>135</v>
      </c>
      <c r="AT1442" s="17" t="str">
        <f t="shared" ca="1" si="399"/>
        <v>No</v>
      </c>
      <c r="AU1442" s="17">
        <f t="shared" si="397"/>
        <v>100</v>
      </c>
      <c r="AV1442" s="17" t="str">
        <f>+VLOOKUP(B1442,[1]Cruces!S:T,2,0)</f>
        <v>5. Consultoría / Adjudicación</v>
      </c>
    </row>
    <row r="1443" spans="1:48" hidden="1" x14ac:dyDescent="0.25">
      <c r="A1443" s="17" t="s">
        <v>2789</v>
      </c>
      <c r="B1443" s="17" t="s">
        <v>68</v>
      </c>
      <c r="C1443" s="17">
        <v>7082679</v>
      </c>
      <c r="D1443" s="17">
        <v>0</v>
      </c>
      <c r="E1443" s="17" t="s">
        <v>55</v>
      </c>
      <c r="F1443" s="17" t="s">
        <v>107</v>
      </c>
      <c r="G1443" s="17" t="s">
        <v>2790</v>
      </c>
      <c r="H1443" s="17">
        <v>0</v>
      </c>
      <c r="I1443" s="17" t="s">
        <v>71</v>
      </c>
      <c r="J1443" s="17" t="s">
        <v>59</v>
      </c>
      <c r="K1443" s="17" t="s">
        <v>97</v>
      </c>
      <c r="L1443" s="17" t="s">
        <v>111</v>
      </c>
      <c r="M1443" s="17" t="s">
        <v>112</v>
      </c>
      <c r="N1443" s="17" t="s">
        <v>75</v>
      </c>
      <c r="O1443" s="17">
        <v>20190402</v>
      </c>
      <c r="P1443" s="17">
        <v>20190719</v>
      </c>
      <c r="Q1443" s="17">
        <v>9510</v>
      </c>
      <c r="R1443" s="17">
        <v>26170982</v>
      </c>
      <c r="S1443" s="17" t="s">
        <v>100</v>
      </c>
      <c r="T1443" s="17" t="s">
        <v>63</v>
      </c>
      <c r="U1443" s="17" t="s">
        <v>91</v>
      </c>
      <c r="V1443" s="17">
        <f t="shared" si="398"/>
        <v>75</v>
      </c>
      <c r="W1443" s="17">
        <v>75000</v>
      </c>
      <c r="X1443" s="17" t="s">
        <v>89</v>
      </c>
      <c r="Y1443" s="17" t="s">
        <v>282</v>
      </c>
      <c r="Z1443" s="17">
        <v>20190723</v>
      </c>
      <c r="AA1443" s="17" t="s">
        <v>78</v>
      </c>
      <c r="AB1443" s="17">
        <v>1</v>
      </c>
      <c r="AC1443" s="17" t="str">
        <f>IFERROR(VLOOKUP(A1443,[1]Cruces!AJ:AK,2,0),VLOOKUP(CONCATENATE(X1443,AA1443),[1]Cruces!G:H,2,0))</f>
        <v>Solicitud de Obra</v>
      </c>
      <c r="AD1443" s="17">
        <f t="shared" si="384"/>
        <v>2</v>
      </c>
      <c r="AE1443" s="17">
        <f t="shared" si="385"/>
        <v>4</v>
      </c>
      <c r="AF1443" s="17">
        <f t="shared" si="386"/>
        <v>2019</v>
      </c>
      <c r="AG1443" s="17" t="str">
        <f>IFERROR(VLOOKUP(MID(A1443,2,4)*1,[1]Cruces!K:L,2,0),"Verificar")</f>
        <v>Atlántico Norte</v>
      </c>
      <c r="AH1443" s="17">
        <f t="shared" ca="1" si="387"/>
        <v>603</v>
      </c>
      <c r="AI1443" s="17" t="str">
        <f>IFERROR(VLOOKUP(U1443,[1]Cruces!$O$1:$P$6,2,0),"Sin Orden")</f>
        <v>Resuelta</v>
      </c>
      <c r="AJ1443" s="17">
        <f t="shared" si="388"/>
        <v>23</v>
      </c>
      <c r="AK1443" s="17">
        <f t="shared" si="389"/>
        <v>7</v>
      </c>
      <c r="AL1443" s="17">
        <f t="shared" si="390"/>
        <v>2019</v>
      </c>
      <c r="AM1443" s="17">
        <f t="shared" ca="1" si="391"/>
        <v>491</v>
      </c>
      <c r="AN1443" s="18" t="str">
        <f>IFERROR(VLOOKUP(R1443*1,'[1]Ordenes de Servicio'!G:K,5,0),"No Cruza")</f>
        <v>No Cruza</v>
      </c>
      <c r="AO1443" s="17">
        <f t="shared" ca="1" si="392"/>
        <v>112</v>
      </c>
      <c r="AP1443" s="17">
        <f t="shared" si="393"/>
        <v>19</v>
      </c>
      <c r="AQ1443" s="17">
        <f t="shared" si="394"/>
        <v>7</v>
      </c>
      <c r="AR1443" s="17">
        <f t="shared" si="395"/>
        <v>2019</v>
      </c>
      <c r="AS1443" s="17">
        <f t="shared" ca="1" si="396"/>
        <v>495</v>
      </c>
      <c r="AT1443" s="17" t="str">
        <f t="shared" ca="1" si="399"/>
        <v>Si</v>
      </c>
      <c r="AU1443" s="17">
        <f t="shared" si="397"/>
        <v>4</v>
      </c>
      <c r="AV1443" s="17" t="str">
        <f>+VLOOKUP(B1443,[1]Cruces!S:T,2,0)</f>
        <v>5. Consultoría / Adjudicación</v>
      </c>
    </row>
    <row r="1444" spans="1:48" hidden="1" x14ac:dyDescent="0.25">
      <c r="A1444" s="17" t="s">
        <v>2791</v>
      </c>
      <c r="B1444" s="17" t="s">
        <v>68</v>
      </c>
      <c r="C1444" s="17">
        <v>2022816</v>
      </c>
      <c r="D1444" s="17">
        <v>20159345</v>
      </c>
      <c r="E1444" s="17" t="s">
        <v>93</v>
      </c>
      <c r="F1444" s="17" t="s">
        <v>107</v>
      </c>
      <c r="G1444" s="17" t="s">
        <v>2792</v>
      </c>
      <c r="H1444" s="17">
        <v>3023708436</v>
      </c>
      <c r="I1444" s="17" t="s">
        <v>116</v>
      </c>
      <c r="J1444" s="17" t="s">
        <v>2793</v>
      </c>
      <c r="K1444" s="17" t="s">
        <v>97</v>
      </c>
      <c r="L1444" s="17" t="s">
        <v>117</v>
      </c>
      <c r="M1444" s="17" t="s">
        <v>118</v>
      </c>
      <c r="N1444" s="17" t="s">
        <v>75</v>
      </c>
      <c r="O1444" s="17">
        <v>20200313</v>
      </c>
      <c r="P1444" s="17">
        <v>20200519</v>
      </c>
      <c r="Q1444" s="17">
        <v>1110</v>
      </c>
      <c r="R1444" s="17">
        <v>27270912</v>
      </c>
      <c r="S1444" s="17" t="s">
        <v>100</v>
      </c>
      <c r="T1444" s="17" t="s">
        <v>63</v>
      </c>
      <c r="U1444" s="17" t="s">
        <v>91</v>
      </c>
      <c r="V1444" s="17">
        <f t="shared" si="398"/>
        <v>300</v>
      </c>
      <c r="W1444" s="17">
        <v>300000</v>
      </c>
      <c r="X1444" s="17" t="s">
        <v>89</v>
      </c>
      <c r="Y1444" s="17" t="s">
        <v>136</v>
      </c>
      <c r="Z1444" s="17">
        <v>20200728</v>
      </c>
      <c r="AA1444" s="17" t="s">
        <v>101</v>
      </c>
      <c r="AB1444" s="17">
        <v>1</v>
      </c>
      <c r="AC1444" s="17" t="str">
        <f>IFERROR(VLOOKUP(A1444,[1]Cruces!AJ:AK,2,0),VLOOKUP(CONCATENATE(X1444,AA1444),[1]Cruces!G:H,2,0))</f>
        <v>Solicitud de Obra</v>
      </c>
      <c r="AD1444" s="17">
        <f t="shared" si="384"/>
        <v>13</v>
      </c>
      <c r="AE1444" s="17">
        <f t="shared" si="385"/>
        <v>3</v>
      </c>
      <c r="AF1444" s="17">
        <f t="shared" si="386"/>
        <v>2020</v>
      </c>
      <c r="AG1444" s="17" t="str">
        <f>IFERROR(VLOOKUP(MID(A1444,2,4)*1,[1]Cruces!K:L,2,0),"Verificar")</f>
        <v>Atlántico Norte</v>
      </c>
      <c r="AH1444" s="17">
        <f t="shared" ca="1" si="387"/>
        <v>257</v>
      </c>
      <c r="AI1444" s="17" t="str">
        <f>IFERROR(VLOOKUP(U1444,[1]Cruces!$O$1:$P$6,2,0),"Sin Orden")</f>
        <v>Resuelta</v>
      </c>
      <c r="AJ1444" s="17">
        <f t="shared" si="388"/>
        <v>28</v>
      </c>
      <c r="AK1444" s="17">
        <f t="shared" si="389"/>
        <v>7</v>
      </c>
      <c r="AL1444" s="17">
        <f t="shared" si="390"/>
        <v>2020</v>
      </c>
      <c r="AM1444" s="17">
        <f t="shared" ca="1" si="391"/>
        <v>120</v>
      </c>
      <c r="AN1444" s="18" t="str">
        <f>IFERROR(VLOOKUP(R1444*1,'[1]Ordenes de Servicio'!G:K,5,0),"No Cruza")</f>
        <v>No Cruza</v>
      </c>
      <c r="AO1444" s="17">
        <f t="shared" ca="1" si="392"/>
        <v>137</v>
      </c>
      <c r="AP1444" s="17">
        <f t="shared" si="393"/>
        <v>19</v>
      </c>
      <c r="AQ1444" s="17">
        <f t="shared" si="394"/>
        <v>5</v>
      </c>
      <c r="AR1444" s="17">
        <f t="shared" si="395"/>
        <v>2020</v>
      </c>
      <c r="AS1444" s="17">
        <f t="shared" ca="1" si="396"/>
        <v>190</v>
      </c>
      <c r="AT1444" s="17" t="str">
        <f t="shared" ca="1" si="399"/>
        <v>No</v>
      </c>
      <c r="AU1444" s="17">
        <f t="shared" si="397"/>
        <v>70</v>
      </c>
      <c r="AV1444" s="17" t="str">
        <f>+VLOOKUP(B1444,[1]Cruces!S:T,2,0)</f>
        <v>5. Consultoría / Adjudicación</v>
      </c>
    </row>
    <row r="1445" spans="1:48" x14ac:dyDescent="0.25">
      <c r="A1445" s="17" t="s">
        <v>2794</v>
      </c>
      <c r="B1445" s="17" t="s">
        <v>80</v>
      </c>
      <c r="C1445" s="17">
        <v>0</v>
      </c>
      <c r="D1445" s="17">
        <v>0</v>
      </c>
      <c r="E1445" s="17" t="s">
        <v>55</v>
      </c>
      <c r="F1445" s="17" t="s">
        <v>56</v>
      </c>
      <c r="G1445" s="17" t="s">
        <v>2795</v>
      </c>
      <c r="H1445" s="17">
        <v>0</v>
      </c>
      <c r="I1445" s="17" t="s">
        <v>116</v>
      </c>
      <c r="J1445" s="17" t="s">
        <v>59</v>
      </c>
      <c r="K1445" s="17" t="s">
        <v>2796</v>
      </c>
      <c r="L1445" s="17" t="s">
        <v>265</v>
      </c>
      <c r="M1445" s="17" t="s">
        <v>55</v>
      </c>
      <c r="N1445" s="17" t="s">
        <v>87</v>
      </c>
      <c r="O1445" s="17">
        <v>20170330</v>
      </c>
      <c r="P1445" s="17">
        <v>20170706</v>
      </c>
      <c r="Q1445" s="17">
        <v>9510</v>
      </c>
      <c r="R1445" s="17">
        <v>23889208</v>
      </c>
      <c r="S1445" s="17" t="s">
        <v>76</v>
      </c>
      <c r="T1445" s="17" t="s">
        <v>63</v>
      </c>
      <c r="U1445" s="17" t="s">
        <v>91</v>
      </c>
      <c r="V1445" s="17">
        <f t="shared" si="398"/>
        <v>112.5</v>
      </c>
      <c r="W1445" s="17">
        <v>112500</v>
      </c>
      <c r="X1445" s="17" t="s">
        <v>64</v>
      </c>
      <c r="Y1445" s="17" t="s">
        <v>80</v>
      </c>
      <c r="Z1445" s="17">
        <v>20170706</v>
      </c>
      <c r="AA1445" s="17" t="s">
        <v>101</v>
      </c>
      <c r="AB1445" s="17">
        <v>1</v>
      </c>
      <c r="AC1445" s="17" t="str">
        <f>IFERROR(VLOOKUP(A1445,[1]Cruces!AJ:AK,2,0),VLOOKUP(CONCATENATE(X1445,AA1445),[1]Cruces!G:H,2,0))</f>
        <v>Solicitud de Obra</v>
      </c>
      <c r="AD1445" s="17">
        <f t="shared" si="384"/>
        <v>30</v>
      </c>
      <c r="AE1445" s="17">
        <f t="shared" si="385"/>
        <v>3</v>
      </c>
      <c r="AF1445" s="17">
        <f t="shared" si="386"/>
        <v>2017</v>
      </c>
      <c r="AG1445" s="17" t="str">
        <f>IFERROR(VLOOKUP(MID(A1445,2,4)*1,[1]Cruces!K:L,2,0),"Verificar")</f>
        <v>Atlántico Norte</v>
      </c>
      <c r="AH1445" s="17">
        <f t="shared" ca="1" si="387"/>
        <v>1336</v>
      </c>
      <c r="AI1445" s="17" t="str">
        <f>IFERROR(VLOOKUP(U1445,[1]Cruces!$O$1:$P$6,2,0),"Sin Orden")</f>
        <v>Resuelta</v>
      </c>
      <c r="AJ1445" s="17">
        <f t="shared" si="388"/>
        <v>6</v>
      </c>
      <c r="AK1445" s="17">
        <f t="shared" si="389"/>
        <v>7</v>
      </c>
      <c r="AL1445" s="17">
        <f t="shared" si="390"/>
        <v>2017</v>
      </c>
      <c r="AM1445" s="17">
        <f t="shared" ca="1" si="391"/>
        <v>1238</v>
      </c>
      <c r="AN1445" s="18" t="str">
        <f>IFERROR(VLOOKUP(R1445*1,'[1]Ordenes de Servicio'!G:K,5,0),"No Cruza")</f>
        <v>No Cruza</v>
      </c>
      <c r="AO1445" s="17">
        <f t="shared" ca="1" si="392"/>
        <v>98</v>
      </c>
      <c r="AP1445" s="17">
        <f t="shared" si="393"/>
        <v>6</v>
      </c>
      <c r="AQ1445" s="17">
        <f t="shared" si="394"/>
        <v>7</v>
      </c>
      <c r="AR1445" s="17">
        <f t="shared" si="395"/>
        <v>2017</v>
      </c>
      <c r="AS1445" s="17">
        <f t="shared" ca="1" si="396"/>
        <v>1238</v>
      </c>
      <c r="AT1445" s="17" t="str">
        <f t="shared" ca="1" si="399"/>
        <v>Si</v>
      </c>
      <c r="AU1445" s="17">
        <f t="shared" si="397"/>
        <v>0</v>
      </c>
      <c r="AV1445" s="17" t="str">
        <f>+VLOOKUP(B1445,[1]Cruces!S:T,2,0)</f>
        <v>8. Puesta en Servicio</v>
      </c>
    </row>
    <row r="1446" spans="1:48" hidden="1" x14ac:dyDescent="0.25">
      <c r="A1446" s="17" t="s">
        <v>2798</v>
      </c>
      <c r="B1446" s="17" t="s">
        <v>68</v>
      </c>
      <c r="C1446" s="17">
        <v>0</v>
      </c>
      <c r="D1446" s="17">
        <v>0</v>
      </c>
      <c r="E1446" s="17" t="s">
        <v>55</v>
      </c>
      <c r="F1446" s="17" t="s">
        <v>56</v>
      </c>
      <c r="G1446" s="17" t="s">
        <v>500</v>
      </c>
      <c r="H1446" s="17">
        <v>3219982531</v>
      </c>
      <c r="I1446" s="17" t="s">
        <v>182</v>
      </c>
      <c r="J1446" s="17" t="s">
        <v>59</v>
      </c>
      <c r="K1446" s="17" t="s">
        <v>97</v>
      </c>
      <c r="L1446" s="17" t="s">
        <v>765</v>
      </c>
      <c r="M1446" s="17" t="s">
        <v>766</v>
      </c>
      <c r="N1446" s="17" t="s">
        <v>75</v>
      </c>
      <c r="O1446" s="17">
        <v>20171010</v>
      </c>
      <c r="P1446" s="17">
        <v>20171024</v>
      </c>
      <c r="Q1446" s="17">
        <v>1110</v>
      </c>
      <c r="R1446" s="17">
        <v>24444435</v>
      </c>
      <c r="S1446" s="17" t="s">
        <v>76</v>
      </c>
      <c r="T1446" s="17" t="s">
        <v>63</v>
      </c>
      <c r="U1446" s="17" t="s">
        <v>91</v>
      </c>
      <c r="V1446" s="17">
        <f t="shared" si="398"/>
        <v>10</v>
      </c>
      <c r="W1446" s="17">
        <v>10000</v>
      </c>
      <c r="X1446" s="17" t="s">
        <v>64</v>
      </c>
      <c r="Y1446" s="17" t="s">
        <v>136</v>
      </c>
      <c r="Z1446" s="17">
        <v>20171031</v>
      </c>
      <c r="AA1446" s="17" t="s">
        <v>78</v>
      </c>
      <c r="AB1446" s="17">
        <v>1</v>
      </c>
      <c r="AC1446" s="17" t="str">
        <f>IFERROR(VLOOKUP(A1446,[1]Cruces!AJ:AK,2,0),VLOOKUP(CONCATENATE(X1446,AA1446),[1]Cruces!G:H,2,0))</f>
        <v>Solicitud de Obra</v>
      </c>
      <c r="AD1446" s="17">
        <f t="shared" si="384"/>
        <v>10</v>
      </c>
      <c r="AE1446" s="17">
        <f t="shared" si="385"/>
        <v>10</v>
      </c>
      <c r="AF1446" s="17">
        <f t="shared" si="386"/>
        <v>2017</v>
      </c>
      <c r="AG1446" s="17" t="str">
        <f>IFERROR(VLOOKUP(MID(A1446,2,4)*1,[1]Cruces!K:L,2,0),"Verificar")</f>
        <v>Atlántico Norte</v>
      </c>
      <c r="AH1446" s="17">
        <f t="shared" ca="1" si="387"/>
        <v>1142</v>
      </c>
      <c r="AI1446" s="17" t="str">
        <f>IFERROR(VLOOKUP(U1446,[1]Cruces!$O$1:$P$6,2,0),"Sin Orden")</f>
        <v>Resuelta</v>
      </c>
      <c r="AJ1446" s="17">
        <f t="shared" si="388"/>
        <v>31</v>
      </c>
      <c r="AK1446" s="17">
        <f t="shared" si="389"/>
        <v>10</v>
      </c>
      <c r="AL1446" s="17">
        <f t="shared" si="390"/>
        <v>2017</v>
      </c>
      <c r="AM1446" s="17">
        <f t="shared" ca="1" si="391"/>
        <v>1121</v>
      </c>
      <c r="AN1446" s="18">
        <f>IFERROR(VLOOKUP(R1446*1,'[1]Ordenes de Servicio'!G:K,5,0),"No Cruza")</f>
        <v>43053</v>
      </c>
      <c r="AO1446" s="17">
        <f t="shared" ca="1" si="392"/>
        <v>21</v>
      </c>
      <c r="AP1446" s="17">
        <f t="shared" si="393"/>
        <v>24</v>
      </c>
      <c r="AQ1446" s="17">
        <f t="shared" si="394"/>
        <v>10</v>
      </c>
      <c r="AR1446" s="17">
        <f t="shared" si="395"/>
        <v>2017</v>
      </c>
      <c r="AS1446" s="17">
        <f t="shared" ca="1" si="396"/>
        <v>1128</v>
      </c>
      <c r="AT1446" s="17" t="str">
        <f t="shared" ca="1" si="399"/>
        <v>Si</v>
      </c>
      <c r="AU1446" s="17">
        <f t="shared" si="397"/>
        <v>7</v>
      </c>
      <c r="AV1446" s="17" t="str">
        <f>+VLOOKUP(B1446,[1]Cruces!S:T,2,0)</f>
        <v>5. Consultoría / Adjudicación</v>
      </c>
    </row>
    <row r="1447" spans="1:48" hidden="1" x14ac:dyDescent="0.25">
      <c r="A1447" s="17" t="s">
        <v>2799</v>
      </c>
      <c r="B1447" s="17" t="s">
        <v>54</v>
      </c>
      <c r="C1447" s="17">
        <v>0</v>
      </c>
      <c r="D1447" s="17">
        <v>0</v>
      </c>
      <c r="E1447" s="17" t="s">
        <v>55</v>
      </c>
      <c r="F1447" s="17" t="s">
        <v>126</v>
      </c>
      <c r="G1447" s="17" t="s">
        <v>2800</v>
      </c>
      <c r="H1447" s="17">
        <v>0</v>
      </c>
      <c r="I1447" s="17" t="s">
        <v>116</v>
      </c>
      <c r="J1447" s="17" t="s">
        <v>59</v>
      </c>
      <c r="K1447" s="17" t="s">
        <v>2801</v>
      </c>
      <c r="L1447" s="17" t="s">
        <v>129</v>
      </c>
      <c r="M1447" s="17" t="s">
        <v>130</v>
      </c>
      <c r="N1447" s="17" t="s">
        <v>62</v>
      </c>
      <c r="O1447" s="17">
        <v>20201015</v>
      </c>
      <c r="P1447" s="17">
        <v>20201029</v>
      </c>
      <c r="Q1447" s="17">
        <v>7751</v>
      </c>
      <c r="R1447" s="17">
        <v>28234546</v>
      </c>
      <c r="S1447" s="17" t="s">
        <v>100</v>
      </c>
      <c r="T1447" s="17" t="s">
        <v>63</v>
      </c>
      <c r="U1447" s="17" t="s">
        <v>91</v>
      </c>
      <c r="V1447" s="17">
        <f t="shared" si="398"/>
        <v>50</v>
      </c>
      <c r="W1447" s="17">
        <v>50000</v>
      </c>
      <c r="X1447" s="17" t="s">
        <v>64</v>
      </c>
      <c r="Y1447" s="17" t="s">
        <v>65</v>
      </c>
      <c r="Z1447" s="17">
        <v>20201029</v>
      </c>
      <c r="AA1447" s="17" t="s">
        <v>78</v>
      </c>
      <c r="AB1447" s="17">
        <v>1</v>
      </c>
      <c r="AC1447" s="17" t="str">
        <f>IFERROR(VLOOKUP(A1447,[1]Cruces!AJ:AK,2,0),VLOOKUP(CONCATENATE(X1447,AA1447),[1]Cruces!G:H,2,0))</f>
        <v>Solicitud de Obra</v>
      </c>
      <c r="AD1447" s="17">
        <f t="shared" si="384"/>
        <v>15</v>
      </c>
      <c r="AE1447" s="17">
        <f t="shared" si="385"/>
        <v>10</v>
      </c>
      <c r="AF1447" s="17">
        <f t="shared" si="386"/>
        <v>2020</v>
      </c>
      <c r="AG1447" s="17" t="str">
        <f>IFERROR(VLOOKUP(MID(A1447,2,4)*1,[1]Cruces!K:L,2,0),"Verificar")</f>
        <v>Guajira</v>
      </c>
      <c r="AH1447" s="17">
        <f t="shared" ca="1" si="387"/>
        <v>41</v>
      </c>
      <c r="AI1447" s="17" t="str">
        <f>IFERROR(VLOOKUP(U1447,[1]Cruces!$O$1:$P$6,2,0),"Sin Orden")</f>
        <v>Resuelta</v>
      </c>
      <c r="AJ1447" s="17">
        <f t="shared" si="388"/>
        <v>29</v>
      </c>
      <c r="AK1447" s="17">
        <f t="shared" si="389"/>
        <v>10</v>
      </c>
      <c r="AL1447" s="17">
        <f t="shared" si="390"/>
        <v>2020</v>
      </c>
      <c r="AM1447" s="17">
        <f t="shared" ca="1" si="391"/>
        <v>27</v>
      </c>
      <c r="AN1447" s="18" t="str">
        <f>IFERROR(VLOOKUP(R1447*1,'[1]Ordenes de Servicio'!G:K,5,0),"No Cruza")</f>
        <v>No Cruza</v>
      </c>
      <c r="AO1447" s="17">
        <f t="shared" ca="1" si="392"/>
        <v>14</v>
      </c>
      <c r="AP1447" s="17">
        <f t="shared" si="393"/>
        <v>29</v>
      </c>
      <c r="AQ1447" s="17">
        <f t="shared" si="394"/>
        <v>10</v>
      </c>
      <c r="AR1447" s="17">
        <f t="shared" si="395"/>
        <v>2020</v>
      </c>
      <c r="AS1447" s="17">
        <f t="shared" ca="1" si="396"/>
        <v>27</v>
      </c>
      <c r="AT1447" s="17" t="str">
        <f t="shared" ca="1" si="399"/>
        <v>No</v>
      </c>
      <c r="AU1447" s="17">
        <f t="shared" si="397"/>
        <v>0</v>
      </c>
      <c r="AV1447" s="17" t="str">
        <f>+VLOOKUP(B1447,[1]Cruces!S:T,2,0)</f>
        <v>4. Presupuesto de Obra</v>
      </c>
    </row>
    <row r="1448" spans="1:48" hidden="1" x14ac:dyDescent="0.25">
      <c r="A1448" s="17" t="s">
        <v>8479</v>
      </c>
      <c r="B1448" s="17" t="s">
        <v>1943</v>
      </c>
      <c r="C1448" s="17">
        <v>0</v>
      </c>
      <c r="D1448" s="17">
        <v>0</v>
      </c>
      <c r="E1448" s="17" t="s">
        <v>55</v>
      </c>
      <c r="F1448" s="17" t="s">
        <v>7936</v>
      </c>
      <c r="G1448" s="17" t="s">
        <v>8480</v>
      </c>
      <c r="H1448" s="17">
        <v>3013117634</v>
      </c>
      <c r="I1448" s="17" t="s">
        <v>71</v>
      </c>
      <c r="J1448" s="17" t="s">
        <v>59</v>
      </c>
      <c r="K1448" s="17" t="s">
        <v>8481</v>
      </c>
      <c r="L1448" s="17" t="s">
        <v>8482</v>
      </c>
      <c r="M1448" s="17" t="s">
        <v>8483</v>
      </c>
      <c r="N1448" s="17" t="s">
        <v>1946</v>
      </c>
      <c r="O1448" s="17">
        <v>20201118</v>
      </c>
      <c r="P1448" s="17">
        <v>20201118</v>
      </c>
      <c r="Q1448" s="17">
        <v>3440</v>
      </c>
      <c r="R1448" s="17">
        <v>28288011</v>
      </c>
      <c r="S1448" s="17" t="s">
        <v>6601</v>
      </c>
      <c r="T1448" s="17" t="s">
        <v>63</v>
      </c>
      <c r="U1448" s="17" t="s">
        <v>77</v>
      </c>
      <c r="V1448" s="17">
        <f t="shared" si="398"/>
        <v>3</v>
      </c>
      <c r="W1448" s="17">
        <v>3000</v>
      </c>
      <c r="X1448" s="17" t="s">
        <v>7065</v>
      </c>
      <c r="Y1448" s="17" t="s">
        <v>1943</v>
      </c>
      <c r="Z1448" s="17">
        <v>20201118</v>
      </c>
      <c r="AA1448" s="17" t="s">
        <v>1947</v>
      </c>
      <c r="AB1448" s="17">
        <v>1</v>
      </c>
      <c r="AC1448" s="17" t="str">
        <f>IFERROR(VLOOKUP(A1448,[1]Cruces!AJ:AK,2,0),VLOOKUP(CONCATENATE(X1448,AA1448),[1]Cruces!G:H,2,0))</f>
        <v>Solicitud por BT</v>
      </c>
      <c r="AD1448" s="17">
        <f t="shared" si="384"/>
        <v>18</v>
      </c>
      <c r="AE1448" s="17">
        <f t="shared" si="385"/>
        <v>11</v>
      </c>
      <c r="AF1448" s="17">
        <f t="shared" si="386"/>
        <v>2020</v>
      </c>
      <c r="AG1448" s="17" t="str">
        <f>IFERROR(VLOOKUP(MID(A1448,2,4)*1,[1]Cruces!K:L,2,0),"Verificar")</f>
        <v>Magdalena</v>
      </c>
      <c r="AH1448" s="17">
        <f t="shared" ca="1" si="387"/>
        <v>7</v>
      </c>
      <c r="AI1448" s="17" t="str">
        <f>IFERROR(VLOOKUP(U1448,[1]Cruces!$O$1:$P$6,2,0),"Sin Orden")</f>
        <v>Pendiente</v>
      </c>
      <c r="AJ1448" s="17">
        <f t="shared" si="388"/>
        <v>18</v>
      </c>
      <c r="AK1448" s="17">
        <f t="shared" si="389"/>
        <v>11</v>
      </c>
      <c r="AL1448" s="17">
        <f t="shared" si="390"/>
        <v>2020</v>
      </c>
      <c r="AM1448" s="17">
        <f t="shared" ca="1" si="391"/>
        <v>7</v>
      </c>
      <c r="AN1448" s="18" t="str">
        <f>IFERROR(VLOOKUP(R1448*1,'[1]Ordenes de Servicio'!G:K,5,0),"No Cruza")</f>
        <v>No Cruza</v>
      </c>
      <c r="AO1448" s="17">
        <f t="shared" ca="1" si="392"/>
        <v>7</v>
      </c>
      <c r="AP1448" s="17">
        <f t="shared" si="393"/>
        <v>18</v>
      </c>
      <c r="AQ1448" s="17">
        <f t="shared" si="394"/>
        <v>11</v>
      </c>
      <c r="AR1448" s="17">
        <f t="shared" si="395"/>
        <v>2020</v>
      </c>
      <c r="AS1448" s="17">
        <f t="shared" ca="1" si="396"/>
        <v>7</v>
      </c>
      <c r="AT1448" s="17" t="str">
        <f t="shared" ca="1" si="399"/>
        <v>No</v>
      </c>
      <c r="AU1448" s="17">
        <f t="shared" si="397"/>
        <v>0</v>
      </c>
      <c r="AV1448" s="17" t="str">
        <f>+VLOOKUP(B1448,[1]Cruces!S:T,2,0)</f>
        <v>7. Ejecución en Campo OS BT</v>
      </c>
    </row>
    <row r="1449" spans="1:48" hidden="1" x14ac:dyDescent="0.25">
      <c r="A1449" s="17" t="s">
        <v>2802</v>
      </c>
      <c r="B1449" s="17" t="s">
        <v>296</v>
      </c>
      <c r="C1449" s="17">
        <v>0</v>
      </c>
      <c r="D1449" s="17">
        <v>0</v>
      </c>
      <c r="E1449" s="17" t="s">
        <v>55</v>
      </c>
      <c r="F1449" s="17" t="s">
        <v>932</v>
      </c>
      <c r="G1449" s="17" t="s">
        <v>2803</v>
      </c>
      <c r="H1449" s="17">
        <v>0</v>
      </c>
      <c r="I1449" s="17" t="s">
        <v>2424</v>
      </c>
      <c r="J1449" s="17" t="s">
        <v>59</v>
      </c>
      <c r="K1449" s="17" t="s">
        <v>97</v>
      </c>
      <c r="L1449" s="17" t="s">
        <v>1116</v>
      </c>
      <c r="M1449" s="17" t="s">
        <v>1117</v>
      </c>
      <c r="N1449" s="17" t="s">
        <v>301</v>
      </c>
      <c r="O1449" s="17">
        <v>20201010</v>
      </c>
      <c r="P1449" s="17">
        <v>20201010</v>
      </c>
      <c r="Q1449" s="17">
        <v>9340</v>
      </c>
      <c r="R1449" s="17">
        <v>0</v>
      </c>
      <c r="S1449" s="17"/>
      <c r="T1449" s="17" t="s">
        <v>63</v>
      </c>
      <c r="U1449" s="17"/>
      <c r="V1449" s="17">
        <f t="shared" si="398"/>
        <v>75</v>
      </c>
      <c r="W1449" s="17">
        <v>75000</v>
      </c>
      <c r="X1449" s="17" t="s">
        <v>64</v>
      </c>
      <c r="Y1449" s="17" t="s">
        <v>296</v>
      </c>
      <c r="Z1449" s="17">
        <v>20201010</v>
      </c>
      <c r="AA1449" s="17" t="s">
        <v>78</v>
      </c>
      <c r="AB1449" s="17">
        <v>1</v>
      </c>
      <c r="AC1449" s="17" t="str">
        <f>IFERROR(VLOOKUP(A1449,[1]Cruces!AJ:AK,2,0),VLOOKUP(CONCATENATE(X1449,AA1449),[1]Cruces!G:H,2,0))</f>
        <v>Solicitud de Obra</v>
      </c>
      <c r="AD1449" s="17">
        <f t="shared" si="384"/>
        <v>10</v>
      </c>
      <c r="AE1449" s="17">
        <f t="shared" si="385"/>
        <v>10</v>
      </c>
      <c r="AF1449" s="17">
        <f t="shared" si="386"/>
        <v>2020</v>
      </c>
      <c r="AG1449" s="17" t="str">
        <f>IFERROR(VLOOKUP(MID(A1449,2,4)*1,[1]Cruces!K:L,2,0),"Verificar")</f>
        <v>Magdalena</v>
      </c>
      <c r="AH1449" s="17">
        <f t="shared" ca="1" si="387"/>
        <v>46</v>
      </c>
      <c r="AI1449" s="17" t="str">
        <f>IFERROR(VLOOKUP(U1449,[1]Cruces!$O$1:$P$6,2,0),"Sin Orden")</f>
        <v>Sin Orden</v>
      </c>
      <c r="AJ1449" s="17">
        <f t="shared" si="388"/>
        <v>10</v>
      </c>
      <c r="AK1449" s="17">
        <f t="shared" si="389"/>
        <v>10</v>
      </c>
      <c r="AL1449" s="17">
        <f t="shared" si="390"/>
        <v>2020</v>
      </c>
      <c r="AM1449" s="17">
        <f t="shared" ca="1" si="391"/>
        <v>46</v>
      </c>
      <c r="AN1449" s="18" t="str">
        <f>IFERROR(VLOOKUP(R1449*1,'[1]Ordenes de Servicio'!G:K,5,0),"No Cruza")</f>
        <v>No Cruza</v>
      </c>
      <c r="AO1449" s="17">
        <f t="shared" ca="1" si="392"/>
        <v>46</v>
      </c>
      <c r="AP1449" s="17">
        <f t="shared" si="393"/>
        <v>10</v>
      </c>
      <c r="AQ1449" s="17">
        <f t="shared" si="394"/>
        <v>10</v>
      </c>
      <c r="AR1449" s="17">
        <f t="shared" si="395"/>
        <v>2020</v>
      </c>
      <c r="AS1449" s="17">
        <f t="shared" ca="1" si="396"/>
        <v>46</v>
      </c>
      <c r="AT1449" s="17" t="str">
        <f t="shared" ca="1" si="399"/>
        <v>No</v>
      </c>
      <c r="AU1449" s="17">
        <f t="shared" si="397"/>
        <v>0</v>
      </c>
      <c r="AV1449" s="17" t="str">
        <f>+VLOOKUP(B1449,[1]Cruces!S:T,2,0)</f>
        <v>3. Evaluación Técnico Ecónomica</v>
      </c>
    </row>
    <row r="1450" spans="1:48" hidden="1" x14ac:dyDescent="0.25">
      <c r="A1450" s="17" t="s">
        <v>2804</v>
      </c>
      <c r="B1450" s="17" t="s">
        <v>68</v>
      </c>
      <c r="C1450" s="17">
        <v>0</v>
      </c>
      <c r="D1450" s="17">
        <v>0</v>
      </c>
      <c r="E1450" s="17" t="s">
        <v>55</v>
      </c>
      <c r="F1450" s="17" t="s">
        <v>107</v>
      </c>
      <c r="G1450" s="17" t="s">
        <v>2805</v>
      </c>
      <c r="H1450" s="17">
        <v>0</v>
      </c>
      <c r="I1450" s="17" t="s">
        <v>116</v>
      </c>
      <c r="J1450" s="17" t="s">
        <v>59</v>
      </c>
      <c r="K1450" s="17" t="s">
        <v>2806</v>
      </c>
      <c r="L1450" s="17" t="s">
        <v>333</v>
      </c>
      <c r="M1450" s="17" t="s">
        <v>334</v>
      </c>
      <c r="N1450" s="17" t="s">
        <v>75</v>
      </c>
      <c r="O1450" s="17">
        <v>20190924</v>
      </c>
      <c r="P1450" s="17">
        <v>20191011</v>
      </c>
      <c r="Q1450" s="17">
        <v>1110</v>
      </c>
      <c r="R1450" s="17">
        <v>26857079</v>
      </c>
      <c r="S1450" s="17" t="s">
        <v>76</v>
      </c>
      <c r="T1450" s="17" t="s">
        <v>63</v>
      </c>
      <c r="U1450" s="17" t="s">
        <v>91</v>
      </c>
      <c r="V1450" s="17">
        <f t="shared" si="398"/>
        <v>10</v>
      </c>
      <c r="W1450" s="17">
        <v>10000</v>
      </c>
      <c r="X1450" s="17" t="s">
        <v>64</v>
      </c>
      <c r="Y1450" s="17" t="s">
        <v>105</v>
      </c>
      <c r="Z1450" s="17">
        <v>20191210</v>
      </c>
      <c r="AA1450" s="17" t="s">
        <v>78</v>
      </c>
      <c r="AB1450" s="17">
        <v>1</v>
      </c>
      <c r="AC1450" s="17" t="str">
        <f>IFERROR(VLOOKUP(A1450,[1]Cruces!AJ:AK,2,0),VLOOKUP(CONCATENATE(X1450,AA1450),[1]Cruces!G:H,2,0))</f>
        <v>Solicitud de Obra</v>
      </c>
      <c r="AD1450" s="17">
        <f t="shared" si="384"/>
        <v>24</v>
      </c>
      <c r="AE1450" s="17">
        <f t="shared" si="385"/>
        <v>9</v>
      </c>
      <c r="AF1450" s="17">
        <f t="shared" si="386"/>
        <v>2019</v>
      </c>
      <c r="AG1450" s="17" t="str">
        <f>IFERROR(VLOOKUP(MID(A1450,2,4)*1,[1]Cruces!K:L,2,0),"Verificar")</f>
        <v>Atlántico Norte</v>
      </c>
      <c r="AH1450" s="17">
        <f t="shared" ca="1" si="387"/>
        <v>428</v>
      </c>
      <c r="AI1450" s="17" t="str">
        <f>IFERROR(VLOOKUP(U1450,[1]Cruces!$O$1:$P$6,2,0),"Sin Orden")</f>
        <v>Resuelta</v>
      </c>
      <c r="AJ1450" s="17">
        <f t="shared" si="388"/>
        <v>10</v>
      </c>
      <c r="AK1450" s="17">
        <f t="shared" si="389"/>
        <v>12</v>
      </c>
      <c r="AL1450" s="17">
        <f t="shared" si="390"/>
        <v>2019</v>
      </c>
      <c r="AM1450" s="17">
        <f t="shared" ca="1" si="391"/>
        <v>351</v>
      </c>
      <c r="AN1450" s="18">
        <f>IFERROR(VLOOKUP(R1450*1,'[1]Ordenes de Servicio'!G:K,5,0),"No Cruza")</f>
        <v>43763</v>
      </c>
      <c r="AO1450" s="17">
        <f t="shared" ca="1" si="392"/>
        <v>77</v>
      </c>
      <c r="AP1450" s="17">
        <f t="shared" si="393"/>
        <v>11</v>
      </c>
      <c r="AQ1450" s="17">
        <f t="shared" si="394"/>
        <v>10</v>
      </c>
      <c r="AR1450" s="17">
        <f t="shared" si="395"/>
        <v>2019</v>
      </c>
      <c r="AS1450" s="17">
        <f t="shared" ca="1" si="396"/>
        <v>411</v>
      </c>
      <c r="AT1450" s="17" t="str">
        <f t="shared" ca="1" si="399"/>
        <v>Si</v>
      </c>
      <c r="AU1450" s="17">
        <f t="shared" si="397"/>
        <v>60</v>
      </c>
      <c r="AV1450" s="17" t="str">
        <f>+VLOOKUP(B1450,[1]Cruces!S:T,2,0)</f>
        <v>5. Consultoría / Adjudicación</v>
      </c>
    </row>
    <row r="1451" spans="1:48" hidden="1" x14ac:dyDescent="0.25">
      <c r="A1451" s="17" t="s">
        <v>8484</v>
      </c>
      <c r="B1451" s="17" t="s">
        <v>6595</v>
      </c>
      <c r="C1451" s="17">
        <v>7342414</v>
      </c>
      <c r="D1451" s="17">
        <v>20038355</v>
      </c>
      <c r="E1451" s="17" t="s">
        <v>93</v>
      </c>
      <c r="F1451" s="17" t="s">
        <v>56</v>
      </c>
      <c r="G1451" s="17" t="s">
        <v>8485</v>
      </c>
      <c r="H1451" s="17">
        <v>3145496205</v>
      </c>
      <c r="I1451" s="17" t="s">
        <v>71</v>
      </c>
      <c r="J1451" s="17" t="s">
        <v>8486</v>
      </c>
      <c r="K1451" s="17" t="s">
        <v>8487</v>
      </c>
      <c r="L1451" s="17" t="s">
        <v>7310</v>
      </c>
      <c r="M1451" s="17" t="s">
        <v>7311</v>
      </c>
      <c r="N1451" s="17" t="s">
        <v>6600</v>
      </c>
      <c r="O1451" s="17">
        <v>20201022</v>
      </c>
      <c r="P1451" s="17">
        <v>20201026</v>
      </c>
      <c r="Q1451" s="17">
        <v>1170</v>
      </c>
      <c r="R1451" s="17">
        <v>28247196</v>
      </c>
      <c r="S1451" s="17" t="s">
        <v>7072</v>
      </c>
      <c r="T1451" s="17" t="s">
        <v>63</v>
      </c>
      <c r="U1451" s="17" t="s">
        <v>91</v>
      </c>
      <c r="V1451" s="17">
        <f t="shared" si="398"/>
        <v>3</v>
      </c>
      <c r="W1451" s="17">
        <v>3000</v>
      </c>
      <c r="X1451" s="17" t="s">
        <v>89</v>
      </c>
      <c r="Y1451" s="17" t="s">
        <v>6595</v>
      </c>
      <c r="Z1451" s="17">
        <v>20201026</v>
      </c>
      <c r="AA1451" s="17" t="s">
        <v>1947</v>
      </c>
      <c r="AB1451" s="17">
        <v>1</v>
      </c>
      <c r="AC1451" s="17" t="str">
        <f>IFERROR(VLOOKUP(A1451,[1]Cruces!AJ:AK,2,0),VLOOKUP(CONCATENATE(X1451,AA1451),[1]Cruces!G:H,2,0))</f>
        <v>Solicitud por BT</v>
      </c>
      <c r="AD1451" s="17">
        <f t="shared" si="384"/>
        <v>22</v>
      </c>
      <c r="AE1451" s="17">
        <f t="shared" si="385"/>
        <v>10</v>
      </c>
      <c r="AF1451" s="17">
        <f t="shared" si="386"/>
        <v>2020</v>
      </c>
      <c r="AG1451" s="17" t="str">
        <f>IFERROR(VLOOKUP(MID(A1451,2,4)*1,[1]Cruces!K:L,2,0),"Verificar")</f>
        <v>Atlántico Norte</v>
      </c>
      <c r="AH1451" s="17">
        <f t="shared" ca="1" si="387"/>
        <v>34</v>
      </c>
      <c r="AI1451" s="17" t="str">
        <f>IFERROR(VLOOKUP(U1451,[1]Cruces!$O$1:$P$6,2,0),"Sin Orden")</f>
        <v>Resuelta</v>
      </c>
      <c r="AJ1451" s="17">
        <f t="shared" si="388"/>
        <v>26</v>
      </c>
      <c r="AK1451" s="17">
        <f t="shared" si="389"/>
        <v>10</v>
      </c>
      <c r="AL1451" s="17">
        <f t="shared" si="390"/>
        <v>2020</v>
      </c>
      <c r="AM1451" s="17">
        <f t="shared" ca="1" si="391"/>
        <v>30</v>
      </c>
      <c r="AN1451" s="18" t="str">
        <f>IFERROR(VLOOKUP(R1451*1,'[1]Ordenes de Servicio'!G:K,5,0),"No Cruza")</f>
        <v>No Cruza</v>
      </c>
      <c r="AO1451" s="17">
        <f t="shared" ca="1" si="392"/>
        <v>4</v>
      </c>
      <c r="AP1451" s="17">
        <f t="shared" si="393"/>
        <v>26</v>
      </c>
      <c r="AQ1451" s="17">
        <f t="shared" si="394"/>
        <v>10</v>
      </c>
      <c r="AR1451" s="17">
        <f t="shared" si="395"/>
        <v>2020</v>
      </c>
      <c r="AS1451" s="17">
        <f t="shared" ca="1" si="396"/>
        <v>30</v>
      </c>
      <c r="AT1451" s="17" t="str">
        <f t="shared" ca="1" si="399"/>
        <v>No</v>
      </c>
      <c r="AU1451" s="17">
        <f t="shared" si="397"/>
        <v>0</v>
      </c>
      <c r="AV1451" s="17" t="str">
        <f>+VLOOKUP(B1451,[1]Cruces!S:T,2,0)</f>
        <v>7. Ejecución en Campo OS BT</v>
      </c>
    </row>
    <row r="1452" spans="1:48" x14ac:dyDescent="0.25">
      <c r="A1452" s="17" t="s">
        <v>2807</v>
      </c>
      <c r="B1452" s="17" t="s">
        <v>80</v>
      </c>
      <c r="C1452" s="17">
        <v>0</v>
      </c>
      <c r="D1452" s="17">
        <v>0</v>
      </c>
      <c r="E1452" s="17" t="s">
        <v>55</v>
      </c>
      <c r="F1452" s="17" t="s">
        <v>120</v>
      </c>
      <c r="G1452" s="17" t="s">
        <v>2808</v>
      </c>
      <c r="H1452" s="17">
        <v>0</v>
      </c>
      <c r="I1452" s="17" t="s">
        <v>116</v>
      </c>
      <c r="J1452" s="17" t="s">
        <v>59</v>
      </c>
      <c r="K1452" s="17" t="s">
        <v>2809</v>
      </c>
      <c r="L1452" s="17" t="s">
        <v>122</v>
      </c>
      <c r="M1452" s="17" t="s">
        <v>123</v>
      </c>
      <c r="N1452" s="17" t="s">
        <v>87</v>
      </c>
      <c r="O1452" s="17">
        <v>20180529</v>
      </c>
      <c r="P1452" s="17">
        <v>20190509</v>
      </c>
      <c r="Q1452" s="17">
        <v>9510</v>
      </c>
      <c r="R1452" s="17">
        <v>26016283</v>
      </c>
      <c r="S1452" s="17" t="s">
        <v>76</v>
      </c>
      <c r="T1452" s="17" t="s">
        <v>63</v>
      </c>
      <c r="U1452" s="17" t="s">
        <v>88</v>
      </c>
      <c r="V1452" s="17">
        <f t="shared" si="398"/>
        <v>30</v>
      </c>
      <c r="W1452" s="17">
        <v>30000</v>
      </c>
      <c r="X1452" s="17" t="s">
        <v>64</v>
      </c>
      <c r="Y1452" s="17" t="s">
        <v>80</v>
      </c>
      <c r="Z1452" s="17">
        <v>20190509</v>
      </c>
      <c r="AA1452" s="17" t="s">
        <v>78</v>
      </c>
      <c r="AB1452" s="17">
        <v>1</v>
      </c>
      <c r="AC1452" s="17" t="str">
        <f>IFERROR(VLOOKUP(A1452,[1]Cruces!AJ:AK,2,0),VLOOKUP(CONCATENATE(X1452,AA1452),[1]Cruces!G:H,2,0))</f>
        <v>Solicitud de Obra</v>
      </c>
      <c r="AD1452" s="17">
        <f t="shared" si="384"/>
        <v>29</v>
      </c>
      <c r="AE1452" s="17">
        <f t="shared" si="385"/>
        <v>5</v>
      </c>
      <c r="AF1452" s="17">
        <f t="shared" si="386"/>
        <v>2018</v>
      </c>
      <c r="AG1452" s="17" t="str">
        <f>IFERROR(VLOOKUP(MID(A1452,2,4)*1,[1]Cruces!K:L,2,0),"Verificar")</f>
        <v>Atlántico Norte</v>
      </c>
      <c r="AH1452" s="17">
        <f t="shared" ca="1" si="387"/>
        <v>911</v>
      </c>
      <c r="AI1452" s="17" t="str">
        <f>IFERROR(VLOOKUP(U1452,[1]Cruces!$O$1:$P$6,2,0),"Sin Orden")</f>
        <v>Resuelta</v>
      </c>
      <c r="AJ1452" s="17">
        <f t="shared" si="388"/>
        <v>9</v>
      </c>
      <c r="AK1452" s="17">
        <f t="shared" si="389"/>
        <v>5</v>
      </c>
      <c r="AL1452" s="17">
        <f t="shared" si="390"/>
        <v>2019</v>
      </c>
      <c r="AM1452" s="17">
        <f t="shared" ca="1" si="391"/>
        <v>566</v>
      </c>
      <c r="AN1452" s="18" t="str">
        <f>IFERROR(VLOOKUP(R1452*1,'[1]Ordenes de Servicio'!G:K,5,0),"No Cruza")</f>
        <v>No Cruza</v>
      </c>
      <c r="AO1452" s="17">
        <f t="shared" ca="1" si="392"/>
        <v>345</v>
      </c>
      <c r="AP1452" s="17">
        <f t="shared" si="393"/>
        <v>9</v>
      </c>
      <c r="AQ1452" s="17">
        <f t="shared" si="394"/>
        <v>5</v>
      </c>
      <c r="AR1452" s="17">
        <f t="shared" si="395"/>
        <v>2019</v>
      </c>
      <c r="AS1452" s="17">
        <f t="shared" ca="1" si="396"/>
        <v>566</v>
      </c>
      <c r="AT1452" s="17" t="str">
        <f t="shared" ca="1" si="399"/>
        <v>Si</v>
      </c>
      <c r="AU1452" s="17">
        <f t="shared" si="397"/>
        <v>0</v>
      </c>
      <c r="AV1452" s="17" t="str">
        <f>+VLOOKUP(B1452,[1]Cruces!S:T,2,0)</f>
        <v>8. Puesta en Servicio</v>
      </c>
    </row>
    <row r="1453" spans="1:48" hidden="1" x14ac:dyDescent="0.25">
      <c r="A1453" s="17" t="s">
        <v>2810</v>
      </c>
      <c r="B1453" s="17" t="s">
        <v>68</v>
      </c>
      <c r="C1453" s="17">
        <v>2775246</v>
      </c>
      <c r="D1453" s="17">
        <v>20185360</v>
      </c>
      <c r="E1453" s="17" t="s">
        <v>93</v>
      </c>
      <c r="F1453" s="17" t="s">
        <v>232</v>
      </c>
      <c r="G1453" s="17" t="s">
        <v>2811</v>
      </c>
      <c r="H1453" s="17">
        <v>3164578448</v>
      </c>
      <c r="I1453" s="17" t="s">
        <v>182</v>
      </c>
      <c r="J1453" s="17" t="s">
        <v>2812</v>
      </c>
      <c r="K1453" s="17" t="s">
        <v>2813</v>
      </c>
      <c r="L1453" s="17" t="s">
        <v>280</v>
      </c>
      <c r="M1453" s="17" t="s">
        <v>281</v>
      </c>
      <c r="N1453" s="17" t="s">
        <v>75</v>
      </c>
      <c r="O1453" s="17">
        <v>20200813</v>
      </c>
      <c r="P1453" s="17">
        <v>20200929</v>
      </c>
      <c r="Q1453" s="17">
        <v>1210</v>
      </c>
      <c r="R1453" s="17">
        <v>27990671</v>
      </c>
      <c r="S1453" s="17" t="s">
        <v>100</v>
      </c>
      <c r="T1453" s="17" t="s">
        <v>63</v>
      </c>
      <c r="U1453" s="17" t="s">
        <v>91</v>
      </c>
      <c r="V1453" s="17">
        <f t="shared" si="398"/>
        <v>45</v>
      </c>
      <c r="W1453" s="17">
        <v>45000</v>
      </c>
      <c r="X1453" s="17" t="s">
        <v>89</v>
      </c>
      <c r="Y1453" s="17" t="s">
        <v>136</v>
      </c>
      <c r="Z1453" s="17">
        <v>20200930</v>
      </c>
      <c r="AA1453" s="17" t="s">
        <v>318</v>
      </c>
      <c r="AB1453" s="17">
        <v>1</v>
      </c>
      <c r="AC1453" s="17" t="str">
        <f>IFERROR(VLOOKUP(A1453,[1]Cruces!AJ:AK,2,0),VLOOKUP(CONCATENATE(X1453,AA1453),[1]Cruces!G:H,2,0))</f>
        <v>Solicitud de Obra</v>
      </c>
      <c r="AD1453" s="17">
        <f t="shared" si="384"/>
        <v>13</v>
      </c>
      <c r="AE1453" s="17">
        <f t="shared" si="385"/>
        <v>8</v>
      </c>
      <c r="AF1453" s="17">
        <f t="shared" si="386"/>
        <v>2020</v>
      </c>
      <c r="AG1453" s="17" t="str">
        <f>IFERROR(VLOOKUP(MID(A1453,2,4)*1,[1]Cruces!K:L,2,0),"Verificar")</f>
        <v>Atlántico Sur</v>
      </c>
      <c r="AH1453" s="17">
        <f t="shared" ca="1" si="387"/>
        <v>104</v>
      </c>
      <c r="AI1453" s="17" t="str">
        <f>IFERROR(VLOOKUP(U1453,[1]Cruces!$O$1:$P$6,2,0),"Sin Orden")</f>
        <v>Resuelta</v>
      </c>
      <c r="AJ1453" s="17">
        <f t="shared" si="388"/>
        <v>30</v>
      </c>
      <c r="AK1453" s="17">
        <f t="shared" si="389"/>
        <v>9</v>
      </c>
      <c r="AL1453" s="17">
        <f t="shared" si="390"/>
        <v>2020</v>
      </c>
      <c r="AM1453" s="17">
        <f t="shared" ca="1" si="391"/>
        <v>56</v>
      </c>
      <c r="AN1453" s="18" t="str">
        <f>IFERROR(VLOOKUP(R1453*1,'[1]Ordenes de Servicio'!G:K,5,0),"No Cruza")</f>
        <v>No Cruza</v>
      </c>
      <c r="AO1453" s="17">
        <f t="shared" ca="1" si="392"/>
        <v>48</v>
      </c>
      <c r="AP1453" s="17">
        <f t="shared" si="393"/>
        <v>29</v>
      </c>
      <c r="AQ1453" s="17">
        <f t="shared" si="394"/>
        <v>9</v>
      </c>
      <c r="AR1453" s="17">
        <f t="shared" si="395"/>
        <v>2020</v>
      </c>
      <c r="AS1453" s="17">
        <f t="shared" ca="1" si="396"/>
        <v>57</v>
      </c>
      <c r="AT1453" s="17" t="str">
        <f t="shared" ca="1" si="399"/>
        <v>No</v>
      </c>
      <c r="AU1453" s="17">
        <f t="shared" si="397"/>
        <v>1</v>
      </c>
      <c r="AV1453" s="17" t="str">
        <f>+VLOOKUP(B1453,[1]Cruces!S:T,2,0)</f>
        <v>5. Consultoría / Adjudicación</v>
      </c>
    </row>
    <row r="1454" spans="1:48" hidden="1" x14ac:dyDescent="0.25">
      <c r="A1454" s="17" t="s">
        <v>8488</v>
      </c>
      <c r="B1454" s="17" t="s">
        <v>1943</v>
      </c>
      <c r="C1454" s="17">
        <v>0</v>
      </c>
      <c r="D1454" s="17">
        <v>0</v>
      </c>
      <c r="E1454" s="17" t="s">
        <v>55</v>
      </c>
      <c r="F1454" s="17" t="s">
        <v>56</v>
      </c>
      <c r="G1454" s="17" t="s">
        <v>8489</v>
      </c>
      <c r="H1454" s="17">
        <v>3145935429</v>
      </c>
      <c r="I1454" s="17" t="s">
        <v>71</v>
      </c>
      <c r="J1454" s="17" t="s">
        <v>59</v>
      </c>
      <c r="K1454" s="17" t="s">
        <v>8490</v>
      </c>
      <c r="L1454" s="17" t="s">
        <v>8314</v>
      </c>
      <c r="M1454" s="17" t="s">
        <v>8315</v>
      </c>
      <c r="N1454" s="17" t="s">
        <v>1946</v>
      </c>
      <c r="O1454" s="17">
        <v>20201119</v>
      </c>
      <c r="P1454" s="17">
        <v>20201119</v>
      </c>
      <c r="Q1454" s="17">
        <v>9510</v>
      </c>
      <c r="R1454" s="17">
        <v>28290623</v>
      </c>
      <c r="S1454" s="17" t="s">
        <v>6601</v>
      </c>
      <c r="T1454" s="17" t="s">
        <v>63</v>
      </c>
      <c r="U1454" s="17" t="s">
        <v>77</v>
      </c>
      <c r="V1454" s="17">
        <f t="shared" si="398"/>
        <v>3</v>
      </c>
      <c r="W1454" s="17">
        <v>3000</v>
      </c>
      <c r="X1454" s="17" t="s">
        <v>7065</v>
      </c>
      <c r="Y1454" s="17" t="s">
        <v>1943</v>
      </c>
      <c r="Z1454" s="17">
        <v>20201119</v>
      </c>
      <c r="AA1454" s="17" t="s">
        <v>1947</v>
      </c>
      <c r="AB1454" s="17">
        <v>1</v>
      </c>
      <c r="AC1454" s="17" t="str">
        <f>IFERROR(VLOOKUP(A1454,[1]Cruces!AJ:AK,2,0),VLOOKUP(CONCATENATE(X1454,AA1454),[1]Cruces!G:H,2,0))</f>
        <v>Solicitud por BT</v>
      </c>
      <c r="AD1454" s="17">
        <f t="shared" si="384"/>
        <v>19</v>
      </c>
      <c r="AE1454" s="17">
        <f t="shared" si="385"/>
        <v>11</v>
      </c>
      <c r="AF1454" s="17">
        <f t="shared" si="386"/>
        <v>2020</v>
      </c>
      <c r="AG1454" s="17" t="str">
        <f>IFERROR(VLOOKUP(MID(A1454,2,4)*1,[1]Cruces!K:L,2,0),"Verificar")</f>
        <v>Atlántico Norte</v>
      </c>
      <c r="AH1454" s="17">
        <f t="shared" ca="1" si="387"/>
        <v>6</v>
      </c>
      <c r="AI1454" s="17" t="str">
        <f>IFERROR(VLOOKUP(U1454,[1]Cruces!$O$1:$P$6,2,0),"Sin Orden")</f>
        <v>Pendiente</v>
      </c>
      <c r="AJ1454" s="17">
        <f t="shared" si="388"/>
        <v>19</v>
      </c>
      <c r="AK1454" s="17">
        <f t="shared" si="389"/>
        <v>11</v>
      </c>
      <c r="AL1454" s="17">
        <f t="shared" si="390"/>
        <v>2020</v>
      </c>
      <c r="AM1454" s="17">
        <f t="shared" ca="1" si="391"/>
        <v>6</v>
      </c>
      <c r="AN1454" s="18" t="str">
        <f>IFERROR(VLOOKUP(R1454*1,'[1]Ordenes de Servicio'!G:K,5,0),"No Cruza")</f>
        <v>No Cruza</v>
      </c>
      <c r="AO1454" s="17">
        <f t="shared" ca="1" si="392"/>
        <v>6</v>
      </c>
      <c r="AP1454" s="17">
        <f t="shared" si="393"/>
        <v>19</v>
      </c>
      <c r="AQ1454" s="17">
        <f t="shared" si="394"/>
        <v>11</v>
      </c>
      <c r="AR1454" s="17">
        <f t="shared" si="395"/>
        <v>2020</v>
      </c>
      <c r="AS1454" s="17">
        <f t="shared" ca="1" si="396"/>
        <v>6</v>
      </c>
      <c r="AT1454" s="17" t="str">
        <f t="shared" ca="1" si="399"/>
        <v>No</v>
      </c>
      <c r="AU1454" s="17">
        <f t="shared" si="397"/>
        <v>0</v>
      </c>
      <c r="AV1454" s="17" t="str">
        <f>+VLOOKUP(B1454,[1]Cruces!S:T,2,0)</f>
        <v>7. Ejecución en Campo OS BT</v>
      </c>
    </row>
    <row r="1455" spans="1:48" hidden="1" x14ac:dyDescent="0.25">
      <c r="A1455" s="17" t="s">
        <v>8491</v>
      </c>
      <c r="B1455" s="17" t="s">
        <v>1943</v>
      </c>
      <c r="C1455" s="17">
        <v>8949427</v>
      </c>
      <c r="D1455" s="17">
        <v>35222959</v>
      </c>
      <c r="E1455" s="17" t="s">
        <v>93</v>
      </c>
      <c r="F1455" s="17" t="s">
        <v>7717</v>
      </c>
      <c r="G1455" s="17" t="s">
        <v>8492</v>
      </c>
      <c r="H1455" s="17">
        <v>3205103185</v>
      </c>
      <c r="I1455" s="17" t="s">
        <v>71</v>
      </c>
      <c r="J1455" s="17" t="s">
        <v>8493</v>
      </c>
      <c r="K1455" s="17" t="s">
        <v>8494</v>
      </c>
      <c r="L1455" s="17" t="s">
        <v>7720</v>
      </c>
      <c r="M1455" s="17" t="s">
        <v>7721</v>
      </c>
      <c r="N1455" s="17" t="s">
        <v>1946</v>
      </c>
      <c r="O1455" s="17">
        <v>20201110</v>
      </c>
      <c r="P1455" s="17">
        <v>20201110</v>
      </c>
      <c r="Q1455" s="17">
        <v>9353</v>
      </c>
      <c r="R1455" s="17">
        <v>28277307</v>
      </c>
      <c r="S1455" s="17" t="s">
        <v>7072</v>
      </c>
      <c r="T1455" s="17" t="s">
        <v>63</v>
      </c>
      <c r="U1455" s="17" t="s">
        <v>77</v>
      </c>
      <c r="V1455" s="17">
        <f t="shared" si="398"/>
        <v>3</v>
      </c>
      <c r="W1455" s="17">
        <v>3000</v>
      </c>
      <c r="X1455" s="17" t="s">
        <v>89</v>
      </c>
      <c r="Y1455" s="17" t="s">
        <v>1943</v>
      </c>
      <c r="Z1455" s="17">
        <v>20201110</v>
      </c>
      <c r="AA1455" s="17" t="s">
        <v>1947</v>
      </c>
      <c r="AB1455" s="17">
        <v>1</v>
      </c>
      <c r="AC1455" s="17" t="str">
        <f>IFERROR(VLOOKUP(A1455,[1]Cruces!AJ:AK,2,0),VLOOKUP(CONCATENATE(X1455,AA1455),[1]Cruces!G:H,2,0))</f>
        <v>Solicitud por BT</v>
      </c>
      <c r="AD1455" s="17">
        <f t="shared" si="384"/>
        <v>10</v>
      </c>
      <c r="AE1455" s="17">
        <f t="shared" si="385"/>
        <v>11</v>
      </c>
      <c r="AF1455" s="17">
        <f t="shared" si="386"/>
        <v>2020</v>
      </c>
      <c r="AG1455" s="17" t="str">
        <f>IFERROR(VLOOKUP(MID(A1455,2,4)*1,[1]Cruces!K:L,2,0),"Verificar")</f>
        <v>Magdalena</v>
      </c>
      <c r="AH1455" s="17">
        <f t="shared" ca="1" si="387"/>
        <v>15</v>
      </c>
      <c r="AI1455" s="17" t="str">
        <f>IFERROR(VLOOKUP(U1455,[1]Cruces!$O$1:$P$6,2,0),"Sin Orden")</f>
        <v>Pendiente</v>
      </c>
      <c r="AJ1455" s="17">
        <f t="shared" si="388"/>
        <v>10</v>
      </c>
      <c r="AK1455" s="17">
        <f t="shared" si="389"/>
        <v>11</v>
      </c>
      <c r="AL1455" s="17">
        <f t="shared" si="390"/>
        <v>2020</v>
      </c>
      <c r="AM1455" s="17">
        <f t="shared" ca="1" si="391"/>
        <v>15</v>
      </c>
      <c r="AN1455" s="18" t="str">
        <f>IFERROR(VLOOKUP(R1455*1,'[1]Ordenes de Servicio'!G:K,5,0),"No Cruza")</f>
        <v>No Cruza</v>
      </c>
      <c r="AO1455" s="17">
        <f t="shared" ca="1" si="392"/>
        <v>15</v>
      </c>
      <c r="AP1455" s="17">
        <f t="shared" si="393"/>
        <v>10</v>
      </c>
      <c r="AQ1455" s="17">
        <f t="shared" si="394"/>
        <v>11</v>
      </c>
      <c r="AR1455" s="17">
        <f t="shared" si="395"/>
        <v>2020</v>
      </c>
      <c r="AS1455" s="17">
        <f t="shared" ca="1" si="396"/>
        <v>15</v>
      </c>
      <c r="AT1455" s="17" t="str">
        <f t="shared" ca="1" si="399"/>
        <v>No</v>
      </c>
      <c r="AU1455" s="17">
        <f t="shared" si="397"/>
        <v>0</v>
      </c>
      <c r="AV1455" s="17" t="str">
        <f>+VLOOKUP(B1455,[1]Cruces!S:T,2,0)</f>
        <v>7. Ejecución en Campo OS BT</v>
      </c>
    </row>
    <row r="1456" spans="1:48" hidden="1" x14ac:dyDescent="0.25">
      <c r="A1456" s="17" t="s">
        <v>2814</v>
      </c>
      <c r="B1456" s="17" t="s">
        <v>54</v>
      </c>
      <c r="C1456" s="17">
        <v>2953722</v>
      </c>
      <c r="D1456" s="17">
        <v>20133410</v>
      </c>
      <c r="E1456" s="17" t="s">
        <v>93</v>
      </c>
      <c r="F1456" s="17" t="s">
        <v>56</v>
      </c>
      <c r="G1456" s="17" t="s">
        <v>2815</v>
      </c>
      <c r="H1456" s="17">
        <v>3156284977</v>
      </c>
      <c r="I1456" s="17" t="s">
        <v>71</v>
      </c>
      <c r="J1456" s="17" t="s">
        <v>2816</v>
      </c>
      <c r="K1456" s="17" t="s">
        <v>2817</v>
      </c>
      <c r="L1456" s="17" t="s">
        <v>299</v>
      </c>
      <c r="M1456" s="17" t="s">
        <v>300</v>
      </c>
      <c r="N1456" s="17" t="s">
        <v>62</v>
      </c>
      <c r="O1456" s="17">
        <v>20201020</v>
      </c>
      <c r="P1456" s="17">
        <v>20201026</v>
      </c>
      <c r="Q1456" s="17">
        <v>1110</v>
      </c>
      <c r="R1456" s="17">
        <v>28243515</v>
      </c>
      <c r="S1456" s="17" t="s">
        <v>100</v>
      </c>
      <c r="T1456" s="17" t="s">
        <v>63</v>
      </c>
      <c r="U1456" s="17" t="s">
        <v>91</v>
      </c>
      <c r="V1456" s="17">
        <f t="shared" si="398"/>
        <v>30</v>
      </c>
      <c r="W1456" s="17">
        <v>30000</v>
      </c>
      <c r="X1456" s="17" t="s">
        <v>89</v>
      </c>
      <c r="Y1456" s="17" t="s">
        <v>65</v>
      </c>
      <c r="Z1456" s="17">
        <v>20201026</v>
      </c>
      <c r="AA1456" s="17" t="s">
        <v>78</v>
      </c>
      <c r="AB1456" s="17">
        <v>1</v>
      </c>
      <c r="AC1456" s="17" t="str">
        <f>IFERROR(VLOOKUP(A1456,[1]Cruces!AJ:AK,2,0),VLOOKUP(CONCATENATE(X1456,AA1456),[1]Cruces!G:H,2,0))</f>
        <v>Solicitud de Obra</v>
      </c>
      <c r="AD1456" s="17">
        <f t="shared" si="384"/>
        <v>20</v>
      </c>
      <c r="AE1456" s="17">
        <f t="shared" si="385"/>
        <v>10</v>
      </c>
      <c r="AF1456" s="17">
        <f t="shared" si="386"/>
        <v>2020</v>
      </c>
      <c r="AG1456" s="17" t="str">
        <f>IFERROR(VLOOKUP(MID(A1456,2,4)*1,[1]Cruces!K:L,2,0),"Verificar")</f>
        <v>Atlántico Norte</v>
      </c>
      <c r="AH1456" s="17">
        <f t="shared" ca="1" si="387"/>
        <v>36</v>
      </c>
      <c r="AI1456" s="17" t="str">
        <f>IFERROR(VLOOKUP(U1456,[1]Cruces!$O$1:$P$6,2,0),"Sin Orden")</f>
        <v>Resuelta</v>
      </c>
      <c r="AJ1456" s="17">
        <f t="shared" si="388"/>
        <v>26</v>
      </c>
      <c r="AK1456" s="17">
        <f t="shared" si="389"/>
        <v>10</v>
      </c>
      <c r="AL1456" s="17">
        <f t="shared" si="390"/>
        <v>2020</v>
      </c>
      <c r="AM1456" s="17">
        <f t="shared" ca="1" si="391"/>
        <v>30</v>
      </c>
      <c r="AN1456" s="18" t="str">
        <f>IFERROR(VLOOKUP(R1456*1,'[1]Ordenes de Servicio'!G:K,5,0),"No Cruza")</f>
        <v>No Cruza</v>
      </c>
      <c r="AO1456" s="17">
        <f t="shared" ca="1" si="392"/>
        <v>6</v>
      </c>
      <c r="AP1456" s="17">
        <f t="shared" si="393"/>
        <v>26</v>
      </c>
      <c r="AQ1456" s="17">
        <f t="shared" si="394"/>
        <v>10</v>
      </c>
      <c r="AR1456" s="17">
        <f t="shared" si="395"/>
        <v>2020</v>
      </c>
      <c r="AS1456" s="17">
        <f t="shared" ca="1" si="396"/>
        <v>30</v>
      </c>
      <c r="AT1456" s="17" t="str">
        <f t="shared" ca="1" si="399"/>
        <v>No</v>
      </c>
      <c r="AU1456" s="17">
        <f t="shared" si="397"/>
        <v>0</v>
      </c>
      <c r="AV1456" s="17" t="str">
        <f>+VLOOKUP(B1456,[1]Cruces!S:T,2,0)</f>
        <v>4. Presupuesto de Obra</v>
      </c>
    </row>
    <row r="1457" spans="1:48" hidden="1" x14ac:dyDescent="0.25">
      <c r="A1457" s="17" t="s">
        <v>2818</v>
      </c>
      <c r="B1457" s="17" t="s">
        <v>203</v>
      </c>
      <c r="C1457" s="17">
        <v>2740452</v>
      </c>
      <c r="D1457" s="17">
        <v>0</v>
      </c>
      <c r="E1457" s="17" t="s">
        <v>55</v>
      </c>
      <c r="F1457" s="17" t="s">
        <v>56</v>
      </c>
      <c r="G1457" s="17" t="s">
        <v>2819</v>
      </c>
      <c r="H1457" s="17">
        <v>3.65152830049194E+16</v>
      </c>
      <c r="I1457" s="17" t="s">
        <v>116</v>
      </c>
      <c r="J1457" s="17" t="s">
        <v>59</v>
      </c>
      <c r="K1457" s="17" t="s">
        <v>97</v>
      </c>
      <c r="L1457" s="17" t="s">
        <v>172</v>
      </c>
      <c r="M1457" s="17" t="s">
        <v>173</v>
      </c>
      <c r="N1457" s="17" t="s">
        <v>207</v>
      </c>
      <c r="O1457" s="17">
        <v>20151014</v>
      </c>
      <c r="P1457" s="17">
        <v>20151203</v>
      </c>
      <c r="Q1457" s="17">
        <v>1110</v>
      </c>
      <c r="R1457" s="17">
        <v>22216309</v>
      </c>
      <c r="S1457" s="17" t="s">
        <v>76</v>
      </c>
      <c r="T1457" s="17" t="s">
        <v>63</v>
      </c>
      <c r="U1457" s="17" t="s">
        <v>91</v>
      </c>
      <c r="V1457" s="17">
        <f t="shared" si="398"/>
        <v>45</v>
      </c>
      <c r="W1457" s="17">
        <v>45000</v>
      </c>
      <c r="X1457" s="17" t="s">
        <v>89</v>
      </c>
      <c r="Y1457" s="17" t="s">
        <v>203</v>
      </c>
      <c r="Z1457" s="17">
        <v>20151203</v>
      </c>
      <c r="AA1457" s="17" t="s">
        <v>78</v>
      </c>
      <c r="AB1457" s="17">
        <v>1</v>
      </c>
      <c r="AC1457" s="17" t="str">
        <f>IFERROR(VLOOKUP(A1457,[1]Cruces!AJ:AK,2,0),VLOOKUP(CONCATENATE(X1457,AA1457),[1]Cruces!G:H,2,0))</f>
        <v>Solicitud de Obra</v>
      </c>
      <c r="AD1457" s="17">
        <f t="shared" si="384"/>
        <v>14</v>
      </c>
      <c r="AE1457" s="17">
        <f t="shared" si="385"/>
        <v>10</v>
      </c>
      <c r="AF1457" s="17">
        <f t="shared" si="386"/>
        <v>2015</v>
      </c>
      <c r="AG1457" s="17" t="str">
        <f>IFERROR(VLOOKUP(MID(A1457,2,4)*1,[1]Cruces!K:L,2,0),"Verificar")</f>
        <v>Atlántico Norte</v>
      </c>
      <c r="AH1457" s="17">
        <f t="shared" ca="1" si="387"/>
        <v>1869</v>
      </c>
      <c r="AI1457" s="17" t="str">
        <f>IFERROR(VLOOKUP(U1457,[1]Cruces!$O$1:$P$6,2,0),"Sin Orden")</f>
        <v>Resuelta</v>
      </c>
      <c r="AJ1457" s="17">
        <f t="shared" si="388"/>
        <v>3</v>
      </c>
      <c r="AK1457" s="17">
        <f t="shared" si="389"/>
        <v>12</v>
      </c>
      <c r="AL1457" s="17">
        <f t="shared" si="390"/>
        <v>2015</v>
      </c>
      <c r="AM1457" s="17">
        <f t="shared" ca="1" si="391"/>
        <v>1819</v>
      </c>
      <c r="AN1457" s="18" t="str">
        <f>IFERROR(VLOOKUP(R1457*1,'[1]Ordenes de Servicio'!G:K,5,0),"No Cruza")</f>
        <v>No Cruza</v>
      </c>
      <c r="AO1457" s="17">
        <f t="shared" ca="1" si="392"/>
        <v>50</v>
      </c>
      <c r="AP1457" s="17">
        <f t="shared" si="393"/>
        <v>3</v>
      </c>
      <c r="AQ1457" s="17">
        <f t="shared" si="394"/>
        <v>12</v>
      </c>
      <c r="AR1457" s="17">
        <f t="shared" si="395"/>
        <v>2015</v>
      </c>
      <c r="AS1457" s="17">
        <f t="shared" ca="1" si="396"/>
        <v>1819</v>
      </c>
      <c r="AT1457" s="17" t="str">
        <f t="shared" ca="1" si="399"/>
        <v>Si</v>
      </c>
      <c r="AU1457" s="17">
        <f t="shared" si="397"/>
        <v>0</v>
      </c>
      <c r="AV1457" s="17" t="str">
        <f>+VLOOKUP(B1457,[1]Cruces!S:T,2,0)</f>
        <v>6. Ejecución y Seguimiento de Obra</v>
      </c>
    </row>
    <row r="1458" spans="1:48" hidden="1" x14ac:dyDescent="0.25">
      <c r="A1458" s="17" t="s">
        <v>2820</v>
      </c>
      <c r="B1458" s="17" t="s">
        <v>68</v>
      </c>
      <c r="C1458" s="17">
        <v>0</v>
      </c>
      <c r="D1458" s="17">
        <v>0</v>
      </c>
      <c r="E1458" s="17" t="s">
        <v>55</v>
      </c>
      <c r="F1458" s="17" t="s">
        <v>56</v>
      </c>
      <c r="G1458" s="17" t="s">
        <v>2821</v>
      </c>
      <c r="H1458" s="17">
        <v>0</v>
      </c>
      <c r="I1458" s="17" t="s">
        <v>116</v>
      </c>
      <c r="J1458" s="17" t="s">
        <v>59</v>
      </c>
      <c r="K1458" s="17" t="s">
        <v>2822</v>
      </c>
      <c r="L1458" s="17" t="s">
        <v>265</v>
      </c>
      <c r="M1458" s="17" t="s">
        <v>55</v>
      </c>
      <c r="N1458" s="17" t="s">
        <v>75</v>
      </c>
      <c r="O1458" s="17">
        <v>20170524</v>
      </c>
      <c r="P1458" s="17">
        <v>20170602</v>
      </c>
      <c r="Q1458" s="17">
        <v>1110</v>
      </c>
      <c r="R1458" s="17">
        <v>25103188</v>
      </c>
      <c r="S1458" s="17" t="s">
        <v>76</v>
      </c>
      <c r="T1458" s="17" t="s">
        <v>63</v>
      </c>
      <c r="U1458" s="17" t="s">
        <v>88</v>
      </c>
      <c r="V1458" s="17">
        <f t="shared" si="398"/>
        <v>400</v>
      </c>
      <c r="W1458" s="17">
        <v>400000</v>
      </c>
      <c r="X1458" s="17" t="s">
        <v>64</v>
      </c>
      <c r="Y1458" s="17" t="s">
        <v>105</v>
      </c>
      <c r="Z1458" s="17">
        <v>20180524</v>
      </c>
      <c r="AA1458" s="17" t="s">
        <v>101</v>
      </c>
      <c r="AB1458" s="17">
        <v>1</v>
      </c>
      <c r="AC1458" s="17" t="str">
        <f>IFERROR(VLOOKUP(A1458,[1]Cruces!AJ:AK,2,0),VLOOKUP(CONCATENATE(X1458,AA1458),[1]Cruces!G:H,2,0))</f>
        <v>Solicitud de Obra</v>
      </c>
      <c r="AD1458" s="17">
        <f t="shared" si="384"/>
        <v>24</v>
      </c>
      <c r="AE1458" s="17">
        <f t="shared" si="385"/>
        <v>5</v>
      </c>
      <c r="AF1458" s="17">
        <f t="shared" si="386"/>
        <v>2017</v>
      </c>
      <c r="AG1458" s="17" t="str">
        <f>IFERROR(VLOOKUP(MID(A1458,2,4)*1,[1]Cruces!K:L,2,0),"Verificar")</f>
        <v>Atlántico Norte</v>
      </c>
      <c r="AH1458" s="17">
        <f t="shared" ca="1" si="387"/>
        <v>1281</v>
      </c>
      <c r="AI1458" s="17" t="str">
        <f>IFERROR(VLOOKUP(U1458,[1]Cruces!$O$1:$P$6,2,0),"Sin Orden")</f>
        <v>Resuelta</v>
      </c>
      <c r="AJ1458" s="17">
        <f t="shared" si="388"/>
        <v>24</v>
      </c>
      <c r="AK1458" s="17">
        <f t="shared" si="389"/>
        <v>5</v>
      </c>
      <c r="AL1458" s="17">
        <f t="shared" si="390"/>
        <v>2018</v>
      </c>
      <c r="AM1458" s="17">
        <f t="shared" ca="1" si="391"/>
        <v>916</v>
      </c>
      <c r="AN1458" s="18" t="str">
        <f>IFERROR(VLOOKUP(R1458*1,'[1]Ordenes de Servicio'!G:K,5,0),"No Cruza")</f>
        <v>No Cruza</v>
      </c>
      <c r="AO1458" s="17">
        <f t="shared" ca="1" si="392"/>
        <v>365</v>
      </c>
      <c r="AP1458" s="17">
        <f t="shared" si="393"/>
        <v>2</v>
      </c>
      <c r="AQ1458" s="17">
        <f t="shared" si="394"/>
        <v>6</v>
      </c>
      <c r="AR1458" s="17">
        <f t="shared" si="395"/>
        <v>2017</v>
      </c>
      <c r="AS1458" s="17">
        <f t="shared" ca="1" si="396"/>
        <v>1272</v>
      </c>
      <c r="AT1458" s="17" t="str">
        <f t="shared" ca="1" si="399"/>
        <v>Si</v>
      </c>
      <c r="AU1458" s="17">
        <f t="shared" si="397"/>
        <v>356</v>
      </c>
      <c r="AV1458" s="17" t="str">
        <f>+VLOOKUP(B1458,[1]Cruces!S:T,2,0)</f>
        <v>5. Consultoría / Adjudicación</v>
      </c>
    </row>
    <row r="1459" spans="1:48" hidden="1" x14ac:dyDescent="0.25">
      <c r="A1459" s="17" t="s">
        <v>2823</v>
      </c>
      <c r="B1459" s="17" t="s">
        <v>68</v>
      </c>
      <c r="C1459" s="17">
        <v>0</v>
      </c>
      <c r="D1459" s="17">
        <v>0</v>
      </c>
      <c r="E1459" s="17" t="s">
        <v>55</v>
      </c>
      <c r="F1459" s="17" t="s">
        <v>232</v>
      </c>
      <c r="G1459" s="17" t="s">
        <v>2824</v>
      </c>
      <c r="H1459" s="17">
        <v>0</v>
      </c>
      <c r="I1459" s="17" t="s">
        <v>83</v>
      </c>
      <c r="J1459" s="17" t="s">
        <v>59</v>
      </c>
      <c r="K1459" s="17" t="s">
        <v>2825</v>
      </c>
      <c r="L1459" s="17" t="s">
        <v>111</v>
      </c>
      <c r="M1459" s="17" t="s">
        <v>112</v>
      </c>
      <c r="N1459" s="17" t="s">
        <v>75</v>
      </c>
      <c r="O1459" s="17">
        <v>20180607</v>
      </c>
      <c r="P1459" s="17">
        <v>20181106</v>
      </c>
      <c r="Q1459" s="17">
        <v>7541</v>
      </c>
      <c r="R1459" s="17">
        <v>25852782</v>
      </c>
      <c r="S1459" s="17" t="s">
        <v>76</v>
      </c>
      <c r="T1459" s="17" t="s">
        <v>63</v>
      </c>
      <c r="U1459" s="17" t="s">
        <v>88</v>
      </c>
      <c r="V1459" s="17">
        <f t="shared" si="398"/>
        <v>75</v>
      </c>
      <c r="W1459" s="17">
        <v>75000</v>
      </c>
      <c r="X1459" s="17" t="s">
        <v>64</v>
      </c>
      <c r="Y1459" s="17" t="s">
        <v>150</v>
      </c>
      <c r="Z1459" s="17">
        <v>20181227</v>
      </c>
      <c r="AA1459" s="17" t="s">
        <v>78</v>
      </c>
      <c r="AB1459" s="17">
        <v>1</v>
      </c>
      <c r="AC1459" s="17" t="str">
        <f>IFERROR(VLOOKUP(A1459,[1]Cruces!AJ:AK,2,0),VLOOKUP(CONCATENATE(X1459,AA1459),[1]Cruces!G:H,2,0))</f>
        <v>Solicitud de Obra</v>
      </c>
      <c r="AD1459" s="17">
        <f t="shared" si="384"/>
        <v>7</v>
      </c>
      <c r="AE1459" s="17">
        <f t="shared" si="385"/>
        <v>6</v>
      </c>
      <c r="AF1459" s="17">
        <f t="shared" si="386"/>
        <v>2018</v>
      </c>
      <c r="AG1459" s="17" t="str">
        <f>IFERROR(VLOOKUP(MID(A1459,2,4)*1,[1]Cruces!K:L,2,0),"Verificar")</f>
        <v>Atlántico Sur</v>
      </c>
      <c r="AH1459" s="17">
        <f t="shared" ca="1" si="387"/>
        <v>902</v>
      </c>
      <c r="AI1459" s="17" t="str">
        <f>IFERROR(VLOOKUP(U1459,[1]Cruces!$O$1:$P$6,2,0),"Sin Orden")</f>
        <v>Resuelta</v>
      </c>
      <c r="AJ1459" s="17">
        <f t="shared" si="388"/>
        <v>27</v>
      </c>
      <c r="AK1459" s="17">
        <f t="shared" si="389"/>
        <v>12</v>
      </c>
      <c r="AL1459" s="17">
        <f t="shared" si="390"/>
        <v>2018</v>
      </c>
      <c r="AM1459" s="17">
        <f t="shared" ca="1" si="391"/>
        <v>699</v>
      </c>
      <c r="AN1459" s="18" t="str">
        <f>IFERROR(VLOOKUP(R1459*1,'[1]Ordenes de Servicio'!G:K,5,0),"No Cruza")</f>
        <v>No Cruza</v>
      </c>
      <c r="AO1459" s="17">
        <f t="shared" ca="1" si="392"/>
        <v>203</v>
      </c>
      <c r="AP1459" s="17">
        <f t="shared" si="393"/>
        <v>6</v>
      </c>
      <c r="AQ1459" s="17">
        <f t="shared" si="394"/>
        <v>11</v>
      </c>
      <c r="AR1459" s="17">
        <f t="shared" si="395"/>
        <v>2018</v>
      </c>
      <c r="AS1459" s="17">
        <f t="shared" ca="1" si="396"/>
        <v>750</v>
      </c>
      <c r="AT1459" s="17" t="str">
        <f t="shared" ca="1" si="399"/>
        <v>Si</v>
      </c>
      <c r="AU1459" s="17">
        <f t="shared" si="397"/>
        <v>51</v>
      </c>
      <c r="AV1459" s="17" t="str">
        <f>+VLOOKUP(B1459,[1]Cruces!S:T,2,0)</f>
        <v>5. Consultoría / Adjudicación</v>
      </c>
    </row>
    <row r="1460" spans="1:48" hidden="1" x14ac:dyDescent="0.25">
      <c r="A1460" s="17" t="s">
        <v>2826</v>
      </c>
      <c r="B1460" s="17" t="s">
        <v>68</v>
      </c>
      <c r="C1460" s="17">
        <v>0</v>
      </c>
      <c r="D1460" s="17">
        <v>0</v>
      </c>
      <c r="E1460" s="17" t="s">
        <v>55</v>
      </c>
      <c r="F1460" s="17" t="s">
        <v>107</v>
      </c>
      <c r="G1460" s="17" t="s">
        <v>2827</v>
      </c>
      <c r="H1460" s="17">
        <v>3014967087</v>
      </c>
      <c r="I1460" s="17" t="s">
        <v>116</v>
      </c>
      <c r="J1460" s="17" t="s">
        <v>59</v>
      </c>
      <c r="K1460" s="17" t="s">
        <v>97</v>
      </c>
      <c r="L1460" s="17" t="s">
        <v>325</v>
      </c>
      <c r="M1460" s="17" t="s">
        <v>326</v>
      </c>
      <c r="N1460" s="17" t="s">
        <v>75</v>
      </c>
      <c r="O1460" s="17">
        <v>20161206</v>
      </c>
      <c r="P1460" s="17">
        <v>20170323</v>
      </c>
      <c r="Q1460" s="17">
        <v>1110</v>
      </c>
      <c r="R1460" s="17">
        <v>23367447</v>
      </c>
      <c r="S1460" s="17" t="s">
        <v>100</v>
      </c>
      <c r="T1460" s="17" t="s">
        <v>63</v>
      </c>
      <c r="U1460" s="17" t="s">
        <v>91</v>
      </c>
      <c r="V1460" s="17">
        <f t="shared" si="398"/>
        <v>75</v>
      </c>
      <c r="W1460" s="17">
        <v>75000</v>
      </c>
      <c r="X1460" s="17" t="s">
        <v>64</v>
      </c>
      <c r="Y1460" s="17" t="s">
        <v>136</v>
      </c>
      <c r="Z1460" s="17">
        <v>20170327</v>
      </c>
      <c r="AA1460" s="17" t="s">
        <v>78</v>
      </c>
      <c r="AB1460" s="17">
        <v>1</v>
      </c>
      <c r="AC1460" s="17" t="str">
        <f>IFERROR(VLOOKUP(A1460,[1]Cruces!AJ:AK,2,0),VLOOKUP(CONCATENATE(X1460,AA1460),[1]Cruces!G:H,2,0))</f>
        <v>Solicitud de Obra</v>
      </c>
      <c r="AD1460" s="17">
        <f t="shared" si="384"/>
        <v>6</v>
      </c>
      <c r="AE1460" s="17">
        <f t="shared" si="385"/>
        <v>12</v>
      </c>
      <c r="AF1460" s="17">
        <f t="shared" si="386"/>
        <v>2016</v>
      </c>
      <c r="AG1460" s="17" t="str">
        <f>IFERROR(VLOOKUP(MID(A1460,2,4)*1,[1]Cruces!K:L,2,0),"Verificar")</f>
        <v>Atlántico Norte</v>
      </c>
      <c r="AH1460" s="17">
        <f t="shared" ca="1" si="387"/>
        <v>1450</v>
      </c>
      <c r="AI1460" s="17" t="str">
        <f>IFERROR(VLOOKUP(U1460,[1]Cruces!$O$1:$P$6,2,0),"Sin Orden")</f>
        <v>Resuelta</v>
      </c>
      <c r="AJ1460" s="17">
        <f t="shared" si="388"/>
        <v>27</v>
      </c>
      <c r="AK1460" s="17">
        <f t="shared" si="389"/>
        <v>3</v>
      </c>
      <c r="AL1460" s="17">
        <f t="shared" si="390"/>
        <v>2017</v>
      </c>
      <c r="AM1460" s="17">
        <f t="shared" ca="1" si="391"/>
        <v>1339</v>
      </c>
      <c r="AN1460" s="18" t="str">
        <f>IFERROR(VLOOKUP(R1460*1,'[1]Ordenes de Servicio'!G:K,5,0),"No Cruza")</f>
        <v>No Cruza</v>
      </c>
      <c r="AO1460" s="17">
        <f t="shared" ca="1" si="392"/>
        <v>111</v>
      </c>
      <c r="AP1460" s="17">
        <f t="shared" si="393"/>
        <v>23</v>
      </c>
      <c r="AQ1460" s="17">
        <f t="shared" si="394"/>
        <v>3</v>
      </c>
      <c r="AR1460" s="17">
        <f t="shared" si="395"/>
        <v>2017</v>
      </c>
      <c r="AS1460" s="17">
        <f t="shared" ca="1" si="396"/>
        <v>1343</v>
      </c>
      <c r="AT1460" s="17" t="str">
        <f t="shared" ca="1" si="399"/>
        <v>Si</v>
      </c>
      <c r="AU1460" s="17">
        <f t="shared" si="397"/>
        <v>4</v>
      </c>
      <c r="AV1460" s="17" t="str">
        <f>+VLOOKUP(B1460,[1]Cruces!S:T,2,0)</f>
        <v>5. Consultoría / Adjudicación</v>
      </c>
    </row>
    <row r="1461" spans="1:48" hidden="1" x14ac:dyDescent="0.25">
      <c r="A1461" s="17" t="s">
        <v>2828</v>
      </c>
      <c r="B1461" s="17" t="s">
        <v>54</v>
      </c>
      <c r="C1461" s="17">
        <v>0</v>
      </c>
      <c r="D1461" s="17">
        <v>0</v>
      </c>
      <c r="E1461" s="17" t="s">
        <v>55</v>
      </c>
      <c r="F1461" s="17" t="s">
        <v>126</v>
      </c>
      <c r="G1461" s="17" t="s">
        <v>2829</v>
      </c>
      <c r="H1461" s="17">
        <v>0</v>
      </c>
      <c r="I1461" s="17" t="s">
        <v>116</v>
      </c>
      <c r="J1461" s="17" t="s">
        <v>59</v>
      </c>
      <c r="K1461" s="17" t="s">
        <v>2830</v>
      </c>
      <c r="L1461" s="17" t="s">
        <v>129</v>
      </c>
      <c r="M1461" s="17" t="s">
        <v>130</v>
      </c>
      <c r="N1461" s="17" t="s">
        <v>62</v>
      </c>
      <c r="O1461" s="17">
        <v>20200814</v>
      </c>
      <c r="P1461" s="17">
        <v>20200814</v>
      </c>
      <c r="Q1461" s="17">
        <v>3310</v>
      </c>
      <c r="R1461" s="17">
        <v>27993903</v>
      </c>
      <c r="S1461" s="17" t="s">
        <v>100</v>
      </c>
      <c r="T1461" s="17" t="s">
        <v>63</v>
      </c>
      <c r="U1461" s="17" t="s">
        <v>91</v>
      </c>
      <c r="V1461" s="17">
        <f t="shared" si="398"/>
        <v>10</v>
      </c>
      <c r="W1461" s="17">
        <v>10000</v>
      </c>
      <c r="X1461" s="17" t="s">
        <v>64</v>
      </c>
      <c r="Y1461" s="17" t="s">
        <v>65</v>
      </c>
      <c r="Z1461" s="17">
        <v>20200814</v>
      </c>
      <c r="AA1461" s="17" t="s">
        <v>78</v>
      </c>
      <c r="AB1461" s="17">
        <v>1</v>
      </c>
      <c r="AC1461" s="17" t="str">
        <f>IFERROR(VLOOKUP(A1461,[1]Cruces!AJ:AK,2,0),VLOOKUP(CONCATENATE(X1461,AA1461),[1]Cruces!G:H,2,0))</f>
        <v>Solicitud de Obra</v>
      </c>
      <c r="AD1461" s="17">
        <f t="shared" si="384"/>
        <v>14</v>
      </c>
      <c r="AE1461" s="17">
        <f t="shared" si="385"/>
        <v>8</v>
      </c>
      <c r="AF1461" s="17">
        <f t="shared" si="386"/>
        <v>2020</v>
      </c>
      <c r="AG1461" s="17" t="str">
        <f>IFERROR(VLOOKUP(MID(A1461,2,4)*1,[1]Cruces!K:L,2,0),"Verificar")</f>
        <v>Guajira</v>
      </c>
      <c r="AH1461" s="17">
        <f t="shared" ca="1" si="387"/>
        <v>103</v>
      </c>
      <c r="AI1461" s="17" t="str">
        <f>IFERROR(VLOOKUP(U1461,[1]Cruces!$O$1:$P$6,2,0),"Sin Orden")</f>
        <v>Resuelta</v>
      </c>
      <c r="AJ1461" s="17">
        <f t="shared" si="388"/>
        <v>14</v>
      </c>
      <c r="AK1461" s="17">
        <f t="shared" si="389"/>
        <v>8</v>
      </c>
      <c r="AL1461" s="17">
        <f t="shared" si="390"/>
        <v>2020</v>
      </c>
      <c r="AM1461" s="17">
        <f t="shared" ca="1" si="391"/>
        <v>103</v>
      </c>
      <c r="AN1461" s="18" t="str">
        <f>IFERROR(VLOOKUP(R1461*1,'[1]Ordenes de Servicio'!G:K,5,0),"No Cruza")</f>
        <v>No Cruza</v>
      </c>
      <c r="AO1461" s="17">
        <f t="shared" ca="1" si="392"/>
        <v>0</v>
      </c>
      <c r="AP1461" s="17">
        <f t="shared" si="393"/>
        <v>14</v>
      </c>
      <c r="AQ1461" s="17">
        <f t="shared" si="394"/>
        <v>8</v>
      </c>
      <c r="AR1461" s="17">
        <f t="shared" si="395"/>
        <v>2020</v>
      </c>
      <c r="AS1461" s="17">
        <f t="shared" ca="1" si="396"/>
        <v>103</v>
      </c>
      <c r="AT1461" s="17" t="str">
        <f t="shared" ca="1" si="399"/>
        <v>No</v>
      </c>
      <c r="AU1461" s="17">
        <f t="shared" si="397"/>
        <v>0</v>
      </c>
      <c r="AV1461" s="17" t="str">
        <f>+VLOOKUP(B1461,[1]Cruces!S:T,2,0)</f>
        <v>4. Presupuesto de Obra</v>
      </c>
    </row>
    <row r="1462" spans="1:48" hidden="1" x14ac:dyDescent="0.25">
      <c r="A1462" s="17" t="s">
        <v>2831</v>
      </c>
      <c r="B1462" s="17" t="s">
        <v>68</v>
      </c>
      <c r="C1462" s="17">
        <v>0</v>
      </c>
      <c r="D1462" s="17">
        <v>0</v>
      </c>
      <c r="E1462" s="17" t="s">
        <v>55</v>
      </c>
      <c r="F1462" s="17" t="s">
        <v>56</v>
      </c>
      <c r="G1462" s="17" t="s">
        <v>1515</v>
      </c>
      <c r="H1462" s="17">
        <v>0</v>
      </c>
      <c r="I1462" s="17" t="s">
        <v>71</v>
      </c>
      <c r="J1462" s="17" t="s">
        <v>59</v>
      </c>
      <c r="K1462" s="17" t="s">
        <v>97</v>
      </c>
      <c r="L1462" s="17" t="s">
        <v>842</v>
      </c>
      <c r="M1462" s="17" t="s">
        <v>55</v>
      </c>
      <c r="N1462" s="17" t="s">
        <v>75</v>
      </c>
      <c r="O1462" s="17">
        <v>20200219</v>
      </c>
      <c r="P1462" s="17">
        <v>20200728</v>
      </c>
      <c r="Q1462" s="17">
        <v>7551</v>
      </c>
      <c r="R1462" s="17">
        <v>27195519</v>
      </c>
      <c r="S1462" s="17" t="s">
        <v>100</v>
      </c>
      <c r="T1462" s="17" t="s">
        <v>63</v>
      </c>
      <c r="U1462" s="17" t="s">
        <v>91</v>
      </c>
      <c r="V1462" s="17">
        <f t="shared" si="398"/>
        <v>400</v>
      </c>
      <c r="W1462" s="17">
        <v>400000</v>
      </c>
      <c r="X1462" s="17" t="s">
        <v>64</v>
      </c>
      <c r="Y1462" s="17" t="s">
        <v>282</v>
      </c>
      <c r="Z1462" s="17">
        <v>20201108</v>
      </c>
      <c r="AA1462" s="17" t="s">
        <v>101</v>
      </c>
      <c r="AB1462" s="17">
        <v>1</v>
      </c>
      <c r="AC1462" s="17" t="str">
        <f>IFERROR(VLOOKUP(A1462,[1]Cruces!AJ:AK,2,0),VLOOKUP(CONCATENATE(X1462,AA1462),[1]Cruces!G:H,2,0))</f>
        <v>Solicitud de Obra</v>
      </c>
      <c r="AD1462" s="17">
        <f t="shared" si="384"/>
        <v>19</v>
      </c>
      <c r="AE1462" s="17">
        <f t="shared" si="385"/>
        <v>2</v>
      </c>
      <c r="AF1462" s="17">
        <f t="shared" si="386"/>
        <v>2020</v>
      </c>
      <c r="AG1462" s="17" t="str">
        <f>IFERROR(VLOOKUP(MID(A1462,2,4)*1,[1]Cruces!K:L,2,0),"Verificar")</f>
        <v>Atlántico Norte</v>
      </c>
      <c r="AH1462" s="17">
        <f t="shared" ca="1" si="387"/>
        <v>280</v>
      </c>
      <c r="AI1462" s="17" t="str">
        <f>IFERROR(VLOOKUP(U1462,[1]Cruces!$O$1:$P$6,2,0),"Sin Orden")</f>
        <v>Resuelta</v>
      </c>
      <c r="AJ1462" s="17">
        <f t="shared" si="388"/>
        <v>8</v>
      </c>
      <c r="AK1462" s="17">
        <f t="shared" si="389"/>
        <v>11</v>
      </c>
      <c r="AL1462" s="17">
        <f t="shared" si="390"/>
        <v>2020</v>
      </c>
      <c r="AM1462" s="17">
        <f t="shared" ca="1" si="391"/>
        <v>17</v>
      </c>
      <c r="AN1462" s="18" t="str">
        <f>IFERROR(VLOOKUP(R1462*1,'[1]Ordenes de Servicio'!G:K,5,0),"No Cruza")</f>
        <v>No Cruza</v>
      </c>
      <c r="AO1462" s="17">
        <f t="shared" ca="1" si="392"/>
        <v>263</v>
      </c>
      <c r="AP1462" s="17">
        <f t="shared" si="393"/>
        <v>28</v>
      </c>
      <c r="AQ1462" s="17">
        <f t="shared" si="394"/>
        <v>7</v>
      </c>
      <c r="AR1462" s="17">
        <f t="shared" si="395"/>
        <v>2020</v>
      </c>
      <c r="AS1462" s="17">
        <f t="shared" ca="1" si="396"/>
        <v>120</v>
      </c>
      <c r="AT1462" s="17" t="str">
        <f t="shared" ca="1" si="399"/>
        <v>No</v>
      </c>
      <c r="AU1462" s="17">
        <f t="shared" si="397"/>
        <v>103</v>
      </c>
      <c r="AV1462" s="17" t="str">
        <f>+VLOOKUP(B1462,[1]Cruces!S:T,2,0)</f>
        <v>5. Consultoría / Adjudicación</v>
      </c>
    </row>
    <row r="1463" spans="1:48" hidden="1" x14ac:dyDescent="0.25">
      <c r="A1463" s="17" t="s">
        <v>2832</v>
      </c>
      <c r="B1463" s="17" t="s">
        <v>54</v>
      </c>
      <c r="C1463" s="17">
        <v>0</v>
      </c>
      <c r="D1463" s="17">
        <v>0</v>
      </c>
      <c r="E1463" s="17" t="s">
        <v>55</v>
      </c>
      <c r="F1463" s="17" t="s">
        <v>107</v>
      </c>
      <c r="G1463" s="17" t="s">
        <v>2833</v>
      </c>
      <c r="H1463" s="17">
        <v>3223941592</v>
      </c>
      <c r="I1463" s="17" t="s">
        <v>71</v>
      </c>
      <c r="J1463" s="17" t="s">
        <v>59</v>
      </c>
      <c r="K1463" s="17" t="s">
        <v>2834</v>
      </c>
      <c r="L1463" s="17" t="s">
        <v>73</v>
      </c>
      <c r="M1463" s="17" t="s">
        <v>74</v>
      </c>
      <c r="N1463" s="17" t="s">
        <v>62</v>
      </c>
      <c r="O1463" s="17">
        <v>20190201</v>
      </c>
      <c r="P1463" s="17">
        <v>20190202</v>
      </c>
      <c r="Q1463" s="17">
        <v>3160</v>
      </c>
      <c r="R1463" s="17">
        <v>25952999</v>
      </c>
      <c r="S1463" s="17" t="s">
        <v>100</v>
      </c>
      <c r="T1463" s="17" t="s">
        <v>63</v>
      </c>
      <c r="U1463" s="17" t="s">
        <v>91</v>
      </c>
      <c r="V1463" s="17">
        <f t="shared" si="398"/>
        <v>10</v>
      </c>
      <c r="W1463" s="17">
        <v>10000</v>
      </c>
      <c r="X1463" s="17" t="s">
        <v>64</v>
      </c>
      <c r="Y1463" s="17" t="s">
        <v>65</v>
      </c>
      <c r="Z1463" s="17">
        <v>20190202</v>
      </c>
      <c r="AA1463" s="17" t="s">
        <v>78</v>
      </c>
      <c r="AB1463" s="17">
        <v>1</v>
      </c>
      <c r="AC1463" s="17" t="str">
        <f>IFERROR(VLOOKUP(A1463,[1]Cruces!AJ:AK,2,0),VLOOKUP(CONCATENATE(X1463,AA1463),[1]Cruces!G:H,2,0))</f>
        <v>Solicitud de Obra</v>
      </c>
      <c r="AD1463" s="17">
        <f t="shared" si="384"/>
        <v>1</v>
      </c>
      <c r="AE1463" s="17">
        <f t="shared" si="385"/>
        <v>2</v>
      </c>
      <c r="AF1463" s="17">
        <f t="shared" si="386"/>
        <v>2019</v>
      </c>
      <c r="AG1463" s="17" t="str">
        <f>IFERROR(VLOOKUP(MID(A1463,2,4)*1,[1]Cruces!K:L,2,0),"Verificar")</f>
        <v>Verificar</v>
      </c>
      <c r="AH1463" s="17">
        <f t="shared" ca="1" si="387"/>
        <v>663</v>
      </c>
      <c r="AI1463" s="17" t="str">
        <f>IFERROR(VLOOKUP(U1463,[1]Cruces!$O$1:$P$6,2,0),"Sin Orden")</f>
        <v>Resuelta</v>
      </c>
      <c r="AJ1463" s="17">
        <f t="shared" si="388"/>
        <v>2</v>
      </c>
      <c r="AK1463" s="17">
        <f t="shared" si="389"/>
        <v>2</v>
      </c>
      <c r="AL1463" s="17">
        <f t="shared" si="390"/>
        <v>2019</v>
      </c>
      <c r="AM1463" s="17">
        <f t="shared" ca="1" si="391"/>
        <v>662</v>
      </c>
      <c r="AN1463" s="18" t="str">
        <f>IFERROR(VLOOKUP(R1463*1,'[1]Ordenes de Servicio'!G:K,5,0),"No Cruza")</f>
        <v>No Cruza</v>
      </c>
      <c r="AO1463" s="17">
        <f t="shared" ca="1" si="392"/>
        <v>1</v>
      </c>
      <c r="AP1463" s="17">
        <f t="shared" si="393"/>
        <v>2</v>
      </c>
      <c r="AQ1463" s="17">
        <f t="shared" si="394"/>
        <v>2</v>
      </c>
      <c r="AR1463" s="17">
        <f t="shared" si="395"/>
        <v>2019</v>
      </c>
      <c r="AS1463" s="17">
        <f t="shared" ca="1" si="396"/>
        <v>662</v>
      </c>
      <c r="AT1463" s="17" t="str">
        <f t="shared" ca="1" si="399"/>
        <v>Si</v>
      </c>
      <c r="AU1463" s="17">
        <f t="shared" si="397"/>
        <v>0</v>
      </c>
      <c r="AV1463" s="17" t="str">
        <f>+VLOOKUP(B1463,[1]Cruces!S:T,2,0)</f>
        <v>4. Presupuesto de Obra</v>
      </c>
    </row>
    <row r="1464" spans="1:48" hidden="1" x14ac:dyDescent="0.25">
      <c r="A1464" s="17" t="s">
        <v>2835</v>
      </c>
      <c r="B1464" s="17" t="s">
        <v>54</v>
      </c>
      <c r="C1464" s="17">
        <v>0</v>
      </c>
      <c r="D1464" s="17">
        <v>0</v>
      </c>
      <c r="E1464" s="17" t="s">
        <v>55</v>
      </c>
      <c r="F1464" s="17" t="s">
        <v>232</v>
      </c>
      <c r="G1464" s="17" t="s">
        <v>2836</v>
      </c>
      <c r="H1464" s="17">
        <v>0</v>
      </c>
      <c r="I1464" s="17" t="s">
        <v>71</v>
      </c>
      <c r="J1464" s="17" t="s">
        <v>59</v>
      </c>
      <c r="K1464" s="17" t="s">
        <v>2837</v>
      </c>
      <c r="L1464" s="17" t="s">
        <v>111</v>
      </c>
      <c r="M1464" s="17" t="s">
        <v>112</v>
      </c>
      <c r="N1464" s="17" t="s">
        <v>62</v>
      </c>
      <c r="O1464" s="17">
        <v>20171123</v>
      </c>
      <c r="P1464" s="17">
        <v>20171124</v>
      </c>
      <c r="Q1464" s="17">
        <v>1210</v>
      </c>
      <c r="R1464" s="17">
        <v>24479768</v>
      </c>
      <c r="S1464" s="17" t="s">
        <v>100</v>
      </c>
      <c r="T1464" s="17" t="s">
        <v>63</v>
      </c>
      <c r="U1464" s="17" t="s">
        <v>91</v>
      </c>
      <c r="V1464" s="17">
        <f t="shared" si="398"/>
        <v>25</v>
      </c>
      <c r="W1464" s="17">
        <v>25000</v>
      </c>
      <c r="X1464" s="17" t="s">
        <v>64</v>
      </c>
      <c r="Y1464" s="17" t="s">
        <v>65</v>
      </c>
      <c r="Z1464" s="17">
        <v>20171124</v>
      </c>
      <c r="AA1464" s="17" t="s">
        <v>78</v>
      </c>
      <c r="AB1464" s="17">
        <v>1</v>
      </c>
      <c r="AC1464" s="17" t="str">
        <f>IFERROR(VLOOKUP(A1464,[1]Cruces!AJ:AK,2,0),VLOOKUP(CONCATENATE(X1464,AA1464),[1]Cruces!G:H,2,0))</f>
        <v>Solicitud de Obra</v>
      </c>
      <c r="AD1464" s="17">
        <f t="shared" si="384"/>
        <v>23</v>
      </c>
      <c r="AE1464" s="17">
        <f t="shared" si="385"/>
        <v>11</v>
      </c>
      <c r="AF1464" s="17">
        <f t="shared" si="386"/>
        <v>2017</v>
      </c>
      <c r="AG1464" s="17" t="str">
        <f>IFERROR(VLOOKUP(MID(A1464,2,4)*1,[1]Cruces!K:L,2,0),"Verificar")</f>
        <v>Atlántico Sur</v>
      </c>
      <c r="AH1464" s="17">
        <f t="shared" ca="1" si="387"/>
        <v>1098</v>
      </c>
      <c r="AI1464" s="17" t="str">
        <f>IFERROR(VLOOKUP(U1464,[1]Cruces!$O$1:$P$6,2,0),"Sin Orden")</f>
        <v>Resuelta</v>
      </c>
      <c r="AJ1464" s="17">
        <f t="shared" si="388"/>
        <v>24</v>
      </c>
      <c r="AK1464" s="17">
        <f t="shared" si="389"/>
        <v>11</v>
      </c>
      <c r="AL1464" s="17">
        <f t="shared" si="390"/>
        <v>2017</v>
      </c>
      <c r="AM1464" s="17">
        <f t="shared" ca="1" si="391"/>
        <v>1097</v>
      </c>
      <c r="AN1464" s="18" t="str">
        <f>IFERROR(VLOOKUP(R1464*1,'[1]Ordenes de Servicio'!G:K,5,0),"No Cruza")</f>
        <v>No Cruza</v>
      </c>
      <c r="AO1464" s="17">
        <f t="shared" ca="1" si="392"/>
        <v>1</v>
      </c>
      <c r="AP1464" s="17">
        <f t="shared" si="393"/>
        <v>24</v>
      </c>
      <c r="AQ1464" s="17">
        <f t="shared" si="394"/>
        <v>11</v>
      </c>
      <c r="AR1464" s="17">
        <f t="shared" si="395"/>
        <v>2017</v>
      </c>
      <c r="AS1464" s="17">
        <f t="shared" ca="1" si="396"/>
        <v>1097</v>
      </c>
      <c r="AT1464" s="17" t="str">
        <f t="shared" ca="1" si="399"/>
        <v>Si</v>
      </c>
      <c r="AU1464" s="17">
        <f t="shared" si="397"/>
        <v>0</v>
      </c>
      <c r="AV1464" s="17" t="str">
        <f>+VLOOKUP(B1464,[1]Cruces!S:T,2,0)</f>
        <v>4. Presupuesto de Obra</v>
      </c>
    </row>
    <row r="1465" spans="1:48" hidden="1" x14ac:dyDescent="0.25">
      <c r="A1465" s="17" t="s">
        <v>2838</v>
      </c>
      <c r="B1465" s="17" t="s">
        <v>68</v>
      </c>
      <c r="C1465" s="17">
        <v>6654095</v>
      </c>
      <c r="D1465" s="17">
        <v>0</v>
      </c>
      <c r="E1465" s="17" t="s">
        <v>55</v>
      </c>
      <c r="F1465" s="17" t="s">
        <v>107</v>
      </c>
      <c r="G1465" s="17" t="s">
        <v>2839</v>
      </c>
      <c r="H1465" s="17">
        <v>3135668449</v>
      </c>
      <c r="I1465" s="17" t="s">
        <v>116</v>
      </c>
      <c r="J1465" s="17" t="s">
        <v>59</v>
      </c>
      <c r="K1465" s="17" t="s">
        <v>97</v>
      </c>
      <c r="L1465" s="17" t="s">
        <v>111</v>
      </c>
      <c r="M1465" s="17" t="s">
        <v>112</v>
      </c>
      <c r="N1465" s="17" t="s">
        <v>75</v>
      </c>
      <c r="O1465" s="17">
        <v>20191212</v>
      </c>
      <c r="P1465" s="17">
        <v>20200109</v>
      </c>
      <c r="Q1465" s="17">
        <v>1110</v>
      </c>
      <c r="R1465" s="17">
        <v>27150275</v>
      </c>
      <c r="S1465" s="17" t="s">
        <v>76</v>
      </c>
      <c r="T1465" s="17" t="s">
        <v>63</v>
      </c>
      <c r="U1465" s="17" t="s">
        <v>88</v>
      </c>
      <c r="V1465" s="17">
        <f t="shared" si="398"/>
        <v>30</v>
      </c>
      <c r="W1465" s="17">
        <v>30000</v>
      </c>
      <c r="X1465" s="17" t="s">
        <v>89</v>
      </c>
      <c r="Y1465" s="17" t="s">
        <v>150</v>
      </c>
      <c r="Z1465" s="17">
        <v>20200206</v>
      </c>
      <c r="AA1465" s="17" t="s">
        <v>78</v>
      </c>
      <c r="AB1465" s="17">
        <v>1</v>
      </c>
      <c r="AC1465" s="17" t="str">
        <f>IFERROR(VLOOKUP(A1465,[1]Cruces!AJ:AK,2,0),VLOOKUP(CONCATENATE(X1465,AA1465),[1]Cruces!G:H,2,0))</f>
        <v>Solicitud de Obra</v>
      </c>
      <c r="AD1465" s="17">
        <f t="shared" si="384"/>
        <v>12</v>
      </c>
      <c r="AE1465" s="17">
        <f t="shared" si="385"/>
        <v>12</v>
      </c>
      <c r="AF1465" s="17">
        <f t="shared" si="386"/>
        <v>2019</v>
      </c>
      <c r="AG1465" s="17" t="str">
        <f>IFERROR(VLOOKUP(MID(A1465,2,4)*1,[1]Cruces!K:L,2,0),"Verificar")</f>
        <v>Atlántico Norte</v>
      </c>
      <c r="AH1465" s="17">
        <f t="shared" ca="1" si="387"/>
        <v>349</v>
      </c>
      <c r="AI1465" s="17" t="str">
        <f>IFERROR(VLOOKUP(U1465,[1]Cruces!$O$1:$P$6,2,0),"Sin Orden")</f>
        <v>Resuelta</v>
      </c>
      <c r="AJ1465" s="17">
        <f t="shared" si="388"/>
        <v>6</v>
      </c>
      <c r="AK1465" s="17">
        <f t="shared" si="389"/>
        <v>2</v>
      </c>
      <c r="AL1465" s="17">
        <f t="shared" si="390"/>
        <v>2020</v>
      </c>
      <c r="AM1465" s="17">
        <f t="shared" ca="1" si="391"/>
        <v>293</v>
      </c>
      <c r="AN1465" s="18" t="str">
        <f>IFERROR(VLOOKUP(R1465*1,'[1]Ordenes de Servicio'!G:K,5,0),"No Cruza")</f>
        <v>No Cruza</v>
      </c>
      <c r="AO1465" s="17">
        <f t="shared" ca="1" si="392"/>
        <v>56</v>
      </c>
      <c r="AP1465" s="17">
        <f t="shared" si="393"/>
        <v>9</v>
      </c>
      <c r="AQ1465" s="17">
        <f t="shared" si="394"/>
        <v>1</v>
      </c>
      <c r="AR1465" s="17">
        <f t="shared" si="395"/>
        <v>2020</v>
      </c>
      <c r="AS1465" s="17">
        <f t="shared" ca="1" si="396"/>
        <v>321</v>
      </c>
      <c r="AT1465" s="17" t="str">
        <f t="shared" ca="1" si="399"/>
        <v>No</v>
      </c>
      <c r="AU1465" s="17">
        <f t="shared" si="397"/>
        <v>28</v>
      </c>
      <c r="AV1465" s="17" t="str">
        <f>+VLOOKUP(B1465,[1]Cruces!S:T,2,0)</f>
        <v>5. Consultoría / Adjudicación</v>
      </c>
    </row>
    <row r="1466" spans="1:48" hidden="1" x14ac:dyDescent="0.25">
      <c r="A1466" s="17" t="s">
        <v>2840</v>
      </c>
      <c r="B1466" s="17" t="s">
        <v>68</v>
      </c>
      <c r="C1466" s="17">
        <v>0</v>
      </c>
      <c r="D1466" s="17">
        <v>0</v>
      </c>
      <c r="E1466" s="17" t="s">
        <v>55</v>
      </c>
      <c r="F1466" s="17" t="s">
        <v>126</v>
      </c>
      <c r="G1466" s="17" t="s">
        <v>2841</v>
      </c>
      <c r="H1466" s="17">
        <v>0</v>
      </c>
      <c r="I1466" s="17" t="s">
        <v>182</v>
      </c>
      <c r="J1466" s="17" t="s">
        <v>59</v>
      </c>
      <c r="K1466" s="17" t="s">
        <v>2842</v>
      </c>
      <c r="L1466" s="17" t="s">
        <v>129</v>
      </c>
      <c r="M1466" s="17" t="s">
        <v>130</v>
      </c>
      <c r="N1466" s="17" t="s">
        <v>75</v>
      </c>
      <c r="O1466" s="17">
        <v>20190817</v>
      </c>
      <c r="P1466" s="17">
        <v>20191203</v>
      </c>
      <c r="Q1466" s="17">
        <v>3310</v>
      </c>
      <c r="R1466" s="17">
        <v>27734322</v>
      </c>
      <c r="S1466" s="17" t="s">
        <v>76</v>
      </c>
      <c r="T1466" s="17" t="s">
        <v>63</v>
      </c>
      <c r="U1466" s="17" t="s">
        <v>88</v>
      </c>
      <c r="V1466" s="17">
        <f t="shared" si="398"/>
        <v>30</v>
      </c>
      <c r="W1466" s="17">
        <v>30000</v>
      </c>
      <c r="X1466" s="17" t="s">
        <v>64</v>
      </c>
      <c r="Y1466" s="17" t="s">
        <v>136</v>
      </c>
      <c r="Z1466" s="17">
        <v>20191218</v>
      </c>
      <c r="AA1466" s="17" t="s">
        <v>78</v>
      </c>
      <c r="AB1466" s="17">
        <v>1</v>
      </c>
      <c r="AC1466" s="17" t="str">
        <f>IFERROR(VLOOKUP(A1466,[1]Cruces!AJ:AK,2,0),VLOOKUP(CONCATENATE(X1466,AA1466),[1]Cruces!G:H,2,0))</f>
        <v>Solicitud de Obra</v>
      </c>
      <c r="AD1466" s="17">
        <f t="shared" ref="AD1466:AD1524" si="400">MID(O1466,7,2)*1</f>
        <v>17</v>
      </c>
      <c r="AE1466" s="17">
        <f t="shared" ref="AE1466:AE1524" si="401">MID(O1466,5,2)*1</f>
        <v>8</v>
      </c>
      <c r="AF1466" s="17">
        <f t="shared" ref="AF1466:AF1524" si="402">MID(O1466,1,4)*1</f>
        <v>2019</v>
      </c>
      <c r="AG1466" s="17" t="str">
        <f>IFERROR(VLOOKUP(MID(A1466,2,4)*1,[1]Cruces!K:L,2,0),"Verificar")</f>
        <v>Guajira</v>
      </c>
      <c r="AH1466" s="17">
        <f t="shared" ref="AH1466:AH1524" ca="1" si="403">TODAY()-DATE(AF1466,AE1466,AD1466)</f>
        <v>466</v>
      </c>
      <c r="AI1466" s="17" t="str">
        <f>IFERROR(VLOOKUP(U1466,[1]Cruces!$O$1:$P$6,2,0),"Sin Orden")</f>
        <v>Resuelta</v>
      </c>
      <c r="AJ1466" s="17">
        <f t="shared" ref="AJ1466:AJ1524" si="404">MID(Z1466,7,2)*1</f>
        <v>18</v>
      </c>
      <c r="AK1466" s="17">
        <f t="shared" ref="AK1466:AK1524" si="405">MID(Z1466,5,2)*1</f>
        <v>12</v>
      </c>
      <c r="AL1466" s="17">
        <f t="shared" ref="AL1466:AL1524" si="406">MID(Z1466,1,4)*1</f>
        <v>2019</v>
      </c>
      <c r="AM1466" s="17">
        <f t="shared" ref="AM1466:AM1524" ca="1" si="407">+TODAY()-DATE(AL1466,AK1466,AJ1466)</f>
        <v>343</v>
      </c>
      <c r="AN1466" s="18">
        <f>IFERROR(VLOOKUP(R1466*1,'[1]Ordenes de Servicio'!G:K,5,0),"No Cruza")</f>
        <v>44013</v>
      </c>
      <c r="AO1466" s="17">
        <f t="shared" ref="AO1466:AO1524" ca="1" si="408">+IF(AI1466="Resuelta",DATE(AL1466,AK1466,AJ1466)-DATE(AF1466,AE1466,AD1466),TODAY()-DATE(AL1466,AK1466,AJ1466))</f>
        <v>123</v>
      </c>
      <c r="AP1466" s="17">
        <f t="shared" ref="AP1466:AP1524" si="409">MID(P1466,7,2)*1</f>
        <v>3</v>
      </c>
      <c r="AQ1466" s="17">
        <f t="shared" ref="AQ1466:AQ1524" si="410">MID(P1466,5,2)*1</f>
        <v>12</v>
      </c>
      <c r="AR1466" s="17">
        <f t="shared" ref="AR1466:AR1524" si="411">MID(P1466,1,4)*1</f>
        <v>2019</v>
      </c>
      <c r="AS1466" s="17">
        <f t="shared" ref="AS1466:AS1524" ca="1" si="412">+TODAY()-DATE(AR1466,AQ1466,AP1466)</f>
        <v>358</v>
      </c>
      <c r="AT1466" s="17" t="str">
        <f t="shared" ca="1" si="399"/>
        <v>No</v>
      </c>
      <c r="AU1466" s="17">
        <f t="shared" ref="AU1466:AU1524" si="413">IF(DATE(AL1466,AK1466,AJ1466)-DATE(AR1466,AQ1466,AP1466)&lt;0,DATE(AR1466,AQ1466,AP1466)-DATE(AL1466,AK1466,AJ1466),DATE(AL1466,AK1466,AJ1466)-DATE(AR1466,AQ1466,AP1466))</f>
        <v>15</v>
      </c>
      <c r="AV1466" s="17" t="str">
        <f>+VLOOKUP(B1466,[1]Cruces!S:T,2,0)</f>
        <v>5. Consultoría / Adjudicación</v>
      </c>
    </row>
    <row r="1467" spans="1:48" hidden="1" x14ac:dyDescent="0.25">
      <c r="A1467" s="17" t="s">
        <v>2843</v>
      </c>
      <c r="B1467" s="17" t="s">
        <v>569</v>
      </c>
      <c r="C1467" s="17">
        <v>0</v>
      </c>
      <c r="D1467" s="17">
        <v>0</v>
      </c>
      <c r="E1467" s="17" t="s">
        <v>55</v>
      </c>
      <c r="F1467" s="17" t="s">
        <v>107</v>
      </c>
      <c r="G1467" s="17" t="s">
        <v>2844</v>
      </c>
      <c r="H1467" s="17">
        <v>0</v>
      </c>
      <c r="I1467" s="17" t="s">
        <v>116</v>
      </c>
      <c r="J1467" s="17" t="s">
        <v>59</v>
      </c>
      <c r="K1467" s="17" t="s">
        <v>2845</v>
      </c>
      <c r="L1467" s="17" t="s">
        <v>145</v>
      </c>
      <c r="M1467" s="17" t="s">
        <v>146</v>
      </c>
      <c r="N1467" s="17" t="s">
        <v>572</v>
      </c>
      <c r="O1467" s="17">
        <v>20201106</v>
      </c>
      <c r="P1467" s="17">
        <v>20201106</v>
      </c>
      <c r="Q1467" s="17">
        <v>9520</v>
      </c>
      <c r="R1467" s="17">
        <v>0</v>
      </c>
      <c r="S1467" s="17"/>
      <c r="T1467" s="17" t="s">
        <v>63</v>
      </c>
      <c r="U1467" s="17"/>
      <c r="V1467" s="17">
        <f t="shared" ref="V1467:V1525" si="414">+W1467/1000</f>
        <v>75</v>
      </c>
      <c r="W1467" s="17">
        <v>75000</v>
      </c>
      <c r="X1467" s="17" t="s">
        <v>64</v>
      </c>
      <c r="Y1467" s="17" t="s">
        <v>150</v>
      </c>
      <c r="Z1467" s="17">
        <v>20201106</v>
      </c>
      <c r="AA1467" s="17" t="s">
        <v>101</v>
      </c>
      <c r="AB1467" s="17">
        <v>1</v>
      </c>
      <c r="AC1467" s="17" t="str">
        <f>IFERROR(VLOOKUP(A1467,[1]Cruces!AJ:AK,2,0),VLOOKUP(CONCATENATE(X1467,AA1467),[1]Cruces!G:H,2,0))</f>
        <v>Solicitud de Obra</v>
      </c>
      <c r="AD1467" s="17">
        <f t="shared" si="400"/>
        <v>6</v>
      </c>
      <c r="AE1467" s="17">
        <f t="shared" si="401"/>
        <v>11</v>
      </c>
      <c r="AF1467" s="17">
        <f t="shared" si="402"/>
        <v>2020</v>
      </c>
      <c r="AG1467" s="17" t="str">
        <f>IFERROR(VLOOKUP(MID(A1467,2,4)*1,[1]Cruces!K:L,2,0),"Verificar")</f>
        <v>Atlántico Sur</v>
      </c>
      <c r="AH1467" s="17">
        <f t="shared" ca="1" si="403"/>
        <v>19</v>
      </c>
      <c r="AI1467" s="17" t="str">
        <f>IFERROR(VLOOKUP(U1467,[1]Cruces!$O$1:$P$6,2,0),"Sin Orden")</f>
        <v>Sin Orden</v>
      </c>
      <c r="AJ1467" s="17">
        <f t="shared" si="404"/>
        <v>6</v>
      </c>
      <c r="AK1467" s="17">
        <f t="shared" si="405"/>
        <v>11</v>
      </c>
      <c r="AL1467" s="17">
        <f t="shared" si="406"/>
        <v>2020</v>
      </c>
      <c r="AM1467" s="17">
        <f t="shared" ca="1" si="407"/>
        <v>19</v>
      </c>
      <c r="AN1467" s="18" t="str">
        <f>IFERROR(VLOOKUP(R1467*1,'[1]Ordenes de Servicio'!G:K,5,0),"No Cruza")</f>
        <v>No Cruza</v>
      </c>
      <c r="AO1467" s="17">
        <f t="shared" ca="1" si="408"/>
        <v>19</v>
      </c>
      <c r="AP1467" s="17">
        <f t="shared" si="409"/>
        <v>6</v>
      </c>
      <c r="AQ1467" s="17">
        <f t="shared" si="410"/>
        <v>11</v>
      </c>
      <c r="AR1467" s="17">
        <f t="shared" si="411"/>
        <v>2020</v>
      </c>
      <c r="AS1467" s="17">
        <f t="shared" ca="1" si="412"/>
        <v>19</v>
      </c>
      <c r="AT1467" s="17" t="str">
        <f t="shared" ref="AT1467:AT1525" ca="1" si="415">IF(AS1467&gt;359,"Si","No")</f>
        <v>No</v>
      </c>
      <c r="AU1467" s="17">
        <f t="shared" si="413"/>
        <v>0</v>
      </c>
      <c r="AV1467" s="17" t="str">
        <f>+VLOOKUP(B1467,[1]Cruces!S:T,2,0)</f>
        <v>1. Solicitud</v>
      </c>
    </row>
    <row r="1468" spans="1:48" hidden="1" x14ac:dyDescent="0.25">
      <c r="A1468" s="17" t="s">
        <v>8495</v>
      </c>
      <c r="B1468" s="17" t="s">
        <v>6595</v>
      </c>
      <c r="C1468" s="17">
        <v>0</v>
      </c>
      <c r="D1468" s="17">
        <v>0</v>
      </c>
      <c r="E1468" s="17" t="s">
        <v>55</v>
      </c>
      <c r="F1468" s="17" t="s">
        <v>69</v>
      </c>
      <c r="G1468" s="17" t="s">
        <v>8496</v>
      </c>
      <c r="H1468" s="17">
        <v>3126061017</v>
      </c>
      <c r="I1468" s="17" t="s">
        <v>71</v>
      </c>
      <c r="J1468" s="17" t="s">
        <v>59</v>
      </c>
      <c r="K1468" s="17" t="s">
        <v>8497</v>
      </c>
      <c r="L1468" s="17" t="s">
        <v>8498</v>
      </c>
      <c r="M1468" s="17" t="s">
        <v>8499</v>
      </c>
      <c r="N1468" s="17" t="s">
        <v>6600</v>
      </c>
      <c r="O1468" s="17">
        <v>20200909</v>
      </c>
      <c r="P1468" s="17">
        <v>20200911</v>
      </c>
      <c r="Q1468" s="17">
        <v>9510</v>
      </c>
      <c r="R1468" s="17">
        <v>28182724</v>
      </c>
      <c r="S1468" s="17" t="s">
        <v>6601</v>
      </c>
      <c r="T1468" s="17" t="s">
        <v>63</v>
      </c>
      <c r="U1468" s="17" t="s">
        <v>88</v>
      </c>
      <c r="V1468" s="17">
        <f t="shared" si="414"/>
        <v>3</v>
      </c>
      <c r="W1468" s="17">
        <v>3000</v>
      </c>
      <c r="X1468" s="17" t="s">
        <v>7065</v>
      </c>
      <c r="Y1468" s="17" t="s">
        <v>150</v>
      </c>
      <c r="Z1468" s="17">
        <v>20201016</v>
      </c>
      <c r="AA1468" s="17" t="s">
        <v>1947</v>
      </c>
      <c r="AB1468" s="17">
        <v>1</v>
      </c>
      <c r="AC1468" s="17" t="str">
        <f>IFERROR(VLOOKUP(A1468,[1]Cruces!AJ:AK,2,0),VLOOKUP(CONCATENATE(X1468,AA1468),[1]Cruces!G:H,2,0))</f>
        <v>Solicitud por BT</v>
      </c>
      <c r="AD1468" s="17">
        <f t="shared" si="400"/>
        <v>9</v>
      </c>
      <c r="AE1468" s="17">
        <f t="shared" si="401"/>
        <v>9</v>
      </c>
      <c r="AF1468" s="17">
        <f t="shared" si="402"/>
        <v>2020</v>
      </c>
      <c r="AG1468" s="17" t="str">
        <f>IFERROR(VLOOKUP(MID(A1468,2,4)*1,[1]Cruces!K:L,2,0),"Verificar")</f>
        <v>Atlántico Norte</v>
      </c>
      <c r="AH1468" s="17">
        <f t="shared" ca="1" si="403"/>
        <v>77</v>
      </c>
      <c r="AI1468" s="17" t="str">
        <f>IFERROR(VLOOKUP(U1468,[1]Cruces!$O$1:$P$6,2,0),"Sin Orden")</f>
        <v>Resuelta</v>
      </c>
      <c r="AJ1468" s="17">
        <f t="shared" si="404"/>
        <v>16</v>
      </c>
      <c r="AK1468" s="17">
        <f t="shared" si="405"/>
        <v>10</v>
      </c>
      <c r="AL1468" s="17">
        <f t="shared" si="406"/>
        <v>2020</v>
      </c>
      <c r="AM1468" s="17">
        <f t="shared" ca="1" si="407"/>
        <v>40</v>
      </c>
      <c r="AN1468" s="18" t="str">
        <f>IFERROR(VLOOKUP(R1468*1,'[1]Ordenes de Servicio'!G:K,5,0),"No Cruza")</f>
        <v>No Cruza</v>
      </c>
      <c r="AO1468" s="17">
        <f t="shared" ca="1" si="408"/>
        <v>37</v>
      </c>
      <c r="AP1468" s="17">
        <f t="shared" si="409"/>
        <v>11</v>
      </c>
      <c r="AQ1468" s="17">
        <f t="shared" si="410"/>
        <v>9</v>
      </c>
      <c r="AR1468" s="17">
        <f t="shared" si="411"/>
        <v>2020</v>
      </c>
      <c r="AS1468" s="17">
        <f t="shared" ca="1" si="412"/>
        <v>75</v>
      </c>
      <c r="AT1468" s="17" t="str">
        <f t="shared" ca="1" si="415"/>
        <v>No</v>
      </c>
      <c r="AU1468" s="17">
        <f t="shared" si="413"/>
        <v>35</v>
      </c>
      <c r="AV1468" s="17" t="str">
        <f>+VLOOKUP(B1468,[1]Cruces!S:T,2,0)</f>
        <v>7. Ejecución en Campo OS BT</v>
      </c>
    </row>
    <row r="1469" spans="1:48" hidden="1" x14ac:dyDescent="0.25">
      <c r="A1469" s="17" t="s">
        <v>8500</v>
      </c>
      <c r="B1469" s="17" t="s">
        <v>1943</v>
      </c>
      <c r="C1469" s="17">
        <v>0</v>
      </c>
      <c r="D1469" s="17">
        <v>0</v>
      </c>
      <c r="E1469" s="17" t="s">
        <v>55</v>
      </c>
      <c r="F1469" s="17" t="s">
        <v>56</v>
      </c>
      <c r="G1469" s="17" t="s">
        <v>8501</v>
      </c>
      <c r="H1469" s="17">
        <v>3008516413</v>
      </c>
      <c r="I1469" s="17" t="s">
        <v>71</v>
      </c>
      <c r="J1469" s="17" t="s">
        <v>59</v>
      </c>
      <c r="K1469" s="17" t="s">
        <v>97</v>
      </c>
      <c r="L1469" s="17" t="s">
        <v>7310</v>
      </c>
      <c r="M1469" s="17" t="s">
        <v>7311</v>
      </c>
      <c r="N1469" s="17" t="s">
        <v>1946</v>
      </c>
      <c r="O1469" s="17">
        <v>20201022</v>
      </c>
      <c r="P1469" s="17">
        <v>20201022</v>
      </c>
      <c r="Q1469" s="17">
        <v>1110</v>
      </c>
      <c r="R1469" s="17">
        <v>28247701</v>
      </c>
      <c r="S1469" s="17" t="s">
        <v>6601</v>
      </c>
      <c r="T1469" s="17" t="s">
        <v>7091</v>
      </c>
      <c r="U1469" s="17" t="s">
        <v>88</v>
      </c>
      <c r="V1469" s="17">
        <f t="shared" si="414"/>
        <v>3</v>
      </c>
      <c r="W1469" s="17">
        <v>3000</v>
      </c>
      <c r="X1469" s="17" t="s">
        <v>7065</v>
      </c>
      <c r="Y1469" s="17" t="s">
        <v>1943</v>
      </c>
      <c r="Z1469" s="17">
        <v>20201022</v>
      </c>
      <c r="AA1469" s="17" t="s">
        <v>1947</v>
      </c>
      <c r="AB1469" s="17">
        <v>1</v>
      </c>
      <c r="AC1469" s="17" t="str">
        <f>IFERROR(VLOOKUP(A1469,[1]Cruces!AJ:AK,2,0),VLOOKUP(CONCATENATE(X1469,AA1469),[1]Cruces!G:H,2,0))</f>
        <v>Solicitud por BT</v>
      </c>
      <c r="AD1469" s="17">
        <f t="shared" si="400"/>
        <v>22</v>
      </c>
      <c r="AE1469" s="17">
        <f t="shared" si="401"/>
        <v>10</v>
      </c>
      <c r="AF1469" s="17">
        <f t="shared" si="402"/>
        <v>2020</v>
      </c>
      <c r="AG1469" s="17" t="str">
        <f>IFERROR(VLOOKUP(MID(A1469,2,4)*1,[1]Cruces!K:L,2,0),"Verificar")</f>
        <v>Atlántico Norte</v>
      </c>
      <c r="AH1469" s="17">
        <f t="shared" ca="1" si="403"/>
        <v>34</v>
      </c>
      <c r="AI1469" s="17" t="str">
        <f>IFERROR(VLOOKUP(U1469,[1]Cruces!$O$1:$P$6,2,0),"Sin Orden")</f>
        <v>Resuelta</v>
      </c>
      <c r="AJ1469" s="17">
        <f t="shared" si="404"/>
        <v>22</v>
      </c>
      <c r="AK1469" s="17">
        <f t="shared" si="405"/>
        <v>10</v>
      </c>
      <c r="AL1469" s="17">
        <f t="shared" si="406"/>
        <v>2020</v>
      </c>
      <c r="AM1469" s="17">
        <f t="shared" ca="1" si="407"/>
        <v>34</v>
      </c>
      <c r="AN1469" s="18" t="str">
        <f>IFERROR(VLOOKUP(R1469*1,'[1]Ordenes de Servicio'!G:K,5,0),"No Cruza")</f>
        <v>No Cruza</v>
      </c>
      <c r="AO1469" s="17">
        <f t="shared" ca="1" si="408"/>
        <v>0</v>
      </c>
      <c r="AP1469" s="17">
        <f t="shared" si="409"/>
        <v>22</v>
      </c>
      <c r="AQ1469" s="17">
        <f t="shared" si="410"/>
        <v>10</v>
      </c>
      <c r="AR1469" s="17">
        <f t="shared" si="411"/>
        <v>2020</v>
      </c>
      <c r="AS1469" s="17">
        <f t="shared" ca="1" si="412"/>
        <v>34</v>
      </c>
      <c r="AT1469" s="17" t="str">
        <f t="shared" ca="1" si="415"/>
        <v>No</v>
      </c>
      <c r="AU1469" s="17">
        <f t="shared" si="413"/>
        <v>0</v>
      </c>
      <c r="AV1469" s="17" t="str">
        <f>+VLOOKUP(B1469,[1]Cruces!S:T,2,0)</f>
        <v>7. Ejecución en Campo OS BT</v>
      </c>
    </row>
    <row r="1470" spans="1:48" hidden="1" x14ac:dyDescent="0.25">
      <c r="A1470" s="17" t="s">
        <v>8502</v>
      </c>
      <c r="B1470" s="17" t="s">
        <v>569</v>
      </c>
      <c r="C1470" s="17">
        <v>0</v>
      </c>
      <c r="D1470" s="17">
        <v>0</v>
      </c>
      <c r="E1470" s="17" t="s">
        <v>55</v>
      </c>
      <c r="F1470" s="17" t="s">
        <v>7098</v>
      </c>
      <c r="G1470" s="17" t="s">
        <v>8503</v>
      </c>
      <c r="H1470" s="20">
        <v>3008762611</v>
      </c>
      <c r="I1470" s="17" t="s">
        <v>71</v>
      </c>
      <c r="J1470" s="17" t="s">
        <v>59</v>
      </c>
      <c r="K1470" s="17" t="s">
        <v>97</v>
      </c>
      <c r="L1470" s="17" t="s">
        <v>7101</v>
      </c>
      <c r="M1470" s="17" t="s">
        <v>7102</v>
      </c>
      <c r="N1470" s="17" t="s">
        <v>572</v>
      </c>
      <c r="O1470" s="17">
        <v>20201030</v>
      </c>
      <c r="P1470" s="17">
        <v>20201030</v>
      </c>
      <c r="Q1470" s="17">
        <v>1110</v>
      </c>
      <c r="R1470" s="17">
        <v>0</v>
      </c>
      <c r="S1470" s="17"/>
      <c r="T1470" s="17" t="s">
        <v>63</v>
      </c>
      <c r="U1470" s="17"/>
      <c r="V1470" s="17">
        <f t="shared" si="414"/>
        <v>3</v>
      </c>
      <c r="W1470" s="17">
        <v>3000</v>
      </c>
      <c r="X1470" s="17" t="s">
        <v>7065</v>
      </c>
      <c r="Y1470" s="17" t="s">
        <v>569</v>
      </c>
      <c r="Z1470" s="17">
        <v>20201030</v>
      </c>
      <c r="AA1470" s="17" t="s">
        <v>1947</v>
      </c>
      <c r="AB1470" s="17">
        <v>1</v>
      </c>
      <c r="AC1470" s="17" t="str">
        <f>IFERROR(VLOOKUP(A1470,[1]Cruces!AJ:AK,2,0),VLOOKUP(CONCATENATE(X1470,AA1470),[1]Cruces!G:H,2,0))</f>
        <v>Solicitud por BT</v>
      </c>
      <c r="AD1470" s="17">
        <f t="shared" si="400"/>
        <v>30</v>
      </c>
      <c r="AE1470" s="17">
        <f t="shared" si="401"/>
        <v>10</v>
      </c>
      <c r="AF1470" s="17">
        <f t="shared" si="402"/>
        <v>2020</v>
      </c>
      <c r="AG1470" s="17" t="str">
        <f>IFERROR(VLOOKUP(MID(A1470,2,4)*1,[1]Cruces!K:L,2,0),"Verificar")</f>
        <v>Atlántico Norte</v>
      </c>
      <c r="AH1470" s="17">
        <f t="shared" ca="1" si="403"/>
        <v>26</v>
      </c>
      <c r="AI1470" s="17" t="str">
        <f>IFERROR(VLOOKUP(U1470,[1]Cruces!$O$1:$P$6,2,0),"Sin Orden")</f>
        <v>Sin Orden</v>
      </c>
      <c r="AJ1470" s="17">
        <f t="shared" si="404"/>
        <v>30</v>
      </c>
      <c r="AK1470" s="17">
        <f t="shared" si="405"/>
        <v>10</v>
      </c>
      <c r="AL1470" s="17">
        <f t="shared" si="406"/>
        <v>2020</v>
      </c>
      <c r="AM1470" s="17">
        <f t="shared" ca="1" si="407"/>
        <v>26</v>
      </c>
      <c r="AN1470" s="18" t="str">
        <f>IFERROR(VLOOKUP(R1470*1,'[1]Ordenes de Servicio'!G:K,5,0),"No Cruza")</f>
        <v>No Cruza</v>
      </c>
      <c r="AO1470" s="17">
        <f t="shared" ca="1" si="408"/>
        <v>26</v>
      </c>
      <c r="AP1470" s="17">
        <f t="shared" si="409"/>
        <v>30</v>
      </c>
      <c r="AQ1470" s="17">
        <f t="shared" si="410"/>
        <v>10</v>
      </c>
      <c r="AR1470" s="17">
        <f t="shared" si="411"/>
        <v>2020</v>
      </c>
      <c r="AS1470" s="17">
        <f t="shared" ca="1" si="412"/>
        <v>26</v>
      </c>
      <c r="AT1470" s="17" t="str">
        <f t="shared" ca="1" si="415"/>
        <v>No</v>
      </c>
      <c r="AU1470" s="17">
        <f t="shared" si="413"/>
        <v>0</v>
      </c>
      <c r="AV1470" s="17" t="str">
        <f>+VLOOKUP(B1470,[1]Cruces!S:T,2,0)</f>
        <v>1. Solicitud</v>
      </c>
    </row>
    <row r="1471" spans="1:48" hidden="1" x14ac:dyDescent="0.25">
      <c r="A1471" s="17" t="s">
        <v>8504</v>
      </c>
      <c r="B1471" s="17" t="s">
        <v>1943</v>
      </c>
      <c r="C1471" s="17">
        <v>0</v>
      </c>
      <c r="D1471" s="17">
        <v>0</v>
      </c>
      <c r="E1471" s="17" t="s">
        <v>55</v>
      </c>
      <c r="F1471" s="17" t="s">
        <v>69</v>
      </c>
      <c r="G1471" s="17" t="s">
        <v>8496</v>
      </c>
      <c r="H1471" s="17">
        <v>3126061017</v>
      </c>
      <c r="I1471" s="17" t="s">
        <v>71</v>
      </c>
      <c r="J1471" s="17" t="s">
        <v>59</v>
      </c>
      <c r="K1471" s="17" t="s">
        <v>8497</v>
      </c>
      <c r="L1471" s="17" t="s">
        <v>8498</v>
      </c>
      <c r="M1471" s="17" t="s">
        <v>8499</v>
      </c>
      <c r="N1471" s="17" t="s">
        <v>1946</v>
      </c>
      <c r="O1471" s="17">
        <v>20200909</v>
      </c>
      <c r="P1471" s="17">
        <v>20200909</v>
      </c>
      <c r="Q1471" s="17">
        <v>9510</v>
      </c>
      <c r="R1471" s="17">
        <v>28115404</v>
      </c>
      <c r="S1471" s="17" t="s">
        <v>6601</v>
      </c>
      <c r="T1471" s="17" t="s">
        <v>7091</v>
      </c>
      <c r="U1471" s="17" t="s">
        <v>88</v>
      </c>
      <c r="V1471" s="17">
        <f t="shared" si="414"/>
        <v>3</v>
      </c>
      <c r="W1471" s="17">
        <v>3000</v>
      </c>
      <c r="X1471" s="17" t="s">
        <v>7065</v>
      </c>
      <c r="Y1471" s="17" t="s">
        <v>1943</v>
      </c>
      <c r="Z1471" s="17">
        <v>20200909</v>
      </c>
      <c r="AA1471" s="17" t="s">
        <v>1947</v>
      </c>
      <c r="AB1471" s="17">
        <v>1</v>
      </c>
      <c r="AC1471" s="17" t="str">
        <f>IFERROR(VLOOKUP(A1471,[1]Cruces!AJ:AK,2,0),VLOOKUP(CONCATENATE(X1471,AA1471),[1]Cruces!G:H,2,0))</f>
        <v>Solicitud por BT</v>
      </c>
      <c r="AD1471" s="17">
        <f t="shared" si="400"/>
        <v>9</v>
      </c>
      <c r="AE1471" s="17">
        <f t="shared" si="401"/>
        <v>9</v>
      </c>
      <c r="AF1471" s="17">
        <f t="shared" si="402"/>
        <v>2020</v>
      </c>
      <c r="AG1471" s="17" t="str">
        <f>IFERROR(VLOOKUP(MID(A1471,2,4)*1,[1]Cruces!K:L,2,0),"Verificar")</f>
        <v>Atlántico Norte</v>
      </c>
      <c r="AH1471" s="17">
        <f t="shared" ca="1" si="403"/>
        <v>77</v>
      </c>
      <c r="AI1471" s="17" t="str">
        <f>IFERROR(VLOOKUP(U1471,[1]Cruces!$O$1:$P$6,2,0),"Sin Orden")</f>
        <v>Resuelta</v>
      </c>
      <c r="AJ1471" s="17">
        <f t="shared" si="404"/>
        <v>9</v>
      </c>
      <c r="AK1471" s="17">
        <f t="shared" si="405"/>
        <v>9</v>
      </c>
      <c r="AL1471" s="17">
        <f t="shared" si="406"/>
        <v>2020</v>
      </c>
      <c r="AM1471" s="17">
        <f t="shared" ca="1" si="407"/>
        <v>77</v>
      </c>
      <c r="AN1471" s="18" t="str">
        <f>IFERROR(VLOOKUP(R1471*1,'[1]Ordenes de Servicio'!G:K,5,0),"No Cruza")</f>
        <v>No Cruza</v>
      </c>
      <c r="AO1471" s="17">
        <f t="shared" ca="1" si="408"/>
        <v>0</v>
      </c>
      <c r="AP1471" s="17">
        <f t="shared" si="409"/>
        <v>9</v>
      </c>
      <c r="AQ1471" s="17">
        <f t="shared" si="410"/>
        <v>9</v>
      </c>
      <c r="AR1471" s="17">
        <f t="shared" si="411"/>
        <v>2020</v>
      </c>
      <c r="AS1471" s="17">
        <f t="shared" ca="1" si="412"/>
        <v>77</v>
      </c>
      <c r="AT1471" s="17" t="str">
        <f t="shared" ca="1" si="415"/>
        <v>No</v>
      </c>
      <c r="AU1471" s="17">
        <f t="shared" si="413"/>
        <v>0</v>
      </c>
      <c r="AV1471" s="17" t="str">
        <f>+VLOOKUP(B1471,[1]Cruces!S:T,2,0)</f>
        <v>7. Ejecución en Campo OS BT</v>
      </c>
    </row>
    <row r="1472" spans="1:48" hidden="1" x14ac:dyDescent="0.25">
      <c r="A1472" s="17" t="s">
        <v>2846</v>
      </c>
      <c r="B1472" s="17" t="s">
        <v>54</v>
      </c>
      <c r="C1472" s="17">
        <v>0</v>
      </c>
      <c r="D1472" s="17">
        <v>0</v>
      </c>
      <c r="E1472" s="17" t="s">
        <v>55</v>
      </c>
      <c r="F1472" s="17" t="s">
        <v>126</v>
      </c>
      <c r="G1472" s="17" t="s">
        <v>2847</v>
      </c>
      <c r="H1472" s="17">
        <v>0</v>
      </c>
      <c r="I1472" s="17" t="s">
        <v>116</v>
      </c>
      <c r="J1472" s="17" t="s">
        <v>59</v>
      </c>
      <c r="K1472" s="17" t="s">
        <v>2848</v>
      </c>
      <c r="L1472" s="17" t="s">
        <v>129</v>
      </c>
      <c r="M1472" s="17" t="s">
        <v>130</v>
      </c>
      <c r="N1472" s="17" t="s">
        <v>62</v>
      </c>
      <c r="O1472" s="17">
        <v>20200902</v>
      </c>
      <c r="P1472" s="17">
        <v>20201014</v>
      </c>
      <c r="Q1472" s="17">
        <v>3310</v>
      </c>
      <c r="R1472" s="17">
        <v>28097037</v>
      </c>
      <c r="S1472" s="17" t="s">
        <v>100</v>
      </c>
      <c r="T1472" s="17" t="s">
        <v>63</v>
      </c>
      <c r="U1472" s="17" t="s">
        <v>91</v>
      </c>
      <c r="V1472" s="17">
        <f t="shared" si="414"/>
        <v>30</v>
      </c>
      <c r="W1472" s="17">
        <v>30000</v>
      </c>
      <c r="X1472" s="17" t="s">
        <v>64</v>
      </c>
      <c r="Y1472" s="17" t="s">
        <v>65</v>
      </c>
      <c r="Z1472" s="17">
        <v>20201014</v>
      </c>
      <c r="AA1472" s="17" t="s">
        <v>78</v>
      </c>
      <c r="AB1472" s="17">
        <v>1</v>
      </c>
      <c r="AC1472" s="17" t="str">
        <f>IFERROR(VLOOKUP(A1472,[1]Cruces!AJ:AK,2,0),VLOOKUP(CONCATENATE(X1472,AA1472),[1]Cruces!G:H,2,0))</f>
        <v>Solicitud de Obra</v>
      </c>
      <c r="AD1472" s="17">
        <f t="shared" si="400"/>
        <v>2</v>
      </c>
      <c r="AE1472" s="17">
        <f t="shared" si="401"/>
        <v>9</v>
      </c>
      <c r="AF1472" s="17">
        <f t="shared" si="402"/>
        <v>2020</v>
      </c>
      <c r="AG1472" s="17" t="str">
        <f>IFERROR(VLOOKUP(MID(A1472,2,4)*1,[1]Cruces!K:L,2,0),"Verificar")</f>
        <v>Guajira</v>
      </c>
      <c r="AH1472" s="17">
        <f t="shared" ca="1" si="403"/>
        <v>84</v>
      </c>
      <c r="AI1472" s="17" t="str">
        <f>IFERROR(VLOOKUP(U1472,[1]Cruces!$O$1:$P$6,2,0),"Sin Orden")</f>
        <v>Resuelta</v>
      </c>
      <c r="AJ1472" s="17">
        <f t="shared" si="404"/>
        <v>14</v>
      </c>
      <c r="AK1472" s="17">
        <f t="shared" si="405"/>
        <v>10</v>
      </c>
      <c r="AL1472" s="17">
        <f t="shared" si="406"/>
        <v>2020</v>
      </c>
      <c r="AM1472" s="17">
        <f t="shared" ca="1" si="407"/>
        <v>42</v>
      </c>
      <c r="AN1472" s="18" t="str">
        <f>IFERROR(VLOOKUP(R1472*1,'[1]Ordenes de Servicio'!G:K,5,0),"No Cruza")</f>
        <v>No Cruza</v>
      </c>
      <c r="AO1472" s="17">
        <f t="shared" ca="1" si="408"/>
        <v>42</v>
      </c>
      <c r="AP1472" s="17">
        <f t="shared" si="409"/>
        <v>14</v>
      </c>
      <c r="AQ1472" s="17">
        <f t="shared" si="410"/>
        <v>10</v>
      </c>
      <c r="AR1472" s="17">
        <f t="shared" si="411"/>
        <v>2020</v>
      </c>
      <c r="AS1472" s="17">
        <f t="shared" ca="1" si="412"/>
        <v>42</v>
      </c>
      <c r="AT1472" s="17" t="str">
        <f t="shared" ca="1" si="415"/>
        <v>No</v>
      </c>
      <c r="AU1472" s="17">
        <f t="shared" si="413"/>
        <v>0</v>
      </c>
      <c r="AV1472" s="17" t="str">
        <f>+VLOOKUP(B1472,[1]Cruces!S:T,2,0)</f>
        <v>4. Presupuesto de Obra</v>
      </c>
    </row>
    <row r="1473" spans="1:48" hidden="1" x14ac:dyDescent="0.25">
      <c r="A1473" s="17" t="s">
        <v>2849</v>
      </c>
      <c r="B1473" s="17" t="s">
        <v>54</v>
      </c>
      <c r="C1473" s="17">
        <v>0</v>
      </c>
      <c r="D1473" s="17">
        <v>0</v>
      </c>
      <c r="E1473" s="17" t="s">
        <v>55</v>
      </c>
      <c r="F1473" s="17" t="s">
        <v>107</v>
      </c>
      <c r="G1473" s="17" t="s">
        <v>2850</v>
      </c>
      <c r="H1473" s="17">
        <v>0</v>
      </c>
      <c r="I1473" s="17" t="s">
        <v>357</v>
      </c>
      <c r="J1473" s="17" t="s">
        <v>59</v>
      </c>
      <c r="K1473" s="17" t="s">
        <v>696</v>
      </c>
      <c r="L1473" s="17" t="s">
        <v>117</v>
      </c>
      <c r="M1473" s="17" t="s">
        <v>118</v>
      </c>
      <c r="N1473" s="17" t="s">
        <v>62</v>
      </c>
      <c r="O1473" s="17">
        <v>20200331</v>
      </c>
      <c r="P1473" s="17">
        <v>20200408</v>
      </c>
      <c r="Q1473" s="17">
        <v>1110</v>
      </c>
      <c r="R1473" s="17">
        <v>27299244</v>
      </c>
      <c r="S1473" s="17" t="s">
        <v>100</v>
      </c>
      <c r="T1473" s="17" t="s">
        <v>63</v>
      </c>
      <c r="U1473" s="17" t="s">
        <v>91</v>
      </c>
      <c r="V1473" s="17">
        <f t="shared" si="414"/>
        <v>25</v>
      </c>
      <c r="W1473" s="17">
        <v>25000</v>
      </c>
      <c r="X1473" s="17" t="s">
        <v>64</v>
      </c>
      <c r="Y1473" s="17" t="s">
        <v>65</v>
      </c>
      <c r="Z1473" s="17">
        <v>20200408</v>
      </c>
      <c r="AA1473" s="17" t="s">
        <v>78</v>
      </c>
      <c r="AB1473" s="17">
        <v>1</v>
      </c>
      <c r="AC1473" s="17" t="str">
        <f>IFERROR(VLOOKUP(A1473,[1]Cruces!AJ:AK,2,0),VLOOKUP(CONCATENATE(X1473,AA1473),[1]Cruces!G:H,2,0))</f>
        <v>Solicitud de Obra</v>
      </c>
      <c r="AD1473" s="17">
        <f t="shared" si="400"/>
        <v>31</v>
      </c>
      <c r="AE1473" s="17">
        <f t="shared" si="401"/>
        <v>3</v>
      </c>
      <c r="AF1473" s="17">
        <f t="shared" si="402"/>
        <v>2020</v>
      </c>
      <c r="AG1473" s="17" t="str">
        <f>IFERROR(VLOOKUP(MID(A1473,2,4)*1,[1]Cruces!K:L,2,0),"Verificar")</f>
        <v>Atlántico Norte</v>
      </c>
      <c r="AH1473" s="17">
        <f t="shared" ca="1" si="403"/>
        <v>239</v>
      </c>
      <c r="AI1473" s="17" t="str">
        <f>IFERROR(VLOOKUP(U1473,[1]Cruces!$O$1:$P$6,2,0),"Sin Orden")</f>
        <v>Resuelta</v>
      </c>
      <c r="AJ1473" s="17">
        <f t="shared" si="404"/>
        <v>8</v>
      </c>
      <c r="AK1473" s="17">
        <f t="shared" si="405"/>
        <v>4</v>
      </c>
      <c r="AL1473" s="17">
        <f t="shared" si="406"/>
        <v>2020</v>
      </c>
      <c r="AM1473" s="17">
        <f t="shared" ca="1" si="407"/>
        <v>231</v>
      </c>
      <c r="AN1473" s="18" t="str">
        <f>IFERROR(VLOOKUP(R1473*1,'[1]Ordenes de Servicio'!G:K,5,0),"No Cruza")</f>
        <v>No Cruza</v>
      </c>
      <c r="AO1473" s="17">
        <f t="shared" ca="1" si="408"/>
        <v>8</v>
      </c>
      <c r="AP1473" s="17">
        <f t="shared" si="409"/>
        <v>8</v>
      </c>
      <c r="AQ1473" s="17">
        <f t="shared" si="410"/>
        <v>4</v>
      </c>
      <c r="AR1473" s="17">
        <f t="shared" si="411"/>
        <v>2020</v>
      </c>
      <c r="AS1473" s="17">
        <f t="shared" ca="1" si="412"/>
        <v>231</v>
      </c>
      <c r="AT1473" s="17" t="str">
        <f t="shared" ca="1" si="415"/>
        <v>No</v>
      </c>
      <c r="AU1473" s="17">
        <f t="shared" si="413"/>
        <v>0</v>
      </c>
      <c r="AV1473" s="17" t="str">
        <f>+VLOOKUP(B1473,[1]Cruces!S:T,2,0)</f>
        <v>4. Presupuesto de Obra</v>
      </c>
    </row>
    <row r="1474" spans="1:48" hidden="1" x14ac:dyDescent="0.25">
      <c r="A1474" s="17" t="s">
        <v>2851</v>
      </c>
      <c r="B1474" s="17" t="s">
        <v>68</v>
      </c>
      <c r="C1474" s="17">
        <v>0</v>
      </c>
      <c r="D1474" s="17">
        <v>0</v>
      </c>
      <c r="E1474" s="17" t="s">
        <v>55</v>
      </c>
      <c r="F1474" s="17" t="s">
        <v>232</v>
      </c>
      <c r="G1474" s="17" t="s">
        <v>2852</v>
      </c>
      <c r="H1474" s="17">
        <v>383018</v>
      </c>
      <c r="I1474" s="17" t="s">
        <v>71</v>
      </c>
      <c r="J1474" s="17" t="s">
        <v>59</v>
      </c>
      <c r="K1474" s="17" t="s">
        <v>2853</v>
      </c>
      <c r="L1474" s="17" t="s">
        <v>280</v>
      </c>
      <c r="M1474" s="17" t="s">
        <v>281</v>
      </c>
      <c r="N1474" s="17" t="s">
        <v>75</v>
      </c>
      <c r="O1474" s="17">
        <v>20190404</v>
      </c>
      <c r="P1474" s="17">
        <v>20190404</v>
      </c>
      <c r="Q1474" s="17">
        <v>9520</v>
      </c>
      <c r="R1474" s="17">
        <v>26542939</v>
      </c>
      <c r="S1474" s="17" t="s">
        <v>76</v>
      </c>
      <c r="T1474" s="17" t="s">
        <v>63</v>
      </c>
      <c r="U1474" s="17" t="s">
        <v>88</v>
      </c>
      <c r="V1474" s="17">
        <f t="shared" si="414"/>
        <v>650</v>
      </c>
      <c r="W1474" s="17">
        <v>650000</v>
      </c>
      <c r="X1474" s="17" t="s">
        <v>64</v>
      </c>
      <c r="Y1474" s="17" t="s">
        <v>150</v>
      </c>
      <c r="Z1474" s="17">
        <v>20191213</v>
      </c>
      <c r="AA1474" s="17" t="s">
        <v>124</v>
      </c>
      <c r="AB1474" s="17">
        <v>1</v>
      </c>
      <c r="AC1474" s="17" t="str">
        <f>IFERROR(VLOOKUP(A1474,[1]Cruces!AJ:AK,2,0),VLOOKUP(CONCATENATE(X1474,AA1474),[1]Cruces!G:H,2,0))</f>
        <v>Solicitud de Obra</v>
      </c>
      <c r="AD1474" s="17">
        <f t="shared" si="400"/>
        <v>4</v>
      </c>
      <c r="AE1474" s="17">
        <f t="shared" si="401"/>
        <v>4</v>
      </c>
      <c r="AF1474" s="17">
        <f t="shared" si="402"/>
        <v>2019</v>
      </c>
      <c r="AG1474" s="17" t="str">
        <f>IFERROR(VLOOKUP(MID(A1474,2,4)*1,[1]Cruces!K:L,2,0),"Verificar")</f>
        <v>Atlántico Sur</v>
      </c>
      <c r="AH1474" s="17">
        <f t="shared" ca="1" si="403"/>
        <v>601</v>
      </c>
      <c r="AI1474" s="17" t="str">
        <f>IFERROR(VLOOKUP(U1474,[1]Cruces!$O$1:$P$6,2,0),"Sin Orden")</f>
        <v>Resuelta</v>
      </c>
      <c r="AJ1474" s="17">
        <f t="shared" si="404"/>
        <v>13</v>
      </c>
      <c r="AK1474" s="17">
        <f t="shared" si="405"/>
        <v>12</v>
      </c>
      <c r="AL1474" s="17">
        <f t="shared" si="406"/>
        <v>2019</v>
      </c>
      <c r="AM1474" s="17">
        <f t="shared" ca="1" si="407"/>
        <v>348</v>
      </c>
      <c r="AN1474" s="18" t="str">
        <f>IFERROR(VLOOKUP(R1474*1,'[1]Ordenes de Servicio'!G:K,5,0),"No Cruza")</f>
        <v>No Cruza</v>
      </c>
      <c r="AO1474" s="17">
        <f t="shared" ca="1" si="408"/>
        <v>253</v>
      </c>
      <c r="AP1474" s="17">
        <f t="shared" si="409"/>
        <v>4</v>
      </c>
      <c r="AQ1474" s="17">
        <f t="shared" si="410"/>
        <v>4</v>
      </c>
      <c r="AR1474" s="17">
        <f t="shared" si="411"/>
        <v>2019</v>
      </c>
      <c r="AS1474" s="17">
        <f t="shared" ca="1" si="412"/>
        <v>601</v>
      </c>
      <c r="AT1474" s="17" t="str">
        <f t="shared" ca="1" si="415"/>
        <v>Si</v>
      </c>
      <c r="AU1474" s="17">
        <f t="shared" si="413"/>
        <v>253</v>
      </c>
      <c r="AV1474" s="17" t="str">
        <f>+VLOOKUP(B1474,[1]Cruces!S:T,2,0)</f>
        <v>5. Consultoría / Adjudicación</v>
      </c>
    </row>
    <row r="1475" spans="1:48" x14ac:dyDescent="0.25">
      <c r="A1475" s="17" t="s">
        <v>2854</v>
      </c>
      <c r="B1475" s="17" t="s">
        <v>80</v>
      </c>
      <c r="C1475" s="17">
        <v>0</v>
      </c>
      <c r="D1475" s="17">
        <v>0</v>
      </c>
      <c r="E1475" s="17" t="s">
        <v>55</v>
      </c>
      <c r="F1475" s="17" t="s">
        <v>120</v>
      </c>
      <c r="G1475" s="17" t="s">
        <v>2855</v>
      </c>
      <c r="H1475" s="17">
        <v>0</v>
      </c>
      <c r="I1475" s="17" t="s">
        <v>116</v>
      </c>
      <c r="J1475" s="17" t="s">
        <v>59</v>
      </c>
      <c r="K1475" s="17" t="s">
        <v>97</v>
      </c>
      <c r="L1475" s="17" t="s">
        <v>122</v>
      </c>
      <c r="M1475" s="17" t="s">
        <v>123</v>
      </c>
      <c r="N1475" s="17" t="s">
        <v>87</v>
      </c>
      <c r="O1475" s="17">
        <v>20181002</v>
      </c>
      <c r="P1475" s="17">
        <v>20190610</v>
      </c>
      <c r="Q1475" s="17">
        <v>1180</v>
      </c>
      <c r="R1475" s="17">
        <v>26067405</v>
      </c>
      <c r="S1475" s="17" t="s">
        <v>76</v>
      </c>
      <c r="T1475" s="17" t="s">
        <v>63</v>
      </c>
      <c r="U1475" s="17" t="s">
        <v>88</v>
      </c>
      <c r="V1475" s="17">
        <f t="shared" si="414"/>
        <v>75</v>
      </c>
      <c r="W1475" s="17">
        <v>75000</v>
      </c>
      <c r="X1475" s="17" t="s">
        <v>64</v>
      </c>
      <c r="Y1475" s="17" t="s">
        <v>80</v>
      </c>
      <c r="Z1475" s="17">
        <v>20190610</v>
      </c>
      <c r="AA1475" s="17" t="s">
        <v>78</v>
      </c>
      <c r="AB1475" s="17">
        <v>1</v>
      </c>
      <c r="AC1475" s="17" t="str">
        <f>IFERROR(VLOOKUP(A1475,[1]Cruces!AJ:AK,2,0),VLOOKUP(CONCATENATE(X1475,AA1475),[1]Cruces!G:H,2,0))</f>
        <v>Solicitud de Obra</v>
      </c>
      <c r="AD1475" s="17">
        <f t="shared" si="400"/>
        <v>2</v>
      </c>
      <c r="AE1475" s="17">
        <f t="shared" si="401"/>
        <v>10</v>
      </c>
      <c r="AF1475" s="17">
        <f t="shared" si="402"/>
        <v>2018</v>
      </c>
      <c r="AG1475" s="17" t="str">
        <f>IFERROR(VLOOKUP(MID(A1475,2,4)*1,[1]Cruces!K:L,2,0),"Verificar")</f>
        <v>Atlántico Norte</v>
      </c>
      <c r="AH1475" s="17">
        <f t="shared" ca="1" si="403"/>
        <v>785</v>
      </c>
      <c r="AI1475" s="17" t="str">
        <f>IFERROR(VLOOKUP(U1475,[1]Cruces!$O$1:$P$6,2,0),"Sin Orden")</f>
        <v>Resuelta</v>
      </c>
      <c r="AJ1475" s="17">
        <f t="shared" si="404"/>
        <v>10</v>
      </c>
      <c r="AK1475" s="17">
        <f t="shared" si="405"/>
        <v>6</v>
      </c>
      <c r="AL1475" s="17">
        <f t="shared" si="406"/>
        <v>2019</v>
      </c>
      <c r="AM1475" s="17">
        <f t="shared" ca="1" si="407"/>
        <v>534</v>
      </c>
      <c r="AN1475" s="18" t="str">
        <f>IFERROR(VLOOKUP(R1475*1,'[1]Ordenes de Servicio'!G:K,5,0),"No Cruza")</f>
        <v>No Cruza</v>
      </c>
      <c r="AO1475" s="17">
        <f t="shared" ca="1" si="408"/>
        <v>251</v>
      </c>
      <c r="AP1475" s="17">
        <f t="shared" si="409"/>
        <v>10</v>
      </c>
      <c r="AQ1475" s="17">
        <f t="shared" si="410"/>
        <v>6</v>
      </c>
      <c r="AR1475" s="17">
        <f t="shared" si="411"/>
        <v>2019</v>
      </c>
      <c r="AS1475" s="17">
        <f t="shared" ca="1" si="412"/>
        <v>534</v>
      </c>
      <c r="AT1475" s="17" t="str">
        <f t="shared" ca="1" si="415"/>
        <v>Si</v>
      </c>
      <c r="AU1475" s="17">
        <f t="shared" si="413"/>
        <v>0</v>
      </c>
      <c r="AV1475" s="17" t="str">
        <f>+VLOOKUP(B1475,[1]Cruces!S:T,2,0)</f>
        <v>8. Puesta en Servicio</v>
      </c>
    </row>
    <row r="1476" spans="1:48" x14ac:dyDescent="0.25">
      <c r="A1476" s="17" t="s">
        <v>2856</v>
      </c>
      <c r="B1476" s="17" t="s">
        <v>80</v>
      </c>
      <c r="C1476" s="17">
        <v>2692827</v>
      </c>
      <c r="D1476" s="17">
        <v>0</v>
      </c>
      <c r="E1476" s="17" t="s">
        <v>55</v>
      </c>
      <c r="F1476" s="17" t="s">
        <v>56</v>
      </c>
      <c r="G1476" s="17" t="e" cm="1">
        <f t="array" ref="G1476">-LISA URQUIJO IPS ORTO VITAL</f>
        <v>#NAME?</v>
      </c>
      <c r="H1476" s="17" t="s">
        <v>2857</v>
      </c>
      <c r="I1476" s="17" t="s">
        <v>182</v>
      </c>
      <c r="J1476" s="17" t="s">
        <v>59</v>
      </c>
      <c r="K1476" s="17" t="s">
        <v>97</v>
      </c>
      <c r="L1476" s="17" t="s">
        <v>1761</v>
      </c>
      <c r="M1476" s="17" t="s">
        <v>55</v>
      </c>
      <c r="N1476" s="17" t="s">
        <v>87</v>
      </c>
      <c r="O1476" s="17">
        <v>20150506</v>
      </c>
      <c r="P1476" s="17">
        <v>20160403</v>
      </c>
      <c r="Q1476" s="17">
        <v>1110</v>
      </c>
      <c r="R1476" s="17">
        <v>22179084</v>
      </c>
      <c r="S1476" s="17" t="s">
        <v>76</v>
      </c>
      <c r="T1476" s="17" t="s">
        <v>63</v>
      </c>
      <c r="U1476" s="17" t="s">
        <v>91</v>
      </c>
      <c r="V1476" s="17">
        <f t="shared" si="414"/>
        <v>112.5</v>
      </c>
      <c r="W1476" s="17">
        <v>112500</v>
      </c>
      <c r="X1476" s="17" t="s">
        <v>89</v>
      </c>
      <c r="Y1476" s="17" t="s">
        <v>80</v>
      </c>
      <c r="Z1476" s="17">
        <v>20160403</v>
      </c>
      <c r="AA1476" s="17" t="s">
        <v>78</v>
      </c>
      <c r="AB1476" s="17">
        <v>1</v>
      </c>
      <c r="AC1476" s="17" t="str">
        <f>IFERROR(VLOOKUP(A1476,[1]Cruces!AJ:AK,2,0),VLOOKUP(CONCATENATE(X1476,AA1476),[1]Cruces!G:H,2,0))</f>
        <v>Solicitud de Obra</v>
      </c>
      <c r="AD1476" s="17">
        <f t="shared" si="400"/>
        <v>6</v>
      </c>
      <c r="AE1476" s="17">
        <f t="shared" si="401"/>
        <v>5</v>
      </c>
      <c r="AF1476" s="17">
        <f t="shared" si="402"/>
        <v>2015</v>
      </c>
      <c r="AG1476" s="17" t="str">
        <f>IFERROR(VLOOKUP(MID(A1476,2,4)*1,[1]Cruces!K:L,2,0),"Verificar")</f>
        <v>Atlántico Norte</v>
      </c>
      <c r="AH1476" s="17">
        <f t="shared" ca="1" si="403"/>
        <v>2030</v>
      </c>
      <c r="AI1476" s="17" t="str">
        <f>IFERROR(VLOOKUP(U1476,[1]Cruces!$O$1:$P$6,2,0),"Sin Orden")</f>
        <v>Resuelta</v>
      </c>
      <c r="AJ1476" s="17">
        <f t="shared" si="404"/>
        <v>3</v>
      </c>
      <c r="AK1476" s="17">
        <f t="shared" si="405"/>
        <v>4</v>
      </c>
      <c r="AL1476" s="17">
        <f t="shared" si="406"/>
        <v>2016</v>
      </c>
      <c r="AM1476" s="17">
        <f t="shared" ca="1" si="407"/>
        <v>1697</v>
      </c>
      <c r="AN1476" s="18" t="str">
        <f>IFERROR(VLOOKUP(R1476*1,'[1]Ordenes de Servicio'!G:K,5,0),"No Cruza")</f>
        <v>No Cruza</v>
      </c>
      <c r="AO1476" s="17">
        <f t="shared" ca="1" si="408"/>
        <v>333</v>
      </c>
      <c r="AP1476" s="17">
        <f t="shared" si="409"/>
        <v>3</v>
      </c>
      <c r="AQ1476" s="17">
        <f t="shared" si="410"/>
        <v>4</v>
      </c>
      <c r="AR1476" s="17">
        <f t="shared" si="411"/>
        <v>2016</v>
      </c>
      <c r="AS1476" s="17">
        <f t="shared" ca="1" si="412"/>
        <v>1697</v>
      </c>
      <c r="AT1476" s="17" t="str">
        <f t="shared" ca="1" si="415"/>
        <v>Si</v>
      </c>
      <c r="AU1476" s="17">
        <f t="shared" si="413"/>
        <v>0</v>
      </c>
      <c r="AV1476" s="17" t="str">
        <f>+VLOOKUP(B1476,[1]Cruces!S:T,2,0)</f>
        <v>8. Puesta en Servicio</v>
      </c>
    </row>
    <row r="1477" spans="1:48" hidden="1" x14ac:dyDescent="0.25">
      <c r="A1477" s="17" t="s">
        <v>2858</v>
      </c>
      <c r="B1477" s="17" t="s">
        <v>54</v>
      </c>
      <c r="C1477" s="17">
        <v>0</v>
      </c>
      <c r="D1477" s="17">
        <v>0</v>
      </c>
      <c r="E1477" s="17" t="s">
        <v>55</v>
      </c>
      <c r="F1477" s="17" t="s">
        <v>81</v>
      </c>
      <c r="G1477" s="17" t="s">
        <v>2859</v>
      </c>
      <c r="H1477" s="17">
        <v>3208559431</v>
      </c>
      <c r="I1477" s="17" t="s">
        <v>71</v>
      </c>
      <c r="J1477" s="17" t="s">
        <v>59</v>
      </c>
      <c r="K1477" s="17" t="s">
        <v>2860</v>
      </c>
      <c r="L1477" s="17" t="s">
        <v>85</v>
      </c>
      <c r="M1477" s="17" t="s">
        <v>86</v>
      </c>
      <c r="N1477" s="17" t="s">
        <v>62</v>
      </c>
      <c r="O1477" s="17">
        <v>20201029</v>
      </c>
      <c r="P1477" s="17">
        <v>20201104</v>
      </c>
      <c r="Q1477" s="17">
        <v>3410</v>
      </c>
      <c r="R1477" s="17">
        <v>28263897</v>
      </c>
      <c r="S1477" s="17" t="s">
        <v>100</v>
      </c>
      <c r="T1477" s="17" t="s">
        <v>63</v>
      </c>
      <c r="U1477" s="17" t="s">
        <v>91</v>
      </c>
      <c r="V1477" s="17">
        <f t="shared" si="414"/>
        <v>337.5</v>
      </c>
      <c r="W1477" s="17">
        <v>337500</v>
      </c>
      <c r="X1477" s="17" t="s">
        <v>64</v>
      </c>
      <c r="Y1477" s="17" t="s">
        <v>65</v>
      </c>
      <c r="Z1477" s="17">
        <v>20201104</v>
      </c>
      <c r="AA1477" s="17" t="s">
        <v>101</v>
      </c>
      <c r="AB1477" s="17">
        <v>1</v>
      </c>
      <c r="AC1477" s="17" t="str">
        <f>IFERROR(VLOOKUP(A1477,[1]Cruces!AJ:AK,2,0),VLOOKUP(CONCATENATE(X1477,AA1477),[1]Cruces!G:H,2,0))</f>
        <v>Solicitud de Obra</v>
      </c>
      <c r="AD1477" s="17">
        <f t="shared" si="400"/>
        <v>29</v>
      </c>
      <c r="AE1477" s="17">
        <f t="shared" si="401"/>
        <v>10</v>
      </c>
      <c r="AF1477" s="17">
        <f t="shared" si="402"/>
        <v>2020</v>
      </c>
      <c r="AG1477" s="17" t="str">
        <f>IFERROR(VLOOKUP(MID(A1477,2,4)*1,[1]Cruces!K:L,2,0),"Verificar")</f>
        <v>Magdalena</v>
      </c>
      <c r="AH1477" s="17">
        <f t="shared" ca="1" si="403"/>
        <v>27</v>
      </c>
      <c r="AI1477" s="17" t="str">
        <f>IFERROR(VLOOKUP(U1477,[1]Cruces!$O$1:$P$6,2,0),"Sin Orden")</f>
        <v>Resuelta</v>
      </c>
      <c r="AJ1477" s="17">
        <f t="shared" si="404"/>
        <v>4</v>
      </c>
      <c r="AK1477" s="17">
        <f t="shared" si="405"/>
        <v>11</v>
      </c>
      <c r="AL1477" s="17">
        <f t="shared" si="406"/>
        <v>2020</v>
      </c>
      <c r="AM1477" s="17">
        <f t="shared" ca="1" si="407"/>
        <v>21</v>
      </c>
      <c r="AN1477" s="18" t="str">
        <f>IFERROR(VLOOKUP(R1477*1,'[1]Ordenes de Servicio'!G:K,5,0),"No Cruza")</f>
        <v>No Cruza</v>
      </c>
      <c r="AO1477" s="17">
        <f t="shared" ca="1" si="408"/>
        <v>6</v>
      </c>
      <c r="AP1477" s="17">
        <f t="shared" si="409"/>
        <v>4</v>
      </c>
      <c r="AQ1477" s="17">
        <f t="shared" si="410"/>
        <v>11</v>
      </c>
      <c r="AR1477" s="17">
        <f t="shared" si="411"/>
        <v>2020</v>
      </c>
      <c r="AS1477" s="17">
        <f t="shared" ca="1" si="412"/>
        <v>21</v>
      </c>
      <c r="AT1477" s="17" t="str">
        <f t="shared" ca="1" si="415"/>
        <v>No</v>
      </c>
      <c r="AU1477" s="17">
        <f t="shared" si="413"/>
        <v>0</v>
      </c>
      <c r="AV1477" s="17" t="str">
        <f>+VLOOKUP(B1477,[1]Cruces!S:T,2,0)</f>
        <v>4. Presupuesto de Obra</v>
      </c>
    </row>
    <row r="1478" spans="1:48" hidden="1" x14ac:dyDescent="0.25">
      <c r="A1478" s="17" t="s">
        <v>10564</v>
      </c>
      <c r="B1478" s="17" t="s">
        <v>296</v>
      </c>
      <c r="C1478" s="17">
        <v>0</v>
      </c>
      <c r="D1478" s="17">
        <v>0</v>
      </c>
      <c r="E1478" s="17" t="s">
        <v>55</v>
      </c>
      <c r="F1478" s="17" t="s">
        <v>932</v>
      </c>
      <c r="G1478" s="17" t="s">
        <v>10565</v>
      </c>
      <c r="H1478" s="17">
        <v>0</v>
      </c>
      <c r="I1478" s="17" t="s">
        <v>71</v>
      </c>
      <c r="J1478" s="17" t="s">
        <v>59</v>
      </c>
      <c r="K1478" s="17" t="s">
        <v>97</v>
      </c>
      <c r="L1478" s="17" t="s">
        <v>935</v>
      </c>
      <c r="M1478" s="17" t="s">
        <v>936</v>
      </c>
      <c r="N1478" s="17" t="s">
        <v>301</v>
      </c>
      <c r="O1478" s="17">
        <v>20200917</v>
      </c>
      <c r="P1478" s="17">
        <v>20200917</v>
      </c>
      <c r="Q1478" s="17">
        <v>7791</v>
      </c>
      <c r="R1478" s="17">
        <v>28282006</v>
      </c>
      <c r="S1478" s="17" t="s">
        <v>100</v>
      </c>
      <c r="T1478" s="17" t="s">
        <v>63</v>
      </c>
      <c r="U1478" s="17" t="s">
        <v>91</v>
      </c>
      <c r="V1478" s="17">
        <f t="shared" si="414"/>
        <v>25</v>
      </c>
      <c r="W1478" s="17">
        <v>25000</v>
      </c>
      <c r="X1478" s="17" t="s">
        <v>64</v>
      </c>
      <c r="Y1478" s="17" t="s">
        <v>296</v>
      </c>
      <c r="Z1478" s="17">
        <v>20200917</v>
      </c>
      <c r="AA1478" s="17" t="s">
        <v>78</v>
      </c>
      <c r="AB1478" s="17">
        <v>1</v>
      </c>
      <c r="AC1478" s="17" t="str">
        <f>IFERROR(VLOOKUP(A1478,[1]Cruces!AJ:AK,2,0),VLOOKUP(CONCATENATE(X1478,AA1478),[1]Cruces!G:H,2,0))</f>
        <v>Exp BMT</v>
      </c>
      <c r="AD1478" s="17">
        <f t="shared" si="400"/>
        <v>17</v>
      </c>
      <c r="AE1478" s="17">
        <f t="shared" si="401"/>
        <v>9</v>
      </c>
      <c r="AF1478" s="17">
        <f t="shared" si="402"/>
        <v>2020</v>
      </c>
      <c r="AG1478" s="17" t="str">
        <f>IFERROR(VLOOKUP(MID(A1478,2,4)*1,[1]Cruces!K:L,2,0),"Verificar")</f>
        <v>Magdalena</v>
      </c>
      <c r="AH1478" s="17">
        <f t="shared" ca="1" si="403"/>
        <v>69</v>
      </c>
      <c r="AI1478" s="17" t="str">
        <f>IFERROR(VLOOKUP(U1478,[1]Cruces!$O$1:$P$6,2,0),"Sin Orden")</f>
        <v>Resuelta</v>
      </c>
      <c r="AJ1478" s="17">
        <f t="shared" si="404"/>
        <v>17</v>
      </c>
      <c r="AK1478" s="17">
        <f t="shared" si="405"/>
        <v>9</v>
      </c>
      <c r="AL1478" s="17">
        <f t="shared" si="406"/>
        <v>2020</v>
      </c>
      <c r="AM1478" s="17">
        <f t="shared" ca="1" si="407"/>
        <v>69</v>
      </c>
      <c r="AN1478" s="18" t="str">
        <f>IFERROR(VLOOKUP(R1478*1,'[1]Ordenes de Servicio'!G:K,5,0),"No Cruza")</f>
        <v>No Cruza</v>
      </c>
      <c r="AO1478" s="17">
        <f t="shared" ca="1" si="408"/>
        <v>0</v>
      </c>
      <c r="AP1478" s="17">
        <f t="shared" si="409"/>
        <v>17</v>
      </c>
      <c r="AQ1478" s="17">
        <f t="shared" si="410"/>
        <v>9</v>
      </c>
      <c r="AR1478" s="17">
        <f t="shared" si="411"/>
        <v>2020</v>
      </c>
      <c r="AS1478" s="17">
        <f t="shared" ca="1" si="412"/>
        <v>69</v>
      </c>
      <c r="AT1478" s="17" t="str">
        <f t="shared" ca="1" si="415"/>
        <v>No</v>
      </c>
      <c r="AU1478" s="17">
        <f t="shared" si="413"/>
        <v>0</v>
      </c>
      <c r="AV1478" s="17" t="str">
        <f>+VLOOKUP(B1478,[1]Cruces!S:T,2,0)</f>
        <v>3. Evaluación Técnico Ecónomica</v>
      </c>
    </row>
    <row r="1479" spans="1:48" hidden="1" x14ac:dyDescent="0.25">
      <c r="A1479" s="17" t="s">
        <v>2861</v>
      </c>
      <c r="B1479" s="17" t="s">
        <v>54</v>
      </c>
      <c r="C1479" s="17">
        <v>0</v>
      </c>
      <c r="D1479" s="17">
        <v>0</v>
      </c>
      <c r="E1479" s="17" t="s">
        <v>55</v>
      </c>
      <c r="F1479" s="17" t="s">
        <v>81</v>
      </c>
      <c r="G1479" s="17" t="s">
        <v>2862</v>
      </c>
      <c r="H1479" s="17">
        <v>3199610</v>
      </c>
      <c r="I1479" s="17" t="s">
        <v>71</v>
      </c>
      <c r="J1479" s="17" t="s">
        <v>59</v>
      </c>
      <c r="K1479" s="17" t="s">
        <v>2863</v>
      </c>
      <c r="L1479" s="17" t="s">
        <v>85</v>
      </c>
      <c r="M1479" s="17" t="s">
        <v>86</v>
      </c>
      <c r="N1479" s="17" t="s">
        <v>62</v>
      </c>
      <c r="O1479" s="17">
        <v>20200227</v>
      </c>
      <c r="P1479" s="17">
        <v>20200402</v>
      </c>
      <c r="Q1479" s="17">
        <v>3410</v>
      </c>
      <c r="R1479" s="17">
        <v>27297782</v>
      </c>
      <c r="S1479" s="17" t="s">
        <v>100</v>
      </c>
      <c r="T1479" s="17" t="s">
        <v>63</v>
      </c>
      <c r="U1479" s="17" t="s">
        <v>91</v>
      </c>
      <c r="V1479" s="17">
        <f t="shared" si="414"/>
        <v>500</v>
      </c>
      <c r="W1479" s="17">
        <v>500000</v>
      </c>
      <c r="X1479" s="17" t="s">
        <v>64</v>
      </c>
      <c r="Y1479" s="17" t="s">
        <v>65</v>
      </c>
      <c r="Z1479" s="17">
        <v>20200402</v>
      </c>
      <c r="AA1479" s="17" t="s">
        <v>137</v>
      </c>
      <c r="AB1479" s="17">
        <v>1</v>
      </c>
      <c r="AC1479" s="17" t="str">
        <f>IFERROR(VLOOKUP(A1479,[1]Cruces!AJ:AK,2,0),VLOOKUP(CONCATENATE(X1479,AA1479),[1]Cruces!G:H,2,0))</f>
        <v>Solicitud de Obra</v>
      </c>
      <c r="AD1479" s="17">
        <f t="shared" si="400"/>
        <v>27</v>
      </c>
      <c r="AE1479" s="17">
        <f t="shared" si="401"/>
        <v>2</v>
      </c>
      <c r="AF1479" s="17">
        <f t="shared" si="402"/>
        <v>2020</v>
      </c>
      <c r="AG1479" s="17" t="str">
        <f>IFERROR(VLOOKUP(MID(A1479,2,4)*1,[1]Cruces!K:L,2,0),"Verificar")</f>
        <v>Magdalena</v>
      </c>
      <c r="AH1479" s="17">
        <f t="shared" ca="1" si="403"/>
        <v>272</v>
      </c>
      <c r="AI1479" s="17" t="str">
        <f>IFERROR(VLOOKUP(U1479,[1]Cruces!$O$1:$P$6,2,0),"Sin Orden")</f>
        <v>Resuelta</v>
      </c>
      <c r="AJ1479" s="17">
        <f t="shared" si="404"/>
        <v>2</v>
      </c>
      <c r="AK1479" s="17">
        <f t="shared" si="405"/>
        <v>4</v>
      </c>
      <c r="AL1479" s="17">
        <f t="shared" si="406"/>
        <v>2020</v>
      </c>
      <c r="AM1479" s="17">
        <f t="shared" ca="1" si="407"/>
        <v>237</v>
      </c>
      <c r="AN1479" s="18" t="str">
        <f>IFERROR(VLOOKUP(R1479*1,'[1]Ordenes de Servicio'!G:K,5,0),"No Cruza")</f>
        <v>No Cruza</v>
      </c>
      <c r="AO1479" s="17">
        <f t="shared" ca="1" si="408"/>
        <v>35</v>
      </c>
      <c r="AP1479" s="17">
        <f t="shared" si="409"/>
        <v>2</v>
      </c>
      <c r="AQ1479" s="17">
        <f t="shared" si="410"/>
        <v>4</v>
      </c>
      <c r="AR1479" s="17">
        <f t="shared" si="411"/>
        <v>2020</v>
      </c>
      <c r="AS1479" s="17">
        <f t="shared" ca="1" si="412"/>
        <v>237</v>
      </c>
      <c r="AT1479" s="17" t="str">
        <f t="shared" ca="1" si="415"/>
        <v>No</v>
      </c>
      <c r="AU1479" s="17">
        <f t="shared" si="413"/>
        <v>0</v>
      </c>
      <c r="AV1479" s="17" t="str">
        <f>+VLOOKUP(B1479,[1]Cruces!S:T,2,0)</f>
        <v>4. Presupuesto de Obra</v>
      </c>
    </row>
    <row r="1480" spans="1:48" hidden="1" x14ac:dyDescent="0.25">
      <c r="A1480" s="17" t="s">
        <v>2864</v>
      </c>
      <c r="B1480" s="17" t="s">
        <v>68</v>
      </c>
      <c r="C1480" s="17">
        <v>5601233</v>
      </c>
      <c r="D1480" s="17">
        <v>0</v>
      </c>
      <c r="E1480" s="17" t="s">
        <v>55</v>
      </c>
      <c r="F1480" s="17" t="s">
        <v>126</v>
      </c>
      <c r="G1480" s="17" t="s">
        <v>2442</v>
      </c>
      <c r="H1480" s="17">
        <v>3113603362</v>
      </c>
      <c r="I1480" s="17" t="s">
        <v>1369</v>
      </c>
      <c r="J1480" s="17" t="s">
        <v>59</v>
      </c>
      <c r="K1480" s="17" t="s">
        <v>2443</v>
      </c>
      <c r="L1480" s="17" t="s">
        <v>129</v>
      </c>
      <c r="M1480" s="17" t="s">
        <v>130</v>
      </c>
      <c r="N1480" s="17" t="s">
        <v>75</v>
      </c>
      <c r="O1480" s="17">
        <v>20191001</v>
      </c>
      <c r="P1480" s="17">
        <v>20191106</v>
      </c>
      <c r="Q1480" s="17">
        <v>3340</v>
      </c>
      <c r="R1480" s="17">
        <v>26973922</v>
      </c>
      <c r="S1480" s="17" t="s">
        <v>76</v>
      </c>
      <c r="T1480" s="17" t="s">
        <v>63</v>
      </c>
      <c r="U1480" s="17" t="s">
        <v>88</v>
      </c>
      <c r="V1480" s="17">
        <f t="shared" si="414"/>
        <v>30</v>
      </c>
      <c r="W1480" s="17">
        <v>30000</v>
      </c>
      <c r="X1480" s="17" t="s">
        <v>89</v>
      </c>
      <c r="Y1480" s="17" t="s">
        <v>136</v>
      </c>
      <c r="Z1480" s="17">
        <v>20191119</v>
      </c>
      <c r="AA1480" s="17" t="s">
        <v>78</v>
      </c>
      <c r="AB1480" s="17">
        <v>1</v>
      </c>
      <c r="AC1480" s="17" t="str">
        <f>IFERROR(VLOOKUP(A1480,[1]Cruces!AJ:AK,2,0),VLOOKUP(CONCATENATE(X1480,AA1480),[1]Cruces!G:H,2,0))</f>
        <v>Solicitud de Obra</v>
      </c>
      <c r="AD1480" s="17">
        <f t="shared" si="400"/>
        <v>1</v>
      </c>
      <c r="AE1480" s="17">
        <f t="shared" si="401"/>
        <v>10</v>
      </c>
      <c r="AF1480" s="17">
        <f t="shared" si="402"/>
        <v>2019</v>
      </c>
      <c r="AG1480" s="17" t="str">
        <f>IFERROR(VLOOKUP(MID(A1480,2,4)*1,[1]Cruces!K:L,2,0),"Verificar")</f>
        <v>Guajira</v>
      </c>
      <c r="AH1480" s="17">
        <f t="shared" ca="1" si="403"/>
        <v>421</v>
      </c>
      <c r="AI1480" s="17" t="str">
        <f>IFERROR(VLOOKUP(U1480,[1]Cruces!$O$1:$P$6,2,0),"Sin Orden")</f>
        <v>Resuelta</v>
      </c>
      <c r="AJ1480" s="17">
        <f t="shared" si="404"/>
        <v>19</v>
      </c>
      <c r="AK1480" s="17">
        <f t="shared" si="405"/>
        <v>11</v>
      </c>
      <c r="AL1480" s="17">
        <f t="shared" si="406"/>
        <v>2019</v>
      </c>
      <c r="AM1480" s="17">
        <f t="shared" ca="1" si="407"/>
        <v>372</v>
      </c>
      <c r="AN1480" s="18">
        <f>IFERROR(VLOOKUP(R1480*1,'[1]Ordenes de Servicio'!G:K,5,0),"No Cruza")</f>
        <v>43802</v>
      </c>
      <c r="AO1480" s="17">
        <f t="shared" ca="1" si="408"/>
        <v>49</v>
      </c>
      <c r="AP1480" s="17">
        <f t="shared" si="409"/>
        <v>6</v>
      </c>
      <c r="AQ1480" s="17">
        <f t="shared" si="410"/>
        <v>11</v>
      </c>
      <c r="AR1480" s="17">
        <f t="shared" si="411"/>
        <v>2019</v>
      </c>
      <c r="AS1480" s="17">
        <f t="shared" ca="1" si="412"/>
        <v>385</v>
      </c>
      <c r="AT1480" s="17" t="str">
        <f t="shared" ca="1" si="415"/>
        <v>Si</v>
      </c>
      <c r="AU1480" s="17">
        <f t="shared" si="413"/>
        <v>13</v>
      </c>
      <c r="AV1480" s="17" t="str">
        <f>+VLOOKUP(B1480,[1]Cruces!S:T,2,0)</f>
        <v>5. Consultoría / Adjudicación</v>
      </c>
    </row>
    <row r="1481" spans="1:48" hidden="1" x14ac:dyDescent="0.25">
      <c r="A1481" s="17" t="s">
        <v>10566</v>
      </c>
      <c r="B1481" s="17" t="s">
        <v>296</v>
      </c>
      <c r="C1481" s="17">
        <v>0</v>
      </c>
      <c r="D1481" s="17">
        <v>0</v>
      </c>
      <c r="E1481" s="17" t="s">
        <v>55</v>
      </c>
      <c r="F1481" s="17" t="s">
        <v>932</v>
      </c>
      <c r="G1481" s="17" t="s">
        <v>10567</v>
      </c>
      <c r="H1481" s="17">
        <v>0</v>
      </c>
      <c r="I1481" s="17" t="s">
        <v>71</v>
      </c>
      <c r="J1481" s="17" t="s">
        <v>59</v>
      </c>
      <c r="K1481" s="17" t="s">
        <v>97</v>
      </c>
      <c r="L1481" s="17" t="s">
        <v>935</v>
      </c>
      <c r="M1481" s="17" t="s">
        <v>936</v>
      </c>
      <c r="N1481" s="17" t="s">
        <v>301</v>
      </c>
      <c r="O1481" s="17">
        <v>20200907</v>
      </c>
      <c r="P1481" s="17">
        <v>20200907</v>
      </c>
      <c r="Q1481" s="17">
        <v>3410</v>
      </c>
      <c r="R1481" s="17">
        <v>28139985</v>
      </c>
      <c r="S1481" s="17" t="s">
        <v>100</v>
      </c>
      <c r="T1481" s="17" t="s">
        <v>63</v>
      </c>
      <c r="U1481" s="17" t="s">
        <v>91</v>
      </c>
      <c r="V1481" s="17">
        <f t="shared" si="414"/>
        <v>30</v>
      </c>
      <c r="W1481" s="17">
        <v>30000</v>
      </c>
      <c r="X1481" s="17" t="s">
        <v>64</v>
      </c>
      <c r="Y1481" s="17" t="s">
        <v>296</v>
      </c>
      <c r="Z1481" s="17">
        <v>20200907</v>
      </c>
      <c r="AA1481" s="17" t="s">
        <v>78</v>
      </c>
      <c r="AB1481" s="17">
        <v>1</v>
      </c>
      <c r="AC1481" s="17" t="str">
        <f>IFERROR(VLOOKUP(A1481,[1]Cruces!AJ:AK,2,0),VLOOKUP(CONCATENATE(X1481,AA1481),[1]Cruces!G:H,2,0))</f>
        <v>Exp BMT</v>
      </c>
      <c r="AD1481" s="17">
        <f t="shared" si="400"/>
        <v>7</v>
      </c>
      <c r="AE1481" s="17">
        <f t="shared" si="401"/>
        <v>9</v>
      </c>
      <c r="AF1481" s="17">
        <f t="shared" si="402"/>
        <v>2020</v>
      </c>
      <c r="AG1481" s="17" t="str">
        <f>IFERROR(VLOOKUP(MID(A1481,2,4)*1,[1]Cruces!K:L,2,0),"Verificar")</f>
        <v>Magdalena</v>
      </c>
      <c r="AH1481" s="17">
        <f t="shared" ca="1" si="403"/>
        <v>79</v>
      </c>
      <c r="AI1481" s="17" t="str">
        <f>IFERROR(VLOOKUP(U1481,[1]Cruces!$O$1:$P$6,2,0),"Sin Orden")</f>
        <v>Resuelta</v>
      </c>
      <c r="AJ1481" s="17">
        <f t="shared" si="404"/>
        <v>7</v>
      </c>
      <c r="AK1481" s="17">
        <f t="shared" si="405"/>
        <v>9</v>
      </c>
      <c r="AL1481" s="17">
        <f t="shared" si="406"/>
        <v>2020</v>
      </c>
      <c r="AM1481" s="17">
        <f t="shared" ca="1" si="407"/>
        <v>79</v>
      </c>
      <c r="AN1481" s="18" t="str">
        <f>IFERROR(VLOOKUP(R1481*1,'[1]Ordenes de Servicio'!G:K,5,0),"No Cruza")</f>
        <v>No Cruza</v>
      </c>
      <c r="AO1481" s="17">
        <f t="shared" ca="1" si="408"/>
        <v>0</v>
      </c>
      <c r="AP1481" s="17">
        <f t="shared" si="409"/>
        <v>7</v>
      </c>
      <c r="AQ1481" s="17">
        <f t="shared" si="410"/>
        <v>9</v>
      </c>
      <c r="AR1481" s="17">
        <f t="shared" si="411"/>
        <v>2020</v>
      </c>
      <c r="AS1481" s="17">
        <f t="shared" ca="1" si="412"/>
        <v>79</v>
      </c>
      <c r="AT1481" s="17" t="str">
        <f t="shared" ca="1" si="415"/>
        <v>No</v>
      </c>
      <c r="AU1481" s="17">
        <f t="shared" si="413"/>
        <v>0</v>
      </c>
      <c r="AV1481" s="17" t="str">
        <f>+VLOOKUP(B1481,[1]Cruces!S:T,2,0)</f>
        <v>3. Evaluación Técnico Ecónomica</v>
      </c>
    </row>
    <row r="1482" spans="1:48" hidden="1" x14ac:dyDescent="0.25">
      <c r="A1482" s="17" t="s">
        <v>8505</v>
      </c>
      <c r="B1482" s="17" t="s">
        <v>569</v>
      </c>
      <c r="C1482" s="17">
        <v>0</v>
      </c>
      <c r="D1482" s="17">
        <v>0</v>
      </c>
      <c r="E1482" s="17" t="s">
        <v>55</v>
      </c>
      <c r="F1482" s="17" t="s">
        <v>5366</v>
      </c>
      <c r="G1482" s="17" t="s">
        <v>8506</v>
      </c>
      <c r="H1482" s="17">
        <v>3003967976</v>
      </c>
      <c r="I1482" s="17" t="s">
        <v>71</v>
      </c>
      <c r="J1482" s="17" t="s">
        <v>59</v>
      </c>
      <c r="K1482" s="17" t="s">
        <v>97</v>
      </c>
      <c r="L1482" s="17" t="s">
        <v>5368</v>
      </c>
      <c r="M1482" s="17" t="s">
        <v>5369</v>
      </c>
      <c r="N1482" s="17" t="s">
        <v>572</v>
      </c>
      <c r="O1482" s="17">
        <v>20200806</v>
      </c>
      <c r="P1482" s="17">
        <v>20200806</v>
      </c>
      <c r="Q1482" s="17">
        <v>7551</v>
      </c>
      <c r="R1482" s="17">
        <v>0</v>
      </c>
      <c r="S1482" s="17"/>
      <c r="T1482" s="17" t="s">
        <v>63</v>
      </c>
      <c r="U1482" s="17"/>
      <c r="V1482" s="17">
        <f t="shared" si="414"/>
        <v>3</v>
      </c>
      <c r="W1482" s="17">
        <v>3000</v>
      </c>
      <c r="X1482" s="17" t="s">
        <v>7065</v>
      </c>
      <c r="Y1482" s="17" t="s">
        <v>150</v>
      </c>
      <c r="Z1482" s="17">
        <v>20200820</v>
      </c>
      <c r="AA1482" s="17" t="s">
        <v>1947</v>
      </c>
      <c r="AB1482" s="17">
        <v>1</v>
      </c>
      <c r="AC1482" s="17" t="str">
        <f>IFERROR(VLOOKUP(A1482,[1]Cruces!AJ:AK,2,0),VLOOKUP(CONCATENATE(X1482,AA1482),[1]Cruces!G:H,2,0))</f>
        <v>Solicitud por BT</v>
      </c>
      <c r="AD1482" s="17">
        <f t="shared" si="400"/>
        <v>6</v>
      </c>
      <c r="AE1482" s="17">
        <f t="shared" si="401"/>
        <v>8</v>
      </c>
      <c r="AF1482" s="17">
        <f t="shared" si="402"/>
        <v>2020</v>
      </c>
      <c r="AG1482" s="17" t="str">
        <f>IFERROR(VLOOKUP(MID(A1482,2,4)*1,[1]Cruces!K:L,2,0),"Verificar")</f>
        <v>Atlántico Norte</v>
      </c>
      <c r="AH1482" s="17">
        <f t="shared" ca="1" si="403"/>
        <v>111</v>
      </c>
      <c r="AI1482" s="17" t="str">
        <f>IFERROR(VLOOKUP(U1482,[1]Cruces!$O$1:$P$6,2,0),"Sin Orden")</f>
        <v>Sin Orden</v>
      </c>
      <c r="AJ1482" s="17">
        <f t="shared" si="404"/>
        <v>20</v>
      </c>
      <c r="AK1482" s="17">
        <f t="shared" si="405"/>
        <v>8</v>
      </c>
      <c r="AL1482" s="17">
        <f t="shared" si="406"/>
        <v>2020</v>
      </c>
      <c r="AM1482" s="17">
        <f t="shared" ca="1" si="407"/>
        <v>97</v>
      </c>
      <c r="AN1482" s="18" t="str">
        <f>IFERROR(VLOOKUP(R1482*1,'[1]Ordenes de Servicio'!G:K,5,0),"No Cruza")</f>
        <v>No Cruza</v>
      </c>
      <c r="AO1482" s="17">
        <f t="shared" ca="1" si="408"/>
        <v>97</v>
      </c>
      <c r="AP1482" s="17">
        <f t="shared" si="409"/>
        <v>6</v>
      </c>
      <c r="AQ1482" s="17">
        <f t="shared" si="410"/>
        <v>8</v>
      </c>
      <c r="AR1482" s="17">
        <f t="shared" si="411"/>
        <v>2020</v>
      </c>
      <c r="AS1482" s="17">
        <f t="shared" ca="1" si="412"/>
        <v>111</v>
      </c>
      <c r="AT1482" s="17" t="str">
        <f t="shared" ca="1" si="415"/>
        <v>No</v>
      </c>
      <c r="AU1482" s="17">
        <f t="shared" si="413"/>
        <v>14</v>
      </c>
      <c r="AV1482" s="17" t="str">
        <f>+VLOOKUP(B1482,[1]Cruces!S:T,2,0)</f>
        <v>1. Solicitud</v>
      </c>
    </row>
    <row r="1483" spans="1:48" hidden="1" x14ac:dyDescent="0.25">
      <c r="A1483" s="17" t="s">
        <v>2865</v>
      </c>
      <c r="B1483" s="17" t="s">
        <v>54</v>
      </c>
      <c r="C1483" s="17">
        <v>2577303</v>
      </c>
      <c r="D1483" s="17">
        <v>20152239</v>
      </c>
      <c r="E1483" s="17" t="s">
        <v>93</v>
      </c>
      <c r="F1483" s="17" t="s">
        <v>56</v>
      </c>
      <c r="G1483" s="17" t="s">
        <v>2866</v>
      </c>
      <c r="H1483" s="17">
        <v>3023888585</v>
      </c>
      <c r="I1483" s="17" t="s">
        <v>71</v>
      </c>
      <c r="J1483" s="17" t="s">
        <v>2867</v>
      </c>
      <c r="K1483" s="17" t="s">
        <v>2868</v>
      </c>
      <c r="L1483" s="17" t="s">
        <v>299</v>
      </c>
      <c r="M1483" s="17" t="s">
        <v>300</v>
      </c>
      <c r="N1483" s="17" t="s">
        <v>62</v>
      </c>
      <c r="O1483" s="17">
        <v>20201103</v>
      </c>
      <c r="P1483" s="17">
        <v>20201109</v>
      </c>
      <c r="Q1483" s="17">
        <v>1110</v>
      </c>
      <c r="R1483" s="17">
        <v>28267891</v>
      </c>
      <c r="S1483" s="17" t="s">
        <v>100</v>
      </c>
      <c r="T1483" s="17" t="s">
        <v>63</v>
      </c>
      <c r="U1483" s="17" t="s">
        <v>91</v>
      </c>
      <c r="V1483" s="17">
        <f t="shared" si="414"/>
        <v>37.5</v>
      </c>
      <c r="W1483" s="17">
        <v>37500</v>
      </c>
      <c r="X1483" s="17" t="s">
        <v>89</v>
      </c>
      <c r="Y1483" s="17" t="s">
        <v>65</v>
      </c>
      <c r="Z1483" s="17">
        <v>20201109</v>
      </c>
      <c r="AA1483" s="17" t="s">
        <v>78</v>
      </c>
      <c r="AB1483" s="17">
        <v>1</v>
      </c>
      <c r="AC1483" s="17" t="str">
        <f>IFERROR(VLOOKUP(A1483,[1]Cruces!AJ:AK,2,0),VLOOKUP(CONCATENATE(X1483,AA1483),[1]Cruces!G:H,2,0))</f>
        <v>Solicitud de Obra</v>
      </c>
      <c r="AD1483" s="17">
        <f t="shared" si="400"/>
        <v>3</v>
      </c>
      <c r="AE1483" s="17">
        <f t="shared" si="401"/>
        <v>11</v>
      </c>
      <c r="AF1483" s="17">
        <f t="shared" si="402"/>
        <v>2020</v>
      </c>
      <c r="AG1483" s="17" t="str">
        <f>IFERROR(VLOOKUP(MID(A1483,2,4)*1,[1]Cruces!K:L,2,0),"Verificar")</f>
        <v>Atlántico Norte</v>
      </c>
      <c r="AH1483" s="17">
        <f t="shared" ca="1" si="403"/>
        <v>22</v>
      </c>
      <c r="AI1483" s="17" t="str">
        <f>IFERROR(VLOOKUP(U1483,[1]Cruces!$O$1:$P$6,2,0),"Sin Orden")</f>
        <v>Resuelta</v>
      </c>
      <c r="AJ1483" s="17">
        <f t="shared" si="404"/>
        <v>9</v>
      </c>
      <c r="AK1483" s="17">
        <f t="shared" si="405"/>
        <v>11</v>
      </c>
      <c r="AL1483" s="17">
        <f t="shared" si="406"/>
        <v>2020</v>
      </c>
      <c r="AM1483" s="17">
        <f t="shared" ca="1" si="407"/>
        <v>16</v>
      </c>
      <c r="AN1483" s="18" t="str">
        <f>IFERROR(VLOOKUP(R1483*1,'[1]Ordenes de Servicio'!G:K,5,0),"No Cruza")</f>
        <v>No Cruza</v>
      </c>
      <c r="AO1483" s="17">
        <f t="shared" ca="1" si="408"/>
        <v>6</v>
      </c>
      <c r="AP1483" s="17">
        <f t="shared" si="409"/>
        <v>9</v>
      </c>
      <c r="AQ1483" s="17">
        <f t="shared" si="410"/>
        <v>11</v>
      </c>
      <c r="AR1483" s="17">
        <f t="shared" si="411"/>
        <v>2020</v>
      </c>
      <c r="AS1483" s="17">
        <f t="shared" ca="1" si="412"/>
        <v>16</v>
      </c>
      <c r="AT1483" s="17" t="str">
        <f t="shared" ca="1" si="415"/>
        <v>No</v>
      </c>
      <c r="AU1483" s="17">
        <f t="shared" si="413"/>
        <v>0</v>
      </c>
      <c r="AV1483" s="17" t="str">
        <f>+VLOOKUP(B1483,[1]Cruces!S:T,2,0)</f>
        <v>4. Presupuesto de Obra</v>
      </c>
    </row>
    <row r="1484" spans="1:48" hidden="1" x14ac:dyDescent="0.25">
      <c r="A1484" s="17" t="s">
        <v>8507</v>
      </c>
      <c r="B1484" s="17" t="s">
        <v>569</v>
      </c>
      <c r="C1484" s="17">
        <v>0</v>
      </c>
      <c r="D1484" s="17">
        <v>0</v>
      </c>
      <c r="E1484" s="17" t="s">
        <v>55</v>
      </c>
      <c r="F1484" s="17" t="s">
        <v>932</v>
      </c>
      <c r="G1484" s="17" t="s">
        <v>8508</v>
      </c>
      <c r="H1484" s="17">
        <v>3145427391</v>
      </c>
      <c r="I1484" s="17" t="s">
        <v>71</v>
      </c>
      <c r="J1484" s="17" t="s">
        <v>59</v>
      </c>
      <c r="K1484" s="17" t="s">
        <v>97</v>
      </c>
      <c r="L1484" s="17" t="s">
        <v>7192</v>
      </c>
      <c r="M1484" s="17" t="s">
        <v>7193</v>
      </c>
      <c r="N1484" s="17" t="s">
        <v>572</v>
      </c>
      <c r="O1484" s="17">
        <v>20200821</v>
      </c>
      <c r="P1484" s="17">
        <v>20200821</v>
      </c>
      <c r="Q1484" s="17">
        <v>3160</v>
      </c>
      <c r="R1484" s="17">
        <v>0</v>
      </c>
      <c r="S1484" s="17"/>
      <c r="T1484" s="17" t="s">
        <v>63</v>
      </c>
      <c r="U1484" s="17"/>
      <c r="V1484" s="17">
        <f t="shared" si="414"/>
        <v>1</v>
      </c>
      <c r="W1484" s="17">
        <v>1000</v>
      </c>
      <c r="X1484" s="17" t="s">
        <v>7065</v>
      </c>
      <c r="Y1484" s="17" t="s">
        <v>150</v>
      </c>
      <c r="Z1484" s="17">
        <v>20200827</v>
      </c>
      <c r="AA1484" s="17" t="s">
        <v>1947</v>
      </c>
      <c r="AB1484" s="17">
        <v>1</v>
      </c>
      <c r="AC1484" s="17" t="str">
        <f>IFERROR(VLOOKUP(A1484,[1]Cruces!AJ:AK,2,0),VLOOKUP(CONCATENATE(X1484,AA1484),[1]Cruces!G:H,2,0))</f>
        <v>Solicitud por BT</v>
      </c>
      <c r="AD1484" s="17">
        <f t="shared" si="400"/>
        <v>21</v>
      </c>
      <c r="AE1484" s="17">
        <f t="shared" si="401"/>
        <v>8</v>
      </c>
      <c r="AF1484" s="17">
        <f t="shared" si="402"/>
        <v>2020</v>
      </c>
      <c r="AG1484" s="17" t="str">
        <f>IFERROR(VLOOKUP(MID(A1484,2,4)*1,[1]Cruces!K:L,2,0),"Verificar")</f>
        <v>Verificar</v>
      </c>
      <c r="AH1484" s="17">
        <f t="shared" ca="1" si="403"/>
        <v>96</v>
      </c>
      <c r="AI1484" s="17" t="str">
        <f>IFERROR(VLOOKUP(U1484,[1]Cruces!$O$1:$P$6,2,0),"Sin Orden")</f>
        <v>Sin Orden</v>
      </c>
      <c r="AJ1484" s="17">
        <f t="shared" si="404"/>
        <v>27</v>
      </c>
      <c r="AK1484" s="17">
        <f t="shared" si="405"/>
        <v>8</v>
      </c>
      <c r="AL1484" s="17">
        <f t="shared" si="406"/>
        <v>2020</v>
      </c>
      <c r="AM1484" s="17">
        <f t="shared" ca="1" si="407"/>
        <v>90</v>
      </c>
      <c r="AN1484" s="18" t="str">
        <f>IFERROR(VLOOKUP(R1484*1,'[1]Ordenes de Servicio'!G:K,5,0),"No Cruza")</f>
        <v>No Cruza</v>
      </c>
      <c r="AO1484" s="17">
        <f t="shared" ca="1" si="408"/>
        <v>90</v>
      </c>
      <c r="AP1484" s="17">
        <f t="shared" si="409"/>
        <v>21</v>
      </c>
      <c r="AQ1484" s="17">
        <f t="shared" si="410"/>
        <v>8</v>
      </c>
      <c r="AR1484" s="17">
        <f t="shared" si="411"/>
        <v>2020</v>
      </c>
      <c r="AS1484" s="17">
        <f t="shared" ca="1" si="412"/>
        <v>96</v>
      </c>
      <c r="AT1484" s="17" t="str">
        <f t="shared" ca="1" si="415"/>
        <v>No</v>
      </c>
      <c r="AU1484" s="17">
        <f t="shared" si="413"/>
        <v>6</v>
      </c>
      <c r="AV1484" s="17" t="str">
        <f>+VLOOKUP(B1484,[1]Cruces!S:T,2,0)</f>
        <v>1. Solicitud</v>
      </c>
    </row>
    <row r="1485" spans="1:48" x14ac:dyDescent="0.25">
      <c r="A1485" s="17" t="s">
        <v>2869</v>
      </c>
      <c r="B1485" s="17" t="s">
        <v>80</v>
      </c>
      <c r="C1485" s="17">
        <v>2874045</v>
      </c>
      <c r="D1485" s="17">
        <v>0</v>
      </c>
      <c r="E1485" s="17" t="s">
        <v>55</v>
      </c>
      <c r="F1485" s="17" t="s">
        <v>56</v>
      </c>
      <c r="G1485" s="17" t="s">
        <v>2870</v>
      </c>
      <c r="H1485" s="17">
        <v>3005732</v>
      </c>
      <c r="I1485" s="17" t="s">
        <v>71</v>
      </c>
      <c r="J1485" s="17" t="s">
        <v>59</v>
      </c>
      <c r="K1485" s="17" t="s">
        <v>2871</v>
      </c>
      <c r="L1485" s="17" t="s">
        <v>172</v>
      </c>
      <c r="M1485" s="17" t="s">
        <v>173</v>
      </c>
      <c r="N1485" s="17" t="s">
        <v>87</v>
      </c>
      <c r="O1485" s="17">
        <v>20190510</v>
      </c>
      <c r="P1485" s="17">
        <v>20191024</v>
      </c>
      <c r="Q1485" s="17">
        <v>1110</v>
      </c>
      <c r="R1485" s="17">
        <v>26740324</v>
      </c>
      <c r="S1485" s="17" t="s">
        <v>76</v>
      </c>
      <c r="T1485" s="17" t="s">
        <v>63</v>
      </c>
      <c r="U1485" s="17" t="s">
        <v>88</v>
      </c>
      <c r="V1485" s="17">
        <f t="shared" si="414"/>
        <v>75</v>
      </c>
      <c r="W1485" s="17">
        <v>75000</v>
      </c>
      <c r="X1485" s="17" t="s">
        <v>89</v>
      </c>
      <c r="Y1485" s="17" t="s">
        <v>90</v>
      </c>
      <c r="Z1485" s="17">
        <v>20191205</v>
      </c>
      <c r="AA1485" s="17" t="s">
        <v>78</v>
      </c>
      <c r="AB1485" s="17">
        <v>1</v>
      </c>
      <c r="AC1485" s="17" t="str">
        <f>IFERROR(VLOOKUP(A1485,[1]Cruces!AJ:AK,2,0),VLOOKUP(CONCATENATE(X1485,AA1485),[1]Cruces!G:H,2,0))</f>
        <v>Solicitud de Obra</v>
      </c>
      <c r="AD1485" s="17">
        <f t="shared" si="400"/>
        <v>10</v>
      </c>
      <c r="AE1485" s="17">
        <f t="shared" si="401"/>
        <v>5</v>
      </c>
      <c r="AF1485" s="17">
        <f t="shared" si="402"/>
        <v>2019</v>
      </c>
      <c r="AG1485" s="17" t="str">
        <f>IFERROR(VLOOKUP(MID(A1485,2,4)*1,[1]Cruces!K:L,2,0),"Verificar")</f>
        <v>Atlántico Norte</v>
      </c>
      <c r="AH1485" s="17">
        <f t="shared" ca="1" si="403"/>
        <v>565</v>
      </c>
      <c r="AI1485" s="17" t="str">
        <f>IFERROR(VLOOKUP(U1485,[1]Cruces!$O$1:$P$6,2,0),"Sin Orden")</f>
        <v>Resuelta</v>
      </c>
      <c r="AJ1485" s="17">
        <f t="shared" si="404"/>
        <v>5</v>
      </c>
      <c r="AK1485" s="17">
        <f t="shared" si="405"/>
        <v>12</v>
      </c>
      <c r="AL1485" s="17">
        <f t="shared" si="406"/>
        <v>2019</v>
      </c>
      <c r="AM1485" s="17">
        <f t="shared" ca="1" si="407"/>
        <v>356</v>
      </c>
      <c r="AN1485" s="18" t="str">
        <f>IFERROR(VLOOKUP(R1485*1,'[1]Ordenes de Servicio'!G:K,5,0),"No Cruza")</f>
        <v>No Cruza</v>
      </c>
      <c r="AO1485" s="17">
        <f t="shared" ca="1" si="408"/>
        <v>209</v>
      </c>
      <c r="AP1485" s="17">
        <f t="shared" si="409"/>
        <v>24</v>
      </c>
      <c r="AQ1485" s="17">
        <f t="shared" si="410"/>
        <v>10</v>
      </c>
      <c r="AR1485" s="17">
        <f t="shared" si="411"/>
        <v>2019</v>
      </c>
      <c r="AS1485" s="17">
        <f t="shared" ca="1" si="412"/>
        <v>398</v>
      </c>
      <c r="AT1485" s="17" t="str">
        <f t="shared" ca="1" si="415"/>
        <v>Si</v>
      </c>
      <c r="AU1485" s="17">
        <f t="shared" si="413"/>
        <v>42</v>
      </c>
      <c r="AV1485" s="17" t="str">
        <f>+VLOOKUP(B1485,[1]Cruces!S:T,2,0)</f>
        <v>8. Puesta en Servicio</v>
      </c>
    </row>
    <row r="1486" spans="1:48" hidden="1" x14ac:dyDescent="0.25">
      <c r="A1486" s="17" t="s">
        <v>2872</v>
      </c>
      <c r="B1486" s="17" t="s">
        <v>68</v>
      </c>
      <c r="C1486" s="17">
        <v>1003738</v>
      </c>
      <c r="D1486" s="17">
        <v>0</v>
      </c>
      <c r="E1486" s="17" t="s">
        <v>55</v>
      </c>
      <c r="F1486" s="17" t="s">
        <v>81</v>
      </c>
      <c r="G1486" s="17" t="s">
        <v>2873</v>
      </c>
      <c r="H1486" s="17">
        <v>3003062486</v>
      </c>
      <c r="I1486" s="17" t="s">
        <v>71</v>
      </c>
      <c r="J1486" s="17" t="s">
        <v>59</v>
      </c>
      <c r="K1486" s="17" t="s">
        <v>2874</v>
      </c>
      <c r="L1486" s="17" t="s">
        <v>85</v>
      </c>
      <c r="M1486" s="17" t="s">
        <v>86</v>
      </c>
      <c r="N1486" s="17" t="s">
        <v>75</v>
      </c>
      <c r="O1486" s="17">
        <v>20181023</v>
      </c>
      <c r="P1486" s="17">
        <v>20181130</v>
      </c>
      <c r="Q1486" s="17">
        <v>9343</v>
      </c>
      <c r="R1486" s="17">
        <v>25854635</v>
      </c>
      <c r="S1486" s="17" t="s">
        <v>76</v>
      </c>
      <c r="T1486" s="17" t="s">
        <v>63</v>
      </c>
      <c r="U1486" s="17" t="s">
        <v>88</v>
      </c>
      <c r="V1486" s="17">
        <f t="shared" si="414"/>
        <v>112.5</v>
      </c>
      <c r="W1486" s="17">
        <v>112500</v>
      </c>
      <c r="X1486" s="17" t="s">
        <v>89</v>
      </c>
      <c r="Y1486" s="17" t="s">
        <v>105</v>
      </c>
      <c r="Z1486" s="17">
        <v>20181219</v>
      </c>
      <c r="AA1486" s="17" t="s">
        <v>78</v>
      </c>
      <c r="AB1486" s="17">
        <v>1</v>
      </c>
      <c r="AC1486" s="17" t="str">
        <f>IFERROR(VLOOKUP(A1486,[1]Cruces!AJ:AK,2,0),VLOOKUP(CONCATENATE(X1486,AA1486),[1]Cruces!G:H,2,0))</f>
        <v>Solicitud de Obra</v>
      </c>
      <c r="AD1486" s="17">
        <f t="shared" si="400"/>
        <v>23</v>
      </c>
      <c r="AE1486" s="17">
        <f t="shared" si="401"/>
        <v>10</v>
      </c>
      <c r="AF1486" s="17">
        <f t="shared" si="402"/>
        <v>2018</v>
      </c>
      <c r="AG1486" s="17" t="str">
        <f>IFERROR(VLOOKUP(MID(A1486,2,4)*1,[1]Cruces!K:L,2,0),"Verificar")</f>
        <v>Magdalena</v>
      </c>
      <c r="AH1486" s="17">
        <f t="shared" ca="1" si="403"/>
        <v>764</v>
      </c>
      <c r="AI1486" s="17" t="str">
        <f>IFERROR(VLOOKUP(U1486,[1]Cruces!$O$1:$P$6,2,0),"Sin Orden")</f>
        <v>Resuelta</v>
      </c>
      <c r="AJ1486" s="17">
        <f t="shared" si="404"/>
        <v>19</v>
      </c>
      <c r="AK1486" s="17">
        <f t="shared" si="405"/>
        <v>12</v>
      </c>
      <c r="AL1486" s="17">
        <f t="shared" si="406"/>
        <v>2018</v>
      </c>
      <c r="AM1486" s="17">
        <f t="shared" ca="1" si="407"/>
        <v>707</v>
      </c>
      <c r="AN1486" s="18" t="str">
        <f>IFERROR(VLOOKUP(R1486*1,'[1]Ordenes de Servicio'!G:K,5,0),"No Cruza")</f>
        <v>No Cruza</v>
      </c>
      <c r="AO1486" s="17">
        <f t="shared" ca="1" si="408"/>
        <v>57</v>
      </c>
      <c r="AP1486" s="17">
        <f t="shared" si="409"/>
        <v>30</v>
      </c>
      <c r="AQ1486" s="17">
        <f t="shared" si="410"/>
        <v>11</v>
      </c>
      <c r="AR1486" s="17">
        <f t="shared" si="411"/>
        <v>2018</v>
      </c>
      <c r="AS1486" s="17">
        <f t="shared" ca="1" si="412"/>
        <v>726</v>
      </c>
      <c r="AT1486" s="17" t="str">
        <f t="shared" ca="1" si="415"/>
        <v>Si</v>
      </c>
      <c r="AU1486" s="17">
        <f t="shared" si="413"/>
        <v>19</v>
      </c>
      <c r="AV1486" s="17" t="str">
        <f>+VLOOKUP(B1486,[1]Cruces!S:T,2,0)</f>
        <v>5. Consultoría / Adjudicación</v>
      </c>
    </row>
    <row r="1487" spans="1:48" hidden="1" x14ac:dyDescent="0.25">
      <c r="A1487" s="17" t="s">
        <v>2875</v>
      </c>
      <c r="B1487" s="17" t="s">
        <v>68</v>
      </c>
      <c r="C1487" s="17">
        <v>0</v>
      </c>
      <c r="D1487" s="17">
        <v>0</v>
      </c>
      <c r="E1487" s="17" t="s">
        <v>55</v>
      </c>
      <c r="F1487" s="17" t="s">
        <v>107</v>
      </c>
      <c r="G1487" s="17" t="s">
        <v>2876</v>
      </c>
      <c r="H1487" s="17">
        <v>0</v>
      </c>
      <c r="I1487" s="17" t="s">
        <v>71</v>
      </c>
      <c r="J1487" s="17" t="s">
        <v>59</v>
      </c>
      <c r="K1487" s="17" t="s">
        <v>2877</v>
      </c>
      <c r="L1487" s="17" t="s">
        <v>117</v>
      </c>
      <c r="M1487" s="17" t="s">
        <v>118</v>
      </c>
      <c r="N1487" s="17" t="s">
        <v>75</v>
      </c>
      <c r="O1487" s="17">
        <v>20200331</v>
      </c>
      <c r="P1487" s="17">
        <v>20200428</v>
      </c>
      <c r="Q1487" s="17">
        <v>1180</v>
      </c>
      <c r="R1487" s="17">
        <v>27491577</v>
      </c>
      <c r="S1487" s="17" t="s">
        <v>76</v>
      </c>
      <c r="T1487" s="17" t="s">
        <v>63</v>
      </c>
      <c r="U1487" s="17" t="s">
        <v>77</v>
      </c>
      <c r="V1487" s="17">
        <f t="shared" si="414"/>
        <v>30</v>
      </c>
      <c r="W1487" s="17">
        <v>30000</v>
      </c>
      <c r="X1487" s="17" t="s">
        <v>64</v>
      </c>
      <c r="Y1487" s="17" t="s">
        <v>150</v>
      </c>
      <c r="Z1487" s="17">
        <v>20200520</v>
      </c>
      <c r="AA1487" s="17" t="s">
        <v>78</v>
      </c>
      <c r="AB1487" s="17">
        <v>1</v>
      </c>
      <c r="AC1487" s="17" t="str">
        <f>IFERROR(VLOOKUP(A1487,[1]Cruces!AJ:AK,2,0),VLOOKUP(CONCATENATE(X1487,AA1487),[1]Cruces!G:H,2,0))</f>
        <v>Solicitud de Obra</v>
      </c>
      <c r="AD1487" s="17">
        <f t="shared" si="400"/>
        <v>31</v>
      </c>
      <c r="AE1487" s="17">
        <f t="shared" si="401"/>
        <v>3</v>
      </c>
      <c r="AF1487" s="17">
        <f t="shared" si="402"/>
        <v>2020</v>
      </c>
      <c r="AG1487" s="17" t="str">
        <f>IFERROR(VLOOKUP(MID(A1487,2,4)*1,[1]Cruces!K:L,2,0),"Verificar")</f>
        <v>Atlántico Norte</v>
      </c>
      <c r="AH1487" s="17">
        <f t="shared" ca="1" si="403"/>
        <v>239</v>
      </c>
      <c r="AI1487" s="17" t="str">
        <f>IFERROR(VLOOKUP(U1487,[1]Cruces!$O$1:$P$6,2,0),"Sin Orden")</f>
        <v>Pendiente</v>
      </c>
      <c r="AJ1487" s="17">
        <f t="shared" si="404"/>
        <v>20</v>
      </c>
      <c r="AK1487" s="17">
        <f t="shared" si="405"/>
        <v>5</v>
      </c>
      <c r="AL1487" s="17">
        <f t="shared" si="406"/>
        <v>2020</v>
      </c>
      <c r="AM1487" s="17">
        <f t="shared" ca="1" si="407"/>
        <v>189</v>
      </c>
      <c r="AN1487" s="18">
        <f>IFERROR(VLOOKUP(R1487*1,'[1]Ordenes de Servicio'!G:K,5,0),"No Cruza")</f>
        <v>43971</v>
      </c>
      <c r="AO1487" s="17">
        <f t="shared" ca="1" si="408"/>
        <v>189</v>
      </c>
      <c r="AP1487" s="17">
        <f t="shared" si="409"/>
        <v>28</v>
      </c>
      <c r="AQ1487" s="17">
        <f t="shared" si="410"/>
        <v>4</v>
      </c>
      <c r="AR1487" s="17">
        <f t="shared" si="411"/>
        <v>2020</v>
      </c>
      <c r="AS1487" s="17">
        <f t="shared" ca="1" si="412"/>
        <v>211</v>
      </c>
      <c r="AT1487" s="17" t="str">
        <f t="shared" ca="1" si="415"/>
        <v>No</v>
      </c>
      <c r="AU1487" s="17">
        <f t="shared" si="413"/>
        <v>22</v>
      </c>
      <c r="AV1487" s="17" t="str">
        <f>+VLOOKUP(B1487,[1]Cruces!S:T,2,0)</f>
        <v>5. Consultoría / Adjudicación</v>
      </c>
    </row>
    <row r="1488" spans="1:48" hidden="1" x14ac:dyDescent="0.25">
      <c r="A1488" s="17" t="s">
        <v>2878</v>
      </c>
      <c r="B1488" s="17" t="s">
        <v>68</v>
      </c>
      <c r="C1488" s="17">
        <v>0</v>
      </c>
      <c r="D1488" s="17">
        <v>0</v>
      </c>
      <c r="E1488" s="17" t="s">
        <v>55</v>
      </c>
      <c r="F1488" s="17" t="s">
        <v>107</v>
      </c>
      <c r="G1488" s="17" t="s">
        <v>1841</v>
      </c>
      <c r="H1488" s="17">
        <v>3184357455</v>
      </c>
      <c r="I1488" s="17" t="s">
        <v>109</v>
      </c>
      <c r="J1488" s="17" t="s">
        <v>59</v>
      </c>
      <c r="K1488" s="17" t="s">
        <v>1842</v>
      </c>
      <c r="L1488" s="17" t="s">
        <v>325</v>
      </c>
      <c r="M1488" s="17" t="s">
        <v>326</v>
      </c>
      <c r="N1488" s="17" t="s">
        <v>75</v>
      </c>
      <c r="O1488" s="17">
        <v>20190307</v>
      </c>
      <c r="P1488" s="17">
        <v>20190729</v>
      </c>
      <c r="Q1488" s="17">
        <v>1150</v>
      </c>
      <c r="R1488" s="17">
        <v>26906536</v>
      </c>
      <c r="S1488" s="17" t="s">
        <v>76</v>
      </c>
      <c r="T1488" s="17" t="s">
        <v>63</v>
      </c>
      <c r="U1488" s="17" t="s">
        <v>91</v>
      </c>
      <c r="V1488" s="17">
        <f t="shared" si="414"/>
        <v>630</v>
      </c>
      <c r="W1488" s="17">
        <v>630000</v>
      </c>
      <c r="X1488" s="17" t="s">
        <v>64</v>
      </c>
      <c r="Y1488" s="17" t="s">
        <v>136</v>
      </c>
      <c r="Z1488" s="17">
        <v>20190730</v>
      </c>
      <c r="AA1488" s="17" t="s">
        <v>137</v>
      </c>
      <c r="AB1488" s="17">
        <v>1</v>
      </c>
      <c r="AC1488" s="17" t="str">
        <f>IFERROR(VLOOKUP(A1488,[1]Cruces!AJ:AK,2,0),VLOOKUP(CONCATENATE(X1488,AA1488),[1]Cruces!G:H,2,0))</f>
        <v>Solicitud de Obra</v>
      </c>
      <c r="AD1488" s="17">
        <f t="shared" si="400"/>
        <v>7</v>
      </c>
      <c r="AE1488" s="17">
        <f t="shared" si="401"/>
        <v>3</v>
      </c>
      <c r="AF1488" s="17">
        <f t="shared" si="402"/>
        <v>2019</v>
      </c>
      <c r="AG1488" s="17" t="str">
        <f>IFERROR(VLOOKUP(MID(A1488,2,4)*1,[1]Cruces!K:L,2,0),"Verificar")</f>
        <v>Atlántico Norte</v>
      </c>
      <c r="AH1488" s="17">
        <f t="shared" ca="1" si="403"/>
        <v>629</v>
      </c>
      <c r="AI1488" s="17" t="str">
        <f>IFERROR(VLOOKUP(U1488,[1]Cruces!$O$1:$P$6,2,0),"Sin Orden")</f>
        <v>Resuelta</v>
      </c>
      <c r="AJ1488" s="17">
        <f t="shared" si="404"/>
        <v>30</v>
      </c>
      <c r="AK1488" s="17">
        <f t="shared" si="405"/>
        <v>7</v>
      </c>
      <c r="AL1488" s="17">
        <f t="shared" si="406"/>
        <v>2019</v>
      </c>
      <c r="AM1488" s="17">
        <f t="shared" ca="1" si="407"/>
        <v>484</v>
      </c>
      <c r="AN1488" s="18">
        <f>IFERROR(VLOOKUP(R1488*1,'[1]Ordenes de Servicio'!G:K,5,0),"No Cruza")</f>
        <v>43782</v>
      </c>
      <c r="AO1488" s="17">
        <f t="shared" ca="1" si="408"/>
        <v>145</v>
      </c>
      <c r="AP1488" s="17">
        <f t="shared" si="409"/>
        <v>29</v>
      </c>
      <c r="AQ1488" s="17">
        <f t="shared" si="410"/>
        <v>7</v>
      </c>
      <c r="AR1488" s="17">
        <f t="shared" si="411"/>
        <v>2019</v>
      </c>
      <c r="AS1488" s="17">
        <f t="shared" ca="1" si="412"/>
        <v>485</v>
      </c>
      <c r="AT1488" s="17" t="str">
        <f t="shared" ca="1" si="415"/>
        <v>Si</v>
      </c>
      <c r="AU1488" s="17">
        <f t="shared" si="413"/>
        <v>1</v>
      </c>
      <c r="AV1488" s="17" t="str">
        <f>+VLOOKUP(B1488,[1]Cruces!S:T,2,0)</f>
        <v>5. Consultoría / Adjudicación</v>
      </c>
    </row>
    <row r="1489" spans="1:48" hidden="1" x14ac:dyDescent="0.25">
      <c r="A1489" s="17" t="s">
        <v>2879</v>
      </c>
      <c r="B1489" s="17" t="s">
        <v>54</v>
      </c>
      <c r="C1489" s="17">
        <v>8660342</v>
      </c>
      <c r="D1489" s="17">
        <v>20083596</v>
      </c>
      <c r="E1489" s="17" t="s">
        <v>745</v>
      </c>
      <c r="F1489" s="17" t="s">
        <v>107</v>
      </c>
      <c r="G1489" s="17" t="s">
        <v>95</v>
      </c>
      <c r="H1489" s="17">
        <v>3003360026</v>
      </c>
      <c r="I1489" s="17" t="s">
        <v>83</v>
      </c>
      <c r="J1489" s="17" t="s">
        <v>2880</v>
      </c>
      <c r="K1489" s="17" t="s">
        <v>97</v>
      </c>
      <c r="L1489" s="17" t="s">
        <v>117</v>
      </c>
      <c r="M1489" s="17" t="s">
        <v>118</v>
      </c>
      <c r="N1489" s="17" t="s">
        <v>62</v>
      </c>
      <c r="O1489" s="17">
        <v>20191204</v>
      </c>
      <c r="P1489" s="17">
        <v>20191211</v>
      </c>
      <c r="Q1489" s="17">
        <v>1110</v>
      </c>
      <c r="R1489" s="17">
        <v>26982210</v>
      </c>
      <c r="S1489" s="17" t="s">
        <v>100</v>
      </c>
      <c r="T1489" s="17" t="s">
        <v>63</v>
      </c>
      <c r="U1489" s="17" t="s">
        <v>91</v>
      </c>
      <c r="V1489" s="17">
        <f t="shared" si="414"/>
        <v>150</v>
      </c>
      <c r="W1489" s="17">
        <v>150000</v>
      </c>
      <c r="X1489" s="17" t="s">
        <v>89</v>
      </c>
      <c r="Y1489" s="17" t="s">
        <v>65</v>
      </c>
      <c r="Z1489" s="17">
        <v>20191211</v>
      </c>
      <c r="AA1489" s="17" t="s">
        <v>101</v>
      </c>
      <c r="AB1489" s="17">
        <v>1</v>
      </c>
      <c r="AC1489" s="17" t="str">
        <f>IFERROR(VLOOKUP(A1489,[1]Cruces!AJ:AK,2,0),VLOOKUP(CONCATENATE(X1489,AA1489),[1]Cruces!G:H,2,0))</f>
        <v>Solicitud de Obra</v>
      </c>
      <c r="AD1489" s="17">
        <f t="shared" si="400"/>
        <v>4</v>
      </c>
      <c r="AE1489" s="17">
        <f t="shared" si="401"/>
        <v>12</v>
      </c>
      <c r="AF1489" s="17">
        <f t="shared" si="402"/>
        <v>2019</v>
      </c>
      <c r="AG1489" s="17" t="str">
        <f>IFERROR(VLOOKUP(MID(A1489,2,4)*1,[1]Cruces!K:L,2,0),"Verificar")</f>
        <v>Atlántico Norte</v>
      </c>
      <c r="AH1489" s="17">
        <f t="shared" ca="1" si="403"/>
        <v>357</v>
      </c>
      <c r="AI1489" s="17" t="str">
        <f>IFERROR(VLOOKUP(U1489,[1]Cruces!$O$1:$P$6,2,0),"Sin Orden")</f>
        <v>Resuelta</v>
      </c>
      <c r="AJ1489" s="17">
        <f t="shared" si="404"/>
        <v>11</v>
      </c>
      <c r="AK1489" s="17">
        <f t="shared" si="405"/>
        <v>12</v>
      </c>
      <c r="AL1489" s="17">
        <f t="shared" si="406"/>
        <v>2019</v>
      </c>
      <c r="AM1489" s="17">
        <f t="shared" ca="1" si="407"/>
        <v>350</v>
      </c>
      <c r="AN1489" s="18" t="str">
        <f>IFERROR(VLOOKUP(R1489*1,'[1]Ordenes de Servicio'!G:K,5,0),"No Cruza")</f>
        <v>No Cruza</v>
      </c>
      <c r="AO1489" s="17">
        <f t="shared" ca="1" si="408"/>
        <v>7</v>
      </c>
      <c r="AP1489" s="17">
        <f t="shared" si="409"/>
        <v>11</v>
      </c>
      <c r="AQ1489" s="17">
        <f t="shared" si="410"/>
        <v>12</v>
      </c>
      <c r="AR1489" s="17">
        <f t="shared" si="411"/>
        <v>2019</v>
      </c>
      <c r="AS1489" s="17">
        <f t="shared" ca="1" si="412"/>
        <v>350</v>
      </c>
      <c r="AT1489" s="17" t="str">
        <f t="shared" ca="1" si="415"/>
        <v>No</v>
      </c>
      <c r="AU1489" s="17">
        <f t="shared" si="413"/>
        <v>0</v>
      </c>
      <c r="AV1489" s="17" t="str">
        <f>+VLOOKUP(B1489,[1]Cruces!S:T,2,0)</f>
        <v>4. Presupuesto de Obra</v>
      </c>
    </row>
    <row r="1490" spans="1:48" hidden="1" x14ac:dyDescent="0.25">
      <c r="A1490" s="17" t="s">
        <v>8509</v>
      </c>
      <c r="B1490" s="17" t="s">
        <v>6595</v>
      </c>
      <c r="C1490" s="17">
        <v>0</v>
      </c>
      <c r="D1490" s="17">
        <v>0</v>
      </c>
      <c r="E1490" s="17" t="s">
        <v>55</v>
      </c>
      <c r="F1490" s="17" t="s">
        <v>232</v>
      </c>
      <c r="G1490" s="17" t="s">
        <v>7913</v>
      </c>
      <c r="H1490" s="17">
        <v>3015653725</v>
      </c>
      <c r="I1490" s="17" t="s">
        <v>71</v>
      </c>
      <c r="J1490" s="17" t="s">
        <v>59</v>
      </c>
      <c r="K1490" s="17" t="s">
        <v>7914</v>
      </c>
      <c r="L1490" s="17" t="s">
        <v>7490</v>
      </c>
      <c r="M1490" s="17" t="s">
        <v>7491</v>
      </c>
      <c r="N1490" s="17" t="s">
        <v>6600</v>
      </c>
      <c r="O1490" s="17">
        <v>20200211</v>
      </c>
      <c r="P1490" s="17">
        <v>20200219</v>
      </c>
      <c r="Q1490" s="17">
        <v>9510</v>
      </c>
      <c r="R1490" s="17">
        <v>28285868</v>
      </c>
      <c r="S1490" s="17" t="s">
        <v>6601</v>
      </c>
      <c r="T1490" s="17" t="s">
        <v>7091</v>
      </c>
      <c r="U1490" s="17" t="s">
        <v>77</v>
      </c>
      <c r="V1490" s="17">
        <f t="shared" si="414"/>
        <v>3</v>
      </c>
      <c r="W1490" s="17">
        <v>3000</v>
      </c>
      <c r="X1490" s="17" t="s">
        <v>7065</v>
      </c>
      <c r="Y1490" s="17" t="s">
        <v>6595</v>
      </c>
      <c r="Z1490" s="17">
        <v>20200219</v>
      </c>
      <c r="AA1490" s="17" t="s">
        <v>1947</v>
      </c>
      <c r="AB1490" s="17">
        <v>1</v>
      </c>
      <c r="AC1490" s="17" t="str">
        <f>IFERROR(VLOOKUP(A1490,[1]Cruces!AJ:AK,2,0),VLOOKUP(CONCATENATE(X1490,AA1490),[1]Cruces!G:H,2,0))</f>
        <v>Solicitud por BT</v>
      </c>
      <c r="AD1490" s="17">
        <f t="shared" si="400"/>
        <v>11</v>
      </c>
      <c r="AE1490" s="17">
        <f t="shared" si="401"/>
        <v>2</v>
      </c>
      <c r="AF1490" s="17">
        <f t="shared" si="402"/>
        <v>2020</v>
      </c>
      <c r="AG1490" s="17" t="str">
        <f>IFERROR(VLOOKUP(MID(A1490,2,4)*1,[1]Cruces!K:L,2,0),"Verificar")</f>
        <v>Atlántico Norte</v>
      </c>
      <c r="AH1490" s="17">
        <f t="shared" ca="1" si="403"/>
        <v>288</v>
      </c>
      <c r="AI1490" s="17" t="str">
        <f>IFERROR(VLOOKUP(U1490,[1]Cruces!$O$1:$P$6,2,0),"Sin Orden")</f>
        <v>Pendiente</v>
      </c>
      <c r="AJ1490" s="17">
        <f t="shared" si="404"/>
        <v>19</v>
      </c>
      <c r="AK1490" s="17">
        <f t="shared" si="405"/>
        <v>2</v>
      </c>
      <c r="AL1490" s="17">
        <f t="shared" si="406"/>
        <v>2020</v>
      </c>
      <c r="AM1490" s="17">
        <f t="shared" ca="1" si="407"/>
        <v>280</v>
      </c>
      <c r="AN1490" s="18" t="str">
        <f>IFERROR(VLOOKUP(R1490*1,'[1]Ordenes de Servicio'!G:K,5,0),"No Cruza")</f>
        <v>No Cruza</v>
      </c>
      <c r="AO1490" s="17">
        <f t="shared" ca="1" si="408"/>
        <v>280</v>
      </c>
      <c r="AP1490" s="17">
        <f t="shared" si="409"/>
        <v>19</v>
      </c>
      <c r="AQ1490" s="17">
        <f t="shared" si="410"/>
        <v>2</v>
      </c>
      <c r="AR1490" s="17">
        <f t="shared" si="411"/>
        <v>2020</v>
      </c>
      <c r="AS1490" s="17">
        <f t="shared" ca="1" si="412"/>
        <v>280</v>
      </c>
      <c r="AT1490" s="17" t="str">
        <f t="shared" ca="1" si="415"/>
        <v>No</v>
      </c>
      <c r="AU1490" s="17">
        <f t="shared" si="413"/>
        <v>0</v>
      </c>
      <c r="AV1490" s="17" t="str">
        <f>+VLOOKUP(B1490,[1]Cruces!S:T,2,0)</f>
        <v>7. Ejecución en Campo OS BT</v>
      </c>
    </row>
    <row r="1491" spans="1:48" hidden="1" x14ac:dyDescent="0.25">
      <c r="A1491" s="17" t="s">
        <v>8510</v>
      </c>
      <c r="B1491" s="17" t="s">
        <v>6595</v>
      </c>
      <c r="C1491" s="17">
        <v>0</v>
      </c>
      <c r="D1491" s="17">
        <v>0</v>
      </c>
      <c r="E1491" s="17" t="s">
        <v>55</v>
      </c>
      <c r="F1491" s="17" t="s">
        <v>232</v>
      </c>
      <c r="G1491" s="17" t="s">
        <v>8511</v>
      </c>
      <c r="H1491" s="17">
        <v>0</v>
      </c>
      <c r="I1491" s="17" t="s">
        <v>71</v>
      </c>
      <c r="J1491" s="17" t="s">
        <v>59</v>
      </c>
      <c r="K1491" s="17" t="s">
        <v>97</v>
      </c>
      <c r="L1491" s="17" t="s">
        <v>7475</v>
      </c>
      <c r="M1491" s="17" t="s">
        <v>7476</v>
      </c>
      <c r="N1491" s="17" t="s">
        <v>6600</v>
      </c>
      <c r="O1491" s="17">
        <v>20201029</v>
      </c>
      <c r="P1491" s="17">
        <v>20201108</v>
      </c>
      <c r="Q1491" s="17">
        <v>1210</v>
      </c>
      <c r="R1491" s="17">
        <v>28259409</v>
      </c>
      <c r="S1491" s="17" t="s">
        <v>6601</v>
      </c>
      <c r="T1491" s="17" t="s">
        <v>63</v>
      </c>
      <c r="U1491" s="17" t="s">
        <v>91</v>
      </c>
      <c r="V1491" s="17">
        <f t="shared" si="414"/>
        <v>3</v>
      </c>
      <c r="W1491" s="17">
        <v>3000</v>
      </c>
      <c r="X1491" s="17" t="s">
        <v>7065</v>
      </c>
      <c r="Y1491" s="17" t="s">
        <v>6595</v>
      </c>
      <c r="Z1491" s="17">
        <v>20201108</v>
      </c>
      <c r="AA1491" s="17" t="s">
        <v>1947</v>
      </c>
      <c r="AB1491" s="17">
        <v>1</v>
      </c>
      <c r="AC1491" s="17" t="str">
        <f>IFERROR(VLOOKUP(A1491,[1]Cruces!AJ:AK,2,0),VLOOKUP(CONCATENATE(X1491,AA1491),[1]Cruces!G:H,2,0))</f>
        <v>Solicitud por BT</v>
      </c>
      <c r="AD1491" s="17">
        <f t="shared" si="400"/>
        <v>29</v>
      </c>
      <c r="AE1491" s="17">
        <f t="shared" si="401"/>
        <v>10</v>
      </c>
      <c r="AF1491" s="17">
        <f t="shared" si="402"/>
        <v>2020</v>
      </c>
      <c r="AG1491" s="17" t="str">
        <f>IFERROR(VLOOKUP(MID(A1491,2,4)*1,[1]Cruces!K:L,2,0),"Verificar")</f>
        <v>Atlántico Sur</v>
      </c>
      <c r="AH1491" s="17">
        <f t="shared" ca="1" si="403"/>
        <v>27</v>
      </c>
      <c r="AI1491" s="17" t="str">
        <f>IFERROR(VLOOKUP(U1491,[1]Cruces!$O$1:$P$6,2,0),"Sin Orden")</f>
        <v>Resuelta</v>
      </c>
      <c r="AJ1491" s="17">
        <f t="shared" si="404"/>
        <v>8</v>
      </c>
      <c r="AK1491" s="17">
        <f t="shared" si="405"/>
        <v>11</v>
      </c>
      <c r="AL1491" s="17">
        <f t="shared" si="406"/>
        <v>2020</v>
      </c>
      <c r="AM1491" s="17">
        <f t="shared" ca="1" si="407"/>
        <v>17</v>
      </c>
      <c r="AN1491" s="18">
        <f>IFERROR(VLOOKUP(R1491*1,'[1]Ordenes de Servicio'!G:K,5,0),"No Cruza")</f>
        <v>44133</v>
      </c>
      <c r="AO1491" s="17">
        <f t="shared" ca="1" si="408"/>
        <v>10</v>
      </c>
      <c r="AP1491" s="17">
        <f t="shared" si="409"/>
        <v>8</v>
      </c>
      <c r="AQ1491" s="17">
        <f t="shared" si="410"/>
        <v>11</v>
      </c>
      <c r="AR1491" s="17">
        <f t="shared" si="411"/>
        <v>2020</v>
      </c>
      <c r="AS1491" s="17">
        <f t="shared" ca="1" si="412"/>
        <v>17</v>
      </c>
      <c r="AT1491" s="17" t="str">
        <f t="shared" ca="1" si="415"/>
        <v>No</v>
      </c>
      <c r="AU1491" s="17">
        <f t="shared" si="413"/>
        <v>0</v>
      </c>
      <c r="AV1491" s="17" t="str">
        <f>+VLOOKUP(B1491,[1]Cruces!S:T,2,0)</f>
        <v>7. Ejecución en Campo OS BT</v>
      </c>
    </row>
    <row r="1492" spans="1:48" hidden="1" x14ac:dyDescent="0.25">
      <c r="A1492" s="17" t="s">
        <v>2881</v>
      </c>
      <c r="B1492" s="17" t="s">
        <v>54</v>
      </c>
      <c r="C1492" s="17">
        <v>0</v>
      </c>
      <c r="D1492" s="17">
        <v>0</v>
      </c>
      <c r="E1492" s="17" t="s">
        <v>55</v>
      </c>
      <c r="F1492" s="17" t="s">
        <v>81</v>
      </c>
      <c r="G1492" s="17" t="s">
        <v>2882</v>
      </c>
      <c r="H1492" s="17">
        <v>3107244953</v>
      </c>
      <c r="I1492" s="17" t="s">
        <v>71</v>
      </c>
      <c r="J1492" s="17" t="s">
        <v>59</v>
      </c>
      <c r="K1492" s="17" t="s">
        <v>2883</v>
      </c>
      <c r="L1492" s="17" t="s">
        <v>85</v>
      </c>
      <c r="M1492" s="17" t="s">
        <v>86</v>
      </c>
      <c r="N1492" s="17" t="s">
        <v>62</v>
      </c>
      <c r="O1492" s="17">
        <v>20200708</v>
      </c>
      <c r="P1492" s="17">
        <v>20200715</v>
      </c>
      <c r="Q1492" s="17">
        <v>3410</v>
      </c>
      <c r="R1492" s="17">
        <v>27780698</v>
      </c>
      <c r="S1492" s="17" t="s">
        <v>100</v>
      </c>
      <c r="T1492" s="17" t="s">
        <v>63</v>
      </c>
      <c r="U1492" s="17" t="s">
        <v>91</v>
      </c>
      <c r="V1492" s="17">
        <f t="shared" si="414"/>
        <v>112.05</v>
      </c>
      <c r="W1492" s="17">
        <v>112050</v>
      </c>
      <c r="X1492" s="17" t="s">
        <v>64</v>
      </c>
      <c r="Y1492" s="17" t="s">
        <v>65</v>
      </c>
      <c r="Z1492" s="17">
        <v>20200715</v>
      </c>
      <c r="AA1492" s="17" t="s">
        <v>78</v>
      </c>
      <c r="AB1492" s="17">
        <v>1</v>
      </c>
      <c r="AC1492" s="17" t="str">
        <f>IFERROR(VLOOKUP(A1492,[1]Cruces!AJ:AK,2,0),VLOOKUP(CONCATENATE(X1492,AA1492),[1]Cruces!G:H,2,0))</f>
        <v>Solicitud de Obra</v>
      </c>
      <c r="AD1492" s="17">
        <f t="shared" si="400"/>
        <v>8</v>
      </c>
      <c r="AE1492" s="17">
        <f t="shared" si="401"/>
        <v>7</v>
      </c>
      <c r="AF1492" s="17">
        <f t="shared" si="402"/>
        <v>2020</v>
      </c>
      <c r="AG1492" s="17" t="str">
        <f>IFERROR(VLOOKUP(MID(A1492,2,4)*1,[1]Cruces!K:L,2,0),"Verificar")</f>
        <v>Magdalena</v>
      </c>
      <c r="AH1492" s="17">
        <f t="shared" ca="1" si="403"/>
        <v>140</v>
      </c>
      <c r="AI1492" s="17" t="str">
        <f>IFERROR(VLOOKUP(U1492,[1]Cruces!$O$1:$P$6,2,0),"Sin Orden")</f>
        <v>Resuelta</v>
      </c>
      <c r="AJ1492" s="17">
        <f t="shared" si="404"/>
        <v>15</v>
      </c>
      <c r="AK1492" s="17">
        <f t="shared" si="405"/>
        <v>7</v>
      </c>
      <c r="AL1492" s="17">
        <f t="shared" si="406"/>
        <v>2020</v>
      </c>
      <c r="AM1492" s="17">
        <f t="shared" ca="1" si="407"/>
        <v>133</v>
      </c>
      <c r="AN1492" s="18" t="str">
        <f>IFERROR(VLOOKUP(R1492*1,'[1]Ordenes de Servicio'!G:K,5,0),"No Cruza")</f>
        <v>No Cruza</v>
      </c>
      <c r="AO1492" s="17">
        <f t="shared" ca="1" si="408"/>
        <v>7</v>
      </c>
      <c r="AP1492" s="17">
        <f t="shared" si="409"/>
        <v>15</v>
      </c>
      <c r="AQ1492" s="17">
        <f t="shared" si="410"/>
        <v>7</v>
      </c>
      <c r="AR1492" s="17">
        <f t="shared" si="411"/>
        <v>2020</v>
      </c>
      <c r="AS1492" s="17">
        <f t="shared" ca="1" si="412"/>
        <v>133</v>
      </c>
      <c r="AT1492" s="17" t="str">
        <f t="shared" ca="1" si="415"/>
        <v>No</v>
      </c>
      <c r="AU1492" s="17">
        <f t="shared" si="413"/>
        <v>0</v>
      </c>
      <c r="AV1492" s="17" t="str">
        <f>+VLOOKUP(B1492,[1]Cruces!S:T,2,0)</f>
        <v>4. Presupuesto de Obra</v>
      </c>
    </row>
    <row r="1493" spans="1:48" hidden="1" x14ac:dyDescent="0.25">
      <c r="A1493" s="17" t="s">
        <v>2884</v>
      </c>
      <c r="B1493" s="17" t="s">
        <v>68</v>
      </c>
      <c r="C1493" s="17">
        <v>0</v>
      </c>
      <c r="D1493" s="17">
        <v>0</v>
      </c>
      <c r="E1493" s="17" t="s">
        <v>55</v>
      </c>
      <c r="F1493" s="17" t="s">
        <v>107</v>
      </c>
      <c r="G1493" s="17" t="s">
        <v>2885</v>
      </c>
      <c r="H1493" s="17">
        <v>0</v>
      </c>
      <c r="I1493" s="17" t="s">
        <v>71</v>
      </c>
      <c r="J1493" s="17" t="s">
        <v>59</v>
      </c>
      <c r="K1493" s="17" t="s">
        <v>2886</v>
      </c>
      <c r="L1493" s="17" t="s">
        <v>111</v>
      </c>
      <c r="M1493" s="17" t="s">
        <v>112</v>
      </c>
      <c r="N1493" s="17" t="s">
        <v>75</v>
      </c>
      <c r="O1493" s="17">
        <v>20200212</v>
      </c>
      <c r="P1493" s="17">
        <v>20200212</v>
      </c>
      <c r="Q1493" s="17">
        <v>1110</v>
      </c>
      <c r="R1493" s="17">
        <v>0</v>
      </c>
      <c r="S1493" s="17"/>
      <c r="T1493" s="17" t="s">
        <v>63</v>
      </c>
      <c r="U1493" s="17"/>
      <c r="V1493" s="17">
        <f t="shared" si="414"/>
        <v>112.5</v>
      </c>
      <c r="W1493" s="17">
        <v>112500</v>
      </c>
      <c r="X1493" s="17" t="s">
        <v>64</v>
      </c>
      <c r="Y1493" s="17" t="s">
        <v>136</v>
      </c>
      <c r="Z1493" s="17">
        <v>20200306</v>
      </c>
      <c r="AA1493" s="17" t="s">
        <v>137</v>
      </c>
      <c r="AB1493" s="17">
        <v>1</v>
      </c>
      <c r="AC1493" s="17" t="str">
        <f>IFERROR(VLOOKUP(A1493,[1]Cruces!AJ:AK,2,0),VLOOKUP(CONCATENATE(X1493,AA1493),[1]Cruces!G:H,2,0))</f>
        <v>Solicitud de Obra</v>
      </c>
      <c r="AD1493" s="17">
        <f t="shared" si="400"/>
        <v>12</v>
      </c>
      <c r="AE1493" s="17">
        <f t="shared" si="401"/>
        <v>2</v>
      </c>
      <c r="AF1493" s="17">
        <f t="shared" si="402"/>
        <v>2020</v>
      </c>
      <c r="AG1493" s="17" t="str">
        <f>IFERROR(VLOOKUP(MID(A1493,2,4)*1,[1]Cruces!K:L,2,0),"Verificar")</f>
        <v>Atlántico Norte</v>
      </c>
      <c r="AH1493" s="17">
        <f t="shared" ca="1" si="403"/>
        <v>287</v>
      </c>
      <c r="AI1493" s="17" t="str">
        <f>IFERROR(VLOOKUP(U1493,[1]Cruces!$O$1:$P$6,2,0),"Sin Orden")</f>
        <v>Sin Orden</v>
      </c>
      <c r="AJ1493" s="17">
        <f t="shared" si="404"/>
        <v>6</v>
      </c>
      <c r="AK1493" s="17">
        <f t="shared" si="405"/>
        <v>3</v>
      </c>
      <c r="AL1493" s="17">
        <f t="shared" si="406"/>
        <v>2020</v>
      </c>
      <c r="AM1493" s="17">
        <f t="shared" ca="1" si="407"/>
        <v>264</v>
      </c>
      <c r="AN1493" s="18" t="str">
        <f>IFERROR(VLOOKUP(R1493*1,'[1]Ordenes de Servicio'!G:K,5,0),"No Cruza")</f>
        <v>No Cruza</v>
      </c>
      <c r="AO1493" s="17">
        <f t="shared" ca="1" si="408"/>
        <v>264</v>
      </c>
      <c r="AP1493" s="17">
        <f t="shared" si="409"/>
        <v>12</v>
      </c>
      <c r="AQ1493" s="17">
        <f t="shared" si="410"/>
        <v>2</v>
      </c>
      <c r="AR1493" s="17">
        <f t="shared" si="411"/>
        <v>2020</v>
      </c>
      <c r="AS1493" s="17">
        <f t="shared" ca="1" si="412"/>
        <v>287</v>
      </c>
      <c r="AT1493" s="17" t="str">
        <f t="shared" ca="1" si="415"/>
        <v>No</v>
      </c>
      <c r="AU1493" s="17">
        <f t="shared" si="413"/>
        <v>23</v>
      </c>
      <c r="AV1493" s="17" t="str">
        <f>+VLOOKUP(B1493,[1]Cruces!S:T,2,0)</f>
        <v>5. Consultoría / Adjudicación</v>
      </c>
    </row>
    <row r="1494" spans="1:48" hidden="1" x14ac:dyDescent="0.25">
      <c r="A1494" s="17" t="s">
        <v>2887</v>
      </c>
      <c r="B1494" s="17" t="s">
        <v>68</v>
      </c>
      <c r="C1494" s="17">
        <v>0</v>
      </c>
      <c r="D1494" s="17">
        <v>0</v>
      </c>
      <c r="E1494" s="17" t="s">
        <v>55</v>
      </c>
      <c r="F1494" s="17" t="s">
        <v>107</v>
      </c>
      <c r="G1494" s="17" t="s">
        <v>2888</v>
      </c>
      <c r="H1494" s="17">
        <v>0</v>
      </c>
      <c r="I1494" s="17" t="s">
        <v>116</v>
      </c>
      <c r="J1494" s="17" t="s">
        <v>59</v>
      </c>
      <c r="K1494" s="17" t="s">
        <v>2889</v>
      </c>
      <c r="L1494" s="17" t="s">
        <v>117</v>
      </c>
      <c r="M1494" s="17" t="s">
        <v>118</v>
      </c>
      <c r="N1494" s="17" t="s">
        <v>75</v>
      </c>
      <c r="O1494" s="17">
        <v>20200120</v>
      </c>
      <c r="P1494" s="17">
        <v>20200219</v>
      </c>
      <c r="Q1494" s="17">
        <v>1110</v>
      </c>
      <c r="R1494" s="17">
        <v>27282597</v>
      </c>
      <c r="S1494" s="17" t="s">
        <v>76</v>
      </c>
      <c r="T1494" s="17" t="s">
        <v>63</v>
      </c>
      <c r="U1494" s="17" t="s">
        <v>91</v>
      </c>
      <c r="V1494" s="17">
        <f t="shared" si="414"/>
        <v>150</v>
      </c>
      <c r="W1494" s="17">
        <v>150000</v>
      </c>
      <c r="X1494" s="17" t="s">
        <v>64</v>
      </c>
      <c r="Y1494" s="17" t="s">
        <v>105</v>
      </c>
      <c r="Z1494" s="17">
        <v>20200522</v>
      </c>
      <c r="AA1494" s="17" t="s">
        <v>101</v>
      </c>
      <c r="AB1494" s="17">
        <v>1</v>
      </c>
      <c r="AC1494" s="17" t="str">
        <f>IFERROR(VLOOKUP(A1494,[1]Cruces!AJ:AK,2,0),VLOOKUP(CONCATENATE(X1494,AA1494),[1]Cruces!G:H,2,0))</f>
        <v>Solicitud de Obra</v>
      </c>
      <c r="AD1494" s="17">
        <f t="shared" si="400"/>
        <v>20</v>
      </c>
      <c r="AE1494" s="17">
        <f t="shared" si="401"/>
        <v>1</v>
      </c>
      <c r="AF1494" s="17">
        <f t="shared" si="402"/>
        <v>2020</v>
      </c>
      <c r="AG1494" s="17" t="str">
        <f>IFERROR(VLOOKUP(MID(A1494,2,4)*1,[1]Cruces!K:L,2,0),"Verificar")</f>
        <v>Atlántico Norte</v>
      </c>
      <c r="AH1494" s="17">
        <f t="shared" ca="1" si="403"/>
        <v>310</v>
      </c>
      <c r="AI1494" s="17" t="str">
        <f>IFERROR(VLOOKUP(U1494,[1]Cruces!$O$1:$P$6,2,0),"Sin Orden")</f>
        <v>Resuelta</v>
      </c>
      <c r="AJ1494" s="17">
        <f t="shared" si="404"/>
        <v>22</v>
      </c>
      <c r="AK1494" s="17">
        <f t="shared" si="405"/>
        <v>5</v>
      </c>
      <c r="AL1494" s="17">
        <f t="shared" si="406"/>
        <v>2020</v>
      </c>
      <c r="AM1494" s="17">
        <f t="shared" ca="1" si="407"/>
        <v>187</v>
      </c>
      <c r="AN1494" s="18">
        <f>IFERROR(VLOOKUP(R1494*1,'[1]Ordenes de Servicio'!G:K,5,0),"No Cruza")</f>
        <v>43909</v>
      </c>
      <c r="AO1494" s="17">
        <f t="shared" ca="1" si="408"/>
        <v>123</v>
      </c>
      <c r="AP1494" s="17">
        <f t="shared" si="409"/>
        <v>19</v>
      </c>
      <c r="AQ1494" s="17">
        <f t="shared" si="410"/>
        <v>2</v>
      </c>
      <c r="AR1494" s="17">
        <f t="shared" si="411"/>
        <v>2020</v>
      </c>
      <c r="AS1494" s="17">
        <f t="shared" ca="1" si="412"/>
        <v>280</v>
      </c>
      <c r="AT1494" s="17" t="str">
        <f t="shared" ca="1" si="415"/>
        <v>No</v>
      </c>
      <c r="AU1494" s="17">
        <f t="shared" si="413"/>
        <v>93</v>
      </c>
      <c r="AV1494" s="17" t="str">
        <f>+VLOOKUP(B1494,[1]Cruces!S:T,2,0)</f>
        <v>5. Consultoría / Adjudicación</v>
      </c>
    </row>
    <row r="1495" spans="1:48" hidden="1" x14ac:dyDescent="0.25">
      <c r="A1495" s="17" t="s">
        <v>2890</v>
      </c>
      <c r="B1495" s="17" t="s">
        <v>54</v>
      </c>
      <c r="C1495" s="17">
        <v>0</v>
      </c>
      <c r="D1495" s="17">
        <v>0</v>
      </c>
      <c r="E1495" s="17" t="s">
        <v>55</v>
      </c>
      <c r="F1495" s="17" t="s">
        <v>107</v>
      </c>
      <c r="G1495" s="17" t="s">
        <v>2891</v>
      </c>
      <c r="H1495" s="17">
        <v>0</v>
      </c>
      <c r="I1495" s="17" t="s">
        <v>71</v>
      </c>
      <c r="J1495" s="17" t="s">
        <v>59</v>
      </c>
      <c r="K1495" s="17" t="s">
        <v>2892</v>
      </c>
      <c r="L1495" s="17" t="s">
        <v>117</v>
      </c>
      <c r="M1495" s="17" t="s">
        <v>118</v>
      </c>
      <c r="N1495" s="17" t="s">
        <v>62</v>
      </c>
      <c r="O1495" s="17">
        <v>20191219</v>
      </c>
      <c r="P1495" s="17">
        <v>20191230</v>
      </c>
      <c r="Q1495" s="17">
        <v>1110</v>
      </c>
      <c r="R1495" s="17">
        <v>27032644</v>
      </c>
      <c r="S1495" s="17" t="s">
        <v>100</v>
      </c>
      <c r="T1495" s="17" t="s">
        <v>63</v>
      </c>
      <c r="U1495" s="17" t="s">
        <v>91</v>
      </c>
      <c r="V1495" s="17">
        <f t="shared" si="414"/>
        <v>225</v>
      </c>
      <c r="W1495" s="17">
        <v>225000</v>
      </c>
      <c r="X1495" s="17" t="s">
        <v>64</v>
      </c>
      <c r="Y1495" s="17" t="s">
        <v>65</v>
      </c>
      <c r="Z1495" s="17">
        <v>20191230</v>
      </c>
      <c r="AA1495" s="17" t="s">
        <v>101</v>
      </c>
      <c r="AB1495" s="17">
        <v>1</v>
      </c>
      <c r="AC1495" s="17" t="str">
        <f>IFERROR(VLOOKUP(A1495,[1]Cruces!AJ:AK,2,0),VLOOKUP(CONCATENATE(X1495,AA1495),[1]Cruces!G:H,2,0))</f>
        <v>Solicitud de Obra</v>
      </c>
      <c r="AD1495" s="17">
        <f t="shared" si="400"/>
        <v>19</v>
      </c>
      <c r="AE1495" s="17">
        <f t="shared" si="401"/>
        <v>12</v>
      </c>
      <c r="AF1495" s="17">
        <f t="shared" si="402"/>
        <v>2019</v>
      </c>
      <c r="AG1495" s="17" t="str">
        <f>IFERROR(VLOOKUP(MID(A1495,2,4)*1,[1]Cruces!K:L,2,0),"Verificar")</f>
        <v>Atlántico Norte</v>
      </c>
      <c r="AH1495" s="17">
        <f t="shared" ca="1" si="403"/>
        <v>342</v>
      </c>
      <c r="AI1495" s="17" t="str">
        <f>IFERROR(VLOOKUP(U1495,[1]Cruces!$O$1:$P$6,2,0),"Sin Orden")</f>
        <v>Resuelta</v>
      </c>
      <c r="AJ1495" s="17">
        <f t="shared" si="404"/>
        <v>30</v>
      </c>
      <c r="AK1495" s="17">
        <f t="shared" si="405"/>
        <v>12</v>
      </c>
      <c r="AL1495" s="17">
        <f t="shared" si="406"/>
        <v>2019</v>
      </c>
      <c r="AM1495" s="17">
        <f t="shared" ca="1" si="407"/>
        <v>331</v>
      </c>
      <c r="AN1495" s="18" t="str">
        <f>IFERROR(VLOOKUP(R1495*1,'[1]Ordenes de Servicio'!G:K,5,0),"No Cruza")</f>
        <v>No Cruza</v>
      </c>
      <c r="AO1495" s="17">
        <f t="shared" ca="1" si="408"/>
        <v>11</v>
      </c>
      <c r="AP1495" s="17">
        <f t="shared" si="409"/>
        <v>30</v>
      </c>
      <c r="AQ1495" s="17">
        <f t="shared" si="410"/>
        <v>12</v>
      </c>
      <c r="AR1495" s="17">
        <f t="shared" si="411"/>
        <v>2019</v>
      </c>
      <c r="AS1495" s="17">
        <f t="shared" ca="1" si="412"/>
        <v>331</v>
      </c>
      <c r="AT1495" s="17" t="str">
        <f t="shared" ca="1" si="415"/>
        <v>No</v>
      </c>
      <c r="AU1495" s="17">
        <f t="shared" si="413"/>
        <v>0</v>
      </c>
      <c r="AV1495" s="17" t="str">
        <f>+VLOOKUP(B1495,[1]Cruces!S:T,2,0)</f>
        <v>4. Presupuesto de Obra</v>
      </c>
    </row>
    <row r="1496" spans="1:48" hidden="1" x14ac:dyDescent="0.25">
      <c r="A1496" s="17" t="s">
        <v>2893</v>
      </c>
      <c r="B1496" s="17" t="s">
        <v>54</v>
      </c>
      <c r="C1496" s="17">
        <v>0</v>
      </c>
      <c r="D1496" s="17">
        <v>0</v>
      </c>
      <c r="E1496" s="17" t="s">
        <v>55</v>
      </c>
      <c r="F1496" s="17" t="s">
        <v>126</v>
      </c>
      <c r="G1496" s="17" t="s">
        <v>2894</v>
      </c>
      <c r="H1496" s="17">
        <v>0</v>
      </c>
      <c r="I1496" s="17" t="s">
        <v>71</v>
      </c>
      <c r="J1496" s="17" t="s">
        <v>59</v>
      </c>
      <c r="K1496" s="17" t="s">
        <v>2895</v>
      </c>
      <c r="L1496" s="17" t="s">
        <v>129</v>
      </c>
      <c r="M1496" s="17" t="s">
        <v>130</v>
      </c>
      <c r="N1496" s="17" t="s">
        <v>62</v>
      </c>
      <c r="O1496" s="17">
        <v>20201022</v>
      </c>
      <c r="P1496" s="17">
        <v>20201028</v>
      </c>
      <c r="Q1496" s="17">
        <v>3340</v>
      </c>
      <c r="R1496" s="17">
        <v>28253578</v>
      </c>
      <c r="S1496" s="17" t="s">
        <v>100</v>
      </c>
      <c r="T1496" s="17" t="s">
        <v>63</v>
      </c>
      <c r="U1496" s="17" t="s">
        <v>91</v>
      </c>
      <c r="V1496" s="17">
        <f t="shared" si="414"/>
        <v>25</v>
      </c>
      <c r="W1496" s="17">
        <v>25000</v>
      </c>
      <c r="X1496" s="17" t="s">
        <v>64</v>
      </c>
      <c r="Y1496" s="17" t="s">
        <v>65</v>
      </c>
      <c r="Z1496" s="17">
        <v>20201028</v>
      </c>
      <c r="AA1496" s="17" t="s">
        <v>78</v>
      </c>
      <c r="AB1496" s="17">
        <v>1</v>
      </c>
      <c r="AC1496" s="17" t="str">
        <f>IFERROR(VLOOKUP(A1496,[1]Cruces!AJ:AK,2,0),VLOOKUP(CONCATENATE(X1496,AA1496),[1]Cruces!G:H,2,0))</f>
        <v>Solicitud de Obra</v>
      </c>
      <c r="AD1496" s="17">
        <f t="shared" si="400"/>
        <v>22</v>
      </c>
      <c r="AE1496" s="17">
        <f t="shared" si="401"/>
        <v>10</v>
      </c>
      <c r="AF1496" s="17">
        <f t="shared" si="402"/>
        <v>2020</v>
      </c>
      <c r="AG1496" s="17" t="str">
        <f>IFERROR(VLOOKUP(MID(A1496,2,4)*1,[1]Cruces!K:L,2,0),"Verificar")</f>
        <v>Guajira</v>
      </c>
      <c r="AH1496" s="17">
        <f t="shared" ca="1" si="403"/>
        <v>34</v>
      </c>
      <c r="AI1496" s="17" t="str">
        <f>IFERROR(VLOOKUP(U1496,[1]Cruces!$O$1:$P$6,2,0),"Sin Orden")</f>
        <v>Resuelta</v>
      </c>
      <c r="AJ1496" s="17">
        <f t="shared" si="404"/>
        <v>28</v>
      </c>
      <c r="AK1496" s="17">
        <f t="shared" si="405"/>
        <v>10</v>
      </c>
      <c r="AL1496" s="17">
        <f t="shared" si="406"/>
        <v>2020</v>
      </c>
      <c r="AM1496" s="17">
        <f t="shared" ca="1" si="407"/>
        <v>28</v>
      </c>
      <c r="AN1496" s="18" t="str">
        <f>IFERROR(VLOOKUP(R1496*1,'[1]Ordenes de Servicio'!G:K,5,0),"No Cruza")</f>
        <v>No Cruza</v>
      </c>
      <c r="AO1496" s="17">
        <f t="shared" ca="1" si="408"/>
        <v>6</v>
      </c>
      <c r="AP1496" s="17">
        <f t="shared" si="409"/>
        <v>28</v>
      </c>
      <c r="AQ1496" s="17">
        <f t="shared" si="410"/>
        <v>10</v>
      </c>
      <c r="AR1496" s="17">
        <f t="shared" si="411"/>
        <v>2020</v>
      </c>
      <c r="AS1496" s="17">
        <f t="shared" ca="1" si="412"/>
        <v>28</v>
      </c>
      <c r="AT1496" s="17" t="str">
        <f t="shared" ca="1" si="415"/>
        <v>No</v>
      </c>
      <c r="AU1496" s="17">
        <f t="shared" si="413"/>
        <v>0</v>
      </c>
      <c r="AV1496" s="17" t="str">
        <f>+VLOOKUP(B1496,[1]Cruces!S:T,2,0)</f>
        <v>4. Presupuesto de Obra</v>
      </c>
    </row>
    <row r="1497" spans="1:48" hidden="1" x14ac:dyDescent="0.25">
      <c r="A1497" s="17" t="s">
        <v>8512</v>
      </c>
      <c r="B1497" s="17" t="s">
        <v>7104</v>
      </c>
      <c r="C1497" s="17">
        <v>0</v>
      </c>
      <c r="D1497" s="17">
        <v>0</v>
      </c>
      <c r="E1497" s="17" t="s">
        <v>55</v>
      </c>
      <c r="F1497" s="17" t="s">
        <v>7082</v>
      </c>
      <c r="G1497" s="17" t="s">
        <v>8513</v>
      </c>
      <c r="H1497" s="17">
        <v>3215567859</v>
      </c>
      <c r="I1497" s="17" t="s">
        <v>171</v>
      </c>
      <c r="J1497" s="17" t="s">
        <v>59</v>
      </c>
      <c r="K1497" s="17" t="s">
        <v>8514</v>
      </c>
      <c r="L1497" s="17" t="s">
        <v>7084</v>
      </c>
      <c r="M1497" s="17" t="s">
        <v>7085</v>
      </c>
      <c r="N1497" s="17" t="s">
        <v>7108</v>
      </c>
      <c r="O1497" s="17">
        <v>20200311</v>
      </c>
      <c r="P1497" s="17">
        <v>20200402</v>
      </c>
      <c r="Q1497" s="17">
        <v>1110</v>
      </c>
      <c r="R1497" s="17">
        <v>27299775</v>
      </c>
      <c r="S1497" s="17" t="s">
        <v>6601</v>
      </c>
      <c r="T1497" s="17" t="s">
        <v>63</v>
      </c>
      <c r="U1497" s="17" t="s">
        <v>91</v>
      </c>
      <c r="V1497" s="17">
        <f t="shared" si="414"/>
        <v>9</v>
      </c>
      <c r="W1497" s="17">
        <v>9000</v>
      </c>
      <c r="X1497" s="17" t="s">
        <v>7065</v>
      </c>
      <c r="Y1497" s="17" t="s">
        <v>150</v>
      </c>
      <c r="Z1497" s="17">
        <v>20200610</v>
      </c>
      <c r="AA1497" s="17" t="s">
        <v>1947</v>
      </c>
      <c r="AB1497" s="17">
        <v>1</v>
      </c>
      <c r="AC1497" s="17" t="str">
        <f>IFERROR(VLOOKUP(A1497,[1]Cruces!AJ:AK,2,0),VLOOKUP(CONCATENATE(X1497,AA1497),[1]Cruces!G:H,2,0))</f>
        <v>Solicitud por BT</v>
      </c>
      <c r="AD1497" s="17">
        <f t="shared" si="400"/>
        <v>11</v>
      </c>
      <c r="AE1497" s="17">
        <f t="shared" si="401"/>
        <v>3</v>
      </c>
      <c r="AF1497" s="17">
        <f t="shared" si="402"/>
        <v>2020</v>
      </c>
      <c r="AG1497" s="17" t="str">
        <f>IFERROR(VLOOKUP(MID(A1497,2,4)*1,[1]Cruces!K:L,2,0),"Verificar")</f>
        <v>Atlántico Norte</v>
      </c>
      <c r="AH1497" s="17">
        <f t="shared" ca="1" si="403"/>
        <v>259</v>
      </c>
      <c r="AI1497" s="17" t="str">
        <f>IFERROR(VLOOKUP(U1497,[1]Cruces!$O$1:$P$6,2,0),"Sin Orden")</f>
        <v>Resuelta</v>
      </c>
      <c r="AJ1497" s="17">
        <f t="shared" si="404"/>
        <v>10</v>
      </c>
      <c r="AK1497" s="17">
        <f t="shared" si="405"/>
        <v>6</v>
      </c>
      <c r="AL1497" s="17">
        <f t="shared" si="406"/>
        <v>2020</v>
      </c>
      <c r="AM1497" s="17">
        <f t="shared" ca="1" si="407"/>
        <v>168</v>
      </c>
      <c r="AN1497" s="18" t="str">
        <f>IFERROR(VLOOKUP(R1497*1,'[1]Ordenes de Servicio'!G:K,5,0),"No Cruza")</f>
        <v>No Cruza</v>
      </c>
      <c r="AO1497" s="17">
        <f t="shared" ca="1" si="408"/>
        <v>91</v>
      </c>
      <c r="AP1497" s="17">
        <f t="shared" si="409"/>
        <v>2</v>
      </c>
      <c r="AQ1497" s="17">
        <f t="shared" si="410"/>
        <v>4</v>
      </c>
      <c r="AR1497" s="17">
        <f t="shared" si="411"/>
        <v>2020</v>
      </c>
      <c r="AS1497" s="17">
        <f t="shared" ca="1" si="412"/>
        <v>237</v>
      </c>
      <c r="AT1497" s="17" t="str">
        <f t="shared" ca="1" si="415"/>
        <v>No</v>
      </c>
      <c r="AU1497" s="17">
        <f t="shared" si="413"/>
        <v>69</v>
      </c>
      <c r="AV1497" s="17" t="str">
        <f>+VLOOKUP(B1497,[1]Cruces!S:T,2,0)</f>
        <v>7. Ejecución en Campo OS BT</v>
      </c>
    </row>
    <row r="1498" spans="1:48" hidden="1" x14ac:dyDescent="0.25">
      <c r="A1498" s="17" t="s">
        <v>8515</v>
      </c>
      <c r="B1498" s="17" t="s">
        <v>569</v>
      </c>
      <c r="C1498" s="17">
        <v>0</v>
      </c>
      <c r="D1498" s="17">
        <v>0</v>
      </c>
      <c r="E1498" s="17" t="s">
        <v>55</v>
      </c>
      <c r="F1498" s="17" t="s">
        <v>7082</v>
      </c>
      <c r="G1498" s="17" t="s">
        <v>8516</v>
      </c>
      <c r="H1498" s="17">
        <v>3002915650</v>
      </c>
      <c r="I1498" s="17" t="s">
        <v>71</v>
      </c>
      <c r="J1498" s="17" t="s">
        <v>59</v>
      </c>
      <c r="K1498" s="17" t="s">
        <v>8517</v>
      </c>
      <c r="L1498" s="17" t="s">
        <v>7123</v>
      </c>
      <c r="M1498" s="17" t="s">
        <v>7124</v>
      </c>
      <c r="N1498" s="17" t="s">
        <v>572</v>
      </c>
      <c r="O1498" s="17">
        <v>20201010</v>
      </c>
      <c r="P1498" s="17">
        <v>20201110</v>
      </c>
      <c r="Q1498" s="17">
        <v>1170</v>
      </c>
      <c r="R1498" s="17">
        <v>0</v>
      </c>
      <c r="S1498" s="17"/>
      <c r="T1498" s="17" t="s">
        <v>63</v>
      </c>
      <c r="U1498" s="17"/>
      <c r="V1498" s="17">
        <f t="shared" si="414"/>
        <v>3</v>
      </c>
      <c r="W1498" s="17">
        <v>3000</v>
      </c>
      <c r="X1498" s="17" t="s">
        <v>7065</v>
      </c>
      <c r="Y1498" s="17" t="s">
        <v>569</v>
      </c>
      <c r="Z1498" s="17">
        <v>20201110</v>
      </c>
      <c r="AA1498" s="17" t="s">
        <v>1947</v>
      </c>
      <c r="AB1498" s="17">
        <v>1</v>
      </c>
      <c r="AC1498" s="17" t="str">
        <f>IFERROR(VLOOKUP(A1498,[1]Cruces!AJ:AK,2,0),VLOOKUP(CONCATENATE(X1498,AA1498),[1]Cruces!G:H,2,0))</f>
        <v>Solicitud por BT</v>
      </c>
      <c r="AD1498" s="17">
        <f t="shared" si="400"/>
        <v>10</v>
      </c>
      <c r="AE1498" s="17">
        <f t="shared" si="401"/>
        <v>10</v>
      </c>
      <c r="AF1498" s="17">
        <f t="shared" si="402"/>
        <v>2020</v>
      </c>
      <c r="AG1498" s="17" t="str">
        <f>IFERROR(VLOOKUP(MID(A1498,2,4)*1,[1]Cruces!K:L,2,0),"Verificar")</f>
        <v>Atlántico Norte</v>
      </c>
      <c r="AH1498" s="17">
        <f t="shared" ca="1" si="403"/>
        <v>46</v>
      </c>
      <c r="AI1498" s="17" t="str">
        <f>IFERROR(VLOOKUP(U1498,[1]Cruces!$O$1:$P$6,2,0),"Sin Orden")</f>
        <v>Sin Orden</v>
      </c>
      <c r="AJ1498" s="17">
        <f t="shared" si="404"/>
        <v>10</v>
      </c>
      <c r="AK1498" s="17">
        <f t="shared" si="405"/>
        <v>11</v>
      </c>
      <c r="AL1498" s="17">
        <f t="shared" si="406"/>
        <v>2020</v>
      </c>
      <c r="AM1498" s="17">
        <f t="shared" ca="1" si="407"/>
        <v>15</v>
      </c>
      <c r="AN1498" s="18" t="str">
        <f>IFERROR(VLOOKUP(R1498*1,'[1]Ordenes de Servicio'!G:K,5,0),"No Cruza")</f>
        <v>No Cruza</v>
      </c>
      <c r="AO1498" s="17">
        <f t="shared" ca="1" si="408"/>
        <v>15</v>
      </c>
      <c r="AP1498" s="17">
        <f t="shared" si="409"/>
        <v>10</v>
      </c>
      <c r="AQ1498" s="17">
        <f t="shared" si="410"/>
        <v>11</v>
      </c>
      <c r="AR1498" s="17">
        <f t="shared" si="411"/>
        <v>2020</v>
      </c>
      <c r="AS1498" s="17">
        <f t="shared" ca="1" si="412"/>
        <v>15</v>
      </c>
      <c r="AT1498" s="17" t="str">
        <f t="shared" ca="1" si="415"/>
        <v>No</v>
      </c>
      <c r="AU1498" s="17">
        <f t="shared" si="413"/>
        <v>0</v>
      </c>
      <c r="AV1498" s="17" t="str">
        <f>+VLOOKUP(B1498,[1]Cruces!S:T,2,0)</f>
        <v>1. Solicitud</v>
      </c>
    </row>
    <row r="1499" spans="1:48" hidden="1" x14ac:dyDescent="0.25">
      <c r="A1499" s="17" t="s">
        <v>2896</v>
      </c>
      <c r="B1499" s="17" t="s">
        <v>68</v>
      </c>
      <c r="C1499" s="17">
        <v>0</v>
      </c>
      <c r="D1499" s="17">
        <v>0</v>
      </c>
      <c r="E1499" s="17" t="s">
        <v>55</v>
      </c>
      <c r="F1499" s="17" t="s">
        <v>126</v>
      </c>
      <c r="G1499" s="17" t="s">
        <v>2897</v>
      </c>
      <c r="H1499" s="17">
        <v>0</v>
      </c>
      <c r="I1499" s="17" t="s">
        <v>71</v>
      </c>
      <c r="J1499" s="17" t="s">
        <v>59</v>
      </c>
      <c r="K1499" s="17" t="s">
        <v>2898</v>
      </c>
      <c r="L1499" s="17" t="s">
        <v>129</v>
      </c>
      <c r="M1499" s="17" t="s">
        <v>130</v>
      </c>
      <c r="N1499" s="17" t="s">
        <v>75</v>
      </c>
      <c r="O1499" s="17">
        <v>20200701</v>
      </c>
      <c r="P1499" s="17">
        <v>20200731</v>
      </c>
      <c r="Q1499" s="17">
        <v>3340</v>
      </c>
      <c r="R1499" s="17">
        <v>27913727</v>
      </c>
      <c r="S1499" s="17" t="s">
        <v>76</v>
      </c>
      <c r="T1499" s="17" t="s">
        <v>63</v>
      </c>
      <c r="U1499" s="17" t="s">
        <v>91</v>
      </c>
      <c r="V1499" s="17">
        <f t="shared" si="414"/>
        <v>25</v>
      </c>
      <c r="W1499" s="17">
        <v>25000</v>
      </c>
      <c r="X1499" s="17" t="s">
        <v>64</v>
      </c>
      <c r="Y1499" s="17" t="s">
        <v>188</v>
      </c>
      <c r="Z1499" s="17">
        <v>20200731</v>
      </c>
      <c r="AA1499" s="17" t="s">
        <v>78</v>
      </c>
      <c r="AB1499" s="17">
        <v>1</v>
      </c>
      <c r="AC1499" s="17" t="str">
        <f>IFERROR(VLOOKUP(A1499,[1]Cruces!AJ:AK,2,0),VLOOKUP(CONCATENATE(X1499,AA1499),[1]Cruces!G:H,2,0))</f>
        <v>Solicitud de Obra</v>
      </c>
      <c r="AD1499" s="17">
        <f t="shared" si="400"/>
        <v>1</v>
      </c>
      <c r="AE1499" s="17">
        <f t="shared" si="401"/>
        <v>7</v>
      </c>
      <c r="AF1499" s="17">
        <f t="shared" si="402"/>
        <v>2020</v>
      </c>
      <c r="AG1499" s="17" t="str">
        <f>IFERROR(VLOOKUP(MID(A1499,2,4)*1,[1]Cruces!K:L,2,0),"Verificar")</f>
        <v>Guajira</v>
      </c>
      <c r="AH1499" s="17">
        <f t="shared" ca="1" si="403"/>
        <v>147</v>
      </c>
      <c r="AI1499" s="17" t="str">
        <f>IFERROR(VLOOKUP(U1499,[1]Cruces!$O$1:$P$6,2,0),"Sin Orden")</f>
        <v>Resuelta</v>
      </c>
      <c r="AJ1499" s="17">
        <f t="shared" si="404"/>
        <v>31</v>
      </c>
      <c r="AK1499" s="17">
        <f t="shared" si="405"/>
        <v>7</v>
      </c>
      <c r="AL1499" s="17">
        <f t="shared" si="406"/>
        <v>2020</v>
      </c>
      <c r="AM1499" s="17">
        <f t="shared" ca="1" si="407"/>
        <v>117</v>
      </c>
      <c r="AN1499" s="18" t="str">
        <f>IFERROR(VLOOKUP(R1499*1,'[1]Ordenes de Servicio'!G:K,5,0),"No Cruza")</f>
        <v>No Cruza</v>
      </c>
      <c r="AO1499" s="17">
        <f t="shared" ca="1" si="408"/>
        <v>30</v>
      </c>
      <c r="AP1499" s="17">
        <f t="shared" si="409"/>
        <v>31</v>
      </c>
      <c r="AQ1499" s="17">
        <f t="shared" si="410"/>
        <v>7</v>
      </c>
      <c r="AR1499" s="17">
        <f t="shared" si="411"/>
        <v>2020</v>
      </c>
      <c r="AS1499" s="17">
        <f t="shared" ca="1" si="412"/>
        <v>117</v>
      </c>
      <c r="AT1499" s="17" t="str">
        <f t="shared" ca="1" si="415"/>
        <v>No</v>
      </c>
      <c r="AU1499" s="17">
        <f t="shared" si="413"/>
        <v>0</v>
      </c>
      <c r="AV1499" s="17" t="str">
        <f>+VLOOKUP(B1499,[1]Cruces!S:T,2,0)</f>
        <v>5. Consultoría / Adjudicación</v>
      </c>
    </row>
    <row r="1500" spans="1:48" hidden="1" x14ac:dyDescent="0.25">
      <c r="A1500" s="17" t="s">
        <v>2899</v>
      </c>
      <c r="B1500" s="17" t="s">
        <v>68</v>
      </c>
      <c r="C1500" s="17">
        <v>0</v>
      </c>
      <c r="D1500" s="17">
        <v>0</v>
      </c>
      <c r="E1500" s="17" t="s">
        <v>55</v>
      </c>
      <c r="F1500" s="17" t="s">
        <v>81</v>
      </c>
      <c r="G1500" s="17" t="s">
        <v>82</v>
      </c>
      <c r="H1500" s="17">
        <v>3106317797</v>
      </c>
      <c r="I1500" s="17" t="s">
        <v>83</v>
      </c>
      <c r="J1500" s="17" t="s">
        <v>59</v>
      </c>
      <c r="K1500" s="17" t="s">
        <v>84</v>
      </c>
      <c r="L1500" s="17" t="s">
        <v>85</v>
      </c>
      <c r="M1500" s="17" t="s">
        <v>86</v>
      </c>
      <c r="N1500" s="17" t="s">
        <v>75</v>
      </c>
      <c r="O1500" s="17">
        <v>20161103</v>
      </c>
      <c r="P1500" s="17">
        <v>20161223</v>
      </c>
      <c r="Q1500" s="17">
        <v>3410</v>
      </c>
      <c r="R1500" s="17">
        <v>24440411</v>
      </c>
      <c r="S1500" s="17" t="s">
        <v>76</v>
      </c>
      <c r="T1500" s="17" t="s">
        <v>63</v>
      </c>
      <c r="U1500" s="17" t="s">
        <v>91</v>
      </c>
      <c r="V1500" s="17">
        <f t="shared" si="414"/>
        <v>262.5</v>
      </c>
      <c r="W1500" s="17">
        <v>262500</v>
      </c>
      <c r="X1500" s="17" t="s">
        <v>64</v>
      </c>
      <c r="Y1500" s="17" t="s">
        <v>150</v>
      </c>
      <c r="Z1500" s="17">
        <v>20171019</v>
      </c>
      <c r="AA1500" s="17" t="s">
        <v>101</v>
      </c>
      <c r="AB1500" s="17">
        <v>1</v>
      </c>
      <c r="AC1500" s="17" t="str">
        <f>IFERROR(VLOOKUP(A1500,[1]Cruces!AJ:AK,2,0),VLOOKUP(CONCATENATE(X1500,AA1500),[1]Cruces!G:H,2,0))</f>
        <v>Solicitud de Obra</v>
      </c>
      <c r="AD1500" s="17">
        <f t="shared" si="400"/>
        <v>3</v>
      </c>
      <c r="AE1500" s="17">
        <f t="shared" si="401"/>
        <v>11</v>
      </c>
      <c r="AF1500" s="17">
        <f t="shared" si="402"/>
        <v>2016</v>
      </c>
      <c r="AG1500" s="17" t="str">
        <f>IFERROR(VLOOKUP(MID(A1500,2,4)*1,[1]Cruces!K:L,2,0),"Verificar")</f>
        <v>Magdalena</v>
      </c>
      <c r="AH1500" s="17">
        <f t="shared" ca="1" si="403"/>
        <v>1483</v>
      </c>
      <c r="AI1500" s="17" t="str">
        <f>IFERROR(VLOOKUP(U1500,[1]Cruces!$O$1:$P$6,2,0),"Sin Orden")</f>
        <v>Resuelta</v>
      </c>
      <c r="AJ1500" s="17">
        <f t="shared" si="404"/>
        <v>19</v>
      </c>
      <c r="AK1500" s="17">
        <f t="shared" si="405"/>
        <v>10</v>
      </c>
      <c r="AL1500" s="17">
        <f t="shared" si="406"/>
        <v>2017</v>
      </c>
      <c r="AM1500" s="17">
        <f t="shared" ca="1" si="407"/>
        <v>1133</v>
      </c>
      <c r="AN1500" s="18" t="str">
        <f>IFERROR(VLOOKUP(R1500*1,'[1]Ordenes de Servicio'!G:K,5,0),"No Cruza")</f>
        <v>No Cruza</v>
      </c>
      <c r="AO1500" s="17">
        <f t="shared" ca="1" si="408"/>
        <v>350</v>
      </c>
      <c r="AP1500" s="17">
        <f t="shared" si="409"/>
        <v>23</v>
      </c>
      <c r="AQ1500" s="17">
        <f t="shared" si="410"/>
        <v>12</v>
      </c>
      <c r="AR1500" s="17">
        <f t="shared" si="411"/>
        <v>2016</v>
      </c>
      <c r="AS1500" s="17">
        <f t="shared" ca="1" si="412"/>
        <v>1433</v>
      </c>
      <c r="AT1500" s="17" t="str">
        <f t="shared" ca="1" si="415"/>
        <v>Si</v>
      </c>
      <c r="AU1500" s="17">
        <f t="shared" si="413"/>
        <v>300</v>
      </c>
      <c r="AV1500" s="17" t="str">
        <f>+VLOOKUP(B1500,[1]Cruces!S:T,2,0)</f>
        <v>5. Consultoría / Adjudicación</v>
      </c>
    </row>
    <row r="1501" spans="1:48" hidden="1" x14ac:dyDescent="0.25">
      <c r="A1501" s="17" t="s">
        <v>2900</v>
      </c>
      <c r="B1501" s="17" t="s">
        <v>296</v>
      </c>
      <c r="C1501" s="17">
        <v>0</v>
      </c>
      <c r="D1501" s="17">
        <v>0</v>
      </c>
      <c r="E1501" s="17" t="s">
        <v>55</v>
      </c>
      <c r="F1501" s="17" t="s">
        <v>232</v>
      </c>
      <c r="G1501" s="17" t="s">
        <v>2901</v>
      </c>
      <c r="H1501" s="17">
        <v>0</v>
      </c>
      <c r="I1501" s="17" t="s">
        <v>71</v>
      </c>
      <c r="J1501" s="17" t="s">
        <v>59</v>
      </c>
      <c r="K1501" s="17" t="s">
        <v>2767</v>
      </c>
      <c r="L1501" s="17" t="s">
        <v>280</v>
      </c>
      <c r="M1501" s="17" t="s">
        <v>281</v>
      </c>
      <c r="N1501" s="17" t="s">
        <v>301</v>
      </c>
      <c r="O1501" s="17">
        <v>20201111</v>
      </c>
      <c r="P1501" s="17">
        <v>20201111</v>
      </c>
      <c r="Q1501" s="17">
        <v>7542</v>
      </c>
      <c r="R1501" s="17">
        <v>28279566</v>
      </c>
      <c r="S1501" s="17" t="s">
        <v>100</v>
      </c>
      <c r="T1501" s="17" t="s">
        <v>63</v>
      </c>
      <c r="U1501" s="17" t="s">
        <v>91</v>
      </c>
      <c r="V1501" s="17">
        <f t="shared" si="414"/>
        <v>75</v>
      </c>
      <c r="W1501" s="17">
        <v>75000</v>
      </c>
      <c r="X1501" s="17" t="s">
        <v>64</v>
      </c>
      <c r="Y1501" s="17" t="s">
        <v>296</v>
      </c>
      <c r="Z1501" s="17">
        <v>20201111</v>
      </c>
      <c r="AA1501" s="17" t="s">
        <v>78</v>
      </c>
      <c r="AB1501" s="17">
        <v>1</v>
      </c>
      <c r="AC1501" s="17" t="str">
        <f>IFERROR(VLOOKUP(A1501,[1]Cruces!AJ:AK,2,0),VLOOKUP(CONCATENATE(X1501,AA1501),[1]Cruces!G:H,2,0))</f>
        <v>Solicitud de Obra</v>
      </c>
      <c r="AD1501" s="17">
        <f t="shared" si="400"/>
        <v>11</v>
      </c>
      <c r="AE1501" s="17">
        <f t="shared" si="401"/>
        <v>11</v>
      </c>
      <c r="AF1501" s="17">
        <f t="shared" si="402"/>
        <v>2020</v>
      </c>
      <c r="AG1501" s="17" t="str">
        <f>IFERROR(VLOOKUP(MID(A1501,2,4)*1,[1]Cruces!K:L,2,0),"Verificar")</f>
        <v>Atlántico Sur</v>
      </c>
      <c r="AH1501" s="17">
        <f t="shared" ca="1" si="403"/>
        <v>14</v>
      </c>
      <c r="AI1501" s="17" t="str">
        <f>IFERROR(VLOOKUP(U1501,[1]Cruces!$O$1:$P$6,2,0),"Sin Orden")</f>
        <v>Resuelta</v>
      </c>
      <c r="AJ1501" s="17">
        <f t="shared" si="404"/>
        <v>11</v>
      </c>
      <c r="AK1501" s="17">
        <f t="shared" si="405"/>
        <v>11</v>
      </c>
      <c r="AL1501" s="17">
        <f t="shared" si="406"/>
        <v>2020</v>
      </c>
      <c r="AM1501" s="17">
        <f t="shared" ca="1" si="407"/>
        <v>14</v>
      </c>
      <c r="AN1501" s="18" t="str">
        <f>IFERROR(VLOOKUP(R1501*1,'[1]Ordenes de Servicio'!G:K,5,0),"No Cruza")</f>
        <v>No Cruza</v>
      </c>
      <c r="AO1501" s="17">
        <f t="shared" ca="1" si="408"/>
        <v>0</v>
      </c>
      <c r="AP1501" s="17">
        <f t="shared" si="409"/>
        <v>11</v>
      </c>
      <c r="AQ1501" s="17">
        <f t="shared" si="410"/>
        <v>11</v>
      </c>
      <c r="AR1501" s="17">
        <f t="shared" si="411"/>
        <v>2020</v>
      </c>
      <c r="AS1501" s="17">
        <f t="shared" ca="1" si="412"/>
        <v>14</v>
      </c>
      <c r="AT1501" s="17" t="str">
        <f t="shared" ca="1" si="415"/>
        <v>No</v>
      </c>
      <c r="AU1501" s="17">
        <f t="shared" si="413"/>
        <v>0</v>
      </c>
      <c r="AV1501" s="17" t="str">
        <f>+VLOOKUP(B1501,[1]Cruces!S:T,2,0)</f>
        <v>3. Evaluación Técnico Ecónomica</v>
      </c>
    </row>
    <row r="1502" spans="1:48" hidden="1" x14ac:dyDescent="0.25">
      <c r="A1502" s="17" t="s">
        <v>2902</v>
      </c>
      <c r="B1502" s="17" t="s">
        <v>54</v>
      </c>
      <c r="C1502" s="17">
        <v>2320734</v>
      </c>
      <c r="D1502" s="17">
        <v>20080518</v>
      </c>
      <c r="E1502" s="17" t="s">
        <v>93</v>
      </c>
      <c r="F1502" s="17" t="s">
        <v>107</v>
      </c>
      <c r="G1502" s="17" t="s">
        <v>2903</v>
      </c>
      <c r="H1502" s="17">
        <v>3178483116</v>
      </c>
      <c r="I1502" s="17" t="s">
        <v>104</v>
      </c>
      <c r="J1502" s="17" t="s">
        <v>2904</v>
      </c>
      <c r="K1502" s="17" t="s">
        <v>2905</v>
      </c>
      <c r="L1502" s="17" t="s">
        <v>111</v>
      </c>
      <c r="M1502" s="17" t="s">
        <v>112</v>
      </c>
      <c r="N1502" s="17" t="s">
        <v>62</v>
      </c>
      <c r="O1502" s="17">
        <v>20190620</v>
      </c>
      <c r="P1502" s="17">
        <v>20190626</v>
      </c>
      <c r="Q1502" s="17">
        <v>1110</v>
      </c>
      <c r="R1502" s="17">
        <v>26438293</v>
      </c>
      <c r="S1502" s="17" t="s">
        <v>100</v>
      </c>
      <c r="T1502" s="17" t="s">
        <v>63</v>
      </c>
      <c r="U1502" s="17" t="s">
        <v>91</v>
      </c>
      <c r="V1502" s="17">
        <f t="shared" si="414"/>
        <v>630</v>
      </c>
      <c r="W1502" s="17">
        <v>630000</v>
      </c>
      <c r="X1502" s="17" t="s">
        <v>89</v>
      </c>
      <c r="Y1502" s="17" t="s">
        <v>65</v>
      </c>
      <c r="Z1502" s="17">
        <v>20190626</v>
      </c>
      <c r="AA1502" s="17" t="s">
        <v>101</v>
      </c>
      <c r="AB1502" s="17">
        <v>1</v>
      </c>
      <c r="AC1502" s="17" t="str">
        <f>IFERROR(VLOOKUP(A1502,[1]Cruces!AJ:AK,2,0),VLOOKUP(CONCATENATE(X1502,AA1502),[1]Cruces!G:H,2,0))</f>
        <v>Solicitud de Obra</v>
      </c>
      <c r="AD1502" s="17">
        <f t="shared" si="400"/>
        <v>20</v>
      </c>
      <c r="AE1502" s="17">
        <f t="shared" si="401"/>
        <v>6</v>
      </c>
      <c r="AF1502" s="17">
        <f t="shared" si="402"/>
        <v>2019</v>
      </c>
      <c r="AG1502" s="17" t="str">
        <f>IFERROR(VLOOKUP(MID(A1502,2,4)*1,[1]Cruces!K:L,2,0),"Verificar")</f>
        <v>Atlántico Norte</v>
      </c>
      <c r="AH1502" s="17">
        <f t="shared" ca="1" si="403"/>
        <v>524</v>
      </c>
      <c r="AI1502" s="17" t="str">
        <f>IFERROR(VLOOKUP(U1502,[1]Cruces!$O$1:$P$6,2,0),"Sin Orden")</f>
        <v>Resuelta</v>
      </c>
      <c r="AJ1502" s="17">
        <f t="shared" si="404"/>
        <v>26</v>
      </c>
      <c r="AK1502" s="17">
        <f t="shared" si="405"/>
        <v>6</v>
      </c>
      <c r="AL1502" s="17">
        <f t="shared" si="406"/>
        <v>2019</v>
      </c>
      <c r="AM1502" s="17">
        <f t="shared" ca="1" si="407"/>
        <v>518</v>
      </c>
      <c r="AN1502" s="18" t="str">
        <f>IFERROR(VLOOKUP(R1502*1,'[1]Ordenes de Servicio'!G:K,5,0),"No Cruza")</f>
        <v>No Cruza</v>
      </c>
      <c r="AO1502" s="17">
        <f t="shared" ca="1" si="408"/>
        <v>6</v>
      </c>
      <c r="AP1502" s="17">
        <f t="shared" si="409"/>
        <v>26</v>
      </c>
      <c r="AQ1502" s="17">
        <f t="shared" si="410"/>
        <v>6</v>
      </c>
      <c r="AR1502" s="17">
        <f t="shared" si="411"/>
        <v>2019</v>
      </c>
      <c r="AS1502" s="17">
        <f t="shared" ca="1" si="412"/>
        <v>518</v>
      </c>
      <c r="AT1502" s="17" t="str">
        <f t="shared" ca="1" si="415"/>
        <v>Si</v>
      </c>
      <c r="AU1502" s="17">
        <f t="shared" si="413"/>
        <v>0</v>
      </c>
      <c r="AV1502" s="17" t="str">
        <f>+VLOOKUP(B1502,[1]Cruces!S:T,2,0)</f>
        <v>4. Presupuesto de Obra</v>
      </c>
    </row>
    <row r="1503" spans="1:48" hidden="1" x14ac:dyDescent="0.25">
      <c r="A1503" s="17" t="s">
        <v>2906</v>
      </c>
      <c r="B1503" s="17" t="s">
        <v>54</v>
      </c>
      <c r="C1503" s="17">
        <v>0</v>
      </c>
      <c r="D1503" s="17">
        <v>0</v>
      </c>
      <c r="E1503" s="17" t="s">
        <v>55</v>
      </c>
      <c r="F1503" s="17" t="s">
        <v>232</v>
      </c>
      <c r="G1503" s="17" t="s">
        <v>2907</v>
      </c>
      <c r="H1503" s="17">
        <v>3112802782</v>
      </c>
      <c r="I1503" s="17" t="s">
        <v>71</v>
      </c>
      <c r="J1503" s="17" t="s">
        <v>59</v>
      </c>
      <c r="K1503" s="17" t="s">
        <v>2908</v>
      </c>
      <c r="L1503" s="17" t="s">
        <v>111</v>
      </c>
      <c r="M1503" s="17" t="s">
        <v>112</v>
      </c>
      <c r="N1503" s="17" t="s">
        <v>62</v>
      </c>
      <c r="O1503" s="17">
        <v>20181226</v>
      </c>
      <c r="P1503" s="17">
        <v>20190114</v>
      </c>
      <c r="Q1503" s="17">
        <v>1210</v>
      </c>
      <c r="R1503" s="17">
        <v>25845090</v>
      </c>
      <c r="S1503" s="17" t="s">
        <v>100</v>
      </c>
      <c r="T1503" s="17" t="s">
        <v>63</v>
      </c>
      <c r="U1503" s="17" t="s">
        <v>91</v>
      </c>
      <c r="V1503" s="17">
        <f t="shared" si="414"/>
        <v>15</v>
      </c>
      <c r="W1503" s="17">
        <v>15000</v>
      </c>
      <c r="X1503" s="17" t="s">
        <v>64</v>
      </c>
      <c r="Y1503" s="17" t="s">
        <v>65</v>
      </c>
      <c r="Z1503" s="17">
        <v>20190114</v>
      </c>
      <c r="AA1503" s="17" t="s">
        <v>78</v>
      </c>
      <c r="AB1503" s="17">
        <v>1</v>
      </c>
      <c r="AC1503" s="17" t="str">
        <f>IFERROR(VLOOKUP(A1503,[1]Cruces!AJ:AK,2,0),VLOOKUP(CONCATENATE(X1503,AA1503),[1]Cruces!G:H,2,0))</f>
        <v>Solicitud de Obra</v>
      </c>
      <c r="AD1503" s="17">
        <f t="shared" si="400"/>
        <v>26</v>
      </c>
      <c r="AE1503" s="17">
        <f t="shared" si="401"/>
        <v>12</v>
      </c>
      <c r="AF1503" s="17">
        <f t="shared" si="402"/>
        <v>2018</v>
      </c>
      <c r="AG1503" s="17" t="str">
        <f>IFERROR(VLOOKUP(MID(A1503,2,4)*1,[1]Cruces!K:L,2,0),"Verificar")</f>
        <v>Atlántico Sur</v>
      </c>
      <c r="AH1503" s="17">
        <f t="shared" ca="1" si="403"/>
        <v>700</v>
      </c>
      <c r="AI1503" s="17" t="str">
        <f>IFERROR(VLOOKUP(U1503,[1]Cruces!$O$1:$P$6,2,0),"Sin Orden")</f>
        <v>Resuelta</v>
      </c>
      <c r="AJ1503" s="17">
        <f t="shared" si="404"/>
        <v>14</v>
      </c>
      <c r="AK1503" s="17">
        <f t="shared" si="405"/>
        <v>1</v>
      </c>
      <c r="AL1503" s="17">
        <f t="shared" si="406"/>
        <v>2019</v>
      </c>
      <c r="AM1503" s="17">
        <f t="shared" ca="1" si="407"/>
        <v>681</v>
      </c>
      <c r="AN1503" s="18" t="str">
        <f>IFERROR(VLOOKUP(R1503*1,'[1]Ordenes de Servicio'!G:K,5,0),"No Cruza")</f>
        <v>No Cruza</v>
      </c>
      <c r="AO1503" s="17">
        <f t="shared" ca="1" si="408"/>
        <v>19</v>
      </c>
      <c r="AP1503" s="17">
        <f t="shared" si="409"/>
        <v>14</v>
      </c>
      <c r="AQ1503" s="17">
        <f t="shared" si="410"/>
        <v>1</v>
      </c>
      <c r="AR1503" s="17">
        <f t="shared" si="411"/>
        <v>2019</v>
      </c>
      <c r="AS1503" s="17">
        <f t="shared" ca="1" si="412"/>
        <v>681</v>
      </c>
      <c r="AT1503" s="17" t="str">
        <f t="shared" ca="1" si="415"/>
        <v>Si</v>
      </c>
      <c r="AU1503" s="17">
        <f t="shared" si="413"/>
        <v>0</v>
      </c>
      <c r="AV1503" s="17" t="str">
        <f>+VLOOKUP(B1503,[1]Cruces!S:T,2,0)</f>
        <v>4. Presupuesto de Obra</v>
      </c>
    </row>
    <row r="1504" spans="1:48" hidden="1" x14ac:dyDescent="0.25">
      <c r="A1504" s="17" t="s">
        <v>8518</v>
      </c>
      <c r="B1504" s="17" t="s">
        <v>7104</v>
      </c>
      <c r="C1504" s="17">
        <v>0</v>
      </c>
      <c r="D1504" s="17">
        <v>0</v>
      </c>
      <c r="E1504" s="17" t="s">
        <v>55</v>
      </c>
      <c r="F1504" s="17" t="s">
        <v>232</v>
      </c>
      <c r="G1504" s="17" t="s">
        <v>8519</v>
      </c>
      <c r="H1504" s="17">
        <v>3218700249</v>
      </c>
      <c r="I1504" s="17" t="s">
        <v>71</v>
      </c>
      <c r="J1504" s="17" t="s">
        <v>59</v>
      </c>
      <c r="K1504" s="17" t="s">
        <v>2759</v>
      </c>
      <c r="L1504" s="17" t="s">
        <v>7475</v>
      </c>
      <c r="M1504" s="17" t="s">
        <v>7476</v>
      </c>
      <c r="N1504" s="17" t="s">
        <v>7108</v>
      </c>
      <c r="O1504" s="17">
        <v>20200918</v>
      </c>
      <c r="P1504" s="17">
        <v>20201010</v>
      </c>
      <c r="Q1504" s="17">
        <v>7541</v>
      </c>
      <c r="R1504" s="17">
        <v>28144889</v>
      </c>
      <c r="S1504" s="17" t="s">
        <v>6601</v>
      </c>
      <c r="T1504" s="17" t="s">
        <v>63</v>
      </c>
      <c r="U1504" s="17" t="s">
        <v>91</v>
      </c>
      <c r="V1504" s="17">
        <f t="shared" si="414"/>
        <v>3</v>
      </c>
      <c r="W1504" s="17">
        <v>3000</v>
      </c>
      <c r="X1504" s="17" t="s">
        <v>7065</v>
      </c>
      <c r="Y1504" s="17" t="s">
        <v>7104</v>
      </c>
      <c r="Z1504" s="17">
        <v>20201010</v>
      </c>
      <c r="AA1504" s="17" t="s">
        <v>1947</v>
      </c>
      <c r="AB1504" s="17">
        <v>1</v>
      </c>
      <c r="AC1504" s="17" t="str">
        <f>IFERROR(VLOOKUP(A1504,[1]Cruces!AJ:AK,2,0),VLOOKUP(CONCATENATE(X1504,AA1504),[1]Cruces!G:H,2,0))</f>
        <v>Solicitud por BT</v>
      </c>
      <c r="AD1504" s="17">
        <f t="shared" si="400"/>
        <v>18</v>
      </c>
      <c r="AE1504" s="17">
        <f t="shared" si="401"/>
        <v>9</v>
      </c>
      <c r="AF1504" s="17">
        <f t="shared" si="402"/>
        <v>2020</v>
      </c>
      <c r="AG1504" s="17" t="str">
        <f>IFERROR(VLOOKUP(MID(A1504,2,4)*1,[1]Cruces!K:L,2,0),"Verificar")</f>
        <v>Atlántico Sur</v>
      </c>
      <c r="AH1504" s="17">
        <f t="shared" ca="1" si="403"/>
        <v>68</v>
      </c>
      <c r="AI1504" s="17" t="str">
        <f>IFERROR(VLOOKUP(U1504,[1]Cruces!$O$1:$P$6,2,0),"Sin Orden")</f>
        <v>Resuelta</v>
      </c>
      <c r="AJ1504" s="17">
        <f t="shared" si="404"/>
        <v>10</v>
      </c>
      <c r="AK1504" s="17">
        <f t="shared" si="405"/>
        <v>10</v>
      </c>
      <c r="AL1504" s="17">
        <f t="shared" si="406"/>
        <v>2020</v>
      </c>
      <c r="AM1504" s="17">
        <f t="shared" ca="1" si="407"/>
        <v>46</v>
      </c>
      <c r="AN1504" s="18" t="str">
        <f>IFERROR(VLOOKUP(R1504*1,'[1]Ordenes de Servicio'!G:K,5,0),"No Cruza")</f>
        <v>No Cruza</v>
      </c>
      <c r="AO1504" s="17">
        <f t="shared" ca="1" si="408"/>
        <v>22</v>
      </c>
      <c r="AP1504" s="17">
        <f t="shared" si="409"/>
        <v>10</v>
      </c>
      <c r="AQ1504" s="17">
        <f t="shared" si="410"/>
        <v>10</v>
      </c>
      <c r="AR1504" s="17">
        <f t="shared" si="411"/>
        <v>2020</v>
      </c>
      <c r="AS1504" s="17">
        <f t="shared" ca="1" si="412"/>
        <v>46</v>
      </c>
      <c r="AT1504" s="17" t="str">
        <f t="shared" ca="1" si="415"/>
        <v>No</v>
      </c>
      <c r="AU1504" s="17">
        <f t="shared" si="413"/>
        <v>0</v>
      </c>
      <c r="AV1504" s="17" t="str">
        <f>+VLOOKUP(B1504,[1]Cruces!S:T,2,0)</f>
        <v>7. Ejecución en Campo OS BT</v>
      </c>
    </row>
    <row r="1505" spans="1:48" hidden="1" x14ac:dyDescent="0.25">
      <c r="A1505" s="17" t="s">
        <v>2909</v>
      </c>
      <c r="B1505" s="17" t="s">
        <v>68</v>
      </c>
      <c r="C1505" s="17">
        <v>0</v>
      </c>
      <c r="D1505" s="17">
        <v>0</v>
      </c>
      <c r="E1505" s="17" t="s">
        <v>55</v>
      </c>
      <c r="F1505" s="17" t="s">
        <v>56</v>
      </c>
      <c r="G1505" s="17" t="s">
        <v>2910</v>
      </c>
      <c r="H1505" s="17">
        <v>0</v>
      </c>
      <c r="I1505" s="17" t="s">
        <v>83</v>
      </c>
      <c r="J1505" s="17" t="s">
        <v>59</v>
      </c>
      <c r="K1505" s="17" t="s">
        <v>366</v>
      </c>
      <c r="L1505" s="17" t="s">
        <v>172</v>
      </c>
      <c r="M1505" s="17" t="s">
        <v>173</v>
      </c>
      <c r="N1505" s="17" t="s">
        <v>75</v>
      </c>
      <c r="O1505" s="17">
        <v>20190225</v>
      </c>
      <c r="P1505" s="17">
        <v>20190301</v>
      </c>
      <c r="Q1505" s="17">
        <v>1110</v>
      </c>
      <c r="R1505" s="17">
        <v>0</v>
      </c>
      <c r="S1505" s="17"/>
      <c r="T1505" s="17" t="s">
        <v>63</v>
      </c>
      <c r="U1505" s="17"/>
      <c r="V1505" s="17">
        <f t="shared" si="414"/>
        <v>1</v>
      </c>
      <c r="W1505" s="17">
        <v>1000</v>
      </c>
      <c r="X1505" s="17" t="s">
        <v>64</v>
      </c>
      <c r="Y1505" s="17" t="s">
        <v>136</v>
      </c>
      <c r="Z1505" s="17">
        <v>20190607</v>
      </c>
      <c r="AA1505" s="17" t="s">
        <v>113</v>
      </c>
      <c r="AB1505" s="17">
        <v>1</v>
      </c>
      <c r="AC1505" s="17" t="str">
        <f>IFERROR(VLOOKUP(A1505,[1]Cruces!AJ:AK,2,0),VLOOKUP(CONCATENATE(X1505,AA1505),[1]Cruces!G:H,2,0))</f>
        <v>Solicitud de Obra</v>
      </c>
      <c r="AD1505" s="17">
        <f t="shared" si="400"/>
        <v>25</v>
      </c>
      <c r="AE1505" s="17">
        <f t="shared" si="401"/>
        <v>2</v>
      </c>
      <c r="AF1505" s="17">
        <f t="shared" si="402"/>
        <v>2019</v>
      </c>
      <c r="AG1505" s="17" t="str">
        <f>IFERROR(VLOOKUP(MID(A1505,2,4)*1,[1]Cruces!K:L,2,0),"Verificar")</f>
        <v>Atlántico Norte</v>
      </c>
      <c r="AH1505" s="17">
        <f t="shared" ca="1" si="403"/>
        <v>639</v>
      </c>
      <c r="AI1505" s="17" t="str">
        <f>IFERROR(VLOOKUP(U1505,[1]Cruces!$O$1:$P$6,2,0),"Sin Orden")</f>
        <v>Sin Orden</v>
      </c>
      <c r="AJ1505" s="17">
        <f t="shared" si="404"/>
        <v>7</v>
      </c>
      <c r="AK1505" s="17">
        <f t="shared" si="405"/>
        <v>6</v>
      </c>
      <c r="AL1505" s="17">
        <f t="shared" si="406"/>
        <v>2019</v>
      </c>
      <c r="AM1505" s="17">
        <f t="shared" ca="1" si="407"/>
        <v>537</v>
      </c>
      <c r="AN1505" s="18" t="str">
        <f>IFERROR(VLOOKUP(R1505*1,'[1]Ordenes de Servicio'!G:K,5,0),"No Cruza")</f>
        <v>No Cruza</v>
      </c>
      <c r="AO1505" s="17">
        <f t="shared" ca="1" si="408"/>
        <v>537</v>
      </c>
      <c r="AP1505" s="17">
        <f t="shared" si="409"/>
        <v>1</v>
      </c>
      <c r="AQ1505" s="17">
        <f t="shared" si="410"/>
        <v>3</v>
      </c>
      <c r="AR1505" s="17">
        <f t="shared" si="411"/>
        <v>2019</v>
      </c>
      <c r="AS1505" s="17">
        <f t="shared" ca="1" si="412"/>
        <v>635</v>
      </c>
      <c r="AT1505" s="17" t="str">
        <f t="shared" ca="1" si="415"/>
        <v>Si</v>
      </c>
      <c r="AU1505" s="17">
        <f t="shared" si="413"/>
        <v>98</v>
      </c>
      <c r="AV1505" s="17" t="str">
        <f>+VLOOKUP(B1505,[1]Cruces!S:T,2,0)</f>
        <v>5. Consultoría / Adjudicación</v>
      </c>
    </row>
    <row r="1506" spans="1:48" hidden="1" x14ac:dyDescent="0.25">
      <c r="A1506" s="17" t="s">
        <v>8520</v>
      </c>
      <c r="B1506" s="17" t="s">
        <v>6595</v>
      </c>
      <c r="C1506" s="17">
        <v>2243871</v>
      </c>
      <c r="D1506" s="17">
        <v>20113725</v>
      </c>
      <c r="E1506" s="17" t="s">
        <v>93</v>
      </c>
      <c r="F1506" s="17" t="s">
        <v>7082</v>
      </c>
      <c r="G1506" s="17" t="s">
        <v>8521</v>
      </c>
      <c r="H1506" s="17">
        <v>3175099469</v>
      </c>
      <c r="I1506" s="17" t="s">
        <v>165</v>
      </c>
      <c r="J1506" s="17" t="s">
        <v>8522</v>
      </c>
      <c r="K1506" s="17" t="s">
        <v>8523</v>
      </c>
      <c r="L1506" s="17" t="s">
        <v>7260</v>
      </c>
      <c r="M1506" s="17" t="s">
        <v>7261</v>
      </c>
      <c r="N1506" s="17" t="s">
        <v>6600</v>
      </c>
      <c r="O1506" s="17">
        <v>20200306</v>
      </c>
      <c r="P1506" s="17">
        <v>20200320</v>
      </c>
      <c r="Q1506" s="17">
        <v>1170</v>
      </c>
      <c r="R1506" s="17">
        <v>27276048</v>
      </c>
      <c r="S1506" s="17" t="s">
        <v>7072</v>
      </c>
      <c r="T1506" s="17" t="s">
        <v>63</v>
      </c>
      <c r="U1506" s="17" t="s">
        <v>91</v>
      </c>
      <c r="V1506" s="17">
        <f t="shared" si="414"/>
        <v>3</v>
      </c>
      <c r="W1506" s="17">
        <v>3000</v>
      </c>
      <c r="X1506" s="17" t="s">
        <v>89</v>
      </c>
      <c r="Y1506" s="17" t="s">
        <v>6595</v>
      </c>
      <c r="Z1506" s="17">
        <v>20200320</v>
      </c>
      <c r="AA1506" s="17" t="s">
        <v>1947</v>
      </c>
      <c r="AB1506" s="17">
        <v>1</v>
      </c>
      <c r="AC1506" s="17" t="str">
        <f>IFERROR(VLOOKUP(A1506,[1]Cruces!AJ:AK,2,0),VLOOKUP(CONCATENATE(X1506,AA1506),[1]Cruces!G:H,2,0))</f>
        <v>Solicitud por BT</v>
      </c>
      <c r="AD1506" s="17">
        <f t="shared" si="400"/>
        <v>6</v>
      </c>
      <c r="AE1506" s="17">
        <f t="shared" si="401"/>
        <v>3</v>
      </c>
      <c r="AF1506" s="17">
        <f t="shared" si="402"/>
        <v>2020</v>
      </c>
      <c r="AG1506" s="17" t="str">
        <f>IFERROR(VLOOKUP(MID(A1506,2,4)*1,[1]Cruces!K:L,2,0),"Verificar")</f>
        <v>Atlántico Norte</v>
      </c>
      <c r="AH1506" s="17">
        <f t="shared" ca="1" si="403"/>
        <v>264</v>
      </c>
      <c r="AI1506" s="17" t="str">
        <f>IFERROR(VLOOKUP(U1506,[1]Cruces!$O$1:$P$6,2,0),"Sin Orden")</f>
        <v>Resuelta</v>
      </c>
      <c r="AJ1506" s="17">
        <f t="shared" si="404"/>
        <v>20</v>
      </c>
      <c r="AK1506" s="17">
        <f t="shared" si="405"/>
        <v>3</v>
      </c>
      <c r="AL1506" s="17">
        <f t="shared" si="406"/>
        <v>2020</v>
      </c>
      <c r="AM1506" s="17">
        <f t="shared" ca="1" si="407"/>
        <v>250</v>
      </c>
      <c r="AN1506" s="18" t="str">
        <f>IFERROR(VLOOKUP(R1506*1,'[1]Ordenes de Servicio'!G:K,5,0),"No Cruza")</f>
        <v>No Cruza</v>
      </c>
      <c r="AO1506" s="17">
        <f t="shared" ca="1" si="408"/>
        <v>14</v>
      </c>
      <c r="AP1506" s="17">
        <f t="shared" si="409"/>
        <v>20</v>
      </c>
      <c r="AQ1506" s="17">
        <f t="shared" si="410"/>
        <v>3</v>
      </c>
      <c r="AR1506" s="17">
        <f t="shared" si="411"/>
        <v>2020</v>
      </c>
      <c r="AS1506" s="17">
        <f t="shared" ca="1" si="412"/>
        <v>250</v>
      </c>
      <c r="AT1506" s="17" t="str">
        <f t="shared" ca="1" si="415"/>
        <v>No</v>
      </c>
      <c r="AU1506" s="17">
        <f t="shared" si="413"/>
        <v>0</v>
      </c>
      <c r="AV1506" s="17" t="str">
        <f>+VLOOKUP(B1506,[1]Cruces!S:T,2,0)</f>
        <v>7. Ejecución en Campo OS BT</v>
      </c>
    </row>
    <row r="1507" spans="1:48" hidden="1" x14ac:dyDescent="0.25">
      <c r="A1507" s="17" t="s">
        <v>2911</v>
      </c>
      <c r="B1507" s="17" t="s">
        <v>68</v>
      </c>
      <c r="C1507" s="17">
        <v>0</v>
      </c>
      <c r="D1507" s="17">
        <v>0</v>
      </c>
      <c r="E1507" s="17" t="s">
        <v>55</v>
      </c>
      <c r="F1507" s="17" t="s">
        <v>126</v>
      </c>
      <c r="G1507" s="17" t="s">
        <v>2912</v>
      </c>
      <c r="H1507" s="17">
        <v>0</v>
      </c>
      <c r="I1507" s="17" t="s">
        <v>71</v>
      </c>
      <c r="J1507" s="17" t="s">
        <v>59</v>
      </c>
      <c r="K1507" s="17" t="s">
        <v>2913</v>
      </c>
      <c r="L1507" s="17" t="s">
        <v>129</v>
      </c>
      <c r="M1507" s="17" t="s">
        <v>130</v>
      </c>
      <c r="N1507" s="17" t="s">
        <v>75</v>
      </c>
      <c r="O1507" s="17">
        <v>20190727</v>
      </c>
      <c r="P1507" s="17">
        <v>20190827</v>
      </c>
      <c r="Q1507" s="17">
        <v>3310</v>
      </c>
      <c r="R1507" s="17">
        <v>27061149</v>
      </c>
      <c r="S1507" s="17" t="s">
        <v>76</v>
      </c>
      <c r="T1507" s="17" t="s">
        <v>63</v>
      </c>
      <c r="U1507" s="17" t="s">
        <v>88</v>
      </c>
      <c r="V1507" s="17">
        <f t="shared" si="414"/>
        <v>75</v>
      </c>
      <c r="W1507" s="17">
        <v>75000</v>
      </c>
      <c r="X1507" s="17" t="s">
        <v>64</v>
      </c>
      <c r="Y1507" s="17" t="s">
        <v>136</v>
      </c>
      <c r="Z1507" s="17">
        <v>20190909</v>
      </c>
      <c r="AA1507" s="17" t="s">
        <v>78</v>
      </c>
      <c r="AB1507" s="17">
        <v>1</v>
      </c>
      <c r="AC1507" s="17" t="str">
        <f>IFERROR(VLOOKUP(A1507,[1]Cruces!AJ:AK,2,0),VLOOKUP(CONCATENATE(X1507,AA1507),[1]Cruces!G:H,2,0))</f>
        <v>Solicitud de Obra</v>
      </c>
      <c r="AD1507" s="17">
        <f t="shared" si="400"/>
        <v>27</v>
      </c>
      <c r="AE1507" s="17">
        <f t="shared" si="401"/>
        <v>7</v>
      </c>
      <c r="AF1507" s="17">
        <f t="shared" si="402"/>
        <v>2019</v>
      </c>
      <c r="AG1507" s="17" t="str">
        <f>IFERROR(VLOOKUP(MID(A1507,2,4)*1,[1]Cruces!K:L,2,0),"Verificar")</f>
        <v>Guajira</v>
      </c>
      <c r="AH1507" s="17">
        <f t="shared" ca="1" si="403"/>
        <v>487</v>
      </c>
      <c r="AI1507" s="17" t="str">
        <f>IFERROR(VLOOKUP(U1507,[1]Cruces!$O$1:$P$6,2,0),"Sin Orden")</f>
        <v>Resuelta</v>
      </c>
      <c r="AJ1507" s="17">
        <f t="shared" si="404"/>
        <v>9</v>
      </c>
      <c r="AK1507" s="17">
        <f t="shared" si="405"/>
        <v>9</v>
      </c>
      <c r="AL1507" s="17">
        <f t="shared" si="406"/>
        <v>2019</v>
      </c>
      <c r="AM1507" s="17">
        <f t="shared" ca="1" si="407"/>
        <v>443</v>
      </c>
      <c r="AN1507" s="18">
        <f>IFERROR(VLOOKUP(R1507*1,'[1]Ordenes de Servicio'!G:K,5,0),"No Cruza")</f>
        <v>43837</v>
      </c>
      <c r="AO1507" s="17">
        <f t="shared" ca="1" si="408"/>
        <v>44</v>
      </c>
      <c r="AP1507" s="17">
        <f t="shared" si="409"/>
        <v>27</v>
      </c>
      <c r="AQ1507" s="17">
        <f t="shared" si="410"/>
        <v>8</v>
      </c>
      <c r="AR1507" s="17">
        <f t="shared" si="411"/>
        <v>2019</v>
      </c>
      <c r="AS1507" s="17">
        <f t="shared" ca="1" si="412"/>
        <v>456</v>
      </c>
      <c r="AT1507" s="17" t="str">
        <f t="shared" ca="1" si="415"/>
        <v>Si</v>
      </c>
      <c r="AU1507" s="17">
        <f t="shared" si="413"/>
        <v>13</v>
      </c>
      <c r="AV1507" s="17" t="str">
        <f>+VLOOKUP(B1507,[1]Cruces!S:T,2,0)</f>
        <v>5. Consultoría / Adjudicación</v>
      </c>
    </row>
    <row r="1508" spans="1:48" hidden="1" x14ac:dyDescent="0.25">
      <c r="A1508" s="17" t="s">
        <v>8524</v>
      </c>
      <c r="B1508" s="17" t="s">
        <v>569</v>
      </c>
      <c r="C1508" s="17">
        <v>0</v>
      </c>
      <c r="D1508" s="17">
        <v>0</v>
      </c>
      <c r="E1508" s="17" t="s">
        <v>55</v>
      </c>
      <c r="F1508" s="17" t="s">
        <v>5366</v>
      </c>
      <c r="G1508" s="17" t="s">
        <v>8525</v>
      </c>
      <c r="H1508" s="17">
        <v>3103612641</v>
      </c>
      <c r="I1508" s="17" t="s">
        <v>71</v>
      </c>
      <c r="J1508" s="17" t="s">
        <v>59</v>
      </c>
      <c r="K1508" s="17">
        <v>6910680</v>
      </c>
      <c r="L1508" s="17" t="s">
        <v>5368</v>
      </c>
      <c r="M1508" s="17" t="s">
        <v>5369</v>
      </c>
      <c r="N1508" s="17" t="s">
        <v>572</v>
      </c>
      <c r="O1508" s="17">
        <v>20201103</v>
      </c>
      <c r="P1508" s="17">
        <v>20201103</v>
      </c>
      <c r="Q1508" s="17">
        <v>1180</v>
      </c>
      <c r="R1508" s="17">
        <v>0</v>
      </c>
      <c r="S1508" s="17"/>
      <c r="T1508" s="17" t="s">
        <v>63</v>
      </c>
      <c r="U1508" s="17"/>
      <c r="V1508" s="17">
        <f t="shared" si="414"/>
        <v>3</v>
      </c>
      <c r="W1508" s="17">
        <v>3000</v>
      </c>
      <c r="X1508" s="17" t="s">
        <v>7065</v>
      </c>
      <c r="Y1508" s="17" t="s">
        <v>569</v>
      </c>
      <c r="Z1508" s="17">
        <v>20201103</v>
      </c>
      <c r="AA1508" s="17" t="s">
        <v>1947</v>
      </c>
      <c r="AB1508" s="17">
        <v>1</v>
      </c>
      <c r="AC1508" s="17" t="str">
        <f>IFERROR(VLOOKUP(A1508,[1]Cruces!AJ:AK,2,0),VLOOKUP(CONCATENATE(X1508,AA1508),[1]Cruces!G:H,2,0))</f>
        <v>Solicitud por BT</v>
      </c>
      <c r="AD1508" s="17">
        <f t="shared" si="400"/>
        <v>3</v>
      </c>
      <c r="AE1508" s="17">
        <f t="shared" si="401"/>
        <v>11</v>
      </c>
      <c r="AF1508" s="17">
        <f t="shared" si="402"/>
        <v>2020</v>
      </c>
      <c r="AG1508" s="17" t="str">
        <f>IFERROR(VLOOKUP(MID(A1508,2,4)*1,[1]Cruces!K:L,2,0),"Verificar")</f>
        <v>Atlántico Norte</v>
      </c>
      <c r="AH1508" s="17">
        <f t="shared" ca="1" si="403"/>
        <v>22</v>
      </c>
      <c r="AI1508" s="17" t="str">
        <f>IFERROR(VLOOKUP(U1508,[1]Cruces!$O$1:$P$6,2,0),"Sin Orden")</f>
        <v>Sin Orden</v>
      </c>
      <c r="AJ1508" s="17">
        <f t="shared" si="404"/>
        <v>3</v>
      </c>
      <c r="AK1508" s="17">
        <f t="shared" si="405"/>
        <v>11</v>
      </c>
      <c r="AL1508" s="17">
        <f t="shared" si="406"/>
        <v>2020</v>
      </c>
      <c r="AM1508" s="17">
        <f t="shared" ca="1" si="407"/>
        <v>22</v>
      </c>
      <c r="AN1508" s="18" t="str">
        <f>IFERROR(VLOOKUP(R1508*1,'[1]Ordenes de Servicio'!G:K,5,0),"No Cruza")</f>
        <v>No Cruza</v>
      </c>
      <c r="AO1508" s="17">
        <f t="shared" ca="1" si="408"/>
        <v>22</v>
      </c>
      <c r="AP1508" s="17">
        <f t="shared" si="409"/>
        <v>3</v>
      </c>
      <c r="AQ1508" s="17">
        <f t="shared" si="410"/>
        <v>11</v>
      </c>
      <c r="AR1508" s="17">
        <f t="shared" si="411"/>
        <v>2020</v>
      </c>
      <c r="AS1508" s="17">
        <f t="shared" ca="1" si="412"/>
        <v>22</v>
      </c>
      <c r="AT1508" s="17" t="str">
        <f t="shared" ca="1" si="415"/>
        <v>No</v>
      </c>
      <c r="AU1508" s="17">
        <f t="shared" si="413"/>
        <v>0</v>
      </c>
      <c r="AV1508" s="17" t="str">
        <f>+VLOOKUP(B1508,[1]Cruces!S:T,2,0)</f>
        <v>1. Solicitud</v>
      </c>
    </row>
    <row r="1509" spans="1:48" hidden="1" x14ac:dyDescent="0.25">
      <c r="A1509" s="17" t="s">
        <v>2914</v>
      </c>
      <c r="B1509" s="17" t="s">
        <v>68</v>
      </c>
      <c r="C1509" s="17">
        <v>0</v>
      </c>
      <c r="D1509" s="17">
        <v>0</v>
      </c>
      <c r="E1509" s="17" t="s">
        <v>55</v>
      </c>
      <c r="F1509" s="17" t="s">
        <v>120</v>
      </c>
      <c r="G1509" s="17" t="s">
        <v>2915</v>
      </c>
      <c r="H1509" s="17">
        <v>3160900</v>
      </c>
      <c r="I1509" s="17" t="s">
        <v>171</v>
      </c>
      <c r="J1509" s="17" t="s">
        <v>59</v>
      </c>
      <c r="K1509" s="17" t="s">
        <v>2916</v>
      </c>
      <c r="L1509" s="17" t="s">
        <v>122</v>
      </c>
      <c r="M1509" s="17" t="s">
        <v>123</v>
      </c>
      <c r="N1509" s="17" t="s">
        <v>75</v>
      </c>
      <c r="O1509" s="17">
        <v>20180209</v>
      </c>
      <c r="P1509" s="17">
        <v>20180622</v>
      </c>
      <c r="Q1509" s="17">
        <v>1180</v>
      </c>
      <c r="R1509" s="17">
        <v>25356643</v>
      </c>
      <c r="S1509" s="17" t="s">
        <v>76</v>
      </c>
      <c r="T1509" s="17" t="s">
        <v>63</v>
      </c>
      <c r="U1509" s="17" t="s">
        <v>91</v>
      </c>
      <c r="V1509" s="17">
        <f t="shared" si="414"/>
        <v>45</v>
      </c>
      <c r="W1509" s="17">
        <v>45000</v>
      </c>
      <c r="X1509" s="17" t="s">
        <v>64</v>
      </c>
      <c r="Y1509" s="17" t="s">
        <v>136</v>
      </c>
      <c r="Z1509" s="17">
        <v>20180716</v>
      </c>
      <c r="AA1509" s="17" t="s">
        <v>78</v>
      </c>
      <c r="AB1509" s="17">
        <v>1</v>
      </c>
      <c r="AC1509" s="17" t="str">
        <f>IFERROR(VLOOKUP(A1509,[1]Cruces!AJ:AK,2,0),VLOOKUP(CONCATENATE(X1509,AA1509),[1]Cruces!G:H,2,0))</f>
        <v>Solicitud de Obra</v>
      </c>
      <c r="AD1509" s="17">
        <f t="shared" si="400"/>
        <v>9</v>
      </c>
      <c r="AE1509" s="17">
        <f t="shared" si="401"/>
        <v>2</v>
      </c>
      <c r="AF1509" s="17">
        <f t="shared" si="402"/>
        <v>2018</v>
      </c>
      <c r="AG1509" s="17" t="str">
        <f>IFERROR(VLOOKUP(MID(A1509,2,4)*1,[1]Cruces!K:L,2,0),"Verificar")</f>
        <v>Atlántico Norte</v>
      </c>
      <c r="AH1509" s="17">
        <f t="shared" ca="1" si="403"/>
        <v>1020</v>
      </c>
      <c r="AI1509" s="17" t="str">
        <f>IFERROR(VLOOKUP(U1509,[1]Cruces!$O$1:$P$6,2,0),"Sin Orden")</f>
        <v>Resuelta</v>
      </c>
      <c r="AJ1509" s="17">
        <f t="shared" si="404"/>
        <v>16</v>
      </c>
      <c r="AK1509" s="17">
        <f t="shared" si="405"/>
        <v>7</v>
      </c>
      <c r="AL1509" s="17">
        <f t="shared" si="406"/>
        <v>2018</v>
      </c>
      <c r="AM1509" s="17">
        <f t="shared" ca="1" si="407"/>
        <v>863</v>
      </c>
      <c r="AN1509" s="18">
        <f>IFERROR(VLOOKUP(R1509*1,'[1]Ordenes de Servicio'!G:K,5,0),"No Cruza")</f>
        <v>43311</v>
      </c>
      <c r="AO1509" s="17">
        <f t="shared" ca="1" si="408"/>
        <v>157</v>
      </c>
      <c r="AP1509" s="17">
        <f t="shared" si="409"/>
        <v>22</v>
      </c>
      <c r="AQ1509" s="17">
        <f t="shared" si="410"/>
        <v>6</v>
      </c>
      <c r="AR1509" s="17">
        <f t="shared" si="411"/>
        <v>2018</v>
      </c>
      <c r="AS1509" s="17">
        <f t="shared" ca="1" si="412"/>
        <v>887</v>
      </c>
      <c r="AT1509" s="17" t="str">
        <f t="shared" ca="1" si="415"/>
        <v>Si</v>
      </c>
      <c r="AU1509" s="17">
        <f t="shared" si="413"/>
        <v>24</v>
      </c>
      <c r="AV1509" s="17" t="str">
        <f>+VLOOKUP(B1509,[1]Cruces!S:T,2,0)</f>
        <v>5. Consultoría / Adjudicación</v>
      </c>
    </row>
    <row r="1510" spans="1:48" hidden="1" x14ac:dyDescent="0.25">
      <c r="A1510" s="17" t="s">
        <v>2917</v>
      </c>
      <c r="B1510" s="17" t="s">
        <v>54</v>
      </c>
      <c r="C1510" s="17">
        <v>0</v>
      </c>
      <c r="D1510" s="17">
        <v>0</v>
      </c>
      <c r="E1510" s="17" t="s">
        <v>55</v>
      </c>
      <c r="F1510" s="17" t="s">
        <v>69</v>
      </c>
      <c r="G1510" s="17" t="s">
        <v>2918</v>
      </c>
      <c r="H1510" s="17">
        <v>0</v>
      </c>
      <c r="I1510" s="17" t="s">
        <v>116</v>
      </c>
      <c r="J1510" s="17" t="s">
        <v>59</v>
      </c>
      <c r="K1510" s="17" t="s">
        <v>2919</v>
      </c>
      <c r="L1510" s="17" t="s">
        <v>73</v>
      </c>
      <c r="M1510" s="17" t="s">
        <v>74</v>
      </c>
      <c r="N1510" s="17" t="s">
        <v>62</v>
      </c>
      <c r="O1510" s="17">
        <v>20200320</v>
      </c>
      <c r="P1510" s="17">
        <v>20200707</v>
      </c>
      <c r="Q1510" s="17">
        <v>3160</v>
      </c>
      <c r="R1510" s="17">
        <v>27763649</v>
      </c>
      <c r="S1510" s="17" t="s">
        <v>100</v>
      </c>
      <c r="T1510" s="17" t="s">
        <v>63</v>
      </c>
      <c r="U1510" s="17" t="s">
        <v>91</v>
      </c>
      <c r="V1510" s="17">
        <f t="shared" si="414"/>
        <v>50</v>
      </c>
      <c r="W1510" s="17">
        <v>50000</v>
      </c>
      <c r="X1510" s="17" t="s">
        <v>64</v>
      </c>
      <c r="Y1510" s="17" t="s">
        <v>65</v>
      </c>
      <c r="Z1510" s="17">
        <v>20200707</v>
      </c>
      <c r="AA1510" s="17" t="s">
        <v>78</v>
      </c>
      <c r="AB1510" s="17">
        <v>1</v>
      </c>
      <c r="AC1510" s="17" t="str">
        <f>IFERROR(VLOOKUP(A1510,[1]Cruces!AJ:AK,2,0),VLOOKUP(CONCATENATE(X1510,AA1510),[1]Cruces!G:H,2,0))</f>
        <v>Solicitud de Obra</v>
      </c>
      <c r="AD1510" s="17">
        <f t="shared" si="400"/>
        <v>20</v>
      </c>
      <c r="AE1510" s="17">
        <f t="shared" si="401"/>
        <v>3</v>
      </c>
      <c r="AF1510" s="17">
        <f t="shared" si="402"/>
        <v>2020</v>
      </c>
      <c r="AG1510" s="17" t="str">
        <f>IFERROR(VLOOKUP(MID(A1510,2,4)*1,[1]Cruces!K:L,2,0),"Verificar")</f>
        <v>Verificar</v>
      </c>
      <c r="AH1510" s="17">
        <f t="shared" ca="1" si="403"/>
        <v>250</v>
      </c>
      <c r="AI1510" s="17" t="str">
        <f>IFERROR(VLOOKUP(U1510,[1]Cruces!$O$1:$P$6,2,0),"Sin Orden")</f>
        <v>Resuelta</v>
      </c>
      <c r="AJ1510" s="17">
        <f t="shared" si="404"/>
        <v>7</v>
      </c>
      <c r="AK1510" s="17">
        <f t="shared" si="405"/>
        <v>7</v>
      </c>
      <c r="AL1510" s="17">
        <f t="shared" si="406"/>
        <v>2020</v>
      </c>
      <c r="AM1510" s="17">
        <f t="shared" ca="1" si="407"/>
        <v>141</v>
      </c>
      <c r="AN1510" s="18" t="str">
        <f>IFERROR(VLOOKUP(R1510*1,'[1]Ordenes de Servicio'!G:K,5,0),"No Cruza")</f>
        <v>No Cruza</v>
      </c>
      <c r="AO1510" s="17">
        <f t="shared" ca="1" si="408"/>
        <v>109</v>
      </c>
      <c r="AP1510" s="17">
        <f t="shared" si="409"/>
        <v>7</v>
      </c>
      <c r="AQ1510" s="17">
        <f t="shared" si="410"/>
        <v>7</v>
      </c>
      <c r="AR1510" s="17">
        <f t="shared" si="411"/>
        <v>2020</v>
      </c>
      <c r="AS1510" s="17">
        <f t="shared" ca="1" si="412"/>
        <v>141</v>
      </c>
      <c r="AT1510" s="17" t="str">
        <f t="shared" ca="1" si="415"/>
        <v>No</v>
      </c>
      <c r="AU1510" s="17">
        <f t="shared" si="413"/>
        <v>0</v>
      </c>
      <c r="AV1510" s="17" t="str">
        <f>+VLOOKUP(B1510,[1]Cruces!S:T,2,0)</f>
        <v>4. Presupuesto de Obra</v>
      </c>
    </row>
    <row r="1511" spans="1:48" hidden="1" x14ac:dyDescent="0.25">
      <c r="A1511" s="17" t="s">
        <v>2920</v>
      </c>
      <c r="B1511" s="17" t="s">
        <v>68</v>
      </c>
      <c r="C1511" s="17">
        <v>0</v>
      </c>
      <c r="D1511" s="17">
        <v>0</v>
      </c>
      <c r="E1511" s="17" t="s">
        <v>55</v>
      </c>
      <c r="F1511" s="17" t="s">
        <v>107</v>
      </c>
      <c r="G1511" s="17" t="s">
        <v>2921</v>
      </c>
      <c r="H1511" s="17">
        <v>0</v>
      </c>
      <c r="I1511" s="17" t="s">
        <v>71</v>
      </c>
      <c r="J1511" s="17" t="s">
        <v>59</v>
      </c>
      <c r="K1511" s="17" t="s">
        <v>97</v>
      </c>
      <c r="L1511" s="17" t="s">
        <v>111</v>
      </c>
      <c r="M1511" s="17" t="s">
        <v>112</v>
      </c>
      <c r="N1511" s="17" t="s">
        <v>75</v>
      </c>
      <c r="O1511" s="17">
        <v>20190604</v>
      </c>
      <c r="P1511" s="17">
        <v>20190715</v>
      </c>
      <c r="Q1511" s="17">
        <v>7551</v>
      </c>
      <c r="R1511" s="17">
        <v>26665789</v>
      </c>
      <c r="S1511" s="17" t="s">
        <v>76</v>
      </c>
      <c r="T1511" s="17" t="s">
        <v>63</v>
      </c>
      <c r="U1511" s="17" t="s">
        <v>88</v>
      </c>
      <c r="V1511" s="17">
        <f t="shared" si="414"/>
        <v>420</v>
      </c>
      <c r="W1511" s="17">
        <v>420000</v>
      </c>
      <c r="X1511" s="17" t="s">
        <v>64</v>
      </c>
      <c r="Y1511" s="17" t="s">
        <v>105</v>
      </c>
      <c r="Z1511" s="17">
        <v>20191004</v>
      </c>
      <c r="AA1511" s="17" t="s">
        <v>137</v>
      </c>
      <c r="AB1511" s="17">
        <v>1</v>
      </c>
      <c r="AC1511" s="17" t="str">
        <f>IFERROR(VLOOKUP(A1511,[1]Cruces!AJ:AK,2,0),VLOOKUP(CONCATENATE(X1511,AA1511),[1]Cruces!G:H,2,0))</f>
        <v>Solicitud de Obra</v>
      </c>
      <c r="AD1511" s="17">
        <f t="shared" si="400"/>
        <v>4</v>
      </c>
      <c r="AE1511" s="17">
        <f t="shared" si="401"/>
        <v>6</v>
      </c>
      <c r="AF1511" s="17">
        <f t="shared" si="402"/>
        <v>2019</v>
      </c>
      <c r="AG1511" s="17" t="str">
        <f>IFERROR(VLOOKUP(MID(A1511,2,4)*1,[1]Cruces!K:L,2,0),"Verificar")</f>
        <v>Atlántico Norte</v>
      </c>
      <c r="AH1511" s="17">
        <f t="shared" ca="1" si="403"/>
        <v>540</v>
      </c>
      <c r="AI1511" s="17" t="str">
        <f>IFERROR(VLOOKUP(U1511,[1]Cruces!$O$1:$P$6,2,0),"Sin Orden")</f>
        <v>Resuelta</v>
      </c>
      <c r="AJ1511" s="17">
        <f t="shared" si="404"/>
        <v>4</v>
      </c>
      <c r="AK1511" s="17">
        <f t="shared" si="405"/>
        <v>10</v>
      </c>
      <c r="AL1511" s="17">
        <f t="shared" si="406"/>
        <v>2019</v>
      </c>
      <c r="AM1511" s="17">
        <f t="shared" ca="1" si="407"/>
        <v>418</v>
      </c>
      <c r="AN1511" s="18" t="str">
        <f>IFERROR(VLOOKUP(R1511*1,'[1]Ordenes de Servicio'!G:K,5,0),"No Cruza")</f>
        <v>No Cruza</v>
      </c>
      <c r="AO1511" s="17">
        <f t="shared" ca="1" si="408"/>
        <v>122</v>
      </c>
      <c r="AP1511" s="17">
        <f t="shared" si="409"/>
        <v>15</v>
      </c>
      <c r="AQ1511" s="17">
        <f t="shared" si="410"/>
        <v>7</v>
      </c>
      <c r="AR1511" s="17">
        <f t="shared" si="411"/>
        <v>2019</v>
      </c>
      <c r="AS1511" s="17">
        <f t="shared" ca="1" si="412"/>
        <v>499</v>
      </c>
      <c r="AT1511" s="17" t="str">
        <f t="shared" ca="1" si="415"/>
        <v>Si</v>
      </c>
      <c r="AU1511" s="17">
        <f t="shared" si="413"/>
        <v>81</v>
      </c>
      <c r="AV1511" s="17" t="str">
        <f>+VLOOKUP(B1511,[1]Cruces!S:T,2,0)</f>
        <v>5. Consultoría / Adjudicación</v>
      </c>
    </row>
    <row r="1512" spans="1:48" hidden="1" x14ac:dyDescent="0.25">
      <c r="A1512" s="17" t="s">
        <v>8526</v>
      </c>
      <c r="B1512" s="17" t="s">
        <v>6595</v>
      </c>
      <c r="C1512" s="17">
        <v>2839593</v>
      </c>
      <c r="D1512" s="17">
        <v>20136089</v>
      </c>
      <c r="E1512" s="17" t="s">
        <v>93</v>
      </c>
      <c r="F1512" s="17" t="s">
        <v>7082</v>
      </c>
      <c r="G1512" s="17" t="s">
        <v>8527</v>
      </c>
      <c r="H1512" s="17">
        <v>3023805793</v>
      </c>
      <c r="I1512" s="17" t="s">
        <v>71</v>
      </c>
      <c r="J1512" s="17" t="s">
        <v>8528</v>
      </c>
      <c r="K1512" s="17" t="s">
        <v>8529</v>
      </c>
      <c r="L1512" s="17" t="s">
        <v>7389</v>
      </c>
      <c r="M1512" s="17" t="s">
        <v>7390</v>
      </c>
      <c r="N1512" s="17" t="s">
        <v>6600</v>
      </c>
      <c r="O1512" s="17">
        <v>20191106</v>
      </c>
      <c r="P1512" s="17">
        <v>20191114</v>
      </c>
      <c r="Q1512" s="17">
        <v>1110</v>
      </c>
      <c r="R1512" s="17">
        <v>26889544</v>
      </c>
      <c r="S1512" s="17" t="s">
        <v>7072</v>
      </c>
      <c r="T1512" s="17" t="s">
        <v>63</v>
      </c>
      <c r="U1512" s="17" t="s">
        <v>91</v>
      </c>
      <c r="V1512" s="17">
        <f t="shared" si="414"/>
        <v>3</v>
      </c>
      <c r="W1512" s="17">
        <v>3000</v>
      </c>
      <c r="X1512" s="17" t="s">
        <v>89</v>
      </c>
      <c r="Y1512" s="17" t="s">
        <v>6595</v>
      </c>
      <c r="Z1512" s="17">
        <v>20191114</v>
      </c>
      <c r="AA1512" s="17" t="s">
        <v>1947</v>
      </c>
      <c r="AB1512" s="17">
        <v>1</v>
      </c>
      <c r="AC1512" s="17" t="str">
        <f>IFERROR(VLOOKUP(A1512,[1]Cruces!AJ:AK,2,0),VLOOKUP(CONCATENATE(X1512,AA1512),[1]Cruces!G:H,2,0))</f>
        <v>Solicitud por BT</v>
      </c>
      <c r="AD1512" s="17">
        <f t="shared" si="400"/>
        <v>6</v>
      </c>
      <c r="AE1512" s="17">
        <f t="shared" si="401"/>
        <v>11</v>
      </c>
      <c r="AF1512" s="17">
        <f t="shared" si="402"/>
        <v>2019</v>
      </c>
      <c r="AG1512" s="17" t="str">
        <f>IFERROR(VLOOKUP(MID(A1512,2,4)*1,[1]Cruces!K:L,2,0),"Verificar")</f>
        <v>Atlántico Norte</v>
      </c>
      <c r="AH1512" s="17">
        <f t="shared" ca="1" si="403"/>
        <v>385</v>
      </c>
      <c r="AI1512" s="17" t="str">
        <f>IFERROR(VLOOKUP(U1512,[1]Cruces!$O$1:$P$6,2,0),"Sin Orden")</f>
        <v>Resuelta</v>
      </c>
      <c r="AJ1512" s="17">
        <f t="shared" si="404"/>
        <v>14</v>
      </c>
      <c r="AK1512" s="17">
        <f t="shared" si="405"/>
        <v>11</v>
      </c>
      <c r="AL1512" s="17">
        <f t="shared" si="406"/>
        <v>2019</v>
      </c>
      <c r="AM1512" s="17">
        <f t="shared" ca="1" si="407"/>
        <v>377</v>
      </c>
      <c r="AN1512" s="18" t="str">
        <f>IFERROR(VLOOKUP(R1512*1,'[1]Ordenes de Servicio'!G:K,5,0),"No Cruza")</f>
        <v>No Cruza</v>
      </c>
      <c r="AO1512" s="17">
        <f t="shared" ca="1" si="408"/>
        <v>8</v>
      </c>
      <c r="AP1512" s="17">
        <f t="shared" si="409"/>
        <v>14</v>
      </c>
      <c r="AQ1512" s="17">
        <f t="shared" si="410"/>
        <v>11</v>
      </c>
      <c r="AR1512" s="17">
        <f t="shared" si="411"/>
        <v>2019</v>
      </c>
      <c r="AS1512" s="17">
        <f t="shared" ca="1" si="412"/>
        <v>377</v>
      </c>
      <c r="AT1512" s="17" t="str">
        <f t="shared" ca="1" si="415"/>
        <v>Si</v>
      </c>
      <c r="AU1512" s="17">
        <f t="shared" si="413"/>
        <v>0</v>
      </c>
      <c r="AV1512" s="17" t="str">
        <f>+VLOOKUP(B1512,[1]Cruces!S:T,2,0)</f>
        <v>7. Ejecución en Campo OS BT</v>
      </c>
    </row>
    <row r="1513" spans="1:48" hidden="1" x14ac:dyDescent="0.25">
      <c r="A1513" s="17" t="s">
        <v>8530</v>
      </c>
      <c r="B1513" s="17" t="s">
        <v>569</v>
      </c>
      <c r="C1513" s="17">
        <v>6894513</v>
      </c>
      <c r="D1513" s="17">
        <v>0</v>
      </c>
      <c r="E1513" s="17" t="s">
        <v>55</v>
      </c>
      <c r="F1513" s="17" t="s">
        <v>7082</v>
      </c>
      <c r="G1513" s="17" t="s">
        <v>8531</v>
      </c>
      <c r="H1513" s="17">
        <v>3157607670</v>
      </c>
      <c r="I1513" s="17" t="s">
        <v>71</v>
      </c>
      <c r="J1513" s="17" t="s">
        <v>59</v>
      </c>
      <c r="K1513" s="17" t="s">
        <v>8532</v>
      </c>
      <c r="L1513" s="17" t="s">
        <v>7260</v>
      </c>
      <c r="M1513" s="17" t="s">
        <v>7261</v>
      </c>
      <c r="N1513" s="17" t="s">
        <v>572</v>
      </c>
      <c r="O1513" s="17">
        <v>20201112</v>
      </c>
      <c r="P1513" s="17">
        <v>20201112</v>
      </c>
      <c r="Q1513" s="17">
        <v>1170</v>
      </c>
      <c r="R1513" s="17">
        <v>0</v>
      </c>
      <c r="S1513" s="17"/>
      <c r="T1513" s="17" t="s">
        <v>63</v>
      </c>
      <c r="U1513" s="17"/>
      <c r="V1513" s="17">
        <f t="shared" si="414"/>
        <v>3</v>
      </c>
      <c r="W1513" s="17">
        <v>3000</v>
      </c>
      <c r="X1513" s="17" t="s">
        <v>89</v>
      </c>
      <c r="Y1513" s="17" t="s">
        <v>150</v>
      </c>
      <c r="Z1513" s="17">
        <v>20201112</v>
      </c>
      <c r="AA1513" s="17" t="s">
        <v>1947</v>
      </c>
      <c r="AB1513" s="17">
        <v>1</v>
      </c>
      <c r="AC1513" s="17" t="str">
        <f>IFERROR(VLOOKUP(A1513,[1]Cruces!AJ:AK,2,0),VLOOKUP(CONCATENATE(X1513,AA1513),[1]Cruces!G:H,2,0))</f>
        <v>Solicitud por BT</v>
      </c>
      <c r="AD1513" s="17">
        <f t="shared" si="400"/>
        <v>12</v>
      </c>
      <c r="AE1513" s="17">
        <f t="shared" si="401"/>
        <v>11</v>
      </c>
      <c r="AF1513" s="17">
        <f t="shared" si="402"/>
        <v>2020</v>
      </c>
      <c r="AG1513" s="17" t="str">
        <f>IFERROR(VLOOKUP(MID(A1513,2,4)*1,[1]Cruces!K:L,2,0),"Verificar")</f>
        <v>Atlántico Norte</v>
      </c>
      <c r="AH1513" s="17">
        <f t="shared" ca="1" si="403"/>
        <v>13</v>
      </c>
      <c r="AI1513" s="17" t="str">
        <f>IFERROR(VLOOKUP(U1513,[1]Cruces!$O$1:$P$6,2,0),"Sin Orden")</f>
        <v>Sin Orden</v>
      </c>
      <c r="AJ1513" s="17">
        <f t="shared" si="404"/>
        <v>12</v>
      </c>
      <c r="AK1513" s="17">
        <f t="shared" si="405"/>
        <v>11</v>
      </c>
      <c r="AL1513" s="17">
        <f t="shared" si="406"/>
        <v>2020</v>
      </c>
      <c r="AM1513" s="17">
        <f t="shared" ca="1" si="407"/>
        <v>13</v>
      </c>
      <c r="AN1513" s="18" t="str">
        <f>IFERROR(VLOOKUP(R1513*1,'[1]Ordenes de Servicio'!G:K,5,0),"No Cruza")</f>
        <v>No Cruza</v>
      </c>
      <c r="AO1513" s="17">
        <f t="shared" ca="1" si="408"/>
        <v>13</v>
      </c>
      <c r="AP1513" s="17">
        <f t="shared" si="409"/>
        <v>12</v>
      </c>
      <c r="AQ1513" s="17">
        <f t="shared" si="410"/>
        <v>11</v>
      </c>
      <c r="AR1513" s="17">
        <f t="shared" si="411"/>
        <v>2020</v>
      </c>
      <c r="AS1513" s="17">
        <f t="shared" ca="1" si="412"/>
        <v>13</v>
      </c>
      <c r="AT1513" s="17" t="str">
        <f t="shared" ca="1" si="415"/>
        <v>No</v>
      </c>
      <c r="AU1513" s="17">
        <f t="shared" si="413"/>
        <v>0</v>
      </c>
      <c r="AV1513" s="17" t="str">
        <f>+VLOOKUP(B1513,[1]Cruces!S:T,2,0)</f>
        <v>1. Solicitud</v>
      </c>
    </row>
    <row r="1514" spans="1:48" hidden="1" x14ac:dyDescent="0.25">
      <c r="A1514" s="17" t="s">
        <v>10568</v>
      </c>
      <c r="B1514" s="17" t="s">
        <v>68</v>
      </c>
      <c r="C1514" s="17">
        <v>0</v>
      </c>
      <c r="D1514" s="17">
        <v>0</v>
      </c>
      <c r="E1514" s="17" t="s">
        <v>55</v>
      </c>
      <c r="F1514" s="17" t="s">
        <v>932</v>
      </c>
      <c r="G1514" s="17" t="s">
        <v>10569</v>
      </c>
      <c r="H1514" s="17">
        <v>0</v>
      </c>
      <c r="I1514" s="17" t="s">
        <v>116</v>
      </c>
      <c r="J1514" s="17" t="s">
        <v>59</v>
      </c>
      <c r="K1514" s="17" t="s">
        <v>10570</v>
      </c>
      <c r="L1514" s="17" t="s">
        <v>935</v>
      </c>
      <c r="M1514" s="17" t="s">
        <v>936</v>
      </c>
      <c r="N1514" s="17" t="s">
        <v>75</v>
      </c>
      <c r="O1514" s="17">
        <v>20200904</v>
      </c>
      <c r="P1514" s="17">
        <v>20201109</v>
      </c>
      <c r="Q1514" s="17">
        <v>3410</v>
      </c>
      <c r="R1514" s="17">
        <v>28117325</v>
      </c>
      <c r="S1514" s="17" t="s">
        <v>100</v>
      </c>
      <c r="T1514" s="17" t="s">
        <v>63</v>
      </c>
      <c r="U1514" s="17" t="s">
        <v>91</v>
      </c>
      <c r="V1514" s="17">
        <f t="shared" si="414"/>
        <v>15</v>
      </c>
      <c r="W1514" s="17">
        <v>15000</v>
      </c>
      <c r="X1514" s="17" t="s">
        <v>64</v>
      </c>
      <c r="Y1514" s="17" t="s">
        <v>68</v>
      </c>
      <c r="Z1514" s="17">
        <v>20201109</v>
      </c>
      <c r="AA1514" s="17" t="s">
        <v>78</v>
      </c>
      <c r="AB1514" s="17">
        <v>1</v>
      </c>
      <c r="AC1514" s="17" t="str">
        <f>IFERROR(VLOOKUP(A1514,[1]Cruces!AJ:AK,2,0),VLOOKUP(CONCATENATE(X1514,AA1514),[1]Cruces!G:H,2,0))</f>
        <v>Exp BMT</v>
      </c>
      <c r="AD1514" s="17">
        <f t="shared" si="400"/>
        <v>4</v>
      </c>
      <c r="AE1514" s="17">
        <f t="shared" si="401"/>
        <v>9</v>
      </c>
      <c r="AF1514" s="17">
        <f t="shared" si="402"/>
        <v>2020</v>
      </c>
      <c r="AG1514" s="17" t="str">
        <f>IFERROR(VLOOKUP(MID(A1514,2,4)*1,[1]Cruces!K:L,2,0),"Verificar")</f>
        <v>Magdalena</v>
      </c>
      <c r="AH1514" s="17">
        <f t="shared" ca="1" si="403"/>
        <v>82</v>
      </c>
      <c r="AI1514" s="17" t="str">
        <f>IFERROR(VLOOKUP(U1514,[1]Cruces!$O$1:$P$6,2,0),"Sin Orden")</f>
        <v>Resuelta</v>
      </c>
      <c r="AJ1514" s="17">
        <f t="shared" si="404"/>
        <v>9</v>
      </c>
      <c r="AK1514" s="17">
        <f t="shared" si="405"/>
        <v>11</v>
      </c>
      <c r="AL1514" s="17">
        <f t="shared" si="406"/>
        <v>2020</v>
      </c>
      <c r="AM1514" s="17">
        <f t="shared" ca="1" si="407"/>
        <v>16</v>
      </c>
      <c r="AN1514" s="18" t="str">
        <f>IFERROR(VLOOKUP(R1514*1,'[1]Ordenes de Servicio'!G:K,5,0),"No Cruza")</f>
        <v>No Cruza</v>
      </c>
      <c r="AO1514" s="17">
        <f t="shared" ca="1" si="408"/>
        <v>66</v>
      </c>
      <c r="AP1514" s="17">
        <f t="shared" si="409"/>
        <v>9</v>
      </c>
      <c r="AQ1514" s="17">
        <f t="shared" si="410"/>
        <v>11</v>
      </c>
      <c r="AR1514" s="17">
        <f t="shared" si="411"/>
        <v>2020</v>
      </c>
      <c r="AS1514" s="17">
        <f t="shared" ca="1" si="412"/>
        <v>16</v>
      </c>
      <c r="AT1514" s="17" t="str">
        <f t="shared" ca="1" si="415"/>
        <v>No</v>
      </c>
      <c r="AU1514" s="17">
        <f t="shared" si="413"/>
        <v>0</v>
      </c>
      <c r="AV1514" s="17" t="str">
        <f>+VLOOKUP(B1514,[1]Cruces!S:T,2,0)</f>
        <v>5. Consultoría / Adjudicación</v>
      </c>
    </row>
    <row r="1515" spans="1:48" hidden="1" x14ac:dyDescent="0.25">
      <c r="A1515" s="17" t="s">
        <v>8533</v>
      </c>
      <c r="B1515" s="17" t="s">
        <v>1943</v>
      </c>
      <c r="C1515" s="17">
        <v>0</v>
      </c>
      <c r="D1515" s="17">
        <v>0</v>
      </c>
      <c r="E1515" s="17" t="s">
        <v>55</v>
      </c>
      <c r="F1515" s="17" t="s">
        <v>932</v>
      </c>
      <c r="G1515" s="17" t="s">
        <v>8534</v>
      </c>
      <c r="H1515" s="17">
        <v>3043942992</v>
      </c>
      <c r="I1515" s="17" t="s">
        <v>71</v>
      </c>
      <c r="J1515" s="17" t="s">
        <v>59</v>
      </c>
      <c r="K1515" s="17" t="s">
        <v>8535</v>
      </c>
      <c r="L1515" s="17" t="s">
        <v>7070</v>
      </c>
      <c r="M1515" s="17" t="s">
        <v>7071</v>
      </c>
      <c r="N1515" s="17" t="s">
        <v>1946</v>
      </c>
      <c r="O1515" s="17">
        <v>20201121</v>
      </c>
      <c r="P1515" s="17">
        <v>20201121</v>
      </c>
      <c r="Q1515" s="17">
        <v>3410</v>
      </c>
      <c r="R1515" s="17">
        <v>28294987</v>
      </c>
      <c r="S1515" s="17" t="s">
        <v>6601</v>
      </c>
      <c r="T1515" s="17" t="s">
        <v>63</v>
      </c>
      <c r="U1515" s="17" t="s">
        <v>77</v>
      </c>
      <c r="V1515" s="17">
        <f t="shared" si="414"/>
        <v>2</v>
      </c>
      <c r="W1515" s="17">
        <v>2000</v>
      </c>
      <c r="X1515" s="17" t="s">
        <v>7065</v>
      </c>
      <c r="Y1515" s="17" t="s">
        <v>1943</v>
      </c>
      <c r="Z1515" s="17">
        <v>20201121</v>
      </c>
      <c r="AA1515" s="17" t="s">
        <v>1947</v>
      </c>
      <c r="AB1515" s="17">
        <v>1</v>
      </c>
      <c r="AC1515" s="17" t="str">
        <f>IFERROR(VLOOKUP(A1515,[1]Cruces!AJ:AK,2,0),VLOOKUP(CONCATENATE(X1515,AA1515),[1]Cruces!G:H,2,0))</f>
        <v>Solicitud por BT</v>
      </c>
      <c r="AD1515" s="17">
        <f t="shared" si="400"/>
        <v>21</v>
      </c>
      <c r="AE1515" s="17">
        <f t="shared" si="401"/>
        <v>11</v>
      </c>
      <c r="AF1515" s="17">
        <f t="shared" si="402"/>
        <v>2020</v>
      </c>
      <c r="AG1515" s="17" t="str">
        <f>IFERROR(VLOOKUP(MID(A1515,2,4)*1,[1]Cruces!K:L,2,0),"Verificar")</f>
        <v>Magdalena</v>
      </c>
      <c r="AH1515" s="17">
        <f t="shared" ca="1" si="403"/>
        <v>4</v>
      </c>
      <c r="AI1515" s="17" t="str">
        <f>IFERROR(VLOOKUP(U1515,[1]Cruces!$O$1:$P$6,2,0),"Sin Orden")</f>
        <v>Pendiente</v>
      </c>
      <c r="AJ1515" s="17">
        <f t="shared" si="404"/>
        <v>21</v>
      </c>
      <c r="AK1515" s="17">
        <f t="shared" si="405"/>
        <v>11</v>
      </c>
      <c r="AL1515" s="17">
        <f t="shared" si="406"/>
        <v>2020</v>
      </c>
      <c r="AM1515" s="17">
        <f t="shared" ca="1" si="407"/>
        <v>4</v>
      </c>
      <c r="AN1515" s="18" t="str">
        <f>IFERROR(VLOOKUP(R1515*1,'[1]Ordenes de Servicio'!G:K,5,0),"No Cruza")</f>
        <v>No Cruza</v>
      </c>
      <c r="AO1515" s="17">
        <f t="shared" ca="1" si="408"/>
        <v>4</v>
      </c>
      <c r="AP1515" s="17">
        <f t="shared" si="409"/>
        <v>21</v>
      </c>
      <c r="AQ1515" s="17">
        <f t="shared" si="410"/>
        <v>11</v>
      </c>
      <c r="AR1515" s="17">
        <f t="shared" si="411"/>
        <v>2020</v>
      </c>
      <c r="AS1515" s="17">
        <f t="shared" ca="1" si="412"/>
        <v>4</v>
      </c>
      <c r="AT1515" s="17" t="str">
        <f t="shared" ca="1" si="415"/>
        <v>No</v>
      </c>
      <c r="AU1515" s="17">
        <f t="shared" si="413"/>
        <v>0</v>
      </c>
      <c r="AV1515" s="17" t="str">
        <f>+VLOOKUP(B1515,[1]Cruces!S:T,2,0)</f>
        <v>7. Ejecución en Campo OS BT</v>
      </c>
    </row>
    <row r="1516" spans="1:48" hidden="1" x14ac:dyDescent="0.25">
      <c r="A1516" s="17" t="s">
        <v>2922</v>
      </c>
      <c r="B1516" s="17" t="s">
        <v>68</v>
      </c>
      <c r="C1516" s="17">
        <v>0</v>
      </c>
      <c r="D1516" s="17">
        <v>0</v>
      </c>
      <c r="E1516" s="17" t="s">
        <v>55</v>
      </c>
      <c r="F1516" s="17" t="s">
        <v>56</v>
      </c>
      <c r="G1516" s="17" t="s">
        <v>95</v>
      </c>
      <c r="H1516" s="17">
        <v>0</v>
      </c>
      <c r="I1516" s="17" t="s">
        <v>116</v>
      </c>
      <c r="J1516" s="17" t="s">
        <v>59</v>
      </c>
      <c r="K1516" s="17" t="s">
        <v>97</v>
      </c>
      <c r="L1516" s="17" t="s">
        <v>265</v>
      </c>
      <c r="M1516" s="17" t="s">
        <v>55</v>
      </c>
      <c r="N1516" s="17" t="s">
        <v>75</v>
      </c>
      <c r="O1516" s="17">
        <v>20170630</v>
      </c>
      <c r="P1516" s="17">
        <v>20170630</v>
      </c>
      <c r="Q1516" s="17">
        <v>9530</v>
      </c>
      <c r="R1516" s="17">
        <v>0</v>
      </c>
      <c r="S1516" s="17"/>
      <c r="T1516" s="17" t="s">
        <v>63</v>
      </c>
      <c r="U1516" s="17"/>
      <c r="V1516" s="17">
        <f t="shared" si="414"/>
        <v>30</v>
      </c>
      <c r="W1516" s="17">
        <v>30000</v>
      </c>
      <c r="X1516" s="17" t="s">
        <v>64</v>
      </c>
      <c r="Y1516" s="17" t="s">
        <v>136</v>
      </c>
      <c r="Z1516" s="17">
        <v>20170630</v>
      </c>
      <c r="AA1516" s="17" t="s">
        <v>78</v>
      </c>
      <c r="AB1516" s="17">
        <v>1</v>
      </c>
      <c r="AC1516" s="17" t="str">
        <f>IFERROR(VLOOKUP(A1516,[1]Cruces!AJ:AK,2,0),VLOOKUP(CONCATENATE(X1516,AA1516),[1]Cruces!G:H,2,0))</f>
        <v>Solicitud de Obra</v>
      </c>
      <c r="AD1516" s="17">
        <f t="shared" si="400"/>
        <v>30</v>
      </c>
      <c r="AE1516" s="17">
        <f t="shared" si="401"/>
        <v>6</v>
      </c>
      <c r="AF1516" s="17">
        <f t="shared" si="402"/>
        <v>2017</v>
      </c>
      <c r="AG1516" s="17" t="str">
        <f>IFERROR(VLOOKUP(MID(A1516,2,4)*1,[1]Cruces!K:L,2,0),"Verificar")</f>
        <v>Atlántico Norte</v>
      </c>
      <c r="AH1516" s="17">
        <f t="shared" ca="1" si="403"/>
        <v>1244</v>
      </c>
      <c r="AI1516" s="17" t="str">
        <f>IFERROR(VLOOKUP(U1516,[1]Cruces!$O$1:$P$6,2,0),"Sin Orden")</f>
        <v>Sin Orden</v>
      </c>
      <c r="AJ1516" s="17">
        <f t="shared" si="404"/>
        <v>30</v>
      </c>
      <c r="AK1516" s="17">
        <f t="shared" si="405"/>
        <v>6</v>
      </c>
      <c r="AL1516" s="17">
        <f t="shared" si="406"/>
        <v>2017</v>
      </c>
      <c r="AM1516" s="17">
        <f t="shared" ca="1" si="407"/>
        <v>1244</v>
      </c>
      <c r="AN1516" s="18" t="str">
        <f>IFERROR(VLOOKUP(R1516*1,'[1]Ordenes de Servicio'!G:K,5,0),"No Cruza")</f>
        <v>No Cruza</v>
      </c>
      <c r="AO1516" s="17">
        <f t="shared" ca="1" si="408"/>
        <v>1244</v>
      </c>
      <c r="AP1516" s="17">
        <f t="shared" si="409"/>
        <v>30</v>
      </c>
      <c r="AQ1516" s="17">
        <f t="shared" si="410"/>
        <v>6</v>
      </c>
      <c r="AR1516" s="17">
        <f t="shared" si="411"/>
        <v>2017</v>
      </c>
      <c r="AS1516" s="17">
        <f t="shared" ca="1" si="412"/>
        <v>1244</v>
      </c>
      <c r="AT1516" s="17" t="str">
        <f t="shared" ca="1" si="415"/>
        <v>Si</v>
      </c>
      <c r="AU1516" s="17">
        <f t="shared" si="413"/>
        <v>0</v>
      </c>
      <c r="AV1516" s="17" t="str">
        <f>+VLOOKUP(B1516,[1]Cruces!S:T,2,0)</f>
        <v>5. Consultoría / Adjudicación</v>
      </c>
    </row>
    <row r="1517" spans="1:48" hidden="1" x14ac:dyDescent="0.25">
      <c r="A1517" s="17" t="s">
        <v>8536</v>
      </c>
      <c r="B1517" s="17" t="s">
        <v>6595</v>
      </c>
      <c r="C1517" s="17">
        <v>0</v>
      </c>
      <c r="D1517" s="17">
        <v>0</v>
      </c>
      <c r="E1517" s="17" t="s">
        <v>55</v>
      </c>
      <c r="F1517" s="17" t="s">
        <v>69</v>
      </c>
      <c r="G1517" s="17" t="s">
        <v>8537</v>
      </c>
      <c r="H1517" s="17">
        <v>3106178968</v>
      </c>
      <c r="I1517" s="17" t="s">
        <v>71</v>
      </c>
      <c r="J1517" s="17" t="s">
        <v>59</v>
      </c>
      <c r="K1517" s="17" t="s">
        <v>97</v>
      </c>
      <c r="L1517" s="17" t="s">
        <v>501</v>
      </c>
      <c r="M1517" s="17" t="s">
        <v>502</v>
      </c>
      <c r="N1517" s="17" t="s">
        <v>6600</v>
      </c>
      <c r="O1517" s="17">
        <v>20201028</v>
      </c>
      <c r="P1517" s="17">
        <v>20201105</v>
      </c>
      <c r="Q1517" s="17">
        <v>1180</v>
      </c>
      <c r="R1517" s="17">
        <v>28280223</v>
      </c>
      <c r="S1517" s="17" t="s">
        <v>6601</v>
      </c>
      <c r="T1517" s="17" t="s">
        <v>63</v>
      </c>
      <c r="U1517" s="17" t="s">
        <v>91</v>
      </c>
      <c r="V1517" s="17">
        <f t="shared" si="414"/>
        <v>3</v>
      </c>
      <c r="W1517" s="17">
        <v>3000</v>
      </c>
      <c r="X1517" s="17" t="s">
        <v>7065</v>
      </c>
      <c r="Y1517" s="17" t="s">
        <v>6595</v>
      </c>
      <c r="Z1517" s="17">
        <v>20201105</v>
      </c>
      <c r="AA1517" s="17" t="s">
        <v>1947</v>
      </c>
      <c r="AB1517" s="17">
        <v>1</v>
      </c>
      <c r="AC1517" s="17" t="str">
        <f>IFERROR(VLOOKUP(A1517,[1]Cruces!AJ:AK,2,0),VLOOKUP(CONCATENATE(X1517,AA1517),[1]Cruces!G:H,2,0))</f>
        <v>Solicitud por BT</v>
      </c>
      <c r="AD1517" s="17">
        <f t="shared" si="400"/>
        <v>28</v>
      </c>
      <c r="AE1517" s="17">
        <f t="shared" si="401"/>
        <v>10</v>
      </c>
      <c r="AF1517" s="17">
        <f t="shared" si="402"/>
        <v>2020</v>
      </c>
      <c r="AG1517" s="17" t="str">
        <f>IFERROR(VLOOKUP(MID(A1517,2,4)*1,[1]Cruces!K:L,2,0),"Verificar")</f>
        <v>Atlántico Norte</v>
      </c>
      <c r="AH1517" s="17">
        <f t="shared" ca="1" si="403"/>
        <v>28</v>
      </c>
      <c r="AI1517" s="17" t="str">
        <f>IFERROR(VLOOKUP(U1517,[1]Cruces!$O$1:$P$6,2,0),"Sin Orden")</f>
        <v>Resuelta</v>
      </c>
      <c r="AJ1517" s="17">
        <f t="shared" si="404"/>
        <v>5</v>
      </c>
      <c r="AK1517" s="17">
        <f t="shared" si="405"/>
        <v>11</v>
      </c>
      <c r="AL1517" s="17">
        <f t="shared" si="406"/>
        <v>2020</v>
      </c>
      <c r="AM1517" s="17">
        <f t="shared" ca="1" si="407"/>
        <v>20</v>
      </c>
      <c r="AN1517" s="18" t="str">
        <f>IFERROR(VLOOKUP(R1517*1,'[1]Ordenes de Servicio'!G:K,5,0),"No Cruza")</f>
        <v>No Cruza</v>
      </c>
      <c r="AO1517" s="17">
        <f t="shared" ca="1" si="408"/>
        <v>8</v>
      </c>
      <c r="AP1517" s="17">
        <f t="shared" si="409"/>
        <v>5</v>
      </c>
      <c r="AQ1517" s="17">
        <f t="shared" si="410"/>
        <v>11</v>
      </c>
      <c r="AR1517" s="17">
        <f t="shared" si="411"/>
        <v>2020</v>
      </c>
      <c r="AS1517" s="17">
        <f t="shared" ca="1" si="412"/>
        <v>20</v>
      </c>
      <c r="AT1517" s="17" t="str">
        <f t="shared" ca="1" si="415"/>
        <v>No</v>
      </c>
      <c r="AU1517" s="17">
        <f t="shared" si="413"/>
        <v>0</v>
      </c>
      <c r="AV1517" s="17" t="str">
        <f>+VLOOKUP(B1517,[1]Cruces!S:T,2,0)</f>
        <v>7. Ejecución en Campo OS BT</v>
      </c>
    </row>
    <row r="1518" spans="1:48" hidden="1" x14ac:dyDescent="0.25">
      <c r="A1518" s="17" t="s">
        <v>2923</v>
      </c>
      <c r="B1518" s="17" t="s">
        <v>54</v>
      </c>
      <c r="C1518" s="17">
        <v>7080136</v>
      </c>
      <c r="D1518" s="17">
        <v>0</v>
      </c>
      <c r="E1518" s="17" t="s">
        <v>55</v>
      </c>
      <c r="F1518" s="17" t="s">
        <v>232</v>
      </c>
      <c r="G1518" s="17" t="s">
        <v>2924</v>
      </c>
      <c r="H1518" s="17">
        <v>3012661325</v>
      </c>
      <c r="I1518" s="17" t="s">
        <v>71</v>
      </c>
      <c r="J1518" s="17" t="s">
        <v>59</v>
      </c>
      <c r="K1518" s="17" t="s">
        <v>2925</v>
      </c>
      <c r="L1518" s="17" t="s">
        <v>111</v>
      </c>
      <c r="M1518" s="17" t="s">
        <v>112</v>
      </c>
      <c r="N1518" s="17" t="s">
        <v>62</v>
      </c>
      <c r="O1518" s="17">
        <v>20171123</v>
      </c>
      <c r="P1518" s="17">
        <v>20171128</v>
      </c>
      <c r="Q1518" s="17">
        <v>7541</v>
      </c>
      <c r="R1518" s="17">
        <v>24477998</v>
      </c>
      <c r="S1518" s="17" t="s">
        <v>100</v>
      </c>
      <c r="T1518" s="17" t="s">
        <v>63</v>
      </c>
      <c r="U1518" s="17" t="s">
        <v>91</v>
      </c>
      <c r="V1518" s="17">
        <f t="shared" si="414"/>
        <v>30</v>
      </c>
      <c r="W1518" s="17">
        <v>30000</v>
      </c>
      <c r="X1518" s="17" t="s">
        <v>89</v>
      </c>
      <c r="Y1518" s="17" t="s">
        <v>65</v>
      </c>
      <c r="Z1518" s="17">
        <v>20171128</v>
      </c>
      <c r="AA1518" s="17" t="s">
        <v>78</v>
      </c>
      <c r="AB1518" s="17">
        <v>1</v>
      </c>
      <c r="AC1518" s="17" t="str">
        <f>IFERROR(VLOOKUP(A1518,[1]Cruces!AJ:AK,2,0),VLOOKUP(CONCATENATE(X1518,AA1518),[1]Cruces!G:H,2,0))</f>
        <v>Solicitud de Obra</v>
      </c>
      <c r="AD1518" s="17">
        <f t="shared" si="400"/>
        <v>23</v>
      </c>
      <c r="AE1518" s="17">
        <f t="shared" si="401"/>
        <v>11</v>
      </c>
      <c r="AF1518" s="17">
        <f t="shared" si="402"/>
        <v>2017</v>
      </c>
      <c r="AG1518" s="17" t="str">
        <f>IFERROR(VLOOKUP(MID(A1518,2,4)*1,[1]Cruces!K:L,2,0),"Verificar")</f>
        <v>Atlántico Sur</v>
      </c>
      <c r="AH1518" s="17">
        <f t="shared" ca="1" si="403"/>
        <v>1098</v>
      </c>
      <c r="AI1518" s="17" t="str">
        <f>IFERROR(VLOOKUP(U1518,[1]Cruces!$O$1:$P$6,2,0),"Sin Orden")</f>
        <v>Resuelta</v>
      </c>
      <c r="AJ1518" s="17">
        <f t="shared" si="404"/>
        <v>28</v>
      </c>
      <c r="AK1518" s="17">
        <f t="shared" si="405"/>
        <v>11</v>
      </c>
      <c r="AL1518" s="17">
        <f t="shared" si="406"/>
        <v>2017</v>
      </c>
      <c r="AM1518" s="17">
        <f t="shared" ca="1" si="407"/>
        <v>1093</v>
      </c>
      <c r="AN1518" s="18" t="str">
        <f>IFERROR(VLOOKUP(R1518*1,'[1]Ordenes de Servicio'!G:K,5,0),"No Cruza")</f>
        <v>No Cruza</v>
      </c>
      <c r="AO1518" s="17">
        <f t="shared" ca="1" si="408"/>
        <v>5</v>
      </c>
      <c r="AP1518" s="17">
        <f t="shared" si="409"/>
        <v>28</v>
      </c>
      <c r="AQ1518" s="17">
        <f t="shared" si="410"/>
        <v>11</v>
      </c>
      <c r="AR1518" s="17">
        <f t="shared" si="411"/>
        <v>2017</v>
      </c>
      <c r="AS1518" s="17">
        <f t="shared" ca="1" si="412"/>
        <v>1093</v>
      </c>
      <c r="AT1518" s="17" t="str">
        <f t="shared" ca="1" si="415"/>
        <v>Si</v>
      </c>
      <c r="AU1518" s="17">
        <f t="shared" si="413"/>
        <v>0</v>
      </c>
      <c r="AV1518" s="17" t="str">
        <f>+VLOOKUP(B1518,[1]Cruces!S:T,2,0)</f>
        <v>4. Presupuesto de Obra</v>
      </c>
    </row>
    <row r="1519" spans="1:48" hidden="1" x14ac:dyDescent="0.25">
      <c r="A1519" s="17" t="s">
        <v>2926</v>
      </c>
      <c r="B1519" s="17" t="s">
        <v>68</v>
      </c>
      <c r="C1519" s="17">
        <v>6598300</v>
      </c>
      <c r="D1519" s="17">
        <v>0</v>
      </c>
      <c r="E1519" s="17" t="s">
        <v>55</v>
      </c>
      <c r="F1519" s="17" t="s">
        <v>56</v>
      </c>
      <c r="G1519" s="17" t="s">
        <v>2927</v>
      </c>
      <c r="H1519" s="17">
        <v>3023570961</v>
      </c>
      <c r="I1519" s="17" t="s">
        <v>182</v>
      </c>
      <c r="J1519" s="17" t="s">
        <v>59</v>
      </c>
      <c r="K1519" s="17" t="s">
        <v>2928</v>
      </c>
      <c r="L1519" s="17" t="s">
        <v>117</v>
      </c>
      <c r="M1519" s="17" t="s">
        <v>118</v>
      </c>
      <c r="N1519" s="17" t="s">
        <v>75</v>
      </c>
      <c r="O1519" s="17">
        <v>20190829</v>
      </c>
      <c r="P1519" s="17">
        <v>20191226</v>
      </c>
      <c r="Q1519" s="17">
        <v>1110</v>
      </c>
      <c r="R1519" s="17">
        <v>27218148</v>
      </c>
      <c r="S1519" s="17" t="s">
        <v>76</v>
      </c>
      <c r="T1519" s="17" t="s">
        <v>63</v>
      </c>
      <c r="U1519" s="17" t="s">
        <v>88</v>
      </c>
      <c r="V1519" s="17">
        <f t="shared" si="414"/>
        <v>300</v>
      </c>
      <c r="W1519" s="17">
        <v>300000</v>
      </c>
      <c r="X1519" s="17" t="s">
        <v>89</v>
      </c>
      <c r="Y1519" s="17" t="s">
        <v>105</v>
      </c>
      <c r="Z1519" s="17">
        <v>20200314</v>
      </c>
      <c r="AA1519" s="17" t="s">
        <v>101</v>
      </c>
      <c r="AB1519" s="17">
        <v>1</v>
      </c>
      <c r="AC1519" s="17" t="str">
        <f>IFERROR(VLOOKUP(A1519,[1]Cruces!AJ:AK,2,0),VLOOKUP(CONCATENATE(X1519,AA1519),[1]Cruces!G:H,2,0))</f>
        <v>Solicitud de Obra</v>
      </c>
      <c r="AD1519" s="17">
        <f t="shared" si="400"/>
        <v>29</v>
      </c>
      <c r="AE1519" s="17">
        <f t="shared" si="401"/>
        <v>8</v>
      </c>
      <c r="AF1519" s="17">
        <f t="shared" si="402"/>
        <v>2019</v>
      </c>
      <c r="AG1519" s="17" t="str">
        <f>IFERROR(VLOOKUP(MID(A1519,2,4)*1,[1]Cruces!K:L,2,0),"Verificar")</f>
        <v>Atlántico Norte</v>
      </c>
      <c r="AH1519" s="17">
        <f t="shared" ca="1" si="403"/>
        <v>454</v>
      </c>
      <c r="AI1519" s="17" t="str">
        <f>IFERROR(VLOOKUP(U1519,[1]Cruces!$O$1:$P$6,2,0),"Sin Orden")</f>
        <v>Resuelta</v>
      </c>
      <c r="AJ1519" s="17">
        <f t="shared" si="404"/>
        <v>14</v>
      </c>
      <c r="AK1519" s="17">
        <f t="shared" si="405"/>
        <v>3</v>
      </c>
      <c r="AL1519" s="17">
        <f t="shared" si="406"/>
        <v>2020</v>
      </c>
      <c r="AM1519" s="17">
        <f t="shared" ca="1" si="407"/>
        <v>256</v>
      </c>
      <c r="AN1519" s="18" t="str">
        <f>IFERROR(VLOOKUP(R1519*1,'[1]Ordenes de Servicio'!G:K,5,0),"No Cruza")</f>
        <v>No Cruza</v>
      </c>
      <c r="AO1519" s="17">
        <f t="shared" ca="1" si="408"/>
        <v>198</v>
      </c>
      <c r="AP1519" s="17">
        <f t="shared" si="409"/>
        <v>26</v>
      </c>
      <c r="AQ1519" s="17">
        <f t="shared" si="410"/>
        <v>12</v>
      </c>
      <c r="AR1519" s="17">
        <f t="shared" si="411"/>
        <v>2019</v>
      </c>
      <c r="AS1519" s="17">
        <f t="shared" ca="1" si="412"/>
        <v>335</v>
      </c>
      <c r="AT1519" s="17" t="str">
        <f t="shared" ca="1" si="415"/>
        <v>No</v>
      </c>
      <c r="AU1519" s="17">
        <f t="shared" si="413"/>
        <v>79</v>
      </c>
      <c r="AV1519" s="17" t="str">
        <f>+VLOOKUP(B1519,[1]Cruces!S:T,2,0)</f>
        <v>5. Consultoría / Adjudicación</v>
      </c>
    </row>
    <row r="1520" spans="1:48" hidden="1" x14ac:dyDescent="0.25">
      <c r="A1520" s="17" t="s">
        <v>2929</v>
      </c>
      <c r="B1520" s="17" t="s">
        <v>68</v>
      </c>
      <c r="C1520" s="17">
        <v>0</v>
      </c>
      <c r="D1520" s="17">
        <v>0</v>
      </c>
      <c r="E1520" s="17" t="s">
        <v>55</v>
      </c>
      <c r="F1520" s="17" t="s">
        <v>126</v>
      </c>
      <c r="G1520" s="17" t="s">
        <v>2930</v>
      </c>
      <c r="H1520" s="17">
        <v>0</v>
      </c>
      <c r="I1520" s="17" t="s">
        <v>116</v>
      </c>
      <c r="J1520" s="17" t="s">
        <v>59</v>
      </c>
      <c r="K1520" s="17" t="s">
        <v>97</v>
      </c>
      <c r="L1520" s="17" t="s">
        <v>129</v>
      </c>
      <c r="M1520" s="17" t="s">
        <v>130</v>
      </c>
      <c r="N1520" s="17" t="s">
        <v>75</v>
      </c>
      <c r="O1520" s="17">
        <v>20190824</v>
      </c>
      <c r="P1520" s="17">
        <v>20190824</v>
      </c>
      <c r="Q1520" s="17">
        <v>9332</v>
      </c>
      <c r="R1520" s="17">
        <v>0</v>
      </c>
      <c r="S1520" s="17"/>
      <c r="T1520" s="17" t="s">
        <v>63</v>
      </c>
      <c r="U1520" s="17"/>
      <c r="V1520" s="17">
        <f t="shared" si="414"/>
        <v>225</v>
      </c>
      <c r="W1520" s="17">
        <v>225000</v>
      </c>
      <c r="X1520" s="17" t="s">
        <v>64</v>
      </c>
      <c r="Y1520" s="17" t="s">
        <v>136</v>
      </c>
      <c r="Z1520" s="17">
        <v>20190824</v>
      </c>
      <c r="AA1520" s="17" t="s">
        <v>78</v>
      </c>
      <c r="AB1520" s="17">
        <v>1</v>
      </c>
      <c r="AC1520" s="17" t="str">
        <f>IFERROR(VLOOKUP(A1520,[1]Cruces!AJ:AK,2,0),VLOOKUP(CONCATENATE(X1520,AA1520),[1]Cruces!G:H,2,0))</f>
        <v>Solicitud de Obra</v>
      </c>
      <c r="AD1520" s="17">
        <f t="shared" si="400"/>
        <v>24</v>
      </c>
      <c r="AE1520" s="17">
        <f t="shared" si="401"/>
        <v>8</v>
      </c>
      <c r="AF1520" s="17">
        <f t="shared" si="402"/>
        <v>2019</v>
      </c>
      <c r="AG1520" s="17" t="str">
        <f>IFERROR(VLOOKUP(MID(A1520,2,4)*1,[1]Cruces!K:L,2,0),"Verificar")</f>
        <v>Guajira</v>
      </c>
      <c r="AH1520" s="17">
        <f t="shared" ca="1" si="403"/>
        <v>459</v>
      </c>
      <c r="AI1520" s="17" t="str">
        <f>IFERROR(VLOOKUP(U1520,[1]Cruces!$O$1:$P$6,2,0),"Sin Orden")</f>
        <v>Sin Orden</v>
      </c>
      <c r="AJ1520" s="17">
        <f t="shared" si="404"/>
        <v>24</v>
      </c>
      <c r="AK1520" s="17">
        <f t="shared" si="405"/>
        <v>8</v>
      </c>
      <c r="AL1520" s="17">
        <f t="shared" si="406"/>
        <v>2019</v>
      </c>
      <c r="AM1520" s="17">
        <f t="shared" ca="1" si="407"/>
        <v>459</v>
      </c>
      <c r="AN1520" s="18" t="str">
        <f>IFERROR(VLOOKUP(R1520*1,'[1]Ordenes de Servicio'!G:K,5,0),"No Cruza")</f>
        <v>No Cruza</v>
      </c>
      <c r="AO1520" s="17">
        <f t="shared" ca="1" si="408"/>
        <v>459</v>
      </c>
      <c r="AP1520" s="17">
        <f t="shared" si="409"/>
        <v>24</v>
      </c>
      <c r="AQ1520" s="17">
        <f t="shared" si="410"/>
        <v>8</v>
      </c>
      <c r="AR1520" s="17">
        <f t="shared" si="411"/>
        <v>2019</v>
      </c>
      <c r="AS1520" s="17">
        <f t="shared" ca="1" si="412"/>
        <v>459</v>
      </c>
      <c r="AT1520" s="17" t="str">
        <f t="shared" ca="1" si="415"/>
        <v>Si</v>
      </c>
      <c r="AU1520" s="17">
        <f t="shared" si="413"/>
        <v>0</v>
      </c>
      <c r="AV1520" s="17" t="str">
        <f>+VLOOKUP(B1520,[1]Cruces!S:T,2,0)</f>
        <v>5. Consultoría / Adjudicación</v>
      </c>
    </row>
    <row r="1521" spans="1:48" hidden="1" x14ac:dyDescent="0.25">
      <c r="A1521" s="17" t="s">
        <v>2931</v>
      </c>
      <c r="B1521" s="17" t="s">
        <v>54</v>
      </c>
      <c r="C1521" s="17">
        <v>0</v>
      </c>
      <c r="D1521" s="17">
        <v>0</v>
      </c>
      <c r="E1521" s="17" t="s">
        <v>55</v>
      </c>
      <c r="F1521" s="17" t="s">
        <v>126</v>
      </c>
      <c r="G1521" s="17" t="s">
        <v>2932</v>
      </c>
      <c r="H1521" s="17">
        <v>0</v>
      </c>
      <c r="I1521" s="17" t="s">
        <v>83</v>
      </c>
      <c r="J1521" s="17" t="s">
        <v>59</v>
      </c>
      <c r="K1521" s="17" t="s">
        <v>688</v>
      </c>
      <c r="L1521" s="17" t="s">
        <v>129</v>
      </c>
      <c r="M1521" s="17" t="s">
        <v>130</v>
      </c>
      <c r="N1521" s="17" t="s">
        <v>62</v>
      </c>
      <c r="O1521" s="17">
        <v>20190529</v>
      </c>
      <c r="P1521" s="17">
        <v>20190605</v>
      </c>
      <c r="Q1521" s="17">
        <v>9332</v>
      </c>
      <c r="R1521" s="17">
        <v>26381788</v>
      </c>
      <c r="S1521" s="17" t="s">
        <v>100</v>
      </c>
      <c r="T1521" s="17" t="s">
        <v>63</v>
      </c>
      <c r="U1521" s="17" t="s">
        <v>91</v>
      </c>
      <c r="V1521" s="17">
        <f t="shared" si="414"/>
        <v>45</v>
      </c>
      <c r="W1521" s="17">
        <v>45000</v>
      </c>
      <c r="X1521" s="17" t="s">
        <v>64</v>
      </c>
      <c r="Y1521" s="17" t="s">
        <v>65</v>
      </c>
      <c r="Z1521" s="17">
        <v>20190605</v>
      </c>
      <c r="AA1521" s="17" t="s">
        <v>78</v>
      </c>
      <c r="AB1521" s="17">
        <v>1</v>
      </c>
      <c r="AC1521" s="17" t="str">
        <f>IFERROR(VLOOKUP(A1521,[1]Cruces!AJ:AK,2,0),VLOOKUP(CONCATENATE(X1521,AA1521),[1]Cruces!G:H,2,0))</f>
        <v>Solicitud de Obra</v>
      </c>
      <c r="AD1521" s="17">
        <f t="shared" si="400"/>
        <v>29</v>
      </c>
      <c r="AE1521" s="17">
        <f t="shared" si="401"/>
        <v>5</v>
      </c>
      <c r="AF1521" s="17">
        <f t="shared" si="402"/>
        <v>2019</v>
      </c>
      <c r="AG1521" s="17" t="str">
        <f>IFERROR(VLOOKUP(MID(A1521,2,4)*1,[1]Cruces!K:L,2,0),"Verificar")</f>
        <v>Guajira</v>
      </c>
      <c r="AH1521" s="17">
        <f t="shared" ca="1" si="403"/>
        <v>546</v>
      </c>
      <c r="AI1521" s="17" t="str">
        <f>IFERROR(VLOOKUP(U1521,[1]Cruces!$O$1:$P$6,2,0),"Sin Orden")</f>
        <v>Resuelta</v>
      </c>
      <c r="AJ1521" s="17">
        <f t="shared" si="404"/>
        <v>5</v>
      </c>
      <c r="AK1521" s="17">
        <f t="shared" si="405"/>
        <v>6</v>
      </c>
      <c r="AL1521" s="17">
        <f t="shared" si="406"/>
        <v>2019</v>
      </c>
      <c r="AM1521" s="17">
        <f t="shared" ca="1" si="407"/>
        <v>539</v>
      </c>
      <c r="AN1521" s="18" t="str">
        <f>IFERROR(VLOOKUP(R1521*1,'[1]Ordenes de Servicio'!G:K,5,0),"No Cruza")</f>
        <v>No Cruza</v>
      </c>
      <c r="AO1521" s="17">
        <f t="shared" ca="1" si="408"/>
        <v>7</v>
      </c>
      <c r="AP1521" s="17">
        <f t="shared" si="409"/>
        <v>5</v>
      </c>
      <c r="AQ1521" s="17">
        <f t="shared" si="410"/>
        <v>6</v>
      </c>
      <c r="AR1521" s="17">
        <f t="shared" si="411"/>
        <v>2019</v>
      </c>
      <c r="AS1521" s="17">
        <f t="shared" ca="1" si="412"/>
        <v>539</v>
      </c>
      <c r="AT1521" s="17" t="str">
        <f t="shared" ca="1" si="415"/>
        <v>Si</v>
      </c>
      <c r="AU1521" s="17">
        <f t="shared" si="413"/>
        <v>0</v>
      </c>
      <c r="AV1521" s="17" t="str">
        <f>+VLOOKUP(B1521,[1]Cruces!S:T,2,0)</f>
        <v>4. Presupuesto de Obra</v>
      </c>
    </row>
    <row r="1522" spans="1:48" hidden="1" x14ac:dyDescent="0.25">
      <c r="A1522" s="17" t="s">
        <v>2933</v>
      </c>
      <c r="B1522" s="17" t="s">
        <v>68</v>
      </c>
      <c r="C1522" s="17">
        <v>0</v>
      </c>
      <c r="D1522" s="17">
        <v>0</v>
      </c>
      <c r="E1522" s="17" t="s">
        <v>55</v>
      </c>
      <c r="F1522" s="17" t="s">
        <v>81</v>
      </c>
      <c r="G1522" s="17" t="s">
        <v>2934</v>
      </c>
      <c r="H1522" s="17">
        <v>4232011</v>
      </c>
      <c r="I1522" s="17" t="s">
        <v>71</v>
      </c>
      <c r="J1522" s="17" t="s">
        <v>59</v>
      </c>
      <c r="K1522" s="17" t="s">
        <v>2935</v>
      </c>
      <c r="L1522" s="17" t="s">
        <v>85</v>
      </c>
      <c r="M1522" s="17" t="s">
        <v>86</v>
      </c>
      <c r="N1522" s="17" t="s">
        <v>75</v>
      </c>
      <c r="O1522" s="17">
        <v>20200309</v>
      </c>
      <c r="P1522" s="17">
        <v>20200818</v>
      </c>
      <c r="Q1522" s="17">
        <v>3410</v>
      </c>
      <c r="R1522" s="17">
        <v>27254872</v>
      </c>
      <c r="S1522" s="17" t="s">
        <v>100</v>
      </c>
      <c r="T1522" s="17" t="s">
        <v>63</v>
      </c>
      <c r="U1522" s="17" t="s">
        <v>91</v>
      </c>
      <c r="V1522" s="17">
        <f t="shared" si="414"/>
        <v>50</v>
      </c>
      <c r="W1522" s="17">
        <v>50000</v>
      </c>
      <c r="X1522" s="17" t="s">
        <v>64</v>
      </c>
      <c r="Y1522" s="17" t="s">
        <v>136</v>
      </c>
      <c r="Z1522" s="17">
        <v>20200902</v>
      </c>
      <c r="AA1522" s="17" t="s">
        <v>78</v>
      </c>
      <c r="AB1522" s="17">
        <v>1</v>
      </c>
      <c r="AC1522" s="17" t="str">
        <f>IFERROR(VLOOKUP(A1522,[1]Cruces!AJ:AK,2,0),VLOOKUP(CONCATENATE(X1522,AA1522),[1]Cruces!G:H,2,0))</f>
        <v>Solicitud de Obra</v>
      </c>
      <c r="AD1522" s="17">
        <f t="shared" si="400"/>
        <v>9</v>
      </c>
      <c r="AE1522" s="17">
        <f t="shared" si="401"/>
        <v>3</v>
      </c>
      <c r="AF1522" s="17">
        <f t="shared" si="402"/>
        <v>2020</v>
      </c>
      <c r="AG1522" s="17" t="str">
        <f>IFERROR(VLOOKUP(MID(A1522,2,4)*1,[1]Cruces!K:L,2,0),"Verificar")</f>
        <v>Magdalena</v>
      </c>
      <c r="AH1522" s="17">
        <f t="shared" ca="1" si="403"/>
        <v>261</v>
      </c>
      <c r="AI1522" s="17" t="str">
        <f>IFERROR(VLOOKUP(U1522,[1]Cruces!$O$1:$P$6,2,0),"Sin Orden")</f>
        <v>Resuelta</v>
      </c>
      <c r="AJ1522" s="17">
        <f t="shared" si="404"/>
        <v>2</v>
      </c>
      <c r="AK1522" s="17">
        <f t="shared" si="405"/>
        <v>9</v>
      </c>
      <c r="AL1522" s="17">
        <f t="shared" si="406"/>
        <v>2020</v>
      </c>
      <c r="AM1522" s="17">
        <f t="shared" ca="1" si="407"/>
        <v>84</v>
      </c>
      <c r="AN1522" s="18" t="str">
        <f>IFERROR(VLOOKUP(R1522*1,'[1]Ordenes de Servicio'!G:K,5,0),"No Cruza")</f>
        <v>No Cruza</v>
      </c>
      <c r="AO1522" s="17">
        <f t="shared" ca="1" si="408"/>
        <v>177</v>
      </c>
      <c r="AP1522" s="17">
        <f t="shared" si="409"/>
        <v>18</v>
      </c>
      <c r="AQ1522" s="17">
        <f t="shared" si="410"/>
        <v>8</v>
      </c>
      <c r="AR1522" s="17">
        <f t="shared" si="411"/>
        <v>2020</v>
      </c>
      <c r="AS1522" s="17">
        <f t="shared" ca="1" si="412"/>
        <v>99</v>
      </c>
      <c r="AT1522" s="17" t="str">
        <f t="shared" ca="1" si="415"/>
        <v>No</v>
      </c>
      <c r="AU1522" s="17">
        <f t="shared" si="413"/>
        <v>15</v>
      </c>
      <c r="AV1522" s="17" t="str">
        <f>+VLOOKUP(B1522,[1]Cruces!S:T,2,0)</f>
        <v>5. Consultoría / Adjudicación</v>
      </c>
    </row>
    <row r="1523" spans="1:48" hidden="1" x14ac:dyDescent="0.25">
      <c r="A1523" s="17" t="s">
        <v>2936</v>
      </c>
      <c r="B1523" s="17" t="s">
        <v>68</v>
      </c>
      <c r="C1523" s="17">
        <v>0</v>
      </c>
      <c r="D1523" s="17">
        <v>0</v>
      </c>
      <c r="E1523" s="17" t="s">
        <v>55</v>
      </c>
      <c r="F1523" s="17" t="s">
        <v>81</v>
      </c>
      <c r="G1523" s="17" t="s">
        <v>2937</v>
      </c>
      <c r="H1523" s="17">
        <v>3002115101</v>
      </c>
      <c r="I1523" s="17" t="s">
        <v>336</v>
      </c>
      <c r="J1523" s="17" t="s">
        <v>59</v>
      </c>
      <c r="K1523" s="17" t="s">
        <v>2938</v>
      </c>
      <c r="L1523" s="17" t="s">
        <v>85</v>
      </c>
      <c r="M1523" s="17" t="s">
        <v>86</v>
      </c>
      <c r="N1523" s="17" t="s">
        <v>75</v>
      </c>
      <c r="O1523" s="17">
        <v>20190610</v>
      </c>
      <c r="P1523" s="17">
        <v>20190703</v>
      </c>
      <c r="Q1523" s="17">
        <v>3410</v>
      </c>
      <c r="R1523" s="17">
        <v>26407072</v>
      </c>
      <c r="S1523" s="17" t="s">
        <v>100</v>
      </c>
      <c r="T1523" s="17" t="s">
        <v>63</v>
      </c>
      <c r="U1523" s="17" t="s">
        <v>91</v>
      </c>
      <c r="V1523" s="17">
        <f t="shared" si="414"/>
        <v>1</v>
      </c>
      <c r="W1523" s="17">
        <v>1000</v>
      </c>
      <c r="X1523" s="17" t="s">
        <v>64</v>
      </c>
      <c r="Y1523" s="17" t="s">
        <v>105</v>
      </c>
      <c r="Z1523" s="17">
        <v>20190802</v>
      </c>
      <c r="AA1523" s="17" t="s">
        <v>113</v>
      </c>
      <c r="AB1523" s="17">
        <v>1</v>
      </c>
      <c r="AC1523" s="17" t="str">
        <f>IFERROR(VLOOKUP(A1523,[1]Cruces!AJ:AK,2,0),VLOOKUP(CONCATENATE(X1523,AA1523),[1]Cruces!G:H,2,0))</f>
        <v>Solicitud de Obra</v>
      </c>
      <c r="AD1523" s="17">
        <f t="shared" si="400"/>
        <v>10</v>
      </c>
      <c r="AE1523" s="17">
        <f t="shared" si="401"/>
        <v>6</v>
      </c>
      <c r="AF1523" s="17">
        <f t="shared" si="402"/>
        <v>2019</v>
      </c>
      <c r="AG1523" s="17" t="str">
        <f>IFERROR(VLOOKUP(MID(A1523,2,4)*1,[1]Cruces!K:L,2,0),"Verificar")</f>
        <v>Magdalena</v>
      </c>
      <c r="AH1523" s="17">
        <f t="shared" ca="1" si="403"/>
        <v>534</v>
      </c>
      <c r="AI1523" s="17" t="str">
        <f>IFERROR(VLOOKUP(U1523,[1]Cruces!$O$1:$P$6,2,0),"Sin Orden")</f>
        <v>Resuelta</v>
      </c>
      <c r="AJ1523" s="17">
        <f t="shared" si="404"/>
        <v>2</v>
      </c>
      <c r="AK1523" s="17">
        <f t="shared" si="405"/>
        <v>8</v>
      </c>
      <c r="AL1523" s="17">
        <f t="shared" si="406"/>
        <v>2019</v>
      </c>
      <c r="AM1523" s="17">
        <f t="shared" ca="1" si="407"/>
        <v>481</v>
      </c>
      <c r="AN1523" s="18" t="str">
        <f>IFERROR(VLOOKUP(R1523*1,'[1]Ordenes de Servicio'!G:K,5,0),"No Cruza")</f>
        <v>No Cruza</v>
      </c>
      <c r="AO1523" s="17">
        <f t="shared" ca="1" si="408"/>
        <v>53</v>
      </c>
      <c r="AP1523" s="17">
        <f t="shared" si="409"/>
        <v>3</v>
      </c>
      <c r="AQ1523" s="17">
        <f t="shared" si="410"/>
        <v>7</v>
      </c>
      <c r="AR1523" s="17">
        <f t="shared" si="411"/>
        <v>2019</v>
      </c>
      <c r="AS1523" s="17">
        <f t="shared" ca="1" si="412"/>
        <v>511</v>
      </c>
      <c r="AT1523" s="17" t="str">
        <f t="shared" ca="1" si="415"/>
        <v>Si</v>
      </c>
      <c r="AU1523" s="17">
        <f t="shared" si="413"/>
        <v>30</v>
      </c>
      <c r="AV1523" s="17" t="str">
        <f>+VLOOKUP(B1523,[1]Cruces!S:T,2,0)</f>
        <v>5. Consultoría / Adjudicación</v>
      </c>
    </row>
    <row r="1524" spans="1:48" x14ac:dyDescent="0.25">
      <c r="A1524" s="17" t="s">
        <v>2939</v>
      </c>
      <c r="B1524" s="17" t="s">
        <v>80</v>
      </c>
      <c r="C1524" s="17">
        <v>0</v>
      </c>
      <c r="D1524" s="17">
        <v>0</v>
      </c>
      <c r="E1524" s="17" t="s">
        <v>55</v>
      </c>
      <c r="F1524" s="17" t="s">
        <v>56</v>
      </c>
      <c r="G1524" s="17" t="s">
        <v>2940</v>
      </c>
      <c r="H1524" s="17">
        <v>3723080</v>
      </c>
      <c r="I1524" s="17" t="s">
        <v>182</v>
      </c>
      <c r="J1524" s="17" t="s">
        <v>59</v>
      </c>
      <c r="K1524" s="17" t="s">
        <v>2941</v>
      </c>
      <c r="L1524" s="17" t="s">
        <v>172</v>
      </c>
      <c r="M1524" s="17" t="s">
        <v>173</v>
      </c>
      <c r="N1524" s="17" t="s">
        <v>87</v>
      </c>
      <c r="O1524" s="17">
        <v>20190306</v>
      </c>
      <c r="P1524" s="17">
        <v>20200514</v>
      </c>
      <c r="Q1524" s="17">
        <v>1110</v>
      </c>
      <c r="R1524" s="17">
        <v>27191620</v>
      </c>
      <c r="S1524" s="17" t="s">
        <v>76</v>
      </c>
      <c r="T1524" s="17" t="s">
        <v>63</v>
      </c>
      <c r="U1524" s="17" t="s">
        <v>88</v>
      </c>
      <c r="V1524" s="17">
        <f t="shared" si="414"/>
        <v>300</v>
      </c>
      <c r="W1524" s="17">
        <v>300000</v>
      </c>
      <c r="X1524" s="17" t="s">
        <v>64</v>
      </c>
      <c r="Y1524" s="17" t="s">
        <v>80</v>
      </c>
      <c r="Z1524" s="17">
        <v>20200514</v>
      </c>
      <c r="AA1524" s="17" t="s">
        <v>137</v>
      </c>
      <c r="AB1524" s="17">
        <v>1</v>
      </c>
      <c r="AC1524" s="17" t="str">
        <f>IFERROR(VLOOKUP(A1524,[1]Cruces!AJ:AK,2,0),VLOOKUP(CONCATENATE(X1524,AA1524),[1]Cruces!G:H,2,0))</f>
        <v>Solicitud de Obra</v>
      </c>
      <c r="AD1524" s="17">
        <f t="shared" si="400"/>
        <v>6</v>
      </c>
      <c r="AE1524" s="17">
        <f t="shared" si="401"/>
        <v>3</v>
      </c>
      <c r="AF1524" s="17">
        <f t="shared" si="402"/>
        <v>2019</v>
      </c>
      <c r="AG1524" s="17" t="str">
        <f>IFERROR(VLOOKUP(MID(A1524,2,4)*1,[1]Cruces!K:L,2,0),"Verificar")</f>
        <v>Atlántico Norte</v>
      </c>
      <c r="AH1524" s="17">
        <f t="shared" ca="1" si="403"/>
        <v>630</v>
      </c>
      <c r="AI1524" s="17" t="str">
        <f>IFERROR(VLOOKUP(U1524,[1]Cruces!$O$1:$P$6,2,0),"Sin Orden")</f>
        <v>Resuelta</v>
      </c>
      <c r="AJ1524" s="17">
        <f t="shared" si="404"/>
        <v>14</v>
      </c>
      <c r="AK1524" s="17">
        <f t="shared" si="405"/>
        <v>5</v>
      </c>
      <c r="AL1524" s="17">
        <f t="shared" si="406"/>
        <v>2020</v>
      </c>
      <c r="AM1524" s="17">
        <f t="shared" ca="1" si="407"/>
        <v>195</v>
      </c>
      <c r="AN1524" s="18" t="str">
        <f>IFERROR(VLOOKUP(R1524*1,'[1]Ordenes de Servicio'!G:K,5,0),"No Cruza")</f>
        <v>No Cruza</v>
      </c>
      <c r="AO1524" s="17">
        <f t="shared" ca="1" si="408"/>
        <v>435</v>
      </c>
      <c r="AP1524" s="17">
        <f t="shared" si="409"/>
        <v>14</v>
      </c>
      <c r="AQ1524" s="17">
        <f t="shared" si="410"/>
        <v>5</v>
      </c>
      <c r="AR1524" s="17">
        <f t="shared" si="411"/>
        <v>2020</v>
      </c>
      <c r="AS1524" s="17">
        <f t="shared" ca="1" si="412"/>
        <v>195</v>
      </c>
      <c r="AT1524" s="17" t="str">
        <f t="shared" ca="1" si="415"/>
        <v>No</v>
      </c>
      <c r="AU1524" s="17">
        <f t="shared" si="413"/>
        <v>0</v>
      </c>
      <c r="AV1524" s="17" t="str">
        <f>+VLOOKUP(B1524,[1]Cruces!S:T,2,0)</f>
        <v>8. Puesta en Servicio</v>
      </c>
    </row>
    <row r="1525" spans="1:48" hidden="1" x14ac:dyDescent="0.25">
      <c r="A1525" s="17" t="s">
        <v>8538</v>
      </c>
      <c r="B1525" s="17" t="s">
        <v>569</v>
      </c>
      <c r="C1525" s="17">
        <v>0</v>
      </c>
      <c r="D1525" s="17">
        <v>0</v>
      </c>
      <c r="E1525" s="17" t="s">
        <v>55</v>
      </c>
      <c r="F1525" s="17" t="s">
        <v>7098</v>
      </c>
      <c r="G1525" s="17" t="s">
        <v>8539</v>
      </c>
      <c r="H1525" s="17">
        <v>3003065857</v>
      </c>
      <c r="I1525" s="17" t="s">
        <v>71</v>
      </c>
      <c r="J1525" s="17" t="s">
        <v>59</v>
      </c>
      <c r="K1525" s="17" t="s">
        <v>8540</v>
      </c>
      <c r="L1525" s="17" t="s">
        <v>7678</v>
      </c>
      <c r="M1525" s="17" t="s">
        <v>7679</v>
      </c>
      <c r="N1525" s="17" t="s">
        <v>572</v>
      </c>
      <c r="O1525" s="17">
        <v>20201104</v>
      </c>
      <c r="P1525" s="17">
        <v>20201104</v>
      </c>
      <c r="Q1525" s="17">
        <v>1180</v>
      </c>
      <c r="R1525" s="17">
        <v>0</v>
      </c>
      <c r="S1525" s="17"/>
      <c r="T1525" s="17" t="s">
        <v>63</v>
      </c>
      <c r="U1525" s="17"/>
      <c r="V1525" s="17">
        <f t="shared" si="414"/>
        <v>2</v>
      </c>
      <c r="W1525" s="17">
        <v>2000</v>
      </c>
      <c r="X1525" s="17" t="s">
        <v>7065</v>
      </c>
      <c r="Y1525" s="17" t="s">
        <v>150</v>
      </c>
      <c r="Z1525" s="17">
        <v>20201104</v>
      </c>
      <c r="AA1525" s="17" t="s">
        <v>1947</v>
      </c>
      <c r="AB1525" s="17">
        <v>1</v>
      </c>
      <c r="AC1525" s="17" t="str">
        <f>IFERROR(VLOOKUP(A1525,[1]Cruces!AJ:AK,2,0),VLOOKUP(CONCATENATE(X1525,AA1525),[1]Cruces!G:H,2,0))</f>
        <v>Solicitud por BT</v>
      </c>
      <c r="AD1525" s="17">
        <f t="shared" ref="AD1525:AD1583" si="416">MID(O1525,7,2)*1</f>
        <v>4</v>
      </c>
      <c r="AE1525" s="17">
        <f t="shared" ref="AE1525:AE1583" si="417">MID(O1525,5,2)*1</f>
        <v>11</v>
      </c>
      <c r="AF1525" s="17">
        <f t="shared" ref="AF1525:AF1583" si="418">MID(O1525,1,4)*1</f>
        <v>2020</v>
      </c>
      <c r="AG1525" s="17" t="str">
        <f>IFERROR(VLOOKUP(MID(A1525,2,4)*1,[1]Cruces!K:L,2,0),"Verificar")</f>
        <v>Atlántico Norte</v>
      </c>
      <c r="AH1525" s="17">
        <f t="shared" ref="AH1525:AH1583" ca="1" si="419">TODAY()-DATE(AF1525,AE1525,AD1525)</f>
        <v>21</v>
      </c>
      <c r="AI1525" s="17" t="str">
        <f>IFERROR(VLOOKUP(U1525,[1]Cruces!$O$1:$P$6,2,0),"Sin Orden")</f>
        <v>Sin Orden</v>
      </c>
      <c r="AJ1525" s="17">
        <f t="shared" ref="AJ1525:AJ1583" si="420">MID(Z1525,7,2)*1</f>
        <v>4</v>
      </c>
      <c r="AK1525" s="17">
        <f t="shared" ref="AK1525:AK1583" si="421">MID(Z1525,5,2)*1</f>
        <v>11</v>
      </c>
      <c r="AL1525" s="17">
        <f t="shared" ref="AL1525:AL1583" si="422">MID(Z1525,1,4)*1</f>
        <v>2020</v>
      </c>
      <c r="AM1525" s="17">
        <f t="shared" ref="AM1525:AM1583" ca="1" si="423">+TODAY()-DATE(AL1525,AK1525,AJ1525)</f>
        <v>21</v>
      </c>
      <c r="AN1525" s="18" t="str">
        <f>IFERROR(VLOOKUP(R1525*1,'[1]Ordenes de Servicio'!G:K,5,0),"No Cruza")</f>
        <v>No Cruza</v>
      </c>
      <c r="AO1525" s="17">
        <f t="shared" ref="AO1525:AO1583" ca="1" si="424">+IF(AI1525="Resuelta",DATE(AL1525,AK1525,AJ1525)-DATE(AF1525,AE1525,AD1525),TODAY()-DATE(AL1525,AK1525,AJ1525))</f>
        <v>21</v>
      </c>
      <c r="AP1525" s="17">
        <f t="shared" ref="AP1525:AP1583" si="425">MID(P1525,7,2)*1</f>
        <v>4</v>
      </c>
      <c r="AQ1525" s="17">
        <f t="shared" ref="AQ1525:AQ1583" si="426">MID(P1525,5,2)*1</f>
        <v>11</v>
      </c>
      <c r="AR1525" s="17">
        <f t="shared" ref="AR1525:AR1583" si="427">MID(P1525,1,4)*1</f>
        <v>2020</v>
      </c>
      <c r="AS1525" s="17">
        <f t="shared" ref="AS1525:AS1583" ca="1" si="428">+TODAY()-DATE(AR1525,AQ1525,AP1525)</f>
        <v>21</v>
      </c>
      <c r="AT1525" s="17" t="str">
        <f t="shared" ca="1" si="415"/>
        <v>No</v>
      </c>
      <c r="AU1525" s="17">
        <f t="shared" ref="AU1525:AU1583" si="429">IF(DATE(AL1525,AK1525,AJ1525)-DATE(AR1525,AQ1525,AP1525)&lt;0,DATE(AR1525,AQ1525,AP1525)-DATE(AL1525,AK1525,AJ1525),DATE(AL1525,AK1525,AJ1525)-DATE(AR1525,AQ1525,AP1525))</f>
        <v>0</v>
      </c>
      <c r="AV1525" s="17" t="str">
        <f>+VLOOKUP(B1525,[1]Cruces!S:T,2,0)</f>
        <v>1. Solicitud</v>
      </c>
    </row>
    <row r="1526" spans="1:48" hidden="1" x14ac:dyDescent="0.25">
      <c r="A1526" s="17" t="s">
        <v>2942</v>
      </c>
      <c r="B1526" s="17" t="s">
        <v>54</v>
      </c>
      <c r="C1526" s="17">
        <v>0</v>
      </c>
      <c r="D1526" s="17">
        <v>0</v>
      </c>
      <c r="E1526" s="17" t="s">
        <v>55</v>
      </c>
      <c r="F1526" s="17" t="s">
        <v>126</v>
      </c>
      <c r="G1526" s="17" t="s">
        <v>2943</v>
      </c>
      <c r="H1526" s="17">
        <v>0</v>
      </c>
      <c r="I1526" s="17" t="s">
        <v>71</v>
      </c>
      <c r="J1526" s="17" t="s">
        <v>59</v>
      </c>
      <c r="K1526" s="17" t="s">
        <v>2944</v>
      </c>
      <c r="L1526" s="17" t="s">
        <v>129</v>
      </c>
      <c r="M1526" s="17" t="s">
        <v>130</v>
      </c>
      <c r="N1526" s="17" t="s">
        <v>62</v>
      </c>
      <c r="O1526" s="17">
        <v>20201019</v>
      </c>
      <c r="P1526" s="17">
        <v>20201029</v>
      </c>
      <c r="Q1526" s="17">
        <v>3310</v>
      </c>
      <c r="R1526" s="17">
        <v>28241379</v>
      </c>
      <c r="S1526" s="17" t="s">
        <v>100</v>
      </c>
      <c r="T1526" s="17" t="s">
        <v>63</v>
      </c>
      <c r="U1526" s="17" t="s">
        <v>91</v>
      </c>
      <c r="V1526" s="17">
        <f t="shared" ref="V1526:V1584" si="430">+W1526/1000</f>
        <v>75</v>
      </c>
      <c r="W1526" s="17">
        <v>75000</v>
      </c>
      <c r="X1526" s="17" t="s">
        <v>64</v>
      </c>
      <c r="Y1526" s="17" t="s">
        <v>65</v>
      </c>
      <c r="Z1526" s="17">
        <v>20201029</v>
      </c>
      <c r="AA1526" s="17" t="s">
        <v>78</v>
      </c>
      <c r="AB1526" s="17">
        <v>1</v>
      </c>
      <c r="AC1526" s="17" t="str">
        <f>IFERROR(VLOOKUP(A1526,[1]Cruces!AJ:AK,2,0),VLOOKUP(CONCATENATE(X1526,AA1526),[1]Cruces!G:H,2,0))</f>
        <v>Solicitud de Obra</v>
      </c>
      <c r="AD1526" s="17">
        <f t="shared" si="416"/>
        <v>19</v>
      </c>
      <c r="AE1526" s="17">
        <f t="shared" si="417"/>
        <v>10</v>
      </c>
      <c r="AF1526" s="17">
        <f t="shared" si="418"/>
        <v>2020</v>
      </c>
      <c r="AG1526" s="17" t="str">
        <f>IFERROR(VLOOKUP(MID(A1526,2,4)*1,[1]Cruces!K:L,2,0),"Verificar")</f>
        <v>Guajira</v>
      </c>
      <c r="AH1526" s="17">
        <f t="shared" ca="1" si="419"/>
        <v>37</v>
      </c>
      <c r="AI1526" s="17" t="str">
        <f>IFERROR(VLOOKUP(U1526,[1]Cruces!$O$1:$P$6,2,0),"Sin Orden")</f>
        <v>Resuelta</v>
      </c>
      <c r="AJ1526" s="17">
        <f t="shared" si="420"/>
        <v>29</v>
      </c>
      <c r="AK1526" s="17">
        <f t="shared" si="421"/>
        <v>10</v>
      </c>
      <c r="AL1526" s="17">
        <f t="shared" si="422"/>
        <v>2020</v>
      </c>
      <c r="AM1526" s="17">
        <f t="shared" ca="1" si="423"/>
        <v>27</v>
      </c>
      <c r="AN1526" s="18" t="str">
        <f>IFERROR(VLOOKUP(R1526*1,'[1]Ordenes de Servicio'!G:K,5,0),"No Cruza")</f>
        <v>No Cruza</v>
      </c>
      <c r="AO1526" s="17">
        <f t="shared" ca="1" si="424"/>
        <v>10</v>
      </c>
      <c r="AP1526" s="17">
        <f t="shared" si="425"/>
        <v>29</v>
      </c>
      <c r="AQ1526" s="17">
        <f t="shared" si="426"/>
        <v>10</v>
      </c>
      <c r="AR1526" s="17">
        <f t="shared" si="427"/>
        <v>2020</v>
      </c>
      <c r="AS1526" s="17">
        <f t="shared" ca="1" si="428"/>
        <v>27</v>
      </c>
      <c r="AT1526" s="17" t="str">
        <f t="shared" ref="AT1526:AT1584" ca="1" si="431">IF(AS1526&gt;359,"Si","No")</f>
        <v>No</v>
      </c>
      <c r="AU1526" s="17">
        <f t="shared" si="429"/>
        <v>0</v>
      </c>
      <c r="AV1526" s="17" t="str">
        <f>+VLOOKUP(B1526,[1]Cruces!S:T,2,0)</f>
        <v>4. Presupuesto de Obra</v>
      </c>
    </row>
    <row r="1527" spans="1:48" x14ac:dyDescent="0.25">
      <c r="A1527" s="17" t="s">
        <v>2945</v>
      </c>
      <c r="B1527" s="17" t="s">
        <v>80</v>
      </c>
      <c r="C1527" s="17">
        <v>0</v>
      </c>
      <c r="D1527" s="17">
        <v>0</v>
      </c>
      <c r="E1527" s="17" t="s">
        <v>55</v>
      </c>
      <c r="F1527" s="17" t="s">
        <v>56</v>
      </c>
      <c r="G1527" s="17" t="s">
        <v>2946</v>
      </c>
      <c r="H1527" s="17">
        <v>0</v>
      </c>
      <c r="I1527" s="17" t="s">
        <v>83</v>
      </c>
      <c r="J1527" s="17" t="s">
        <v>59</v>
      </c>
      <c r="K1527" s="17" t="s">
        <v>2947</v>
      </c>
      <c r="L1527" s="17" t="s">
        <v>172</v>
      </c>
      <c r="M1527" s="17" t="s">
        <v>173</v>
      </c>
      <c r="N1527" s="17" t="s">
        <v>87</v>
      </c>
      <c r="O1527" s="17">
        <v>20190927</v>
      </c>
      <c r="P1527" s="17">
        <v>20200213</v>
      </c>
      <c r="Q1527" s="17">
        <v>1110</v>
      </c>
      <c r="R1527" s="17">
        <v>27006798</v>
      </c>
      <c r="S1527" s="17" t="s">
        <v>76</v>
      </c>
      <c r="T1527" s="17" t="s">
        <v>63</v>
      </c>
      <c r="U1527" s="17" t="s">
        <v>88</v>
      </c>
      <c r="V1527" s="17">
        <f t="shared" si="430"/>
        <v>630</v>
      </c>
      <c r="W1527" s="17">
        <v>630000</v>
      </c>
      <c r="X1527" s="17" t="s">
        <v>64</v>
      </c>
      <c r="Y1527" s="17" t="s">
        <v>80</v>
      </c>
      <c r="Z1527" s="17">
        <v>20200213</v>
      </c>
      <c r="AA1527" s="17" t="s">
        <v>101</v>
      </c>
      <c r="AB1527" s="17">
        <v>1</v>
      </c>
      <c r="AC1527" s="17" t="str">
        <f>IFERROR(VLOOKUP(A1527,[1]Cruces!AJ:AK,2,0),VLOOKUP(CONCATENATE(X1527,AA1527),[1]Cruces!G:H,2,0))</f>
        <v>Solicitud de Obra</v>
      </c>
      <c r="AD1527" s="17">
        <f t="shared" si="416"/>
        <v>27</v>
      </c>
      <c r="AE1527" s="17">
        <f t="shared" si="417"/>
        <v>9</v>
      </c>
      <c r="AF1527" s="17">
        <f t="shared" si="418"/>
        <v>2019</v>
      </c>
      <c r="AG1527" s="17" t="str">
        <f>IFERROR(VLOOKUP(MID(A1527,2,4)*1,[1]Cruces!K:L,2,0),"Verificar")</f>
        <v>Atlántico Norte</v>
      </c>
      <c r="AH1527" s="17">
        <f t="shared" ca="1" si="419"/>
        <v>425</v>
      </c>
      <c r="AI1527" s="17" t="str">
        <f>IFERROR(VLOOKUP(U1527,[1]Cruces!$O$1:$P$6,2,0),"Sin Orden")</f>
        <v>Resuelta</v>
      </c>
      <c r="AJ1527" s="17">
        <f t="shared" si="420"/>
        <v>13</v>
      </c>
      <c r="AK1527" s="17">
        <f t="shared" si="421"/>
        <v>2</v>
      </c>
      <c r="AL1527" s="17">
        <f t="shared" si="422"/>
        <v>2020</v>
      </c>
      <c r="AM1527" s="17">
        <f t="shared" ca="1" si="423"/>
        <v>286</v>
      </c>
      <c r="AN1527" s="18" t="str">
        <f>IFERROR(VLOOKUP(R1527*1,'[1]Ordenes de Servicio'!G:K,5,0),"No Cruza")</f>
        <v>No Cruza</v>
      </c>
      <c r="AO1527" s="17">
        <f t="shared" ca="1" si="424"/>
        <v>139</v>
      </c>
      <c r="AP1527" s="17">
        <f t="shared" si="425"/>
        <v>13</v>
      </c>
      <c r="AQ1527" s="17">
        <f t="shared" si="426"/>
        <v>2</v>
      </c>
      <c r="AR1527" s="17">
        <f t="shared" si="427"/>
        <v>2020</v>
      </c>
      <c r="AS1527" s="17">
        <f t="shared" ca="1" si="428"/>
        <v>286</v>
      </c>
      <c r="AT1527" s="17" t="str">
        <f t="shared" ca="1" si="431"/>
        <v>No</v>
      </c>
      <c r="AU1527" s="17">
        <f t="shared" si="429"/>
        <v>0</v>
      </c>
      <c r="AV1527" s="17" t="str">
        <f>+VLOOKUP(B1527,[1]Cruces!S:T,2,0)</f>
        <v>8. Puesta en Servicio</v>
      </c>
    </row>
    <row r="1528" spans="1:48" hidden="1" x14ac:dyDescent="0.25">
      <c r="A1528" s="17" t="s">
        <v>8541</v>
      </c>
      <c r="B1528" s="17" t="s">
        <v>569</v>
      </c>
      <c r="C1528" s="17">
        <v>0</v>
      </c>
      <c r="D1528" s="17">
        <v>0</v>
      </c>
      <c r="E1528" s="17" t="s">
        <v>55</v>
      </c>
      <c r="F1528" s="17" t="s">
        <v>7082</v>
      </c>
      <c r="G1528" s="17" t="s">
        <v>8542</v>
      </c>
      <c r="H1528" s="17">
        <v>3216466844</v>
      </c>
      <c r="I1528" s="17" t="s">
        <v>71</v>
      </c>
      <c r="J1528" s="17" t="s">
        <v>59</v>
      </c>
      <c r="K1528" s="17" t="s">
        <v>97</v>
      </c>
      <c r="L1528" s="17" t="s">
        <v>7606</v>
      </c>
      <c r="M1528" s="17" t="s">
        <v>7607</v>
      </c>
      <c r="N1528" s="17" t="s">
        <v>572</v>
      </c>
      <c r="O1528" s="17">
        <v>20201109</v>
      </c>
      <c r="P1528" s="17">
        <v>20201109</v>
      </c>
      <c r="Q1528" s="17">
        <v>1180</v>
      </c>
      <c r="R1528" s="17">
        <v>0</v>
      </c>
      <c r="S1528" s="17"/>
      <c r="T1528" s="17" t="s">
        <v>63</v>
      </c>
      <c r="U1528" s="17"/>
      <c r="V1528" s="17">
        <f t="shared" si="430"/>
        <v>3</v>
      </c>
      <c r="W1528" s="17">
        <v>3000</v>
      </c>
      <c r="X1528" s="17" t="s">
        <v>7065</v>
      </c>
      <c r="Y1528" s="17" t="s">
        <v>569</v>
      </c>
      <c r="Z1528" s="17">
        <v>20201109</v>
      </c>
      <c r="AA1528" s="17" t="s">
        <v>1947</v>
      </c>
      <c r="AB1528" s="17">
        <v>1</v>
      </c>
      <c r="AC1528" s="17" t="str">
        <f>IFERROR(VLOOKUP(A1528,[1]Cruces!AJ:AK,2,0),VLOOKUP(CONCATENATE(X1528,AA1528),[1]Cruces!G:H,2,0))</f>
        <v>Solicitud por BT</v>
      </c>
      <c r="AD1528" s="17">
        <f t="shared" si="416"/>
        <v>9</v>
      </c>
      <c r="AE1528" s="17">
        <f t="shared" si="417"/>
        <v>11</v>
      </c>
      <c r="AF1528" s="17">
        <f t="shared" si="418"/>
        <v>2020</v>
      </c>
      <c r="AG1528" s="17" t="str">
        <f>IFERROR(VLOOKUP(MID(A1528,2,4)*1,[1]Cruces!K:L,2,0),"Verificar")</f>
        <v>Atlántico Norte</v>
      </c>
      <c r="AH1528" s="17">
        <f t="shared" ca="1" si="419"/>
        <v>16</v>
      </c>
      <c r="AI1528" s="17" t="str">
        <f>IFERROR(VLOOKUP(U1528,[1]Cruces!$O$1:$P$6,2,0),"Sin Orden")</f>
        <v>Sin Orden</v>
      </c>
      <c r="AJ1528" s="17">
        <f t="shared" si="420"/>
        <v>9</v>
      </c>
      <c r="AK1528" s="17">
        <f t="shared" si="421"/>
        <v>11</v>
      </c>
      <c r="AL1528" s="17">
        <f t="shared" si="422"/>
        <v>2020</v>
      </c>
      <c r="AM1528" s="17">
        <f t="shared" ca="1" si="423"/>
        <v>16</v>
      </c>
      <c r="AN1528" s="18" t="str">
        <f>IFERROR(VLOOKUP(R1528*1,'[1]Ordenes de Servicio'!G:K,5,0),"No Cruza")</f>
        <v>No Cruza</v>
      </c>
      <c r="AO1528" s="17">
        <f t="shared" ca="1" si="424"/>
        <v>16</v>
      </c>
      <c r="AP1528" s="17">
        <f t="shared" si="425"/>
        <v>9</v>
      </c>
      <c r="AQ1528" s="17">
        <f t="shared" si="426"/>
        <v>11</v>
      </c>
      <c r="AR1528" s="17">
        <f t="shared" si="427"/>
        <v>2020</v>
      </c>
      <c r="AS1528" s="17">
        <f t="shared" ca="1" si="428"/>
        <v>16</v>
      </c>
      <c r="AT1528" s="17" t="str">
        <f t="shared" ca="1" si="431"/>
        <v>No</v>
      </c>
      <c r="AU1528" s="17">
        <f t="shared" si="429"/>
        <v>0</v>
      </c>
      <c r="AV1528" s="17" t="str">
        <f>+VLOOKUP(B1528,[1]Cruces!S:T,2,0)</f>
        <v>1. Solicitud</v>
      </c>
    </row>
    <row r="1529" spans="1:48" x14ac:dyDescent="0.25">
      <c r="A1529" s="17" t="s">
        <v>2948</v>
      </c>
      <c r="B1529" s="17" t="s">
        <v>80</v>
      </c>
      <c r="C1529" s="17">
        <v>2571975</v>
      </c>
      <c r="D1529" s="17">
        <v>0</v>
      </c>
      <c r="E1529" s="17" t="s">
        <v>55</v>
      </c>
      <c r="F1529" s="17" t="s">
        <v>232</v>
      </c>
      <c r="G1529" s="17" t="s">
        <v>2949</v>
      </c>
      <c r="H1529" s="17">
        <v>8790070</v>
      </c>
      <c r="I1529" s="17" t="s">
        <v>71</v>
      </c>
      <c r="J1529" s="17" t="s">
        <v>59</v>
      </c>
      <c r="K1529" s="17" t="s">
        <v>97</v>
      </c>
      <c r="L1529" s="17" t="s">
        <v>280</v>
      </c>
      <c r="M1529" s="17" t="s">
        <v>281</v>
      </c>
      <c r="N1529" s="17" t="s">
        <v>87</v>
      </c>
      <c r="O1529" s="17">
        <v>20190725</v>
      </c>
      <c r="P1529" s="17">
        <v>20191217</v>
      </c>
      <c r="Q1529" s="17">
        <v>7541</v>
      </c>
      <c r="R1529" s="17">
        <v>26945629</v>
      </c>
      <c r="S1529" s="17" t="s">
        <v>76</v>
      </c>
      <c r="T1529" s="17" t="s">
        <v>63</v>
      </c>
      <c r="U1529" s="17" t="s">
        <v>88</v>
      </c>
      <c r="V1529" s="17">
        <f t="shared" si="430"/>
        <v>30</v>
      </c>
      <c r="W1529" s="17">
        <v>30000</v>
      </c>
      <c r="X1529" s="17" t="s">
        <v>89</v>
      </c>
      <c r="Y1529" s="17" t="s">
        <v>80</v>
      </c>
      <c r="Z1529" s="17">
        <v>20191217</v>
      </c>
      <c r="AA1529" s="17" t="s">
        <v>78</v>
      </c>
      <c r="AB1529" s="17">
        <v>1</v>
      </c>
      <c r="AC1529" s="17" t="str">
        <f>IFERROR(VLOOKUP(A1529,[1]Cruces!AJ:AK,2,0),VLOOKUP(CONCATENATE(X1529,AA1529),[1]Cruces!G:H,2,0))</f>
        <v>Solicitud de Obra</v>
      </c>
      <c r="AD1529" s="17">
        <f t="shared" si="416"/>
        <v>25</v>
      </c>
      <c r="AE1529" s="17">
        <f t="shared" si="417"/>
        <v>7</v>
      </c>
      <c r="AF1529" s="17">
        <f t="shared" si="418"/>
        <v>2019</v>
      </c>
      <c r="AG1529" s="17" t="str">
        <f>IFERROR(VLOOKUP(MID(A1529,2,4)*1,[1]Cruces!K:L,2,0),"Verificar")</f>
        <v>Atlántico Sur</v>
      </c>
      <c r="AH1529" s="17">
        <f t="shared" ca="1" si="419"/>
        <v>489</v>
      </c>
      <c r="AI1529" s="17" t="str">
        <f>IFERROR(VLOOKUP(U1529,[1]Cruces!$O$1:$P$6,2,0),"Sin Orden")</f>
        <v>Resuelta</v>
      </c>
      <c r="AJ1529" s="17">
        <f t="shared" si="420"/>
        <v>17</v>
      </c>
      <c r="AK1529" s="17">
        <f t="shared" si="421"/>
        <v>12</v>
      </c>
      <c r="AL1529" s="17">
        <f t="shared" si="422"/>
        <v>2019</v>
      </c>
      <c r="AM1529" s="17">
        <f t="shared" ca="1" si="423"/>
        <v>344</v>
      </c>
      <c r="AN1529" s="18" t="str">
        <f>IFERROR(VLOOKUP(R1529*1,'[1]Ordenes de Servicio'!G:K,5,0),"No Cruza")</f>
        <v>No Cruza</v>
      </c>
      <c r="AO1529" s="17">
        <f t="shared" ca="1" si="424"/>
        <v>145</v>
      </c>
      <c r="AP1529" s="17">
        <f t="shared" si="425"/>
        <v>17</v>
      </c>
      <c r="AQ1529" s="17">
        <f t="shared" si="426"/>
        <v>12</v>
      </c>
      <c r="AR1529" s="17">
        <f t="shared" si="427"/>
        <v>2019</v>
      </c>
      <c r="AS1529" s="17">
        <f t="shared" ca="1" si="428"/>
        <v>344</v>
      </c>
      <c r="AT1529" s="17" t="str">
        <f t="shared" ca="1" si="431"/>
        <v>No</v>
      </c>
      <c r="AU1529" s="17">
        <f t="shared" si="429"/>
        <v>0</v>
      </c>
      <c r="AV1529" s="17" t="str">
        <f>+VLOOKUP(B1529,[1]Cruces!S:T,2,0)</f>
        <v>8. Puesta en Servicio</v>
      </c>
    </row>
    <row r="1530" spans="1:48" hidden="1" x14ac:dyDescent="0.25">
      <c r="A1530" s="17" t="s">
        <v>8543</v>
      </c>
      <c r="B1530" s="17" t="s">
        <v>6595</v>
      </c>
      <c r="C1530" s="17">
        <v>0</v>
      </c>
      <c r="D1530" s="17">
        <v>0</v>
      </c>
      <c r="E1530" s="17" t="s">
        <v>55</v>
      </c>
      <c r="F1530" s="17" t="s">
        <v>7082</v>
      </c>
      <c r="G1530" s="17" t="s">
        <v>8544</v>
      </c>
      <c r="H1530" s="17">
        <v>3126270372</v>
      </c>
      <c r="I1530" s="17" t="s">
        <v>71</v>
      </c>
      <c r="J1530" s="17" t="s">
        <v>59</v>
      </c>
      <c r="K1530" s="17" t="s">
        <v>97</v>
      </c>
      <c r="L1530" s="17" t="s">
        <v>7084</v>
      </c>
      <c r="M1530" s="17" t="s">
        <v>7085</v>
      </c>
      <c r="N1530" s="17" t="s">
        <v>6600</v>
      </c>
      <c r="O1530" s="17">
        <v>20201111</v>
      </c>
      <c r="P1530" s="17">
        <v>20201112</v>
      </c>
      <c r="Q1530" s="17">
        <v>9510</v>
      </c>
      <c r="R1530" s="17">
        <v>28278500</v>
      </c>
      <c r="S1530" s="17" t="s">
        <v>6601</v>
      </c>
      <c r="T1530" s="17" t="s">
        <v>63</v>
      </c>
      <c r="U1530" s="17" t="s">
        <v>91</v>
      </c>
      <c r="V1530" s="17">
        <f t="shared" si="430"/>
        <v>3</v>
      </c>
      <c r="W1530" s="17">
        <v>3000</v>
      </c>
      <c r="X1530" s="17" t="s">
        <v>7065</v>
      </c>
      <c r="Y1530" s="17" t="s">
        <v>6595</v>
      </c>
      <c r="Z1530" s="17">
        <v>20201112</v>
      </c>
      <c r="AA1530" s="17" t="s">
        <v>1947</v>
      </c>
      <c r="AB1530" s="17">
        <v>1</v>
      </c>
      <c r="AC1530" s="17" t="str">
        <f>IFERROR(VLOOKUP(A1530,[1]Cruces!AJ:AK,2,0),VLOOKUP(CONCATENATE(X1530,AA1530),[1]Cruces!G:H,2,0))</f>
        <v>Solicitud por BT</v>
      </c>
      <c r="AD1530" s="17">
        <f t="shared" si="416"/>
        <v>11</v>
      </c>
      <c r="AE1530" s="17">
        <f t="shared" si="417"/>
        <v>11</v>
      </c>
      <c r="AF1530" s="17">
        <f t="shared" si="418"/>
        <v>2020</v>
      </c>
      <c r="AG1530" s="17" t="str">
        <f>IFERROR(VLOOKUP(MID(A1530,2,4)*1,[1]Cruces!K:L,2,0),"Verificar")</f>
        <v>Atlántico Norte</v>
      </c>
      <c r="AH1530" s="17">
        <f t="shared" ca="1" si="419"/>
        <v>14</v>
      </c>
      <c r="AI1530" s="17" t="str">
        <f>IFERROR(VLOOKUP(U1530,[1]Cruces!$O$1:$P$6,2,0),"Sin Orden")</f>
        <v>Resuelta</v>
      </c>
      <c r="AJ1530" s="17">
        <f t="shared" si="420"/>
        <v>12</v>
      </c>
      <c r="AK1530" s="17">
        <f t="shared" si="421"/>
        <v>11</v>
      </c>
      <c r="AL1530" s="17">
        <f t="shared" si="422"/>
        <v>2020</v>
      </c>
      <c r="AM1530" s="17">
        <f t="shared" ca="1" si="423"/>
        <v>13</v>
      </c>
      <c r="AN1530" s="18" t="str">
        <f>IFERROR(VLOOKUP(R1530*1,'[1]Ordenes de Servicio'!G:K,5,0),"No Cruza")</f>
        <v>No Cruza</v>
      </c>
      <c r="AO1530" s="17">
        <f t="shared" ca="1" si="424"/>
        <v>1</v>
      </c>
      <c r="AP1530" s="17">
        <f t="shared" si="425"/>
        <v>12</v>
      </c>
      <c r="AQ1530" s="17">
        <f t="shared" si="426"/>
        <v>11</v>
      </c>
      <c r="AR1530" s="17">
        <f t="shared" si="427"/>
        <v>2020</v>
      </c>
      <c r="AS1530" s="17">
        <f t="shared" ca="1" si="428"/>
        <v>13</v>
      </c>
      <c r="AT1530" s="17" t="str">
        <f t="shared" ca="1" si="431"/>
        <v>No</v>
      </c>
      <c r="AU1530" s="17">
        <f t="shared" si="429"/>
        <v>0</v>
      </c>
      <c r="AV1530" s="17" t="str">
        <f>+VLOOKUP(B1530,[1]Cruces!S:T,2,0)</f>
        <v>7. Ejecución en Campo OS BT</v>
      </c>
    </row>
    <row r="1531" spans="1:48" hidden="1" x14ac:dyDescent="0.25">
      <c r="A1531" s="17" t="s">
        <v>2950</v>
      </c>
      <c r="B1531" s="17" t="s">
        <v>68</v>
      </c>
      <c r="C1531" s="17">
        <v>5728757</v>
      </c>
      <c r="D1531" s="17">
        <v>25647478</v>
      </c>
      <c r="E1531" s="17" t="s">
        <v>93</v>
      </c>
      <c r="F1531" s="17" t="s">
        <v>126</v>
      </c>
      <c r="G1531" s="17" t="s">
        <v>2951</v>
      </c>
      <c r="H1531" s="17">
        <v>3106437968</v>
      </c>
      <c r="I1531" s="17" t="s">
        <v>71</v>
      </c>
      <c r="J1531" s="17" t="s">
        <v>2952</v>
      </c>
      <c r="K1531" s="17" t="s">
        <v>97</v>
      </c>
      <c r="L1531" s="17" t="s">
        <v>129</v>
      </c>
      <c r="M1531" s="17" t="s">
        <v>130</v>
      </c>
      <c r="N1531" s="17" t="s">
        <v>75</v>
      </c>
      <c r="O1531" s="17">
        <v>20201027</v>
      </c>
      <c r="P1531" s="17">
        <v>20201111</v>
      </c>
      <c r="Q1531" s="17">
        <v>3310</v>
      </c>
      <c r="R1531" s="17">
        <v>28256694</v>
      </c>
      <c r="S1531" s="17" t="s">
        <v>100</v>
      </c>
      <c r="T1531" s="17" t="s">
        <v>63</v>
      </c>
      <c r="U1531" s="17" t="s">
        <v>91</v>
      </c>
      <c r="V1531" s="17">
        <f t="shared" si="430"/>
        <v>112.5</v>
      </c>
      <c r="W1531" s="17">
        <v>112500</v>
      </c>
      <c r="X1531" s="17" t="s">
        <v>89</v>
      </c>
      <c r="Y1531" s="17" t="s">
        <v>261</v>
      </c>
      <c r="Z1531" s="17">
        <v>20201117</v>
      </c>
      <c r="AA1531" s="17" t="s">
        <v>78</v>
      </c>
      <c r="AB1531" s="17">
        <v>1</v>
      </c>
      <c r="AC1531" s="17" t="str">
        <f>IFERROR(VLOOKUP(A1531,[1]Cruces!AJ:AK,2,0),VLOOKUP(CONCATENATE(X1531,AA1531),[1]Cruces!G:H,2,0))</f>
        <v>Solicitud de Obra</v>
      </c>
      <c r="AD1531" s="17">
        <f t="shared" si="416"/>
        <v>27</v>
      </c>
      <c r="AE1531" s="17">
        <f t="shared" si="417"/>
        <v>10</v>
      </c>
      <c r="AF1531" s="17">
        <f t="shared" si="418"/>
        <v>2020</v>
      </c>
      <c r="AG1531" s="17" t="str">
        <f>IFERROR(VLOOKUP(MID(A1531,2,4)*1,[1]Cruces!K:L,2,0),"Verificar")</f>
        <v>Guajira</v>
      </c>
      <c r="AH1531" s="17">
        <f t="shared" ca="1" si="419"/>
        <v>29</v>
      </c>
      <c r="AI1531" s="17" t="str">
        <f>IFERROR(VLOOKUP(U1531,[1]Cruces!$O$1:$P$6,2,0),"Sin Orden")</f>
        <v>Resuelta</v>
      </c>
      <c r="AJ1531" s="17">
        <f t="shared" si="420"/>
        <v>17</v>
      </c>
      <c r="AK1531" s="17">
        <f t="shared" si="421"/>
        <v>11</v>
      </c>
      <c r="AL1531" s="17">
        <f t="shared" si="422"/>
        <v>2020</v>
      </c>
      <c r="AM1531" s="17">
        <f t="shared" ca="1" si="423"/>
        <v>8</v>
      </c>
      <c r="AN1531" s="18" t="str">
        <f>IFERROR(VLOOKUP(R1531*1,'[1]Ordenes de Servicio'!G:K,5,0),"No Cruza")</f>
        <v>No Cruza</v>
      </c>
      <c r="AO1531" s="17">
        <f t="shared" ca="1" si="424"/>
        <v>21</v>
      </c>
      <c r="AP1531" s="17">
        <f t="shared" si="425"/>
        <v>11</v>
      </c>
      <c r="AQ1531" s="17">
        <f t="shared" si="426"/>
        <v>11</v>
      </c>
      <c r="AR1531" s="17">
        <f t="shared" si="427"/>
        <v>2020</v>
      </c>
      <c r="AS1531" s="17">
        <f t="shared" ca="1" si="428"/>
        <v>14</v>
      </c>
      <c r="AT1531" s="17" t="str">
        <f t="shared" ca="1" si="431"/>
        <v>No</v>
      </c>
      <c r="AU1531" s="17">
        <f t="shared" si="429"/>
        <v>6</v>
      </c>
      <c r="AV1531" s="17" t="str">
        <f>+VLOOKUP(B1531,[1]Cruces!S:T,2,0)</f>
        <v>5. Consultoría / Adjudicación</v>
      </c>
    </row>
    <row r="1532" spans="1:48" x14ac:dyDescent="0.25">
      <c r="A1532" s="17" t="s">
        <v>2953</v>
      </c>
      <c r="B1532" s="17" t="s">
        <v>80</v>
      </c>
      <c r="C1532" s="17">
        <v>0</v>
      </c>
      <c r="D1532" s="17">
        <v>0</v>
      </c>
      <c r="E1532" s="17" t="s">
        <v>55</v>
      </c>
      <c r="F1532" s="17" t="s">
        <v>232</v>
      </c>
      <c r="G1532" s="17" t="s">
        <v>2954</v>
      </c>
      <c r="H1532" s="17">
        <v>0</v>
      </c>
      <c r="I1532" s="17" t="s">
        <v>182</v>
      </c>
      <c r="J1532" s="17" t="s">
        <v>59</v>
      </c>
      <c r="K1532" s="17" t="s">
        <v>2955</v>
      </c>
      <c r="L1532" s="17" t="s">
        <v>280</v>
      </c>
      <c r="M1532" s="17" t="s">
        <v>281</v>
      </c>
      <c r="N1532" s="17" t="s">
        <v>87</v>
      </c>
      <c r="O1532" s="17">
        <v>20190725</v>
      </c>
      <c r="P1532" s="17">
        <v>20191128</v>
      </c>
      <c r="Q1532" s="17">
        <v>1110</v>
      </c>
      <c r="R1532" s="17">
        <v>26870365</v>
      </c>
      <c r="S1532" s="17" t="s">
        <v>76</v>
      </c>
      <c r="T1532" s="17" t="s">
        <v>63</v>
      </c>
      <c r="U1532" s="17" t="s">
        <v>88</v>
      </c>
      <c r="V1532" s="17">
        <f t="shared" si="430"/>
        <v>112.5</v>
      </c>
      <c r="W1532" s="17">
        <v>112500</v>
      </c>
      <c r="X1532" s="17" t="s">
        <v>64</v>
      </c>
      <c r="Y1532" s="17" t="s">
        <v>80</v>
      </c>
      <c r="Z1532" s="17">
        <v>20191128</v>
      </c>
      <c r="AA1532" s="17" t="s">
        <v>78</v>
      </c>
      <c r="AB1532" s="17">
        <v>1</v>
      </c>
      <c r="AC1532" s="17" t="str">
        <f>IFERROR(VLOOKUP(A1532,[1]Cruces!AJ:AK,2,0),VLOOKUP(CONCATENATE(X1532,AA1532),[1]Cruces!G:H,2,0))</f>
        <v>Solicitud de Obra</v>
      </c>
      <c r="AD1532" s="17">
        <f t="shared" si="416"/>
        <v>25</v>
      </c>
      <c r="AE1532" s="17">
        <f t="shared" si="417"/>
        <v>7</v>
      </c>
      <c r="AF1532" s="17">
        <f t="shared" si="418"/>
        <v>2019</v>
      </c>
      <c r="AG1532" s="17" t="str">
        <f>IFERROR(VLOOKUP(MID(A1532,2,4)*1,[1]Cruces!K:L,2,0),"Verificar")</f>
        <v>Atlántico Norte</v>
      </c>
      <c r="AH1532" s="17">
        <f t="shared" ca="1" si="419"/>
        <v>489</v>
      </c>
      <c r="AI1532" s="17" t="str">
        <f>IFERROR(VLOOKUP(U1532,[1]Cruces!$O$1:$P$6,2,0),"Sin Orden")</f>
        <v>Resuelta</v>
      </c>
      <c r="AJ1532" s="17">
        <f t="shared" si="420"/>
        <v>28</v>
      </c>
      <c r="AK1532" s="17">
        <f t="shared" si="421"/>
        <v>11</v>
      </c>
      <c r="AL1532" s="17">
        <f t="shared" si="422"/>
        <v>2019</v>
      </c>
      <c r="AM1532" s="17">
        <f t="shared" ca="1" si="423"/>
        <v>363</v>
      </c>
      <c r="AN1532" s="18" t="str">
        <f>IFERROR(VLOOKUP(R1532*1,'[1]Ordenes de Servicio'!G:K,5,0),"No Cruza")</f>
        <v>No Cruza</v>
      </c>
      <c r="AO1532" s="17">
        <f t="shared" ca="1" si="424"/>
        <v>126</v>
      </c>
      <c r="AP1532" s="17">
        <f t="shared" si="425"/>
        <v>28</v>
      </c>
      <c r="AQ1532" s="17">
        <f t="shared" si="426"/>
        <v>11</v>
      </c>
      <c r="AR1532" s="17">
        <f t="shared" si="427"/>
        <v>2019</v>
      </c>
      <c r="AS1532" s="17">
        <f t="shared" ca="1" si="428"/>
        <v>363</v>
      </c>
      <c r="AT1532" s="17" t="str">
        <f t="shared" ca="1" si="431"/>
        <v>Si</v>
      </c>
      <c r="AU1532" s="17">
        <f t="shared" si="429"/>
        <v>0</v>
      </c>
      <c r="AV1532" s="17" t="str">
        <f>+VLOOKUP(B1532,[1]Cruces!S:T,2,0)</f>
        <v>8. Puesta en Servicio</v>
      </c>
    </row>
    <row r="1533" spans="1:48" x14ac:dyDescent="0.25">
      <c r="A1533" s="17" t="s">
        <v>2956</v>
      </c>
      <c r="B1533" s="17" t="s">
        <v>80</v>
      </c>
      <c r="C1533" s="17">
        <v>0</v>
      </c>
      <c r="D1533" s="17">
        <v>0</v>
      </c>
      <c r="E1533" s="17" t="s">
        <v>55</v>
      </c>
      <c r="F1533" s="17" t="s">
        <v>81</v>
      </c>
      <c r="G1533" s="17" t="s">
        <v>701</v>
      </c>
      <c r="H1533" s="17">
        <v>6258100</v>
      </c>
      <c r="I1533" s="17" t="s">
        <v>116</v>
      </c>
      <c r="J1533" s="17" t="s">
        <v>59</v>
      </c>
      <c r="K1533" s="17" t="s">
        <v>702</v>
      </c>
      <c r="L1533" s="17" t="s">
        <v>85</v>
      </c>
      <c r="M1533" s="17" t="s">
        <v>86</v>
      </c>
      <c r="N1533" s="17" t="s">
        <v>87</v>
      </c>
      <c r="O1533" s="17">
        <v>20200319</v>
      </c>
      <c r="P1533" s="17">
        <v>20201120</v>
      </c>
      <c r="Q1533" s="17">
        <v>3410</v>
      </c>
      <c r="R1533" s="17">
        <v>27984898</v>
      </c>
      <c r="S1533" s="17" t="s">
        <v>76</v>
      </c>
      <c r="T1533" s="17" t="s">
        <v>63</v>
      </c>
      <c r="U1533" s="17" t="s">
        <v>88</v>
      </c>
      <c r="V1533" s="17">
        <f t="shared" si="430"/>
        <v>570</v>
      </c>
      <c r="W1533" s="17">
        <v>570000</v>
      </c>
      <c r="X1533" s="17" t="s">
        <v>64</v>
      </c>
      <c r="Y1533" s="17" t="s">
        <v>90</v>
      </c>
      <c r="Z1533" s="17">
        <v>20201120</v>
      </c>
      <c r="AA1533" s="17" t="s">
        <v>101</v>
      </c>
      <c r="AB1533" s="17">
        <v>1</v>
      </c>
      <c r="AC1533" s="17" t="str">
        <f>IFERROR(VLOOKUP(A1533,[1]Cruces!AJ:AK,2,0),VLOOKUP(CONCATENATE(X1533,AA1533),[1]Cruces!G:H,2,0))</f>
        <v>Solicitud de Obra</v>
      </c>
      <c r="AD1533" s="17">
        <f t="shared" si="416"/>
        <v>19</v>
      </c>
      <c r="AE1533" s="17">
        <f t="shared" si="417"/>
        <v>3</v>
      </c>
      <c r="AF1533" s="17">
        <f t="shared" si="418"/>
        <v>2020</v>
      </c>
      <c r="AG1533" s="17" t="str">
        <f>IFERROR(VLOOKUP(MID(A1533,2,4)*1,[1]Cruces!K:L,2,0),"Verificar")</f>
        <v>Magdalena</v>
      </c>
      <c r="AH1533" s="17">
        <f t="shared" ca="1" si="419"/>
        <v>251</v>
      </c>
      <c r="AI1533" s="17" t="str">
        <f>IFERROR(VLOOKUP(U1533,[1]Cruces!$O$1:$P$6,2,0),"Sin Orden")</f>
        <v>Resuelta</v>
      </c>
      <c r="AJ1533" s="17">
        <f t="shared" si="420"/>
        <v>20</v>
      </c>
      <c r="AK1533" s="17">
        <f t="shared" si="421"/>
        <v>11</v>
      </c>
      <c r="AL1533" s="17">
        <f t="shared" si="422"/>
        <v>2020</v>
      </c>
      <c r="AM1533" s="17">
        <f t="shared" ca="1" si="423"/>
        <v>5</v>
      </c>
      <c r="AN1533" s="18">
        <f>IFERROR(VLOOKUP(R1533*1,'[1]Ordenes de Servicio'!G:K,5,0),"No Cruza")</f>
        <v>44056</v>
      </c>
      <c r="AO1533" s="17">
        <f t="shared" ca="1" si="424"/>
        <v>246</v>
      </c>
      <c r="AP1533" s="17">
        <f t="shared" si="425"/>
        <v>20</v>
      </c>
      <c r="AQ1533" s="17">
        <f t="shared" si="426"/>
        <v>11</v>
      </c>
      <c r="AR1533" s="17">
        <f t="shared" si="427"/>
        <v>2020</v>
      </c>
      <c r="AS1533" s="17">
        <f t="shared" ca="1" si="428"/>
        <v>5</v>
      </c>
      <c r="AT1533" s="17" t="str">
        <f t="shared" ca="1" si="431"/>
        <v>No</v>
      </c>
      <c r="AU1533" s="17">
        <f t="shared" si="429"/>
        <v>0</v>
      </c>
      <c r="AV1533" s="17" t="str">
        <f>+VLOOKUP(B1533,[1]Cruces!S:T,2,0)</f>
        <v>8. Puesta en Servicio</v>
      </c>
    </row>
    <row r="1534" spans="1:48" hidden="1" x14ac:dyDescent="0.25">
      <c r="A1534" s="17" t="s">
        <v>8545</v>
      </c>
      <c r="B1534" s="17" t="s">
        <v>6595</v>
      </c>
      <c r="C1534" s="17">
        <v>0</v>
      </c>
      <c r="D1534" s="17">
        <v>0</v>
      </c>
      <c r="E1534" s="17" t="s">
        <v>55</v>
      </c>
      <c r="F1534" s="17" t="s">
        <v>232</v>
      </c>
      <c r="G1534" s="17" t="s">
        <v>8546</v>
      </c>
      <c r="H1534" s="17">
        <v>3013073174</v>
      </c>
      <c r="I1534" s="17" t="s">
        <v>71</v>
      </c>
      <c r="J1534" s="17" t="s">
        <v>59</v>
      </c>
      <c r="K1534" s="17" t="s">
        <v>97</v>
      </c>
      <c r="L1534" s="17" t="s">
        <v>7490</v>
      </c>
      <c r="M1534" s="17" t="s">
        <v>7491</v>
      </c>
      <c r="N1534" s="17" t="s">
        <v>6600</v>
      </c>
      <c r="O1534" s="17">
        <v>20200226</v>
      </c>
      <c r="P1534" s="17">
        <v>20200227</v>
      </c>
      <c r="Q1534" s="17">
        <v>1170</v>
      </c>
      <c r="R1534" s="17">
        <v>27223159</v>
      </c>
      <c r="S1534" s="17" t="s">
        <v>6601</v>
      </c>
      <c r="T1534" s="17" t="s">
        <v>63</v>
      </c>
      <c r="U1534" s="17" t="s">
        <v>91</v>
      </c>
      <c r="V1534" s="17">
        <f t="shared" si="430"/>
        <v>3</v>
      </c>
      <c r="W1534" s="17">
        <v>3000</v>
      </c>
      <c r="X1534" s="17" t="s">
        <v>7065</v>
      </c>
      <c r="Y1534" s="17" t="s">
        <v>6595</v>
      </c>
      <c r="Z1534" s="17">
        <v>20200227</v>
      </c>
      <c r="AA1534" s="17" t="s">
        <v>1947</v>
      </c>
      <c r="AB1534" s="17">
        <v>1</v>
      </c>
      <c r="AC1534" s="17" t="str">
        <f>IFERROR(VLOOKUP(A1534,[1]Cruces!AJ:AK,2,0),VLOOKUP(CONCATENATE(X1534,AA1534),[1]Cruces!G:H,2,0))</f>
        <v>Solicitud por BT</v>
      </c>
      <c r="AD1534" s="17">
        <f t="shared" si="416"/>
        <v>26</v>
      </c>
      <c r="AE1534" s="17">
        <f t="shared" si="417"/>
        <v>2</v>
      </c>
      <c r="AF1534" s="17">
        <f t="shared" si="418"/>
        <v>2020</v>
      </c>
      <c r="AG1534" s="17" t="str">
        <f>IFERROR(VLOOKUP(MID(A1534,2,4)*1,[1]Cruces!K:L,2,0),"Verificar")</f>
        <v>Atlántico Norte</v>
      </c>
      <c r="AH1534" s="17">
        <f t="shared" ca="1" si="419"/>
        <v>273</v>
      </c>
      <c r="AI1534" s="17" t="str">
        <f>IFERROR(VLOOKUP(U1534,[1]Cruces!$O$1:$P$6,2,0),"Sin Orden")</f>
        <v>Resuelta</v>
      </c>
      <c r="AJ1534" s="17">
        <f t="shared" si="420"/>
        <v>27</v>
      </c>
      <c r="AK1534" s="17">
        <f t="shared" si="421"/>
        <v>2</v>
      </c>
      <c r="AL1534" s="17">
        <f t="shared" si="422"/>
        <v>2020</v>
      </c>
      <c r="AM1534" s="17">
        <f t="shared" ca="1" si="423"/>
        <v>272</v>
      </c>
      <c r="AN1534" s="18" t="str">
        <f>IFERROR(VLOOKUP(R1534*1,'[1]Ordenes de Servicio'!G:K,5,0),"No Cruza")</f>
        <v>No Cruza</v>
      </c>
      <c r="AO1534" s="17">
        <f t="shared" ca="1" si="424"/>
        <v>1</v>
      </c>
      <c r="AP1534" s="17">
        <f t="shared" si="425"/>
        <v>27</v>
      </c>
      <c r="AQ1534" s="17">
        <f t="shared" si="426"/>
        <v>2</v>
      </c>
      <c r="AR1534" s="17">
        <f t="shared" si="427"/>
        <v>2020</v>
      </c>
      <c r="AS1534" s="17">
        <f t="shared" ca="1" si="428"/>
        <v>272</v>
      </c>
      <c r="AT1534" s="17" t="str">
        <f t="shared" ca="1" si="431"/>
        <v>No</v>
      </c>
      <c r="AU1534" s="17">
        <f t="shared" si="429"/>
        <v>0</v>
      </c>
      <c r="AV1534" s="17" t="str">
        <f>+VLOOKUP(B1534,[1]Cruces!S:T,2,0)</f>
        <v>7. Ejecución en Campo OS BT</v>
      </c>
    </row>
    <row r="1535" spans="1:48" hidden="1" x14ac:dyDescent="0.25">
      <c r="A1535" s="17" t="s">
        <v>8547</v>
      </c>
      <c r="B1535" s="17" t="s">
        <v>6595</v>
      </c>
      <c r="C1535" s="17">
        <v>0</v>
      </c>
      <c r="D1535" s="17">
        <v>0</v>
      </c>
      <c r="E1535" s="17" t="s">
        <v>55</v>
      </c>
      <c r="F1535" s="17" t="s">
        <v>5366</v>
      </c>
      <c r="G1535" s="17" t="s">
        <v>8548</v>
      </c>
      <c r="H1535" s="17" t="s">
        <v>8549</v>
      </c>
      <c r="I1535" s="17" t="s">
        <v>71</v>
      </c>
      <c r="J1535" s="17" t="s">
        <v>59</v>
      </c>
      <c r="K1535" s="17" t="s">
        <v>97</v>
      </c>
      <c r="L1535" s="17" t="s">
        <v>5368</v>
      </c>
      <c r="M1535" s="17" t="s">
        <v>5369</v>
      </c>
      <c r="N1535" s="17" t="s">
        <v>6600</v>
      </c>
      <c r="O1535" s="17">
        <v>20200728</v>
      </c>
      <c r="P1535" s="17">
        <v>20200814</v>
      </c>
      <c r="Q1535" s="17">
        <v>1180</v>
      </c>
      <c r="R1535" s="17">
        <v>27974418</v>
      </c>
      <c r="S1535" s="17" t="s">
        <v>6601</v>
      </c>
      <c r="T1535" s="17" t="s">
        <v>63</v>
      </c>
      <c r="U1535" s="17" t="s">
        <v>91</v>
      </c>
      <c r="V1535" s="17">
        <f t="shared" si="430"/>
        <v>3</v>
      </c>
      <c r="W1535" s="17">
        <v>3000</v>
      </c>
      <c r="X1535" s="17" t="s">
        <v>7065</v>
      </c>
      <c r="Y1535" s="17" t="s">
        <v>6595</v>
      </c>
      <c r="Z1535" s="17">
        <v>20200814</v>
      </c>
      <c r="AA1535" s="17" t="s">
        <v>1947</v>
      </c>
      <c r="AB1535" s="17">
        <v>1</v>
      </c>
      <c r="AC1535" s="17" t="str">
        <f>IFERROR(VLOOKUP(A1535,[1]Cruces!AJ:AK,2,0),VLOOKUP(CONCATENATE(X1535,AA1535),[1]Cruces!G:H,2,0))</f>
        <v>Solicitud por BT</v>
      </c>
      <c r="AD1535" s="17">
        <f t="shared" si="416"/>
        <v>28</v>
      </c>
      <c r="AE1535" s="17">
        <f t="shared" si="417"/>
        <v>7</v>
      </c>
      <c r="AF1535" s="17">
        <f t="shared" si="418"/>
        <v>2020</v>
      </c>
      <c r="AG1535" s="17" t="str">
        <f>IFERROR(VLOOKUP(MID(A1535,2,4)*1,[1]Cruces!K:L,2,0),"Verificar")</f>
        <v>Atlántico Norte</v>
      </c>
      <c r="AH1535" s="17">
        <f t="shared" ca="1" si="419"/>
        <v>120</v>
      </c>
      <c r="AI1535" s="17" t="str">
        <f>IFERROR(VLOOKUP(U1535,[1]Cruces!$O$1:$P$6,2,0),"Sin Orden")</f>
        <v>Resuelta</v>
      </c>
      <c r="AJ1535" s="17">
        <f t="shared" si="420"/>
        <v>14</v>
      </c>
      <c r="AK1535" s="17">
        <f t="shared" si="421"/>
        <v>8</v>
      </c>
      <c r="AL1535" s="17">
        <f t="shared" si="422"/>
        <v>2020</v>
      </c>
      <c r="AM1535" s="17">
        <f t="shared" ca="1" si="423"/>
        <v>103</v>
      </c>
      <c r="AN1535" s="18" t="str">
        <f>IFERROR(VLOOKUP(R1535*1,'[1]Ordenes de Servicio'!G:K,5,0),"No Cruza")</f>
        <v>No Cruza</v>
      </c>
      <c r="AO1535" s="17">
        <f t="shared" ca="1" si="424"/>
        <v>17</v>
      </c>
      <c r="AP1535" s="17">
        <f t="shared" si="425"/>
        <v>14</v>
      </c>
      <c r="AQ1535" s="17">
        <f t="shared" si="426"/>
        <v>8</v>
      </c>
      <c r="AR1535" s="17">
        <f t="shared" si="427"/>
        <v>2020</v>
      </c>
      <c r="AS1535" s="17">
        <f t="shared" ca="1" si="428"/>
        <v>103</v>
      </c>
      <c r="AT1535" s="17" t="str">
        <f t="shared" ca="1" si="431"/>
        <v>No</v>
      </c>
      <c r="AU1535" s="17">
        <f t="shared" si="429"/>
        <v>0</v>
      </c>
      <c r="AV1535" s="17" t="str">
        <f>+VLOOKUP(B1535,[1]Cruces!S:T,2,0)</f>
        <v>7. Ejecución en Campo OS BT</v>
      </c>
    </row>
    <row r="1536" spans="1:48" hidden="1" x14ac:dyDescent="0.25">
      <c r="A1536" s="17" t="s">
        <v>2957</v>
      </c>
      <c r="B1536" s="17" t="s">
        <v>54</v>
      </c>
      <c r="C1536" s="17">
        <v>0</v>
      </c>
      <c r="D1536" s="17">
        <v>0</v>
      </c>
      <c r="E1536" s="17" t="s">
        <v>55</v>
      </c>
      <c r="F1536" s="17" t="s">
        <v>56</v>
      </c>
      <c r="G1536" s="17" t="s">
        <v>2958</v>
      </c>
      <c r="H1536" s="17">
        <v>0</v>
      </c>
      <c r="I1536" s="17" t="s">
        <v>71</v>
      </c>
      <c r="J1536" s="17" t="s">
        <v>59</v>
      </c>
      <c r="K1536" s="17" t="s">
        <v>858</v>
      </c>
      <c r="L1536" s="17" t="s">
        <v>117</v>
      </c>
      <c r="M1536" s="17" t="s">
        <v>118</v>
      </c>
      <c r="N1536" s="17" t="s">
        <v>62</v>
      </c>
      <c r="O1536" s="17">
        <v>20191001</v>
      </c>
      <c r="P1536" s="17">
        <v>20191008</v>
      </c>
      <c r="Q1536" s="17">
        <v>1110</v>
      </c>
      <c r="R1536" s="17">
        <v>26786951</v>
      </c>
      <c r="S1536" s="17" t="s">
        <v>100</v>
      </c>
      <c r="T1536" s="17" t="s">
        <v>63</v>
      </c>
      <c r="U1536" s="17" t="s">
        <v>91</v>
      </c>
      <c r="V1536" s="17">
        <f t="shared" si="430"/>
        <v>112.5</v>
      </c>
      <c r="W1536" s="17">
        <v>112500</v>
      </c>
      <c r="X1536" s="17" t="s">
        <v>64</v>
      </c>
      <c r="Y1536" s="17" t="s">
        <v>65</v>
      </c>
      <c r="Z1536" s="17">
        <v>20191008</v>
      </c>
      <c r="AA1536" s="17" t="s">
        <v>78</v>
      </c>
      <c r="AB1536" s="17">
        <v>1</v>
      </c>
      <c r="AC1536" s="17" t="str">
        <f>IFERROR(VLOOKUP(A1536,[1]Cruces!AJ:AK,2,0),VLOOKUP(CONCATENATE(X1536,AA1536),[1]Cruces!G:H,2,0))</f>
        <v>Solicitud de Obra</v>
      </c>
      <c r="AD1536" s="17">
        <f t="shared" si="416"/>
        <v>1</v>
      </c>
      <c r="AE1536" s="17">
        <f t="shared" si="417"/>
        <v>10</v>
      </c>
      <c r="AF1536" s="17">
        <f t="shared" si="418"/>
        <v>2019</v>
      </c>
      <c r="AG1536" s="17" t="str">
        <f>IFERROR(VLOOKUP(MID(A1536,2,4)*1,[1]Cruces!K:L,2,0),"Verificar")</f>
        <v>Atlántico Norte</v>
      </c>
      <c r="AH1536" s="17">
        <f t="shared" ca="1" si="419"/>
        <v>421</v>
      </c>
      <c r="AI1536" s="17" t="str">
        <f>IFERROR(VLOOKUP(U1536,[1]Cruces!$O$1:$P$6,2,0),"Sin Orden")</f>
        <v>Resuelta</v>
      </c>
      <c r="AJ1536" s="17">
        <f t="shared" si="420"/>
        <v>8</v>
      </c>
      <c r="AK1536" s="17">
        <f t="shared" si="421"/>
        <v>10</v>
      </c>
      <c r="AL1536" s="17">
        <f t="shared" si="422"/>
        <v>2019</v>
      </c>
      <c r="AM1536" s="17">
        <f t="shared" ca="1" si="423"/>
        <v>414</v>
      </c>
      <c r="AN1536" s="18" t="str">
        <f>IFERROR(VLOOKUP(R1536*1,'[1]Ordenes de Servicio'!G:K,5,0),"No Cruza")</f>
        <v>No Cruza</v>
      </c>
      <c r="AO1536" s="17">
        <f t="shared" ca="1" si="424"/>
        <v>7</v>
      </c>
      <c r="AP1536" s="17">
        <f t="shared" si="425"/>
        <v>8</v>
      </c>
      <c r="AQ1536" s="17">
        <f t="shared" si="426"/>
        <v>10</v>
      </c>
      <c r="AR1536" s="17">
        <f t="shared" si="427"/>
        <v>2019</v>
      </c>
      <c r="AS1536" s="17">
        <f t="shared" ca="1" si="428"/>
        <v>414</v>
      </c>
      <c r="AT1536" s="17" t="str">
        <f t="shared" ca="1" si="431"/>
        <v>Si</v>
      </c>
      <c r="AU1536" s="17">
        <f t="shared" si="429"/>
        <v>0</v>
      </c>
      <c r="AV1536" s="17" t="str">
        <f>+VLOOKUP(B1536,[1]Cruces!S:T,2,0)</f>
        <v>4. Presupuesto de Obra</v>
      </c>
    </row>
    <row r="1537" spans="1:48" hidden="1" x14ac:dyDescent="0.25">
      <c r="A1537" s="17" t="s">
        <v>2959</v>
      </c>
      <c r="B1537" s="17" t="s">
        <v>68</v>
      </c>
      <c r="C1537" s="17">
        <v>0</v>
      </c>
      <c r="D1537" s="17">
        <v>0</v>
      </c>
      <c r="E1537" s="17" t="s">
        <v>55</v>
      </c>
      <c r="F1537" s="17" t="s">
        <v>56</v>
      </c>
      <c r="G1537" s="17" t="s">
        <v>2960</v>
      </c>
      <c r="H1537" s="17" t="s">
        <v>2961</v>
      </c>
      <c r="I1537" s="17" t="s">
        <v>71</v>
      </c>
      <c r="J1537" s="17" t="s">
        <v>59</v>
      </c>
      <c r="K1537" s="17" t="s">
        <v>97</v>
      </c>
      <c r="L1537" s="17" t="s">
        <v>172</v>
      </c>
      <c r="M1537" s="17" t="s">
        <v>173</v>
      </c>
      <c r="N1537" s="17" t="s">
        <v>75</v>
      </c>
      <c r="O1537" s="17">
        <v>20190214</v>
      </c>
      <c r="P1537" s="17">
        <v>20190329</v>
      </c>
      <c r="Q1537" s="17">
        <v>1110</v>
      </c>
      <c r="R1537" s="17">
        <v>26212313</v>
      </c>
      <c r="S1537" s="17" t="s">
        <v>76</v>
      </c>
      <c r="T1537" s="17" t="s">
        <v>63</v>
      </c>
      <c r="U1537" s="17" t="s">
        <v>91</v>
      </c>
      <c r="V1537" s="17">
        <f t="shared" si="430"/>
        <v>37.5</v>
      </c>
      <c r="W1537" s="17">
        <v>37500</v>
      </c>
      <c r="X1537" s="17" t="s">
        <v>64</v>
      </c>
      <c r="Y1537" s="17" t="s">
        <v>136</v>
      </c>
      <c r="Z1537" s="17">
        <v>20190404</v>
      </c>
      <c r="AA1537" s="17" t="s">
        <v>78</v>
      </c>
      <c r="AB1537" s="17">
        <v>1</v>
      </c>
      <c r="AC1537" s="17" t="str">
        <f>IFERROR(VLOOKUP(A1537,[1]Cruces!AJ:AK,2,0),VLOOKUP(CONCATENATE(X1537,AA1537),[1]Cruces!G:H,2,0))</f>
        <v>Solicitud de Obra</v>
      </c>
      <c r="AD1537" s="17">
        <f t="shared" si="416"/>
        <v>14</v>
      </c>
      <c r="AE1537" s="17">
        <f t="shared" si="417"/>
        <v>2</v>
      </c>
      <c r="AF1537" s="17">
        <f t="shared" si="418"/>
        <v>2019</v>
      </c>
      <c r="AG1537" s="17" t="str">
        <f>IFERROR(VLOOKUP(MID(A1537,2,4)*1,[1]Cruces!K:L,2,0),"Verificar")</f>
        <v>Atlántico Norte</v>
      </c>
      <c r="AH1537" s="17">
        <f t="shared" ca="1" si="419"/>
        <v>650</v>
      </c>
      <c r="AI1537" s="17" t="str">
        <f>IFERROR(VLOOKUP(U1537,[1]Cruces!$O$1:$P$6,2,0),"Sin Orden")</f>
        <v>Resuelta</v>
      </c>
      <c r="AJ1537" s="17">
        <f t="shared" si="420"/>
        <v>4</v>
      </c>
      <c r="AK1537" s="17">
        <f t="shared" si="421"/>
        <v>4</v>
      </c>
      <c r="AL1537" s="17">
        <f t="shared" si="422"/>
        <v>2019</v>
      </c>
      <c r="AM1537" s="17">
        <f t="shared" ca="1" si="423"/>
        <v>601</v>
      </c>
      <c r="AN1537" s="18">
        <f>IFERROR(VLOOKUP(R1537*1,'[1]Ordenes de Servicio'!G:K,5,0),"No Cruza")</f>
        <v>43570</v>
      </c>
      <c r="AO1537" s="17">
        <f t="shared" ca="1" si="424"/>
        <v>49</v>
      </c>
      <c r="AP1537" s="17">
        <f t="shared" si="425"/>
        <v>29</v>
      </c>
      <c r="AQ1537" s="17">
        <f t="shared" si="426"/>
        <v>3</v>
      </c>
      <c r="AR1537" s="17">
        <f t="shared" si="427"/>
        <v>2019</v>
      </c>
      <c r="AS1537" s="17">
        <f t="shared" ca="1" si="428"/>
        <v>607</v>
      </c>
      <c r="AT1537" s="17" t="str">
        <f t="shared" ca="1" si="431"/>
        <v>Si</v>
      </c>
      <c r="AU1537" s="17">
        <f t="shared" si="429"/>
        <v>6</v>
      </c>
      <c r="AV1537" s="17" t="str">
        <f>+VLOOKUP(B1537,[1]Cruces!S:T,2,0)</f>
        <v>5. Consultoría / Adjudicación</v>
      </c>
    </row>
    <row r="1538" spans="1:48" hidden="1" x14ac:dyDescent="0.25">
      <c r="A1538" s="17" t="s">
        <v>2962</v>
      </c>
      <c r="B1538" s="17" t="s">
        <v>54</v>
      </c>
      <c r="C1538" s="17">
        <v>0</v>
      </c>
      <c r="D1538" s="17">
        <v>0</v>
      </c>
      <c r="E1538" s="17" t="s">
        <v>55</v>
      </c>
      <c r="F1538" s="17" t="s">
        <v>232</v>
      </c>
      <c r="G1538" s="17" t="s">
        <v>2963</v>
      </c>
      <c r="H1538" s="17">
        <v>0</v>
      </c>
      <c r="I1538" s="17" t="s">
        <v>71</v>
      </c>
      <c r="J1538" s="17" t="s">
        <v>59</v>
      </c>
      <c r="K1538" s="17" t="s">
        <v>2964</v>
      </c>
      <c r="L1538" s="17" t="s">
        <v>280</v>
      </c>
      <c r="M1538" s="17" t="s">
        <v>281</v>
      </c>
      <c r="N1538" s="17" t="s">
        <v>62</v>
      </c>
      <c r="O1538" s="17">
        <v>20190902</v>
      </c>
      <c r="P1538" s="17">
        <v>20190906</v>
      </c>
      <c r="Q1538" s="17">
        <v>7541</v>
      </c>
      <c r="R1538" s="17">
        <v>26683287</v>
      </c>
      <c r="S1538" s="17" t="s">
        <v>100</v>
      </c>
      <c r="T1538" s="17" t="s">
        <v>63</v>
      </c>
      <c r="U1538" s="17" t="s">
        <v>91</v>
      </c>
      <c r="V1538" s="17">
        <f t="shared" si="430"/>
        <v>30</v>
      </c>
      <c r="W1538" s="17">
        <v>30000</v>
      </c>
      <c r="X1538" s="17" t="s">
        <v>64</v>
      </c>
      <c r="Y1538" s="17" t="s">
        <v>65</v>
      </c>
      <c r="Z1538" s="17">
        <v>20190906</v>
      </c>
      <c r="AA1538" s="17" t="s">
        <v>78</v>
      </c>
      <c r="AB1538" s="17">
        <v>1</v>
      </c>
      <c r="AC1538" s="17" t="str">
        <f>IFERROR(VLOOKUP(A1538,[1]Cruces!AJ:AK,2,0),VLOOKUP(CONCATENATE(X1538,AA1538),[1]Cruces!G:H,2,0))</f>
        <v>Solicitud de Obra</v>
      </c>
      <c r="AD1538" s="17">
        <f t="shared" si="416"/>
        <v>2</v>
      </c>
      <c r="AE1538" s="17">
        <f t="shared" si="417"/>
        <v>9</v>
      </c>
      <c r="AF1538" s="17">
        <f t="shared" si="418"/>
        <v>2019</v>
      </c>
      <c r="AG1538" s="17" t="str">
        <f>IFERROR(VLOOKUP(MID(A1538,2,4)*1,[1]Cruces!K:L,2,0),"Verificar")</f>
        <v>Atlántico Sur</v>
      </c>
      <c r="AH1538" s="17">
        <f t="shared" ca="1" si="419"/>
        <v>450</v>
      </c>
      <c r="AI1538" s="17" t="str">
        <f>IFERROR(VLOOKUP(U1538,[1]Cruces!$O$1:$P$6,2,0),"Sin Orden")</f>
        <v>Resuelta</v>
      </c>
      <c r="AJ1538" s="17">
        <f t="shared" si="420"/>
        <v>6</v>
      </c>
      <c r="AK1538" s="17">
        <f t="shared" si="421"/>
        <v>9</v>
      </c>
      <c r="AL1538" s="17">
        <f t="shared" si="422"/>
        <v>2019</v>
      </c>
      <c r="AM1538" s="17">
        <f t="shared" ca="1" si="423"/>
        <v>446</v>
      </c>
      <c r="AN1538" s="18" t="str">
        <f>IFERROR(VLOOKUP(R1538*1,'[1]Ordenes de Servicio'!G:K,5,0),"No Cruza")</f>
        <v>No Cruza</v>
      </c>
      <c r="AO1538" s="17">
        <f t="shared" ca="1" si="424"/>
        <v>4</v>
      </c>
      <c r="AP1538" s="17">
        <f t="shared" si="425"/>
        <v>6</v>
      </c>
      <c r="AQ1538" s="17">
        <f t="shared" si="426"/>
        <v>9</v>
      </c>
      <c r="AR1538" s="17">
        <f t="shared" si="427"/>
        <v>2019</v>
      </c>
      <c r="AS1538" s="17">
        <f t="shared" ca="1" si="428"/>
        <v>446</v>
      </c>
      <c r="AT1538" s="17" t="str">
        <f t="shared" ca="1" si="431"/>
        <v>Si</v>
      </c>
      <c r="AU1538" s="17">
        <f t="shared" si="429"/>
        <v>0</v>
      </c>
      <c r="AV1538" s="17" t="str">
        <f>+VLOOKUP(B1538,[1]Cruces!S:T,2,0)</f>
        <v>4. Presupuesto de Obra</v>
      </c>
    </row>
    <row r="1539" spans="1:48" hidden="1" x14ac:dyDescent="0.25">
      <c r="A1539" s="17" t="s">
        <v>2965</v>
      </c>
      <c r="B1539" s="17" t="s">
        <v>68</v>
      </c>
      <c r="C1539" s="17">
        <v>0</v>
      </c>
      <c r="D1539" s="17">
        <v>0</v>
      </c>
      <c r="E1539" s="17" t="s">
        <v>55</v>
      </c>
      <c r="F1539" s="17" t="s">
        <v>81</v>
      </c>
      <c r="G1539" s="17" t="s">
        <v>2966</v>
      </c>
      <c r="H1539" s="17">
        <v>3217294050</v>
      </c>
      <c r="I1539" s="17" t="s">
        <v>71</v>
      </c>
      <c r="J1539" s="17" t="s">
        <v>59</v>
      </c>
      <c r="K1539" s="17" t="s">
        <v>97</v>
      </c>
      <c r="L1539" s="17" t="s">
        <v>85</v>
      </c>
      <c r="M1539" s="17" t="s">
        <v>86</v>
      </c>
      <c r="N1539" s="17" t="s">
        <v>75</v>
      </c>
      <c r="O1539" s="17">
        <v>20190813</v>
      </c>
      <c r="P1539" s="17">
        <v>20200122</v>
      </c>
      <c r="Q1539" s="17">
        <v>9343</v>
      </c>
      <c r="R1539" s="17">
        <v>28023610</v>
      </c>
      <c r="S1539" s="17" t="s">
        <v>76</v>
      </c>
      <c r="T1539" s="17" t="s">
        <v>63</v>
      </c>
      <c r="U1539" s="17" t="s">
        <v>88</v>
      </c>
      <c r="V1539" s="17">
        <f t="shared" si="430"/>
        <v>75</v>
      </c>
      <c r="W1539" s="17">
        <v>75000</v>
      </c>
      <c r="X1539" s="17" t="s">
        <v>64</v>
      </c>
      <c r="Y1539" s="17" t="s">
        <v>150</v>
      </c>
      <c r="Z1539" s="17">
        <v>20200713</v>
      </c>
      <c r="AA1539" s="17" t="s">
        <v>78</v>
      </c>
      <c r="AB1539" s="17">
        <v>1</v>
      </c>
      <c r="AC1539" s="17" t="str">
        <f>IFERROR(VLOOKUP(A1539,[1]Cruces!AJ:AK,2,0),VLOOKUP(CONCATENATE(X1539,AA1539),[1]Cruces!G:H,2,0))</f>
        <v>Solicitud de Obra</v>
      </c>
      <c r="AD1539" s="17">
        <f t="shared" si="416"/>
        <v>13</v>
      </c>
      <c r="AE1539" s="17">
        <f t="shared" si="417"/>
        <v>8</v>
      </c>
      <c r="AF1539" s="17">
        <f t="shared" si="418"/>
        <v>2019</v>
      </c>
      <c r="AG1539" s="17" t="str">
        <f>IFERROR(VLOOKUP(MID(A1539,2,4)*1,[1]Cruces!K:L,2,0),"Verificar")</f>
        <v>Magdalena</v>
      </c>
      <c r="AH1539" s="17">
        <f t="shared" ca="1" si="419"/>
        <v>470</v>
      </c>
      <c r="AI1539" s="17" t="str">
        <f>IFERROR(VLOOKUP(U1539,[1]Cruces!$O$1:$P$6,2,0),"Sin Orden")</f>
        <v>Resuelta</v>
      </c>
      <c r="AJ1539" s="17">
        <f t="shared" si="420"/>
        <v>13</v>
      </c>
      <c r="AK1539" s="17">
        <f t="shared" si="421"/>
        <v>7</v>
      </c>
      <c r="AL1539" s="17">
        <f t="shared" si="422"/>
        <v>2020</v>
      </c>
      <c r="AM1539" s="17">
        <f t="shared" ca="1" si="423"/>
        <v>135</v>
      </c>
      <c r="AN1539" s="18">
        <f>IFERROR(VLOOKUP(R1539*1,'[1]Ordenes de Servicio'!G:K,5,0),"No Cruza")</f>
        <v>44063</v>
      </c>
      <c r="AO1539" s="17">
        <f t="shared" ca="1" si="424"/>
        <v>335</v>
      </c>
      <c r="AP1539" s="17">
        <f t="shared" si="425"/>
        <v>22</v>
      </c>
      <c r="AQ1539" s="17">
        <f t="shared" si="426"/>
        <v>1</v>
      </c>
      <c r="AR1539" s="17">
        <f t="shared" si="427"/>
        <v>2020</v>
      </c>
      <c r="AS1539" s="17">
        <f t="shared" ca="1" si="428"/>
        <v>308</v>
      </c>
      <c r="AT1539" s="17" t="str">
        <f t="shared" ca="1" si="431"/>
        <v>No</v>
      </c>
      <c r="AU1539" s="17">
        <f t="shared" si="429"/>
        <v>173</v>
      </c>
      <c r="AV1539" s="17" t="str">
        <f>+VLOOKUP(B1539,[1]Cruces!S:T,2,0)</f>
        <v>5. Consultoría / Adjudicación</v>
      </c>
    </row>
    <row r="1540" spans="1:48" hidden="1" x14ac:dyDescent="0.25">
      <c r="A1540" s="17" t="s">
        <v>2967</v>
      </c>
      <c r="B1540" s="17" t="s">
        <v>203</v>
      </c>
      <c r="C1540" s="17">
        <v>0</v>
      </c>
      <c r="D1540" s="17">
        <v>0</v>
      </c>
      <c r="E1540" s="17" t="s">
        <v>55</v>
      </c>
      <c r="F1540" s="17" t="s">
        <v>120</v>
      </c>
      <c r="G1540" s="17" t="s">
        <v>2968</v>
      </c>
      <c r="H1540" s="17">
        <v>0</v>
      </c>
      <c r="I1540" s="17" t="s">
        <v>71</v>
      </c>
      <c r="J1540" s="17" t="s">
        <v>59</v>
      </c>
      <c r="K1540" s="17" t="s">
        <v>2969</v>
      </c>
      <c r="L1540" s="17" t="s">
        <v>122</v>
      </c>
      <c r="M1540" s="17" t="s">
        <v>123</v>
      </c>
      <c r="N1540" s="17" t="s">
        <v>207</v>
      </c>
      <c r="O1540" s="17">
        <v>20181121</v>
      </c>
      <c r="P1540" s="17">
        <v>20200120</v>
      </c>
      <c r="Q1540" s="17">
        <v>1110</v>
      </c>
      <c r="R1540" s="17">
        <v>26847437</v>
      </c>
      <c r="S1540" s="17" t="s">
        <v>76</v>
      </c>
      <c r="T1540" s="17" t="s">
        <v>63</v>
      </c>
      <c r="U1540" s="17" t="s">
        <v>88</v>
      </c>
      <c r="V1540" s="17">
        <f t="shared" si="430"/>
        <v>500</v>
      </c>
      <c r="W1540" s="17">
        <v>500000</v>
      </c>
      <c r="X1540" s="17" t="s">
        <v>64</v>
      </c>
      <c r="Y1540" s="17" t="s">
        <v>1601</v>
      </c>
      <c r="Z1540" s="17">
        <v>20200120</v>
      </c>
      <c r="AA1540" s="17" t="s">
        <v>137</v>
      </c>
      <c r="AB1540" s="17">
        <v>1</v>
      </c>
      <c r="AC1540" s="17" t="str">
        <f>IFERROR(VLOOKUP(A1540,[1]Cruces!AJ:AK,2,0),VLOOKUP(CONCATENATE(X1540,AA1540),[1]Cruces!G:H,2,0))</f>
        <v>Solicitud de Obra</v>
      </c>
      <c r="AD1540" s="17">
        <f t="shared" si="416"/>
        <v>21</v>
      </c>
      <c r="AE1540" s="17">
        <f t="shared" si="417"/>
        <v>11</v>
      </c>
      <c r="AF1540" s="17">
        <f t="shared" si="418"/>
        <v>2018</v>
      </c>
      <c r="AG1540" s="17" t="str">
        <f>IFERROR(VLOOKUP(MID(A1540,2,4)*1,[1]Cruces!K:L,2,0),"Verificar")</f>
        <v>Atlántico Norte</v>
      </c>
      <c r="AH1540" s="17">
        <f t="shared" ca="1" si="419"/>
        <v>735</v>
      </c>
      <c r="AI1540" s="17" t="str">
        <f>IFERROR(VLOOKUP(U1540,[1]Cruces!$O$1:$P$6,2,0),"Sin Orden")</f>
        <v>Resuelta</v>
      </c>
      <c r="AJ1540" s="17">
        <f t="shared" si="420"/>
        <v>20</v>
      </c>
      <c r="AK1540" s="17">
        <f t="shared" si="421"/>
        <v>1</v>
      </c>
      <c r="AL1540" s="17">
        <f t="shared" si="422"/>
        <v>2020</v>
      </c>
      <c r="AM1540" s="17">
        <f t="shared" ca="1" si="423"/>
        <v>310</v>
      </c>
      <c r="AN1540" s="18" t="str">
        <f>IFERROR(VLOOKUP(R1540*1,'[1]Ordenes de Servicio'!G:K,5,0),"No Cruza")</f>
        <v>No Cruza</v>
      </c>
      <c r="AO1540" s="17">
        <f t="shared" ca="1" si="424"/>
        <v>425</v>
      </c>
      <c r="AP1540" s="17">
        <f t="shared" si="425"/>
        <v>20</v>
      </c>
      <c r="AQ1540" s="17">
        <f t="shared" si="426"/>
        <v>1</v>
      </c>
      <c r="AR1540" s="17">
        <f t="shared" si="427"/>
        <v>2020</v>
      </c>
      <c r="AS1540" s="17">
        <f t="shared" ca="1" si="428"/>
        <v>310</v>
      </c>
      <c r="AT1540" s="17" t="str">
        <f t="shared" ca="1" si="431"/>
        <v>No</v>
      </c>
      <c r="AU1540" s="17">
        <f t="shared" si="429"/>
        <v>0</v>
      </c>
      <c r="AV1540" s="17" t="str">
        <f>+VLOOKUP(B1540,[1]Cruces!S:T,2,0)</f>
        <v>6. Ejecución y Seguimiento de Obra</v>
      </c>
    </row>
    <row r="1541" spans="1:48" hidden="1" x14ac:dyDescent="0.25">
      <c r="A1541" s="17" t="s">
        <v>2970</v>
      </c>
      <c r="B1541" s="17" t="s">
        <v>68</v>
      </c>
      <c r="C1541" s="17">
        <v>0</v>
      </c>
      <c r="D1541" s="17">
        <v>0</v>
      </c>
      <c r="E1541" s="17" t="s">
        <v>55</v>
      </c>
      <c r="F1541" s="17" t="s">
        <v>56</v>
      </c>
      <c r="G1541" s="17" t="s">
        <v>95</v>
      </c>
      <c r="H1541" s="17">
        <v>3003360026</v>
      </c>
      <c r="I1541" s="17" t="s">
        <v>83</v>
      </c>
      <c r="J1541" s="17" t="s">
        <v>59</v>
      </c>
      <c r="K1541" s="17" t="s">
        <v>97</v>
      </c>
      <c r="L1541" s="17" t="s">
        <v>172</v>
      </c>
      <c r="M1541" s="17" t="s">
        <v>173</v>
      </c>
      <c r="N1541" s="17" t="s">
        <v>75</v>
      </c>
      <c r="O1541" s="17">
        <v>20161227</v>
      </c>
      <c r="P1541" s="17">
        <v>20170421</v>
      </c>
      <c r="Q1541" s="17">
        <v>1110</v>
      </c>
      <c r="R1541" s="17">
        <v>23861837</v>
      </c>
      <c r="S1541" s="17" t="s">
        <v>76</v>
      </c>
      <c r="T1541" s="17" t="s">
        <v>63</v>
      </c>
      <c r="U1541" s="17" t="s">
        <v>91</v>
      </c>
      <c r="V1541" s="17">
        <f t="shared" si="430"/>
        <v>75</v>
      </c>
      <c r="W1541" s="17">
        <v>75000</v>
      </c>
      <c r="X1541" s="17" t="s">
        <v>64</v>
      </c>
      <c r="Y1541" s="17" t="s">
        <v>136</v>
      </c>
      <c r="Z1541" s="17">
        <v>20170426</v>
      </c>
      <c r="AA1541" s="17" t="s">
        <v>78</v>
      </c>
      <c r="AB1541" s="17">
        <v>1</v>
      </c>
      <c r="AC1541" s="17" t="str">
        <f>IFERROR(VLOOKUP(A1541,[1]Cruces!AJ:AK,2,0),VLOOKUP(CONCATENATE(X1541,AA1541),[1]Cruces!G:H,2,0))</f>
        <v>Solicitud de Obra</v>
      </c>
      <c r="AD1541" s="17">
        <f t="shared" si="416"/>
        <v>27</v>
      </c>
      <c r="AE1541" s="17">
        <f t="shared" si="417"/>
        <v>12</v>
      </c>
      <c r="AF1541" s="17">
        <f t="shared" si="418"/>
        <v>2016</v>
      </c>
      <c r="AG1541" s="17" t="str">
        <f>IFERROR(VLOOKUP(MID(A1541,2,4)*1,[1]Cruces!K:L,2,0),"Verificar")</f>
        <v>Atlántico Norte</v>
      </c>
      <c r="AH1541" s="17">
        <f t="shared" ca="1" si="419"/>
        <v>1429</v>
      </c>
      <c r="AI1541" s="17" t="str">
        <f>IFERROR(VLOOKUP(U1541,[1]Cruces!$O$1:$P$6,2,0),"Sin Orden")</f>
        <v>Resuelta</v>
      </c>
      <c r="AJ1541" s="17">
        <f t="shared" si="420"/>
        <v>26</v>
      </c>
      <c r="AK1541" s="17">
        <f t="shared" si="421"/>
        <v>4</v>
      </c>
      <c r="AL1541" s="17">
        <f t="shared" si="422"/>
        <v>2017</v>
      </c>
      <c r="AM1541" s="17">
        <f t="shared" ca="1" si="423"/>
        <v>1309</v>
      </c>
      <c r="AN1541" s="18">
        <f>IFERROR(VLOOKUP(R1541*1,'[1]Ordenes de Servicio'!G:K,5,0),"No Cruza")</f>
        <v>42877</v>
      </c>
      <c r="AO1541" s="17">
        <f t="shared" ca="1" si="424"/>
        <v>120</v>
      </c>
      <c r="AP1541" s="17">
        <f t="shared" si="425"/>
        <v>21</v>
      </c>
      <c r="AQ1541" s="17">
        <f t="shared" si="426"/>
        <v>4</v>
      </c>
      <c r="AR1541" s="17">
        <f t="shared" si="427"/>
        <v>2017</v>
      </c>
      <c r="AS1541" s="17">
        <f t="shared" ca="1" si="428"/>
        <v>1314</v>
      </c>
      <c r="AT1541" s="17" t="str">
        <f t="shared" ca="1" si="431"/>
        <v>Si</v>
      </c>
      <c r="AU1541" s="17">
        <f t="shared" si="429"/>
        <v>5</v>
      </c>
      <c r="AV1541" s="17" t="str">
        <f>+VLOOKUP(B1541,[1]Cruces!S:T,2,0)</f>
        <v>5. Consultoría / Adjudicación</v>
      </c>
    </row>
    <row r="1542" spans="1:48" x14ac:dyDescent="0.25">
      <c r="A1542" s="17" t="s">
        <v>2971</v>
      </c>
      <c r="B1542" s="17" t="s">
        <v>80</v>
      </c>
      <c r="C1542" s="17">
        <v>8067252</v>
      </c>
      <c r="D1542" s="17">
        <v>0</v>
      </c>
      <c r="E1542" s="17" t="s">
        <v>55</v>
      </c>
      <c r="F1542" s="17" t="s">
        <v>81</v>
      </c>
      <c r="G1542" s="17" t="s">
        <v>2972</v>
      </c>
      <c r="H1542" s="17">
        <v>0</v>
      </c>
      <c r="I1542" s="17" t="s">
        <v>116</v>
      </c>
      <c r="J1542" s="17" t="s">
        <v>59</v>
      </c>
      <c r="K1542" s="17" t="s">
        <v>2973</v>
      </c>
      <c r="L1542" s="17" t="s">
        <v>85</v>
      </c>
      <c r="M1542" s="17" t="s">
        <v>86</v>
      </c>
      <c r="N1542" s="17" t="s">
        <v>87</v>
      </c>
      <c r="O1542" s="17">
        <v>20190306</v>
      </c>
      <c r="P1542" s="17">
        <v>20190612</v>
      </c>
      <c r="Q1542" s="17">
        <v>9343</v>
      </c>
      <c r="R1542" s="17">
        <v>26249890</v>
      </c>
      <c r="S1542" s="17" t="s">
        <v>76</v>
      </c>
      <c r="T1542" s="17" t="s">
        <v>63</v>
      </c>
      <c r="U1542" s="17" t="s">
        <v>88</v>
      </c>
      <c r="V1542" s="17">
        <f t="shared" si="430"/>
        <v>150</v>
      </c>
      <c r="W1542" s="17">
        <v>150000</v>
      </c>
      <c r="X1542" s="17" t="s">
        <v>89</v>
      </c>
      <c r="Y1542" s="17" t="s">
        <v>90</v>
      </c>
      <c r="Z1542" s="17">
        <v>20190612</v>
      </c>
      <c r="AA1542" s="17" t="s">
        <v>101</v>
      </c>
      <c r="AB1542" s="17">
        <v>1</v>
      </c>
      <c r="AC1542" s="17" t="str">
        <f>IFERROR(VLOOKUP(A1542,[1]Cruces!AJ:AK,2,0),VLOOKUP(CONCATENATE(X1542,AA1542),[1]Cruces!G:H,2,0))</f>
        <v>Solicitud de Obra</v>
      </c>
      <c r="AD1542" s="17">
        <f t="shared" si="416"/>
        <v>6</v>
      </c>
      <c r="AE1542" s="17">
        <f t="shared" si="417"/>
        <v>3</v>
      </c>
      <c r="AF1542" s="17">
        <f t="shared" si="418"/>
        <v>2019</v>
      </c>
      <c r="AG1542" s="17" t="str">
        <f>IFERROR(VLOOKUP(MID(A1542,2,4)*1,[1]Cruces!K:L,2,0),"Verificar")</f>
        <v>Magdalena</v>
      </c>
      <c r="AH1542" s="17">
        <f t="shared" ca="1" si="419"/>
        <v>630</v>
      </c>
      <c r="AI1542" s="17" t="str">
        <f>IFERROR(VLOOKUP(U1542,[1]Cruces!$O$1:$P$6,2,0),"Sin Orden")</f>
        <v>Resuelta</v>
      </c>
      <c r="AJ1542" s="17">
        <f t="shared" si="420"/>
        <v>12</v>
      </c>
      <c r="AK1542" s="17">
        <f t="shared" si="421"/>
        <v>6</v>
      </c>
      <c r="AL1542" s="17">
        <f t="shared" si="422"/>
        <v>2019</v>
      </c>
      <c r="AM1542" s="17">
        <f t="shared" ca="1" si="423"/>
        <v>532</v>
      </c>
      <c r="AN1542" s="18" t="str">
        <f>IFERROR(VLOOKUP(R1542*1,'[1]Ordenes de Servicio'!G:K,5,0),"No Cruza")</f>
        <v>No Cruza</v>
      </c>
      <c r="AO1542" s="17">
        <f t="shared" ca="1" si="424"/>
        <v>98</v>
      </c>
      <c r="AP1542" s="17">
        <f t="shared" si="425"/>
        <v>12</v>
      </c>
      <c r="AQ1542" s="17">
        <f t="shared" si="426"/>
        <v>6</v>
      </c>
      <c r="AR1542" s="17">
        <f t="shared" si="427"/>
        <v>2019</v>
      </c>
      <c r="AS1542" s="17">
        <f t="shared" ca="1" si="428"/>
        <v>532</v>
      </c>
      <c r="AT1542" s="17" t="str">
        <f t="shared" ca="1" si="431"/>
        <v>Si</v>
      </c>
      <c r="AU1542" s="17">
        <f t="shared" si="429"/>
        <v>0</v>
      </c>
      <c r="AV1542" s="17" t="str">
        <f>+VLOOKUP(B1542,[1]Cruces!S:T,2,0)</f>
        <v>8. Puesta en Servicio</v>
      </c>
    </row>
    <row r="1543" spans="1:48" hidden="1" x14ac:dyDescent="0.25">
      <c r="A1543" s="17" t="s">
        <v>8550</v>
      </c>
      <c r="B1543" s="17" t="s">
        <v>569</v>
      </c>
      <c r="C1543" s="17">
        <v>0</v>
      </c>
      <c r="D1543" s="17">
        <v>0</v>
      </c>
      <c r="E1543" s="17" t="s">
        <v>55</v>
      </c>
      <c r="F1543" s="17" t="s">
        <v>7098</v>
      </c>
      <c r="G1543" s="17" t="s">
        <v>8551</v>
      </c>
      <c r="H1543" s="17">
        <v>3205326222</v>
      </c>
      <c r="I1543" s="17" t="s">
        <v>71</v>
      </c>
      <c r="J1543" s="17" t="s">
        <v>59</v>
      </c>
      <c r="K1543" s="17" t="s">
        <v>8552</v>
      </c>
      <c r="L1543" s="17" t="s">
        <v>7101</v>
      </c>
      <c r="M1543" s="17" t="s">
        <v>7102</v>
      </c>
      <c r="N1543" s="17" t="s">
        <v>572</v>
      </c>
      <c r="O1543" s="17">
        <v>20201110</v>
      </c>
      <c r="P1543" s="17">
        <v>20201110</v>
      </c>
      <c r="Q1543" s="17">
        <v>1110</v>
      </c>
      <c r="R1543" s="17">
        <v>0</v>
      </c>
      <c r="S1543" s="17"/>
      <c r="T1543" s="17" t="s">
        <v>63</v>
      </c>
      <c r="U1543" s="17"/>
      <c r="V1543" s="17">
        <f t="shared" si="430"/>
        <v>3.4</v>
      </c>
      <c r="W1543" s="17">
        <v>3400</v>
      </c>
      <c r="X1543" s="17" t="s">
        <v>7065</v>
      </c>
      <c r="Y1543" s="17" t="s">
        <v>569</v>
      </c>
      <c r="Z1543" s="17">
        <v>20201110</v>
      </c>
      <c r="AA1543" s="17" t="s">
        <v>1947</v>
      </c>
      <c r="AB1543" s="17">
        <v>1</v>
      </c>
      <c r="AC1543" s="17" t="str">
        <f>IFERROR(VLOOKUP(A1543,[1]Cruces!AJ:AK,2,0),VLOOKUP(CONCATENATE(X1543,AA1543),[1]Cruces!G:H,2,0))</f>
        <v>Solicitud por BT</v>
      </c>
      <c r="AD1543" s="17">
        <f t="shared" si="416"/>
        <v>10</v>
      </c>
      <c r="AE1543" s="17">
        <f t="shared" si="417"/>
        <v>11</v>
      </c>
      <c r="AF1543" s="17">
        <f t="shared" si="418"/>
        <v>2020</v>
      </c>
      <c r="AG1543" s="17" t="str">
        <f>IFERROR(VLOOKUP(MID(A1543,2,4)*1,[1]Cruces!K:L,2,0),"Verificar")</f>
        <v>Atlántico Norte</v>
      </c>
      <c r="AH1543" s="17">
        <f t="shared" ca="1" si="419"/>
        <v>15</v>
      </c>
      <c r="AI1543" s="17" t="str">
        <f>IFERROR(VLOOKUP(U1543,[1]Cruces!$O$1:$P$6,2,0),"Sin Orden")</f>
        <v>Sin Orden</v>
      </c>
      <c r="AJ1543" s="17">
        <f t="shared" si="420"/>
        <v>10</v>
      </c>
      <c r="AK1543" s="17">
        <f t="shared" si="421"/>
        <v>11</v>
      </c>
      <c r="AL1543" s="17">
        <f t="shared" si="422"/>
        <v>2020</v>
      </c>
      <c r="AM1543" s="17">
        <f t="shared" ca="1" si="423"/>
        <v>15</v>
      </c>
      <c r="AN1543" s="18" t="str">
        <f>IFERROR(VLOOKUP(R1543*1,'[1]Ordenes de Servicio'!G:K,5,0),"No Cruza")</f>
        <v>No Cruza</v>
      </c>
      <c r="AO1543" s="17">
        <f t="shared" ca="1" si="424"/>
        <v>15</v>
      </c>
      <c r="AP1543" s="17">
        <f t="shared" si="425"/>
        <v>10</v>
      </c>
      <c r="AQ1543" s="17">
        <f t="shared" si="426"/>
        <v>11</v>
      </c>
      <c r="AR1543" s="17">
        <f t="shared" si="427"/>
        <v>2020</v>
      </c>
      <c r="AS1543" s="17">
        <f t="shared" ca="1" si="428"/>
        <v>15</v>
      </c>
      <c r="AT1543" s="17" t="str">
        <f t="shared" ca="1" si="431"/>
        <v>No</v>
      </c>
      <c r="AU1543" s="17">
        <f t="shared" si="429"/>
        <v>0</v>
      </c>
      <c r="AV1543" s="17" t="str">
        <f>+VLOOKUP(B1543,[1]Cruces!S:T,2,0)</f>
        <v>1. Solicitud</v>
      </c>
    </row>
    <row r="1544" spans="1:48" hidden="1" x14ac:dyDescent="0.25">
      <c r="A1544" s="17" t="s">
        <v>8553</v>
      </c>
      <c r="B1544" s="17" t="s">
        <v>6595</v>
      </c>
      <c r="C1544" s="17">
        <v>0</v>
      </c>
      <c r="D1544" s="17">
        <v>0</v>
      </c>
      <c r="E1544" s="17" t="s">
        <v>55</v>
      </c>
      <c r="F1544" s="17" t="s">
        <v>5366</v>
      </c>
      <c r="G1544" s="17" t="s">
        <v>8554</v>
      </c>
      <c r="H1544" s="17">
        <v>3162524515</v>
      </c>
      <c r="I1544" s="17" t="s">
        <v>71</v>
      </c>
      <c r="J1544" s="17" t="s">
        <v>59</v>
      </c>
      <c r="K1544" s="17" t="s">
        <v>97</v>
      </c>
      <c r="L1544" s="17" t="s">
        <v>7363</v>
      </c>
      <c r="M1544" s="17" t="s">
        <v>7364</v>
      </c>
      <c r="N1544" s="17" t="s">
        <v>6600</v>
      </c>
      <c r="O1544" s="17">
        <v>20191202</v>
      </c>
      <c r="P1544" s="17">
        <v>20191203</v>
      </c>
      <c r="Q1544" s="17">
        <v>1110</v>
      </c>
      <c r="R1544" s="17">
        <v>26969179</v>
      </c>
      <c r="S1544" s="17" t="s">
        <v>6601</v>
      </c>
      <c r="T1544" s="17" t="s">
        <v>63</v>
      </c>
      <c r="U1544" s="17" t="s">
        <v>91</v>
      </c>
      <c r="V1544" s="17">
        <f t="shared" si="430"/>
        <v>3</v>
      </c>
      <c r="W1544" s="17">
        <v>3000</v>
      </c>
      <c r="X1544" s="17" t="s">
        <v>7065</v>
      </c>
      <c r="Y1544" s="17" t="s">
        <v>6595</v>
      </c>
      <c r="Z1544" s="17">
        <v>20191203</v>
      </c>
      <c r="AA1544" s="17" t="s">
        <v>1947</v>
      </c>
      <c r="AB1544" s="17">
        <v>1</v>
      </c>
      <c r="AC1544" s="17" t="str">
        <f>IFERROR(VLOOKUP(A1544,[1]Cruces!AJ:AK,2,0),VLOOKUP(CONCATENATE(X1544,AA1544),[1]Cruces!G:H,2,0))</f>
        <v>Solicitud por BT</v>
      </c>
      <c r="AD1544" s="17">
        <f t="shared" si="416"/>
        <v>2</v>
      </c>
      <c r="AE1544" s="17">
        <f t="shared" si="417"/>
        <v>12</v>
      </c>
      <c r="AF1544" s="17">
        <f t="shared" si="418"/>
        <v>2019</v>
      </c>
      <c r="AG1544" s="17" t="str">
        <f>IFERROR(VLOOKUP(MID(A1544,2,4)*1,[1]Cruces!K:L,2,0),"Verificar")</f>
        <v>Atlántico Norte</v>
      </c>
      <c r="AH1544" s="17">
        <f t="shared" ca="1" si="419"/>
        <v>359</v>
      </c>
      <c r="AI1544" s="17" t="str">
        <f>IFERROR(VLOOKUP(U1544,[1]Cruces!$O$1:$P$6,2,0),"Sin Orden")</f>
        <v>Resuelta</v>
      </c>
      <c r="AJ1544" s="17">
        <f t="shared" si="420"/>
        <v>3</v>
      </c>
      <c r="AK1544" s="17">
        <f t="shared" si="421"/>
        <v>12</v>
      </c>
      <c r="AL1544" s="17">
        <f t="shared" si="422"/>
        <v>2019</v>
      </c>
      <c r="AM1544" s="17">
        <f t="shared" ca="1" si="423"/>
        <v>358</v>
      </c>
      <c r="AN1544" s="18" t="str">
        <f>IFERROR(VLOOKUP(R1544*1,'[1]Ordenes de Servicio'!G:K,5,0),"No Cruza")</f>
        <v>No Cruza</v>
      </c>
      <c r="AO1544" s="17">
        <f t="shared" ca="1" si="424"/>
        <v>1</v>
      </c>
      <c r="AP1544" s="17">
        <f t="shared" si="425"/>
        <v>3</v>
      </c>
      <c r="AQ1544" s="17">
        <f t="shared" si="426"/>
        <v>12</v>
      </c>
      <c r="AR1544" s="17">
        <f t="shared" si="427"/>
        <v>2019</v>
      </c>
      <c r="AS1544" s="17">
        <f t="shared" ca="1" si="428"/>
        <v>358</v>
      </c>
      <c r="AT1544" s="17" t="str">
        <f t="shared" ca="1" si="431"/>
        <v>No</v>
      </c>
      <c r="AU1544" s="17">
        <f t="shared" si="429"/>
        <v>0</v>
      </c>
      <c r="AV1544" s="17" t="str">
        <f>+VLOOKUP(B1544,[1]Cruces!S:T,2,0)</f>
        <v>7. Ejecución en Campo OS BT</v>
      </c>
    </row>
    <row r="1545" spans="1:48" hidden="1" x14ac:dyDescent="0.25">
      <c r="A1545" s="17" t="s">
        <v>2974</v>
      </c>
      <c r="B1545" s="17" t="s">
        <v>68</v>
      </c>
      <c r="C1545" s="17">
        <v>0</v>
      </c>
      <c r="D1545" s="17">
        <v>0</v>
      </c>
      <c r="E1545" s="17" t="s">
        <v>55</v>
      </c>
      <c r="F1545" s="17" t="s">
        <v>126</v>
      </c>
      <c r="G1545" s="17" t="s">
        <v>2975</v>
      </c>
      <c r="H1545" s="17">
        <v>0</v>
      </c>
      <c r="I1545" s="17" t="s">
        <v>71</v>
      </c>
      <c r="J1545" s="17" t="s">
        <v>59</v>
      </c>
      <c r="K1545" s="17" t="s">
        <v>97</v>
      </c>
      <c r="L1545" s="17" t="s">
        <v>129</v>
      </c>
      <c r="M1545" s="17" t="s">
        <v>130</v>
      </c>
      <c r="N1545" s="17" t="s">
        <v>75</v>
      </c>
      <c r="O1545" s="17">
        <v>20190311</v>
      </c>
      <c r="P1545" s="17">
        <v>20200208</v>
      </c>
      <c r="Q1545" s="17">
        <v>9332</v>
      </c>
      <c r="R1545" s="17">
        <v>26096782</v>
      </c>
      <c r="S1545" s="17" t="s">
        <v>100</v>
      </c>
      <c r="T1545" s="17" t="s">
        <v>63</v>
      </c>
      <c r="U1545" s="17" t="s">
        <v>91</v>
      </c>
      <c r="V1545" s="17">
        <f t="shared" si="430"/>
        <v>87.5</v>
      </c>
      <c r="W1545" s="17">
        <v>87500</v>
      </c>
      <c r="X1545" s="17" t="s">
        <v>64</v>
      </c>
      <c r="Y1545" s="17" t="s">
        <v>136</v>
      </c>
      <c r="Z1545" s="17">
        <v>20200416</v>
      </c>
      <c r="AA1545" s="17" t="s">
        <v>176</v>
      </c>
      <c r="AB1545" s="17">
        <v>1</v>
      </c>
      <c r="AC1545" s="17" t="str">
        <f>IFERROR(VLOOKUP(A1545,[1]Cruces!AJ:AK,2,0),VLOOKUP(CONCATENATE(X1545,AA1545),[1]Cruces!G:H,2,0))</f>
        <v>Solicitud de Obra</v>
      </c>
      <c r="AD1545" s="17">
        <f t="shared" si="416"/>
        <v>11</v>
      </c>
      <c r="AE1545" s="17">
        <f t="shared" si="417"/>
        <v>3</v>
      </c>
      <c r="AF1545" s="17">
        <f t="shared" si="418"/>
        <v>2019</v>
      </c>
      <c r="AG1545" s="17" t="str">
        <f>IFERROR(VLOOKUP(MID(A1545,2,4)*1,[1]Cruces!K:L,2,0),"Verificar")</f>
        <v>Guajira</v>
      </c>
      <c r="AH1545" s="17">
        <f t="shared" ca="1" si="419"/>
        <v>625</v>
      </c>
      <c r="AI1545" s="17" t="str">
        <f>IFERROR(VLOOKUP(U1545,[1]Cruces!$O$1:$P$6,2,0),"Sin Orden")</f>
        <v>Resuelta</v>
      </c>
      <c r="AJ1545" s="17">
        <f t="shared" si="420"/>
        <v>16</v>
      </c>
      <c r="AK1545" s="17">
        <f t="shared" si="421"/>
        <v>4</v>
      </c>
      <c r="AL1545" s="17">
        <f t="shared" si="422"/>
        <v>2020</v>
      </c>
      <c r="AM1545" s="17">
        <f t="shared" ca="1" si="423"/>
        <v>223</v>
      </c>
      <c r="AN1545" s="18" t="str">
        <f>IFERROR(VLOOKUP(R1545*1,'[1]Ordenes de Servicio'!G:K,5,0),"No Cruza")</f>
        <v>No Cruza</v>
      </c>
      <c r="AO1545" s="17">
        <f t="shared" ca="1" si="424"/>
        <v>402</v>
      </c>
      <c r="AP1545" s="17">
        <f t="shared" si="425"/>
        <v>8</v>
      </c>
      <c r="AQ1545" s="17">
        <f t="shared" si="426"/>
        <v>2</v>
      </c>
      <c r="AR1545" s="17">
        <f t="shared" si="427"/>
        <v>2020</v>
      </c>
      <c r="AS1545" s="17">
        <f t="shared" ca="1" si="428"/>
        <v>291</v>
      </c>
      <c r="AT1545" s="17" t="str">
        <f t="shared" ca="1" si="431"/>
        <v>No</v>
      </c>
      <c r="AU1545" s="17">
        <f t="shared" si="429"/>
        <v>68</v>
      </c>
      <c r="AV1545" s="17" t="str">
        <f>+VLOOKUP(B1545,[1]Cruces!S:T,2,0)</f>
        <v>5. Consultoría / Adjudicación</v>
      </c>
    </row>
    <row r="1546" spans="1:48" hidden="1" x14ac:dyDescent="0.25">
      <c r="A1546" s="17" t="s">
        <v>8555</v>
      </c>
      <c r="B1546" s="17" t="s">
        <v>6595</v>
      </c>
      <c r="C1546" s="17">
        <v>2133414</v>
      </c>
      <c r="D1546" s="17">
        <v>0</v>
      </c>
      <c r="E1546" s="17" t="s">
        <v>55</v>
      </c>
      <c r="F1546" s="17" t="s">
        <v>232</v>
      </c>
      <c r="G1546" s="17" t="s">
        <v>8556</v>
      </c>
      <c r="H1546" s="17">
        <v>3022436490</v>
      </c>
      <c r="I1546" s="17" t="s">
        <v>885</v>
      </c>
      <c r="J1546" s="17" t="s">
        <v>59</v>
      </c>
      <c r="K1546" s="17" t="s">
        <v>8557</v>
      </c>
      <c r="L1546" s="17" t="s">
        <v>7475</v>
      </c>
      <c r="M1546" s="17" t="s">
        <v>7476</v>
      </c>
      <c r="N1546" s="17" t="s">
        <v>6600</v>
      </c>
      <c r="O1546" s="17">
        <v>20200226</v>
      </c>
      <c r="P1546" s="17">
        <v>20200228</v>
      </c>
      <c r="Q1546" s="17">
        <v>1170</v>
      </c>
      <c r="R1546" s="17">
        <v>27210130</v>
      </c>
      <c r="S1546" s="17" t="s">
        <v>7072</v>
      </c>
      <c r="T1546" s="17" t="s">
        <v>63</v>
      </c>
      <c r="U1546" s="17" t="s">
        <v>91</v>
      </c>
      <c r="V1546" s="17">
        <f t="shared" si="430"/>
        <v>3</v>
      </c>
      <c r="W1546" s="17">
        <v>3000</v>
      </c>
      <c r="X1546" s="17" t="s">
        <v>89</v>
      </c>
      <c r="Y1546" s="17" t="s">
        <v>6595</v>
      </c>
      <c r="Z1546" s="17">
        <v>20200228</v>
      </c>
      <c r="AA1546" s="17" t="s">
        <v>1947</v>
      </c>
      <c r="AB1546" s="17">
        <v>1</v>
      </c>
      <c r="AC1546" s="17" t="str">
        <f>IFERROR(VLOOKUP(A1546,[1]Cruces!AJ:AK,2,0),VLOOKUP(CONCATENATE(X1546,AA1546),[1]Cruces!G:H,2,0))</f>
        <v>Solicitud por BT</v>
      </c>
      <c r="AD1546" s="17">
        <f t="shared" si="416"/>
        <v>26</v>
      </c>
      <c r="AE1546" s="17">
        <f t="shared" si="417"/>
        <v>2</v>
      </c>
      <c r="AF1546" s="17">
        <f t="shared" si="418"/>
        <v>2020</v>
      </c>
      <c r="AG1546" s="17" t="str">
        <f>IFERROR(VLOOKUP(MID(A1546,2,4)*1,[1]Cruces!K:L,2,0),"Verificar")</f>
        <v>Atlántico Norte</v>
      </c>
      <c r="AH1546" s="17">
        <f t="shared" ca="1" si="419"/>
        <v>273</v>
      </c>
      <c r="AI1546" s="17" t="str">
        <f>IFERROR(VLOOKUP(U1546,[1]Cruces!$O$1:$P$6,2,0),"Sin Orden")</f>
        <v>Resuelta</v>
      </c>
      <c r="AJ1546" s="17">
        <f t="shared" si="420"/>
        <v>28</v>
      </c>
      <c r="AK1546" s="17">
        <f t="shared" si="421"/>
        <v>2</v>
      </c>
      <c r="AL1546" s="17">
        <f t="shared" si="422"/>
        <v>2020</v>
      </c>
      <c r="AM1546" s="17">
        <f t="shared" ca="1" si="423"/>
        <v>271</v>
      </c>
      <c r="AN1546" s="18" t="str">
        <f>IFERROR(VLOOKUP(R1546*1,'[1]Ordenes de Servicio'!G:K,5,0),"No Cruza")</f>
        <v>No Cruza</v>
      </c>
      <c r="AO1546" s="17">
        <f t="shared" ca="1" si="424"/>
        <v>2</v>
      </c>
      <c r="AP1546" s="17">
        <f t="shared" si="425"/>
        <v>28</v>
      </c>
      <c r="AQ1546" s="17">
        <f t="shared" si="426"/>
        <v>2</v>
      </c>
      <c r="AR1546" s="17">
        <f t="shared" si="427"/>
        <v>2020</v>
      </c>
      <c r="AS1546" s="17">
        <f t="shared" ca="1" si="428"/>
        <v>271</v>
      </c>
      <c r="AT1546" s="17" t="str">
        <f t="shared" ca="1" si="431"/>
        <v>No</v>
      </c>
      <c r="AU1546" s="17">
        <f t="shared" si="429"/>
        <v>0</v>
      </c>
      <c r="AV1546" s="17" t="str">
        <f>+VLOOKUP(B1546,[1]Cruces!S:T,2,0)</f>
        <v>7. Ejecución en Campo OS BT</v>
      </c>
    </row>
    <row r="1547" spans="1:48" hidden="1" x14ac:dyDescent="0.25">
      <c r="A1547" s="17" t="s">
        <v>2976</v>
      </c>
      <c r="B1547" s="17" t="s">
        <v>54</v>
      </c>
      <c r="C1547" s="17">
        <v>0</v>
      </c>
      <c r="D1547" s="17">
        <v>0</v>
      </c>
      <c r="E1547" s="17" t="s">
        <v>55</v>
      </c>
      <c r="F1547" s="17" t="s">
        <v>126</v>
      </c>
      <c r="G1547" s="17" t="s">
        <v>2977</v>
      </c>
      <c r="H1547" s="17">
        <v>0</v>
      </c>
      <c r="I1547" s="17" t="s">
        <v>71</v>
      </c>
      <c r="J1547" s="17" t="s">
        <v>59</v>
      </c>
      <c r="K1547" s="17" t="s">
        <v>2978</v>
      </c>
      <c r="L1547" s="17" t="s">
        <v>129</v>
      </c>
      <c r="M1547" s="17" t="s">
        <v>130</v>
      </c>
      <c r="N1547" s="17" t="s">
        <v>62</v>
      </c>
      <c r="O1547" s="17">
        <v>20200522</v>
      </c>
      <c r="P1547" s="17">
        <v>20200527</v>
      </c>
      <c r="Q1547" s="17">
        <v>9330</v>
      </c>
      <c r="R1547" s="17">
        <v>27515865</v>
      </c>
      <c r="S1547" s="17" t="s">
        <v>100</v>
      </c>
      <c r="T1547" s="17" t="s">
        <v>63</v>
      </c>
      <c r="U1547" s="17" t="s">
        <v>91</v>
      </c>
      <c r="V1547" s="17">
        <f t="shared" si="430"/>
        <v>25</v>
      </c>
      <c r="W1547" s="17">
        <v>25000</v>
      </c>
      <c r="X1547" s="17" t="s">
        <v>64</v>
      </c>
      <c r="Y1547" s="17" t="s">
        <v>65</v>
      </c>
      <c r="Z1547" s="17">
        <v>20200527</v>
      </c>
      <c r="AA1547" s="17" t="s">
        <v>78</v>
      </c>
      <c r="AB1547" s="17">
        <v>1</v>
      </c>
      <c r="AC1547" s="17" t="str">
        <f>IFERROR(VLOOKUP(A1547,[1]Cruces!AJ:AK,2,0),VLOOKUP(CONCATENATE(X1547,AA1547),[1]Cruces!G:H,2,0))</f>
        <v>Solicitud de Obra</v>
      </c>
      <c r="AD1547" s="17">
        <f t="shared" si="416"/>
        <v>22</v>
      </c>
      <c r="AE1547" s="17">
        <f t="shared" si="417"/>
        <v>5</v>
      </c>
      <c r="AF1547" s="17">
        <f t="shared" si="418"/>
        <v>2020</v>
      </c>
      <c r="AG1547" s="17" t="str">
        <f>IFERROR(VLOOKUP(MID(A1547,2,4)*1,[1]Cruces!K:L,2,0),"Verificar")</f>
        <v>Guajira</v>
      </c>
      <c r="AH1547" s="17">
        <f t="shared" ca="1" si="419"/>
        <v>187</v>
      </c>
      <c r="AI1547" s="17" t="str">
        <f>IFERROR(VLOOKUP(U1547,[1]Cruces!$O$1:$P$6,2,0),"Sin Orden")</f>
        <v>Resuelta</v>
      </c>
      <c r="AJ1547" s="17">
        <f t="shared" si="420"/>
        <v>27</v>
      </c>
      <c r="AK1547" s="17">
        <f t="shared" si="421"/>
        <v>5</v>
      </c>
      <c r="AL1547" s="17">
        <f t="shared" si="422"/>
        <v>2020</v>
      </c>
      <c r="AM1547" s="17">
        <f t="shared" ca="1" si="423"/>
        <v>182</v>
      </c>
      <c r="AN1547" s="18" t="str">
        <f>IFERROR(VLOOKUP(R1547*1,'[1]Ordenes de Servicio'!G:K,5,0),"No Cruza")</f>
        <v>No Cruza</v>
      </c>
      <c r="AO1547" s="17">
        <f t="shared" ca="1" si="424"/>
        <v>5</v>
      </c>
      <c r="AP1547" s="17">
        <f t="shared" si="425"/>
        <v>27</v>
      </c>
      <c r="AQ1547" s="17">
        <f t="shared" si="426"/>
        <v>5</v>
      </c>
      <c r="AR1547" s="17">
        <f t="shared" si="427"/>
        <v>2020</v>
      </c>
      <c r="AS1547" s="17">
        <f t="shared" ca="1" si="428"/>
        <v>182</v>
      </c>
      <c r="AT1547" s="17" t="str">
        <f t="shared" ca="1" si="431"/>
        <v>No</v>
      </c>
      <c r="AU1547" s="17">
        <f t="shared" si="429"/>
        <v>0</v>
      </c>
      <c r="AV1547" s="17" t="str">
        <f>+VLOOKUP(B1547,[1]Cruces!S:T,2,0)</f>
        <v>4. Presupuesto de Obra</v>
      </c>
    </row>
    <row r="1548" spans="1:48" hidden="1" x14ac:dyDescent="0.25">
      <c r="A1548" s="17" t="s">
        <v>8558</v>
      </c>
      <c r="B1548" s="17" t="s">
        <v>6595</v>
      </c>
      <c r="C1548" s="17">
        <v>0</v>
      </c>
      <c r="D1548" s="17">
        <v>0</v>
      </c>
      <c r="E1548" s="17" t="s">
        <v>55</v>
      </c>
      <c r="F1548" s="17" t="s">
        <v>7098</v>
      </c>
      <c r="G1548" s="17" t="s">
        <v>8559</v>
      </c>
      <c r="H1548" s="17">
        <v>3043302169</v>
      </c>
      <c r="I1548" s="17" t="s">
        <v>71</v>
      </c>
      <c r="J1548" s="17" t="s">
        <v>59</v>
      </c>
      <c r="K1548" s="17" t="s">
        <v>97</v>
      </c>
      <c r="L1548" s="17" t="s">
        <v>8560</v>
      </c>
      <c r="M1548" s="17" t="s">
        <v>8561</v>
      </c>
      <c r="N1548" s="17" t="s">
        <v>6600</v>
      </c>
      <c r="O1548" s="17">
        <v>20200716</v>
      </c>
      <c r="P1548" s="17">
        <v>20200804</v>
      </c>
      <c r="Q1548" s="17">
        <v>1220</v>
      </c>
      <c r="R1548" s="17">
        <v>28284983</v>
      </c>
      <c r="S1548" s="17" t="s">
        <v>6601</v>
      </c>
      <c r="T1548" s="17" t="s">
        <v>63</v>
      </c>
      <c r="U1548" s="17" t="s">
        <v>77</v>
      </c>
      <c r="V1548" s="17">
        <f t="shared" si="430"/>
        <v>3</v>
      </c>
      <c r="W1548" s="17">
        <v>3000</v>
      </c>
      <c r="X1548" s="17" t="s">
        <v>7065</v>
      </c>
      <c r="Y1548" s="17" t="s">
        <v>6595</v>
      </c>
      <c r="Z1548" s="17">
        <v>20200804</v>
      </c>
      <c r="AA1548" s="17" t="s">
        <v>1947</v>
      </c>
      <c r="AB1548" s="17">
        <v>1</v>
      </c>
      <c r="AC1548" s="17" t="str">
        <f>IFERROR(VLOOKUP(A1548,[1]Cruces!AJ:AK,2,0),VLOOKUP(CONCATENATE(X1548,AA1548),[1]Cruces!G:H,2,0))</f>
        <v>Solicitud por BT</v>
      </c>
      <c r="AD1548" s="17">
        <f t="shared" si="416"/>
        <v>16</v>
      </c>
      <c r="AE1548" s="17">
        <f t="shared" si="417"/>
        <v>7</v>
      </c>
      <c r="AF1548" s="17">
        <f t="shared" si="418"/>
        <v>2020</v>
      </c>
      <c r="AG1548" s="17" t="str">
        <f>IFERROR(VLOOKUP(MID(A1548,2,4)*1,[1]Cruces!K:L,2,0),"Verificar")</f>
        <v>Atlántico Sur</v>
      </c>
      <c r="AH1548" s="17">
        <f t="shared" ca="1" si="419"/>
        <v>132</v>
      </c>
      <c r="AI1548" s="17" t="str">
        <f>IFERROR(VLOOKUP(U1548,[1]Cruces!$O$1:$P$6,2,0),"Sin Orden")</f>
        <v>Pendiente</v>
      </c>
      <c r="AJ1548" s="17">
        <f t="shared" si="420"/>
        <v>4</v>
      </c>
      <c r="AK1548" s="17">
        <f t="shared" si="421"/>
        <v>8</v>
      </c>
      <c r="AL1548" s="17">
        <f t="shared" si="422"/>
        <v>2020</v>
      </c>
      <c r="AM1548" s="17">
        <f t="shared" ca="1" si="423"/>
        <v>113</v>
      </c>
      <c r="AN1548" s="18" t="str">
        <f>IFERROR(VLOOKUP(R1548*1,'[1]Ordenes de Servicio'!G:K,5,0),"No Cruza")</f>
        <v>No Cruza</v>
      </c>
      <c r="AO1548" s="17">
        <f t="shared" ca="1" si="424"/>
        <v>113</v>
      </c>
      <c r="AP1548" s="17">
        <f t="shared" si="425"/>
        <v>4</v>
      </c>
      <c r="AQ1548" s="17">
        <f t="shared" si="426"/>
        <v>8</v>
      </c>
      <c r="AR1548" s="17">
        <f t="shared" si="427"/>
        <v>2020</v>
      </c>
      <c r="AS1548" s="17">
        <f t="shared" ca="1" si="428"/>
        <v>113</v>
      </c>
      <c r="AT1548" s="17" t="str">
        <f t="shared" ca="1" si="431"/>
        <v>No</v>
      </c>
      <c r="AU1548" s="17">
        <f t="shared" si="429"/>
        <v>0</v>
      </c>
      <c r="AV1548" s="17" t="str">
        <f>+VLOOKUP(B1548,[1]Cruces!S:T,2,0)</f>
        <v>7. Ejecución en Campo OS BT</v>
      </c>
    </row>
    <row r="1549" spans="1:48" hidden="1" x14ac:dyDescent="0.25">
      <c r="A1549" s="17" t="s">
        <v>8562</v>
      </c>
      <c r="B1549" s="17" t="s">
        <v>569</v>
      </c>
      <c r="C1549" s="17">
        <v>0</v>
      </c>
      <c r="D1549" s="17">
        <v>0</v>
      </c>
      <c r="E1549" s="17" t="s">
        <v>55</v>
      </c>
      <c r="F1549" s="17" t="s">
        <v>7082</v>
      </c>
      <c r="G1549" s="17" t="s">
        <v>8563</v>
      </c>
      <c r="H1549" s="17">
        <v>0</v>
      </c>
      <c r="I1549" s="17" t="s">
        <v>71</v>
      </c>
      <c r="J1549" s="17" t="s">
        <v>59</v>
      </c>
      <c r="K1549" s="17" t="s">
        <v>8564</v>
      </c>
      <c r="L1549" s="17" t="s">
        <v>7176</v>
      </c>
      <c r="M1549" s="17" t="s">
        <v>7177</v>
      </c>
      <c r="N1549" s="17" t="s">
        <v>572</v>
      </c>
      <c r="O1549" s="17">
        <v>20201009</v>
      </c>
      <c r="P1549" s="17">
        <v>20201009</v>
      </c>
      <c r="Q1549" s="17">
        <v>9520</v>
      </c>
      <c r="R1549" s="17">
        <v>0</v>
      </c>
      <c r="S1549" s="17"/>
      <c r="T1549" s="17" t="s">
        <v>63</v>
      </c>
      <c r="U1549" s="17"/>
      <c r="V1549" s="17">
        <f t="shared" si="430"/>
        <v>3</v>
      </c>
      <c r="W1549" s="17">
        <v>3000</v>
      </c>
      <c r="X1549" s="17" t="s">
        <v>7065</v>
      </c>
      <c r="Y1549" s="17" t="s">
        <v>569</v>
      </c>
      <c r="Z1549" s="17">
        <v>20201009</v>
      </c>
      <c r="AA1549" s="17" t="s">
        <v>1947</v>
      </c>
      <c r="AB1549" s="17">
        <v>1</v>
      </c>
      <c r="AC1549" s="17" t="str">
        <f>IFERROR(VLOOKUP(A1549,[1]Cruces!AJ:AK,2,0),VLOOKUP(CONCATENATE(X1549,AA1549),[1]Cruces!G:H,2,0))</f>
        <v>Solicitud por BT</v>
      </c>
      <c r="AD1549" s="17">
        <f t="shared" si="416"/>
        <v>9</v>
      </c>
      <c r="AE1549" s="17">
        <f t="shared" si="417"/>
        <v>10</v>
      </c>
      <c r="AF1549" s="17">
        <f t="shared" si="418"/>
        <v>2020</v>
      </c>
      <c r="AG1549" s="17" t="str">
        <f>IFERROR(VLOOKUP(MID(A1549,2,4)*1,[1]Cruces!K:L,2,0),"Verificar")</f>
        <v>Atlántico Sur</v>
      </c>
      <c r="AH1549" s="17">
        <f t="shared" ca="1" si="419"/>
        <v>47</v>
      </c>
      <c r="AI1549" s="17" t="str">
        <f>IFERROR(VLOOKUP(U1549,[1]Cruces!$O$1:$P$6,2,0),"Sin Orden")</f>
        <v>Sin Orden</v>
      </c>
      <c r="AJ1549" s="17">
        <f t="shared" si="420"/>
        <v>9</v>
      </c>
      <c r="AK1549" s="17">
        <f t="shared" si="421"/>
        <v>10</v>
      </c>
      <c r="AL1549" s="17">
        <f t="shared" si="422"/>
        <v>2020</v>
      </c>
      <c r="AM1549" s="17">
        <f t="shared" ca="1" si="423"/>
        <v>47</v>
      </c>
      <c r="AN1549" s="18" t="str">
        <f>IFERROR(VLOOKUP(R1549*1,'[1]Ordenes de Servicio'!G:K,5,0),"No Cruza")</f>
        <v>No Cruza</v>
      </c>
      <c r="AO1549" s="17">
        <f t="shared" ca="1" si="424"/>
        <v>47</v>
      </c>
      <c r="AP1549" s="17">
        <f t="shared" si="425"/>
        <v>9</v>
      </c>
      <c r="AQ1549" s="17">
        <f t="shared" si="426"/>
        <v>10</v>
      </c>
      <c r="AR1549" s="17">
        <f t="shared" si="427"/>
        <v>2020</v>
      </c>
      <c r="AS1549" s="17">
        <f t="shared" ca="1" si="428"/>
        <v>47</v>
      </c>
      <c r="AT1549" s="17" t="str">
        <f t="shared" ca="1" si="431"/>
        <v>No</v>
      </c>
      <c r="AU1549" s="17">
        <f t="shared" si="429"/>
        <v>0</v>
      </c>
      <c r="AV1549" s="17" t="str">
        <f>+VLOOKUP(B1549,[1]Cruces!S:T,2,0)</f>
        <v>1. Solicitud</v>
      </c>
    </row>
    <row r="1550" spans="1:48" hidden="1" x14ac:dyDescent="0.25">
      <c r="A1550" s="17" t="s">
        <v>2979</v>
      </c>
      <c r="B1550" s="17" t="s">
        <v>68</v>
      </c>
      <c r="C1550" s="17">
        <v>0</v>
      </c>
      <c r="D1550" s="17">
        <v>0</v>
      </c>
      <c r="E1550" s="17" t="s">
        <v>55</v>
      </c>
      <c r="F1550" s="17" t="s">
        <v>56</v>
      </c>
      <c r="G1550" s="17" t="s">
        <v>2980</v>
      </c>
      <c r="H1550" s="17">
        <v>0</v>
      </c>
      <c r="I1550" s="17" t="s">
        <v>71</v>
      </c>
      <c r="J1550" s="17" t="s">
        <v>59</v>
      </c>
      <c r="K1550" s="17" t="s">
        <v>2981</v>
      </c>
      <c r="L1550" s="17" t="s">
        <v>172</v>
      </c>
      <c r="M1550" s="17" t="s">
        <v>173</v>
      </c>
      <c r="N1550" s="17" t="s">
        <v>75</v>
      </c>
      <c r="O1550" s="17">
        <v>20190319</v>
      </c>
      <c r="P1550" s="17">
        <v>20190412</v>
      </c>
      <c r="Q1550" s="17">
        <v>1110</v>
      </c>
      <c r="R1550" s="17">
        <v>26959832</v>
      </c>
      <c r="S1550" s="17" t="s">
        <v>76</v>
      </c>
      <c r="T1550" s="17" t="s">
        <v>63</v>
      </c>
      <c r="U1550" s="17" t="s">
        <v>88</v>
      </c>
      <c r="V1550" s="17">
        <f t="shared" si="430"/>
        <v>75</v>
      </c>
      <c r="W1550" s="17">
        <v>75000</v>
      </c>
      <c r="X1550" s="17" t="s">
        <v>64</v>
      </c>
      <c r="Y1550" s="17" t="s">
        <v>105</v>
      </c>
      <c r="Z1550" s="17">
        <v>20200414</v>
      </c>
      <c r="AA1550" s="17" t="s">
        <v>78</v>
      </c>
      <c r="AB1550" s="17">
        <v>1</v>
      </c>
      <c r="AC1550" s="17" t="str">
        <f>IFERROR(VLOOKUP(A1550,[1]Cruces!AJ:AK,2,0),VLOOKUP(CONCATENATE(X1550,AA1550),[1]Cruces!G:H,2,0))</f>
        <v>Solicitud de Obra</v>
      </c>
      <c r="AD1550" s="17">
        <f t="shared" si="416"/>
        <v>19</v>
      </c>
      <c r="AE1550" s="17">
        <f t="shared" si="417"/>
        <v>3</v>
      </c>
      <c r="AF1550" s="17">
        <f t="shared" si="418"/>
        <v>2019</v>
      </c>
      <c r="AG1550" s="17" t="str">
        <f>IFERROR(VLOOKUP(MID(A1550,2,4)*1,[1]Cruces!K:L,2,0),"Verificar")</f>
        <v>Atlántico Norte</v>
      </c>
      <c r="AH1550" s="17">
        <f t="shared" ca="1" si="419"/>
        <v>617</v>
      </c>
      <c r="AI1550" s="17" t="str">
        <f>IFERROR(VLOOKUP(U1550,[1]Cruces!$O$1:$P$6,2,0),"Sin Orden")</f>
        <v>Resuelta</v>
      </c>
      <c r="AJ1550" s="17">
        <f t="shared" si="420"/>
        <v>14</v>
      </c>
      <c r="AK1550" s="17">
        <f t="shared" si="421"/>
        <v>4</v>
      </c>
      <c r="AL1550" s="17">
        <f t="shared" si="422"/>
        <v>2020</v>
      </c>
      <c r="AM1550" s="17">
        <f t="shared" ca="1" si="423"/>
        <v>225</v>
      </c>
      <c r="AN1550" s="18" t="str">
        <f>IFERROR(VLOOKUP(R1550*1,'[1]Ordenes de Servicio'!G:K,5,0),"No Cruza")</f>
        <v>No Cruza</v>
      </c>
      <c r="AO1550" s="17">
        <f t="shared" ca="1" si="424"/>
        <v>392</v>
      </c>
      <c r="AP1550" s="17">
        <f t="shared" si="425"/>
        <v>12</v>
      </c>
      <c r="AQ1550" s="17">
        <f t="shared" si="426"/>
        <v>4</v>
      </c>
      <c r="AR1550" s="17">
        <f t="shared" si="427"/>
        <v>2019</v>
      </c>
      <c r="AS1550" s="17">
        <f t="shared" ca="1" si="428"/>
        <v>593</v>
      </c>
      <c r="AT1550" s="17" t="str">
        <f t="shared" ca="1" si="431"/>
        <v>Si</v>
      </c>
      <c r="AU1550" s="17">
        <f t="shared" si="429"/>
        <v>368</v>
      </c>
      <c r="AV1550" s="17" t="str">
        <f>+VLOOKUP(B1550,[1]Cruces!S:T,2,0)</f>
        <v>5. Consultoría / Adjudicación</v>
      </c>
    </row>
    <row r="1551" spans="1:48" hidden="1" x14ac:dyDescent="0.25">
      <c r="A1551" s="17" t="s">
        <v>2982</v>
      </c>
      <c r="B1551" s="17" t="s">
        <v>68</v>
      </c>
      <c r="C1551" s="17">
        <v>0</v>
      </c>
      <c r="D1551" s="17">
        <v>0</v>
      </c>
      <c r="E1551" s="17" t="s">
        <v>55</v>
      </c>
      <c r="F1551" s="17" t="s">
        <v>56</v>
      </c>
      <c r="G1551" s="17" t="s">
        <v>2983</v>
      </c>
      <c r="H1551" s="17">
        <v>0</v>
      </c>
      <c r="I1551" s="17" t="s">
        <v>116</v>
      </c>
      <c r="J1551" s="17" t="s">
        <v>59</v>
      </c>
      <c r="K1551" s="17" t="s">
        <v>2984</v>
      </c>
      <c r="L1551" s="17" t="s">
        <v>265</v>
      </c>
      <c r="M1551" s="17" t="s">
        <v>55</v>
      </c>
      <c r="N1551" s="17" t="s">
        <v>75</v>
      </c>
      <c r="O1551" s="17">
        <v>20170421</v>
      </c>
      <c r="P1551" s="17">
        <v>20170622</v>
      </c>
      <c r="Q1551" s="17">
        <v>1170</v>
      </c>
      <c r="R1551" s="17">
        <v>23789337</v>
      </c>
      <c r="S1551" s="17" t="s">
        <v>100</v>
      </c>
      <c r="T1551" s="17" t="s">
        <v>63</v>
      </c>
      <c r="U1551" s="17" t="s">
        <v>91</v>
      </c>
      <c r="V1551" s="17">
        <f t="shared" si="430"/>
        <v>112.5</v>
      </c>
      <c r="W1551" s="17">
        <v>112500</v>
      </c>
      <c r="X1551" s="17" t="s">
        <v>64</v>
      </c>
      <c r="Y1551" s="17" t="s">
        <v>136</v>
      </c>
      <c r="Z1551" s="17">
        <v>20170629</v>
      </c>
      <c r="AA1551" s="17" t="s">
        <v>78</v>
      </c>
      <c r="AB1551" s="17">
        <v>1</v>
      </c>
      <c r="AC1551" s="17" t="str">
        <f>IFERROR(VLOOKUP(A1551,[1]Cruces!AJ:AK,2,0),VLOOKUP(CONCATENATE(X1551,AA1551),[1]Cruces!G:H,2,0))</f>
        <v>Solicitud de Obra</v>
      </c>
      <c r="AD1551" s="17">
        <f t="shared" si="416"/>
        <v>21</v>
      </c>
      <c r="AE1551" s="17">
        <f t="shared" si="417"/>
        <v>4</v>
      </c>
      <c r="AF1551" s="17">
        <f t="shared" si="418"/>
        <v>2017</v>
      </c>
      <c r="AG1551" s="17" t="str">
        <f>IFERROR(VLOOKUP(MID(A1551,2,4)*1,[1]Cruces!K:L,2,0),"Verificar")</f>
        <v>Atlántico Norte</v>
      </c>
      <c r="AH1551" s="17">
        <f t="shared" ca="1" si="419"/>
        <v>1314</v>
      </c>
      <c r="AI1551" s="17" t="str">
        <f>IFERROR(VLOOKUP(U1551,[1]Cruces!$O$1:$P$6,2,0),"Sin Orden")</f>
        <v>Resuelta</v>
      </c>
      <c r="AJ1551" s="17">
        <f t="shared" si="420"/>
        <v>29</v>
      </c>
      <c r="AK1551" s="17">
        <f t="shared" si="421"/>
        <v>6</v>
      </c>
      <c r="AL1551" s="17">
        <f t="shared" si="422"/>
        <v>2017</v>
      </c>
      <c r="AM1551" s="17">
        <f t="shared" ca="1" si="423"/>
        <v>1245</v>
      </c>
      <c r="AN1551" s="18" t="str">
        <f>IFERROR(VLOOKUP(R1551*1,'[1]Ordenes de Servicio'!G:K,5,0),"No Cruza")</f>
        <v>No Cruza</v>
      </c>
      <c r="AO1551" s="17">
        <f t="shared" ca="1" si="424"/>
        <v>69</v>
      </c>
      <c r="AP1551" s="17">
        <f t="shared" si="425"/>
        <v>22</v>
      </c>
      <c r="AQ1551" s="17">
        <f t="shared" si="426"/>
        <v>6</v>
      </c>
      <c r="AR1551" s="17">
        <f t="shared" si="427"/>
        <v>2017</v>
      </c>
      <c r="AS1551" s="17">
        <f t="shared" ca="1" si="428"/>
        <v>1252</v>
      </c>
      <c r="AT1551" s="17" t="str">
        <f t="shared" ca="1" si="431"/>
        <v>Si</v>
      </c>
      <c r="AU1551" s="17">
        <f t="shared" si="429"/>
        <v>7</v>
      </c>
      <c r="AV1551" s="17" t="str">
        <f>+VLOOKUP(B1551,[1]Cruces!S:T,2,0)</f>
        <v>5. Consultoría / Adjudicación</v>
      </c>
    </row>
    <row r="1552" spans="1:48" hidden="1" x14ac:dyDescent="0.25">
      <c r="A1552" s="17" t="s">
        <v>8565</v>
      </c>
      <c r="B1552" s="17" t="s">
        <v>1943</v>
      </c>
      <c r="C1552" s="17">
        <v>0</v>
      </c>
      <c r="D1552" s="17">
        <v>0</v>
      </c>
      <c r="E1552" s="17" t="s">
        <v>55</v>
      </c>
      <c r="F1552" s="17" t="s">
        <v>69</v>
      </c>
      <c r="G1552" s="17" t="s">
        <v>8566</v>
      </c>
      <c r="H1552" s="17">
        <v>3126321426</v>
      </c>
      <c r="I1552" s="17" t="s">
        <v>71</v>
      </c>
      <c r="J1552" s="17" t="s">
        <v>59</v>
      </c>
      <c r="K1552" s="17" t="s">
        <v>8567</v>
      </c>
      <c r="L1552" s="17" t="s">
        <v>7653</v>
      </c>
      <c r="M1552" s="17" t="s">
        <v>7654</v>
      </c>
      <c r="N1552" s="17" t="s">
        <v>1946</v>
      </c>
      <c r="O1552" s="17">
        <v>20200902</v>
      </c>
      <c r="P1552" s="17">
        <v>20200902</v>
      </c>
      <c r="Q1552" s="17">
        <v>3460</v>
      </c>
      <c r="R1552" s="17">
        <v>28095136</v>
      </c>
      <c r="S1552" s="17" t="s">
        <v>6601</v>
      </c>
      <c r="T1552" s="17" t="s">
        <v>7091</v>
      </c>
      <c r="U1552" s="17" t="s">
        <v>77</v>
      </c>
      <c r="V1552" s="17">
        <f t="shared" si="430"/>
        <v>3</v>
      </c>
      <c r="W1552" s="17">
        <v>3000</v>
      </c>
      <c r="X1552" s="17" t="s">
        <v>7065</v>
      </c>
      <c r="Y1552" s="17" t="s">
        <v>1943</v>
      </c>
      <c r="Z1552" s="17">
        <v>20200902</v>
      </c>
      <c r="AA1552" s="17" t="s">
        <v>1947</v>
      </c>
      <c r="AB1552" s="17">
        <v>1</v>
      </c>
      <c r="AC1552" s="17" t="str">
        <f>IFERROR(VLOOKUP(A1552,[1]Cruces!AJ:AK,2,0),VLOOKUP(CONCATENATE(X1552,AA1552),[1]Cruces!G:H,2,0))</f>
        <v>Solicitud por BT</v>
      </c>
      <c r="AD1552" s="17">
        <f t="shared" si="416"/>
        <v>2</v>
      </c>
      <c r="AE1552" s="17">
        <f t="shared" si="417"/>
        <v>9</v>
      </c>
      <c r="AF1552" s="17">
        <f t="shared" si="418"/>
        <v>2020</v>
      </c>
      <c r="AG1552" s="17" t="str">
        <f>IFERROR(VLOOKUP(MID(A1552,2,4)*1,[1]Cruces!K:L,2,0),"Verificar")</f>
        <v>Magdalena</v>
      </c>
      <c r="AH1552" s="17">
        <f t="shared" ca="1" si="419"/>
        <v>84</v>
      </c>
      <c r="AI1552" s="17" t="str">
        <f>IFERROR(VLOOKUP(U1552,[1]Cruces!$O$1:$P$6,2,0),"Sin Orden")</f>
        <v>Pendiente</v>
      </c>
      <c r="AJ1552" s="17">
        <f t="shared" si="420"/>
        <v>2</v>
      </c>
      <c r="AK1552" s="17">
        <f t="shared" si="421"/>
        <v>9</v>
      </c>
      <c r="AL1552" s="17">
        <f t="shared" si="422"/>
        <v>2020</v>
      </c>
      <c r="AM1552" s="17">
        <f t="shared" ca="1" si="423"/>
        <v>84</v>
      </c>
      <c r="AN1552" s="18">
        <f>IFERROR(VLOOKUP(R1552*1,'[1]Ordenes de Servicio'!G:K,5,0),"No Cruza")</f>
        <v>44076</v>
      </c>
      <c r="AO1552" s="17">
        <f t="shared" ca="1" si="424"/>
        <v>84</v>
      </c>
      <c r="AP1552" s="17">
        <f t="shared" si="425"/>
        <v>2</v>
      </c>
      <c r="AQ1552" s="17">
        <f t="shared" si="426"/>
        <v>9</v>
      </c>
      <c r="AR1552" s="17">
        <f t="shared" si="427"/>
        <v>2020</v>
      </c>
      <c r="AS1552" s="17">
        <f t="shared" ca="1" si="428"/>
        <v>84</v>
      </c>
      <c r="AT1552" s="17" t="str">
        <f t="shared" ca="1" si="431"/>
        <v>No</v>
      </c>
      <c r="AU1552" s="17">
        <f t="shared" si="429"/>
        <v>0</v>
      </c>
      <c r="AV1552" s="17" t="str">
        <f>+VLOOKUP(B1552,[1]Cruces!S:T,2,0)</f>
        <v>7. Ejecución en Campo OS BT</v>
      </c>
    </row>
    <row r="1553" spans="1:48" hidden="1" x14ac:dyDescent="0.25">
      <c r="A1553" s="17" t="s">
        <v>2985</v>
      </c>
      <c r="B1553" s="17" t="s">
        <v>68</v>
      </c>
      <c r="C1553" s="17">
        <v>0</v>
      </c>
      <c r="D1553" s="17">
        <v>0</v>
      </c>
      <c r="E1553" s="17" t="s">
        <v>55</v>
      </c>
      <c r="F1553" s="17" t="s">
        <v>232</v>
      </c>
      <c r="G1553" s="17" t="s">
        <v>2986</v>
      </c>
      <c r="H1553" s="17">
        <v>3682215</v>
      </c>
      <c r="I1553" s="17" t="s">
        <v>116</v>
      </c>
      <c r="J1553" s="17" t="s">
        <v>59</v>
      </c>
      <c r="K1553" s="17" t="s">
        <v>2987</v>
      </c>
      <c r="L1553" s="17" t="s">
        <v>280</v>
      </c>
      <c r="M1553" s="17" t="s">
        <v>281</v>
      </c>
      <c r="N1553" s="17" t="s">
        <v>75</v>
      </c>
      <c r="O1553" s="17">
        <v>20200923</v>
      </c>
      <c r="P1553" s="17">
        <v>20201019</v>
      </c>
      <c r="Q1553" s="17">
        <v>7542</v>
      </c>
      <c r="R1553" s="17">
        <v>28179367</v>
      </c>
      <c r="S1553" s="17" t="s">
        <v>100</v>
      </c>
      <c r="T1553" s="17" t="s">
        <v>63</v>
      </c>
      <c r="U1553" s="17" t="s">
        <v>91</v>
      </c>
      <c r="V1553" s="17">
        <f t="shared" si="430"/>
        <v>45</v>
      </c>
      <c r="W1553" s="17">
        <v>45000</v>
      </c>
      <c r="X1553" s="17" t="s">
        <v>64</v>
      </c>
      <c r="Y1553" s="17" t="s">
        <v>150</v>
      </c>
      <c r="Z1553" s="17">
        <v>20201030</v>
      </c>
      <c r="AA1553" s="17" t="s">
        <v>78</v>
      </c>
      <c r="AB1553" s="17">
        <v>1</v>
      </c>
      <c r="AC1553" s="17" t="str">
        <f>IFERROR(VLOOKUP(A1553,[1]Cruces!AJ:AK,2,0),VLOOKUP(CONCATENATE(X1553,AA1553),[1]Cruces!G:H,2,0))</f>
        <v>Solicitud de Obra</v>
      </c>
      <c r="AD1553" s="17">
        <f t="shared" si="416"/>
        <v>23</v>
      </c>
      <c r="AE1553" s="17">
        <f t="shared" si="417"/>
        <v>9</v>
      </c>
      <c r="AF1553" s="17">
        <f t="shared" si="418"/>
        <v>2020</v>
      </c>
      <c r="AG1553" s="17" t="str">
        <f>IFERROR(VLOOKUP(MID(A1553,2,4)*1,[1]Cruces!K:L,2,0),"Verificar")</f>
        <v>Atlántico Sur</v>
      </c>
      <c r="AH1553" s="17">
        <f t="shared" ca="1" si="419"/>
        <v>63</v>
      </c>
      <c r="AI1553" s="17" t="str">
        <f>IFERROR(VLOOKUP(U1553,[1]Cruces!$O$1:$P$6,2,0),"Sin Orden")</f>
        <v>Resuelta</v>
      </c>
      <c r="AJ1553" s="17">
        <f t="shared" si="420"/>
        <v>30</v>
      </c>
      <c r="AK1553" s="17">
        <f t="shared" si="421"/>
        <v>10</v>
      </c>
      <c r="AL1553" s="17">
        <f t="shared" si="422"/>
        <v>2020</v>
      </c>
      <c r="AM1553" s="17">
        <f t="shared" ca="1" si="423"/>
        <v>26</v>
      </c>
      <c r="AN1553" s="18" t="str">
        <f>IFERROR(VLOOKUP(R1553*1,'[1]Ordenes de Servicio'!G:K,5,0),"No Cruza")</f>
        <v>No Cruza</v>
      </c>
      <c r="AO1553" s="17">
        <f t="shared" ca="1" si="424"/>
        <v>37</v>
      </c>
      <c r="AP1553" s="17">
        <f t="shared" si="425"/>
        <v>19</v>
      </c>
      <c r="AQ1553" s="17">
        <f t="shared" si="426"/>
        <v>10</v>
      </c>
      <c r="AR1553" s="17">
        <f t="shared" si="427"/>
        <v>2020</v>
      </c>
      <c r="AS1553" s="17">
        <f t="shared" ca="1" si="428"/>
        <v>37</v>
      </c>
      <c r="AT1553" s="17" t="str">
        <f t="shared" ca="1" si="431"/>
        <v>No</v>
      </c>
      <c r="AU1553" s="17">
        <f t="shared" si="429"/>
        <v>11</v>
      </c>
      <c r="AV1553" s="17" t="str">
        <f>+VLOOKUP(B1553,[1]Cruces!S:T,2,0)</f>
        <v>5. Consultoría / Adjudicación</v>
      </c>
    </row>
    <row r="1554" spans="1:48" hidden="1" x14ac:dyDescent="0.25">
      <c r="A1554" s="17" t="s">
        <v>2988</v>
      </c>
      <c r="B1554" s="17" t="s">
        <v>68</v>
      </c>
      <c r="C1554" s="17">
        <v>2552949</v>
      </c>
      <c r="D1554" s="17">
        <v>20182553</v>
      </c>
      <c r="E1554" s="17" t="s">
        <v>93</v>
      </c>
      <c r="F1554" s="17" t="s">
        <v>232</v>
      </c>
      <c r="G1554" s="17" t="s">
        <v>2989</v>
      </c>
      <c r="H1554" s="17">
        <v>3013537411</v>
      </c>
      <c r="I1554" s="17" t="s">
        <v>116</v>
      </c>
      <c r="J1554" s="17" t="s">
        <v>2990</v>
      </c>
      <c r="K1554" s="17" t="s">
        <v>2991</v>
      </c>
      <c r="L1554" s="17" t="s">
        <v>280</v>
      </c>
      <c r="M1554" s="17" t="s">
        <v>281</v>
      </c>
      <c r="N1554" s="17" t="s">
        <v>75</v>
      </c>
      <c r="O1554" s="17">
        <v>20200824</v>
      </c>
      <c r="P1554" s="17">
        <v>20200910</v>
      </c>
      <c r="Q1554" s="17">
        <v>1210</v>
      </c>
      <c r="R1554" s="17">
        <v>28289700</v>
      </c>
      <c r="S1554" s="17" t="s">
        <v>76</v>
      </c>
      <c r="T1554" s="17" t="s">
        <v>63</v>
      </c>
      <c r="U1554" s="17" t="s">
        <v>77</v>
      </c>
      <c r="V1554" s="17">
        <f t="shared" si="430"/>
        <v>112.5</v>
      </c>
      <c r="W1554" s="17">
        <v>112500</v>
      </c>
      <c r="X1554" s="17" t="s">
        <v>89</v>
      </c>
      <c r="Y1554" s="17" t="s">
        <v>150</v>
      </c>
      <c r="Z1554" s="17">
        <v>20201110</v>
      </c>
      <c r="AA1554" s="17" t="s">
        <v>78</v>
      </c>
      <c r="AB1554" s="17">
        <v>1</v>
      </c>
      <c r="AC1554" s="17" t="str">
        <f>IFERROR(VLOOKUP(A1554,[1]Cruces!AJ:AK,2,0),VLOOKUP(CONCATENATE(X1554,AA1554),[1]Cruces!G:H,2,0))</f>
        <v>Solicitud de Obra</v>
      </c>
      <c r="AD1554" s="17">
        <f t="shared" si="416"/>
        <v>24</v>
      </c>
      <c r="AE1554" s="17">
        <f t="shared" si="417"/>
        <v>8</v>
      </c>
      <c r="AF1554" s="17">
        <f t="shared" si="418"/>
        <v>2020</v>
      </c>
      <c r="AG1554" s="17" t="str">
        <f>IFERROR(VLOOKUP(MID(A1554,2,4)*1,[1]Cruces!K:L,2,0),"Verificar")</f>
        <v>Atlántico Sur</v>
      </c>
      <c r="AH1554" s="17">
        <f t="shared" ca="1" si="419"/>
        <v>93</v>
      </c>
      <c r="AI1554" s="17" t="str">
        <f>IFERROR(VLOOKUP(U1554,[1]Cruces!$O$1:$P$6,2,0),"Sin Orden")</f>
        <v>Pendiente</v>
      </c>
      <c r="AJ1554" s="17">
        <f t="shared" si="420"/>
        <v>10</v>
      </c>
      <c r="AK1554" s="17">
        <f t="shared" si="421"/>
        <v>11</v>
      </c>
      <c r="AL1554" s="17">
        <f t="shared" si="422"/>
        <v>2020</v>
      </c>
      <c r="AM1554" s="17">
        <f t="shared" ca="1" si="423"/>
        <v>15</v>
      </c>
      <c r="AN1554" s="18" t="str">
        <f>IFERROR(VLOOKUP(R1554*1,'[1]Ordenes de Servicio'!G:K,5,0),"No Cruza")</f>
        <v>No Cruza</v>
      </c>
      <c r="AO1554" s="17">
        <f t="shared" ca="1" si="424"/>
        <v>15</v>
      </c>
      <c r="AP1554" s="17">
        <f t="shared" si="425"/>
        <v>10</v>
      </c>
      <c r="AQ1554" s="17">
        <f t="shared" si="426"/>
        <v>9</v>
      </c>
      <c r="AR1554" s="17">
        <f t="shared" si="427"/>
        <v>2020</v>
      </c>
      <c r="AS1554" s="17">
        <f t="shared" ca="1" si="428"/>
        <v>76</v>
      </c>
      <c r="AT1554" s="17" t="str">
        <f t="shared" ca="1" si="431"/>
        <v>No</v>
      </c>
      <c r="AU1554" s="17">
        <f t="shared" si="429"/>
        <v>61</v>
      </c>
      <c r="AV1554" s="17" t="str">
        <f>+VLOOKUP(B1554,[1]Cruces!S:T,2,0)</f>
        <v>5. Consultoría / Adjudicación</v>
      </c>
    </row>
    <row r="1555" spans="1:48" hidden="1" x14ac:dyDescent="0.25">
      <c r="A1555" s="17" t="s">
        <v>2992</v>
      </c>
      <c r="B1555" s="17" t="s">
        <v>68</v>
      </c>
      <c r="C1555" s="17">
        <v>0</v>
      </c>
      <c r="D1555" s="17">
        <v>0</v>
      </c>
      <c r="E1555" s="17" t="s">
        <v>55</v>
      </c>
      <c r="F1555" s="17" t="s">
        <v>232</v>
      </c>
      <c r="G1555" s="17" t="s">
        <v>2993</v>
      </c>
      <c r="H1555" s="17">
        <v>0</v>
      </c>
      <c r="I1555" s="17" t="s">
        <v>116</v>
      </c>
      <c r="J1555" s="17" t="s">
        <v>59</v>
      </c>
      <c r="K1555" s="17" t="s">
        <v>2994</v>
      </c>
      <c r="L1555" s="17" t="s">
        <v>111</v>
      </c>
      <c r="M1555" s="17" t="s">
        <v>112</v>
      </c>
      <c r="N1555" s="17" t="s">
        <v>75</v>
      </c>
      <c r="O1555" s="17">
        <v>20180301</v>
      </c>
      <c r="P1555" s="17">
        <v>20180516</v>
      </c>
      <c r="Q1555" s="17">
        <v>9521</v>
      </c>
      <c r="R1555" s="17">
        <v>25413292</v>
      </c>
      <c r="S1555" s="17" t="s">
        <v>76</v>
      </c>
      <c r="T1555" s="17" t="s">
        <v>63</v>
      </c>
      <c r="U1555" s="17" t="s">
        <v>91</v>
      </c>
      <c r="V1555" s="17">
        <f t="shared" si="430"/>
        <v>300</v>
      </c>
      <c r="W1555" s="17">
        <v>300000</v>
      </c>
      <c r="X1555" s="17" t="s">
        <v>64</v>
      </c>
      <c r="Y1555" s="17" t="s">
        <v>150</v>
      </c>
      <c r="Z1555" s="17">
        <v>20191212</v>
      </c>
      <c r="AA1555" s="17" t="s">
        <v>124</v>
      </c>
      <c r="AB1555" s="17">
        <v>1</v>
      </c>
      <c r="AC1555" s="17" t="str">
        <f>IFERROR(VLOOKUP(A1555,[1]Cruces!AJ:AK,2,0),VLOOKUP(CONCATENATE(X1555,AA1555),[1]Cruces!G:H,2,0))</f>
        <v>Solicitud de Obra</v>
      </c>
      <c r="AD1555" s="17">
        <f t="shared" si="416"/>
        <v>1</v>
      </c>
      <c r="AE1555" s="17">
        <f t="shared" si="417"/>
        <v>3</v>
      </c>
      <c r="AF1555" s="17">
        <f t="shared" si="418"/>
        <v>2018</v>
      </c>
      <c r="AG1555" s="17" t="str">
        <f>IFERROR(VLOOKUP(MID(A1555,2,4)*1,[1]Cruces!K:L,2,0),"Verificar")</f>
        <v>Atlántico Sur</v>
      </c>
      <c r="AH1555" s="17">
        <f t="shared" ca="1" si="419"/>
        <v>1000</v>
      </c>
      <c r="AI1555" s="17" t="str">
        <f>IFERROR(VLOOKUP(U1555,[1]Cruces!$O$1:$P$6,2,0),"Sin Orden")</f>
        <v>Resuelta</v>
      </c>
      <c r="AJ1555" s="17">
        <f t="shared" si="420"/>
        <v>12</v>
      </c>
      <c r="AK1555" s="17">
        <f t="shared" si="421"/>
        <v>12</v>
      </c>
      <c r="AL1555" s="17">
        <f t="shared" si="422"/>
        <v>2019</v>
      </c>
      <c r="AM1555" s="17">
        <f t="shared" ca="1" si="423"/>
        <v>349</v>
      </c>
      <c r="AN1555" s="18">
        <f>IFERROR(VLOOKUP(R1555*1,'[1]Ordenes de Servicio'!G:K,5,0),"No Cruza")</f>
        <v>43327</v>
      </c>
      <c r="AO1555" s="17">
        <f t="shared" ca="1" si="424"/>
        <v>651</v>
      </c>
      <c r="AP1555" s="17">
        <f t="shared" si="425"/>
        <v>16</v>
      </c>
      <c r="AQ1555" s="17">
        <f t="shared" si="426"/>
        <v>5</v>
      </c>
      <c r="AR1555" s="17">
        <f t="shared" si="427"/>
        <v>2018</v>
      </c>
      <c r="AS1555" s="17">
        <f t="shared" ca="1" si="428"/>
        <v>924</v>
      </c>
      <c r="AT1555" s="17" t="str">
        <f t="shared" ca="1" si="431"/>
        <v>Si</v>
      </c>
      <c r="AU1555" s="17">
        <f t="shared" si="429"/>
        <v>575</v>
      </c>
      <c r="AV1555" s="17" t="str">
        <f>+VLOOKUP(B1555,[1]Cruces!S:T,2,0)</f>
        <v>5. Consultoría / Adjudicación</v>
      </c>
    </row>
    <row r="1556" spans="1:48" hidden="1" x14ac:dyDescent="0.25">
      <c r="A1556" s="17" t="s">
        <v>8568</v>
      </c>
      <c r="B1556" s="17" t="s">
        <v>6595</v>
      </c>
      <c r="C1556" s="17">
        <v>0</v>
      </c>
      <c r="D1556" s="17">
        <v>0</v>
      </c>
      <c r="E1556" s="17" t="s">
        <v>55</v>
      </c>
      <c r="F1556" s="17" t="s">
        <v>7098</v>
      </c>
      <c r="G1556" s="17" t="s">
        <v>8569</v>
      </c>
      <c r="H1556" s="17">
        <v>3107329174</v>
      </c>
      <c r="I1556" s="17" t="s">
        <v>71</v>
      </c>
      <c r="J1556" s="17" t="s">
        <v>59</v>
      </c>
      <c r="K1556" s="17" t="s">
        <v>97</v>
      </c>
      <c r="L1556" s="17" t="s">
        <v>7330</v>
      </c>
      <c r="M1556" s="17" t="s">
        <v>7331</v>
      </c>
      <c r="N1556" s="17" t="s">
        <v>6600</v>
      </c>
      <c r="O1556" s="17">
        <v>20200407</v>
      </c>
      <c r="P1556" s="17">
        <v>20200423</v>
      </c>
      <c r="Q1556" s="17">
        <v>1110</v>
      </c>
      <c r="R1556" s="17">
        <v>27344105</v>
      </c>
      <c r="S1556" s="17" t="s">
        <v>6601</v>
      </c>
      <c r="T1556" s="17" t="s">
        <v>63</v>
      </c>
      <c r="U1556" s="17" t="s">
        <v>91</v>
      </c>
      <c r="V1556" s="17">
        <f t="shared" si="430"/>
        <v>3</v>
      </c>
      <c r="W1556" s="17">
        <v>3000</v>
      </c>
      <c r="X1556" s="17" t="s">
        <v>7065</v>
      </c>
      <c r="Y1556" s="17" t="s">
        <v>6595</v>
      </c>
      <c r="Z1556" s="17">
        <v>20200423</v>
      </c>
      <c r="AA1556" s="17" t="s">
        <v>1947</v>
      </c>
      <c r="AB1556" s="17">
        <v>1</v>
      </c>
      <c r="AC1556" s="17" t="str">
        <f>IFERROR(VLOOKUP(A1556,[1]Cruces!AJ:AK,2,0),VLOOKUP(CONCATENATE(X1556,AA1556),[1]Cruces!G:H,2,0))</f>
        <v>Solicitud por BT</v>
      </c>
      <c r="AD1556" s="17">
        <f t="shared" si="416"/>
        <v>7</v>
      </c>
      <c r="AE1556" s="17">
        <f t="shared" si="417"/>
        <v>4</v>
      </c>
      <c r="AF1556" s="17">
        <f t="shared" si="418"/>
        <v>2020</v>
      </c>
      <c r="AG1556" s="17" t="str">
        <f>IFERROR(VLOOKUP(MID(A1556,2,4)*1,[1]Cruces!K:L,2,0),"Verificar")</f>
        <v>Atlántico Norte</v>
      </c>
      <c r="AH1556" s="17">
        <f t="shared" ca="1" si="419"/>
        <v>232</v>
      </c>
      <c r="AI1556" s="17" t="str">
        <f>IFERROR(VLOOKUP(U1556,[1]Cruces!$O$1:$P$6,2,0),"Sin Orden")</f>
        <v>Resuelta</v>
      </c>
      <c r="AJ1556" s="17">
        <f t="shared" si="420"/>
        <v>23</v>
      </c>
      <c r="AK1556" s="17">
        <f t="shared" si="421"/>
        <v>4</v>
      </c>
      <c r="AL1556" s="17">
        <f t="shared" si="422"/>
        <v>2020</v>
      </c>
      <c r="AM1556" s="17">
        <f t="shared" ca="1" si="423"/>
        <v>216</v>
      </c>
      <c r="AN1556" s="18" t="str">
        <f>IFERROR(VLOOKUP(R1556*1,'[1]Ordenes de Servicio'!G:K,5,0),"No Cruza")</f>
        <v>No Cruza</v>
      </c>
      <c r="AO1556" s="17">
        <f t="shared" ca="1" si="424"/>
        <v>16</v>
      </c>
      <c r="AP1556" s="17">
        <f t="shared" si="425"/>
        <v>23</v>
      </c>
      <c r="AQ1556" s="17">
        <f t="shared" si="426"/>
        <v>4</v>
      </c>
      <c r="AR1556" s="17">
        <f t="shared" si="427"/>
        <v>2020</v>
      </c>
      <c r="AS1556" s="17">
        <f t="shared" ca="1" si="428"/>
        <v>216</v>
      </c>
      <c r="AT1556" s="17" t="str">
        <f t="shared" ca="1" si="431"/>
        <v>No</v>
      </c>
      <c r="AU1556" s="17">
        <f t="shared" si="429"/>
        <v>0</v>
      </c>
      <c r="AV1556" s="17" t="str">
        <f>+VLOOKUP(B1556,[1]Cruces!S:T,2,0)</f>
        <v>7. Ejecución en Campo OS BT</v>
      </c>
    </row>
    <row r="1557" spans="1:48" hidden="1" x14ac:dyDescent="0.25">
      <c r="A1557" s="17" t="s">
        <v>2995</v>
      </c>
      <c r="B1557" s="17" t="s">
        <v>54</v>
      </c>
      <c r="C1557" s="17">
        <v>0</v>
      </c>
      <c r="D1557" s="17">
        <v>0</v>
      </c>
      <c r="E1557" s="17" t="s">
        <v>55</v>
      </c>
      <c r="F1557" s="17" t="s">
        <v>232</v>
      </c>
      <c r="G1557" s="17" t="s">
        <v>2996</v>
      </c>
      <c r="H1557" s="17">
        <v>0</v>
      </c>
      <c r="I1557" s="17" t="s">
        <v>71</v>
      </c>
      <c r="J1557" s="17" t="s">
        <v>59</v>
      </c>
      <c r="K1557" s="17" t="s">
        <v>2997</v>
      </c>
      <c r="L1557" s="17" t="s">
        <v>280</v>
      </c>
      <c r="M1557" s="17" t="s">
        <v>281</v>
      </c>
      <c r="N1557" s="17" t="s">
        <v>62</v>
      </c>
      <c r="O1557" s="17">
        <v>20200207</v>
      </c>
      <c r="P1557" s="17">
        <v>20200214</v>
      </c>
      <c r="Q1557" s="17">
        <v>1210</v>
      </c>
      <c r="R1557" s="17">
        <v>27153648</v>
      </c>
      <c r="S1557" s="17" t="s">
        <v>100</v>
      </c>
      <c r="T1557" s="17" t="s">
        <v>63</v>
      </c>
      <c r="U1557" s="17" t="s">
        <v>91</v>
      </c>
      <c r="V1557" s="17">
        <f t="shared" si="430"/>
        <v>25</v>
      </c>
      <c r="W1557" s="17">
        <v>25000</v>
      </c>
      <c r="X1557" s="17" t="s">
        <v>64</v>
      </c>
      <c r="Y1557" s="17" t="s">
        <v>65</v>
      </c>
      <c r="Z1557" s="17">
        <v>20200214</v>
      </c>
      <c r="AA1557" s="17" t="s">
        <v>78</v>
      </c>
      <c r="AB1557" s="17">
        <v>1</v>
      </c>
      <c r="AC1557" s="17" t="str">
        <f>IFERROR(VLOOKUP(A1557,[1]Cruces!AJ:AK,2,0),VLOOKUP(CONCATENATE(X1557,AA1557),[1]Cruces!G:H,2,0))</f>
        <v>Solicitud de Obra</v>
      </c>
      <c r="AD1557" s="17">
        <f t="shared" si="416"/>
        <v>7</v>
      </c>
      <c r="AE1557" s="17">
        <f t="shared" si="417"/>
        <v>2</v>
      </c>
      <c r="AF1557" s="17">
        <f t="shared" si="418"/>
        <v>2020</v>
      </c>
      <c r="AG1557" s="17" t="str">
        <f>IFERROR(VLOOKUP(MID(A1557,2,4)*1,[1]Cruces!K:L,2,0),"Verificar")</f>
        <v>Atlántico Sur</v>
      </c>
      <c r="AH1557" s="17">
        <f t="shared" ca="1" si="419"/>
        <v>292</v>
      </c>
      <c r="AI1557" s="17" t="str">
        <f>IFERROR(VLOOKUP(U1557,[1]Cruces!$O$1:$P$6,2,0),"Sin Orden")</f>
        <v>Resuelta</v>
      </c>
      <c r="AJ1557" s="17">
        <f t="shared" si="420"/>
        <v>14</v>
      </c>
      <c r="AK1557" s="17">
        <f t="shared" si="421"/>
        <v>2</v>
      </c>
      <c r="AL1557" s="17">
        <f t="shared" si="422"/>
        <v>2020</v>
      </c>
      <c r="AM1557" s="17">
        <f t="shared" ca="1" si="423"/>
        <v>285</v>
      </c>
      <c r="AN1557" s="18" t="str">
        <f>IFERROR(VLOOKUP(R1557*1,'[1]Ordenes de Servicio'!G:K,5,0),"No Cruza")</f>
        <v>No Cruza</v>
      </c>
      <c r="AO1557" s="17">
        <f t="shared" ca="1" si="424"/>
        <v>7</v>
      </c>
      <c r="AP1557" s="17">
        <f t="shared" si="425"/>
        <v>14</v>
      </c>
      <c r="AQ1557" s="17">
        <f t="shared" si="426"/>
        <v>2</v>
      </c>
      <c r="AR1557" s="17">
        <f t="shared" si="427"/>
        <v>2020</v>
      </c>
      <c r="AS1557" s="17">
        <f t="shared" ca="1" si="428"/>
        <v>285</v>
      </c>
      <c r="AT1557" s="17" t="str">
        <f t="shared" ca="1" si="431"/>
        <v>No</v>
      </c>
      <c r="AU1557" s="17">
        <f t="shared" si="429"/>
        <v>0</v>
      </c>
      <c r="AV1557" s="17" t="str">
        <f>+VLOOKUP(B1557,[1]Cruces!S:T,2,0)</f>
        <v>4. Presupuesto de Obra</v>
      </c>
    </row>
    <row r="1558" spans="1:48" hidden="1" x14ac:dyDescent="0.25">
      <c r="A1558" s="17" t="s">
        <v>2998</v>
      </c>
      <c r="B1558" s="17" t="s">
        <v>54</v>
      </c>
      <c r="C1558" s="17">
        <v>2086164</v>
      </c>
      <c r="D1558" s="17">
        <v>20217265</v>
      </c>
      <c r="E1558" s="17" t="s">
        <v>93</v>
      </c>
      <c r="F1558" s="17" t="s">
        <v>107</v>
      </c>
      <c r="G1558" s="17" t="s">
        <v>2999</v>
      </c>
      <c r="H1558" s="17">
        <v>3268045</v>
      </c>
      <c r="I1558" s="17" t="s">
        <v>116</v>
      </c>
      <c r="J1558" s="17" t="s">
        <v>3000</v>
      </c>
      <c r="K1558" s="17" t="s">
        <v>3001</v>
      </c>
      <c r="L1558" s="17" t="s">
        <v>111</v>
      </c>
      <c r="M1558" s="17" t="s">
        <v>112</v>
      </c>
      <c r="N1558" s="17" t="s">
        <v>62</v>
      </c>
      <c r="O1558" s="17">
        <v>20190618</v>
      </c>
      <c r="P1558" s="17">
        <v>20190621</v>
      </c>
      <c r="Q1558" s="17">
        <v>1150</v>
      </c>
      <c r="R1558" s="17">
        <v>26429751</v>
      </c>
      <c r="S1558" s="17" t="s">
        <v>100</v>
      </c>
      <c r="T1558" s="17" t="s">
        <v>63</v>
      </c>
      <c r="U1558" s="17" t="s">
        <v>91</v>
      </c>
      <c r="V1558" s="17">
        <f t="shared" si="430"/>
        <v>800</v>
      </c>
      <c r="W1558" s="17">
        <v>800000</v>
      </c>
      <c r="X1558" s="17" t="s">
        <v>89</v>
      </c>
      <c r="Y1558" s="17" t="s">
        <v>65</v>
      </c>
      <c r="Z1558" s="17">
        <v>20190621</v>
      </c>
      <c r="AA1558" s="17" t="s">
        <v>101</v>
      </c>
      <c r="AB1558" s="17">
        <v>1</v>
      </c>
      <c r="AC1558" s="17" t="str">
        <f>IFERROR(VLOOKUP(A1558,[1]Cruces!AJ:AK,2,0),VLOOKUP(CONCATENATE(X1558,AA1558),[1]Cruces!G:H,2,0))</f>
        <v>Solicitud de Obra</v>
      </c>
      <c r="AD1558" s="17">
        <f t="shared" si="416"/>
        <v>18</v>
      </c>
      <c r="AE1558" s="17">
        <f t="shared" si="417"/>
        <v>6</v>
      </c>
      <c r="AF1558" s="17">
        <f t="shared" si="418"/>
        <v>2019</v>
      </c>
      <c r="AG1558" s="17" t="str">
        <f>IFERROR(VLOOKUP(MID(A1558,2,4)*1,[1]Cruces!K:L,2,0),"Verificar")</f>
        <v>Atlántico Norte</v>
      </c>
      <c r="AH1558" s="17">
        <f t="shared" ca="1" si="419"/>
        <v>526</v>
      </c>
      <c r="AI1558" s="17" t="str">
        <f>IFERROR(VLOOKUP(U1558,[1]Cruces!$O$1:$P$6,2,0),"Sin Orden")</f>
        <v>Resuelta</v>
      </c>
      <c r="AJ1558" s="17">
        <f t="shared" si="420"/>
        <v>21</v>
      </c>
      <c r="AK1558" s="17">
        <f t="shared" si="421"/>
        <v>6</v>
      </c>
      <c r="AL1558" s="17">
        <f t="shared" si="422"/>
        <v>2019</v>
      </c>
      <c r="AM1558" s="17">
        <f t="shared" ca="1" si="423"/>
        <v>523</v>
      </c>
      <c r="AN1558" s="18" t="str">
        <f>IFERROR(VLOOKUP(R1558*1,'[1]Ordenes de Servicio'!G:K,5,0),"No Cruza")</f>
        <v>No Cruza</v>
      </c>
      <c r="AO1558" s="17">
        <f t="shared" ca="1" si="424"/>
        <v>3</v>
      </c>
      <c r="AP1558" s="17">
        <f t="shared" si="425"/>
        <v>21</v>
      </c>
      <c r="AQ1558" s="17">
        <f t="shared" si="426"/>
        <v>6</v>
      </c>
      <c r="AR1558" s="17">
        <f t="shared" si="427"/>
        <v>2019</v>
      </c>
      <c r="AS1558" s="17">
        <f t="shared" ca="1" si="428"/>
        <v>523</v>
      </c>
      <c r="AT1558" s="17" t="str">
        <f t="shared" ca="1" si="431"/>
        <v>Si</v>
      </c>
      <c r="AU1558" s="17">
        <f t="shared" si="429"/>
        <v>0</v>
      </c>
      <c r="AV1558" s="17" t="str">
        <f>+VLOOKUP(B1558,[1]Cruces!S:T,2,0)</f>
        <v>4. Presupuesto de Obra</v>
      </c>
    </row>
    <row r="1559" spans="1:48" hidden="1" x14ac:dyDescent="0.25">
      <c r="A1559" s="17" t="s">
        <v>3002</v>
      </c>
      <c r="B1559" s="17" t="s">
        <v>54</v>
      </c>
      <c r="C1559" s="17">
        <v>0</v>
      </c>
      <c r="D1559" s="17">
        <v>0</v>
      </c>
      <c r="E1559" s="17" t="s">
        <v>55</v>
      </c>
      <c r="F1559" s="17" t="s">
        <v>107</v>
      </c>
      <c r="G1559" s="17" t="s">
        <v>3003</v>
      </c>
      <c r="H1559" s="17">
        <v>0</v>
      </c>
      <c r="I1559" s="17" t="s">
        <v>116</v>
      </c>
      <c r="J1559" s="17" t="s">
        <v>59</v>
      </c>
      <c r="K1559" s="17" t="s">
        <v>97</v>
      </c>
      <c r="L1559" s="17" t="s">
        <v>117</v>
      </c>
      <c r="M1559" s="17" t="s">
        <v>118</v>
      </c>
      <c r="N1559" s="17" t="s">
        <v>62</v>
      </c>
      <c r="O1559" s="17">
        <v>20200706</v>
      </c>
      <c r="P1559" s="17">
        <v>20200715</v>
      </c>
      <c r="Q1559" s="17">
        <v>7551</v>
      </c>
      <c r="R1559" s="17">
        <v>27762409</v>
      </c>
      <c r="S1559" s="17" t="s">
        <v>100</v>
      </c>
      <c r="T1559" s="17" t="s">
        <v>63</v>
      </c>
      <c r="U1559" s="17" t="s">
        <v>91</v>
      </c>
      <c r="V1559" s="17">
        <f t="shared" si="430"/>
        <v>600</v>
      </c>
      <c r="W1559" s="17">
        <v>600000</v>
      </c>
      <c r="X1559" s="17" t="s">
        <v>64</v>
      </c>
      <c r="Y1559" s="17" t="s">
        <v>65</v>
      </c>
      <c r="Z1559" s="17">
        <v>20200715</v>
      </c>
      <c r="AA1559" s="17" t="s">
        <v>137</v>
      </c>
      <c r="AB1559" s="17">
        <v>1</v>
      </c>
      <c r="AC1559" s="17" t="str">
        <f>IFERROR(VLOOKUP(A1559,[1]Cruces!AJ:AK,2,0),VLOOKUP(CONCATENATE(X1559,AA1559),[1]Cruces!G:H,2,0))</f>
        <v>Solicitud de Obra</v>
      </c>
      <c r="AD1559" s="17">
        <f t="shared" si="416"/>
        <v>6</v>
      </c>
      <c r="AE1559" s="17">
        <f t="shared" si="417"/>
        <v>7</v>
      </c>
      <c r="AF1559" s="17">
        <f t="shared" si="418"/>
        <v>2020</v>
      </c>
      <c r="AG1559" s="17" t="str">
        <f>IFERROR(VLOOKUP(MID(A1559,2,4)*1,[1]Cruces!K:L,2,0),"Verificar")</f>
        <v>Atlántico Norte</v>
      </c>
      <c r="AH1559" s="17">
        <f t="shared" ca="1" si="419"/>
        <v>142</v>
      </c>
      <c r="AI1559" s="17" t="str">
        <f>IFERROR(VLOOKUP(U1559,[1]Cruces!$O$1:$P$6,2,0),"Sin Orden")</f>
        <v>Resuelta</v>
      </c>
      <c r="AJ1559" s="17">
        <f t="shared" si="420"/>
        <v>15</v>
      </c>
      <c r="AK1559" s="17">
        <f t="shared" si="421"/>
        <v>7</v>
      </c>
      <c r="AL1559" s="17">
        <f t="shared" si="422"/>
        <v>2020</v>
      </c>
      <c r="AM1559" s="17">
        <f t="shared" ca="1" si="423"/>
        <v>133</v>
      </c>
      <c r="AN1559" s="18" t="str">
        <f>IFERROR(VLOOKUP(R1559*1,'[1]Ordenes de Servicio'!G:K,5,0),"No Cruza")</f>
        <v>No Cruza</v>
      </c>
      <c r="AO1559" s="17">
        <f t="shared" ca="1" si="424"/>
        <v>9</v>
      </c>
      <c r="AP1559" s="17">
        <f t="shared" si="425"/>
        <v>15</v>
      </c>
      <c r="AQ1559" s="17">
        <f t="shared" si="426"/>
        <v>7</v>
      </c>
      <c r="AR1559" s="17">
        <f t="shared" si="427"/>
        <v>2020</v>
      </c>
      <c r="AS1559" s="17">
        <f t="shared" ca="1" si="428"/>
        <v>133</v>
      </c>
      <c r="AT1559" s="17" t="str">
        <f t="shared" ca="1" si="431"/>
        <v>No</v>
      </c>
      <c r="AU1559" s="17">
        <f t="shared" si="429"/>
        <v>0</v>
      </c>
      <c r="AV1559" s="17" t="str">
        <f>+VLOOKUP(B1559,[1]Cruces!S:T,2,0)</f>
        <v>4. Presupuesto de Obra</v>
      </c>
    </row>
    <row r="1560" spans="1:48" hidden="1" x14ac:dyDescent="0.25">
      <c r="A1560" s="17" t="s">
        <v>3004</v>
      </c>
      <c r="B1560" s="17" t="s">
        <v>54</v>
      </c>
      <c r="C1560" s="17">
        <v>0</v>
      </c>
      <c r="D1560" s="17">
        <v>0</v>
      </c>
      <c r="E1560" s="17" t="s">
        <v>55</v>
      </c>
      <c r="F1560" s="17" t="s">
        <v>56</v>
      </c>
      <c r="G1560" s="17" t="s">
        <v>3005</v>
      </c>
      <c r="H1560" s="17">
        <v>0</v>
      </c>
      <c r="I1560" s="17" t="s">
        <v>116</v>
      </c>
      <c r="J1560" s="17" t="s">
        <v>59</v>
      </c>
      <c r="K1560" s="17" t="s">
        <v>3006</v>
      </c>
      <c r="L1560" s="17" t="s">
        <v>117</v>
      </c>
      <c r="M1560" s="17" t="s">
        <v>118</v>
      </c>
      <c r="N1560" s="17" t="s">
        <v>62</v>
      </c>
      <c r="O1560" s="17">
        <v>20191018</v>
      </c>
      <c r="P1560" s="17">
        <v>20191024</v>
      </c>
      <c r="Q1560" s="17">
        <v>1110</v>
      </c>
      <c r="R1560" s="17">
        <v>26843245</v>
      </c>
      <c r="S1560" s="17" t="s">
        <v>100</v>
      </c>
      <c r="T1560" s="17" t="s">
        <v>63</v>
      </c>
      <c r="U1560" s="17" t="s">
        <v>91</v>
      </c>
      <c r="V1560" s="17">
        <f t="shared" si="430"/>
        <v>300</v>
      </c>
      <c r="W1560" s="17">
        <v>300000</v>
      </c>
      <c r="X1560" s="17" t="s">
        <v>64</v>
      </c>
      <c r="Y1560" s="17" t="s">
        <v>65</v>
      </c>
      <c r="Z1560" s="17">
        <v>20191024</v>
      </c>
      <c r="AA1560" s="17" t="s">
        <v>101</v>
      </c>
      <c r="AB1560" s="17">
        <v>1</v>
      </c>
      <c r="AC1560" s="17" t="str">
        <f>IFERROR(VLOOKUP(A1560,[1]Cruces!AJ:AK,2,0),VLOOKUP(CONCATENATE(X1560,AA1560),[1]Cruces!G:H,2,0))</f>
        <v>Solicitud de Obra</v>
      </c>
      <c r="AD1560" s="17">
        <f t="shared" si="416"/>
        <v>18</v>
      </c>
      <c r="AE1560" s="17">
        <f t="shared" si="417"/>
        <v>10</v>
      </c>
      <c r="AF1560" s="17">
        <f t="shared" si="418"/>
        <v>2019</v>
      </c>
      <c r="AG1560" s="17" t="str">
        <f>IFERROR(VLOOKUP(MID(A1560,2,4)*1,[1]Cruces!K:L,2,0),"Verificar")</f>
        <v>Atlántico Norte</v>
      </c>
      <c r="AH1560" s="17">
        <f t="shared" ca="1" si="419"/>
        <v>404</v>
      </c>
      <c r="AI1560" s="17" t="str">
        <f>IFERROR(VLOOKUP(U1560,[1]Cruces!$O$1:$P$6,2,0),"Sin Orden")</f>
        <v>Resuelta</v>
      </c>
      <c r="AJ1560" s="17">
        <f t="shared" si="420"/>
        <v>24</v>
      </c>
      <c r="AK1560" s="17">
        <f t="shared" si="421"/>
        <v>10</v>
      </c>
      <c r="AL1560" s="17">
        <f t="shared" si="422"/>
        <v>2019</v>
      </c>
      <c r="AM1560" s="17">
        <f t="shared" ca="1" si="423"/>
        <v>398</v>
      </c>
      <c r="AN1560" s="18" t="str">
        <f>IFERROR(VLOOKUP(R1560*1,'[1]Ordenes de Servicio'!G:K,5,0),"No Cruza")</f>
        <v>No Cruza</v>
      </c>
      <c r="AO1560" s="17">
        <f t="shared" ca="1" si="424"/>
        <v>6</v>
      </c>
      <c r="AP1560" s="17">
        <f t="shared" si="425"/>
        <v>24</v>
      </c>
      <c r="AQ1560" s="17">
        <f t="shared" si="426"/>
        <v>10</v>
      </c>
      <c r="AR1560" s="17">
        <f t="shared" si="427"/>
        <v>2019</v>
      </c>
      <c r="AS1560" s="17">
        <f t="shared" ca="1" si="428"/>
        <v>398</v>
      </c>
      <c r="AT1560" s="17" t="str">
        <f t="shared" ca="1" si="431"/>
        <v>Si</v>
      </c>
      <c r="AU1560" s="17">
        <f t="shared" si="429"/>
        <v>0</v>
      </c>
      <c r="AV1560" s="17" t="str">
        <f>+VLOOKUP(B1560,[1]Cruces!S:T,2,0)</f>
        <v>4. Presupuesto de Obra</v>
      </c>
    </row>
    <row r="1561" spans="1:48" hidden="1" x14ac:dyDescent="0.25">
      <c r="A1561" s="17" t="s">
        <v>3007</v>
      </c>
      <c r="B1561" s="17" t="s">
        <v>68</v>
      </c>
      <c r="C1561" s="17">
        <v>3026289</v>
      </c>
      <c r="D1561" s="17">
        <v>0</v>
      </c>
      <c r="E1561" s="17" t="s">
        <v>55</v>
      </c>
      <c r="F1561" s="17" t="s">
        <v>107</v>
      </c>
      <c r="G1561" s="17" t="s">
        <v>3008</v>
      </c>
      <c r="H1561" s="17">
        <v>3114338305</v>
      </c>
      <c r="I1561" s="17" t="s">
        <v>116</v>
      </c>
      <c r="J1561" s="17" t="s">
        <v>59</v>
      </c>
      <c r="K1561" s="17" t="s">
        <v>3009</v>
      </c>
      <c r="L1561" s="17" t="s">
        <v>117</v>
      </c>
      <c r="M1561" s="17" t="s">
        <v>118</v>
      </c>
      <c r="N1561" s="17" t="s">
        <v>75</v>
      </c>
      <c r="O1561" s="17">
        <v>20200624</v>
      </c>
      <c r="P1561" s="17">
        <v>20200710</v>
      </c>
      <c r="Q1561" s="17">
        <v>1110</v>
      </c>
      <c r="R1561" s="17">
        <v>27869010</v>
      </c>
      <c r="S1561" s="17" t="s">
        <v>76</v>
      </c>
      <c r="T1561" s="17" t="s">
        <v>63</v>
      </c>
      <c r="U1561" s="17" t="s">
        <v>88</v>
      </c>
      <c r="V1561" s="17">
        <f t="shared" si="430"/>
        <v>50</v>
      </c>
      <c r="W1561" s="17">
        <v>50000</v>
      </c>
      <c r="X1561" s="17" t="s">
        <v>89</v>
      </c>
      <c r="Y1561" s="17" t="s">
        <v>150</v>
      </c>
      <c r="Z1561" s="17">
        <v>20200724</v>
      </c>
      <c r="AA1561" s="17" t="s">
        <v>78</v>
      </c>
      <c r="AB1561" s="17">
        <v>1</v>
      </c>
      <c r="AC1561" s="17" t="str">
        <f>IFERROR(VLOOKUP(A1561,[1]Cruces!AJ:AK,2,0),VLOOKUP(CONCATENATE(X1561,AA1561),[1]Cruces!G:H,2,0))</f>
        <v>Solicitud de Obra</v>
      </c>
      <c r="AD1561" s="17">
        <f t="shared" si="416"/>
        <v>24</v>
      </c>
      <c r="AE1561" s="17">
        <f t="shared" si="417"/>
        <v>6</v>
      </c>
      <c r="AF1561" s="17">
        <f t="shared" si="418"/>
        <v>2020</v>
      </c>
      <c r="AG1561" s="17" t="str">
        <f>IFERROR(VLOOKUP(MID(A1561,2,4)*1,[1]Cruces!K:L,2,0),"Verificar")</f>
        <v>Atlántico Norte</v>
      </c>
      <c r="AH1561" s="17">
        <f t="shared" ca="1" si="419"/>
        <v>154</v>
      </c>
      <c r="AI1561" s="17" t="str">
        <f>IFERROR(VLOOKUP(U1561,[1]Cruces!$O$1:$P$6,2,0),"Sin Orden")</f>
        <v>Resuelta</v>
      </c>
      <c r="AJ1561" s="17">
        <f t="shared" si="420"/>
        <v>24</v>
      </c>
      <c r="AK1561" s="17">
        <f t="shared" si="421"/>
        <v>7</v>
      </c>
      <c r="AL1561" s="17">
        <f t="shared" si="422"/>
        <v>2020</v>
      </c>
      <c r="AM1561" s="17">
        <f t="shared" ca="1" si="423"/>
        <v>124</v>
      </c>
      <c r="AN1561" s="18" t="str">
        <f>IFERROR(VLOOKUP(R1561*1,'[1]Ordenes de Servicio'!G:K,5,0),"No Cruza")</f>
        <v>No Cruza</v>
      </c>
      <c r="AO1561" s="17">
        <f t="shared" ca="1" si="424"/>
        <v>30</v>
      </c>
      <c r="AP1561" s="17">
        <f t="shared" si="425"/>
        <v>10</v>
      </c>
      <c r="AQ1561" s="17">
        <f t="shared" si="426"/>
        <v>7</v>
      </c>
      <c r="AR1561" s="17">
        <f t="shared" si="427"/>
        <v>2020</v>
      </c>
      <c r="AS1561" s="17">
        <f t="shared" ca="1" si="428"/>
        <v>138</v>
      </c>
      <c r="AT1561" s="17" t="str">
        <f t="shared" ca="1" si="431"/>
        <v>No</v>
      </c>
      <c r="AU1561" s="17">
        <f t="shared" si="429"/>
        <v>14</v>
      </c>
      <c r="AV1561" s="17" t="str">
        <f>+VLOOKUP(B1561,[1]Cruces!S:T,2,0)</f>
        <v>5. Consultoría / Adjudicación</v>
      </c>
    </row>
    <row r="1562" spans="1:48" hidden="1" x14ac:dyDescent="0.25">
      <c r="A1562" s="17" t="s">
        <v>3010</v>
      </c>
      <c r="B1562" s="17" t="s">
        <v>68</v>
      </c>
      <c r="C1562" s="17">
        <v>0</v>
      </c>
      <c r="D1562" s="17">
        <v>0</v>
      </c>
      <c r="E1562" s="17" t="s">
        <v>55</v>
      </c>
      <c r="F1562" s="17" t="s">
        <v>232</v>
      </c>
      <c r="G1562" s="17" t="s">
        <v>3011</v>
      </c>
      <c r="H1562" s="17">
        <v>3145966625</v>
      </c>
      <c r="I1562" s="17" t="s">
        <v>71</v>
      </c>
      <c r="J1562" s="17" t="s">
        <v>59</v>
      </c>
      <c r="K1562" s="17" t="s">
        <v>3012</v>
      </c>
      <c r="L1562" s="17" t="s">
        <v>280</v>
      </c>
      <c r="M1562" s="17" t="s">
        <v>281</v>
      </c>
      <c r="N1562" s="17" t="s">
        <v>75</v>
      </c>
      <c r="O1562" s="17">
        <v>20190712</v>
      </c>
      <c r="P1562" s="17">
        <v>20190902</v>
      </c>
      <c r="Q1562" s="17">
        <v>1220</v>
      </c>
      <c r="R1562" s="17">
        <v>27003281</v>
      </c>
      <c r="S1562" s="17" t="s">
        <v>76</v>
      </c>
      <c r="T1562" s="17" t="s">
        <v>63</v>
      </c>
      <c r="U1562" s="17" t="s">
        <v>91</v>
      </c>
      <c r="V1562" s="17">
        <f t="shared" si="430"/>
        <v>50</v>
      </c>
      <c r="W1562" s="17">
        <v>50000</v>
      </c>
      <c r="X1562" s="17" t="s">
        <v>64</v>
      </c>
      <c r="Y1562" s="17" t="s">
        <v>150</v>
      </c>
      <c r="Z1562" s="17">
        <v>20191219</v>
      </c>
      <c r="AA1562" s="17" t="s">
        <v>124</v>
      </c>
      <c r="AB1562" s="17">
        <v>1</v>
      </c>
      <c r="AC1562" s="17" t="str">
        <f>IFERROR(VLOOKUP(A1562,[1]Cruces!AJ:AK,2,0),VLOOKUP(CONCATENATE(X1562,AA1562),[1]Cruces!G:H,2,0))</f>
        <v>Solicitud de Obra</v>
      </c>
      <c r="AD1562" s="17">
        <f t="shared" si="416"/>
        <v>12</v>
      </c>
      <c r="AE1562" s="17">
        <f t="shared" si="417"/>
        <v>7</v>
      </c>
      <c r="AF1562" s="17">
        <f t="shared" si="418"/>
        <v>2019</v>
      </c>
      <c r="AG1562" s="17" t="str">
        <f>IFERROR(VLOOKUP(MID(A1562,2,4)*1,[1]Cruces!K:L,2,0),"Verificar")</f>
        <v>Atlántico Sur</v>
      </c>
      <c r="AH1562" s="17">
        <f t="shared" ca="1" si="419"/>
        <v>502</v>
      </c>
      <c r="AI1562" s="17" t="str">
        <f>IFERROR(VLOOKUP(U1562,[1]Cruces!$O$1:$P$6,2,0),"Sin Orden")</f>
        <v>Resuelta</v>
      </c>
      <c r="AJ1562" s="17">
        <f t="shared" si="420"/>
        <v>19</v>
      </c>
      <c r="AK1562" s="17">
        <f t="shared" si="421"/>
        <v>12</v>
      </c>
      <c r="AL1562" s="17">
        <f t="shared" si="422"/>
        <v>2019</v>
      </c>
      <c r="AM1562" s="17">
        <f t="shared" ca="1" si="423"/>
        <v>342</v>
      </c>
      <c r="AN1562" s="18">
        <f>IFERROR(VLOOKUP(R1562*1,'[1]Ordenes de Servicio'!G:K,5,0),"No Cruza")</f>
        <v>43811</v>
      </c>
      <c r="AO1562" s="17">
        <f t="shared" ca="1" si="424"/>
        <v>160</v>
      </c>
      <c r="AP1562" s="17">
        <f t="shared" si="425"/>
        <v>2</v>
      </c>
      <c r="AQ1562" s="17">
        <f t="shared" si="426"/>
        <v>9</v>
      </c>
      <c r="AR1562" s="17">
        <f t="shared" si="427"/>
        <v>2019</v>
      </c>
      <c r="AS1562" s="17">
        <f t="shared" ca="1" si="428"/>
        <v>450</v>
      </c>
      <c r="AT1562" s="17" t="str">
        <f t="shared" ca="1" si="431"/>
        <v>Si</v>
      </c>
      <c r="AU1562" s="17">
        <f t="shared" si="429"/>
        <v>108</v>
      </c>
      <c r="AV1562" s="17" t="str">
        <f>+VLOOKUP(B1562,[1]Cruces!S:T,2,0)</f>
        <v>5. Consultoría / Adjudicación</v>
      </c>
    </row>
    <row r="1563" spans="1:48" hidden="1" x14ac:dyDescent="0.25">
      <c r="A1563" s="17" t="s">
        <v>3013</v>
      </c>
      <c r="B1563" s="17" t="s">
        <v>54</v>
      </c>
      <c r="C1563" s="17">
        <v>0</v>
      </c>
      <c r="D1563" s="17">
        <v>0</v>
      </c>
      <c r="E1563" s="17" t="s">
        <v>55</v>
      </c>
      <c r="F1563" s="17" t="s">
        <v>126</v>
      </c>
      <c r="G1563" s="17" t="s">
        <v>3014</v>
      </c>
      <c r="H1563" s="17">
        <v>0</v>
      </c>
      <c r="I1563" s="17" t="s">
        <v>116</v>
      </c>
      <c r="J1563" s="17" t="s">
        <v>59</v>
      </c>
      <c r="K1563" s="17" t="s">
        <v>3015</v>
      </c>
      <c r="L1563" s="17" t="s">
        <v>129</v>
      </c>
      <c r="M1563" s="17" t="s">
        <v>130</v>
      </c>
      <c r="N1563" s="17" t="s">
        <v>62</v>
      </c>
      <c r="O1563" s="17">
        <v>20200302</v>
      </c>
      <c r="P1563" s="17">
        <v>20200306</v>
      </c>
      <c r="Q1563" s="17">
        <v>3310</v>
      </c>
      <c r="R1563" s="17">
        <v>27231620</v>
      </c>
      <c r="S1563" s="17" t="s">
        <v>100</v>
      </c>
      <c r="T1563" s="17" t="s">
        <v>63</v>
      </c>
      <c r="U1563" s="17" t="s">
        <v>91</v>
      </c>
      <c r="V1563" s="17">
        <f t="shared" si="430"/>
        <v>25</v>
      </c>
      <c r="W1563" s="17">
        <v>25000</v>
      </c>
      <c r="X1563" s="17" t="s">
        <v>64</v>
      </c>
      <c r="Y1563" s="17" t="s">
        <v>65</v>
      </c>
      <c r="Z1563" s="17">
        <v>20200306</v>
      </c>
      <c r="AA1563" s="17" t="s">
        <v>78</v>
      </c>
      <c r="AB1563" s="17">
        <v>1</v>
      </c>
      <c r="AC1563" s="17" t="str">
        <f>IFERROR(VLOOKUP(A1563,[1]Cruces!AJ:AK,2,0),VLOOKUP(CONCATENATE(X1563,AA1563),[1]Cruces!G:H,2,0))</f>
        <v>Solicitud de Obra</v>
      </c>
      <c r="AD1563" s="17">
        <f t="shared" si="416"/>
        <v>2</v>
      </c>
      <c r="AE1563" s="17">
        <f t="shared" si="417"/>
        <v>3</v>
      </c>
      <c r="AF1563" s="17">
        <f t="shared" si="418"/>
        <v>2020</v>
      </c>
      <c r="AG1563" s="17" t="str">
        <f>IFERROR(VLOOKUP(MID(A1563,2,4)*1,[1]Cruces!K:L,2,0),"Verificar")</f>
        <v>Guajira</v>
      </c>
      <c r="AH1563" s="17">
        <f t="shared" ca="1" si="419"/>
        <v>268</v>
      </c>
      <c r="AI1563" s="17" t="str">
        <f>IFERROR(VLOOKUP(U1563,[1]Cruces!$O$1:$P$6,2,0),"Sin Orden")</f>
        <v>Resuelta</v>
      </c>
      <c r="AJ1563" s="17">
        <f t="shared" si="420"/>
        <v>6</v>
      </c>
      <c r="AK1563" s="17">
        <f t="shared" si="421"/>
        <v>3</v>
      </c>
      <c r="AL1563" s="17">
        <f t="shared" si="422"/>
        <v>2020</v>
      </c>
      <c r="AM1563" s="17">
        <f t="shared" ca="1" si="423"/>
        <v>264</v>
      </c>
      <c r="AN1563" s="18" t="str">
        <f>IFERROR(VLOOKUP(R1563*1,'[1]Ordenes de Servicio'!G:K,5,0),"No Cruza")</f>
        <v>No Cruza</v>
      </c>
      <c r="AO1563" s="17">
        <f t="shared" ca="1" si="424"/>
        <v>4</v>
      </c>
      <c r="AP1563" s="17">
        <f t="shared" si="425"/>
        <v>6</v>
      </c>
      <c r="AQ1563" s="17">
        <f t="shared" si="426"/>
        <v>3</v>
      </c>
      <c r="AR1563" s="17">
        <f t="shared" si="427"/>
        <v>2020</v>
      </c>
      <c r="AS1563" s="17">
        <f t="shared" ca="1" si="428"/>
        <v>264</v>
      </c>
      <c r="AT1563" s="17" t="str">
        <f t="shared" ca="1" si="431"/>
        <v>No</v>
      </c>
      <c r="AU1563" s="17">
        <f t="shared" si="429"/>
        <v>0</v>
      </c>
      <c r="AV1563" s="17" t="str">
        <f>+VLOOKUP(B1563,[1]Cruces!S:T,2,0)</f>
        <v>4. Presupuesto de Obra</v>
      </c>
    </row>
    <row r="1564" spans="1:48" hidden="1" x14ac:dyDescent="0.25">
      <c r="A1564" s="17" t="s">
        <v>8570</v>
      </c>
      <c r="B1564" s="17" t="s">
        <v>1943</v>
      </c>
      <c r="C1564" s="17">
        <v>0</v>
      </c>
      <c r="D1564" s="17">
        <v>0</v>
      </c>
      <c r="E1564" s="17" t="s">
        <v>55</v>
      </c>
      <c r="F1564" s="17" t="s">
        <v>7936</v>
      </c>
      <c r="G1564" s="17" t="s">
        <v>8571</v>
      </c>
      <c r="H1564" s="17">
        <v>3006425395</v>
      </c>
      <c r="I1564" s="17" t="s">
        <v>71</v>
      </c>
      <c r="J1564" s="17" t="s">
        <v>59</v>
      </c>
      <c r="K1564" s="17" t="s">
        <v>97</v>
      </c>
      <c r="L1564" s="17" t="s">
        <v>7998</v>
      </c>
      <c r="M1564" s="17" t="s">
        <v>7999</v>
      </c>
      <c r="N1564" s="17" t="s">
        <v>1946</v>
      </c>
      <c r="O1564" s="17">
        <v>20201113</v>
      </c>
      <c r="P1564" s="17">
        <v>20201113</v>
      </c>
      <c r="Q1564" s="17">
        <v>3440</v>
      </c>
      <c r="R1564" s="17">
        <v>28282017</v>
      </c>
      <c r="S1564" s="17" t="s">
        <v>6601</v>
      </c>
      <c r="T1564" s="17" t="s">
        <v>63</v>
      </c>
      <c r="U1564" s="17" t="s">
        <v>77</v>
      </c>
      <c r="V1564" s="17">
        <f t="shared" si="430"/>
        <v>3</v>
      </c>
      <c r="W1564" s="17">
        <v>3000</v>
      </c>
      <c r="X1564" s="17" t="s">
        <v>7065</v>
      </c>
      <c r="Y1564" s="17" t="s">
        <v>1943</v>
      </c>
      <c r="Z1564" s="17">
        <v>20201113</v>
      </c>
      <c r="AA1564" s="17" t="s">
        <v>1947</v>
      </c>
      <c r="AB1564" s="17">
        <v>1</v>
      </c>
      <c r="AC1564" s="17" t="str">
        <f>IFERROR(VLOOKUP(A1564,[1]Cruces!AJ:AK,2,0),VLOOKUP(CONCATENATE(X1564,AA1564),[1]Cruces!G:H,2,0))</f>
        <v>Solicitud por BT</v>
      </c>
      <c r="AD1564" s="17">
        <f t="shared" si="416"/>
        <v>13</v>
      </c>
      <c r="AE1564" s="17">
        <f t="shared" si="417"/>
        <v>11</v>
      </c>
      <c r="AF1564" s="17">
        <f t="shared" si="418"/>
        <v>2020</v>
      </c>
      <c r="AG1564" s="17" t="str">
        <f>IFERROR(VLOOKUP(MID(A1564,2,4)*1,[1]Cruces!K:L,2,0),"Verificar")</f>
        <v>Magdalena</v>
      </c>
      <c r="AH1564" s="17">
        <f t="shared" ca="1" si="419"/>
        <v>12</v>
      </c>
      <c r="AI1564" s="17" t="str">
        <f>IFERROR(VLOOKUP(U1564,[1]Cruces!$O$1:$P$6,2,0),"Sin Orden")</f>
        <v>Pendiente</v>
      </c>
      <c r="AJ1564" s="17">
        <f t="shared" si="420"/>
        <v>13</v>
      </c>
      <c r="AK1564" s="17">
        <f t="shared" si="421"/>
        <v>11</v>
      </c>
      <c r="AL1564" s="17">
        <f t="shared" si="422"/>
        <v>2020</v>
      </c>
      <c r="AM1564" s="17">
        <f t="shared" ca="1" si="423"/>
        <v>12</v>
      </c>
      <c r="AN1564" s="18" t="str">
        <f>IFERROR(VLOOKUP(R1564*1,'[1]Ordenes de Servicio'!G:K,5,0),"No Cruza")</f>
        <v>No Cruza</v>
      </c>
      <c r="AO1564" s="17">
        <f t="shared" ca="1" si="424"/>
        <v>12</v>
      </c>
      <c r="AP1564" s="17">
        <f t="shared" si="425"/>
        <v>13</v>
      </c>
      <c r="AQ1564" s="17">
        <f t="shared" si="426"/>
        <v>11</v>
      </c>
      <c r="AR1564" s="17">
        <f t="shared" si="427"/>
        <v>2020</v>
      </c>
      <c r="AS1564" s="17">
        <f t="shared" ca="1" si="428"/>
        <v>12</v>
      </c>
      <c r="AT1564" s="17" t="str">
        <f t="shared" ca="1" si="431"/>
        <v>No</v>
      </c>
      <c r="AU1564" s="17">
        <f t="shared" si="429"/>
        <v>0</v>
      </c>
      <c r="AV1564" s="17" t="str">
        <f>+VLOOKUP(B1564,[1]Cruces!S:T,2,0)</f>
        <v>7. Ejecución en Campo OS BT</v>
      </c>
    </row>
    <row r="1565" spans="1:48" hidden="1" x14ac:dyDescent="0.25">
      <c r="A1565" s="17" t="s">
        <v>8572</v>
      </c>
      <c r="B1565" s="17" t="s">
        <v>6595</v>
      </c>
      <c r="C1565" s="17">
        <v>2231115</v>
      </c>
      <c r="D1565" s="17">
        <v>20145491</v>
      </c>
      <c r="E1565" s="17" t="s">
        <v>93</v>
      </c>
      <c r="F1565" s="17" t="s">
        <v>7082</v>
      </c>
      <c r="G1565" s="17" t="s">
        <v>8573</v>
      </c>
      <c r="H1565" s="17">
        <v>3012886931</v>
      </c>
      <c r="I1565" s="17" t="s">
        <v>71</v>
      </c>
      <c r="J1565" s="17" t="s">
        <v>8574</v>
      </c>
      <c r="K1565" s="17" t="s">
        <v>8575</v>
      </c>
      <c r="L1565" s="17" t="s">
        <v>7389</v>
      </c>
      <c r="M1565" s="17" t="s">
        <v>7390</v>
      </c>
      <c r="N1565" s="17" t="s">
        <v>6600</v>
      </c>
      <c r="O1565" s="17">
        <v>20191112</v>
      </c>
      <c r="P1565" s="17">
        <v>20191118</v>
      </c>
      <c r="Q1565" s="17">
        <v>1110</v>
      </c>
      <c r="R1565" s="17">
        <v>26904439</v>
      </c>
      <c r="S1565" s="17" t="s">
        <v>7072</v>
      </c>
      <c r="T1565" s="17" t="s">
        <v>63</v>
      </c>
      <c r="U1565" s="17" t="s">
        <v>91</v>
      </c>
      <c r="V1565" s="17">
        <f t="shared" si="430"/>
        <v>3</v>
      </c>
      <c r="W1565" s="17">
        <v>3000</v>
      </c>
      <c r="X1565" s="17" t="s">
        <v>89</v>
      </c>
      <c r="Y1565" s="17" t="s">
        <v>6595</v>
      </c>
      <c r="Z1565" s="17">
        <v>20191118</v>
      </c>
      <c r="AA1565" s="17" t="s">
        <v>1947</v>
      </c>
      <c r="AB1565" s="17">
        <v>1</v>
      </c>
      <c r="AC1565" s="17" t="str">
        <f>IFERROR(VLOOKUP(A1565,[1]Cruces!AJ:AK,2,0),VLOOKUP(CONCATENATE(X1565,AA1565),[1]Cruces!G:H,2,0))</f>
        <v>Solicitud por BT</v>
      </c>
      <c r="AD1565" s="17">
        <f t="shared" si="416"/>
        <v>12</v>
      </c>
      <c r="AE1565" s="17">
        <f t="shared" si="417"/>
        <v>11</v>
      </c>
      <c r="AF1565" s="17">
        <f t="shared" si="418"/>
        <v>2019</v>
      </c>
      <c r="AG1565" s="17" t="str">
        <f>IFERROR(VLOOKUP(MID(A1565,2,4)*1,[1]Cruces!K:L,2,0),"Verificar")</f>
        <v>Atlántico Norte</v>
      </c>
      <c r="AH1565" s="17">
        <f t="shared" ca="1" si="419"/>
        <v>379</v>
      </c>
      <c r="AI1565" s="17" t="str">
        <f>IFERROR(VLOOKUP(U1565,[1]Cruces!$O$1:$P$6,2,0),"Sin Orden")</f>
        <v>Resuelta</v>
      </c>
      <c r="AJ1565" s="17">
        <f t="shared" si="420"/>
        <v>18</v>
      </c>
      <c r="AK1565" s="17">
        <f t="shared" si="421"/>
        <v>11</v>
      </c>
      <c r="AL1565" s="17">
        <f t="shared" si="422"/>
        <v>2019</v>
      </c>
      <c r="AM1565" s="17">
        <f t="shared" ca="1" si="423"/>
        <v>373</v>
      </c>
      <c r="AN1565" s="18" t="str">
        <f>IFERROR(VLOOKUP(R1565*1,'[1]Ordenes de Servicio'!G:K,5,0),"No Cruza")</f>
        <v>No Cruza</v>
      </c>
      <c r="AO1565" s="17">
        <f t="shared" ca="1" si="424"/>
        <v>6</v>
      </c>
      <c r="AP1565" s="17">
        <f t="shared" si="425"/>
        <v>18</v>
      </c>
      <c r="AQ1565" s="17">
        <f t="shared" si="426"/>
        <v>11</v>
      </c>
      <c r="AR1565" s="17">
        <f t="shared" si="427"/>
        <v>2019</v>
      </c>
      <c r="AS1565" s="17">
        <f t="shared" ca="1" si="428"/>
        <v>373</v>
      </c>
      <c r="AT1565" s="17" t="str">
        <f t="shared" ca="1" si="431"/>
        <v>Si</v>
      </c>
      <c r="AU1565" s="17">
        <f t="shared" si="429"/>
        <v>0</v>
      </c>
      <c r="AV1565" s="17" t="str">
        <f>+VLOOKUP(B1565,[1]Cruces!S:T,2,0)</f>
        <v>7. Ejecución en Campo OS BT</v>
      </c>
    </row>
    <row r="1566" spans="1:48" hidden="1" x14ac:dyDescent="0.25">
      <c r="A1566" s="17" t="s">
        <v>3016</v>
      </c>
      <c r="B1566" s="17" t="s">
        <v>68</v>
      </c>
      <c r="C1566" s="17">
        <v>0</v>
      </c>
      <c r="D1566" s="17">
        <v>0</v>
      </c>
      <c r="E1566" s="17" t="s">
        <v>55</v>
      </c>
      <c r="F1566" s="17" t="s">
        <v>107</v>
      </c>
      <c r="G1566" s="17" t="s">
        <v>3017</v>
      </c>
      <c r="H1566" s="17">
        <v>0</v>
      </c>
      <c r="I1566" s="17" t="s">
        <v>116</v>
      </c>
      <c r="J1566" s="17" t="s">
        <v>59</v>
      </c>
      <c r="K1566" s="17" t="s">
        <v>97</v>
      </c>
      <c r="L1566" s="17" t="s">
        <v>111</v>
      </c>
      <c r="M1566" s="17" t="s">
        <v>112</v>
      </c>
      <c r="N1566" s="17" t="s">
        <v>75</v>
      </c>
      <c r="O1566" s="17">
        <v>20200313</v>
      </c>
      <c r="P1566" s="17">
        <v>20200401</v>
      </c>
      <c r="Q1566" s="17">
        <v>9530</v>
      </c>
      <c r="R1566" s="17">
        <v>27602144</v>
      </c>
      <c r="S1566" s="17" t="s">
        <v>76</v>
      </c>
      <c r="T1566" s="17" t="s">
        <v>63</v>
      </c>
      <c r="U1566" s="17" t="s">
        <v>88</v>
      </c>
      <c r="V1566" s="17">
        <f t="shared" si="430"/>
        <v>112.5</v>
      </c>
      <c r="W1566" s="17">
        <v>112500</v>
      </c>
      <c r="X1566" s="17" t="s">
        <v>64</v>
      </c>
      <c r="Y1566" s="17" t="s">
        <v>136</v>
      </c>
      <c r="Z1566" s="17">
        <v>20200601</v>
      </c>
      <c r="AA1566" s="17" t="s">
        <v>101</v>
      </c>
      <c r="AB1566" s="17">
        <v>1</v>
      </c>
      <c r="AC1566" s="17" t="str">
        <f>IFERROR(VLOOKUP(A1566,[1]Cruces!AJ:AK,2,0),VLOOKUP(CONCATENATE(X1566,AA1566),[1]Cruces!G:H,2,0))</f>
        <v>Solicitud de Obra</v>
      </c>
      <c r="AD1566" s="17">
        <f t="shared" si="416"/>
        <v>13</v>
      </c>
      <c r="AE1566" s="17">
        <f t="shared" si="417"/>
        <v>3</v>
      </c>
      <c r="AF1566" s="17">
        <f t="shared" si="418"/>
        <v>2020</v>
      </c>
      <c r="AG1566" s="17" t="str">
        <f>IFERROR(VLOOKUP(MID(A1566,2,4)*1,[1]Cruces!K:L,2,0),"Verificar")</f>
        <v>Atlántico Norte</v>
      </c>
      <c r="AH1566" s="17">
        <f t="shared" ca="1" si="419"/>
        <v>257</v>
      </c>
      <c r="AI1566" s="17" t="str">
        <f>IFERROR(VLOOKUP(U1566,[1]Cruces!$O$1:$P$6,2,0),"Sin Orden")</f>
        <v>Resuelta</v>
      </c>
      <c r="AJ1566" s="17">
        <f t="shared" si="420"/>
        <v>1</v>
      </c>
      <c r="AK1566" s="17">
        <f t="shared" si="421"/>
        <v>6</v>
      </c>
      <c r="AL1566" s="17">
        <f t="shared" si="422"/>
        <v>2020</v>
      </c>
      <c r="AM1566" s="17">
        <f t="shared" ca="1" si="423"/>
        <v>177</v>
      </c>
      <c r="AN1566" s="18" t="str">
        <f>IFERROR(VLOOKUP(R1566*1,'[1]Ordenes de Servicio'!G:K,5,0),"No Cruza")</f>
        <v>No Cruza</v>
      </c>
      <c r="AO1566" s="17">
        <f t="shared" ca="1" si="424"/>
        <v>80</v>
      </c>
      <c r="AP1566" s="17">
        <f t="shared" si="425"/>
        <v>1</v>
      </c>
      <c r="AQ1566" s="17">
        <f t="shared" si="426"/>
        <v>4</v>
      </c>
      <c r="AR1566" s="17">
        <f t="shared" si="427"/>
        <v>2020</v>
      </c>
      <c r="AS1566" s="17">
        <f t="shared" ca="1" si="428"/>
        <v>238</v>
      </c>
      <c r="AT1566" s="17" t="str">
        <f t="shared" ca="1" si="431"/>
        <v>No</v>
      </c>
      <c r="AU1566" s="17">
        <f t="shared" si="429"/>
        <v>61</v>
      </c>
      <c r="AV1566" s="17" t="str">
        <f>+VLOOKUP(B1566,[1]Cruces!S:T,2,0)</f>
        <v>5. Consultoría / Adjudicación</v>
      </c>
    </row>
    <row r="1567" spans="1:48" hidden="1" x14ac:dyDescent="0.25">
      <c r="A1567" s="17" t="s">
        <v>8576</v>
      </c>
      <c r="B1567" s="17" t="s">
        <v>6595</v>
      </c>
      <c r="C1567" s="17">
        <v>0</v>
      </c>
      <c r="D1567" s="17">
        <v>0</v>
      </c>
      <c r="E1567" s="17" t="s">
        <v>55</v>
      </c>
      <c r="F1567" s="17" t="s">
        <v>7082</v>
      </c>
      <c r="G1567" s="17" t="s">
        <v>8577</v>
      </c>
      <c r="H1567" s="17">
        <v>3162814611</v>
      </c>
      <c r="I1567" s="17" t="s">
        <v>71</v>
      </c>
      <c r="J1567" s="17" t="s">
        <v>59</v>
      </c>
      <c r="K1567" s="17" t="s">
        <v>8578</v>
      </c>
      <c r="L1567" s="17" t="s">
        <v>8579</v>
      </c>
      <c r="M1567" s="17" t="s">
        <v>8580</v>
      </c>
      <c r="N1567" s="17" t="s">
        <v>6600</v>
      </c>
      <c r="O1567" s="17">
        <v>20200306</v>
      </c>
      <c r="P1567" s="17">
        <v>20200311</v>
      </c>
      <c r="Q1567" s="17">
        <v>1180</v>
      </c>
      <c r="R1567" s="17">
        <v>27246785</v>
      </c>
      <c r="S1567" s="17" t="s">
        <v>6601</v>
      </c>
      <c r="T1567" s="17" t="s">
        <v>63</v>
      </c>
      <c r="U1567" s="17" t="s">
        <v>91</v>
      </c>
      <c r="V1567" s="17">
        <f t="shared" si="430"/>
        <v>3</v>
      </c>
      <c r="W1567" s="17">
        <v>3000</v>
      </c>
      <c r="X1567" s="17" t="s">
        <v>7065</v>
      </c>
      <c r="Y1567" s="17" t="s">
        <v>6595</v>
      </c>
      <c r="Z1567" s="17">
        <v>20200311</v>
      </c>
      <c r="AA1567" s="17" t="s">
        <v>1947</v>
      </c>
      <c r="AB1567" s="17">
        <v>1</v>
      </c>
      <c r="AC1567" s="17" t="str">
        <f>IFERROR(VLOOKUP(A1567,[1]Cruces!AJ:AK,2,0),VLOOKUP(CONCATENATE(X1567,AA1567),[1]Cruces!G:H,2,0))</f>
        <v>Solicitud por BT</v>
      </c>
      <c r="AD1567" s="17">
        <f t="shared" si="416"/>
        <v>6</v>
      </c>
      <c r="AE1567" s="17">
        <f t="shared" si="417"/>
        <v>3</v>
      </c>
      <c r="AF1567" s="17">
        <f t="shared" si="418"/>
        <v>2020</v>
      </c>
      <c r="AG1567" s="17" t="str">
        <f>IFERROR(VLOOKUP(MID(A1567,2,4)*1,[1]Cruces!K:L,2,0),"Verificar")</f>
        <v>Atlántico Norte</v>
      </c>
      <c r="AH1567" s="17">
        <f t="shared" ca="1" si="419"/>
        <v>264</v>
      </c>
      <c r="AI1567" s="17" t="str">
        <f>IFERROR(VLOOKUP(U1567,[1]Cruces!$O$1:$P$6,2,0),"Sin Orden")</f>
        <v>Resuelta</v>
      </c>
      <c r="AJ1567" s="17">
        <f t="shared" si="420"/>
        <v>11</v>
      </c>
      <c r="AK1567" s="17">
        <f t="shared" si="421"/>
        <v>3</v>
      </c>
      <c r="AL1567" s="17">
        <f t="shared" si="422"/>
        <v>2020</v>
      </c>
      <c r="AM1567" s="17">
        <f t="shared" ca="1" si="423"/>
        <v>259</v>
      </c>
      <c r="AN1567" s="18" t="str">
        <f>IFERROR(VLOOKUP(R1567*1,'[1]Ordenes de Servicio'!G:K,5,0),"No Cruza")</f>
        <v>No Cruza</v>
      </c>
      <c r="AO1567" s="17">
        <f t="shared" ca="1" si="424"/>
        <v>5</v>
      </c>
      <c r="AP1567" s="17">
        <f t="shared" si="425"/>
        <v>11</v>
      </c>
      <c r="AQ1567" s="17">
        <f t="shared" si="426"/>
        <v>3</v>
      </c>
      <c r="AR1567" s="17">
        <f t="shared" si="427"/>
        <v>2020</v>
      </c>
      <c r="AS1567" s="17">
        <f t="shared" ca="1" si="428"/>
        <v>259</v>
      </c>
      <c r="AT1567" s="17" t="str">
        <f t="shared" ca="1" si="431"/>
        <v>No</v>
      </c>
      <c r="AU1567" s="17">
        <f t="shared" si="429"/>
        <v>0</v>
      </c>
      <c r="AV1567" s="17" t="str">
        <f>+VLOOKUP(B1567,[1]Cruces!S:T,2,0)</f>
        <v>7. Ejecución en Campo OS BT</v>
      </c>
    </row>
    <row r="1568" spans="1:48" hidden="1" x14ac:dyDescent="0.25">
      <c r="A1568" s="17" t="s">
        <v>3018</v>
      </c>
      <c r="B1568" s="17" t="s">
        <v>68</v>
      </c>
      <c r="C1568" s="17">
        <v>0</v>
      </c>
      <c r="D1568" s="17">
        <v>0</v>
      </c>
      <c r="E1568" s="17" t="s">
        <v>55</v>
      </c>
      <c r="F1568" s="17" t="s">
        <v>120</v>
      </c>
      <c r="G1568" s="17" t="s">
        <v>3019</v>
      </c>
      <c r="H1568" s="17">
        <v>0</v>
      </c>
      <c r="I1568" s="17" t="s">
        <v>357</v>
      </c>
      <c r="J1568" s="17" t="s">
        <v>59</v>
      </c>
      <c r="K1568" s="17" t="s">
        <v>3020</v>
      </c>
      <c r="L1568" s="17" t="s">
        <v>122</v>
      </c>
      <c r="M1568" s="17" t="s">
        <v>123</v>
      </c>
      <c r="N1568" s="17" t="s">
        <v>75</v>
      </c>
      <c r="O1568" s="17">
        <v>20181126</v>
      </c>
      <c r="P1568" s="17">
        <v>20190122</v>
      </c>
      <c r="Q1568" s="17">
        <v>9510</v>
      </c>
      <c r="R1568" s="17">
        <v>26151432</v>
      </c>
      <c r="S1568" s="17" t="s">
        <v>76</v>
      </c>
      <c r="T1568" s="17" t="s">
        <v>63</v>
      </c>
      <c r="U1568" s="17" t="s">
        <v>91</v>
      </c>
      <c r="V1568" s="17">
        <f t="shared" si="430"/>
        <v>15</v>
      </c>
      <c r="W1568" s="17">
        <v>15000</v>
      </c>
      <c r="X1568" s="17" t="s">
        <v>64</v>
      </c>
      <c r="Y1568" s="17" t="s">
        <v>136</v>
      </c>
      <c r="Z1568" s="17">
        <v>20190314</v>
      </c>
      <c r="AA1568" s="17" t="s">
        <v>78</v>
      </c>
      <c r="AB1568" s="17">
        <v>1</v>
      </c>
      <c r="AC1568" s="17" t="str">
        <f>IFERROR(VLOOKUP(A1568,[1]Cruces!AJ:AK,2,0),VLOOKUP(CONCATENATE(X1568,AA1568),[1]Cruces!G:H,2,0))</f>
        <v>Solicitud de Obra</v>
      </c>
      <c r="AD1568" s="17">
        <f t="shared" si="416"/>
        <v>26</v>
      </c>
      <c r="AE1568" s="17">
        <f t="shared" si="417"/>
        <v>11</v>
      </c>
      <c r="AF1568" s="17">
        <f t="shared" si="418"/>
        <v>2018</v>
      </c>
      <c r="AG1568" s="17" t="str">
        <f>IFERROR(VLOOKUP(MID(A1568,2,4)*1,[1]Cruces!K:L,2,0),"Verificar")</f>
        <v>Atlántico Norte</v>
      </c>
      <c r="AH1568" s="17">
        <f t="shared" ca="1" si="419"/>
        <v>730</v>
      </c>
      <c r="AI1568" s="17" t="str">
        <f>IFERROR(VLOOKUP(U1568,[1]Cruces!$O$1:$P$6,2,0),"Sin Orden")</f>
        <v>Resuelta</v>
      </c>
      <c r="AJ1568" s="17">
        <f t="shared" si="420"/>
        <v>14</v>
      </c>
      <c r="AK1568" s="17">
        <f t="shared" si="421"/>
        <v>3</v>
      </c>
      <c r="AL1568" s="17">
        <f t="shared" si="422"/>
        <v>2019</v>
      </c>
      <c r="AM1568" s="17">
        <f t="shared" ca="1" si="423"/>
        <v>622</v>
      </c>
      <c r="AN1568" s="18">
        <f>IFERROR(VLOOKUP(R1568*1,'[1]Ordenes de Servicio'!G:K,5,0),"No Cruza")</f>
        <v>43553</v>
      </c>
      <c r="AO1568" s="17">
        <f t="shared" ca="1" si="424"/>
        <v>108</v>
      </c>
      <c r="AP1568" s="17">
        <f t="shared" si="425"/>
        <v>22</v>
      </c>
      <c r="AQ1568" s="17">
        <f t="shared" si="426"/>
        <v>1</v>
      </c>
      <c r="AR1568" s="17">
        <f t="shared" si="427"/>
        <v>2019</v>
      </c>
      <c r="AS1568" s="17">
        <f t="shared" ca="1" si="428"/>
        <v>673</v>
      </c>
      <c r="AT1568" s="17" t="str">
        <f t="shared" ca="1" si="431"/>
        <v>Si</v>
      </c>
      <c r="AU1568" s="17">
        <f t="shared" si="429"/>
        <v>51</v>
      </c>
      <c r="AV1568" s="17" t="str">
        <f>+VLOOKUP(B1568,[1]Cruces!S:T,2,0)</f>
        <v>5. Consultoría / Adjudicación</v>
      </c>
    </row>
    <row r="1569" spans="1:48" hidden="1" x14ac:dyDescent="0.25">
      <c r="A1569" s="17" t="s">
        <v>3021</v>
      </c>
      <c r="B1569" s="17" t="s">
        <v>54</v>
      </c>
      <c r="C1569" s="17">
        <v>0</v>
      </c>
      <c r="D1569" s="17">
        <v>0</v>
      </c>
      <c r="E1569" s="17" t="s">
        <v>55</v>
      </c>
      <c r="F1569" s="17" t="s">
        <v>232</v>
      </c>
      <c r="G1569" s="17" t="s">
        <v>3022</v>
      </c>
      <c r="H1569" s="17">
        <v>3218613063</v>
      </c>
      <c r="I1569" s="17" t="s">
        <v>116</v>
      </c>
      <c r="J1569" s="17" t="s">
        <v>59</v>
      </c>
      <c r="K1569" s="17" t="s">
        <v>3023</v>
      </c>
      <c r="L1569" s="17" t="s">
        <v>280</v>
      </c>
      <c r="M1569" s="17" t="s">
        <v>281</v>
      </c>
      <c r="N1569" s="17" t="s">
        <v>62</v>
      </c>
      <c r="O1569" s="17">
        <v>20200729</v>
      </c>
      <c r="P1569" s="17">
        <v>20200731</v>
      </c>
      <c r="Q1569" s="17">
        <v>1210</v>
      </c>
      <c r="R1569" s="17">
        <v>27897474</v>
      </c>
      <c r="S1569" s="17" t="s">
        <v>100</v>
      </c>
      <c r="T1569" s="17" t="s">
        <v>63</v>
      </c>
      <c r="U1569" s="17" t="s">
        <v>91</v>
      </c>
      <c r="V1569" s="17">
        <f t="shared" si="430"/>
        <v>75</v>
      </c>
      <c r="W1569" s="17">
        <v>75000</v>
      </c>
      <c r="X1569" s="17" t="s">
        <v>64</v>
      </c>
      <c r="Y1569" s="17" t="s">
        <v>65</v>
      </c>
      <c r="Z1569" s="17">
        <v>20200731</v>
      </c>
      <c r="AA1569" s="17" t="s">
        <v>78</v>
      </c>
      <c r="AB1569" s="17">
        <v>1</v>
      </c>
      <c r="AC1569" s="17" t="str">
        <f>IFERROR(VLOOKUP(A1569,[1]Cruces!AJ:AK,2,0),VLOOKUP(CONCATENATE(X1569,AA1569),[1]Cruces!G:H,2,0))</f>
        <v>Solicitud de Obra</v>
      </c>
      <c r="AD1569" s="17">
        <f t="shared" si="416"/>
        <v>29</v>
      </c>
      <c r="AE1569" s="17">
        <f t="shared" si="417"/>
        <v>7</v>
      </c>
      <c r="AF1569" s="17">
        <f t="shared" si="418"/>
        <v>2020</v>
      </c>
      <c r="AG1569" s="17" t="str">
        <f>IFERROR(VLOOKUP(MID(A1569,2,4)*1,[1]Cruces!K:L,2,0),"Verificar")</f>
        <v>Atlántico Sur</v>
      </c>
      <c r="AH1569" s="17">
        <f t="shared" ca="1" si="419"/>
        <v>119</v>
      </c>
      <c r="AI1569" s="17" t="str">
        <f>IFERROR(VLOOKUP(U1569,[1]Cruces!$O$1:$P$6,2,0),"Sin Orden")</f>
        <v>Resuelta</v>
      </c>
      <c r="AJ1569" s="17">
        <f t="shared" si="420"/>
        <v>31</v>
      </c>
      <c r="AK1569" s="17">
        <f t="shared" si="421"/>
        <v>7</v>
      </c>
      <c r="AL1569" s="17">
        <f t="shared" si="422"/>
        <v>2020</v>
      </c>
      <c r="AM1569" s="17">
        <f t="shared" ca="1" si="423"/>
        <v>117</v>
      </c>
      <c r="AN1569" s="18" t="str">
        <f>IFERROR(VLOOKUP(R1569*1,'[1]Ordenes de Servicio'!G:K,5,0),"No Cruza")</f>
        <v>No Cruza</v>
      </c>
      <c r="AO1569" s="17">
        <f t="shared" ca="1" si="424"/>
        <v>2</v>
      </c>
      <c r="AP1569" s="17">
        <f t="shared" si="425"/>
        <v>31</v>
      </c>
      <c r="AQ1569" s="17">
        <f t="shared" si="426"/>
        <v>7</v>
      </c>
      <c r="AR1569" s="17">
        <f t="shared" si="427"/>
        <v>2020</v>
      </c>
      <c r="AS1569" s="17">
        <f t="shared" ca="1" si="428"/>
        <v>117</v>
      </c>
      <c r="AT1569" s="17" t="str">
        <f t="shared" ca="1" si="431"/>
        <v>No</v>
      </c>
      <c r="AU1569" s="17">
        <f t="shared" si="429"/>
        <v>0</v>
      </c>
      <c r="AV1569" s="17" t="str">
        <f>+VLOOKUP(B1569,[1]Cruces!S:T,2,0)</f>
        <v>4. Presupuesto de Obra</v>
      </c>
    </row>
    <row r="1570" spans="1:48" hidden="1" x14ac:dyDescent="0.25">
      <c r="A1570" s="17" t="s">
        <v>8581</v>
      </c>
      <c r="B1570" s="17" t="s">
        <v>569</v>
      </c>
      <c r="C1570" s="17">
        <v>0</v>
      </c>
      <c r="D1570" s="17">
        <v>0</v>
      </c>
      <c r="E1570" s="17" t="s">
        <v>55</v>
      </c>
      <c r="F1570" s="17" t="s">
        <v>7082</v>
      </c>
      <c r="G1570" s="17" t="s">
        <v>8582</v>
      </c>
      <c r="H1570" s="17">
        <v>3022669383</v>
      </c>
      <c r="I1570" s="17" t="s">
        <v>71</v>
      </c>
      <c r="J1570" s="17" t="s">
        <v>59</v>
      </c>
      <c r="K1570" s="17" t="s">
        <v>8583</v>
      </c>
      <c r="L1570" s="17" t="s">
        <v>7176</v>
      </c>
      <c r="M1570" s="17" t="s">
        <v>7177</v>
      </c>
      <c r="N1570" s="17" t="s">
        <v>572</v>
      </c>
      <c r="O1570" s="17">
        <v>20201110</v>
      </c>
      <c r="P1570" s="17">
        <v>20201110</v>
      </c>
      <c r="Q1570" s="17">
        <v>1170</v>
      </c>
      <c r="R1570" s="17">
        <v>0</v>
      </c>
      <c r="S1570" s="17"/>
      <c r="T1570" s="17" t="s">
        <v>63</v>
      </c>
      <c r="U1570" s="17"/>
      <c r="V1570" s="17">
        <f t="shared" si="430"/>
        <v>3</v>
      </c>
      <c r="W1570" s="17">
        <v>3000</v>
      </c>
      <c r="X1570" s="17" t="s">
        <v>7065</v>
      </c>
      <c r="Y1570" s="17" t="s">
        <v>150</v>
      </c>
      <c r="Z1570" s="17">
        <v>20201110</v>
      </c>
      <c r="AA1570" s="17" t="s">
        <v>1947</v>
      </c>
      <c r="AB1570" s="17">
        <v>1</v>
      </c>
      <c r="AC1570" s="17" t="str">
        <f>IFERROR(VLOOKUP(A1570,[1]Cruces!AJ:AK,2,0),VLOOKUP(CONCATENATE(X1570,AA1570),[1]Cruces!G:H,2,0))</f>
        <v>Solicitud por BT</v>
      </c>
      <c r="AD1570" s="17">
        <f t="shared" si="416"/>
        <v>10</v>
      </c>
      <c r="AE1570" s="17">
        <f t="shared" si="417"/>
        <v>11</v>
      </c>
      <c r="AF1570" s="17">
        <f t="shared" si="418"/>
        <v>2020</v>
      </c>
      <c r="AG1570" s="17" t="str">
        <f>IFERROR(VLOOKUP(MID(A1570,2,4)*1,[1]Cruces!K:L,2,0),"Verificar")</f>
        <v>Atlántico Norte</v>
      </c>
      <c r="AH1570" s="17">
        <f t="shared" ca="1" si="419"/>
        <v>15</v>
      </c>
      <c r="AI1570" s="17" t="str">
        <f>IFERROR(VLOOKUP(U1570,[1]Cruces!$O$1:$P$6,2,0),"Sin Orden")</f>
        <v>Sin Orden</v>
      </c>
      <c r="AJ1570" s="17">
        <f t="shared" si="420"/>
        <v>10</v>
      </c>
      <c r="AK1570" s="17">
        <f t="shared" si="421"/>
        <v>11</v>
      </c>
      <c r="AL1570" s="17">
        <f t="shared" si="422"/>
        <v>2020</v>
      </c>
      <c r="AM1570" s="17">
        <f t="shared" ca="1" si="423"/>
        <v>15</v>
      </c>
      <c r="AN1570" s="18" t="str">
        <f>IFERROR(VLOOKUP(R1570*1,'[1]Ordenes de Servicio'!G:K,5,0),"No Cruza")</f>
        <v>No Cruza</v>
      </c>
      <c r="AO1570" s="17">
        <f t="shared" ca="1" si="424"/>
        <v>15</v>
      </c>
      <c r="AP1570" s="17">
        <f t="shared" si="425"/>
        <v>10</v>
      </c>
      <c r="AQ1570" s="17">
        <f t="shared" si="426"/>
        <v>11</v>
      </c>
      <c r="AR1570" s="17">
        <f t="shared" si="427"/>
        <v>2020</v>
      </c>
      <c r="AS1570" s="17">
        <f t="shared" ca="1" si="428"/>
        <v>15</v>
      </c>
      <c r="AT1570" s="17" t="str">
        <f t="shared" ca="1" si="431"/>
        <v>No</v>
      </c>
      <c r="AU1570" s="17">
        <f t="shared" si="429"/>
        <v>0</v>
      </c>
      <c r="AV1570" s="17" t="str">
        <f>+VLOOKUP(B1570,[1]Cruces!S:T,2,0)</f>
        <v>1. Solicitud</v>
      </c>
    </row>
    <row r="1571" spans="1:48" hidden="1" x14ac:dyDescent="0.25">
      <c r="A1571" s="17" t="s">
        <v>3024</v>
      </c>
      <c r="B1571" s="17" t="s">
        <v>68</v>
      </c>
      <c r="C1571" s="17">
        <v>0</v>
      </c>
      <c r="D1571" s="17">
        <v>0</v>
      </c>
      <c r="E1571" s="17" t="s">
        <v>55</v>
      </c>
      <c r="F1571" s="17" t="s">
        <v>120</v>
      </c>
      <c r="G1571" s="17" t="s">
        <v>3025</v>
      </c>
      <c r="H1571" s="17" t="s">
        <v>3026</v>
      </c>
      <c r="I1571" s="17" t="s">
        <v>446</v>
      </c>
      <c r="J1571" s="17" t="s">
        <v>59</v>
      </c>
      <c r="K1571" s="17" t="s">
        <v>97</v>
      </c>
      <c r="L1571" s="17" t="s">
        <v>122</v>
      </c>
      <c r="M1571" s="17" t="s">
        <v>123</v>
      </c>
      <c r="N1571" s="17" t="s">
        <v>75</v>
      </c>
      <c r="O1571" s="17">
        <v>20180528</v>
      </c>
      <c r="P1571" s="17">
        <v>20180622</v>
      </c>
      <c r="Q1571" s="17">
        <v>1110</v>
      </c>
      <c r="R1571" s="17">
        <v>25375371</v>
      </c>
      <c r="S1571" s="17" t="s">
        <v>76</v>
      </c>
      <c r="T1571" s="17" t="s">
        <v>63</v>
      </c>
      <c r="U1571" s="17" t="s">
        <v>91</v>
      </c>
      <c r="V1571" s="17">
        <f t="shared" si="430"/>
        <v>225</v>
      </c>
      <c r="W1571" s="17">
        <v>225000</v>
      </c>
      <c r="X1571" s="17" t="s">
        <v>64</v>
      </c>
      <c r="Y1571" s="17" t="s">
        <v>136</v>
      </c>
      <c r="Z1571" s="17">
        <v>20180627</v>
      </c>
      <c r="AA1571" s="17" t="s">
        <v>101</v>
      </c>
      <c r="AB1571" s="17">
        <v>1</v>
      </c>
      <c r="AC1571" s="17" t="str">
        <f>IFERROR(VLOOKUP(A1571,[1]Cruces!AJ:AK,2,0),VLOOKUP(CONCATENATE(X1571,AA1571),[1]Cruces!G:H,2,0))</f>
        <v>Solicitud de Obra</v>
      </c>
      <c r="AD1571" s="17">
        <f t="shared" si="416"/>
        <v>28</v>
      </c>
      <c r="AE1571" s="17">
        <f t="shared" si="417"/>
        <v>5</v>
      </c>
      <c r="AF1571" s="17">
        <f t="shared" si="418"/>
        <v>2018</v>
      </c>
      <c r="AG1571" s="17" t="str">
        <f>IFERROR(VLOOKUP(MID(A1571,2,4)*1,[1]Cruces!K:L,2,0),"Verificar")</f>
        <v>Atlántico Norte</v>
      </c>
      <c r="AH1571" s="17">
        <f t="shared" ca="1" si="419"/>
        <v>912</v>
      </c>
      <c r="AI1571" s="17" t="str">
        <f>IFERROR(VLOOKUP(U1571,[1]Cruces!$O$1:$P$6,2,0),"Sin Orden")</f>
        <v>Resuelta</v>
      </c>
      <c r="AJ1571" s="17">
        <f t="shared" si="420"/>
        <v>27</v>
      </c>
      <c r="AK1571" s="17">
        <f t="shared" si="421"/>
        <v>6</v>
      </c>
      <c r="AL1571" s="17">
        <f t="shared" si="422"/>
        <v>2018</v>
      </c>
      <c r="AM1571" s="17">
        <f t="shared" ca="1" si="423"/>
        <v>882</v>
      </c>
      <c r="AN1571" s="18">
        <f>IFERROR(VLOOKUP(R1571*1,'[1]Ordenes de Servicio'!G:K,5,0),"No Cruza")</f>
        <v>43315</v>
      </c>
      <c r="AO1571" s="17">
        <f t="shared" ca="1" si="424"/>
        <v>30</v>
      </c>
      <c r="AP1571" s="17">
        <f t="shared" si="425"/>
        <v>22</v>
      </c>
      <c r="AQ1571" s="17">
        <f t="shared" si="426"/>
        <v>6</v>
      </c>
      <c r="AR1571" s="17">
        <f t="shared" si="427"/>
        <v>2018</v>
      </c>
      <c r="AS1571" s="17">
        <f t="shared" ca="1" si="428"/>
        <v>887</v>
      </c>
      <c r="AT1571" s="17" t="str">
        <f t="shared" ca="1" si="431"/>
        <v>Si</v>
      </c>
      <c r="AU1571" s="17">
        <f t="shared" si="429"/>
        <v>5</v>
      </c>
      <c r="AV1571" s="17" t="str">
        <f>+VLOOKUP(B1571,[1]Cruces!S:T,2,0)</f>
        <v>5. Consultoría / Adjudicación</v>
      </c>
    </row>
    <row r="1572" spans="1:48" hidden="1" x14ac:dyDescent="0.25">
      <c r="A1572" s="17" t="s">
        <v>3027</v>
      </c>
      <c r="B1572" s="17" t="s">
        <v>54</v>
      </c>
      <c r="C1572" s="17">
        <v>2320677</v>
      </c>
      <c r="D1572" s="17">
        <v>20079954</v>
      </c>
      <c r="E1572" s="17" t="s">
        <v>93</v>
      </c>
      <c r="F1572" s="17" t="s">
        <v>56</v>
      </c>
      <c r="G1572" s="17" t="s">
        <v>95</v>
      </c>
      <c r="H1572" s="17">
        <v>3003360026</v>
      </c>
      <c r="I1572" s="17" t="s">
        <v>83</v>
      </c>
      <c r="J1572" s="17" t="s">
        <v>3028</v>
      </c>
      <c r="K1572" s="17" t="s">
        <v>97</v>
      </c>
      <c r="L1572" s="17" t="s">
        <v>117</v>
      </c>
      <c r="M1572" s="17" t="s">
        <v>118</v>
      </c>
      <c r="N1572" s="17" t="s">
        <v>62</v>
      </c>
      <c r="O1572" s="17">
        <v>20191016</v>
      </c>
      <c r="P1572" s="17">
        <v>20191022</v>
      </c>
      <c r="Q1572" s="17">
        <v>1110</v>
      </c>
      <c r="R1572" s="17">
        <v>26832859</v>
      </c>
      <c r="S1572" s="17" t="s">
        <v>100</v>
      </c>
      <c r="T1572" s="17" t="s">
        <v>63</v>
      </c>
      <c r="U1572" s="17" t="s">
        <v>91</v>
      </c>
      <c r="V1572" s="17">
        <f t="shared" si="430"/>
        <v>300</v>
      </c>
      <c r="W1572" s="17">
        <v>300000</v>
      </c>
      <c r="X1572" s="17" t="s">
        <v>89</v>
      </c>
      <c r="Y1572" s="17" t="s">
        <v>65</v>
      </c>
      <c r="Z1572" s="17">
        <v>20191022</v>
      </c>
      <c r="AA1572" s="17" t="s">
        <v>101</v>
      </c>
      <c r="AB1572" s="17">
        <v>1</v>
      </c>
      <c r="AC1572" s="17" t="str">
        <f>IFERROR(VLOOKUP(A1572,[1]Cruces!AJ:AK,2,0),VLOOKUP(CONCATENATE(X1572,AA1572),[1]Cruces!G:H,2,0))</f>
        <v>Solicitud de Obra</v>
      </c>
      <c r="AD1572" s="17">
        <f t="shared" si="416"/>
        <v>16</v>
      </c>
      <c r="AE1572" s="17">
        <f t="shared" si="417"/>
        <v>10</v>
      </c>
      <c r="AF1572" s="17">
        <f t="shared" si="418"/>
        <v>2019</v>
      </c>
      <c r="AG1572" s="17" t="str">
        <f>IFERROR(VLOOKUP(MID(A1572,2,4)*1,[1]Cruces!K:L,2,0),"Verificar")</f>
        <v>Atlántico Norte</v>
      </c>
      <c r="AH1572" s="17">
        <f t="shared" ca="1" si="419"/>
        <v>406</v>
      </c>
      <c r="AI1572" s="17" t="str">
        <f>IFERROR(VLOOKUP(U1572,[1]Cruces!$O$1:$P$6,2,0),"Sin Orden")</f>
        <v>Resuelta</v>
      </c>
      <c r="AJ1572" s="17">
        <f t="shared" si="420"/>
        <v>22</v>
      </c>
      <c r="AK1572" s="17">
        <f t="shared" si="421"/>
        <v>10</v>
      </c>
      <c r="AL1572" s="17">
        <f t="shared" si="422"/>
        <v>2019</v>
      </c>
      <c r="AM1572" s="17">
        <f t="shared" ca="1" si="423"/>
        <v>400</v>
      </c>
      <c r="AN1572" s="18" t="str">
        <f>IFERROR(VLOOKUP(R1572*1,'[1]Ordenes de Servicio'!G:K,5,0),"No Cruza")</f>
        <v>No Cruza</v>
      </c>
      <c r="AO1572" s="17">
        <f t="shared" ca="1" si="424"/>
        <v>6</v>
      </c>
      <c r="AP1572" s="17">
        <f t="shared" si="425"/>
        <v>22</v>
      </c>
      <c r="AQ1572" s="17">
        <f t="shared" si="426"/>
        <v>10</v>
      </c>
      <c r="AR1572" s="17">
        <f t="shared" si="427"/>
        <v>2019</v>
      </c>
      <c r="AS1572" s="17">
        <f t="shared" ca="1" si="428"/>
        <v>400</v>
      </c>
      <c r="AT1572" s="17" t="str">
        <f t="shared" ca="1" si="431"/>
        <v>Si</v>
      </c>
      <c r="AU1572" s="17">
        <f t="shared" si="429"/>
        <v>0</v>
      </c>
      <c r="AV1572" s="17" t="str">
        <f>+VLOOKUP(B1572,[1]Cruces!S:T,2,0)</f>
        <v>4. Presupuesto de Obra</v>
      </c>
    </row>
    <row r="1573" spans="1:48" hidden="1" x14ac:dyDescent="0.25">
      <c r="A1573" s="17" t="s">
        <v>8584</v>
      </c>
      <c r="B1573" s="17" t="s">
        <v>569</v>
      </c>
      <c r="C1573" s="17">
        <v>0</v>
      </c>
      <c r="D1573" s="17">
        <v>0</v>
      </c>
      <c r="E1573" s="17" t="s">
        <v>55</v>
      </c>
      <c r="F1573" s="17" t="s">
        <v>7082</v>
      </c>
      <c r="G1573" s="17" t="s">
        <v>8585</v>
      </c>
      <c r="H1573" s="17">
        <v>3013032515</v>
      </c>
      <c r="I1573" s="17" t="s">
        <v>71</v>
      </c>
      <c r="J1573" s="17" t="s">
        <v>59</v>
      </c>
      <c r="K1573" s="17" t="s">
        <v>8586</v>
      </c>
      <c r="L1573" s="17" t="s">
        <v>7260</v>
      </c>
      <c r="M1573" s="17" t="s">
        <v>7261</v>
      </c>
      <c r="N1573" s="17" t="s">
        <v>572</v>
      </c>
      <c r="O1573" s="17">
        <v>20201119</v>
      </c>
      <c r="P1573" s="17">
        <v>20201119</v>
      </c>
      <c r="Q1573" s="17">
        <v>1180</v>
      </c>
      <c r="R1573" s="17">
        <v>0</v>
      </c>
      <c r="S1573" s="17"/>
      <c r="T1573" s="17" t="s">
        <v>63</v>
      </c>
      <c r="U1573" s="17"/>
      <c r="V1573" s="17">
        <f t="shared" si="430"/>
        <v>3</v>
      </c>
      <c r="W1573" s="17">
        <v>3000</v>
      </c>
      <c r="X1573" s="17" t="s">
        <v>7065</v>
      </c>
      <c r="Y1573" s="17" t="s">
        <v>569</v>
      </c>
      <c r="Z1573" s="17">
        <v>20201119</v>
      </c>
      <c r="AA1573" s="17" t="s">
        <v>1947</v>
      </c>
      <c r="AB1573" s="17">
        <v>1</v>
      </c>
      <c r="AC1573" s="17" t="str">
        <f>IFERROR(VLOOKUP(A1573,[1]Cruces!AJ:AK,2,0),VLOOKUP(CONCATENATE(X1573,AA1573),[1]Cruces!G:H,2,0))</f>
        <v>Solicitud por BT</v>
      </c>
      <c r="AD1573" s="17">
        <f t="shared" si="416"/>
        <v>19</v>
      </c>
      <c r="AE1573" s="17">
        <f t="shared" si="417"/>
        <v>11</v>
      </c>
      <c r="AF1573" s="17">
        <f t="shared" si="418"/>
        <v>2020</v>
      </c>
      <c r="AG1573" s="17" t="str">
        <f>IFERROR(VLOOKUP(MID(A1573,2,4)*1,[1]Cruces!K:L,2,0),"Verificar")</f>
        <v>Atlántico Norte</v>
      </c>
      <c r="AH1573" s="17">
        <f t="shared" ca="1" si="419"/>
        <v>6</v>
      </c>
      <c r="AI1573" s="17" t="str">
        <f>IFERROR(VLOOKUP(U1573,[1]Cruces!$O$1:$P$6,2,0),"Sin Orden")</f>
        <v>Sin Orden</v>
      </c>
      <c r="AJ1573" s="17">
        <f t="shared" si="420"/>
        <v>19</v>
      </c>
      <c r="AK1573" s="17">
        <f t="shared" si="421"/>
        <v>11</v>
      </c>
      <c r="AL1573" s="17">
        <f t="shared" si="422"/>
        <v>2020</v>
      </c>
      <c r="AM1573" s="17">
        <f t="shared" ca="1" si="423"/>
        <v>6</v>
      </c>
      <c r="AN1573" s="18" t="str">
        <f>IFERROR(VLOOKUP(R1573*1,'[1]Ordenes de Servicio'!G:K,5,0),"No Cruza")</f>
        <v>No Cruza</v>
      </c>
      <c r="AO1573" s="17">
        <f t="shared" ca="1" si="424"/>
        <v>6</v>
      </c>
      <c r="AP1573" s="17">
        <f t="shared" si="425"/>
        <v>19</v>
      </c>
      <c r="AQ1573" s="17">
        <f t="shared" si="426"/>
        <v>11</v>
      </c>
      <c r="AR1573" s="17">
        <f t="shared" si="427"/>
        <v>2020</v>
      </c>
      <c r="AS1573" s="17">
        <f t="shared" ca="1" si="428"/>
        <v>6</v>
      </c>
      <c r="AT1573" s="17" t="str">
        <f t="shared" ca="1" si="431"/>
        <v>No</v>
      </c>
      <c r="AU1573" s="17">
        <f t="shared" si="429"/>
        <v>0</v>
      </c>
      <c r="AV1573" s="17" t="str">
        <f>+VLOOKUP(B1573,[1]Cruces!S:T,2,0)</f>
        <v>1. Solicitud</v>
      </c>
    </row>
    <row r="1574" spans="1:48" x14ac:dyDescent="0.25">
      <c r="A1574" s="17" t="s">
        <v>3029</v>
      </c>
      <c r="B1574" s="17" t="s">
        <v>80</v>
      </c>
      <c r="C1574" s="17">
        <v>0</v>
      </c>
      <c r="D1574" s="17">
        <v>0</v>
      </c>
      <c r="E1574" s="17" t="s">
        <v>55</v>
      </c>
      <c r="F1574" s="17" t="s">
        <v>120</v>
      </c>
      <c r="G1574" s="17" t="s">
        <v>3030</v>
      </c>
      <c r="H1574" s="17">
        <v>0</v>
      </c>
      <c r="I1574" s="17" t="s">
        <v>116</v>
      </c>
      <c r="J1574" s="17" t="s">
        <v>59</v>
      </c>
      <c r="K1574" s="17" t="s">
        <v>3031</v>
      </c>
      <c r="L1574" s="17" t="s">
        <v>122</v>
      </c>
      <c r="M1574" s="17" t="s">
        <v>123</v>
      </c>
      <c r="N1574" s="17" t="s">
        <v>87</v>
      </c>
      <c r="O1574" s="17">
        <v>20180511</v>
      </c>
      <c r="P1574" s="17">
        <v>20190530</v>
      </c>
      <c r="Q1574" s="17">
        <v>1110</v>
      </c>
      <c r="R1574" s="17">
        <v>25961355</v>
      </c>
      <c r="S1574" s="17" t="s">
        <v>76</v>
      </c>
      <c r="T1574" s="17" t="s">
        <v>63</v>
      </c>
      <c r="U1574" s="17" t="s">
        <v>88</v>
      </c>
      <c r="V1574" s="17">
        <f t="shared" si="430"/>
        <v>400</v>
      </c>
      <c r="W1574" s="17">
        <v>400000</v>
      </c>
      <c r="X1574" s="17" t="s">
        <v>64</v>
      </c>
      <c r="Y1574" s="17" t="s">
        <v>80</v>
      </c>
      <c r="Z1574" s="17">
        <v>20190530</v>
      </c>
      <c r="AA1574" s="17" t="s">
        <v>101</v>
      </c>
      <c r="AB1574" s="17">
        <v>1</v>
      </c>
      <c r="AC1574" s="17" t="str">
        <f>IFERROR(VLOOKUP(A1574,[1]Cruces!AJ:AK,2,0),VLOOKUP(CONCATENATE(X1574,AA1574),[1]Cruces!G:H,2,0))</f>
        <v>Solicitud de Obra</v>
      </c>
      <c r="AD1574" s="17">
        <f t="shared" si="416"/>
        <v>11</v>
      </c>
      <c r="AE1574" s="17">
        <f t="shared" si="417"/>
        <v>5</v>
      </c>
      <c r="AF1574" s="17">
        <f t="shared" si="418"/>
        <v>2018</v>
      </c>
      <c r="AG1574" s="17" t="str">
        <f>IFERROR(VLOOKUP(MID(A1574,2,4)*1,[1]Cruces!K:L,2,0),"Verificar")</f>
        <v>Atlántico Norte</v>
      </c>
      <c r="AH1574" s="17">
        <f t="shared" ca="1" si="419"/>
        <v>929</v>
      </c>
      <c r="AI1574" s="17" t="str">
        <f>IFERROR(VLOOKUP(U1574,[1]Cruces!$O$1:$P$6,2,0),"Sin Orden")</f>
        <v>Resuelta</v>
      </c>
      <c r="AJ1574" s="17">
        <f t="shared" si="420"/>
        <v>30</v>
      </c>
      <c r="AK1574" s="17">
        <f t="shared" si="421"/>
        <v>5</v>
      </c>
      <c r="AL1574" s="17">
        <f t="shared" si="422"/>
        <v>2019</v>
      </c>
      <c r="AM1574" s="17">
        <f t="shared" ca="1" si="423"/>
        <v>545</v>
      </c>
      <c r="AN1574" s="18" t="str">
        <f>IFERROR(VLOOKUP(R1574*1,'[1]Ordenes de Servicio'!G:K,5,0),"No Cruza")</f>
        <v>No Cruza</v>
      </c>
      <c r="AO1574" s="17">
        <f t="shared" ca="1" si="424"/>
        <v>384</v>
      </c>
      <c r="AP1574" s="17">
        <f t="shared" si="425"/>
        <v>30</v>
      </c>
      <c r="AQ1574" s="17">
        <f t="shared" si="426"/>
        <v>5</v>
      </c>
      <c r="AR1574" s="17">
        <f t="shared" si="427"/>
        <v>2019</v>
      </c>
      <c r="AS1574" s="17">
        <f t="shared" ca="1" si="428"/>
        <v>545</v>
      </c>
      <c r="AT1574" s="17" t="str">
        <f t="shared" ca="1" si="431"/>
        <v>Si</v>
      </c>
      <c r="AU1574" s="17">
        <f t="shared" si="429"/>
        <v>0</v>
      </c>
      <c r="AV1574" s="17" t="str">
        <f>+VLOOKUP(B1574,[1]Cruces!S:T,2,0)</f>
        <v>8. Puesta en Servicio</v>
      </c>
    </row>
    <row r="1575" spans="1:48" hidden="1" x14ac:dyDescent="0.25">
      <c r="A1575" s="17" t="s">
        <v>8587</v>
      </c>
      <c r="B1575" s="17" t="s">
        <v>569</v>
      </c>
      <c r="C1575" s="17">
        <v>0</v>
      </c>
      <c r="D1575" s="17">
        <v>0</v>
      </c>
      <c r="E1575" s="17" t="s">
        <v>55</v>
      </c>
      <c r="F1575" s="17" t="s">
        <v>7082</v>
      </c>
      <c r="G1575" s="17" t="s">
        <v>8588</v>
      </c>
      <c r="H1575" s="17">
        <v>3116626845</v>
      </c>
      <c r="I1575" s="17" t="s">
        <v>71</v>
      </c>
      <c r="J1575" s="17" t="s">
        <v>59</v>
      </c>
      <c r="K1575" s="17" t="s">
        <v>8589</v>
      </c>
      <c r="L1575" s="17" t="s">
        <v>7176</v>
      </c>
      <c r="M1575" s="17" t="s">
        <v>7177</v>
      </c>
      <c r="N1575" s="17" t="s">
        <v>572</v>
      </c>
      <c r="O1575" s="17">
        <v>20200928</v>
      </c>
      <c r="P1575" s="17">
        <v>20200928</v>
      </c>
      <c r="Q1575" s="17">
        <v>9510</v>
      </c>
      <c r="R1575" s="17">
        <v>0</v>
      </c>
      <c r="S1575" s="17"/>
      <c r="T1575" s="17" t="s">
        <v>63</v>
      </c>
      <c r="U1575" s="17"/>
      <c r="V1575" s="17">
        <f t="shared" si="430"/>
        <v>3</v>
      </c>
      <c r="W1575" s="17">
        <v>3000</v>
      </c>
      <c r="X1575" s="17" t="s">
        <v>7065</v>
      </c>
      <c r="Y1575" s="17" t="s">
        <v>569</v>
      </c>
      <c r="Z1575" s="17">
        <v>20200928</v>
      </c>
      <c r="AA1575" s="17" t="s">
        <v>1947</v>
      </c>
      <c r="AB1575" s="17">
        <v>1</v>
      </c>
      <c r="AC1575" s="17" t="str">
        <f>IFERROR(VLOOKUP(A1575,[1]Cruces!AJ:AK,2,0),VLOOKUP(CONCATENATE(X1575,AA1575),[1]Cruces!G:H,2,0))</f>
        <v>Solicitud por BT</v>
      </c>
      <c r="AD1575" s="17">
        <f t="shared" si="416"/>
        <v>28</v>
      </c>
      <c r="AE1575" s="17">
        <f t="shared" si="417"/>
        <v>9</v>
      </c>
      <c r="AF1575" s="17">
        <f t="shared" si="418"/>
        <v>2020</v>
      </c>
      <c r="AG1575" s="17" t="str">
        <f>IFERROR(VLOOKUP(MID(A1575,2,4)*1,[1]Cruces!K:L,2,0),"Verificar")</f>
        <v>Atlántico Norte</v>
      </c>
      <c r="AH1575" s="17">
        <f t="shared" ca="1" si="419"/>
        <v>58</v>
      </c>
      <c r="AI1575" s="17" t="str">
        <f>IFERROR(VLOOKUP(U1575,[1]Cruces!$O$1:$P$6,2,0),"Sin Orden")</f>
        <v>Sin Orden</v>
      </c>
      <c r="AJ1575" s="17">
        <f t="shared" si="420"/>
        <v>28</v>
      </c>
      <c r="AK1575" s="17">
        <f t="shared" si="421"/>
        <v>9</v>
      </c>
      <c r="AL1575" s="17">
        <f t="shared" si="422"/>
        <v>2020</v>
      </c>
      <c r="AM1575" s="17">
        <f t="shared" ca="1" si="423"/>
        <v>58</v>
      </c>
      <c r="AN1575" s="18" t="str">
        <f>IFERROR(VLOOKUP(R1575*1,'[1]Ordenes de Servicio'!G:K,5,0),"No Cruza")</f>
        <v>No Cruza</v>
      </c>
      <c r="AO1575" s="17">
        <f t="shared" ca="1" si="424"/>
        <v>58</v>
      </c>
      <c r="AP1575" s="17">
        <f t="shared" si="425"/>
        <v>28</v>
      </c>
      <c r="AQ1575" s="17">
        <f t="shared" si="426"/>
        <v>9</v>
      </c>
      <c r="AR1575" s="17">
        <f t="shared" si="427"/>
        <v>2020</v>
      </c>
      <c r="AS1575" s="17">
        <f t="shared" ca="1" si="428"/>
        <v>58</v>
      </c>
      <c r="AT1575" s="17" t="str">
        <f t="shared" ca="1" si="431"/>
        <v>No</v>
      </c>
      <c r="AU1575" s="17">
        <f t="shared" si="429"/>
        <v>0</v>
      </c>
      <c r="AV1575" s="17" t="str">
        <f>+VLOOKUP(B1575,[1]Cruces!S:T,2,0)</f>
        <v>1. Solicitud</v>
      </c>
    </row>
    <row r="1576" spans="1:48" hidden="1" x14ac:dyDescent="0.25">
      <c r="A1576" s="17" t="s">
        <v>3032</v>
      </c>
      <c r="B1576" s="17" t="s">
        <v>68</v>
      </c>
      <c r="C1576" s="17">
        <v>0</v>
      </c>
      <c r="D1576" s="17">
        <v>0</v>
      </c>
      <c r="E1576" s="17" t="s">
        <v>55</v>
      </c>
      <c r="F1576" s="17" t="s">
        <v>107</v>
      </c>
      <c r="G1576" s="17" t="s">
        <v>3033</v>
      </c>
      <c r="H1576" s="17">
        <v>3213677898</v>
      </c>
      <c r="I1576" s="17" t="s">
        <v>116</v>
      </c>
      <c r="J1576" s="17" t="s">
        <v>59</v>
      </c>
      <c r="K1576" s="17" t="s">
        <v>97</v>
      </c>
      <c r="L1576" s="17" t="s">
        <v>1007</v>
      </c>
      <c r="M1576" s="17" t="s">
        <v>1008</v>
      </c>
      <c r="N1576" s="17" t="s">
        <v>75</v>
      </c>
      <c r="O1576" s="17">
        <v>20180605</v>
      </c>
      <c r="P1576" s="17">
        <v>20180718</v>
      </c>
      <c r="Q1576" s="17">
        <v>1220</v>
      </c>
      <c r="R1576" s="17">
        <v>25423672</v>
      </c>
      <c r="S1576" s="17" t="s">
        <v>76</v>
      </c>
      <c r="T1576" s="17" t="s">
        <v>63</v>
      </c>
      <c r="U1576" s="17" t="s">
        <v>88</v>
      </c>
      <c r="V1576" s="17">
        <f t="shared" si="430"/>
        <v>112.5</v>
      </c>
      <c r="W1576" s="17">
        <v>112500</v>
      </c>
      <c r="X1576" s="17" t="s">
        <v>64</v>
      </c>
      <c r="Y1576" s="17" t="s">
        <v>150</v>
      </c>
      <c r="Z1576" s="17">
        <v>20180926</v>
      </c>
      <c r="AA1576" s="17" t="s">
        <v>137</v>
      </c>
      <c r="AB1576" s="17">
        <v>1</v>
      </c>
      <c r="AC1576" s="17" t="str">
        <f>IFERROR(VLOOKUP(A1576,[1]Cruces!AJ:AK,2,0),VLOOKUP(CONCATENATE(X1576,AA1576),[1]Cruces!G:H,2,0))</f>
        <v>Solicitud de Obra</v>
      </c>
      <c r="AD1576" s="17">
        <f t="shared" si="416"/>
        <v>5</v>
      </c>
      <c r="AE1576" s="17">
        <f t="shared" si="417"/>
        <v>6</v>
      </c>
      <c r="AF1576" s="17">
        <f t="shared" si="418"/>
        <v>2018</v>
      </c>
      <c r="AG1576" s="17" t="str">
        <f>IFERROR(VLOOKUP(MID(A1576,2,4)*1,[1]Cruces!K:L,2,0),"Verificar")</f>
        <v>Atlántico Sur</v>
      </c>
      <c r="AH1576" s="17">
        <f t="shared" ca="1" si="419"/>
        <v>904</v>
      </c>
      <c r="AI1576" s="17" t="str">
        <f>IFERROR(VLOOKUP(U1576,[1]Cruces!$O$1:$P$6,2,0),"Sin Orden")</f>
        <v>Resuelta</v>
      </c>
      <c r="AJ1576" s="17">
        <f t="shared" si="420"/>
        <v>26</v>
      </c>
      <c r="AK1576" s="17">
        <f t="shared" si="421"/>
        <v>9</v>
      </c>
      <c r="AL1576" s="17">
        <f t="shared" si="422"/>
        <v>2018</v>
      </c>
      <c r="AM1576" s="17">
        <f t="shared" ca="1" si="423"/>
        <v>791</v>
      </c>
      <c r="AN1576" s="18" t="str">
        <f>IFERROR(VLOOKUP(R1576*1,'[1]Ordenes de Servicio'!G:K,5,0),"No Cruza")</f>
        <v>No Cruza</v>
      </c>
      <c r="AO1576" s="17">
        <f t="shared" ca="1" si="424"/>
        <v>113</v>
      </c>
      <c r="AP1576" s="17">
        <f t="shared" si="425"/>
        <v>18</v>
      </c>
      <c r="AQ1576" s="17">
        <f t="shared" si="426"/>
        <v>7</v>
      </c>
      <c r="AR1576" s="17">
        <f t="shared" si="427"/>
        <v>2018</v>
      </c>
      <c r="AS1576" s="17">
        <f t="shared" ca="1" si="428"/>
        <v>861</v>
      </c>
      <c r="AT1576" s="17" t="str">
        <f t="shared" ca="1" si="431"/>
        <v>Si</v>
      </c>
      <c r="AU1576" s="17">
        <f t="shared" si="429"/>
        <v>70</v>
      </c>
      <c r="AV1576" s="17" t="str">
        <f>+VLOOKUP(B1576,[1]Cruces!S:T,2,0)</f>
        <v>5. Consultoría / Adjudicación</v>
      </c>
    </row>
    <row r="1577" spans="1:48" hidden="1" x14ac:dyDescent="0.25">
      <c r="A1577" s="17" t="s">
        <v>10571</v>
      </c>
      <c r="B1577" s="17" t="s">
        <v>296</v>
      </c>
      <c r="C1577" s="17">
        <v>0</v>
      </c>
      <c r="D1577" s="17">
        <v>0</v>
      </c>
      <c r="E1577" s="17" t="s">
        <v>55</v>
      </c>
      <c r="F1577" s="17" t="s">
        <v>932</v>
      </c>
      <c r="G1577" s="17" t="s">
        <v>10572</v>
      </c>
      <c r="H1577" s="17">
        <v>3167435473</v>
      </c>
      <c r="I1577" s="17" t="s">
        <v>71</v>
      </c>
      <c r="J1577" s="17" t="s">
        <v>59</v>
      </c>
      <c r="K1577" s="17" t="s">
        <v>97</v>
      </c>
      <c r="L1577" s="17" t="s">
        <v>935</v>
      </c>
      <c r="M1577" s="17" t="s">
        <v>936</v>
      </c>
      <c r="N1577" s="17" t="s">
        <v>301</v>
      </c>
      <c r="O1577" s="17">
        <v>20200828</v>
      </c>
      <c r="P1577" s="17">
        <v>20200828</v>
      </c>
      <c r="Q1577" s="17">
        <v>3410</v>
      </c>
      <c r="R1577" s="17">
        <v>28116801</v>
      </c>
      <c r="S1577" s="17" t="s">
        <v>100</v>
      </c>
      <c r="T1577" s="17" t="s">
        <v>63</v>
      </c>
      <c r="U1577" s="17" t="s">
        <v>91</v>
      </c>
      <c r="V1577" s="17">
        <f t="shared" si="430"/>
        <v>25</v>
      </c>
      <c r="W1577" s="17">
        <v>25000</v>
      </c>
      <c r="X1577" s="17" t="s">
        <v>64</v>
      </c>
      <c r="Y1577" s="17" t="s">
        <v>296</v>
      </c>
      <c r="Z1577" s="17">
        <v>20200828</v>
      </c>
      <c r="AA1577" s="17" t="s">
        <v>78</v>
      </c>
      <c r="AB1577" s="17">
        <v>1</v>
      </c>
      <c r="AC1577" s="17" t="str">
        <f>IFERROR(VLOOKUP(A1577,[1]Cruces!AJ:AK,2,0),VLOOKUP(CONCATENATE(X1577,AA1577),[1]Cruces!G:H,2,0))</f>
        <v>Exp BMT</v>
      </c>
      <c r="AD1577" s="17">
        <f t="shared" si="416"/>
        <v>28</v>
      </c>
      <c r="AE1577" s="17">
        <f t="shared" si="417"/>
        <v>8</v>
      </c>
      <c r="AF1577" s="17">
        <f t="shared" si="418"/>
        <v>2020</v>
      </c>
      <c r="AG1577" s="17" t="str">
        <f>IFERROR(VLOOKUP(MID(A1577,2,4)*1,[1]Cruces!K:L,2,0),"Verificar")</f>
        <v>Magdalena</v>
      </c>
      <c r="AH1577" s="17">
        <f t="shared" ca="1" si="419"/>
        <v>89</v>
      </c>
      <c r="AI1577" s="17" t="str">
        <f>IFERROR(VLOOKUP(U1577,[1]Cruces!$O$1:$P$6,2,0),"Sin Orden")</f>
        <v>Resuelta</v>
      </c>
      <c r="AJ1577" s="17">
        <f t="shared" si="420"/>
        <v>28</v>
      </c>
      <c r="AK1577" s="17">
        <f t="shared" si="421"/>
        <v>8</v>
      </c>
      <c r="AL1577" s="17">
        <f t="shared" si="422"/>
        <v>2020</v>
      </c>
      <c r="AM1577" s="17">
        <f t="shared" ca="1" si="423"/>
        <v>89</v>
      </c>
      <c r="AN1577" s="18" t="str">
        <f>IFERROR(VLOOKUP(R1577*1,'[1]Ordenes de Servicio'!G:K,5,0),"No Cruza")</f>
        <v>No Cruza</v>
      </c>
      <c r="AO1577" s="17">
        <f t="shared" ca="1" si="424"/>
        <v>0</v>
      </c>
      <c r="AP1577" s="17">
        <f t="shared" si="425"/>
        <v>28</v>
      </c>
      <c r="AQ1577" s="17">
        <f t="shared" si="426"/>
        <v>8</v>
      </c>
      <c r="AR1577" s="17">
        <f t="shared" si="427"/>
        <v>2020</v>
      </c>
      <c r="AS1577" s="17">
        <f t="shared" ca="1" si="428"/>
        <v>89</v>
      </c>
      <c r="AT1577" s="17" t="str">
        <f t="shared" ca="1" si="431"/>
        <v>No</v>
      </c>
      <c r="AU1577" s="17">
        <f t="shared" si="429"/>
        <v>0</v>
      </c>
      <c r="AV1577" s="17" t="str">
        <f>+VLOOKUP(B1577,[1]Cruces!S:T,2,0)</f>
        <v>3. Evaluación Técnico Ecónomica</v>
      </c>
    </row>
    <row r="1578" spans="1:48" hidden="1" x14ac:dyDescent="0.25">
      <c r="A1578" s="17" t="s">
        <v>3034</v>
      </c>
      <c r="B1578" s="17" t="s">
        <v>68</v>
      </c>
      <c r="C1578" s="17">
        <v>0</v>
      </c>
      <c r="D1578" s="17">
        <v>0</v>
      </c>
      <c r="E1578" s="17" t="s">
        <v>55</v>
      </c>
      <c r="F1578" s="17" t="s">
        <v>56</v>
      </c>
      <c r="G1578" s="17" t="s">
        <v>3035</v>
      </c>
      <c r="H1578" s="17">
        <v>0</v>
      </c>
      <c r="I1578" s="17" t="s">
        <v>71</v>
      </c>
      <c r="J1578" s="17" t="s">
        <v>59</v>
      </c>
      <c r="K1578" s="17" t="s">
        <v>3036</v>
      </c>
      <c r="L1578" s="17" t="s">
        <v>265</v>
      </c>
      <c r="M1578" s="17" t="s">
        <v>55</v>
      </c>
      <c r="N1578" s="17" t="s">
        <v>75</v>
      </c>
      <c r="O1578" s="17">
        <v>20170505</v>
      </c>
      <c r="P1578" s="17">
        <v>20170829</v>
      </c>
      <c r="Q1578" s="17">
        <v>1110</v>
      </c>
      <c r="R1578" s="17">
        <v>25312424</v>
      </c>
      <c r="S1578" s="17" t="s">
        <v>76</v>
      </c>
      <c r="T1578" s="17" t="s">
        <v>63</v>
      </c>
      <c r="U1578" s="17" t="s">
        <v>91</v>
      </c>
      <c r="V1578" s="17">
        <f t="shared" si="430"/>
        <v>300</v>
      </c>
      <c r="W1578" s="17">
        <v>300000</v>
      </c>
      <c r="X1578" s="17" t="s">
        <v>64</v>
      </c>
      <c r="Y1578" s="17" t="s">
        <v>105</v>
      </c>
      <c r="Z1578" s="17">
        <v>20180813</v>
      </c>
      <c r="AA1578" s="17" t="s">
        <v>101</v>
      </c>
      <c r="AB1578" s="17">
        <v>1</v>
      </c>
      <c r="AC1578" s="17" t="str">
        <f>IFERROR(VLOOKUP(A1578,[1]Cruces!AJ:AK,2,0),VLOOKUP(CONCATENATE(X1578,AA1578),[1]Cruces!G:H,2,0))</f>
        <v>Solicitud de Obra</v>
      </c>
      <c r="AD1578" s="17">
        <f t="shared" si="416"/>
        <v>5</v>
      </c>
      <c r="AE1578" s="17">
        <f t="shared" si="417"/>
        <v>5</v>
      </c>
      <c r="AF1578" s="17">
        <f t="shared" si="418"/>
        <v>2017</v>
      </c>
      <c r="AG1578" s="17" t="str">
        <f>IFERROR(VLOOKUP(MID(A1578,2,4)*1,[1]Cruces!K:L,2,0),"Verificar")</f>
        <v>Atlántico Norte</v>
      </c>
      <c r="AH1578" s="17">
        <f t="shared" ca="1" si="419"/>
        <v>1300</v>
      </c>
      <c r="AI1578" s="17" t="str">
        <f>IFERROR(VLOOKUP(U1578,[1]Cruces!$O$1:$P$6,2,0),"Sin Orden")</f>
        <v>Resuelta</v>
      </c>
      <c r="AJ1578" s="17">
        <f t="shared" si="420"/>
        <v>13</v>
      </c>
      <c r="AK1578" s="17">
        <f t="shared" si="421"/>
        <v>8</v>
      </c>
      <c r="AL1578" s="17">
        <f t="shared" si="422"/>
        <v>2018</v>
      </c>
      <c r="AM1578" s="17">
        <f t="shared" ca="1" si="423"/>
        <v>835</v>
      </c>
      <c r="AN1578" s="18">
        <f>IFERROR(VLOOKUP(R1578*1,'[1]Ordenes de Servicio'!G:K,5,0),"No Cruza")</f>
        <v>43298</v>
      </c>
      <c r="AO1578" s="17">
        <f t="shared" ca="1" si="424"/>
        <v>465</v>
      </c>
      <c r="AP1578" s="17">
        <f t="shared" si="425"/>
        <v>29</v>
      </c>
      <c r="AQ1578" s="17">
        <f t="shared" si="426"/>
        <v>8</v>
      </c>
      <c r="AR1578" s="17">
        <f t="shared" si="427"/>
        <v>2017</v>
      </c>
      <c r="AS1578" s="17">
        <f t="shared" ca="1" si="428"/>
        <v>1184</v>
      </c>
      <c r="AT1578" s="17" t="str">
        <f t="shared" ca="1" si="431"/>
        <v>Si</v>
      </c>
      <c r="AU1578" s="17">
        <f t="shared" si="429"/>
        <v>349</v>
      </c>
      <c r="AV1578" s="17" t="str">
        <f>+VLOOKUP(B1578,[1]Cruces!S:T,2,0)</f>
        <v>5. Consultoría / Adjudicación</v>
      </c>
    </row>
    <row r="1579" spans="1:48" hidden="1" x14ac:dyDescent="0.25">
      <c r="A1579" s="17" t="s">
        <v>8590</v>
      </c>
      <c r="B1579" s="17" t="s">
        <v>6595</v>
      </c>
      <c r="C1579" s="17">
        <v>0</v>
      </c>
      <c r="D1579" s="17">
        <v>0</v>
      </c>
      <c r="E1579" s="17" t="s">
        <v>55</v>
      </c>
      <c r="F1579" s="17" t="s">
        <v>7082</v>
      </c>
      <c r="G1579" s="17" t="s">
        <v>8591</v>
      </c>
      <c r="H1579" s="17">
        <v>3163275116</v>
      </c>
      <c r="I1579" s="17" t="s">
        <v>71</v>
      </c>
      <c r="J1579" s="17" t="s">
        <v>59</v>
      </c>
      <c r="K1579" s="17" t="s">
        <v>8592</v>
      </c>
      <c r="L1579" s="17" t="s">
        <v>7129</v>
      </c>
      <c r="M1579" s="17" t="s">
        <v>7130</v>
      </c>
      <c r="N1579" s="17" t="s">
        <v>6600</v>
      </c>
      <c r="O1579" s="17">
        <v>20200311</v>
      </c>
      <c r="P1579" s="17">
        <v>20200320</v>
      </c>
      <c r="Q1579" s="17">
        <v>1170</v>
      </c>
      <c r="R1579" s="17">
        <v>27255654</v>
      </c>
      <c r="S1579" s="17" t="s">
        <v>6601</v>
      </c>
      <c r="T1579" s="17" t="s">
        <v>63</v>
      </c>
      <c r="U1579" s="17" t="s">
        <v>91</v>
      </c>
      <c r="V1579" s="17">
        <f t="shared" si="430"/>
        <v>5</v>
      </c>
      <c r="W1579" s="17">
        <v>5000</v>
      </c>
      <c r="X1579" s="17" t="s">
        <v>7065</v>
      </c>
      <c r="Y1579" s="17" t="s">
        <v>6595</v>
      </c>
      <c r="Z1579" s="17">
        <v>20200320</v>
      </c>
      <c r="AA1579" s="17" t="s">
        <v>1947</v>
      </c>
      <c r="AB1579" s="17">
        <v>1</v>
      </c>
      <c r="AC1579" s="17" t="str">
        <f>IFERROR(VLOOKUP(A1579,[1]Cruces!AJ:AK,2,0),VLOOKUP(CONCATENATE(X1579,AA1579),[1]Cruces!G:H,2,0))</f>
        <v>Solicitud por BT</v>
      </c>
      <c r="AD1579" s="17">
        <f t="shared" si="416"/>
        <v>11</v>
      </c>
      <c r="AE1579" s="17">
        <f t="shared" si="417"/>
        <v>3</v>
      </c>
      <c r="AF1579" s="17">
        <f t="shared" si="418"/>
        <v>2020</v>
      </c>
      <c r="AG1579" s="17" t="str">
        <f>IFERROR(VLOOKUP(MID(A1579,2,4)*1,[1]Cruces!K:L,2,0),"Verificar")</f>
        <v>Atlántico Norte</v>
      </c>
      <c r="AH1579" s="17">
        <f t="shared" ca="1" si="419"/>
        <v>259</v>
      </c>
      <c r="AI1579" s="17" t="str">
        <f>IFERROR(VLOOKUP(U1579,[1]Cruces!$O$1:$P$6,2,0),"Sin Orden")</f>
        <v>Resuelta</v>
      </c>
      <c r="AJ1579" s="17">
        <f t="shared" si="420"/>
        <v>20</v>
      </c>
      <c r="AK1579" s="17">
        <f t="shared" si="421"/>
        <v>3</v>
      </c>
      <c r="AL1579" s="17">
        <f t="shared" si="422"/>
        <v>2020</v>
      </c>
      <c r="AM1579" s="17">
        <f t="shared" ca="1" si="423"/>
        <v>250</v>
      </c>
      <c r="AN1579" s="18" t="str">
        <f>IFERROR(VLOOKUP(R1579*1,'[1]Ordenes de Servicio'!G:K,5,0),"No Cruza")</f>
        <v>No Cruza</v>
      </c>
      <c r="AO1579" s="17">
        <f t="shared" ca="1" si="424"/>
        <v>9</v>
      </c>
      <c r="AP1579" s="17">
        <f t="shared" si="425"/>
        <v>20</v>
      </c>
      <c r="AQ1579" s="17">
        <f t="shared" si="426"/>
        <v>3</v>
      </c>
      <c r="AR1579" s="17">
        <f t="shared" si="427"/>
        <v>2020</v>
      </c>
      <c r="AS1579" s="17">
        <f t="shared" ca="1" si="428"/>
        <v>250</v>
      </c>
      <c r="AT1579" s="17" t="str">
        <f t="shared" ca="1" si="431"/>
        <v>No</v>
      </c>
      <c r="AU1579" s="17">
        <f t="shared" si="429"/>
        <v>0</v>
      </c>
      <c r="AV1579" s="17" t="str">
        <f>+VLOOKUP(B1579,[1]Cruces!S:T,2,0)</f>
        <v>7. Ejecución en Campo OS BT</v>
      </c>
    </row>
    <row r="1580" spans="1:48" hidden="1" x14ac:dyDescent="0.25">
      <c r="A1580" s="17" t="s">
        <v>8593</v>
      </c>
      <c r="B1580" s="17" t="s">
        <v>569</v>
      </c>
      <c r="C1580" s="17">
        <v>0</v>
      </c>
      <c r="D1580" s="17">
        <v>0</v>
      </c>
      <c r="E1580" s="17" t="s">
        <v>55</v>
      </c>
      <c r="F1580" s="17" t="s">
        <v>7098</v>
      </c>
      <c r="G1580" s="17" t="s">
        <v>8594</v>
      </c>
      <c r="H1580" s="17">
        <v>3013789562</v>
      </c>
      <c r="I1580" s="17" t="s">
        <v>71</v>
      </c>
      <c r="J1580" s="17" t="s">
        <v>59</v>
      </c>
      <c r="K1580" s="17" t="s">
        <v>97</v>
      </c>
      <c r="L1580" s="17" t="s">
        <v>8422</v>
      </c>
      <c r="M1580" s="17" t="s">
        <v>8423</v>
      </c>
      <c r="N1580" s="17" t="s">
        <v>572</v>
      </c>
      <c r="O1580" s="17">
        <v>20200916</v>
      </c>
      <c r="P1580" s="17">
        <v>20200916</v>
      </c>
      <c r="Q1580" s="17">
        <v>9332</v>
      </c>
      <c r="R1580" s="17">
        <v>0</v>
      </c>
      <c r="S1580" s="17"/>
      <c r="T1580" s="17" t="s">
        <v>63</v>
      </c>
      <c r="U1580" s="17"/>
      <c r="V1580" s="17">
        <f t="shared" si="430"/>
        <v>3</v>
      </c>
      <c r="W1580" s="17">
        <v>3000</v>
      </c>
      <c r="X1580" s="17" t="s">
        <v>7065</v>
      </c>
      <c r="Y1580" s="17" t="s">
        <v>150</v>
      </c>
      <c r="Z1580" s="17">
        <v>20201028</v>
      </c>
      <c r="AA1580" s="17" t="s">
        <v>1947</v>
      </c>
      <c r="AB1580" s="17">
        <v>1</v>
      </c>
      <c r="AC1580" s="17" t="str">
        <f>IFERROR(VLOOKUP(A1580,[1]Cruces!AJ:AK,2,0),VLOOKUP(CONCATENATE(X1580,AA1580),[1]Cruces!G:H,2,0))</f>
        <v>Solicitud por BT</v>
      </c>
      <c r="AD1580" s="17">
        <f t="shared" si="416"/>
        <v>16</v>
      </c>
      <c r="AE1580" s="17">
        <f t="shared" si="417"/>
        <v>9</v>
      </c>
      <c r="AF1580" s="17">
        <f t="shared" si="418"/>
        <v>2020</v>
      </c>
      <c r="AG1580" s="17" t="str">
        <f>IFERROR(VLOOKUP(MID(A1580,2,4)*1,[1]Cruces!K:L,2,0),"Verificar")</f>
        <v>Guajira</v>
      </c>
      <c r="AH1580" s="17">
        <f t="shared" ca="1" si="419"/>
        <v>70</v>
      </c>
      <c r="AI1580" s="17" t="str">
        <f>IFERROR(VLOOKUP(U1580,[1]Cruces!$O$1:$P$6,2,0),"Sin Orden")</f>
        <v>Sin Orden</v>
      </c>
      <c r="AJ1580" s="17">
        <f t="shared" si="420"/>
        <v>28</v>
      </c>
      <c r="AK1580" s="17">
        <f t="shared" si="421"/>
        <v>10</v>
      </c>
      <c r="AL1580" s="17">
        <f t="shared" si="422"/>
        <v>2020</v>
      </c>
      <c r="AM1580" s="17">
        <f t="shared" ca="1" si="423"/>
        <v>28</v>
      </c>
      <c r="AN1580" s="18" t="str">
        <f>IFERROR(VLOOKUP(R1580*1,'[1]Ordenes de Servicio'!G:K,5,0),"No Cruza")</f>
        <v>No Cruza</v>
      </c>
      <c r="AO1580" s="17">
        <f t="shared" ca="1" si="424"/>
        <v>28</v>
      </c>
      <c r="AP1580" s="17">
        <f t="shared" si="425"/>
        <v>16</v>
      </c>
      <c r="AQ1580" s="17">
        <f t="shared" si="426"/>
        <v>9</v>
      </c>
      <c r="AR1580" s="17">
        <f t="shared" si="427"/>
        <v>2020</v>
      </c>
      <c r="AS1580" s="17">
        <f t="shared" ca="1" si="428"/>
        <v>70</v>
      </c>
      <c r="AT1580" s="17" t="str">
        <f t="shared" ca="1" si="431"/>
        <v>No</v>
      </c>
      <c r="AU1580" s="17">
        <f t="shared" si="429"/>
        <v>42</v>
      </c>
      <c r="AV1580" s="17" t="str">
        <f>+VLOOKUP(B1580,[1]Cruces!S:T,2,0)</f>
        <v>1. Solicitud</v>
      </c>
    </row>
    <row r="1581" spans="1:48" hidden="1" x14ac:dyDescent="0.25">
      <c r="A1581" s="17" t="s">
        <v>3037</v>
      </c>
      <c r="B1581" s="17" t="s">
        <v>68</v>
      </c>
      <c r="C1581" s="17">
        <v>2331414</v>
      </c>
      <c r="D1581" s="17">
        <v>0</v>
      </c>
      <c r="E1581" s="17" t="s">
        <v>55</v>
      </c>
      <c r="F1581" s="17" t="s">
        <v>120</v>
      </c>
      <c r="G1581" s="17" t="s">
        <v>3038</v>
      </c>
      <c r="H1581" s="17">
        <v>3163861083</v>
      </c>
      <c r="I1581" s="17" t="s">
        <v>116</v>
      </c>
      <c r="J1581" s="17" t="s">
        <v>59</v>
      </c>
      <c r="K1581" s="17" t="s">
        <v>97</v>
      </c>
      <c r="L1581" s="17" t="s">
        <v>122</v>
      </c>
      <c r="M1581" s="17" t="s">
        <v>123</v>
      </c>
      <c r="N1581" s="17" t="s">
        <v>75</v>
      </c>
      <c r="O1581" s="17">
        <v>20180221</v>
      </c>
      <c r="P1581" s="17">
        <v>20180315</v>
      </c>
      <c r="Q1581" s="17">
        <v>1110</v>
      </c>
      <c r="R1581" s="17">
        <v>25032922</v>
      </c>
      <c r="S1581" s="17" t="s">
        <v>76</v>
      </c>
      <c r="T1581" s="17" t="s">
        <v>63</v>
      </c>
      <c r="U1581" s="17" t="s">
        <v>88</v>
      </c>
      <c r="V1581" s="17">
        <f t="shared" si="430"/>
        <v>112.5</v>
      </c>
      <c r="W1581" s="17">
        <v>112500</v>
      </c>
      <c r="X1581" s="17" t="s">
        <v>89</v>
      </c>
      <c r="Y1581" s="17" t="s">
        <v>105</v>
      </c>
      <c r="Z1581" s="17">
        <v>20190626</v>
      </c>
      <c r="AA1581" s="17" t="s">
        <v>101</v>
      </c>
      <c r="AB1581" s="17">
        <v>1</v>
      </c>
      <c r="AC1581" s="17" t="str">
        <f>IFERROR(VLOOKUP(A1581,[1]Cruces!AJ:AK,2,0),VLOOKUP(CONCATENATE(X1581,AA1581),[1]Cruces!G:H,2,0))</f>
        <v>Solicitud de Obra</v>
      </c>
      <c r="AD1581" s="17">
        <f t="shared" si="416"/>
        <v>21</v>
      </c>
      <c r="AE1581" s="17">
        <f t="shared" si="417"/>
        <v>2</v>
      </c>
      <c r="AF1581" s="17">
        <f t="shared" si="418"/>
        <v>2018</v>
      </c>
      <c r="AG1581" s="17" t="str">
        <f>IFERROR(VLOOKUP(MID(A1581,2,4)*1,[1]Cruces!K:L,2,0),"Verificar")</f>
        <v>Atlántico Norte</v>
      </c>
      <c r="AH1581" s="17">
        <f t="shared" ca="1" si="419"/>
        <v>1008</v>
      </c>
      <c r="AI1581" s="17" t="str">
        <f>IFERROR(VLOOKUP(U1581,[1]Cruces!$O$1:$P$6,2,0),"Sin Orden")</f>
        <v>Resuelta</v>
      </c>
      <c r="AJ1581" s="17">
        <f t="shared" si="420"/>
        <v>26</v>
      </c>
      <c r="AK1581" s="17">
        <f t="shared" si="421"/>
        <v>6</v>
      </c>
      <c r="AL1581" s="17">
        <f t="shared" si="422"/>
        <v>2019</v>
      </c>
      <c r="AM1581" s="17">
        <f t="shared" ca="1" si="423"/>
        <v>518</v>
      </c>
      <c r="AN1581" s="18" t="str">
        <f>IFERROR(VLOOKUP(R1581*1,'[1]Ordenes de Servicio'!G:K,5,0),"No Cruza")</f>
        <v>No Cruza</v>
      </c>
      <c r="AO1581" s="17">
        <f t="shared" ca="1" si="424"/>
        <v>490</v>
      </c>
      <c r="AP1581" s="17">
        <f t="shared" si="425"/>
        <v>15</v>
      </c>
      <c r="AQ1581" s="17">
        <f t="shared" si="426"/>
        <v>3</v>
      </c>
      <c r="AR1581" s="17">
        <f t="shared" si="427"/>
        <v>2018</v>
      </c>
      <c r="AS1581" s="17">
        <f t="shared" ca="1" si="428"/>
        <v>986</v>
      </c>
      <c r="AT1581" s="17" t="str">
        <f t="shared" ca="1" si="431"/>
        <v>Si</v>
      </c>
      <c r="AU1581" s="17">
        <f t="shared" si="429"/>
        <v>468</v>
      </c>
      <c r="AV1581" s="17" t="str">
        <f>+VLOOKUP(B1581,[1]Cruces!S:T,2,0)</f>
        <v>5. Consultoría / Adjudicación</v>
      </c>
    </row>
    <row r="1582" spans="1:48" x14ac:dyDescent="0.25">
      <c r="A1582" s="17" t="s">
        <v>3039</v>
      </c>
      <c r="B1582" s="17" t="s">
        <v>80</v>
      </c>
      <c r="C1582" s="17">
        <v>0</v>
      </c>
      <c r="D1582" s="17">
        <v>0</v>
      </c>
      <c r="E1582" s="17" t="s">
        <v>55</v>
      </c>
      <c r="F1582" s="17" t="s">
        <v>81</v>
      </c>
      <c r="G1582" s="17" t="s">
        <v>3040</v>
      </c>
      <c r="H1582" s="17">
        <v>3223140379</v>
      </c>
      <c r="I1582" s="17" t="s">
        <v>71</v>
      </c>
      <c r="J1582" s="17" t="s">
        <v>59</v>
      </c>
      <c r="K1582" s="17" t="s">
        <v>3041</v>
      </c>
      <c r="L1582" s="17" t="s">
        <v>215</v>
      </c>
      <c r="M1582" s="17" t="s">
        <v>216</v>
      </c>
      <c r="N1582" s="17" t="s">
        <v>87</v>
      </c>
      <c r="O1582" s="17">
        <v>20190204</v>
      </c>
      <c r="P1582" s="17">
        <v>20190204</v>
      </c>
      <c r="Q1582" s="17">
        <v>3410</v>
      </c>
      <c r="R1582" s="17">
        <v>0</v>
      </c>
      <c r="S1582" s="17"/>
      <c r="T1582" s="17" t="s">
        <v>63</v>
      </c>
      <c r="U1582" s="17"/>
      <c r="V1582" s="17">
        <f t="shared" si="430"/>
        <v>500</v>
      </c>
      <c r="W1582" s="17">
        <v>500000</v>
      </c>
      <c r="X1582" s="17" t="s">
        <v>64</v>
      </c>
      <c r="Y1582" s="17" t="s">
        <v>80</v>
      </c>
      <c r="Z1582" s="17">
        <v>20190204</v>
      </c>
      <c r="AA1582" s="17" t="s">
        <v>283</v>
      </c>
      <c r="AB1582" s="17">
        <v>1</v>
      </c>
      <c r="AC1582" s="17" t="str">
        <f>IFERROR(VLOOKUP(A1582,[1]Cruces!AJ:AK,2,0),VLOOKUP(CONCATENATE(X1582,AA1582),[1]Cruces!G:H,2,0))</f>
        <v>Solicitud de Obra</v>
      </c>
      <c r="AD1582" s="17">
        <f t="shared" si="416"/>
        <v>4</v>
      </c>
      <c r="AE1582" s="17">
        <f t="shared" si="417"/>
        <v>2</v>
      </c>
      <c r="AF1582" s="17">
        <f t="shared" si="418"/>
        <v>2019</v>
      </c>
      <c r="AG1582" s="17" t="str">
        <f>IFERROR(VLOOKUP(MID(A1582,2,4)*1,[1]Cruces!K:L,2,0),"Verificar")</f>
        <v>Magdalena</v>
      </c>
      <c r="AH1582" s="17">
        <f t="shared" ca="1" si="419"/>
        <v>660</v>
      </c>
      <c r="AI1582" s="17" t="str">
        <f>IFERROR(VLOOKUP(U1582,[1]Cruces!$O$1:$P$6,2,0),"Sin Orden")</f>
        <v>Sin Orden</v>
      </c>
      <c r="AJ1582" s="17">
        <f t="shared" si="420"/>
        <v>4</v>
      </c>
      <c r="AK1582" s="17">
        <f t="shared" si="421"/>
        <v>2</v>
      </c>
      <c r="AL1582" s="17">
        <f t="shared" si="422"/>
        <v>2019</v>
      </c>
      <c r="AM1582" s="17">
        <f t="shared" ca="1" si="423"/>
        <v>660</v>
      </c>
      <c r="AN1582" s="18" t="str">
        <f>IFERROR(VLOOKUP(R1582*1,'[1]Ordenes de Servicio'!G:K,5,0),"No Cruza")</f>
        <v>No Cruza</v>
      </c>
      <c r="AO1582" s="17">
        <f t="shared" ca="1" si="424"/>
        <v>660</v>
      </c>
      <c r="AP1582" s="17">
        <f t="shared" si="425"/>
        <v>4</v>
      </c>
      <c r="AQ1582" s="17">
        <f t="shared" si="426"/>
        <v>2</v>
      </c>
      <c r="AR1582" s="17">
        <f t="shared" si="427"/>
        <v>2019</v>
      </c>
      <c r="AS1582" s="17">
        <f t="shared" ca="1" si="428"/>
        <v>660</v>
      </c>
      <c r="AT1582" s="17" t="str">
        <f t="shared" ca="1" si="431"/>
        <v>Si</v>
      </c>
      <c r="AU1582" s="17">
        <f t="shared" si="429"/>
        <v>0</v>
      </c>
      <c r="AV1582" s="17" t="str">
        <f>+VLOOKUP(B1582,[1]Cruces!S:T,2,0)</f>
        <v>8. Puesta en Servicio</v>
      </c>
    </row>
    <row r="1583" spans="1:48" hidden="1" x14ac:dyDescent="0.25">
      <c r="A1583" s="17" t="s">
        <v>3042</v>
      </c>
      <c r="B1583" s="17" t="s">
        <v>68</v>
      </c>
      <c r="C1583" s="17">
        <v>0</v>
      </c>
      <c r="D1583" s="17">
        <v>0</v>
      </c>
      <c r="E1583" s="17" t="s">
        <v>55</v>
      </c>
      <c r="F1583" s="17" t="s">
        <v>56</v>
      </c>
      <c r="G1583" s="17" t="s">
        <v>3043</v>
      </c>
      <c r="H1583" s="17">
        <v>0</v>
      </c>
      <c r="I1583" s="17" t="s">
        <v>116</v>
      </c>
      <c r="J1583" s="17" t="s">
        <v>59</v>
      </c>
      <c r="K1583" s="17" t="s">
        <v>3044</v>
      </c>
      <c r="L1583" s="17" t="s">
        <v>117</v>
      </c>
      <c r="M1583" s="17" t="s">
        <v>118</v>
      </c>
      <c r="N1583" s="17" t="s">
        <v>75</v>
      </c>
      <c r="O1583" s="17">
        <v>20191011</v>
      </c>
      <c r="P1583" s="17">
        <v>20191112</v>
      </c>
      <c r="Q1583" s="17">
        <v>1150</v>
      </c>
      <c r="R1583" s="17">
        <v>27125987</v>
      </c>
      <c r="S1583" s="17" t="s">
        <v>76</v>
      </c>
      <c r="T1583" s="17" t="s">
        <v>63</v>
      </c>
      <c r="U1583" s="17" t="s">
        <v>91</v>
      </c>
      <c r="V1583" s="17">
        <f t="shared" si="430"/>
        <v>75</v>
      </c>
      <c r="W1583" s="17">
        <v>75000</v>
      </c>
      <c r="X1583" s="17" t="s">
        <v>64</v>
      </c>
      <c r="Y1583" s="17" t="s">
        <v>105</v>
      </c>
      <c r="Z1583" s="17">
        <v>20200217</v>
      </c>
      <c r="AA1583" s="17" t="s">
        <v>78</v>
      </c>
      <c r="AB1583" s="17">
        <v>1</v>
      </c>
      <c r="AC1583" s="17" t="str">
        <f>IFERROR(VLOOKUP(A1583,[1]Cruces!AJ:AK,2,0),VLOOKUP(CONCATENATE(X1583,AA1583),[1]Cruces!G:H,2,0))</f>
        <v>Solicitud de Obra</v>
      </c>
      <c r="AD1583" s="17">
        <f t="shared" si="416"/>
        <v>11</v>
      </c>
      <c r="AE1583" s="17">
        <f t="shared" si="417"/>
        <v>10</v>
      </c>
      <c r="AF1583" s="17">
        <f t="shared" si="418"/>
        <v>2019</v>
      </c>
      <c r="AG1583" s="17" t="str">
        <f>IFERROR(VLOOKUP(MID(A1583,2,4)*1,[1]Cruces!K:L,2,0),"Verificar")</f>
        <v>Atlántico Norte</v>
      </c>
      <c r="AH1583" s="17">
        <f t="shared" ca="1" si="419"/>
        <v>411</v>
      </c>
      <c r="AI1583" s="17" t="str">
        <f>IFERROR(VLOOKUP(U1583,[1]Cruces!$O$1:$P$6,2,0),"Sin Orden")</f>
        <v>Resuelta</v>
      </c>
      <c r="AJ1583" s="17">
        <f t="shared" si="420"/>
        <v>17</v>
      </c>
      <c r="AK1583" s="17">
        <f t="shared" si="421"/>
        <v>2</v>
      </c>
      <c r="AL1583" s="17">
        <f t="shared" si="422"/>
        <v>2020</v>
      </c>
      <c r="AM1583" s="17">
        <f t="shared" ca="1" si="423"/>
        <v>282</v>
      </c>
      <c r="AN1583" s="18">
        <f>IFERROR(VLOOKUP(R1583*1,'[1]Ordenes de Servicio'!G:K,5,0),"No Cruza")</f>
        <v>43859</v>
      </c>
      <c r="AO1583" s="17">
        <f t="shared" ca="1" si="424"/>
        <v>129</v>
      </c>
      <c r="AP1583" s="17">
        <f t="shared" si="425"/>
        <v>12</v>
      </c>
      <c r="AQ1583" s="17">
        <f t="shared" si="426"/>
        <v>11</v>
      </c>
      <c r="AR1583" s="17">
        <f t="shared" si="427"/>
        <v>2019</v>
      </c>
      <c r="AS1583" s="17">
        <f t="shared" ca="1" si="428"/>
        <v>379</v>
      </c>
      <c r="AT1583" s="17" t="str">
        <f t="shared" ca="1" si="431"/>
        <v>Si</v>
      </c>
      <c r="AU1583" s="17">
        <f t="shared" si="429"/>
        <v>97</v>
      </c>
      <c r="AV1583" s="17" t="str">
        <f>+VLOOKUP(B1583,[1]Cruces!S:T,2,0)</f>
        <v>5. Consultoría / Adjudicación</v>
      </c>
    </row>
    <row r="1584" spans="1:48" hidden="1" x14ac:dyDescent="0.25">
      <c r="A1584" s="17" t="s">
        <v>3045</v>
      </c>
      <c r="B1584" s="17" t="s">
        <v>68</v>
      </c>
      <c r="C1584" s="17">
        <v>0</v>
      </c>
      <c r="D1584" s="17">
        <v>0</v>
      </c>
      <c r="E1584" s="17" t="s">
        <v>55</v>
      </c>
      <c r="F1584" s="17" t="s">
        <v>69</v>
      </c>
      <c r="G1584" s="17" t="s">
        <v>3046</v>
      </c>
      <c r="H1584" s="17">
        <v>0</v>
      </c>
      <c r="I1584" s="17" t="s">
        <v>71</v>
      </c>
      <c r="J1584" s="17" t="s">
        <v>59</v>
      </c>
      <c r="K1584" s="17" t="s">
        <v>3047</v>
      </c>
      <c r="L1584" s="17" t="s">
        <v>73</v>
      </c>
      <c r="M1584" s="17" t="s">
        <v>74</v>
      </c>
      <c r="N1584" s="17" t="s">
        <v>75</v>
      </c>
      <c r="O1584" s="17">
        <v>20200530</v>
      </c>
      <c r="P1584" s="17">
        <v>20200604</v>
      </c>
      <c r="Q1584" s="17">
        <v>3460</v>
      </c>
      <c r="R1584" s="17">
        <v>27723988</v>
      </c>
      <c r="S1584" s="17" t="s">
        <v>76</v>
      </c>
      <c r="T1584" s="17" t="s">
        <v>63</v>
      </c>
      <c r="U1584" s="17" t="s">
        <v>77</v>
      </c>
      <c r="V1584" s="17">
        <f t="shared" si="430"/>
        <v>10</v>
      </c>
      <c r="W1584" s="17">
        <v>10000</v>
      </c>
      <c r="X1584" s="17" t="s">
        <v>64</v>
      </c>
      <c r="Y1584" s="17" t="s">
        <v>68</v>
      </c>
      <c r="Z1584" s="17">
        <v>20200604</v>
      </c>
      <c r="AA1584" s="17" t="s">
        <v>78</v>
      </c>
      <c r="AB1584" s="17">
        <v>1</v>
      </c>
      <c r="AC1584" s="17" t="str">
        <f>IFERROR(VLOOKUP(A1584,[1]Cruces!AJ:AK,2,0),VLOOKUP(CONCATENATE(X1584,AA1584),[1]Cruces!G:H,2,0))</f>
        <v>Solicitud de Obra</v>
      </c>
      <c r="AD1584" s="17">
        <f t="shared" ref="AD1584:AD1638" si="432">MID(O1584,7,2)*1</f>
        <v>30</v>
      </c>
      <c r="AE1584" s="17">
        <f t="shared" ref="AE1584:AE1638" si="433">MID(O1584,5,2)*1</f>
        <v>5</v>
      </c>
      <c r="AF1584" s="17">
        <f t="shared" ref="AF1584:AF1638" si="434">MID(O1584,1,4)*1</f>
        <v>2020</v>
      </c>
      <c r="AG1584" s="17" t="str">
        <f>IFERROR(VLOOKUP(MID(A1584,2,4)*1,[1]Cruces!K:L,2,0),"Verificar")</f>
        <v>Magdalena</v>
      </c>
      <c r="AH1584" s="17">
        <f t="shared" ref="AH1584:AH1638" ca="1" si="435">TODAY()-DATE(AF1584,AE1584,AD1584)</f>
        <v>179</v>
      </c>
      <c r="AI1584" s="17" t="str">
        <f>IFERROR(VLOOKUP(U1584,[1]Cruces!$O$1:$P$6,2,0),"Sin Orden")</f>
        <v>Pendiente</v>
      </c>
      <c r="AJ1584" s="17">
        <f t="shared" ref="AJ1584:AJ1638" si="436">MID(Z1584,7,2)*1</f>
        <v>4</v>
      </c>
      <c r="AK1584" s="17">
        <f t="shared" ref="AK1584:AK1638" si="437">MID(Z1584,5,2)*1</f>
        <v>6</v>
      </c>
      <c r="AL1584" s="17">
        <f t="shared" ref="AL1584:AL1638" si="438">MID(Z1584,1,4)*1</f>
        <v>2020</v>
      </c>
      <c r="AM1584" s="17">
        <f t="shared" ref="AM1584:AM1638" ca="1" si="439">+TODAY()-DATE(AL1584,AK1584,AJ1584)</f>
        <v>174</v>
      </c>
      <c r="AN1584" s="18">
        <f>IFERROR(VLOOKUP(R1584*1,'[1]Ordenes de Servicio'!G:K,5,0),"No Cruza")</f>
        <v>44012</v>
      </c>
      <c r="AO1584" s="17">
        <f t="shared" ref="AO1584:AO1638" ca="1" si="440">+IF(AI1584="Resuelta",DATE(AL1584,AK1584,AJ1584)-DATE(AF1584,AE1584,AD1584),TODAY()-DATE(AL1584,AK1584,AJ1584))</f>
        <v>174</v>
      </c>
      <c r="AP1584" s="17">
        <f t="shared" ref="AP1584:AP1638" si="441">MID(P1584,7,2)*1</f>
        <v>4</v>
      </c>
      <c r="AQ1584" s="17">
        <f t="shared" ref="AQ1584:AQ1638" si="442">MID(P1584,5,2)*1</f>
        <v>6</v>
      </c>
      <c r="AR1584" s="17">
        <f t="shared" ref="AR1584:AR1638" si="443">MID(P1584,1,4)*1</f>
        <v>2020</v>
      </c>
      <c r="AS1584" s="17">
        <f t="shared" ref="AS1584:AS1638" ca="1" si="444">+TODAY()-DATE(AR1584,AQ1584,AP1584)</f>
        <v>174</v>
      </c>
      <c r="AT1584" s="17" t="str">
        <f t="shared" ca="1" si="431"/>
        <v>No</v>
      </c>
      <c r="AU1584" s="17">
        <f t="shared" ref="AU1584:AU1638" si="445">IF(DATE(AL1584,AK1584,AJ1584)-DATE(AR1584,AQ1584,AP1584)&lt;0,DATE(AR1584,AQ1584,AP1584)-DATE(AL1584,AK1584,AJ1584),DATE(AL1584,AK1584,AJ1584)-DATE(AR1584,AQ1584,AP1584))</f>
        <v>0</v>
      </c>
      <c r="AV1584" s="17" t="str">
        <f>+VLOOKUP(B1584,[1]Cruces!S:T,2,0)</f>
        <v>5. Consultoría / Adjudicación</v>
      </c>
    </row>
    <row r="1585" spans="1:48" hidden="1" x14ac:dyDescent="0.25">
      <c r="A1585" s="17" t="s">
        <v>8595</v>
      </c>
      <c r="B1585" s="17" t="s">
        <v>6595</v>
      </c>
      <c r="C1585" s="17">
        <v>0</v>
      </c>
      <c r="D1585" s="17">
        <v>0</v>
      </c>
      <c r="E1585" s="17" t="s">
        <v>55</v>
      </c>
      <c r="F1585" s="17" t="s">
        <v>107</v>
      </c>
      <c r="G1585" s="17" t="s">
        <v>8596</v>
      </c>
      <c r="H1585" s="17">
        <v>3178485393</v>
      </c>
      <c r="I1585" s="17" t="s">
        <v>71</v>
      </c>
      <c r="J1585" s="17" t="s">
        <v>59</v>
      </c>
      <c r="K1585" s="17" t="s">
        <v>8597</v>
      </c>
      <c r="L1585" s="17" t="s">
        <v>7459</v>
      </c>
      <c r="M1585" s="17" t="s">
        <v>7460</v>
      </c>
      <c r="N1585" s="17" t="s">
        <v>6600</v>
      </c>
      <c r="O1585" s="17">
        <v>20200928</v>
      </c>
      <c r="P1585" s="17">
        <v>20201007</v>
      </c>
      <c r="Q1585" s="17">
        <v>9510</v>
      </c>
      <c r="R1585" s="17">
        <v>28210516</v>
      </c>
      <c r="S1585" s="17" t="s">
        <v>6601</v>
      </c>
      <c r="T1585" s="17" t="s">
        <v>63</v>
      </c>
      <c r="U1585" s="17" t="s">
        <v>91</v>
      </c>
      <c r="V1585" s="17">
        <f t="shared" ref="V1585:V1639" si="446">+W1585/1000</f>
        <v>3</v>
      </c>
      <c r="W1585" s="17">
        <v>3000</v>
      </c>
      <c r="X1585" s="17" t="s">
        <v>7065</v>
      </c>
      <c r="Y1585" s="17" t="s">
        <v>6595</v>
      </c>
      <c r="Z1585" s="17">
        <v>20201007</v>
      </c>
      <c r="AA1585" s="17" t="s">
        <v>1947</v>
      </c>
      <c r="AB1585" s="17">
        <v>1</v>
      </c>
      <c r="AC1585" s="17" t="str">
        <f>IFERROR(VLOOKUP(A1585,[1]Cruces!AJ:AK,2,0),VLOOKUP(CONCATENATE(X1585,AA1585),[1]Cruces!G:H,2,0))</f>
        <v>Solicitud por BT</v>
      </c>
      <c r="AD1585" s="17">
        <f t="shared" si="432"/>
        <v>28</v>
      </c>
      <c r="AE1585" s="17">
        <f t="shared" si="433"/>
        <v>9</v>
      </c>
      <c r="AF1585" s="17">
        <f t="shared" si="434"/>
        <v>2020</v>
      </c>
      <c r="AG1585" s="17" t="str">
        <f>IFERROR(VLOOKUP(MID(A1585,2,4)*1,[1]Cruces!K:L,2,0),"Verificar")</f>
        <v>Atlántico Norte</v>
      </c>
      <c r="AH1585" s="17">
        <f t="shared" ca="1" si="435"/>
        <v>58</v>
      </c>
      <c r="AI1585" s="17" t="str">
        <f>IFERROR(VLOOKUP(U1585,[1]Cruces!$O$1:$P$6,2,0),"Sin Orden")</f>
        <v>Resuelta</v>
      </c>
      <c r="AJ1585" s="17">
        <f t="shared" si="436"/>
        <v>7</v>
      </c>
      <c r="AK1585" s="17">
        <f t="shared" si="437"/>
        <v>10</v>
      </c>
      <c r="AL1585" s="17">
        <f t="shared" si="438"/>
        <v>2020</v>
      </c>
      <c r="AM1585" s="17">
        <f t="shared" ca="1" si="439"/>
        <v>49</v>
      </c>
      <c r="AN1585" s="18" t="str">
        <f>IFERROR(VLOOKUP(R1585*1,'[1]Ordenes de Servicio'!G:K,5,0),"No Cruza")</f>
        <v>No Cruza</v>
      </c>
      <c r="AO1585" s="17">
        <f t="shared" ca="1" si="440"/>
        <v>9</v>
      </c>
      <c r="AP1585" s="17">
        <f t="shared" si="441"/>
        <v>7</v>
      </c>
      <c r="AQ1585" s="17">
        <f t="shared" si="442"/>
        <v>10</v>
      </c>
      <c r="AR1585" s="17">
        <f t="shared" si="443"/>
        <v>2020</v>
      </c>
      <c r="AS1585" s="17">
        <f t="shared" ca="1" si="444"/>
        <v>49</v>
      </c>
      <c r="AT1585" s="17" t="str">
        <f t="shared" ref="AT1585:AT1639" ca="1" si="447">IF(AS1585&gt;359,"Si","No")</f>
        <v>No</v>
      </c>
      <c r="AU1585" s="17">
        <f t="shared" si="445"/>
        <v>0</v>
      </c>
      <c r="AV1585" s="17" t="str">
        <f>+VLOOKUP(B1585,[1]Cruces!S:T,2,0)</f>
        <v>7. Ejecución en Campo OS BT</v>
      </c>
    </row>
    <row r="1586" spans="1:48" hidden="1" x14ac:dyDescent="0.25">
      <c r="A1586" s="17" t="s">
        <v>3048</v>
      </c>
      <c r="B1586" s="17" t="s">
        <v>68</v>
      </c>
      <c r="C1586" s="17">
        <v>0</v>
      </c>
      <c r="D1586" s="17">
        <v>0</v>
      </c>
      <c r="E1586" s="17" t="s">
        <v>55</v>
      </c>
      <c r="F1586" s="17" t="s">
        <v>126</v>
      </c>
      <c r="G1586" s="17" t="s">
        <v>3049</v>
      </c>
      <c r="H1586" s="17">
        <v>0</v>
      </c>
      <c r="I1586" s="17" t="s">
        <v>83</v>
      </c>
      <c r="J1586" s="17" t="s">
        <v>59</v>
      </c>
      <c r="K1586" s="17" t="s">
        <v>1316</v>
      </c>
      <c r="L1586" s="17" t="s">
        <v>129</v>
      </c>
      <c r="M1586" s="17" t="s">
        <v>130</v>
      </c>
      <c r="N1586" s="17" t="s">
        <v>75</v>
      </c>
      <c r="O1586" s="17">
        <v>20200819</v>
      </c>
      <c r="P1586" s="17">
        <v>20200922</v>
      </c>
      <c r="Q1586" s="17">
        <v>9332</v>
      </c>
      <c r="R1586" s="17">
        <v>28021819</v>
      </c>
      <c r="S1586" s="17" t="s">
        <v>100</v>
      </c>
      <c r="T1586" s="17" t="s">
        <v>63</v>
      </c>
      <c r="U1586" s="17" t="s">
        <v>91</v>
      </c>
      <c r="V1586" s="17">
        <f t="shared" si="446"/>
        <v>25</v>
      </c>
      <c r="W1586" s="17">
        <v>25000</v>
      </c>
      <c r="X1586" s="17" t="s">
        <v>64</v>
      </c>
      <c r="Y1586" s="17" t="s">
        <v>282</v>
      </c>
      <c r="Z1586" s="17">
        <v>20201016</v>
      </c>
      <c r="AA1586" s="17" t="s">
        <v>176</v>
      </c>
      <c r="AB1586" s="17">
        <v>1</v>
      </c>
      <c r="AC1586" s="17" t="str">
        <f>IFERROR(VLOOKUP(A1586,[1]Cruces!AJ:AK,2,0),VLOOKUP(CONCATENATE(X1586,AA1586),[1]Cruces!G:H,2,0))</f>
        <v>Solicitud de Obra</v>
      </c>
      <c r="AD1586" s="17">
        <f t="shared" si="432"/>
        <v>19</v>
      </c>
      <c r="AE1586" s="17">
        <f t="shared" si="433"/>
        <v>8</v>
      </c>
      <c r="AF1586" s="17">
        <f t="shared" si="434"/>
        <v>2020</v>
      </c>
      <c r="AG1586" s="17" t="str">
        <f>IFERROR(VLOOKUP(MID(A1586,2,4)*1,[1]Cruces!K:L,2,0),"Verificar")</f>
        <v>Guajira</v>
      </c>
      <c r="AH1586" s="17">
        <f t="shared" ca="1" si="435"/>
        <v>98</v>
      </c>
      <c r="AI1586" s="17" t="str">
        <f>IFERROR(VLOOKUP(U1586,[1]Cruces!$O$1:$P$6,2,0),"Sin Orden")</f>
        <v>Resuelta</v>
      </c>
      <c r="AJ1586" s="17">
        <f t="shared" si="436"/>
        <v>16</v>
      </c>
      <c r="AK1586" s="17">
        <f t="shared" si="437"/>
        <v>10</v>
      </c>
      <c r="AL1586" s="17">
        <f t="shared" si="438"/>
        <v>2020</v>
      </c>
      <c r="AM1586" s="17">
        <f t="shared" ca="1" si="439"/>
        <v>40</v>
      </c>
      <c r="AN1586" s="18" t="str">
        <f>IFERROR(VLOOKUP(R1586*1,'[1]Ordenes de Servicio'!G:K,5,0),"No Cruza")</f>
        <v>No Cruza</v>
      </c>
      <c r="AO1586" s="17">
        <f t="shared" ca="1" si="440"/>
        <v>58</v>
      </c>
      <c r="AP1586" s="17">
        <f t="shared" si="441"/>
        <v>22</v>
      </c>
      <c r="AQ1586" s="17">
        <f t="shared" si="442"/>
        <v>9</v>
      </c>
      <c r="AR1586" s="17">
        <f t="shared" si="443"/>
        <v>2020</v>
      </c>
      <c r="AS1586" s="17">
        <f t="shared" ca="1" si="444"/>
        <v>64</v>
      </c>
      <c r="AT1586" s="17" t="str">
        <f t="shared" ca="1" si="447"/>
        <v>No</v>
      </c>
      <c r="AU1586" s="17">
        <f t="shared" si="445"/>
        <v>24</v>
      </c>
      <c r="AV1586" s="17" t="str">
        <f>+VLOOKUP(B1586,[1]Cruces!S:T,2,0)</f>
        <v>5. Consultoría / Adjudicación</v>
      </c>
    </row>
    <row r="1587" spans="1:48" hidden="1" x14ac:dyDescent="0.25">
      <c r="A1587" s="17" t="s">
        <v>3050</v>
      </c>
      <c r="B1587" s="17" t="s">
        <v>54</v>
      </c>
      <c r="C1587" s="17">
        <v>0</v>
      </c>
      <c r="D1587" s="17">
        <v>0</v>
      </c>
      <c r="E1587" s="17" t="s">
        <v>55</v>
      </c>
      <c r="F1587" s="17" t="s">
        <v>107</v>
      </c>
      <c r="G1587" s="17" t="s">
        <v>3051</v>
      </c>
      <c r="H1587" s="17">
        <v>0</v>
      </c>
      <c r="I1587" s="17" t="s">
        <v>357</v>
      </c>
      <c r="J1587" s="17" t="s">
        <v>59</v>
      </c>
      <c r="K1587" s="17" t="s">
        <v>696</v>
      </c>
      <c r="L1587" s="17" t="s">
        <v>117</v>
      </c>
      <c r="M1587" s="17" t="s">
        <v>118</v>
      </c>
      <c r="N1587" s="17" t="s">
        <v>62</v>
      </c>
      <c r="O1587" s="17">
        <v>20200331</v>
      </c>
      <c r="P1587" s="17">
        <v>20200408</v>
      </c>
      <c r="Q1587" s="17">
        <v>1110</v>
      </c>
      <c r="R1587" s="17">
        <v>27299246</v>
      </c>
      <c r="S1587" s="17" t="s">
        <v>100</v>
      </c>
      <c r="T1587" s="17" t="s">
        <v>63</v>
      </c>
      <c r="U1587" s="17" t="s">
        <v>91</v>
      </c>
      <c r="V1587" s="17">
        <f t="shared" si="446"/>
        <v>25</v>
      </c>
      <c r="W1587" s="17">
        <v>25000</v>
      </c>
      <c r="X1587" s="17" t="s">
        <v>64</v>
      </c>
      <c r="Y1587" s="17" t="s">
        <v>65</v>
      </c>
      <c r="Z1587" s="17">
        <v>20200408</v>
      </c>
      <c r="AA1587" s="17" t="s">
        <v>78</v>
      </c>
      <c r="AB1587" s="17">
        <v>1</v>
      </c>
      <c r="AC1587" s="17" t="str">
        <f>IFERROR(VLOOKUP(A1587,[1]Cruces!AJ:AK,2,0),VLOOKUP(CONCATENATE(X1587,AA1587),[1]Cruces!G:H,2,0))</f>
        <v>Solicitud de Obra</v>
      </c>
      <c r="AD1587" s="17">
        <f t="shared" si="432"/>
        <v>31</v>
      </c>
      <c r="AE1587" s="17">
        <f t="shared" si="433"/>
        <v>3</v>
      </c>
      <c r="AF1587" s="17">
        <f t="shared" si="434"/>
        <v>2020</v>
      </c>
      <c r="AG1587" s="17" t="str">
        <f>IFERROR(VLOOKUP(MID(A1587,2,4)*1,[1]Cruces!K:L,2,0),"Verificar")</f>
        <v>Atlántico Norte</v>
      </c>
      <c r="AH1587" s="17">
        <f t="shared" ca="1" si="435"/>
        <v>239</v>
      </c>
      <c r="AI1587" s="17" t="str">
        <f>IFERROR(VLOOKUP(U1587,[1]Cruces!$O$1:$P$6,2,0),"Sin Orden")</f>
        <v>Resuelta</v>
      </c>
      <c r="AJ1587" s="17">
        <f t="shared" si="436"/>
        <v>8</v>
      </c>
      <c r="AK1587" s="17">
        <f t="shared" si="437"/>
        <v>4</v>
      </c>
      <c r="AL1587" s="17">
        <f t="shared" si="438"/>
        <v>2020</v>
      </c>
      <c r="AM1587" s="17">
        <f t="shared" ca="1" si="439"/>
        <v>231</v>
      </c>
      <c r="AN1587" s="18" t="str">
        <f>IFERROR(VLOOKUP(R1587*1,'[1]Ordenes de Servicio'!G:K,5,0),"No Cruza")</f>
        <v>No Cruza</v>
      </c>
      <c r="AO1587" s="17">
        <f t="shared" ca="1" si="440"/>
        <v>8</v>
      </c>
      <c r="AP1587" s="17">
        <f t="shared" si="441"/>
        <v>8</v>
      </c>
      <c r="AQ1587" s="17">
        <f t="shared" si="442"/>
        <v>4</v>
      </c>
      <c r="AR1587" s="17">
        <f t="shared" si="443"/>
        <v>2020</v>
      </c>
      <c r="AS1587" s="17">
        <f t="shared" ca="1" si="444"/>
        <v>231</v>
      </c>
      <c r="AT1587" s="17" t="str">
        <f t="shared" ca="1" si="447"/>
        <v>No</v>
      </c>
      <c r="AU1587" s="17">
        <f t="shared" si="445"/>
        <v>0</v>
      </c>
      <c r="AV1587" s="17" t="str">
        <f>+VLOOKUP(B1587,[1]Cruces!S:T,2,0)</f>
        <v>4. Presupuesto de Obra</v>
      </c>
    </row>
    <row r="1588" spans="1:48" hidden="1" x14ac:dyDescent="0.25">
      <c r="A1588" s="17" t="s">
        <v>8598</v>
      </c>
      <c r="B1588" s="17" t="s">
        <v>6595</v>
      </c>
      <c r="C1588" s="17">
        <v>0</v>
      </c>
      <c r="D1588" s="17">
        <v>0</v>
      </c>
      <c r="E1588" s="17" t="s">
        <v>55</v>
      </c>
      <c r="F1588" s="17" t="s">
        <v>5366</v>
      </c>
      <c r="G1588" s="17" t="s">
        <v>8599</v>
      </c>
      <c r="H1588" s="17">
        <v>3012162229</v>
      </c>
      <c r="I1588" s="17" t="s">
        <v>71</v>
      </c>
      <c r="J1588" s="17" t="s">
        <v>59</v>
      </c>
      <c r="K1588" s="17" t="s">
        <v>8600</v>
      </c>
      <c r="L1588" s="17" t="s">
        <v>5368</v>
      </c>
      <c r="M1588" s="17" t="s">
        <v>5369</v>
      </c>
      <c r="N1588" s="17" t="s">
        <v>6600</v>
      </c>
      <c r="O1588" s="17">
        <v>20201007</v>
      </c>
      <c r="P1588" s="17">
        <v>20201110</v>
      </c>
      <c r="Q1588" s="17">
        <v>9510</v>
      </c>
      <c r="R1588" s="17">
        <v>28265799</v>
      </c>
      <c r="S1588" s="17" t="s">
        <v>6601</v>
      </c>
      <c r="T1588" s="17" t="s">
        <v>63</v>
      </c>
      <c r="U1588" s="17" t="s">
        <v>91</v>
      </c>
      <c r="V1588" s="17">
        <f t="shared" si="446"/>
        <v>3</v>
      </c>
      <c r="W1588" s="17">
        <v>3000</v>
      </c>
      <c r="X1588" s="17" t="s">
        <v>7065</v>
      </c>
      <c r="Y1588" s="17" t="s">
        <v>6595</v>
      </c>
      <c r="Z1588" s="17">
        <v>20201110</v>
      </c>
      <c r="AA1588" s="17" t="s">
        <v>1947</v>
      </c>
      <c r="AB1588" s="17">
        <v>1</v>
      </c>
      <c r="AC1588" s="17" t="str">
        <f>IFERROR(VLOOKUP(A1588,[1]Cruces!AJ:AK,2,0),VLOOKUP(CONCATENATE(X1588,AA1588),[1]Cruces!G:H,2,0))</f>
        <v>Solicitud por BT</v>
      </c>
      <c r="AD1588" s="17">
        <f t="shared" si="432"/>
        <v>7</v>
      </c>
      <c r="AE1588" s="17">
        <f t="shared" si="433"/>
        <v>10</v>
      </c>
      <c r="AF1588" s="17">
        <f t="shared" si="434"/>
        <v>2020</v>
      </c>
      <c r="AG1588" s="17" t="str">
        <f>IFERROR(VLOOKUP(MID(A1588,2,4)*1,[1]Cruces!K:L,2,0),"Verificar")</f>
        <v>Atlántico Norte</v>
      </c>
      <c r="AH1588" s="17">
        <f t="shared" ca="1" si="435"/>
        <v>49</v>
      </c>
      <c r="AI1588" s="17" t="str">
        <f>IFERROR(VLOOKUP(U1588,[1]Cruces!$O$1:$P$6,2,0),"Sin Orden")</f>
        <v>Resuelta</v>
      </c>
      <c r="AJ1588" s="17">
        <f t="shared" si="436"/>
        <v>10</v>
      </c>
      <c r="AK1588" s="17">
        <f t="shared" si="437"/>
        <v>11</v>
      </c>
      <c r="AL1588" s="17">
        <f t="shared" si="438"/>
        <v>2020</v>
      </c>
      <c r="AM1588" s="17">
        <f t="shared" ca="1" si="439"/>
        <v>15</v>
      </c>
      <c r="AN1588" s="18" t="str">
        <f>IFERROR(VLOOKUP(R1588*1,'[1]Ordenes de Servicio'!G:K,5,0),"No Cruza")</f>
        <v>No Cruza</v>
      </c>
      <c r="AO1588" s="17">
        <f t="shared" ca="1" si="440"/>
        <v>34</v>
      </c>
      <c r="AP1588" s="17">
        <f t="shared" si="441"/>
        <v>10</v>
      </c>
      <c r="AQ1588" s="17">
        <f t="shared" si="442"/>
        <v>11</v>
      </c>
      <c r="AR1588" s="17">
        <f t="shared" si="443"/>
        <v>2020</v>
      </c>
      <c r="AS1588" s="17">
        <f t="shared" ca="1" si="444"/>
        <v>15</v>
      </c>
      <c r="AT1588" s="17" t="str">
        <f t="shared" ca="1" si="447"/>
        <v>No</v>
      </c>
      <c r="AU1588" s="17">
        <f t="shared" si="445"/>
        <v>0</v>
      </c>
      <c r="AV1588" s="17" t="str">
        <f>+VLOOKUP(B1588,[1]Cruces!S:T,2,0)</f>
        <v>7. Ejecución en Campo OS BT</v>
      </c>
    </row>
    <row r="1589" spans="1:48" hidden="1" x14ac:dyDescent="0.25">
      <c r="A1589" s="17" t="s">
        <v>8601</v>
      </c>
      <c r="B1589" s="17" t="s">
        <v>569</v>
      </c>
      <c r="C1589" s="17">
        <v>0</v>
      </c>
      <c r="D1589" s="17">
        <v>0</v>
      </c>
      <c r="E1589" s="17" t="s">
        <v>55</v>
      </c>
      <c r="F1589" s="17" t="s">
        <v>7098</v>
      </c>
      <c r="G1589" s="17" t="s">
        <v>8602</v>
      </c>
      <c r="H1589" s="17" t="s">
        <v>8603</v>
      </c>
      <c r="I1589" s="17" t="s">
        <v>71</v>
      </c>
      <c r="J1589" s="17" t="s">
        <v>59</v>
      </c>
      <c r="K1589" s="17" t="s">
        <v>97</v>
      </c>
      <c r="L1589" s="17" t="s">
        <v>7101</v>
      </c>
      <c r="M1589" s="17" t="s">
        <v>7102</v>
      </c>
      <c r="N1589" s="17" t="s">
        <v>572</v>
      </c>
      <c r="O1589" s="17">
        <v>20201104</v>
      </c>
      <c r="P1589" s="17">
        <v>20201104</v>
      </c>
      <c r="Q1589" s="17">
        <v>1170</v>
      </c>
      <c r="R1589" s="17">
        <v>0</v>
      </c>
      <c r="S1589" s="17"/>
      <c r="T1589" s="17" t="s">
        <v>63</v>
      </c>
      <c r="U1589" s="17"/>
      <c r="V1589" s="17">
        <f t="shared" si="446"/>
        <v>2</v>
      </c>
      <c r="W1589" s="17">
        <v>2000</v>
      </c>
      <c r="X1589" s="17" t="s">
        <v>7065</v>
      </c>
      <c r="Y1589" s="17" t="s">
        <v>569</v>
      </c>
      <c r="Z1589" s="17">
        <v>20201104</v>
      </c>
      <c r="AA1589" s="17" t="s">
        <v>1947</v>
      </c>
      <c r="AB1589" s="17">
        <v>1</v>
      </c>
      <c r="AC1589" s="17" t="str">
        <f>IFERROR(VLOOKUP(A1589,[1]Cruces!AJ:AK,2,0),VLOOKUP(CONCATENATE(X1589,AA1589),[1]Cruces!G:H,2,0))</f>
        <v>Solicitud por BT</v>
      </c>
      <c r="AD1589" s="17">
        <f t="shared" si="432"/>
        <v>4</v>
      </c>
      <c r="AE1589" s="17">
        <f t="shared" si="433"/>
        <v>11</v>
      </c>
      <c r="AF1589" s="17">
        <f t="shared" si="434"/>
        <v>2020</v>
      </c>
      <c r="AG1589" s="17" t="str">
        <f>IFERROR(VLOOKUP(MID(A1589,2,4)*1,[1]Cruces!K:L,2,0),"Verificar")</f>
        <v>Atlántico Norte</v>
      </c>
      <c r="AH1589" s="17">
        <f t="shared" ca="1" si="435"/>
        <v>21</v>
      </c>
      <c r="AI1589" s="17" t="str">
        <f>IFERROR(VLOOKUP(U1589,[1]Cruces!$O$1:$P$6,2,0),"Sin Orden")</f>
        <v>Sin Orden</v>
      </c>
      <c r="AJ1589" s="17">
        <f t="shared" si="436"/>
        <v>4</v>
      </c>
      <c r="AK1589" s="17">
        <f t="shared" si="437"/>
        <v>11</v>
      </c>
      <c r="AL1589" s="17">
        <f t="shared" si="438"/>
        <v>2020</v>
      </c>
      <c r="AM1589" s="17">
        <f t="shared" ca="1" si="439"/>
        <v>21</v>
      </c>
      <c r="AN1589" s="18" t="str">
        <f>IFERROR(VLOOKUP(R1589*1,'[1]Ordenes de Servicio'!G:K,5,0),"No Cruza")</f>
        <v>No Cruza</v>
      </c>
      <c r="AO1589" s="17">
        <f t="shared" ca="1" si="440"/>
        <v>21</v>
      </c>
      <c r="AP1589" s="17">
        <f t="shared" si="441"/>
        <v>4</v>
      </c>
      <c r="AQ1589" s="17">
        <f t="shared" si="442"/>
        <v>11</v>
      </c>
      <c r="AR1589" s="17">
        <f t="shared" si="443"/>
        <v>2020</v>
      </c>
      <c r="AS1589" s="17">
        <f t="shared" ca="1" si="444"/>
        <v>21</v>
      </c>
      <c r="AT1589" s="17" t="str">
        <f t="shared" ca="1" si="447"/>
        <v>No</v>
      </c>
      <c r="AU1589" s="17">
        <f t="shared" si="445"/>
        <v>0</v>
      </c>
      <c r="AV1589" s="17" t="str">
        <f>+VLOOKUP(B1589,[1]Cruces!S:T,2,0)</f>
        <v>1. Solicitud</v>
      </c>
    </row>
    <row r="1590" spans="1:48" hidden="1" x14ac:dyDescent="0.25">
      <c r="A1590" s="17" t="s">
        <v>8604</v>
      </c>
      <c r="B1590" s="17" t="s">
        <v>6595</v>
      </c>
      <c r="C1590" s="17">
        <v>0</v>
      </c>
      <c r="D1590" s="17">
        <v>0</v>
      </c>
      <c r="E1590" s="17" t="s">
        <v>55</v>
      </c>
      <c r="F1590" s="17" t="s">
        <v>7082</v>
      </c>
      <c r="G1590" s="17" t="s">
        <v>7814</v>
      </c>
      <c r="H1590" s="17">
        <v>3017682733</v>
      </c>
      <c r="I1590" s="17" t="s">
        <v>71</v>
      </c>
      <c r="J1590" s="17" t="s">
        <v>59</v>
      </c>
      <c r="K1590" s="17" t="s">
        <v>7815</v>
      </c>
      <c r="L1590" s="17" t="s">
        <v>7123</v>
      </c>
      <c r="M1590" s="17" t="s">
        <v>7124</v>
      </c>
      <c r="N1590" s="17" t="s">
        <v>6600</v>
      </c>
      <c r="O1590" s="17">
        <v>20201030</v>
      </c>
      <c r="P1590" s="17">
        <v>20201121</v>
      </c>
      <c r="Q1590" s="17">
        <v>1110</v>
      </c>
      <c r="R1590" s="17">
        <v>28283787</v>
      </c>
      <c r="S1590" s="17" t="s">
        <v>6601</v>
      </c>
      <c r="T1590" s="17" t="s">
        <v>63</v>
      </c>
      <c r="U1590" s="17" t="s">
        <v>91</v>
      </c>
      <c r="V1590" s="17">
        <f t="shared" si="446"/>
        <v>7</v>
      </c>
      <c r="W1590" s="17">
        <v>7000</v>
      </c>
      <c r="X1590" s="17" t="s">
        <v>7065</v>
      </c>
      <c r="Y1590" s="17" t="s">
        <v>6595</v>
      </c>
      <c r="Z1590" s="17">
        <v>20201121</v>
      </c>
      <c r="AA1590" s="17" t="s">
        <v>1947</v>
      </c>
      <c r="AB1590" s="17">
        <v>1</v>
      </c>
      <c r="AC1590" s="17" t="str">
        <f>IFERROR(VLOOKUP(A1590,[1]Cruces!AJ:AK,2,0),VLOOKUP(CONCATENATE(X1590,AA1590),[1]Cruces!G:H,2,0))</f>
        <v>Solicitud por BT</v>
      </c>
      <c r="AD1590" s="17">
        <f t="shared" si="432"/>
        <v>30</v>
      </c>
      <c r="AE1590" s="17">
        <f t="shared" si="433"/>
        <v>10</v>
      </c>
      <c r="AF1590" s="17">
        <f t="shared" si="434"/>
        <v>2020</v>
      </c>
      <c r="AG1590" s="17" t="str">
        <f>IFERROR(VLOOKUP(MID(A1590,2,4)*1,[1]Cruces!K:L,2,0),"Verificar")</f>
        <v>Atlántico Norte</v>
      </c>
      <c r="AH1590" s="17">
        <f t="shared" ca="1" si="435"/>
        <v>26</v>
      </c>
      <c r="AI1590" s="17" t="str">
        <f>IFERROR(VLOOKUP(U1590,[1]Cruces!$O$1:$P$6,2,0),"Sin Orden")</f>
        <v>Resuelta</v>
      </c>
      <c r="AJ1590" s="17">
        <f t="shared" si="436"/>
        <v>21</v>
      </c>
      <c r="AK1590" s="17">
        <f t="shared" si="437"/>
        <v>11</v>
      </c>
      <c r="AL1590" s="17">
        <f t="shared" si="438"/>
        <v>2020</v>
      </c>
      <c r="AM1590" s="17">
        <f t="shared" ca="1" si="439"/>
        <v>4</v>
      </c>
      <c r="AN1590" s="18" t="str">
        <f>IFERROR(VLOOKUP(R1590*1,'[1]Ordenes de Servicio'!G:K,5,0),"No Cruza")</f>
        <v>No Cruza</v>
      </c>
      <c r="AO1590" s="17">
        <f t="shared" ca="1" si="440"/>
        <v>22</v>
      </c>
      <c r="AP1590" s="17">
        <f t="shared" si="441"/>
        <v>21</v>
      </c>
      <c r="AQ1590" s="17">
        <f t="shared" si="442"/>
        <v>11</v>
      </c>
      <c r="AR1590" s="17">
        <f t="shared" si="443"/>
        <v>2020</v>
      </c>
      <c r="AS1590" s="17">
        <f t="shared" ca="1" si="444"/>
        <v>4</v>
      </c>
      <c r="AT1590" s="17" t="str">
        <f t="shared" ca="1" si="447"/>
        <v>No</v>
      </c>
      <c r="AU1590" s="17">
        <f t="shared" si="445"/>
        <v>0</v>
      </c>
      <c r="AV1590" s="17" t="str">
        <f>+VLOOKUP(B1590,[1]Cruces!S:T,2,0)</f>
        <v>7. Ejecución en Campo OS BT</v>
      </c>
    </row>
    <row r="1591" spans="1:48" hidden="1" x14ac:dyDescent="0.25">
      <c r="A1591" s="17" t="s">
        <v>3052</v>
      </c>
      <c r="B1591" s="17" t="s">
        <v>68</v>
      </c>
      <c r="C1591" s="17">
        <v>0</v>
      </c>
      <c r="D1591" s="17">
        <v>0</v>
      </c>
      <c r="E1591" s="17" t="s">
        <v>55</v>
      </c>
      <c r="F1591" s="17" t="s">
        <v>107</v>
      </c>
      <c r="G1591" s="17" t="s">
        <v>1381</v>
      </c>
      <c r="H1591" s="17">
        <v>0</v>
      </c>
      <c r="I1591" s="17" t="s">
        <v>116</v>
      </c>
      <c r="J1591" s="17" t="s">
        <v>59</v>
      </c>
      <c r="K1591" s="17" t="s">
        <v>1382</v>
      </c>
      <c r="L1591" s="17" t="s">
        <v>117</v>
      </c>
      <c r="M1591" s="17" t="s">
        <v>118</v>
      </c>
      <c r="N1591" s="17" t="s">
        <v>75</v>
      </c>
      <c r="O1591" s="17">
        <v>20200108</v>
      </c>
      <c r="P1591" s="17">
        <v>20200203</v>
      </c>
      <c r="Q1591" s="17">
        <v>9530</v>
      </c>
      <c r="R1591" s="17">
        <v>27260692</v>
      </c>
      <c r="S1591" s="17" t="s">
        <v>76</v>
      </c>
      <c r="T1591" s="17" t="s">
        <v>63</v>
      </c>
      <c r="U1591" s="17" t="s">
        <v>77</v>
      </c>
      <c r="V1591" s="17">
        <f t="shared" si="446"/>
        <v>300</v>
      </c>
      <c r="W1591" s="17">
        <v>300000</v>
      </c>
      <c r="X1591" s="17" t="s">
        <v>64</v>
      </c>
      <c r="Y1591" s="17" t="s">
        <v>105</v>
      </c>
      <c r="Z1591" s="17">
        <v>20200407</v>
      </c>
      <c r="AA1591" s="17" t="s">
        <v>101</v>
      </c>
      <c r="AB1591" s="17">
        <v>1</v>
      </c>
      <c r="AC1591" s="17" t="str">
        <f>IFERROR(VLOOKUP(A1591,[1]Cruces!AJ:AK,2,0),VLOOKUP(CONCATENATE(X1591,AA1591),[1]Cruces!G:H,2,0))</f>
        <v>Solicitud de Obra</v>
      </c>
      <c r="AD1591" s="17">
        <f t="shared" si="432"/>
        <v>8</v>
      </c>
      <c r="AE1591" s="17">
        <f t="shared" si="433"/>
        <v>1</v>
      </c>
      <c r="AF1591" s="17">
        <f t="shared" si="434"/>
        <v>2020</v>
      </c>
      <c r="AG1591" s="17" t="str">
        <f>IFERROR(VLOOKUP(MID(A1591,2,4)*1,[1]Cruces!K:L,2,0),"Verificar")</f>
        <v>Atlántico Norte</v>
      </c>
      <c r="AH1591" s="17">
        <f t="shared" ca="1" si="435"/>
        <v>322</v>
      </c>
      <c r="AI1591" s="17" t="str">
        <f>IFERROR(VLOOKUP(U1591,[1]Cruces!$O$1:$P$6,2,0),"Sin Orden")</f>
        <v>Pendiente</v>
      </c>
      <c r="AJ1591" s="17">
        <f t="shared" si="436"/>
        <v>7</v>
      </c>
      <c r="AK1591" s="17">
        <f t="shared" si="437"/>
        <v>4</v>
      </c>
      <c r="AL1591" s="17">
        <f t="shared" si="438"/>
        <v>2020</v>
      </c>
      <c r="AM1591" s="17">
        <f t="shared" ca="1" si="439"/>
        <v>232</v>
      </c>
      <c r="AN1591" s="18">
        <f>IFERROR(VLOOKUP(R1591*1,'[1]Ordenes de Servicio'!G:K,5,0),"No Cruza")</f>
        <v>43903</v>
      </c>
      <c r="AO1591" s="17">
        <f t="shared" ca="1" si="440"/>
        <v>232</v>
      </c>
      <c r="AP1591" s="17">
        <f t="shared" si="441"/>
        <v>3</v>
      </c>
      <c r="AQ1591" s="17">
        <f t="shared" si="442"/>
        <v>2</v>
      </c>
      <c r="AR1591" s="17">
        <f t="shared" si="443"/>
        <v>2020</v>
      </c>
      <c r="AS1591" s="17">
        <f t="shared" ca="1" si="444"/>
        <v>296</v>
      </c>
      <c r="AT1591" s="17" t="str">
        <f t="shared" ca="1" si="447"/>
        <v>No</v>
      </c>
      <c r="AU1591" s="17">
        <f t="shared" si="445"/>
        <v>64</v>
      </c>
      <c r="AV1591" s="17" t="str">
        <f>+VLOOKUP(B1591,[1]Cruces!S:T,2,0)</f>
        <v>5. Consultoría / Adjudicación</v>
      </c>
    </row>
    <row r="1592" spans="1:48" hidden="1" x14ac:dyDescent="0.25">
      <c r="A1592" s="17" t="s">
        <v>3053</v>
      </c>
      <c r="B1592" s="17" t="s">
        <v>54</v>
      </c>
      <c r="C1592" s="17">
        <v>0</v>
      </c>
      <c r="D1592" s="17">
        <v>0</v>
      </c>
      <c r="E1592" s="17" t="s">
        <v>55</v>
      </c>
      <c r="F1592" s="17" t="s">
        <v>126</v>
      </c>
      <c r="G1592" s="17" t="s">
        <v>3054</v>
      </c>
      <c r="H1592" s="17">
        <v>0</v>
      </c>
      <c r="I1592" s="17" t="s">
        <v>71</v>
      </c>
      <c r="J1592" s="17" t="s">
        <v>59</v>
      </c>
      <c r="K1592" s="17" t="s">
        <v>3055</v>
      </c>
      <c r="L1592" s="17" t="s">
        <v>129</v>
      </c>
      <c r="M1592" s="17" t="s">
        <v>130</v>
      </c>
      <c r="N1592" s="17" t="s">
        <v>62</v>
      </c>
      <c r="O1592" s="17">
        <v>20201105</v>
      </c>
      <c r="P1592" s="17">
        <v>20201112</v>
      </c>
      <c r="Q1592" s="17">
        <v>3310</v>
      </c>
      <c r="R1592" s="17">
        <v>28271768</v>
      </c>
      <c r="S1592" s="17" t="s">
        <v>100</v>
      </c>
      <c r="T1592" s="17" t="s">
        <v>63</v>
      </c>
      <c r="U1592" s="17" t="s">
        <v>91</v>
      </c>
      <c r="V1592" s="17">
        <f t="shared" si="446"/>
        <v>50</v>
      </c>
      <c r="W1592" s="17">
        <v>50000</v>
      </c>
      <c r="X1592" s="17" t="s">
        <v>64</v>
      </c>
      <c r="Y1592" s="17" t="s">
        <v>65</v>
      </c>
      <c r="Z1592" s="17">
        <v>20201112</v>
      </c>
      <c r="AA1592" s="17" t="s">
        <v>78</v>
      </c>
      <c r="AB1592" s="17">
        <v>1</v>
      </c>
      <c r="AC1592" s="17" t="str">
        <f>IFERROR(VLOOKUP(A1592,[1]Cruces!AJ:AK,2,0),VLOOKUP(CONCATENATE(X1592,AA1592),[1]Cruces!G:H,2,0))</f>
        <v>Solicitud de Obra</v>
      </c>
      <c r="AD1592" s="17">
        <f t="shared" si="432"/>
        <v>5</v>
      </c>
      <c r="AE1592" s="17">
        <f t="shared" si="433"/>
        <v>11</v>
      </c>
      <c r="AF1592" s="17">
        <f t="shared" si="434"/>
        <v>2020</v>
      </c>
      <c r="AG1592" s="17" t="str">
        <f>IFERROR(VLOOKUP(MID(A1592,2,4)*1,[1]Cruces!K:L,2,0),"Verificar")</f>
        <v>Guajira</v>
      </c>
      <c r="AH1592" s="17">
        <f t="shared" ca="1" si="435"/>
        <v>20</v>
      </c>
      <c r="AI1592" s="17" t="str">
        <f>IFERROR(VLOOKUP(U1592,[1]Cruces!$O$1:$P$6,2,0),"Sin Orden")</f>
        <v>Resuelta</v>
      </c>
      <c r="AJ1592" s="17">
        <f t="shared" si="436"/>
        <v>12</v>
      </c>
      <c r="AK1592" s="17">
        <f t="shared" si="437"/>
        <v>11</v>
      </c>
      <c r="AL1592" s="17">
        <f t="shared" si="438"/>
        <v>2020</v>
      </c>
      <c r="AM1592" s="17">
        <f t="shared" ca="1" si="439"/>
        <v>13</v>
      </c>
      <c r="AN1592" s="18" t="str">
        <f>IFERROR(VLOOKUP(R1592*1,'[1]Ordenes de Servicio'!G:K,5,0),"No Cruza")</f>
        <v>No Cruza</v>
      </c>
      <c r="AO1592" s="17">
        <f t="shared" ca="1" si="440"/>
        <v>7</v>
      </c>
      <c r="AP1592" s="17">
        <f t="shared" si="441"/>
        <v>12</v>
      </c>
      <c r="AQ1592" s="17">
        <f t="shared" si="442"/>
        <v>11</v>
      </c>
      <c r="AR1592" s="17">
        <f t="shared" si="443"/>
        <v>2020</v>
      </c>
      <c r="AS1592" s="17">
        <f t="shared" ca="1" si="444"/>
        <v>13</v>
      </c>
      <c r="AT1592" s="17" t="str">
        <f t="shared" ca="1" si="447"/>
        <v>No</v>
      </c>
      <c r="AU1592" s="17">
        <f t="shared" si="445"/>
        <v>0</v>
      </c>
      <c r="AV1592" s="17" t="str">
        <f>+VLOOKUP(B1592,[1]Cruces!S:T,2,0)</f>
        <v>4. Presupuesto de Obra</v>
      </c>
    </row>
    <row r="1593" spans="1:48" hidden="1" x14ac:dyDescent="0.25">
      <c r="A1593" s="17" t="s">
        <v>3056</v>
      </c>
      <c r="B1593" s="17" t="s">
        <v>54</v>
      </c>
      <c r="C1593" s="17">
        <v>0</v>
      </c>
      <c r="D1593" s="17">
        <v>0</v>
      </c>
      <c r="E1593" s="17" t="s">
        <v>55</v>
      </c>
      <c r="F1593" s="17" t="s">
        <v>232</v>
      </c>
      <c r="G1593" s="17" t="s">
        <v>3057</v>
      </c>
      <c r="H1593" s="17">
        <v>3206955261</v>
      </c>
      <c r="I1593" s="17" t="s">
        <v>71</v>
      </c>
      <c r="J1593" s="17" t="s">
        <v>59</v>
      </c>
      <c r="K1593" s="17" t="s">
        <v>3058</v>
      </c>
      <c r="L1593" s="17" t="s">
        <v>280</v>
      </c>
      <c r="M1593" s="17" t="s">
        <v>281</v>
      </c>
      <c r="N1593" s="17" t="s">
        <v>62</v>
      </c>
      <c r="O1593" s="17">
        <v>20200922</v>
      </c>
      <c r="P1593" s="17">
        <v>20200929</v>
      </c>
      <c r="Q1593" s="17">
        <v>7541</v>
      </c>
      <c r="R1593" s="17">
        <v>28163396</v>
      </c>
      <c r="S1593" s="17" t="s">
        <v>100</v>
      </c>
      <c r="T1593" s="17" t="s">
        <v>63</v>
      </c>
      <c r="U1593" s="17" t="s">
        <v>91</v>
      </c>
      <c r="V1593" s="17">
        <f t="shared" si="446"/>
        <v>25</v>
      </c>
      <c r="W1593" s="17">
        <v>25000</v>
      </c>
      <c r="X1593" s="17" t="s">
        <v>64</v>
      </c>
      <c r="Y1593" s="17" t="s">
        <v>65</v>
      </c>
      <c r="Z1593" s="17">
        <v>20200929</v>
      </c>
      <c r="AA1593" s="17" t="s">
        <v>78</v>
      </c>
      <c r="AB1593" s="17">
        <v>1</v>
      </c>
      <c r="AC1593" s="17" t="str">
        <f>IFERROR(VLOOKUP(A1593,[1]Cruces!AJ:AK,2,0),VLOOKUP(CONCATENATE(X1593,AA1593),[1]Cruces!G:H,2,0))</f>
        <v>Solicitud de Obra</v>
      </c>
      <c r="AD1593" s="17">
        <f t="shared" si="432"/>
        <v>22</v>
      </c>
      <c r="AE1593" s="17">
        <f t="shared" si="433"/>
        <v>9</v>
      </c>
      <c r="AF1593" s="17">
        <f t="shared" si="434"/>
        <v>2020</v>
      </c>
      <c r="AG1593" s="17" t="str">
        <f>IFERROR(VLOOKUP(MID(A1593,2,4)*1,[1]Cruces!K:L,2,0),"Verificar")</f>
        <v>Atlántico Sur</v>
      </c>
      <c r="AH1593" s="17">
        <f t="shared" ca="1" si="435"/>
        <v>64</v>
      </c>
      <c r="AI1593" s="17" t="str">
        <f>IFERROR(VLOOKUP(U1593,[1]Cruces!$O$1:$P$6,2,0),"Sin Orden")</f>
        <v>Resuelta</v>
      </c>
      <c r="AJ1593" s="17">
        <f t="shared" si="436"/>
        <v>29</v>
      </c>
      <c r="AK1593" s="17">
        <f t="shared" si="437"/>
        <v>9</v>
      </c>
      <c r="AL1593" s="17">
        <f t="shared" si="438"/>
        <v>2020</v>
      </c>
      <c r="AM1593" s="17">
        <f t="shared" ca="1" si="439"/>
        <v>57</v>
      </c>
      <c r="AN1593" s="18" t="str">
        <f>IFERROR(VLOOKUP(R1593*1,'[1]Ordenes de Servicio'!G:K,5,0),"No Cruza")</f>
        <v>No Cruza</v>
      </c>
      <c r="AO1593" s="17">
        <f t="shared" ca="1" si="440"/>
        <v>7</v>
      </c>
      <c r="AP1593" s="17">
        <f t="shared" si="441"/>
        <v>29</v>
      </c>
      <c r="AQ1593" s="17">
        <f t="shared" si="442"/>
        <v>9</v>
      </c>
      <c r="AR1593" s="17">
        <f t="shared" si="443"/>
        <v>2020</v>
      </c>
      <c r="AS1593" s="17">
        <f t="shared" ca="1" si="444"/>
        <v>57</v>
      </c>
      <c r="AT1593" s="17" t="str">
        <f t="shared" ca="1" si="447"/>
        <v>No</v>
      </c>
      <c r="AU1593" s="17">
        <f t="shared" si="445"/>
        <v>0</v>
      </c>
      <c r="AV1593" s="17" t="str">
        <f>+VLOOKUP(B1593,[1]Cruces!S:T,2,0)</f>
        <v>4. Presupuesto de Obra</v>
      </c>
    </row>
    <row r="1594" spans="1:48" hidden="1" x14ac:dyDescent="0.25">
      <c r="A1594" s="17" t="s">
        <v>8605</v>
      </c>
      <c r="B1594" s="17" t="s">
        <v>569</v>
      </c>
      <c r="C1594" s="17">
        <v>0</v>
      </c>
      <c r="D1594" s="17">
        <v>0</v>
      </c>
      <c r="E1594" s="17" t="s">
        <v>55</v>
      </c>
      <c r="F1594" s="17" t="s">
        <v>7098</v>
      </c>
      <c r="G1594" s="17" t="s">
        <v>8300</v>
      </c>
      <c r="H1594" s="17">
        <v>3003748590</v>
      </c>
      <c r="I1594" s="17" t="s">
        <v>116</v>
      </c>
      <c r="J1594" s="17" t="s">
        <v>59</v>
      </c>
      <c r="K1594" s="17" t="s">
        <v>97</v>
      </c>
      <c r="L1594" s="17" t="s">
        <v>7238</v>
      </c>
      <c r="M1594" s="17" t="s">
        <v>7239</v>
      </c>
      <c r="N1594" s="17" t="s">
        <v>572</v>
      </c>
      <c r="O1594" s="17">
        <v>20200612</v>
      </c>
      <c r="P1594" s="17">
        <v>20200625</v>
      </c>
      <c r="Q1594" s="17">
        <v>9510</v>
      </c>
      <c r="R1594" s="17">
        <v>0</v>
      </c>
      <c r="S1594" s="17"/>
      <c r="T1594" s="17" t="s">
        <v>63</v>
      </c>
      <c r="U1594" s="17"/>
      <c r="V1594" s="17">
        <f t="shared" si="446"/>
        <v>3</v>
      </c>
      <c r="W1594" s="17">
        <v>3000</v>
      </c>
      <c r="X1594" s="17" t="s">
        <v>7065</v>
      </c>
      <c r="Y1594" s="17" t="s">
        <v>150</v>
      </c>
      <c r="Z1594" s="17">
        <v>20200717</v>
      </c>
      <c r="AA1594" s="17" t="s">
        <v>1947</v>
      </c>
      <c r="AB1594" s="17">
        <v>1</v>
      </c>
      <c r="AC1594" s="17" t="str">
        <f>IFERROR(VLOOKUP(A1594,[1]Cruces!AJ:AK,2,0),VLOOKUP(CONCATENATE(X1594,AA1594),[1]Cruces!G:H,2,0))</f>
        <v>Solicitud por BT</v>
      </c>
      <c r="AD1594" s="17">
        <f t="shared" si="432"/>
        <v>12</v>
      </c>
      <c r="AE1594" s="17">
        <f t="shared" si="433"/>
        <v>6</v>
      </c>
      <c r="AF1594" s="17">
        <f t="shared" si="434"/>
        <v>2020</v>
      </c>
      <c r="AG1594" s="17" t="str">
        <f>IFERROR(VLOOKUP(MID(A1594,2,4)*1,[1]Cruces!K:L,2,0),"Verificar")</f>
        <v>Atlántico Norte</v>
      </c>
      <c r="AH1594" s="17">
        <f t="shared" ca="1" si="435"/>
        <v>166</v>
      </c>
      <c r="AI1594" s="17" t="str">
        <f>IFERROR(VLOOKUP(U1594,[1]Cruces!$O$1:$P$6,2,0),"Sin Orden")</f>
        <v>Sin Orden</v>
      </c>
      <c r="AJ1594" s="17">
        <f t="shared" si="436"/>
        <v>17</v>
      </c>
      <c r="AK1594" s="17">
        <f t="shared" si="437"/>
        <v>7</v>
      </c>
      <c r="AL1594" s="17">
        <f t="shared" si="438"/>
        <v>2020</v>
      </c>
      <c r="AM1594" s="17">
        <f t="shared" ca="1" si="439"/>
        <v>131</v>
      </c>
      <c r="AN1594" s="18" t="str">
        <f>IFERROR(VLOOKUP(R1594*1,'[1]Ordenes de Servicio'!G:K,5,0),"No Cruza")</f>
        <v>No Cruza</v>
      </c>
      <c r="AO1594" s="17">
        <f t="shared" ca="1" si="440"/>
        <v>131</v>
      </c>
      <c r="AP1594" s="17">
        <f t="shared" si="441"/>
        <v>25</v>
      </c>
      <c r="AQ1594" s="17">
        <f t="shared" si="442"/>
        <v>6</v>
      </c>
      <c r="AR1594" s="17">
        <f t="shared" si="443"/>
        <v>2020</v>
      </c>
      <c r="AS1594" s="17">
        <f t="shared" ca="1" si="444"/>
        <v>153</v>
      </c>
      <c r="AT1594" s="17" t="str">
        <f t="shared" ca="1" si="447"/>
        <v>No</v>
      </c>
      <c r="AU1594" s="17">
        <f t="shared" si="445"/>
        <v>22</v>
      </c>
      <c r="AV1594" s="17" t="str">
        <f>+VLOOKUP(B1594,[1]Cruces!S:T,2,0)</f>
        <v>1. Solicitud</v>
      </c>
    </row>
    <row r="1595" spans="1:48" hidden="1" x14ac:dyDescent="0.25">
      <c r="A1595" s="17" t="s">
        <v>3059</v>
      </c>
      <c r="B1595" s="17" t="s">
        <v>68</v>
      </c>
      <c r="C1595" s="17">
        <v>0</v>
      </c>
      <c r="D1595" s="17">
        <v>0</v>
      </c>
      <c r="E1595" s="17" t="s">
        <v>55</v>
      </c>
      <c r="F1595" s="17" t="s">
        <v>107</v>
      </c>
      <c r="G1595" s="17" t="s">
        <v>3060</v>
      </c>
      <c r="H1595" s="17">
        <v>3580327</v>
      </c>
      <c r="I1595" s="17" t="s">
        <v>71</v>
      </c>
      <c r="J1595" s="17" t="s">
        <v>59</v>
      </c>
      <c r="K1595" s="17" t="s">
        <v>3061</v>
      </c>
      <c r="L1595" s="17" t="s">
        <v>145</v>
      </c>
      <c r="M1595" s="17" t="s">
        <v>146</v>
      </c>
      <c r="N1595" s="17" t="s">
        <v>75</v>
      </c>
      <c r="O1595" s="17">
        <v>20200110</v>
      </c>
      <c r="P1595" s="17">
        <v>20200203</v>
      </c>
      <c r="Q1595" s="17">
        <v>9520</v>
      </c>
      <c r="R1595" s="17">
        <v>28167270</v>
      </c>
      <c r="S1595" s="17" t="s">
        <v>76</v>
      </c>
      <c r="T1595" s="17" t="s">
        <v>63</v>
      </c>
      <c r="U1595" s="17" t="s">
        <v>77</v>
      </c>
      <c r="V1595" s="17">
        <f t="shared" si="446"/>
        <v>112.5</v>
      </c>
      <c r="W1595" s="17">
        <v>112500</v>
      </c>
      <c r="X1595" s="17" t="s">
        <v>64</v>
      </c>
      <c r="Y1595" s="17" t="s">
        <v>150</v>
      </c>
      <c r="Z1595" s="17">
        <v>20201020</v>
      </c>
      <c r="AA1595" s="17" t="s">
        <v>101</v>
      </c>
      <c r="AB1595" s="17">
        <v>1</v>
      </c>
      <c r="AC1595" s="17" t="str">
        <f>IFERROR(VLOOKUP(A1595,[1]Cruces!AJ:AK,2,0),VLOOKUP(CONCATENATE(X1595,AA1595),[1]Cruces!G:H,2,0))</f>
        <v>Solicitud de Obra</v>
      </c>
      <c r="AD1595" s="17">
        <f t="shared" si="432"/>
        <v>10</v>
      </c>
      <c r="AE1595" s="17">
        <f t="shared" si="433"/>
        <v>1</v>
      </c>
      <c r="AF1595" s="17">
        <f t="shared" si="434"/>
        <v>2020</v>
      </c>
      <c r="AG1595" s="17" t="str">
        <f>IFERROR(VLOOKUP(MID(A1595,2,4)*1,[1]Cruces!K:L,2,0),"Verificar")</f>
        <v>Atlántico Sur</v>
      </c>
      <c r="AH1595" s="17">
        <f t="shared" ca="1" si="435"/>
        <v>320</v>
      </c>
      <c r="AI1595" s="17" t="str">
        <f>IFERROR(VLOOKUP(U1595,[1]Cruces!$O$1:$P$6,2,0),"Sin Orden")</f>
        <v>Pendiente</v>
      </c>
      <c r="AJ1595" s="17">
        <f t="shared" si="436"/>
        <v>20</v>
      </c>
      <c r="AK1595" s="17">
        <f t="shared" si="437"/>
        <v>10</v>
      </c>
      <c r="AL1595" s="17">
        <f t="shared" si="438"/>
        <v>2020</v>
      </c>
      <c r="AM1595" s="17">
        <f t="shared" ca="1" si="439"/>
        <v>36</v>
      </c>
      <c r="AN1595" s="18">
        <f>IFERROR(VLOOKUP(R1595*1,'[1]Ordenes de Servicio'!G:K,5,0),"No Cruza")</f>
        <v>44099</v>
      </c>
      <c r="AO1595" s="17">
        <f t="shared" ca="1" si="440"/>
        <v>36</v>
      </c>
      <c r="AP1595" s="17">
        <f t="shared" si="441"/>
        <v>3</v>
      </c>
      <c r="AQ1595" s="17">
        <f t="shared" si="442"/>
        <v>2</v>
      </c>
      <c r="AR1595" s="17">
        <f t="shared" si="443"/>
        <v>2020</v>
      </c>
      <c r="AS1595" s="17">
        <f t="shared" ca="1" si="444"/>
        <v>296</v>
      </c>
      <c r="AT1595" s="17" t="str">
        <f t="shared" ca="1" si="447"/>
        <v>No</v>
      </c>
      <c r="AU1595" s="17">
        <f t="shared" si="445"/>
        <v>260</v>
      </c>
      <c r="AV1595" s="17" t="str">
        <f>+VLOOKUP(B1595,[1]Cruces!S:T,2,0)</f>
        <v>5. Consultoría / Adjudicación</v>
      </c>
    </row>
    <row r="1596" spans="1:48" hidden="1" x14ac:dyDescent="0.25">
      <c r="A1596" s="17" t="s">
        <v>8606</v>
      </c>
      <c r="B1596" s="17" t="s">
        <v>569</v>
      </c>
      <c r="C1596" s="17">
        <v>5695657</v>
      </c>
      <c r="D1596" s="17">
        <v>25657997</v>
      </c>
      <c r="E1596" s="17" t="s">
        <v>745</v>
      </c>
      <c r="F1596" s="17" t="s">
        <v>126</v>
      </c>
      <c r="G1596" s="17" t="s">
        <v>8607</v>
      </c>
      <c r="H1596" s="17">
        <v>3173557466</v>
      </c>
      <c r="I1596" s="17" t="s">
        <v>71</v>
      </c>
      <c r="J1596" s="17" t="s">
        <v>8608</v>
      </c>
      <c r="K1596" s="17" t="s">
        <v>97</v>
      </c>
      <c r="L1596" s="17" t="s">
        <v>7448</v>
      </c>
      <c r="M1596" s="17" t="s">
        <v>7449</v>
      </c>
      <c r="N1596" s="17" t="s">
        <v>572</v>
      </c>
      <c r="O1596" s="17">
        <v>20200818</v>
      </c>
      <c r="P1596" s="17">
        <v>20200818</v>
      </c>
      <c r="Q1596" s="17">
        <v>7753</v>
      </c>
      <c r="R1596" s="17">
        <v>0</v>
      </c>
      <c r="S1596" s="17"/>
      <c r="T1596" s="17" t="s">
        <v>63</v>
      </c>
      <c r="U1596" s="17"/>
      <c r="V1596" s="17">
        <f t="shared" si="446"/>
        <v>4</v>
      </c>
      <c r="W1596" s="17">
        <v>4000</v>
      </c>
      <c r="X1596" s="17" t="s">
        <v>89</v>
      </c>
      <c r="Y1596" s="17" t="s">
        <v>150</v>
      </c>
      <c r="Z1596" s="17">
        <v>20201028</v>
      </c>
      <c r="AA1596" s="17" t="s">
        <v>1947</v>
      </c>
      <c r="AB1596" s="17">
        <v>1</v>
      </c>
      <c r="AC1596" s="17" t="str">
        <f>IFERROR(VLOOKUP(A1596,[1]Cruces!AJ:AK,2,0),VLOOKUP(CONCATENATE(X1596,AA1596),[1]Cruces!G:H,2,0))</f>
        <v>Solicitud por BT</v>
      </c>
      <c r="AD1596" s="17">
        <f t="shared" si="432"/>
        <v>18</v>
      </c>
      <c r="AE1596" s="17">
        <f t="shared" si="433"/>
        <v>8</v>
      </c>
      <c r="AF1596" s="17">
        <f t="shared" si="434"/>
        <v>2020</v>
      </c>
      <c r="AG1596" s="17" t="str">
        <f>IFERROR(VLOOKUP(MID(A1596,2,4)*1,[1]Cruces!K:L,2,0),"Verificar")</f>
        <v>Guajira</v>
      </c>
      <c r="AH1596" s="17">
        <f t="shared" ca="1" si="435"/>
        <v>99</v>
      </c>
      <c r="AI1596" s="17" t="str">
        <f>IFERROR(VLOOKUP(U1596,[1]Cruces!$O$1:$P$6,2,0),"Sin Orden")</f>
        <v>Sin Orden</v>
      </c>
      <c r="AJ1596" s="17">
        <f t="shared" si="436"/>
        <v>28</v>
      </c>
      <c r="AK1596" s="17">
        <f t="shared" si="437"/>
        <v>10</v>
      </c>
      <c r="AL1596" s="17">
        <f t="shared" si="438"/>
        <v>2020</v>
      </c>
      <c r="AM1596" s="17">
        <f t="shared" ca="1" si="439"/>
        <v>28</v>
      </c>
      <c r="AN1596" s="18" t="str">
        <f>IFERROR(VLOOKUP(R1596*1,'[1]Ordenes de Servicio'!G:K,5,0),"No Cruza")</f>
        <v>No Cruza</v>
      </c>
      <c r="AO1596" s="17">
        <f t="shared" ca="1" si="440"/>
        <v>28</v>
      </c>
      <c r="AP1596" s="17">
        <f t="shared" si="441"/>
        <v>18</v>
      </c>
      <c r="AQ1596" s="17">
        <f t="shared" si="442"/>
        <v>8</v>
      </c>
      <c r="AR1596" s="17">
        <f t="shared" si="443"/>
        <v>2020</v>
      </c>
      <c r="AS1596" s="17">
        <f t="shared" ca="1" si="444"/>
        <v>99</v>
      </c>
      <c r="AT1596" s="17" t="str">
        <f t="shared" ca="1" si="447"/>
        <v>No</v>
      </c>
      <c r="AU1596" s="17">
        <f t="shared" si="445"/>
        <v>71</v>
      </c>
      <c r="AV1596" s="17" t="str">
        <f>+VLOOKUP(B1596,[1]Cruces!S:T,2,0)</f>
        <v>1. Solicitud</v>
      </c>
    </row>
    <row r="1597" spans="1:48" hidden="1" x14ac:dyDescent="0.25">
      <c r="A1597" s="17" t="s">
        <v>8609</v>
      </c>
      <c r="B1597" s="17" t="s">
        <v>1943</v>
      </c>
      <c r="C1597" s="17">
        <v>2925348</v>
      </c>
      <c r="D1597" s="17">
        <v>20220749</v>
      </c>
      <c r="E1597" s="17" t="s">
        <v>93</v>
      </c>
      <c r="F1597" s="17" t="s">
        <v>7098</v>
      </c>
      <c r="G1597" s="17" t="s">
        <v>8610</v>
      </c>
      <c r="H1597" s="17">
        <v>3006613674</v>
      </c>
      <c r="I1597" s="17" t="s">
        <v>71</v>
      </c>
      <c r="J1597" s="17" t="s">
        <v>8611</v>
      </c>
      <c r="K1597" s="17" t="s">
        <v>97</v>
      </c>
      <c r="L1597" s="17" t="s">
        <v>7330</v>
      </c>
      <c r="M1597" s="17" t="s">
        <v>7331</v>
      </c>
      <c r="N1597" s="17" t="s">
        <v>1946</v>
      </c>
      <c r="O1597" s="17">
        <v>20200730</v>
      </c>
      <c r="P1597" s="17">
        <v>20200730</v>
      </c>
      <c r="Q1597" s="17">
        <v>1150</v>
      </c>
      <c r="R1597" s="17">
        <v>27899776</v>
      </c>
      <c r="S1597" s="17" t="s">
        <v>6601</v>
      </c>
      <c r="T1597" s="17" t="s">
        <v>7091</v>
      </c>
      <c r="U1597" s="17" t="s">
        <v>88</v>
      </c>
      <c r="V1597" s="17">
        <f t="shared" si="446"/>
        <v>3</v>
      </c>
      <c r="W1597" s="17">
        <v>3000</v>
      </c>
      <c r="X1597" s="17" t="s">
        <v>89</v>
      </c>
      <c r="Y1597" s="17" t="s">
        <v>1943</v>
      </c>
      <c r="Z1597" s="17">
        <v>20200730</v>
      </c>
      <c r="AA1597" s="17" t="s">
        <v>1947</v>
      </c>
      <c r="AB1597" s="17">
        <v>1</v>
      </c>
      <c r="AC1597" s="17" t="str">
        <f>IFERROR(VLOOKUP(A1597,[1]Cruces!AJ:AK,2,0),VLOOKUP(CONCATENATE(X1597,AA1597),[1]Cruces!G:H,2,0))</f>
        <v>Solicitud por BT</v>
      </c>
      <c r="AD1597" s="17">
        <f t="shared" si="432"/>
        <v>30</v>
      </c>
      <c r="AE1597" s="17">
        <f t="shared" si="433"/>
        <v>7</v>
      </c>
      <c r="AF1597" s="17">
        <f t="shared" si="434"/>
        <v>2020</v>
      </c>
      <c r="AG1597" s="17" t="str">
        <f>IFERROR(VLOOKUP(MID(A1597,2,4)*1,[1]Cruces!K:L,2,0),"Verificar")</f>
        <v>Atlántico Norte</v>
      </c>
      <c r="AH1597" s="17">
        <f t="shared" ca="1" si="435"/>
        <v>118</v>
      </c>
      <c r="AI1597" s="17" t="str">
        <f>IFERROR(VLOOKUP(U1597,[1]Cruces!$O$1:$P$6,2,0),"Sin Orden")</f>
        <v>Resuelta</v>
      </c>
      <c r="AJ1597" s="17">
        <f t="shared" si="436"/>
        <v>30</v>
      </c>
      <c r="AK1597" s="17">
        <f t="shared" si="437"/>
        <v>7</v>
      </c>
      <c r="AL1597" s="17">
        <f t="shared" si="438"/>
        <v>2020</v>
      </c>
      <c r="AM1597" s="17">
        <f t="shared" ca="1" si="439"/>
        <v>118</v>
      </c>
      <c r="AN1597" s="18" t="str">
        <f>IFERROR(VLOOKUP(R1597*1,'[1]Ordenes de Servicio'!G:K,5,0),"No Cruza")</f>
        <v>No Cruza</v>
      </c>
      <c r="AO1597" s="17">
        <f t="shared" ca="1" si="440"/>
        <v>0</v>
      </c>
      <c r="AP1597" s="17">
        <f t="shared" si="441"/>
        <v>30</v>
      </c>
      <c r="AQ1597" s="17">
        <f t="shared" si="442"/>
        <v>7</v>
      </c>
      <c r="AR1597" s="17">
        <f t="shared" si="443"/>
        <v>2020</v>
      </c>
      <c r="AS1597" s="17">
        <f t="shared" ca="1" si="444"/>
        <v>118</v>
      </c>
      <c r="AT1597" s="17" t="str">
        <f t="shared" ca="1" si="447"/>
        <v>No</v>
      </c>
      <c r="AU1597" s="17">
        <f t="shared" si="445"/>
        <v>0</v>
      </c>
      <c r="AV1597" s="17" t="str">
        <f>+VLOOKUP(B1597,[1]Cruces!S:T,2,0)</f>
        <v>7. Ejecución en Campo OS BT</v>
      </c>
    </row>
    <row r="1598" spans="1:48" hidden="1" x14ac:dyDescent="0.25">
      <c r="A1598" s="17" t="s">
        <v>3062</v>
      </c>
      <c r="B1598" s="17" t="s">
        <v>54</v>
      </c>
      <c r="C1598" s="17">
        <v>0</v>
      </c>
      <c r="D1598" s="17">
        <v>0</v>
      </c>
      <c r="E1598" s="17" t="s">
        <v>55</v>
      </c>
      <c r="F1598" s="17" t="s">
        <v>126</v>
      </c>
      <c r="G1598" s="17" t="s">
        <v>3063</v>
      </c>
      <c r="H1598" s="17">
        <v>0</v>
      </c>
      <c r="I1598" s="17" t="s">
        <v>71</v>
      </c>
      <c r="J1598" s="17" t="s">
        <v>59</v>
      </c>
      <c r="K1598" s="17" t="s">
        <v>2088</v>
      </c>
      <c r="L1598" s="17" t="s">
        <v>129</v>
      </c>
      <c r="M1598" s="17" t="s">
        <v>130</v>
      </c>
      <c r="N1598" s="17" t="s">
        <v>62</v>
      </c>
      <c r="O1598" s="17">
        <v>20200904</v>
      </c>
      <c r="P1598" s="17">
        <v>20200910</v>
      </c>
      <c r="Q1598" s="17">
        <v>9330</v>
      </c>
      <c r="R1598" s="17">
        <v>28105885</v>
      </c>
      <c r="S1598" s="17" t="s">
        <v>100</v>
      </c>
      <c r="T1598" s="17" t="s">
        <v>63</v>
      </c>
      <c r="U1598" s="17" t="s">
        <v>91</v>
      </c>
      <c r="V1598" s="17">
        <f t="shared" si="446"/>
        <v>25</v>
      </c>
      <c r="W1598" s="17">
        <v>25000</v>
      </c>
      <c r="X1598" s="17" t="s">
        <v>64</v>
      </c>
      <c r="Y1598" s="17" t="s">
        <v>65</v>
      </c>
      <c r="Z1598" s="17">
        <v>20200910</v>
      </c>
      <c r="AA1598" s="17" t="s">
        <v>78</v>
      </c>
      <c r="AB1598" s="17">
        <v>1</v>
      </c>
      <c r="AC1598" s="17" t="str">
        <f>IFERROR(VLOOKUP(A1598,[1]Cruces!AJ:AK,2,0),VLOOKUP(CONCATENATE(X1598,AA1598),[1]Cruces!G:H,2,0))</f>
        <v>Solicitud de Obra</v>
      </c>
      <c r="AD1598" s="17">
        <f t="shared" si="432"/>
        <v>4</v>
      </c>
      <c r="AE1598" s="17">
        <f t="shared" si="433"/>
        <v>9</v>
      </c>
      <c r="AF1598" s="17">
        <f t="shared" si="434"/>
        <v>2020</v>
      </c>
      <c r="AG1598" s="17" t="str">
        <f>IFERROR(VLOOKUP(MID(A1598,2,4)*1,[1]Cruces!K:L,2,0),"Verificar")</f>
        <v>Guajira</v>
      </c>
      <c r="AH1598" s="17">
        <f t="shared" ca="1" si="435"/>
        <v>82</v>
      </c>
      <c r="AI1598" s="17" t="str">
        <f>IFERROR(VLOOKUP(U1598,[1]Cruces!$O$1:$P$6,2,0),"Sin Orden")</f>
        <v>Resuelta</v>
      </c>
      <c r="AJ1598" s="17">
        <f t="shared" si="436"/>
        <v>10</v>
      </c>
      <c r="AK1598" s="17">
        <f t="shared" si="437"/>
        <v>9</v>
      </c>
      <c r="AL1598" s="17">
        <f t="shared" si="438"/>
        <v>2020</v>
      </c>
      <c r="AM1598" s="17">
        <f t="shared" ca="1" si="439"/>
        <v>76</v>
      </c>
      <c r="AN1598" s="18" t="str">
        <f>IFERROR(VLOOKUP(R1598*1,'[1]Ordenes de Servicio'!G:K,5,0),"No Cruza")</f>
        <v>No Cruza</v>
      </c>
      <c r="AO1598" s="17">
        <f t="shared" ca="1" si="440"/>
        <v>6</v>
      </c>
      <c r="AP1598" s="17">
        <f t="shared" si="441"/>
        <v>10</v>
      </c>
      <c r="AQ1598" s="17">
        <f t="shared" si="442"/>
        <v>9</v>
      </c>
      <c r="AR1598" s="17">
        <f t="shared" si="443"/>
        <v>2020</v>
      </c>
      <c r="AS1598" s="17">
        <f t="shared" ca="1" si="444"/>
        <v>76</v>
      </c>
      <c r="AT1598" s="17" t="str">
        <f t="shared" ca="1" si="447"/>
        <v>No</v>
      </c>
      <c r="AU1598" s="17">
        <f t="shared" si="445"/>
        <v>0</v>
      </c>
      <c r="AV1598" s="17" t="str">
        <f>+VLOOKUP(B1598,[1]Cruces!S:T,2,0)</f>
        <v>4. Presupuesto de Obra</v>
      </c>
    </row>
    <row r="1599" spans="1:48" hidden="1" x14ac:dyDescent="0.25">
      <c r="A1599" s="17" t="s">
        <v>8612</v>
      </c>
      <c r="B1599" s="17" t="s">
        <v>569</v>
      </c>
      <c r="C1599" s="17">
        <v>5561910</v>
      </c>
      <c r="D1599" s="17">
        <v>25600580</v>
      </c>
      <c r="E1599" s="17" t="s">
        <v>93</v>
      </c>
      <c r="F1599" s="17" t="s">
        <v>126</v>
      </c>
      <c r="G1599" s="17" t="s">
        <v>8613</v>
      </c>
      <c r="H1599" s="17">
        <v>3217370353</v>
      </c>
      <c r="I1599" s="17" t="s">
        <v>71</v>
      </c>
      <c r="J1599" s="17" t="s">
        <v>8614</v>
      </c>
      <c r="K1599" s="17" t="s">
        <v>97</v>
      </c>
      <c r="L1599" s="17" t="s">
        <v>6598</v>
      </c>
      <c r="M1599" s="17" t="s">
        <v>6599</v>
      </c>
      <c r="N1599" s="17" t="s">
        <v>572</v>
      </c>
      <c r="O1599" s="17">
        <v>20200820</v>
      </c>
      <c r="P1599" s="17">
        <v>20201029</v>
      </c>
      <c r="Q1599" s="17">
        <v>3330</v>
      </c>
      <c r="R1599" s="17">
        <v>0</v>
      </c>
      <c r="S1599" s="17"/>
      <c r="T1599" s="17" t="s">
        <v>63</v>
      </c>
      <c r="U1599" s="17"/>
      <c r="V1599" s="17">
        <f t="shared" si="446"/>
        <v>3</v>
      </c>
      <c r="W1599" s="17">
        <v>3000</v>
      </c>
      <c r="X1599" s="17" t="s">
        <v>89</v>
      </c>
      <c r="Y1599" s="17" t="s">
        <v>569</v>
      </c>
      <c r="Z1599" s="17">
        <v>20201029</v>
      </c>
      <c r="AA1599" s="17" t="s">
        <v>1947</v>
      </c>
      <c r="AB1599" s="17">
        <v>1</v>
      </c>
      <c r="AC1599" s="17" t="str">
        <f>IFERROR(VLOOKUP(A1599,[1]Cruces!AJ:AK,2,0),VLOOKUP(CONCATENATE(X1599,AA1599),[1]Cruces!G:H,2,0))</f>
        <v>Solicitud por BT</v>
      </c>
      <c r="AD1599" s="17">
        <f t="shared" si="432"/>
        <v>20</v>
      </c>
      <c r="AE1599" s="17">
        <f t="shared" si="433"/>
        <v>8</v>
      </c>
      <c r="AF1599" s="17">
        <f t="shared" si="434"/>
        <v>2020</v>
      </c>
      <c r="AG1599" s="17" t="str">
        <f>IFERROR(VLOOKUP(MID(A1599,2,4)*1,[1]Cruces!K:L,2,0),"Verificar")</f>
        <v>Guajira</v>
      </c>
      <c r="AH1599" s="17">
        <f t="shared" ca="1" si="435"/>
        <v>97</v>
      </c>
      <c r="AI1599" s="17" t="str">
        <f>IFERROR(VLOOKUP(U1599,[1]Cruces!$O$1:$P$6,2,0),"Sin Orden")</f>
        <v>Sin Orden</v>
      </c>
      <c r="AJ1599" s="17">
        <f t="shared" si="436"/>
        <v>29</v>
      </c>
      <c r="AK1599" s="17">
        <f t="shared" si="437"/>
        <v>10</v>
      </c>
      <c r="AL1599" s="17">
        <f t="shared" si="438"/>
        <v>2020</v>
      </c>
      <c r="AM1599" s="17">
        <f t="shared" ca="1" si="439"/>
        <v>27</v>
      </c>
      <c r="AN1599" s="18" t="str">
        <f>IFERROR(VLOOKUP(R1599*1,'[1]Ordenes de Servicio'!G:K,5,0),"No Cruza")</f>
        <v>No Cruza</v>
      </c>
      <c r="AO1599" s="17">
        <f t="shared" ca="1" si="440"/>
        <v>27</v>
      </c>
      <c r="AP1599" s="17">
        <f t="shared" si="441"/>
        <v>29</v>
      </c>
      <c r="AQ1599" s="17">
        <f t="shared" si="442"/>
        <v>10</v>
      </c>
      <c r="AR1599" s="17">
        <f t="shared" si="443"/>
        <v>2020</v>
      </c>
      <c r="AS1599" s="17">
        <f t="shared" ca="1" si="444"/>
        <v>27</v>
      </c>
      <c r="AT1599" s="17" t="str">
        <f t="shared" ca="1" si="447"/>
        <v>No</v>
      </c>
      <c r="AU1599" s="17">
        <f t="shared" si="445"/>
        <v>0</v>
      </c>
      <c r="AV1599" s="17" t="str">
        <f>+VLOOKUP(B1599,[1]Cruces!S:T,2,0)</f>
        <v>1. Solicitud</v>
      </c>
    </row>
    <row r="1600" spans="1:48" hidden="1" x14ac:dyDescent="0.25">
      <c r="A1600" s="17" t="s">
        <v>3064</v>
      </c>
      <c r="B1600" s="17" t="s">
        <v>68</v>
      </c>
      <c r="C1600" s="17">
        <v>0</v>
      </c>
      <c r="D1600" s="17">
        <v>0</v>
      </c>
      <c r="E1600" s="17" t="s">
        <v>55</v>
      </c>
      <c r="F1600" s="17" t="s">
        <v>107</v>
      </c>
      <c r="G1600" s="17" t="s">
        <v>2852</v>
      </c>
      <c r="H1600" s="17">
        <v>383018</v>
      </c>
      <c r="I1600" s="17" t="s">
        <v>71</v>
      </c>
      <c r="J1600" s="17" t="s">
        <v>59</v>
      </c>
      <c r="K1600" s="17" t="s">
        <v>2853</v>
      </c>
      <c r="L1600" s="17" t="s">
        <v>145</v>
      </c>
      <c r="M1600" s="17" t="s">
        <v>146</v>
      </c>
      <c r="N1600" s="17" t="s">
        <v>75</v>
      </c>
      <c r="O1600" s="17">
        <v>20191218</v>
      </c>
      <c r="P1600" s="17">
        <v>20191218</v>
      </c>
      <c r="Q1600" s="17">
        <v>9520</v>
      </c>
      <c r="R1600" s="17">
        <v>0</v>
      </c>
      <c r="S1600" s="17"/>
      <c r="T1600" s="17" t="s">
        <v>63</v>
      </c>
      <c r="U1600" s="17"/>
      <c r="V1600" s="17">
        <f t="shared" si="446"/>
        <v>650</v>
      </c>
      <c r="W1600" s="17">
        <v>650000</v>
      </c>
      <c r="X1600" s="17" t="s">
        <v>64</v>
      </c>
      <c r="Y1600" s="17" t="s">
        <v>150</v>
      </c>
      <c r="Z1600" s="17">
        <v>20200306</v>
      </c>
      <c r="AA1600" s="17" t="s">
        <v>124</v>
      </c>
      <c r="AB1600" s="17">
        <v>1</v>
      </c>
      <c r="AC1600" s="17" t="str">
        <f>IFERROR(VLOOKUP(A1600,[1]Cruces!AJ:AK,2,0),VLOOKUP(CONCATENATE(X1600,AA1600),[1]Cruces!G:H,2,0))</f>
        <v>Solicitud de Obra</v>
      </c>
      <c r="AD1600" s="17">
        <f t="shared" si="432"/>
        <v>18</v>
      </c>
      <c r="AE1600" s="17">
        <f t="shared" si="433"/>
        <v>12</v>
      </c>
      <c r="AF1600" s="17">
        <f t="shared" si="434"/>
        <v>2019</v>
      </c>
      <c r="AG1600" s="17" t="str">
        <f>IFERROR(VLOOKUP(MID(A1600,2,4)*1,[1]Cruces!K:L,2,0),"Verificar")</f>
        <v>Atlántico Sur</v>
      </c>
      <c r="AH1600" s="17">
        <f t="shared" ca="1" si="435"/>
        <v>343</v>
      </c>
      <c r="AI1600" s="17" t="str">
        <f>IFERROR(VLOOKUP(U1600,[1]Cruces!$O$1:$P$6,2,0),"Sin Orden")</f>
        <v>Sin Orden</v>
      </c>
      <c r="AJ1600" s="17">
        <f t="shared" si="436"/>
        <v>6</v>
      </c>
      <c r="AK1600" s="17">
        <f t="shared" si="437"/>
        <v>3</v>
      </c>
      <c r="AL1600" s="17">
        <f t="shared" si="438"/>
        <v>2020</v>
      </c>
      <c r="AM1600" s="17">
        <f t="shared" ca="1" si="439"/>
        <v>264</v>
      </c>
      <c r="AN1600" s="18" t="str">
        <f>IFERROR(VLOOKUP(R1600*1,'[1]Ordenes de Servicio'!G:K,5,0),"No Cruza")</f>
        <v>No Cruza</v>
      </c>
      <c r="AO1600" s="17">
        <f t="shared" ca="1" si="440"/>
        <v>264</v>
      </c>
      <c r="AP1600" s="17">
        <f t="shared" si="441"/>
        <v>18</v>
      </c>
      <c r="AQ1600" s="17">
        <f t="shared" si="442"/>
        <v>12</v>
      </c>
      <c r="AR1600" s="17">
        <f t="shared" si="443"/>
        <v>2019</v>
      </c>
      <c r="AS1600" s="17">
        <f t="shared" ca="1" si="444"/>
        <v>343</v>
      </c>
      <c r="AT1600" s="17" t="str">
        <f t="shared" ca="1" si="447"/>
        <v>No</v>
      </c>
      <c r="AU1600" s="17">
        <f t="shared" si="445"/>
        <v>79</v>
      </c>
      <c r="AV1600" s="17" t="str">
        <f>+VLOOKUP(B1600,[1]Cruces!S:T,2,0)</f>
        <v>5. Consultoría / Adjudicación</v>
      </c>
    </row>
    <row r="1601" spans="1:48" hidden="1" x14ac:dyDescent="0.25">
      <c r="A1601" s="17" t="s">
        <v>8615</v>
      </c>
      <c r="B1601" s="17" t="s">
        <v>6595</v>
      </c>
      <c r="C1601" s="17">
        <v>0</v>
      </c>
      <c r="D1601" s="17">
        <v>0</v>
      </c>
      <c r="E1601" s="17" t="s">
        <v>55</v>
      </c>
      <c r="F1601" s="17" t="s">
        <v>7098</v>
      </c>
      <c r="G1601" s="17" t="s">
        <v>8616</v>
      </c>
      <c r="H1601" s="17">
        <v>3135193289</v>
      </c>
      <c r="I1601" s="17" t="s">
        <v>71</v>
      </c>
      <c r="J1601" s="17" t="s">
        <v>59</v>
      </c>
      <c r="K1601" s="17" t="s">
        <v>8617</v>
      </c>
      <c r="L1601" s="17" t="s">
        <v>7101</v>
      </c>
      <c r="M1601" s="17" t="s">
        <v>7102</v>
      </c>
      <c r="N1601" s="17" t="s">
        <v>6600</v>
      </c>
      <c r="O1601" s="17">
        <v>20201022</v>
      </c>
      <c r="P1601" s="17">
        <v>20201117</v>
      </c>
      <c r="Q1601" s="17">
        <v>1180</v>
      </c>
      <c r="R1601" s="17">
        <v>28284867</v>
      </c>
      <c r="S1601" s="17" t="s">
        <v>6601</v>
      </c>
      <c r="T1601" s="17" t="s">
        <v>7091</v>
      </c>
      <c r="U1601" s="17" t="s">
        <v>77</v>
      </c>
      <c r="V1601" s="17">
        <f t="shared" si="446"/>
        <v>3</v>
      </c>
      <c r="W1601" s="17">
        <v>3000</v>
      </c>
      <c r="X1601" s="17" t="s">
        <v>7065</v>
      </c>
      <c r="Y1601" s="17" t="s">
        <v>6595</v>
      </c>
      <c r="Z1601" s="17">
        <v>20201117</v>
      </c>
      <c r="AA1601" s="17" t="s">
        <v>1947</v>
      </c>
      <c r="AB1601" s="17">
        <v>1</v>
      </c>
      <c r="AC1601" s="17" t="str">
        <f>IFERROR(VLOOKUP(A1601,[1]Cruces!AJ:AK,2,0),VLOOKUP(CONCATENATE(X1601,AA1601),[1]Cruces!G:H,2,0))</f>
        <v>Solicitud por BT</v>
      </c>
      <c r="AD1601" s="17">
        <f t="shared" si="432"/>
        <v>22</v>
      </c>
      <c r="AE1601" s="17">
        <f t="shared" si="433"/>
        <v>10</v>
      </c>
      <c r="AF1601" s="17">
        <f t="shared" si="434"/>
        <v>2020</v>
      </c>
      <c r="AG1601" s="17" t="str">
        <f>IFERROR(VLOOKUP(MID(A1601,2,4)*1,[1]Cruces!K:L,2,0),"Verificar")</f>
        <v>Atlántico Norte</v>
      </c>
      <c r="AH1601" s="17">
        <f t="shared" ca="1" si="435"/>
        <v>34</v>
      </c>
      <c r="AI1601" s="17" t="str">
        <f>IFERROR(VLOOKUP(U1601,[1]Cruces!$O$1:$P$6,2,0),"Sin Orden")</f>
        <v>Pendiente</v>
      </c>
      <c r="AJ1601" s="17">
        <f t="shared" si="436"/>
        <v>17</v>
      </c>
      <c r="AK1601" s="17">
        <f t="shared" si="437"/>
        <v>11</v>
      </c>
      <c r="AL1601" s="17">
        <f t="shared" si="438"/>
        <v>2020</v>
      </c>
      <c r="AM1601" s="17">
        <f t="shared" ca="1" si="439"/>
        <v>8</v>
      </c>
      <c r="AN1601" s="18" t="str">
        <f>IFERROR(VLOOKUP(R1601*1,'[1]Ordenes de Servicio'!G:K,5,0),"No Cruza")</f>
        <v>No Cruza</v>
      </c>
      <c r="AO1601" s="17">
        <f t="shared" ca="1" si="440"/>
        <v>8</v>
      </c>
      <c r="AP1601" s="17">
        <f t="shared" si="441"/>
        <v>17</v>
      </c>
      <c r="AQ1601" s="17">
        <f t="shared" si="442"/>
        <v>11</v>
      </c>
      <c r="AR1601" s="17">
        <f t="shared" si="443"/>
        <v>2020</v>
      </c>
      <c r="AS1601" s="17">
        <f t="shared" ca="1" si="444"/>
        <v>8</v>
      </c>
      <c r="AT1601" s="17" t="str">
        <f t="shared" ca="1" si="447"/>
        <v>No</v>
      </c>
      <c r="AU1601" s="17">
        <f t="shared" si="445"/>
        <v>0</v>
      </c>
      <c r="AV1601" s="17" t="str">
        <f>+VLOOKUP(B1601,[1]Cruces!S:T,2,0)</f>
        <v>7. Ejecución en Campo OS BT</v>
      </c>
    </row>
    <row r="1602" spans="1:48" hidden="1" x14ac:dyDescent="0.25">
      <c r="A1602" s="17" t="s">
        <v>8618</v>
      </c>
      <c r="B1602" s="17" t="s">
        <v>1943</v>
      </c>
      <c r="C1602" s="17">
        <v>4097824</v>
      </c>
      <c r="D1602" s="17">
        <v>36110159</v>
      </c>
      <c r="E1602" s="17" t="s">
        <v>93</v>
      </c>
      <c r="F1602" s="17" t="s">
        <v>932</v>
      </c>
      <c r="G1602" s="17" t="s">
        <v>7782</v>
      </c>
      <c r="H1602" s="17">
        <v>3002930344</v>
      </c>
      <c r="I1602" s="17" t="s">
        <v>71</v>
      </c>
      <c r="J1602" s="17" t="s">
        <v>8619</v>
      </c>
      <c r="K1602" s="17" t="s">
        <v>7784</v>
      </c>
      <c r="L1602" s="17" t="s">
        <v>7198</v>
      </c>
      <c r="M1602" s="17" t="s">
        <v>7199</v>
      </c>
      <c r="N1602" s="17" t="s">
        <v>1946</v>
      </c>
      <c r="O1602" s="17">
        <v>20201120</v>
      </c>
      <c r="P1602" s="17">
        <v>20201120</v>
      </c>
      <c r="Q1602" s="17">
        <v>3410</v>
      </c>
      <c r="R1602" s="17">
        <v>28293758</v>
      </c>
      <c r="S1602" s="17" t="s">
        <v>7072</v>
      </c>
      <c r="T1602" s="17" t="s">
        <v>63</v>
      </c>
      <c r="U1602" s="17" t="s">
        <v>77</v>
      </c>
      <c r="V1602" s="17">
        <f t="shared" si="446"/>
        <v>2</v>
      </c>
      <c r="W1602" s="17">
        <v>2000</v>
      </c>
      <c r="X1602" s="17" t="s">
        <v>89</v>
      </c>
      <c r="Y1602" s="17" t="s">
        <v>1943</v>
      </c>
      <c r="Z1602" s="17">
        <v>20201120</v>
      </c>
      <c r="AA1602" s="17" t="s">
        <v>1947</v>
      </c>
      <c r="AB1602" s="17">
        <v>1</v>
      </c>
      <c r="AC1602" s="17" t="str">
        <f>IFERROR(VLOOKUP(A1602,[1]Cruces!AJ:AK,2,0),VLOOKUP(CONCATENATE(X1602,AA1602),[1]Cruces!G:H,2,0))</f>
        <v>Solicitud por BT</v>
      </c>
      <c r="AD1602" s="17">
        <f t="shared" si="432"/>
        <v>20</v>
      </c>
      <c r="AE1602" s="17">
        <f t="shared" si="433"/>
        <v>11</v>
      </c>
      <c r="AF1602" s="17">
        <f t="shared" si="434"/>
        <v>2020</v>
      </c>
      <c r="AG1602" s="17" t="str">
        <f>IFERROR(VLOOKUP(MID(A1602,2,4)*1,[1]Cruces!K:L,2,0),"Verificar")</f>
        <v>Magdalena</v>
      </c>
      <c r="AH1602" s="17">
        <f t="shared" ca="1" si="435"/>
        <v>5</v>
      </c>
      <c r="AI1602" s="17" t="str">
        <f>IFERROR(VLOOKUP(U1602,[1]Cruces!$O$1:$P$6,2,0),"Sin Orden")</f>
        <v>Pendiente</v>
      </c>
      <c r="AJ1602" s="17">
        <f t="shared" si="436"/>
        <v>20</v>
      </c>
      <c r="AK1602" s="17">
        <f t="shared" si="437"/>
        <v>11</v>
      </c>
      <c r="AL1602" s="17">
        <f t="shared" si="438"/>
        <v>2020</v>
      </c>
      <c r="AM1602" s="17">
        <f t="shared" ca="1" si="439"/>
        <v>5</v>
      </c>
      <c r="AN1602" s="18" t="str">
        <f>IFERROR(VLOOKUP(R1602*1,'[1]Ordenes de Servicio'!G:K,5,0),"No Cruza")</f>
        <v>No Cruza</v>
      </c>
      <c r="AO1602" s="17">
        <f t="shared" ca="1" si="440"/>
        <v>5</v>
      </c>
      <c r="AP1602" s="17">
        <f t="shared" si="441"/>
        <v>20</v>
      </c>
      <c r="AQ1602" s="17">
        <f t="shared" si="442"/>
        <v>11</v>
      </c>
      <c r="AR1602" s="17">
        <f t="shared" si="443"/>
        <v>2020</v>
      </c>
      <c r="AS1602" s="17">
        <f t="shared" ca="1" si="444"/>
        <v>5</v>
      </c>
      <c r="AT1602" s="17" t="str">
        <f t="shared" ca="1" si="447"/>
        <v>No</v>
      </c>
      <c r="AU1602" s="17">
        <f t="shared" si="445"/>
        <v>0</v>
      </c>
      <c r="AV1602" s="17" t="str">
        <f>+VLOOKUP(B1602,[1]Cruces!S:T,2,0)</f>
        <v>7. Ejecución en Campo OS BT</v>
      </c>
    </row>
    <row r="1603" spans="1:48" hidden="1" x14ac:dyDescent="0.25">
      <c r="A1603" s="17" t="s">
        <v>3065</v>
      </c>
      <c r="B1603" s="17" t="s">
        <v>68</v>
      </c>
      <c r="C1603" s="17">
        <v>1205365</v>
      </c>
      <c r="D1603" s="17">
        <v>10037129</v>
      </c>
      <c r="E1603" s="17" t="s">
        <v>93</v>
      </c>
      <c r="F1603" s="17" t="s">
        <v>81</v>
      </c>
      <c r="G1603" s="17" t="s">
        <v>3066</v>
      </c>
      <c r="H1603" s="17">
        <v>3187827660</v>
      </c>
      <c r="I1603" s="17" t="s">
        <v>182</v>
      </c>
      <c r="J1603" s="17" t="s">
        <v>3067</v>
      </c>
      <c r="K1603" s="17" t="s">
        <v>3068</v>
      </c>
      <c r="L1603" s="17" t="s">
        <v>85</v>
      </c>
      <c r="M1603" s="17" t="s">
        <v>86</v>
      </c>
      <c r="N1603" s="17" t="s">
        <v>75</v>
      </c>
      <c r="O1603" s="17">
        <v>20200210</v>
      </c>
      <c r="P1603" s="17">
        <v>20201029</v>
      </c>
      <c r="Q1603" s="17">
        <v>3410</v>
      </c>
      <c r="R1603" s="17">
        <v>27181013</v>
      </c>
      <c r="S1603" s="17" t="s">
        <v>100</v>
      </c>
      <c r="T1603" s="17" t="s">
        <v>63</v>
      </c>
      <c r="U1603" s="17" t="s">
        <v>91</v>
      </c>
      <c r="V1603" s="17">
        <f t="shared" si="446"/>
        <v>225</v>
      </c>
      <c r="W1603" s="17">
        <v>225000</v>
      </c>
      <c r="X1603" s="17" t="s">
        <v>89</v>
      </c>
      <c r="Y1603" s="17" t="s">
        <v>136</v>
      </c>
      <c r="Z1603" s="17">
        <v>20201120</v>
      </c>
      <c r="AA1603" s="17" t="s">
        <v>101</v>
      </c>
      <c r="AB1603" s="17">
        <v>1</v>
      </c>
      <c r="AC1603" s="17" t="str">
        <f>IFERROR(VLOOKUP(A1603,[1]Cruces!AJ:AK,2,0),VLOOKUP(CONCATENATE(X1603,AA1603),[1]Cruces!G:H,2,0))</f>
        <v>Solicitud de Obra</v>
      </c>
      <c r="AD1603" s="17">
        <f t="shared" si="432"/>
        <v>10</v>
      </c>
      <c r="AE1603" s="17">
        <f t="shared" si="433"/>
        <v>2</v>
      </c>
      <c r="AF1603" s="17">
        <f t="shared" si="434"/>
        <v>2020</v>
      </c>
      <c r="AG1603" s="17" t="str">
        <f>IFERROR(VLOOKUP(MID(A1603,2,4)*1,[1]Cruces!K:L,2,0),"Verificar")</f>
        <v>Magdalena</v>
      </c>
      <c r="AH1603" s="17">
        <f t="shared" ca="1" si="435"/>
        <v>289</v>
      </c>
      <c r="AI1603" s="17" t="str">
        <f>IFERROR(VLOOKUP(U1603,[1]Cruces!$O$1:$P$6,2,0),"Sin Orden")</f>
        <v>Resuelta</v>
      </c>
      <c r="AJ1603" s="17">
        <f t="shared" si="436"/>
        <v>20</v>
      </c>
      <c r="AK1603" s="17">
        <f t="shared" si="437"/>
        <v>11</v>
      </c>
      <c r="AL1603" s="17">
        <f t="shared" si="438"/>
        <v>2020</v>
      </c>
      <c r="AM1603" s="17">
        <f t="shared" ca="1" si="439"/>
        <v>5</v>
      </c>
      <c r="AN1603" s="18" t="str">
        <f>IFERROR(VLOOKUP(R1603*1,'[1]Ordenes de Servicio'!G:K,5,0),"No Cruza")</f>
        <v>No Cruza</v>
      </c>
      <c r="AO1603" s="17">
        <f t="shared" ca="1" si="440"/>
        <v>284</v>
      </c>
      <c r="AP1603" s="17">
        <f t="shared" si="441"/>
        <v>29</v>
      </c>
      <c r="AQ1603" s="17">
        <f t="shared" si="442"/>
        <v>10</v>
      </c>
      <c r="AR1603" s="17">
        <f t="shared" si="443"/>
        <v>2020</v>
      </c>
      <c r="AS1603" s="17">
        <f t="shared" ca="1" si="444"/>
        <v>27</v>
      </c>
      <c r="AT1603" s="17" t="str">
        <f t="shared" ca="1" si="447"/>
        <v>No</v>
      </c>
      <c r="AU1603" s="17">
        <f t="shared" si="445"/>
        <v>22</v>
      </c>
      <c r="AV1603" s="17" t="str">
        <f>+VLOOKUP(B1603,[1]Cruces!S:T,2,0)</f>
        <v>5. Consultoría / Adjudicación</v>
      </c>
    </row>
    <row r="1604" spans="1:48" hidden="1" x14ac:dyDescent="0.25">
      <c r="A1604" s="17" t="s">
        <v>3070</v>
      </c>
      <c r="B1604" s="17" t="s">
        <v>68</v>
      </c>
      <c r="C1604" s="17">
        <v>1915786</v>
      </c>
      <c r="D1604" s="17">
        <v>0</v>
      </c>
      <c r="E1604" s="17" t="s">
        <v>55</v>
      </c>
      <c r="F1604" s="17" t="s">
        <v>120</v>
      </c>
      <c r="G1604" s="17" t="s">
        <v>3071</v>
      </c>
      <c r="H1604" s="17">
        <v>3688505</v>
      </c>
      <c r="I1604" s="17" t="s">
        <v>116</v>
      </c>
      <c r="J1604" s="17" t="s">
        <v>59</v>
      </c>
      <c r="K1604" s="17" t="s">
        <v>97</v>
      </c>
      <c r="L1604" s="17" t="s">
        <v>122</v>
      </c>
      <c r="M1604" s="17" t="s">
        <v>123</v>
      </c>
      <c r="N1604" s="17" t="s">
        <v>75</v>
      </c>
      <c r="O1604" s="17">
        <v>20180427</v>
      </c>
      <c r="P1604" s="17">
        <v>20180530</v>
      </c>
      <c r="Q1604" s="17">
        <v>7551</v>
      </c>
      <c r="R1604" s="17">
        <v>25222177</v>
      </c>
      <c r="S1604" s="17" t="s">
        <v>76</v>
      </c>
      <c r="T1604" s="17" t="s">
        <v>63</v>
      </c>
      <c r="U1604" s="17" t="s">
        <v>88</v>
      </c>
      <c r="V1604" s="17">
        <f t="shared" si="446"/>
        <v>75</v>
      </c>
      <c r="W1604" s="17">
        <v>75000</v>
      </c>
      <c r="X1604" s="17" t="s">
        <v>89</v>
      </c>
      <c r="Y1604" s="17" t="s">
        <v>136</v>
      </c>
      <c r="Z1604" s="17">
        <v>20180605</v>
      </c>
      <c r="AA1604" s="17" t="s">
        <v>78</v>
      </c>
      <c r="AB1604" s="17">
        <v>1</v>
      </c>
      <c r="AC1604" s="17" t="str">
        <f>IFERROR(VLOOKUP(A1604,[1]Cruces!AJ:AK,2,0),VLOOKUP(CONCATENATE(X1604,AA1604),[1]Cruces!G:H,2,0))</f>
        <v>Solicitud de Obra</v>
      </c>
      <c r="AD1604" s="17">
        <f t="shared" si="432"/>
        <v>27</v>
      </c>
      <c r="AE1604" s="17">
        <f t="shared" si="433"/>
        <v>4</v>
      </c>
      <c r="AF1604" s="17">
        <f t="shared" si="434"/>
        <v>2018</v>
      </c>
      <c r="AG1604" s="17" t="str">
        <f>IFERROR(VLOOKUP(MID(A1604,2,4)*1,[1]Cruces!K:L,2,0),"Verificar")</f>
        <v>Atlántico Norte</v>
      </c>
      <c r="AH1604" s="17">
        <f t="shared" ca="1" si="435"/>
        <v>943</v>
      </c>
      <c r="AI1604" s="17" t="str">
        <f>IFERROR(VLOOKUP(U1604,[1]Cruces!$O$1:$P$6,2,0),"Sin Orden")</f>
        <v>Resuelta</v>
      </c>
      <c r="AJ1604" s="17">
        <f t="shared" si="436"/>
        <v>5</v>
      </c>
      <c r="AK1604" s="17">
        <f t="shared" si="437"/>
        <v>6</v>
      </c>
      <c r="AL1604" s="17">
        <f t="shared" si="438"/>
        <v>2018</v>
      </c>
      <c r="AM1604" s="17">
        <f t="shared" ca="1" si="439"/>
        <v>904</v>
      </c>
      <c r="AN1604" s="18" t="str">
        <f>IFERROR(VLOOKUP(R1604*1,'[1]Ordenes de Servicio'!G:K,5,0),"No Cruza")</f>
        <v>No Cruza</v>
      </c>
      <c r="AO1604" s="17">
        <f t="shared" ca="1" si="440"/>
        <v>39</v>
      </c>
      <c r="AP1604" s="17">
        <f t="shared" si="441"/>
        <v>30</v>
      </c>
      <c r="AQ1604" s="17">
        <f t="shared" si="442"/>
        <v>5</v>
      </c>
      <c r="AR1604" s="17">
        <f t="shared" si="443"/>
        <v>2018</v>
      </c>
      <c r="AS1604" s="17">
        <f t="shared" ca="1" si="444"/>
        <v>910</v>
      </c>
      <c r="AT1604" s="17" t="str">
        <f t="shared" ca="1" si="447"/>
        <v>Si</v>
      </c>
      <c r="AU1604" s="17">
        <f t="shared" si="445"/>
        <v>6</v>
      </c>
      <c r="AV1604" s="17" t="str">
        <f>+VLOOKUP(B1604,[1]Cruces!S:T,2,0)</f>
        <v>5. Consultoría / Adjudicación</v>
      </c>
    </row>
    <row r="1605" spans="1:48" hidden="1" x14ac:dyDescent="0.25">
      <c r="A1605" s="17" t="s">
        <v>8620</v>
      </c>
      <c r="B1605" s="17" t="s">
        <v>1943</v>
      </c>
      <c r="C1605" s="17">
        <v>6921482</v>
      </c>
      <c r="D1605" s="17">
        <v>35019567</v>
      </c>
      <c r="E1605" s="17" t="s">
        <v>93</v>
      </c>
      <c r="F1605" s="17" t="s">
        <v>7098</v>
      </c>
      <c r="G1605" s="17" t="s">
        <v>8621</v>
      </c>
      <c r="H1605" s="17">
        <v>3107102751</v>
      </c>
      <c r="I1605" s="17" t="s">
        <v>71</v>
      </c>
      <c r="J1605" s="17" t="s">
        <v>8622</v>
      </c>
      <c r="K1605" s="17" t="s">
        <v>97</v>
      </c>
      <c r="L1605" s="17" t="s">
        <v>7678</v>
      </c>
      <c r="M1605" s="17" t="s">
        <v>7679</v>
      </c>
      <c r="N1605" s="17" t="s">
        <v>1946</v>
      </c>
      <c r="O1605" s="17">
        <v>20201031</v>
      </c>
      <c r="P1605" s="17">
        <v>20201031</v>
      </c>
      <c r="Q1605" s="17">
        <v>3410</v>
      </c>
      <c r="R1605" s="17">
        <v>28263530</v>
      </c>
      <c r="S1605" s="17" t="s">
        <v>7072</v>
      </c>
      <c r="T1605" s="17" t="s">
        <v>63</v>
      </c>
      <c r="U1605" s="17" t="s">
        <v>77</v>
      </c>
      <c r="V1605" s="17">
        <f t="shared" si="446"/>
        <v>3</v>
      </c>
      <c r="W1605" s="17">
        <v>3000</v>
      </c>
      <c r="X1605" s="17" t="s">
        <v>89</v>
      </c>
      <c r="Y1605" s="17" t="s">
        <v>1943</v>
      </c>
      <c r="Z1605" s="17">
        <v>20201031</v>
      </c>
      <c r="AA1605" s="17" t="s">
        <v>1947</v>
      </c>
      <c r="AB1605" s="17">
        <v>1</v>
      </c>
      <c r="AC1605" s="17" t="str">
        <f>IFERROR(VLOOKUP(A1605,[1]Cruces!AJ:AK,2,0),VLOOKUP(CONCATENATE(X1605,AA1605),[1]Cruces!G:H,2,0))</f>
        <v>Solicitud por BT</v>
      </c>
      <c r="AD1605" s="17">
        <f t="shared" si="432"/>
        <v>31</v>
      </c>
      <c r="AE1605" s="17">
        <f t="shared" si="433"/>
        <v>10</v>
      </c>
      <c r="AF1605" s="17">
        <f t="shared" si="434"/>
        <v>2020</v>
      </c>
      <c r="AG1605" s="17" t="str">
        <f>IFERROR(VLOOKUP(MID(A1605,2,4)*1,[1]Cruces!K:L,2,0),"Verificar")</f>
        <v>Magdalena</v>
      </c>
      <c r="AH1605" s="17">
        <f t="shared" ca="1" si="435"/>
        <v>25</v>
      </c>
      <c r="AI1605" s="17" t="str">
        <f>IFERROR(VLOOKUP(U1605,[1]Cruces!$O$1:$P$6,2,0),"Sin Orden")</f>
        <v>Pendiente</v>
      </c>
      <c r="AJ1605" s="17">
        <f t="shared" si="436"/>
        <v>31</v>
      </c>
      <c r="AK1605" s="17">
        <f t="shared" si="437"/>
        <v>10</v>
      </c>
      <c r="AL1605" s="17">
        <f t="shared" si="438"/>
        <v>2020</v>
      </c>
      <c r="AM1605" s="17">
        <f t="shared" ca="1" si="439"/>
        <v>25</v>
      </c>
      <c r="AN1605" s="18" t="str">
        <f>IFERROR(VLOOKUP(R1605*1,'[1]Ordenes de Servicio'!G:K,5,0),"No Cruza")</f>
        <v>No Cruza</v>
      </c>
      <c r="AO1605" s="17">
        <f t="shared" ca="1" si="440"/>
        <v>25</v>
      </c>
      <c r="AP1605" s="17">
        <f t="shared" si="441"/>
        <v>31</v>
      </c>
      <c r="AQ1605" s="17">
        <f t="shared" si="442"/>
        <v>10</v>
      </c>
      <c r="AR1605" s="17">
        <f t="shared" si="443"/>
        <v>2020</v>
      </c>
      <c r="AS1605" s="17">
        <f t="shared" ca="1" si="444"/>
        <v>25</v>
      </c>
      <c r="AT1605" s="17" t="str">
        <f t="shared" ca="1" si="447"/>
        <v>No</v>
      </c>
      <c r="AU1605" s="17">
        <f t="shared" si="445"/>
        <v>0</v>
      </c>
      <c r="AV1605" s="17" t="str">
        <f>+VLOOKUP(B1605,[1]Cruces!S:T,2,0)</f>
        <v>7. Ejecución en Campo OS BT</v>
      </c>
    </row>
    <row r="1606" spans="1:48" hidden="1" x14ac:dyDescent="0.25">
      <c r="A1606" s="17" t="s">
        <v>10573</v>
      </c>
      <c r="B1606" s="17" t="s">
        <v>296</v>
      </c>
      <c r="C1606" s="17">
        <v>0</v>
      </c>
      <c r="D1606" s="17">
        <v>0</v>
      </c>
      <c r="E1606" s="17" t="s">
        <v>55</v>
      </c>
      <c r="F1606" s="17" t="s">
        <v>932</v>
      </c>
      <c r="G1606" s="17" t="s">
        <v>10574</v>
      </c>
      <c r="H1606" s="17">
        <v>0</v>
      </c>
      <c r="I1606" s="17" t="s">
        <v>71</v>
      </c>
      <c r="J1606" s="17" t="s">
        <v>59</v>
      </c>
      <c r="K1606" s="17" t="s">
        <v>97</v>
      </c>
      <c r="L1606" s="17" t="s">
        <v>935</v>
      </c>
      <c r="M1606" s="17" t="s">
        <v>936</v>
      </c>
      <c r="N1606" s="17" t="s">
        <v>301</v>
      </c>
      <c r="O1606" s="17">
        <v>20200917</v>
      </c>
      <c r="P1606" s="17">
        <v>20200917</v>
      </c>
      <c r="Q1606" s="17">
        <v>7791</v>
      </c>
      <c r="R1606" s="17">
        <v>28282012</v>
      </c>
      <c r="S1606" s="17" t="s">
        <v>100</v>
      </c>
      <c r="T1606" s="17" t="s">
        <v>63</v>
      </c>
      <c r="U1606" s="17" t="s">
        <v>91</v>
      </c>
      <c r="V1606" s="17">
        <f t="shared" si="446"/>
        <v>25</v>
      </c>
      <c r="W1606" s="17">
        <v>25000</v>
      </c>
      <c r="X1606" s="17" t="s">
        <v>64</v>
      </c>
      <c r="Y1606" s="17" t="s">
        <v>296</v>
      </c>
      <c r="Z1606" s="17">
        <v>20200917</v>
      </c>
      <c r="AA1606" s="17" t="s">
        <v>78</v>
      </c>
      <c r="AB1606" s="17">
        <v>1</v>
      </c>
      <c r="AC1606" s="17" t="str">
        <f>IFERROR(VLOOKUP(A1606,[1]Cruces!AJ:AK,2,0),VLOOKUP(CONCATENATE(X1606,AA1606),[1]Cruces!G:H,2,0))</f>
        <v>Exp BMT</v>
      </c>
      <c r="AD1606" s="17">
        <f t="shared" si="432"/>
        <v>17</v>
      </c>
      <c r="AE1606" s="17">
        <f t="shared" si="433"/>
        <v>9</v>
      </c>
      <c r="AF1606" s="17">
        <f t="shared" si="434"/>
        <v>2020</v>
      </c>
      <c r="AG1606" s="17" t="str">
        <f>IFERROR(VLOOKUP(MID(A1606,2,4)*1,[1]Cruces!K:L,2,0),"Verificar")</f>
        <v>Magdalena</v>
      </c>
      <c r="AH1606" s="17">
        <f t="shared" ca="1" si="435"/>
        <v>69</v>
      </c>
      <c r="AI1606" s="17" t="str">
        <f>IFERROR(VLOOKUP(U1606,[1]Cruces!$O$1:$P$6,2,0),"Sin Orden")</f>
        <v>Resuelta</v>
      </c>
      <c r="AJ1606" s="17">
        <f t="shared" si="436"/>
        <v>17</v>
      </c>
      <c r="AK1606" s="17">
        <f t="shared" si="437"/>
        <v>9</v>
      </c>
      <c r="AL1606" s="17">
        <f t="shared" si="438"/>
        <v>2020</v>
      </c>
      <c r="AM1606" s="17">
        <f t="shared" ca="1" si="439"/>
        <v>69</v>
      </c>
      <c r="AN1606" s="18" t="str">
        <f>IFERROR(VLOOKUP(R1606*1,'[1]Ordenes de Servicio'!G:K,5,0),"No Cruza")</f>
        <v>No Cruza</v>
      </c>
      <c r="AO1606" s="17">
        <f t="shared" ca="1" si="440"/>
        <v>0</v>
      </c>
      <c r="AP1606" s="17">
        <f t="shared" si="441"/>
        <v>17</v>
      </c>
      <c r="AQ1606" s="17">
        <f t="shared" si="442"/>
        <v>9</v>
      </c>
      <c r="AR1606" s="17">
        <f t="shared" si="443"/>
        <v>2020</v>
      </c>
      <c r="AS1606" s="17">
        <f t="shared" ca="1" si="444"/>
        <v>69</v>
      </c>
      <c r="AT1606" s="17" t="str">
        <f t="shared" ca="1" si="447"/>
        <v>No</v>
      </c>
      <c r="AU1606" s="17">
        <f t="shared" si="445"/>
        <v>0</v>
      </c>
      <c r="AV1606" s="17" t="str">
        <f>+VLOOKUP(B1606,[1]Cruces!S:T,2,0)</f>
        <v>3. Evaluación Técnico Ecónomica</v>
      </c>
    </row>
    <row r="1607" spans="1:48" hidden="1" x14ac:dyDescent="0.25">
      <c r="A1607" s="17" t="s">
        <v>8623</v>
      </c>
      <c r="B1607" s="17" t="s">
        <v>569</v>
      </c>
      <c r="C1607" s="17">
        <v>0</v>
      </c>
      <c r="D1607" s="17">
        <v>0</v>
      </c>
      <c r="E1607" s="17" t="s">
        <v>55</v>
      </c>
      <c r="F1607" s="17" t="s">
        <v>7082</v>
      </c>
      <c r="G1607" s="17" t="s">
        <v>8624</v>
      </c>
      <c r="H1607" s="17">
        <v>3126637771</v>
      </c>
      <c r="I1607" s="17" t="s">
        <v>71</v>
      </c>
      <c r="J1607" s="17" t="s">
        <v>59</v>
      </c>
      <c r="K1607" s="17" t="s">
        <v>8625</v>
      </c>
      <c r="L1607" s="17" t="s">
        <v>7253</v>
      </c>
      <c r="M1607" s="17" t="s">
        <v>7254</v>
      </c>
      <c r="N1607" s="17" t="s">
        <v>572</v>
      </c>
      <c r="O1607" s="17">
        <v>20200930</v>
      </c>
      <c r="P1607" s="17">
        <v>20200930</v>
      </c>
      <c r="Q1607" s="17">
        <v>9510</v>
      </c>
      <c r="R1607" s="17">
        <v>0</v>
      </c>
      <c r="S1607" s="17"/>
      <c r="T1607" s="17" t="s">
        <v>63</v>
      </c>
      <c r="U1607" s="17"/>
      <c r="V1607" s="17">
        <f t="shared" si="446"/>
        <v>3</v>
      </c>
      <c r="W1607" s="17">
        <v>3000</v>
      </c>
      <c r="X1607" s="17" t="s">
        <v>7065</v>
      </c>
      <c r="Y1607" s="17" t="s">
        <v>569</v>
      </c>
      <c r="Z1607" s="17">
        <v>20200930</v>
      </c>
      <c r="AA1607" s="17" t="s">
        <v>1947</v>
      </c>
      <c r="AB1607" s="17">
        <v>1</v>
      </c>
      <c r="AC1607" s="17" t="str">
        <f>IFERROR(VLOOKUP(A1607,[1]Cruces!AJ:AK,2,0),VLOOKUP(CONCATENATE(X1607,AA1607),[1]Cruces!G:H,2,0))</f>
        <v>Solicitud por BT</v>
      </c>
      <c r="AD1607" s="17">
        <f t="shared" si="432"/>
        <v>30</v>
      </c>
      <c r="AE1607" s="17">
        <f t="shared" si="433"/>
        <v>9</v>
      </c>
      <c r="AF1607" s="17">
        <f t="shared" si="434"/>
        <v>2020</v>
      </c>
      <c r="AG1607" s="17" t="str">
        <f>IFERROR(VLOOKUP(MID(A1607,2,4)*1,[1]Cruces!K:L,2,0),"Verificar")</f>
        <v>Atlántico Norte</v>
      </c>
      <c r="AH1607" s="17">
        <f t="shared" ca="1" si="435"/>
        <v>56</v>
      </c>
      <c r="AI1607" s="17" t="str">
        <f>IFERROR(VLOOKUP(U1607,[1]Cruces!$O$1:$P$6,2,0),"Sin Orden")</f>
        <v>Sin Orden</v>
      </c>
      <c r="AJ1607" s="17">
        <f t="shared" si="436"/>
        <v>30</v>
      </c>
      <c r="AK1607" s="17">
        <f t="shared" si="437"/>
        <v>9</v>
      </c>
      <c r="AL1607" s="17">
        <f t="shared" si="438"/>
        <v>2020</v>
      </c>
      <c r="AM1607" s="17">
        <f t="shared" ca="1" si="439"/>
        <v>56</v>
      </c>
      <c r="AN1607" s="18" t="str">
        <f>IFERROR(VLOOKUP(R1607*1,'[1]Ordenes de Servicio'!G:K,5,0),"No Cruza")</f>
        <v>No Cruza</v>
      </c>
      <c r="AO1607" s="17">
        <f t="shared" ca="1" si="440"/>
        <v>56</v>
      </c>
      <c r="AP1607" s="17">
        <f t="shared" si="441"/>
        <v>30</v>
      </c>
      <c r="AQ1607" s="17">
        <f t="shared" si="442"/>
        <v>9</v>
      </c>
      <c r="AR1607" s="17">
        <f t="shared" si="443"/>
        <v>2020</v>
      </c>
      <c r="AS1607" s="17">
        <f t="shared" ca="1" si="444"/>
        <v>56</v>
      </c>
      <c r="AT1607" s="17" t="str">
        <f t="shared" ca="1" si="447"/>
        <v>No</v>
      </c>
      <c r="AU1607" s="17">
        <f t="shared" si="445"/>
        <v>0</v>
      </c>
      <c r="AV1607" s="17" t="str">
        <f>+VLOOKUP(B1607,[1]Cruces!S:T,2,0)</f>
        <v>1. Solicitud</v>
      </c>
    </row>
    <row r="1608" spans="1:48" hidden="1" x14ac:dyDescent="0.25">
      <c r="A1608" s="17" t="s">
        <v>3072</v>
      </c>
      <c r="B1608" s="17" t="s">
        <v>54</v>
      </c>
      <c r="C1608" s="17">
        <v>0</v>
      </c>
      <c r="D1608" s="17">
        <v>0</v>
      </c>
      <c r="E1608" s="17" t="s">
        <v>55</v>
      </c>
      <c r="F1608" s="17" t="s">
        <v>232</v>
      </c>
      <c r="G1608" s="17" t="s">
        <v>2580</v>
      </c>
      <c r="H1608" s="17">
        <v>3952615</v>
      </c>
      <c r="I1608" s="17" t="s">
        <v>165</v>
      </c>
      <c r="J1608" s="17" t="s">
        <v>59</v>
      </c>
      <c r="K1608" s="17" t="s">
        <v>2581</v>
      </c>
      <c r="L1608" s="17" t="s">
        <v>280</v>
      </c>
      <c r="M1608" s="17" t="s">
        <v>281</v>
      </c>
      <c r="N1608" s="17" t="s">
        <v>62</v>
      </c>
      <c r="O1608" s="17">
        <v>20200305</v>
      </c>
      <c r="P1608" s="17">
        <v>20200311</v>
      </c>
      <c r="Q1608" s="17">
        <v>9520</v>
      </c>
      <c r="R1608" s="17">
        <v>27252031</v>
      </c>
      <c r="S1608" s="17" t="s">
        <v>100</v>
      </c>
      <c r="T1608" s="17" t="s">
        <v>63</v>
      </c>
      <c r="U1608" s="17" t="s">
        <v>91</v>
      </c>
      <c r="V1608" s="17">
        <f t="shared" si="446"/>
        <v>300</v>
      </c>
      <c r="W1608" s="17">
        <v>300000</v>
      </c>
      <c r="X1608" s="17" t="s">
        <v>64</v>
      </c>
      <c r="Y1608" s="17" t="s">
        <v>65</v>
      </c>
      <c r="Z1608" s="17">
        <v>20200311</v>
      </c>
      <c r="AA1608" s="17" t="s">
        <v>78</v>
      </c>
      <c r="AB1608" s="17">
        <v>1</v>
      </c>
      <c r="AC1608" s="17" t="str">
        <f>IFERROR(VLOOKUP(A1608,[1]Cruces!AJ:AK,2,0),VLOOKUP(CONCATENATE(X1608,AA1608),[1]Cruces!G:H,2,0))</f>
        <v>Solicitud de Obra</v>
      </c>
      <c r="AD1608" s="17">
        <f t="shared" si="432"/>
        <v>5</v>
      </c>
      <c r="AE1608" s="17">
        <f t="shared" si="433"/>
        <v>3</v>
      </c>
      <c r="AF1608" s="17">
        <f t="shared" si="434"/>
        <v>2020</v>
      </c>
      <c r="AG1608" s="17" t="str">
        <f>IFERROR(VLOOKUP(MID(A1608,2,4)*1,[1]Cruces!K:L,2,0),"Verificar")</f>
        <v>Atlántico Sur</v>
      </c>
      <c r="AH1608" s="17">
        <f t="shared" ca="1" si="435"/>
        <v>265</v>
      </c>
      <c r="AI1608" s="17" t="str">
        <f>IFERROR(VLOOKUP(U1608,[1]Cruces!$O$1:$P$6,2,0),"Sin Orden")</f>
        <v>Resuelta</v>
      </c>
      <c r="AJ1608" s="17">
        <f t="shared" si="436"/>
        <v>11</v>
      </c>
      <c r="AK1608" s="17">
        <f t="shared" si="437"/>
        <v>3</v>
      </c>
      <c r="AL1608" s="17">
        <f t="shared" si="438"/>
        <v>2020</v>
      </c>
      <c r="AM1608" s="17">
        <f t="shared" ca="1" si="439"/>
        <v>259</v>
      </c>
      <c r="AN1608" s="18" t="str">
        <f>IFERROR(VLOOKUP(R1608*1,'[1]Ordenes de Servicio'!G:K,5,0),"No Cruza")</f>
        <v>No Cruza</v>
      </c>
      <c r="AO1608" s="17">
        <f t="shared" ca="1" si="440"/>
        <v>6</v>
      </c>
      <c r="AP1608" s="17">
        <f t="shared" si="441"/>
        <v>11</v>
      </c>
      <c r="AQ1608" s="17">
        <f t="shared" si="442"/>
        <v>3</v>
      </c>
      <c r="AR1608" s="17">
        <f t="shared" si="443"/>
        <v>2020</v>
      </c>
      <c r="AS1608" s="17">
        <f t="shared" ca="1" si="444"/>
        <v>259</v>
      </c>
      <c r="AT1608" s="17" t="str">
        <f t="shared" ca="1" si="447"/>
        <v>No</v>
      </c>
      <c r="AU1608" s="17">
        <f t="shared" si="445"/>
        <v>0</v>
      </c>
      <c r="AV1608" s="17" t="str">
        <f>+VLOOKUP(B1608,[1]Cruces!S:T,2,0)</f>
        <v>4. Presupuesto de Obra</v>
      </c>
    </row>
    <row r="1609" spans="1:48" hidden="1" x14ac:dyDescent="0.25">
      <c r="A1609" s="17" t="s">
        <v>3075</v>
      </c>
      <c r="B1609" s="17" t="s">
        <v>68</v>
      </c>
      <c r="C1609" s="17">
        <v>0</v>
      </c>
      <c r="D1609" s="17">
        <v>0</v>
      </c>
      <c r="E1609" s="17" t="s">
        <v>55</v>
      </c>
      <c r="F1609" s="17" t="s">
        <v>107</v>
      </c>
      <c r="G1609" s="17" t="s">
        <v>3076</v>
      </c>
      <c r="H1609" s="17">
        <v>0</v>
      </c>
      <c r="I1609" s="17" t="s">
        <v>71</v>
      </c>
      <c r="J1609" s="17" t="s">
        <v>59</v>
      </c>
      <c r="K1609" s="17" t="s">
        <v>3077</v>
      </c>
      <c r="L1609" s="17" t="s">
        <v>117</v>
      </c>
      <c r="M1609" s="17" t="s">
        <v>118</v>
      </c>
      <c r="N1609" s="17" t="s">
        <v>75</v>
      </c>
      <c r="O1609" s="17">
        <v>20191108</v>
      </c>
      <c r="P1609" s="17">
        <v>20191126</v>
      </c>
      <c r="Q1609" s="17">
        <v>9510</v>
      </c>
      <c r="R1609" s="17">
        <v>27042543</v>
      </c>
      <c r="S1609" s="17" t="s">
        <v>76</v>
      </c>
      <c r="T1609" s="17" t="s">
        <v>63</v>
      </c>
      <c r="U1609" s="17" t="s">
        <v>91</v>
      </c>
      <c r="V1609" s="17">
        <f t="shared" si="446"/>
        <v>300</v>
      </c>
      <c r="W1609" s="17">
        <v>300000</v>
      </c>
      <c r="X1609" s="17" t="s">
        <v>64</v>
      </c>
      <c r="Y1609" s="17" t="s">
        <v>136</v>
      </c>
      <c r="Z1609" s="17">
        <v>20191217</v>
      </c>
      <c r="AA1609" s="17" t="s">
        <v>101</v>
      </c>
      <c r="AB1609" s="17">
        <v>1</v>
      </c>
      <c r="AC1609" s="17" t="str">
        <f>IFERROR(VLOOKUP(A1609,[1]Cruces!AJ:AK,2,0),VLOOKUP(CONCATENATE(X1609,AA1609),[1]Cruces!G:H,2,0))</f>
        <v>Solicitud de Obra</v>
      </c>
      <c r="AD1609" s="17">
        <f t="shared" si="432"/>
        <v>8</v>
      </c>
      <c r="AE1609" s="17">
        <f t="shared" si="433"/>
        <v>11</v>
      </c>
      <c r="AF1609" s="17">
        <f t="shared" si="434"/>
        <v>2019</v>
      </c>
      <c r="AG1609" s="17" t="str">
        <f>IFERROR(VLOOKUP(MID(A1609,2,4)*1,[1]Cruces!K:L,2,0),"Verificar")</f>
        <v>Atlántico Norte</v>
      </c>
      <c r="AH1609" s="17">
        <f t="shared" ca="1" si="435"/>
        <v>383</v>
      </c>
      <c r="AI1609" s="17" t="str">
        <f>IFERROR(VLOOKUP(U1609,[1]Cruces!$O$1:$P$6,2,0),"Sin Orden")</f>
        <v>Resuelta</v>
      </c>
      <c r="AJ1609" s="17">
        <f t="shared" si="436"/>
        <v>17</v>
      </c>
      <c r="AK1609" s="17">
        <f t="shared" si="437"/>
        <v>12</v>
      </c>
      <c r="AL1609" s="17">
        <f t="shared" si="438"/>
        <v>2019</v>
      </c>
      <c r="AM1609" s="17">
        <f t="shared" ca="1" si="439"/>
        <v>344</v>
      </c>
      <c r="AN1609" s="18">
        <f>IFERROR(VLOOKUP(R1609*1,'[1]Ordenes de Servicio'!G:K,5,0),"No Cruza")</f>
        <v>43826</v>
      </c>
      <c r="AO1609" s="17">
        <f t="shared" ca="1" si="440"/>
        <v>39</v>
      </c>
      <c r="AP1609" s="17">
        <f t="shared" si="441"/>
        <v>26</v>
      </c>
      <c r="AQ1609" s="17">
        <f t="shared" si="442"/>
        <v>11</v>
      </c>
      <c r="AR1609" s="17">
        <f t="shared" si="443"/>
        <v>2019</v>
      </c>
      <c r="AS1609" s="17">
        <f t="shared" ca="1" si="444"/>
        <v>365</v>
      </c>
      <c r="AT1609" s="17" t="str">
        <f t="shared" ca="1" si="447"/>
        <v>Si</v>
      </c>
      <c r="AU1609" s="17">
        <f t="shared" si="445"/>
        <v>21</v>
      </c>
      <c r="AV1609" s="17" t="str">
        <f>+VLOOKUP(B1609,[1]Cruces!S:T,2,0)</f>
        <v>5. Consultoría / Adjudicación</v>
      </c>
    </row>
    <row r="1610" spans="1:48" x14ac:dyDescent="0.25">
      <c r="A1610" s="17" t="s">
        <v>3078</v>
      </c>
      <c r="B1610" s="17" t="s">
        <v>80</v>
      </c>
      <c r="C1610" s="17">
        <v>0</v>
      </c>
      <c r="D1610" s="17">
        <v>0</v>
      </c>
      <c r="E1610" s="17" t="s">
        <v>55</v>
      </c>
      <c r="F1610" s="17" t="s">
        <v>56</v>
      </c>
      <c r="G1610" s="17" t="s">
        <v>3079</v>
      </c>
      <c r="H1610" s="17">
        <v>3165318935</v>
      </c>
      <c r="I1610" s="17" t="s">
        <v>182</v>
      </c>
      <c r="J1610" s="17" t="s">
        <v>59</v>
      </c>
      <c r="K1610" s="17" t="s">
        <v>3080</v>
      </c>
      <c r="L1610" s="17" t="s">
        <v>765</v>
      </c>
      <c r="M1610" s="17" t="s">
        <v>766</v>
      </c>
      <c r="N1610" s="17" t="s">
        <v>87</v>
      </c>
      <c r="O1610" s="17">
        <v>20190410</v>
      </c>
      <c r="P1610" s="17">
        <v>20191113</v>
      </c>
      <c r="Q1610" s="17">
        <v>1110</v>
      </c>
      <c r="R1610" s="17">
        <v>26479349</v>
      </c>
      <c r="S1610" s="17" t="s">
        <v>76</v>
      </c>
      <c r="T1610" s="17" t="s">
        <v>63</v>
      </c>
      <c r="U1610" s="17" t="s">
        <v>88</v>
      </c>
      <c r="V1610" s="17">
        <f t="shared" si="446"/>
        <v>75</v>
      </c>
      <c r="W1610" s="17">
        <v>75000</v>
      </c>
      <c r="X1610" s="17" t="s">
        <v>64</v>
      </c>
      <c r="Y1610" s="17" t="s">
        <v>80</v>
      </c>
      <c r="Z1610" s="17">
        <v>20191113</v>
      </c>
      <c r="AA1610" s="17" t="s">
        <v>78</v>
      </c>
      <c r="AB1610" s="17">
        <v>1</v>
      </c>
      <c r="AC1610" s="17" t="str">
        <f>IFERROR(VLOOKUP(A1610,[1]Cruces!AJ:AK,2,0),VLOOKUP(CONCATENATE(X1610,AA1610),[1]Cruces!G:H,2,0))</f>
        <v>Solicitud de Obra</v>
      </c>
      <c r="AD1610" s="17">
        <f t="shared" si="432"/>
        <v>10</v>
      </c>
      <c r="AE1610" s="17">
        <f t="shared" si="433"/>
        <v>4</v>
      </c>
      <c r="AF1610" s="17">
        <f t="shared" si="434"/>
        <v>2019</v>
      </c>
      <c r="AG1610" s="17" t="str">
        <f>IFERROR(VLOOKUP(MID(A1610,2,4)*1,[1]Cruces!K:L,2,0),"Verificar")</f>
        <v>Atlántico Norte</v>
      </c>
      <c r="AH1610" s="17">
        <f t="shared" ca="1" si="435"/>
        <v>595</v>
      </c>
      <c r="AI1610" s="17" t="str">
        <f>IFERROR(VLOOKUP(U1610,[1]Cruces!$O$1:$P$6,2,0),"Sin Orden")</f>
        <v>Resuelta</v>
      </c>
      <c r="AJ1610" s="17">
        <f t="shared" si="436"/>
        <v>13</v>
      </c>
      <c r="AK1610" s="17">
        <f t="shared" si="437"/>
        <v>11</v>
      </c>
      <c r="AL1610" s="17">
        <f t="shared" si="438"/>
        <v>2019</v>
      </c>
      <c r="AM1610" s="17">
        <f t="shared" ca="1" si="439"/>
        <v>378</v>
      </c>
      <c r="AN1610" s="18" t="str">
        <f>IFERROR(VLOOKUP(R1610*1,'[1]Ordenes de Servicio'!G:K,5,0),"No Cruza")</f>
        <v>No Cruza</v>
      </c>
      <c r="AO1610" s="17">
        <f t="shared" ca="1" si="440"/>
        <v>217</v>
      </c>
      <c r="AP1610" s="17">
        <f t="shared" si="441"/>
        <v>13</v>
      </c>
      <c r="AQ1610" s="17">
        <f t="shared" si="442"/>
        <v>11</v>
      </c>
      <c r="AR1610" s="17">
        <f t="shared" si="443"/>
        <v>2019</v>
      </c>
      <c r="AS1610" s="17">
        <f t="shared" ca="1" si="444"/>
        <v>378</v>
      </c>
      <c r="AT1610" s="17" t="str">
        <f t="shared" ca="1" si="447"/>
        <v>Si</v>
      </c>
      <c r="AU1610" s="17">
        <f t="shared" si="445"/>
        <v>0</v>
      </c>
      <c r="AV1610" s="17" t="str">
        <f>+VLOOKUP(B1610,[1]Cruces!S:T,2,0)</f>
        <v>8. Puesta en Servicio</v>
      </c>
    </row>
    <row r="1611" spans="1:48" hidden="1" x14ac:dyDescent="0.25">
      <c r="A1611" s="17" t="s">
        <v>8626</v>
      </c>
      <c r="B1611" s="17" t="s">
        <v>6595</v>
      </c>
      <c r="C1611" s="17">
        <v>0</v>
      </c>
      <c r="D1611" s="17">
        <v>0</v>
      </c>
      <c r="E1611" s="17" t="s">
        <v>55</v>
      </c>
      <c r="F1611" s="17" t="s">
        <v>69</v>
      </c>
      <c r="G1611" s="17" t="s">
        <v>500</v>
      </c>
      <c r="H1611" s="17">
        <v>3219982531</v>
      </c>
      <c r="I1611" s="17" t="s">
        <v>182</v>
      </c>
      <c r="J1611" s="17" t="s">
        <v>59</v>
      </c>
      <c r="K1611" s="17" t="s">
        <v>97</v>
      </c>
      <c r="L1611" s="17" t="s">
        <v>501</v>
      </c>
      <c r="M1611" s="17" t="s">
        <v>502</v>
      </c>
      <c r="N1611" s="17" t="s">
        <v>6600</v>
      </c>
      <c r="O1611" s="17">
        <v>20200427</v>
      </c>
      <c r="P1611" s="17">
        <v>20200429</v>
      </c>
      <c r="Q1611" s="17">
        <v>9510</v>
      </c>
      <c r="R1611" s="17">
        <v>27372423</v>
      </c>
      <c r="S1611" s="17" t="s">
        <v>6601</v>
      </c>
      <c r="T1611" s="17" t="s">
        <v>63</v>
      </c>
      <c r="U1611" s="17" t="s">
        <v>91</v>
      </c>
      <c r="V1611" s="17">
        <f t="shared" si="446"/>
        <v>3</v>
      </c>
      <c r="W1611" s="17">
        <v>3000</v>
      </c>
      <c r="X1611" s="17" t="s">
        <v>7065</v>
      </c>
      <c r="Y1611" s="17" t="s">
        <v>6595</v>
      </c>
      <c r="Z1611" s="17">
        <v>20200429</v>
      </c>
      <c r="AA1611" s="17" t="s">
        <v>1947</v>
      </c>
      <c r="AB1611" s="17">
        <v>1</v>
      </c>
      <c r="AC1611" s="17" t="str">
        <f>IFERROR(VLOOKUP(A1611,[1]Cruces!AJ:AK,2,0),VLOOKUP(CONCATENATE(X1611,AA1611),[1]Cruces!G:H,2,0))</f>
        <v>Solicitud por BT</v>
      </c>
      <c r="AD1611" s="17">
        <f t="shared" si="432"/>
        <v>27</v>
      </c>
      <c r="AE1611" s="17">
        <f t="shared" si="433"/>
        <v>4</v>
      </c>
      <c r="AF1611" s="17">
        <f t="shared" si="434"/>
        <v>2020</v>
      </c>
      <c r="AG1611" s="17" t="str">
        <f>IFERROR(VLOOKUP(MID(A1611,2,4)*1,[1]Cruces!K:L,2,0),"Verificar")</f>
        <v>Atlántico Norte</v>
      </c>
      <c r="AH1611" s="17">
        <f t="shared" ca="1" si="435"/>
        <v>212</v>
      </c>
      <c r="AI1611" s="17" t="str">
        <f>IFERROR(VLOOKUP(U1611,[1]Cruces!$O$1:$P$6,2,0),"Sin Orden")</f>
        <v>Resuelta</v>
      </c>
      <c r="AJ1611" s="17">
        <f t="shared" si="436"/>
        <v>29</v>
      </c>
      <c r="AK1611" s="17">
        <f t="shared" si="437"/>
        <v>4</v>
      </c>
      <c r="AL1611" s="17">
        <f t="shared" si="438"/>
        <v>2020</v>
      </c>
      <c r="AM1611" s="17">
        <f t="shared" ca="1" si="439"/>
        <v>210</v>
      </c>
      <c r="AN1611" s="18" t="str">
        <f>IFERROR(VLOOKUP(R1611*1,'[1]Ordenes de Servicio'!G:K,5,0),"No Cruza")</f>
        <v>No Cruza</v>
      </c>
      <c r="AO1611" s="17">
        <f t="shared" ca="1" si="440"/>
        <v>2</v>
      </c>
      <c r="AP1611" s="17">
        <f t="shared" si="441"/>
        <v>29</v>
      </c>
      <c r="AQ1611" s="17">
        <f t="shared" si="442"/>
        <v>4</v>
      </c>
      <c r="AR1611" s="17">
        <f t="shared" si="443"/>
        <v>2020</v>
      </c>
      <c r="AS1611" s="17">
        <f t="shared" ca="1" si="444"/>
        <v>210</v>
      </c>
      <c r="AT1611" s="17" t="str">
        <f t="shared" ca="1" si="447"/>
        <v>No</v>
      </c>
      <c r="AU1611" s="17">
        <f t="shared" si="445"/>
        <v>0</v>
      </c>
      <c r="AV1611" s="17" t="str">
        <f>+VLOOKUP(B1611,[1]Cruces!S:T,2,0)</f>
        <v>7. Ejecución en Campo OS BT</v>
      </c>
    </row>
    <row r="1612" spans="1:48" hidden="1" x14ac:dyDescent="0.25">
      <c r="A1612" s="17" t="s">
        <v>8627</v>
      </c>
      <c r="B1612" s="17" t="s">
        <v>6595</v>
      </c>
      <c r="C1612" s="17">
        <v>0</v>
      </c>
      <c r="D1612" s="17">
        <v>0</v>
      </c>
      <c r="E1612" s="17" t="s">
        <v>55</v>
      </c>
      <c r="F1612" s="17" t="s">
        <v>5366</v>
      </c>
      <c r="G1612" s="17" t="s">
        <v>8628</v>
      </c>
      <c r="H1612" s="17">
        <v>3012853066</v>
      </c>
      <c r="I1612" s="17" t="s">
        <v>71</v>
      </c>
      <c r="J1612" s="17" t="s">
        <v>59</v>
      </c>
      <c r="K1612" s="17" t="s">
        <v>97</v>
      </c>
      <c r="L1612" s="17" t="s">
        <v>7338</v>
      </c>
      <c r="M1612" s="17" t="s">
        <v>7339</v>
      </c>
      <c r="N1612" s="17" t="s">
        <v>6600</v>
      </c>
      <c r="O1612" s="17">
        <v>20201106</v>
      </c>
      <c r="P1612" s="17">
        <v>20201111</v>
      </c>
      <c r="Q1612" s="17">
        <v>9510</v>
      </c>
      <c r="R1612" s="17">
        <v>28271559</v>
      </c>
      <c r="S1612" s="17" t="s">
        <v>6601</v>
      </c>
      <c r="T1612" s="17" t="s">
        <v>63</v>
      </c>
      <c r="U1612" s="17" t="s">
        <v>91</v>
      </c>
      <c r="V1612" s="17">
        <f t="shared" si="446"/>
        <v>3</v>
      </c>
      <c r="W1612" s="17">
        <v>3000</v>
      </c>
      <c r="X1612" s="17" t="s">
        <v>7065</v>
      </c>
      <c r="Y1612" s="17" t="s">
        <v>6595</v>
      </c>
      <c r="Z1612" s="17">
        <v>20201111</v>
      </c>
      <c r="AA1612" s="17" t="s">
        <v>1947</v>
      </c>
      <c r="AB1612" s="17">
        <v>1</v>
      </c>
      <c r="AC1612" s="17" t="str">
        <f>IFERROR(VLOOKUP(A1612,[1]Cruces!AJ:AK,2,0),VLOOKUP(CONCATENATE(X1612,AA1612),[1]Cruces!G:H,2,0))</f>
        <v>Solicitud por BT</v>
      </c>
      <c r="AD1612" s="17">
        <f t="shared" si="432"/>
        <v>6</v>
      </c>
      <c r="AE1612" s="17">
        <f t="shared" si="433"/>
        <v>11</v>
      </c>
      <c r="AF1612" s="17">
        <f t="shared" si="434"/>
        <v>2020</v>
      </c>
      <c r="AG1612" s="17" t="str">
        <f>IFERROR(VLOOKUP(MID(A1612,2,4)*1,[1]Cruces!K:L,2,0),"Verificar")</f>
        <v>Atlántico Norte</v>
      </c>
      <c r="AH1612" s="17">
        <f t="shared" ca="1" si="435"/>
        <v>19</v>
      </c>
      <c r="AI1612" s="17" t="str">
        <f>IFERROR(VLOOKUP(U1612,[1]Cruces!$O$1:$P$6,2,0),"Sin Orden")</f>
        <v>Resuelta</v>
      </c>
      <c r="AJ1612" s="17">
        <f t="shared" si="436"/>
        <v>11</v>
      </c>
      <c r="AK1612" s="17">
        <f t="shared" si="437"/>
        <v>11</v>
      </c>
      <c r="AL1612" s="17">
        <f t="shared" si="438"/>
        <v>2020</v>
      </c>
      <c r="AM1612" s="17">
        <f t="shared" ca="1" si="439"/>
        <v>14</v>
      </c>
      <c r="AN1612" s="18" t="str">
        <f>IFERROR(VLOOKUP(R1612*1,'[1]Ordenes de Servicio'!G:K,5,0),"No Cruza")</f>
        <v>No Cruza</v>
      </c>
      <c r="AO1612" s="17">
        <f t="shared" ca="1" si="440"/>
        <v>5</v>
      </c>
      <c r="AP1612" s="17">
        <f t="shared" si="441"/>
        <v>11</v>
      </c>
      <c r="AQ1612" s="17">
        <f t="shared" si="442"/>
        <v>11</v>
      </c>
      <c r="AR1612" s="17">
        <f t="shared" si="443"/>
        <v>2020</v>
      </c>
      <c r="AS1612" s="17">
        <f t="shared" ca="1" si="444"/>
        <v>14</v>
      </c>
      <c r="AT1612" s="17" t="str">
        <f t="shared" ca="1" si="447"/>
        <v>No</v>
      </c>
      <c r="AU1612" s="17">
        <f t="shared" si="445"/>
        <v>0</v>
      </c>
      <c r="AV1612" s="17" t="str">
        <f>+VLOOKUP(B1612,[1]Cruces!S:T,2,0)</f>
        <v>7. Ejecución en Campo OS BT</v>
      </c>
    </row>
    <row r="1613" spans="1:48" hidden="1" x14ac:dyDescent="0.25">
      <c r="A1613" s="17" t="s">
        <v>3081</v>
      </c>
      <c r="B1613" s="17" t="s">
        <v>54</v>
      </c>
      <c r="C1613" s="17">
        <v>0</v>
      </c>
      <c r="D1613" s="17">
        <v>0</v>
      </c>
      <c r="E1613" s="17" t="s">
        <v>55</v>
      </c>
      <c r="F1613" s="17" t="s">
        <v>232</v>
      </c>
      <c r="G1613" s="17" t="s">
        <v>3082</v>
      </c>
      <c r="H1613" s="17">
        <v>3116853592</v>
      </c>
      <c r="I1613" s="17" t="s">
        <v>71</v>
      </c>
      <c r="J1613" s="17" t="s">
        <v>59</v>
      </c>
      <c r="K1613" s="17" t="s">
        <v>3083</v>
      </c>
      <c r="L1613" s="17" t="s">
        <v>280</v>
      </c>
      <c r="M1613" s="17" t="s">
        <v>281</v>
      </c>
      <c r="N1613" s="17" t="s">
        <v>62</v>
      </c>
      <c r="O1613" s="17">
        <v>20200916</v>
      </c>
      <c r="P1613" s="17">
        <v>20200922</v>
      </c>
      <c r="Q1613" s="17">
        <v>7542</v>
      </c>
      <c r="R1613" s="17">
        <v>28143526</v>
      </c>
      <c r="S1613" s="17" t="s">
        <v>100</v>
      </c>
      <c r="T1613" s="17" t="s">
        <v>63</v>
      </c>
      <c r="U1613" s="17" t="s">
        <v>91</v>
      </c>
      <c r="V1613" s="17">
        <f t="shared" si="446"/>
        <v>112.5</v>
      </c>
      <c r="W1613" s="17">
        <v>112500</v>
      </c>
      <c r="X1613" s="17" t="s">
        <v>64</v>
      </c>
      <c r="Y1613" s="17" t="s">
        <v>65</v>
      </c>
      <c r="Z1613" s="17">
        <v>20200922</v>
      </c>
      <c r="AA1613" s="17" t="s">
        <v>78</v>
      </c>
      <c r="AB1613" s="17">
        <v>1</v>
      </c>
      <c r="AC1613" s="17" t="str">
        <f>IFERROR(VLOOKUP(A1613,[1]Cruces!AJ:AK,2,0),VLOOKUP(CONCATENATE(X1613,AA1613),[1]Cruces!G:H,2,0))</f>
        <v>Solicitud de Obra</v>
      </c>
      <c r="AD1613" s="17">
        <f t="shared" si="432"/>
        <v>16</v>
      </c>
      <c r="AE1613" s="17">
        <f t="shared" si="433"/>
        <v>9</v>
      </c>
      <c r="AF1613" s="17">
        <f t="shared" si="434"/>
        <v>2020</v>
      </c>
      <c r="AG1613" s="17" t="str">
        <f>IFERROR(VLOOKUP(MID(A1613,2,4)*1,[1]Cruces!K:L,2,0),"Verificar")</f>
        <v>Atlántico Sur</v>
      </c>
      <c r="AH1613" s="17">
        <f t="shared" ca="1" si="435"/>
        <v>70</v>
      </c>
      <c r="AI1613" s="17" t="str">
        <f>IFERROR(VLOOKUP(U1613,[1]Cruces!$O$1:$P$6,2,0),"Sin Orden")</f>
        <v>Resuelta</v>
      </c>
      <c r="AJ1613" s="17">
        <f t="shared" si="436"/>
        <v>22</v>
      </c>
      <c r="AK1613" s="17">
        <f t="shared" si="437"/>
        <v>9</v>
      </c>
      <c r="AL1613" s="17">
        <f t="shared" si="438"/>
        <v>2020</v>
      </c>
      <c r="AM1613" s="17">
        <f t="shared" ca="1" si="439"/>
        <v>64</v>
      </c>
      <c r="AN1613" s="18" t="str">
        <f>IFERROR(VLOOKUP(R1613*1,'[1]Ordenes de Servicio'!G:K,5,0),"No Cruza")</f>
        <v>No Cruza</v>
      </c>
      <c r="AO1613" s="17">
        <f t="shared" ca="1" si="440"/>
        <v>6</v>
      </c>
      <c r="AP1613" s="17">
        <f t="shared" si="441"/>
        <v>22</v>
      </c>
      <c r="AQ1613" s="17">
        <f t="shared" si="442"/>
        <v>9</v>
      </c>
      <c r="AR1613" s="17">
        <f t="shared" si="443"/>
        <v>2020</v>
      </c>
      <c r="AS1613" s="17">
        <f t="shared" ca="1" si="444"/>
        <v>64</v>
      </c>
      <c r="AT1613" s="17" t="str">
        <f t="shared" ca="1" si="447"/>
        <v>No</v>
      </c>
      <c r="AU1613" s="17">
        <f t="shared" si="445"/>
        <v>0</v>
      </c>
      <c r="AV1613" s="17" t="str">
        <f>+VLOOKUP(B1613,[1]Cruces!S:T,2,0)</f>
        <v>4. Presupuesto de Obra</v>
      </c>
    </row>
    <row r="1614" spans="1:48" hidden="1" x14ac:dyDescent="0.25">
      <c r="A1614" s="17" t="s">
        <v>3084</v>
      </c>
      <c r="B1614" s="17" t="s">
        <v>68</v>
      </c>
      <c r="C1614" s="17">
        <v>2873979</v>
      </c>
      <c r="D1614" s="17">
        <v>20136394</v>
      </c>
      <c r="E1614" s="17" t="s">
        <v>93</v>
      </c>
      <c r="F1614" s="17" t="s">
        <v>107</v>
      </c>
      <c r="G1614" s="17" t="s">
        <v>3085</v>
      </c>
      <c r="H1614" s="17">
        <v>3174349983</v>
      </c>
      <c r="I1614" s="17" t="s">
        <v>116</v>
      </c>
      <c r="J1614" s="17" t="s">
        <v>3086</v>
      </c>
      <c r="K1614" s="17" t="s">
        <v>97</v>
      </c>
      <c r="L1614" s="17" t="s">
        <v>117</v>
      </c>
      <c r="M1614" s="17" t="s">
        <v>118</v>
      </c>
      <c r="N1614" s="17" t="s">
        <v>75</v>
      </c>
      <c r="O1614" s="17">
        <v>20200729</v>
      </c>
      <c r="P1614" s="17">
        <v>20200907</v>
      </c>
      <c r="Q1614" s="17">
        <v>1110</v>
      </c>
      <c r="R1614" s="17">
        <v>27902569</v>
      </c>
      <c r="S1614" s="17" t="s">
        <v>100</v>
      </c>
      <c r="T1614" s="17" t="s">
        <v>63</v>
      </c>
      <c r="U1614" s="17" t="s">
        <v>91</v>
      </c>
      <c r="V1614" s="17">
        <f t="shared" si="446"/>
        <v>75</v>
      </c>
      <c r="W1614" s="17">
        <v>75000</v>
      </c>
      <c r="X1614" s="17" t="s">
        <v>89</v>
      </c>
      <c r="Y1614" s="17" t="s">
        <v>136</v>
      </c>
      <c r="Z1614" s="17">
        <v>20200923</v>
      </c>
      <c r="AA1614" s="17" t="s">
        <v>78</v>
      </c>
      <c r="AB1614" s="17">
        <v>1</v>
      </c>
      <c r="AC1614" s="17" t="str">
        <f>IFERROR(VLOOKUP(A1614,[1]Cruces!AJ:AK,2,0),VLOOKUP(CONCATENATE(X1614,AA1614),[1]Cruces!G:H,2,0))</f>
        <v>Solicitud de Obra</v>
      </c>
      <c r="AD1614" s="17">
        <f t="shared" si="432"/>
        <v>29</v>
      </c>
      <c r="AE1614" s="17">
        <f t="shared" si="433"/>
        <v>7</v>
      </c>
      <c r="AF1614" s="17">
        <f t="shared" si="434"/>
        <v>2020</v>
      </c>
      <c r="AG1614" s="17" t="str">
        <f>IFERROR(VLOOKUP(MID(A1614,2,4)*1,[1]Cruces!K:L,2,0),"Verificar")</f>
        <v>Atlántico Norte</v>
      </c>
      <c r="AH1614" s="17">
        <f t="shared" ca="1" si="435"/>
        <v>119</v>
      </c>
      <c r="AI1614" s="17" t="str">
        <f>IFERROR(VLOOKUP(U1614,[1]Cruces!$O$1:$P$6,2,0),"Sin Orden")</f>
        <v>Resuelta</v>
      </c>
      <c r="AJ1614" s="17">
        <f t="shared" si="436"/>
        <v>23</v>
      </c>
      <c r="AK1614" s="17">
        <f t="shared" si="437"/>
        <v>9</v>
      </c>
      <c r="AL1614" s="17">
        <f t="shared" si="438"/>
        <v>2020</v>
      </c>
      <c r="AM1614" s="17">
        <f t="shared" ca="1" si="439"/>
        <v>63</v>
      </c>
      <c r="AN1614" s="18" t="str">
        <f>IFERROR(VLOOKUP(R1614*1,'[1]Ordenes de Servicio'!G:K,5,0),"No Cruza")</f>
        <v>No Cruza</v>
      </c>
      <c r="AO1614" s="17">
        <f t="shared" ca="1" si="440"/>
        <v>56</v>
      </c>
      <c r="AP1614" s="17">
        <f t="shared" si="441"/>
        <v>7</v>
      </c>
      <c r="AQ1614" s="17">
        <f t="shared" si="442"/>
        <v>9</v>
      </c>
      <c r="AR1614" s="17">
        <f t="shared" si="443"/>
        <v>2020</v>
      </c>
      <c r="AS1614" s="17">
        <f t="shared" ca="1" si="444"/>
        <v>79</v>
      </c>
      <c r="AT1614" s="17" t="str">
        <f t="shared" ca="1" si="447"/>
        <v>No</v>
      </c>
      <c r="AU1614" s="17">
        <f t="shared" si="445"/>
        <v>16</v>
      </c>
      <c r="AV1614" s="17" t="str">
        <f>+VLOOKUP(B1614,[1]Cruces!S:T,2,0)</f>
        <v>5. Consultoría / Adjudicación</v>
      </c>
    </row>
    <row r="1615" spans="1:48" hidden="1" x14ac:dyDescent="0.25">
      <c r="A1615" s="17" t="s">
        <v>3087</v>
      </c>
      <c r="B1615" s="17" t="s">
        <v>68</v>
      </c>
      <c r="C1615" s="17">
        <v>0</v>
      </c>
      <c r="D1615" s="17">
        <v>0</v>
      </c>
      <c r="E1615" s="17" t="s">
        <v>55</v>
      </c>
      <c r="F1615" s="17" t="s">
        <v>81</v>
      </c>
      <c r="G1615" s="17" t="s">
        <v>82</v>
      </c>
      <c r="H1615" s="17">
        <v>3106317797</v>
      </c>
      <c r="I1615" s="17" t="s">
        <v>83</v>
      </c>
      <c r="J1615" s="17" t="s">
        <v>59</v>
      </c>
      <c r="K1615" s="17" t="s">
        <v>84</v>
      </c>
      <c r="L1615" s="17" t="s">
        <v>215</v>
      </c>
      <c r="M1615" s="17" t="s">
        <v>216</v>
      </c>
      <c r="N1615" s="17" t="s">
        <v>75</v>
      </c>
      <c r="O1615" s="17">
        <v>20200625</v>
      </c>
      <c r="P1615" s="17">
        <v>20200625</v>
      </c>
      <c r="Q1615" s="17">
        <v>3410</v>
      </c>
      <c r="R1615" s="17">
        <v>0</v>
      </c>
      <c r="S1615" s="17"/>
      <c r="T1615" s="17" t="s">
        <v>63</v>
      </c>
      <c r="U1615" s="17"/>
      <c r="V1615" s="17">
        <f t="shared" si="446"/>
        <v>15</v>
      </c>
      <c r="W1615" s="17">
        <v>15000</v>
      </c>
      <c r="X1615" s="17" t="s">
        <v>64</v>
      </c>
      <c r="Y1615" s="17" t="s">
        <v>68</v>
      </c>
      <c r="Z1615" s="17">
        <v>20200625</v>
      </c>
      <c r="AA1615" s="17" t="s">
        <v>78</v>
      </c>
      <c r="AB1615" s="17">
        <v>1</v>
      </c>
      <c r="AC1615" s="17" t="str">
        <f>IFERROR(VLOOKUP(A1615,[1]Cruces!AJ:AK,2,0),VLOOKUP(CONCATENATE(X1615,AA1615),[1]Cruces!G:H,2,0))</f>
        <v>Solicitud de Obra</v>
      </c>
      <c r="AD1615" s="17">
        <f t="shared" si="432"/>
        <v>25</v>
      </c>
      <c r="AE1615" s="17">
        <f t="shared" si="433"/>
        <v>6</v>
      </c>
      <c r="AF1615" s="17">
        <f t="shared" si="434"/>
        <v>2020</v>
      </c>
      <c r="AG1615" s="17" t="str">
        <f>IFERROR(VLOOKUP(MID(A1615,2,4)*1,[1]Cruces!K:L,2,0),"Verificar")</f>
        <v>Magdalena</v>
      </c>
      <c r="AH1615" s="17">
        <f t="shared" ca="1" si="435"/>
        <v>153</v>
      </c>
      <c r="AI1615" s="17" t="str">
        <f>IFERROR(VLOOKUP(U1615,[1]Cruces!$O$1:$P$6,2,0),"Sin Orden")</f>
        <v>Sin Orden</v>
      </c>
      <c r="AJ1615" s="17">
        <f t="shared" si="436"/>
        <v>25</v>
      </c>
      <c r="AK1615" s="17">
        <f t="shared" si="437"/>
        <v>6</v>
      </c>
      <c r="AL1615" s="17">
        <f t="shared" si="438"/>
        <v>2020</v>
      </c>
      <c r="AM1615" s="17">
        <f t="shared" ca="1" si="439"/>
        <v>153</v>
      </c>
      <c r="AN1615" s="18" t="str">
        <f>IFERROR(VLOOKUP(R1615*1,'[1]Ordenes de Servicio'!G:K,5,0),"No Cruza")</f>
        <v>No Cruza</v>
      </c>
      <c r="AO1615" s="17">
        <f t="shared" ca="1" si="440"/>
        <v>153</v>
      </c>
      <c r="AP1615" s="17">
        <f t="shared" si="441"/>
        <v>25</v>
      </c>
      <c r="AQ1615" s="17">
        <f t="shared" si="442"/>
        <v>6</v>
      </c>
      <c r="AR1615" s="17">
        <f t="shared" si="443"/>
        <v>2020</v>
      </c>
      <c r="AS1615" s="17">
        <f t="shared" ca="1" si="444"/>
        <v>153</v>
      </c>
      <c r="AT1615" s="17" t="str">
        <f t="shared" ca="1" si="447"/>
        <v>No</v>
      </c>
      <c r="AU1615" s="17">
        <f t="shared" si="445"/>
        <v>0</v>
      </c>
      <c r="AV1615" s="17" t="str">
        <f>+VLOOKUP(B1615,[1]Cruces!S:T,2,0)</f>
        <v>5. Consultoría / Adjudicación</v>
      </c>
    </row>
    <row r="1616" spans="1:48" hidden="1" x14ac:dyDescent="0.25">
      <c r="A1616" s="17" t="s">
        <v>3088</v>
      </c>
      <c r="B1616" s="17" t="s">
        <v>68</v>
      </c>
      <c r="C1616" s="17">
        <v>0</v>
      </c>
      <c r="D1616" s="17">
        <v>0</v>
      </c>
      <c r="E1616" s="17" t="s">
        <v>55</v>
      </c>
      <c r="F1616" s="17" t="s">
        <v>126</v>
      </c>
      <c r="G1616" s="17" t="s">
        <v>3089</v>
      </c>
      <c r="H1616" s="17">
        <v>0</v>
      </c>
      <c r="I1616" s="17" t="s">
        <v>446</v>
      </c>
      <c r="J1616" s="17" t="s">
        <v>59</v>
      </c>
      <c r="K1616" s="17" t="s">
        <v>1301</v>
      </c>
      <c r="L1616" s="17" t="s">
        <v>129</v>
      </c>
      <c r="M1616" s="17" t="s">
        <v>130</v>
      </c>
      <c r="N1616" s="17" t="s">
        <v>75</v>
      </c>
      <c r="O1616" s="17">
        <v>20191205</v>
      </c>
      <c r="P1616" s="17">
        <v>20200526</v>
      </c>
      <c r="Q1616" s="17">
        <v>9330</v>
      </c>
      <c r="R1616" s="17">
        <v>26990240</v>
      </c>
      <c r="S1616" s="17" t="s">
        <v>100</v>
      </c>
      <c r="T1616" s="17" t="s">
        <v>63</v>
      </c>
      <c r="U1616" s="17" t="s">
        <v>91</v>
      </c>
      <c r="V1616" s="17">
        <f t="shared" si="446"/>
        <v>250</v>
      </c>
      <c r="W1616" s="17">
        <v>250000</v>
      </c>
      <c r="X1616" s="17" t="s">
        <v>64</v>
      </c>
      <c r="Y1616" s="17" t="s">
        <v>136</v>
      </c>
      <c r="Z1616" s="17">
        <v>20200529</v>
      </c>
      <c r="AA1616" s="17" t="s">
        <v>176</v>
      </c>
      <c r="AB1616" s="17">
        <v>1</v>
      </c>
      <c r="AC1616" s="17" t="str">
        <f>IFERROR(VLOOKUP(A1616,[1]Cruces!AJ:AK,2,0),VLOOKUP(CONCATENATE(X1616,AA1616),[1]Cruces!G:H,2,0))</f>
        <v>Solicitud de Obra</v>
      </c>
      <c r="AD1616" s="17">
        <f t="shared" si="432"/>
        <v>5</v>
      </c>
      <c r="AE1616" s="17">
        <f t="shared" si="433"/>
        <v>12</v>
      </c>
      <c r="AF1616" s="17">
        <f t="shared" si="434"/>
        <v>2019</v>
      </c>
      <c r="AG1616" s="17" t="str">
        <f>IFERROR(VLOOKUP(MID(A1616,2,4)*1,[1]Cruces!K:L,2,0),"Verificar")</f>
        <v>Guajira</v>
      </c>
      <c r="AH1616" s="17">
        <f t="shared" ca="1" si="435"/>
        <v>356</v>
      </c>
      <c r="AI1616" s="17" t="str">
        <f>IFERROR(VLOOKUP(U1616,[1]Cruces!$O$1:$P$6,2,0),"Sin Orden")</f>
        <v>Resuelta</v>
      </c>
      <c r="AJ1616" s="17">
        <f t="shared" si="436"/>
        <v>29</v>
      </c>
      <c r="AK1616" s="17">
        <f t="shared" si="437"/>
        <v>5</v>
      </c>
      <c r="AL1616" s="17">
        <f t="shared" si="438"/>
        <v>2020</v>
      </c>
      <c r="AM1616" s="17">
        <f t="shared" ca="1" si="439"/>
        <v>180</v>
      </c>
      <c r="AN1616" s="18" t="str">
        <f>IFERROR(VLOOKUP(R1616*1,'[1]Ordenes de Servicio'!G:K,5,0),"No Cruza")</f>
        <v>No Cruza</v>
      </c>
      <c r="AO1616" s="17">
        <f t="shared" ca="1" si="440"/>
        <v>176</v>
      </c>
      <c r="AP1616" s="17">
        <f t="shared" si="441"/>
        <v>26</v>
      </c>
      <c r="AQ1616" s="17">
        <f t="shared" si="442"/>
        <v>5</v>
      </c>
      <c r="AR1616" s="17">
        <f t="shared" si="443"/>
        <v>2020</v>
      </c>
      <c r="AS1616" s="17">
        <f t="shared" ca="1" si="444"/>
        <v>183</v>
      </c>
      <c r="AT1616" s="17" t="str">
        <f t="shared" ca="1" si="447"/>
        <v>No</v>
      </c>
      <c r="AU1616" s="17">
        <f t="shared" si="445"/>
        <v>3</v>
      </c>
      <c r="AV1616" s="17" t="str">
        <f>+VLOOKUP(B1616,[1]Cruces!S:T,2,0)</f>
        <v>5. Consultoría / Adjudicación</v>
      </c>
    </row>
    <row r="1617" spans="1:48" hidden="1" x14ac:dyDescent="0.25">
      <c r="A1617" s="17" t="s">
        <v>8629</v>
      </c>
      <c r="B1617" s="17" t="s">
        <v>6595</v>
      </c>
      <c r="C1617" s="17">
        <v>0</v>
      </c>
      <c r="D1617" s="17">
        <v>0</v>
      </c>
      <c r="E1617" s="17" t="s">
        <v>55</v>
      </c>
      <c r="F1617" s="17" t="s">
        <v>120</v>
      </c>
      <c r="G1617" s="17" t="s">
        <v>8630</v>
      </c>
      <c r="H1617" s="17">
        <v>3017800721</v>
      </c>
      <c r="I1617" s="17" t="s">
        <v>71</v>
      </c>
      <c r="J1617" s="17" t="s">
        <v>59</v>
      </c>
      <c r="K1617" s="17" t="s">
        <v>97</v>
      </c>
      <c r="L1617" s="17" t="s">
        <v>122</v>
      </c>
      <c r="M1617" s="17" t="s">
        <v>123</v>
      </c>
      <c r="N1617" s="17" t="s">
        <v>6600</v>
      </c>
      <c r="O1617" s="17">
        <v>20200417</v>
      </c>
      <c r="P1617" s="17">
        <v>20200420</v>
      </c>
      <c r="Q1617" s="17">
        <v>1180</v>
      </c>
      <c r="R1617" s="17">
        <v>27327084</v>
      </c>
      <c r="S1617" s="17" t="s">
        <v>6601</v>
      </c>
      <c r="T1617" s="17" t="s">
        <v>63</v>
      </c>
      <c r="U1617" s="17" t="s">
        <v>91</v>
      </c>
      <c r="V1617" s="17">
        <f t="shared" si="446"/>
        <v>3</v>
      </c>
      <c r="W1617" s="17">
        <v>3000</v>
      </c>
      <c r="X1617" s="17" t="s">
        <v>7065</v>
      </c>
      <c r="Y1617" s="17" t="s">
        <v>6595</v>
      </c>
      <c r="Z1617" s="17">
        <v>20200420</v>
      </c>
      <c r="AA1617" s="17" t="s">
        <v>1947</v>
      </c>
      <c r="AB1617" s="17">
        <v>1</v>
      </c>
      <c r="AC1617" s="17" t="str">
        <f>IFERROR(VLOOKUP(A1617,[1]Cruces!AJ:AK,2,0),VLOOKUP(CONCATENATE(X1617,AA1617),[1]Cruces!G:H,2,0))</f>
        <v>Solicitud por BT</v>
      </c>
      <c r="AD1617" s="17">
        <f t="shared" si="432"/>
        <v>17</v>
      </c>
      <c r="AE1617" s="17">
        <f t="shared" si="433"/>
        <v>4</v>
      </c>
      <c r="AF1617" s="17">
        <f t="shared" si="434"/>
        <v>2020</v>
      </c>
      <c r="AG1617" s="17" t="str">
        <f>IFERROR(VLOOKUP(MID(A1617,2,4)*1,[1]Cruces!K:L,2,0),"Verificar")</f>
        <v>Atlántico Norte</v>
      </c>
      <c r="AH1617" s="17">
        <f t="shared" ca="1" si="435"/>
        <v>222</v>
      </c>
      <c r="AI1617" s="17" t="str">
        <f>IFERROR(VLOOKUP(U1617,[1]Cruces!$O$1:$P$6,2,0),"Sin Orden")</f>
        <v>Resuelta</v>
      </c>
      <c r="AJ1617" s="17">
        <f t="shared" si="436"/>
        <v>20</v>
      </c>
      <c r="AK1617" s="17">
        <f t="shared" si="437"/>
        <v>4</v>
      </c>
      <c r="AL1617" s="17">
        <f t="shared" si="438"/>
        <v>2020</v>
      </c>
      <c r="AM1617" s="17">
        <f t="shared" ca="1" si="439"/>
        <v>219</v>
      </c>
      <c r="AN1617" s="18" t="str">
        <f>IFERROR(VLOOKUP(R1617*1,'[1]Ordenes de Servicio'!G:K,5,0),"No Cruza")</f>
        <v>No Cruza</v>
      </c>
      <c r="AO1617" s="17">
        <f t="shared" ca="1" si="440"/>
        <v>3</v>
      </c>
      <c r="AP1617" s="17">
        <f t="shared" si="441"/>
        <v>20</v>
      </c>
      <c r="AQ1617" s="17">
        <f t="shared" si="442"/>
        <v>4</v>
      </c>
      <c r="AR1617" s="17">
        <f t="shared" si="443"/>
        <v>2020</v>
      </c>
      <c r="AS1617" s="17">
        <f t="shared" ca="1" si="444"/>
        <v>219</v>
      </c>
      <c r="AT1617" s="17" t="str">
        <f t="shared" ca="1" si="447"/>
        <v>No</v>
      </c>
      <c r="AU1617" s="17">
        <f t="shared" si="445"/>
        <v>0</v>
      </c>
      <c r="AV1617" s="17" t="str">
        <f>+VLOOKUP(B1617,[1]Cruces!S:T,2,0)</f>
        <v>7. Ejecución en Campo OS BT</v>
      </c>
    </row>
    <row r="1618" spans="1:48" hidden="1" x14ac:dyDescent="0.25">
      <c r="A1618" s="17" t="s">
        <v>8631</v>
      </c>
      <c r="B1618" s="17" t="s">
        <v>6595</v>
      </c>
      <c r="C1618" s="17">
        <v>0</v>
      </c>
      <c r="D1618" s="17">
        <v>0</v>
      </c>
      <c r="E1618" s="17" t="s">
        <v>55</v>
      </c>
      <c r="F1618" s="17" t="s">
        <v>3386</v>
      </c>
      <c r="G1618" s="17" t="s">
        <v>8632</v>
      </c>
      <c r="H1618" s="17">
        <v>3023871820</v>
      </c>
      <c r="I1618" s="17" t="s">
        <v>71</v>
      </c>
      <c r="J1618" s="17" t="s">
        <v>59</v>
      </c>
      <c r="K1618" s="17" t="s">
        <v>8633</v>
      </c>
      <c r="L1618" s="17" t="s">
        <v>7290</v>
      </c>
      <c r="M1618" s="17" t="s">
        <v>7291</v>
      </c>
      <c r="N1618" s="17" t="s">
        <v>6600</v>
      </c>
      <c r="O1618" s="17">
        <v>20200318</v>
      </c>
      <c r="P1618" s="17">
        <v>20200320</v>
      </c>
      <c r="Q1618" s="17">
        <v>1180</v>
      </c>
      <c r="R1618" s="17">
        <v>27597044</v>
      </c>
      <c r="S1618" s="17" t="s">
        <v>6601</v>
      </c>
      <c r="T1618" s="17" t="s">
        <v>63</v>
      </c>
      <c r="U1618" s="17" t="s">
        <v>91</v>
      </c>
      <c r="V1618" s="17">
        <f t="shared" si="446"/>
        <v>22.5</v>
      </c>
      <c r="W1618" s="17">
        <v>22500</v>
      </c>
      <c r="X1618" s="17" t="s">
        <v>7065</v>
      </c>
      <c r="Y1618" s="17" t="s">
        <v>150</v>
      </c>
      <c r="Z1618" s="17">
        <v>20200806</v>
      </c>
      <c r="AA1618" s="17" t="s">
        <v>1947</v>
      </c>
      <c r="AB1618" s="17">
        <v>1</v>
      </c>
      <c r="AC1618" s="17" t="str">
        <f>IFERROR(VLOOKUP(A1618,[1]Cruces!AJ:AK,2,0),VLOOKUP(CONCATENATE(X1618,AA1618),[1]Cruces!G:H,2,0))</f>
        <v>Solicitud por BT</v>
      </c>
      <c r="AD1618" s="17">
        <f t="shared" si="432"/>
        <v>18</v>
      </c>
      <c r="AE1618" s="17">
        <f t="shared" si="433"/>
        <v>3</v>
      </c>
      <c r="AF1618" s="17">
        <f t="shared" si="434"/>
        <v>2020</v>
      </c>
      <c r="AG1618" s="17" t="str">
        <f>IFERROR(VLOOKUP(MID(A1618,2,4)*1,[1]Cruces!K:L,2,0),"Verificar")</f>
        <v>Atlántico Norte</v>
      </c>
      <c r="AH1618" s="17">
        <f t="shared" ca="1" si="435"/>
        <v>252</v>
      </c>
      <c r="AI1618" s="17" t="str">
        <f>IFERROR(VLOOKUP(U1618,[1]Cruces!$O$1:$P$6,2,0),"Sin Orden")</f>
        <v>Resuelta</v>
      </c>
      <c r="AJ1618" s="17">
        <f t="shared" si="436"/>
        <v>6</v>
      </c>
      <c r="AK1618" s="17">
        <f t="shared" si="437"/>
        <v>8</v>
      </c>
      <c r="AL1618" s="17">
        <f t="shared" si="438"/>
        <v>2020</v>
      </c>
      <c r="AM1618" s="17">
        <f t="shared" ca="1" si="439"/>
        <v>111</v>
      </c>
      <c r="AN1618" s="18" t="str">
        <f>IFERROR(VLOOKUP(R1618*1,'[1]Ordenes de Servicio'!G:K,5,0),"No Cruza")</f>
        <v>No Cruza</v>
      </c>
      <c r="AO1618" s="17">
        <f t="shared" ca="1" si="440"/>
        <v>141</v>
      </c>
      <c r="AP1618" s="17">
        <f t="shared" si="441"/>
        <v>20</v>
      </c>
      <c r="AQ1618" s="17">
        <f t="shared" si="442"/>
        <v>3</v>
      </c>
      <c r="AR1618" s="17">
        <f t="shared" si="443"/>
        <v>2020</v>
      </c>
      <c r="AS1618" s="17">
        <f t="shared" ca="1" si="444"/>
        <v>250</v>
      </c>
      <c r="AT1618" s="17" t="str">
        <f t="shared" ca="1" si="447"/>
        <v>No</v>
      </c>
      <c r="AU1618" s="17">
        <f t="shared" si="445"/>
        <v>139</v>
      </c>
      <c r="AV1618" s="17" t="str">
        <f>+VLOOKUP(B1618,[1]Cruces!S:T,2,0)</f>
        <v>7. Ejecución en Campo OS BT</v>
      </c>
    </row>
    <row r="1619" spans="1:48" x14ac:dyDescent="0.25">
      <c r="A1619" s="17" t="s">
        <v>3090</v>
      </c>
      <c r="B1619" s="17" t="s">
        <v>80</v>
      </c>
      <c r="C1619" s="17">
        <v>0</v>
      </c>
      <c r="D1619" s="17">
        <v>0</v>
      </c>
      <c r="E1619" s="17" t="s">
        <v>55</v>
      </c>
      <c r="F1619" s="17" t="s">
        <v>56</v>
      </c>
      <c r="G1619" s="17" t="s">
        <v>3091</v>
      </c>
      <c r="H1619" s="17">
        <v>3858697</v>
      </c>
      <c r="I1619" s="17" t="s">
        <v>182</v>
      </c>
      <c r="J1619" s="17" t="s">
        <v>59</v>
      </c>
      <c r="K1619" s="17" t="s">
        <v>3092</v>
      </c>
      <c r="L1619" s="17" t="s">
        <v>117</v>
      </c>
      <c r="M1619" s="17" t="s">
        <v>118</v>
      </c>
      <c r="N1619" s="17" t="s">
        <v>87</v>
      </c>
      <c r="O1619" s="17">
        <v>20190826</v>
      </c>
      <c r="P1619" s="17">
        <v>20200514</v>
      </c>
      <c r="Q1619" s="17">
        <v>1110</v>
      </c>
      <c r="R1619" s="17">
        <v>27233160</v>
      </c>
      <c r="S1619" s="17" t="s">
        <v>76</v>
      </c>
      <c r="T1619" s="17" t="s">
        <v>63</v>
      </c>
      <c r="U1619" s="17" t="s">
        <v>88</v>
      </c>
      <c r="V1619" s="17">
        <f t="shared" si="446"/>
        <v>112.5</v>
      </c>
      <c r="W1619" s="17">
        <v>112500</v>
      </c>
      <c r="X1619" s="17" t="s">
        <v>64</v>
      </c>
      <c r="Y1619" s="17" t="s">
        <v>80</v>
      </c>
      <c r="Z1619" s="17">
        <v>20200514</v>
      </c>
      <c r="AA1619" s="17" t="s">
        <v>78</v>
      </c>
      <c r="AB1619" s="17">
        <v>1</v>
      </c>
      <c r="AC1619" s="17" t="str">
        <f>IFERROR(VLOOKUP(A1619,[1]Cruces!AJ:AK,2,0),VLOOKUP(CONCATENATE(X1619,AA1619),[1]Cruces!G:H,2,0))</f>
        <v>Solicitud de Obra</v>
      </c>
      <c r="AD1619" s="17">
        <f t="shared" si="432"/>
        <v>26</v>
      </c>
      <c r="AE1619" s="17">
        <f t="shared" si="433"/>
        <v>8</v>
      </c>
      <c r="AF1619" s="17">
        <f t="shared" si="434"/>
        <v>2019</v>
      </c>
      <c r="AG1619" s="17" t="str">
        <f>IFERROR(VLOOKUP(MID(A1619,2,4)*1,[1]Cruces!K:L,2,0),"Verificar")</f>
        <v>Atlántico Norte</v>
      </c>
      <c r="AH1619" s="17">
        <f t="shared" ca="1" si="435"/>
        <v>457</v>
      </c>
      <c r="AI1619" s="17" t="str">
        <f>IFERROR(VLOOKUP(U1619,[1]Cruces!$O$1:$P$6,2,0),"Sin Orden")</f>
        <v>Resuelta</v>
      </c>
      <c r="AJ1619" s="17">
        <f t="shared" si="436"/>
        <v>14</v>
      </c>
      <c r="AK1619" s="17">
        <f t="shared" si="437"/>
        <v>5</v>
      </c>
      <c r="AL1619" s="17">
        <f t="shared" si="438"/>
        <v>2020</v>
      </c>
      <c r="AM1619" s="17">
        <f t="shared" ca="1" si="439"/>
        <v>195</v>
      </c>
      <c r="AN1619" s="18" t="str">
        <f>IFERROR(VLOOKUP(R1619*1,'[1]Ordenes de Servicio'!G:K,5,0),"No Cruza")</f>
        <v>No Cruza</v>
      </c>
      <c r="AO1619" s="17">
        <f t="shared" ca="1" si="440"/>
        <v>262</v>
      </c>
      <c r="AP1619" s="17">
        <f t="shared" si="441"/>
        <v>14</v>
      </c>
      <c r="AQ1619" s="17">
        <f t="shared" si="442"/>
        <v>5</v>
      </c>
      <c r="AR1619" s="17">
        <f t="shared" si="443"/>
        <v>2020</v>
      </c>
      <c r="AS1619" s="17">
        <f t="shared" ca="1" si="444"/>
        <v>195</v>
      </c>
      <c r="AT1619" s="17" t="str">
        <f t="shared" ca="1" si="447"/>
        <v>No</v>
      </c>
      <c r="AU1619" s="17">
        <f t="shared" si="445"/>
        <v>0</v>
      </c>
      <c r="AV1619" s="17" t="str">
        <f>+VLOOKUP(B1619,[1]Cruces!S:T,2,0)</f>
        <v>8. Puesta en Servicio</v>
      </c>
    </row>
    <row r="1620" spans="1:48" hidden="1" x14ac:dyDescent="0.25">
      <c r="A1620" s="17" t="s">
        <v>3093</v>
      </c>
      <c r="B1620" s="17" t="s">
        <v>54</v>
      </c>
      <c r="C1620" s="17">
        <v>0</v>
      </c>
      <c r="D1620" s="17">
        <v>0</v>
      </c>
      <c r="E1620" s="17" t="s">
        <v>55</v>
      </c>
      <c r="F1620" s="17" t="s">
        <v>107</v>
      </c>
      <c r="G1620" s="17" t="s">
        <v>3094</v>
      </c>
      <c r="H1620" s="17">
        <v>3205992195</v>
      </c>
      <c r="I1620" s="17" t="s">
        <v>182</v>
      </c>
      <c r="J1620" s="17" t="s">
        <v>59</v>
      </c>
      <c r="K1620" s="17" t="s">
        <v>3095</v>
      </c>
      <c r="L1620" s="17" t="s">
        <v>325</v>
      </c>
      <c r="M1620" s="17" t="s">
        <v>326</v>
      </c>
      <c r="N1620" s="17" t="s">
        <v>62</v>
      </c>
      <c r="O1620" s="17">
        <v>20190306</v>
      </c>
      <c r="P1620" s="17">
        <v>20190311</v>
      </c>
      <c r="Q1620" s="17">
        <v>1170</v>
      </c>
      <c r="R1620" s="17">
        <v>26074183</v>
      </c>
      <c r="S1620" s="17" t="s">
        <v>100</v>
      </c>
      <c r="T1620" s="17" t="s">
        <v>63</v>
      </c>
      <c r="U1620" s="17" t="s">
        <v>91</v>
      </c>
      <c r="V1620" s="17">
        <f t="shared" si="446"/>
        <v>300</v>
      </c>
      <c r="W1620" s="17">
        <v>300000</v>
      </c>
      <c r="X1620" s="17" t="s">
        <v>64</v>
      </c>
      <c r="Y1620" s="17" t="s">
        <v>65</v>
      </c>
      <c r="Z1620" s="17">
        <v>20190311</v>
      </c>
      <c r="AA1620" s="17" t="s">
        <v>101</v>
      </c>
      <c r="AB1620" s="17">
        <v>1</v>
      </c>
      <c r="AC1620" s="17" t="str">
        <f>IFERROR(VLOOKUP(A1620,[1]Cruces!AJ:AK,2,0),VLOOKUP(CONCATENATE(X1620,AA1620),[1]Cruces!G:H,2,0))</f>
        <v>Solicitud de Obra</v>
      </c>
      <c r="AD1620" s="17">
        <f t="shared" si="432"/>
        <v>6</v>
      </c>
      <c r="AE1620" s="17">
        <f t="shared" si="433"/>
        <v>3</v>
      </c>
      <c r="AF1620" s="17">
        <f t="shared" si="434"/>
        <v>2019</v>
      </c>
      <c r="AG1620" s="17" t="str">
        <f>IFERROR(VLOOKUP(MID(A1620,2,4)*1,[1]Cruces!K:L,2,0),"Verificar")</f>
        <v>Atlántico Norte</v>
      </c>
      <c r="AH1620" s="17">
        <f t="shared" ca="1" si="435"/>
        <v>630</v>
      </c>
      <c r="AI1620" s="17" t="str">
        <f>IFERROR(VLOOKUP(U1620,[1]Cruces!$O$1:$P$6,2,0),"Sin Orden")</f>
        <v>Resuelta</v>
      </c>
      <c r="AJ1620" s="17">
        <f t="shared" si="436"/>
        <v>11</v>
      </c>
      <c r="AK1620" s="17">
        <f t="shared" si="437"/>
        <v>3</v>
      </c>
      <c r="AL1620" s="17">
        <f t="shared" si="438"/>
        <v>2019</v>
      </c>
      <c r="AM1620" s="17">
        <f t="shared" ca="1" si="439"/>
        <v>625</v>
      </c>
      <c r="AN1620" s="18" t="str">
        <f>IFERROR(VLOOKUP(R1620*1,'[1]Ordenes de Servicio'!G:K,5,0),"No Cruza")</f>
        <v>No Cruza</v>
      </c>
      <c r="AO1620" s="17">
        <f t="shared" ca="1" si="440"/>
        <v>5</v>
      </c>
      <c r="AP1620" s="17">
        <f t="shared" si="441"/>
        <v>11</v>
      </c>
      <c r="AQ1620" s="17">
        <f t="shared" si="442"/>
        <v>3</v>
      </c>
      <c r="AR1620" s="17">
        <f t="shared" si="443"/>
        <v>2019</v>
      </c>
      <c r="AS1620" s="17">
        <f t="shared" ca="1" si="444"/>
        <v>625</v>
      </c>
      <c r="AT1620" s="17" t="str">
        <f t="shared" ca="1" si="447"/>
        <v>Si</v>
      </c>
      <c r="AU1620" s="17">
        <f t="shared" si="445"/>
        <v>0</v>
      </c>
      <c r="AV1620" s="17" t="str">
        <f>+VLOOKUP(B1620,[1]Cruces!S:T,2,0)</f>
        <v>4. Presupuesto de Obra</v>
      </c>
    </row>
    <row r="1621" spans="1:48" hidden="1" x14ac:dyDescent="0.25">
      <c r="A1621" s="17" t="s">
        <v>8634</v>
      </c>
      <c r="B1621" s="17" t="s">
        <v>569</v>
      </c>
      <c r="C1621" s="17">
        <v>0</v>
      </c>
      <c r="D1621" s="17">
        <v>0</v>
      </c>
      <c r="E1621" s="17" t="s">
        <v>55</v>
      </c>
      <c r="F1621" s="17" t="s">
        <v>7098</v>
      </c>
      <c r="G1621" s="17" t="s">
        <v>8635</v>
      </c>
      <c r="H1621" s="17">
        <v>0</v>
      </c>
      <c r="I1621" s="17" t="s">
        <v>71</v>
      </c>
      <c r="J1621" s="17" t="s">
        <v>59</v>
      </c>
      <c r="K1621" s="17" t="s">
        <v>4486</v>
      </c>
      <c r="L1621" s="17" t="s">
        <v>8422</v>
      </c>
      <c r="M1621" s="17" t="s">
        <v>8423</v>
      </c>
      <c r="N1621" s="17" t="s">
        <v>572</v>
      </c>
      <c r="O1621" s="17">
        <v>20200921</v>
      </c>
      <c r="P1621" s="17">
        <v>20200921</v>
      </c>
      <c r="Q1621" s="17">
        <v>9530</v>
      </c>
      <c r="R1621" s="17">
        <v>0</v>
      </c>
      <c r="S1621" s="17"/>
      <c r="T1621" s="17" t="s">
        <v>63</v>
      </c>
      <c r="U1621" s="17"/>
      <c r="V1621" s="17">
        <f t="shared" si="446"/>
        <v>3</v>
      </c>
      <c r="W1621" s="17">
        <v>3000</v>
      </c>
      <c r="X1621" s="17" t="s">
        <v>7065</v>
      </c>
      <c r="Y1621" s="17" t="s">
        <v>150</v>
      </c>
      <c r="Z1621" s="17">
        <v>20200921</v>
      </c>
      <c r="AA1621" s="17" t="s">
        <v>1947</v>
      </c>
      <c r="AB1621" s="17">
        <v>1</v>
      </c>
      <c r="AC1621" s="17" t="str">
        <f>IFERROR(VLOOKUP(A1621,[1]Cruces!AJ:AK,2,0),VLOOKUP(CONCATENATE(X1621,AA1621),[1]Cruces!G:H,2,0))</f>
        <v>Solicitud por BT</v>
      </c>
      <c r="AD1621" s="17">
        <f t="shared" si="432"/>
        <v>21</v>
      </c>
      <c r="AE1621" s="17">
        <f t="shared" si="433"/>
        <v>9</v>
      </c>
      <c r="AF1621" s="17">
        <f t="shared" si="434"/>
        <v>2020</v>
      </c>
      <c r="AG1621" s="17" t="str">
        <f>IFERROR(VLOOKUP(MID(A1621,2,4)*1,[1]Cruces!K:L,2,0),"Verificar")</f>
        <v>Atlántico Norte</v>
      </c>
      <c r="AH1621" s="17">
        <f t="shared" ca="1" si="435"/>
        <v>65</v>
      </c>
      <c r="AI1621" s="17" t="str">
        <f>IFERROR(VLOOKUP(U1621,[1]Cruces!$O$1:$P$6,2,0),"Sin Orden")</f>
        <v>Sin Orden</v>
      </c>
      <c r="AJ1621" s="17">
        <f t="shared" si="436"/>
        <v>21</v>
      </c>
      <c r="AK1621" s="17">
        <f t="shared" si="437"/>
        <v>9</v>
      </c>
      <c r="AL1621" s="17">
        <f t="shared" si="438"/>
        <v>2020</v>
      </c>
      <c r="AM1621" s="17">
        <f t="shared" ca="1" si="439"/>
        <v>65</v>
      </c>
      <c r="AN1621" s="18" t="str">
        <f>IFERROR(VLOOKUP(R1621*1,'[1]Ordenes de Servicio'!G:K,5,0),"No Cruza")</f>
        <v>No Cruza</v>
      </c>
      <c r="AO1621" s="17">
        <f t="shared" ca="1" si="440"/>
        <v>65</v>
      </c>
      <c r="AP1621" s="17">
        <f t="shared" si="441"/>
        <v>21</v>
      </c>
      <c r="AQ1621" s="17">
        <f t="shared" si="442"/>
        <v>9</v>
      </c>
      <c r="AR1621" s="17">
        <f t="shared" si="443"/>
        <v>2020</v>
      </c>
      <c r="AS1621" s="17">
        <f t="shared" ca="1" si="444"/>
        <v>65</v>
      </c>
      <c r="AT1621" s="17" t="str">
        <f t="shared" ca="1" si="447"/>
        <v>No</v>
      </c>
      <c r="AU1621" s="17">
        <f t="shared" si="445"/>
        <v>0</v>
      </c>
      <c r="AV1621" s="17" t="str">
        <f>+VLOOKUP(B1621,[1]Cruces!S:T,2,0)</f>
        <v>1. Solicitud</v>
      </c>
    </row>
    <row r="1622" spans="1:48" x14ac:dyDescent="0.25">
      <c r="A1622" s="17" t="s">
        <v>3096</v>
      </c>
      <c r="B1622" s="17" t="s">
        <v>80</v>
      </c>
      <c r="C1622" s="17">
        <v>0</v>
      </c>
      <c r="D1622" s="17">
        <v>0</v>
      </c>
      <c r="E1622" s="17" t="s">
        <v>55</v>
      </c>
      <c r="F1622" s="17" t="s">
        <v>56</v>
      </c>
      <c r="G1622" s="17" t="s">
        <v>3097</v>
      </c>
      <c r="H1622" s="17">
        <v>0</v>
      </c>
      <c r="I1622" s="17" t="s">
        <v>83</v>
      </c>
      <c r="J1622" s="17" t="s">
        <v>59</v>
      </c>
      <c r="K1622" s="17" t="s">
        <v>97</v>
      </c>
      <c r="L1622" s="17" t="s">
        <v>172</v>
      </c>
      <c r="M1622" s="17" t="s">
        <v>173</v>
      </c>
      <c r="N1622" s="17" t="s">
        <v>87</v>
      </c>
      <c r="O1622" s="17">
        <v>20150717</v>
      </c>
      <c r="P1622" s="17">
        <v>20161104</v>
      </c>
      <c r="Q1622" s="17">
        <v>7551</v>
      </c>
      <c r="R1622" s="17">
        <v>22964073</v>
      </c>
      <c r="S1622" s="17" t="s">
        <v>76</v>
      </c>
      <c r="T1622" s="17" t="s">
        <v>63</v>
      </c>
      <c r="U1622" s="17" t="s">
        <v>91</v>
      </c>
      <c r="V1622" s="17">
        <f t="shared" si="446"/>
        <v>15</v>
      </c>
      <c r="W1622" s="17">
        <v>15000</v>
      </c>
      <c r="X1622" s="17" t="s">
        <v>64</v>
      </c>
      <c r="Y1622" s="17" t="s">
        <v>80</v>
      </c>
      <c r="Z1622" s="17">
        <v>20161104</v>
      </c>
      <c r="AA1622" s="17" t="s">
        <v>78</v>
      </c>
      <c r="AB1622" s="17">
        <v>1</v>
      </c>
      <c r="AC1622" s="17" t="str">
        <f>IFERROR(VLOOKUP(A1622,[1]Cruces!AJ:AK,2,0),VLOOKUP(CONCATENATE(X1622,AA1622),[1]Cruces!G:H,2,0))</f>
        <v>Solicitud de Obra</v>
      </c>
      <c r="AD1622" s="17">
        <f t="shared" si="432"/>
        <v>17</v>
      </c>
      <c r="AE1622" s="17">
        <f t="shared" si="433"/>
        <v>7</v>
      </c>
      <c r="AF1622" s="17">
        <f t="shared" si="434"/>
        <v>2015</v>
      </c>
      <c r="AG1622" s="17" t="str">
        <f>IFERROR(VLOOKUP(MID(A1622,2,4)*1,[1]Cruces!K:L,2,0),"Verificar")</f>
        <v>Atlántico Norte</v>
      </c>
      <c r="AH1622" s="17">
        <f t="shared" ca="1" si="435"/>
        <v>1958</v>
      </c>
      <c r="AI1622" s="17" t="str">
        <f>IFERROR(VLOOKUP(U1622,[1]Cruces!$O$1:$P$6,2,0),"Sin Orden")</f>
        <v>Resuelta</v>
      </c>
      <c r="AJ1622" s="17">
        <f t="shared" si="436"/>
        <v>4</v>
      </c>
      <c r="AK1622" s="17">
        <f t="shared" si="437"/>
        <v>11</v>
      </c>
      <c r="AL1622" s="17">
        <f t="shared" si="438"/>
        <v>2016</v>
      </c>
      <c r="AM1622" s="17">
        <f t="shared" ca="1" si="439"/>
        <v>1482</v>
      </c>
      <c r="AN1622" s="18" t="str">
        <f>IFERROR(VLOOKUP(R1622*1,'[1]Ordenes de Servicio'!G:K,5,0),"No Cruza")</f>
        <v>No Cruza</v>
      </c>
      <c r="AO1622" s="17">
        <f t="shared" ca="1" si="440"/>
        <v>476</v>
      </c>
      <c r="AP1622" s="17">
        <f t="shared" si="441"/>
        <v>4</v>
      </c>
      <c r="AQ1622" s="17">
        <f t="shared" si="442"/>
        <v>11</v>
      </c>
      <c r="AR1622" s="17">
        <f t="shared" si="443"/>
        <v>2016</v>
      </c>
      <c r="AS1622" s="17">
        <f t="shared" ca="1" si="444"/>
        <v>1482</v>
      </c>
      <c r="AT1622" s="17" t="str">
        <f t="shared" ca="1" si="447"/>
        <v>Si</v>
      </c>
      <c r="AU1622" s="17">
        <f t="shared" si="445"/>
        <v>0</v>
      </c>
      <c r="AV1622" s="17" t="str">
        <f>+VLOOKUP(B1622,[1]Cruces!S:T,2,0)</f>
        <v>8. Puesta en Servicio</v>
      </c>
    </row>
    <row r="1623" spans="1:48" hidden="1" x14ac:dyDescent="0.25">
      <c r="A1623" s="17" t="s">
        <v>3098</v>
      </c>
      <c r="B1623" s="17" t="s">
        <v>68</v>
      </c>
      <c r="C1623" s="17">
        <v>0</v>
      </c>
      <c r="D1623" s="17">
        <v>0</v>
      </c>
      <c r="E1623" s="17" t="s">
        <v>55</v>
      </c>
      <c r="F1623" s="17" t="s">
        <v>56</v>
      </c>
      <c r="G1623" s="17" t="s">
        <v>3099</v>
      </c>
      <c r="H1623" s="17">
        <v>0</v>
      </c>
      <c r="I1623" s="17" t="s">
        <v>116</v>
      </c>
      <c r="J1623" s="17" t="s">
        <v>59</v>
      </c>
      <c r="K1623" s="17" t="s">
        <v>849</v>
      </c>
      <c r="L1623" s="17" t="s">
        <v>265</v>
      </c>
      <c r="M1623" s="17" t="s">
        <v>55</v>
      </c>
      <c r="N1623" s="17" t="s">
        <v>75</v>
      </c>
      <c r="O1623" s="17">
        <v>20170420</v>
      </c>
      <c r="P1623" s="17">
        <v>20170420</v>
      </c>
      <c r="Q1623" s="17">
        <v>1170</v>
      </c>
      <c r="R1623" s="17">
        <v>23789261</v>
      </c>
      <c r="S1623" s="17" t="s">
        <v>76</v>
      </c>
      <c r="T1623" s="17" t="s">
        <v>63</v>
      </c>
      <c r="U1623" s="17" t="s">
        <v>91</v>
      </c>
      <c r="V1623" s="17">
        <f t="shared" si="446"/>
        <v>75</v>
      </c>
      <c r="W1623" s="17">
        <v>75000</v>
      </c>
      <c r="X1623" s="17" t="s">
        <v>64</v>
      </c>
      <c r="Y1623" s="17" t="s">
        <v>68</v>
      </c>
      <c r="Z1623" s="17">
        <v>20170420</v>
      </c>
      <c r="AA1623" s="17" t="s">
        <v>78</v>
      </c>
      <c r="AB1623" s="17">
        <v>1</v>
      </c>
      <c r="AC1623" s="17" t="str">
        <f>IFERROR(VLOOKUP(A1623,[1]Cruces!AJ:AK,2,0),VLOOKUP(CONCATENATE(X1623,AA1623),[1]Cruces!G:H,2,0))</f>
        <v>Solicitud de Obra</v>
      </c>
      <c r="AD1623" s="17">
        <f t="shared" si="432"/>
        <v>20</v>
      </c>
      <c r="AE1623" s="17">
        <f t="shared" si="433"/>
        <v>4</v>
      </c>
      <c r="AF1623" s="17">
        <f t="shared" si="434"/>
        <v>2017</v>
      </c>
      <c r="AG1623" s="17" t="str">
        <f>IFERROR(VLOOKUP(MID(A1623,2,4)*1,[1]Cruces!K:L,2,0),"Verificar")</f>
        <v>Atlántico Norte</v>
      </c>
      <c r="AH1623" s="17">
        <f t="shared" ca="1" si="435"/>
        <v>1315</v>
      </c>
      <c r="AI1623" s="17" t="str">
        <f>IFERROR(VLOOKUP(U1623,[1]Cruces!$O$1:$P$6,2,0),"Sin Orden")</f>
        <v>Resuelta</v>
      </c>
      <c r="AJ1623" s="17">
        <f t="shared" si="436"/>
        <v>20</v>
      </c>
      <c r="AK1623" s="17">
        <f t="shared" si="437"/>
        <v>4</v>
      </c>
      <c r="AL1623" s="17">
        <f t="shared" si="438"/>
        <v>2017</v>
      </c>
      <c r="AM1623" s="17">
        <f t="shared" ca="1" si="439"/>
        <v>1315</v>
      </c>
      <c r="AN1623" s="18">
        <f>IFERROR(VLOOKUP(R1623*1,'[1]Ordenes de Servicio'!G:K,5,0),"No Cruza")</f>
        <v>42852</v>
      </c>
      <c r="AO1623" s="17">
        <f t="shared" ca="1" si="440"/>
        <v>0</v>
      </c>
      <c r="AP1623" s="17">
        <f t="shared" si="441"/>
        <v>20</v>
      </c>
      <c r="AQ1623" s="17">
        <f t="shared" si="442"/>
        <v>4</v>
      </c>
      <c r="AR1623" s="17">
        <f t="shared" si="443"/>
        <v>2017</v>
      </c>
      <c r="AS1623" s="17">
        <f t="shared" ca="1" si="444"/>
        <v>1315</v>
      </c>
      <c r="AT1623" s="17" t="str">
        <f t="shared" ca="1" si="447"/>
        <v>Si</v>
      </c>
      <c r="AU1623" s="17">
        <f t="shared" si="445"/>
        <v>0</v>
      </c>
      <c r="AV1623" s="17" t="str">
        <f>+VLOOKUP(B1623,[1]Cruces!S:T,2,0)</f>
        <v>5. Consultoría / Adjudicación</v>
      </c>
    </row>
    <row r="1624" spans="1:48" hidden="1" x14ac:dyDescent="0.25">
      <c r="A1624" s="17" t="s">
        <v>8636</v>
      </c>
      <c r="B1624" s="17" t="s">
        <v>1943</v>
      </c>
      <c r="C1624" s="17">
        <v>0</v>
      </c>
      <c r="D1624" s="17">
        <v>0</v>
      </c>
      <c r="E1624" s="17" t="s">
        <v>55</v>
      </c>
      <c r="F1624" s="17" t="s">
        <v>56</v>
      </c>
      <c r="G1624" s="17" t="s">
        <v>8637</v>
      </c>
      <c r="H1624" s="17">
        <v>318772283</v>
      </c>
      <c r="I1624" s="17" t="s">
        <v>71</v>
      </c>
      <c r="J1624" s="17" t="s">
        <v>59</v>
      </c>
      <c r="K1624" s="17" t="s">
        <v>8638</v>
      </c>
      <c r="L1624" s="17" t="s">
        <v>8224</v>
      </c>
      <c r="M1624" s="17" t="s">
        <v>8225</v>
      </c>
      <c r="N1624" s="17" t="s">
        <v>1946</v>
      </c>
      <c r="O1624" s="17">
        <v>20201120</v>
      </c>
      <c r="P1624" s="17">
        <v>20201120</v>
      </c>
      <c r="Q1624" s="17">
        <v>1180</v>
      </c>
      <c r="R1624" s="17">
        <v>28292342</v>
      </c>
      <c r="S1624" s="17" t="s">
        <v>6601</v>
      </c>
      <c r="T1624" s="17" t="s">
        <v>63</v>
      </c>
      <c r="U1624" s="17" t="s">
        <v>77</v>
      </c>
      <c r="V1624" s="17">
        <f t="shared" si="446"/>
        <v>3</v>
      </c>
      <c r="W1624" s="17">
        <v>3000</v>
      </c>
      <c r="X1624" s="17" t="s">
        <v>7065</v>
      </c>
      <c r="Y1624" s="17" t="s">
        <v>1943</v>
      </c>
      <c r="Z1624" s="17">
        <v>20201120</v>
      </c>
      <c r="AA1624" s="17" t="s">
        <v>1947</v>
      </c>
      <c r="AB1624" s="17">
        <v>1</v>
      </c>
      <c r="AC1624" s="17" t="str">
        <f>IFERROR(VLOOKUP(A1624,[1]Cruces!AJ:AK,2,0),VLOOKUP(CONCATENATE(X1624,AA1624),[1]Cruces!G:H,2,0))</f>
        <v>Solicitud por BT</v>
      </c>
      <c r="AD1624" s="17">
        <f t="shared" si="432"/>
        <v>20</v>
      </c>
      <c r="AE1624" s="17">
        <f t="shared" si="433"/>
        <v>11</v>
      </c>
      <c r="AF1624" s="17">
        <f t="shared" si="434"/>
        <v>2020</v>
      </c>
      <c r="AG1624" s="17" t="str">
        <f>IFERROR(VLOOKUP(MID(A1624,2,4)*1,[1]Cruces!K:L,2,0),"Verificar")</f>
        <v>Atlántico Norte</v>
      </c>
      <c r="AH1624" s="17">
        <f t="shared" ca="1" si="435"/>
        <v>5</v>
      </c>
      <c r="AI1624" s="17" t="str">
        <f>IFERROR(VLOOKUP(U1624,[1]Cruces!$O$1:$P$6,2,0),"Sin Orden")</f>
        <v>Pendiente</v>
      </c>
      <c r="AJ1624" s="17">
        <f t="shared" si="436"/>
        <v>20</v>
      </c>
      <c r="AK1624" s="17">
        <f t="shared" si="437"/>
        <v>11</v>
      </c>
      <c r="AL1624" s="17">
        <f t="shared" si="438"/>
        <v>2020</v>
      </c>
      <c r="AM1624" s="17">
        <f t="shared" ca="1" si="439"/>
        <v>5</v>
      </c>
      <c r="AN1624" s="18" t="str">
        <f>IFERROR(VLOOKUP(R1624*1,'[1]Ordenes de Servicio'!G:K,5,0),"No Cruza")</f>
        <v>No Cruza</v>
      </c>
      <c r="AO1624" s="17">
        <f t="shared" ca="1" si="440"/>
        <v>5</v>
      </c>
      <c r="AP1624" s="17">
        <f t="shared" si="441"/>
        <v>20</v>
      </c>
      <c r="AQ1624" s="17">
        <f t="shared" si="442"/>
        <v>11</v>
      </c>
      <c r="AR1624" s="17">
        <f t="shared" si="443"/>
        <v>2020</v>
      </c>
      <c r="AS1624" s="17">
        <f t="shared" ca="1" si="444"/>
        <v>5</v>
      </c>
      <c r="AT1624" s="17" t="str">
        <f t="shared" ca="1" si="447"/>
        <v>No</v>
      </c>
      <c r="AU1624" s="17">
        <f t="shared" si="445"/>
        <v>0</v>
      </c>
      <c r="AV1624" s="17" t="str">
        <f>+VLOOKUP(B1624,[1]Cruces!S:T,2,0)</f>
        <v>7. Ejecución en Campo OS BT</v>
      </c>
    </row>
    <row r="1625" spans="1:48" hidden="1" x14ac:dyDescent="0.25">
      <c r="A1625" s="17" t="s">
        <v>8639</v>
      </c>
      <c r="B1625" s="17" t="s">
        <v>569</v>
      </c>
      <c r="C1625" s="17">
        <v>2073753</v>
      </c>
      <c r="D1625" s="17">
        <v>20046949</v>
      </c>
      <c r="E1625" s="17" t="s">
        <v>93</v>
      </c>
      <c r="F1625" s="17" t="s">
        <v>7098</v>
      </c>
      <c r="G1625" s="17" t="s">
        <v>8640</v>
      </c>
      <c r="H1625" s="17">
        <v>3117638933</v>
      </c>
      <c r="I1625" s="17" t="s">
        <v>71</v>
      </c>
      <c r="J1625" s="17" t="s">
        <v>8641</v>
      </c>
      <c r="K1625" s="17" t="s">
        <v>97</v>
      </c>
      <c r="L1625" s="17" t="s">
        <v>7101</v>
      </c>
      <c r="M1625" s="17" t="s">
        <v>7102</v>
      </c>
      <c r="N1625" s="17" t="s">
        <v>572</v>
      </c>
      <c r="O1625" s="17">
        <v>20201019</v>
      </c>
      <c r="P1625" s="17">
        <v>20201019</v>
      </c>
      <c r="Q1625" s="17">
        <v>1170</v>
      </c>
      <c r="R1625" s="17">
        <v>0</v>
      </c>
      <c r="S1625" s="17"/>
      <c r="T1625" s="17" t="s">
        <v>63</v>
      </c>
      <c r="U1625" s="17"/>
      <c r="V1625" s="17">
        <f t="shared" si="446"/>
        <v>3</v>
      </c>
      <c r="W1625" s="17">
        <v>3000</v>
      </c>
      <c r="X1625" s="17" t="s">
        <v>89</v>
      </c>
      <c r="Y1625" s="17" t="s">
        <v>569</v>
      </c>
      <c r="Z1625" s="17">
        <v>20201019</v>
      </c>
      <c r="AA1625" s="17" t="s">
        <v>1947</v>
      </c>
      <c r="AB1625" s="17">
        <v>1</v>
      </c>
      <c r="AC1625" s="17" t="str">
        <f>IFERROR(VLOOKUP(A1625,[1]Cruces!AJ:AK,2,0),VLOOKUP(CONCATENATE(X1625,AA1625),[1]Cruces!G:H,2,0))</f>
        <v>Solicitud por BT</v>
      </c>
      <c r="AD1625" s="17">
        <f t="shared" si="432"/>
        <v>19</v>
      </c>
      <c r="AE1625" s="17">
        <f t="shared" si="433"/>
        <v>10</v>
      </c>
      <c r="AF1625" s="17">
        <f t="shared" si="434"/>
        <v>2020</v>
      </c>
      <c r="AG1625" s="17" t="str">
        <f>IFERROR(VLOOKUP(MID(A1625,2,4)*1,[1]Cruces!K:L,2,0),"Verificar")</f>
        <v>Atlántico Norte</v>
      </c>
      <c r="AH1625" s="17">
        <f t="shared" ca="1" si="435"/>
        <v>37</v>
      </c>
      <c r="AI1625" s="17" t="str">
        <f>IFERROR(VLOOKUP(U1625,[1]Cruces!$O$1:$P$6,2,0),"Sin Orden")</f>
        <v>Sin Orden</v>
      </c>
      <c r="AJ1625" s="17">
        <f t="shared" si="436"/>
        <v>19</v>
      </c>
      <c r="AK1625" s="17">
        <f t="shared" si="437"/>
        <v>10</v>
      </c>
      <c r="AL1625" s="17">
        <f t="shared" si="438"/>
        <v>2020</v>
      </c>
      <c r="AM1625" s="17">
        <f t="shared" ca="1" si="439"/>
        <v>37</v>
      </c>
      <c r="AN1625" s="18" t="str">
        <f>IFERROR(VLOOKUP(R1625*1,'[1]Ordenes de Servicio'!G:K,5,0),"No Cruza")</f>
        <v>No Cruza</v>
      </c>
      <c r="AO1625" s="17">
        <f t="shared" ca="1" si="440"/>
        <v>37</v>
      </c>
      <c r="AP1625" s="17">
        <f t="shared" si="441"/>
        <v>19</v>
      </c>
      <c r="AQ1625" s="17">
        <f t="shared" si="442"/>
        <v>10</v>
      </c>
      <c r="AR1625" s="17">
        <f t="shared" si="443"/>
        <v>2020</v>
      </c>
      <c r="AS1625" s="17">
        <f t="shared" ca="1" si="444"/>
        <v>37</v>
      </c>
      <c r="AT1625" s="17" t="str">
        <f t="shared" ca="1" si="447"/>
        <v>No</v>
      </c>
      <c r="AU1625" s="17">
        <f t="shared" si="445"/>
        <v>0</v>
      </c>
      <c r="AV1625" s="17" t="str">
        <f>+VLOOKUP(B1625,[1]Cruces!S:T,2,0)</f>
        <v>1. Solicitud</v>
      </c>
    </row>
    <row r="1626" spans="1:48" hidden="1" x14ac:dyDescent="0.25">
      <c r="A1626" s="17" t="s">
        <v>8642</v>
      </c>
      <c r="B1626" s="17" t="s">
        <v>6595</v>
      </c>
      <c r="C1626" s="17">
        <v>0</v>
      </c>
      <c r="D1626" s="17">
        <v>0</v>
      </c>
      <c r="E1626" s="17" t="s">
        <v>55</v>
      </c>
      <c r="F1626" s="17" t="s">
        <v>3386</v>
      </c>
      <c r="G1626" s="17" t="s">
        <v>8643</v>
      </c>
      <c r="H1626" s="17">
        <v>3023746799</v>
      </c>
      <c r="I1626" s="17" t="s">
        <v>71</v>
      </c>
      <c r="J1626" s="17" t="s">
        <v>59</v>
      </c>
      <c r="K1626" s="17" t="s">
        <v>8644</v>
      </c>
      <c r="L1626" s="17" t="s">
        <v>7208</v>
      </c>
      <c r="M1626" s="17" t="s">
        <v>7209</v>
      </c>
      <c r="N1626" s="17" t="s">
        <v>6600</v>
      </c>
      <c r="O1626" s="17">
        <v>20200728</v>
      </c>
      <c r="P1626" s="17">
        <v>20200805</v>
      </c>
      <c r="Q1626" s="17">
        <v>1170</v>
      </c>
      <c r="R1626" s="17">
        <v>28284999</v>
      </c>
      <c r="S1626" s="17" t="s">
        <v>6601</v>
      </c>
      <c r="T1626" s="17" t="s">
        <v>63</v>
      </c>
      <c r="U1626" s="17" t="s">
        <v>91</v>
      </c>
      <c r="V1626" s="17">
        <f t="shared" si="446"/>
        <v>3</v>
      </c>
      <c r="W1626" s="17">
        <v>3000</v>
      </c>
      <c r="X1626" s="17" t="s">
        <v>7065</v>
      </c>
      <c r="Y1626" s="17" t="s">
        <v>150</v>
      </c>
      <c r="Z1626" s="17">
        <v>20200806</v>
      </c>
      <c r="AA1626" s="17" t="s">
        <v>1947</v>
      </c>
      <c r="AB1626" s="17">
        <v>1</v>
      </c>
      <c r="AC1626" s="17" t="str">
        <f>IFERROR(VLOOKUP(A1626,[1]Cruces!AJ:AK,2,0),VLOOKUP(CONCATENATE(X1626,AA1626),[1]Cruces!G:H,2,0))</f>
        <v>Solicitud por BT</v>
      </c>
      <c r="AD1626" s="17">
        <f t="shared" si="432"/>
        <v>28</v>
      </c>
      <c r="AE1626" s="17">
        <f t="shared" si="433"/>
        <v>7</v>
      </c>
      <c r="AF1626" s="17">
        <f t="shared" si="434"/>
        <v>2020</v>
      </c>
      <c r="AG1626" s="17" t="str">
        <f>IFERROR(VLOOKUP(MID(A1626,2,4)*1,[1]Cruces!K:L,2,0),"Verificar")</f>
        <v>Atlántico Norte</v>
      </c>
      <c r="AH1626" s="17">
        <f t="shared" ca="1" si="435"/>
        <v>120</v>
      </c>
      <c r="AI1626" s="17" t="str">
        <f>IFERROR(VLOOKUP(U1626,[1]Cruces!$O$1:$P$6,2,0),"Sin Orden")</f>
        <v>Resuelta</v>
      </c>
      <c r="AJ1626" s="17">
        <f t="shared" si="436"/>
        <v>6</v>
      </c>
      <c r="AK1626" s="17">
        <f t="shared" si="437"/>
        <v>8</v>
      </c>
      <c r="AL1626" s="17">
        <f t="shared" si="438"/>
        <v>2020</v>
      </c>
      <c r="AM1626" s="17">
        <f t="shared" ca="1" si="439"/>
        <v>111</v>
      </c>
      <c r="AN1626" s="18" t="str">
        <f>IFERROR(VLOOKUP(R1626*1,'[1]Ordenes de Servicio'!G:K,5,0),"No Cruza")</f>
        <v>No Cruza</v>
      </c>
      <c r="AO1626" s="17">
        <f t="shared" ca="1" si="440"/>
        <v>9</v>
      </c>
      <c r="AP1626" s="17">
        <f t="shared" si="441"/>
        <v>5</v>
      </c>
      <c r="AQ1626" s="17">
        <f t="shared" si="442"/>
        <v>8</v>
      </c>
      <c r="AR1626" s="17">
        <f t="shared" si="443"/>
        <v>2020</v>
      </c>
      <c r="AS1626" s="17">
        <f t="shared" ca="1" si="444"/>
        <v>112</v>
      </c>
      <c r="AT1626" s="17" t="str">
        <f t="shared" ca="1" si="447"/>
        <v>No</v>
      </c>
      <c r="AU1626" s="17">
        <f t="shared" si="445"/>
        <v>1</v>
      </c>
      <c r="AV1626" s="17" t="str">
        <f>+VLOOKUP(B1626,[1]Cruces!S:T,2,0)</f>
        <v>7. Ejecución en Campo OS BT</v>
      </c>
    </row>
    <row r="1627" spans="1:48" hidden="1" x14ac:dyDescent="0.25">
      <c r="A1627" s="17" t="s">
        <v>8645</v>
      </c>
      <c r="B1627" s="17" t="s">
        <v>1943</v>
      </c>
      <c r="C1627" s="17">
        <v>0</v>
      </c>
      <c r="D1627" s="17">
        <v>0</v>
      </c>
      <c r="E1627" s="17" t="s">
        <v>55</v>
      </c>
      <c r="F1627" s="17" t="s">
        <v>232</v>
      </c>
      <c r="G1627" s="17" t="s">
        <v>8646</v>
      </c>
      <c r="H1627" s="17">
        <v>0</v>
      </c>
      <c r="I1627" s="17" t="s">
        <v>71</v>
      </c>
      <c r="J1627" s="17" t="s">
        <v>59</v>
      </c>
      <c r="K1627" s="17" t="s">
        <v>8647</v>
      </c>
      <c r="L1627" s="17" t="s">
        <v>8050</v>
      </c>
      <c r="M1627" s="17" t="s">
        <v>8051</v>
      </c>
      <c r="N1627" s="17" t="s">
        <v>1946</v>
      </c>
      <c r="O1627" s="17">
        <v>20201111</v>
      </c>
      <c r="P1627" s="17">
        <v>20201111</v>
      </c>
      <c r="Q1627" s="17">
        <v>1210</v>
      </c>
      <c r="R1627" s="17">
        <v>28278690</v>
      </c>
      <c r="S1627" s="17" t="s">
        <v>6601</v>
      </c>
      <c r="T1627" s="17" t="s">
        <v>63</v>
      </c>
      <c r="U1627" s="17" t="s">
        <v>77</v>
      </c>
      <c r="V1627" s="17">
        <f t="shared" si="446"/>
        <v>3</v>
      </c>
      <c r="W1627" s="17">
        <v>3000</v>
      </c>
      <c r="X1627" s="17" t="s">
        <v>7065</v>
      </c>
      <c r="Y1627" s="17" t="s">
        <v>1943</v>
      </c>
      <c r="Z1627" s="17">
        <v>20201111</v>
      </c>
      <c r="AA1627" s="17" t="s">
        <v>1947</v>
      </c>
      <c r="AB1627" s="17">
        <v>1</v>
      </c>
      <c r="AC1627" s="17" t="str">
        <f>IFERROR(VLOOKUP(A1627,[1]Cruces!AJ:AK,2,0),VLOOKUP(CONCATENATE(X1627,AA1627),[1]Cruces!G:H,2,0))</f>
        <v>Solicitud por BT</v>
      </c>
      <c r="AD1627" s="17">
        <f t="shared" si="432"/>
        <v>11</v>
      </c>
      <c r="AE1627" s="17">
        <f t="shared" si="433"/>
        <v>11</v>
      </c>
      <c r="AF1627" s="17">
        <f t="shared" si="434"/>
        <v>2020</v>
      </c>
      <c r="AG1627" s="17" t="str">
        <f>IFERROR(VLOOKUP(MID(A1627,2,4)*1,[1]Cruces!K:L,2,0),"Verificar")</f>
        <v>Atlántico Sur</v>
      </c>
      <c r="AH1627" s="17">
        <f t="shared" ca="1" si="435"/>
        <v>14</v>
      </c>
      <c r="AI1627" s="17" t="str">
        <f>IFERROR(VLOOKUP(U1627,[1]Cruces!$O$1:$P$6,2,0),"Sin Orden")</f>
        <v>Pendiente</v>
      </c>
      <c r="AJ1627" s="17">
        <f t="shared" si="436"/>
        <v>11</v>
      </c>
      <c r="AK1627" s="17">
        <f t="shared" si="437"/>
        <v>11</v>
      </c>
      <c r="AL1627" s="17">
        <f t="shared" si="438"/>
        <v>2020</v>
      </c>
      <c r="AM1627" s="17">
        <f t="shared" ca="1" si="439"/>
        <v>14</v>
      </c>
      <c r="AN1627" s="18" t="str">
        <f>IFERROR(VLOOKUP(R1627*1,'[1]Ordenes de Servicio'!G:K,5,0),"No Cruza")</f>
        <v>No Cruza</v>
      </c>
      <c r="AO1627" s="17">
        <f t="shared" ca="1" si="440"/>
        <v>14</v>
      </c>
      <c r="AP1627" s="17">
        <f t="shared" si="441"/>
        <v>11</v>
      </c>
      <c r="AQ1627" s="17">
        <f t="shared" si="442"/>
        <v>11</v>
      </c>
      <c r="AR1627" s="17">
        <f t="shared" si="443"/>
        <v>2020</v>
      </c>
      <c r="AS1627" s="17">
        <f t="shared" ca="1" si="444"/>
        <v>14</v>
      </c>
      <c r="AT1627" s="17" t="str">
        <f t="shared" ca="1" si="447"/>
        <v>No</v>
      </c>
      <c r="AU1627" s="17">
        <f t="shared" si="445"/>
        <v>0</v>
      </c>
      <c r="AV1627" s="17" t="str">
        <f>+VLOOKUP(B1627,[1]Cruces!S:T,2,0)</f>
        <v>7. Ejecución en Campo OS BT</v>
      </c>
    </row>
    <row r="1628" spans="1:48" hidden="1" x14ac:dyDescent="0.25">
      <c r="A1628" s="17" t="s">
        <v>8648</v>
      </c>
      <c r="B1628" s="17" t="s">
        <v>569</v>
      </c>
      <c r="C1628" s="17">
        <v>0</v>
      </c>
      <c r="D1628" s="17">
        <v>0</v>
      </c>
      <c r="E1628" s="17" t="s">
        <v>55</v>
      </c>
      <c r="F1628" s="17" t="s">
        <v>3386</v>
      </c>
      <c r="G1628" s="17" t="s">
        <v>8649</v>
      </c>
      <c r="H1628" s="17">
        <v>3006599580</v>
      </c>
      <c r="I1628" s="17" t="s">
        <v>71</v>
      </c>
      <c r="J1628" s="17" t="s">
        <v>59</v>
      </c>
      <c r="K1628" s="17" t="s">
        <v>97</v>
      </c>
      <c r="L1628" s="17" t="s">
        <v>7482</v>
      </c>
      <c r="M1628" s="17" t="s">
        <v>7483</v>
      </c>
      <c r="N1628" s="17" t="s">
        <v>572</v>
      </c>
      <c r="O1628" s="17">
        <v>20201109</v>
      </c>
      <c r="P1628" s="17">
        <v>20201109</v>
      </c>
      <c r="Q1628" s="17">
        <v>9510</v>
      </c>
      <c r="R1628" s="17">
        <v>0</v>
      </c>
      <c r="S1628" s="17"/>
      <c r="T1628" s="17" t="s">
        <v>63</v>
      </c>
      <c r="U1628" s="17"/>
      <c r="V1628" s="17">
        <f t="shared" si="446"/>
        <v>3</v>
      </c>
      <c r="W1628" s="17">
        <v>3000</v>
      </c>
      <c r="X1628" s="17" t="s">
        <v>7065</v>
      </c>
      <c r="Y1628" s="17" t="s">
        <v>569</v>
      </c>
      <c r="Z1628" s="17">
        <v>20201109</v>
      </c>
      <c r="AA1628" s="17" t="s">
        <v>1947</v>
      </c>
      <c r="AB1628" s="17">
        <v>1</v>
      </c>
      <c r="AC1628" s="17" t="str">
        <f>IFERROR(VLOOKUP(A1628,[1]Cruces!AJ:AK,2,0),VLOOKUP(CONCATENATE(X1628,AA1628),[1]Cruces!G:H,2,0))</f>
        <v>Solicitud por BT</v>
      </c>
      <c r="AD1628" s="17">
        <f t="shared" si="432"/>
        <v>9</v>
      </c>
      <c r="AE1628" s="17">
        <f t="shared" si="433"/>
        <v>11</v>
      </c>
      <c r="AF1628" s="17">
        <f t="shared" si="434"/>
        <v>2020</v>
      </c>
      <c r="AG1628" s="17" t="str">
        <f>IFERROR(VLOOKUP(MID(A1628,2,4)*1,[1]Cruces!K:L,2,0),"Verificar")</f>
        <v>Atlántico Norte</v>
      </c>
      <c r="AH1628" s="17">
        <f t="shared" ca="1" si="435"/>
        <v>16</v>
      </c>
      <c r="AI1628" s="17" t="str">
        <f>IFERROR(VLOOKUP(U1628,[1]Cruces!$O$1:$P$6,2,0),"Sin Orden")</f>
        <v>Sin Orden</v>
      </c>
      <c r="AJ1628" s="17">
        <f t="shared" si="436"/>
        <v>9</v>
      </c>
      <c r="AK1628" s="17">
        <f t="shared" si="437"/>
        <v>11</v>
      </c>
      <c r="AL1628" s="17">
        <f t="shared" si="438"/>
        <v>2020</v>
      </c>
      <c r="AM1628" s="17">
        <f t="shared" ca="1" si="439"/>
        <v>16</v>
      </c>
      <c r="AN1628" s="18" t="str">
        <f>IFERROR(VLOOKUP(R1628*1,'[1]Ordenes de Servicio'!G:K,5,0),"No Cruza")</f>
        <v>No Cruza</v>
      </c>
      <c r="AO1628" s="17">
        <f t="shared" ca="1" si="440"/>
        <v>16</v>
      </c>
      <c r="AP1628" s="17">
        <f t="shared" si="441"/>
        <v>9</v>
      </c>
      <c r="AQ1628" s="17">
        <f t="shared" si="442"/>
        <v>11</v>
      </c>
      <c r="AR1628" s="17">
        <f t="shared" si="443"/>
        <v>2020</v>
      </c>
      <c r="AS1628" s="17">
        <f t="shared" ca="1" si="444"/>
        <v>16</v>
      </c>
      <c r="AT1628" s="17" t="str">
        <f t="shared" ca="1" si="447"/>
        <v>No</v>
      </c>
      <c r="AU1628" s="17">
        <f t="shared" si="445"/>
        <v>0</v>
      </c>
      <c r="AV1628" s="17" t="str">
        <f>+VLOOKUP(B1628,[1]Cruces!S:T,2,0)</f>
        <v>1. Solicitud</v>
      </c>
    </row>
    <row r="1629" spans="1:48" hidden="1" x14ac:dyDescent="0.25">
      <c r="A1629" s="17" t="s">
        <v>8650</v>
      </c>
      <c r="B1629" s="17" t="s">
        <v>1943</v>
      </c>
      <c r="C1629" s="17">
        <v>0</v>
      </c>
      <c r="D1629" s="17">
        <v>0</v>
      </c>
      <c r="E1629" s="17" t="s">
        <v>55</v>
      </c>
      <c r="F1629" s="17" t="s">
        <v>7098</v>
      </c>
      <c r="G1629" s="17" t="s">
        <v>8651</v>
      </c>
      <c r="H1629" s="17">
        <v>3166813099</v>
      </c>
      <c r="I1629" s="17" t="s">
        <v>71</v>
      </c>
      <c r="J1629" s="17" t="s">
        <v>59</v>
      </c>
      <c r="K1629" s="17" t="s">
        <v>8180</v>
      </c>
      <c r="L1629" s="17" t="s">
        <v>7101</v>
      </c>
      <c r="M1629" s="17" t="s">
        <v>7102</v>
      </c>
      <c r="N1629" s="17" t="s">
        <v>1946</v>
      </c>
      <c r="O1629" s="17">
        <v>20201012</v>
      </c>
      <c r="P1629" s="17">
        <v>20201121</v>
      </c>
      <c r="Q1629" s="17">
        <v>1180</v>
      </c>
      <c r="R1629" s="17">
        <v>28294459</v>
      </c>
      <c r="S1629" s="17" t="s">
        <v>6601</v>
      </c>
      <c r="T1629" s="17" t="s">
        <v>63</v>
      </c>
      <c r="U1629" s="17" t="s">
        <v>77</v>
      </c>
      <c r="V1629" s="17">
        <f t="shared" si="446"/>
        <v>3</v>
      </c>
      <c r="W1629" s="17">
        <v>3000</v>
      </c>
      <c r="X1629" s="17" t="s">
        <v>7065</v>
      </c>
      <c r="Y1629" s="17" t="s">
        <v>1943</v>
      </c>
      <c r="Z1629" s="17">
        <v>20201121</v>
      </c>
      <c r="AA1629" s="17" t="s">
        <v>1947</v>
      </c>
      <c r="AB1629" s="17">
        <v>1</v>
      </c>
      <c r="AC1629" s="17" t="str">
        <f>IFERROR(VLOOKUP(A1629,[1]Cruces!AJ:AK,2,0),VLOOKUP(CONCATENATE(X1629,AA1629),[1]Cruces!G:H,2,0))</f>
        <v>Solicitud por BT</v>
      </c>
      <c r="AD1629" s="17">
        <f t="shared" si="432"/>
        <v>12</v>
      </c>
      <c r="AE1629" s="17">
        <f t="shared" si="433"/>
        <v>10</v>
      </c>
      <c r="AF1629" s="17">
        <f t="shared" si="434"/>
        <v>2020</v>
      </c>
      <c r="AG1629" s="17" t="str">
        <f>IFERROR(VLOOKUP(MID(A1629,2,4)*1,[1]Cruces!K:L,2,0),"Verificar")</f>
        <v>Atlántico Norte</v>
      </c>
      <c r="AH1629" s="17">
        <f t="shared" ca="1" si="435"/>
        <v>44</v>
      </c>
      <c r="AI1629" s="17" t="str">
        <f>IFERROR(VLOOKUP(U1629,[1]Cruces!$O$1:$P$6,2,0),"Sin Orden")</f>
        <v>Pendiente</v>
      </c>
      <c r="AJ1629" s="17">
        <f t="shared" si="436"/>
        <v>21</v>
      </c>
      <c r="AK1629" s="17">
        <f t="shared" si="437"/>
        <v>11</v>
      </c>
      <c r="AL1629" s="17">
        <f t="shared" si="438"/>
        <v>2020</v>
      </c>
      <c r="AM1629" s="17">
        <f t="shared" ca="1" si="439"/>
        <v>4</v>
      </c>
      <c r="AN1629" s="18" t="str">
        <f>IFERROR(VLOOKUP(R1629*1,'[1]Ordenes de Servicio'!G:K,5,0),"No Cruza")</f>
        <v>No Cruza</v>
      </c>
      <c r="AO1629" s="17">
        <f t="shared" ca="1" si="440"/>
        <v>4</v>
      </c>
      <c r="AP1629" s="17">
        <f t="shared" si="441"/>
        <v>21</v>
      </c>
      <c r="AQ1629" s="17">
        <f t="shared" si="442"/>
        <v>11</v>
      </c>
      <c r="AR1629" s="17">
        <f t="shared" si="443"/>
        <v>2020</v>
      </c>
      <c r="AS1629" s="17">
        <f t="shared" ca="1" si="444"/>
        <v>4</v>
      </c>
      <c r="AT1629" s="17" t="str">
        <f t="shared" ca="1" si="447"/>
        <v>No</v>
      </c>
      <c r="AU1629" s="17">
        <f t="shared" si="445"/>
        <v>0</v>
      </c>
      <c r="AV1629" s="17" t="str">
        <f>+VLOOKUP(B1629,[1]Cruces!S:T,2,0)</f>
        <v>7. Ejecución en Campo OS BT</v>
      </c>
    </row>
    <row r="1630" spans="1:48" hidden="1" x14ac:dyDescent="0.25">
      <c r="A1630" s="17" t="s">
        <v>3100</v>
      </c>
      <c r="B1630" s="17" t="s">
        <v>54</v>
      </c>
      <c r="C1630" s="17">
        <v>0</v>
      </c>
      <c r="D1630" s="17">
        <v>0</v>
      </c>
      <c r="E1630" s="17" t="s">
        <v>55</v>
      </c>
      <c r="F1630" s="17" t="s">
        <v>232</v>
      </c>
      <c r="G1630" s="17" t="s">
        <v>3101</v>
      </c>
      <c r="H1630" s="17">
        <v>3114097964</v>
      </c>
      <c r="I1630" s="17" t="s">
        <v>83</v>
      </c>
      <c r="J1630" s="17" t="s">
        <v>59</v>
      </c>
      <c r="K1630" s="17" t="s">
        <v>3102</v>
      </c>
      <c r="L1630" s="17" t="s">
        <v>280</v>
      </c>
      <c r="M1630" s="17" t="s">
        <v>281</v>
      </c>
      <c r="N1630" s="17" t="s">
        <v>62</v>
      </c>
      <c r="O1630" s="17">
        <v>20200423</v>
      </c>
      <c r="P1630" s="17">
        <v>20200429</v>
      </c>
      <c r="Q1630" s="17">
        <v>9520</v>
      </c>
      <c r="R1630" s="17">
        <v>27357530</v>
      </c>
      <c r="S1630" s="17" t="s">
        <v>100</v>
      </c>
      <c r="T1630" s="17" t="s">
        <v>63</v>
      </c>
      <c r="U1630" s="17" t="s">
        <v>91</v>
      </c>
      <c r="V1630" s="17">
        <f t="shared" si="446"/>
        <v>75</v>
      </c>
      <c r="W1630" s="17">
        <v>75000</v>
      </c>
      <c r="X1630" s="17" t="s">
        <v>64</v>
      </c>
      <c r="Y1630" s="17" t="s">
        <v>150</v>
      </c>
      <c r="Z1630" s="17">
        <v>20201021</v>
      </c>
      <c r="AA1630" s="17" t="s">
        <v>78</v>
      </c>
      <c r="AB1630" s="17">
        <v>1</v>
      </c>
      <c r="AC1630" s="17" t="str">
        <f>IFERROR(VLOOKUP(A1630,[1]Cruces!AJ:AK,2,0),VLOOKUP(CONCATENATE(X1630,AA1630),[1]Cruces!G:H,2,0))</f>
        <v>Solicitud de Obra</v>
      </c>
      <c r="AD1630" s="17">
        <f t="shared" si="432"/>
        <v>23</v>
      </c>
      <c r="AE1630" s="17">
        <f t="shared" si="433"/>
        <v>4</v>
      </c>
      <c r="AF1630" s="17">
        <f t="shared" si="434"/>
        <v>2020</v>
      </c>
      <c r="AG1630" s="17" t="str">
        <f>IFERROR(VLOOKUP(MID(A1630,2,4)*1,[1]Cruces!K:L,2,0),"Verificar")</f>
        <v>Atlántico Sur</v>
      </c>
      <c r="AH1630" s="17">
        <f t="shared" ca="1" si="435"/>
        <v>216</v>
      </c>
      <c r="AI1630" s="17" t="str">
        <f>IFERROR(VLOOKUP(U1630,[1]Cruces!$O$1:$P$6,2,0),"Sin Orden")</f>
        <v>Resuelta</v>
      </c>
      <c r="AJ1630" s="17">
        <f t="shared" si="436"/>
        <v>21</v>
      </c>
      <c r="AK1630" s="17">
        <f t="shared" si="437"/>
        <v>10</v>
      </c>
      <c r="AL1630" s="17">
        <f t="shared" si="438"/>
        <v>2020</v>
      </c>
      <c r="AM1630" s="17">
        <f t="shared" ca="1" si="439"/>
        <v>35</v>
      </c>
      <c r="AN1630" s="18" t="str">
        <f>IFERROR(VLOOKUP(R1630*1,'[1]Ordenes de Servicio'!G:K,5,0),"No Cruza")</f>
        <v>No Cruza</v>
      </c>
      <c r="AO1630" s="17">
        <f t="shared" ca="1" si="440"/>
        <v>181</v>
      </c>
      <c r="AP1630" s="17">
        <f t="shared" si="441"/>
        <v>29</v>
      </c>
      <c r="AQ1630" s="17">
        <f t="shared" si="442"/>
        <v>4</v>
      </c>
      <c r="AR1630" s="17">
        <f t="shared" si="443"/>
        <v>2020</v>
      </c>
      <c r="AS1630" s="17">
        <f t="shared" ca="1" si="444"/>
        <v>210</v>
      </c>
      <c r="AT1630" s="17" t="str">
        <f t="shared" ca="1" si="447"/>
        <v>No</v>
      </c>
      <c r="AU1630" s="17">
        <f t="shared" si="445"/>
        <v>175</v>
      </c>
      <c r="AV1630" s="17" t="str">
        <f>+VLOOKUP(B1630,[1]Cruces!S:T,2,0)</f>
        <v>4. Presupuesto de Obra</v>
      </c>
    </row>
    <row r="1631" spans="1:48" hidden="1" x14ac:dyDescent="0.25">
      <c r="A1631" s="17" t="s">
        <v>3103</v>
      </c>
      <c r="B1631" s="17" t="s">
        <v>54</v>
      </c>
      <c r="C1631" s="17">
        <v>0</v>
      </c>
      <c r="D1631" s="17">
        <v>0</v>
      </c>
      <c r="E1631" s="17" t="s">
        <v>55</v>
      </c>
      <c r="F1631" s="17" t="s">
        <v>126</v>
      </c>
      <c r="G1631" s="17" t="s">
        <v>3104</v>
      </c>
      <c r="H1631" s="17">
        <v>0</v>
      </c>
      <c r="I1631" s="17" t="s">
        <v>71</v>
      </c>
      <c r="J1631" s="17" t="s">
        <v>59</v>
      </c>
      <c r="K1631" s="17" t="s">
        <v>1713</v>
      </c>
      <c r="L1631" s="17" t="s">
        <v>129</v>
      </c>
      <c r="M1631" s="17" t="s">
        <v>130</v>
      </c>
      <c r="N1631" s="17" t="s">
        <v>62</v>
      </c>
      <c r="O1631" s="17">
        <v>20201022</v>
      </c>
      <c r="P1631" s="17">
        <v>20201028</v>
      </c>
      <c r="Q1631" s="17">
        <v>9331</v>
      </c>
      <c r="R1631" s="17">
        <v>28253588</v>
      </c>
      <c r="S1631" s="17" t="s">
        <v>100</v>
      </c>
      <c r="T1631" s="17" t="s">
        <v>63</v>
      </c>
      <c r="U1631" s="17" t="s">
        <v>91</v>
      </c>
      <c r="V1631" s="17">
        <f t="shared" si="446"/>
        <v>30</v>
      </c>
      <c r="W1631" s="17">
        <v>30000</v>
      </c>
      <c r="X1631" s="17" t="s">
        <v>64</v>
      </c>
      <c r="Y1631" s="17" t="s">
        <v>65</v>
      </c>
      <c r="Z1631" s="17">
        <v>20201028</v>
      </c>
      <c r="AA1631" s="17" t="s">
        <v>78</v>
      </c>
      <c r="AB1631" s="17">
        <v>1</v>
      </c>
      <c r="AC1631" s="17" t="str">
        <f>IFERROR(VLOOKUP(A1631,[1]Cruces!AJ:AK,2,0),VLOOKUP(CONCATENATE(X1631,AA1631),[1]Cruces!G:H,2,0))</f>
        <v>Solicitud de Obra</v>
      </c>
      <c r="AD1631" s="17">
        <f t="shared" si="432"/>
        <v>22</v>
      </c>
      <c r="AE1631" s="17">
        <f t="shared" si="433"/>
        <v>10</v>
      </c>
      <c r="AF1631" s="17">
        <f t="shared" si="434"/>
        <v>2020</v>
      </c>
      <c r="AG1631" s="17" t="str">
        <f>IFERROR(VLOOKUP(MID(A1631,2,4)*1,[1]Cruces!K:L,2,0),"Verificar")</f>
        <v>Guajira</v>
      </c>
      <c r="AH1631" s="17">
        <f t="shared" ca="1" si="435"/>
        <v>34</v>
      </c>
      <c r="AI1631" s="17" t="str">
        <f>IFERROR(VLOOKUP(U1631,[1]Cruces!$O$1:$P$6,2,0),"Sin Orden")</f>
        <v>Resuelta</v>
      </c>
      <c r="AJ1631" s="17">
        <f t="shared" si="436"/>
        <v>28</v>
      </c>
      <c r="AK1631" s="17">
        <f t="shared" si="437"/>
        <v>10</v>
      </c>
      <c r="AL1631" s="17">
        <f t="shared" si="438"/>
        <v>2020</v>
      </c>
      <c r="AM1631" s="17">
        <f t="shared" ca="1" si="439"/>
        <v>28</v>
      </c>
      <c r="AN1631" s="18" t="str">
        <f>IFERROR(VLOOKUP(R1631*1,'[1]Ordenes de Servicio'!G:K,5,0),"No Cruza")</f>
        <v>No Cruza</v>
      </c>
      <c r="AO1631" s="17">
        <f t="shared" ca="1" si="440"/>
        <v>6</v>
      </c>
      <c r="AP1631" s="17">
        <f t="shared" si="441"/>
        <v>28</v>
      </c>
      <c r="AQ1631" s="17">
        <f t="shared" si="442"/>
        <v>10</v>
      </c>
      <c r="AR1631" s="17">
        <f t="shared" si="443"/>
        <v>2020</v>
      </c>
      <c r="AS1631" s="17">
        <f t="shared" ca="1" si="444"/>
        <v>28</v>
      </c>
      <c r="AT1631" s="17" t="str">
        <f t="shared" ca="1" si="447"/>
        <v>No</v>
      </c>
      <c r="AU1631" s="17">
        <f t="shared" si="445"/>
        <v>0</v>
      </c>
      <c r="AV1631" s="17" t="str">
        <f>+VLOOKUP(B1631,[1]Cruces!S:T,2,0)</f>
        <v>4. Presupuesto de Obra</v>
      </c>
    </row>
    <row r="1632" spans="1:48" x14ac:dyDescent="0.25">
      <c r="A1632" s="17" t="s">
        <v>3105</v>
      </c>
      <c r="B1632" s="17" t="s">
        <v>253</v>
      </c>
      <c r="C1632" s="17">
        <v>0</v>
      </c>
      <c r="D1632" s="17">
        <v>0</v>
      </c>
      <c r="E1632" s="17" t="s">
        <v>55</v>
      </c>
      <c r="F1632" s="17" t="s">
        <v>932</v>
      </c>
      <c r="G1632" s="17" t="s">
        <v>1638</v>
      </c>
      <c r="H1632" s="17">
        <v>0</v>
      </c>
      <c r="I1632" s="17" t="s">
        <v>197</v>
      </c>
      <c r="J1632" s="17" t="s">
        <v>59</v>
      </c>
      <c r="K1632" s="17" t="s">
        <v>1639</v>
      </c>
      <c r="L1632" s="17" t="s">
        <v>935</v>
      </c>
      <c r="M1632" s="17" t="s">
        <v>936</v>
      </c>
      <c r="N1632" s="17" t="s">
        <v>257</v>
      </c>
      <c r="O1632" s="17">
        <v>20201119</v>
      </c>
      <c r="P1632" s="17">
        <v>20201120</v>
      </c>
      <c r="Q1632" s="17">
        <v>3430</v>
      </c>
      <c r="R1632" s="17">
        <v>0</v>
      </c>
      <c r="S1632" s="17"/>
      <c r="T1632" s="17" t="s">
        <v>63</v>
      </c>
      <c r="U1632" s="17"/>
      <c r="V1632" s="17">
        <f t="shared" si="446"/>
        <v>75</v>
      </c>
      <c r="W1632" s="17">
        <v>75000</v>
      </c>
      <c r="X1632" s="17" t="s">
        <v>64</v>
      </c>
      <c r="Y1632" s="17" t="s">
        <v>253</v>
      </c>
      <c r="Z1632" s="17">
        <v>20201120</v>
      </c>
      <c r="AA1632" s="17" t="s">
        <v>78</v>
      </c>
      <c r="AB1632" s="17">
        <v>1</v>
      </c>
      <c r="AC1632" s="17" t="str">
        <f>IFERROR(VLOOKUP(A1632,[1]Cruces!AJ:AK,2,0),VLOOKUP(CONCATENATE(X1632,AA1632),[1]Cruces!G:H,2,0))</f>
        <v>Solicitud de Obra</v>
      </c>
      <c r="AD1632" s="17">
        <f t="shared" si="432"/>
        <v>19</v>
      </c>
      <c r="AE1632" s="17">
        <f t="shared" si="433"/>
        <v>11</v>
      </c>
      <c r="AF1632" s="17">
        <f t="shared" si="434"/>
        <v>2020</v>
      </c>
      <c r="AG1632" s="17" t="str">
        <f>IFERROR(VLOOKUP(MID(A1632,2,4)*1,[1]Cruces!K:L,2,0),"Verificar")</f>
        <v>Magdalena</v>
      </c>
      <c r="AH1632" s="17">
        <f t="shared" ca="1" si="435"/>
        <v>6</v>
      </c>
      <c r="AI1632" s="17" t="str">
        <f>IFERROR(VLOOKUP(U1632,[1]Cruces!$O$1:$P$6,2,0),"Sin Orden")</f>
        <v>Sin Orden</v>
      </c>
      <c r="AJ1632" s="17">
        <f t="shared" si="436"/>
        <v>20</v>
      </c>
      <c r="AK1632" s="17">
        <f t="shared" si="437"/>
        <v>11</v>
      </c>
      <c r="AL1632" s="17">
        <f t="shared" si="438"/>
        <v>2020</v>
      </c>
      <c r="AM1632" s="17">
        <f t="shared" ca="1" si="439"/>
        <v>5</v>
      </c>
      <c r="AN1632" s="18" t="str">
        <f>IFERROR(VLOOKUP(R1632*1,'[1]Ordenes de Servicio'!G:K,5,0),"No Cruza")</f>
        <v>No Cruza</v>
      </c>
      <c r="AO1632" s="17">
        <f t="shared" ca="1" si="440"/>
        <v>5</v>
      </c>
      <c r="AP1632" s="17">
        <f t="shared" si="441"/>
        <v>20</v>
      </c>
      <c r="AQ1632" s="17">
        <f t="shared" si="442"/>
        <v>11</v>
      </c>
      <c r="AR1632" s="17">
        <f t="shared" si="443"/>
        <v>2020</v>
      </c>
      <c r="AS1632" s="17">
        <f t="shared" ca="1" si="444"/>
        <v>5</v>
      </c>
      <c r="AT1632" s="17" t="str">
        <f t="shared" ca="1" si="447"/>
        <v>No</v>
      </c>
      <c r="AU1632" s="17">
        <f t="shared" si="445"/>
        <v>0</v>
      </c>
      <c r="AV1632" s="17" t="str">
        <f>+VLOOKUP(B1632,[1]Cruces!S:T,2,0)</f>
        <v>9. Contratación</v>
      </c>
    </row>
    <row r="1633" spans="1:48" hidden="1" x14ac:dyDescent="0.25">
      <c r="A1633" s="17" t="s">
        <v>8652</v>
      </c>
      <c r="B1633" s="17" t="s">
        <v>6595</v>
      </c>
      <c r="C1633" s="17">
        <v>0</v>
      </c>
      <c r="D1633" s="17">
        <v>0</v>
      </c>
      <c r="E1633" s="17" t="s">
        <v>55</v>
      </c>
      <c r="F1633" s="17" t="s">
        <v>126</v>
      </c>
      <c r="G1633" s="17" t="s">
        <v>8653</v>
      </c>
      <c r="H1633" s="17">
        <v>3015922419</v>
      </c>
      <c r="I1633" s="17" t="s">
        <v>71</v>
      </c>
      <c r="J1633" s="17" t="s">
        <v>59</v>
      </c>
      <c r="K1633" s="17" t="s">
        <v>8654</v>
      </c>
      <c r="L1633" s="17" t="s">
        <v>7089</v>
      </c>
      <c r="M1633" s="17" t="s">
        <v>7090</v>
      </c>
      <c r="N1633" s="17" t="s">
        <v>6600</v>
      </c>
      <c r="O1633" s="17">
        <v>20201105</v>
      </c>
      <c r="P1633" s="17">
        <v>20201113</v>
      </c>
      <c r="Q1633" s="17">
        <v>3330</v>
      </c>
      <c r="R1633" s="17">
        <v>28269126</v>
      </c>
      <c r="S1633" s="17" t="s">
        <v>6601</v>
      </c>
      <c r="T1633" s="17" t="s">
        <v>63</v>
      </c>
      <c r="U1633" s="17" t="s">
        <v>91</v>
      </c>
      <c r="V1633" s="17">
        <f t="shared" si="446"/>
        <v>3.5</v>
      </c>
      <c r="W1633" s="17">
        <v>3500</v>
      </c>
      <c r="X1633" s="17" t="s">
        <v>7065</v>
      </c>
      <c r="Y1633" s="17" t="s">
        <v>6595</v>
      </c>
      <c r="Z1633" s="17">
        <v>20201113</v>
      </c>
      <c r="AA1633" s="17" t="s">
        <v>1947</v>
      </c>
      <c r="AB1633" s="17">
        <v>1</v>
      </c>
      <c r="AC1633" s="17" t="str">
        <f>IFERROR(VLOOKUP(A1633,[1]Cruces!AJ:AK,2,0),VLOOKUP(CONCATENATE(X1633,AA1633),[1]Cruces!G:H,2,0))</f>
        <v>Solicitud por BT</v>
      </c>
      <c r="AD1633" s="17">
        <f t="shared" si="432"/>
        <v>5</v>
      </c>
      <c r="AE1633" s="17">
        <f t="shared" si="433"/>
        <v>11</v>
      </c>
      <c r="AF1633" s="17">
        <f t="shared" si="434"/>
        <v>2020</v>
      </c>
      <c r="AG1633" s="17" t="str">
        <f>IFERROR(VLOOKUP(MID(A1633,2,4)*1,[1]Cruces!K:L,2,0),"Verificar")</f>
        <v>Guajira</v>
      </c>
      <c r="AH1633" s="17">
        <f t="shared" ca="1" si="435"/>
        <v>20</v>
      </c>
      <c r="AI1633" s="17" t="str">
        <f>IFERROR(VLOOKUP(U1633,[1]Cruces!$O$1:$P$6,2,0),"Sin Orden")</f>
        <v>Resuelta</v>
      </c>
      <c r="AJ1633" s="17">
        <f t="shared" si="436"/>
        <v>13</v>
      </c>
      <c r="AK1633" s="17">
        <f t="shared" si="437"/>
        <v>11</v>
      </c>
      <c r="AL1633" s="17">
        <f t="shared" si="438"/>
        <v>2020</v>
      </c>
      <c r="AM1633" s="17">
        <f t="shared" ca="1" si="439"/>
        <v>12</v>
      </c>
      <c r="AN1633" s="18" t="str">
        <f>IFERROR(VLOOKUP(R1633*1,'[1]Ordenes de Servicio'!G:K,5,0),"No Cruza")</f>
        <v>No Cruza</v>
      </c>
      <c r="AO1633" s="17">
        <f t="shared" ca="1" si="440"/>
        <v>8</v>
      </c>
      <c r="AP1633" s="17">
        <f t="shared" si="441"/>
        <v>13</v>
      </c>
      <c r="AQ1633" s="17">
        <f t="shared" si="442"/>
        <v>11</v>
      </c>
      <c r="AR1633" s="17">
        <f t="shared" si="443"/>
        <v>2020</v>
      </c>
      <c r="AS1633" s="17">
        <f t="shared" ca="1" si="444"/>
        <v>12</v>
      </c>
      <c r="AT1633" s="17" t="str">
        <f t="shared" ca="1" si="447"/>
        <v>No</v>
      </c>
      <c r="AU1633" s="17">
        <f t="shared" si="445"/>
        <v>0</v>
      </c>
      <c r="AV1633" s="17" t="str">
        <f>+VLOOKUP(B1633,[1]Cruces!S:T,2,0)</f>
        <v>7. Ejecución en Campo OS BT</v>
      </c>
    </row>
    <row r="1634" spans="1:48" hidden="1" x14ac:dyDescent="0.25">
      <c r="A1634" s="17" t="s">
        <v>3106</v>
      </c>
      <c r="B1634" s="17" t="s">
        <v>203</v>
      </c>
      <c r="C1634" s="17">
        <v>0</v>
      </c>
      <c r="D1634" s="17">
        <v>0</v>
      </c>
      <c r="E1634" s="17" t="s">
        <v>55</v>
      </c>
      <c r="F1634" s="17" t="s">
        <v>107</v>
      </c>
      <c r="G1634" s="17" t="s">
        <v>3107</v>
      </c>
      <c r="H1634" s="17">
        <v>3682818</v>
      </c>
      <c r="I1634" s="17" t="s">
        <v>116</v>
      </c>
      <c r="J1634" s="17" t="s">
        <v>59</v>
      </c>
      <c r="K1634" s="17" t="s">
        <v>3108</v>
      </c>
      <c r="L1634" s="17" t="s">
        <v>325</v>
      </c>
      <c r="M1634" s="17" t="s">
        <v>326</v>
      </c>
      <c r="N1634" s="17" t="s">
        <v>207</v>
      </c>
      <c r="O1634" s="17">
        <v>20151210</v>
      </c>
      <c r="P1634" s="17">
        <v>20160615</v>
      </c>
      <c r="Q1634" s="17">
        <v>9510</v>
      </c>
      <c r="R1634" s="17">
        <v>22260700</v>
      </c>
      <c r="S1634" s="17" t="s">
        <v>76</v>
      </c>
      <c r="T1634" s="17" t="s">
        <v>63</v>
      </c>
      <c r="U1634" s="17" t="s">
        <v>91</v>
      </c>
      <c r="V1634" s="17">
        <f t="shared" si="446"/>
        <v>75</v>
      </c>
      <c r="W1634" s="17">
        <v>75000</v>
      </c>
      <c r="X1634" s="17" t="s">
        <v>64</v>
      </c>
      <c r="Y1634" s="17" t="s">
        <v>203</v>
      </c>
      <c r="Z1634" s="17">
        <v>20160615</v>
      </c>
      <c r="AA1634" s="17" t="s">
        <v>78</v>
      </c>
      <c r="AB1634" s="17">
        <v>1</v>
      </c>
      <c r="AC1634" s="17" t="str">
        <f>IFERROR(VLOOKUP(A1634,[1]Cruces!AJ:AK,2,0),VLOOKUP(CONCATENATE(X1634,AA1634),[1]Cruces!G:H,2,0))</f>
        <v>Solicitud de Obra</v>
      </c>
      <c r="AD1634" s="17">
        <f t="shared" si="432"/>
        <v>10</v>
      </c>
      <c r="AE1634" s="17">
        <f t="shared" si="433"/>
        <v>12</v>
      </c>
      <c r="AF1634" s="17">
        <f t="shared" si="434"/>
        <v>2015</v>
      </c>
      <c r="AG1634" s="17" t="str">
        <f>IFERROR(VLOOKUP(MID(A1634,2,4)*1,[1]Cruces!K:L,2,0),"Verificar")</f>
        <v>Atlántico Norte</v>
      </c>
      <c r="AH1634" s="17">
        <f t="shared" ca="1" si="435"/>
        <v>1812</v>
      </c>
      <c r="AI1634" s="17" t="str">
        <f>IFERROR(VLOOKUP(U1634,[1]Cruces!$O$1:$P$6,2,0),"Sin Orden")</f>
        <v>Resuelta</v>
      </c>
      <c r="AJ1634" s="17">
        <f t="shared" si="436"/>
        <v>15</v>
      </c>
      <c r="AK1634" s="17">
        <f t="shared" si="437"/>
        <v>6</v>
      </c>
      <c r="AL1634" s="17">
        <f t="shared" si="438"/>
        <v>2016</v>
      </c>
      <c r="AM1634" s="17">
        <f t="shared" ca="1" si="439"/>
        <v>1624</v>
      </c>
      <c r="AN1634" s="18" t="str">
        <f>IFERROR(VLOOKUP(R1634*1,'[1]Ordenes de Servicio'!G:K,5,0),"No Cruza")</f>
        <v>No Cruza</v>
      </c>
      <c r="AO1634" s="17">
        <f t="shared" ca="1" si="440"/>
        <v>188</v>
      </c>
      <c r="AP1634" s="17">
        <f t="shared" si="441"/>
        <v>15</v>
      </c>
      <c r="AQ1634" s="17">
        <f t="shared" si="442"/>
        <v>6</v>
      </c>
      <c r="AR1634" s="17">
        <f t="shared" si="443"/>
        <v>2016</v>
      </c>
      <c r="AS1634" s="17">
        <f t="shared" ca="1" si="444"/>
        <v>1624</v>
      </c>
      <c r="AT1634" s="17" t="str">
        <f t="shared" ca="1" si="447"/>
        <v>Si</v>
      </c>
      <c r="AU1634" s="17">
        <f t="shared" si="445"/>
        <v>0</v>
      </c>
      <c r="AV1634" s="17" t="str">
        <f>+VLOOKUP(B1634,[1]Cruces!S:T,2,0)</f>
        <v>6. Ejecución y Seguimiento de Obra</v>
      </c>
    </row>
    <row r="1635" spans="1:48" hidden="1" x14ac:dyDescent="0.25">
      <c r="A1635" s="17" t="s">
        <v>3109</v>
      </c>
      <c r="B1635" s="17" t="s">
        <v>68</v>
      </c>
      <c r="C1635" s="17">
        <v>0</v>
      </c>
      <c r="D1635" s="17">
        <v>0</v>
      </c>
      <c r="E1635" s="17" t="s">
        <v>55</v>
      </c>
      <c r="F1635" s="17" t="s">
        <v>163</v>
      </c>
      <c r="G1635" s="17" t="s">
        <v>3110</v>
      </c>
      <c r="H1635" s="17">
        <v>3175009378</v>
      </c>
      <c r="I1635" s="17" t="s">
        <v>116</v>
      </c>
      <c r="J1635" s="17" t="s">
        <v>59</v>
      </c>
      <c r="K1635" s="17" t="s">
        <v>3111</v>
      </c>
      <c r="L1635" s="17" t="s">
        <v>111</v>
      </c>
      <c r="M1635" s="17" t="s">
        <v>112</v>
      </c>
      <c r="N1635" s="17" t="s">
        <v>75</v>
      </c>
      <c r="O1635" s="17">
        <v>20201024</v>
      </c>
      <c r="P1635" s="17">
        <v>20201024</v>
      </c>
      <c r="Q1635" s="17">
        <v>1170</v>
      </c>
      <c r="R1635" s="17">
        <v>0</v>
      </c>
      <c r="S1635" s="17"/>
      <c r="T1635" s="17" t="s">
        <v>63</v>
      </c>
      <c r="U1635" s="17"/>
      <c r="V1635" s="17">
        <f t="shared" si="446"/>
        <v>75</v>
      </c>
      <c r="W1635" s="17">
        <v>75000</v>
      </c>
      <c r="X1635" s="17" t="s">
        <v>64</v>
      </c>
      <c r="Y1635" s="17" t="s">
        <v>68</v>
      </c>
      <c r="Z1635" s="17">
        <v>20201024</v>
      </c>
      <c r="AA1635" s="17" t="s">
        <v>101</v>
      </c>
      <c r="AB1635" s="17">
        <v>1</v>
      </c>
      <c r="AC1635" s="17" t="str">
        <f>IFERROR(VLOOKUP(A1635,[1]Cruces!AJ:AK,2,0),VLOOKUP(CONCATENATE(X1635,AA1635),[1]Cruces!G:H,2,0))</f>
        <v>Solicitud de Obra</v>
      </c>
      <c r="AD1635" s="17">
        <f t="shared" si="432"/>
        <v>24</v>
      </c>
      <c r="AE1635" s="17">
        <f t="shared" si="433"/>
        <v>10</v>
      </c>
      <c r="AF1635" s="17">
        <f t="shared" si="434"/>
        <v>2020</v>
      </c>
      <c r="AG1635" s="17" t="str">
        <f>IFERROR(VLOOKUP(MID(A1635,2,4)*1,[1]Cruces!K:L,2,0),"Verificar")</f>
        <v>Atlántico Norte</v>
      </c>
      <c r="AH1635" s="17">
        <f t="shared" ca="1" si="435"/>
        <v>32</v>
      </c>
      <c r="AI1635" s="17" t="str">
        <f>IFERROR(VLOOKUP(U1635,[1]Cruces!$O$1:$P$6,2,0),"Sin Orden")</f>
        <v>Sin Orden</v>
      </c>
      <c r="AJ1635" s="17">
        <f t="shared" si="436"/>
        <v>24</v>
      </c>
      <c r="AK1635" s="17">
        <f t="shared" si="437"/>
        <v>10</v>
      </c>
      <c r="AL1635" s="17">
        <f t="shared" si="438"/>
        <v>2020</v>
      </c>
      <c r="AM1635" s="17">
        <f t="shared" ca="1" si="439"/>
        <v>32</v>
      </c>
      <c r="AN1635" s="18" t="str">
        <f>IFERROR(VLOOKUP(R1635*1,'[1]Ordenes de Servicio'!G:K,5,0),"No Cruza")</f>
        <v>No Cruza</v>
      </c>
      <c r="AO1635" s="17">
        <f t="shared" ca="1" si="440"/>
        <v>32</v>
      </c>
      <c r="AP1635" s="17">
        <f t="shared" si="441"/>
        <v>24</v>
      </c>
      <c r="AQ1635" s="17">
        <f t="shared" si="442"/>
        <v>10</v>
      </c>
      <c r="AR1635" s="17">
        <f t="shared" si="443"/>
        <v>2020</v>
      </c>
      <c r="AS1635" s="17">
        <f t="shared" ca="1" si="444"/>
        <v>32</v>
      </c>
      <c r="AT1635" s="17" t="str">
        <f t="shared" ca="1" si="447"/>
        <v>No</v>
      </c>
      <c r="AU1635" s="17">
        <f t="shared" si="445"/>
        <v>0</v>
      </c>
      <c r="AV1635" s="17" t="str">
        <f>+VLOOKUP(B1635,[1]Cruces!S:T,2,0)</f>
        <v>5. Consultoría / Adjudicación</v>
      </c>
    </row>
    <row r="1636" spans="1:48" x14ac:dyDescent="0.25">
      <c r="A1636" s="17" t="s">
        <v>3112</v>
      </c>
      <c r="B1636" s="17" t="s">
        <v>80</v>
      </c>
      <c r="C1636" s="17">
        <v>2001444</v>
      </c>
      <c r="D1636" s="17">
        <v>0</v>
      </c>
      <c r="E1636" s="17" t="s">
        <v>55</v>
      </c>
      <c r="F1636" s="17" t="s">
        <v>94</v>
      </c>
      <c r="G1636" s="17" t="s">
        <v>95</v>
      </c>
      <c r="H1636" s="17">
        <v>3003360026</v>
      </c>
      <c r="I1636" s="17" t="s">
        <v>83</v>
      </c>
      <c r="J1636" s="17" t="s">
        <v>59</v>
      </c>
      <c r="K1636" s="17" t="s">
        <v>97</v>
      </c>
      <c r="L1636" s="17" t="s">
        <v>98</v>
      </c>
      <c r="M1636" s="17" t="s">
        <v>99</v>
      </c>
      <c r="N1636" s="17" t="s">
        <v>87</v>
      </c>
      <c r="O1636" s="17">
        <v>20180803</v>
      </c>
      <c r="P1636" s="17">
        <v>20190621</v>
      </c>
      <c r="Q1636" s="17">
        <v>9510</v>
      </c>
      <c r="R1636" s="17">
        <v>25552649</v>
      </c>
      <c r="S1636" s="17" t="s">
        <v>76</v>
      </c>
      <c r="T1636" s="17" t="s">
        <v>63</v>
      </c>
      <c r="U1636" s="17" t="s">
        <v>88</v>
      </c>
      <c r="V1636" s="17">
        <f t="shared" si="446"/>
        <v>50</v>
      </c>
      <c r="W1636" s="17">
        <v>50000</v>
      </c>
      <c r="X1636" s="17" t="s">
        <v>89</v>
      </c>
      <c r="Y1636" s="17" t="s">
        <v>80</v>
      </c>
      <c r="Z1636" s="17">
        <v>20190621</v>
      </c>
      <c r="AA1636" s="17" t="s">
        <v>78</v>
      </c>
      <c r="AB1636" s="17">
        <v>1</v>
      </c>
      <c r="AC1636" s="17" t="str">
        <f>IFERROR(VLOOKUP(A1636,[1]Cruces!AJ:AK,2,0),VLOOKUP(CONCATENATE(X1636,AA1636),[1]Cruces!G:H,2,0))</f>
        <v>Solicitud de Obra</v>
      </c>
      <c r="AD1636" s="17">
        <f t="shared" si="432"/>
        <v>3</v>
      </c>
      <c r="AE1636" s="17">
        <f t="shared" si="433"/>
        <v>8</v>
      </c>
      <c r="AF1636" s="17">
        <f t="shared" si="434"/>
        <v>2018</v>
      </c>
      <c r="AG1636" s="17" t="str">
        <f>IFERROR(VLOOKUP(MID(A1636,2,4)*1,[1]Cruces!K:L,2,0),"Verificar")</f>
        <v>Atlántico Norte</v>
      </c>
      <c r="AH1636" s="17">
        <f t="shared" ca="1" si="435"/>
        <v>845</v>
      </c>
      <c r="AI1636" s="17" t="str">
        <f>IFERROR(VLOOKUP(U1636,[1]Cruces!$O$1:$P$6,2,0),"Sin Orden")</f>
        <v>Resuelta</v>
      </c>
      <c r="AJ1636" s="17">
        <f t="shared" si="436"/>
        <v>21</v>
      </c>
      <c r="AK1636" s="17">
        <f t="shared" si="437"/>
        <v>6</v>
      </c>
      <c r="AL1636" s="17">
        <f t="shared" si="438"/>
        <v>2019</v>
      </c>
      <c r="AM1636" s="17">
        <f t="shared" ca="1" si="439"/>
        <v>523</v>
      </c>
      <c r="AN1636" s="18" t="str">
        <f>IFERROR(VLOOKUP(R1636*1,'[1]Ordenes de Servicio'!G:K,5,0),"No Cruza")</f>
        <v>No Cruza</v>
      </c>
      <c r="AO1636" s="17">
        <f t="shared" ca="1" si="440"/>
        <v>322</v>
      </c>
      <c r="AP1636" s="17">
        <f t="shared" si="441"/>
        <v>21</v>
      </c>
      <c r="AQ1636" s="17">
        <f t="shared" si="442"/>
        <v>6</v>
      </c>
      <c r="AR1636" s="17">
        <f t="shared" si="443"/>
        <v>2019</v>
      </c>
      <c r="AS1636" s="17">
        <f t="shared" ca="1" si="444"/>
        <v>523</v>
      </c>
      <c r="AT1636" s="17" t="str">
        <f t="shared" ca="1" si="447"/>
        <v>Si</v>
      </c>
      <c r="AU1636" s="17">
        <f t="shared" si="445"/>
        <v>0</v>
      </c>
      <c r="AV1636" s="17" t="str">
        <f>+VLOOKUP(B1636,[1]Cruces!S:T,2,0)</f>
        <v>8. Puesta en Servicio</v>
      </c>
    </row>
    <row r="1637" spans="1:48" hidden="1" x14ac:dyDescent="0.25">
      <c r="A1637" s="17" t="s">
        <v>3113</v>
      </c>
      <c r="B1637" s="17" t="s">
        <v>68</v>
      </c>
      <c r="C1637" s="17">
        <v>0</v>
      </c>
      <c r="D1637" s="17">
        <v>0</v>
      </c>
      <c r="E1637" s="17" t="s">
        <v>55</v>
      </c>
      <c r="F1637" s="17" t="s">
        <v>232</v>
      </c>
      <c r="G1637" s="17" t="s">
        <v>3114</v>
      </c>
      <c r="H1637" s="17">
        <v>3004773876</v>
      </c>
      <c r="I1637" s="17" t="s">
        <v>71</v>
      </c>
      <c r="J1637" s="17" t="s">
        <v>59</v>
      </c>
      <c r="K1637" s="17" t="s">
        <v>3115</v>
      </c>
      <c r="L1637" s="17" t="s">
        <v>280</v>
      </c>
      <c r="M1637" s="17" t="s">
        <v>281</v>
      </c>
      <c r="N1637" s="17" t="s">
        <v>75</v>
      </c>
      <c r="O1637" s="17">
        <v>20201015</v>
      </c>
      <c r="P1637" s="17">
        <v>20201110</v>
      </c>
      <c r="Q1637" s="17">
        <v>1210</v>
      </c>
      <c r="R1637" s="17">
        <v>28247682</v>
      </c>
      <c r="S1637" s="17" t="s">
        <v>100</v>
      </c>
      <c r="T1637" s="17" t="s">
        <v>63</v>
      </c>
      <c r="U1637" s="17" t="s">
        <v>91</v>
      </c>
      <c r="V1637" s="17">
        <f t="shared" si="446"/>
        <v>75</v>
      </c>
      <c r="W1637" s="17">
        <v>75000</v>
      </c>
      <c r="X1637" s="17" t="s">
        <v>64</v>
      </c>
      <c r="Y1637" s="17" t="s">
        <v>136</v>
      </c>
      <c r="Z1637" s="17">
        <v>20201113</v>
      </c>
      <c r="AA1637" s="17" t="s">
        <v>78</v>
      </c>
      <c r="AB1637" s="17">
        <v>1</v>
      </c>
      <c r="AC1637" s="17" t="str">
        <f>IFERROR(VLOOKUP(A1637,[1]Cruces!AJ:AK,2,0),VLOOKUP(CONCATENATE(X1637,AA1637),[1]Cruces!G:H,2,0))</f>
        <v>Solicitud de Obra</v>
      </c>
      <c r="AD1637" s="17">
        <f t="shared" si="432"/>
        <v>15</v>
      </c>
      <c r="AE1637" s="17">
        <f t="shared" si="433"/>
        <v>10</v>
      </c>
      <c r="AF1637" s="17">
        <f t="shared" si="434"/>
        <v>2020</v>
      </c>
      <c r="AG1637" s="17" t="str">
        <f>IFERROR(VLOOKUP(MID(A1637,2,4)*1,[1]Cruces!K:L,2,0),"Verificar")</f>
        <v>Atlántico Sur</v>
      </c>
      <c r="AH1637" s="17">
        <f t="shared" ca="1" si="435"/>
        <v>41</v>
      </c>
      <c r="AI1637" s="17" t="str">
        <f>IFERROR(VLOOKUP(U1637,[1]Cruces!$O$1:$P$6,2,0),"Sin Orden")</f>
        <v>Resuelta</v>
      </c>
      <c r="AJ1637" s="17">
        <f t="shared" si="436"/>
        <v>13</v>
      </c>
      <c r="AK1637" s="17">
        <f t="shared" si="437"/>
        <v>11</v>
      </c>
      <c r="AL1637" s="17">
        <f t="shared" si="438"/>
        <v>2020</v>
      </c>
      <c r="AM1637" s="17">
        <f t="shared" ca="1" si="439"/>
        <v>12</v>
      </c>
      <c r="AN1637" s="18" t="str">
        <f>IFERROR(VLOOKUP(R1637*1,'[1]Ordenes de Servicio'!G:K,5,0),"No Cruza")</f>
        <v>No Cruza</v>
      </c>
      <c r="AO1637" s="17">
        <f t="shared" ca="1" si="440"/>
        <v>29</v>
      </c>
      <c r="AP1637" s="17">
        <f t="shared" si="441"/>
        <v>10</v>
      </c>
      <c r="AQ1637" s="17">
        <f t="shared" si="442"/>
        <v>11</v>
      </c>
      <c r="AR1637" s="17">
        <f t="shared" si="443"/>
        <v>2020</v>
      </c>
      <c r="AS1637" s="17">
        <f t="shared" ca="1" si="444"/>
        <v>15</v>
      </c>
      <c r="AT1637" s="17" t="str">
        <f t="shared" ca="1" si="447"/>
        <v>No</v>
      </c>
      <c r="AU1637" s="17">
        <f t="shared" si="445"/>
        <v>3</v>
      </c>
      <c r="AV1637" s="17" t="str">
        <f>+VLOOKUP(B1637,[1]Cruces!S:T,2,0)</f>
        <v>5. Consultoría / Adjudicación</v>
      </c>
    </row>
    <row r="1638" spans="1:48" hidden="1" x14ac:dyDescent="0.25">
      <c r="A1638" s="17" t="s">
        <v>8655</v>
      </c>
      <c r="B1638" s="17" t="s">
        <v>6595</v>
      </c>
      <c r="C1638" s="17">
        <v>3031329</v>
      </c>
      <c r="D1638" s="17">
        <v>20117324</v>
      </c>
      <c r="E1638" s="17" t="s">
        <v>93</v>
      </c>
      <c r="F1638" s="17" t="s">
        <v>7098</v>
      </c>
      <c r="G1638" s="17" t="s">
        <v>8656</v>
      </c>
      <c r="H1638" s="17">
        <v>3017791785</v>
      </c>
      <c r="I1638" s="17" t="s">
        <v>71</v>
      </c>
      <c r="J1638" s="17" t="s">
        <v>8657</v>
      </c>
      <c r="K1638" s="17" t="s">
        <v>97</v>
      </c>
      <c r="L1638" s="17" t="s">
        <v>7371</v>
      </c>
      <c r="M1638" s="17" t="s">
        <v>7372</v>
      </c>
      <c r="N1638" s="17" t="s">
        <v>6600</v>
      </c>
      <c r="O1638" s="17">
        <v>20200923</v>
      </c>
      <c r="P1638" s="17">
        <v>20200924</v>
      </c>
      <c r="Q1638" s="17">
        <v>1110</v>
      </c>
      <c r="R1638" s="17">
        <v>28159546</v>
      </c>
      <c r="S1638" s="17" t="s">
        <v>6601</v>
      </c>
      <c r="T1638" s="17" t="s">
        <v>63</v>
      </c>
      <c r="U1638" s="17" t="s">
        <v>91</v>
      </c>
      <c r="V1638" s="17">
        <f t="shared" si="446"/>
        <v>3</v>
      </c>
      <c r="W1638" s="17">
        <v>3000</v>
      </c>
      <c r="X1638" s="17" t="s">
        <v>89</v>
      </c>
      <c r="Y1638" s="17" t="s">
        <v>6595</v>
      </c>
      <c r="Z1638" s="17">
        <v>20200924</v>
      </c>
      <c r="AA1638" s="17" t="s">
        <v>1947</v>
      </c>
      <c r="AB1638" s="17">
        <v>1</v>
      </c>
      <c r="AC1638" s="17" t="str">
        <f>IFERROR(VLOOKUP(A1638,[1]Cruces!AJ:AK,2,0),VLOOKUP(CONCATENATE(X1638,AA1638),[1]Cruces!G:H,2,0))</f>
        <v>Solicitud por BT</v>
      </c>
      <c r="AD1638" s="17">
        <f t="shared" si="432"/>
        <v>23</v>
      </c>
      <c r="AE1638" s="17">
        <f t="shared" si="433"/>
        <v>9</v>
      </c>
      <c r="AF1638" s="17">
        <f t="shared" si="434"/>
        <v>2020</v>
      </c>
      <c r="AG1638" s="17" t="str">
        <f>IFERROR(VLOOKUP(MID(A1638,2,4)*1,[1]Cruces!K:L,2,0),"Verificar")</f>
        <v>Atlántico Norte</v>
      </c>
      <c r="AH1638" s="17">
        <f t="shared" ca="1" si="435"/>
        <v>63</v>
      </c>
      <c r="AI1638" s="17" t="str">
        <f>IFERROR(VLOOKUP(U1638,[1]Cruces!$O$1:$P$6,2,0),"Sin Orden")</f>
        <v>Resuelta</v>
      </c>
      <c r="AJ1638" s="17">
        <f t="shared" si="436"/>
        <v>24</v>
      </c>
      <c r="AK1638" s="17">
        <f t="shared" si="437"/>
        <v>9</v>
      </c>
      <c r="AL1638" s="17">
        <f t="shared" si="438"/>
        <v>2020</v>
      </c>
      <c r="AM1638" s="17">
        <f t="shared" ca="1" si="439"/>
        <v>62</v>
      </c>
      <c r="AN1638" s="18" t="str">
        <f>IFERROR(VLOOKUP(R1638*1,'[1]Ordenes de Servicio'!G:K,5,0),"No Cruza")</f>
        <v>No Cruza</v>
      </c>
      <c r="AO1638" s="17">
        <f t="shared" ca="1" si="440"/>
        <v>1</v>
      </c>
      <c r="AP1638" s="17">
        <f t="shared" si="441"/>
        <v>24</v>
      </c>
      <c r="AQ1638" s="17">
        <f t="shared" si="442"/>
        <v>9</v>
      </c>
      <c r="AR1638" s="17">
        <f t="shared" si="443"/>
        <v>2020</v>
      </c>
      <c r="AS1638" s="17">
        <f t="shared" ca="1" si="444"/>
        <v>62</v>
      </c>
      <c r="AT1638" s="17" t="str">
        <f t="shared" ca="1" si="447"/>
        <v>No</v>
      </c>
      <c r="AU1638" s="17">
        <f t="shared" si="445"/>
        <v>0</v>
      </c>
      <c r="AV1638" s="17" t="str">
        <f>+VLOOKUP(B1638,[1]Cruces!S:T,2,0)</f>
        <v>7. Ejecución en Campo OS BT</v>
      </c>
    </row>
    <row r="1639" spans="1:48" x14ac:dyDescent="0.25">
      <c r="A1639" s="17" t="s">
        <v>3116</v>
      </c>
      <c r="B1639" s="17" t="s">
        <v>253</v>
      </c>
      <c r="C1639" s="17">
        <v>0</v>
      </c>
      <c r="D1639" s="17">
        <v>0</v>
      </c>
      <c r="E1639" s="17" t="s">
        <v>55</v>
      </c>
      <c r="F1639" s="17" t="s">
        <v>107</v>
      </c>
      <c r="G1639" s="17" t="s">
        <v>3117</v>
      </c>
      <c r="H1639" s="17">
        <v>3005308919</v>
      </c>
      <c r="I1639" s="17" t="s">
        <v>165</v>
      </c>
      <c r="J1639" s="17" t="s">
        <v>59</v>
      </c>
      <c r="K1639" s="17" t="s">
        <v>3118</v>
      </c>
      <c r="L1639" s="17" t="s">
        <v>325</v>
      </c>
      <c r="M1639" s="17" t="s">
        <v>326</v>
      </c>
      <c r="N1639" s="17" t="s">
        <v>257</v>
      </c>
      <c r="O1639" s="17">
        <v>20180404</v>
      </c>
      <c r="P1639" s="17">
        <v>20180404</v>
      </c>
      <c r="Q1639" s="17">
        <v>7551</v>
      </c>
      <c r="R1639" s="17">
        <v>0</v>
      </c>
      <c r="S1639" s="17"/>
      <c r="T1639" s="17" t="s">
        <v>63</v>
      </c>
      <c r="U1639" s="17"/>
      <c r="V1639" s="17">
        <f t="shared" si="446"/>
        <v>800</v>
      </c>
      <c r="W1639" s="17">
        <v>800000</v>
      </c>
      <c r="X1639" s="17" t="s">
        <v>64</v>
      </c>
      <c r="Y1639" s="17" t="s">
        <v>253</v>
      </c>
      <c r="Z1639" s="17">
        <v>20180404</v>
      </c>
      <c r="AA1639" s="17" t="s">
        <v>101</v>
      </c>
      <c r="AB1639" s="17">
        <v>1</v>
      </c>
      <c r="AC1639" s="17" t="str">
        <f>IFERROR(VLOOKUP(A1639,[1]Cruces!AJ:AK,2,0),VLOOKUP(CONCATENATE(X1639,AA1639),[1]Cruces!G:H,2,0))</f>
        <v>Solicitud de Obra</v>
      </c>
      <c r="AD1639" s="17">
        <f t="shared" ref="AD1639:AD1696" si="448">MID(O1639,7,2)*1</f>
        <v>4</v>
      </c>
      <c r="AE1639" s="17">
        <f t="shared" ref="AE1639:AE1696" si="449">MID(O1639,5,2)*1</f>
        <v>4</v>
      </c>
      <c r="AF1639" s="17">
        <f t="shared" ref="AF1639:AF1696" si="450">MID(O1639,1,4)*1</f>
        <v>2018</v>
      </c>
      <c r="AG1639" s="17" t="str">
        <f>IFERROR(VLOOKUP(MID(A1639,2,4)*1,[1]Cruces!K:L,2,0),"Verificar")</f>
        <v>Atlántico Norte</v>
      </c>
      <c r="AH1639" s="17">
        <f t="shared" ref="AH1639:AH1696" ca="1" si="451">TODAY()-DATE(AF1639,AE1639,AD1639)</f>
        <v>966</v>
      </c>
      <c r="AI1639" s="17" t="str">
        <f>IFERROR(VLOOKUP(U1639,[1]Cruces!$O$1:$P$6,2,0),"Sin Orden")</f>
        <v>Sin Orden</v>
      </c>
      <c r="AJ1639" s="17">
        <f t="shared" ref="AJ1639:AJ1696" si="452">MID(Z1639,7,2)*1</f>
        <v>4</v>
      </c>
      <c r="AK1639" s="17">
        <f t="shared" ref="AK1639:AK1696" si="453">MID(Z1639,5,2)*1</f>
        <v>4</v>
      </c>
      <c r="AL1639" s="17">
        <f t="shared" ref="AL1639:AL1696" si="454">MID(Z1639,1,4)*1</f>
        <v>2018</v>
      </c>
      <c r="AM1639" s="17">
        <f t="shared" ref="AM1639:AM1696" ca="1" si="455">+TODAY()-DATE(AL1639,AK1639,AJ1639)</f>
        <v>966</v>
      </c>
      <c r="AN1639" s="18" t="str">
        <f>IFERROR(VLOOKUP(R1639*1,'[1]Ordenes de Servicio'!G:K,5,0),"No Cruza")</f>
        <v>No Cruza</v>
      </c>
      <c r="AO1639" s="17">
        <f t="shared" ref="AO1639:AO1696" ca="1" si="456">+IF(AI1639="Resuelta",DATE(AL1639,AK1639,AJ1639)-DATE(AF1639,AE1639,AD1639),TODAY()-DATE(AL1639,AK1639,AJ1639))</f>
        <v>966</v>
      </c>
      <c r="AP1639" s="17">
        <f t="shared" ref="AP1639:AP1696" si="457">MID(P1639,7,2)*1</f>
        <v>4</v>
      </c>
      <c r="AQ1639" s="17">
        <f t="shared" ref="AQ1639:AQ1696" si="458">MID(P1639,5,2)*1</f>
        <v>4</v>
      </c>
      <c r="AR1639" s="17">
        <f t="shared" ref="AR1639:AR1696" si="459">MID(P1639,1,4)*1</f>
        <v>2018</v>
      </c>
      <c r="AS1639" s="17">
        <f t="shared" ref="AS1639:AS1696" ca="1" si="460">+TODAY()-DATE(AR1639,AQ1639,AP1639)</f>
        <v>966</v>
      </c>
      <c r="AT1639" s="17" t="str">
        <f t="shared" ca="1" si="447"/>
        <v>Si</v>
      </c>
      <c r="AU1639" s="17">
        <f t="shared" ref="AU1639:AU1696" si="461">IF(DATE(AL1639,AK1639,AJ1639)-DATE(AR1639,AQ1639,AP1639)&lt;0,DATE(AR1639,AQ1639,AP1639)-DATE(AL1639,AK1639,AJ1639),DATE(AL1639,AK1639,AJ1639)-DATE(AR1639,AQ1639,AP1639))</f>
        <v>0</v>
      </c>
      <c r="AV1639" s="17" t="str">
        <f>+VLOOKUP(B1639,[1]Cruces!S:T,2,0)</f>
        <v>9. Contratación</v>
      </c>
    </row>
    <row r="1640" spans="1:48" hidden="1" x14ac:dyDescent="0.25">
      <c r="A1640" s="17" t="s">
        <v>3119</v>
      </c>
      <c r="B1640" s="17" t="s">
        <v>569</v>
      </c>
      <c r="C1640" s="17">
        <v>5594831</v>
      </c>
      <c r="D1640" s="17">
        <v>36046823</v>
      </c>
      <c r="E1640" s="17" t="s">
        <v>93</v>
      </c>
      <c r="F1640" s="17" t="s">
        <v>56</v>
      </c>
      <c r="G1640" s="17" t="s">
        <v>3120</v>
      </c>
      <c r="H1640" s="17">
        <v>0</v>
      </c>
      <c r="I1640" s="17" t="s">
        <v>71</v>
      </c>
      <c r="J1640" s="17" t="s">
        <v>3121</v>
      </c>
      <c r="K1640" s="17" t="s">
        <v>2472</v>
      </c>
      <c r="L1640" s="17" t="s">
        <v>299</v>
      </c>
      <c r="M1640" s="17" t="s">
        <v>300</v>
      </c>
      <c r="N1640" s="17" t="s">
        <v>572</v>
      </c>
      <c r="O1640" s="17">
        <v>20201016</v>
      </c>
      <c r="P1640" s="17">
        <v>20201016</v>
      </c>
      <c r="Q1640" s="17">
        <v>9530</v>
      </c>
      <c r="R1640" s="17">
        <v>0</v>
      </c>
      <c r="S1640" s="17"/>
      <c r="T1640" s="17" t="s">
        <v>63</v>
      </c>
      <c r="U1640" s="17"/>
      <c r="V1640" s="17">
        <f t="shared" ref="V1640:V1697" si="462">+W1640/1000</f>
        <v>112.5</v>
      </c>
      <c r="W1640" s="17">
        <v>112500</v>
      </c>
      <c r="X1640" s="17" t="s">
        <v>89</v>
      </c>
      <c r="Y1640" s="17" t="s">
        <v>569</v>
      </c>
      <c r="Z1640" s="17">
        <v>20201016</v>
      </c>
      <c r="AA1640" s="17" t="s">
        <v>101</v>
      </c>
      <c r="AB1640" s="17">
        <v>1</v>
      </c>
      <c r="AC1640" s="17" t="str">
        <f>IFERROR(VLOOKUP(A1640,[1]Cruces!AJ:AK,2,0),VLOOKUP(CONCATENATE(X1640,AA1640),[1]Cruces!G:H,2,0))</f>
        <v>Solicitud de Obra</v>
      </c>
      <c r="AD1640" s="17">
        <f t="shared" si="448"/>
        <v>16</v>
      </c>
      <c r="AE1640" s="17">
        <f t="shared" si="449"/>
        <v>10</v>
      </c>
      <c r="AF1640" s="17">
        <f t="shared" si="450"/>
        <v>2020</v>
      </c>
      <c r="AG1640" s="17" t="str">
        <f>IFERROR(VLOOKUP(MID(A1640,2,4)*1,[1]Cruces!K:L,2,0),"Verificar")</f>
        <v>Atlántico Norte</v>
      </c>
      <c r="AH1640" s="17">
        <f t="shared" ca="1" si="451"/>
        <v>40</v>
      </c>
      <c r="AI1640" s="17" t="str">
        <f>IFERROR(VLOOKUP(U1640,[1]Cruces!$O$1:$P$6,2,0),"Sin Orden")</f>
        <v>Sin Orden</v>
      </c>
      <c r="AJ1640" s="17">
        <f t="shared" si="452"/>
        <v>16</v>
      </c>
      <c r="AK1640" s="17">
        <f t="shared" si="453"/>
        <v>10</v>
      </c>
      <c r="AL1640" s="17">
        <f t="shared" si="454"/>
        <v>2020</v>
      </c>
      <c r="AM1640" s="17">
        <f t="shared" ca="1" si="455"/>
        <v>40</v>
      </c>
      <c r="AN1640" s="18" t="str">
        <f>IFERROR(VLOOKUP(R1640*1,'[1]Ordenes de Servicio'!G:K,5,0),"No Cruza")</f>
        <v>No Cruza</v>
      </c>
      <c r="AO1640" s="17">
        <f t="shared" ca="1" si="456"/>
        <v>40</v>
      </c>
      <c r="AP1640" s="17">
        <f t="shared" si="457"/>
        <v>16</v>
      </c>
      <c r="AQ1640" s="17">
        <f t="shared" si="458"/>
        <v>10</v>
      </c>
      <c r="AR1640" s="17">
        <f t="shared" si="459"/>
        <v>2020</v>
      </c>
      <c r="AS1640" s="17">
        <f t="shared" ca="1" si="460"/>
        <v>40</v>
      </c>
      <c r="AT1640" s="17" t="str">
        <f t="shared" ref="AT1640:AT1697" ca="1" si="463">IF(AS1640&gt;359,"Si","No")</f>
        <v>No</v>
      </c>
      <c r="AU1640" s="17">
        <f t="shared" si="461"/>
        <v>0</v>
      </c>
      <c r="AV1640" s="17" t="str">
        <f>+VLOOKUP(B1640,[1]Cruces!S:T,2,0)</f>
        <v>1. Solicitud</v>
      </c>
    </row>
    <row r="1641" spans="1:48" hidden="1" x14ac:dyDescent="0.25">
      <c r="A1641" s="17" t="s">
        <v>3122</v>
      </c>
      <c r="B1641" s="17" t="s">
        <v>68</v>
      </c>
      <c r="C1641" s="17">
        <v>2280954</v>
      </c>
      <c r="D1641" s="17">
        <v>20146286</v>
      </c>
      <c r="E1641" s="17" t="s">
        <v>93</v>
      </c>
      <c r="F1641" s="17" t="s">
        <v>107</v>
      </c>
      <c r="G1641" s="17" t="s">
        <v>3123</v>
      </c>
      <c r="H1641" s="17">
        <v>3147772830</v>
      </c>
      <c r="I1641" s="17" t="s">
        <v>71</v>
      </c>
      <c r="J1641" s="17" t="s">
        <v>3124</v>
      </c>
      <c r="K1641" s="17" t="s">
        <v>97</v>
      </c>
      <c r="L1641" s="17" t="s">
        <v>117</v>
      </c>
      <c r="M1641" s="17" t="s">
        <v>118</v>
      </c>
      <c r="N1641" s="17" t="s">
        <v>75</v>
      </c>
      <c r="O1641" s="17">
        <v>20200522</v>
      </c>
      <c r="P1641" s="17">
        <v>20200626</v>
      </c>
      <c r="Q1641" s="17">
        <v>1110</v>
      </c>
      <c r="R1641" s="17">
        <v>28240849</v>
      </c>
      <c r="S1641" s="17" t="s">
        <v>76</v>
      </c>
      <c r="T1641" s="17" t="s">
        <v>63</v>
      </c>
      <c r="U1641" s="17" t="s">
        <v>91</v>
      </c>
      <c r="V1641" s="17">
        <f t="shared" si="462"/>
        <v>37.5</v>
      </c>
      <c r="W1641" s="17">
        <v>37500</v>
      </c>
      <c r="X1641" s="17" t="s">
        <v>89</v>
      </c>
      <c r="Y1641" s="17" t="s">
        <v>105</v>
      </c>
      <c r="Z1641" s="17">
        <v>20201024</v>
      </c>
      <c r="AA1641" s="17" t="s">
        <v>78</v>
      </c>
      <c r="AB1641" s="17">
        <v>1</v>
      </c>
      <c r="AC1641" s="17" t="str">
        <f>IFERROR(VLOOKUP(A1641,[1]Cruces!AJ:AK,2,0),VLOOKUP(CONCATENATE(X1641,AA1641),[1]Cruces!G:H,2,0))</f>
        <v>Solicitud de Obra</v>
      </c>
      <c r="AD1641" s="17">
        <f t="shared" si="448"/>
        <v>22</v>
      </c>
      <c r="AE1641" s="17">
        <f t="shared" si="449"/>
        <v>5</v>
      </c>
      <c r="AF1641" s="17">
        <f t="shared" si="450"/>
        <v>2020</v>
      </c>
      <c r="AG1641" s="17" t="str">
        <f>IFERROR(VLOOKUP(MID(A1641,2,4)*1,[1]Cruces!K:L,2,0),"Verificar")</f>
        <v>Atlántico Norte</v>
      </c>
      <c r="AH1641" s="17">
        <f t="shared" ca="1" si="451"/>
        <v>187</v>
      </c>
      <c r="AI1641" s="17" t="str">
        <f>IFERROR(VLOOKUP(U1641,[1]Cruces!$O$1:$P$6,2,0),"Sin Orden")</f>
        <v>Resuelta</v>
      </c>
      <c r="AJ1641" s="17">
        <f t="shared" si="452"/>
        <v>24</v>
      </c>
      <c r="AK1641" s="17">
        <f t="shared" si="453"/>
        <v>10</v>
      </c>
      <c r="AL1641" s="17">
        <f t="shared" si="454"/>
        <v>2020</v>
      </c>
      <c r="AM1641" s="17">
        <f t="shared" ca="1" si="455"/>
        <v>32</v>
      </c>
      <c r="AN1641" s="18">
        <f>IFERROR(VLOOKUP(R1641*1,'[1]Ordenes de Servicio'!G:K,5,0),"No Cruza")</f>
        <v>44123</v>
      </c>
      <c r="AO1641" s="17">
        <f t="shared" ca="1" si="456"/>
        <v>155</v>
      </c>
      <c r="AP1641" s="17">
        <f t="shared" si="457"/>
        <v>26</v>
      </c>
      <c r="AQ1641" s="17">
        <f t="shared" si="458"/>
        <v>6</v>
      </c>
      <c r="AR1641" s="17">
        <f t="shared" si="459"/>
        <v>2020</v>
      </c>
      <c r="AS1641" s="17">
        <f t="shared" ca="1" si="460"/>
        <v>152</v>
      </c>
      <c r="AT1641" s="17" t="str">
        <f t="shared" ca="1" si="463"/>
        <v>No</v>
      </c>
      <c r="AU1641" s="17">
        <f t="shared" si="461"/>
        <v>120</v>
      </c>
      <c r="AV1641" s="17" t="str">
        <f>+VLOOKUP(B1641,[1]Cruces!S:T,2,0)</f>
        <v>5. Consultoría / Adjudicación</v>
      </c>
    </row>
    <row r="1642" spans="1:48" hidden="1" x14ac:dyDescent="0.25">
      <c r="A1642" s="17" t="s">
        <v>3125</v>
      </c>
      <c r="B1642" s="17" t="s">
        <v>54</v>
      </c>
      <c r="C1642" s="17">
        <v>0</v>
      </c>
      <c r="D1642" s="17">
        <v>0</v>
      </c>
      <c r="E1642" s="17" t="s">
        <v>55</v>
      </c>
      <c r="F1642" s="17" t="s">
        <v>126</v>
      </c>
      <c r="G1642" s="17" t="s">
        <v>3126</v>
      </c>
      <c r="H1642" s="17">
        <v>0</v>
      </c>
      <c r="I1642" s="17" t="s">
        <v>71</v>
      </c>
      <c r="J1642" s="17" t="s">
        <v>59</v>
      </c>
      <c r="K1642" s="17" t="s">
        <v>3127</v>
      </c>
      <c r="L1642" s="17" t="s">
        <v>129</v>
      </c>
      <c r="M1642" s="17" t="s">
        <v>130</v>
      </c>
      <c r="N1642" s="17" t="s">
        <v>62</v>
      </c>
      <c r="O1642" s="17">
        <v>20200902</v>
      </c>
      <c r="P1642" s="17">
        <v>20200910</v>
      </c>
      <c r="Q1642" s="17">
        <v>3310</v>
      </c>
      <c r="R1642" s="17">
        <v>28097039</v>
      </c>
      <c r="S1642" s="17" t="s">
        <v>100</v>
      </c>
      <c r="T1642" s="17" t="s">
        <v>63</v>
      </c>
      <c r="U1642" s="17" t="s">
        <v>91</v>
      </c>
      <c r="V1642" s="17">
        <f t="shared" si="462"/>
        <v>15</v>
      </c>
      <c r="W1642" s="17">
        <v>15000</v>
      </c>
      <c r="X1642" s="17" t="s">
        <v>64</v>
      </c>
      <c r="Y1642" s="17" t="s">
        <v>65</v>
      </c>
      <c r="Z1642" s="17">
        <v>20200910</v>
      </c>
      <c r="AA1642" s="17" t="s">
        <v>78</v>
      </c>
      <c r="AB1642" s="17">
        <v>1</v>
      </c>
      <c r="AC1642" s="17" t="str">
        <f>IFERROR(VLOOKUP(A1642,[1]Cruces!AJ:AK,2,0),VLOOKUP(CONCATENATE(X1642,AA1642),[1]Cruces!G:H,2,0))</f>
        <v>Solicitud de Obra</v>
      </c>
      <c r="AD1642" s="17">
        <f t="shared" si="448"/>
        <v>2</v>
      </c>
      <c r="AE1642" s="17">
        <f t="shared" si="449"/>
        <v>9</v>
      </c>
      <c r="AF1642" s="17">
        <f t="shared" si="450"/>
        <v>2020</v>
      </c>
      <c r="AG1642" s="17" t="str">
        <f>IFERROR(VLOOKUP(MID(A1642,2,4)*1,[1]Cruces!K:L,2,0),"Verificar")</f>
        <v>Guajira</v>
      </c>
      <c r="AH1642" s="17">
        <f t="shared" ca="1" si="451"/>
        <v>84</v>
      </c>
      <c r="AI1642" s="17" t="str">
        <f>IFERROR(VLOOKUP(U1642,[1]Cruces!$O$1:$P$6,2,0),"Sin Orden")</f>
        <v>Resuelta</v>
      </c>
      <c r="AJ1642" s="17">
        <f t="shared" si="452"/>
        <v>10</v>
      </c>
      <c r="AK1642" s="17">
        <f t="shared" si="453"/>
        <v>9</v>
      </c>
      <c r="AL1642" s="17">
        <f t="shared" si="454"/>
        <v>2020</v>
      </c>
      <c r="AM1642" s="17">
        <f t="shared" ca="1" si="455"/>
        <v>76</v>
      </c>
      <c r="AN1642" s="18" t="str">
        <f>IFERROR(VLOOKUP(R1642*1,'[1]Ordenes de Servicio'!G:K,5,0),"No Cruza")</f>
        <v>No Cruza</v>
      </c>
      <c r="AO1642" s="17">
        <f t="shared" ca="1" si="456"/>
        <v>8</v>
      </c>
      <c r="AP1642" s="17">
        <f t="shared" si="457"/>
        <v>10</v>
      </c>
      <c r="AQ1642" s="17">
        <f t="shared" si="458"/>
        <v>9</v>
      </c>
      <c r="AR1642" s="17">
        <f t="shared" si="459"/>
        <v>2020</v>
      </c>
      <c r="AS1642" s="17">
        <f t="shared" ca="1" si="460"/>
        <v>76</v>
      </c>
      <c r="AT1642" s="17" t="str">
        <f t="shared" ca="1" si="463"/>
        <v>No</v>
      </c>
      <c r="AU1642" s="17">
        <f t="shared" si="461"/>
        <v>0</v>
      </c>
      <c r="AV1642" s="17" t="str">
        <f>+VLOOKUP(B1642,[1]Cruces!S:T,2,0)</f>
        <v>4. Presupuesto de Obra</v>
      </c>
    </row>
    <row r="1643" spans="1:48" hidden="1" x14ac:dyDescent="0.25">
      <c r="A1643" s="17" t="s">
        <v>3128</v>
      </c>
      <c r="B1643" s="17" t="s">
        <v>68</v>
      </c>
      <c r="C1643" s="17">
        <v>0</v>
      </c>
      <c r="D1643" s="17">
        <v>0</v>
      </c>
      <c r="E1643" s="17" t="s">
        <v>55</v>
      </c>
      <c r="F1643" s="17" t="s">
        <v>126</v>
      </c>
      <c r="G1643" s="17" t="s">
        <v>3129</v>
      </c>
      <c r="H1643" s="17">
        <v>0</v>
      </c>
      <c r="I1643" s="17" t="s">
        <v>71</v>
      </c>
      <c r="J1643" s="17" t="s">
        <v>59</v>
      </c>
      <c r="K1643" s="17" t="s">
        <v>3130</v>
      </c>
      <c r="L1643" s="17" t="s">
        <v>129</v>
      </c>
      <c r="M1643" s="17" t="s">
        <v>130</v>
      </c>
      <c r="N1643" s="17" t="s">
        <v>75</v>
      </c>
      <c r="O1643" s="17">
        <v>20200522</v>
      </c>
      <c r="P1643" s="17">
        <v>20200731</v>
      </c>
      <c r="Q1643" s="17">
        <v>3310</v>
      </c>
      <c r="R1643" s="17">
        <v>27906156</v>
      </c>
      <c r="S1643" s="17" t="s">
        <v>76</v>
      </c>
      <c r="T1643" s="17" t="s">
        <v>63</v>
      </c>
      <c r="U1643" s="17" t="s">
        <v>91</v>
      </c>
      <c r="V1643" s="17">
        <f t="shared" si="462"/>
        <v>37.5</v>
      </c>
      <c r="W1643" s="17">
        <v>37500</v>
      </c>
      <c r="X1643" s="17" t="s">
        <v>64</v>
      </c>
      <c r="Y1643" s="17" t="s">
        <v>188</v>
      </c>
      <c r="Z1643" s="17">
        <v>20200731</v>
      </c>
      <c r="AA1643" s="17" t="s">
        <v>78</v>
      </c>
      <c r="AB1643" s="17">
        <v>1</v>
      </c>
      <c r="AC1643" s="17" t="str">
        <f>IFERROR(VLOOKUP(A1643,[1]Cruces!AJ:AK,2,0),VLOOKUP(CONCATENATE(X1643,AA1643),[1]Cruces!G:H,2,0))</f>
        <v>Solicitud de Obra</v>
      </c>
      <c r="AD1643" s="17">
        <f t="shared" si="448"/>
        <v>22</v>
      </c>
      <c r="AE1643" s="17">
        <f t="shared" si="449"/>
        <v>5</v>
      </c>
      <c r="AF1643" s="17">
        <f t="shared" si="450"/>
        <v>2020</v>
      </c>
      <c r="AG1643" s="17" t="str">
        <f>IFERROR(VLOOKUP(MID(A1643,2,4)*1,[1]Cruces!K:L,2,0),"Verificar")</f>
        <v>Guajira</v>
      </c>
      <c r="AH1643" s="17">
        <f t="shared" ca="1" si="451"/>
        <v>187</v>
      </c>
      <c r="AI1643" s="17" t="str">
        <f>IFERROR(VLOOKUP(U1643,[1]Cruces!$O$1:$P$6,2,0),"Sin Orden")</f>
        <v>Resuelta</v>
      </c>
      <c r="AJ1643" s="17">
        <f t="shared" si="452"/>
        <v>31</v>
      </c>
      <c r="AK1643" s="17">
        <f t="shared" si="453"/>
        <v>7</v>
      </c>
      <c r="AL1643" s="17">
        <f t="shared" si="454"/>
        <v>2020</v>
      </c>
      <c r="AM1643" s="17">
        <f t="shared" ca="1" si="455"/>
        <v>117</v>
      </c>
      <c r="AN1643" s="18" t="str">
        <f>IFERROR(VLOOKUP(R1643*1,'[1]Ordenes de Servicio'!G:K,5,0),"No Cruza")</f>
        <v>No Cruza</v>
      </c>
      <c r="AO1643" s="17">
        <f t="shared" ca="1" si="456"/>
        <v>70</v>
      </c>
      <c r="AP1643" s="17">
        <f t="shared" si="457"/>
        <v>31</v>
      </c>
      <c r="AQ1643" s="17">
        <f t="shared" si="458"/>
        <v>7</v>
      </c>
      <c r="AR1643" s="17">
        <f t="shared" si="459"/>
        <v>2020</v>
      </c>
      <c r="AS1643" s="17">
        <f t="shared" ca="1" si="460"/>
        <v>117</v>
      </c>
      <c r="AT1643" s="17" t="str">
        <f t="shared" ca="1" si="463"/>
        <v>No</v>
      </c>
      <c r="AU1643" s="17">
        <f t="shared" si="461"/>
        <v>0</v>
      </c>
      <c r="AV1643" s="17" t="str">
        <f>+VLOOKUP(B1643,[1]Cruces!S:T,2,0)</f>
        <v>5. Consultoría / Adjudicación</v>
      </c>
    </row>
    <row r="1644" spans="1:48" hidden="1" x14ac:dyDescent="0.25">
      <c r="A1644" s="17" t="s">
        <v>3131</v>
      </c>
      <c r="B1644" s="17" t="s">
        <v>68</v>
      </c>
      <c r="C1644" s="17">
        <v>0</v>
      </c>
      <c r="D1644" s="17">
        <v>0</v>
      </c>
      <c r="E1644" s="17" t="s">
        <v>55</v>
      </c>
      <c r="F1644" s="17" t="s">
        <v>81</v>
      </c>
      <c r="G1644" s="17" t="s">
        <v>3132</v>
      </c>
      <c r="H1644" s="17">
        <v>3002289309</v>
      </c>
      <c r="I1644" s="17" t="s">
        <v>1369</v>
      </c>
      <c r="J1644" s="17" t="s">
        <v>59</v>
      </c>
      <c r="K1644" s="17" t="s">
        <v>3133</v>
      </c>
      <c r="L1644" s="17" t="s">
        <v>85</v>
      </c>
      <c r="M1644" s="17" t="s">
        <v>86</v>
      </c>
      <c r="N1644" s="17" t="s">
        <v>75</v>
      </c>
      <c r="O1644" s="17">
        <v>20181026</v>
      </c>
      <c r="P1644" s="17">
        <v>20181212</v>
      </c>
      <c r="Q1644" s="17">
        <v>3440</v>
      </c>
      <c r="R1644" s="17">
        <v>25716225</v>
      </c>
      <c r="S1644" s="17" t="s">
        <v>100</v>
      </c>
      <c r="T1644" s="17" t="s">
        <v>63</v>
      </c>
      <c r="U1644" s="17" t="s">
        <v>91</v>
      </c>
      <c r="V1644" s="17">
        <f t="shared" si="462"/>
        <v>112.5</v>
      </c>
      <c r="W1644" s="17">
        <v>112500</v>
      </c>
      <c r="X1644" s="17" t="s">
        <v>64</v>
      </c>
      <c r="Y1644" s="17" t="s">
        <v>282</v>
      </c>
      <c r="Z1644" s="17">
        <v>20181228</v>
      </c>
      <c r="AA1644" s="17" t="s">
        <v>78</v>
      </c>
      <c r="AB1644" s="17">
        <v>1</v>
      </c>
      <c r="AC1644" s="17" t="str">
        <f>IFERROR(VLOOKUP(A1644,[1]Cruces!AJ:AK,2,0),VLOOKUP(CONCATENATE(X1644,AA1644),[1]Cruces!G:H,2,0))</f>
        <v>Solicitud de Obra</v>
      </c>
      <c r="AD1644" s="17">
        <f t="shared" si="448"/>
        <v>26</v>
      </c>
      <c r="AE1644" s="17">
        <f t="shared" si="449"/>
        <v>10</v>
      </c>
      <c r="AF1644" s="17">
        <f t="shared" si="450"/>
        <v>2018</v>
      </c>
      <c r="AG1644" s="17" t="str">
        <f>IFERROR(VLOOKUP(MID(A1644,2,4)*1,[1]Cruces!K:L,2,0),"Verificar")</f>
        <v>Magdalena</v>
      </c>
      <c r="AH1644" s="17">
        <f t="shared" ca="1" si="451"/>
        <v>761</v>
      </c>
      <c r="AI1644" s="17" t="str">
        <f>IFERROR(VLOOKUP(U1644,[1]Cruces!$O$1:$P$6,2,0),"Sin Orden")</f>
        <v>Resuelta</v>
      </c>
      <c r="AJ1644" s="17">
        <f t="shared" si="452"/>
        <v>28</v>
      </c>
      <c r="AK1644" s="17">
        <f t="shared" si="453"/>
        <v>12</v>
      </c>
      <c r="AL1644" s="17">
        <f t="shared" si="454"/>
        <v>2018</v>
      </c>
      <c r="AM1644" s="17">
        <f t="shared" ca="1" si="455"/>
        <v>698</v>
      </c>
      <c r="AN1644" s="18" t="str">
        <f>IFERROR(VLOOKUP(R1644*1,'[1]Ordenes de Servicio'!G:K,5,0),"No Cruza")</f>
        <v>No Cruza</v>
      </c>
      <c r="AO1644" s="17">
        <f t="shared" ca="1" si="456"/>
        <v>63</v>
      </c>
      <c r="AP1644" s="17">
        <f t="shared" si="457"/>
        <v>12</v>
      </c>
      <c r="AQ1644" s="17">
        <f t="shared" si="458"/>
        <v>12</v>
      </c>
      <c r="AR1644" s="17">
        <f t="shared" si="459"/>
        <v>2018</v>
      </c>
      <c r="AS1644" s="17">
        <f t="shared" ca="1" si="460"/>
        <v>714</v>
      </c>
      <c r="AT1644" s="17" t="str">
        <f t="shared" ca="1" si="463"/>
        <v>Si</v>
      </c>
      <c r="AU1644" s="17">
        <f t="shared" si="461"/>
        <v>16</v>
      </c>
      <c r="AV1644" s="17" t="str">
        <f>+VLOOKUP(B1644,[1]Cruces!S:T,2,0)</f>
        <v>5. Consultoría / Adjudicación</v>
      </c>
    </row>
    <row r="1645" spans="1:48" x14ac:dyDescent="0.25">
      <c r="A1645" s="17" t="s">
        <v>3134</v>
      </c>
      <c r="B1645" s="17" t="s">
        <v>80</v>
      </c>
      <c r="C1645" s="17">
        <v>1054801</v>
      </c>
      <c r="D1645" s="17">
        <v>0</v>
      </c>
      <c r="E1645" s="17" t="s">
        <v>55</v>
      </c>
      <c r="F1645" s="17" t="s">
        <v>81</v>
      </c>
      <c r="G1645" s="17" t="s">
        <v>3135</v>
      </c>
      <c r="H1645" s="17">
        <v>3192649682</v>
      </c>
      <c r="I1645" s="17" t="s">
        <v>71</v>
      </c>
      <c r="J1645" s="17" t="s">
        <v>59</v>
      </c>
      <c r="K1645" s="17" t="s">
        <v>97</v>
      </c>
      <c r="L1645" s="17" t="s">
        <v>85</v>
      </c>
      <c r="M1645" s="17" t="s">
        <v>86</v>
      </c>
      <c r="N1645" s="17" t="s">
        <v>87</v>
      </c>
      <c r="O1645" s="17">
        <v>20200716</v>
      </c>
      <c r="P1645" s="17">
        <v>20201112</v>
      </c>
      <c r="Q1645" s="17">
        <v>9343</v>
      </c>
      <c r="R1645" s="17">
        <v>28225178</v>
      </c>
      <c r="S1645" s="17" t="s">
        <v>76</v>
      </c>
      <c r="T1645" s="17" t="s">
        <v>63</v>
      </c>
      <c r="U1645" s="17" t="s">
        <v>88</v>
      </c>
      <c r="V1645" s="17">
        <f t="shared" si="462"/>
        <v>45</v>
      </c>
      <c r="W1645" s="17">
        <v>45000</v>
      </c>
      <c r="X1645" s="17" t="s">
        <v>89</v>
      </c>
      <c r="Y1645" s="17" t="s">
        <v>90</v>
      </c>
      <c r="Z1645" s="17">
        <v>20201112</v>
      </c>
      <c r="AA1645" s="17" t="s">
        <v>78</v>
      </c>
      <c r="AB1645" s="17">
        <v>1</v>
      </c>
      <c r="AC1645" s="17" t="str">
        <f>IFERROR(VLOOKUP(A1645,[1]Cruces!AJ:AK,2,0),VLOOKUP(CONCATENATE(X1645,AA1645),[1]Cruces!G:H,2,0))</f>
        <v>Solicitud de Obra</v>
      </c>
      <c r="AD1645" s="17">
        <f t="shared" si="448"/>
        <v>16</v>
      </c>
      <c r="AE1645" s="17">
        <f t="shared" si="449"/>
        <v>7</v>
      </c>
      <c r="AF1645" s="17">
        <f t="shared" si="450"/>
        <v>2020</v>
      </c>
      <c r="AG1645" s="17" t="str">
        <f>IFERROR(VLOOKUP(MID(A1645,2,4)*1,[1]Cruces!K:L,2,0),"Verificar")</f>
        <v>Magdalena</v>
      </c>
      <c r="AH1645" s="17">
        <f t="shared" ca="1" si="451"/>
        <v>132</v>
      </c>
      <c r="AI1645" s="17" t="str">
        <f>IFERROR(VLOOKUP(U1645,[1]Cruces!$O$1:$P$6,2,0),"Sin Orden")</f>
        <v>Resuelta</v>
      </c>
      <c r="AJ1645" s="17">
        <f t="shared" si="452"/>
        <v>12</v>
      </c>
      <c r="AK1645" s="17">
        <f t="shared" si="453"/>
        <v>11</v>
      </c>
      <c r="AL1645" s="17">
        <f t="shared" si="454"/>
        <v>2020</v>
      </c>
      <c r="AM1645" s="17">
        <f t="shared" ca="1" si="455"/>
        <v>13</v>
      </c>
      <c r="AN1645" s="18">
        <f>IFERROR(VLOOKUP(R1645*1,'[1]Ordenes de Servicio'!G:K,5,0),"No Cruza")</f>
        <v>44113</v>
      </c>
      <c r="AO1645" s="17">
        <f t="shared" ca="1" si="456"/>
        <v>119</v>
      </c>
      <c r="AP1645" s="17">
        <f t="shared" si="457"/>
        <v>12</v>
      </c>
      <c r="AQ1645" s="17">
        <f t="shared" si="458"/>
        <v>11</v>
      </c>
      <c r="AR1645" s="17">
        <f t="shared" si="459"/>
        <v>2020</v>
      </c>
      <c r="AS1645" s="17">
        <f t="shared" ca="1" si="460"/>
        <v>13</v>
      </c>
      <c r="AT1645" s="17" t="str">
        <f t="shared" ca="1" si="463"/>
        <v>No</v>
      </c>
      <c r="AU1645" s="17">
        <f t="shared" si="461"/>
        <v>0</v>
      </c>
      <c r="AV1645" s="17" t="str">
        <f>+VLOOKUP(B1645,[1]Cruces!S:T,2,0)</f>
        <v>8. Puesta en Servicio</v>
      </c>
    </row>
    <row r="1646" spans="1:48" hidden="1" x14ac:dyDescent="0.25">
      <c r="A1646" s="17" t="s">
        <v>8658</v>
      </c>
      <c r="B1646" s="17" t="s">
        <v>569</v>
      </c>
      <c r="C1646" s="17">
        <v>0</v>
      </c>
      <c r="D1646" s="17">
        <v>0</v>
      </c>
      <c r="E1646" s="17" t="s">
        <v>55</v>
      </c>
      <c r="F1646" s="17" t="s">
        <v>5366</v>
      </c>
      <c r="G1646" s="17" t="s">
        <v>8659</v>
      </c>
      <c r="H1646" s="17">
        <v>3005074722</v>
      </c>
      <c r="I1646" s="17" t="s">
        <v>71</v>
      </c>
      <c r="J1646" s="17" t="s">
        <v>59</v>
      </c>
      <c r="K1646" s="17" t="s">
        <v>97</v>
      </c>
      <c r="L1646" s="17" t="s">
        <v>5368</v>
      </c>
      <c r="M1646" s="17" t="s">
        <v>5369</v>
      </c>
      <c r="N1646" s="17" t="s">
        <v>572</v>
      </c>
      <c r="O1646" s="17">
        <v>20201006</v>
      </c>
      <c r="P1646" s="17">
        <v>20201006</v>
      </c>
      <c r="Q1646" s="17">
        <v>9510</v>
      </c>
      <c r="R1646" s="17">
        <v>0</v>
      </c>
      <c r="S1646" s="17"/>
      <c r="T1646" s="17" t="s">
        <v>63</v>
      </c>
      <c r="U1646" s="17"/>
      <c r="V1646" s="17">
        <f t="shared" si="462"/>
        <v>3</v>
      </c>
      <c r="W1646" s="17">
        <v>3000</v>
      </c>
      <c r="X1646" s="17" t="s">
        <v>7065</v>
      </c>
      <c r="Y1646" s="17" t="s">
        <v>569</v>
      </c>
      <c r="Z1646" s="17">
        <v>20201006</v>
      </c>
      <c r="AA1646" s="17" t="s">
        <v>1947</v>
      </c>
      <c r="AB1646" s="17">
        <v>1</v>
      </c>
      <c r="AC1646" s="17" t="str">
        <f>IFERROR(VLOOKUP(A1646,[1]Cruces!AJ:AK,2,0),VLOOKUP(CONCATENATE(X1646,AA1646),[1]Cruces!G:H,2,0))</f>
        <v>Solicitud por BT</v>
      </c>
      <c r="AD1646" s="17">
        <f t="shared" si="448"/>
        <v>6</v>
      </c>
      <c r="AE1646" s="17">
        <f t="shared" si="449"/>
        <v>10</v>
      </c>
      <c r="AF1646" s="17">
        <f t="shared" si="450"/>
        <v>2020</v>
      </c>
      <c r="AG1646" s="17" t="str">
        <f>IFERROR(VLOOKUP(MID(A1646,2,4)*1,[1]Cruces!K:L,2,0),"Verificar")</f>
        <v>Atlántico Norte</v>
      </c>
      <c r="AH1646" s="17">
        <f t="shared" ca="1" si="451"/>
        <v>50</v>
      </c>
      <c r="AI1646" s="17" t="str">
        <f>IFERROR(VLOOKUP(U1646,[1]Cruces!$O$1:$P$6,2,0),"Sin Orden")</f>
        <v>Sin Orden</v>
      </c>
      <c r="AJ1646" s="17">
        <f t="shared" si="452"/>
        <v>6</v>
      </c>
      <c r="AK1646" s="17">
        <f t="shared" si="453"/>
        <v>10</v>
      </c>
      <c r="AL1646" s="17">
        <f t="shared" si="454"/>
        <v>2020</v>
      </c>
      <c r="AM1646" s="17">
        <f t="shared" ca="1" si="455"/>
        <v>50</v>
      </c>
      <c r="AN1646" s="18" t="str">
        <f>IFERROR(VLOOKUP(R1646*1,'[1]Ordenes de Servicio'!G:K,5,0),"No Cruza")</f>
        <v>No Cruza</v>
      </c>
      <c r="AO1646" s="17">
        <f t="shared" ca="1" si="456"/>
        <v>50</v>
      </c>
      <c r="AP1646" s="17">
        <f t="shared" si="457"/>
        <v>6</v>
      </c>
      <c r="AQ1646" s="17">
        <f t="shared" si="458"/>
        <v>10</v>
      </c>
      <c r="AR1646" s="17">
        <f t="shared" si="459"/>
        <v>2020</v>
      </c>
      <c r="AS1646" s="17">
        <f t="shared" ca="1" si="460"/>
        <v>50</v>
      </c>
      <c r="AT1646" s="17" t="str">
        <f t="shared" ca="1" si="463"/>
        <v>No</v>
      </c>
      <c r="AU1646" s="17">
        <f t="shared" si="461"/>
        <v>0</v>
      </c>
      <c r="AV1646" s="17" t="str">
        <f>+VLOOKUP(B1646,[1]Cruces!S:T,2,0)</f>
        <v>1. Solicitud</v>
      </c>
    </row>
    <row r="1647" spans="1:48" hidden="1" x14ac:dyDescent="0.25">
      <c r="A1647" s="17" t="s">
        <v>3136</v>
      </c>
      <c r="B1647" s="17" t="s">
        <v>54</v>
      </c>
      <c r="C1647" s="17">
        <v>0</v>
      </c>
      <c r="D1647" s="17">
        <v>0</v>
      </c>
      <c r="E1647" s="17" t="s">
        <v>55</v>
      </c>
      <c r="F1647" s="17" t="s">
        <v>107</v>
      </c>
      <c r="G1647" s="17" t="s">
        <v>3137</v>
      </c>
      <c r="H1647" s="17">
        <v>3014566258</v>
      </c>
      <c r="I1647" s="17" t="s">
        <v>116</v>
      </c>
      <c r="J1647" s="17" t="s">
        <v>59</v>
      </c>
      <c r="K1647" s="17" t="s">
        <v>97</v>
      </c>
      <c r="L1647" s="17" t="s">
        <v>117</v>
      </c>
      <c r="M1647" s="17" t="s">
        <v>118</v>
      </c>
      <c r="N1647" s="17" t="s">
        <v>62</v>
      </c>
      <c r="O1647" s="17">
        <v>20191203</v>
      </c>
      <c r="P1647" s="17">
        <v>20191211</v>
      </c>
      <c r="Q1647" s="17">
        <v>1110</v>
      </c>
      <c r="R1647" s="17">
        <v>26977139</v>
      </c>
      <c r="S1647" s="17" t="s">
        <v>100</v>
      </c>
      <c r="T1647" s="17" t="s">
        <v>63</v>
      </c>
      <c r="U1647" s="17" t="s">
        <v>91</v>
      </c>
      <c r="V1647" s="17">
        <f t="shared" si="462"/>
        <v>112.5</v>
      </c>
      <c r="W1647" s="17">
        <v>112500</v>
      </c>
      <c r="X1647" s="17" t="s">
        <v>64</v>
      </c>
      <c r="Y1647" s="17" t="s">
        <v>65</v>
      </c>
      <c r="Z1647" s="17">
        <v>20191211</v>
      </c>
      <c r="AA1647" s="17" t="s">
        <v>78</v>
      </c>
      <c r="AB1647" s="17">
        <v>1</v>
      </c>
      <c r="AC1647" s="17" t="str">
        <f>IFERROR(VLOOKUP(A1647,[1]Cruces!AJ:AK,2,0),VLOOKUP(CONCATENATE(X1647,AA1647),[1]Cruces!G:H,2,0))</f>
        <v>Solicitud de Obra</v>
      </c>
      <c r="AD1647" s="17">
        <f t="shared" si="448"/>
        <v>3</v>
      </c>
      <c r="AE1647" s="17">
        <f t="shared" si="449"/>
        <v>12</v>
      </c>
      <c r="AF1647" s="17">
        <f t="shared" si="450"/>
        <v>2019</v>
      </c>
      <c r="AG1647" s="17" t="str">
        <f>IFERROR(VLOOKUP(MID(A1647,2,4)*1,[1]Cruces!K:L,2,0),"Verificar")</f>
        <v>Atlántico Norte</v>
      </c>
      <c r="AH1647" s="17">
        <f t="shared" ca="1" si="451"/>
        <v>358</v>
      </c>
      <c r="AI1647" s="17" t="str">
        <f>IFERROR(VLOOKUP(U1647,[1]Cruces!$O$1:$P$6,2,0),"Sin Orden")</f>
        <v>Resuelta</v>
      </c>
      <c r="AJ1647" s="17">
        <f t="shared" si="452"/>
        <v>11</v>
      </c>
      <c r="AK1647" s="17">
        <f t="shared" si="453"/>
        <v>12</v>
      </c>
      <c r="AL1647" s="17">
        <f t="shared" si="454"/>
        <v>2019</v>
      </c>
      <c r="AM1647" s="17">
        <f t="shared" ca="1" si="455"/>
        <v>350</v>
      </c>
      <c r="AN1647" s="18" t="str">
        <f>IFERROR(VLOOKUP(R1647*1,'[1]Ordenes de Servicio'!G:K,5,0),"No Cruza")</f>
        <v>No Cruza</v>
      </c>
      <c r="AO1647" s="17">
        <f t="shared" ca="1" si="456"/>
        <v>8</v>
      </c>
      <c r="AP1647" s="17">
        <f t="shared" si="457"/>
        <v>11</v>
      </c>
      <c r="AQ1647" s="17">
        <f t="shared" si="458"/>
        <v>12</v>
      </c>
      <c r="AR1647" s="17">
        <f t="shared" si="459"/>
        <v>2019</v>
      </c>
      <c r="AS1647" s="17">
        <f t="shared" ca="1" si="460"/>
        <v>350</v>
      </c>
      <c r="AT1647" s="17" t="str">
        <f t="shared" ca="1" si="463"/>
        <v>No</v>
      </c>
      <c r="AU1647" s="17">
        <f t="shared" si="461"/>
        <v>0</v>
      </c>
      <c r="AV1647" s="17" t="str">
        <f>+VLOOKUP(B1647,[1]Cruces!S:T,2,0)</f>
        <v>4. Presupuesto de Obra</v>
      </c>
    </row>
    <row r="1648" spans="1:48" hidden="1" x14ac:dyDescent="0.25">
      <c r="A1648" s="17" t="s">
        <v>3138</v>
      </c>
      <c r="B1648" s="17" t="s">
        <v>54</v>
      </c>
      <c r="C1648" s="17">
        <v>0</v>
      </c>
      <c r="D1648" s="17">
        <v>0</v>
      </c>
      <c r="E1648" s="17" t="s">
        <v>55</v>
      </c>
      <c r="F1648" s="17" t="s">
        <v>107</v>
      </c>
      <c r="G1648" s="17" t="s">
        <v>3139</v>
      </c>
      <c r="H1648" s="17">
        <v>0</v>
      </c>
      <c r="I1648" s="17" t="s">
        <v>71</v>
      </c>
      <c r="J1648" s="17" t="s">
        <v>59</v>
      </c>
      <c r="K1648" s="17" t="s">
        <v>3140</v>
      </c>
      <c r="L1648" s="17" t="s">
        <v>73</v>
      </c>
      <c r="M1648" s="17" t="s">
        <v>74</v>
      </c>
      <c r="N1648" s="17" t="s">
        <v>62</v>
      </c>
      <c r="O1648" s="17">
        <v>20190201</v>
      </c>
      <c r="P1648" s="17">
        <v>20190202</v>
      </c>
      <c r="Q1648" s="17">
        <v>3160</v>
      </c>
      <c r="R1648" s="17">
        <v>25954152</v>
      </c>
      <c r="S1648" s="17" t="s">
        <v>100</v>
      </c>
      <c r="T1648" s="17" t="s">
        <v>63</v>
      </c>
      <c r="U1648" s="17" t="s">
        <v>91</v>
      </c>
      <c r="V1648" s="17">
        <f t="shared" si="462"/>
        <v>10</v>
      </c>
      <c r="W1648" s="17">
        <v>10000</v>
      </c>
      <c r="X1648" s="17" t="s">
        <v>64</v>
      </c>
      <c r="Y1648" s="17" t="s">
        <v>65</v>
      </c>
      <c r="Z1648" s="17">
        <v>20190202</v>
      </c>
      <c r="AA1648" s="17" t="s">
        <v>78</v>
      </c>
      <c r="AB1648" s="17">
        <v>1</v>
      </c>
      <c r="AC1648" s="17" t="str">
        <f>IFERROR(VLOOKUP(A1648,[1]Cruces!AJ:AK,2,0),VLOOKUP(CONCATENATE(X1648,AA1648),[1]Cruces!G:H,2,0))</f>
        <v>Solicitud de Obra</v>
      </c>
      <c r="AD1648" s="17">
        <f t="shared" si="448"/>
        <v>1</v>
      </c>
      <c r="AE1648" s="17">
        <f t="shared" si="449"/>
        <v>2</v>
      </c>
      <c r="AF1648" s="17">
        <f t="shared" si="450"/>
        <v>2019</v>
      </c>
      <c r="AG1648" s="17" t="str">
        <f>IFERROR(VLOOKUP(MID(A1648,2,4)*1,[1]Cruces!K:L,2,0),"Verificar")</f>
        <v>Verificar</v>
      </c>
      <c r="AH1648" s="17">
        <f t="shared" ca="1" si="451"/>
        <v>663</v>
      </c>
      <c r="AI1648" s="17" t="str">
        <f>IFERROR(VLOOKUP(U1648,[1]Cruces!$O$1:$P$6,2,0),"Sin Orden")</f>
        <v>Resuelta</v>
      </c>
      <c r="AJ1648" s="17">
        <f t="shared" si="452"/>
        <v>2</v>
      </c>
      <c r="AK1648" s="17">
        <f t="shared" si="453"/>
        <v>2</v>
      </c>
      <c r="AL1648" s="17">
        <f t="shared" si="454"/>
        <v>2019</v>
      </c>
      <c r="AM1648" s="17">
        <f t="shared" ca="1" si="455"/>
        <v>662</v>
      </c>
      <c r="AN1648" s="18" t="str">
        <f>IFERROR(VLOOKUP(R1648*1,'[1]Ordenes de Servicio'!G:K,5,0),"No Cruza")</f>
        <v>No Cruza</v>
      </c>
      <c r="AO1648" s="17">
        <f t="shared" ca="1" si="456"/>
        <v>1</v>
      </c>
      <c r="AP1648" s="17">
        <f t="shared" si="457"/>
        <v>2</v>
      </c>
      <c r="AQ1648" s="17">
        <f t="shared" si="458"/>
        <v>2</v>
      </c>
      <c r="AR1648" s="17">
        <f t="shared" si="459"/>
        <v>2019</v>
      </c>
      <c r="AS1648" s="17">
        <f t="shared" ca="1" si="460"/>
        <v>662</v>
      </c>
      <c r="AT1648" s="17" t="str">
        <f t="shared" ca="1" si="463"/>
        <v>Si</v>
      </c>
      <c r="AU1648" s="17">
        <f t="shared" si="461"/>
        <v>0</v>
      </c>
      <c r="AV1648" s="17" t="str">
        <f>+VLOOKUP(B1648,[1]Cruces!S:T,2,0)</f>
        <v>4. Presupuesto de Obra</v>
      </c>
    </row>
    <row r="1649" spans="1:48" hidden="1" x14ac:dyDescent="0.25">
      <c r="A1649" s="17" t="s">
        <v>3141</v>
      </c>
      <c r="B1649" s="17" t="s">
        <v>54</v>
      </c>
      <c r="C1649" s="17">
        <v>4918967</v>
      </c>
      <c r="D1649" s="17">
        <v>35612293</v>
      </c>
      <c r="E1649" s="17" t="s">
        <v>93</v>
      </c>
      <c r="F1649" s="17" t="s">
        <v>232</v>
      </c>
      <c r="G1649" s="17" t="s">
        <v>3142</v>
      </c>
      <c r="H1649" s="17" t="s">
        <v>540</v>
      </c>
      <c r="I1649" s="17" t="s">
        <v>71</v>
      </c>
      <c r="J1649" s="17" t="s">
        <v>3143</v>
      </c>
      <c r="K1649" s="17">
        <v>6872122</v>
      </c>
      <c r="L1649" s="17" t="s">
        <v>111</v>
      </c>
      <c r="M1649" s="17" t="s">
        <v>112</v>
      </c>
      <c r="N1649" s="17" t="s">
        <v>62</v>
      </c>
      <c r="O1649" s="17">
        <v>20181221</v>
      </c>
      <c r="P1649" s="17">
        <v>20190114</v>
      </c>
      <c r="Q1649" s="17">
        <v>1210</v>
      </c>
      <c r="R1649" s="17">
        <v>25835361</v>
      </c>
      <c r="S1649" s="17" t="s">
        <v>100</v>
      </c>
      <c r="T1649" s="17" t="s">
        <v>63</v>
      </c>
      <c r="U1649" s="17" t="s">
        <v>91</v>
      </c>
      <c r="V1649" s="17">
        <f t="shared" si="462"/>
        <v>15</v>
      </c>
      <c r="W1649" s="17">
        <v>15000</v>
      </c>
      <c r="X1649" s="17" t="s">
        <v>89</v>
      </c>
      <c r="Y1649" s="17" t="s">
        <v>65</v>
      </c>
      <c r="Z1649" s="17">
        <v>20190114</v>
      </c>
      <c r="AA1649" s="17" t="s">
        <v>78</v>
      </c>
      <c r="AB1649" s="17">
        <v>1</v>
      </c>
      <c r="AC1649" s="17" t="str">
        <f>IFERROR(VLOOKUP(A1649,[1]Cruces!AJ:AK,2,0),VLOOKUP(CONCATENATE(X1649,AA1649),[1]Cruces!G:H,2,0))</f>
        <v>Solicitud de Obra</v>
      </c>
      <c r="AD1649" s="17">
        <f t="shared" si="448"/>
        <v>21</v>
      </c>
      <c r="AE1649" s="17">
        <f t="shared" si="449"/>
        <v>12</v>
      </c>
      <c r="AF1649" s="17">
        <f t="shared" si="450"/>
        <v>2018</v>
      </c>
      <c r="AG1649" s="17" t="str">
        <f>IFERROR(VLOOKUP(MID(A1649,2,4)*1,[1]Cruces!K:L,2,0),"Verificar")</f>
        <v>Atlántico Sur</v>
      </c>
      <c r="AH1649" s="17">
        <f t="shared" ca="1" si="451"/>
        <v>705</v>
      </c>
      <c r="AI1649" s="17" t="str">
        <f>IFERROR(VLOOKUP(U1649,[1]Cruces!$O$1:$P$6,2,0),"Sin Orden")</f>
        <v>Resuelta</v>
      </c>
      <c r="AJ1649" s="17">
        <f t="shared" si="452"/>
        <v>14</v>
      </c>
      <c r="AK1649" s="17">
        <f t="shared" si="453"/>
        <v>1</v>
      </c>
      <c r="AL1649" s="17">
        <f t="shared" si="454"/>
        <v>2019</v>
      </c>
      <c r="AM1649" s="17">
        <f t="shared" ca="1" si="455"/>
        <v>681</v>
      </c>
      <c r="AN1649" s="18" t="str">
        <f>IFERROR(VLOOKUP(R1649*1,'[1]Ordenes de Servicio'!G:K,5,0),"No Cruza")</f>
        <v>No Cruza</v>
      </c>
      <c r="AO1649" s="17">
        <f t="shared" ca="1" si="456"/>
        <v>24</v>
      </c>
      <c r="AP1649" s="17">
        <f t="shared" si="457"/>
        <v>14</v>
      </c>
      <c r="AQ1649" s="17">
        <f t="shared" si="458"/>
        <v>1</v>
      </c>
      <c r="AR1649" s="17">
        <f t="shared" si="459"/>
        <v>2019</v>
      </c>
      <c r="AS1649" s="17">
        <f t="shared" ca="1" si="460"/>
        <v>681</v>
      </c>
      <c r="AT1649" s="17" t="str">
        <f t="shared" ca="1" si="463"/>
        <v>Si</v>
      </c>
      <c r="AU1649" s="17">
        <f t="shared" si="461"/>
        <v>0</v>
      </c>
      <c r="AV1649" s="17" t="str">
        <f>+VLOOKUP(B1649,[1]Cruces!S:T,2,0)</f>
        <v>4. Presupuesto de Obra</v>
      </c>
    </row>
    <row r="1650" spans="1:48" hidden="1" x14ac:dyDescent="0.25">
      <c r="A1650" s="17" t="s">
        <v>3144</v>
      </c>
      <c r="B1650" s="17" t="s">
        <v>68</v>
      </c>
      <c r="C1650" s="17">
        <v>3851888</v>
      </c>
      <c r="D1650" s="17">
        <v>20660065</v>
      </c>
      <c r="E1650" s="17" t="s">
        <v>745</v>
      </c>
      <c r="F1650" s="17" t="s">
        <v>81</v>
      </c>
      <c r="G1650" s="17" t="s">
        <v>3145</v>
      </c>
      <c r="H1650" s="17">
        <v>3128984775</v>
      </c>
      <c r="I1650" s="17" t="s">
        <v>71</v>
      </c>
      <c r="J1650" s="17" t="s">
        <v>3146</v>
      </c>
      <c r="K1650" s="17" t="s">
        <v>3147</v>
      </c>
      <c r="L1650" s="17" t="s">
        <v>85</v>
      </c>
      <c r="M1650" s="17" t="s">
        <v>86</v>
      </c>
      <c r="N1650" s="17" t="s">
        <v>75</v>
      </c>
      <c r="O1650" s="17">
        <v>20200630</v>
      </c>
      <c r="P1650" s="17">
        <v>20200922</v>
      </c>
      <c r="Q1650" s="17">
        <v>9340</v>
      </c>
      <c r="R1650" s="17">
        <v>27977787</v>
      </c>
      <c r="S1650" s="17" t="s">
        <v>100</v>
      </c>
      <c r="T1650" s="17" t="s">
        <v>63</v>
      </c>
      <c r="U1650" s="17" t="s">
        <v>91</v>
      </c>
      <c r="V1650" s="17">
        <f t="shared" si="462"/>
        <v>37.5</v>
      </c>
      <c r="W1650" s="17">
        <v>37500</v>
      </c>
      <c r="X1650" s="17" t="s">
        <v>89</v>
      </c>
      <c r="Y1650" s="17" t="s">
        <v>136</v>
      </c>
      <c r="Z1650" s="17">
        <v>20201016</v>
      </c>
      <c r="AA1650" s="17" t="s">
        <v>78</v>
      </c>
      <c r="AB1650" s="17">
        <v>1</v>
      </c>
      <c r="AC1650" s="17" t="str">
        <f>IFERROR(VLOOKUP(A1650,[1]Cruces!AJ:AK,2,0),VLOOKUP(CONCATENATE(X1650,AA1650),[1]Cruces!G:H,2,0))</f>
        <v>Solicitud de Obra</v>
      </c>
      <c r="AD1650" s="17">
        <f t="shared" si="448"/>
        <v>30</v>
      </c>
      <c r="AE1650" s="17">
        <f t="shared" si="449"/>
        <v>6</v>
      </c>
      <c r="AF1650" s="17">
        <f t="shared" si="450"/>
        <v>2020</v>
      </c>
      <c r="AG1650" s="17" t="str">
        <f>IFERROR(VLOOKUP(MID(A1650,2,4)*1,[1]Cruces!K:L,2,0),"Verificar")</f>
        <v>Magdalena</v>
      </c>
      <c r="AH1650" s="17">
        <f t="shared" ca="1" si="451"/>
        <v>148</v>
      </c>
      <c r="AI1650" s="17" t="str">
        <f>IFERROR(VLOOKUP(U1650,[1]Cruces!$O$1:$P$6,2,0),"Sin Orden")</f>
        <v>Resuelta</v>
      </c>
      <c r="AJ1650" s="17">
        <f t="shared" si="452"/>
        <v>16</v>
      </c>
      <c r="AK1650" s="17">
        <f t="shared" si="453"/>
        <v>10</v>
      </c>
      <c r="AL1650" s="17">
        <f t="shared" si="454"/>
        <v>2020</v>
      </c>
      <c r="AM1650" s="17">
        <f t="shared" ca="1" si="455"/>
        <v>40</v>
      </c>
      <c r="AN1650" s="18" t="str">
        <f>IFERROR(VLOOKUP(R1650*1,'[1]Ordenes de Servicio'!G:K,5,0),"No Cruza")</f>
        <v>No Cruza</v>
      </c>
      <c r="AO1650" s="17">
        <f t="shared" ca="1" si="456"/>
        <v>108</v>
      </c>
      <c r="AP1650" s="17">
        <f t="shared" si="457"/>
        <v>22</v>
      </c>
      <c r="AQ1650" s="17">
        <f t="shared" si="458"/>
        <v>9</v>
      </c>
      <c r="AR1650" s="17">
        <f t="shared" si="459"/>
        <v>2020</v>
      </c>
      <c r="AS1650" s="17">
        <f t="shared" ca="1" si="460"/>
        <v>64</v>
      </c>
      <c r="AT1650" s="17" t="str">
        <f t="shared" ca="1" si="463"/>
        <v>No</v>
      </c>
      <c r="AU1650" s="17">
        <f t="shared" si="461"/>
        <v>24</v>
      </c>
      <c r="AV1650" s="17" t="str">
        <f>+VLOOKUP(B1650,[1]Cruces!S:T,2,0)</f>
        <v>5. Consultoría / Adjudicación</v>
      </c>
    </row>
    <row r="1651" spans="1:48" hidden="1" x14ac:dyDescent="0.25">
      <c r="A1651" s="17" t="s">
        <v>3148</v>
      </c>
      <c r="B1651" s="17" t="s">
        <v>68</v>
      </c>
      <c r="C1651" s="17">
        <v>5251462</v>
      </c>
      <c r="D1651" s="17">
        <v>0</v>
      </c>
      <c r="E1651" s="17" t="s">
        <v>55</v>
      </c>
      <c r="F1651" s="17" t="s">
        <v>107</v>
      </c>
      <c r="G1651" s="17" t="s">
        <v>3149</v>
      </c>
      <c r="H1651" s="17">
        <v>0</v>
      </c>
      <c r="I1651" s="17" t="s">
        <v>116</v>
      </c>
      <c r="J1651" s="17" t="s">
        <v>59</v>
      </c>
      <c r="K1651" s="17" t="s">
        <v>3150</v>
      </c>
      <c r="L1651" s="17" t="s">
        <v>111</v>
      </c>
      <c r="M1651" s="17" t="s">
        <v>112</v>
      </c>
      <c r="N1651" s="17" t="s">
        <v>75</v>
      </c>
      <c r="O1651" s="17">
        <v>20190618</v>
      </c>
      <c r="P1651" s="17">
        <v>20190809</v>
      </c>
      <c r="Q1651" s="17">
        <v>1110</v>
      </c>
      <c r="R1651" s="17">
        <v>26429738</v>
      </c>
      <c r="S1651" s="17" t="s">
        <v>100</v>
      </c>
      <c r="T1651" s="17" t="s">
        <v>63</v>
      </c>
      <c r="U1651" s="17" t="s">
        <v>91</v>
      </c>
      <c r="V1651" s="17">
        <f t="shared" si="462"/>
        <v>300</v>
      </c>
      <c r="W1651" s="17">
        <v>300000</v>
      </c>
      <c r="X1651" s="17" t="s">
        <v>89</v>
      </c>
      <c r="Y1651" s="17" t="s">
        <v>136</v>
      </c>
      <c r="Z1651" s="17">
        <v>20190829</v>
      </c>
      <c r="AA1651" s="17" t="s">
        <v>101</v>
      </c>
      <c r="AB1651" s="17">
        <v>1</v>
      </c>
      <c r="AC1651" s="17" t="str">
        <f>IFERROR(VLOOKUP(A1651,[1]Cruces!AJ:AK,2,0),VLOOKUP(CONCATENATE(X1651,AA1651),[1]Cruces!G:H,2,0))</f>
        <v>Solicitud de Obra</v>
      </c>
      <c r="AD1651" s="17">
        <f t="shared" si="448"/>
        <v>18</v>
      </c>
      <c r="AE1651" s="17">
        <f t="shared" si="449"/>
        <v>6</v>
      </c>
      <c r="AF1651" s="17">
        <f t="shared" si="450"/>
        <v>2019</v>
      </c>
      <c r="AG1651" s="17" t="str">
        <f>IFERROR(VLOOKUP(MID(A1651,2,4)*1,[1]Cruces!K:L,2,0),"Verificar")</f>
        <v>Atlántico Norte</v>
      </c>
      <c r="AH1651" s="17">
        <f t="shared" ca="1" si="451"/>
        <v>526</v>
      </c>
      <c r="AI1651" s="17" t="str">
        <f>IFERROR(VLOOKUP(U1651,[1]Cruces!$O$1:$P$6,2,0),"Sin Orden")</f>
        <v>Resuelta</v>
      </c>
      <c r="AJ1651" s="17">
        <f t="shared" si="452"/>
        <v>29</v>
      </c>
      <c r="AK1651" s="17">
        <f t="shared" si="453"/>
        <v>8</v>
      </c>
      <c r="AL1651" s="17">
        <f t="shared" si="454"/>
        <v>2019</v>
      </c>
      <c r="AM1651" s="17">
        <f t="shared" ca="1" si="455"/>
        <v>454</v>
      </c>
      <c r="AN1651" s="18" t="str">
        <f>IFERROR(VLOOKUP(R1651*1,'[1]Ordenes de Servicio'!G:K,5,0),"No Cruza")</f>
        <v>No Cruza</v>
      </c>
      <c r="AO1651" s="17">
        <f t="shared" ca="1" si="456"/>
        <v>72</v>
      </c>
      <c r="AP1651" s="17">
        <f t="shared" si="457"/>
        <v>9</v>
      </c>
      <c r="AQ1651" s="17">
        <f t="shared" si="458"/>
        <v>8</v>
      </c>
      <c r="AR1651" s="17">
        <f t="shared" si="459"/>
        <v>2019</v>
      </c>
      <c r="AS1651" s="17">
        <f t="shared" ca="1" si="460"/>
        <v>474</v>
      </c>
      <c r="AT1651" s="17" t="str">
        <f t="shared" ca="1" si="463"/>
        <v>Si</v>
      </c>
      <c r="AU1651" s="17">
        <f t="shared" si="461"/>
        <v>20</v>
      </c>
      <c r="AV1651" s="17" t="str">
        <f>+VLOOKUP(B1651,[1]Cruces!S:T,2,0)</f>
        <v>5. Consultoría / Adjudicación</v>
      </c>
    </row>
    <row r="1652" spans="1:48" hidden="1" x14ac:dyDescent="0.25">
      <c r="A1652" s="17" t="s">
        <v>8660</v>
      </c>
      <c r="B1652" s="17" t="s">
        <v>1943</v>
      </c>
      <c r="C1652" s="17">
        <v>0</v>
      </c>
      <c r="D1652" s="17">
        <v>0</v>
      </c>
      <c r="E1652" s="17" t="s">
        <v>55</v>
      </c>
      <c r="F1652" s="17" t="s">
        <v>56</v>
      </c>
      <c r="G1652" s="17" t="s">
        <v>8661</v>
      </c>
      <c r="H1652" s="17">
        <v>3012172547</v>
      </c>
      <c r="I1652" s="17" t="s">
        <v>71</v>
      </c>
      <c r="J1652" s="17" t="s">
        <v>59</v>
      </c>
      <c r="K1652" s="17" t="s">
        <v>8662</v>
      </c>
      <c r="L1652" s="17" t="s">
        <v>8009</v>
      </c>
      <c r="M1652" s="17" t="s">
        <v>8010</v>
      </c>
      <c r="N1652" s="17" t="s">
        <v>1946</v>
      </c>
      <c r="O1652" s="17">
        <v>20191031</v>
      </c>
      <c r="P1652" s="17">
        <v>20191115</v>
      </c>
      <c r="Q1652" s="17">
        <v>1110</v>
      </c>
      <c r="R1652" s="17">
        <v>26917490</v>
      </c>
      <c r="S1652" s="17" t="s">
        <v>6601</v>
      </c>
      <c r="T1652" s="17" t="s">
        <v>63</v>
      </c>
      <c r="U1652" s="17" t="s">
        <v>88</v>
      </c>
      <c r="V1652" s="17">
        <f t="shared" si="462"/>
        <v>3</v>
      </c>
      <c r="W1652" s="17">
        <v>3000</v>
      </c>
      <c r="X1652" s="17" t="s">
        <v>7065</v>
      </c>
      <c r="Y1652" s="17" t="s">
        <v>1943</v>
      </c>
      <c r="Z1652" s="17">
        <v>20191115</v>
      </c>
      <c r="AA1652" s="17" t="s">
        <v>1947</v>
      </c>
      <c r="AB1652" s="17">
        <v>1</v>
      </c>
      <c r="AC1652" s="17" t="str">
        <f>IFERROR(VLOOKUP(A1652,[1]Cruces!AJ:AK,2,0),VLOOKUP(CONCATENATE(X1652,AA1652),[1]Cruces!G:H,2,0))</f>
        <v>Solicitud por BT</v>
      </c>
      <c r="AD1652" s="17">
        <f t="shared" si="448"/>
        <v>31</v>
      </c>
      <c r="AE1652" s="17">
        <f t="shared" si="449"/>
        <v>10</v>
      </c>
      <c r="AF1652" s="17">
        <f t="shared" si="450"/>
        <v>2019</v>
      </c>
      <c r="AG1652" s="17" t="str">
        <f>IFERROR(VLOOKUP(MID(A1652,2,4)*1,[1]Cruces!K:L,2,0),"Verificar")</f>
        <v>Atlántico Norte</v>
      </c>
      <c r="AH1652" s="17">
        <f t="shared" ca="1" si="451"/>
        <v>391</v>
      </c>
      <c r="AI1652" s="17" t="str">
        <f>IFERROR(VLOOKUP(U1652,[1]Cruces!$O$1:$P$6,2,0),"Sin Orden")</f>
        <v>Resuelta</v>
      </c>
      <c r="AJ1652" s="17">
        <f t="shared" si="452"/>
        <v>15</v>
      </c>
      <c r="AK1652" s="17">
        <f t="shared" si="453"/>
        <v>11</v>
      </c>
      <c r="AL1652" s="17">
        <f t="shared" si="454"/>
        <v>2019</v>
      </c>
      <c r="AM1652" s="17">
        <f t="shared" ca="1" si="455"/>
        <v>376</v>
      </c>
      <c r="AN1652" s="18" t="str">
        <f>IFERROR(VLOOKUP(R1652*1,'[1]Ordenes de Servicio'!G:K,5,0),"No Cruza")</f>
        <v>No Cruza</v>
      </c>
      <c r="AO1652" s="17">
        <f t="shared" ca="1" si="456"/>
        <v>15</v>
      </c>
      <c r="AP1652" s="17">
        <f t="shared" si="457"/>
        <v>15</v>
      </c>
      <c r="AQ1652" s="17">
        <f t="shared" si="458"/>
        <v>11</v>
      </c>
      <c r="AR1652" s="17">
        <f t="shared" si="459"/>
        <v>2019</v>
      </c>
      <c r="AS1652" s="17">
        <f t="shared" ca="1" si="460"/>
        <v>376</v>
      </c>
      <c r="AT1652" s="17" t="str">
        <f t="shared" ca="1" si="463"/>
        <v>Si</v>
      </c>
      <c r="AU1652" s="17">
        <f t="shared" si="461"/>
        <v>0</v>
      </c>
      <c r="AV1652" s="17" t="str">
        <f>+VLOOKUP(B1652,[1]Cruces!S:T,2,0)</f>
        <v>7. Ejecución en Campo OS BT</v>
      </c>
    </row>
    <row r="1653" spans="1:48" hidden="1" x14ac:dyDescent="0.25">
      <c r="A1653" s="17" t="s">
        <v>3151</v>
      </c>
      <c r="B1653" s="17" t="s">
        <v>68</v>
      </c>
      <c r="C1653" s="17">
        <v>0</v>
      </c>
      <c r="D1653" s="17">
        <v>0</v>
      </c>
      <c r="E1653" s="17" t="s">
        <v>55</v>
      </c>
      <c r="F1653" s="17" t="s">
        <v>232</v>
      </c>
      <c r="G1653" s="17" t="s">
        <v>3152</v>
      </c>
      <c r="H1653" s="17">
        <v>3126810844</v>
      </c>
      <c r="I1653" s="17" t="s">
        <v>71</v>
      </c>
      <c r="J1653" s="17" t="s">
        <v>59</v>
      </c>
      <c r="K1653" s="17" t="s">
        <v>3153</v>
      </c>
      <c r="L1653" s="17" t="s">
        <v>111</v>
      </c>
      <c r="M1653" s="17" t="s">
        <v>112</v>
      </c>
      <c r="N1653" s="17" t="s">
        <v>75</v>
      </c>
      <c r="O1653" s="17">
        <v>20190111</v>
      </c>
      <c r="P1653" s="17">
        <v>20190308</v>
      </c>
      <c r="Q1653" s="17">
        <v>1220</v>
      </c>
      <c r="R1653" s="17">
        <v>26229497</v>
      </c>
      <c r="S1653" s="17" t="s">
        <v>76</v>
      </c>
      <c r="T1653" s="17" t="s">
        <v>63</v>
      </c>
      <c r="U1653" s="17" t="s">
        <v>91</v>
      </c>
      <c r="V1653" s="17">
        <f t="shared" si="462"/>
        <v>112.5</v>
      </c>
      <c r="W1653" s="17">
        <v>112500</v>
      </c>
      <c r="X1653" s="17" t="s">
        <v>64</v>
      </c>
      <c r="Y1653" s="17" t="s">
        <v>150</v>
      </c>
      <c r="Z1653" s="17">
        <v>20200207</v>
      </c>
      <c r="AA1653" s="17" t="s">
        <v>124</v>
      </c>
      <c r="AB1653" s="17">
        <v>1</v>
      </c>
      <c r="AC1653" s="17" t="str">
        <f>IFERROR(VLOOKUP(A1653,[1]Cruces!AJ:AK,2,0),VLOOKUP(CONCATENATE(X1653,AA1653),[1]Cruces!G:H,2,0))</f>
        <v>Solicitud de Obra</v>
      </c>
      <c r="AD1653" s="17">
        <f t="shared" si="448"/>
        <v>11</v>
      </c>
      <c r="AE1653" s="17">
        <f t="shared" si="449"/>
        <v>1</v>
      </c>
      <c r="AF1653" s="17">
        <f t="shared" si="450"/>
        <v>2019</v>
      </c>
      <c r="AG1653" s="17" t="str">
        <f>IFERROR(VLOOKUP(MID(A1653,2,4)*1,[1]Cruces!K:L,2,0),"Verificar")</f>
        <v>Atlántico Sur</v>
      </c>
      <c r="AH1653" s="17">
        <f t="shared" ca="1" si="451"/>
        <v>684</v>
      </c>
      <c r="AI1653" s="17" t="str">
        <f>IFERROR(VLOOKUP(U1653,[1]Cruces!$O$1:$P$6,2,0),"Sin Orden")</f>
        <v>Resuelta</v>
      </c>
      <c r="AJ1653" s="17">
        <f t="shared" si="452"/>
        <v>7</v>
      </c>
      <c r="AK1653" s="17">
        <f t="shared" si="453"/>
        <v>2</v>
      </c>
      <c r="AL1653" s="17">
        <f t="shared" si="454"/>
        <v>2020</v>
      </c>
      <c r="AM1653" s="17">
        <f t="shared" ca="1" si="455"/>
        <v>292</v>
      </c>
      <c r="AN1653" s="18">
        <f>IFERROR(VLOOKUP(R1653*1,'[1]Ordenes de Servicio'!G:K,5,0),"No Cruza")</f>
        <v>43577</v>
      </c>
      <c r="AO1653" s="17">
        <f t="shared" ca="1" si="456"/>
        <v>392</v>
      </c>
      <c r="AP1653" s="17">
        <f t="shared" si="457"/>
        <v>8</v>
      </c>
      <c r="AQ1653" s="17">
        <f t="shared" si="458"/>
        <v>3</v>
      </c>
      <c r="AR1653" s="17">
        <f t="shared" si="459"/>
        <v>2019</v>
      </c>
      <c r="AS1653" s="17">
        <f t="shared" ca="1" si="460"/>
        <v>628</v>
      </c>
      <c r="AT1653" s="17" t="str">
        <f t="shared" ca="1" si="463"/>
        <v>Si</v>
      </c>
      <c r="AU1653" s="17">
        <f t="shared" si="461"/>
        <v>336</v>
      </c>
      <c r="AV1653" s="17" t="str">
        <f>+VLOOKUP(B1653,[1]Cruces!S:T,2,0)</f>
        <v>5. Consultoría / Adjudicación</v>
      </c>
    </row>
    <row r="1654" spans="1:48" hidden="1" x14ac:dyDescent="0.25">
      <c r="A1654" s="17" t="s">
        <v>3154</v>
      </c>
      <c r="B1654" s="17" t="s">
        <v>68</v>
      </c>
      <c r="C1654" s="17">
        <v>2187408</v>
      </c>
      <c r="D1654" s="17">
        <v>20016476</v>
      </c>
      <c r="E1654" s="17" t="s">
        <v>93</v>
      </c>
      <c r="F1654" s="17" t="s">
        <v>107</v>
      </c>
      <c r="G1654" s="17" t="s">
        <v>3155</v>
      </c>
      <c r="H1654" s="17">
        <v>0</v>
      </c>
      <c r="I1654" s="17" t="s">
        <v>116</v>
      </c>
      <c r="J1654" s="17" t="s">
        <v>3156</v>
      </c>
      <c r="K1654" s="17" t="s">
        <v>97</v>
      </c>
      <c r="L1654" s="17" t="s">
        <v>117</v>
      </c>
      <c r="M1654" s="17" t="s">
        <v>118</v>
      </c>
      <c r="N1654" s="17" t="s">
        <v>75</v>
      </c>
      <c r="O1654" s="17">
        <v>20200728</v>
      </c>
      <c r="P1654" s="17">
        <v>20200819</v>
      </c>
      <c r="Q1654" s="17">
        <v>1170</v>
      </c>
      <c r="R1654" s="17">
        <v>27896176</v>
      </c>
      <c r="S1654" s="17" t="s">
        <v>100</v>
      </c>
      <c r="T1654" s="17" t="s">
        <v>63</v>
      </c>
      <c r="U1654" s="17" t="s">
        <v>91</v>
      </c>
      <c r="V1654" s="17">
        <f t="shared" si="462"/>
        <v>30</v>
      </c>
      <c r="W1654" s="17">
        <v>30000</v>
      </c>
      <c r="X1654" s="17" t="s">
        <v>89</v>
      </c>
      <c r="Y1654" s="17" t="s">
        <v>150</v>
      </c>
      <c r="Z1654" s="17">
        <v>20201022</v>
      </c>
      <c r="AA1654" s="17" t="s">
        <v>78</v>
      </c>
      <c r="AB1654" s="17">
        <v>1</v>
      </c>
      <c r="AC1654" s="17" t="str">
        <f>IFERROR(VLOOKUP(A1654,[1]Cruces!AJ:AK,2,0),VLOOKUP(CONCATENATE(X1654,AA1654),[1]Cruces!G:H,2,0))</f>
        <v>Solicitud de Obra</v>
      </c>
      <c r="AD1654" s="17">
        <f t="shared" si="448"/>
        <v>28</v>
      </c>
      <c r="AE1654" s="17">
        <f t="shared" si="449"/>
        <v>7</v>
      </c>
      <c r="AF1654" s="17">
        <f t="shared" si="450"/>
        <v>2020</v>
      </c>
      <c r="AG1654" s="17" t="str">
        <f>IFERROR(VLOOKUP(MID(A1654,2,4)*1,[1]Cruces!K:L,2,0),"Verificar")</f>
        <v>Atlántico Norte</v>
      </c>
      <c r="AH1654" s="17">
        <f t="shared" ca="1" si="451"/>
        <v>120</v>
      </c>
      <c r="AI1654" s="17" t="str">
        <f>IFERROR(VLOOKUP(U1654,[1]Cruces!$O$1:$P$6,2,0),"Sin Orden")</f>
        <v>Resuelta</v>
      </c>
      <c r="AJ1654" s="17">
        <f t="shared" si="452"/>
        <v>22</v>
      </c>
      <c r="AK1654" s="17">
        <f t="shared" si="453"/>
        <v>10</v>
      </c>
      <c r="AL1654" s="17">
        <f t="shared" si="454"/>
        <v>2020</v>
      </c>
      <c r="AM1654" s="17">
        <f t="shared" ca="1" si="455"/>
        <v>34</v>
      </c>
      <c r="AN1654" s="18" t="str">
        <f>IFERROR(VLOOKUP(R1654*1,'[1]Ordenes de Servicio'!G:K,5,0),"No Cruza")</f>
        <v>No Cruza</v>
      </c>
      <c r="AO1654" s="17">
        <f t="shared" ca="1" si="456"/>
        <v>86</v>
      </c>
      <c r="AP1654" s="17">
        <f t="shared" si="457"/>
        <v>19</v>
      </c>
      <c r="AQ1654" s="17">
        <f t="shared" si="458"/>
        <v>8</v>
      </c>
      <c r="AR1654" s="17">
        <f t="shared" si="459"/>
        <v>2020</v>
      </c>
      <c r="AS1654" s="17">
        <f t="shared" ca="1" si="460"/>
        <v>98</v>
      </c>
      <c r="AT1654" s="17" t="str">
        <f t="shared" ca="1" si="463"/>
        <v>No</v>
      </c>
      <c r="AU1654" s="17">
        <f t="shared" si="461"/>
        <v>64</v>
      </c>
      <c r="AV1654" s="17" t="str">
        <f>+VLOOKUP(B1654,[1]Cruces!S:T,2,0)</f>
        <v>5. Consultoría / Adjudicación</v>
      </c>
    </row>
    <row r="1655" spans="1:48" hidden="1" x14ac:dyDescent="0.25">
      <c r="A1655" s="17" t="s">
        <v>3157</v>
      </c>
      <c r="B1655" s="17" t="s">
        <v>54</v>
      </c>
      <c r="C1655" s="17">
        <v>0</v>
      </c>
      <c r="D1655" s="17">
        <v>0</v>
      </c>
      <c r="E1655" s="17" t="s">
        <v>55</v>
      </c>
      <c r="F1655" s="17" t="s">
        <v>232</v>
      </c>
      <c r="G1655" s="17" t="s">
        <v>3158</v>
      </c>
      <c r="H1655" s="17">
        <v>0</v>
      </c>
      <c r="I1655" s="17" t="s">
        <v>71</v>
      </c>
      <c r="J1655" s="17" t="s">
        <v>59</v>
      </c>
      <c r="K1655" s="17" t="s">
        <v>3159</v>
      </c>
      <c r="L1655" s="17" t="s">
        <v>111</v>
      </c>
      <c r="M1655" s="17" t="s">
        <v>112</v>
      </c>
      <c r="N1655" s="17" t="s">
        <v>62</v>
      </c>
      <c r="O1655" s="17">
        <v>20170928</v>
      </c>
      <c r="P1655" s="17">
        <v>20171002</v>
      </c>
      <c r="Q1655" s="17">
        <v>7541</v>
      </c>
      <c r="R1655" s="17">
        <v>24296512</v>
      </c>
      <c r="S1655" s="17" t="s">
        <v>100</v>
      </c>
      <c r="T1655" s="17" t="s">
        <v>63</v>
      </c>
      <c r="U1655" s="17" t="s">
        <v>91</v>
      </c>
      <c r="V1655" s="17">
        <f t="shared" si="462"/>
        <v>25</v>
      </c>
      <c r="W1655" s="17">
        <v>25000</v>
      </c>
      <c r="X1655" s="17" t="s">
        <v>64</v>
      </c>
      <c r="Y1655" s="17" t="s">
        <v>65</v>
      </c>
      <c r="Z1655" s="17">
        <v>20171002</v>
      </c>
      <c r="AA1655" s="17" t="s">
        <v>78</v>
      </c>
      <c r="AB1655" s="17">
        <v>1</v>
      </c>
      <c r="AC1655" s="17" t="str">
        <f>IFERROR(VLOOKUP(A1655,[1]Cruces!AJ:AK,2,0),VLOOKUP(CONCATENATE(X1655,AA1655),[1]Cruces!G:H,2,0))</f>
        <v>Solicitud de Obra</v>
      </c>
      <c r="AD1655" s="17">
        <f t="shared" si="448"/>
        <v>28</v>
      </c>
      <c r="AE1655" s="17">
        <f t="shared" si="449"/>
        <v>9</v>
      </c>
      <c r="AF1655" s="17">
        <f t="shared" si="450"/>
        <v>2017</v>
      </c>
      <c r="AG1655" s="17" t="str">
        <f>IFERROR(VLOOKUP(MID(A1655,2,4)*1,[1]Cruces!K:L,2,0),"Verificar")</f>
        <v>Atlántico Sur</v>
      </c>
      <c r="AH1655" s="17">
        <f t="shared" ca="1" si="451"/>
        <v>1154</v>
      </c>
      <c r="AI1655" s="17" t="str">
        <f>IFERROR(VLOOKUP(U1655,[1]Cruces!$O$1:$P$6,2,0),"Sin Orden")</f>
        <v>Resuelta</v>
      </c>
      <c r="AJ1655" s="17">
        <f t="shared" si="452"/>
        <v>2</v>
      </c>
      <c r="AK1655" s="17">
        <f t="shared" si="453"/>
        <v>10</v>
      </c>
      <c r="AL1655" s="17">
        <f t="shared" si="454"/>
        <v>2017</v>
      </c>
      <c r="AM1655" s="17">
        <f t="shared" ca="1" si="455"/>
        <v>1150</v>
      </c>
      <c r="AN1655" s="18" t="str">
        <f>IFERROR(VLOOKUP(R1655*1,'[1]Ordenes de Servicio'!G:K,5,0),"No Cruza")</f>
        <v>No Cruza</v>
      </c>
      <c r="AO1655" s="17">
        <f t="shared" ca="1" si="456"/>
        <v>4</v>
      </c>
      <c r="AP1655" s="17">
        <f t="shared" si="457"/>
        <v>2</v>
      </c>
      <c r="AQ1655" s="17">
        <f t="shared" si="458"/>
        <v>10</v>
      </c>
      <c r="AR1655" s="17">
        <f t="shared" si="459"/>
        <v>2017</v>
      </c>
      <c r="AS1655" s="17">
        <f t="shared" ca="1" si="460"/>
        <v>1150</v>
      </c>
      <c r="AT1655" s="17" t="str">
        <f t="shared" ca="1" si="463"/>
        <v>Si</v>
      </c>
      <c r="AU1655" s="17">
        <f t="shared" si="461"/>
        <v>0</v>
      </c>
      <c r="AV1655" s="17" t="str">
        <f>+VLOOKUP(B1655,[1]Cruces!S:T,2,0)</f>
        <v>4. Presupuesto de Obra</v>
      </c>
    </row>
    <row r="1656" spans="1:48" hidden="1" x14ac:dyDescent="0.25">
      <c r="A1656" s="17" t="s">
        <v>3160</v>
      </c>
      <c r="B1656" s="17" t="s">
        <v>579</v>
      </c>
      <c r="C1656" s="17">
        <v>0</v>
      </c>
      <c r="D1656" s="17">
        <v>0</v>
      </c>
      <c r="E1656" s="17" t="s">
        <v>55</v>
      </c>
      <c r="F1656" s="17" t="s">
        <v>107</v>
      </c>
      <c r="G1656" s="17" t="s">
        <v>3161</v>
      </c>
      <c r="H1656" s="17">
        <v>0</v>
      </c>
      <c r="I1656" s="17" t="s">
        <v>71</v>
      </c>
      <c r="J1656" s="17" t="s">
        <v>59</v>
      </c>
      <c r="K1656" s="17" t="s">
        <v>3162</v>
      </c>
      <c r="L1656" s="17" t="s">
        <v>111</v>
      </c>
      <c r="M1656" s="17" t="s">
        <v>112</v>
      </c>
      <c r="N1656" s="17" t="s">
        <v>582</v>
      </c>
      <c r="O1656" s="17">
        <v>20201112</v>
      </c>
      <c r="P1656" s="17">
        <v>20201112</v>
      </c>
      <c r="Q1656" s="17">
        <v>1110</v>
      </c>
      <c r="R1656" s="17">
        <v>0</v>
      </c>
      <c r="S1656" s="17"/>
      <c r="T1656" s="17" t="s">
        <v>63</v>
      </c>
      <c r="U1656" s="17"/>
      <c r="V1656" s="17">
        <f t="shared" si="462"/>
        <v>400</v>
      </c>
      <c r="W1656" s="17">
        <v>400000</v>
      </c>
      <c r="X1656" s="17" t="s">
        <v>64</v>
      </c>
      <c r="Y1656" s="17" t="s">
        <v>583</v>
      </c>
      <c r="Z1656" s="17">
        <v>20201112</v>
      </c>
      <c r="AA1656" s="17" t="s">
        <v>137</v>
      </c>
      <c r="AB1656" s="17">
        <v>1</v>
      </c>
      <c r="AC1656" s="17" t="str">
        <f>IFERROR(VLOOKUP(A1656,[1]Cruces!AJ:AK,2,0),VLOOKUP(CONCATENATE(X1656,AA1656),[1]Cruces!G:H,2,0))</f>
        <v>Solicitud de Obra</v>
      </c>
      <c r="AD1656" s="17">
        <f t="shared" si="448"/>
        <v>12</v>
      </c>
      <c r="AE1656" s="17">
        <f t="shared" si="449"/>
        <v>11</v>
      </c>
      <c r="AF1656" s="17">
        <f t="shared" si="450"/>
        <v>2020</v>
      </c>
      <c r="AG1656" s="17" t="str">
        <f>IFERROR(VLOOKUP(MID(A1656,2,4)*1,[1]Cruces!K:L,2,0),"Verificar")</f>
        <v>Atlántico Norte</v>
      </c>
      <c r="AH1656" s="17">
        <f t="shared" ca="1" si="451"/>
        <v>13</v>
      </c>
      <c r="AI1656" s="17" t="str">
        <f>IFERROR(VLOOKUP(U1656,[1]Cruces!$O$1:$P$6,2,0),"Sin Orden")</f>
        <v>Sin Orden</v>
      </c>
      <c r="AJ1656" s="17">
        <f t="shared" si="452"/>
        <v>12</v>
      </c>
      <c r="AK1656" s="17">
        <f t="shared" si="453"/>
        <v>11</v>
      </c>
      <c r="AL1656" s="17">
        <f t="shared" si="454"/>
        <v>2020</v>
      </c>
      <c r="AM1656" s="17">
        <f t="shared" ca="1" si="455"/>
        <v>13</v>
      </c>
      <c r="AN1656" s="18" t="str">
        <f>IFERROR(VLOOKUP(R1656*1,'[1]Ordenes de Servicio'!G:K,5,0),"No Cruza")</f>
        <v>No Cruza</v>
      </c>
      <c r="AO1656" s="17">
        <f t="shared" ca="1" si="456"/>
        <v>13</v>
      </c>
      <c r="AP1656" s="17">
        <f t="shared" si="457"/>
        <v>12</v>
      </c>
      <c r="AQ1656" s="17">
        <f t="shared" si="458"/>
        <v>11</v>
      </c>
      <c r="AR1656" s="17">
        <f t="shared" si="459"/>
        <v>2020</v>
      </c>
      <c r="AS1656" s="17">
        <f t="shared" ca="1" si="460"/>
        <v>13</v>
      </c>
      <c r="AT1656" s="17" t="str">
        <f t="shared" ca="1" si="463"/>
        <v>No</v>
      </c>
      <c r="AU1656" s="17">
        <f t="shared" si="461"/>
        <v>0</v>
      </c>
      <c r="AV1656" s="17" t="str">
        <f>+VLOOKUP(B1656,[1]Cruces!S:T,2,0)</f>
        <v>2. Factibilidad</v>
      </c>
    </row>
    <row r="1657" spans="1:48" hidden="1" x14ac:dyDescent="0.25">
      <c r="A1657" s="17" t="s">
        <v>3163</v>
      </c>
      <c r="B1657" s="17" t="s">
        <v>54</v>
      </c>
      <c r="C1657" s="17">
        <v>0</v>
      </c>
      <c r="D1657" s="17">
        <v>0</v>
      </c>
      <c r="E1657" s="17" t="s">
        <v>55</v>
      </c>
      <c r="F1657" s="17" t="s">
        <v>126</v>
      </c>
      <c r="G1657" s="17" t="s">
        <v>3164</v>
      </c>
      <c r="H1657" s="17">
        <v>0</v>
      </c>
      <c r="I1657" s="17" t="s">
        <v>357</v>
      </c>
      <c r="J1657" s="17" t="s">
        <v>59</v>
      </c>
      <c r="K1657" s="17" t="s">
        <v>2724</v>
      </c>
      <c r="L1657" s="17" t="s">
        <v>129</v>
      </c>
      <c r="M1657" s="17" t="s">
        <v>130</v>
      </c>
      <c r="N1657" s="17" t="s">
        <v>62</v>
      </c>
      <c r="O1657" s="17">
        <v>20190727</v>
      </c>
      <c r="P1657" s="17">
        <v>20190805</v>
      </c>
      <c r="Q1657" s="17">
        <v>7751</v>
      </c>
      <c r="R1657" s="17">
        <v>26575987</v>
      </c>
      <c r="S1657" s="17" t="s">
        <v>100</v>
      </c>
      <c r="T1657" s="17" t="s">
        <v>63</v>
      </c>
      <c r="U1657" s="17" t="s">
        <v>91</v>
      </c>
      <c r="V1657" s="17">
        <f t="shared" si="462"/>
        <v>15</v>
      </c>
      <c r="W1657" s="17">
        <v>15000</v>
      </c>
      <c r="X1657" s="17" t="s">
        <v>64</v>
      </c>
      <c r="Y1657" s="17" t="s">
        <v>65</v>
      </c>
      <c r="Z1657" s="17">
        <v>20190805</v>
      </c>
      <c r="AA1657" s="17" t="s">
        <v>78</v>
      </c>
      <c r="AB1657" s="17">
        <v>1</v>
      </c>
      <c r="AC1657" s="17" t="str">
        <f>IFERROR(VLOOKUP(A1657,[1]Cruces!AJ:AK,2,0),VLOOKUP(CONCATENATE(X1657,AA1657),[1]Cruces!G:H,2,0))</f>
        <v>Solicitud de Obra</v>
      </c>
      <c r="AD1657" s="17">
        <f t="shared" si="448"/>
        <v>27</v>
      </c>
      <c r="AE1657" s="17">
        <f t="shared" si="449"/>
        <v>7</v>
      </c>
      <c r="AF1657" s="17">
        <f t="shared" si="450"/>
        <v>2019</v>
      </c>
      <c r="AG1657" s="17" t="str">
        <f>IFERROR(VLOOKUP(MID(A1657,2,4)*1,[1]Cruces!K:L,2,0),"Verificar")</f>
        <v>Guajira</v>
      </c>
      <c r="AH1657" s="17">
        <f t="shared" ca="1" si="451"/>
        <v>487</v>
      </c>
      <c r="AI1657" s="17" t="str">
        <f>IFERROR(VLOOKUP(U1657,[1]Cruces!$O$1:$P$6,2,0),"Sin Orden")</f>
        <v>Resuelta</v>
      </c>
      <c r="AJ1657" s="17">
        <f t="shared" si="452"/>
        <v>5</v>
      </c>
      <c r="AK1657" s="17">
        <f t="shared" si="453"/>
        <v>8</v>
      </c>
      <c r="AL1657" s="17">
        <f t="shared" si="454"/>
        <v>2019</v>
      </c>
      <c r="AM1657" s="17">
        <f t="shared" ca="1" si="455"/>
        <v>478</v>
      </c>
      <c r="AN1657" s="18" t="str">
        <f>IFERROR(VLOOKUP(R1657*1,'[1]Ordenes de Servicio'!G:K,5,0),"No Cruza")</f>
        <v>No Cruza</v>
      </c>
      <c r="AO1657" s="17">
        <f t="shared" ca="1" si="456"/>
        <v>9</v>
      </c>
      <c r="AP1657" s="17">
        <f t="shared" si="457"/>
        <v>5</v>
      </c>
      <c r="AQ1657" s="17">
        <f t="shared" si="458"/>
        <v>8</v>
      </c>
      <c r="AR1657" s="17">
        <f t="shared" si="459"/>
        <v>2019</v>
      </c>
      <c r="AS1657" s="17">
        <f t="shared" ca="1" si="460"/>
        <v>478</v>
      </c>
      <c r="AT1657" s="17" t="str">
        <f t="shared" ca="1" si="463"/>
        <v>Si</v>
      </c>
      <c r="AU1657" s="17">
        <f t="shared" si="461"/>
        <v>0</v>
      </c>
      <c r="AV1657" s="17" t="str">
        <f>+VLOOKUP(B1657,[1]Cruces!S:T,2,0)</f>
        <v>4. Presupuesto de Obra</v>
      </c>
    </row>
    <row r="1658" spans="1:48" hidden="1" x14ac:dyDescent="0.25">
      <c r="A1658" s="17" t="s">
        <v>3165</v>
      </c>
      <c r="B1658" s="17" t="s">
        <v>68</v>
      </c>
      <c r="C1658" s="17">
        <v>0</v>
      </c>
      <c r="D1658" s="17">
        <v>0</v>
      </c>
      <c r="E1658" s="17" t="s">
        <v>55</v>
      </c>
      <c r="F1658" s="17" t="s">
        <v>56</v>
      </c>
      <c r="G1658" s="17" t="s">
        <v>3166</v>
      </c>
      <c r="H1658" s="17">
        <v>0</v>
      </c>
      <c r="I1658" s="17" t="s">
        <v>116</v>
      </c>
      <c r="J1658" s="17" t="s">
        <v>59</v>
      </c>
      <c r="K1658" s="17" t="s">
        <v>97</v>
      </c>
      <c r="L1658" s="17" t="s">
        <v>172</v>
      </c>
      <c r="M1658" s="17" t="s">
        <v>173</v>
      </c>
      <c r="N1658" s="17" t="s">
        <v>75</v>
      </c>
      <c r="O1658" s="17">
        <v>20160317</v>
      </c>
      <c r="P1658" s="17">
        <v>20161101</v>
      </c>
      <c r="Q1658" s="17">
        <v>9530</v>
      </c>
      <c r="R1658" s="17">
        <v>22562775</v>
      </c>
      <c r="S1658" s="17" t="s">
        <v>100</v>
      </c>
      <c r="T1658" s="17" t="s">
        <v>63</v>
      </c>
      <c r="U1658" s="17" t="s">
        <v>91</v>
      </c>
      <c r="V1658" s="17">
        <f t="shared" si="462"/>
        <v>600</v>
      </c>
      <c r="W1658" s="17">
        <v>600000</v>
      </c>
      <c r="X1658" s="17" t="s">
        <v>64</v>
      </c>
      <c r="Y1658" s="17" t="s">
        <v>136</v>
      </c>
      <c r="Z1658" s="17">
        <v>20170210</v>
      </c>
      <c r="AA1658" s="17" t="s">
        <v>101</v>
      </c>
      <c r="AB1658" s="17">
        <v>1</v>
      </c>
      <c r="AC1658" s="17" t="str">
        <f>IFERROR(VLOOKUP(A1658,[1]Cruces!AJ:AK,2,0),VLOOKUP(CONCATENATE(X1658,AA1658),[1]Cruces!G:H,2,0))</f>
        <v>Solicitud de Obra</v>
      </c>
      <c r="AD1658" s="17">
        <f t="shared" si="448"/>
        <v>17</v>
      </c>
      <c r="AE1658" s="17">
        <f t="shared" si="449"/>
        <v>3</v>
      </c>
      <c r="AF1658" s="17">
        <f t="shared" si="450"/>
        <v>2016</v>
      </c>
      <c r="AG1658" s="17" t="str">
        <f>IFERROR(VLOOKUP(MID(A1658,2,4)*1,[1]Cruces!K:L,2,0),"Verificar")</f>
        <v>Atlántico Norte</v>
      </c>
      <c r="AH1658" s="17">
        <f t="shared" ca="1" si="451"/>
        <v>1714</v>
      </c>
      <c r="AI1658" s="17" t="str">
        <f>IFERROR(VLOOKUP(U1658,[1]Cruces!$O$1:$P$6,2,0),"Sin Orden")</f>
        <v>Resuelta</v>
      </c>
      <c r="AJ1658" s="17">
        <f t="shared" si="452"/>
        <v>10</v>
      </c>
      <c r="AK1658" s="17">
        <f t="shared" si="453"/>
        <v>2</v>
      </c>
      <c r="AL1658" s="17">
        <f t="shared" si="454"/>
        <v>2017</v>
      </c>
      <c r="AM1658" s="17">
        <f t="shared" ca="1" si="455"/>
        <v>1384</v>
      </c>
      <c r="AN1658" s="18" t="str">
        <f>IFERROR(VLOOKUP(R1658*1,'[1]Ordenes de Servicio'!G:K,5,0),"No Cruza")</f>
        <v>No Cruza</v>
      </c>
      <c r="AO1658" s="17">
        <f t="shared" ca="1" si="456"/>
        <v>330</v>
      </c>
      <c r="AP1658" s="17">
        <f t="shared" si="457"/>
        <v>1</v>
      </c>
      <c r="AQ1658" s="17">
        <f t="shared" si="458"/>
        <v>11</v>
      </c>
      <c r="AR1658" s="17">
        <f t="shared" si="459"/>
        <v>2016</v>
      </c>
      <c r="AS1658" s="17">
        <f t="shared" ca="1" si="460"/>
        <v>1485</v>
      </c>
      <c r="AT1658" s="17" t="str">
        <f t="shared" ca="1" si="463"/>
        <v>Si</v>
      </c>
      <c r="AU1658" s="17">
        <f t="shared" si="461"/>
        <v>101</v>
      </c>
      <c r="AV1658" s="17" t="str">
        <f>+VLOOKUP(B1658,[1]Cruces!S:T,2,0)</f>
        <v>5. Consultoría / Adjudicación</v>
      </c>
    </row>
    <row r="1659" spans="1:48" hidden="1" x14ac:dyDescent="0.25">
      <c r="A1659" s="17" t="s">
        <v>3167</v>
      </c>
      <c r="B1659" s="17" t="s">
        <v>68</v>
      </c>
      <c r="C1659" s="17">
        <v>0</v>
      </c>
      <c r="D1659" s="17">
        <v>0</v>
      </c>
      <c r="E1659" s="17" t="s">
        <v>55</v>
      </c>
      <c r="F1659" s="17" t="s">
        <v>232</v>
      </c>
      <c r="G1659" s="17" t="s">
        <v>3168</v>
      </c>
      <c r="H1659" s="17">
        <v>0</v>
      </c>
      <c r="I1659" s="17" t="s">
        <v>116</v>
      </c>
      <c r="J1659" s="17" t="s">
        <v>59</v>
      </c>
      <c r="K1659" s="17" t="s">
        <v>3169</v>
      </c>
      <c r="L1659" s="17" t="s">
        <v>111</v>
      </c>
      <c r="M1659" s="17" t="s">
        <v>112</v>
      </c>
      <c r="N1659" s="17" t="s">
        <v>75</v>
      </c>
      <c r="O1659" s="17">
        <v>20180327</v>
      </c>
      <c r="P1659" s="17">
        <v>20180419</v>
      </c>
      <c r="Q1659" s="17">
        <v>9520</v>
      </c>
      <c r="R1659" s="17">
        <v>25275875</v>
      </c>
      <c r="S1659" s="17" t="s">
        <v>76</v>
      </c>
      <c r="T1659" s="17" t="s">
        <v>63</v>
      </c>
      <c r="U1659" s="17" t="s">
        <v>91</v>
      </c>
      <c r="V1659" s="17">
        <f t="shared" si="462"/>
        <v>75</v>
      </c>
      <c r="W1659" s="17">
        <v>75000</v>
      </c>
      <c r="X1659" s="17" t="s">
        <v>64</v>
      </c>
      <c r="Y1659" s="17" t="s">
        <v>150</v>
      </c>
      <c r="Z1659" s="17">
        <v>20200313</v>
      </c>
      <c r="AA1659" s="17" t="s">
        <v>78</v>
      </c>
      <c r="AB1659" s="17">
        <v>1</v>
      </c>
      <c r="AC1659" s="17" t="str">
        <f>IFERROR(VLOOKUP(A1659,[1]Cruces!AJ:AK,2,0),VLOOKUP(CONCATENATE(X1659,AA1659),[1]Cruces!G:H,2,0))</f>
        <v>Solicitud de Obra</v>
      </c>
      <c r="AD1659" s="17">
        <f t="shared" si="448"/>
        <v>27</v>
      </c>
      <c r="AE1659" s="17">
        <f t="shared" si="449"/>
        <v>3</v>
      </c>
      <c r="AF1659" s="17">
        <f t="shared" si="450"/>
        <v>2018</v>
      </c>
      <c r="AG1659" s="17" t="str">
        <f>IFERROR(VLOOKUP(MID(A1659,2,4)*1,[1]Cruces!K:L,2,0),"Verificar")</f>
        <v>Atlántico Sur</v>
      </c>
      <c r="AH1659" s="17">
        <f t="shared" ca="1" si="451"/>
        <v>974</v>
      </c>
      <c r="AI1659" s="17" t="str">
        <f>IFERROR(VLOOKUP(U1659,[1]Cruces!$O$1:$P$6,2,0),"Sin Orden")</f>
        <v>Resuelta</v>
      </c>
      <c r="AJ1659" s="17">
        <f t="shared" si="452"/>
        <v>13</v>
      </c>
      <c r="AK1659" s="17">
        <f t="shared" si="453"/>
        <v>3</v>
      </c>
      <c r="AL1659" s="17">
        <f t="shared" si="454"/>
        <v>2020</v>
      </c>
      <c r="AM1659" s="17">
        <f t="shared" ca="1" si="455"/>
        <v>257</v>
      </c>
      <c r="AN1659" s="18">
        <f>IFERROR(VLOOKUP(R1659*1,'[1]Ordenes de Servicio'!G:K,5,0),"No Cruza")</f>
        <v>43290</v>
      </c>
      <c r="AO1659" s="17">
        <f t="shared" ca="1" si="456"/>
        <v>717</v>
      </c>
      <c r="AP1659" s="17">
        <f t="shared" si="457"/>
        <v>19</v>
      </c>
      <c r="AQ1659" s="17">
        <f t="shared" si="458"/>
        <v>4</v>
      </c>
      <c r="AR1659" s="17">
        <f t="shared" si="459"/>
        <v>2018</v>
      </c>
      <c r="AS1659" s="17">
        <f t="shared" ca="1" si="460"/>
        <v>951</v>
      </c>
      <c r="AT1659" s="17" t="str">
        <f t="shared" ca="1" si="463"/>
        <v>Si</v>
      </c>
      <c r="AU1659" s="17">
        <f t="shared" si="461"/>
        <v>694</v>
      </c>
      <c r="AV1659" s="17" t="str">
        <f>+VLOOKUP(B1659,[1]Cruces!S:T,2,0)</f>
        <v>5. Consultoría / Adjudicación</v>
      </c>
    </row>
    <row r="1660" spans="1:48" hidden="1" x14ac:dyDescent="0.25">
      <c r="A1660" s="17" t="s">
        <v>8663</v>
      </c>
      <c r="B1660" s="17" t="s">
        <v>1943</v>
      </c>
      <c r="C1660" s="17">
        <v>2053272</v>
      </c>
      <c r="D1660" s="17">
        <v>20059450</v>
      </c>
      <c r="E1660" s="17" t="s">
        <v>93</v>
      </c>
      <c r="F1660" s="17" t="s">
        <v>107</v>
      </c>
      <c r="G1660" s="17" t="s">
        <v>8664</v>
      </c>
      <c r="H1660" s="17">
        <v>3145059470</v>
      </c>
      <c r="I1660" s="17" t="s">
        <v>71</v>
      </c>
      <c r="J1660" s="17" t="s">
        <v>8665</v>
      </c>
      <c r="K1660" s="17" t="s">
        <v>97</v>
      </c>
      <c r="L1660" s="17" t="s">
        <v>5267</v>
      </c>
      <c r="M1660" s="17" t="s">
        <v>5268</v>
      </c>
      <c r="N1660" s="17" t="s">
        <v>1946</v>
      </c>
      <c r="O1660" s="17">
        <v>20200903</v>
      </c>
      <c r="P1660" s="17">
        <v>20200903</v>
      </c>
      <c r="Q1660" s="17">
        <v>1170</v>
      </c>
      <c r="R1660" s="17">
        <v>28101798</v>
      </c>
      <c r="S1660" s="17" t="s">
        <v>7072</v>
      </c>
      <c r="T1660" s="17" t="s">
        <v>63</v>
      </c>
      <c r="U1660" s="17" t="s">
        <v>88</v>
      </c>
      <c r="V1660" s="17">
        <f t="shared" si="462"/>
        <v>3</v>
      </c>
      <c r="W1660" s="17">
        <v>3000</v>
      </c>
      <c r="X1660" s="17" t="s">
        <v>89</v>
      </c>
      <c r="Y1660" s="17" t="s">
        <v>1943</v>
      </c>
      <c r="Z1660" s="17">
        <v>20200903</v>
      </c>
      <c r="AA1660" s="17" t="s">
        <v>1947</v>
      </c>
      <c r="AB1660" s="17">
        <v>1</v>
      </c>
      <c r="AC1660" s="17" t="str">
        <f>IFERROR(VLOOKUP(A1660,[1]Cruces!AJ:AK,2,0),VLOOKUP(CONCATENATE(X1660,AA1660),[1]Cruces!G:H,2,0))</f>
        <v>Solicitud por BT</v>
      </c>
      <c r="AD1660" s="17">
        <f t="shared" si="448"/>
        <v>3</v>
      </c>
      <c r="AE1660" s="17">
        <f t="shared" si="449"/>
        <v>9</v>
      </c>
      <c r="AF1660" s="17">
        <f t="shared" si="450"/>
        <v>2020</v>
      </c>
      <c r="AG1660" s="17" t="str">
        <f>IFERROR(VLOOKUP(MID(A1660,2,4)*1,[1]Cruces!K:L,2,0),"Verificar")</f>
        <v>Atlántico Norte</v>
      </c>
      <c r="AH1660" s="17">
        <f t="shared" ca="1" si="451"/>
        <v>83</v>
      </c>
      <c r="AI1660" s="17" t="str">
        <f>IFERROR(VLOOKUP(U1660,[1]Cruces!$O$1:$P$6,2,0),"Sin Orden")</f>
        <v>Resuelta</v>
      </c>
      <c r="AJ1660" s="17">
        <f t="shared" si="452"/>
        <v>3</v>
      </c>
      <c r="AK1660" s="17">
        <f t="shared" si="453"/>
        <v>9</v>
      </c>
      <c r="AL1660" s="17">
        <f t="shared" si="454"/>
        <v>2020</v>
      </c>
      <c r="AM1660" s="17">
        <f t="shared" ca="1" si="455"/>
        <v>83</v>
      </c>
      <c r="AN1660" s="18" t="str">
        <f>IFERROR(VLOOKUP(R1660*1,'[1]Ordenes de Servicio'!G:K,5,0),"No Cruza")</f>
        <v>No Cruza</v>
      </c>
      <c r="AO1660" s="17">
        <f t="shared" ca="1" si="456"/>
        <v>0</v>
      </c>
      <c r="AP1660" s="17">
        <f t="shared" si="457"/>
        <v>3</v>
      </c>
      <c r="AQ1660" s="17">
        <f t="shared" si="458"/>
        <v>9</v>
      </c>
      <c r="AR1660" s="17">
        <f t="shared" si="459"/>
        <v>2020</v>
      </c>
      <c r="AS1660" s="17">
        <f t="shared" ca="1" si="460"/>
        <v>83</v>
      </c>
      <c r="AT1660" s="17" t="str">
        <f t="shared" ca="1" si="463"/>
        <v>No</v>
      </c>
      <c r="AU1660" s="17">
        <f t="shared" si="461"/>
        <v>0</v>
      </c>
      <c r="AV1660" s="17" t="str">
        <f>+VLOOKUP(B1660,[1]Cruces!S:T,2,0)</f>
        <v>7. Ejecución en Campo OS BT</v>
      </c>
    </row>
    <row r="1661" spans="1:48" hidden="1" x14ac:dyDescent="0.25">
      <c r="A1661" s="17" t="s">
        <v>3172</v>
      </c>
      <c r="B1661" s="17" t="s">
        <v>68</v>
      </c>
      <c r="C1661" s="17">
        <v>0</v>
      </c>
      <c r="D1661" s="17">
        <v>0</v>
      </c>
      <c r="E1661" s="17" t="s">
        <v>55</v>
      </c>
      <c r="F1661" s="17" t="s">
        <v>56</v>
      </c>
      <c r="G1661" s="17" t="s">
        <v>3173</v>
      </c>
      <c r="H1661" s="17">
        <v>0</v>
      </c>
      <c r="I1661" s="17" t="s">
        <v>71</v>
      </c>
      <c r="J1661" s="17" t="s">
        <v>59</v>
      </c>
      <c r="K1661" s="17" t="s">
        <v>3174</v>
      </c>
      <c r="L1661" s="17" t="s">
        <v>265</v>
      </c>
      <c r="M1661" s="17" t="s">
        <v>55</v>
      </c>
      <c r="N1661" s="17" t="s">
        <v>75</v>
      </c>
      <c r="O1661" s="17">
        <v>20170725</v>
      </c>
      <c r="P1661" s="17">
        <v>20170725</v>
      </c>
      <c r="Q1661" s="17">
        <v>1110</v>
      </c>
      <c r="R1661" s="17">
        <v>0</v>
      </c>
      <c r="S1661" s="17"/>
      <c r="T1661" s="17" t="s">
        <v>63</v>
      </c>
      <c r="U1661" s="17"/>
      <c r="V1661" s="17">
        <f t="shared" si="462"/>
        <v>112.5</v>
      </c>
      <c r="W1661" s="17">
        <v>112500</v>
      </c>
      <c r="X1661" s="17" t="s">
        <v>64</v>
      </c>
      <c r="Y1661" s="17" t="s">
        <v>136</v>
      </c>
      <c r="Z1661" s="17">
        <v>20170725</v>
      </c>
      <c r="AA1661" s="17" t="s">
        <v>137</v>
      </c>
      <c r="AB1661" s="17">
        <v>1</v>
      </c>
      <c r="AC1661" s="17" t="str">
        <f>IFERROR(VLOOKUP(A1661,[1]Cruces!AJ:AK,2,0),VLOOKUP(CONCATENATE(X1661,AA1661),[1]Cruces!G:H,2,0))</f>
        <v>Solicitud de Obra</v>
      </c>
      <c r="AD1661" s="17">
        <f t="shared" si="448"/>
        <v>25</v>
      </c>
      <c r="AE1661" s="17">
        <f t="shared" si="449"/>
        <v>7</v>
      </c>
      <c r="AF1661" s="17">
        <f t="shared" si="450"/>
        <v>2017</v>
      </c>
      <c r="AG1661" s="17" t="str">
        <f>IFERROR(VLOOKUP(MID(A1661,2,4)*1,[1]Cruces!K:L,2,0),"Verificar")</f>
        <v>Atlántico Norte</v>
      </c>
      <c r="AH1661" s="17">
        <f t="shared" ca="1" si="451"/>
        <v>1219</v>
      </c>
      <c r="AI1661" s="17" t="str">
        <f>IFERROR(VLOOKUP(U1661,[1]Cruces!$O$1:$P$6,2,0),"Sin Orden")</f>
        <v>Sin Orden</v>
      </c>
      <c r="AJ1661" s="17">
        <f t="shared" si="452"/>
        <v>25</v>
      </c>
      <c r="AK1661" s="17">
        <f t="shared" si="453"/>
        <v>7</v>
      </c>
      <c r="AL1661" s="17">
        <f t="shared" si="454"/>
        <v>2017</v>
      </c>
      <c r="AM1661" s="17">
        <f t="shared" ca="1" si="455"/>
        <v>1219</v>
      </c>
      <c r="AN1661" s="18" t="str">
        <f>IFERROR(VLOOKUP(R1661*1,'[1]Ordenes de Servicio'!G:K,5,0),"No Cruza")</f>
        <v>No Cruza</v>
      </c>
      <c r="AO1661" s="17">
        <f t="shared" ca="1" si="456"/>
        <v>1219</v>
      </c>
      <c r="AP1661" s="17">
        <f t="shared" si="457"/>
        <v>25</v>
      </c>
      <c r="AQ1661" s="17">
        <f t="shared" si="458"/>
        <v>7</v>
      </c>
      <c r="AR1661" s="17">
        <f t="shared" si="459"/>
        <v>2017</v>
      </c>
      <c r="AS1661" s="17">
        <f t="shared" ca="1" si="460"/>
        <v>1219</v>
      </c>
      <c r="AT1661" s="17" t="str">
        <f t="shared" ca="1" si="463"/>
        <v>Si</v>
      </c>
      <c r="AU1661" s="17">
        <f t="shared" si="461"/>
        <v>0</v>
      </c>
      <c r="AV1661" s="17" t="str">
        <f>+VLOOKUP(B1661,[1]Cruces!S:T,2,0)</f>
        <v>5. Consultoría / Adjudicación</v>
      </c>
    </row>
    <row r="1662" spans="1:48" hidden="1" x14ac:dyDescent="0.25">
      <c r="A1662" s="17" t="s">
        <v>3175</v>
      </c>
      <c r="B1662" s="17" t="s">
        <v>54</v>
      </c>
      <c r="C1662" s="17">
        <v>0</v>
      </c>
      <c r="D1662" s="17">
        <v>0</v>
      </c>
      <c r="E1662" s="17" t="s">
        <v>55</v>
      </c>
      <c r="F1662" s="17" t="s">
        <v>120</v>
      </c>
      <c r="G1662" s="17" t="s">
        <v>3176</v>
      </c>
      <c r="H1662" s="17">
        <v>0</v>
      </c>
      <c r="I1662" s="17" t="s">
        <v>116</v>
      </c>
      <c r="J1662" s="17" t="s">
        <v>59</v>
      </c>
      <c r="K1662" s="17" t="s">
        <v>3177</v>
      </c>
      <c r="L1662" s="17" t="s">
        <v>122</v>
      </c>
      <c r="M1662" s="17" t="s">
        <v>123</v>
      </c>
      <c r="N1662" s="17" t="s">
        <v>62</v>
      </c>
      <c r="O1662" s="17">
        <v>20181123</v>
      </c>
      <c r="P1662" s="17">
        <v>20181129</v>
      </c>
      <c r="Q1662" s="17">
        <v>1110</v>
      </c>
      <c r="R1662" s="17">
        <v>25755397</v>
      </c>
      <c r="S1662" s="17" t="s">
        <v>100</v>
      </c>
      <c r="T1662" s="17" t="s">
        <v>63</v>
      </c>
      <c r="U1662" s="17" t="s">
        <v>91</v>
      </c>
      <c r="V1662" s="17">
        <f t="shared" si="462"/>
        <v>300</v>
      </c>
      <c r="W1662" s="17">
        <v>300000</v>
      </c>
      <c r="X1662" s="17" t="s">
        <v>64</v>
      </c>
      <c r="Y1662" s="17" t="s">
        <v>65</v>
      </c>
      <c r="Z1662" s="17">
        <v>20181129</v>
      </c>
      <c r="AA1662" s="17" t="s">
        <v>101</v>
      </c>
      <c r="AB1662" s="17">
        <v>1</v>
      </c>
      <c r="AC1662" s="17" t="str">
        <f>IFERROR(VLOOKUP(A1662,[1]Cruces!AJ:AK,2,0),VLOOKUP(CONCATENATE(X1662,AA1662),[1]Cruces!G:H,2,0))</f>
        <v>Solicitud de Obra</v>
      </c>
      <c r="AD1662" s="17">
        <f t="shared" si="448"/>
        <v>23</v>
      </c>
      <c r="AE1662" s="17">
        <f t="shared" si="449"/>
        <v>11</v>
      </c>
      <c r="AF1662" s="17">
        <f t="shared" si="450"/>
        <v>2018</v>
      </c>
      <c r="AG1662" s="17" t="str">
        <f>IFERROR(VLOOKUP(MID(A1662,2,4)*1,[1]Cruces!K:L,2,0),"Verificar")</f>
        <v>Atlántico Norte</v>
      </c>
      <c r="AH1662" s="17">
        <f t="shared" ca="1" si="451"/>
        <v>733</v>
      </c>
      <c r="AI1662" s="17" t="str">
        <f>IFERROR(VLOOKUP(U1662,[1]Cruces!$O$1:$P$6,2,0),"Sin Orden")</f>
        <v>Resuelta</v>
      </c>
      <c r="AJ1662" s="17">
        <f t="shared" si="452"/>
        <v>29</v>
      </c>
      <c r="AK1662" s="17">
        <f t="shared" si="453"/>
        <v>11</v>
      </c>
      <c r="AL1662" s="17">
        <f t="shared" si="454"/>
        <v>2018</v>
      </c>
      <c r="AM1662" s="17">
        <f t="shared" ca="1" si="455"/>
        <v>727</v>
      </c>
      <c r="AN1662" s="18" t="str">
        <f>IFERROR(VLOOKUP(R1662*1,'[1]Ordenes de Servicio'!G:K,5,0),"No Cruza")</f>
        <v>No Cruza</v>
      </c>
      <c r="AO1662" s="17">
        <f t="shared" ca="1" si="456"/>
        <v>6</v>
      </c>
      <c r="AP1662" s="17">
        <f t="shared" si="457"/>
        <v>29</v>
      </c>
      <c r="AQ1662" s="17">
        <f t="shared" si="458"/>
        <v>11</v>
      </c>
      <c r="AR1662" s="17">
        <f t="shared" si="459"/>
        <v>2018</v>
      </c>
      <c r="AS1662" s="17">
        <f t="shared" ca="1" si="460"/>
        <v>727</v>
      </c>
      <c r="AT1662" s="17" t="str">
        <f t="shared" ca="1" si="463"/>
        <v>Si</v>
      </c>
      <c r="AU1662" s="17">
        <f t="shared" si="461"/>
        <v>0</v>
      </c>
      <c r="AV1662" s="17" t="str">
        <f>+VLOOKUP(B1662,[1]Cruces!S:T,2,0)</f>
        <v>4. Presupuesto de Obra</v>
      </c>
    </row>
    <row r="1663" spans="1:48" hidden="1" x14ac:dyDescent="0.25">
      <c r="A1663" s="17" t="s">
        <v>3178</v>
      </c>
      <c r="B1663" s="17" t="s">
        <v>68</v>
      </c>
      <c r="C1663" s="17">
        <v>0</v>
      </c>
      <c r="D1663" s="17">
        <v>0</v>
      </c>
      <c r="E1663" s="17" t="s">
        <v>55</v>
      </c>
      <c r="F1663" s="17" t="s">
        <v>232</v>
      </c>
      <c r="G1663" s="17" t="s">
        <v>1409</v>
      </c>
      <c r="H1663" s="17">
        <v>3244848</v>
      </c>
      <c r="I1663" s="17" t="s">
        <v>165</v>
      </c>
      <c r="J1663" s="17" t="s">
        <v>59</v>
      </c>
      <c r="K1663" s="17" t="s">
        <v>1410</v>
      </c>
      <c r="L1663" s="17" t="s">
        <v>280</v>
      </c>
      <c r="M1663" s="17" t="s">
        <v>281</v>
      </c>
      <c r="N1663" s="17" t="s">
        <v>75</v>
      </c>
      <c r="O1663" s="17">
        <v>20200309</v>
      </c>
      <c r="P1663" s="17">
        <v>20200327</v>
      </c>
      <c r="Q1663" s="17">
        <v>1210</v>
      </c>
      <c r="R1663" s="17">
        <v>27422841</v>
      </c>
      <c r="S1663" s="17" t="s">
        <v>76</v>
      </c>
      <c r="T1663" s="17" t="s">
        <v>63</v>
      </c>
      <c r="U1663" s="17" t="s">
        <v>88</v>
      </c>
      <c r="V1663" s="17">
        <f t="shared" si="462"/>
        <v>75</v>
      </c>
      <c r="W1663" s="17">
        <v>75000</v>
      </c>
      <c r="X1663" s="17" t="s">
        <v>64</v>
      </c>
      <c r="Y1663" s="17" t="s">
        <v>105</v>
      </c>
      <c r="Z1663" s="17">
        <v>20200630</v>
      </c>
      <c r="AA1663" s="17" t="s">
        <v>78</v>
      </c>
      <c r="AB1663" s="17">
        <v>1</v>
      </c>
      <c r="AC1663" s="17" t="str">
        <f>IFERROR(VLOOKUP(A1663,[1]Cruces!AJ:AK,2,0),VLOOKUP(CONCATENATE(X1663,AA1663),[1]Cruces!G:H,2,0))</f>
        <v>Solicitud de Obra</v>
      </c>
      <c r="AD1663" s="17">
        <f t="shared" si="448"/>
        <v>9</v>
      </c>
      <c r="AE1663" s="17">
        <f t="shared" si="449"/>
        <v>3</v>
      </c>
      <c r="AF1663" s="17">
        <f t="shared" si="450"/>
        <v>2020</v>
      </c>
      <c r="AG1663" s="17" t="str">
        <f>IFERROR(VLOOKUP(MID(A1663,2,4)*1,[1]Cruces!K:L,2,0),"Verificar")</f>
        <v>Atlántico Sur</v>
      </c>
      <c r="AH1663" s="17">
        <f t="shared" ca="1" si="451"/>
        <v>261</v>
      </c>
      <c r="AI1663" s="17" t="str">
        <f>IFERROR(VLOOKUP(U1663,[1]Cruces!$O$1:$P$6,2,0),"Sin Orden")</f>
        <v>Resuelta</v>
      </c>
      <c r="AJ1663" s="17">
        <f t="shared" si="452"/>
        <v>30</v>
      </c>
      <c r="AK1663" s="17">
        <f t="shared" si="453"/>
        <v>6</v>
      </c>
      <c r="AL1663" s="17">
        <f t="shared" si="454"/>
        <v>2020</v>
      </c>
      <c r="AM1663" s="17">
        <f t="shared" ca="1" si="455"/>
        <v>148</v>
      </c>
      <c r="AN1663" s="18" t="str">
        <f>IFERROR(VLOOKUP(R1663*1,'[1]Ordenes de Servicio'!G:K,5,0),"No Cruza")</f>
        <v>No Cruza</v>
      </c>
      <c r="AO1663" s="17">
        <f t="shared" ca="1" si="456"/>
        <v>113</v>
      </c>
      <c r="AP1663" s="17">
        <f t="shared" si="457"/>
        <v>27</v>
      </c>
      <c r="AQ1663" s="17">
        <f t="shared" si="458"/>
        <v>3</v>
      </c>
      <c r="AR1663" s="17">
        <f t="shared" si="459"/>
        <v>2020</v>
      </c>
      <c r="AS1663" s="17">
        <f t="shared" ca="1" si="460"/>
        <v>243</v>
      </c>
      <c r="AT1663" s="17" t="str">
        <f t="shared" ca="1" si="463"/>
        <v>No</v>
      </c>
      <c r="AU1663" s="17">
        <f t="shared" si="461"/>
        <v>95</v>
      </c>
      <c r="AV1663" s="17" t="str">
        <f>+VLOOKUP(B1663,[1]Cruces!S:T,2,0)</f>
        <v>5. Consultoría / Adjudicación</v>
      </c>
    </row>
    <row r="1664" spans="1:48" hidden="1" x14ac:dyDescent="0.25">
      <c r="A1664" s="17" t="s">
        <v>8666</v>
      </c>
      <c r="B1664" s="17" t="s">
        <v>6595</v>
      </c>
      <c r="C1664" s="17">
        <v>2242821</v>
      </c>
      <c r="D1664" s="17">
        <v>0</v>
      </c>
      <c r="E1664" s="17" t="s">
        <v>55</v>
      </c>
      <c r="F1664" s="17" t="s">
        <v>7082</v>
      </c>
      <c r="G1664" s="17" t="s">
        <v>8667</v>
      </c>
      <c r="H1664" s="17">
        <v>3187694</v>
      </c>
      <c r="I1664" s="17" t="s">
        <v>71</v>
      </c>
      <c r="J1664" s="17" t="s">
        <v>59</v>
      </c>
      <c r="K1664" s="17" t="s">
        <v>8668</v>
      </c>
      <c r="L1664" s="17" t="s">
        <v>7176</v>
      </c>
      <c r="M1664" s="17" t="s">
        <v>7177</v>
      </c>
      <c r="N1664" s="17" t="s">
        <v>6600</v>
      </c>
      <c r="O1664" s="17">
        <v>20191018</v>
      </c>
      <c r="P1664" s="17">
        <v>20191120</v>
      </c>
      <c r="Q1664" s="17">
        <v>1170</v>
      </c>
      <c r="R1664" s="17">
        <v>26922287</v>
      </c>
      <c r="S1664" s="17" t="s">
        <v>7072</v>
      </c>
      <c r="T1664" s="17" t="s">
        <v>63</v>
      </c>
      <c r="U1664" s="17" t="s">
        <v>91</v>
      </c>
      <c r="V1664" s="17">
        <f t="shared" si="462"/>
        <v>3</v>
      </c>
      <c r="W1664" s="17">
        <v>3000</v>
      </c>
      <c r="X1664" s="17" t="s">
        <v>89</v>
      </c>
      <c r="Y1664" s="17" t="s">
        <v>6595</v>
      </c>
      <c r="Z1664" s="17">
        <v>20191120</v>
      </c>
      <c r="AA1664" s="17" t="s">
        <v>1947</v>
      </c>
      <c r="AB1664" s="17">
        <v>1</v>
      </c>
      <c r="AC1664" s="17" t="str">
        <f>IFERROR(VLOOKUP(A1664,[1]Cruces!AJ:AK,2,0),VLOOKUP(CONCATENATE(X1664,AA1664),[1]Cruces!G:H,2,0))</f>
        <v>Solicitud por BT</v>
      </c>
      <c r="AD1664" s="17">
        <f t="shared" si="448"/>
        <v>18</v>
      </c>
      <c r="AE1664" s="17">
        <f t="shared" si="449"/>
        <v>10</v>
      </c>
      <c r="AF1664" s="17">
        <f t="shared" si="450"/>
        <v>2019</v>
      </c>
      <c r="AG1664" s="17" t="str">
        <f>IFERROR(VLOOKUP(MID(A1664,2,4)*1,[1]Cruces!K:L,2,0),"Verificar")</f>
        <v>Atlántico Norte</v>
      </c>
      <c r="AH1664" s="17">
        <f t="shared" ca="1" si="451"/>
        <v>404</v>
      </c>
      <c r="AI1664" s="17" t="str">
        <f>IFERROR(VLOOKUP(U1664,[1]Cruces!$O$1:$P$6,2,0),"Sin Orden")</f>
        <v>Resuelta</v>
      </c>
      <c r="AJ1664" s="17">
        <f t="shared" si="452"/>
        <v>20</v>
      </c>
      <c r="AK1664" s="17">
        <f t="shared" si="453"/>
        <v>11</v>
      </c>
      <c r="AL1664" s="17">
        <f t="shared" si="454"/>
        <v>2019</v>
      </c>
      <c r="AM1664" s="17">
        <f t="shared" ca="1" si="455"/>
        <v>371</v>
      </c>
      <c r="AN1664" s="18" t="str">
        <f>IFERROR(VLOOKUP(R1664*1,'[1]Ordenes de Servicio'!G:K,5,0),"No Cruza")</f>
        <v>No Cruza</v>
      </c>
      <c r="AO1664" s="17">
        <f t="shared" ca="1" si="456"/>
        <v>33</v>
      </c>
      <c r="AP1664" s="17">
        <f t="shared" si="457"/>
        <v>20</v>
      </c>
      <c r="AQ1664" s="17">
        <f t="shared" si="458"/>
        <v>11</v>
      </c>
      <c r="AR1664" s="17">
        <f t="shared" si="459"/>
        <v>2019</v>
      </c>
      <c r="AS1664" s="17">
        <f t="shared" ca="1" si="460"/>
        <v>371</v>
      </c>
      <c r="AT1664" s="17" t="str">
        <f t="shared" ca="1" si="463"/>
        <v>Si</v>
      </c>
      <c r="AU1664" s="17">
        <f t="shared" si="461"/>
        <v>0</v>
      </c>
      <c r="AV1664" s="17" t="str">
        <f>+VLOOKUP(B1664,[1]Cruces!S:T,2,0)</f>
        <v>7. Ejecución en Campo OS BT</v>
      </c>
    </row>
    <row r="1665" spans="1:48" hidden="1" x14ac:dyDescent="0.25">
      <c r="A1665" s="17" t="s">
        <v>3179</v>
      </c>
      <c r="B1665" s="17" t="s">
        <v>68</v>
      </c>
      <c r="C1665" s="17">
        <v>0</v>
      </c>
      <c r="D1665" s="17">
        <v>0</v>
      </c>
      <c r="E1665" s="17" t="s">
        <v>55</v>
      </c>
      <c r="F1665" s="17" t="s">
        <v>120</v>
      </c>
      <c r="G1665" s="17" t="s">
        <v>3180</v>
      </c>
      <c r="H1665" s="17">
        <v>0</v>
      </c>
      <c r="I1665" s="17" t="s">
        <v>116</v>
      </c>
      <c r="J1665" s="17" t="s">
        <v>59</v>
      </c>
      <c r="K1665" s="17" t="s">
        <v>97</v>
      </c>
      <c r="L1665" s="17" t="s">
        <v>122</v>
      </c>
      <c r="M1665" s="17" t="s">
        <v>123</v>
      </c>
      <c r="N1665" s="17" t="s">
        <v>75</v>
      </c>
      <c r="O1665" s="17">
        <v>20180223</v>
      </c>
      <c r="P1665" s="17">
        <v>20180309</v>
      </c>
      <c r="Q1665" s="17">
        <v>1180</v>
      </c>
      <c r="R1665" s="17">
        <v>24804671</v>
      </c>
      <c r="S1665" s="17" t="s">
        <v>100</v>
      </c>
      <c r="T1665" s="17" t="s">
        <v>63</v>
      </c>
      <c r="U1665" s="17" t="s">
        <v>91</v>
      </c>
      <c r="V1665" s="17">
        <f t="shared" si="462"/>
        <v>25</v>
      </c>
      <c r="W1665" s="17">
        <v>25000</v>
      </c>
      <c r="X1665" s="17" t="s">
        <v>64</v>
      </c>
      <c r="Y1665" s="17" t="s">
        <v>136</v>
      </c>
      <c r="Z1665" s="17">
        <v>20180313</v>
      </c>
      <c r="AA1665" s="17" t="s">
        <v>78</v>
      </c>
      <c r="AB1665" s="17">
        <v>1</v>
      </c>
      <c r="AC1665" s="17" t="str">
        <f>IFERROR(VLOOKUP(A1665,[1]Cruces!AJ:AK,2,0),VLOOKUP(CONCATENATE(X1665,AA1665),[1]Cruces!G:H,2,0))</f>
        <v>Solicitud de Obra</v>
      </c>
      <c r="AD1665" s="17">
        <f t="shared" si="448"/>
        <v>23</v>
      </c>
      <c r="AE1665" s="17">
        <f t="shared" si="449"/>
        <v>2</v>
      </c>
      <c r="AF1665" s="17">
        <f t="shared" si="450"/>
        <v>2018</v>
      </c>
      <c r="AG1665" s="17" t="str">
        <f>IFERROR(VLOOKUP(MID(A1665,2,4)*1,[1]Cruces!K:L,2,0),"Verificar")</f>
        <v>Atlántico Norte</v>
      </c>
      <c r="AH1665" s="17">
        <f t="shared" ca="1" si="451"/>
        <v>1006</v>
      </c>
      <c r="AI1665" s="17" t="str">
        <f>IFERROR(VLOOKUP(U1665,[1]Cruces!$O$1:$P$6,2,0),"Sin Orden")</f>
        <v>Resuelta</v>
      </c>
      <c r="AJ1665" s="17">
        <f t="shared" si="452"/>
        <v>13</v>
      </c>
      <c r="AK1665" s="17">
        <f t="shared" si="453"/>
        <v>3</v>
      </c>
      <c r="AL1665" s="17">
        <f t="shared" si="454"/>
        <v>2018</v>
      </c>
      <c r="AM1665" s="17">
        <f t="shared" ca="1" si="455"/>
        <v>988</v>
      </c>
      <c r="AN1665" s="18" t="str">
        <f>IFERROR(VLOOKUP(R1665*1,'[1]Ordenes de Servicio'!G:K,5,0),"No Cruza")</f>
        <v>No Cruza</v>
      </c>
      <c r="AO1665" s="17">
        <f t="shared" ca="1" si="456"/>
        <v>18</v>
      </c>
      <c r="AP1665" s="17">
        <f t="shared" si="457"/>
        <v>9</v>
      </c>
      <c r="AQ1665" s="17">
        <f t="shared" si="458"/>
        <v>3</v>
      </c>
      <c r="AR1665" s="17">
        <f t="shared" si="459"/>
        <v>2018</v>
      </c>
      <c r="AS1665" s="17">
        <f t="shared" ca="1" si="460"/>
        <v>992</v>
      </c>
      <c r="AT1665" s="17" t="str">
        <f t="shared" ca="1" si="463"/>
        <v>Si</v>
      </c>
      <c r="AU1665" s="17">
        <f t="shared" si="461"/>
        <v>4</v>
      </c>
      <c r="AV1665" s="17" t="str">
        <f>+VLOOKUP(B1665,[1]Cruces!S:T,2,0)</f>
        <v>5. Consultoría / Adjudicación</v>
      </c>
    </row>
    <row r="1666" spans="1:48" hidden="1" x14ac:dyDescent="0.25">
      <c r="A1666" s="17" t="s">
        <v>3181</v>
      </c>
      <c r="B1666" s="17" t="s">
        <v>68</v>
      </c>
      <c r="C1666" s="17">
        <v>0</v>
      </c>
      <c r="D1666" s="17">
        <v>0</v>
      </c>
      <c r="E1666" s="17" t="s">
        <v>55</v>
      </c>
      <c r="F1666" s="17" t="s">
        <v>232</v>
      </c>
      <c r="G1666" s="17" t="s">
        <v>3182</v>
      </c>
      <c r="H1666" s="17">
        <v>8791370</v>
      </c>
      <c r="I1666" s="17" t="s">
        <v>83</v>
      </c>
      <c r="J1666" s="17" t="s">
        <v>59</v>
      </c>
      <c r="K1666" s="17" t="s">
        <v>944</v>
      </c>
      <c r="L1666" s="17" t="s">
        <v>280</v>
      </c>
      <c r="M1666" s="17" t="s">
        <v>281</v>
      </c>
      <c r="N1666" s="17" t="s">
        <v>75</v>
      </c>
      <c r="O1666" s="17">
        <v>20200821</v>
      </c>
      <c r="P1666" s="17">
        <v>20201030</v>
      </c>
      <c r="Q1666" s="17">
        <v>7541</v>
      </c>
      <c r="R1666" s="17">
        <v>28051714</v>
      </c>
      <c r="S1666" s="17" t="s">
        <v>100</v>
      </c>
      <c r="T1666" s="17" t="s">
        <v>63</v>
      </c>
      <c r="U1666" s="17" t="s">
        <v>91</v>
      </c>
      <c r="V1666" s="17">
        <f t="shared" si="462"/>
        <v>50</v>
      </c>
      <c r="W1666" s="17">
        <v>50000</v>
      </c>
      <c r="X1666" s="17" t="s">
        <v>64</v>
      </c>
      <c r="Y1666" s="17" t="s">
        <v>150</v>
      </c>
      <c r="Z1666" s="17">
        <v>20201112</v>
      </c>
      <c r="AA1666" s="17" t="s">
        <v>78</v>
      </c>
      <c r="AB1666" s="17">
        <v>1</v>
      </c>
      <c r="AC1666" s="17" t="str">
        <f>IFERROR(VLOOKUP(A1666,[1]Cruces!AJ:AK,2,0),VLOOKUP(CONCATENATE(X1666,AA1666),[1]Cruces!G:H,2,0))</f>
        <v>Solicitud de Obra</v>
      </c>
      <c r="AD1666" s="17">
        <f t="shared" si="448"/>
        <v>21</v>
      </c>
      <c r="AE1666" s="17">
        <f t="shared" si="449"/>
        <v>8</v>
      </c>
      <c r="AF1666" s="17">
        <f t="shared" si="450"/>
        <v>2020</v>
      </c>
      <c r="AG1666" s="17" t="str">
        <f>IFERROR(VLOOKUP(MID(A1666,2,4)*1,[1]Cruces!K:L,2,0),"Verificar")</f>
        <v>Atlántico Sur</v>
      </c>
      <c r="AH1666" s="17">
        <f t="shared" ca="1" si="451"/>
        <v>96</v>
      </c>
      <c r="AI1666" s="17" t="str">
        <f>IFERROR(VLOOKUP(U1666,[1]Cruces!$O$1:$P$6,2,0),"Sin Orden")</f>
        <v>Resuelta</v>
      </c>
      <c r="AJ1666" s="17">
        <f t="shared" si="452"/>
        <v>12</v>
      </c>
      <c r="AK1666" s="17">
        <f t="shared" si="453"/>
        <v>11</v>
      </c>
      <c r="AL1666" s="17">
        <f t="shared" si="454"/>
        <v>2020</v>
      </c>
      <c r="AM1666" s="17">
        <f t="shared" ca="1" si="455"/>
        <v>13</v>
      </c>
      <c r="AN1666" s="18" t="str">
        <f>IFERROR(VLOOKUP(R1666*1,'[1]Ordenes de Servicio'!G:K,5,0),"No Cruza")</f>
        <v>No Cruza</v>
      </c>
      <c r="AO1666" s="17">
        <f t="shared" ca="1" si="456"/>
        <v>83</v>
      </c>
      <c r="AP1666" s="17">
        <f t="shared" si="457"/>
        <v>30</v>
      </c>
      <c r="AQ1666" s="17">
        <f t="shared" si="458"/>
        <v>10</v>
      </c>
      <c r="AR1666" s="17">
        <f t="shared" si="459"/>
        <v>2020</v>
      </c>
      <c r="AS1666" s="17">
        <f t="shared" ca="1" si="460"/>
        <v>26</v>
      </c>
      <c r="AT1666" s="17" t="str">
        <f t="shared" ca="1" si="463"/>
        <v>No</v>
      </c>
      <c r="AU1666" s="17">
        <f t="shared" si="461"/>
        <v>13</v>
      </c>
      <c r="AV1666" s="17" t="str">
        <f>+VLOOKUP(B1666,[1]Cruces!S:T,2,0)</f>
        <v>5. Consultoría / Adjudicación</v>
      </c>
    </row>
    <row r="1667" spans="1:48" x14ac:dyDescent="0.25">
      <c r="A1667" s="17" t="s">
        <v>3183</v>
      </c>
      <c r="B1667" s="17" t="s">
        <v>80</v>
      </c>
      <c r="C1667" s="17">
        <v>7313803</v>
      </c>
      <c r="D1667" s="17">
        <v>20123666</v>
      </c>
      <c r="E1667" s="17" t="s">
        <v>93</v>
      </c>
      <c r="F1667" s="17" t="s">
        <v>120</v>
      </c>
      <c r="G1667" s="17" t="s">
        <v>3184</v>
      </c>
      <c r="H1667" s="17">
        <v>3016165809</v>
      </c>
      <c r="I1667" s="17" t="s">
        <v>116</v>
      </c>
      <c r="J1667" s="17" t="s">
        <v>3185</v>
      </c>
      <c r="K1667" s="17" t="s">
        <v>3186</v>
      </c>
      <c r="L1667" s="17" t="s">
        <v>122</v>
      </c>
      <c r="M1667" s="17" t="s">
        <v>123</v>
      </c>
      <c r="N1667" s="17" t="s">
        <v>87</v>
      </c>
      <c r="O1667" s="17">
        <v>20190102</v>
      </c>
      <c r="P1667" s="17">
        <v>20190410</v>
      </c>
      <c r="Q1667" s="17">
        <v>9510</v>
      </c>
      <c r="R1667" s="17">
        <v>25979030</v>
      </c>
      <c r="S1667" s="17" t="s">
        <v>76</v>
      </c>
      <c r="T1667" s="17" t="s">
        <v>63</v>
      </c>
      <c r="U1667" s="17" t="s">
        <v>88</v>
      </c>
      <c r="V1667" s="17">
        <f t="shared" si="462"/>
        <v>30</v>
      </c>
      <c r="W1667" s="17">
        <v>30000</v>
      </c>
      <c r="X1667" s="17" t="s">
        <v>89</v>
      </c>
      <c r="Y1667" s="17" t="s">
        <v>80</v>
      </c>
      <c r="Z1667" s="17">
        <v>20190410</v>
      </c>
      <c r="AA1667" s="17" t="s">
        <v>78</v>
      </c>
      <c r="AB1667" s="17">
        <v>1</v>
      </c>
      <c r="AC1667" s="17" t="str">
        <f>IFERROR(VLOOKUP(A1667,[1]Cruces!AJ:AK,2,0),VLOOKUP(CONCATENATE(X1667,AA1667),[1]Cruces!G:H,2,0))</f>
        <v>Solicitud de Obra</v>
      </c>
      <c r="AD1667" s="17">
        <f t="shared" si="448"/>
        <v>2</v>
      </c>
      <c r="AE1667" s="17">
        <f t="shared" si="449"/>
        <v>1</v>
      </c>
      <c r="AF1667" s="17">
        <f t="shared" si="450"/>
        <v>2019</v>
      </c>
      <c r="AG1667" s="17" t="str">
        <f>IFERROR(VLOOKUP(MID(A1667,2,4)*1,[1]Cruces!K:L,2,0),"Verificar")</f>
        <v>Atlántico Norte</v>
      </c>
      <c r="AH1667" s="17">
        <f t="shared" ca="1" si="451"/>
        <v>693</v>
      </c>
      <c r="AI1667" s="17" t="str">
        <f>IFERROR(VLOOKUP(U1667,[1]Cruces!$O$1:$P$6,2,0),"Sin Orden")</f>
        <v>Resuelta</v>
      </c>
      <c r="AJ1667" s="17">
        <f t="shared" si="452"/>
        <v>10</v>
      </c>
      <c r="AK1667" s="17">
        <f t="shared" si="453"/>
        <v>4</v>
      </c>
      <c r="AL1667" s="17">
        <f t="shared" si="454"/>
        <v>2019</v>
      </c>
      <c r="AM1667" s="17">
        <f t="shared" ca="1" si="455"/>
        <v>595</v>
      </c>
      <c r="AN1667" s="18" t="str">
        <f>IFERROR(VLOOKUP(R1667*1,'[1]Ordenes de Servicio'!G:K,5,0),"No Cruza")</f>
        <v>No Cruza</v>
      </c>
      <c r="AO1667" s="17">
        <f t="shared" ca="1" si="456"/>
        <v>98</v>
      </c>
      <c r="AP1667" s="17">
        <f t="shared" si="457"/>
        <v>10</v>
      </c>
      <c r="AQ1667" s="17">
        <f t="shared" si="458"/>
        <v>4</v>
      </c>
      <c r="AR1667" s="17">
        <f t="shared" si="459"/>
        <v>2019</v>
      </c>
      <c r="AS1667" s="17">
        <f t="shared" ca="1" si="460"/>
        <v>595</v>
      </c>
      <c r="AT1667" s="17" t="str">
        <f t="shared" ca="1" si="463"/>
        <v>Si</v>
      </c>
      <c r="AU1667" s="17">
        <f t="shared" si="461"/>
        <v>0</v>
      </c>
      <c r="AV1667" s="17" t="str">
        <f>+VLOOKUP(B1667,[1]Cruces!S:T,2,0)</f>
        <v>8. Puesta en Servicio</v>
      </c>
    </row>
    <row r="1668" spans="1:48" hidden="1" x14ac:dyDescent="0.25">
      <c r="A1668" s="17" t="s">
        <v>3187</v>
      </c>
      <c r="B1668" s="17" t="s">
        <v>68</v>
      </c>
      <c r="C1668" s="17">
        <v>0</v>
      </c>
      <c r="D1668" s="17">
        <v>0</v>
      </c>
      <c r="E1668" s="17" t="s">
        <v>55</v>
      </c>
      <c r="F1668" s="17" t="s">
        <v>81</v>
      </c>
      <c r="G1668" s="17" t="s">
        <v>3188</v>
      </c>
      <c r="H1668" s="17">
        <v>3022052405</v>
      </c>
      <c r="I1668" s="17" t="s">
        <v>71</v>
      </c>
      <c r="J1668" s="17" t="s">
        <v>59</v>
      </c>
      <c r="K1668" s="17" t="s">
        <v>3189</v>
      </c>
      <c r="L1668" s="17" t="s">
        <v>85</v>
      </c>
      <c r="M1668" s="17" t="s">
        <v>86</v>
      </c>
      <c r="N1668" s="17" t="s">
        <v>75</v>
      </c>
      <c r="O1668" s="17">
        <v>20191226</v>
      </c>
      <c r="P1668" s="17">
        <v>20200507</v>
      </c>
      <c r="Q1668" s="17">
        <v>3410</v>
      </c>
      <c r="R1668" s="17">
        <v>28253705</v>
      </c>
      <c r="S1668" s="17" t="s">
        <v>76</v>
      </c>
      <c r="T1668" s="17" t="s">
        <v>63</v>
      </c>
      <c r="U1668" s="17" t="s">
        <v>91</v>
      </c>
      <c r="V1668" s="17">
        <f t="shared" si="462"/>
        <v>37.5</v>
      </c>
      <c r="W1668" s="17">
        <v>37500</v>
      </c>
      <c r="X1668" s="17" t="s">
        <v>64</v>
      </c>
      <c r="Y1668" s="17" t="s">
        <v>136</v>
      </c>
      <c r="Z1668" s="17">
        <v>20200706</v>
      </c>
      <c r="AA1668" s="17" t="s">
        <v>78</v>
      </c>
      <c r="AB1668" s="17">
        <v>1</v>
      </c>
      <c r="AC1668" s="17" t="str">
        <f>IFERROR(VLOOKUP(A1668,[1]Cruces!AJ:AK,2,0),VLOOKUP(CONCATENATE(X1668,AA1668),[1]Cruces!G:H,2,0))</f>
        <v>Solicitud de Obra</v>
      </c>
      <c r="AD1668" s="17">
        <f t="shared" si="448"/>
        <v>26</v>
      </c>
      <c r="AE1668" s="17">
        <f t="shared" si="449"/>
        <v>12</v>
      </c>
      <c r="AF1668" s="17">
        <f t="shared" si="450"/>
        <v>2019</v>
      </c>
      <c r="AG1668" s="17" t="str">
        <f>IFERROR(VLOOKUP(MID(A1668,2,4)*1,[1]Cruces!K:L,2,0),"Verificar")</f>
        <v>Magdalena</v>
      </c>
      <c r="AH1668" s="17">
        <f t="shared" ca="1" si="451"/>
        <v>335</v>
      </c>
      <c r="AI1668" s="17" t="str">
        <f>IFERROR(VLOOKUP(U1668,[1]Cruces!$O$1:$P$6,2,0),"Sin Orden")</f>
        <v>Resuelta</v>
      </c>
      <c r="AJ1668" s="17">
        <f t="shared" si="452"/>
        <v>6</v>
      </c>
      <c r="AK1668" s="17">
        <f t="shared" si="453"/>
        <v>7</v>
      </c>
      <c r="AL1668" s="17">
        <f t="shared" si="454"/>
        <v>2020</v>
      </c>
      <c r="AM1668" s="17">
        <f t="shared" ca="1" si="455"/>
        <v>142</v>
      </c>
      <c r="AN1668" s="18" t="str">
        <f>IFERROR(VLOOKUP(R1668*1,'[1]Ordenes de Servicio'!G:K,5,0),"No Cruza")</f>
        <v>No Cruza</v>
      </c>
      <c r="AO1668" s="17">
        <f t="shared" ca="1" si="456"/>
        <v>193</v>
      </c>
      <c r="AP1668" s="17">
        <f t="shared" si="457"/>
        <v>7</v>
      </c>
      <c r="AQ1668" s="17">
        <f t="shared" si="458"/>
        <v>5</v>
      </c>
      <c r="AR1668" s="17">
        <f t="shared" si="459"/>
        <v>2020</v>
      </c>
      <c r="AS1668" s="17">
        <f t="shared" ca="1" si="460"/>
        <v>202</v>
      </c>
      <c r="AT1668" s="17" t="str">
        <f t="shared" ca="1" si="463"/>
        <v>No</v>
      </c>
      <c r="AU1668" s="17">
        <f t="shared" si="461"/>
        <v>60</v>
      </c>
      <c r="AV1668" s="17" t="str">
        <f>+VLOOKUP(B1668,[1]Cruces!S:T,2,0)</f>
        <v>5. Consultoría / Adjudicación</v>
      </c>
    </row>
    <row r="1669" spans="1:48" hidden="1" x14ac:dyDescent="0.25">
      <c r="A1669" s="17" t="s">
        <v>3190</v>
      </c>
      <c r="B1669" s="17" t="s">
        <v>68</v>
      </c>
      <c r="C1669" s="17">
        <v>2019866</v>
      </c>
      <c r="D1669" s="17">
        <v>20215858</v>
      </c>
      <c r="E1669" s="17" t="s">
        <v>93</v>
      </c>
      <c r="F1669" s="17" t="s">
        <v>107</v>
      </c>
      <c r="G1669" s="17" t="s">
        <v>3191</v>
      </c>
      <c r="H1669" s="17" t="s">
        <v>3192</v>
      </c>
      <c r="I1669" s="17" t="s">
        <v>104</v>
      </c>
      <c r="J1669" s="17" t="s">
        <v>3193</v>
      </c>
      <c r="K1669" s="17" t="s">
        <v>3194</v>
      </c>
      <c r="L1669" s="17" t="s">
        <v>117</v>
      </c>
      <c r="M1669" s="17" t="s">
        <v>118</v>
      </c>
      <c r="N1669" s="17" t="s">
        <v>75</v>
      </c>
      <c r="O1669" s="17">
        <v>20191118</v>
      </c>
      <c r="P1669" s="17">
        <v>20200123</v>
      </c>
      <c r="Q1669" s="17">
        <v>1150</v>
      </c>
      <c r="R1669" s="17">
        <v>28294850</v>
      </c>
      <c r="S1669" s="17" t="s">
        <v>76</v>
      </c>
      <c r="T1669" s="17" t="s">
        <v>63</v>
      </c>
      <c r="U1669" s="17" t="s">
        <v>77</v>
      </c>
      <c r="V1669" s="17">
        <f t="shared" si="462"/>
        <v>630</v>
      </c>
      <c r="W1669" s="17">
        <v>630000</v>
      </c>
      <c r="X1669" s="17" t="s">
        <v>89</v>
      </c>
      <c r="Y1669" s="17" t="s">
        <v>150</v>
      </c>
      <c r="Z1669" s="17">
        <v>20201121</v>
      </c>
      <c r="AA1669" s="17" t="s">
        <v>101</v>
      </c>
      <c r="AB1669" s="17">
        <v>1</v>
      </c>
      <c r="AC1669" s="17" t="str">
        <f>IFERROR(VLOOKUP(A1669,[1]Cruces!AJ:AK,2,0),VLOOKUP(CONCATENATE(X1669,AA1669),[1]Cruces!G:H,2,0))</f>
        <v>Solicitud de Obra</v>
      </c>
      <c r="AD1669" s="17">
        <f t="shared" si="448"/>
        <v>18</v>
      </c>
      <c r="AE1669" s="17">
        <f t="shared" si="449"/>
        <v>11</v>
      </c>
      <c r="AF1669" s="17">
        <f t="shared" si="450"/>
        <v>2019</v>
      </c>
      <c r="AG1669" s="17" t="str">
        <f>IFERROR(VLOOKUP(MID(A1669,2,4)*1,[1]Cruces!K:L,2,0),"Verificar")</f>
        <v>Atlántico Norte</v>
      </c>
      <c r="AH1669" s="17">
        <f t="shared" ca="1" si="451"/>
        <v>373</v>
      </c>
      <c r="AI1669" s="17" t="str">
        <f>IFERROR(VLOOKUP(U1669,[1]Cruces!$O$1:$P$6,2,0),"Sin Orden")</f>
        <v>Pendiente</v>
      </c>
      <c r="AJ1669" s="17">
        <f t="shared" si="452"/>
        <v>21</v>
      </c>
      <c r="AK1669" s="17">
        <f t="shared" si="453"/>
        <v>11</v>
      </c>
      <c r="AL1669" s="17">
        <f t="shared" si="454"/>
        <v>2020</v>
      </c>
      <c r="AM1669" s="17">
        <f t="shared" ca="1" si="455"/>
        <v>4</v>
      </c>
      <c r="AN1669" s="18" t="str">
        <f>IFERROR(VLOOKUP(R1669*1,'[1]Ordenes de Servicio'!G:K,5,0),"No Cruza")</f>
        <v>No Cruza</v>
      </c>
      <c r="AO1669" s="17">
        <f t="shared" ca="1" si="456"/>
        <v>4</v>
      </c>
      <c r="AP1669" s="17">
        <f t="shared" si="457"/>
        <v>23</v>
      </c>
      <c r="AQ1669" s="17">
        <f t="shared" si="458"/>
        <v>1</v>
      </c>
      <c r="AR1669" s="17">
        <f t="shared" si="459"/>
        <v>2020</v>
      </c>
      <c r="AS1669" s="17">
        <f t="shared" ca="1" si="460"/>
        <v>307</v>
      </c>
      <c r="AT1669" s="17" t="str">
        <f t="shared" ca="1" si="463"/>
        <v>No</v>
      </c>
      <c r="AU1669" s="17">
        <f t="shared" si="461"/>
        <v>303</v>
      </c>
      <c r="AV1669" s="17" t="str">
        <f>+VLOOKUP(B1669,[1]Cruces!S:T,2,0)</f>
        <v>5. Consultoría / Adjudicación</v>
      </c>
    </row>
    <row r="1670" spans="1:48" hidden="1" x14ac:dyDescent="0.25">
      <c r="A1670" s="17" t="s">
        <v>3195</v>
      </c>
      <c r="B1670" s="17" t="s">
        <v>68</v>
      </c>
      <c r="C1670" s="17">
        <v>0</v>
      </c>
      <c r="D1670" s="17">
        <v>0</v>
      </c>
      <c r="E1670" s="17" t="s">
        <v>55</v>
      </c>
      <c r="F1670" s="17" t="s">
        <v>107</v>
      </c>
      <c r="G1670" s="17" t="s">
        <v>3196</v>
      </c>
      <c r="H1670" s="17">
        <v>3770332</v>
      </c>
      <c r="I1670" s="17" t="s">
        <v>182</v>
      </c>
      <c r="J1670" s="17" t="s">
        <v>59</v>
      </c>
      <c r="K1670" s="17" t="s">
        <v>97</v>
      </c>
      <c r="L1670" s="17" t="s">
        <v>117</v>
      </c>
      <c r="M1670" s="17" t="s">
        <v>118</v>
      </c>
      <c r="N1670" s="17" t="s">
        <v>75</v>
      </c>
      <c r="O1670" s="17">
        <v>20200901</v>
      </c>
      <c r="P1670" s="17">
        <v>20201110</v>
      </c>
      <c r="Q1670" s="17">
        <v>9510</v>
      </c>
      <c r="R1670" s="17">
        <v>28093195</v>
      </c>
      <c r="S1670" s="17" t="s">
        <v>100</v>
      </c>
      <c r="T1670" s="17" t="s">
        <v>63</v>
      </c>
      <c r="U1670" s="17" t="s">
        <v>91</v>
      </c>
      <c r="V1670" s="17">
        <f t="shared" si="462"/>
        <v>112.5</v>
      </c>
      <c r="W1670" s="17">
        <v>112500</v>
      </c>
      <c r="X1670" s="17" t="s">
        <v>64</v>
      </c>
      <c r="Y1670" s="17" t="s">
        <v>136</v>
      </c>
      <c r="Z1670" s="17">
        <v>20201111</v>
      </c>
      <c r="AA1670" s="17" t="s">
        <v>78</v>
      </c>
      <c r="AB1670" s="17">
        <v>1</v>
      </c>
      <c r="AC1670" s="17" t="str">
        <f>IFERROR(VLOOKUP(A1670,[1]Cruces!AJ:AK,2,0),VLOOKUP(CONCATENATE(X1670,AA1670),[1]Cruces!G:H,2,0))</f>
        <v>Solicitud de Obra</v>
      </c>
      <c r="AD1670" s="17">
        <f t="shared" si="448"/>
        <v>1</v>
      </c>
      <c r="AE1670" s="17">
        <f t="shared" si="449"/>
        <v>9</v>
      </c>
      <c r="AF1670" s="17">
        <f t="shared" si="450"/>
        <v>2020</v>
      </c>
      <c r="AG1670" s="17" t="str">
        <f>IFERROR(VLOOKUP(MID(A1670,2,4)*1,[1]Cruces!K:L,2,0),"Verificar")</f>
        <v>Atlántico Norte</v>
      </c>
      <c r="AH1670" s="17">
        <f t="shared" ca="1" si="451"/>
        <v>85</v>
      </c>
      <c r="AI1670" s="17" t="str">
        <f>IFERROR(VLOOKUP(U1670,[1]Cruces!$O$1:$P$6,2,0),"Sin Orden")</f>
        <v>Resuelta</v>
      </c>
      <c r="AJ1670" s="17">
        <f t="shared" si="452"/>
        <v>11</v>
      </c>
      <c r="AK1670" s="17">
        <f t="shared" si="453"/>
        <v>11</v>
      </c>
      <c r="AL1670" s="17">
        <f t="shared" si="454"/>
        <v>2020</v>
      </c>
      <c r="AM1670" s="17">
        <f t="shared" ca="1" si="455"/>
        <v>14</v>
      </c>
      <c r="AN1670" s="18" t="str">
        <f>IFERROR(VLOOKUP(R1670*1,'[1]Ordenes de Servicio'!G:K,5,0),"No Cruza")</f>
        <v>No Cruza</v>
      </c>
      <c r="AO1670" s="17">
        <f t="shared" ca="1" si="456"/>
        <v>71</v>
      </c>
      <c r="AP1670" s="17">
        <f t="shared" si="457"/>
        <v>10</v>
      </c>
      <c r="AQ1670" s="17">
        <f t="shared" si="458"/>
        <v>11</v>
      </c>
      <c r="AR1670" s="17">
        <f t="shared" si="459"/>
        <v>2020</v>
      </c>
      <c r="AS1670" s="17">
        <f t="shared" ca="1" si="460"/>
        <v>15</v>
      </c>
      <c r="AT1670" s="17" t="str">
        <f t="shared" ca="1" si="463"/>
        <v>No</v>
      </c>
      <c r="AU1670" s="17">
        <f t="shared" si="461"/>
        <v>1</v>
      </c>
      <c r="AV1670" s="17" t="str">
        <f>+VLOOKUP(B1670,[1]Cruces!S:T,2,0)</f>
        <v>5. Consultoría / Adjudicación</v>
      </c>
    </row>
    <row r="1671" spans="1:48" hidden="1" x14ac:dyDescent="0.25">
      <c r="A1671" s="17" t="s">
        <v>3197</v>
      </c>
      <c r="B1671" s="17" t="s">
        <v>54</v>
      </c>
      <c r="C1671" s="17">
        <v>0</v>
      </c>
      <c r="D1671" s="17">
        <v>0</v>
      </c>
      <c r="E1671" s="17" t="s">
        <v>55</v>
      </c>
      <c r="F1671" s="17" t="s">
        <v>232</v>
      </c>
      <c r="G1671" s="17" t="s">
        <v>1915</v>
      </c>
      <c r="H1671" s="17">
        <v>0</v>
      </c>
      <c r="I1671" s="17" t="s">
        <v>83</v>
      </c>
      <c r="J1671" s="17" t="s">
        <v>59</v>
      </c>
      <c r="K1671" s="17" t="s">
        <v>3198</v>
      </c>
      <c r="L1671" s="17" t="s">
        <v>280</v>
      </c>
      <c r="M1671" s="17" t="s">
        <v>281</v>
      </c>
      <c r="N1671" s="17" t="s">
        <v>62</v>
      </c>
      <c r="O1671" s="17">
        <v>20200423</v>
      </c>
      <c r="P1671" s="17">
        <v>20200429</v>
      </c>
      <c r="Q1671" s="17">
        <v>7542</v>
      </c>
      <c r="R1671" s="17">
        <v>27373055</v>
      </c>
      <c r="S1671" s="17" t="s">
        <v>100</v>
      </c>
      <c r="T1671" s="17" t="s">
        <v>63</v>
      </c>
      <c r="U1671" s="17" t="s">
        <v>91</v>
      </c>
      <c r="V1671" s="17">
        <f t="shared" si="462"/>
        <v>75</v>
      </c>
      <c r="W1671" s="17">
        <v>75000</v>
      </c>
      <c r="X1671" s="17" t="s">
        <v>64</v>
      </c>
      <c r="Y1671" s="17" t="s">
        <v>150</v>
      </c>
      <c r="Z1671" s="17">
        <v>20201021</v>
      </c>
      <c r="AA1671" s="17" t="s">
        <v>78</v>
      </c>
      <c r="AB1671" s="17">
        <v>1</v>
      </c>
      <c r="AC1671" s="17" t="str">
        <f>IFERROR(VLOOKUP(A1671,[1]Cruces!AJ:AK,2,0),VLOOKUP(CONCATENATE(X1671,AA1671),[1]Cruces!G:H,2,0))</f>
        <v>Solicitud de Obra</v>
      </c>
      <c r="AD1671" s="17">
        <f t="shared" si="448"/>
        <v>23</v>
      </c>
      <c r="AE1671" s="17">
        <f t="shared" si="449"/>
        <v>4</v>
      </c>
      <c r="AF1671" s="17">
        <f t="shared" si="450"/>
        <v>2020</v>
      </c>
      <c r="AG1671" s="17" t="str">
        <f>IFERROR(VLOOKUP(MID(A1671,2,4)*1,[1]Cruces!K:L,2,0),"Verificar")</f>
        <v>Atlántico Sur</v>
      </c>
      <c r="AH1671" s="17">
        <f t="shared" ca="1" si="451"/>
        <v>216</v>
      </c>
      <c r="AI1671" s="17" t="str">
        <f>IFERROR(VLOOKUP(U1671,[1]Cruces!$O$1:$P$6,2,0),"Sin Orden")</f>
        <v>Resuelta</v>
      </c>
      <c r="AJ1671" s="17">
        <f t="shared" si="452"/>
        <v>21</v>
      </c>
      <c r="AK1671" s="17">
        <f t="shared" si="453"/>
        <v>10</v>
      </c>
      <c r="AL1671" s="17">
        <f t="shared" si="454"/>
        <v>2020</v>
      </c>
      <c r="AM1671" s="17">
        <f t="shared" ca="1" si="455"/>
        <v>35</v>
      </c>
      <c r="AN1671" s="18" t="str">
        <f>IFERROR(VLOOKUP(R1671*1,'[1]Ordenes de Servicio'!G:K,5,0),"No Cruza")</f>
        <v>No Cruza</v>
      </c>
      <c r="AO1671" s="17">
        <f t="shared" ca="1" si="456"/>
        <v>181</v>
      </c>
      <c r="AP1671" s="17">
        <f t="shared" si="457"/>
        <v>29</v>
      </c>
      <c r="AQ1671" s="17">
        <f t="shared" si="458"/>
        <v>4</v>
      </c>
      <c r="AR1671" s="17">
        <f t="shared" si="459"/>
        <v>2020</v>
      </c>
      <c r="AS1671" s="17">
        <f t="shared" ca="1" si="460"/>
        <v>210</v>
      </c>
      <c r="AT1671" s="17" t="str">
        <f t="shared" ca="1" si="463"/>
        <v>No</v>
      </c>
      <c r="AU1671" s="17">
        <f t="shared" si="461"/>
        <v>175</v>
      </c>
      <c r="AV1671" s="17" t="str">
        <f>+VLOOKUP(B1671,[1]Cruces!S:T,2,0)</f>
        <v>4. Presupuesto de Obra</v>
      </c>
    </row>
    <row r="1672" spans="1:48" hidden="1" x14ac:dyDescent="0.25">
      <c r="A1672" s="17" t="s">
        <v>3199</v>
      </c>
      <c r="B1672" s="17" t="s">
        <v>68</v>
      </c>
      <c r="C1672" s="17">
        <v>2874045</v>
      </c>
      <c r="D1672" s="17">
        <v>0</v>
      </c>
      <c r="E1672" s="17" t="s">
        <v>55</v>
      </c>
      <c r="F1672" s="17" t="s">
        <v>56</v>
      </c>
      <c r="G1672" s="17" t="s">
        <v>2870</v>
      </c>
      <c r="H1672" s="17">
        <v>3005732</v>
      </c>
      <c r="I1672" s="17" t="s">
        <v>71</v>
      </c>
      <c r="J1672" s="17" t="s">
        <v>59</v>
      </c>
      <c r="K1672" s="17" t="s">
        <v>2871</v>
      </c>
      <c r="L1672" s="17" t="s">
        <v>172</v>
      </c>
      <c r="M1672" s="17" t="s">
        <v>173</v>
      </c>
      <c r="N1672" s="17" t="s">
        <v>75</v>
      </c>
      <c r="O1672" s="17">
        <v>20190510</v>
      </c>
      <c r="P1672" s="17">
        <v>20190913</v>
      </c>
      <c r="Q1672" s="17">
        <v>1110</v>
      </c>
      <c r="R1672" s="17">
        <v>26296721</v>
      </c>
      <c r="S1672" s="17" t="s">
        <v>100</v>
      </c>
      <c r="T1672" s="17" t="s">
        <v>63</v>
      </c>
      <c r="U1672" s="17" t="s">
        <v>91</v>
      </c>
      <c r="V1672" s="17">
        <f t="shared" si="462"/>
        <v>75</v>
      </c>
      <c r="W1672" s="17">
        <v>75000</v>
      </c>
      <c r="X1672" s="17" t="s">
        <v>89</v>
      </c>
      <c r="Y1672" s="17" t="s">
        <v>136</v>
      </c>
      <c r="Z1672" s="17">
        <v>20190917</v>
      </c>
      <c r="AA1672" s="17" t="s">
        <v>78</v>
      </c>
      <c r="AB1672" s="17">
        <v>1</v>
      </c>
      <c r="AC1672" s="17" t="str">
        <f>IFERROR(VLOOKUP(A1672,[1]Cruces!AJ:AK,2,0),VLOOKUP(CONCATENATE(X1672,AA1672),[1]Cruces!G:H,2,0))</f>
        <v>Solicitud de Obra</v>
      </c>
      <c r="AD1672" s="17">
        <f t="shared" si="448"/>
        <v>10</v>
      </c>
      <c r="AE1672" s="17">
        <f t="shared" si="449"/>
        <v>5</v>
      </c>
      <c r="AF1672" s="17">
        <f t="shared" si="450"/>
        <v>2019</v>
      </c>
      <c r="AG1672" s="17" t="str">
        <f>IFERROR(VLOOKUP(MID(A1672,2,4)*1,[1]Cruces!K:L,2,0),"Verificar")</f>
        <v>Atlántico Norte</v>
      </c>
      <c r="AH1672" s="17">
        <f t="shared" ca="1" si="451"/>
        <v>565</v>
      </c>
      <c r="AI1672" s="17" t="str">
        <f>IFERROR(VLOOKUP(U1672,[1]Cruces!$O$1:$P$6,2,0),"Sin Orden")</f>
        <v>Resuelta</v>
      </c>
      <c r="AJ1672" s="17">
        <f t="shared" si="452"/>
        <v>17</v>
      </c>
      <c r="AK1672" s="17">
        <f t="shared" si="453"/>
        <v>9</v>
      </c>
      <c r="AL1672" s="17">
        <f t="shared" si="454"/>
        <v>2019</v>
      </c>
      <c r="AM1672" s="17">
        <f t="shared" ca="1" si="455"/>
        <v>435</v>
      </c>
      <c r="AN1672" s="18" t="str">
        <f>IFERROR(VLOOKUP(R1672*1,'[1]Ordenes de Servicio'!G:K,5,0),"No Cruza")</f>
        <v>No Cruza</v>
      </c>
      <c r="AO1672" s="17">
        <f t="shared" ca="1" si="456"/>
        <v>130</v>
      </c>
      <c r="AP1672" s="17">
        <f t="shared" si="457"/>
        <v>13</v>
      </c>
      <c r="AQ1672" s="17">
        <f t="shared" si="458"/>
        <v>9</v>
      </c>
      <c r="AR1672" s="17">
        <f t="shared" si="459"/>
        <v>2019</v>
      </c>
      <c r="AS1672" s="17">
        <f t="shared" ca="1" si="460"/>
        <v>439</v>
      </c>
      <c r="AT1672" s="17" t="str">
        <f t="shared" ca="1" si="463"/>
        <v>Si</v>
      </c>
      <c r="AU1672" s="17">
        <f t="shared" si="461"/>
        <v>4</v>
      </c>
      <c r="AV1672" s="17" t="str">
        <f>+VLOOKUP(B1672,[1]Cruces!S:T,2,0)</f>
        <v>5. Consultoría / Adjudicación</v>
      </c>
    </row>
    <row r="1673" spans="1:48" hidden="1" x14ac:dyDescent="0.25">
      <c r="A1673" s="17" t="s">
        <v>8669</v>
      </c>
      <c r="B1673" s="17" t="s">
        <v>1943</v>
      </c>
      <c r="C1673" s="17">
        <v>1361043</v>
      </c>
      <c r="D1673" s="17">
        <v>0</v>
      </c>
      <c r="E1673" s="17" t="s">
        <v>55</v>
      </c>
      <c r="F1673" s="17" t="s">
        <v>69</v>
      </c>
      <c r="G1673" s="17" t="s">
        <v>539</v>
      </c>
      <c r="H1673" s="17" t="s">
        <v>540</v>
      </c>
      <c r="I1673" s="17" t="s">
        <v>116</v>
      </c>
      <c r="J1673" s="17" t="s">
        <v>59</v>
      </c>
      <c r="K1673" s="17" t="s">
        <v>97</v>
      </c>
      <c r="L1673" s="17" t="s">
        <v>501</v>
      </c>
      <c r="M1673" s="17" t="s">
        <v>502</v>
      </c>
      <c r="N1673" s="17" t="s">
        <v>1946</v>
      </c>
      <c r="O1673" s="17">
        <v>20201009</v>
      </c>
      <c r="P1673" s="17">
        <v>20201009</v>
      </c>
      <c r="Q1673" s="17">
        <v>1110</v>
      </c>
      <c r="R1673" s="17">
        <v>28225003</v>
      </c>
      <c r="S1673" s="17" t="s">
        <v>7072</v>
      </c>
      <c r="T1673" s="17" t="s">
        <v>63</v>
      </c>
      <c r="U1673" s="17" t="s">
        <v>91</v>
      </c>
      <c r="V1673" s="17">
        <f t="shared" si="462"/>
        <v>3</v>
      </c>
      <c r="W1673" s="17">
        <v>3000</v>
      </c>
      <c r="X1673" s="17" t="s">
        <v>89</v>
      </c>
      <c r="Y1673" s="17" t="s">
        <v>1943</v>
      </c>
      <c r="Z1673" s="17">
        <v>20201009</v>
      </c>
      <c r="AA1673" s="17" t="s">
        <v>1947</v>
      </c>
      <c r="AB1673" s="17">
        <v>1</v>
      </c>
      <c r="AC1673" s="17" t="str">
        <f>IFERROR(VLOOKUP(A1673,[1]Cruces!AJ:AK,2,0),VLOOKUP(CONCATENATE(X1673,AA1673),[1]Cruces!G:H,2,0))</f>
        <v>Solicitud por BT</v>
      </c>
      <c r="AD1673" s="17">
        <f t="shared" si="448"/>
        <v>9</v>
      </c>
      <c r="AE1673" s="17">
        <f t="shared" si="449"/>
        <v>10</v>
      </c>
      <c r="AF1673" s="17">
        <f t="shared" si="450"/>
        <v>2020</v>
      </c>
      <c r="AG1673" s="17" t="str">
        <f>IFERROR(VLOOKUP(MID(A1673,2,4)*1,[1]Cruces!K:L,2,0),"Verificar")</f>
        <v>Atlántico Norte</v>
      </c>
      <c r="AH1673" s="17">
        <f t="shared" ca="1" si="451"/>
        <v>47</v>
      </c>
      <c r="AI1673" s="17" t="str">
        <f>IFERROR(VLOOKUP(U1673,[1]Cruces!$O$1:$P$6,2,0),"Sin Orden")</f>
        <v>Resuelta</v>
      </c>
      <c r="AJ1673" s="17">
        <f t="shared" si="452"/>
        <v>9</v>
      </c>
      <c r="AK1673" s="17">
        <f t="shared" si="453"/>
        <v>10</v>
      </c>
      <c r="AL1673" s="17">
        <f t="shared" si="454"/>
        <v>2020</v>
      </c>
      <c r="AM1673" s="17">
        <f t="shared" ca="1" si="455"/>
        <v>47</v>
      </c>
      <c r="AN1673" s="18" t="str">
        <f>IFERROR(VLOOKUP(R1673*1,'[1]Ordenes de Servicio'!G:K,5,0),"No Cruza")</f>
        <v>No Cruza</v>
      </c>
      <c r="AO1673" s="17">
        <f t="shared" ca="1" si="456"/>
        <v>0</v>
      </c>
      <c r="AP1673" s="17">
        <f t="shared" si="457"/>
        <v>9</v>
      </c>
      <c r="AQ1673" s="17">
        <f t="shared" si="458"/>
        <v>10</v>
      </c>
      <c r="AR1673" s="17">
        <f t="shared" si="459"/>
        <v>2020</v>
      </c>
      <c r="AS1673" s="17">
        <f t="shared" ca="1" si="460"/>
        <v>47</v>
      </c>
      <c r="AT1673" s="17" t="str">
        <f t="shared" ca="1" si="463"/>
        <v>No</v>
      </c>
      <c r="AU1673" s="17">
        <f t="shared" si="461"/>
        <v>0</v>
      </c>
      <c r="AV1673" s="17" t="str">
        <f>+VLOOKUP(B1673,[1]Cruces!S:T,2,0)</f>
        <v>7. Ejecución en Campo OS BT</v>
      </c>
    </row>
    <row r="1674" spans="1:48" hidden="1" x14ac:dyDescent="0.25">
      <c r="A1674" s="17" t="s">
        <v>3200</v>
      </c>
      <c r="B1674" s="17" t="s">
        <v>68</v>
      </c>
      <c r="C1674" s="17">
        <v>2709312</v>
      </c>
      <c r="D1674" s="17">
        <v>20141330</v>
      </c>
      <c r="E1674" s="17" t="s">
        <v>93</v>
      </c>
      <c r="F1674" s="17" t="s">
        <v>107</v>
      </c>
      <c r="G1674" s="17" t="s">
        <v>3201</v>
      </c>
      <c r="H1674" s="17">
        <v>0</v>
      </c>
      <c r="I1674" s="17" t="s">
        <v>71</v>
      </c>
      <c r="J1674" s="17" t="s">
        <v>3202</v>
      </c>
      <c r="K1674" s="17" t="s">
        <v>97</v>
      </c>
      <c r="L1674" s="17" t="s">
        <v>325</v>
      </c>
      <c r="M1674" s="17" t="s">
        <v>326</v>
      </c>
      <c r="N1674" s="17" t="s">
        <v>75</v>
      </c>
      <c r="O1674" s="17">
        <v>20170310</v>
      </c>
      <c r="P1674" s="17">
        <v>20170323</v>
      </c>
      <c r="Q1674" s="17">
        <v>1110</v>
      </c>
      <c r="R1674" s="17">
        <v>23675713</v>
      </c>
      <c r="S1674" s="17" t="s">
        <v>100</v>
      </c>
      <c r="T1674" s="17" t="s">
        <v>63</v>
      </c>
      <c r="U1674" s="17" t="s">
        <v>91</v>
      </c>
      <c r="V1674" s="17">
        <f t="shared" si="462"/>
        <v>150</v>
      </c>
      <c r="W1674" s="17">
        <v>150000</v>
      </c>
      <c r="X1674" s="17" t="s">
        <v>89</v>
      </c>
      <c r="Y1674" s="17" t="s">
        <v>68</v>
      </c>
      <c r="Z1674" s="17">
        <v>20170323</v>
      </c>
      <c r="AA1674" s="17" t="s">
        <v>101</v>
      </c>
      <c r="AB1674" s="17">
        <v>1</v>
      </c>
      <c r="AC1674" s="17" t="str">
        <f>IFERROR(VLOOKUP(A1674,[1]Cruces!AJ:AK,2,0),VLOOKUP(CONCATENATE(X1674,AA1674),[1]Cruces!G:H,2,0))</f>
        <v>Solicitud de Obra</v>
      </c>
      <c r="AD1674" s="17">
        <f t="shared" si="448"/>
        <v>10</v>
      </c>
      <c r="AE1674" s="17">
        <f t="shared" si="449"/>
        <v>3</v>
      </c>
      <c r="AF1674" s="17">
        <f t="shared" si="450"/>
        <v>2017</v>
      </c>
      <c r="AG1674" s="17" t="str">
        <f>IFERROR(VLOOKUP(MID(A1674,2,4)*1,[1]Cruces!K:L,2,0),"Verificar")</f>
        <v>Atlántico Norte</v>
      </c>
      <c r="AH1674" s="17">
        <f t="shared" ca="1" si="451"/>
        <v>1356</v>
      </c>
      <c r="AI1674" s="17" t="str">
        <f>IFERROR(VLOOKUP(U1674,[1]Cruces!$O$1:$P$6,2,0),"Sin Orden")</f>
        <v>Resuelta</v>
      </c>
      <c r="AJ1674" s="17">
        <f t="shared" si="452"/>
        <v>23</v>
      </c>
      <c r="AK1674" s="17">
        <f t="shared" si="453"/>
        <v>3</v>
      </c>
      <c r="AL1674" s="17">
        <f t="shared" si="454"/>
        <v>2017</v>
      </c>
      <c r="AM1674" s="17">
        <f t="shared" ca="1" si="455"/>
        <v>1343</v>
      </c>
      <c r="AN1674" s="18" t="str">
        <f>IFERROR(VLOOKUP(R1674*1,'[1]Ordenes de Servicio'!G:K,5,0),"No Cruza")</f>
        <v>No Cruza</v>
      </c>
      <c r="AO1674" s="17">
        <f t="shared" ca="1" si="456"/>
        <v>13</v>
      </c>
      <c r="AP1674" s="17">
        <f t="shared" si="457"/>
        <v>23</v>
      </c>
      <c r="AQ1674" s="17">
        <f t="shared" si="458"/>
        <v>3</v>
      </c>
      <c r="AR1674" s="17">
        <f t="shared" si="459"/>
        <v>2017</v>
      </c>
      <c r="AS1674" s="17">
        <f t="shared" ca="1" si="460"/>
        <v>1343</v>
      </c>
      <c r="AT1674" s="17" t="str">
        <f t="shared" ca="1" si="463"/>
        <v>Si</v>
      </c>
      <c r="AU1674" s="17">
        <f t="shared" si="461"/>
        <v>0</v>
      </c>
      <c r="AV1674" s="17" t="str">
        <f>+VLOOKUP(B1674,[1]Cruces!S:T,2,0)</f>
        <v>5. Consultoría / Adjudicación</v>
      </c>
    </row>
    <row r="1675" spans="1:48" x14ac:dyDescent="0.25">
      <c r="A1675" s="17" t="s">
        <v>3203</v>
      </c>
      <c r="B1675" s="17" t="s">
        <v>80</v>
      </c>
      <c r="C1675" s="17">
        <v>0</v>
      </c>
      <c r="D1675" s="17">
        <v>0</v>
      </c>
      <c r="E1675" s="17" t="s">
        <v>55</v>
      </c>
      <c r="F1675" s="17" t="s">
        <v>224</v>
      </c>
      <c r="G1675" s="17" t="s">
        <v>3204</v>
      </c>
      <c r="H1675" s="17">
        <v>3740418</v>
      </c>
      <c r="I1675" s="17" t="s">
        <v>116</v>
      </c>
      <c r="J1675" s="17" t="s">
        <v>59</v>
      </c>
      <c r="K1675" s="17" t="s">
        <v>3205</v>
      </c>
      <c r="L1675" s="17" t="s">
        <v>205</v>
      </c>
      <c r="M1675" s="17" t="s">
        <v>206</v>
      </c>
      <c r="N1675" s="17" t="s">
        <v>87</v>
      </c>
      <c r="O1675" s="17">
        <v>20131205</v>
      </c>
      <c r="P1675" s="17">
        <v>20140708</v>
      </c>
      <c r="Q1675" s="17">
        <v>1110</v>
      </c>
      <c r="R1675" s="17">
        <v>19918766</v>
      </c>
      <c r="S1675" s="17" t="s">
        <v>100</v>
      </c>
      <c r="T1675" s="17" t="s">
        <v>63</v>
      </c>
      <c r="U1675" s="17" t="s">
        <v>91</v>
      </c>
      <c r="V1675" s="17">
        <f t="shared" si="462"/>
        <v>112.5</v>
      </c>
      <c r="W1675" s="17">
        <v>112500</v>
      </c>
      <c r="X1675" s="17" t="s">
        <v>1032</v>
      </c>
      <c r="Y1675" s="17" t="s">
        <v>80</v>
      </c>
      <c r="Z1675" s="17">
        <v>20140708</v>
      </c>
      <c r="AA1675" s="17" t="s">
        <v>78</v>
      </c>
      <c r="AB1675" s="17">
        <v>1</v>
      </c>
      <c r="AC1675" s="17" t="str">
        <f>IFERROR(VLOOKUP(A1675,[1]Cruces!AJ:AK,2,0),VLOOKUP(CONCATENATE(X1675,AA1675),[1]Cruces!G:H,2,0))</f>
        <v>Solicitud de Obra</v>
      </c>
      <c r="AD1675" s="17">
        <f t="shared" si="448"/>
        <v>5</v>
      </c>
      <c r="AE1675" s="17">
        <f t="shared" si="449"/>
        <v>12</v>
      </c>
      <c r="AF1675" s="17">
        <f t="shared" si="450"/>
        <v>2013</v>
      </c>
      <c r="AG1675" s="17" t="str">
        <f>IFERROR(VLOOKUP(MID(A1675,2,4)*1,[1]Cruces!K:L,2,0),"Verificar")</f>
        <v>Atlántico Norte</v>
      </c>
      <c r="AH1675" s="17">
        <f t="shared" ca="1" si="451"/>
        <v>2547</v>
      </c>
      <c r="AI1675" s="17" t="str">
        <f>IFERROR(VLOOKUP(U1675,[1]Cruces!$O$1:$P$6,2,0),"Sin Orden")</f>
        <v>Resuelta</v>
      </c>
      <c r="AJ1675" s="17">
        <f t="shared" si="452"/>
        <v>8</v>
      </c>
      <c r="AK1675" s="17">
        <f t="shared" si="453"/>
        <v>7</v>
      </c>
      <c r="AL1675" s="17">
        <f t="shared" si="454"/>
        <v>2014</v>
      </c>
      <c r="AM1675" s="17">
        <f t="shared" ca="1" si="455"/>
        <v>2332</v>
      </c>
      <c r="AN1675" s="18" t="str">
        <f>IFERROR(VLOOKUP(R1675*1,'[1]Ordenes de Servicio'!G:K,5,0),"No Cruza")</f>
        <v>No Cruza</v>
      </c>
      <c r="AO1675" s="17">
        <f t="shared" ca="1" si="456"/>
        <v>215</v>
      </c>
      <c r="AP1675" s="17">
        <f t="shared" si="457"/>
        <v>8</v>
      </c>
      <c r="AQ1675" s="17">
        <f t="shared" si="458"/>
        <v>7</v>
      </c>
      <c r="AR1675" s="17">
        <f t="shared" si="459"/>
        <v>2014</v>
      </c>
      <c r="AS1675" s="17">
        <f t="shared" ca="1" si="460"/>
        <v>2332</v>
      </c>
      <c r="AT1675" s="17" t="str">
        <f t="shared" ca="1" si="463"/>
        <v>Si</v>
      </c>
      <c r="AU1675" s="17">
        <f t="shared" si="461"/>
        <v>0</v>
      </c>
      <c r="AV1675" s="17" t="str">
        <f>+VLOOKUP(B1675,[1]Cruces!S:T,2,0)</f>
        <v>8. Puesta en Servicio</v>
      </c>
    </row>
    <row r="1676" spans="1:48" hidden="1" x14ac:dyDescent="0.25">
      <c r="A1676" s="17" t="s">
        <v>3206</v>
      </c>
      <c r="B1676" s="17" t="s">
        <v>68</v>
      </c>
      <c r="C1676" s="17">
        <v>2946259</v>
      </c>
      <c r="D1676" s="17">
        <v>0</v>
      </c>
      <c r="E1676" s="17" t="s">
        <v>55</v>
      </c>
      <c r="F1676" s="17" t="s">
        <v>56</v>
      </c>
      <c r="G1676" s="17" t="s">
        <v>3207</v>
      </c>
      <c r="H1676" s="17">
        <v>3014424619</v>
      </c>
      <c r="I1676" s="17" t="s">
        <v>71</v>
      </c>
      <c r="J1676" s="17" t="s">
        <v>59</v>
      </c>
      <c r="K1676" s="17" t="s">
        <v>97</v>
      </c>
      <c r="L1676" s="17" t="s">
        <v>842</v>
      </c>
      <c r="M1676" s="17" t="s">
        <v>55</v>
      </c>
      <c r="N1676" s="17" t="s">
        <v>75</v>
      </c>
      <c r="O1676" s="17">
        <v>20200306</v>
      </c>
      <c r="P1676" s="17">
        <v>20200325</v>
      </c>
      <c r="Q1676" s="17">
        <v>1110</v>
      </c>
      <c r="R1676" s="17">
        <v>28249474</v>
      </c>
      <c r="S1676" s="17" t="s">
        <v>76</v>
      </c>
      <c r="T1676" s="17" t="s">
        <v>63</v>
      </c>
      <c r="U1676" s="17" t="s">
        <v>91</v>
      </c>
      <c r="V1676" s="17">
        <f t="shared" si="462"/>
        <v>75</v>
      </c>
      <c r="W1676" s="17">
        <v>75000</v>
      </c>
      <c r="X1676" s="17" t="s">
        <v>89</v>
      </c>
      <c r="Y1676" s="17" t="s">
        <v>150</v>
      </c>
      <c r="Z1676" s="17">
        <v>20201023</v>
      </c>
      <c r="AA1676" s="17" t="s">
        <v>78</v>
      </c>
      <c r="AB1676" s="17">
        <v>1</v>
      </c>
      <c r="AC1676" s="17" t="str">
        <f>IFERROR(VLOOKUP(A1676,[1]Cruces!AJ:AK,2,0),VLOOKUP(CONCATENATE(X1676,AA1676),[1]Cruces!G:H,2,0))</f>
        <v>Solicitud de Obra</v>
      </c>
      <c r="AD1676" s="17">
        <f t="shared" si="448"/>
        <v>6</v>
      </c>
      <c r="AE1676" s="17">
        <f t="shared" si="449"/>
        <v>3</v>
      </c>
      <c r="AF1676" s="17">
        <f t="shared" si="450"/>
        <v>2020</v>
      </c>
      <c r="AG1676" s="17" t="str">
        <f>IFERROR(VLOOKUP(MID(A1676,2,4)*1,[1]Cruces!K:L,2,0),"Verificar")</f>
        <v>Atlántico Norte</v>
      </c>
      <c r="AH1676" s="17">
        <f t="shared" ca="1" si="451"/>
        <v>264</v>
      </c>
      <c r="AI1676" s="17" t="str">
        <f>IFERROR(VLOOKUP(U1676,[1]Cruces!$O$1:$P$6,2,0),"Sin Orden")</f>
        <v>Resuelta</v>
      </c>
      <c r="AJ1676" s="17">
        <f t="shared" si="452"/>
        <v>23</v>
      </c>
      <c r="AK1676" s="17">
        <f t="shared" si="453"/>
        <v>10</v>
      </c>
      <c r="AL1676" s="17">
        <f t="shared" si="454"/>
        <v>2020</v>
      </c>
      <c r="AM1676" s="17">
        <f t="shared" ca="1" si="455"/>
        <v>33</v>
      </c>
      <c r="AN1676" s="18">
        <f>IFERROR(VLOOKUP(R1676*1,'[1]Ordenes de Servicio'!G:K,5,0),"No Cruza")</f>
        <v>44127</v>
      </c>
      <c r="AO1676" s="17">
        <f t="shared" ca="1" si="456"/>
        <v>231</v>
      </c>
      <c r="AP1676" s="17">
        <f t="shared" si="457"/>
        <v>25</v>
      </c>
      <c r="AQ1676" s="17">
        <f t="shared" si="458"/>
        <v>3</v>
      </c>
      <c r="AR1676" s="17">
        <f t="shared" si="459"/>
        <v>2020</v>
      </c>
      <c r="AS1676" s="17">
        <f t="shared" ca="1" si="460"/>
        <v>245</v>
      </c>
      <c r="AT1676" s="17" t="str">
        <f t="shared" ca="1" si="463"/>
        <v>No</v>
      </c>
      <c r="AU1676" s="17">
        <f t="shared" si="461"/>
        <v>212</v>
      </c>
      <c r="AV1676" s="17" t="str">
        <f>+VLOOKUP(B1676,[1]Cruces!S:T,2,0)</f>
        <v>5. Consultoría / Adjudicación</v>
      </c>
    </row>
    <row r="1677" spans="1:48" hidden="1" x14ac:dyDescent="0.25">
      <c r="A1677" s="17" t="s">
        <v>3208</v>
      </c>
      <c r="B1677" s="17" t="s">
        <v>54</v>
      </c>
      <c r="C1677" s="17">
        <v>0</v>
      </c>
      <c r="D1677" s="17">
        <v>0</v>
      </c>
      <c r="E1677" s="17" t="s">
        <v>55</v>
      </c>
      <c r="F1677" s="17" t="s">
        <v>56</v>
      </c>
      <c r="G1677" s="17" t="s">
        <v>3209</v>
      </c>
      <c r="H1677" s="17">
        <v>0</v>
      </c>
      <c r="I1677" s="17" t="s">
        <v>71</v>
      </c>
      <c r="J1677" s="17" t="s">
        <v>59</v>
      </c>
      <c r="K1677" s="17" t="s">
        <v>3210</v>
      </c>
      <c r="L1677" s="17" t="s">
        <v>842</v>
      </c>
      <c r="M1677" s="17" t="s">
        <v>55</v>
      </c>
      <c r="N1677" s="17" t="s">
        <v>62</v>
      </c>
      <c r="O1677" s="17">
        <v>20200221</v>
      </c>
      <c r="P1677" s="17">
        <v>20200304</v>
      </c>
      <c r="Q1677" s="17">
        <v>1110</v>
      </c>
      <c r="R1677" s="17">
        <v>27211620</v>
      </c>
      <c r="S1677" s="17" t="s">
        <v>100</v>
      </c>
      <c r="T1677" s="17" t="s">
        <v>63</v>
      </c>
      <c r="U1677" s="17" t="s">
        <v>91</v>
      </c>
      <c r="V1677" s="17">
        <f t="shared" si="462"/>
        <v>800</v>
      </c>
      <c r="W1677" s="17">
        <v>800000</v>
      </c>
      <c r="X1677" s="17" t="s">
        <v>64</v>
      </c>
      <c r="Y1677" s="17" t="s">
        <v>65</v>
      </c>
      <c r="Z1677" s="17">
        <v>20200304</v>
      </c>
      <c r="AA1677" s="17" t="s">
        <v>101</v>
      </c>
      <c r="AB1677" s="17">
        <v>1</v>
      </c>
      <c r="AC1677" s="17" t="str">
        <f>IFERROR(VLOOKUP(A1677,[1]Cruces!AJ:AK,2,0),VLOOKUP(CONCATENATE(X1677,AA1677),[1]Cruces!G:H,2,0))</f>
        <v>Solicitud de Obra</v>
      </c>
      <c r="AD1677" s="17">
        <f t="shared" si="448"/>
        <v>21</v>
      </c>
      <c r="AE1677" s="17">
        <f t="shared" si="449"/>
        <v>2</v>
      </c>
      <c r="AF1677" s="17">
        <f t="shared" si="450"/>
        <v>2020</v>
      </c>
      <c r="AG1677" s="17" t="str">
        <f>IFERROR(VLOOKUP(MID(A1677,2,4)*1,[1]Cruces!K:L,2,0),"Verificar")</f>
        <v>Atlántico Norte</v>
      </c>
      <c r="AH1677" s="17">
        <f t="shared" ca="1" si="451"/>
        <v>278</v>
      </c>
      <c r="AI1677" s="17" t="str">
        <f>IFERROR(VLOOKUP(U1677,[1]Cruces!$O$1:$P$6,2,0),"Sin Orden")</f>
        <v>Resuelta</v>
      </c>
      <c r="AJ1677" s="17">
        <f t="shared" si="452"/>
        <v>4</v>
      </c>
      <c r="AK1677" s="17">
        <f t="shared" si="453"/>
        <v>3</v>
      </c>
      <c r="AL1677" s="17">
        <f t="shared" si="454"/>
        <v>2020</v>
      </c>
      <c r="AM1677" s="17">
        <f t="shared" ca="1" si="455"/>
        <v>266</v>
      </c>
      <c r="AN1677" s="18" t="str">
        <f>IFERROR(VLOOKUP(R1677*1,'[1]Ordenes de Servicio'!G:K,5,0),"No Cruza")</f>
        <v>No Cruza</v>
      </c>
      <c r="AO1677" s="17">
        <f t="shared" ca="1" si="456"/>
        <v>12</v>
      </c>
      <c r="AP1677" s="17">
        <f t="shared" si="457"/>
        <v>4</v>
      </c>
      <c r="AQ1677" s="17">
        <f t="shared" si="458"/>
        <v>3</v>
      </c>
      <c r="AR1677" s="17">
        <f t="shared" si="459"/>
        <v>2020</v>
      </c>
      <c r="AS1677" s="17">
        <f t="shared" ca="1" si="460"/>
        <v>266</v>
      </c>
      <c r="AT1677" s="17" t="str">
        <f t="shared" ca="1" si="463"/>
        <v>No</v>
      </c>
      <c r="AU1677" s="17">
        <f t="shared" si="461"/>
        <v>0</v>
      </c>
      <c r="AV1677" s="17" t="str">
        <f>+VLOOKUP(B1677,[1]Cruces!S:T,2,0)</f>
        <v>4. Presupuesto de Obra</v>
      </c>
    </row>
    <row r="1678" spans="1:48" hidden="1" x14ac:dyDescent="0.25">
      <c r="A1678" s="17" t="s">
        <v>3211</v>
      </c>
      <c r="B1678" s="17" t="s">
        <v>54</v>
      </c>
      <c r="C1678" s="17">
        <v>0</v>
      </c>
      <c r="D1678" s="17">
        <v>0</v>
      </c>
      <c r="E1678" s="17" t="s">
        <v>55</v>
      </c>
      <c r="F1678" s="17" t="s">
        <v>232</v>
      </c>
      <c r="G1678" s="17" t="s">
        <v>3212</v>
      </c>
      <c r="H1678" s="17">
        <v>0</v>
      </c>
      <c r="I1678" s="17" t="s">
        <v>71</v>
      </c>
      <c r="J1678" s="17" t="s">
        <v>59</v>
      </c>
      <c r="K1678" s="17" t="s">
        <v>3213</v>
      </c>
      <c r="L1678" s="17" t="s">
        <v>111</v>
      </c>
      <c r="M1678" s="17" t="s">
        <v>112</v>
      </c>
      <c r="N1678" s="17" t="s">
        <v>62</v>
      </c>
      <c r="O1678" s="17">
        <v>20181227</v>
      </c>
      <c r="P1678" s="17">
        <v>20190114</v>
      </c>
      <c r="Q1678" s="17">
        <v>7542</v>
      </c>
      <c r="R1678" s="17">
        <v>25849272</v>
      </c>
      <c r="S1678" s="17" t="s">
        <v>100</v>
      </c>
      <c r="T1678" s="17" t="s">
        <v>63</v>
      </c>
      <c r="U1678" s="17" t="s">
        <v>91</v>
      </c>
      <c r="V1678" s="17">
        <f t="shared" si="462"/>
        <v>25</v>
      </c>
      <c r="W1678" s="17">
        <v>25000</v>
      </c>
      <c r="X1678" s="17" t="s">
        <v>64</v>
      </c>
      <c r="Y1678" s="17" t="s">
        <v>65</v>
      </c>
      <c r="Z1678" s="17">
        <v>20190114</v>
      </c>
      <c r="AA1678" s="17" t="s">
        <v>78</v>
      </c>
      <c r="AB1678" s="17">
        <v>1</v>
      </c>
      <c r="AC1678" s="17" t="str">
        <f>IFERROR(VLOOKUP(A1678,[1]Cruces!AJ:AK,2,0),VLOOKUP(CONCATENATE(X1678,AA1678),[1]Cruces!G:H,2,0))</f>
        <v>Solicitud de Obra</v>
      </c>
      <c r="AD1678" s="17">
        <f t="shared" si="448"/>
        <v>27</v>
      </c>
      <c r="AE1678" s="17">
        <f t="shared" si="449"/>
        <v>12</v>
      </c>
      <c r="AF1678" s="17">
        <f t="shared" si="450"/>
        <v>2018</v>
      </c>
      <c r="AG1678" s="17" t="str">
        <f>IFERROR(VLOOKUP(MID(A1678,2,4)*1,[1]Cruces!K:L,2,0),"Verificar")</f>
        <v>Atlántico Sur</v>
      </c>
      <c r="AH1678" s="17">
        <f t="shared" ca="1" si="451"/>
        <v>699</v>
      </c>
      <c r="AI1678" s="17" t="str">
        <f>IFERROR(VLOOKUP(U1678,[1]Cruces!$O$1:$P$6,2,0),"Sin Orden")</f>
        <v>Resuelta</v>
      </c>
      <c r="AJ1678" s="17">
        <f t="shared" si="452"/>
        <v>14</v>
      </c>
      <c r="AK1678" s="17">
        <f t="shared" si="453"/>
        <v>1</v>
      </c>
      <c r="AL1678" s="17">
        <f t="shared" si="454"/>
        <v>2019</v>
      </c>
      <c r="AM1678" s="17">
        <f t="shared" ca="1" si="455"/>
        <v>681</v>
      </c>
      <c r="AN1678" s="18" t="str">
        <f>IFERROR(VLOOKUP(R1678*1,'[1]Ordenes de Servicio'!G:K,5,0),"No Cruza")</f>
        <v>No Cruza</v>
      </c>
      <c r="AO1678" s="17">
        <f t="shared" ca="1" si="456"/>
        <v>18</v>
      </c>
      <c r="AP1678" s="17">
        <f t="shared" si="457"/>
        <v>14</v>
      </c>
      <c r="AQ1678" s="17">
        <f t="shared" si="458"/>
        <v>1</v>
      </c>
      <c r="AR1678" s="17">
        <f t="shared" si="459"/>
        <v>2019</v>
      </c>
      <c r="AS1678" s="17">
        <f t="shared" ca="1" si="460"/>
        <v>681</v>
      </c>
      <c r="AT1678" s="17" t="str">
        <f t="shared" ca="1" si="463"/>
        <v>Si</v>
      </c>
      <c r="AU1678" s="17">
        <f t="shared" si="461"/>
        <v>0</v>
      </c>
      <c r="AV1678" s="17" t="str">
        <f>+VLOOKUP(B1678,[1]Cruces!S:T,2,0)</f>
        <v>4. Presupuesto de Obra</v>
      </c>
    </row>
    <row r="1679" spans="1:48" hidden="1" x14ac:dyDescent="0.25">
      <c r="A1679" s="17" t="s">
        <v>8670</v>
      </c>
      <c r="B1679" s="17" t="s">
        <v>1943</v>
      </c>
      <c r="C1679" s="17">
        <v>3179741</v>
      </c>
      <c r="D1679" s="17">
        <v>0</v>
      </c>
      <c r="E1679" s="17" t="s">
        <v>55</v>
      </c>
      <c r="F1679" s="17" t="s">
        <v>69</v>
      </c>
      <c r="G1679" s="17" t="s">
        <v>8671</v>
      </c>
      <c r="H1679" s="17">
        <v>3215444165</v>
      </c>
      <c r="I1679" s="17" t="s">
        <v>71</v>
      </c>
      <c r="J1679" s="17" t="s">
        <v>59</v>
      </c>
      <c r="K1679" s="17">
        <v>20673667</v>
      </c>
      <c r="L1679" s="17" t="s">
        <v>8672</v>
      </c>
      <c r="M1679" s="17" t="s">
        <v>8673</v>
      </c>
      <c r="N1679" s="17" t="s">
        <v>1946</v>
      </c>
      <c r="O1679" s="17">
        <v>20200916</v>
      </c>
      <c r="P1679" s="17">
        <v>20200916</v>
      </c>
      <c r="Q1679" s="17">
        <v>3160</v>
      </c>
      <c r="R1679" s="17">
        <v>28135908</v>
      </c>
      <c r="S1679" s="17"/>
      <c r="T1679" s="17" t="s">
        <v>63</v>
      </c>
      <c r="U1679" s="17"/>
      <c r="V1679" s="17">
        <f t="shared" si="462"/>
        <v>3</v>
      </c>
      <c r="W1679" s="17">
        <v>3000</v>
      </c>
      <c r="X1679" s="17" t="s">
        <v>89</v>
      </c>
      <c r="Y1679" s="17" t="s">
        <v>1943</v>
      </c>
      <c r="Z1679" s="17">
        <v>20200916</v>
      </c>
      <c r="AA1679" s="17" t="s">
        <v>1947</v>
      </c>
      <c r="AB1679" s="17">
        <v>1</v>
      </c>
      <c r="AC1679" s="17" t="str">
        <f>IFERROR(VLOOKUP(A1679,[1]Cruces!AJ:AK,2,0),VLOOKUP(CONCATENATE(X1679,AA1679),[1]Cruces!G:H,2,0))</f>
        <v>Solicitud por BT</v>
      </c>
      <c r="AD1679" s="17">
        <f t="shared" si="448"/>
        <v>16</v>
      </c>
      <c r="AE1679" s="17">
        <f t="shared" si="449"/>
        <v>9</v>
      </c>
      <c r="AF1679" s="17">
        <f t="shared" si="450"/>
        <v>2020</v>
      </c>
      <c r="AG1679" s="17" t="str">
        <f>IFERROR(VLOOKUP(MID(A1679,2,4)*1,[1]Cruces!K:L,2,0),"Verificar")</f>
        <v>Verificar</v>
      </c>
      <c r="AH1679" s="17">
        <f t="shared" ca="1" si="451"/>
        <v>70</v>
      </c>
      <c r="AI1679" s="17" t="str">
        <f>IFERROR(VLOOKUP(U1679,[1]Cruces!$O$1:$P$6,2,0),"Sin Orden")</f>
        <v>Sin Orden</v>
      </c>
      <c r="AJ1679" s="17">
        <f t="shared" si="452"/>
        <v>16</v>
      </c>
      <c r="AK1679" s="17">
        <f t="shared" si="453"/>
        <v>9</v>
      </c>
      <c r="AL1679" s="17">
        <f t="shared" si="454"/>
        <v>2020</v>
      </c>
      <c r="AM1679" s="17">
        <f t="shared" ca="1" si="455"/>
        <v>70</v>
      </c>
      <c r="AN1679" s="18" t="str">
        <f>IFERROR(VLOOKUP(R1679*1,'[1]Ordenes de Servicio'!G:K,5,0),"No Cruza")</f>
        <v>No Cruza</v>
      </c>
      <c r="AO1679" s="17">
        <f t="shared" ca="1" si="456"/>
        <v>70</v>
      </c>
      <c r="AP1679" s="17">
        <f t="shared" si="457"/>
        <v>16</v>
      </c>
      <c r="AQ1679" s="17">
        <f t="shared" si="458"/>
        <v>9</v>
      </c>
      <c r="AR1679" s="17">
        <f t="shared" si="459"/>
        <v>2020</v>
      </c>
      <c r="AS1679" s="17">
        <f t="shared" ca="1" si="460"/>
        <v>70</v>
      </c>
      <c r="AT1679" s="17" t="str">
        <f t="shared" ca="1" si="463"/>
        <v>No</v>
      </c>
      <c r="AU1679" s="17">
        <f t="shared" si="461"/>
        <v>0</v>
      </c>
      <c r="AV1679" s="17" t="str">
        <f>+VLOOKUP(B1679,[1]Cruces!S:T,2,0)</f>
        <v>7. Ejecución en Campo OS BT</v>
      </c>
    </row>
    <row r="1680" spans="1:48" hidden="1" x14ac:dyDescent="0.25">
      <c r="A1680" s="17" t="s">
        <v>8674</v>
      </c>
      <c r="B1680" s="17" t="s">
        <v>7104</v>
      </c>
      <c r="C1680" s="17">
        <v>0</v>
      </c>
      <c r="D1680" s="17">
        <v>0</v>
      </c>
      <c r="E1680" s="17" t="s">
        <v>55</v>
      </c>
      <c r="F1680" s="17" t="s">
        <v>232</v>
      </c>
      <c r="G1680" s="17" t="s">
        <v>8675</v>
      </c>
      <c r="H1680" s="17">
        <v>3113605934</v>
      </c>
      <c r="I1680" s="17" t="s">
        <v>71</v>
      </c>
      <c r="J1680" s="17" t="s">
        <v>59</v>
      </c>
      <c r="K1680" s="17" t="s">
        <v>8676</v>
      </c>
      <c r="L1680" s="17" t="s">
        <v>8677</v>
      </c>
      <c r="M1680" s="17" t="s">
        <v>8678</v>
      </c>
      <c r="N1680" s="17" t="s">
        <v>7108</v>
      </c>
      <c r="O1680" s="17">
        <v>20201014</v>
      </c>
      <c r="P1680" s="17">
        <v>20201020</v>
      </c>
      <c r="Q1680" s="17">
        <v>1210</v>
      </c>
      <c r="R1680" s="17">
        <v>28231073</v>
      </c>
      <c r="S1680" s="17" t="s">
        <v>6601</v>
      </c>
      <c r="T1680" s="17" t="s">
        <v>63</v>
      </c>
      <c r="U1680" s="17" t="s">
        <v>91</v>
      </c>
      <c r="V1680" s="17">
        <f t="shared" si="462"/>
        <v>3</v>
      </c>
      <c r="W1680" s="17">
        <v>3000</v>
      </c>
      <c r="X1680" s="17" t="s">
        <v>7065</v>
      </c>
      <c r="Y1680" s="17" t="s">
        <v>7104</v>
      </c>
      <c r="Z1680" s="17">
        <v>20201020</v>
      </c>
      <c r="AA1680" s="17" t="s">
        <v>1947</v>
      </c>
      <c r="AB1680" s="17">
        <v>1</v>
      </c>
      <c r="AC1680" s="17" t="str">
        <f>IFERROR(VLOOKUP(A1680,[1]Cruces!AJ:AK,2,0),VLOOKUP(CONCATENATE(X1680,AA1680),[1]Cruces!G:H,2,0))</f>
        <v>Solicitud por BT</v>
      </c>
      <c r="AD1680" s="17">
        <f t="shared" si="448"/>
        <v>14</v>
      </c>
      <c r="AE1680" s="17">
        <f t="shared" si="449"/>
        <v>10</v>
      </c>
      <c r="AF1680" s="17">
        <f t="shared" si="450"/>
        <v>2020</v>
      </c>
      <c r="AG1680" s="17" t="str">
        <f>IFERROR(VLOOKUP(MID(A1680,2,4)*1,[1]Cruces!K:L,2,0),"Verificar")</f>
        <v>Atlántico Sur</v>
      </c>
      <c r="AH1680" s="17">
        <f t="shared" ca="1" si="451"/>
        <v>42</v>
      </c>
      <c r="AI1680" s="17" t="str">
        <f>IFERROR(VLOOKUP(U1680,[1]Cruces!$O$1:$P$6,2,0),"Sin Orden")</f>
        <v>Resuelta</v>
      </c>
      <c r="AJ1680" s="17">
        <f t="shared" si="452"/>
        <v>20</v>
      </c>
      <c r="AK1680" s="17">
        <f t="shared" si="453"/>
        <v>10</v>
      </c>
      <c r="AL1680" s="17">
        <f t="shared" si="454"/>
        <v>2020</v>
      </c>
      <c r="AM1680" s="17">
        <f t="shared" ca="1" si="455"/>
        <v>36</v>
      </c>
      <c r="AN1680" s="18" t="str">
        <f>IFERROR(VLOOKUP(R1680*1,'[1]Ordenes de Servicio'!G:K,5,0),"No Cruza")</f>
        <v>No Cruza</v>
      </c>
      <c r="AO1680" s="17">
        <f t="shared" ca="1" si="456"/>
        <v>6</v>
      </c>
      <c r="AP1680" s="17">
        <f t="shared" si="457"/>
        <v>20</v>
      </c>
      <c r="AQ1680" s="17">
        <f t="shared" si="458"/>
        <v>10</v>
      </c>
      <c r="AR1680" s="17">
        <f t="shared" si="459"/>
        <v>2020</v>
      </c>
      <c r="AS1680" s="17">
        <f t="shared" ca="1" si="460"/>
        <v>36</v>
      </c>
      <c r="AT1680" s="17" t="str">
        <f t="shared" ca="1" si="463"/>
        <v>No</v>
      </c>
      <c r="AU1680" s="17">
        <f t="shared" si="461"/>
        <v>0</v>
      </c>
      <c r="AV1680" s="17" t="str">
        <f>+VLOOKUP(B1680,[1]Cruces!S:T,2,0)</f>
        <v>7. Ejecución en Campo OS BT</v>
      </c>
    </row>
    <row r="1681" spans="1:48" hidden="1" x14ac:dyDescent="0.25">
      <c r="A1681" s="17" t="s">
        <v>6976</v>
      </c>
      <c r="B1681" s="17" t="s">
        <v>68</v>
      </c>
      <c r="C1681" s="17">
        <v>0</v>
      </c>
      <c r="D1681" s="17">
        <v>0</v>
      </c>
      <c r="E1681" s="17" t="s">
        <v>55</v>
      </c>
      <c r="F1681" s="17" t="s">
        <v>56</v>
      </c>
      <c r="G1681" s="17" t="s">
        <v>6977</v>
      </c>
      <c r="H1681" s="17">
        <v>3157277398</v>
      </c>
      <c r="I1681" s="17" t="s">
        <v>71</v>
      </c>
      <c r="J1681" s="17" t="s">
        <v>59</v>
      </c>
      <c r="K1681" s="17" t="s">
        <v>6978</v>
      </c>
      <c r="L1681" s="17" t="s">
        <v>255</v>
      </c>
      <c r="M1681" s="17" t="s">
        <v>256</v>
      </c>
      <c r="N1681" s="17" t="s">
        <v>75</v>
      </c>
      <c r="O1681" s="17">
        <v>20200806</v>
      </c>
      <c r="P1681" s="17">
        <v>20200929</v>
      </c>
      <c r="Q1681" s="17">
        <v>1150</v>
      </c>
      <c r="R1681" s="17">
        <v>0</v>
      </c>
      <c r="S1681" s="17"/>
      <c r="T1681" s="17" t="s">
        <v>63</v>
      </c>
      <c r="U1681" s="17"/>
      <c r="V1681" s="17">
        <f t="shared" si="462"/>
        <v>7.2</v>
      </c>
      <c r="W1681" s="17">
        <v>7200</v>
      </c>
      <c r="X1681" s="17" t="s">
        <v>218</v>
      </c>
      <c r="Y1681" s="17" t="s">
        <v>105</v>
      </c>
      <c r="Z1681" s="17">
        <v>20200929</v>
      </c>
      <c r="AA1681" s="17" t="s">
        <v>219</v>
      </c>
      <c r="AB1681" s="17">
        <v>1</v>
      </c>
      <c r="AC1681" s="17" t="str">
        <f>IFERROR(VLOOKUP(A1681,[1]Cruces!AJ:AK,2,0),VLOOKUP(CONCATENATE(X1681,AA1681),[1]Cruces!G:H,2,0))</f>
        <v>Solicitud CREG 030</v>
      </c>
      <c r="AD1681" s="17">
        <f t="shared" si="448"/>
        <v>6</v>
      </c>
      <c r="AE1681" s="17">
        <f t="shared" si="449"/>
        <v>8</v>
      </c>
      <c r="AF1681" s="17">
        <f t="shared" si="450"/>
        <v>2020</v>
      </c>
      <c r="AG1681" s="17" t="str">
        <f>IFERROR(VLOOKUP(MID(A1681,2,4)*1,[1]Cruces!K:L,2,0),"Verificar")</f>
        <v>Atlántico Norte</v>
      </c>
      <c r="AH1681" s="17">
        <f t="shared" ca="1" si="451"/>
        <v>111</v>
      </c>
      <c r="AI1681" s="17" t="str">
        <f>IFERROR(VLOOKUP(U1681,[1]Cruces!$O$1:$P$6,2,0),"Sin Orden")</f>
        <v>Sin Orden</v>
      </c>
      <c r="AJ1681" s="17">
        <f t="shared" si="452"/>
        <v>29</v>
      </c>
      <c r="AK1681" s="17">
        <f t="shared" si="453"/>
        <v>9</v>
      </c>
      <c r="AL1681" s="17">
        <f t="shared" si="454"/>
        <v>2020</v>
      </c>
      <c r="AM1681" s="17">
        <f t="shared" ca="1" si="455"/>
        <v>57</v>
      </c>
      <c r="AN1681" s="18" t="str">
        <f>IFERROR(VLOOKUP(R1681*1,'[1]Ordenes de Servicio'!G:K,5,0),"No Cruza")</f>
        <v>No Cruza</v>
      </c>
      <c r="AO1681" s="17">
        <f t="shared" ca="1" si="456"/>
        <v>57</v>
      </c>
      <c r="AP1681" s="17">
        <f t="shared" si="457"/>
        <v>29</v>
      </c>
      <c r="AQ1681" s="17">
        <f t="shared" si="458"/>
        <v>9</v>
      </c>
      <c r="AR1681" s="17">
        <f t="shared" si="459"/>
        <v>2020</v>
      </c>
      <c r="AS1681" s="17">
        <f t="shared" ca="1" si="460"/>
        <v>57</v>
      </c>
      <c r="AT1681" s="17" t="str">
        <f t="shared" ca="1" si="463"/>
        <v>No</v>
      </c>
      <c r="AU1681" s="17">
        <f t="shared" si="461"/>
        <v>0</v>
      </c>
      <c r="AV1681" s="17" t="str">
        <f>+VLOOKUP(B1681,[1]Cruces!S:T,2,0)</f>
        <v>5. Consultoría / Adjudicación</v>
      </c>
    </row>
    <row r="1682" spans="1:48" hidden="1" x14ac:dyDescent="0.25">
      <c r="A1682" s="17" t="s">
        <v>8679</v>
      </c>
      <c r="B1682" s="17" t="s">
        <v>1943</v>
      </c>
      <c r="C1682" s="17">
        <v>0</v>
      </c>
      <c r="D1682" s="17">
        <v>0</v>
      </c>
      <c r="E1682" s="17" t="s">
        <v>55</v>
      </c>
      <c r="F1682" s="17" t="s">
        <v>232</v>
      </c>
      <c r="G1682" s="17" t="s">
        <v>8680</v>
      </c>
      <c r="H1682" s="17">
        <v>0</v>
      </c>
      <c r="I1682" s="17" t="s">
        <v>71</v>
      </c>
      <c r="J1682" s="17" t="s">
        <v>59</v>
      </c>
      <c r="K1682" s="17" t="s">
        <v>8681</v>
      </c>
      <c r="L1682" s="17" t="s">
        <v>7475</v>
      </c>
      <c r="M1682" s="17" t="s">
        <v>7476</v>
      </c>
      <c r="N1682" s="17" t="s">
        <v>1946</v>
      </c>
      <c r="O1682" s="17">
        <v>20201103</v>
      </c>
      <c r="P1682" s="17">
        <v>20201103</v>
      </c>
      <c r="Q1682" s="17">
        <v>9520</v>
      </c>
      <c r="R1682" s="17">
        <v>28266412</v>
      </c>
      <c r="S1682" s="17" t="s">
        <v>6601</v>
      </c>
      <c r="T1682" s="17" t="s">
        <v>63</v>
      </c>
      <c r="U1682" s="17" t="s">
        <v>88</v>
      </c>
      <c r="V1682" s="17">
        <f t="shared" si="462"/>
        <v>3</v>
      </c>
      <c r="W1682" s="17">
        <v>3000</v>
      </c>
      <c r="X1682" s="17" t="s">
        <v>7065</v>
      </c>
      <c r="Y1682" s="17" t="s">
        <v>1943</v>
      </c>
      <c r="Z1682" s="17">
        <v>20201103</v>
      </c>
      <c r="AA1682" s="17" t="s">
        <v>1947</v>
      </c>
      <c r="AB1682" s="17">
        <v>1</v>
      </c>
      <c r="AC1682" s="17" t="str">
        <f>IFERROR(VLOOKUP(A1682,[1]Cruces!AJ:AK,2,0),VLOOKUP(CONCATENATE(X1682,AA1682),[1]Cruces!G:H,2,0))</f>
        <v>Solicitud por BT</v>
      </c>
      <c r="AD1682" s="17">
        <f t="shared" si="448"/>
        <v>3</v>
      </c>
      <c r="AE1682" s="17">
        <f t="shared" si="449"/>
        <v>11</v>
      </c>
      <c r="AF1682" s="17">
        <f t="shared" si="450"/>
        <v>2020</v>
      </c>
      <c r="AG1682" s="17" t="str">
        <f>IFERROR(VLOOKUP(MID(A1682,2,4)*1,[1]Cruces!K:L,2,0),"Verificar")</f>
        <v>Atlántico Sur</v>
      </c>
      <c r="AH1682" s="17">
        <f t="shared" ca="1" si="451"/>
        <v>22</v>
      </c>
      <c r="AI1682" s="17" t="str">
        <f>IFERROR(VLOOKUP(U1682,[1]Cruces!$O$1:$P$6,2,0),"Sin Orden")</f>
        <v>Resuelta</v>
      </c>
      <c r="AJ1682" s="17">
        <f t="shared" si="452"/>
        <v>3</v>
      </c>
      <c r="AK1682" s="17">
        <f t="shared" si="453"/>
        <v>11</v>
      </c>
      <c r="AL1682" s="17">
        <f t="shared" si="454"/>
        <v>2020</v>
      </c>
      <c r="AM1682" s="17">
        <f t="shared" ca="1" si="455"/>
        <v>22</v>
      </c>
      <c r="AN1682" s="18" t="str">
        <f>IFERROR(VLOOKUP(R1682*1,'[1]Ordenes de Servicio'!G:K,5,0),"No Cruza")</f>
        <v>No Cruza</v>
      </c>
      <c r="AO1682" s="17">
        <f t="shared" ca="1" si="456"/>
        <v>0</v>
      </c>
      <c r="AP1682" s="17">
        <f t="shared" si="457"/>
        <v>3</v>
      </c>
      <c r="AQ1682" s="17">
        <f t="shared" si="458"/>
        <v>11</v>
      </c>
      <c r="AR1682" s="17">
        <f t="shared" si="459"/>
        <v>2020</v>
      </c>
      <c r="AS1682" s="17">
        <f t="shared" ca="1" si="460"/>
        <v>22</v>
      </c>
      <c r="AT1682" s="17" t="str">
        <f t="shared" ca="1" si="463"/>
        <v>No</v>
      </c>
      <c r="AU1682" s="17">
        <f t="shared" si="461"/>
        <v>0</v>
      </c>
      <c r="AV1682" s="17" t="str">
        <f>+VLOOKUP(B1682,[1]Cruces!S:T,2,0)</f>
        <v>7. Ejecución en Campo OS BT</v>
      </c>
    </row>
    <row r="1683" spans="1:48" hidden="1" x14ac:dyDescent="0.25">
      <c r="A1683" s="17" t="s">
        <v>3214</v>
      </c>
      <c r="B1683" s="17" t="s">
        <v>68</v>
      </c>
      <c r="C1683" s="17">
        <v>0</v>
      </c>
      <c r="D1683" s="17">
        <v>0</v>
      </c>
      <c r="E1683" s="17" t="s">
        <v>55</v>
      </c>
      <c r="F1683" s="17" t="s">
        <v>81</v>
      </c>
      <c r="G1683" s="17" t="s">
        <v>3215</v>
      </c>
      <c r="H1683" s="17">
        <v>0</v>
      </c>
      <c r="I1683" s="17" t="s">
        <v>71</v>
      </c>
      <c r="J1683" s="17" t="s">
        <v>59</v>
      </c>
      <c r="K1683" s="17" t="s">
        <v>97</v>
      </c>
      <c r="L1683" s="17" t="s">
        <v>215</v>
      </c>
      <c r="M1683" s="17" t="s">
        <v>216</v>
      </c>
      <c r="N1683" s="17" t="s">
        <v>75</v>
      </c>
      <c r="O1683" s="17">
        <v>20190131</v>
      </c>
      <c r="P1683" s="17">
        <v>20190131</v>
      </c>
      <c r="Q1683" s="17">
        <v>3470</v>
      </c>
      <c r="R1683" s="17">
        <v>0</v>
      </c>
      <c r="S1683" s="17"/>
      <c r="T1683" s="17" t="s">
        <v>63</v>
      </c>
      <c r="U1683" s="17"/>
      <c r="V1683" s="17">
        <f t="shared" si="462"/>
        <v>25</v>
      </c>
      <c r="W1683" s="17">
        <v>25000</v>
      </c>
      <c r="X1683" s="17" t="s">
        <v>64</v>
      </c>
      <c r="Y1683" s="17" t="s">
        <v>68</v>
      </c>
      <c r="Z1683" s="17">
        <v>20190131</v>
      </c>
      <c r="AA1683" s="17" t="s">
        <v>78</v>
      </c>
      <c r="AB1683" s="17">
        <v>1</v>
      </c>
      <c r="AC1683" s="17" t="str">
        <f>IFERROR(VLOOKUP(A1683,[1]Cruces!AJ:AK,2,0),VLOOKUP(CONCATENATE(X1683,AA1683),[1]Cruces!G:H,2,0))</f>
        <v>Solicitud de Obra</v>
      </c>
      <c r="AD1683" s="17">
        <f t="shared" si="448"/>
        <v>31</v>
      </c>
      <c r="AE1683" s="17">
        <f t="shared" si="449"/>
        <v>1</v>
      </c>
      <c r="AF1683" s="17">
        <f t="shared" si="450"/>
        <v>2019</v>
      </c>
      <c r="AG1683" s="17" t="str">
        <f>IFERROR(VLOOKUP(MID(A1683,2,4)*1,[1]Cruces!K:L,2,0),"Verificar")</f>
        <v>Magdalena</v>
      </c>
      <c r="AH1683" s="17">
        <f t="shared" ca="1" si="451"/>
        <v>664</v>
      </c>
      <c r="AI1683" s="17" t="str">
        <f>IFERROR(VLOOKUP(U1683,[1]Cruces!$O$1:$P$6,2,0),"Sin Orden")</f>
        <v>Sin Orden</v>
      </c>
      <c r="AJ1683" s="17">
        <f t="shared" si="452"/>
        <v>31</v>
      </c>
      <c r="AK1683" s="17">
        <f t="shared" si="453"/>
        <v>1</v>
      </c>
      <c r="AL1683" s="17">
        <f t="shared" si="454"/>
        <v>2019</v>
      </c>
      <c r="AM1683" s="17">
        <f t="shared" ca="1" si="455"/>
        <v>664</v>
      </c>
      <c r="AN1683" s="18" t="str">
        <f>IFERROR(VLOOKUP(R1683*1,'[1]Ordenes de Servicio'!G:K,5,0),"No Cruza")</f>
        <v>No Cruza</v>
      </c>
      <c r="AO1683" s="17">
        <f t="shared" ca="1" si="456"/>
        <v>664</v>
      </c>
      <c r="AP1683" s="17">
        <f t="shared" si="457"/>
        <v>31</v>
      </c>
      <c r="AQ1683" s="17">
        <f t="shared" si="458"/>
        <v>1</v>
      </c>
      <c r="AR1683" s="17">
        <f t="shared" si="459"/>
        <v>2019</v>
      </c>
      <c r="AS1683" s="17">
        <f t="shared" ca="1" si="460"/>
        <v>664</v>
      </c>
      <c r="AT1683" s="17" t="str">
        <f t="shared" ca="1" si="463"/>
        <v>Si</v>
      </c>
      <c r="AU1683" s="17">
        <f t="shared" si="461"/>
        <v>0</v>
      </c>
      <c r="AV1683" s="17" t="str">
        <f>+VLOOKUP(B1683,[1]Cruces!S:T,2,0)</f>
        <v>5. Consultoría / Adjudicación</v>
      </c>
    </row>
    <row r="1684" spans="1:48" hidden="1" x14ac:dyDescent="0.25">
      <c r="A1684" s="17" t="s">
        <v>3216</v>
      </c>
      <c r="B1684" s="17" t="s">
        <v>68</v>
      </c>
      <c r="C1684" s="17">
        <v>0</v>
      </c>
      <c r="D1684" s="17">
        <v>0</v>
      </c>
      <c r="E1684" s="17" t="s">
        <v>55</v>
      </c>
      <c r="F1684" s="17" t="s">
        <v>56</v>
      </c>
      <c r="G1684" s="17" t="s">
        <v>3217</v>
      </c>
      <c r="H1684" s="17">
        <v>0</v>
      </c>
      <c r="I1684" s="17" t="s">
        <v>71</v>
      </c>
      <c r="J1684" s="17" t="s">
        <v>59</v>
      </c>
      <c r="K1684" s="17" t="s">
        <v>97</v>
      </c>
      <c r="L1684" s="17" t="s">
        <v>172</v>
      </c>
      <c r="M1684" s="17" t="s">
        <v>173</v>
      </c>
      <c r="N1684" s="17" t="s">
        <v>75</v>
      </c>
      <c r="O1684" s="17">
        <v>20190306</v>
      </c>
      <c r="P1684" s="17">
        <v>20190416</v>
      </c>
      <c r="Q1684" s="17">
        <v>1150</v>
      </c>
      <c r="R1684" s="17">
        <v>26074168</v>
      </c>
      <c r="S1684" s="17" t="s">
        <v>100</v>
      </c>
      <c r="T1684" s="17" t="s">
        <v>63</v>
      </c>
      <c r="U1684" s="17" t="s">
        <v>91</v>
      </c>
      <c r="V1684" s="17">
        <f t="shared" si="462"/>
        <v>50</v>
      </c>
      <c r="W1684" s="17">
        <v>50000</v>
      </c>
      <c r="X1684" s="17" t="s">
        <v>64</v>
      </c>
      <c r="Y1684" s="17" t="s">
        <v>105</v>
      </c>
      <c r="Z1684" s="17">
        <v>20190808</v>
      </c>
      <c r="AA1684" s="17" t="s">
        <v>137</v>
      </c>
      <c r="AB1684" s="17">
        <v>1</v>
      </c>
      <c r="AC1684" s="17" t="str">
        <f>IFERROR(VLOOKUP(A1684,[1]Cruces!AJ:AK,2,0),VLOOKUP(CONCATENATE(X1684,AA1684),[1]Cruces!G:H,2,0))</f>
        <v>Solicitud de Obra</v>
      </c>
      <c r="AD1684" s="17">
        <f t="shared" si="448"/>
        <v>6</v>
      </c>
      <c r="AE1684" s="17">
        <f t="shared" si="449"/>
        <v>3</v>
      </c>
      <c r="AF1684" s="17">
        <f t="shared" si="450"/>
        <v>2019</v>
      </c>
      <c r="AG1684" s="17" t="str">
        <f>IFERROR(VLOOKUP(MID(A1684,2,4)*1,[1]Cruces!K:L,2,0),"Verificar")</f>
        <v>Atlántico Norte</v>
      </c>
      <c r="AH1684" s="17">
        <f t="shared" ca="1" si="451"/>
        <v>630</v>
      </c>
      <c r="AI1684" s="17" t="str">
        <f>IFERROR(VLOOKUP(U1684,[1]Cruces!$O$1:$P$6,2,0),"Sin Orden")</f>
        <v>Resuelta</v>
      </c>
      <c r="AJ1684" s="17">
        <f t="shared" si="452"/>
        <v>8</v>
      </c>
      <c r="AK1684" s="17">
        <f t="shared" si="453"/>
        <v>8</v>
      </c>
      <c r="AL1684" s="17">
        <f t="shared" si="454"/>
        <v>2019</v>
      </c>
      <c r="AM1684" s="17">
        <f t="shared" ca="1" si="455"/>
        <v>475</v>
      </c>
      <c r="AN1684" s="18" t="str">
        <f>IFERROR(VLOOKUP(R1684*1,'[1]Ordenes de Servicio'!G:K,5,0),"No Cruza")</f>
        <v>No Cruza</v>
      </c>
      <c r="AO1684" s="17">
        <f t="shared" ca="1" si="456"/>
        <v>155</v>
      </c>
      <c r="AP1684" s="17">
        <f t="shared" si="457"/>
        <v>16</v>
      </c>
      <c r="AQ1684" s="17">
        <f t="shared" si="458"/>
        <v>4</v>
      </c>
      <c r="AR1684" s="17">
        <f t="shared" si="459"/>
        <v>2019</v>
      </c>
      <c r="AS1684" s="17">
        <f t="shared" ca="1" si="460"/>
        <v>589</v>
      </c>
      <c r="AT1684" s="17" t="str">
        <f t="shared" ca="1" si="463"/>
        <v>Si</v>
      </c>
      <c r="AU1684" s="17">
        <f t="shared" si="461"/>
        <v>114</v>
      </c>
      <c r="AV1684" s="17" t="str">
        <f>+VLOOKUP(B1684,[1]Cruces!S:T,2,0)</f>
        <v>5. Consultoría / Adjudicación</v>
      </c>
    </row>
    <row r="1685" spans="1:48" hidden="1" x14ac:dyDescent="0.25">
      <c r="A1685" s="17" t="s">
        <v>8682</v>
      </c>
      <c r="B1685" s="17" t="s">
        <v>569</v>
      </c>
      <c r="C1685" s="17">
        <v>0</v>
      </c>
      <c r="D1685" s="17">
        <v>0</v>
      </c>
      <c r="E1685" s="17" t="s">
        <v>55</v>
      </c>
      <c r="F1685" s="17" t="s">
        <v>107</v>
      </c>
      <c r="G1685" s="17" t="s">
        <v>8683</v>
      </c>
      <c r="H1685" s="17">
        <v>3114305706</v>
      </c>
      <c r="I1685" s="17" t="s">
        <v>71</v>
      </c>
      <c r="J1685" s="17" t="s">
        <v>59</v>
      </c>
      <c r="K1685" s="17" t="s">
        <v>8684</v>
      </c>
      <c r="L1685" s="17" t="s">
        <v>7944</v>
      </c>
      <c r="M1685" s="17" t="s">
        <v>7945</v>
      </c>
      <c r="N1685" s="17" t="s">
        <v>572</v>
      </c>
      <c r="O1685" s="17">
        <v>20200902</v>
      </c>
      <c r="P1685" s="17">
        <v>20200902</v>
      </c>
      <c r="Q1685" s="17">
        <v>9510</v>
      </c>
      <c r="R1685" s="17">
        <v>0</v>
      </c>
      <c r="S1685" s="17"/>
      <c r="T1685" s="17" t="s">
        <v>63</v>
      </c>
      <c r="U1685" s="17"/>
      <c r="V1685" s="17">
        <f t="shared" si="462"/>
        <v>3</v>
      </c>
      <c r="W1685" s="17">
        <v>3000</v>
      </c>
      <c r="X1685" s="17" t="s">
        <v>7065</v>
      </c>
      <c r="Y1685" s="17" t="s">
        <v>569</v>
      </c>
      <c r="Z1685" s="17">
        <v>20200902</v>
      </c>
      <c r="AA1685" s="17" t="s">
        <v>1947</v>
      </c>
      <c r="AB1685" s="17">
        <v>1</v>
      </c>
      <c r="AC1685" s="17" t="str">
        <f>IFERROR(VLOOKUP(A1685,[1]Cruces!AJ:AK,2,0),VLOOKUP(CONCATENATE(X1685,AA1685),[1]Cruces!G:H,2,0))</f>
        <v>Solicitud por BT</v>
      </c>
      <c r="AD1685" s="17">
        <f t="shared" si="448"/>
        <v>2</v>
      </c>
      <c r="AE1685" s="17">
        <f t="shared" si="449"/>
        <v>9</v>
      </c>
      <c r="AF1685" s="17">
        <f t="shared" si="450"/>
        <v>2020</v>
      </c>
      <c r="AG1685" s="17" t="str">
        <f>IFERROR(VLOOKUP(MID(A1685,2,4)*1,[1]Cruces!K:L,2,0),"Verificar")</f>
        <v>Atlántico Norte</v>
      </c>
      <c r="AH1685" s="17">
        <f t="shared" ca="1" si="451"/>
        <v>84</v>
      </c>
      <c r="AI1685" s="17" t="str">
        <f>IFERROR(VLOOKUP(U1685,[1]Cruces!$O$1:$P$6,2,0),"Sin Orden")</f>
        <v>Sin Orden</v>
      </c>
      <c r="AJ1685" s="17">
        <f t="shared" si="452"/>
        <v>2</v>
      </c>
      <c r="AK1685" s="17">
        <f t="shared" si="453"/>
        <v>9</v>
      </c>
      <c r="AL1685" s="17">
        <f t="shared" si="454"/>
        <v>2020</v>
      </c>
      <c r="AM1685" s="17">
        <f t="shared" ca="1" si="455"/>
        <v>84</v>
      </c>
      <c r="AN1685" s="18" t="str">
        <f>IFERROR(VLOOKUP(R1685*1,'[1]Ordenes de Servicio'!G:K,5,0),"No Cruza")</f>
        <v>No Cruza</v>
      </c>
      <c r="AO1685" s="17">
        <f t="shared" ca="1" si="456"/>
        <v>84</v>
      </c>
      <c r="AP1685" s="17">
        <f t="shared" si="457"/>
        <v>2</v>
      </c>
      <c r="AQ1685" s="17">
        <f t="shared" si="458"/>
        <v>9</v>
      </c>
      <c r="AR1685" s="17">
        <f t="shared" si="459"/>
        <v>2020</v>
      </c>
      <c r="AS1685" s="17">
        <f t="shared" ca="1" si="460"/>
        <v>84</v>
      </c>
      <c r="AT1685" s="17" t="str">
        <f t="shared" ca="1" si="463"/>
        <v>No</v>
      </c>
      <c r="AU1685" s="17">
        <f t="shared" si="461"/>
        <v>0</v>
      </c>
      <c r="AV1685" s="17" t="str">
        <f>+VLOOKUP(B1685,[1]Cruces!S:T,2,0)</f>
        <v>1. Solicitud</v>
      </c>
    </row>
    <row r="1686" spans="1:48" x14ac:dyDescent="0.25">
      <c r="A1686" s="17" t="s">
        <v>3218</v>
      </c>
      <c r="B1686" s="17" t="s">
        <v>80</v>
      </c>
      <c r="C1686" s="17">
        <v>0</v>
      </c>
      <c r="D1686" s="17">
        <v>0</v>
      </c>
      <c r="E1686" s="17" t="s">
        <v>55</v>
      </c>
      <c r="F1686" s="17" t="s">
        <v>81</v>
      </c>
      <c r="G1686" s="17" t="s">
        <v>82</v>
      </c>
      <c r="H1686" s="17">
        <v>3106317797</v>
      </c>
      <c r="I1686" s="17" t="s">
        <v>83</v>
      </c>
      <c r="J1686" s="17" t="s">
        <v>59</v>
      </c>
      <c r="K1686" s="17" t="s">
        <v>84</v>
      </c>
      <c r="L1686" s="17" t="s">
        <v>85</v>
      </c>
      <c r="M1686" s="17" t="s">
        <v>86</v>
      </c>
      <c r="N1686" s="17" t="s">
        <v>87</v>
      </c>
      <c r="O1686" s="17">
        <v>20190926</v>
      </c>
      <c r="P1686" s="17">
        <v>20201024</v>
      </c>
      <c r="Q1686" s="17">
        <v>3410</v>
      </c>
      <c r="R1686" s="17">
        <v>27592172</v>
      </c>
      <c r="S1686" s="17" t="s">
        <v>76</v>
      </c>
      <c r="T1686" s="17" t="s">
        <v>63</v>
      </c>
      <c r="U1686" s="17" t="s">
        <v>88</v>
      </c>
      <c r="V1686" s="17">
        <f t="shared" si="462"/>
        <v>75</v>
      </c>
      <c r="W1686" s="17">
        <v>75000</v>
      </c>
      <c r="X1686" s="17" t="s">
        <v>64</v>
      </c>
      <c r="Y1686" s="17" t="s">
        <v>90</v>
      </c>
      <c r="Z1686" s="17">
        <v>20201024</v>
      </c>
      <c r="AA1686" s="17" t="s">
        <v>78</v>
      </c>
      <c r="AB1686" s="17">
        <v>1</v>
      </c>
      <c r="AC1686" s="17" t="str">
        <f>IFERROR(VLOOKUP(A1686,[1]Cruces!AJ:AK,2,0),VLOOKUP(CONCATENATE(X1686,AA1686),[1]Cruces!G:H,2,0))</f>
        <v>Solicitud de Obra</v>
      </c>
      <c r="AD1686" s="17">
        <f t="shared" si="448"/>
        <v>26</v>
      </c>
      <c r="AE1686" s="17">
        <f t="shared" si="449"/>
        <v>9</v>
      </c>
      <c r="AF1686" s="17">
        <f t="shared" si="450"/>
        <v>2019</v>
      </c>
      <c r="AG1686" s="17" t="str">
        <f>IFERROR(VLOOKUP(MID(A1686,2,4)*1,[1]Cruces!K:L,2,0),"Verificar")</f>
        <v>Magdalena</v>
      </c>
      <c r="AH1686" s="17">
        <f t="shared" ca="1" si="451"/>
        <v>426</v>
      </c>
      <c r="AI1686" s="17" t="str">
        <f>IFERROR(VLOOKUP(U1686,[1]Cruces!$O$1:$P$6,2,0),"Sin Orden")</f>
        <v>Resuelta</v>
      </c>
      <c r="AJ1686" s="17">
        <f t="shared" si="452"/>
        <v>24</v>
      </c>
      <c r="AK1686" s="17">
        <f t="shared" si="453"/>
        <v>10</v>
      </c>
      <c r="AL1686" s="17">
        <f t="shared" si="454"/>
        <v>2020</v>
      </c>
      <c r="AM1686" s="17">
        <f t="shared" ca="1" si="455"/>
        <v>32</v>
      </c>
      <c r="AN1686" s="18" t="str">
        <f>IFERROR(VLOOKUP(R1686*1,'[1]Ordenes de Servicio'!G:K,5,0),"No Cruza")</f>
        <v>No Cruza</v>
      </c>
      <c r="AO1686" s="17">
        <f t="shared" ca="1" si="456"/>
        <v>394</v>
      </c>
      <c r="AP1686" s="17">
        <f t="shared" si="457"/>
        <v>24</v>
      </c>
      <c r="AQ1686" s="17">
        <f t="shared" si="458"/>
        <v>10</v>
      </c>
      <c r="AR1686" s="17">
        <f t="shared" si="459"/>
        <v>2020</v>
      </c>
      <c r="AS1686" s="17">
        <f t="shared" ca="1" si="460"/>
        <v>32</v>
      </c>
      <c r="AT1686" s="17" t="str">
        <f t="shared" ca="1" si="463"/>
        <v>No</v>
      </c>
      <c r="AU1686" s="17">
        <f t="shared" si="461"/>
        <v>0</v>
      </c>
      <c r="AV1686" s="17" t="str">
        <f>+VLOOKUP(B1686,[1]Cruces!S:T,2,0)</f>
        <v>8. Puesta en Servicio</v>
      </c>
    </row>
    <row r="1687" spans="1:48" hidden="1" x14ac:dyDescent="0.25">
      <c r="A1687" s="17" t="s">
        <v>3219</v>
      </c>
      <c r="B1687" s="17" t="s">
        <v>68</v>
      </c>
      <c r="C1687" s="17">
        <v>0</v>
      </c>
      <c r="D1687" s="17">
        <v>0</v>
      </c>
      <c r="E1687" s="17" t="s">
        <v>55</v>
      </c>
      <c r="F1687" s="17" t="s">
        <v>107</v>
      </c>
      <c r="G1687" s="17" t="s">
        <v>3220</v>
      </c>
      <c r="H1687" s="17">
        <v>0</v>
      </c>
      <c r="I1687" s="17" t="s">
        <v>116</v>
      </c>
      <c r="J1687" s="17" t="s">
        <v>59</v>
      </c>
      <c r="K1687" s="17" t="s">
        <v>3221</v>
      </c>
      <c r="L1687" s="17" t="s">
        <v>117</v>
      </c>
      <c r="M1687" s="17" t="s">
        <v>118</v>
      </c>
      <c r="N1687" s="17" t="s">
        <v>75</v>
      </c>
      <c r="O1687" s="17">
        <v>20200214</v>
      </c>
      <c r="P1687" s="17">
        <v>20200307</v>
      </c>
      <c r="Q1687" s="17">
        <v>9350</v>
      </c>
      <c r="R1687" s="17">
        <v>27303844</v>
      </c>
      <c r="S1687" s="17" t="s">
        <v>76</v>
      </c>
      <c r="T1687" s="17" t="s">
        <v>63</v>
      </c>
      <c r="U1687" s="17" t="s">
        <v>91</v>
      </c>
      <c r="V1687" s="17">
        <f t="shared" si="462"/>
        <v>45</v>
      </c>
      <c r="W1687" s="17">
        <v>45000</v>
      </c>
      <c r="X1687" s="17" t="s">
        <v>64</v>
      </c>
      <c r="Y1687" s="17" t="s">
        <v>105</v>
      </c>
      <c r="Z1687" s="17">
        <v>20200430</v>
      </c>
      <c r="AA1687" s="17" t="s">
        <v>78</v>
      </c>
      <c r="AB1687" s="17">
        <v>1</v>
      </c>
      <c r="AC1687" s="17" t="str">
        <f>IFERROR(VLOOKUP(A1687,[1]Cruces!AJ:AK,2,0),VLOOKUP(CONCATENATE(X1687,AA1687),[1]Cruces!G:H,2,0))</f>
        <v>Solicitud de Obra</v>
      </c>
      <c r="AD1687" s="17">
        <f t="shared" si="448"/>
        <v>14</v>
      </c>
      <c r="AE1687" s="17">
        <f t="shared" si="449"/>
        <v>2</v>
      </c>
      <c r="AF1687" s="17">
        <f t="shared" si="450"/>
        <v>2020</v>
      </c>
      <c r="AG1687" s="17" t="str">
        <f>IFERROR(VLOOKUP(MID(A1687,2,4)*1,[1]Cruces!K:L,2,0),"Verificar")</f>
        <v>Magdalena</v>
      </c>
      <c r="AH1687" s="17">
        <f t="shared" ca="1" si="451"/>
        <v>285</v>
      </c>
      <c r="AI1687" s="17" t="str">
        <f>IFERROR(VLOOKUP(U1687,[1]Cruces!$O$1:$P$6,2,0),"Sin Orden")</f>
        <v>Resuelta</v>
      </c>
      <c r="AJ1687" s="17">
        <f t="shared" si="452"/>
        <v>30</v>
      </c>
      <c r="AK1687" s="17">
        <f t="shared" si="453"/>
        <v>4</v>
      </c>
      <c r="AL1687" s="17">
        <f t="shared" si="454"/>
        <v>2020</v>
      </c>
      <c r="AM1687" s="17">
        <f t="shared" ca="1" si="455"/>
        <v>209</v>
      </c>
      <c r="AN1687" s="18">
        <f>IFERROR(VLOOKUP(R1687*1,'[1]Ordenes de Servicio'!G:K,5,0),"No Cruza")</f>
        <v>43924</v>
      </c>
      <c r="AO1687" s="17">
        <f t="shared" ca="1" si="456"/>
        <v>76</v>
      </c>
      <c r="AP1687" s="17">
        <f t="shared" si="457"/>
        <v>7</v>
      </c>
      <c r="AQ1687" s="17">
        <f t="shared" si="458"/>
        <v>3</v>
      </c>
      <c r="AR1687" s="17">
        <f t="shared" si="459"/>
        <v>2020</v>
      </c>
      <c r="AS1687" s="17">
        <f t="shared" ca="1" si="460"/>
        <v>263</v>
      </c>
      <c r="AT1687" s="17" t="str">
        <f t="shared" ca="1" si="463"/>
        <v>No</v>
      </c>
      <c r="AU1687" s="17">
        <f t="shared" si="461"/>
        <v>54</v>
      </c>
      <c r="AV1687" s="17" t="str">
        <f>+VLOOKUP(B1687,[1]Cruces!S:T,2,0)</f>
        <v>5. Consultoría / Adjudicación</v>
      </c>
    </row>
    <row r="1688" spans="1:48" hidden="1" x14ac:dyDescent="0.25">
      <c r="A1688" s="17" t="s">
        <v>3222</v>
      </c>
      <c r="B1688" s="17" t="s">
        <v>68</v>
      </c>
      <c r="C1688" s="17">
        <v>0</v>
      </c>
      <c r="D1688" s="17">
        <v>0</v>
      </c>
      <c r="E1688" s="17" t="s">
        <v>55</v>
      </c>
      <c r="F1688" s="17" t="s">
        <v>163</v>
      </c>
      <c r="G1688" s="17" t="s">
        <v>3223</v>
      </c>
      <c r="H1688" s="17">
        <v>0</v>
      </c>
      <c r="I1688" s="17" t="s">
        <v>197</v>
      </c>
      <c r="J1688" s="17" t="s">
        <v>59</v>
      </c>
      <c r="K1688" s="17" t="s">
        <v>3224</v>
      </c>
      <c r="L1688" s="17" t="s">
        <v>111</v>
      </c>
      <c r="M1688" s="17" t="s">
        <v>112</v>
      </c>
      <c r="N1688" s="17" t="s">
        <v>75</v>
      </c>
      <c r="O1688" s="17">
        <v>20201005</v>
      </c>
      <c r="P1688" s="17">
        <v>20201005</v>
      </c>
      <c r="Q1688" s="17">
        <v>1110</v>
      </c>
      <c r="R1688" s="17">
        <v>0</v>
      </c>
      <c r="S1688" s="17"/>
      <c r="T1688" s="17" t="s">
        <v>63</v>
      </c>
      <c r="U1688" s="17"/>
      <c r="V1688" s="17">
        <f t="shared" si="462"/>
        <v>275</v>
      </c>
      <c r="W1688" s="17">
        <v>275000</v>
      </c>
      <c r="X1688" s="17" t="s">
        <v>64</v>
      </c>
      <c r="Y1688" s="17" t="s">
        <v>68</v>
      </c>
      <c r="Z1688" s="17">
        <v>20201005</v>
      </c>
      <c r="AA1688" s="17" t="s">
        <v>199</v>
      </c>
      <c r="AB1688" s="17">
        <v>1</v>
      </c>
      <c r="AC1688" s="17" t="str">
        <f>IFERROR(VLOOKUP(A1688,[1]Cruces!AJ:AK,2,0),VLOOKUP(CONCATENATE(X1688,AA1688),[1]Cruces!G:H,2,0))</f>
        <v>Solicitud de Obra</v>
      </c>
      <c r="AD1688" s="17">
        <f t="shared" si="448"/>
        <v>5</v>
      </c>
      <c r="AE1688" s="17">
        <f t="shared" si="449"/>
        <v>10</v>
      </c>
      <c r="AF1688" s="17">
        <f t="shared" si="450"/>
        <v>2020</v>
      </c>
      <c r="AG1688" s="17" t="str">
        <f>IFERROR(VLOOKUP(MID(A1688,2,4)*1,[1]Cruces!K:L,2,0),"Verificar")</f>
        <v>Atlántico Norte</v>
      </c>
      <c r="AH1688" s="17">
        <f t="shared" ca="1" si="451"/>
        <v>51</v>
      </c>
      <c r="AI1688" s="17" t="str">
        <f>IFERROR(VLOOKUP(U1688,[1]Cruces!$O$1:$P$6,2,0),"Sin Orden")</f>
        <v>Sin Orden</v>
      </c>
      <c r="AJ1688" s="17">
        <f t="shared" si="452"/>
        <v>5</v>
      </c>
      <c r="AK1688" s="17">
        <f t="shared" si="453"/>
        <v>10</v>
      </c>
      <c r="AL1688" s="17">
        <f t="shared" si="454"/>
        <v>2020</v>
      </c>
      <c r="AM1688" s="17">
        <f t="shared" ca="1" si="455"/>
        <v>51</v>
      </c>
      <c r="AN1688" s="18" t="str">
        <f>IFERROR(VLOOKUP(R1688*1,'[1]Ordenes de Servicio'!G:K,5,0),"No Cruza")</f>
        <v>No Cruza</v>
      </c>
      <c r="AO1688" s="17">
        <f t="shared" ca="1" si="456"/>
        <v>51</v>
      </c>
      <c r="AP1688" s="17">
        <f t="shared" si="457"/>
        <v>5</v>
      </c>
      <c r="AQ1688" s="17">
        <f t="shared" si="458"/>
        <v>10</v>
      </c>
      <c r="AR1688" s="17">
        <f t="shared" si="459"/>
        <v>2020</v>
      </c>
      <c r="AS1688" s="17">
        <f t="shared" ca="1" si="460"/>
        <v>51</v>
      </c>
      <c r="AT1688" s="17" t="str">
        <f t="shared" ca="1" si="463"/>
        <v>No</v>
      </c>
      <c r="AU1688" s="17">
        <f t="shared" si="461"/>
        <v>0</v>
      </c>
      <c r="AV1688" s="17" t="str">
        <f>+VLOOKUP(B1688,[1]Cruces!S:T,2,0)</f>
        <v>5. Consultoría / Adjudicación</v>
      </c>
    </row>
    <row r="1689" spans="1:48" hidden="1" x14ac:dyDescent="0.25">
      <c r="A1689" s="17" t="s">
        <v>8685</v>
      </c>
      <c r="B1689" s="17" t="s">
        <v>569</v>
      </c>
      <c r="C1689" s="17">
        <v>0</v>
      </c>
      <c r="D1689" s="17">
        <v>0</v>
      </c>
      <c r="E1689" s="17" t="s">
        <v>55</v>
      </c>
      <c r="F1689" s="17" t="s">
        <v>3386</v>
      </c>
      <c r="G1689" s="17" t="s">
        <v>8686</v>
      </c>
      <c r="H1689" s="17">
        <v>3632583</v>
      </c>
      <c r="I1689" s="17" t="s">
        <v>71</v>
      </c>
      <c r="J1689" s="17" t="s">
        <v>59</v>
      </c>
      <c r="K1689" s="17" t="s">
        <v>97</v>
      </c>
      <c r="L1689" s="17" t="s">
        <v>7075</v>
      </c>
      <c r="M1689" s="17" t="s">
        <v>7076</v>
      </c>
      <c r="N1689" s="17" t="s">
        <v>572</v>
      </c>
      <c r="O1689" s="17">
        <v>20201029</v>
      </c>
      <c r="P1689" s="17">
        <v>20201029</v>
      </c>
      <c r="Q1689" s="17">
        <v>1170</v>
      </c>
      <c r="R1689" s="17">
        <v>0</v>
      </c>
      <c r="S1689" s="17"/>
      <c r="T1689" s="17" t="s">
        <v>63</v>
      </c>
      <c r="U1689" s="17"/>
      <c r="V1689" s="17">
        <f t="shared" si="462"/>
        <v>3</v>
      </c>
      <c r="W1689" s="17">
        <v>3000</v>
      </c>
      <c r="X1689" s="17" t="s">
        <v>7065</v>
      </c>
      <c r="Y1689" s="17" t="s">
        <v>569</v>
      </c>
      <c r="Z1689" s="17">
        <v>20201029</v>
      </c>
      <c r="AA1689" s="17" t="s">
        <v>1947</v>
      </c>
      <c r="AB1689" s="17">
        <v>1</v>
      </c>
      <c r="AC1689" s="17" t="str">
        <f>IFERROR(VLOOKUP(A1689,[1]Cruces!AJ:AK,2,0),VLOOKUP(CONCATENATE(X1689,AA1689),[1]Cruces!G:H,2,0))</f>
        <v>Solicitud por BT</v>
      </c>
      <c r="AD1689" s="17">
        <f t="shared" si="448"/>
        <v>29</v>
      </c>
      <c r="AE1689" s="17">
        <f t="shared" si="449"/>
        <v>10</v>
      </c>
      <c r="AF1689" s="17">
        <f t="shared" si="450"/>
        <v>2020</v>
      </c>
      <c r="AG1689" s="17" t="str">
        <f>IFERROR(VLOOKUP(MID(A1689,2,4)*1,[1]Cruces!K:L,2,0),"Verificar")</f>
        <v>Atlántico Norte</v>
      </c>
      <c r="AH1689" s="17">
        <f t="shared" ca="1" si="451"/>
        <v>27</v>
      </c>
      <c r="AI1689" s="17" t="str">
        <f>IFERROR(VLOOKUP(U1689,[1]Cruces!$O$1:$P$6,2,0),"Sin Orden")</f>
        <v>Sin Orden</v>
      </c>
      <c r="AJ1689" s="17">
        <f t="shared" si="452"/>
        <v>29</v>
      </c>
      <c r="AK1689" s="17">
        <f t="shared" si="453"/>
        <v>10</v>
      </c>
      <c r="AL1689" s="17">
        <f t="shared" si="454"/>
        <v>2020</v>
      </c>
      <c r="AM1689" s="17">
        <f t="shared" ca="1" si="455"/>
        <v>27</v>
      </c>
      <c r="AN1689" s="18" t="str">
        <f>IFERROR(VLOOKUP(R1689*1,'[1]Ordenes de Servicio'!G:K,5,0),"No Cruza")</f>
        <v>No Cruza</v>
      </c>
      <c r="AO1689" s="17">
        <f t="shared" ca="1" si="456"/>
        <v>27</v>
      </c>
      <c r="AP1689" s="17">
        <f t="shared" si="457"/>
        <v>29</v>
      </c>
      <c r="AQ1689" s="17">
        <f t="shared" si="458"/>
        <v>10</v>
      </c>
      <c r="AR1689" s="17">
        <f t="shared" si="459"/>
        <v>2020</v>
      </c>
      <c r="AS1689" s="17">
        <f t="shared" ca="1" si="460"/>
        <v>27</v>
      </c>
      <c r="AT1689" s="17" t="str">
        <f t="shared" ca="1" si="463"/>
        <v>No</v>
      </c>
      <c r="AU1689" s="17">
        <f t="shared" si="461"/>
        <v>0</v>
      </c>
      <c r="AV1689" s="17" t="str">
        <f>+VLOOKUP(B1689,[1]Cruces!S:T,2,0)</f>
        <v>1. Solicitud</v>
      </c>
    </row>
    <row r="1690" spans="1:48" hidden="1" x14ac:dyDescent="0.25">
      <c r="A1690" s="17" t="s">
        <v>8687</v>
      </c>
      <c r="B1690" s="17" t="s">
        <v>1943</v>
      </c>
      <c r="C1690" s="17">
        <v>3004704</v>
      </c>
      <c r="D1690" s="17">
        <v>20087672</v>
      </c>
      <c r="E1690" s="17" t="s">
        <v>93</v>
      </c>
      <c r="F1690" s="17" t="s">
        <v>56</v>
      </c>
      <c r="G1690" s="17" t="s">
        <v>8688</v>
      </c>
      <c r="H1690" s="17">
        <v>3358737</v>
      </c>
      <c r="I1690" s="17" t="s">
        <v>71</v>
      </c>
      <c r="J1690" s="17" t="s">
        <v>8689</v>
      </c>
      <c r="K1690" s="17" t="s">
        <v>8690</v>
      </c>
      <c r="L1690" s="17" t="s">
        <v>7470</v>
      </c>
      <c r="M1690" s="17" t="s">
        <v>7471</v>
      </c>
      <c r="N1690" s="17" t="s">
        <v>1946</v>
      </c>
      <c r="O1690" s="17">
        <v>20201120</v>
      </c>
      <c r="P1690" s="17">
        <v>20201120</v>
      </c>
      <c r="Q1690" s="17">
        <v>1170</v>
      </c>
      <c r="R1690" s="17">
        <v>28293285</v>
      </c>
      <c r="S1690" s="17" t="s">
        <v>7072</v>
      </c>
      <c r="T1690" s="17" t="s">
        <v>63</v>
      </c>
      <c r="U1690" s="17" t="s">
        <v>77</v>
      </c>
      <c r="V1690" s="17">
        <f t="shared" si="462"/>
        <v>3</v>
      </c>
      <c r="W1690" s="17">
        <v>3000</v>
      </c>
      <c r="X1690" s="17" t="s">
        <v>89</v>
      </c>
      <c r="Y1690" s="17" t="s">
        <v>1943</v>
      </c>
      <c r="Z1690" s="17">
        <v>20201120</v>
      </c>
      <c r="AA1690" s="17" t="s">
        <v>1947</v>
      </c>
      <c r="AB1690" s="17">
        <v>1</v>
      </c>
      <c r="AC1690" s="17" t="str">
        <f>IFERROR(VLOOKUP(A1690,[1]Cruces!AJ:AK,2,0),VLOOKUP(CONCATENATE(X1690,AA1690),[1]Cruces!G:H,2,0))</f>
        <v>Solicitud por BT</v>
      </c>
      <c r="AD1690" s="17">
        <f t="shared" si="448"/>
        <v>20</v>
      </c>
      <c r="AE1690" s="17">
        <f t="shared" si="449"/>
        <v>11</v>
      </c>
      <c r="AF1690" s="17">
        <f t="shared" si="450"/>
        <v>2020</v>
      </c>
      <c r="AG1690" s="17" t="str">
        <f>IFERROR(VLOOKUP(MID(A1690,2,4)*1,[1]Cruces!K:L,2,0),"Verificar")</f>
        <v>Atlántico Norte</v>
      </c>
      <c r="AH1690" s="17">
        <f t="shared" ca="1" si="451"/>
        <v>5</v>
      </c>
      <c r="AI1690" s="17" t="str">
        <f>IFERROR(VLOOKUP(U1690,[1]Cruces!$O$1:$P$6,2,0),"Sin Orden")</f>
        <v>Pendiente</v>
      </c>
      <c r="AJ1690" s="17">
        <f t="shared" si="452"/>
        <v>20</v>
      </c>
      <c r="AK1690" s="17">
        <f t="shared" si="453"/>
        <v>11</v>
      </c>
      <c r="AL1690" s="17">
        <f t="shared" si="454"/>
        <v>2020</v>
      </c>
      <c r="AM1690" s="17">
        <f t="shared" ca="1" si="455"/>
        <v>5</v>
      </c>
      <c r="AN1690" s="18" t="str">
        <f>IFERROR(VLOOKUP(R1690*1,'[1]Ordenes de Servicio'!G:K,5,0),"No Cruza")</f>
        <v>No Cruza</v>
      </c>
      <c r="AO1690" s="17">
        <f t="shared" ca="1" si="456"/>
        <v>5</v>
      </c>
      <c r="AP1690" s="17">
        <f t="shared" si="457"/>
        <v>20</v>
      </c>
      <c r="AQ1690" s="17">
        <f t="shared" si="458"/>
        <v>11</v>
      </c>
      <c r="AR1690" s="17">
        <f t="shared" si="459"/>
        <v>2020</v>
      </c>
      <c r="AS1690" s="17">
        <f t="shared" ca="1" si="460"/>
        <v>5</v>
      </c>
      <c r="AT1690" s="17" t="str">
        <f t="shared" ca="1" si="463"/>
        <v>No</v>
      </c>
      <c r="AU1690" s="17">
        <f t="shared" si="461"/>
        <v>0</v>
      </c>
      <c r="AV1690" s="17" t="str">
        <f>+VLOOKUP(B1690,[1]Cruces!S:T,2,0)</f>
        <v>7. Ejecución en Campo OS BT</v>
      </c>
    </row>
    <row r="1691" spans="1:48" hidden="1" x14ac:dyDescent="0.25">
      <c r="A1691" s="17" t="s">
        <v>8691</v>
      </c>
      <c r="B1691" s="17" t="s">
        <v>1943</v>
      </c>
      <c r="C1691" s="17">
        <v>0</v>
      </c>
      <c r="D1691" s="17">
        <v>0</v>
      </c>
      <c r="E1691" s="17" t="s">
        <v>55</v>
      </c>
      <c r="F1691" s="17" t="s">
        <v>7717</v>
      </c>
      <c r="G1691" s="17" t="s">
        <v>8692</v>
      </c>
      <c r="H1691" s="20">
        <v>3126267797</v>
      </c>
      <c r="I1691" s="17" t="s">
        <v>71</v>
      </c>
      <c r="J1691" s="17" t="s">
        <v>59</v>
      </c>
      <c r="K1691" s="17" t="s">
        <v>8693</v>
      </c>
      <c r="L1691" s="17" t="s">
        <v>7720</v>
      </c>
      <c r="M1691" s="17" t="s">
        <v>7721</v>
      </c>
      <c r="N1691" s="17" t="s">
        <v>1946</v>
      </c>
      <c r="O1691" s="17">
        <v>20201026</v>
      </c>
      <c r="P1691" s="17">
        <v>20201026</v>
      </c>
      <c r="Q1691" s="17">
        <v>3440</v>
      </c>
      <c r="R1691" s="17">
        <v>28252244</v>
      </c>
      <c r="S1691" s="17" t="s">
        <v>6601</v>
      </c>
      <c r="T1691" s="17" t="s">
        <v>7091</v>
      </c>
      <c r="U1691" s="17" t="s">
        <v>77</v>
      </c>
      <c r="V1691" s="17">
        <f t="shared" si="462"/>
        <v>3</v>
      </c>
      <c r="W1691" s="17">
        <v>3000</v>
      </c>
      <c r="X1691" s="17" t="s">
        <v>7065</v>
      </c>
      <c r="Y1691" s="17" t="s">
        <v>1943</v>
      </c>
      <c r="Z1691" s="17">
        <v>20201026</v>
      </c>
      <c r="AA1691" s="17" t="s">
        <v>1947</v>
      </c>
      <c r="AB1691" s="17">
        <v>1</v>
      </c>
      <c r="AC1691" s="17" t="str">
        <f>IFERROR(VLOOKUP(A1691,[1]Cruces!AJ:AK,2,0),VLOOKUP(CONCATENATE(X1691,AA1691),[1]Cruces!G:H,2,0))</f>
        <v>Solicitud por BT</v>
      </c>
      <c r="AD1691" s="17">
        <f t="shared" si="448"/>
        <v>26</v>
      </c>
      <c r="AE1691" s="17">
        <f t="shared" si="449"/>
        <v>10</v>
      </c>
      <c r="AF1691" s="17">
        <f t="shared" si="450"/>
        <v>2020</v>
      </c>
      <c r="AG1691" s="17" t="str">
        <f>IFERROR(VLOOKUP(MID(A1691,2,4)*1,[1]Cruces!K:L,2,0),"Verificar")</f>
        <v>Magdalena</v>
      </c>
      <c r="AH1691" s="17">
        <f t="shared" ca="1" si="451"/>
        <v>30</v>
      </c>
      <c r="AI1691" s="17" t="str">
        <f>IFERROR(VLOOKUP(U1691,[1]Cruces!$O$1:$P$6,2,0),"Sin Orden")</f>
        <v>Pendiente</v>
      </c>
      <c r="AJ1691" s="17">
        <f t="shared" si="452"/>
        <v>26</v>
      </c>
      <c r="AK1691" s="17">
        <f t="shared" si="453"/>
        <v>10</v>
      </c>
      <c r="AL1691" s="17">
        <f t="shared" si="454"/>
        <v>2020</v>
      </c>
      <c r="AM1691" s="17">
        <f t="shared" ca="1" si="455"/>
        <v>30</v>
      </c>
      <c r="AN1691" s="18">
        <f>IFERROR(VLOOKUP(R1691*1,'[1]Ordenes de Servicio'!G:K,5,0),"No Cruza")</f>
        <v>44130</v>
      </c>
      <c r="AO1691" s="17">
        <f t="shared" ca="1" si="456"/>
        <v>30</v>
      </c>
      <c r="AP1691" s="17">
        <f t="shared" si="457"/>
        <v>26</v>
      </c>
      <c r="AQ1691" s="17">
        <f t="shared" si="458"/>
        <v>10</v>
      </c>
      <c r="AR1691" s="17">
        <f t="shared" si="459"/>
        <v>2020</v>
      </c>
      <c r="AS1691" s="17">
        <f t="shared" ca="1" si="460"/>
        <v>30</v>
      </c>
      <c r="AT1691" s="17" t="str">
        <f t="shared" ca="1" si="463"/>
        <v>No</v>
      </c>
      <c r="AU1691" s="17">
        <f t="shared" si="461"/>
        <v>0</v>
      </c>
      <c r="AV1691" s="17" t="str">
        <f>+VLOOKUP(B1691,[1]Cruces!S:T,2,0)</f>
        <v>7. Ejecución en Campo OS BT</v>
      </c>
    </row>
    <row r="1692" spans="1:48" hidden="1" x14ac:dyDescent="0.25">
      <c r="A1692" s="17" t="s">
        <v>8694</v>
      </c>
      <c r="B1692" s="17" t="s">
        <v>1943</v>
      </c>
      <c r="C1692" s="17">
        <v>0</v>
      </c>
      <c r="D1692" s="17">
        <v>0</v>
      </c>
      <c r="E1692" s="17" t="s">
        <v>55</v>
      </c>
      <c r="F1692" s="17" t="s">
        <v>932</v>
      </c>
      <c r="G1692" s="17" t="s">
        <v>8695</v>
      </c>
      <c r="H1692" s="17">
        <v>3023015945</v>
      </c>
      <c r="I1692" s="17" t="s">
        <v>71</v>
      </c>
      <c r="J1692" s="17" t="s">
        <v>59</v>
      </c>
      <c r="K1692" s="17" t="s">
        <v>8696</v>
      </c>
      <c r="L1692" s="17" t="s">
        <v>7095</v>
      </c>
      <c r="M1692" s="17" t="s">
        <v>7096</v>
      </c>
      <c r="N1692" s="17" t="s">
        <v>1946</v>
      </c>
      <c r="O1692" s="17">
        <v>20201103</v>
      </c>
      <c r="P1692" s="17">
        <v>20201103</v>
      </c>
      <c r="Q1692" s="17">
        <v>3410</v>
      </c>
      <c r="R1692" s="17">
        <v>28264880</v>
      </c>
      <c r="S1692" s="17" t="s">
        <v>6601</v>
      </c>
      <c r="T1692" s="17" t="s">
        <v>63</v>
      </c>
      <c r="U1692" s="17" t="s">
        <v>77</v>
      </c>
      <c r="V1692" s="17">
        <f t="shared" si="462"/>
        <v>3</v>
      </c>
      <c r="W1692" s="17">
        <v>3000</v>
      </c>
      <c r="X1692" s="17" t="s">
        <v>7065</v>
      </c>
      <c r="Y1692" s="17" t="s">
        <v>1943</v>
      </c>
      <c r="Z1692" s="17">
        <v>20201103</v>
      </c>
      <c r="AA1692" s="17" t="s">
        <v>1947</v>
      </c>
      <c r="AB1692" s="17">
        <v>1</v>
      </c>
      <c r="AC1692" s="17" t="str">
        <f>IFERROR(VLOOKUP(A1692,[1]Cruces!AJ:AK,2,0),VLOOKUP(CONCATENATE(X1692,AA1692),[1]Cruces!G:H,2,0))</f>
        <v>Solicitud por BT</v>
      </c>
      <c r="AD1692" s="17">
        <f t="shared" si="448"/>
        <v>3</v>
      </c>
      <c r="AE1692" s="17">
        <f t="shared" si="449"/>
        <v>11</v>
      </c>
      <c r="AF1692" s="17">
        <f t="shared" si="450"/>
        <v>2020</v>
      </c>
      <c r="AG1692" s="17" t="str">
        <f>IFERROR(VLOOKUP(MID(A1692,2,4)*1,[1]Cruces!K:L,2,0),"Verificar")</f>
        <v>Magdalena</v>
      </c>
      <c r="AH1692" s="17">
        <f t="shared" ca="1" si="451"/>
        <v>22</v>
      </c>
      <c r="AI1692" s="17" t="str">
        <f>IFERROR(VLOOKUP(U1692,[1]Cruces!$O$1:$P$6,2,0),"Sin Orden")</f>
        <v>Pendiente</v>
      </c>
      <c r="AJ1692" s="17">
        <f t="shared" si="452"/>
        <v>3</v>
      </c>
      <c r="AK1692" s="17">
        <f t="shared" si="453"/>
        <v>11</v>
      </c>
      <c r="AL1692" s="17">
        <f t="shared" si="454"/>
        <v>2020</v>
      </c>
      <c r="AM1692" s="17">
        <f t="shared" ca="1" si="455"/>
        <v>22</v>
      </c>
      <c r="AN1692" s="18" t="str">
        <f>IFERROR(VLOOKUP(R1692*1,'[1]Ordenes de Servicio'!G:K,5,0),"No Cruza")</f>
        <v>No Cruza</v>
      </c>
      <c r="AO1692" s="17">
        <f t="shared" ca="1" si="456"/>
        <v>22</v>
      </c>
      <c r="AP1692" s="17">
        <f t="shared" si="457"/>
        <v>3</v>
      </c>
      <c r="AQ1692" s="17">
        <f t="shared" si="458"/>
        <v>11</v>
      </c>
      <c r="AR1692" s="17">
        <f t="shared" si="459"/>
        <v>2020</v>
      </c>
      <c r="AS1692" s="17">
        <f t="shared" ca="1" si="460"/>
        <v>22</v>
      </c>
      <c r="AT1692" s="17" t="str">
        <f t="shared" ca="1" si="463"/>
        <v>No</v>
      </c>
      <c r="AU1692" s="17">
        <f t="shared" si="461"/>
        <v>0</v>
      </c>
      <c r="AV1692" s="17" t="str">
        <f>+VLOOKUP(B1692,[1]Cruces!S:T,2,0)</f>
        <v>7. Ejecución en Campo OS BT</v>
      </c>
    </row>
    <row r="1693" spans="1:48" hidden="1" x14ac:dyDescent="0.25">
      <c r="A1693" s="17" t="s">
        <v>3225</v>
      </c>
      <c r="B1693" s="17" t="s">
        <v>54</v>
      </c>
      <c r="C1693" s="17">
        <v>3791681</v>
      </c>
      <c r="D1693" s="17">
        <v>0</v>
      </c>
      <c r="E1693" s="17" t="s">
        <v>55</v>
      </c>
      <c r="F1693" s="17" t="s">
        <v>107</v>
      </c>
      <c r="G1693" s="17" t="s">
        <v>3076</v>
      </c>
      <c r="H1693" s="17">
        <v>0</v>
      </c>
      <c r="I1693" s="17" t="s">
        <v>71</v>
      </c>
      <c r="J1693" s="17" t="s">
        <v>59</v>
      </c>
      <c r="K1693" s="17" t="s">
        <v>3077</v>
      </c>
      <c r="L1693" s="17" t="s">
        <v>117</v>
      </c>
      <c r="M1693" s="17" t="s">
        <v>118</v>
      </c>
      <c r="N1693" s="17" t="s">
        <v>62</v>
      </c>
      <c r="O1693" s="17">
        <v>20200511</v>
      </c>
      <c r="P1693" s="17">
        <v>20200520</v>
      </c>
      <c r="Q1693" s="17">
        <v>9510</v>
      </c>
      <c r="R1693" s="17">
        <v>27463688</v>
      </c>
      <c r="S1693" s="17" t="s">
        <v>100</v>
      </c>
      <c r="T1693" s="17" t="s">
        <v>63</v>
      </c>
      <c r="U1693" s="17" t="s">
        <v>91</v>
      </c>
      <c r="V1693" s="17">
        <f t="shared" si="462"/>
        <v>600</v>
      </c>
      <c r="W1693" s="17">
        <v>600000</v>
      </c>
      <c r="X1693" s="17" t="s">
        <v>89</v>
      </c>
      <c r="Y1693" s="17" t="s">
        <v>65</v>
      </c>
      <c r="Z1693" s="17">
        <v>20200520</v>
      </c>
      <c r="AA1693" s="17" t="s">
        <v>101</v>
      </c>
      <c r="AB1693" s="17">
        <v>1</v>
      </c>
      <c r="AC1693" s="17" t="str">
        <f>IFERROR(VLOOKUP(A1693,[1]Cruces!AJ:AK,2,0),VLOOKUP(CONCATENATE(X1693,AA1693),[1]Cruces!G:H,2,0))</f>
        <v>Solicitud de Obra</v>
      </c>
      <c r="AD1693" s="17">
        <f t="shared" si="448"/>
        <v>11</v>
      </c>
      <c r="AE1693" s="17">
        <f t="shared" si="449"/>
        <v>5</v>
      </c>
      <c r="AF1693" s="17">
        <f t="shared" si="450"/>
        <v>2020</v>
      </c>
      <c r="AG1693" s="17" t="str">
        <f>IFERROR(VLOOKUP(MID(A1693,2,4)*1,[1]Cruces!K:L,2,0),"Verificar")</f>
        <v>Atlántico Norte</v>
      </c>
      <c r="AH1693" s="17">
        <f t="shared" ca="1" si="451"/>
        <v>198</v>
      </c>
      <c r="AI1693" s="17" t="str">
        <f>IFERROR(VLOOKUP(U1693,[1]Cruces!$O$1:$P$6,2,0),"Sin Orden")</f>
        <v>Resuelta</v>
      </c>
      <c r="AJ1693" s="17">
        <f t="shared" si="452"/>
        <v>20</v>
      </c>
      <c r="AK1693" s="17">
        <f t="shared" si="453"/>
        <v>5</v>
      </c>
      <c r="AL1693" s="17">
        <f t="shared" si="454"/>
        <v>2020</v>
      </c>
      <c r="AM1693" s="17">
        <f t="shared" ca="1" si="455"/>
        <v>189</v>
      </c>
      <c r="AN1693" s="18" t="str">
        <f>IFERROR(VLOOKUP(R1693*1,'[1]Ordenes de Servicio'!G:K,5,0),"No Cruza")</f>
        <v>No Cruza</v>
      </c>
      <c r="AO1693" s="17">
        <f t="shared" ca="1" si="456"/>
        <v>9</v>
      </c>
      <c r="AP1693" s="17">
        <f t="shared" si="457"/>
        <v>20</v>
      </c>
      <c r="AQ1693" s="17">
        <f t="shared" si="458"/>
        <v>5</v>
      </c>
      <c r="AR1693" s="17">
        <f t="shared" si="459"/>
        <v>2020</v>
      </c>
      <c r="AS1693" s="17">
        <f t="shared" ca="1" si="460"/>
        <v>189</v>
      </c>
      <c r="AT1693" s="17" t="str">
        <f t="shared" ca="1" si="463"/>
        <v>No</v>
      </c>
      <c r="AU1693" s="17">
        <f t="shared" si="461"/>
        <v>0</v>
      </c>
      <c r="AV1693" s="17" t="str">
        <f>+VLOOKUP(B1693,[1]Cruces!S:T,2,0)</f>
        <v>4. Presupuesto de Obra</v>
      </c>
    </row>
    <row r="1694" spans="1:48" hidden="1" x14ac:dyDescent="0.25">
      <c r="A1694" s="17" t="s">
        <v>3226</v>
      </c>
      <c r="B1694" s="17" t="s">
        <v>68</v>
      </c>
      <c r="C1694" s="17">
        <v>0</v>
      </c>
      <c r="D1694" s="17">
        <v>0</v>
      </c>
      <c r="E1694" s="17" t="s">
        <v>55</v>
      </c>
      <c r="F1694" s="17" t="s">
        <v>81</v>
      </c>
      <c r="G1694" s="17" t="s">
        <v>3227</v>
      </c>
      <c r="H1694" s="17">
        <v>0</v>
      </c>
      <c r="I1694" s="17" t="s">
        <v>71</v>
      </c>
      <c r="J1694" s="17" t="s">
        <v>59</v>
      </c>
      <c r="K1694" s="17" t="s">
        <v>3228</v>
      </c>
      <c r="L1694" s="17" t="s">
        <v>215</v>
      </c>
      <c r="M1694" s="17" t="s">
        <v>216</v>
      </c>
      <c r="N1694" s="17" t="s">
        <v>75</v>
      </c>
      <c r="O1694" s="17">
        <v>20201103</v>
      </c>
      <c r="P1694" s="17">
        <v>20201103</v>
      </c>
      <c r="Q1694" s="17">
        <v>3410</v>
      </c>
      <c r="R1694" s="17">
        <v>0</v>
      </c>
      <c r="S1694" s="17"/>
      <c r="T1694" s="17" t="s">
        <v>63</v>
      </c>
      <c r="U1694" s="17"/>
      <c r="V1694" s="17">
        <f t="shared" si="462"/>
        <v>150</v>
      </c>
      <c r="W1694" s="17">
        <v>150000</v>
      </c>
      <c r="X1694" s="17" t="s">
        <v>64</v>
      </c>
      <c r="Y1694" s="17" t="s">
        <v>68</v>
      </c>
      <c r="Z1694" s="17">
        <v>20201103</v>
      </c>
      <c r="AA1694" s="17" t="s">
        <v>283</v>
      </c>
      <c r="AB1694" s="17">
        <v>1</v>
      </c>
      <c r="AC1694" s="17" t="str">
        <f>IFERROR(VLOOKUP(A1694,[1]Cruces!AJ:AK,2,0),VLOOKUP(CONCATENATE(X1694,AA1694),[1]Cruces!G:H,2,0))</f>
        <v>Solicitud de Obra</v>
      </c>
      <c r="AD1694" s="17">
        <f t="shared" si="448"/>
        <v>3</v>
      </c>
      <c r="AE1694" s="17">
        <f t="shared" si="449"/>
        <v>11</v>
      </c>
      <c r="AF1694" s="17">
        <f t="shared" si="450"/>
        <v>2020</v>
      </c>
      <c r="AG1694" s="17" t="str">
        <f>IFERROR(VLOOKUP(MID(A1694,2,4)*1,[1]Cruces!K:L,2,0),"Verificar")</f>
        <v>Magdalena</v>
      </c>
      <c r="AH1694" s="17">
        <f t="shared" ca="1" si="451"/>
        <v>22</v>
      </c>
      <c r="AI1694" s="17" t="str">
        <f>IFERROR(VLOOKUP(U1694,[1]Cruces!$O$1:$P$6,2,0),"Sin Orden")</f>
        <v>Sin Orden</v>
      </c>
      <c r="AJ1694" s="17">
        <f t="shared" si="452"/>
        <v>3</v>
      </c>
      <c r="AK1694" s="17">
        <f t="shared" si="453"/>
        <v>11</v>
      </c>
      <c r="AL1694" s="17">
        <f t="shared" si="454"/>
        <v>2020</v>
      </c>
      <c r="AM1694" s="17">
        <f t="shared" ca="1" si="455"/>
        <v>22</v>
      </c>
      <c r="AN1694" s="18" t="str">
        <f>IFERROR(VLOOKUP(R1694*1,'[1]Ordenes de Servicio'!G:K,5,0),"No Cruza")</f>
        <v>No Cruza</v>
      </c>
      <c r="AO1694" s="17">
        <f t="shared" ca="1" si="456"/>
        <v>22</v>
      </c>
      <c r="AP1694" s="17">
        <f t="shared" si="457"/>
        <v>3</v>
      </c>
      <c r="AQ1694" s="17">
        <f t="shared" si="458"/>
        <v>11</v>
      </c>
      <c r="AR1694" s="17">
        <f t="shared" si="459"/>
        <v>2020</v>
      </c>
      <c r="AS1694" s="17">
        <f t="shared" ca="1" si="460"/>
        <v>22</v>
      </c>
      <c r="AT1694" s="17" t="str">
        <f t="shared" ca="1" si="463"/>
        <v>No</v>
      </c>
      <c r="AU1694" s="17">
        <f t="shared" si="461"/>
        <v>0</v>
      </c>
      <c r="AV1694" s="17" t="str">
        <f>+VLOOKUP(B1694,[1]Cruces!S:T,2,0)</f>
        <v>5. Consultoría / Adjudicación</v>
      </c>
    </row>
    <row r="1695" spans="1:48" hidden="1" x14ac:dyDescent="0.25">
      <c r="A1695" s="17" t="s">
        <v>8697</v>
      </c>
      <c r="B1695" s="17" t="s">
        <v>569</v>
      </c>
      <c r="C1695" s="17">
        <v>0</v>
      </c>
      <c r="D1695" s="17">
        <v>0</v>
      </c>
      <c r="E1695" s="17" t="s">
        <v>55</v>
      </c>
      <c r="F1695" s="17" t="s">
        <v>7098</v>
      </c>
      <c r="G1695" s="17" t="s">
        <v>8698</v>
      </c>
      <c r="H1695" s="17">
        <v>3046709992</v>
      </c>
      <c r="I1695" s="17" t="s">
        <v>71</v>
      </c>
      <c r="J1695" s="17" t="s">
        <v>59</v>
      </c>
      <c r="K1695" s="17" t="s">
        <v>97</v>
      </c>
      <c r="L1695" s="17" t="s">
        <v>7101</v>
      </c>
      <c r="M1695" s="17" t="s">
        <v>7102</v>
      </c>
      <c r="N1695" s="17" t="s">
        <v>572</v>
      </c>
      <c r="O1695" s="17">
        <v>20201114</v>
      </c>
      <c r="P1695" s="17">
        <v>20201114</v>
      </c>
      <c r="Q1695" s="17">
        <v>1170</v>
      </c>
      <c r="R1695" s="17">
        <v>0</v>
      </c>
      <c r="S1695" s="17"/>
      <c r="T1695" s="17" t="s">
        <v>63</v>
      </c>
      <c r="U1695" s="17"/>
      <c r="V1695" s="17">
        <f t="shared" si="462"/>
        <v>3</v>
      </c>
      <c r="W1695" s="17">
        <v>3000</v>
      </c>
      <c r="X1695" s="17" t="s">
        <v>7065</v>
      </c>
      <c r="Y1695" s="17" t="s">
        <v>569</v>
      </c>
      <c r="Z1695" s="17">
        <v>20201114</v>
      </c>
      <c r="AA1695" s="17" t="s">
        <v>1947</v>
      </c>
      <c r="AB1695" s="17">
        <v>1</v>
      </c>
      <c r="AC1695" s="17" t="str">
        <f>IFERROR(VLOOKUP(A1695,[1]Cruces!AJ:AK,2,0),VLOOKUP(CONCATENATE(X1695,AA1695),[1]Cruces!G:H,2,0))</f>
        <v>Solicitud por BT</v>
      </c>
      <c r="AD1695" s="17">
        <f t="shared" si="448"/>
        <v>14</v>
      </c>
      <c r="AE1695" s="17">
        <f t="shared" si="449"/>
        <v>11</v>
      </c>
      <c r="AF1695" s="17">
        <f t="shared" si="450"/>
        <v>2020</v>
      </c>
      <c r="AG1695" s="17" t="str">
        <f>IFERROR(VLOOKUP(MID(A1695,2,4)*1,[1]Cruces!K:L,2,0),"Verificar")</f>
        <v>Atlántico Norte</v>
      </c>
      <c r="AH1695" s="17">
        <f t="shared" ca="1" si="451"/>
        <v>11</v>
      </c>
      <c r="AI1695" s="17" t="str">
        <f>IFERROR(VLOOKUP(U1695,[1]Cruces!$O$1:$P$6,2,0),"Sin Orden")</f>
        <v>Sin Orden</v>
      </c>
      <c r="AJ1695" s="17">
        <f t="shared" si="452"/>
        <v>14</v>
      </c>
      <c r="AK1695" s="17">
        <f t="shared" si="453"/>
        <v>11</v>
      </c>
      <c r="AL1695" s="17">
        <f t="shared" si="454"/>
        <v>2020</v>
      </c>
      <c r="AM1695" s="17">
        <f t="shared" ca="1" si="455"/>
        <v>11</v>
      </c>
      <c r="AN1695" s="18" t="str">
        <f>IFERROR(VLOOKUP(R1695*1,'[1]Ordenes de Servicio'!G:K,5,0),"No Cruza")</f>
        <v>No Cruza</v>
      </c>
      <c r="AO1695" s="17">
        <f t="shared" ca="1" si="456"/>
        <v>11</v>
      </c>
      <c r="AP1695" s="17">
        <f t="shared" si="457"/>
        <v>14</v>
      </c>
      <c r="AQ1695" s="17">
        <f t="shared" si="458"/>
        <v>11</v>
      </c>
      <c r="AR1695" s="17">
        <f t="shared" si="459"/>
        <v>2020</v>
      </c>
      <c r="AS1695" s="17">
        <f t="shared" ca="1" si="460"/>
        <v>11</v>
      </c>
      <c r="AT1695" s="17" t="str">
        <f t="shared" ca="1" si="463"/>
        <v>No</v>
      </c>
      <c r="AU1695" s="17">
        <f t="shared" si="461"/>
        <v>0</v>
      </c>
      <c r="AV1695" s="17" t="str">
        <f>+VLOOKUP(B1695,[1]Cruces!S:T,2,0)</f>
        <v>1. Solicitud</v>
      </c>
    </row>
    <row r="1696" spans="1:48" hidden="1" x14ac:dyDescent="0.25">
      <c r="A1696" s="17" t="s">
        <v>8699</v>
      </c>
      <c r="B1696" s="17" t="s">
        <v>1943</v>
      </c>
      <c r="C1696" s="17">
        <v>0</v>
      </c>
      <c r="D1696" s="17">
        <v>0</v>
      </c>
      <c r="E1696" s="17" t="s">
        <v>55</v>
      </c>
      <c r="F1696" s="17" t="s">
        <v>7098</v>
      </c>
      <c r="G1696" s="17" t="s">
        <v>8700</v>
      </c>
      <c r="H1696" s="17">
        <v>3012130731</v>
      </c>
      <c r="I1696" s="17" t="s">
        <v>71</v>
      </c>
      <c r="J1696" s="17" t="s">
        <v>59</v>
      </c>
      <c r="K1696" s="17" t="s">
        <v>97</v>
      </c>
      <c r="L1696" s="17" t="s">
        <v>7678</v>
      </c>
      <c r="M1696" s="17" t="s">
        <v>7679</v>
      </c>
      <c r="N1696" s="17" t="s">
        <v>1946</v>
      </c>
      <c r="O1696" s="17">
        <v>20201104</v>
      </c>
      <c r="P1696" s="17">
        <v>20201120</v>
      </c>
      <c r="Q1696" s="17">
        <v>9510</v>
      </c>
      <c r="R1696" s="17">
        <v>28293197</v>
      </c>
      <c r="S1696" s="17" t="s">
        <v>6601</v>
      </c>
      <c r="T1696" s="17" t="s">
        <v>63</v>
      </c>
      <c r="U1696" s="17" t="s">
        <v>77</v>
      </c>
      <c r="V1696" s="17">
        <f t="shared" si="462"/>
        <v>3</v>
      </c>
      <c r="W1696" s="17">
        <v>3000</v>
      </c>
      <c r="X1696" s="17" t="s">
        <v>7065</v>
      </c>
      <c r="Y1696" s="17" t="s">
        <v>1943</v>
      </c>
      <c r="Z1696" s="17">
        <v>20201120</v>
      </c>
      <c r="AA1696" s="17" t="s">
        <v>1947</v>
      </c>
      <c r="AB1696" s="17">
        <v>1</v>
      </c>
      <c r="AC1696" s="17" t="str">
        <f>IFERROR(VLOOKUP(A1696,[1]Cruces!AJ:AK,2,0),VLOOKUP(CONCATENATE(X1696,AA1696),[1]Cruces!G:H,2,0))</f>
        <v>Solicitud por BT</v>
      </c>
      <c r="AD1696" s="17">
        <f t="shared" si="448"/>
        <v>4</v>
      </c>
      <c r="AE1696" s="17">
        <f t="shared" si="449"/>
        <v>11</v>
      </c>
      <c r="AF1696" s="17">
        <f t="shared" si="450"/>
        <v>2020</v>
      </c>
      <c r="AG1696" s="17" t="str">
        <f>IFERROR(VLOOKUP(MID(A1696,2,4)*1,[1]Cruces!K:L,2,0),"Verificar")</f>
        <v>Atlántico Norte</v>
      </c>
      <c r="AH1696" s="17">
        <f t="shared" ca="1" si="451"/>
        <v>21</v>
      </c>
      <c r="AI1696" s="17" t="str">
        <f>IFERROR(VLOOKUP(U1696,[1]Cruces!$O$1:$P$6,2,0),"Sin Orden")</f>
        <v>Pendiente</v>
      </c>
      <c r="AJ1696" s="17">
        <f t="shared" si="452"/>
        <v>20</v>
      </c>
      <c r="AK1696" s="17">
        <f t="shared" si="453"/>
        <v>11</v>
      </c>
      <c r="AL1696" s="17">
        <f t="shared" si="454"/>
        <v>2020</v>
      </c>
      <c r="AM1696" s="17">
        <f t="shared" ca="1" si="455"/>
        <v>5</v>
      </c>
      <c r="AN1696" s="18" t="str">
        <f>IFERROR(VLOOKUP(R1696*1,'[1]Ordenes de Servicio'!G:K,5,0),"No Cruza")</f>
        <v>No Cruza</v>
      </c>
      <c r="AO1696" s="17">
        <f t="shared" ca="1" si="456"/>
        <v>5</v>
      </c>
      <c r="AP1696" s="17">
        <f t="shared" si="457"/>
        <v>20</v>
      </c>
      <c r="AQ1696" s="17">
        <f t="shared" si="458"/>
        <v>11</v>
      </c>
      <c r="AR1696" s="17">
        <f t="shared" si="459"/>
        <v>2020</v>
      </c>
      <c r="AS1696" s="17">
        <f t="shared" ca="1" si="460"/>
        <v>5</v>
      </c>
      <c r="AT1696" s="17" t="str">
        <f t="shared" ca="1" si="463"/>
        <v>No</v>
      </c>
      <c r="AU1696" s="17">
        <f t="shared" si="461"/>
        <v>0</v>
      </c>
      <c r="AV1696" s="17" t="str">
        <f>+VLOOKUP(B1696,[1]Cruces!S:T,2,0)</f>
        <v>7. Ejecución en Campo OS BT</v>
      </c>
    </row>
    <row r="1697" spans="1:48" hidden="1" x14ac:dyDescent="0.25">
      <c r="A1697" s="17" t="s">
        <v>3229</v>
      </c>
      <c r="B1697" s="17" t="s">
        <v>54</v>
      </c>
      <c r="C1697" s="17">
        <v>0</v>
      </c>
      <c r="D1697" s="17">
        <v>0</v>
      </c>
      <c r="E1697" s="17" t="s">
        <v>55</v>
      </c>
      <c r="F1697" s="17" t="s">
        <v>932</v>
      </c>
      <c r="G1697" s="17" t="s">
        <v>3230</v>
      </c>
      <c r="H1697" s="17">
        <v>3175934303</v>
      </c>
      <c r="I1697" s="17" t="s">
        <v>71</v>
      </c>
      <c r="J1697" s="17" t="s">
        <v>59</v>
      </c>
      <c r="K1697" s="17" t="s">
        <v>3231</v>
      </c>
      <c r="L1697" s="17" t="s">
        <v>935</v>
      </c>
      <c r="M1697" s="17" t="s">
        <v>936</v>
      </c>
      <c r="N1697" s="17" t="s">
        <v>62</v>
      </c>
      <c r="O1697" s="17">
        <v>20200121</v>
      </c>
      <c r="P1697" s="17">
        <v>20200121</v>
      </c>
      <c r="Q1697" s="17">
        <v>3410</v>
      </c>
      <c r="R1697" s="17">
        <v>0</v>
      </c>
      <c r="S1697" s="17"/>
      <c r="T1697" s="17" t="s">
        <v>63</v>
      </c>
      <c r="U1697" s="17"/>
      <c r="V1697" s="17">
        <f t="shared" si="462"/>
        <v>37.5</v>
      </c>
      <c r="W1697" s="17">
        <v>37500</v>
      </c>
      <c r="X1697" s="17" t="s">
        <v>64</v>
      </c>
      <c r="Y1697" s="17" t="s">
        <v>65</v>
      </c>
      <c r="Z1697" s="17">
        <v>20200121</v>
      </c>
      <c r="AA1697" s="17" t="s">
        <v>78</v>
      </c>
      <c r="AB1697" s="17">
        <v>1</v>
      </c>
      <c r="AC1697" s="17" t="str">
        <f>IFERROR(VLOOKUP(A1697,[1]Cruces!AJ:AK,2,0),VLOOKUP(CONCATENATE(X1697,AA1697),[1]Cruces!G:H,2,0))</f>
        <v>Solicitud de Obra</v>
      </c>
      <c r="AD1697" s="17">
        <f t="shared" ref="AD1697:AD1753" si="464">MID(O1697,7,2)*1</f>
        <v>21</v>
      </c>
      <c r="AE1697" s="17">
        <f t="shared" ref="AE1697:AE1753" si="465">MID(O1697,5,2)*1</f>
        <v>1</v>
      </c>
      <c r="AF1697" s="17">
        <f t="shared" ref="AF1697:AF1753" si="466">MID(O1697,1,4)*1</f>
        <v>2020</v>
      </c>
      <c r="AG1697" s="17" t="str">
        <f>IFERROR(VLOOKUP(MID(A1697,2,4)*1,[1]Cruces!K:L,2,0),"Verificar")</f>
        <v>Magdalena</v>
      </c>
      <c r="AH1697" s="17">
        <f t="shared" ref="AH1697:AH1753" ca="1" si="467">TODAY()-DATE(AF1697,AE1697,AD1697)</f>
        <v>309</v>
      </c>
      <c r="AI1697" s="17" t="str">
        <f>IFERROR(VLOOKUP(U1697,[1]Cruces!$O$1:$P$6,2,0),"Sin Orden")</f>
        <v>Sin Orden</v>
      </c>
      <c r="AJ1697" s="17">
        <f t="shared" ref="AJ1697:AJ1753" si="468">MID(Z1697,7,2)*1</f>
        <v>21</v>
      </c>
      <c r="AK1697" s="17">
        <f t="shared" ref="AK1697:AK1753" si="469">MID(Z1697,5,2)*1</f>
        <v>1</v>
      </c>
      <c r="AL1697" s="17">
        <f t="shared" ref="AL1697:AL1753" si="470">MID(Z1697,1,4)*1</f>
        <v>2020</v>
      </c>
      <c r="AM1697" s="17">
        <f t="shared" ref="AM1697:AM1753" ca="1" si="471">+TODAY()-DATE(AL1697,AK1697,AJ1697)</f>
        <v>309</v>
      </c>
      <c r="AN1697" s="18" t="str">
        <f>IFERROR(VLOOKUP(R1697*1,'[1]Ordenes de Servicio'!G:K,5,0),"No Cruza")</f>
        <v>No Cruza</v>
      </c>
      <c r="AO1697" s="17">
        <f t="shared" ref="AO1697:AO1753" ca="1" si="472">+IF(AI1697="Resuelta",DATE(AL1697,AK1697,AJ1697)-DATE(AF1697,AE1697,AD1697),TODAY()-DATE(AL1697,AK1697,AJ1697))</f>
        <v>309</v>
      </c>
      <c r="AP1697" s="17">
        <f t="shared" ref="AP1697:AP1753" si="473">MID(P1697,7,2)*1</f>
        <v>21</v>
      </c>
      <c r="AQ1697" s="17">
        <f t="shared" ref="AQ1697:AQ1753" si="474">MID(P1697,5,2)*1</f>
        <v>1</v>
      </c>
      <c r="AR1697" s="17">
        <f t="shared" ref="AR1697:AR1753" si="475">MID(P1697,1,4)*1</f>
        <v>2020</v>
      </c>
      <c r="AS1697" s="17">
        <f t="shared" ref="AS1697:AS1753" ca="1" si="476">+TODAY()-DATE(AR1697,AQ1697,AP1697)</f>
        <v>309</v>
      </c>
      <c r="AT1697" s="17" t="str">
        <f t="shared" ca="1" si="463"/>
        <v>No</v>
      </c>
      <c r="AU1697" s="17">
        <f t="shared" ref="AU1697:AU1753" si="477">IF(DATE(AL1697,AK1697,AJ1697)-DATE(AR1697,AQ1697,AP1697)&lt;0,DATE(AR1697,AQ1697,AP1697)-DATE(AL1697,AK1697,AJ1697),DATE(AL1697,AK1697,AJ1697)-DATE(AR1697,AQ1697,AP1697))</f>
        <v>0</v>
      </c>
      <c r="AV1697" s="17" t="str">
        <f>+VLOOKUP(B1697,[1]Cruces!S:T,2,0)</f>
        <v>4. Presupuesto de Obra</v>
      </c>
    </row>
    <row r="1698" spans="1:48" hidden="1" x14ac:dyDescent="0.25">
      <c r="A1698" s="17" t="s">
        <v>3232</v>
      </c>
      <c r="B1698" s="17" t="s">
        <v>54</v>
      </c>
      <c r="C1698" s="17">
        <v>3009312</v>
      </c>
      <c r="D1698" s="17">
        <v>20134705</v>
      </c>
      <c r="E1698" s="17" t="s">
        <v>93</v>
      </c>
      <c r="F1698" s="17" t="s">
        <v>56</v>
      </c>
      <c r="G1698" s="17" t="s">
        <v>3233</v>
      </c>
      <c r="H1698" s="17">
        <v>3005842163</v>
      </c>
      <c r="I1698" s="17" t="s">
        <v>71</v>
      </c>
      <c r="J1698" s="17" t="s">
        <v>3234</v>
      </c>
      <c r="K1698" s="17" t="s">
        <v>97</v>
      </c>
      <c r="L1698" s="17" t="s">
        <v>299</v>
      </c>
      <c r="M1698" s="17" t="s">
        <v>300</v>
      </c>
      <c r="N1698" s="17" t="s">
        <v>62</v>
      </c>
      <c r="O1698" s="17">
        <v>20201111</v>
      </c>
      <c r="P1698" s="17">
        <v>20201118</v>
      </c>
      <c r="Q1698" s="17">
        <v>1110</v>
      </c>
      <c r="R1698" s="17">
        <v>28280246</v>
      </c>
      <c r="S1698" s="17" t="s">
        <v>100</v>
      </c>
      <c r="T1698" s="17" t="s">
        <v>63</v>
      </c>
      <c r="U1698" s="17" t="s">
        <v>91</v>
      </c>
      <c r="V1698" s="17">
        <f t="shared" ref="V1698:V1754" si="478">+W1698/1000</f>
        <v>37.5</v>
      </c>
      <c r="W1698" s="17">
        <v>37500</v>
      </c>
      <c r="X1698" s="17" t="s">
        <v>89</v>
      </c>
      <c r="Y1698" s="17" t="s">
        <v>65</v>
      </c>
      <c r="Z1698" s="17">
        <v>20201118</v>
      </c>
      <c r="AA1698" s="17" t="s">
        <v>78</v>
      </c>
      <c r="AB1698" s="17">
        <v>1</v>
      </c>
      <c r="AC1698" s="17" t="str">
        <f>IFERROR(VLOOKUP(A1698,[1]Cruces!AJ:AK,2,0),VLOOKUP(CONCATENATE(X1698,AA1698),[1]Cruces!G:H,2,0))</f>
        <v>Solicitud de Obra</v>
      </c>
      <c r="AD1698" s="17">
        <f t="shared" si="464"/>
        <v>11</v>
      </c>
      <c r="AE1698" s="17">
        <f t="shared" si="465"/>
        <v>11</v>
      </c>
      <c r="AF1698" s="17">
        <f t="shared" si="466"/>
        <v>2020</v>
      </c>
      <c r="AG1698" s="17" t="str">
        <f>IFERROR(VLOOKUP(MID(A1698,2,4)*1,[1]Cruces!K:L,2,0),"Verificar")</f>
        <v>Atlántico Norte</v>
      </c>
      <c r="AH1698" s="17">
        <f t="shared" ca="1" si="467"/>
        <v>14</v>
      </c>
      <c r="AI1698" s="17" t="str">
        <f>IFERROR(VLOOKUP(U1698,[1]Cruces!$O$1:$P$6,2,0),"Sin Orden")</f>
        <v>Resuelta</v>
      </c>
      <c r="AJ1698" s="17">
        <f t="shared" si="468"/>
        <v>18</v>
      </c>
      <c r="AK1698" s="17">
        <f t="shared" si="469"/>
        <v>11</v>
      </c>
      <c r="AL1698" s="17">
        <f t="shared" si="470"/>
        <v>2020</v>
      </c>
      <c r="AM1698" s="17">
        <f t="shared" ca="1" si="471"/>
        <v>7</v>
      </c>
      <c r="AN1698" s="18" t="str">
        <f>IFERROR(VLOOKUP(R1698*1,'[1]Ordenes de Servicio'!G:K,5,0),"No Cruza")</f>
        <v>No Cruza</v>
      </c>
      <c r="AO1698" s="17">
        <f t="shared" ca="1" si="472"/>
        <v>7</v>
      </c>
      <c r="AP1698" s="17">
        <f t="shared" si="473"/>
        <v>18</v>
      </c>
      <c r="AQ1698" s="17">
        <f t="shared" si="474"/>
        <v>11</v>
      </c>
      <c r="AR1698" s="17">
        <f t="shared" si="475"/>
        <v>2020</v>
      </c>
      <c r="AS1698" s="17">
        <f t="shared" ca="1" si="476"/>
        <v>7</v>
      </c>
      <c r="AT1698" s="17" t="str">
        <f t="shared" ref="AT1698:AT1754" ca="1" si="479">IF(AS1698&gt;359,"Si","No")</f>
        <v>No</v>
      </c>
      <c r="AU1698" s="17">
        <f t="shared" si="477"/>
        <v>0</v>
      </c>
      <c r="AV1698" s="17" t="str">
        <f>+VLOOKUP(B1698,[1]Cruces!S:T,2,0)</f>
        <v>4. Presupuesto de Obra</v>
      </c>
    </row>
    <row r="1699" spans="1:48" hidden="1" x14ac:dyDescent="0.25">
      <c r="A1699" s="17" t="s">
        <v>8701</v>
      </c>
      <c r="B1699" s="17" t="s">
        <v>6595</v>
      </c>
      <c r="C1699" s="17">
        <v>0</v>
      </c>
      <c r="D1699" s="17">
        <v>0</v>
      </c>
      <c r="E1699" s="17" t="s">
        <v>55</v>
      </c>
      <c r="F1699" s="17" t="s">
        <v>7717</v>
      </c>
      <c r="G1699" s="17" t="s">
        <v>8702</v>
      </c>
      <c r="H1699" s="17">
        <v>3013953405</v>
      </c>
      <c r="I1699" s="17" t="s">
        <v>71</v>
      </c>
      <c r="J1699" s="17" t="s">
        <v>59</v>
      </c>
      <c r="K1699" s="17" t="s">
        <v>97</v>
      </c>
      <c r="L1699" s="17" t="s">
        <v>8039</v>
      </c>
      <c r="M1699" s="17" t="s">
        <v>8040</v>
      </c>
      <c r="N1699" s="17" t="s">
        <v>6600</v>
      </c>
      <c r="O1699" s="17">
        <v>20170811</v>
      </c>
      <c r="P1699" s="17">
        <v>20191030</v>
      </c>
      <c r="Q1699" s="17">
        <v>1180</v>
      </c>
      <c r="R1699" s="17">
        <v>27401794</v>
      </c>
      <c r="S1699" s="17" t="s">
        <v>6601</v>
      </c>
      <c r="T1699" s="17" t="s">
        <v>63</v>
      </c>
      <c r="U1699" s="17" t="s">
        <v>91</v>
      </c>
      <c r="V1699" s="17">
        <f t="shared" si="478"/>
        <v>1</v>
      </c>
      <c r="W1699" s="17">
        <v>1000</v>
      </c>
      <c r="X1699" s="17" t="s">
        <v>7065</v>
      </c>
      <c r="Y1699" s="17" t="s">
        <v>6595</v>
      </c>
      <c r="Z1699" s="17">
        <v>20191030</v>
      </c>
      <c r="AA1699" s="17" t="s">
        <v>1947</v>
      </c>
      <c r="AB1699" s="17">
        <v>1</v>
      </c>
      <c r="AC1699" s="17" t="str">
        <f>IFERROR(VLOOKUP(A1699,[1]Cruces!AJ:AK,2,0),VLOOKUP(CONCATENATE(X1699,AA1699),[1]Cruces!G:H,2,0))</f>
        <v>Solicitud por BT</v>
      </c>
      <c r="AD1699" s="17">
        <f t="shared" si="464"/>
        <v>11</v>
      </c>
      <c r="AE1699" s="17">
        <f t="shared" si="465"/>
        <v>8</v>
      </c>
      <c r="AF1699" s="17">
        <f t="shared" si="466"/>
        <v>2017</v>
      </c>
      <c r="AG1699" s="17" t="str">
        <f>IFERROR(VLOOKUP(MID(A1699,2,4)*1,[1]Cruces!K:L,2,0),"Verificar")</f>
        <v>Atlántico Norte</v>
      </c>
      <c r="AH1699" s="17">
        <f t="shared" ca="1" si="467"/>
        <v>1202</v>
      </c>
      <c r="AI1699" s="17" t="str">
        <f>IFERROR(VLOOKUP(U1699,[1]Cruces!$O$1:$P$6,2,0),"Sin Orden")</f>
        <v>Resuelta</v>
      </c>
      <c r="AJ1699" s="17">
        <f t="shared" si="468"/>
        <v>30</v>
      </c>
      <c r="AK1699" s="17">
        <f t="shared" si="469"/>
        <v>10</v>
      </c>
      <c r="AL1699" s="17">
        <f t="shared" si="470"/>
        <v>2019</v>
      </c>
      <c r="AM1699" s="17">
        <f t="shared" ca="1" si="471"/>
        <v>392</v>
      </c>
      <c r="AN1699" s="18" t="str">
        <f>IFERROR(VLOOKUP(R1699*1,'[1]Ordenes de Servicio'!G:K,5,0),"No Cruza")</f>
        <v>No Cruza</v>
      </c>
      <c r="AO1699" s="17">
        <f t="shared" ca="1" si="472"/>
        <v>810</v>
      </c>
      <c r="AP1699" s="17">
        <f t="shared" si="473"/>
        <v>30</v>
      </c>
      <c r="AQ1699" s="17">
        <f t="shared" si="474"/>
        <v>10</v>
      </c>
      <c r="AR1699" s="17">
        <f t="shared" si="475"/>
        <v>2019</v>
      </c>
      <c r="AS1699" s="17">
        <f t="shared" ca="1" si="476"/>
        <v>392</v>
      </c>
      <c r="AT1699" s="17" t="str">
        <f t="shared" ca="1" si="479"/>
        <v>Si</v>
      </c>
      <c r="AU1699" s="17">
        <f t="shared" si="477"/>
        <v>0</v>
      </c>
      <c r="AV1699" s="17" t="str">
        <f>+VLOOKUP(B1699,[1]Cruces!S:T,2,0)</f>
        <v>7. Ejecución en Campo OS BT</v>
      </c>
    </row>
    <row r="1700" spans="1:48" hidden="1" x14ac:dyDescent="0.25">
      <c r="A1700" s="17" t="s">
        <v>3235</v>
      </c>
      <c r="B1700" s="17" t="s">
        <v>54</v>
      </c>
      <c r="C1700" s="17">
        <v>3677853</v>
      </c>
      <c r="D1700" s="17">
        <v>36096572</v>
      </c>
      <c r="E1700" s="17" t="s">
        <v>93</v>
      </c>
      <c r="F1700" s="17" t="s">
        <v>232</v>
      </c>
      <c r="G1700" s="17" t="s">
        <v>2836</v>
      </c>
      <c r="H1700" s="17">
        <v>3024522966</v>
      </c>
      <c r="I1700" s="17" t="s">
        <v>116</v>
      </c>
      <c r="J1700" s="17" t="s">
        <v>3236</v>
      </c>
      <c r="K1700" s="17" t="s">
        <v>3237</v>
      </c>
      <c r="L1700" s="17" t="s">
        <v>280</v>
      </c>
      <c r="M1700" s="17" t="s">
        <v>281</v>
      </c>
      <c r="N1700" s="17" t="s">
        <v>62</v>
      </c>
      <c r="O1700" s="17">
        <v>20201110</v>
      </c>
      <c r="P1700" s="17">
        <v>20201120</v>
      </c>
      <c r="Q1700" s="17">
        <v>1210</v>
      </c>
      <c r="R1700" s="17">
        <v>28281576</v>
      </c>
      <c r="S1700" s="17" t="s">
        <v>100</v>
      </c>
      <c r="T1700" s="17" t="s">
        <v>63</v>
      </c>
      <c r="U1700" s="17" t="s">
        <v>91</v>
      </c>
      <c r="V1700" s="17">
        <f t="shared" si="478"/>
        <v>75</v>
      </c>
      <c r="W1700" s="17">
        <v>75000</v>
      </c>
      <c r="X1700" s="17" t="s">
        <v>89</v>
      </c>
      <c r="Y1700" s="17" t="s">
        <v>65</v>
      </c>
      <c r="Z1700" s="17">
        <v>20201120</v>
      </c>
      <c r="AA1700" s="17" t="s">
        <v>78</v>
      </c>
      <c r="AB1700" s="17">
        <v>1</v>
      </c>
      <c r="AC1700" s="17" t="str">
        <f>IFERROR(VLOOKUP(A1700,[1]Cruces!AJ:AK,2,0),VLOOKUP(CONCATENATE(X1700,AA1700),[1]Cruces!G:H,2,0))</f>
        <v>Solicitud de Obra</v>
      </c>
      <c r="AD1700" s="17">
        <f t="shared" si="464"/>
        <v>10</v>
      </c>
      <c r="AE1700" s="17">
        <f t="shared" si="465"/>
        <v>11</v>
      </c>
      <c r="AF1700" s="17">
        <f t="shared" si="466"/>
        <v>2020</v>
      </c>
      <c r="AG1700" s="17" t="str">
        <f>IFERROR(VLOOKUP(MID(A1700,2,4)*1,[1]Cruces!K:L,2,0),"Verificar")</f>
        <v>Atlántico Sur</v>
      </c>
      <c r="AH1700" s="17">
        <f t="shared" ca="1" si="467"/>
        <v>15</v>
      </c>
      <c r="AI1700" s="17" t="str">
        <f>IFERROR(VLOOKUP(U1700,[1]Cruces!$O$1:$P$6,2,0),"Sin Orden")</f>
        <v>Resuelta</v>
      </c>
      <c r="AJ1700" s="17">
        <f t="shared" si="468"/>
        <v>20</v>
      </c>
      <c r="AK1700" s="17">
        <f t="shared" si="469"/>
        <v>11</v>
      </c>
      <c r="AL1700" s="17">
        <f t="shared" si="470"/>
        <v>2020</v>
      </c>
      <c r="AM1700" s="17">
        <f t="shared" ca="1" si="471"/>
        <v>5</v>
      </c>
      <c r="AN1700" s="18" t="str">
        <f>IFERROR(VLOOKUP(R1700*1,'[1]Ordenes de Servicio'!G:K,5,0),"No Cruza")</f>
        <v>No Cruza</v>
      </c>
      <c r="AO1700" s="17">
        <f t="shared" ca="1" si="472"/>
        <v>10</v>
      </c>
      <c r="AP1700" s="17">
        <f t="shared" si="473"/>
        <v>20</v>
      </c>
      <c r="AQ1700" s="17">
        <f t="shared" si="474"/>
        <v>11</v>
      </c>
      <c r="AR1700" s="17">
        <f t="shared" si="475"/>
        <v>2020</v>
      </c>
      <c r="AS1700" s="17">
        <f t="shared" ca="1" si="476"/>
        <v>5</v>
      </c>
      <c r="AT1700" s="17" t="str">
        <f t="shared" ca="1" si="479"/>
        <v>No</v>
      </c>
      <c r="AU1700" s="17">
        <f t="shared" si="477"/>
        <v>0</v>
      </c>
      <c r="AV1700" s="17" t="str">
        <f>+VLOOKUP(B1700,[1]Cruces!S:T,2,0)</f>
        <v>4. Presupuesto de Obra</v>
      </c>
    </row>
    <row r="1701" spans="1:48" hidden="1" x14ac:dyDescent="0.25">
      <c r="A1701" s="17" t="s">
        <v>3238</v>
      </c>
      <c r="B1701" s="17" t="s">
        <v>68</v>
      </c>
      <c r="C1701" s="17">
        <v>0</v>
      </c>
      <c r="D1701" s="17">
        <v>0</v>
      </c>
      <c r="E1701" s="17" t="s">
        <v>55</v>
      </c>
      <c r="F1701" s="17" t="s">
        <v>107</v>
      </c>
      <c r="G1701" s="17" t="s">
        <v>3239</v>
      </c>
      <c r="H1701" s="17">
        <v>0</v>
      </c>
      <c r="I1701" s="17" t="s">
        <v>71</v>
      </c>
      <c r="J1701" s="17" t="s">
        <v>59</v>
      </c>
      <c r="K1701" s="17" t="s">
        <v>3240</v>
      </c>
      <c r="L1701" s="17" t="s">
        <v>117</v>
      </c>
      <c r="M1701" s="17" t="s">
        <v>118</v>
      </c>
      <c r="N1701" s="17" t="s">
        <v>75</v>
      </c>
      <c r="O1701" s="17">
        <v>20200518</v>
      </c>
      <c r="P1701" s="17">
        <v>20200609</v>
      </c>
      <c r="Q1701" s="17">
        <v>1170</v>
      </c>
      <c r="R1701" s="17">
        <v>27850025</v>
      </c>
      <c r="S1701" s="17" t="s">
        <v>76</v>
      </c>
      <c r="T1701" s="17" t="s">
        <v>63</v>
      </c>
      <c r="U1701" s="17" t="s">
        <v>88</v>
      </c>
      <c r="V1701" s="17">
        <f t="shared" si="478"/>
        <v>75</v>
      </c>
      <c r="W1701" s="17">
        <v>75000</v>
      </c>
      <c r="X1701" s="17" t="s">
        <v>64</v>
      </c>
      <c r="Y1701" s="17" t="s">
        <v>105</v>
      </c>
      <c r="Z1701" s="17">
        <v>20200806</v>
      </c>
      <c r="AA1701" s="17" t="s">
        <v>78</v>
      </c>
      <c r="AB1701" s="17">
        <v>1</v>
      </c>
      <c r="AC1701" s="17" t="str">
        <f>IFERROR(VLOOKUP(A1701,[1]Cruces!AJ:AK,2,0),VLOOKUP(CONCATENATE(X1701,AA1701),[1]Cruces!G:H,2,0))</f>
        <v>Solicitud de Obra</v>
      </c>
      <c r="AD1701" s="17">
        <f t="shared" si="464"/>
        <v>18</v>
      </c>
      <c r="AE1701" s="17">
        <f t="shared" si="465"/>
        <v>5</v>
      </c>
      <c r="AF1701" s="17">
        <f t="shared" si="466"/>
        <v>2020</v>
      </c>
      <c r="AG1701" s="17" t="str">
        <f>IFERROR(VLOOKUP(MID(A1701,2,4)*1,[1]Cruces!K:L,2,0),"Verificar")</f>
        <v>Atlántico Norte</v>
      </c>
      <c r="AH1701" s="17">
        <f t="shared" ca="1" si="467"/>
        <v>191</v>
      </c>
      <c r="AI1701" s="17" t="str">
        <f>IFERROR(VLOOKUP(U1701,[1]Cruces!$O$1:$P$6,2,0),"Sin Orden")</f>
        <v>Resuelta</v>
      </c>
      <c r="AJ1701" s="17">
        <f t="shared" si="468"/>
        <v>6</v>
      </c>
      <c r="AK1701" s="17">
        <f t="shared" si="469"/>
        <v>8</v>
      </c>
      <c r="AL1701" s="17">
        <f t="shared" si="470"/>
        <v>2020</v>
      </c>
      <c r="AM1701" s="17">
        <f t="shared" ca="1" si="471"/>
        <v>111</v>
      </c>
      <c r="AN1701" s="18" t="str">
        <f>IFERROR(VLOOKUP(R1701*1,'[1]Ordenes de Servicio'!G:K,5,0),"No Cruza")</f>
        <v>No Cruza</v>
      </c>
      <c r="AO1701" s="17">
        <f t="shared" ca="1" si="472"/>
        <v>80</v>
      </c>
      <c r="AP1701" s="17">
        <f t="shared" si="473"/>
        <v>9</v>
      </c>
      <c r="AQ1701" s="17">
        <f t="shared" si="474"/>
        <v>6</v>
      </c>
      <c r="AR1701" s="17">
        <f t="shared" si="475"/>
        <v>2020</v>
      </c>
      <c r="AS1701" s="17">
        <f t="shared" ca="1" si="476"/>
        <v>169</v>
      </c>
      <c r="AT1701" s="17" t="str">
        <f t="shared" ca="1" si="479"/>
        <v>No</v>
      </c>
      <c r="AU1701" s="17">
        <f t="shared" si="477"/>
        <v>58</v>
      </c>
      <c r="AV1701" s="17" t="str">
        <f>+VLOOKUP(B1701,[1]Cruces!S:T,2,0)</f>
        <v>5. Consultoría / Adjudicación</v>
      </c>
    </row>
    <row r="1702" spans="1:48" hidden="1" x14ac:dyDescent="0.25">
      <c r="A1702" s="17" t="s">
        <v>3241</v>
      </c>
      <c r="B1702" s="17" t="s">
        <v>68</v>
      </c>
      <c r="C1702" s="17">
        <v>0</v>
      </c>
      <c r="D1702" s="17">
        <v>0</v>
      </c>
      <c r="E1702" s="17" t="s">
        <v>55</v>
      </c>
      <c r="F1702" s="17" t="s">
        <v>56</v>
      </c>
      <c r="G1702" s="17" t="s">
        <v>3242</v>
      </c>
      <c r="H1702" s="17">
        <v>0</v>
      </c>
      <c r="I1702" s="17" t="s">
        <v>116</v>
      </c>
      <c r="J1702" s="17" t="s">
        <v>59</v>
      </c>
      <c r="K1702" s="17" t="s">
        <v>97</v>
      </c>
      <c r="L1702" s="17" t="s">
        <v>172</v>
      </c>
      <c r="M1702" s="17" t="s">
        <v>173</v>
      </c>
      <c r="N1702" s="17" t="s">
        <v>75</v>
      </c>
      <c r="O1702" s="17">
        <v>20200313</v>
      </c>
      <c r="P1702" s="17">
        <v>20200403</v>
      </c>
      <c r="Q1702" s="17">
        <v>1150</v>
      </c>
      <c r="R1702" s="17">
        <v>28125679</v>
      </c>
      <c r="S1702" s="17" t="s">
        <v>76</v>
      </c>
      <c r="T1702" s="17" t="s">
        <v>63</v>
      </c>
      <c r="U1702" s="17" t="s">
        <v>91</v>
      </c>
      <c r="V1702" s="17">
        <f t="shared" si="478"/>
        <v>30</v>
      </c>
      <c r="W1702" s="17">
        <v>30000</v>
      </c>
      <c r="X1702" s="17" t="s">
        <v>64</v>
      </c>
      <c r="Y1702" s="17" t="s">
        <v>105</v>
      </c>
      <c r="Z1702" s="17">
        <v>20200806</v>
      </c>
      <c r="AA1702" s="17" t="s">
        <v>78</v>
      </c>
      <c r="AB1702" s="17">
        <v>1</v>
      </c>
      <c r="AC1702" s="17" t="str">
        <f>IFERROR(VLOOKUP(A1702,[1]Cruces!AJ:AK,2,0),VLOOKUP(CONCATENATE(X1702,AA1702),[1]Cruces!G:H,2,0))</f>
        <v>Solicitud de Obra</v>
      </c>
      <c r="AD1702" s="17">
        <f t="shared" si="464"/>
        <v>13</v>
      </c>
      <c r="AE1702" s="17">
        <f t="shared" si="465"/>
        <v>3</v>
      </c>
      <c r="AF1702" s="17">
        <f t="shared" si="466"/>
        <v>2020</v>
      </c>
      <c r="AG1702" s="17" t="str">
        <f>IFERROR(VLOOKUP(MID(A1702,2,4)*1,[1]Cruces!K:L,2,0),"Verificar")</f>
        <v>Atlántico Norte</v>
      </c>
      <c r="AH1702" s="17">
        <f t="shared" ca="1" si="467"/>
        <v>257</v>
      </c>
      <c r="AI1702" s="17" t="str">
        <f>IFERROR(VLOOKUP(U1702,[1]Cruces!$O$1:$P$6,2,0),"Sin Orden")</f>
        <v>Resuelta</v>
      </c>
      <c r="AJ1702" s="17">
        <f t="shared" si="468"/>
        <v>6</v>
      </c>
      <c r="AK1702" s="17">
        <f t="shared" si="469"/>
        <v>8</v>
      </c>
      <c r="AL1702" s="17">
        <f t="shared" si="470"/>
        <v>2020</v>
      </c>
      <c r="AM1702" s="17">
        <f t="shared" ca="1" si="471"/>
        <v>111</v>
      </c>
      <c r="AN1702" s="18">
        <f>IFERROR(VLOOKUP(R1702*1,'[1]Ordenes de Servicio'!G:K,5,0),"No Cruza")</f>
        <v>44085</v>
      </c>
      <c r="AO1702" s="17">
        <f t="shared" ca="1" si="472"/>
        <v>146</v>
      </c>
      <c r="AP1702" s="17">
        <f t="shared" si="473"/>
        <v>3</v>
      </c>
      <c r="AQ1702" s="17">
        <f t="shared" si="474"/>
        <v>4</v>
      </c>
      <c r="AR1702" s="17">
        <f t="shared" si="475"/>
        <v>2020</v>
      </c>
      <c r="AS1702" s="17">
        <f t="shared" ca="1" si="476"/>
        <v>236</v>
      </c>
      <c r="AT1702" s="17" t="str">
        <f t="shared" ca="1" si="479"/>
        <v>No</v>
      </c>
      <c r="AU1702" s="17">
        <f t="shared" si="477"/>
        <v>125</v>
      </c>
      <c r="AV1702" s="17" t="str">
        <f>+VLOOKUP(B1702,[1]Cruces!S:T,2,0)</f>
        <v>5. Consultoría / Adjudicación</v>
      </c>
    </row>
    <row r="1703" spans="1:48" hidden="1" x14ac:dyDescent="0.25">
      <c r="A1703" s="17" t="s">
        <v>3243</v>
      </c>
      <c r="B1703" s="17" t="s">
        <v>68</v>
      </c>
      <c r="C1703" s="17">
        <v>1152349</v>
      </c>
      <c r="D1703" s="17">
        <v>10056421</v>
      </c>
      <c r="E1703" s="17" t="s">
        <v>93</v>
      </c>
      <c r="F1703" s="17" t="s">
        <v>81</v>
      </c>
      <c r="G1703" s="17" t="s">
        <v>3244</v>
      </c>
      <c r="H1703" s="17">
        <v>3145084295</v>
      </c>
      <c r="I1703" s="17" t="s">
        <v>71</v>
      </c>
      <c r="J1703" s="17" t="s">
        <v>3245</v>
      </c>
      <c r="K1703" s="17" t="s">
        <v>3246</v>
      </c>
      <c r="L1703" s="17" t="s">
        <v>85</v>
      </c>
      <c r="M1703" s="17" t="s">
        <v>86</v>
      </c>
      <c r="N1703" s="17" t="s">
        <v>75</v>
      </c>
      <c r="O1703" s="17">
        <v>20200814</v>
      </c>
      <c r="P1703" s="17">
        <v>20200915</v>
      </c>
      <c r="Q1703" s="17">
        <v>3410</v>
      </c>
      <c r="R1703" s="17">
        <v>28278514</v>
      </c>
      <c r="S1703" s="17" t="s">
        <v>76</v>
      </c>
      <c r="T1703" s="17" t="s">
        <v>63</v>
      </c>
      <c r="U1703" s="17" t="s">
        <v>91</v>
      </c>
      <c r="V1703" s="17">
        <f t="shared" si="478"/>
        <v>45</v>
      </c>
      <c r="W1703" s="17">
        <v>45000</v>
      </c>
      <c r="X1703" s="17" t="s">
        <v>89</v>
      </c>
      <c r="Y1703" s="17" t="s">
        <v>136</v>
      </c>
      <c r="Z1703" s="17">
        <v>20200918</v>
      </c>
      <c r="AA1703" s="17" t="s">
        <v>78</v>
      </c>
      <c r="AB1703" s="17">
        <v>1</v>
      </c>
      <c r="AC1703" s="17" t="str">
        <f>IFERROR(VLOOKUP(A1703,[1]Cruces!AJ:AK,2,0),VLOOKUP(CONCATENATE(X1703,AA1703),[1]Cruces!G:H,2,0))</f>
        <v>Solicitud de Obra</v>
      </c>
      <c r="AD1703" s="17">
        <f t="shared" si="464"/>
        <v>14</v>
      </c>
      <c r="AE1703" s="17">
        <f t="shared" si="465"/>
        <v>8</v>
      </c>
      <c r="AF1703" s="17">
        <f t="shared" si="466"/>
        <v>2020</v>
      </c>
      <c r="AG1703" s="17" t="str">
        <f>IFERROR(VLOOKUP(MID(A1703,2,4)*1,[1]Cruces!K:L,2,0),"Verificar")</f>
        <v>Magdalena</v>
      </c>
      <c r="AH1703" s="17">
        <f t="shared" ca="1" si="467"/>
        <v>103</v>
      </c>
      <c r="AI1703" s="17" t="str">
        <f>IFERROR(VLOOKUP(U1703,[1]Cruces!$O$1:$P$6,2,0),"Sin Orden")</f>
        <v>Resuelta</v>
      </c>
      <c r="AJ1703" s="17">
        <f t="shared" si="468"/>
        <v>18</v>
      </c>
      <c r="AK1703" s="17">
        <f t="shared" si="469"/>
        <v>9</v>
      </c>
      <c r="AL1703" s="17">
        <f t="shared" si="470"/>
        <v>2020</v>
      </c>
      <c r="AM1703" s="17">
        <f t="shared" ca="1" si="471"/>
        <v>68</v>
      </c>
      <c r="AN1703" s="18" t="str">
        <f>IFERROR(VLOOKUP(R1703*1,'[1]Ordenes de Servicio'!G:K,5,0),"No Cruza")</f>
        <v>No Cruza</v>
      </c>
      <c r="AO1703" s="17">
        <f t="shared" ca="1" si="472"/>
        <v>35</v>
      </c>
      <c r="AP1703" s="17">
        <f t="shared" si="473"/>
        <v>15</v>
      </c>
      <c r="AQ1703" s="17">
        <f t="shared" si="474"/>
        <v>9</v>
      </c>
      <c r="AR1703" s="17">
        <f t="shared" si="475"/>
        <v>2020</v>
      </c>
      <c r="AS1703" s="17">
        <f t="shared" ca="1" si="476"/>
        <v>71</v>
      </c>
      <c r="AT1703" s="17" t="str">
        <f t="shared" ca="1" si="479"/>
        <v>No</v>
      </c>
      <c r="AU1703" s="17">
        <f t="shared" si="477"/>
        <v>3</v>
      </c>
      <c r="AV1703" s="17" t="str">
        <f>+VLOOKUP(B1703,[1]Cruces!S:T,2,0)</f>
        <v>5. Consultoría / Adjudicación</v>
      </c>
    </row>
    <row r="1704" spans="1:48" hidden="1" x14ac:dyDescent="0.25">
      <c r="A1704" s="17" t="s">
        <v>3247</v>
      </c>
      <c r="B1704" s="17" t="s">
        <v>296</v>
      </c>
      <c r="C1704" s="17">
        <v>0</v>
      </c>
      <c r="D1704" s="17">
        <v>0</v>
      </c>
      <c r="E1704" s="17" t="s">
        <v>55</v>
      </c>
      <c r="F1704" s="17" t="s">
        <v>932</v>
      </c>
      <c r="G1704" s="17" t="s">
        <v>3248</v>
      </c>
      <c r="H1704" s="17">
        <v>0</v>
      </c>
      <c r="I1704" s="17" t="s">
        <v>116</v>
      </c>
      <c r="J1704" s="17" t="s">
        <v>59</v>
      </c>
      <c r="K1704" s="17" t="s">
        <v>97</v>
      </c>
      <c r="L1704" s="17" t="s">
        <v>1116</v>
      </c>
      <c r="M1704" s="17" t="s">
        <v>1117</v>
      </c>
      <c r="N1704" s="17" t="s">
        <v>301</v>
      </c>
      <c r="O1704" s="17">
        <v>20201010</v>
      </c>
      <c r="P1704" s="17">
        <v>20201010</v>
      </c>
      <c r="Q1704" s="17">
        <v>9340</v>
      </c>
      <c r="R1704" s="17">
        <v>0</v>
      </c>
      <c r="S1704" s="17"/>
      <c r="T1704" s="17" t="s">
        <v>63</v>
      </c>
      <c r="U1704" s="17"/>
      <c r="V1704" s="17">
        <f t="shared" si="478"/>
        <v>30</v>
      </c>
      <c r="W1704" s="17">
        <v>30000</v>
      </c>
      <c r="X1704" s="17" t="s">
        <v>64</v>
      </c>
      <c r="Y1704" s="17" t="s">
        <v>296</v>
      </c>
      <c r="Z1704" s="17">
        <v>20201010</v>
      </c>
      <c r="AA1704" s="17" t="s">
        <v>78</v>
      </c>
      <c r="AB1704" s="17">
        <v>1</v>
      </c>
      <c r="AC1704" s="17" t="str">
        <f>IFERROR(VLOOKUP(A1704,[1]Cruces!AJ:AK,2,0),VLOOKUP(CONCATENATE(X1704,AA1704),[1]Cruces!G:H,2,0))</f>
        <v>Solicitud de Obra</v>
      </c>
      <c r="AD1704" s="17">
        <f t="shared" si="464"/>
        <v>10</v>
      </c>
      <c r="AE1704" s="17">
        <f t="shared" si="465"/>
        <v>10</v>
      </c>
      <c r="AF1704" s="17">
        <f t="shared" si="466"/>
        <v>2020</v>
      </c>
      <c r="AG1704" s="17" t="str">
        <f>IFERROR(VLOOKUP(MID(A1704,2,4)*1,[1]Cruces!K:L,2,0),"Verificar")</f>
        <v>Magdalena</v>
      </c>
      <c r="AH1704" s="17">
        <f t="shared" ca="1" si="467"/>
        <v>46</v>
      </c>
      <c r="AI1704" s="17" t="str">
        <f>IFERROR(VLOOKUP(U1704,[1]Cruces!$O$1:$P$6,2,0),"Sin Orden")</f>
        <v>Sin Orden</v>
      </c>
      <c r="AJ1704" s="17">
        <f t="shared" si="468"/>
        <v>10</v>
      </c>
      <c r="AK1704" s="17">
        <f t="shared" si="469"/>
        <v>10</v>
      </c>
      <c r="AL1704" s="17">
        <f t="shared" si="470"/>
        <v>2020</v>
      </c>
      <c r="AM1704" s="17">
        <f t="shared" ca="1" si="471"/>
        <v>46</v>
      </c>
      <c r="AN1704" s="18" t="str">
        <f>IFERROR(VLOOKUP(R1704*1,'[1]Ordenes de Servicio'!G:K,5,0),"No Cruza")</f>
        <v>No Cruza</v>
      </c>
      <c r="AO1704" s="17">
        <f t="shared" ca="1" si="472"/>
        <v>46</v>
      </c>
      <c r="AP1704" s="17">
        <f t="shared" si="473"/>
        <v>10</v>
      </c>
      <c r="AQ1704" s="17">
        <f t="shared" si="474"/>
        <v>10</v>
      </c>
      <c r="AR1704" s="17">
        <f t="shared" si="475"/>
        <v>2020</v>
      </c>
      <c r="AS1704" s="17">
        <f t="shared" ca="1" si="476"/>
        <v>46</v>
      </c>
      <c r="AT1704" s="17" t="str">
        <f t="shared" ca="1" si="479"/>
        <v>No</v>
      </c>
      <c r="AU1704" s="17">
        <f t="shared" si="477"/>
        <v>0</v>
      </c>
      <c r="AV1704" s="17" t="str">
        <f>+VLOOKUP(B1704,[1]Cruces!S:T,2,0)</f>
        <v>3. Evaluación Técnico Ecónomica</v>
      </c>
    </row>
    <row r="1705" spans="1:48" hidden="1" x14ac:dyDescent="0.25">
      <c r="A1705" s="17" t="s">
        <v>3249</v>
      </c>
      <c r="B1705" s="17" t="s">
        <v>54</v>
      </c>
      <c r="C1705" s="17">
        <v>0</v>
      </c>
      <c r="D1705" s="17">
        <v>0</v>
      </c>
      <c r="E1705" s="17" t="s">
        <v>55</v>
      </c>
      <c r="F1705" s="17" t="s">
        <v>81</v>
      </c>
      <c r="G1705" s="17" t="s">
        <v>3250</v>
      </c>
      <c r="H1705" s="17">
        <v>3138190919</v>
      </c>
      <c r="I1705" s="17" t="s">
        <v>71</v>
      </c>
      <c r="J1705" s="17" t="s">
        <v>59</v>
      </c>
      <c r="K1705" s="17" t="s">
        <v>3251</v>
      </c>
      <c r="L1705" s="17" t="s">
        <v>85</v>
      </c>
      <c r="M1705" s="17" t="s">
        <v>86</v>
      </c>
      <c r="N1705" s="17" t="s">
        <v>62</v>
      </c>
      <c r="O1705" s="17">
        <v>20200907</v>
      </c>
      <c r="P1705" s="17">
        <v>20200910</v>
      </c>
      <c r="Q1705" s="17">
        <v>3410</v>
      </c>
      <c r="R1705" s="17">
        <v>28112683</v>
      </c>
      <c r="S1705" s="17" t="s">
        <v>100</v>
      </c>
      <c r="T1705" s="17" t="s">
        <v>63</v>
      </c>
      <c r="U1705" s="17" t="s">
        <v>91</v>
      </c>
      <c r="V1705" s="17">
        <f t="shared" si="478"/>
        <v>100</v>
      </c>
      <c r="W1705" s="17">
        <v>100000</v>
      </c>
      <c r="X1705" s="17" t="s">
        <v>64</v>
      </c>
      <c r="Y1705" s="17" t="s">
        <v>150</v>
      </c>
      <c r="Z1705" s="17">
        <v>20201027</v>
      </c>
      <c r="AA1705" s="17" t="s">
        <v>78</v>
      </c>
      <c r="AB1705" s="17">
        <v>1</v>
      </c>
      <c r="AC1705" s="17" t="str">
        <f>IFERROR(VLOOKUP(A1705,[1]Cruces!AJ:AK,2,0),VLOOKUP(CONCATENATE(X1705,AA1705),[1]Cruces!G:H,2,0))</f>
        <v>Solicitud de Obra</v>
      </c>
      <c r="AD1705" s="17">
        <f t="shared" si="464"/>
        <v>7</v>
      </c>
      <c r="AE1705" s="17">
        <f t="shared" si="465"/>
        <v>9</v>
      </c>
      <c r="AF1705" s="17">
        <f t="shared" si="466"/>
        <v>2020</v>
      </c>
      <c r="AG1705" s="17" t="str">
        <f>IFERROR(VLOOKUP(MID(A1705,2,4)*1,[1]Cruces!K:L,2,0),"Verificar")</f>
        <v>Magdalena</v>
      </c>
      <c r="AH1705" s="17">
        <f t="shared" ca="1" si="467"/>
        <v>79</v>
      </c>
      <c r="AI1705" s="17" t="str">
        <f>IFERROR(VLOOKUP(U1705,[1]Cruces!$O$1:$P$6,2,0),"Sin Orden")</f>
        <v>Resuelta</v>
      </c>
      <c r="AJ1705" s="17">
        <f t="shared" si="468"/>
        <v>27</v>
      </c>
      <c r="AK1705" s="17">
        <f t="shared" si="469"/>
        <v>10</v>
      </c>
      <c r="AL1705" s="17">
        <f t="shared" si="470"/>
        <v>2020</v>
      </c>
      <c r="AM1705" s="17">
        <f t="shared" ca="1" si="471"/>
        <v>29</v>
      </c>
      <c r="AN1705" s="18" t="str">
        <f>IFERROR(VLOOKUP(R1705*1,'[1]Ordenes de Servicio'!G:K,5,0),"No Cruza")</f>
        <v>No Cruza</v>
      </c>
      <c r="AO1705" s="17">
        <f t="shared" ca="1" si="472"/>
        <v>50</v>
      </c>
      <c r="AP1705" s="17">
        <f t="shared" si="473"/>
        <v>10</v>
      </c>
      <c r="AQ1705" s="17">
        <f t="shared" si="474"/>
        <v>9</v>
      </c>
      <c r="AR1705" s="17">
        <f t="shared" si="475"/>
        <v>2020</v>
      </c>
      <c r="AS1705" s="17">
        <f t="shared" ca="1" si="476"/>
        <v>76</v>
      </c>
      <c r="AT1705" s="17" t="str">
        <f t="shared" ca="1" si="479"/>
        <v>No</v>
      </c>
      <c r="AU1705" s="17">
        <f t="shared" si="477"/>
        <v>47</v>
      </c>
      <c r="AV1705" s="17" t="str">
        <f>+VLOOKUP(B1705,[1]Cruces!S:T,2,0)</f>
        <v>4. Presupuesto de Obra</v>
      </c>
    </row>
    <row r="1706" spans="1:48" hidden="1" x14ac:dyDescent="0.25">
      <c r="A1706" s="17" t="s">
        <v>8703</v>
      </c>
      <c r="B1706" s="17" t="s">
        <v>7104</v>
      </c>
      <c r="C1706" s="17">
        <v>0</v>
      </c>
      <c r="D1706" s="17">
        <v>0</v>
      </c>
      <c r="E1706" s="17" t="s">
        <v>55</v>
      </c>
      <c r="F1706" s="17" t="s">
        <v>3386</v>
      </c>
      <c r="G1706" s="17" t="s">
        <v>8704</v>
      </c>
      <c r="H1706" s="17">
        <v>3106334014</v>
      </c>
      <c r="I1706" s="17" t="s">
        <v>71</v>
      </c>
      <c r="J1706" s="17" t="s">
        <v>59</v>
      </c>
      <c r="K1706" s="17" t="s">
        <v>97</v>
      </c>
      <c r="L1706" s="17" t="s">
        <v>7658</v>
      </c>
      <c r="M1706" s="17" t="s">
        <v>7659</v>
      </c>
      <c r="N1706" s="17" t="s">
        <v>7108</v>
      </c>
      <c r="O1706" s="17">
        <v>20190918</v>
      </c>
      <c r="P1706" s="17">
        <v>20190921</v>
      </c>
      <c r="Q1706" s="17">
        <v>1170</v>
      </c>
      <c r="R1706" s="17">
        <v>26740344</v>
      </c>
      <c r="S1706" s="17" t="s">
        <v>6601</v>
      </c>
      <c r="T1706" s="17" t="s">
        <v>63</v>
      </c>
      <c r="U1706" s="17" t="s">
        <v>91</v>
      </c>
      <c r="V1706" s="17">
        <f t="shared" si="478"/>
        <v>3</v>
      </c>
      <c r="W1706" s="17">
        <v>3000</v>
      </c>
      <c r="X1706" s="17" t="s">
        <v>7065</v>
      </c>
      <c r="Y1706" s="17" t="s">
        <v>7104</v>
      </c>
      <c r="Z1706" s="17">
        <v>20190921</v>
      </c>
      <c r="AA1706" s="17" t="s">
        <v>1947</v>
      </c>
      <c r="AB1706" s="17">
        <v>1</v>
      </c>
      <c r="AC1706" s="17" t="str">
        <f>IFERROR(VLOOKUP(A1706,[1]Cruces!AJ:AK,2,0),VLOOKUP(CONCATENATE(X1706,AA1706),[1]Cruces!G:H,2,0))</f>
        <v>Solicitud por BT</v>
      </c>
      <c r="AD1706" s="17">
        <f t="shared" si="464"/>
        <v>18</v>
      </c>
      <c r="AE1706" s="17">
        <f t="shared" si="465"/>
        <v>9</v>
      </c>
      <c r="AF1706" s="17">
        <f t="shared" si="466"/>
        <v>2019</v>
      </c>
      <c r="AG1706" s="17" t="str">
        <f>IFERROR(VLOOKUP(MID(A1706,2,4)*1,[1]Cruces!K:L,2,0),"Verificar")</f>
        <v>Atlántico Norte</v>
      </c>
      <c r="AH1706" s="17">
        <f t="shared" ca="1" si="467"/>
        <v>434</v>
      </c>
      <c r="AI1706" s="17" t="str">
        <f>IFERROR(VLOOKUP(U1706,[1]Cruces!$O$1:$P$6,2,0),"Sin Orden")</f>
        <v>Resuelta</v>
      </c>
      <c r="AJ1706" s="17">
        <f t="shared" si="468"/>
        <v>21</v>
      </c>
      <c r="AK1706" s="17">
        <f t="shared" si="469"/>
        <v>9</v>
      </c>
      <c r="AL1706" s="17">
        <f t="shared" si="470"/>
        <v>2019</v>
      </c>
      <c r="AM1706" s="17">
        <f t="shared" ca="1" si="471"/>
        <v>431</v>
      </c>
      <c r="AN1706" s="18" t="str">
        <f>IFERROR(VLOOKUP(R1706*1,'[1]Ordenes de Servicio'!G:K,5,0),"No Cruza")</f>
        <v>No Cruza</v>
      </c>
      <c r="AO1706" s="17">
        <f t="shared" ca="1" si="472"/>
        <v>3</v>
      </c>
      <c r="AP1706" s="17">
        <f t="shared" si="473"/>
        <v>21</v>
      </c>
      <c r="AQ1706" s="17">
        <f t="shared" si="474"/>
        <v>9</v>
      </c>
      <c r="AR1706" s="17">
        <f t="shared" si="475"/>
        <v>2019</v>
      </c>
      <c r="AS1706" s="17">
        <f t="shared" ca="1" si="476"/>
        <v>431</v>
      </c>
      <c r="AT1706" s="17" t="str">
        <f t="shared" ca="1" si="479"/>
        <v>Si</v>
      </c>
      <c r="AU1706" s="17">
        <f t="shared" si="477"/>
        <v>0</v>
      </c>
      <c r="AV1706" s="17" t="str">
        <f>+VLOOKUP(B1706,[1]Cruces!S:T,2,0)</f>
        <v>7. Ejecución en Campo OS BT</v>
      </c>
    </row>
    <row r="1707" spans="1:48" hidden="1" x14ac:dyDescent="0.25">
      <c r="A1707" s="17" t="s">
        <v>8705</v>
      </c>
      <c r="B1707" s="17" t="s">
        <v>6595</v>
      </c>
      <c r="C1707" s="17">
        <v>0</v>
      </c>
      <c r="D1707" s="17">
        <v>0</v>
      </c>
      <c r="E1707" s="17" t="s">
        <v>55</v>
      </c>
      <c r="F1707" s="17" t="s">
        <v>120</v>
      </c>
      <c r="G1707" s="17" t="s">
        <v>8706</v>
      </c>
      <c r="H1707" s="17">
        <v>3103655338</v>
      </c>
      <c r="I1707" s="17" t="s">
        <v>71</v>
      </c>
      <c r="J1707" s="17" t="s">
        <v>59</v>
      </c>
      <c r="K1707" s="17" t="s">
        <v>8707</v>
      </c>
      <c r="L1707" s="17" t="s">
        <v>122</v>
      </c>
      <c r="M1707" s="17" t="s">
        <v>123</v>
      </c>
      <c r="N1707" s="17" t="s">
        <v>6600</v>
      </c>
      <c r="O1707" s="17">
        <v>20200427</v>
      </c>
      <c r="P1707" s="17">
        <v>20200429</v>
      </c>
      <c r="Q1707" s="17">
        <v>1170</v>
      </c>
      <c r="R1707" s="17">
        <v>27892893</v>
      </c>
      <c r="S1707" s="17" t="s">
        <v>6601</v>
      </c>
      <c r="T1707" s="17" t="s">
        <v>63</v>
      </c>
      <c r="U1707" s="17" t="s">
        <v>91</v>
      </c>
      <c r="V1707" s="17">
        <f t="shared" si="478"/>
        <v>3</v>
      </c>
      <c r="W1707" s="17">
        <v>3000</v>
      </c>
      <c r="X1707" s="17" t="s">
        <v>7065</v>
      </c>
      <c r="Y1707" s="17" t="s">
        <v>6595</v>
      </c>
      <c r="Z1707" s="17">
        <v>20200429</v>
      </c>
      <c r="AA1707" s="17" t="s">
        <v>1947</v>
      </c>
      <c r="AB1707" s="17">
        <v>1</v>
      </c>
      <c r="AC1707" s="17" t="str">
        <f>IFERROR(VLOOKUP(A1707,[1]Cruces!AJ:AK,2,0),VLOOKUP(CONCATENATE(X1707,AA1707),[1]Cruces!G:H,2,0))</f>
        <v>Solicitud por BT</v>
      </c>
      <c r="AD1707" s="17">
        <f t="shared" si="464"/>
        <v>27</v>
      </c>
      <c r="AE1707" s="17">
        <f t="shared" si="465"/>
        <v>4</v>
      </c>
      <c r="AF1707" s="17">
        <f t="shared" si="466"/>
        <v>2020</v>
      </c>
      <c r="AG1707" s="17" t="str">
        <f>IFERROR(VLOOKUP(MID(A1707,2,4)*1,[1]Cruces!K:L,2,0),"Verificar")</f>
        <v>Atlántico Norte</v>
      </c>
      <c r="AH1707" s="17">
        <f t="shared" ca="1" si="467"/>
        <v>212</v>
      </c>
      <c r="AI1707" s="17" t="str">
        <f>IFERROR(VLOOKUP(U1707,[1]Cruces!$O$1:$P$6,2,0),"Sin Orden")</f>
        <v>Resuelta</v>
      </c>
      <c r="AJ1707" s="17">
        <f t="shared" si="468"/>
        <v>29</v>
      </c>
      <c r="AK1707" s="17">
        <f t="shared" si="469"/>
        <v>4</v>
      </c>
      <c r="AL1707" s="17">
        <f t="shared" si="470"/>
        <v>2020</v>
      </c>
      <c r="AM1707" s="17">
        <f t="shared" ca="1" si="471"/>
        <v>210</v>
      </c>
      <c r="AN1707" s="18" t="str">
        <f>IFERROR(VLOOKUP(R1707*1,'[1]Ordenes de Servicio'!G:K,5,0),"No Cruza")</f>
        <v>No Cruza</v>
      </c>
      <c r="AO1707" s="17">
        <f t="shared" ca="1" si="472"/>
        <v>2</v>
      </c>
      <c r="AP1707" s="17">
        <f t="shared" si="473"/>
        <v>29</v>
      </c>
      <c r="AQ1707" s="17">
        <f t="shared" si="474"/>
        <v>4</v>
      </c>
      <c r="AR1707" s="17">
        <f t="shared" si="475"/>
        <v>2020</v>
      </c>
      <c r="AS1707" s="17">
        <f t="shared" ca="1" si="476"/>
        <v>210</v>
      </c>
      <c r="AT1707" s="17" t="str">
        <f t="shared" ca="1" si="479"/>
        <v>No</v>
      </c>
      <c r="AU1707" s="17">
        <f t="shared" si="477"/>
        <v>0</v>
      </c>
      <c r="AV1707" s="17" t="str">
        <f>+VLOOKUP(B1707,[1]Cruces!S:T,2,0)</f>
        <v>7. Ejecución en Campo OS BT</v>
      </c>
    </row>
    <row r="1708" spans="1:48" hidden="1" x14ac:dyDescent="0.25">
      <c r="A1708" s="17" t="s">
        <v>8708</v>
      </c>
      <c r="B1708" s="17" t="s">
        <v>569</v>
      </c>
      <c r="C1708" s="17">
        <v>0</v>
      </c>
      <c r="D1708" s="17">
        <v>0</v>
      </c>
      <c r="E1708" s="17" t="s">
        <v>55</v>
      </c>
      <c r="F1708" s="17" t="s">
        <v>7098</v>
      </c>
      <c r="G1708" s="17" t="s">
        <v>8709</v>
      </c>
      <c r="H1708" s="17">
        <v>3218203286</v>
      </c>
      <c r="I1708" s="17" t="s">
        <v>71</v>
      </c>
      <c r="J1708" s="17" t="s">
        <v>59</v>
      </c>
      <c r="K1708" s="17" t="s">
        <v>8214</v>
      </c>
      <c r="L1708" s="17" t="s">
        <v>7101</v>
      </c>
      <c r="M1708" s="17" t="s">
        <v>7102</v>
      </c>
      <c r="N1708" s="17" t="s">
        <v>572</v>
      </c>
      <c r="O1708" s="17">
        <v>20201028</v>
      </c>
      <c r="P1708" s="17">
        <v>20201028</v>
      </c>
      <c r="Q1708" s="17">
        <v>7751</v>
      </c>
      <c r="R1708" s="17">
        <v>0</v>
      </c>
      <c r="S1708" s="17"/>
      <c r="T1708" s="17" t="s">
        <v>63</v>
      </c>
      <c r="U1708" s="17"/>
      <c r="V1708" s="17">
        <f t="shared" si="478"/>
        <v>3</v>
      </c>
      <c r="W1708" s="17">
        <v>3000</v>
      </c>
      <c r="X1708" s="17" t="s">
        <v>7065</v>
      </c>
      <c r="Y1708" s="17" t="s">
        <v>569</v>
      </c>
      <c r="Z1708" s="17">
        <v>20201028</v>
      </c>
      <c r="AA1708" s="17" t="s">
        <v>1947</v>
      </c>
      <c r="AB1708" s="17">
        <v>1</v>
      </c>
      <c r="AC1708" s="17" t="str">
        <f>IFERROR(VLOOKUP(A1708,[1]Cruces!AJ:AK,2,0),VLOOKUP(CONCATENATE(X1708,AA1708),[1]Cruces!G:H,2,0))</f>
        <v>Solicitud por BT</v>
      </c>
      <c r="AD1708" s="17">
        <f t="shared" si="464"/>
        <v>28</v>
      </c>
      <c r="AE1708" s="17">
        <f t="shared" si="465"/>
        <v>10</v>
      </c>
      <c r="AF1708" s="17">
        <f t="shared" si="466"/>
        <v>2020</v>
      </c>
      <c r="AG1708" s="17" t="str">
        <f>IFERROR(VLOOKUP(MID(A1708,2,4)*1,[1]Cruces!K:L,2,0),"Verificar")</f>
        <v>Guajira</v>
      </c>
      <c r="AH1708" s="17">
        <f t="shared" ca="1" si="467"/>
        <v>28</v>
      </c>
      <c r="AI1708" s="17" t="str">
        <f>IFERROR(VLOOKUP(U1708,[1]Cruces!$O$1:$P$6,2,0),"Sin Orden")</f>
        <v>Sin Orden</v>
      </c>
      <c r="AJ1708" s="17">
        <f t="shared" si="468"/>
        <v>28</v>
      </c>
      <c r="AK1708" s="17">
        <f t="shared" si="469"/>
        <v>10</v>
      </c>
      <c r="AL1708" s="17">
        <f t="shared" si="470"/>
        <v>2020</v>
      </c>
      <c r="AM1708" s="17">
        <f t="shared" ca="1" si="471"/>
        <v>28</v>
      </c>
      <c r="AN1708" s="18" t="str">
        <f>IFERROR(VLOOKUP(R1708*1,'[1]Ordenes de Servicio'!G:K,5,0),"No Cruza")</f>
        <v>No Cruza</v>
      </c>
      <c r="AO1708" s="17">
        <f t="shared" ca="1" si="472"/>
        <v>28</v>
      </c>
      <c r="AP1708" s="17">
        <f t="shared" si="473"/>
        <v>28</v>
      </c>
      <c r="AQ1708" s="17">
        <f t="shared" si="474"/>
        <v>10</v>
      </c>
      <c r="AR1708" s="17">
        <f t="shared" si="475"/>
        <v>2020</v>
      </c>
      <c r="AS1708" s="17">
        <f t="shared" ca="1" si="476"/>
        <v>28</v>
      </c>
      <c r="AT1708" s="17" t="str">
        <f t="shared" ca="1" si="479"/>
        <v>No</v>
      </c>
      <c r="AU1708" s="17">
        <f t="shared" si="477"/>
        <v>0</v>
      </c>
      <c r="AV1708" s="17" t="str">
        <f>+VLOOKUP(B1708,[1]Cruces!S:T,2,0)</f>
        <v>1. Solicitud</v>
      </c>
    </row>
    <row r="1709" spans="1:48" hidden="1" x14ac:dyDescent="0.25">
      <c r="A1709" s="17" t="s">
        <v>3252</v>
      </c>
      <c r="B1709" s="17" t="s">
        <v>54</v>
      </c>
      <c r="C1709" s="17">
        <v>0</v>
      </c>
      <c r="D1709" s="17">
        <v>0</v>
      </c>
      <c r="E1709" s="17" t="s">
        <v>55</v>
      </c>
      <c r="F1709" s="17" t="s">
        <v>126</v>
      </c>
      <c r="G1709" s="17" t="s">
        <v>3253</v>
      </c>
      <c r="H1709" s="17">
        <v>0</v>
      </c>
      <c r="I1709" s="17" t="s">
        <v>83</v>
      </c>
      <c r="J1709" s="17" t="s">
        <v>59</v>
      </c>
      <c r="K1709" s="17" t="s">
        <v>97</v>
      </c>
      <c r="L1709" s="17" t="s">
        <v>129</v>
      </c>
      <c r="M1709" s="17" t="s">
        <v>130</v>
      </c>
      <c r="N1709" s="17" t="s">
        <v>62</v>
      </c>
      <c r="O1709" s="17">
        <v>20200416</v>
      </c>
      <c r="P1709" s="17">
        <v>20200422</v>
      </c>
      <c r="Q1709" s="17">
        <v>9332</v>
      </c>
      <c r="R1709" s="17">
        <v>27327853</v>
      </c>
      <c r="S1709" s="17" t="s">
        <v>100</v>
      </c>
      <c r="T1709" s="17" t="s">
        <v>63</v>
      </c>
      <c r="U1709" s="17" t="s">
        <v>91</v>
      </c>
      <c r="V1709" s="17">
        <f t="shared" si="478"/>
        <v>100</v>
      </c>
      <c r="W1709" s="17">
        <v>100000</v>
      </c>
      <c r="X1709" s="17" t="s">
        <v>64</v>
      </c>
      <c r="Y1709" s="17" t="s">
        <v>65</v>
      </c>
      <c r="Z1709" s="17">
        <v>20200422</v>
      </c>
      <c r="AA1709" s="17" t="s">
        <v>176</v>
      </c>
      <c r="AB1709" s="17">
        <v>1</v>
      </c>
      <c r="AC1709" s="17" t="str">
        <f>IFERROR(VLOOKUP(A1709,[1]Cruces!AJ:AK,2,0),VLOOKUP(CONCATENATE(X1709,AA1709),[1]Cruces!G:H,2,0))</f>
        <v>Solicitud de Obra</v>
      </c>
      <c r="AD1709" s="17">
        <f t="shared" si="464"/>
        <v>16</v>
      </c>
      <c r="AE1709" s="17">
        <f t="shared" si="465"/>
        <v>4</v>
      </c>
      <c r="AF1709" s="17">
        <f t="shared" si="466"/>
        <v>2020</v>
      </c>
      <c r="AG1709" s="17" t="str">
        <f>IFERROR(VLOOKUP(MID(A1709,2,4)*1,[1]Cruces!K:L,2,0),"Verificar")</f>
        <v>Guajira</v>
      </c>
      <c r="AH1709" s="17">
        <f t="shared" ca="1" si="467"/>
        <v>223</v>
      </c>
      <c r="AI1709" s="17" t="str">
        <f>IFERROR(VLOOKUP(U1709,[1]Cruces!$O$1:$P$6,2,0),"Sin Orden")</f>
        <v>Resuelta</v>
      </c>
      <c r="AJ1709" s="17">
        <f t="shared" si="468"/>
        <v>22</v>
      </c>
      <c r="AK1709" s="17">
        <f t="shared" si="469"/>
        <v>4</v>
      </c>
      <c r="AL1709" s="17">
        <f t="shared" si="470"/>
        <v>2020</v>
      </c>
      <c r="AM1709" s="17">
        <f t="shared" ca="1" si="471"/>
        <v>217</v>
      </c>
      <c r="AN1709" s="18" t="str">
        <f>IFERROR(VLOOKUP(R1709*1,'[1]Ordenes de Servicio'!G:K,5,0),"No Cruza")</f>
        <v>No Cruza</v>
      </c>
      <c r="AO1709" s="17">
        <f t="shared" ca="1" si="472"/>
        <v>6</v>
      </c>
      <c r="AP1709" s="17">
        <f t="shared" si="473"/>
        <v>22</v>
      </c>
      <c r="AQ1709" s="17">
        <f t="shared" si="474"/>
        <v>4</v>
      </c>
      <c r="AR1709" s="17">
        <f t="shared" si="475"/>
        <v>2020</v>
      </c>
      <c r="AS1709" s="17">
        <f t="shared" ca="1" si="476"/>
        <v>217</v>
      </c>
      <c r="AT1709" s="17" t="str">
        <f t="shared" ca="1" si="479"/>
        <v>No</v>
      </c>
      <c r="AU1709" s="17">
        <f t="shared" si="477"/>
        <v>0</v>
      </c>
      <c r="AV1709" s="17" t="str">
        <f>+VLOOKUP(B1709,[1]Cruces!S:T,2,0)</f>
        <v>4. Presupuesto de Obra</v>
      </c>
    </row>
    <row r="1710" spans="1:48" hidden="1" x14ac:dyDescent="0.25">
      <c r="A1710" s="17" t="s">
        <v>3254</v>
      </c>
      <c r="B1710" s="17" t="s">
        <v>68</v>
      </c>
      <c r="C1710" s="17">
        <v>0</v>
      </c>
      <c r="D1710" s="17">
        <v>0</v>
      </c>
      <c r="E1710" s="17" t="s">
        <v>55</v>
      </c>
      <c r="F1710" s="17" t="s">
        <v>107</v>
      </c>
      <c r="G1710" s="17" t="s">
        <v>881</v>
      </c>
      <c r="H1710" s="17">
        <v>0</v>
      </c>
      <c r="I1710" s="17" t="s">
        <v>83</v>
      </c>
      <c r="J1710" s="17" t="s">
        <v>59</v>
      </c>
      <c r="K1710" s="17" t="s">
        <v>882</v>
      </c>
      <c r="L1710" s="17" t="s">
        <v>117</v>
      </c>
      <c r="M1710" s="17" t="s">
        <v>118</v>
      </c>
      <c r="N1710" s="17" t="s">
        <v>75</v>
      </c>
      <c r="O1710" s="17">
        <v>20200505</v>
      </c>
      <c r="P1710" s="17">
        <v>20200505</v>
      </c>
      <c r="Q1710" s="17">
        <v>1180</v>
      </c>
      <c r="R1710" s="17">
        <v>0</v>
      </c>
      <c r="S1710" s="17"/>
      <c r="T1710" s="17" t="s">
        <v>63</v>
      </c>
      <c r="U1710" s="17"/>
      <c r="V1710" s="17">
        <f t="shared" si="478"/>
        <v>25</v>
      </c>
      <c r="W1710" s="17">
        <v>25000</v>
      </c>
      <c r="X1710" s="17" t="s">
        <v>64</v>
      </c>
      <c r="Y1710" s="17" t="s">
        <v>68</v>
      </c>
      <c r="Z1710" s="17">
        <v>20200505</v>
      </c>
      <c r="AA1710" s="17" t="s">
        <v>78</v>
      </c>
      <c r="AB1710" s="17">
        <v>1</v>
      </c>
      <c r="AC1710" s="17" t="str">
        <f>IFERROR(VLOOKUP(A1710,[1]Cruces!AJ:AK,2,0),VLOOKUP(CONCATENATE(X1710,AA1710),[1]Cruces!G:H,2,0))</f>
        <v>Solicitud de Obra</v>
      </c>
      <c r="AD1710" s="17">
        <f t="shared" si="464"/>
        <v>5</v>
      </c>
      <c r="AE1710" s="17">
        <f t="shared" si="465"/>
        <v>5</v>
      </c>
      <c r="AF1710" s="17">
        <f t="shared" si="466"/>
        <v>2020</v>
      </c>
      <c r="AG1710" s="17" t="str">
        <f>IFERROR(VLOOKUP(MID(A1710,2,4)*1,[1]Cruces!K:L,2,0),"Verificar")</f>
        <v>Atlántico Norte</v>
      </c>
      <c r="AH1710" s="17">
        <f t="shared" ca="1" si="467"/>
        <v>204</v>
      </c>
      <c r="AI1710" s="17" t="str">
        <f>IFERROR(VLOOKUP(U1710,[1]Cruces!$O$1:$P$6,2,0),"Sin Orden")</f>
        <v>Sin Orden</v>
      </c>
      <c r="AJ1710" s="17">
        <f t="shared" si="468"/>
        <v>5</v>
      </c>
      <c r="AK1710" s="17">
        <f t="shared" si="469"/>
        <v>5</v>
      </c>
      <c r="AL1710" s="17">
        <f t="shared" si="470"/>
        <v>2020</v>
      </c>
      <c r="AM1710" s="17">
        <f t="shared" ca="1" si="471"/>
        <v>204</v>
      </c>
      <c r="AN1710" s="18" t="str">
        <f>IFERROR(VLOOKUP(R1710*1,'[1]Ordenes de Servicio'!G:K,5,0),"No Cruza")</f>
        <v>No Cruza</v>
      </c>
      <c r="AO1710" s="17">
        <f t="shared" ca="1" si="472"/>
        <v>204</v>
      </c>
      <c r="AP1710" s="17">
        <f t="shared" si="473"/>
        <v>5</v>
      </c>
      <c r="AQ1710" s="17">
        <f t="shared" si="474"/>
        <v>5</v>
      </c>
      <c r="AR1710" s="17">
        <f t="shared" si="475"/>
        <v>2020</v>
      </c>
      <c r="AS1710" s="17">
        <f t="shared" ca="1" si="476"/>
        <v>204</v>
      </c>
      <c r="AT1710" s="17" t="str">
        <f t="shared" ca="1" si="479"/>
        <v>No</v>
      </c>
      <c r="AU1710" s="17">
        <f t="shared" si="477"/>
        <v>0</v>
      </c>
      <c r="AV1710" s="17" t="str">
        <f>+VLOOKUP(B1710,[1]Cruces!S:T,2,0)</f>
        <v>5. Consultoría / Adjudicación</v>
      </c>
    </row>
    <row r="1711" spans="1:48" hidden="1" x14ac:dyDescent="0.25">
      <c r="A1711" s="17" t="s">
        <v>8710</v>
      </c>
      <c r="B1711" s="17" t="s">
        <v>7104</v>
      </c>
      <c r="C1711" s="17">
        <v>5477711</v>
      </c>
      <c r="D1711" s="17">
        <v>25648146</v>
      </c>
      <c r="E1711" s="17" t="s">
        <v>93</v>
      </c>
      <c r="F1711" s="17" t="s">
        <v>126</v>
      </c>
      <c r="G1711" s="17" t="s">
        <v>7446</v>
      </c>
      <c r="H1711" s="17">
        <v>3024074024</v>
      </c>
      <c r="I1711" s="17" t="s">
        <v>116</v>
      </c>
      <c r="J1711" s="17" t="s">
        <v>8711</v>
      </c>
      <c r="K1711" s="17" t="s">
        <v>97</v>
      </c>
      <c r="L1711" s="17" t="s">
        <v>7448</v>
      </c>
      <c r="M1711" s="17" t="s">
        <v>7449</v>
      </c>
      <c r="N1711" s="17" t="s">
        <v>7108</v>
      </c>
      <c r="O1711" s="17">
        <v>20200903</v>
      </c>
      <c r="P1711" s="17">
        <v>20201112</v>
      </c>
      <c r="Q1711" s="17">
        <v>3310</v>
      </c>
      <c r="R1711" s="17">
        <v>28255473</v>
      </c>
      <c r="S1711" s="17" t="s">
        <v>7072</v>
      </c>
      <c r="T1711" s="17" t="s">
        <v>63</v>
      </c>
      <c r="U1711" s="17" t="s">
        <v>91</v>
      </c>
      <c r="V1711" s="17">
        <f t="shared" si="478"/>
        <v>3</v>
      </c>
      <c r="W1711" s="17">
        <v>3000</v>
      </c>
      <c r="X1711" s="17" t="s">
        <v>89</v>
      </c>
      <c r="Y1711" s="17" t="s">
        <v>7104</v>
      </c>
      <c r="Z1711" s="17">
        <v>20201112</v>
      </c>
      <c r="AA1711" s="17" t="s">
        <v>1947</v>
      </c>
      <c r="AB1711" s="17">
        <v>1</v>
      </c>
      <c r="AC1711" s="17" t="str">
        <f>IFERROR(VLOOKUP(A1711,[1]Cruces!AJ:AK,2,0),VLOOKUP(CONCATENATE(X1711,AA1711),[1]Cruces!G:H,2,0))</f>
        <v>Solicitud por BT</v>
      </c>
      <c r="AD1711" s="17">
        <f t="shared" si="464"/>
        <v>3</v>
      </c>
      <c r="AE1711" s="17">
        <f t="shared" si="465"/>
        <v>9</v>
      </c>
      <c r="AF1711" s="17">
        <f t="shared" si="466"/>
        <v>2020</v>
      </c>
      <c r="AG1711" s="17" t="str">
        <f>IFERROR(VLOOKUP(MID(A1711,2,4)*1,[1]Cruces!K:L,2,0),"Verificar")</f>
        <v>Guajira</v>
      </c>
      <c r="AH1711" s="17">
        <f t="shared" ca="1" si="467"/>
        <v>83</v>
      </c>
      <c r="AI1711" s="17" t="str">
        <f>IFERROR(VLOOKUP(U1711,[1]Cruces!$O$1:$P$6,2,0),"Sin Orden")</f>
        <v>Resuelta</v>
      </c>
      <c r="AJ1711" s="17">
        <f t="shared" si="468"/>
        <v>12</v>
      </c>
      <c r="AK1711" s="17">
        <f t="shared" si="469"/>
        <v>11</v>
      </c>
      <c r="AL1711" s="17">
        <f t="shared" si="470"/>
        <v>2020</v>
      </c>
      <c r="AM1711" s="17">
        <f t="shared" ca="1" si="471"/>
        <v>13</v>
      </c>
      <c r="AN1711" s="18">
        <f>IFERROR(VLOOKUP(R1711*1,'[1]Ordenes de Servicio'!G:K,5,0),"No Cruza")</f>
        <v>44131</v>
      </c>
      <c r="AO1711" s="17">
        <f t="shared" ca="1" si="472"/>
        <v>70</v>
      </c>
      <c r="AP1711" s="17">
        <f t="shared" si="473"/>
        <v>12</v>
      </c>
      <c r="AQ1711" s="17">
        <f t="shared" si="474"/>
        <v>11</v>
      </c>
      <c r="AR1711" s="17">
        <f t="shared" si="475"/>
        <v>2020</v>
      </c>
      <c r="AS1711" s="17">
        <f t="shared" ca="1" si="476"/>
        <v>13</v>
      </c>
      <c r="AT1711" s="17" t="str">
        <f t="shared" ca="1" si="479"/>
        <v>No</v>
      </c>
      <c r="AU1711" s="17">
        <f t="shared" si="477"/>
        <v>0</v>
      </c>
      <c r="AV1711" s="17" t="str">
        <f>+VLOOKUP(B1711,[1]Cruces!S:T,2,0)</f>
        <v>7. Ejecución en Campo OS BT</v>
      </c>
    </row>
    <row r="1712" spans="1:48" x14ac:dyDescent="0.25">
      <c r="A1712" s="17" t="s">
        <v>3255</v>
      </c>
      <c r="B1712" s="17" t="s">
        <v>80</v>
      </c>
      <c r="C1712" s="17">
        <v>0</v>
      </c>
      <c r="D1712" s="17">
        <v>0</v>
      </c>
      <c r="E1712" s="17" t="s">
        <v>55</v>
      </c>
      <c r="F1712" s="17" t="s">
        <v>56</v>
      </c>
      <c r="G1712" s="17" t="s">
        <v>3256</v>
      </c>
      <c r="H1712" s="17" t="s">
        <v>3257</v>
      </c>
      <c r="I1712" s="17" t="s">
        <v>116</v>
      </c>
      <c r="J1712" s="17" t="s">
        <v>59</v>
      </c>
      <c r="K1712" s="17" t="s">
        <v>3258</v>
      </c>
      <c r="L1712" s="17" t="s">
        <v>117</v>
      </c>
      <c r="M1712" s="17" t="s">
        <v>118</v>
      </c>
      <c r="N1712" s="17" t="s">
        <v>87</v>
      </c>
      <c r="O1712" s="17">
        <v>20191001</v>
      </c>
      <c r="P1712" s="17">
        <v>20200514</v>
      </c>
      <c r="Q1712" s="17">
        <v>1150</v>
      </c>
      <c r="R1712" s="17">
        <v>27030522</v>
      </c>
      <c r="S1712" s="17" t="s">
        <v>76</v>
      </c>
      <c r="T1712" s="17" t="s">
        <v>63</v>
      </c>
      <c r="U1712" s="17" t="s">
        <v>88</v>
      </c>
      <c r="V1712" s="17">
        <f t="shared" si="478"/>
        <v>25</v>
      </c>
      <c r="W1712" s="17">
        <v>25000</v>
      </c>
      <c r="X1712" s="17" t="s">
        <v>64</v>
      </c>
      <c r="Y1712" s="17" t="s">
        <v>80</v>
      </c>
      <c r="Z1712" s="17">
        <v>20200514</v>
      </c>
      <c r="AA1712" s="17" t="s">
        <v>78</v>
      </c>
      <c r="AB1712" s="17">
        <v>1</v>
      </c>
      <c r="AC1712" s="17" t="str">
        <f>IFERROR(VLOOKUP(A1712,[1]Cruces!AJ:AK,2,0),VLOOKUP(CONCATENATE(X1712,AA1712),[1]Cruces!G:H,2,0))</f>
        <v>Solicitud de Obra</v>
      </c>
      <c r="AD1712" s="17">
        <f t="shared" si="464"/>
        <v>1</v>
      </c>
      <c r="AE1712" s="17">
        <f t="shared" si="465"/>
        <v>10</v>
      </c>
      <c r="AF1712" s="17">
        <f t="shared" si="466"/>
        <v>2019</v>
      </c>
      <c r="AG1712" s="17" t="str">
        <f>IFERROR(VLOOKUP(MID(A1712,2,4)*1,[1]Cruces!K:L,2,0),"Verificar")</f>
        <v>Atlántico Norte</v>
      </c>
      <c r="AH1712" s="17">
        <f t="shared" ca="1" si="467"/>
        <v>421</v>
      </c>
      <c r="AI1712" s="17" t="str">
        <f>IFERROR(VLOOKUP(U1712,[1]Cruces!$O$1:$P$6,2,0),"Sin Orden")</f>
        <v>Resuelta</v>
      </c>
      <c r="AJ1712" s="17">
        <f t="shared" si="468"/>
        <v>14</v>
      </c>
      <c r="AK1712" s="17">
        <f t="shared" si="469"/>
        <v>5</v>
      </c>
      <c r="AL1712" s="17">
        <f t="shared" si="470"/>
        <v>2020</v>
      </c>
      <c r="AM1712" s="17">
        <f t="shared" ca="1" si="471"/>
        <v>195</v>
      </c>
      <c r="AN1712" s="18" t="str">
        <f>IFERROR(VLOOKUP(R1712*1,'[1]Ordenes de Servicio'!G:K,5,0),"No Cruza")</f>
        <v>No Cruza</v>
      </c>
      <c r="AO1712" s="17">
        <f t="shared" ca="1" si="472"/>
        <v>226</v>
      </c>
      <c r="AP1712" s="17">
        <f t="shared" si="473"/>
        <v>14</v>
      </c>
      <c r="AQ1712" s="17">
        <f t="shared" si="474"/>
        <v>5</v>
      </c>
      <c r="AR1712" s="17">
        <f t="shared" si="475"/>
        <v>2020</v>
      </c>
      <c r="AS1712" s="17">
        <f t="shared" ca="1" si="476"/>
        <v>195</v>
      </c>
      <c r="AT1712" s="17" t="str">
        <f t="shared" ca="1" si="479"/>
        <v>No</v>
      </c>
      <c r="AU1712" s="17">
        <f t="shared" si="477"/>
        <v>0</v>
      </c>
      <c r="AV1712" s="17" t="str">
        <f>+VLOOKUP(B1712,[1]Cruces!S:T,2,0)</f>
        <v>8. Puesta en Servicio</v>
      </c>
    </row>
    <row r="1713" spans="1:48" hidden="1" x14ac:dyDescent="0.25">
      <c r="A1713" s="17" t="s">
        <v>6979</v>
      </c>
      <c r="B1713" s="17" t="s">
        <v>68</v>
      </c>
      <c r="C1713" s="17">
        <v>0</v>
      </c>
      <c r="D1713" s="17">
        <v>0</v>
      </c>
      <c r="E1713" s="17" t="s">
        <v>55</v>
      </c>
      <c r="F1713" s="17" t="s">
        <v>56</v>
      </c>
      <c r="G1713" s="17" t="s">
        <v>6980</v>
      </c>
      <c r="H1713" s="17">
        <v>3008275700</v>
      </c>
      <c r="I1713" s="17" t="s">
        <v>71</v>
      </c>
      <c r="J1713" s="17" t="s">
        <v>59</v>
      </c>
      <c r="K1713" s="17" t="s">
        <v>6981</v>
      </c>
      <c r="L1713" s="17" t="s">
        <v>217</v>
      </c>
      <c r="M1713" s="17" t="s">
        <v>55</v>
      </c>
      <c r="N1713" s="17" t="s">
        <v>75</v>
      </c>
      <c r="O1713" s="17">
        <v>20191213</v>
      </c>
      <c r="P1713" s="17">
        <v>20200929</v>
      </c>
      <c r="Q1713" s="17">
        <v>1150</v>
      </c>
      <c r="R1713" s="17">
        <v>0</v>
      </c>
      <c r="S1713" s="17"/>
      <c r="T1713" s="17" t="s">
        <v>63</v>
      </c>
      <c r="U1713" s="17"/>
      <c r="V1713" s="17">
        <f t="shared" si="478"/>
        <v>10</v>
      </c>
      <c r="W1713" s="17">
        <v>10000</v>
      </c>
      <c r="X1713" s="17" t="s">
        <v>218</v>
      </c>
      <c r="Y1713" s="17" t="s">
        <v>105</v>
      </c>
      <c r="Z1713" s="17">
        <v>20200929</v>
      </c>
      <c r="AA1713" s="17" t="s">
        <v>219</v>
      </c>
      <c r="AB1713" s="17">
        <v>1</v>
      </c>
      <c r="AC1713" s="17" t="str">
        <f>IFERROR(VLOOKUP(A1713,[1]Cruces!AJ:AK,2,0),VLOOKUP(CONCATENATE(X1713,AA1713),[1]Cruces!G:H,2,0))</f>
        <v>Solicitud CREG 030</v>
      </c>
      <c r="AD1713" s="17">
        <f t="shared" si="464"/>
        <v>13</v>
      </c>
      <c r="AE1713" s="17">
        <f t="shared" si="465"/>
        <v>12</v>
      </c>
      <c r="AF1713" s="17">
        <f t="shared" si="466"/>
        <v>2019</v>
      </c>
      <c r="AG1713" s="17" t="str">
        <f>IFERROR(VLOOKUP(MID(A1713,2,4)*1,[1]Cruces!K:L,2,0),"Verificar")</f>
        <v>Atlántico Norte</v>
      </c>
      <c r="AH1713" s="17">
        <f t="shared" ca="1" si="467"/>
        <v>348</v>
      </c>
      <c r="AI1713" s="17" t="str">
        <f>IFERROR(VLOOKUP(U1713,[1]Cruces!$O$1:$P$6,2,0),"Sin Orden")</f>
        <v>Sin Orden</v>
      </c>
      <c r="AJ1713" s="17">
        <f t="shared" si="468"/>
        <v>29</v>
      </c>
      <c r="AK1713" s="17">
        <f t="shared" si="469"/>
        <v>9</v>
      </c>
      <c r="AL1713" s="17">
        <f t="shared" si="470"/>
        <v>2020</v>
      </c>
      <c r="AM1713" s="17">
        <f t="shared" ca="1" si="471"/>
        <v>57</v>
      </c>
      <c r="AN1713" s="18" t="str">
        <f>IFERROR(VLOOKUP(R1713*1,'[1]Ordenes de Servicio'!G:K,5,0),"No Cruza")</f>
        <v>No Cruza</v>
      </c>
      <c r="AO1713" s="17">
        <f t="shared" ca="1" si="472"/>
        <v>57</v>
      </c>
      <c r="AP1713" s="17">
        <f t="shared" si="473"/>
        <v>29</v>
      </c>
      <c r="AQ1713" s="17">
        <f t="shared" si="474"/>
        <v>9</v>
      </c>
      <c r="AR1713" s="17">
        <f t="shared" si="475"/>
        <v>2020</v>
      </c>
      <c r="AS1713" s="17">
        <f t="shared" ca="1" si="476"/>
        <v>57</v>
      </c>
      <c r="AT1713" s="17" t="str">
        <f t="shared" ca="1" si="479"/>
        <v>No</v>
      </c>
      <c r="AU1713" s="17">
        <f t="shared" si="477"/>
        <v>0</v>
      </c>
      <c r="AV1713" s="17" t="str">
        <f>+VLOOKUP(B1713,[1]Cruces!S:T,2,0)</f>
        <v>5. Consultoría / Adjudicación</v>
      </c>
    </row>
    <row r="1714" spans="1:48" x14ac:dyDescent="0.25">
      <c r="A1714" s="17" t="s">
        <v>3259</v>
      </c>
      <c r="B1714" s="17" t="s">
        <v>80</v>
      </c>
      <c r="C1714" s="17">
        <v>2784342</v>
      </c>
      <c r="D1714" s="17">
        <v>0</v>
      </c>
      <c r="E1714" s="17" t="s">
        <v>55</v>
      </c>
      <c r="F1714" s="17" t="s">
        <v>107</v>
      </c>
      <c r="G1714" s="17" t="s">
        <v>3260</v>
      </c>
      <c r="H1714" s="17">
        <v>3005443387</v>
      </c>
      <c r="I1714" s="17" t="s">
        <v>116</v>
      </c>
      <c r="J1714" s="17" t="s">
        <v>59</v>
      </c>
      <c r="K1714" s="17" t="s">
        <v>3261</v>
      </c>
      <c r="L1714" s="17" t="s">
        <v>111</v>
      </c>
      <c r="M1714" s="17" t="s">
        <v>112</v>
      </c>
      <c r="N1714" s="17" t="s">
        <v>87</v>
      </c>
      <c r="O1714" s="17">
        <v>20190321</v>
      </c>
      <c r="P1714" s="17">
        <v>20200312</v>
      </c>
      <c r="Q1714" s="17">
        <v>1110</v>
      </c>
      <c r="R1714" s="17">
        <v>26917227</v>
      </c>
      <c r="S1714" s="17" t="s">
        <v>76</v>
      </c>
      <c r="T1714" s="17" t="s">
        <v>63</v>
      </c>
      <c r="U1714" s="17" t="s">
        <v>88</v>
      </c>
      <c r="V1714" s="17">
        <f t="shared" si="478"/>
        <v>50</v>
      </c>
      <c r="W1714" s="17">
        <v>50000</v>
      </c>
      <c r="X1714" s="17" t="s">
        <v>89</v>
      </c>
      <c r="Y1714" s="17" t="s">
        <v>80</v>
      </c>
      <c r="Z1714" s="17">
        <v>20200312</v>
      </c>
      <c r="AA1714" s="17" t="s">
        <v>78</v>
      </c>
      <c r="AB1714" s="17">
        <v>1</v>
      </c>
      <c r="AC1714" s="17" t="str">
        <f>IFERROR(VLOOKUP(A1714,[1]Cruces!AJ:AK,2,0),VLOOKUP(CONCATENATE(X1714,AA1714),[1]Cruces!G:H,2,0))</f>
        <v>Solicitud de Obra</v>
      </c>
      <c r="AD1714" s="17">
        <f t="shared" si="464"/>
        <v>21</v>
      </c>
      <c r="AE1714" s="17">
        <f t="shared" si="465"/>
        <v>3</v>
      </c>
      <c r="AF1714" s="17">
        <f t="shared" si="466"/>
        <v>2019</v>
      </c>
      <c r="AG1714" s="17" t="str">
        <f>IFERROR(VLOOKUP(MID(A1714,2,4)*1,[1]Cruces!K:L,2,0),"Verificar")</f>
        <v>Atlántico Norte</v>
      </c>
      <c r="AH1714" s="17">
        <f t="shared" ca="1" si="467"/>
        <v>615</v>
      </c>
      <c r="AI1714" s="17" t="str">
        <f>IFERROR(VLOOKUP(U1714,[1]Cruces!$O$1:$P$6,2,0),"Sin Orden")</f>
        <v>Resuelta</v>
      </c>
      <c r="AJ1714" s="17">
        <f t="shared" si="468"/>
        <v>12</v>
      </c>
      <c r="AK1714" s="17">
        <f t="shared" si="469"/>
        <v>3</v>
      </c>
      <c r="AL1714" s="17">
        <f t="shared" si="470"/>
        <v>2020</v>
      </c>
      <c r="AM1714" s="17">
        <f t="shared" ca="1" si="471"/>
        <v>258</v>
      </c>
      <c r="AN1714" s="18" t="str">
        <f>IFERROR(VLOOKUP(R1714*1,'[1]Ordenes de Servicio'!G:K,5,0),"No Cruza")</f>
        <v>No Cruza</v>
      </c>
      <c r="AO1714" s="17">
        <f t="shared" ca="1" si="472"/>
        <v>357</v>
      </c>
      <c r="AP1714" s="17">
        <f t="shared" si="473"/>
        <v>12</v>
      </c>
      <c r="AQ1714" s="17">
        <f t="shared" si="474"/>
        <v>3</v>
      </c>
      <c r="AR1714" s="17">
        <f t="shared" si="475"/>
        <v>2020</v>
      </c>
      <c r="AS1714" s="17">
        <f t="shared" ca="1" si="476"/>
        <v>258</v>
      </c>
      <c r="AT1714" s="17" t="str">
        <f t="shared" ca="1" si="479"/>
        <v>No</v>
      </c>
      <c r="AU1714" s="17">
        <f t="shared" si="477"/>
        <v>0</v>
      </c>
      <c r="AV1714" s="17" t="str">
        <f>+VLOOKUP(B1714,[1]Cruces!S:T,2,0)</f>
        <v>8. Puesta en Servicio</v>
      </c>
    </row>
    <row r="1715" spans="1:48" hidden="1" x14ac:dyDescent="0.25">
      <c r="A1715" s="17" t="s">
        <v>3262</v>
      </c>
      <c r="B1715" s="17" t="s">
        <v>68</v>
      </c>
      <c r="C1715" s="17">
        <v>2059137</v>
      </c>
      <c r="D1715" s="17">
        <v>0</v>
      </c>
      <c r="E1715" s="17" t="s">
        <v>55</v>
      </c>
      <c r="F1715" s="17" t="s">
        <v>56</v>
      </c>
      <c r="G1715" s="17" t="s">
        <v>3263</v>
      </c>
      <c r="H1715" s="17">
        <v>3176649181</v>
      </c>
      <c r="I1715" s="17" t="s">
        <v>182</v>
      </c>
      <c r="J1715" s="17" t="s">
        <v>59</v>
      </c>
      <c r="K1715" s="17" t="s">
        <v>97</v>
      </c>
      <c r="L1715" s="17" t="s">
        <v>265</v>
      </c>
      <c r="M1715" s="17" t="s">
        <v>55</v>
      </c>
      <c r="N1715" s="17" t="s">
        <v>75</v>
      </c>
      <c r="O1715" s="17">
        <v>20170410</v>
      </c>
      <c r="P1715" s="17">
        <v>20170901</v>
      </c>
      <c r="Q1715" s="17">
        <v>1170</v>
      </c>
      <c r="R1715" s="17">
        <v>24533729</v>
      </c>
      <c r="S1715" s="17" t="s">
        <v>76</v>
      </c>
      <c r="T1715" s="17" t="s">
        <v>63</v>
      </c>
      <c r="U1715" s="17" t="s">
        <v>91</v>
      </c>
      <c r="V1715" s="17">
        <f t="shared" si="478"/>
        <v>112.5</v>
      </c>
      <c r="W1715" s="17">
        <v>112500</v>
      </c>
      <c r="X1715" s="17" t="s">
        <v>89</v>
      </c>
      <c r="Y1715" s="17" t="s">
        <v>136</v>
      </c>
      <c r="Z1715" s="17">
        <v>20170927</v>
      </c>
      <c r="AA1715" s="17" t="s">
        <v>78</v>
      </c>
      <c r="AB1715" s="17">
        <v>1</v>
      </c>
      <c r="AC1715" s="17" t="str">
        <f>IFERROR(VLOOKUP(A1715,[1]Cruces!AJ:AK,2,0),VLOOKUP(CONCATENATE(X1715,AA1715),[1]Cruces!G:H,2,0))</f>
        <v>Solicitud de Obra</v>
      </c>
      <c r="AD1715" s="17">
        <f t="shared" si="464"/>
        <v>10</v>
      </c>
      <c r="AE1715" s="17">
        <f t="shared" si="465"/>
        <v>4</v>
      </c>
      <c r="AF1715" s="17">
        <f t="shared" si="466"/>
        <v>2017</v>
      </c>
      <c r="AG1715" s="17" t="str">
        <f>IFERROR(VLOOKUP(MID(A1715,2,4)*1,[1]Cruces!K:L,2,0),"Verificar")</f>
        <v>Atlántico Norte</v>
      </c>
      <c r="AH1715" s="17">
        <f t="shared" ca="1" si="467"/>
        <v>1325</v>
      </c>
      <c r="AI1715" s="17" t="str">
        <f>IFERROR(VLOOKUP(U1715,[1]Cruces!$O$1:$P$6,2,0),"Sin Orden")</f>
        <v>Resuelta</v>
      </c>
      <c r="AJ1715" s="17">
        <f t="shared" si="468"/>
        <v>27</v>
      </c>
      <c r="AK1715" s="17">
        <f t="shared" si="469"/>
        <v>9</v>
      </c>
      <c r="AL1715" s="17">
        <f t="shared" si="470"/>
        <v>2017</v>
      </c>
      <c r="AM1715" s="17">
        <f t="shared" ca="1" si="471"/>
        <v>1155</v>
      </c>
      <c r="AN1715" s="18" t="str">
        <f>IFERROR(VLOOKUP(R1715*1,'[1]Ordenes de Servicio'!G:K,5,0),"No Cruza")</f>
        <v>No Cruza</v>
      </c>
      <c r="AO1715" s="17">
        <f t="shared" ca="1" si="472"/>
        <v>170</v>
      </c>
      <c r="AP1715" s="17">
        <f t="shared" si="473"/>
        <v>1</v>
      </c>
      <c r="AQ1715" s="17">
        <f t="shared" si="474"/>
        <v>9</v>
      </c>
      <c r="AR1715" s="17">
        <f t="shared" si="475"/>
        <v>2017</v>
      </c>
      <c r="AS1715" s="17">
        <f t="shared" ca="1" si="476"/>
        <v>1181</v>
      </c>
      <c r="AT1715" s="17" t="str">
        <f t="shared" ca="1" si="479"/>
        <v>Si</v>
      </c>
      <c r="AU1715" s="17">
        <f t="shared" si="477"/>
        <v>26</v>
      </c>
      <c r="AV1715" s="17" t="str">
        <f>+VLOOKUP(B1715,[1]Cruces!S:T,2,0)</f>
        <v>5. Consultoría / Adjudicación</v>
      </c>
    </row>
    <row r="1716" spans="1:48" hidden="1" x14ac:dyDescent="0.25">
      <c r="A1716" s="17" t="s">
        <v>3264</v>
      </c>
      <c r="B1716" s="17" t="s">
        <v>68</v>
      </c>
      <c r="C1716" s="17">
        <v>3008205</v>
      </c>
      <c r="D1716" s="17">
        <v>0</v>
      </c>
      <c r="E1716" s="17" t="s">
        <v>55</v>
      </c>
      <c r="F1716" s="17" t="s">
        <v>107</v>
      </c>
      <c r="G1716" s="17" t="s">
        <v>3265</v>
      </c>
      <c r="H1716" s="17">
        <v>3053163932</v>
      </c>
      <c r="I1716" s="17" t="s">
        <v>116</v>
      </c>
      <c r="J1716" s="17" t="s">
        <v>59</v>
      </c>
      <c r="K1716" s="17" t="s">
        <v>97</v>
      </c>
      <c r="L1716" s="17" t="s">
        <v>117</v>
      </c>
      <c r="M1716" s="17" t="s">
        <v>118</v>
      </c>
      <c r="N1716" s="17" t="s">
        <v>75</v>
      </c>
      <c r="O1716" s="17">
        <v>20200212</v>
      </c>
      <c r="P1716" s="17">
        <v>20200415</v>
      </c>
      <c r="Q1716" s="17">
        <v>1110</v>
      </c>
      <c r="R1716" s="17">
        <v>27768401</v>
      </c>
      <c r="S1716" s="17" t="s">
        <v>76</v>
      </c>
      <c r="T1716" s="17" t="s">
        <v>63</v>
      </c>
      <c r="U1716" s="17" t="s">
        <v>88</v>
      </c>
      <c r="V1716" s="17">
        <f t="shared" si="478"/>
        <v>37.5</v>
      </c>
      <c r="W1716" s="17">
        <v>37500</v>
      </c>
      <c r="X1716" s="17" t="s">
        <v>89</v>
      </c>
      <c r="Y1716" s="17" t="s">
        <v>105</v>
      </c>
      <c r="Z1716" s="17">
        <v>20200806</v>
      </c>
      <c r="AA1716" s="17" t="s">
        <v>78</v>
      </c>
      <c r="AB1716" s="17">
        <v>1</v>
      </c>
      <c r="AC1716" s="17" t="str">
        <f>IFERROR(VLOOKUP(A1716,[1]Cruces!AJ:AK,2,0),VLOOKUP(CONCATENATE(X1716,AA1716),[1]Cruces!G:H,2,0))</f>
        <v>Solicitud de Obra</v>
      </c>
      <c r="AD1716" s="17">
        <f t="shared" si="464"/>
        <v>12</v>
      </c>
      <c r="AE1716" s="17">
        <f t="shared" si="465"/>
        <v>2</v>
      </c>
      <c r="AF1716" s="17">
        <f t="shared" si="466"/>
        <v>2020</v>
      </c>
      <c r="AG1716" s="17" t="str">
        <f>IFERROR(VLOOKUP(MID(A1716,2,4)*1,[1]Cruces!K:L,2,0),"Verificar")</f>
        <v>Atlántico Norte</v>
      </c>
      <c r="AH1716" s="17">
        <f t="shared" ca="1" si="467"/>
        <v>287</v>
      </c>
      <c r="AI1716" s="17" t="str">
        <f>IFERROR(VLOOKUP(U1716,[1]Cruces!$O$1:$P$6,2,0),"Sin Orden")</f>
        <v>Resuelta</v>
      </c>
      <c r="AJ1716" s="17">
        <f t="shared" si="468"/>
        <v>6</v>
      </c>
      <c r="AK1716" s="17">
        <f t="shared" si="469"/>
        <v>8</v>
      </c>
      <c r="AL1716" s="17">
        <f t="shared" si="470"/>
        <v>2020</v>
      </c>
      <c r="AM1716" s="17">
        <f t="shared" ca="1" si="471"/>
        <v>111</v>
      </c>
      <c r="AN1716" s="18" t="str">
        <f>IFERROR(VLOOKUP(R1716*1,'[1]Ordenes de Servicio'!G:K,5,0),"No Cruza")</f>
        <v>No Cruza</v>
      </c>
      <c r="AO1716" s="17">
        <f t="shared" ca="1" si="472"/>
        <v>176</v>
      </c>
      <c r="AP1716" s="17">
        <f t="shared" si="473"/>
        <v>15</v>
      </c>
      <c r="AQ1716" s="17">
        <f t="shared" si="474"/>
        <v>4</v>
      </c>
      <c r="AR1716" s="17">
        <f t="shared" si="475"/>
        <v>2020</v>
      </c>
      <c r="AS1716" s="17">
        <f t="shared" ca="1" si="476"/>
        <v>224</v>
      </c>
      <c r="AT1716" s="17" t="str">
        <f t="shared" ca="1" si="479"/>
        <v>No</v>
      </c>
      <c r="AU1716" s="17">
        <f t="shared" si="477"/>
        <v>113</v>
      </c>
      <c r="AV1716" s="17" t="str">
        <f>+VLOOKUP(B1716,[1]Cruces!S:T,2,0)</f>
        <v>5. Consultoría / Adjudicación</v>
      </c>
    </row>
    <row r="1717" spans="1:48" hidden="1" x14ac:dyDescent="0.25">
      <c r="A1717" s="17" t="s">
        <v>8712</v>
      </c>
      <c r="B1717" s="17" t="s">
        <v>6595</v>
      </c>
      <c r="C1717" s="17">
        <v>0</v>
      </c>
      <c r="D1717" s="17">
        <v>0</v>
      </c>
      <c r="E1717" s="17" t="s">
        <v>55</v>
      </c>
      <c r="F1717" s="17" t="s">
        <v>56</v>
      </c>
      <c r="G1717" s="17" t="s">
        <v>8713</v>
      </c>
      <c r="H1717" s="17">
        <v>3126385891</v>
      </c>
      <c r="I1717" s="17" t="s">
        <v>71</v>
      </c>
      <c r="J1717" s="17" t="s">
        <v>59</v>
      </c>
      <c r="K1717" s="17" t="s">
        <v>97</v>
      </c>
      <c r="L1717" s="17" t="s">
        <v>7248</v>
      </c>
      <c r="M1717" s="17" t="s">
        <v>7249</v>
      </c>
      <c r="N1717" s="17" t="s">
        <v>6600</v>
      </c>
      <c r="O1717" s="17">
        <v>20191202</v>
      </c>
      <c r="P1717" s="17">
        <v>20191204</v>
      </c>
      <c r="Q1717" s="17">
        <v>1150</v>
      </c>
      <c r="R1717" s="17">
        <v>26969240</v>
      </c>
      <c r="S1717" s="17" t="s">
        <v>6601</v>
      </c>
      <c r="T1717" s="17" t="s">
        <v>63</v>
      </c>
      <c r="U1717" s="17" t="s">
        <v>91</v>
      </c>
      <c r="V1717" s="17">
        <f t="shared" si="478"/>
        <v>3</v>
      </c>
      <c r="W1717" s="17">
        <v>3000</v>
      </c>
      <c r="X1717" s="17" t="s">
        <v>7065</v>
      </c>
      <c r="Y1717" s="17" t="s">
        <v>6595</v>
      </c>
      <c r="Z1717" s="17">
        <v>20191204</v>
      </c>
      <c r="AA1717" s="17" t="s">
        <v>1947</v>
      </c>
      <c r="AB1717" s="17">
        <v>1</v>
      </c>
      <c r="AC1717" s="17" t="str">
        <f>IFERROR(VLOOKUP(A1717,[1]Cruces!AJ:AK,2,0),VLOOKUP(CONCATENATE(X1717,AA1717),[1]Cruces!G:H,2,0))</f>
        <v>Solicitud por BT</v>
      </c>
      <c r="AD1717" s="17">
        <f t="shared" si="464"/>
        <v>2</v>
      </c>
      <c r="AE1717" s="17">
        <f t="shared" si="465"/>
        <v>12</v>
      </c>
      <c r="AF1717" s="17">
        <f t="shared" si="466"/>
        <v>2019</v>
      </c>
      <c r="AG1717" s="17" t="str">
        <f>IFERROR(VLOOKUP(MID(A1717,2,4)*1,[1]Cruces!K:L,2,0),"Verificar")</f>
        <v>Atlántico Norte</v>
      </c>
      <c r="AH1717" s="17">
        <f t="shared" ca="1" si="467"/>
        <v>359</v>
      </c>
      <c r="AI1717" s="17" t="str">
        <f>IFERROR(VLOOKUP(U1717,[1]Cruces!$O$1:$P$6,2,0),"Sin Orden")</f>
        <v>Resuelta</v>
      </c>
      <c r="AJ1717" s="17">
        <f t="shared" si="468"/>
        <v>4</v>
      </c>
      <c r="AK1717" s="17">
        <f t="shared" si="469"/>
        <v>12</v>
      </c>
      <c r="AL1717" s="17">
        <f t="shared" si="470"/>
        <v>2019</v>
      </c>
      <c r="AM1717" s="17">
        <f t="shared" ca="1" si="471"/>
        <v>357</v>
      </c>
      <c r="AN1717" s="18" t="str">
        <f>IFERROR(VLOOKUP(R1717*1,'[1]Ordenes de Servicio'!G:K,5,0),"No Cruza")</f>
        <v>No Cruza</v>
      </c>
      <c r="AO1717" s="17">
        <f t="shared" ca="1" si="472"/>
        <v>2</v>
      </c>
      <c r="AP1717" s="17">
        <f t="shared" si="473"/>
        <v>4</v>
      </c>
      <c r="AQ1717" s="17">
        <f t="shared" si="474"/>
        <v>12</v>
      </c>
      <c r="AR1717" s="17">
        <f t="shared" si="475"/>
        <v>2019</v>
      </c>
      <c r="AS1717" s="17">
        <f t="shared" ca="1" si="476"/>
        <v>357</v>
      </c>
      <c r="AT1717" s="17" t="str">
        <f t="shared" ca="1" si="479"/>
        <v>No</v>
      </c>
      <c r="AU1717" s="17">
        <f t="shared" si="477"/>
        <v>0</v>
      </c>
      <c r="AV1717" s="17" t="str">
        <f>+VLOOKUP(B1717,[1]Cruces!S:T,2,0)</f>
        <v>7. Ejecución en Campo OS BT</v>
      </c>
    </row>
    <row r="1718" spans="1:48" hidden="1" x14ac:dyDescent="0.25">
      <c r="A1718" s="17" t="s">
        <v>8714</v>
      </c>
      <c r="B1718" s="17" t="s">
        <v>6595</v>
      </c>
      <c r="C1718" s="17">
        <v>1236001</v>
      </c>
      <c r="D1718" s="17">
        <v>20042517</v>
      </c>
      <c r="E1718" s="17" t="s">
        <v>93</v>
      </c>
      <c r="F1718" s="17" t="s">
        <v>7098</v>
      </c>
      <c r="G1718" s="17" t="s">
        <v>8715</v>
      </c>
      <c r="H1718" s="17">
        <v>3167494717</v>
      </c>
      <c r="I1718" s="17" t="s">
        <v>71</v>
      </c>
      <c r="J1718" s="17" t="s">
        <v>8716</v>
      </c>
      <c r="K1718" s="17" t="s">
        <v>8717</v>
      </c>
      <c r="L1718" s="17" t="s">
        <v>7678</v>
      </c>
      <c r="M1718" s="17" t="s">
        <v>7679</v>
      </c>
      <c r="N1718" s="17" t="s">
        <v>6600</v>
      </c>
      <c r="O1718" s="17">
        <v>20201116</v>
      </c>
      <c r="P1718" s="17">
        <v>20201118</v>
      </c>
      <c r="Q1718" s="17">
        <v>1170</v>
      </c>
      <c r="R1718" s="17">
        <v>28285108</v>
      </c>
      <c r="S1718" s="17" t="s">
        <v>7072</v>
      </c>
      <c r="T1718" s="17" t="s">
        <v>63</v>
      </c>
      <c r="U1718" s="17" t="s">
        <v>91</v>
      </c>
      <c r="V1718" s="17">
        <f t="shared" si="478"/>
        <v>3</v>
      </c>
      <c r="W1718" s="17">
        <v>3000</v>
      </c>
      <c r="X1718" s="17" t="s">
        <v>89</v>
      </c>
      <c r="Y1718" s="17" t="s">
        <v>6595</v>
      </c>
      <c r="Z1718" s="17">
        <v>20201118</v>
      </c>
      <c r="AA1718" s="17" t="s">
        <v>1947</v>
      </c>
      <c r="AB1718" s="17">
        <v>1</v>
      </c>
      <c r="AC1718" s="17" t="str">
        <f>IFERROR(VLOOKUP(A1718,[1]Cruces!AJ:AK,2,0),VLOOKUP(CONCATENATE(X1718,AA1718),[1]Cruces!G:H,2,0))</f>
        <v>Solicitud por BT</v>
      </c>
      <c r="AD1718" s="17">
        <f t="shared" si="464"/>
        <v>16</v>
      </c>
      <c r="AE1718" s="17">
        <f t="shared" si="465"/>
        <v>11</v>
      </c>
      <c r="AF1718" s="17">
        <f t="shared" si="466"/>
        <v>2020</v>
      </c>
      <c r="AG1718" s="17" t="str">
        <f>IFERROR(VLOOKUP(MID(A1718,2,4)*1,[1]Cruces!K:L,2,0),"Verificar")</f>
        <v>Atlántico Norte</v>
      </c>
      <c r="AH1718" s="17">
        <f t="shared" ca="1" si="467"/>
        <v>9</v>
      </c>
      <c r="AI1718" s="17" t="str">
        <f>IFERROR(VLOOKUP(U1718,[1]Cruces!$O$1:$P$6,2,0),"Sin Orden")</f>
        <v>Resuelta</v>
      </c>
      <c r="AJ1718" s="17">
        <f t="shared" si="468"/>
        <v>18</v>
      </c>
      <c r="AK1718" s="17">
        <f t="shared" si="469"/>
        <v>11</v>
      </c>
      <c r="AL1718" s="17">
        <f t="shared" si="470"/>
        <v>2020</v>
      </c>
      <c r="AM1718" s="17">
        <f t="shared" ca="1" si="471"/>
        <v>7</v>
      </c>
      <c r="AN1718" s="18" t="str">
        <f>IFERROR(VLOOKUP(R1718*1,'[1]Ordenes de Servicio'!G:K,5,0),"No Cruza")</f>
        <v>No Cruza</v>
      </c>
      <c r="AO1718" s="17">
        <f t="shared" ca="1" si="472"/>
        <v>2</v>
      </c>
      <c r="AP1718" s="17">
        <f t="shared" si="473"/>
        <v>18</v>
      </c>
      <c r="AQ1718" s="17">
        <f t="shared" si="474"/>
        <v>11</v>
      </c>
      <c r="AR1718" s="17">
        <f t="shared" si="475"/>
        <v>2020</v>
      </c>
      <c r="AS1718" s="17">
        <f t="shared" ca="1" si="476"/>
        <v>7</v>
      </c>
      <c r="AT1718" s="17" t="str">
        <f t="shared" ca="1" si="479"/>
        <v>No</v>
      </c>
      <c r="AU1718" s="17">
        <f t="shared" si="477"/>
        <v>0</v>
      </c>
      <c r="AV1718" s="17" t="str">
        <f>+VLOOKUP(B1718,[1]Cruces!S:T,2,0)</f>
        <v>7. Ejecución en Campo OS BT</v>
      </c>
    </row>
    <row r="1719" spans="1:48" hidden="1" x14ac:dyDescent="0.25">
      <c r="A1719" s="17" t="s">
        <v>3266</v>
      </c>
      <c r="B1719" s="17" t="s">
        <v>68</v>
      </c>
      <c r="C1719" s="17">
        <v>2507967</v>
      </c>
      <c r="D1719" s="17">
        <v>0</v>
      </c>
      <c r="E1719" s="17" t="s">
        <v>55</v>
      </c>
      <c r="F1719" s="17" t="s">
        <v>107</v>
      </c>
      <c r="G1719" s="17" t="s">
        <v>3267</v>
      </c>
      <c r="H1719" s="17">
        <v>3002321871</v>
      </c>
      <c r="I1719" s="17" t="s">
        <v>71</v>
      </c>
      <c r="J1719" s="17" t="s">
        <v>59</v>
      </c>
      <c r="K1719" s="17" t="s">
        <v>3268</v>
      </c>
      <c r="L1719" s="17" t="s">
        <v>145</v>
      </c>
      <c r="M1719" s="17" t="s">
        <v>146</v>
      </c>
      <c r="N1719" s="17" t="s">
        <v>75</v>
      </c>
      <c r="O1719" s="17">
        <v>20200930</v>
      </c>
      <c r="P1719" s="17">
        <v>20201030</v>
      </c>
      <c r="Q1719" s="17">
        <v>1210</v>
      </c>
      <c r="R1719" s="17">
        <v>28269107</v>
      </c>
      <c r="S1719" s="17" t="s">
        <v>76</v>
      </c>
      <c r="T1719" s="17" t="s">
        <v>63</v>
      </c>
      <c r="U1719" s="17" t="s">
        <v>91</v>
      </c>
      <c r="V1719" s="17">
        <f t="shared" si="478"/>
        <v>30</v>
      </c>
      <c r="W1719" s="17">
        <v>30000</v>
      </c>
      <c r="X1719" s="17" t="s">
        <v>89</v>
      </c>
      <c r="Y1719" s="17" t="s">
        <v>150</v>
      </c>
      <c r="Z1719" s="17">
        <v>20201120</v>
      </c>
      <c r="AA1719" s="17" t="s">
        <v>78</v>
      </c>
      <c r="AB1719" s="17">
        <v>1</v>
      </c>
      <c r="AC1719" s="17" t="str">
        <f>IFERROR(VLOOKUP(A1719,[1]Cruces!AJ:AK,2,0),VLOOKUP(CONCATENATE(X1719,AA1719),[1]Cruces!G:H,2,0))</f>
        <v>Solicitud de Obra</v>
      </c>
      <c r="AD1719" s="17">
        <f t="shared" si="464"/>
        <v>30</v>
      </c>
      <c r="AE1719" s="17">
        <f t="shared" si="465"/>
        <v>9</v>
      </c>
      <c r="AF1719" s="17">
        <f t="shared" si="466"/>
        <v>2020</v>
      </c>
      <c r="AG1719" s="17" t="str">
        <f>IFERROR(VLOOKUP(MID(A1719,2,4)*1,[1]Cruces!K:L,2,0),"Verificar")</f>
        <v>Atlántico Sur</v>
      </c>
      <c r="AH1719" s="17">
        <f t="shared" ca="1" si="467"/>
        <v>56</v>
      </c>
      <c r="AI1719" s="17" t="str">
        <f>IFERROR(VLOOKUP(U1719,[1]Cruces!$O$1:$P$6,2,0),"Sin Orden")</f>
        <v>Resuelta</v>
      </c>
      <c r="AJ1719" s="17">
        <f t="shared" si="468"/>
        <v>20</v>
      </c>
      <c r="AK1719" s="17">
        <f t="shared" si="469"/>
        <v>11</v>
      </c>
      <c r="AL1719" s="17">
        <f t="shared" si="470"/>
        <v>2020</v>
      </c>
      <c r="AM1719" s="17">
        <f t="shared" ca="1" si="471"/>
        <v>5</v>
      </c>
      <c r="AN1719" s="18" t="str">
        <f>IFERROR(VLOOKUP(R1719*1,'[1]Ordenes de Servicio'!G:K,5,0),"No Cruza")</f>
        <v>No Cruza</v>
      </c>
      <c r="AO1719" s="17">
        <f t="shared" ca="1" si="472"/>
        <v>51</v>
      </c>
      <c r="AP1719" s="17">
        <f t="shared" si="473"/>
        <v>30</v>
      </c>
      <c r="AQ1719" s="17">
        <f t="shared" si="474"/>
        <v>10</v>
      </c>
      <c r="AR1719" s="17">
        <f t="shared" si="475"/>
        <v>2020</v>
      </c>
      <c r="AS1719" s="17">
        <f t="shared" ca="1" si="476"/>
        <v>26</v>
      </c>
      <c r="AT1719" s="17" t="str">
        <f t="shared" ca="1" si="479"/>
        <v>No</v>
      </c>
      <c r="AU1719" s="17">
        <f t="shared" si="477"/>
        <v>21</v>
      </c>
      <c r="AV1719" s="17" t="str">
        <f>+VLOOKUP(B1719,[1]Cruces!S:T,2,0)</f>
        <v>5. Consultoría / Adjudicación</v>
      </c>
    </row>
    <row r="1720" spans="1:48" hidden="1" x14ac:dyDescent="0.25">
      <c r="A1720" s="17" t="s">
        <v>3269</v>
      </c>
      <c r="B1720" s="17" t="s">
        <v>68</v>
      </c>
      <c r="C1720" s="17">
        <v>2012663</v>
      </c>
      <c r="D1720" s="17">
        <v>0</v>
      </c>
      <c r="E1720" s="17" t="s">
        <v>55</v>
      </c>
      <c r="F1720" s="17" t="s">
        <v>94</v>
      </c>
      <c r="G1720" s="17" t="s">
        <v>1219</v>
      </c>
      <c r="H1720" s="17">
        <v>3012163106</v>
      </c>
      <c r="I1720" s="17" t="s">
        <v>83</v>
      </c>
      <c r="J1720" s="17" t="s">
        <v>59</v>
      </c>
      <c r="K1720" s="17" t="s">
        <v>97</v>
      </c>
      <c r="L1720" s="17" t="s">
        <v>98</v>
      </c>
      <c r="M1720" s="17" t="s">
        <v>99</v>
      </c>
      <c r="N1720" s="17" t="s">
        <v>75</v>
      </c>
      <c r="O1720" s="17">
        <v>20130613</v>
      </c>
      <c r="P1720" s="17">
        <v>20130717</v>
      </c>
      <c r="Q1720" s="17">
        <v>1180</v>
      </c>
      <c r="R1720" s="17">
        <v>19322055</v>
      </c>
      <c r="S1720" s="17" t="s">
        <v>100</v>
      </c>
      <c r="T1720" s="17" t="s">
        <v>63</v>
      </c>
      <c r="U1720" s="17" t="s">
        <v>91</v>
      </c>
      <c r="V1720" s="17">
        <f t="shared" si="478"/>
        <v>75</v>
      </c>
      <c r="W1720" s="17">
        <v>75000</v>
      </c>
      <c r="X1720" s="17" t="s">
        <v>89</v>
      </c>
      <c r="Y1720" s="17" t="s">
        <v>136</v>
      </c>
      <c r="Z1720" s="17">
        <v>20130726</v>
      </c>
      <c r="AA1720" s="17" t="s">
        <v>318</v>
      </c>
      <c r="AB1720" s="17">
        <v>1</v>
      </c>
      <c r="AC1720" s="17" t="str">
        <f>IFERROR(VLOOKUP(A1720,[1]Cruces!AJ:AK,2,0),VLOOKUP(CONCATENATE(X1720,AA1720),[1]Cruces!G:H,2,0))</f>
        <v>Solicitud de Obra</v>
      </c>
      <c r="AD1720" s="17">
        <f t="shared" si="464"/>
        <v>13</v>
      </c>
      <c r="AE1720" s="17">
        <f t="shared" si="465"/>
        <v>6</v>
      </c>
      <c r="AF1720" s="17">
        <f t="shared" si="466"/>
        <v>2013</v>
      </c>
      <c r="AG1720" s="17" t="str">
        <f>IFERROR(VLOOKUP(MID(A1720,2,4)*1,[1]Cruces!K:L,2,0),"Verificar")</f>
        <v>Atlántico Norte</v>
      </c>
      <c r="AH1720" s="17">
        <f t="shared" ca="1" si="467"/>
        <v>2722</v>
      </c>
      <c r="AI1720" s="17" t="str">
        <f>IFERROR(VLOOKUP(U1720,[1]Cruces!$O$1:$P$6,2,0),"Sin Orden")</f>
        <v>Resuelta</v>
      </c>
      <c r="AJ1720" s="17">
        <f t="shared" si="468"/>
        <v>26</v>
      </c>
      <c r="AK1720" s="17">
        <f t="shared" si="469"/>
        <v>7</v>
      </c>
      <c r="AL1720" s="17">
        <f t="shared" si="470"/>
        <v>2013</v>
      </c>
      <c r="AM1720" s="17">
        <f t="shared" ca="1" si="471"/>
        <v>2679</v>
      </c>
      <c r="AN1720" s="18" t="str">
        <f>IFERROR(VLOOKUP(R1720*1,'[1]Ordenes de Servicio'!G:K,5,0),"No Cruza")</f>
        <v>No Cruza</v>
      </c>
      <c r="AO1720" s="17">
        <f t="shared" ca="1" si="472"/>
        <v>43</v>
      </c>
      <c r="AP1720" s="17">
        <f t="shared" si="473"/>
        <v>17</v>
      </c>
      <c r="AQ1720" s="17">
        <f t="shared" si="474"/>
        <v>7</v>
      </c>
      <c r="AR1720" s="17">
        <f t="shared" si="475"/>
        <v>2013</v>
      </c>
      <c r="AS1720" s="17">
        <f t="shared" ca="1" si="476"/>
        <v>2688</v>
      </c>
      <c r="AT1720" s="17" t="str">
        <f t="shared" ca="1" si="479"/>
        <v>Si</v>
      </c>
      <c r="AU1720" s="17">
        <f t="shared" si="477"/>
        <v>9</v>
      </c>
      <c r="AV1720" s="17" t="str">
        <f>+VLOOKUP(B1720,[1]Cruces!S:T,2,0)</f>
        <v>5. Consultoría / Adjudicación</v>
      </c>
    </row>
    <row r="1721" spans="1:48" hidden="1" x14ac:dyDescent="0.25">
      <c r="A1721" s="17" t="s">
        <v>3270</v>
      </c>
      <c r="B1721" s="17" t="s">
        <v>68</v>
      </c>
      <c r="C1721" s="17">
        <v>1151272</v>
      </c>
      <c r="D1721" s="17">
        <v>0</v>
      </c>
      <c r="E1721" s="17" t="s">
        <v>55</v>
      </c>
      <c r="F1721" s="17" t="s">
        <v>81</v>
      </c>
      <c r="G1721" s="17" t="s">
        <v>3271</v>
      </c>
      <c r="H1721" s="17">
        <v>0</v>
      </c>
      <c r="I1721" s="17" t="s">
        <v>71</v>
      </c>
      <c r="J1721" s="17" t="s">
        <v>59</v>
      </c>
      <c r="K1721" s="17" t="s">
        <v>97</v>
      </c>
      <c r="L1721" s="17" t="s">
        <v>85</v>
      </c>
      <c r="M1721" s="17" t="s">
        <v>86</v>
      </c>
      <c r="N1721" s="17" t="s">
        <v>75</v>
      </c>
      <c r="O1721" s="17">
        <v>20190411</v>
      </c>
      <c r="P1721" s="17">
        <v>20190716</v>
      </c>
      <c r="Q1721" s="17">
        <v>3410</v>
      </c>
      <c r="R1721" s="17">
        <v>27592646</v>
      </c>
      <c r="S1721" s="17" t="s">
        <v>76</v>
      </c>
      <c r="T1721" s="17" t="s">
        <v>63</v>
      </c>
      <c r="U1721" s="17" t="s">
        <v>88</v>
      </c>
      <c r="V1721" s="17">
        <f t="shared" si="478"/>
        <v>225</v>
      </c>
      <c r="W1721" s="17">
        <v>225000</v>
      </c>
      <c r="X1721" s="17" t="s">
        <v>89</v>
      </c>
      <c r="Y1721" s="17" t="s">
        <v>105</v>
      </c>
      <c r="Z1721" s="17">
        <v>20190809</v>
      </c>
      <c r="AA1721" s="17" t="s">
        <v>101</v>
      </c>
      <c r="AB1721" s="17">
        <v>1</v>
      </c>
      <c r="AC1721" s="17" t="str">
        <f>IFERROR(VLOOKUP(A1721,[1]Cruces!AJ:AK,2,0),VLOOKUP(CONCATENATE(X1721,AA1721),[1]Cruces!G:H,2,0))</f>
        <v>Solicitud de Obra</v>
      </c>
      <c r="AD1721" s="17">
        <f t="shared" si="464"/>
        <v>11</v>
      </c>
      <c r="AE1721" s="17">
        <f t="shared" si="465"/>
        <v>4</v>
      </c>
      <c r="AF1721" s="17">
        <f t="shared" si="466"/>
        <v>2019</v>
      </c>
      <c r="AG1721" s="17" t="str">
        <f>IFERROR(VLOOKUP(MID(A1721,2,4)*1,[1]Cruces!K:L,2,0),"Verificar")</f>
        <v>Magdalena</v>
      </c>
      <c r="AH1721" s="17">
        <f t="shared" ca="1" si="467"/>
        <v>594</v>
      </c>
      <c r="AI1721" s="17" t="str">
        <f>IFERROR(VLOOKUP(U1721,[1]Cruces!$O$1:$P$6,2,0),"Sin Orden")</f>
        <v>Resuelta</v>
      </c>
      <c r="AJ1721" s="17">
        <f t="shared" si="468"/>
        <v>9</v>
      </c>
      <c r="AK1721" s="17">
        <f t="shared" si="469"/>
        <v>8</v>
      </c>
      <c r="AL1721" s="17">
        <f t="shared" si="470"/>
        <v>2019</v>
      </c>
      <c r="AM1721" s="17">
        <f t="shared" ca="1" si="471"/>
        <v>474</v>
      </c>
      <c r="AN1721" s="18">
        <f>IFERROR(VLOOKUP(R1721*1,'[1]Ordenes de Servicio'!G:K,5,0),"No Cruza")</f>
        <v>43987</v>
      </c>
      <c r="AO1721" s="17">
        <f t="shared" ca="1" si="472"/>
        <v>120</v>
      </c>
      <c r="AP1721" s="17">
        <f t="shared" si="473"/>
        <v>16</v>
      </c>
      <c r="AQ1721" s="17">
        <f t="shared" si="474"/>
        <v>7</v>
      </c>
      <c r="AR1721" s="17">
        <f t="shared" si="475"/>
        <v>2019</v>
      </c>
      <c r="AS1721" s="17">
        <f t="shared" ca="1" si="476"/>
        <v>498</v>
      </c>
      <c r="AT1721" s="17" t="str">
        <f t="shared" ca="1" si="479"/>
        <v>Si</v>
      </c>
      <c r="AU1721" s="17">
        <f t="shared" si="477"/>
        <v>24</v>
      </c>
      <c r="AV1721" s="17" t="str">
        <f>+VLOOKUP(B1721,[1]Cruces!S:T,2,0)</f>
        <v>5. Consultoría / Adjudicación</v>
      </c>
    </row>
    <row r="1722" spans="1:48" hidden="1" x14ac:dyDescent="0.25">
      <c r="A1722" s="17" t="s">
        <v>8718</v>
      </c>
      <c r="B1722" s="17" t="s">
        <v>569</v>
      </c>
      <c r="C1722" s="17">
        <v>0</v>
      </c>
      <c r="D1722" s="17">
        <v>0</v>
      </c>
      <c r="E1722" s="17" t="s">
        <v>55</v>
      </c>
      <c r="F1722" s="17" t="s">
        <v>7082</v>
      </c>
      <c r="G1722" s="17" t="s">
        <v>8719</v>
      </c>
      <c r="H1722" s="17">
        <v>3001074</v>
      </c>
      <c r="I1722" s="17" t="s">
        <v>71</v>
      </c>
      <c r="J1722" s="17" t="s">
        <v>59</v>
      </c>
      <c r="K1722" s="17" t="s">
        <v>97</v>
      </c>
      <c r="L1722" s="17" t="s">
        <v>7176</v>
      </c>
      <c r="M1722" s="17" t="s">
        <v>7177</v>
      </c>
      <c r="N1722" s="17" t="s">
        <v>572</v>
      </c>
      <c r="O1722" s="17">
        <v>20201110</v>
      </c>
      <c r="P1722" s="17">
        <v>20201110</v>
      </c>
      <c r="Q1722" s="17">
        <v>1170</v>
      </c>
      <c r="R1722" s="17">
        <v>0</v>
      </c>
      <c r="S1722" s="17"/>
      <c r="T1722" s="17" t="s">
        <v>63</v>
      </c>
      <c r="U1722" s="17"/>
      <c r="V1722" s="17">
        <f t="shared" si="478"/>
        <v>3</v>
      </c>
      <c r="W1722" s="17">
        <v>3000</v>
      </c>
      <c r="X1722" s="17" t="s">
        <v>7065</v>
      </c>
      <c r="Y1722" s="17" t="s">
        <v>569</v>
      </c>
      <c r="Z1722" s="17">
        <v>20201110</v>
      </c>
      <c r="AA1722" s="17" t="s">
        <v>1947</v>
      </c>
      <c r="AB1722" s="17">
        <v>1</v>
      </c>
      <c r="AC1722" s="17" t="str">
        <f>IFERROR(VLOOKUP(A1722,[1]Cruces!AJ:AK,2,0),VLOOKUP(CONCATENATE(X1722,AA1722),[1]Cruces!G:H,2,0))</f>
        <v>Solicitud por BT</v>
      </c>
      <c r="AD1722" s="17">
        <f t="shared" si="464"/>
        <v>10</v>
      </c>
      <c r="AE1722" s="17">
        <f t="shared" si="465"/>
        <v>11</v>
      </c>
      <c r="AF1722" s="17">
        <f t="shared" si="466"/>
        <v>2020</v>
      </c>
      <c r="AG1722" s="17" t="str">
        <f>IFERROR(VLOOKUP(MID(A1722,2,4)*1,[1]Cruces!K:L,2,0),"Verificar")</f>
        <v>Atlántico Norte</v>
      </c>
      <c r="AH1722" s="17">
        <f t="shared" ca="1" si="467"/>
        <v>15</v>
      </c>
      <c r="AI1722" s="17" t="str">
        <f>IFERROR(VLOOKUP(U1722,[1]Cruces!$O$1:$P$6,2,0),"Sin Orden")</f>
        <v>Sin Orden</v>
      </c>
      <c r="AJ1722" s="17">
        <f t="shared" si="468"/>
        <v>10</v>
      </c>
      <c r="AK1722" s="17">
        <f t="shared" si="469"/>
        <v>11</v>
      </c>
      <c r="AL1722" s="17">
        <f t="shared" si="470"/>
        <v>2020</v>
      </c>
      <c r="AM1722" s="17">
        <f t="shared" ca="1" si="471"/>
        <v>15</v>
      </c>
      <c r="AN1722" s="18" t="str">
        <f>IFERROR(VLOOKUP(R1722*1,'[1]Ordenes de Servicio'!G:K,5,0),"No Cruza")</f>
        <v>No Cruza</v>
      </c>
      <c r="AO1722" s="17">
        <f t="shared" ca="1" si="472"/>
        <v>15</v>
      </c>
      <c r="AP1722" s="17">
        <f t="shared" si="473"/>
        <v>10</v>
      </c>
      <c r="AQ1722" s="17">
        <f t="shared" si="474"/>
        <v>11</v>
      </c>
      <c r="AR1722" s="17">
        <f t="shared" si="475"/>
        <v>2020</v>
      </c>
      <c r="AS1722" s="17">
        <f t="shared" ca="1" si="476"/>
        <v>15</v>
      </c>
      <c r="AT1722" s="17" t="str">
        <f t="shared" ca="1" si="479"/>
        <v>No</v>
      </c>
      <c r="AU1722" s="17">
        <f t="shared" si="477"/>
        <v>0</v>
      </c>
      <c r="AV1722" s="17" t="str">
        <f>+VLOOKUP(B1722,[1]Cruces!S:T,2,0)</f>
        <v>1. Solicitud</v>
      </c>
    </row>
    <row r="1723" spans="1:48" hidden="1" x14ac:dyDescent="0.25">
      <c r="A1723" s="17" t="s">
        <v>8720</v>
      </c>
      <c r="B1723" s="17" t="s">
        <v>6595</v>
      </c>
      <c r="C1723" s="17">
        <v>0</v>
      </c>
      <c r="D1723" s="17">
        <v>0</v>
      </c>
      <c r="E1723" s="17" t="s">
        <v>55</v>
      </c>
      <c r="F1723" s="17" t="s">
        <v>107</v>
      </c>
      <c r="G1723" s="17" t="s">
        <v>8721</v>
      </c>
      <c r="H1723" s="17">
        <v>3114316898</v>
      </c>
      <c r="I1723" s="17" t="s">
        <v>71</v>
      </c>
      <c r="J1723" s="17" t="s">
        <v>59</v>
      </c>
      <c r="K1723" s="17" t="s">
        <v>97</v>
      </c>
      <c r="L1723" s="17" t="s">
        <v>5267</v>
      </c>
      <c r="M1723" s="17" t="s">
        <v>5268</v>
      </c>
      <c r="N1723" s="17" t="s">
        <v>6600</v>
      </c>
      <c r="O1723" s="17">
        <v>20200819</v>
      </c>
      <c r="P1723" s="17">
        <v>20200828</v>
      </c>
      <c r="Q1723" s="17">
        <v>1170</v>
      </c>
      <c r="R1723" s="17">
        <v>28015201</v>
      </c>
      <c r="S1723" s="17" t="s">
        <v>6601</v>
      </c>
      <c r="T1723" s="17" t="s">
        <v>63</v>
      </c>
      <c r="U1723" s="17" t="s">
        <v>91</v>
      </c>
      <c r="V1723" s="17">
        <f t="shared" si="478"/>
        <v>3</v>
      </c>
      <c r="W1723" s="17">
        <v>3000</v>
      </c>
      <c r="X1723" s="17" t="s">
        <v>7065</v>
      </c>
      <c r="Y1723" s="17" t="s">
        <v>6595</v>
      </c>
      <c r="Z1723" s="17">
        <v>20200828</v>
      </c>
      <c r="AA1723" s="17" t="s">
        <v>1947</v>
      </c>
      <c r="AB1723" s="17">
        <v>1</v>
      </c>
      <c r="AC1723" s="17" t="str">
        <f>IFERROR(VLOOKUP(A1723,[1]Cruces!AJ:AK,2,0),VLOOKUP(CONCATENATE(X1723,AA1723),[1]Cruces!G:H,2,0))</f>
        <v>Solicitud por BT</v>
      </c>
      <c r="AD1723" s="17">
        <f t="shared" si="464"/>
        <v>19</v>
      </c>
      <c r="AE1723" s="17">
        <f t="shared" si="465"/>
        <v>8</v>
      </c>
      <c r="AF1723" s="17">
        <f t="shared" si="466"/>
        <v>2020</v>
      </c>
      <c r="AG1723" s="17" t="str">
        <f>IFERROR(VLOOKUP(MID(A1723,2,4)*1,[1]Cruces!K:L,2,0),"Verificar")</f>
        <v>Atlántico Norte</v>
      </c>
      <c r="AH1723" s="17">
        <f t="shared" ca="1" si="467"/>
        <v>98</v>
      </c>
      <c r="AI1723" s="17" t="str">
        <f>IFERROR(VLOOKUP(U1723,[1]Cruces!$O$1:$P$6,2,0),"Sin Orden")</f>
        <v>Resuelta</v>
      </c>
      <c r="AJ1723" s="17">
        <f t="shared" si="468"/>
        <v>28</v>
      </c>
      <c r="AK1723" s="17">
        <f t="shared" si="469"/>
        <v>8</v>
      </c>
      <c r="AL1723" s="17">
        <f t="shared" si="470"/>
        <v>2020</v>
      </c>
      <c r="AM1723" s="17">
        <f t="shared" ca="1" si="471"/>
        <v>89</v>
      </c>
      <c r="AN1723" s="18" t="str">
        <f>IFERROR(VLOOKUP(R1723*1,'[1]Ordenes de Servicio'!G:K,5,0),"No Cruza")</f>
        <v>No Cruza</v>
      </c>
      <c r="AO1723" s="17">
        <f t="shared" ca="1" si="472"/>
        <v>9</v>
      </c>
      <c r="AP1723" s="17">
        <f t="shared" si="473"/>
        <v>28</v>
      </c>
      <c r="AQ1723" s="17">
        <f t="shared" si="474"/>
        <v>8</v>
      </c>
      <c r="AR1723" s="17">
        <f t="shared" si="475"/>
        <v>2020</v>
      </c>
      <c r="AS1723" s="17">
        <f t="shared" ca="1" si="476"/>
        <v>89</v>
      </c>
      <c r="AT1723" s="17" t="str">
        <f t="shared" ca="1" si="479"/>
        <v>No</v>
      </c>
      <c r="AU1723" s="17">
        <f t="shared" si="477"/>
        <v>0</v>
      </c>
      <c r="AV1723" s="17" t="str">
        <f>+VLOOKUP(B1723,[1]Cruces!S:T,2,0)</f>
        <v>7. Ejecución en Campo OS BT</v>
      </c>
    </row>
    <row r="1724" spans="1:48" x14ac:dyDescent="0.25">
      <c r="A1724" s="17" t="s">
        <v>8722</v>
      </c>
      <c r="B1724" s="17" t="s">
        <v>7266</v>
      </c>
      <c r="C1724" s="17">
        <v>1303693</v>
      </c>
      <c r="D1724" s="17">
        <v>10081709</v>
      </c>
      <c r="E1724" s="17" t="s">
        <v>93</v>
      </c>
      <c r="F1724" s="17" t="s">
        <v>8723</v>
      </c>
      <c r="G1724" s="17" t="s">
        <v>8724</v>
      </c>
      <c r="H1724" s="17">
        <v>3002008875</v>
      </c>
      <c r="I1724" s="17" t="s">
        <v>71</v>
      </c>
      <c r="J1724" s="17" t="s">
        <v>8725</v>
      </c>
      <c r="K1724" s="17" t="s">
        <v>8726</v>
      </c>
      <c r="L1724" s="17" t="s">
        <v>8727</v>
      </c>
      <c r="M1724" s="17" t="s">
        <v>8728</v>
      </c>
      <c r="N1724" s="17" t="s">
        <v>7268</v>
      </c>
      <c r="O1724" s="17">
        <v>20201029</v>
      </c>
      <c r="P1724" s="17">
        <v>20201121</v>
      </c>
      <c r="Q1724" s="17">
        <v>3430</v>
      </c>
      <c r="R1724" s="17">
        <v>28259061</v>
      </c>
      <c r="S1724" s="17" t="s">
        <v>7072</v>
      </c>
      <c r="T1724" s="17" t="s">
        <v>63</v>
      </c>
      <c r="U1724" s="17" t="s">
        <v>91</v>
      </c>
      <c r="V1724" s="17">
        <f t="shared" si="478"/>
        <v>3</v>
      </c>
      <c r="W1724" s="17">
        <v>3000</v>
      </c>
      <c r="X1724" s="17" t="s">
        <v>89</v>
      </c>
      <c r="Y1724" s="17" t="s">
        <v>7266</v>
      </c>
      <c r="Z1724" s="17">
        <v>20201121</v>
      </c>
      <c r="AA1724" s="17" t="s">
        <v>1947</v>
      </c>
      <c r="AB1724" s="17">
        <v>1</v>
      </c>
      <c r="AC1724" s="17" t="str">
        <f>IFERROR(VLOOKUP(A1724,[1]Cruces!AJ:AK,2,0),VLOOKUP(CONCATENATE(X1724,AA1724),[1]Cruces!G:H,2,0))</f>
        <v>Solicitud por BT</v>
      </c>
      <c r="AD1724" s="17">
        <f t="shared" si="464"/>
        <v>29</v>
      </c>
      <c r="AE1724" s="17">
        <f t="shared" si="465"/>
        <v>10</v>
      </c>
      <c r="AF1724" s="17">
        <f t="shared" si="466"/>
        <v>2020</v>
      </c>
      <c r="AG1724" s="17" t="str">
        <f>IFERROR(VLOOKUP(MID(A1724,2,4)*1,[1]Cruces!K:L,2,0),"Verificar")</f>
        <v>Magdalena</v>
      </c>
      <c r="AH1724" s="17">
        <f t="shared" ca="1" si="467"/>
        <v>27</v>
      </c>
      <c r="AI1724" s="17" t="str">
        <f>IFERROR(VLOOKUP(U1724,[1]Cruces!$O$1:$P$6,2,0),"Sin Orden")</f>
        <v>Resuelta</v>
      </c>
      <c r="AJ1724" s="17">
        <f t="shared" si="468"/>
        <v>21</v>
      </c>
      <c r="AK1724" s="17">
        <f t="shared" si="469"/>
        <v>11</v>
      </c>
      <c r="AL1724" s="17">
        <f t="shared" si="470"/>
        <v>2020</v>
      </c>
      <c r="AM1724" s="17">
        <f t="shared" ca="1" si="471"/>
        <v>4</v>
      </c>
      <c r="AN1724" s="18">
        <f>IFERROR(VLOOKUP(R1724*1,'[1]Ordenes de Servicio'!G:K,5,0),"No Cruza")</f>
        <v>44133</v>
      </c>
      <c r="AO1724" s="17">
        <f t="shared" ca="1" si="472"/>
        <v>23</v>
      </c>
      <c r="AP1724" s="17">
        <f t="shared" si="473"/>
        <v>21</v>
      </c>
      <c r="AQ1724" s="17">
        <f t="shared" si="474"/>
        <v>11</v>
      </c>
      <c r="AR1724" s="17">
        <f t="shared" si="475"/>
        <v>2020</v>
      </c>
      <c r="AS1724" s="17">
        <f t="shared" ca="1" si="476"/>
        <v>4</v>
      </c>
      <c r="AT1724" s="17" t="str">
        <f t="shared" ca="1" si="479"/>
        <v>No</v>
      </c>
      <c r="AU1724" s="17">
        <f t="shared" si="477"/>
        <v>0</v>
      </c>
      <c r="AV1724" s="17" t="str">
        <f>+VLOOKUP(B1724,[1]Cruces!S:T,2,0)</f>
        <v>9. Contratación</v>
      </c>
    </row>
    <row r="1725" spans="1:48" hidden="1" x14ac:dyDescent="0.25">
      <c r="A1725" s="17" t="s">
        <v>8729</v>
      </c>
      <c r="B1725" s="17" t="s">
        <v>1943</v>
      </c>
      <c r="C1725" s="17">
        <v>0</v>
      </c>
      <c r="D1725" s="17">
        <v>0</v>
      </c>
      <c r="E1725" s="17" t="s">
        <v>55</v>
      </c>
      <c r="F1725" s="17" t="s">
        <v>232</v>
      </c>
      <c r="G1725" s="17" t="s">
        <v>8730</v>
      </c>
      <c r="H1725" s="17">
        <v>3203024030</v>
      </c>
      <c r="I1725" s="17" t="s">
        <v>71</v>
      </c>
      <c r="J1725" s="17" t="s">
        <v>59</v>
      </c>
      <c r="K1725" s="17" t="s">
        <v>8731</v>
      </c>
      <c r="L1725" s="17" t="s">
        <v>7475</v>
      </c>
      <c r="M1725" s="17" t="s">
        <v>7476</v>
      </c>
      <c r="N1725" s="17" t="s">
        <v>1946</v>
      </c>
      <c r="O1725" s="17">
        <v>20201120</v>
      </c>
      <c r="P1725" s="17">
        <v>20201120</v>
      </c>
      <c r="Q1725" s="17">
        <v>1210</v>
      </c>
      <c r="R1725" s="17">
        <v>28293705</v>
      </c>
      <c r="S1725" s="17" t="s">
        <v>6601</v>
      </c>
      <c r="T1725" s="17" t="s">
        <v>7091</v>
      </c>
      <c r="U1725" s="17" t="s">
        <v>77</v>
      </c>
      <c r="V1725" s="17">
        <f t="shared" si="478"/>
        <v>3</v>
      </c>
      <c r="W1725" s="17">
        <v>3000</v>
      </c>
      <c r="X1725" s="17" t="s">
        <v>7065</v>
      </c>
      <c r="Y1725" s="17" t="s">
        <v>1943</v>
      </c>
      <c r="Z1725" s="17">
        <v>20201120</v>
      </c>
      <c r="AA1725" s="17" t="s">
        <v>1947</v>
      </c>
      <c r="AB1725" s="17">
        <v>1</v>
      </c>
      <c r="AC1725" s="17" t="str">
        <f>IFERROR(VLOOKUP(A1725,[1]Cruces!AJ:AK,2,0),VLOOKUP(CONCATENATE(X1725,AA1725),[1]Cruces!G:H,2,0))</f>
        <v>Solicitud por BT</v>
      </c>
      <c r="AD1725" s="17">
        <f t="shared" si="464"/>
        <v>20</v>
      </c>
      <c r="AE1725" s="17">
        <f t="shared" si="465"/>
        <v>11</v>
      </c>
      <c r="AF1725" s="17">
        <f t="shared" si="466"/>
        <v>2020</v>
      </c>
      <c r="AG1725" s="17" t="str">
        <f>IFERROR(VLOOKUP(MID(A1725,2,4)*1,[1]Cruces!K:L,2,0),"Verificar")</f>
        <v>Atlántico Sur</v>
      </c>
      <c r="AH1725" s="17">
        <f t="shared" ca="1" si="467"/>
        <v>5</v>
      </c>
      <c r="AI1725" s="17" t="str">
        <f>IFERROR(VLOOKUP(U1725,[1]Cruces!$O$1:$P$6,2,0),"Sin Orden")</f>
        <v>Pendiente</v>
      </c>
      <c r="AJ1725" s="17">
        <f t="shared" si="468"/>
        <v>20</v>
      </c>
      <c r="AK1725" s="17">
        <f t="shared" si="469"/>
        <v>11</v>
      </c>
      <c r="AL1725" s="17">
        <f t="shared" si="470"/>
        <v>2020</v>
      </c>
      <c r="AM1725" s="17">
        <f t="shared" ca="1" si="471"/>
        <v>5</v>
      </c>
      <c r="AN1725" s="18" t="str">
        <f>IFERROR(VLOOKUP(R1725*1,'[1]Ordenes de Servicio'!G:K,5,0),"No Cruza")</f>
        <v>No Cruza</v>
      </c>
      <c r="AO1725" s="17">
        <f t="shared" ca="1" si="472"/>
        <v>5</v>
      </c>
      <c r="AP1725" s="17">
        <f t="shared" si="473"/>
        <v>20</v>
      </c>
      <c r="AQ1725" s="17">
        <f t="shared" si="474"/>
        <v>11</v>
      </c>
      <c r="AR1725" s="17">
        <f t="shared" si="475"/>
        <v>2020</v>
      </c>
      <c r="AS1725" s="17">
        <f t="shared" ca="1" si="476"/>
        <v>5</v>
      </c>
      <c r="AT1725" s="17" t="str">
        <f t="shared" ca="1" si="479"/>
        <v>No</v>
      </c>
      <c r="AU1725" s="17">
        <f t="shared" si="477"/>
        <v>0</v>
      </c>
      <c r="AV1725" s="17" t="str">
        <f>+VLOOKUP(B1725,[1]Cruces!S:T,2,0)</f>
        <v>7. Ejecución en Campo OS BT</v>
      </c>
    </row>
    <row r="1726" spans="1:48" hidden="1" x14ac:dyDescent="0.25">
      <c r="A1726" s="17" t="s">
        <v>8732</v>
      </c>
      <c r="B1726" s="17" t="s">
        <v>569</v>
      </c>
      <c r="C1726" s="17">
        <v>0</v>
      </c>
      <c r="D1726" s="17">
        <v>0</v>
      </c>
      <c r="E1726" s="17" t="s">
        <v>55</v>
      </c>
      <c r="F1726" s="17" t="s">
        <v>5366</v>
      </c>
      <c r="G1726" s="17" t="s">
        <v>8733</v>
      </c>
      <c r="H1726" s="17">
        <v>3103627028</v>
      </c>
      <c r="I1726" s="17" t="s">
        <v>71</v>
      </c>
      <c r="J1726" s="17" t="s">
        <v>59</v>
      </c>
      <c r="K1726" s="17" t="s">
        <v>97</v>
      </c>
      <c r="L1726" s="17" t="s">
        <v>5368</v>
      </c>
      <c r="M1726" s="17" t="s">
        <v>5369</v>
      </c>
      <c r="N1726" s="17" t="s">
        <v>572</v>
      </c>
      <c r="O1726" s="17">
        <v>20201104</v>
      </c>
      <c r="P1726" s="17">
        <v>20201104</v>
      </c>
      <c r="Q1726" s="17">
        <v>7541</v>
      </c>
      <c r="R1726" s="17">
        <v>0</v>
      </c>
      <c r="S1726" s="17"/>
      <c r="T1726" s="17" t="s">
        <v>63</v>
      </c>
      <c r="U1726" s="17"/>
      <c r="V1726" s="17">
        <f t="shared" si="478"/>
        <v>3</v>
      </c>
      <c r="W1726" s="17">
        <v>3000</v>
      </c>
      <c r="X1726" s="17" t="s">
        <v>7065</v>
      </c>
      <c r="Y1726" s="17" t="s">
        <v>569</v>
      </c>
      <c r="Z1726" s="17">
        <v>20201104</v>
      </c>
      <c r="AA1726" s="17" t="s">
        <v>1947</v>
      </c>
      <c r="AB1726" s="17">
        <v>1</v>
      </c>
      <c r="AC1726" s="17" t="str">
        <f>IFERROR(VLOOKUP(A1726,[1]Cruces!AJ:AK,2,0),VLOOKUP(CONCATENATE(X1726,AA1726),[1]Cruces!G:H,2,0))</f>
        <v>Solicitud por BT</v>
      </c>
      <c r="AD1726" s="17">
        <f t="shared" si="464"/>
        <v>4</v>
      </c>
      <c r="AE1726" s="17">
        <f t="shared" si="465"/>
        <v>11</v>
      </c>
      <c r="AF1726" s="17">
        <f t="shared" si="466"/>
        <v>2020</v>
      </c>
      <c r="AG1726" s="17" t="str">
        <f>IFERROR(VLOOKUP(MID(A1726,2,4)*1,[1]Cruces!K:L,2,0),"Verificar")</f>
        <v>Atlántico Sur</v>
      </c>
      <c r="AH1726" s="17">
        <f t="shared" ca="1" si="467"/>
        <v>21</v>
      </c>
      <c r="AI1726" s="17" t="str">
        <f>IFERROR(VLOOKUP(U1726,[1]Cruces!$O$1:$P$6,2,0),"Sin Orden")</f>
        <v>Sin Orden</v>
      </c>
      <c r="AJ1726" s="17">
        <f t="shared" si="468"/>
        <v>4</v>
      </c>
      <c r="AK1726" s="17">
        <f t="shared" si="469"/>
        <v>11</v>
      </c>
      <c r="AL1726" s="17">
        <f t="shared" si="470"/>
        <v>2020</v>
      </c>
      <c r="AM1726" s="17">
        <f t="shared" ca="1" si="471"/>
        <v>21</v>
      </c>
      <c r="AN1726" s="18" t="str">
        <f>IFERROR(VLOOKUP(R1726*1,'[1]Ordenes de Servicio'!G:K,5,0),"No Cruza")</f>
        <v>No Cruza</v>
      </c>
      <c r="AO1726" s="17">
        <f t="shared" ca="1" si="472"/>
        <v>21</v>
      </c>
      <c r="AP1726" s="17">
        <f t="shared" si="473"/>
        <v>4</v>
      </c>
      <c r="AQ1726" s="17">
        <f t="shared" si="474"/>
        <v>11</v>
      </c>
      <c r="AR1726" s="17">
        <f t="shared" si="475"/>
        <v>2020</v>
      </c>
      <c r="AS1726" s="17">
        <f t="shared" ca="1" si="476"/>
        <v>21</v>
      </c>
      <c r="AT1726" s="17" t="str">
        <f t="shared" ca="1" si="479"/>
        <v>No</v>
      </c>
      <c r="AU1726" s="17">
        <f t="shared" si="477"/>
        <v>0</v>
      </c>
      <c r="AV1726" s="17" t="str">
        <f>+VLOOKUP(B1726,[1]Cruces!S:T,2,0)</f>
        <v>1. Solicitud</v>
      </c>
    </row>
    <row r="1727" spans="1:48" hidden="1" x14ac:dyDescent="0.25">
      <c r="A1727" s="17" t="s">
        <v>8734</v>
      </c>
      <c r="B1727" s="17" t="s">
        <v>569</v>
      </c>
      <c r="C1727" s="17">
        <v>0</v>
      </c>
      <c r="D1727" s="17">
        <v>0</v>
      </c>
      <c r="E1727" s="17" t="s">
        <v>55</v>
      </c>
      <c r="F1727" s="17" t="s">
        <v>7082</v>
      </c>
      <c r="G1727" s="17" t="s">
        <v>8735</v>
      </c>
      <c r="H1727" s="17">
        <v>3135190419</v>
      </c>
      <c r="I1727" s="17" t="s">
        <v>71</v>
      </c>
      <c r="J1727" s="17" t="s">
        <v>59</v>
      </c>
      <c r="K1727" s="17">
        <v>2297074</v>
      </c>
      <c r="L1727" s="17" t="s">
        <v>7140</v>
      </c>
      <c r="M1727" s="17" t="s">
        <v>7141</v>
      </c>
      <c r="N1727" s="17" t="s">
        <v>572</v>
      </c>
      <c r="O1727" s="17">
        <v>20201006</v>
      </c>
      <c r="P1727" s="17">
        <v>20201006</v>
      </c>
      <c r="Q1727" s="17">
        <v>9510</v>
      </c>
      <c r="R1727" s="17">
        <v>0</v>
      </c>
      <c r="S1727" s="17"/>
      <c r="T1727" s="17" t="s">
        <v>63</v>
      </c>
      <c r="U1727" s="17"/>
      <c r="V1727" s="17">
        <f t="shared" si="478"/>
        <v>3</v>
      </c>
      <c r="W1727" s="17">
        <v>3000</v>
      </c>
      <c r="X1727" s="17" t="s">
        <v>7065</v>
      </c>
      <c r="Y1727" s="17" t="s">
        <v>569</v>
      </c>
      <c r="Z1727" s="17">
        <v>20201006</v>
      </c>
      <c r="AA1727" s="17" t="s">
        <v>1947</v>
      </c>
      <c r="AB1727" s="17">
        <v>1</v>
      </c>
      <c r="AC1727" s="17" t="str">
        <f>IFERROR(VLOOKUP(A1727,[1]Cruces!AJ:AK,2,0),VLOOKUP(CONCATENATE(X1727,AA1727),[1]Cruces!G:H,2,0))</f>
        <v>Solicitud por BT</v>
      </c>
      <c r="AD1727" s="17">
        <f t="shared" si="464"/>
        <v>6</v>
      </c>
      <c r="AE1727" s="17">
        <f t="shared" si="465"/>
        <v>10</v>
      </c>
      <c r="AF1727" s="17">
        <f t="shared" si="466"/>
        <v>2020</v>
      </c>
      <c r="AG1727" s="17" t="str">
        <f>IFERROR(VLOOKUP(MID(A1727,2,4)*1,[1]Cruces!K:L,2,0),"Verificar")</f>
        <v>Atlántico Norte</v>
      </c>
      <c r="AH1727" s="17">
        <f t="shared" ca="1" si="467"/>
        <v>50</v>
      </c>
      <c r="AI1727" s="17" t="str">
        <f>IFERROR(VLOOKUP(U1727,[1]Cruces!$O$1:$P$6,2,0),"Sin Orden")</f>
        <v>Sin Orden</v>
      </c>
      <c r="AJ1727" s="17">
        <f t="shared" si="468"/>
        <v>6</v>
      </c>
      <c r="AK1727" s="17">
        <f t="shared" si="469"/>
        <v>10</v>
      </c>
      <c r="AL1727" s="17">
        <f t="shared" si="470"/>
        <v>2020</v>
      </c>
      <c r="AM1727" s="17">
        <f t="shared" ca="1" si="471"/>
        <v>50</v>
      </c>
      <c r="AN1727" s="18" t="str">
        <f>IFERROR(VLOOKUP(R1727*1,'[1]Ordenes de Servicio'!G:K,5,0),"No Cruza")</f>
        <v>No Cruza</v>
      </c>
      <c r="AO1727" s="17">
        <f t="shared" ca="1" si="472"/>
        <v>50</v>
      </c>
      <c r="AP1727" s="17">
        <f t="shared" si="473"/>
        <v>6</v>
      </c>
      <c r="AQ1727" s="17">
        <f t="shared" si="474"/>
        <v>10</v>
      </c>
      <c r="AR1727" s="17">
        <f t="shared" si="475"/>
        <v>2020</v>
      </c>
      <c r="AS1727" s="17">
        <f t="shared" ca="1" si="476"/>
        <v>50</v>
      </c>
      <c r="AT1727" s="17" t="str">
        <f t="shared" ca="1" si="479"/>
        <v>No</v>
      </c>
      <c r="AU1727" s="17">
        <f t="shared" si="477"/>
        <v>0</v>
      </c>
      <c r="AV1727" s="17" t="str">
        <f>+VLOOKUP(B1727,[1]Cruces!S:T,2,0)</f>
        <v>1. Solicitud</v>
      </c>
    </row>
    <row r="1728" spans="1:48" hidden="1" x14ac:dyDescent="0.25">
      <c r="A1728" s="17" t="s">
        <v>3272</v>
      </c>
      <c r="B1728" s="17" t="s">
        <v>296</v>
      </c>
      <c r="C1728" s="17">
        <v>0</v>
      </c>
      <c r="D1728" s="17">
        <v>0</v>
      </c>
      <c r="E1728" s="17" t="s">
        <v>55</v>
      </c>
      <c r="F1728" s="17" t="s">
        <v>232</v>
      </c>
      <c r="G1728" s="17" t="s">
        <v>3273</v>
      </c>
      <c r="H1728" s="17">
        <v>3127129698</v>
      </c>
      <c r="I1728" s="17" t="s">
        <v>71</v>
      </c>
      <c r="J1728" s="17" t="s">
        <v>59</v>
      </c>
      <c r="K1728" s="17" t="s">
        <v>3274</v>
      </c>
      <c r="L1728" s="17" t="s">
        <v>280</v>
      </c>
      <c r="M1728" s="17" t="s">
        <v>281</v>
      </c>
      <c r="N1728" s="17" t="s">
        <v>301</v>
      </c>
      <c r="O1728" s="17">
        <v>20201113</v>
      </c>
      <c r="P1728" s="17">
        <v>20201117</v>
      </c>
      <c r="Q1728" s="17">
        <v>1210</v>
      </c>
      <c r="R1728" s="17">
        <v>0</v>
      </c>
      <c r="S1728" s="17"/>
      <c r="T1728" s="17" t="s">
        <v>63</v>
      </c>
      <c r="U1728" s="17"/>
      <c r="V1728" s="17">
        <f t="shared" si="478"/>
        <v>187.5</v>
      </c>
      <c r="W1728" s="17">
        <v>187500</v>
      </c>
      <c r="X1728" s="17" t="s">
        <v>64</v>
      </c>
      <c r="Y1728" s="17" t="s">
        <v>296</v>
      </c>
      <c r="Z1728" s="17">
        <v>20201117</v>
      </c>
      <c r="AA1728" s="17" t="s">
        <v>78</v>
      </c>
      <c r="AB1728" s="17">
        <v>1</v>
      </c>
      <c r="AC1728" s="17" t="str">
        <f>IFERROR(VLOOKUP(A1728,[1]Cruces!AJ:AK,2,0),VLOOKUP(CONCATENATE(X1728,AA1728),[1]Cruces!G:H,2,0))</f>
        <v>Solicitud de Obra</v>
      </c>
      <c r="AD1728" s="17">
        <f t="shared" si="464"/>
        <v>13</v>
      </c>
      <c r="AE1728" s="17">
        <f t="shared" si="465"/>
        <v>11</v>
      </c>
      <c r="AF1728" s="17">
        <f t="shared" si="466"/>
        <v>2020</v>
      </c>
      <c r="AG1728" s="17" t="str">
        <f>IFERROR(VLOOKUP(MID(A1728,2,4)*1,[1]Cruces!K:L,2,0),"Verificar")</f>
        <v>Atlántico Sur</v>
      </c>
      <c r="AH1728" s="17">
        <f t="shared" ca="1" si="467"/>
        <v>12</v>
      </c>
      <c r="AI1728" s="17" t="str">
        <f>IFERROR(VLOOKUP(U1728,[1]Cruces!$O$1:$P$6,2,0),"Sin Orden")</f>
        <v>Sin Orden</v>
      </c>
      <c r="AJ1728" s="17">
        <f t="shared" si="468"/>
        <v>17</v>
      </c>
      <c r="AK1728" s="17">
        <f t="shared" si="469"/>
        <v>11</v>
      </c>
      <c r="AL1728" s="17">
        <f t="shared" si="470"/>
        <v>2020</v>
      </c>
      <c r="AM1728" s="17">
        <f t="shared" ca="1" si="471"/>
        <v>8</v>
      </c>
      <c r="AN1728" s="18" t="str">
        <f>IFERROR(VLOOKUP(R1728*1,'[1]Ordenes de Servicio'!G:K,5,0),"No Cruza")</f>
        <v>No Cruza</v>
      </c>
      <c r="AO1728" s="17">
        <f t="shared" ca="1" si="472"/>
        <v>8</v>
      </c>
      <c r="AP1728" s="17">
        <f t="shared" si="473"/>
        <v>17</v>
      </c>
      <c r="AQ1728" s="17">
        <f t="shared" si="474"/>
        <v>11</v>
      </c>
      <c r="AR1728" s="17">
        <f t="shared" si="475"/>
        <v>2020</v>
      </c>
      <c r="AS1728" s="17">
        <f t="shared" ca="1" si="476"/>
        <v>8</v>
      </c>
      <c r="AT1728" s="17" t="str">
        <f t="shared" ca="1" si="479"/>
        <v>No</v>
      </c>
      <c r="AU1728" s="17">
        <f t="shared" si="477"/>
        <v>0</v>
      </c>
      <c r="AV1728" s="17" t="str">
        <f>+VLOOKUP(B1728,[1]Cruces!S:T,2,0)</f>
        <v>3. Evaluación Técnico Ecónomica</v>
      </c>
    </row>
    <row r="1729" spans="1:48" x14ac:dyDescent="0.25">
      <c r="A1729" s="17" t="s">
        <v>3275</v>
      </c>
      <c r="B1729" s="17" t="s">
        <v>80</v>
      </c>
      <c r="C1729" s="17">
        <v>0</v>
      </c>
      <c r="D1729" s="17">
        <v>0</v>
      </c>
      <c r="E1729" s="17" t="s">
        <v>55</v>
      </c>
      <c r="F1729" s="17" t="s">
        <v>56</v>
      </c>
      <c r="G1729" s="17" t="s">
        <v>3276</v>
      </c>
      <c r="H1729" s="17">
        <v>3212685125</v>
      </c>
      <c r="I1729" s="17" t="s">
        <v>116</v>
      </c>
      <c r="J1729" s="17" t="s">
        <v>59</v>
      </c>
      <c r="K1729" s="17" t="s">
        <v>3277</v>
      </c>
      <c r="L1729" s="17" t="s">
        <v>172</v>
      </c>
      <c r="M1729" s="17" t="s">
        <v>173</v>
      </c>
      <c r="N1729" s="17" t="s">
        <v>87</v>
      </c>
      <c r="O1729" s="17">
        <v>20131128</v>
      </c>
      <c r="P1729" s="17">
        <v>20140424</v>
      </c>
      <c r="Q1729" s="17">
        <v>9530</v>
      </c>
      <c r="R1729" s="17">
        <v>19893757</v>
      </c>
      <c r="S1729" s="17" t="s">
        <v>76</v>
      </c>
      <c r="T1729" s="17" t="s">
        <v>63</v>
      </c>
      <c r="U1729" s="17" t="s">
        <v>91</v>
      </c>
      <c r="V1729" s="17">
        <f t="shared" si="478"/>
        <v>225</v>
      </c>
      <c r="W1729" s="17">
        <v>225000</v>
      </c>
      <c r="X1729" s="17" t="s">
        <v>64</v>
      </c>
      <c r="Y1729" s="17" t="s">
        <v>80</v>
      </c>
      <c r="Z1729" s="17">
        <v>20140424</v>
      </c>
      <c r="AA1729" s="17" t="s">
        <v>137</v>
      </c>
      <c r="AB1729" s="17">
        <v>1</v>
      </c>
      <c r="AC1729" s="17" t="str">
        <f>IFERROR(VLOOKUP(A1729,[1]Cruces!AJ:AK,2,0),VLOOKUP(CONCATENATE(X1729,AA1729),[1]Cruces!G:H,2,0))</f>
        <v>Solicitud de Obra</v>
      </c>
      <c r="AD1729" s="17">
        <f t="shared" si="464"/>
        <v>28</v>
      </c>
      <c r="AE1729" s="17">
        <f t="shared" si="465"/>
        <v>11</v>
      </c>
      <c r="AF1729" s="17">
        <f t="shared" si="466"/>
        <v>2013</v>
      </c>
      <c r="AG1729" s="17" t="str">
        <f>IFERROR(VLOOKUP(MID(A1729,2,4)*1,[1]Cruces!K:L,2,0),"Verificar")</f>
        <v>Atlántico Norte</v>
      </c>
      <c r="AH1729" s="17">
        <f t="shared" ca="1" si="467"/>
        <v>2554</v>
      </c>
      <c r="AI1729" s="17" t="str">
        <f>IFERROR(VLOOKUP(U1729,[1]Cruces!$O$1:$P$6,2,0),"Sin Orden")</f>
        <v>Resuelta</v>
      </c>
      <c r="AJ1729" s="17">
        <f t="shared" si="468"/>
        <v>24</v>
      </c>
      <c r="AK1729" s="17">
        <f t="shared" si="469"/>
        <v>4</v>
      </c>
      <c r="AL1729" s="17">
        <f t="shared" si="470"/>
        <v>2014</v>
      </c>
      <c r="AM1729" s="17">
        <f t="shared" ca="1" si="471"/>
        <v>2407</v>
      </c>
      <c r="AN1729" s="18" t="str">
        <f>IFERROR(VLOOKUP(R1729*1,'[1]Ordenes de Servicio'!G:K,5,0),"No Cruza")</f>
        <v>No Cruza</v>
      </c>
      <c r="AO1729" s="17">
        <f t="shared" ca="1" si="472"/>
        <v>147</v>
      </c>
      <c r="AP1729" s="17">
        <f t="shared" si="473"/>
        <v>24</v>
      </c>
      <c r="AQ1729" s="17">
        <f t="shared" si="474"/>
        <v>4</v>
      </c>
      <c r="AR1729" s="17">
        <f t="shared" si="475"/>
        <v>2014</v>
      </c>
      <c r="AS1729" s="17">
        <f t="shared" ca="1" si="476"/>
        <v>2407</v>
      </c>
      <c r="AT1729" s="17" t="str">
        <f t="shared" ca="1" si="479"/>
        <v>Si</v>
      </c>
      <c r="AU1729" s="17">
        <f t="shared" si="477"/>
        <v>0</v>
      </c>
      <c r="AV1729" s="17" t="str">
        <f>+VLOOKUP(B1729,[1]Cruces!S:T,2,0)</f>
        <v>8. Puesta en Servicio</v>
      </c>
    </row>
    <row r="1730" spans="1:48" hidden="1" x14ac:dyDescent="0.25">
      <c r="A1730" s="17" t="s">
        <v>3278</v>
      </c>
      <c r="B1730" s="17" t="s">
        <v>54</v>
      </c>
      <c r="C1730" s="17">
        <v>0</v>
      </c>
      <c r="D1730" s="17">
        <v>0</v>
      </c>
      <c r="E1730" s="17" t="s">
        <v>55</v>
      </c>
      <c r="F1730" s="17" t="s">
        <v>56</v>
      </c>
      <c r="G1730" s="17" t="s">
        <v>3279</v>
      </c>
      <c r="H1730" s="17">
        <v>0</v>
      </c>
      <c r="I1730" s="17" t="s">
        <v>71</v>
      </c>
      <c r="J1730" s="17" t="s">
        <v>59</v>
      </c>
      <c r="K1730" s="17" t="s">
        <v>97</v>
      </c>
      <c r="L1730" s="17" t="s">
        <v>61</v>
      </c>
      <c r="M1730" s="17" t="s">
        <v>55</v>
      </c>
      <c r="N1730" s="17" t="s">
        <v>62</v>
      </c>
      <c r="O1730" s="17">
        <v>20180423</v>
      </c>
      <c r="P1730" s="17">
        <v>20180423</v>
      </c>
      <c r="Q1730" s="17">
        <v>9332</v>
      </c>
      <c r="R1730" s="17">
        <v>0</v>
      </c>
      <c r="S1730" s="17"/>
      <c r="T1730" s="17" t="s">
        <v>63</v>
      </c>
      <c r="U1730" s="17"/>
      <c r="V1730" s="17">
        <f t="shared" si="478"/>
        <v>35</v>
      </c>
      <c r="W1730" s="17">
        <v>35000</v>
      </c>
      <c r="X1730" s="17" t="s">
        <v>64</v>
      </c>
      <c r="Y1730" s="17" t="s">
        <v>65</v>
      </c>
      <c r="Z1730" s="17">
        <v>20180423</v>
      </c>
      <c r="AA1730" s="17" t="s">
        <v>222</v>
      </c>
      <c r="AB1730" s="17">
        <v>1</v>
      </c>
      <c r="AC1730" s="17" t="str">
        <f>IFERROR(VLOOKUP(A1730,[1]Cruces!AJ:AK,2,0),VLOOKUP(CONCATENATE(X1730,AA1730),[1]Cruces!G:H,2,0))</f>
        <v>Solicitud de Obra</v>
      </c>
      <c r="AD1730" s="17">
        <f t="shared" si="464"/>
        <v>23</v>
      </c>
      <c r="AE1730" s="17">
        <f t="shared" si="465"/>
        <v>4</v>
      </c>
      <c r="AF1730" s="17">
        <f t="shared" si="466"/>
        <v>2018</v>
      </c>
      <c r="AG1730" s="17" t="str">
        <f>IFERROR(VLOOKUP(MID(A1730,2,4)*1,[1]Cruces!K:L,2,0),"Verificar")</f>
        <v>Guajira</v>
      </c>
      <c r="AH1730" s="17">
        <f t="shared" ca="1" si="467"/>
        <v>947</v>
      </c>
      <c r="AI1730" s="17" t="str">
        <f>IFERROR(VLOOKUP(U1730,[1]Cruces!$O$1:$P$6,2,0),"Sin Orden")</f>
        <v>Sin Orden</v>
      </c>
      <c r="AJ1730" s="17">
        <f t="shared" si="468"/>
        <v>23</v>
      </c>
      <c r="AK1730" s="17">
        <f t="shared" si="469"/>
        <v>4</v>
      </c>
      <c r="AL1730" s="17">
        <f t="shared" si="470"/>
        <v>2018</v>
      </c>
      <c r="AM1730" s="17">
        <f t="shared" ca="1" si="471"/>
        <v>947</v>
      </c>
      <c r="AN1730" s="18" t="str">
        <f>IFERROR(VLOOKUP(R1730*1,'[1]Ordenes de Servicio'!G:K,5,0),"No Cruza")</f>
        <v>No Cruza</v>
      </c>
      <c r="AO1730" s="17">
        <f t="shared" ca="1" si="472"/>
        <v>947</v>
      </c>
      <c r="AP1730" s="17">
        <f t="shared" si="473"/>
        <v>23</v>
      </c>
      <c r="AQ1730" s="17">
        <f t="shared" si="474"/>
        <v>4</v>
      </c>
      <c r="AR1730" s="17">
        <f t="shared" si="475"/>
        <v>2018</v>
      </c>
      <c r="AS1730" s="17">
        <f t="shared" ca="1" si="476"/>
        <v>947</v>
      </c>
      <c r="AT1730" s="17" t="str">
        <f t="shared" ca="1" si="479"/>
        <v>Si</v>
      </c>
      <c r="AU1730" s="17">
        <f t="shared" si="477"/>
        <v>0</v>
      </c>
      <c r="AV1730" s="17" t="str">
        <f>+VLOOKUP(B1730,[1]Cruces!S:T,2,0)</f>
        <v>4. Presupuesto de Obra</v>
      </c>
    </row>
    <row r="1731" spans="1:48" hidden="1" x14ac:dyDescent="0.25">
      <c r="A1731" s="17" t="s">
        <v>3280</v>
      </c>
      <c r="B1731" s="17" t="s">
        <v>54</v>
      </c>
      <c r="C1731" s="17">
        <v>0</v>
      </c>
      <c r="D1731" s="17">
        <v>0</v>
      </c>
      <c r="E1731" s="17" t="s">
        <v>55</v>
      </c>
      <c r="F1731" s="17" t="s">
        <v>232</v>
      </c>
      <c r="G1731" s="17" t="s">
        <v>3281</v>
      </c>
      <c r="H1731" s="17">
        <v>0</v>
      </c>
      <c r="I1731" s="17" t="s">
        <v>83</v>
      </c>
      <c r="J1731" s="17" t="s">
        <v>59</v>
      </c>
      <c r="K1731" s="17" t="s">
        <v>3282</v>
      </c>
      <c r="L1731" s="17" t="s">
        <v>280</v>
      </c>
      <c r="M1731" s="17" t="s">
        <v>281</v>
      </c>
      <c r="N1731" s="17" t="s">
        <v>62</v>
      </c>
      <c r="O1731" s="17">
        <v>20200903</v>
      </c>
      <c r="P1731" s="17">
        <v>20200909</v>
      </c>
      <c r="Q1731" s="17">
        <v>7541</v>
      </c>
      <c r="R1731" s="17">
        <v>28102203</v>
      </c>
      <c r="S1731" s="17" t="s">
        <v>100</v>
      </c>
      <c r="T1731" s="17" t="s">
        <v>63</v>
      </c>
      <c r="U1731" s="17" t="s">
        <v>91</v>
      </c>
      <c r="V1731" s="17">
        <f t="shared" si="478"/>
        <v>225</v>
      </c>
      <c r="W1731" s="17">
        <v>225000</v>
      </c>
      <c r="X1731" s="17" t="s">
        <v>64</v>
      </c>
      <c r="Y1731" s="17" t="s">
        <v>65</v>
      </c>
      <c r="Z1731" s="17">
        <v>20200909</v>
      </c>
      <c r="AA1731" s="17" t="s">
        <v>78</v>
      </c>
      <c r="AB1731" s="17">
        <v>1</v>
      </c>
      <c r="AC1731" s="17" t="str">
        <f>IFERROR(VLOOKUP(A1731,[1]Cruces!AJ:AK,2,0),VLOOKUP(CONCATENATE(X1731,AA1731),[1]Cruces!G:H,2,0))</f>
        <v>Solicitud de Obra</v>
      </c>
      <c r="AD1731" s="17">
        <f t="shared" si="464"/>
        <v>3</v>
      </c>
      <c r="AE1731" s="17">
        <f t="shared" si="465"/>
        <v>9</v>
      </c>
      <c r="AF1731" s="17">
        <f t="shared" si="466"/>
        <v>2020</v>
      </c>
      <c r="AG1731" s="17" t="str">
        <f>IFERROR(VLOOKUP(MID(A1731,2,4)*1,[1]Cruces!K:L,2,0),"Verificar")</f>
        <v>Atlántico Sur</v>
      </c>
      <c r="AH1731" s="17">
        <f t="shared" ca="1" si="467"/>
        <v>83</v>
      </c>
      <c r="AI1731" s="17" t="str">
        <f>IFERROR(VLOOKUP(U1731,[1]Cruces!$O$1:$P$6,2,0),"Sin Orden")</f>
        <v>Resuelta</v>
      </c>
      <c r="AJ1731" s="17">
        <f t="shared" si="468"/>
        <v>9</v>
      </c>
      <c r="AK1731" s="17">
        <f t="shared" si="469"/>
        <v>9</v>
      </c>
      <c r="AL1731" s="17">
        <f t="shared" si="470"/>
        <v>2020</v>
      </c>
      <c r="AM1731" s="17">
        <f t="shared" ca="1" si="471"/>
        <v>77</v>
      </c>
      <c r="AN1731" s="18" t="str">
        <f>IFERROR(VLOOKUP(R1731*1,'[1]Ordenes de Servicio'!G:K,5,0),"No Cruza")</f>
        <v>No Cruza</v>
      </c>
      <c r="AO1731" s="17">
        <f t="shared" ca="1" si="472"/>
        <v>6</v>
      </c>
      <c r="AP1731" s="17">
        <f t="shared" si="473"/>
        <v>9</v>
      </c>
      <c r="AQ1731" s="17">
        <f t="shared" si="474"/>
        <v>9</v>
      </c>
      <c r="AR1731" s="17">
        <f t="shared" si="475"/>
        <v>2020</v>
      </c>
      <c r="AS1731" s="17">
        <f t="shared" ca="1" si="476"/>
        <v>77</v>
      </c>
      <c r="AT1731" s="17" t="str">
        <f t="shared" ca="1" si="479"/>
        <v>No</v>
      </c>
      <c r="AU1731" s="17">
        <f t="shared" si="477"/>
        <v>0</v>
      </c>
      <c r="AV1731" s="17" t="str">
        <f>+VLOOKUP(B1731,[1]Cruces!S:T,2,0)</f>
        <v>4. Presupuesto de Obra</v>
      </c>
    </row>
    <row r="1732" spans="1:48" hidden="1" x14ac:dyDescent="0.25">
      <c r="A1732" s="17" t="s">
        <v>3283</v>
      </c>
      <c r="B1732" s="17" t="s">
        <v>68</v>
      </c>
      <c r="C1732" s="17">
        <v>0</v>
      </c>
      <c r="D1732" s="17">
        <v>0</v>
      </c>
      <c r="E1732" s="17" t="s">
        <v>55</v>
      </c>
      <c r="F1732" s="17" t="s">
        <v>56</v>
      </c>
      <c r="G1732" s="17" t="s">
        <v>3284</v>
      </c>
      <c r="H1732" s="17">
        <v>0</v>
      </c>
      <c r="I1732" s="17" t="s">
        <v>71</v>
      </c>
      <c r="J1732" s="17" t="s">
        <v>59</v>
      </c>
      <c r="K1732" s="17" t="s">
        <v>3285</v>
      </c>
      <c r="L1732" s="17" t="s">
        <v>117</v>
      </c>
      <c r="M1732" s="17" t="s">
        <v>118</v>
      </c>
      <c r="N1732" s="17" t="s">
        <v>75</v>
      </c>
      <c r="O1732" s="17">
        <v>20190814</v>
      </c>
      <c r="P1732" s="17">
        <v>20190903</v>
      </c>
      <c r="Q1732" s="17">
        <v>1180</v>
      </c>
      <c r="R1732" s="17">
        <v>26624030</v>
      </c>
      <c r="S1732" s="17" t="s">
        <v>100</v>
      </c>
      <c r="T1732" s="17" t="s">
        <v>63</v>
      </c>
      <c r="U1732" s="17" t="s">
        <v>91</v>
      </c>
      <c r="V1732" s="17">
        <f t="shared" si="478"/>
        <v>37.5</v>
      </c>
      <c r="W1732" s="17">
        <v>37500</v>
      </c>
      <c r="X1732" s="17" t="s">
        <v>64</v>
      </c>
      <c r="Y1732" s="17" t="s">
        <v>105</v>
      </c>
      <c r="Z1732" s="17">
        <v>20200317</v>
      </c>
      <c r="AA1732" s="17" t="s">
        <v>78</v>
      </c>
      <c r="AB1732" s="17">
        <v>1</v>
      </c>
      <c r="AC1732" s="17" t="str">
        <f>IFERROR(VLOOKUP(A1732,[1]Cruces!AJ:AK,2,0),VLOOKUP(CONCATENATE(X1732,AA1732),[1]Cruces!G:H,2,0))</f>
        <v>Solicitud de Obra</v>
      </c>
      <c r="AD1732" s="17">
        <f t="shared" si="464"/>
        <v>14</v>
      </c>
      <c r="AE1732" s="17">
        <f t="shared" si="465"/>
        <v>8</v>
      </c>
      <c r="AF1732" s="17">
        <f t="shared" si="466"/>
        <v>2019</v>
      </c>
      <c r="AG1732" s="17" t="str">
        <f>IFERROR(VLOOKUP(MID(A1732,2,4)*1,[1]Cruces!K:L,2,0),"Verificar")</f>
        <v>Atlántico Norte</v>
      </c>
      <c r="AH1732" s="17">
        <f t="shared" ca="1" si="467"/>
        <v>469</v>
      </c>
      <c r="AI1732" s="17" t="str">
        <f>IFERROR(VLOOKUP(U1732,[1]Cruces!$O$1:$P$6,2,0),"Sin Orden")</f>
        <v>Resuelta</v>
      </c>
      <c r="AJ1732" s="17">
        <f t="shared" si="468"/>
        <v>17</v>
      </c>
      <c r="AK1732" s="17">
        <f t="shared" si="469"/>
        <v>3</v>
      </c>
      <c r="AL1732" s="17">
        <f t="shared" si="470"/>
        <v>2020</v>
      </c>
      <c r="AM1732" s="17">
        <f t="shared" ca="1" si="471"/>
        <v>253</v>
      </c>
      <c r="AN1732" s="18" t="str">
        <f>IFERROR(VLOOKUP(R1732*1,'[1]Ordenes de Servicio'!G:K,5,0),"No Cruza")</f>
        <v>No Cruza</v>
      </c>
      <c r="AO1732" s="17">
        <f t="shared" ca="1" si="472"/>
        <v>216</v>
      </c>
      <c r="AP1732" s="17">
        <f t="shared" si="473"/>
        <v>3</v>
      </c>
      <c r="AQ1732" s="17">
        <f t="shared" si="474"/>
        <v>9</v>
      </c>
      <c r="AR1732" s="17">
        <f t="shared" si="475"/>
        <v>2019</v>
      </c>
      <c r="AS1732" s="17">
        <f t="shared" ca="1" si="476"/>
        <v>449</v>
      </c>
      <c r="AT1732" s="17" t="str">
        <f t="shared" ca="1" si="479"/>
        <v>Si</v>
      </c>
      <c r="AU1732" s="17">
        <f t="shared" si="477"/>
        <v>196</v>
      </c>
      <c r="AV1732" s="17" t="str">
        <f>+VLOOKUP(B1732,[1]Cruces!S:T,2,0)</f>
        <v>5. Consultoría / Adjudicación</v>
      </c>
    </row>
    <row r="1733" spans="1:48" x14ac:dyDescent="0.25">
      <c r="A1733" s="17" t="s">
        <v>3286</v>
      </c>
      <c r="B1733" s="17" t="s">
        <v>80</v>
      </c>
      <c r="C1733" s="17">
        <v>0</v>
      </c>
      <c r="D1733" s="17">
        <v>0</v>
      </c>
      <c r="E1733" s="17" t="s">
        <v>55</v>
      </c>
      <c r="F1733" s="17" t="s">
        <v>56</v>
      </c>
      <c r="G1733" s="17" t="s">
        <v>3287</v>
      </c>
      <c r="H1733" s="17">
        <v>3173005446</v>
      </c>
      <c r="I1733" s="17" t="s">
        <v>182</v>
      </c>
      <c r="J1733" s="17" t="s">
        <v>59</v>
      </c>
      <c r="K1733" s="17" t="s">
        <v>696</v>
      </c>
      <c r="L1733" s="17" t="s">
        <v>172</v>
      </c>
      <c r="M1733" s="17" t="s">
        <v>173</v>
      </c>
      <c r="N1733" s="17" t="s">
        <v>87</v>
      </c>
      <c r="O1733" s="17">
        <v>20190226</v>
      </c>
      <c r="P1733" s="17">
        <v>20190902</v>
      </c>
      <c r="Q1733" s="17">
        <v>1110</v>
      </c>
      <c r="R1733" s="17">
        <v>26238941</v>
      </c>
      <c r="S1733" s="17" t="s">
        <v>76</v>
      </c>
      <c r="T1733" s="17" t="s">
        <v>63</v>
      </c>
      <c r="U1733" s="17" t="s">
        <v>88</v>
      </c>
      <c r="V1733" s="17">
        <f t="shared" si="478"/>
        <v>1</v>
      </c>
      <c r="W1733" s="17">
        <v>1000</v>
      </c>
      <c r="X1733" s="17" t="s">
        <v>64</v>
      </c>
      <c r="Y1733" s="17" t="s">
        <v>80</v>
      </c>
      <c r="Z1733" s="17">
        <v>20190902</v>
      </c>
      <c r="AA1733" s="17" t="s">
        <v>113</v>
      </c>
      <c r="AB1733" s="17">
        <v>1</v>
      </c>
      <c r="AC1733" s="17" t="str">
        <f>IFERROR(VLOOKUP(A1733,[1]Cruces!AJ:AK,2,0),VLOOKUP(CONCATENATE(X1733,AA1733),[1]Cruces!G:H,2,0))</f>
        <v>Solicitud de Obra</v>
      </c>
      <c r="AD1733" s="17">
        <f t="shared" si="464"/>
        <v>26</v>
      </c>
      <c r="AE1733" s="17">
        <f t="shared" si="465"/>
        <v>2</v>
      </c>
      <c r="AF1733" s="17">
        <f t="shared" si="466"/>
        <v>2019</v>
      </c>
      <c r="AG1733" s="17" t="str">
        <f>IFERROR(VLOOKUP(MID(A1733,2,4)*1,[1]Cruces!K:L,2,0),"Verificar")</f>
        <v>Atlántico Norte</v>
      </c>
      <c r="AH1733" s="17">
        <f t="shared" ca="1" si="467"/>
        <v>638</v>
      </c>
      <c r="AI1733" s="17" t="str">
        <f>IFERROR(VLOOKUP(U1733,[1]Cruces!$O$1:$P$6,2,0),"Sin Orden")</f>
        <v>Resuelta</v>
      </c>
      <c r="AJ1733" s="17">
        <f t="shared" si="468"/>
        <v>2</v>
      </c>
      <c r="AK1733" s="17">
        <f t="shared" si="469"/>
        <v>9</v>
      </c>
      <c r="AL1733" s="17">
        <f t="shared" si="470"/>
        <v>2019</v>
      </c>
      <c r="AM1733" s="17">
        <f t="shared" ca="1" si="471"/>
        <v>450</v>
      </c>
      <c r="AN1733" s="18" t="str">
        <f>IFERROR(VLOOKUP(R1733*1,'[1]Ordenes de Servicio'!G:K,5,0),"No Cruza")</f>
        <v>No Cruza</v>
      </c>
      <c r="AO1733" s="17">
        <f t="shared" ca="1" si="472"/>
        <v>188</v>
      </c>
      <c r="AP1733" s="17">
        <f t="shared" si="473"/>
        <v>2</v>
      </c>
      <c r="AQ1733" s="17">
        <f t="shared" si="474"/>
        <v>9</v>
      </c>
      <c r="AR1733" s="17">
        <f t="shared" si="475"/>
        <v>2019</v>
      </c>
      <c r="AS1733" s="17">
        <f t="shared" ca="1" si="476"/>
        <v>450</v>
      </c>
      <c r="AT1733" s="17" t="str">
        <f t="shared" ca="1" si="479"/>
        <v>Si</v>
      </c>
      <c r="AU1733" s="17">
        <f t="shared" si="477"/>
        <v>0</v>
      </c>
      <c r="AV1733" s="17" t="str">
        <f>+VLOOKUP(B1733,[1]Cruces!S:T,2,0)</f>
        <v>8. Puesta en Servicio</v>
      </c>
    </row>
    <row r="1734" spans="1:48" hidden="1" x14ac:dyDescent="0.25">
      <c r="A1734" s="17" t="s">
        <v>8736</v>
      </c>
      <c r="B1734" s="17" t="s">
        <v>6595</v>
      </c>
      <c r="C1734" s="17">
        <v>0</v>
      </c>
      <c r="D1734" s="17">
        <v>0</v>
      </c>
      <c r="E1734" s="17" t="s">
        <v>55</v>
      </c>
      <c r="F1734" s="17" t="s">
        <v>6228</v>
      </c>
      <c r="G1734" s="17" t="s">
        <v>8737</v>
      </c>
      <c r="H1734" s="17">
        <v>3005529640</v>
      </c>
      <c r="I1734" s="17" t="s">
        <v>71</v>
      </c>
      <c r="J1734" s="17" t="s">
        <v>59</v>
      </c>
      <c r="K1734" s="17" t="s">
        <v>97</v>
      </c>
      <c r="L1734" s="17" t="s">
        <v>7494</v>
      </c>
      <c r="M1734" s="17" t="s">
        <v>7495</v>
      </c>
      <c r="N1734" s="17" t="s">
        <v>6600</v>
      </c>
      <c r="O1734" s="17">
        <v>20201020</v>
      </c>
      <c r="P1734" s="17">
        <v>20201028</v>
      </c>
      <c r="Q1734" s="17">
        <v>7542</v>
      </c>
      <c r="R1734" s="17">
        <v>28241626</v>
      </c>
      <c r="S1734" s="17" t="s">
        <v>6601</v>
      </c>
      <c r="T1734" s="17" t="s">
        <v>63</v>
      </c>
      <c r="U1734" s="17" t="s">
        <v>91</v>
      </c>
      <c r="V1734" s="17">
        <f t="shared" si="478"/>
        <v>3</v>
      </c>
      <c r="W1734" s="17">
        <v>3000</v>
      </c>
      <c r="X1734" s="17" t="s">
        <v>7065</v>
      </c>
      <c r="Y1734" s="17" t="s">
        <v>6595</v>
      </c>
      <c r="Z1734" s="17">
        <v>20201028</v>
      </c>
      <c r="AA1734" s="17" t="s">
        <v>1947</v>
      </c>
      <c r="AB1734" s="17">
        <v>1</v>
      </c>
      <c r="AC1734" s="17" t="str">
        <f>IFERROR(VLOOKUP(A1734,[1]Cruces!AJ:AK,2,0),VLOOKUP(CONCATENATE(X1734,AA1734),[1]Cruces!G:H,2,0))</f>
        <v>Solicitud por BT</v>
      </c>
      <c r="AD1734" s="17">
        <f t="shared" si="464"/>
        <v>20</v>
      </c>
      <c r="AE1734" s="17">
        <f t="shared" si="465"/>
        <v>10</v>
      </c>
      <c r="AF1734" s="17">
        <f t="shared" si="466"/>
        <v>2020</v>
      </c>
      <c r="AG1734" s="17" t="str">
        <f>IFERROR(VLOOKUP(MID(A1734,2,4)*1,[1]Cruces!K:L,2,0),"Verificar")</f>
        <v>Atlántico Sur</v>
      </c>
      <c r="AH1734" s="17">
        <f t="shared" ca="1" si="467"/>
        <v>36</v>
      </c>
      <c r="AI1734" s="17" t="str">
        <f>IFERROR(VLOOKUP(U1734,[1]Cruces!$O$1:$P$6,2,0),"Sin Orden")</f>
        <v>Resuelta</v>
      </c>
      <c r="AJ1734" s="17">
        <f t="shared" si="468"/>
        <v>28</v>
      </c>
      <c r="AK1734" s="17">
        <f t="shared" si="469"/>
        <v>10</v>
      </c>
      <c r="AL1734" s="17">
        <f t="shared" si="470"/>
        <v>2020</v>
      </c>
      <c r="AM1734" s="17">
        <f t="shared" ca="1" si="471"/>
        <v>28</v>
      </c>
      <c r="AN1734" s="18">
        <f>IFERROR(VLOOKUP(R1734*1,'[1]Ordenes de Servicio'!G:K,5,0),"No Cruza")</f>
        <v>44124</v>
      </c>
      <c r="AO1734" s="17">
        <f t="shared" ca="1" si="472"/>
        <v>8</v>
      </c>
      <c r="AP1734" s="17">
        <f t="shared" si="473"/>
        <v>28</v>
      </c>
      <c r="AQ1734" s="17">
        <f t="shared" si="474"/>
        <v>10</v>
      </c>
      <c r="AR1734" s="17">
        <f t="shared" si="475"/>
        <v>2020</v>
      </c>
      <c r="AS1734" s="17">
        <f t="shared" ca="1" si="476"/>
        <v>28</v>
      </c>
      <c r="AT1734" s="17" t="str">
        <f t="shared" ca="1" si="479"/>
        <v>No</v>
      </c>
      <c r="AU1734" s="17">
        <f t="shared" si="477"/>
        <v>0</v>
      </c>
      <c r="AV1734" s="17" t="str">
        <f>+VLOOKUP(B1734,[1]Cruces!S:T,2,0)</f>
        <v>7. Ejecución en Campo OS BT</v>
      </c>
    </row>
    <row r="1735" spans="1:48" hidden="1" x14ac:dyDescent="0.25">
      <c r="A1735" s="17" t="s">
        <v>3288</v>
      </c>
      <c r="B1735" s="17" t="s">
        <v>68</v>
      </c>
      <c r="C1735" s="17">
        <v>0</v>
      </c>
      <c r="D1735" s="17">
        <v>0</v>
      </c>
      <c r="E1735" s="17" t="s">
        <v>55</v>
      </c>
      <c r="F1735" s="17" t="s">
        <v>126</v>
      </c>
      <c r="G1735" s="17" t="s">
        <v>3289</v>
      </c>
      <c r="H1735" s="17">
        <v>0</v>
      </c>
      <c r="I1735" s="17" t="s">
        <v>116</v>
      </c>
      <c r="J1735" s="17" t="s">
        <v>59</v>
      </c>
      <c r="K1735" s="17" t="s">
        <v>3290</v>
      </c>
      <c r="L1735" s="17" t="s">
        <v>129</v>
      </c>
      <c r="M1735" s="17" t="s">
        <v>130</v>
      </c>
      <c r="N1735" s="17" t="s">
        <v>75</v>
      </c>
      <c r="O1735" s="17">
        <v>20200227</v>
      </c>
      <c r="P1735" s="17">
        <v>20200228</v>
      </c>
      <c r="Q1735" s="17">
        <v>9330</v>
      </c>
      <c r="R1735" s="17">
        <v>27218170</v>
      </c>
      <c r="S1735" s="17" t="s">
        <v>76</v>
      </c>
      <c r="T1735" s="17" t="s">
        <v>63</v>
      </c>
      <c r="U1735" s="17" t="s">
        <v>91</v>
      </c>
      <c r="V1735" s="17">
        <f t="shared" si="478"/>
        <v>25</v>
      </c>
      <c r="W1735" s="17">
        <v>25000</v>
      </c>
      <c r="X1735" s="17" t="s">
        <v>64</v>
      </c>
      <c r="Y1735" s="17" t="s">
        <v>188</v>
      </c>
      <c r="Z1735" s="17">
        <v>20200228</v>
      </c>
      <c r="AA1735" s="17" t="s">
        <v>78</v>
      </c>
      <c r="AB1735" s="17">
        <v>1</v>
      </c>
      <c r="AC1735" s="17" t="str">
        <f>IFERROR(VLOOKUP(A1735,[1]Cruces!AJ:AK,2,0),VLOOKUP(CONCATENATE(X1735,AA1735),[1]Cruces!G:H,2,0))</f>
        <v>Solicitud de Obra</v>
      </c>
      <c r="AD1735" s="17">
        <f t="shared" si="464"/>
        <v>27</v>
      </c>
      <c r="AE1735" s="17">
        <f t="shared" si="465"/>
        <v>2</v>
      </c>
      <c r="AF1735" s="17">
        <f t="shared" si="466"/>
        <v>2020</v>
      </c>
      <c r="AG1735" s="17" t="str">
        <f>IFERROR(VLOOKUP(MID(A1735,2,4)*1,[1]Cruces!K:L,2,0),"Verificar")</f>
        <v>Guajira</v>
      </c>
      <c r="AH1735" s="17">
        <f t="shared" ca="1" si="467"/>
        <v>272</v>
      </c>
      <c r="AI1735" s="17" t="str">
        <f>IFERROR(VLOOKUP(U1735,[1]Cruces!$O$1:$P$6,2,0),"Sin Orden")</f>
        <v>Resuelta</v>
      </c>
      <c r="AJ1735" s="17">
        <f t="shared" si="468"/>
        <v>28</v>
      </c>
      <c r="AK1735" s="17">
        <f t="shared" si="469"/>
        <v>2</v>
      </c>
      <c r="AL1735" s="17">
        <f t="shared" si="470"/>
        <v>2020</v>
      </c>
      <c r="AM1735" s="17">
        <f t="shared" ca="1" si="471"/>
        <v>271</v>
      </c>
      <c r="AN1735" s="18" t="str">
        <f>IFERROR(VLOOKUP(R1735*1,'[1]Ordenes de Servicio'!G:K,5,0),"No Cruza")</f>
        <v>No Cruza</v>
      </c>
      <c r="AO1735" s="17">
        <f t="shared" ca="1" si="472"/>
        <v>1</v>
      </c>
      <c r="AP1735" s="17">
        <f t="shared" si="473"/>
        <v>28</v>
      </c>
      <c r="AQ1735" s="17">
        <f t="shared" si="474"/>
        <v>2</v>
      </c>
      <c r="AR1735" s="17">
        <f t="shared" si="475"/>
        <v>2020</v>
      </c>
      <c r="AS1735" s="17">
        <f t="shared" ca="1" si="476"/>
        <v>271</v>
      </c>
      <c r="AT1735" s="17" t="str">
        <f t="shared" ca="1" si="479"/>
        <v>No</v>
      </c>
      <c r="AU1735" s="17">
        <f t="shared" si="477"/>
        <v>0</v>
      </c>
      <c r="AV1735" s="17" t="str">
        <f>+VLOOKUP(B1735,[1]Cruces!S:T,2,0)</f>
        <v>5. Consultoría / Adjudicación</v>
      </c>
    </row>
    <row r="1736" spans="1:48" x14ac:dyDescent="0.25">
      <c r="A1736" s="17" t="s">
        <v>3291</v>
      </c>
      <c r="B1736" s="17" t="s">
        <v>80</v>
      </c>
      <c r="C1736" s="17">
        <v>0</v>
      </c>
      <c r="D1736" s="17">
        <v>0</v>
      </c>
      <c r="E1736" s="17" t="s">
        <v>55</v>
      </c>
      <c r="F1736" s="17" t="s">
        <v>81</v>
      </c>
      <c r="G1736" s="17" t="s">
        <v>3292</v>
      </c>
      <c r="H1736" s="17">
        <v>3598434</v>
      </c>
      <c r="I1736" s="17" t="s">
        <v>116</v>
      </c>
      <c r="J1736" s="17" t="s">
        <v>59</v>
      </c>
      <c r="K1736" s="17" t="s">
        <v>3293</v>
      </c>
      <c r="L1736" s="17" t="s">
        <v>215</v>
      </c>
      <c r="M1736" s="17" t="s">
        <v>216</v>
      </c>
      <c r="N1736" s="17" t="s">
        <v>87</v>
      </c>
      <c r="O1736" s="17">
        <v>20200527</v>
      </c>
      <c r="P1736" s="17">
        <v>20200608</v>
      </c>
      <c r="Q1736" s="17">
        <v>3410</v>
      </c>
      <c r="R1736" s="17">
        <v>27601959</v>
      </c>
      <c r="S1736" s="17" t="s">
        <v>76</v>
      </c>
      <c r="T1736" s="17" t="s">
        <v>63</v>
      </c>
      <c r="U1736" s="17" t="s">
        <v>88</v>
      </c>
      <c r="V1736" s="17">
        <f t="shared" si="478"/>
        <v>1</v>
      </c>
      <c r="W1736" s="17">
        <v>1000</v>
      </c>
      <c r="X1736" s="17" t="s">
        <v>64</v>
      </c>
      <c r="Y1736" s="17" t="s">
        <v>90</v>
      </c>
      <c r="Z1736" s="17">
        <v>20200608</v>
      </c>
      <c r="AA1736" s="17" t="s">
        <v>113</v>
      </c>
      <c r="AB1736" s="17">
        <v>1</v>
      </c>
      <c r="AC1736" s="17" t="str">
        <f>IFERROR(VLOOKUP(A1736,[1]Cruces!AJ:AK,2,0),VLOOKUP(CONCATENATE(X1736,AA1736),[1]Cruces!G:H,2,0))</f>
        <v>Solicitud de Obra</v>
      </c>
      <c r="AD1736" s="17">
        <f t="shared" si="464"/>
        <v>27</v>
      </c>
      <c r="AE1736" s="17">
        <f t="shared" si="465"/>
        <v>5</v>
      </c>
      <c r="AF1736" s="17">
        <f t="shared" si="466"/>
        <v>2020</v>
      </c>
      <c r="AG1736" s="17" t="str">
        <f>IFERROR(VLOOKUP(MID(A1736,2,4)*1,[1]Cruces!K:L,2,0),"Verificar")</f>
        <v>Magdalena</v>
      </c>
      <c r="AH1736" s="17">
        <f t="shared" ca="1" si="467"/>
        <v>182</v>
      </c>
      <c r="AI1736" s="17" t="str">
        <f>IFERROR(VLOOKUP(U1736,[1]Cruces!$O$1:$P$6,2,0),"Sin Orden")</f>
        <v>Resuelta</v>
      </c>
      <c r="AJ1736" s="17">
        <f t="shared" si="468"/>
        <v>8</v>
      </c>
      <c r="AK1736" s="17">
        <f t="shared" si="469"/>
        <v>6</v>
      </c>
      <c r="AL1736" s="17">
        <f t="shared" si="470"/>
        <v>2020</v>
      </c>
      <c r="AM1736" s="17">
        <f t="shared" ca="1" si="471"/>
        <v>170</v>
      </c>
      <c r="AN1736" s="18" t="str">
        <f>IFERROR(VLOOKUP(R1736*1,'[1]Ordenes de Servicio'!G:K,5,0),"No Cruza")</f>
        <v>No Cruza</v>
      </c>
      <c r="AO1736" s="17">
        <f t="shared" ca="1" si="472"/>
        <v>12</v>
      </c>
      <c r="AP1736" s="17">
        <f t="shared" si="473"/>
        <v>8</v>
      </c>
      <c r="AQ1736" s="17">
        <f t="shared" si="474"/>
        <v>6</v>
      </c>
      <c r="AR1736" s="17">
        <f t="shared" si="475"/>
        <v>2020</v>
      </c>
      <c r="AS1736" s="17">
        <f t="shared" ca="1" si="476"/>
        <v>170</v>
      </c>
      <c r="AT1736" s="17" t="str">
        <f t="shared" ca="1" si="479"/>
        <v>No</v>
      </c>
      <c r="AU1736" s="17">
        <f t="shared" si="477"/>
        <v>0</v>
      </c>
      <c r="AV1736" s="17" t="str">
        <f>+VLOOKUP(B1736,[1]Cruces!S:T,2,0)</f>
        <v>8. Puesta en Servicio</v>
      </c>
    </row>
    <row r="1737" spans="1:48" hidden="1" x14ac:dyDescent="0.25">
      <c r="A1737" s="17" t="s">
        <v>3294</v>
      </c>
      <c r="B1737" s="17" t="s">
        <v>68</v>
      </c>
      <c r="C1737" s="17">
        <v>0</v>
      </c>
      <c r="D1737" s="17">
        <v>0</v>
      </c>
      <c r="E1737" s="17" t="s">
        <v>55</v>
      </c>
      <c r="F1737" s="17" t="s">
        <v>81</v>
      </c>
      <c r="G1737" s="17" t="s">
        <v>3295</v>
      </c>
      <c r="H1737" s="17">
        <v>7448614</v>
      </c>
      <c r="I1737" s="17" t="s">
        <v>116</v>
      </c>
      <c r="J1737" s="17" t="s">
        <v>59</v>
      </c>
      <c r="K1737" s="17" t="s">
        <v>3296</v>
      </c>
      <c r="L1737" s="17" t="s">
        <v>85</v>
      </c>
      <c r="M1737" s="17" t="s">
        <v>86</v>
      </c>
      <c r="N1737" s="17" t="s">
        <v>75</v>
      </c>
      <c r="O1737" s="17">
        <v>20200812</v>
      </c>
      <c r="P1737" s="17">
        <v>20201120</v>
      </c>
      <c r="Q1737" s="17">
        <v>3430</v>
      </c>
      <c r="R1737" s="17">
        <v>28014649</v>
      </c>
      <c r="S1737" s="17" t="s">
        <v>100</v>
      </c>
      <c r="T1737" s="17" t="s">
        <v>63</v>
      </c>
      <c r="U1737" s="17" t="s">
        <v>91</v>
      </c>
      <c r="V1737" s="17">
        <f t="shared" si="478"/>
        <v>1</v>
      </c>
      <c r="W1737" s="17">
        <v>1000</v>
      </c>
      <c r="X1737" s="17" t="s">
        <v>64</v>
      </c>
      <c r="Y1737" s="17" t="s">
        <v>261</v>
      </c>
      <c r="Z1737" s="17">
        <v>20201120</v>
      </c>
      <c r="AA1737" s="17" t="s">
        <v>113</v>
      </c>
      <c r="AB1737" s="17">
        <v>1</v>
      </c>
      <c r="AC1737" s="17" t="str">
        <f>IFERROR(VLOOKUP(A1737,[1]Cruces!AJ:AK,2,0),VLOOKUP(CONCATENATE(X1737,AA1737),[1]Cruces!G:H,2,0))</f>
        <v>Solicitud de Obra</v>
      </c>
      <c r="AD1737" s="17">
        <f t="shared" si="464"/>
        <v>12</v>
      </c>
      <c r="AE1737" s="17">
        <f t="shared" si="465"/>
        <v>8</v>
      </c>
      <c r="AF1737" s="17">
        <f t="shared" si="466"/>
        <v>2020</v>
      </c>
      <c r="AG1737" s="17" t="str">
        <f>IFERROR(VLOOKUP(MID(A1737,2,4)*1,[1]Cruces!K:L,2,0),"Verificar")</f>
        <v>Magdalena</v>
      </c>
      <c r="AH1737" s="17">
        <f t="shared" ca="1" si="467"/>
        <v>105</v>
      </c>
      <c r="AI1737" s="17" t="str">
        <f>IFERROR(VLOOKUP(U1737,[1]Cruces!$O$1:$P$6,2,0),"Sin Orden")</f>
        <v>Resuelta</v>
      </c>
      <c r="AJ1737" s="17">
        <f t="shared" si="468"/>
        <v>20</v>
      </c>
      <c r="AK1737" s="17">
        <f t="shared" si="469"/>
        <v>11</v>
      </c>
      <c r="AL1737" s="17">
        <f t="shared" si="470"/>
        <v>2020</v>
      </c>
      <c r="AM1737" s="17">
        <f t="shared" ca="1" si="471"/>
        <v>5</v>
      </c>
      <c r="AN1737" s="18" t="str">
        <f>IFERROR(VLOOKUP(R1737*1,'[1]Ordenes de Servicio'!G:K,5,0),"No Cruza")</f>
        <v>No Cruza</v>
      </c>
      <c r="AO1737" s="17">
        <f t="shared" ca="1" si="472"/>
        <v>100</v>
      </c>
      <c r="AP1737" s="17">
        <f t="shared" si="473"/>
        <v>20</v>
      </c>
      <c r="AQ1737" s="17">
        <f t="shared" si="474"/>
        <v>11</v>
      </c>
      <c r="AR1737" s="17">
        <f t="shared" si="475"/>
        <v>2020</v>
      </c>
      <c r="AS1737" s="17">
        <f t="shared" ca="1" si="476"/>
        <v>5</v>
      </c>
      <c r="AT1737" s="17" t="str">
        <f t="shared" ca="1" si="479"/>
        <v>No</v>
      </c>
      <c r="AU1737" s="17">
        <f t="shared" si="477"/>
        <v>0</v>
      </c>
      <c r="AV1737" s="17" t="str">
        <f>+VLOOKUP(B1737,[1]Cruces!S:T,2,0)</f>
        <v>5. Consultoría / Adjudicación</v>
      </c>
    </row>
    <row r="1738" spans="1:48" hidden="1" x14ac:dyDescent="0.25">
      <c r="A1738" s="17" t="s">
        <v>3297</v>
      </c>
      <c r="B1738" s="17" t="s">
        <v>54</v>
      </c>
      <c r="C1738" s="17">
        <v>0</v>
      </c>
      <c r="D1738" s="17">
        <v>0</v>
      </c>
      <c r="E1738" s="17" t="s">
        <v>55</v>
      </c>
      <c r="F1738" s="17" t="s">
        <v>232</v>
      </c>
      <c r="G1738" s="17" t="s">
        <v>3298</v>
      </c>
      <c r="H1738" s="17" t="s">
        <v>3299</v>
      </c>
      <c r="I1738" s="17" t="s">
        <v>71</v>
      </c>
      <c r="J1738" s="17" t="s">
        <v>59</v>
      </c>
      <c r="K1738" s="17" t="s">
        <v>3300</v>
      </c>
      <c r="L1738" s="17" t="s">
        <v>111</v>
      </c>
      <c r="M1738" s="17" t="s">
        <v>112</v>
      </c>
      <c r="N1738" s="17" t="s">
        <v>62</v>
      </c>
      <c r="O1738" s="17">
        <v>20180323</v>
      </c>
      <c r="P1738" s="17">
        <v>20180327</v>
      </c>
      <c r="Q1738" s="17">
        <v>7542</v>
      </c>
      <c r="R1738" s="17">
        <v>24908244</v>
      </c>
      <c r="S1738" s="17" t="s">
        <v>100</v>
      </c>
      <c r="T1738" s="17" t="s">
        <v>63</v>
      </c>
      <c r="U1738" s="17" t="s">
        <v>91</v>
      </c>
      <c r="V1738" s="17">
        <f t="shared" si="478"/>
        <v>30</v>
      </c>
      <c r="W1738" s="17">
        <v>30000</v>
      </c>
      <c r="X1738" s="17" t="s">
        <v>64</v>
      </c>
      <c r="Y1738" s="17" t="s">
        <v>65</v>
      </c>
      <c r="Z1738" s="17">
        <v>20180327</v>
      </c>
      <c r="AA1738" s="17" t="s">
        <v>78</v>
      </c>
      <c r="AB1738" s="17">
        <v>1</v>
      </c>
      <c r="AC1738" s="17" t="str">
        <f>IFERROR(VLOOKUP(A1738,[1]Cruces!AJ:AK,2,0),VLOOKUP(CONCATENATE(X1738,AA1738),[1]Cruces!G:H,2,0))</f>
        <v>Solicitud de Obra</v>
      </c>
      <c r="AD1738" s="17">
        <f t="shared" si="464"/>
        <v>23</v>
      </c>
      <c r="AE1738" s="17">
        <f t="shared" si="465"/>
        <v>3</v>
      </c>
      <c r="AF1738" s="17">
        <f t="shared" si="466"/>
        <v>2018</v>
      </c>
      <c r="AG1738" s="17" t="str">
        <f>IFERROR(VLOOKUP(MID(A1738,2,4)*1,[1]Cruces!K:L,2,0),"Verificar")</f>
        <v>Atlántico Sur</v>
      </c>
      <c r="AH1738" s="17">
        <f t="shared" ca="1" si="467"/>
        <v>978</v>
      </c>
      <c r="AI1738" s="17" t="str">
        <f>IFERROR(VLOOKUP(U1738,[1]Cruces!$O$1:$P$6,2,0),"Sin Orden")</f>
        <v>Resuelta</v>
      </c>
      <c r="AJ1738" s="17">
        <f t="shared" si="468"/>
        <v>27</v>
      </c>
      <c r="AK1738" s="17">
        <f t="shared" si="469"/>
        <v>3</v>
      </c>
      <c r="AL1738" s="17">
        <f t="shared" si="470"/>
        <v>2018</v>
      </c>
      <c r="AM1738" s="17">
        <f t="shared" ca="1" si="471"/>
        <v>974</v>
      </c>
      <c r="AN1738" s="18" t="str">
        <f>IFERROR(VLOOKUP(R1738*1,'[1]Ordenes de Servicio'!G:K,5,0),"No Cruza")</f>
        <v>No Cruza</v>
      </c>
      <c r="AO1738" s="17">
        <f t="shared" ca="1" si="472"/>
        <v>4</v>
      </c>
      <c r="AP1738" s="17">
        <f t="shared" si="473"/>
        <v>27</v>
      </c>
      <c r="AQ1738" s="17">
        <f t="shared" si="474"/>
        <v>3</v>
      </c>
      <c r="AR1738" s="17">
        <f t="shared" si="475"/>
        <v>2018</v>
      </c>
      <c r="AS1738" s="17">
        <f t="shared" ca="1" si="476"/>
        <v>974</v>
      </c>
      <c r="AT1738" s="17" t="str">
        <f t="shared" ca="1" si="479"/>
        <v>Si</v>
      </c>
      <c r="AU1738" s="17">
        <f t="shared" si="477"/>
        <v>0</v>
      </c>
      <c r="AV1738" s="17" t="str">
        <f>+VLOOKUP(B1738,[1]Cruces!S:T,2,0)</f>
        <v>4. Presupuesto de Obra</v>
      </c>
    </row>
    <row r="1739" spans="1:48" hidden="1" x14ac:dyDescent="0.25">
      <c r="A1739" s="17" t="s">
        <v>3301</v>
      </c>
      <c r="B1739" s="17" t="s">
        <v>68</v>
      </c>
      <c r="C1739" s="17">
        <v>2716209</v>
      </c>
      <c r="D1739" s="17">
        <v>20150876</v>
      </c>
      <c r="E1739" s="17" t="s">
        <v>93</v>
      </c>
      <c r="F1739" s="17" t="s">
        <v>107</v>
      </c>
      <c r="G1739" s="17" t="s">
        <v>3302</v>
      </c>
      <c r="H1739" s="17" t="s">
        <v>3303</v>
      </c>
      <c r="I1739" s="17" t="s">
        <v>182</v>
      </c>
      <c r="J1739" s="17" t="s">
        <v>3304</v>
      </c>
      <c r="K1739" s="17" t="s">
        <v>97</v>
      </c>
      <c r="L1739" s="17" t="s">
        <v>117</v>
      </c>
      <c r="M1739" s="17" t="s">
        <v>118</v>
      </c>
      <c r="N1739" s="17" t="s">
        <v>75</v>
      </c>
      <c r="O1739" s="17">
        <v>20191115</v>
      </c>
      <c r="P1739" s="17">
        <v>20191115</v>
      </c>
      <c r="Q1739" s="17">
        <v>1110</v>
      </c>
      <c r="R1739" s="17">
        <v>0</v>
      </c>
      <c r="S1739" s="17"/>
      <c r="T1739" s="17" t="s">
        <v>63</v>
      </c>
      <c r="U1739" s="17"/>
      <c r="V1739" s="17">
        <f t="shared" si="478"/>
        <v>150</v>
      </c>
      <c r="W1739" s="17">
        <v>150000</v>
      </c>
      <c r="X1739" s="17" t="s">
        <v>89</v>
      </c>
      <c r="Y1739" s="17" t="s">
        <v>68</v>
      </c>
      <c r="Z1739" s="17">
        <v>20191115</v>
      </c>
      <c r="AA1739" s="17" t="s">
        <v>101</v>
      </c>
      <c r="AB1739" s="17">
        <v>1</v>
      </c>
      <c r="AC1739" s="17" t="str">
        <f>IFERROR(VLOOKUP(A1739,[1]Cruces!AJ:AK,2,0),VLOOKUP(CONCATENATE(X1739,AA1739),[1]Cruces!G:H,2,0))</f>
        <v>Solicitud de Obra</v>
      </c>
      <c r="AD1739" s="17">
        <f t="shared" si="464"/>
        <v>15</v>
      </c>
      <c r="AE1739" s="17">
        <f t="shared" si="465"/>
        <v>11</v>
      </c>
      <c r="AF1739" s="17">
        <f t="shared" si="466"/>
        <v>2019</v>
      </c>
      <c r="AG1739" s="17" t="str">
        <f>IFERROR(VLOOKUP(MID(A1739,2,4)*1,[1]Cruces!K:L,2,0),"Verificar")</f>
        <v>Atlántico Norte</v>
      </c>
      <c r="AH1739" s="17">
        <f t="shared" ca="1" si="467"/>
        <v>376</v>
      </c>
      <c r="AI1739" s="17" t="str">
        <f>IFERROR(VLOOKUP(U1739,[1]Cruces!$O$1:$P$6,2,0),"Sin Orden")</f>
        <v>Sin Orden</v>
      </c>
      <c r="AJ1739" s="17">
        <f t="shared" si="468"/>
        <v>15</v>
      </c>
      <c r="AK1739" s="17">
        <f t="shared" si="469"/>
        <v>11</v>
      </c>
      <c r="AL1739" s="17">
        <f t="shared" si="470"/>
        <v>2019</v>
      </c>
      <c r="AM1739" s="17">
        <f t="shared" ca="1" si="471"/>
        <v>376</v>
      </c>
      <c r="AN1739" s="18" t="str">
        <f>IFERROR(VLOOKUP(R1739*1,'[1]Ordenes de Servicio'!G:K,5,0),"No Cruza")</f>
        <v>No Cruza</v>
      </c>
      <c r="AO1739" s="17">
        <f t="shared" ca="1" si="472"/>
        <v>376</v>
      </c>
      <c r="AP1739" s="17">
        <f t="shared" si="473"/>
        <v>15</v>
      </c>
      <c r="AQ1739" s="17">
        <f t="shared" si="474"/>
        <v>11</v>
      </c>
      <c r="AR1739" s="17">
        <f t="shared" si="475"/>
        <v>2019</v>
      </c>
      <c r="AS1739" s="17">
        <f t="shared" ca="1" si="476"/>
        <v>376</v>
      </c>
      <c r="AT1739" s="17" t="str">
        <f t="shared" ca="1" si="479"/>
        <v>Si</v>
      </c>
      <c r="AU1739" s="17">
        <f t="shared" si="477"/>
        <v>0</v>
      </c>
      <c r="AV1739" s="17" t="str">
        <f>+VLOOKUP(B1739,[1]Cruces!S:T,2,0)</f>
        <v>5. Consultoría / Adjudicación</v>
      </c>
    </row>
    <row r="1740" spans="1:48" hidden="1" x14ac:dyDescent="0.25">
      <c r="A1740" s="17" t="s">
        <v>3305</v>
      </c>
      <c r="B1740" s="17" t="s">
        <v>68</v>
      </c>
      <c r="C1740" s="17">
        <v>0</v>
      </c>
      <c r="D1740" s="17">
        <v>0</v>
      </c>
      <c r="E1740" s="17" t="s">
        <v>55</v>
      </c>
      <c r="F1740" s="17" t="s">
        <v>107</v>
      </c>
      <c r="G1740" s="17" t="s">
        <v>3306</v>
      </c>
      <c r="H1740" s="17">
        <v>3714300</v>
      </c>
      <c r="I1740" s="17" t="s">
        <v>116</v>
      </c>
      <c r="J1740" s="17" t="s">
        <v>59</v>
      </c>
      <c r="K1740" s="17" t="s">
        <v>3307</v>
      </c>
      <c r="L1740" s="17" t="s">
        <v>145</v>
      </c>
      <c r="M1740" s="17" t="s">
        <v>146</v>
      </c>
      <c r="N1740" s="17" t="s">
        <v>75</v>
      </c>
      <c r="O1740" s="17">
        <v>20190920</v>
      </c>
      <c r="P1740" s="17">
        <v>20191030</v>
      </c>
      <c r="Q1740" s="17">
        <v>7541</v>
      </c>
      <c r="R1740" s="17">
        <v>26753964</v>
      </c>
      <c r="S1740" s="17" t="s">
        <v>100</v>
      </c>
      <c r="T1740" s="17" t="s">
        <v>63</v>
      </c>
      <c r="U1740" s="17" t="s">
        <v>91</v>
      </c>
      <c r="V1740" s="17">
        <f t="shared" si="478"/>
        <v>200</v>
      </c>
      <c r="W1740" s="17">
        <v>200000</v>
      </c>
      <c r="X1740" s="17" t="s">
        <v>64</v>
      </c>
      <c r="Y1740" s="17" t="s">
        <v>150</v>
      </c>
      <c r="Z1740" s="17">
        <v>20201120</v>
      </c>
      <c r="AA1740" s="17" t="s">
        <v>101</v>
      </c>
      <c r="AB1740" s="17">
        <v>1</v>
      </c>
      <c r="AC1740" s="17" t="str">
        <f>IFERROR(VLOOKUP(A1740,[1]Cruces!AJ:AK,2,0),VLOOKUP(CONCATENATE(X1740,AA1740),[1]Cruces!G:H,2,0))</f>
        <v>Solicitud de Obra</v>
      </c>
      <c r="AD1740" s="17">
        <f t="shared" si="464"/>
        <v>20</v>
      </c>
      <c r="AE1740" s="17">
        <f t="shared" si="465"/>
        <v>9</v>
      </c>
      <c r="AF1740" s="17">
        <f t="shared" si="466"/>
        <v>2019</v>
      </c>
      <c r="AG1740" s="17" t="str">
        <f>IFERROR(VLOOKUP(MID(A1740,2,4)*1,[1]Cruces!K:L,2,0),"Verificar")</f>
        <v>Atlántico Sur</v>
      </c>
      <c r="AH1740" s="17">
        <f t="shared" ca="1" si="467"/>
        <v>432</v>
      </c>
      <c r="AI1740" s="17" t="str">
        <f>IFERROR(VLOOKUP(U1740,[1]Cruces!$O$1:$P$6,2,0),"Sin Orden")</f>
        <v>Resuelta</v>
      </c>
      <c r="AJ1740" s="17">
        <f t="shared" si="468"/>
        <v>20</v>
      </c>
      <c r="AK1740" s="17">
        <f t="shared" si="469"/>
        <v>11</v>
      </c>
      <c r="AL1740" s="17">
        <f t="shared" si="470"/>
        <v>2020</v>
      </c>
      <c r="AM1740" s="17">
        <f t="shared" ca="1" si="471"/>
        <v>5</v>
      </c>
      <c r="AN1740" s="18" t="str">
        <f>IFERROR(VLOOKUP(R1740*1,'[1]Ordenes de Servicio'!G:K,5,0),"No Cruza")</f>
        <v>No Cruza</v>
      </c>
      <c r="AO1740" s="17">
        <f t="shared" ca="1" si="472"/>
        <v>427</v>
      </c>
      <c r="AP1740" s="17">
        <f t="shared" si="473"/>
        <v>30</v>
      </c>
      <c r="AQ1740" s="17">
        <f t="shared" si="474"/>
        <v>10</v>
      </c>
      <c r="AR1740" s="17">
        <f t="shared" si="475"/>
        <v>2019</v>
      </c>
      <c r="AS1740" s="17">
        <f t="shared" ca="1" si="476"/>
        <v>392</v>
      </c>
      <c r="AT1740" s="17" t="str">
        <f t="shared" ca="1" si="479"/>
        <v>Si</v>
      </c>
      <c r="AU1740" s="17">
        <f t="shared" si="477"/>
        <v>387</v>
      </c>
      <c r="AV1740" s="17" t="str">
        <f>+VLOOKUP(B1740,[1]Cruces!S:T,2,0)</f>
        <v>5. Consultoría / Adjudicación</v>
      </c>
    </row>
    <row r="1741" spans="1:48" hidden="1" x14ac:dyDescent="0.25">
      <c r="A1741" s="17" t="s">
        <v>3308</v>
      </c>
      <c r="B1741" s="17" t="s">
        <v>68</v>
      </c>
      <c r="C1741" s="17">
        <v>3814615</v>
      </c>
      <c r="D1741" s="17">
        <v>20698798</v>
      </c>
      <c r="E1741" s="17" t="s">
        <v>93</v>
      </c>
      <c r="F1741" s="17" t="s">
        <v>81</v>
      </c>
      <c r="G1741" s="17" t="s">
        <v>3215</v>
      </c>
      <c r="H1741" s="17">
        <v>3207666014</v>
      </c>
      <c r="I1741" s="17" t="s">
        <v>83</v>
      </c>
      <c r="J1741" s="17" t="s">
        <v>3309</v>
      </c>
      <c r="K1741" s="17" t="s">
        <v>329</v>
      </c>
      <c r="L1741" s="17" t="s">
        <v>85</v>
      </c>
      <c r="M1741" s="17" t="s">
        <v>86</v>
      </c>
      <c r="N1741" s="17" t="s">
        <v>75</v>
      </c>
      <c r="O1741" s="17">
        <v>20190326</v>
      </c>
      <c r="P1741" s="17">
        <v>20190614</v>
      </c>
      <c r="Q1741" s="17">
        <v>3470</v>
      </c>
      <c r="R1741" s="17">
        <v>26150411</v>
      </c>
      <c r="S1741" s="17" t="s">
        <v>100</v>
      </c>
      <c r="T1741" s="17" t="s">
        <v>63</v>
      </c>
      <c r="U1741" s="17" t="s">
        <v>91</v>
      </c>
      <c r="V1741" s="17">
        <f t="shared" si="478"/>
        <v>50</v>
      </c>
      <c r="W1741" s="17">
        <v>50000</v>
      </c>
      <c r="X1741" s="17" t="s">
        <v>89</v>
      </c>
      <c r="Y1741" s="17" t="s">
        <v>282</v>
      </c>
      <c r="Z1741" s="17">
        <v>20200210</v>
      </c>
      <c r="AA1741" s="17" t="s">
        <v>78</v>
      </c>
      <c r="AB1741" s="17">
        <v>1</v>
      </c>
      <c r="AC1741" s="17" t="str">
        <f>IFERROR(VLOOKUP(A1741,[1]Cruces!AJ:AK,2,0),VLOOKUP(CONCATENATE(X1741,AA1741),[1]Cruces!G:H,2,0))</f>
        <v>Solicitud de Obra</v>
      </c>
      <c r="AD1741" s="17">
        <f t="shared" si="464"/>
        <v>26</v>
      </c>
      <c r="AE1741" s="17">
        <f t="shared" si="465"/>
        <v>3</v>
      </c>
      <c r="AF1741" s="17">
        <f t="shared" si="466"/>
        <v>2019</v>
      </c>
      <c r="AG1741" s="17" t="str">
        <f>IFERROR(VLOOKUP(MID(A1741,2,4)*1,[1]Cruces!K:L,2,0),"Verificar")</f>
        <v>Magdalena</v>
      </c>
      <c r="AH1741" s="17">
        <f t="shared" ca="1" si="467"/>
        <v>610</v>
      </c>
      <c r="AI1741" s="17" t="str">
        <f>IFERROR(VLOOKUP(U1741,[1]Cruces!$O$1:$P$6,2,0),"Sin Orden")</f>
        <v>Resuelta</v>
      </c>
      <c r="AJ1741" s="17">
        <f t="shared" si="468"/>
        <v>10</v>
      </c>
      <c r="AK1741" s="17">
        <f t="shared" si="469"/>
        <v>2</v>
      </c>
      <c r="AL1741" s="17">
        <f t="shared" si="470"/>
        <v>2020</v>
      </c>
      <c r="AM1741" s="17">
        <f t="shared" ca="1" si="471"/>
        <v>289</v>
      </c>
      <c r="AN1741" s="18" t="str">
        <f>IFERROR(VLOOKUP(R1741*1,'[1]Ordenes de Servicio'!G:K,5,0),"No Cruza")</f>
        <v>No Cruza</v>
      </c>
      <c r="AO1741" s="17">
        <f t="shared" ca="1" si="472"/>
        <v>321</v>
      </c>
      <c r="AP1741" s="17">
        <f t="shared" si="473"/>
        <v>14</v>
      </c>
      <c r="AQ1741" s="17">
        <f t="shared" si="474"/>
        <v>6</v>
      </c>
      <c r="AR1741" s="17">
        <f t="shared" si="475"/>
        <v>2019</v>
      </c>
      <c r="AS1741" s="17">
        <f t="shared" ca="1" si="476"/>
        <v>530</v>
      </c>
      <c r="AT1741" s="17" t="str">
        <f t="shared" ca="1" si="479"/>
        <v>Si</v>
      </c>
      <c r="AU1741" s="17">
        <f t="shared" si="477"/>
        <v>241</v>
      </c>
      <c r="AV1741" s="17" t="str">
        <f>+VLOOKUP(B1741,[1]Cruces!S:T,2,0)</f>
        <v>5. Consultoría / Adjudicación</v>
      </c>
    </row>
    <row r="1742" spans="1:48" hidden="1" x14ac:dyDescent="0.25">
      <c r="A1742" s="17" t="s">
        <v>3310</v>
      </c>
      <c r="B1742" s="17" t="s">
        <v>54</v>
      </c>
      <c r="C1742" s="17">
        <v>0</v>
      </c>
      <c r="D1742" s="17">
        <v>0</v>
      </c>
      <c r="E1742" s="17" t="s">
        <v>55</v>
      </c>
      <c r="F1742" s="17" t="s">
        <v>126</v>
      </c>
      <c r="G1742" s="17" t="s">
        <v>3311</v>
      </c>
      <c r="H1742" s="17">
        <v>0</v>
      </c>
      <c r="I1742" s="17" t="s">
        <v>116</v>
      </c>
      <c r="J1742" s="17" t="s">
        <v>59</v>
      </c>
      <c r="K1742" s="17" t="s">
        <v>793</v>
      </c>
      <c r="L1742" s="17" t="s">
        <v>129</v>
      </c>
      <c r="M1742" s="17" t="s">
        <v>130</v>
      </c>
      <c r="N1742" s="17" t="s">
        <v>62</v>
      </c>
      <c r="O1742" s="17">
        <v>20201016</v>
      </c>
      <c r="P1742" s="17">
        <v>20201029</v>
      </c>
      <c r="Q1742" s="17">
        <v>9332</v>
      </c>
      <c r="R1742" s="17">
        <v>28238319</v>
      </c>
      <c r="S1742" s="17" t="s">
        <v>100</v>
      </c>
      <c r="T1742" s="17" t="s">
        <v>63</v>
      </c>
      <c r="U1742" s="17" t="s">
        <v>91</v>
      </c>
      <c r="V1742" s="17">
        <f t="shared" si="478"/>
        <v>45</v>
      </c>
      <c r="W1742" s="17">
        <v>45000</v>
      </c>
      <c r="X1742" s="17" t="s">
        <v>64</v>
      </c>
      <c r="Y1742" s="17" t="s">
        <v>65</v>
      </c>
      <c r="Z1742" s="17">
        <v>20201029</v>
      </c>
      <c r="AA1742" s="17" t="s">
        <v>78</v>
      </c>
      <c r="AB1742" s="17">
        <v>1</v>
      </c>
      <c r="AC1742" s="17" t="str">
        <f>IFERROR(VLOOKUP(A1742,[1]Cruces!AJ:AK,2,0),VLOOKUP(CONCATENATE(X1742,AA1742),[1]Cruces!G:H,2,0))</f>
        <v>Solicitud de Obra</v>
      </c>
      <c r="AD1742" s="17">
        <f t="shared" si="464"/>
        <v>16</v>
      </c>
      <c r="AE1742" s="17">
        <f t="shared" si="465"/>
        <v>10</v>
      </c>
      <c r="AF1742" s="17">
        <f t="shared" si="466"/>
        <v>2020</v>
      </c>
      <c r="AG1742" s="17" t="str">
        <f>IFERROR(VLOOKUP(MID(A1742,2,4)*1,[1]Cruces!K:L,2,0),"Verificar")</f>
        <v>Guajira</v>
      </c>
      <c r="AH1742" s="17">
        <f t="shared" ca="1" si="467"/>
        <v>40</v>
      </c>
      <c r="AI1742" s="17" t="str">
        <f>IFERROR(VLOOKUP(U1742,[1]Cruces!$O$1:$P$6,2,0),"Sin Orden")</f>
        <v>Resuelta</v>
      </c>
      <c r="AJ1742" s="17">
        <f t="shared" si="468"/>
        <v>29</v>
      </c>
      <c r="AK1742" s="17">
        <f t="shared" si="469"/>
        <v>10</v>
      </c>
      <c r="AL1742" s="17">
        <f t="shared" si="470"/>
        <v>2020</v>
      </c>
      <c r="AM1742" s="17">
        <f t="shared" ca="1" si="471"/>
        <v>27</v>
      </c>
      <c r="AN1742" s="18" t="str">
        <f>IFERROR(VLOOKUP(R1742*1,'[1]Ordenes de Servicio'!G:K,5,0),"No Cruza")</f>
        <v>No Cruza</v>
      </c>
      <c r="AO1742" s="17">
        <f t="shared" ca="1" si="472"/>
        <v>13</v>
      </c>
      <c r="AP1742" s="17">
        <f t="shared" si="473"/>
        <v>29</v>
      </c>
      <c r="AQ1742" s="17">
        <f t="shared" si="474"/>
        <v>10</v>
      </c>
      <c r="AR1742" s="17">
        <f t="shared" si="475"/>
        <v>2020</v>
      </c>
      <c r="AS1742" s="17">
        <f t="shared" ca="1" si="476"/>
        <v>27</v>
      </c>
      <c r="AT1742" s="17" t="str">
        <f t="shared" ca="1" si="479"/>
        <v>No</v>
      </c>
      <c r="AU1742" s="17">
        <f t="shared" si="477"/>
        <v>0</v>
      </c>
      <c r="AV1742" s="17" t="str">
        <f>+VLOOKUP(B1742,[1]Cruces!S:T,2,0)</f>
        <v>4. Presupuesto de Obra</v>
      </c>
    </row>
    <row r="1743" spans="1:48" hidden="1" x14ac:dyDescent="0.25">
      <c r="A1743" s="17" t="s">
        <v>6982</v>
      </c>
      <c r="B1743" s="17" t="s">
        <v>68</v>
      </c>
      <c r="C1743" s="17">
        <v>0</v>
      </c>
      <c r="D1743" s="17">
        <v>0</v>
      </c>
      <c r="E1743" s="17" t="s">
        <v>55</v>
      </c>
      <c r="F1743" s="17" t="s">
        <v>56</v>
      </c>
      <c r="G1743" s="17" t="s">
        <v>6983</v>
      </c>
      <c r="H1743" s="17">
        <v>3005928883</v>
      </c>
      <c r="I1743" s="17" t="s">
        <v>116</v>
      </c>
      <c r="J1743" s="17" t="s">
        <v>59</v>
      </c>
      <c r="K1743" s="17" t="s">
        <v>6984</v>
      </c>
      <c r="L1743" s="17" t="s">
        <v>255</v>
      </c>
      <c r="M1743" s="17" t="s">
        <v>256</v>
      </c>
      <c r="N1743" s="17" t="s">
        <v>75</v>
      </c>
      <c r="O1743" s="17">
        <v>20200728</v>
      </c>
      <c r="P1743" s="17">
        <v>20200929</v>
      </c>
      <c r="Q1743" s="17">
        <v>9520</v>
      </c>
      <c r="R1743" s="17">
        <v>0</v>
      </c>
      <c r="S1743" s="17"/>
      <c r="T1743" s="17" t="s">
        <v>63</v>
      </c>
      <c r="U1743" s="17"/>
      <c r="V1743" s="17">
        <f t="shared" si="478"/>
        <v>45</v>
      </c>
      <c r="W1743" s="17">
        <v>45000</v>
      </c>
      <c r="X1743" s="17" t="s">
        <v>218</v>
      </c>
      <c r="Y1743" s="17" t="s">
        <v>105</v>
      </c>
      <c r="Z1743" s="17">
        <v>20200929</v>
      </c>
      <c r="AA1743" s="17" t="s">
        <v>219</v>
      </c>
      <c r="AB1743" s="17">
        <v>1</v>
      </c>
      <c r="AC1743" s="17" t="str">
        <f>IFERROR(VLOOKUP(A1743,[1]Cruces!AJ:AK,2,0),VLOOKUP(CONCATENATE(X1743,AA1743),[1]Cruces!G:H,2,0))</f>
        <v>Solicitud CREG 030</v>
      </c>
      <c r="AD1743" s="17">
        <f t="shared" si="464"/>
        <v>28</v>
      </c>
      <c r="AE1743" s="17">
        <f t="shared" si="465"/>
        <v>7</v>
      </c>
      <c r="AF1743" s="17">
        <f t="shared" si="466"/>
        <v>2020</v>
      </c>
      <c r="AG1743" s="17" t="str">
        <f>IFERROR(VLOOKUP(MID(A1743,2,4)*1,[1]Cruces!K:L,2,0),"Verificar")</f>
        <v>Atlántico Sur</v>
      </c>
      <c r="AH1743" s="17">
        <f t="shared" ca="1" si="467"/>
        <v>120</v>
      </c>
      <c r="AI1743" s="17" t="str">
        <f>IFERROR(VLOOKUP(U1743,[1]Cruces!$O$1:$P$6,2,0),"Sin Orden")</f>
        <v>Sin Orden</v>
      </c>
      <c r="AJ1743" s="17">
        <f t="shared" si="468"/>
        <v>29</v>
      </c>
      <c r="AK1743" s="17">
        <f t="shared" si="469"/>
        <v>9</v>
      </c>
      <c r="AL1743" s="17">
        <f t="shared" si="470"/>
        <v>2020</v>
      </c>
      <c r="AM1743" s="17">
        <f t="shared" ca="1" si="471"/>
        <v>57</v>
      </c>
      <c r="AN1743" s="18" t="str">
        <f>IFERROR(VLOOKUP(R1743*1,'[1]Ordenes de Servicio'!G:K,5,0),"No Cruza")</f>
        <v>No Cruza</v>
      </c>
      <c r="AO1743" s="17">
        <f t="shared" ca="1" si="472"/>
        <v>57</v>
      </c>
      <c r="AP1743" s="17">
        <f t="shared" si="473"/>
        <v>29</v>
      </c>
      <c r="AQ1743" s="17">
        <f t="shared" si="474"/>
        <v>9</v>
      </c>
      <c r="AR1743" s="17">
        <f t="shared" si="475"/>
        <v>2020</v>
      </c>
      <c r="AS1743" s="17">
        <f t="shared" ca="1" si="476"/>
        <v>57</v>
      </c>
      <c r="AT1743" s="17" t="str">
        <f t="shared" ca="1" si="479"/>
        <v>No</v>
      </c>
      <c r="AU1743" s="17">
        <f t="shared" si="477"/>
        <v>0</v>
      </c>
      <c r="AV1743" s="17" t="str">
        <f>+VLOOKUP(B1743,[1]Cruces!S:T,2,0)</f>
        <v>5. Consultoría / Adjudicación</v>
      </c>
    </row>
    <row r="1744" spans="1:48" hidden="1" x14ac:dyDescent="0.25">
      <c r="A1744" s="17" t="s">
        <v>3312</v>
      </c>
      <c r="B1744" s="17" t="s">
        <v>68</v>
      </c>
      <c r="C1744" s="17">
        <v>0</v>
      </c>
      <c r="D1744" s="17">
        <v>0</v>
      </c>
      <c r="E1744" s="17" t="s">
        <v>55</v>
      </c>
      <c r="F1744" s="17" t="s">
        <v>81</v>
      </c>
      <c r="G1744" s="17" t="s">
        <v>3313</v>
      </c>
      <c r="H1744" s="17">
        <v>3016646506</v>
      </c>
      <c r="I1744" s="17" t="s">
        <v>446</v>
      </c>
      <c r="J1744" s="17" t="s">
        <v>59</v>
      </c>
      <c r="K1744" s="17" t="s">
        <v>3314</v>
      </c>
      <c r="L1744" s="17" t="s">
        <v>85</v>
      </c>
      <c r="M1744" s="17" t="s">
        <v>86</v>
      </c>
      <c r="N1744" s="17" t="s">
        <v>75</v>
      </c>
      <c r="O1744" s="17">
        <v>20200709</v>
      </c>
      <c r="P1744" s="17">
        <v>20200827</v>
      </c>
      <c r="Q1744" s="17">
        <v>3430</v>
      </c>
      <c r="R1744" s="17">
        <v>27822486</v>
      </c>
      <c r="S1744" s="17" t="s">
        <v>100</v>
      </c>
      <c r="T1744" s="17" t="s">
        <v>63</v>
      </c>
      <c r="U1744" s="17" t="s">
        <v>91</v>
      </c>
      <c r="V1744" s="17">
        <f t="shared" si="478"/>
        <v>225</v>
      </c>
      <c r="W1744" s="17">
        <v>225000</v>
      </c>
      <c r="X1744" s="17" t="s">
        <v>64</v>
      </c>
      <c r="Y1744" s="17" t="s">
        <v>136</v>
      </c>
      <c r="Z1744" s="17">
        <v>20200914</v>
      </c>
      <c r="AA1744" s="17" t="s">
        <v>101</v>
      </c>
      <c r="AB1744" s="17">
        <v>1</v>
      </c>
      <c r="AC1744" s="17" t="str">
        <f>IFERROR(VLOOKUP(A1744,[1]Cruces!AJ:AK,2,0),VLOOKUP(CONCATENATE(X1744,AA1744),[1]Cruces!G:H,2,0))</f>
        <v>Solicitud de Obra</v>
      </c>
      <c r="AD1744" s="17">
        <f t="shared" si="464"/>
        <v>9</v>
      </c>
      <c r="AE1744" s="17">
        <f t="shared" si="465"/>
        <v>7</v>
      </c>
      <c r="AF1744" s="17">
        <f t="shared" si="466"/>
        <v>2020</v>
      </c>
      <c r="AG1744" s="17" t="str">
        <f>IFERROR(VLOOKUP(MID(A1744,2,4)*1,[1]Cruces!K:L,2,0),"Verificar")</f>
        <v>Magdalena</v>
      </c>
      <c r="AH1744" s="17">
        <f t="shared" ca="1" si="467"/>
        <v>139</v>
      </c>
      <c r="AI1744" s="17" t="str">
        <f>IFERROR(VLOOKUP(U1744,[1]Cruces!$O$1:$P$6,2,0),"Sin Orden")</f>
        <v>Resuelta</v>
      </c>
      <c r="AJ1744" s="17">
        <f t="shared" si="468"/>
        <v>14</v>
      </c>
      <c r="AK1744" s="17">
        <f t="shared" si="469"/>
        <v>9</v>
      </c>
      <c r="AL1744" s="17">
        <f t="shared" si="470"/>
        <v>2020</v>
      </c>
      <c r="AM1744" s="17">
        <f t="shared" ca="1" si="471"/>
        <v>72</v>
      </c>
      <c r="AN1744" s="18" t="str">
        <f>IFERROR(VLOOKUP(R1744*1,'[1]Ordenes de Servicio'!G:K,5,0),"No Cruza")</f>
        <v>No Cruza</v>
      </c>
      <c r="AO1744" s="17">
        <f t="shared" ca="1" si="472"/>
        <v>67</v>
      </c>
      <c r="AP1744" s="17">
        <f t="shared" si="473"/>
        <v>27</v>
      </c>
      <c r="AQ1744" s="17">
        <f t="shared" si="474"/>
        <v>8</v>
      </c>
      <c r="AR1744" s="17">
        <f t="shared" si="475"/>
        <v>2020</v>
      </c>
      <c r="AS1744" s="17">
        <f t="shared" ca="1" si="476"/>
        <v>90</v>
      </c>
      <c r="AT1744" s="17" t="str">
        <f t="shared" ca="1" si="479"/>
        <v>No</v>
      </c>
      <c r="AU1744" s="17">
        <f t="shared" si="477"/>
        <v>18</v>
      </c>
      <c r="AV1744" s="17" t="str">
        <f>+VLOOKUP(B1744,[1]Cruces!S:T,2,0)</f>
        <v>5. Consultoría / Adjudicación</v>
      </c>
    </row>
    <row r="1745" spans="1:48" x14ac:dyDescent="0.25">
      <c r="A1745" s="17" t="s">
        <v>3315</v>
      </c>
      <c r="B1745" s="17" t="s">
        <v>80</v>
      </c>
      <c r="C1745" s="17">
        <v>1134982</v>
      </c>
      <c r="D1745" s="17">
        <v>0</v>
      </c>
      <c r="E1745" s="17" t="s">
        <v>55</v>
      </c>
      <c r="F1745" s="17" t="s">
        <v>81</v>
      </c>
      <c r="G1745" s="17" t="s">
        <v>3316</v>
      </c>
      <c r="H1745" s="17">
        <v>3015088302</v>
      </c>
      <c r="I1745" s="17" t="s">
        <v>71</v>
      </c>
      <c r="J1745" s="17" t="s">
        <v>59</v>
      </c>
      <c r="K1745" s="17" t="s">
        <v>3317</v>
      </c>
      <c r="L1745" s="17" t="s">
        <v>215</v>
      </c>
      <c r="M1745" s="17" t="s">
        <v>216</v>
      </c>
      <c r="N1745" s="17" t="s">
        <v>87</v>
      </c>
      <c r="O1745" s="17">
        <v>20190729</v>
      </c>
      <c r="P1745" s="17">
        <v>20191230</v>
      </c>
      <c r="Q1745" s="17">
        <v>3410</v>
      </c>
      <c r="R1745" s="17">
        <v>26560062</v>
      </c>
      <c r="S1745" s="17" t="s">
        <v>76</v>
      </c>
      <c r="T1745" s="17" t="s">
        <v>63</v>
      </c>
      <c r="U1745" s="17" t="s">
        <v>88</v>
      </c>
      <c r="V1745" s="17">
        <f t="shared" si="478"/>
        <v>37.5</v>
      </c>
      <c r="W1745" s="17">
        <v>37500</v>
      </c>
      <c r="X1745" s="17" t="s">
        <v>89</v>
      </c>
      <c r="Y1745" s="17" t="s">
        <v>90</v>
      </c>
      <c r="Z1745" s="17">
        <v>20191230</v>
      </c>
      <c r="AA1745" s="17" t="s">
        <v>78</v>
      </c>
      <c r="AB1745" s="17">
        <v>1</v>
      </c>
      <c r="AC1745" s="17" t="str">
        <f>IFERROR(VLOOKUP(A1745,[1]Cruces!AJ:AK,2,0),VLOOKUP(CONCATENATE(X1745,AA1745),[1]Cruces!G:H,2,0))</f>
        <v>Solicitud de Obra</v>
      </c>
      <c r="AD1745" s="17">
        <f t="shared" si="464"/>
        <v>29</v>
      </c>
      <c r="AE1745" s="17">
        <f t="shared" si="465"/>
        <v>7</v>
      </c>
      <c r="AF1745" s="17">
        <f t="shared" si="466"/>
        <v>2019</v>
      </c>
      <c r="AG1745" s="17" t="str">
        <f>IFERROR(VLOOKUP(MID(A1745,2,4)*1,[1]Cruces!K:L,2,0),"Verificar")</f>
        <v>Magdalena</v>
      </c>
      <c r="AH1745" s="17">
        <f t="shared" ca="1" si="467"/>
        <v>485</v>
      </c>
      <c r="AI1745" s="17" t="str">
        <f>IFERROR(VLOOKUP(U1745,[1]Cruces!$O$1:$P$6,2,0),"Sin Orden")</f>
        <v>Resuelta</v>
      </c>
      <c r="AJ1745" s="17">
        <f t="shared" si="468"/>
        <v>30</v>
      </c>
      <c r="AK1745" s="17">
        <f t="shared" si="469"/>
        <v>12</v>
      </c>
      <c r="AL1745" s="17">
        <f t="shared" si="470"/>
        <v>2019</v>
      </c>
      <c r="AM1745" s="17">
        <f t="shared" ca="1" si="471"/>
        <v>331</v>
      </c>
      <c r="AN1745" s="18" t="str">
        <f>IFERROR(VLOOKUP(R1745*1,'[1]Ordenes de Servicio'!G:K,5,0),"No Cruza")</f>
        <v>No Cruza</v>
      </c>
      <c r="AO1745" s="17">
        <f t="shared" ca="1" si="472"/>
        <v>154</v>
      </c>
      <c r="AP1745" s="17">
        <f t="shared" si="473"/>
        <v>30</v>
      </c>
      <c r="AQ1745" s="17">
        <f t="shared" si="474"/>
        <v>12</v>
      </c>
      <c r="AR1745" s="17">
        <f t="shared" si="475"/>
        <v>2019</v>
      </c>
      <c r="AS1745" s="17">
        <f t="shared" ca="1" si="476"/>
        <v>331</v>
      </c>
      <c r="AT1745" s="17" t="str">
        <f t="shared" ca="1" si="479"/>
        <v>No</v>
      </c>
      <c r="AU1745" s="17">
        <f t="shared" si="477"/>
        <v>0</v>
      </c>
      <c r="AV1745" s="17" t="str">
        <f>+VLOOKUP(B1745,[1]Cruces!S:T,2,0)</f>
        <v>8. Puesta en Servicio</v>
      </c>
    </row>
    <row r="1746" spans="1:48" x14ac:dyDescent="0.25">
      <c r="A1746" s="17" t="s">
        <v>3318</v>
      </c>
      <c r="B1746" s="17" t="s">
        <v>80</v>
      </c>
      <c r="C1746" s="17">
        <v>2938821</v>
      </c>
      <c r="D1746" s="17">
        <v>0</v>
      </c>
      <c r="E1746" s="17" t="s">
        <v>55</v>
      </c>
      <c r="F1746" s="17" t="s">
        <v>120</v>
      </c>
      <c r="G1746" s="17" t="s">
        <v>3319</v>
      </c>
      <c r="H1746" s="17">
        <v>3775767</v>
      </c>
      <c r="I1746" s="17" t="s">
        <v>116</v>
      </c>
      <c r="J1746" s="17" t="s">
        <v>59</v>
      </c>
      <c r="K1746" s="17" t="s">
        <v>97</v>
      </c>
      <c r="L1746" s="17" t="s">
        <v>122</v>
      </c>
      <c r="M1746" s="17" t="s">
        <v>123</v>
      </c>
      <c r="N1746" s="17" t="s">
        <v>87</v>
      </c>
      <c r="O1746" s="17">
        <v>20150612</v>
      </c>
      <c r="P1746" s="17">
        <v>20160620</v>
      </c>
      <c r="Q1746" s="17">
        <v>1110</v>
      </c>
      <c r="R1746" s="17">
        <v>21866433</v>
      </c>
      <c r="S1746" s="17" t="s">
        <v>76</v>
      </c>
      <c r="T1746" s="17" t="s">
        <v>63</v>
      </c>
      <c r="U1746" s="17" t="s">
        <v>91</v>
      </c>
      <c r="V1746" s="17">
        <f t="shared" si="478"/>
        <v>75</v>
      </c>
      <c r="W1746" s="17">
        <v>75000</v>
      </c>
      <c r="X1746" s="17" t="s">
        <v>89</v>
      </c>
      <c r="Y1746" s="17" t="s">
        <v>80</v>
      </c>
      <c r="Z1746" s="17">
        <v>20160620</v>
      </c>
      <c r="AA1746" s="17" t="s">
        <v>78</v>
      </c>
      <c r="AB1746" s="17">
        <v>1</v>
      </c>
      <c r="AC1746" s="17" t="str">
        <f>IFERROR(VLOOKUP(A1746,[1]Cruces!AJ:AK,2,0),VLOOKUP(CONCATENATE(X1746,AA1746),[1]Cruces!G:H,2,0))</f>
        <v>Solicitud de Obra</v>
      </c>
      <c r="AD1746" s="17">
        <f t="shared" si="464"/>
        <v>12</v>
      </c>
      <c r="AE1746" s="17">
        <f t="shared" si="465"/>
        <v>6</v>
      </c>
      <c r="AF1746" s="17">
        <f t="shared" si="466"/>
        <v>2015</v>
      </c>
      <c r="AG1746" s="17" t="str">
        <f>IFERROR(VLOOKUP(MID(A1746,2,4)*1,[1]Cruces!K:L,2,0),"Verificar")</f>
        <v>Atlántico Norte</v>
      </c>
      <c r="AH1746" s="17">
        <f t="shared" ca="1" si="467"/>
        <v>1993</v>
      </c>
      <c r="AI1746" s="17" t="str">
        <f>IFERROR(VLOOKUP(U1746,[1]Cruces!$O$1:$P$6,2,0),"Sin Orden")</f>
        <v>Resuelta</v>
      </c>
      <c r="AJ1746" s="17">
        <f t="shared" si="468"/>
        <v>20</v>
      </c>
      <c r="AK1746" s="17">
        <f t="shared" si="469"/>
        <v>6</v>
      </c>
      <c r="AL1746" s="17">
        <f t="shared" si="470"/>
        <v>2016</v>
      </c>
      <c r="AM1746" s="17">
        <f t="shared" ca="1" si="471"/>
        <v>1619</v>
      </c>
      <c r="AN1746" s="18" t="str">
        <f>IFERROR(VLOOKUP(R1746*1,'[1]Ordenes de Servicio'!G:K,5,0),"No Cruza")</f>
        <v>No Cruza</v>
      </c>
      <c r="AO1746" s="17">
        <f t="shared" ca="1" si="472"/>
        <v>374</v>
      </c>
      <c r="AP1746" s="17">
        <f t="shared" si="473"/>
        <v>20</v>
      </c>
      <c r="AQ1746" s="17">
        <f t="shared" si="474"/>
        <v>6</v>
      </c>
      <c r="AR1746" s="17">
        <f t="shared" si="475"/>
        <v>2016</v>
      </c>
      <c r="AS1746" s="17">
        <f t="shared" ca="1" si="476"/>
        <v>1619</v>
      </c>
      <c r="AT1746" s="17" t="str">
        <f t="shared" ca="1" si="479"/>
        <v>Si</v>
      </c>
      <c r="AU1746" s="17">
        <f t="shared" si="477"/>
        <v>0</v>
      </c>
      <c r="AV1746" s="17" t="str">
        <f>+VLOOKUP(B1746,[1]Cruces!S:T,2,0)</f>
        <v>8. Puesta en Servicio</v>
      </c>
    </row>
    <row r="1747" spans="1:48" hidden="1" x14ac:dyDescent="0.25">
      <c r="A1747" s="17" t="s">
        <v>8738</v>
      </c>
      <c r="B1747" s="17" t="s">
        <v>6595</v>
      </c>
      <c r="C1747" s="17">
        <v>0</v>
      </c>
      <c r="D1747" s="17">
        <v>0</v>
      </c>
      <c r="E1747" s="17" t="s">
        <v>55</v>
      </c>
      <c r="F1747" s="17" t="s">
        <v>7098</v>
      </c>
      <c r="G1747" s="17" t="s">
        <v>8739</v>
      </c>
      <c r="H1747" s="17">
        <v>3013163139</v>
      </c>
      <c r="I1747" s="17" t="s">
        <v>71</v>
      </c>
      <c r="J1747" s="17" t="s">
        <v>59</v>
      </c>
      <c r="K1747" s="17" t="s">
        <v>8740</v>
      </c>
      <c r="L1747" s="17" t="s">
        <v>7101</v>
      </c>
      <c r="M1747" s="17" t="s">
        <v>7102</v>
      </c>
      <c r="N1747" s="17" t="s">
        <v>6600</v>
      </c>
      <c r="O1747" s="17">
        <v>20201107</v>
      </c>
      <c r="P1747" s="17">
        <v>20201113</v>
      </c>
      <c r="Q1747" s="17">
        <v>1180</v>
      </c>
      <c r="R1747" s="17">
        <v>28273175</v>
      </c>
      <c r="S1747" s="17" t="s">
        <v>6601</v>
      </c>
      <c r="T1747" s="17" t="s">
        <v>63</v>
      </c>
      <c r="U1747" s="17" t="s">
        <v>91</v>
      </c>
      <c r="V1747" s="17">
        <f t="shared" si="478"/>
        <v>3</v>
      </c>
      <c r="W1747" s="17">
        <v>3000</v>
      </c>
      <c r="X1747" s="17" t="s">
        <v>7065</v>
      </c>
      <c r="Y1747" s="17" t="s">
        <v>6595</v>
      </c>
      <c r="Z1747" s="17">
        <v>20201113</v>
      </c>
      <c r="AA1747" s="17" t="s">
        <v>1947</v>
      </c>
      <c r="AB1747" s="17">
        <v>1</v>
      </c>
      <c r="AC1747" s="17" t="str">
        <f>IFERROR(VLOOKUP(A1747,[1]Cruces!AJ:AK,2,0),VLOOKUP(CONCATENATE(X1747,AA1747),[1]Cruces!G:H,2,0))</f>
        <v>Solicitud por BT</v>
      </c>
      <c r="AD1747" s="17">
        <f t="shared" si="464"/>
        <v>7</v>
      </c>
      <c r="AE1747" s="17">
        <f t="shared" si="465"/>
        <v>11</v>
      </c>
      <c r="AF1747" s="17">
        <f t="shared" si="466"/>
        <v>2020</v>
      </c>
      <c r="AG1747" s="17" t="str">
        <f>IFERROR(VLOOKUP(MID(A1747,2,4)*1,[1]Cruces!K:L,2,0),"Verificar")</f>
        <v>Atlántico Norte</v>
      </c>
      <c r="AH1747" s="17">
        <f t="shared" ca="1" si="467"/>
        <v>18</v>
      </c>
      <c r="AI1747" s="17" t="str">
        <f>IFERROR(VLOOKUP(U1747,[1]Cruces!$O$1:$P$6,2,0),"Sin Orden")</f>
        <v>Resuelta</v>
      </c>
      <c r="AJ1747" s="17">
        <f t="shared" si="468"/>
        <v>13</v>
      </c>
      <c r="AK1747" s="17">
        <f t="shared" si="469"/>
        <v>11</v>
      </c>
      <c r="AL1747" s="17">
        <f t="shared" si="470"/>
        <v>2020</v>
      </c>
      <c r="AM1747" s="17">
        <f t="shared" ca="1" si="471"/>
        <v>12</v>
      </c>
      <c r="AN1747" s="18" t="str">
        <f>IFERROR(VLOOKUP(R1747*1,'[1]Ordenes de Servicio'!G:K,5,0),"No Cruza")</f>
        <v>No Cruza</v>
      </c>
      <c r="AO1747" s="17">
        <f t="shared" ca="1" si="472"/>
        <v>6</v>
      </c>
      <c r="AP1747" s="17">
        <f t="shared" si="473"/>
        <v>13</v>
      </c>
      <c r="AQ1747" s="17">
        <f t="shared" si="474"/>
        <v>11</v>
      </c>
      <c r="AR1747" s="17">
        <f t="shared" si="475"/>
        <v>2020</v>
      </c>
      <c r="AS1747" s="17">
        <f t="shared" ca="1" si="476"/>
        <v>12</v>
      </c>
      <c r="AT1747" s="17" t="str">
        <f t="shared" ca="1" si="479"/>
        <v>No</v>
      </c>
      <c r="AU1747" s="17">
        <f t="shared" si="477"/>
        <v>0</v>
      </c>
      <c r="AV1747" s="17" t="str">
        <f>+VLOOKUP(B1747,[1]Cruces!S:T,2,0)</f>
        <v>7. Ejecución en Campo OS BT</v>
      </c>
    </row>
    <row r="1748" spans="1:48" hidden="1" x14ac:dyDescent="0.25">
      <c r="A1748" s="17" t="s">
        <v>3320</v>
      </c>
      <c r="B1748" s="17" t="s">
        <v>68</v>
      </c>
      <c r="C1748" s="17">
        <v>5460779</v>
      </c>
      <c r="D1748" s="17">
        <v>0</v>
      </c>
      <c r="E1748" s="17" t="s">
        <v>55</v>
      </c>
      <c r="F1748" s="17" t="s">
        <v>232</v>
      </c>
      <c r="G1748" s="17" t="s">
        <v>3321</v>
      </c>
      <c r="H1748" s="17">
        <v>3004695559</v>
      </c>
      <c r="I1748" s="17" t="s">
        <v>116</v>
      </c>
      <c r="J1748" s="17" t="s">
        <v>59</v>
      </c>
      <c r="K1748" s="17" t="s">
        <v>3322</v>
      </c>
      <c r="L1748" s="17" t="s">
        <v>3323</v>
      </c>
      <c r="M1748" s="17" t="s">
        <v>55</v>
      </c>
      <c r="N1748" s="17" t="s">
        <v>75</v>
      </c>
      <c r="O1748" s="17">
        <v>20190114</v>
      </c>
      <c r="P1748" s="17">
        <v>20190711</v>
      </c>
      <c r="Q1748" s="17">
        <v>1150</v>
      </c>
      <c r="R1748" s="17">
        <v>26951750</v>
      </c>
      <c r="S1748" s="17" t="s">
        <v>76</v>
      </c>
      <c r="T1748" s="17" t="s">
        <v>63</v>
      </c>
      <c r="U1748" s="17" t="s">
        <v>88</v>
      </c>
      <c r="V1748" s="17">
        <f t="shared" si="478"/>
        <v>75</v>
      </c>
      <c r="W1748" s="17">
        <v>75000</v>
      </c>
      <c r="X1748" s="17" t="s">
        <v>89</v>
      </c>
      <c r="Y1748" s="17" t="s">
        <v>105</v>
      </c>
      <c r="Z1748" s="17">
        <v>20200901</v>
      </c>
      <c r="AA1748" s="17" t="s">
        <v>78</v>
      </c>
      <c r="AB1748" s="17">
        <v>1</v>
      </c>
      <c r="AC1748" s="17" t="str">
        <f>IFERROR(VLOOKUP(A1748,[1]Cruces!AJ:AK,2,0),VLOOKUP(CONCATENATE(X1748,AA1748),[1]Cruces!G:H,2,0))</f>
        <v>Solicitud de Obra</v>
      </c>
      <c r="AD1748" s="17">
        <f t="shared" si="464"/>
        <v>14</v>
      </c>
      <c r="AE1748" s="17">
        <f t="shared" si="465"/>
        <v>1</v>
      </c>
      <c r="AF1748" s="17">
        <f t="shared" si="466"/>
        <v>2019</v>
      </c>
      <c r="AG1748" s="17" t="str">
        <f>IFERROR(VLOOKUP(MID(A1748,2,4)*1,[1]Cruces!K:L,2,0),"Verificar")</f>
        <v>Atlántico Norte</v>
      </c>
      <c r="AH1748" s="17">
        <f t="shared" ca="1" si="467"/>
        <v>681</v>
      </c>
      <c r="AI1748" s="17" t="str">
        <f>IFERROR(VLOOKUP(U1748,[1]Cruces!$O$1:$P$6,2,0),"Sin Orden")</f>
        <v>Resuelta</v>
      </c>
      <c r="AJ1748" s="17">
        <f t="shared" si="468"/>
        <v>1</v>
      </c>
      <c r="AK1748" s="17">
        <f t="shared" si="469"/>
        <v>9</v>
      </c>
      <c r="AL1748" s="17">
        <f t="shared" si="470"/>
        <v>2020</v>
      </c>
      <c r="AM1748" s="17">
        <f t="shared" ca="1" si="471"/>
        <v>85</v>
      </c>
      <c r="AN1748" s="18" t="str">
        <f>IFERROR(VLOOKUP(R1748*1,'[1]Ordenes de Servicio'!G:K,5,0),"No Cruza")</f>
        <v>No Cruza</v>
      </c>
      <c r="AO1748" s="17">
        <f t="shared" ca="1" si="472"/>
        <v>596</v>
      </c>
      <c r="AP1748" s="17">
        <f t="shared" si="473"/>
        <v>11</v>
      </c>
      <c r="AQ1748" s="17">
        <f t="shared" si="474"/>
        <v>7</v>
      </c>
      <c r="AR1748" s="17">
        <f t="shared" si="475"/>
        <v>2019</v>
      </c>
      <c r="AS1748" s="17">
        <f t="shared" ca="1" si="476"/>
        <v>503</v>
      </c>
      <c r="AT1748" s="17" t="str">
        <f t="shared" ca="1" si="479"/>
        <v>Si</v>
      </c>
      <c r="AU1748" s="17">
        <f t="shared" si="477"/>
        <v>418</v>
      </c>
      <c r="AV1748" s="17" t="str">
        <f>+VLOOKUP(B1748,[1]Cruces!S:T,2,0)</f>
        <v>5. Consultoría / Adjudicación</v>
      </c>
    </row>
    <row r="1749" spans="1:48" hidden="1" x14ac:dyDescent="0.25">
      <c r="A1749" s="17" t="s">
        <v>3324</v>
      </c>
      <c r="B1749" s="17" t="s">
        <v>54</v>
      </c>
      <c r="C1749" s="17">
        <v>6599205</v>
      </c>
      <c r="D1749" s="17">
        <v>34521593</v>
      </c>
      <c r="E1749" s="17" t="s">
        <v>93</v>
      </c>
      <c r="F1749" s="17" t="s">
        <v>81</v>
      </c>
      <c r="G1749" s="17" t="s">
        <v>3325</v>
      </c>
      <c r="H1749" s="17">
        <v>3104990208</v>
      </c>
      <c r="I1749" s="17" t="s">
        <v>104</v>
      </c>
      <c r="J1749" s="17" t="s">
        <v>3326</v>
      </c>
      <c r="K1749" s="17" t="s">
        <v>3327</v>
      </c>
      <c r="L1749" s="17" t="s">
        <v>85</v>
      </c>
      <c r="M1749" s="17" t="s">
        <v>86</v>
      </c>
      <c r="N1749" s="17" t="s">
        <v>62</v>
      </c>
      <c r="O1749" s="17">
        <v>20201109</v>
      </c>
      <c r="P1749" s="17">
        <v>20201111</v>
      </c>
      <c r="Q1749" s="17">
        <v>9340</v>
      </c>
      <c r="R1749" s="17">
        <v>28276547</v>
      </c>
      <c r="S1749" s="17" t="s">
        <v>100</v>
      </c>
      <c r="T1749" s="17" t="s">
        <v>63</v>
      </c>
      <c r="U1749" s="17" t="s">
        <v>91</v>
      </c>
      <c r="V1749" s="17">
        <f t="shared" si="478"/>
        <v>225</v>
      </c>
      <c r="W1749" s="17">
        <v>225000</v>
      </c>
      <c r="X1749" s="17" t="s">
        <v>89</v>
      </c>
      <c r="Y1749" s="17" t="s">
        <v>65</v>
      </c>
      <c r="Z1749" s="17">
        <v>20201111</v>
      </c>
      <c r="AA1749" s="17" t="s">
        <v>101</v>
      </c>
      <c r="AB1749" s="17">
        <v>1</v>
      </c>
      <c r="AC1749" s="17" t="str">
        <f>IFERROR(VLOOKUP(A1749,[1]Cruces!AJ:AK,2,0),VLOOKUP(CONCATENATE(X1749,AA1749),[1]Cruces!G:H,2,0))</f>
        <v>Solicitud de Obra</v>
      </c>
      <c r="AD1749" s="17">
        <f t="shared" si="464"/>
        <v>9</v>
      </c>
      <c r="AE1749" s="17">
        <f t="shared" si="465"/>
        <v>11</v>
      </c>
      <c r="AF1749" s="17">
        <f t="shared" si="466"/>
        <v>2020</v>
      </c>
      <c r="AG1749" s="17" t="str">
        <f>IFERROR(VLOOKUP(MID(A1749,2,4)*1,[1]Cruces!K:L,2,0),"Verificar")</f>
        <v>Magdalena</v>
      </c>
      <c r="AH1749" s="17">
        <f t="shared" ca="1" si="467"/>
        <v>16</v>
      </c>
      <c r="AI1749" s="17" t="str">
        <f>IFERROR(VLOOKUP(U1749,[1]Cruces!$O$1:$P$6,2,0),"Sin Orden")</f>
        <v>Resuelta</v>
      </c>
      <c r="AJ1749" s="17">
        <f t="shared" si="468"/>
        <v>11</v>
      </c>
      <c r="AK1749" s="17">
        <f t="shared" si="469"/>
        <v>11</v>
      </c>
      <c r="AL1749" s="17">
        <f t="shared" si="470"/>
        <v>2020</v>
      </c>
      <c r="AM1749" s="17">
        <f t="shared" ca="1" si="471"/>
        <v>14</v>
      </c>
      <c r="AN1749" s="18" t="str">
        <f>IFERROR(VLOOKUP(R1749*1,'[1]Ordenes de Servicio'!G:K,5,0),"No Cruza")</f>
        <v>No Cruza</v>
      </c>
      <c r="AO1749" s="17">
        <f t="shared" ca="1" si="472"/>
        <v>2</v>
      </c>
      <c r="AP1749" s="17">
        <f t="shared" si="473"/>
        <v>11</v>
      </c>
      <c r="AQ1749" s="17">
        <f t="shared" si="474"/>
        <v>11</v>
      </c>
      <c r="AR1749" s="17">
        <f t="shared" si="475"/>
        <v>2020</v>
      </c>
      <c r="AS1749" s="17">
        <f t="shared" ca="1" si="476"/>
        <v>14</v>
      </c>
      <c r="AT1749" s="17" t="str">
        <f t="shared" ca="1" si="479"/>
        <v>No</v>
      </c>
      <c r="AU1749" s="17">
        <f t="shared" si="477"/>
        <v>0</v>
      </c>
      <c r="AV1749" s="17" t="str">
        <f>+VLOOKUP(B1749,[1]Cruces!S:T,2,0)</f>
        <v>4. Presupuesto de Obra</v>
      </c>
    </row>
    <row r="1750" spans="1:48" hidden="1" x14ac:dyDescent="0.25">
      <c r="A1750" s="17" t="s">
        <v>3328</v>
      </c>
      <c r="B1750" s="17" t="s">
        <v>54</v>
      </c>
      <c r="C1750" s="17">
        <v>0</v>
      </c>
      <c r="D1750" s="17">
        <v>0</v>
      </c>
      <c r="E1750" s="17" t="s">
        <v>55</v>
      </c>
      <c r="F1750" s="17" t="s">
        <v>932</v>
      </c>
      <c r="G1750" s="17" t="s">
        <v>3329</v>
      </c>
      <c r="H1750" s="17">
        <v>3132935890</v>
      </c>
      <c r="I1750" s="17" t="s">
        <v>116</v>
      </c>
      <c r="J1750" s="17" t="s">
        <v>59</v>
      </c>
      <c r="K1750" s="17" t="s">
        <v>97</v>
      </c>
      <c r="L1750" s="17" t="s">
        <v>935</v>
      </c>
      <c r="M1750" s="17" t="s">
        <v>936</v>
      </c>
      <c r="N1750" s="17" t="s">
        <v>62</v>
      </c>
      <c r="O1750" s="17">
        <v>20200217</v>
      </c>
      <c r="P1750" s="17">
        <v>20200226</v>
      </c>
      <c r="Q1750" s="17">
        <v>3410</v>
      </c>
      <c r="R1750" s="17">
        <v>27200790</v>
      </c>
      <c r="S1750" s="17" t="s">
        <v>100</v>
      </c>
      <c r="T1750" s="17" t="s">
        <v>63</v>
      </c>
      <c r="U1750" s="17" t="s">
        <v>91</v>
      </c>
      <c r="V1750" s="17">
        <f t="shared" si="478"/>
        <v>45</v>
      </c>
      <c r="W1750" s="17">
        <v>45000</v>
      </c>
      <c r="X1750" s="17" t="s">
        <v>64</v>
      </c>
      <c r="Y1750" s="17" t="s">
        <v>65</v>
      </c>
      <c r="Z1750" s="17">
        <v>20200226</v>
      </c>
      <c r="AA1750" s="17" t="s">
        <v>78</v>
      </c>
      <c r="AB1750" s="17">
        <v>1</v>
      </c>
      <c r="AC1750" s="17" t="str">
        <f>IFERROR(VLOOKUP(A1750,[1]Cruces!AJ:AK,2,0),VLOOKUP(CONCATENATE(X1750,AA1750),[1]Cruces!G:H,2,0))</f>
        <v>Solicitud de Obra</v>
      </c>
      <c r="AD1750" s="17">
        <f t="shared" si="464"/>
        <v>17</v>
      </c>
      <c r="AE1750" s="17">
        <f t="shared" si="465"/>
        <v>2</v>
      </c>
      <c r="AF1750" s="17">
        <f t="shared" si="466"/>
        <v>2020</v>
      </c>
      <c r="AG1750" s="17" t="str">
        <f>IFERROR(VLOOKUP(MID(A1750,2,4)*1,[1]Cruces!K:L,2,0),"Verificar")</f>
        <v>Magdalena</v>
      </c>
      <c r="AH1750" s="17">
        <f t="shared" ca="1" si="467"/>
        <v>282</v>
      </c>
      <c r="AI1750" s="17" t="str">
        <f>IFERROR(VLOOKUP(U1750,[1]Cruces!$O$1:$P$6,2,0),"Sin Orden")</f>
        <v>Resuelta</v>
      </c>
      <c r="AJ1750" s="17">
        <f t="shared" si="468"/>
        <v>26</v>
      </c>
      <c r="AK1750" s="17">
        <f t="shared" si="469"/>
        <v>2</v>
      </c>
      <c r="AL1750" s="17">
        <f t="shared" si="470"/>
        <v>2020</v>
      </c>
      <c r="AM1750" s="17">
        <f t="shared" ca="1" si="471"/>
        <v>273</v>
      </c>
      <c r="AN1750" s="18" t="str">
        <f>IFERROR(VLOOKUP(R1750*1,'[1]Ordenes de Servicio'!G:K,5,0),"No Cruza")</f>
        <v>No Cruza</v>
      </c>
      <c r="AO1750" s="17">
        <f t="shared" ca="1" si="472"/>
        <v>9</v>
      </c>
      <c r="AP1750" s="17">
        <f t="shared" si="473"/>
        <v>26</v>
      </c>
      <c r="AQ1750" s="17">
        <f t="shared" si="474"/>
        <v>2</v>
      </c>
      <c r="AR1750" s="17">
        <f t="shared" si="475"/>
        <v>2020</v>
      </c>
      <c r="AS1750" s="17">
        <f t="shared" ca="1" si="476"/>
        <v>273</v>
      </c>
      <c r="AT1750" s="17" t="str">
        <f t="shared" ca="1" si="479"/>
        <v>No</v>
      </c>
      <c r="AU1750" s="17">
        <f t="shared" si="477"/>
        <v>0</v>
      </c>
      <c r="AV1750" s="17" t="str">
        <f>+VLOOKUP(B1750,[1]Cruces!S:T,2,0)</f>
        <v>4. Presupuesto de Obra</v>
      </c>
    </row>
    <row r="1751" spans="1:48" hidden="1" x14ac:dyDescent="0.25">
      <c r="A1751" s="17" t="s">
        <v>8741</v>
      </c>
      <c r="B1751" s="17" t="s">
        <v>1943</v>
      </c>
      <c r="C1751" s="17">
        <v>0</v>
      </c>
      <c r="D1751" s="17">
        <v>0</v>
      </c>
      <c r="E1751" s="17" t="s">
        <v>55</v>
      </c>
      <c r="F1751" s="17" t="s">
        <v>932</v>
      </c>
      <c r="G1751" s="17" t="s">
        <v>8742</v>
      </c>
      <c r="H1751" s="17">
        <v>3046039984</v>
      </c>
      <c r="I1751" s="17" t="s">
        <v>2424</v>
      </c>
      <c r="J1751" s="17" t="s">
        <v>59</v>
      </c>
      <c r="K1751" s="17" t="s">
        <v>97</v>
      </c>
      <c r="L1751" s="17" t="s">
        <v>8346</v>
      </c>
      <c r="M1751" s="17" t="s">
        <v>8347</v>
      </c>
      <c r="N1751" s="17" t="s">
        <v>1946</v>
      </c>
      <c r="O1751" s="17">
        <v>20201114</v>
      </c>
      <c r="P1751" s="17">
        <v>20201114</v>
      </c>
      <c r="Q1751" s="17">
        <v>3410</v>
      </c>
      <c r="R1751" s="17">
        <v>28283932</v>
      </c>
      <c r="S1751" s="17" t="s">
        <v>6601</v>
      </c>
      <c r="T1751" s="17" t="s">
        <v>63</v>
      </c>
      <c r="U1751" s="17" t="s">
        <v>77</v>
      </c>
      <c r="V1751" s="17">
        <f t="shared" si="478"/>
        <v>3</v>
      </c>
      <c r="W1751" s="17">
        <v>3000</v>
      </c>
      <c r="X1751" s="17" t="s">
        <v>7065</v>
      </c>
      <c r="Y1751" s="17" t="s">
        <v>1943</v>
      </c>
      <c r="Z1751" s="17">
        <v>20201114</v>
      </c>
      <c r="AA1751" s="17" t="s">
        <v>1947</v>
      </c>
      <c r="AB1751" s="17">
        <v>1</v>
      </c>
      <c r="AC1751" s="17" t="str">
        <f>IFERROR(VLOOKUP(A1751,[1]Cruces!AJ:AK,2,0),VLOOKUP(CONCATENATE(X1751,AA1751),[1]Cruces!G:H,2,0))</f>
        <v>Solicitud por BT</v>
      </c>
      <c r="AD1751" s="17">
        <f t="shared" si="464"/>
        <v>14</v>
      </c>
      <c r="AE1751" s="17">
        <f t="shared" si="465"/>
        <v>11</v>
      </c>
      <c r="AF1751" s="17">
        <f t="shared" si="466"/>
        <v>2020</v>
      </c>
      <c r="AG1751" s="17" t="str">
        <f>IFERROR(VLOOKUP(MID(A1751,2,4)*1,[1]Cruces!K:L,2,0),"Verificar")</f>
        <v>Magdalena</v>
      </c>
      <c r="AH1751" s="17">
        <f t="shared" ca="1" si="467"/>
        <v>11</v>
      </c>
      <c r="AI1751" s="17" t="str">
        <f>IFERROR(VLOOKUP(U1751,[1]Cruces!$O$1:$P$6,2,0),"Sin Orden")</f>
        <v>Pendiente</v>
      </c>
      <c r="AJ1751" s="17">
        <f t="shared" si="468"/>
        <v>14</v>
      </c>
      <c r="AK1751" s="17">
        <f t="shared" si="469"/>
        <v>11</v>
      </c>
      <c r="AL1751" s="17">
        <f t="shared" si="470"/>
        <v>2020</v>
      </c>
      <c r="AM1751" s="17">
        <f t="shared" ca="1" si="471"/>
        <v>11</v>
      </c>
      <c r="AN1751" s="18" t="str">
        <f>IFERROR(VLOOKUP(R1751*1,'[1]Ordenes de Servicio'!G:K,5,0),"No Cruza")</f>
        <v>No Cruza</v>
      </c>
      <c r="AO1751" s="17">
        <f t="shared" ca="1" si="472"/>
        <v>11</v>
      </c>
      <c r="AP1751" s="17">
        <f t="shared" si="473"/>
        <v>14</v>
      </c>
      <c r="AQ1751" s="17">
        <f t="shared" si="474"/>
        <v>11</v>
      </c>
      <c r="AR1751" s="17">
        <f t="shared" si="475"/>
        <v>2020</v>
      </c>
      <c r="AS1751" s="17">
        <f t="shared" ca="1" si="476"/>
        <v>11</v>
      </c>
      <c r="AT1751" s="17" t="str">
        <f t="shared" ca="1" si="479"/>
        <v>No</v>
      </c>
      <c r="AU1751" s="17">
        <f t="shared" si="477"/>
        <v>0</v>
      </c>
      <c r="AV1751" s="17" t="str">
        <f>+VLOOKUP(B1751,[1]Cruces!S:T,2,0)</f>
        <v>7. Ejecución en Campo OS BT</v>
      </c>
    </row>
    <row r="1752" spans="1:48" hidden="1" x14ac:dyDescent="0.25">
      <c r="A1752" s="17" t="s">
        <v>8743</v>
      </c>
      <c r="B1752" s="17" t="s">
        <v>6595</v>
      </c>
      <c r="C1752" s="17">
        <v>0</v>
      </c>
      <c r="D1752" s="17">
        <v>0</v>
      </c>
      <c r="E1752" s="17" t="s">
        <v>55</v>
      </c>
      <c r="F1752" s="17" t="s">
        <v>107</v>
      </c>
      <c r="G1752" s="17" t="s">
        <v>8744</v>
      </c>
      <c r="H1752" s="17">
        <v>0</v>
      </c>
      <c r="I1752" s="17" t="s">
        <v>116</v>
      </c>
      <c r="J1752" s="17" t="s">
        <v>59</v>
      </c>
      <c r="K1752" s="17" t="s">
        <v>97</v>
      </c>
      <c r="L1752" s="17" t="s">
        <v>5267</v>
      </c>
      <c r="M1752" s="17" t="s">
        <v>5268</v>
      </c>
      <c r="N1752" s="17" t="s">
        <v>6600</v>
      </c>
      <c r="O1752" s="17">
        <v>20200826</v>
      </c>
      <c r="P1752" s="17">
        <v>20200902</v>
      </c>
      <c r="Q1752" s="17">
        <v>9510</v>
      </c>
      <c r="R1752" s="17">
        <v>28264848</v>
      </c>
      <c r="S1752" s="17" t="s">
        <v>6601</v>
      </c>
      <c r="T1752" s="17" t="s">
        <v>63</v>
      </c>
      <c r="U1752" s="17" t="s">
        <v>91</v>
      </c>
      <c r="V1752" s="17">
        <f t="shared" si="478"/>
        <v>3</v>
      </c>
      <c r="W1752" s="17">
        <v>3000</v>
      </c>
      <c r="X1752" s="17" t="s">
        <v>7065</v>
      </c>
      <c r="Y1752" s="17" t="s">
        <v>6595</v>
      </c>
      <c r="Z1752" s="17">
        <v>20200902</v>
      </c>
      <c r="AA1752" s="17" t="s">
        <v>1947</v>
      </c>
      <c r="AB1752" s="17">
        <v>1</v>
      </c>
      <c r="AC1752" s="17" t="str">
        <f>IFERROR(VLOOKUP(A1752,[1]Cruces!AJ:AK,2,0),VLOOKUP(CONCATENATE(X1752,AA1752),[1]Cruces!G:H,2,0))</f>
        <v>Solicitud por BT</v>
      </c>
      <c r="AD1752" s="17">
        <f t="shared" si="464"/>
        <v>26</v>
      </c>
      <c r="AE1752" s="17">
        <f t="shared" si="465"/>
        <v>8</v>
      </c>
      <c r="AF1752" s="17">
        <f t="shared" si="466"/>
        <v>2020</v>
      </c>
      <c r="AG1752" s="17" t="str">
        <f>IFERROR(VLOOKUP(MID(A1752,2,4)*1,[1]Cruces!K:L,2,0),"Verificar")</f>
        <v>Atlántico Norte</v>
      </c>
      <c r="AH1752" s="17">
        <f t="shared" ca="1" si="467"/>
        <v>91</v>
      </c>
      <c r="AI1752" s="17" t="str">
        <f>IFERROR(VLOOKUP(U1752,[1]Cruces!$O$1:$P$6,2,0),"Sin Orden")</f>
        <v>Resuelta</v>
      </c>
      <c r="AJ1752" s="17">
        <f t="shared" si="468"/>
        <v>2</v>
      </c>
      <c r="AK1752" s="17">
        <f t="shared" si="469"/>
        <v>9</v>
      </c>
      <c r="AL1752" s="17">
        <f t="shared" si="470"/>
        <v>2020</v>
      </c>
      <c r="AM1752" s="17">
        <f t="shared" ca="1" si="471"/>
        <v>84</v>
      </c>
      <c r="AN1752" s="18" t="str">
        <f>IFERROR(VLOOKUP(R1752*1,'[1]Ordenes de Servicio'!G:K,5,0),"No Cruza")</f>
        <v>No Cruza</v>
      </c>
      <c r="AO1752" s="17">
        <f t="shared" ca="1" si="472"/>
        <v>7</v>
      </c>
      <c r="AP1752" s="17">
        <f t="shared" si="473"/>
        <v>2</v>
      </c>
      <c r="AQ1752" s="17">
        <f t="shared" si="474"/>
        <v>9</v>
      </c>
      <c r="AR1752" s="17">
        <f t="shared" si="475"/>
        <v>2020</v>
      </c>
      <c r="AS1752" s="17">
        <f t="shared" ca="1" si="476"/>
        <v>84</v>
      </c>
      <c r="AT1752" s="17" t="str">
        <f t="shared" ca="1" si="479"/>
        <v>No</v>
      </c>
      <c r="AU1752" s="17">
        <f t="shared" si="477"/>
        <v>0</v>
      </c>
      <c r="AV1752" s="17" t="str">
        <f>+VLOOKUP(B1752,[1]Cruces!S:T,2,0)</f>
        <v>7. Ejecución en Campo OS BT</v>
      </c>
    </row>
    <row r="1753" spans="1:48" hidden="1" x14ac:dyDescent="0.25">
      <c r="A1753" s="17" t="s">
        <v>3330</v>
      </c>
      <c r="B1753" s="17" t="s">
        <v>54</v>
      </c>
      <c r="C1753" s="17">
        <v>0</v>
      </c>
      <c r="D1753" s="17">
        <v>0</v>
      </c>
      <c r="E1753" s="17" t="s">
        <v>55</v>
      </c>
      <c r="F1753" s="17" t="s">
        <v>126</v>
      </c>
      <c r="G1753" s="17" t="s">
        <v>3331</v>
      </c>
      <c r="H1753" s="17">
        <v>0</v>
      </c>
      <c r="I1753" s="17" t="s">
        <v>71</v>
      </c>
      <c r="J1753" s="17" t="s">
        <v>59</v>
      </c>
      <c r="K1753" s="17" t="s">
        <v>2088</v>
      </c>
      <c r="L1753" s="17" t="s">
        <v>129</v>
      </c>
      <c r="M1753" s="17" t="s">
        <v>130</v>
      </c>
      <c r="N1753" s="17" t="s">
        <v>62</v>
      </c>
      <c r="O1753" s="17">
        <v>20201016</v>
      </c>
      <c r="P1753" s="17">
        <v>20201029</v>
      </c>
      <c r="Q1753" s="17">
        <v>3340</v>
      </c>
      <c r="R1753" s="17">
        <v>28238311</v>
      </c>
      <c r="S1753" s="17" t="s">
        <v>100</v>
      </c>
      <c r="T1753" s="17" t="s">
        <v>63</v>
      </c>
      <c r="U1753" s="17" t="s">
        <v>91</v>
      </c>
      <c r="V1753" s="17">
        <f t="shared" si="478"/>
        <v>25</v>
      </c>
      <c r="W1753" s="17">
        <v>25000</v>
      </c>
      <c r="X1753" s="17" t="s">
        <v>64</v>
      </c>
      <c r="Y1753" s="17" t="s">
        <v>65</v>
      </c>
      <c r="Z1753" s="17">
        <v>20201029</v>
      </c>
      <c r="AA1753" s="17" t="s">
        <v>78</v>
      </c>
      <c r="AB1753" s="17">
        <v>1</v>
      </c>
      <c r="AC1753" s="17" t="str">
        <f>IFERROR(VLOOKUP(A1753,[1]Cruces!AJ:AK,2,0),VLOOKUP(CONCATENATE(X1753,AA1753),[1]Cruces!G:H,2,0))</f>
        <v>Solicitud de Obra</v>
      </c>
      <c r="AD1753" s="17">
        <f t="shared" si="464"/>
        <v>16</v>
      </c>
      <c r="AE1753" s="17">
        <f t="shared" si="465"/>
        <v>10</v>
      </c>
      <c r="AF1753" s="17">
        <f t="shared" si="466"/>
        <v>2020</v>
      </c>
      <c r="AG1753" s="17" t="str">
        <f>IFERROR(VLOOKUP(MID(A1753,2,4)*1,[1]Cruces!K:L,2,0),"Verificar")</f>
        <v>Guajira</v>
      </c>
      <c r="AH1753" s="17">
        <f t="shared" ca="1" si="467"/>
        <v>40</v>
      </c>
      <c r="AI1753" s="17" t="str">
        <f>IFERROR(VLOOKUP(U1753,[1]Cruces!$O$1:$P$6,2,0),"Sin Orden")</f>
        <v>Resuelta</v>
      </c>
      <c r="AJ1753" s="17">
        <f t="shared" si="468"/>
        <v>29</v>
      </c>
      <c r="AK1753" s="17">
        <f t="shared" si="469"/>
        <v>10</v>
      </c>
      <c r="AL1753" s="17">
        <f t="shared" si="470"/>
        <v>2020</v>
      </c>
      <c r="AM1753" s="17">
        <f t="shared" ca="1" si="471"/>
        <v>27</v>
      </c>
      <c r="AN1753" s="18" t="str">
        <f>IFERROR(VLOOKUP(R1753*1,'[1]Ordenes de Servicio'!G:K,5,0),"No Cruza")</f>
        <v>No Cruza</v>
      </c>
      <c r="AO1753" s="17">
        <f t="shared" ca="1" si="472"/>
        <v>13</v>
      </c>
      <c r="AP1753" s="17">
        <f t="shared" si="473"/>
        <v>29</v>
      </c>
      <c r="AQ1753" s="17">
        <f t="shared" si="474"/>
        <v>10</v>
      </c>
      <c r="AR1753" s="17">
        <f t="shared" si="475"/>
        <v>2020</v>
      </c>
      <c r="AS1753" s="17">
        <f t="shared" ca="1" si="476"/>
        <v>27</v>
      </c>
      <c r="AT1753" s="17" t="str">
        <f t="shared" ca="1" si="479"/>
        <v>No</v>
      </c>
      <c r="AU1753" s="17">
        <f t="shared" si="477"/>
        <v>0</v>
      </c>
      <c r="AV1753" s="17" t="str">
        <f>+VLOOKUP(B1753,[1]Cruces!S:T,2,0)</f>
        <v>4. Presupuesto de Obra</v>
      </c>
    </row>
    <row r="1754" spans="1:48" hidden="1" x14ac:dyDescent="0.25">
      <c r="A1754" s="17" t="s">
        <v>8745</v>
      </c>
      <c r="B1754" s="17" t="s">
        <v>569</v>
      </c>
      <c r="C1754" s="17">
        <v>0</v>
      </c>
      <c r="D1754" s="17">
        <v>0</v>
      </c>
      <c r="E1754" s="17" t="s">
        <v>55</v>
      </c>
      <c r="F1754" s="17" t="s">
        <v>7082</v>
      </c>
      <c r="G1754" s="17" t="s">
        <v>8746</v>
      </c>
      <c r="H1754" s="17">
        <v>3580096</v>
      </c>
      <c r="I1754" s="17" t="s">
        <v>71</v>
      </c>
      <c r="J1754" s="17" t="s">
        <v>59</v>
      </c>
      <c r="K1754" s="17" t="s">
        <v>97</v>
      </c>
      <c r="L1754" s="17" t="s">
        <v>7503</v>
      </c>
      <c r="M1754" s="17" t="s">
        <v>7504</v>
      </c>
      <c r="N1754" s="17" t="s">
        <v>572</v>
      </c>
      <c r="O1754" s="17">
        <v>20201111</v>
      </c>
      <c r="P1754" s="17">
        <v>20201111</v>
      </c>
      <c r="Q1754" s="17">
        <v>1180</v>
      </c>
      <c r="R1754" s="17">
        <v>0</v>
      </c>
      <c r="S1754" s="17"/>
      <c r="T1754" s="17" t="s">
        <v>63</v>
      </c>
      <c r="U1754" s="17"/>
      <c r="V1754" s="17">
        <f t="shared" si="478"/>
        <v>3</v>
      </c>
      <c r="W1754" s="17">
        <v>3000</v>
      </c>
      <c r="X1754" s="17" t="s">
        <v>7065</v>
      </c>
      <c r="Y1754" s="17" t="s">
        <v>569</v>
      </c>
      <c r="Z1754" s="17">
        <v>20201111</v>
      </c>
      <c r="AA1754" s="17" t="s">
        <v>1947</v>
      </c>
      <c r="AB1754" s="17">
        <v>1</v>
      </c>
      <c r="AC1754" s="17" t="str">
        <f>IFERROR(VLOOKUP(A1754,[1]Cruces!AJ:AK,2,0),VLOOKUP(CONCATENATE(X1754,AA1754),[1]Cruces!G:H,2,0))</f>
        <v>Solicitud por BT</v>
      </c>
      <c r="AD1754" s="17">
        <f t="shared" ref="AD1754:AD1814" si="480">MID(O1754,7,2)*1</f>
        <v>11</v>
      </c>
      <c r="AE1754" s="17">
        <f t="shared" ref="AE1754:AE1814" si="481">MID(O1754,5,2)*1</f>
        <v>11</v>
      </c>
      <c r="AF1754" s="17">
        <f t="shared" ref="AF1754:AF1814" si="482">MID(O1754,1,4)*1</f>
        <v>2020</v>
      </c>
      <c r="AG1754" s="17" t="str">
        <f>IFERROR(VLOOKUP(MID(A1754,2,4)*1,[1]Cruces!K:L,2,0),"Verificar")</f>
        <v>Atlántico Norte</v>
      </c>
      <c r="AH1754" s="17">
        <f t="shared" ref="AH1754:AH1814" ca="1" si="483">TODAY()-DATE(AF1754,AE1754,AD1754)</f>
        <v>14</v>
      </c>
      <c r="AI1754" s="17" t="str">
        <f>IFERROR(VLOOKUP(U1754,[1]Cruces!$O$1:$P$6,2,0),"Sin Orden")</f>
        <v>Sin Orden</v>
      </c>
      <c r="AJ1754" s="17">
        <f t="shared" ref="AJ1754:AJ1814" si="484">MID(Z1754,7,2)*1</f>
        <v>11</v>
      </c>
      <c r="AK1754" s="17">
        <f t="shared" ref="AK1754:AK1814" si="485">MID(Z1754,5,2)*1</f>
        <v>11</v>
      </c>
      <c r="AL1754" s="17">
        <f t="shared" ref="AL1754:AL1814" si="486">MID(Z1754,1,4)*1</f>
        <v>2020</v>
      </c>
      <c r="AM1754" s="17">
        <f t="shared" ref="AM1754:AM1814" ca="1" si="487">+TODAY()-DATE(AL1754,AK1754,AJ1754)</f>
        <v>14</v>
      </c>
      <c r="AN1754" s="18" t="str">
        <f>IFERROR(VLOOKUP(R1754*1,'[1]Ordenes de Servicio'!G:K,5,0),"No Cruza")</f>
        <v>No Cruza</v>
      </c>
      <c r="AO1754" s="17">
        <f t="shared" ref="AO1754:AO1814" ca="1" si="488">+IF(AI1754="Resuelta",DATE(AL1754,AK1754,AJ1754)-DATE(AF1754,AE1754,AD1754),TODAY()-DATE(AL1754,AK1754,AJ1754))</f>
        <v>14</v>
      </c>
      <c r="AP1754" s="17">
        <f t="shared" ref="AP1754:AP1814" si="489">MID(P1754,7,2)*1</f>
        <v>11</v>
      </c>
      <c r="AQ1754" s="17">
        <f t="shared" ref="AQ1754:AQ1814" si="490">MID(P1754,5,2)*1</f>
        <v>11</v>
      </c>
      <c r="AR1754" s="17">
        <f t="shared" ref="AR1754:AR1814" si="491">MID(P1754,1,4)*1</f>
        <v>2020</v>
      </c>
      <c r="AS1754" s="17">
        <f t="shared" ref="AS1754:AS1814" ca="1" si="492">+TODAY()-DATE(AR1754,AQ1754,AP1754)</f>
        <v>14</v>
      </c>
      <c r="AT1754" s="17" t="str">
        <f t="shared" ca="1" si="479"/>
        <v>No</v>
      </c>
      <c r="AU1754" s="17">
        <f t="shared" ref="AU1754:AU1814" si="493">IF(DATE(AL1754,AK1754,AJ1754)-DATE(AR1754,AQ1754,AP1754)&lt;0,DATE(AR1754,AQ1754,AP1754)-DATE(AL1754,AK1754,AJ1754),DATE(AL1754,AK1754,AJ1754)-DATE(AR1754,AQ1754,AP1754))</f>
        <v>0</v>
      </c>
      <c r="AV1754" s="17" t="str">
        <f>+VLOOKUP(B1754,[1]Cruces!S:T,2,0)</f>
        <v>1. Solicitud</v>
      </c>
    </row>
    <row r="1755" spans="1:48" hidden="1" x14ac:dyDescent="0.25">
      <c r="A1755" s="17" t="s">
        <v>8747</v>
      </c>
      <c r="B1755" s="17" t="s">
        <v>569</v>
      </c>
      <c r="C1755" s="17">
        <v>0</v>
      </c>
      <c r="D1755" s="17">
        <v>0</v>
      </c>
      <c r="E1755" s="17" t="s">
        <v>55</v>
      </c>
      <c r="F1755" s="17" t="s">
        <v>3386</v>
      </c>
      <c r="G1755" s="17" t="s">
        <v>8748</v>
      </c>
      <c r="H1755" s="17">
        <v>3106442804</v>
      </c>
      <c r="I1755" s="17" t="s">
        <v>71</v>
      </c>
      <c r="J1755" s="17" t="s">
        <v>59</v>
      </c>
      <c r="K1755" s="17" t="s">
        <v>8749</v>
      </c>
      <c r="L1755" s="17" t="s">
        <v>7498</v>
      </c>
      <c r="M1755" s="17" t="s">
        <v>7499</v>
      </c>
      <c r="N1755" s="17" t="s">
        <v>572</v>
      </c>
      <c r="O1755" s="17">
        <v>20200824</v>
      </c>
      <c r="P1755" s="17">
        <v>20200824</v>
      </c>
      <c r="Q1755" s="17">
        <v>9510</v>
      </c>
      <c r="R1755" s="17">
        <v>0</v>
      </c>
      <c r="S1755" s="17"/>
      <c r="T1755" s="17" t="s">
        <v>63</v>
      </c>
      <c r="U1755" s="17"/>
      <c r="V1755" s="17">
        <f t="shared" ref="V1755:V1815" si="494">+W1755/1000</f>
        <v>3</v>
      </c>
      <c r="W1755" s="17">
        <v>3000</v>
      </c>
      <c r="X1755" s="17" t="s">
        <v>7065</v>
      </c>
      <c r="Y1755" s="17" t="s">
        <v>569</v>
      </c>
      <c r="Z1755" s="17">
        <v>20200824</v>
      </c>
      <c r="AA1755" s="17" t="s">
        <v>1947</v>
      </c>
      <c r="AB1755" s="17">
        <v>1</v>
      </c>
      <c r="AC1755" s="17" t="str">
        <f>IFERROR(VLOOKUP(A1755,[1]Cruces!AJ:AK,2,0),VLOOKUP(CONCATENATE(X1755,AA1755),[1]Cruces!G:H,2,0))</f>
        <v>Solicitud por BT</v>
      </c>
      <c r="AD1755" s="17">
        <f t="shared" si="480"/>
        <v>24</v>
      </c>
      <c r="AE1755" s="17">
        <f t="shared" si="481"/>
        <v>8</v>
      </c>
      <c r="AF1755" s="17">
        <f t="shared" si="482"/>
        <v>2020</v>
      </c>
      <c r="AG1755" s="17" t="str">
        <f>IFERROR(VLOOKUP(MID(A1755,2,4)*1,[1]Cruces!K:L,2,0),"Verificar")</f>
        <v>Atlántico Norte</v>
      </c>
      <c r="AH1755" s="17">
        <f t="shared" ca="1" si="483"/>
        <v>93</v>
      </c>
      <c r="AI1755" s="17" t="str">
        <f>IFERROR(VLOOKUP(U1755,[1]Cruces!$O$1:$P$6,2,0),"Sin Orden")</f>
        <v>Sin Orden</v>
      </c>
      <c r="AJ1755" s="17">
        <f t="shared" si="484"/>
        <v>24</v>
      </c>
      <c r="AK1755" s="17">
        <f t="shared" si="485"/>
        <v>8</v>
      </c>
      <c r="AL1755" s="17">
        <f t="shared" si="486"/>
        <v>2020</v>
      </c>
      <c r="AM1755" s="17">
        <f t="shared" ca="1" si="487"/>
        <v>93</v>
      </c>
      <c r="AN1755" s="18" t="str">
        <f>IFERROR(VLOOKUP(R1755*1,'[1]Ordenes de Servicio'!G:K,5,0),"No Cruza")</f>
        <v>No Cruza</v>
      </c>
      <c r="AO1755" s="17">
        <f t="shared" ca="1" si="488"/>
        <v>93</v>
      </c>
      <c r="AP1755" s="17">
        <f t="shared" si="489"/>
        <v>24</v>
      </c>
      <c r="AQ1755" s="17">
        <f t="shared" si="490"/>
        <v>8</v>
      </c>
      <c r="AR1755" s="17">
        <f t="shared" si="491"/>
        <v>2020</v>
      </c>
      <c r="AS1755" s="17">
        <f t="shared" ca="1" si="492"/>
        <v>93</v>
      </c>
      <c r="AT1755" s="17" t="str">
        <f t="shared" ref="AT1755:AT1815" ca="1" si="495">IF(AS1755&gt;359,"Si","No")</f>
        <v>No</v>
      </c>
      <c r="AU1755" s="17">
        <f t="shared" si="493"/>
        <v>0</v>
      </c>
      <c r="AV1755" s="17" t="str">
        <f>+VLOOKUP(B1755,[1]Cruces!S:T,2,0)</f>
        <v>1. Solicitud</v>
      </c>
    </row>
    <row r="1756" spans="1:48" hidden="1" x14ac:dyDescent="0.25">
      <c r="A1756" s="17" t="s">
        <v>3332</v>
      </c>
      <c r="B1756" s="17" t="s">
        <v>68</v>
      </c>
      <c r="C1756" s="17">
        <v>0</v>
      </c>
      <c r="D1756" s="17">
        <v>0</v>
      </c>
      <c r="E1756" s="17" t="s">
        <v>55</v>
      </c>
      <c r="F1756" s="17" t="s">
        <v>932</v>
      </c>
      <c r="G1756" s="17" t="s">
        <v>3333</v>
      </c>
      <c r="H1756" s="17">
        <v>0</v>
      </c>
      <c r="I1756" s="17" t="s">
        <v>83</v>
      </c>
      <c r="J1756" s="17" t="s">
        <v>59</v>
      </c>
      <c r="K1756" s="17" t="s">
        <v>3334</v>
      </c>
      <c r="L1756" s="17" t="s">
        <v>935</v>
      </c>
      <c r="M1756" s="17" t="s">
        <v>936</v>
      </c>
      <c r="N1756" s="17" t="s">
        <v>75</v>
      </c>
      <c r="O1756" s="17">
        <v>20201120</v>
      </c>
      <c r="P1756" s="17">
        <v>20201120</v>
      </c>
      <c r="Q1756" s="17">
        <v>3430</v>
      </c>
      <c r="R1756" s="17">
        <v>0</v>
      </c>
      <c r="S1756" s="17"/>
      <c r="T1756" s="17" t="s">
        <v>63</v>
      </c>
      <c r="U1756" s="17"/>
      <c r="V1756" s="17">
        <f t="shared" si="494"/>
        <v>15</v>
      </c>
      <c r="W1756" s="17">
        <v>15000</v>
      </c>
      <c r="X1756" s="17" t="s">
        <v>64</v>
      </c>
      <c r="Y1756" s="17" t="s">
        <v>68</v>
      </c>
      <c r="Z1756" s="17">
        <v>20201120</v>
      </c>
      <c r="AA1756" s="17" t="s">
        <v>78</v>
      </c>
      <c r="AB1756" s="17">
        <v>1</v>
      </c>
      <c r="AC1756" s="17" t="str">
        <f>IFERROR(VLOOKUP(A1756,[1]Cruces!AJ:AK,2,0),VLOOKUP(CONCATENATE(X1756,AA1756),[1]Cruces!G:H,2,0))</f>
        <v>Solicitud de Obra</v>
      </c>
      <c r="AD1756" s="17">
        <f t="shared" si="480"/>
        <v>20</v>
      </c>
      <c r="AE1756" s="17">
        <f t="shared" si="481"/>
        <v>11</v>
      </c>
      <c r="AF1756" s="17">
        <f t="shared" si="482"/>
        <v>2020</v>
      </c>
      <c r="AG1756" s="17" t="str">
        <f>IFERROR(VLOOKUP(MID(A1756,2,4)*1,[1]Cruces!K:L,2,0),"Verificar")</f>
        <v>Magdalena</v>
      </c>
      <c r="AH1756" s="17">
        <f t="shared" ca="1" si="483"/>
        <v>5</v>
      </c>
      <c r="AI1756" s="17" t="str">
        <f>IFERROR(VLOOKUP(U1756,[1]Cruces!$O$1:$P$6,2,0),"Sin Orden")</f>
        <v>Sin Orden</v>
      </c>
      <c r="AJ1756" s="17">
        <f t="shared" si="484"/>
        <v>20</v>
      </c>
      <c r="AK1756" s="17">
        <f t="shared" si="485"/>
        <v>11</v>
      </c>
      <c r="AL1756" s="17">
        <f t="shared" si="486"/>
        <v>2020</v>
      </c>
      <c r="AM1756" s="17">
        <f t="shared" ca="1" si="487"/>
        <v>5</v>
      </c>
      <c r="AN1756" s="18" t="str">
        <f>IFERROR(VLOOKUP(R1756*1,'[1]Ordenes de Servicio'!G:K,5,0),"No Cruza")</f>
        <v>No Cruza</v>
      </c>
      <c r="AO1756" s="17">
        <f t="shared" ca="1" si="488"/>
        <v>5</v>
      </c>
      <c r="AP1756" s="17">
        <f t="shared" si="489"/>
        <v>20</v>
      </c>
      <c r="AQ1756" s="17">
        <f t="shared" si="490"/>
        <v>11</v>
      </c>
      <c r="AR1756" s="17">
        <f t="shared" si="491"/>
        <v>2020</v>
      </c>
      <c r="AS1756" s="17">
        <f t="shared" ca="1" si="492"/>
        <v>5</v>
      </c>
      <c r="AT1756" s="17" t="str">
        <f t="shared" ca="1" si="495"/>
        <v>No</v>
      </c>
      <c r="AU1756" s="17">
        <f t="shared" si="493"/>
        <v>0</v>
      </c>
      <c r="AV1756" s="17" t="str">
        <f>+VLOOKUP(B1756,[1]Cruces!S:T,2,0)</f>
        <v>5. Consultoría / Adjudicación</v>
      </c>
    </row>
    <row r="1757" spans="1:48" hidden="1" x14ac:dyDescent="0.25">
      <c r="A1757" s="17" t="s">
        <v>3335</v>
      </c>
      <c r="B1757" s="17" t="s">
        <v>68</v>
      </c>
      <c r="C1757" s="17">
        <v>0</v>
      </c>
      <c r="D1757" s="17">
        <v>0</v>
      </c>
      <c r="E1757" s="17" t="s">
        <v>55</v>
      </c>
      <c r="F1757" s="17" t="s">
        <v>81</v>
      </c>
      <c r="G1757" s="17" t="s">
        <v>3336</v>
      </c>
      <c r="H1757" s="17">
        <v>3114219686</v>
      </c>
      <c r="I1757" s="17" t="s">
        <v>83</v>
      </c>
      <c r="J1757" s="17" t="s">
        <v>59</v>
      </c>
      <c r="K1757" s="17" t="s">
        <v>3337</v>
      </c>
      <c r="L1757" s="17" t="s">
        <v>215</v>
      </c>
      <c r="M1757" s="17" t="s">
        <v>216</v>
      </c>
      <c r="N1757" s="17" t="s">
        <v>75</v>
      </c>
      <c r="O1757" s="17">
        <v>20181107</v>
      </c>
      <c r="P1757" s="17">
        <v>20181107</v>
      </c>
      <c r="Q1757" s="17">
        <v>3470</v>
      </c>
      <c r="R1757" s="17">
        <v>0</v>
      </c>
      <c r="S1757" s="17"/>
      <c r="T1757" s="17" t="s">
        <v>63</v>
      </c>
      <c r="U1757" s="17"/>
      <c r="V1757" s="17">
        <f t="shared" si="494"/>
        <v>37.5</v>
      </c>
      <c r="W1757" s="17">
        <v>37500</v>
      </c>
      <c r="X1757" s="17" t="s">
        <v>64</v>
      </c>
      <c r="Y1757" s="17" t="s">
        <v>68</v>
      </c>
      <c r="Z1757" s="17">
        <v>20181107</v>
      </c>
      <c r="AA1757" s="17" t="s">
        <v>78</v>
      </c>
      <c r="AB1757" s="17">
        <v>1</v>
      </c>
      <c r="AC1757" s="17" t="str">
        <f>IFERROR(VLOOKUP(A1757,[1]Cruces!AJ:AK,2,0),VLOOKUP(CONCATENATE(X1757,AA1757),[1]Cruces!G:H,2,0))</f>
        <v>Solicitud de Obra</v>
      </c>
      <c r="AD1757" s="17">
        <f t="shared" si="480"/>
        <v>7</v>
      </c>
      <c r="AE1757" s="17">
        <f t="shared" si="481"/>
        <v>11</v>
      </c>
      <c r="AF1757" s="17">
        <f t="shared" si="482"/>
        <v>2018</v>
      </c>
      <c r="AG1757" s="17" t="str">
        <f>IFERROR(VLOOKUP(MID(A1757,2,4)*1,[1]Cruces!K:L,2,0),"Verificar")</f>
        <v>Magdalena</v>
      </c>
      <c r="AH1757" s="17">
        <f t="shared" ca="1" si="483"/>
        <v>749</v>
      </c>
      <c r="AI1757" s="17" t="str">
        <f>IFERROR(VLOOKUP(U1757,[1]Cruces!$O$1:$P$6,2,0),"Sin Orden")</f>
        <v>Sin Orden</v>
      </c>
      <c r="AJ1757" s="17">
        <f t="shared" si="484"/>
        <v>7</v>
      </c>
      <c r="AK1757" s="17">
        <f t="shared" si="485"/>
        <v>11</v>
      </c>
      <c r="AL1757" s="17">
        <f t="shared" si="486"/>
        <v>2018</v>
      </c>
      <c r="AM1757" s="17">
        <f t="shared" ca="1" si="487"/>
        <v>749</v>
      </c>
      <c r="AN1757" s="18" t="str">
        <f>IFERROR(VLOOKUP(R1757*1,'[1]Ordenes de Servicio'!G:K,5,0),"No Cruza")</f>
        <v>No Cruza</v>
      </c>
      <c r="AO1757" s="17">
        <f t="shared" ca="1" si="488"/>
        <v>749</v>
      </c>
      <c r="AP1757" s="17">
        <f t="shared" si="489"/>
        <v>7</v>
      </c>
      <c r="AQ1757" s="17">
        <f t="shared" si="490"/>
        <v>11</v>
      </c>
      <c r="AR1757" s="17">
        <f t="shared" si="491"/>
        <v>2018</v>
      </c>
      <c r="AS1757" s="17">
        <f t="shared" ca="1" si="492"/>
        <v>749</v>
      </c>
      <c r="AT1757" s="17" t="str">
        <f t="shared" ca="1" si="495"/>
        <v>Si</v>
      </c>
      <c r="AU1757" s="17">
        <f t="shared" si="493"/>
        <v>0</v>
      </c>
      <c r="AV1757" s="17" t="str">
        <f>+VLOOKUP(B1757,[1]Cruces!S:T,2,0)</f>
        <v>5. Consultoría / Adjudicación</v>
      </c>
    </row>
    <row r="1758" spans="1:48" hidden="1" x14ac:dyDescent="0.25">
      <c r="A1758" s="17" t="s">
        <v>3338</v>
      </c>
      <c r="B1758" s="17" t="s">
        <v>68</v>
      </c>
      <c r="C1758" s="17">
        <v>0</v>
      </c>
      <c r="D1758" s="17">
        <v>0</v>
      </c>
      <c r="E1758" s="17" t="s">
        <v>55</v>
      </c>
      <c r="F1758" s="17" t="s">
        <v>107</v>
      </c>
      <c r="G1758" s="17" t="s">
        <v>3339</v>
      </c>
      <c r="H1758" s="17">
        <v>0</v>
      </c>
      <c r="I1758" s="17" t="s">
        <v>71</v>
      </c>
      <c r="J1758" s="17" t="s">
        <v>59</v>
      </c>
      <c r="K1758" s="17" t="s">
        <v>97</v>
      </c>
      <c r="L1758" s="17" t="s">
        <v>145</v>
      </c>
      <c r="M1758" s="17" t="s">
        <v>146</v>
      </c>
      <c r="N1758" s="17" t="s">
        <v>75</v>
      </c>
      <c r="O1758" s="17">
        <v>20190722</v>
      </c>
      <c r="P1758" s="17">
        <v>20190902</v>
      </c>
      <c r="Q1758" s="17">
        <v>7541</v>
      </c>
      <c r="R1758" s="17">
        <v>26542320</v>
      </c>
      <c r="S1758" s="17" t="s">
        <v>100</v>
      </c>
      <c r="T1758" s="17" t="s">
        <v>63</v>
      </c>
      <c r="U1758" s="17" t="s">
        <v>91</v>
      </c>
      <c r="V1758" s="17">
        <f t="shared" si="494"/>
        <v>50</v>
      </c>
      <c r="W1758" s="17">
        <v>50000</v>
      </c>
      <c r="X1758" s="17" t="s">
        <v>64</v>
      </c>
      <c r="Y1758" s="17" t="s">
        <v>136</v>
      </c>
      <c r="Z1758" s="17">
        <v>20191217</v>
      </c>
      <c r="AA1758" s="17" t="s">
        <v>78</v>
      </c>
      <c r="AB1758" s="17">
        <v>1</v>
      </c>
      <c r="AC1758" s="17" t="str">
        <f>IFERROR(VLOOKUP(A1758,[1]Cruces!AJ:AK,2,0),VLOOKUP(CONCATENATE(X1758,AA1758),[1]Cruces!G:H,2,0))</f>
        <v>Solicitud de Obra</v>
      </c>
      <c r="AD1758" s="17">
        <f t="shared" si="480"/>
        <v>22</v>
      </c>
      <c r="AE1758" s="17">
        <f t="shared" si="481"/>
        <v>7</v>
      </c>
      <c r="AF1758" s="17">
        <f t="shared" si="482"/>
        <v>2019</v>
      </c>
      <c r="AG1758" s="17" t="str">
        <f>IFERROR(VLOOKUP(MID(A1758,2,4)*1,[1]Cruces!K:L,2,0),"Verificar")</f>
        <v>Atlántico Sur</v>
      </c>
      <c r="AH1758" s="17">
        <f t="shared" ca="1" si="483"/>
        <v>492</v>
      </c>
      <c r="AI1758" s="17" t="str">
        <f>IFERROR(VLOOKUP(U1758,[1]Cruces!$O$1:$P$6,2,0),"Sin Orden")</f>
        <v>Resuelta</v>
      </c>
      <c r="AJ1758" s="17">
        <f t="shared" si="484"/>
        <v>17</v>
      </c>
      <c r="AK1758" s="17">
        <f t="shared" si="485"/>
        <v>12</v>
      </c>
      <c r="AL1758" s="17">
        <f t="shared" si="486"/>
        <v>2019</v>
      </c>
      <c r="AM1758" s="17">
        <f t="shared" ca="1" si="487"/>
        <v>344</v>
      </c>
      <c r="AN1758" s="18" t="str">
        <f>IFERROR(VLOOKUP(R1758*1,'[1]Ordenes de Servicio'!G:K,5,0),"No Cruza")</f>
        <v>No Cruza</v>
      </c>
      <c r="AO1758" s="17">
        <f t="shared" ca="1" si="488"/>
        <v>148</v>
      </c>
      <c r="AP1758" s="17">
        <f t="shared" si="489"/>
        <v>2</v>
      </c>
      <c r="AQ1758" s="17">
        <f t="shared" si="490"/>
        <v>9</v>
      </c>
      <c r="AR1758" s="17">
        <f t="shared" si="491"/>
        <v>2019</v>
      </c>
      <c r="AS1758" s="17">
        <f t="shared" ca="1" si="492"/>
        <v>450</v>
      </c>
      <c r="AT1758" s="17" t="str">
        <f t="shared" ca="1" si="495"/>
        <v>Si</v>
      </c>
      <c r="AU1758" s="17">
        <f t="shared" si="493"/>
        <v>106</v>
      </c>
      <c r="AV1758" s="17" t="str">
        <f>+VLOOKUP(B1758,[1]Cruces!S:T,2,0)</f>
        <v>5. Consultoría / Adjudicación</v>
      </c>
    </row>
    <row r="1759" spans="1:48" hidden="1" x14ac:dyDescent="0.25">
      <c r="A1759" s="17" t="s">
        <v>3340</v>
      </c>
      <c r="B1759" s="17" t="s">
        <v>68</v>
      </c>
      <c r="C1759" s="17">
        <v>2319954</v>
      </c>
      <c r="D1759" s="17">
        <v>0</v>
      </c>
      <c r="E1759" s="17" t="s">
        <v>55</v>
      </c>
      <c r="F1759" s="17" t="s">
        <v>107</v>
      </c>
      <c r="G1759" s="17" t="s">
        <v>3341</v>
      </c>
      <c r="H1759" s="17">
        <v>3137358786</v>
      </c>
      <c r="I1759" s="17" t="s">
        <v>71</v>
      </c>
      <c r="J1759" s="17" t="s">
        <v>59</v>
      </c>
      <c r="K1759" s="17" t="s">
        <v>97</v>
      </c>
      <c r="L1759" s="17" t="s">
        <v>111</v>
      </c>
      <c r="M1759" s="17" t="s">
        <v>112</v>
      </c>
      <c r="N1759" s="17" t="s">
        <v>75</v>
      </c>
      <c r="O1759" s="17">
        <v>20190521</v>
      </c>
      <c r="P1759" s="17">
        <v>20200408</v>
      </c>
      <c r="Q1759" s="17">
        <v>1110</v>
      </c>
      <c r="R1759" s="17">
        <v>26337266</v>
      </c>
      <c r="S1759" s="17" t="s">
        <v>100</v>
      </c>
      <c r="T1759" s="17" t="s">
        <v>63</v>
      </c>
      <c r="U1759" s="17" t="s">
        <v>91</v>
      </c>
      <c r="V1759" s="17">
        <f t="shared" si="494"/>
        <v>800</v>
      </c>
      <c r="W1759" s="17">
        <v>800000</v>
      </c>
      <c r="X1759" s="17" t="s">
        <v>89</v>
      </c>
      <c r="Y1759" s="17" t="s">
        <v>136</v>
      </c>
      <c r="Z1759" s="17">
        <v>20200427</v>
      </c>
      <c r="AA1759" s="17" t="s">
        <v>101</v>
      </c>
      <c r="AB1759" s="17">
        <v>1</v>
      </c>
      <c r="AC1759" s="17" t="str">
        <f>IFERROR(VLOOKUP(A1759,[1]Cruces!AJ:AK,2,0),VLOOKUP(CONCATENATE(X1759,AA1759),[1]Cruces!G:H,2,0))</f>
        <v>Solicitud de Obra</v>
      </c>
      <c r="AD1759" s="17">
        <f t="shared" si="480"/>
        <v>21</v>
      </c>
      <c r="AE1759" s="17">
        <f t="shared" si="481"/>
        <v>5</v>
      </c>
      <c r="AF1759" s="17">
        <f t="shared" si="482"/>
        <v>2019</v>
      </c>
      <c r="AG1759" s="17" t="str">
        <f>IFERROR(VLOOKUP(MID(A1759,2,4)*1,[1]Cruces!K:L,2,0),"Verificar")</f>
        <v>Atlántico Norte</v>
      </c>
      <c r="AH1759" s="17">
        <f t="shared" ca="1" si="483"/>
        <v>554</v>
      </c>
      <c r="AI1759" s="17" t="str">
        <f>IFERROR(VLOOKUP(U1759,[1]Cruces!$O$1:$P$6,2,0),"Sin Orden")</f>
        <v>Resuelta</v>
      </c>
      <c r="AJ1759" s="17">
        <f t="shared" si="484"/>
        <v>27</v>
      </c>
      <c r="AK1759" s="17">
        <f t="shared" si="485"/>
        <v>4</v>
      </c>
      <c r="AL1759" s="17">
        <f t="shared" si="486"/>
        <v>2020</v>
      </c>
      <c r="AM1759" s="17">
        <f t="shared" ca="1" si="487"/>
        <v>212</v>
      </c>
      <c r="AN1759" s="18" t="str">
        <f>IFERROR(VLOOKUP(R1759*1,'[1]Ordenes de Servicio'!G:K,5,0),"No Cruza")</f>
        <v>No Cruza</v>
      </c>
      <c r="AO1759" s="17">
        <f t="shared" ca="1" si="488"/>
        <v>342</v>
      </c>
      <c r="AP1759" s="17">
        <f t="shared" si="489"/>
        <v>8</v>
      </c>
      <c r="AQ1759" s="17">
        <f t="shared" si="490"/>
        <v>4</v>
      </c>
      <c r="AR1759" s="17">
        <f t="shared" si="491"/>
        <v>2020</v>
      </c>
      <c r="AS1759" s="17">
        <f t="shared" ca="1" si="492"/>
        <v>231</v>
      </c>
      <c r="AT1759" s="17" t="str">
        <f t="shared" ca="1" si="495"/>
        <v>No</v>
      </c>
      <c r="AU1759" s="17">
        <f t="shared" si="493"/>
        <v>19</v>
      </c>
      <c r="AV1759" s="17" t="str">
        <f>+VLOOKUP(B1759,[1]Cruces!S:T,2,0)</f>
        <v>5. Consultoría / Adjudicación</v>
      </c>
    </row>
    <row r="1760" spans="1:48" hidden="1" x14ac:dyDescent="0.25">
      <c r="A1760" s="17" t="s">
        <v>3342</v>
      </c>
      <c r="B1760" s="17" t="s">
        <v>68</v>
      </c>
      <c r="C1760" s="17">
        <v>0</v>
      </c>
      <c r="D1760" s="17">
        <v>0</v>
      </c>
      <c r="E1760" s="17" t="s">
        <v>55</v>
      </c>
      <c r="F1760" s="17" t="s">
        <v>232</v>
      </c>
      <c r="G1760" s="17" t="s">
        <v>3343</v>
      </c>
      <c r="H1760" s="17">
        <v>0</v>
      </c>
      <c r="I1760" s="17" t="s">
        <v>71</v>
      </c>
      <c r="J1760" s="17" t="s">
        <v>59</v>
      </c>
      <c r="K1760" s="17" t="s">
        <v>3344</v>
      </c>
      <c r="L1760" s="17" t="s">
        <v>280</v>
      </c>
      <c r="M1760" s="17" t="s">
        <v>281</v>
      </c>
      <c r="N1760" s="17" t="s">
        <v>75</v>
      </c>
      <c r="O1760" s="17">
        <v>20180928</v>
      </c>
      <c r="P1760" s="17">
        <v>20181022</v>
      </c>
      <c r="Q1760" s="17">
        <v>1210</v>
      </c>
      <c r="R1760" s="17">
        <v>26837154</v>
      </c>
      <c r="S1760" s="17" t="s">
        <v>76</v>
      </c>
      <c r="T1760" s="17" t="s">
        <v>63</v>
      </c>
      <c r="U1760" s="17" t="s">
        <v>91</v>
      </c>
      <c r="V1760" s="17">
        <f t="shared" si="494"/>
        <v>200</v>
      </c>
      <c r="W1760" s="17">
        <v>200000</v>
      </c>
      <c r="X1760" s="17" t="s">
        <v>64</v>
      </c>
      <c r="Y1760" s="17" t="s">
        <v>105</v>
      </c>
      <c r="Z1760" s="17">
        <v>20200630</v>
      </c>
      <c r="AA1760" s="17" t="s">
        <v>124</v>
      </c>
      <c r="AB1760" s="17">
        <v>1</v>
      </c>
      <c r="AC1760" s="17" t="str">
        <f>IFERROR(VLOOKUP(A1760,[1]Cruces!AJ:AK,2,0),VLOOKUP(CONCATENATE(X1760,AA1760),[1]Cruces!G:H,2,0))</f>
        <v>Solicitud de Obra</v>
      </c>
      <c r="AD1760" s="17">
        <f t="shared" si="480"/>
        <v>28</v>
      </c>
      <c r="AE1760" s="17">
        <f t="shared" si="481"/>
        <v>9</v>
      </c>
      <c r="AF1760" s="17">
        <f t="shared" si="482"/>
        <v>2018</v>
      </c>
      <c r="AG1760" s="17" t="str">
        <f>IFERROR(VLOOKUP(MID(A1760,2,4)*1,[1]Cruces!K:L,2,0),"Verificar")</f>
        <v>Atlántico Sur</v>
      </c>
      <c r="AH1760" s="17">
        <f t="shared" ca="1" si="483"/>
        <v>789</v>
      </c>
      <c r="AI1760" s="17" t="str">
        <f>IFERROR(VLOOKUP(U1760,[1]Cruces!$O$1:$P$6,2,0),"Sin Orden")</f>
        <v>Resuelta</v>
      </c>
      <c r="AJ1760" s="17">
        <f t="shared" si="484"/>
        <v>30</v>
      </c>
      <c r="AK1760" s="17">
        <f t="shared" si="485"/>
        <v>6</v>
      </c>
      <c r="AL1760" s="17">
        <f t="shared" si="486"/>
        <v>2020</v>
      </c>
      <c r="AM1760" s="17">
        <f t="shared" ca="1" si="487"/>
        <v>148</v>
      </c>
      <c r="AN1760" s="18">
        <f>IFERROR(VLOOKUP(R1760*1,'[1]Ordenes de Servicio'!G:K,5,0),"No Cruza")</f>
        <v>43756</v>
      </c>
      <c r="AO1760" s="17">
        <f t="shared" ca="1" si="488"/>
        <v>641</v>
      </c>
      <c r="AP1760" s="17">
        <f t="shared" si="489"/>
        <v>22</v>
      </c>
      <c r="AQ1760" s="17">
        <f t="shared" si="490"/>
        <v>10</v>
      </c>
      <c r="AR1760" s="17">
        <f t="shared" si="491"/>
        <v>2018</v>
      </c>
      <c r="AS1760" s="17">
        <f t="shared" ca="1" si="492"/>
        <v>765</v>
      </c>
      <c r="AT1760" s="17" t="str">
        <f t="shared" ca="1" si="495"/>
        <v>Si</v>
      </c>
      <c r="AU1760" s="17">
        <f t="shared" si="493"/>
        <v>617</v>
      </c>
      <c r="AV1760" s="17" t="str">
        <f>+VLOOKUP(B1760,[1]Cruces!S:T,2,0)</f>
        <v>5. Consultoría / Adjudicación</v>
      </c>
    </row>
    <row r="1761" spans="1:48" hidden="1" x14ac:dyDescent="0.25">
      <c r="A1761" s="17" t="s">
        <v>8750</v>
      </c>
      <c r="B1761" s="17" t="s">
        <v>6595</v>
      </c>
      <c r="C1761" s="17">
        <v>0</v>
      </c>
      <c r="D1761" s="17">
        <v>0</v>
      </c>
      <c r="E1761" s="17" t="s">
        <v>55</v>
      </c>
      <c r="F1761" s="17" t="s">
        <v>56</v>
      </c>
      <c r="G1761" s="17" t="s">
        <v>8751</v>
      </c>
      <c r="H1761" s="17">
        <v>0</v>
      </c>
      <c r="I1761" s="17" t="s">
        <v>71</v>
      </c>
      <c r="J1761" s="17" t="s">
        <v>59</v>
      </c>
      <c r="K1761" s="17" t="s">
        <v>8752</v>
      </c>
      <c r="L1761" s="17" t="s">
        <v>8314</v>
      </c>
      <c r="M1761" s="17" t="s">
        <v>8315</v>
      </c>
      <c r="N1761" s="17" t="s">
        <v>6600</v>
      </c>
      <c r="O1761" s="17">
        <v>20201019</v>
      </c>
      <c r="P1761" s="17">
        <v>20201028</v>
      </c>
      <c r="Q1761" s="17">
        <v>1110</v>
      </c>
      <c r="R1761" s="17">
        <v>28259578</v>
      </c>
      <c r="S1761" s="17" t="s">
        <v>6601</v>
      </c>
      <c r="T1761" s="17" t="s">
        <v>63</v>
      </c>
      <c r="U1761" s="17" t="s">
        <v>91</v>
      </c>
      <c r="V1761" s="17">
        <f t="shared" si="494"/>
        <v>3</v>
      </c>
      <c r="W1761" s="17">
        <v>3000</v>
      </c>
      <c r="X1761" s="17" t="s">
        <v>7065</v>
      </c>
      <c r="Y1761" s="17" t="s">
        <v>6595</v>
      </c>
      <c r="Z1761" s="17">
        <v>20201028</v>
      </c>
      <c r="AA1761" s="17" t="s">
        <v>1947</v>
      </c>
      <c r="AB1761" s="17">
        <v>1</v>
      </c>
      <c r="AC1761" s="17" t="str">
        <f>IFERROR(VLOOKUP(A1761,[1]Cruces!AJ:AK,2,0),VLOOKUP(CONCATENATE(X1761,AA1761),[1]Cruces!G:H,2,0))</f>
        <v>Solicitud por BT</v>
      </c>
      <c r="AD1761" s="17">
        <f t="shared" si="480"/>
        <v>19</v>
      </c>
      <c r="AE1761" s="17">
        <f t="shared" si="481"/>
        <v>10</v>
      </c>
      <c r="AF1761" s="17">
        <f t="shared" si="482"/>
        <v>2020</v>
      </c>
      <c r="AG1761" s="17" t="str">
        <f>IFERROR(VLOOKUP(MID(A1761,2,4)*1,[1]Cruces!K:L,2,0),"Verificar")</f>
        <v>Atlántico Norte</v>
      </c>
      <c r="AH1761" s="17">
        <f t="shared" ca="1" si="483"/>
        <v>37</v>
      </c>
      <c r="AI1761" s="17" t="str">
        <f>IFERROR(VLOOKUP(U1761,[1]Cruces!$O$1:$P$6,2,0),"Sin Orden")</f>
        <v>Resuelta</v>
      </c>
      <c r="AJ1761" s="17">
        <f t="shared" si="484"/>
        <v>28</v>
      </c>
      <c r="AK1761" s="17">
        <f t="shared" si="485"/>
        <v>10</v>
      </c>
      <c r="AL1761" s="17">
        <f t="shared" si="486"/>
        <v>2020</v>
      </c>
      <c r="AM1761" s="17">
        <f t="shared" ca="1" si="487"/>
        <v>28</v>
      </c>
      <c r="AN1761" s="18">
        <f>IFERROR(VLOOKUP(R1761*1,'[1]Ordenes de Servicio'!G:K,5,0),"No Cruza")</f>
        <v>44133</v>
      </c>
      <c r="AO1761" s="17">
        <f t="shared" ca="1" si="488"/>
        <v>9</v>
      </c>
      <c r="AP1761" s="17">
        <f t="shared" si="489"/>
        <v>28</v>
      </c>
      <c r="AQ1761" s="17">
        <f t="shared" si="490"/>
        <v>10</v>
      </c>
      <c r="AR1761" s="17">
        <f t="shared" si="491"/>
        <v>2020</v>
      </c>
      <c r="AS1761" s="17">
        <f t="shared" ca="1" si="492"/>
        <v>28</v>
      </c>
      <c r="AT1761" s="17" t="str">
        <f t="shared" ca="1" si="495"/>
        <v>No</v>
      </c>
      <c r="AU1761" s="17">
        <f t="shared" si="493"/>
        <v>0</v>
      </c>
      <c r="AV1761" s="17" t="str">
        <f>+VLOOKUP(B1761,[1]Cruces!S:T,2,0)</f>
        <v>7. Ejecución en Campo OS BT</v>
      </c>
    </row>
    <row r="1762" spans="1:48" hidden="1" x14ac:dyDescent="0.25">
      <c r="A1762" s="17" t="s">
        <v>3345</v>
      </c>
      <c r="B1762" s="17" t="s">
        <v>68</v>
      </c>
      <c r="C1762" s="17">
        <v>2695812</v>
      </c>
      <c r="D1762" s="17">
        <v>20163523</v>
      </c>
      <c r="E1762" s="17" t="s">
        <v>93</v>
      </c>
      <c r="F1762" s="17" t="s">
        <v>56</v>
      </c>
      <c r="G1762" s="17" t="s">
        <v>3346</v>
      </c>
      <c r="H1762" s="17">
        <v>3002421321</v>
      </c>
      <c r="I1762" s="17" t="s">
        <v>71</v>
      </c>
      <c r="J1762" s="17" t="s">
        <v>3347</v>
      </c>
      <c r="K1762" s="17" t="s">
        <v>3348</v>
      </c>
      <c r="L1762" s="17" t="s">
        <v>842</v>
      </c>
      <c r="M1762" s="17" t="s">
        <v>55</v>
      </c>
      <c r="N1762" s="17" t="s">
        <v>75</v>
      </c>
      <c r="O1762" s="17">
        <v>20200304</v>
      </c>
      <c r="P1762" s="17">
        <v>20200421</v>
      </c>
      <c r="Q1762" s="17">
        <v>1110</v>
      </c>
      <c r="R1762" s="17">
        <v>27236315</v>
      </c>
      <c r="S1762" s="17" t="s">
        <v>100</v>
      </c>
      <c r="T1762" s="17" t="s">
        <v>63</v>
      </c>
      <c r="U1762" s="17" t="s">
        <v>91</v>
      </c>
      <c r="V1762" s="17">
        <f t="shared" si="494"/>
        <v>45</v>
      </c>
      <c r="W1762" s="17">
        <v>45000</v>
      </c>
      <c r="X1762" s="17" t="s">
        <v>89</v>
      </c>
      <c r="Y1762" s="17" t="s">
        <v>136</v>
      </c>
      <c r="Z1762" s="17">
        <v>20200619</v>
      </c>
      <c r="AA1762" s="17" t="s">
        <v>78</v>
      </c>
      <c r="AB1762" s="17">
        <v>1</v>
      </c>
      <c r="AC1762" s="17" t="str">
        <f>IFERROR(VLOOKUP(A1762,[1]Cruces!AJ:AK,2,0),VLOOKUP(CONCATENATE(X1762,AA1762),[1]Cruces!G:H,2,0))</f>
        <v>Solicitud de Obra</v>
      </c>
      <c r="AD1762" s="17">
        <f t="shared" si="480"/>
        <v>4</v>
      </c>
      <c r="AE1762" s="17">
        <f t="shared" si="481"/>
        <v>3</v>
      </c>
      <c r="AF1762" s="17">
        <f t="shared" si="482"/>
        <v>2020</v>
      </c>
      <c r="AG1762" s="17" t="str">
        <f>IFERROR(VLOOKUP(MID(A1762,2,4)*1,[1]Cruces!K:L,2,0),"Verificar")</f>
        <v>Atlántico Norte</v>
      </c>
      <c r="AH1762" s="17">
        <f t="shared" ca="1" si="483"/>
        <v>266</v>
      </c>
      <c r="AI1762" s="17" t="str">
        <f>IFERROR(VLOOKUP(U1762,[1]Cruces!$O$1:$P$6,2,0),"Sin Orden")</f>
        <v>Resuelta</v>
      </c>
      <c r="AJ1762" s="17">
        <f t="shared" si="484"/>
        <v>19</v>
      </c>
      <c r="AK1762" s="17">
        <f t="shared" si="485"/>
        <v>6</v>
      </c>
      <c r="AL1762" s="17">
        <f t="shared" si="486"/>
        <v>2020</v>
      </c>
      <c r="AM1762" s="17">
        <f t="shared" ca="1" si="487"/>
        <v>159</v>
      </c>
      <c r="AN1762" s="18" t="str">
        <f>IFERROR(VLOOKUP(R1762*1,'[1]Ordenes de Servicio'!G:K,5,0),"No Cruza")</f>
        <v>No Cruza</v>
      </c>
      <c r="AO1762" s="17">
        <f t="shared" ca="1" si="488"/>
        <v>107</v>
      </c>
      <c r="AP1762" s="17">
        <f t="shared" si="489"/>
        <v>21</v>
      </c>
      <c r="AQ1762" s="17">
        <f t="shared" si="490"/>
        <v>4</v>
      </c>
      <c r="AR1762" s="17">
        <f t="shared" si="491"/>
        <v>2020</v>
      </c>
      <c r="AS1762" s="17">
        <f t="shared" ca="1" si="492"/>
        <v>218</v>
      </c>
      <c r="AT1762" s="17" t="str">
        <f t="shared" ca="1" si="495"/>
        <v>No</v>
      </c>
      <c r="AU1762" s="17">
        <f t="shared" si="493"/>
        <v>59</v>
      </c>
      <c r="AV1762" s="17" t="str">
        <f>+VLOOKUP(B1762,[1]Cruces!S:T,2,0)</f>
        <v>5. Consultoría / Adjudicación</v>
      </c>
    </row>
    <row r="1763" spans="1:48" hidden="1" x14ac:dyDescent="0.25">
      <c r="A1763" s="17" t="s">
        <v>3349</v>
      </c>
      <c r="B1763" s="17" t="s">
        <v>68</v>
      </c>
      <c r="C1763" s="17">
        <v>2869878</v>
      </c>
      <c r="D1763" s="17">
        <v>20161282</v>
      </c>
      <c r="E1763" s="17" t="s">
        <v>93</v>
      </c>
      <c r="F1763" s="17" t="s">
        <v>56</v>
      </c>
      <c r="G1763" s="17" t="s">
        <v>3350</v>
      </c>
      <c r="H1763" s="17">
        <v>3007247335</v>
      </c>
      <c r="I1763" s="17" t="s">
        <v>71</v>
      </c>
      <c r="J1763" s="17" t="s">
        <v>3351</v>
      </c>
      <c r="K1763" s="17" t="s">
        <v>3352</v>
      </c>
      <c r="L1763" s="17" t="s">
        <v>842</v>
      </c>
      <c r="M1763" s="17" t="s">
        <v>55</v>
      </c>
      <c r="N1763" s="17" t="s">
        <v>75</v>
      </c>
      <c r="O1763" s="17">
        <v>20200310</v>
      </c>
      <c r="P1763" s="17">
        <v>20200428</v>
      </c>
      <c r="Q1763" s="17">
        <v>1150</v>
      </c>
      <c r="R1763" s="17">
        <v>27558825</v>
      </c>
      <c r="S1763" s="17" t="s">
        <v>76</v>
      </c>
      <c r="T1763" s="17" t="s">
        <v>63</v>
      </c>
      <c r="U1763" s="17" t="s">
        <v>88</v>
      </c>
      <c r="V1763" s="17">
        <f t="shared" si="494"/>
        <v>45</v>
      </c>
      <c r="W1763" s="17">
        <v>45000</v>
      </c>
      <c r="X1763" s="17" t="s">
        <v>89</v>
      </c>
      <c r="Y1763" s="17" t="s">
        <v>105</v>
      </c>
      <c r="Z1763" s="17">
        <v>20200814</v>
      </c>
      <c r="AA1763" s="17" t="s">
        <v>78</v>
      </c>
      <c r="AB1763" s="17">
        <v>1</v>
      </c>
      <c r="AC1763" s="17" t="str">
        <f>IFERROR(VLOOKUP(A1763,[1]Cruces!AJ:AK,2,0),VLOOKUP(CONCATENATE(X1763,AA1763),[1]Cruces!G:H,2,0))</f>
        <v>Solicitud de Obra</v>
      </c>
      <c r="AD1763" s="17">
        <f t="shared" si="480"/>
        <v>10</v>
      </c>
      <c r="AE1763" s="17">
        <f t="shared" si="481"/>
        <v>3</v>
      </c>
      <c r="AF1763" s="17">
        <f t="shared" si="482"/>
        <v>2020</v>
      </c>
      <c r="AG1763" s="17" t="str">
        <f>IFERROR(VLOOKUP(MID(A1763,2,4)*1,[1]Cruces!K:L,2,0),"Verificar")</f>
        <v>Atlántico Norte</v>
      </c>
      <c r="AH1763" s="17">
        <f t="shared" ca="1" si="483"/>
        <v>260</v>
      </c>
      <c r="AI1763" s="17" t="str">
        <f>IFERROR(VLOOKUP(U1763,[1]Cruces!$O$1:$P$6,2,0),"Sin Orden")</f>
        <v>Resuelta</v>
      </c>
      <c r="AJ1763" s="17">
        <f t="shared" si="484"/>
        <v>14</v>
      </c>
      <c r="AK1763" s="17">
        <f t="shared" si="485"/>
        <v>8</v>
      </c>
      <c r="AL1763" s="17">
        <f t="shared" si="486"/>
        <v>2020</v>
      </c>
      <c r="AM1763" s="17">
        <f t="shared" ca="1" si="487"/>
        <v>103</v>
      </c>
      <c r="AN1763" s="18" t="str">
        <f>IFERROR(VLOOKUP(R1763*1,'[1]Ordenes de Servicio'!G:K,5,0),"No Cruza")</f>
        <v>No Cruza</v>
      </c>
      <c r="AO1763" s="17">
        <f t="shared" ca="1" si="488"/>
        <v>157</v>
      </c>
      <c r="AP1763" s="17">
        <f t="shared" si="489"/>
        <v>28</v>
      </c>
      <c r="AQ1763" s="17">
        <f t="shared" si="490"/>
        <v>4</v>
      </c>
      <c r="AR1763" s="17">
        <f t="shared" si="491"/>
        <v>2020</v>
      </c>
      <c r="AS1763" s="17">
        <f t="shared" ca="1" si="492"/>
        <v>211</v>
      </c>
      <c r="AT1763" s="17" t="str">
        <f t="shared" ca="1" si="495"/>
        <v>No</v>
      </c>
      <c r="AU1763" s="17">
        <f t="shared" si="493"/>
        <v>108</v>
      </c>
      <c r="AV1763" s="17" t="str">
        <f>+VLOOKUP(B1763,[1]Cruces!S:T,2,0)</f>
        <v>5. Consultoría / Adjudicación</v>
      </c>
    </row>
    <row r="1764" spans="1:48" hidden="1" x14ac:dyDescent="0.25">
      <c r="A1764" s="17" t="s">
        <v>8753</v>
      </c>
      <c r="B1764" s="17" t="s">
        <v>6595</v>
      </c>
      <c r="C1764" s="17">
        <v>0</v>
      </c>
      <c r="D1764" s="17">
        <v>0</v>
      </c>
      <c r="E1764" s="17" t="s">
        <v>55</v>
      </c>
      <c r="F1764" s="17" t="s">
        <v>7082</v>
      </c>
      <c r="G1764" s="17" t="s">
        <v>8754</v>
      </c>
      <c r="H1764" s="17">
        <v>3004470389</v>
      </c>
      <c r="I1764" s="17" t="s">
        <v>71</v>
      </c>
      <c r="J1764" s="17" t="s">
        <v>59</v>
      </c>
      <c r="K1764" s="17" t="s">
        <v>8755</v>
      </c>
      <c r="L1764" s="17" t="s">
        <v>7176</v>
      </c>
      <c r="M1764" s="17" t="s">
        <v>7177</v>
      </c>
      <c r="N1764" s="17" t="s">
        <v>6600</v>
      </c>
      <c r="O1764" s="17">
        <v>20200925</v>
      </c>
      <c r="P1764" s="17">
        <v>20201010</v>
      </c>
      <c r="Q1764" s="17">
        <v>1110</v>
      </c>
      <c r="R1764" s="17">
        <v>28219575</v>
      </c>
      <c r="S1764" s="17" t="s">
        <v>6601</v>
      </c>
      <c r="T1764" s="17" t="s">
        <v>63</v>
      </c>
      <c r="U1764" s="17" t="s">
        <v>91</v>
      </c>
      <c r="V1764" s="17">
        <f t="shared" si="494"/>
        <v>3</v>
      </c>
      <c r="W1764" s="17">
        <v>3000</v>
      </c>
      <c r="X1764" s="17" t="s">
        <v>7065</v>
      </c>
      <c r="Y1764" s="17" t="s">
        <v>6595</v>
      </c>
      <c r="Z1764" s="17">
        <v>20201010</v>
      </c>
      <c r="AA1764" s="17" t="s">
        <v>1947</v>
      </c>
      <c r="AB1764" s="17">
        <v>1</v>
      </c>
      <c r="AC1764" s="17" t="str">
        <f>IFERROR(VLOOKUP(A1764,[1]Cruces!AJ:AK,2,0),VLOOKUP(CONCATENATE(X1764,AA1764),[1]Cruces!G:H,2,0))</f>
        <v>Solicitud por BT</v>
      </c>
      <c r="AD1764" s="17">
        <f t="shared" si="480"/>
        <v>25</v>
      </c>
      <c r="AE1764" s="17">
        <f t="shared" si="481"/>
        <v>9</v>
      </c>
      <c r="AF1764" s="17">
        <f t="shared" si="482"/>
        <v>2020</v>
      </c>
      <c r="AG1764" s="17" t="str">
        <f>IFERROR(VLOOKUP(MID(A1764,2,4)*1,[1]Cruces!K:L,2,0),"Verificar")</f>
        <v>Atlántico Norte</v>
      </c>
      <c r="AH1764" s="17">
        <f t="shared" ca="1" si="483"/>
        <v>61</v>
      </c>
      <c r="AI1764" s="17" t="str">
        <f>IFERROR(VLOOKUP(U1764,[1]Cruces!$O$1:$P$6,2,0),"Sin Orden")</f>
        <v>Resuelta</v>
      </c>
      <c r="AJ1764" s="17">
        <f t="shared" si="484"/>
        <v>10</v>
      </c>
      <c r="AK1764" s="17">
        <f t="shared" si="485"/>
        <v>10</v>
      </c>
      <c r="AL1764" s="17">
        <f t="shared" si="486"/>
        <v>2020</v>
      </c>
      <c r="AM1764" s="17">
        <f t="shared" ca="1" si="487"/>
        <v>46</v>
      </c>
      <c r="AN1764" s="18" t="str">
        <f>IFERROR(VLOOKUP(R1764*1,'[1]Ordenes de Servicio'!G:K,5,0),"No Cruza")</f>
        <v>No Cruza</v>
      </c>
      <c r="AO1764" s="17">
        <f t="shared" ca="1" si="488"/>
        <v>15</v>
      </c>
      <c r="AP1764" s="17">
        <f t="shared" si="489"/>
        <v>10</v>
      </c>
      <c r="AQ1764" s="17">
        <f t="shared" si="490"/>
        <v>10</v>
      </c>
      <c r="AR1764" s="17">
        <f t="shared" si="491"/>
        <v>2020</v>
      </c>
      <c r="AS1764" s="17">
        <f t="shared" ca="1" si="492"/>
        <v>46</v>
      </c>
      <c r="AT1764" s="17" t="str">
        <f t="shared" ca="1" si="495"/>
        <v>No</v>
      </c>
      <c r="AU1764" s="17">
        <f t="shared" si="493"/>
        <v>0</v>
      </c>
      <c r="AV1764" s="17" t="str">
        <f>+VLOOKUP(B1764,[1]Cruces!S:T,2,0)</f>
        <v>7. Ejecución en Campo OS BT</v>
      </c>
    </row>
    <row r="1765" spans="1:48" hidden="1" x14ac:dyDescent="0.25">
      <c r="A1765" s="17" t="s">
        <v>8756</v>
      </c>
      <c r="B1765" s="17" t="s">
        <v>6595</v>
      </c>
      <c r="C1765" s="17">
        <v>0</v>
      </c>
      <c r="D1765" s="17">
        <v>0</v>
      </c>
      <c r="E1765" s="17" t="s">
        <v>55</v>
      </c>
      <c r="F1765" s="17" t="s">
        <v>5366</v>
      </c>
      <c r="G1765" s="17" t="s">
        <v>8757</v>
      </c>
      <c r="H1765" s="17">
        <v>3057468</v>
      </c>
      <c r="I1765" s="17" t="s">
        <v>71</v>
      </c>
      <c r="J1765" s="17" t="s">
        <v>59</v>
      </c>
      <c r="K1765" s="17" t="s">
        <v>97</v>
      </c>
      <c r="L1765" s="17" t="s">
        <v>7106</v>
      </c>
      <c r="M1765" s="17" t="s">
        <v>7107</v>
      </c>
      <c r="N1765" s="17" t="s">
        <v>6600</v>
      </c>
      <c r="O1765" s="17">
        <v>20200305</v>
      </c>
      <c r="P1765" s="17">
        <v>20200417</v>
      </c>
      <c r="Q1765" s="17">
        <v>1110</v>
      </c>
      <c r="R1765" s="17">
        <v>27614270</v>
      </c>
      <c r="S1765" s="17" t="s">
        <v>6601</v>
      </c>
      <c r="T1765" s="17" t="s">
        <v>63</v>
      </c>
      <c r="U1765" s="17" t="s">
        <v>91</v>
      </c>
      <c r="V1765" s="17">
        <f t="shared" si="494"/>
        <v>3</v>
      </c>
      <c r="W1765" s="17">
        <v>3000</v>
      </c>
      <c r="X1765" s="17" t="s">
        <v>7065</v>
      </c>
      <c r="Y1765" s="17" t="s">
        <v>150</v>
      </c>
      <c r="Z1765" s="17">
        <v>20201014</v>
      </c>
      <c r="AA1765" s="17" t="s">
        <v>1947</v>
      </c>
      <c r="AB1765" s="17">
        <v>1</v>
      </c>
      <c r="AC1765" s="17" t="str">
        <f>IFERROR(VLOOKUP(A1765,[1]Cruces!AJ:AK,2,0),VLOOKUP(CONCATENATE(X1765,AA1765),[1]Cruces!G:H,2,0))</f>
        <v>Solicitud por BT</v>
      </c>
      <c r="AD1765" s="17">
        <f t="shared" si="480"/>
        <v>5</v>
      </c>
      <c r="AE1765" s="17">
        <f t="shared" si="481"/>
        <v>3</v>
      </c>
      <c r="AF1765" s="17">
        <f t="shared" si="482"/>
        <v>2020</v>
      </c>
      <c r="AG1765" s="17" t="str">
        <f>IFERROR(VLOOKUP(MID(A1765,2,4)*1,[1]Cruces!K:L,2,0),"Verificar")</f>
        <v>Atlántico Norte</v>
      </c>
      <c r="AH1765" s="17">
        <f t="shared" ca="1" si="483"/>
        <v>265</v>
      </c>
      <c r="AI1765" s="17" t="str">
        <f>IFERROR(VLOOKUP(U1765,[1]Cruces!$O$1:$P$6,2,0),"Sin Orden")</f>
        <v>Resuelta</v>
      </c>
      <c r="AJ1765" s="17">
        <f t="shared" si="484"/>
        <v>14</v>
      </c>
      <c r="AK1765" s="17">
        <f t="shared" si="485"/>
        <v>10</v>
      </c>
      <c r="AL1765" s="17">
        <f t="shared" si="486"/>
        <v>2020</v>
      </c>
      <c r="AM1765" s="17">
        <f t="shared" ca="1" si="487"/>
        <v>42</v>
      </c>
      <c r="AN1765" s="18" t="str">
        <f>IFERROR(VLOOKUP(R1765*1,'[1]Ordenes de Servicio'!G:K,5,0),"No Cruza")</f>
        <v>No Cruza</v>
      </c>
      <c r="AO1765" s="17">
        <f t="shared" ca="1" si="488"/>
        <v>223</v>
      </c>
      <c r="AP1765" s="17">
        <f t="shared" si="489"/>
        <v>17</v>
      </c>
      <c r="AQ1765" s="17">
        <f t="shared" si="490"/>
        <v>4</v>
      </c>
      <c r="AR1765" s="17">
        <f t="shared" si="491"/>
        <v>2020</v>
      </c>
      <c r="AS1765" s="17">
        <f t="shared" ca="1" si="492"/>
        <v>222</v>
      </c>
      <c r="AT1765" s="17" t="str">
        <f t="shared" ca="1" si="495"/>
        <v>No</v>
      </c>
      <c r="AU1765" s="17">
        <f t="shared" si="493"/>
        <v>180</v>
      </c>
      <c r="AV1765" s="17" t="str">
        <f>+VLOOKUP(B1765,[1]Cruces!S:T,2,0)</f>
        <v>7. Ejecución en Campo OS BT</v>
      </c>
    </row>
    <row r="1766" spans="1:48" hidden="1" x14ac:dyDescent="0.25">
      <c r="A1766" s="17" t="s">
        <v>3353</v>
      </c>
      <c r="B1766" s="17" t="s">
        <v>244</v>
      </c>
      <c r="C1766" s="17">
        <v>0</v>
      </c>
      <c r="D1766" s="17">
        <v>0</v>
      </c>
      <c r="E1766" s="17" t="s">
        <v>55</v>
      </c>
      <c r="F1766" s="17" t="s">
        <v>232</v>
      </c>
      <c r="G1766" s="17" t="s">
        <v>3354</v>
      </c>
      <c r="H1766" s="17">
        <v>3574300</v>
      </c>
      <c r="I1766" s="17" t="s">
        <v>71</v>
      </c>
      <c r="J1766" s="17" t="s">
        <v>59</v>
      </c>
      <c r="K1766" s="17" t="s">
        <v>3355</v>
      </c>
      <c r="L1766" s="17" t="s">
        <v>280</v>
      </c>
      <c r="M1766" s="17" t="s">
        <v>281</v>
      </c>
      <c r="N1766" s="17" t="s">
        <v>247</v>
      </c>
      <c r="O1766" s="17">
        <v>20161102</v>
      </c>
      <c r="P1766" s="17">
        <v>20170327</v>
      </c>
      <c r="Q1766" s="17">
        <v>1220</v>
      </c>
      <c r="R1766" s="17">
        <v>23534612</v>
      </c>
      <c r="S1766" s="17" t="s">
        <v>76</v>
      </c>
      <c r="T1766" s="17" t="s">
        <v>63</v>
      </c>
      <c r="U1766" s="17" t="s">
        <v>91</v>
      </c>
      <c r="V1766" s="17">
        <f t="shared" si="494"/>
        <v>100</v>
      </c>
      <c r="W1766" s="17">
        <v>100000</v>
      </c>
      <c r="X1766" s="17" t="s">
        <v>64</v>
      </c>
      <c r="Y1766" s="17" t="s">
        <v>244</v>
      </c>
      <c r="Z1766" s="17">
        <v>20170327</v>
      </c>
      <c r="AA1766" s="17" t="s">
        <v>124</v>
      </c>
      <c r="AB1766" s="17">
        <v>1</v>
      </c>
      <c r="AC1766" s="17" t="str">
        <f>IFERROR(VLOOKUP(A1766,[1]Cruces!AJ:AK,2,0),VLOOKUP(CONCATENATE(X1766,AA1766),[1]Cruces!G:H,2,0))</f>
        <v>Solicitud de Obra</v>
      </c>
      <c r="AD1766" s="17">
        <f t="shared" si="480"/>
        <v>2</v>
      </c>
      <c r="AE1766" s="17">
        <f t="shared" si="481"/>
        <v>11</v>
      </c>
      <c r="AF1766" s="17">
        <f t="shared" si="482"/>
        <v>2016</v>
      </c>
      <c r="AG1766" s="17" t="str">
        <f>IFERROR(VLOOKUP(MID(A1766,2,4)*1,[1]Cruces!K:L,2,0),"Verificar")</f>
        <v>Atlántico Sur</v>
      </c>
      <c r="AH1766" s="17">
        <f t="shared" ca="1" si="483"/>
        <v>1484</v>
      </c>
      <c r="AI1766" s="17" t="str">
        <f>IFERROR(VLOOKUP(U1766,[1]Cruces!$O$1:$P$6,2,0),"Sin Orden")</f>
        <v>Resuelta</v>
      </c>
      <c r="AJ1766" s="17">
        <f t="shared" si="484"/>
        <v>27</v>
      </c>
      <c r="AK1766" s="17">
        <f t="shared" si="485"/>
        <v>3</v>
      </c>
      <c r="AL1766" s="17">
        <f t="shared" si="486"/>
        <v>2017</v>
      </c>
      <c r="AM1766" s="17">
        <f t="shared" ca="1" si="487"/>
        <v>1339</v>
      </c>
      <c r="AN1766" s="18" t="str">
        <f>IFERROR(VLOOKUP(R1766*1,'[1]Ordenes de Servicio'!G:K,5,0),"No Cruza")</f>
        <v>No Cruza</v>
      </c>
      <c r="AO1766" s="17">
        <f t="shared" ca="1" si="488"/>
        <v>145</v>
      </c>
      <c r="AP1766" s="17">
        <f t="shared" si="489"/>
        <v>27</v>
      </c>
      <c r="AQ1766" s="17">
        <f t="shared" si="490"/>
        <v>3</v>
      </c>
      <c r="AR1766" s="17">
        <f t="shared" si="491"/>
        <v>2017</v>
      </c>
      <c r="AS1766" s="17">
        <f t="shared" ca="1" si="492"/>
        <v>1339</v>
      </c>
      <c r="AT1766" s="17" t="str">
        <f t="shared" ca="1" si="495"/>
        <v>Si</v>
      </c>
      <c r="AU1766" s="17">
        <f t="shared" si="493"/>
        <v>0</v>
      </c>
      <c r="AV1766" s="17" t="str">
        <f>+VLOOKUP(B1766,[1]Cruces!S:T,2,0)</f>
        <v>6. Ejecución y Seguimiento de Obra</v>
      </c>
    </row>
    <row r="1767" spans="1:48" hidden="1" x14ac:dyDescent="0.25">
      <c r="A1767" s="17" t="s">
        <v>3356</v>
      </c>
      <c r="B1767" s="17" t="s">
        <v>68</v>
      </c>
      <c r="C1767" s="17">
        <v>2017356</v>
      </c>
      <c r="D1767" s="17">
        <v>20216110</v>
      </c>
      <c r="E1767" s="17" t="s">
        <v>93</v>
      </c>
      <c r="F1767" s="17" t="s">
        <v>107</v>
      </c>
      <c r="G1767" s="17" t="s">
        <v>3357</v>
      </c>
      <c r="H1767" s="17">
        <v>0</v>
      </c>
      <c r="I1767" s="17" t="s">
        <v>83</v>
      </c>
      <c r="J1767" s="17" t="s">
        <v>3358</v>
      </c>
      <c r="K1767" s="17" t="s">
        <v>3359</v>
      </c>
      <c r="L1767" s="17" t="s">
        <v>117</v>
      </c>
      <c r="M1767" s="17" t="s">
        <v>118</v>
      </c>
      <c r="N1767" s="17" t="s">
        <v>75</v>
      </c>
      <c r="O1767" s="17">
        <v>20200630</v>
      </c>
      <c r="P1767" s="17">
        <v>20200903</v>
      </c>
      <c r="Q1767" s="17">
        <v>1150</v>
      </c>
      <c r="R1767" s="17">
        <v>27723823</v>
      </c>
      <c r="S1767" s="17" t="s">
        <v>100</v>
      </c>
      <c r="T1767" s="17" t="s">
        <v>63</v>
      </c>
      <c r="U1767" s="17" t="s">
        <v>91</v>
      </c>
      <c r="V1767" s="17">
        <f t="shared" si="494"/>
        <v>400</v>
      </c>
      <c r="W1767" s="17">
        <v>400000</v>
      </c>
      <c r="X1767" s="17" t="s">
        <v>89</v>
      </c>
      <c r="Y1767" s="17" t="s">
        <v>136</v>
      </c>
      <c r="Z1767" s="17">
        <v>20200911</v>
      </c>
      <c r="AA1767" s="17" t="s">
        <v>101</v>
      </c>
      <c r="AB1767" s="17">
        <v>1</v>
      </c>
      <c r="AC1767" s="17" t="str">
        <f>IFERROR(VLOOKUP(A1767,[1]Cruces!AJ:AK,2,0),VLOOKUP(CONCATENATE(X1767,AA1767),[1]Cruces!G:H,2,0))</f>
        <v>Solicitud de Obra</v>
      </c>
      <c r="AD1767" s="17">
        <f t="shared" si="480"/>
        <v>30</v>
      </c>
      <c r="AE1767" s="17">
        <f t="shared" si="481"/>
        <v>6</v>
      </c>
      <c r="AF1767" s="17">
        <f t="shared" si="482"/>
        <v>2020</v>
      </c>
      <c r="AG1767" s="17" t="str">
        <f>IFERROR(VLOOKUP(MID(A1767,2,4)*1,[1]Cruces!K:L,2,0),"Verificar")</f>
        <v>Atlántico Norte</v>
      </c>
      <c r="AH1767" s="17">
        <f t="shared" ca="1" si="483"/>
        <v>148</v>
      </c>
      <c r="AI1767" s="17" t="str">
        <f>IFERROR(VLOOKUP(U1767,[1]Cruces!$O$1:$P$6,2,0),"Sin Orden")</f>
        <v>Resuelta</v>
      </c>
      <c r="AJ1767" s="17">
        <f t="shared" si="484"/>
        <v>11</v>
      </c>
      <c r="AK1767" s="17">
        <f t="shared" si="485"/>
        <v>9</v>
      </c>
      <c r="AL1767" s="17">
        <f t="shared" si="486"/>
        <v>2020</v>
      </c>
      <c r="AM1767" s="17">
        <f t="shared" ca="1" si="487"/>
        <v>75</v>
      </c>
      <c r="AN1767" s="18" t="str">
        <f>IFERROR(VLOOKUP(R1767*1,'[1]Ordenes de Servicio'!G:K,5,0),"No Cruza")</f>
        <v>No Cruza</v>
      </c>
      <c r="AO1767" s="17">
        <f t="shared" ca="1" si="488"/>
        <v>73</v>
      </c>
      <c r="AP1767" s="17">
        <f t="shared" si="489"/>
        <v>3</v>
      </c>
      <c r="AQ1767" s="17">
        <f t="shared" si="490"/>
        <v>9</v>
      </c>
      <c r="AR1767" s="17">
        <f t="shared" si="491"/>
        <v>2020</v>
      </c>
      <c r="AS1767" s="17">
        <f t="shared" ca="1" si="492"/>
        <v>83</v>
      </c>
      <c r="AT1767" s="17" t="str">
        <f t="shared" ca="1" si="495"/>
        <v>No</v>
      </c>
      <c r="AU1767" s="17">
        <f t="shared" si="493"/>
        <v>8</v>
      </c>
      <c r="AV1767" s="17" t="str">
        <f>+VLOOKUP(B1767,[1]Cruces!S:T,2,0)</f>
        <v>5. Consultoría / Adjudicación</v>
      </c>
    </row>
    <row r="1768" spans="1:48" hidden="1" x14ac:dyDescent="0.25">
      <c r="A1768" s="17" t="s">
        <v>8758</v>
      </c>
      <c r="B1768" s="17" t="s">
        <v>569</v>
      </c>
      <c r="C1768" s="17">
        <v>0</v>
      </c>
      <c r="D1768" s="17">
        <v>0</v>
      </c>
      <c r="E1768" s="17" t="s">
        <v>55</v>
      </c>
      <c r="F1768" s="17" t="s">
        <v>232</v>
      </c>
      <c r="G1768" s="17" t="s">
        <v>8759</v>
      </c>
      <c r="H1768" s="17">
        <v>3145005799</v>
      </c>
      <c r="I1768" s="17" t="s">
        <v>71</v>
      </c>
      <c r="J1768" s="17" t="s">
        <v>59</v>
      </c>
      <c r="K1768" s="17" t="s">
        <v>8760</v>
      </c>
      <c r="L1768" s="17" t="s">
        <v>7490</v>
      </c>
      <c r="M1768" s="17" t="s">
        <v>7491</v>
      </c>
      <c r="N1768" s="17" t="s">
        <v>572</v>
      </c>
      <c r="O1768" s="17">
        <v>20201120</v>
      </c>
      <c r="P1768" s="17">
        <v>20201120</v>
      </c>
      <c r="Q1768" s="17">
        <v>1180</v>
      </c>
      <c r="R1768" s="17">
        <v>0</v>
      </c>
      <c r="S1768" s="17"/>
      <c r="T1768" s="17" t="s">
        <v>63</v>
      </c>
      <c r="U1768" s="17"/>
      <c r="V1768" s="17">
        <f t="shared" si="494"/>
        <v>3</v>
      </c>
      <c r="W1768" s="17">
        <v>3000</v>
      </c>
      <c r="X1768" s="17" t="s">
        <v>7065</v>
      </c>
      <c r="Y1768" s="17" t="s">
        <v>569</v>
      </c>
      <c r="Z1768" s="17">
        <v>20201120</v>
      </c>
      <c r="AA1768" s="17" t="s">
        <v>1947</v>
      </c>
      <c r="AB1768" s="17">
        <v>1</v>
      </c>
      <c r="AC1768" s="17" t="str">
        <f>IFERROR(VLOOKUP(A1768,[1]Cruces!AJ:AK,2,0),VLOOKUP(CONCATENATE(X1768,AA1768),[1]Cruces!G:H,2,0))</f>
        <v>Solicitud por BT</v>
      </c>
      <c r="AD1768" s="17">
        <f t="shared" si="480"/>
        <v>20</v>
      </c>
      <c r="AE1768" s="17">
        <f t="shared" si="481"/>
        <v>11</v>
      </c>
      <c r="AF1768" s="17">
        <f t="shared" si="482"/>
        <v>2020</v>
      </c>
      <c r="AG1768" s="17" t="str">
        <f>IFERROR(VLOOKUP(MID(A1768,2,4)*1,[1]Cruces!K:L,2,0),"Verificar")</f>
        <v>Atlántico Norte</v>
      </c>
      <c r="AH1768" s="17">
        <f t="shared" ca="1" si="483"/>
        <v>5</v>
      </c>
      <c r="AI1768" s="17" t="str">
        <f>IFERROR(VLOOKUP(U1768,[1]Cruces!$O$1:$P$6,2,0),"Sin Orden")</f>
        <v>Sin Orden</v>
      </c>
      <c r="AJ1768" s="17">
        <f t="shared" si="484"/>
        <v>20</v>
      </c>
      <c r="AK1768" s="17">
        <f t="shared" si="485"/>
        <v>11</v>
      </c>
      <c r="AL1768" s="17">
        <f t="shared" si="486"/>
        <v>2020</v>
      </c>
      <c r="AM1768" s="17">
        <f t="shared" ca="1" si="487"/>
        <v>5</v>
      </c>
      <c r="AN1768" s="18" t="str">
        <f>IFERROR(VLOOKUP(R1768*1,'[1]Ordenes de Servicio'!G:K,5,0),"No Cruza")</f>
        <v>No Cruza</v>
      </c>
      <c r="AO1768" s="17">
        <f t="shared" ca="1" si="488"/>
        <v>5</v>
      </c>
      <c r="AP1768" s="17">
        <f t="shared" si="489"/>
        <v>20</v>
      </c>
      <c r="AQ1768" s="17">
        <f t="shared" si="490"/>
        <v>11</v>
      </c>
      <c r="AR1768" s="17">
        <f t="shared" si="491"/>
        <v>2020</v>
      </c>
      <c r="AS1768" s="17">
        <f t="shared" ca="1" si="492"/>
        <v>5</v>
      </c>
      <c r="AT1768" s="17" t="str">
        <f t="shared" ca="1" si="495"/>
        <v>No</v>
      </c>
      <c r="AU1768" s="17">
        <f t="shared" si="493"/>
        <v>0</v>
      </c>
      <c r="AV1768" s="17" t="str">
        <f>+VLOOKUP(B1768,[1]Cruces!S:T,2,0)</f>
        <v>1. Solicitud</v>
      </c>
    </row>
    <row r="1769" spans="1:48" x14ac:dyDescent="0.25">
      <c r="A1769" s="17" t="s">
        <v>3360</v>
      </c>
      <c r="B1769" s="17" t="s">
        <v>80</v>
      </c>
      <c r="C1769" s="17">
        <v>0</v>
      </c>
      <c r="D1769" s="17">
        <v>0</v>
      </c>
      <c r="E1769" s="17" t="s">
        <v>55</v>
      </c>
      <c r="F1769" s="17" t="s">
        <v>107</v>
      </c>
      <c r="G1769" s="17" t="s">
        <v>3361</v>
      </c>
      <c r="H1769" s="17">
        <v>0</v>
      </c>
      <c r="I1769" s="17" t="s">
        <v>116</v>
      </c>
      <c r="J1769" s="17" t="s">
        <v>59</v>
      </c>
      <c r="K1769" s="17" t="s">
        <v>3362</v>
      </c>
      <c r="L1769" s="17" t="s">
        <v>205</v>
      </c>
      <c r="M1769" s="17" t="s">
        <v>206</v>
      </c>
      <c r="N1769" s="17" t="s">
        <v>87</v>
      </c>
      <c r="O1769" s="17">
        <v>20150929</v>
      </c>
      <c r="P1769" s="17">
        <v>20160910</v>
      </c>
      <c r="Q1769" s="17">
        <v>7552</v>
      </c>
      <c r="R1769" s="17">
        <v>22064979</v>
      </c>
      <c r="S1769" s="17" t="s">
        <v>100</v>
      </c>
      <c r="T1769" s="17" t="s">
        <v>63</v>
      </c>
      <c r="U1769" s="17" t="s">
        <v>91</v>
      </c>
      <c r="V1769" s="17">
        <f t="shared" si="494"/>
        <v>500</v>
      </c>
      <c r="W1769" s="17">
        <v>500000</v>
      </c>
      <c r="X1769" s="17" t="s">
        <v>64</v>
      </c>
      <c r="Y1769" s="17" t="s">
        <v>80</v>
      </c>
      <c r="Z1769" s="17">
        <v>20160910</v>
      </c>
      <c r="AA1769" s="17" t="s">
        <v>113</v>
      </c>
      <c r="AB1769" s="17">
        <v>1</v>
      </c>
      <c r="AC1769" s="17" t="str">
        <f>IFERROR(VLOOKUP(A1769,[1]Cruces!AJ:AK,2,0),VLOOKUP(CONCATENATE(X1769,AA1769),[1]Cruces!G:H,2,0))</f>
        <v>Solicitud de Obra</v>
      </c>
      <c r="AD1769" s="17">
        <f t="shared" si="480"/>
        <v>29</v>
      </c>
      <c r="AE1769" s="17">
        <f t="shared" si="481"/>
        <v>9</v>
      </c>
      <c r="AF1769" s="17">
        <f t="shared" si="482"/>
        <v>2015</v>
      </c>
      <c r="AG1769" s="17" t="str">
        <f>IFERROR(VLOOKUP(MID(A1769,2,4)*1,[1]Cruces!K:L,2,0),"Verificar")</f>
        <v>Atlántico Norte</v>
      </c>
      <c r="AH1769" s="17">
        <f t="shared" ca="1" si="483"/>
        <v>1884</v>
      </c>
      <c r="AI1769" s="17" t="str">
        <f>IFERROR(VLOOKUP(U1769,[1]Cruces!$O$1:$P$6,2,0),"Sin Orden")</f>
        <v>Resuelta</v>
      </c>
      <c r="AJ1769" s="17">
        <f t="shared" si="484"/>
        <v>10</v>
      </c>
      <c r="AK1769" s="17">
        <f t="shared" si="485"/>
        <v>9</v>
      </c>
      <c r="AL1769" s="17">
        <f t="shared" si="486"/>
        <v>2016</v>
      </c>
      <c r="AM1769" s="17">
        <f t="shared" ca="1" si="487"/>
        <v>1537</v>
      </c>
      <c r="AN1769" s="18" t="str">
        <f>IFERROR(VLOOKUP(R1769*1,'[1]Ordenes de Servicio'!G:K,5,0),"No Cruza")</f>
        <v>No Cruza</v>
      </c>
      <c r="AO1769" s="17">
        <f t="shared" ca="1" si="488"/>
        <v>347</v>
      </c>
      <c r="AP1769" s="17">
        <f t="shared" si="489"/>
        <v>10</v>
      </c>
      <c r="AQ1769" s="17">
        <f t="shared" si="490"/>
        <v>9</v>
      </c>
      <c r="AR1769" s="17">
        <f t="shared" si="491"/>
        <v>2016</v>
      </c>
      <c r="AS1769" s="17">
        <f t="shared" ca="1" si="492"/>
        <v>1537</v>
      </c>
      <c r="AT1769" s="17" t="str">
        <f t="shared" ca="1" si="495"/>
        <v>Si</v>
      </c>
      <c r="AU1769" s="17">
        <f t="shared" si="493"/>
        <v>0</v>
      </c>
      <c r="AV1769" s="17" t="str">
        <f>+VLOOKUP(B1769,[1]Cruces!S:T,2,0)</f>
        <v>8. Puesta en Servicio</v>
      </c>
    </row>
    <row r="1770" spans="1:48" hidden="1" x14ac:dyDescent="0.25">
      <c r="A1770" s="17" t="s">
        <v>8761</v>
      </c>
      <c r="B1770" s="17" t="s">
        <v>6595</v>
      </c>
      <c r="C1770" s="17">
        <v>6745523</v>
      </c>
      <c r="D1770" s="17">
        <v>34552907</v>
      </c>
      <c r="E1770" s="17" t="s">
        <v>93</v>
      </c>
      <c r="F1770" s="17" t="s">
        <v>7098</v>
      </c>
      <c r="G1770" s="17" t="s">
        <v>8762</v>
      </c>
      <c r="H1770" s="17">
        <v>3174276274</v>
      </c>
      <c r="I1770" s="17" t="s">
        <v>71</v>
      </c>
      <c r="J1770" s="17" t="s">
        <v>8763</v>
      </c>
      <c r="K1770" s="17" t="s">
        <v>97</v>
      </c>
      <c r="L1770" s="17" t="s">
        <v>7238</v>
      </c>
      <c r="M1770" s="17" t="s">
        <v>7239</v>
      </c>
      <c r="N1770" s="17" t="s">
        <v>6600</v>
      </c>
      <c r="O1770" s="17">
        <v>20200522</v>
      </c>
      <c r="P1770" s="17">
        <v>20200720</v>
      </c>
      <c r="Q1770" s="17">
        <v>1150</v>
      </c>
      <c r="R1770" s="17">
        <v>0</v>
      </c>
      <c r="S1770" s="17"/>
      <c r="T1770" s="17" t="s">
        <v>63</v>
      </c>
      <c r="U1770" s="17"/>
      <c r="V1770" s="17">
        <f t="shared" si="494"/>
        <v>3</v>
      </c>
      <c r="W1770" s="17">
        <v>3000</v>
      </c>
      <c r="X1770" s="17" t="s">
        <v>89</v>
      </c>
      <c r="Y1770" s="17" t="s">
        <v>6595</v>
      </c>
      <c r="Z1770" s="17">
        <v>20200720</v>
      </c>
      <c r="AA1770" s="17" t="s">
        <v>1947</v>
      </c>
      <c r="AB1770" s="17">
        <v>1</v>
      </c>
      <c r="AC1770" s="17" t="str">
        <f>IFERROR(VLOOKUP(A1770,[1]Cruces!AJ:AK,2,0),VLOOKUP(CONCATENATE(X1770,AA1770),[1]Cruces!G:H,2,0))</f>
        <v>Solicitud por BT</v>
      </c>
      <c r="AD1770" s="17">
        <f t="shared" si="480"/>
        <v>22</v>
      </c>
      <c r="AE1770" s="17">
        <f t="shared" si="481"/>
        <v>5</v>
      </c>
      <c r="AF1770" s="17">
        <f t="shared" si="482"/>
        <v>2020</v>
      </c>
      <c r="AG1770" s="17" t="str">
        <f>IFERROR(VLOOKUP(MID(A1770,2,4)*1,[1]Cruces!K:L,2,0),"Verificar")</f>
        <v>Atlántico Norte</v>
      </c>
      <c r="AH1770" s="17">
        <f t="shared" ca="1" si="483"/>
        <v>187</v>
      </c>
      <c r="AI1770" s="17" t="str">
        <f>IFERROR(VLOOKUP(U1770,[1]Cruces!$O$1:$P$6,2,0),"Sin Orden")</f>
        <v>Sin Orden</v>
      </c>
      <c r="AJ1770" s="17">
        <f t="shared" si="484"/>
        <v>20</v>
      </c>
      <c r="AK1770" s="17">
        <f t="shared" si="485"/>
        <v>7</v>
      </c>
      <c r="AL1770" s="17">
        <f t="shared" si="486"/>
        <v>2020</v>
      </c>
      <c r="AM1770" s="17">
        <f t="shared" ca="1" si="487"/>
        <v>128</v>
      </c>
      <c r="AN1770" s="18" t="str">
        <f>IFERROR(VLOOKUP(R1770*1,'[1]Ordenes de Servicio'!G:K,5,0),"No Cruza")</f>
        <v>No Cruza</v>
      </c>
      <c r="AO1770" s="17">
        <f t="shared" ca="1" si="488"/>
        <v>128</v>
      </c>
      <c r="AP1770" s="17">
        <f t="shared" si="489"/>
        <v>20</v>
      </c>
      <c r="AQ1770" s="17">
        <f t="shared" si="490"/>
        <v>7</v>
      </c>
      <c r="AR1770" s="17">
        <f t="shared" si="491"/>
        <v>2020</v>
      </c>
      <c r="AS1770" s="17">
        <f t="shared" ca="1" si="492"/>
        <v>128</v>
      </c>
      <c r="AT1770" s="17" t="str">
        <f t="shared" ca="1" si="495"/>
        <v>No</v>
      </c>
      <c r="AU1770" s="17">
        <f t="shared" si="493"/>
        <v>0</v>
      </c>
      <c r="AV1770" s="17" t="str">
        <f>+VLOOKUP(B1770,[1]Cruces!S:T,2,0)</f>
        <v>7. Ejecución en Campo OS BT</v>
      </c>
    </row>
    <row r="1771" spans="1:48" hidden="1" x14ac:dyDescent="0.25">
      <c r="A1771" s="17" t="s">
        <v>3363</v>
      </c>
      <c r="B1771" s="17" t="s">
        <v>54</v>
      </c>
      <c r="C1771" s="17">
        <v>0</v>
      </c>
      <c r="D1771" s="17">
        <v>0</v>
      </c>
      <c r="E1771" s="17" t="s">
        <v>55</v>
      </c>
      <c r="F1771" s="17" t="s">
        <v>107</v>
      </c>
      <c r="G1771" s="17" t="s">
        <v>3364</v>
      </c>
      <c r="H1771" s="17">
        <v>0</v>
      </c>
      <c r="I1771" s="17" t="s">
        <v>71</v>
      </c>
      <c r="J1771" s="17" t="s">
        <v>59</v>
      </c>
      <c r="K1771" s="17" t="s">
        <v>3365</v>
      </c>
      <c r="L1771" s="17" t="s">
        <v>117</v>
      </c>
      <c r="M1771" s="17" t="s">
        <v>118</v>
      </c>
      <c r="N1771" s="17" t="s">
        <v>62</v>
      </c>
      <c r="O1771" s="17">
        <v>20200511</v>
      </c>
      <c r="P1771" s="17">
        <v>20200514</v>
      </c>
      <c r="Q1771" s="17">
        <v>1170</v>
      </c>
      <c r="R1771" s="17">
        <v>27447588</v>
      </c>
      <c r="S1771" s="17" t="s">
        <v>100</v>
      </c>
      <c r="T1771" s="17" t="s">
        <v>63</v>
      </c>
      <c r="U1771" s="17" t="s">
        <v>91</v>
      </c>
      <c r="V1771" s="17">
        <f t="shared" si="494"/>
        <v>700</v>
      </c>
      <c r="W1771" s="17">
        <v>700000</v>
      </c>
      <c r="X1771" s="17" t="s">
        <v>64</v>
      </c>
      <c r="Y1771" s="17" t="s">
        <v>65</v>
      </c>
      <c r="Z1771" s="17">
        <v>20200514</v>
      </c>
      <c r="AA1771" s="17" t="s">
        <v>101</v>
      </c>
      <c r="AB1771" s="17">
        <v>1</v>
      </c>
      <c r="AC1771" s="17" t="str">
        <f>IFERROR(VLOOKUP(A1771,[1]Cruces!AJ:AK,2,0),VLOOKUP(CONCATENATE(X1771,AA1771),[1]Cruces!G:H,2,0))</f>
        <v>Solicitud de Obra</v>
      </c>
      <c r="AD1771" s="17">
        <f t="shared" si="480"/>
        <v>11</v>
      </c>
      <c r="AE1771" s="17">
        <f t="shared" si="481"/>
        <v>5</v>
      </c>
      <c r="AF1771" s="17">
        <f t="shared" si="482"/>
        <v>2020</v>
      </c>
      <c r="AG1771" s="17" t="str">
        <f>IFERROR(VLOOKUP(MID(A1771,2,4)*1,[1]Cruces!K:L,2,0),"Verificar")</f>
        <v>Atlántico Norte</v>
      </c>
      <c r="AH1771" s="17">
        <f t="shared" ca="1" si="483"/>
        <v>198</v>
      </c>
      <c r="AI1771" s="17" t="str">
        <f>IFERROR(VLOOKUP(U1771,[1]Cruces!$O$1:$P$6,2,0),"Sin Orden")</f>
        <v>Resuelta</v>
      </c>
      <c r="AJ1771" s="17">
        <f t="shared" si="484"/>
        <v>14</v>
      </c>
      <c r="AK1771" s="17">
        <f t="shared" si="485"/>
        <v>5</v>
      </c>
      <c r="AL1771" s="17">
        <f t="shared" si="486"/>
        <v>2020</v>
      </c>
      <c r="AM1771" s="17">
        <f t="shared" ca="1" si="487"/>
        <v>195</v>
      </c>
      <c r="AN1771" s="18" t="str">
        <f>IFERROR(VLOOKUP(R1771*1,'[1]Ordenes de Servicio'!G:K,5,0),"No Cruza")</f>
        <v>No Cruza</v>
      </c>
      <c r="AO1771" s="17">
        <f t="shared" ca="1" si="488"/>
        <v>3</v>
      </c>
      <c r="AP1771" s="17">
        <f t="shared" si="489"/>
        <v>14</v>
      </c>
      <c r="AQ1771" s="17">
        <f t="shared" si="490"/>
        <v>5</v>
      </c>
      <c r="AR1771" s="17">
        <f t="shared" si="491"/>
        <v>2020</v>
      </c>
      <c r="AS1771" s="17">
        <f t="shared" ca="1" si="492"/>
        <v>195</v>
      </c>
      <c r="AT1771" s="17" t="str">
        <f t="shared" ca="1" si="495"/>
        <v>No</v>
      </c>
      <c r="AU1771" s="17">
        <f t="shared" si="493"/>
        <v>0</v>
      </c>
      <c r="AV1771" s="17" t="str">
        <f>+VLOOKUP(B1771,[1]Cruces!S:T,2,0)</f>
        <v>4. Presupuesto de Obra</v>
      </c>
    </row>
    <row r="1772" spans="1:48" x14ac:dyDescent="0.25">
      <c r="A1772" s="17" t="s">
        <v>8764</v>
      </c>
      <c r="B1772" s="17" t="s">
        <v>7266</v>
      </c>
      <c r="C1772" s="17">
        <v>1913207</v>
      </c>
      <c r="D1772" s="17">
        <v>20128926</v>
      </c>
      <c r="E1772" s="17" t="s">
        <v>93</v>
      </c>
      <c r="F1772" s="17" t="s">
        <v>69</v>
      </c>
      <c r="G1772" s="17" t="s">
        <v>8765</v>
      </c>
      <c r="H1772" s="17">
        <v>3106335288</v>
      </c>
      <c r="I1772" s="17" t="s">
        <v>165</v>
      </c>
      <c r="J1772" s="17" t="s">
        <v>8766</v>
      </c>
      <c r="K1772" s="17" t="s">
        <v>8767</v>
      </c>
      <c r="L1772" s="17" t="s">
        <v>501</v>
      </c>
      <c r="M1772" s="17" t="s">
        <v>502</v>
      </c>
      <c r="N1772" s="17" t="s">
        <v>7268</v>
      </c>
      <c r="O1772" s="17">
        <v>20201118</v>
      </c>
      <c r="P1772" s="17">
        <v>20201120</v>
      </c>
      <c r="Q1772" s="17">
        <v>1110</v>
      </c>
      <c r="R1772" s="17">
        <v>28287515</v>
      </c>
      <c r="S1772" s="17" t="s">
        <v>7072</v>
      </c>
      <c r="T1772" s="17" t="s">
        <v>63</v>
      </c>
      <c r="U1772" s="17" t="s">
        <v>91</v>
      </c>
      <c r="V1772" s="17">
        <f t="shared" si="494"/>
        <v>3</v>
      </c>
      <c r="W1772" s="17">
        <v>3000</v>
      </c>
      <c r="X1772" s="17" t="s">
        <v>89</v>
      </c>
      <c r="Y1772" s="17" t="s">
        <v>7266</v>
      </c>
      <c r="Z1772" s="17">
        <v>20201120</v>
      </c>
      <c r="AA1772" s="17" t="s">
        <v>1947</v>
      </c>
      <c r="AB1772" s="17">
        <v>1</v>
      </c>
      <c r="AC1772" s="17" t="str">
        <f>IFERROR(VLOOKUP(A1772,[1]Cruces!AJ:AK,2,0),VLOOKUP(CONCATENATE(X1772,AA1772),[1]Cruces!G:H,2,0))</f>
        <v>Solicitud por BT</v>
      </c>
      <c r="AD1772" s="17">
        <f t="shared" si="480"/>
        <v>18</v>
      </c>
      <c r="AE1772" s="17">
        <f t="shared" si="481"/>
        <v>11</v>
      </c>
      <c r="AF1772" s="17">
        <f t="shared" si="482"/>
        <v>2020</v>
      </c>
      <c r="AG1772" s="17" t="str">
        <f>IFERROR(VLOOKUP(MID(A1772,2,4)*1,[1]Cruces!K:L,2,0),"Verificar")</f>
        <v>Atlántico Norte</v>
      </c>
      <c r="AH1772" s="17">
        <f t="shared" ca="1" si="483"/>
        <v>7</v>
      </c>
      <c r="AI1772" s="17" t="str">
        <f>IFERROR(VLOOKUP(U1772,[1]Cruces!$O$1:$P$6,2,0),"Sin Orden")</f>
        <v>Resuelta</v>
      </c>
      <c r="AJ1772" s="17">
        <f t="shared" si="484"/>
        <v>20</v>
      </c>
      <c r="AK1772" s="17">
        <f t="shared" si="485"/>
        <v>11</v>
      </c>
      <c r="AL1772" s="17">
        <f t="shared" si="486"/>
        <v>2020</v>
      </c>
      <c r="AM1772" s="17">
        <f t="shared" ca="1" si="487"/>
        <v>5</v>
      </c>
      <c r="AN1772" s="18" t="str">
        <f>IFERROR(VLOOKUP(R1772*1,'[1]Ordenes de Servicio'!G:K,5,0),"No Cruza")</f>
        <v>No Cruza</v>
      </c>
      <c r="AO1772" s="17">
        <f t="shared" ca="1" si="488"/>
        <v>2</v>
      </c>
      <c r="AP1772" s="17">
        <f t="shared" si="489"/>
        <v>20</v>
      </c>
      <c r="AQ1772" s="17">
        <f t="shared" si="490"/>
        <v>11</v>
      </c>
      <c r="AR1772" s="17">
        <f t="shared" si="491"/>
        <v>2020</v>
      </c>
      <c r="AS1772" s="17">
        <f t="shared" ca="1" si="492"/>
        <v>5</v>
      </c>
      <c r="AT1772" s="17" t="str">
        <f t="shared" ca="1" si="495"/>
        <v>No</v>
      </c>
      <c r="AU1772" s="17">
        <f t="shared" si="493"/>
        <v>0</v>
      </c>
      <c r="AV1772" s="17" t="str">
        <f>+VLOOKUP(B1772,[1]Cruces!S:T,2,0)</f>
        <v>9. Contratación</v>
      </c>
    </row>
    <row r="1773" spans="1:48" hidden="1" x14ac:dyDescent="0.25">
      <c r="A1773" s="17" t="s">
        <v>3366</v>
      </c>
      <c r="B1773" s="17" t="s">
        <v>68</v>
      </c>
      <c r="C1773" s="17">
        <v>0</v>
      </c>
      <c r="D1773" s="17">
        <v>0</v>
      </c>
      <c r="E1773" s="17" t="s">
        <v>55</v>
      </c>
      <c r="F1773" s="17" t="s">
        <v>107</v>
      </c>
      <c r="G1773" s="17" t="s">
        <v>3367</v>
      </c>
      <c r="H1773" s="17">
        <v>3126696783</v>
      </c>
      <c r="I1773" s="17" t="s">
        <v>71</v>
      </c>
      <c r="J1773" s="17" t="s">
        <v>59</v>
      </c>
      <c r="K1773" s="17" t="s">
        <v>3368</v>
      </c>
      <c r="L1773" s="17" t="s">
        <v>111</v>
      </c>
      <c r="M1773" s="17" t="s">
        <v>112</v>
      </c>
      <c r="N1773" s="17" t="s">
        <v>75</v>
      </c>
      <c r="O1773" s="17">
        <v>20190410</v>
      </c>
      <c r="P1773" s="17">
        <v>20190531</v>
      </c>
      <c r="Q1773" s="17">
        <v>1170</v>
      </c>
      <c r="R1773" s="17">
        <v>27006679</v>
      </c>
      <c r="S1773" s="17" t="s">
        <v>76</v>
      </c>
      <c r="T1773" s="17" t="s">
        <v>63</v>
      </c>
      <c r="U1773" s="17" t="s">
        <v>91</v>
      </c>
      <c r="V1773" s="17">
        <f t="shared" si="494"/>
        <v>50</v>
      </c>
      <c r="W1773" s="17">
        <v>50000</v>
      </c>
      <c r="X1773" s="17" t="s">
        <v>64</v>
      </c>
      <c r="Y1773" s="17" t="s">
        <v>136</v>
      </c>
      <c r="Z1773" s="17">
        <v>20190926</v>
      </c>
      <c r="AA1773" s="17" t="s">
        <v>78</v>
      </c>
      <c r="AB1773" s="17">
        <v>1</v>
      </c>
      <c r="AC1773" s="17" t="str">
        <f>IFERROR(VLOOKUP(A1773,[1]Cruces!AJ:AK,2,0),VLOOKUP(CONCATENATE(X1773,AA1773),[1]Cruces!G:H,2,0))</f>
        <v>Solicitud de Obra</v>
      </c>
      <c r="AD1773" s="17">
        <f t="shared" si="480"/>
        <v>10</v>
      </c>
      <c r="AE1773" s="17">
        <f t="shared" si="481"/>
        <v>4</v>
      </c>
      <c r="AF1773" s="17">
        <f t="shared" si="482"/>
        <v>2019</v>
      </c>
      <c r="AG1773" s="17" t="str">
        <f>IFERROR(VLOOKUP(MID(A1773,2,4)*1,[1]Cruces!K:L,2,0),"Verificar")</f>
        <v>Atlántico Norte</v>
      </c>
      <c r="AH1773" s="17">
        <f t="shared" ca="1" si="483"/>
        <v>595</v>
      </c>
      <c r="AI1773" s="17" t="str">
        <f>IFERROR(VLOOKUP(U1773,[1]Cruces!$O$1:$P$6,2,0),"Sin Orden")</f>
        <v>Resuelta</v>
      </c>
      <c r="AJ1773" s="17">
        <f t="shared" si="484"/>
        <v>26</v>
      </c>
      <c r="AK1773" s="17">
        <f t="shared" si="485"/>
        <v>9</v>
      </c>
      <c r="AL1773" s="17">
        <f t="shared" si="486"/>
        <v>2019</v>
      </c>
      <c r="AM1773" s="17">
        <f t="shared" ca="1" si="487"/>
        <v>426</v>
      </c>
      <c r="AN1773" s="18">
        <f>IFERROR(VLOOKUP(R1773*1,'[1]Ordenes de Servicio'!G:K,5,0),"No Cruza")</f>
        <v>43812</v>
      </c>
      <c r="AO1773" s="17">
        <f t="shared" ca="1" si="488"/>
        <v>169</v>
      </c>
      <c r="AP1773" s="17">
        <f t="shared" si="489"/>
        <v>31</v>
      </c>
      <c r="AQ1773" s="17">
        <f t="shared" si="490"/>
        <v>5</v>
      </c>
      <c r="AR1773" s="17">
        <f t="shared" si="491"/>
        <v>2019</v>
      </c>
      <c r="AS1773" s="17">
        <f t="shared" ca="1" si="492"/>
        <v>544</v>
      </c>
      <c r="AT1773" s="17" t="str">
        <f t="shared" ca="1" si="495"/>
        <v>Si</v>
      </c>
      <c r="AU1773" s="17">
        <f t="shared" si="493"/>
        <v>118</v>
      </c>
      <c r="AV1773" s="17" t="str">
        <f>+VLOOKUP(B1773,[1]Cruces!S:T,2,0)</f>
        <v>5. Consultoría / Adjudicación</v>
      </c>
    </row>
    <row r="1774" spans="1:48" hidden="1" x14ac:dyDescent="0.25">
      <c r="A1774" s="17" t="s">
        <v>3369</v>
      </c>
      <c r="B1774" s="17" t="s">
        <v>68</v>
      </c>
      <c r="C1774" s="17">
        <v>0</v>
      </c>
      <c r="D1774" s="17">
        <v>0</v>
      </c>
      <c r="E1774" s="17" t="s">
        <v>55</v>
      </c>
      <c r="F1774" s="17" t="s">
        <v>56</v>
      </c>
      <c r="G1774" s="17" t="s">
        <v>3370</v>
      </c>
      <c r="H1774" s="17">
        <v>0</v>
      </c>
      <c r="I1774" s="17" t="s">
        <v>165</v>
      </c>
      <c r="J1774" s="17" t="s">
        <v>59</v>
      </c>
      <c r="K1774" s="17" t="s">
        <v>3371</v>
      </c>
      <c r="L1774" s="17" t="s">
        <v>265</v>
      </c>
      <c r="M1774" s="17" t="s">
        <v>55</v>
      </c>
      <c r="N1774" s="17" t="s">
        <v>75</v>
      </c>
      <c r="O1774" s="17">
        <v>20170601</v>
      </c>
      <c r="P1774" s="17">
        <v>20170616</v>
      </c>
      <c r="Q1774" s="17">
        <v>9350</v>
      </c>
      <c r="R1774" s="17">
        <v>25498250</v>
      </c>
      <c r="S1774" s="17" t="s">
        <v>76</v>
      </c>
      <c r="T1774" s="17" t="s">
        <v>63</v>
      </c>
      <c r="U1774" s="17" t="s">
        <v>91</v>
      </c>
      <c r="V1774" s="17">
        <f t="shared" si="494"/>
        <v>112.5</v>
      </c>
      <c r="W1774" s="17">
        <v>112500</v>
      </c>
      <c r="X1774" s="17" t="s">
        <v>64</v>
      </c>
      <c r="Y1774" s="17" t="s">
        <v>105</v>
      </c>
      <c r="Z1774" s="17">
        <v>20181003</v>
      </c>
      <c r="AA1774" s="17" t="s">
        <v>78</v>
      </c>
      <c r="AB1774" s="17">
        <v>1</v>
      </c>
      <c r="AC1774" s="17" t="str">
        <f>IFERROR(VLOOKUP(A1774,[1]Cruces!AJ:AK,2,0),VLOOKUP(CONCATENATE(X1774,AA1774),[1]Cruces!G:H,2,0))</f>
        <v>Solicitud de Obra</v>
      </c>
      <c r="AD1774" s="17">
        <f t="shared" si="480"/>
        <v>1</v>
      </c>
      <c r="AE1774" s="17">
        <f t="shared" si="481"/>
        <v>6</v>
      </c>
      <c r="AF1774" s="17">
        <f t="shared" si="482"/>
        <v>2017</v>
      </c>
      <c r="AG1774" s="17" t="str">
        <f>IFERROR(VLOOKUP(MID(A1774,2,4)*1,[1]Cruces!K:L,2,0),"Verificar")</f>
        <v>Magdalena</v>
      </c>
      <c r="AH1774" s="17">
        <f t="shared" ca="1" si="483"/>
        <v>1273</v>
      </c>
      <c r="AI1774" s="17" t="str">
        <f>IFERROR(VLOOKUP(U1774,[1]Cruces!$O$1:$P$6,2,0),"Sin Orden")</f>
        <v>Resuelta</v>
      </c>
      <c r="AJ1774" s="17">
        <f t="shared" si="484"/>
        <v>3</v>
      </c>
      <c r="AK1774" s="17">
        <f t="shared" si="485"/>
        <v>10</v>
      </c>
      <c r="AL1774" s="17">
        <f t="shared" si="486"/>
        <v>2018</v>
      </c>
      <c r="AM1774" s="17">
        <f t="shared" ca="1" si="487"/>
        <v>784</v>
      </c>
      <c r="AN1774" s="18">
        <f>IFERROR(VLOOKUP(R1774*1,'[1]Ordenes de Servicio'!G:K,5,0),"No Cruza")</f>
        <v>43350</v>
      </c>
      <c r="AO1774" s="17">
        <f t="shared" ca="1" si="488"/>
        <v>489</v>
      </c>
      <c r="AP1774" s="17">
        <f t="shared" si="489"/>
        <v>16</v>
      </c>
      <c r="AQ1774" s="17">
        <f t="shared" si="490"/>
        <v>6</v>
      </c>
      <c r="AR1774" s="17">
        <f t="shared" si="491"/>
        <v>2017</v>
      </c>
      <c r="AS1774" s="17">
        <f t="shared" ca="1" si="492"/>
        <v>1258</v>
      </c>
      <c r="AT1774" s="17" t="str">
        <f t="shared" ca="1" si="495"/>
        <v>Si</v>
      </c>
      <c r="AU1774" s="17">
        <f t="shared" si="493"/>
        <v>474</v>
      </c>
      <c r="AV1774" s="17" t="str">
        <f>+VLOOKUP(B1774,[1]Cruces!S:T,2,0)</f>
        <v>5. Consultoría / Adjudicación</v>
      </c>
    </row>
    <row r="1775" spans="1:48" hidden="1" x14ac:dyDescent="0.25">
      <c r="A1775" s="17" t="s">
        <v>3372</v>
      </c>
      <c r="B1775" s="17" t="s">
        <v>68</v>
      </c>
      <c r="C1775" s="17">
        <v>0</v>
      </c>
      <c r="D1775" s="17">
        <v>0</v>
      </c>
      <c r="E1775" s="17" t="s">
        <v>55</v>
      </c>
      <c r="F1775" s="17" t="s">
        <v>81</v>
      </c>
      <c r="G1775" s="17" t="s">
        <v>2303</v>
      </c>
      <c r="H1775" s="17">
        <v>3124573085</v>
      </c>
      <c r="I1775" s="17" t="s">
        <v>116</v>
      </c>
      <c r="J1775" s="17" t="s">
        <v>59</v>
      </c>
      <c r="K1775" s="17" t="s">
        <v>2305</v>
      </c>
      <c r="L1775" s="17" t="s">
        <v>85</v>
      </c>
      <c r="M1775" s="17" t="s">
        <v>86</v>
      </c>
      <c r="N1775" s="17" t="s">
        <v>75</v>
      </c>
      <c r="O1775" s="17">
        <v>20190529</v>
      </c>
      <c r="P1775" s="17">
        <v>20190927</v>
      </c>
      <c r="Q1775" s="17">
        <v>9342</v>
      </c>
      <c r="R1775" s="17">
        <v>26435629</v>
      </c>
      <c r="S1775" s="17" t="s">
        <v>100</v>
      </c>
      <c r="T1775" s="17" t="s">
        <v>63</v>
      </c>
      <c r="U1775" s="17" t="s">
        <v>91</v>
      </c>
      <c r="V1775" s="17">
        <f t="shared" si="494"/>
        <v>225</v>
      </c>
      <c r="W1775" s="17">
        <v>225000</v>
      </c>
      <c r="X1775" s="17" t="s">
        <v>64</v>
      </c>
      <c r="Y1775" s="17" t="s">
        <v>105</v>
      </c>
      <c r="Z1775" s="17">
        <v>20191018</v>
      </c>
      <c r="AA1775" s="17" t="s">
        <v>101</v>
      </c>
      <c r="AB1775" s="17">
        <v>1</v>
      </c>
      <c r="AC1775" s="17" t="str">
        <f>IFERROR(VLOOKUP(A1775,[1]Cruces!AJ:AK,2,0),VLOOKUP(CONCATENATE(X1775,AA1775),[1]Cruces!G:H,2,0))</f>
        <v>Solicitud de Obra</v>
      </c>
      <c r="AD1775" s="17">
        <f t="shared" si="480"/>
        <v>29</v>
      </c>
      <c r="AE1775" s="17">
        <f t="shared" si="481"/>
        <v>5</v>
      </c>
      <c r="AF1775" s="17">
        <f t="shared" si="482"/>
        <v>2019</v>
      </c>
      <c r="AG1775" s="17" t="str">
        <f>IFERROR(VLOOKUP(MID(A1775,2,4)*1,[1]Cruces!K:L,2,0),"Verificar")</f>
        <v>Magdalena</v>
      </c>
      <c r="AH1775" s="17">
        <f t="shared" ca="1" si="483"/>
        <v>546</v>
      </c>
      <c r="AI1775" s="17" t="str">
        <f>IFERROR(VLOOKUP(U1775,[1]Cruces!$O$1:$P$6,2,0),"Sin Orden")</f>
        <v>Resuelta</v>
      </c>
      <c r="AJ1775" s="17">
        <f t="shared" si="484"/>
        <v>18</v>
      </c>
      <c r="AK1775" s="17">
        <f t="shared" si="485"/>
        <v>10</v>
      </c>
      <c r="AL1775" s="17">
        <f t="shared" si="486"/>
        <v>2019</v>
      </c>
      <c r="AM1775" s="17">
        <f t="shared" ca="1" si="487"/>
        <v>404</v>
      </c>
      <c r="AN1775" s="18" t="str">
        <f>IFERROR(VLOOKUP(R1775*1,'[1]Ordenes de Servicio'!G:K,5,0),"No Cruza")</f>
        <v>No Cruza</v>
      </c>
      <c r="AO1775" s="17">
        <f t="shared" ca="1" si="488"/>
        <v>142</v>
      </c>
      <c r="AP1775" s="17">
        <f t="shared" si="489"/>
        <v>27</v>
      </c>
      <c r="AQ1775" s="17">
        <f t="shared" si="490"/>
        <v>9</v>
      </c>
      <c r="AR1775" s="17">
        <f t="shared" si="491"/>
        <v>2019</v>
      </c>
      <c r="AS1775" s="17">
        <f t="shared" ca="1" si="492"/>
        <v>425</v>
      </c>
      <c r="AT1775" s="17" t="str">
        <f t="shared" ca="1" si="495"/>
        <v>Si</v>
      </c>
      <c r="AU1775" s="17">
        <f t="shared" si="493"/>
        <v>21</v>
      </c>
      <c r="AV1775" s="17" t="str">
        <f>+VLOOKUP(B1775,[1]Cruces!S:T,2,0)</f>
        <v>5. Consultoría / Adjudicación</v>
      </c>
    </row>
    <row r="1776" spans="1:48" hidden="1" x14ac:dyDescent="0.25">
      <c r="A1776" s="17" t="s">
        <v>8768</v>
      </c>
      <c r="B1776" s="17" t="s">
        <v>569</v>
      </c>
      <c r="C1776" s="17">
        <v>0</v>
      </c>
      <c r="D1776" s="17">
        <v>0</v>
      </c>
      <c r="E1776" s="17" t="s">
        <v>55</v>
      </c>
      <c r="F1776" s="17" t="s">
        <v>7098</v>
      </c>
      <c r="G1776" s="17" t="s">
        <v>8769</v>
      </c>
      <c r="H1776" s="17">
        <v>3126978115</v>
      </c>
      <c r="I1776" s="17" t="s">
        <v>71</v>
      </c>
      <c r="J1776" s="17" t="s">
        <v>59</v>
      </c>
      <c r="K1776" s="17" t="s">
        <v>97</v>
      </c>
      <c r="L1776" s="17" t="s">
        <v>7238</v>
      </c>
      <c r="M1776" s="17" t="s">
        <v>7239</v>
      </c>
      <c r="N1776" s="17" t="s">
        <v>572</v>
      </c>
      <c r="O1776" s="17">
        <v>20200716</v>
      </c>
      <c r="P1776" s="17">
        <v>20200716</v>
      </c>
      <c r="Q1776" s="17">
        <v>7551</v>
      </c>
      <c r="R1776" s="17">
        <v>0</v>
      </c>
      <c r="S1776" s="17"/>
      <c r="T1776" s="17" t="s">
        <v>63</v>
      </c>
      <c r="U1776" s="17"/>
      <c r="V1776" s="17">
        <f t="shared" si="494"/>
        <v>3</v>
      </c>
      <c r="W1776" s="17">
        <v>3000</v>
      </c>
      <c r="X1776" s="17" t="s">
        <v>7065</v>
      </c>
      <c r="Y1776" s="17" t="s">
        <v>569</v>
      </c>
      <c r="Z1776" s="17">
        <v>20200716</v>
      </c>
      <c r="AA1776" s="17" t="s">
        <v>1947</v>
      </c>
      <c r="AB1776" s="17">
        <v>1</v>
      </c>
      <c r="AC1776" s="17" t="str">
        <f>IFERROR(VLOOKUP(A1776,[1]Cruces!AJ:AK,2,0),VLOOKUP(CONCATENATE(X1776,AA1776),[1]Cruces!G:H,2,0))</f>
        <v>Solicitud por BT</v>
      </c>
      <c r="AD1776" s="17">
        <f t="shared" si="480"/>
        <v>16</v>
      </c>
      <c r="AE1776" s="17">
        <f t="shared" si="481"/>
        <v>7</v>
      </c>
      <c r="AF1776" s="17">
        <f t="shared" si="482"/>
        <v>2020</v>
      </c>
      <c r="AG1776" s="17" t="str">
        <f>IFERROR(VLOOKUP(MID(A1776,2,4)*1,[1]Cruces!K:L,2,0),"Verificar")</f>
        <v>Atlántico Norte</v>
      </c>
      <c r="AH1776" s="17">
        <f t="shared" ca="1" si="483"/>
        <v>132</v>
      </c>
      <c r="AI1776" s="17" t="str">
        <f>IFERROR(VLOOKUP(U1776,[1]Cruces!$O$1:$P$6,2,0),"Sin Orden")</f>
        <v>Sin Orden</v>
      </c>
      <c r="AJ1776" s="17">
        <f t="shared" si="484"/>
        <v>16</v>
      </c>
      <c r="AK1776" s="17">
        <f t="shared" si="485"/>
        <v>7</v>
      </c>
      <c r="AL1776" s="17">
        <f t="shared" si="486"/>
        <v>2020</v>
      </c>
      <c r="AM1776" s="17">
        <f t="shared" ca="1" si="487"/>
        <v>132</v>
      </c>
      <c r="AN1776" s="18" t="str">
        <f>IFERROR(VLOOKUP(R1776*1,'[1]Ordenes de Servicio'!G:K,5,0),"No Cruza")</f>
        <v>No Cruza</v>
      </c>
      <c r="AO1776" s="17">
        <f t="shared" ca="1" si="488"/>
        <v>132</v>
      </c>
      <c r="AP1776" s="17">
        <f t="shared" si="489"/>
        <v>16</v>
      </c>
      <c r="AQ1776" s="17">
        <f t="shared" si="490"/>
        <v>7</v>
      </c>
      <c r="AR1776" s="17">
        <f t="shared" si="491"/>
        <v>2020</v>
      </c>
      <c r="AS1776" s="17">
        <f t="shared" ca="1" si="492"/>
        <v>132</v>
      </c>
      <c r="AT1776" s="17" t="str">
        <f t="shared" ca="1" si="495"/>
        <v>No</v>
      </c>
      <c r="AU1776" s="17">
        <f t="shared" si="493"/>
        <v>0</v>
      </c>
      <c r="AV1776" s="17" t="str">
        <f>+VLOOKUP(B1776,[1]Cruces!S:T,2,0)</f>
        <v>1. Solicitud</v>
      </c>
    </row>
    <row r="1777" spans="1:48" hidden="1" x14ac:dyDescent="0.25">
      <c r="A1777" s="17" t="s">
        <v>8770</v>
      </c>
      <c r="B1777" s="17" t="s">
        <v>569</v>
      </c>
      <c r="C1777" s="17">
        <v>0</v>
      </c>
      <c r="D1777" s="17">
        <v>0</v>
      </c>
      <c r="E1777" s="17" t="s">
        <v>55</v>
      </c>
      <c r="F1777" s="17" t="s">
        <v>3386</v>
      </c>
      <c r="G1777" s="17" t="s">
        <v>8771</v>
      </c>
      <c r="H1777" s="17">
        <v>3002482971</v>
      </c>
      <c r="I1777" s="17" t="s">
        <v>71</v>
      </c>
      <c r="J1777" s="17" t="s">
        <v>59</v>
      </c>
      <c r="K1777" s="17" t="s">
        <v>97</v>
      </c>
      <c r="L1777" s="17" t="s">
        <v>7498</v>
      </c>
      <c r="M1777" s="17" t="s">
        <v>7499</v>
      </c>
      <c r="N1777" s="17" t="s">
        <v>572</v>
      </c>
      <c r="O1777" s="17">
        <v>20200903</v>
      </c>
      <c r="P1777" s="17">
        <v>20200903</v>
      </c>
      <c r="Q1777" s="17">
        <v>9510</v>
      </c>
      <c r="R1777" s="17">
        <v>0</v>
      </c>
      <c r="S1777" s="17"/>
      <c r="T1777" s="17" t="s">
        <v>63</v>
      </c>
      <c r="U1777" s="17"/>
      <c r="V1777" s="17">
        <f t="shared" si="494"/>
        <v>3</v>
      </c>
      <c r="W1777" s="17">
        <v>3000</v>
      </c>
      <c r="X1777" s="17" t="s">
        <v>7065</v>
      </c>
      <c r="Y1777" s="17" t="s">
        <v>150</v>
      </c>
      <c r="Z1777" s="17">
        <v>20200910</v>
      </c>
      <c r="AA1777" s="17" t="s">
        <v>1947</v>
      </c>
      <c r="AB1777" s="17">
        <v>1</v>
      </c>
      <c r="AC1777" s="17" t="str">
        <f>IFERROR(VLOOKUP(A1777,[1]Cruces!AJ:AK,2,0),VLOOKUP(CONCATENATE(X1777,AA1777),[1]Cruces!G:H,2,0))</f>
        <v>Solicitud por BT</v>
      </c>
      <c r="AD1777" s="17">
        <f t="shared" si="480"/>
        <v>3</v>
      </c>
      <c r="AE1777" s="17">
        <f t="shared" si="481"/>
        <v>9</v>
      </c>
      <c r="AF1777" s="17">
        <f t="shared" si="482"/>
        <v>2020</v>
      </c>
      <c r="AG1777" s="17" t="str">
        <f>IFERROR(VLOOKUP(MID(A1777,2,4)*1,[1]Cruces!K:L,2,0),"Verificar")</f>
        <v>Atlántico Norte</v>
      </c>
      <c r="AH1777" s="17">
        <f t="shared" ca="1" si="483"/>
        <v>83</v>
      </c>
      <c r="AI1777" s="17" t="str">
        <f>IFERROR(VLOOKUP(U1777,[1]Cruces!$O$1:$P$6,2,0),"Sin Orden")</f>
        <v>Sin Orden</v>
      </c>
      <c r="AJ1777" s="17">
        <f t="shared" si="484"/>
        <v>10</v>
      </c>
      <c r="AK1777" s="17">
        <f t="shared" si="485"/>
        <v>9</v>
      </c>
      <c r="AL1777" s="17">
        <f t="shared" si="486"/>
        <v>2020</v>
      </c>
      <c r="AM1777" s="17">
        <f t="shared" ca="1" si="487"/>
        <v>76</v>
      </c>
      <c r="AN1777" s="18" t="str">
        <f>IFERROR(VLOOKUP(R1777*1,'[1]Ordenes de Servicio'!G:K,5,0),"No Cruza")</f>
        <v>No Cruza</v>
      </c>
      <c r="AO1777" s="17">
        <f t="shared" ca="1" si="488"/>
        <v>76</v>
      </c>
      <c r="AP1777" s="17">
        <f t="shared" si="489"/>
        <v>3</v>
      </c>
      <c r="AQ1777" s="17">
        <f t="shared" si="490"/>
        <v>9</v>
      </c>
      <c r="AR1777" s="17">
        <f t="shared" si="491"/>
        <v>2020</v>
      </c>
      <c r="AS1777" s="17">
        <f t="shared" ca="1" si="492"/>
        <v>83</v>
      </c>
      <c r="AT1777" s="17" t="str">
        <f t="shared" ca="1" si="495"/>
        <v>No</v>
      </c>
      <c r="AU1777" s="17">
        <f t="shared" si="493"/>
        <v>7</v>
      </c>
      <c r="AV1777" s="17" t="str">
        <f>+VLOOKUP(B1777,[1]Cruces!S:T,2,0)</f>
        <v>1. Solicitud</v>
      </c>
    </row>
    <row r="1778" spans="1:48" hidden="1" x14ac:dyDescent="0.25">
      <c r="A1778" s="17" t="s">
        <v>8772</v>
      </c>
      <c r="B1778" s="17" t="s">
        <v>569</v>
      </c>
      <c r="C1778" s="17">
        <v>0</v>
      </c>
      <c r="D1778" s="17">
        <v>0</v>
      </c>
      <c r="E1778" s="17" t="s">
        <v>55</v>
      </c>
      <c r="F1778" s="17" t="s">
        <v>5366</v>
      </c>
      <c r="G1778" s="17" t="s">
        <v>8773</v>
      </c>
      <c r="H1778" s="17">
        <v>3002256693</v>
      </c>
      <c r="I1778" s="17" t="s">
        <v>71</v>
      </c>
      <c r="J1778" s="17" t="s">
        <v>59</v>
      </c>
      <c r="K1778" s="17" t="s">
        <v>8774</v>
      </c>
      <c r="L1778" s="17" t="s">
        <v>5368</v>
      </c>
      <c r="M1778" s="17" t="s">
        <v>5369</v>
      </c>
      <c r="N1778" s="17" t="s">
        <v>572</v>
      </c>
      <c r="O1778" s="17">
        <v>20201105</v>
      </c>
      <c r="P1778" s="17">
        <v>20201105</v>
      </c>
      <c r="Q1778" s="17">
        <v>1170</v>
      </c>
      <c r="R1778" s="17">
        <v>0</v>
      </c>
      <c r="S1778" s="17"/>
      <c r="T1778" s="17" t="s">
        <v>63</v>
      </c>
      <c r="U1778" s="17"/>
      <c r="V1778" s="17">
        <f t="shared" si="494"/>
        <v>3</v>
      </c>
      <c r="W1778" s="17">
        <v>3000</v>
      </c>
      <c r="X1778" s="17" t="s">
        <v>7065</v>
      </c>
      <c r="Y1778" s="17" t="s">
        <v>569</v>
      </c>
      <c r="Z1778" s="17">
        <v>20201105</v>
      </c>
      <c r="AA1778" s="17" t="s">
        <v>1947</v>
      </c>
      <c r="AB1778" s="17">
        <v>1</v>
      </c>
      <c r="AC1778" s="17" t="str">
        <f>IFERROR(VLOOKUP(A1778,[1]Cruces!AJ:AK,2,0),VLOOKUP(CONCATENATE(X1778,AA1778),[1]Cruces!G:H,2,0))</f>
        <v>Solicitud por BT</v>
      </c>
      <c r="AD1778" s="17">
        <f t="shared" si="480"/>
        <v>5</v>
      </c>
      <c r="AE1778" s="17">
        <f t="shared" si="481"/>
        <v>11</v>
      </c>
      <c r="AF1778" s="17">
        <f t="shared" si="482"/>
        <v>2020</v>
      </c>
      <c r="AG1778" s="17" t="str">
        <f>IFERROR(VLOOKUP(MID(A1778,2,4)*1,[1]Cruces!K:L,2,0),"Verificar")</f>
        <v>Atlántico Norte</v>
      </c>
      <c r="AH1778" s="17">
        <f t="shared" ca="1" si="483"/>
        <v>20</v>
      </c>
      <c r="AI1778" s="17" t="str">
        <f>IFERROR(VLOOKUP(U1778,[1]Cruces!$O$1:$P$6,2,0),"Sin Orden")</f>
        <v>Sin Orden</v>
      </c>
      <c r="AJ1778" s="17">
        <f t="shared" si="484"/>
        <v>5</v>
      </c>
      <c r="AK1778" s="17">
        <f t="shared" si="485"/>
        <v>11</v>
      </c>
      <c r="AL1778" s="17">
        <f t="shared" si="486"/>
        <v>2020</v>
      </c>
      <c r="AM1778" s="17">
        <f t="shared" ca="1" si="487"/>
        <v>20</v>
      </c>
      <c r="AN1778" s="18" t="str">
        <f>IFERROR(VLOOKUP(R1778*1,'[1]Ordenes de Servicio'!G:K,5,0),"No Cruza")</f>
        <v>No Cruza</v>
      </c>
      <c r="AO1778" s="17">
        <f t="shared" ca="1" si="488"/>
        <v>20</v>
      </c>
      <c r="AP1778" s="17">
        <f t="shared" si="489"/>
        <v>5</v>
      </c>
      <c r="AQ1778" s="17">
        <f t="shared" si="490"/>
        <v>11</v>
      </c>
      <c r="AR1778" s="17">
        <f t="shared" si="491"/>
        <v>2020</v>
      </c>
      <c r="AS1778" s="17">
        <f t="shared" ca="1" si="492"/>
        <v>20</v>
      </c>
      <c r="AT1778" s="17" t="str">
        <f t="shared" ca="1" si="495"/>
        <v>No</v>
      </c>
      <c r="AU1778" s="17">
        <f t="shared" si="493"/>
        <v>0</v>
      </c>
      <c r="AV1778" s="17" t="str">
        <f>+VLOOKUP(B1778,[1]Cruces!S:T,2,0)</f>
        <v>1. Solicitud</v>
      </c>
    </row>
    <row r="1779" spans="1:48" hidden="1" x14ac:dyDescent="0.25">
      <c r="A1779" s="17" t="s">
        <v>3373</v>
      </c>
      <c r="B1779" s="17" t="s">
        <v>68</v>
      </c>
      <c r="C1779" s="17">
        <v>0</v>
      </c>
      <c r="D1779" s="17">
        <v>0</v>
      </c>
      <c r="E1779" s="17" t="s">
        <v>55</v>
      </c>
      <c r="F1779" s="17" t="s">
        <v>107</v>
      </c>
      <c r="G1779" s="17" t="s">
        <v>3374</v>
      </c>
      <c r="H1779" s="17">
        <v>0</v>
      </c>
      <c r="I1779" s="17" t="s">
        <v>71</v>
      </c>
      <c r="J1779" s="17" t="s">
        <v>59</v>
      </c>
      <c r="K1779" s="17" t="s">
        <v>3375</v>
      </c>
      <c r="L1779" s="17" t="s">
        <v>117</v>
      </c>
      <c r="M1779" s="17" t="s">
        <v>118</v>
      </c>
      <c r="N1779" s="17" t="s">
        <v>75</v>
      </c>
      <c r="O1779" s="17">
        <v>20200505</v>
      </c>
      <c r="P1779" s="17">
        <v>20200518</v>
      </c>
      <c r="Q1779" s="17">
        <v>1150</v>
      </c>
      <c r="R1779" s="17">
        <v>28027914</v>
      </c>
      <c r="S1779" s="17" t="s">
        <v>76</v>
      </c>
      <c r="T1779" s="17" t="s">
        <v>63</v>
      </c>
      <c r="U1779" s="17" t="s">
        <v>91</v>
      </c>
      <c r="V1779" s="17">
        <f t="shared" si="494"/>
        <v>75</v>
      </c>
      <c r="W1779" s="17">
        <v>75000</v>
      </c>
      <c r="X1779" s="17" t="s">
        <v>64</v>
      </c>
      <c r="Y1779" s="17" t="s">
        <v>105</v>
      </c>
      <c r="Z1779" s="17">
        <v>20200903</v>
      </c>
      <c r="AA1779" s="17" t="s">
        <v>78</v>
      </c>
      <c r="AB1779" s="17">
        <v>1</v>
      </c>
      <c r="AC1779" s="17" t="str">
        <f>IFERROR(VLOOKUP(A1779,[1]Cruces!AJ:AK,2,0),VLOOKUP(CONCATENATE(X1779,AA1779),[1]Cruces!G:H,2,0))</f>
        <v>Solicitud de Obra</v>
      </c>
      <c r="AD1779" s="17">
        <f t="shared" si="480"/>
        <v>5</v>
      </c>
      <c r="AE1779" s="17">
        <f t="shared" si="481"/>
        <v>5</v>
      </c>
      <c r="AF1779" s="17">
        <f t="shared" si="482"/>
        <v>2020</v>
      </c>
      <c r="AG1779" s="17" t="str">
        <f>IFERROR(VLOOKUP(MID(A1779,2,4)*1,[1]Cruces!K:L,2,0),"Verificar")</f>
        <v>Atlántico Norte</v>
      </c>
      <c r="AH1779" s="17">
        <f t="shared" ca="1" si="483"/>
        <v>204</v>
      </c>
      <c r="AI1779" s="17" t="str">
        <f>IFERROR(VLOOKUP(U1779,[1]Cruces!$O$1:$P$6,2,0),"Sin Orden")</f>
        <v>Resuelta</v>
      </c>
      <c r="AJ1779" s="17">
        <f t="shared" si="484"/>
        <v>3</v>
      </c>
      <c r="AK1779" s="17">
        <f t="shared" si="485"/>
        <v>9</v>
      </c>
      <c r="AL1779" s="17">
        <f t="shared" si="486"/>
        <v>2020</v>
      </c>
      <c r="AM1779" s="17">
        <f t="shared" ca="1" si="487"/>
        <v>83</v>
      </c>
      <c r="AN1779" s="18">
        <f>IFERROR(VLOOKUP(R1779*1,'[1]Ordenes de Servicio'!G:K,5,0),"No Cruza")</f>
        <v>44063</v>
      </c>
      <c r="AO1779" s="17">
        <f t="shared" ca="1" si="488"/>
        <v>121</v>
      </c>
      <c r="AP1779" s="17">
        <f t="shared" si="489"/>
        <v>18</v>
      </c>
      <c r="AQ1779" s="17">
        <f t="shared" si="490"/>
        <v>5</v>
      </c>
      <c r="AR1779" s="17">
        <f t="shared" si="491"/>
        <v>2020</v>
      </c>
      <c r="AS1779" s="17">
        <f t="shared" ca="1" si="492"/>
        <v>191</v>
      </c>
      <c r="AT1779" s="17" t="str">
        <f t="shared" ca="1" si="495"/>
        <v>No</v>
      </c>
      <c r="AU1779" s="17">
        <f t="shared" si="493"/>
        <v>108</v>
      </c>
      <c r="AV1779" s="17" t="str">
        <f>+VLOOKUP(B1779,[1]Cruces!S:T,2,0)</f>
        <v>5. Consultoría / Adjudicación</v>
      </c>
    </row>
    <row r="1780" spans="1:48" hidden="1" x14ac:dyDescent="0.25">
      <c r="A1780" s="17" t="s">
        <v>3376</v>
      </c>
      <c r="B1780" s="17" t="s">
        <v>68</v>
      </c>
      <c r="C1780" s="17">
        <v>0</v>
      </c>
      <c r="D1780" s="17">
        <v>0</v>
      </c>
      <c r="E1780" s="17" t="s">
        <v>55</v>
      </c>
      <c r="F1780" s="17" t="s">
        <v>81</v>
      </c>
      <c r="G1780" s="17" t="s">
        <v>3377</v>
      </c>
      <c r="H1780" s="17">
        <v>3016554361</v>
      </c>
      <c r="I1780" s="17" t="s">
        <v>71</v>
      </c>
      <c r="J1780" s="17" t="s">
        <v>59</v>
      </c>
      <c r="K1780" s="17" t="s">
        <v>3378</v>
      </c>
      <c r="L1780" s="17" t="s">
        <v>215</v>
      </c>
      <c r="M1780" s="17" t="s">
        <v>216</v>
      </c>
      <c r="N1780" s="17" t="s">
        <v>75</v>
      </c>
      <c r="O1780" s="17">
        <v>20200522</v>
      </c>
      <c r="P1780" s="17">
        <v>20200529</v>
      </c>
      <c r="Q1780" s="17">
        <v>3410</v>
      </c>
      <c r="R1780" s="17">
        <v>0</v>
      </c>
      <c r="S1780" s="17"/>
      <c r="T1780" s="17" t="s">
        <v>63</v>
      </c>
      <c r="U1780" s="17"/>
      <c r="V1780" s="17">
        <f t="shared" si="494"/>
        <v>225</v>
      </c>
      <c r="W1780" s="17">
        <v>225000</v>
      </c>
      <c r="X1780" s="17" t="s">
        <v>64</v>
      </c>
      <c r="Y1780" s="17" t="s">
        <v>136</v>
      </c>
      <c r="Z1780" s="17">
        <v>20200811</v>
      </c>
      <c r="AA1780" s="17" t="s">
        <v>137</v>
      </c>
      <c r="AB1780" s="17">
        <v>1</v>
      </c>
      <c r="AC1780" s="17" t="str">
        <f>IFERROR(VLOOKUP(A1780,[1]Cruces!AJ:AK,2,0),VLOOKUP(CONCATENATE(X1780,AA1780),[1]Cruces!G:H,2,0))</f>
        <v>Solicitud de Obra</v>
      </c>
      <c r="AD1780" s="17">
        <f t="shared" si="480"/>
        <v>22</v>
      </c>
      <c r="AE1780" s="17">
        <f t="shared" si="481"/>
        <v>5</v>
      </c>
      <c r="AF1780" s="17">
        <f t="shared" si="482"/>
        <v>2020</v>
      </c>
      <c r="AG1780" s="17" t="str">
        <f>IFERROR(VLOOKUP(MID(A1780,2,4)*1,[1]Cruces!K:L,2,0),"Verificar")</f>
        <v>Magdalena</v>
      </c>
      <c r="AH1780" s="17">
        <f t="shared" ca="1" si="483"/>
        <v>187</v>
      </c>
      <c r="AI1780" s="17" t="str">
        <f>IFERROR(VLOOKUP(U1780,[1]Cruces!$O$1:$P$6,2,0),"Sin Orden")</f>
        <v>Sin Orden</v>
      </c>
      <c r="AJ1780" s="17">
        <f t="shared" si="484"/>
        <v>11</v>
      </c>
      <c r="AK1780" s="17">
        <f t="shared" si="485"/>
        <v>8</v>
      </c>
      <c r="AL1780" s="17">
        <f t="shared" si="486"/>
        <v>2020</v>
      </c>
      <c r="AM1780" s="17">
        <f t="shared" ca="1" si="487"/>
        <v>106</v>
      </c>
      <c r="AN1780" s="18" t="str">
        <f>IFERROR(VLOOKUP(R1780*1,'[1]Ordenes de Servicio'!G:K,5,0),"No Cruza")</f>
        <v>No Cruza</v>
      </c>
      <c r="AO1780" s="17">
        <f t="shared" ca="1" si="488"/>
        <v>106</v>
      </c>
      <c r="AP1780" s="17">
        <f t="shared" si="489"/>
        <v>29</v>
      </c>
      <c r="AQ1780" s="17">
        <f t="shared" si="490"/>
        <v>5</v>
      </c>
      <c r="AR1780" s="17">
        <f t="shared" si="491"/>
        <v>2020</v>
      </c>
      <c r="AS1780" s="17">
        <f t="shared" ca="1" si="492"/>
        <v>180</v>
      </c>
      <c r="AT1780" s="17" t="str">
        <f t="shared" ca="1" si="495"/>
        <v>No</v>
      </c>
      <c r="AU1780" s="17">
        <f t="shared" si="493"/>
        <v>74</v>
      </c>
      <c r="AV1780" s="17" t="str">
        <f>+VLOOKUP(B1780,[1]Cruces!S:T,2,0)</f>
        <v>5. Consultoría / Adjudicación</v>
      </c>
    </row>
    <row r="1781" spans="1:48" hidden="1" x14ac:dyDescent="0.25">
      <c r="A1781" s="17" t="s">
        <v>8775</v>
      </c>
      <c r="B1781" s="17" t="s">
        <v>1943</v>
      </c>
      <c r="C1781" s="17">
        <v>0</v>
      </c>
      <c r="D1781" s="17">
        <v>0</v>
      </c>
      <c r="E1781" s="17" t="s">
        <v>55</v>
      </c>
      <c r="F1781" s="17" t="s">
        <v>56</v>
      </c>
      <c r="G1781" s="17" t="s">
        <v>8776</v>
      </c>
      <c r="H1781" s="17">
        <v>3013635771</v>
      </c>
      <c r="I1781" s="17" t="s">
        <v>71</v>
      </c>
      <c r="J1781" s="17" t="s">
        <v>59</v>
      </c>
      <c r="K1781" s="17" t="s">
        <v>97</v>
      </c>
      <c r="L1781" s="17" t="s">
        <v>7111</v>
      </c>
      <c r="M1781" s="17" t="s">
        <v>7112</v>
      </c>
      <c r="N1781" s="17" t="s">
        <v>1946</v>
      </c>
      <c r="O1781" s="17">
        <v>20201119</v>
      </c>
      <c r="P1781" s="17">
        <v>20201119</v>
      </c>
      <c r="Q1781" s="17">
        <v>1110</v>
      </c>
      <c r="R1781" s="17">
        <v>28291608</v>
      </c>
      <c r="S1781" s="17" t="s">
        <v>6601</v>
      </c>
      <c r="T1781" s="17" t="s">
        <v>63</v>
      </c>
      <c r="U1781" s="17" t="s">
        <v>640</v>
      </c>
      <c r="V1781" s="17">
        <f t="shared" si="494"/>
        <v>3</v>
      </c>
      <c r="W1781" s="17">
        <v>3000</v>
      </c>
      <c r="X1781" s="17" t="s">
        <v>7065</v>
      </c>
      <c r="Y1781" s="17" t="s">
        <v>1943</v>
      </c>
      <c r="Z1781" s="17">
        <v>20201119</v>
      </c>
      <c r="AA1781" s="17" t="s">
        <v>1947</v>
      </c>
      <c r="AB1781" s="17">
        <v>1</v>
      </c>
      <c r="AC1781" s="17" t="str">
        <f>IFERROR(VLOOKUP(A1781,[1]Cruces!AJ:AK,2,0),VLOOKUP(CONCATENATE(X1781,AA1781),[1]Cruces!G:H,2,0))</f>
        <v>Solicitud por BT</v>
      </c>
      <c r="AD1781" s="17">
        <f t="shared" si="480"/>
        <v>19</v>
      </c>
      <c r="AE1781" s="17">
        <f t="shared" si="481"/>
        <v>11</v>
      </c>
      <c r="AF1781" s="17">
        <f t="shared" si="482"/>
        <v>2020</v>
      </c>
      <c r="AG1781" s="17" t="str">
        <f>IFERROR(VLOOKUP(MID(A1781,2,4)*1,[1]Cruces!K:L,2,0),"Verificar")</f>
        <v>Atlántico Norte</v>
      </c>
      <c r="AH1781" s="17">
        <f t="shared" ca="1" si="483"/>
        <v>6</v>
      </c>
      <c r="AI1781" s="17" t="str">
        <f>IFERROR(VLOOKUP(U1781,[1]Cruces!$O$1:$P$6,2,0),"Sin Orden")</f>
        <v>Pendiente</v>
      </c>
      <c r="AJ1781" s="17">
        <f t="shared" si="484"/>
        <v>19</v>
      </c>
      <c r="AK1781" s="17">
        <f t="shared" si="485"/>
        <v>11</v>
      </c>
      <c r="AL1781" s="17">
        <f t="shared" si="486"/>
        <v>2020</v>
      </c>
      <c r="AM1781" s="17">
        <f t="shared" ca="1" si="487"/>
        <v>6</v>
      </c>
      <c r="AN1781" s="18" t="str">
        <f>IFERROR(VLOOKUP(R1781*1,'[1]Ordenes de Servicio'!G:K,5,0),"No Cruza")</f>
        <v>No Cruza</v>
      </c>
      <c r="AO1781" s="17">
        <f t="shared" ca="1" si="488"/>
        <v>6</v>
      </c>
      <c r="AP1781" s="17">
        <f t="shared" si="489"/>
        <v>19</v>
      </c>
      <c r="AQ1781" s="17">
        <f t="shared" si="490"/>
        <v>11</v>
      </c>
      <c r="AR1781" s="17">
        <f t="shared" si="491"/>
        <v>2020</v>
      </c>
      <c r="AS1781" s="17">
        <f t="shared" ca="1" si="492"/>
        <v>6</v>
      </c>
      <c r="AT1781" s="17" t="str">
        <f t="shared" ca="1" si="495"/>
        <v>No</v>
      </c>
      <c r="AU1781" s="17">
        <f t="shared" si="493"/>
        <v>0</v>
      </c>
      <c r="AV1781" s="17" t="str">
        <f>+VLOOKUP(B1781,[1]Cruces!S:T,2,0)</f>
        <v>7. Ejecución en Campo OS BT</v>
      </c>
    </row>
    <row r="1782" spans="1:48" hidden="1" x14ac:dyDescent="0.25">
      <c r="A1782" s="17" t="s">
        <v>3379</v>
      </c>
      <c r="B1782" s="17" t="s">
        <v>54</v>
      </c>
      <c r="C1782" s="17">
        <v>0</v>
      </c>
      <c r="D1782" s="17">
        <v>0</v>
      </c>
      <c r="E1782" s="17" t="s">
        <v>55</v>
      </c>
      <c r="F1782" s="17" t="s">
        <v>126</v>
      </c>
      <c r="G1782" s="17" t="s">
        <v>3380</v>
      </c>
      <c r="H1782" s="17">
        <v>0</v>
      </c>
      <c r="I1782" s="17" t="s">
        <v>71</v>
      </c>
      <c r="J1782" s="17" t="s">
        <v>59</v>
      </c>
      <c r="K1782" s="17" t="s">
        <v>3381</v>
      </c>
      <c r="L1782" s="17" t="s">
        <v>129</v>
      </c>
      <c r="M1782" s="17" t="s">
        <v>130</v>
      </c>
      <c r="N1782" s="17" t="s">
        <v>62</v>
      </c>
      <c r="O1782" s="17">
        <v>20200902</v>
      </c>
      <c r="P1782" s="17">
        <v>20200910</v>
      </c>
      <c r="Q1782" s="17">
        <v>7751</v>
      </c>
      <c r="R1782" s="17">
        <v>28097045</v>
      </c>
      <c r="S1782" s="17" t="s">
        <v>100</v>
      </c>
      <c r="T1782" s="17" t="s">
        <v>63</v>
      </c>
      <c r="U1782" s="17" t="s">
        <v>91</v>
      </c>
      <c r="V1782" s="17">
        <f t="shared" si="494"/>
        <v>50</v>
      </c>
      <c r="W1782" s="17">
        <v>50000</v>
      </c>
      <c r="X1782" s="17" t="s">
        <v>64</v>
      </c>
      <c r="Y1782" s="17" t="s">
        <v>65</v>
      </c>
      <c r="Z1782" s="17">
        <v>20200910</v>
      </c>
      <c r="AA1782" s="17" t="s">
        <v>78</v>
      </c>
      <c r="AB1782" s="17">
        <v>1</v>
      </c>
      <c r="AC1782" s="17" t="str">
        <f>IFERROR(VLOOKUP(A1782,[1]Cruces!AJ:AK,2,0),VLOOKUP(CONCATENATE(X1782,AA1782),[1]Cruces!G:H,2,0))</f>
        <v>Solicitud de Obra</v>
      </c>
      <c r="AD1782" s="17">
        <f t="shared" si="480"/>
        <v>2</v>
      </c>
      <c r="AE1782" s="17">
        <f t="shared" si="481"/>
        <v>9</v>
      </c>
      <c r="AF1782" s="17">
        <f t="shared" si="482"/>
        <v>2020</v>
      </c>
      <c r="AG1782" s="17" t="str">
        <f>IFERROR(VLOOKUP(MID(A1782,2,4)*1,[1]Cruces!K:L,2,0),"Verificar")</f>
        <v>Guajira</v>
      </c>
      <c r="AH1782" s="17">
        <f t="shared" ca="1" si="483"/>
        <v>84</v>
      </c>
      <c r="AI1782" s="17" t="str">
        <f>IFERROR(VLOOKUP(U1782,[1]Cruces!$O$1:$P$6,2,0),"Sin Orden")</f>
        <v>Resuelta</v>
      </c>
      <c r="AJ1782" s="17">
        <f t="shared" si="484"/>
        <v>10</v>
      </c>
      <c r="AK1782" s="17">
        <f t="shared" si="485"/>
        <v>9</v>
      </c>
      <c r="AL1782" s="17">
        <f t="shared" si="486"/>
        <v>2020</v>
      </c>
      <c r="AM1782" s="17">
        <f t="shared" ca="1" si="487"/>
        <v>76</v>
      </c>
      <c r="AN1782" s="18" t="str">
        <f>IFERROR(VLOOKUP(R1782*1,'[1]Ordenes de Servicio'!G:K,5,0),"No Cruza")</f>
        <v>No Cruza</v>
      </c>
      <c r="AO1782" s="17">
        <f t="shared" ca="1" si="488"/>
        <v>8</v>
      </c>
      <c r="AP1782" s="17">
        <f t="shared" si="489"/>
        <v>10</v>
      </c>
      <c r="AQ1782" s="17">
        <f t="shared" si="490"/>
        <v>9</v>
      </c>
      <c r="AR1782" s="17">
        <f t="shared" si="491"/>
        <v>2020</v>
      </c>
      <c r="AS1782" s="17">
        <f t="shared" ca="1" si="492"/>
        <v>76</v>
      </c>
      <c r="AT1782" s="17" t="str">
        <f t="shared" ca="1" si="495"/>
        <v>No</v>
      </c>
      <c r="AU1782" s="17">
        <f t="shared" si="493"/>
        <v>0</v>
      </c>
      <c r="AV1782" s="17" t="str">
        <f>+VLOOKUP(B1782,[1]Cruces!S:T,2,0)</f>
        <v>4. Presupuesto de Obra</v>
      </c>
    </row>
    <row r="1783" spans="1:48" hidden="1" x14ac:dyDescent="0.25">
      <c r="A1783" s="17" t="s">
        <v>3382</v>
      </c>
      <c r="B1783" s="17" t="s">
        <v>68</v>
      </c>
      <c r="C1783" s="17">
        <v>0</v>
      </c>
      <c r="D1783" s="17">
        <v>0</v>
      </c>
      <c r="E1783" s="17" t="s">
        <v>55</v>
      </c>
      <c r="F1783" s="17" t="s">
        <v>81</v>
      </c>
      <c r="G1783" s="17" t="s">
        <v>2050</v>
      </c>
      <c r="H1783" s="17">
        <v>3157574649</v>
      </c>
      <c r="I1783" s="17" t="s">
        <v>71</v>
      </c>
      <c r="J1783" s="17" t="s">
        <v>59</v>
      </c>
      <c r="K1783" s="17" t="s">
        <v>2051</v>
      </c>
      <c r="L1783" s="17" t="s">
        <v>85</v>
      </c>
      <c r="M1783" s="17" t="s">
        <v>86</v>
      </c>
      <c r="N1783" s="17" t="s">
        <v>75</v>
      </c>
      <c r="O1783" s="17">
        <v>20180302</v>
      </c>
      <c r="P1783" s="17">
        <v>20180314</v>
      </c>
      <c r="Q1783" s="17">
        <v>9343</v>
      </c>
      <c r="R1783" s="17">
        <v>24824619</v>
      </c>
      <c r="S1783" s="17" t="s">
        <v>100</v>
      </c>
      <c r="T1783" s="17" t="s">
        <v>63</v>
      </c>
      <c r="U1783" s="17" t="s">
        <v>91</v>
      </c>
      <c r="V1783" s="17">
        <f t="shared" si="494"/>
        <v>300</v>
      </c>
      <c r="W1783" s="17">
        <v>300000</v>
      </c>
      <c r="X1783" s="17" t="s">
        <v>64</v>
      </c>
      <c r="Y1783" s="17" t="s">
        <v>105</v>
      </c>
      <c r="Z1783" s="17">
        <v>20180704</v>
      </c>
      <c r="AA1783" s="17" t="s">
        <v>124</v>
      </c>
      <c r="AB1783" s="17">
        <v>1</v>
      </c>
      <c r="AC1783" s="17" t="str">
        <f>IFERROR(VLOOKUP(A1783,[1]Cruces!AJ:AK,2,0),VLOOKUP(CONCATENATE(X1783,AA1783),[1]Cruces!G:H,2,0))</f>
        <v>Solicitud de Obra</v>
      </c>
      <c r="AD1783" s="17">
        <f t="shared" si="480"/>
        <v>2</v>
      </c>
      <c r="AE1783" s="17">
        <f t="shared" si="481"/>
        <v>3</v>
      </c>
      <c r="AF1783" s="17">
        <f t="shared" si="482"/>
        <v>2018</v>
      </c>
      <c r="AG1783" s="17" t="str">
        <f>IFERROR(VLOOKUP(MID(A1783,2,4)*1,[1]Cruces!K:L,2,0),"Verificar")</f>
        <v>Magdalena</v>
      </c>
      <c r="AH1783" s="17">
        <f t="shared" ca="1" si="483"/>
        <v>999</v>
      </c>
      <c r="AI1783" s="17" t="str">
        <f>IFERROR(VLOOKUP(U1783,[1]Cruces!$O$1:$P$6,2,0),"Sin Orden")</f>
        <v>Resuelta</v>
      </c>
      <c r="AJ1783" s="17">
        <f t="shared" si="484"/>
        <v>4</v>
      </c>
      <c r="AK1783" s="17">
        <f t="shared" si="485"/>
        <v>7</v>
      </c>
      <c r="AL1783" s="17">
        <f t="shared" si="486"/>
        <v>2018</v>
      </c>
      <c r="AM1783" s="17">
        <f t="shared" ca="1" si="487"/>
        <v>875</v>
      </c>
      <c r="AN1783" s="18" t="str">
        <f>IFERROR(VLOOKUP(R1783*1,'[1]Ordenes de Servicio'!G:K,5,0),"No Cruza")</f>
        <v>No Cruza</v>
      </c>
      <c r="AO1783" s="17">
        <f t="shared" ca="1" si="488"/>
        <v>124</v>
      </c>
      <c r="AP1783" s="17">
        <f t="shared" si="489"/>
        <v>14</v>
      </c>
      <c r="AQ1783" s="17">
        <f t="shared" si="490"/>
        <v>3</v>
      </c>
      <c r="AR1783" s="17">
        <f t="shared" si="491"/>
        <v>2018</v>
      </c>
      <c r="AS1783" s="17">
        <f t="shared" ca="1" si="492"/>
        <v>987</v>
      </c>
      <c r="AT1783" s="17" t="str">
        <f t="shared" ca="1" si="495"/>
        <v>Si</v>
      </c>
      <c r="AU1783" s="17">
        <f t="shared" si="493"/>
        <v>112</v>
      </c>
      <c r="AV1783" s="17" t="str">
        <f>+VLOOKUP(B1783,[1]Cruces!S:T,2,0)</f>
        <v>5. Consultoría / Adjudicación</v>
      </c>
    </row>
    <row r="1784" spans="1:48" hidden="1" x14ac:dyDescent="0.25">
      <c r="A1784" s="17" t="s">
        <v>3383</v>
      </c>
      <c r="B1784" s="17" t="s">
        <v>54</v>
      </c>
      <c r="C1784" s="17">
        <v>0</v>
      </c>
      <c r="D1784" s="17">
        <v>0</v>
      </c>
      <c r="E1784" s="17" t="s">
        <v>55</v>
      </c>
      <c r="F1784" s="17" t="s">
        <v>232</v>
      </c>
      <c r="G1784" s="17" t="s">
        <v>3384</v>
      </c>
      <c r="H1784" s="17">
        <v>0</v>
      </c>
      <c r="I1784" s="17" t="s">
        <v>71</v>
      </c>
      <c r="J1784" s="17" t="s">
        <v>59</v>
      </c>
      <c r="K1784" s="17" t="s">
        <v>97</v>
      </c>
      <c r="L1784" s="17" t="s">
        <v>280</v>
      </c>
      <c r="M1784" s="17" t="s">
        <v>281</v>
      </c>
      <c r="N1784" s="17" t="s">
        <v>62</v>
      </c>
      <c r="O1784" s="17">
        <v>20200813</v>
      </c>
      <c r="P1784" s="17">
        <v>20200819</v>
      </c>
      <c r="Q1784" s="17">
        <v>9521</v>
      </c>
      <c r="R1784" s="17">
        <v>27983179</v>
      </c>
      <c r="S1784" s="17" t="s">
        <v>100</v>
      </c>
      <c r="T1784" s="17" t="s">
        <v>63</v>
      </c>
      <c r="U1784" s="17" t="s">
        <v>91</v>
      </c>
      <c r="V1784" s="17">
        <f t="shared" si="494"/>
        <v>15</v>
      </c>
      <c r="W1784" s="17">
        <v>15000</v>
      </c>
      <c r="X1784" s="17" t="s">
        <v>64</v>
      </c>
      <c r="Y1784" s="17" t="s">
        <v>65</v>
      </c>
      <c r="Z1784" s="17">
        <v>20200819</v>
      </c>
      <c r="AA1784" s="17" t="s">
        <v>78</v>
      </c>
      <c r="AB1784" s="17">
        <v>1</v>
      </c>
      <c r="AC1784" s="17" t="str">
        <f>IFERROR(VLOOKUP(A1784,[1]Cruces!AJ:AK,2,0),VLOOKUP(CONCATENATE(X1784,AA1784),[1]Cruces!G:H,2,0))</f>
        <v>Solicitud de Obra</v>
      </c>
      <c r="AD1784" s="17">
        <f t="shared" si="480"/>
        <v>13</v>
      </c>
      <c r="AE1784" s="17">
        <f t="shared" si="481"/>
        <v>8</v>
      </c>
      <c r="AF1784" s="17">
        <f t="shared" si="482"/>
        <v>2020</v>
      </c>
      <c r="AG1784" s="17" t="str">
        <f>IFERROR(VLOOKUP(MID(A1784,2,4)*1,[1]Cruces!K:L,2,0),"Verificar")</f>
        <v>Atlántico Sur</v>
      </c>
      <c r="AH1784" s="17">
        <f t="shared" ca="1" si="483"/>
        <v>104</v>
      </c>
      <c r="AI1784" s="17" t="str">
        <f>IFERROR(VLOOKUP(U1784,[1]Cruces!$O$1:$P$6,2,0),"Sin Orden")</f>
        <v>Resuelta</v>
      </c>
      <c r="AJ1784" s="17">
        <f t="shared" si="484"/>
        <v>19</v>
      </c>
      <c r="AK1784" s="17">
        <f t="shared" si="485"/>
        <v>8</v>
      </c>
      <c r="AL1784" s="17">
        <f t="shared" si="486"/>
        <v>2020</v>
      </c>
      <c r="AM1784" s="17">
        <f t="shared" ca="1" si="487"/>
        <v>98</v>
      </c>
      <c r="AN1784" s="18" t="str">
        <f>IFERROR(VLOOKUP(R1784*1,'[1]Ordenes de Servicio'!G:K,5,0),"No Cruza")</f>
        <v>No Cruza</v>
      </c>
      <c r="AO1784" s="17">
        <f t="shared" ca="1" si="488"/>
        <v>6</v>
      </c>
      <c r="AP1784" s="17">
        <f t="shared" si="489"/>
        <v>19</v>
      </c>
      <c r="AQ1784" s="17">
        <f t="shared" si="490"/>
        <v>8</v>
      </c>
      <c r="AR1784" s="17">
        <f t="shared" si="491"/>
        <v>2020</v>
      </c>
      <c r="AS1784" s="17">
        <f t="shared" ca="1" si="492"/>
        <v>98</v>
      </c>
      <c r="AT1784" s="17" t="str">
        <f t="shared" ca="1" si="495"/>
        <v>No</v>
      </c>
      <c r="AU1784" s="17">
        <f t="shared" si="493"/>
        <v>0</v>
      </c>
      <c r="AV1784" s="17" t="str">
        <f>+VLOOKUP(B1784,[1]Cruces!S:T,2,0)</f>
        <v>4. Presupuesto de Obra</v>
      </c>
    </row>
    <row r="1785" spans="1:48" hidden="1" x14ac:dyDescent="0.25">
      <c r="A1785" s="17" t="s">
        <v>3385</v>
      </c>
      <c r="B1785" s="17" t="s">
        <v>203</v>
      </c>
      <c r="C1785" s="17">
        <v>0</v>
      </c>
      <c r="D1785" s="17">
        <v>0</v>
      </c>
      <c r="E1785" s="17" t="s">
        <v>55</v>
      </c>
      <c r="F1785" s="17" t="s">
        <v>3386</v>
      </c>
      <c r="G1785" s="17" t="s">
        <v>3387</v>
      </c>
      <c r="H1785" s="17">
        <v>0</v>
      </c>
      <c r="I1785" s="17" t="s">
        <v>116</v>
      </c>
      <c r="J1785" s="17" t="s">
        <v>59</v>
      </c>
      <c r="K1785" s="17" t="s">
        <v>97</v>
      </c>
      <c r="L1785" s="17" t="s">
        <v>2741</v>
      </c>
      <c r="M1785" s="17" t="s">
        <v>55</v>
      </c>
      <c r="N1785" s="17" t="s">
        <v>207</v>
      </c>
      <c r="O1785" s="17">
        <v>20140930</v>
      </c>
      <c r="P1785" s="17">
        <v>20150722</v>
      </c>
      <c r="Q1785" s="17">
        <v>9510</v>
      </c>
      <c r="R1785" s="17">
        <v>21759060</v>
      </c>
      <c r="S1785" s="17" t="s">
        <v>76</v>
      </c>
      <c r="T1785" s="17" t="s">
        <v>63</v>
      </c>
      <c r="U1785" s="17" t="s">
        <v>91</v>
      </c>
      <c r="V1785" s="17">
        <f t="shared" si="494"/>
        <v>400</v>
      </c>
      <c r="W1785" s="17">
        <v>400000</v>
      </c>
      <c r="X1785" s="17" t="s">
        <v>64</v>
      </c>
      <c r="Y1785" s="17" t="s">
        <v>203</v>
      </c>
      <c r="Z1785" s="17">
        <v>20150722</v>
      </c>
      <c r="AA1785" s="17" t="s">
        <v>78</v>
      </c>
      <c r="AB1785" s="17">
        <v>1</v>
      </c>
      <c r="AC1785" s="17" t="str">
        <f>IFERROR(VLOOKUP(A1785,[1]Cruces!AJ:AK,2,0),VLOOKUP(CONCATENATE(X1785,AA1785),[1]Cruces!G:H,2,0))</f>
        <v>Solicitud de Obra</v>
      </c>
      <c r="AD1785" s="17">
        <f t="shared" si="480"/>
        <v>30</v>
      </c>
      <c r="AE1785" s="17">
        <f t="shared" si="481"/>
        <v>9</v>
      </c>
      <c r="AF1785" s="17">
        <f t="shared" si="482"/>
        <v>2014</v>
      </c>
      <c r="AG1785" s="17" t="str">
        <f>IFERROR(VLOOKUP(MID(A1785,2,4)*1,[1]Cruces!K:L,2,0),"Verificar")</f>
        <v>Atlántico Norte</v>
      </c>
      <c r="AH1785" s="17">
        <f t="shared" ca="1" si="483"/>
        <v>2248</v>
      </c>
      <c r="AI1785" s="17" t="str">
        <f>IFERROR(VLOOKUP(U1785,[1]Cruces!$O$1:$P$6,2,0),"Sin Orden")</f>
        <v>Resuelta</v>
      </c>
      <c r="AJ1785" s="17">
        <f t="shared" si="484"/>
        <v>22</v>
      </c>
      <c r="AK1785" s="17">
        <f t="shared" si="485"/>
        <v>7</v>
      </c>
      <c r="AL1785" s="17">
        <f t="shared" si="486"/>
        <v>2015</v>
      </c>
      <c r="AM1785" s="17">
        <f t="shared" ca="1" si="487"/>
        <v>1953</v>
      </c>
      <c r="AN1785" s="18" t="str">
        <f>IFERROR(VLOOKUP(R1785*1,'[1]Ordenes de Servicio'!G:K,5,0),"No Cruza")</f>
        <v>No Cruza</v>
      </c>
      <c r="AO1785" s="17">
        <f t="shared" ca="1" si="488"/>
        <v>295</v>
      </c>
      <c r="AP1785" s="17">
        <f t="shared" si="489"/>
        <v>22</v>
      </c>
      <c r="AQ1785" s="17">
        <f t="shared" si="490"/>
        <v>7</v>
      </c>
      <c r="AR1785" s="17">
        <f t="shared" si="491"/>
        <v>2015</v>
      </c>
      <c r="AS1785" s="17">
        <f t="shared" ca="1" si="492"/>
        <v>1953</v>
      </c>
      <c r="AT1785" s="17" t="str">
        <f t="shared" ca="1" si="495"/>
        <v>Si</v>
      </c>
      <c r="AU1785" s="17">
        <f t="shared" si="493"/>
        <v>0</v>
      </c>
      <c r="AV1785" s="17" t="str">
        <f>+VLOOKUP(B1785,[1]Cruces!S:T,2,0)</f>
        <v>6. Ejecución y Seguimiento de Obra</v>
      </c>
    </row>
    <row r="1786" spans="1:48" hidden="1" x14ac:dyDescent="0.25">
      <c r="A1786" s="17" t="s">
        <v>8777</v>
      </c>
      <c r="B1786" s="17" t="s">
        <v>569</v>
      </c>
      <c r="C1786" s="17">
        <v>0</v>
      </c>
      <c r="D1786" s="17">
        <v>0</v>
      </c>
      <c r="E1786" s="17" t="s">
        <v>55</v>
      </c>
      <c r="F1786" s="17" t="s">
        <v>8378</v>
      </c>
      <c r="G1786" s="17" t="s">
        <v>8778</v>
      </c>
      <c r="H1786" s="17">
        <v>3004258487</v>
      </c>
      <c r="I1786" s="17" t="s">
        <v>71</v>
      </c>
      <c r="J1786" s="17" t="s">
        <v>59</v>
      </c>
      <c r="K1786" s="17" t="s">
        <v>8779</v>
      </c>
      <c r="L1786" s="17" t="s">
        <v>8780</v>
      </c>
      <c r="M1786" s="17" t="s">
        <v>8781</v>
      </c>
      <c r="N1786" s="17" t="s">
        <v>572</v>
      </c>
      <c r="O1786" s="17">
        <v>20200902</v>
      </c>
      <c r="P1786" s="17">
        <v>20200902</v>
      </c>
      <c r="Q1786" s="17">
        <v>3330</v>
      </c>
      <c r="R1786" s="17">
        <v>0</v>
      </c>
      <c r="S1786" s="17"/>
      <c r="T1786" s="17" t="s">
        <v>63</v>
      </c>
      <c r="U1786" s="17"/>
      <c r="V1786" s="17">
        <f t="shared" si="494"/>
        <v>5</v>
      </c>
      <c r="W1786" s="17">
        <v>5000</v>
      </c>
      <c r="X1786" s="17" t="s">
        <v>7065</v>
      </c>
      <c r="Y1786" s="17" t="s">
        <v>150</v>
      </c>
      <c r="Z1786" s="17">
        <v>20201029</v>
      </c>
      <c r="AA1786" s="17" t="s">
        <v>1947</v>
      </c>
      <c r="AB1786" s="17">
        <v>1</v>
      </c>
      <c r="AC1786" s="17" t="str">
        <f>IFERROR(VLOOKUP(A1786,[1]Cruces!AJ:AK,2,0),VLOOKUP(CONCATENATE(X1786,AA1786),[1]Cruces!G:H,2,0))</f>
        <v>Solicitud por BT</v>
      </c>
      <c r="AD1786" s="17">
        <f t="shared" si="480"/>
        <v>2</v>
      </c>
      <c r="AE1786" s="17">
        <f t="shared" si="481"/>
        <v>9</v>
      </c>
      <c r="AF1786" s="17">
        <f t="shared" si="482"/>
        <v>2020</v>
      </c>
      <c r="AG1786" s="17" t="str">
        <f>IFERROR(VLOOKUP(MID(A1786,2,4)*1,[1]Cruces!K:L,2,0),"Verificar")</f>
        <v>Guajira</v>
      </c>
      <c r="AH1786" s="17">
        <f t="shared" ca="1" si="483"/>
        <v>84</v>
      </c>
      <c r="AI1786" s="17" t="str">
        <f>IFERROR(VLOOKUP(U1786,[1]Cruces!$O$1:$P$6,2,0),"Sin Orden")</f>
        <v>Sin Orden</v>
      </c>
      <c r="AJ1786" s="17">
        <f t="shared" si="484"/>
        <v>29</v>
      </c>
      <c r="AK1786" s="17">
        <f t="shared" si="485"/>
        <v>10</v>
      </c>
      <c r="AL1786" s="17">
        <f t="shared" si="486"/>
        <v>2020</v>
      </c>
      <c r="AM1786" s="17">
        <f t="shared" ca="1" si="487"/>
        <v>27</v>
      </c>
      <c r="AN1786" s="18" t="str">
        <f>IFERROR(VLOOKUP(R1786*1,'[1]Ordenes de Servicio'!G:K,5,0),"No Cruza")</f>
        <v>No Cruza</v>
      </c>
      <c r="AO1786" s="17">
        <f t="shared" ca="1" si="488"/>
        <v>27</v>
      </c>
      <c r="AP1786" s="17">
        <f t="shared" si="489"/>
        <v>2</v>
      </c>
      <c r="AQ1786" s="17">
        <f t="shared" si="490"/>
        <v>9</v>
      </c>
      <c r="AR1786" s="17">
        <f t="shared" si="491"/>
        <v>2020</v>
      </c>
      <c r="AS1786" s="17">
        <f t="shared" ca="1" si="492"/>
        <v>84</v>
      </c>
      <c r="AT1786" s="17" t="str">
        <f t="shared" ca="1" si="495"/>
        <v>No</v>
      </c>
      <c r="AU1786" s="17">
        <f t="shared" si="493"/>
        <v>57</v>
      </c>
      <c r="AV1786" s="17" t="str">
        <f>+VLOOKUP(B1786,[1]Cruces!S:T,2,0)</f>
        <v>1. Solicitud</v>
      </c>
    </row>
    <row r="1787" spans="1:48" hidden="1" x14ac:dyDescent="0.25">
      <c r="A1787" s="17" t="s">
        <v>3388</v>
      </c>
      <c r="B1787" s="17" t="s">
        <v>68</v>
      </c>
      <c r="C1787" s="17">
        <v>2795169</v>
      </c>
      <c r="D1787" s="17">
        <v>0</v>
      </c>
      <c r="E1787" s="17" t="s">
        <v>55</v>
      </c>
      <c r="F1787" s="17" t="s">
        <v>120</v>
      </c>
      <c r="G1787" s="17" t="s">
        <v>3389</v>
      </c>
      <c r="H1787" s="17">
        <v>3859781</v>
      </c>
      <c r="I1787" s="17" t="s">
        <v>182</v>
      </c>
      <c r="J1787" s="17" t="s">
        <v>59</v>
      </c>
      <c r="K1787" s="17" t="s">
        <v>3390</v>
      </c>
      <c r="L1787" s="17" t="s">
        <v>122</v>
      </c>
      <c r="M1787" s="17" t="s">
        <v>123</v>
      </c>
      <c r="N1787" s="17" t="s">
        <v>75</v>
      </c>
      <c r="O1787" s="17">
        <v>20170926</v>
      </c>
      <c r="P1787" s="17">
        <v>20171024</v>
      </c>
      <c r="Q1787" s="17">
        <v>1110</v>
      </c>
      <c r="R1787" s="17">
        <v>24562241</v>
      </c>
      <c r="S1787" s="17" t="s">
        <v>76</v>
      </c>
      <c r="T1787" s="17" t="s">
        <v>63</v>
      </c>
      <c r="U1787" s="17" t="s">
        <v>88</v>
      </c>
      <c r="V1787" s="17">
        <f t="shared" si="494"/>
        <v>75</v>
      </c>
      <c r="W1787" s="17">
        <v>75000</v>
      </c>
      <c r="X1787" s="17" t="s">
        <v>89</v>
      </c>
      <c r="Y1787" s="17" t="s">
        <v>136</v>
      </c>
      <c r="Z1787" s="17">
        <v>20171110</v>
      </c>
      <c r="AA1787" s="17" t="s">
        <v>78</v>
      </c>
      <c r="AB1787" s="17">
        <v>1</v>
      </c>
      <c r="AC1787" s="17" t="str">
        <f>IFERROR(VLOOKUP(A1787,[1]Cruces!AJ:AK,2,0),VLOOKUP(CONCATENATE(X1787,AA1787),[1]Cruces!G:H,2,0))</f>
        <v>Solicitud de Obra</v>
      </c>
      <c r="AD1787" s="17">
        <f t="shared" si="480"/>
        <v>26</v>
      </c>
      <c r="AE1787" s="17">
        <f t="shared" si="481"/>
        <v>9</v>
      </c>
      <c r="AF1787" s="17">
        <f t="shared" si="482"/>
        <v>2017</v>
      </c>
      <c r="AG1787" s="17" t="str">
        <f>IFERROR(VLOOKUP(MID(A1787,2,4)*1,[1]Cruces!K:L,2,0),"Verificar")</f>
        <v>Atlántico Norte</v>
      </c>
      <c r="AH1787" s="17">
        <f t="shared" ca="1" si="483"/>
        <v>1156</v>
      </c>
      <c r="AI1787" s="17" t="str">
        <f>IFERROR(VLOOKUP(U1787,[1]Cruces!$O$1:$P$6,2,0),"Sin Orden")</f>
        <v>Resuelta</v>
      </c>
      <c r="AJ1787" s="17">
        <f t="shared" si="484"/>
        <v>10</v>
      </c>
      <c r="AK1787" s="17">
        <f t="shared" si="485"/>
        <v>11</v>
      </c>
      <c r="AL1787" s="17">
        <f t="shared" si="486"/>
        <v>2017</v>
      </c>
      <c r="AM1787" s="17">
        <f t="shared" ca="1" si="487"/>
        <v>1111</v>
      </c>
      <c r="AN1787" s="18" t="str">
        <f>IFERROR(VLOOKUP(R1787*1,'[1]Ordenes de Servicio'!G:K,5,0),"No Cruza")</f>
        <v>No Cruza</v>
      </c>
      <c r="AO1787" s="17">
        <f t="shared" ca="1" si="488"/>
        <v>45</v>
      </c>
      <c r="AP1787" s="17">
        <f t="shared" si="489"/>
        <v>24</v>
      </c>
      <c r="AQ1787" s="17">
        <f t="shared" si="490"/>
        <v>10</v>
      </c>
      <c r="AR1787" s="17">
        <f t="shared" si="491"/>
        <v>2017</v>
      </c>
      <c r="AS1787" s="17">
        <f t="shared" ca="1" si="492"/>
        <v>1128</v>
      </c>
      <c r="AT1787" s="17" t="str">
        <f t="shared" ca="1" si="495"/>
        <v>Si</v>
      </c>
      <c r="AU1787" s="17">
        <f t="shared" si="493"/>
        <v>17</v>
      </c>
      <c r="AV1787" s="17" t="str">
        <f>+VLOOKUP(B1787,[1]Cruces!S:T,2,0)</f>
        <v>5. Consultoría / Adjudicación</v>
      </c>
    </row>
    <row r="1788" spans="1:48" hidden="1" x14ac:dyDescent="0.25">
      <c r="A1788" s="17" t="s">
        <v>3391</v>
      </c>
      <c r="B1788" s="17" t="s">
        <v>54</v>
      </c>
      <c r="C1788" s="17">
        <v>2689362</v>
      </c>
      <c r="D1788" s="17">
        <v>20147894</v>
      </c>
      <c r="E1788" s="17" t="s">
        <v>745</v>
      </c>
      <c r="F1788" s="17" t="s">
        <v>56</v>
      </c>
      <c r="G1788" s="17" t="s">
        <v>3392</v>
      </c>
      <c r="H1788" s="17">
        <v>3176806235</v>
      </c>
      <c r="I1788" s="17" t="s">
        <v>71</v>
      </c>
      <c r="J1788" s="17" t="s">
        <v>3393</v>
      </c>
      <c r="K1788" s="17" t="s">
        <v>97</v>
      </c>
      <c r="L1788" s="17" t="s">
        <v>299</v>
      </c>
      <c r="M1788" s="17" t="s">
        <v>300</v>
      </c>
      <c r="N1788" s="17" t="s">
        <v>62</v>
      </c>
      <c r="O1788" s="17">
        <v>20201019</v>
      </c>
      <c r="P1788" s="17">
        <v>20201026</v>
      </c>
      <c r="Q1788" s="17">
        <v>1110</v>
      </c>
      <c r="R1788" s="17">
        <v>28243511</v>
      </c>
      <c r="S1788" s="17" t="s">
        <v>100</v>
      </c>
      <c r="T1788" s="17" t="s">
        <v>63</v>
      </c>
      <c r="U1788" s="17" t="s">
        <v>91</v>
      </c>
      <c r="V1788" s="17">
        <f t="shared" si="494"/>
        <v>75</v>
      </c>
      <c r="W1788" s="17">
        <v>75000</v>
      </c>
      <c r="X1788" s="17" t="s">
        <v>89</v>
      </c>
      <c r="Y1788" s="17" t="s">
        <v>65</v>
      </c>
      <c r="Z1788" s="17">
        <v>20201026</v>
      </c>
      <c r="AA1788" s="17" t="s">
        <v>78</v>
      </c>
      <c r="AB1788" s="17">
        <v>1</v>
      </c>
      <c r="AC1788" s="17" t="str">
        <f>IFERROR(VLOOKUP(A1788,[1]Cruces!AJ:AK,2,0),VLOOKUP(CONCATENATE(X1788,AA1788),[1]Cruces!G:H,2,0))</f>
        <v>Solicitud de Obra</v>
      </c>
      <c r="AD1788" s="17">
        <f t="shared" si="480"/>
        <v>19</v>
      </c>
      <c r="AE1788" s="17">
        <f t="shared" si="481"/>
        <v>10</v>
      </c>
      <c r="AF1788" s="17">
        <f t="shared" si="482"/>
        <v>2020</v>
      </c>
      <c r="AG1788" s="17" t="str">
        <f>IFERROR(VLOOKUP(MID(A1788,2,4)*1,[1]Cruces!K:L,2,0),"Verificar")</f>
        <v>Atlántico Norte</v>
      </c>
      <c r="AH1788" s="17">
        <f t="shared" ca="1" si="483"/>
        <v>37</v>
      </c>
      <c r="AI1788" s="17" t="str">
        <f>IFERROR(VLOOKUP(U1788,[1]Cruces!$O$1:$P$6,2,0),"Sin Orden")</f>
        <v>Resuelta</v>
      </c>
      <c r="AJ1788" s="17">
        <f t="shared" si="484"/>
        <v>26</v>
      </c>
      <c r="AK1788" s="17">
        <f t="shared" si="485"/>
        <v>10</v>
      </c>
      <c r="AL1788" s="17">
        <f t="shared" si="486"/>
        <v>2020</v>
      </c>
      <c r="AM1788" s="17">
        <f t="shared" ca="1" si="487"/>
        <v>30</v>
      </c>
      <c r="AN1788" s="18" t="str">
        <f>IFERROR(VLOOKUP(R1788*1,'[1]Ordenes de Servicio'!G:K,5,0),"No Cruza")</f>
        <v>No Cruza</v>
      </c>
      <c r="AO1788" s="17">
        <f t="shared" ca="1" si="488"/>
        <v>7</v>
      </c>
      <c r="AP1788" s="17">
        <f t="shared" si="489"/>
        <v>26</v>
      </c>
      <c r="AQ1788" s="17">
        <f t="shared" si="490"/>
        <v>10</v>
      </c>
      <c r="AR1788" s="17">
        <f t="shared" si="491"/>
        <v>2020</v>
      </c>
      <c r="AS1788" s="17">
        <f t="shared" ca="1" si="492"/>
        <v>30</v>
      </c>
      <c r="AT1788" s="17" t="str">
        <f t="shared" ca="1" si="495"/>
        <v>No</v>
      </c>
      <c r="AU1788" s="17">
        <f t="shared" si="493"/>
        <v>0</v>
      </c>
      <c r="AV1788" s="17" t="str">
        <f>+VLOOKUP(B1788,[1]Cruces!S:T,2,0)</f>
        <v>4. Presupuesto de Obra</v>
      </c>
    </row>
    <row r="1789" spans="1:48" hidden="1" x14ac:dyDescent="0.25">
      <c r="A1789" s="17" t="s">
        <v>3394</v>
      </c>
      <c r="B1789" s="17" t="s">
        <v>54</v>
      </c>
      <c r="C1789" s="17">
        <v>2939559</v>
      </c>
      <c r="D1789" s="17">
        <v>20159299</v>
      </c>
      <c r="E1789" s="17" t="s">
        <v>93</v>
      </c>
      <c r="F1789" s="17" t="s">
        <v>107</v>
      </c>
      <c r="G1789" s="17" t="s">
        <v>3395</v>
      </c>
      <c r="H1789" s="17">
        <v>3857823</v>
      </c>
      <c r="I1789" s="17" t="s">
        <v>71</v>
      </c>
      <c r="J1789" s="17" t="s">
        <v>3396</v>
      </c>
      <c r="K1789" s="17" t="s">
        <v>97</v>
      </c>
      <c r="L1789" s="17" t="s">
        <v>117</v>
      </c>
      <c r="M1789" s="17" t="s">
        <v>118</v>
      </c>
      <c r="N1789" s="17" t="s">
        <v>62</v>
      </c>
      <c r="O1789" s="17">
        <v>20200516</v>
      </c>
      <c r="P1789" s="17">
        <v>20200520</v>
      </c>
      <c r="Q1789" s="17">
        <v>1110</v>
      </c>
      <c r="R1789" s="17">
        <v>27485018</v>
      </c>
      <c r="S1789" s="17" t="s">
        <v>100</v>
      </c>
      <c r="T1789" s="17" t="s">
        <v>63</v>
      </c>
      <c r="U1789" s="17" t="s">
        <v>91</v>
      </c>
      <c r="V1789" s="17">
        <f t="shared" si="494"/>
        <v>300</v>
      </c>
      <c r="W1789" s="17">
        <v>300000</v>
      </c>
      <c r="X1789" s="17" t="s">
        <v>89</v>
      </c>
      <c r="Y1789" s="17" t="s">
        <v>65</v>
      </c>
      <c r="Z1789" s="17">
        <v>20200520</v>
      </c>
      <c r="AA1789" s="17" t="s">
        <v>101</v>
      </c>
      <c r="AB1789" s="17">
        <v>1</v>
      </c>
      <c r="AC1789" s="17" t="str">
        <f>IFERROR(VLOOKUP(A1789,[1]Cruces!AJ:AK,2,0),VLOOKUP(CONCATENATE(X1789,AA1789),[1]Cruces!G:H,2,0))</f>
        <v>Solicitud de Obra</v>
      </c>
      <c r="AD1789" s="17">
        <f t="shared" si="480"/>
        <v>16</v>
      </c>
      <c r="AE1789" s="17">
        <f t="shared" si="481"/>
        <v>5</v>
      </c>
      <c r="AF1789" s="17">
        <f t="shared" si="482"/>
        <v>2020</v>
      </c>
      <c r="AG1789" s="17" t="str">
        <f>IFERROR(VLOOKUP(MID(A1789,2,4)*1,[1]Cruces!K:L,2,0),"Verificar")</f>
        <v>Atlántico Norte</v>
      </c>
      <c r="AH1789" s="17">
        <f t="shared" ca="1" si="483"/>
        <v>193</v>
      </c>
      <c r="AI1789" s="17" t="str">
        <f>IFERROR(VLOOKUP(U1789,[1]Cruces!$O$1:$P$6,2,0),"Sin Orden")</f>
        <v>Resuelta</v>
      </c>
      <c r="AJ1789" s="17">
        <f t="shared" si="484"/>
        <v>20</v>
      </c>
      <c r="AK1789" s="17">
        <f t="shared" si="485"/>
        <v>5</v>
      </c>
      <c r="AL1789" s="17">
        <f t="shared" si="486"/>
        <v>2020</v>
      </c>
      <c r="AM1789" s="17">
        <f t="shared" ca="1" si="487"/>
        <v>189</v>
      </c>
      <c r="AN1789" s="18" t="str">
        <f>IFERROR(VLOOKUP(R1789*1,'[1]Ordenes de Servicio'!G:K,5,0),"No Cruza")</f>
        <v>No Cruza</v>
      </c>
      <c r="AO1789" s="17">
        <f t="shared" ca="1" si="488"/>
        <v>4</v>
      </c>
      <c r="AP1789" s="17">
        <f t="shared" si="489"/>
        <v>20</v>
      </c>
      <c r="AQ1789" s="17">
        <f t="shared" si="490"/>
        <v>5</v>
      </c>
      <c r="AR1789" s="17">
        <f t="shared" si="491"/>
        <v>2020</v>
      </c>
      <c r="AS1789" s="17">
        <f t="shared" ca="1" si="492"/>
        <v>189</v>
      </c>
      <c r="AT1789" s="17" t="str">
        <f t="shared" ca="1" si="495"/>
        <v>No</v>
      </c>
      <c r="AU1789" s="17">
        <f t="shared" si="493"/>
        <v>0</v>
      </c>
      <c r="AV1789" s="17" t="str">
        <f>+VLOOKUP(B1789,[1]Cruces!S:T,2,0)</f>
        <v>4. Presupuesto de Obra</v>
      </c>
    </row>
    <row r="1790" spans="1:48" hidden="1" x14ac:dyDescent="0.25">
      <c r="A1790" s="17" t="s">
        <v>3397</v>
      </c>
      <c r="B1790" s="17" t="s">
        <v>68</v>
      </c>
      <c r="C1790" s="17">
        <v>0</v>
      </c>
      <c r="D1790" s="17">
        <v>0</v>
      </c>
      <c r="E1790" s="17" t="s">
        <v>55</v>
      </c>
      <c r="F1790" s="17" t="s">
        <v>107</v>
      </c>
      <c r="G1790" s="17" t="s">
        <v>3398</v>
      </c>
      <c r="H1790" s="17">
        <v>0</v>
      </c>
      <c r="I1790" s="17" t="s">
        <v>71</v>
      </c>
      <c r="J1790" s="17" t="s">
        <v>59</v>
      </c>
      <c r="K1790" s="17" t="s">
        <v>3399</v>
      </c>
      <c r="L1790" s="17" t="s">
        <v>117</v>
      </c>
      <c r="M1790" s="17" t="s">
        <v>118</v>
      </c>
      <c r="N1790" s="17" t="s">
        <v>75</v>
      </c>
      <c r="O1790" s="17">
        <v>20200707</v>
      </c>
      <c r="P1790" s="17">
        <v>20200716</v>
      </c>
      <c r="Q1790" s="17">
        <v>1150</v>
      </c>
      <c r="R1790" s="17">
        <v>27963754</v>
      </c>
      <c r="S1790" s="17" t="s">
        <v>76</v>
      </c>
      <c r="T1790" s="17" t="s">
        <v>63</v>
      </c>
      <c r="U1790" s="17" t="s">
        <v>91</v>
      </c>
      <c r="V1790" s="17">
        <f t="shared" si="494"/>
        <v>50</v>
      </c>
      <c r="W1790" s="17">
        <v>50000</v>
      </c>
      <c r="X1790" s="17" t="s">
        <v>64</v>
      </c>
      <c r="Y1790" s="17" t="s">
        <v>150</v>
      </c>
      <c r="Z1790" s="17">
        <v>20200810</v>
      </c>
      <c r="AA1790" s="17" t="s">
        <v>78</v>
      </c>
      <c r="AB1790" s="17">
        <v>1</v>
      </c>
      <c r="AC1790" s="17" t="str">
        <f>IFERROR(VLOOKUP(A1790,[1]Cruces!AJ:AK,2,0),VLOOKUP(CONCATENATE(X1790,AA1790),[1]Cruces!G:H,2,0))</f>
        <v>Solicitud de Obra</v>
      </c>
      <c r="AD1790" s="17">
        <f t="shared" si="480"/>
        <v>7</v>
      </c>
      <c r="AE1790" s="17">
        <f t="shared" si="481"/>
        <v>7</v>
      </c>
      <c r="AF1790" s="17">
        <f t="shared" si="482"/>
        <v>2020</v>
      </c>
      <c r="AG1790" s="17" t="str">
        <f>IFERROR(VLOOKUP(MID(A1790,2,4)*1,[1]Cruces!K:L,2,0),"Verificar")</f>
        <v>Atlántico Norte</v>
      </c>
      <c r="AH1790" s="17">
        <f t="shared" ca="1" si="483"/>
        <v>141</v>
      </c>
      <c r="AI1790" s="17" t="str">
        <f>IFERROR(VLOOKUP(U1790,[1]Cruces!$O$1:$P$6,2,0),"Sin Orden")</f>
        <v>Resuelta</v>
      </c>
      <c r="AJ1790" s="17">
        <f t="shared" si="484"/>
        <v>10</v>
      </c>
      <c r="AK1790" s="17">
        <f t="shared" si="485"/>
        <v>8</v>
      </c>
      <c r="AL1790" s="17">
        <f t="shared" si="486"/>
        <v>2020</v>
      </c>
      <c r="AM1790" s="17">
        <f t="shared" ca="1" si="487"/>
        <v>107</v>
      </c>
      <c r="AN1790" s="18">
        <f>IFERROR(VLOOKUP(R1790*1,'[1]Ordenes de Servicio'!G:K,5,0),"No Cruza")</f>
        <v>44053</v>
      </c>
      <c r="AO1790" s="17">
        <f t="shared" ca="1" si="488"/>
        <v>34</v>
      </c>
      <c r="AP1790" s="17">
        <f t="shared" si="489"/>
        <v>16</v>
      </c>
      <c r="AQ1790" s="17">
        <f t="shared" si="490"/>
        <v>7</v>
      </c>
      <c r="AR1790" s="17">
        <f t="shared" si="491"/>
        <v>2020</v>
      </c>
      <c r="AS1790" s="17">
        <f t="shared" ca="1" si="492"/>
        <v>132</v>
      </c>
      <c r="AT1790" s="17" t="str">
        <f t="shared" ca="1" si="495"/>
        <v>No</v>
      </c>
      <c r="AU1790" s="17">
        <f t="shared" si="493"/>
        <v>25</v>
      </c>
      <c r="AV1790" s="17" t="str">
        <f>+VLOOKUP(B1790,[1]Cruces!S:T,2,0)</f>
        <v>5. Consultoría / Adjudicación</v>
      </c>
    </row>
    <row r="1791" spans="1:48" hidden="1" x14ac:dyDescent="0.25">
      <c r="A1791" s="17" t="s">
        <v>3400</v>
      </c>
      <c r="B1791" s="17" t="s">
        <v>68</v>
      </c>
      <c r="C1791" s="17">
        <v>0</v>
      </c>
      <c r="D1791" s="17">
        <v>0</v>
      </c>
      <c r="E1791" s="17" t="s">
        <v>55</v>
      </c>
      <c r="F1791" s="17" t="s">
        <v>126</v>
      </c>
      <c r="G1791" s="17" t="s">
        <v>3401</v>
      </c>
      <c r="H1791" s="17">
        <v>0</v>
      </c>
      <c r="I1791" s="17" t="s">
        <v>116</v>
      </c>
      <c r="J1791" s="17" t="s">
        <v>59</v>
      </c>
      <c r="K1791" s="17" t="s">
        <v>3402</v>
      </c>
      <c r="L1791" s="17" t="s">
        <v>129</v>
      </c>
      <c r="M1791" s="17" t="s">
        <v>130</v>
      </c>
      <c r="N1791" s="17" t="s">
        <v>75</v>
      </c>
      <c r="O1791" s="17">
        <v>20200701</v>
      </c>
      <c r="P1791" s="17">
        <v>20200731</v>
      </c>
      <c r="Q1791" s="17">
        <v>7751</v>
      </c>
      <c r="R1791" s="17">
        <v>27906222</v>
      </c>
      <c r="S1791" s="17" t="s">
        <v>76</v>
      </c>
      <c r="T1791" s="17" t="s">
        <v>63</v>
      </c>
      <c r="U1791" s="17" t="s">
        <v>91</v>
      </c>
      <c r="V1791" s="17">
        <f t="shared" si="494"/>
        <v>50</v>
      </c>
      <c r="W1791" s="17">
        <v>50000</v>
      </c>
      <c r="X1791" s="17" t="s">
        <v>64</v>
      </c>
      <c r="Y1791" s="17" t="s">
        <v>188</v>
      </c>
      <c r="Z1791" s="17">
        <v>20200731</v>
      </c>
      <c r="AA1791" s="17" t="s">
        <v>78</v>
      </c>
      <c r="AB1791" s="17">
        <v>1</v>
      </c>
      <c r="AC1791" s="17" t="str">
        <f>IFERROR(VLOOKUP(A1791,[1]Cruces!AJ:AK,2,0),VLOOKUP(CONCATENATE(X1791,AA1791),[1]Cruces!G:H,2,0))</f>
        <v>Solicitud de Obra</v>
      </c>
      <c r="AD1791" s="17">
        <f t="shared" si="480"/>
        <v>1</v>
      </c>
      <c r="AE1791" s="17">
        <f t="shared" si="481"/>
        <v>7</v>
      </c>
      <c r="AF1791" s="17">
        <f t="shared" si="482"/>
        <v>2020</v>
      </c>
      <c r="AG1791" s="17" t="str">
        <f>IFERROR(VLOOKUP(MID(A1791,2,4)*1,[1]Cruces!K:L,2,0),"Verificar")</f>
        <v>Guajira</v>
      </c>
      <c r="AH1791" s="17">
        <f t="shared" ca="1" si="483"/>
        <v>147</v>
      </c>
      <c r="AI1791" s="17" t="str">
        <f>IFERROR(VLOOKUP(U1791,[1]Cruces!$O$1:$P$6,2,0),"Sin Orden")</f>
        <v>Resuelta</v>
      </c>
      <c r="AJ1791" s="17">
        <f t="shared" si="484"/>
        <v>31</v>
      </c>
      <c r="AK1791" s="17">
        <f t="shared" si="485"/>
        <v>7</v>
      </c>
      <c r="AL1791" s="17">
        <f t="shared" si="486"/>
        <v>2020</v>
      </c>
      <c r="AM1791" s="17">
        <f t="shared" ca="1" si="487"/>
        <v>117</v>
      </c>
      <c r="AN1791" s="18" t="str">
        <f>IFERROR(VLOOKUP(R1791*1,'[1]Ordenes de Servicio'!G:K,5,0),"No Cruza")</f>
        <v>No Cruza</v>
      </c>
      <c r="AO1791" s="17">
        <f t="shared" ca="1" si="488"/>
        <v>30</v>
      </c>
      <c r="AP1791" s="17">
        <f t="shared" si="489"/>
        <v>31</v>
      </c>
      <c r="AQ1791" s="17">
        <f t="shared" si="490"/>
        <v>7</v>
      </c>
      <c r="AR1791" s="17">
        <f t="shared" si="491"/>
        <v>2020</v>
      </c>
      <c r="AS1791" s="17">
        <f t="shared" ca="1" si="492"/>
        <v>117</v>
      </c>
      <c r="AT1791" s="17" t="str">
        <f t="shared" ca="1" si="495"/>
        <v>No</v>
      </c>
      <c r="AU1791" s="17">
        <f t="shared" si="493"/>
        <v>0</v>
      </c>
      <c r="AV1791" s="17" t="str">
        <f>+VLOOKUP(B1791,[1]Cruces!S:T,2,0)</f>
        <v>5. Consultoría / Adjudicación</v>
      </c>
    </row>
    <row r="1792" spans="1:48" hidden="1" x14ac:dyDescent="0.25">
      <c r="A1792" s="17" t="s">
        <v>6985</v>
      </c>
      <c r="B1792" s="17" t="s">
        <v>68</v>
      </c>
      <c r="C1792" s="17">
        <v>0</v>
      </c>
      <c r="D1792" s="17">
        <v>0</v>
      </c>
      <c r="E1792" s="17" t="s">
        <v>55</v>
      </c>
      <c r="F1792" s="17" t="s">
        <v>56</v>
      </c>
      <c r="G1792" s="17" t="s">
        <v>6986</v>
      </c>
      <c r="H1792" s="17">
        <v>3007387375</v>
      </c>
      <c r="I1792" s="17" t="s">
        <v>71</v>
      </c>
      <c r="J1792" s="17" t="s">
        <v>59</v>
      </c>
      <c r="K1792" s="17" t="s">
        <v>6987</v>
      </c>
      <c r="L1792" s="17" t="s">
        <v>255</v>
      </c>
      <c r="M1792" s="17" t="s">
        <v>256</v>
      </c>
      <c r="N1792" s="17" t="s">
        <v>75</v>
      </c>
      <c r="O1792" s="17">
        <v>20200526</v>
      </c>
      <c r="P1792" s="17">
        <v>20200810</v>
      </c>
      <c r="Q1792" s="17">
        <v>1110</v>
      </c>
      <c r="R1792" s="17">
        <v>0</v>
      </c>
      <c r="S1792" s="17"/>
      <c r="T1792" s="17" t="s">
        <v>63</v>
      </c>
      <c r="U1792" s="17"/>
      <c r="V1792" s="17">
        <f t="shared" si="494"/>
        <v>5</v>
      </c>
      <c r="W1792" s="17">
        <v>5000</v>
      </c>
      <c r="X1792" s="17" t="s">
        <v>218</v>
      </c>
      <c r="Y1792" s="17" t="s">
        <v>105</v>
      </c>
      <c r="Z1792" s="17">
        <v>20200810</v>
      </c>
      <c r="AA1792" s="17" t="s">
        <v>219</v>
      </c>
      <c r="AB1792" s="17">
        <v>1</v>
      </c>
      <c r="AC1792" s="17" t="str">
        <f>IFERROR(VLOOKUP(A1792,[1]Cruces!AJ:AK,2,0),VLOOKUP(CONCATENATE(X1792,AA1792),[1]Cruces!G:H,2,0))</f>
        <v>Solicitud CREG 030</v>
      </c>
      <c r="AD1792" s="17">
        <f t="shared" si="480"/>
        <v>26</v>
      </c>
      <c r="AE1792" s="17">
        <f t="shared" si="481"/>
        <v>5</v>
      </c>
      <c r="AF1792" s="17">
        <f t="shared" si="482"/>
        <v>2020</v>
      </c>
      <c r="AG1792" s="17" t="str">
        <f>IFERROR(VLOOKUP(MID(A1792,2,4)*1,[1]Cruces!K:L,2,0),"Verificar")</f>
        <v>Atlántico Norte</v>
      </c>
      <c r="AH1792" s="17">
        <f t="shared" ca="1" si="483"/>
        <v>183</v>
      </c>
      <c r="AI1792" s="17" t="str">
        <f>IFERROR(VLOOKUP(U1792,[1]Cruces!$O$1:$P$6,2,0),"Sin Orden")</f>
        <v>Sin Orden</v>
      </c>
      <c r="AJ1792" s="17">
        <f t="shared" si="484"/>
        <v>10</v>
      </c>
      <c r="AK1792" s="17">
        <f t="shared" si="485"/>
        <v>8</v>
      </c>
      <c r="AL1792" s="17">
        <f t="shared" si="486"/>
        <v>2020</v>
      </c>
      <c r="AM1792" s="17">
        <f t="shared" ca="1" si="487"/>
        <v>107</v>
      </c>
      <c r="AN1792" s="18" t="str">
        <f>IFERROR(VLOOKUP(R1792*1,'[1]Ordenes de Servicio'!G:K,5,0),"No Cruza")</f>
        <v>No Cruza</v>
      </c>
      <c r="AO1792" s="17">
        <f t="shared" ca="1" si="488"/>
        <v>107</v>
      </c>
      <c r="AP1792" s="17">
        <f t="shared" si="489"/>
        <v>10</v>
      </c>
      <c r="AQ1792" s="17">
        <f t="shared" si="490"/>
        <v>8</v>
      </c>
      <c r="AR1792" s="17">
        <f t="shared" si="491"/>
        <v>2020</v>
      </c>
      <c r="AS1792" s="17">
        <f t="shared" ca="1" si="492"/>
        <v>107</v>
      </c>
      <c r="AT1792" s="17" t="str">
        <f t="shared" ca="1" si="495"/>
        <v>No</v>
      </c>
      <c r="AU1792" s="17">
        <f t="shared" si="493"/>
        <v>0</v>
      </c>
      <c r="AV1792" s="17" t="str">
        <f>+VLOOKUP(B1792,[1]Cruces!S:T,2,0)</f>
        <v>5. Consultoría / Adjudicación</v>
      </c>
    </row>
    <row r="1793" spans="1:48" x14ac:dyDescent="0.25">
      <c r="A1793" s="17" t="s">
        <v>3403</v>
      </c>
      <c r="B1793" s="17" t="s">
        <v>80</v>
      </c>
      <c r="C1793" s="17">
        <v>8098298</v>
      </c>
      <c r="D1793" s="17">
        <v>10031035</v>
      </c>
      <c r="E1793" s="17" t="s">
        <v>93</v>
      </c>
      <c r="F1793" s="17" t="s">
        <v>81</v>
      </c>
      <c r="G1793" s="17" t="s">
        <v>3404</v>
      </c>
      <c r="H1793" s="17">
        <v>3015934492</v>
      </c>
      <c r="I1793" s="17" t="s">
        <v>71</v>
      </c>
      <c r="J1793" s="17" t="s">
        <v>3405</v>
      </c>
      <c r="K1793" s="17" t="s">
        <v>97</v>
      </c>
      <c r="L1793" s="17" t="s">
        <v>85</v>
      </c>
      <c r="M1793" s="17" t="s">
        <v>86</v>
      </c>
      <c r="N1793" s="17" t="s">
        <v>87</v>
      </c>
      <c r="O1793" s="17">
        <v>20200907</v>
      </c>
      <c r="P1793" s="17">
        <v>20201121</v>
      </c>
      <c r="Q1793" s="17">
        <v>3410</v>
      </c>
      <c r="R1793" s="17">
        <v>28261769</v>
      </c>
      <c r="S1793" s="17" t="s">
        <v>76</v>
      </c>
      <c r="T1793" s="17" t="s">
        <v>63</v>
      </c>
      <c r="U1793" s="17" t="s">
        <v>91</v>
      </c>
      <c r="V1793" s="17">
        <f t="shared" si="494"/>
        <v>30</v>
      </c>
      <c r="W1793" s="17">
        <v>30000</v>
      </c>
      <c r="X1793" s="17" t="s">
        <v>89</v>
      </c>
      <c r="Y1793" s="17" t="s">
        <v>90</v>
      </c>
      <c r="Z1793" s="17">
        <v>20201121</v>
      </c>
      <c r="AA1793" s="17" t="s">
        <v>78</v>
      </c>
      <c r="AB1793" s="17">
        <v>1</v>
      </c>
      <c r="AC1793" s="17" t="str">
        <f>IFERROR(VLOOKUP(A1793,[1]Cruces!AJ:AK,2,0),VLOOKUP(CONCATENATE(X1793,AA1793),[1]Cruces!G:H,2,0))</f>
        <v>Solicitud de Obra</v>
      </c>
      <c r="AD1793" s="17">
        <f t="shared" si="480"/>
        <v>7</v>
      </c>
      <c r="AE1793" s="17">
        <f t="shared" si="481"/>
        <v>9</v>
      </c>
      <c r="AF1793" s="17">
        <f t="shared" si="482"/>
        <v>2020</v>
      </c>
      <c r="AG1793" s="17" t="str">
        <f>IFERROR(VLOOKUP(MID(A1793,2,4)*1,[1]Cruces!K:L,2,0),"Verificar")</f>
        <v>Magdalena</v>
      </c>
      <c r="AH1793" s="17">
        <f t="shared" ca="1" si="483"/>
        <v>79</v>
      </c>
      <c r="AI1793" s="17" t="str">
        <f>IFERROR(VLOOKUP(U1793,[1]Cruces!$O$1:$P$6,2,0),"Sin Orden")</f>
        <v>Resuelta</v>
      </c>
      <c r="AJ1793" s="17">
        <f t="shared" si="484"/>
        <v>21</v>
      </c>
      <c r="AK1793" s="17">
        <f t="shared" si="485"/>
        <v>11</v>
      </c>
      <c r="AL1793" s="17">
        <f t="shared" si="486"/>
        <v>2020</v>
      </c>
      <c r="AM1793" s="17">
        <f t="shared" ca="1" si="487"/>
        <v>4</v>
      </c>
      <c r="AN1793" s="18" t="str">
        <f>IFERROR(VLOOKUP(R1793*1,'[1]Ordenes de Servicio'!G:K,5,0),"No Cruza")</f>
        <v>No Cruza</v>
      </c>
      <c r="AO1793" s="17">
        <f t="shared" ca="1" si="488"/>
        <v>75</v>
      </c>
      <c r="AP1793" s="17">
        <f t="shared" si="489"/>
        <v>21</v>
      </c>
      <c r="AQ1793" s="17">
        <f t="shared" si="490"/>
        <v>11</v>
      </c>
      <c r="AR1793" s="17">
        <f t="shared" si="491"/>
        <v>2020</v>
      </c>
      <c r="AS1793" s="17">
        <f t="shared" ca="1" si="492"/>
        <v>4</v>
      </c>
      <c r="AT1793" s="17" t="str">
        <f t="shared" ca="1" si="495"/>
        <v>No</v>
      </c>
      <c r="AU1793" s="17">
        <f t="shared" si="493"/>
        <v>0</v>
      </c>
      <c r="AV1793" s="17" t="str">
        <f>+VLOOKUP(B1793,[1]Cruces!S:T,2,0)</f>
        <v>8. Puesta en Servicio</v>
      </c>
    </row>
    <row r="1794" spans="1:48" hidden="1" x14ac:dyDescent="0.25">
      <c r="A1794" s="17" t="s">
        <v>6988</v>
      </c>
      <c r="B1794" s="17" t="s">
        <v>296</v>
      </c>
      <c r="C1794" s="17">
        <v>0</v>
      </c>
      <c r="D1794" s="17">
        <v>0</v>
      </c>
      <c r="E1794" s="17" t="s">
        <v>55</v>
      </c>
      <c r="F1794" s="17" t="s">
        <v>56</v>
      </c>
      <c r="G1794" s="17" t="s">
        <v>6989</v>
      </c>
      <c r="H1794" s="17">
        <v>3208344816</v>
      </c>
      <c r="I1794" s="17" t="s">
        <v>71</v>
      </c>
      <c r="J1794" s="17" t="s">
        <v>59</v>
      </c>
      <c r="K1794" s="17" t="s">
        <v>6990</v>
      </c>
      <c r="L1794" s="17" t="s">
        <v>217</v>
      </c>
      <c r="M1794" s="17" t="s">
        <v>55</v>
      </c>
      <c r="N1794" s="17" t="s">
        <v>301</v>
      </c>
      <c r="O1794" s="17">
        <v>20191128</v>
      </c>
      <c r="P1794" s="17">
        <v>20191203</v>
      </c>
      <c r="Q1794" s="17">
        <v>3410</v>
      </c>
      <c r="R1794" s="17">
        <v>0</v>
      </c>
      <c r="S1794" s="17"/>
      <c r="T1794" s="17" t="s">
        <v>63</v>
      </c>
      <c r="U1794" s="17"/>
      <c r="V1794" s="17">
        <f t="shared" si="494"/>
        <v>3.6</v>
      </c>
      <c r="W1794" s="17">
        <v>3600</v>
      </c>
      <c r="X1794" s="17" t="s">
        <v>218</v>
      </c>
      <c r="Y1794" s="17" t="s">
        <v>296</v>
      </c>
      <c r="Z1794" s="17">
        <v>20191203</v>
      </c>
      <c r="AA1794" s="17" t="s">
        <v>219</v>
      </c>
      <c r="AB1794" s="17">
        <v>1</v>
      </c>
      <c r="AC1794" s="17" t="str">
        <f>IFERROR(VLOOKUP(A1794,[1]Cruces!AJ:AK,2,0),VLOOKUP(CONCATENATE(X1794,AA1794),[1]Cruces!G:H,2,0))</f>
        <v>Solicitud CREG 030</v>
      </c>
      <c r="AD1794" s="17">
        <f t="shared" si="480"/>
        <v>28</v>
      </c>
      <c r="AE1794" s="17">
        <f t="shared" si="481"/>
        <v>11</v>
      </c>
      <c r="AF1794" s="17">
        <f t="shared" si="482"/>
        <v>2019</v>
      </c>
      <c r="AG1794" s="17" t="str">
        <f>IFERROR(VLOOKUP(MID(A1794,2,4)*1,[1]Cruces!K:L,2,0),"Verificar")</f>
        <v>Magdalena</v>
      </c>
      <c r="AH1794" s="17">
        <f t="shared" ca="1" si="483"/>
        <v>363</v>
      </c>
      <c r="AI1794" s="17" t="str">
        <f>IFERROR(VLOOKUP(U1794,[1]Cruces!$O$1:$P$6,2,0),"Sin Orden")</f>
        <v>Sin Orden</v>
      </c>
      <c r="AJ1794" s="17">
        <f t="shared" si="484"/>
        <v>3</v>
      </c>
      <c r="AK1794" s="17">
        <f t="shared" si="485"/>
        <v>12</v>
      </c>
      <c r="AL1794" s="17">
        <f t="shared" si="486"/>
        <v>2019</v>
      </c>
      <c r="AM1794" s="17">
        <f t="shared" ca="1" si="487"/>
        <v>358</v>
      </c>
      <c r="AN1794" s="18" t="str">
        <f>IFERROR(VLOOKUP(R1794*1,'[1]Ordenes de Servicio'!G:K,5,0),"No Cruza")</f>
        <v>No Cruza</v>
      </c>
      <c r="AO1794" s="17">
        <f t="shared" ca="1" si="488"/>
        <v>358</v>
      </c>
      <c r="AP1794" s="17">
        <f t="shared" si="489"/>
        <v>3</v>
      </c>
      <c r="AQ1794" s="17">
        <f t="shared" si="490"/>
        <v>12</v>
      </c>
      <c r="AR1794" s="17">
        <f t="shared" si="491"/>
        <v>2019</v>
      </c>
      <c r="AS1794" s="17">
        <f t="shared" ca="1" si="492"/>
        <v>358</v>
      </c>
      <c r="AT1794" s="17" t="str">
        <f t="shared" ca="1" si="495"/>
        <v>No</v>
      </c>
      <c r="AU1794" s="17">
        <f t="shared" si="493"/>
        <v>0</v>
      </c>
      <c r="AV1794" s="17" t="str">
        <f>+VLOOKUP(B1794,[1]Cruces!S:T,2,0)</f>
        <v>3. Evaluación Técnico Ecónomica</v>
      </c>
    </row>
    <row r="1795" spans="1:48" hidden="1" x14ac:dyDescent="0.25">
      <c r="A1795" s="17" t="s">
        <v>8782</v>
      </c>
      <c r="B1795" s="17" t="s">
        <v>1943</v>
      </c>
      <c r="C1795" s="17">
        <v>0</v>
      </c>
      <c r="D1795" s="17">
        <v>0</v>
      </c>
      <c r="E1795" s="17" t="s">
        <v>55</v>
      </c>
      <c r="F1795" s="17" t="s">
        <v>8378</v>
      </c>
      <c r="G1795" s="17" t="s">
        <v>8783</v>
      </c>
      <c r="H1795" s="17">
        <v>3157041671</v>
      </c>
      <c r="I1795" s="17" t="s">
        <v>71</v>
      </c>
      <c r="J1795" s="17" t="s">
        <v>59</v>
      </c>
      <c r="K1795" s="17" t="s">
        <v>97</v>
      </c>
      <c r="L1795" s="17" t="s">
        <v>8784</v>
      </c>
      <c r="M1795" s="17" t="s">
        <v>8785</v>
      </c>
      <c r="N1795" s="17" t="s">
        <v>1946</v>
      </c>
      <c r="O1795" s="17">
        <v>20201029</v>
      </c>
      <c r="P1795" s="17">
        <v>20201029</v>
      </c>
      <c r="Q1795" s="17">
        <v>3340</v>
      </c>
      <c r="R1795" s="17">
        <v>28259250</v>
      </c>
      <c r="S1795" s="17" t="s">
        <v>6601</v>
      </c>
      <c r="T1795" s="17" t="s">
        <v>7091</v>
      </c>
      <c r="U1795" s="17" t="s">
        <v>77</v>
      </c>
      <c r="V1795" s="17">
        <f t="shared" si="494"/>
        <v>5</v>
      </c>
      <c r="W1795" s="17">
        <v>5000</v>
      </c>
      <c r="X1795" s="17" t="s">
        <v>7065</v>
      </c>
      <c r="Y1795" s="17" t="s">
        <v>1943</v>
      </c>
      <c r="Z1795" s="17">
        <v>20201029</v>
      </c>
      <c r="AA1795" s="17" t="s">
        <v>1947</v>
      </c>
      <c r="AB1795" s="17">
        <v>1</v>
      </c>
      <c r="AC1795" s="17" t="str">
        <f>IFERROR(VLOOKUP(A1795,[1]Cruces!AJ:AK,2,0),VLOOKUP(CONCATENATE(X1795,AA1795),[1]Cruces!G:H,2,0))</f>
        <v>Solicitud por BT</v>
      </c>
      <c r="AD1795" s="17">
        <f t="shared" si="480"/>
        <v>29</v>
      </c>
      <c r="AE1795" s="17">
        <f t="shared" si="481"/>
        <v>10</v>
      </c>
      <c r="AF1795" s="17">
        <f t="shared" si="482"/>
        <v>2020</v>
      </c>
      <c r="AG1795" s="17" t="str">
        <f>IFERROR(VLOOKUP(MID(A1795,2,4)*1,[1]Cruces!K:L,2,0),"Verificar")</f>
        <v>Guajira</v>
      </c>
      <c r="AH1795" s="17">
        <f t="shared" ca="1" si="483"/>
        <v>27</v>
      </c>
      <c r="AI1795" s="17" t="str">
        <f>IFERROR(VLOOKUP(U1795,[1]Cruces!$O$1:$P$6,2,0),"Sin Orden")</f>
        <v>Pendiente</v>
      </c>
      <c r="AJ1795" s="17">
        <f t="shared" si="484"/>
        <v>29</v>
      </c>
      <c r="AK1795" s="17">
        <f t="shared" si="485"/>
        <v>10</v>
      </c>
      <c r="AL1795" s="17">
        <f t="shared" si="486"/>
        <v>2020</v>
      </c>
      <c r="AM1795" s="17">
        <f t="shared" ca="1" si="487"/>
        <v>27</v>
      </c>
      <c r="AN1795" s="18">
        <f>IFERROR(VLOOKUP(R1795*1,'[1]Ordenes de Servicio'!G:K,5,0),"No Cruza")</f>
        <v>44133</v>
      </c>
      <c r="AO1795" s="17">
        <f t="shared" ca="1" si="488"/>
        <v>27</v>
      </c>
      <c r="AP1795" s="17">
        <f t="shared" si="489"/>
        <v>29</v>
      </c>
      <c r="AQ1795" s="17">
        <f t="shared" si="490"/>
        <v>10</v>
      </c>
      <c r="AR1795" s="17">
        <f t="shared" si="491"/>
        <v>2020</v>
      </c>
      <c r="AS1795" s="17">
        <f t="shared" ca="1" si="492"/>
        <v>27</v>
      </c>
      <c r="AT1795" s="17" t="str">
        <f t="shared" ca="1" si="495"/>
        <v>No</v>
      </c>
      <c r="AU1795" s="17">
        <f t="shared" si="493"/>
        <v>0</v>
      </c>
      <c r="AV1795" s="17" t="str">
        <f>+VLOOKUP(B1795,[1]Cruces!S:T,2,0)</f>
        <v>7. Ejecución en Campo OS BT</v>
      </c>
    </row>
    <row r="1796" spans="1:48" hidden="1" x14ac:dyDescent="0.25">
      <c r="A1796" s="17" t="s">
        <v>8786</v>
      </c>
      <c r="B1796" s="17" t="s">
        <v>7104</v>
      </c>
      <c r="C1796" s="17">
        <v>0</v>
      </c>
      <c r="D1796" s="17">
        <v>0</v>
      </c>
      <c r="E1796" s="17" t="s">
        <v>55</v>
      </c>
      <c r="F1796" s="17" t="s">
        <v>56</v>
      </c>
      <c r="G1796" s="17" t="s">
        <v>8787</v>
      </c>
      <c r="H1796" s="17">
        <v>3013760796</v>
      </c>
      <c r="I1796" s="17" t="s">
        <v>71</v>
      </c>
      <c r="J1796" s="17" t="s">
        <v>59</v>
      </c>
      <c r="K1796" s="17" t="s">
        <v>97</v>
      </c>
      <c r="L1796" s="17" t="s">
        <v>7470</v>
      </c>
      <c r="M1796" s="17" t="s">
        <v>7471</v>
      </c>
      <c r="N1796" s="17" t="s">
        <v>7108</v>
      </c>
      <c r="O1796" s="17">
        <v>20201031</v>
      </c>
      <c r="P1796" s="17">
        <v>20201106</v>
      </c>
      <c r="Q1796" s="17">
        <v>1110</v>
      </c>
      <c r="R1796" s="17">
        <v>28263644</v>
      </c>
      <c r="S1796" s="17" t="s">
        <v>6601</v>
      </c>
      <c r="T1796" s="17" t="s">
        <v>63</v>
      </c>
      <c r="U1796" s="17" t="s">
        <v>91</v>
      </c>
      <c r="V1796" s="17">
        <f t="shared" si="494"/>
        <v>3</v>
      </c>
      <c r="W1796" s="17">
        <v>3000</v>
      </c>
      <c r="X1796" s="17" t="s">
        <v>7065</v>
      </c>
      <c r="Y1796" s="17" t="s">
        <v>7104</v>
      </c>
      <c r="Z1796" s="17">
        <v>20201106</v>
      </c>
      <c r="AA1796" s="17" t="s">
        <v>1947</v>
      </c>
      <c r="AB1796" s="17">
        <v>1</v>
      </c>
      <c r="AC1796" s="17" t="str">
        <f>IFERROR(VLOOKUP(A1796,[1]Cruces!AJ:AK,2,0),VLOOKUP(CONCATENATE(X1796,AA1796),[1]Cruces!G:H,2,0))</f>
        <v>Solicitud por BT</v>
      </c>
      <c r="AD1796" s="17">
        <f t="shared" si="480"/>
        <v>31</v>
      </c>
      <c r="AE1796" s="17">
        <f t="shared" si="481"/>
        <v>10</v>
      </c>
      <c r="AF1796" s="17">
        <f t="shared" si="482"/>
        <v>2020</v>
      </c>
      <c r="AG1796" s="17" t="str">
        <f>IFERROR(VLOOKUP(MID(A1796,2,4)*1,[1]Cruces!K:L,2,0),"Verificar")</f>
        <v>Atlántico Norte</v>
      </c>
      <c r="AH1796" s="17">
        <f t="shared" ca="1" si="483"/>
        <v>25</v>
      </c>
      <c r="AI1796" s="17" t="str">
        <f>IFERROR(VLOOKUP(U1796,[1]Cruces!$O$1:$P$6,2,0),"Sin Orden")</f>
        <v>Resuelta</v>
      </c>
      <c r="AJ1796" s="17">
        <f t="shared" si="484"/>
        <v>6</v>
      </c>
      <c r="AK1796" s="17">
        <f t="shared" si="485"/>
        <v>11</v>
      </c>
      <c r="AL1796" s="17">
        <f t="shared" si="486"/>
        <v>2020</v>
      </c>
      <c r="AM1796" s="17">
        <f t="shared" ca="1" si="487"/>
        <v>19</v>
      </c>
      <c r="AN1796" s="18" t="str">
        <f>IFERROR(VLOOKUP(R1796*1,'[1]Ordenes de Servicio'!G:K,5,0),"No Cruza")</f>
        <v>No Cruza</v>
      </c>
      <c r="AO1796" s="17">
        <f t="shared" ca="1" si="488"/>
        <v>6</v>
      </c>
      <c r="AP1796" s="17">
        <f t="shared" si="489"/>
        <v>6</v>
      </c>
      <c r="AQ1796" s="17">
        <f t="shared" si="490"/>
        <v>11</v>
      </c>
      <c r="AR1796" s="17">
        <f t="shared" si="491"/>
        <v>2020</v>
      </c>
      <c r="AS1796" s="17">
        <f t="shared" ca="1" si="492"/>
        <v>19</v>
      </c>
      <c r="AT1796" s="17" t="str">
        <f t="shared" ca="1" si="495"/>
        <v>No</v>
      </c>
      <c r="AU1796" s="17">
        <f t="shared" si="493"/>
        <v>0</v>
      </c>
      <c r="AV1796" s="17" t="str">
        <f>+VLOOKUP(B1796,[1]Cruces!S:T,2,0)</f>
        <v>7. Ejecución en Campo OS BT</v>
      </c>
    </row>
    <row r="1797" spans="1:48" hidden="1" x14ac:dyDescent="0.25">
      <c r="A1797" s="17" t="s">
        <v>8788</v>
      </c>
      <c r="B1797" s="17" t="s">
        <v>569</v>
      </c>
      <c r="C1797" s="17">
        <v>0</v>
      </c>
      <c r="D1797" s="17">
        <v>0</v>
      </c>
      <c r="E1797" s="17" t="s">
        <v>55</v>
      </c>
      <c r="F1797" s="17" t="s">
        <v>7082</v>
      </c>
      <c r="G1797" s="17" t="s">
        <v>8789</v>
      </c>
      <c r="H1797" s="17">
        <v>3017881412</v>
      </c>
      <c r="I1797" s="17" t="s">
        <v>71</v>
      </c>
      <c r="J1797" s="17" t="s">
        <v>59</v>
      </c>
      <c r="K1797" s="17" t="s">
        <v>97</v>
      </c>
      <c r="L1797" s="17" t="s">
        <v>7176</v>
      </c>
      <c r="M1797" s="17" t="s">
        <v>7177</v>
      </c>
      <c r="N1797" s="17" t="s">
        <v>572</v>
      </c>
      <c r="O1797" s="17">
        <v>20200918</v>
      </c>
      <c r="P1797" s="17">
        <v>20201110</v>
      </c>
      <c r="Q1797" s="17">
        <v>1170</v>
      </c>
      <c r="R1797" s="17">
        <v>0</v>
      </c>
      <c r="S1797" s="17"/>
      <c r="T1797" s="17" t="s">
        <v>63</v>
      </c>
      <c r="U1797" s="17"/>
      <c r="V1797" s="17">
        <f t="shared" si="494"/>
        <v>2</v>
      </c>
      <c r="W1797" s="17">
        <v>2000</v>
      </c>
      <c r="X1797" s="17" t="s">
        <v>7065</v>
      </c>
      <c r="Y1797" s="17" t="s">
        <v>569</v>
      </c>
      <c r="Z1797" s="17">
        <v>20201110</v>
      </c>
      <c r="AA1797" s="17" t="s">
        <v>1947</v>
      </c>
      <c r="AB1797" s="17">
        <v>1</v>
      </c>
      <c r="AC1797" s="17" t="str">
        <f>IFERROR(VLOOKUP(A1797,[1]Cruces!AJ:AK,2,0),VLOOKUP(CONCATENATE(X1797,AA1797),[1]Cruces!G:H,2,0))</f>
        <v>Solicitud por BT</v>
      </c>
      <c r="AD1797" s="17">
        <f t="shared" si="480"/>
        <v>18</v>
      </c>
      <c r="AE1797" s="17">
        <f t="shared" si="481"/>
        <v>9</v>
      </c>
      <c r="AF1797" s="17">
        <f t="shared" si="482"/>
        <v>2020</v>
      </c>
      <c r="AG1797" s="17" t="str">
        <f>IFERROR(VLOOKUP(MID(A1797,2,4)*1,[1]Cruces!K:L,2,0),"Verificar")</f>
        <v>Atlántico Norte</v>
      </c>
      <c r="AH1797" s="17">
        <f t="shared" ca="1" si="483"/>
        <v>68</v>
      </c>
      <c r="AI1797" s="17" t="str">
        <f>IFERROR(VLOOKUP(U1797,[1]Cruces!$O$1:$P$6,2,0),"Sin Orden")</f>
        <v>Sin Orden</v>
      </c>
      <c r="AJ1797" s="17">
        <f t="shared" si="484"/>
        <v>10</v>
      </c>
      <c r="AK1797" s="17">
        <f t="shared" si="485"/>
        <v>11</v>
      </c>
      <c r="AL1797" s="17">
        <f t="shared" si="486"/>
        <v>2020</v>
      </c>
      <c r="AM1797" s="17">
        <f t="shared" ca="1" si="487"/>
        <v>15</v>
      </c>
      <c r="AN1797" s="18" t="str">
        <f>IFERROR(VLOOKUP(R1797*1,'[1]Ordenes de Servicio'!G:K,5,0),"No Cruza")</f>
        <v>No Cruza</v>
      </c>
      <c r="AO1797" s="17">
        <f t="shared" ca="1" si="488"/>
        <v>15</v>
      </c>
      <c r="AP1797" s="17">
        <f t="shared" si="489"/>
        <v>10</v>
      </c>
      <c r="AQ1797" s="17">
        <f t="shared" si="490"/>
        <v>11</v>
      </c>
      <c r="AR1797" s="17">
        <f t="shared" si="491"/>
        <v>2020</v>
      </c>
      <c r="AS1797" s="17">
        <f t="shared" ca="1" si="492"/>
        <v>15</v>
      </c>
      <c r="AT1797" s="17" t="str">
        <f t="shared" ca="1" si="495"/>
        <v>No</v>
      </c>
      <c r="AU1797" s="17">
        <f t="shared" si="493"/>
        <v>0</v>
      </c>
      <c r="AV1797" s="17" t="str">
        <f>+VLOOKUP(B1797,[1]Cruces!S:T,2,0)</f>
        <v>1. Solicitud</v>
      </c>
    </row>
    <row r="1798" spans="1:48" hidden="1" x14ac:dyDescent="0.25">
      <c r="A1798" s="17" t="s">
        <v>6991</v>
      </c>
      <c r="B1798" s="17" t="s">
        <v>569</v>
      </c>
      <c r="C1798" s="17">
        <v>0</v>
      </c>
      <c r="D1798" s="17">
        <v>0</v>
      </c>
      <c r="E1798" s="17" t="s">
        <v>55</v>
      </c>
      <c r="F1798" s="17" t="s">
        <v>56</v>
      </c>
      <c r="G1798" s="17" t="s">
        <v>6992</v>
      </c>
      <c r="H1798" s="17">
        <v>3016310453</v>
      </c>
      <c r="I1798" s="17" t="s">
        <v>182</v>
      </c>
      <c r="J1798" s="17" t="s">
        <v>59</v>
      </c>
      <c r="K1798" s="17" t="s">
        <v>97</v>
      </c>
      <c r="L1798" s="17" t="s">
        <v>217</v>
      </c>
      <c r="M1798" s="17" t="s">
        <v>55</v>
      </c>
      <c r="N1798" s="17" t="s">
        <v>572</v>
      </c>
      <c r="O1798" s="17">
        <v>20191115</v>
      </c>
      <c r="P1798" s="17">
        <v>20191115</v>
      </c>
      <c r="Q1798" s="17">
        <v>1210</v>
      </c>
      <c r="R1798" s="17">
        <v>0</v>
      </c>
      <c r="S1798" s="17"/>
      <c r="T1798" s="17" t="s">
        <v>63</v>
      </c>
      <c r="U1798" s="17"/>
      <c r="V1798" s="17">
        <f t="shared" si="494"/>
        <v>360</v>
      </c>
      <c r="W1798" s="17">
        <v>360000</v>
      </c>
      <c r="X1798" s="17" t="s">
        <v>218</v>
      </c>
      <c r="Y1798" s="17" t="s">
        <v>569</v>
      </c>
      <c r="Z1798" s="17">
        <v>20191115</v>
      </c>
      <c r="AA1798" s="17" t="s">
        <v>219</v>
      </c>
      <c r="AB1798" s="17">
        <v>1</v>
      </c>
      <c r="AC1798" s="17" t="str">
        <f>IFERROR(VLOOKUP(A1798,[1]Cruces!AJ:AK,2,0),VLOOKUP(CONCATENATE(X1798,AA1798),[1]Cruces!G:H,2,0))</f>
        <v>Solicitud CREG 030</v>
      </c>
      <c r="AD1798" s="17">
        <f t="shared" si="480"/>
        <v>15</v>
      </c>
      <c r="AE1798" s="17">
        <f t="shared" si="481"/>
        <v>11</v>
      </c>
      <c r="AF1798" s="17">
        <f t="shared" si="482"/>
        <v>2019</v>
      </c>
      <c r="AG1798" s="17" t="str">
        <f>IFERROR(VLOOKUP(MID(A1798,2,4)*1,[1]Cruces!K:L,2,0),"Verificar")</f>
        <v>Atlántico Sur</v>
      </c>
      <c r="AH1798" s="17">
        <f t="shared" ca="1" si="483"/>
        <v>376</v>
      </c>
      <c r="AI1798" s="17" t="str">
        <f>IFERROR(VLOOKUP(U1798,[1]Cruces!$O$1:$P$6,2,0),"Sin Orden")</f>
        <v>Sin Orden</v>
      </c>
      <c r="AJ1798" s="17">
        <f t="shared" si="484"/>
        <v>15</v>
      </c>
      <c r="AK1798" s="17">
        <f t="shared" si="485"/>
        <v>11</v>
      </c>
      <c r="AL1798" s="17">
        <f t="shared" si="486"/>
        <v>2019</v>
      </c>
      <c r="AM1798" s="17">
        <f t="shared" ca="1" si="487"/>
        <v>376</v>
      </c>
      <c r="AN1798" s="18" t="str">
        <f>IFERROR(VLOOKUP(R1798*1,'[1]Ordenes de Servicio'!G:K,5,0),"No Cruza")</f>
        <v>No Cruza</v>
      </c>
      <c r="AO1798" s="17">
        <f t="shared" ca="1" si="488"/>
        <v>376</v>
      </c>
      <c r="AP1798" s="17">
        <f t="shared" si="489"/>
        <v>15</v>
      </c>
      <c r="AQ1798" s="17">
        <f t="shared" si="490"/>
        <v>11</v>
      </c>
      <c r="AR1798" s="17">
        <f t="shared" si="491"/>
        <v>2019</v>
      </c>
      <c r="AS1798" s="17">
        <f t="shared" ca="1" si="492"/>
        <v>376</v>
      </c>
      <c r="AT1798" s="17" t="str">
        <f t="shared" ca="1" si="495"/>
        <v>Si</v>
      </c>
      <c r="AU1798" s="17">
        <f t="shared" si="493"/>
        <v>0</v>
      </c>
      <c r="AV1798" s="17" t="str">
        <f>+VLOOKUP(B1798,[1]Cruces!S:T,2,0)</f>
        <v>1. Solicitud</v>
      </c>
    </row>
    <row r="1799" spans="1:48" hidden="1" x14ac:dyDescent="0.25">
      <c r="A1799" s="17" t="s">
        <v>8790</v>
      </c>
      <c r="B1799" s="17" t="s">
        <v>6595</v>
      </c>
      <c r="C1799" s="17">
        <v>2105739</v>
      </c>
      <c r="D1799" s="17">
        <v>20054639</v>
      </c>
      <c r="E1799" s="17" t="s">
        <v>93</v>
      </c>
      <c r="F1799" s="17" t="s">
        <v>56</v>
      </c>
      <c r="G1799" s="17" t="s">
        <v>7817</v>
      </c>
      <c r="H1799" s="17">
        <v>3006136202</v>
      </c>
      <c r="I1799" s="17" t="s">
        <v>71</v>
      </c>
      <c r="J1799" s="17" t="s">
        <v>7818</v>
      </c>
      <c r="K1799" s="17" t="s">
        <v>7819</v>
      </c>
      <c r="L1799" s="17" t="s">
        <v>8791</v>
      </c>
      <c r="M1799" s="17" t="s">
        <v>8792</v>
      </c>
      <c r="N1799" s="17" t="s">
        <v>6600</v>
      </c>
      <c r="O1799" s="17">
        <v>20201117</v>
      </c>
      <c r="P1799" s="17">
        <v>20201119</v>
      </c>
      <c r="Q1799" s="17">
        <v>1170</v>
      </c>
      <c r="R1799" s="17">
        <v>28286021</v>
      </c>
      <c r="S1799" s="17" t="s">
        <v>7072</v>
      </c>
      <c r="T1799" s="17" t="s">
        <v>63</v>
      </c>
      <c r="U1799" s="17" t="s">
        <v>91</v>
      </c>
      <c r="V1799" s="17">
        <f t="shared" si="494"/>
        <v>3</v>
      </c>
      <c r="W1799" s="17">
        <v>3000</v>
      </c>
      <c r="X1799" s="17" t="s">
        <v>89</v>
      </c>
      <c r="Y1799" s="17" t="s">
        <v>6595</v>
      </c>
      <c r="Z1799" s="17">
        <v>20201119</v>
      </c>
      <c r="AA1799" s="17" t="s">
        <v>1947</v>
      </c>
      <c r="AB1799" s="17">
        <v>1</v>
      </c>
      <c r="AC1799" s="17" t="str">
        <f>IFERROR(VLOOKUP(A1799,[1]Cruces!AJ:AK,2,0),VLOOKUP(CONCATENATE(X1799,AA1799),[1]Cruces!G:H,2,0))</f>
        <v>Solicitud por BT</v>
      </c>
      <c r="AD1799" s="17">
        <f t="shared" si="480"/>
        <v>17</v>
      </c>
      <c r="AE1799" s="17">
        <f t="shared" si="481"/>
        <v>11</v>
      </c>
      <c r="AF1799" s="17">
        <f t="shared" si="482"/>
        <v>2020</v>
      </c>
      <c r="AG1799" s="17" t="str">
        <f>IFERROR(VLOOKUP(MID(A1799,2,4)*1,[1]Cruces!K:L,2,0),"Verificar")</f>
        <v>Atlántico Norte</v>
      </c>
      <c r="AH1799" s="17">
        <f t="shared" ca="1" si="483"/>
        <v>8</v>
      </c>
      <c r="AI1799" s="17" t="str">
        <f>IFERROR(VLOOKUP(U1799,[1]Cruces!$O$1:$P$6,2,0),"Sin Orden")</f>
        <v>Resuelta</v>
      </c>
      <c r="AJ1799" s="17">
        <f t="shared" si="484"/>
        <v>19</v>
      </c>
      <c r="AK1799" s="17">
        <f t="shared" si="485"/>
        <v>11</v>
      </c>
      <c r="AL1799" s="17">
        <f t="shared" si="486"/>
        <v>2020</v>
      </c>
      <c r="AM1799" s="17">
        <f t="shared" ca="1" si="487"/>
        <v>6</v>
      </c>
      <c r="AN1799" s="18" t="str">
        <f>IFERROR(VLOOKUP(R1799*1,'[1]Ordenes de Servicio'!G:K,5,0),"No Cruza")</f>
        <v>No Cruza</v>
      </c>
      <c r="AO1799" s="17">
        <f t="shared" ca="1" si="488"/>
        <v>2</v>
      </c>
      <c r="AP1799" s="17">
        <f t="shared" si="489"/>
        <v>19</v>
      </c>
      <c r="AQ1799" s="17">
        <f t="shared" si="490"/>
        <v>11</v>
      </c>
      <c r="AR1799" s="17">
        <f t="shared" si="491"/>
        <v>2020</v>
      </c>
      <c r="AS1799" s="17">
        <f t="shared" ca="1" si="492"/>
        <v>6</v>
      </c>
      <c r="AT1799" s="17" t="str">
        <f t="shared" ca="1" si="495"/>
        <v>No</v>
      </c>
      <c r="AU1799" s="17">
        <f t="shared" si="493"/>
        <v>0</v>
      </c>
      <c r="AV1799" s="17" t="str">
        <f>+VLOOKUP(B1799,[1]Cruces!S:T,2,0)</f>
        <v>7. Ejecución en Campo OS BT</v>
      </c>
    </row>
    <row r="1800" spans="1:48" hidden="1" x14ac:dyDescent="0.25">
      <c r="A1800" s="17" t="s">
        <v>3406</v>
      </c>
      <c r="B1800" s="17" t="s">
        <v>68</v>
      </c>
      <c r="C1800" s="17">
        <v>0</v>
      </c>
      <c r="D1800" s="17">
        <v>0</v>
      </c>
      <c r="E1800" s="17" t="s">
        <v>55</v>
      </c>
      <c r="F1800" s="17" t="s">
        <v>126</v>
      </c>
      <c r="G1800" s="17" t="s">
        <v>566</v>
      </c>
      <c r="H1800" s="17">
        <v>0</v>
      </c>
      <c r="I1800" s="17" t="s">
        <v>71</v>
      </c>
      <c r="J1800" s="17" t="s">
        <v>59</v>
      </c>
      <c r="K1800" s="17" t="s">
        <v>567</v>
      </c>
      <c r="L1800" s="17" t="s">
        <v>129</v>
      </c>
      <c r="M1800" s="17" t="s">
        <v>130</v>
      </c>
      <c r="N1800" s="17" t="s">
        <v>75</v>
      </c>
      <c r="O1800" s="17">
        <v>20170727</v>
      </c>
      <c r="P1800" s="17">
        <v>20170727</v>
      </c>
      <c r="Q1800" s="17">
        <v>3310</v>
      </c>
      <c r="R1800" s="17">
        <v>24880403</v>
      </c>
      <c r="S1800" s="17" t="s">
        <v>76</v>
      </c>
      <c r="T1800" s="17" t="s">
        <v>63</v>
      </c>
      <c r="U1800" s="17" t="s">
        <v>88</v>
      </c>
      <c r="V1800" s="17">
        <f t="shared" si="494"/>
        <v>950</v>
      </c>
      <c r="W1800" s="17">
        <v>950000</v>
      </c>
      <c r="X1800" s="17" t="s">
        <v>64</v>
      </c>
      <c r="Y1800" s="17" t="s">
        <v>136</v>
      </c>
      <c r="Z1800" s="17">
        <v>20170727</v>
      </c>
      <c r="AA1800" s="17" t="s">
        <v>78</v>
      </c>
      <c r="AB1800" s="17">
        <v>1</v>
      </c>
      <c r="AC1800" s="17" t="str">
        <f>IFERROR(VLOOKUP(A1800,[1]Cruces!AJ:AK,2,0),VLOOKUP(CONCATENATE(X1800,AA1800),[1]Cruces!G:H,2,0))</f>
        <v>Solicitud de Obra</v>
      </c>
      <c r="AD1800" s="17">
        <f t="shared" si="480"/>
        <v>27</v>
      </c>
      <c r="AE1800" s="17">
        <f t="shared" si="481"/>
        <v>7</v>
      </c>
      <c r="AF1800" s="17">
        <f t="shared" si="482"/>
        <v>2017</v>
      </c>
      <c r="AG1800" s="17" t="str">
        <f>IFERROR(VLOOKUP(MID(A1800,2,4)*1,[1]Cruces!K:L,2,0),"Verificar")</f>
        <v>Guajira</v>
      </c>
      <c r="AH1800" s="17">
        <f t="shared" ca="1" si="483"/>
        <v>1217</v>
      </c>
      <c r="AI1800" s="17" t="str">
        <f>IFERROR(VLOOKUP(U1800,[1]Cruces!$O$1:$P$6,2,0),"Sin Orden")</f>
        <v>Resuelta</v>
      </c>
      <c r="AJ1800" s="17">
        <f t="shared" si="484"/>
        <v>27</v>
      </c>
      <c r="AK1800" s="17">
        <f t="shared" si="485"/>
        <v>7</v>
      </c>
      <c r="AL1800" s="17">
        <f t="shared" si="486"/>
        <v>2017</v>
      </c>
      <c r="AM1800" s="17">
        <f t="shared" ca="1" si="487"/>
        <v>1217</v>
      </c>
      <c r="AN1800" s="18">
        <f>IFERROR(VLOOKUP(R1800*1,'[1]Ordenes de Servicio'!G:K,5,0),"No Cruza")</f>
        <v>43174</v>
      </c>
      <c r="AO1800" s="17">
        <f t="shared" ca="1" si="488"/>
        <v>0</v>
      </c>
      <c r="AP1800" s="17">
        <f t="shared" si="489"/>
        <v>27</v>
      </c>
      <c r="AQ1800" s="17">
        <f t="shared" si="490"/>
        <v>7</v>
      </c>
      <c r="AR1800" s="17">
        <f t="shared" si="491"/>
        <v>2017</v>
      </c>
      <c r="AS1800" s="17">
        <f t="shared" ca="1" si="492"/>
        <v>1217</v>
      </c>
      <c r="AT1800" s="17" t="str">
        <f t="shared" ca="1" si="495"/>
        <v>Si</v>
      </c>
      <c r="AU1800" s="17">
        <f t="shared" si="493"/>
        <v>0</v>
      </c>
      <c r="AV1800" s="17" t="str">
        <f>+VLOOKUP(B1800,[1]Cruces!S:T,2,0)</f>
        <v>5. Consultoría / Adjudicación</v>
      </c>
    </row>
    <row r="1801" spans="1:48" hidden="1" x14ac:dyDescent="0.25">
      <c r="A1801" s="17" t="s">
        <v>3407</v>
      </c>
      <c r="B1801" s="17" t="s">
        <v>54</v>
      </c>
      <c r="C1801" s="17">
        <v>0</v>
      </c>
      <c r="D1801" s="17">
        <v>0</v>
      </c>
      <c r="E1801" s="17" t="s">
        <v>55</v>
      </c>
      <c r="F1801" s="17" t="s">
        <v>232</v>
      </c>
      <c r="G1801" s="17" t="s">
        <v>3408</v>
      </c>
      <c r="H1801" s="17">
        <v>0</v>
      </c>
      <c r="I1801" s="17" t="s">
        <v>71</v>
      </c>
      <c r="J1801" s="17" t="s">
        <v>59</v>
      </c>
      <c r="K1801" s="17" t="s">
        <v>3409</v>
      </c>
      <c r="L1801" s="17" t="s">
        <v>280</v>
      </c>
      <c r="M1801" s="17" t="s">
        <v>281</v>
      </c>
      <c r="N1801" s="17" t="s">
        <v>62</v>
      </c>
      <c r="O1801" s="17">
        <v>20200831</v>
      </c>
      <c r="P1801" s="17">
        <v>20200908</v>
      </c>
      <c r="Q1801" s="17">
        <v>1210</v>
      </c>
      <c r="R1801" s="17">
        <v>28094270</v>
      </c>
      <c r="S1801" s="17" t="s">
        <v>100</v>
      </c>
      <c r="T1801" s="17" t="s">
        <v>63</v>
      </c>
      <c r="U1801" s="17" t="s">
        <v>91</v>
      </c>
      <c r="V1801" s="17">
        <f t="shared" si="494"/>
        <v>15</v>
      </c>
      <c r="W1801" s="17">
        <v>15000</v>
      </c>
      <c r="X1801" s="17" t="s">
        <v>64</v>
      </c>
      <c r="Y1801" s="17" t="s">
        <v>65</v>
      </c>
      <c r="Z1801" s="17">
        <v>20200908</v>
      </c>
      <c r="AA1801" s="17" t="s">
        <v>78</v>
      </c>
      <c r="AB1801" s="17">
        <v>1</v>
      </c>
      <c r="AC1801" s="17" t="str">
        <f>IFERROR(VLOOKUP(A1801,[1]Cruces!AJ:AK,2,0),VLOOKUP(CONCATENATE(X1801,AA1801),[1]Cruces!G:H,2,0))</f>
        <v>Solicitud de Obra</v>
      </c>
      <c r="AD1801" s="17">
        <f t="shared" si="480"/>
        <v>31</v>
      </c>
      <c r="AE1801" s="17">
        <f t="shared" si="481"/>
        <v>8</v>
      </c>
      <c r="AF1801" s="17">
        <f t="shared" si="482"/>
        <v>2020</v>
      </c>
      <c r="AG1801" s="17" t="str">
        <f>IFERROR(VLOOKUP(MID(A1801,2,4)*1,[1]Cruces!K:L,2,0),"Verificar")</f>
        <v>Atlántico Sur</v>
      </c>
      <c r="AH1801" s="17">
        <f t="shared" ca="1" si="483"/>
        <v>86</v>
      </c>
      <c r="AI1801" s="17" t="str">
        <f>IFERROR(VLOOKUP(U1801,[1]Cruces!$O$1:$P$6,2,0),"Sin Orden")</f>
        <v>Resuelta</v>
      </c>
      <c r="AJ1801" s="17">
        <f t="shared" si="484"/>
        <v>8</v>
      </c>
      <c r="AK1801" s="17">
        <f t="shared" si="485"/>
        <v>9</v>
      </c>
      <c r="AL1801" s="17">
        <f t="shared" si="486"/>
        <v>2020</v>
      </c>
      <c r="AM1801" s="17">
        <f t="shared" ca="1" si="487"/>
        <v>78</v>
      </c>
      <c r="AN1801" s="18" t="str">
        <f>IFERROR(VLOOKUP(R1801*1,'[1]Ordenes de Servicio'!G:K,5,0),"No Cruza")</f>
        <v>No Cruza</v>
      </c>
      <c r="AO1801" s="17">
        <f t="shared" ca="1" si="488"/>
        <v>8</v>
      </c>
      <c r="AP1801" s="17">
        <f t="shared" si="489"/>
        <v>8</v>
      </c>
      <c r="AQ1801" s="17">
        <f t="shared" si="490"/>
        <v>9</v>
      </c>
      <c r="AR1801" s="17">
        <f t="shared" si="491"/>
        <v>2020</v>
      </c>
      <c r="AS1801" s="17">
        <f t="shared" ca="1" si="492"/>
        <v>78</v>
      </c>
      <c r="AT1801" s="17" t="str">
        <f t="shared" ca="1" si="495"/>
        <v>No</v>
      </c>
      <c r="AU1801" s="17">
        <f t="shared" si="493"/>
        <v>0</v>
      </c>
      <c r="AV1801" s="17" t="str">
        <f>+VLOOKUP(B1801,[1]Cruces!S:T,2,0)</f>
        <v>4. Presupuesto de Obra</v>
      </c>
    </row>
    <row r="1802" spans="1:48" x14ac:dyDescent="0.25">
      <c r="A1802" s="17" t="s">
        <v>3410</v>
      </c>
      <c r="B1802" s="17" t="s">
        <v>80</v>
      </c>
      <c r="C1802" s="17">
        <v>0</v>
      </c>
      <c r="D1802" s="17">
        <v>0</v>
      </c>
      <c r="E1802" s="17" t="s">
        <v>55</v>
      </c>
      <c r="F1802" s="17" t="s">
        <v>107</v>
      </c>
      <c r="G1802" s="17" t="s">
        <v>3411</v>
      </c>
      <c r="H1802" s="17">
        <v>0</v>
      </c>
      <c r="I1802" s="17" t="s">
        <v>116</v>
      </c>
      <c r="J1802" s="17" t="s">
        <v>59</v>
      </c>
      <c r="K1802" s="17" t="s">
        <v>97</v>
      </c>
      <c r="L1802" s="17" t="s">
        <v>145</v>
      </c>
      <c r="M1802" s="17" t="s">
        <v>146</v>
      </c>
      <c r="N1802" s="17" t="s">
        <v>87</v>
      </c>
      <c r="O1802" s="17">
        <v>20191105</v>
      </c>
      <c r="P1802" s="17">
        <v>20200925</v>
      </c>
      <c r="Q1802" s="17">
        <v>7541</v>
      </c>
      <c r="R1802" s="17">
        <v>26889395</v>
      </c>
      <c r="S1802" s="17" t="s">
        <v>100</v>
      </c>
      <c r="T1802" s="17" t="s">
        <v>63</v>
      </c>
      <c r="U1802" s="17" t="s">
        <v>91</v>
      </c>
      <c r="V1802" s="17">
        <f t="shared" si="494"/>
        <v>5</v>
      </c>
      <c r="W1802" s="17">
        <v>5000</v>
      </c>
      <c r="X1802" s="17" t="s">
        <v>64</v>
      </c>
      <c r="Y1802" s="17" t="s">
        <v>80</v>
      </c>
      <c r="Z1802" s="17">
        <v>20200925</v>
      </c>
      <c r="AA1802" s="17" t="s">
        <v>78</v>
      </c>
      <c r="AB1802" s="17">
        <v>1</v>
      </c>
      <c r="AC1802" s="17" t="str">
        <f>IFERROR(VLOOKUP(A1802,[1]Cruces!AJ:AK,2,0),VLOOKUP(CONCATENATE(X1802,AA1802),[1]Cruces!G:H,2,0))</f>
        <v>Solicitud de Obra</v>
      </c>
      <c r="AD1802" s="17">
        <f t="shared" si="480"/>
        <v>5</v>
      </c>
      <c r="AE1802" s="17">
        <f t="shared" si="481"/>
        <v>11</v>
      </c>
      <c r="AF1802" s="17">
        <f t="shared" si="482"/>
        <v>2019</v>
      </c>
      <c r="AG1802" s="17" t="str">
        <f>IFERROR(VLOOKUP(MID(A1802,2,4)*1,[1]Cruces!K:L,2,0),"Verificar")</f>
        <v>Atlántico Sur</v>
      </c>
      <c r="AH1802" s="17">
        <f t="shared" ca="1" si="483"/>
        <v>386</v>
      </c>
      <c r="AI1802" s="17" t="str">
        <f>IFERROR(VLOOKUP(U1802,[1]Cruces!$O$1:$P$6,2,0),"Sin Orden")</f>
        <v>Resuelta</v>
      </c>
      <c r="AJ1802" s="17">
        <f t="shared" si="484"/>
        <v>25</v>
      </c>
      <c r="AK1802" s="17">
        <f t="shared" si="485"/>
        <v>9</v>
      </c>
      <c r="AL1802" s="17">
        <f t="shared" si="486"/>
        <v>2020</v>
      </c>
      <c r="AM1802" s="17">
        <f t="shared" ca="1" si="487"/>
        <v>61</v>
      </c>
      <c r="AN1802" s="18" t="str">
        <f>IFERROR(VLOOKUP(R1802*1,'[1]Ordenes de Servicio'!G:K,5,0),"No Cruza")</f>
        <v>No Cruza</v>
      </c>
      <c r="AO1802" s="17">
        <f t="shared" ca="1" si="488"/>
        <v>325</v>
      </c>
      <c r="AP1802" s="17">
        <f t="shared" si="489"/>
        <v>25</v>
      </c>
      <c r="AQ1802" s="17">
        <f t="shared" si="490"/>
        <v>9</v>
      </c>
      <c r="AR1802" s="17">
        <f t="shared" si="491"/>
        <v>2020</v>
      </c>
      <c r="AS1802" s="17">
        <f t="shared" ca="1" si="492"/>
        <v>61</v>
      </c>
      <c r="AT1802" s="17" t="str">
        <f t="shared" ca="1" si="495"/>
        <v>No</v>
      </c>
      <c r="AU1802" s="17">
        <f t="shared" si="493"/>
        <v>0</v>
      </c>
      <c r="AV1802" s="17" t="str">
        <f>+VLOOKUP(B1802,[1]Cruces!S:T,2,0)</f>
        <v>8. Puesta en Servicio</v>
      </c>
    </row>
    <row r="1803" spans="1:48" x14ac:dyDescent="0.25">
      <c r="A1803" s="17" t="s">
        <v>3412</v>
      </c>
      <c r="B1803" s="17" t="s">
        <v>80</v>
      </c>
      <c r="C1803" s="17">
        <v>3834152</v>
      </c>
      <c r="D1803" s="17">
        <v>20663163</v>
      </c>
      <c r="E1803" s="17" t="s">
        <v>93</v>
      </c>
      <c r="F1803" s="17" t="s">
        <v>81</v>
      </c>
      <c r="G1803" s="17" t="s">
        <v>749</v>
      </c>
      <c r="H1803" s="17">
        <v>0</v>
      </c>
      <c r="I1803" s="17" t="s">
        <v>83</v>
      </c>
      <c r="J1803" s="17" t="s">
        <v>3413</v>
      </c>
      <c r="K1803" s="17" t="s">
        <v>750</v>
      </c>
      <c r="L1803" s="17" t="s">
        <v>215</v>
      </c>
      <c r="M1803" s="17" t="s">
        <v>216</v>
      </c>
      <c r="N1803" s="17" t="s">
        <v>87</v>
      </c>
      <c r="O1803" s="17">
        <v>20190924</v>
      </c>
      <c r="P1803" s="17">
        <v>20191102</v>
      </c>
      <c r="Q1803" s="17">
        <v>9340</v>
      </c>
      <c r="R1803" s="17">
        <v>26771813</v>
      </c>
      <c r="S1803" s="17" t="s">
        <v>76</v>
      </c>
      <c r="T1803" s="17" t="s">
        <v>63</v>
      </c>
      <c r="U1803" s="17" t="s">
        <v>88</v>
      </c>
      <c r="V1803" s="17">
        <f t="shared" si="494"/>
        <v>45</v>
      </c>
      <c r="W1803" s="17">
        <v>45000</v>
      </c>
      <c r="X1803" s="17" t="s">
        <v>89</v>
      </c>
      <c r="Y1803" s="17" t="s">
        <v>90</v>
      </c>
      <c r="Z1803" s="17">
        <v>20191102</v>
      </c>
      <c r="AA1803" s="17" t="s">
        <v>78</v>
      </c>
      <c r="AB1803" s="17">
        <v>1</v>
      </c>
      <c r="AC1803" s="17" t="str">
        <f>IFERROR(VLOOKUP(A1803,[1]Cruces!AJ:AK,2,0),VLOOKUP(CONCATENATE(X1803,AA1803),[1]Cruces!G:H,2,0))</f>
        <v>Solicitud de Obra</v>
      </c>
      <c r="AD1803" s="17">
        <f t="shared" si="480"/>
        <v>24</v>
      </c>
      <c r="AE1803" s="17">
        <f t="shared" si="481"/>
        <v>9</v>
      </c>
      <c r="AF1803" s="17">
        <f t="shared" si="482"/>
        <v>2019</v>
      </c>
      <c r="AG1803" s="17" t="str">
        <f>IFERROR(VLOOKUP(MID(A1803,2,4)*1,[1]Cruces!K:L,2,0),"Verificar")</f>
        <v>Magdalena</v>
      </c>
      <c r="AH1803" s="17">
        <f t="shared" ca="1" si="483"/>
        <v>428</v>
      </c>
      <c r="AI1803" s="17" t="str">
        <f>IFERROR(VLOOKUP(U1803,[1]Cruces!$O$1:$P$6,2,0),"Sin Orden")</f>
        <v>Resuelta</v>
      </c>
      <c r="AJ1803" s="17">
        <f t="shared" si="484"/>
        <v>2</v>
      </c>
      <c r="AK1803" s="17">
        <f t="shared" si="485"/>
        <v>11</v>
      </c>
      <c r="AL1803" s="17">
        <f t="shared" si="486"/>
        <v>2019</v>
      </c>
      <c r="AM1803" s="17">
        <f t="shared" ca="1" si="487"/>
        <v>389</v>
      </c>
      <c r="AN1803" s="18" t="str">
        <f>IFERROR(VLOOKUP(R1803*1,'[1]Ordenes de Servicio'!G:K,5,0),"No Cruza")</f>
        <v>No Cruza</v>
      </c>
      <c r="AO1803" s="17">
        <f t="shared" ca="1" si="488"/>
        <v>39</v>
      </c>
      <c r="AP1803" s="17">
        <f t="shared" si="489"/>
        <v>2</v>
      </c>
      <c r="AQ1803" s="17">
        <f t="shared" si="490"/>
        <v>11</v>
      </c>
      <c r="AR1803" s="17">
        <f t="shared" si="491"/>
        <v>2019</v>
      </c>
      <c r="AS1803" s="17">
        <f t="shared" ca="1" si="492"/>
        <v>389</v>
      </c>
      <c r="AT1803" s="17" t="str">
        <f t="shared" ca="1" si="495"/>
        <v>Si</v>
      </c>
      <c r="AU1803" s="17">
        <f t="shared" si="493"/>
        <v>0</v>
      </c>
      <c r="AV1803" s="17" t="str">
        <f>+VLOOKUP(B1803,[1]Cruces!S:T,2,0)</f>
        <v>8. Puesta en Servicio</v>
      </c>
    </row>
    <row r="1804" spans="1:48" hidden="1" x14ac:dyDescent="0.25">
      <c r="A1804" s="17" t="s">
        <v>3414</v>
      </c>
      <c r="B1804" s="17" t="s">
        <v>68</v>
      </c>
      <c r="C1804" s="17">
        <v>0</v>
      </c>
      <c r="D1804" s="17">
        <v>0</v>
      </c>
      <c r="E1804" s="17" t="s">
        <v>55</v>
      </c>
      <c r="F1804" s="17" t="s">
        <v>126</v>
      </c>
      <c r="G1804" s="17" t="s">
        <v>3415</v>
      </c>
      <c r="H1804" s="17">
        <v>0</v>
      </c>
      <c r="I1804" s="17" t="s">
        <v>83</v>
      </c>
      <c r="J1804" s="17" t="s">
        <v>59</v>
      </c>
      <c r="K1804" s="17" t="s">
        <v>3416</v>
      </c>
      <c r="L1804" s="17" t="s">
        <v>129</v>
      </c>
      <c r="M1804" s="17" t="s">
        <v>130</v>
      </c>
      <c r="N1804" s="17" t="s">
        <v>75</v>
      </c>
      <c r="O1804" s="17">
        <v>20191009</v>
      </c>
      <c r="P1804" s="17">
        <v>20191107</v>
      </c>
      <c r="Q1804" s="17">
        <v>3340</v>
      </c>
      <c r="R1804" s="17">
        <v>27000468</v>
      </c>
      <c r="S1804" s="17" t="s">
        <v>76</v>
      </c>
      <c r="T1804" s="17" t="s">
        <v>63</v>
      </c>
      <c r="U1804" s="17" t="s">
        <v>88</v>
      </c>
      <c r="V1804" s="17">
        <f t="shared" si="494"/>
        <v>15</v>
      </c>
      <c r="W1804" s="17">
        <v>15000</v>
      </c>
      <c r="X1804" s="17" t="s">
        <v>64</v>
      </c>
      <c r="Y1804" s="17" t="s">
        <v>136</v>
      </c>
      <c r="Z1804" s="17">
        <v>20191125</v>
      </c>
      <c r="AA1804" s="17" t="s">
        <v>78</v>
      </c>
      <c r="AB1804" s="17">
        <v>1</v>
      </c>
      <c r="AC1804" s="17" t="str">
        <f>IFERROR(VLOOKUP(A1804,[1]Cruces!AJ:AK,2,0),VLOOKUP(CONCATENATE(X1804,AA1804),[1]Cruces!G:H,2,0))</f>
        <v>Solicitud de Obra</v>
      </c>
      <c r="AD1804" s="17">
        <f t="shared" si="480"/>
        <v>9</v>
      </c>
      <c r="AE1804" s="17">
        <f t="shared" si="481"/>
        <v>10</v>
      </c>
      <c r="AF1804" s="17">
        <f t="shared" si="482"/>
        <v>2019</v>
      </c>
      <c r="AG1804" s="17" t="str">
        <f>IFERROR(VLOOKUP(MID(A1804,2,4)*1,[1]Cruces!K:L,2,0),"Verificar")</f>
        <v>Guajira</v>
      </c>
      <c r="AH1804" s="17">
        <f t="shared" ca="1" si="483"/>
        <v>413</v>
      </c>
      <c r="AI1804" s="17" t="str">
        <f>IFERROR(VLOOKUP(U1804,[1]Cruces!$O$1:$P$6,2,0),"Sin Orden")</f>
        <v>Resuelta</v>
      </c>
      <c r="AJ1804" s="17">
        <f t="shared" si="484"/>
        <v>25</v>
      </c>
      <c r="AK1804" s="17">
        <f t="shared" si="485"/>
        <v>11</v>
      </c>
      <c r="AL1804" s="17">
        <f t="shared" si="486"/>
        <v>2019</v>
      </c>
      <c r="AM1804" s="17">
        <f t="shared" ca="1" si="487"/>
        <v>366</v>
      </c>
      <c r="AN1804" s="18">
        <f>IFERROR(VLOOKUP(R1804*1,'[1]Ordenes de Servicio'!G:K,5,0),"No Cruza")</f>
        <v>43810</v>
      </c>
      <c r="AO1804" s="17">
        <f t="shared" ca="1" si="488"/>
        <v>47</v>
      </c>
      <c r="AP1804" s="17">
        <f t="shared" si="489"/>
        <v>7</v>
      </c>
      <c r="AQ1804" s="17">
        <f t="shared" si="490"/>
        <v>11</v>
      </c>
      <c r="AR1804" s="17">
        <f t="shared" si="491"/>
        <v>2019</v>
      </c>
      <c r="AS1804" s="17">
        <f t="shared" ca="1" si="492"/>
        <v>384</v>
      </c>
      <c r="AT1804" s="17" t="str">
        <f t="shared" ca="1" si="495"/>
        <v>Si</v>
      </c>
      <c r="AU1804" s="17">
        <f t="shared" si="493"/>
        <v>18</v>
      </c>
      <c r="AV1804" s="17" t="str">
        <f>+VLOOKUP(B1804,[1]Cruces!S:T,2,0)</f>
        <v>5. Consultoría / Adjudicación</v>
      </c>
    </row>
    <row r="1805" spans="1:48" hidden="1" x14ac:dyDescent="0.25">
      <c r="A1805" s="17" t="s">
        <v>3417</v>
      </c>
      <c r="B1805" s="17" t="s">
        <v>54</v>
      </c>
      <c r="C1805" s="17">
        <v>0</v>
      </c>
      <c r="D1805" s="17">
        <v>0</v>
      </c>
      <c r="E1805" s="17" t="s">
        <v>55</v>
      </c>
      <c r="F1805" s="17" t="s">
        <v>107</v>
      </c>
      <c r="G1805" s="17" t="s">
        <v>825</v>
      </c>
      <c r="H1805" s="17">
        <v>0</v>
      </c>
      <c r="I1805" s="17" t="s">
        <v>71</v>
      </c>
      <c r="J1805" s="17" t="s">
        <v>59</v>
      </c>
      <c r="K1805" s="17" t="s">
        <v>826</v>
      </c>
      <c r="L1805" s="17" t="s">
        <v>117</v>
      </c>
      <c r="M1805" s="17" t="s">
        <v>118</v>
      </c>
      <c r="N1805" s="17" t="s">
        <v>62</v>
      </c>
      <c r="O1805" s="17">
        <v>20200518</v>
      </c>
      <c r="P1805" s="17">
        <v>20200526</v>
      </c>
      <c r="Q1805" s="17">
        <v>7551</v>
      </c>
      <c r="R1805" s="17">
        <v>27498158</v>
      </c>
      <c r="S1805" s="17" t="s">
        <v>100</v>
      </c>
      <c r="T1805" s="17" t="s">
        <v>63</v>
      </c>
      <c r="U1805" s="17" t="s">
        <v>91</v>
      </c>
      <c r="V1805" s="17">
        <f t="shared" si="494"/>
        <v>112.5</v>
      </c>
      <c r="W1805" s="17">
        <v>112500</v>
      </c>
      <c r="X1805" s="17" t="s">
        <v>64</v>
      </c>
      <c r="Y1805" s="17" t="s">
        <v>65</v>
      </c>
      <c r="Z1805" s="17">
        <v>20200526</v>
      </c>
      <c r="AA1805" s="17" t="s">
        <v>78</v>
      </c>
      <c r="AB1805" s="17">
        <v>1</v>
      </c>
      <c r="AC1805" s="17" t="str">
        <f>IFERROR(VLOOKUP(A1805,[1]Cruces!AJ:AK,2,0),VLOOKUP(CONCATENATE(X1805,AA1805),[1]Cruces!G:H,2,0))</f>
        <v>Solicitud de Obra</v>
      </c>
      <c r="AD1805" s="17">
        <f t="shared" si="480"/>
        <v>18</v>
      </c>
      <c r="AE1805" s="17">
        <f t="shared" si="481"/>
        <v>5</v>
      </c>
      <c r="AF1805" s="17">
        <f t="shared" si="482"/>
        <v>2020</v>
      </c>
      <c r="AG1805" s="17" t="str">
        <f>IFERROR(VLOOKUP(MID(A1805,2,4)*1,[1]Cruces!K:L,2,0),"Verificar")</f>
        <v>Atlántico Norte</v>
      </c>
      <c r="AH1805" s="17">
        <f t="shared" ca="1" si="483"/>
        <v>191</v>
      </c>
      <c r="AI1805" s="17" t="str">
        <f>IFERROR(VLOOKUP(U1805,[1]Cruces!$O$1:$P$6,2,0),"Sin Orden")</f>
        <v>Resuelta</v>
      </c>
      <c r="AJ1805" s="17">
        <f t="shared" si="484"/>
        <v>26</v>
      </c>
      <c r="AK1805" s="17">
        <f t="shared" si="485"/>
        <v>5</v>
      </c>
      <c r="AL1805" s="17">
        <f t="shared" si="486"/>
        <v>2020</v>
      </c>
      <c r="AM1805" s="17">
        <f t="shared" ca="1" si="487"/>
        <v>183</v>
      </c>
      <c r="AN1805" s="18" t="str">
        <f>IFERROR(VLOOKUP(R1805*1,'[1]Ordenes de Servicio'!G:K,5,0),"No Cruza")</f>
        <v>No Cruza</v>
      </c>
      <c r="AO1805" s="17">
        <f t="shared" ca="1" si="488"/>
        <v>8</v>
      </c>
      <c r="AP1805" s="17">
        <f t="shared" si="489"/>
        <v>26</v>
      </c>
      <c r="AQ1805" s="17">
        <f t="shared" si="490"/>
        <v>5</v>
      </c>
      <c r="AR1805" s="17">
        <f t="shared" si="491"/>
        <v>2020</v>
      </c>
      <c r="AS1805" s="17">
        <f t="shared" ca="1" si="492"/>
        <v>183</v>
      </c>
      <c r="AT1805" s="17" t="str">
        <f t="shared" ca="1" si="495"/>
        <v>No</v>
      </c>
      <c r="AU1805" s="17">
        <f t="shared" si="493"/>
        <v>0</v>
      </c>
      <c r="AV1805" s="17" t="str">
        <f>+VLOOKUP(B1805,[1]Cruces!S:T,2,0)</f>
        <v>4. Presupuesto de Obra</v>
      </c>
    </row>
    <row r="1806" spans="1:48" hidden="1" x14ac:dyDescent="0.25">
      <c r="A1806" s="17" t="s">
        <v>8793</v>
      </c>
      <c r="B1806" s="17" t="s">
        <v>6595</v>
      </c>
      <c r="C1806" s="17">
        <v>0</v>
      </c>
      <c r="D1806" s="17">
        <v>0</v>
      </c>
      <c r="E1806" s="17" t="s">
        <v>55</v>
      </c>
      <c r="F1806" s="17" t="s">
        <v>5366</v>
      </c>
      <c r="G1806" s="17" t="s">
        <v>8794</v>
      </c>
      <c r="H1806" s="17">
        <v>3145619792</v>
      </c>
      <c r="I1806" s="17" t="s">
        <v>71</v>
      </c>
      <c r="J1806" s="17" t="s">
        <v>59</v>
      </c>
      <c r="K1806" s="17" t="s">
        <v>8795</v>
      </c>
      <c r="L1806" s="17" t="s">
        <v>7106</v>
      </c>
      <c r="M1806" s="17" t="s">
        <v>7107</v>
      </c>
      <c r="N1806" s="17" t="s">
        <v>6600</v>
      </c>
      <c r="O1806" s="17">
        <v>20200304</v>
      </c>
      <c r="P1806" s="17">
        <v>20200313</v>
      </c>
      <c r="Q1806" s="17">
        <v>1170</v>
      </c>
      <c r="R1806" s="17">
        <v>27291254</v>
      </c>
      <c r="S1806" s="17" t="s">
        <v>6601</v>
      </c>
      <c r="T1806" s="17" t="s">
        <v>63</v>
      </c>
      <c r="U1806" s="17" t="s">
        <v>91</v>
      </c>
      <c r="V1806" s="17">
        <f t="shared" si="494"/>
        <v>3</v>
      </c>
      <c r="W1806" s="17">
        <v>3000</v>
      </c>
      <c r="X1806" s="17" t="s">
        <v>7065</v>
      </c>
      <c r="Y1806" s="17" t="s">
        <v>6595</v>
      </c>
      <c r="Z1806" s="17">
        <v>20200313</v>
      </c>
      <c r="AA1806" s="17" t="s">
        <v>1947</v>
      </c>
      <c r="AB1806" s="17">
        <v>1</v>
      </c>
      <c r="AC1806" s="17" t="str">
        <f>IFERROR(VLOOKUP(A1806,[1]Cruces!AJ:AK,2,0),VLOOKUP(CONCATENATE(X1806,AA1806),[1]Cruces!G:H,2,0))</f>
        <v>Solicitud por BT</v>
      </c>
      <c r="AD1806" s="17">
        <f t="shared" si="480"/>
        <v>4</v>
      </c>
      <c r="AE1806" s="17">
        <f t="shared" si="481"/>
        <v>3</v>
      </c>
      <c r="AF1806" s="17">
        <f t="shared" si="482"/>
        <v>2020</v>
      </c>
      <c r="AG1806" s="17" t="str">
        <f>IFERROR(VLOOKUP(MID(A1806,2,4)*1,[1]Cruces!K:L,2,0),"Verificar")</f>
        <v>Atlántico Norte</v>
      </c>
      <c r="AH1806" s="17">
        <f t="shared" ca="1" si="483"/>
        <v>266</v>
      </c>
      <c r="AI1806" s="17" t="str">
        <f>IFERROR(VLOOKUP(U1806,[1]Cruces!$O$1:$P$6,2,0),"Sin Orden")</f>
        <v>Resuelta</v>
      </c>
      <c r="AJ1806" s="17">
        <f t="shared" si="484"/>
        <v>13</v>
      </c>
      <c r="AK1806" s="17">
        <f t="shared" si="485"/>
        <v>3</v>
      </c>
      <c r="AL1806" s="17">
        <f t="shared" si="486"/>
        <v>2020</v>
      </c>
      <c r="AM1806" s="17">
        <f t="shared" ca="1" si="487"/>
        <v>257</v>
      </c>
      <c r="AN1806" s="18" t="str">
        <f>IFERROR(VLOOKUP(R1806*1,'[1]Ordenes de Servicio'!G:K,5,0),"No Cruza")</f>
        <v>No Cruza</v>
      </c>
      <c r="AO1806" s="17">
        <f t="shared" ca="1" si="488"/>
        <v>9</v>
      </c>
      <c r="AP1806" s="17">
        <f t="shared" si="489"/>
        <v>13</v>
      </c>
      <c r="AQ1806" s="17">
        <f t="shared" si="490"/>
        <v>3</v>
      </c>
      <c r="AR1806" s="17">
        <f t="shared" si="491"/>
        <v>2020</v>
      </c>
      <c r="AS1806" s="17">
        <f t="shared" ca="1" si="492"/>
        <v>257</v>
      </c>
      <c r="AT1806" s="17" t="str">
        <f t="shared" ca="1" si="495"/>
        <v>No</v>
      </c>
      <c r="AU1806" s="17">
        <f t="shared" si="493"/>
        <v>0</v>
      </c>
      <c r="AV1806" s="17" t="str">
        <f>+VLOOKUP(B1806,[1]Cruces!S:T,2,0)</f>
        <v>7. Ejecución en Campo OS BT</v>
      </c>
    </row>
    <row r="1807" spans="1:48" hidden="1" x14ac:dyDescent="0.25">
      <c r="A1807" s="17" t="s">
        <v>3418</v>
      </c>
      <c r="B1807" s="17" t="s">
        <v>68</v>
      </c>
      <c r="C1807" s="17">
        <v>0</v>
      </c>
      <c r="D1807" s="17">
        <v>0</v>
      </c>
      <c r="E1807" s="17" t="s">
        <v>55</v>
      </c>
      <c r="F1807" s="17" t="s">
        <v>56</v>
      </c>
      <c r="G1807" s="17" t="s">
        <v>3419</v>
      </c>
      <c r="H1807" s="17">
        <v>0</v>
      </c>
      <c r="I1807" s="17" t="s">
        <v>71</v>
      </c>
      <c r="J1807" s="17" t="s">
        <v>59</v>
      </c>
      <c r="K1807" s="17" t="s">
        <v>97</v>
      </c>
      <c r="L1807" s="17" t="s">
        <v>117</v>
      </c>
      <c r="M1807" s="17" t="s">
        <v>118</v>
      </c>
      <c r="N1807" s="17" t="s">
        <v>75</v>
      </c>
      <c r="O1807" s="17">
        <v>20191106</v>
      </c>
      <c r="P1807" s="17">
        <v>20191106</v>
      </c>
      <c r="Q1807" s="17">
        <v>9510</v>
      </c>
      <c r="R1807" s="17">
        <v>0</v>
      </c>
      <c r="S1807" s="17"/>
      <c r="T1807" s="17" t="s">
        <v>63</v>
      </c>
      <c r="U1807" s="17"/>
      <c r="V1807" s="17">
        <f t="shared" si="494"/>
        <v>900</v>
      </c>
      <c r="W1807" s="17">
        <v>900000</v>
      </c>
      <c r="X1807" s="17" t="s">
        <v>64</v>
      </c>
      <c r="Y1807" s="17" t="s">
        <v>136</v>
      </c>
      <c r="Z1807" s="17">
        <v>20191118</v>
      </c>
      <c r="AA1807" s="17" t="s">
        <v>78</v>
      </c>
      <c r="AB1807" s="17">
        <v>1</v>
      </c>
      <c r="AC1807" s="17" t="str">
        <f>IFERROR(VLOOKUP(A1807,[1]Cruces!AJ:AK,2,0),VLOOKUP(CONCATENATE(X1807,AA1807),[1]Cruces!G:H,2,0))</f>
        <v>Solicitud de Obra</v>
      </c>
      <c r="AD1807" s="17">
        <f t="shared" si="480"/>
        <v>6</v>
      </c>
      <c r="AE1807" s="17">
        <f t="shared" si="481"/>
        <v>11</v>
      </c>
      <c r="AF1807" s="17">
        <f t="shared" si="482"/>
        <v>2019</v>
      </c>
      <c r="AG1807" s="17" t="str">
        <f>IFERROR(VLOOKUP(MID(A1807,2,4)*1,[1]Cruces!K:L,2,0),"Verificar")</f>
        <v>Atlántico Norte</v>
      </c>
      <c r="AH1807" s="17">
        <f t="shared" ca="1" si="483"/>
        <v>385</v>
      </c>
      <c r="AI1807" s="17" t="str">
        <f>IFERROR(VLOOKUP(U1807,[1]Cruces!$O$1:$P$6,2,0),"Sin Orden")</f>
        <v>Sin Orden</v>
      </c>
      <c r="AJ1807" s="17">
        <f t="shared" si="484"/>
        <v>18</v>
      </c>
      <c r="AK1807" s="17">
        <f t="shared" si="485"/>
        <v>11</v>
      </c>
      <c r="AL1807" s="17">
        <f t="shared" si="486"/>
        <v>2019</v>
      </c>
      <c r="AM1807" s="17">
        <f t="shared" ca="1" si="487"/>
        <v>373</v>
      </c>
      <c r="AN1807" s="18" t="str">
        <f>IFERROR(VLOOKUP(R1807*1,'[1]Ordenes de Servicio'!G:K,5,0),"No Cruza")</f>
        <v>No Cruza</v>
      </c>
      <c r="AO1807" s="17">
        <f t="shared" ca="1" si="488"/>
        <v>373</v>
      </c>
      <c r="AP1807" s="17">
        <f t="shared" si="489"/>
        <v>6</v>
      </c>
      <c r="AQ1807" s="17">
        <f t="shared" si="490"/>
        <v>11</v>
      </c>
      <c r="AR1807" s="17">
        <f t="shared" si="491"/>
        <v>2019</v>
      </c>
      <c r="AS1807" s="17">
        <f t="shared" ca="1" si="492"/>
        <v>385</v>
      </c>
      <c r="AT1807" s="17" t="str">
        <f t="shared" ca="1" si="495"/>
        <v>Si</v>
      </c>
      <c r="AU1807" s="17">
        <f t="shared" si="493"/>
        <v>12</v>
      </c>
      <c r="AV1807" s="17" t="str">
        <f>+VLOOKUP(B1807,[1]Cruces!S:T,2,0)</f>
        <v>5. Consultoría / Adjudicación</v>
      </c>
    </row>
    <row r="1808" spans="1:48" hidden="1" x14ac:dyDescent="0.25">
      <c r="A1808" s="17" t="s">
        <v>3420</v>
      </c>
      <c r="B1808" s="17" t="s">
        <v>68</v>
      </c>
      <c r="C1808" s="17">
        <v>0</v>
      </c>
      <c r="D1808" s="17">
        <v>0</v>
      </c>
      <c r="E1808" s="17" t="s">
        <v>55</v>
      </c>
      <c r="F1808" s="17" t="s">
        <v>81</v>
      </c>
      <c r="G1808" s="17" t="s">
        <v>214</v>
      </c>
      <c r="H1808" s="17">
        <v>301684455</v>
      </c>
      <c r="I1808" s="17" t="s">
        <v>71</v>
      </c>
      <c r="J1808" s="17" t="s">
        <v>59</v>
      </c>
      <c r="K1808" s="17" t="s">
        <v>97</v>
      </c>
      <c r="L1808" s="17" t="s">
        <v>85</v>
      </c>
      <c r="M1808" s="17" t="s">
        <v>86</v>
      </c>
      <c r="N1808" s="17" t="s">
        <v>75</v>
      </c>
      <c r="O1808" s="17">
        <v>20180510</v>
      </c>
      <c r="P1808" s="17">
        <v>20180828</v>
      </c>
      <c r="Q1808" s="17">
        <v>3410</v>
      </c>
      <c r="R1808" s="17">
        <v>26153260</v>
      </c>
      <c r="S1808" s="17" t="s">
        <v>76</v>
      </c>
      <c r="T1808" s="17" t="s">
        <v>63</v>
      </c>
      <c r="U1808" s="17" t="s">
        <v>88</v>
      </c>
      <c r="V1808" s="17">
        <f t="shared" si="494"/>
        <v>250</v>
      </c>
      <c r="W1808" s="17">
        <v>250000</v>
      </c>
      <c r="X1808" s="17" t="s">
        <v>64</v>
      </c>
      <c r="Y1808" s="17" t="s">
        <v>105</v>
      </c>
      <c r="Z1808" s="17">
        <v>20181214</v>
      </c>
      <c r="AA1808" s="17" t="s">
        <v>124</v>
      </c>
      <c r="AB1808" s="17">
        <v>1</v>
      </c>
      <c r="AC1808" s="17" t="str">
        <f>IFERROR(VLOOKUP(A1808,[1]Cruces!AJ:AK,2,0),VLOOKUP(CONCATENATE(X1808,AA1808),[1]Cruces!G:H,2,0))</f>
        <v>Solicitud de Obra</v>
      </c>
      <c r="AD1808" s="17">
        <f t="shared" si="480"/>
        <v>10</v>
      </c>
      <c r="AE1808" s="17">
        <f t="shared" si="481"/>
        <v>5</v>
      </c>
      <c r="AF1808" s="17">
        <f t="shared" si="482"/>
        <v>2018</v>
      </c>
      <c r="AG1808" s="17" t="str">
        <f>IFERROR(VLOOKUP(MID(A1808,2,4)*1,[1]Cruces!K:L,2,0),"Verificar")</f>
        <v>Magdalena</v>
      </c>
      <c r="AH1808" s="17">
        <f t="shared" ca="1" si="483"/>
        <v>930</v>
      </c>
      <c r="AI1808" s="17" t="str">
        <f>IFERROR(VLOOKUP(U1808,[1]Cruces!$O$1:$P$6,2,0),"Sin Orden")</f>
        <v>Resuelta</v>
      </c>
      <c r="AJ1808" s="17">
        <f t="shared" si="484"/>
        <v>14</v>
      </c>
      <c r="AK1808" s="17">
        <f t="shared" si="485"/>
        <v>12</v>
      </c>
      <c r="AL1808" s="17">
        <f t="shared" si="486"/>
        <v>2018</v>
      </c>
      <c r="AM1808" s="17">
        <f t="shared" ca="1" si="487"/>
        <v>712</v>
      </c>
      <c r="AN1808" s="18" t="str">
        <f>IFERROR(VLOOKUP(R1808*1,'[1]Ordenes de Servicio'!G:K,5,0),"No Cruza")</f>
        <v>No Cruza</v>
      </c>
      <c r="AO1808" s="17">
        <f t="shared" ca="1" si="488"/>
        <v>218</v>
      </c>
      <c r="AP1808" s="17">
        <f t="shared" si="489"/>
        <v>28</v>
      </c>
      <c r="AQ1808" s="17">
        <f t="shared" si="490"/>
        <v>8</v>
      </c>
      <c r="AR1808" s="17">
        <f t="shared" si="491"/>
        <v>2018</v>
      </c>
      <c r="AS1808" s="17">
        <f t="shared" ca="1" si="492"/>
        <v>820</v>
      </c>
      <c r="AT1808" s="17" t="str">
        <f t="shared" ca="1" si="495"/>
        <v>Si</v>
      </c>
      <c r="AU1808" s="17">
        <f t="shared" si="493"/>
        <v>108</v>
      </c>
      <c r="AV1808" s="17" t="str">
        <f>+VLOOKUP(B1808,[1]Cruces!S:T,2,0)</f>
        <v>5. Consultoría / Adjudicación</v>
      </c>
    </row>
    <row r="1809" spans="1:48" hidden="1" x14ac:dyDescent="0.25">
      <c r="A1809" s="17" t="s">
        <v>3421</v>
      </c>
      <c r="B1809" s="17" t="s">
        <v>68</v>
      </c>
      <c r="C1809" s="17">
        <v>0</v>
      </c>
      <c r="D1809" s="17">
        <v>0</v>
      </c>
      <c r="E1809" s="17" t="s">
        <v>55</v>
      </c>
      <c r="F1809" s="17" t="s">
        <v>232</v>
      </c>
      <c r="G1809" s="17" t="s">
        <v>445</v>
      </c>
      <c r="H1809" s="17">
        <v>0</v>
      </c>
      <c r="I1809" s="17" t="s">
        <v>83</v>
      </c>
      <c r="J1809" s="17" t="s">
        <v>59</v>
      </c>
      <c r="K1809" s="17" t="s">
        <v>1122</v>
      </c>
      <c r="L1809" s="17" t="s">
        <v>111</v>
      </c>
      <c r="M1809" s="17" t="s">
        <v>112</v>
      </c>
      <c r="N1809" s="17" t="s">
        <v>75</v>
      </c>
      <c r="O1809" s="17">
        <v>20180202</v>
      </c>
      <c r="P1809" s="17">
        <v>20180409</v>
      </c>
      <c r="Q1809" s="17">
        <v>7541</v>
      </c>
      <c r="R1809" s="17">
        <v>25214498</v>
      </c>
      <c r="S1809" s="17" t="s">
        <v>76</v>
      </c>
      <c r="T1809" s="17" t="s">
        <v>63</v>
      </c>
      <c r="U1809" s="17" t="s">
        <v>91</v>
      </c>
      <c r="V1809" s="17">
        <f t="shared" si="494"/>
        <v>180</v>
      </c>
      <c r="W1809" s="17">
        <v>180000</v>
      </c>
      <c r="X1809" s="17" t="s">
        <v>64</v>
      </c>
      <c r="Y1809" s="17" t="s">
        <v>150</v>
      </c>
      <c r="Z1809" s="17">
        <v>20190320</v>
      </c>
      <c r="AA1809" s="17" t="s">
        <v>176</v>
      </c>
      <c r="AB1809" s="17">
        <v>1</v>
      </c>
      <c r="AC1809" s="17" t="str">
        <f>IFERROR(VLOOKUP(A1809,[1]Cruces!AJ:AK,2,0),VLOOKUP(CONCATENATE(X1809,AA1809),[1]Cruces!G:H,2,0))</f>
        <v>Solicitud de Obra</v>
      </c>
      <c r="AD1809" s="17">
        <f t="shared" si="480"/>
        <v>2</v>
      </c>
      <c r="AE1809" s="17">
        <f t="shared" si="481"/>
        <v>2</v>
      </c>
      <c r="AF1809" s="17">
        <f t="shared" si="482"/>
        <v>2018</v>
      </c>
      <c r="AG1809" s="17" t="str">
        <f>IFERROR(VLOOKUP(MID(A1809,2,4)*1,[1]Cruces!K:L,2,0),"Verificar")</f>
        <v>Atlántico Sur</v>
      </c>
      <c r="AH1809" s="17">
        <f t="shared" ca="1" si="483"/>
        <v>1027</v>
      </c>
      <c r="AI1809" s="17" t="str">
        <f>IFERROR(VLOOKUP(U1809,[1]Cruces!$O$1:$P$6,2,0),"Sin Orden")</f>
        <v>Resuelta</v>
      </c>
      <c r="AJ1809" s="17">
        <f t="shared" si="484"/>
        <v>20</v>
      </c>
      <c r="AK1809" s="17">
        <f t="shared" si="485"/>
        <v>3</v>
      </c>
      <c r="AL1809" s="17">
        <f t="shared" si="486"/>
        <v>2019</v>
      </c>
      <c r="AM1809" s="17">
        <f t="shared" ca="1" si="487"/>
        <v>616</v>
      </c>
      <c r="AN1809" s="18">
        <f>IFERROR(VLOOKUP(R1809*1,'[1]Ordenes de Servicio'!G:K,5,0),"No Cruza")</f>
        <v>43271</v>
      </c>
      <c r="AO1809" s="17">
        <f t="shared" ca="1" si="488"/>
        <v>411</v>
      </c>
      <c r="AP1809" s="17">
        <f t="shared" si="489"/>
        <v>9</v>
      </c>
      <c r="AQ1809" s="17">
        <f t="shared" si="490"/>
        <v>4</v>
      </c>
      <c r="AR1809" s="17">
        <f t="shared" si="491"/>
        <v>2018</v>
      </c>
      <c r="AS1809" s="17">
        <f t="shared" ca="1" si="492"/>
        <v>961</v>
      </c>
      <c r="AT1809" s="17" t="str">
        <f t="shared" ca="1" si="495"/>
        <v>Si</v>
      </c>
      <c r="AU1809" s="17">
        <f t="shared" si="493"/>
        <v>345</v>
      </c>
      <c r="AV1809" s="17" t="str">
        <f>+VLOOKUP(B1809,[1]Cruces!S:T,2,0)</f>
        <v>5. Consultoría / Adjudicación</v>
      </c>
    </row>
    <row r="1810" spans="1:48" hidden="1" x14ac:dyDescent="0.25">
      <c r="A1810" s="17" t="s">
        <v>8796</v>
      </c>
      <c r="B1810" s="17" t="s">
        <v>1943</v>
      </c>
      <c r="C1810" s="17">
        <v>5722011</v>
      </c>
      <c r="D1810" s="17">
        <v>25610427</v>
      </c>
      <c r="E1810" s="17" t="s">
        <v>93</v>
      </c>
      <c r="F1810" s="17" t="s">
        <v>126</v>
      </c>
      <c r="G1810" s="17" t="s">
        <v>8797</v>
      </c>
      <c r="H1810" s="17">
        <v>3043348929</v>
      </c>
      <c r="I1810" s="17" t="s">
        <v>71</v>
      </c>
      <c r="J1810" s="17" t="s">
        <v>8798</v>
      </c>
      <c r="K1810" s="17" t="s">
        <v>97</v>
      </c>
      <c r="L1810" s="17" t="s">
        <v>7089</v>
      </c>
      <c r="M1810" s="17" t="s">
        <v>7090</v>
      </c>
      <c r="N1810" s="17" t="s">
        <v>1946</v>
      </c>
      <c r="O1810" s="17">
        <v>20201118</v>
      </c>
      <c r="P1810" s="17">
        <v>20201118</v>
      </c>
      <c r="Q1810" s="17">
        <v>3330</v>
      </c>
      <c r="R1810" s="17">
        <v>28288587</v>
      </c>
      <c r="S1810" s="17" t="s">
        <v>7072</v>
      </c>
      <c r="T1810" s="17" t="s">
        <v>63</v>
      </c>
      <c r="U1810" s="17" t="s">
        <v>77</v>
      </c>
      <c r="V1810" s="17">
        <f t="shared" si="494"/>
        <v>3.5</v>
      </c>
      <c r="W1810" s="17">
        <v>3500</v>
      </c>
      <c r="X1810" s="17" t="s">
        <v>89</v>
      </c>
      <c r="Y1810" s="17" t="s">
        <v>1943</v>
      </c>
      <c r="Z1810" s="17">
        <v>20201118</v>
      </c>
      <c r="AA1810" s="17" t="s">
        <v>1947</v>
      </c>
      <c r="AB1810" s="17">
        <v>1</v>
      </c>
      <c r="AC1810" s="17" t="str">
        <f>IFERROR(VLOOKUP(A1810,[1]Cruces!AJ:AK,2,0),VLOOKUP(CONCATENATE(X1810,AA1810),[1]Cruces!G:H,2,0))</f>
        <v>Solicitud por BT</v>
      </c>
      <c r="AD1810" s="17">
        <f t="shared" si="480"/>
        <v>18</v>
      </c>
      <c r="AE1810" s="17">
        <f t="shared" si="481"/>
        <v>11</v>
      </c>
      <c r="AF1810" s="17">
        <f t="shared" si="482"/>
        <v>2020</v>
      </c>
      <c r="AG1810" s="17" t="str">
        <f>IFERROR(VLOOKUP(MID(A1810,2,4)*1,[1]Cruces!K:L,2,0),"Verificar")</f>
        <v>Guajira</v>
      </c>
      <c r="AH1810" s="17">
        <f t="shared" ca="1" si="483"/>
        <v>7</v>
      </c>
      <c r="AI1810" s="17" t="str">
        <f>IFERROR(VLOOKUP(U1810,[1]Cruces!$O$1:$P$6,2,0),"Sin Orden")</f>
        <v>Pendiente</v>
      </c>
      <c r="AJ1810" s="17">
        <f t="shared" si="484"/>
        <v>18</v>
      </c>
      <c r="AK1810" s="17">
        <f t="shared" si="485"/>
        <v>11</v>
      </c>
      <c r="AL1810" s="17">
        <f t="shared" si="486"/>
        <v>2020</v>
      </c>
      <c r="AM1810" s="17">
        <f t="shared" ca="1" si="487"/>
        <v>7</v>
      </c>
      <c r="AN1810" s="18" t="str">
        <f>IFERROR(VLOOKUP(R1810*1,'[1]Ordenes de Servicio'!G:K,5,0),"No Cruza")</f>
        <v>No Cruza</v>
      </c>
      <c r="AO1810" s="17">
        <f t="shared" ca="1" si="488"/>
        <v>7</v>
      </c>
      <c r="AP1810" s="17">
        <f t="shared" si="489"/>
        <v>18</v>
      </c>
      <c r="AQ1810" s="17">
        <f t="shared" si="490"/>
        <v>11</v>
      </c>
      <c r="AR1810" s="17">
        <f t="shared" si="491"/>
        <v>2020</v>
      </c>
      <c r="AS1810" s="17">
        <f t="shared" ca="1" si="492"/>
        <v>7</v>
      </c>
      <c r="AT1810" s="17" t="str">
        <f t="shared" ca="1" si="495"/>
        <v>No</v>
      </c>
      <c r="AU1810" s="17">
        <f t="shared" si="493"/>
        <v>0</v>
      </c>
      <c r="AV1810" s="17" t="str">
        <f>+VLOOKUP(B1810,[1]Cruces!S:T,2,0)</f>
        <v>7. Ejecución en Campo OS BT</v>
      </c>
    </row>
    <row r="1811" spans="1:48" hidden="1" x14ac:dyDescent="0.25">
      <c r="A1811" s="17" t="s">
        <v>3422</v>
      </c>
      <c r="B1811" s="17" t="s">
        <v>68</v>
      </c>
      <c r="C1811" s="17">
        <v>0</v>
      </c>
      <c r="D1811" s="17">
        <v>0</v>
      </c>
      <c r="E1811" s="17" t="s">
        <v>55</v>
      </c>
      <c r="F1811" s="17" t="s">
        <v>232</v>
      </c>
      <c r="G1811" s="17" t="s">
        <v>2993</v>
      </c>
      <c r="H1811" s="17">
        <v>0</v>
      </c>
      <c r="I1811" s="17" t="s">
        <v>116</v>
      </c>
      <c r="J1811" s="17" t="s">
        <v>59</v>
      </c>
      <c r="K1811" s="17" t="s">
        <v>2994</v>
      </c>
      <c r="L1811" s="17" t="s">
        <v>111</v>
      </c>
      <c r="M1811" s="17" t="s">
        <v>112</v>
      </c>
      <c r="N1811" s="17" t="s">
        <v>75</v>
      </c>
      <c r="O1811" s="17">
        <v>20180816</v>
      </c>
      <c r="P1811" s="17">
        <v>20180913</v>
      </c>
      <c r="Q1811" s="17">
        <v>9521</v>
      </c>
      <c r="R1811" s="17">
        <v>0</v>
      </c>
      <c r="S1811" s="17"/>
      <c r="T1811" s="17" t="s">
        <v>63</v>
      </c>
      <c r="U1811" s="17"/>
      <c r="V1811" s="17">
        <f t="shared" si="494"/>
        <v>150</v>
      </c>
      <c r="W1811" s="17">
        <v>150000</v>
      </c>
      <c r="X1811" s="17" t="s">
        <v>64</v>
      </c>
      <c r="Y1811" s="17" t="s">
        <v>136</v>
      </c>
      <c r="Z1811" s="17">
        <v>20180926</v>
      </c>
      <c r="AA1811" s="17" t="s">
        <v>124</v>
      </c>
      <c r="AB1811" s="17">
        <v>1</v>
      </c>
      <c r="AC1811" s="17" t="str">
        <f>IFERROR(VLOOKUP(A1811,[1]Cruces!AJ:AK,2,0),VLOOKUP(CONCATENATE(X1811,AA1811),[1]Cruces!G:H,2,0))</f>
        <v>Solicitud de Obra</v>
      </c>
      <c r="AD1811" s="17">
        <f t="shared" si="480"/>
        <v>16</v>
      </c>
      <c r="AE1811" s="17">
        <f t="shared" si="481"/>
        <v>8</v>
      </c>
      <c r="AF1811" s="17">
        <f t="shared" si="482"/>
        <v>2018</v>
      </c>
      <c r="AG1811" s="17" t="str">
        <f>IFERROR(VLOOKUP(MID(A1811,2,4)*1,[1]Cruces!K:L,2,0),"Verificar")</f>
        <v>Atlántico Sur</v>
      </c>
      <c r="AH1811" s="17">
        <f t="shared" ca="1" si="483"/>
        <v>832</v>
      </c>
      <c r="AI1811" s="17" t="str">
        <f>IFERROR(VLOOKUP(U1811,[1]Cruces!$O$1:$P$6,2,0),"Sin Orden")</f>
        <v>Sin Orden</v>
      </c>
      <c r="AJ1811" s="17">
        <f t="shared" si="484"/>
        <v>26</v>
      </c>
      <c r="AK1811" s="17">
        <f t="shared" si="485"/>
        <v>9</v>
      </c>
      <c r="AL1811" s="17">
        <f t="shared" si="486"/>
        <v>2018</v>
      </c>
      <c r="AM1811" s="17">
        <f t="shared" ca="1" si="487"/>
        <v>791</v>
      </c>
      <c r="AN1811" s="18" t="str">
        <f>IFERROR(VLOOKUP(R1811*1,'[1]Ordenes de Servicio'!G:K,5,0),"No Cruza")</f>
        <v>No Cruza</v>
      </c>
      <c r="AO1811" s="17">
        <f t="shared" ca="1" si="488"/>
        <v>791</v>
      </c>
      <c r="AP1811" s="17">
        <f t="shared" si="489"/>
        <v>13</v>
      </c>
      <c r="AQ1811" s="17">
        <f t="shared" si="490"/>
        <v>9</v>
      </c>
      <c r="AR1811" s="17">
        <f t="shared" si="491"/>
        <v>2018</v>
      </c>
      <c r="AS1811" s="17">
        <f t="shared" ca="1" si="492"/>
        <v>804</v>
      </c>
      <c r="AT1811" s="17" t="str">
        <f t="shared" ca="1" si="495"/>
        <v>Si</v>
      </c>
      <c r="AU1811" s="17">
        <f t="shared" si="493"/>
        <v>13</v>
      </c>
      <c r="AV1811" s="17" t="str">
        <f>+VLOOKUP(B1811,[1]Cruces!S:T,2,0)</f>
        <v>5. Consultoría / Adjudicación</v>
      </c>
    </row>
    <row r="1812" spans="1:48" hidden="1" x14ac:dyDescent="0.25">
      <c r="A1812" s="17" t="s">
        <v>3423</v>
      </c>
      <c r="B1812" s="17" t="s">
        <v>68</v>
      </c>
      <c r="C1812" s="17">
        <v>0</v>
      </c>
      <c r="D1812" s="17">
        <v>0</v>
      </c>
      <c r="E1812" s="17" t="s">
        <v>55</v>
      </c>
      <c r="F1812" s="17" t="s">
        <v>107</v>
      </c>
      <c r="G1812" s="17" t="s">
        <v>3424</v>
      </c>
      <c r="H1812" s="17">
        <v>0</v>
      </c>
      <c r="I1812" s="17" t="s">
        <v>116</v>
      </c>
      <c r="J1812" s="17" t="s">
        <v>59</v>
      </c>
      <c r="K1812" s="17" t="s">
        <v>624</v>
      </c>
      <c r="L1812" s="17" t="s">
        <v>325</v>
      </c>
      <c r="M1812" s="17" t="s">
        <v>326</v>
      </c>
      <c r="N1812" s="17" t="s">
        <v>75</v>
      </c>
      <c r="O1812" s="17">
        <v>20180727</v>
      </c>
      <c r="P1812" s="17">
        <v>20180727</v>
      </c>
      <c r="Q1812" s="17">
        <v>1110</v>
      </c>
      <c r="R1812" s="17">
        <v>26048398</v>
      </c>
      <c r="S1812" s="17" t="s">
        <v>76</v>
      </c>
      <c r="T1812" s="17" t="s">
        <v>63</v>
      </c>
      <c r="U1812" s="17" t="s">
        <v>91</v>
      </c>
      <c r="V1812" s="17">
        <f t="shared" si="494"/>
        <v>150</v>
      </c>
      <c r="W1812" s="17">
        <v>150000</v>
      </c>
      <c r="X1812" s="17" t="s">
        <v>64</v>
      </c>
      <c r="Y1812" s="17" t="s">
        <v>136</v>
      </c>
      <c r="Z1812" s="17">
        <v>20190124</v>
      </c>
      <c r="AA1812" s="17" t="s">
        <v>101</v>
      </c>
      <c r="AB1812" s="17">
        <v>1</v>
      </c>
      <c r="AC1812" s="17" t="str">
        <f>IFERROR(VLOOKUP(A1812,[1]Cruces!AJ:AK,2,0),VLOOKUP(CONCATENATE(X1812,AA1812),[1]Cruces!G:H,2,0))</f>
        <v>Solicitud de Obra</v>
      </c>
      <c r="AD1812" s="17">
        <f t="shared" si="480"/>
        <v>27</v>
      </c>
      <c r="AE1812" s="17">
        <f t="shared" si="481"/>
        <v>7</v>
      </c>
      <c r="AF1812" s="17">
        <f t="shared" si="482"/>
        <v>2018</v>
      </c>
      <c r="AG1812" s="17" t="str">
        <f>IFERROR(VLOOKUP(MID(A1812,2,4)*1,[1]Cruces!K:L,2,0),"Verificar")</f>
        <v>Atlántico Norte</v>
      </c>
      <c r="AH1812" s="17">
        <f t="shared" ca="1" si="483"/>
        <v>852</v>
      </c>
      <c r="AI1812" s="17" t="str">
        <f>IFERROR(VLOOKUP(U1812,[1]Cruces!$O$1:$P$6,2,0),"Sin Orden")</f>
        <v>Resuelta</v>
      </c>
      <c r="AJ1812" s="17">
        <f t="shared" si="484"/>
        <v>24</v>
      </c>
      <c r="AK1812" s="17">
        <f t="shared" si="485"/>
        <v>1</v>
      </c>
      <c r="AL1812" s="17">
        <f t="shared" si="486"/>
        <v>2019</v>
      </c>
      <c r="AM1812" s="17">
        <f t="shared" ca="1" si="487"/>
        <v>671</v>
      </c>
      <c r="AN1812" s="18">
        <f>IFERROR(VLOOKUP(R1812*1,'[1]Ordenes de Servicio'!G:K,5,0),"No Cruza")</f>
        <v>43523</v>
      </c>
      <c r="AO1812" s="17">
        <f t="shared" ca="1" si="488"/>
        <v>181</v>
      </c>
      <c r="AP1812" s="17">
        <f t="shared" si="489"/>
        <v>27</v>
      </c>
      <c r="AQ1812" s="17">
        <f t="shared" si="490"/>
        <v>7</v>
      </c>
      <c r="AR1812" s="17">
        <f t="shared" si="491"/>
        <v>2018</v>
      </c>
      <c r="AS1812" s="17">
        <f t="shared" ca="1" si="492"/>
        <v>852</v>
      </c>
      <c r="AT1812" s="17" t="str">
        <f t="shared" ca="1" si="495"/>
        <v>Si</v>
      </c>
      <c r="AU1812" s="17">
        <f t="shared" si="493"/>
        <v>181</v>
      </c>
      <c r="AV1812" s="17" t="str">
        <f>+VLOOKUP(B1812,[1]Cruces!S:T,2,0)</f>
        <v>5. Consultoría / Adjudicación</v>
      </c>
    </row>
    <row r="1813" spans="1:48" hidden="1" x14ac:dyDescent="0.25">
      <c r="A1813" s="17" t="s">
        <v>3425</v>
      </c>
      <c r="B1813" s="17" t="s">
        <v>54</v>
      </c>
      <c r="C1813" s="17">
        <v>0</v>
      </c>
      <c r="D1813" s="17">
        <v>0</v>
      </c>
      <c r="E1813" s="17" t="s">
        <v>55</v>
      </c>
      <c r="F1813" s="17" t="s">
        <v>232</v>
      </c>
      <c r="G1813" s="17" t="s">
        <v>3426</v>
      </c>
      <c r="H1813" s="17">
        <v>3183658451</v>
      </c>
      <c r="I1813" s="17" t="s">
        <v>71</v>
      </c>
      <c r="J1813" s="17" t="s">
        <v>59</v>
      </c>
      <c r="K1813" s="17" t="s">
        <v>3427</v>
      </c>
      <c r="L1813" s="17" t="s">
        <v>111</v>
      </c>
      <c r="M1813" s="17" t="s">
        <v>112</v>
      </c>
      <c r="N1813" s="17" t="s">
        <v>62</v>
      </c>
      <c r="O1813" s="17">
        <v>20170927</v>
      </c>
      <c r="P1813" s="17">
        <v>20170928</v>
      </c>
      <c r="Q1813" s="17">
        <v>9520</v>
      </c>
      <c r="R1813" s="17">
        <v>24290517</v>
      </c>
      <c r="S1813" s="17" t="s">
        <v>100</v>
      </c>
      <c r="T1813" s="17" t="s">
        <v>63</v>
      </c>
      <c r="U1813" s="17" t="s">
        <v>91</v>
      </c>
      <c r="V1813" s="17">
        <f t="shared" si="494"/>
        <v>25</v>
      </c>
      <c r="W1813" s="17">
        <v>25000</v>
      </c>
      <c r="X1813" s="17" t="s">
        <v>64</v>
      </c>
      <c r="Y1813" s="17" t="s">
        <v>65</v>
      </c>
      <c r="Z1813" s="17">
        <v>20170928</v>
      </c>
      <c r="AA1813" s="17" t="s">
        <v>78</v>
      </c>
      <c r="AB1813" s="17">
        <v>1</v>
      </c>
      <c r="AC1813" s="17" t="str">
        <f>IFERROR(VLOOKUP(A1813,[1]Cruces!AJ:AK,2,0),VLOOKUP(CONCATENATE(X1813,AA1813),[1]Cruces!G:H,2,0))</f>
        <v>Solicitud de Obra</v>
      </c>
      <c r="AD1813" s="17">
        <f t="shared" si="480"/>
        <v>27</v>
      </c>
      <c r="AE1813" s="17">
        <f t="shared" si="481"/>
        <v>9</v>
      </c>
      <c r="AF1813" s="17">
        <f t="shared" si="482"/>
        <v>2017</v>
      </c>
      <c r="AG1813" s="17" t="str">
        <f>IFERROR(VLOOKUP(MID(A1813,2,4)*1,[1]Cruces!K:L,2,0),"Verificar")</f>
        <v>Atlántico Sur</v>
      </c>
      <c r="AH1813" s="17">
        <f t="shared" ca="1" si="483"/>
        <v>1155</v>
      </c>
      <c r="AI1813" s="17" t="str">
        <f>IFERROR(VLOOKUP(U1813,[1]Cruces!$O$1:$P$6,2,0),"Sin Orden")</f>
        <v>Resuelta</v>
      </c>
      <c r="AJ1813" s="17">
        <f t="shared" si="484"/>
        <v>28</v>
      </c>
      <c r="AK1813" s="17">
        <f t="shared" si="485"/>
        <v>9</v>
      </c>
      <c r="AL1813" s="17">
        <f t="shared" si="486"/>
        <v>2017</v>
      </c>
      <c r="AM1813" s="17">
        <f t="shared" ca="1" si="487"/>
        <v>1154</v>
      </c>
      <c r="AN1813" s="18" t="str">
        <f>IFERROR(VLOOKUP(R1813*1,'[1]Ordenes de Servicio'!G:K,5,0),"No Cruza")</f>
        <v>No Cruza</v>
      </c>
      <c r="AO1813" s="17">
        <f t="shared" ca="1" si="488"/>
        <v>1</v>
      </c>
      <c r="AP1813" s="17">
        <f t="shared" si="489"/>
        <v>28</v>
      </c>
      <c r="AQ1813" s="17">
        <f t="shared" si="490"/>
        <v>9</v>
      </c>
      <c r="AR1813" s="17">
        <f t="shared" si="491"/>
        <v>2017</v>
      </c>
      <c r="AS1813" s="17">
        <f t="shared" ca="1" si="492"/>
        <v>1154</v>
      </c>
      <c r="AT1813" s="17" t="str">
        <f t="shared" ca="1" si="495"/>
        <v>Si</v>
      </c>
      <c r="AU1813" s="17">
        <f t="shared" si="493"/>
        <v>0</v>
      </c>
      <c r="AV1813" s="17" t="str">
        <f>+VLOOKUP(B1813,[1]Cruces!S:T,2,0)</f>
        <v>4. Presupuesto de Obra</v>
      </c>
    </row>
    <row r="1814" spans="1:48" hidden="1" x14ac:dyDescent="0.25">
      <c r="A1814" s="17" t="s">
        <v>3428</v>
      </c>
      <c r="B1814" s="17" t="s">
        <v>68</v>
      </c>
      <c r="C1814" s="17">
        <v>0</v>
      </c>
      <c r="D1814" s="17">
        <v>0</v>
      </c>
      <c r="E1814" s="17" t="s">
        <v>55</v>
      </c>
      <c r="F1814" s="17" t="s">
        <v>56</v>
      </c>
      <c r="G1814" s="17" t="s">
        <v>3429</v>
      </c>
      <c r="H1814" s="17">
        <v>0</v>
      </c>
      <c r="I1814" s="17" t="s">
        <v>71</v>
      </c>
      <c r="J1814" s="17" t="s">
        <v>59</v>
      </c>
      <c r="K1814" s="17" t="s">
        <v>3430</v>
      </c>
      <c r="L1814" s="17" t="s">
        <v>117</v>
      </c>
      <c r="M1814" s="17" t="s">
        <v>118</v>
      </c>
      <c r="N1814" s="17" t="s">
        <v>75</v>
      </c>
      <c r="O1814" s="17">
        <v>20191030</v>
      </c>
      <c r="P1814" s="17">
        <v>20200307</v>
      </c>
      <c r="Q1814" s="17">
        <v>1150</v>
      </c>
      <c r="R1814" s="17">
        <v>26879403</v>
      </c>
      <c r="S1814" s="17" t="s">
        <v>100</v>
      </c>
      <c r="T1814" s="17" t="s">
        <v>63</v>
      </c>
      <c r="U1814" s="17" t="s">
        <v>91</v>
      </c>
      <c r="V1814" s="17">
        <f t="shared" si="494"/>
        <v>800</v>
      </c>
      <c r="W1814" s="17">
        <v>800000</v>
      </c>
      <c r="X1814" s="17" t="s">
        <v>64</v>
      </c>
      <c r="Y1814" s="17" t="s">
        <v>136</v>
      </c>
      <c r="Z1814" s="17">
        <v>20200615</v>
      </c>
      <c r="AA1814" s="17" t="s">
        <v>101</v>
      </c>
      <c r="AB1814" s="17">
        <v>1</v>
      </c>
      <c r="AC1814" s="17" t="str">
        <f>IFERROR(VLOOKUP(A1814,[1]Cruces!AJ:AK,2,0),VLOOKUP(CONCATENATE(X1814,AA1814),[1]Cruces!G:H,2,0))</f>
        <v>Solicitud de Obra</v>
      </c>
      <c r="AD1814" s="17">
        <f t="shared" si="480"/>
        <v>30</v>
      </c>
      <c r="AE1814" s="17">
        <f t="shared" si="481"/>
        <v>10</v>
      </c>
      <c r="AF1814" s="17">
        <f t="shared" si="482"/>
        <v>2019</v>
      </c>
      <c r="AG1814" s="17" t="str">
        <f>IFERROR(VLOOKUP(MID(A1814,2,4)*1,[1]Cruces!K:L,2,0),"Verificar")</f>
        <v>Atlántico Norte</v>
      </c>
      <c r="AH1814" s="17">
        <f t="shared" ca="1" si="483"/>
        <v>392</v>
      </c>
      <c r="AI1814" s="17" t="str">
        <f>IFERROR(VLOOKUP(U1814,[1]Cruces!$O$1:$P$6,2,0),"Sin Orden")</f>
        <v>Resuelta</v>
      </c>
      <c r="AJ1814" s="17">
        <f t="shared" si="484"/>
        <v>15</v>
      </c>
      <c r="AK1814" s="17">
        <f t="shared" si="485"/>
        <v>6</v>
      </c>
      <c r="AL1814" s="17">
        <f t="shared" si="486"/>
        <v>2020</v>
      </c>
      <c r="AM1814" s="17">
        <f t="shared" ca="1" si="487"/>
        <v>163</v>
      </c>
      <c r="AN1814" s="18" t="str">
        <f>IFERROR(VLOOKUP(R1814*1,'[1]Ordenes de Servicio'!G:K,5,0),"No Cruza")</f>
        <v>No Cruza</v>
      </c>
      <c r="AO1814" s="17">
        <f t="shared" ca="1" si="488"/>
        <v>229</v>
      </c>
      <c r="AP1814" s="17">
        <f t="shared" si="489"/>
        <v>7</v>
      </c>
      <c r="AQ1814" s="17">
        <f t="shared" si="490"/>
        <v>3</v>
      </c>
      <c r="AR1814" s="17">
        <f t="shared" si="491"/>
        <v>2020</v>
      </c>
      <c r="AS1814" s="17">
        <f t="shared" ca="1" si="492"/>
        <v>263</v>
      </c>
      <c r="AT1814" s="17" t="str">
        <f t="shared" ca="1" si="495"/>
        <v>No</v>
      </c>
      <c r="AU1814" s="17">
        <f t="shared" si="493"/>
        <v>100</v>
      </c>
      <c r="AV1814" s="17" t="str">
        <f>+VLOOKUP(B1814,[1]Cruces!S:T,2,0)</f>
        <v>5. Consultoría / Adjudicación</v>
      </c>
    </row>
    <row r="1815" spans="1:48" hidden="1" x14ac:dyDescent="0.25">
      <c r="A1815" s="17" t="s">
        <v>8799</v>
      </c>
      <c r="B1815" s="17" t="s">
        <v>6595</v>
      </c>
      <c r="C1815" s="17">
        <v>3033462</v>
      </c>
      <c r="D1815" s="17">
        <v>0</v>
      </c>
      <c r="E1815" s="17" t="s">
        <v>55</v>
      </c>
      <c r="F1815" s="17" t="s">
        <v>3386</v>
      </c>
      <c r="G1815" s="17" t="s">
        <v>8800</v>
      </c>
      <c r="H1815" s="17">
        <v>3126221549</v>
      </c>
      <c r="I1815" s="17" t="s">
        <v>71</v>
      </c>
      <c r="J1815" s="17" t="s">
        <v>59</v>
      </c>
      <c r="K1815" s="17" t="s">
        <v>8801</v>
      </c>
      <c r="L1815" s="17" t="s">
        <v>7181</v>
      </c>
      <c r="M1815" s="17" t="s">
        <v>7182</v>
      </c>
      <c r="N1815" s="17" t="s">
        <v>6600</v>
      </c>
      <c r="O1815" s="17">
        <v>20200907</v>
      </c>
      <c r="P1815" s="17">
        <v>20200916</v>
      </c>
      <c r="Q1815" s="17">
        <v>1110</v>
      </c>
      <c r="R1815" s="17">
        <v>28128402</v>
      </c>
      <c r="S1815" s="17" t="s">
        <v>7072</v>
      </c>
      <c r="T1815" s="17" t="s">
        <v>63</v>
      </c>
      <c r="U1815" s="17" t="s">
        <v>91</v>
      </c>
      <c r="V1815" s="17">
        <f t="shared" si="494"/>
        <v>3</v>
      </c>
      <c r="W1815" s="17">
        <v>3000</v>
      </c>
      <c r="X1815" s="17" t="s">
        <v>89</v>
      </c>
      <c r="Y1815" s="17" t="s">
        <v>6595</v>
      </c>
      <c r="Z1815" s="17">
        <v>20200916</v>
      </c>
      <c r="AA1815" s="17" t="s">
        <v>1947</v>
      </c>
      <c r="AB1815" s="17">
        <v>1</v>
      </c>
      <c r="AC1815" s="17" t="str">
        <f>IFERROR(VLOOKUP(A1815,[1]Cruces!AJ:AK,2,0),VLOOKUP(CONCATENATE(X1815,AA1815),[1]Cruces!G:H,2,0))</f>
        <v>Solicitud por BT</v>
      </c>
      <c r="AD1815" s="17">
        <f t="shared" ref="AD1815:AD1869" si="496">MID(O1815,7,2)*1</f>
        <v>7</v>
      </c>
      <c r="AE1815" s="17">
        <f t="shared" ref="AE1815:AE1869" si="497">MID(O1815,5,2)*1</f>
        <v>9</v>
      </c>
      <c r="AF1815" s="17">
        <f t="shared" ref="AF1815:AF1869" si="498">MID(O1815,1,4)*1</f>
        <v>2020</v>
      </c>
      <c r="AG1815" s="17" t="str">
        <f>IFERROR(VLOOKUP(MID(A1815,2,4)*1,[1]Cruces!K:L,2,0),"Verificar")</f>
        <v>Atlántico Norte</v>
      </c>
      <c r="AH1815" s="17">
        <f t="shared" ref="AH1815:AH1869" ca="1" si="499">TODAY()-DATE(AF1815,AE1815,AD1815)</f>
        <v>79</v>
      </c>
      <c r="AI1815" s="17" t="str">
        <f>IFERROR(VLOOKUP(U1815,[1]Cruces!$O$1:$P$6,2,0),"Sin Orden")</f>
        <v>Resuelta</v>
      </c>
      <c r="AJ1815" s="17">
        <f t="shared" ref="AJ1815:AJ1869" si="500">MID(Z1815,7,2)*1</f>
        <v>16</v>
      </c>
      <c r="AK1815" s="17">
        <f t="shared" ref="AK1815:AK1869" si="501">MID(Z1815,5,2)*1</f>
        <v>9</v>
      </c>
      <c r="AL1815" s="17">
        <f t="shared" ref="AL1815:AL1869" si="502">MID(Z1815,1,4)*1</f>
        <v>2020</v>
      </c>
      <c r="AM1815" s="17">
        <f t="shared" ref="AM1815:AM1869" ca="1" si="503">+TODAY()-DATE(AL1815,AK1815,AJ1815)</f>
        <v>70</v>
      </c>
      <c r="AN1815" s="18" t="str">
        <f>IFERROR(VLOOKUP(R1815*1,'[1]Ordenes de Servicio'!G:K,5,0),"No Cruza")</f>
        <v>No Cruza</v>
      </c>
      <c r="AO1815" s="17">
        <f t="shared" ref="AO1815:AO1869" ca="1" si="504">+IF(AI1815="Resuelta",DATE(AL1815,AK1815,AJ1815)-DATE(AF1815,AE1815,AD1815),TODAY()-DATE(AL1815,AK1815,AJ1815))</f>
        <v>9</v>
      </c>
      <c r="AP1815" s="17">
        <f t="shared" ref="AP1815:AP1869" si="505">MID(P1815,7,2)*1</f>
        <v>16</v>
      </c>
      <c r="AQ1815" s="17">
        <f t="shared" ref="AQ1815:AQ1869" si="506">MID(P1815,5,2)*1</f>
        <v>9</v>
      </c>
      <c r="AR1815" s="17">
        <f t="shared" ref="AR1815:AR1869" si="507">MID(P1815,1,4)*1</f>
        <v>2020</v>
      </c>
      <c r="AS1815" s="17">
        <f t="shared" ref="AS1815:AS1869" ca="1" si="508">+TODAY()-DATE(AR1815,AQ1815,AP1815)</f>
        <v>70</v>
      </c>
      <c r="AT1815" s="17" t="str">
        <f t="shared" ca="1" si="495"/>
        <v>No</v>
      </c>
      <c r="AU1815" s="17">
        <f t="shared" ref="AU1815:AU1869" si="509">IF(DATE(AL1815,AK1815,AJ1815)-DATE(AR1815,AQ1815,AP1815)&lt;0,DATE(AR1815,AQ1815,AP1815)-DATE(AL1815,AK1815,AJ1815),DATE(AL1815,AK1815,AJ1815)-DATE(AR1815,AQ1815,AP1815))</f>
        <v>0</v>
      </c>
      <c r="AV1815" s="17" t="str">
        <f>+VLOOKUP(B1815,[1]Cruces!S:T,2,0)</f>
        <v>7. Ejecución en Campo OS BT</v>
      </c>
    </row>
    <row r="1816" spans="1:48" hidden="1" x14ac:dyDescent="0.25">
      <c r="A1816" s="17" t="s">
        <v>3431</v>
      </c>
      <c r="B1816" s="17" t="s">
        <v>68</v>
      </c>
      <c r="C1816" s="17">
        <v>0</v>
      </c>
      <c r="D1816" s="17">
        <v>0</v>
      </c>
      <c r="E1816" s="17" t="s">
        <v>55</v>
      </c>
      <c r="F1816" s="17" t="s">
        <v>56</v>
      </c>
      <c r="G1816" s="17" t="s">
        <v>3432</v>
      </c>
      <c r="H1816" s="17">
        <v>0</v>
      </c>
      <c r="I1816" s="17" t="s">
        <v>116</v>
      </c>
      <c r="J1816" s="17" t="s">
        <v>59</v>
      </c>
      <c r="K1816" s="17" t="s">
        <v>3433</v>
      </c>
      <c r="L1816" s="17" t="s">
        <v>117</v>
      </c>
      <c r="M1816" s="17" t="s">
        <v>118</v>
      </c>
      <c r="N1816" s="17" t="s">
        <v>75</v>
      </c>
      <c r="O1816" s="17">
        <v>20190910</v>
      </c>
      <c r="P1816" s="17">
        <v>20191016</v>
      </c>
      <c r="Q1816" s="17">
        <v>1170</v>
      </c>
      <c r="R1816" s="17">
        <v>26917245</v>
      </c>
      <c r="S1816" s="17" t="s">
        <v>76</v>
      </c>
      <c r="T1816" s="17" t="s">
        <v>63</v>
      </c>
      <c r="U1816" s="17" t="s">
        <v>91</v>
      </c>
      <c r="V1816" s="17">
        <f t="shared" ref="V1816:V1870" si="510">+W1816/1000</f>
        <v>25</v>
      </c>
      <c r="W1816" s="17">
        <v>25000</v>
      </c>
      <c r="X1816" s="17" t="s">
        <v>64</v>
      </c>
      <c r="Y1816" s="17" t="s">
        <v>105</v>
      </c>
      <c r="Z1816" s="17">
        <v>20191210</v>
      </c>
      <c r="AA1816" s="17" t="s">
        <v>78</v>
      </c>
      <c r="AB1816" s="17">
        <v>1</v>
      </c>
      <c r="AC1816" s="17" t="str">
        <f>IFERROR(VLOOKUP(A1816,[1]Cruces!AJ:AK,2,0),VLOOKUP(CONCATENATE(X1816,AA1816),[1]Cruces!G:H,2,0))</f>
        <v>Solicitud de Obra</v>
      </c>
      <c r="AD1816" s="17">
        <f t="shared" si="496"/>
        <v>10</v>
      </c>
      <c r="AE1816" s="17">
        <f t="shared" si="497"/>
        <v>9</v>
      </c>
      <c r="AF1816" s="17">
        <f t="shared" si="498"/>
        <v>2019</v>
      </c>
      <c r="AG1816" s="17" t="str">
        <f>IFERROR(VLOOKUP(MID(A1816,2,4)*1,[1]Cruces!K:L,2,0),"Verificar")</f>
        <v>Atlántico Norte</v>
      </c>
      <c r="AH1816" s="17">
        <f t="shared" ca="1" si="499"/>
        <v>442</v>
      </c>
      <c r="AI1816" s="17" t="str">
        <f>IFERROR(VLOOKUP(U1816,[1]Cruces!$O$1:$P$6,2,0),"Sin Orden")</f>
        <v>Resuelta</v>
      </c>
      <c r="AJ1816" s="17">
        <f t="shared" si="500"/>
        <v>10</v>
      </c>
      <c r="AK1816" s="17">
        <f t="shared" si="501"/>
        <v>12</v>
      </c>
      <c r="AL1816" s="17">
        <f t="shared" si="502"/>
        <v>2019</v>
      </c>
      <c r="AM1816" s="17">
        <f t="shared" ca="1" si="503"/>
        <v>351</v>
      </c>
      <c r="AN1816" s="18">
        <f>IFERROR(VLOOKUP(R1816*1,'[1]Ordenes de Servicio'!G:K,5,0),"No Cruza")</f>
        <v>43784</v>
      </c>
      <c r="AO1816" s="17">
        <f t="shared" ca="1" si="504"/>
        <v>91</v>
      </c>
      <c r="AP1816" s="17">
        <f t="shared" si="505"/>
        <v>16</v>
      </c>
      <c r="AQ1816" s="17">
        <f t="shared" si="506"/>
        <v>10</v>
      </c>
      <c r="AR1816" s="17">
        <f t="shared" si="507"/>
        <v>2019</v>
      </c>
      <c r="AS1816" s="17">
        <f t="shared" ca="1" si="508"/>
        <v>406</v>
      </c>
      <c r="AT1816" s="17" t="str">
        <f t="shared" ref="AT1816:AT1870" ca="1" si="511">IF(AS1816&gt;359,"Si","No")</f>
        <v>Si</v>
      </c>
      <c r="AU1816" s="17">
        <f t="shared" si="509"/>
        <v>55</v>
      </c>
      <c r="AV1816" s="17" t="str">
        <f>+VLOOKUP(B1816,[1]Cruces!S:T,2,0)</f>
        <v>5. Consultoría / Adjudicación</v>
      </c>
    </row>
    <row r="1817" spans="1:48" x14ac:dyDescent="0.25">
      <c r="A1817" s="17" t="s">
        <v>3434</v>
      </c>
      <c r="B1817" s="17" t="s">
        <v>80</v>
      </c>
      <c r="C1817" s="17">
        <v>0</v>
      </c>
      <c r="D1817" s="17">
        <v>0</v>
      </c>
      <c r="E1817" s="17" t="s">
        <v>55</v>
      </c>
      <c r="F1817" s="17" t="s">
        <v>232</v>
      </c>
      <c r="G1817" s="17" t="s">
        <v>3435</v>
      </c>
      <c r="H1817" s="17">
        <v>0</v>
      </c>
      <c r="I1817" s="17" t="s">
        <v>71</v>
      </c>
      <c r="J1817" s="17" t="s">
        <v>59</v>
      </c>
      <c r="K1817" s="17" t="s">
        <v>3436</v>
      </c>
      <c r="L1817" s="17" t="s">
        <v>111</v>
      </c>
      <c r="M1817" s="17" t="s">
        <v>112</v>
      </c>
      <c r="N1817" s="17" t="s">
        <v>87</v>
      </c>
      <c r="O1817" s="17">
        <v>20160623</v>
      </c>
      <c r="P1817" s="17">
        <v>20170519</v>
      </c>
      <c r="Q1817" s="17">
        <v>1210</v>
      </c>
      <c r="R1817" s="17">
        <v>23125079</v>
      </c>
      <c r="S1817" s="17" t="s">
        <v>76</v>
      </c>
      <c r="T1817" s="17" t="s">
        <v>63</v>
      </c>
      <c r="U1817" s="17" t="s">
        <v>91</v>
      </c>
      <c r="V1817" s="17">
        <f t="shared" si="510"/>
        <v>112.5</v>
      </c>
      <c r="W1817" s="17">
        <v>112500</v>
      </c>
      <c r="X1817" s="17" t="s">
        <v>64</v>
      </c>
      <c r="Y1817" s="17" t="s">
        <v>80</v>
      </c>
      <c r="Z1817" s="17">
        <v>20170519</v>
      </c>
      <c r="AA1817" s="17" t="s">
        <v>101</v>
      </c>
      <c r="AB1817" s="17">
        <v>1</v>
      </c>
      <c r="AC1817" s="17" t="str">
        <f>IFERROR(VLOOKUP(A1817,[1]Cruces!AJ:AK,2,0),VLOOKUP(CONCATENATE(X1817,AA1817),[1]Cruces!G:H,2,0))</f>
        <v>Solicitud de Obra</v>
      </c>
      <c r="AD1817" s="17">
        <f t="shared" si="496"/>
        <v>23</v>
      </c>
      <c r="AE1817" s="17">
        <f t="shared" si="497"/>
        <v>6</v>
      </c>
      <c r="AF1817" s="17">
        <f t="shared" si="498"/>
        <v>2016</v>
      </c>
      <c r="AG1817" s="17" t="str">
        <f>IFERROR(VLOOKUP(MID(A1817,2,4)*1,[1]Cruces!K:L,2,0),"Verificar")</f>
        <v>Atlántico Sur</v>
      </c>
      <c r="AH1817" s="17">
        <f t="shared" ca="1" si="499"/>
        <v>1616</v>
      </c>
      <c r="AI1817" s="17" t="str">
        <f>IFERROR(VLOOKUP(U1817,[1]Cruces!$O$1:$P$6,2,0),"Sin Orden")</f>
        <v>Resuelta</v>
      </c>
      <c r="AJ1817" s="17">
        <f t="shared" si="500"/>
        <v>19</v>
      </c>
      <c r="AK1817" s="17">
        <f t="shared" si="501"/>
        <v>5</v>
      </c>
      <c r="AL1817" s="17">
        <f t="shared" si="502"/>
        <v>2017</v>
      </c>
      <c r="AM1817" s="17">
        <f t="shared" ca="1" si="503"/>
        <v>1286</v>
      </c>
      <c r="AN1817" s="18" t="str">
        <f>IFERROR(VLOOKUP(R1817*1,'[1]Ordenes de Servicio'!G:K,5,0),"No Cruza")</f>
        <v>No Cruza</v>
      </c>
      <c r="AO1817" s="17">
        <f t="shared" ca="1" si="504"/>
        <v>330</v>
      </c>
      <c r="AP1817" s="17">
        <f t="shared" si="505"/>
        <v>19</v>
      </c>
      <c r="AQ1817" s="17">
        <f t="shared" si="506"/>
        <v>5</v>
      </c>
      <c r="AR1817" s="17">
        <f t="shared" si="507"/>
        <v>2017</v>
      </c>
      <c r="AS1817" s="17">
        <f t="shared" ca="1" si="508"/>
        <v>1286</v>
      </c>
      <c r="AT1817" s="17" t="str">
        <f t="shared" ca="1" si="511"/>
        <v>Si</v>
      </c>
      <c r="AU1817" s="17">
        <f t="shared" si="509"/>
        <v>0</v>
      </c>
      <c r="AV1817" s="17" t="str">
        <f>+VLOOKUP(B1817,[1]Cruces!S:T,2,0)</f>
        <v>8. Puesta en Servicio</v>
      </c>
    </row>
    <row r="1818" spans="1:48" hidden="1" x14ac:dyDescent="0.25">
      <c r="A1818" s="17" t="s">
        <v>8802</v>
      </c>
      <c r="B1818" s="17" t="s">
        <v>6595</v>
      </c>
      <c r="C1818" s="17">
        <v>2717709</v>
      </c>
      <c r="D1818" s="17">
        <v>20149709</v>
      </c>
      <c r="E1818" s="17" t="s">
        <v>93</v>
      </c>
      <c r="F1818" s="17" t="s">
        <v>56</v>
      </c>
      <c r="G1818" s="17" t="s">
        <v>8803</v>
      </c>
      <c r="H1818" s="17">
        <v>3006101837</v>
      </c>
      <c r="I1818" s="17" t="s">
        <v>71</v>
      </c>
      <c r="J1818" s="17" t="s">
        <v>8804</v>
      </c>
      <c r="K1818" s="17" t="s">
        <v>97</v>
      </c>
      <c r="L1818" s="17" t="s">
        <v>7310</v>
      </c>
      <c r="M1818" s="17" t="s">
        <v>7311</v>
      </c>
      <c r="N1818" s="17" t="s">
        <v>6600</v>
      </c>
      <c r="O1818" s="17">
        <v>20200213</v>
      </c>
      <c r="P1818" s="17">
        <v>20200325</v>
      </c>
      <c r="Q1818" s="17">
        <v>1110</v>
      </c>
      <c r="R1818" s="17">
        <v>27269049</v>
      </c>
      <c r="S1818" s="17" t="s">
        <v>7072</v>
      </c>
      <c r="T1818" s="17" t="s">
        <v>63</v>
      </c>
      <c r="U1818" s="17" t="s">
        <v>91</v>
      </c>
      <c r="V1818" s="17">
        <f t="shared" si="510"/>
        <v>3</v>
      </c>
      <c r="W1818" s="17">
        <v>3000</v>
      </c>
      <c r="X1818" s="17" t="s">
        <v>89</v>
      </c>
      <c r="Y1818" s="17" t="s">
        <v>6595</v>
      </c>
      <c r="Z1818" s="17">
        <v>20200325</v>
      </c>
      <c r="AA1818" s="17" t="s">
        <v>1947</v>
      </c>
      <c r="AB1818" s="17">
        <v>1</v>
      </c>
      <c r="AC1818" s="17" t="str">
        <f>IFERROR(VLOOKUP(A1818,[1]Cruces!AJ:AK,2,0),VLOOKUP(CONCATENATE(X1818,AA1818),[1]Cruces!G:H,2,0))</f>
        <v>Solicitud por BT</v>
      </c>
      <c r="AD1818" s="17">
        <f t="shared" si="496"/>
        <v>13</v>
      </c>
      <c r="AE1818" s="17">
        <f t="shared" si="497"/>
        <v>2</v>
      </c>
      <c r="AF1818" s="17">
        <f t="shared" si="498"/>
        <v>2020</v>
      </c>
      <c r="AG1818" s="17" t="str">
        <f>IFERROR(VLOOKUP(MID(A1818,2,4)*1,[1]Cruces!K:L,2,0),"Verificar")</f>
        <v>Atlántico Norte</v>
      </c>
      <c r="AH1818" s="17">
        <f t="shared" ca="1" si="499"/>
        <v>286</v>
      </c>
      <c r="AI1818" s="17" t="str">
        <f>IFERROR(VLOOKUP(U1818,[1]Cruces!$O$1:$P$6,2,0),"Sin Orden")</f>
        <v>Resuelta</v>
      </c>
      <c r="AJ1818" s="17">
        <f t="shared" si="500"/>
        <v>25</v>
      </c>
      <c r="AK1818" s="17">
        <f t="shared" si="501"/>
        <v>3</v>
      </c>
      <c r="AL1818" s="17">
        <f t="shared" si="502"/>
        <v>2020</v>
      </c>
      <c r="AM1818" s="17">
        <f t="shared" ca="1" si="503"/>
        <v>245</v>
      </c>
      <c r="AN1818" s="18" t="str">
        <f>IFERROR(VLOOKUP(R1818*1,'[1]Ordenes de Servicio'!G:K,5,0),"No Cruza")</f>
        <v>No Cruza</v>
      </c>
      <c r="AO1818" s="17">
        <f t="shared" ca="1" si="504"/>
        <v>41</v>
      </c>
      <c r="AP1818" s="17">
        <f t="shared" si="505"/>
        <v>25</v>
      </c>
      <c r="AQ1818" s="17">
        <f t="shared" si="506"/>
        <v>3</v>
      </c>
      <c r="AR1818" s="17">
        <f t="shared" si="507"/>
        <v>2020</v>
      </c>
      <c r="AS1818" s="17">
        <f t="shared" ca="1" si="508"/>
        <v>245</v>
      </c>
      <c r="AT1818" s="17" t="str">
        <f t="shared" ca="1" si="511"/>
        <v>No</v>
      </c>
      <c r="AU1818" s="17">
        <f t="shared" si="509"/>
        <v>0</v>
      </c>
      <c r="AV1818" s="17" t="str">
        <f>+VLOOKUP(B1818,[1]Cruces!S:T,2,0)</f>
        <v>7. Ejecución en Campo OS BT</v>
      </c>
    </row>
    <row r="1819" spans="1:48" hidden="1" x14ac:dyDescent="0.25">
      <c r="A1819" s="17" t="s">
        <v>10575</v>
      </c>
      <c r="B1819" s="17" t="s">
        <v>296</v>
      </c>
      <c r="C1819" s="17">
        <v>0</v>
      </c>
      <c r="D1819" s="17">
        <v>0</v>
      </c>
      <c r="E1819" s="17" t="s">
        <v>55</v>
      </c>
      <c r="F1819" s="17" t="s">
        <v>932</v>
      </c>
      <c r="G1819" s="17" t="s">
        <v>10576</v>
      </c>
      <c r="H1819" s="17">
        <v>0</v>
      </c>
      <c r="I1819" s="17" t="s">
        <v>71</v>
      </c>
      <c r="J1819" s="17" t="s">
        <v>59</v>
      </c>
      <c r="K1819" s="17" t="s">
        <v>97</v>
      </c>
      <c r="L1819" s="17" t="s">
        <v>935</v>
      </c>
      <c r="M1819" s="17" t="s">
        <v>936</v>
      </c>
      <c r="N1819" s="17" t="s">
        <v>301</v>
      </c>
      <c r="O1819" s="17">
        <v>20200904</v>
      </c>
      <c r="P1819" s="17">
        <v>20200904</v>
      </c>
      <c r="Q1819" s="17">
        <v>9343</v>
      </c>
      <c r="R1819" s="17">
        <v>28117664</v>
      </c>
      <c r="S1819" s="17" t="s">
        <v>100</v>
      </c>
      <c r="T1819" s="17" t="s">
        <v>63</v>
      </c>
      <c r="U1819" s="17" t="s">
        <v>91</v>
      </c>
      <c r="V1819" s="17">
        <f t="shared" si="510"/>
        <v>37.5</v>
      </c>
      <c r="W1819" s="17">
        <v>37500</v>
      </c>
      <c r="X1819" s="17" t="s">
        <v>64</v>
      </c>
      <c r="Y1819" s="17" t="s">
        <v>296</v>
      </c>
      <c r="Z1819" s="17">
        <v>20200904</v>
      </c>
      <c r="AA1819" s="17" t="s">
        <v>78</v>
      </c>
      <c r="AB1819" s="17">
        <v>1</v>
      </c>
      <c r="AC1819" s="17" t="str">
        <f>IFERROR(VLOOKUP(A1819,[1]Cruces!AJ:AK,2,0),VLOOKUP(CONCATENATE(X1819,AA1819),[1]Cruces!G:H,2,0))</f>
        <v>Exp BMT</v>
      </c>
      <c r="AD1819" s="17">
        <f t="shared" si="496"/>
        <v>4</v>
      </c>
      <c r="AE1819" s="17">
        <f t="shared" si="497"/>
        <v>9</v>
      </c>
      <c r="AF1819" s="17">
        <f t="shared" si="498"/>
        <v>2020</v>
      </c>
      <c r="AG1819" s="17" t="str">
        <f>IFERROR(VLOOKUP(MID(A1819,2,4)*1,[1]Cruces!K:L,2,0),"Verificar")</f>
        <v>Magdalena</v>
      </c>
      <c r="AH1819" s="17">
        <f t="shared" ca="1" si="499"/>
        <v>82</v>
      </c>
      <c r="AI1819" s="17" t="str">
        <f>IFERROR(VLOOKUP(U1819,[1]Cruces!$O$1:$P$6,2,0),"Sin Orden")</f>
        <v>Resuelta</v>
      </c>
      <c r="AJ1819" s="17">
        <f t="shared" si="500"/>
        <v>4</v>
      </c>
      <c r="AK1819" s="17">
        <f t="shared" si="501"/>
        <v>9</v>
      </c>
      <c r="AL1819" s="17">
        <f t="shared" si="502"/>
        <v>2020</v>
      </c>
      <c r="AM1819" s="17">
        <f t="shared" ca="1" si="503"/>
        <v>82</v>
      </c>
      <c r="AN1819" s="18" t="str">
        <f>IFERROR(VLOOKUP(R1819*1,'[1]Ordenes de Servicio'!G:K,5,0),"No Cruza")</f>
        <v>No Cruza</v>
      </c>
      <c r="AO1819" s="17">
        <f t="shared" ca="1" si="504"/>
        <v>0</v>
      </c>
      <c r="AP1819" s="17">
        <f t="shared" si="505"/>
        <v>4</v>
      </c>
      <c r="AQ1819" s="17">
        <f t="shared" si="506"/>
        <v>9</v>
      </c>
      <c r="AR1819" s="17">
        <f t="shared" si="507"/>
        <v>2020</v>
      </c>
      <c r="AS1819" s="17">
        <f t="shared" ca="1" si="508"/>
        <v>82</v>
      </c>
      <c r="AT1819" s="17" t="str">
        <f t="shared" ca="1" si="511"/>
        <v>No</v>
      </c>
      <c r="AU1819" s="17">
        <f t="shared" si="509"/>
        <v>0</v>
      </c>
      <c r="AV1819" s="17" t="str">
        <f>+VLOOKUP(B1819,[1]Cruces!S:T,2,0)</f>
        <v>3. Evaluación Técnico Ecónomica</v>
      </c>
    </row>
    <row r="1820" spans="1:48" hidden="1" x14ac:dyDescent="0.25">
      <c r="A1820" s="17" t="s">
        <v>3437</v>
      </c>
      <c r="B1820" s="17" t="s">
        <v>68</v>
      </c>
      <c r="C1820" s="17">
        <v>0</v>
      </c>
      <c r="D1820" s="17">
        <v>0</v>
      </c>
      <c r="E1820" s="17" t="s">
        <v>55</v>
      </c>
      <c r="F1820" s="17" t="s">
        <v>81</v>
      </c>
      <c r="G1820" s="17" t="s">
        <v>3438</v>
      </c>
      <c r="H1820" s="17">
        <v>4240050</v>
      </c>
      <c r="I1820" s="17" t="s">
        <v>165</v>
      </c>
      <c r="J1820" s="17" t="s">
        <v>59</v>
      </c>
      <c r="K1820" s="17" t="s">
        <v>3439</v>
      </c>
      <c r="L1820" s="17" t="s">
        <v>85</v>
      </c>
      <c r="M1820" s="17" t="s">
        <v>86</v>
      </c>
      <c r="N1820" s="17" t="s">
        <v>75</v>
      </c>
      <c r="O1820" s="17">
        <v>20190115</v>
      </c>
      <c r="P1820" s="17">
        <v>20190605</v>
      </c>
      <c r="Q1820" s="17">
        <v>9340</v>
      </c>
      <c r="R1820" s="17">
        <v>25909160</v>
      </c>
      <c r="S1820" s="17" t="s">
        <v>100</v>
      </c>
      <c r="T1820" s="17" t="s">
        <v>63</v>
      </c>
      <c r="U1820" s="17" t="s">
        <v>91</v>
      </c>
      <c r="V1820" s="17">
        <f t="shared" si="510"/>
        <v>25</v>
      </c>
      <c r="W1820" s="17">
        <v>25000</v>
      </c>
      <c r="X1820" s="17" t="s">
        <v>64</v>
      </c>
      <c r="Y1820" s="17" t="s">
        <v>105</v>
      </c>
      <c r="Z1820" s="17">
        <v>20190704</v>
      </c>
      <c r="AA1820" s="17" t="s">
        <v>78</v>
      </c>
      <c r="AB1820" s="17">
        <v>1</v>
      </c>
      <c r="AC1820" s="17" t="str">
        <f>IFERROR(VLOOKUP(A1820,[1]Cruces!AJ:AK,2,0),VLOOKUP(CONCATENATE(X1820,AA1820),[1]Cruces!G:H,2,0))</f>
        <v>Solicitud de Obra</v>
      </c>
      <c r="AD1820" s="17">
        <f t="shared" si="496"/>
        <v>15</v>
      </c>
      <c r="AE1820" s="17">
        <f t="shared" si="497"/>
        <v>1</v>
      </c>
      <c r="AF1820" s="17">
        <f t="shared" si="498"/>
        <v>2019</v>
      </c>
      <c r="AG1820" s="17" t="str">
        <f>IFERROR(VLOOKUP(MID(A1820,2,4)*1,[1]Cruces!K:L,2,0),"Verificar")</f>
        <v>Magdalena</v>
      </c>
      <c r="AH1820" s="17">
        <f t="shared" ca="1" si="499"/>
        <v>680</v>
      </c>
      <c r="AI1820" s="17" t="str">
        <f>IFERROR(VLOOKUP(U1820,[1]Cruces!$O$1:$P$6,2,0),"Sin Orden")</f>
        <v>Resuelta</v>
      </c>
      <c r="AJ1820" s="17">
        <f t="shared" si="500"/>
        <v>4</v>
      </c>
      <c r="AK1820" s="17">
        <f t="shared" si="501"/>
        <v>7</v>
      </c>
      <c r="AL1820" s="17">
        <f t="shared" si="502"/>
        <v>2019</v>
      </c>
      <c r="AM1820" s="17">
        <f t="shared" ca="1" si="503"/>
        <v>510</v>
      </c>
      <c r="AN1820" s="18" t="str">
        <f>IFERROR(VLOOKUP(R1820*1,'[1]Ordenes de Servicio'!G:K,5,0),"No Cruza")</f>
        <v>No Cruza</v>
      </c>
      <c r="AO1820" s="17">
        <f t="shared" ca="1" si="504"/>
        <v>170</v>
      </c>
      <c r="AP1820" s="17">
        <f t="shared" si="505"/>
        <v>5</v>
      </c>
      <c r="AQ1820" s="17">
        <f t="shared" si="506"/>
        <v>6</v>
      </c>
      <c r="AR1820" s="17">
        <f t="shared" si="507"/>
        <v>2019</v>
      </c>
      <c r="AS1820" s="17">
        <f t="shared" ca="1" si="508"/>
        <v>539</v>
      </c>
      <c r="AT1820" s="17" t="str">
        <f t="shared" ca="1" si="511"/>
        <v>Si</v>
      </c>
      <c r="AU1820" s="17">
        <f t="shared" si="509"/>
        <v>29</v>
      </c>
      <c r="AV1820" s="17" t="str">
        <f>+VLOOKUP(B1820,[1]Cruces!S:T,2,0)</f>
        <v>5. Consultoría / Adjudicación</v>
      </c>
    </row>
    <row r="1821" spans="1:48" hidden="1" x14ac:dyDescent="0.25">
      <c r="A1821" s="17" t="s">
        <v>8805</v>
      </c>
      <c r="B1821" s="17" t="s">
        <v>569</v>
      </c>
      <c r="C1821" s="17">
        <v>5675519</v>
      </c>
      <c r="D1821" s="17">
        <v>25614956</v>
      </c>
      <c r="E1821" s="17" t="s">
        <v>93</v>
      </c>
      <c r="F1821" s="17" t="s">
        <v>126</v>
      </c>
      <c r="G1821" s="17" t="s">
        <v>8806</v>
      </c>
      <c r="H1821" s="17">
        <v>3008446380</v>
      </c>
      <c r="I1821" s="17" t="s">
        <v>71</v>
      </c>
      <c r="J1821" s="17" t="s">
        <v>8807</v>
      </c>
      <c r="K1821" s="17" t="s">
        <v>97</v>
      </c>
      <c r="L1821" s="17" t="s">
        <v>6598</v>
      </c>
      <c r="M1821" s="17" t="s">
        <v>6599</v>
      </c>
      <c r="N1821" s="17" t="s">
        <v>572</v>
      </c>
      <c r="O1821" s="17">
        <v>20200824</v>
      </c>
      <c r="P1821" s="17">
        <v>20200824</v>
      </c>
      <c r="Q1821" s="17">
        <v>9332</v>
      </c>
      <c r="R1821" s="17">
        <v>0</v>
      </c>
      <c r="S1821" s="17"/>
      <c r="T1821" s="17" t="s">
        <v>63</v>
      </c>
      <c r="U1821" s="17"/>
      <c r="V1821" s="17">
        <f t="shared" si="510"/>
        <v>3</v>
      </c>
      <c r="W1821" s="17">
        <v>3000</v>
      </c>
      <c r="X1821" s="17" t="s">
        <v>89</v>
      </c>
      <c r="Y1821" s="17" t="s">
        <v>150</v>
      </c>
      <c r="Z1821" s="17">
        <v>20201028</v>
      </c>
      <c r="AA1821" s="17" t="s">
        <v>1947</v>
      </c>
      <c r="AB1821" s="17">
        <v>1</v>
      </c>
      <c r="AC1821" s="17" t="str">
        <f>IFERROR(VLOOKUP(A1821,[1]Cruces!AJ:AK,2,0),VLOOKUP(CONCATENATE(X1821,AA1821),[1]Cruces!G:H,2,0))</f>
        <v>Solicitud por BT</v>
      </c>
      <c r="AD1821" s="17">
        <f t="shared" si="496"/>
        <v>24</v>
      </c>
      <c r="AE1821" s="17">
        <f t="shared" si="497"/>
        <v>8</v>
      </c>
      <c r="AF1821" s="17">
        <f t="shared" si="498"/>
        <v>2020</v>
      </c>
      <c r="AG1821" s="17" t="str">
        <f>IFERROR(VLOOKUP(MID(A1821,2,4)*1,[1]Cruces!K:L,2,0),"Verificar")</f>
        <v>Guajira</v>
      </c>
      <c r="AH1821" s="17">
        <f t="shared" ca="1" si="499"/>
        <v>93</v>
      </c>
      <c r="AI1821" s="17" t="str">
        <f>IFERROR(VLOOKUP(U1821,[1]Cruces!$O$1:$P$6,2,0),"Sin Orden")</f>
        <v>Sin Orden</v>
      </c>
      <c r="AJ1821" s="17">
        <f t="shared" si="500"/>
        <v>28</v>
      </c>
      <c r="AK1821" s="17">
        <f t="shared" si="501"/>
        <v>10</v>
      </c>
      <c r="AL1821" s="17">
        <f t="shared" si="502"/>
        <v>2020</v>
      </c>
      <c r="AM1821" s="17">
        <f t="shared" ca="1" si="503"/>
        <v>28</v>
      </c>
      <c r="AN1821" s="18" t="str">
        <f>IFERROR(VLOOKUP(R1821*1,'[1]Ordenes de Servicio'!G:K,5,0),"No Cruza")</f>
        <v>No Cruza</v>
      </c>
      <c r="AO1821" s="17">
        <f t="shared" ca="1" si="504"/>
        <v>28</v>
      </c>
      <c r="AP1821" s="17">
        <f t="shared" si="505"/>
        <v>24</v>
      </c>
      <c r="AQ1821" s="17">
        <f t="shared" si="506"/>
        <v>8</v>
      </c>
      <c r="AR1821" s="17">
        <f t="shared" si="507"/>
        <v>2020</v>
      </c>
      <c r="AS1821" s="17">
        <f t="shared" ca="1" si="508"/>
        <v>93</v>
      </c>
      <c r="AT1821" s="17" t="str">
        <f t="shared" ca="1" si="511"/>
        <v>No</v>
      </c>
      <c r="AU1821" s="17">
        <f t="shared" si="509"/>
        <v>65</v>
      </c>
      <c r="AV1821" s="17" t="str">
        <f>+VLOOKUP(B1821,[1]Cruces!S:T,2,0)</f>
        <v>1. Solicitud</v>
      </c>
    </row>
    <row r="1822" spans="1:48" hidden="1" x14ac:dyDescent="0.25">
      <c r="A1822" s="17" t="s">
        <v>3440</v>
      </c>
      <c r="B1822" s="17" t="s">
        <v>68</v>
      </c>
      <c r="C1822" s="17">
        <v>6267134</v>
      </c>
      <c r="D1822" s="17">
        <v>34229724</v>
      </c>
      <c r="E1822" s="17" t="s">
        <v>93</v>
      </c>
      <c r="F1822" s="17" t="s">
        <v>81</v>
      </c>
      <c r="G1822" s="17" t="s">
        <v>3441</v>
      </c>
      <c r="H1822" s="17">
        <v>3183624249</v>
      </c>
      <c r="I1822" s="17" t="s">
        <v>71</v>
      </c>
      <c r="J1822" s="17" t="s">
        <v>3442</v>
      </c>
      <c r="K1822" s="17" t="s">
        <v>3443</v>
      </c>
      <c r="L1822" s="17" t="s">
        <v>85</v>
      </c>
      <c r="M1822" s="17" t="s">
        <v>86</v>
      </c>
      <c r="N1822" s="17" t="s">
        <v>75</v>
      </c>
      <c r="O1822" s="17">
        <v>20190821</v>
      </c>
      <c r="P1822" s="17">
        <v>20191021</v>
      </c>
      <c r="Q1822" s="17">
        <v>3410</v>
      </c>
      <c r="R1822" s="17">
        <v>28279606</v>
      </c>
      <c r="S1822" s="17" t="s">
        <v>76</v>
      </c>
      <c r="T1822" s="17" t="s">
        <v>63</v>
      </c>
      <c r="U1822" s="17" t="s">
        <v>91</v>
      </c>
      <c r="V1822" s="17">
        <f t="shared" si="510"/>
        <v>15</v>
      </c>
      <c r="W1822" s="17">
        <v>15000</v>
      </c>
      <c r="X1822" s="17" t="s">
        <v>89</v>
      </c>
      <c r="Y1822" s="17" t="s">
        <v>105</v>
      </c>
      <c r="Z1822" s="17">
        <v>20191113</v>
      </c>
      <c r="AA1822" s="17" t="s">
        <v>78</v>
      </c>
      <c r="AB1822" s="17">
        <v>1</v>
      </c>
      <c r="AC1822" s="17" t="str">
        <f>IFERROR(VLOOKUP(A1822,[1]Cruces!AJ:AK,2,0),VLOOKUP(CONCATENATE(X1822,AA1822),[1]Cruces!G:H,2,0))</f>
        <v>Solicitud de Obra</v>
      </c>
      <c r="AD1822" s="17">
        <f t="shared" si="496"/>
        <v>21</v>
      </c>
      <c r="AE1822" s="17">
        <f t="shared" si="497"/>
        <v>8</v>
      </c>
      <c r="AF1822" s="17">
        <f t="shared" si="498"/>
        <v>2019</v>
      </c>
      <c r="AG1822" s="17" t="str">
        <f>IFERROR(VLOOKUP(MID(A1822,2,4)*1,[1]Cruces!K:L,2,0),"Verificar")</f>
        <v>Magdalena</v>
      </c>
      <c r="AH1822" s="17">
        <f t="shared" ca="1" si="499"/>
        <v>462</v>
      </c>
      <c r="AI1822" s="17" t="str">
        <f>IFERROR(VLOOKUP(U1822,[1]Cruces!$O$1:$P$6,2,0),"Sin Orden")</f>
        <v>Resuelta</v>
      </c>
      <c r="AJ1822" s="17">
        <f t="shared" si="500"/>
        <v>13</v>
      </c>
      <c r="AK1822" s="17">
        <f t="shared" si="501"/>
        <v>11</v>
      </c>
      <c r="AL1822" s="17">
        <f t="shared" si="502"/>
        <v>2019</v>
      </c>
      <c r="AM1822" s="17">
        <f t="shared" ca="1" si="503"/>
        <v>378</v>
      </c>
      <c r="AN1822" s="18" t="str">
        <f>IFERROR(VLOOKUP(R1822*1,'[1]Ordenes de Servicio'!G:K,5,0),"No Cruza")</f>
        <v>No Cruza</v>
      </c>
      <c r="AO1822" s="17">
        <f t="shared" ca="1" si="504"/>
        <v>84</v>
      </c>
      <c r="AP1822" s="17">
        <f t="shared" si="505"/>
        <v>21</v>
      </c>
      <c r="AQ1822" s="17">
        <f t="shared" si="506"/>
        <v>10</v>
      </c>
      <c r="AR1822" s="17">
        <f t="shared" si="507"/>
        <v>2019</v>
      </c>
      <c r="AS1822" s="17">
        <f t="shared" ca="1" si="508"/>
        <v>401</v>
      </c>
      <c r="AT1822" s="17" t="str">
        <f t="shared" ca="1" si="511"/>
        <v>Si</v>
      </c>
      <c r="AU1822" s="17">
        <f t="shared" si="509"/>
        <v>23</v>
      </c>
      <c r="AV1822" s="17" t="str">
        <f>+VLOOKUP(B1822,[1]Cruces!S:T,2,0)</f>
        <v>5. Consultoría / Adjudicación</v>
      </c>
    </row>
    <row r="1823" spans="1:48" hidden="1" x14ac:dyDescent="0.25">
      <c r="A1823" s="17" t="s">
        <v>3444</v>
      </c>
      <c r="B1823" s="17" t="s">
        <v>68</v>
      </c>
      <c r="C1823" s="17">
        <v>0</v>
      </c>
      <c r="D1823" s="17">
        <v>0</v>
      </c>
      <c r="E1823" s="17" t="s">
        <v>55</v>
      </c>
      <c r="F1823" s="17" t="s">
        <v>81</v>
      </c>
      <c r="G1823" s="17" t="s">
        <v>3445</v>
      </c>
      <c r="H1823" s="17">
        <v>3006255410</v>
      </c>
      <c r="I1823" s="17" t="s">
        <v>71</v>
      </c>
      <c r="J1823" s="17" t="s">
        <v>59</v>
      </c>
      <c r="K1823" s="17" t="s">
        <v>3446</v>
      </c>
      <c r="L1823" s="17" t="s">
        <v>85</v>
      </c>
      <c r="M1823" s="17" t="s">
        <v>86</v>
      </c>
      <c r="N1823" s="17" t="s">
        <v>75</v>
      </c>
      <c r="O1823" s="17">
        <v>20190326</v>
      </c>
      <c r="P1823" s="17">
        <v>20190524</v>
      </c>
      <c r="Q1823" s="17">
        <v>3440</v>
      </c>
      <c r="R1823" s="17">
        <v>26169455</v>
      </c>
      <c r="S1823" s="17" t="s">
        <v>100</v>
      </c>
      <c r="T1823" s="17" t="s">
        <v>63</v>
      </c>
      <c r="U1823" s="17" t="s">
        <v>91</v>
      </c>
      <c r="V1823" s="17">
        <f t="shared" si="510"/>
        <v>462.5</v>
      </c>
      <c r="W1823" s="17">
        <v>462500</v>
      </c>
      <c r="X1823" s="17" t="s">
        <v>64</v>
      </c>
      <c r="Y1823" s="17" t="s">
        <v>105</v>
      </c>
      <c r="Z1823" s="17">
        <v>20190816</v>
      </c>
      <c r="AA1823" s="17" t="s">
        <v>124</v>
      </c>
      <c r="AB1823" s="17">
        <v>1</v>
      </c>
      <c r="AC1823" s="17" t="str">
        <f>IFERROR(VLOOKUP(A1823,[1]Cruces!AJ:AK,2,0),VLOOKUP(CONCATENATE(X1823,AA1823),[1]Cruces!G:H,2,0))</f>
        <v>Solicitud de Obra</v>
      </c>
      <c r="AD1823" s="17">
        <f t="shared" si="496"/>
        <v>26</v>
      </c>
      <c r="AE1823" s="17">
        <f t="shared" si="497"/>
        <v>3</v>
      </c>
      <c r="AF1823" s="17">
        <f t="shared" si="498"/>
        <v>2019</v>
      </c>
      <c r="AG1823" s="17" t="str">
        <f>IFERROR(VLOOKUP(MID(A1823,2,4)*1,[1]Cruces!K:L,2,0),"Verificar")</f>
        <v>Magdalena</v>
      </c>
      <c r="AH1823" s="17">
        <f t="shared" ca="1" si="499"/>
        <v>610</v>
      </c>
      <c r="AI1823" s="17" t="str">
        <f>IFERROR(VLOOKUP(U1823,[1]Cruces!$O$1:$P$6,2,0),"Sin Orden")</f>
        <v>Resuelta</v>
      </c>
      <c r="AJ1823" s="17">
        <f t="shared" si="500"/>
        <v>16</v>
      </c>
      <c r="AK1823" s="17">
        <f t="shared" si="501"/>
        <v>8</v>
      </c>
      <c r="AL1823" s="17">
        <f t="shared" si="502"/>
        <v>2019</v>
      </c>
      <c r="AM1823" s="17">
        <f t="shared" ca="1" si="503"/>
        <v>467</v>
      </c>
      <c r="AN1823" s="18" t="str">
        <f>IFERROR(VLOOKUP(R1823*1,'[1]Ordenes de Servicio'!G:K,5,0),"No Cruza")</f>
        <v>No Cruza</v>
      </c>
      <c r="AO1823" s="17">
        <f t="shared" ca="1" si="504"/>
        <v>143</v>
      </c>
      <c r="AP1823" s="17">
        <f t="shared" si="505"/>
        <v>24</v>
      </c>
      <c r="AQ1823" s="17">
        <f t="shared" si="506"/>
        <v>5</v>
      </c>
      <c r="AR1823" s="17">
        <f t="shared" si="507"/>
        <v>2019</v>
      </c>
      <c r="AS1823" s="17">
        <f t="shared" ca="1" si="508"/>
        <v>551</v>
      </c>
      <c r="AT1823" s="17" t="str">
        <f t="shared" ca="1" si="511"/>
        <v>Si</v>
      </c>
      <c r="AU1823" s="17">
        <f t="shared" si="509"/>
        <v>84</v>
      </c>
      <c r="AV1823" s="17" t="str">
        <f>+VLOOKUP(B1823,[1]Cruces!S:T,2,0)</f>
        <v>5. Consultoría / Adjudicación</v>
      </c>
    </row>
    <row r="1824" spans="1:48" hidden="1" x14ac:dyDescent="0.25">
      <c r="A1824" s="17" t="s">
        <v>8808</v>
      </c>
      <c r="B1824" s="17" t="s">
        <v>6595</v>
      </c>
      <c r="C1824" s="17">
        <v>0</v>
      </c>
      <c r="D1824" s="17">
        <v>0</v>
      </c>
      <c r="E1824" s="17" t="s">
        <v>55</v>
      </c>
      <c r="F1824" s="17" t="s">
        <v>7098</v>
      </c>
      <c r="G1824" s="17" t="s">
        <v>8809</v>
      </c>
      <c r="H1824" s="17">
        <v>3012359088</v>
      </c>
      <c r="I1824" s="17" t="s">
        <v>71</v>
      </c>
      <c r="J1824" s="17" t="s">
        <v>59</v>
      </c>
      <c r="K1824" s="17" t="s">
        <v>97</v>
      </c>
      <c r="L1824" s="17" t="s">
        <v>7330</v>
      </c>
      <c r="M1824" s="17" t="s">
        <v>7331</v>
      </c>
      <c r="N1824" s="17" t="s">
        <v>6600</v>
      </c>
      <c r="O1824" s="17">
        <v>20200423</v>
      </c>
      <c r="P1824" s="17">
        <v>20200508</v>
      </c>
      <c r="Q1824" s="17">
        <v>1180</v>
      </c>
      <c r="R1824" s="17">
        <v>27424224</v>
      </c>
      <c r="S1824" s="17" t="s">
        <v>6601</v>
      </c>
      <c r="T1824" s="17" t="s">
        <v>63</v>
      </c>
      <c r="U1824" s="17" t="s">
        <v>91</v>
      </c>
      <c r="V1824" s="17">
        <f t="shared" si="510"/>
        <v>3</v>
      </c>
      <c r="W1824" s="17">
        <v>3000</v>
      </c>
      <c r="X1824" s="17" t="s">
        <v>7065</v>
      </c>
      <c r="Y1824" s="17" t="s">
        <v>6595</v>
      </c>
      <c r="Z1824" s="17">
        <v>20200508</v>
      </c>
      <c r="AA1824" s="17" t="s">
        <v>1947</v>
      </c>
      <c r="AB1824" s="17">
        <v>1</v>
      </c>
      <c r="AC1824" s="17" t="str">
        <f>IFERROR(VLOOKUP(A1824,[1]Cruces!AJ:AK,2,0),VLOOKUP(CONCATENATE(X1824,AA1824),[1]Cruces!G:H,2,0))</f>
        <v>Solicitud por BT</v>
      </c>
      <c r="AD1824" s="17">
        <f t="shared" si="496"/>
        <v>23</v>
      </c>
      <c r="AE1824" s="17">
        <f t="shared" si="497"/>
        <v>4</v>
      </c>
      <c r="AF1824" s="17">
        <f t="shared" si="498"/>
        <v>2020</v>
      </c>
      <c r="AG1824" s="17" t="str">
        <f>IFERROR(VLOOKUP(MID(A1824,2,4)*1,[1]Cruces!K:L,2,0),"Verificar")</f>
        <v>Atlántico Norte</v>
      </c>
      <c r="AH1824" s="17">
        <f t="shared" ca="1" si="499"/>
        <v>216</v>
      </c>
      <c r="AI1824" s="17" t="str">
        <f>IFERROR(VLOOKUP(U1824,[1]Cruces!$O$1:$P$6,2,0),"Sin Orden")</f>
        <v>Resuelta</v>
      </c>
      <c r="AJ1824" s="17">
        <f t="shared" si="500"/>
        <v>8</v>
      </c>
      <c r="AK1824" s="17">
        <f t="shared" si="501"/>
        <v>5</v>
      </c>
      <c r="AL1824" s="17">
        <f t="shared" si="502"/>
        <v>2020</v>
      </c>
      <c r="AM1824" s="17">
        <f t="shared" ca="1" si="503"/>
        <v>201</v>
      </c>
      <c r="AN1824" s="18" t="str">
        <f>IFERROR(VLOOKUP(R1824*1,'[1]Ordenes de Servicio'!G:K,5,0),"No Cruza")</f>
        <v>No Cruza</v>
      </c>
      <c r="AO1824" s="17">
        <f t="shared" ca="1" si="504"/>
        <v>15</v>
      </c>
      <c r="AP1824" s="17">
        <f t="shared" si="505"/>
        <v>8</v>
      </c>
      <c r="AQ1824" s="17">
        <f t="shared" si="506"/>
        <v>5</v>
      </c>
      <c r="AR1824" s="17">
        <f t="shared" si="507"/>
        <v>2020</v>
      </c>
      <c r="AS1824" s="17">
        <f t="shared" ca="1" si="508"/>
        <v>201</v>
      </c>
      <c r="AT1824" s="17" t="str">
        <f t="shared" ca="1" si="511"/>
        <v>No</v>
      </c>
      <c r="AU1824" s="17">
        <f t="shared" si="509"/>
        <v>0</v>
      </c>
      <c r="AV1824" s="17" t="str">
        <f>+VLOOKUP(B1824,[1]Cruces!S:T,2,0)</f>
        <v>7. Ejecución en Campo OS BT</v>
      </c>
    </row>
    <row r="1825" spans="1:48" hidden="1" x14ac:dyDescent="0.25">
      <c r="A1825" s="17" t="s">
        <v>3447</v>
      </c>
      <c r="B1825" s="17" t="s">
        <v>68</v>
      </c>
      <c r="C1825" s="17">
        <v>0</v>
      </c>
      <c r="D1825" s="17">
        <v>0</v>
      </c>
      <c r="E1825" s="17" t="s">
        <v>55</v>
      </c>
      <c r="F1825" s="17" t="s">
        <v>232</v>
      </c>
      <c r="G1825" s="17" t="s">
        <v>3448</v>
      </c>
      <c r="H1825" s="17">
        <v>0</v>
      </c>
      <c r="I1825" s="17" t="s">
        <v>83</v>
      </c>
      <c r="J1825" s="17" t="s">
        <v>59</v>
      </c>
      <c r="K1825" s="17" t="s">
        <v>3449</v>
      </c>
      <c r="L1825" s="17" t="s">
        <v>111</v>
      </c>
      <c r="M1825" s="17" t="s">
        <v>112</v>
      </c>
      <c r="N1825" s="17" t="s">
        <v>75</v>
      </c>
      <c r="O1825" s="17">
        <v>20171128</v>
      </c>
      <c r="P1825" s="17">
        <v>20171211</v>
      </c>
      <c r="Q1825" s="17">
        <v>7541</v>
      </c>
      <c r="R1825" s="17">
        <v>24725513</v>
      </c>
      <c r="S1825" s="17" t="s">
        <v>76</v>
      </c>
      <c r="T1825" s="17" t="s">
        <v>63</v>
      </c>
      <c r="U1825" s="17" t="s">
        <v>88</v>
      </c>
      <c r="V1825" s="17">
        <f t="shared" si="510"/>
        <v>30</v>
      </c>
      <c r="W1825" s="17">
        <v>30000</v>
      </c>
      <c r="X1825" s="17" t="s">
        <v>64</v>
      </c>
      <c r="Y1825" s="17" t="s">
        <v>150</v>
      </c>
      <c r="Z1825" s="17">
        <v>20180316</v>
      </c>
      <c r="AA1825" s="17" t="s">
        <v>78</v>
      </c>
      <c r="AB1825" s="17">
        <v>1</v>
      </c>
      <c r="AC1825" s="17" t="str">
        <f>IFERROR(VLOOKUP(A1825,[1]Cruces!AJ:AK,2,0),VLOOKUP(CONCATENATE(X1825,AA1825),[1]Cruces!G:H,2,0))</f>
        <v>Solicitud de Obra</v>
      </c>
      <c r="AD1825" s="17">
        <f t="shared" si="496"/>
        <v>28</v>
      </c>
      <c r="AE1825" s="17">
        <f t="shared" si="497"/>
        <v>11</v>
      </c>
      <c r="AF1825" s="17">
        <f t="shared" si="498"/>
        <v>2017</v>
      </c>
      <c r="AG1825" s="17" t="str">
        <f>IFERROR(VLOOKUP(MID(A1825,2,4)*1,[1]Cruces!K:L,2,0),"Verificar")</f>
        <v>Atlántico Sur</v>
      </c>
      <c r="AH1825" s="17">
        <f t="shared" ca="1" si="499"/>
        <v>1093</v>
      </c>
      <c r="AI1825" s="17" t="str">
        <f>IFERROR(VLOOKUP(U1825,[1]Cruces!$O$1:$P$6,2,0),"Sin Orden")</f>
        <v>Resuelta</v>
      </c>
      <c r="AJ1825" s="17">
        <f t="shared" si="500"/>
        <v>16</v>
      </c>
      <c r="AK1825" s="17">
        <f t="shared" si="501"/>
        <v>3</v>
      </c>
      <c r="AL1825" s="17">
        <f t="shared" si="502"/>
        <v>2018</v>
      </c>
      <c r="AM1825" s="17">
        <f t="shared" ca="1" si="503"/>
        <v>985</v>
      </c>
      <c r="AN1825" s="18" t="str">
        <f>IFERROR(VLOOKUP(R1825*1,'[1]Ordenes de Servicio'!G:K,5,0),"No Cruza")</f>
        <v>No Cruza</v>
      </c>
      <c r="AO1825" s="17">
        <f t="shared" ca="1" si="504"/>
        <v>108</v>
      </c>
      <c r="AP1825" s="17">
        <f t="shared" si="505"/>
        <v>11</v>
      </c>
      <c r="AQ1825" s="17">
        <f t="shared" si="506"/>
        <v>12</v>
      </c>
      <c r="AR1825" s="17">
        <f t="shared" si="507"/>
        <v>2017</v>
      </c>
      <c r="AS1825" s="17">
        <f t="shared" ca="1" si="508"/>
        <v>1080</v>
      </c>
      <c r="AT1825" s="17" t="str">
        <f t="shared" ca="1" si="511"/>
        <v>Si</v>
      </c>
      <c r="AU1825" s="17">
        <f t="shared" si="509"/>
        <v>95</v>
      </c>
      <c r="AV1825" s="17" t="str">
        <f>+VLOOKUP(B1825,[1]Cruces!S:T,2,0)</f>
        <v>5. Consultoría / Adjudicación</v>
      </c>
    </row>
    <row r="1826" spans="1:48" hidden="1" x14ac:dyDescent="0.25">
      <c r="A1826" s="17" t="s">
        <v>8810</v>
      </c>
      <c r="B1826" s="17" t="s">
        <v>1943</v>
      </c>
      <c r="C1826" s="17">
        <v>8935058</v>
      </c>
      <c r="D1826" s="17">
        <v>36047782</v>
      </c>
      <c r="E1826" s="17" t="s">
        <v>93</v>
      </c>
      <c r="F1826" s="17" t="s">
        <v>7082</v>
      </c>
      <c r="G1826" s="17" t="s">
        <v>8811</v>
      </c>
      <c r="H1826" s="17">
        <v>3007710330</v>
      </c>
      <c r="I1826" s="17" t="s">
        <v>71</v>
      </c>
      <c r="J1826" s="17" t="s">
        <v>8812</v>
      </c>
      <c r="K1826" s="17" t="s">
        <v>8289</v>
      </c>
      <c r="L1826" s="17" t="s">
        <v>7260</v>
      </c>
      <c r="M1826" s="17" t="s">
        <v>7261</v>
      </c>
      <c r="N1826" s="17" t="s">
        <v>1946</v>
      </c>
      <c r="O1826" s="17">
        <v>20201113</v>
      </c>
      <c r="P1826" s="17">
        <v>20201113</v>
      </c>
      <c r="Q1826" s="17">
        <v>1220</v>
      </c>
      <c r="R1826" s="17">
        <v>28283150</v>
      </c>
      <c r="S1826" s="17" t="s">
        <v>7072</v>
      </c>
      <c r="T1826" s="17" t="s">
        <v>63</v>
      </c>
      <c r="U1826" s="17" t="s">
        <v>77</v>
      </c>
      <c r="V1826" s="17">
        <f t="shared" si="510"/>
        <v>3</v>
      </c>
      <c r="W1826" s="17">
        <v>3000</v>
      </c>
      <c r="X1826" s="17" t="s">
        <v>89</v>
      </c>
      <c r="Y1826" s="17" t="s">
        <v>1943</v>
      </c>
      <c r="Z1826" s="17">
        <v>20201113</v>
      </c>
      <c r="AA1826" s="17" t="s">
        <v>1947</v>
      </c>
      <c r="AB1826" s="17">
        <v>1</v>
      </c>
      <c r="AC1826" s="17" t="str">
        <f>IFERROR(VLOOKUP(A1826,[1]Cruces!AJ:AK,2,0),VLOOKUP(CONCATENATE(X1826,AA1826),[1]Cruces!G:H,2,0))</f>
        <v>Solicitud por BT</v>
      </c>
      <c r="AD1826" s="17">
        <f t="shared" si="496"/>
        <v>13</v>
      </c>
      <c r="AE1826" s="17">
        <f t="shared" si="497"/>
        <v>11</v>
      </c>
      <c r="AF1826" s="17">
        <f t="shared" si="498"/>
        <v>2020</v>
      </c>
      <c r="AG1826" s="17" t="str">
        <f>IFERROR(VLOOKUP(MID(A1826,2,4)*1,[1]Cruces!K:L,2,0),"Verificar")</f>
        <v>Atlántico Sur</v>
      </c>
      <c r="AH1826" s="17">
        <f t="shared" ca="1" si="499"/>
        <v>12</v>
      </c>
      <c r="AI1826" s="17" t="str">
        <f>IFERROR(VLOOKUP(U1826,[1]Cruces!$O$1:$P$6,2,0),"Sin Orden")</f>
        <v>Pendiente</v>
      </c>
      <c r="AJ1826" s="17">
        <f t="shared" si="500"/>
        <v>13</v>
      </c>
      <c r="AK1826" s="17">
        <f t="shared" si="501"/>
        <v>11</v>
      </c>
      <c r="AL1826" s="17">
        <f t="shared" si="502"/>
        <v>2020</v>
      </c>
      <c r="AM1826" s="17">
        <f t="shared" ca="1" si="503"/>
        <v>12</v>
      </c>
      <c r="AN1826" s="18" t="str">
        <f>IFERROR(VLOOKUP(R1826*1,'[1]Ordenes de Servicio'!G:K,5,0),"No Cruza")</f>
        <v>No Cruza</v>
      </c>
      <c r="AO1826" s="17">
        <f t="shared" ca="1" si="504"/>
        <v>12</v>
      </c>
      <c r="AP1826" s="17">
        <f t="shared" si="505"/>
        <v>13</v>
      </c>
      <c r="AQ1826" s="17">
        <f t="shared" si="506"/>
        <v>11</v>
      </c>
      <c r="AR1826" s="17">
        <f t="shared" si="507"/>
        <v>2020</v>
      </c>
      <c r="AS1826" s="17">
        <f t="shared" ca="1" si="508"/>
        <v>12</v>
      </c>
      <c r="AT1826" s="17" t="str">
        <f t="shared" ca="1" si="511"/>
        <v>No</v>
      </c>
      <c r="AU1826" s="17">
        <f t="shared" si="509"/>
        <v>0</v>
      </c>
      <c r="AV1826" s="17" t="str">
        <f>+VLOOKUP(B1826,[1]Cruces!S:T,2,0)</f>
        <v>7. Ejecución en Campo OS BT</v>
      </c>
    </row>
    <row r="1827" spans="1:48" hidden="1" x14ac:dyDescent="0.25">
      <c r="A1827" s="17" t="s">
        <v>3450</v>
      </c>
      <c r="B1827" s="17" t="s">
        <v>54</v>
      </c>
      <c r="C1827" s="17">
        <v>0</v>
      </c>
      <c r="D1827" s="17">
        <v>0</v>
      </c>
      <c r="E1827" s="17" t="s">
        <v>55</v>
      </c>
      <c r="F1827" s="17" t="s">
        <v>232</v>
      </c>
      <c r="G1827" s="17" t="s">
        <v>3451</v>
      </c>
      <c r="H1827" s="17">
        <v>0</v>
      </c>
      <c r="I1827" s="17" t="s">
        <v>71</v>
      </c>
      <c r="J1827" s="17" t="s">
        <v>59</v>
      </c>
      <c r="K1827" s="17" t="s">
        <v>3452</v>
      </c>
      <c r="L1827" s="17" t="s">
        <v>280</v>
      </c>
      <c r="M1827" s="17" t="s">
        <v>281</v>
      </c>
      <c r="N1827" s="17" t="s">
        <v>62</v>
      </c>
      <c r="O1827" s="17">
        <v>20190523</v>
      </c>
      <c r="P1827" s="17">
        <v>20190912</v>
      </c>
      <c r="Q1827" s="17">
        <v>1210</v>
      </c>
      <c r="R1827" s="17">
        <v>26340717</v>
      </c>
      <c r="S1827" s="17" t="s">
        <v>100</v>
      </c>
      <c r="T1827" s="17" t="s">
        <v>63</v>
      </c>
      <c r="U1827" s="17" t="s">
        <v>91</v>
      </c>
      <c r="V1827" s="17">
        <f t="shared" si="510"/>
        <v>15</v>
      </c>
      <c r="W1827" s="17">
        <v>15000</v>
      </c>
      <c r="X1827" s="17" t="s">
        <v>64</v>
      </c>
      <c r="Y1827" s="17" t="s">
        <v>65</v>
      </c>
      <c r="Z1827" s="17">
        <v>20190912</v>
      </c>
      <c r="AA1827" s="17" t="s">
        <v>78</v>
      </c>
      <c r="AB1827" s="17">
        <v>1</v>
      </c>
      <c r="AC1827" s="17" t="str">
        <f>IFERROR(VLOOKUP(A1827,[1]Cruces!AJ:AK,2,0),VLOOKUP(CONCATENATE(X1827,AA1827),[1]Cruces!G:H,2,0))</f>
        <v>Solicitud de Obra</v>
      </c>
      <c r="AD1827" s="17">
        <f t="shared" si="496"/>
        <v>23</v>
      </c>
      <c r="AE1827" s="17">
        <f t="shared" si="497"/>
        <v>5</v>
      </c>
      <c r="AF1827" s="17">
        <f t="shared" si="498"/>
        <v>2019</v>
      </c>
      <c r="AG1827" s="17" t="str">
        <f>IFERROR(VLOOKUP(MID(A1827,2,4)*1,[1]Cruces!K:L,2,0),"Verificar")</f>
        <v>Atlántico Sur</v>
      </c>
      <c r="AH1827" s="17">
        <f t="shared" ca="1" si="499"/>
        <v>552</v>
      </c>
      <c r="AI1827" s="17" t="str">
        <f>IFERROR(VLOOKUP(U1827,[1]Cruces!$O$1:$P$6,2,0),"Sin Orden")</f>
        <v>Resuelta</v>
      </c>
      <c r="AJ1827" s="17">
        <f t="shared" si="500"/>
        <v>12</v>
      </c>
      <c r="AK1827" s="17">
        <f t="shared" si="501"/>
        <v>9</v>
      </c>
      <c r="AL1827" s="17">
        <f t="shared" si="502"/>
        <v>2019</v>
      </c>
      <c r="AM1827" s="17">
        <f t="shared" ca="1" si="503"/>
        <v>440</v>
      </c>
      <c r="AN1827" s="18" t="str">
        <f>IFERROR(VLOOKUP(R1827*1,'[1]Ordenes de Servicio'!G:K,5,0),"No Cruza")</f>
        <v>No Cruza</v>
      </c>
      <c r="AO1827" s="17">
        <f t="shared" ca="1" si="504"/>
        <v>112</v>
      </c>
      <c r="AP1827" s="17">
        <f t="shared" si="505"/>
        <v>12</v>
      </c>
      <c r="AQ1827" s="17">
        <f t="shared" si="506"/>
        <v>9</v>
      </c>
      <c r="AR1827" s="17">
        <f t="shared" si="507"/>
        <v>2019</v>
      </c>
      <c r="AS1827" s="17">
        <f t="shared" ca="1" si="508"/>
        <v>440</v>
      </c>
      <c r="AT1827" s="17" t="str">
        <f t="shared" ca="1" si="511"/>
        <v>Si</v>
      </c>
      <c r="AU1827" s="17">
        <f t="shared" si="509"/>
        <v>0</v>
      </c>
      <c r="AV1827" s="17" t="str">
        <f>+VLOOKUP(B1827,[1]Cruces!S:T,2,0)</f>
        <v>4. Presupuesto de Obra</v>
      </c>
    </row>
    <row r="1828" spans="1:48" hidden="1" x14ac:dyDescent="0.25">
      <c r="A1828" s="17" t="s">
        <v>8813</v>
      </c>
      <c r="B1828" s="17" t="s">
        <v>6595</v>
      </c>
      <c r="C1828" s="17">
        <v>7479072</v>
      </c>
      <c r="D1828" s="17">
        <v>34055715</v>
      </c>
      <c r="E1828" s="17" t="s">
        <v>93</v>
      </c>
      <c r="F1828" s="17" t="s">
        <v>107</v>
      </c>
      <c r="G1828" s="17" t="s">
        <v>8814</v>
      </c>
      <c r="H1828" s="17">
        <v>3057369364</v>
      </c>
      <c r="I1828" s="17" t="s">
        <v>71</v>
      </c>
      <c r="J1828" s="17" t="s">
        <v>8815</v>
      </c>
      <c r="K1828" s="17" t="s">
        <v>8816</v>
      </c>
      <c r="L1828" s="17" t="s">
        <v>5267</v>
      </c>
      <c r="M1828" s="17" t="s">
        <v>5268</v>
      </c>
      <c r="N1828" s="17" t="s">
        <v>6600</v>
      </c>
      <c r="O1828" s="17">
        <v>20200828</v>
      </c>
      <c r="P1828" s="17">
        <v>20200904</v>
      </c>
      <c r="Q1828" s="17">
        <v>1180</v>
      </c>
      <c r="R1828" s="17">
        <v>28081158</v>
      </c>
      <c r="S1828" s="17" t="s">
        <v>7072</v>
      </c>
      <c r="T1828" s="17" t="s">
        <v>63</v>
      </c>
      <c r="U1828" s="17" t="s">
        <v>91</v>
      </c>
      <c r="V1828" s="17">
        <f t="shared" si="510"/>
        <v>3</v>
      </c>
      <c r="W1828" s="17">
        <v>3000</v>
      </c>
      <c r="X1828" s="17" t="s">
        <v>89</v>
      </c>
      <c r="Y1828" s="17" t="s">
        <v>6595</v>
      </c>
      <c r="Z1828" s="17">
        <v>20200904</v>
      </c>
      <c r="AA1828" s="17" t="s">
        <v>1947</v>
      </c>
      <c r="AB1828" s="17">
        <v>1</v>
      </c>
      <c r="AC1828" s="17" t="str">
        <f>IFERROR(VLOOKUP(A1828,[1]Cruces!AJ:AK,2,0),VLOOKUP(CONCATENATE(X1828,AA1828),[1]Cruces!G:H,2,0))</f>
        <v>Solicitud por BT</v>
      </c>
      <c r="AD1828" s="17">
        <f t="shared" si="496"/>
        <v>28</v>
      </c>
      <c r="AE1828" s="17">
        <f t="shared" si="497"/>
        <v>8</v>
      </c>
      <c r="AF1828" s="17">
        <f t="shared" si="498"/>
        <v>2020</v>
      </c>
      <c r="AG1828" s="17" t="str">
        <f>IFERROR(VLOOKUP(MID(A1828,2,4)*1,[1]Cruces!K:L,2,0),"Verificar")</f>
        <v>Atlántico Norte</v>
      </c>
      <c r="AH1828" s="17">
        <f t="shared" ca="1" si="499"/>
        <v>89</v>
      </c>
      <c r="AI1828" s="17" t="str">
        <f>IFERROR(VLOOKUP(U1828,[1]Cruces!$O$1:$P$6,2,0),"Sin Orden")</f>
        <v>Resuelta</v>
      </c>
      <c r="AJ1828" s="17">
        <f t="shared" si="500"/>
        <v>4</v>
      </c>
      <c r="AK1828" s="17">
        <f t="shared" si="501"/>
        <v>9</v>
      </c>
      <c r="AL1828" s="17">
        <f t="shared" si="502"/>
        <v>2020</v>
      </c>
      <c r="AM1828" s="17">
        <f t="shared" ca="1" si="503"/>
        <v>82</v>
      </c>
      <c r="AN1828" s="18" t="str">
        <f>IFERROR(VLOOKUP(R1828*1,'[1]Ordenes de Servicio'!G:K,5,0),"No Cruza")</f>
        <v>No Cruza</v>
      </c>
      <c r="AO1828" s="17">
        <f t="shared" ca="1" si="504"/>
        <v>7</v>
      </c>
      <c r="AP1828" s="17">
        <f t="shared" si="505"/>
        <v>4</v>
      </c>
      <c r="AQ1828" s="17">
        <f t="shared" si="506"/>
        <v>9</v>
      </c>
      <c r="AR1828" s="17">
        <f t="shared" si="507"/>
        <v>2020</v>
      </c>
      <c r="AS1828" s="17">
        <f t="shared" ca="1" si="508"/>
        <v>82</v>
      </c>
      <c r="AT1828" s="17" t="str">
        <f t="shared" ca="1" si="511"/>
        <v>No</v>
      </c>
      <c r="AU1828" s="17">
        <f t="shared" si="509"/>
        <v>0</v>
      </c>
      <c r="AV1828" s="17" t="str">
        <f>+VLOOKUP(B1828,[1]Cruces!S:T,2,0)</f>
        <v>7. Ejecución en Campo OS BT</v>
      </c>
    </row>
    <row r="1829" spans="1:48" hidden="1" x14ac:dyDescent="0.25">
      <c r="A1829" s="17" t="s">
        <v>3453</v>
      </c>
      <c r="B1829" s="17" t="s">
        <v>54</v>
      </c>
      <c r="C1829" s="17">
        <v>0</v>
      </c>
      <c r="D1829" s="17">
        <v>0</v>
      </c>
      <c r="E1829" s="17" t="s">
        <v>55</v>
      </c>
      <c r="F1829" s="17" t="s">
        <v>232</v>
      </c>
      <c r="G1829" s="17" t="s">
        <v>3454</v>
      </c>
      <c r="H1829" s="17">
        <v>3017546654</v>
      </c>
      <c r="I1829" s="17" t="s">
        <v>71</v>
      </c>
      <c r="J1829" s="17" t="s">
        <v>59</v>
      </c>
      <c r="K1829" s="17" t="s">
        <v>3455</v>
      </c>
      <c r="L1829" s="17" t="s">
        <v>280</v>
      </c>
      <c r="M1829" s="17" t="s">
        <v>281</v>
      </c>
      <c r="N1829" s="17" t="s">
        <v>62</v>
      </c>
      <c r="O1829" s="17">
        <v>20190902</v>
      </c>
      <c r="P1829" s="17">
        <v>20190910</v>
      </c>
      <c r="Q1829" s="17">
        <v>1220</v>
      </c>
      <c r="R1829" s="17">
        <v>26698894</v>
      </c>
      <c r="S1829" s="17" t="s">
        <v>100</v>
      </c>
      <c r="T1829" s="17" t="s">
        <v>63</v>
      </c>
      <c r="U1829" s="17" t="s">
        <v>91</v>
      </c>
      <c r="V1829" s="17">
        <f t="shared" si="510"/>
        <v>112.5</v>
      </c>
      <c r="W1829" s="17">
        <v>112500</v>
      </c>
      <c r="X1829" s="17" t="s">
        <v>64</v>
      </c>
      <c r="Y1829" s="17" t="s">
        <v>65</v>
      </c>
      <c r="Z1829" s="17">
        <v>20190910</v>
      </c>
      <c r="AA1829" s="17" t="s">
        <v>124</v>
      </c>
      <c r="AB1829" s="17">
        <v>1</v>
      </c>
      <c r="AC1829" s="17" t="str">
        <f>IFERROR(VLOOKUP(A1829,[1]Cruces!AJ:AK,2,0),VLOOKUP(CONCATENATE(X1829,AA1829),[1]Cruces!G:H,2,0))</f>
        <v>Solicitud de Obra</v>
      </c>
      <c r="AD1829" s="17">
        <f t="shared" si="496"/>
        <v>2</v>
      </c>
      <c r="AE1829" s="17">
        <f t="shared" si="497"/>
        <v>9</v>
      </c>
      <c r="AF1829" s="17">
        <f t="shared" si="498"/>
        <v>2019</v>
      </c>
      <c r="AG1829" s="17" t="str">
        <f>IFERROR(VLOOKUP(MID(A1829,2,4)*1,[1]Cruces!K:L,2,0),"Verificar")</f>
        <v>Atlántico Sur</v>
      </c>
      <c r="AH1829" s="17">
        <f t="shared" ca="1" si="499"/>
        <v>450</v>
      </c>
      <c r="AI1829" s="17" t="str">
        <f>IFERROR(VLOOKUP(U1829,[1]Cruces!$O$1:$P$6,2,0),"Sin Orden")</f>
        <v>Resuelta</v>
      </c>
      <c r="AJ1829" s="17">
        <f t="shared" si="500"/>
        <v>10</v>
      </c>
      <c r="AK1829" s="17">
        <f t="shared" si="501"/>
        <v>9</v>
      </c>
      <c r="AL1829" s="17">
        <f t="shared" si="502"/>
        <v>2019</v>
      </c>
      <c r="AM1829" s="17">
        <f t="shared" ca="1" si="503"/>
        <v>442</v>
      </c>
      <c r="AN1829" s="18" t="str">
        <f>IFERROR(VLOOKUP(R1829*1,'[1]Ordenes de Servicio'!G:K,5,0),"No Cruza")</f>
        <v>No Cruza</v>
      </c>
      <c r="AO1829" s="17">
        <f t="shared" ca="1" si="504"/>
        <v>8</v>
      </c>
      <c r="AP1829" s="17">
        <f t="shared" si="505"/>
        <v>10</v>
      </c>
      <c r="AQ1829" s="17">
        <f t="shared" si="506"/>
        <v>9</v>
      </c>
      <c r="AR1829" s="17">
        <f t="shared" si="507"/>
        <v>2019</v>
      </c>
      <c r="AS1829" s="17">
        <f t="shared" ca="1" si="508"/>
        <v>442</v>
      </c>
      <c r="AT1829" s="17" t="str">
        <f t="shared" ca="1" si="511"/>
        <v>Si</v>
      </c>
      <c r="AU1829" s="17">
        <f t="shared" si="509"/>
        <v>0</v>
      </c>
      <c r="AV1829" s="17" t="str">
        <f>+VLOOKUP(B1829,[1]Cruces!S:T,2,0)</f>
        <v>4. Presupuesto de Obra</v>
      </c>
    </row>
    <row r="1830" spans="1:48" hidden="1" x14ac:dyDescent="0.25">
      <c r="A1830" s="17" t="s">
        <v>8817</v>
      </c>
      <c r="B1830" s="17" t="s">
        <v>6595</v>
      </c>
      <c r="C1830" s="17">
        <v>0</v>
      </c>
      <c r="D1830" s="17">
        <v>0</v>
      </c>
      <c r="E1830" s="17" t="s">
        <v>55</v>
      </c>
      <c r="F1830" s="17" t="s">
        <v>107</v>
      </c>
      <c r="G1830" s="17" t="s">
        <v>8818</v>
      </c>
      <c r="H1830" s="17">
        <v>0</v>
      </c>
      <c r="I1830" s="17" t="s">
        <v>116</v>
      </c>
      <c r="J1830" s="17" t="s">
        <v>59</v>
      </c>
      <c r="K1830" s="17" t="s">
        <v>8819</v>
      </c>
      <c r="L1830" s="17" t="s">
        <v>111</v>
      </c>
      <c r="M1830" s="17" t="s">
        <v>112</v>
      </c>
      <c r="N1830" s="17" t="s">
        <v>6600</v>
      </c>
      <c r="O1830" s="17">
        <v>20200309</v>
      </c>
      <c r="P1830" s="17">
        <v>20200311</v>
      </c>
      <c r="Q1830" s="17">
        <v>9510</v>
      </c>
      <c r="R1830" s="17">
        <v>27248090</v>
      </c>
      <c r="S1830" s="17" t="s">
        <v>6601</v>
      </c>
      <c r="T1830" s="17" t="s">
        <v>63</v>
      </c>
      <c r="U1830" s="17" t="s">
        <v>91</v>
      </c>
      <c r="V1830" s="17">
        <f t="shared" si="510"/>
        <v>5</v>
      </c>
      <c r="W1830" s="17">
        <v>5000</v>
      </c>
      <c r="X1830" s="17" t="s">
        <v>7065</v>
      </c>
      <c r="Y1830" s="17" t="s">
        <v>6595</v>
      </c>
      <c r="Z1830" s="17">
        <v>20200311</v>
      </c>
      <c r="AA1830" s="17" t="s">
        <v>1947</v>
      </c>
      <c r="AB1830" s="17">
        <v>1</v>
      </c>
      <c r="AC1830" s="17" t="str">
        <f>IFERROR(VLOOKUP(A1830,[1]Cruces!AJ:AK,2,0),VLOOKUP(CONCATENATE(X1830,AA1830),[1]Cruces!G:H,2,0))</f>
        <v>Solicitud por BT</v>
      </c>
      <c r="AD1830" s="17">
        <f t="shared" si="496"/>
        <v>9</v>
      </c>
      <c r="AE1830" s="17">
        <f t="shared" si="497"/>
        <v>3</v>
      </c>
      <c r="AF1830" s="17">
        <f t="shared" si="498"/>
        <v>2020</v>
      </c>
      <c r="AG1830" s="17" t="str">
        <f>IFERROR(VLOOKUP(MID(A1830,2,4)*1,[1]Cruces!K:L,2,0),"Verificar")</f>
        <v>Atlántico Norte</v>
      </c>
      <c r="AH1830" s="17">
        <f t="shared" ca="1" si="499"/>
        <v>261</v>
      </c>
      <c r="AI1830" s="17" t="str">
        <f>IFERROR(VLOOKUP(U1830,[1]Cruces!$O$1:$P$6,2,0),"Sin Orden")</f>
        <v>Resuelta</v>
      </c>
      <c r="AJ1830" s="17">
        <f t="shared" si="500"/>
        <v>11</v>
      </c>
      <c r="AK1830" s="17">
        <f t="shared" si="501"/>
        <v>3</v>
      </c>
      <c r="AL1830" s="17">
        <f t="shared" si="502"/>
        <v>2020</v>
      </c>
      <c r="AM1830" s="17">
        <f t="shared" ca="1" si="503"/>
        <v>259</v>
      </c>
      <c r="AN1830" s="18" t="str">
        <f>IFERROR(VLOOKUP(R1830*1,'[1]Ordenes de Servicio'!G:K,5,0),"No Cruza")</f>
        <v>No Cruza</v>
      </c>
      <c r="AO1830" s="17">
        <f t="shared" ca="1" si="504"/>
        <v>2</v>
      </c>
      <c r="AP1830" s="17">
        <f t="shared" si="505"/>
        <v>11</v>
      </c>
      <c r="AQ1830" s="17">
        <f t="shared" si="506"/>
        <v>3</v>
      </c>
      <c r="AR1830" s="17">
        <f t="shared" si="507"/>
        <v>2020</v>
      </c>
      <c r="AS1830" s="17">
        <f t="shared" ca="1" si="508"/>
        <v>259</v>
      </c>
      <c r="AT1830" s="17" t="str">
        <f t="shared" ca="1" si="511"/>
        <v>No</v>
      </c>
      <c r="AU1830" s="17">
        <f t="shared" si="509"/>
        <v>0</v>
      </c>
      <c r="AV1830" s="17" t="str">
        <f>+VLOOKUP(B1830,[1]Cruces!S:T,2,0)</f>
        <v>7. Ejecución en Campo OS BT</v>
      </c>
    </row>
    <row r="1831" spans="1:48" hidden="1" x14ac:dyDescent="0.25">
      <c r="A1831" s="17" t="s">
        <v>3456</v>
      </c>
      <c r="B1831" s="17" t="s">
        <v>68</v>
      </c>
      <c r="C1831" s="17">
        <v>0</v>
      </c>
      <c r="D1831" s="17">
        <v>0</v>
      </c>
      <c r="E1831" s="17" t="s">
        <v>55</v>
      </c>
      <c r="F1831" s="17" t="s">
        <v>126</v>
      </c>
      <c r="G1831" s="17" t="s">
        <v>3457</v>
      </c>
      <c r="H1831" s="17">
        <v>0</v>
      </c>
      <c r="I1831" s="17" t="s">
        <v>71</v>
      </c>
      <c r="J1831" s="17" t="s">
        <v>59</v>
      </c>
      <c r="K1831" s="17" t="s">
        <v>3458</v>
      </c>
      <c r="L1831" s="17" t="s">
        <v>129</v>
      </c>
      <c r="M1831" s="17" t="s">
        <v>130</v>
      </c>
      <c r="N1831" s="17" t="s">
        <v>75</v>
      </c>
      <c r="O1831" s="17">
        <v>20190131</v>
      </c>
      <c r="P1831" s="17">
        <v>20190514</v>
      </c>
      <c r="Q1831" s="17">
        <v>9332</v>
      </c>
      <c r="R1831" s="17">
        <v>25964008</v>
      </c>
      <c r="S1831" s="17" t="s">
        <v>100</v>
      </c>
      <c r="T1831" s="17" t="s">
        <v>63</v>
      </c>
      <c r="U1831" s="17" t="s">
        <v>91</v>
      </c>
      <c r="V1831" s="17">
        <f t="shared" si="510"/>
        <v>387.5</v>
      </c>
      <c r="W1831" s="17">
        <v>387500</v>
      </c>
      <c r="X1831" s="17" t="s">
        <v>64</v>
      </c>
      <c r="Y1831" s="17" t="s">
        <v>136</v>
      </c>
      <c r="Z1831" s="17">
        <v>20200724</v>
      </c>
      <c r="AA1831" s="17" t="s">
        <v>124</v>
      </c>
      <c r="AB1831" s="17">
        <v>1</v>
      </c>
      <c r="AC1831" s="17" t="str">
        <f>IFERROR(VLOOKUP(A1831,[1]Cruces!AJ:AK,2,0),VLOOKUP(CONCATENATE(X1831,AA1831),[1]Cruces!G:H,2,0))</f>
        <v>Solicitud de Obra</v>
      </c>
      <c r="AD1831" s="17">
        <f t="shared" si="496"/>
        <v>31</v>
      </c>
      <c r="AE1831" s="17">
        <f t="shared" si="497"/>
        <v>1</v>
      </c>
      <c r="AF1831" s="17">
        <f t="shared" si="498"/>
        <v>2019</v>
      </c>
      <c r="AG1831" s="17" t="str">
        <f>IFERROR(VLOOKUP(MID(A1831,2,4)*1,[1]Cruces!K:L,2,0),"Verificar")</f>
        <v>Guajira</v>
      </c>
      <c r="AH1831" s="17">
        <f t="shared" ca="1" si="499"/>
        <v>664</v>
      </c>
      <c r="AI1831" s="17" t="str">
        <f>IFERROR(VLOOKUP(U1831,[1]Cruces!$O$1:$P$6,2,0),"Sin Orden")</f>
        <v>Resuelta</v>
      </c>
      <c r="AJ1831" s="17">
        <f t="shared" si="500"/>
        <v>24</v>
      </c>
      <c r="AK1831" s="17">
        <f t="shared" si="501"/>
        <v>7</v>
      </c>
      <c r="AL1831" s="17">
        <f t="shared" si="502"/>
        <v>2020</v>
      </c>
      <c r="AM1831" s="17">
        <f t="shared" ca="1" si="503"/>
        <v>124</v>
      </c>
      <c r="AN1831" s="18" t="str">
        <f>IFERROR(VLOOKUP(R1831*1,'[1]Ordenes de Servicio'!G:K,5,0),"No Cruza")</f>
        <v>No Cruza</v>
      </c>
      <c r="AO1831" s="17">
        <f t="shared" ca="1" si="504"/>
        <v>540</v>
      </c>
      <c r="AP1831" s="17">
        <f t="shared" si="505"/>
        <v>14</v>
      </c>
      <c r="AQ1831" s="17">
        <f t="shared" si="506"/>
        <v>5</v>
      </c>
      <c r="AR1831" s="17">
        <f t="shared" si="507"/>
        <v>2019</v>
      </c>
      <c r="AS1831" s="17">
        <f t="shared" ca="1" si="508"/>
        <v>561</v>
      </c>
      <c r="AT1831" s="17" t="str">
        <f t="shared" ca="1" si="511"/>
        <v>Si</v>
      </c>
      <c r="AU1831" s="17">
        <f t="shared" si="509"/>
        <v>437</v>
      </c>
      <c r="AV1831" s="17" t="str">
        <f>+VLOOKUP(B1831,[1]Cruces!S:T,2,0)</f>
        <v>5. Consultoría / Adjudicación</v>
      </c>
    </row>
    <row r="1832" spans="1:48" hidden="1" x14ac:dyDescent="0.25">
      <c r="A1832" s="17" t="s">
        <v>3459</v>
      </c>
      <c r="B1832" s="17" t="s">
        <v>68</v>
      </c>
      <c r="C1832" s="17">
        <v>0</v>
      </c>
      <c r="D1832" s="17">
        <v>0</v>
      </c>
      <c r="E1832" s="17" t="s">
        <v>55</v>
      </c>
      <c r="F1832" s="17" t="s">
        <v>932</v>
      </c>
      <c r="G1832" s="17" t="s">
        <v>3460</v>
      </c>
      <c r="H1832" s="17">
        <v>0</v>
      </c>
      <c r="I1832" s="17" t="s">
        <v>116</v>
      </c>
      <c r="J1832" s="17" t="s">
        <v>59</v>
      </c>
      <c r="K1832" s="17" t="s">
        <v>97</v>
      </c>
      <c r="L1832" s="17" t="s">
        <v>1116</v>
      </c>
      <c r="M1832" s="17" t="s">
        <v>1117</v>
      </c>
      <c r="N1832" s="17" t="s">
        <v>75</v>
      </c>
      <c r="O1832" s="17">
        <v>20171204</v>
      </c>
      <c r="P1832" s="17">
        <v>20180430</v>
      </c>
      <c r="Q1832" s="17">
        <v>9340</v>
      </c>
      <c r="R1832" s="17">
        <v>0</v>
      </c>
      <c r="S1832" s="17"/>
      <c r="T1832" s="17" t="s">
        <v>63</v>
      </c>
      <c r="U1832" s="17"/>
      <c r="V1832" s="17">
        <f t="shared" si="510"/>
        <v>30</v>
      </c>
      <c r="W1832" s="17">
        <v>30000</v>
      </c>
      <c r="X1832" s="17" t="s">
        <v>64</v>
      </c>
      <c r="Y1832" s="17" t="s">
        <v>105</v>
      </c>
      <c r="Z1832" s="17">
        <v>20180622</v>
      </c>
      <c r="AA1832" s="17" t="s">
        <v>78</v>
      </c>
      <c r="AB1832" s="17">
        <v>1</v>
      </c>
      <c r="AC1832" s="17" t="str">
        <f>IFERROR(VLOOKUP(A1832,[1]Cruces!AJ:AK,2,0),VLOOKUP(CONCATENATE(X1832,AA1832),[1]Cruces!G:H,2,0))</f>
        <v>Solicitud de Obra</v>
      </c>
      <c r="AD1832" s="17">
        <f t="shared" si="496"/>
        <v>4</v>
      </c>
      <c r="AE1832" s="17">
        <f t="shared" si="497"/>
        <v>12</v>
      </c>
      <c r="AF1832" s="17">
        <f t="shared" si="498"/>
        <v>2017</v>
      </c>
      <c r="AG1832" s="17" t="str">
        <f>IFERROR(VLOOKUP(MID(A1832,2,4)*1,[1]Cruces!K:L,2,0),"Verificar")</f>
        <v>Magdalena</v>
      </c>
      <c r="AH1832" s="17">
        <f t="shared" ca="1" si="499"/>
        <v>1087</v>
      </c>
      <c r="AI1832" s="17" t="str">
        <f>IFERROR(VLOOKUP(U1832,[1]Cruces!$O$1:$P$6,2,0),"Sin Orden")</f>
        <v>Sin Orden</v>
      </c>
      <c r="AJ1832" s="17">
        <f t="shared" si="500"/>
        <v>22</v>
      </c>
      <c r="AK1832" s="17">
        <f t="shared" si="501"/>
        <v>6</v>
      </c>
      <c r="AL1832" s="17">
        <f t="shared" si="502"/>
        <v>2018</v>
      </c>
      <c r="AM1832" s="17">
        <f t="shared" ca="1" si="503"/>
        <v>887</v>
      </c>
      <c r="AN1832" s="18" t="str">
        <f>IFERROR(VLOOKUP(R1832*1,'[1]Ordenes de Servicio'!G:K,5,0),"No Cruza")</f>
        <v>No Cruza</v>
      </c>
      <c r="AO1832" s="17">
        <f t="shared" ca="1" si="504"/>
        <v>887</v>
      </c>
      <c r="AP1832" s="17">
        <f t="shared" si="505"/>
        <v>30</v>
      </c>
      <c r="AQ1832" s="17">
        <f t="shared" si="506"/>
        <v>4</v>
      </c>
      <c r="AR1832" s="17">
        <f t="shared" si="507"/>
        <v>2018</v>
      </c>
      <c r="AS1832" s="17">
        <f t="shared" ca="1" si="508"/>
        <v>940</v>
      </c>
      <c r="AT1832" s="17" t="str">
        <f t="shared" ca="1" si="511"/>
        <v>Si</v>
      </c>
      <c r="AU1832" s="17">
        <f t="shared" si="509"/>
        <v>53</v>
      </c>
      <c r="AV1832" s="17" t="str">
        <f>+VLOOKUP(B1832,[1]Cruces!S:T,2,0)</f>
        <v>5. Consultoría / Adjudicación</v>
      </c>
    </row>
    <row r="1833" spans="1:48" hidden="1" x14ac:dyDescent="0.25">
      <c r="A1833" s="17" t="s">
        <v>3462</v>
      </c>
      <c r="B1833" s="17" t="s">
        <v>54</v>
      </c>
      <c r="C1833" s="17">
        <v>0</v>
      </c>
      <c r="D1833" s="17">
        <v>0</v>
      </c>
      <c r="E1833" s="17" t="s">
        <v>55</v>
      </c>
      <c r="F1833" s="17" t="s">
        <v>81</v>
      </c>
      <c r="G1833" s="17" t="s">
        <v>3463</v>
      </c>
      <c r="H1833" s="17">
        <v>316290960</v>
      </c>
      <c r="I1833" s="17" t="s">
        <v>116</v>
      </c>
      <c r="J1833" s="17" t="s">
        <v>59</v>
      </c>
      <c r="K1833" s="17" t="s">
        <v>3464</v>
      </c>
      <c r="L1833" s="17" t="s">
        <v>85</v>
      </c>
      <c r="M1833" s="17" t="s">
        <v>86</v>
      </c>
      <c r="N1833" s="17" t="s">
        <v>62</v>
      </c>
      <c r="O1833" s="17">
        <v>20200630</v>
      </c>
      <c r="P1833" s="17">
        <v>20200806</v>
      </c>
      <c r="Q1833" s="17">
        <v>3410</v>
      </c>
      <c r="R1833" s="17">
        <v>27935934</v>
      </c>
      <c r="S1833" s="17" t="s">
        <v>100</v>
      </c>
      <c r="T1833" s="17" t="s">
        <v>63</v>
      </c>
      <c r="U1833" s="17" t="s">
        <v>91</v>
      </c>
      <c r="V1833" s="17">
        <f t="shared" si="510"/>
        <v>75</v>
      </c>
      <c r="W1833" s="17">
        <v>75000</v>
      </c>
      <c r="X1833" s="17" t="s">
        <v>64</v>
      </c>
      <c r="Y1833" s="17" t="s">
        <v>65</v>
      </c>
      <c r="Z1833" s="17">
        <v>20200806</v>
      </c>
      <c r="AA1833" s="17" t="s">
        <v>78</v>
      </c>
      <c r="AB1833" s="17">
        <v>1</v>
      </c>
      <c r="AC1833" s="17" t="str">
        <f>IFERROR(VLOOKUP(A1833,[1]Cruces!AJ:AK,2,0),VLOOKUP(CONCATENATE(X1833,AA1833),[1]Cruces!G:H,2,0))</f>
        <v>Solicitud de Obra</v>
      </c>
      <c r="AD1833" s="17">
        <f t="shared" si="496"/>
        <v>30</v>
      </c>
      <c r="AE1833" s="17">
        <f t="shared" si="497"/>
        <v>6</v>
      </c>
      <c r="AF1833" s="17">
        <f t="shared" si="498"/>
        <v>2020</v>
      </c>
      <c r="AG1833" s="17" t="str">
        <f>IFERROR(VLOOKUP(MID(A1833,2,4)*1,[1]Cruces!K:L,2,0),"Verificar")</f>
        <v>Magdalena</v>
      </c>
      <c r="AH1833" s="17">
        <f t="shared" ca="1" si="499"/>
        <v>148</v>
      </c>
      <c r="AI1833" s="17" t="str">
        <f>IFERROR(VLOOKUP(U1833,[1]Cruces!$O$1:$P$6,2,0),"Sin Orden")</f>
        <v>Resuelta</v>
      </c>
      <c r="AJ1833" s="17">
        <f t="shared" si="500"/>
        <v>6</v>
      </c>
      <c r="AK1833" s="17">
        <f t="shared" si="501"/>
        <v>8</v>
      </c>
      <c r="AL1833" s="17">
        <f t="shared" si="502"/>
        <v>2020</v>
      </c>
      <c r="AM1833" s="17">
        <f t="shared" ca="1" si="503"/>
        <v>111</v>
      </c>
      <c r="AN1833" s="18" t="str">
        <f>IFERROR(VLOOKUP(R1833*1,'[1]Ordenes de Servicio'!G:K,5,0),"No Cruza")</f>
        <v>No Cruza</v>
      </c>
      <c r="AO1833" s="17">
        <f t="shared" ca="1" si="504"/>
        <v>37</v>
      </c>
      <c r="AP1833" s="17">
        <f t="shared" si="505"/>
        <v>6</v>
      </c>
      <c r="AQ1833" s="17">
        <f t="shared" si="506"/>
        <v>8</v>
      </c>
      <c r="AR1833" s="17">
        <f t="shared" si="507"/>
        <v>2020</v>
      </c>
      <c r="AS1833" s="17">
        <f t="shared" ca="1" si="508"/>
        <v>111</v>
      </c>
      <c r="AT1833" s="17" t="str">
        <f t="shared" ca="1" si="511"/>
        <v>No</v>
      </c>
      <c r="AU1833" s="17">
        <f t="shared" si="509"/>
        <v>0</v>
      </c>
      <c r="AV1833" s="17" t="str">
        <f>+VLOOKUP(B1833,[1]Cruces!S:T,2,0)</f>
        <v>4. Presupuesto de Obra</v>
      </c>
    </row>
    <row r="1834" spans="1:48" hidden="1" x14ac:dyDescent="0.25">
      <c r="A1834" s="17" t="s">
        <v>3465</v>
      </c>
      <c r="B1834" s="17" t="s">
        <v>569</v>
      </c>
      <c r="C1834" s="17">
        <v>0</v>
      </c>
      <c r="D1834" s="17">
        <v>0</v>
      </c>
      <c r="E1834" s="17" t="s">
        <v>55</v>
      </c>
      <c r="F1834" s="17" t="s">
        <v>932</v>
      </c>
      <c r="G1834" s="17" t="s">
        <v>3466</v>
      </c>
      <c r="H1834" s="17">
        <v>0</v>
      </c>
      <c r="I1834" s="17" t="s">
        <v>71</v>
      </c>
      <c r="J1834" s="17" t="s">
        <v>59</v>
      </c>
      <c r="K1834" s="17" t="s">
        <v>97</v>
      </c>
      <c r="L1834" s="17" t="s">
        <v>935</v>
      </c>
      <c r="M1834" s="17" t="s">
        <v>936</v>
      </c>
      <c r="N1834" s="17" t="s">
        <v>572</v>
      </c>
      <c r="O1834" s="17">
        <v>20201113</v>
      </c>
      <c r="P1834" s="17">
        <v>20201113</v>
      </c>
      <c r="Q1834" s="17">
        <v>3430</v>
      </c>
      <c r="R1834" s="17">
        <v>0</v>
      </c>
      <c r="S1834" s="17"/>
      <c r="T1834" s="17" t="s">
        <v>63</v>
      </c>
      <c r="U1834" s="17"/>
      <c r="V1834" s="17">
        <f t="shared" si="510"/>
        <v>37.5</v>
      </c>
      <c r="W1834" s="17">
        <v>37500</v>
      </c>
      <c r="X1834" s="17" t="s">
        <v>64</v>
      </c>
      <c r="Y1834" s="17" t="s">
        <v>569</v>
      </c>
      <c r="Z1834" s="17">
        <v>20201113</v>
      </c>
      <c r="AA1834" s="17" t="s">
        <v>78</v>
      </c>
      <c r="AB1834" s="17">
        <v>1</v>
      </c>
      <c r="AC1834" s="17" t="str">
        <f>IFERROR(VLOOKUP(A1834,[1]Cruces!AJ:AK,2,0),VLOOKUP(CONCATENATE(X1834,AA1834),[1]Cruces!G:H,2,0))</f>
        <v>Solicitud de Obra</v>
      </c>
      <c r="AD1834" s="17">
        <f t="shared" si="496"/>
        <v>13</v>
      </c>
      <c r="AE1834" s="17">
        <f t="shared" si="497"/>
        <v>11</v>
      </c>
      <c r="AF1834" s="17">
        <f t="shared" si="498"/>
        <v>2020</v>
      </c>
      <c r="AG1834" s="17" t="str">
        <f>IFERROR(VLOOKUP(MID(A1834,2,4)*1,[1]Cruces!K:L,2,0),"Verificar")</f>
        <v>Magdalena</v>
      </c>
      <c r="AH1834" s="17">
        <f t="shared" ca="1" si="499"/>
        <v>12</v>
      </c>
      <c r="AI1834" s="17" t="str">
        <f>IFERROR(VLOOKUP(U1834,[1]Cruces!$O$1:$P$6,2,0),"Sin Orden")</f>
        <v>Sin Orden</v>
      </c>
      <c r="AJ1834" s="17">
        <f t="shared" si="500"/>
        <v>13</v>
      </c>
      <c r="AK1834" s="17">
        <f t="shared" si="501"/>
        <v>11</v>
      </c>
      <c r="AL1834" s="17">
        <f t="shared" si="502"/>
        <v>2020</v>
      </c>
      <c r="AM1834" s="17">
        <f t="shared" ca="1" si="503"/>
        <v>12</v>
      </c>
      <c r="AN1834" s="18" t="str">
        <f>IFERROR(VLOOKUP(R1834*1,'[1]Ordenes de Servicio'!G:K,5,0),"No Cruza")</f>
        <v>No Cruza</v>
      </c>
      <c r="AO1834" s="17">
        <f t="shared" ca="1" si="504"/>
        <v>12</v>
      </c>
      <c r="AP1834" s="17">
        <f t="shared" si="505"/>
        <v>13</v>
      </c>
      <c r="AQ1834" s="17">
        <f t="shared" si="506"/>
        <v>11</v>
      </c>
      <c r="AR1834" s="17">
        <f t="shared" si="507"/>
        <v>2020</v>
      </c>
      <c r="AS1834" s="17">
        <f t="shared" ca="1" si="508"/>
        <v>12</v>
      </c>
      <c r="AT1834" s="17" t="str">
        <f t="shared" ca="1" si="511"/>
        <v>No</v>
      </c>
      <c r="AU1834" s="17">
        <f t="shared" si="509"/>
        <v>0</v>
      </c>
      <c r="AV1834" s="17" t="str">
        <f>+VLOOKUP(B1834,[1]Cruces!S:T,2,0)</f>
        <v>1. Solicitud</v>
      </c>
    </row>
    <row r="1835" spans="1:48" hidden="1" x14ac:dyDescent="0.25">
      <c r="A1835" s="17" t="s">
        <v>8820</v>
      </c>
      <c r="B1835" s="17" t="s">
        <v>6595</v>
      </c>
      <c r="C1835" s="17">
        <v>0</v>
      </c>
      <c r="D1835" s="17">
        <v>0</v>
      </c>
      <c r="E1835" s="17" t="s">
        <v>55</v>
      </c>
      <c r="F1835" s="17" t="s">
        <v>7082</v>
      </c>
      <c r="G1835" s="17" t="s">
        <v>8821</v>
      </c>
      <c r="H1835" s="17">
        <v>3014154645</v>
      </c>
      <c r="I1835" s="17" t="s">
        <v>71</v>
      </c>
      <c r="J1835" s="17" t="s">
        <v>59</v>
      </c>
      <c r="K1835" s="17" t="s">
        <v>8822</v>
      </c>
      <c r="L1835" s="17" t="s">
        <v>7253</v>
      </c>
      <c r="M1835" s="17" t="s">
        <v>7254</v>
      </c>
      <c r="N1835" s="17" t="s">
        <v>6600</v>
      </c>
      <c r="O1835" s="17">
        <v>20200127</v>
      </c>
      <c r="P1835" s="17">
        <v>20200306</v>
      </c>
      <c r="Q1835" s="17">
        <v>1110</v>
      </c>
      <c r="R1835" s="17">
        <v>27597230</v>
      </c>
      <c r="S1835" s="17" t="s">
        <v>6601</v>
      </c>
      <c r="T1835" s="17" t="s">
        <v>63</v>
      </c>
      <c r="U1835" s="17" t="s">
        <v>91</v>
      </c>
      <c r="V1835" s="17">
        <f t="shared" si="510"/>
        <v>3</v>
      </c>
      <c r="W1835" s="17">
        <v>3000</v>
      </c>
      <c r="X1835" s="17" t="s">
        <v>7065</v>
      </c>
      <c r="Y1835" s="17" t="s">
        <v>6595</v>
      </c>
      <c r="Z1835" s="17">
        <v>20200306</v>
      </c>
      <c r="AA1835" s="17" t="s">
        <v>1947</v>
      </c>
      <c r="AB1835" s="17">
        <v>1</v>
      </c>
      <c r="AC1835" s="17" t="str">
        <f>IFERROR(VLOOKUP(A1835,[1]Cruces!AJ:AK,2,0),VLOOKUP(CONCATENATE(X1835,AA1835),[1]Cruces!G:H,2,0))</f>
        <v>Solicitud por BT</v>
      </c>
      <c r="AD1835" s="17">
        <f t="shared" si="496"/>
        <v>27</v>
      </c>
      <c r="AE1835" s="17">
        <f t="shared" si="497"/>
        <v>1</v>
      </c>
      <c r="AF1835" s="17">
        <f t="shared" si="498"/>
        <v>2020</v>
      </c>
      <c r="AG1835" s="17" t="str">
        <f>IFERROR(VLOOKUP(MID(A1835,2,4)*1,[1]Cruces!K:L,2,0),"Verificar")</f>
        <v>Atlántico Norte</v>
      </c>
      <c r="AH1835" s="17">
        <f t="shared" ca="1" si="499"/>
        <v>303</v>
      </c>
      <c r="AI1835" s="17" t="str">
        <f>IFERROR(VLOOKUP(U1835,[1]Cruces!$O$1:$P$6,2,0),"Sin Orden")</f>
        <v>Resuelta</v>
      </c>
      <c r="AJ1835" s="17">
        <f t="shared" si="500"/>
        <v>6</v>
      </c>
      <c r="AK1835" s="17">
        <f t="shared" si="501"/>
        <v>3</v>
      </c>
      <c r="AL1835" s="17">
        <f t="shared" si="502"/>
        <v>2020</v>
      </c>
      <c r="AM1835" s="17">
        <f t="shared" ca="1" si="503"/>
        <v>264</v>
      </c>
      <c r="AN1835" s="18" t="str">
        <f>IFERROR(VLOOKUP(R1835*1,'[1]Ordenes de Servicio'!G:K,5,0),"No Cruza")</f>
        <v>No Cruza</v>
      </c>
      <c r="AO1835" s="17">
        <f t="shared" ca="1" si="504"/>
        <v>39</v>
      </c>
      <c r="AP1835" s="17">
        <f t="shared" si="505"/>
        <v>6</v>
      </c>
      <c r="AQ1835" s="17">
        <f t="shared" si="506"/>
        <v>3</v>
      </c>
      <c r="AR1835" s="17">
        <f t="shared" si="507"/>
        <v>2020</v>
      </c>
      <c r="AS1835" s="17">
        <f t="shared" ca="1" si="508"/>
        <v>264</v>
      </c>
      <c r="AT1835" s="17" t="str">
        <f t="shared" ca="1" si="511"/>
        <v>No</v>
      </c>
      <c r="AU1835" s="17">
        <f t="shared" si="509"/>
        <v>0</v>
      </c>
      <c r="AV1835" s="17" t="str">
        <f>+VLOOKUP(B1835,[1]Cruces!S:T,2,0)</f>
        <v>7. Ejecución en Campo OS BT</v>
      </c>
    </row>
    <row r="1836" spans="1:48" hidden="1" x14ac:dyDescent="0.25">
      <c r="A1836" s="17" t="s">
        <v>8823</v>
      </c>
      <c r="B1836" s="17" t="s">
        <v>6595</v>
      </c>
      <c r="C1836" s="17">
        <v>4041755</v>
      </c>
      <c r="D1836" s="17">
        <v>34266105</v>
      </c>
      <c r="E1836" s="17" t="s">
        <v>93</v>
      </c>
      <c r="F1836" s="17" t="s">
        <v>5366</v>
      </c>
      <c r="G1836" s="17" t="s">
        <v>8824</v>
      </c>
      <c r="H1836" s="17">
        <v>3136687630</v>
      </c>
      <c r="I1836" s="17" t="s">
        <v>71</v>
      </c>
      <c r="J1836" s="17" t="s">
        <v>8825</v>
      </c>
      <c r="K1836" s="17" t="s">
        <v>8826</v>
      </c>
      <c r="L1836" s="17" t="s">
        <v>7363</v>
      </c>
      <c r="M1836" s="17" t="s">
        <v>7364</v>
      </c>
      <c r="N1836" s="17" t="s">
        <v>6600</v>
      </c>
      <c r="O1836" s="17">
        <v>20190424</v>
      </c>
      <c r="P1836" s="17">
        <v>20200427</v>
      </c>
      <c r="Q1836" s="17">
        <v>9510</v>
      </c>
      <c r="R1836" s="17">
        <v>27365865</v>
      </c>
      <c r="S1836" s="17" t="s">
        <v>6601</v>
      </c>
      <c r="T1836" s="17" t="s">
        <v>63</v>
      </c>
      <c r="U1836" s="17" t="s">
        <v>91</v>
      </c>
      <c r="V1836" s="17">
        <f t="shared" si="510"/>
        <v>3</v>
      </c>
      <c r="W1836" s="17">
        <v>3000</v>
      </c>
      <c r="X1836" s="17" t="s">
        <v>89</v>
      </c>
      <c r="Y1836" s="17" t="s">
        <v>6595</v>
      </c>
      <c r="Z1836" s="17">
        <v>20200427</v>
      </c>
      <c r="AA1836" s="17" t="s">
        <v>1947</v>
      </c>
      <c r="AB1836" s="17">
        <v>1</v>
      </c>
      <c r="AC1836" s="17" t="str">
        <f>IFERROR(VLOOKUP(A1836,[1]Cruces!AJ:AK,2,0),VLOOKUP(CONCATENATE(X1836,AA1836),[1]Cruces!G:H,2,0))</f>
        <v>Solicitud por BT</v>
      </c>
      <c r="AD1836" s="17">
        <f t="shared" si="496"/>
        <v>24</v>
      </c>
      <c r="AE1836" s="17">
        <f t="shared" si="497"/>
        <v>4</v>
      </c>
      <c r="AF1836" s="17">
        <f t="shared" si="498"/>
        <v>2019</v>
      </c>
      <c r="AG1836" s="17" t="str">
        <f>IFERROR(VLOOKUP(MID(A1836,2,4)*1,[1]Cruces!K:L,2,0),"Verificar")</f>
        <v>Atlántico Norte</v>
      </c>
      <c r="AH1836" s="17">
        <f t="shared" ca="1" si="499"/>
        <v>581</v>
      </c>
      <c r="AI1836" s="17" t="str">
        <f>IFERROR(VLOOKUP(U1836,[1]Cruces!$O$1:$P$6,2,0),"Sin Orden")</f>
        <v>Resuelta</v>
      </c>
      <c r="AJ1836" s="17">
        <f t="shared" si="500"/>
        <v>27</v>
      </c>
      <c r="AK1836" s="17">
        <f t="shared" si="501"/>
        <v>4</v>
      </c>
      <c r="AL1836" s="17">
        <f t="shared" si="502"/>
        <v>2020</v>
      </c>
      <c r="AM1836" s="17">
        <f t="shared" ca="1" si="503"/>
        <v>212</v>
      </c>
      <c r="AN1836" s="18" t="str">
        <f>IFERROR(VLOOKUP(R1836*1,'[1]Ordenes de Servicio'!G:K,5,0),"No Cruza")</f>
        <v>No Cruza</v>
      </c>
      <c r="AO1836" s="17">
        <f t="shared" ca="1" si="504"/>
        <v>369</v>
      </c>
      <c r="AP1836" s="17">
        <f t="shared" si="505"/>
        <v>27</v>
      </c>
      <c r="AQ1836" s="17">
        <f t="shared" si="506"/>
        <v>4</v>
      </c>
      <c r="AR1836" s="17">
        <f t="shared" si="507"/>
        <v>2020</v>
      </c>
      <c r="AS1836" s="17">
        <f t="shared" ca="1" si="508"/>
        <v>212</v>
      </c>
      <c r="AT1836" s="17" t="str">
        <f t="shared" ca="1" si="511"/>
        <v>No</v>
      </c>
      <c r="AU1836" s="17">
        <f t="shared" si="509"/>
        <v>0</v>
      </c>
      <c r="AV1836" s="17" t="str">
        <f>+VLOOKUP(B1836,[1]Cruces!S:T,2,0)</f>
        <v>7. Ejecución en Campo OS BT</v>
      </c>
    </row>
    <row r="1837" spans="1:48" hidden="1" x14ac:dyDescent="0.25">
      <c r="A1837" s="17" t="s">
        <v>3467</v>
      </c>
      <c r="B1837" s="17" t="s">
        <v>54</v>
      </c>
      <c r="C1837" s="17">
        <v>0</v>
      </c>
      <c r="D1837" s="17">
        <v>0</v>
      </c>
      <c r="E1837" s="17" t="s">
        <v>55</v>
      </c>
      <c r="F1837" s="17" t="s">
        <v>107</v>
      </c>
      <c r="G1837" s="17" t="s">
        <v>3468</v>
      </c>
      <c r="H1837" s="17">
        <v>0</v>
      </c>
      <c r="I1837" s="17" t="s">
        <v>116</v>
      </c>
      <c r="J1837" s="17" t="s">
        <v>59</v>
      </c>
      <c r="K1837" s="17" t="s">
        <v>97</v>
      </c>
      <c r="L1837" s="17" t="s">
        <v>145</v>
      </c>
      <c r="M1837" s="17" t="s">
        <v>146</v>
      </c>
      <c r="N1837" s="17" t="s">
        <v>62</v>
      </c>
      <c r="O1837" s="17">
        <v>20201104</v>
      </c>
      <c r="P1837" s="17">
        <v>20201109</v>
      </c>
      <c r="Q1837" s="17">
        <v>7541</v>
      </c>
      <c r="R1837" s="17">
        <v>28270138</v>
      </c>
      <c r="S1837" s="17" t="s">
        <v>100</v>
      </c>
      <c r="T1837" s="17" t="s">
        <v>63</v>
      </c>
      <c r="U1837" s="17" t="s">
        <v>91</v>
      </c>
      <c r="V1837" s="17">
        <f t="shared" si="510"/>
        <v>112.5</v>
      </c>
      <c r="W1837" s="17">
        <v>112500</v>
      </c>
      <c r="X1837" s="17" t="s">
        <v>64</v>
      </c>
      <c r="Y1837" s="17" t="s">
        <v>65</v>
      </c>
      <c r="Z1837" s="17">
        <v>20201109</v>
      </c>
      <c r="AA1837" s="17" t="s">
        <v>101</v>
      </c>
      <c r="AB1837" s="17">
        <v>1</v>
      </c>
      <c r="AC1837" s="17" t="str">
        <f>IFERROR(VLOOKUP(A1837,[1]Cruces!AJ:AK,2,0),VLOOKUP(CONCATENATE(X1837,AA1837),[1]Cruces!G:H,2,0))</f>
        <v>Solicitud de Obra</v>
      </c>
      <c r="AD1837" s="17">
        <f t="shared" si="496"/>
        <v>4</v>
      </c>
      <c r="AE1837" s="17">
        <f t="shared" si="497"/>
        <v>11</v>
      </c>
      <c r="AF1837" s="17">
        <f t="shared" si="498"/>
        <v>2020</v>
      </c>
      <c r="AG1837" s="17" t="str">
        <f>IFERROR(VLOOKUP(MID(A1837,2,4)*1,[1]Cruces!K:L,2,0),"Verificar")</f>
        <v>Atlántico Sur</v>
      </c>
      <c r="AH1837" s="17">
        <f t="shared" ca="1" si="499"/>
        <v>21</v>
      </c>
      <c r="AI1837" s="17" t="str">
        <f>IFERROR(VLOOKUP(U1837,[1]Cruces!$O$1:$P$6,2,0),"Sin Orden")</f>
        <v>Resuelta</v>
      </c>
      <c r="AJ1837" s="17">
        <f t="shared" si="500"/>
        <v>9</v>
      </c>
      <c r="AK1837" s="17">
        <f t="shared" si="501"/>
        <v>11</v>
      </c>
      <c r="AL1837" s="17">
        <f t="shared" si="502"/>
        <v>2020</v>
      </c>
      <c r="AM1837" s="17">
        <f t="shared" ca="1" si="503"/>
        <v>16</v>
      </c>
      <c r="AN1837" s="18" t="str">
        <f>IFERROR(VLOOKUP(R1837*1,'[1]Ordenes de Servicio'!G:K,5,0),"No Cruza")</f>
        <v>No Cruza</v>
      </c>
      <c r="AO1837" s="17">
        <f t="shared" ca="1" si="504"/>
        <v>5</v>
      </c>
      <c r="AP1837" s="17">
        <f t="shared" si="505"/>
        <v>9</v>
      </c>
      <c r="AQ1837" s="17">
        <f t="shared" si="506"/>
        <v>11</v>
      </c>
      <c r="AR1837" s="17">
        <f t="shared" si="507"/>
        <v>2020</v>
      </c>
      <c r="AS1837" s="17">
        <f t="shared" ca="1" si="508"/>
        <v>16</v>
      </c>
      <c r="AT1837" s="17" t="str">
        <f t="shared" ca="1" si="511"/>
        <v>No</v>
      </c>
      <c r="AU1837" s="17">
        <f t="shared" si="509"/>
        <v>0</v>
      </c>
      <c r="AV1837" s="17" t="str">
        <f>+VLOOKUP(B1837,[1]Cruces!S:T,2,0)</f>
        <v>4. Presupuesto de Obra</v>
      </c>
    </row>
    <row r="1838" spans="1:48" hidden="1" x14ac:dyDescent="0.25">
      <c r="A1838" s="17" t="s">
        <v>3469</v>
      </c>
      <c r="B1838" s="17" t="s">
        <v>68</v>
      </c>
      <c r="C1838" s="17">
        <v>7218047</v>
      </c>
      <c r="D1838" s="17">
        <v>35058890</v>
      </c>
      <c r="E1838" s="17" t="s">
        <v>93</v>
      </c>
      <c r="F1838" s="17" t="s">
        <v>94</v>
      </c>
      <c r="G1838" s="17" t="s">
        <v>1219</v>
      </c>
      <c r="H1838" s="17">
        <v>3012163106</v>
      </c>
      <c r="I1838" s="17" t="s">
        <v>83</v>
      </c>
      <c r="J1838" s="17" t="s">
        <v>3470</v>
      </c>
      <c r="K1838" s="17" t="s">
        <v>97</v>
      </c>
      <c r="L1838" s="17" t="s">
        <v>98</v>
      </c>
      <c r="M1838" s="17" t="s">
        <v>99</v>
      </c>
      <c r="N1838" s="17" t="s">
        <v>75</v>
      </c>
      <c r="O1838" s="17">
        <v>20170310</v>
      </c>
      <c r="P1838" s="17">
        <v>20170421</v>
      </c>
      <c r="Q1838" s="17">
        <v>1180</v>
      </c>
      <c r="R1838" s="17">
        <v>24029121</v>
      </c>
      <c r="S1838" s="17" t="s">
        <v>76</v>
      </c>
      <c r="T1838" s="17" t="s">
        <v>63</v>
      </c>
      <c r="U1838" s="17" t="s">
        <v>88</v>
      </c>
      <c r="V1838" s="17">
        <f t="shared" si="510"/>
        <v>37.5</v>
      </c>
      <c r="W1838" s="17">
        <v>37500</v>
      </c>
      <c r="X1838" s="17" t="s">
        <v>89</v>
      </c>
      <c r="Y1838" s="17" t="s">
        <v>136</v>
      </c>
      <c r="Z1838" s="17">
        <v>20170606</v>
      </c>
      <c r="AA1838" s="17" t="s">
        <v>78</v>
      </c>
      <c r="AB1838" s="17">
        <v>1</v>
      </c>
      <c r="AC1838" s="17" t="str">
        <f>IFERROR(VLOOKUP(A1838,[1]Cruces!AJ:AK,2,0),VLOOKUP(CONCATENATE(X1838,AA1838),[1]Cruces!G:H,2,0))</f>
        <v>Solicitud de Obra</v>
      </c>
      <c r="AD1838" s="17">
        <f t="shared" si="496"/>
        <v>10</v>
      </c>
      <c r="AE1838" s="17">
        <f t="shared" si="497"/>
        <v>3</v>
      </c>
      <c r="AF1838" s="17">
        <f t="shared" si="498"/>
        <v>2017</v>
      </c>
      <c r="AG1838" s="17" t="str">
        <f>IFERROR(VLOOKUP(MID(A1838,2,4)*1,[1]Cruces!K:L,2,0),"Verificar")</f>
        <v>Atlántico Norte</v>
      </c>
      <c r="AH1838" s="17">
        <f t="shared" ca="1" si="499"/>
        <v>1356</v>
      </c>
      <c r="AI1838" s="17" t="str">
        <f>IFERROR(VLOOKUP(U1838,[1]Cruces!$O$1:$P$6,2,0),"Sin Orden")</f>
        <v>Resuelta</v>
      </c>
      <c r="AJ1838" s="17">
        <f t="shared" si="500"/>
        <v>6</v>
      </c>
      <c r="AK1838" s="17">
        <f t="shared" si="501"/>
        <v>6</v>
      </c>
      <c r="AL1838" s="17">
        <f t="shared" si="502"/>
        <v>2017</v>
      </c>
      <c r="AM1838" s="17">
        <f t="shared" ca="1" si="503"/>
        <v>1268</v>
      </c>
      <c r="AN1838" s="18" t="str">
        <f>IFERROR(VLOOKUP(R1838*1,'[1]Ordenes de Servicio'!G:K,5,0),"No Cruza")</f>
        <v>No Cruza</v>
      </c>
      <c r="AO1838" s="17">
        <f t="shared" ca="1" si="504"/>
        <v>88</v>
      </c>
      <c r="AP1838" s="17">
        <f t="shared" si="505"/>
        <v>21</v>
      </c>
      <c r="AQ1838" s="17">
        <f t="shared" si="506"/>
        <v>4</v>
      </c>
      <c r="AR1838" s="17">
        <f t="shared" si="507"/>
        <v>2017</v>
      </c>
      <c r="AS1838" s="17">
        <f t="shared" ca="1" si="508"/>
        <v>1314</v>
      </c>
      <c r="AT1838" s="17" t="str">
        <f t="shared" ca="1" si="511"/>
        <v>Si</v>
      </c>
      <c r="AU1838" s="17">
        <f t="shared" si="509"/>
        <v>46</v>
      </c>
      <c r="AV1838" s="17" t="str">
        <f>+VLOOKUP(B1838,[1]Cruces!S:T,2,0)</f>
        <v>5. Consultoría / Adjudicación</v>
      </c>
    </row>
    <row r="1839" spans="1:48" hidden="1" x14ac:dyDescent="0.25">
      <c r="A1839" s="17" t="s">
        <v>3471</v>
      </c>
      <c r="B1839" s="17" t="s">
        <v>68</v>
      </c>
      <c r="C1839" s="17">
        <v>0</v>
      </c>
      <c r="D1839" s="17">
        <v>0</v>
      </c>
      <c r="E1839" s="17" t="s">
        <v>55</v>
      </c>
      <c r="F1839" s="17" t="s">
        <v>232</v>
      </c>
      <c r="G1839" s="17" t="s">
        <v>2373</v>
      </c>
      <c r="H1839" s="17">
        <v>0</v>
      </c>
      <c r="I1839" s="17" t="s">
        <v>71</v>
      </c>
      <c r="J1839" s="17" t="s">
        <v>59</v>
      </c>
      <c r="K1839" s="17" t="s">
        <v>2374</v>
      </c>
      <c r="L1839" s="17" t="s">
        <v>280</v>
      </c>
      <c r="M1839" s="17" t="s">
        <v>281</v>
      </c>
      <c r="N1839" s="17" t="s">
        <v>75</v>
      </c>
      <c r="O1839" s="17">
        <v>20200821</v>
      </c>
      <c r="P1839" s="17">
        <v>20200910</v>
      </c>
      <c r="Q1839" s="17">
        <v>1210</v>
      </c>
      <c r="R1839" s="17">
        <v>28051677</v>
      </c>
      <c r="S1839" s="17" t="s">
        <v>100</v>
      </c>
      <c r="T1839" s="17" t="s">
        <v>63</v>
      </c>
      <c r="U1839" s="17" t="s">
        <v>91</v>
      </c>
      <c r="V1839" s="17">
        <f t="shared" si="510"/>
        <v>300</v>
      </c>
      <c r="W1839" s="17">
        <v>300000</v>
      </c>
      <c r="X1839" s="17" t="s">
        <v>64</v>
      </c>
      <c r="Y1839" s="17" t="s">
        <v>136</v>
      </c>
      <c r="Z1839" s="17">
        <v>20201019</v>
      </c>
      <c r="AA1839" s="17" t="s">
        <v>283</v>
      </c>
      <c r="AB1839" s="17">
        <v>1</v>
      </c>
      <c r="AC1839" s="17" t="str">
        <f>IFERROR(VLOOKUP(A1839,[1]Cruces!AJ:AK,2,0),VLOOKUP(CONCATENATE(X1839,AA1839),[1]Cruces!G:H,2,0))</f>
        <v>Solicitud de Obra</v>
      </c>
      <c r="AD1839" s="17">
        <f t="shared" si="496"/>
        <v>21</v>
      </c>
      <c r="AE1839" s="17">
        <f t="shared" si="497"/>
        <v>8</v>
      </c>
      <c r="AF1839" s="17">
        <f t="shared" si="498"/>
        <v>2020</v>
      </c>
      <c r="AG1839" s="17" t="str">
        <f>IFERROR(VLOOKUP(MID(A1839,2,4)*1,[1]Cruces!K:L,2,0),"Verificar")</f>
        <v>Atlántico Sur</v>
      </c>
      <c r="AH1839" s="17">
        <f t="shared" ca="1" si="499"/>
        <v>96</v>
      </c>
      <c r="AI1839" s="17" t="str">
        <f>IFERROR(VLOOKUP(U1839,[1]Cruces!$O$1:$P$6,2,0),"Sin Orden")</f>
        <v>Resuelta</v>
      </c>
      <c r="AJ1839" s="17">
        <f t="shared" si="500"/>
        <v>19</v>
      </c>
      <c r="AK1839" s="17">
        <f t="shared" si="501"/>
        <v>10</v>
      </c>
      <c r="AL1839" s="17">
        <f t="shared" si="502"/>
        <v>2020</v>
      </c>
      <c r="AM1839" s="17">
        <f t="shared" ca="1" si="503"/>
        <v>37</v>
      </c>
      <c r="AN1839" s="18" t="str">
        <f>IFERROR(VLOOKUP(R1839*1,'[1]Ordenes de Servicio'!G:K,5,0),"No Cruza")</f>
        <v>No Cruza</v>
      </c>
      <c r="AO1839" s="17">
        <f t="shared" ca="1" si="504"/>
        <v>59</v>
      </c>
      <c r="AP1839" s="17">
        <f t="shared" si="505"/>
        <v>10</v>
      </c>
      <c r="AQ1839" s="17">
        <f t="shared" si="506"/>
        <v>9</v>
      </c>
      <c r="AR1839" s="17">
        <f t="shared" si="507"/>
        <v>2020</v>
      </c>
      <c r="AS1839" s="17">
        <f t="shared" ca="1" si="508"/>
        <v>76</v>
      </c>
      <c r="AT1839" s="17" t="str">
        <f t="shared" ca="1" si="511"/>
        <v>No</v>
      </c>
      <c r="AU1839" s="17">
        <f t="shared" si="509"/>
        <v>39</v>
      </c>
      <c r="AV1839" s="17" t="str">
        <f>+VLOOKUP(B1839,[1]Cruces!S:T,2,0)</f>
        <v>5. Consultoría / Adjudicación</v>
      </c>
    </row>
    <row r="1840" spans="1:48" hidden="1" x14ac:dyDescent="0.25">
      <c r="A1840" s="17" t="s">
        <v>8827</v>
      </c>
      <c r="B1840" s="17" t="s">
        <v>6595</v>
      </c>
      <c r="C1840" s="17">
        <v>0</v>
      </c>
      <c r="D1840" s="17">
        <v>0</v>
      </c>
      <c r="E1840" s="17" t="s">
        <v>55</v>
      </c>
      <c r="F1840" s="17" t="s">
        <v>120</v>
      </c>
      <c r="G1840" s="17" t="s">
        <v>8828</v>
      </c>
      <c r="H1840" s="17">
        <v>3003903715</v>
      </c>
      <c r="I1840" s="17" t="s">
        <v>71</v>
      </c>
      <c r="J1840" s="17" t="s">
        <v>59</v>
      </c>
      <c r="K1840" s="17" t="s">
        <v>8829</v>
      </c>
      <c r="L1840" s="17" t="s">
        <v>122</v>
      </c>
      <c r="M1840" s="17" t="s">
        <v>123</v>
      </c>
      <c r="N1840" s="17" t="s">
        <v>6600</v>
      </c>
      <c r="O1840" s="17">
        <v>20200414</v>
      </c>
      <c r="P1840" s="17">
        <v>20200416</v>
      </c>
      <c r="Q1840" s="17">
        <v>1110</v>
      </c>
      <c r="R1840" s="17">
        <v>27317326</v>
      </c>
      <c r="S1840" s="17" t="s">
        <v>6601</v>
      </c>
      <c r="T1840" s="17" t="s">
        <v>63</v>
      </c>
      <c r="U1840" s="17" t="s">
        <v>91</v>
      </c>
      <c r="V1840" s="17">
        <f t="shared" si="510"/>
        <v>3</v>
      </c>
      <c r="W1840" s="17">
        <v>3000</v>
      </c>
      <c r="X1840" s="17" t="s">
        <v>7065</v>
      </c>
      <c r="Y1840" s="17" t="s">
        <v>6595</v>
      </c>
      <c r="Z1840" s="17">
        <v>20200416</v>
      </c>
      <c r="AA1840" s="17" t="s">
        <v>1947</v>
      </c>
      <c r="AB1840" s="17">
        <v>1</v>
      </c>
      <c r="AC1840" s="17" t="str">
        <f>IFERROR(VLOOKUP(A1840,[1]Cruces!AJ:AK,2,0),VLOOKUP(CONCATENATE(X1840,AA1840),[1]Cruces!G:H,2,0))</f>
        <v>Solicitud por BT</v>
      </c>
      <c r="AD1840" s="17">
        <f t="shared" si="496"/>
        <v>14</v>
      </c>
      <c r="AE1840" s="17">
        <f t="shared" si="497"/>
        <v>4</v>
      </c>
      <c r="AF1840" s="17">
        <f t="shared" si="498"/>
        <v>2020</v>
      </c>
      <c r="AG1840" s="17" t="str">
        <f>IFERROR(VLOOKUP(MID(A1840,2,4)*1,[1]Cruces!K:L,2,0),"Verificar")</f>
        <v>Atlántico Norte</v>
      </c>
      <c r="AH1840" s="17">
        <f t="shared" ca="1" si="499"/>
        <v>225</v>
      </c>
      <c r="AI1840" s="17" t="str">
        <f>IFERROR(VLOOKUP(U1840,[1]Cruces!$O$1:$P$6,2,0),"Sin Orden")</f>
        <v>Resuelta</v>
      </c>
      <c r="AJ1840" s="17">
        <f t="shared" si="500"/>
        <v>16</v>
      </c>
      <c r="AK1840" s="17">
        <f t="shared" si="501"/>
        <v>4</v>
      </c>
      <c r="AL1840" s="17">
        <f t="shared" si="502"/>
        <v>2020</v>
      </c>
      <c r="AM1840" s="17">
        <f t="shared" ca="1" si="503"/>
        <v>223</v>
      </c>
      <c r="AN1840" s="18" t="str">
        <f>IFERROR(VLOOKUP(R1840*1,'[1]Ordenes de Servicio'!G:K,5,0),"No Cruza")</f>
        <v>No Cruza</v>
      </c>
      <c r="AO1840" s="17">
        <f t="shared" ca="1" si="504"/>
        <v>2</v>
      </c>
      <c r="AP1840" s="17">
        <f t="shared" si="505"/>
        <v>16</v>
      </c>
      <c r="AQ1840" s="17">
        <f t="shared" si="506"/>
        <v>4</v>
      </c>
      <c r="AR1840" s="17">
        <f t="shared" si="507"/>
        <v>2020</v>
      </c>
      <c r="AS1840" s="17">
        <f t="shared" ca="1" si="508"/>
        <v>223</v>
      </c>
      <c r="AT1840" s="17" t="str">
        <f t="shared" ca="1" si="511"/>
        <v>No</v>
      </c>
      <c r="AU1840" s="17">
        <f t="shared" si="509"/>
        <v>0</v>
      </c>
      <c r="AV1840" s="17" t="str">
        <f>+VLOOKUP(B1840,[1]Cruces!S:T,2,0)</f>
        <v>7. Ejecución en Campo OS BT</v>
      </c>
    </row>
    <row r="1841" spans="1:48" x14ac:dyDescent="0.25">
      <c r="A1841" s="17" t="s">
        <v>3472</v>
      </c>
      <c r="B1841" s="17" t="s">
        <v>80</v>
      </c>
      <c r="C1841" s="17">
        <v>0</v>
      </c>
      <c r="D1841" s="17">
        <v>0</v>
      </c>
      <c r="E1841" s="17" t="s">
        <v>55</v>
      </c>
      <c r="F1841" s="17" t="s">
        <v>56</v>
      </c>
      <c r="G1841" s="17" t="s">
        <v>3473</v>
      </c>
      <c r="H1841" s="17">
        <v>0</v>
      </c>
      <c r="I1841" s="17" t="s">
        <v>116</v>
      </c>
      <c r="J1841" s="17" t="s">
        <v>59</v>
      </c>
      <c r="K1841" s="17" t="s">
        <v>97</v>
      </c>
      <c r="L1841" s="17" t="s">
        <v>172</v>
      </c>
      <c r="M1841" s="17" t="s">
        <v>173</v>
      </c>
      <c r="N1841" s="17" t="s">
        <v>87</v>
      </c>
      <c r="O1841" s="17">
        <v>20190507</v>
      </c>
      <c r="P1841" s="17">
        <v>20191004</v>
      </c>
      <c r="Q1841" s="17">
        <v>1180</v>
      </c>
      <c r="R1841" s="17">
        <v>26600365</v>
      </c>
      <c r="S1841" s="17" t="s">
        <v>76</v>
      </c>
      <c r="T1841" s="17" t="s">
        <v>63</v>
      </c>
      <c r="U1841" s="17" t="s">
        <v>88</v>
      </c>
      <c r="V1841" s="17">
        <f t="shared" si="510"/>
        <v>45</v>
      </c>
      <c r="W1841" s="17">
        <v>45000</v>
      </c>
      <c r="X1841" s="17" t="s">
        <v>64</v>
      </c>
      <c r="Y1841" s="17" t="s">
        <v>80</v>
      </c>
      <c r="Z1841" s="17">
        <v>20191004</v>
      </c>
      <c r="AA1841" s="17" t="s">
        <v>78</v>
      </c>
      <c r="AB1841" s="17">
        <v>1</v>
      </c>
      <c r="AC1841" s="17" t="str">
        <f>IFERROR(VLOOKUP(A1841,[1]Cruces!AJ:AK,2,0),VLOOKUP(CONCATENATE(X1841,AA1841),[1]Cruces!G:H,2,0))</f>
        <v>Solicitud de Obra</v>
      </c>
      <c r="AD1841" s="17">
        <f t="shared" si="496"/>
        <v>7</v>
      </c>
      <c r="AE1841" s="17">
        <f t="shared" si="497"/>
        <v>5</v>
      </c>
      <c r="AF1841" s="17">
        <f t="shared" si="498"/>
        <v>2019</v>
      </c>
      <c r="AG1841" s="17" t="str">
        <f>IFERROR(VLOOKUP(MID(A1841,2,4)*1,[1]Cruces!K:L,2,0),"Verificar")</f>
        <v>Atlántico Norte</v>
      </c>
      <c r="AH1841" s="17">
        <f t="shared" ca="1" si="499"/>
        <v>568</v>
      </c>
      <c r="AI1841" s="17" t="str">
        <f>IFERROR(VLOOKUP(U1841,[1]Cruces!$O$1:$P$6,2,0),"Sin Orden")</f>
        <v>Resuelta</v>
      </c>
      <c r="AJ1841" s="17">
        <f t="shared" si="500"/>
        <v>4</v>
      </c>
      <c r="AK1841" s="17">
        <f t="shared" si="501"/>
        <v>10</v>
      </c>
      <c r="AL1841" s="17">
        <f t="shared" si="502"/>
        <v>2019</v>
      </c>
      <c r="AM1841" s="17">
        <f t="shared" ca="1" si="503"/>
        <v>418</v>
      </c>
      <c r="AN1841" s="18" t="str">
        <f>IFERROR(VLOOKUP(R1841*1,'[1]Ordenes de Servicio'!G:K,5,0),"No Cruza")</f>
        <v>No Cruza</v>
      </c>
      <c r="AO1841" s="17">
        <f t="shared" ca="1" si="504"/>
        <v>150</v>
      </c>
      <c r="AP1841" s="17">
        <f t="shared" si="505"/>
        <v>4</v>
      </c>
      <c r="AQ1841" s="17">
        <f t="shared" si="506"/>
        <v>10</v>
      </c>
      <c r="AR1841" s="17">
        <f t="shared" si="507"/>
        <v>2019</v>
      </c>
      <c r="AS1841" s="17">
        <f t="shared" ca="1" si="508"/>
        <v>418</v>
      </c>
      <c r="AT1841" s="17" t="str">
        <f t="shared" ca="1" si="511"/>
        <v>Si</v>
      </c>
      <c r="AU1841" s="17">
        <f t="shared" si="509"/>
        <v>0</v>
      </c>
      <c r="AV1841" s="17" t="str">
        <f>+VLOOKUP(B1841,[1]Cruces!S:T,2,0)</f>
        <v>8. Puesta en Servicio</v>
      </c>
    </row>
    <row r="1842" spans="1:48" x14ac:dyDescent="0.25">
      <c r="A1842" s="17" t="s">
        <v>3474</v>
      </c>
      <c r="B1842" s="17" t="s">
        <v>80</v>
      </c>
      <c r="C1842" s="17">
        <v>0</v>
      </c>
      <c r="D1842" s="17">
        <v>0</v>
      </c>
      <c r="E1842" s="17" t="s">
        <v>55</v>
      </c>
      <c r="F1842" s="17" t="s">
        <v>232</v>
      </c>
      <c r="G1842" s="17" t="s">
        <v>3475</v>
      </c>
      <c r="H1842" s="17">
        <v>0</v>
      </c>
      <c r="I1842" s="17" t="s">
        <v>71</v>
      </c>
      <c r="J1842" s="17" t="s">
        <v>59</v>
      </c>
      <c r="K1842" s="17" t="s">
        <v>3476</v>
      </c>
      <c r="L1842" s="17" t="s">
        <v>280</v>
      </c>
      <c r="M1842" s="17" t="s">
        <v>281</v>
      </c>
      <c r="N1842" s="17" t="s">
        <v>87</v>
      </c>
      <c r="O1842" s="17">
        <v>20170313</v>
      </c>
      <c r="P1842" s="17">
        <v>20180103</v>
      </c>
      <c r="Q1842" s="17">
        <v>1210</v>
      </c>
      <c r="R1842" s="17">
        <v>24285170</v>
      </c>
      <c r="S1842" s="17" t="s">
        <v>76</v>
      </c>
      <c r="T1842" s="17" t="s">
        <v>63</v>
      </c>
      <c r="U1842" s="17" t="s">
        <v>91</v>
      </c>
      <c r="V1842" s="17">
        <f t="shared" si="510"/>
        <v>250</v>
      </c>
      <c r="W1842" s="17">
        <v>250000</v>
      </c>
      <c r="X1842" s="17" t="s">
        <v>64</v>
      </c>
      <c r="Y1842" s="17" t="s">
        <v>150</v>
      </c>
      <c r="Z1842" s="17">
        <v>20200113</v>
      </c>
      <c r="AA1842" s="17" t="s">
        <v>124</v>
      </c>
      <c r="AB1842" s="17">
        <v>1</v>
      </c>
      <c r="AC1842" s="17" t="str">
        <f>IFERROR(VLOOKUP(A1842,[1]Cruces!AJ:AK,2,0),VLOOKUP(CONCATENATE(X1842,AA1842),[1]Cruces!G:H,2,0))</f>
        <v>Solicitud de Obra</v>
      </c>
      <c r="AD1842" s="17">
        <f t="shared" si="496"/>
        <v>13</v>
      </c>
      <c r="AE1842" s="17">
        <f t="shared" si="497"/>
        <v>3</v>
      </c>
      <c r="AF1842" s="17">
        <f t="shared" si="498"/>
        <v>2017</v>
      </c>
      <c r="AG1842" s="17" t="str">
        <f>IFERROR(VLOOKUP(MID(A1842,2,4)*1,[1]Cruces!K:L,2,0),"Verificar")</f>
        <v>Atlántico Sur</v>
      </c>
      <c r="AH1842" s="17">
        <f t="shared" ca="1" si="499"/>
        <v>1353</v>
      </c>
      <c r="AI1842" s="17" t="str">
        <f>IFERROR(VLOOKUP(U1842,[1]Cruces!$O$1:$P$6,2,0),"Sin Orden")</f>
        <v>Resuelta</v>
      </c>
      <c r="AJ1842" s="17">
        <f t="shared" si="500"/>
        <v>13</v>
      </c>
      <c r="AK1842" s="17">
        <f t="shared" si="501"/>
        <v>1</v>
      </c>
      <c r="AL1842" s="17">
        <f t="shared" si="502"/>
        <v>2020</v>
      </c>
      <c r="AM1842" s="17">
        <f t="shared" ca="1" si="503"/>
        <v>317</v>
      </c>
      <c r="AN1842" s="18" t="str">
        <f>IFERROR(VLOOKUP(R1842*1,'[1]Ordenes de Servicio'!G:K,5,0),"No Cruza")</f>
        <v>No Cruza</v>
      </c>
      <c r="AO1842" s="17">
        <f t="shared" ca="1" si="504"/>
        <v>1036</v>
      </c>
      <c r="AP1842" s="17">
        <f t="shared" si="505"/>
        <v>3</v>
      </c>
      <c r="AQ1842" s="17">
        <f t="shared" si="506"/>
        <v>1</v>
      </c>
      <c r="AR1842" s="17">
        <f t="shared" si="507"/>
        <v>2018</v>
      </c>
      <c r="AS1842" s="17">
        <f t="shared" ca="1" si="508"/>
        <v>1057</v>
      </c>
      <c r="AT1842" s="17" t="str">
        <f t="shared" ca="1" si="511"/>
        <v>Si</v>
      </c>
      <c r="AU1842" s="17">
        <f t="shared" si="509"/>
        <v>740</v>
      </c>
      <c r="AV1842" s="17" t="str">
        <f>+VLOOKUP(B1842,[1]Cruces!S:T,2,0)</f>
        <v>8. Puesta en Servicio</v>
      </c>
    </row>
    <row r="1843" spans="1:48" hidden="1" x14ac:dyDescent="0.25">
      <c r="A1843" s="17" t="s">
        <v>3477</v>
      </c>
      <c r="B1843" s="17" t="s">
        <v>68</v>
      </c>
      <c r="C1843" s="17">
        <v>0</v>
      </c>
      <c r="D1843" s="17">
        <v>0</v>
      </c>
      <c r="E1843" s="17" t="s">
        <v>55</v>
      </c>
      <c r="F1843" s="17" t="s">
        <v>56</v>
      </c>
      <c r="G1843" s="17" t="s">
        <v>1232</v>
      </c>
      <c r="H1843" s="17">
        <v>0</v>
      </c>
      <c r="I1843" s="17" t="s">
        <v>71</v>
      </c>
      <c r="J1843" s="17" t="s">
        <v>59</v>
      </c>
      <c r="K1843" s="17" t="s">
        <v>97</v>
      </c>
      <c r="L1843" s="17" t="s">
        <v>172</v>
      </c>
      <c r="M1843" s="17" t="s">
        <v>173</v>
      </c>
      <c r="N1843" s="17" t="s">
        <v>75</v>
      </c>
      <c r="O1843" s="17">
        <v>20190516</v>
      </c>
      <c r="P1843" s="17">
        <v>20190814</v>
      </c>
      <c r="Q1843" s="17">
        <v>1180</v>
      </c>
      <c r="R1843" s="17">
        <v>27136703</v>
      </c>
      <c r="S1843" s="17" t="s">
        <v>76</v>
      </c>
      <c r="T1843" s="17" t="s">
        <v>63</v>
      </c>
      <c r="U1843" s="17" t="s">
        <v>91</v>
      </c>
      <c r="V1843" s="17">
        <f t="shared" si="510"/>
        <v>405</v>
      </c>
      <c r="W1843" s="17">
        <v>405000</v>
      </c>
      <c r="X1843" s="17" t="s">
        <v>64</v>
      </c>
      <c r="Y1843" s="17" t="s">
        <v>105</v>
      </c>
      <c r="Z1843" s="17">
        <v>20200301</v>
      </c>
      <c r="AA1843" s="17" t="s">
        <v>137</v>
      </c>
      <c r="AB1843" s="17">
        <v>1</v>
      </c>
      <c r="AC1843" s="17" t="str">
        <f>IFERROR(VLOOKUP(A1843,[1]Cruces!AJ:AK,2,0),VLOOKUP(CONCATENATE(X1843,AA1843),[1]Cruces!G:H,2,0))</f>
        <v>Solicitud de Obra</v>
      </c>
      <c r="AD1843" s="17">
        <f t="shared" si="496"/>
        <v>16</v>
      </c>
      <c r="AE1843" s="17">
        <f t="shared" si="497"/>
        <v>5</v>
      </c>
      <c r="AF1843" s="17">
        <f t="shared" si="498"/>
        <v>2019</v>
      </c>
      <c r="AG1843" s="17" t="str">
        <f>IFERROR(VLOOKUP(MID(A1843,2,4)*1,[1]Cruces!K:L,2,0),"Verificar")</f>
        <v>Atlántico Norte</v>
      </c>
      <c r="AH1843" s="17">
        <f t="shared" ca="1" si="499"/>
        <v>559</v>
      </c>
      <c r="AI1843" s="17" t="str">
        <f>IFERROR(VLOOKUP(U1843,[1]Cruces!$O$1:$P$6,2,0),"Sin Orden")</f>
        <v>Resuelta</v>
      </c>
      <c r="AJ1843" s="17">
        <f t="shared" si="500"/>
        <v>1</v>
      </c>
      <c r="AK1843" s="17">
        <f t="shared" si="501"/>
        <v>3</v>
      </c>
      <c r="AL1843" s="17">
        <f t="shared" si="502"/>
        <v>2020</v>
      </c>
      <c r="AM1843" s="17">
        <f t="shared" ca="1" si="503"/>
        <v>269</v>
      </c>
      <c r="AN1843" s="18">
        <f>IFERROR(VLOOKUP(R1843*1,'[1]Ordenes de Servicio'!G:K,5,0),"No Cruza")</f>
        <v>43864</v>
      </c>
      <c r="AO1843" s="17">
        <f t="shared" ca="1" si="504"/>
        <v>290</v>
      </c>
      <c r="AP1843" s="17">
        <f t="shared" si="505"/>
        <v>14</v>
      </c>
      <c r="AQ1843" s="17">
        <f t="shared" si="506"/>
        <v>8</v>
      </c>
      <c r="AR1843" s="17">
        <f t="shared" si="507"/>
        <v>2019</v>
      </c>
      <c r="AS1843" s="17">
        <f t="shared" ca="1" si="508"/>
        <v>469</v>
      </c>
      <c r="AT1843" s="17" t="str">
        <f t="shared" ca="1" si="511"/>
        <v>Si</v>
      </c>
      <c r="AU1843" s="17">
        <f t="shared" si="509"/>
        <v>200</v>
      </c>
      <c r="AV1843" s="17" t="str">
        <f>+VLOOKUP(B1843,[1]Cruces!S:T,2,0)</f>
        <v>5. Consultoría / Adjudicación</v>
      </c>
    </row>
    <row r="1844" spans="1:48" hidden="1" x14ac:dyDescent="0.25">
      <c r="A1844" s="17" t="s">
        <v>3478</v>
      </c>
      <c r="B1844" s="17" t="s">
        <v>68</v>
      </c>
      <c r="C1844" s="17">
        <v>0</v>
      </c>
      <c r="D1844" s="17">
        <v>0</v>
      </c>
      <c r="E1844" s="17" t="s">
        <v>55</v>
      </c>
      <c r="F1844" s="17" t="s">
        <v>126</v>
      </c>
      <c r="G1844" s="17" t="s">
        <v>3479</v>
      </c>
      <c r="H1844" s="17">
        <v>0</v>
      </c>
      <c r="I1844" s="17" t="s">
        <v>71</v>
      </c>
      <c r="J1844" s="17" t="s">
        <v>59</v>
      </c>
      <c r="K1844" s="17" t="s">
        <v>3480</v>
      </c>
      <c r="L1844" s="17" t="s">
        <v>129</v>
      </c>
      <c r="M1844" s="17" t="s">
        <v>130</v>
      </c>
      <c r="N1844" s="17" t="s">
        <v>75</v>
      </c>
      <c r="O1844" s="17">
        <v>20201030</v>
      </c>
      <c r="P1844" s="17">
        <v>20201118</v>
      </c>
      <c r="Q1844" s="17">
        <v>9330</v>
      </c>
      <c r="R1844" s="17">
        <v>28265338</v>
      </c>
      <c r="S1844" s="17" t="s">
        <v>100</v>
      </c>
      <c r="T1844" s="17" t="s">
        <v>63</v>
      </c>
      <c r="U1844" s="17" t="s">
        <v>91</v>
      </c>
      <c r="V1844" s="17">
        <f t="shared" si="510"/>
        <v>25</v>
      </c>
      <c r="W1844" s="17">
        <v>25000</v>
      </c>
      <c r="X1844" s="17" t="s">
        <v>64</v>
      </c>
      <c r="Y1844" s="17" t="s">
        <v>261</v>
      </c>
      <c r="Z1844" s="17">
        <v>20201118</v>
      </c>
      <c r="AA1844" s="17" t="s">
        <v>78</v>
      </c>
      <c r="AB1844" s="17">
        <v>1</v>
      </c>
      <c r="AC1844" s="17" t="str">
        <f>IFERROR(VLOOKUP(A1844,[1]Cruces!AJ:AK,2,0),VLOOKUP(CONCATENATE(X1844,AA1844),[1]Cruces!G:H,2,0))</f>
        <v>Solicitud de Obra</v>
      </c>
      <c r="AD1844" s="17">
        <f t="shared" si="496"/>
        <v>30</v>
      </c>
      <c r="AE1844" s="17">
        <f t="shared" si="497"/>
        <v>10</v>
      </c>
      <c r="AF1844" s="17">
        <f t="shared" si="498"/>
        <v>2020</v>
      </c>
      <c r="AG1844" s="17" t="str">
        <f>IFERROR(VLOOKUP(MID(A1844,2,4)*1,[1]Cruces!K:L,2,0),"Verificar")</f>
        <v>Guajira</v>
      </c>
      <c r="AH1844" s="17">
        <f t="shared" ca="1" si="499"/>
        <v>26</v>
      </c>
      <c r="AI1844" s="17" t="str">
        <f>IFERROR(VLOOKUP(U1844,[1]Cruces!$O$1:$P$6,2,0),"Sin Orden")</f>
        <v>Resuelta</v>
      </c>
      <c r="AJ1844" s="17">
        <f t="shared" si="500"/>
        <v>18</v>
      </c>
      <c r="AK1844" s="17">
        <f t="shared" si="501"/>
        <v>11</v>
      </c>
      <c r="AL1844" s="17">
        <f t="shared" si="502"/>
        <v>2020</v>
      </c>
      <c r="AM1844" s="17">
        <f t="shared" ca="1" si="503"/>
        <v>7</v>
      </c>
      <c r="AN1844" s="18" t="str">
        <f>IFERROR(VLOOKUP(R1844*1,'[1]Ordenes de Servicio'!G:K,5,0),"No Cruza")</f>
        <v>No Cruza</v>
      </c>
      <c r="AO1844" s="17">
        <f t="shared" ca="1" si="504"/>
        <v>19</v>
      </c>
      <c r="AP1844" s="17">
        <f t="shared" si="505"/>
        <v>18</v>
      </c>
      <c r="AQ1844" s="17">
        <f t="shared" si="506"/>
        <v>11</v>
      </c>
      <c r="AR1844" s="17">
        <f t="shared" si="507"/>
        <v>2020</v>
      </c>
      <c r="AS1844" s="17">
        <f t="shared" ca="1" si="508"/>
        <v>7</v>
      </c>
      <c r="AT1844" s="17" t="str">
        <f t="shared" ca="1" si="511"/>
        <v>No</v>
      </c>
      <c r="AU1844" s="17">
        <f t="shared" si="509"/>
        <v>0</v>
      </c>
      <c r="AV1844" s="17" t="str">
        <f>+VLOOKUP(B1844,[1]Cruces!S:T,2,0)</f>
        <v>5. Consultoría / Adjudicación</v>
      </c>
    </row>
    <row r="1845" spans="1:48" hidden="1" x14ac:dyDescent="0.25">
      <c r="A1845" s="17" t="s">
        <v>3481</v>
      </c>
      <c r="B1845" s="17" t="s">
        <v>54</v>
      </c>
      <c r="C1845" s="17">
        <v>0</v>
      </c>
      <c r="D1845" s="17">
        <v>0</v>
      </c>
      <c r="E1845" s="17" t="s">
        <v>55</v>
      </c>
      <c r="F1845" s="17" t="s">
        <v>126</v>
      </c>
      <c r="G1845" s="17" t="s">
        <v>3482</v>
      </c>
      <c r="H1845" s="17">
        <v>0</v>
      </c>
      <c r="I1845" s="17" t="s">
        <v>71</v>
      </c>
      <c r="J1845" s="17" t="s">
        <v>59</v>
      </c>
      <c r="K1845" s="17" t="s">
        <v>3483</v>
      </c>
      <c r="L1845" s="17" t="s">
        <v>129</v>
      </c>
      <c r="M1845" s="17" t="s">
        <v>130</v>
      </c>
      <c r="N1845" s="17" t="s">
        <v>62</v>
      </c>
      <c r="O1845" s="17">
        <v>20201019</v>
      </c>
      <c r="P1845" s="17">
        <v>20201029</v>
      </c>
      <c r="Q1845" s="17">
        <v>9332</v>
      </c>
      <c r="R1845" s="17">
        <v>28239992</v>
      </c>
      <c r="S1845" s="17" t="s">
        <v>100</v>
      </c>
      <c r="T1845" s="17" t="s">
        <v>63</v>
      </c>
      <c r="U1845" s="17" t="s">
        <v>91</v>
      </c>
      <c r="V1845" s="17">
        <f t="shared" si="510"/>
        <v>30</v>
      </c>
      <c r="W1845" s="17">
        <v>30000</v>
      </c>
      <c r="X1845" s="17" t="s">
        <v>64</v>
      </c>
      <c r="Y1845" s="17" t="s">
        <v>65</v>
      </c>
      <c r="Z1845" s="17">
        <v>20201029</v>
      </c>
      <c r="AA1845" s="17" t="s">
        <v>78</v>
      </c>
      <c r="AB1845" s="17">
        <v>1</v>
      </c>
      <c r="AC1845" s="17" t="str">
        <f>IFERROR(VLOOKUP(A1845,[1]Cruces!AJ:AK,2,0),VLOOKUP(CONCATENATE(X1845,AA1845),[1]Cruces!G:H,2,0))</f>
        <v>Solicitud de Obra</v>
      </c>
      <c r="AD1845" s="17">
        <f t="shared" si="496"/>
        <v>19</v>
      </c>
      <c r="AE1845" s="17">
        <f t="shared" si="497"/>
        <v>10</v>
      </c>
      <c r="AF1845" s="17">
        <f t="shared" si="498"/>
        <v>2020</v>
      </c>
      <c r="AG1845" s="17" t="str">
        <f>IFERROR(VLOOKUP(MID(A1845,2,4)*1,[1]Cruces!K:L,2,0),"Verificar")</f>
        <v>Guajira</v>
      </c>
      <c r="AH1845" s="17">
        <f t="shared" ca="1" si="499"/>
        <v>37</v>
      </c>
      <c r="AI1845" s="17" t="str">
        <f>IFERROR(VLOOKUP(U1845,[1]Cruces!$O$1:$P$6,2,0),"Sin Orden")</f>
        <v>Resuelta</v>
      </c>
      <c r="AJ1845" s="17">
        <f t="shared" si="500"/>
        <v>29</v>
      </c>
      <c r="AK1845" s="17">
        <f t="shared" si="501"/>
        <v>10</v>
      </c>
      <c r="AL1845" s="17">
        <f t="shared" si="502"/>
        <v>2020</v>
      </c>
      <c r="AM1845" s="17">
        <f t="shared" ca="1" si="503"/>
        <v>27</v>
      </c>
      <c r="AN1845" s="18" t="str">
        <f>IFERROR(VLOOKUP(R1845*1,'[1]Ordenes de Servicio'!G:K,5,0),"No Cruza")</f>
        <v>No Cruza</v>
      </c>
      <c r="AO1845" s="17">
        <f t="shared" ca="1" si="504"/>
        <v>10</v>
      </c>
      <c r="AP1845" s="17">
        <f t="shared" si="505"/>
        <v>29</v>
      </c>
      <c r="AQ1845" s="17">
        <f t="shared" si="506"/>
        <v>10</v>
      </c>
      <c r="AR1845" s="17">
        <f t="shared" si="507"/>
        <v>2020</v>
      </c>
      <c r="AS1845" s="17">
        <f t="shared" ca="1" si="508"/>
        <v>27</v>
      </c>
      <c r="AT1845" s="17" t="str">
        <f t="shared" ca="1" si="511"/>
        <v>No</v>
      </c>
      <c r="AU1845" s="17">
        <f t="shared" si="509"/>
        <v>0</v>
      </c>
      <c r="AV1845" s="17" t="str">
        <f>+VLOOKUP(B1845,[1]Cruces!S:T,2,0)</f>
        <v>4. Presupuesto de Obra</v>
      </c>
    </row>
    <row r="1846" spans="1:48" hidden="1" x14ac:dyDescent="0.25">
      <c r="A1846" s="17" t="s">
        <v>8830</v>
      </c>
      <c r="B1846" s="17" t="s">
        <v>6595</v>
      </c>
      <c r="C1846" s="17">
        <v>0</v>
      </c>
      <c r="D1846" s="17">
        <v>0</v>
      </c>
      <c r="E1846" s="17" t="s">
        <v>55</v>
      </c>
      <c r="F1846" s="17" t="s">
        <v>56</v>
      </c>
      <c r="G1846" s="17" t="s">
        <v>8831</v>
      </c>
      <c r="H1846" s="17">
        <v>316702624</v>
      </c>
      <c r="I1846" s="17" t="s">
        <v>71</v>
      </c>
      <c r="J1846" s="17" t="s">
        <v>59</v>
      </c>
      <c r="K1846" s="17" t="s">
        <v>8832</v>
      </c>
      <c r="L1846" s="17" t="s">
        <v>7772</v>
      </c>
      <c r="M1846" s="17" t="s">
        <v>7773</v>
      </c>
      <c r="N1846" s="17" t="s">
        <v>6600</v>
      </c>
      <c r="O1846" s="17">
        <v>20200214</v>
      </c>
      <c r="P1846" s="17">
        <v>20200314</v>
      </c>
      <c r="Q1846" s="17">
        <v>1110</v>
      </c>
      <c r="R1846" s="17">
        <v>27228113</v>
      </c>
      <c r="S1846" s="17" t="s">
        <v>6601</v>
      </c>
      <c r="T1846" s="17" t="s">
        <v>63</v>
      </c>
      <c r="U1846" s="17" t="s">
        <v>91</v>
      </c>
      <c r="V1846" s="17">
        <f t="shared" si="510"/>
        <v>3</v>
      </c>
      <c r="W1846" s="17">
        <v>3000</v>
      </c>
      <c r="X1846" s="17" t="s">
        <v>7065</v>
      </c>
      <c r="Y1846" s="17" t="s">
        <v>6595</v>
      </c>
      <c r="Z1846" s="17">
        <v>20200314</v>
      </c>
      <c r="AA1846" s="17" t="s">
        <v>1947</v>
      </c>
      <c r="AB1846" s="17">
        <v>1</v>
      </c>
      <c r="AC1846" s="17" t="str">
        <f>IFERROR(VLOOKUP(A1846,[1]Cruces!AJ:AK,2,0),VLOOKUP(CONCATENATE(X1846,AA1846),[1]Cruces!G:H,2,0))</f>
        <v>Solicitud por BT</v>
      </c>
      <c r="AD1846" s="17">
        <f t="shared" si="496"/>
        <v>14</v>
      </c>
      <c r="AE1846" s="17">
        <f t="shared" si="497"/>
        <v>2</v>
      </c>
      <c r="AF1846" s="17">
        <f t="shared" si="498"/>
        <v>2020</v>
      </c>
      <c r="AG1846" s="17" t="str">
        <f>IFERROR(VLOOKUP(MID(A1846,2,4)*1,[1]Cruces!K:L,2,0),"Verificar")</f>
        <v>Atlántico Norte</v>
      </c>
      <c r="AH1846" s="17">
        <f t="shared" ca="1" si="499"/>
        <v>285</v>
      </c>
      <c r="AI1846" s="17" t="str">
        <f>IFERROR(VLOOKUP(U1846,[1]Cruces!$O$1:$P$6,2,0),"Sin Orden")</f>
        <v>Resuelta</v>
      </c>
      <c r="AJ1846" s="17">
        <f t="shared" si="500"/>
        <v>14</v>
      </c>
      <c r="AK1846" s="17">
        <f t="shared" si="501"/>
        <v>3</v>
      </c>
      <c r="AL1846" s="17">
        <f t="shared" si="502"/>
        <v>2020</v>
      </c>
      <c r="AM1846" s="17">
        <f t="shared" ca="1" si="503"/>
        <v>256</v>
      </c>
      <c r="AN1846" s="18" t="str">
        <f>IFERROR(VLOOKUP(R1846*1,'[1]Ordenes de Servicio'!G:K,5,0),"No Cruza")</f>
        <v>No Cruza</v>
      </c>
      <c r="AO1846" s="17">
        <f t="shared" ca="1" si="504"/>
        <v>29</v>
      </c>
      <c r="AP1846" s="17">
        <f t="shared" si="505"/>
        <v>14</v>
      </c>
      <c r="AQ1846" s="17">
        <f t="shared" si="506"/>
        <v>3</v>
      </c>
      <c r="AR1846" s="17">
        <f t="shared" si="507"/>
        <v>2020</v>
      </c>
      <c r="AS1846" s="17">
        <f t="shared" ca="1" si="508"/>
        <v>256</v>
      </c>
      <c r="AT1846" s="17" t="str">
        <f t="shared" ca="1" si="511"/>
        <v>No</v>
      </c>
      <c r="AU1846" s="17">
        <f t="shared" si="509"/>
        <v>0</v>
      </c>
      <c r="AV1846" s="17" t="str">
        <f>+VLOOKUP(B1846,[1]Cruces!S:T,2,0)</f>
        <v>7. Ejecución en Campo OS BT</v>
      </c>
    </row>
    <row r="1847" spans="1:48" hidden="1" x14ac:dyDescent="0.25">
      <c r="A1847" s="17" t="s">
        <v>8833</v>
      </c>
      <c r="B1847" s="17" t="s">
        <v>1943</v>
      </c>
      <c r="C1847" s="17">
        <v>0</v>
      </c>
      <c r="D1847" s="17">
        <v>0</v>
      </c>
      <c r="E1847" s="17" t="s">
        <v>55</v>
      </c>
      <c r="F1847" s="17" t="s">
        <v>56</v>
      </c>
      <c r="G1847" s="17" t="s">
        <v>8834</v>
      </c>
      <c r="H1847" s="17">
        <v>0</v>
      </c>
      <c r="I1847" s="17" t="s">
        <v>116</v>
      </c>
      <c r="J1847" s="17" t="s">
        <v>59</v>
      </c>
      <c r="K1847" s="17" t="s">
        <v>8835</v>
      </c>
      <c r="L1847" s="17" t="s">
        <v>7163</v>
      </c>
      <c r="M1847" s="17" t="s">
        <v>7164</v>
      </c>
      <c r="N1847" s="17" t="s">
        <v>1946</v>
      </c>
      <c r="O1847" s="17">
        <v>20201118</v>
      </c>
      <c r="P1847" s="17">
        <v>20201118</v>
      </c>
      <c r="Q1847" s="17">
        <v>1180</v>
      </c>
      <c r="R1847" s="17">
        <v>28288443</v>
      </c>
      <c r="S1847" s="17" t="s">
        <v>6601</v>
      </c>
      <c r="T1847" s="17" t="s">
        <v>63</v>
      </c>
      <c r="U1847" s="17" t="s">
        <v>77</v>
      </c>
      <c r="V1847" s="17">
        <f t="shared" si="510"/>
        <v>3</v>
      </c>
      <c r="W1847" s="17">
        <v>3000</v>
      </c>
      <c r="X1847" s="17" t="s">
        <v>7065</v>
      </c>
      <c r="Y1847" s="17" t="s">
        <v>1943</v>
      </c>
      <c r="Z1847" s="17">
        <v>20201118</v>
      </c>
      <c r="AA1847" s="17" t="s">
        <v>1947</v>
      </c>
      <c r="AB1847" s="17">
        <v>1</v>
      </c>
      <c r="AC1847" s="17" t="str">
        <f>IFERROR(VLOOKUP(A1847,[1]Cruces!AJ:AK,2,0),VLOOKUP(CONCATENATE(X1847,AA1847),[1]Cruces!G:H,2,0))</f>
        <v>Solicitud por BT</v>
      </c>
      <c r="AD1847" s="17">
        <f t="shared" si="496"/>
        <v>18</v>
      </c>
      <c r="AE1847" s="17">
        <f t="shared" si="497"/>
        <v>11</v>
      </c>
      <c r="AF1847" s="17">
        <f t="shared" si="498"/>
        <v>2020</v>
      </c>
      <c r="AG1847" s="17" t="str">
        <f>IFERROR(VLOOKUP(MID(A1847,2,4)*1,[1]Cruces!K:L,2,0),"Verificar")</f>
        <v>Atlántico Norte</v>
      </c>
      <c r="AH1847" s="17">
        <f t="shared" ca="1" si="499"/>
        <v>7</v>
      </c>
      <c r="AI1847" s="17" t="str">
        <f>IFERROR(VLOOKUP(U1847,[1]Cruces!$O$1:$P$6,2,0),"Sin Orden")</f>
        <v>Pendiente</v>
      </c>
      <c r="AJ1847" s="17">
        <f t="shared" si="500"/>
        <v>18</v>
      </c>
      <c r="AK1847" s="17">
        <f t="shared" si="501"/>
        <v>11</v>
      </c>
      <c r="AL1847" s="17">
        <f t="shared" si="502"/>
        <v>2020</v>
      </c>
      <c r="AM1847" s="17">
        <f t="shared" ca="1" si="503"/>
        <v>7</v>
      </c>
      <c r="AN1847" s="18" t="str">
        <f>IFERROR(VLOOKUP(R1847*1,'[1]Ordenes de Servicio'!G:K,5,0),"No Cruza")</f>
        <v>No Cruza</v>
      </c>
      <c r="AO1847" s="17">
        <f t="shared" ca="1" si="504"/>
        <v>7</v>
      </c>
      <c r="AP1847" s="17">
        <f t="shared" si="505"/>
        <v>18</v>
      </c>
      <c r="AQ1847" s="17">
        <f t="shared" si="506"/>
        <v>11</v>
      </c>
      <c r="AR1847" s="17">
        <f t="shared" si="507"/>
        <v>2020</v>
      </c>
      <c r="AS1847" s="17">
        <f t="shared" ca="1" si="508"/>
        <v>7</v>
      </c>
      <c r="AT1847" s="17" t="str">
        <f t="shared" ca="1" si="511"/>
        <v>No</v>
      </c>
      <c r="AU1847" s="17">
        <f t="shared" si="509"/>
        <v>0</v>
      </c>
      <c r="AV1847" s="17" t="str">
        <f>+VLOOKUP(B1847,[1]Cruces!S:T,2,0)</f>
        <v>7. Ejecución en Campo OS BT</v>
      </c>
    </row>
    <row r="1848" spans="1:48" hidden="1" x14ac:dyDescent="0.25">
      <c r="A1848" s="17" t="s">
        <v>8836</v>
      </c>
      <c r="B1848" s="17" t="s">
        <v>6595</v>
      </c>
      <c r="C1848" s="17">
        <v>0</v>
      </c>
      <c r="D1848" s="17">
        <v>0</v>
      </c>
      <c r="E1848" s="17" t="s">
        <v>55</v>
      </c>
      <c r="F1848" s="17" t="s">
        <v>5366</v>
      </c>
      <c r="G1848" s="17" t="s">
        <v>8837</v>
      </c>
      <c r="H1848" s="17">
        <v>3146932632</v>
      </c>
      <c r="I1848" s="17" t="s">
        <v>71</v>
      </c>
      <c r="J1848" s="17" t="s">
        <v>59</v>
      </c>
      <c r="K1848" s="17" t="s">
        <v>97</v>
      </c>
      <c r="L1848" s="17" t="s">
        <v>8411</v>
      </c>
      <c r="M1848" s="17" t="s">
        <v>8412</v>
      </c>
      <c r="N1848" s="17" t="s">
        <v>6600</v>
      </c>
      <c r="O1848" s="17">
        <v>20190904</v>
      </c>
      <c r="P1848" s="17">
        <v>20190917</v>
      </c>
      <c r="Q1848" s="17">
        <v>1180</v>
      </c>
      <c r="R1848" s="17">
        <v>26690668</v>
      </c>
      <c r="S1848" s="17" t="s">
        <v>6601</v>
      </c>
      <c r="T1848" s="17" t="s">
        <v>63</v>
      </c>
      <c r="U1848" s="17" t="s">
        <v>91</v>
      </c>
      <c r="V1848" s="17">
        <f t="shared" si="510"/>
        <v>3</v>
      </c>
      <c r="W1848" s="17">
        <v>3000</v>
      </c>
      <c r="X1848" s="17" t="s">
        <v>7065</v>
      </c>
      <c r="Y1848" s="17" t="s">
        <v>6595</v>
      </c>
      <c r="Z1848" s="17">
        <v>20190917</v>
      </c>
      <c r="AA1848" s="17" t="s">
        <v>1947</v>
      </c>
      <c r="AB1848" s="17">
        <v>1</v>
      </c>
      <c r="AC1848" s="17" t="str">
        <f>IFERROR(VLOOKUP(A1848,[1]Cruces!AJ:AK,2,0),VLOOKUP(CONCATENATE(X1848,AA1848),[1]Cruces!G:H,2,0))</f>
        <v>Solicitud por BT</v>
      </c>
      <c r="AD1848" s="17">
        <f t="shared" si="496"/>
        <v>4</v>
      </c>
      <c r="AE1848" s="17">
        <f t="shared" si="497"/>
        <v>9</v>
      </c>
      <c r="AF1848" s="17">
        <f t="shared" si="498"/>
        <v>2019</v>
      </c>
      <c r="AG1848" s="17" t="str">
        <f>IFERROR(VLOOKUP(MID(A1848,2,4)*1,[1]Cruces!K:L,2,0),"Verificar")</f>
        <v>Atlántico Norte</v>
      </c>
      <c r="AH1848" s="17">
        <f t="shared" ca="1" si="499"/>
        <v>448</v>
      </c>
      <c r="AI1848" s="17" t="str">
        <f>IFERROR(VLOOKUP(U1848,[1]Cruces!$O$1:$P$6,2,0),"Sin Orden")</f>
        <v>Resuelta</v>
      </c>
      <c r="AJ1848" s="17">
        <f t="shared" si="500"/>
        <v>17</v>
      </c>
      <c r="AK1848" s="17">
        <f t="shared" si="501"/>
        <v>9</v>
      </c>
      <c r="AL1848" s="17">
        <f t="shared" si="502"/>
        <v>2019</v>
      </c>
      <c r="AM1848" s="17">
        <f t="shared" ca="1" si="503"/>
        <v>435</v>
      </c>
      <c r="AN1848" s="18" t="str">
        <f>IFERROR(VLOOKUP(R1848*1,'[1]Ordenes de Servicio'!G:K,5,0),"No Cruza")</f>
        <v>No Cruza</v>
      </c>
      <c r="AO1848" s="17">
        <f t="shared" ca="1" si="504"/>
        <v>13</v>
      </c>
      <c r="AP1848" s="17">
        <f t="shared" si="505"/>
        <v>17</v>
      </c>
      <c r="AQ1848" s="17">
        <f t="shared" si="506"/>
        <v>9</v>
      </c>
      <c r="AR1848" s="17">
        <f t="shared" si="507"/>
        <v>2019</v>
      </c>
      <c r="AS1848" s="17">
        <f t="shared" ca="1" si="508"/>
        <v>435</v>
      </c>
      <c r="AT1848" s="17" t="str">
        <f t="shared" ca="1" si="511"/>
        <v>Si</v>
      </c>
      <c r="AU1848" s="17">
        <f t="shared" si="509"/>
        <v>0</v>
      </c>
      <c r="AV1848" s="17" t="str">
        <f>+VLOOKUP(B1848,[1]Cruces!S:T,2,0)</f>
        <v>7. Ejecución en Campo OS BT</v>
      </c>
    </row>
    <row r="1849" spans="1:48" hidden="1" x14ac:dyDescent="0.25">
      <c r="A1849" s="17" t="s">
        <v>3484</v>
      </c>
      <c r="B1849" s="17" t="s">
        <v>1683</v>
      </c>
      <c r="C1849" s="17">
        <v>0</v>
      </c>
      <c r="D1849" s="17">
        <v>0</v>
      </c>
      <c r="E1849" s="17" t="s">
        <v>55</v>
      </c>
      <c r="F1849" s="17" t="s">
        <v>232</v>
      </c>
      <c r="G1849" s="17" t="s">
        <v>3485</v>
      </c>
      <c r="H1849" s="17">
        <v>3106309989</v>
      </c>
      <c r="I1849" s="17" t="s">
        <v>71</v>
      </c>
      <c r="J1849" s="17" t="s">
        <v>59</v>
      </c>
      <c r="K1849" s="17" t="s">
        <v>3486</v>
      </c>
      <c r="L1849" s="17" t="s">
        <v>280</v>
      </c>
      <c r="M1849" s="17" t="s">
        <v>281</v>
      </c>
      <c r="N1849" s="17" t="s">
        <v>1686</v>
      </c>
      <c r="O1849" s="17">
        <v>20201117</v>
      </c>
      <c r="P1849" s="17">
        <v>20201117</v>
      </c>
      <c r="Q1849" s="17">
        <v>1210</v>
      </c>
      <c r="R1849" s="17">
        <v>0</v>
      </c>
      <c r="S1849" s="17"/>
      <c r="T1849" s="17" t="s">
        <v>63</v>
      </c>
      <c r="U1849" s="17"/>
      <c r="V1849" s="17">
        <f t="shared" si="510"/>
        <v>50</v>
      </c>
      <c r="W1849" s="17">
        <v>50000</v>
      </c>
      <c r="X1849" s="17" t="s">
        <v>64</v>
      </c>
      <c r="Y1849" s="17" t="s">
        <v>150</v>
      </c>
      <c r="Z1849" s="17">
        <v>20201117</v>
      </c>
      <c r="AA1849" s="17" t="s">
        <v>78</v>
      </c>
      <c r="AB1849" s="17">
        <v>1</v>
      </c>
      <c r="AC1849" s="17" t="str">
        <f>IFERROR(VLOOKUP(A1849,[1]Cruces!AJ:AK,2,0),VLOOKUP(CONCATENATE(X1849,AA1849),[1]Cruces!G:H,2,0))</f>
        <v>Solicitud de Obra</v>
      </c>
      <c r="AD1849" s="17">
        <f t="shared" si="496"/>
        <v>17</v>
      </c>
      <c r="AE1849" s="17">
        <f t="shared" si="497"/>
        <v>11</v>
      </c>
      <c r="AF1849" s="17">
        <f t="shared" si="498"/>
        <v>2020</v>
      </c>
      <c r="AG1849" s="17" t="str">
        <f>IFERROR(VLOOKUP(MID(A1849,2,4)*1,[1]Cruces!K:L,2,0),"Verificar")</f>
        <v>Atlántico Sur</v>
      </c>
      <c r="AH1849" s="17">
        <f t="shared" ca="1" si="499"/>
        <v>8</v>
      </c>
      <c r="AI1849" s="17" t="str">
        <f>IFERROR(VLOOKUP(U1849,[1]Cruces!$O$1:$P$6,2,0),"Sin Orden")</f>
        <v>Sin Orden</v>
      </c>
      <c r="AJ1849" s="17">
        <f t="shared" si="500"/>
        <v>17</v>
      </c>
      <c r="AK1849" s="17">
        <f t="shared" si="501"/>
        <v>11</v>
      </c>
      <c r="AL1849" s="17">
        <f t="shared" si="502"/>
        <v>2020</v>
      </c>
      <c r="AM1849" s="17">
        <f t="shared" ca="1" si="503"/>
        <v>8</v>
      </c>
      <c r="AN1849" s="18" t="str">
        <f>IFERROR(VLOOKUP(R1849*1,'[1]Ordenes de Servicio'!G:K,5,0),"No Cruza")</f>
        <v>No Cruza</v>
      </c>
      <c r="AO1849" s="17">
        <f t="shared" ca="1" si="504"/>
        <v>8</v>
      </c>
      <c r="AP1849" s="17">
        <f t="shared" si="505"/>
        <v>17</v>
      </c>
      <c r="AQ1849" s="17">
        <f t="shared" si="506"/>
        <v>11</v>
      </c>
      <c r="AR1849" s="17">
        <f t="shared" si="507"/>
        <v>2020</v>
      </c>
      <c r="AS1849" s="17">
        <f t="shared" ca="1" si="508"/>
        <v>8</v>
      </c>
      <c r="AT1849" s="17" t="str">
        <f t="shared" ca="1" si="511"/>
        <v>No</v>
      </c>
      <c r="AU1849" s="17">
        <f t="shared" si="509"/>
        <v>0</v>
      </c>
      <c r="AV1849" s="17" t="str">
        <f>+VLOOKUP(B1849,[1]Cruces!S:T,2,0)</f>
        <v>1. Solicitud</v>
      </c>
    </row>
    <row r="1850" spans="1:48" x14ac:dyDescent="0.25">
      <c r="A1850" s="17" t="s">
        <v>3487</v>
      </c>
      <c r="B1850" s="17" t="s">
        <v>80</v>
      </c>
      <c r="C1850" s="17">
        <v>2138883</v>
      </c>
      <c r="D1850" s="17">
        <v>0</v>
      </c>
      <c r="E1850" s="17" t="s">
        <v>55</v>
      </c>
      <c r="F1850" s="17" t="s">
        <v>120</v>
      </c>
      <c r="G1850" s="17" t="s">
        <v>2195</v>
      </c>
      <c r="H1850" s="17">
        <v>0</v>
      </c>
      <c r="I1850" s="17" t="s">
        <v>116</v>
      </c>
      <c r="J1850" s="17" t="s">
        <v>59</v>
      </c>
      <c r="K1850" s="17" t="s">
        <v>97</v>
      </c>
      <c r="L1850" s="17" t="s">
        <v>122</v>
      </c>
      <c r="M1850" s="17" t="s">
        <v>123</v>
      </c>
      <c r="N1850" s="17" t="s">
        <v>87</v>
      </c>
      <c r="O1850" s="17">
        <v>20170824</v>
      </c>
      <c r="P1850" s="17">
        <v>20180104</v>
      </c>
      <c r="Q1850" s="17">
        <v>1170</v>
      </c>
      <c r="R1850" s="17">
        <v>24562293</v>
      </c>
      <c r="S1850" s="17" t="s">
        <v>76</v>
      </c>
      <c r="T1850" s="17" t="s">
        <v>63</v>
      </c>
      <c r="U1850" s="17" t="s">
        <v>91</v>
      </c>
      <c r="V1850" s="17">
        <f t="shared" si="510"/>
        <v>112.5</v>
      </c>
      <c r="W1850" s="17">
        <v>112500</v>
      </c>
      <c r="X1850" s="17" t="s">
        <v>89</v>
      </c>
      <c r="Y1850" s="17" t="s">
        <v>80</v>
      </c>
      <c r="Z1850" s="17">
        <v>20180104</v>
      </c>
      <c r="AA1850" s="17" t="s">
        <v>101</v>
      </c>
      <c r="AB1850" s="17">
        <v>1</v>
      </c>
      <c r="AC1850" s="17" t="str">
        <f>IFERROR(VLOOKUP(A1850,[1]Cruces!AJ:AK,2,0),VLOOKUP(CONCATENATE(X1850,AA1850),[1]Cruces!G:H,2,0))</f>
        <v>Solicitud de Obra</v>
      </c>
      <c r="AD1850" s="17">
        <f t="shared" si="496"/>
        <v>24</v>
      </c>
      <c r="AE1850" s="17">
        <f t="shared" si="497"/>
        <v>8</v>
      </c>
      <c r="AF1850" s="17">
        <f t="shared" si="498"/>
        <v>2017</v>
      </c>
      <c r="AG1850" s="17" t="str">
        <f>IFERROR(VLOOKUP(MID(A1850,2,4)*1,[1]Cruces!K:L,2,0),"Verificar")</f>
        <v>Atlántico Norte</v>
      </c>
      <c r="AH1850" s="17">
        <f t="shared" ca="1" si="499"/>
        <v>1189</v>
      </c>
      <c r="AI1850" s="17" t="str">
        <f>IFERROR(VLOOKUP(U1850,[1]Cruces!$O$1:$P$6,2,0),"Sin Orden")</f>
        <v>Resuelta</v>
      </c>
      <c r="AJ1850" s="17">
        <f t="shared" si="500"/>
        <v>4</v>
      </c>
      <c r="AK1850" s="17">
        <f t="shared" si="501"/>
        <v>1</v>
      </c>
      <c r="AL1850" s="17">
        <f t="shared" si="502"/>
        <v>2018</v>
      </c>
      <c r="AM1850" s="17">
        <f t="shared" ca="1" si="503"/>
        <v>1056</v>
      </c>
      <c r="AN1850" s="18" t="str">
        <f>IFERROR(VLOOKUP(R1850*1,'[1]Ordenes de Servicio'!G:K,5,0),"No Cruza")</f>
        <v>No Cruza</v>
      </c>
      <c r="AO1850" s="17">
        <f t="shared" ca="1" si="504"/>
        <v>133</v>
      </c>
      <c r="AP1850" s="17">
        <f t="shared" si="505"/>
        <v>4</v>
      </c>
      <c r="AQ1850" s="17">
        <f t="shared" si="506"/>
        <v>1</v>
      </c>
      <c r="AR1850" s="17">
        <f t="shared" si="507"/>
        <v>2018</v>
      </c>
      <c r="AS1850" s="17">
        <f t="shared" ca="1" si="508"/>
        <v>1056</v>
      </c>
      <c r="AT1850" s="17" t="str">
        <f t="shared" ca="1" si="511"/>
        <v>Si</v>
      </c>
      <c r="AU1850" s="17">
        <f t="shared" si="509"/>
        <v>0</v>
      </c>
      <c r="AV1850" s="17" t="str">
        <f>+VLOOKUP(B1850,[1]Cruces!S:T,2,0)</f>
        <v>8. Puesta en Servicio</v>
      </c>
    </row>
    <row r="1851" spans="1:48" hidden="1" x14ac:dyDescent="0.25">
      <c r="A1851" s="17" t="s">
        <v>8838</v>
      </c>
      <c r="B1851" s="17" t="s">
        <v>1943</v>
      </c>
      <c r="C1851" s="17">
        <v>0</v>
      </c>
      <c r="D1851" s="17">
        <v>0</v>
      </c>
      <c r="E1851" s="17" t="s">
        <v>55</v>
      </c>
      <c r="F1851" s="17" t="s">
        <v>7098</v>
      </c>
      <c r="G1851" s="17" t="s">
        <v>8839</v>
      </c>
      <c r="H1851" s="17">
        <v>3006927486</v>
      </c>
      <c r="I1851" s="17" t="s">
        <v>71</v>
      </c>
      <c r="J1851" s="17" t="s">
        <v>59</v>
      </c>
      <c r="K1851" s="17" t="s">
        <v>8840</v>
      </c>
      <c r="L1851" s="17" t="s">
        <v>7101</v>
      </c>
      <c r="M1851" s="17" t="s">
        <v>7102</v>
      </c>
      <c r="N1851" s="17" t="s">
        <v>1946</v>
      </c>
      <c r="O1851" s="17">
        <v>20201109</v>
      </c>
      <c r="P1851" s="17">
        <v>20201109</v>
      </c>
      <c r="Q1851" s="17">
        <v>1180</v>
      </c>
      <c r="R1851" s="17">
        <v>0</v>
      </c>
      <c r="S1851" s="17"/>
      <c r="T1851" s="17" t="s">
        <v>63</v>
      </c>
      <c r="U1851" s="17"/>
      <c r="V1851" s="17">
        <f t="shared" si="510"/>
        <v>3</v>
      </c>
      <c r="W1851" s="17">
        <v>3000</v>
      </c>
      <c r="X1851" s="17" t="s">
        <v>7065</v>
      </c>
      <c r="Y1851" s="17" t="s">
        <v>1943</v>
      </c>
      <c r="Z1851" s="17">
        <v>20201120</v>
      </c>
      <c r="AA1851" s="17" t="s">
        <v>1947</v>
      </c>
      <c r="AB1851" s="17">
        <v>1</v>
      </c>
      <c r="AC1851" s="17" t="str">
        <f>IFERROR(VLOOKUP(A1851,[1]Cruces!AJ:AK,2,0),VLOOKUP(CONCATENATE(X1851,AA1851),[1]Cruces!G:H,2,0))</f>
        <v>Solicitud por BT</v>
      </c>
      <c r="AD1851" s="17">
        <f t="shared" si="496"/>
        <v>9</v>
      </c>
      <c r="AE1851" s="17">
        <f t="shared" si="497"/>
        <v>11</v>
      </c>
      <c r="AF1851" s="17">
        <f t="shared" si="498"/>
        <v>2020</v>
      </c>
      <c r="AG1851" s="17" t="str">
        <f>IFERROR(VLOOKUP(MID(A1851,2,4)*1,[1]Cruces!K:L,2,0),"Verificar")</f>
        <v>Atlántico Norte</v>
      </c>
      <c r="AH1851" s="17">
        <f t="shared" ca="1" si="499"/>
        <v>16</v>
      </c>
      <c r="AI1851" s="17" t="str">
        <f>IFERROR(VLOOKUP(U1851,[1]Cruces!$O$1:$P$6,2,0),"Sin Orden")</f>
        <v>Sin Orden</v>
      </c>
      <c r="AJ1851" s="17">
        <f t="shared" si="500"/>
        <v>20</v>
      </c>
      <c r="AK1851" s="17">
        <f t="shared" si="501"/>
        <v>11</v>
      </c>
      <c r="AL1851" s="17">
        <f t="shared" si="502"/>
        <v>2020</v>
      </c>
      <c r="AM1851" s="17">
        <f t="shared" ca="1" si="503"/>
        <v>5</v>
      </c>
      <c r="AN1851" s="18" t="str">
        <f>IFERROR(VLOOKUP(R1851*1,'[1]Ordenes de Servicio'!G:K,5,0),"No Cruza")</f>
        <v>No Cruza</v>
      </c>
      <c r="AO1851" s="17">
        <f t="shared" ca="1" si="504"/>
        <v>5</v>
      </c>
      <c r="AP1851" s="17">
        <f t="shared" si="505"/>
        <v>9</v>
      </c>
      <c r="AQ1851" s="17">
        <f t="shared" si="506"/>
        <v>11</v>
      </c>
      <c r="AR1851" s="17">
        <f t="shared" si="507"/>
        <v>2020</v>
      </c>
      <c r="AS1851" s="17">
        <f t="shared" ca="1" si="508"/>
        <v>16</v>
      </c>
      <c r="AT1851" s="17" t="str">
        <f t="shared" ca="1" si="511"/>
        <v>No</v>
      </c>
      <c r="AU1851" s="17">
        <f t="shared" si="509"/>
        <v>11</v>
      </c>
      <c r="AV1851" s="17" t="str">
        <f>+VLOOKUP(B1851,[1]Cruces!S:T,2,0)</f>
        <v>7. Ejecución en Campo OS BT</v>
      </c>
    </row>
    <row r="1852" spans="1:48" hidden="1" x14ac:dyDescent="0.25">
      <c r="A1852" s="17" t="s">
        <v>3488</v>
      </c>
      <c r="B1852" s="17" t="s">
        <v>68</v>
      </c>
      <c r="C1852" s="17">
        <v>5928094</v>
      </c>
      <c r="D1852" s="17">
        <v>34008564</v>
      </c>
      <c r="E1852" s="17" t="s">
        <v>93</v>
      </c>
      <c r="F1852" s="17" t="s">
        <v>56</v>
      </c>
      <c r="G1852" s="17" t="s">
        <v>3489</v>
      </c>
      <c r="H1852" s="17">
        <v>3126213101</v>
      </c>
      <c r="I1852" s="17" t="s">
        <v>116</v>
      </c>
      <c r="J1852" s="17" t="s">
        <v>3490</v>
      </c>
      <c r="K1852" s="17" t="s">
        <v>3491</v>
      </c>
      <c r="L1852" s="17" t="s">
        <v>117</v>
      </c>
      <c r="M1852" s="17" t="s">
        <v>118</v>
      </c>
      <c r="N1852" s="17" t="s">
        <v>75</v>
      </c>
      <c r="O1852" s="17">
        <v>20191003</v>
      </c>
      <c r="P1852" s="17">
        <v>20191119</v>
      </c>
      <c r="Q1852" s="17">
        <v>1170</v>
      </c>
      <c r="R1852" s="17">
        <v>26799838</v>
      </c>
      <c r="S1852" s="17" t="s">
        <v>100</v>
      </c>
      <c r="T1852" s="17" t="s">
        <v>63</v>
      </c>
      <c r="U1852" s="17" t="s">
        <v>91</v>
      </c>
      <c r="V1852" s="17">
        <f t="shared" si="510"/>
        <v>225</v>
      </c>
      <c r="W1852" s="17">
        <v>225000</v>
      </c>
      <c r="X1852" s="17" t="s">
        <v>89</v>
      </c>
      <c r="Y1852" s="17" t="s">
        <v>136</v>
      </c>
      <c r="Z1852" s="17">
        <v>20191205</v>
      </c>
      <c r="AA1852" s="17" t="s">
        <v>101</v>
      </c>
      <c r="AB1852" s="17">
        <v>1</v>
      </c>
      <c r="AC1852" s="17" t="str">
        <f>IFERROR(VLOOKUP(A1852,[1]Cruces!AJ:AK,2,0),VLOOKUP(CONCATENATE(X1852,AA1852),[1]Cruces!G:H,2,0))</f>
        <v>Solicitud de Obra</v>
      </c>
      <c r="AD1852" s="17">
        <f t="shared" si="496"/>
        <v>3</v>
      </c>
      <c r="AE1852" s="17">
        <f t="shared" si="497"/>
        <v>10</v>
      </c>
      <c r="AF1852" s="17">
        <f t="shared" si="498"/>
        <v>2019</v>
      </c>
      <c r="AG1852" s="17" t="str">
        <f>IFERROR(VLOOKUP(MID(A1852,2,4)*1,[1]Cruces!K:L,2,0),"Verificar")</f>
        <v>Atlántico Norte</v>
      </c>
      <c r="AH1852" s="17">
        <f t="shared" ca="1" si="499"/>
        <v>419</v>
      </c>
      <c r="AI1852" s="17" t="str">
        <f>IFERROR(VLOOKUP(U1852,[1]Cruces!$O$1:$P$6,2,0),"Sin Orden")</f>
        <v>Resuelta</v>
      </c>
      <c r="AJ1852" s="17">
        <f t="shared" si="500"/>
        <v>5</v>
      </c>
      <c r="AK1852" s="17">
        <f t="shared" si="501"/>
        <v>12</v>
      </c>
      <c r="AL1852" s="17">
        <f t="shared" si="502"/>
        <v>2019</v>
      </c>
      <c r="AM1852" s="17">
        <f t="shared" ca="1" si="503"/>
        <v>356</v>
      </c>
      <c r="AN1852" s="18" t="str">
        <f>IFERROR(VLOOKUP(R1852*1,'[1]Ordenes de Servicio'!G:K,5,0),"No Cruza")</f>
        <v>No Cruza</v>
      </c>
      <c r="AO1852" s="17">
        <f t="shared" ca="1" si="504"/>
        <v>63</v>
      </c>
      <c r="AP1852" s="17">
        <f t="shared" si="505"/>
        <v>19</v>
      </c>
      <c r="AQ1852" s="17">
        <f t="shared" si="506"/>
        <v>11</v>
      </c>
      <c r="AR1852" s="17">
        <f t="shared" si="507"/>
        <v>2019</v>
      </c>
      <c r="AS1852" s="17">
        <f t="shared" ca="1" si="508"/>
        <v>372</v>
      </c>
      <c r="AT1852" s="17" t="str">
        <f t="shared" ca="1" si="511"/>
        <v>Si</v>
      </c>
      <c r="AU1852" s="17">
        <f t="shared" si="509"/>
        <v>16</v>
      </c>
      <c r="AV1852" s="17" t="str">
        <f>+VLOOKUP(B1852,[1]Cruces!S:T,2,0)</f>
        <v>5. Consultoría / Adjudicación</v>
      </c>
    </row>
    <row r="1853" spans="1:48" hidden="1" x14ac:dyDescent="0.25">
      <c r="A1853" s="17" t="s">
        <v>3492</v>
      </c>
      <c r="B1853" s="17" t="s">
        <v>54</v>
      </c>
      <c r="C1853" s="17">
        <v>0</v>
      </c>
      <c r="D1853" s="17">
        <v>0</v>
      </c>
      <c r="E1853" s="17" t="s">
        <v>55</v>
      </c>
      <c r="F1853" s="17" t="s">
        <v>232</v>
      </c>
      <c r="G1853" s="17" t="s">
        <v>3493</v>
      </c>
      <c r="H1853" s="17">
        <v>0</v>
      </c>
      <c r="I1853" s="17" t="s">
        <v>71</v>
      </c>
      <c r="J1853" s="17" t="s">
        <v>59</v>
      </c>
      <c r="K1853" s="17" t="s">
        <v>3494</v>
      </c>
      <c r="L1853" s="17" t="s">
        <v>280</v>
      </c>
      <c r="M1853" s="17" t="s">
        <v>281</v>
      </c>
      <c r="N1853" s="17" t="s">
        <v>62</v>
      </c>
      <c r="O1853" s="17">
        <v>20201009</v>
      </c>
      <c r="P1853" s="17">
        <v>20201022</v>
      </c>
      <c r="Q1853" s="17">
        <v>1210</v>
      </c>
      <c r="R1853" s="17">
        <v>28223861</v>
      </c>
      <c r="S1853" s="17" t="s">
        <v>100</v>
      </c>
      <c r="T1853" s="17" t="s">
        <v>63</v>
      </c>
      <c r="U1853" s="17" t="s">
        <v>91</v>
      </c>
      <c r="V1853" s="17">
        <f t="shared" si="510"/>
        <v>15</v>
      </c>
      <c r="W1853" s="17">
        <v>15000</v>
      </c>
      <c r="X1853" s="17" t="s">
        <v>64</v>
      </c>
      <c r="Y1853" s="17" t="s">
        <v>65</v>
      </c>
      <c r="Z1853" s="17">
        <v>20201022</v>
      </c>
      <c r="AA1853" s="17" t="s">
        <v>78</v>
      </c>
      <c r="AB1853" s="17">
        <v>1</v>
      </c>
      <c r="AC1853" s="17" t="str">
        <f>IFERROR(VLOOKUP(A1853,[1]Cruces!AJ:AK,2,0),VLOOKUP(CONCATENATE(X1853,AA1853),[1]Cruces!G:H,2,0))</f>
        <v>Solicitud de Obra</v>
      </c>
      <c r="AD1853" s="17">
        <f t="shared" si="496"/>
        <v>9</v>
      </c>
      <c r="AE1853" s="17">
        <f t="shared" si="497"/>
        <v>10</v>
      </c>
      <c r="AF1853" s="17">
        <f t="shared" si="498"/>
        <v>2020</v>
      </c>
      <c r="AG1853" s="17" t="str">
        <f>IFERROR(VLOOKUP(MID(A1853,2,4)*1,[1]Cruces!K:L,2,0),"Verificar")</f>
        <v>Atlántico Sur</v>
      </c>
      <c r="AH1853" s="17">
        <f t="shared" ca="1" si="499"/>
        <v>47</v>
      </c>
      <c r="AI1853" s="17" t="str">
        <f>IFERROR(VLOOKUP(U1853,[1]Cruces!$O$1:$P$6,2,0),"Sin Orden")</f>
        <v>Resuelta</v>
      </c>
      <c r="AJ1853" s="17">
        <f t="shared" si="500"/>
        <v>22</v>
      </c>
      <c r="AK1853" s="17">
        <f t="shared" si="501"/>
        <v>10</v>
      </c>
      <c r="AL1853" s="17">
        <f t="shared" si="502"/>
        <v>2020</v>
      </c>
      <c r="AM1853" s="17">
        <f t="shared" ca="1" si="503"/>
        <v>34</v>
      </c>
      <c r="AN1853" s="18" t="str">
        <f>IFERROR(VLOOKUP(R1853*1,'[1]Ordenes de Servicio'!G:K,5,0),"No Cruza")</f>
        <v>No Cruza</v>
      </c>
      <c r="AO1853" s="17">
        <f t="shared" ca="1" si="504"/>
        <v>13</v>
      </c>
      <c r="AP1853" s="17">
        <f t="shared" si="505"/>
        <v>22</v>
      </c>
      <c r="AQ1853" s="17">
        <f t="shared" si="506"/>
        <v>10</v>
      </c>
      <c r="AR1853" s="17">
        <f t="shared" si="507"/>
        <v>2020</v>
      </c>
      <c r="AS1853" s="17">
        <f t="shared" ca="1" si="508"/>
        <v>34</v>
      </c>
      <c r="AT1853" s="17" t="str">
        <f t="shared" ca="1" si="511"/>
        <v>No</v>
      </c>
      <c r="AU1853" s="17">
        <f t="shared" si="509"/>
        <v>0</v>
      </c>
      <c r="AV1853" s="17" t="str">
        <f>+VLOOKUP(B1853,[1]Cruces!S:T,2,0)</f>
        <v>4. Presupuesto de Obra</v>
      </c>
    </row>
    <row r="1854" spans="1:48" hidden="1" x14ac:dyDescent="0.25">
      <c r="A1854" s="17" t="s">
        <v>3495</v>
      </c>
      <c r="B1854" s="17" t="s">
        <v>68</v>
      </c>
      <c r="C1854" s="17">
        <v>0</v>
      </c>
      <c r="D1854" s="17">
        <v>0</v>
      </c>
      <c r="E1854" s="17" t="s">
        <v>55</v>
      </c>
      <c r="F1854" s="17" t="s">
        <v>126</v>
      </c>
      <c r="G1854" s="17" t="s">
        <v>3496</v>
      </c>
      <c r="H1854" s="17">
        <v>0</v>
      </c>
      <c r="I1854" s="17" t="s">
        <v>71</v>
      </c>
      <c r="J1854" s="17" t="s">
        <v>59</v>
      </c>
      <c r="K1854" s="17" t="s">
        <v>3497</v>
      </c>
      <c r="L1854" s="17" t="s">
        <v>129</v>
      </c>
      <c r="M1854" s="17" t="s">
        <v>130</v>
      </c>
      <c r="N1854" s="17" t="s">
        <v>75</v>
      </c>
      <c r="O1854" s="17">
        <v>20200701</v>
      </c>
      <c r="P1854" s="17">
        <v>20200731</v>
      </c>
      <c r="Q1854" s="17">
        <v>9331</v>
      </c>
      <c r="R1854" s="17">
        <v>27906700</v>
      </c>
      <c r="S1854" s="17" t="s">
        <v>76</v>
      </c>
      <c r="T1854" s="17" t="s">
        <v>63</v>
      </c>
      <c r="U1854" s="17" t="s">
        <v>91</v>
      </c>
      <c r="V1854" s="17">
        <f t="shared" si="510"/>
        <v>25</v>
      </c>
      <c r="W1854" s="17">
        <v>25000</v>
      </c>
      <c r="X1854" s="17" t="s">
        <v>64</v>
      </c>
      <c r="Y1854" s="17" t="s">
        <v>188</v>
      </c>
      <c r="Z1854" s="17">
        <v>20200731</v>
      </c>
      <c r="AA1854" s="17" t="s">
        <v>78</v>
      </c>
      <c r="AB1854" s="17">
        <v>1</v>
      </c>
      <c r="AC1854" s="17" t="str">
        <f>IFERROR(VLOOKUP(A1854,[1]Cruces!AJ:AK,2,0),VLOOKUP(CONCATENATE(X1854,AA1854),[1]Cruces!G:H,2,0))</f>
        <v>Solicitud de Obra</v>
      </c>
      <c r="AD1854" s="17">
        <f t="shared" si="496"/>
        <v>1</v>
      </c>
      <c r="AE1854" s="17">
        <f t="shared" si="497"/>
        <v>7</v>
      </c>
      <c r="AF1854" s="17">
        <f t="shared" si="498"/>
        <v>2020</v>
      </c>
      <c r="AG1854" s="17" t="str">
        <f>IFERROR(VLOOKUP(MID(A1854,2,4)*1,[1]Cruces!K:L,2,0),"Verificar")</f>
        <v>Guajira</v>
      </c>
      <c r="AH1854" s="17">
        <f t="shared" ca="1" si="499"/>
        <v>147</v>
      </c>
      <c r="AI1854" s="17" t="str">
        <f>IFERROR(VLOOKUP(U1854,[1]Cruces!$O$1:$P$6,2,0),"Sin Orden")</f>
        <v>Resuelta</v>
      </c>
      <c r="AJ1854" s="17">
        <f t="shared" si="500"/>
        <v>31</v>
      </c>
      <c r="AK1854" s="17">
        <f t="shared" si="501"/>
        <v>7</v>
      </c>
      <c r="AL1854" s="17">
        <f t="shared" si="502"/>
        <v>2020</v>
      </c>
      <c r="AM1854" s="17">
        <f t="shared" ca="1" si="503"/>
        <v>117</v>
      </c>
      <c r="AN1854" s="18" t="str">
        <f>IFERROR(VLOOKUP(R1854*1,'[1]Ordenes de Servicio'!G:K,5,0),"No Cruza")</f>
        <v>No Cruza</v>
      </c>
      <c r="AO1854" s="17">
        <f t="shared" ca="1" si="504"/>
        <v>30</v>
      </c>
      <c r="AP1854" s="17">
        <f t="shared" si="505"/>
        <v>31</v>
      </c>
      <c r="AQ1854" s="17">
        <f t="shared" si="506"/>
        <v>7</v>
      </c>
      <c r="AR1854" s="17">
        <f t="shared" si="507"/>
        <v>2020</v>
      </c>
      <c r="AS1854" s="17">
        <f t="shared" ca="1" si="508"/>
        <v>117</v>
      </c>
      <c r="AT1854" s="17" t="str">
        <f t="shared" ca="1" si="511"/>
        <v>No</v>
      </c>
      <c r="AU1854" s="17">
        <f t="shared" si="509"/>
        <v>0</v>
      </c>
      <c r="AV1854" s="17" t="str">
        <f>+VLOOKUP(B1854,[1]Cruces!S:T,2,0)</f>
        <v>5. Consultoría / Adjudicación</v>
      </c>
    </row>
    <row r="1855" spans="1:48" x14ac:dyDescent="0.25">
      <c r="A1855" s="17" t="s">
        <v>3498</v>
      </c>
      <c r="B1855" s="17" t="s">
        <v>80</v>
      </c>
      <c r="C1855" s="17">
        <v>0</v>
      </c>
      <c r="D1855" s="17">
        <v>0</v>
      </c>
      <c r="E1855" s="17" t="s">
        <v>55</v>
      </c>
      <c r="F1855" s="17" t="s">
        <v>56</v>
      </c>
      <c r="G1855" s="17" t="s">
        <v>1232</v>
      </c>
      <c r="H1855" s="17">
        <v>0</v>
      </c>
      <c r="I1855" s="17" t="s">
        <v>71</v>
      </c>
      <c r="J1855" s="17" t="s">
        <v>59</v>
      </c>
      <c r="K1855" s="17" t="s">
        <v>97</v>
      </c>
      <c r="L1855" s="17" t="s">
        <v>172</v>
      </c>
      <c r="M1855" s="17" t="s">
        <v>173</v>
      </c>
      <c r="N1855" s="17" t="s">
        <v>87</v>
      </c>
      <c r="O1855" s="17">
        <v>20160621</v>
      </c>
      <c r="P1855" s="17">
        <v>20170828</v>
      </c>
      <c r="Q1855" s="17">
        <v>1180</v>
      </c>
      <c r="R1855" s="17">
        <v>23153361</v>
      </c>
      <c r="S1855" s="17" t="s">
        <v>76</v>
      </c>
      <c r="T1855" s="17" t="s">
        <v>63</v>
      </c>
      <c r="U1855" s="17" t="s">
        <v>91</v>
      </c>
      <c r="V1855" s="17">
        <f t="shared" si="510"/>
        <v>850</v>
      </c>
      <c r="W1855" s="17">
        <v>850000</v>
      </c>
      <c r="X1855" s="17" t="s">
        <v>64</v>
      </c>
      <c r="Y1855" s="17" t="s">
        <v>90</v>
      </c>
      <c r="Z1855" s="17">
        <v>20170828</v>
      </c>
      <c r="AA1855" s="17" t="s">
        <v>137</v>
      </c>
      <c r="AB1855" s="17">
        <v>1</v>
      </c>
      <c r="AC1855" s="17" t="str">
        <f>IFERROR(VLOOKUP(A1855,[1]Cruces!AJ:AK,2,0),VLOOKUP(CONCATENATE(X1855,AA1855),[1]Cruces!G:H,2,0))</f>
        <v>Solicitud de Obra</v>
      </c>
      <c r="AD1855" s="17">
        <f t="shared" si="496"/>
        <v>21</v>
      </c>
      <c r="AE1855" s="17">
        <f t="shared" si="497"/>
        <v>6</v>
      </c>
      <c r="AF1855" s="17">
        <f t="shared" si="498"/>
        <v>2016</v>
      </c>
      <c r="AG1855" s="17" t="str">
        <f>IFERROR(VLOOKUP(MID(A1855,2,4)*1,[1]Cruces!K:L,2,0),"Verificar")</f>
        <v>Atlántico Norte</v>
      </c>
      <c r="AH1855" s="17">
        <f t="shared" ca="1" si="499"/>
        <v>1618</v>
      </c>
      <c r="AI1855" s="17" t="str">
        <f>IFERROR(VLOOKUP(U1855,[1]Cruces!$O$1:$P$6,2,0),"Sin Orden")</f>
        <v>Resuelta</v>
      </c>
      <c r="AJ1855" s="17">
        <f t="shared" si="500"/>
        <v>28</v>
      </c>
      <c r="AK1855" s="17">
        <f t="shared" si="501"/>
        <v>8</v>
      </c>
      <c r="AL1855" s="17">
        <f t="shared" si="502"/>
        <v>2017</v>
      </c>
      <c r="AM1855" s="17">
        <f t="shared" ca="1" si="503"/>
        <v>1185</v>
      </c>
      <c r="AN1855" s="18" t="str">
        <f>IFERROR(VLOOKUP(R1855*1,'[1]Ordenes de Servicio'!G:K,5,0),"No Cruza")</f>
        <v>No Cruza</v>
      </c>
      <c r="AO1855" s="17">
        <f t="shared" ca="1" si="504"/>
        <v>433</v>
      </c>
      <c r="AP1855" s="17">
        <f t="shared" si="505"/>
        <v>28</v>
      </c>
      <c r="AQ1855" s="17">
        <f t="shared" si="506"/>
        <v>8</v>
      </c>
      <c r="AR1855" s="17">
        <f t="shared" si="507"/>
        <v>2017</v>
      </c>
      <c r="AS1855" s="17">
        <f t="shared" ca="1" si="508"/>
        <v>1185</v>
      </c>
      <c r="AT1855" s="17" t="str">
        <f t="shared" ca="1" si="511"/>
        <v>Si</v>
      </c>
      <c r="AU1855" s="17">
        <f t="shared" si="509"/>
        <v>0</v>
      </c>
      <c r="AV1855" s="17" t="str">
        <f>+VLOOKUP(B1855,[1]Cruces!S:T,2,0)</f>
        <v>8. Puesta en Servicio</v>
      </c>
    </row>
    <row r="1856" spans="1:48" hidden="1" x14ac:dyDescent="0.25">
      <c r="A1856" s="17" t="s">
        <v>3499</v>
      </c>
      <c r="B1856" s="17" t="s">
        <v>68</v>
      </c>
      <c r="C1856" s="17">
        <v>0</v>
      </c>
      <c r="D1856" s="17">
        <v>0</v>
      </c>
      <c r="E1856" s="17" t="s">
        <v>55</v>
      </c>
      <c r="F1856" s="17" t="s">
        <v>94</v>
      </c>
      <c r="G1856" s="17" t="s">
        <v>3500</v>
      </c>
      <c r="H1856" s="17">
        <v>0</v>
      </c>
      <c r="I1856" s="17" t="s">
        <v>116</v>
      </c>
      <c r="J1856" s="17" t="s">
        <v>59</v>
      </c>
      <c r="K1856" s="17" t="s">
        <v>3501</v>
      </c>
      <c r="L1856" s="17" t="s">
        <v>98</v>
      </c>
      <c r="M1856" s="17" t="s">
        <v>99</v>
      </c>
      <c r="N1856" s="17" t="s">
        <v>75</v>
      </c>
      <c r="O1856" s="17">
        <v>20180315</v>
      </c>
      <c r="P1856" s="17">
        <v>20180430</v>
      </c>
      <c r="Q1856" s="17">
        <v>1110</v>
      </c>
      <c r="R1856" s="17">
        <v>25205530</v>
      </c>
      <c r="S1856" s="17" t="s">
        <v>76</v>
      </c>
      <c r="T1856" s="17" t="s">
        <v>63</v>
      </c>
      <c r="U1856" s="17" t="s">
        <v>88</v>
      </c>
      <c r="V1856" s="17">
        <f t="shared" si="510"/>
        <v>150</v>
      </c>
      <c r="W1856" s="17">
        <v>150000</v>
      </c>
      <c r="X1856" s="17" t="s">
        <v>64</v>
      </c>
      <c r="Y1856" s="17" t="s">
        <v>105</v>
      </c>
      <c r="Z1856" s="17">
        <v>20190718</v>
      </c>
      <c r="AA1856" s="17" t="s">
        <v>101</v>
      </c>
      <c r="AB1856" s="17">
        <v>1</v>
      </c>
      <c r="AC1856" s="17" t="str">
        <f>IFERROR(VLOOKUP(A1856,[1]Cruces!AJ:AK,2,0),VLOOKUP(CONCATENATE(X1856,AA1856),[1]Cruces!G:H,2,0))</f>
        <v>Solicitud de Obra</v>
      </c>
      <c r="AD1856" s="17">
        <f t="shared" si="496"/>
        <v>15</v>
      </c>
      <c r="AE1856" s="17">
        <f t="shared" si="497"/>
        <v>3</v>
      </c>
      <c r="AF1856" s="17">
        <f t="shared" si="498"/>
        <v>2018</v>
      </c>
      <c r="AG1856" s="17" t="str">
        <f>IFERROR(VLOOKUP(MID(A1856,2,4)*1,[1]Cruces!K:L,2,0),"Verificar")</f>
        <v>Atlántico Norte</v>
      </c>
      <c r="AH1856" s="17">
        <f t="shared" ca="1" si="499"/>
        <v>986</v>
      </c>
      <c r="AI1856" s="17" t="str">
        <f>IFERROR(VLOOKUP(U1856,[1]Cruces!$O$1:$P$6,2,0),"Sin Orden")</f>
        <v>Resuelta</v>
      </c>
      <c r="AJ1856" s="17">
        <f t="shared" si="500"/>
        <v>18</v>
      </c>
      <c r="AK1856" s="17">
        <f t="shared" si="501"/>
        <v>7</v>
      </c>
      <c r="AL1856" s="17">
        <f t="shared" si="502"/>
        <v>2019</v>
      </c>
      <c r="AM1856" s="17">
        <f t="shared" ca="1" si="503"/>
        <v>496</v>
      </c>
      <c r="AN1856" s="18" t="str">
        <f>IFERROR(VLOOKUP(R1856*1,'[1]Ordenes de Servicio'!G:K,5,0),"No Cruza")</f>
        <v>No Cruza</v>
      </c>
      <c r="AO1856" s="17">
        <f t="shared" ca="1" si="504"/>
        <v>490</v>
      </c>
      <c r="AP1856" s="17">
        <f t="shared" si="505"/>
        <v>30</v>
      </c>
      <c r="AQ1856" s="17">
        <f t="shared" si="506"/>
        <v>4</v>
      </c>
      <c r="AR1856" s="17">
        <f t="shared" si="507"/>
        <v>2018</v>
      </c>
      <c r="AS1856" s="17">
        <f t="shared" ca="1" si="508"/>
        <v>940</v>
      </c>
      <c r="AT1856" s="17" t="str">
        <f t="shared" ca="1" si="511"/>
        <v>Si</v>
      </c>
      <c r="AU1856" s="17">
        <f t="shared" si="509"/>
        <v>444</v>
      </c>
      <c r="AV1856" s="17" t="str">
        <f>+VLOOKUP(B1856,[1]Cruces!S:T,2,0)</f>
        <v>5. Consultoría / Adjudicación</v>
      </c>
    </row>
    <row r="1857" spans="1:48" hidden="1" x14ac:dyDescent="0.25">
      <c r="A1857" s="17" t="s">
        <v>3502</v>
      </c>
      <c r="B1857" s="17" t="s">
        <v>54</v>
      </c>
      <c r="C1857" s="17">
        <v>0</v>
      </c>
      <c r="D1857" s="17">
        <v>0</v>
      </c>
      <c r="E1857" s="17" t="s">
        <v>55</v>
      </c>
      <c r="F1857" s="17" t="s">
        <v>107</v>
      </c>
      <c r="G1857" s="17" t="s">
        <v>3503</v>
      </c>
      <c r="H1857" s="17">
        <v>3218242673</v>
      </c>
      <c r="I1857" s="17" t="s">
        <v>71</v>
      </c>
      <c r="J1857" s="17" t="s">
        <v>59</v>
      </c>
      <c r="K1857" s="17" t="s">
        <v>3504</v>
      </c>
      <c r="L1857" s="17" t="s">
        <v>117</v>
      </c>
      <c r="M1857" s="17" t="s">
        <v>118</v>
      </c>
      <c r="N1857" s="17" t="s">
        <v>62</v>
      </c>
      <c r="O1857" s="17">
        <v>20191227</v>
      </c>
      <c r="P1857" s="17">
        <v>20200102</v>
      </c>
      <c r="Q1857" s="17">
        <v>1150</v>
      </c>
      <c r="R1857" s="17">
        <v>27050910</v>
      </c>
      <c r="S1857" s="17" t="s">
        <v>100</v>
      </c>
      <c r="T1857" s="17" t="s">
        <v>63</v>
      </c>
      <c r="U1857" s="17" t="s">
        <v>91</v>
      </c>
      <c r="V1857" s="17">
        <f t="shared" si="510"/>
        <v>25</v>
      </c>
      <c r="W1857" s="17">
        <v>25000</v>
      </c>
      <c r="X1857" s="17" t="s">
        <v>64</v>
      </c>
      <c r="Y1857" s="17" t="s">
        <v>65</v>
      </c>
      <c r="Z1857" s="17">
        <v>20200102</v>
      </c>
      <c r="AA1857" s="17" t="s">
        <v>78</v>
      </c>
      <c r="AB1857" s="17">
        <v>1</v>
      </c>
      <c r="AC1857" s="17" t="str">
        <f>IFERROR(VLOOKUP(A1857,[1]Cruces!AJ:AK,2,0),VLOOKUP(CONCATENATE(X1857,AA1857),[1]Cruces!G:H,2,0))</f>
        <v>Solicitud de Obra</v>
      </c>
      <c r="AD1857" s="17">
        <f t="shared" si="496"/>
        <v>27</v>
      </c>
      <c r="AE1857" s="17">
        <f t="shared" si="497"/>
        <v>12</v>
      </c>
      <c r="AF1857" s="17">
        <f t="shared" si="498"/>
        <v>2019</v>
      </c>
      <c r="AG1857" s="17" t="str">
        <f>IFERROR(VLOOKUP(MID(A1857,2,4)*1,[1]Cruces!K:L,2,0),"Verificar")</f>
        <v>Atlántico Norte</v>
      </c>
      <c r="AH1857" s="17">
        <f t="shared" ca="1" si="499"/>
        <v>334</v>
      </c>
      <c r="AI1857" s="17" t="str">
        <f>IFERROR(VLOOKUP(U1857,[1]Cruces!$O$1:$P$6,2,0),"Sin Orden")</f>
        <v>Resuelta</v>
      </c>
      <c r="AJ1857" s="17">
        <f t="shared" si="500"/>
        <v>2</v>
      </c>
      <c r="AK1857" s="17">
        <f t="shared" si="501"/>
        <v>1</v>
      </c>
      <c r="AL1857" s="17">
        <f t="shared" si="502"/>
        <v>2020</v>
      </c>
      <c r="AM1857" s="17">
        <f t="shared" ca="1" si="503"/>
        <v>328</v>
      </c>
      <c r="AN1857" s="18" t="str">
        <f>IFERROR(VLOOKUP(R1857*1,'[1]Ordenes de Servicio'!G:K,5,0),"No Cruza")</f>
        <v>No Cruza</v>
      </c>
      <c r="AO1857" s="17">
        <f t="shared" ca="1" si="504"/>
        <v>6</v>
      </c>
      <c r="AP1857" s="17">
        <f t="shared" si="505"/>
        <v>2</v>
      </c>
      <c r="AQ1857" s="17">
        <f t="shared" si="506"/>
        <v>1</v>
      </c>
      <c r="AR1857" s="17">
        <f t="shared" si="507"/>
        <v>2020</v>
      </c>
      <c r="AS1857" s="17">
        <f t="shared" ca="1" si="508"/>
        <v>328</v>
      </c>
      <c r="AT1857" s="17" t="str">
        <f t="shared" ca="1" si="511"/>
        <v>No</v>
      </c>
      <c r="AU1857" s="17">
        <f t="shared" si="509"/>
        <v>0</v>
      </c>
      <c r="AV1857" s="17" t="str">
        <f>+VLOOKUP(B1857,[1]Cruces!S:T,2,0)</f>
        <v>4. Presupuesto de Obra</v>
      </c>
    </row>
    <row r="1858" spans="1:48" hidden="1" x14ac:dyDescent="0.25">
      <c r="A1858" s="17" t="s">
        <v>8841</v>
      </c>
      <c r="B1858" s="17" t="s">
        <v>569</v>
      </c>
      <c r="C1858" s="17">
        <v>0</v>
      </c>
      <c r="D1858" s="17">
        <v>0</v>
      </c>
      <c r="E1858" s="17" t="s">
        <v>55</v>
      </c>
      <c r="F1858" s="17" t="s">
        <v>5366</v>
      </c>
      <c r="G1858" s="17" t="s">
        <v>8842</v>
      </c>
      <c r="H1858" s="17">
        <v>0</v>
      </c>
      <c r="I1858" s="17" t="s">
        <v>71</v>
      </c>
      <c r="J1858" s="17" t="s">
        <v>59</v>
      </c>
      <c r="K1858" s="17" t="s">
        <v>97</v>
      </c>
      <c r="L1858" s="17" t="s">
        <v>5368</v>
      </c>
      <c r="M1858" s="17" t="s">
        <v>5369</v>
      </c>
      <c r="N1858" s="17" t="s">
        <v>572</v>
      </c>
      <c r="O1858" s="17">
        <v>20201119</v>
      </c>
      <c r="P1858" s="17">
        <v>20201119</v>
      </c>
      <c r="Q1858" s="17">
        <v>1170</v>
      </c>
      <c r="R1858" s="17">
        <v>0</v>
      </c>
      <c r="S1858" s="17"/>
      <c r="T1858" s="17" t="s">
        <v>63</v>
      </c>
      <c r="U1858" s="17"/>
      <c r="V1858" s="17">
        <f t="shared" si="510"/>
        <v>3</v>
      </c>
      <c r="W1858" s="17">
        <v>3000</v>
      </c>
      <c r="X1858" s="17" t="s">
        <v>7065</v>
      </c>
      <c r="Y1858" s="17" t="s">
        <v>569</v>
      </c>
      <c r="Z1858" s="17">
        <v>20201119</v>
      </c>
      <c r="AA1858" s="17" t="s">
        <v>1947</v>
      </c>
      <c r="AB1858" s="17">
        <v>1</v>
      </c>
      <c r="AC1858" s="17" t="str">
        <f>IFERROR(VLOOKUP(A1858,[1]Cruces!AJ:AK,2,0),VLOOKUP(CONCATENATE(X1858,AA1858),[1]Cruces!G:H,2,0))</f>
        <v>Solicitud por BT</v>
      </c>
      <c r="AD1858" s="17">
        <f t="shared" si="496"/>
        <v>19</v>
      </c>
      <c r="AE1858" s="17">
        <f t="shared" si="497"/>
        <v>11</v>
      </c>
      <c r="AF1858" s="17">
        <f t="shared" si="498"/>
        <v>2020</v>
      </c>
      <c r="AG1858" s="17" t="str">
        <f>IFERROR(VLOOKUP(MID(A1858,2,4)*1,[1]Cruces!K:L,2,0),"Verificar")</f>
        <v>Atlántico Norte</v>
      </c>
      <c r="AH1858" s="17">
        <f t="shared" ca="1" si="499"/>
        <v>6</v>
      </c>
      <c r="AI1858" s="17" t="str">
        <f>IFERROR(VLOOKUP(U1858,[1]Cruces!$O$1:$P$6,2,0),"Sin Orden")</f>
        <v>Sin Orden</v>
      </c>
      <c r="AJ1858" s="17">
        <f t="shared" si="500"/>
        <v>19</v>
      </c>
      <c r="AK1858" s="17">
        <f t="shared" si="501"/>
        <v>11</v>
      </c>
      <c r="AL1858" s="17">
        <f t="shared" si="502"/>
        <v>2020</v>
      </c>
      <c r="AM1858" s="17">
        <f t="shared" ca="1" si="503"/>
        <v>6</v>
      </c>
      <c r="AN1858" s="18" t="str">
        <f>IFERROR(VLOOKUP(R1858*1,'[1]Ordenes de Servicio'!G:K,5,0),"No Cruza")</f>
        <v>No Cruza</v>
      </c>
      <c r="AO1858" s="17">
        <f t="shared" ca="1" si="504"/>
        <v>6</v>
      </c>
      <c r="AP1858" s="17">
        <f t="shared" si="505"/>
        <v>19</v>
      </c>
      <c r="AQ1858" s="17">
        <f t="shared" si="506"/>
        <v>11</v>
      </c>
      <c r="AR1858" s="17">
        <f t="shared" si="507"/>
        <v>2020</v>
      </c>
      <c r="AS1858" s="17">
        <f t="shared" ca="1" si="508"/>
        <v>6</v>
      </c>
      <c r="AT1858" s="17" t="str">
        <f t="shared" ca="1" si="511"/>
        <v>No</v>
      </c>
      <c r="AU1858" s="17">
        <f t="shared" si="509"/>
        <v>0</v>
      </c>
      <c r="AV1858" s="17" t="str">
        <f>+VLOOKUP(B1858,[1]Cruces!S:T,2,0)</f>
        <v>1. Solicitud</v>
      </c>
    </row>
    <row r="1859" spans="1:48" hidden="1" x14ac:dyDescent="0.25">
      <c r="A1859" s="17" t="s">
        <v>3505</v>
      </c>
      <c r="B1859" s="17" t="s">
        <v>54</v>
      </c>
      <c r="C1859" s="17">
        <v>2624655</v>
      </c>
      <c r="D1859" s="17">
        <v>20143101</v>
      </c>
      <c r="E1859" s="17" t="s">
        <v>93</v>
      </c>
      <c r="F1859" s="17" t="s">
        <v>163</v>
      </c>
      <c r="G1859" s="17" t="s">
        <v>3506</v>
      </c>
      <c r="H1859" s="17">
        <v>3004221624</v>
      </c>
      <c r="I1859" s="17" t="s">
        <v>116</v>
      </c>
      <c r="J1859" s="17" t="s">
        <v>3507</v>
      </c>
      <c r="K1859" s="17" t="s">
        <v>3508</v>
      </c>
      <c r="L1859" s="17" t="s">
        <v>111</v>
      </c>
      <c r="M1859" s="17" t="s">
        <v>112</v>
      </c>
      <c r="N1859" s="17" t="s">
        <v>62</v>
      </c>
      <c r="O1859" s="17">
        <v>20201015</v>
      </c>
      <c r="P1859" s="17">
        <v>20201016</v>
      </c>
      <c r="Q1859" s="17">
        <v>1110</v>
      </c>
      <c r="R1859" s="17">
        <v>28235492</v>
      </c>
      <c r="S1859" s="17" t="s">
        <v>100</v>
      </c>
      <c r="T1859" s="17" t="s">
        <v>63</v>
      </c>
      <c r="U1859" s="17" t="s">
        <v>91</v>
      </c>
      <c r="V1859" s="17">
        <f t="shared" si="510"/>
        <v>300</v>
      </c>
      <c r="W1859" s="17">
        <v>300000</v>
      </c>
      <c r="X1859" s="17" t="s">
        <v>89</v>
      </c>
      <c r="Y1859" s="17" t="s">
        <v>65</v>
      </c>
      <c r="Z1859" s="17">
        <v>20201016</v>
      </c>
      <c r="AA1859" s="17" t="s">
        <v>101</v>
      </c>
      <c r="AB1859" s="17">
        <v>1</v>
      </c>
      <c r="AC1859" s="17" t="str">
        <f>IFERROR(VLOOKUP(A1859,[1]Cruces!AJ:AK,2,0),VLOOKUP(CONCATENATE(X1859,AA1859),[1]Cruces!G:H,2,0))</f>
        <v>Solicitud de Obra</v>
      </c>
      <c r="AD1859" s="17">
        <f t="shared" si="496"/>
        <v>15</v>
      </c>
      <c r="AE1859" s="17">
        <f t="shared" si="497"/>
        <v>10</v>
      </c>
      <c r="AF1859" s="17">
        <f t="shared" si="498"/>
        <v>2020</v>
      </c>
      <c r="AG1859" s="17" t="str">
        <f>IFERROR(VLOOKUP(MID(A1859,2,4)*1,[1]Cruces!K:L,2,0),"Verificar")</f>
        <v>Atlántico Norte</v>
      </c>
      <c r="AH1859" s="17">
        <f t="shared" ca="1" si="499"/>
        <v>41</v>
      </c>
      <c r="AI1859" s="17" t="str">
        <f>IFERROR(VLOOKUP(U1859,[1]Cruces!$O$1:$P$6,2,0),"Sin Orden")</f>
        <v>Resuelta</v>
      </c>
      <c r="AJ1859" s="17">
        <f t="shared" si="500"/>
        <v>16</v>
      </c>
      <c r="AK1859" s="17">
        <f t="shared" si="501"/>
        <v>10</v>
      </c>
      <c r="AL1859" s="17">
        <f t="shared" si="502"/>
        <v>2020</v>
      </c>
      <c r="AM1859" s="17">
        <f t="shared" ca="1" si="503"/>
        <v>40</v>
      </c>
      <c r="AN1859" s="18" t="str">
        <f>IFERROR(VLOOKUP(R1859*1,'[1]Ordenes de Servicio'!G:K,5,0),"No Cruza")</f>
        <v>No Cruza</v>
      </c>
      <c r="AO1859" s="17">
        <f t="shared" ca="1" si="504"/>
        <v>1</v>
      </c>
      <c r="AP1859" s="17">
        <f t="shared" si="505"/>
        <v>16</v>
      </c>
      <c r="AQ1859" s="17">
        <f t="shared" si="506"/>
        <v>10</v>
      </c>
      <c r="AR1859" s="17">
        <f t="shared" si="507"/>
        <v>2020</v>
      </c>
      <c r="AS1859" s="17">
        <f t="shared" ca="1" si="508"/>
        <v>40</v>
      </c>
      <c r="AT1859" s="17" t="str">
        <f t="shared" ca="1" si="511"/>
        <v>No</v>
      </c>
      <c r="AU1859" s="17">
        <f t="shared" si="509"/>
        <v>0</v>
      </c>
      <c r="AV1859" s="17" t="str">
        <f>+VLOOKUP(B1859,[1]Cruces!S:T,2,0)</f>
        <v>4. Presupuesto de Obra</v>
      </c>
    </row>
    <row r="1860" spans="1:48" hidden="1" x14ac:dyDescent="0.25">
      <c r="A1860" s="17" t="s">
        <v>3509</v>
      </c>
      <c r="B1860" s="17" t="s">
        <v>68</v>
      </c>
      <c r="C1860" s="17">
        <v>0</v>
      </c>
      <c r="D1860" s="17">
        <v>0</v>
      </c>
      <c r="E1860" s="17" t="s">
        <v>55</v>
      </c>
      <c r="F1860" s="17" t="s">
        <v>107</v>
      </c>
      <c r="G1860" s="17" t="s">
        <v>2876</v>
      </c>
      <c r="H1860" s="17">
        <v>0</v>
      </c>
      <c r="I1860" s="17" t="s">
        <v>71</v>
      </c>
      <c r="J1860" s="17" t="s">
        <v>59</v>
      </c>
      <c r="K1860" s="17" t="s">
        <v>2877</v>
      </c>
      <c r="L1860" s="17" t="s">
        <v>117</v>
      </c>
      <c r="M1860" s="17" t="s">
        <v>118</v>
      </c>
      <c r="N1860" s="17" t="s">
        <v>75</v>
      </c>
      <c r="O1860" s="17">
        <v>20200330</v>
      </c>
      <c r="P1860" s="17">
        <v>20200428</v>
      </c>
      <c r="Q1860" s="17">
        <v>1180</v>
      </c>
      <c r="R1860" s="17">
        <v>27525412</v>
      </c>
      <c r="S1860" s="17" t="s">
        <v>76</v>
      </c>
      <c r="T1860" s="17" t="s">
        <v>63</v>
      </c>
      <c r="U1860" s="17" t="s">
        <v>91</v>
      </c>
      <c r="V1860" s="17">
        <f t="shared" si="510"/>
        <v>30</v>
      </c>
      <c r="W1860" s="17">
        <v>30000</v>
      </c>
      <c r="X1860" s="17" t="s">
        <v>64</v>
      </c>
      <c r="Y1860" s="17" t="s">
        <v>150</v>
      </c>
      <c r="Z1860" s="17">
        <v>20200526</v>
      </c>
      <c r="AA1860" s="17" t="s">
        <v>78</v>
      </c>
      <c r="AB1860" s="17">
        <v>1</v>
      </c>
      <c r="AC1860" s="17" t="str">
        <f>IFERROR(VLOOKUP(A1860,[1]Cruces!AJ:AK,2,0),VLOOKUP(CONCATENATE(X1860,AA1860),[1]Cruces!G:H,2,0))</f>
        <v>Solicitud de Obra</v>
      </c>
      <c r="AD1860" s="17">
        <f t="shared" si="496"/>
        <v>30</v>
      </c>
      <c r="AE1860" s="17">
        <f t="shared" si="497"/>
        <v>3</v>
      </c>
      <c r="AF1860" s="17">
        <f t="shared" si="498"/>
        <v>2020</v>
      </c>
      <c r="AG1860" s="17" t="str">
        <f>IFERROR(VLOOKUP(MID(A1860,2,4)*1,[1]Cruces!K:L,2,0),"Verificar")</f>
        <v>Atlántico Norte</v>
      </c>
      <c r="AH1860" s="17">
        <f t="shared" ca="1" si="499"/>
        <v>240</v>
      </c>
      <c r="AI1860" s="17" t="str">
        <f>IFERROR(VLOOKUP(U1860,[1]Cruces!$O$1:$P$6,2,0),"Sin Orden")</f>
        <v>Resuelta</v>
      </c>
      <c r="AJ1860" s="17">
        <f t="shared" si="500"/>
        <v>26</v>
      </c>
      <c r="AK1860" s="17">
        <f t="shared" si="501"/>
        <v>5</v>
      </c>
      <c r="AL1860" s="17">
        <f t="shared" si="502"/>
        <v>2020</v>
      </c>
      <c r="AM1860" s="17">
        <f t="shared" ca="1" si="503"/>
        <v>183</v>
      </c>
      <c r="AN1860" s="18">
        <f>IFERROR(VLOOKUP(R1860*1,'[1]Ordenes de Servicio'!G:K,5,0),"No Cruza")</f>
        <v>43977</v>
      </c>
      <c r="AO1860" s="17">
        <f t="shared" ca="1" si="504"/>
        <v>57</v>
      </c>
      <c r="AP1860" s="17">
        <f t="shared" si="505"/>
        <v>28</v>
      </c>
      <c r="AQ1860" s="17">
        <f t="shared" si="506"/>
        <v>4</v>
      </c>
      <c r="AR1860" s="17">
        <f t="shared" si="507"/>
        <v>2020</v>
      </c>
      <c r="AS1860" s="17">
        <f t="shared" ca="1" si="508"/>
        <v>211</v>
      </c>
      <c r="AT1860" s="17" t="str">
        <f t="shared" ca="1" si="511"/>
        <v>No</v>
      </c>
      <c r="AU1860" s="17">
        <f t="shared" si="509"/>
        <v>28</v>
      </c>
      <c r="AV1860" s="17" t="str">
        <f>+VLOOKUP(B1860,[1]Cruces!S:T,2,0)</f>
        <v>5. Consultoría / Adjudicación</v>
      </c>
    </row>
    <row r="1861" spans="1:48" hidden="1" x14ac:dyDescent="0.25">
      <c r="A1861" s="17" t="s">
        <v>8843</v>
      </c>
      <c r="B1861" s="17" t="s">
        <v>569</v>
      </c>
      <c r="C1861" s="17">
        <v>2847900</v>
      </c>
      <c r="D1861" s="17">
        <v>20252577</v>
      </c>
      <c r="E1861" s="17" t="s">
        <v>93</v>
      </c>
      <c r="F1861" s="17" t="s">
        <v>7082</v>
      </c>
      <c r="G1861" s="17" t="s">
        <v>8844</v>
      </c>
      <c r="H1861" s="17">
        <v>3753151</v>
      </c>
      <c r="I1861" s="17" t="s">
        <v>71</v>
      </c>
      <c r="J1861" s="17" t="s">
        <v>8845</v>
      </c>
      <c r="K1861" s="17" t="s">
        <v>97</v>
      </c>
      <c r="L1861" s="17" t="s">
        <v>7079</v>
      </c>
      <c r="M1861" s="17" t="s">
        <v>7080</v>
      </c>
      <c r="N1861" s="17" t="s">
        <v>572</v>
      </c>
      <c r="O1861" s="17">
        <v>20201021</v>
      </c>
      <c r="P1861" s="17">
        <v>20201021</v>
      </c>
      <c r="Q1861" s="17">
        <v>9510</v>
      </c>
      <c r="R1861" s="17">
        <v>0</v>
      </c>
      <c r="S1861" s="17"/>
      <c r="T1861" s="17" t="s">
        <v>63</v>
      </c>
      <c r="U1861" s="17"/>
      <c r="V1861" s="17">
        <f t="shared" si="510"/>
        <v>3</v>
      </c>
      <c r="W1861" s="17">
        <v>3000</v>
      </c>
      <c r="X1861" s="17" t="s">
        <v>89</v>
      </c>
      <c r="Y1861" s="17" t="s">
        <v>569</v>
      </c>
      <c r="Z1861" s="17">
        <v>20201021</v>
      </c>
      <c r="AA1861" s="17" t="s">
        <v>1947</v>
      </c>
      <c r="AB1861" s="17">
        <v>1</v>
      </c>
      <c r="AC1861" s="17" t="str">
        <f>IFERROR(VLOOKUP(A1861,[1]Cruces!AJ:AK,2,0),VLOOKUP(CONCATENATE(X1861,AA1861),[1]Cruces!G:H,2,0))</f>
        <v>Solicitud por BT</v>
      </c>
      <c r="AD1861" s="17">
        <f t="shared" si="496"/>
        <v>21</v>
      </c>
      <c r="AE1861" s="17">
        <f t="shared" si="497"/>
        <v>10</v>
      </c>
      <c r="AF1861" s="17">
        <f t="shared" si="498"/>
        <v>2020</v>
      </c>
      <c r="AG1861" s="17" t="str">
        <f>IFERROR(VLOOKUP(MID(A1861,2,4)*1,[1]Cruces!K:L,2,0),"Verificar")</f>
        <v>Atlántico Norte</v>
      </c>
      <c r="AH1861" s="17">
        <f t="shared" ca="1" si="499"/>
        <v>35</v>
      </c>
      <c r="AI1861" s="17" t="str">
        <f>IFERROR(VLOOKUP(U1861,[1]Cruces!$O$1:$P$6,2,0),"Sin Orden")</f>
        <v>Sin Orden</v>
      </c>
      <c r="AJ1861" s="17">
        <f t="shared" si="500"/>
        <v>21</v>
      </c>
      <c r="AK1861" s="17">
        <f t="shared" si="501"/>
        <v>10</v>
      </c>
      <c r="AL1861" s="17">
        <f t="shared" si="502"/>
        <v>2020</v>
      </c>
      <c r="AM1861" s="17">
        <f t="shared" ca="1" si="503"/>
        <v>35</v>
      </c>
      <c r="AN1861" s="18" t="str">
        <f>IFERROR(VLOOKUP(R1861*1,'[1]Ordenes de Servicio'!G:K,5,0),"No Cruza")</f>
        <v>No Cruza</v>
      </c>
      <c r="AO1861" s="17">
        <f t="shared" ca="1" si="504"/>
        <v>35</v>
      </c>
      <c r="AP1861" s="17">
        <f t="shared" si="505"/>
        <v>21</v>
      </c>
      <c r="AQ1861" s="17">
        <f t="shared" si="506"/>
        <v>10</v>
      </c>
      <c r="AR1861" s="17">
        <f t="shared" si="507"/>
        <v>2020</v>
      </c>
      <c r="AS1861" s="17">
        <f t="shared" ca="1" si="508"/>
        <v>35</v>
      </c>
      <c r="AT1861" s="17" t="str">
        <f t="shared" ca="1" si="511"/>
        <v>No</v>
      </c>
      <c r="AU1861" s="17">
        <f t="shared" si="509"/>
        <v>0</v>
      </c>
      <c r="AV1861" s="17" t="str">
        <f>+VLOOKUP(B1861,[1]Cruces!S:T,2,0)</f>
        <v>1. Solicitud</v>
      </c>
    </row>
    <row r="1862" spans="1:48" hidden="1" x14ac:dyDescent="0.25">
      <c r="A1862" s="17" t="s">
        <v>3510</v>
      </c>
      <c r="B1862" s="17" t="s">
        <v>54</v>
      </c>
      <c r="C1862" s="17">
        <v>2868477</v>
      </c>
      <c r="D1862" s="17">
        <v>20296934</v>
      </c>
      <c r="E1862" s="17" t="s">
        <v>93</v>
      </c>
      <c r="F1862" s="17" t="s">
        <v>163</v>
      </c>
      <c r="G1862" s="17" t="s">
        <v>3511</v>
      </c>
      <c r="H1862" s="17">
        <v>0</v>
      </c>
      <c r="I1862" s="17" t="s">
        <v>71</v>
      </c>
      <c r="J1862" s="17" t="s">
        <v>3512</v>
      </c>
      <c r="K1862" s="17" t="s">
        <v>3513</v>
      </c>
      <c r="L1862" s="17" t="s">
        <v>111</v>
      </c>
      <c r="M1862" s="17" t="s">
        <v>112</v>
      </c>
      <c r="N1862" s="17" t="s">
        <v>62</v>
      </c>
      <c r="O1862" s="17">
        <v>20201015</v>
      </c>
      <c r="P1862" s="17">
        <v>20201030</v>
      </c>
      <c r="Q1862" s="17">
        <v>1180</v>
      </c>
      <c r="R1862" s="17">
        <v>28257353</v>
      </c>
      <c r="S1862" s="17" t="s">
        <v>100</v>
      </c>
      <c r="T1862" s="17" t="s">
        <v>63</v>
      </c>
      <c r="U1862" s="17" t="s">
        <v>91</v>
      </c>
      <c r="V1862" s="17">
        <f t="shared" si="510"/>
        <v>47</v>
      </c>
      <c r="W1862" s="17">
        <v>47000</v>
      </c>
      <c r="X1862" s="17" t="s">
        <v>89</v>
      </c>
      <c r="Y1862" s="17" t="s">
        <v>65</v>
      </c>
      <c r="Z1862" s="17">
        <v>20201030</v>
      </c>
      <c r="AA1862" s="17" t="s">
        <v>101</v>
      </c>
      <c r="AB1862" s="17">
        <v>1</v>
      </c>
      <c r="AC1862" s="17" t="str">
        <f>IFERROR(VLOOKUP(A1862,[1]Cruces!AJ:AK,2,0),VLOOKUP(CONCATENATE(X1862,AA1862),[1]Cruces!G:H,2,0))</f>
        <v>Solicitud de Obra</v>
      </c>
      <c r="AD1862" s="17">
        <f t="shared" si="496"/>
        <v>15</v>
      </c>
      <c r="AE1862" s="17">
        <f t="shared" si="497"/>
        <v>10</v>
      </c>
      <c r="AF1862" s="17">
        <f t="shared" si="498"/>
        <v>2020</v>
      </c>
      <c r="AG1862" s="17" t="str">
        <f>IFERROR(VLOOKUP(MID(A1862,2,4)*1,[1]Cruces!K:L,2,0),"Verificar")</f>
        <v>Atlántico Norte</v>
      </c>
      <c r="AH1862" s="17">
        <f t="shared" ca="1" si="499"/>
        <v>41</v>
      </c>
      <c r="AI1862" s="17" t="str">
        <f>IFERROR(VLOOKUP(U1862,[1]Cruces!$O$1:$P$6,2,0),"Sin Orden")</f>
        <v>Resuelta</v>
      </c>
      <c r="AJ1862" s="17">
        <f t="shared" si="500"/>
        <v>30</v>
      </c>
      <c r="AK1862" s="17">
        <f t="shared" si="501"/>
        <v>10</v>
      </c>
      <c r="AL1862" s="17">
        <f t="shared" si="502"/>
        <v>2020</v>
      </c>
      <c r="AM1862" s="17">
        <f t="shared" ca="1" si="503"/>
        <v>26</v>
      </c>
      <c r="AN1862" s="18">
        <f>IFERROR(VLOOKUP(R1862*1,'[1]Ordenes de Servicio'!G:K,5,0),"No Cruza")</f>
        <v>44132</v>
      </c>
      <c r="AO1862" s="17">
        <f t="shared" ca="1" si="504"/>
        <v>15</v>
      </c>
      <c r="AP1862" s="17">
        <f t="shared" si="505"/>
        <v>30</v>
      </c>
      <c r="AQ1862" s="17">
        <f t="shared" si="506"/>
        <v>10</v>
      </c>
      <c r="AR1862" s="17">
        <f t="shared" si="507"/>
        <v>2020</v>
      </c>
      <c r="AS1862" s="17">
        <f t="shared" ca="1" si="508"/>
        <v>26</v>
      </c>
      <c r="AT1862" s="17" t="str">
        <f t="shared" ca="1" si="511"/>
        <v>No</v>
      </c>
      <c r="AU1862" s="17">
        <f t="shared" si="509"/>
        <v>0</v>
      </c>
      <c r="AV1862" s="17" t="str">
        <f>+VLOOKUP(B1862,[1]Cruces!S:T,2,0)</f>
        <v>4. Presupuesto de Obra</v>
      </c>
    </row>
    <row r="1863" spans="1:48" hidden="1" x14ac:dyDescent="0.25">
      <c r="A1863" s="17" t="s">
        <v>3514</v>
      </c>
      <c r="B1863" s="17" t="s">
        <v>54</v>
      </c>
      <c r="C1863" s="17">
        <v>0</v>
      </c>
      <c r="D1863" s="17">
        <v>0</v>
      </c>
      <c r="E1863" s="17" t="s">
        <v>55</v>
      </c>
      <c r="F1863" s="17" t="s">
        <v>56</v>
      </c>
      <c r="G1863" s="17" t="s">
        <v>3515</v>
      </c>
      <c r="H1863" s="17">
        <v>0</v>
      </c>
      <c r="I1863" s="17" t="s">
        <v>71</v>
      </c>
      <c r="J1863" s="17" t="s">
        <v>59</v>
      </c>
      <c r="K1863" s="17" t="s">
        <v>97</v>
      </c>
      <c r="L1863" s="17" t="s">
        <v>61</v>
      </c>
      <c r="M1863" s="17" t="s">
        <v>55</v>
      </c>
      <c r="N1863" s="17" t="s">
        <v>62</v>
      </c>
      <c r="O1863" s="17">
        <v>20180423</v>
      </c>
      <c r="P1863" s="17">
        <v>20180423</v>
      </c>
      <c r="Q1863" s="17">
        <v>3330</v>
      </c>
      <c r="R1863" s="17">
        <v>0</v>
      </c>
      <c r="S1863" s="17"/>
      <c r="T1863" s="17" t="s">
        <v>63</v>
      </c>
      <c r="U1863" s="17"/>
      <c r="V1863" s="17">
        <f t="shared" si="510"/>
        <v>35</v>
      </c>
      <c r="W1863" s="17">
        <v>35000</v>
      </c>
      <c r="X1863" s="17" t="s">
        <v>64</v>
      </c>
      <c r="Y1863" s="17" t="s">
        <v>65</v>
      </c>
      <c r="Z1863" s="17">
        <v>20180423</v>
      </c>
      <c r="AA1863" s="17" t="s">
        <v>222</v>
      </c>
      <c r="AB1863" s="17">
        <v>1</v>
      </c>
      <c r="AC1863" s="17" t="str">
        <f>IFERROR(VLOOKUP(A1863,[1]Cruces!AJ:AK,2,0),VLOOKUP(CONCATENATE(X1863,AA1863),[1]Cruces!G:H,2,0))</f>
        <v>Solicitud de Obra</v>
      </c>
      <c r="AD1863" s="17">
        <f t="shared" si="496"/>
        <v>23</v>
      </c>
      <c r="AE1863" s="17">
        <f t="shared" si="497"/>
        <v>4</v>
      </c>
      <c r="AF1863" s="17">
        <f t="shared" si="498"/>
        <v>2018</v>
      </c>
      <c r="AG1863" s="17" t="str">
        <f>IFERROR(VLOOKUP(MID(A1863,2,4)*1,[1]Cruces!K:L,2,0),"Verificar")</f>
        <v>Guajira</v>
      </c>
      <c r="AH1863" s="17">
        <f t="shared" ca="1" si="499"/>
        <v>947</v>
      </c>
      <c r="AI1863" s="17" t="str">
        <f>IFERROR(VLOOKUP(U1863,[1]Cruces!$O$1:$P$6,2,0),"Sin Orden")</f>
        <v>Sin Orden</v>
      </c>
      <c r="AJ1863" s="17">
        <f t="shared" si="500"/>
        <v>23</v>
      </c>
      <c r="AK1863" s="17">
        <f t="shared" si="501"/>
        <v>4</v>
      </c>
      <c r="AL1863" s="17">
        <f t="shared" si="502"/>
        <v>2018</v>
      </c>
      <c r="AM1863" s="17">
        <f t="shared" ca="1" si="503"/>
        <v>947</v>
      </c>
      <c r="AN1863" s="18" t="str">
        <f>IFERROR(VLOOKUP(R1863*1,'[1]Ordenes de Servicio'!G:K,5,0),"No Cruza")</f>
        <v>No Cruza</v>
      </c>
      <c r="AO1863" s="17">
        <f t="shared" ca="1" si="504"/>
        <v>947</v>
      </c>
      <c r="AP1863" s="17">
        <f t="shared" si="505"/>
        <v>23</v>
      </c>
      <c r="AQ1863" s="17">
        <f t="shared" si="506"/>
        <v>4</v>
      </c>
      <c r="AR1863" s="17">
        <f t="shared" si="507"/>
        <v>2018</v>
      </c>
      <c r="AS1863" s="17">
        <f t="shared" ca="1" si="508"/>
        <v>947</v>
      </c>
      <c r="AT1863" s="17" t="str">
        <f t="shared" ca="1" si="511"/>
        <v>Si</v>
      </c>
      <c r="AU1863" s="17">
        <f t="shared" si="509"/>
        <v>0</v>
      </c>
      <c r="AV1863" s="17" t="str">
        <f>+VLOOKUP(B1863,[1]Cruces!S:T,2,0)</f>
        <v>4. Presupuesto de Obra</v>
      </c>
    </row>
    <row r="1864" spans="1:48" hidden="1" x14ac:dyDescent="0.25">
      <c r="A1864" s="17" t="s">
        <v>3516</v>
      </c>
      <c r="B1864" s="17" t="s">
        <v>54</v>
      </c>
      <c r="C1864" s="17">
        <v>2255670</v>
      </c>
      <c r="D1864" s="17">
        <v>20090734</v>
      </c>
      <c r="E1864" s="17" t="s">
        <v>93</v>
      </c>
      <c r="F1864" s="17" t="s">
        <v>107</v>
      </c>
      <c r="G1864" s="17" t="s">
        <v>3517</v>
      </c>
      <c r="H1864" s="17">
        <v>3013453558</v>
      </c>
      <c r="I1864" s="17" t="s">
        <v>182</v>
      </c>
      <c r="J1864" s="17" t="s">
        <v>3518</v>
      </c>
      <c r="K1864" s="17" t="s">
        <v>3519</v>
      </c>
      <c r="L1864" s="17" t="s">
        <v>117</v>
      </c>
      <c r="M1864" s="17" t="s">
        <v>118</v>
      </c>
      <c r="N1864" s="17" t="s">
        <v>62</v>
      </c>
      <c r="O1864" s="17">
        <v>20200703</v>
      </c>
      <c r="P1864" s="17">
        <v>20200713</v>
      </c>
      <c r="Q1864" s="17">
        <v>9510</v>
      </c>
      <c r="R1864" s="17">
        <v>27762412</v>
      </c>
      <c r="S1864" s="17" t="s">
        <v>100</v>
      </c>
      <c r="T1864" s="17" t="s">
        <v>63</v>
      </c>
      <c r="U1864" s="17" t="s">
        <v>91</v>
      </c>
      <c r="V1864" s="17">
        <f t="shared" si="510"/>
        <v>400</v>
      </c>
      <c r="W1864" s="17">
        <v>400000</v>
      </c>
      <c r="X1864" s="17" t="s">
        <v>89</v>
      </c>
      <c r="Y1864" s="17" t="s">
        <v>65</v>
      </c>
      <c r="Z1864" s="17">
        <v>20200713</v>
      </c>
      <c r="AA1864" s="17" t="s">
        <v>101</v>
      </c>
      <c r="AB1864" s="17">
        <v>1</v>
      </c>
      <c r="AC1864" s="17" t="str">
        <f>IFERROR(VLOOKUP(A1864,[1]Cruces!AJ:AK,2,0),VLOOKUP(CONCATENATE(X1864,AA1864),[1]Cruces!G:H,2,0))</f>
        <v>Solicitud de Obra</v>
      </c>
      <c r="AD1864" s="17">
        <f t="shared" si="496"/>
        <v>3</v>
      </c>
      <c r="AE1864" s="17">
        <f t="shared" si="497"/>
        <v>7</v>
      </c>
      <c r="AF1864" s="17">
        <f t="shared" si="498"/>
        <v>2020</v>
      </c>
      <c r="AG1864" s="17" t="str">
        <f>IFERROR(VLOOKUP(MID(A1864,2,4)*1,[1]Cruces!K:L,2,0),"Verificar")</f>
        <v>Atlántico Norte</v>
      </c>
      <c r="AH1864" s="17">
        <f t="shared" ca="1" si="499"/>
        <v>145</v>
      </c>
      <c r="AI1864" s="17" t="str">
        <f>IFERROR(VLOOKUP(U1864,[1]Cruces!$O$1:$P$6,2,0),"Sin Orden")</f>
        <v>Resuelta</v>
      </c>
      <c r="AJ1864" s="17">
        <f t="shared" si="500"/>
        <v>13</v>
      </c>
      <c r="AK1864" s="17">
        <f t="shared" si="501"/>
        <v>7</v>
      </c>
      <c r="AL1864" s="17">
        <f t="shared" si="502"/>
        <v>2020</v>
      </c>
      <c r="AM1864" s="17">
        <f t="shared" ca="1" si="503"/>
        <v>135</v>
      </c>
      <c r="AN1864" s="18" t="str">
        <f>IFERROR(VLOOKUP(R1864*1,'[1]Ordenes de Servicio'!G:K,5,0),"No Cruza")</f>
        <v>No Cruza</v>
      </c>
      <c r="AO1864" s="17">
        <f t="shared" ca="1" si="504"/>
        <v>10</v>
      </c>
      <c r="AP1864" s="17">
        <f t="shared" si="505"/>
        <v>13</v>
      </c>
      <c r="AQ1864" s="17">
        <f t="shared" si="506"/>
        <v>7</v>
      </c>
      <c r="AR1864" s="17">
        <f t="shared" si="507"/>
        <v>2020</v>
      </c>
      <c r="AS1864" s="17">
        <f t="shared" ca="1" si="508"/>
        <v>135</v>
      </c>
      <c r="AT1864" s="17" t="str">
        <f t="shared" ca="1" si="511"/>
        <v>No</v>
      </c>
      <c r="AU1864" s="17">
        <f t="shared" si="509"/>
        <v>0</v>
      </c>
      <c r="AV1864" s="17" t="str">
        <f>+VLOOKUP(B1864,[1]Cruces!S:T,2,0)</f>
        <v>4. Presupuesto de Obra</v>
      </c>
    </row>
    <row r="1865" spans="1:48" hidden="1" x14ac:dyDescent="0.25">
      <c r="A1865" s="17" t="s">
        <v>3520</v>
      </c>
      <c r="B1865" s="17" t="s">
        <v>203</v>
      </c>
      <c r="C1865" s="17">
        <v>1141846</v>
      </c>
      <c r="D1865" s="17">
        <v>0</v>
      </c>
      <c r="E1865" s="17" t="s">
        <v>55</v>
      </c>
      <c r="F1865" s="17" t="s">
        <v>81</v>
      </c>
      <c r="G1865" s="17" t="s">
        <v>3521</v>
      </c>
      <c r="H1865" s="17" t="s">
        <v>3522</v>
      </c>
      <c r="I1865" s="17" t="s">
        <v>182</v>
      </c>
      <c r="J1865" s="17" t="s">
        <v>59</v>
      </c>
      <c r="K1865" s="17" t="s">
        <v>97</v>
      </c>
      <c r="L1865" s="17" t="s">
        <v>215</v>
      </c>
      <c r="M1865" s="17" t="s">
        <v>216</v>
      </c>
      <c r="N1865" s="17" t="s">
        <v>207</v>
      </c>
      <c r="O1865" s="17">
        <v>20190131</v>
      </c>
      <c r="P1865" s="17">
        <v>20190131</v>
      </c>
      <c r="Q1865" s="17">
        <v>3410</v>
      </c>
      <c r="R1865" s="17">
        <v>0</v>
      </c>
      <c r="S1865" s="17"/>
      <c r="T1865" s="17" t="s">
        <v>63</v>
      </c>
      <c r="U1865" s="17"/>
      <c r="V1865" s="17">
        <f t="shared" si="510"/>
        <v>250</v>
      </c>
      <c r="W1865" s="17">
        <v>250000</v>
      </c>
      <c r="X1865" s="17" t="s">
        <v>89</v>
      </c>
      <c r="Y1865" s="17" t="s">
        <v>1601</v>
      </c>
      <c r="Z1865" s="17">
        <v>20190131</v>
      </c>
      <c r="AA1865" s="17" t="s">
        <v>78</v>
      </c>
      <c r="AB1865" s="17">
        <v>1</v>
      </c>
      <c r="AC1865" s="17" t="str">
        <f>IFERROR(VLOOKUP(A1865,[1]Cruces!AJ:AK,2,0),VLOOKUP(CONCATENATE(X1865,AA1865),[1]Cruces!G:H,2,0))</f>
        <v>Solicitud de Obra</v>
      </c>
      <c r="AD1865" s="17">
        <f t="shared" si="496"/>
        <v>31</v>
      </c>
      <c r="AE1865" s="17">
        <f t="shared" si="497"/>
        <v>1</v>
      </c>
      <c r="AF1865" s="17">
        <f t="shared" si="498"/>
        <v>2019</v>
      </c>
      <c r="AG1865" s="17" t="str">
        <f>IFERROR(VLOOKUP(MID(A1865,2,4)*1,[1]Cruces!K:L,2,0),"Verificar")</f>
        <v>Magdalena</v>
      </c>
      <c r="AH1865" s="17">
        <f t="shared" ca="1" si="499"/>
        <v>664</v>
      </c>
      <c r="AI1865" s="17" t="str">
        <f>IFERROR(VLOOKUP(U1865,[1]Cruces!$O$1:$P$6,2,0),"Sin Orden")</f>
        <v>Sin Orden</v>
      </c>
      <c r="AJ1865" s="17">
        <f t="shared" si="500"/>
        <v>31</v>
      </c>
      <c r="AK1865" s="17">
        <f t="shared" si="501"/>
        <v>1</v>
      </c>
      <c r="AL1865" s="17">
        <f t="shared" si="502"/>
        <v>2019</v>
      </c>
      <c r="AM1865" s="17">
        <f t="shared" ca="1" si="503"/>
        <v>664</v>
      </c>
      <c r="AN1865" s="18" t="str">
        <f>IFERROR(VLOOKUP(R1865*1,'[1]Ordenes de Servicio'!G:K,5,0),"No Cruza")</f>
        <v>No Cruza</v>
      </c>
      <c r="AO1865" s="17">
        <f t="shared" ca="1" si="504"/>
        <v>664</v>
      </c>
      <c r="AP1865" s="17">
        <f t="shared" si="505"/>
        <v>31</v>
      </c>
      <c r="AQ1865" s="17">
        <f t="shared" si="506"/>
        <v>1</v>
      </c>
      <c r="AR1865" s="17">
        <f t="shared" si="507"/>
        <v>2019</v>
      </c>
      <c r="AS1865" s="17">
        <f t="shared" ca="1" si="508"/>
        <v>664</v>
      </c>
      <c r="AT1865" s="17" t="str">
        <f t="shared" ca="1" si="511"/>
        <v>Si</v>
      </c>
      <c r="AU1865" s="17">
        <f t="shared" si="509"/>
        <v>0</v>
      </c>
      <c r="AV1865" s="17" t="str">
        <f>+VLOOKUP(B1865,[1]Cruces!S:T,2,0)</f>
        <v>6. Ejecución y Seguimiento de Obra</v>
      </c>
    </row>
    <row r="1866" spans="1:48" hidden="1" x14ac:dyDescent="0.25">
      <c r="A1866" s="17" t="s">
        <v>3523</v>
      </c>
      <c r="B1866" s="17" t="s">
        <v>68</v>
      </c>
      <c r="C1866" s="17">
        <v>2249034</v>
      </c>
      <c r="D1866" s="17">
        <v>0</v>
      </c>
      <c r="E1866" s="17" t="s">
        <v>55</v>
      </c>
      <c r="F1866" s="17" t="s">
        <v>107</v>
      </c>
      <c r="G1866" s="17" t="s">
        <v>3524</v>
      </c>
      <c r="H1866" s="17">
        <v>3046580819</v>
      </c>
      <c r="I1866" s="17" t="s">
        <v>71</v>
      </c>
      <c r="J1866" s="17" t="s">
        <v>59</v>
      </c>
      <c r="K1866" s="17" t="s">
        <v>97</v>
      </c>
      <c r="L1866" s="17" t="s">
        <v>111</v>
      </c>
      <c r="M1866" s="17" t="s">
        <v>112</v>
      </c>
      <c r="N1866" s="17" t="s">
        <v>75</v>
      </c>
      <c r="O1866" s="17">
        <v>20190327</v>
      </c>
      <c r="P1866" s="17">
        <v>20190715</v>
      </c>
      <c r="Q1866" s="17">
        <v>1170</v>
      </c>
      <c r="R1866" s="17">
        <v>26536626</v>
      </c>
      <c r="S1866" s="17" t="s">
        <v>76</v>
      </c>
      <c r="T1866" s="17" t="s">
        <v>63</v>
      </c>
      <c r="U1866" s="17" t="s">
        <v>88</v>
      </c>
      <c r="V1866" s="17">
        <f t="shared" si="510"/>
        <v>75</v>
      </c>
      <c r="W1866" s="17">
        <v>75000</v>
      </c>
      <c r="X1866" s="17" t="s">
        <v>89</v>
      </c>
      <c r="Y1866" s="17" t="s">
        <v>136</v>
      </c>
      <c r="Z1866" s="17">
        <v>20191118</v>
      </c>
      <c r="AA1866" s="17" t="s">
        <v>78</v>
      </c>
      <c r="AB1866" s="17">
        <v>1</v>
      </c>
      <c r="AC1866" s="17" t="str">
        <f>IFERROR(VLOOKUP(A1866,[1]Cruces!AJ:AK,2,0),VLOOKUP(CONCATENATE(X1866,AA1866),[1]Cruces!G:H,2,0))</f>
        <v>Solicitud de Obra</v>
      </c>
      <c r="AD1866" s="17">
        <f t="shared" si="496"/>
        <v>27</v>
      </c>
      <c r="AE1866" s="17">
        <f t="shared" si="497"/>
        <v>3</v>
      </c>
      <c r="AF1866" s="17">
        <f t="shared" si="498"/>
        <v>2019</v>
      </c>
      <c r="AG1866" s="17" t="str">
        <f>IFERROR(VLOOKUP(MID(A1866,2,4)*1,[1]Cruces!K:L,2,0),"Verificar")</f>
        <v>Atlántico Norte</v>
      </c>
      <c r="AH1866" s="17">
        <f t="shared" ca="1" si="499"/>
        <v>609</v>
      </c>
      <c r="AI1866" s="17" t="str">
        <f>IFERROR(VLOOKUP(U1866,[1]Cruces!$O$1:$P$6,2,0),"Sin Orden")</f>
        <v>Resuelta</v>
      </c>
      <c r="AJ1866" s="17">
        <f t="shared" si="500"/>
        <v>18</v>
      </c>
      <c r="AK1866" s="17">
        <f t="shared" si="501"/>
        <v>11</v>
      </c>
      <c r="AL1866" s="17">
        <f t="shared" si="502"/>
        <v>2019</v>
      </c>
      <c r="AM1866" s="17">
        <f t="shared" ca="1" si="503"/>
        <v>373</v>
      </c>
      <c r="AN1866" s="18" t="str">
        <f>IFERROR(VLOOKUP(R1866*1,'[1]Ordenes de Servicio'!G:K,5,0),"No Cruza")</f>
        <v>No Cruza</v>
      </c>
      <c r="AO1866" s="17">
        <f t="shared" ca="1" si="504"/>
        <v>236</v>
      </c>
      <c r="AP1866" s="17">
        <f t="shared" si="505"/>
        <v>15</v>
      </c>
      <c r="AQ1866" s="17">
        <f t="shared" si="506"/>
        <v>7</v>
      </c>
      <c r="AR1866" s="17">
        <f t="shared" si="507"/>
        <v>2019</v>
      </c>
      <c r="AS1866" s="17">
        <f t="shared" ca="1" si="508"/>
        <v>499</v>
      </c>
      <c r="AT1866" s="17" t="str">
        <f t="shared" ca="1" si="511"/>
        <v>Si</v>
      </c>
      <c r="AU1866" s="17">
        <f t="shared" si="509"/>
        <v>126</v>
      </c>
      <c r="AV1866" s="17" t="str">
        <f>+VLOOKUP(B1866,[1]Cruces!S:T,2,0)</f>
        <v>5. Consultoría / Adjudicación</v>
      </c>
    </row>
    <row r="1867" spans="1:48" hidden="1" x14ac:dyDescent="0.25">
      <c r="A1867" s="17" t="s">
        <v>8846</v>
      </c>
      <c r="B1867" s="17" t="s">
        <v>6595</v>
      </c>
      <c r="C1867" s="17">
        <v>2813964</v>
      </c>
      <c r="D1867" s="17">
        <v>20273087</v>
      </c>
      <c r="E1867" s="17" t="s">
        <v>93</v>
      </c>
      <c r="F1867" s="17" t="s">
        <v>56</v>
      </c>
      <c r="G1867" s="17" t="s">
        <v>8847</v>
      </c>
      <c r="H1867" s="17" t="s">
        <v>8848</v>
      </c>
      <c r="I1867" s="17" t="s">
        <v>71</v>
      </c>
      <c r="J1867" s="17" t="s">
        <v>8849</v>
      </c>
      <c r="K1867" s="17" t="s">
        <v>8850</v>
      </c>
      <c r="L1867" s="17" t="s">
        <v>7295</v>
      </c>
      <c r="M1867" s="17" t="s">
        <v>7296</v>
      </c>
      <c r="N1867" s="17" t="s">
        <v>6600</v>
      </c>
      <c r="O1867" s="17">
        <v>20200312</v>
      </c>
      <c r="P1867" s="17">
        <v>20200322</v>
      </c>
      <c r="Q1867" s="17">
        <v>1180</v>
      </c>
      <c r="R1867" s="17">
        <v>27257981</v>
      </c>
      <c r="S1867" s="17" t="s">
        <v>7072</v>
      </c>
      <c r="T1867" s="17" t="s">
        <v>63</v>
      </c>
      <c r="U1867" s="17" t="s">
        <v>91</v>
      </c>
      <c r="V1867" s="17">
        <f t="shared" si="510"/>
        <v>3</v>
      </c>
      <c r="W1867" s="17">
        <v>3000</v>
      </c>
      <c r="X1867" s="17" t="s">
        <v>89</v>
      </c>
      <c r="Y1867" s="17" t="s">
        <v>6595</v>
      </c>
      <c r="Z1867" s="17">
        <v>20200322</v>
      </c>
      <c r="AA1867" s="17" t="s">
        <v>1947</v>
      </c>
      <c r="AB1867" s="17">
        <v>1</v>
      </c>
      <c r="AC1867" s="17" t="str">
        <f>IFERROR(VLOOKUP(A1867,[1]Cruces!AJ:AK,2,0),VLOOKUP(CONCATENATE(X1867,AA1867),[1]Cruces!G:H,2,0))</f>
        <v>Solicitud por BT</v>
      </c>
      <c r="AD1867" s="17">
        <f t="shared" si="496"/>
        <v>12</v>
      </c>
      <c r="AE1867" s="17">
        <f t="shared" si="497"/>
        <v>3</v>
      </c>
      <c r="AF1867" s="17">
        <f t="shared" si="498"/>
        <v>2020</v>
      </c>
      <c r="AG1867" s="17" t="str">
        <f>IFERROR(VLOOKUP(MID(A1867,2,4)*1,[1]Cruces!K:L,2,0),"Verificar")</f>
        <v>Atlántico Norte</v>
      </c>
      <c r="AH1867" s="17">
        <f t="shared" ca="1" si="499"/>
        <v>258</v>
      </c>
      <c r="AI1867" s="17" t="str">
        <f>IFERROR(VLOOKUP(U1867,[1]Cruces!$O$1:$P$6,2,0),"Sin Orden")</f>
        <v>Resuelta</v>
      </c>
      <c r="AJ1867" s="17">
        <f t="shared" si="500"/>
        <v>22</v>
      </c>
      <c r="AK1867" s="17">
        <f t="shared" si="501"/>
        <v>3</v>
      </c>
      <c r="AL1867" s="17">
        <f t="shared" si="502"/>
        <v>2020</v>
      </c>
      <c r="AM1867" s="17">
        <f t="shared" ca="1" si="503"/>
        <v>248</v>
      </c>
      <c r="AN1867" s="18" t="str">
        <f>IFERROR(VLOOKUP(R1867*1,'[1]Ordenes de Servicio'!G:K,5,0),"No Cruza")</f>
        <v>No Cruza</v>
      </c>
      <c r="AO1867" s="17">
        <f t="shared" ca="1" si="504"/>
        <v>10</v>
      </c>
      <c r="AP1867" s="17">
        <f t="shared" si="505"/>
        <v>22</v>
      </c>
      <c r="AQ1867" s="17">
        <f t="shared" si="506"/>
        <v>3</v>
      </c>
      <c r="AR1867" s="17">
        <f t="shared" si="507"/>
        <v>2020</v>
      </c>
      <c r="AS1867" s="17">
        <f t="shared" ca="1" si="508"/>
        <v>248</v>
      </c>
      <c r="AT1867" s="17" t="str">
        <f t="shared" ca="1" si="511"/>
        <v>No</v>
      </c>
      <c r="AU1867" s="17">
        <f t="shared" si="509"/>
        <v>0</v>
      </c>
      <c r="AV1867" s="17" t="str">
        <f>+VLOOKUP(B1867,[1]Cruces!S:T,2,0)</f>
        <v>7. Ejecución en Campo OS BT</v>
      </c>
    </row>
    <row r="1868" spans="1:48" hidden="1" x14ac:dyDescent="0.25">
      <c r="A1868" s="17" t="s">
        <v>3525</v>
      </c>
      <c r="B1868" s="17" t="s">
        <v>54</v>
      </c>
      <c r="C1868" s="17">
        <v>0</v>
      </c>
      <c r="D1868" s="17">
        <v>0</v>
      </c>
      <c r="E1868" s="17" t="s">
        <v>55</v>
      </c>
      <c r="F1868" s="17" t="s">
        <v>126</v>
      </c>
      <c r="G1868" s="17" t="s">
        <v>3526</v>
      </c>
      <c r="H1868" s="17">
        <v>0</v>
      </c>
      <c r="I1868" s="17" t="s">
        <v>71</v>
      </c>
      <c r="J1868" s="17" t="s">
        <v>59</v>
      </c>
      <c r="K1868" s="17" t="s">
        <v>3527</v>
      </c>
      <c r="L1868" s="17" t="s">
        <v>129</v>
      </c>
      <c r="M1868" s="17" t="s">
        <v>130</v>
      </c>
      <c r="N1868" s="17" t="s">
        <v>62</v>
      </c>
      <c r="O1868" s="17">
        <v>20201027</v>
      </c>
      <c r="P1868" s="17">
        <v>20201029</v>
      </c>
      <c r="Q1868" s="17">
        <v>3340</v>
      </c>
      <c r="R1868" s="17">
        <v>28254238</v>
      </c>
      <c r="S1868" s="17" t="s">
        <v>100</v>
      </c>
      <c r="T1868" s="17" t="s">
        <v>63</v>
      </c>
      <c r="U1868" s="17" t="s">
        <v>91</v>
      </c>
      <c r="V1868" s="17">
        <f t="shared" si="510"/>
        <v>25</v>
      </c>
      <c r="W1868" s="17">
        <v>25000</v>
      </c>
      <c r="X1868" s="17" t="s">
        <v>64</v>
      </c>
      <c r="Y1868" s="17" t="s">
        <v>65</v>
      </c>
      <c r="Z1868" s="17">
        <v>20201029</v>
      </c>
      <c r="AA1868" s="17" t="s">
        <v>78</v>
      </c>
      <c r="AB1868" s="17">
        <v>1</v>
      </c>
      <c r="AC1868" s="17" t="str">
        <f>IFERROR(VLOOKUP(A1868,[1]Cruces!AJ:AK,2,0),VLOOKUP(CONCATENATE(X1868,AA1868),[1]Cruces!G:H,2,0))</f>
        <v>Solicitud de Obra</v>
      </c>
      <c r="AD1868" s="17">
        <f t="shared" si="496"/>
        <v>27</v>
      </c>
      <c r="AE1868" s="17">
        <f t="shared" si="497"/>
        <v>10</v>
      </c>
      <c r="AF1868" s="17">
        <f t="shared" si="498"/>
        <v>2020</v>
      </c>
      <c r="AG1868" s="17" t="str">
        <f>IFERROR(VLOOKUP(MID(A1868,2,4)*1,[1]Cruces!K:L,2,0),"Verificar")</f>
        <v>Guajira</v>
      </c>
      <c r="AH1868" s="17">
        <f t="shared" ca="1" si="499"/>
        <v>29</v>
      </c>
      <c r="AI1868" s="17" t="str">
        <f>IFERROR(VLOOKUP(U1868,[1]Cruces!$O$1:$P$6,2,0),"Sin Orden")</f>
        <v>Resuelta</v>
      </c>
      <c r="AJ1868" s="17">
        <f t="shared" si="500"/>
        <v>29</v>
      </c>
      <c r="AK1868" s="17">
        <f t="shared" si="501"/>
        <v>10</v>
      </c>
      <c r="AL1868" s="17">
        <f t="shared" si="502"/>
        <v>2020</v>
      </c>
      <c r="AM1868" s="17">
        <f t="shared" ca="1" si="503"/>
        <v>27</v>
      </c>
      <c r="AN1868" s="18" t="str">
        <f>IFERROR(VLOOKUP(R1868*1,'[1]Ordenes de Servicio'!G:K,5,0),"No Cruza")</f>
        <v>No Cruza</v>
      </c>
      <c r="AO1868" s="17">
        <f t="shared" ca="1" si="504"/>
        <v>2</v>
      </c>
      <c r="AP1868" s="17">
        <f t="shared" si="505"/>
        <v>29</v>
      </c>
      <c r="AQ1868" s="17">
        <f t="shared" si="506"/>
        <v>10</v>
      </c>
      <c r="AR1868" s="17">
        <f t="shared" si="507"/>
        <v>2020</v>
      </c>
      <c r="AS1868" s="17">
        <f t="shared" ca="1" si="508"/>
        <v>27</v>
      </c>
      <c r="AT1868" s="17" t="str">
        <f t="shared" ca="1" si="511"/>
        <v>No</v>
      </c>
      <c r="AU1868" s="17">
        <f t="shared" si="509"/>
        <v>0</v>
      </c>
      <c r="AV1868" s="17" t="str">
        <f>+VLOOKUP(B1868,[1]Cruces!S:T,2,0)</f>
        <v>4. Presupuesto de Obra</v>
      </c>
    </row>
    <row r="1869" spans="1:48" hidden="1" x14ac:dyDescent="0.25">
      <c r="A1869" s="17" t="s">
        <v>3528</v>
      </c>
      <c r="B1869" s="17" t="s">
        <v>579</v>
      </c>
      <c r="C1869" s="17">
        <v>0</v>
      </c>
      <c r="D1869" s="17">
        <v>0</v>
      </c>
      <c r="E1869" s="17" t="s">
        <v>55</v>
      </c>
      <c r="F1869" s="17" t="s">
        <v>56</v>
      </c>
      <c r="G1869" s="17" t="s">
        <v>3529</v>
      </c>
      <c r="H1869" s="17">
        <v>0</v>
      </c>
      <c r="I1869" s="17" t="s">
        <v>71</v>
      </c>
      <c r="J1869" s="17" t="s">
        <v>59</v>
      </c>
      <c r="K1869" s="17" t="s">
        <v>3530</v>
      </c>
      <c r="L1869" s="17" t="s">
        <v>299</v>
      </c>
      <c r="M1869" s="17" t="s">
        <v>300</v>
      </c>
      <c r="N1869" s="17" t="s">
        <v>582</v>
      </c>
      <c r="O1869" s="17">
        <v>20201120</v>
      </c>
      <c r="P1869" s="17">
        <v>20201120</v>
      </c>
      <c r="Q1869" s="17">
        <v>1110</v>
      </c>
      <c r="R1869" s="17">
        <v>0</v>
      </c>
      <c r="S1869" s="17"/>
      <c r="T1869" s="17" t="s">
        <v>63</v>
      </c>
      <c r="U1869" s="17"/>
      <c r="V1869" s="17">
        <f t="shared" si="510"/>
        <v>300</v>
      </c>
      <c r="W1869" s="17">
        <v>300000</v>
      </c>
      <c r="X1869" s="17" t="s">
        <v>64</v>
      </c>
      <c r="Y1869" s="17" t="s">
        <v>583</v>
      </c>
      <c r="Z1869" s="17">
        <v>20201120</v>
      </c>
      <c r="AA1869" s="17" t="s">
        <v>137</v>
      </c>
      <c r="AB1869" s="17">
        <v>1</v>
      </c>
      <c r="AC1869" s="17" t="str">
        <f>IFERROR(VLOOKUP(A1869,[1]Cruces!AJ:AK,2,0),VLOOKUP(CONCATENATE(X1869,AA1869),[1]Cruces!G:H,2,0))</f>
        <v>Solicitud de Obra</v>
      </c>
      <c r="AD1869" s="17">
        <f t="shared" si="496"/>
        <v>20</v>
      </c>
      <c r="AE1869" s="17">
        <f t="shared" si="497"/>
        <v>11</v>
      </c>
      <c r="AF1869" s="17">
        <f t="shared" si="498"/>
        <v>2020</v>
      </c>
      <c r="AG1869" s="17" t="str">
        <f>IFERROR(VLOOKUP(MID(A1869,2,4)*1,[1]Cruces!K:L,2,0),"Verificar")</f>
        <v>Atlántico Norte</v>
      </c>
      <c r="AH1869" s="17">
        <f t="shared" ca="1" si="499"/>
        <v>5</v>
      </c>
      <c r="AI1869" s="17" t="str">
        <f>IFERROR(VLOOKUP(U1869,[1]Cruces!$O$1:$P$6,2,0),"Sin Orden")</f>
        <v>Sin Orden</v>
      </c>
      <c r="AJ1869" s="17">
        <f t="shared" si="500"/>
        <v>20</v>
      </c>
      <c r="AK1869" s="17">
        <f t="shared" si="501"/>
        <v>11</v>
      </c>
      <c r="AL1869" s="17">
        <f t="shared" si="502"/>
        <v>2020</v>
      </c>
      <c r="AM1869" s="17">
        <f t="shared" ca="1" si="503"/>
        <v>5</v>
      </c>
      <c r="AN1869" s="18" t="str">
        <f>IFERROR(VLOOKUP(R1869*1,'[1]Ordenes de Servicio'!G:K,5,0),"No Cruza")</f>
        <v>No Cruza</v>
      </c>
      <c r="AO1869" s="17">
        <f t="shared" ca="1" si="504"/>
        <v>5</v>
      </c>
      <c r="AP1869" s="17">
        <f t="shared" si="505"/>
        <v>20</v>
      </c>
      <c r="AQ1869" s="17">
        <f t="shared" si="506"/>
        <v>11</v>
      </c>
      <c r="AR1869" s="17">
        <f t="shared" si="507"/>
        <v>2020</v>
      </c>
      <c r="AS1869" s="17">
        <f t="shared" ca="1" si="508"/>
        <v>5</v>
      </c>
      <c r="AT1869" s="17" t="str">
        <f t="shared" ca="1" si="511"/>
        <v>No</v>
      </c>
      <c r="AU1869" s="17">
        <f t="shared" si="509"/>
        <v>0</v>
      </c>
      <c r="AV1869" s="17" t="str">
        <f>+VLOOKUP(B1869,[1]Cruces!S:T,2,0)</f>
        <v>2. Factibilidad</v>
      </c>
    </row>
    <row r="1870" spans="1:48" hidden="1" x14ac:dyDescent="0.25">
      <c r="A1870" s="17" t="s">
        <v>8851</v>
      </c>
      <c r="B1870" s="17" t="s">
        <v>569</v>
      </c>
      <c r="C1870" s="17">
        <v>0</v>
      </c>
      <c r="D1870" s="17">
        <v>0</v>
      </c>
      <c r="E1870" s="17" t="s">
        <v>55</v>
      </c>
      <c r="F1870" s="17" t="s">
        <v>5366</v>
      </c>
      <c r="G1870" s="17" t="s">
        <v>8852</v>
      </c>
      <c r="H1870" s="17">
        <v>3006151212</v>
      </c>
      <c r="I1870" s="17" t="s">
        <v>71</v>
      </c>
      <c r="J1870" s="17" t="s">
        <v>59</v>
      </c>
      <c r="K1870" s="17" t="s">
        <v>8853</v>
      </c>
      <c r="L1870" s="17" t="s">
        <v>5368</v>
      </c>
      <c r="M1870" s="17" t="s">
        <v>5369</v>
      </c>
      <c r="N1870" s="17" t="s">
        <v>572</v>
      </c>
      <c r="O1870" s="17">
        <v>20201119</v>
      </c>
      <c r="P1870" s="17">
        <v>20201119</v>
      </c>
      <c r="Q1870" s="17">
        <v>1170</v>
      </c>
      <c r="R1870" s="17">
        <v>0</v>
      </c>
      <c r="S1870" s="17"/>
      <c r="T1870" s="17" t="s">
        <v>63</v>
      </c>
      <c r="U1870" s="17"/>
      <c r="V1870" s="17">
        <f t="shared" si="510"/>
        <v>3</v>
      </c>
      <c r="W1870" s="17">
        <v>3000</v>
      </c>
      <c r="X1870" s="17" t="s">
        <v>7065</v>
      </c>
      <c r="Y1870" s="17" t="s">
        <v>569</v>
      </c>
      <c r="Z1870" s="17">
        <v>20201119</v>
      </c>
      <c r="AA1870" s="17" t="s">
        <v>1947</v>
      </c>
      <c r="AB1870" s="17">
        <v>1</v>
      </c>
      <c r="AC1870" s="17" t="str">
        <f>IFERROR(VLOOKUP(A1870,[1]Cruces!AJ:AK,2,0),VLOOKUP(CONCATENATE(X1870,AA1870),[1]Cruces!G:H,2,0))</f>
        <v>Solicitud por BT</v>
      </c>
      <c r="AD1870" s="17">
        <f t="shared" ref="AD1870:AD1929" si="512">MID(O1870,7,2)*1</f>
        <v>19</v>
      </c>
      <c r="AE1870" s="17">
        <f t="shared" ref="AE1870:AE1929" si="513">MID(O1870,5,2)*1</f>
        <v>11</v>
      </c>
      <c r="AF1870" s="17">
        <f t="shared" ref="AF1870:AF1929" si="514">MID(O1870,1,4)*1</f>
        <v>2020</v>
      </c>
      <c r="AG1870" s="17" t="str">
        <f>IFERROR(VLOOKUP(MID(A1870,2,4)*1,[1]Cruces!K:L,2,0),"Verificar")</f>
        <v>Atlántico Norte</v>
      </c>
      <c r="AH1870" s="17">
        <f t="shared" ref="AH1870:AH1929" ca="1" si="515">TODAY()-DATE(AF1870,AE1870,AD1870)</f>
        <v>6</v>
      </c>
      <c r="AI1870" s="17" t="str">
        <f>IFERROR(VLOOKUP(U1870,[1]Cruces!$O$1:$P$6,2,0),"Sin Orden")</f>
        <v>Sin Orden</v>
      </c>
      <c r="AJ1870" s="17">
        <f t="shared" ref="AJ1870:AJ1929" si="516">MID(Z1870,7,2)*1</f>
        <v>19</v>
      </c>
      <c r="AK1870" s="17">
        <f t="shared" ref="AK1870:AK1929" si="517">MID(Z1870,5,2)*1</f>
        <v>11</v>
      </c>
      <c r="AL1870" s="17">
        <f t="shared" ref="AL1870:AL1929" si="518">MID(Z1870,1,4)*1</f>
        <v>2020</v>
      </c>
      <c r="AM1870" s="17">
        <f t="shared" ref="AM1870:AM1929" ca="1" si="519">+TODAY()-DATE(AL1870,AK1870,AJ1870)</f>
        <v>6</v>
      </c>
      <c r="AN1870" s="18" t="str">
        <f>IFERROR(VLOOKUP(R1870*1,'[1]Ordenes de Servicio'!G:K,5,0),"No Cruza")</f>
        <v>No Cruza</v>
      </c>
      <c r="AO1870" s="17">
        <f t="shared" ref="AO1870:AO1929" ca="1" si="520">+IF(AI1870="Resuelta",DATE(AL1870,AK1870,AJ1870)-DATE(AF1870,AE1870,AD1870),TODAY()-DATE(AL1870,AK1870,AJ1870))</f>
        <v>6</v>
      </c>
      <c r="AP1870" s="17">
        <f t="shared" ref="AP1870:AP1929" si="521">MID(P1870,7,2)*1</f>
        <v>19</v>
      </c>
      <c r="AQ1870" s="17">
        <f t="shared" ref="AQ1870:AQ1929" si="522">MID(P1870,5,2)*1</f>
        <v>11</v>
      </c>
      <c r="AR1870" s="17">
        <f t="shared" ref="AR1870:AR1929" si="523">MID(P1870,1,4)*1</f>
        <v>2020</v>
      </c>
      <c r="AS1870" s="17">
        <f t="shared" ref="AS1870:AS1929" ca="1" si="524">+TODAY()-DATE(AR1870,AQ1870,AP1870)</f>
        <v>6</v>
      </c>
      <c r="AT1870" s="17" t="str">
        <f t="shared" ca="1" si="511"/>
        <v>No</v>
      </c>
      <c r="AU1870" s="17">
        <f t="shared" ref="AU1870:AU1929" si="525">IF(DATE(AL1870,AK1870,AJ1870)-DATE(AR1870,AQ1870,AP1870)&lt;0,DATE(AR1870,AQ1870,AP1870)-DATE(AL1870,AK1870,AJ1870),DATE(AL1870,AK1870,AJ1870)-DATE(AR1870,AQ1870,AP1870))</f>
        <v>0</v>
      </c>
      <c r="AV1870" s="17" t="str">
        <f>+VLOOKUP(B1870,[1]Cruces!S:T,2,0)</f>
        <v>1. Solicitud</v>
      </c>
    </row>
    <row r="1871" spans="1:48" hidden="1" x14ac:dyDescent="0.25">
      <c r="A1871" s="17" t="s">
        <v>10577</v>
      </c>
      <c r="B1871" s="17" t="s">
        <v>296</v>
      </c>
      <c r="C1871" s="17">
        <v>0</v>
      </c>
      <c r="D1871" s="17">
        <v>0</v>
      </c>
      <c r="E1871" s="17" t="s">
        <v>55</v>
      </c>
      <c r="F1871" s="17" t="s">
        <v>932</v>
      </c>
      <c r="G1871" s="17" t="s">
        <v>10521</v>
      </c>
      <c r="H1871" s="17">
        <v>0</v>
      </c>
      <c r="I1871" s="17" t="s">
        <v>116</v>
      </c>
      <c r="J1871" s="17" t="s">
        <v>59</v>
      </c>
      <c r="K1871" s="17" t="s">
        <v>97</v>
      </c>
      <c r="L1871" s="17" t="s">
        <v>935</v>
      </c>
      <c r="M1871" s="17" t="s">
        <v>936</v>
      </c>
      <c r="N1871" s="17" t="s">
        <v>301</v>
      </c>
      <c r="O1871" s="17">
        <v>20200916</v>
      </c>
      <c r="P1871" s="17">
        <v>20200916</v>
      </c>
      <c r="Q1871" s="17">
        <v>3460</v>
      </c>
      <c r="R1871" s="17">
        <v>28160428</v>
      </c>
      <c r="S1871" s="17" t="s">
        <v>100</v>
      </c>
      <c r="T1871" s="17" t="s">
        <v>63</v>
      </c>
      <c r="U1871" s="17" t="s">
        <v>91</v>
      </c>
      <c r="V1871" s="17">
        <f t="shared" ref="V1871:V1930" si="526">+W1871/1000</f>
        <v>75</v>
      </c>
      <c r="W1871" s="17">
        <v>75000</v>
      </c>
      <c r="X1871" s="17" t="s">
        <v>64</v>
      </c>
      <c r="Y1871" s="17" t="s">
        <v>296</v>
      </c>
      <c r="Z1871" s="17">
        <v>20200916</v>
      </c>
      <c r="AA1871" s="17" t="s">
        <v>78</v>
      </c>
      <c r="AB1871" s="17">
        <v>1</v>
      </c>
      <c r="AC1871" s="17" t="str">
        <f>IFERROR(VLOOKUP(A1871,[1]Cruces!AJ:AK,2,0),VLOOKUP(CONCATENATE(X1871,AA1871),[1]Cruces!G:H,2,0))</f>
        <v>Exp BMT</v>
      </c>
      <c r="AD1871" s="17">
        <f t="shared" si="512"/>
        <v>16</v>
      </c>
      <c r="AE1871" s="17">
        <f t="shared" si="513"/>
        <v>9</v>
      </c>
      <c r="AF1871" s="17">
        <f t="shared" si="514"/>
        <v>2020</v>
      </c>
      <c r="AG1871" s="17" t="str">
        <f>IFERROR(VLOOKUP(MID(A1871,2,4)*1,[1]Cruces!K:L,2,0),"Verificar")</f>
        <v>Magdalena</v>
      </c>
      <c r="AH1871" s="17">
        <f t="shared" ca="1" si="515"/>
        <v>70</v>
      </c>
      <c r="AI1871" s="17" t="str">
        <f>IFERROR(VLOOKUP(U1871,[1]Cruces!$O$1:$P$6,2,0),"Sin Orden")</f>
        <v>Resuelta</v>
      </c>
      <c r="AJ1871" s="17">
        <f t="shared" si="516"/>
        <v>16</v>
      </c>
      <c r="AK1871" s="17">
        <f t="shared" si="517"/>
        <v>9</v>
      </c>
      <c r="AL1871" s="17">
        <f t="shared" si="518"/>
        <v>2020</v>
      </c>
      <c r="AM1871" s="17">
        <f t="shared" ca="1" si="519"/>
        <v>70</v>
      </c>
      <c r="AN1871" s="18" t="str">
        <f>IFERROR(VLOOKUP(R1871*1,'[1]Ordenes de Servicio'!G:K,5,0),"No Cruza")</f>
        <v>No Cruza</v>
      </c>
      <c r="AO1871" s="17">
        <f t="shared" ca="1" si="520"/>
        <v>0</v>
      </c>
      <c r="AP1871" s="17">
        <f t="shared" si="521"/>
        <v>16</v>
      </c>
      <c r="AQ1871" s="17">
        <f t="shared" si="522"/>
        <v>9</v>
      </c>
      <c r="AR1871" s="17">
        <f t="shared" si="523"/>
        <v>2020</v>
      </c>
      <c r="AS1871" s="17">
        <f t="shared" ca="1" si="524"/>
        <v>70</v>
      </c>
      <c r="AT1871" s="17" t="str">
        <f t="shared" ref="AT1871:AT1930" ca="1" si="527">IF(AS1871&gt;359,"Si","No")</f>
        <v>No</v>
      </c>
      <c r="AU1871" s="17">
        <f t="shared" si="525"/>
        <v>0</v>
      </c>
      <c r="AV1871" s="17" t="str">
        <f>+VLOOKUP(B1871,[1]Cruces!S:T,2,0)</f>
        <v>3. Evaluación Técnico Ecónomica</v>
      </c>
    </row>
    <row r="1872" spans="1:48" hidden="1" x14ac:dyDescent="0.25">
      <c r="A1872" s="17" t="s">
        <v>3531</v>
      </c>
      <c r="B1872" s="17" t="s">
        <v>68</v>
      </c>
      <c r="C1872" s="17">
        <v>0</v>
      </c>
      <c r="D1872" s="17">
        <v>0</v>
      </c>
      <c r="E1872" s="17" t="s">
        <v>55</v>
      </c>
      <c r="F1872" s="17" t="s">
        <v>232</v>
      </c>
      <c r="G1872" s="17" t="s">
        <v>3532</v>
      </c>
      <c r="H1872" s="17">
        <v>0</v>
      </c>
      <c r="I1872" s="17" t="s">
        <v>83</v>
      </c>
      <c r="J1872" s="17" t="s">
        <v>59</v>
      </c>
      <c r="K1872" s="17" t="s">
        <v>97</v>
      </c>
      <c r="L1872" s="17" t="s">
        <v>111</v>
      </c>
      <c r="M1872" s="17" t="s">
        <v>112</v>
      </c>
      <c r="N1872" s="17" t="s">
        <v>75</v>
      </c>
      <c r="O1872" s="17">
        <v>20190114</v>
      </c>
      <c r="P1872" s="17">
        <v>20190114</v>
      </c>
      <c r="Q1872" s="17">
        <v>7542</v>
      </c>
      <c r="R1872" s="17">
        <v>0</v>
      </c>
      <c r="S1872" s="17"/>
      <c r="T1872" s="17" t="s">
        <v>63</v>
      </c>
      <c r="U1872" s="17"/>
      <c r="V1872" s="17">
        <f t="shared" si="526"/>
        <v>75</v>
      </c>
      <c r="W1872" s="17">
        <v>75000</v>
      </c>
      <c r="X1872" s="17" t="s">
        <v>64</v>
      </c>
      <c r="Y1872" s="17" t="s">
        <v>150</v>
      </c>
      <c r="Z1872" s="17">
        <v>20200218</v>
      </c>
      <c r="AA1872" s="17" t="s">
        <v>101</v>
      </c>
      <c r="AB1872" s="17">
        <v>1</v>
      </c>
      <c r="AC1872" s="17" t="str">
        <f>IFERROR(VLOOKUP(A1872,[1]Cruces!AJ:AK,2,0),VLOOKUP(CONCATENATE(X1872,AA1872),[1]Cruces!G:H,2,0))</f>
        <v>Solicitud de Obra</v>
      </c>
      <c r="AD1872" s="17">
        <f t="shared" si="512"/>
        <v>14</v>
      </c>
      <c r="AE1872" s="17">
        <f t="shared" si="513"/>
        <v>1</v>
      </c>
      <c r="AF1872" s="17">
        <f t="shared" si="514"/>
        <v>2019</v>
      </c>
      <c r="AG1872" s="17" t="str">
        <f>IFERROR(VLOOKUP(MID(A1872,2,4)*1,[1]Cruces!K:L,2,0),"Verificar")</f>
        <v>Atlántico Sur</v>
      </c>
      <c r="AH1872" s="17">
        <f t="shared" ca="1" si="515"/>
        <v>681</v>
      </c>
      <c r="AI1872" s="17" t="str">
        <f>IFERROR(VLOOKUP(U1872,[1]Cruces!$O$1:$P$6,2,0),"Sin Orden")</f>
        <v>Sin Orden</v>
      </c>
      <c r="AJ1872" s="17">
        <f t="shared" si="516"/>
        <v>18</v>
      </c>
      <c r="AK1872" s="17">
        <f t="shared" si="517"/>
        <v>2</v>
      </c>
      <c r="AL1872" s="17">
        <f t="shared" si="518"/>
        <v>2020</v>
      </c>
      <c r="AM1872" s="17">
        <f t="shared" ca="1" si="519"/>
        <v>281</v>
      </c>
      <c r="AN1872" s="18" t="str">
        <f>IFERROR(VLOOKUP(R1872*1,'[1]Ordenes de Servicio'!G:K,5,0),"No Cruza")</f>
        <v>No Cruza</v>
      </c>
      <c r="AO1872" s="17">
        <f t="shared" ca="1" si="520"/>
        <v>281</v>
      </c>
      <c r="AP1872" s="17">
        <f t="shared" si="521"/>
        <v>14</v>
      </c>
      <c r="AQ1872" s="17">
        <f t="shared" si="522"/>
        <v>1</v>
      </c>
      <c r="AR1872" s="17">
        <f t="shared" si="523"/>
        <v>2019</v>
      </c>
      <c r="AS1872" s="17">
        <f t="shared" ca="1" si="524"/>
        <v>681</v>
      </c>
      <c r="AT1872" s="17" t="str">
        <f t="shared" ca="1" si="527"/>
        <v>Si</v>
      </c>
      <c r="AU1872" s="17">
        <f t="shared" si="525"/>
        <v>400</v>
      </c>
      <c r="AV1872" s="17" t="str">
        <f>+VLOOKUP(B1872,[1]Cruces!S:T,2,0)</f>
        <v>5. Consultoría / Adjudicación</v>
      </c>
    </row>
    <row r="1873" spans="1:48" x14ac:dyDescent="0.25">
      <c r="A1873" s="17" t="s">
        <v>3533</v>
      </c>
      <c r="B1873" s="17" t="s">
        <v>253</v>
      </c>
      <c r="C1873" s="17">
        <v>4095247</v>
      </c>
      <c r="D1873" s="17">
        <v>0</v>
      </c>
      <c r="E1873" s="17" t="s">
        <v>55</v>
      </c>
      <c r="F1873" s="17" t="s">
        <v>56</v>
      </c>
      <c r="G1873" s="17" t="s">
        <v>534</v>
      </c>
      <c r="H1873" s="17">
        <v>3008144420</v>
      </c>
      <c r="I1873" s="17" t="s">
        <v>71</v>
      </c>
      <c r="J1873" s="17" t="s">
        <v>59</v>
      </c>
      <c r="K1873" s="17" t="s">
        <v>535</v>
      </c>
      <c r="L1873" s="17" t="s">
        <v>536</v>
      </c>
      <c r="M1873" s="17" t="s">
        <v>537</v>
      </c>
      <c r="N1873" s="17" t="s">
        <v>257</v>
      </c>
      <c r="O1873" s="17">
        <v>20191226</v>
      </c>
      <c r="P1873" s="17">
        <v>20191226</v>
      </c>
      <c r="Q1873" s="17">
        <v>1170</v>
      </c>
      <c r="R1873" s="17">
        <v>0</v>
      </c>
      <c r="S1873" s="17"/>
      <c r="T1873" s="17" t="s">
        <v>63</v>
      </c>
      <c r="U1873" s="17"/>
      <c r="V1873" s="17">
        <f t="shared" si="526"/>
        <v>75</v>
      </c>
      <c r="W1873" s="17">
        <v>75000</v>
      </c>
      <c r="X1873" s="17" t="s">
        <v>89</v>
      </c>
      <c r="Y1873" s="17" t="s">
        <v>253</v>
      </c>
      <c r="Z1873" s="17">
        <v>20191226</v>
      </c>
      <c r="AA1873" s="17" t="s">
        <v>335</v>
      </c>
      <c r="AB1873" s="17">
        <v>1</v>
      </c>
      <c r="AC1873" s="17" t="str">
        <f>IFERROR(VLOOKUP(A1873,[1]Cruces!AJ:AK,2,0),VLOOKUP(CONCATENATE(X1873,AA1873),[1]Cruces!G:H,2,0))</f>
        <v>Solicitud de Obra</v>
      </c>
      <c r="AD1873" s="17">
        <f t="shared" si="512"/>
        <v>26</v>
      </c>
      <c r="AE1873" s="17">
        <f t="shared" si="513"/>
        <v>12</v>
      </c>
      <c r="AF1873" s="17">
        <f t="shared" si="514"/>
        <v>2019</v>
      </c>
      <c r="AG1873" s="17" t="str">
        <f>IFERROR(VLOOKUP(MID(A1873,2,4)*1,[1]Cruces!K:L,2,0),"Verificar")</f>
        <v>Atlántico Norte</v>
      </c>
      <c r="AH1873" s="17">
        <f t="shared" ca="1" si="515"/>
        <v>335</v>
      </c>
      <c r="AI1873" s="17" t="str">
        <f>IFERROR(VLOOKUP(U1873,[1]Cruces!$O$1:$P$6,2,0),"Sin Orden")</f>
        <v>Sin Orden</v>
      </c>
      <c r="AJ1873" s="17">
        <f t="shared" si="516"/>
        <v>26</v>
      </c>
      <c r="AK1873" s="17">
        <f t="shared" si="517"/>
        <v>12</v>
      </c>
      <c r="AL1873" s="17">
        <f t="shared" si="518"/>
        <v>2019</v>
      </c>
      <c r="AM1873" s="17">
        <f t="shared" ca="1" si="519"/>
        <v>335</v>
      </c>
      <c r="AN1873" s="18" t="str">
        <f>IFERROR(VLOOKUP(R1873*1,'[1]Ordenes de Servicio'!G:K,5,0),"No Cruza")</f>
        <v>No Cruza</v>
      </c>
      <c r="AO1873" s="17">
        <f t="shared" ca="1" si="520"/>
        <v>335</v>
      </c>
      <c r="AP1873" s="17">
        <f t="shared" si="521"/>
        <v>26</v>
      </c>
      <c r="AQ1873" s="17">
        <f t="shared" si="522"/>
        <v>12</v>
      </c>
      <c r="AR1873" s="17">
        <f t="shared" si="523"/>
        <v>2019</v>
      </c>
      <c r="AS1873" s="17">
        <f t="shared" ca="1" si="524"/>
        <v>335</v>
      </c>
      <c r="AT1873" s="17" t="str">
        <f t="shared" ca="1" si="527"/>
        <v>No</v>
      </c>
      <c r="AU1873" s="17">
        <f t="shared" si="525"/>
        <v>0</v>
      </c>
      <c r="AV1873" s="17" t="str">
        <f>+VLOOKUP(B1873,[1]Cruces!S:T,2,0)</f>
        <v>9. Contratación</v>
      </c>
    </row>
    <row r="1874" spans="1:48" hidden="1" x14ac:dyDescent="0.25">
      <c r="A1874" s="17" t="s">
        <v>3534</v>
      </c>
      <c r="B1874" s="17" t="s">
        <v>68</v>
      </c>
      <c r="C1874" s="17">
        <v>0</v>
      </c>
      <c r="D1874" s="17">
        <v>0</v>
      </c>
      <c r="E1874" s="17" t="s">
        <v>55</v>
      </c>
      <c r="F1874" s="17" t="s">
        <v>107</v>
      </c>
      <c r="G1874" s="17" t="s">
        <v>3535</v>
      </c>
      <c r="H1874" s="17">
        <v>0</v>
      </c>
      <c r="I1874" s="17" t="s">
        <v>71</v>
      </c>
      <c r="J1874" s="17" t="s">
        <v>59</v>
      </c>
      <c r="K1874" s="17" t="s">
        <v>3536</v>
      </c>
      <c r="L1874" s="17" t="s">
        <v>117</v>
      </c>
      <c r="M1874" s="17" t="s">
        <v>118</v>
      </c>
      <c r="N1874" s="17" t="s">
        <v>75</v>
      </c>
      <c r="O1874" s="17">
        <v>20200327</v>
      </c>
      <c r="P1874" s="17">
        <v>20200724</v>
      </c>
      <c r="Q1874" s="17">
        <v>1110</v>
      </c>
      <c r="R1874" s="17">
        <v>27297284</v>
      </c>
      <c r="S1874" s="17" t="s">
        <v>100</v>
      </c>
      <c r="T1874" s="17" t="s">
        <v>63</v>
      </c>
      <c r="U1874" s="17" t="s">
        <v>91</v>
      </c>
      <c r="V1874" s="17">
        <f t="shared" si="526"/>
        <v>300</v>
      </c>
      <c r="W1874" s="17">
        <v>300000</v>
      </c>
      <c r="X1874" s="17" t="s">
        <v>64</v>
      </c>
      <c r="Y1874" s="17" t="s">
        <v>136</v>
      </c>
      <c r="Z1874" s="17">
        <v>20200728</v>
      </c>
      <c r="AA1874" s="17" t="s">
        <v>137</v>
      </c>
      <c r="AB1874" s="17">
        <v>1</v>
      </c>
      <c r="AC1874" s="17" t="str">
        <f>IFERROR(VLOOKUP(A1874,[1]Cruces!AJ:AK,2,0),VLOOKUP(CONCATENATE(X1874,AA1874),[1]Cruces!G:H,2,0))</f>
        <v>Solicitud de Obra</v>
      </c>
      <c r="AD1874" s="17">
        <f t="shared" si="512"/>
        <v>27</v>
      </c>
      <c r="AE1874" s="17">
        <f t="shared" si="513"/>
        <v>3</v>
      </c>
      <c r="AF1874" s="17">
        <f t="shared" si="514"/>
        <v>2020</v>
      </c>
      <c r="AG1874" s="17" t="str">
        <f>IFERROR(VLOOKUP(MID(A1874,2,4)*1,[1]Cruces!K:L,2,0),"Verificar")</f>
        <v>Atlántico Norte</v>
      </c>
      <c r="AH1874" s="17">
        <f t="shared" ca="1" si="515"/>
        <v>243</v>
      </c>
      <c r="AI1874" s="17" t="str">
        <f>IFERROR(VLOOKUP(U1874,[1]Cruces!$O$1:$P$6,2,0),"Sin Orden")</f>
        <v>Resuelta</v>
      </c>
      <c r="AJ1874" s="17">
        <f t="shared" si="516"/>
        <v>28</v>
      </c>
      <c r="AK1874" s="17">
        <f t="shared" si="517"/>
        <v>7</v>
      </c>
      <c r="AL1874" s="17">
        <f t="shared" si="518"/>
        <v>2020</v>
      </c>
      <c r="AM1874" s="17">
        <f t="shared" ca="1" si="519"/>
        <v>120</v>
      </c>
      <c r="AN1874" s="18" t="str">
        <f>IFERROR(VLOOKUP(R1874*1,'[1]Ordenes de Servicio'!G:K,5,0),"No Cruza")</f>
        <v>No Cruza</v>
      </c>
      <c r="AO1874" s="17">
        <f t="shared" ca="1" si="520"/>
        <v>123</v>
      </c>
      <c r="AP1874" s="17">
        <f t="shared" si="521"/>
        <v>24</v>
      </c>
      <c r="AQ1874" s="17">
        <f t="shared" si="522"/>
        <v>7</v>
      </c>
      <c r="AR1874" s="17">
        <f t="shared" si="523"/>
        <v>2020</v>
      </c>
      <c r="AS1874" s="17">
        <f t="shared" ca="1" si="524"/>
        <v>124</v>
      </c>
      <c r="AT1874" s="17" t="str">
        <f t="shared" ca="1" si="527"/>
        <v>No</v>
      </c>
      <c r="AU1874" s="17">
        <f t="shared" si="525"/>
        <v>4</v>
      </c>
      <c r="AV1874" s="17" t="str">
        <f>+VLOOKUP(B1874,[1]Cruces!S:T,2,0)</f>
        <v>5. Consultoría / Adjudicación</v>
      </c>
    </row>
    <row r="1875" spans="1:48" hidden="1" x14ac:dyDescent="0.25">
      <c r="A1875" s="17" t="s">
        <v>10578</v>
      </c>
      <c r="B1875" s="17" t="s">
        <v>296</v>
      </c>
      <c r="C1875" s="17">
        <v>0</v>
      </c>
      <c r="D1875" s="17">
        <v>0</v>
      </c>
      <c r="E1875" s="17" t="s">
        <v>55</v>
      </c>
      <c r="F1875" s="17" t="s">
        <v>932</v>
      </c>
      <c r="G1875" s="17" t="s">
        <v>10579</v>
      </c>
      <c r="H1875" s="17">
        <v>0</v>
      </c>
      <c r="I1875" s="17" t="s">
        <v>71</v>
      </c>
      <c r="J1875" s="17" t="s">
        <v>59</v>
      </c>
      <c r="K1875" s="17" t="s">
        <v>97</v>
      </c>
      <c r="L1875" s="17" t="s">
        <v>935</v>
      </c>
      <c r="M1875" s="17" t="s">
        <v>936</v>
      </c>
      <c r="N1875" s="17" t="s">
        <v>301</v>
      </c>
      <c r="O1875" s="17">
        <v>20200907</v>
      </c>
      <c r="P1875" s="17">
        <v>20200907</v>
      </c>
      <c r="Q1875" s="17">
        <v>9340</v>
      </c>
      <c r="R1875" s="17">
        <v>28139854</v>
      </c>
      <c r="S1875" s="17" t="s">
        <v>100</v>
      </c>
      <c r="T1875" s="17" t="s">
        <v>63</v>
      </c>
      <c r="U1875" s="17" t="s">
        <v>91</v>
      </c>
      <c r="V1875" s="17">
        <f t="shared" si="526"/>
        <v>25</v>
      </c>
      <c r="W1875" s="17">
        <v>25000</v>
      </c>
      <c r="X1875" s="17" t="s">
        <v>64</v>
      </c>
      <c r="Y1875" s="17" t="s">
        <v>296</v>
      </c>
      <c r="Z1875" s="17">
        <v>20200907</v>
      </c>
      <c r="AA1875" s="17" t="s">
        <v>78</v>
      </c>
      <c r="AB1875" s="17">
        <v>1</v>
      </c>
      <c r="AC1875" s="17" t="str">
        <f>IFERROR(VLOOKUP(A1875,[1]Cruces!AJ:AK,2,0),VLOOKUP(CONCATENATE(X1875,AA1875),[1]Cruces!G:H,2,0))</f>
        <v>Exp BMT</v>
      </c>
      <c r="AD1875" s="17">
        <f t="shared" si="512"/>
        <v>7</v>
      </c>
      <c r="AE1875" s="17">
        <f t="shared" si="513"/>
        <v>9</v>
      </c>
      <c r="AF1875" s="17">
        <f t="shared" si="514"/>
        <v>2020</v>
      </c>
      <c r="AG1875" s="17" t="str">
        <f>IFERROR(VLOOKUP(MID(A1875,2,4)*1,[1]Cruces!K:L,2,0),"Verificar")</f>
        <v>Magdalena</v>
      </c>
      <c r="AH1875" s="17">
        <f t="shared" ca="1" si="515"/>
        <v>79</v>
      </c>
      <c r="AI1875" s="17" t="str">
        <f>IFERROR(VLOOKUP(U1875,[1]Cruces!$O$1:$P$6,2,0),"Sin Orden")</f>
        <v>Resuelta</v>
      </c>
      <c r="AJ1875" s="17">
        <f t="shared" si="516"/>
        <v>7</v>
      </c>
      <c r="AK1875" s="17">
        <f t="shared" si="517"/>
        <v>9</v>
      </c>
      <c r="AL1875" s="17">
        <f t="shared" si="518"/>
        <v>2020</v>
      </c>
      <c r="AM1875" s="17">
        <f t="shared" ca="1" si="519"/>
        <v>79</v>
      </c>
      <c r="AN1875" s="18" t="str">
        <f>IFERROR(VLOOKUP(R1875*1,'[1]Ordenes de Servicio'!G:K,5,0),"No Cruza")</f>
        <v>No Cruza</v>
      </c>
      <c r="AO1875" s="17">
        <f t="shared" ca="1" si="520"/>
        <v>0</v>
      </c>
      <c r="AP1875" s="17">
        <f t="shared" si="521"/>
        <v>7</v>
      </c>
      <c r="AQ1875" s="17">
        <f t="shared" si="522"/>
        <v>9</v>
      </c>
      <c r="AR1875" s="17">
        <f t="shared" si="523"/>
        <v>2020</v>
      </c>
      <c r="AS1875" s="17">
        <f t="shared" ca="1" si="524"/>
        <v>79</v>
      </c>
      <c r="AT1875" s="17" t="str">
        <f t="shared" ca="1" si="527"/>
        <v>No</v>
      </c>
      <c r="AU1875" s="17">
        <f t="shared" si="525"/>
        <v>0</v>
      </c>
      <c r="AV1875" s="17" t="str">
        <f>+VLOOKUP(B1875,[1]Cruces!S:T,2,0)</f>
        <v>3. Evaluación Técnico Ecónomica</v>
      </c>
    </row>
    <row r="1876" spans="1:48" x14ac:dyDescent="0.25">
      <c r="A1876" s="17" t="s">
        <v>3537</v>
      </c>
      <c r="B1876" s="17" t="s">
        <v>80</v>
      </c>
      <c r="C1876" s="17">
        <v>0</v>
      </c>
      <c r="D1876" s="17">
        <v>0</v>
      </c>
      <c r="E1876" s="17" t="s">
        <v>55</v>
      </c>
      <c r="F1876" s="17" t="s">
        <v>224</v>
      </c>
      <c r="G1876" s="17" t="s">
        <v>3538</v>
      </c>
      <c r="H1876" s="17">
        <v>0</v>
      </c>
      <c r="I1876" s="17" t="s">
        <v>71</v>
      </c>
      <c r="J1876" s="17" t="s">
        <v>59</v>
      </c>
      <c r="K1876" s="17" t="s">
        <v>97</v>
      </c>
      <c r="L1876" s="17" t="s">
        <v>205</v>
      </c>
      <c r="M1876" s="17" t="s">
        <v>206</v>
      </c>
      <c r="N1876" s="17" t="s">
        <v>87</v>
      </c>
      <c r="O1876" s="17">
        <v>20130910</v>
      </c>
      <c r="P1876" s="17">
        <v>20140414</v>
      </c>
      <c r="Q1876" s="17">
        <v>1110</v>
      </c>
      <c r="R1876" s="17">
        <v>20161935</v>
      </c>
      <c r="S1876" s="17" t="s">
        <v>76</v>
      </c>
      <c r="T1876" s="17" t="s">
        <v>63</v>
      </c>
      <c r="U1876" s="17" t="s">
        <v>91</v>
      </c>
      <c r="V1876" s="17">
        <f t="shared" si="526"/>
        <v>45</v>
      </c>
      <c r="W1876" s="17">
        <v>45000</v>
      </c>
      <c r="X1876" s="17" t="s">
        <v>64</v>
      </c>
      <c r="Y1876" s="17" t="s">
        <v>80</v>
      </c>
      <c r="Z1876" s="17">
        <v>20140414</v>
      </c>
      <c r="AA1876" s="17" t="s">
        <v>78</v>
      </c>
      <c r="AB1876" s="17">
        <v>1</v>
      </c>
      <c r="AC1876" s="17" t="str">
        <f>IFERROR(VLOOKUP(A1876,[1]Cruces!AJ:AK,2,0),VLOOKUP(CONCATENATE(X1876,AA1876),[1]Cruces!G:H,2,0))</f>
        <v>Solicitud de Obra</v>
      </c>
      <c r="AD1876" s="17">
        <f t="shared" si="512"/>
        <v>10</v>
      </c>
      <c r="AE1876" s="17">
        <f t="shared" si="513"/>
        <v>9</v>
      </c>
      <c r="AF1876" s="17">
        <f t="shared" si="514"/>
        <v>2013</v>
      </c>
      <c r="AG1876" s="17" t="str">
        <f>IFERROR(VLOOKUP(MID(A1876,2,4)*1,[1]Cruces!K:L,2,0),"Verificar")</f>
        <v>Atlántico Norte</v>
      </c>
      <c r="AH1876" s="17">
        <f t="shared" ca="1" si="515"/>
        <v>2633</v>
      </c>
      <c r="AI1876" s="17" t="str">
        <f>IFERROR(VLOOKUP(U1876,[1]Cruces!$O$1:$P$6,2,0),"Sin Orden")</f>
        <v>Resuelta</v>
      </c>
      <c r="AJ1876" s="17">
        <f t="shared" si="516"/>
        <v>14</v>
      </c>
      <c r="AK1876" s="17">
        <f t="shared" si="517"/>
        <v>4</v>
      </c>
      <c r="AL1876" s="17">
        <f t="shared" si="518"/>
        <v>2014</v>
      </c>
      <c r="AM1876" s="17">
        <f t="shared" ca="1" si="519"/>
        <v>2417</v>
      </c>
      <c r="AN1876" s="18" t="str">
        <f>IFERROR(VLOOKUP(R1876*1,'[1]Ordenes de Servicio'!G:K,5,0),"No Cruza")</f>
        <v>No Cruza</v>
      </c>
      <c r="AO1876" s="17">
        <f t="shared" ca="1" si="520"/>
        <v>216</v>
      </c>
      <c r="AP1876" s="17">
        <f t="shared" si="521"/>
        <v>14</v>
      </c>
      <c r="AQ1876" s="17">
        <f t="shared" si="522"/>
        <v>4</v>
      </c>
      <c r="AR1876" s="17">
        <f t="shared" si="523"/>
        <v>2014</v>
      </c>
      <c r="AS1876" s="17">
        <f t="shared" ca="1" si="524"/>
        <v>2417</v>
      </c>
      <c r="AT1876" s="17" t="str">
        <f t="shared" ca="1" si="527"/>
        <v>Si</v>
      </c>
      <c r="AU1876" s="17">
        <f t="shared" si="525"/>
        <v>0</v>
      </c>
      <c r="AV1876" s="17" t="str">
        <f>+VLOOKUP(B1876,[1]Cruces!S:T,2,0)</f>
        <v>8. Puesta en Servicio</v>
      </c>
    </row>
    <row r="1877" spans="1:48" hidden="1" x14ac:dyDescent="0.25">
      <c r="A1877" s="17" t="s">
        <v>3539</v>
      </c>
      <c r="B1877" s="17" t="s">
        <v>68</v>
      </c>
      <c r="C1877" s="17">
        <v>0</v>
      </c>
      <c r="D1877" s="17">
        <v>0</v>
      </c>
      <c r="E1877" s="17" t="s">
        <v>55</v>
      </c>
      <c r="F1877" s="17" t="s">
        <v>232</v>
      </c>
      <c r="G1877" s="17" t="s">
        <v>3540</v>
      </c>
      <c r="H1877" s="17">
        <v>0</v>
      </c>
      <c r="I1877" s="17" t="s">
        <v>71</v>
      </c>
      <c r="J1877" s="17" t="s">
        <v>59</v>
      </c>
      <c r="K1877" s="17" t="s">
        <v>3541</v>
      </c>
      <c r="L1877" s="17" t="s">
        <v>111</v>
      </c>
      <c r="M1877" s="17" t="s">
        <v>112</v>
      </c>
      <c r="N1877" s="17" t="s">
        <v>75</v>
      </c>
      <c r="O1877" s="17">
        <v>20180423</v>
      </c>
      <c r="P1877" s="17">
        <v>20190327</v>
      </c>
      <c r="Q1877" s="17">
        <v>7541</v>
      </c>
      <c r="R1877" s="17">
        <v>25023947</v>
      </c>
      <c r="S1877" s="17" t="s">
        <v>100</v>
      </c>
      <c r="T1877" s="17" t="s">
        <v>63</v>
      </c>
      <c r="U1877" s="17" t="s">
        <v>91</v>
      </c>
      <c r="V1877" s="17">
        <f t="shared" si="526"/>
        <v>150</v>
      </c>
      <c r="W1877" s="17">
        <v>150000</v>
      </c>
      <c r="X1877" s="17" t="s">
        <v>64</v>
      </c>
      <c r="Y1877" s="17" t="s">
        <v>150</v>
      </c>
      <c r="Z1877" s="17">
        <v>20191128</v>
      </c>
      <c r="AA1877" s="17" t="s">
        <v>78</v>
      </c>
      <c r="AB1877" s="17">
        <v>1</v>
      </c>
      <c r="AC1877" s="17" t="str">
        <f>IFERROR(VLOOKUP(A1877,[1]Cruces!AJ:AK,2,0),VLOOKUP(CONCATENATE(X1877,AA1877),[1]Cruces!G:H,2,0))</f>
        <v>Solicitud de Obra</v>
      </c>
      <c r="AD1877" s="17">
        <f t="shared" si="512"/>
        <v>23</v>
      </c>
      <c r="AE1877" s="17">
        <f t="shared" si="513"/>
        <v>4</v>
      </c>
      <c r="AF1877" s="17">
        <f t="shared" si="514"/>
        <v>2018</v>
      </c>
      <c r="AG1877" s="17" t="str">
        <f>IFERROR(VLOOKUP(MID(A1877,2,4)*1,[1]Cruces!K:L,2,0),"Verificar")</f>
        <v>Atlántico Sur</v>
      </c>
      <c r="AH1877" s="17">
        <f t="shared" ca="1" si="515"/>
        <v>947</v>
      </c>
      <c r="AI1877" s="17" t="str">
        <f>IFERROR(VLOOKUP(U1877,[1]Cruces!$O$1:$P$6,2,0),"Sin Orden")</f>
        <v>Resuelta</v>
      </c>
      <c r="AJ1877" s="17">
        <f t="shared" si="516"/>
        <v>28</v>
      </c>
      <c r="AK1877" s="17">
        <f t="shared" si="517"/>
        <v>11</v>
      </c>
      <c r="AL1877" s="17">
        <f t="shared" si="518"/>
        <v>2019</v>
      </c>
      <c r="AM1877" s="17">
        <f t="shared" ca="1" si="519"/>
        <v>363</v>
      </c>
      <c r="AN1877" s="18" t="str">
        <f>IFERROR(VLOOKUP(R1877*1,'[1]Ordenes de Servicio'!G:K,5,0),"No Cruza")</f>
        <v>No Cruza</v>
      </c>
      <c r="AO1877" s="17">
        <f t="shared" ca="1" si="520"/>
        <v>584</v>
      </c>
      <c r="AP1877" s="17">
        <f t="shared" si="521"/>
        <v>27</v>
      </c>
      <c r="AQ1877" s="17">
        <f t="shared" si="522"/>
        <v>3</v>
      </c>
      <c r="AR1877" s="17">
        <f t="shared" si="523"/>
        <v>2019</v>
      </c>
      <c r="AS1877" s="17">
        <f t="shared" ca="1" si="524"/>
        <v>609</v>
      </c>
      <c r="AT1877" s="17" t="str">
        <f t="shared" ca="1" si="527"/>
        <v>Si</v>
      </c>
      <c r="AU1877" s="17">
        <f t="shared" si="525"/>
        <v>246</v>
      </c>
      <c r="AV1877" s="17" t="str">
        <f>+VLOOKUP(B1877,[1]Cruces!S:T,2,0)</f>
        <v>5. Consultoría / Adjudicación</v>
      </c>
    </row>
    <row r="1878" spans="1:48" hidden="1" x14ac:dyDescent="0.25">
      <c r="A1878" s="17" t="s">
        <v>3542</v>
      </c>
      <c r="B1878" s="17" t="s">
        <v>54</v>
      </c>
      <c r="C1878" s="17">
        <v>0</v>
      </c>
      <c r="D1878" s="17">
        <v>0</v>
      </c>
      <c r="E1878" s="17" t="s">
        <v>55</v>
      </c>
      <c r="F1878" s="17" t="s">
        <v>56</v>
      </c>
      <c r="G1878" s="17" t="s">
        <v>3543</v>
      </c>
      <c r="H1878" s="17">
        <v>0</v>
      </c>
      <c r="I1878" s="17" t="s">
        <v>71</v>
      </c>
      <c r="J1878" s="17" t="s">
        <v>59</v>
      </c>
      <c r="K1878" s="17" t="s">
        <v>97</v>
      </c>
      <c r="L1878" s="17" t="s">
        <v>842</v>
      </c>
      <c r="M1878" s="17" t="s">
        <v>55</v>
      </c>
      <c r="N1878" s="17" t="s">
        <v>62</v>
      </c>
      <c r="O1878" s="17">
        <v>20200213</v>
      </c>
      <c r="P1878" s="17">
        <v>20200226</v>
      </c>
      <c r="Q1878" s="17">
        <v>7551</v>
      </c>
      <c r="R1878" s="17">
        <v>27178398</v>
      </c>
      <c r="S1878" s="17" t="s">
        <v>100</v>
      </c>
      <c r="T1878" s="17" t="s">
        <v>63</v>
      </c>
      <c r="U1878" s="17" t="s">
        <v>91</v>
      </c>
      <c r="V1878" s="17">
        <f t="shared" si="526"/>
        <v>12</v>
      </c>
      <c r="W1878" s="17">
        <v>12000</v>
      </c>
      <c r="X1878" s="17" t="s">
        <v>64</v>
      </c>
      <c r="Y1878" s="17" t="s">
        <v>65</v>
      </c>
      <c r="Z1878" s="17">
        <v>20200226</v>
      </c>
      <c r="AA1878" s="17" t="s">
        <v>78</v>
      </c>
      <c r="AB1878" s="17">
        <v>1</v>
      </c>
      <c r="AC1878" s="17" t="str">
        <f>IFERROR(VLOOKUP(A1878,[1]Cruces!AJ:AK,2,0),VLOOKUP(CONCATENATE(X1878,AA1878),[1]Cruces!G:H,2,0))</f>
        <v>Solicitud de Obra</v>
      </c>
      <c r="AD1878" s="17">
        <f t="shared" si="512"/>
        <v>13</v>
      </c>
      <c r="AE1878" s="17">
        <f t="shared" si="513"/>
        <v>2</v>
      </c>
      <c r="AF1878" s="17">
        <f t="shared" si="514"/>
        <v>2020</v>
      </c>
      <c r="AG1878" s="17" t="str">
        <f>IFERROR(VLOOKUP(MID(A1878,2,4)*1,[1]Cruces!K:L,2,0),"Verificar")</f>
        <v>Atlántico Norte</v>
      </c>
      <c r="AH1878" s="17">
        <f t="shared" ca="1" si="515"/>
        <v>286</v>
      </c>
      <c r="AI1878" s="17" t="str">
        <f>IFERROR(VLOOKUP(U1878,[1]Cruces!$O$1:$P$6,2,0),"Sin Orden")</f>
        <v>Resuelta</v>
      </c>
      <c r="AJ1878" s="17">
        <f t="shared" si="516"/>
        <v>26</v>
      </c>
      <c r="AK1878" s="17">
        <f t="shared" si="517"/>
        <v>2</v>
      </c>
      <c r="AL1878" s="17">
        <f t="shared" si="518"/>
        <v>2020</v>
      </c>
      <c r="AM1878" s="17">
        <f t="shared" ca="1" si="519"/>
        <v>273</v>
      </c>
      <c r="AN1878" s="18" t="str">
        <f>IFERROR(VLOOKUP(R1878*1,'[1]Ordenes de Servicio'!G:K,5,0),"No Cruza")</f>
        <v>No Cruza</v>
      </c>
      <c r="AO1878" s="17">
        <f t="shared" ca="1" si="520"/>
        <v>13</v>
      </c>
      <c r="AP1878" s="17">
        <f t="shared" si="521"/>
        <v>26</v>
      </c>
      <c r="AQ1878" s="17">
        <f t="shared" si="522"/>
        <v>2</v>
      </c>
      <c r="AR1878" s="17">
        <f t="shared" si="523"/>
        <v>2020</v>
      </c>
      <c r="AS1878" s="17">
        <f t="shared" ca="1" si="524"/>
        <v>273</v>
      </c>
      <c r="AT1878" s="17" t="str">
        <f t="shared" ca="1" si="527"/>
        <v>No</v>
      </c>
      <c r="AU1878" s="17">
        <f t="shared" si="525"/>
        <v>0</v>
      </c>
      <c r="AV1878" s="17" t="str">
        <f>+VLOOKUP(B1878,[1]Cruces!S:T,2,0)</f>
        <v>4. Presupuesto de Obra</v>
      </c>
    </row>
    <row r="1879" spans="1:48" hidden="1" x14ac:dyDescent="0.25">
      <c r="A1879" s="17" t="s">
        <v>3544</v>
      </c>
      <c r="B1879" s="17" t="s">
        <v>68</v>
      </c>
      <c r="C1879" s="17">
        <v>0</v>
      </c>
      <c r="D1879" s="17">
        <v>0</v>
      </c>
      <c r="E1879" s="17" t="s">
        <v>55</v>
      </c>
      <c r="F1879" s="17" t="s">
        <v>56</v>
      </c>
      <c r="G1879" s="17" t="s">
        <v>3545</v>
      </c>
      <c r="H1879" s="17">
        <v>3126215091</v>
      </c>
      <c r="I1879" s="17" t="s">
        <v>71</v>
      </c>
      <c r="J1879" s="17" t="s">
        <v>59</v>
      </c>
      <c r="K1879" s="17" t="s">
        <v>3546</v>
      </c>
      <c r="L1879" s="17" t="s">
        <v>265</v>
      </c>
      <c r="M1879" s="17" t="s">
        <v>55</v>
      </c>
      <c r="N1879" s="17" t="s">
        <v>75</v>
      </c>
      <c r="O1879" s="17">
        <v>20170407</v>
      </c>
      <c r="P1879" s="17">
        <v>20170407</v>
      </c>
      <c r="Q1879" s="17">
        <v>1180</v>
      </c>
      <c r="R1879" s="17">
        <v>23735769</v>
      </c>
      <c r="S1879" s="17" t="s">
        <v>76</v>
      </c>
      <c r="T1879" s="17" t="s">
        <v>63</v>
      </c>
      <c r="U1879" s="17" t="s">
        <v>91</v>
      </c>
      <c r="V1879" s="17">
        <f t="shared" si="526"/>
        <v>25</v>
      </c>
      <c r="W1879" s="17">
        <v>25000</v>
      </c>
      <c r="X1879" s="17" t="s">
        <v>64</v>
      </c>
      <c r="Y1879" s="17" t="s">
        <v>188</v>
      </c>
      <c r="Z1879" s="17">
        <v>20170407</v>
      </c>
      <c r="AA1879" s="17" t="s">
        <v>78</v>
      </c>
      <c r="AB1879" s="17">
        <v>1</v>
      </c>
      <c r="AC1879" s="17" t="str">
        <f>IFERROR(VLOOKUP(A1879,[1]Cruces!AJ:AK,2,0),VLOOKUP(CONCATENATE(X1879,AA1879),[1]Cruces!G:H,2,0))</f>
        <v>Solicitud de Obra</v>
      </c>
      <c r="AD1879" s="17">
        <f t="shared" si="512"/>
        <v>7</v>
      </c>
      <c r="AE1879" s="17">
        <f t="shared" si="513"/>
        <v>4</v>
      </c>
      <c r="AF1879" s="17">
        <f t="shared" si="514"/>
        <v>2017</v>
      </c>
      <c r="AG1879" s="17" t="str">
        <f>IFERROR(VLOOKUP(MID(A1879,2,4)*1,[1]Cruces!K:L,2,0),"Verificar")</f>
        <v>Atlántico Norte</v>
      </c>
      <c r="AH1879" s="17">
        <f t="shared" ca="1" si="515"/>
        <v>1328</v>
      </c>
      <c r="AI1879" s="17" t="str">
        <f>IFERROR(VLOOKUP(U1879,[1]Cruces!$O$1:$P$6,2,0),"Sin Orden")</f>
        <v>Resuelta</v>
      </c>
      <c r="AJ1879" s="17">
        <f t="shared" si="516"/>
        <v>7</v>
      </c>
      <c r="AK1879" s="17">
        <f t="shared" si="517"/>
        <v>4</v>
      </c>
      <c r="AL1879" s="17">
        <f t="shared" si="518"/>
        <v>2017</v>
      </c>
      <c r="AM1879" s="17">
        <f t="shared" ca="1" si="519"/>
        <v>1328</v>
      </c>
      <c r="AN1879" s="18">
        <f>IFERROR(VLOOKUP(R1879*1,'[1]Ordenes de Servicio'!G:K,5,0),"No Cruza")</f>
        <v>42832</v>
      </c>
      <c r="AO1879" s="17">
        <f t="shared" ca="1" si="520"/>
        <v>0</v>
      </c>
      <c r="AP1879" s="17">
        <f t="shared" si="521"/>
        <v>7</v>
      </c>
      <c r="AQ1879" s="17">
        <f t="shared" si="522"/>
        <v>4</v>
      </c>
      <c r="AR1879" s="17">
        <f t="shared" si="523"/>
        <v>2017</v>
      </c>
      <c r="AS1879" s="17">
        <f t="shared" ca="1" si="524"/>
        <v>1328</v>
      </c>
      <c r="AT1879" s="17" t="str">
        <f t="shared" ca="1" si="527"/>
        <v>Si</v>
      </c>
      <c r="AU1879" s="17">
        <f t="shared" si="525"/>
        <v>0</v>
      </c>
      <c r="AV1879" s="17" t="str">
        <f>+VLOOKUP(B1879,[1]Cruces!S:T,2,0)</f>
        <v>5. Consultoría / Adjudicación</v>
      </c>
    </row>
    <row r="1880" spans="1:48" hidden="1" x14ac:dyDescent="0.25">
      <c r="A1880" s="17" t="s">
        <v>8854</v>
      </c>
      <c r="B1880" s="17" t="s">
        <v>1943</v>
      </c>
      <c r="C1880" s="17">
        <v>0</v>
      </c>
      <c r="D1880" s="17">
        <v>0</v>
      </c>
      <c r="E1880" s="17" t="s">
        <v>55</v>
      </c>
      <c r="F1880" s="17" t="s">
        <v>56</v>
      </c>
      <c r="G1880" s="17" t="s">
        <v>8855</v>
      </c>
      <c r="H1880" s="17">
        <v>3012566424</v>
      </c>
      <c r="I1880" s="17" t="s">
        <v>71</v>
      </c>
      <c r="J1880" s="17" t="s">
        <v>59</v>
      </c>
      <c r="K1880" s="17" t="s">
        <v>97</v>
      </c>
      <c r="L1880" s="17" t="s">
        <v>7163</v>
      </c>
      <c r="M1880" s="17" t="s">
        <v>7164</v>
      </c>
      <c r="N1880" s="17" t="s">
        <v>1946</v>
      </c>
      <c r="O1880" s="17">
        <v>20201106</v>
      </c>
      <c r="P1880" s="17">
        <v>20201106</v>
      </c>
      <c r="Q1880" s="17">
        <v>9510</v>
      </c>
      <c r="R1880" s="17">
        <v>28272464</v>
      </c>
      <c r="S1880" s="17" t="s">
        <v>6601</v>
      </c>
      <c r="T1880" s="17" t="s">
        <v>7091</v>
      </c>
      <c r="U1880" s="17" t="s">
        <v>88</v>
      </c>
      <c r="V1880" s="17">
        <f t="shared" si="526"/>
        <v>3</v>
      </c>
      <c r="W1880" s="17">
        <v>3000</v>
      </c>
      <c r="X1880" s="17" t="s">
        <v>7065</v>
      </c>
      <c r="Y1880" s="17" t="s">
        <v>1943</v>
      </c>
      <c r="Z1880" s="17">
        <v>20201106</v>
      </c>
      <c r="AA1880" s="17" t="s">
        <v>1947</v>
      </c>
      <c r="AB1880" s="17">
        <v>1</v>
      </c>
      <c r="AC1880" s="17" t="str">
        <f>IFERROR(VLOOKUP(A1880,[1]Cruces!AJ:AK,2,0),VLOOKUP(CONCATENATE(X1880,AA1880),[1]Cruces!G:H,2,0))</f>
        <v>Solicitud por BT</v>
      </c>
      <c r="AD1880" s="17">
        <f t="shared" si="512"/>
        <v>6</v>
      </c>
      <c r="AE1880" s="17">
        <f t="shared" si="513"/>
        <v>11</v>
      </c>
      <c r="AF1880" s="17">
        <f t="shared" si="514"/>
        <v>2020</v>
      </c>
      <c r="AG1880" s="17" t="str">
        <f>IFERROR(VLOOKUP(MID(A1880,2,4)*1,[1]Cruces!K:L,2,0),"Verificar")</f>
        <v>Atlántico Norte</v>
      </c>
      <c r="AH1880" s="17">
        <f t="shared" ca="1" si="515"/>
        <v>19</v>
      </c>
      <c r="AI1880" s="17" t="str">
        <f>IFERROR(VLOOKUP(U1880,[1]Cruces!$O$1:$P$6,2,0),"Sin Orden")</f>
        <v>Resuelta</v>
      </c>
      <c r="AJ1880" s="17">
        <f t="shared" si="516"/>
        <v>6</v>
      </c>
      <c r="AK1880" s="17">
        <f t="shared" si="517"/>
        <v>11</v>
      </c>
      <c r="AL1880" s="17">
        <f t="shared" si="518"/>
        <v>2020</v>
      </c>
      <c r="AM1880" s="17">
        <f t="shared" ca="1" si="519"/>
        <v>19</v>
      </c>
      <c r="AN1880" s="18" t="str">
        <f>IFERROR(VLOOKUP(R1880*1,'[1]Ordenes de Servicio'!G:K,5,0),"No Cruza")</f>
        <v>No Cruza</v>
      </c>
      <c r="AO1880" s="17">
        <f t="shared" ca="1" si="520"/>
        <v>0</v>
      </c>
      <c r="AP1880" s="17">
        <f t="shared" si="521"/>
        <v>6</v>
      </c>
      <c r="AQ1880" s="17">
        <f t="shared" si="522"/>
        <v>11</v>
      </c>
      <c r="AR1880" s="17">
        <f t="shared" si="523"/>
        <v>2020</v>
      </c>
      <c r="AS1880" s="17">
        <f t="shared" ca="1" si="524"/>
        <v>19</v>
      </c>
      <c r="AT1880" s="17" t="str">
        <f t="shared" ca="1" si="527"/>
        <v>No</v>
      </c>
      <c r="AU1880" s="17">
        <f t="shared" si="525"/>
        <v>0</v>
      </c>
      <c r="AV1880" s="17" t="str">
        <f>+VLOOKUP(B1880,[1]Cruces!S:T,2,0)</f>
        <v>7. Ejecución en Campo OS BT</v>
      </c>
    </row>
    <row r="1881" spans="1:48" hidden="1" x14ac:dyDescent="0.25">
      <c r="A1881" s="17" t="s">
        <v>3547</v>
      </c>
      <c r="B1881" s="17" t="s">
        <v>68</v>
      </c>
      <c r="C1881" s="17">
        <v>2533839</v>
      </c>
      <c r="D1881" s="17">
        <v>0</v>
      </c>
      <c r="E1881" s="17" t="s">
        <v>55</v>
      </c>
      <c r="F1881" s="17" t="s">
        <v>56</v>
      </c>
      <c r="G1881" s="17" t="s">
        <v>1161</v>
      </c>
      <c r="H1881" s="17">
        <v>0</v>
      </c>
      <c r="I1881" s="17" t="s">
        <v>182</v>
      </c>
      <c r="J1881" s="17" t="s">
        <v>59</v>
      </c>
      <c r="K1881" s="17" t="s">
        <v>97</v>
      </c>
      <c r="L1881" s="17" t="s">
        <v>117</v>
      </c>
      <c r="M1881" s="17" t="s">
        <v>118</v>
      </c>
      <c r="N1881" s="17" t="s">
        <v>75</v>
      </c>
      <c r="O1881" s="17">
        <v>20191101</v>
      </c>
      <c r="P1881" s="17">
        <v>20191119</v>
      </c>
      <c r="Q1881" s="17">
        <v>1110</v>
      </c>
      <c r="R1881" s="17">
        <v>26886485</v>
      </c>
      <c r="S1881" s="17" t="s">
        <v>100</v>
      </c>
      <c r="T1881" s="17" t="s">
        <v>63</v>
      </c>
      <c r="U1881" s="17" t="s">
        <v>91</v>
      </c>
      <c r="V1881" s="17">
        <f t="shared" si="526"/>
        <v>112.5</v>
      </c>
      <c r="W1881" s="17">
        <v>112500</v>
      </c>
      <c r="X1881" s="17" t="s">
        <v>89</v>
      </c>
      <c r="Y1881" s="17" t="s">
        <v>282</v>
      </c>
      <c r="Z1881" s="17">
        <v>20191128</v>
      </c>
      <c r="AA1881" s="17" t="s">
        <v>78</v>
      </c>
      <c r="AB1881" s="17">
        <v>1</v>
      </c>
      <c r="AC1881" s="17" t="str">
        <f>IFERROR(VLOOKUP(A1881,[1]Cruces!AJ:AK,2,0),VLOOKUP(CONCATENATE(X1881,AA1881),[1]Cruces!G:H,2,0))</f>
        <v>Solicitud de Obra</v>
      </c>
      <c r="AD1881" s="17">
        <f t="shared" si="512"/>
        <v>1</v>
      </c>
      <c r="AE1881" s="17">
        <f t="shared" si="513"/>
        <v>11</v>
      </c>
      <c r="AF1881" s="17">
        <f t="shared" si="514"/>
        <v>2019</v>
      </c>
      <c r="AG1881" s="17" t="str">
        <f>IFERROR(VLOOKUP(MID(A1881,2,4)*1,[1]Cruces!K:L,2,0),"Verificar")</f>
        <v>Atlántico Norte</v>
      </c>
      <c r="AH1881" s="17">
        <f t="shared" ca="1" si="515"/>
        <v>390</v>
      </c>
      <c r="AI1881" s="17" t="str">
        <f>IFERROR(VLOOKUP(U1881,[1]Cruces!$O$1:$P$6,2,0),"Sin Orden")</f>
        <v>Resuelta</v>
      </c>
      <c r="AJ1881" s="17">
        <f t="shared" si="516"/>
        <v>28</v>
      </c>
      <c r="AK1881" s="17">
        <f t="shared" si="517"/>
        <v>11</v>
      </c>
      <c r="AL1881" s="17">
        <f t="shared" si="518"/>
        <v>2019</v>
      </c>
      <c r="AM1881" s="17">
        <f t="shared" ca="1" si="519"/>
        <v>363</v>
      </c>
      <c r="AN1881" s="18" t="str">
        <f>IFERROR(VLOOKUP(R1881*1,'[1]Ordenes de Servicio'!G:K,5,0),"No Cruza")</f>
        <v>No Cruza</v>
      </c>
      <c r="AO1881" s="17">
        <f t="shared" ca="1" si="520"/>
        <v>27</v>
      </c>
      <c r="AP1881" s="17">
        <f t="shared" si="521"/>
        <v>19</v>
      </c>
      <c r="AQ1881" s="17">
        <f t="shared" si="522"/>
        <v>11</v>
      </c>
      <c r="AR1881" s="17">
        <f t="shared" si="523"/>
        <v>2019</v>
      </c>
      <c r="AS1881" s="17">
        <f t="shared" ca="1" si="524"/>
        <v>372</v>
      </c>
      <c r="AT1881" s="17" t="str">
        <f t="shared" ca="1" si="527"/>
        <v>Si</v>
      </c>
      <c r="AU1881" s="17">
        <f t="shared" si="525"/>
        <v>9</v>
      </c>
      <c r="AV1881" s="17" t="str">
        <f>+VLOOKUP(B1881,[1]Cruces!S:T,2,0)</f>
        <v>5. Consultoría / Adjudicación</v>
      </c>
    </row>
    <row r="1882" spans="1:48" hidden="1" x14ac:dyDescent="0.25">
      <c r="A1882" s="17" t="s">
        <v>8856</v>
      </c>
      <c r="B1882" s="17" t="s">
        <v>6595</v>
      </c>
      <c r="C1882" s="17">
        <v>0</v>
      </c>
      <c r="D1882" s="17">
        <v>0</v>
      </c>
      <c r="E1882" s="17" t="s">
        <v>55</v>
      </c>
      <c r="F1882" s="17" t="s">
        <v>7082</v>
      </c>
      <c r="G1882" s="17" t="s">
        <v>8857</v>
      </c>
      <c r="H1882" s="17">
        <v>3755308</v>
      </c>
      <c r="I1882" s="17" t="s">
        <v>71</v>
      </c>
      <c r="J1882" s="17" t="s">
        <v>59</v>
      </c>
      <c r="K1882" s="17" t="s">
        <v>97</v>
      </c>
      <c r="L1882" s="17" t="s">
        <v>8068</v>
      </c>
      <c r="M1882" s="17" t="s">
        <v>8069</v>
      </c>
      <c r="N1882" s="17" t="s">
        <v>6600</v>
      </c>
      <c r="O1882" s="17">
        <v>20200304</v>
      </c>
      <c r="P1882" s="17">
        <v>20200318</v>
      </c>
      <c r="Q1882" s="17">
        <v>1180</v>
      </c>
      <c r="R1882" s="17">
        <v>27258776</v>
      </c>
      <c r="S1882" s="17" t="s">
        <v>6601</v>
      </c>
      <c r="T1882" s="17" t="s">
        <v>63</v>
      </c>
      <c r="U1882" s="17" t="s">
        <v>91</v>
      </c>
      <c r="V1882" s="17">
        <f t="shared" si="526"/>
        <v>3</v>
      </c>
      <c r="W1882" s="17">
        <v>3000</v>
      </c>
      <c r="X1882" s="17" t="s">
        <v>7065</v>
      </c>
      <c r="Y1882" s="17" t="s">
        <v>6595</v>
      </c>
      <c r="Z1882" s="17">
        <v>20200318</v>
      </c>
      <c r="AA1882" s="17" t="s">
        <v>1947</v>
      </c>
      <c r="AB1882" s="17">
        <v>1</v>
      </c>
      <c r="AC1882" s="17" t="str">
        <f>IFERROR(VLOOKUP(A1882,[1]Cruces!AJ:AK,2,0),VLOOKUP(CONCATENATE(X1882,AA1882),[1]Cruces!G:H,2,0))</f>
        <v>Solicitud por BT</v>
      </c>
      <c r="AD1882" s="17">
        <f t="shared" si="512"/>
        <v>4</v>
      </c>
      <c r="AE1882" s="17">
        <f t="shared" si="513"/>
        <v>3</v>
      </c>
      <c r="AF1882" s="17">
        <f t="shared" si="514"/>
        <v>2020</v>
      </c>
      <c r="AG1882" s="17" t="str">
        <f>IFERROR(VLOOKUP(MID(A1882,2,4)*1,[1]Cruces!K:L,2,0),"Verificar")</f>
        <v>Atlántico Norte</v>
      </c>
      <c r="AH1882" s="17">
        <f t="shared" ca="1" si="515"/>
        <v>266</v>
      </c>
      <c r="AI1882" s="17" t="str">
        <f>IFERROR(VLOOKUP(U1882,[1]Cruces!$O$1:$P$6,2,0),"Sin Orden")</f>
        <v>Resuelta</v>
      </c>
      <c r="AJ1882" s="17">
        <f t="shared" si="516"/>
        <v>18</v>
      </c>
      <c r="AK1882" s="17">
        <f t="shared" si="517"/>
        <v>3</v>
      </c>
      <c r="AL1882" s="17">
        <f t="shared" si="518"/>
        <v>2020</v>
      </c>
      <c r="AM1882" s="17">
        <f t="shared" ca="1" si="519"/>
        <v>252</v>
      </c>
      <c r="AN1882" s="18" t="str">
        <f>IFERROR(VLOOKUP(R1882*1,'[1]Ordenes de Servicio'!G:K,5,0),"No Cruza")</f>
        <v>No Cruza</v>
      </c>
      <c r="AO1882" s="17">
        <f t="shared" ca="1" si="520"/>
        <v>14</v>
      </c>
      <c r="AP1882" s="17">
        <f t="shared" si="521"/>
        <v>18</v>
      </c>
      <c r="AQ1882" s="17">
        <f t="shared" si="522"/>
        <v>3</v>
      </c>
      <c r="AR1882" s="17">
        <f t="shared" si="523"/>
        <v>2020</v>
      </c>
      <c r="AS1882" s="17">
        <f t="shared" ca="1" si="524"/>
        <v>252</v>
      </c>
      <c r="AT1882" s="17" t="str">
        <f t="shared" ca="1" si="527"/>
        <v>No</v>
      </c>
      <c r="AU1882" s="17">
        <f t="shared" si="525"/>
        <v>0</v>
      </c>
      <c r="AV1882" s="17" t="str">
        <f>+VLOOKUP(B1882,[1]Cruces!S:T,2,0)</f>
        <v>7. Ejecución en Campo OS BT</v>
      </c>
    </row>
    <row r="1883" spans="1:48" hidden="1" x14ac:dyDescent="0.25">
      <c r="A1883" s="17" t="s">
        <v>8858</v>
      </c>
      <c r="B1883" s="17" t="s">
        <v>6595</v>
      </c>
      <c r="C1883" s="17">
        <v>0</v>
      </c>
      <c r="D1883" s="17">
        <v>0</v>
      </c>
      <c r="E1883" s="17" t="s">
        <v>55</v>
      </c>
      <c r="F1883" s="17" t="s">
        <v>8859</v>
      </c>
      <c r="G1883" s="17" t="s">
        <v>8860</v>
      </c>
      <c r="H1883" s="17">
        <v>0</v>
      </c>
      <c r="I1883" s="17" t="s">
        <v>71</v>
      </c>
      <c r="J1883" s="17" t="s">
        <v>59</v>
      </c>
      <c r="K1883" s="17" t="s">
        <v>97</v>
      </c>
      <c r="L1883" s="17" t="s">
        <v>8861</v>
      </c>
      <c r="M1883" s="17" t="s">
        <v>8862</v>
      </c>
      <c r="N1883" s="17" t="s">
        <v>6600</v>
      </c>
      <c r="O1883" s="17">
        <v>20190829</v>
      </c>
      <c r="P1883" s="17">
        <v>20191030</v>
      </c>
      <c r="Q1883" s="17">
        <v>1180</v>
      </c>
      <c r="R1883" s="17">
        <v>26732497</v>
      </c>
      <c r="S1883" s="17" t="s">
        <v>6601</v>
      </c>
      <c r="T1883" s="17" t="s">
        <v>63</v>
      </c>
      <c r="U1883" s="17" t="s">
        <v>91</v>
      </c>
      <c r="V1883" s="17">
        <f t="shared" si="526"/>
        <v>3</v>
      </c>
      <c r="W1883" s="17">
        <v>3000</v>
      </c>
      <c r="X1883" s="17" t="s">
        <v>7065</v>
      </c>
      <c r="Y1883" s="17" t="s">
        <v>6595</v>
      </c>
      <c r="Z1883" s="17">
        <v>20191030</v>
      </c>
      <c r="AA1883" s="17" t="s">
        <v>1947</v>
      </c>
      <c r="AB1883" s="17">
        <v>1</v>
      </c>
      <c r="AC1883" s="17" t="str">
        <f>IFERROR(VLOOKUP(A1883,[1]Cruces!AJ:AK,2,0),VLOOKUP(CONCATENATE(X1883,AA1883),[1]Cruces!G:H,2,0))</f>
        <v>Solicitud por BT</v>
      </c>
      <c r="AD1883" s="17">
        <f t="shared" si="512"/>
        <v>29</v>
      </c>
      <c r="AE1883" s="17">
        <f t="shared" si="513"/>
        <v>8</v>
      </c>
      <c r="AF1883" s="17">
        <f t="shared" si="514"/>
        <v>2019</v>
      </c>
      <c r="AG1883" s="17" t="str">
        <f>IFERROR(VLOOKUP(MID(A1883,2,4)*1,[1]Cruces!K:L,2,0),"Verificar")</f>
        <v>Atlántico Norte</v>
      </c>
      <c r="AH1883" s="17">
        <f t="shared" ca="1" si="515"/>
        <v>454</v>
      </c>
      <c r="AI1883" s="17" t="str">
        <f>IFERROR(VLOOKUP(U1883,[1]Cruces!$O$1:$P$6,2,0),"Sin Orden")</f>
        <v>Resuelta</v>
      </c>
      <c r="AJ1883" s="17">
        <f t="shared" si="516"/>
        <v>30</v>
      </c>
      <c r="AK1883" s="17">
        <f t="shared" si="517"/>
        <v>10</v>
      </c>
      <c r="AL1883" s="17">
        <f t="shared" si="518"/>
        <v>2019</v>
      </c>
      <c r="AM1883" s="17">
        <f t="shared" ca="1" si="519"/>
        <v>392</v>
      </c>
      <c r="AN1883" s="18" t="str">
        <f>IFERROR(VLOOKUP(R1883*1,'[1]Ordenes de Servicio'!G:K,5,0),"No Cruza")</f>
        <v>No Cruza</v>
      </c>
      <c r="AO1883" s="17">
        <f t="shared" ca="1" si="520"/>
        <v>62</v>
      </c>
      <c r="AP1883" s="17">
        <f t="shared" si="521"/>
        <v>30</v>
      </c>
      <c r="AQ1883" s="17">
        <f t="shared" si="522"/>
        <v>10</v>
      </c>
      <c r="AR1883" s="17">
        <f t="shared" si="523"/>
        <v>2019</v>
      </c>
      <c r="AS1883" s="17">
        <f t="shared" ca="1" si="524"/>
        <v>392</v>
      </c>
      <c r="AT1883" s="17" t="str">
        <f t="shared" ca="1" si="527"/>
        <v>Si</v>
      </c>
      <c r="AU1883" s="17">
        <f t="shared" si="525"/>
        <v>0</v>
      </c>
      <c r="AV1883" s="17" t="str">
        <f>+VLOOKUP(B1883,[1]Cruces!S:T,2,0)</f>
        <v>7. Ejecución en Campo OS BT</v>
      </c>
    </row>
    <row r="1884" spans="1:48" hidden="1" x14ac:dyDescent="0.25">
      <c r="A1884" s="17" t="s">
        <v>3548</v>
      </c>
      <c r="B1884" s="17" t="s">
        <v>68</v>
      </c>
      <c r="C1884" s="17">
        <v>0</v>
      </c>
      <c r="D1884" s="17">
        <v>0</v>
      </c>
      <c r="E1884" s="17" t="s">
        <v>55</v>
      </c>
      <c r="F1884" s="17" t="s">
        <v>56</v>
      </c>
      <c r="G1884" s="17" t="s">
        <v>3549</v>
      </c>
      <c r="H1884" s="17">
        <v>3776021</v>
      </c>
      <c r="I1884" s="17" t="s">
        <v>104</v>
      </c>
      <c r="J1884" s="17" t="s">
        <v>59</v>
      </c>
      <c r="K1884" s="17" t="s">
        <v>3550</v>
      </c>
      <c r="L1884" s="17" t="s">
        <v>265</v>
      </c>
      <c r="M1884" s="17" t="s">
        <v>55</v>
      </c>
      <c r="N1884" s="17" t="s">
        <v>75</v>
      </c>
      <c r="O1884" s="17">
        <v>20180606</v>
      </c>
      <c r="P1884" s="17">
        <v>20180606</v>
      </c>
      <c r="Q1884" s="17">
        <v>1110</v>
      </c>
      <c r="R1884" s="17">
        <v>25169284</v>
      </c>
      <c r="S1884" s="17" t="s">
        <v>76</v>
      </c>
      <c r="T1884" s="17" t="s">
        <v>63</v>
      </c>
      <c r="U1884" s="17" t="s">
        <v>91</v>
      </c>
      <c r="V1884" s="17">
        <f t="shared" si="526"/>
        <v>400</v>
      </c>
      <c r="W1884" s="17">
        <v>400000</v>
      </c>
      <c r="X1884" s="17" t="s">
        <v>64</v>
      </c>
      <c r="Y1884" s="17" t="s">
        <v>68</v>
      </c>
      <c r="Z1884" s="17">
        <v>20180606</v>
      </c>
      <c r="AA1884" s="17" t="s">
        <v>101</v>
      </c>
      <c r="AB1884" s="17">
        <v>1</v>
      </c>
      <c r="AC1884" s="17" t="str">
        <f>IFERROR(VLOOKUP(A1884,[1]Cruces!AJ:AK,2,0),VLOOKUP(CONCATENATE(X1884,AA1884),[1]Cruces!G:H,2,0))</f>
        <v>Solicitud de Obra</v>
      </c>
      <c r="AD1884" s="17">
        <f t="shared" si="512"/>
        <v>6</v>
      </c>
      <c r="AE1884" s="17">
        <f t="shared" si="513"/>
        <v>6</v>
      </c>
      <c r="AF1884" s="17">
        <f t="shared" si="514"/>
        <v>2018</v>
      </c>
      <c r="AG1884" s="17" t="str">
        <f>IFERROR(VLOOKUP(MID(A1884,2,4)*1,[1]Cruces!K:L,2,0),"Verificar")</f>
        <v>Atlántico Norte</v>
      </c>
      <c r="AH1884" s="17">
        <f t="shared" ca="1" si="515"/>
        <v>903</v>
      </c>
      <c r="AI1884" s="17" t="str">
        <f>IFERROR(VLOOKUP(U1884,[1]Cruces!$O$1:$P$6,2,0),"Sin Orden")</f>
        <v>Resuelta</v>
      </c>
      <c r="AJ1884" s="17">
        <f t="shared" si="516"/>
        <v>6</v>
      </c>
      <c r="AK1884" s="17">
        <f t="shared" si="517"/>
        <v>6</v>
      </c>
      <c r="AL1884" s="17">
        <f t="shared" si="518"/>
        <v>2018</v>
      </c>
      <c r="AM1884" s="17">
        <f t="shared" ca="1" si="519"/>
        <v>903</v>
      </c>
      <c r="AN1884" s="18">
        <f>IFERROR(VLOOKUP(R1884*1,'[1]Ordenes de Servicio'!G:K,5,0),"No Cruza")</f>
        <v>43258</v>
      </c>
      <c r="AO1884" s="17">
        <f t="shared" ca="1" si="520"/>
        <v>0</v>
      </c>
      <c r="AP1884" s="17">
        <f t="shared" si="521"/>
        <v>6</v>
      </c>
      <c r="AQ1884" s="17">
        <f t="shared" si="522"/>
        <v>6</v>
      </c>
      <c r="AR1884" s="17">
        <f t="shared" si="523"/>
        <v>2018</v>
      </c>
      <c r="AS1884" s="17">
        <f t="shared" ca="1" si="524"/>
        <v>903</v>
      </c>
      <c r="AT1884" s="17" t="str">
        <f t="shared" ca="1" si="527"/>
        <v>Si</v>
      </c>
      <c r="AU1884" s="17">
        <f t="shared" si="525"/>
        <v>0</v>
      </c>
      <c r="AV1884" s="17" t="str">
        <f>+VLOOKUP(B1884,[1]Cruces!S:T,2,0)</f>
        <v>5. Consultoría / Adjudicación</v>
      </c>
    </row>
    <row r="1885" spans="1:48" x14ac:dyDescent="0.25">
      <c r="A1885" s="17" t="s">
        <v>3551</v>
      </c>
      <c r="B1885" s="17" t="s">
        <v>80</v>
      </c>
      <c r="C1885" s="17">
        <v>0</v>
      </c>
      <c r="D1885" s="17">
        <v>0</v>
      </c>
      <c r="E1885" s="17" t="s">
        <v>55</v>
      </c>
      <c r="F1885" s="17" t="s">
        <v>107</v>
      </c>
      <c r="G1885" s="17" t="s">
        <v>3552</v>
      </c>
      <c r="H1885" s="17">
        <v>0</v>
      </c>
      <c r="I1885" s="17" t="s">
        <v>182</v>
      </c>
      <c r="J1885" s="17" t="s">
        <v>59</v>
      </c>
      <c r="K1885" s="17" t="s">
        <v>3553</v>
      </c>
      <c r="L1885" s="17" t="s">
        <v>117</v>
      </c>
      <c r="M1885" s="17" t="s">
        <v>118</v>
      </c>
      <c r="N1885" s="17" t="s">
        <v>87</v>
      </c>
      <c r="O1885" s="17">
        <v>20200128</v>
      </c>
      <c r="P1885" s="17">
        <v>20200514</v>
      </c>
      <c r="Q1885" s="17">
        <v>1110</v>
      </c>
      <c r="R1885" s="17">
        <v>27230296</v>
      </c>
      <c r="S1885" s="17" t="s">
        <v>76</v>
      </c>
      <c r="T1885" s="17" t="s">
        <v>63</v>
      </c>
      <c r="U1885" s="17" t="s">
        <v>88</v>
      </c>
      <c r="V1885" s="17">
        <f t="shared" si="526"/>
        <v>45</v>
      </c>
      <c r="W1885" s="17">
        <v>45000</v>
      </c>
      <c r="X1885" s="17" t="s">
        <v>64</v>
      </c>
      <c r="Y1885" s="17" t="s">
        <v>80</v>
      </c>
      <c r="Z1885" s="17">
        <v>20200514</v>
      </c>
      <c r="AA1885" s="17" t="s">
        <v>78</v>
      </c>
      <c r="AB1885" s="17">
        <v>1</v>
      </c>
      <c r="AC1885" s="17" t="str">
        <f>IFERROR(VLOOKUP(A1885,[1]Cruces!AJ:AK,2,0),VLOOKUP(CONCATENATE(X1885,AA1885),[1]Cruces!G:H,2,0))</f>
        <v>Solicitud de Obra</v>
      </c>
      <c r="AD1885" s="17">
        <f t="shared" si="512"/>
        <v>28</v>
      </c>
      <c r="AE1885" s="17">
        <f t="shared" si="513"/>
        <v>1</v>
      </c>
      <c r="AF1885" s="17">
        <f t="shared" si="514"/>
        <v>2020</v>
      </c>
      <c r="AG1885" s="17" t="str">
        <f>IFERROR(VLOOKUP(MID(A1885,2,4)*1,[1]Cruces!K:L,2,0),"Verificar")</f>
        <v>Atlántico Norte</v>
      </c>
      <c r="AH1885" s="17">
        <f t="shared" ca="1" si="515"/>
        <v>302</v>
      </c>
      <c r="AI1885" s="17" t="str">
        <f>IFERROR(VLOOKUP(U1885,[1]Cruces!$O$1:$P$6,2,0),"Sin Orden")</f>
        <v>Resuelta</v>
      </c>
      <c r="AJ1885" s="17">
        <f t="shared" si="516"/>
        <v>14</v>
      </c>
      <c r="AK1885" s="17">
        <f t="shared" si="517"/>
        <v>5</v>
      </c>
      <c r="AL1885" s="17">
        <f t="shared" si="518"/>
        <v>2020</v>
      </c>
      <c r="AM1885" s="17">
        <f t="shared" ca="1" si="519"/>
        <v>195</v>
      </c>
      <c r="AN1885" s="18" t="str">
        <f>IFERROR(VLOOKUP(R1885*1,'[1]Ordenes de Servicio'!G:K,5,0),"No Cruza")</f>
        <v>No Cruza</v>
      </c>
      <c r="AO1885" s="17">
        <f t="shared" ca="1" si="520"/>
        <v>107</v>
      </c>
      <c r="AP1885" s="17">
        <f t="shared" si="521"/>
        <v>14</v>
      </c>
      <c r="AQ1885" s="17">
        <f t="shared" si="522"/>
        <v>5</v>
      </c>
      <c r="AR1885" s="17">
        <f t="shared" si="523"/>
        <v>2020</v>
      </c>
      <c r="AS1885" s="17">
        <f t="shared" ca="1" si="524"/>
        <v>195</v>
      </c>
      <c r="AT1885" s="17" t="str">
        <f t="shared" ca="1" si="527"/>
        <v>No</v>
      </c>
      <c r="AU1885" s="17">
        <f t="shared" si="525"/>
        <v>0</v>
      </c>
      <c r="AV1885" s="17" t="str">
        <f>+VLOOKUP(B1885,[1]Cruces!S:T,2,0)</f>
        <v>8. Puesta en Servicio</v>
      </c>
    </row>
    <row r="1886" spans="1:48" hidden="1" x14ac:dyDescent="0.25">
      <c r="A1886" s="17" t="s">
        <v>3554</v>
      </c>
      <c r="B1886" s="17" t="s">
        <v>68</v>
      </c>
      <c r="C1886" s="17">
        <v>0</v>
      </c>
      <c r="D1886" s="17">
        <v>0</v>
      </c>
      <c r="E1886" s="17" t="s">
        <v>55</v>
      </c>
      <c r="F1886" s="17" t="s">
        <v>107</v>
      </c>
      <c r="G1886" s="17" t="s">
        <v>3555</v>
      </c>
      <c r="H1886" s="17">
        <v>0</v>
      </c>
      <c r="I1886" s="17" t="s">
        <v>71</v>
      </c>
      <c r="J1886" s="17" t="s">
        <v>59</v>
      </c>
      <c r="K1886" s="17" t="s">
        <v>3556</v>
      </c>
      <c r="L1886" s="17" t="s">
        <v>117</v>
      </c>
      <c r="M1886" s="17" t="s">
        <v>118</v>
      </c>
      <c r="N1886" s="17" t="s">
        <v>75</v>
      </c>
      <c r="O1886" s="17">
        <v>20200131</v>
      </c>
      <c r="P1886" s="17">
        <v>20200529</v>
      </c>
      <c r="Q1886" s="17">
        <v>1150</v>
      </c>
      <c r="R1886" s="17">
        <v>28242345</v>
      </c>
      <c r="S1886" s="17" t="s">
        <v>76</v>
      </c>
      <c r="T1886" s="17" t="s">
        <v>63</v>
      </c>
      <c r="U1886" s="17" t="s">
        <v>91</v>
      </c>
      <c r="V1886" s="17">
        <f t="shared" si="526"/>
        <v>75</v>
      </c>
      <c r="W1886" s="17">
        <v>75000</v>
      </c>
      <c r="X1886" s="17" t="s">
        <v>64</v>
      </c>
      <c r="Y1886" s="17" t="s">
        <v>150</v>
      </c>
      <c r="Z1886" s="17">
        <v>20201020</v>
      </c>
      <c r="AA1886" s="17" t="s">
        <v>78</v>
      </c>
      <c r="AB1886" s="17">
        <v>1</v>
      </c>
      <c r="AC1886" s="17" t="str">
        <f>IFERROR(VLOOKUP(A1886,[1]Cruces!AJ:AK,2,0),VLOOKUP(CONCATENATE(X1886,AA1886),[1]Cruces!G:H,2,0))</f>
        <v>Solicitud de Obra</v>
      </c>
      <c r="AD1886" s="17">
        <f t="shared" si="512"/>
        <v>31</v>
      </c>
      <c r="AE1886" s="17">
        <f t="shared" si="513"/>
        <v>1</v>
      </c>
      <c r="AF1886" s="17">
        <f t="shared" si="514"/>
        <v>2020</v>
      </c>
      <c r="AG1886" s="17" t="str">
        <f>IFERROR(VLOOKUP(MID(A1886,2,4)*1,[1]Cruces!K:L,2,0),"Verificar")</f>
        <v>Atlántico Norte</v>
      </c>
      <c r="AH1886" s="17">
        <f t="shared" ca="1" si="515"/>
        <v>299</v>
      </c>
      <c r="AI1886" s="17" t="str">
        <f>IFERROR(VLOOKUP(U1886,[1]Cruces!$O$1:$P$6,2,0),"Sin Orden")</f>
        <v>Resuelta</v>
      </c>
      <c r="AJ1886" s="17">
        <f t="shared" si="516"/>
        <v>20</v>
      </c>
      <c r="AK1886" s="17">
        <f t="shared" si="517"/>
        <v>10</v>
      </c>
      <c r="AL1886" s="17">
        <f t="shared" si="518"/>
        <v>2020</v>
      </c>
      <c r="AM1886" s="17">
        <f t="shared" ca="1" si="519"/>
        <v>36</v>
      </c>
      <c r="AN1886" s="18">
        <f>IFERROR(VLOOKUP(R1886*1,'[1]Ordenes de Servicio'!G:K,5,0),"No Cruza")</f>
        <v>44124</v>
      </c>
      <c r="AO1886" s="17">
        <f t="shared" ca="1" si="520"/>
        <v>263</v>
      </c>
      <c r="AP1886" s="17">
        <f t="shared" si="521"/>
        <v>29</v>
      </c>
      <c r="AQ1886" s="17">
        <f t="shared" si="522"/>
        <v>5</v>
      </c>
      <c r="AR1886" s="17">
        <f t="shared" si="523"/>
        <v>2020</v>
      </c>
      <c r="AS1886" s="17">
        <f t="shared" ca="1" si="524"/>
        <v>180</v>
      </c>
      <c r="AT1886" s="17" t="str">
        <f t="shared" ca="1" si="527"/>
        <v>No</v>
      </c>
      <c r="AU1886" s="17">
        <f t="shared" si="525"/>
        <v>144</v>
      </c>
      <c r="AV1886" s="17" t="str">
        <f>+VLOOKUP(B1886,[1]Cruces!S:T,2,0)</f>
        <v>5. Consultoría / Adjudicación</v>
      </c>
    </row>
    <row r="1887" spans="1:48" hidden="1" x14ac:dyDescent="0.25">
      <c r="A1887" s="17" t="s">
        <v>3557</v>
      </c>
      <c r="B1887" s="17" t="s">
        <v>296</v>
      </c>
      <c r="C1887" s="17">
        <v>0</v>
      </c>
      <c r="D1887" s="17">
        <v>0</v>
      </c>
      <c r="E1887" s="17" t="s">
        <v>55</v>
      </c>
      <c r="F1887" s="17" t="s">
        <v>932</v>
      </c>
      <c r="G1887" s="17" t="s">
        <v>3558</v>
      </c>
      <c r="H1887" s="17">
        <v>0</v>
      </c>
      <c r="I1887" s="17" t="s">
        <v>71</v>
      </c>
      <c r="J1887" s="17" t="s">
        <v>59</v>
      </c>
      <c r="K1887" s="17" t="s">
        <v>97</v>
      </c>
      <c r="L1887" s="17" t="s">
        <v>935</v>
      </c>
      <c r="M1887" s="17" t="s">
        <v>936</v>
      </c>
      <c r="N1887" s="17" t="s">
        <v>301</v>
      </c>
      <c r="O1887" s="17">
        <v>20200929</v>
      </c>
      <c r="P1887" s="17">
        <v>20200929</v>
      </c>
      <c r="Q1887" s="17">
        <v>9343</v>
      </c>
      <c r="R1887" s="17">
        <v>0</v>
      </c>
      <c r="S1887" s="17"/>
      <c r="T1887" s="17" t="s">
        <v>63</v>
      </c>
      <c r="U1887" s="17"/>
      <c r="V1887" s="17">
        <f t="shared" si="526"/>
        <v>25</v>
      </c>
      <c r="W1887" s="17">
        <v>25000</v>
      </c>
      <c r="X1887" s="17" t="s">
        <v>64</v>
      </c>
      <c r="Y1887" s="17" t="s">
        <v>296</v>
      </c>
      <c r="Z1887" s="17">
        <v>20200929</v>
      </c>
      <c r="AA1887" s="17" t="s">
        <v>78</v>
      </c>
      <c r="AB1887" s="17">
        <v>1</v>
      </c>
      <c r="AC1887" s="17" t="str">
        <f>IFERROR(VLOOKUP(A1887,[1]Cruces!AJ:AK,2,0),VLOOKUP(CONCATENATE(X1887,AA1887),[1]Cruces!G:H,2,0))</f>
        <v>Solicitud de Obra</v>
      </c>
      <c r="AD1887" s="17">
        <f t="shared" si="512"/>
        <v>29</v>
      </c>
      <c r="AE1887" s="17">
        <f t="shared" si="513"/>
        <v>9</v>
      </c>
      <c r="AF1887" s="17">
        <f t="shared" si="514"/>
        <v>2020</v>
      </c>
      <c r="AG1887" s="17" t="str">
        <f>IFERROR(VLOOKUP(MID(A1887,2,4)*1,[1]Cruces!K:L,2,0),"Verificar")</f>
        <v>Magdalena</v>
      </c>
      <c r="AH1887" s="17">
        <f t="shared" ca="1" si="515"/>
        <v>57</v>
      </c>
      <c r="AI1887" s="17" t="str">
        <f>IFERROR(VLOOKUP(U1887,[1]Cruces!$O$1:$P$6,2,0),"Sin Orden")</f>
        <v>Sin Orden</v>
      </c>
      <c r="AJ1887" s="17">
        <f t="shared" si="516"/>
        <v>29</v>
      </c>
      <c r="AK1887" s="17">
        <f t="shared" si="517"/>
        <v>9</v>
      </c>
      <c r="AL1887" s="17">
        <f t="shared" si="518"/>
        <v>2020</v>
      </c>
      <c r="AM1887" s="17">
        <f t="shared" ca="1" si="519"/>
        <v>57</v>
      </c>
      <c r="AN1887" s="18" t="str">
        <f>IFERROR(VLOOKUP(R1887*1,'[1]Ordenes de Servicio'!G:K,5,0),"No Cruza")</f>
        <v>No Cruza</v>
      </c>
      <c r="AO1887" s="17">
        <f t="shared" ca="1" si="520"/>
        <v>57</v>
      </c>
      <c r="AP1887" s="17">
        <f t="shared" si="521"/>
        <v>29</v>
      </c>
      <c r="AQ1887" s="17">
        <f t="shared" si="522"/>
        <v>9</v>
      </c>
      <c r="AR1887" s="17">
        <f t="shared" si="523"/>
        <v>2020</v>
      </c>
      <c r="AS1887" s="17">
        <f t="shared" ca="1" si="524"/>
        <v>57</v>
      </c>
      <c r="AT1887" s="17" t="str">
        <f t="shared" ca="1" si="527"/>
        <v>No</v>
      </c>
      <c r="AU1887" s="17">
        <f t="shared" si="525"/>
        <v>0</v>
      </c>
      <c r="AV1887" s="17" t="str">
        <f>+VLOOKUP(B1887,[1]Cruces!S:T,2,0)</f>
        <v>3. Evaluación Técnico Ecónomica</v>
      </c>
    </row>
    <row r="1888" spans="1:48" hidden="1" x14ac:dyDescent="0.25">
      <c r="A1888" s="17" t="s">
        <v>8863</v>
      </c>
      <c r="B1888" s="17" t="s">
        <v>6595</v>
      </c>
      <c r="C1888" s="17">
        <v>0</v>
      </c>
      <c r="D1888" s="17">
        <v>0</v>
      </c>
      <c r="E1888" s="17" t="s">
        <v>55</v>
      </c>
      <c r="F1888" s="17" t="s">
        <v>7350</v>
      </c>
      <c r="G1888" s="17" t="s">
        <v>8252</v>
      </c>
      <c r="H1888" s="17">
        <v>3128916758</v>
      </c>
      <c r="I1888" s="17" t="s">
        <v>71</v>
      </c>
      <c r="J1888" s="17" t="s">
        <v>59</v>
      </c>
      <c r="K1888" s="17" t="s">
        <v>97</v>
      </c>
      <c r="L1888" s="17" t="s">
        <v>8254</v>
      </c>
      <c r="M1888" s="17" t="s">
        <v>8255</v>
      </c>
      <c r="N1888" s="17" t="s">
        <v>6600</v>
      </c>
      <c r="O1888" s="17">
        <v>20201019</v>
      </c>
      <c r="P1888" s="17">
        <v>20201107</v>
      </c>
      <c r="Q1888" s="17">
        <v>9332</v>
      </c>
      <c r="R1888" s="17">
        <v>28239509</v>
      </c>
      <c r="S1888" s="17" t="s">
        <v>6601</v>
      </c>
      <c r="T1888" s="17" t="s">
        <v>63</v>
      </c>
      <c r="U1888" s="17" t="s">
        <v>91</v>
      </c>
      <c r="V1888" s="17">
        <f t="shared" si="526"/>
        <v>3</v>
      </c>
      <c r="W1888" s="17">
        <v>3000</v>
      </c>
      <c r="X1888" s="17" t="s">
        <v>7065</v>
      </c>
      <c r="Y1888" s="17" t="s">
        <v>6595</v>
      </c>
      <c r="Z1888" s="17">
        <v>20201107</v>
      </c>
      <c r="AA1888" s="17" t="s">
        <v>1947</v>
      </c>
      <c r="AB1888" s="17">
        <v>1</v>
      </c>
      <c r="AC1888" s="17" t="str">
        <f>IFERROR(VLOOKUP(A1888,[1]Cruces!AJ:AK,2,0),VLOOKUP(CONCATENATE(X1888,AA1888),[1]Cruces!G:H,2,0))</f>
        <v>Solicitud por BT</v>
      </c>
      <c r="AD1888" s="17">
        <f t="shared" si="512"/>
        <v>19</v>
      </c>
      <c r="AE1888" s="17">
        <f t="shared" si="513"/>
        <v>10</v>
      </c>
      <c r="AF1888" s="17">
        <f t="shared" si="514"/>
        <v>2020</v>
      </c>
      <c r="AG1888" s="17" t="str">
        <f>IFERROR(VLOOKUP(MID(A1888,2,4)*1,[1]Cruces!K:L,2,0),"Verificar")</f>
        <v>Guajira</v>
      </c>
      <c r="AH1888" s="17">
        <f t="shared" ca="1" si="515"/>
        <v>37</v>
      </c>
      <c r="AI1888" s="17" t="str">
        <f>IFERROR(VLOOKUP(U1888,[1]Cruces!$O$1:$P$6,2,0),"Sin Orden")</f>
        <v>Resuelta</v>
      </c>
      <c r="AJ1888" s="17">
        <f t="shared" si="516"/>
        <v>7</v>
      </c>
      <c r="AK1888" s="17">
        <f t="shared" si="517"/>
        <v>11</v>
      </c>
      <c r="AL1888" s="17">
        <f t="shared" si="518"/>
        <v>2020</v>
      </c>
      <c r="AM1888" s="17">
        <f t="shared" ca="1" si="519"/>
        <v>18</v>
      </c>
      <c r="AN1888" s="18">
        <f>IFERROR(VLOOKUP(R1888*1,'[1]Ordenes de Servicio'!G:K,5,0),"No Cruza")</f>
        <v>44123</v>
      </c>
      <c r="AO1888" s="17">
        <f t="shared" ca="1" si="520"/>
        <v>19</v>
      </c>
      <c r="AP1888" s="17">
        <f t="shared" si="521"/>
        <v>7</v>
      </c>
      <c r="AQ1888" s="17">
        <f t="shared" si="522"/>
        <v>11</v>
      </c>
      <c r="AR1888" s="17">
        <f t="shared" si="523"/>
        <v>2020</v>
      </c>
      <c r="AS1888" s="17">
        <f t="shared" ca="1" si="524"/>
        <v>18</v>
      </c>
      <c r="AT1888" s="17" t="str">
        <f t="shared" ca="1" si="527"/>
        <v>No</v>
      </c>
      <c r="AU1888" s="17">
        <f t="shared" si="525"/>
        <v>0</v>
      </c>
      <c r="AV1888" s="17" t="str">
        <f>+VLOOKUP(B1888,[1]Cruces!S:T,2,0)</f>
        <v>7. Ejecución en Campo OS BT</v>
      </c>
    </row>
    <row r="1889" spans="1:48" hidden="1" x14ac:dyDescent="0.25">
      <c r="A1889" s="17" t="s">
        <v>3559</v>
      </c>
      <c r="B1889" s="17" t="s">
        <v>68</v>
      </c>
      <c r="C1889" s="17">
        <v>0</v>
      </c>
      <c r="D1889" s="17">
        <v>0</v>
      </c>
      <c r="E1889" s="17" t="s">
        <v>55</v>
      </c>
      <c r="F1889" s="17" t="s">
        <v>107</v>
      </c>
      <c r="G1889" s="17" t="s">
        <v>3560</v>
      </c>
      <c r="H1889" s="17">
        <v>0</v>
      </c>
      <c r="I1889" s="17" t="s">
        <v>71</v>
      </c>
      <c r="J1889" s="17" t="s">
        <v>59</v>
      </c>
      <c r="K1889" s="17" t="s">
        <v>3561</v>
      </c>
      <c r="L1889" s="17" t="s">
        <v>117</v>
      </c>
      <c r="M1889" s="17" t="s">
        <v>118</v>
      </c>
      <c r="N1889" s="17" t="s">
        <v>75</v>
      </c>
      <c r="O1889" s="17">
        <v>20191114</v>
      </c>
      <c r="P1889" s="17">
        <v>20200123</v>
      </c>
      <c r="Q1889" s="17">
        <v>1110</v>
      </c>
      <c r="R1889" s="17">
        <v>26917389</v>
      </c>
      <c r="S1889" s="17" t="s">
        <v>100</v>
      </c>
      <c r="T1889" s="17" t="s">
        <v>63</v>
      </c>
      <c r="U1889" s="17" t="s">
        <v>91</v>
      </c>
      <c r="V1889" s="17">
        <f t="shared" si="526"/>
        <v>112.5</v>
      </c>
      <c r="W1889" s="17">
        <v>112500</v>
      </c>
      <c r="X1889" s="17" t="s">
        <v>64</v>
      </c>
      <c r="Y1889" s="17" t="s">
        <v>105</v>
      </c>
      <c r="Z1889" s="17">
        <v>20200611</v>
      </c>
      <c r="AA1889" s="17" t="s">
        <v>78</v>
      </c>
      <c r="AB1889" s="17">
        <v>1</v>
      </c>
      <c r="AC1889" s="17" t="str">
        <f>IFERROR(VLOOKUP(A1889,[1]Cruces!AJ:AK,2,0),VLOOKUP(CONCATENATE(X1889,AA1889),[1]Cruces!G:H,2,0))</f>
        <v>Solicitud de Obra</v>
      </c>
      <c r="AD1889" s="17">
        <f t="shared" si="512"/>
        <v>14</v>
      </c>
      <c r="AE1889" s="17">
        <f t="shared" si="513"/>
        <v>11</v>
      </c>
      <c r="AF1889" s="17">
        <f t="shared" si="514"/>
        <v>2019</v>
      </c>
      <c r="AG1889" s="17" t="str">
        <f>IFERROR(VLOOKUP(MID(A1889,2,4)*1,[1]Cruces!K:L,2,0),"Verificar")</f>
        <v>Atlántico Norte</v>
      </c>
      <c r="AH1889" s="17">
        <f t="shared" ca="1" si="515"/>
        <v>377</v>
      </c>
      <c r="AI1889" s="17" t="str">
        <f>IFERROR(VLOOKUP(U1889,[1]Cruces!$O$1:$P$6,2,0),"Sin Orden")</f>
        <v>Resuelta</v>
      </c>
      <c r="AJ1889" s="17">
        <f t="shared" si="516"/>
        <v>11</v>
      </c>
      <c r="AK1889" s="17">
        <f t="shared" si="517"/>
        <v>6</v>
      </c>
      <c r="AL1889" s="17">
        <f t="shared" si="518"/>
        <v>2020</v>
      </c>
      <c r="AM1889" s="17">
        <f t="shared" ca="1" si="519"/>
        <v>167</v>
      </c>
      <c r="AN1889" s="18" t="str">
        <f>IFERROR(VLOOKUP(R1889*1,'[1]Ordenes de Servicio'!G:K,5,0),"No Cruza")</f>
        <v>No Cruza</v>
      </c>
      <c r="AO1889" s="17">
        <f t="shared" ca="1" si="520"/>
        <v>210</v>
      </c>
      <c r="AP1889" s="17">
        <f t="shared" si="521"/>
        <v>23</v>
      </c>
      <c r="AQ1889" s="17">
        <f t="shared" si="522"/>
        <v>1</v>
      </c>
      <c r="AR1889" s="17">
        <f t="shared" si="523"/>
        <v>2020</v>
      </c>
      <c r="AS1889" s="17">
        <f t="shared" ca="1" si="524"/>
        <v>307</v>
      </c>
      <c r="AT1889" s="17" t="str">
        <f t="shared" ca="1" si="527"/>
        <v>No</v>
      </c>
      <c r="AU1889" s="17">
        <f t="shared" si="525"/>
        <v>140</v>
      </c>
      <c r="AV1889" s="17" t="str">
        <f>+VLOOKUP(B1889,[1]Cruces!S:T,2,0)</f>
        <v>5. Consultoría / Adjudicación</v>
      </c>
    </row>
    <row r="1890" spans="1:48" hidden="1" x14ac:dyDescent="0.25">
      <c r="A1890" s="17" t="s">
        <v>3562</v>
      </c>
      <c r="B1890" s="17" t="s">
        <v>296</v>
      </c>
      <c r="C1890" s="17">
        <v>0</v>
      </c>
      <c r="D1890" s="17">
        <v>0</v>
      </c>
      <c r="E1890" s="17" t="s">
        <v>55</v>
      </c>
      <c r="F1890" s="17" t="s">
        <v>932</v>
      </c>
      <c r="G1890" s="17" t="s">
        <v>3563</v>
      </c>
      <c r="H1890" s="17">
        <v>0</v>
      </c>
      <c r="I1890" s="17" t="s">
        <v>71</v>
      </c>
      <c r="J1890" s="17" t="s">
        <v>59</v>
      </c>
      <c r="K1890" s="17" t="s">
        <v>3564</v>
      </c>
      <c r="L1890" s="17" t="s">
        <v>935</v>
      </c>
      <c r="M1890" s="17" t="s">
        <v>936</v>
      </c>
      <c r="N1890" s="17" t="s">
        <v>301</v>
      </c>
      <c r="O1890" s="17">
        <v>20201105</v>
      </c>
      <c r="P1890" s="17">
        <v>20201105</v>
      </c>
      <c r="Q1890" s="17">
        <v>7791</v>
      </c>
      <c r="R1890" s="17">
        <v>0</v>
      </c>
      <c r="S1890" s="17"/>
      <c r="T1890" s="17" t="s">
        <v>63</v>
      </c>
      <c r="U1890" s="17"/>
      <c r="V1890" s="17">
        <f t="shared" si="526"/>
        <v>15</v>
      </c>
      <c r="W1890" s="17">
        <v>15000</v>
      </c>
      <c r="X1890" s="17" t="s">
        <v>64</v>
      </c>
      <c r="Y1890" s="17" t="s">
        <v>296</v>
      </c>
      <c r="Z1890" s="17">
        <v>20201105</v>
      </c>
      <c r="AA1890" s="17" t="s">
        <v>78</v>
      </c>
      <c r="AB1890" s="17">
        <v>1</v>
      </c>
      <c r="AC1890" s="17" t="str">
        <f>IFERROR(VLOOKUP(A1890,[1]Cruces!AJ:AK,2,0),VLOOKUP(CONCATENATE(X1890,AA1890),[1]Cruces!G:H,2,0))</f>
        <v>Solicitud de Obra</v>
      </c>
      <c r="AD1890" s="17">
        <f t="shared" si="512"/>
        <v>5</v>
      </c>
      <c r="AE1890" s="17">
        <f t="shared" si="513"/>
        <v>11</v>
      </c>
      <c r="AF1890" s="17">
        <f t="shared" si="514"/>
        <v>2020</v>
      </c>
      <c r="AG1890" s="17" t="str">
        <f>IFERROR(VLOOKUP(MID(A1890,2,4)*1,[1]Cruces!K:L,2,0),"Verificar")</f>
        <v>Magdalena</v>
      </c>
      <c r="AH1890" s="17">
        <f t="shared" ca="1" si="515"/>
        <v>20</v>
      </c>
      <c r="AI1890" s="17" t="str">
        <f>IFERROR(VLOOKUP(U1890,[1]Cruces!$O$1:$P$6,2,0),"Sin Orden")</f>
        <v>Sin Orden</v>
      </c>
      <c r="AJ1890" s="17">
        <f t="shared" si="516"/>
        <v>5</v>
      </c>
      <c r="AK1890" s="17">
        <f t="shared" si="517"/>
        <v>11</v>
      </c>
      <c r="AL1890" s="17">
        <f t="shared" si="518"/>
        <v>2020</v>
      </c>
      <c r="AM1890" s="17">
        <f t="shared" ca="1" si="519"/>
        <v>20</v>
      </c>
      <c r="AN1890" s="18" t="str">
        <f>IFERROR(VLOOKUP(R1890*1,'[1]Ordenes de Servicio'!G:K,5,0),"No Cruza")</f>
        <v>No Cruza</v>
      </c>
      <c r="AO1890" s="17">
        <f t="shared" ca="1" si="520"/>
        <v>20</v>
      </c>
      <c r="AP1890" s="17">
        <f t="shared" si="521"/>
        <v>5</v>
      </c>
      <c r="AQ1890" s="17">
        <f t="shared" si="522"/>
        <v>11</v>
      </c>
      <c r="AR1890" s="17">
        <f t="shared" si="523"/>
        <v>2020</v>
      </c>
      <c r="AS1890" s="17">
        <f t="shared" ca="1" si="524"/>
        <v>20</v>
      </c>
      <c r="AT1890" s="17" t="str">
        <f t="shared" ca="1" si="527"/>
        <v>No</v>
      </c>
      <c r="AU1890" s="17">
        <f t="shared" si="525"/>
        <v>0</v>
      </c>
      <c r="AV1890" s="17" t="str">
        <f>+VLOOKUP(B1890,[1]Cruces!S:T,2,0)</f>
        <v>3. Evaluación Técnico Ecónomica</v>
      </c>
    </row>
    <row r="1891" spans="1:48" hidden="1" x14ac:dyDescent="0.25">
      <c r="A1891" s="17" t="s">
        <v>3565</v>
      </c>
      <c r="B1891" s="17" t="s">
        <v>54</v>
      </c>
      <c r="C1891" s="17">
        <v>0</v>
      </c>
      <c r="D1891" s="17">
        <v>0</v>
      </c>
      <c r="E1891" s="17" t="s">
        <v>55</v>
      </c>
      <c r="F1891" s="17" t="s">
        <v>126</v>
      </c>
      <c r="G1891" s="17" t="s">
        <v>3566</v>
      </c>
      <c r="H1891" s="17">
        <v>0</v>
      </c>
      <c r="I1891" s="17" t="s">
        <v>71</v>
      </c>
      <c r="J1891" s="17" t="s">
        <v>59</v>
      </c>
      <c r="K1891" s="17" t="s">
        <v>270</v>
      </c>
      <c r="L1891" s="17" t="s">
        <v>129</v>
      </c>
      <c r="M1891" s="17" t="s">
        <v>130</v>
      </c>
      <c r="N1891" s="17" t="s">
        <v>62</v>
      </c>
      <c r="O1891" s="17">
        <v>20201031</v>
      </c>
      <c r="P1891" s="17">
        <v>20201104</v>
      </c>
      <c r="Q1891" s="17">
        <v>9332</v>
      </c>
      <c r="R1891" s="17">
        <v>28263568</v>
      </c>
      <c r="S1891" s="17" t="s">
        <v>100</v>
      </c>
      <c r="T1891" s="17" t="s">
        <v>63</v>
      </c>
      <c r="U1891" s="17" t="s">
        <v>91</v>
      </c>
      <c r="V1891" s="17">
        <f t="shared" si="526"/>
        <v>37.5</v>
      </c>
      <c r="W1891" s="17">
        <v>37500</v>
      </c>
      <c r="X1891" s="17" t="s">
        <v>64</v>
      </c>
      <c r="Y1891" s="17" t="s">
        <v>65</v>
      </c>
      <c r="Z1891" s="17">
        <v>20201104</v>
      </c>
      <c r="AA1891" s="17" t="s">
        <v>78</v>
      </c>
      <c r="AB1891" s="17">
        <v>1</v>
      </c>
      <c r="AC1891" s="17" t="str">
        <f>IFERROR(VLOOKUP(A1891,[1]Cruces!AJ:AK,2,0),VLOOKUP(CONCATENATE(X1891,AA1891),[1]Cruces!G:H,2,0))</f>
        <v>Solicitud de Obra</v>
      </c>
      <c r="AD1891" s="17">
        <f t="shared" si="512"/>
        <v>31</v>
      </c>
      <c r="AE1891" s="17">
        <f t="shared" si="513"/>
        <v>10</v>
      </c>
      <c r="AF1891" s="17">
        <f t="shared" si="514"/>
        <v>2020</v>
      </c>
      <c r="AG1891" s="17" t="str">
        <f>IFERROR(VLOOKUP(MID(A1891,2,4)*1,[1]Cruces!K:L,2,0),"Verificar")</f>
        <v>Guajira</v>
      </c>
      <c r="AH1891" s="17">
        <f t="shared" ca="1" si="515"/>
        <v>25</v>
      </c>
      <c r="AI1891" s="17" t="str">
        <f>IFERROR(VLOOKUP(U1891,[1]Cruces!$O$1:$P$6,2,0),"Sin Orden")</f>
        <v>Resuelta</v>
      </c>
      <c r="AJ1891" s="17">
        <f t="shared" si="516"/>
        <v>4</v>
      </c>
      <c r="AK1891" s="17">
        <f t="shared" si="517"/>
        <v>11</v>
      </c>
      <c r="AL1891" s="17">
        <f t="shared" si="518"/>
        <v>2020</v>
      </c>
      <c r="AM1891" s="17">
        <f t="shared" ca="1" si="519"/>
        <v>21</v>
      </c>
      <c r="AN1891" s="18" t="str">
        <f>IFERROR(VLOOKUP(R1891*1,'[1]Ordenes de Servicio'!G:K,5,0),"No Cruza")</f>
        <v>No Cruza</v>
      </c>
      <c r="AO1891" s="17">
        <f t="shared" ca="1" si="520"/>
        <v>4</v>
      </c>
      <c r="AP1891" s="17">
        <f t="shared" si="521"/>
        <v>4</v>
      </c>
      <c r="AQ1891" s="17">
        <f t="shared" si="522"/>
        <v>11</v>
      </c>
      <c r="AR1891" s="17">
        <f t="shared" si="523"/>
        <v>2020</v>
      </c>
      <c r="AS1891" s="17">
        <f t="shared" ca="1" si="524"/>
        <v>21</v>
      </c>
      <c r="AT1891" s="17" t="str">
        <f t="shared" ca="1" si="527"/>
        <v>No</v>
      </c>
      <c r="AU1891" s="17">
        <f t="shared" si="525"/>
        <v>0</v>
      </c>
      <c r="AV1891" s="17" t="str">
        <f>+VLOOKUP(B1891,[1]Cruces!S:T,2,0)</f>
        <v>4. Presupuesto de Obra</v>
      </c>
    </row>
    <row r="1892" spans="1:48" hidden="1" x14ac:dyDescent="0.25">
      <c r="A1892" s="17" t="s">
        <v>8864</v>
      </c>
      <c r="B1892" s="17" t="s">
        <v>569</v>
      </c>
      <c r="C1892" s="17">
        <v>0</v>
      </c>
      <c r="D1892" s="17">
        <v>0</v>
      </c>
      <c r="E1892" s="17" t="s">
        <v>55</v>
      </c>
      <c r="F1892" s="17" t="s">
        <v>932</v>
      </c>
      <c r="G1892" s="17" t="s">
        <v>8865</v>
      </c>
      <c r="H1892" s="17">
        <v>0</v>
      </c>
      <c r="I1892" s="17" t="s">
        <v>71</v>
      </c>
      <c r="J1892" s="17" t="s">
        <v>59</v>
      </c>
      <c r="K1892" s="17" t="s">
        <v>97</v>
      </c>
      <c r="L1892" s="17" t="s">
        <v>7443</v>
      </c>
      <c r="M1892" s="17" t="s">
        <v>7444</v>
      </c>
      <c r="N1892" s="17" t="s">
        <v>572</v>
      </c>
      <c r="O1892" s="17">
        <v>20201103</v>
      </c>
      <c r="P1892" s="17">
        <v>20201103</v>
      </c>
      <c r="Q1892" s="17">
        <v>3410</v>
      </c>
      <c r="R1892" s="17">
        <v>0</v>
      </c>
      <c r="S1892" s="17"/>
      <c r="T1892" s="17" t="s">
        <v>63</v>
      </c>
      <c r="U1892" s="17"/>
      <c r="V1892" s="17">
        <f t="shared" si="526"/>
        <v>3</v>
      </c>
      <c r="W1892" s="17">
        <v>3000</v>
      </c>
      <c r="X1892" s="17" t="s">
        <v>7065</v>
      </c>
      <c r="Y1892" s="17" t="s">
        <v>569</v>
      </c>
      <c r="Z1892" s="17">
        <v>20201103</v>
      </c>
      <c r="AA1892" s="17" t="s">
        <v>1947</v>
      </c>
      <c r="AB1892" s="17">
        <v>1</v>
      </c>
      <c r="AC1892" s="17" t="str">
        <f>IFERROR(VLOOKUP(A1892,[1]Cruces!AJ:AK,2,0),VLOOKUP(CONCATENATE(X1892,AA1892),[1]Cruces!G:H,2,0))</f>
        <v>Solicitud por BT</v>
      </c>
      <c r="AD1892" s="17">
        <f t="shared" si="512"/>
        <v>3</v>
      </c>
      <c r="AE1892" s="17">
        <f t="shared" si="513"/>
        <v>11</v>
      </c>
      <c r="AF1892" s="17">
        <f t="shared" si="514"/>
        <v>2020</v>
      </c>
      <c r="AG1892" s="17" t="str">
        <f>IFERROR(VLOOKUP(MID(A1892,2,4)*1,[1]Cruces!K:L,2,0),"Verificar")</f>
        <v>Magdalena</v>
      </c>
      <c r="AH1892" s="17">
        <f t="shared" ca="1" si="515"/>
        <v>22</v>
      </c>
      <c r="AI1892" s="17" t="str">
        <f>IFERROR(VLOOKUP(U1892,[1]Cruces!$O$1:$P$6,2,0),"Sin Orden")</f>
        <v>Sin Orden</v>
      </c>
      <c r="AJ1892" s="17">
        <f t="shared" si="516"/>
        <v>3</v>
      </c>
      <c r="AK1892" s="17">
        <f t="shared" si="517"/>
        <v>11</v>
      </c>
      <c r="AL1892" s="17">
        <f t="shared" si="518"/>
        <v>2020</v>
      </c>
      <c r="AM1892" s="17">
        <f t="shared" ca="1" si="519"/>
        <v>22</v>
      </c>
      <c r="AN1892" s="18" t="str">
        <f>IFERROR(VLOOKUP(R1892*1,'[1]Ordenes de Servicio'!G:K,5,0),"No Cruza")</f>
        <v>No Cruza</v>
      </c>
      <c r="AO1892" s="17">
        <f t="shared" ca="1" si="520"/>
        <v>22</v>
      </c>
      <c r="AP1892" s="17">
        <f t="shared" si="521"/>
        <v>3</v>
      </c>
      <c r="AQ1892" s="17">
        <f t="shared" si="522"/>
        <v>11</v>
      </c>
      <c r="AR1892" s="17">
        <f t="shared" si="523"/>
        <v>2020</v>
      </c>
      <c r="AS1892" s="17">
        <f t="shared" ca="1" si="524"/>
        <v>22</v>
      </c>
      <c r="AT1892" s="17" t="str">
        <f t="shared" ca="1" si="527"/>
        <v>No</v>
      </c>
      <c r="AU1892" s="17">
        <f t="shared" si="525"/>
        <v>0</v>
      </c>
      <c r="AV1892" s="17" t="str">
        <f>+VLOOKUP(B1892,[1]Cruces!S:T,2,0)</f>
        <v>1. Solicitud</v>
      </c>
    </row>
    <row r="1893" spans="1:48" x14ac:dyDescent="0.25">
      <c r="A1893" s="17" t="s">
        <v>3567</v>
      </c>
      <c r="B1893" s="17" t="s">
        <v>80</v>
      </c>
      <c r="C1893" s="17">
        <v>7147184</v>
      </c>
      <c r="D1893" s="17">
        <v>0</v>
      </c>
      <c r="E1893" s="17" t="s">
        <v>55</v>
      </c>
      <c r="F1893" s="17" t="s">
        <v>126</v>
      </c>
      <c r="G1893" s="17" t="s">
        <v>3568</v>
      </c>
      <c r="H1893" s="17">
        <v>0</v>
      </c>
      <c r="I1893" s="17" t="s">
        <v>83</v>
      </c>
      <c r="J1893" s="17" t="s">
        <v>59</v>
      </c>
      <c r="K1893" s="17" t="s">
        <v>688</v>
      </c>
      <c r="L1893" s="17" t="s">
        <v>129</v>
      </c>
      <c r="M1893" s="17" t="s">
        <v>130</v>
      </c>
      <c r="N1893" s="17" t="s">
        <v>87</v>
      </c>
      <c r="O1893" s="17">
        <v>20200302</v>
      </c>
      <c r="P1893" s="17">
        <v>20201031</v>
      </c>
      <c r="Q1893" s="17">
        <v>9332</v>
      </c>
      <c r="R1893" s="17">
        <v>28111177</v>
      </c>
      <c r="S1893" s="17" t="s">
        <v>76</v>
      </c>
      <c r="T1893" s="17" t="s">
        <v>63</v>
      </c>
      <c r="U1893" s="17" t="s">
        <v>88</v>
      </c>
      <c r="V1893" s="17">
        <f t="shared" si="526"/>
        <v>142.5</v>
      </c>
      <c r="W1893" s="17">
        <v>142500</v>
      </c>
      <c r="X1893" s="17" t="s">
        <v>89</v>
      </c>
      <c r="Y1893" s="17" t="s">
        <v>90</v>
      </c>
      <c r="Z1893" s="17">
        <v>20201031</v>
      </c>
      <c r="AA1893" s="17" t="s">
        <v>78</v>
      </c>
      <c r="AB1893" s="17">
        <v>1</v>
      </c>
      <c r="AC1893" s="17" t="str">
        <f>IFERROR(VLOOKUP(A1893,[1]Cruces!AJ:AK,2,0),VLOOKUP(CONCATENATE(X1893,AA1893),[1]Cruces!G:H,2,0))</f>
        <v>Solicitud de Obra</v>
      </c>
      <c r="AD1893" s="17">
        <f t="shared" si="512"/>
        <v>2</v>
      </c>
      <c r="AE1893" s="17">
        <f t="shared" si="513"/>
        <v>3</v>
      </c>
      <c r="AF1893" s="17">
        <f t="shared" si="514"/>
        <v>2020</v>
      </c>
      <c r="AG1893" s="17" t="str">
        <f>IFERROR(VLOOKUP(MID(A1893,2,4)*1,[1]Cruces!K:L,2,0),"Verificar")</f>
        <v>Guajira</v>
      </c>
      <c r="AH1893" s="17">
        <f t="shared" ca="1" si="515"/>
        <v>268</v>
      </c>
      <c r="AI1893" s="17" t="str">
        <f>IFERROR(VLOOKUP(U1893,[1]Cruces!$O$1:$P$6,2,0),"Sin Orden")</f>
        <v>Resuelta</v>
      </c>
      <c r="AJ1893" s="17">
        <f t="shared" si="516"/>
        <v>31</v>
      </c>
      <c r="AK1893" s="17">
        <f t="shared" si="517"/>
        <v>10</v>
      </c>
      <c r="AL1893" s="17">
        <f t="shared" si="518"/>
        <v>2020</v>
      </c>
      <c r="AM1893" s="17">
        <f t="shared" ca="1" si="519"/>
        <v>25</v>
      </c>
      <c r="AN1893" s="18" t="str">
        <f>IFERROR(VLOOKUP(R1893*1,'[1]Ordenes de Servicio'!G:K,5,0),"No Cruza")</f>
        <v>No Cruza</v>
      </c>
      <c r="AO1893" s="17">
        <f t="shared" ca="1" si="520"/>
        <v>243</v>
      </c>
      <c r="AP1893" s="17">
        <f t="shared" si="521"/>
        <v>31</v>
      </c>
      <c r="AQ1893" s="17">
        <f t="shared" si="522"/>
        <v>10</v>
      </c>
      <c r="AR1893" s="17">
        <f t="shared" si="523"/>
        <v>2020</v>
      </c>
      <c r="AS1893" s="17">
        <f t="shared" ca="1" si="524"/>
        <v>25</v>
      </c>
      <c r="AT1893" s="17" t="str">
        <f t="shared" ca="1" si="527"/>
        <v>No</v>
      </c>
      <c r="AU1893" s="17">
        <f t="shared" si="525"/>
        <v>0</v>
      </c>
      <c r="AV1893" s="17" t="str">
        <f>+VLOOKUP(B1893,[1]Cruces!S:T,2,0)</f>
        <v>8. Puesta en Servicio</v>
      </c>
    </row>
    <row r="1894" spans="1:48" hidden="1" x14ac:dyDescent="0.25">
      <c r="A1894" s="17" t="s">
        <v>8866</v>
      </c>
      <c r="B1894" s="17" t="s">
        <v>1943</v>
      </c>
      <c r="C1894" s="17">
        <v>0</v>
      </c>
      <c r="D1894" s="17">
        <v>0</v>
      </c>
      <c r="E1894" s="17" t="s">
        <v>55</v>
      </c>
      <c r="F1894" s="17" t="s">
        <v>56</v>
      </c>
      <c r="G1894" s="17" t="s">
        <v>8867</v>
      </c>
      <c r="H1894" s="17">
        <v>0</v>
      </c>
      <c r="I1894" s="17" t="s">
        <v>71</v>
      </c>
      <c r="J1894" s="17" t="s">
        <v>59</v>
      </c>
      <c r="K1894" s="17" t="s">
        <v>97</v>
      </c>
      <c r="L1894" s="17" t="s">
        <v>7686</v>
      </c>
      <c r="M1894" s="17" t="s">
        <v>7687</v>
      </c>
      <c r="N1894" s="17" t="s">
        <v>1946</v>
      </c>
      <c r="O1894" s="17">
        <v>20201121</v>
      </c>
      <c r="P1894" s="17">
        <v>20201121</v>
      </c>
      <c r="Q1894" s="17">
        <v>9510</v>
      </c>
      <c r="R1894" s="17">
        <v>28294623</v>
      </c>
      <c r="S1894" s="17" t="s">
        <v>6601</v>
      </c>
      <c r="T1894" s="17" t="s">
        <v>63</v>
      </c>
      <c r="U1894" s="17" t="s">
        <v>77</v>
      </c>
      <c r="V1894" s="17">
        <f t="shared" si="526"/>
        <v>3</v>
      </c>
      <c r="W1894" s="17">
        <v>3000</v>
      </c>
      <c r="X1894" s="17" t="s">
        <v>7065</v>
      </c>
      <c r="Y1894" s="17" t="s">
        <v>1943</v>
      </c>
      <c r="Z1894" s="17">
        <v>20201121</v>
      </c>
      <c r="AA1894" s="17" t="s">
        <v>1947</v>
      </c>
      <c r="AB1894" s="17">
        <v>1</v>
      </c>
      <c r="AC1894" s="17" t="str">
        <f>IFERROR(VLOOKUP(A1894,[1]Cruces!AJ:AK,2,0),VLOOKUP(CONCATENATE(X1894,AA1894),[1]Cruces!G:H,2,0))</f>
        <v>Solicitud por BT</v>
      </c>
      <c r="AD1894" s="17">
        <f t="shared" si="512"/>
        <v>21</v>
      </c>
      <c r="AE1894" s="17">
        <f t="shared" si="513"/>
        <v>11</v>
      </c>
      <c r="AF1894" s="17">
        <f t="shared" si="514"/>
        <v>2020</v>
      </c>
      <c r="AG1894" s="17" t="str">
        <f>IFERROR(VLOOKUP(MID(A1894,2,4)*1,[1]Cruces!K:L,2,0),"Verificar")</f>
        <v>Atlántico Norte</v>
      </c>
      <c r="AH1894" s="17">
        <f t="shared" ca="1" si="515"/>
        <v>4</v>
      </c>
      <c r="AI1894" s="17" t="str">
        <f>IFERROR(VLOOKUP(U1894,[1]Cruces!$O$1:$P$6,2,0),"Sin Orden")</f>
        <v>Pendiente</v>
      </c>
      <c r="AJ1894" s="17">
        <f t="shared" si="516"/>
        <v>21</v>
      </c>
      <c r="AK1894" s="17">
        <f t="shared" si="517"/>
        <v>11</v>
      </c>
      <c r="AL1894" s="17">
        <f t="shared" si="518"/>
        <v>2020</v>
      </c>
      <c r="AM1894" s="17">
        <f t="shared" ca="1" si="519"/>
        <v>4</v>
      </c>
      <c r="AN1894" s="18" t="str">
        <f>IFERROR(VLOOKUP(R1894*1,'[1]Ordenes de Servicio'!G:K,5,0),"No Cruza")</f>
        <v>No Cruza</v>
      </c>
      <c r="AO1894" s="17">
        <f t="shared" ca="1" si="520"/>
        <v>4</v>
      </c>
      <c r="AP1894" s="17">
        <f t="shared" si="521"/>
        <v>21</v>
      </c>
      <c r="AQ1894" s="17">
        <f t="shared" si="522"/>
        <v>11</v>
      </c>
      <c r="AR1894" s="17">
        <f t="shared" si="523"/>
        <v>2020</v>
      </c>
      <c r="AS1894" s="17">
        <f t="shared" ca="1" si="524"/>
        <v>4</v>
      </c>
      <c r="AT1894" s="17" t="str">
        <f t="shared" ca="1" si="527"/>
        <v>No</v>
      </c>
      <c r="AU1894" s="17">
        <f t="shared" si="525"/>
        <v>0</v>
      </c>
      <c r="AV1894" s="17" t="str">
        <f>+VLOOKUP(B1894,[1]Cruces!S:T,2,0)</f>
        <v>7. Ejecución en Campo OS BT</v>
      </c>
    </row>
    <row r="1895" spans="1:48" hidden="1" x14ac:dyDescent="0.25">
      <c r="A1895" s="17" t="s">
        <v>3569</v>
      </c>
      <c r="B1895" s="17" t="s">
        <v>54</v>
      </c>
      <c r="C1895" s="17">
        <v>2000016</v>
      </c>
      <c r="D1895" s="17">
        <v>0</v>
      </c>
      <c r="E1895" s="17" t="s">
        <v>55</v>
      </c>
      <c r="F1895" s="17" t="s">
        <v>94</v>
      </c>
      <c r="G1895" s="17" t="s">
        <v>95</v>
      </c>
      <c r="H1895" s="17">
        <v>3003360026</v>
      </c>
      <c r="I1895" s="17" t="s">
        <v>83</v>
      </c>
      <c r="J1895" s="17" t="s">
        <v>59</v>
      </c>
      <c r="K1895" s="17" t="s">
        <v>97</v>
      </c>
      <c r="L1895" s="17" t="s">
        <v>98</v>
      </c>
      <c r="M1895" s="17" t="s">
        <v>99</v>
      </c>
      <c r="N1895" s="17" t="s">
        <v>62</v>
      </c>
      <c r="O1895" s="17">
        <v>20180516</v>
      </c>
      <c r="P1895" s="17">
        <v>20180524</v>
      </c>
      <c r="Q1895" s="17">
        <v>1170</v>
      </c>
      <c r="R1895" s="17">
        <v>25097032</v>
      </c>
      <c r="S1895" s="17" t="s">
        <v>100</v>
      </c>
      <c r="T1895" s="17" t="s">
        <v>63</v>
      </c>
      <c r="U1895" s="17" t="s">
        <v>91</v>
      </c>
      <c r="V1895" s="17">
        <f t="shared" si="526"/>
        <v>225</v>
      </c>
      <c r="W1895" s="17">
        <v>225000</v>
      </c>
      <c r="X1895" s="17" t="s">
        <v>89</v>
      </c>
      <c r="Y1895" s="17" t="s">
        <v>65</v>
      </c>
      <c r="Z1895" s="17">
        <v>20180524</v>
      </c>
      <c r="AA1895" s="17" t="s">
        <v>101</v>
      </c>
      <c r="AB1895" s="17">
        <v>1</v>
      </c>
      <c r="AC1895" s="17" t="str">
        <f>IFERROR(VLOOKUP(A1895,[1]Cruces!AJ:AK,2,0),VLOOKUP(CONCATENATE(X1895,AA1895),[1]Cruces!G:H,2,0))</f>
        <v>Solicitud de Obra</v>
      </c>
      <c r="AD1895" s="17">
        <f t="shared" si="512"/>
        <v>16</v>
      </c>
      <c r="AE1895" s="17">
        <f t="shared" si="513"/>
        <v>5</v>
      </c>
      <c r="AF1895" s="17">
        <f t="shared" si="514"/>
        <v>2018</v>
      </c>
      <c r="AG1895" s="17" t="str">
        <f>IFERROR(VLOOKUP(MID(A1895,2,4)*1,[1]Cruces!K:L,2,0),"Verificar")</f>
        <v>Atlántico Norte</v>
      </c>
      <c r="AH1895" s="17">
        <f t="shared" ca="1" si="515"/>
        <v>924</v>
      </c>
      <c r="AI1895" s="17" t="str">
        <f>IFERROR(VLOOKUP(U1895,[1]Cruces!$O$1:$P$6,2,0),"Sin Orden")</f>
        <v>Resuelta</v>
      </c>
      <c r="AJ1895" s="17">
        <f t="shared" si="516"/>
        <v>24</v>
      </c>
      <c r="AK1895" s="17">
        <f t="shared" si="517"/>
        <v>5</v>
      </c>
      <c r="AL1895" s="17">
        <f t="shared" si="518"/>
        <v>2018</v>
      </c>
      <c r="AM1895" s="17">
        <f t="shared" ca="1" si="519"/>
        <v>916</v>
      </c>
      <c r="AN1895" s="18" t="str">
        <f>IFERROR(VLOOKUP(R1895*1,'[1]Ordenes de Servicio'!G:K,5,0),"No Cruza")</f>
        <v>No Cruza</v>
      </c>
      <c r="AO1895" s="17">
        <f t="shared" ca="1" si="520"/>
        <v>8</v>
      </c>
      <c r="AP1895" s="17">
        <f t="shared" si="521"/>
        <v>24</v>
      </c>
      <c r="AQ1895" s="17">
        <f t="shared" si="522"/>
        <v>5</v>
      </c>
      <c r="AR1895" s="17">
        <f t="shared" si="523"/>
        <v>2018</v>
      </c>
      <c r="AS1895" s="17">
        <f t="shared" ca="1" si="524"/>
        <v>916</v>
      </c>
      <c r="AT1895" s="17" t="str">
        <f t="shared" ca="1" si="527"/>
        <v>Si</v>
      </c>
      <c r="AU1895" s="17">
        <f t="shared" si="525"/>
        <v>0</v>
      </c>
      <c r="AV1895" s="17" t="str">
        <f>+VLOOKUP(B1895,[1]Cruces!S:T,2,0)</f>
        <v>4. Presupuesto de Obra</v>
      </c>
    </row>
    <row r="1896" spans="1:48" hidden="1" x14ac:dyDescent="0.25">
      <c r="A1896" s="17" t="s">
        <v>3570</v>
      </c>
      <c r="B1896" s="17" t="s">
        <v>54</v>
      </c>
      <c r="C1896" s="17">
        <v>6791001</v>
      </c>
      <c r="D1896" s="17">
        <v>0</v>
      </c>
      <c r="E1896" s="17" t="s">
        <v>55</v>
      </c>
      <c r="F1896" s="17" t="s">
        <v>81</v>
      </c>
      <c r="G1896" s="17" t="s">
        <v>3571</v>
      </c>
      <c r="H1896" s="17">
        <v>3053669509</v>
      </c>
      <c r="I1896" s="17" t="s">
        <v>71</v>
      </c>
      <c r="J1896" s="17" t="s">
        <v>59</v>
      </c>
      <c r="K1896" s="17" t="s">
        <v>97</v>
      </c>
      <c r="L1896" s="17" t="s">
        <v>85</v>
      </c>
      <c r="M1896" s="17" t="s">
        <v>86</v>
      </c>
      <c r="N1896" s="17" t="s">
        <v>62</v>
      </c>
      <c r="O1896" s="17">
        <v>20200918</v>
      </c>
      <c r="P1896" s="17">
        <v>20201109</v>
      </c>
      <c r="Q1896" s="17">
        <v>3440</v>
      </c>
      <c r="R1896" s="17">
        <v>28270204</v>
      </c>
      <c r="S1896" s="17" t="s">
        <v>100</v>
      </c>
      <c r="T1896" s="17" t="s">
        <v>63</v>
      </c>
      <c r="U1896" s="17" t="s">
        <v>91</v>
      </c>
      <c r="V1896" s="17">
        <f t="shared" si="526"/>
        <v>30</v>
      </c>
      <c r="W1896" s="17">
        <v>30000</v>
      </c>
      <c r="X1896" s="17" t="s">
        <v>89</v>
      </c>
      <c r="Y1896" s="17" t="s">
        <v>65</v>
      </c>
      <c r="Z1896" s="17">
        <v>20201109</v>
      </c>
      <c r="AA1896" s="17" t="s">
        <v>78</v>
      </c>
      <c r="AB1896" s="17">
        <v>1</v>
      </c>
      <c r="AC1896" s="17" t="str">
        <f>IFERROR(VLOOKUP(A1896,[1]Cruces!AJ:AK,2,0),VLOOKUP(CONCATENATE(X1896,AA1896),[1]Cruces!G:H,2,0))</f>
        <v>Solicitud de Obra</v>
      </c>
      <c r="AD1896" s="17">
        <f t="shared" si="512"/>
        <v>18</v>
      </c>
      <c r="AE1896" s="17">
        <f t="shared" si="513"/>
        <v>9</v>
      </c>
      <c r="AF1896" s="17">
        <f t="shared" si="514"/>
        <v>2020</v>
      </c>
      <c r="AG1896" s="17" t="str">
        <f>IFERROR(VLOOKUP(MID(A1896,2,4)*1,[1]Cruces!K:L,2,0),"Verificar")</f>
        <v>Magdalena</v>
      </c>
      <c r="AH1896" s="17">
        <f t="shared" ca="1" si="515"/>
        <v>68</v>
      </c>
      <c r="AI1896" s="17" t="str">
        <f>IFERROR(VLOOKUP(U1896,[1]Cruces!$O$1:$P$6,2,0),"Sin Orden")</f>
        <v>Resuelta</v>
      </c>
      <c r="AJ1896" s="17">
        <f t="shared" si="516"/>
        <v>9</v>
      </c>
      <c r="AK1896" s="17">
        <f t="shared" si="517"/>
        <v>11</v>
      </c>
      <c r="AL1896" s="17">
        <f t="shared" si="518"/>
        <v>2020</v>
      </c>
      <c r="AM1896" s="17">
        <f t="shared" ca="1" si="519"/>
        <v>16</v>
      </c>
      <c r="AN1896" s="18" t="str">
        <f>IFERROR(VLOOKUP(R1896*1,'[1]Ordenes de Servicio'!G:K,5,0),"No Cruza")</f>
        <v>No Cruza</v>
      </c>
      <c r="AO1896" s="17">
        <f t="shared" ca="1" si="520"/>
        <v>52</v>
      </c>
      <c r="AP1896" s="17">
        <f t="shared" si="521"/>
        <v>9</v>
      </c>
      <c r="AQ1896" s="17">
        <f t="shared" si="522"/>
        <v>11</v>
      </c>
      <c r="AR1896" s="17">
        <f t="shared" si="523"/>
        <v>2020</v>
      </c>
      <c r="AS1896" s="17">
        <f t="shared" ca="1" si="524"/>
        <v>16</v>
      </c>
      <c r="AT1896" s="17" t="str">
        <f t="shared" ca="1" si="527"/>
        <v>No</v>
      </c>
      <c r="AU1896" s="17">
        <f t="shared" si="525"/>
        <v>0</v>
      </c>
      <c r="AV1896" s="17" t="str">
        <f>+VLOOKUP(B1896,[1]Cruces!S:T,2,0)</f>
        <v>4. Presupuesto de Obra</v>
      </c>
    </row>
    <row r="1897" spans="1:48" hidden="1" x14ac:dyDescent="0.25">
      <c r="A1897" s="17" t="s">
        <v>3572</v>
      </c>
      <c r="B1897" s="17" t="s">
        <v>68</v>
      </c>
      <c r="C1897" s="17">
        <v>1910472</v>
      </c>
      <c r="D1897" s="17">
        <v>0</v>
      </c>
      <c r="E1897" s="17" t="s">
        <v>55</v>
      </c>
      <c r="F1897" s="17" t="s">
        <v>120</v>
      </c>
      <c r="G1897" s="17" t="s">
        <v>3573</v>
      </c>
      <c r="H1897" s="17">
        <v>3017103099</v>
      </c>
      <c r="I1897" s="17" t="s">
        <v>182</v>
      </c>
      <c r="J1897" s="17" t="s">
        <v>59</v>
      </c>
      <c r="K1897" s="17" t="s">
        <v>97</v>
      </c>
      <c r="L1897" s="17" t="s">
        <v>122</v>
      </c>
      <c r="M1897" s="17" t="s">
        <v>123</v>
      </c>
      <c r="N1897" s="17" t="s">
        <v>75</v>
      </c>
      <c r="O1897" s="17">
        <v>20170922</v>
      </c>
      <c r="P1897" s="17">
        <v>20171103</v>
      </c>
      <c r="Q1897" s="17">
        <v>1180</v>
      </c>
      <c r="R1897" s="17">
        <v>25264936</v>
      </c>
      <c r="S1897" s="17" t="s">
        <v>76</v>
      </c>
      <c r="T1897" s="17" t="s">
        <v>63</v>
      </c>
      <c r="U1897" s="17" t="s">
        <v>88</v>
      </c>
      <c r="V1897" s="17">
        <f t="shared" si="526"/>
        <v>225</v>
      </c>
      <c r="W1897" s="17">
        <v>225000</v>
      </c>
      <c r="X1897" s="17" t="s">
        <v>89</v>
      </c>
      <c r="Y1897" s="17" t="s">
        <v>136</v>
      </c>
      <c r="Z1897" s="17">
        <v>20171110</v>
      </c>
      <c r="AA1897" s="17" t="s">
        <v>101</v>
      </c>
      <c r="AB1897" s="17">
        <v>1</v>
      </c>
      <c r="AC1897" s="17" t="str">
        <f>IFERROR(VLOOKUP(A1897,[1]Cruces!AJ:AK,2,0),VLOOKUP(CONCATENATE(X1897,AA1897),[1]Cruces!G:H,2,0))</f>
        <v>Solicitud de Obra</v>
      </c>
      <c r="AD1897" s="17">
        <f t="shared" si="512"/>
        <v>22</v>
      </c>
      <c r="AE1897" s="17">
        <f t="shared" si="513"/>
        <v>9</v>
      </c>
      <c r="AF1897" s="17">
        <f t="shared" si="514"/>
        <v>2017</v>
      </c>
      <c r="AG1897" s="17" t="str">
        <f>IFERROR(VLOOKUP(MID(A1897,2,4)*1,[1]Cruces!K:L,2,0),"Verificar")</f>
        <v>Atlántico Norte</v>
      </c>
      <c r="AH1897" s="17">
        <f t="shared" ca="1" si="515"/>
        <v>1160</v>
      </c>
      <c r="AI1897" s="17" t="str">
        <f>IFERROR(VLOOKUP(U1897,[1]Cruces!$O$1:$P$6,2,0),"Sin Orden")</f>
        <v>Resuelta</v>
      </c>
      <c r="AJ1897" s="17">
        <f t="shared" si="516"/>
        <v>10</v>
      </c>
      <c r="AK1897" s="17">
        <f t="shared" si="517"/>
        <v>11</v>
      </c>
      <c r="AL1897" s="17">
        <f t="shared" si="518"/>
        <v>2017</v>
      </c>
      <c r="AM1897" s="17">
        <f t="shared" ca="1" si="519"/>
        <v>1111</v>
      </c>
      <c r="AN1897" s="18" t="str">
        <f>IFERROR(VLOOKUP(R1897*1,'[1]Ordenes de Servicio'!G:K,5,0),"No Cruza")</f>
        <v>No Cruza</v>
      </c>
      <c r="AO1897" s="17">
        <f t="shared" ca="1" si="520"/>
        <v>49</v>
      </c>
      <c r="AP1897" s="17">
        <f t="shared" si="521"/>
        <v>3</v>
      </c>
      <c r="AQ1897" s="17">
        <f t="shared" si="522"/>
        <v>11</v>
      </c>
      <c r="AR1897" s="17">
        <f t="shared" si="523"/>
        <v>2017</v>
      </c>
      <c r="AS1897" s="17">
        <f t="shared" ca="1" si="524"/>
        <v>1118</v>
      </c>
      <c r="AT1897" s="17" t="str">
        <f t="shared" ca="1" si="527"/>
        <v>Si</v>
      </c>
      <c r="AU1897" s="17">
        <f t="shared" si="525"/>
        <v>7</v>
      </c>
      <c r="AV1897" s="17" t="str">
        <f>+VLOOKUP(B1897,[1]Cruces!S:T,2,0)</f>
        <v>5. Consultoría / Adjudicación</v>
      </c>
    </row>
    <row r="1898" spans="1:48" hidden="1" x14ac:dyDescent="0.25">
      <c r="A1898" s="17" t="s">
        <v>3574</v>
      </c>
      <c r="B1898" s="17" t="s">
        <v>68</v>
      </c>
      <c r="C1898" s="17">
        <v>0</v>
      </c>
      <c r="D1898" s="17">
        <v>0</v>
      </c>
      <c r="E1898" s="17" t="s">
        <v>55</v>
      </c>
      <c r="F1898" s="17" t="s">
        <v>107</v>
      </c>
      <c r="G1898" s="17" t="s">
        <v>3575</v>
      </c>
      <c r="H1898" s="17">
        <v>0</v>
      </c>
      <c r="I1898" s="17" t="s">
        <v>116</v>
      </c>
      <c r="J1898" s="17" t="s">
        <v>59</v>
      </c>
      <c r="K1898" s="17" t="s">
        <v>3576</v>
      </c>
      <c r="L1898" s="17" t="s">
        <v>145</v>
      </c>
      <c r="M1898" s="17" t="s">
        <v>146</v>
      </c>
      <c r="N1898" s="17" t="s">
        <v>75</v>
      </c>
      <c r="O1898" s="17">
        <v>20190319</v>
      </c>
      <c r="P1898" s="17">
        <v>20190612</v>
      </c>
      <c r="Q1898" s="17">
        <v>1210</v>
      </c>
      <c r="R1898" s="17">
        <v>26170220</v>
      </c>
      <c r="S1898" s="17" t="s">
        <v>100</v>
      </c>
      <c r="T1898" s="17" t="s">
        <v>63</v>
      </c>
      <c r="U1898" s="17" t="s">
        <v>91</v>
      </c>
      <c r="V1898" s="17">
        <f t="shared" si="526"/>
        <v>300</v>
      </c>
      <c r="W1898" s="17">
        <v>300000</v>
      </c>
      <c r="X1898" s="17" t="s">
        <v>64</v>
      </c>
      <c r="Y1898" s="17" t="s">
        <v>136</v>
      </c>
      <c r="Z1898" s="17">
        <v>20190730</v>
      </c>
      <c r="AA1898" s="17" t="s">
        <v>101</v>
      </c>
      <c r="AB1898" s="17">
        <v>1</v>
      </c>
      <c r="AC1898" s="17" t="str">
        <f>IFERROR(VLOOKUP(A1898,[1]Cruces!AJ:AK,2,0),VLOOKUP(CONCATENATE(X1898,AA1898),[1]Cruces!G:H,2,0))</f>
        <v>Solicitud de Obra</v>
      </c>
      <c r="AD1898" s="17">
        <f t="shared" si="512"/>
        <v>19</v>
      </c>
      <c r="AE1898" s="17">
        <f t="shared" si="513"/>
        <v>3</v>
      </c>
      <c r="AF1898" s="17">
        <f t="shared" si="514"/>
        <v>2019</v>
      </c>
      <c r="AG1898" s="17" t="str">
        <f>IFERROR(VLOOKUP(MID(A1898,2,4)*1,[1]Cruces!K:L,2,0),"Verificar")</f>
        <v>Atlántico Sur</v>
      </c>
      <c r="AH1898" s="17">
        <f t="shared" ca="1" si="515"/>
        <v>617</v>
      </c>
      <c r="AI1898" s="17" t="str">
        <f>IFERROR(VLOOKUP(U1898,[1]Cruces!$O$1:$P$6,2,0),"Sin Orden")</f>
        <v>Resuelta</v>
      </c>
      <c r="AJ1898" s="17">
        <f t="shared" si="516"/>
        <v>30</v>
      </c>
      <c r="AK1898" s="17">
        <f t="shared" si="517"/>
        <v>7</v>
      </c>
      <c r="AL1898" s="17">
        <f t="shared" si="518"/>
        <v>2019</v>
      </c>
      <c r="AM1898" s="17">
        <f t="shared" ca="1" si="519"/>
        <v>484</v>
      </c>
      <c r="AN1898" s="18" t="str">
        <f>IFERROR(VLOOKUP(R1898*1,'[1]Ordenes de Servicio'!G:K,5,0),"No Cruza")</f>
        <v>No Cruza</v>
      </c>
      <c r="AO1898" s="17">
        <f t="shared" ca="1" si="520"/>
        <v>133</v>
      </c>
      <c r="AP1898" s="17">
        <f t="shared" si="521"/>
        <v>12</v>
      </c>
      <c r="AQ1898" s="17">
        <f t="shared" si="522"/>
        <v>6</v>
      </c>
      <c r="AR1898" s="17">
        <f t="shared" si="523"/>
        <v>2019</v>
      </c>
      <c r="AS1898" s="17">
        <f t="shared" ca="1" si="524"/>
        <v>532</v>
      </c>
      <c r="AT1898" s="17" t="str">
        <f t="shared" ca="1" si="527"/>
        <v>Si</v>
      </c>
      <c r="AU1898" s="17">
        <f t="shared" si="525"/>
        <v>48</v>
      </c>
      <c r="AV1898" s="17" t="str">
        <f>+VLOOKUP(B1898,[1]Cruces!S:T,2,0)</f>
        <v>5. Consultoría / Adjudicación</v>
      </c>
    </row>
    <row r="1899" spans="1:48" hidden="1" x14ac:dyDescent="0.25">
      <c r="A1899" s="17" t="s">
        <v>3577</v>
      </c>
      <c r="B1899" s="17" t="s">
        <v>68</v>
      </c>
      <c r="C1899" s="17">
        <v>0</v>
      </c>
      <c r="D1899" s="17">
        <v>0</v>
      </c>
      <c r="E1899" s="17" t="s">
        <v>55</v>
      </c>
      <c r="F1899" s="17" t="s">
        <v>107</v>
      </c>
      <c r="G1899" s="17" t="s">
        <v>3578</v>
      </c>
      <c r="H1899" s="17">
        <v>0</v>
      </c>
      <c r="I1899" s="17" t="s">
        <v>71</v>
      </c>
      <c r="J1899" s="17" t="s">
        <v>59</v>
      </c>
      <c r="K1899" s="17" t="s">
        <v>97</v>
      </c>
      <c r="L1899" s="17" t="s">
        <v>145</v>
      </c>
      <c r="M1899" s="17" t="s">
        <v>146</v>
      </c>
      <c r="N1899" s="17" t="s">
        <v>75</v>
      </c>
      <c r="O1899" s="17">
        <v>20190911</v>
      </c>
      <c r="P1899" s="17">
        <v>20191102</v>
      </c>
      <c r="Q1899" s="17">
        <v>7542</v>
      </c>
      <c r="R1899" s="17">
        <v>26717719</v>
      </c>
      <c r="S1899" s="17" t="s">
        <v>100</v>
      </c>
      <c r="T1899" s="17" t="s">
        <v>63</v>
      </c>
      <c r="U1899" s="17" t="s">
        <v>91</v>
      </c>
      <c r="V1899" s="17">
        <f t="shared" si="526"/>
        <v>25</v>
      </c>
      <c r="W1899" s="17">
        <v>25000</v>
      </c>
      <c r="X1899" s="17" t="s">
        <v>64</v>
      </c>
      <c r="Y1899" s="17" t="s">
        <v>150</v>
      </c>
      <c r="Z1899" s="17">
        <v>20200424</v>
      </c>
      <c r="AA1899" s="17" t="s">
        <v>78</v>
      </c>
      <c r="AB1899" s="17">
        <v>1</v>
      </c>
      <c r="AC1899" s="17" t="str">
        <f>IFERROR(VLOOKUP(A1899,[1]Cruces!AJ:AK,2,0),VLOOKUP(CONCATENATE(X1899,AA1899),[1]Cruces!G:H,2,0))</f>
        <v>Solicitud de Obra</v>
      </c>
      <c r="AD1899" s="17">
        <f t="shared" si="512"/>
        <v>11</v>
      </c>
      <c r="AE1899" s="17">
        <f t="shared" si="513"/>
        <v>9</v>
      </c>
      <c r="AF1899" s="17">
        <f t="shared" si="514"/>
        <v>2019</v>
      </c>
      <c r="AG1899" s="17" t="str">
        <f>IFERROR(VLOOKUP(MID(A1899,2,4)*1,[1]Cruces!K:L,2,0),"Verificar")</f>
        <v>Atlántico Sur</v>
      </c>
      <c r="AH1899" s="17">
        <f t="shared" ca="1" si="515"/>
        <v>441</v>
      </c>
      <c r="AI1899" s="17" t="str">
        <f>IFERROR(VLOOKUP(U1899,[1]Cruces!$O$1:$P$6,2,0),"Sin Orden")</f>
        <v>Resuelta</v>
      </c>
      <c r="AJ1899" s="17">
        <f t="shared" si="516"/>
        <v>24</v>
      </c>
      <c r="AK1899" s="17">
        <f t="shared" si="517"/>
        <v>4</v>
      </c>
      <c r="AL1899" s="17">
        <f t="shared" si="518"/>
        <v>2020</v>
      </c>
      <c r="AM1899" s="17">
        <f t="shared" ca="1" si="519"/>
        <v>215</v>
      </c>
      <c r="AN1899" s="18" t="str">
        <f>IFERROR(VLOOKUP(R1899*1,'[1]Ordenes de Servicio'!G:K,5,0),"No Cruza")</f>
        <v>No Cruza</v>
      </c>
      <c r="AO1899" s="17">
        <f t="shared" ca="1" si="520"/>
        <v>226</v>
      </c>
      <c r="AP1899" s="17">
        <f t="shared" si="521"/>
        <v>2</v>
      </c>
      <c r="AQ1899" s="17">
        <f t="shared" si="522"/>
        <v>11</v>
      </c>
      <c r="AR1899" s="17">
        <f t="shared" si="523"/>
        <v>2019</v>
      </c>
      <c r="AS1899" s="17">
        <f t="shared" ca="1" si="524"/>
        <v>389</v>
      </c>
      <c r="AT1899" s="17" t="str">
        <f t="shared" ca="1" si="527"/>
        <v>Si</v>
      </c>
      <c r="AU1899" s="17">
        <f t="shared" si="525"/>
        <v>174</v>
      </c>
      <c r="AV1899" s="17" t="str">
        <f>+VLOOKUP(B1899,[1]Cruces!S:T,2,0)</f>
        <v>5. Consultoría / Adjudicación</v>
      </c>
    </row>
    <row r="1900" spans="1:48" hidden="1" x14ac:dyDescent="0.25">
      <c r="A1900" s="17" t="s">
        <v>3579</v>
      </c>
      <c r="B1900" s="17" t="s">
        <v>54</v>
      </c>
      <c r="C1900" s="17">
        <v>0</v>
      </c>
      <c r="D1900" s="17">
        <v>0</v>
      </c>
      <c r="E1900" s="17" t="s">
        <v>55</v>
      </c>
      <c r="F1900" s="17" t="s">
        <v>126</v>
      </c>
      <c r="G1900" s="17" t="s">
        <v>3580</v>
      </c>
      <c r="H1900" s="17">
        <v>0</v>
      </c>
      <c r="I1900" s="17" t="s">
        <v>71</v>
      </c>
      <c r="J1900" s="17" t="s">
        <v>59</v>
      </c>
      <c r="K1900" s="17" t="s">
        <v>2088</v>
      </c>
      <c r="L1900" s="17" t="s">
        <v>129</v>
      </c>
      <c r="M1900" s="17" t="s">
        <v>130</v>
      </c>
      <c r="N1900" s="17" t="s">
        <v>62</v>
      </c>
      <c r="O1900" s="17">
        <v>20200912</v>
      </c>
      <c r="P1900" s="17">
        <v>20201014</v>
      </c>
      <c r="Q1900" s="17">
        <v>3340</v>
      </c>
      <c r="R1900" s="17">
        <v>28127125</v>
      </c>
      <c r="S1900" s="17" t="s">
        <v>100</v>
      </c>
      <c r="T1900" s="17" t="s">
        <v>63</v>
      </c>
      <c r="U1900" s="17" t="s">
        <v>91</v>
      </c>
      <c r="V1900" s="17">
        <f t="shared" si="526"/>
        <v>15</v>
      </c>
      <c r="W1900" s="17">
        <v>15000</v>
      </c>
      <c r="X1900" s="17" t="s">
        <v>64</v>
      </c>
      <c r="Y1900" s="17" t="s">
        <v>65</v>
      </c>
      <c r="Z1900" s="17">
        <v>20201014</v>
      </c>
      <c r="AA1900" s="17" t="s">
        <v>78</v>
      </c>
      <c r="AB1900" s="17">
        <v>1</v>
      </c>
      <c r="AC1900" s="17" t="str">
        <f>IFERROR(VLOOKUP(A1900,[1]Cruces!AJ:AK,2,0),VLOOKUP(CONCATENATE(X1900,AA1900),[1]Cruces!G:H,2,0))</f>
        <v>Solicitud de Obra</v>
      </c>
      <c r="AD1900" s="17">
        <f t="shared" si="512"/>
        <v>12</v>
      </c>
      <c r="AE1900" s="17">
        <f t="shared" si="513"/>
        <v>9</v>
      </c>
      <c r="AF1900" s="17">
        <f t="shared" si="514"/>
        <v>2020</v>
      </c>
      <c r="AG1900" s="17" t="str">
        <f>IFERROR(VLOOKUP(MID(A1900,2,4)*1,[1]Cruces!K:L,2,0),"Verificar")</f>
        <v>Guajira</v>
      </c>
      <c r="AH1900" s="17">
        <f t="shared" ca="1" si="515"/>
        <v>74</v>
      </c>
      <c r="AI1900" s="17" t="str">
        <f>IFERROR(VLOOKUP(U1900,[1]Cruces!$O$1:$P$6,2,0),"Sin Orden")</f>
        <v>Resuelta</v>
      </c>
      <c r="AJ1900" s="17">
        <f t="shared" si="516"/>
        <v>14</v>
      </c>
      <c r="AK1900" s="17">
        <f t="shared" si="517"/>
        <v>10</v>
      </c>
      <c r="AL1900" s="17">
        <f t="shared" si="518"/>
        <v>2020</v>
      </c>
      <c r="AM1900" s="17">
        <f t="shared" ca="1" si="519"/>
        <v>42</v>
      </c>
      <c r="AN1900" s="18" t="str">
        <f>IFERROR(VLOOKUP(R1900*1,'[1]Ordenes de Servicio'!G:K,5,0),"No Cruza")</f>
        <v>No Cruza</v>
      </c>
      <c r="AO1900" s="17">
        <f t="shared" ca="1" si="520"/>
        <v>32</v>
      </c>
      <c r="AP1900" s="17">
        <f t="shared" si="521"/>
        <v>14</v>
      </c>
      <c r="AQ1900" s="17">
        <f t="shared" si="522"/>
        <v>10</v>
      </c>
      <c r="AR1900" s="17">
        <f t="shared" si="523"/>
        <v>2020</v>
      </c>
      <c r="AS1900" s="17">
        <f t="shared" ca="1" si="524"/>
        <v>42</v>
      </c>
      <c r="AT1900" s="17" t="str">
        <f t="shared" ca="1" si="527"/>
        <v>No</v>
      </c>
      <c r="AU1900" s="17">
        <f t="shared" si="525"/>
        <v>0</v>
      </c>
      <c r="AV1900" s="17" t="str">
        <f>+VLOOKUP(B1900,[1]Cruces!S:T,2,0)</f>
        <v>4. Presupuesto de Obra</v>
      </c>
    </row>
    <row r="1901" spans="1:48" hidden="1" x14ac:dyDescent="0.25">
      <c r="A1901" s="17" t="s">
        <v>8868</v>
      </c>
      <c r="B1901" s="17" t="s">
        <v>6595</v>
      </c>
      <c r="C1901" s="17">
        <v>2105739</v>
      </c>
      <c r="D1901" s="17">
        <v>20054639</v>
      </c>
      <c r="E1901" s="17" t="s">
        <v>93</v>
      </c>
      <c r="F1901" s="17" t="s">
        <v>7082</v>
      </c>
      <c r="G1901" s="17" t="s">
        <v>7817</v>
      </c>
      <c r="H1901" s="17">
        <v>3006136202</v>
      </c>
      <c r="I1901" s="17" t="s">
        <v>71</v>
      </c>
      <c r="J1901" s="17" t="s">
        <v>7818</v>
      </c>
      <c r="K1901" s="17" t="s">
        <v>7819</v>
      </c>
      <c r="L1901" s="17" t="s">
        <v>8579</v>
      </c>
      <c r="M1901" s="17" t="s">
        <v>8580</v>
      </c>
      <c r="N1901" s="17" t="s">
        <v>6600</v>
      </c>
      <c r="O1901" s="17">
        <v>20200306</v>
      </c>
      <c r="P1901" s="17">
        <v>20200311</v>
      </c>
      <c r="Q1901" s="17">
        <v>1170</v>
      </c>
      <c r="R1901" s="17">
        <v>27247261</v>
      </c>
      <c r="S1901" s="17" t="s">
        <v>7072</v>
      </c>
      <c r="T1901" s="17" t="s">
        <v>63</v>
      </c>
      <c r="U1901" s="17" t="s">
        <v>91</v>
      </c>
      <c r="V1901" s="17">
        <f t="shared" si="526"/>
        <v>3</v>
      </c>
      <c r="W1901" s="17">
        <v>3000</v>
      </c>
      <c r="X1901" s="17" t="s">
        <v>89</v>
      </c>
      <c r="Y1901" s="17" t="s">
        <v>6595</v>
      </c>
      <c r="Z1901" s="17">
        <v>20200311</v>
      </c>
      <c r="AA1901" s="17" t="s">
        <v>1947</v>
      </c>
      <c r="AB1901" s="17">
        <v>1</v>
      </c>
      <c r="AC1901" s="17" t="str">
        <f>IFERROR(VLOOKUP(A1901,[1]Cruces!AJ:AK,2,0),VLOOKUP(CONCATENATE(X1901,AA1901),[1]Cruces!G:H,2,0))</f>
        <v>Solicitud por BT</v>
      </c>
      <c r="AD1901" s="17">
        <f t="shared" si="512"/>
        <v>6</v>
      </c>
      <c r="AE1901" s="17">
        <f t="shared" si="513"/>
        <v>3</v>
      </c>
      <c r="AF1901" s="17">
        <f t="shared" si="514"/>
        <v>2020</v>
      </c>
      <c r="AG1901" s="17" t="str">
        <f>IFERROR(VLOOKUP(MID(A1901,2,4)*1,[1]Cruces!K:L,2,0),"Verificar")</f>
        <v>Atlántico Norte</v>
      </c>
      <c r="AH1901" s="17">
        <f t="shared" ca="1" si="515"/>
        <v>264</v>
      </c>
      <c r="AI1901" s="17" t="str">
        <f>IFERROR(VLOOKUP(U1901,[1]Cruces!$O$1:$P$6,2,0),"Sin Orden")</f>
        <v>Resuelta</v>
      </c>
      <c r="AJ1901" s="17">
        <f t="shared" si="516"/>
        <v>11</v>
      </c>
      <c r="AK1901" s="17">
        <f t="shared" si="517"/>
        <v>3</v>
      </c>
      <c r="AL1901" s="17">
        <f t="shared" si="518"/>
        <v>2020</v>
      </c>
      <c r="AM1901" s="17">
        <f t="shared" ca="1" si="519"/>
        <v>259</v>
      </c>
      <c r="AN1901" s="18" t="str">
        <f>IFERROR(VLOOKUP(R1901*1,'[1]Ordenes de Servicio'!G:K,5,0),"No Cruza")</f>
        <v>No Cruza</v>
      </c>
      <c r="AO1901" s="17">
        <f t="shared" ca="1" si="520"/>
        <v>5</v>
      </c>
      <c r="AP1901" s="17">
        <f t="shared" si="521"/>
        <v>11</v>
      </c>
      <c r="AQ1901" s="17">
        <f t="shared" si="522"/>
        <v>3</v>
      </c>
      <c r="AR1901" s="17">
        <f t="shared" si="523"/>
        <v>2020</v>
      </c>
      <c r="AS1901" s="17">
        <f t="shared" ca="1" si="524"/>
        <v>259</v>
      </c>
      <c r="AT1901" s="17" t="str">
        <f t="shared" ca="1" si="527"/>
        <v>No</v>
      </c>
      <c r="AU1901" s="17">
        <f t="shared" si="525"/>
        <v>0</v>
      </c>
      <c r="AV1901" s="17" t="str">
        <f>+VLOOKUP(B1901,[1]Cruces!S:T,2,0)</f>
        <v>7. Ejecución en Campo OS BT</v>
      </c>
    </row>
    <row r="1902" spans="1:48" hidden="1" x14ac:dyDescent="0.25">
      <c r="A1902" s="17" t="s">
        <v>3581</v>
      </c>
      <c r="B1902" s="17" t="s">
        <v>68</v>
      </c>
      <c r="C1902" s="17">
        <v>0</v>
      </c>
      <c r="D1902" s="17">
        <v>0</v>
      </c>
      <c r="E1902" s="17" t="s">
        <v>55</v>
      </c>
      <c r="F1902" s="17" t="s">
        <v>56</v>
      </c>
      <c r="G1902" s="17" t="s">
        <v>973</v>
      </c>
      <c r="H1902" s="17">
        <v>0</v>
      </c>
      <c r="I1902" s="17" t="s">
        <v>71</v>
      </c>
      <c r="J1902" s="17" t="s">
        <v>59</v>
      </c>
      <c r="K1902" s="17" t="s">
        <v>974</v>
      </c>
      <c r="L1902" s="17" t="s">
        <v>117</v>
      </c>
      <c r="M1902" s="17" t="s">
        <v>118</v>
      </c>
      <c r="N1902" s="17" t="s">
        <v>75</v>
      </c>
      <c r="O1902" s="17">
        <v>20191001</v>
      </c>
      <c r="P1902" s="17">
        <v>20200204</v>
      </c>
      <c r="Q1902" s="17">
        <v>9530</v>
      </c>
      <c r="R1902" s="17">
        <v>28111553</v>
      </c>
      <c r="S1902" s="17" t="s">
        <v>76</v>
      </c>
      <c r="T1902" s="17" t="s">
        <v>63</v>
      </c>
      <c r="U1902" s="17" t="s">
        <v>77</v>
      </c>
      <c r="V1902" s="17">
        <f t="shared" si="526"/>
        <v>225</v>
      </c>
      <c r="W1902" s="17">
        <v>225000</v>
      </c>
      <c r="X1902" s="17" t="s">
        <v>64</v>
      </c>
      <c r="Y1902" s="17" t="s">
        <v>150</v>
      </c>
      <c r="Z1902" s="17">
        <v>20200811</v>
      </c>
      <c r="AA1902" s="17" t="s">
        <v>101</v>
      </c>
      <c r="AB1902" s="17">
        <v>1</v>
      </c>
      <c r="AC1902" s="17" t="str">
        <f>IFERROR(VLOOKUP(A1902,[1]Cruces!AJ:AK,2,0),VLOOKUP(CONCATENATE(X1902,AA1902),[1]Cruces!G:H,2,0))</f>
        <v>Solicitud de Obra</v>
      </c>
      <c r="AD1902" s="17">
        <f t="shared" si="512"/>
        <v>1</v>
      </c>
      <c r="AE1902" s="17">
        <f t="shared" si="513"/>
        <v>10</v>
      </c>
      <c r="AF1902" s="17">
        <f t="shared" si="514"/>
        <v>2019</v>
      </c>
      <c r="AG1902" s="17" t="str">
        <f>IFERROR(VLOOKUP(MID(A1902,2,4)*1,[1]Cruces!K:L,2,0),"Verificar")</f>
        <v>Atlántico Norte</v>
      </c>
      <c r="AH1902" s="17">
        <f t="shared" ca="1" si="515"/>
        <v>421</v>
      </c>
      <c r="AI1902" s="17" t="str">
        <f>IFERROR(VLOOKUP(U1902,[1]Cruces!$O$1:$P$6,2,0),"Sin Orden")</f>
        <v>Pendiente</v>
      </c>
      <c r="AJ1902" s="17">
        <f t="shared" si="516"/>
        <v>11</v>
      </c>
      <c r="AK1902" s="17">
        <f t="shared" si="517"/>
        <v>8</v>
      </c>
      <c r="AL1902" s="17">
        <f t="shared" si="518"/>
        <v>2020</v>
      </c>
      <c r="AM1902" s="17">
        <f t="shared" ca="1" si="519"/>
        <v>106</v>
      </c>
      <c r="AN1902" s="18">
        <f>IFERROR(VLOOKUP(R1902*1,'[1]Ordenes de Servicio'!G:K,5,0),"No Cruza")</f>
        <v>44082</v>
      </c>
      <c r="AO1902" s="17">
        <f t="shared" ca="1" si="520"/>
        <v>106</v>
      </c>
      <c r="AP1902" s="17">
        <f t="shared" si="521"/>
        <v>4</v>
      </c>
      <c r="AQ1902" s="17">
        <f t="shared" si="522"/>
        <v>2</v>
      </c>
      <c r="AR1902" s="17">
        <f t="shared" si="523"/>
        <v>2020</v>
      </c>
      <c r="AS1902" s="17">
        <f t="shared" ca="1" si="524"/>
        <v>295</v>
      </c>
      <c r="AT1902" s="17" t="str">
        <f t="shared" ca="1" si="527"/>
        <v>No</v>
      </c>
      <c r="AU1902" s="17">
        <f t="shared" si="525"/>
        <v>189</v>
      </c>
      <c r="AV1902" s="17" t="str">
        <f>+VLOOKUP(B1902,[1]Cruces!S:T,2,0)</f>
        <v>5. Consultoría / Adjudicación</v>
      </c>
    </row>
    <row r="1903" spans="1:48" hidden="1" x14ac:dyDescent="0.25">
      <c r="A1903" s="17" t="s">
        <v>3582</v>
      </c>
      <c r="B1903" s="17" t="s">
        <v>68</v>
      </c>
      <c r="C1903" s="17">
        <v>0</v>
      </c>
      <c r="D1903" s="17">
        <v>0</v>
      </c>
      <c r="E1903" s="17" t="s">
        <v>55</v>
      </c>
      <c r="F1903" s="17" t="s">
        <v>232</v>
      </c>
      <c r="G1903" s="17" t="s">
        <v>3583</v>
      </c>
      <c r="H1903" s="17">
        <v>0</v>
      </c>
      <c r="I1903" s="17" t="s">
        <v>71</v>
      </c>
      <c r="J1903" s="17" t="s">
        <v>59</v>
      </c>
      <c r="K1903" s="17" t="s">
        <v>3584</v>
      </c>
      <c r="L1903" s="17" t="s">
        <v>111</v>
      </c>
      <c r="M1903" s="17" t="s">
        <v>112</v>
      </c>
      <c r="N1903" s="17" t="s">
        <v>75</v>
      </c>
      <c r="O1903" s="17">
        <v>20170824</v>
      </c>
      <c r="P1903" s="17">
        <v>20180126</v>
      </c>
      <c r="Q1903" s="17">
        <v>1220</v>
      </c>
      <c r="R1903" s="17">
        <v>24764245</v>
      </c>
      <c r="S1903" s="17" t="s">
        <v>76</v>
      </c>
      <c r="T1903" s="17" t="s">
        <v>63</v>
      </c>
      <c r="U1903" s="17" t="s">
        <v>91</v>
      </c>
      <c r="V1903" s="17">
        <f t="shared" si="526"/>
        <v>125</v>
      </c>
      <c r="W1903" s="17">
        <v>125000</v>
      </c>
      <c r="X1903" s="17" t="s">
        <v>64</v>
      </c>
      <c r="Y1903" s="17" t="s">
        <v>150</v>
      </c>
      <c r="Z1903" s="17">
        <v>20180215</v>
      </c>
      <c r="AA1903" s="17" t="s">
        <v>124</v>
      </c>
      <c r="AB1903" s="17">
        <v>1</v>
      </c>
      <c r="AC1903" s="17" t="str">
        <f>IFERROR(VLOOKUP(A1903,[1]Cruces!AJ:AK,2,0),VLOOKUP(CONCATENATE(X1903,AA1903),[1]Cruces!G:H,2,0))</f>
        <v>Solicitud de Obra</v>
      </c>
      <c r="AD1903" s="17">
        <f t="shared" si="512"/>
        <v>24</v>
      </c>
      <c r="AE1903" s="17">
        <f t="shared" si="513"/>
        <v>8</v>
      </c>
      <c r="AF1903" s="17">
        <f t="shared" si="514"/>
        <v>2017</v>
      </c>
      <c r="AG1903" s="17" t="str">
        <f>IFERROR(VLOOKUP(MID(A1903,2,4)*1,[1]Cruces!K:L,2,0),"Verificar")</f>
        <v>Atlántico Sur</v>
      </c>
      <c r="AH1903" s="17">
        <f t="shared" ca="1" si="515"/>
        <v>1189</v>
      </c>
      <c r="AI1903" s="17" t="str">
        <f>IFERROR(VLOOKUP(U1903,[1]Cruces!$O$1:$P$6,2,0),"Sin Orden")</f>
        <v>Resuelta</v>
      </c>
      <c r="AJ1903" s="17">
        <f t="shared" si="516"/>
        <v>15</v>
      </c>
      <c r="AK1903" s="17">
        <f t="shared" si="517"/>
        <v>2</v>
      </c>
      <c r="AL1903" s="17">
        <f t="shared" si="518"/>
        <v>2018</v>
      </c>
      <c r="AM1903" s="17">
        <f t="shared" ca="1" si="519"/>
        <v>1014</v>
      </c>
      <c r="AN1903" s="18">
        <f>IFERROR(VLOOKUP(R1903*1,'[1]Ordenes de Servicio'!G:K,5,0),"No Cruza")</f>
        <v>43146</v>
      </c>
      <c r="AO1903" s="17">
        <f t="shared" ca="1" si="520"/>
        <v>175</v>
      </c>
      <c r="AP1903" s="17">
        <f t="shared" si="521"/>
        <v>26</v>
      </c>
      <c r="AQ1903" s="17">
        <f t="shared" si="522"/>
        <v>1</v>
      </c>
      <c r="AR1903" s="17">
        <f t="shared" si="523"/>
        <v>2018</v>
      </c>
      <c r="AS1903" s="17">
        <f t="shared" ca="1" si="524"/>
        <v>1034</v>
      </c>
      <c r="AT1903" s="17" t="str">
        <f t="shared" ca="1" si="527"/>
        <v>Si</v>
      </c>
      <c r="AU1903" s="17">
        <f t="shared" si="525"/>
        <v>20</v>
      </c>
      <c r="AV1903" s="17" t="str">
        <f>+VLOOKUP(B1903,[1]Cruces!S:T,2,0)</f>
        <v>5. Consultoría / Adjudicación</v>
      </c>
    </row>
    <row r="1904" spans="1:48" hidden="1" x14ac:dyDescent="0.25">
      <c r="A1904" s="17" t="s">
        <v>8869</v>
      </c>
      <c r="B1904" s="17" t="s">
        <v>7104</v>
      </c>
      <c r="C1904" s="17">
        <v>0</v>
      </c>
      <c r="D1904" s="17">
        <v>0</v>
      </c>
      <c r="E1904" s="17" t="s">
        <v>55</v>
      </c>
      <c r="F1904" s="17" t="s">
        <v>7098</v>
      </c>
      <c r="G1904" s="17" t="s">
        <v>8870</v>
      </c>
      <c r="H1904" s="17">
        <v>3008038693</v>
      </c>
      <c r="I1904" s="17" t="s">
        <v>71</v>
      </c>
      <c r="J1904" s="17" t="s">
        <v>59</v>
      </c>
      <c r="K1904" s="17" t="s">
        <v>8871</v>
      </c>
      <c r="L1904" s="17" t="s">
        <v>7101</v>
      </c>
      <c r="M1904" s="17" t="s">
        <v>7102</v>
      </c>
      <c r="N1904" s="17" t="s">
        <v>7108</v>
      </c>
      <c r="O1904" s="17">
        <v>20201023</v>
      </c>
      <c r="P1904" s="17">
        <v>20201107</v>
      </c>
      <c r="Q1904" s="17">
        <v>7541</v>
      </c>
      <c r="R1904" s="17">
        <v>28248899</v>
      </c>
      <c r="S1904" s="17" t="s">
        <v>6601</v>
      </c>
      <c r="T1904" s="17" t="s">
        <v>63</v>
      </c>
      <c r="U1904" s="17" t="s">
        <v>91</v>
      </c>
      <c r="V1904" s="17">
        <f t="shared" si="526"/>
        <v>3</v>
      </c>
      <c r="W1904" s="17">
        <v>3000</v>
      </c>
      <c r="X1904" s="17" t="s">
        <v>7065</v>
      </c>
      <c r="Y1904" s="17" t="s">
        <v>7104</v>
      </c>
      <c r="Z1904" s="17">
        <v>20201107</v>
      </c>
      <c r="AA1904" s="17" t="s">
        <v>1947</v>
      </c>
      <c r="AB1904" s="17">
        <v>1</v>
      </c>
      <c r="AC1904" s="17" t="str">
        <f>IFERROR(VLOOKUP(A1904,[1]Cruces!AJ:AK,2,0),VLOOKUP(CONCATENATE(X1904,AA1904),[1]Cruces!G:H,2,0))</f>
        <v>Solicitud por BT</v>
      </c>
      <c r="AD1904" s="17">
        <f t="shared" si="512"/>
        <v>23</v>
      </c>
      <c r="AE1904" s="17">
        <f t="shared" si="513"/>
        <v>10</v>
      </c>
      <c r="AF1904" s="17">
        <f t="shared" si="514"/>
        <v>2020</v>
      </c>
      <c r="AG1904" s="17" t="str">
        <f>IFERROR(VLOOKUP(MID(A1904,2,4)*1,[1]Cruces!K:L,2,0),"Verificar")</f>
        <v>Atlántico Sur</v>
      </c>
      <c r="AH1904" s="17">
        <f t="shared" ca="1" si="515"/>
        <v>33</v>
      </c>
      <c r="AI1904" s="17" t="str">
        <f>IFERROR(VLOOKUP(U1904,[1]Cruces!$O$1:$P$6,2,0),"Sin Orden")</f>
        <v>Resuelta</v>
      </c>
      <c r="AJ1904" s="17">
        <f t="shared" si="516"/>
        <v>7</v>
      </c>
      <c r="AK1904" s="17">
        <f t="shared" si="517"/>
        <v>11</v>
      </c>
      <c r="AL1904" s="17">
        <f t="shared" si="518"/>
        <v>2020</v>
      </c>
      <c r="AM1904" s="17">
        <f t="shared" ca="1" si="519"/>
        <v>18</v>
      </c>
      <c r="AN1904" s="18">
        <f>IFERROR(VLOOKUP(R1904*1,'[1]Ordenes de Servicio'!G:K,5,0),"No Cruza")</f>
        <v>44127</v>
      </c>
      <c r="AO1904" s="17">
        <f t="shared" ca="1" si="520"/>
        <v>15</v>
      </c>
      <c r="AP1904" s="17">
        <f t="shared" si="521"/>
        <v>7</v>
      </c>
      <c r="AQ1904" s="17">
        <f t="shared" si="522"/>
        <v>11</v>
      </c>
      <c r="AR1904" s="17">
        <f t="shared" si="523"/>
        <v>2020</v>
      </c>
      <c r="AS1904" s="17">
        <f t="shared" ca="1" si="524"/>
        <v>18</v>
      </c>
      <c r="AT1904" s="17" t="str">
        <f t="shared" ca="1" si="527"/>
        <v>No</v>
      </c>
      <c r="AU1904" s="17">
        <f t="shared" si="525"/>
        <v>0</v>
      </c>
      <c r="AV1904" s="17" t="str">
        <f>+VLOOKUP(B1904,[1]Cruces!S:T,2,0)</f>
        <v>7. Ejecución en Campo OS BT</v>
      </c>
    </row>
    <row r="1905" spans="1:48" hidden="1" x14ac:dyDescent="0.25">
      <c r="A1905" s="17" t="s">
        <v>3585</v>
      </c>
      <c r="B1905" s="17" t="s">
        <v>54</v>
      </c>
      <c r="C1905" s="17">
        <v>0</v>
      </c>
      <c r="D1905" s="17">
        <v>0</v>
      </c>
      <c r="E1905" s="17" t="s">
        <v>55</v>
      </c>
      <c r="F1905" s="17" t="s">
        <v>56</v>
      </c>
      <c r="G1905" s="17" t="s">
        <v>3586</v>
      </c>
      <c r="H1905" s="17">
        <v>0</v>
      </c>
      <c r="I1905" s="17" t="s">
        <v>58</v>
      </c>
      <c r="J1905" s="17" t="s">
        <v>59</v>
      </c>
      <c r="K1905" s="17" t="s">
        <v>3587</v>
      </c>
      <c r="L1905" s="17" t="s">
        <v>61</v>
      </c>
      <c r="M1905" s="17" t="s">
        <v>55</v>
      </c>
      <c r="N1905" s="17" t="s">
        <v>62</v>
      </c>
      <c r="O1905" s="17">
        <v>20170329</v>
      </c>
      <c r="P1905" s="17">
        <v>20170405</v>
      </c>
      <c r="Q1905" s="17">
        <v>3440</v>
      </c>
      <c r="R1905" s="17">
        <v>0</v>
      </c>
      <c r="S1905" s="17"/>
      <c r="T1905" s="17" t="s">
        <v>63</v>
      </c>
      <c r="U1905" s="17"/>
      <c r="V1905" s="17">
        <f t="shared" si="526"/>
        <v>125</v>
      </c>
      <c r="W1905" s="17">
        <v>125000</v>
      </c>
      <c r="X1905" s="17" t="s">
        <v>64</v>
      </c>
      <c r="Y1905" s="17" t="s">
        <v>65</v>
      </c>
      <c r="Z1905" s="17">
        <v>20170405</v>
      </c>
      <c r="AA1905" s="17" t="s">
        <v>66</v>
      </c>
      <c r="AB1905" s="17">
        <v>1</v>
      </c>
      <c r="AC1905" s="17" t="str">
        <f>IFERROR(VLOOKUP(A1905,[1]Cruces!AJ:AK,2,0),VLOOKUP(CONCATENATE(X1905,AA1905),[1]Cruces!G:H,2,0))</f>
        <v>Solicitud de Obra</v>
      </c>
      <c r="AD1905" s="17">
        <f t="shared" si="512"/>
        <v>29</v>
      </c>
      <c r="AE1905" s="17">
        <f t="shared" si="513"/>
        <v>3</v>
      </c>
      <c r="AF1905" s="17">
        <f t="shared" si="514"/>
        <v>2017</v>
      </c>
      <c r="AG1905" s="17" t="str">
        <f>IFERROR(VLOOKUP(MID(A1905,2,4)*1,[1]Cruces!K:L,2,0),"Verificar")</f>
        <v>Magdalena</v>
      </c>
      <c r="AH1905" s="17">
        <f t="shared" ca="1" si="515"/>
        <v>1337</v>
      </c>
      <c r="AI1905" s="17" t="str">
        <f>IFERROR(VLOOKUP(U1905,[1]Cruces!$O$1:$P$6,2,0),"Sin Orden")</f>
        <v>Sin Orden</v>
      </c>
      <c r="AJ1905" s="17">
        <f t="shared" si="516"/>
        <v>5</v>
      </c>
      <c r="AK1905" s="17">
        <f t="shared" si="517"/>
        <v>4</v>
      </c>
      <c r="AL1905" s="17">
        <f t="shared" si="518"/>
        <v>2017</v>
      </c>
      <c r="AM1905" s="17">
        <f t="shared" ca="1" si="519"/>
        <v>1330</v>
      </c>
      <c r="AN1905" s="18" t="str">
        <f>IFERROR(VLOOKUP(R1905*1,'[1]Ordenes de Servicio'!G:K,5,0),"No Cruza")</f>
        <v>No Cruza</v>
      </c>
      <c r="AO1905" s="17">
        <f t="shared" ca="1" si="520"/>
        <v>1330</v>
      </c>
      <c r="AP1905" s="17">
        <f t="shared" si="521"/>
        <v>5</v>
      </c>
      <c r="AQ1905" s="17">
        <f t="shared" si="522"/>
        <v>4</v>
      </c>
      <c r="AR1905" s="17">
        <f t="shared" si="523"/>
        <v>2017</v>
      </c>
      <c r="AS1905" s="17">
        <f t="shared" ca="1" si="524"/>
        <v>1330</v>
      </c>
      <c r="AT1905" s="17" t="str">
        <f t="shared" ca="1" si="527"/>
        <v>Si</v>
      </c>
      <c r="AU1905" s="17">
        <f t="shared" si="525"/>
        <v>0</v>
      </c>
      <c r="AV1905" s="17" t="str">
        <f>+VLOOKUP(B1905,[1]Cruces!S:T,2,0)</f>
        <v>4. Presupuesto de Obra</v>
      </c>
    </row>
    <row r="1906" spans="1:48" hidden="1" x14ac:dyDescent="0.25">
      <c r="A1906" s="17" t="s">
        <v>8872</v>
      </c>
      <c r="B1906" s="17" t="s">
        <v>569</v>
      </c>
      <c r="C1906" s="17">
        <v>0</v>
      </c>
      <c r="D1906" s="17">
        <v>0</v>
      </c>
      <c r="E1906" s="17" t="s">
        <v>55</v>
      </c>
      <c r="F1906" s="17" t="s">
        <v>7098</v>
      </c>
      <c r="G1906" s="17" t="s">
        <v>8873</v>
      </c>
      <c r="H1906" s="17" t="s">
        <v>540</v>
      </c>
      <c r="I1906" s="17" t="s">
        <v>71</v>
      </c>
      <c r="J1906" s="17" t="s">
        <v>59</v>
      </c>
      <c r="K1906" s="17" t="s">
        <v>8874</v>
      </c>
      <c r="L1906" s="17" t="s">
        <v>7101</v>
      </c>
      <c r="M1906" s="17" t="s">
        <v>7102</v>
      </c>
      <c r="N1906" s="17" t="s">
        <v>572</v>
      </c>
      <c r="O1906" s="17">
        <v>20201103</v>
      </c>
      <c r="P1906" s="17">
        <v>20201103</v>
      </c>
      <c r="Q1906" s="17">
        <v>1170</v>
      </c>
      <c r="R1906" s="17">
        <v>0</v>
      </c>
      <c r="S1906" s="17"/>
      <c r="T1906" s="17" t="s">
        <v>63</v>
      </c>
      <c r="U1906" s="17"/>
      <c r="V1906" s="17">
        <f t="shared" si="526"/>
        <v>3</v>
      </c>
      <c r="W1906" s="17">
        <v>3000</v>
      </c>
      <c r="X1906" s="17" t="s">
        <v>7065</v>
      </c>
      <c r="Y1906" s="17" t="s">
        <v>569</v>
      </c>
      <c r="Z1906" s="17">
        <v>20201103</v>
      </c>
      <c r="AA1906" s="17" t="s">
        <v>1947</v>
      </c>
      <c r="AB1906" s="17">
        <v>1</v>
      </c>
      <c r="AC1906" s="17" t="str">
        <f>IFERROR(VLOOKUP(A1906,[1]Cruces!AJ:AK,2,0),VLOOKUP(CONCATENATE(X1906,AA1906),[1]Cruces!G:H,2,0))</f>
        <v>Solicitud por BT</v>
      </c>
      <c r="AD1906" s="17">
        <f t="shared" si="512"/>
        <v>3</v>
      </c>
      <c r="AE1906" s="17">
        <f t="shared" si="513"/>
        <v>11</v>
      </c>
      <c r="AF1906" s="17">
        <f t="shared" si="514"/>
        <v>2020</v>
      </c>
      <c r="AG1906" s="17" t="str">
        <f>IFERROR(VLOOKUP(MID(A1906,2,4)*1,[1]Cruces!K:L,2,0),"Verificar")</f>
        <v>Atlántico Norte</v>
      </c>
      <c r="AH1906" s="17">
        <f t="shared" ca="1" si="515"/>
        <v>22</v>
      </c>
      <c r="AI1906" s="17" t="str">
        <f>IFERROR(VLOOKUP(U1906,[1]Cruces!$O$1:$P$6,2,0),"Sin Orden")</f>
        <v>Sin Orden</v>
      </c>
      <c r="AJ1906" s="17">
        <f t="shared" si="516"/>
        <v>3</v>
      </c>
      <c r="AK1906" s="17">
        <f t="shared" si="517"/>
        <v>11</v>
      </c>
      <c r="AL1906" s="17">
        <f t="shared" si="518"/>
        <v>2020</v>
      </c>
      <c r="AM1906" s="17">
        <f t="shared" ca="1" si="519"/>
        <v>22</v>
      </c>
      <c r="AN1906" s="18" t="str">
        <f>IFERROR(VLOOKUP(R1906*1,'[1]Ordenes de Servicio'!G:K,5,0),"No Cruza")</f>
        <v>No Cruza</v>
      </c>
      <c r="AO1906" s="17">
        <f t="shared" ca="1" si="520"/>
        <v>22</v>
      </c>
      <c r="AP1906" s="17">
        <f t="shared" si="521"/>
        <v>3</v>
      </c>
      <c r="AQ1906" s="17">
        <f t="shared" si="522"/>
        <v>11</v>
      </c>
      <c r="AR1906" s="17">
        <f t="shared" si="523"/>
        <v>2020</v>
      </c>
      <c r="AS1906" s="17">
        <f t="shared" ca="1" si="524"/>
        <v>22</v>
      </c>
      <c r="AT1906" s="17" t="str">
        <f t="shared" ca="1" si="527"/>
        <v>No</v>
      </c>
      <c r="AU1906" s="17">
        <f t="shared" si="525"/>
        <v>0</v>
      </c>
      <c r="AV1906" s="17" t="str">
        <f>+VLOOKUP(B1906,[1]Cruces!S:T,2,0)</f>
        <v>1. Solicitud</v>
      </c>
    </row>
    <row r="1907" spans="1:48" hidden="1" x14ac:dyDescent="0.25">
      <c r="A1907" s="17" t="s">
        <v>8875</v>
      </c>
      <c r="B1907" s="17" t="s">
        <v>1943</v>
      </c>
      <c r="C1907" s="17">
        <v>0</v>
      </c>
      <c r="D1907" s="17">
        <v>0</v>
      </c>
      <c r="E1907" s="17" t="s">
        <v>55</v>
      </c>
      <c r="F1907" s="17" t="s">
        <v>8156</v>
      </c>
      <c r="G1907" s="17" t="s">
        <v>8876</v>
      </c>
      <c r="H1907" s="17">
        <v>3225883567</v>
      </c>
      <c r="I1907" s="17" t="s">
        <v>71</v>
      </c>
      <c r="J1907" s="17" t="s">
        <v>59</v>
      </c>
      <c r="K1907" s="17" t="s">
        <v>8877</v>
      </c>
      <c r="L1907" s="17" t="s">
        <v>8158</v>
      </c>
      <c r="M1907" s="17" t="s">
        <v>8159</v>
      </c>
      <c r="N1907" s="17" t="s">
        <v>1946</v>
      </c>
      <c r="O1907" s="17">
        <v>20201105</v>
      </c>
      <c r="P1907" s="17">
        <v>20201105</v>
      </c>
      <c r="Q1907" s="17">
        <v>3340</v>
      </c>
      <c r="R1907" s="17">
        <v>28285690</v>
      </c>
      <c r="S1907" s="17" t="s">
        <v>7072</v>
      </c>
      <c r="T1907" s="17" t="s">
        <v>63</v>
      </c>
      <c r="U1907" s="17" t="s">
        <v>640</v>
      </c>
      <c r="V1907" s="17">
        <f t="shared" si="526"/>
        <v>3</v>
      </c>
      <c r="W1907" s="17">
        <v>3000</v>
      </c>
      <c r="X1907" s="17" t="s">
        <v>7065</v>
      </c>
      <c r="Y1907" s="17" t="s">
        <v>1943</v>
      </c>
      <c r="Z1907" s="17">
        <v>20201105</v>
      </c>
      <c r="AA1907" s="17" t="s">
        <v>1947</v>
      </c>
      <c r="AB1907" s="17">
        <v>1</v>
      </c>
      <c r="AC1907" s="17" t="str">
        <f>IFERROR(VLOOKUP(A1907,[1]Cruces!AJ:AK,2,0),VLOOKUP(CONCATENATE(X1907,AA1907),[1]Cruces!G:H,2,0))</f>
        <v>Solicitud por BT</v>
      </c>
      <c r="AD1907" s="17">
        <f t="shared" si="512"/>
        <v>5</v>
      </c>
      <c r="AE1907" s="17">
        <f t="shared" si="513"/>
        <v>11</v>
      </c>
      <c r="AF1907" s="17">
        <f t="shared" si="514"/>
        <v>2020</v>
      </c>
      <c r="AG1907" s="17" t="str">
        <f>IFERROR(VLOOKUP(MID(A1907,2,4)*1,[1]Cruces!K:L,2,0),"Verificar")</f>
        <v>Guajira</v>
      </c>
      <c r="AH1907" s="17">
        <f t="shared" ca="1" si="515"/>
        <v>20</v>
      </c>
      <c r="AI1907" s="17" t="str">
        <f>IFERROR(VLOOKUP(U1907,[1]Cruces!$O$1:$P$6,2,0),"Sin Orden")</f>
        <v>Pendiente</v>
      </c>
      <c r="AJ1907" s="17">
        <f t="shared" si="516"/>
        <v>5</v>
      </c>
      <c r="AK1907" s="17">
        <f t="shared" si="517"/>
        <v>11</v>
      </c>
      <c r="AL1907" s="17">
        <f t="shared" si="518"/>
        <v>2020</v>
      </c>
      <c r="AM1907" s="17">
        <f t="shared" ca="1" si="519"/>
        <v>20</v>
      </c>
      <c r="AN1907" s="18" t="str">
        <f>IFERROR(VLOOKUP(R1907*1,'[1]Ordenes de Servicio'!G:K,5,0),"No Cruza")</f>
        <v>No Cruza</v>
      </c>
      <c r="AO1907" s="17">
        <f t="shared" ca="1" si="520"/>
        <v>20</v>
      </c>
      <c r="AP1907" s="17">
        <f t="shared" si="521"/>
        <v>5</v>
      </c>
      <c r="AQ1907" s="17">
        <f t="shared" si="522"/>
        <v>11</v>
      </c>
      <c r="AR1907" s="17">
        <f t="shared" si="523"/>
        <v>2020</v>
      </c>
      <c r="AS1907" s="17">
        <f t="shared" ca="1" si="524"/>
        <v>20</v>
      </c>
      <c r="AT1907" s="17" t="str">
        <f t="shared" ca="1" si="527"/>
        <v>No</v>
      </c>
      <c r="AU1907" s="17">
        <f t="shared" si="525"/>
        <v>0</v>
      </c>
      <c r="AV1907" s="17" t="str">
        <f>+VLOOKUP(B1907,[1]Cruces!S:T,2,0)</f>
        <v>7. Ejecución en Campo OS BT</v>
      </c>
    </row>
    <row r="1908" spans="1:48" hidden="1" x14ac:dyDescent="0.25">
      <c r="A1908" s="17" t="s">
        <v>8878</v>
      </c>
      <c r="B1908" s="17" t="s">
        <v>1943</v>
      </c>
      <c r="C1908" s="17">
        <v>0</v>
      </c>
      <c r="D1908" s="17">
        <v>0</v>
      </c>
      <c r="E1908" s="17" t="s">
        <v>55</v>
      </c>
      <c r="F1908" s="17" t="s">
        <v>232</v>
      </c>
      <c r="G1908" s="17" t="s">
        <v>8879</v>
      </c>
      <c r="H1908" s="17">
        <v>3003634034</v>
      </c>
      <c r="I1908" s="17" t="s">
        <v>71</v>
      </c>
      <c r="J1908" s="17" t="s">
        <v>59</v>
      </c>
      <c r="K1908" s="17" t="s">
        <v>8880</v>
      </c>
      <c r="L1908" s="17" t="s">
        <v>7475</v>
      </c>
      <c r="M1908" s="17" t="s">
        <v>7476</v>
      </c>
      <c r="N1908" s="17" t="s">
        <v>1946</v>
      </c>
      <c r="O1908" s="17">
        <v>20201110</v>
      </c>
      <c r="P1908" s="17">
        <v>20201110</v>
      </c>
      <c r="Q1908" s="17">
        <v>1210</v>
      </c>
      <c r="R1908" s="17">
        <v>28277181</v>
      </c>
      <c r="S1908" s="17" t="s">
        <v>6601</v>
      </c>
      <c r="T1908" s="17" t="s">
        <v>7091</v>
      </c>
      <c r="U1908" s="17" t="s">
        <v>77</v>
      </c>
      <c r="V1908" s="17">
        <f t="shared" si="526"/>
        <v>3</v>
      </c>
      <c r="W1908" s="17">
        <v>3000</v>
      </c>
      <c r="X1908" s="17" t="s">
        <v>7065</v>
      </c>
      <c r="Y1908" s="17" t="s">
        <v>1943</v>
      </c>
      <c r="Z1908" s="17">
        <v>20201110</v>
      </c>
      <c r="AA1908" s="17" t="s">
        <v>1947</v>
      </c>
      <c r="AB1908" s="17">
        <v>1</v>
      </c>
      <c r="AC1908" s="17" t="str">
        <f>IFERROR(VLOOKUP(A1908,[1]Cruces!AJ:AK,2,0),VLOOKUP(CONCATENATE(X1908,AA1908),[1]Cruces!G:H,2,0))</f>
        <v>Solicitud por BT</v>
      </c>
      <c r="AD1908" s="17">
        <f t="shared" si="512"/>
        <v>10</v>
      </c>
      <c r="AE1908" s="17">
        <f t="shared" si="513"/>
        <v>11</v>
      </c>
      <c r="AF1908" s="17">
        <f t="shared" si="514"/>
        <v>2020</v>
      </c>
      <c r="AG1908" s="17" t="str">
        <f>IFERROR(VLOOKUP(MID(A1908,2,4)*1,[1]Cruces!K:L,2,0),"Verificar")</f>
        <v>Atlántico Sur</v>
      </c>
      <c r="AH1908" s="17">
        <f t="shared" ca="1" si="515"/>
        <v>15</v>
      </c>
      <c r="AI1908" s="17" t="str">
        <f>IFERROR(VLOOKUP(U1908,[1]Cruces!$O$1:$P$6,2,0),"Sin Orden")</f>
        <v>Pendiente</v>
      </c>
      <c r="AJ1908" s="17">
        <f t="shared" si="516"/>
        <v>10</v>
      </c>
      <c r="AK1908" s="17">
        <f t="shared" si="517"/>
        <v>11</v>
      </c>
      <c r="AL1908" s="17">
        <f t="shared" si="518"/>
        <v>2020</v>
      </c>
      <c r="AM1908" s="17">
        <f t="shared" ca="1" si="519"/>
        <v>15</v>
      </c>
      <c r="AN1908" s="18" t="str">
        <f>IFERROR(VLOOKUP(R1908*1,'[1]Ordenes de Servicio'!G:K,5,0),"No Cruza")</f>
        <v>No Cruza</v>
      </c>
      <c r="AO1908" s="17">
        <f t="shared" ca="1" si="520"/>
        <v>15</v>
      </c>
      <c r="AP1908" s="17">
        <f t="shared" si="521"/>
        <v>10</v>
      </c>
      <c r="AQ1908" s="17">
        <f t="shared" si="522"/>
        <v>11</v>
      </c>
      <c r="AR1908" s="17">
        <f t="shared" si="523"/>
        <v>2020</v>
      </c>
      <c r="AS1908" s="17">
        <f t="shared" ca="1" si="524"/>
        <v>15</v>
      </c>
      <c r="AT1908" s="17" t="str">
        <f t="shared" ca="1" si="527"/>
        <v>No</v>
      </c>
      <c r="AU1908" s="17">
        <f t="shared" si="525"/>
        <v>0</v>
      </c>
      <c r="AV1908" s="17" t="str">
        <f>+VLOOKUP(B1908,[1]Cruces!S:T,2,0)</f>
        <v>7. Ejecución en Campo OS BT</v>
      </c>
    </row>
    <row r="1909" spans="1:48" hidden="1" x14ac:dyDescent="0.25">
      <c r="A1909" s="17" t="s">
        <v>8881</v>
      </c>
      <c r="B1909" s="17" t="s">
        <v>569</v>
      </c>
      <c r="C1909" s="17">
        <v>0</v>
      </c>
      <c r="D1909" s="17">
        <v>0</v>
      </c>
      <c r="E1909" s="17" t="s">
        <v>55</v>
      </c>
      <c r="F1909" s="17" t="s">
        <v>7082</v>
      </c>
      <c r="G1909" s="17" t="s">
        <v>7707</v>
      </c>
      <c r="H1909" s="17" t="s">
        <v>8882</v>
      </c>
      <c r="I1909" s="17" t="s">
        <v>71</v>
      </c>
      <c r="J1909" s="17" t="s">
        <v>59</v>
      </c>
      <c r="K1909" s="17" t="s">
        <v>97</v>
      </c>
      <c r="L1909" s="17" t="s">
        <v>7389</v>
      </c>
      <c r="M1909" s="17" t="s">
        <v>7390</v>
      </c>
      <c r="N1909" s="17" t="s">
        <v>572</v>
      </c>
      <c r="O1909" s="17">
        <v>20201107</v>
      </c>
      <c r="P1909" s="17">
        <v>20201107</v>
      </c>
      <c r="Q1909" s="17">
        <v>1110</v>
      </c>
      <c r="R1909" s="17">
        <v>0</v>
      </c>
      <c r="S1909" s="17"/>
      <c r="T1909" s="17" t="s">
        <v>63</v>
      </c>
      <c r="U1909" s="17"/>
      <c r="V1909" s="17">
        <f t="shared" si="526"/>
        <v>3</v>
      </c>
      <c r="W1909" s="17">
        <v>3000</v>
      </c>
      <c r="X1909" s="17" t="s">
        <v>7065</v>
      </c>
      <c r="Y1909" s="17" t="s">
        <v>569</v>
      </c>
      <c r="Z1909" s="17">
        <v>20201107</v>
      </c>
      <c r="AA1909" s="17" t="s">
        <v>1947</v>
      </c>
      <c r="AB1909" s="17">
        <v>1</v>
      </c>
      <c r="AC1909" s="17" t="str">
        <f>IFERROR(VLOOKUP(A1909,[1]Cruces!AJ:AK,2,0),VLOOKUP(CONCATENATE(X1909,AA1909),[1]Cruces!G:H,2,0))</f>
        <v>Solicitud por BT</v>
      </c>
      <c r="AD1909" s="17">
        <f t="shared" si="512"/>
        <v>7</v>
      </c>
      <c r="AE1909" s="17">
        <f t="shared" si="513"/>
        <v>11</v>
      </c>
      <c r="AF1909" s="17">
        <f t="shared" si="514"/>
        <v>2020</v>
      </c>
      <c r="AG1909" s="17" t="str">
        <f>IFERROR(VLOOKUP(MID(A1909,2,4)*1,[1]Cruces!K:L,2,0),"Verificar")</f>
        <v>Atlántico Norte</v>
      </c>
      <c r="AH1909" s="17">
        <f t="shared" ca="1" si="515"/>
        <v>18</v>
      </c>
      <c r="AI1909" s="17" t="str">
        <f>IFERROR(VLOOKUP(U1909,[1]Cruces!$O$1:$P$6,2,0),"Sin Orden")</f>
        <v>Sin Orden</v>
      </c>
      <c r="AJ1909" s="17">
        <f t="shared" si="516"/>
        <v>7</v>
      </c>
      <c r="AK1909" s="17">
        <f t="shared" si="517"/>
        <v>11</v>
      </c>
      <c r="AL1909" s="17">
        <f t="shared" si="518"/>
        <v>2020</v>
      </c>
      <c r="AM1909" s="17">
        <f t="shared" ca="1" si="519"/>
        <v>18</v>
      </c>
      <c r="AN1909" s="18" t="str">
        <f>IFERROR(VLOOKUP(R1909*1,'[1]Ordenes de Servicio'!G:K,5,0),"No Cruza")</f>
        <v>No Cruza</v>
      </c>
      <c r="AO1909" s="17">
        <f t="shared" ca="1" si="520"/>
        <v>18</v>
      </c>
      <c r="AP1909" s="17">
        <f t="shared" si="521"/>
        <v>7</v>
      </c>
      <c r="AQ1909" s="17">
        <f t="shared" si="522"/>
        <v>11</v>
      </c>
      <c r="AR1909" s="17">
        <f t="shared" si="523"/>
        <v>2020</v>
      </c>
      <c r="AS1909" s="17">
        <f t="shared" ca="1" si="524"/>
        <v>18</v>
      </c>
      <c r="AT1909" s="17" t="str">
        <f t="shared" ca="1" si="527"/>
        <v>No</v>
      </c>
      <c r="AU1909" s="17">
        <f t="shared" si="525"/>
        <v>0</v>
      </c>
      <c r="AV1909" s="17" t="str">
        <f>+VLOOKUP(B1909,[1]Cruces!S:T,2,0)</f>
        <v>1. Solicitud</v>
      </c>
    </row>
    <row r="1910" spans="1:48" hidden="1" x14ac:dyDescent="0.25">
      <c r="A1910" s="17" t="s">
        <v>8883</v>
      </c>
      <c r="B1910" s="17" t="s">
        <v>6595</v>
      </c>
      <c r="C1910" s="17">
        <v>0</v>
      </c>
      <c r="D1910" s="17">
        <v>0</v>
      </c>
      <c r="E1910" s="17" t="s">
        <v>55</v>
      </c>
      <c r="F1910" s="17" t="s">
        <v>56</v>
      </c>
      <c r="G1910" s="17" t="s">
        <v>8884</v>
      </c>
      <c r="H1910" s="17">
        <v>3016390924</v>
      </c>
      <c r="I1910" s="17" t="s">
        <v>71</v>
      </c>
      <c r="J1910" s="17" t="s">
        <v>59</v>
      </c>
      <c r="K1910" s="17" t="s">
        <v>8885</v>
      </c>
      <c r="L1910" s="17" t="s">
        <v>7310</v>
      </c>
      <c r="M1910" s="17" t="s">
        <v>7311</v>
      </c>
      <c r="N1910" s="17" t="s">
        <v>6600</v>
      </c>
      <c r="O1910" s="17">
        <v>20201105</v>
      </c>
      <c r="P1910" s="17">
        <v>20201111</v>
      </c>
      <c r="Q1910" s="17">
        <v>7551</v>
      </c>
      <c r="R1910" s="17">
        <v>28269510</v>
      </c>
      <c r="S1910" s="17" t="s">
        <v>6601</v>
      </c>
      <c r="T1910" s="17" t="s">
        <v>63</v>
      </c>
      <c r="U1910" s="17" t="s">
        <v>91</v>
      </c>
      <c r="V1910" s="17">
        <f t="shared" si="526"/>
        <v>3</v>
      </c>
      <c r="W1910" s="17">
        <v>3000</v>
      </c>
      <c r="X1910" s="17" t="s">
        <v>7065</v>
      </c>
      <c r="Y1910" s="17" t="s">
        <v>6595</v>
      </c>
      <c r="Z1910" s="17">
        <v>20201111</v>
      </c>
      <c r="AA1910" s="17" t="s">
        <v>1947</v>
      </c>
      <c r="AB1910" s="17">
        <v>1</v>
      </c>
      <c r="AC1910" s="17" t="str">
        <f>IFERROR(VLOOKUP(A1910,[1]Cruces!AJ:AK,2,0),VLOOKUP(CONCATENATE(X1910,AA1910),[1]Cruces!G:H,2,0))</f>
        <v>Solicitud por BT</v>
      </c>
      <c r="AD1910" s="17">
        <f t="shared" si="512"/>
        <v>5</v>
      </c>
      <c r="AE1910" s="17">
        <f t="shared" si="513"/>
        <v>11</v>
      </c>
      <c r="AF1910" s="17">
        <f t="shared" si="514"/>
        <v>2020</v>
      </c>
      <c r="AG1910" s="17" t="str">
        <f>IFERROR(VLOOKUP(MID(A1910,2,4)*1,[1]Cruces!K:L,2,0),"Verificar")</f>
        <v>Atlántico Norte</v>
      </c>
      <c r="AH1910" s="17">
        <f t="shared" ca="1" si="515"/>
        <v>20</v>
      </c>
      <c r="AI1910" s="17" t="str">
        <f>IFERROR(VLOOKUP(U1910,[1]Cruces!$O$1:$P$6,2,0),"Sin Orden")</f>
        <v>Resuelta</v>
      </c>
      <c r="AJ1910" s="17">
        <f t="shared" si="516"/>
        <v>11</v>
      </c>
      <c r="AK1910" s="17">
        <f t="shared" si="517"/>
        <v>11</v>
      </c>
      <c r="AL1910" s="17">
        <f t="shared" si="518"/>
        <v>2020</v>
      </c>
      <c r="AM1910" s="17">
        <f t="shared" ca="1" si="519"/>
        <v>14</v>
      </c>
      <c r="AN1910" s="18" t="str">
        <f>IFERROR(VLOOKUP(R1910*1,'[1]Ordenes de Servicio'!G:K,5,0),"No Cruza")</f>
        <v>No Cruza</v>
      </c>
      <c r="AO1910" s="17">
        <f t="shared" ca="1" si="520"/>
        <v>6</v>
      </c>
      <c r="AP1910" s="17">
        <f t="shared" si="521"/>
        <v>11</v>
      </c>
      <c r="AQ1910" s="17">
        <f t="shared" si="522"/>
        <v>11</v>
      </c>
      <c r="AR1910" s="17">
        <f t="shared" si="523"/>
        <v>2020</v>
      </c>
      <c r="AS1910" s="17">
        <f t="shared" ca="1" si="524"/>
        <v>14</v>
      </c>
      <c r="AT1910" s="17" t="str">
        <f t="shared" ca="1" si="527"/>
        <v>No</v>
      </c>
      <c r="AU1910" s="17">
        <f t="shared" si="525"/>
        <v>0</v>
      </c>
      <c r="AV1910" s="17" t="str">
        <f>+VLOOKUP(B1910,[1]Cruces!S:T,2,0)</f>
        <v>7. Ejecución en Campo OS BT</v>
      </c>
    </row>
    <row r="1911" spans="1:48" hidden="1" x14ac:dyDescent="0.25">
      <c r="A1911" s="17" t="s">
        <v>8886</v>
      </c>
      <c r="B1911" s="17" t="s">
        <v>6595</v>
      </c>
      <c r="C1911" s="17">
        <v>2050134</v>
      </c>
      <c r="D1911" s="17">
        <v>20060002</v>
      </c>
      <c r="E1911" s="17" t="s">
        <v>93</v>
      </c>
      <c r="F1911" s="17" t="s">
        <v>3386</v>
      </c>
      <c r="G1911" s="17" t="s">
        <v>8887</v>
      </c>
      <c r="H1911" s="17">
        <v>3148777072</v>
      </c>
      <c r="I1911" s="17" t="s">
        <v>71</v>
      </c>
      <c r="J1911" s="17" t="s">
        <v>8888</v>
      </c>
      <c r="K1911" s="17" t="s">
        <v>8889</v>
      </c>
      <c r="L1911" s="17" t="s">
        <v>7290</v>
      </c>
      <c r="M1911" s="17" t="s">
        <v>7291</v>
      </c>
      <c r="N1911" s="17" t="s">
        <v>6600</v>
      </c>
      <c r="O1911" s="17">
        <v>20200218</v>
      </c>
      <c r="P1911" s="17">
        <v>20200219</v>
      </c>
      <c r="Q1911" s="17">
        <v>1170</v>
      </c>
      <c r="R1911" s="17">
        <v>27183504</v>
      </c>
      <c r="S1911" s="17" t="s">
        <v>7072</v>
      </c>
      <c r="T1911" s="17" t="s">
        <v>63</v>
      </c>
      <c r="U1911" s="17" t="s">
        <v>91</v>
      </c>
      <c r="V1911" s="17">
        <f t="shared" si="526"/>
        <v>3</v>
      </c>
      <c r="W1911" s="17">
        <v>3000</v>
      </c>
      <c r="X1911" s="17" t="s">
        <v>89</v>
      </c>
      <c r="Y1911" s="17" t="s">
        <v>6595</v>
      </c>
      <c r="Z1911" s="17">
        <v>20200219</v>
      </c>
      <c r="AA1911" s="17" t="s">
        <v>1947</v>
      </c>
      <c r="AB1911" s="17">
        <v>1</v>
      </c>
      <c r="AC1911" s="17" t="str">
        <f>IFERROR(VLOOKUP(A1911,[1]Cruces!AJ:AK,2,0),VLOOKUP(CONCATENATE(X1911,AA1911),[1]Cruces!G:H,2,0))</f>
        <v>Solicitud por BT</v>
      </c>
      <c r="AD1911" s="17">
        <f t="shared" si="512"/>
        <v>18</v>
      </c>
      <c r="AE1911" s="17">
        <f t="shared" si="513"/>
        <v>2</v>
      </c>
      <c r="AF1911" s="17">
        <f t="shared" si="514"/>
        <v>2020</v>
      </c>
      <c r="AG1911" s="17" t="str">
        <f>IFERROR(VLOOKUP(MID(A1911,2,4)*1,[1]Cruces!K:L,2,0),"Verificar")</f>
        <v>Atlántico Norte</v>
      </c>
      <c r="AH1911" s="17">
        <f t="shared" ca="1" si="515"/>
        <v>281</v>
      </c>
      <c r="AI1911" s="17" t="str">
        <f>IFERROR(VLOOKUP(U1911,[1]Cruces!$O$1:$P$6,2,0),"Sin Orden")</f>
        <v>Resuelta</v>
      </c>
      <c r="AJ1911" s="17">
        <f t="shared" si="516"/>
        <v>19</v>
      </c>
      <c r="AK1911" s="17">
        <f t="shared" si="517"/>
        <v>2</v>
      </c>
      <c r="AL1911" s="17">
        <f t="shared" si="518"/>
        <v>2020</v>
      </c>
      <c r="AM1911" s="17">
        <f t="shared" ca="1" si="519"/>
        <v>280</v>
      </c>
      <c r="AN1911" s="18" t="str">
        <f>IFERROR(VLOOKUP(R1911*1,'[1]Ordenes de Servicio'!G:K,5,0),"No Cruza")</f>
        <v>No Cruza</v>
      </c>
      <c r="AO1911" s="17">
        <f t="shared" ca="1" si="520"/>
        <v>1</v>
      </c>
      <c r="AP1911" s="17">
        <f t="shared" si="521"/>
        <v>19</v>
      </c>
      <c r="AQ1911" s="17">
        <f t="shared" si="522"/>
        <v>2</v>
      </c>
      <c r="AR1911" s="17">
        <f t="shared" si="523"/>
        <v>2020</v>
      </c>
      <c r="AS1911" s="17">
        <f t="shared" ca="1" si="524"/>
        <v>280</v>
      </c>
      <c r="AT1911" s="17" t="str">
        <f t="shared" ca="1" si="527"/>
        <v>No</v>
      </c>
      <c r="AU1911" s="17">
        <f t="shared" si="525"/>
        <v>0</v>
      </c>
      <c r="AV1911" s="17" t="str">
        <f>+VLOOKUP(B1911,[1]Cruces!S:T,2,0)</f>
        <v>7. Ejecución en Campo OS BT</v>
      </c>
    </row>
    <row r="1912" spans="1:48" hidden="1" x14ac:dyDescent="0.25">
      <c r="A1912" s="17" t="s">
        <v>8890</v>
      </c>
      <c r="B1912" s="17" t="s">
        <v>1943</v>
      </c>
      <c r="C1912" s="17">
        <v>0</v>
      </c>
      <c r="D1912" s="17">
        <v>0</v>
      </c>
      <c r="E1912" s="17" t="s">
        <v>55</v>
      </c>
      <c r="F1912" s="17" t="s">
        <v>69</v>
      </c>
      <c r="G1912" s="17" t="s">
        <v>8891</v>
      </c>
      <c r="H1912" s="17">
        <v>3202153259</v>
      </c>
      <c r="I1912" s="17" t="s">
        <v>71</v>
      </c>
      <c r="J1912" s="17" t="s">
        <v>59</v>
      </c>
      <c r="K1912" s="17" t="s">
        <v>97</v>
      </c>
      <c r="L1912" s="17" t="s">
        <v>7653</v>
      </c>
      <c r="M1912" s="17" t="s">
        <v>7654</v>
      </c>
      <c r="N1912" s="17" t="s">
        <v>1946</v>
      </c>
      <c r="O1912" s="17">
        <v>20200921</v>
      </c>
      <c r="P1912" s="17">
        <v>20200921</v>
      </c>
      <c r="Q1912" s="17">
        <v>3460</v>
      </c>
      <c r="R1912" s="17">
        <v>28152080</v>
      </c>
      <c r="S1912" s="17" t="s">
        <v>6601</v>
      </c>
      <c r="T1912" s="17" t="s">
        <v>63</v>
      </c>
      <c r="U1912" s="17" t="s">
        <v>77</v>
      </c>
      <c r="V1912" s="17">
        <f t="shared" si="526"/>
        <v>3</v>
      </c>
      <c r="W1912" s="17">
        <v>3000</v>
      </c>
      <c r="X1912" s="17" t="s">
        <v>7065</v>
      </c>
      <c r="Y1912" s="17" t="s">
        <v>1943</v>
      </c>
      <c r="Z1912" s="17">
        <v>20200921</v>
      </c>
      <c r="AA1912" s="17" t="s">
        <v>1947</v>
      </c>
      <c r="AB1912" s="17">
        <v>1</v>
      </c>
      <c r="AC1912" s="17" t="str">
        <f>IFERROR(VLOOKUP(A1912,[1]Cruces!AJ:AK,2,0),VLOOKUP(CONCATENATE(X1912,AA1912),[1]Cruces!G:H,2,0))</f>
        <v>Solicitud por BT</v>
      </c>
      <c r="AD1912" s="17">
        <f t="shared" si="512"/>
        <v>21</v>
      </c>
      <c r="AE1912" s="17">
        <f t="shared" si="513"/>
        <v>9</v>
      </c>
      <c r="AF1912" s="17">
        <f t="shared" si="514"/>
        <v>2020</v>
      </c>
      <c r="AG1912" s="17" t="str">
        <f>IFERROR(VLOOKUP(MID(A1912,2,4)*1,[1]Cruces!K:L,2,0),"Verificar")</f>
        <v>Magdalena</v>
      </c>
      <c r="AH1912" s="17">
        <f t="shared" ca="1" si="515"/>
        <v>65</v>
      </c>
      <c r="AI1912" s="17" t="str">
        <f>IFERROR(VLOOKUP(U1912,[1]Cruces!$O$1:$P$6,2,0),"Sin Orden")</f>
        <v>Pendiente</v>
      </c>
      <c r="AJ1912" s="17">
        <f t="shared" si="516"/>
        <v>21</v>
      </c>
      <c r="AK1912" s="17">
        <f t="shared" si="517"/>
        <v>9</v>
      </c>
      <c r="AL1912" s="17">
        <f t="shared" si="518"/>
        <v>2020</v>
      </c>
      <c r="AM1912" s="17">
        <f t="shared" ca="1" si="519"/>
        <v>65</v>
      </c>
      <c r="AN1912" s="18">
        <f>IFERROR(VLOOKUP(R1912*1,'[1]Ordenes de Servicio'!G:K,5,0),"No Cruza")</f>
        <v>44095</v>
      </c>
      <c r="AO1912" s="17">
        <f t="shared" ca="1" si="520"/>
        <v>65</v>
      </c>
      <c r="AP1912" s="17">
        <f t="shared" si="521"/>
        <v>21</v>
      </c>
      <c r="AQ1912" s="17">
        <f t="shared" si="522"/>
        <v>9</v>
      </c>
      <c r="AR1912" s="17">
        <f t="shared" si="523"/>
        <v>2020</v>
      </c>
      <c r="AS1912" s="17">
        <f t="shared" ca="1" si="524"/>
        <v>65</v>
      </c>
      <c r="AT1912" s="17" t="str">
        <f t="shared" ca="1" si="527"/>
        <v>No</v>
      </c>
      <c r="AU1912" s="17">
        <f t="shared" si="525"/>
        <v>0</v>
      </c>
      <c r="AV1912" s="17" t="str">
        <f>+VLOOKUP(B1912,[1]Cruces!S:T,2,0)</f>
        <v>7. Ejecución en Campo OS BT</v>
      </c>
    </row>
    <row r="1913" spans="1:48" hidden="1" x14ac:dyDescent="0.25">
      <c r="A1913" s="17" t="s">
        <v>3588</v>
      </c>
      <c r="B1913" s="17" t="s">
        <v>54</v>
      </c>
      <c r="C1913" s="17">
        <v>0</v>
      </c>
      <c r="D1913" s="17">
        <v>0</v>
      </c>
      <c r="E1913" s="17" t="s">
        <v>55</v>
      </c>
      <c r="F1913" s="17" t="s">
        <v>163</v>
      </c>
      <c r="G1913" s="17" t="s">
        <v>3589</v>
      </c>
      <c r="H1913" s="17">
        <v>0</v>
      </c>
      <c r="I1913" s="17" t="s">
        <v>197</v>
      </c>
      <c r="J1913" s="17" t="s">
        <v>59</v>
      </c>
      <c r="K1913" s="17" t="s">
        <v>198</v>
      </c>
      <c r="L1913" s="17" t="s">
        <v>111</v>
      </c>
      <c r="M1913" s="17" t="s">
        <v>112</v>
      </c>
      <c r="N1913" s="17" t="s">
        <v>62</v>
      </c>
      <c r="O1913" s="17">
        <v>20201019</v>
      </c>
      <c r="P1913" s="17">
        <v>20201020</v>
      </c>
      <c r="Q1913" s="17">
        <v>1180</v>
      </c>
      <c r="R1913" s="17">
        <v>0</v>
      </c>
      <c r="S1913" s="17"/>
      <c r="T1913" s="17" t="s">
        <v>63</v>
      </c>
      <c r="U1913" s="17"/>
      <c r="V1913" s="17">
        <f t="shared" si="526"/>
        <v>50</v>
      </c>
      <c r="W1913" s="17">
        <v>50000</v>
      </c>
      <c r="X1913" s="17" t="s">
        <v>64</v>
      </c>
      <c r="Y1913" s="17" t="s">
        <v>65</v>
      </c>
      <c r="Z1913" s="17">
        <v>20201020</v>
      </c>
      <c r="AA1913" s="17" t="s">
        <v>66</v>
      </c>
      <c r="AB1913" s="17">
        <v>1</v>
      </c>
      <c r="AC1913" s="17" t="str">
        <f>IFERROR(VLOOKUP(A1913,[1]Cruces!AJ:AK,2,0),VLOOKUP(CONCATENATE(X1913,AA1913),[1]Cruces!G:H,2,0))</f>
        <v>Solicitud de Obra</v>
      </c>
      <c r="AD1913" s="17">
        <f t="shared" si="512"/>
        <v>19</v>
      </c>
      <c r="AE1913" s="17">
        <f t="shared" si="513"/>
        <v>10</v>
      </c>
      <c r="AF1913" s="17">
        <f t="shared" si="514"/>
        <v>2020</v>
      </c>
      <c r="AG1913" s="17" t="str">
        <f>IFERROR(VLOOKUP(MID(A1913,2,4)*1,[1]Cruces!K:L,2,0),"Verificar")</f>
        <v>Atlántico Norte</v>
      </c>
      <c r="AH1913" s="17">
        <f t="shared" ca="1" si="515"/>
        <v>37</v>
      </c>
      <c r="AI1913" s="17" t="str">
        <f>IFERROR(VLOOKUP(U1913,[1]Cruces!$O$1:$P$6,2,0),"Sin Orden")</f>
        <v>Sin Orden</v>
      </c>
      <c r="AJ1913" s="17">
        <f t="shared" si="516"/>
        <v>20</v>
      </c>
      <c r="AK1913" s="17">
        <f t="shared" si="517"/>
        <v>10</v>
      </c>
      <c r="AL1913" s="17">
        <f t="shared" si="518"/>
        <v>2020</v>
      </c>
      <c r="AM1913" s="17">
        <f t="shared" ca="1" si="519"/>
        <v>36</v>
      </c>
      <c r="AN1913" s="18" t="str">
        <f>IFERROR(VLOOKUP(R1913*1,'[1]Ordenes de Servicio'!G:K,5,0),"No Cruza")</f>
        <v>No Cruza</v>
      </c>
      <c r="AO1913" s="17">
        <f t="shared" ca="1" si="520"/>
        <v>36</v>
      </c>
      <c r="AP1913" s="17">
        <f t="shared" si="521"/>
        <v>20</v>
      </c>
      <c r="AQ1913" s="17">
        <f t="shared" si="522"/>
        <v>10</v>
      </c>
      <c r="AR1913" s="17">
        <f t="shared" si="523"/>
        <v>2020</v>
      </c>
      <c r="AS1913" s="17">
        <f t="shared" ca="1" si="524"/>
        <v>36</v>
      </c>
      <c r="AT1913" s="17" t="str">
        <f t="shared" ca="1" si="527"/>
        <v>No</v>
      </c>
      <c r="AU1913" s="17">
        <f t="shared" si="525"/>
        <v>0</v>
      </c>
      <c r="AV1913" s="17" t="str">
        <f>+VLOOKUP(B1913,[1]Cruces!S:T,2,0)</f>
        <v>4. Presupuesto de Obra</v>
      </c>
    </row>
    <row r="1914" spans="1:48" hidden="1" x14ac:dyDescent="0.25">
      <c r="A1914" s="17" t="s">
        <v>3590</v>
      </c>
      <c r="B1914" s="17" t="s">
        <v>54</v>
      </c>
      <c r="C1914" s="17">
        <v>0</v>
      </c>
      <c r="D1914" s="17">
        <v>0</v>
      </c>
      <c r="E1914" s="17" t="s">
        <v>55</v>
      </c>
      <c r="F1914" s="17" t="s">
        <v>56</v>
      </c>
      <c r="G1914" s="17" t="s">
        <v>3591</v>
      </c>
      <c r="H1914" s="17">
        <v>0</v>
      </c>
      <c r="I1914" s="17" t="s">
        <v>357</v>
      </c>
      <c r="J1914" s="17" t="s">
        <v>59</v>
      </c>
      <c r="K1914" s="17" t="s">
        <v>3592</v>
      </c>
      <c r="L1914" s="17" t="s">
        <v>172</v>
      </c>
      <c r="M1914" s="17" t="s">
        <v>173</v>
      </c>
      <c r="N1914" s="17" t="s">
        <v>62</v>
      </c>
      <c r="O1914" s="17">
        <v>20191023</v>
      </c>
      <c r="P1914" s="17">
        <v>20191029</v>
      </c>
      <c r="Q1914" s="17">
        <v>1180</v>
      </c>
      <c r="R1914" s="17">
        <v>26865390</v>
      </c>
      <c r="S1914" s="17" t="s">
        <v>100</v>
      </c>
      <c r="T1914" s="17" t="s">
        <v>63</v>
      </c>
      <c r="U1914" s="17" t="s">
        <v>88</v>
      </c>
      <c r="V1914" s="17">
        <f t="shared" si="526"/>
        <v>1</v>
      </c>
      <c r="W1914" s="17">
        <v>1000</v>
      </c>
      <c r="X1914" s="17" t="s">
        <v>64</v>
      </c>
      <c r="Y1914" s="17" t="s">
        <v>65</v>
      </c>
      <c r="Z1914" s="17">
        <v>20191029</v>
      </c>
      <c r="AA1914" s="17" t="s">
        <v>113</v>
      </c>
      <c r="AB1914" s="17">
        <v>1</v>
      </c>
      <c r="AC1914" s="17" t="str">
        <f>IFERROR(VLOOKUP(A1914,[1]Cruces!AJ:AK,2,0),VLOOKUP(CONCATENATE(X1914,AA1914),[1]Cruces!G:H,2,0))</f>
        <v>Solicitud de Obra</v>
      </c>
      <c r="AD1914" s="17">
        <f t="shared" si="512"/>
        <v>23</v>
      </c>
      <c r="AE1914" s="17">
        <f t="shared" si="513"/>
        <v>10</v>
      </c>
      <c r="AF1914" s="17">
        <f t="shared" si="514"/>
        <v>2019</v>
      </c>
      <c r="AG1914" s="17" t="str">
        <f>IFERROR(VLOOKUP(MID(A1914,2,4)*1,[1]Cruces!K:L,2,0),"Verificar")</f>
        <v>Atlántico Norte</v>
      </c>
      <c r="AH1914" s="17">
        <f t="shared" ca="1" si="515"/>
        <v>399</v>
      </c>
      <c r="AI1914" s="17" t="str">
        <f>IFERROR(VLOOKUP(U1914,[1]Cruces!$O$1:$P$6,2,0),"Sin Orden")</f>
        <v>Resuelta</v>
      </c>
      <c r="AJ1914" s="17">
        <f t="shared" si="516"/>
        <v>29</v>
      </c>
      <c r="AK1914" s="17">
        <f t="shared" si="517"/>
        <v>10</v>
      </c>
      <c r="AL1914" s="17">
        <f t="shared" si="518"/>
        <v>2019</v>
      </c>
      <c r="AM1914" s="17">
        <f t="shared" ca="1" si="519"/>
        <v>393</v>
      </c>
      <c r="AN1914" s="18" t="str">
        <f>IFERROR(VLOOKUP(R1914*1,'[1]Ordenes de Servicio'!G:K,5,0),"No Cruza")</f>
        <v>No Cruza</v>
      </c>
      <c r="AO1914" s="17">
        <f t="shared" ca="1" si="520"/>
        <v>6</v>
      </c>
      <c r="AP1914" s="17">
        <f t="shared" si="521"/>
        <v>29</v>
      </c>
      <c r="AQ1914" s="17">
        <f t="shared" si="522"/>
        <v>10</v>
      </c>
      <c r="AR1914" s="17">
        <f t="shared" si="523"/>
        <v>2019</v>
      </c>
      <c r="AS1914" s="17">
        <f t="shared" ca="1" si="524"/>
        <v>393</v>
      </c>
      <c r="AT1914" s="17" t="str">
        <f t="shared" ca="1" si="527"/>
        <v>Si</v>
      </c>
      <c r="AU1914" s="17">
        <f t="shared" si="525"/>
        <v>0</v>
      </c>
      <c r="AV1914" s="17" t="str">
        <f>+VLOOKUP(B1914,[1]Cruces!S:T,2,0)</f>
        <v>4. Presupuesto de Obra</v>
      </c>
    </row>
    <row r="1915" spans="1:48" hidden="1" x14ac:dyDescent="0.25">
      <c r="A1915" s="17" t="s">
        <v>3593</v>
      </c>
      <c r="B1915" s="17" t="s">
        <v>68</v>
      </c>
      <c r="C1915" s="17">
        <v>2129634</v>
      </c>
      <c r="D1915" s="17">
        <v>0</v>
      </c>
      <c r="E1915" s="17" t="s">
        <v>55</v>
      </c>
      <c r="F1915" s="17" t="s">
        <v>107</v>
      </c>
      <c r="G1915" s="17" t="s">
        <v>3594</v>
      </c>
      <c r="H1915" s="17">
        <v>3641664</v>
      </c>
      <c r="I1915" s="17" t="s">
        <v>71</v>
      </c>
      <c r="J1915" s="17" t="s">
        <v>59</v>
      </c>
      <c r="K1915" s="17" t="s">
        <v>97</v>
      </c>
      <c r="L1915" s="17" t="s">
        <v>111</v>
      </c>
      <c r="M1915" s="17" t="s">
        <v>112</v>
      </c>
      <c r="N1915" s="17" t="s">
        <v>75</v>
      </c>
      <c r="O1915" s="17">
        <v>20190619</v>
      </c>
      <c r="P1915" s="17">
        <v>20190715</v>
      </c>
      <c r="Q1915" s="17">
        <v>1170</v>
      </c>
      <c r="R1915" s="17">
        <v>26586496</v>
      </c>
      <c r="S1915" s="17" t="s">
        <v>76</v>
      </c>
      <c r="T1915" s="17" t="s">
        <v>63</v>
      </c>
      <c r="U1915" s="17" t="s">
        <v>88</v>
      </c>
      <c r="V1915" s="17">
        <f t="shared" si="526"/>
        <v>30</v>
      </c>
      <c r="W1915" s="17">
        <v>30000</v>
      </c>
      <c r="X1915" s="17" t="s">
        <v>89</v>
      </c>
      <c r="Y1915" s="17" t="s">
        <v>105</v>
      </c>
      <c r="Z1915" s="17">
        <v>20190812</v>
      </c>
      <c r="AA1915" s="17" t="s">
        <v>78</v>
      </c>
      <c r="AB1915" s="17">
        <v>1</v>
      </c>
      <c r="AC1915" s="17" t="str">
        <f>IFERROR(VLOOKUP(A1915,[1]Cruces!AJ:AK,2,0),VLOOKUP(CONCATENATE(X1915,AA1915),[1]Cruces!G:H,2,0))</f>
        <v>Solicitud de Obra</v>
      </c>
      <c r="AD1915" s="17">
        <f t="shared" si="512"/>
        <v>19</v>
      </c>
      <c r="AE1915" s="17">
        <f t="shared" si="513"/>
        <v>6</v>
      </c>
      <c r="AF1915" s="17">
        <f t="shared" si="514"/>
        <v>2019</v>
      </c>
      <c r="AG1915" s="17" t="str">
        <f>IFERROR(VLOOKUP(MID(A1915,2,4)*1,[1]Cruces!K:L,2,0),"Verificar")</f>
        <v>Atlántico Norte</v>
      </c>
      <c r="AH1915" s="17">
        <f t="shared" ca="1" si="515"/>
        <v>525</v>
      </c>
      <c r="AI1915" s="17" t="str">
        <f>IFERROR(VLOOKUP(U1915,[1]Cruces!$O$1:$P$6,2,0),"Sin Orden")</f>
        <v>Resuelta</v>
      </c>
      <c r="AJ1915" s="17">
        <f t="shared" si="516"/>
        <v>12</v>
      </c>
      <c r="AK1915" s="17">
        <f t="shared" si="517"/>
        <v>8</v>
      </c>
      <c r="AL1915" s="17">
        <f t="shared" si="518"/>
        <v>2019</v>
      </c>
      <c r="AM1915" s="17">
        <f t="shared" ca="1" si="519"/>
        <v>471</v>
      </c>
      <c r="AN1915" s="18" t="str">
        <f>IFERROR(VLOOKUP(R1915*1,'[1]Ordenes de Servicio'!G:K,5,0),"No Cruza")</f>
        <v>No Cruza</v>
      </c>
      <c r="AO1915" s="17">
        <f t="shared" ca="1" si="520"/>
        <v>54</v>
      </c>
      <c r="AP1915" s="17">
        <f t="shared" si="521"/>
        <v>15</v>
      </c>
      <c r="AQ1915" s="17">
        <f t="shared" si="522"/>
        <v>7</v>
      </c>
      <c r="AR1915" s="17">
        <f t="shared" si="523"/>
        <v>2019</v>
      </c>
      <c r="AS1915" s="17">
        <f t="shared" ca="1" si="524"/>
        <v>499</v>
      </c>
      <c r="AT1915" s="17" t="str">
        <f t="shared" ca="1" si="527"/>
        <v>Si</v>
      </c>
      <c r="AU1915" s="17">
        <f t="shared" si="525"/>
        <v>28</v>
      </c>
      <c r="AV1915" s="17" t="str">
        <f>+VLOOKUP(B1915,[1]Cruces!S:T,2,0)</f>
        <v>5. Consultoría / Adjudicación</v>
      </c>
    </row>
    <row r="1916" spans="1:48" hidden="1" x14ac:dyDescent="0.25">
      <c r="A1916" s="17" t="s">
        <v>3595</v>
      </c>
      <c r="B1916" s="17" t="s">
        <v>54</v>
      </c>
      <c r="C1916" s="17">
        <v>0</v>
      </c>
      <c r="D1916" s="17">
        <v>0</v>
      </c>
      <c r="E1916" s="17" t="s">
        <v>55</v>
      </c>
      <c r="F1916" s="17" t="s">
        <v>56</v>
      </c>
      <c r="G1916" s="17" t="s">
        <v>3596</v>
      </c>
      <c r="H1916" s="17">
        <v>0</v>
      </c>
      <c r="I1916" s="17" t="s">
        <v>58</v>
      </c>
      <c r="J1916" s="17" t="s">
        <v>59</v>
      </c>
      <c r="K1916" s="17" t="s">
        <v>3597</v>
      </c>
      <c r="L1916" s="17" t="s">
        <v>61</v>
      </c>
      <c r="M1916" s="17" t="s">
        <v>55</v>
      </c>
      <c r="N1916" s="17" t="s">
        <v>62</v>
      </c>
      <c r="O1916" s="17">
        <v>20170329</v>
      </c>
      <c r="P1916" s="17">
        <v>20170405</v>
      </c>
      <c r="Q1916" s="17">
        <v>3440</v>
      </c>
      <c r="R1916" s="17">
        <v>0</v>
      </c>
      <c r="S1916" s="17"/>
      <c r="T1916" s="17" t="s">
        <v>63</v>
      </c>
      <c r="U1916" s="17"/>
      <c r="V1916" s="17">
        <f t="shared" si="526"/>
        <v>475</v>
      </c>
      <c r="W1916" s="17">
        <v>475000</v>
      </c>
      <c r="X1916" s="17" t="s">
        <v>64</v>
      </c>
      <c r="Y1916" s="17" t="s">
        <v>65</v>
      </c>
      <c r="Z1916" s="17">
        <v>20170405</v>
      </c>
      <c r="AA1916" s="17" t="s">
        <v>66</v>
      </c>
      <c r="AB1916" s="17">
        <v>1</v>
      </c>
      <c r="AC1916" s="17" t="str">
        <f>IFERROR(VLOOKUP(A1916,[1]Cruces!AJ:AK,2,0),VLOOKUP(CONCATENATE(X1916,AA1916),[1]Cruces!G:H,2,0))</f>
        <v>Solicitud de Obra</v>
      </c>
      <c r="AD1916" s="17">
        <f t="shared" si="512"/>
        <v>29</v>
      </c>
      <c r="AE1916" s="17">
        <f t="shared" si="513"/>
        <v>3</v>
      </c>
      <c r="AF1916" s="17">
        <f t="shared" si="514"/>
        <v>2017</v>
      </c>
      <c r="AG1916" s="17" t="str">
        <f>IFERROR(VLOOKUP(MID(A1916,2,4)*1,[1]Cruces!K:L,2,0),"Verificar")</f>
        <v>Magdalena</v>
      </c>
      <c r="AH1916" s="17">
        <f t="shared" ca="1" si="515"/>
        <v>1337</v>
      </c>
      <c r="AI1916" s="17" t="str">
        <f>IFERROR(VLOOKUP(U1916,[1]Cruces!$O$1:$P$6,2,0),"Sin Orden")</f>
        <v>Sin Orden</v>
      </c>
      <c r="AJ1916" s="17">
        <f t="shared" si="516"/>
        <v>5</v>
      </c>
      <c r="AK1916" s="17">
        <f t="shared" si="517"/>
        <v>4</v>
      </c>
      <c r="AL1916" s="17">
        <f t="shared" si="518"/>
        <v>2017</v>
      </c>
      <c r="AM1916" s="17">
        <f t="shared" ca="1" si="519"/>
        <v>1330</v>
      </c>
      <c r="AN1916" s="18" t="str">
        <f>IFERROR(VLOOKUP(R1916*1,'[1]Ordenes de Servicio'!G:K,5,0),"No Cruza")</f>
        <v>No Cruza</v>
      </c>
      <c r="AO1916" s="17">
        <f t="shared" ca="1" si="520"/>
        <v>1330</v>
      </c>
      <c r="AP1916" s="17">
        <f t="shared" si="521"/>
        <v>5</v>
      </c>
      <c r="AQ1916" s="17">
        <f t="shared" si="522"/>
        <v>4</v>
      </c>
      <c r="AR1916" s="17">
        <f t="shared" si="523"/>
        <v>2017</v>
      </c>
      <c r="AS1916" s="17">
        <f t="shared" ca="1" si="524"/>
        <v>1330</v>
      </c>
      <c r="AT1916" s="17" t="str">
        <f t="shared" ca="1" si="527"/>
        <v>Si</v>
      </c>
      <c r="AU1916" s="17">
        <f t="shared" si="525"/>
        <v>0</v>
      </c>
      <c r="AV1916" s="17" t="str">
        <f>+VLOOKUP(B1916,[1]Cruces!S:T,2,0)</f>
        <v>4. Presupuesto de Obra</v>
      </c>
    </row>
    <row r="1917" spans="1:48" hidden="1" x14ac:dyDescent="0.25">
      <c r="A1917" s="17" t="s">
        <v>3598</v>
      </c>
      <c r="B1917" s="17" t="s">
        <v>54</v>
      </c>
      <c r="C1917" s="17">
        <v>0</v>
      </c>
      <c r="D1917" s="17">
        <v>0</v>
      </c>
      <c r="E1917" s="17" t="s">
        <v>55</v>
      </c>
      <c r="F1917" s="17" t="s">
        <v>232</v>
      </c>
      <c r="G1917" s="17" t="s">
        <v>3060</v>
      </c>
      <c r="H1917" s="17">
        <v>3580327</v>
      </c>
      <c r="I1917" s="17" t="s">
        <v>71</v>
      </c>
      <c r="J1917" s="17" t="s">
        <v>59</v>
      </c>
      <c r="K1917" s="17" t="s">
        <v>3061</v>
      </c>
      <c r="L1917" s="17" t="s">
        <v>280</v>
      </c>
      <c r="M1917" s="17" t="s">
        <v>281</v>
      </c>
      <c r="N1917" s="17" t="s">
        <v>62</v>
      </c>
      <c r="O1917" s="17">
        <v>20200825</v>
      </c>
      <c r="P1917" s="17">
        <v>20200902</v>
      </c>
      <c r="Q1917" s="17">
        <v>9520</v>
      </c>
      <c r="R1917" s="17">
        <v>28067770</v>
      </c>
      <c r="S1917" s="17" t="s">
        <v>100</v>
      </c>
      <c r="T1917" s="17" t="s">
        <v>63</v>
      </c>
      <c r="U1917" s="17" t="s">
        <v>91</v>
      </c>
      <c r="V1917" s="17">
        <f t="shared" si="526"/>
        <v>397.5</v>
      </c>
      <c r="W1917" s="17">
        <v>397500</v>
      </c>
      <c r="X1917" s="17" t="s">
        <v>64</v>
      </c>
      <c r="Y1917" s="17" t="s">
        <v>65</v>
      </c>
      <c r="Z1917" s="17">
        <v>20200902</v>
      </c>
      <c r="AA1917" s="17" t="s">
        <v>124</v>
      </c>
      <c r="AB1917" s="17">
        <v>1</v>
      </c>
      <c r="AC1917" s="17" t="str">
        <f>IFERROR(VLOOKUP(A1917,[1]Cruces!AJ:AK,2,0),VLOOKUP(CONCATENATE(X1917,AA1917),[1]Cruces!G:H,2,0))</f>
        <v>Solicitud de Obra</v>
      </c>
      <c r="AD1917" s="17">
        <f t="shared" si="512"/>
        <v>25</v>
      </c>
      <c r="AE1917" s="17">
        <f t="shared" si="513"/>
        <v>8</v>
      </c>
      <c r="AF1917" s="17">
        <f t="shared" si="514"/>
        <v>2020</v>
      </c>
      <c r="AG1917" s="17" t="str">
        <f>IFERROR(VLOOKUP(MID(A1917,2,4)*1,[1]Cruces!K:L,2,0),"Verificar")</f>
        <v>Atlántico Sur</v>
      </c>
      <c r="AH1917" s="17">
        <f t="shared" ca="1" si="515"/>
        <v>92</v>
      </c>
      <c r="AI1917" s="17" t="str">
        <f>IFERROR(VLOOKUP(U1917,[1]Cruces!$O$1:$P$6,2,0),"Sin Orden")</f>
        <v>Resuelta</v>
      </c>
      <c r="AJ1917" s="17">
        <f t="shared" si="516"/>
        <v>2</v>
      </c>
      <c r="AK1917" s="17">
        <f t="shared" si="517"/>
        <v>9</v>
      </c>
      <c r="AL1917" s="17">
        <f t="shared" si="518"/>
        <v>2020</v>
      </c>
      <c r="AM1917" s="17">
        <f t="shared" ca="1" si="519"/>
        <v>84</v>
      </c>
      <c r="AN1917" s="18" t="str">
        <f>IFERROR(VLOOKUP(R1917*1,'[1]Ordenes de Servicio'!G:K,5,0),"No Cruza")</f>
        <v>No Cruza</v>
      </c>
      <c r="AO1917" s="17">
        <f t="shared" ca="1" si="520"/>
        <v>8</v>
      </c>
      <c r="AP1917" s="17">
        <f t="shared" si="521"/>
        <v>2</v>
      </c>
      <c r="AQ1917" s="17">
        <f t="shared" si="522"/>
        <v>9</v>
      </c>
      <c r="AR1917" s="17">
        <f t="shared" si="523"/>
        <v>2020</v>
      </c>
      <c r="AS1917" s="17">
        <f t="shared" ca="1" si="524"/>
        <v>84</v>
      </c>
      <c r="AT1917" s="17" t="str">
        <f t="shared" ca="1" si="527"/>
        <v>No</v>
      </c>
      <c r="AU1917" s="17">
        <f t="shared" si="525"/>
        <v>0</v>
      </c>
      <c r="AV1917" s="17" t="str">
        <f>+VLOOKUP(B1917,[1]Cruces!S:T,2,0)</f>
        <v>4. Presupuesto de Obra</v>
      </c>
    </row>
    <row r="1918" spans="1:48" hidden="1" x14ac:dyDescent="0.25">
      <c r="A1918" s="17" t="s">
        <v>3599</v>
      </c>
      <c r="B1918" s="17" t="s">
        <v>54</v>
      </c>
      <c r="C1918" s="17">
        <v>0</v>
      </c>
      <c r="D1918" s="17">
        <v>0</v>
      </c>
      <c r="E1918" s="17" t="s">
        <v>55</v>
      </c>
      <c r="F1918" s="17" t="s">
        <v>107</v>
      </c>
      <c r="G1918" s="17" t="s">
        <v>3600</v>
      </c>
      <c r="H1918" s="17">
        <v>0</v>
      </c>
      <c r="I1918" s="17" t="s">
        <v>165</v>
      </c>
      <c r="J1918" s="17" t="s">
        <v>59</v>
      </c>
      <c r="K1918" s="17" t="s">
        <v>3601</v>
      </c>
      <c r="L1918" s="17" t="s">
        <v>117</v>
      </c>
      <c r="M1918" s="17" t="s">
        <v>118</v>
      </c>
      <c r="N1918" s="17" t="s">
        <v>62</v>
      </c>
      <c r="O1918" s="17">
        <v>20200206</v>
      </c>
      <c r="P1918" s="17">
        <v>20200212</v>
      </c>
      <c r="Q1918" s="17">
        <v>1110</v>
      </c>
      <c r="R1918" s="17">
        <v>27153758</v>
      </c>
      <c r="S1918" s="17" t="s">
        <v>100</v>
      </c>
      <c r="T1918" s="17" t="s">
        <v>63</v>
      </c>
      <c r="U1918" s="17" t="s">
        <v>91</v>
      </c>
      <c r="V1918" s="17">
        <f t="shared" si="526"/>
        <v>160</v>
      </c>
      <c r="W1918" s="17">
        <v>160000</v>
      </c>
      <c r="X1918" s="17" t="s">
        <v>64</v>
      </c>
      <c r="Y1918" s="17" t="s">
        <v>65</v>
      </c>
      <c r="Z1918" s="17">
        <v>20200212</v>
      </c>
      <c r="AA1918" s="17" t="s">
        <v>101</v>
      </c>
      <c r="AB1918" s="17">
        <v>1</v>
      </c>
      <c r="AC1918" s="17" t="str">
        <f>IFERROR(VLOOKUP(A1918,[1]Cruces!AJ:AK,2,0),VLOOKUP(CONCATENATE(X1918,AA1918),[1]Cruces!G:H,2,0))</f>
        <v>Solicitud de Obra</v>
      </c>
      <c r="AD1918" s="17">
        <f t="shared" si="512"/>
        <v>6</v>
      </c>
      <c r="AE1918" s="17">
        <f t="shared" si="513"/>
        <v>2</v>
      </c>
      <c r="AF1918" s="17">
        <f t="shared" si="514"/>
        <v>2020</v>
      </c>
      <c r="AG1918" s="17" t="str">
        <f>IFERROR(VLOOKUP(MID(A1918,2,4)*1,[1]Cruces!K:L,2,0),"Verificar")</f>
        <v>Atlántico Norte</v>
      </c>
      <c r="AH1918" s="17">
        <f t="shared" ca="1" si="515"/>
        <v>293</v>
      </c>
      <c r="AI1918" s="17" t="str">
        <f>IFERROR(VLOOKUP(U1918,[1]Cruces!$O$1:$P$6,2,0),"Sin Orden")</f>
        <v>Resuelta</v>
      </c>
      <c r="AJ1918" s="17">
        <f t="shared" si="516"/>
        <v>12</v>
      </c>
      <c r="AK1918" s="17">
        <f t="shared" si="517"/>
        <v>2</v>
      </c>
      <c r="AL1918" s="17">
        <f t="shared" si="518"/>
        <v>2020</v>
      </c>
      <c r="AM1918" s="17">
        <f t="shared" ca="1" si="519"/>
        <v>287</v>
      </c>
      <c r="AN1918" s="18" t="str">
        <f>IFERROR(VLOOKUP(R1918*1,'[1]Ordenes de Servicio'!G:K,5,0),"No Cruza")</f>
        <v>No Cruza</v>
      </c>
      <c r="AO1918" s="17">
        <f t="shared" ca="1" si="520"/>
        <v>6</v>
      </c>
      <c r="AP1918" s="17">
        <f t="shared" si="521"/>
        <v>12</v>
      </c>
      <c r="AQ1918" s="17">
        <f t="shared" si="522"/>
        <v>2</v>
      </c>
      <c r="AR1918" s="17">
        <f t="shared" si="523"/>
        <v>2020</v>
      </c>
      <c r="AS1918" s="17">
        <f t="shared" ca="1" si="524"/>
        <v>287</v>
      </c>
      <c r="AT1918" s="17" t="str">
        <f t="shared" ca="1" si="527"/>
        <v>No</v>
      </c>
      <c r="AU1918" s="17">
        <f t="shared" si="525"/>
        <v>0</v>
      </c>
      <c r="AV1918" s="17" t="str">
        <f>+VLOOKUP(B1918,[1]Cruces!S:T,2,0)</f>
        <v>4. Presupuesto de Obra</v>
      </c>
    </row>
    <row r="1919" spans="1:48" hidden="1" x14ac:dyDescent="0.25">
      <c r="A1919" s="17" t="s">
        <v>3602</v>
      </c>
      <c r="B1919" s="17" t="s">
        <v>68</v>
      </c>
      <c r="C1919" s="17">
        <v>0</v>
      </c>
      <c r="D1919" s="17">
        <v>0</v>
      </c>
      <c r="E1919" s="17" t="s">
        <v>55</v>
      </c>
      <c r="F1919" s="17" t="s">
        <v>107</v>
      </c>
      <c r="G1919" s="17" t="s">
        <v>1381</v>
      </c>
      <c r="H1919" s="17">
        <v>0</v>
      </c>
      <c r="I1919" s="17" t="s">
        <v>116</v>
      </c>
      <c r="J1919" s="17" t="s">
        <v>59</v>
      </c>
      <c r="K1919" s="17" t="s">
        <v>1382</v>
      </c>
      <c r="L1919" s="17" t="s">
        <v>117</v>
      </c>
      <c r="M1919" s="17" t="s">
        <v>118</v>
      </c>
      <c r="N1919" s="17" t="s">
        <v>75</v>
      </c>
      <c r="O1919" s="17">
        <v>20191115</v>
      </c>
      <c r="P1919" s="17">
        <v>20200207</v>
      </c>
      <c r="Q1919" s="17">
        <v>9530</v>
      </c>
      <c r="R1919" s="17">
        <v>27260709</v>
      </c>
      <c r="S1919" s="17" t="s">
        <v>76</v>
      </c>
      <c r="T1919" s="17" t="s">
        <v>63</v>
      </c>
      <c r="U1919" s="17" t="s">
        <v>77</v>
      </c>
      <c r="V1919" s="17">
        <f t="shared" si="526"/>
        <v>150</v>
      </c>
      <c r="W1919" s="17">
        <v>150000</v>
      </c>
      <c r="X1919" s="17" t="s">
        <v>64</v>
      </c>
      <c r="Y1919" s="17" t="s">
        <v>105</v>
      </c>
      <c r="Z1919" s="17">
        <v>20200407</v>
      </c>
      <c r="AA1919" s="17" t="s">
        <v>101</v>
      </c>
      <c r="AB1919" s="17">
        <v>1</v>
      </c>
      <c r="AC1919" s="17" t="str">
        <f>IFERROR(VLOOKUP(A1919,[1]Cruces!AJ:AK,2,0),VLOOKUP(CONCATENATE(X1919,AA1919),[1]Cruces!G:H,2,0))</f>
        <v>Solicitud de Obra</v>
      </c>
      <c r="AD1919" s="17">
        <f t="shared" si="512"/>
        <v>15</v>
      </c>
      <c r="AE1919" s="17">
        <f t="shared" si="513"/>
        <v>11</v>
      </c>
      <c r="AF1919" s="17">
        <f t="shared" si="514"/>
        <v>2019</v>
      </c>
      <c r="AG1919" s="17" t="str">
        <f>IFERROR(VLOOKUP(MID(A1919,2,4)*1,[1]Cruces!K:L,2,0),"Verificar")</f>
        <v>Atlántico Norte</v>
      </c>
      <c r="AH1919" s="17">
        <f t="shared" ca="1" si="515"/>
        <v>376</v>
      </c>
      <c r="AI1919" s="17" t="str">
        <f>IFERROR(VLOOKUP(U1919,[1]Cruces!$O$1:$P$6,2,0),"Sin Orden")</f>
        <v>Pendiente</v>
      </c>
      <c r="AJ1919" s="17">
        <f t="shared" si="516"/>
        <v>7</v>
      </c>
      <c r="AK1919" s="17">
        <f t="shared" si="517"/>
        <v>4</v>
      </c>
      <c r="AL1919" s="17">
        <f t="shared" si="518"/>
        <v>2020</v>
      </c>
      <c r="AM1919" s="17">
        <f t="shared" ca="1" si="519"/>
        <v>232</v>
      </c>
      <c r="AN1919" s="18">
        <f>IFERROR(VLOOKUP(R1919*1,'[1]Ordenes de Servicio'!G:K,5,0),"No Cruza")</f>
        <v>43903</v>
      </c>
      <c r="AO1919" s="17">
        <f t="shared" ca="1" si="520"/>
        <v>232</v>
      </c>
      <c r="AP1919" s="17">
        <f t="shared" si="521"/>
        <v>7</v>
      </c>
      <c r="AQ1919" s="17">
        <f t="shared" si="522"/>
        <v>2</v>
      </c>
      <c r="AR1919" s="17">
        <f t="shared" si="523"/>
        <v>2020</v>
      </c>
      <c r="AS1919" s="17">
        <f t="shared" ca="1" si="524"/>
        <v>292</v>
      </c>
      <c r="AT1919" s="17" t="str">
        <f t="shared" ca="1" si="527"/>
        <v>No</v>
      </c>
      <c r="AU1919" s="17">
        <f t="shared" si="525"/>
        <v>60</v>
      </c>
      <c r="AV1919" s="17" t="str">
        <f>+VLOOKUP(B1919,[1]Cruces!S:T,2,0)</f>
        <v>5. Consultoría / Adjudicación</v>
      </c>
    </row>
    <row r="1920" spans="1:48" hidden="1" x14ac:dyDescent="0.25">
      <c r="A1920" s="17" t="s">
        <v>3603</v>
      </c>
      <c r="B1920" s="17" t="s">
        <v>68</v>
      </c>
      <c r="C1920" s="17">
        <v>7802961</v>
      </c>
      <c r="D1920" s="17">
        <v>0</v>
      </c>
      <c r="E1920" s="17" t="s">
        <v>55</v>
      </c>
      <c r="F1920" s="17" t="s">
        <v>120</v>
      </c>
      <c r="G1920" s="17" t="s">
        <v>1086</v>
      </c>
      <c r="H1920" s="17">
        <v>3008034110</v>
      </c>
      <c r="I1920" s="17" t="s">
        <v>1087</v>
      </c>
      <c r="J1920" s="17" t="s">
        <v>59</v>
      </c>
      <c r="K1920" s="17" t="s">
        <v>1088</v>
      </c>
      <c r="L1920" s="17" t="s">
        <v>122</v>
      </c>
      <c r="M1920" s="17" t="s">
        <v>123</v>
      </c>
      <c r="N1920" s="17" t="s">
        <v>75</v>
      </c>
      <c r="O1920" s="17">
        <v>20170815</v>
      </c>
      <c r="P1920" s="17">
        <v>20170911</v>
      </c>
      <c r="Q1920" s="17">
        <v>1110</v>
      </c>
      <c r="R1920" s="17">
        <v>24214694</v>
      </c>
      <c r="S1920" s="17" t="s">
        <v>100</v>
      </c>
      <c r="T1920" s="17" t="s">
        <v>63</v>
      </c>
      <c r="U1920" s="17" t="s">
        <v>91</v>
      </c>
      <c r="V1920" s="17">
        <f t="shared" si="526"/>
        <v>45</v>
      </c>
      <c r="W1920" s="17">
        <v>45000</v>
      </c>
      <c r="X1920" s="17" t="s">
        <v>89</v>
      </c>
      <c r="Y1920" s="17" t="s">
        <v>68</v>
      </c>
      <c r="Z1920" s="17">
        <v>20170911</v>
      </c>
      <c r="AA1920" s="17" t="s">
        <v>78</v>
      </c>
      <c r="AB1920" s="17">
        <v>1</v>
      </c>
      <c r="AC1920" s="17" t="str">
        <f>IFERROR(VLOOKUP(A1920,[1]Cruces!AJ:AK,2,0),VLOOKUP(CONCATENATE(X1920,AA1920),[1]Cruces!G:H,2,0))</f>
        <v>Solicitud de Obra</v>
      </c>
      <c r="AD1920" s="17">
        <f t="shared" si="512"/>
        <v>15</v>
      </c>
      <c r="AE1920" s="17">
        <f t="shared" si="513"/>
        <v>8</v>
      </c>
      <c r="AF1920" s="17">
        <f t="shared" si="514"/>
        <v>2017</v>
      </c>
      <c r="AG1920" s="17" t="str">
        <f>IFERROR(VLOOKUP(MID(A1920,2,4)*1,[1]Cruces!K:L,2,0),"Verificar")</f>
        <v>Atlántico Norte</v>
      </c>
      <c r="AH1920" s="17">
        <f t="shared" ca="1" si="515"/>
        <v>1198</v>
      </c>
      <c r="AI1920" s="17" t="str">
        <f>IFERROR(VLOOKUP(U1920,[1]Cruces!$O$1:$P$6,2,0),"Sin Orden")</f>
        <v>Resuelta</v>
      </c>
      <c r="AJ1920" s="17">
        <f t="shared" si="516"/>
        <v>11</v>
      </c>
      <c r="AK1920" s="17">
        <f t="shared" si="517"/>
        <v>9</v>
      </c>
      <c r="AL1920" s="17">
        <f t="shared" si="518"/>
        <v>2017</v>
      </c>
      <c r="AM1920" s="17">
        <f t="shared" ca="1" si="519"/>
        <v>1171</v>
      </c>
      <c r="AN1920" s="18" t="str">
        <f>IFERROR(VLOOKUP(R1920*1,'[1]Ordenes de Servicio'!G:K,5,0),"No Cruza")</f>
        <v>No Cruza</v>
      </c>
      <c r="AO1920" s="17">
        <f t="shared" ca="1" si="520"/>
        <v>27</v>
      </c>
      <c r="AP1920" s="17">
        <f t="shared" si="521"/>
        <v>11</v>
      </c>
      <c r="AQ1920" s="17">
        <f t="shared" si="522"/>
        <v>9</v>
      </c>
      <c r="AR1920" s="17">
        <f t="shared" si="523"/>
        <v>2017</v>
      </c>
      <c r="AS1920" s="17">
        <f t="shared" ca="1" si="524"/>
        <v>1171</v>
      </c>
      <c r="AT1920" s="17" t="str">
        <f t="shared" ca="1" si="527"/>
        <v>Si</v>
      </c>
      <c r="AU1920" s="17">
        <f t="shared" si="525"/>
        <v>0</v>
      </c>
      <c r="AV1920" s="17" t="str">
        <f>+VLOOKUP(B1920,[1]Cruces!S:T,2,0)</f>
        <v>5. Consultoría / Adjudicación</v>
      </c>
    </row>
    <row r="1921" spans="1:48" hidden="1" x14ac:dyDescent="0.25">
      <c r="A1921" s="17" t="s">
        <v>3604</v>
      </c>
      <c r="B1921" s="17" t="s">
        <v>54</v>
      </c>
      <c r="C1921" s="17">
        <v>0</v>
      </c>
      <c r="D1921" s="17">
        <v>0</v>
      </c>
      <c r="E1921" s="17" t="s">
        <v>55</v>
      </c>
      <c r="F1921" s="17" t="s">
        <v>126</v>
      </c>
      <c r="G1921" s="17" t="s">
        <v>3605</v>
      </c>
      <c r="H1921" s="17">
        <v>0</v>
      </c>
      <c r="I1921" s="17" t="s">
        <v>71</v>
      </c>
      <c r="J1921" s="17" t="s">
        <v>59</v>
      </c>
      <c r="K1921" s="17" t="s">
        <v>3606</v>
      </c>
      <c r="L1921" s="17" t="s">
        <v>129</v>
      </c>
      <c r="M1921" s="17" t="s">
        <v>130</v>
      </c>
      <c r="N1921" s="17" t="s">
        <v>62</v>
      </c>
      <c r="O1921" s="17">
        <v>20201019</v>
      </c>
      <c r="P1921" s="17">
        <v>20201030</v>
      </c>
      <c r="Q1921" s="17">
        <v>7753</v>
      </c>
      <c r="R1921" s="17">
        <v>28240089</v>
      </c>
      <c r="S1921" s="17" t="s">
        <v>100</v>
      </c>
      <c r="T1921" s="17" t="s">
        <v>63</v>
      </c>
      <c r="U1921" s="17" t="s">
        <v>91</v>
      </c>
      <c r="V1921" s="17">
        <f t="shared" si="526"/>
        <v>10</v>
      </c>
      <c r="W1921" s="17">
        <v>10000</v>
      </c>
      <c r="X1921" s="17" t="s">
        <v>64</v>
      </c>
      <c r="Y1921" s="17" t="s">
        <v>65</v>
      </c>
      <c r="Z1921" s="17">
        <v>20201030</v>
      </c>
      <c r="AA1921" s="17" t="s">
        <v>78</v>
      </c>
      <c r="AB1921" s="17">
        <v>1</v>
      </c>
      <c r="AC1921" s="17" t="str">
        <f>IFERROR(VLOOKUP(A1921,[1]Cruces!AJ:AK,2,0),VLOOKUP(CONCATENATE(X1921,AA1921),[1]Cruces!G:H,2,0))</f>
        <v>Solicitud de Obra</v>
      </c>
      <c r="AD1921" s="17">
        <f t="shared" si="512"/>
        <v>19</v>
      </c>
      <c r="AE1921" s="17">
        <f t="shared" si="513"/>
        <v>10</v>
      </c>
      <c r="AF1921" s="17">
        <f t="shared" si="514"/>
        <v>2020</v>
      </c>
      <c r="AG1921" s="17" t="str">
        <f>IFERROR(VLOOKUP(MID(A1921,2,4)*1,[1]Cruces!K:L,2,0),"Verificar")</f>
        <v>Guajira</v>
      </c>
      <c r="AH1921" s="17">
        <f t="shared" ca="1" si="515"/>
        <v>37</v>
      </c>
      <c r="AI1921" s="17" t="str">
        <f>IFERROR(VLOOKUP(U1921,[1]Cruces!$O$1:$P$6,2,0),"Sin Orden")</f>
        <v>Resuelta</v>
      </c>
      <c r="AJ1921" s="17">
        <f t="shared" si="516"/>
        <v>30</v>
      </c>
      <c r="AK1921" s="17">
        <f t="shared" si="517"/>
        <v>10</v>
      </c>
      <c r="AL1921" s="17">
        <f t="shared" si="518"/>
        <v>2020</v>
      </c>
      <c r="AM1921" s="17">
        <f t="shared" ca="1" si="519"/>
        <v>26</v>
      </c>
      <c r="AN1921" s="18" t="str">
        <f>IFERROR(VLOOKUP(R1921*1,'[1]Ordenes de Servicio'!G:K,5,0),"No Cruza")</f>
        <v>No Cruza</v>
      </c>
      <c r="AO1921" s="17">
        <f t="shared" ca="1" si="520"/>
        <v>11</v>
      </c>
      <c r="AP1921" s="17">
        <f t="shared" si="521"/>
        <v>30</v>
      </c>
      <c r="AQ1921" s="17">
        <f t="shared" si="522"/>
        <v>10</v>
      </c>
      <c r="AR1921" s="17">
        <f t="shared" si="523"/>
        <v>2020</v>
      </c>
      <c r="AS1921" s="17">
        <f t="shared" ca="1" si="524"/>
        <v>26</v>
      </c>
      <c r="AT1921" s="17" t="str">
        <f t="shared" ca="1" si="527"/>
        <v>No</v>
      </c>
      <c r="AU1921" s="17">
        <f t="shared" si="525"/>
        <v>0</v>
      </c>
      <c r="AV1921" s="17" t="str">
        <f>+VLOOKUP(B1921,[1]Cruces!S:T,2,0)</f>
        <v>4. Presupuesto de Obra</v>
      </c>
    </row>
    <row r="1922" spans="1:48" hidden="1" x14ac:dyDescent="0.25">
      <c r="A1922" s="17" t="s">
        <v>8892</v>
      </c>
      <c r="B1922" s="17" t="s">
        <v>7104</v>
      </c>
      <c r="C1922" s="17">
        <v>0</v>
      </c>
      <c r="D1922" s="17">
        <v>0</v>
      </c>
      <c r="E1922" s="17" t="s">
        <v>55</v>
      </c>
      <c r="F1922" s="17" t="s">
        <v>107</v>
      </c>
      <c r="G1922" s="17" t="s">
        <v>6476</v>
      </c>
      <c r="H1922" s="17">
        <v>0</v>
      </c>
      <c r="I1922" s="17" t="s">
        <v>71</v>
      </c>
      <c r="J1922" s="17" t="s">
        <v>59</v>
      </c>
      <c r="K1922" s="17" t="s">
        <v>97</v>
      </c>
      <c r="L1922" s="17" t="s">
        <v>111</v>
      </c>
      <c r="M1922" s="17" t="s">
        <v>112</v>
      </c>
      <c r="N1922" s="17" t="s">
        <v>7108</v>
      </c>
      <c r="O1922" s="17">
        <v>20200715</v>
      </c>
      <c r="P1922" s="17">
        <v>20200723</v>
      </c>
      <c r="Q1922" s="17">
        <v>1210</v>
      </c>
      <c r="R1922" s="17">
        <v>27815849</v>
      </c>
      <c r="S1922" s="17" t="s">
        <v>6601</v>
      </c>
      <c r="T1922" s="17" t="s">
        <v>63</v>
      </c>
      <c r="U1922" s="17" t="s">
        <v>91</v>
      </c>
      <c r="V1922" s="17">
        <f t="shared" si="526"/>
        <v>5</v>
      </c>
      <c r="W1922" s="17">
        <v>5000</v>
      </c>
      <c r="X1922" s="17" t="s">
        <v>7065</v>
      </c>
      <c r="Y1922" s="17" t="s">
        <v>7104</v>
      </c>
      <c r="Z1922" s="17">
        <v>20200723</v>
      </c>
      <c r="AA1922" s="17" t="s">
        <v>1947</v>
      </c>
      <c r="AB1922" s="17">
        <v>1</v>
      </c>
      <c r="AC1922" s="17" t="str">
        <f>IFERROR(VLOOKUP(A1922,[1]Cruces!AJ:AK,2,0),VLOOKUP(CONCATENATE(X1922,AA1922),[1]Cruces!G:H,2,0))</f>
        <v>Solicitud por BT</v>
      </c>
      <c r="AD1922" s="17">
        <f t="shared" si="512"/>
        <v>15</v>
      </c>
      <c r="AE1922" s="17">
        <f t="shared" si="513"/>
        <v>7</v>
      </c>
      <c r="AF1922" s="17">
        <f t="shared" si="514"/>
        <v>2020</v>
      </c>
      <c r="AG1922" s="17" t="str">
        <f>IFERROR(VLOOKUP(MID(A1922,2,4)*1,[1]Cruces!K:L,2,0),"Verificar")</f>
        <v>Atlántico Sur</v>
      </c>
      <c r="AH1922" s="17">
        <f t="shared" ca="1" si="515"/>
        <v>133</v>
      </c>
      <c r="AI1922" s="17" t="str">
        <f>IFERROR(VLOOKUP(U1922,[1]Cruces!$O$1:$P$6,2,0),"Sin Orden")</f>
        <v>Resuelta</v>
      </c>
      <c r="AJ1922" s="17">
        <f t="shared" si="516"/>
        <v>23</v>
      </c>
      <c r="AK1922" s="17">
        <f t="shared" si="517"/>
        <v>7</v>
      </c>
      <c r="AL1922" s="17">
        <f t="shared" si="518"/>
        <v>2020</v>
      </c>
      <c r="AM1922" s="17">
        <f t="shared" ca="1" si="519"/>
        <v>125</v>
      </c>
      <c r="AN1922" s="18" t="str">
        <f>IFERROR(VLOOKUP(R1922*1,'[1]Ordenes de Servicio'!G:K,5,0),"No Cruza")</f>
        <v>No Cruza</v>
      </c>
      <c r="AO1922" s="17">
        <f t="shared" ca="1" si="520"/>
        <v>8</v>
      </c>
      <c r="AP1922" s="17">
        <f t="shared" si="521"/>
        <v>23</v>
      </c>
      <c r="AQ1922" s="17">
        <f t="shared" si="522"/>
        <v>7</v>
      </c>
      <c r="AR1922" s="17">
        <f t="shared" si="523"/>
        <v>2020</v>
      </c>
      <c r="AS1922" s="17">
        <f t="shared" ca="1" si="524"/>
        <v>125</v>
      </c>
      <c r="AT1922" s="17" t="str">
        <f t="shared" ca="1" si="527"/>
        <v>No</v>
      </c>
      <c r="AU1922" s="17">
        <f t="shared" si="525"/>
        <v>0</v>
      </c>
      <c r="AV1922" s="17" t="str">
        <f>+VLOOKUP(B1922,[1]Cruces!S:T,2,0)</f>
        <v>7. Ejecución en Campo OS BT</v>
      </c>
    </row>
    <row r="1923" spans="1:48" hidden="1" x14ac:dyDescent="0.25">
      <c r="A1923" s="17" t="s">
        <v>3607</v>
      </c>
      <c r="B1923" s="17" t="s">
        <v>54</v>
      </c>
      <c r="C1923" s="17">
        <v>6289111</v>
      </c>
      <c r="D1923" s="17">
        <v>0</v>
      </c>
      <c r="E1923" s="17" t="s">
        <v>55</v>
      </c>
      <c r="F1923" s="17" t="s">
        <v>126</v>
      </c>
      <c r="G1923" s="17" t="s">
        <v>3608</v>
      </c>
      <c r="H1923" s="17">
        <v>7273740</v>
      </c>
      <c r="I1923" s="17" t="s">
        <v>71</v>
      </c>
      <c r="J1923" s="17" t="s">
        <v>59</v>
      </c>
      <c r="K1923" s="17" t="s">
        <v>3609</v>
      </c>
      <c r="L1923" s="17" t="s">
        <v>129</v>
      </c>
      <c r="M1923" s="17" t="s">
        <v>130</v>
      </c>
      <c r="N1923" s="17" t="s">
        <v>62</v>
      </c>
      <c r="O1923" s="17">
        <v>20200603</v>
      </c>
      <c r="P1923" s="17">
        <v>20200609</v>
      </c>
      <c r="Q1923" s="17">
        <v>3310</v>
      </c>
      <c r="R1923" s="17">
        <v>27597365</v>
      </c>
      <c r="S1923" s="17" t="s">
        <v>100</v>
      </c>
      <c r="T1923" s="17" t="s">
        <v>63</v>
      </c>
      <c r="U1923" s="17" t="s">
        <v>91</v>
      </c>
      <c r="V1923" s="17">
        <f t="shared" si="526"/>
        <v>112.5</v>
      </c>
      <c r="W1923" s="17">
        <v>112500</v>
      </c>
      <c r="X1923" s="17" t="s">
        <v>89</v>
      </c>
      <c r="Y1923" s="17" t="s">
        <v>65</v>
      </c>
      <c r="Z1923" s="17">
        <v>20200609</v>
      </c>
      <c r="AA1923" s="17" t="s">
        <v>78</v>
      </c>
      <c r="AB1923" s="17">
        <v>1</v>
      </c>
      <c r="AC1923" s="17" t="str">
        <f>IFERROR(VLOOKUP(A1923,[1]Cruces!AJ:AK,2,0),VLOOKUP(CONCATENATE(X1923,AA1923),[1]Cruces!G:H,2,0))</f>
        <v>Solicitud de Obra</v>
      </c>
      <c r="AD1923" s="17">
        <f t="shared" si="512"/>
        <v>3</v>
      </c>
      <c r="AE1923" s="17">
        <f t="shared" si="513"/>
        <v>6</v>
      </c>
      <c r="AF1923" s="17">
        <f t="shared" si="514"/>
        <v>2020</v>
      </c>
      <c r="AG1923" s="17" t="str">
        <f>IFERROR(VLOOKUP(MID(A1923,2,4)*1,[1]Cruces!K:L,2,0),"Verificar")</f>
        <v>Guajira</v>
      </c>
      <c r="AH1923" s="17">
        <f t="shared" ca="1" si="515"/>
        <v>175</v>
      </c>
      <c r="AI1923" s="17" t="str">
        <f>IFERROR(VLOOKUP(U1923,[1]Cruces!$O$1:$P$6,2,0),"Sin Orden")</f>
        <v>Resuelta</v>
      </c>
      <c r="AJ1923" s="17">
        <f t="shared" si="516"/>
        <v>9</v>
      </c>
      <c r="AK1923" s="17">
        <f t="shared" si="517"/>
        <v>6</v>
      </c>
      <c r="AL1923" s="17">
        <f t="shared" si="518"/>
        <v>2020</v>
      </c>
      <c r="AM1923" s="17">
        <f t="shared" ca="1" si="519"/>
        <v>169</v>
      </c>
      <c r="AN1923" s="18" t="str">
        <f>IFERROR(VLOOKUP(R1923*1,'[1]Ordenes de Servicio'!G:K,5,0),"No Cruza")</f>
        <v>No Cruza</v>
      </c>
      <c r="AO1923" s="17">
        <f t="shared" ca="1" si="520"/>
        <v>6</v>
      </c>
      <c r="AP1923" s="17">
        <f t="shared" si="521"/>
        <v>9</v>
      </c>
      <c r="AQ1923" s="17">
        <f t="shared" si="522"/>
        <v>6</v>
      </c>
      <c r="AR1923" s="17">
        <f t="shared" si="523"/>
        <v>2020</v>
      </c>
      <c r="AS1923" s="17">
        <f t="shared" ca="1" si="524"/>
        <v>169</v>
      </c>
      <c r="AT1923" s="17" t="str">
        <f t="shared" ca="1" si="527"/>
        <v>No</v>
      </c>
      <c r="AU1923" s="17">
        <f t="shared" si="525"/>
        <v>0</v>
      </c>
      <c r="AV1923" s="17" t="str">
        <f>+VLOOKUP(B1923,[1]Cruces!S:T,2,0)</f>
        <v>4. Presupuesto de Obra</v>
      </c>
    </row>
    <row r="1924" spans="1:48" hidden="1" x14ac:dyDescent="0.25">
      <c r="A1924" s="17" t="s">
        <v>3610</v>
      </c>
      <c r="B1924" s="17" t="s">
        <v>68</v>
      </c>
      <c r="C1924" s="17">
        <v>0</v>
      </c>
      <c r="D1924" s="17">
        <v>0</v>
      </c>
      <c r="E1924" s="17" t="s">
        <v>55</v>
      </c>
      <c r="F1924" s="17" t="s">
        <v>81</v>
      </c>
      <c r="G1924" s="17" t="s">
        <v>3611</v>
      </c>
      <c r="H1924" s="17">
        <v>3173661315</v>
      </c>
      <c r="I1924" s="17" t="s">
        <v>104</v>
      </c>
      <c r="J1924" s="17" t="s">
        <v>59</v>
      </c>
      <c r="K1924" s="17" t="s">
        <v>3612</v>
      </c>
      <c r="L1924" s="17" t="s">
        <v>85</v>
      </c>
      <c r="M1924" s="17" t="s">
        <v>86</v>
      </c>
      <c r="N1924" s="17" t="s">
        <v>75</v>
      </c>
      <c r="O1924" s="17">
        <v>20190520</v>
      </c>
      <c r="P1924" s="17">
        <v>20190917</v>
      </c>
      <c r="Q1924" s="17">
        <v>3410</v>
      </c>
      <c r="R1924" s="17">
        <v>26864046</v>
      </c>
      <c r="S1924" s="17" t="s">
        <v>76</v>
      </c>
      <c r="T1924" s="17" t="s">
        <v>63</v>
      </c>
      <c r="U1924" s="17" t="s">
        <v>88</v>
      </c>
      <c r="V1924" s="17">
        <f t="shared" si="526"/>
        <v>75</v>
      </c>
      <c r="W1924" s="17">
        <v>75000</v>
      </c>
      <c r="X1924" s="17" t="s">
        <v>64</v>
      </c>
      <c r="Y1924" s="17" t="s">
        <v>105</v>
      </c>
      <c r="Z1924" s="17">
        <v>20191016</v>
      </c>
      <c r="AA1924" s="17" t="s">
        <v>78</v>
      </c>
      <c r="AB1924" s="17">
        <v>1</v>
      </c>
      <c r="AC1924" s="17" t="str">
        <f>IFERROR(VLOOKUP(A1924,[1]Cruces!AJ:AK,2,0),VLOOKUP(CONCATENATE(X1924,AA1924),[1]Cruces!G:H,2,0))</f>
        <v>Solicitud de Obra</v>
      </c>
      <c r="AD1924" s="17">
        <f t="shared" si="512"/>
        <v>20</v>
      </c>
      <c r="AE1924" s="17">
        <f t="shared" si="513"/>
        <v>5</v>
      </c>
      <c r="AF1924" s="17">
        <f t="shared" si="514"/>
        <v>2019</v>
      </c>
      <c r="AG1924" s="17" t="str">
        <f>IFERROR(VLOOKUP(MID(A1924,2,4)*1,[1]Cruces!K:L,2,0),"Verificar")</f>
        <v>Magdalena</v>
      </c>
      <c r="AH1924" s="17">
        <f t="shared" ca="1" si="515"/>
        <v>555</v>
      </c>
      <c r="AI1924" s="17" t="str">
        <f>IFERROR(VLOOKUP(U1924,[1]Cruces!$O$1:$P$6,2,0),"Sin Orden")</f>
        <v>Resuelta</v>
      </c>
      <c r="AJ1924" s="17">
        <f t="shared" si="516"/>
        <v>16</v>
      </c>
      <c r="AK1924" s="17">
        <f t="shared" si="517"/>
        <v>10</v>
      </c>
      <c r="AL1924" s="17">
        <f t="shared" si="518"/>
        <v>2019</v>
      </c>
      <c r="AM1924" s="17">
        <f t="shared" ca="1" si="519"/>
        <v>406</v>
      </c>
      <c r="AN1924" s="18">
        <f>IFERROR(VLOOKUP(R1924*1,'[1]Ordenes de Servicio'!G:K,5,0),"No Cruza")</f>
        <v>43766</v>
      </c>
      <c r="AO1924" s="17">
        <f t="shared" ca="1" si="520"/>
        <v>149</v>
      </c>
      <c r="AP1924" s="17">
        <f t="shared" si="521"/>
        <v>17</v>
      </c>
      <c r="AQ1924" s="17">
        <f t="shared" si="522"/>
        <v>9</v>
      </c>
      <c r="AR1924" s="17">
        <f t="shared" si="523"/>
        <v>2019</v>
      </c>
      <c r="AS1924" s="17">
        <f t="shared" ca="1" si="524"/>
        <v>435</v>
      </c>
      <c r="AT1924" s="17" t="str">
        <f t="shared" ca="1" si="527"/>
        <v>Si</v>
      </c>
      <c r="AU1924" s="17">
        <f t="shared" si="525"/>
        <v>29</v>
      </c>
      <c r="AV1924" s="17" t="str">
        <f>+VLOOKUP(B1924,[1]Cruces!S:T,2,0)</f>
        <v>5. Consultoría / Adjudicación</v>
      </c>
    </row>
    <row r="1925" spans="1:48" hidden="1" x14ac:dyDescent="0.25">
      <c r="A1925" s="17" t="s">
        <v>8893</v>
      </c>
      <c r="B1925" s="17" t="s">
        <v>6595</v>
      </c>
      <c r="C1925" s="17">
        <v>0</v>
      </c>
      <c r="D1925" s="17">
        <v>0</v>
      </c>
      <c r="E1925" s="17" t="s">
        <v>55</v>
      </c>
      <c r="F1925" s="17" t="s">
        <v>56</v>
      </c>
      <c r="G1925" s="17" t="s">
        <v>8894</v>
      </c>
      <c r="H1925" s="17">
        <v>3184603487</v>
      </c>
      <c r="I1925" s="17" t="s">
        <v>71</v>
      </c>
      <c r="J1925" s="17" t="s">
        <v>59</v>
      </c>
      <c r="K1925" s="17" t="s">
        <v>8895</v>
      </c>
      <c r="L1925" s="17" t="s">
        <v>7310</v>
      </c>
      <c r="M1925" s="17" t="s">
        <v>7311</v>
      </c>
      <c r="N1925" s="17" t="s">
        <v>6600</v>
      </c>
      <c r="O1925" s="17">
        <v>20201104</v>
      </c>
      <c r="P1925" s="17">
        <v>20201113</v>
      </c>
      <c r="Q1925" s="17">
        <v>1180</v>
      </c>
      <c r="R1925" s="17">
        <v>28267234</v>
      </c>
      <c r="S1925" s="17" t="s">
        <v>6601</v>
      </c>
      <c r="T1925" s="17" t="s">
        <v>63</v>
      </c>
      <c r="U1925" s="17" t="s">
        <v>91</v>
      </c>
      <c r="V1925" s="17">
        <f t="shared" si="526"/>
        <v>3</v>
      </c>
      <c r="W1925" s="17">
        <v>3000</v>
      </c>
      <c r="X1925" s="17" t="s">
        <v>7065</v>
      </c>
      <c r="Y1925" s="17" t="s">
        <v>6595</v>
      </c>
      <c r="Z1925" s="17">
        <v>20201113</v>
      </c>
      <c r="AA1925" s="17" t="s">
        <v>1947</v>
      </c>
      <c r="AB1925" s="17">
        <v>1</v>
      </c>
      <c r="AC1925" s="17" t="str">
        <f>IFERROR(VLOOKUP(A1925,[1]Cruces!AJ:AK,2,0),VLOOKUP(CONCATENATE(X1925,AA1925),[1]Cruces!G:H,2,0))</f>
        <v>Solicitud por BT</v>
      </c>
      <c r="AD1925" s="17">
        <f t="shared" si="512"/>
        <v>4</v>
      </c>
      <c r="AE1925" s="17">
        <f t="shared" si="513"/>
        <v>11</v>
      </c>
      <c r="AF1925" s="17">
        <f t="shared" si="514"/>
        <v>2020</v>
      </c>
      <c r="AG1925" s="17" t="str">
        <f>IFERROR(VLOOKUP(MID(A1925,2,4)*1,[1]Cruces!K:L,2,0),"Verificar")</f>
        <v>Atlántico Norte</v>
      </c>
      <c r="AH1925" s="17">
        <f t="shared" ca="1" si="515"/>
        <v>21</v>
      </c>
      <c r="AI1925" s="17" t="str">
        <f>IFERROR(VLOOKUP(U1925,[1]Cruces!$O$1:$P$6,2,0),"Sin Orden")</f>
        <v>Resuelta</v>
      </c>
      <c r="AJ1925" s="17">
        <f t="shared" si="516"/>
        <v>13</v>
      </c>
      <c r="AK1925" s="17">
        <f t="shared" si="517"/>
        <v>11</v>
      </c>
      <c r="AL1925" s="17">
        <f t="shared" si="518"/>
        <v>2020</v>
      </c>
      <c r="AM1925" s="17">
        <f t="shared" ca="1" si="519"/>
        <v>12</v>
      </c>
      <c r="AN1925" s="18" t="str">
        <f>IFERROR(VLOOKUP(R1925*1,'[1]Ordenes de Servicio'!G:K,5,0),"No Cruza")</f>
        <v>No Cruza</v>
      </c>
      <c r="AO1925" s="17">
        <f t="shared" ca="1" si="520"/>
        <v>9</v>
      </c>
      <c r="AP1925" s="17">
        <f t="shared" si="521"/>
        <v>13</v>
      </c>
      <c r="AQ1925" s="17">
        <f t="shared" si="522"/>
        <v>11</v>
      </c>
      <c r="AR1925" s="17">
        <f t="shared" si="523"/>
        <v>2020</v>
      </c>
      <c r="AS1925" s="17">
        <f t="shared" ca="1" si="524"/>
        <v>12</v>
      </c>
      <c r="AT1925" s="17" t="str">
        <f t="shared" ca="1" si="527"/>
        <v>No</v>
      </c>
      <c r="AU1925" s="17">
        <f t="shared" si="525"/>
        <v>0</v>
      </c>
      <c r="AV1925" s="17" t="str">
        <f>+VLOOKUP(B1925,[1]Cruces!S:T,2,0)</f>
        <v>7. Ejecución en Campo OS BT</v>
      </c>
    </row>
    <row r="1926" spans="1:48" hidden="1" x14ac:dyDescent="0.25">
      <c r="A1926" s="17" t="s">
        <v>3613</v>
      </c>
      <c r="B1926" s="17" t="s">
        <v>54</v>
      </c>
      <c r="C1926" s="17">
        <v>0</v>
      </c>
      <c r="D1926" s="17">
        <v>0</v>
      </c>
      <c r="E1926" s="17" t="s">
        <v>55</v>
      </c>
      <c r="F1926" s="17" t="s">
        <v>107</v>
      </c>
      <c r="G1926" s="17" t="s">
        <v>2282</v>
      </c>
      <c r="H1926" s="17">
        <v>0</v>
      </c>
      <c r="I1926" s="17" t="s">
        <v>357</v>
      </c>
      <c r="J1926" s="17" t="s">
        <v>59</v>
      </c>
      <c r="K1926" s="17" t="s">
        <v>2283</v>
      </c>
      <c r="L1926" s="17" t="s">
        <v>117</v>
      </c>
      <c r="M1926" s="17" t="s">
        <v>118</v>
      </c>
      <c r="N1926" s="17" t="s">
        <v>62</v>
      </c>
      <c r="O1926" s="17">
        <v>20200811</v>
      </c>
      <c r="P1926" s="17">
        <v>20200820</v>
      </c>
      <c r="Q1926" s="17">
        <v>1110</v>
      </c>
      <c r="R1926" s="17">
        <v>27976036</v>
      </c>
      <c r="S1926" s="17" t="s">
        <v>100</v>
      </c>
      <c r="T1926" s="17" t="s">
        <v>63</v>
      </c>
      <c r="U1926" s="17" t="s">
        <v>91</v>
      </c>
      <c r="V1926" s="17">
        <f t="shared" si="526"/>
        <v>50</v>
      </c>
      <c r="W1926" s="17">
        <v>50000</v>
      </c>
      <c r="X1926" s="17" t="s">
        <v>64</v>
      </c>
      <c r="Y1926" s="17" t="s">
        <v>65</v>
      </c>
      <c r="Z1926" s="17">
        <v>20200820</v>
      </c>
      <c r="AA1926" s="17" t="s">
        <v>78</v>
      </c>
      <c r="AB1926" s="17">
        <v>1</v>
      </c>
      <c r="AC1926" s="17" t="str">
        <f>IFERROR(VLOOKUP(A1926,[1]Cruces!AJ:AK,2,0),VLOOKUP(CONCATENATE(X1926,AA1926),[1]Cruces!G:H,2,0))</f>
        <v>Solicitud de Obra</v>
      </c>
      <c r="AD1926" s="17">
        <f t="shared" si="512"/>
        <v>11</v>
      </c>
      <c r="AE1926" s="17">
        <f t="shared" si="513"/>
        <v>8</v>
      </c>
      <c r="AF1926" s="17">
        <f t="shared" si="514"/>
        <v>2020</v>
      </c>
      <c r="AG1926" s="17" t="str">
        <f>IFERROR(VLOOKUP(MID(A1926,2,4)*1,[1]Cruces!K:L,2,0),"Verificar")</f>
        <v>Atlántico Norte</v>
      </c>
      <c r="AH1926" s="17">
        <f t="shared" ca="1" si="515"/>
        <v>106</v>
      </c>
      <c r="AI1926" s="17" t="str">
        <f>IFERROR(VLOOKUP(U1926,[1]Cruces!$O$1:$P$6,2,0),"Sin Orden")</f>
        <v>Resuelta</v>
      </c>
      <c r="AJ1926" s="17">
        <f t="shared" si="516"/>
        <v>20</v>
      </c>
      <c r="AK1926" s="17">
        <f t="shared" si="517"/>
        <v>8</v>
      </c>
      <c r="AL1926" s="17">
        <f t="shared" si="518"/>
        <v>2020</v>
      </c>
      <c r="AM1926" s="17">
        <f t="shared" ca="1" si="519"/>
        <v>97</v>
      </c>
      <c r="AN1926" s="18" t="str">
        <f>IFERROR(VLOOKUP(R1926*1,'[1]Ordenes de Servicio'!G:K,5,0),"No Cruza")</f>
        <v>No Cruza</v>
      </c>
      <c r="AO1926" s="17">
        <f t="shared" ca="1" si="520"/>
        <v>9</v>
      </c>
      <c r="AP1926" s="17">
        <f t="shared" si="521"/>
        <v>20</v>
      </c>
      <c r="AQ1926" s="17">
        <f t="shared" si="522"/>
        <v>8</v>
      </c>
      <c r="AR1926" s="17">
        <f t="shared" si="523"/>
        <v>2020</v>
      </c>
      <c r="AS1926" s="17">
        <f t="shared" ca="1" si="524"/>
        <v>97</v>
      </c>
      <c r="AT1926" s="17" t="str">
        <f t="shared" ca="1" si="527"/>
        <v>No</v>
      </c>
      <c r="AU1926" s="17">
        <f t="shared" si="525"/>
        <v>0</v>
      </c>
      <c r="AV1926" s="17" t="str">
        <f>+VLOOKUP(B1926,[1]Cruces!S:T,2,0)</f>
        <v>4. Presupuesto de Obra</v>
      </c>
    </row>
    <row r="1927" spans="1:48" hidden="1" x14ac:dyDescent="0.25">
      <c r="A1927" s="17" t="s">
        <v>3614</v>
      </c>
      <c r="B1927" s="17" t="s">
        <v>296</v>
      </c>
      <c r="C1927" s="17">
        <v>25220</v>
      </c>
      <c r="D1927" s="17">
        <v>36184282</v>
      </c>
      <c r="E1927" s="17" t="s">
        <v>3615</v>
      </c>
      <c r="F1927" s="17" t="s">
        <v>56</v>
      </c>
      <c r="G1927" s="17" t="s">
        <v>3616</v>
      </c>
      <c r="H1927" s="17">
        <v>3006682715</v>
      </c>
      <c r="I1927" s="17" t="s">
        <v>71</v>
      </c>
      <c r="J1927" s="17" t="s">
        <v>3617</v>
      </c>
      <c r="K1927" s="17" t="s">
        <v>3618</v>
      </c>
      <c r="L1927" s="17" t="s">
        <v>299</v>
      </c>
      <c r="M1927" s="17" t="s">
        <v>300</v>
      </c>
      <c r="N1927" s="17" t="s">
        <v>301</v>
      </c>
      <c r="O1927" s="17">
        <v>20201117</v>
      </c>
      <c r="P1927" s="17">
        <v>20201117</v>
      </c>
      <c r="Q1927" s="17">
        <v>1150</v>
      </c>
      <c r="R1927" s="17">
        <v>28290699</v>
      </c>
      <c r="S1927" s="17" t="s">
        <v>100</v>
      </c>
      <c r="T1927" s="17" t="s">
        <v>63</v>
      </c>
      <c r="U1927" s="17" t="s">
        <v>77</v>
      </c>
      <c r="V1927" s="17">
        <f t="shared" si="526"/>
        <v>150</v>
      </c>
      <c r="W1927" s="17">
        <v>150000</v>
      </c>
      <c r="X1927" s="17" t="s">
        <v>89</v>
      </c>
      <c r="Y1927" s="17" t="s">
        <v>296</v>
      </c>
      <c r="Z1927" s="17">
        <v>20201117</v>
      </c>
      <c r="AA1927" s="17" t="s">
        <v>101</v>
      </c>
      <c r="AB1927" s="17">
        <v>1</v>
      </c>
      <c r="AC1927" s="17" t="str">
        <f>IFERROR(VLOOKUP(A1927,[1]Cruces!AJ:AK,2,0),VLOOKUP(CONCATENATE(X1927,AA1927),[1]Cruces!G:H,2,0))</f>
        <v>Solicitud de Obra</v>
      </c>
      <c r="AD1927" s="17">
        <f t="shared" si="512"/>
        <v>17</v>
      </c>
      <c r="AE1927" s="17">
        <f t="shared" si="513"/>
        <v>11</v>
      </c>
      <c r="AF1927" s="17">
        <f t="shared" si="514"/>
        <v>2020</v>
      </c>
      <c r="AG1927" s="17" t="str">
        <f>IFERROR(VLOOKUP(MID(A1927,2,4)*1,[1]Cruces!K:L,2,0),"Verificar")</f>
        <v>Atlántico Norte</v>
      </c>
      <c r="AH1927" s="17">
        <f t="shared" ca="1" si="515"/>
        <v>8</v>
      </c>
      <c r="AI1927" s="17" t="str">
        <f>IFERROR(VLOOKUP(U1927,[1]Cruces!$O$1:$P$6,2,0),"Sin Orden")</f>
        <v>Pendiente</v>
      </c>
      <c r="AJ1927" s="17">
        <f t="shared" si="516"/>
        <v>17</v>
      </c>
      <c r="AK1927" s="17">
        <f t="shared" si="517"/>
        <v>11</v>
      </c>
      <c r="AL1927" s="17">
        <f t="shared" si="518"/>
        <v>2020</v>
      </c>
      <c r="AM1927" s="17">
        <f t="shared" ca="1" si="519"/>
        <v>8</v>
      </c>
      <c r="AN1927" s="18" t="str">
        <f>IFERROR(VLOOKUP(R1927*1,'[1]Ordenes de Servicio'!G:K,5,0),"No Cruza")</f>
        <v>No Cruza</v>
      </c>
      <c r="AO1927" s="17">
        <f t="shared" ca="1" si="520"/>
        <v>8</v>
      </c>
      <c r="AP1927" s="17">
        <f t="shared" si="521"/>
        <v>17</v>
      </c>
      <c r="AQ1927" s="17">
        <f t="shared" si="522"/>
        <v>11</v>
      </c>
      <c r="AR1927" s="17">
        <f t="shared" si="523"/>
        <v>2020</v>
      </c>
      <c r="AS1927" s="17">
        <f t="shared" ca="1" si="524"/>
        <v>8</v>
      </c>
      <c r="AT1927" s="17" t="str">
        <f t="shared" ca="1" si="527"/>
        <v>No</v>
      </c>
      <c r="AU1927" s="17">
        <f t="shared" si="525"/>
        <v>0</v>
      </c>
      <c r="AV1927" s="17" t="str">
        <f>+VLOOKUP(B1927,[1]Cruces!S:T,2,0)</f>
        <v>3. Evaluación Técnico Ecónomica</v>
      </c>
    </row>
    <row r="1928" spans="1:48" hidden="1" x14ac:dyDescent="0.25">
      <c r="A1928" s="17" t="s">
        <v>8896</v>
      </c>
      <c r="B1928" s="17" t="s">
        <v>569</v>
      </c>
      <c r="C1928" s="17">
        <v>2298777</v>
      </c>
      <c r="D1928" s="17">
        <v>20127365</v>
      </c>
      <c r="E1928" s="17" t="s">
        <v>93</v>
      </c>
      <c r="F1928" s="17" t="s">
        <v>7098</v>
      </c>
      <c r="G1928" s="17" t="s">
        <v>8897</v>
      </c>
      <c r="H1928" s="17">
        <v>3178076568</v>
      </c>
      <c r="I1928" s="17" t="s">
        <v>71</v>
      </c>
      <c r="J1928" s="17" t="s">
        <v>8898</v>
      </c>
      <c r="K1928" s="17" t="s">
        <v>97</v>
      </c>
      <c r="L1928" s="17" t="s">
        <v>7371</v>
      </c>
      <c r="M1928" s="17" t="s">
        <v>7372</v>
      </c>
      <c r="N1928" s="17" t="s">
        <v>572</v>
      </c>
      <c r="O1928" s="17">
        <v>20200918</v>
      </c>
      <c r="P1928" s="17">
        <v>20200918</v>
      </c>
      <c r="Q1928" s="17">
        <v>1170</v>
      </c>
      <c r="R1928" s="17">
        <v>0</v>
      </c>
      <c r="S1928" s="17"/>
      <c r="T1928" s="17" t="s">
        <v>63</v>
      </c>
      <c r="U1928" s="17"/>
      <c r="V1928" s="17">
        <f t="shared" si="526"/>
        <v>3</v>
      </c>
      <c r="W1928" s="17">
        <v>3000</v>
      </c>
      <c r="X1928" s="17" t="s">
        <v>89</v>
      </c>
      <c r="Y1928" s="17" t="s">
        <v>150</v>
      </c>
      <c r="Z1928" s="17">
        <v>20200918</v>
      </c>
      <c r="AA1928" s="17" t="s">
        <v>1947</v>
      </c>
      <c r="AB1928" s="17">
        <v>1</v>
      </c>
      <c r="AC1928" s="17" t="str">
        <f>IFERROR(VLOOKUP(A1928,[1]Cruces!AJ:AK,2,0),VLOOKUP(CONCATENATE(X1928,AA1928),[1]Cruces!G:H,2,0))</f>
        <v>Solicitud por BT</v>
      </c>
      <c r="AD1928" s="17">
        <f t="shared" si="512"/>
        <v>18</v>
      </c>
      <c r="AE1928" s="17">
        <f t="shared" si="513"/>
        <v>9</v>
      </c>
      <c r="AF1928" s="17">
        <f t="shared" si="514"/>
        <v>2020</v>
      </c>
      <c r="AG1928" s="17" t="str">
        <f>IFERROR(VLOOKUP(MID(A1928,2,4)*1,[1]Cruces!K:L,2,0),"Verificar")</f>
        <v>Atlántico Norte</v>
      </c>
      <c r="AH1928" s="17">
        <f t="shared" ca="1" si="515"/>
        <v>68</v>
      </c>
      <c r="AI1928" s="17" t="str">
        <f>IFERROR(VLOOKUP(U1928,[1]Cruces!$O$1:$P$6,2,0),"Sin Orden")</f>
        <v>Sin Orden</v>
      </c>
      <c r="AJ1928" s="17">
        <f t="shared" si="516"/>
        <v>18</v>
      </c>
      <c r="AK1928" s="17">
        <f t="shared" si="517"/>
        <v>9</v>
      </c>
      <c r="AL1928" s="17">
        <f t="shared" si="518"/>
        <v>2020</v>
      </c>
      <c r="AM1928" s="17">
        <f t="shared" ca="1" si="519"/>
        <v>68</v>
      </c>
      <c r="AN1928" s="18" t="str">
        <f>IFERROR(VLOOKUP(R1928*1,'[1]Ordenes de Servicio'!G:K,5,0),"No Cruza")</f>
        <v>No Cruza</v>
      </c>
      <c r="AO1928" s="17">
        <f t="shared" ca="1" si="520"/>
        <v>68</v>
      </c>
      <c r="AP1928" s="17">
        <f t="shared" si="521"/>
        <v>18</v>
      </c>
      <c r="AQ1928" s="17">
        <f t="shared" si="522"/>
        <v>9</v>
      </c>
      <c r="AR1928" s="17">
        <f t="shared" si="523"/>
        <v>2020</v>
      </c>
      <c r="AS1928" s="17">
        <f t="shared" ca="1" si="524"/>
        <v>68</v>
      </c>
      <c r="AT1928" s="17" t="str">
        <f t="shared" ca="1" si="527"/>
        <v>No</v>
      </c>
      <c r="AU1928" s="17">
        <f t="shared" si="525"/>
        <v>0</v>
      </c>
      <c r="AV1928" s="17" t="str">
        <f>+VLOOKUP(B1928,[1]Cruces!S:T,2,0)</f>
        <v>1. Solicitud</v>
      </c>
    </row>
    <row r="1929" spans="1:48" hidden="1" x14ac:dyDescent="0.25">
      <c r="A1929" s="17" t="s">
        <v>3619</v>
      </c>
      <c r="B1929" s="17" t="s">
        <v>68</v>
      </c>
      <c r="C1929" s="17">
        <v>0</v>
      </c>
      <c r="D1929" s="17">
        <v>0</v>
      </c>
      <c r="E1929" s="17" t="s">
        <v>55</v>
      </c>
      <c r="F1929" s="17" t="s">
        <v>107</v>
      </c>
      <c r="G1929" s="17" t="s">
        <v>3620</v>
      </c>
      <c r="H1929" s="17">
        <v>3223057718</v>
      </c>
      <c r="I1929" s="17" t="s">
        <v>104</v>
      </c>
      <c r="J1929" s="17" t="s">
        <v>59</v>
      </c>
      <c r="K1929" s="17" t="s">
        <v>97</v>
      </c>
      <c r="L1929" s="17" t="s">
        <v>117</v>
      </c>
      <c r="M1929" s="17" t="s">
        <v>118</v>
      </c>
      <c r="N1929" s="17" t="s">
        <v>75</v>
      </c>
      <c r="O1929" s="17">
        <v>20200316</v>
      </c>
      <c r="P1929" s="17">
        <v>20200413</v>
      </c>
      <c r="Q1929" s="17">
        <v>1110</v>
      </c>
      <c r="R1929" s="17">
        <v>27407398</v>
      </c>
      <c r="S1929" s="17" t="s">
        <v>76</v>
      </c>
      <c r="T1929" s="17" t="s">
        <v>63</v>
      </c>
      <c r="U1929" s="17" t="s">
        <v>91</v>
      </c>
      <c r="V1929" s="17">
        <f t="shared" si="526"/>
        <v>45</v>
      </c>
      <c r="W1929" s="17">
        <v>45000</v>
      </c>
      <c r="X1929" s="17" t="s">
        <v>64</v>
      </c>
      <c r="Y1929" s="17" t="s">
        <v>150</v>
      </c>
      <c r="Z1929" s="17">
        <v>20200505</v>
      </c>
      <c r="AA1929" s="17" t="s">
        <v>78</v>
      </c>
      <c r="AB1929" s="17">
        <v>1</v>
      </c>
      <c r="AC1929" s="17" t="str">
        <f>IFERROR(VLOOKUP(A1929,[1]Cruces!AJ:AK,2,0),VLOOKUP(CONCATENATE(X1929,AA1929),[1]Cruces!G:H,2,0))</f>
        <v>Solicitud de Obra</v>
      </c>
      <c r="AD1929" s="17">
        <f t="shared" si="512"/>
        <v>16</v>
      </c>
      <c r="AE1929" s="17">
        <f t="shared" si="513"/>
        <v>3</v>
      </c>
      <c r="AF1929" s="17">
        <f t="shared" si="514"/>
        <v>2020</v>
      </c>
      <c r="AG1929" s="17" t="str">
        <f>IFERROR(VLOOKUP(MID(A1929,2,4)*1,[1]Cruces!K:L,2,0),"Verificar")</f>
        <v>Atlántico Norte</v>
      </c>
      <c r="AH1929" s="17">
        <f t="shared" ca="1" si="515"/>
        <v>254</v>
      </c>
      <c r="AI1929" s="17" t="str">
        <f>IFERROR(VLOOKUP(U1929,[1]Cruces!$O$1:$P$6,2,0),"Sin Orden")</f>
        <v>Resuelta</v>
      </c>
      <c r="AJ1929" s="17">
        <f t="shared" si="516"/>
        <v>5</v>
      </c>
      <c r="AK1929" s="17">
        <f t="shared" si="517"/>
        <v>5</v>
      </c>
      <c r="AL1929" s="17">
        <f t="shared" si="518"/>
        <v>2020</v>
      </c>
      <c r="AM1929" s="17">
        <f t="shared" ca="1" si="519"/>
        <v>204</v>
      </c>
      <c r="AN1929" s="18">
        <f>IFERROR(VLOOKUP(R1929*1,'[1]Ordenes de Servicio'!G:K,5,0),"No Cruza")</f>
        <v>43956</v>
      </c>
      <c r="AO1929" s="17">
        <f t="shared" ca="1" si="520"/>
        <v>50</v>
      </c>
      <c r="AP1929" s="17">
        <f t="shared" si="521"/>
        <v>13</v>
      </c>
      <c r="AQ1929" s="17">
        <f t="shared" si="522"/>
        <v>4</v>
      </c>
      <c r="AR1929" s="17">
        <f t="shared" si="523"/>
        <v>2020</v>
      </c>
      <c r="AS1929" s="17">
        <f t="shared" ca="1" si="524"/>
        <v>226</v>
      </c>
      <c r="AT1929" s="17" t="str">
        <f t="shared" ca="1" si="527"/>
        <v>No</v>
      </c>
      <c r="AU1929" s="17">
        <f t="shared" si="525"/>
        <v>22</v>
      </c>
      <c r="AV1929" s="17" t="str">
        <f>+VLOOKUP(B1929,[1]Cruces!S:T,2,0)</f>
        <v>5. Consultoría / Adjudicación</v>
      </c>
    </row>
    <row r="1930" spans="1:48" hidden="1" x14ac:dyDescent="0.25">
      <c r="A1930" s="17" t="s">
        <v>8899</v>
      </c>
      <c r="B1930" s="17" t="s">
        <v>1943</v>
      </c>
      <c r="C1930" s="17">
        <v>6937436</v>
      </c>
      <c r="D1930" s="17">
        <v>35023127</v>
      </c>
      <c r="E1930" s="17" t="s">
        <v>93</v>
      </c>
      <c r="F1930" s="17" t="s">
        <v>932</v>
      </c>
      <c r="G1930" s="17" t="s">
        <v>8900</v>
      </c>
      <c r="H1930" s="17">
        <v>3173002308</v>
      </c>
      <c r="I1930" s="17" t="s">
        <v>71</v>
      </c>
      <c r="J1930" s="17" t="s">
        <v>8901</v>
      </c>
      <c r="K1930" s="17" t="s">
        <v>97</v>
      </c>
      <c r="L1930" s="17" t="s">
        <v>7223</v>
      </c>
      <c r="M1930" s="17" t="s">
        <v>7224</v>
      </c>
      <c r="N1930" s="17" t="s">
        <v>1946</v>
      </c>
      <c r="O1930" s="17">
        <v>20201109</v>
      </c>
      <c r="P1930" s="17">
        <v>20201109</v>
      </c>
      <c r="Q1930" s="17">
        <v>3410</v>
      </c>
      <c r="R1930" s="17">
        <v>28274763</v>
      </c>
      <c r="S1930" s="17" t="s">
        <v>7072</v>
      </c>
      <c r="T1930" s="17" t="s">
        <v>63</v>
      </c>
      <c r="U1930" s="17" t="s">
        <v>77</v>
      </c>
      <c r="V1930" s="17">
        <f t="shared" si="526"/>
        <v>3</v>
      </c>
      <c r="W1930" s="17">
        <v>3000</v>
      </c>
      <c r="X1930" s="17" t="s">
        <v>89</v>
      </c>
      <c r="Y1930" s="17" t="s">
        <v>1943</v>
      </c>
      <c r="Z1930" s="17">
        <v>20201109</v>
      </c>
      <c r="AA1930" s="17" t="s">
        <v>1947</v>
      </c>
      <c r="AB1930" s="17">
        <v>1</v>
      </c>
      <c r="AC1930" s="17" t="str">
        <f>IFERROR(VLOOKUP(A1930,[1]Cruces!AJ:AK,2,0),VLOOKUP(CONCATENATE(X1930,AA1930),[1]Cruces!G:H,2,0))</f>
        <v>Solicitud por BT</v>
      </c>
      <c r="AD1930" s="17">
        <f t="shared" ref="AD1930:AD1987" si="528">MID(O1930,7,2)*1</f>
        <v>9</v>
      </c>
      <c r="AE1930" s="17">
        <f t="shared" ref="AE1930:AE1987" si="529">MID(O1930,5,2)*1</f>
        <v>11</v>
      </c>
      <c r="AF1930" s="17">
        <f t="shared" ref="AF1930:AF1987" si="530">MID(O1930,1,4)*1</f>
        <v>2020</v>
      </c>
      <c r="AG1930" s="17" t="str">
        <f>IFERROR(VLOOKUP(MID(A1930,2,4)*1,[1]Cruces!K:L,2,0),"Verificar")</f>
        <v>Magdalena</v>
      </c>
      <c r="AH1930" s="17">
        <f t="shared" ref="AH1930:AH1987" ca="1" si="531">TODAY()-DATE(AF1930,AE1930,AD1930)</f>
        <v>16</v>
      </c>
      <c r="AI1930" s="17" t="str">
        <f>IFERROR(VLOOKUP(U1930,[1]Cruces!$O$1:$P$6,2,0),"Sin Orden")</f>
        <v>Pendiente</v>
      </c>
      <c r="AJ1930" s="17">
        <f t="shared" ref="AJ1930:AJ1987" si="532">MID(Z1930,7,2)*1</f>
        <v>9</v>
      </c>
      <c r="AK1930" s="17">
        <f t="shared" ref="AK1930:AK1987" si="533">MID(Z1930,5,2)*1</f>
        <v>11</v>
      </c>
      <c r="AL1930" s="17">
        <f t="shared" ref="AL1930:AL1987" si="534">MID(Z1930,1,4)*1</f>
        <v>2020</v>
      </c>
      <c r="AM1930" s="17">
        <f t="shared" ref="AM1930:AM1987" ca="1" si="535">+TODAY()-DATE(AL1930,AK1930,AJ1930)</f>
        <v>16</v>
      </c>
      <c r="AN1930" s="18" t="str">
        <f>IFERROR(VLOOKUP(R1930*1,'[1]Ordenes de Servicio'!G:K,5,0),"No Cruza")</f>
        <v>No Cruza</v>
      </c>
      <c r="AO1930" s="17">
        <f t="shared" ref="AO1930:AO1987" ca="1" si="536">+IF(AI1930="Resuelta",DATE(AL1930,AK1930,AJ1930)-DATE(AF1930,AE1930,AD1930),TODAY()-DATE(AL1930,AK1930,AJ1930))</f>
        <v>16</v>
      </c>
      <c r="AP1930" s="17">
        <f t="shared" ref="AP1930:AP1987" si="537">MID(P1930,7,2)*1</f>
        <v>9</v>
      </c>
      <c r="AQ1930" s="17">
        <f t="shared" ref="AQ1930:AQ1987" si="538">MID(P1930,5,2)*1</f>
        <v>11</v>
      </c>
      <c r="AR1930" s="17">
        <f t="shared" ref="AR1930:AR1987" si="539">MID(P1930,1,4)*1</f>
        <v>2020</v>
      </c>
      <c r="AS1930" s="17">
        <f t="shared" ref="AS1930:AS1987" ca="1" si="540">+TODAY()-DATE(AR1930,AQ1930,AP1930)</f>
        <v>16</v>
      </c>
      <c r="AT1930" s="17" t="str">
        <f t="shared" ca="1" si="527"/>
        <v>No</v>
      </c>
      <c r="AU1930" s="17">
        <f t="shared" ref="AU1930:AU1987" si="541">IF(DATE(AL1930,AK1930,AJ1930)-DATE(AR1930,AQ1930,AP1930)&lt;0,DATE(AR1930,AQ1930,AP1930)-DATE(AL1930,AK1930,AJ1930),DATE(AL1930,AK1930,AJ1930)-DATE(AR1930,AQ1930,AP1930))</f>
        <v>0</v>
      </c>
      <c r="AV1930" s="17" t="str">
        <f>+VLOOKUP(B1930,[1]Cruces!S:T,2,0)</f>
        <v>7. Ejecución en Campo OS BT</v>
      </c>
    </row>
    <row r="1931" spans="1:48" hidden="1" x14ac:dyDescent="0.25">
      <c r="A1931" s="17" t="s">
        <v>3621</v>
      </c>
      <c r="B1931" s="17" t="s">
        <v>54</v>
      </c>
      <c r="C1931" s="17">
        <v>0</v>
      </c>
      <c r="D1931" s="17">
        <v>0</v>
      </c>
      <c r="E1931" s="17" t="s">
        <v>55</v>
      </c>
      <c r="F1931" s="17" t="s">
        <v>126</v>
      </c>
      <c r="G1931" s="17" t="s">
        <v>3622</v>
      </c>
      <c r="H1931" s="17">
        <v>0</v>
      </c>
      <c r="I1931" s="17" t="s">
        <v>71</v>
      </c>
      <c r="J1931" s="17" t="s">
        <v>59</v>
      </c>
      <c r="K1931" s="17" t="s">
        <v>2944</v>
      </c>
      <c r="L1931" s="17" t="s">
        <v>129</v>
      </c>
      <c r="M1931" s="17" t="s">
        <v>130</v>
      </c>
      <c r="N1931" s="17" t="s">
        <v>62</v>
      </c>
      <c r="O1931" s="17">
        <v>20201019</v>
      </c>
      <c r="P1931" s="17">
        <v>20201029</v>
      </c>
      <c r="Q1931" s="17">
        <v>9331</v>
      </c>
      <c r="R1931" s="17">
        <v>28240050</v>
      </c>
      <c r="S1931" s="17" t="s">
        <v>100</v>
      </c>
      <c r="T1931" s="17" t="s">
        <v>63</v>
      </c>
      <c r="U1931" s="17" t="s">
        <v>91</v>
      </c>
      <c r="V1931" s="17">
        <f t="shared" ref="V1931:V1988" si="542">+W1931/1000</f>
        <v>30</v>
      </c>
      <c r="W1931" s="17">
        <v>30000</v>
      </c>
      <c r="X1931" s="17" t="s">
        <v>64</v>
      </c>
      <c r="Y1931" s="17" t="s">
        <v>65</v>
      </c>
      <c r="Z1931" s="17">
        <v>20201029</v>
      </c>
      <c r="AA1931" s="17" t="s">
        <v>78</v>
      </c>
      <c r="AB1931" s="17">
        <v>1</v>
      </c>
      <c r="AC1931" s="17" t="str">
        <f>IFERROR(VLOOKUP(A1931,[1]Cruces!AJ:AK,2,0),VLOOKUP(CONCATENATE(X1931,AA1931),[1]Cruces!G:H,2,0))</f>
        <v>Solicitud de Obra</v>
      </c>
      <c r="AD1931" s="17">
        <f t="shared" si="528"/>
        <v>19</v>
      </c>
      <c r="AE1931" s="17">
        <f t="shared" si="529"/>
        <v>10</v>
      </c>
      <c r="AF1931" s="17">
        <f t="shared" si="530"/>
        <v>2020</v>
      </c>
      <c r="AG1931" s="17" t="str">
        <f>IFERROR(VLOOKUP(MID(A1931,2,4)*1,[1]Cruces!K:L,2,0),"Verificar")</f>
        <v>Guajira</v>
      </c>
      <c r="AH1931" s="17">
        <f t="shared" ca="1" si="531"/>
        <v>37</v>
      </c>
      <c r="AI1931" s="17" t="str">
        <f>IFERROR(VLOOKUP(U1931,[1]Cruces!$O$1:$P$6,2,0),"Sin Orden")</f>
        <v>Resuelta</v>
      </c>
      <c r="AJ1931" s="17">
        <f t="shared" si="532"/>
        <v>29</v>
      </c>
      <c r="AK1931" s="17">
        <f t="shared" si="533"/>
        <v>10</v>
      </c>
      <c r="AL1931" s="17">
        <f t="shared" si="534"/>
        <v>2020</v>
      </c>
      <c r="AM1931" s="17">
        <f t="shared" ca="1" si="535"/>
        <v>27</v>
      </c>
      <c r="AN1931" s="18" t="str">
        <f>IFERROR(VLOOKUP(R1931*1,'[1]Ordenes de Servicio'!G:K,5,0),"No Cruza")</f>
        <v>No Cruza</v>
      </c>
      <c r="AO1931" s="17">
        <f t="shared" ca="1" si="536"/>
        <v>10</v>
      </c>
      <c r="AP1931" s="17">
        <f t="shared" si="537"/>
        <v>29</v>
      </c>
      <c r="AQ1931" s="17">
        <f t="shared" si="538"/>
        <v>10</v>
      </c>
      <c r="AR1931" s="17">
        <f t="shared" si="539"/>
        <v>2020</v>
      </c>
      <c r="AS1931" s="17">
        <f t="shared" ca="1" si="540"/>
        <v>27</v>
      </c>
      <c r="AT1931" s="17" t="str">
        <f t="shared" ref="AT1931:AT1988" ca="1" si="543">IF(AS1931&gt;359,"Si","No")</f>
        <v>No</v>
      </c>
      <c r="AU1931" s="17">
        <f t="shared" si="541"/>
        <v>0</v>
      </c>
      <c r="AV1931" s="17" t="str">
        <f>+VLOOKUP(B1931,[1]Cruces!S:T,2,0)</f>
        <v>4. Presupuesto de Obra</v>
      </c>
    </row>
    <row r="1932" spans="1:48" hidden="1" x14ac:dyDescent="0.25">
      <c r="A1932" s="17" t="s">
        <v>3623</v>
      </c>
      <c r="B1932" s="17" t="s">
        <v>68</v>
      </c>
      <c r="C1932" s="17">
        <v>0</v>
      </c>
      <c r="D1932" s="17">
        <v>0</v>
      </c>
      <c r="E1932" s="17" t="s">
        <v>55</v>
      </c>
      <c r="F1932" s="17" t="s">
        <v>107</v>
      </c>
      <c r="G1932" s="17" t="s">
        <v>3624</v>
      </c>
      <c r="H1932" s="17">
        <v>3850207</v>
      </c>
      <c r="I1932" s="17" t="s">
        <v>182</v>
      </c>
      <c r="J1932" s="17" t="s">
        <v>59</v>
      </c>
      <c r="K1932" s="17" t="s">
        <v>97</v>
      </c>
      <c r="L1932" s="17" t="s">
        <v>487</v>
      </c>
      <c r="M1932" s="17" t="s">
        <v>55</v>
      </c>
      <c r="N1932" s="17" t="s">
        <v>75</v>
      </c>
      <c r="O1932" s="17">
        <v>20180326</v>
      </c>
      <c r="P1932" s="17">
        <v>20180326</v>
      </c>
      <c r="Q1932" s="17">
        <v>1110</v>
      </c>
      <c r="R1932" s="17">
        <v>0</v>
      </c>
      <c r="S1932" s="17"/>
      <c r="T1932" s="17" t="s">
        <v>63</v>
      </c>
      <c r="U1932" s="17"/>
      <c r="V1932" s="17">
        <f t="shared" si="542"/>
        <v>300</v>
      </c>
      <c r="W1932" s="17">
        <v>300000</v>
      </c>
      <c r="X1932" s="17" t="s">
        <v>64</v>
      </c>
      <c r="Y1932" s="17" t="s">
        <v>282</v>
      </c>
      <c r="Z1932" s="17">
        <v>20180406</v>
      </c>
      <c r="AA1932" s="17" t="s">
        <v>137</v>
      </c>
      <c r="AB1932" s="17">
        <v>1</v>
      </c>
      <c r="AC1932" s="17" t="str">
        <f>IFERROR(VLOOKUP(A1932,[1]Cruces!AJ:AK,2,0),VLOOKUP(CONCATENATE(X1932,AA1932),[1]Cruces!G:H,2,0))</f>
        <v>Solicitud de Obra</v>
      </c>
      <c r="AD1932" s="17">
        <f t="shared" si="528"/>
        <v>26</v>
      </c>
      <c r="AE1932" s="17">
        <f t="shared" si="529"/>
        <v>3</v>
      </c>
      <c r="AF1932" s="17">
        <f t="shared" si="530"/>
        <v>2018</v>
      </c>
      <c r="AG1932" s="17" t="str">
        <f>IFERROR(VLOOKUP(MID(A1932,2,4)*1,[1]Cruces!K:L,2,0),"Verificar")</f>
        <v>Atlántico Norte</v>
      </c>
      <c r="AH1932" s="17">
        <f t="shared" ca="1" si="531"/>
        <v>975</v>
      </c>
      <c r="AI1932" s="17" t="str">
        <f>IFERROR(VLOOKUP(U1932,[1]Cruces!$O$1:$P$6,2,0),"Sin Orden")</f>
        <v>Sin Orden</v>
      </c>
      <c r="AJ1932" s="17">
        <f t="shared" si="532"/>
        <v>6</v>
      </c>
      <c r="AK1932" s="17">
        <f t="shared" si="533"/>
        <v>4</v>
      </c>
      <c r="AL1932" s="17">
        <f t="shared" si="534"/>
        <v>2018</v>
      </c>
      <c r="AM1932" s="17">
        <f t="shared" ca="1" si="535"/>
        <v>964</v>
      </c>
      <c r="AN1932" s="18" t="str">
        <f>IFERROR(VLOOKUP(R1932*1,'[1]Ordenes de Servicio'!G:K,5,0),"No Cruza")</f>
        <v>No Cruza</v>
      </c>
      <c r="AO1932" s="17">
        <f t="shared" ca="1" si="536"/>
        <v>964</v>
      </c>
      <c r="AP1932" s="17">
        <f t="shared" si="537"/>
        <v>26</v>
      </c>
      <c r="AQ1932" s="17">
        <f t="shared" si="538"/>
        <v>3</v>
      </c>
      <c r="AR1932" s="17">
        <f t="shared" si="539"/>
        <v>2018</v>
      </c>
      <c r="AS1932" s="17">
        <f t="shared" ca="1" si="540"/>
        <v>975</v>
      </c>
      <c r="AT1932" s="17" t="str">
        <f t="shared" ca="1" si="543"/>
        <v>Si</v>
      </c>
      <c r="AU1932" s="17">
        <f t="shared" si="541"/>
        <v>11</v>
      </c>
      <c r="AV1932" s="17" t="str">
        <f>+VLOOKUP(B1932,[1]Cruces!S:T,2,0)</f>
        <v>5. Consultoría / Adjudicación</v>
      </c>
    </row>
    <row r="1933" spans="1:48" hidden="1" x14ac:dyDescent="0.25">
      <c r="A1933" s="17" t="s">
        <v>8902</v>
      </c>
      <c r="B1933" s="17" t="s">
        <v>6595</v>
      </c>
      <c r="C1933" s="17">
        <v>0</v>
      </c>
      <c r="D1933" s="17">
        <v>0</v>
      </c>
      <c r="E1933" s="17" t="s">
        <v>55</v>
      </c>
      <c r="F1933" s="17" t="s">
        <v>6228</v>
      </c>
      <c r="G1933" s="17" t="s">
        <v>8903</v>
      </c>
      <c r="H1933" s="17">
        <v>3043327860</v>
      </c>
      <c r="I1933" s="17" t="s">
        <v>71</v>
      </c>
      <c r="J1933" s="17" t="s">
        <v>59</v>
      </c>
      <c r="K1933" s="17" t="s">
        <v>97</v>
      </c>
      <c r="L1933" s="17" t="s">
        <v>7494</v>
      </c>
      <c r="M1933" s="17" t="s">
        <v>7495</v>
      </c>
      <c r="N1933" s="17" t="s">
        <v>6600</v>
      </c>
      <c r="O1933" s="17">
        <v>20201110</v>
      </c>
      <c r="P1933" s="17">
        <v>20201115</v>
      </c>
      <c r="Q1933" s="17">
        <v>9510</v>
      </c>
      <c r="R1933" s="17">
        <v>28277331</v>
      </c>
      <c r="S1933" s="17" t="s">
        <v>6601</v>
      </c>
      <c r="T1933" s="17" t="s">
        <v>63</v>
      </c>
      <c r="U1933" s="17" t="s">
        <v>91</v>
      </c>
      <c r="V1933" s="17">
        <f t="shared" si="542"/>
        <v>3</v>
      </c>
      <c r="W1933" s="17">
        <v>3000</v>
      </c>
      <c r="X1933" s="17" t="s">
        <v>7065</v>
      </c>
      <c r="Y1933" s="17" t="s">
        <v>6595</v>
      </c>
      <c r="Z1933" s="17">
        <v>20201115</v>
      </c>
      <c r="AA1933" s="17" t="s">
        <v>1947</v>
      </c>
      <c r="AB1933" s="17">
        <v>1</v>
      </c>
      <c r="AC1933" s="17" t="str">
        <f>IFERROR(VLOOKUP(A1933,[1]Cruces!AJ:AK,2,0),VLOOKUP(CONCATENATE(X1933,AA1933),[1]Cruces!G:H,2,0))</f>
        <v>Solicitud por BT</v>
      </c>
      <c r="AD1933" s="17">
        <f t="shared" si="528"/>
        <v>10</v>
      </c>
      <c r="AE1933" s="17">
        <f t="shared" si="529"/>
        <v>11</v>
      </c>
      <c r="AF1933" s="17">
        <f t="shared" si="530"/>
        <v>2020</v>
      </c>
      <c r="AG1933" s="17" t="str">
        <f>IFERROR(VLOOKUP(MID(A1933,2,4)*1,[1]Cruces!K:L,2,0),"Verificar")</f>
        <v>Atlántico Norte</v>
      </c>
      <c r="AH1933" s="17">
        <f t="shared" ca="1" si="531"/>
        <v>15</v>
      </c>
      <c r="AI1933" s="17" t="str">
        <f>IFERROR(VLOOKUP(U1933,[1]Cruces!$O$1:$P$6,2,0),"Sin Orden")</f>
        <v>Resuelta</v>
      </c>
      <c r="AJ1933" s="17">
        <f t="shared" si="532"/>
        <v>15</v>
      </c>
      <c r="AK1933" s="17">
        <f t="shared" si="533"/>
        <v>11</v>
      </c>
      <c r="AL1933" s="17">
        <f t="shared" si="534"/>
        <v>2020</v>
      </c>
      <c r="AM1933" s="17">
        <f t="shared" ca="1" si="535"/>
        <v>10</v>
      </c>
      <c r="AN1933" s="18" t="str">
        <f>IFERROR(VLOOKUP(R1933*1,'[1]Ordenes de Servicio'!G:K,5,0),"No Cruza")</f>
        <v>No Cruza</v>
      </c>
      <c r="AO1933" s="17">
        <f t="shared" ca="1" si="536"/>
        <v>5</v>
      </c>
      <c r="AP1933" s="17">
        <f t="shared" si="537"/>
        <v>15</v>
      </c>
      <c r="AQ1933" s="17">
        <f t="shared" si="538"/>
        <v>11</v>
      </c>
      <c r="AR1933" s="17">
        <f t="shared" si="539"/>
        <v>2020</v>
      </c>
      <c r="AS1933" s="17">
        <f t="shared" ca="1" si="540"/>
        <v>10</v>
      </c>
      <c r="AT1933" s="17" t="str">
        <f t="shared" ca="1" si="543"/>
        <v>No</v>
      </c>
      <c r="AU1933" s="17">
        <f t="shared" si="541"/>
        <v>0</v>
      </c>
      <c r="AV1933" s="17" t="str">
        <f>+VLOOKUP(B1933,[1]Cruces!S:T,2,0)</f>
        <v>7. Ejecución en Campo OS BT</v>
      </c>
    </row>
    <row r="1934" spans="1:48" hidden="1" x14ac:dyDescent="0.25">
      <c r="A1934" s="17" t="s">
        <v>3625</v>
      </c>
      <c r="B1934" s="17" t="s">
        <v>54</v>
      </c>
      <c r="C1934" s="17">
        <v>0</v>
      </c>
      <c r="D1934" s="17">
        <v>0</v>
      </c>
      <c r="E1934" s="17" t="s">
        <v>55</v>
      </c>
      <c r="F1934" s="17" t="s">
        <v>232</v>
      </c>
      <c r="G1934" s="17" t="s">
        <v>3626</v>
      </c>
      <c r="H1934" s="17">
        <v>0</v>
      </c>
      <c r="I1934" s="17" t="s">
        <v>71</v>
      </c>
      <c r="J1934" s="17" t="s">
        <v>59</v>
      </c>
      <c r="K1934" s="17" t="s">
        <v>3627</v>
      </c>
      <c r="L1934" s="17" t="s">
        <v>280</v>
      </c>
      <c r="M1934" s="17" t="s">
        <v>281</v>
      </c>
      <c r="N1934" s="17" t="s">
        <v>62</v>
      </c>
      <c r="O1934" s="17">
        <v>20200831</v>
      </c>
      <c r="P1934" s="17">
        <v>20200908</v>
      </c>
      <c r="Q1934" s="17">
        <v>7542</v>
      </c>
      <c r="R1934" s="17">
        <v>28094280</v>
      </c>
      <c r="S1934" s="17" t="s">
        <v>100</v>
      </c>
      <c r="T1934" s="17" t="s">
        <v>63</v>
      </c>
      <c r="U1934" s="17" t="s">
        <v>91</v>
      </c>
      <c r="V1934" s="17">
        <f t="shared" si="542"/>
        <v>25</v>
      </c>
      <c r="W1934" s="17">
        <v>25000</v>
      </c>
      <c r="X1934" s="17" t="s">
        <v>64</v>
      </c>
      <c r="Y1934" s="17" t="s">
        <v>65</v>
      </c>
      <c r="Z1934" s="17">
        <v>20200908</v>
      </c>
      <c r="AA1934" s="17" t="s">
        <v>78</v>
      </c>
      <c r="AB1934" s="17">
        <v>1</v>
      </c>
      <c r="AC1934" s="17" t="str">
        <f>IFERROR(VLOOKUP(A1934,[1]Cruces!AJ:AK,2,0),VLOOKUP(CONCATENATE(X1934,AA1934),[1]Cruces!G:H,2,0))</f>
        <v>Solicitud de Obra</v>
      </c>
      <c r="AD1934" s="17">
        <f t="shared" si="528"/>
        <v>31</v>
      </c>
      <c r="AE1934" s="17">
        <f t="shared" si="529"/>
        <v>8</v>
      </c>
      <c r="AF1934" s="17">
        <f t="shared" si="530"/>
        <v>2020</v>
      </c>
      <c r="AG1934" s="17" t="str">
        <f>IFERROR(VLOOKUP(MID(A1934,2,4)*1,[1]Cruces!K:L,2,0),"Verificar")</f>
        <v>Atlántico Sur</v>
      </c>
      <c r="AH1934" s="17">
        <f t="shared" ca="1" si="531"/>
        <v>86</v>
      </c>
      <c r="AI1934" s="17" t="str">
        <f>IFERROR(VLOOKUP(U1934,[1]Cruces!$O$1:$P$6,2,0),"Sin Orden")</f>
        <v>Resuelta</v>
      </c>
      <c r="AJ1934" s="17">
        <f t="shared" si="532"/>
        <v>8</v>
      </c>
      <c r="AK1934" s="17">
        <f t="shared" si="533"/>
        <v>9</v>
      </c>
      <c r="AL1934" s="17">
        <f t="shared" si="534"/>
        <v>2020</v>
      </c>
      <c r="AM1934" s="17">
        <f t="shared" ca="1" si="535"/>
        <v>78</v>
      </c>
      <c r="AN1934" s="18" t="str">
        <f>IFERROR(VLOOKUP(R1934*1,'[1]Ordenes de Servicio'!G:K,5,0),"No Cruza")</f>
        <v>No Cruza</v>
      </c>
      <c r="AO1934" s="17">
        <f t="shared" ca="1" si="536"/>
        <v>8</v>
      </c>
      <c r="AP1934" s="17">
        <f t="shared" si="537"/>
        <v>8</v>
      </c>
      <c r="AQ1934" s="17">
        <f t="shared" si="538"/>
        <v>9</v>
      </c>
      <c r="AR1934" s="17">
        <f t="shared" si="539"/>
        <v>2020</v>
      </c>
      <c r="AS1934" s="17">
        <f t="shared" ca="1" si="540"/>
        <v>78</v>
      </c>
      <c r="AT1934" s="17" t="str">
        <f t="shared" ca="1" si="543"/>
        <v>No</v>
      </c>
      <c r="AU1934" s="17">
        <f t="shared" si="541"/>
        <v>0</v>
      </c>
      <c r="AV1934" s="17" t="str">
        <f>+VLOOKUP(B1934,[1]Cruces!S:T,2,0)</f>
        <v>4. Presupuesto de Obra</v>
      </c>
    </row>
    <row r="1935" spans="1:48" hidden="1" x14ac:dyDescent="0.25">
      <c r="A1935" s="17" t="s">
        <v>8904</v>
      </c>
      <c r="B1935" s="17" t="s">
        <v>6595</v>
      </c>
      <c r="C1935" s="17">
        <v>0</v>
      </c>
      <c r="D1935" s="17">
        <v>0</v>
      </c>
      <c r="E1935" s="17" t="s">
        <v>55</v>
      </c>
      <c r="F1935" s="17" t="s">
        <v>5366</v>
      </c>
      <c r="G1935" s="17" t="s">
        <v>8905</v>
      </c>
      <c r="H1935" s="17">
        <v>3103731764</v>
      </c>
      <c r="I1935" s="17" t="s">
        <v>71</v>
      </c>
      <c r="J1935" s="17" t="s">
        <v>59</v>
      </c>
      <c r="K1935" s="17" t="s">
        <v>8906</v>
      </c>
      <c r="L1935" s="17" t="s">
        <v>5368</v>
      </c>
      <c r="M1935" s="17" t="s">
        <v>5369</v>
      </c>
      <c r="N1935" s="17" t="s">
        <v>6600</v>
      </c>
      <c r="O1935" s="17">
        <v>20200813</v>
      </c>
      <c r="P1935" s="17">
        <v>20200818</v>
      </c>
      <c r="Q1935" s="17">
        <v>1180</v>
      </c>
      <c r="R1935" s="17">
        <v>27983457</v>
      </c>
      <c r="S1935" s="17" t="s">
        <v>6601</v>
      </c>
      <c r="T1935" s="17" t="s">
        <v>63</v>
      </c>
      <c r="U1935" s="17" t="s">
        <v>91</v>
      </c>
      <c r="V1935" s="17">
        <f t="shared" si="542"/>
        <v>3</v>
      </c>
      <c r="W1935" s="17">
        <v>3000</v>
      </c>
      <c r="X1935" s="17" t="s">
        <v>7065</v>
      </c>
      <c r="Y1935" s="17" t="s">
        <v>150</v>
      </c>
      <c r="Z1935" s="17">
        <v>20200819</v>
      </c>
      <c r="AA1935" s="17" t="s">
        <v>1947</v>
      </c>
      <c r="AB1935" s="17">
        <v>1</v>
      </c>
      <c r="AC1935" s="17" t="str">
        <f>IFERROR(VLOOKUP(A1935,[1]Cruces!AJ:AK,2,0),VLOOKUP(CONCATENATE(X1935,AA1935),[1]Cruces!G:H,2,0))</f>
        <v>Solicitud por BT</v>
      </c>
      <c r="AD1935" s="17">
        <f t="shared" si="528"/>
        <v>13</v>
      </c>
      <c r="AE1935" s="17">
        <f t="shared" si="529"/>
        <v>8</v>
      </c>
      <c r="AF1935" s="17">
        <f t="shared" si="530"/>
        <v>2020</v>
      </c>
      <c r="AG1935" s="17" t="str">
        <f>IFERROR(VLOOKUP(MID(A1935,2,4)*1,[1]Cruces!K:L,2,0),"Verificar")</f>
        <v>Atlántico Norte</v>
      </c>
      <c r="AH1935" s="17">
        <f t="shared" ca="1" si="531"/>
        <v>104</v>
      </c>
      <c r="AI1935" s="17" t="str">
        <f>IFERROR(VLOOKUP(U1935,[1]Cruces!$O$1:$P$6,2,0),"Sin Orden")</f>
        <v>Resuelta</v>
      </c>
      <c r="AJ1935" s="17">
        <f t="shared" si="532"/>
        <v>19</v>
      </c>
      <c r="AK1935" s="17">
        <f t="shared" si="533"/>
        <v>8</v>
      </c>
      <c r="AL1935" s="17">
        <f t="shared" si="534"/>
        <v>2020</v>
      </c>
      <c r="AM1935" s="17">
        <f t="shared" ca="1" si="535"/>
        <v>98</v>
      </c>
      <c r="AN1935" s="18" t="str">
        <f>IFERROR(VLOOKUP(R1935*1,'[1]Ordenes de Servicio'!G:K,5,0),"No Cruza")</f>
        <v>No Cruza</v>
      </c>
      <c r="AO1935" s="17">
        <f t="shared" ca="1" si="536"/>
        <v>6</v>
      </c>
      <c r="AP1935" s="17">
        <f t="shared" si="537"/>
        <v>18</v>
      </c>
      <c r="AQ1935" s="17">
        <f t="shared" si="538"/>
        <v>8</v>
      </c>
      <c r="AR1935" s="17">
        <f t="shared" si="539"/>
        <v>2020</v>
      </c>
      <c r="AS1935" s="17">
        <f t="shared" ca="1" si="540"/>
        <v>99</v>
      </c>
      <c r="AT1935" s="17" t="str">
        <f t="shared" ca="1" si="543"/>
        <v>No</v>
      </c>
      <c r="AU1935" s="17">
        <f t="shared" si="541"/>
        <v>1</v>
      </c>
      <c r="AV1935" s="17" t="str">
        <f>+VLOOKUP(B1935,[1]Cruces!S:T,2,0)</f>
        <v>7. Ejecución en Campo OS BT</v>
      </c>
    </row>
    <row r="1936" spans="1:48" hidden="1" x14ac:dyDescent="0.25">
      <c r="A1936" s="17" t="s">
        <v>3628</v>
      </c>
      <c r="B1936" s="17" t="s">
        <v>68</v>
      </c>
      <c r="C1936" s="17">
        <v>0</v>
      </c>
      <c r="D1936" s="17">
        <v>0</v>
      </c>
      <c r="E1936" s="17" t="s">
        <v>55</v>
      </c>
      <c r="F1936" s="17" t="s">
        <v>107</v>
      </c>
      <c r="G1936" s="17" t="s">
        <v>2670</v>
      </c>
      <c r="H1936" s="17">
        <v>6618290</v>
      </c>
      <c r="I1936" s="17" t="s">
        <v>182</v>
      </c>
      <c r="J1936" s="17" t="s">
        <v>59</v>
      </c>
      <c r="K1936" s="17" t="s">
        <v>2671</v>
      </c>
      <c r="L1936" s="17" t="s">
        <v>325</v>
      </c>
      <c r="M1936" s="17" t="s">
        <v>326</v>
      </c>
      <c r="N1936" s="17" t="s">
        <v>75</v>
      </c>
      <c r="O1936" s="17">
        <v>20160929</v>
      </c>
      <c r="P1936" s="17">
        <v>20160929</v>
      </c>
      <c r="Q1936" s="17">
        <v>1110</v>
      </c>
      <c r="R1936" s="17">
        <v>0</v>
      </c>
      <c r="S1936" s="17"/>
      <c r="T1936" s="17" t="s">
        <v>63</v>
      </c>
      <c r="U1936" s="17"/>
      <c r="V1936" s="17">
        <f t="shared" si="542"/>
        <v>400</v>
      </c>
      <c r="W1936" s="17">
        <v>400000</v>
      </c>
      <c r="X1936" s="17" t="s">
        <v>218</v>
      </c>
      <c r="Y1936" s="17" t="s">
        <v>68</v>
      </c>
      <c r="Z1936" s="17">
        <v>20160929</v>
      </c>
      <c r="AA1936" s="17" t="s">
        <v>219</v>
      </c>
      <c r="AB1936" s="17">
        <v>1</v>
      </c>
      <c r="AC1936" s="17" t="str">
        <f>IFERROR(VLOOKUP(A1936,[1]Cruces!AJ:AK,2,0),VLOOKUP(CONCATENATE(X1936,AA1936),[1]Cruces!G:H,2,0))</f>
        <v>Solicitud de Obra</v>
      </c>
      <c r="AD1936" s="17">
        <f t="shared" si="528"/>
        <v>29</v>
      </c>
      <c r="AE1936" s="17">
        <f t="shared" si="529"/>
        <v>9</v>
      </c>
      <c r="AF1936" s="17">
        <f t="shared" si="530"/>
        <v>2016</v>
      </c>
      <c r="AG1936" s="17" t="str">
        <f>IFERROR(VLOOKUP(MID(A1936,2,4)*1,[1]Cruces!K:L,2,0),"Verificar")</f>
        <v>Atlántico Norte</v>
      </c>
      <c r="AH1936" s="17">
        <f t="shared" ca="1" si="531"/>
        <v>1518</v>
      </c>
      <c r="AI1936" s="17" t="str">
        <f>IFERROR(VLOOKUP(U1936,[1]Cruces!$O$1:$P$6,2,0),"Sin Orden")</f>
        <v>Sin Orden</v>
      </c>
      <c r="AJ1936" s="17">
        <f t="shared" si="532"/>
        <v>29</v>
      </c>
      <c r="AK1936" s="17">
        <f t="shared" si="533"/>
        <v>9</v>
      </c>
      <c r="AL1936" s="17">
        <f t="shared" si="534"/>
        <v>2016</v>
      </c>
      <c r="AM1936" s="17">
        <f t="shared" ca="1" si="535"/>
        <v>1518</v>
      </c>
      <c r="AN1936" s="18" t="str">
        <f>IFERROR(VLOOKUP(R1936*1,'[1]Ordenes de Servicio'!G:K,5,0),"No Cruza")</f>
        <v>No Cruza</v>
      </c>
      <c r="AO1936" s="17">
        <f t="shared" ca="1" si="536"/>
        <v>1518</v>
      </c>
      <c r="AP1936" s="17">
        <f t="shared" si="537"/>
        <v>29</v>
      </c>
      <c r="AQ1936" s="17">
        <f t="shared" si="538"/>
        <v>9</v>
      </c>
      <c r="AR1936" s="17">
        <f t="shared" si="539"/>
        <v>2016</v>
      </c>
      <c r="AS1936" s="17">
        <f t="shared" ca="1" si="540"/>
        <v>1518</v>
      </c>
      <c r="AT1936" s="17" t="str">
        <f t="shared" ca="1" si="543"/>
        <v>Si</v>
      </c>
      <c r="AU1936" s="17">
        <f t="shared" si="541"/>
        <v>0</v>
      </c>
      <c r="AV1936" s="17" t="str">
        <f>+VLOOKUP(B1936,[1]Cruces!S:T,2,0)</f>
        <v>5. Consultoría / Adjudicación</v>
      </c>
    </row>
    <row r="1937" spans="1:48" hidden="1" x14ac:dyDescent="0.25">
      <c r="A1937" s="17" t="s">
        <v>8907</v>
      </c>
      <c r="B1937" s="17" t="s">
        <v>6595</v>
      </c>
      <c r="C1937" s="17">
        <v>2087724</v>
      </c>
      <c r="D1937" s="17">
        <v>20046332</v>
      </c>
      <c r="E1937" s="17" t="s">
        <v>93</v>
      </c>
      <c r="F1937" s="17" t="s">
        <v>7082</v>
      </c>
      <c r="G1937" s="17" t="s">
        <v>8908</v>
      </c>
      <c r="H1937" s="17">
        <v>3003850054</v>
      </c>
      <c r="I1937" s="17" t="s">
        <v>71</v>
      </c>
      <c r="J1937" s="17" t="s">
        <v>8909</v>
      </c>
      <c r="K1937" s="17" t="s">
        <v>97</v>
      </c>
      <c r="L1937" s="17" t="s">
        <v>7658</v>
      </c>
      <c r="M1937" s="17" t="s">
        <v>7659</v>
      </c>
      <c r="N1937" s="17" t="s">
        <v>6600</v>
      </c>
      <c r="O1937" s="17">
        <v>20201006</v>
      </c>
      <c r="P1937" s="17">
        <v>20201007</v>
      </c>
      <c r="Q1937" s="17">
        <v>1170</v>
      </c>
      <c r="R1937" s="17">
        <v>28216187</v>
      </c>
      <c r="S1937" s="17" t="s">
        <v>7072</v>
      </c>
      <c r="T1937" s="17" t="s">
        <v>63</v>
      </c>
      <c r="U1937" s="17" t="s">
        <v>91</v>
      </c>
      <c r="V1937" s="17">
        <f t="shared" si="542"/>
        <v>3</v>
      </c>
      <c r="W1937" s="17">
        <v>3000</v>
      </c>
      <c r="X1937" s="17" t="s">
        <v>89</v>
      </c>
      <c r="Y1937" s="17" t="s">
        <v>6595</v>
      </c>
      <c r="Z1937" s="17">
        <v>20201007</v>
      </c>
      <c r="AA1937" s="17" t="s">
        <v>1947</v>
      </c>
      <c r="AB1937" s="17">
        <v>1</v>
      </c>
      <c r="AC1937" s="17" t="str">
        <f>IFERROR(VLOOKUP(A1937,[1]Cruces!AJ:AK,2,0),VLOOKUP(CONCATENATE(X1937,AA1937),[1]Cruces!G:H,2,0))</f>
        <v>Solicitud por BT</v>
      </c>
      <c r="AD1937" s="17">
        <f t="shared" si="528"/>
        <v>6</v>
      </c>
      <c r="AE1937" s="17">
        <f t="shared" si="529"/>
        <v>10</v>
      </c>
      <c r="AF1937" s="17">
        <f t="shared" si="530"/>
        <v>2020</v>
      </c>
      <c r="AG1937" s="17" t="str">
        <f>IFERROR(VLOOKUP(MID(A1937,2,4)*1,[1]Cruces!K:L,2,0),"Verificar")</f>
        <v>Atlántico Norte</v>
      </c>
      <c r="AH1937" s="17">
        <f t="shared" ca="1" si="531"/>
        <v>50</v>
      </c>
      <c r="AI1937" s="17" t="str">
        <f>IFERROR(VLOOKUP(U1937,[1]Cruces!$O$1:$P$6,2,0),"Sin Orden")</f>
        <v>Resuelta</v>
      </c>
      <c r="AJ1937" s="17">
        <f t="shared" si="532"/>
        <v>7</v>
      </c>
      <c r="AK1937" s="17">
        <f t="shared" si="533"/>
        <v>10</v>
      </c>
      <c r="AL1937" s="17">
        <f t="shared" si="534"/>
        <v>2020</v>
      </c>
      <c r="AM1937" s="17">
        <f t="shared" ca="1" si="535"/>
        <v>49</v>
      </c>
      <c r="AN1937" s="18" t="str">
        <f>IFERROR(VLOOKUP(R1937*1,'[1]Ordenes de Servicio'!G:K,5,0),"No Cruza")</f>
        <v>No Cruza</v>
      </c>
      <c r="AO1937" s="17">
        <f t="shared" ca="1" si="536"/>
        <v>1</v>
      </c>
      <c r="AP1937" s="17">
        <f t="shared" si="537"/>
        <v>7</v>
      </c>
      <c r="AQ1937" s="17">
        <f t="shared" si="538"/>
        <v>10</v>
      </c>
      <c r="AR1937" s="17">
        <f t="shared" si="539"/>
        <v>2020</v>
      </c>
      <c r="AS1937" s="17">
        <f t="shared" ca="1" si="540"/>
        <v>49</v>
      </c>
      <c r="AT1937" s="17" t="str">
        <f t="shared" ca="1" si="543"/>
        <v>No</v>
      </c>
      <c r="AU1937" s="17">
        <f t="shared" si="541"/>
        <v>0</v>
      </c>
      <c r="AV1937" s="17" t="str">
        <f>+VLOOKUP(B1937,[1]Cruces!S:T,2,0)</f>
        <v>7. Ejecución en Campo OS BT</v>
      </c>
    </row>
    <row r="1938" spans="1:48" hidden="1" x14ac:dyDescent="0.25">
      <c r="A1938" s="17" t="s">
        <v>3629</v>
      </c>
      <c r="B1938" s="17" t="s">
        <v>54</v>
      </c>
      <c r="C1938" s="17">
        <v>2550267</v>
      </c>
      <c r="D1938" s="17">
        <v>20183588</v>
      </c>
      <c r="E1938" s="17" t="s">
        <v>93</v>
      </c>
      <c r="F1938" s="17" t="s">
        <v>232</v>
      </c>
      <c r="G1938" s="17" t="s">
        <v>3630</v>
      </c>
      <c r="H1938" s="17">
        <v>3126871248</v>
      </c>
      <c r="I1938" s="17" t="s">
        <v>71</v>
      </c>
      <c r="J1938" s="17" t="s">
        <v>3631</v>
      </c>
      <c r="K1938" s="17" t="s">
        <v>3632</v>
      </c>
      <c r="L1938" s="17" t="s">
        <v>280</v>
      </c>
      <c r="M1938" s="17" t="s">
        <v>281</v>
      </c>
      <c r="N1938" s="17" t="s">
        <v>62</v>
      </c>
      <c r="O1938" s="17">
        <v>20191211</v>
      </c>
      <c r="P1938" s="17">
        <v>20191218</v>
      </c>
      <c r="Q1938" s="17">
        <v>1210</v>
      </c>
      <c r="R1938" s="17">
        <v>27005006</v>
      </c>
      <c r="S1938" s="17" t="s">
        <v>100</v>
      </c>
      <c r="T1938" s="17" t="s">
        <v>63</v>
      </c>
      <c r="U1938" s="17" t="s">
        <v>91</v>
      </c>
      <c r="V1938" s="17">
        <f t="shared" si="542"/>
        <v>15</v>
      </c>
      <c r="W1938" s="17">
        <v>15000</v>
      </c>
      <c r="X1938" s="17" t="s">
        <v>89</v>
      </c>
      <c r="Y1938" s="17" t="s">
        <v>65</v>
      </c>
      <c r="Z1938" s="17">
        <v>20191218</v>
      </c>
      <c r="AA1938" s="17" t="s">
        <v>78</v>
      </c>
      <c r="AB1938" s="17">
        <v>1</v>
      </c>
      <c r="AC1938" s="17" t="str">
        <f>IFERROR(VLOOKUP(A1938,[1]Cruces!AJ:AK,2,0),VLOOKUP(CONCATENATE(X1938,AA1938),[1]Cruces!G:H,2,0))</f>
        <v>Solicitud de Obra</v>
      </c>
      <c r="AD1938" s="17">
        <f t="shared" si="528"/>
        <v>11</v>
      </c>
      <c r="AE1938" s="17">
        <f t="shared" si="529"/>
        <v>12</v>
      </c>
      <c r="AF1938" s="17">
        <f t="shared" si="530"/>
        <v>2019</v>
      </c>
      <c r="AG1938" s="17" t="str">
        <f>IFERROR(VLOOKUP(MID(A1938,2,4)*1,[1]Cruces!K:L,2,0),"Verificar")</f>
        <v>Atlántico Sur</v>
      </c>
      <c r="AH1938" s="17">
        <f t="shared" ca="1" si="531"/>
        <v>350</v>
      </c>
      <c r="AI1938" s="17" t="str">
        <f>IFERROR(VLOOKUP(U1938,[1]Cruces!$O$1:$P$6,2,0),"Sin Orden")</f>
        <v>Resuelta</v>
      </c>
      <c r="AJ1938" s="17">
        <f t="shared" si="532"/>
        <v>18</v>
      </c>
      <c r="AK1938" s="17">
        <f t="shared" si="533"/>
        <v>12</v>
      </c>
      <c r="AL1938" s="17">
        <f t="shared" si="534"/>
        <v>2019</v>
      </c>
      <c r="AM1938" s="17">
        <f t="shared" ca="1" si="535"/>
        <v>343</v>
      </c>
      <c r="AN1938" s="18" t="str">
        <f>IFERROR(VLOOKUP(R1938*1,'[1]Ordenes de Servicio'!G:K,5,0),"No Cruza")</f>
        <v>No Cruza</v>
      </c>
      <c r="AO1938" s="17">
        <f t="shared" ca="1" si="536"/>
        <v>7</v>
      </c>
      <c r="AP1938" s="17">
        <f t="shared" si="537"/>
        <v>18</v>
      </c>
      <c r="AQ1938" s="17">
        <f t="shared" si="538"/>
        <v>12</v>
      </c>
      <c r="AR1938" s="17">
        <f t="shared" si="539"/>
        <v>2019</v>
      </c>
      <c r="AS1938" s="17">
        <f t="shared" ca="1" si="540"/>
        <v>343</v>
      </c>
      <c r="AT1938" s="17" t="str">
        <f t="shared" ca="1" si="543"/>
        <v>No</v>
      </c>
      <c r="AU1938" s="17">
        <f t="shared" si="541"/>
        <v>0</v>
      </c>
      <c r="AV1938" s="17" t="str">
        <f>+VLOOKUP(B1938,[1]Cruces!S:T,2,0)</f>
        <v>4. Presupuesto de Obra</v>
      </c>
    </row>
    <row r="1939" spans="1:48" hidden="1" x14ac:dyDescent="0.25">
      <c r="A1939" s="17" t="s">
        <v>3633</v>
      </c>
      <c r="B1939" s="17" t="s">
        <v>579</v>
      </c>
      <c r="C1939" s="17">
        <v>0</v>
      </c>
      <c r="D1939" s="17">
        <v>0</v>
      </c>
      <c r="E1939" s="17" t="s">
        <v>55</v>
      </c>
      <c r="F1939" s="17" t="s">
        <v>232</v>
      </c>
      <c r="G1939" s="17" t="s">
        <v>3634</v>
      </c>
      <c r="H1939" s="17">
        <v>0</v>
      </c>
      <c r="I1939" s="17" t="s">
        <v>83</v>
      </c>
      <c r="J1939" s="17" t="s">
        <v>59</v>
      </c>
      <c r="K1939" s="17" t="s">
        <v>3635</v>
      </c>
      <c r="L1939" s="17" t="s">
        <v>280</v>
      </c>
      <c r="M1939" s="17" t="s">
        <v>281</v>
      </c>
      <c r="N1939" s="17" t="s">
        <v>582</v>
      </c>
      <c r="O1939" s="17">
        <v>20201120</v>
      </c>
      <c r="P1939" s="17">
        <v>20201120</v>
      </c>
      <c r="Q1939" s="17">
        <v>1220</v>
      </c>
      <c r="R1939" s="17">
        <v>0</v>
      </c>
      <c r="S1939" s="17"/>
      <c r="T1939" s="17" t="s">
        <v>63</v>
      </c>
      <c r="U1939" s="17"/>
      <c r="V1939" s="17">
        <f t="shared" si="542"/>
        <v>225</v>
      </c>
      <c r="W1939" s="17">
        <v>225000</v>
      </c>
      <c r="X1939" s="17" t="s">
        <v>64</v>
      </c>
      <c r="Y1939" s="17" t="s">
        <v>583</v>
      </c>
      <c r="Z1939" s="17">
        <v>20201120</v>
      </c>
      <c r="AA1939" s="17" t="s">
        <v>78</v>
      </c>
      <c r="AB1939" s="17">
        <v>1</v>
      </c>
      <c r="AC1939" s="17" t="str">
        <f>IFERROR(VLOOKUP(A1939,[1]Cruces!AJ:AK,2,0),VLOOKUP(CONCATENATE(X1939,AA1939),[1]Cruces!G:H,2,0))</f>
        <v>Solicitud de Obra</v>
      </c>
      <c r="AD1939" s="17">
        <f t="shared" si="528"/>
        <v>20</v>
      </c>
      <c r="AE1939" s="17">
        <f t="shared" si="529"/>
        <v>11</v>
      </c>
      <c r="AF1939" s="17">
        <f t="shared" si="530"/>
        <v>2020</v>
      </c>
      <c r="AG1939" s="17" t="str">
        <f>IFERROR(VLOOKUP(MID(A1939,2,4)*1,[1]Cruces!K:L,2,0),"Verificar")</f>
        <v>Atlántico Sur</v>
      </c>
      <c r="AH1939" s="17">
        <f t="shared" ca="1" si="531"/>
        <v>5</v>
      </c>
      <c r="AI1939" s="17" t="str">
        <f>IFERROR(VLOOKUP(U1939,[1]Cruces!$O$1:$P$6,2,0),"Sin Orden")</f>
        <v>Sin Orden</v>
      </c>
      <c r="AJ1939" s="17">
        <f t="shared" si="532"/>
        <v>20</v>
      </c>
      <c r="AK1939" s="17">
        <f t="shared" si="533"/>
        <v>11</v>
      </c>
      <c r="AL1939" s="17">
        <f t="shared" si="534"/>
        <v>2020</v>
      </c>
      <c r="AM1939" s="17">
        <f t="shared" ca="1" si="535"/>
        <v>5</v>
      </c>
      <c r="AN1939" s="18" t="str">
        <f>IFERROR(VLOOKUP(R1939*1,'[1]Ordenes de Servicio'!G:K,5,0),"No Cruza")</f>
        <v>No Cruza</v>
      </c>
      <c r="AO1939" s="17">
        <f t="shared" ca="1" si="536"/>
        <v>5</v>
      </c>
      <c r="AP1939" s="17">
        <f t="shared" si="537"/>
        <v>20</v>
      </c>
      <c r="AQ1939" s="17">
        <f t="shared" si="538"/>
        <v>11</v>
      </c>
      <c r="AR1939" s="17">
        <f t="shared" si="539"/>
        <v>2020</v>
      </c>
      <c r="AS1939" s="17">
        <f t="shared" ca="1" si="540"/>
        <v>5</v>
      </c>
      <c r="AT1939" s="17" t="str">
        <f t="shared" ca="1" si="543"/>
        <v>No</v>
      </c>
      <c r="AU1939" s="17">
        <f t="shared" si="541"/>
        <v>0</v>
      </c>
      <c r="AV1939" s="17" t="str">
        <f>+VLOOKUP(B1939,[1]Cruces!S:T,2,0)</f>
        <v>2. Factibilidad</v>
      </c>
    </row>
    <row r="1940" spans="1:48" hidden="1" x14ac:dyDescent="0.25">
      <c r="A1940" s="17" t="s">
        <v>8910</v>
      </c>
      <c r="B1940" s="17" t="s">
        <v>569</v>
      </c>
      <c r="C1940" s="17">
        <v>0</v>
      </c>
      <c r="D1940" s="17">
        <v>0</v>
      </c>
      <c r="E1940" s="17" t="s">
        <v>55</v>
      </c>
      <c r="F1940" s="17" t="s">
        <v>7082</v>
      </c>
      <c r="G1940" s="17" t="s">
        <v>8911</v>
      </c>
      <c r="H1940" s="17">
        <v>3002433779</v>
      </c>
      <c r="I1940" s="17" t="s">
        <v>71</v>
      </c>
      <c r="J1940" s="17" t="s">
        <v>59</v>
      </c>
      <c r="K1940" s="17" t="s">
        <v>8180</v>
      </c>
      <c r="L1940" s="17" t="s">
        <v>7389</v>
      </c>
      <c r="M1940" s="17" t="s">
        <v>7390</v>
      </c>
      <c r="N1940" s="17" t="s">
        <v>572</v>
      </c>
      <c r="O1940" s="17">
        <v>20201104</v>
      </c>
      <c r="P1940" s="17">
        <v>20201104</v>
      </c>
      <c r="Q1940" s="17">
        <v>1180</v>
      </c>
      <c r="R1940" s="17">
        <v>0</v>
      </c>
      <c r="S1940" s="17"/>
      <c r="T1940" s="17" t="s">
        <v>63</v>
      </c>
      <c r="U1940" s="17"/>
      <c r="V1940" s="17">
        <f t="shared" si="542"/>
        <v>3</v>
      </c>
      <c r="W1940" s="17">
        <v>3000</v>
      </c>
      <c r="X1940" s="17" t="s">
        <v>7065</v>
      </c>
      <c r="Y1940" s="17" t="s">
        <v>569</v>
      </c>
      <c r="Z1940" s="17">
        <v>20201104</v>
      </c>
      <c r="AA1940" s="17" t="s">
        <v>1947</v>
      </c>
      <c r="AB1940" s="17">
        <v>1</v>
      </c>
      <c r="AC1940" s="17" t="str">
        <f>IFERROR(VLOOKUP(A1940,[1]Cruces!AJ:AK,2,0),VLOOKUP(CONCATENATE(X1940,AA1940),[1]Cruces!G:H,2,0))</f>
        <v>Solicitud por BT</v>
      </c>
      <c r="AD1940" s="17">
        <f t="shared" si="528"/>
        <v>4</v>
      </c>
      <c r="AE1940" s="17">
        <f t="shared" si="529"/>
        <v>11</v>
      </c>
      <c r="AF1940" s="17">
        <f t="shared" si="530"/>
        <v>2020</v>
      </c>
      <c r="AG1940" s="17" t="str">
        <f>IFERROR(VLOOKUP(MID(A1940,2,4)*1,[1]Cruces!K:L,2,0),"Verificar")</f>
        <v>Atlántico Norte</v>
      </c>
      <c r="AH1940" s="17">
        <f t="shared" ca="1" si="531"/>
        <v>21</v>
      </c>
      <c r="AI1940" s="17" t="str">
        <f>IFERROR(VLOOKUP(U1940,[1]Cruces!$O$1:$P$6,2,0),"Sin Orden")</f>
        <v>Sin Orden</v>
      </c>
      <c r="AJ1940" s="17">
        <f t="shared" si="532"/>
        <v>4</v>
      </c>
      <c r="AK1940" s="17">
        <f t="shared" si="533"/>
        <v>11</v>
      </c>
      <c r="AL1940" s="17">
        <f t="shared" si="534"/>
        <v>2020</v>
      </c>
      <c r="AM1940" s="17">
        <f t="shared" ca="1" si="535"/>
        <v>21</v>
      </c>
      <c r="AN1940" s="18" t="str">
        <f>IFERROR(VLOOKUP(R1940*1,'[1]Ordenes de Servicio'!G:K,5,0),"No Cruza")</f>
        <v>No Cruza</v>
      </c>
      <c r="AO1940" s="17">
        <f t="shared" ca="1" si="536"/>
        <v>21</v>
      </c>
      <c r="AP1940" s="17">
        <f t="shared" si="537"/>
        <v>4</v>
      </c>
      <c r="AQ1940" s="17">
        <f t="shared" si="538"/>
        <v>11</v>
      </c>
      <c r="AR1940" s="17">
        <f t="shared" si="539"/>
        <v>2020</v>
      </c>
      <c r="AS1940" s="17">
        <f t="shared" ca="1" si="540"/>
        <v>21</v>
      </c>
      <c r="AT1940" s="17" t="str">
        <f t="shared" ca="1" si="543"/>
        <v>No</v>
      </c>
      <c r="AU1940" s="17">
        <f t="shared" si="541"/>
        <v>0</v>
      </c>
      <c r="AV1940" s="17" t="str">
        <f>+VLOOKUP(B1940,[1]Cruces!S:T,2,0)</f>
        <v>1. Solicitud</v>
      </c>
    </row>
    <row r="1941" spans="1:48" hidden="1" x14ac:dyDescent="0.25">
      <c r="A1941" s="17" t="s">
        <v>8912</v>
      </c>
      <c r="B1941" s="17" t="s">
        <v>569</v>
      </c>
      <c r="C1941" s="17">
        <v>0</v>
      </c>
      <c r="D1941" s="17">
        <v>0</v>
      </c>
      <c r="E1941" s="17" t="s">
        <v>55</v>
      </c>
      <c r="F1941" s="17" t="s">
        <v>7098</v>
      </c>
      <c r="G1941" s="17" t="s">
        <v>8913</v>
      </c>
      <c r="H1941" s="17">
        <v>3006095089</v>
      </c>
      <c r="I1941" s="17" t="s">
        <v>4957</v>
      </c>
      <c r="J1941" s="17" t="s">
        <v>59</v>
      </c>
      <c r="K1941" s="17" t="s">
        <v>97</v>
      </c>
      <c r="L1941" s="17" t="s">
        <v>7101</v>
      </c>
      <c r="M1941" s="17" t="s">
        <v>7102</v>
      </c>
      <c r="N1941" s="17" t="s">
        <v>572</v>
      </c>
      <c r="O1941" s="17">
        <v>20201026</v>
      </c>
      <c r="P1941" s="17">
        <v>20201026</v>
      </c>
      <c r="Q1941" s="17">
        <v>9510</v>
      </c>
      <c r="R1941" s="17">
        <v>0</v>
      </c>
      <c r="S1941" s="17"/>
      <c r="T1941" s="17" t="s">
        <v>63</v>
      </c>
      <c r="U1941" s="17"/>
      <c r="V1941" s="17">
        <f t="shared" si="542"/>
        <v>3</v>
      </c>
      <c r="W1941" s="17">
        <v>3000</v>
      </c>
      <c r="X1941" s="17" t="s">
        <v>7065</v>
      </c>
      <c r="Y1941" s="17" t="s">
        <v>569</v>
      </c>
      <c r="Z1941" s="17">
        <v>20201026</v>
      </c>
      <c r="AA1941" s="17" t="s">
        <v>1947</v>
      </c>
      <c r="AB1941" s="17">
        <v>1</v>
      </c>
      <c r="AC1941" s="17" t="str">
        <f>IFERROR(VLOOKUP(A1941,[1]Cruces!AJ:AK,2,0),VLOOKUP(CONCATENATE(X1941,AA1941),[1]Cruces!G:H,2,0))</f>
        <v>Solicitud por BT</v>
      </c>
      <c r="AD1941" s="17">
        <f t="shared" si="528"/>
        <v>26</v>
      </c>
      <c r="AE1941" s="17">
        <f t="shared" si="529"/>
        <v>10</v>
      </c>
      <c r="AF1941" s="17">
        <f t="shared" si="530"/>
        <v>2020</v>
      </c>
      <c r="AG1941" s="17" t="str">
        <f>IFERROR(VLOOKUP(MID(A1941,2,4)*1,[1]Cruces!K:L,2,0),"Verificar")</f>
        <v>Atlántico Norte</v>
      </c>
      <c r="AH1941" s="17">
        <f t="shared" ca="1" si="531"/>
        <v>30</v>
      </c>
      <c r="AI1941" s="17" t="str">
        <f>IFERROR(VLOOKUP(U1941,[1]Cruces!$O$1:$P$6,2,0),"Sin Orden")</f>
        <v>Sin Orden</v>
      </c>
      <c r="AJ1941" s="17">
        <f t="shared" si="532"/>
        <v>26</v>
      </c>
      <c r="AK1941" s="17">
        <f t="shared" si="533"/>
        <v>10</v>
      </c>
      <c r="AL1941" s="17">
        <f t="shared" si="534"/>
        <v>2020</v>
      </c>
      <c r="AM1941" s="17">
        <f t="shared" ca="1" si="535"/>
        <v>30</v>
      </c>
      <c r="AN1941" s="18" t="str">
        <f>IFERROR(VLOOKUP(R1941*1,'[1]Ordenes de Servicio'!G:K,5,0),"No Cruza")</f>
        <v>No Cruza</v>
      </c>
      <c r="AO1941" s="17">
        <f t="shared" ca="1" si="536"/>
        <v>30</v>
      </c>
      <c r="AP1941" s="17">
        <f t="shared" si="537"/>
        <v>26</v>
      </c>
      <c r="AQ1941" s="17">
        <f t="shared" si="538"/>
        <v>10</v>
      </c>
      <c r="AR1941" s="17">
        <f t="shared" si="539"/>
        <v>2020</v>
      </c>
      <c r="AS1941" s="17">
        <f t="shared" ca="1" si="540"/>
        <v>30</v>
      </c>
      <c r="AT1941" s="17" t="str">
        <f t="shared" ca="1" si="543"/>
        <v>No</v>
      </c>
      <c r="AU1941" s="17">
        <f t="shared" si="541"/>
        <v>0</v>
      </c>
      <c r="AV1941" s="17" t="str">
        <f>+VLOOKUP(B1941,[1]Cruces!S:T,2,0)</f>
        <v>1. Solicitud</v>
      </c>
    </row>
    <row r="1942" spans="1:48" hidden="1" x14ac:dyDescent="0.25">
      <c r="A1942" s="17" t="s">
        <v>3636</v>
      </c>
      <c r="B1942" s="17" t="s">
        <v>68</v>
      </c>
      <c r="C1942" s="17">
        <v>0</v>
      </c>
      <c r="D1942" s="17">
        <v>0</v>
      </c>
      <c r="E1942" s="17" t="s">
        <v>55</v>
      </c>
      <c r="F1942" s="17" t="s">
        <v>56</v>
      </c>
      <c r="G1942" s="17" t="s">
        <v>3637</v>
      </c>
      <c r="H1942" s="17">
        <v>0</v>
      </c>
      <c r="I1942" s="17" t="s">
        <v>71</v>
      </c>
      <c r="J1942" s="17" t="s">
        <v>59</v>
      </c>
      <c r="K1942" s="17" t="s">
        <v>97</v>
      </c>
      <c r="L1942" s="17" t="s">
        <v>842</v>
      </c>
      <c r="M1942" s="17" t="s">
        <v>55</v>
      </c>
      <c r="N1942" s="17" t="s">
        <v>75</v>
      </c>
      <c r="O1942" s="17">
        <v>20200226</v>
      </c>
      <c r="P1942" s="17">
        <v>20200512</v>
      </c>
      <c r="Q1942" s="17">
        <v>1110</v>
      </c>
      <c r="R1942" s="17">
        <v>27777470</v>
      </c>
      <c r="S1942" s="17" t="s">
        <v>76</v>
      </c>
      <c r="T1942" s="17" t="s">
        <v>63</v>
      </c>
      <c r="U1942" s="17" t="s">
        <v>88</v>
      </c>
      <c r="V1942" s="17">
        <f t="shared" si="542"/>
        <v>112.5</v>
      </c>
      <c r="W1942" s="17">
        <v>112500</v>
      </c>
      <c r="X1942" s="17" t="s">
        <v>64</v>
      </c>
      <c r="Y1942" s="17" t="s">
        <v>105</v>
      </c>
      <c r="Z1942" s="17">
        <v>20200806</v>
      </c>
      <c r="AA1942" s="17" t="s">
        <v>101</v>
      </c>
      <c r="AB1942" s="17">
        <v>1</v>
      </c>
      <c r="AC1942" s="17" t="str">
        <f>IFERROR(VLOOKUP(A1942,[1]Cruces!AJ:AK,2,0),VLOOKUP(CONCATENATE(X1942,AA1942),[1]Cruces!G:H,2,0))</f>
        <v>Solicitud de Obra</v>
      </c>
      <c r="AD1942" s="17">
        <f t="shared" si="528"/>
        <v>26</v>
      </c>
      <c r="AE1942" s="17">
        <f t="shared" si="529"/>
        <v>2</v>
      </c>
      <c r="AF1942" s="17">
        <f t="shared" si="530"/>
        <v>2020</v>
      </c>
      <c r="AG1942" s="17" t="str">
        <f>IFERROR(VLOOKUP(MID(A1942,2,4)*1,[1]Cruces!K:L,2,0),"Verificar")</f>
        <v>Atlántico Norte</v>
      </c>
      <c r="AH1942" s="17">
        <f t="shared" ca="1" si="531"/>
        <v>273</v>
      </c>
      <c r="AI1942" s="17" t="str">
        <f>IFERROR(VLOOKUP(U1942,[1]Cruces!$O$1:$P$6,2,0),"Sin Orden")</f>
        <v>Resuelta</v>
      </c>
      <c r="AJ1942" s="17">
        <f t="shared" si="532"/>
        <v>6</v>
      </c>
      <c r="AK1942" s="17">
        <f t="shared" si="533"/>
        <v>8</v>
      </c>
      <c r="AL1942" s="17">
        <f t="shared" si="534"/>
        <v>2020</v>
      </c>
      <c r="AM1942" s="17">
        <f t="shared" ca="1" si="535"/>
        <v>111</v>
      </c>
      <c r="AN1942" s="18" t="str">
        <f>IFERROR(VLOOKUP(R1942*1,'[1]Ordenes de Servicio'!G:K,5,0),"No Cruza")</f>
        <v>No Cruza</v>
      </c>
      <c r="AO1942" s="17">
        <f t="shared" ca="1" si="536"/>
        <v>162</v>
      </c>
      <c r="AP1942" s="17">
        <f t="shared" si="537"/>
        <v>12</v>
      </c>
      <c r="AQ1942" s="17">
        <f t="shared" si="538"/>
        <v>5</v>
      </c>
      <c r="AR1942" s="17">
        <f t="shared" si="539"/>
        <v>2020</v>
      </c>
      <c r="AS1942" s="17">
        <f t="shared" ca="1" si="540"/>
        <v>197</v>
      </c>
      <c r="AT1942" s="17" t="str">
        <f t="shared" ca="1" si="543"/>
        <v>No</v>
      </c>
      <c r="AU1942" s="17">
        <f t="shared" si="541"/>
        <v>86</v>
      </c>
      <c r="AV1942" s="17" t="str">
        <f>+VLOOKUP(B1942,[1]Cruces!S:T,2,0)</f>
        <v>5. Consultoría / Adjudicación</v>
      </c>
    </row>
    <row r="1943" spans="1:48" hidden="1" x14ac:dyDescent="0.25">
      <c r="A1943" s="17" t="s">
        <v>3638</v>
      </c>
      <c r="B1943" s="17" t="s">
        <v>54</v>
      </c>
      <c r="C1943" s="17">
        <v>0</v>
      </c>
      <c r="D1943" s="17">
        <v>0</v>
      </c>
      <c r="E1943" s="17" t="s">
        <v>55</v>
      </c>
      <c r="F1943" s="17" t="s">
        <v>120</v>
      </c>
      <c r="G1943" s="17" t="s">
        <v>3639</v>
      </c>
      <c r="H1943" s="17">
        <v>0</v>
      </c>
      <c r="I1943" s="17" t="s">
        <v>116</v>
      </c>
      <c r="J1943" s="17" t="s">
        <v>59</v>
      </c>
      <c r="K1943" s="17" t="s">
        <v>2435</v>
      </c>
      <c r="L1943" s="17" t="s">
        <v>122</v>
      </c>
      <c r="M1943" s="17" t="s">
        <v>123</v>
      </c>
      <c r="N1943" s="17" t="s">
        <v>62</v>
      </c>
      <c r="O1943" s="17">
        <v>20180306</v>
      </c>
      <c r="P1943" s="17">
        <v>20180313</v>
      </c>
      <c r="Q1943" s="17">
        <v>1170</v>
      </c>
      <c r="R1943" s="17">
        <v>24848550</v>
      </c>
      <c r="S1943" s="17" t="s">
        <v>100</v>
      </c>
      <c r="T1943" s="17" t="s">
        <v>63</v>
      </c>
      <c r="U1943" s="17" t="s">
        <v>91</v>
      </c>
      <c r="V1943" s="17">
        <f t="shared" si="542"/>
        <v>112.5</v>
      </c>
      <c r="W1943" s="17">
        <v>112500</v>
      </c>
      <c r="X1943" s="17" t="s">
        <v>64</v>
      </c>
      <c r="Y1943" s="17" t="s">
        <v>65</v>
      </c>
      <c r="Z1943" s="17">
        <v>20180313</v>
      </c>
      <c r="AA1943" s="17" t="s">
        <v>101</v>
      </c>
      <c r="AB1943" s="17">
        <v>1</v>
      </c>
      <c r="AC1943" s="17" t="str">
        <f>IFERROR(VLOOKUP(A1943,[1]Cruces!AJ:AK,2,0),VLOOKUP(CONCATENATE(X1943,AA1943),[1]Cruces!G:H,2,0))</f>
        <v>Solicitud de Obra</v>
      </c>
      <c r="AD1943" s="17">
        <f t="shared" si="528"/>
        <v>6</v>
      </c>
      <c r="AE1943" s="17">
        <f t="shared" si="529"/>
        <v>3</v>
      </c>
      <c r="AF1943" s="17">
        <f t="shared" si="530"/>
        <v>2018</v>
      </c>
      <c r="AG1943" s="17" t="str">
        <f>IFERROR(VLOOKUP(MID(A1943,2,4)*1,[1]Cruces!K:L,2,0),"Verificar")</f>
        <v>Atlántico Norte</v>
      </c>
      <c r="AH1943" s="17">
        <f t="shared" ca="1" si="531"/>
        <v>995</v>
      </c>
      <c r="AI1943" s="17" t="str">
        <f>IFERROR(VLOOKUP(U1943,[1]Cruces!$O$1:$P$6,2,0),"Sin Orden")</f>
        <v>Resuelta</v>
      </c>
      <c r="AJ1943" s="17">
        <f t="shared" si="532"/>
        <v>13</v>
      </c>
      <c r="AK1943" s="17">
        <f t="shared" si="533"/>
        <v>3</v>
      </c>
      <c r="AL1943" s="17">
        <f t="shared" si="534"/>
        <v>2018</v>
      </c>
      <c r="AM1943" s="17">
        <f t="shared" ca="1" si="535"/>
        <v>988</v>
      </c>
      <c r="AN1943" s="18" t="str">
        <f>IFERROR(VLOOKUP(R1943*1,'[1]Ordenes de Servicio'!G:K,5,0),"No Cruza")</f>
        <v>No Cruza</v>
      </c>
      <c r="AO1943" s="17">
        <f t="shared" ca="1" si="536"/>
        <v>7</v>
      </c>
      <c r="AP1943" s="17">
        <f t="shared" si="537"/>
        <v>13</v>
      </c>
      <c r="AQ1943" s="17">
        <f t="shared" si="538"/>
        <v>3</v>
      </c>
      <c r="AR1943" s="17">
        <f t="shared" si="539"/>
        <v>2018</v>
      </c>
      <c r="AS1943" s="17">
        <f t="shared" ca="1" si="540"/>
        <v>988</v>
      </c>
      <c r="AT1943" s="17" t="str">
        <f t="shared" ca="1" si="543"/>
        <v>Si</v>
      </c>
      <c r="AU1943" s="17">
        <f t="shared" si="541"/>
        <v>0</v>
      </c>
      <c r="AV1943" s="17" t="str">
        <f>+VLOOKUP(B1943,[1]Cruces!S:T,2,0)</f>
        <v>4. Presupuesto de Obra</v>
      </c>
    </row>
    <row r="1944" spans="1:48" hidden="1" x14ac:dyDescent="0.25">
      <c r="A1944" s="17" t="s">
        <v>3640</v>
      </c>
      <c r="B1944" s="17" t="s">
        <v>54</v>
      </c>
      <c r="C1944" s="17">
        <v>0</v>
      </c>
      <c r="D1944" s="17">
        <v>0</v>
      </c>
      <c r="E1944" s="17" t="s">
        <v>55</v>
      </c>
      <c r="F1944" s="17" t="s">
        <v>126</v>
      </c>
      <c r="G1944" s="17" t="s">
        <v>3641</v>
      </c>
      <c r="H1944" s="17">
        <v>0</v>
      </c>
      <c r="I1944" s="17" t="s">
        <v>71</v>
      </c>
      <c r="J1944" s="17" t="s">
        <v>59</v>
      </c>
      <c r="K1944" s="17" t="s">
        <v>3642</v>
      </c>
      <c r="L1944" s="17" t="s">
        <v>129</v>
      </c>
      <c r="M1944" s="17" t="s">
        <v>130</v>
      </c>
      <c r="N1944" s="17" t="s">
        <v>62</v>
      </c>
      <c r="O1944" s="17">
        <v>20201019</v>
      </c>
      <c r="P1944" s="17">
        <v>20201029</v>
      </c>
      <c r="Q1944" s="17">
        <v>7751</v>
      </c>
      <c r="R1944" s="17">
        <v>28240078</v>
      </c>
      <c r="S1944" s="17" t="s">
        <v>100</v>
      </c>
      <c r="T1944" s="17" t="s">
        <v>63</v>
      </c>
      <c r="U1944" s="17" t="s">
        <v>91</v>
      </c>
      <c r="V1944" s="17">
        <f t="shared" si="542"/>
        <v>37.5</v>
      </c>
      <c r="W1944" s="17">
        <v>37500</v>
      </c>
      <c r="X1944" s="17" t="s">
        <v>64</v>
      </c>
      <c r="Y1944" s="17" t="s">
        <v>65</v>
      </c>
      <c r="Z1944" s="17">
        <v>20201029</v>
      </c>
      <c r="AA1944" s="17" t="s">
        <v>78</v>
      </c>
      <c r="AB1944" s="17">
        <v>1</v>
      </c>
      <c r="AC1944" s="17" t="str">
        <f>IFERROR(VLOOKUP(A1944,[1]Cruces!AJ:AK,2,0),VLOOKUP(CONCATENATE(X1944,AA1944),[1]Cruces!G:H,2,0))</f>
        <v>Solicitud de Obra</v>
      </c>
      <c r="AD1944" s="17">
        <f t="shared" si="528"/>
        <v>19</v>
      </c>
      <c r="AE1944" s="17">
        <f t="shared" si="529"/>
        <v>10</v>
      </c>
      <c r="AF1944" s="17">
        <f t="shared" si="530"/>
        <v>2020</v>
      </c>
      <c r="AG1944" s="17" t="str">
        <f>IFERROR(VLOOKUP(MID(A1944,2,4)*1,[1]Cruces!K:L,2,0),"Verificar")</f>
        <v>Guajira</v>
      </c>
      <c r="AH1944" s="17">
        <f t="shared" ca="1" si="531"/>
        <v>37</v>
      </c>
      <c r="AI1944" s="17" t="str">
        <f>IFERROR(VLOOKUP(U1944,[1]Cruces!$O$1:$P$6,2,0),"Sin Orden")</f>
        <v>Resuelta</v>
      </c>
      <c r="AJ1944" s="17">
        <f t="shared" si="532"/>
        <v>29</v>
      </c>
      <c r="AK1944" s="17">
        <f t="shared" si="533"/>
        <v>10</v>
      </c>
      <c r="AL1944" s="17">
        <f t="shared" si="534"/>
        <v>2020</v>
      </c>
      <c r="AM1944" s="17">
        <f t="shared" ca="1" si="535"/>
        <v>27</v>
      </c>
      <c r="AN1944" s="18" t="str">
        <f>IFERROR(VLOOKUP(R1944*1,'[1]Ordenes de Servicio'!G:K,5,0),"No Cruza")</f>
        <v>No Cruza</v>
      </c>
      <c r="AO1944" s="17">
        <f t="shared" ca="1" si="536"/>
        <v>10</v>
      </c>
      <c r="AP1944" s="17">
        <f t="shared" si="537"/>
        <v>29</v>
      </c>
      <c r="AQ1944" s="17">
        <f t="shared" si="538"/>
        <v>10</v>
      </c>
      <c r="AR1944" s="17">
        <f t="shared" si="539"/>
        <v>2020</v>
      </c>
      <c r="AS1944" s="17">
        <f t="shared" ca="1" si="540"/>
        <v>27</v>
      </c>
      <c r="AT1944" s="17" t="str">
        <f t="shared" ca="1" si="543"/>
        <v>No</v>
      </c>
      <c r="AU1944" s="17">
        <f t="shared" si="541"/>
        <v>0</v>
      </c>
      <c r="AV1944" s="17" t="str">
        <f>+VLOOKUP(B1944,[1]Cruces!S:T,2,0)</f>
        <v>4. Presupuesto de Obra</v>
      </c>
    </row>
    <row r="1945" spans="1:48" hidden="1" x14ac:dyDescent="0.25">
      <c r="A1945" s="17" t="s">
        <v>8914</v>
      </c>
      <c r="B1945" s="17" t="s">
        <v>6595</v>
      </c>
      <c r="C1945" s="17">
        <v>0</v>
      </c>
      <c r="D1945" s="17">
        <v>0</v>
      </c>
      <c r="E1945" s="17" t="s">
        <v>55</v>
      </c>
      <c r="F1945" s="17" t="s">
        <v>56</v>
      </c>
      <c r="G1945" s="17" t="s">
        <v>8915</v>
      </c>
      <c r="H1945" s="17">
        <v>3206679371</v>
      </c>
      <c r="I1945" s="17" t="s">
        <v>116</v>
      </c>
      <c r="J1945" s="17" t="s">
        <v>59</v>
      </c>
      <c r="K1945" s="17" t="s">
        <v>8916</v>
      </c>
      <c r="L1945" s="17" t="s">
        <v>8314</v>
      </c>
      <c r="M1945" s="17" t="s">
        <v>8315</v>
      </c>
      <c r="N1945" s="17" t="s">
        <v>6600</v>
      </c>
      <c r="O1945" s="17">
        <v>20201109</v>
      </c>
      <c r="P1945" s="17">
        <v>20201112</v>
      </c>
      <c r="Q1945" s="17">
        <v>9510</v>
      </c>
      <c r="R1945" s="17">
        <v>28288202</v>
      </c>
      <c r="S1945" s="17" t="s">
        <v>6601</v>
      </c>
      <c r="T1945" s="17" t="s">
        <v>7091</v>
      </c>
      <c r="U1945" s="17" t="s">
        <v>77</v>
      </c>
      <c r="V1945" s="17">
        <f t="shared" si="542"/>
        <v>3</v>
      </c>
      <c r="W1945" s="17">
        <v>3000</v>
      </c>
      <c r="X1945" s="17" t="s">
        <v>7065</v>
      </c>
      <c r="Y1945" s="17" t="s">
        <v>6595</v>
      </c>
      <c r="Z1945" s="17">
        <v>20201112</v>
      </c>
      <c r="AA1945" s="17" t="s">
        <v>1947</v>
      </c>
      <c r="AB1945" s="17">
        <v>1</v>
      </c>
      <c r="AC1945" s="17" t="str">
        <f>IFERROR(VLOOKUP(A1945,[1]Cruces!AJ:AK,2,0),VLOOKUP(CONCATENATE(X1945,AA1945),[1]Cruces!G:H,2,0))</f>
        <v>Solicitud por BT</v>
      </c>
      <c r="AD1945" s="17">
        <f t="shared" si="528"/>
        <v>9</v>
      </c>
      <c r="AE1945" s="17">
        <f t="shared" si="529"/>
        <v>11</v>
      </c>
      <c r="AF1945" s="17">
        <f t="shared" si="530"/>
        <v>2020</v>
      </c>
      <c r="AG1945" s="17" t="str">
        <f>IFERROR(VLOOKUP(MID(A1945,2,4)*1,[1]Cruces!K:L,2,0),"Verificar")</f>
        <v>Atlántico Norte</v>
      </c>
      <c r="AH1945" s="17">
        <f t="shared" ca="1" si="531"/>
        <v>16</v>
      </c>
      <c r="AI1945" s="17" t="str">
        <f>IFERROR(VLOOKUP(U1945,[1]Cruces!$O$1:$P$6,2,0),"Sin Orden")</f>
        <v>Pendiente</v>
      </c>
      <c r="AJ1945" s="17">
        <f t="shared" si="532"/>
        <v>12</v>
      </c>
      <c r="AK1945" s="17">
        <f t="shared" si="533"/>
        <v>11</v>
      </c>
      <c r="AL1945" s="17">
        <f t="shared" si="534"/>
        <v>2020</v>
      </c>
      <c r="AM1945" s="17">
        <f t="shared" ca="1" si="535"/>
        <v>13</v>
      </c>
      <c r="AN1945" s="18" t="str">
        <f>IFERROR(VLOOKUP(R1945*1,'[1]Ordenes de Servicio'!G:K,5,0),"No Cruza")</f>
        <v>No Cruza</v>
      </c>
      <c r="AO1945" s="17">
        <f t="shared" ca="1" si="536"/>
        <v>13</v>
      </c>
      <c r="AP1945" s="17">
        <f t="shared" si="537"/>
        <v>12</v>
      </c>
      <c r="AQ1945" s="17">
        <f t="shared" si="538"/>
        <v>11</v>
      </c>
      <c r="AR1945" s="17">
        <f t="shared" si="539"/>
        <v>2020</v>
      </c>
      <c r="AS1945" s="17">
        <f t="shared" ca="1" si="540"/>
        <v>13</v>
      </c>
      <c r="AT1945" s="17" t="str">
        <f t="shared" ca="1" si="543"/>
        <v>No</v>
      </c>
      <c r="AU1945" s="17">
        <f t="shared" si="541"/>
        <v>0</v>
      </c>
      <c r="AV1945" s="17" t="str">
        <f>+VLOOKUP(B1945,[1]Cruces!S:T,2,0)</f>
        <v>7. Ejecución en Campo OS BT</v>
      </c>
    </row>
    <row r="1946" spans="1:48" hidden="1" x14ac:dyDescent="0.25">
      <c r="A1946" s="17" t="s">
        <v>3643</v>
      </c>
      <c r="B1946" s="17" t="s">
        <v>68</v>
      </c>
      <c r="C1946" s="17">
        <v>1028296</v>
      </c>
      <c r="D1946" s="17">
        <v>10047607</v>
      </c>
      <c r="E1946" s="17" t="s">
        <v>93</v>
      </c>
      <c r="F1946" s="17" t="s">
        <v>932</v>
      </c>
      <c r="G1946" s="17" t="s">
        <v>3644</v>
      </c>
      <c r="H1946" s="17">
        <v>3005187295</v>
      </c>
      <c r="I1946" s="17" t="s">
        <v>71</v>
      </c>
      <c r="J1946" s="17" t="s">
        <v>3645</v>
      </c>
      <c r="K1946" s="17" t="s">
        <v>97</v>
      </c>
      <c r="L1946" s="17" t="s">
        <v>935</v>
      </c>
      <c r="M1946" s="17" t="s">
        <v>936</v>
      </c>
      <c r="N1946" s="17" t="s">
        <v>75</v>
      </c>
      <c r="O1946" s="17">
        <v>20200824</v>
      </c>
      <c r="P1946" s="17">
        <v>20200930</v>
      </c>
      <c r="Q1946" s="17">
        <v>3410</v>
      </c>
      <c r="R1946" s="17">
        <v>28253695</v>
      </c>
      <c r="S1946" s="17" t="s">
        <v>76</v>
      </c>
      <c r="T1946" s="17" t="s">
        <v>63</v>
      </c>
      <c r="U1946" s="17" t="s">
        <v>91</v>
      </c>
      <c r="V1946" s="17">
        <f t="shared" si="542"/>
        <v>30</v>
      </c>
      <c r="W1946" s="17">
        <v>30000</v>
      </c>
      <c r="X1946" s="17" t="s">
        <v>89</v>
      </c>
      <c r="Y1946" s="17" t="s">
        <v>136</v>
      </c>
      <c r="Z1946" s="17">
        <v>20200930</v>
      </c>
      <c r="AA1946" s="17" t="s">
        <v>78</v>
      </c>
      <c r="AB1946" s="17">
        <v>1</v>
      </c>
      <c r="AC1946" s="17" t="str">
        <f>IFERROR(VLOOKUP(A1946,[1]Cruces!AJ:AK,2,0),VLOOKUP(CONCATENATE(X1946,AA1946),[1]Cruces!G:H,2,0))</f>
        <v>Solicitud de Obra</v>
      </c>
      <c r="AD1946" s="17">
        <f t="shared" si="528"/>
        <v>24</v>
      </c>
      <c r="AE1946" s="17">
        <f t="shared" si="529"/>
        <v>8</v>
      </c>
      <c r="AF1946" s="17">
        <f t="shared" si="530"/>
        <v>2020</v>
      </c>
      <c r="AG1946" s="17" t="str">
        <f>IFERROR(VLOOKUP(MID(A1946,2,4)*1,[1]Cruces!K:L,2,0),"Verificar")</f>
        <v>Magdalena</v>
      </c>
      <c r="AH1946" s="17">
        <f t="shared" ca="1" si="531"/>
        <v>93</v>
      </c>
      <c r="AI1946" s="17" t="str">
        <f>IFERROR(VLOOKUP(U1946,[1]Cruces!$O$1:$P$6,2,0),"Sin Orden")</f>
        <v>Resuelta</v>
      </c>
      <c r="AJ1946" s="17">
        <f t="shared" si="532"/>
        <v>30</v>
      </c>
      <c r="AK1946" s="17">
        <f t="shared" si="533"/>
        <v>9</v>
      </c>
      <c r="AL1946" s="17">
        <f t="shared" si="534"/>
        <v>2020</v>
      </c>
      <c r="AM1946" s="17">
        <f t="shared" ca="1" si="535"/>
        <v>56</v>
      </c>
      <c r="AN1946" s="18" t="str">
        <f>IFERROR(VLOOKUP(R1946*1,'[1]Ordenes de Servicio'!G:K,5,0),"No Cruza")</f>
        <v>No Cruza</v>
      </c>
      <c r="AO1946" s="17">
        <f t="shared" ca="1" si="536"/>
        <v>37</v>
      </c>
      <c r="AP1946" s="17">
        <f t="shared" si="537"/>
        <v>30</v>
      </c>
      <c r="AQ1946" s="17">
        <f t="shared" si="538"/>
        <v>9</v>
      </c>
      <c r="AR1946" s="17">
        <f t="shared" si="539"/>
        <v>2020</v>
      </c>
      <c r="AS1946" s="17">
        <f t="shared" ca="1" si="540"/>
        <v>56</v>
      </c>
      <c r="AT1946" s="17" t="str">
        <f t="shared" ca="1" si="543"/>
        <v>No</v>
      </c>
      <c r="AU1946" s="17">
        <f t="shared" si="541"/>
        <v>0</v>
      </c>
      <c r="AV1946" s="17" t="str">
        <f>+VLOOKUP(B1946,[1]Cruces!S:T,2,0)</f>
        <v>5. Consultoría / Adjudicación</v>
      </c>
    </row>
    <row r="1947" spans="1:48" hidden="1" x14ac:dyDescent="0.25">
      <c r="A1947" s="17" t="s">
        <v>8917</v>
      </c>
      <c r="B1947" s="17" t="s">
        <v>6595</v>
      </c>
      <c r="C1947" s="17">
        <v>0</v>
      </c>
      <c r="D1947" s="17">
        <v>0</v>
      </c>
      <c r="E1947" s="17" t="s">
        <v>55</v>
      </c>
      <c r="F1947" s="17" t="s">
        <v>232</v>
      </c>
      <c r="G1947" s="17" t="s">
        <v>8918</v>
      </c>
      <c r="H1947" s="17">
        <v>0</v>
      </c>
      <c r="I1947" s="17" t="s">
        <v>71</v>
      </c>
      <c r="J1947" s="17" t="s">
        <v>59</v>
      </c>
      <c r="K1947" s="17" t="s">
        <v>8919</v>
      </c>
      <c r="L1947" s="17" t="s">
        <v>7475</v>
      </c>
      <c r="M1947" s="17" t="s">
        <v>7476</v>
      </c>
      <c r="N1947" s="17" t="s">
        <v>6600</v>
      </c>
      <c r="O1947" s="17">
        <v>20191115</v>
      </c>
      <c r="P1947" s="17">
        <v>20191117</v>
      </c>
      <c r="Q1947" s="17">
        <v>1170</v>
      </c>
      <c r="R1947" s="17">
        <v>27802900</v>
      </c>
      <c r="S1947" s="17" t="s">
        <v>6601</v>
      </c>
      <c r="T1947" s="17" t="s">
        <v>63</v>
      </c>
      <c r="U1947" s="17" t="s">
        <v>91</v>
      </c>
      <c r="V1947" s="17">
        <f t="shared" si="542"/>
        <v>3</v>
      </c>
      <c r="W1947" s="17">
        <v>3000</v>
      </c>
      <c r="X1947" s="17" t="s">
        <v>7065</v>
      </c>
      <c r="Y1947" s="17" t="s">
        <v>6595</v>
      </c>
      <c r="Z1947" s="17">
        <v>20191117</v>
      </c>
      <c r="AA1947" s="17" t="s">
        <v>1947</v>
      </c>
      <c r="AB1947" s="17">
        <v>1</v>
      </c>
      <c r="AC1947" s="17" t="str">
        <f>IFERROR(VLOOKUP(A1947,[1]Cruces!AJ:AK,2,0),VLOOKUP(CONCATENATE(X1947,AA1947),[1]Cruces!G:H,2,0))</f>
        <v>Solicitud por BT</v>
      </c>
      <c r="AD1947" s="17">
        <f t="shared" si="528"/>
        <v>15</v>
      </c>
      <c r="AE1947" s="17">
        <f t="shared" si="529"/>
        <v>11</v>
      </c>
      <c r="AF1947" s="17">
        <f t="shared" si="530"/>
        <v>2019</v>
      </c>
      <c r="AG1947" s="17" t="str">
        <f>IFERROR(VLOOKUP(MID(A1947,2,4)*1,[1]Cruces!K:L,2,0),"Verificar")</f>
        <v>Atlántico Norte</v>
      </c>
      <c r="AH1947" s="17">
        <f t="shared" ca="1" si="531"/>
        <v>376</v>
      </c>
      <c r="AI1947" s="17" t="str">
        <f>IFERROR(VLOOKUP(U1947,[1]Cruces!$O$1:$P$6,2,0),"Sin Orden")</f>
        <v>Resuelta</v>
      </c>
      <c r="AJ1947" s="17">
        <f t="shared" si="532"/>
        <v>17</v>
      </c>
      <c r="AK1947" s="17">
        <f t="shared" si="533"/>
        <v>11</v>
      </c>
      <c r="AL1947" s="17">
        <f t="shared" si="534"/>
        <v>2019</v>
      </c>
      <c r="AM1947" s="17">
        <f t="shared" ca="1" si="535"/>
        <v>374</v>
      </c>
      <c r="AN1947" s="18" t="str">
        <f>IFERROR(VLOOKUP(R1947*1,'[1]Ordenes de Servicio'!G:K,5,0),"No Cruza")</f>
        <v>No Cruza</v>
      </c>
      <c r="AO1947" s="17">
        <f t="shared" ca="1" si="536"/>
        <v>2</v>
      </c>
      <c r="AP1947" s="17">
        <f t="shared" si="537"/>
        <v>17</v>
      </c>
      <c r="AQ1947" s="17">
        <f t="shared" si="538"/>
        <v>11</v>
      </c>
      <c r="AR1947" s="17">
        <f t="shared" si="539"/>
        <v>2019</v>
      </c>
      <c r="AS1947" s="17">
        <f t="shared" ca="1" si="540"/>
        <v>374</v>
      </c>
      <c r="AT1947" s="17" t="str">
        <f t="shared" ca="1" si="543"/>
        <v>Si</v>
      </c>
      <c r="AU1947" s="17">
        <f t="shared" si="541"/>
        <v>0</v>
      </c>
      <c r="AV1947" s="17" t="str">
        <f>+VLOOKUP(B1947,[1]Cruces!S:T,2,0)</f>
        <v>7. Ejecución en Campo OS BT</v>
      </c>
    </row>
    <row r="1948" spans="1:48" hidden="1" x14ac:dyDescent="0.25">
      <c r="A1948" s="17" t="s">
        <v>8920</v>
      </c>
      <c r="B1948" s="17" t="s">
        <v>6595</v>
      </c>
      <c r="C1948" s="17">
        <v>0</v>
      </c>
      <c r="D1948" s="17">
        <v>0</v>
      </c>
      <c r="E1948" s="17" t="s">
        <v>55</v>
      </c>
      <c r="F1948" s="17" t="s">
        <v>5366</v>
      </c>
      <c r="G1948" s="17" t="s">
        <v>8921</v>
      </c>
      <c r="H1948" s="17">
        <v>3002437637</v>
      </c>
      <c r="I1948" s="17" t="s">
        <v>71</v>
      </c>
      <c r="J1948" s="17" t="s">
        <v>59</v>
      </c>
      <c r="K1948" s="17" t="s">
        <v>8922</v>
      </c>
      <c r="L1948" s="17" t="s">
        <v>5368</v>
      </c>
      <c r="M1948" s="17" t="s">
        <v>5369</v>
      </c>
      <c r="N1948" s="17" t="s">
        <v>6600</v>
      </c>
      <c r="O1948" s="17">
        <v>20200820</v>
      </c>
      <c r="P1948" s="17">
        <v>20200825</v>
      </c>
      <c r="Q1948" s="17">
        <v>1180</v>
      </c>
      <c r="R1948" s="17">
        <v>28021628</v>
      </c>
      <c r="S1948" s="17" t="s">
        <v>6601</v>
      </c>
      <c r="T1948" s="17" t="s">
        <v>63</v>
      </c>
      <c r="U1948" s="17" t="s">
        <v>91</v>
      </c>
      <c r="V1948" s="17">
        <f t="shared" si="542"/>
        <v>3</v>
      </c>
      <c r="W1948" s="17">
        <v>3000</v>
      </c>
      <c r="X1948" s="17" t="s">
        <v>7065</v>
      </c>
      <c r="Y1948" s="17" t="s">
        <v>6595</v>
      </c>
      <c r="Z1948" s="17">
        <v>20200825</v>
      </c>
      <c r="AA1948" s="17" t="s">
        <v>1947</v>
      </c>
      <c r="AB1948" s="17">
        <v>1</v>
      </c>
      <c r="AC1948" s="17" t="str">
        <f>IFERROR(VLOOKUP(A1948,[1]Cruces!AJ:AK,2,0),VLOOKUP(CONCATENATE(X1948,AA1948),[1]Cruces!G:H,2,0))</f>
        <v>Solicitud por BT</v>
      </c>
      <c r="AD1948" s="17">
        <f t="shared" si="528"/>
        <v>20</v>
      </c>
      <c r="AE1948" s="17">
        <f t="shared" si="529"/>
        <v>8</v>
      </c>
      <c r="AF1948" s="17">
        <f t="shared" si="530"/>
        <v>2020</v>
      </c>
      <c r="AG1948" s="17" t="str">
        <f>IFERROR(VLOOKUP(MID(A1948,2,4)*1,[1]Cruces!K:L,2,0),"Verificar")</f>
        <v>Atlántico Norte</v>
      </c>
      <c r="AH1948" s="17">
        <f t="shared" ca="1" si="531"/>
        <v>97</v>
      </c>
      <c r="AI1948" s="17" t="str">
        <f>IFERROR(VLOOKUP(U1948,[1]Cruces!$O$1:$P$6,2,0),"Sin Orden")</f>
        <v>Resuelta</v>
      </c>
      <c r="AJ1948" s="17">
        <f t="shared" si="532"/>
        <v>25</v>
      </c>
      <c r="AK1948" s="17">
        <f t="shared" si="533"/>
        <v>8</v>
      </c>
      <c r="AL1948" s="17">
        <f t="shared" si="534"/>
        <v>2020</v>
      </c>
      <c r="AM1948" s="17">
        <f t="shared" ca="1" si="535"/>
        <v>92</v>
      </c>
      <c r="AN1948" s="18" t="str">
        <f>IFERROR(VLOOKUP(R1948*1,'[1]Ordenes de Servicio'!G:K,5,0),"No Cruza")</f>
        <v>No Cruza</v>
      </c>
      <c r="AO1948" s="17">
        <f t="shared" ca="1" si="536"/>
        <v>5</v>
      </c>
      <c r="AP1948" s="17">
        <f t="shared" si="537"/>
        <v>25</v>
      </c>
      <c r="AQ1948" s="17">
        <f t="shared" si="538"/>
        <v>8</v>
      </c>
      <c r="AR1948" s="17">
        <f t="shared" si="539"/>
        <v>2020</v>
      </c>
      <c r="AS1948" s="17">
        <f t="shared" ca="1" si="540"/>
        <v>92</v>
      </c>
      <c r="AT1948" s="17" t="str">
        <f t="shared" ca="1" si="543"/>
        <v>No</v>
      </c>
      <c r="AU1948" s="17">
        <f t="shared" si="541"/>
        <v>0</v>
      </c>
      <c r="AV1948" s="17" t="str">
        <f>+VLOOKUP(B1948,[1]Cruces!S:T,2,0)</f>
        <v>7. Ejecución en Campo OS BT</v>
      </c>
    </row>
    <row r="1949" spans="1:48" x14ac:dyDescent="0.25">
      <c r="A1949" s="17" t="s">
        <v>3646</v>
      </c>
      <c r="B1949" s="17" t="s">
        <v>80</v>
      </c>
      <c r="C1949" s="17">
        <v>2856030</v>
      </c>
      <c r="D1949" s="17">
        <v>0</v>
      </c>
      <c r="E1949" s="17" t="s">
        <v>55</v>
      </c>
      <c r="F1949" s="17" t="s">
        <v>107</v>
      </c>
      <c r="G1949" s="17" t="s">
        <v>3647</v>
      </c>
      <c r="H1949" s="17">
        <v>3052935756</v>
      </c>
      <c r="I1949" s="17" t="s">
        <v>71</v>
      </c>
      <c r="J1949" s="17" t="s">
        <v>59</v>
      </c>
      <c r="K1949" s="17" t="s">
        <v>97</v>
      </c>
      <c r="L1949" s="17" t="s">
        <v>325</v>
      </c>
      <c r="M1949" s="17" t="s">
        <v>326</v>
      </c>
      <c r="N1949" s="17" t="s">
        <v>87</v>
      </c>
      <c r="O1949" s="17">
        <v>20130502</v>
      </c>
      <c r="P1949" s="17">
        <v>20140409</v>
      </c>
      <c r="Q1949" s="17">
        <v>1110</v>
      </c>
      <c r="R1949" s="17">
        <v>20047419</v>
      </c>
      <c r="S1949" s="17" t="s">
        <v>76</v>
      </c>
      <c r="T1949" s="17" t="s">
        <v>63</v>
      </c>
      <c r="U1949" s="17" t="s">
        <v>91</v>
      </c>
      <c r="V1949" s="17">
        <f t="shared" si="542"/>
        <v>75</v>
      </c>
      <c r="W1949" s="17">
        <v>75000</v>
      </c>
      <c r="X1949" s="17" t="s">
        <v>89</v>
      </c>
      <c r="Y1949" s="17" t="s">
        <v>80</v>
      </c>
      <c r="Z1949" s="17">
        <v>20140409</v>
      </c>
      <c r="AA1949" s="17" t="s">
        <v>78</v>
      </c>
      <c r="AB1949" s="17">
        <v>1</v>
      </c>
      <c r="AC1949" s="17" t="str">
        <f>IFERROR(VLOOKUP(A1949,[1]Cruces!AJ:AK,2,0),VLOOKUP(CONCATENATE(X1949,AA1949),[1]Cruces!G:H,2,0))</f>
        <v>Solicitud de Obra</v>
      </c>
      <c r="AD1949" s="17">
        <f t="shared" si="528"/>
        <v>2</v>
      </c>
      <c r="AE1949" s="17">
        <f t="shared" si="529"/>
        <v>5</v>
      </c>
      <c r="AF1949" s="17">
        <f t="shared" si="530"/>
        <v>2013</v>
      </c>
      <c r="AG1949" s="17" t="str">
        <f>IFERROR(VLOOKUP(MID(A1949,2,4)*1,[1]Cruces!K:L,2,0),"Verificar")</f>
        <v>Atlántico Norte</v>
      </c>
      <c r="AH1949" s="17">
        <f t="shared" ca="1" si="531"/>
        <v>2764</v>
      </c>
      <c r="AI1949" s="17" t="str">
        <f>IFERROR(VLOOKUP(U1949,[1]Cruces!$O$1:$P$6,2,0),"Sin Orden")</f>
        <v>Resuelta</v>
      </c>
      <c r="AJ1949" s="17">
        <f t="shared" si="532"/>
        <v>9</v>
      </c>
      <c r="AK1949" s="17">
        <f t="shared" si="533"/>
        <v>4</v>
      </c>
      <c r="AL1949" s="17">
        <f t="shared" si="534"/>
        <v>2014</v>
      </c>
      <c r="AM1949" s="17">
        <f t="shared" ca="1" si="535"/>
        <v>2422</v>
      </c>
      <c r="AN1949" s="18" t="str">
        <f>IFERROR(VLOOKUP(R1949*1,'[1]Ordenes de Servicio'!G:K,5,0),"No Cruza")</f>
        <v>No Cruza</v>
      </c>
      <c r="AO1949" s="17">
        <f t="shared" ca="1" si="536"/>
        <v>342</v>
      </c>
      <c r="AP1949" s="17">
        <f t="shared" si="537"/>
        <v>9</v>
      </c>
      <c r="AQ1949" s="17">
        <f t="shared" si="538"/>
        <v>4</v>
      </c>
      <c r="AR1949" s="17">
        <f t="shared" si="539"/>
        <v>2014</v>
      </c>
      <c r="AS1949" s="17">
        <f t="shared" ca="1" si="540"/>
        <v>2422</v>
      </c>
      <c r="AT1949" s="17" t="str">
        <f t="shared" ca="1" si="543"/>
        <v>Si</v>
      </c>
      <c r="AU1949" s="17">
        <f t="shared" si="541"/>
        <v>0</v>
      </c>
      <c r="AV1949" s="17" t="str">
        <f>+VLOOKUP(B1949,[1]Cruces!S:T,2,0)</f>
        <v>8. Puesta en Servicio</v>
      </c>
    </row>
    <row r="1950" spans="1:48" hidden="1" x14ac:dyDescent="0.25">
      <c r="A1950" s="17" t="s">
        <v>3648</v>
      </c>
      <c r="B1950" s="17" t="s">
        <v>54</v>
      </c>
      <c r="C1950" s="17">
        <v>0</v>
      </c>
      <c r="D1950" s="17">
        <v>0</v>
      </c>
      <c r="E1950" s="17" t="s">
        <v>55</v>
      </c>
      <c r="F1950" s="17" t="s">
        <v>107</v>
      </c>
      <c r="G1950" s="17" t="s">
        <v>3649</v>
      </c>
      <c r="H1950" s="17">
        <v>0</v>
      </c>
      <c r="I1950" s="17" t="s">
        <v>116</v>
      </c>
      <c r="J1950" s="17" t="s">
        <v>59</v>
      </c>
      <c r="K1950" s="17" t="s">
        <v>3650</v>
      </c>
      <c r="L1950" s="17" t="s">
        <v>117</v>
      </c>
      <c r="M1950" s="17" t="s">
        <v>118</v>
      </c>
      <c r="N1950" s="17" t="s">
        <v>62</v>
      </c>
      <c r="O1950" s="17">
        <v>20200609</v>
      </c>
      <c r="P1950" s="17">
        <v>20200619</v>
      </c>
      <c r="Q1950" s="17">
        <v>9530</v>
      </c>
      <c r="R1950" s="17">
        <v>27618352</v>
      </c>
      <c r="S1950" s="17" t="s">
        <v>100</v>
      </c>
      <c r="T1950" s="17" t="s">
        <v>63</v>
      </c>
      <c r="U1950" s="17" t="s">
        <v>91</v>
      </c>
      <c r="V1950" s="17">
        <f t="shared" si="542"/>
        <v>112.5</v>
      </c>
      <c r="W1950" s="17">
        <v>112500</v>
      </c>
      <c r="X1950" s="17" t="s">
        <v>64</v>
      </c>
      <c r="Y1950" s="17" t="s">
        <v>65</v>
      </c>
      <c r="Z1950" s="17">
        <v>20200619</v>
      </c>
      <c r="AA1950" s="17" t="s">
        <v>78</v>
      </c>
      <c r="AB1950" s="17">
        <v>1</v>
      </c>
      <c r="AC1950" s="17" t="str">
        <f>IFERROR(VLOOKUP(A1950,[1]Cruces!AJ:AK,2,0),VLOOKUP(CONCATENATE(X1950,AA1950),[1]Cruces!G:H,2,0))</f>
        <v>Solicitud de Obra</v>
      </c>
      <c r="AD1950" s="17">
        <f t="shared" si="528"/>
        <v>9</v>
      </c>
      <c r="AE1950" s="17">
        <f t="shared" si="529"/>
        <v>6</v>
      </c>
      <c r="AF1950" s="17">
        <f t="shared" si="530"/>
        <v>2020</v>
      </c>
      <c r="AG1950" s="17" t="str">
        <f>IFERROR(VLOOKUP(MID(A1950,2,4)*1,[1]Cruces!K:L,2,0),"Verificar")</f>
        <v>Atlántico Norte</v>
      </c>
      <c r="AH1950" s="17">
        <f t="shared" ca="1" si="531"/>
        <v>169</v>
      </c>
      <c r="AI1950" s="17" t="str">
        <f>IFERROR(VLOOKUP(U1950,[1]Cruces!$O$1:$P$6,2,0),"Sin Orden")</f>
        <v>Resuelta</v>
      </c>
      <c r="AJ1950" s="17">
        <f t="shared" si="532"/>
        <v>19</v>
      </c>
      <c r="AK1950" s="17">
        <f t="shared" si="533"/>
        <v>6</v>
      </c>
      <c r="AL1950" s="17">
        <f t="shared" si="534"/>
        <v>2020</v>
      </c>
      <c r="AM1950" s="17">
        <f t="shared" ca="1" si="535"/>
        <v>159</v>
      </c>
      <c r="AN1950" s="18" t="str">
        <f>IFERROR(VLOOKUP(R1950*1,'[1]Ordenes de Servicio'!G:K,5,0),"No Cruza")</f>
        <v>No Cruza</v>
      </c>
      <c r="AO1950" s="17">
        <f t="shared" ca="1" si="536"/>
        <v>10</v>
      </c>
      <c r="AP1950" s="17">
        <f t="shared" si="537"/>
        <v>19</v>
      </c>
      <c r="AQ1950" s="17">
        <f t="shared" si="538"/>
        <v>6</v>
      </c>
      <c r="AR1950" s="17">
        <f t="shared" si="539"/>
        <v>2020</v>
      </c>
      <c r="AS1950" s="17">
        <f t="shared" ca="1" si="540"/>
        <v>159</v>
      </c>
      <c r="AT1950" s="17" t="str">
        <f t="shared" ca="1" si="543"/>
        <v>No</v>
      </c>
      <c r="AU1950" s="17">
        <f t="shared" si="541"/>
        <v>0</v>
      </c>
      <c r="AV1950" s="17" t="str">
        <f>+VLOOKUP(B1950,[1]Cruces!S:T,2,0)</f>
        <v>4. Presupuesto de Obra</v>
      </c>
    </row>
    <row r="1951" spans="1:48" hidden="1" x14ac:dyDescent="0.25">
      <c r="A1951" s="17" t="s">
        <v>3651</v>
      </c>
      <c r="B1951" s="17" t="s">
        <v>54</v>
      </c>
      <c r="C1951" s="17">
        <v>0</v>
      </c>
      <c r="D1951" s="17">
        <v>0</v>
      </c>
      <c r="E1951" s="17" t="s">
        <v>55</v>
      </c>
      <c r="F1951" s="17" t="s">
        <v>126</v>
      </c>
      <c r="G1951" s="17" t="s">
        <v>3652</v>
      </c>
      <c r="H1951" s="17">
        <v>0</v>
      </c>
      <c r="I1951" s="17" t="s">
        <v>116</v>
      </c>
      <c r="J1951" s="17" t="s">
        <v>59</v>
      </c>
      <c r="K1951" s="17" t="s">
        <v>3653</v>
      </c>
      <c r="L1951" s="17" t="s">
        <v>129</v>
      </c>
      <c r="M1951" s="17" t="s">
        <v>130</v>
      </c>
      <c r="N1951" s="17" t="s">
        <v>62</v>
      </c>
      <c r="O1951" s="17">
        <v>20201015</v>
      </c>
      <c r="P1951" s="17">
        <v>20201029</v>
      </c>
      <c r="Q1951" s="17">
        <v>7752</v>
      </c>
      <c r="R1951" s="17">
        <v>28234598</v>
      </c>
      <c r="S1951" s="17" t="s">
        <v>100</v>
      </c>
      <c r="T1951" s="17" t="s">
        <v>63</v>
      </c>
      <c r="U1951" s="17" t="s">
        <v>91</v>
      </c>
      <c r="V1951" s="17">
        <f t="shared" si="542"/>
        <v>25</v>
      </c>
      <c r="W1951" s="17">
        <v>25000</v>
      </c>
      <c r="X1951" s="17" t="s">
        <v>64</v>
      </c>
      <c r="Y1951" s="17" t="s">
        <v>65</v>
      </c>
      <c r="Z1951" s="17">
        <v>20201029</v>
      </c>
      <c r="AA1951" s="17" t="s">
        <v>78</v>
      </c>
      <c r="AB1951" s="17">
        <v>1</v>
      </c>
      <c r="AC1951" s="17" t="str">
        <f>IFERROR(VLOOKUP(A1951,[1]Cruces!AJ:AK,2,0),VLOOKUP(CONCATENATE(X1951,AA1951),[1]Cruces!G:H,2,0))</f>
        <v>Solicitud de Obra</v>
      </c>
      <c r="AD1951" s="17">
        <f t="shared" si="528"/>
        <v>15</v>
      </c>
      <c r="AE1951" s="17">
        <f t="shared" si="529"/>
        <v>10</v>
      </c>
      <c r="AF1951" s="17">
        <f t="shared" si="530"/>
        <v>2020</v>
      </c>
      <c r="AG1951" s="17" t="str">
        <f>IFERROR(VLOOKUP(MID(A1951,2,4)*1,[1]Cruces!K:L,2,0),"Verificar")</f>
        <v>Guajira</v>
      </c>
      <c r="AH1951" s="17">
        <f t="shared" ca="1" si="531"/>
        <v>41</v>
      </c>
      <c r="AI1951" s="17" t="str">
        <f>IFERROR(VLOOKUP(U1951,[1]Cruces!$O$1:$P$6,2,0),"Sin Orden")</f>
        <v>Resuelta</v>
      </c>
      <c r="AJ1951" s="17">
        <f t="shared" si="532"/>
        <v>29</v>
      </c>
      <c r="AK1951" s="17">
        <f t="shared" si="533"/>
        <v>10</v>
      </c>
      <c r="AL1951" s="17">
        <f t="shared" si="534"/>
        <v>2020</v>
      </c>
      <c r="AM1951" s="17">
        <f t="shared" ca="1" si="535"/>
        <v>27</v>
      </c>
      <c r="AN1951" s="18" t="str">
        <f>IFERROR(VLOOKUP(R1951*1,'[1]Ordenes de Servicio'!G:K,5,0),"No Cruza")</f>
        <v>No Cruza</v>
      </c>
      <c r="AO1951" s="17">
        <f t="shared" ca="1" si="536"/>
        <v>14</v>
      </c>
      <c r="AP1951" s="17">
        <f t="shared" si="537"/>
        <v>29</v>
      </c>
      <c r="AQ1951" s="17">
        <f t="shared" si="538"/>
        <v>10</v>
      </c>
      <c r="AR1951" s="17">
        <f t="shared" si="539"/>
        <v>2020</v>
      </c>
      <c r="AS1951" s="17">
        <f t="shared" ca="1" si="540"/>
        <v>27</v>
      </c>
      <c r="AT1951" s="17" t="str">
        <f t="shared" ca="1" si="543"/>
        <v>No</v>
      </c>
      <c r="AU1951" s="17">
        <f t="shared" si="541"/>
        <v>0</v>
      </c>
      <c r="AV1951" s="17" t="str">
        <f>+VLOOKUP(B1951,[1]Cruces!S:T,2,0)</f>
        <v>4. Presupuesto de Obra</v>
      </c>
    </row>
    <row r="1952" spans="1:48" hidden="1" x14ac:dyDescent="0.25">
      <c r="A1952" s="17" t="s">
        <v>3654</v>
      </c>
      <c r="B1952" s="17" t="s">
        <v>68</v>
      </c>
      <c r="C1952" s="17">
        <v>0</v>
      </c>
      <c r="D1952" s="17">
        <v>0</v>
      </c>
      <c r="E1952" s="17" t="s">
        <v>55</v>
      </c>
      <c r="F1952" s="17" t="s">
        <v>232</v>
      </c>
      <c r="G1952" s="17" t="s">
        <v>3655</v>
      </c>
      <c r="H1952" s="20">
        <v>3005103610</v>
      </c>
      <c r="I1952" s="17" t="s">
        <v>83</v>
      </c>
      <c r="J1952" s="17" t="s">
        <v>59</v>
      </c>
      <c r="K1952" s="17" t="s">
        <v>3656</v>
      </c>
      <c r="L1952" s="17" t="s">
        <v>280</v>
      </c>
      <c r="M1952" s="17" t="s">
        <v>281</v>
      </c>
      <c r="N1952" s="17" t="s">
        <v>75</v>
      </c>
      <c r="O1952" s="17">
        <v>20191122</v>
      </c>
      <c r="P1952" s="17">
        <v>20200320</v>
      </c>
      <c r="Q1952" s="17">
        <v>9520</v>
      </c>
      <c r="R1952" s="17">
        <v>26949154</v>
      </c>
      <c r="S1952" s="17" t="s">
        <v>100</v>
      </c>
      <c r="T1952" s="17" t="s">
        <v>63</v>
      </c>
      <c r="U1952" s="17" t="s">
        <v>91</v>
      </c>
      <c r="V1952" s="17">
        <f t="shared" si="542"/>
        <v>112.5</v>
      </c>
      <c r="W1952" s="17">
        <v>112500</v>
      </c>
      <c r="X1952" s="17" t="s">
        <v>64</v>
      </c>
      <c r="Y1952" s="17" t="s">
        <v>150</v>
      </c>
      <c r="Z1952" s="17">
        <v>20200915</v>
      </c>
      <c r="AA1952" s="17" t="s">
        <v>78</v>
      </c>
      <c r="AB1952" s="17">
        <v>1</v>
      </c>
      <c r="AC1952" s="17" t="str">
        <f>IFERROR(VLOOKUP(A1952,[1]Cruces!AJ:AK,2,0),VLOOKUP(CONCATENATE(X1952,AA1952),[1]Cruces!G:H,2,0))</f>
        <v>Solicitud de Obra</v>
      </c>
      <c r="AD1952" s="17">
        <f t="shared" si="528"/>
        <v>22</v>
      </c>
      <c r="AE1952" s="17">
        <f t="shared" si="529"/>
        <v>11</v>
      </c>
      <c r="AF1952" s="17">
        <f t="shared" si="530"/>
        <v>2019</v>
      </c>
      <c r="AG1952" s="17" t="str">
        <f>IFERROR(VLOOKUP(MID(A1952,2,4)*1,[1]Cruces!K:L,2,0),"Verificar")</f>
        <v>Atlántico Sur</v>
      </c>
      <c r="AH1952" s="17">
        <f t="shared" ca="1" si="531"/>
        <v>369</v>
      </c>
      <c r="AI1952" s="17" t="str">
        <f>IFERROR(VLOOKUP(U1952,[1]Cruces!$O$1:$P$6,2,0),"Sin Orden")</f>
        <v>Resuelta</v>
      </c>
      <c r="AJ1952" s="17">
        <f t="shared" si="532"/>
        <v>15</v>
      </c>
      <c r="AK1952" s="17">
        <f t="shared" si="533"/>
        <v>9</v>
      </c>
      <c r="AL1952" s="17">
        <f t="shared" si="534"/>
        <v>2020</v>
      </c>
      <c r="AM1952" s="17">
        <f t="shared" ca="1" si="535"/>
        <v>71</v>
      </c>
      <c r="AN1952" s="18" t="str">
        <f>IFERROR(VLOOKUP(R1952*1,'[1]Ordenes de Servicio'!G:K,5,0),"No Cruza")</f>
        <v>No Cruza</v>
      </c>
      <c r="AO1952" s="17">
        <f t="shared" ca="1" si="536"/>
        <v>298</v>
      </c>
      <c r="AP1952" s="17">
        <f t="shared" si="537"/>
        <v>20</v>
      </c>
      <c r="AQ1952" s="17">
        <f t="shared" si="538"/>
        <v>3</v>
      </c>
      <c r="AR1952" s="17">
        <f t="shared" si="539"/>
        <v>2020</v>
      </c>
      <c r="AS1952" s="17">
        <f t="shared" ca="1" si="540"/>
        <v>250</v>
      </c>
      <c r="AT1952" s="17" t="str">
        <f t="shared" ca="1" si="543"/>
        <v>No</v>
      </c>
      <c r="AU1952" s="17">
        <f t="shared" si="541"/>
        <v>179</v>
      </c>
      <c r="AV1952" s="17" t="str">
        <f>+VLOOKUP(B1952,[1]Cruces!S:T,2,0)</f>
        <v>5. Consultoría / Adjudicación</v>
      </c>
    </row>
    <row r="1953" spans="1:48" hidden="1" x14ac:dyDescent="0.25">
      <c r="A1953" s="17" t="s">
        <v>3657</v>
      </c>
      <c r="B1953" s="17" t="s">
        <v>54</v>
      </c>
      <c r="C1953" s="17">
        <v>0</v>
      </c>
      <c r="D1953" s="17">
        <v>0</v>
      </c>
      <c r="E1953" s="17" t="s">
        <v>55</v>
      </c>
      <c r="F1953" s="17" t="s">
        <v>107</v>
      </c>
      <c r="G1953" s="17" t="s">
        <v>2580</v>
      </c>
      <c r="H1953" s="17">
        <v>3952615</v>
      </c>
      <c r="I1953" s="17" t="s">
        <v>165</v>
      </c>
      <c r="J1953" s="17" t="s">
        <v>59</v>
      </c>
      <c r="K1953" s="17" t="s">
        <v>2581</v>
      </c>
      <c r="L1953" s="17" t="s">
        <v>145</v>
      </c>
      <c r="M1953" s="17" t="s">
        <v>146</v>
      </c>
      <c r="N1953" s="17" t="s">
        <v>62</v>
      </c>
      <c r="O1953" s="17">
        <v>20190422</v>
      </c>
      <c r="P1953" s="17">
        <v>20190429</v>
      </c>
      <c r="Q1953" s="17">
        <v>7541</v>
      </c>
      <c r="R1953" s="17">
        <v>26236895</v>
      </c>
      <c r="S1953" s="17" t="s">
        <v>100</v>
      </c>
      <c r="T1953" s="17" t="s">
        <v>63</v>
      </c>
      <c r="U1953" s="17" t="s">
        <v>91</v>
      </c>
      <c r="V1953" s="17">
        <f t="shared" si="542"/>
        <v>1</v>
      </c>
      <c r="W1953" s="17">
        <v>1000</v>
      </c>
      <c r="X1953" s="17" t="s">
        <v>64</v>
      </c>
      <c r="Y1953" s="17" t="s">
        <v>65</v>
      </c>
      <c r="Z1953" s="17">
        <v>20190429</v>
      </c>
      <c r="AA1953" s="17" t="s">
        <v>113</v>
      </c>
      <c r="AB1953" s="17">
        <v>1</v>
      </c>
      <c r="AC1953" s="17" t="str">
        <f>IFERROR(VLOOKUP(A1953,[1]Cruces!AJ:AK,2,0),VLOOKUP(CONCATENATE(X1953,AA1953),[1]Cruces!G:H,2,0))</f>
        <v>Solicitud de Obra</v>
      </c>
      <c r="AD1953" s="17">
        <f t="shared" si="528"/>
        <v>22</v>
      </c>
      <c r="AE1953" s="17">
        <f t="shared" si="529"/>
        <v>4</v>
      </c>
      <c r="AF1953" s="17">
        <f t="shared" si="530"/>
        <v>2019</v>
      </c>
      <c r="AG1953" s="17" t="str">
        <f>IFERROR(VLOOKUP(MID(A1953,2,4)*1,[1]Cruces!K:L,2,0),"Verificar")</f>
        <v>Atlántico Sur</v>
      </c>
      <c r="AH1953" s="17">
        <f t="shared" ca="1" si="531"/>
        <v>583</v>
      </c>
      <c r="AI1953" s="17" t="str">
        <f>IFERROR(VLOOKUP(U1953,[1]Cruces!$O$1:$P$6,2,0),"Sin Orden")</f>
        <v>Resuelta</v>
      </c>
      <c r="AJ1953" s="17">
        <f t="shared" si="532"/>
        <v>29</v>
      </c>
      <c r="AK1953" s="17">
        <f t="shared" si="533"/>
        <v>4</v>
      </c>
      <c r="AL1953" s="17">
        <f t="shared" si="534"/>
        <v>2019</v>
      </c>
      <c r="AM1953" s="17">
        <f t="shared" ca="1" si="535"/>
        <v>576</v>
      </c>
      <c r="AN1953" s="18" t="str">
        <f>IFERROR(VLOOKUP(R1953*1,'[1]Ordenes de Servicio'!G:K,5,0),"No Cruza")</f>
        <v>No Cruza</v>
      </c>
      <c r="AO1953" s="17">
        <f t="shared" ca="1" si="536"/>
        <v>7</v>
      </c>
      <c r="AP1953" s="17">
        <f t="shared" si="537"/>
        <v>29</v>
      </c>
      <c r="AQ1953" s="17">
        <f t="shared" si="538"/>
        <v>4</v>
      </c>
      <c r="AR1953" s="17">
        <f t="shared" si="539"/>
        <v>2019</v>
      </c>
      <c r="AS1953" s="17">
        <f t="shared" ca="1" si="540"/>
        <v>576</v>
      </c>
      <c r="AT1953" s="17" t="str">
        <f t="shared" ca="1" si="543"/>
        <v>Si</v>
      </c>
      <c r="AU1953" s="17">
        <f t="shared" si="541"/>
        <v>0</v>
      </c>
      <c r="AV1953" s="17" t="str">
        <f>+VLOOKUP(B1953,[1]Cruces!S:T,2,0)</f>
        <v>4. Presupuesto de Obra</v>
      </c>
    </row>
    <row r="1954" spans="1:48" hidden="1" x14ac:dyDescent="0.25">
      <c r="A1954" s="17" t="s">
        <v>8923</v>
      </c>
      <c r="B1954" s="17" t="s">
        <v>1943</v>
      </c>
      <c r="C1954" s="17">
        <v>0</v>
      </c>
      <c r="D1954" s="17">
        <v>0</v>
      </c>
      <c r="E1954" s="17" t="s">
        <v>55</v>
      </c>
      <c r="F1954" s="17" t="s">
        <v>232</v>
      </c>
      <c r="G1954" s="17" t="s">
        <v>8924</v>
      </c>
      <c r="H1954" s="17">
        <v>3132379260</v>
      </c>
      <c r="I1954" s="17" t="s">
        <v>71</v>
      </c>
      <c r="J1954" s="17" t="s">
        <v>59</v>
      </c>
      <c r="K1954" s="17" t="s">
        <v>8925</v>
      </c>
      <c r="L1954" s="17" t="s">
        <v>7475</v>
      </c>
      <c r="M1954" s="17" t="s">
        <v>7476</v>
      </c>
      <c r="N1954" s="17" t="s">
        <v>1946</v>
      </c>
      <c r="O1954" s="17">
        <v>20201119</v>
      </c>
      <c r="P1954" s="17">
        <v>20201119</v>
      </c>
      <c r="Q1954" s="17">
        <v>1210</v>
      </c>
      <c r="R1954" s="17">
        <v>28290351</v>
      </c>
      <c r="S1954" s="17" t="s">
        <v>6601</v>
      </c>
      <c r="T1954" s="17" t="s">
        <v>63</v>
      </c>
      <c r="U1954" s="17" t="s">
        <v>77</v>
      </c>
      <c r="V1954" s="17">
        <f t="shared" si="542"/>
        <v>3</v>
      </c>
      <c r="W1954" s="17">
        <v>3000</v>
      </c>
      <c r="X1954" s="17" t="s">
        <v>7065</v>
      </c>
      <c r="Y1954" s="17" t="s">
        <v>1943</v>
      </c>
      <c r="Z1954" s="17">
        <v>20201119</v>
      </c>
      <c r="AA1954" s="17" t="s">
        <v>1947</v>
      </c>
      <c r="AB1954" s="17">
        <v>1</v>
      </c>
      <c r="AC1954" s="17" t="str">
        <f>IFERROR(VLOOKUP(A1954,[1]Cruces!AJ:AK,2,0),VLOOKUP(CONCATENATE(X1954,AA1954),[1]Cruces!G:H,2,0))</f>
        <v>Solicitud por BT</v>
      </c>
      <c r="AD1954" s="17">
        <f t="shared" si="528"/>
        <v>19</v>
      </c>
      <c r="AE1954" s="17">
        <f t="shared" si="529"/>
        <v>11</v>
      </c>
      <c r="AF1954" s="17">
        <f t="shared" si="530"/>
        <v>2020</v>
      </c>
      <c r="AG1954" s="17" t="str">
        <f>IFERROR(VLOOKUP(MID(A1954,2,4)*1,[1]Cruces!K:L,2,0),"Verificar")</f>
        <v>Atlántico Sur</v>
      </c>
      <c r="AH1954" s="17">
        <f t="shared" ca="1" si="531"/>
        <v>6</v>
      </c>
      <c r="AI1954" s="17" t="str">
        <f>IFERROR(VLOOKUP(U1954,[1]Cruces!$O$1:$P$6,2,0),"Sin Orden")</f>
        <v>Pendiente</v>
      </c>
      <c r="AJ1954" s="17">
        <f t="shared" si="532"/>
        <v>19</v>
      </c>
      <c r="AK1954" s="17">
        <f t="shared" si="533"/>
        <v>11</v>
      </c>
      <c r="AL1954" s="17">
        <f t="shared" si="534"/>
        <v>2020</v>
      </c>
      <c r="AM1954" s="17">
        <f t="shared" ca="1" si="535"/>
        <v>6</v>
      </c>
      <c r="AN1954" s="18" t="str">
        <f>IFERROR(VLOOKUP(R1954*1,'[1]Ordenes de Servicio'!G:K,5,0),"No Cruza")</f>
        <v>No Cruza</v>
      </c>
      <c r="AO1954" s="17">
        <f t="shared" ca="1" si="536"/>
        <v>6</v>
      </c>
      <c r="AP1954" s="17">
        <f t="shared" si="537"/>
        <v>19</v>
      </c>
      <c r="AQ1954" s="17">
        <f t="shared" si="538"/>
        <v>11</v>
      </c>
      <c r="AR1954" s="17">
        <f t="shared" si="539"/>
        <v>2020</v>
      </c>
      <c r="AS1954" s="17">
        <f t="shared" ca="1" si="540"/>
        <v>6</v>
      </c>
      <c r="AT1954" s="17" t="str">
        <f t="shared" ca="1" si="543"/>
        <v>No</v>
      </c>
      <c r="AU1954" s="17">
        <f t="shared" si="541"/>
        <v>0</v>
      </c>
      <c r="AV1954" s="17" t="str">
        <f>+VLOOKUP(B1954,[1]Cruces!S:T,2,0)</f>
        <v>7. Ejecución en Campo OS BT</v>
      </c>
    </row>
    <row r="1955" spans="1:48" hidden="1" x14ac:dyDescent="0.25">
      <c r="A1955" s="17" t="s">
        <v>8926</v>
      </c>
      <c r="B1955" s="17" t="s">
        <v>569</v>
      </c>
      <c r="C1955" s="17">
        <v>5624397</v>
      </c>
      <c r="D1955" s="17">
        <v>25612497</v>
      </c>
      <c r="E1955" s="17" t="s">
        <v>93</v>
      </c>
      <c r="F1955" s="17" t="s">
        <v>126</v>
      </c>
      <c r="G1955" s="17" t="s">
        <v>8927</v>
      </c>
      <c r="H1955" s="17">
        <v>3206923074</v>
      </c>
      <c r="I1955" s="17" t="s">
        <v>71</v>
      </c>
      <c r="J1955" s="17" t="s">
        <v>8928</v>
      </c>
      <c r="K1955" s="17" t="s">
        <v>97</v>
      </c>
      <c r="L1955" s="17" t="s">
        <v>7448</v>
      </c>
      <c r="M1955" s="17" t="s">
        <v>7449</v>
      </c>
      <c r="N1955" s="17" t="s">
        <v>572</v>
      </c>
      <c r="O1955" s="17">
        <v>20200908</v>
      </c>
      <c r="P1955" s="17">
        <v>20200908</v>
      </c>
      <c r="Q1955" s="17">
        <v>7752</v>
      </c>
      <c r="R1955" s="17">
        <v>0</v>
      </c>
      <c r="S1955" s="17"/>
      <c r="T1955" s="17" t="s">
        <v>63</v>
      </c>
      <c r="U1955" s="17"/>
      <c r="V1955" s="17">
        <f t="shared" si="542"/>
        <v>3</v>
      </c>
      <c r="W1955" s="17">
        <v>3000</v>
      </c>
      <c r="X1955" s="17" t="s">
        <v>89</v>
      </c>
      <c r="Y1955" s="17" t="s">
        <v>150</v>
      </c>
      <c r="Z1955" s="17">
        <v>20200910</v>
      </c>
      <c r="AA1955" s="17" t="s">
        <v>1947</v>
      </c>
      <c r="AB1955" s="17">
        <v>1</v>
      </c>
      <c r="AC1955" s="17" t="str">
        <f>IFERROR(VLOOKUP(A1955,[1]Cruces!AJ:AK,2,0),VLOOKUP(CONCATENATE(X1955,AA1955),[1]Cruces!G:H,2,0))</f>
        <v>Solicitud por BT</v>
      </c>
      <c r="AD1955" s="17">
        <f t="shared" si="528"/>
        <v>8</v>
      </c>
      <c r="AE1955" s="17">
        <f t="shared" si="529"/>
        <v>9</v>
      </c>
      <c r="AF1955" s="17">
        <f t="shared" si="530"/>
        <v>2020</v>
      </c>
      <c r="AG1955" s="17" t="str">
        <f>IFERROR(VLOOKUP(MID(A1955,2,4)*1,[1]Cruces!K:L,2,0),"Verificar")</f>
        <v>Guajira</v>
      </c>
      <c r="AH1955" s="17">
        <f t="shared" ca="1" si="531"/>
        <v>78</v>
      </c>
      <c r="AI1955" s="17" t="str">
        <f>IFERROR(VLOOKUP(U1955,[1]Cruces!$O$1:$P$6,2,0),"Sin Orden")</f>
        <v>Sin Orden</v>
      </c>
      <c r="AJ1955" s="17">
        <f t="shared" si="532"/>
        <v>10</v>
      </c>
      <c r="AK1955" s="17">
        <f t="shared" si="533"/>
        <v>9</v>
      </c>
      <c r="AL1955" s="17">
        <f t="shared" si="534"/>
        <v>2020</v>
      </c>
      <c r="AM1955" s="17">
        <f t="shared" ca="1" si="535"/>
        <v>76</v>
      </c>
      <c r="AN1955" s="18" t="str">
        <f>IFERROR(VLOOKUP(R1955*1,'[1]Ordenes de Servicio'!G:K,5,0),"No Cruza")</f>
        <v>No Cruza</v>
      </c>
      <c r="AO1955" s="17">
        <f t="shared" ca="1" si="536"/>
        <v>76</v>
      </c>
      <c r="AP1955" s="17">
        <f t="shared" si="537"/>
        <v>8</v>
      </c>
      <c r="AQ1955" s="17">
        <f t="shared" si="538"/>
        <v>9</v>
      </c>
      <c r="AR1955" s="17">
        <f t="shared" si="539"/>
        <v>2020</v>
      </c>
      <c r="AS1955" s="17">
        <f t="shared" ca="1" si="540"/>
        <v>78</v>
      </c>
      <c r="AT1955" s="17" t="str">
        <f t="shared" ca="1" si="543"/>
        <v>No</v>
      </c>
      <c r="AU1955" s="17">
        <f t="shared" si="541"/>
        <v>2</v>
      </c>
      <c r="AV1955" s="17" t="str">
        <f>+VLOOKUP(B1955,[1]Cruces!S:T,2,0)</f>
        <v>1. Solicitud</v>
      </c>
    </row>
    <row r="1956" spans="1:48" hidden="1" x14ac:dyDescent="0.25">
      <c r="A1956" s="17" t="s">
        <v>3658</v>
      </c>
      <c r="B1956" s="17" t="s">
        <v>54</v>
      </c>
      <c r="C1956" s="17">
        <v>0</v>
      </c>
      <c r="D1956" s="17">
        <v>0</v>
      </c>
      <c r="E1956" s="17" t="s">
        <v>55</v>
      </c>
      <c r="F1956" s="17" t="s">
        <v>126</v>
      </c>
      <c r="G1956" s="17" t="s">
        <v>3659</v>
      </c>
      <c r="H1956" s="17">
        <v>0</v>
      </c>
      <c r="I1956" s="17" t="s">
        <v>71</v>
      </c>
      <c r="J1956" s="17" t="s">
        <v>59</v>
      </c>
      <c r="K1956" s="17" t="s">
        <v>2272</v>
      </c>
      <c r="L1956" s="17" t="s">
        <v>129</v>
      </c>
      <c r="M1956" s="17" t="s">
        <v>130</v>
      </c>
      <c r="N1956" s="17" t="s">
        <v>62</v>
      </c>
      <c r="O1956" s="17">
        <v>20200912</v>
      </c>
      <c r="P1956" s="17">
        <v>20201014</v>
      </c>
      <c r="Q1956" s="17">
        <v>7751</v>
      </c>
      <c r="R1956" s="17">
        <v>28127062</v>
      </c>
      <c r="S1956" s="17" t="s">
        <v>100</v>
      </c>
      <c r="T1956" s="17" t="s">
        <v>63</v>
      </c>
      <c r="U1956" s="17" t="s">
        <v>91</v>
      </c>
      <c r="V1956" s="17">
        <f t="shared" si="542"/>
        <v>15</v>
      </c>
      <c r="W1956" s="17">
        <v>15000</v>
      </c>
      <c r="X1956" s="17" t="s">
        <v>64</v>
      </c>
      <c r="Y1956" s="17" t="s">
        <v>65</v>
      </c>
      <c r="Z1956" s="17">
        <v>20201014</v>
      </c>
      <c r="AA1956" s="17" t="s">
        <v>78</v>
      </c>
      <c r="AB1956" s="17">
        <v>1</v>
      </c>
      <c r="AC1956" s="17" t="str">
        <f>IFERROR(VLOOKUP(A1956,[1]Cruces!AJ:AK,2,0),VLOOKUP(CONCATENATE(X1956,AA1956),[1]Cruces!G:H,2,0))</f>
        <v>Solicitud de Obra</v>
      </c>
      <c r="AD1956" s="17">
        <f t="shared" si="528"/>
        <v>12</v>
      </c>
      <c r="AE1956" s="17">
        <f t="shared" si="529"/>
        <v>9</v>
      </c>
      <c r="AF1956" s="17">
        <f t="shared" si="530"/>
        <v>2020</v>
      </c>
      <c r="AG1956" s="17" t="str">
        <f>IFERROR(VLOOKUP(MID(A1956,2,4)*1,[1]Cruces!K:L,2,0),"Verificar")</f>
        <v>Guajira</v>
      </c>
      <c r="AH1956" s="17">
        <f t="shared" ca="1" si="531"/>
        <v>74</v>
      </c>
      <c r="AI1956" s="17" t="str">
        <f>IFERROR(VLOOKUP(U1956,[1]Cruces!$O$1:$P$6,2,0),"Sin Orden")</f>
        <v>Resuelta</v>
      </c>
      <c r="AJ1956" s="17">
        <f t="shared" si="532"/>
        <v>14</v>
      </c>
      <c r="AK1956" s="17">
        <f t="shared" si="533"/>
        <v>10</v>
      </c>
      <c r="AL1956" s="17">
        <f t="shared" si="534"/>
        <v>2020</v>
      </c>
      <c r="AM1956" s="17">
        <f t="shared" ca="1" si="535"/>
        <v>42</v>
      </c>
      <c r="AN1956" s="18" t="str">
        <f>IFERROR(VLOOKUP(R1956*1,'[1]Ordenes de Servicio'!G:K,5,0),"No Cruza")</f>
        <v>No Cruza</v>
      </c>
      <c r="AO1956" s="17">
        <f t="shared" ca="1" si="536"/>
        <v>32</v>
      </c>
      <c r="AP1956" s="17">
        <f t="shared" si="537"/>
        <v>14</v>
      </c>
      <c r="AQ1956" s="17">
        <f t="shared" si="538"/>
        <v>10</v>
      </c>
      <c r="AR1956" s="17">
        <f t="shared" si="539"/>
        <v>2020</v>
      </c>
      <c r="AS1956" s="17">
        <f t="shared" ca="1" si="540"/>
        <v>42</v>
      </c>
      <c r="AT1956" s="17" t="str">
        <f t="shared" ca="1" si="543"/>
        <v>No</v>
      </c>
      <c r="AU1956" s="17">
        <f t="shared" si="541"/>
        <v>0</v>
      </c>
      <c r="AV1956" s="17" t="str">
        <f>+VLOOKUP(B1956,[1]Cruces!S:T,2,0)</f>
        <v>4. Presupuesto de Obra</v>
      </c>
    </row>
    <row r="1957" spans="1:48" hidden="1" x14ac:dyDescent="0.25">
      <c r="A1957" s="17" t="s">
        <v>8929</v>
      </c>
      <c r="B1957" s="17" t="s">
        <v>1943</v>
      </c>
      <c r="C1957" s="17">
        <v>0</v>
      </c>
      <c r="D1957" s="17">
        <v>0</v>
      </c>
      <c r="E1957" s="17" t="s">
        <v>55</v>
      </c>
      <c r="F1957" s="17" t="s">
        <v>232</v>
      </c>
      <c r="G1957" s="17" t="s">
        <v>8275</v>
      </c>
      <c r="H1957" s="17">
        <v>3779602</v>
      </c>
      <c r="I1957" s="17" t="s">
        <v>71</v>
      </c>
      <c r="J1957" s="17" t="s">
        <v>59</v>
      </c>
      <c r="K1957" s="17" t="s">
        <v>97</v>
      </c>
      <c r="L1957" s="17" t="s">
        <v>280</v>
      </c>
      <c r="M1957" s="17" t="s">
        <v>281</v>
      </c>
      <c r="N1957" s="17" t="s">
        <v>1946</v>
      </c>
      <c r="O1957" s="17">
        <v>20201022</v>
      </c>
      <c r="P1957" s="17">
        <v>20201022</v>
      </c>
      <c r="Q1957" s="17">
        <v>9520</v>
      </c>
      <c r="R1957" s="17">
        <v>28247339</v>
      </c>
      <c r="S1957" s="17" t="s">
        <v>6601</v>
      </c>
      <c r="T1957" s="17" t="s">
        <v>63</v>
      </c>
      <c r="U1957" s="17" t="s">
        <v>77</v>
      </c>
      <c r="V1957" s="17">
        <f t="shared" si="542"/>
        <v>3</v>
      </c>
      <c r="W1957" s="17">
        <v>3000</v>
      </c>
      <c r="X1957" s="17" t="s">
        <v>7065</v>
      </c>
      <c r="Y1957" s="17" t="s">
        <v>1943</v>
      </c>
      <c r="Z1957" s="17">
        <v>20201022</v>
      </c>
      <c r="AA1957" s="17" t="s">
        <v>1947</v>
      </c>
      <c r="AB1957" s="17">
        <v>1</v>
      </c>
      <c r="AC1957" s="17" t="str">
        <f>IFERROR(VLOOKUP(A1957,[1]Cruces!AJ:AK,2,0),VLOOKUP(CONCATENATE(X1957,AA1957),[1]Cruces!G:H,2,0))</f>
        <v>Solicitud por BT</v>
      </c>
      <c r="AD1957" s="17">
        <f t="shared" si="528"/>
        <v>22</v>
      </c>
      <c r="AE1957" s="17">
        <f t="shared" si="529"/>
        <v>10</v>
      </c>
      <c r="AF1957" s="17">
        <f t="shared" si="530"/>
        <v>2020</v>
      </c>
      <c r="AG1957" s="17" t="str">
        <f>IFERROR(VLOOKUP(MID(A1957,2,4)*1,[1]Cruces!K:L,2,0),"Verificar")</f>
        <v>Atlántico Sur</v>
      </c>
      <c r="AH1957" s="17">
        <f t="shared" ca="1" si="531"/>
        <v>34</v>
      </c>
      <c r="AI1957" s="17" t="str">
        <f>IFERROR(VLOOKUP(U1957,[1]Cruces!$O$1:$P$6,2,0),"Sin Orden")</f>
        <v>Pendiente</v>
      </c>
      <c r="AJ1957" s="17">
        <f t="shared" si="532"/>
        <v>22</v>
      </c>
      <c r="AK1957" s="17">
        <f t="shared" si="533"/>
        <v>10</v>
      </c>
      <c r="AL1957" s="17">
        <f t="shared" si="534"/>
        <v>2020</v>
      </c>
      <c r="AM1957" s="17">
        <f t="shared" ca="1" si="535"/>
        <v>34</v>
      </c>
      <c r="AN1957" s="18">
        <f>IFERROR(VLOOKUP(R1957*1,'[1]Ordenes de Servicio'!G:K,5,0),"No Cruza")</f>
        <v>44126</v>
      </c>
      <c r="AO1957" s="17">
        <f t="shared" ca="1" si="536"/>
        <v>34</v>
      </c>
      <c r="AP1957" s="17">
        <f t="shared" si="537"/>
        <v>22</v>
      </c>
      <c r="AQ1957" s="17">
        <f t="shared" si="538"/>
        <v>10</v>
      </c>
      <c r="AR1957" s="17">
        <f t="shared" si="539"/>
        <v>2020</v>
      </c>
      <c r="AS1957" s="17">
        <f t="shared" ca="1" si="540"/>
        <v>34</v>
      </c>
      <c r="AT1957" s="17" t="str">
        <f t="shared" ca="1" si="543"/>
        <v>No</v>
      </c>
      <c r="AU1957" s="17">
        <f t="shared" si="541"/>
        <v>0</v>
      </c>
      <c r="AV1957" s="17" t="str">
        <f>+VLOOKUP(B1957,[1]Cruces!S:T,2,0)</f>
        <v>7. Ejecución en Campo OS BT</v>
      </c>
    </row>
    <row r="1958" spans="1:48" hidden="1" x14ac:dyDescent="0.25">
      <c r="A1958" s="17" t="s">
        <v>8930</v>
      </c>
      <c r="B1958" s="17" t="s">
        <v>569</v>
      </c>
      <c r="C1958" s="17">
        <v>0</v>
      </c>
      <c r="D1958" s="17">
        <v>0</v>
      </c>
      <c r="E1958" s="17" t="s">
        <v>55</v>
      </c>
      <c r="F1958" s="17" t="s">
        <v>7082</v>
      </c>
      <c r="G1958" s="17" t="s">
        <v>8931</v>
      </c>
      <c r="H1958" s="17" t="s">
        <v>8932</v>
      </c>
      <c r="I1958" s="17" t="s">
        <v>71</v>
      </c>
      <c r="J1958" s="17" t="s">
        <v>59</v>
      </c>
      <c r="K1958" s="17" t="s">
        <v>8933</v>
      </c>
      <c r="L1958" s="17" t="s">
        <v>7606</v>
      </c>
      <c r="M1958" s="17" t="s">
        <v>7607</v>
      </c>
      <c r="N1958" s="17" t="s">
        <v>572</v>
      </c>
      <c r="O1958" s="17">
        <v>20201022</v>
      </c>
      <c r="P1958" s="17">
        <v>20201110</v>
      </c>
      <c r="Q1958" s="17">
        <v>1170</v>
      </c>
      <c r="R1958" s="17">
        <v>0</v>
      </c>
      <c r="S1958" s="17"/>
      <c r="T1958" s="17" t="s">
        <v>63</v>
      </c>
      <c r="U1958" s="17"/>
      <c r="V1958" s="17">
        <f t="shared" si="542"/>
        <v>3</v>
      </c>
      <c r="W1958" s="17">
        <v>3000</v>
      </c>
      <c r="X1958" s="17" t="s">
        <v>7065</v>
      </c>
      <c r="Y1958" s="17" t="s">
        <v>569</v>
      </c>
      <c r="Z1958" s="17">
        <v>20201110</v>
      </c>
      <c r="AA1958" s="17" t="s">
        <v>1947</v>
      </c>
      <c r="AB1958" s="17">
        <v>1</v>
      </c>
      <c r="AC1958" s="17" t="str">
        <f>IFERROR(VLOOKUP(A1958,[1]Cruces!AJ:AK,2,0),VLOOKUP(CONCATENATE(X1958,AA1958),[1]Cruces!G:H,2,0))</f>
        <v>Solicitud por BT</v>
      </c>
      <c r="AD1958" s="17">
        <f t="shared" si="528"/>
        <v>22</v>
      </c>
      <c r="AE1958" s="17">
        <f t="shared" si="529"/>
        <v>10</v>
      </c>
      <c r="AF1958" s="17">
        <f t="shared" si="530"/>
        <v>2020</v>
      </c>
      <c r="AG1958" s="17" t="str">
        <f>IFERROR(VLOOKUP(MID(A1958,2,4)*1,[1]Cruces!K:L,2,0),"Verificar")</f>
        <v>Atlántico Norte</v>
      </c>
      <c r="AH1958" s="17">
        <f t="shared" ca="1" si="531"/>
        <v>34</v>
      </c>
      <c r="AI1958" s="17" t="str">
        <f>IFERROR(VLOOKUP(U1958,[1]Cruces!$O$1:$P$6,2,0),"Sin Orden")</f>
        <v>Sin Orden</v>
      </c>
      <c r="AJ1958" s="17">
        <f t="shared" si="532"/>
        <v>10</v>
      </c>
      <c r="AK1958" s="17">
        <f t="shared" si="533"/>
        <v>11</v>
      </c>
      <c r="AL1958" s="17">
        <f t="shared" si="534"/>
        <v>2020</v>
      </c>
      <c r="AM1958" s="17">
        <f t="shared" ca="1" si="535"/>
        <v>15</v>
      </c>
      <c r="AN1958" s="18" t="str">
        <f>IFERROR(VLOOKUP(R1958*1,'[1]Ordenes de Servicio'!G:K,5,0),"No Cruza")</f>
        <v>No Cruza</v>
      </c>
      <c r="AO1958" s="17">
        <f t="shared" ca="1" si="536"/>
        <v>15</v>
      </c>
      <c r="AP1958" s="17">
        <f t="shared" si="537"/>
        <v>10</v>
      </c>
      <c r="AQ1958" s="17">
        <f t="shared" si="538"/>
        <v>11</v>
      </c>
      <c r="AR1958" s="17">
        <f t="shared" si="539"/>
        <v>2020</v>
      </c>
      <c r="AS1958" s="17">
        <f t="shared" ca="1" si="540"/>
        <v>15</v>
      </c>
      <c r="AT1958" s="17" t="str">
        <f t="shared" ca="1" si="543"/>
        <v>No</v>
      </c>
      <c r="AU1958" s="17">
        <f t="shared" si="541"/>
        <v>0</v>
      </c>
      <c r="AV1958" s="17" t="str">
        <f>+VLOOKUP(B1958,[1]Cruces!S:T,2,0)</f>
        <v>1. Solicitud</v>
      </c>
    </row>
    <row r="1959" spans="1:48" hidden="1" x14ac:dyDescent="0.25">
      <c r="A1959" s="17" t="s">
        <v>3660</v>
      </c>
      <c r="B1959" s="17" t="s">
        <v>68</v>
      </c>
      <c r="C1959" s="17">
        <v>0</v>
      </c>
      <c r="D1959" s="17">
        <v>0</v>
      </c>
      <c r="E1959" s="17" t="s">
        <v>55</v>
      </c>
      <c r="F1959" s="17" t="s">
        <v>232</v>
      </c>
      <c r="G1959" s="17" t="s">
        <v>3661</v>
      </c>
      <c r="H1959" s="17">
        <v>3046675850</v>
      </c>
      <c r="I1959" s="17" t="s">
        <v>71</v>
      </c>
      <c r="J1959" s="17" t="s">
        <v>59</v>
      </c>
      <c r="K1959" s="17" t="s">
        <v>3662</v>
      </c>
      <c r="L1959" s="17" t="s">
        <v>280</v>
      </c>
      <c r="M1959" s="17" t="s">
        <v>281</v>
      </c>
      <c r="N1959" s="17" t="s">
        <v>75</v>
      </c>
      <c r="O1959" s="17">
        <v>20181024</v>
      </c>
      <c r="P1959" s="17">
        <v>20190110</v>
      </c>
      <c r="Q1959" s="17">
        <v>7541</v>
      </c>
      <c r="R1959" s="17">
        <v>25666393</v>
      </c>
      <c r="S1959" s="17" t="s">
        <v>100</v>
      </c>
      <c r="T1959" s="17" t="s">
        <v>63</v>
      </c>
      <c r="U1959" s="17" t="s">
        <v>91</v>
      </c>
      <c r="V1959" s="17">
        <f t="shared" si="542"/>
        <v>150</v>
      </c>
      <c r="W1959" s="17">
        <v>150000</v>
      </c>
      <c r="X1959" s="17" t="s">
        <v>64</v>
      </c>
      <c r="Y1959" s="17" t="s">
        <v>136</v>
      </c>
      <c r="Z1959" s="17">
        <v>20190410</v>
      </c>
      <c r="AA1959" s="17" t="s">
        <v>176</v>
      </c>
      <c r="AB1959" s="17">
        <v>1</v>
      </c>
      <c r="AC1959" s="17" t="str">
        <f>IFERROR(VLOOKUP(A1959,[1]Cruces!AJ:AK,2,0),VLOOKUP(CONCATENATE(X1959,AA1959),[1]Cruces!G:H,2,0))</f>
        <v>Solicitud de Obra</v>
      </c>
      <c r="AD1959" s="17">
        <f t="shared" si="528"/>
        <v>24</v>
      </c>
      <c r="AE1959" s="17">
        <f t="shared" si="529"/>
        <v>10</v>
      </c>
      <c r="AF1959" s="17">
        <f t="shared" si="530"/>
        <v>2018</v>
      </c>
      <c r="AG1959" s="17" t="str">
        <f>IFERROR(VLOOKUP(MID(A1959,2,4)*1,[1]Cruces!K:L,2,0),"Verificar")</f>
        <v>Atlántico Sur</v>
      </c>
      <c r="AH1959" s="17">
        <f t="shared" ca="1" si="531"/>
        <v>763</v>
      </c>
      <c r="AI1959" s="17" t="str">
        <f>IFERROR(VLOOKUP(U1959,[1]Cruces!$O$1:$P$6,2,0),"Sin Orden")</f>
        <v>Resuelta</v>
      </c>
      <c r="AJ1959" s="17">
        <f t="shared" si="532"/>
        <v>10</v>
      </c>
      <c r="AK1959" s="17">
        <f t="shared" si="533"/>
        <v>4</v>
      </c>
      <c r="AL1959" s="17">
        <f t="shared" si="534"/>
        <v>2019</v>
      </c>
      <c r="AM1959" s="17">
        <f t="shared" ca="1" si="535"/>
        <v>595</v>
      </c>
      <c r="AN1959" s="18" t="str">
        <f>IFERROR(VLOOKUP(R1959*1,'[1]Ordenes de Servicio'!G:K,5,0),"No Cruza")</f>
        <v>No Cruza</v>
      </c>
      <c r="AO1959" s="17">
        <f t="shared" ca="1" si="536"/>
        <v>168</v>
      </c>
      <c r="AP1959" s="17">
        <f t="shared" si="537"/>
        <v>10</v>
      </c>
      <c r="AQ1959" s="17">
        <f t="shared" si="538"/>
        <v>1</v>
      </c>
      <c r="AR1959" s="17">
        <f t="shared" si="539"/>
        <v>2019</v>
      </c>
      <c r="AS1959" s="17">
        <f t="shared" ca="1" si="540"/>
        <v>685</v>
      </c>
      <c r="AT1959" s="17" t="str">
        <f t="shared" ca="1" si="543"/>
        <v>Si</v>
      </c>
      <c r="AU1959" s="17">
        <f t="shared" si="541"/>
        <v>90</v>
      </c>
      <c r="AV1959" s="17" t="str">
        <f>+VLOOKUP(B1959,[1]Cruces!S:T,2,0)</f>
        <v>5. Consultoría / Adjudicación</v>
      </c>
    </row>
    <row r="1960" spans="1:48" hidden="1" x14ac:dyDescent="0.25">
      <c r="A1960" s="17" t="s">
        <v>3663</v>
      </c>
      <c r="B1960" s="17" t="s">
        <v>54</v>
      </c>
      <c r="C1960" s="17">
        <v>0</v>
      </c>
      <c r="D1960" s="17">
        <v>0</v>
      </c>
      <c r="E1960" s="17" t="s">
        <v>55</v>
      </c>
      <c r="F1960" s="17" t="s">
        <v>126</v>
      </c>
      <c r="G1960" s="17" t="s">
        <v>3664</v>
      </c>
      <c r="H1960" s="17">
        <v>0</v>
      </c>
      <c r="I1960" s="17" t="s">
        <v>116</v>
      </c>
      <c r="J1960" s="17" t="s">
        <v>59</v>
      </c>
      <c r="K1960" s="17" t="s">
        <v>3665</v>
      </c>
      <c r="L1960" s="17" t="s">
        <v>129</v>
      </c>
      <c r="M1960" s="17" t="s">
        <v>130</v>
      </c>
      <c r="N1960" s="17" t="s">
        <v>62</v>
      </c>
      <c r="O1960" s="17">
        <v>20191114</v>
      </c>
      <c r="P1960" s="17">
        <v>20191121</v>
      </c>
      <c r="Q1960" s="17">
        <v>3330</v>
      </c>
      <c r="R1960" s="17">
        <v>26920432</v>
      </c>
      <c r="S1960" s="17" t="s">
        <v>100</v>
      </c>
      <c r="T1960" s="17" t="s">
        <v>63</v>
      </c>
      <c r="U1960" s="17" t="s">
        <v>91</v>
      </c>
      <c r="V1960" s="17">
        <f t="shared" si="542"/>
        <v>75</v>
      </c>
      <c r="W1960" s="17">
        <v>75000</v>
      </c>
      <c r="X1960" s="17" t="s">
        <v>64</v>
      </c>
      <c r="Y1960" s="17" t="s">
        <v>65</v>
      </c>
      <c r="Z1960" s="17">
        <v>20191121</v>
      </c>
      <c r="AA1960" s="17" t="s">
        <v>78</v>
      </c>
      <c r="AB1960" s="17">
        <v>1</v>
      </c>
      <c r="AC1960" s="17" t="str">
        <f>IFERROR(VLOOKUP(A1960,[1]Cruces!AJ:AK,2,0),VLOOKUP(CONCATENATE(X1960,AA1960),[1]Cruces!G:H,2,0))</f>
        <v>Solicitud de Obra</v>
      </c>
      <c r="AD1960" s="17">
        <f t="shared" si="528"/>
        <v>14</v>
      </c>
      <c r="AE1960" s="17">
        <f t="shared" si="529"/>
        <v>11</v>
      </c>
      <c r="AF1960" s="17">
        <f t="shared" si="530"/>
        <v>2019</v>
      </c>
      <c r="AG1960" s="17" t="str">
        <f>IFERROR(VLOOKUP(MID(A1960,2,4)*1,[1]Cruces!K:L,2,0),"Verificar")</f>
        <v>Guajira</v>
      </c>
      <c r="AH1960" s="17">
        <f t="shared" ca="1" si="531"/>
        <v>377</v>
      </c>
      <c r="AI1960" s="17" t="str">
        <f>IFERROR(VLOOKUP(U1960,[1]Cruces!$O$1:$P$6,2,0),"Sin Orden")</f>
        <v>Resuelta</v>
      </c>
      <c r="AJ1960" s="17">
        <f t="shared" si="532"/>
        <v>21</v>
      </c>
      <c r="AK1960" s="17">
        <f t="shared" si="533"/>
        <v>11</v>
      </c>
      <c r="AL1960" s="17">
        <f t="shared" si="534"/>
        <v>2019</v>
      </c>
      <c r="AM1960" s="17">
        <f t="shared" ca="1" si="535"/>
        <v>370</v>
      </c>
      <c r="AN1960" s="18" t="str">
        <f>IFERROR(VLOOKUP(R1960*1,'[1]Ordenes de Servicio'!G:K,5,0),"No Cruza")</f>
        <v>No Cruza</v>
      </c>
      <c r="AO1960" s="17">
        <f t="shared" ca="1" si="536"/>
        <v>7</v>
      </c>
      <c r="AP1960" s="17">
        <f t="shared" si="537"/>
        <v>21</v>
      </c>
      <c r="AQ1960" s="17">
        <f t="shared" si="538"/>
        <v>11</v>
      </c>
      <c r="AR1960" s="17">
        <f t="shared" si="539"/>
        <v>2019</v>
      </c>
      <c r="AS1960" s="17">
        <f t="shared" ca="1" si="540"/>
        <v>370</v>
      </c>
      <c r="AT1960" s="17" t="str">
        <f t="shared" ca="1" si="543"/>
        <v>Si</v>
      </c>
      <c r="AU1960" s="17">
        <f t="shared" si="541"/>
        <v>0</v>
      </c>
      <c r="AV1960" s="17" t="str">
        <f>+VLOOKUP(B1960,[1]Cruces!S:T,2,0)</f>
        <v>4. Presupuesto de Obra</v>
      </c>
    </row>
    <row r="1961" spans="1:48" hidden="1" x14ac:dyDescent="0.25">
      <c r="A1961" s="17" t="s">
        <v>3666</v>
      </c>
      <c r="B1961" s="17" t="s">
        <v>68</v>
      </c>
      <c r="C1961" s="17">
        <v>0</v>
      </c>
      <c r="D1961" s="17">
        <v>0</v>
      </c>
      <c r="E1961" s="17" t="s">
        <v>55</v>
      </c>
      <c r="F1961" s="17" t="s">
        <v>232</v>
      </c>
      <c r="G1961" s="17" t="s">
        <v>3667</v>
      </c>
      <c r="H1961" s="17">
        <v>3007216233</v>
      </c>
      <c r="I1961" s="17" t="s">
        <v>71</v>
      </c>
      <c r="J1961" s="17" t="s">
        <v>59</v>
      </c>
      <c r="K1961" s="17" t="s">
        <v>97</v>
      </c>
      <c r="L1961" s="17" t="s">
        <v>111</v>
      </c>
      <c r="M1961" s="17" t="s">
        <v>112</v>
      </c>
      <c r="N1961" s="17" t="s">
        <v>75</v>
      </c>
      <c r="O1961" s="17">
        <v>20180402</v>
      </c>
      <c r="P1961" s="17">
        <v>20180406</v>
      </c>
      <c r="Q1961" s="17">
        <v>7541</v>
      </c>
      <c r="R1961" s="17">
        <v>24930604</v>
      </c>
      <c r="S1961" s="17" t="s">
        <v>100</v>
      </c>
      <c r="T1961" s="17" t="s">
        <v>63</v>
      </c>
      <c r="U1961" s="17" t="s">
        <v>91</v>
      </c>
      <c r="V1961" s="17">
        <f t="shared" si="542"/>
        <v>25</v>
      </c>
      <c r="W1961" s="17">
        <v>25000</v>
      </c>
      <c r="X1961" s="17" t="s">
        <v>64</v>
      </c>
      <c r="Y1961" s="17" t="s">
        <v>68</v>
      </c>
      <c r="Z1961" s="17">
        <v>20180406</v>
      </c>
      <c r="AA1961" s="17" t="s">
        <v>78</v>
      </c>
      <c r="AB1961" s="17">
        <v>1</v>
      </c>
      <c r="AC1961" s="17" t="str">
        <f>IFERROR(VLOOKUP(A1961,[1]Cruces!AJ:AK,2,0),VLOOKUP(CONCATENATE(X1961,AA1961),[1]Cruces!G:H,2,0))</f>
        <v>Solicitud de Obra</v>
      </c>
      <c r="AD1961" s="17">
        <f t="shared" si="528"/>
        <v>2</v>
      </c>
      <c r="AE1961" s="17">
        <f t="shared" si="529"/>
        <v>4</v>
      </c>
      <c r="AF1961" s="17">
        <f t="shared" si="530"/>
        <v>2018</v>
      </c>
      <c r="AG1961" s="17" t="str">
        <f>IFERROR(VLOOKUP(MID(A1961,2,4)*1,[1]Cruces!K:L,2,0),"Verificar")</f>
        <v>Atlántico Sur</v>
      </c>
      <c r="AH1961" s="17">
        <f t="shared" ca="1" si="531"/>
        <v>968</v>
      </c>
      <c r="AI1961" s="17" t="str">
        <f>IFERROR(VLOOKUP(U1961,[1]Cruces!$O$1:$P$6,2,0),"Sin Orden")</f>
        <v>Resuelta</v>
      </c>
      <c r="AJ1961" s="17">
        <f t="shared" si="532"/>
        <v>6</v>
      </c>
      <c r="AK1961" s="17">
        <f t="shared" si="533"/>
        <v>4</v>
      </c>
      <c r="AL1961" s="17">
        <f t="shared" si="534"/>
        <v>2018</v>
      </c>
      <c r="AM1961" s="17">
        <f t="shared" ca="1" si="535"/>
        <v>964</v>
      </c>
      <c r="AN1961" s="18" t="str">
        <f>IFERROR(VLOOKUP(R1961*1,'[1]Ordenes de Servicio'!G:K,5,0),"No Cruza")</f>
        <v>No Cruza</v>
      </c>
      <c r="AO1961" s="17">
        <f t="shared" ca="1" si="536"/>
        <v>4</v>
      </c>
      <c r="AP1961" s="17">
        <f t="shared" si="537"/>
        <v>6</v>
      </c>
      <c r="AQ1961" s="17">
        <f t="shared" si="538"/>
        <v>4</v>
      </c>
      <c r="AR1961" s="17">
        <f t="shared" si="539"/>
        <v>2018</v>
      </c>
      <c r="AS1961" s="17">
        <f t="shared" ca="1" si="540"/>
        <v>964</v>
      </c>
      <c r="AT1961" s="17" t="str">
        <f t="shared" ca="1" si="543"/>
        <v>Si</v>
      </c>
      <c r="AU1961" s="17">
        <f t="shared" si="541"/>
        <v>0</v>
      </c>
      <c r="AV1961" s="17" t="str">
        <f>+VLOOKUP(B1961,[1]Cruces!S:T,2,0)</f>
        <v>5. Consultoría / Adjudicación</v>
      </c>
    </row>
    <row r="1962" spans="1:48" hidden="1" x14ac:dyDescent="0.25">
      <c r="A1962" s="17" t="s">
        <v>3668</v>
      </c>
      <c r="B1962" s="17" t="s">
        <v>54</v>
      </c>
      <c r="C1962" s="17">
        <v>2973144</v>
      </c>
      <c r="D1962" s="17">
        <v>20176762</v>
      </c>
      <c r="E1962" s="17" t="s">
        <v>93</v>
      </c>
      <c r="F1962" s="17" t="s">
        <v>232</v>
      </c>
      <c r="G1962" s="17" t="s">
        <v>3669</v>
      </c>
      <c r="H1962" s="17">
        <v>3007225882</v>
      </c>
      <c r="I1962" s="17" t="s">
        <v>116</v>
      </c>
      <c r="J1962" s="17" t="s">
        <v>3670</v>
      </c>
      <c r="K1962" s="17" t="s">
        <v>3671</v>
      </c>
      <c r="L1962" s="17" t="s">
        <v>280</v>
      </c>
      <c r="M1962" s="17" t="s">
        <v>281</v>
      </c>
      <c r="N1962" s="17" t="s">
        <v>62</v>
      </c>
      <c r="O1962" s="17">
        <v>20190905</v>
      </c>
      <c r="P1962" s="17">
        <v>20190906</v>
      </c>
      <c r="Q1962" s="17">
        <v>9521</v>
      </c>
      <c r="R1962" s="17">
        <v>26693994</v>
      </c>
      <c r="S1962" s="17" t="s">
        <v>100</v>
      </c>
      <c r="T1962" s="17" t="s">
        <v>63</v>
      </c>
      <c r="U1962" s="17" t="s">
        <v>91</v>
      </c>
      <c r="V1962" s="17">
        <f t="shared" si="542"/>
        <v>25</v>
      </c>
      <c r="W1962" s="17">
        <v>25000</v>
      </c>
      <c r="X1962" s="17" t="s">
        <v>89</v>
      </c>
      <c r="Y1962" s="17" t="s">
        <v>65</v>
      </c>
      <c r="Z1962" s="17">
        <v>20190906</v>
      </c>
      <c r="AA1962" s="17" t="s">
        <v>78</v>
      </c>
      <c r="AB1962" s="17">
        <v>1</v>
      </c>
      <c r="AC1962" s="17" t="str">
        <f>IFERROR(VLOOKUP(A1962,[1]Cruces!AJ:AK,2,0),VLOOKUP(CONCATENATE(X1962,AA1962),[1]Cruces!G:H,2,0))</f>
        <v>Solicitud de Obra</v>
      </c>
      <c r="AD1962" s="17">
        <f t="shared" si="528"/>
        <v>5</v>
      </c>
      <c r="AE1962" s="17">
        <f t="shared" si="529"/>
        <v>9</v>
      </c>
      <c r="AF1962" s="17">
        <f t="shared" si="530"/>
        <v>2019</v>
      </c>
      <c r="AG1962" s="17" t="str">
        <f>IFERROR(VLOOKUP(MID(A1962,2,4)*1,[1]Cruces!K:L,2,0),"Verificar")</f>
        <v>Atlántico Sur</v>
      </c>
      <c r="AH1962" s="17">
        <f t="shared" ca="1" si="531"/>
        <v>447</v>
      </c>
      <c r="AI1962" s="17" t="str">
        <f>IFERROR(VLOOKUP(U1962,[1]Cruces!$O$1:$P$6,2,0),"Sin Orden")</f>
        <v>Resuelta</v>
      </c>
      <c r="AJ1962" s="17">
        <f t="shared" si="532"/>
        <v>6</v>
      </c>
      <c r="AK1962" s="17">
        <f t="shared" si="533"/>
        <v>9</v>
      </c>
      <c r="AL1962" s="17">
        <f t="shared" si="534"/>
        <v>2019</v>
      </c>
      <c r="AM1962" s="17">
        <f t="shared" ca="1" si="535"/>
        <v>446</v>
      </c>
      <c r="AN1962" s="18" t="str">
        <f>IFERROR(VLOOKUP(R1962*1,'[1]Ordenes de Servicio'!G:K,5,0),"No Cruza")</f>
        <v>No Cruza</v>
      </c>
      <c r="AO1962" s="17">
        <f t="shared" ca="1" si="536"/>
        <v>1</v>
      </c>
      <c r="AP1962" s="17">
        <f t="shared" si="537"/>
        <v>6</v>
      </c>
      <c r="AQ1962" s="17">
        <f t="shared" si="538"/>
        <v>9</v>
      </c>
      <c r="AR1962" s="17">
        <f t="shared" si="539"/>
        <v>2019</v>
      </c>
      <c r="AS1962" s="17">
        <f t="shared" ca="1" si="540"/>
        <v>446</v>
      </c>
      <c r="AT1962" s="17" t="str">
        <f t="shared" ca="1" si="543"/>
        <v>Si</v>
      </c>
      <c r="AU1962" s="17">
        <f t="shared" si="541"/>
        <v>0</v>
      </c>
      <c r="AV1962" s="17" t="str">
        <f>+VLOOKUP(B1962,[1]Cruces!S:T,2,0)</f>
        <v>4. Presupuesto de Obra</v>
      </c>
    </row>
    <row r="1963" spans="1:48" hidden="1" x14ac:dyDescent="0.25">
      <c r="A1963" s="17" t="s">
        <v>8934</v>
      </c>
      <c r="B1963" s="17" t="s">
        <v>6595</v>
      </c>
      <c r="C1963" s="17">
        <v>0</v>
      </c>
      <c r="D1963" s="17">
        <v>0</v>
      </c>
      <c r="E1963" s="17" t="s">
        <v>55</v>
      </c>
      <c r="F1963" s="17" t="s">
        <v>7098</v>
      </c>
      <c r="G1963" s="17" t="s">
        <v>7611</v>
      </c>
      <c r="H1963" s="17">
        <v>3004933349</v>
      </c>
      <c r="I1963" s="17" t="s">
        <v>71</v>
      </c>
      <c r="J1963" s="17" t="s">
        <v>59</v>
      </c>
      <c r="K1963" s="17" t="s">
        <v>97</v>
      </c>
      <c r="L1963" s="17" t="s">
        <v>8422</v>
      </c>
      <c r="M1963" s="17" t="s">
        <v>8423</v>
      </c>
      <c r="N1963" s="17" t="s">
        <v>6600</v>
      </c>
      <c r="O1963" s="17">
        <v>20200918</v>
      </c>
      <c r="P1963" s="17">
        <v>20201111</v>
      </c>
      <c r="Q1963" s="17">
        <v>3340</v>
      </c>
      <c r="R1963" s="17">
        <v>28265701</v>
      </c>
      <c r="S1963" s="17" t="s">
        <v>6601</v>
      </c>
      <c r="T1963" s="17" t="s">
        <v>63</v>
      </c>
      <c r="U1963" s="17" t="s">
        <v>91</v>
      </c>
      <c r="V1963" s="17">
        <f t="shared" si="542"/>
        <v>5</v>
      </c>
      <c r="W1963" s="17">
        <v>5000</v>
      </c>
      <c r="X1963" s="17" t="s">
        <v>7065</v>
      </c>
      <c r="Y1963" s="17" t="s">
        <v>6595</v>
      </c>
      <c r="Z1963" s="17">
        <v>20201111</v>
      </c>
      <c r="AA1963" s="17" t="s">
        <v>1947</v>
      </c>
      <c r="AB1963" s="17">
        <v>1</v>
      </c>
      <c r="AC1963" s="17" t="str">
        <f>IFERROR(VLOOKUP(A1963,[1]Cruces!AJ:AK,2,0),VLOOKUP(CONCATENATE(X1963,AA1963),[1]Cruces!G:H,2,0))</f>
        <v>Solicitud por BT</v>
      </c>
      <c r="AD1963" s="17">
        <f t="shared" si="528"/>
        <v>18</v>
      </c>
      <c r="AE1963" s="17">
        <f t="shared" si="529"/>
        <v>9</v>
      </c>
      <c r="AF1963" s="17">
        <f t="shared" si="530"/>
        <v>2020</v>
      </c>
      <c r="AG1963" s="17" t="str">
        <f>IFERROR(VLOOKUP(MID(A1963,2,4)*1,[1]Cruces!K:L,2,0),"Verificar")</f>
        <v>Guajira</v>
      </c>
      <c r="AH1963" s="17">
        <f t="shared" ca="1" si="531"/>
        <v>68</v>
      </c>
      <c r="AI1963" s="17" t="str">
        <f>IFERROR(VLOOKUP(U1963,[1]Cruces!$O$1:$P$6,2,0),"Sin Orden")</f>
        <v>Resuelta</v>
      </c>
      <c r="AJ1963" s="17">
        <f t="shared" si="532"/>
        <v>11</v>
      </c>
      <c r="AK1963" s="17">
        <f t="shared" si="533"/>
        <v>11</v>
      </c>
      <c r="AL1963" s="17">
        <f t="shared" si="534"/>
        <v>2020</v>
      </c>
      <c r="AM1963" s="17">
        <f t="shared" ca="1" si="535"/>
        <v>14</v>
      </c>
      <c r="AN1963" s="18" t="str">
        <f>IFERROR(VLOOKUP(R1963*1,'[1]Ordenes de Servicio'!G:K,5,0),"No Cruza")</f>
        <v>No Cruza</v>
      </c>
      <c r="AO1963" s="17">
        <f t="shared" ca="1" si="536"/>
        <v>54</v>
      </c>
      <c r="AP1963" s="17">
        <f t="shared" si="537"/>
        <v>11</v>
      </c>
      <c r="AQ1963" s="17">
        <f t="shared" si="538"/>
        <v>11</v>
      </c>
      <c r="AR1963" s="17">
        <f t="shared" si="539"/>
        <v>2020</v>
      </c>
      <c r="AS1963" s="17">
        <f t="shared" ca="1" si="540"/>
        <v>14</v>
      </c>
      <c r="AT1963" s="17" t="str">
        <f t="shared" ca="1" si="543"/>
        <v>No</v>
      </c>
      <c r="AU1963" s="17">
        <f t="shared" si="541"/>
        <v>0</v>
      </c>
      <c r="AV1963" s="17" t="str">
        <f>+VLOOKUP(B1963,[1]Cruces!S:T,2,0)</f>
        <v>7. Ejecución en Campo OS BT</v>
      </c>
    </row>
    <row r="1964" spans="1:48" hidden="1" x14ac:dyDescent="0.25">
      <c r="A1964" s="17" t="s">
        <v>3672</v>
      </c>
      <c r="B1964" s="17" t="s">
        <v>54</v>
      </c>
      <c r="C1964" s="17">
        <v>0</v>
      </c>
      <c r="D1964" s="17">
        <v>0</v>
      </c>
      <c r="E1964" s="17" t="s">
        <v>55</v>
      </c>
      <c r="F1964" s="17" t="s">
        <v>232</v>
      </c>
      <c r="G1964" s="17" t="s">
        <v>3673</v>
      </c>
      <c r="H1964" s="17">
        <v>0</v>
      </c>
      <c r="I1964" s="17" t="s">
        <v>71</v>
      </c>
      <c r="J1964" s="17" t="s">
        <v>59</v>
      </c>
      <c r="K1964" s="17" t="s">
        <v>3674</v>
      </c>
      <c r="L1964" s="17" t="s">
        <v>280</v>
      </c>
      <c r="M1964" s="17" t="s">
        <v>281</v>
      </c>
      <c r="N1964" s="17" t="s">
        <v>62</v>
      </c>
      <c r="O1964" s="17">
        <v>20201009</v>
      </c>
      <c r="P1964" s="17">
        <v>20201022</v>
      </c>
      <c r="Q1964" s="17">
        <v>1210</v>
      </c>
      <c r="R1964" s="17">
        <v>28224190</v>
      </c>
      <c r="S1964" s="17" t="s">
        <v>100</v>
      </c>
      <c r="T1964" s="17" t="s">
        <v>63</v>
      </c>
      <c r="U1964" s="17" t="s">
        <v>91</v>
      </c>
      <c r="V1964" s="17">
        <f t="shared" si="542"/>
        <v>25</v>
      </c>
      <c r="W1964" s="17">
        <v>25000</v>
      </c>
      <c r="X1964" s="17" t="s">
        <v>64</v>
      </c>
      <c r="Y1964" s="17" t="s">
        <v>65</v>
      </c>
      <c r="Z1964" s="17">
        <v>20201022</v>
      </c>
      <c r="AA1964" s="17" t="s">
        <v>78</v>
      </c>
      <c r="AB1964" s="17">
        <v>1</v>
      </c>
      <c r="AC1964" s="17" t="str">
        <f>IFERROR(VLOOKUP(A1964,[1]Cruces!AJ:AK,2,0),VLOOKUP(CONCATENATE(X1964,AA1964),[1]Cruces!G:H,2,0))</f>
        <v>Solicitud de Obra</v>
      </c>
      <c r="AD1964" s="17">
        <f t="shared" si="528"/>
        <v>9</v>
      </c>
      <c r="AE1964" s="17">
        <f t="shared" si="529"/>
        <v>10</v>
      </c>
      <c r="AF1964" s="17">
        <f t="shared" si="530"/>
        <v>2020</v>
      </c>
      <c r="AG1964" s="17" t="str">
        <f>IFERROR(VLOOKUP(MID(A1964,2,4)*1,[1]Cruces!K:L,2,0),"Verificar")</f>
        <v>Atlántico Sur</v>
      </c>
      <c r="AH1964" s="17">
        <f t="shared" ca="1" si="531"/>
        <v>47</v>
      </c>
      <c r="AI1964" s="17" t="str">
        <f>IFERROR(VLOOKUP(U1964,[1]Cruces!$O$1:$P$6,2,0),"Sin Orden")</f>
        <v>Resuelta</v>
      </c>
      <c r="AJ1964" s="17">
        <f t="shared" si="532"/>
        <v>22</v>
      </c>
      <c r="AK1964" s="17">
        <f t="shared" si="533"/>
        <v>10</v>
      </c>
      <c r="AL1964" s="17">
        <f t="shared" si="534"/>
        <v>2020</v>
      </c>
      <c r="AM1964" s="17">
        <f t="shared" ca="1" si="535"/>
        <v>34</v>
      </c>
      <c r="AN1964" s="18" t="str">
        <f>IFERROR(VLOOKUP(R1964*1,'[1]Ordenes de Servicio'!G:K,5,0),"No Cruza")</f>
        <v>No Cruza</v>
      </c>
      <c r="AO1964" s="17">
        <f t="shared" ca="1" si="536"/>
        <v>13</v>
      </c>
      <c r="AP1964" s="17">
        <f t="shared" si="537"/>
        <v>22</v>
      </c>
      <c r="AQ1964" s="17">
        <f t="shared" si="538"/>
        <v>10</v>
      </c>
      <c r="AR1964" s="17">
        <f t="shared" si="539"/>
        <v>2020</v>
      </c>
      <c r="AS1964" s="17">
        <f t="shared" ca="1" si="540"/>
        <v>34</v>
      </c>
      <c r="AT1964" s="17" t="str">
        <f t="shared" ca="1" si="543"/>
        <v>No</v>
      </c>
      <c r="AU1964" s="17">
        <f t="shared" si="541"/>
        <v>0</v>
      </c>
      <c r="AV1964" s="17" t="str">
        <f>+VLOOKUP(B1964,[1]Cruces!S:T,2,0)</f>
        <v>4. Presupuesto de Obra</v>
      </c>
    </row>
    <row r="1965" spans="1:48" hidden="1" x14ac:dyDescent="0.25">
      <c r="A1965" s="17" t="s">
        <v>3675</v>
      </c>
      <c r="B1965" s="17" t="s">
        <v>68</v>
      </c>
      <c r="C1965" s="17">
        <v>2180196</v>
      </c>
      <c r="D1965" s="17">
        <v>0</v>
      </c>
      <c r="E1965" s="17" t="s">
        <v>55</v>
      </c>
      <c r="F1965" s="17" t="s">
        <v>120</v>
      </c>
      <c r="G1965" s="17" t="s">
        <v>152</v>
      </c>
      <c r="H1965" s="17">
        <v>3693975</v>
      </c>
      <c r="I1965" s="17" t="s">
        <v>71</v>
      </c>
      <c r="J1965" s="17" t="s">
        <v>59</v>
      </c>
      <c r="K1965" s="17" t="s">
        <v>97</v>
      </c>
      <c r="L1965" s="17" t="s">
        <v>111</v>
      </c>
      <c r="M1965" s="17" t="s">
        <v>112</v>
      </c>
      <c r="N1965" s="17" t="s">
        <v>75</v>
      </c>
      <c r="O1965" s="17">
        <v>20190130</v>
      </c>
      <c r="P1965" s="17">
        <v>20190711</v>
      </c>
      <c r="Q1965" s="17">
        <v>7551</v>
      </c>
      <c r="R1965" s="17">
        <v>26536719</v>
      </c>
      <c r="S1965" s="17" t="s">
        <v>76</v>
      </c>
      <c r="T1965" s="17" t="s">
        <v>63</v>
      </c>
      <c r="U1965" s="17" t="s">
        <v>88</v>
      </c>
      <c r="V1965" s="17">
        <f t="shared" si="542"/>
        <v>75</v>
      </c>
      <c r="W1965" s="17">
        <v>75000</v>
      </c>
      <c r="X1965" s="17" t="s">
        <v>89</v>
      </c>
      <c r="Y1965" s="17" t="s">
        <v>105</v>
      </c>
      <c r="Z1965" s="17">
        <v>20190906</v>
      </c>
      <c r="AA1965" s="17" t="s">
        <v>101</v>
      </c>
      <c r="AB1965" s="17">
        <v>1</v>
      </c>
      <c r="AC1965" s="17" t="str">
        <f>IFERROR(VLOOKUP(A1965,[1]Cruces!AJ:AK,2,0),VLOOKUP(CONCATENATE(X1965,AA1965),[1]Cruces!G:H,2,0))</f>
        <v>Solicitud de Obra</v>
      </c>
      <c r="AD1965" s="17">
        <f t="shared" si="528"/>
        <v>30</v>
      </c>
      <c r="AE1965" s="17">
        <f t="shared" si="529"/>
        <v>1</v>
      </c>
      <c r="AF1965" s="17">
        <f t="shared" si="530"/>
        <v>2019</v>
      </c>
      <c r="AG1965" s="17" t="str">
        <f>IFERROR(VLOOKUP(MID(A1965,2,4)*1,[1]Cruces!K:L,2,0),"Verificar")</f>
        <v>Atlántico Norte</v>
      </c>
      <c r="AH1965" s="17">
        <f t="shared" ca="1" si="531"/>
        <v>665</v>
      </c>
      <c r="AI1965" s="17" t="str">
        <f>IFERROR(VLOOKUP(U1965,[1]Cruces!$O$1:$P$6,2,0),"Sin Orden")</f>
        <v>Resuelta</v>
      </c>
      <c r="AJ1965" s="17">
        <f t="shared" si="532"/>
        <v>6</v>
      </c>
      <c r="AK1965" s="17">
        <f t="shared" si="533"/>
        <v>9</v>
      </c>
      <c r="AL1965" s="17">
        <f t="shared" si="534"/>
        <v>2019</v>
      </c>
      <c r="AM1965" s="17">
        <f t="shared" ca="1" si="535"/>
        <v>446</v>
      </c>
      <c r="AN1965" s="18" t="str">
        <f>IFERROR(VLOOKUP(R1965*1,'[1]Ordenes de Servicio'!G:K,5,0),"No Cruza")</f>
        <v>No Cruza</v>
      </c>
      <c r="AO1965" s="17">
        <f t="shared" ca="1" si="536"/>
        <v>219</v>
      </c>
      <c r="AP1965" s="17">
        <f t="shared" si="537"/>
        <v>11</v>
      </c>
      <c r="AQ1965" s="17">
        <f t="shared" si="538"/>
        <v>7</v>
      </c>
      <c r="AR1965" s="17">
        <f t="shared" si="539"/>
        <v>2019</v>
      </c>
      <c r="AS1965" s="17">
        <f t="shared" ca="1" si="540"/>
        <v>503</v>
      </c>
      <c r="AT1965" s="17" t="str">
        <f t="shared" ca="1" si="543"/>
        <v>Si</v>
      </c>
      <c r="AU1965" s="17">
        <f t="shared" si="541"/>
        <v>57</v>
      </c>
      <c r="AV1965" s="17" t="str">
        <f>+VLOOKUP(B1965,[1]Cruces!S:T,2,0)</f>
        <v>5. Consultoría / Adjudicación</v>
      </c>
    </row>
    <row r="1966" spans="1:48" hidden="1" x14ac:dyDescent="0.25">
      <c r="A1966" s="17" t="s">
        <v>3676</v>
      </c>
      <c r="B1966" s="17" t="s">
        <v>54</v>
      </c>
      <c r="C1966" s="17">
        <v>0</v>
      </c>
      <c r="D1966" s="17">
        <v>0</v>
      </c>
      <c r="E1966" s="17" t="s">
        <v>55</v>
      </c>
      <c r="F1966" s="17" t="s">
        <v>232</v>
      </c>
      <c r="G1966" s="17" t="s">
        <v>3677</v>
      </c>
      <c r="H1966" s="17">
        <v>0</v>
      </c>
      <c r="I1966" s="17" t="s">
        <v>71</v>
      </c>
      <c r="J1966" s="17" t="s">
        <v>59</v>
      </c>
      <c r="K1966" s="17" t="s">
        <v>3678</v>
      </c>
      <c r="L1966" s="17" t="s">
        <v>280</v>
      </c>
      <c r="M1966" s="17" t="s">
        <v>281</v>
      </c>
      <c r="N1966" s="17" t="s">
        <v>62</v>
      </c>
      <c r="O1966" s="17">
        <v>20200212</v>
      </c>
      <c r="P1966" s="17">
        <v>20200218</v>
      </c>
      <c r="Q1966" s="17">
        <v>1210</v>
      </c>
      <c r="R1966" s="17">
        <v>27163532</v>
      </c>
      <c r="S1966" s="17" t="s">
        <v>100</v>
      </c>
      <c r="T1966" s="17" t="s">
        <v>63</v>
      </c>
      <c r="U1966" s="17" t="s">
        <v>91</v>
      </c>
      <c r="V1966" s="17">
        <f t="shared" si="542"/>
        <v>15</v>
      </c>
      <c r="W1966" s="17">
        <v>15000</v>
      </c>
      <c r="X1966" s="17" t="s">
        <v>64</v>
      </c>
      <c r="Y1966" s="17" t="s">
        <v>65</v>
      </c>
      <c r="Z1966" s="17">
        <v>20200218</v>
      </c>
      <c r="AA1966" s="17" t="s">
        <v>78</v>
      </c>
      <c r="AB1966" s="17">
        <v>1</v>
      </c>
      <c r="AC1966" s="17" t="str">
        <f>IFERROR(VLOOKUP(A1966,[1]Cruces!AJ:AK,2,0),VLOOKUP(CONCATENATE(X1966,AA1966),[1]Cruces!G:H,2,0))</f>
        <v>Solicitud de Obra</v>
      </c>
      <c r="AD1966" s="17">
        <f t="shared" si="528"/>
        <v>12</v>
      </c>
      <c r="AE1966" s="17">
        <f t="shared" si="529"/>
        <v>2</v>
      </c>
      <c r="AF1966" s="17">
        <f t="shared" si="530"/>
        <v>2020</v>
      </c>
      <c r="AG1966" s="17" t="str">
        <f>IFERROR(VLOOKUP(MID(A1966,2,4)*1,[1]Cruces!K:L,2,0),"Verificar")</f>
        <v>Atlántico Sur</v>
      </c>
      <c r="AH1966" s="17">
        <f t="shared" ca="1" si="531"/>
        <v>287</v>
      </c>
      <c r="AI1966" s="17" t="str">
        <f>IFERROR(VLOOKUP(U1966,[1]Cruces!$O$1:$P$6,2,0),"Sin Orden")</f>
        <v>Resuelta</v>
      </c>
      <c r="AJ1966" s="17">
        <f t="shared" si="532"/>
        <v>18</v>
      </c>
      <c r="AK1966" s="17">
        <f t="shared" si="533"/>
        <v>2</v>
      </c>
      <c r="AL1966" s="17">
        <f t="shared" si="534"/>
        <v>2020</v>
      </c>
      <c r="AM1966" s="17">
        <f t="shared" ca="1" si="535"/>
        <v>281</v>
      </c>
      <c r="AN1966" s="18" t="str">
        <f>IFERROR(VLOOKUP(R1966*1,'[1]Ordenes de Servicio'!G:K,5,0),"No Cruza")</f>
        <v>No Cruza</v>
      </c>
      <c r="AO1966" s="17">
        <f t="shared" ca="1" si="536"/>
        <v>6</v>
      </c>
      <c r="AP1966" s="17">
        <f t="shared" si="537"/>
        <v>18</v>
      </c>
      <c r="AQ1966" s="17">
        <f t="shared" si="538"/>
        <v>2</v>
      </c>
      <c r="AR1966" s="17">
        <f t="shared" si="539"/>
        <v>2020</v>
      </c>
      <c r="AS1966" s="17">
        <f t="shared" ca="1" si="540"/>
        <v>281</v>
      </c>
      <c r="AT1966" s="17" t="str">
        <f t="shared" ca="1" si="543"/>
        <v>No</v>
      </c>
      <c r="AU1966" s="17">
        <f t="shared" si="541"/>
        <v>0</v>
      </c>
      <c r="AV1966" s="17" t="str">
        <f>+VLOOKUP(B1966,[1]Cruces!S:T,2,0)</f>
        <v>4. Presupuesto de Obra</v>
      </c>
    </row>
    <row r="1967" spans="1:48" x14ac:dyDescent="0.25">
      <c r="A1967" s="17" t="s">
        <v>8935</v>
      </c>
      <c r="B1967" s="17" t="s">
        <v>7266</v>
      </c>
      <c r="C1967" s="17">
        <v>8189330</v>
      </c>
      <c r="D1967" s="17">
        <v>35137927</v>
      </c>
      <c r="E1967" s="17" t="s">
        <v>93</v>
      </c>
      <c r="F1967" s="17" t="s">
        <v>232</v>
      </c>
      <c r="G1967" s="17" t="s">
        <v>8936</v>
      </c>
      <c r="H1967" s="17">
        <v>3046148683</v>
      </c>
      <c r="I1967" s="17" t="s">
        <v>71</v>
      </c>
      <c r="J1967" s="17" t="s">
        <v>8937</v>
      </c>
      <c r="K1967" s="17" t="s">
        <v>8938</v>
      </c>
      <c r="L1967" s="17" t="s">
        <v>8050</v>
      </c>
      <c r="M1967" s="17" t="s">
        <v>8051</v>
      </c>
      <c r="N1967" s="17" t="s">
        <v>7268</v>
      </c>
      <c r="O1967" s="17">
        <v>20201029</v>
      </c>
      <c r="P1967" s="17">
        <v>20201120</v>
      </c>
      <c r="Q1967" s="17">
        <v>1220</v>
      </c>
      <c r="R1967" s="17">
        <v>28258567</v>
      </c>
      <c r="S1967" s="17" t="s">
        <v>7072</v>
      </c>
      <c r="T1967" s="17" t="s">
        <v>63</v>
      </c>
      <c r="U1967" s="17" t="s">
        <v>91</v>
      </c>
      <c r="V1967" s="17">
        <f t="shared" si="542"/>
        <v>3</v>
      </c>
      <c r="W1967" s="17">
        <v>3000</v>
      </c>
      <c r="X1967" s="17" t="s">
        <v>89</v>
      </c>
      <c r="Y1967" s="17" t="s">
        <v>7266</v>
      </c>
      <c r="Z1967" s="17">
        <v>20201120</v>
      </c>
      <c r="AA1967" s="17" t="s">
        <v>1947</v>
      </c>
      <c r="AB1967" s="17">
        <v>1</v>
      </c>
      <c r="AC1967" s="17" t="str">
        <f>IFERROR(VLOOKUP(A1967,[1]Cruces!AJ:AK,2,0),VLOOKUP(CONCATENATE(X1967,AA1967),[1]Cruces!G:H,2,0))</f>
        <v>Solicitud por BT</v>
      </c>
      <c r="AD1967" s="17">
        <f t="shared" si="528"/>
        <v>29</v>
      </c>
      <c r="AE1967" s="17">
        <f t="shared" si="529"/>
        <v>10</v>
      </c>
      <c r="AF1967" s="17">
        <f t="shared" si="530"/>
        <v>2020</v>
      </c>
      <c r="AG1967" s="17" t="str">
        <f>IFERROR(VLOOKUP(MID(A1967,2,4)*1,[1]Cruces!K:L,2,0),"Verificar")</f>
        <v>Atlántico Sur</v>
      </c>
      <c r="AH1967" s="17">
        <f t="shared" ca="1" si="531"/>
        <v>27</v>
      </c>
      <c r="AI1967" s="17" t="str">
        <f>IFERROR(VLOOKUP(U1967,[1]Cruces!$O$1:$P$6,2,0),"Sin Orden")</f>
        <v>Resuelta</v>
      </c>
      <c r="AJ1967" s="17">
        <f t="shared" si="532"/>
        <v>20</v>
      </c>
      <c r="AK1967" s="17">
        <f t="shared" si="533"/>
        <v>11</v>
      </c>
      <c r="AL1967" s="17">
        <f t="shared" si="534"/>
        <v>2020</v>
      </c>
      <c r="AM1967" s="17">
        <f t="shared" ca="1" si="535"/>
        <v>5</v>
      </c>
      <c r="AN1967" s="18">
        <f>IFERROR(VLOOKUP(R1967*1,'[1]Ordenes de Servicio'!G:K,5,0),"No Cruza")</f>
        <v>44133</v>
      </c>
      <c r="AO1967" s="17">
        <f t="shared" ca="1" si="536"/>
        <v>22</v>
      </c>
      <c r="AP1967" s="17">
        <f t="shared" si="537"/>
        <v>20</v>
      </c>
      <c r="AQ1967" s="17">
        <f t="shared" si="538"/>
        <v>11</v>
      </c>
      <c r="AR1967" s="17">
        <f t="shared" si="539"/>
        <v>2020</v>
      </c>
      <c r="AS1967" s="17">
        <f t="shared" ca="1" si="540"/>
        <v>5</v>
      </c>
      <c r="AT1967" s="17" t="str">
        <f t="shared" ca="1" si="543"/>
        <v>No</v>
      </c>
      <c r="AU1967" s="17">
        <f t="shared" si="541"/>
        <v>0</v>
      </c>
      <c r="AV1967" s="17" t="str">
        <f>+VLOOKUP(B1967,[1]Cruces!S:T,2,0)</f>
        <v>9. Contratación</v>
      </c>
    </row>
    <row r="1968" spans="1:48" x14ac:dyDescent="0.25">
      <c r="A1968" s="17" t="s">
        <v>3679</v>
      </c>
      <c r="B1968" s="17" t="s">
        <v>80</v>
      </c>
      <c r="C1968" s="17">
        <v>0</v>
      </c>
      <c r="D1968" s="17">
        <v>0</v>
      </c>
      <c r="E1968" s="17" t="s">
        <v>55</v>
      </c>
      <c r="F1968" s="17" t="s">
        <v>126</v>
      </c>
      <c r="G1968" s="17" t="s">
        <v>3680</v>
      </c>
      <c r="H1968" s="17">
        <v>0</v>
      </c>
      <c r="I1968" s="17" t="s">
        <v>71</v>
      </c>
      <c r="J1968" s="17" t="s">
        <v>59</v>
      </c>
      <c r="K1968" s="17" t="s">
        <v>3681</v>
      </c>
      <c r="L1968" s="17" t="s">
        <v>129</v>
      </c>
      <c r="M1968" s="17" t="s">
        <v>130</v>
      </c>
      <c r="N1968" s="17" t="s">
        <v>87</v>
      </c>
      <c r="O1968" s="17">
        <v>20191205</v>
      </c>
      <c r="P1968" s="17">
        <v>20201031</v>
      </c>
      <c r="Q1968" s="17">
        <v>9332</v>
      </c>
      <c r="R1968" s="17">
        <v>27024847</v>
      </c>
      <c r="S1968" s="17" t="s">
        <v>100</v>
      </c>
      <c r="T1968" s="17" t="s">
        <v>63</v>
      </c>
      <c r="U1968" s="17" t="s">
        <v>91</v>
      </c>
      <c r="V1968" s="17">
        <f t="shared" si="542"/>
        <v>37.5</v>
      </c>
      <c r="W1968" s="17">
        <v>37500</v>
      </c>
      <c r="X1968" s="17" t="s">
        <v>64</v>
      </c>
      <c r="Y1968" s="17" t="s">
        <v>90</v>
      </c>
      <c r="Z1968" s="17">
        <v>20201031</v>
      </c>
      <c r="AA1968" s="17" t="s">
        <v>78</v>
      </c>
      <c r="AB1968" s="17">
        <v>1</v>
      </c>
      <c r="AC1968" s="17" t="str">
        <f>IFERROR(VLOOKUP(A1968,[1]Cruces!AJ:AK,2,0),VLOOKUP(CONCATENATE(X1968,AA1968),[1]Cruces!G:H,2,0))</f>
        <v>Solicitud de Obra</v>
      </c>
      <c r="AD1968" s="17">
        <f t="shared" si="528"/>
        <v>5</v>
      </c>
      <c r="AE1968" s="17">
        <f t="shared" si="529"/>
        <v>12</v>
      </c>
      <c r="AF1968" s="17">
        <f t="shared" si="530"/>
        <v>2019</v>
      </c>
      <c r="AG1968" s="17" t="str">
        <f>IFERROR(VLOOKUP(MID(A1968,2,4)*1,[1]Cruces!K:L,2,0),"Verificar")</f>
        <v>Guajira</v>
      </c>
      <c r="AH1968" s="17">
        <f t="shared" ca="1" si="531"/>
        <v>356</v>
      </c>
      <c r="AI1968" s="17" t="str">
        <f>IFERROR(VLOOKUP(U1968,[1]Cruces!$O$1:$P$6,2,0),"Sin Orden")</f>
        <v>Resuelta</v>
      </c>
      <c r="AJ1968" s="17">
        <f t="shared" si="532"/>
        <v>31</v>
      </c>
      <c r="AK1968" s="17">
        <f t="shared" si="533"/>
        <v>10</v>
      </c>
      <c r="AL1968" s="17">
        <f t="shared" si="534"/>
        <v>2020</v>
      </c>
      <c r="AM1968" s="17">
        <f t="shared" ca="1" si="535"/>
        <v>25</v>
      </c>
      <c r="AN1968" s="18" t="str">
        <f>IFERROR(VLOOKUP(R1968*1,'[1]Ordenes de Servicio'!G:K,5,0),"No Cruza")</f>
        <v>No Cruza</v>
      </c>
      <c r="AO1968" s="17">
        <f t="shared" ca="1" si="536"/>
        <v>331</v>
      </c>
      <c r="AP1968" s="17">
        <f t="shared" si="537"/>
        <v>31</v>
      </c>
      <c r="AQ1968" s="17">
        <f t="shared" si="538"/>
        <v>10</v>
      </c>
      <c r="AR1968" s="17">
        <f t="shared" si="539"/>
        <v>2020</v>
      </c>
      <c r="AS1968" s="17">
        <f t="shared" ca="1" si="540"/>
        <v>25</v>
      </c>
      <c r="AT1968" s="17" t="str">
        <f t="shared" ca="1" si="543"/>
        <v>No</v>
      </c>
      <c r="AU1968" s="17">
        <f t="shared" si="541"/>
        <v>0</v>
      </c>
      <c r="AV1968" s="17" t="str">
        <f>+VLOOKUP(B1968,[1]Cruces!S:T,2,0)</f>
        <v>8. Puesta en Servicio</v>
      </c>
    </row>
    <row r="1969" spans="1:48" hidden="1" x14ac:dyDescent="0.25">
      <c r="A1969" s="17" t="s">
        <v>8939</v>
      </c>
      <c r="B1969" s="17" t="s">
        <v>6595</v>
      </c>
      <c r="C1969" s="17">
        <v>0</v>
      </c>
      <c r="D1969" s="17">
        <v>0</v>
      </c>
      <c r="E1969" s="17" t="s">
        <v>55</v>
      </c>
      <c r="F1969" s="17" t="s">
        <v>56</v>
      </c>
      <c r="G1969" s="17" t="s">
        <v>8940</v>
      </c>
      <c r="H1969" s="17">
        <v>3126781448</v>
      </c>
      <c r="I1969" s="17" t="s">
        <v>71</v>
      </c>
      <c r="J1969" s="17" t="s">
        <v>59</v>
      </c>
      <c r="K1969" s="17" t="s">
        <v>8941</v>
      </c>
      <c r="L1969" s="17" t="s">
        <v>7310</v>
      </c>
      <c r="M1969" s="17" t="s">
        <v>7311</v>
      </c>
      <c r="N1969" s="17" t="s">
        <v>6600</v>
      </c>
      <c r="O1969" s="17">
        <v>20200310</v>
      </c>
      <c r="P1969" s="17">
        <v>20200811</v>
      </c>
      <c r="Q1969" s="17">
        <v>1180</v>
      </c>
      <c r="R1969" s="17">
        <v>27958479</v>
      </c>
      <c r="S1969" s="17" t="s">
        <v>6601</v>
      </c>
      <c r="T1969" s="17" t="s">
        <v>63</v>
      </c>
      <c r="U1969" s="17" t="s">
        <v>91</v>
      </c>
      <c r="V1969" s="17">
        <f t="shared" si="542"/>
        <v>3</v>
      </c>
      <c r="W1969" s="17">
        <v>3000</v>
      </c>
      <c r="X1969" s="17" t="s">
        <v>7065</v>
      </c>
      <c r="Y1969" s="17" t="s">
        <v>6595</v>
      </c>
      <c r="Z1969" s="17">
        <v>20200811</v>
      </c>
      <c r="AA1969" s="17" t="s">
        <v>1947</v>
      </c>
      <c r="AB1969" s="17">
        <v>1</v>
      </c>
      <c r="AC1969" s="17" t="str">
        <f>IFERROR(VLOOKUP(A1969,[1]Cruces!AJ:AK,2,0),VLOOKUP(CONCATENATE(X1969,AA1969),[1]Cruces!G:H,2,0))</f>
        <v>Solicitud por BT</v>
      </c>
      <c r="AD1969" s="17">
        <f t="shared" si="528"/>
        <v>10</v>
      </c>
      <c r="AE1969" s="17">
        <f t="shared" si="529"/>
        <v>3</v>
      </c>
      <c r="AF1969" s="17">
        <f t="shared" si="530"/>
        <v>2020</v>
      </c>
      <c r="AG1969" s="17" t="str">
        <f>IFERROR(VLOOKUP(MID(A1969,2,4)*1,[1]Cruces!K:L,2,0),"Verificar")</f>
        <v>Atlántico Norte</v>
      </c>
      <c r="AH1969" s="17">
        <f t="shared" ca="1" si="531"/>
        <v>260</v>
      </c>
      <c r="AI1969" s="17" t="str">
        <f>IFERROR(VLOOKUP(U1969,[1]Cruces!$O$1:$P$6,2,0),"Sin Orden")</f>
        <v>Resuelta</v>
      </c>
      <c r="AJ1969" s="17">
        <f t="shared" si="532"/>
        <v>11</v>
      </c>
      <c r="AK1969" s="17">
        <f t="shared" si="533"/>
        <v>8</v>
      </c>
      <c r="AL1969" s="17">
        <f t="shared" si="534"/>
        <v>2020</v>
      </c>
      <c r="AM1969" s="17">
        <f t="shared" ca="1" si="535"/>
        <v>106</v>
      </c>
      <c r="AN1969" s="18" t="str">
        <f>IFERROR(VLOOKUP(R1969*1,'[1]Ordenes de Servicio'!G:K,5,0),"No Cruza")</f>
        <v>No Cruza</v>
      </c>
      <c r="AO1969" s="17">
        <f t="shared" ca="1" si="536"/>
        <v>154</v>
      </c>
      <c r="AP1969" s="17">
        <f t="shared" si="537"/>
        <v>11</v>
      </c>
      <c r="AQ1969" s="17">
        <f t="shared" si="538"/>
        <v>8</v>
      </c>
      <c r="AR1969" s="17">
        <f t="shared" si="539"/>
        <v>2020</v>
      </c>
      <c r="AS1969" s="17">
        <f t="shared" ca="1" si="540"/>
        <v>106</v>
      </c>
      <c r="AT1969" s="17" t="str">
        <f t="shared" ca="1" si="543"/>
        <v>No</v>
      </c>
      <c r="AU1969" s="17">
        <f t="shared" si="541"/>
        <v>0</v>
      </c>
      <c r="AV1969" s="17" t="str">
        <f>+VLOOKUP(B1969,[1]Cruces!S:T,2,0)</f>
        <v>7. Ejecución en Campo OS BT</v>
      </c>
    </row>
    <row r="1970" spans="1:48" hidden="1" x14ac:dyDescent="0.25">
      <c r="A1970" s="17" t="s">
        <v>3682</v>
      </c>
      <c r="B1970" s="17" t="s">
        <v>68</v>
      </c>
      <c r="C1970" s="17">
        <v>2024850</v>
      </c>
      <c r="D1970" s="17">
        <v>20060762</v>
      </c>
      <c r="E1970" s="17" t="s">
        <v>93</v>
      </c>
      <c r="F1970" s="17" t="s">
        <v>120</v>
      </c>
      <c r="G1970" s="17" t="s">
        <v>3683</v>
      </c>
      <c r="H1970" s="17">
        <v>3205778229</v>
      </c>
      <c r="I1970" s="17" t="s">
        <v>71</v>
      </c>
      <c r="J1970" s="17" t="s">
        <v>3684</v>
      </c>
      <c r="K1970" s="17" t="s">
        <v>3685</v>
      </c>
      <c r="L1970" s="17" t="s">
        <v>111</v>
      </c>
      <c r="M1970" s="17" t="s">
        <v>112</v>
      </c>
      <c r="N1970" s="17" t="s">
        <v>75</v>
      </c>
      <c r="O1970" s="17">
        <v>20190125</v>
      </c>
      <c r="P1970" s="17">
        <v>20190516</v>
      </c>
      <c r="Q1970" s="17">
        <v>1170</v>
      </c>
      <c r="R1970" s="17">
        <v>26713107</v>
      </c>
      <c r="S1970" s="17" t="s">
        <v>76</v>
      </c>
      <c r="T1970" s="17" t="s">
        <v>63</v>
      </c>
      <c r="U1970" s="17" t="s">
        <v>88</v>
      </c>
      <c r="V1970" s="17">
        <f t="shared" si="542"/>
        <v>50</v>
      </c>
      <c r="W1970" s="17">
        <v>50000</v>
      </c>
      <c r="X1970" s="17" t="s">
        <v>89</v>
      </c>
      <c r="Y1970" s="17" t="s">
        <v>150</v>
      </c>
      <c r="Z1970" s="17">
        <v>20190911</v>
      </c>
      <c r="AA1970" s="17" t="s">
        <v>78</v>
      </c>
      <c r="AB1970" s="17">
        <v>1</v>
      </c>
      <c r="AC1970" s="17" t="str">
        <f>IFERROR(VLOOKUP(A1970,[1]Cruces!AJ:AK,2,0),VLOOKUP(CONCATENATE(X1970,AA1970),[1]Cruces!G:H,2,0))</f>
        <v>Solicitud de Obra</v>
      </c>
      <c r="AD1970" s="17">
        <f t="shared" si="528"/>
        <v>25</v>
      </c>
      <c r="AE1970" s="17">
        <f t="shared" si="529"/>
        <v>1</v>
      </c>
      <c r="AF1970" s="17">
        <f t="shared" si="530"/>
        <v>2019</v>
      </c>
      <c r="AG1970" s="17" t="str">
        <f>IFERROR(VLOOKUP(MID(A1970,2,4)*1,[1]Cruces!K:L,2,0),"Verificar")</f>
        <v>Atlántico Norte</v>
      </c>
      <c r="AH1970" s="17">
        <f t="shared" ca="1" si="531"/>
        <v>670</v>
      </c>
      <c r="AI1970" s="17" t="str">
        <f>IFERROR(VLOOKUP(U1970,[1]Cruces!$O$1:$P$6,2,0),"Sin Orden")</f>
        <v>Resuelta</v>
      </c>
      <c r="AJ1970" s="17">
        <f t="shared" si="532"/>
        <v>11</v>
      </c>
      <c r="AK1970" s="17">
        <f t="shared" si="533"/>
        <v>9</v>
      </c>
      <c r="AL1970" s="17">
        <f t="shared" si="534"/>
        <v>2019</v>
      </c>
      <c r="AM1970" s="17">
        <f t="shared" ca="1" si="535"/>
        <v>441</v>
      </c>
      <c r="AN1970" s="18" t="str">
        <f>IFERROR(VLOOKUP(R1970*1,'[1]Ordenes de Servicio'!G:K,5,0),"No Cruza")</f>
        <v>No Cruza</v>
      </c>
      <c r="AO1970" s="17">
        <f t="shared" ca="1" si="536"/>
        <v>229</v>
      </c>
      <c r="AP1970" s="17">
        <f t="shared" si="537"/>
        <v>16</v>
      </c>
      <c r="AQ1970" s="17">
        <f t="shared" si="538"/>
        <v>5</v>
      </c>
      <c r="AR1970" s="17">
        <f t="shared" si="539"/>
        <v>2019</v>
      </c>
      <c r="AS1970" s="17">
        <f t="shared" ca="1" si="540"/>
        <v>559</v>
      </c>
      <c r="AT1970" s="17" t="str">
        <f t="shared" ca="1" si="543"/>
        <v>Si</v>
      </c>
      <c r="AU1970" s="17">
        <f t="shared" si="541"/>
        <v>118</v>
      </c>
      <c r="AV1970" s="17" t="str">
        <f>+VLOOKUP(B1970,[1]Cruces!S:T,2,0)</f>
        <v>5. Consultoría / Adjudicación</v>
      </c>
    </row>
    <row r="1971" spans="1:48" hidden="1" x14ac:dyDescent="0.25">
      <c r="A1971" s="17" t="s">
        <v>3686</v>
      </c>
      <c r="B1971" s="17" t="s">
        <v>54</v>
      </c>
      <c r="C1971" s="17">
        <v>0</v>
      </c>
      <c r="D1971" s="17">
        <v>0</v>
      </c>
      <c r="E1971" s="17" t="s">
        <v>55</v>
      </c>
      <c r="F1971" s="17" t="s">
        <v>107</v>
      </c>
      <c r="G1971" s="17" t="s">
        <v>3687</v>
      </c>
      <c r="H1971" s="17">
        <v>0</v>
      </c>
      <c r="I1971" s="17" t="s">
        <v>71</v>
      </c>
      <c r="J1971" s="17" t="s">
        <v>59</v>
      </c>
      <c r="K1971" s="17" t="s">
        <v>97</v>
      </c>
      <c r="L1971" s="17" t="s">
        <v>145</v>
      </c>
      <c r="M1971" s="17" t="s">
        <v>146</v>
      </c>
      <c r="N1971" s="17" t="s">
        <v>62</v>
      </c>
      <c r="O1971" s="17">
        <v>20201105</v>
      </c>
      <c r="P1971" s="17">
        <v>20201109</v>
      </c>
      <c r="Q1971" s="17">
        <v>9521</v>
      </c>
      <c r="R1971" s="17">
        <v>28270148</v>
      </c>
      <c r="S1971" s="17" t="s">
        <v>100</v>
      </c>
      <c r="T1971" s="17" t="s">
        <v>63</v>
      </c>
      <c r="U1971" s="17" t="s">
        <v>91</v>
      </c>
      <c r="V1971" s="17">
        <f t="shared" si="542"/>
        <v>600</v>
      </c>
      <c r="W1971" s="17">
        <v>600000</v>
      </c>
      <c r="X1971" s="17" t="s">
        <v>64</v>
      </c>
      <c r="Y1971" s="17" t="s">
        <v>65</v>
      </c>
      <c r="Z1971" s="17">
        <v>20201109</v>
      </c>
      <c r="AA1971" s="17" t="s">
        <v>101</v>
      </c>
      <c r="AB1971" s="17">
        <v>1</v>
      </c>
      <c r="AC1971" s="17" t="str">
        <f>IFERROR(VLOOKUP(A1971,[1]Cruces!AJ:AK,2,0),VLOOKUP(CONCATENATE(X1971,AA1971),[1]Cruces!G:H,2,0))</f>
        <v>Solicitud de Obra</v>
      </c>
      <c r="AD1971" s="17">
        <f t="shared" si="528"/>
        <v>5</v>
      </c>
      <c r="AE1971" s="17">
        <f t="shared" si="529"/>
        <v>11</v>
      </c>
      <c r="AF1971" s="17">
        <f t="shared" si="530"/>
        <v>2020</v>
      </c>
      <c r="AG1971" s="17" t="str">
        <f>IFERROR(VLOOKUP(MID(A1971,2,4)*1,[1]Cruces!K:L,2,0),"Verificar")</f>
        <v>Atlántico Sur</v>
      </c>
      <c r="AH1971" s="17">
        <f t="shared" ca="1" si="531"/>
        <v>20</v>
      </c>
      <c r="AI1971" s="17" t="str">
        <f>IFERROR(VLOOKUP(U1971,[1]Cruces!$O$1:$P$6,2,0),"Sin Orden")</f>
        <v>Resuelta</v>
      </c>
      <c r="AJ1971" s="17">
        <f t="shared" si="532"/>
        <v>9</v>
      </c>
      <c r="AK1971" s="17">
        <f t="shared" si="533"/>
        <v>11</v>
      </c>
      <c r="AL1971" s="17">
        <f t="shared" si="534"/>
        <v>2020</v>
      </c>
      <c r="AM1971" s="17">
        <f t="shared" ca="1" si="535"/>
        <v>16</v>
      </c>
      <c r="AN1971" s="18" t="str">
        <f>IFERROR(VLOOKUP(R1971*1,'[1]Ordenes de Servicio'!G:K,5,0),"No Cruza")</f>
        <v>No Cruza</v>
      </c>
      <c r="AO1971" s="17">
        <f t="shared" ca="1" si="536"/>
        <v>4</v>
      </c>
      <c r="AP1971" s="17">
        <f t="shared" si="537"/>
        <v>9</v>
      </c>
      <c r="AQ1971" s="17">
        <f t="shared" si="538"/>
        <v>11</v>
      </c>
      <c r="AR1971" s="17">
        <f t="shared" si="539"/>
        <v>2020</v>
      </c>
      <c r="AS1971" s="17">
        <f t="shared" ca="1" si="540"/>
        <v>16</v>
      </c>
      <c r="AT1971" s="17" t="str">
        <f t="shared" ca="1" si="543"/>
        <v>No</v>
      </c>
      <c r="AU1971" s="17">
        <f t="shared" si="541"/>
        <v>0</v>
      </c>
      <c r="AV1971" s="17" t="str">
        <f>+VLOOKUP(B1971,[1]Cruces!S:T,2,0)</f>
        <v>4. Presupuesto de Obra</v>
      </c>
    </row>
    <row r="1972" spans="1:48" hidden="1" x14ac:dyDescent="0.25">
      <c r="A1972" s="17" t="s">
        <v>3688</v>
      </c>
      <c r="B1972" s="17" t="s">
        <v>68</v>
      </c>
      <c r="C1972" s="17">
        <v>2045439</v>
      </c>
      <c r="D1972" s="17">
        <v>20156869</v>
      </c>
      <c r="E1972" s="17" t="s">
        <v>93</v>
      </c>
      <c r="F1972" s="17" t="s">
        <v>107</v>
      </c>
      <c r="G1972" s="17" t="s">
        <v>3689</v>
      </c>
      <c r="H1972" s="17">
        <v>3163815772</v>
      </c>
      <c r="I1972" s="17" t="s">
        <v>71</v>
      </c>
      <c r="J1972" s="17" t="s">
        <v>3690</v>
      </c>
      <c r="K1972" s="17" t="s">
        <v>97</v>
      </c>
      <c r="L1972" s="17" t="s">
        <v>117</v>
      </c>
      <c r="M1972" s="17" t="s">
        <v>118</v>
      </c>
      <c r="N1972" s="17" t="s">
        <v>75</v>
      </c>
      <c r="O1972" s="17">
        <v>20191202</v>
      </c>
      <c r="P1972" s="17">
        <v>20200109</v>
      </c>
      <c r="Q1972" s="17">
        <v>1110</v>
      </c>
      <c r="R1972" s="17">
        <v>27218075</v>
      </c>
      <c r="S1972" s="17" t="s">
        <v>76</v>
      </c>
      <c r="T1972" s="17" t="s">
        <v>63</v>
      </c>
      <c r="U1972" s="17" t="s">
        <v>88</v>
      </c>
      <c r="V1972" s="17">
        <f t="shared" si="542"/>
        <v>75</v>
      </c>
      <c r="W1972" s="17">
        <v>75000</v>
      </c>
      <c r="X1972" s="17" t="s">
        <v>89</v>
      </c>
      <c r="Y1972" s="17" t="s">
        <v>105</v>
      </c>
      <c r="Z1972" s="17">
        <v>20200407</v>
      </c>
      <c r="AA1972" s="17" t="s">
        <v>78</v>
      </c>
      <c r="AB1972" s="17">
        <v>1</v>
      </c>
      <c r="AC1972" s="17" t="str">
        <f>IFERROR(VLOOKUP(A1972,[1]Cruces!AJ:AK,2,0),VLOOKUP(CONCATENATE(X1972,AA1972),[1]Cruces!G:H,2,0))</f>
        <v>Solicitud de Obra</v>
      </c>
      <c r="AD1972" s="17">
        <f t="shared" si="528"/>
        <v>2</v>
      </c>
      <c r="AE1972" s="17">
        <f t="shared" si="529"/>
        <v>12</v>
      </c>
      <c r="AF1972" s="17">
        <f t="shared" si="530"/>
        <v>2019</v>
      </c>
      <c r="AG1972" s="17" t="str">
        <f>IFERROR(VLOOKUP(MID(A1972,2,4)*1,[1]Cruces!K:L,2,0),"Verificar")</f>
        <v>Atlántico Norte</v>
      </c>
      <c r="AH1972" s="17">
        <f t="shared" ca="1" si="531"/>
        <v>359</v>
      </c>
      <c r="AI1972" s="17" t="str">
        <f>IFERROR(VLOOKUP(U1972,[1]Cruces!$O$1:$P$6,2,0),"Sin Orden")</f>
        <v>Resuelta</v>
      </c>
      <c r="AJ1972" s="17">
        <f t="shared" si="532"/>
        <v>7</v>
      </c>
      <c r="AK1972" s="17">
        <f t="shared" si="533"/>
        <v>4</v>
      </c>
      <c r="AL1972" s="17">
        <f t="shared" si="534"/>
        <v>2020</v>
      </c>
      <c r="AM1972" s="17">
        <f t="shared" ca="1" si="535"/>
        <v>232</v>
      </c>
      <c r="AN1972" s="18" t="str">
        <f>IFERROR(VLOOKUP(R1972*1,'[1]Ordenes de Servicio'!G:K,5,0),"No Cruza")</f>
        <v>No Cruza</v>
      </c>
      <c r="AO1972" s="17">
        <f t="shared" ca="1" si="536"/>
        <v>127</v>
      </c>
      <c r="AP1972" s="17">
        <f t="shared" si="537"/>
        <v>9</v>
      </c>
      <c r="AQ1972" s="17">
        <f t="shared" si="538"/>
        <v>1</v>
      </c>
      <c r="AR1972" s="17">
        <f t="shared" si="539"/>
        <v>2020</v>
      </c>
      <c r="AS1972" s="17">
        <f t="shared" ca="1" si="540"/>
        <v>321</v>
      </c>
      <c r="AT1972" s="17" t="str">
        <f t="shared" ca="1" si="543"/>
        <v>No</v>
      </c>
      <c r="AU1972" s="17">
        <f t="shared" si="541"/>
        <v>89</v>
      </c>
      <c r="AV1972" s="17" t="str">
        <f>+VLOOKUP(B1972,[1]Cruces!S:T,2,0)</f>
        <v>5. Consultoría / Adjudicación</v>
      </c>
    </row>
    <row r="1973" spans="1:48" hidden="1" x14ac:dyDescent="0.25">
      <c r="A1973" s="17" t="s">
        <v>3691</v>
      </c>
      <c r="B1973" s="17" t="s">
        <v>54</v>
      </c>
      <c r="C1973" s="17">
        <v>0</v>
      </c>
      <c r="D1973" s="17">
        <v>0</v>
      </c>
      <c r="E1973" s="17" t="s">
        <v>55</v>
      </c>
      <c r="F1973" s="17" t="s">
        <v>232</v>
      </c>
      <c r="G1973" s="17" t="s">
        <v>3692</v>
      </c>
      <c r="H1973" s="17">
        <v>3002787761</v>
      </c>
      <c r="I1973" s="17" t="s">
        <v>71</v>
      </c>
      <c r="J1973" s="17" t="s">
        <v>59</v>
      </c>
      <c r="K1973" s="17" t="s">
        <v>3693</v>
      </c>
      <c r="L1973" s="17" t="s">
        <v>280</v>
      </c>
      <c r="M1973" s="17" t="s">
        <v>281</v>
      </c>
      <c r="N1973" s="17" t="s">
        <v>62</v>
      </c>
      <c r="O1973" s="17">
        <v>20200801</v>
      </c>
      <c r="P1973" s="17">
        <v>20200805</v>
      </c>
      <c r="Q1973" s="17">
        <v>9521</v>
      </c>
      <c r="R1973" s="17">
        <v>27925866</v>
      </c>
      <c r="S1973" s="17" t="s">
        <v>100</v>
      </c>
      <c r="T1973" s="17" t="s">
        <v>63</v>
      </c>
      <c r="U1973" s="17" t="s">
        <v>91</v>
      </c>
      <c r="V1973" s="17">
        <f t="shared" si="542"/>
        <v>25</v>
      </c>
      <c r="W1973" s="17">
        <v>25000</v>
      </c>
      <c r="X1973" s="17" t="s">
        <v>64</v>
      </c>
      <c r="Y1973" s="17" t="s">
        <v>65</v>
      </c>
      <c r="Z1973" s="17">
        <v>20200805</v>
      </c>
      <c r="AA1973" s="17" t="s">
        <v>78</v>
      </c>
      <c r="AB1973" s="17">
        <v>1</v>
      </c>
      <c r="AC1973" s="17" t="str">
        <f>IFERROR(VLOOKUP(A1973,[1]Cruces!AJ:AK,2,0),VLOOKUP(CONCATENATE(X1973,AA1973),[1]Cruces!G:H,2,0))</f>
        <v>Solicitud de Obra</v>
      </c>
      <c r="AD1973" s="17">
        <f t="shared" si="528"/>
        <v>1</v>
      </c>
      <c r="AE1973" s="17">
        <f t="shared" si="529"/>
        <v>8</v>
      </c>
      <c r="AF1973" s="17">
        <f t="shared" si="530"/>
        <v>2020</v>
      </c>
      <c r="AG1973" s="17" t="str">
        <f>IFERROR(VLOOKUP(MID(A1973,2,4)*1,[1]Cruces!K:L,2,0),"Verificar")</f>
        <v>Atlántico Sur</v>
      </c>
      <c r="AH1973" s="17">
        <f t="shared" ca="1" si="531"/>
        <v>116</v>
      </c>
      <c r="AI1973" s="17" t="str">
        <f>IFERROR(VLOOKUP(U1973,[1]Cruces!$O$1:$P$6,2,0),"Sin Orden")</f>
        <v>Resuelta</v>
      </c>
      <c r="AJ1973" s="17">
        <f t="shared" si="532"/>
        <v>5</v>
      </c>
      <c r="AK1973" s="17">
        <f t="shared" si="533"/>
        <v>8</v>
      </c>
      <c r="AL1973" s="17">
        <f t="shared" si="534"/>
        <v>2020</v>
      </c>
      <c r="AM1973" s="17">
        <f t="shared" ca="1" si="535"/>
        <v>112</v>
      </c>
      <c r="AN1973" s="18" t="str">
        <f>IFERROR(VLOOKUP(R1973*1,'[1]Ordenes de Servicio'!G:K,5,0),"No Cruza")</f>
        <v>No Cruza</v>
      </c>
      <c r="AO1973" s="17">
        <f t="shared" ca="1" si="536"/>
        <v>4</v>
      </c>
      <c r="AP1973" s="17">
        <f t="shared" si="537"/>
        <v>5</v>
      </c>
      <c r="AQ1973" s="17">
        <f t="shared" si="538"/>
        <v>8</v>
      </c>
      <c r="AR1973" s="17">
        <f t="shared" si="539"/>
        <v>2020</v>
      </c>
      <c r="AS1973" s="17">
        <f t="shared" ca="1" si="540"/>
        <v>112</v>
      </c>
      <c r="AT1973" s="17" t="str">
        <f t="shared" ca="1" si="543"/>
        <v>No</v>
      </c>
      <c r="AU1973" s="17">
        <f t="shared" si="541"/>
        <v>0</v>
      </c>
      <c r="AV1973" s="17" t="str">
        <f>+VLOOKUP(B1973,[1]Cruces!S:T,2,0)</f>
        <v>4. Presupuesto de Obra</v>
      </c>
    </row>
    <row r="1974" spans="1:48" hidden="1" x14ac:dyDescent="0.25">
      <c r="A1974" s="17" t="s">
        <v>8942</v>
      </c>
      <c r="B1974" s="17" t="s">
        <v>569</v>
      </c>
      <c r="C1974" s="17">
        <v>0</v>
      </c>
      <c r="D1974" s="17">
        <v>0</v>
      </c>
      <c r="E1974" s="17" t="s">
        <v>55</v>
      </c>
      <c r="F1974" s="17" t="s">
        <v>7082</v>
      </c>
      <c r="G1974" s="17" t="s">
        <v>8943</v>
      </c>
      <c r="H1974" s="17" t="s">
        <v>8944</v>
      </c>
      <c r="I1974" s="17" t="s">
        <v>71</v>
      </c>
      <c r="J1974" s="17" t="s">
        <v>59</v>
      </c>
      <c r="K1974" s="17" t="s">
        <v>8945</v>
      </c>
      <c r="L1974" s="17" t="s">
        <v>7123</v>
      </c>
      <c r="M1974" s="17" t="s">
        <v>7124</v>
      </c>
      <c r="N1974" s="17" t="s">
        <v>572</v>
      </c>
      <c r="O1974" s="17">
        <v>20201030</v>
      </c>
      <c r="P1974" s="17">
        <v>20201030</v>
      </c>
      <c r="Q1974" s="17">
        <v>1110</v>
      </c>
      <c r="R1974" s="17">
        <v>0</v>
      </c>
      <c r="S1974" s="17"/>
      <c r="T1974" s="17" t="s">
        <v>63</v>
      </c>
      <c r="U1974" s="17"/>
      <c r="V1974" s="17">
        <f t="shared" si="542"/>
        <v>3</v>
      </c>
      <c r="W1974" s="17">
        <v>3000</v>
      </c>
      <c r="X1974" s="17" t="s">
        <v>7065</v>
      </c>
      <c r="Y1974" s="17" t="s">
        <v>569</v>
      </c>
      <c r="Z1974" s="17">
        <v>20201030</v>
      </c>
      <c r="AA1974" s="17" t="s">
        <v>1947</v>
      </c>
      <c r="AB1974" s="17">
        <v>1</v>
      </c>
      <c r="AC1974" s="17" t="str">
        <f>IFERROR(VLOOKUP(A1974,[1]Cruces!AJ:AK,2,0),VLOOKUP(CONCATENATE(X1974,AA1974),[1]Cruces!G:H,2,0))</f>
        <v>Solicitud por BT</v>
      </c>
      <c r="AD1974" s="17">
        <f t="shared" si="528"/>
        <v>30</v>
      </c>
      <c r="AE1974" s="17">
        <f t="shared" si="529"/>
        <v>10</v>
      </c>
      <c r="AF1974" s="17">
        <f t="shared" si="530"/>
        <v>2020</v>
      </c>
      <c r="AG1974" s="17" t="str">
        <f>IFERROR(VLOOKUP(MID(A1974,2,4)*1,[1]Cruces!K:L,2,0),"Verificar")</f>
        <v>Atlántico Norte</v>
      </c>
      <c r="AH1974" s="17">
        <f t="shared" ca="1" si="531"/>
        <v>26</v>
      </c>
      <c r="AI1974" s="17" t="str">
        <f>IFERROR(VLOOKUP(U1974,[1]Cruces!$O$1:$P$6,2,0),"Sin Orden")</f>
        <v>Sin Orden</v>
      </c>
      <c r="AJ1974" s="17">
        <f t="shared" si="532"/>
        <v>30</v>
      </c>
      <c r="AK1974" s="17">
        <f t="shared" si="533"/>
        <v>10</v>
      </c>
      <c r="AL1974" s="17">
        <f t="shared" si="534"/>
        <v>2020</v>
      </c>
      <c r="AM1974" s="17">
        <f t="shared" ca="1" si="535"/>
        <v>26</v>
      </c>
      <c r="AN1974" s="18" t="str">
        <f>IFERROR(VLOOKUP(R1974*1,'[1]Ordenes de Servicio'!G:K,5,0),"No Cruza")</f>
        <v>No Cruza</v>
      </c>
      <c r="AO1974" s="17">
        <f t="shared" ca="1" si="536"/>
        <v>26</v>
      </c>
      <c r="AP1974" s="17">
        <f t="shared" si="537"/>
        <v>30</v>
      </c>
      <c r="AQ1974" s="17">
        <f t="shared" si="538"/>
        <v>10</v>
      </c>
      <c r="AR1974" s="17">
        <f t="shared" si="539"/>
        <v>2020</v>
      </c>
      <c r="AS1974" s="17">
        <f t="shared" ca="1" si="540"/>
        <v>26</v>
      </c>
      <c r="AT1974" s="17" t="str">
        <f t="shared" ca="1" si="543"/>
        <v>No</v>
      </c>
      <c r="AU1974" s="17">
        <f t="shared" si="541"/>
        <v>0</v>
      </c>
      <c r="AV1974" s="17" t="str">
        <f>+VLOOKUP(B1974,[1]Cruces!S:T,2,0)</f>
        <v>1. Solicitud</v>
      </c>
    </row>
    <row r="1975" spans="1:48" hidden="1" x14ac:dyDescent="0.25">
      <c r="A1975" s="17" t="s">
        <v>3694</v>
      </c>
      <c r="B1975" s="17" t="s">
        <v>68</v>
      </c>
      <c r="C1975" s="17">
        <v>0</v>
      </c>
      <c r="D1975" s="17">
        <v>0</v>
      </c>
      <c r="E1975" s="17" t="s">
        <v>55</v>
      </c>
      <c r="F1975" s="17" t="s">
        <v>107</v>
      </c>
      <c r="G1975" s="17" t="s">
        <v>3695</v>
      </c>
      <c r="H1975" s="17">
        <v>3182229180</v>
      </c>
      <c r="I1975" s="17" t="s">
        <v>104</v>
      </c>
      <c r="J1975" s="17" t="s">
        <v>59</v>
      </c>
      <c r="K1975" s="17" t="s">
        <v>3696</v>
      </c>
      <c r="L1975" s="17" t="s">
        <v>325</v>
      </c>
      <c r="M1975" s="17" t="s">
        <v>326</v>
      </c>
      <c r="N1975" s="17" t="s">
        <v>75</v>
      </c>
      <c r="O1975" s="17">
        <v>20170313</v>
      </c>
      <c r="P1975" s="17">
        <v>20170420</v>
      </c>
      <c r="Q1975" s="17">
        <v>1110</v>
      </c>
      <c r="R1975" s="17">
        <v>23659507</v>
      </c>
      <c r="S1975" s="17" t="s">
        <v>100</v>
      </c>
      <c r="T1975" s="17" t="s">
        <v>63</v>
      </c>
      <c r="U1975" s="17" t="s">
        <v>91</v>
      </c>
      <c r="V1975" s="17">
        <f t="shared" si="542"/>
        <v>800</v>
      </c>
      <c r="W1975" s="17">
        <v>800000</v>
      </c>
      <c r="X1975" s="17" t="s">
        <v>64</v>
      </c>
      <c r="Y1975" s="17" t="s">
        <v>136</v>
      </c>
      <c r="Z1975" s="17">
        <v>20170426</v>
      </c>
      <c r="AA1975" s="17" t="s">
        <v>101</v>
      </c>
      <c r="AB1975" s="17">
        <v>1</v>
      </c>
      <c r="AC1975" s="17" t="str">
        <f>IFERROR(VLOOKUP(A1975,[1]Cruces!AJ:AK,2,0),VLOOKUP(CONCATENATE(X1975,AA1975),[1]Cruces!G:H,2,0))</f>
        <v>Solicitud de Obra</v>
      </c>
      <c r="AD1975" s="17">
        <f t="shared" si="528"/>
        <v>13</v>
      </c>
      <c r="AE1975" s="17">
        <f t="shared" si="529"/>
        <v>3</v>
      </c>
      <c r="AF1975" s="17">
        <f t="shared" si="530"/>
        <v>2017</v>
      </c>
      <c r="AG1975" s="17" t="str">
        <f>IFERROR(VLOOKUP(MID(A1975,2,4)*1,[1]Cruces!K:L,2,0),"Verificar")</f>
        <v>Atlántico Norte</v>
      </c>
      <c r="AH1975" s="17">
        <f t="shared" ca="1" si="531"/>
        <v>1353</v>
      </c>
      <c r="AI1975" s="17" t="str">
        <f>IFERROR(VLOOKUP(U1975,[1]Cruces!$O$1:$P$6,2,0),"Sin Orden")</f>
        <v>Resuelta</v>
      </c>
      <c r="AJ1975" s="17">
        <f t="shared" si="532"/>
        <v>26</v>
      </c>
      <c r="AK1975" s="17">
        <f t="shared" si="533"/>
        <v>4</v>
      </c>
      <c r="AL1975" s="17">
        <f t="shared" si="534"/>
        <v>2017</v>
      </c>
      <c r="AM1975" s="17">
        <f t="shared" ca="1" si="535"/>
        <v>1309</v>
      </c>
      <c r="AN1975" s="18" t="str">
        <f>IFERROR(VLOOKUP(R1975*1,'[1]Ordenes de Servicio'!G:K,5,0),"No Cruza")</f>
        <v>No Cruza</v>
      </c>
      <c r="AO1975" s="17">
        <f t="shared" ca="1" si="536"/>
        <v>44</v>
      </c>
      <c r="AP1975" s="17">
        <f t="shared" si="537"/>
        <v>20</v>
      </c>
      <c r="AQ1975" s="17">
        <f t="shared" si="538"/>
        <v>4</v>
      </c>
      <c r="AR1975" s="17">
        <f t="shared" si="539"/>
        <v>2017</v>
      </c>
      <c r="AS1975" s="17">
        <f t="shared" ca="1" si="540"/>
        <v>1315</v>
      </c>
      <c r="AT1975" s="17" t="str">
        <f t="shared" ca="1" si="543"/>
        <v>Si</v>
      </c>
      <c r="AU1975" s="17">
        <f t="shared" si="541"/>
        <v>6</v>
      </c>
      <c r="AV1975" s="17" t="str">
        <f>+VLOOKUP(B1975,[1]Cruces!S:T,2,0)</f>
        <v>5. Consultoría / Adjudicación</v>
      </c>
    </row>
    <row r="1976" spans="1:48" hidden="1" x14ac:dyDescent="0.25">
      <c r="A1976" s="17" t="s">
        <v>3697</v>
      </c>
      <c r="B1976" s="17" t="s">
        <v>68</v>
      </c>
      <c r="C1976" s="17">
        <v>0</v>
      </c>
      <c r="D1976" s="17">
        <v>0</v>
      </c>
      <c r="E1976" s="17" t="s">
        <v>55</v>
      </c>
      <c r="F1976" s="17" t="s">
        <v>107</v>
      </c>
      <c r="G1976" s="17" t="s">
        <v>3698</v>
      </c>
      <c r="H1976" s="17">
        <v>0</v>
      </c>
      <c r="I1976" s="17" t="s">
        <v>71</v>
      </c>
      <c r="J1976" s="17" t="s">
        <v>59</v>
      </c>
      <c r="K1976" s="17" t="s">
        <v>3699</v>
      </c>
      <c r="L1976" s="17" t="s">
        <v>117</v>
      </c>
      <c r="M1976" s="17" t="s">
        <v>118</v>
      </c>
      <c r="N1976" s="17" t="s">
        <v>75</v>
      </c>
      <c r="O1976" s="17">
        <v>20200401</v>
      </c>
      <c r="P1976" s="17">
        <v>20200619</v>
      </c>
      <c r="Q1976" s="17">
        <v>9510</v>
      </c>
      <c r="R1976" s="17">
        <v>27300558</v>
      </c>
      <c r="S1976" s="17" t="s">
        <v>100</v>
      </c>
      <c r="T1976" s="17" t="s">
        <v>63</v>
      </c>
      <c r="U1976" s="17" t="s">
        <v>91</v>
      </c>
      <c r="V1976" s="17">
        <f t="shared" si="542"/>
        <v>75</v>
      </c>
      <c r="W1976" s="17">
        <v>75000</v>
      </c>
      <c r="X1976" s="17" t="s">
        <v>64</v>
      </c>
      <c r="Y1976" s="17" t="s">
        <v>136</v>
      </c>
      <c r="Z1976" s="17">
        <v>20200708</v>
      </c>
      <c r="AA1976" s="17" t="s">
        <v>78</v>
      </c>
      <c r="AB1976" s="17">
        <v>1</v>
      </c>
      <c r="AC1976" s="17" t="str">
        <f>IFERROR(VLOOKUP(A1976,[1]Cruces!AJ:AK,2,0),VLOOKUP(CONCATENATE(X1976,AA1976),[1]Cruces!G:H,2,0))</f>
        <v>Solicitud de Obra</v>
      </c>
      <c r="AD1976" s="17">
        <f t="shared" si="528"/>
        <v>1</v>
      </c>
      <c r="AE1976" s="17">
        <f t="shared" si="529"/>
        <v>4</v>
      </c>
      <c r="AF1976" s="17">
        <f t="shared" si="530"/>
        <v>2020</v>
      </c>
      <c r="AG1976" s="17" t="str">
        <f>IFERROR(VLOOKUP(MID(A1976,2,4)*1,[1]Cruces!K:L,2,0),"Verificar")</f>
        <v>Atlántico Norte</v>
      </c>
      <c r="AH1976" s="17">
        <f t="shared" ca="1" si="531"/>
        <v>238</v>
      </c>
      <c r="AI1976" s="17" t="str">
        <f>IFERROR(VLOOKUP(U1976,[1]Cruces!$O$1:$P$6,2,0),"Sin Orden")</f>
        <v>Resuelta</v>
      </c>
      <c r="AJ1976" s="17">
        <f t="shared" si="532"/>
        <v>8</v>
      </c>
      <c r="AK1976" s="17">
        <f t="shared" si="533"/>
        <v>7</v>
      </c>
      <c r="AL1976" s="17">
        <f t="shared" si="534"/>
        <v>2020</v>
      </c>
      <c r="AM1976" s="17">
        <f t="shared" ca="1" si="535"/>
        <v>140</v>
      </c>
      <c r="AN1976" s="18" t="str">
        <f>IFERROR(VLOOKUP(R1976*1,'[1]Ordenes de Servicio'!G:K,5,0),"No Cruza")</f>
        <v>No Cruza</v>
      </c>
      <c r="AO1976" s="17">
        <f t="shared" ca="1" si="536"/>
        <v>98</v>
      </c>
      <c r="AP1976" s="17">
        <f t="shared" si="537"/>
        <v>19</v>
      </c>
      <c r="AQ1976" s="17">
        <f t="shared" si="538"/>
        <v>6</v>
      </c>
      <c r="AR1976" s="17">
        <f t="shared" si="539"/>
        <v>2020</v>
      </c>
      <c r="AS1976" s="17">
        <f t="shared" ca="1" si="540"/>
        <v>159</v>
      </c>
      <c r="AT1976" s="17" t="str">
        <f t="shared" ca="1" si="543"/>
        <v>No</v>
      </c>
      <c r="AU1976" s="17">
        <f t="shared" si="541"/>
        <v>19</v>
      </c>
      <c r="AV1976" s="17" t="str">
        <f>+VLOOKUP(B1976,[1]Cruces!S:T,2,0)</f>
        <v>5. Consultoría / Adjudicación</v>
      </c>
    </row>
    <row r="1977" spans="1:48" hidden="1" x14ac:dyDescent="0.25">
      <c r="A1977" s="17" t="s">
        <v>3700</v>
      </c>
      <c r="B1977" s="17" t="s">
        <v>54</v>
      </c>
      <c r="C1977" s="17">
        <v>0</v>
      </c>
      <c r="D1977" s="17">
        <v>0</v>
      </c>
      <c r="E1977" s="17" t="s">
        <v>55</v>
      </c>
      <c r="F1977" s="17" t="s">
        <v>126</v>
      </c>
      <c r="G1977" s="17" t="s">
        <v>3701</v>
      </c>
      <c r="H1977" s="17">
        <v>0</v>
      </c>
      <c r="I1977" s="17" t="s">
        <v>71</v>
      </c>
      <c r="J1977" s="17" t="s">
        <v>59</v>
      </c>
      <c r="K1977" s="17" t="s">
        <v>3702</v>
      </c>
      <c r="L1977" s="17" t="s">
        <v>129</v>
      </c>
      <c r="M1977" s="17" t="s">
        <v>130</v>
      </c>
      <c r="N1977" s="17" t="s">
        <v>62</v>
      </c>
      <c r="O1977" s="17">
        <v>20200210</v>
      </c>
      <c r="P1977" s="17">
        <v>20200214</v>
      </c>
      <c r="Q1977" s="17">
        <v>9332</v>
      </c>
      <c r="R1977" s="17">
        <v>27159787</v>
      </c>
      <c r="S1977" s="17" t="s">
        <v>100</v>
      </c>
      <c r="T1977" s="17" t="s">
        <v>63</v>
      </c>
      <c r="U1977" s="17" t="s">
        <v>91</v>
      </c>
      <c r="V1977" s="17">
        <f t="shared" si="542"/>
        <v>100</v>
      </c>
      <c r="W1977" s="17">
        <v>100000</v>
      </c>
      <c r="X1977" s="17" t="s">
        <v>64</v>
      </c>
      <c r="Y1977" s="17" t="s">
        <v>65</v>
      </c>
      <c r="Z1977" s="17">
        <v>20200214</v>
      </c>
      <c r="AA1977" s="17" t="s">
        <v>176</v>
      </c>
      <c r="AB1977" s="17">
        <v>1</v>
      </c>
      <c r="AC1977" s="17" t="str">
        <f>IFERROR(VLOOKUP(A1977,[1]Cruces!AJ:AK,2,0),VLOOKUP(CONCATENATE(X1977,AA1977),[1]Cruces!G:H,2,0))</f>
        <v>Solicitud de Obra</v>
      </c>
      <c r="AD1977" s="17">
        <f t="shared" si="528"/>
        <v>10</v>
      </c>
      <c r="AE1977" s="17">
        <f t="shared" si="529"/>
        <v>2</v>
      </c>
      <c r="AF1977" s="17">
        <f t="shared" si="530"/>
        <v>2020</v>
      </c>
      <c r="AG1977" s="17" t="str">
        <f>IFERROR(VLOOKUP(MID(A1977,2,4)*1,[1]Cruces!K:L,2,0),"Verificar")</f>
        <v>Guajira</v>
      </c>
      <c r="AH1977" s="17">
        <f t="shared" ca="1" si="531"/>
        <v>289</v>
      </c>
      <c r="AI1977" s="17" t="str">
        <f>IFERROR(VLOOKUP(U1977,[1]Cruces!$O$1:$P$6,2,0),"Sin Orden")</f>
        <v>Resuelta</v>
      </c>
      <c r="AJ1977" s="17">
        <f t="shared" si="532"/>
        <v>14</v>
      </c>
      <c r="AK1977" s="17">
        <f t="shared" si="533"/>
        <v>2</v>
      </c>
      <c r="AL1977" s="17">
        <f t="shared" si="534"/>
        <v>2020</v>
      </c>
      <c r="AM1977" s="17">
        <f t="shared" ca="1" si="535"/>
        <v>285</v>
      </c>
      <c r="AN1977" s="18" t="str">
        <f>IFERROR(VLOOKUP(R1977*1,'[1]Ordenes de Servicio'!G:K,5,0),"No Cruza")</f>
        <v>No Cruza</v>
      </c>
      <c r="AO1977" s="17">
        <f t="shared" ca="1" si="536"/>
        <v>4</v>
      </c>
      <c r="AP1977" s="17">
        <f t="shared" si="537"/>
        <v>14</v>
      </c>
      <c r="AQ1977" s="17">
        <f t="shared" si="538"/>
        <v>2</v>
      </c>
      <c r="AR1977" s="17">
        <f t="shared" si="539"/>
        <v>2020</v>
      </c>
      <c r="AS1977" s="17">
        <f t="shared" ca="1" si="540"/>
        <v>285</v>
      </c>
      <c r="AT1977" s="17" t="str">
        <f t="shared" ca="1" si="543"/>
        <v>No</v>
      </c>
      <c r="AU1977" s="17">
        <f t="shared" si="541"/>
        <v>0</v>
      </c>
      <c r="AV1977" s="17" t="str">
        <f>+VLOOKUP(B1977,[1]Cruces!S:T,2,0)</f>
        <v>4. Presupuesto de Obra</v>
      </c>
    </row>
    <row r="1978" spans="1:48" hidden="1" x14ac:dyDescent="0.25">
      <c r="A1978" s="17" t="s">
        <v>3703</v>
      </c>
      <c r="B1978" s="17" t="s">
        <v>54</v>
      </c>
      <c r="C1978" s="17">
        <v>0</v>
      </c>
      <c r="D1978" s="17">
        <v>0</v>
      </c>
      <c r="E1978" s="17" t="s">
        <v>55</v>
      </c>
      <c r="F1978" s="17" t="s">
        <v>126</v>
      </c>
      <c r="G1978" s="17" t="s">
        <v>3704</v>
      </c>
      <c r="H1978" s="17">
        <v>0</v>
      </c>
      <c r="I1978" s="17" t="s">
        <v>71</v>
      </c>
      <c r="J1978" s="17" t="s">
        <v>59</v>
      </c>
      <c r="K1978" s="17" t="s">
        <v>97</v>
      </c>
      <c r="L1978" s="17" t="s">
        <v>129</v>
      </c>
      <c r="M1978" s="17" t="s">
        <v>130</v>
      </c>
      <c r="N1978" s="17" t="s">
        <v>62</v>
      </c>
      <c r="O1978" s="17">
        <v>20200513</v>
      </c>
      <c r="P1978" s="17">
        <v>20200527</v>
      </c>
      <c r="Q1978" s="17">
        <v>9331</v>
      </c>
      <c r="R1978" s="17">
        <v>27512127</v>
      </c>
      <c r="S1978" s="17" t="s">
        <v>100</v>
      </c>
      <c r="T1978" s="17" t="s">
        <v>63</v>
      </c>
      <c r="U1978" s="17" t="s">
        <v>91</v>
      </c>
      <c r="V1978" s="17">
        <f t="shared" si="542"/>
        <v>25</v>
      </c>
      <c r="W1978" s="17">
        <v>25000</v>
      </c>
      <c r="X1978" s="17" t="s">
        <v>64</v>
      </c>
      <c r="Y1978" s="17" t="s">
        <v>65</v>
      </c>
      <c r="Z1978" s="17">
        <v>20200527</v>
      </c>
      <c r="AA1978" s="17" t="s">
        <v>176</v>
      </c>
      <c r="AB1978" s="17">
        <v>1</v>
      </c>
      <c r="AC1978" s="17" t="str">
        <f>IFERROR(VLOOKUP(A1978,[1]Cruces!AJ:AK,2,0),VLOOKUP(CONCATENATE(X1978,AA1978),[1]Cruces!G:H,2,0))</f>
        <v>Solicitud de Obra</v>
      </c>
      <c r="AD1978" s="17">
        <f t="shared" si="528"/>
        <v>13</v>
      </c>
      <c r="AE1978" s="17">
        <f t="shared" si="529"/>
        <v>5</v>
      </c>
      <c r="AF1978" s="17">
        <f t="shared" si="530"/>
        <v>2020</v>
      </c>
      <c r="AG1978" s="17" t="str">
        <f>IFERROR(VLOOKUP(MID(A1978,2,4)*1,[1]Cruces!K:L,2,0),"Verificar")</f>
        <v>Guajira</v>
      </c>
      <c r="AH1978" s="17">
        <f t="shared" ca="1" si="531"/>
        <v>196</v>
      </c>
      <c r="AI1978" s="17" t="str">
        <f>IFERROR(VLOOKUP(U1978,[1]Cruces!$O$1:$P$6,2,0),"Sin Orden")</f>
        <v>Resuelta</v>
      </c>
      <c r="AJ1978" s="17">
        <f t="shared" si="532"/>
        <v>27</v>
      </c>
      <c r="AK1978" s="17">
        <f t="shared" si="533"/>
        <v>5</v>
      </c>
      <c r="AL1978" s="17">
        <f t="shared" si="534"/>
        <v>2020</v>
      </c>
      <c r="AM1978" s="17">
        <f t="shared" ca="1" si="535"/>
        <v>182</v>
      </c>
      <c r="AN1978" s="18" t="str">
        <f>IFERROR(VLOOKUP(R1978*1,'[1]Ordenes de Servicio'!G:K,5,0),"No Cruza")</f>
        <v>No Cruza</v>
      </c>
      <c r="AO1978" s="17">
        <f t="shared" ca="1" si="536"/>
        <v>14</v>
      </c>
      <c r="AP1978" s="17">
        <f t="shared" si="537"/>
        <v>27</v>
      </c>
      <c r="AQ1978" s="17">
        <f t="shared" si="538"/>
        <v>5</v>
      </c>
      <c r="AR1978" s="17">
        <f t="shared" si="539"/>
        <v>2020</v>
      </c>
      <c r="AS1978" s="17">
        <f t="shared" ca="1" si="540"/>
        <v>182</v>
      </c>
      <c r="AT1978" s="17" t="str">
        <f t="shared" ca="1" si="543"/>
        <v>No</v>
      </c>
      <c r="AU1978" s="17">
        <f t="shared" si="541"/>
        <v>0</v>
      </c>
      <c r="AV1978" s="17" t="str">
        <f>+VLOOKUP(B1978,[1]Cruces!S:T,2,0)</f>
        <v>4. Presupuesto de Obra</v>
      </c>
    </row>
    <row r="1979" spans="1:48" hidden="1" x14ac:dyDescent="0.25">
      <c r="A1979" s="17" t="s">
        <v>3705</v>
      </c>
      <c r="B1979" s="17" t="s">
        <v>68</v>
      </c>
      <c r="C1979" s="17">
        <v>0</v>
      </c>
      <c r="D1979" s="17">
        <v>0</v>
      </c>
      <c r="E1979" s="17" t="s">
        <v>55</v>
      </c>
      <c r="F1979" s="17" t="s">
        <v>120</v>
      </c>
      <c r="G1979" s="17" t="s">
        <v>3706</v>
      </c>
      <c r="H1979" s="17">
        <v>0</v>
      </c>
      <c r="I1979" s="17" t="s">
        <v>71</v>
      </c>
      <c r="J1979" s="17" t="s">
        <v>59</v>
      </c>
      <c r="K1979" s="17" t="s">
        <v>3707</v>
      </c>
      <c r="L1979" s="17" t="s">
        <v>487</v>
      </c>
      <c r="M1979" s="17" t="s">
        <v>55</v>
      </c>
      <c r="N1979" s="17" t="s">
        <v>75</v>
      </c>
      <c r="O1979" s="17">
        <v>20190215</v>
      </c>
      <c r="P1979" s="17">
        <v>20190215</v>
      </c>
      <c r="Q1979" s="17">
        <v>1150</v>
      </c>
      <c r="R1979" s="17">
        <v>26186451</v>
      </c>
      <c r="S1979" s="17" t="s">
        <v>76</v>
      </c>
      <c r="T1979" s="17" t="s">
        <v>63</v>
      </c>
      <c r="U1979" s="17" t="s">
        <v>91</v>
      </c>
      <c r="V1979" s="17">
        <f t="shared" si="542"/>
        <v>300</v>
      </c>
      <c r="W1979" s="17">
        <v>300000</v>
      </c>
      <c r="X1979" s="17" t="s">
        <v>64</v>
      </c>
      <c r="Y1979" s="17" t="s">
        <v>105</v>
      </c>
      <c r="Z1979" s="17">
        <v>20190423</v>
      </c>
      <c r="AA1979" s="17" t="s">
        <v>101</v>
      </c>
      <c r="AB1979" s="17">
        <v>1</v>
      </c>
      <c r="AC1979" s="17" t="str">
        <f>IFERROR(VLOOKUP(A1979,[1]Cruces!AJ:AK,2,0),VLOOKUP(CONCATENATE(X1979,AA1979),[1]Cruces!G:H,2,0))</f>
        <v>Solicitud de Obra</v>
      </c>
      <c r="AD1979" s="17">
        <f t="shared" si="528"/>
        <v>15</v>
      </c>
      <c r="AE1979" s="17">
        <f t="shared" si="529"/>
        <v>2</v>
      </c>
      <c r="AF1979" s="17">
        <f t="shared" si="530"/>
        <v>2019</v>
      </c>
      <c r="AG1979" s="17" t="str">
        <f>IFERROR(VLOOKUP(MID(A1979,2,4)*1,[1]Cruces!K:L,2,0),"Verificar")</f>
        <v>Atlántico Norte</v>
      </c>
      <c r="AH1979" s="17">
        <f t="shared" ca="1" si="531"/>
        <v>649</v>
      </c>
      <c r="AI1979" s="17" t="str">
        <f>IFERROR(VLOOKUP(U1979,[1]Cruces!$O$1:$P$6,2,0),"Sin Orden")</f>
        <v>Resuelta</v>
      </c>
      <c r="AJ1979" s="17">
        <f t="shared" si="532"/>
        <v>23</v>
      </c>
      <c r="AK1979" s="17">
        <f t="shared" si="533"/>
        <v>4</v>
      </c>
      <c r="AL1979" s="17">
        <f t="shared" si="534"/>
        <v>2019</v>
      </c>
      <c r="AM1979" s="17">
        <f t="shared" ca="1" si="535"/>
        <v>582</v>
      </c>
      <c r="AN1979" s="18">
        <f>IFERROR(VLOOKUP(R1979*1,'[1]Ordenes de Servicio'!G:K,5,0),"No Cruza")</f>
        <v>43564</v>
      </c>
      <c r="AO1979" s="17">
        <f t="shared" ca="1" si="536"/>
        <v>67</v>
      </c>
      <c r="AP1979" s="17">
        <f t="shared" si="537"/>
        <v>15</v>
      </c>
      <c r="AQ1979" s="17">
        <f t="shared" si="538"/>
        <v>2</v>
      </c>
      <c r="AR1979" s="17">
        <f t="shared" si="539"/>
        <v>2019</v>
      </c>
      <c r="AS1979" s="17">
        <f t="shared" ca="1" si="540"/>
        <v>649</v>
      </c>
      <c r="AT1979" s="17" t="str">
        <f t="shared" ca="1" si="543"/>
        <v>Si</v>
      </c>
      <c r="AU1979" s="17">
        <f t="shared" si="541"/>
        <v>67</v>
      </c>
      <c r="AV1979" s="17" t="str">
        <f>+VLOOKUP(B1979,[1]Cruces!S:T,2,0)</f>
        <v>5. Consultoría / Adjudicación</v>
      </c>
    </row>
    <row r="1980" spans="1:48" hidden="1" x14ac:dyDescent="0.25">
      <c r="A1980" s="17" t="s">
        <v>3708</v>
      </c>
      <c r="B1980" s="17" t="s">
        <v>68</v>
      </c>
      <c r="C1980" s="17">
        <v>0</v>
      </c>
      <c r="D1980" s="17">
        <v>0</v>
      </c>
      <c r="E1980" s="17" t="s">
        <v>55</v>
      </c>
      <c r="F1980" s="17" t="s">
        <v>81</v>
      </c>
      <c r="G1980" s="17" t="s">
        <v>3709</v>
      </c>
      <c r="H1980" s="17">
        <v>0</v>
      </c>
      <c r="I1980" s="17" t="s">
        <v>116</v>
      </c>
      <c r="J1980" s="17" t="s">
        <v>59</v>
      </c>
      <c r="K1980" s="17" t="s">
        <v>3710</v>
      </c>
      <c r="L1980" s="17" t="s">
        <v>85</v>
      </c>
      <c r="M1980" s="17" t="s">
        <v>86</v>
      </c>
      <c r="N1980" s="17" t="s">
        <v>75</v>
      </c>
      <c r="O1980" s="17">
        <v>20191218</v>
      </c>
      <c r="P1980" s="17">
        <v>20200212</v>
      </c>
      <c r="Q1980" s="17">
        <v>3410</v>
      </c>
      <c r="R1980" s="17">
        <v>27024787</v>
      </c>
      <c r="S1980" s="17" t="s">
        <v>100</v>
      </c>
      <c r="T1980" s="17" t="s">
        <v>63</v>
      </c>
      <c r="U1980" s="17" t="s">
        <v>91</v>
      </c>
      <c r="V1980" s="17">
        <f t="shared" si="542"/>
        <v>1</v>
      </c>
      <c r="W1980" s="17">
        <v>1000</v>
      </c>
      <c r="X1980" s="17" t="s">
        <v>64</v>
      </c>
      <c r="Y1980" s="17" t="s">
        <v>136</v>
      </c>
      <c r="Z1980" s="17">
        <v>20200319</v>
      </c>
      <c r="AA1980" s="17" t="s">
        <v>113</v>
      </c>
      <c r="AB1980" s="17">
        <v>1</v>
      </c>
      <c r="AC1980" s="17" t="str">
        <f>IFERROR(VLOOKUP(A1980,[1]Cruces!AJ:AK,2,0),VLOOKUP(CONCATENATE(X1980,AA1980),[1]Cruces!G:H,2,0))</f>
        <v>Solicitud de Obra</v>
      </c>
      <c r="AD1980" s="17">
        <f t="shared" si="528"/>
        <v>18</v>
      </c>
      <c r="AE1980" s="17">
        <f t="shared" si="529"/>
        <v>12</v>
      </c>
      <c r="AF1980" s="17">
        <f t="shared" si="530"/>
        <v>2019</v>
      </c>
      <c r="AG1980" s="17" t="str">
        <f>IFERROR(VLOOKUP(MID(A1980,2,4)*1,[1]Cruces!K:L,2,0),"Verificar")</f>
        <v>Magdalena</v>
      </c>
      <c r="AH1980" s="17">
        <f t="shared" ca="1" si="531"/>
        <v>343</v>
      </c>
      <c r="AI1980" s="17" t="str">
        <f>IFERROR(VLOOKUP(U1980,[1]Cruces!$O$1:$P$6,2,0),"Sin Orden")</f>
        <v>Resuelta</v>
      </c>
      <c r="AJ1980" s="17">
        <f t="shared" si="532"/>
        <v>19</v>
      </c>
      <c r="AK1980" s="17">
        <f t="shared" si="533"/>
        <v>3</v>
      </c>
      <c r="AL1980" s="17">
        <f t="shared" si="534"/>
        <v>2020</v>
      </c>
      <c r="AM1980" s="17">
        <f t="shared" ca="1" si="535"/>
        <v>251</v>
      </c>
      <c r="AN1980" s="18" t="str">
        <f>IFERROR(VLOOKUP(R1980*1,'[1]Ordenes de Servicio'!G:K,5,0),"No Cruza")</f>
        <v>No Cruza</v>
      </c>
      <c r="AO1980" s="17">
        <f t="shared" ca="1" si="536"/>
        <v>92</v>
      </c>
      <c r="AP1980" s="17">
        <f t="shared" si="537"/>
        <v>12</v>
      </c>
      <c r="AQ1980" s="17">
        <f t="shared" si="538"/>
        <v>2</v>
      </c>
      <c r="AR1980" s="17">
        <f t="shared" si="539"/>
        <v>2020</v>
      </c>
      <c r="AS1980" s="17">
        <f t="shared" ca="1" si="540"/>
        <v>287</v>
      </c>
      <c r="AT1980" s="17" t="str">
        <f t="shared" ca="1" si="543"/>
        <v>No</v>
      </c>
      <c r="AU1980" s="17">
        <f t="shared" si="541"/>
        <v>36</v>
      </c>
      <c r="AV1980" s="17" t="str">
        <f>+VLOOKUP(B1980,[1]Cruces!S:T,2,0)</f>
        <v>5. Consultoría / Adjudicación</v>
      </c>
    </row>
    <row r="1981" spans="1:48" hidden="1" x14ac:dyDescent="0.25">
      <c r="A1981" s="17" t="s">
        <v>3711</v>
      </c>
      <c r="B1981" s="17" t="s">
        <v>68</v>
      </c>
      <c r="C1981" s="17">
        <v>0</v>
      </c>
      <c r="D1981" s="17">
        <v>0</v>
      </c>
      <c r="E1981" s="17" t="s">
        <v>55</v>
      </c>
      <c r="F1981" s="17" t="s">
        <v>120</v>
      </c>
      <c r="G1981" s="17" t="s">
        <v>3712</v>
      </c>
      <c r="H1981" s="17">
        <v>0</v>
      </c>
      <c r="I1981" s="17" t="s">
        <v>116</v>
      </c>
      <c r="J1981" s="17" t="s">
        <v>59</v>
      </c>
      <c r="K1981" s="17" t="s">
        <v>97</v>
      </c>
      <c r="L1981" s="17" t="s">
        <v>122</v>
      </c>
      <c r="M1981" s="17" t="s">
        <v>123</v>
      </c>
      <c r="N1981" s="17" t="s">
        <v>75</v>
      </c>
      <c r="O1981" s="17">
        <v>20181012</v>
      </c>
      <c r="P1981" s="17">
        <v>20190117</v>
      </c>
      <c r="Q1981" s="17">
        <v>1180</v>
      </c>
      <c r="R1981" s="17">
        <v>26125696</v>
      </c>
      <c r="S1981" s="17" t="s">
        <v>76</v>
      </c>
      <c r="T1981" s="17" t="s">
        <v>63</v>
      </c>
      <c r="U1981" s="17" t="s">
        <v>91</v>
      </c>
      <c r="V1981" s="17">
        <f t="shared" si="542"/>
        <v>300</v>
      </c>
      <c r="W1981" s="17">
        <v>300000</v>
      </c>
      <c r="X1981" s="17" t="s">
        <v>64</v>
      </c>
      <c r="Y1981" s="17" t="s">
        <v>136</v>
      </c>
      <c r="Z1981" s="17">
        <v>20190122</v>
      </c>
      <c r="AA1981" s="17" t="s">
        <v>101</v>
      </c>
      <c r="AB1981" s="17">
        <v>1</v>
      </c>
      <c r="AC1981" s="17" t="str">
        <f>IFERROR(VLOOKUP(A1981,[1]Cruces!AJ:AK,2,0),VLOOKUP(CONCATENATE(X1981,AA1981),[1]Cruces!G:H,2,0))</f>
        <v>Solicitud de Obra</v>
      </c>
      <c r="AD1981" s="17">
        <f t="shared" si="528"/>
        <v>12</v>
      </c>
      <c r="AE1981" s="17">
        <f t="shared" si="529"/>
        <v>10</v>
      </c>
      <c r="AF1981" s="17">
        <f t="shared" si="530"/>
        <v>2018</v>
      </c>
      <c r="AG1981" s="17" t="str">
        <f>IFERROR(VLOOKUP(MID(A1981,2,4)*1,[1]Cruces!K:L,2,0),"Verificar")</f>
        <v>Atlántico Norte</v>
      </c>
      <c r="AH1981" s="17">
        <f t="shared" ca="1" si="531"/>
        <v>775</v>
      </c>
      <c r="AI1981" s="17" t="str">
        <f>IFERROR(VLOOKUP(U1981,[1]Cruces!$O$1:$P$6,2,0),"Sin Orden")</f>
        <v>Resuelta</v>
      </c>
      <c r="AJ1981" s="17">
        <f t="shared" si="532"/>
        <v>22</v>
      </c>
      <c r="AK1981" s="17">
        <f t="shared" si="533"/>
        <v>1</v>
      </c>
      <c r="AL1981" s="17">
        <f t="shared" si="534"/>
        <v>2019</v>
      </c>
      <c r="AM1981" s="17">
        <f t="shared" ca="1" si="535"/>
        <v>673</v>
      </c>
      <c r="AN1981" s="18">
        <f>IFERROR(VLOOKUP(R1981*1,'[1]Ordenes de Servicio'!G:K,5,0),"No Cruza")</f>
        <v>43545</v>
      </c>
      <c r="AO1981" s="17">
        <f t="shared" ca="1" si="536"/>
        <v>102</v>
      </c>
      <c r="AP1981" s="17">
        <f t="shared" si="537"/>
        <v>17</v>
      </c>
      <c r="AQ1981" s="17">
        <f t="shared" si="538"/>
        <v>1</v>
      </c>
      <c r="AR1981" s="17">
        <f t="shared" si="539"/>
        <v>2019</v>
      </c>
      <c r="AS1981" s="17">
        <f t="shared" ca="1" si="540"/>
        <v>678</v>
      </c>
      <c r="AT1981" s="17" t="str">
        <f t="shared" ca="1" si="543"/>
        <v>Si</v>
      </c>
      <c r="AU1981" s="17">
        <f t="shared" si="541"/>
        <v>5</v>
      </c>
      <c r="AV1981" s="17" t="str">
        <f>+VLOOKUP(B1981,[1]Cruces!S:T,2,0)</f>
        <v>5. Consultoría / Adjudicación</v>
      </c>
    </row>
    <row r="1982" spans="1:48" hidden="1" x14ac:dyDescent="0.25">
      <c r="A1982" s="17" t="s">
        <v>3713</v>
      </c>
      <c r="B1982" s="17" t="s">
        <v>68</v>
      </c>
      <c r="C1982" s="17">
        <v>0</v>
      </c>
      <c r="D1982" s="17">
        <v>0</v>
      </c>
      <c r="E1982" s="17" t="s">
        <v>55</v>
      </c>
      <c r="F1982" s="17" t="s">
        <v>107</v>
      </c>
      <c r="G1982" s="17" t="s">
        <v>3714</v>
      </c>
      <c r="H1982" s="17">
        <v>0</v>
      </c>
      <c r="I1982" s="17" t="s">
        <v>71</v>
      </c>
      <c r="J1982" s="17" t="s">
        <v>59</v>
      </c>
      <c r="K1982" s="17" t="s">
        <v>97</v>
      </c>
      <c r="L1982" s="17" t="s">
        <v>117</v>
      </c>
      <c r="M1982" s="17" t="s">
        <v>118</v>
      </c>
      <c r="N1982" s="17" t="s">
        <v>75</v>
      </c>
      <c r="O1982" s="17">
        <v>20200313</v>
      </c>
      <c r="P1982" s="17">
        <v>20201027</v>
      </c>
      <c r="Q1982" s="17">
        <v>7551</v>
      </c>
      <c r="R1982" s="17">
        <v>27269345</v>
      </c>
      <c r="S1982" s="17" t="s">
        <v>100</v>
      </c>
      <c r="T1982" s="17" t="s">
        <v>63</v>
      </c>
      <c r="U1982" s="17" t="s">
        <v>91</v>
      </c>
      <c r="V1982" s="17">
        <f t="shared" si="542"/>
        <v>270</v>
      </c>
      <c r="W1982" s="17">
        <v>270000</v>
      </c>
      <c r="X1982" s="17" t="s">
        <v>64</v>
      </c>
      <c r="Y1982" s="17" t="s">
        <v>261</v>
      </c>
      <c r="Z1982" s="17">
        <v>20201120</v>
      </c>
      <c r="AA1982" s="17" t="s">
        <v>101</v>
      </c>
      <c r="AB1982" s="17">
        <v>1</v>
      </c>
      <c r="AC1982" s="17" t="str">
        <f>IFERROR(VLOOKUP(A1982,[1]Cruces!AJ:AK,2,0),VLOOKUP(CONCATENATE(X1982,AA1982),[1]Cruces!G:H,2,0))</f>
        <v>Solicitud de Obra</v>
      </c>
      <c r="AD1982" s="17">
        <f t="shared" si="528"/>
        <v>13</v>
      </c>
      <c r="AE1982" s="17">
        <f t="shared" si="529"/>
        <v>3</v>
      </c>
      <c r="AF1982" s="17">
        <f t="shared" si="530"/>
        <v>2020</v>
      </c>
      <c r="AG1982" s="17" t="str">
        <f>IFERROR(VLOOKUP(MID(A1982,2,4)*1,[1]Cruces!K:L,2,0),"Verificar")</f>
        <v>Atlántico Norte</v>
      </c>
      <c r="AH1982" s="17">
        <f t="shared" ca="1" si="531"/>
        <v>257</v>
      </c>
      <c r="AI1982" s="17" t="str">
        <f>IFERROR(VLOOKUP(U1982,[1]Cruces!$O$1:$P$6,2,0),"Sin Orden")</f>
        <v>Resuelta</v>
      </c>
      <c r="AJ1982" s="17">
        <f t="shared" si="532"/>
        <v>20</v>
      </c>
      <c r="AK1982" s="17">
        <f t="shared" si="533"/>
        <v>11</v>
      </c>
      <c r="AL1982" s="17">
        <f t="shared" si="534"/>
        <v>2020</v>
      </c>
      <c r="AM1982" s="17">
        <f t="shared" ca="1" si="535"/>
        <v>5</v>
      </c>
      <c r="AN1982" s="18" t="str">
        <f>IFERROR(VLOOKUP(R1982*1,'[1]Ordenes de Servicio'!G:K,5,0),"No Cruza")</f>
        <v>No Cruza</v>
      </c>
      <c r="AO1982" s="17">
        <f t="shared" ca="1" si="536"/>
        <v>252</v>
      </c>
      <c r="AP1982" s="17">
        <f t="shared" si="537"/>
        <v>27</v>
      </c>
      <c r="AQ1982" s="17">
        <f t="shared" si="538"/>
        <v>10</v>
      </c>
      <c r="AR1982" s="17">
        <f t="shared" si="539"/>
        <v>2020</v>
      </c>
      <c r="AS1982" s="17">
        <f t="shared" ca="1" si="540"/>
        <v>29</v>
      </c>
      <c r="AT1982" s="17" t="str">
        <f t="shared" ca="1" si="543"/>
        <v>No</v>
      </c>
      <c r="AU1982" s="17">
        <f t="shared" si="541"/>
        <v>24</v>
      </c>
      <c r="AV1982" s="17" t="str">
        <f>+VLOOKUP(B1982,[1]Cruces!S:T,2,0)</f>
        <v>5. Consultoría / Adjudicación</v>
      </c>
    </row>
    <row r="1983" spans="1:48" hidden="1" x14ac:dyDescent="0.25">
      <c r="A1983" s="17" t="s">
        <v>3715</v>
      </c>
      <c r="B1983" s="17" t="s">
        <v>68</v>
      </c>
      <c r="C1983" s="17">
        <v>8195936</v>
      </c>
      <c r="D1983" s="17">
        <v>34511466</v>
      </c>
      <c r="E1983" s="17" t="s">
        <v>93</v>
      </c>
      <c r="F1983" s="17" t="s">
        <v>81</v>
      </c>
      <c r="G1983" s="17" t="s">
        <v>995</v>
      </c>
      <c r="H1983" s="17">
        <v>3202719459</v>
      </c>
      <c r="I1983" s="17" t="s">
        <v>182</v>
      </c>
      <c r="J1983" s="17" t="s">
        <v>996</v>
      </c>
      <c r="K1983" s="17" t="s">
        <v>997</v>
      </c>
      <c r="L1983" s="17" t="s">
        <v>215</v>
      </c>
      <c r="M1983" s="17" t="s">
        <v>216</v>
      </c>
      <c r="N1983" s="17" t="s">
        <v>75</v>
      </c>
      <c r="O1983" s="17">
        <v>20201024</v>
      </c>
      <c r="P1983" s="17">
        <v>20201024</v>
      </c>
      <c r="Q1983" s="17">
        <v>3410</v>
      </c>
      <c r="R1983" s="17">
        <v>28251840</v>
      </c>
      <c r="S1983" s="17" t="s">
        <v>76</v>
      </c>
      <c r="T1983" s="17" t="s">
        <v>63</v>
      </c>
      <c r="U1983" s="17" t="s">
        <v>91</v>
      </c>
      <c r="V1983" s="17">
        <f t="shared" si="542"/>
        <v>300</v>
      </c>
      <c r="W1983" s="17">
        <v>300000</v>
      </c>
      <c r="X1983" s="17" t="s">
        <v>89</v>
      </c>
      <c r="Y1983" s="17" t="s">
        <v>68</v>
      </c>
      <c r="Z1983" s="17">
        <v>20201024</v>
      </c>
      <c r="AA1983" s="17" t="s">
        <v>101</v>
      </c>
      <c r="AB1983" s="17">
        <v>1</v>
      </c>
      <c r="AC1983" s="17" t="str">
        <f>IFERROR(VLOOKUP(A1983,[1]Cruces!AJ:AK,2,0),VLOOKUP(CONCATENATE(X1983,AA1983),[1]Cruces!G:H,2,0))</f>
        <v>Solicitud de Obra</v>
      </c>
      <c r="AD1983" s="17">
        <f t="shared" si="528"/>
        <v>24</v>
      </c>
      <c r="AE1983" s="17">
        <f t="shared" si="529"/>
        <v>10</v>
      </c>
      <c r="AF1983" s="17">
        <f t="shared" si="530"/>
        <v>2020</v>
      </c>
      <c r="AG1983" s="17" t="str">
        <f>IFERROR(VLOOKUP(MID(A1983,2,4)*1,[1]Cruces!K:L,2,0),"Verificar")</f>
        <v>Magdalena</v>
      </c>
      <c r="AH1983" s="17">
        <f t="shared" ca="1" si="531"/>
        <v>32</v>
      </c>
      <c r="AI1983" s="17" t="str">
        <f>IFERROR(VLOOKUP(U1983,[1]Cruces!$O$1:$P$6,2,0),"Sin Orden")</f>
        <v>Resuelta</v>
      </c>
      <c r="AJ1983" s="17">
        <f t="shared" si="532"/>
        <v>24</v>
      </c>
      <c r="AK1983" s="17">
        <f t="shared" si="533"/>
        <v>10</v>
      </c>
      <c r="AL1983" s="17">
        <f t="shared" si="534"/>
        <v>2020</v>
      </c>
      <c r="AM1983" s="17">
        <f t="shared" ca="1" si="535"/>
        <v>32</v>
      </c>
      <c r="AN1983" s="18" t="str">
        <f>IFERROR(VLOOKUP(R1983*1,'[1]Ordenes de Servicio'!G:K,5,0),"No Cruza")</f>
        <v>No Cruza</v>
      </c>
      <c r="AO1983" s="17">
        <f t="shared" ca="1" si="536"/>
        <v>0</v>
      </c>
      <c r="AP1983" s="17">
        <f t="shared" si="537"/>
        <v>24</v>
      </c>
      <c r="AQ1983" s="17">
        <f t="shared" si="538"/>
        <v>10</v>
      </c>
      <c r="AR1983" s="17">
        <f t="shared" si="539"/>
        <v>2020</v>
      </c>
      <c r="AS1983" s="17">
        <f t="shared" ca="1" si="540"/>
        <v>32</v>
      </c>
      <c r="AT1983" s="17" t="str">
        <f t="shared" ca="1" si="543"/>
        <v>No</v>
      </c>
      <c r="AU1983" s="17">
        <f t="shared" si="541"/>
        <v>0</v>
      </c>
      <c r="AV1983" s="17" t="str">
        <f>+VLOOKUP(B1983,[1]Cruces!S:T,2,0)</f>
        <v>5. Consultoría / Adjudicación</v>
      </c>
    </row>
    <row r="1984" spans="1:48" hidden="1" x14ac:dyDescent="0.25">
      <c r="A1984" s="17" t="s">
        <v>8946</v>
      </c>
      <c r="B1984" s="17" t="s">
        <v>1943</v>
      </c>
      <c r="C1984" s="17">
        <v>0</v>
      </c>
      <c r="D1984" s="17">
        <v>0</v>
      </c>
      <c r="E1984" s="17" t="s">
        <v>55</v>
      </c>
      <c r="F1984" s="17" t="s">
        <v>7936</v>
      </c>
      <c r="G1984" s="17" t="s">
        <v>8947</v>
      </c>
      <c r="H1984" s="17">
        <v>3216634262</v>
      </c>
      <c r="I1984" s="17" t="s">
        <v>71</v>
      </c>
      <c r="J1984" s="17" t="s">
        <v>59</v>
      </c>
      <c r="K1984" s="17" t="s">
        <v>97</v>
      </c>
      <c r="L1984" s="17" t="s">
        <v>7998</v>
      </c>
      <c r="M1984" s="17" t="s">
        <v>7999</v>
      </c>
      <c r="N1984" s="17" t="s">
        <v>1946</v>
      </c>
      <c r="O1984" s="17">
        <v>20201120</v>
      </c>
      <c r="P1984" s="17">
        <v>20201120</v>
      </c>
      <c r="Q1984" s="17">
        <v>3440</v>
      </c>
      <c r="R1984" s="17">
        <v>28292289</v>
      </c>
      <c r="S1984" s="17" t="s">
        <v>6601</v>
      </c>
      <c r="T1984" s="17" t="s">
        <v>63</v>
      </c>
      <c r="U1984" s="17" t="s">
        <v>77</v>
      </c>
      <c r="V1984" s="17">
        <f t="shared" si="542"/>
        <v>3</v>
      </c>
      <c r="W1984" s="17">
        <v>3000</v>
      </c>
      <c r="X1984" s="17" t="s">
        <v>7065</v>
      </c>
      <c r="Y1984" s="17" t="s">
        <v>1943</v>
      </c>
      <c r="Z1984" s="17">
        <v>20201120</v>
      </c>
      <c r="AA1984" s="17" t="s">
        <v>1947</v>
      </c>
      <c r="AB1984" s="17">
        <v>1</v>
      </c>
      <c r="AC1984" s="17" t="str">
        <f>IFERROR(VLOOKUP(A1984,[1]Cruces!AJ:AK,2,0),VLOOKUP(CONCATENATE(X1984,AA1984),[1]Cruces!G:H,2,0))</f>
        <v>Solicitud por BT</v>
      </c>
      <c r="AD1984" s="17">
        <f t="shared" si="528"/>
        <v>20</v>
      </c>
      <c r="AE1984" s="17">
        <f t="shared" si="529"/>
        <v>11</v>
      </c>
      <c r="AF1984" s="17">
        <f t="shared" si="530"/>
        <v>2020</v>
      </c>
      <c r="AG1984" s="17" t="str">
        <f>IFERROR(VLOOKUP(MID(A1984,2,4)*1,[1]Cruces!K:L,2,0),"Verificar")</f>
        <v>Magdalena</v>
      </c>
      <c r="AH1984" s="17">
        <f t="shared" ca="1" si="531"/>
        <v>5</v>
      </c>
      <c r="AI1984" s="17" t="str">
        <f>IFERROR(VLOOKUP(U1984,[1]Cruces!$O$1:$P$6,2,0),"Sin Orden")</f>
        <v>Pendiente</v>
      </c>
      <c r="AJ1984" s="17">
        <f t="shared" si="532"/>
        <v>20</v>
      </c>
      <c r="AK1984" s="17">
        <f t="shared" si="533"/>
        <v>11</v>
      </c>
      <c r="AL1984" s="17">
        <f t="shared" si="534"/>
        <v>2020</v>
      </c>
      <c r="AM1984" s="17">
        <f t="shared" ca="1" si="535"/>
        <v>5</v>
      </c>
      <c r="AN1984" s="18" t="str">
        <f>IFERROR(VLOOKUP(R1984*1,'[1]Ordenes de Servicio'!G:K,5,0),"No Cruza")</f>
        <v>No Cruza</v>
      </c>
      <c r="AO1984" s="17">
        <f t="shared" ca="1" si="536"/>
        <v>5</v>
      </c>
      <c r="AP1984" s="17">
        <f t="shared" si="537"/>
        <v>20</v>
      </c>
      <c r="AQ1984" s="17">
        <f t="shared" si="538"/>
        <v>11</v>
      </c>
      <c r="AR1984" s="17">
        <f t="shared" si="539"/>
        <v>2020</v>
      </c>
      <c r="AS1984" s="17">
        <f t="shared" ca="1" si="540"/>
        <v>5</v>
      </c>
      <c r="AT1984" s="17" t="str">
        <f t="shared" ca="1" si="543"/>
        <v>No</v>
      </c>
      <c r="AU1984" s="17">
        <f t="shared" si="541"/>
        <v>0</v>
      </c>
      <c r="AV1984" s="17" t="str">
        <f>+VLOOKUP(B1984,[1]Cruces!S:T,2,0)</f>
        <v>7. Ejecución en Campo OS BT</v>
      </c>
    </row>
    <row r="1985" spans="1:48" hidden="1" x14ac:dyDescent="0.25">
      <c r="A1985" s="17" t="s">
        <v>3716</v>
      </c>
      <c r="B1985" s="17" t="s">
        <v>68</v>
      </c>
      <c r="C1985" s="17">
        <v>0</v>
      </c>
      <c r="D1985" s="17">
        <v>0</v>
      </c>
      <c r="E1985" s="17" t="s">
        <v>55</v>
      </c>
      <c r="F1985" s="17" t="s">
        <v>107</v>
      </c>
      <c r="G1985" s="17" t="s">
        <v>3717</v>
      </c>
      <c r="H1985" s="17">
        <v>0</v>
      </c>
      <c r="I1985" s="17" t="s">
        <v>3718</v>
      </c>
      <c r="J1985" s="17" t="s">
        <v>59</v>
      </c>
      <c r="K1985" s="17" t="s">
        <v>3719</v>
      </c>
      <c r="L1985" s="17" t="s">
        <v>117</v>
      </c>
      <c r="M1985" s="17" t="s">
        <v>118</v>
      </c>
      <c r="N1985" s="17" t="s">
        <v>75</v>
      </c>
      <c r="O1985" s="17">
        <v>20200619</v>
      </c>
      <c r="P1985" s="17">
        <v>20200706</v>
      </c>
      <c r="Q1985" s="17">
        <v>9510</v>
      </c>
      <c r="R1985" s="17">
        <v>27692420</v>
      </c>
      <c r="S1985" s="17" t="s">
        <v>100</v>
      </c>
      <c r="T1985" s="17" t="s">
        <v>63</v>
      </c>
      <c r="U1985" s="17" t="s">
        <v>91</v>
      </c>
      <c r="V1985" s="17">
        <f t="shared" si="542"/>
        <v>26</v>
      </c>
      <c r="W1985" s="17">
        <v>26000</v>
      </c>
      <c r="X1985" s="17" t="s">
        <v>64</v>
      </c>
      <c r="Y1985" s="17" t="s">
        <v>68</v>
      </c>
      <c r="Z1985" s="17">
        <v>20200706</v>
      </c>
      <c r="AA1985" s="17" t="s">
        <v>78</v>
      </c>
      <c r="AB1985" s="17">
        <v>1</v>
      </c>
      <c r="AC1985" s="17" t="str">
        <f>IFERROR(VLOOKUP(A1985,[1]Cruces!AJ:AK,2,0),VLOOKUP(CONCATENATE(X1985,AA1985),[1]Cruces!G:H,2,0))</f>
        <v>Solicitud de Obra</v>
      </c>
      <c r="AD1985" s="17">
        <f t="shared" si="528"/>
        <v>19</v>
      </c>
      <c r="AE1985" s="17">
        <f t="shared" si="529"/>
        <v>6</v>
      </c>
      <c r="AF1985" s="17">
        <f t="shared" si="530"/>
        <v>2020</v>
      </c>
      <c r="AG1985" s="17" t="str">
        <f>IFERROR(VLOOKUP(MID(A1985,2,4)*1,[1]Cruces!K:L,2,0),"Verificar")</f>
        <v>Atlántico Norte</v>
      </c>
      <c r="AH1985" s="17">
        <f t="shared" ca="1" si="531"/>
        <v>159</v>
      </c>
      <c r="AI1985" s="17" t="str">
        <f>IFERROR(VLOOKUP(U1985,[1]Cruces!$O$1:$P$6,2,0),"Sin Orden")</f>
        <v>Resuelta</v>
      </c>
      <c r="AJ1985" s="17">
        <f t="shared" si="532"/>
        <v>6</v>
      </c>
      <c r="AK1985" s="17">
        <f t="shared" si="533"/>
        <v>7</v>
      </c>
      <c r="AL1985" s="17">
        <f t="shared" si="534"/>
        <v>2020</v>
      </c>
      <c r="AM1985" s="17">
        <f t="shared" ca="1" si="535"/>
        <v>142</v>
      </c>
      <c r="AN1985" s="18" t="str">
        <f>IFERROR(VLOOKUP(R1985*1,'[1]Ordenes de Servicio'!G:K,5,0),"No Cruza")</f>
        <v>No Cruza</v>
      </c>
      <c r="AO1985" s="17">
        <f t="shared" ca="1" si="536"/>
        <v>17</v>
      </c>
      <c r="AP1985" s="17">
        <f t="shared" si="537"/>
        <v>6</v>
      </c>
      <c r="AQ1985" s="17">
        <f t="shared" si="538"/>
        <v>7</v>
      </c>
      <c r="AR1985" s="17">
        <f t="shared" si="539"/>
        <v>2020</v>
      </c>
      <c r="AS1985" s="17">
        <f t="shared" ca="1" si="540"/>
        <v>142</v>
      </c>
      <c r="AT1985" s="17" t="str">
        <f t="shared" ca="1" si="543"/>
        <v>No</v>
      </c>
      <c r="AU1985" s="17">
        <f t="shared" si="541"/>
        <v>0</v>
      </c>
      <c r="AV1985" s="17" t="str">
        <f>+VLOOKUP(B1985,[1]Cruces!S:T,2,0)</f>
        <v>5. Consultoría / Adjudicación</v>
      </c>
    </row>
    <row r="1986" spans="1:48" x14ac:dyDescent="0.25">
      <c r="A1986" s="17" t="s">
        <v>3720</v>
      </c>
      <c r="B1986" s="17" t="s">
        <v>80</v>
      </c>
      <c r="C1986" s="17">
        <v>2937432</v>
      </c>
      <c r="D1986" s="17">
        <v>0</v>
      </c>
      <c r="E1986" s="17" t="s">
        <v>55</v>
      </c>
      <c r="F1986" s="17" t="s">
        <v>107</v>
      </c>
      <c r="G1986" s="17" t="s">
        <v>3721</v>
      </c>
      <c r="H1986" s="17">
        <v>3213449254</v>
      </c>
      <c r="I1986" s="17" t="s">
        <v>71</v>
      </c>
      <c r="J1986" s="17" t="s">
        <v>59</v>
      </c>
      <c r="K1986" s="17" t="s">
        <v>97</v>
      </c>
      <c r="L1986" s="17" t="s">
        <v>325</v>
      </c>
      <c r="M1986" s="17" t="s">
        <v>326</v>
      </c>
      <c r="N1986" s="17" t="s">
        <v>87</v>
      </c>
      <c r="O1986" s="17">
        <v>20190520</v>
      </c>
      <c r="P1986" s="17">
        <v>20190902</v>
      </c>
      <c r="Q1986" s="17">
        <v>1110</v>
      </c>
      <c r="R1986" s="17">
        <v>26544641</v>
      </c>
      <c r="S1986" s="17" t="s">
        <v>76</v>
      </c>
      <c r="T1986" s="17" t="s">
        <v>63</v>
      </c>
      <c r="U1986" s="17" t="s">
        <v>88</v>
      </c>
      <c r="V1986" s="17">
        <f t="shared" si="542"/>
        <v>27</v>
      </c>
      <c r="W1986" s="17">
        <v>27000</v>
      </c>
      <c r="X1986" s="17" t="s">
        <v>89</v>
      </c>
      <c r="Y1986" s="17" t="s">
        <v>80</v>
      </c>
      <c r="Z1986" s="17">
        <v>20190902</v>
      </c>
      <c r="AA1986" s="17" t="s">
        <v>78</v>
      </c>
      <c r="AB1986" s="17">
        <v>1</v>
      </c>
      <c r="AC1986" s="17" t="str">
        <f>IFERROR(VLOOKUP(A1986,[1]Cruces!AJ:AK,2,0),VLOOKUP(CONCATENATE(X1986,AA1986),[1]Cruces!G:H,2,0))</f>
        <v>Solicitud de Obra</v>
      </c>
      <c r="AD1986" s="17">
        <f t="shared" si="528"/>
        <v>20</v>
      </c>
      <c r="AE1986" s="17">
        <f t="shared" si="529"/>
        <v>5</v>
      </c>
      <c r="AF1986" s="17">
        <f t="shared" si="530"/>
        <v>2019</v>
      </c>
      <c r="AG1986" s="17" t="str">
        <f>IFERROR(VLOOKUP(MID(A1986,2,4)*1,[1]Cruces!K:L,2,0),"Verificar")</f>
        <v>Atlántico Norte</v>
      </c>
      <c r="AH1986" s="17">
        <f t="shared" ca="1" si="531"/>
        <v>555</v>
      </c>
      <c r="AI1986" s="17" t="str">
        <f>IFERROR(VLOOKUP(U1986,[1]Cruces!$O$1:$P$6,2,0),"Sin Orden")</f>
        <v>Resuelta</v>
      </c>
      <c r="AJ1986" s="17">
        <f t="shared" si="532"/>
        <v>2</v>
      </c>
      <c r="AK1986" s="17">
        <f t="shared" si="533"/>
        <v>9</v>
      </c>
      <c r="AL1986" s="17">
        <f t="shared" si="534"/>
        <v>2019</v>
      </c>
      <c r="AM1986" s="17">
        <f t="shared" ca="1" si="535"/>
        <v>450</v>
      </c>
      <c r="AN1986" s="18" t="str">
        <f>IFERROR(VLOOKUP(R1986*1,'[1]Ordenes de Servicio'!G:K,5,0),"No Cruza")</f>
        <v>No Cruza</v>
      </c>
      <c r="AO1986" s="17">
        <f t="shared" ca="1" si="536"/>
        <v>105</v>
      </c>
      <c r="AP1986" s="17">
        <f t="shared" si="537"/>
        <v>2</v>
      </c>
      <c r="AQ1986" s="17">
        <f t="shared" si="538"/>
        <v>9</v>
      </c>
      <c r="AR1986" s="17">
        <f t="shared" si="539"/>
        <v>2019</v>
      </c>
      <c r="AS1986" s="17">
        <f t="shared" ca="1" si="540"/>
        <v>450</v>
      </c>
      <c r="AT1986" s="17" t="str">
        <f t="shared" ca="1" si="543"/>
        <v>Si</v>
      </c>
      <c r="AU1986" s="17">
        <f t="shared" si="541"/>
        <v>0</v>
      </c>
      <c r="AV1986" s="17" t="str">
        <f>+VLOOKUP(B1986,[1]Cruces!S:T,2,0)</f>
        <v>8. Puesta en Servicio</v>
      </c>
    </row>
    <row r="1987" spans="1:48" hidden="1" x14ac:dyDescent="0.25">
      <c r="A1987" s="17" t="s">
        <v>8948</v>
      </c>
      <c r="B1987" s="17" t="s">
        <v>1943</v>
      </c>
      <c r="C1987" s="17">
        <v>0</v>
      </c>
      <c r="D1987" s="17">
        <v>0</v>
      </c>
      <c r="E1987" s="17" t="s">
        <v>55</v>
      </c>
      <c r="F1987" s="17" t="s">
        <v>2797</v>
      </c>
      <c r="G1987" s="17" t="s">
        <v>8949</v>
      </c>
      <c r="H1987" s="17">
        <v>3123154558</v>
      </c>
      <c r="I1987" s="17" t="s">
        <v>71</v>
      </c>
      <c r="J1987" s="17" t="s">
        <v>59</v>
      </c>
      <c r="K1987" s="17" t="s">
        <v>97</v>
      </c>
      <c r="L1987" s="17" t="s">
        <v>8457</v>
      </c>
      <c r="M1987" s="17" t="s">
        <v>8458</v>
      </c>
      <c r="N1987" s="17" t="s">
        <v>1946</v>
      </c>
      <c r="O1987" s="17">
        <v>20201106</v>
      </c>
      <c r="P1987" s="17">
        <v>20201106</v>
      </c>
      <c r="Q1987" s="17">
        <v>3410</v>
      </c>
      <c r="R1987" s="17">
        <v>28271105</v>
      </c>
      <c r="S1987" s="17" t="s">
        <v>6601</v>
      </c>
      <c r="T1987" s="17" t="s">
        <v>63</v>
      </c>
      <c r="U1987" s="17" t="s">
        <v>77</v>
      </c>
      <c r="V1987" s="17">
        <f t="shared" si="542"/>
        <v>2.8</v>
      </c>
      <c r="W1987" s="17">
        <v>2800</v>
      </c>
      <c r="X1987" s="17" t="s">
        <v>7065</v>
      </c>
      <c r="Y1987" s="17" t="s">
        <v>1943</v>
      </c>
      <c r="Z1987" s="17">
        <v>20201106</v>
      </c>
      <c r="AA1987" s="17" t="s">
        <v>1947</v>
      </c>
      <c r="AB1987" s="17">
        <v>1</v>
      </c>
      <c r="AC1987" s="17" t="str">
        <f>IFERROR(VLOOKUP(A1987,[1]Cruces!AJ:AK,2,0),VLOOKUP(CONCATENATE(X1987,AA1987),[1]Cruces!G:H,2,0))</f>
        <v>Solicitud por BT</v>
      </c>
      <c r="AD1987" s="17">
        <f t="shared" si="528"/>
        <v>6</v>
      </c>
      <c r="AE1987" s="17">
        <f t="shared" si="529"/>
        <v>11</v>
      </c>
      <c r="AF1987" s="17">
        <f t="shared" si="530"/>
        <v>2020</v>
      </c>
      <c r="AG1987" s="17" t="str">
        <f>IFERROR(VLOOKUP(MID(A1987,2,4)*1,[1]Cruces!K:L,2,0),"Verificar")</f>
        <v>Magdalena</v>
      </c>
      <c r="AH1987" s="17">
        <f t="shared" ca="1" si="531"/>
        <v>19</v>
      </c>
      <c r="AI1987" s="17" t="str">
        <f>IFERROR(VLOOKUP(U1987,[1]Cruces!$O$1:$P$6,2,0),"Sin Orden")</f>
        <v>Pendiente</v>
      </c>
      <c r="AJ1987" s="17">
        <f t="shared" si="532"/>
        <v>6</v>
      </c>
      <c r="AK1987" s="17">
        <f t="shared" si="533"/>
        <v>11</v>
      </c>
      <c r="AL1987" s="17">
        <f t="shared" si="534"/>
        <v>2020</v>
      </c>
      <c r="AM1987" s="17">
        <f t="shared" ca="1" si="535"/>
        <v>19</v>
      </c>
      <c r="AN1987" s="18" t="str">
        <f>IFERROR(VLOOKUP(R1987*1,'[1]Ordenes de Servicio'!G:K,5,0),"No Cruza")</f>
        <v>No Cruza</v>
      </c>
      <c r="AO1987" s="17">
        <f t="shared" ca="1" si="536"/>
        <v>19</v>
      </c>
      <c r="AP1987" s="17">
        <f t="shared" si="537"/>
        <v>6</v>
      </c>
      <c r="AQ1987" s="17">
        <f t="shared" si="538"/>
        <v>11</v>
      </c>
      <c r="AR1987" s="17">
        <f t="shared" si="539"/>
        <v>2020</v>
      </c>
      <c r="AS1987" s="17">
        <f t="shared" ca="1" si="540"/>
        <v>19</v>
      </c>
      <c r="AT1987" s="17" t="str">
        <f t="shared" ca="1" si="543"/>
        <v>No</v>
      </c>
      <c r="AU1987" s="17">
        <f t="shared" si="541"/>
        <v>0</v>
      </c>
      <c r="AV1987" s="17" t="str">
        <f>+VLOOKUP(B1987,[1]Cruces!S:T,2,0)</f>
        <v>7. Ejecución en Campo OS BT</v>
      </c>
    </row>
    <row r="1988" spans="1:48" hidden="1" x14ac:dyDescent="0.25">
      <c r="A1988" s="17" t="s">
        <v>8950</v>
      </c>
      <c r="B1988" s="17" t="s">
        <v>6595</v>
      </c>
      <c r="C1988" s="17">
        <v>0</v>
      </c>
      <c r="D1988" s="17">
        <v>0</v>
      </c>
      <c r="E1988" s="17" t="s">
        <v>55</v>
      </c>
      <c r="F1988" s="17" t="s">
        <v>7098</v>
      </c>
      <c r="G1988" s="17" t="s">
        <v>8951</v>
      </c>
      <c r="H1988" s="17" t="s">
        <v>540</v>
      </c>
      <c r="I1988" s="17" t="s">
        <v>71</v>
      </c>
      <c r="J1988" s="17" t="s">
        <v>59</v>
      </c>
      <c r="K1988" s="17" t="s">
        <v>8952</v>
      </c>
      <c r="L1988" s="17" t="s">
        <v>8422</v>
      </c>
      <c r="M1988" s="17" t="s">
        <v>8423</v>
      </c>
      <c r="N1988" s="17" t="s">
        <v>6600</v>
      </c>
      <c r="O1988" s="17">
        <v>20200919</v>
      </c>
      <c r="P1988" s="17">
        <v>20200922</v>
      </c>
      <c r="Q1988" s="17">
        <v>1180</v>
      </c>
      <c r="R1988" s="17">
        <v>0</v>
      </c>
      <c r="S1988" s="17"/>
      <c r="T1988" s="17" t="s">
        <v>63</v>
      </c>
      <c r="U1988" s="17"/>
      <c r="V1988" s="17">
        <f t="shared" si="542"/>
        <v>3</v>
      </c>
      <c r="W1988" s="17">
        <v>3000</v>
      </c>
      <c r="X1988" s="17" t="s">
        <v>7065</v>
      </c>
      <c r="Y1988" s="17" t="s">
        <v>150</v>
      </c>
      <c r="Z1988" s="17">
        <v>20201026</v>
      </c>
      <c r="AA1988" s="17" t="s">
        <v>1947</v>
      </c>
      <c r="AB1988" s="17">
        <v>1</v>
      </c>
      <c r="AC1988" s="17" t="str">
        <f>IFERROR(VLOOKUP(A1988,[1]Cruces!AJ:AK,2,0),VLOOKUP(CONCATENATE(X1988,AA1988),[1]Cruces!G:H,2,0))</f>
        <v>Solicitud por BT</v>
      </c>
      <c r="AD1988" s="17">
        <f t="shared" ref="AD1988:AD2042" si="544">MID(O1988,7,2)*1</f>
        <v>19</v>
      </c>
      <c r="AE1988" s="17">
        <f t="shared" ref="AE1988:AE2042" si="545">MID(O1988,5,2)*1</f>
        <v>9</v>
      </c>
      <c r="AF1988" s="17">
        <f t="shared" ref="AF1988:AF2042" si="546">MID(O1988,1,4)*1</f>
        <v>2020</v>
      </c>
      <c r="AG1988" s="17" t="str">
        <f>IFERROR(VLOOKUP(MID(A1988,2,4)*1,[1]Cruces!K:L,2,0),"Verificar")</f>
        <v>Atlántico Norte</v>
      </c>
      <c r="AH1988" s="17">
        <f t="shared" ref="AH1988:AH2042" ca="1" si="547">TODAY()-DATE(AF1988,AE1988,AD1988)</f>
        <v>67</v>
      </c>
      <c r="AI1988" s="17" t="str">
        <f>IFERROR(VLOOKUP(U1988,[1]Cruces!$O$1:$P$6,2,0),"Sin Orden")</f>
        <v>Sin Orden</v>
      </c>
      <c r="AJ1988" s="17">
        <f t="shared" ref="AJ1988:AJ2042" si="548">MID(Z1988,7,2)*1</f>
        <v>26</v>
      </c>
      <c r="AK1988" s="17">
        <f t="shared" ref="AK1988:AK2042" si="549">MID(Z1988,5,2)*1</f>
        <v>10</v>
      </c>
      <c r="AL1988" s="17">
        <f t="shared" ref="AL1988:AL2042" si="550">MID(Z1988,1,4)*1</f>
        <v>2020</v>
      </c>
      <c r="AM1988" s="17">
        <f t="shared" ref="AM1988:AM2042" ca="1" si="551">+TODAY()-DATE(AL1988,AK1988,AJ1988)</f>
        <v>30</v>
      </c>
      <c r="AN1988" s="18" t="str">
        <f>IFERROR(VLOOKUP(R1988*1,'[1]Ordenes de Servicio'!G:K,5,0),"No Cruza")</f>
        <v>No Cruza</v>
      </c>
      <c r="AO1988" s="17">
        <f t="shared" ref="AO1988:AO2042" ca="1" si="552">+IF(AI1988="Resuelta",DATE(AL1988,AK1988,AJ1988)-DATE(AF1988,AE1988,AD1988),TODAY()-DATE(AL1988,AK1988,AJ1988))</f>
        <v>30</v>
      </c>
      <c r="AP1988" s="17">
        <f t="shared" ref="AP1988:AP2042" si="553">MID(P1988,7,2)*1</f>
        <v>22</v>
      </c>
      <c r="AQ1988" s="17">
        <f t="shared" ref="AQ1988:AQ2042" si="554">MID(P1988,5,2)*1</f>
        <v>9</v>
      </c>
      <c r="AR1988" s="17">
        <f t="shared" ref="AR1988:AR2042" si="555">MID(P1988,1,4)*1</f>
        <v>2020</v>
      </c>
      <c r="AS1988" s="17">
        <f t="shared" ref="AS1988:AS2042" ca="1" si="556">+TODAY()-DATE(AR1988,AQ1988,AP1988)</f>
        <v>64</v>
      </c>
      <c r="AT1988" s="17" t="str">
        <f t="shared" ca="1" si="543"/>
        <v>No</v>
      </c>
      <c r="AU1988" s="17">
        <f t="shared" ref="AU1988:AU2042" si="557">IF(DATE(AL1988,AK1988,AJ1988)-DATE(AR1988,AQ1988,AP1988)&lt;0,DATE(AR1988,AQ1988,AP1988)-DATE(AL1988,AK1988,AJ1988),DATE(AL1988,AK1988,AJ1988)-DATE(AR1988,AQ1988,AP1988))</f>
        <v>34</v>
      </c>
      <c r="AV1988" s="17" t="str">
        <f>+VLOOKUP(B1988,[1]Cruces!S:T,2,0)</f>
        <v>7. Ejecución en Campo OS BT</v>
      </c>
    </row>
    <row r="1989" spans="1:48" hidden="1" x14ac:dyDescent="0.25">
      <c r="A1989" s="17" t="s">
        <v>3722</v>
      </c>
      <c r="B1989" s="17" t="s">
        <v>68</v>
      </c>
      <c r="C1989" s="17">
        <v>0</v>
      </c>
      <c r="D1989" s="17">
        <v>0</v>
      </c>
      <c r="E1989" s="17" t="s">
        <v>55</v>
      </c>
      <c r="F1989" s="17" t="s">
        <v>126</v>
      </c>
      <c r="G1989" s="17" t="s">
        <v>3723</v>
      </c>
      <c r="H1989" s="17">
        <v>0</v>
      </c>
      <c r="I1989" s="17" t="s">
        <v>71</v>
      </c>
      <c r="J1989" s="17" t="s">
        <v>59</v>
      </c>
      <c r="K1989" s="17" t="s">
        <v>1316</v>
      </c>
      <c r="L1989" s="17" t="s">
        <v>129</v>
      </c>
      <c r="M1989" s="17" t="s">
        <v>130</v>
      </c>
      <c r="N1989" s="17" t="s">
        <v>75</v>
      </c>
      <c r="O1989" s="17">
        <v>20200819</v>
      </c>
      <c r="P1989" s="17">
        <v>20200910</v>
      </c>
      <c r="Q1989" s="17">
        <v>9332</v>
      </c>
      <c r="R1989" s="17">
        <v>28022815</v>
      </c>
      <c r="S1989" s="17" t="s">
        <v>100</v>
      </c>
      <c r="T1989" s="17" t="s">
        <v>63</v>
      </c>
      <c r="U1989" s="17" t="s">
        <v>91</v>
      </c>
      <c r="V1989" s="17">
        <f t="shared" ref="V1989:V2043" si="558">+W1989/1000</f>
        <v>25</v>
      </c>
      <c r="W1989" s="17">
        <v>25000</v>
      </c>
      <c r="X1989" s="17" t="s">
        <v>64</v>
      </c>
      <c r="Y1989" s="17" t="s">
        <v>136</v>
      </c>
      <c r="Z1989" s="17">
        <v>20200911</v>
      </c>
      <c r="AA1989" s="17" t="s">
        <v>176</v>
      </c>
      <c r="AB1989" s="17">
        <v>1</v>
      </c>
      <c r="AC1989" s="17" t="str">
        <f>IFERROR(VLOOKUP(A1989,[1]Cruces!AJ:AK,2,0),VLOOKUP(CONCATENATE(X1989,AA1989),[1]Cruces!G:H,2,0))</f>
        <v>Solicitud de Obra</v>
      </c>
      <c r="AD1989" s="17">
        <f t="shared" si="544"/>
        <v>19</v>
      </c>
      <c r="AE1989" s="17">
        <f t="shared" si="545"/>
        <v>8</v>
      </c>
      <c r="AF1989" s="17">
        <f t="shared" si="546"/>
        <v>2020</v>
      </c>
      <c r="AG1989" s="17" t="str">
        <f>IFERROR(VLOOKUP(MID(A1989,2,4)*1,[1]Cruces!K:L,2,0),"Verificar")</f>
        <v>Guajira</v>
      </c>
      <c r="AH1989" s="17">
        <f t="shared" ca="1" si="547"/>
        <v>98</v>
      </c>
      <c r="AI1989" s="17" t="str">
        <f>IFERROR(VLOOKUP(U1989,[1]Cruces!$O$1:$P$6,2,0),"Sin Orden")</f>
        <v>Resuelta</v>
      </c>
      <c r="AJ1989" s="17">
        <f t="shared" si="548"/>
        <v>11</v>
      </c>
      <c r="AK1989" s="17">
        <f t="shared" si="549"/>
        <v>9</v>
      </c>
      <c r="AL1989" s="17">
        <f t="shared" si="550"/>
        <v>2020</v>
      </c>
      <c r="AM1989" s="17">
        <f t="shared" ca="1" si="551"/>
        <v>75</v>
      </c>
      <c r="AN1989" s="18" t="str">
        <f>IFERROR(VLOOKUP(R1989*1,'[1]Ordenes de Servicio'!G:K,5,0),"No Cruza")</f>
        <v>No Cruza</v>
      </c>
      <c r="AO1989" s="17">
        <f t="shared" ca="1" si="552"/>
        <v>23</v>
      </c>
      <c r="AP1989" s="17">
        <f t="shared" si="553"/>
        <v>10</v>
      </c>
      <c r="AQ1989" s="17">
        <f t="shared" si="554"/>
        <v>9</v>
      </c>
      <c r="AR1989" s="17">
        <f t="shared" si="555"/>
        <v>2020</v>
      </c>
      <c r="AS1989" s="17">
        <f t="shared" ca="1" si="556"/>
        <v>76</v>
      </c>
      <c r="AT1989" s="17" t="str">
        <f t="shared" ref="AT1989:AT2043" ca="1" si="559">IF(AS1989&gt;359,"Si","No")</f>
        <v>No</v>
      </c>
      <c r="AU1989" s="17">
        <f t="shared" si="557"/>
        <v>1</v>
      </c>
      <c r="AV1989" s="17" t="str">
        <f>+VLOOKUP(B1989,[1]Cruces!S:T,2,0)</f>
        <v>5. Consultoría / Adjudicación</v>
      </c>
    </row>
    <row r="1990" spans="1:48" hidden="1" x14ac:dyDescent="0.25">
      <c r="A1990" s="17" t="s">
        <v>3724</v>
      </c>
      <c r="B1990" s="17" t="s">
        <v>54</v>
      </c>
      <c r="C1990" s="17">
        <v>0</v>
      </c>
      <c r="D1990" s="17">
        <v>0</v>
      </c>
      <c r="E1990" s="17" t="s">
        <v>55</v>
      </c>
      <c r="F1990" s="17" t="s">
        <v>232</v>
      </c>
      <c r="G1990" s="17" t="s">
        <v>3725</v>
      </c>
      <c r="H1990" s="17">
        <v>3682818</v>
      </c>
      <c r="I1990" s="17" t="s">
        <v>71</v>
      </c>
      <c r="J1990" s="17" t="s">
        <v>59</v>
      </c>
      <c r="K1990" s="17" t="s">
        <v>3726</v>
      </c>
      <c r="L1990" s="17" t="s">
        <v>111</v>
      </c>
      <c r="M1990" s="17" t="s">
        <v>112</v>
      </c>
      <c r="N1990" s="17" t="s">
        <v>62</v>
      </c>
      <c r="O1990" s="17">
        <v>20171123</v>
      </c>
      <c r="P1990" s="17">
        <v>20171128</v>
      </c>
      <c r="Q1990" s="17">
        <v>7542</v>
      </c>
      <c r="R1990" s="17">
        <v>24477907</v>
      </c>
      <c r="S1990" s="17" t="s">
        <v>100</v>
      </c>
      <c r="T1990" s="17" t="s">
        <v>63</v>
      </c>
      <c r="U1990" s="17" t="s">
        <v>91</v>
      </c>
      <c r="V1990" s="17">
        <f t="shared" si="558"/>
        <v>25</v>
      </c>
      <c r="W1990" s="17">
        <v>25000</v>
      </c>
      <c r="X1990" s="17" t="s">
        <v>64</v>
      </c>
      <c r="Y1990" s="17" t="s">
        <v>65</v>
      </c>
      <c r="Z1990" s="17">
        <v>20171128</v>
      </c>
      <c r="AA1990" s="17" t="s">
        <v>78</v>
      </c>
      <c r="AB1990" s="17">
        <v>1</v>
      </c>
      <c r="AC1990" s="17" t="str">
        <f>IFERROR(VLOOKUP(A1990,[1]Cruces!AJ:AK,2,0),VLOOKUP(CONCATENATE(X1990,AA1990),[1]Cruces!G:H,2,0))</f>
        <v>Solicitud de Obra</v>
      </c>
      <c r="AD1990" s="17">
        <f t="shared" si="544"/>
        <v>23</v>
      </c>
      <c r="AE1990" s="17">
        <f t="shared" si="545"/>
        <v>11</v>
      </c>
      <c r="AF1990" s="17">
        <f t="shared" si="546"/>
        <v>2017</v>
      </c>
      <c r="AG1990" s="17" t="str">
        <f>IFERROR(VLOOKUP(MID(A1990,2,4)*1,[1]Cruces!K:L,2,0),"Verificar")</f>
        <v>Atlántico Sur</v>
      </c>
      <c r="AH1990" s="17">
        <f t="shared" ca="1" si="547"/>
        <v>1098</v>
      </c>
      <c r="AI1990" s="17" t="str">
        <f>IFERROR(VLOOKUP(U1990,[1]Cruces!$O$1:$P$6,2,0),"Sin Orden")</f>
        <v>Resuelta</v>
      </c>
      <c r="AJ1990" s="17">
        <f t="shared" si="548"/>
        <v>28</v>
      </c>
      <c r="AK1990" s="17">
        <f t="shared" si="549"/>
        <v>11</v>
      </c>
      <c r="AL1990" s="17">
        <f t="shared" si="550"/>
        <v>2017</v>
      </c>
      <c r="AM1990" s="17">
        <f t="shared" ca="1" si="551"/>
        <v>1093</v>
      </c>
      <c r="AN1990" s="18" t="str">
        <f>IFERROR(VLOOKUP(R1990*1,'[1]Ordenes de Servicio'!G:K,5,0),"No Cruza")</f>
        <v>No Cruza</v>
      </c>
      <c r="AO1990" s="17">
        <f t="shared" ca="1" si="552"/>
        <v>5</v>
      </c>
      <c r="AP1990" s="17">
        <f t="shared" si="553"/>
        <v>28</v>
      </c>
      <c r="AQ1990" s="17">
        <f t="shared" si="554"/>
        <v>11</v>
      </c>
      <c r="AR1990" s="17">
        <f t="shared" si="555"/>
        <v>2017</v>
      </c>
      <c r="AS1990" s="17">
        <f t="shared" ca="1" si="556"/>
        <v>1093</v>
      </c>
      <c r="AT1990" s="17" t="str">
        <f t="shared" ca="1" si="559"/>
        <v>Si</v>
      </c>
      <c r="AU1990" s="17">
        <f t="shared" si="557"/>
        <v>0</v>
      </c>
      <c r="AV1990" s="17" t="str">
        <f>+VLOOKUP(B1990,[1]Cruces!S:T,2,0)</f>
        <v>4. Presupuesto de Obra</v>
      </c>
    </row>
    <row r="1991" spans="1:48" hidden="1" x14ac:dyDescent="0.25">
      <c r="A1991" s="17" t="s">
        <v>3727</v>
      </c>
      <c r="B1991" s="17" t="s">
        <v>54</v>
      </c>
      <c r="C1991" s="17">
        <v>0</v>
      </c>
      <c r="D1991" s="17">
        <v>0</v>
      </c>
      <c r="E1991" s="17" t="s">
        <v>55</v>
      </c>
      <c r="F1991" s="17" t="s">
        <v>69</v>
      </c>
      <c r="G1991" s="17" t="s">
        <v>3728</v>
      </c>
      <c r="H1991" s="17">
        <v>3145156200</v>
      </c>
      <c r="I1991" s="17" t="s">
        <v>71</v>
      </c>
      <c r="J1991" s="17" t="s">
        <v>59</v>
      </c>
      <c r="K1991" s="17" t="s">
        <v>3729</v>
      </c>
      <c r="L1991" s="17" t="s">
        <v>1521</v>
      </c>
      <c r="M1991" s="17" t="s">
        <v>55</v>
      </c>
      <c r="N1991" s="17" t="s">
        <v>62</v>
      </c>
      <c r="O1991" s="17">
        <v>20190225</v>
      </c>
      <c r="P1991" s="17">
        <v>20190302</v>
      </c>
      <c r="Q1991" s="17">
        <v>3160</v>
      </c>
      <c r="R1991" s="17">
        <v>26037977</v>
      </c>
      <c r="S1991" s="17" t="s">
        <v>100</v>
      </c>
      <c r="T1991" s="17" t="s">
        <v>63</v>
      </c>
      <c r="U1991" s="17" t="s">
        <v>91</v>
      </c>
      <c r="V1991" s="17">
        <f t="shared" si="558"/>
        <v>15</v>
      </c>
      <c r="W1991" s="17">
        <v>15000</v>
      </c>
      <c r="X1991" s="17" t="s">
        <v>64</v>
      </c>
      <c r="Y1991" s="17" t="s">
        <v>65</v>
      </c>
      <c r="Z1991" s="17">
        <v>20190302</v>
      </c>
      <c r="AA1991" s="17" t="s">
        <v>78</v>
      </c>
      <c r="AB1991" s="17">
        <v>1</v>
      </c>
      <c r="AC1991" s="17" t="str">
        <f>IFERROR(VLOOKUP(A1991,[1]Cruces!AJ:AK,2,0),VLOOKUP(CONCATENATE(X1991,AA1991),[1]Cruces!G:H,2,0))</f>
        <v>Solicitud de Obra</v>
      </c>
      <c r="AD1991" s="17">
        <f t="shared" si="544"/>
        <v>25</v>
      </c>
      <c r="AE1991" s="17">
        <f t="shared" si="545"/>
        <v>2</v>
      </c>
      <c r="AF1991" s="17">
        <f t="shared" si="546"/>
        <v>2019</v>
      </c>
      <c r="AG1991" s="17" t="str">
        <f>IFERROR(VLOOKUP(MID(A1991,2,4)*1,[1]Cruces!K:L,2,0),"Verificar")</f>
        <v>Verificar</v>
      </c>
      <c r="AH1991" s="17">
        <f t="shared" ca="1" si="547"/>
        <v>639</v>
      </c>
      <c r="AI1991" s="17" t="str">
        <f>IFERROR(VLOOKUP(U1991,[1]Cruces!$O$1:$P$6,2,0),"Sin Orden")</f>
        <v>Resuelta</v>
      </c>
      <c r="AJ1991" s="17">
        <f t="shared" si="548"/>
        <v>2</v>
      </c>
      <c r="AK1991" s="17">
        <f t="shared" si="549"/>
        <v>3</v>
      </c>
      <c r="AL1991" s="17">
        <f t="shared" si="550"/>
        <v>2019</v>
      </c>
      <c r="AM1991" s="17">
        <f t="shared" ca="1" si="551"/>
        <v>634</v>
      </c>
      <c r="AN1991" s="18" t="str">
        <f>IFERROR(VLOOKUP(R1991*1,'[1]Ordenes de Servicio'!G:K,5,0),"No Cruza")</f>
        <v>No Cruza</v>
      </c>
      <c r="AO1991" s="17">
        <f t="shared" ca="1" si="552"/>
        <v>5</v>
      </c>
      <c r="AP1991" s="17">
        <f t="shared" si="553"/>
        <v>2</v>
      </c>
      <c r="AQ1991" s="17">
        <f t="shared" si="554"/>
        <v>3</v>
      </c>
      <c r="AR1991" s="17">
        <f t="shared" si="555"/>
        <v>2019</v>
      </c>
      <c r="AS1991" s="17">
        <f t="shared" ca="1" si="556"/>
        <v>634</v>
      </c>
      <c r="AT1991" s="17" t="str">
        <f t="shared" ca="1" si="559"/>
        <v>Si</v>
      </c>
      <c r="AU1991" s="17">
        <f t="shared" si="557"/>
        <v>0</v>
      </c>
      <c r="AV1991" s="17" t="str">
        <f>+VLOOKUP(B1991,[1]Cruces!S:T,2,0)</f>
        <v>4. Presupuesto de Obra</v>
      </c>
    </row>
    <row r="1992" spans="1:48" hidden="1" x14ac:dyDescent="0.25">
      <c r="A1992" s="17" t="s">
        <v>3730</v>
      </c>
      <c r="B1992" s="17" t="s">
        <v>54</v>
      </c>
      <c r="C1992" s="17">
        <v>2011906</v>
      </c>
      <c r="D1992" s="17">
        <v>20094918</v>
      </c>
      <c r="E1992" s="17" t="s">
        <v>93</v>
      </c>
      <c r="F1992" s="17" t="s">
        <v>107</v>
      </c>
      <c r="G1992" s="17" t="s">
        <v>95</v>
      </c>
      <c r="H1992" s="17">
        <v>3003360026</v>
      </c>
      <c r="I1992" s="17" t="s">
        <v>83</v>
      </c>
      <c r="J1992" s="17" t="s">
        <v>3731</v>
      </c>
      <c r="K1992" s="17" t="s">
        <v>97</v>
      </c>
      <c r="L1992" s="17" t="s">
        <v>117</v>
      </c>
      <c r="M1992" s="17" t="s">
        <v>118</v>
      </c>
      <c r="N1992" s="17" t="s">
        <v>62</v>
      </c>
      <c r="O1992" s="17">
        <v>20200623</v>
      </c>
      <c r="P1992" s="17">
        <v>20200703</v>
      </c>
      <c r="Q1992" s="17">
        <v>9510</v>
      </c>
      <c r="R1992" s="17">
        <v>27697380</v>
      </c>
      <c r="S1992" s="17" t="s">
        <v>100</v>
      </c>
      <c r="T1992" s="17" t="s">
        <v>63</v>
      </c>
      <c r="U1992" s="17" t="s">
        <v>91</v>
      </c>
      <c r="V1992" s="17">
        <f t="shared" si="558"/>
        <v>800</v>
      </c>
      <c r="W1992" s="17">
        <v>800000</v>
      </c>
      <c r="X1992" s="17" t="s">
        <v>89</v>
      </c>
      <c r="Y1992" s="17" t="s">
        <v>65</v>
      </c>
      <c r="Z1992" s="17">
        <v>20200703</v>
      </c>
      <c r="AA1992" s="17" t="s">
        <v>101</v>
      </c>
      <c r="AB1992" s="17">
        <v>1</v>
      </c>
      <c r="AC1992" s="17" t="str">
        <f>IFERROR(VLOOKUP(A1992,[1]Cruces!AJ:AK,2,0),VLOOKUP(CONCATENATE(X1992,AA1992),[1]Cruces!G:H,2,0))</f>
        <v>Solicitud de Obra</v>
      </c>
      <c r="AD1992" s="17">
        <f t="shared" si="544"/>
        <v>23</v>
      </c>
      <c r="AE1992" s="17">
        <f t="shared" si="545"/>
        <v>6</v>
      </c>
      <c r="AF1992" s="17">
        <f t="shared" si="546"/>
        <v>2020</v>
      </c>
      <c r="AG1992" s="17" t="str">
        <f>IFERROR(VLOOKUP(MID(A1992,2,4)*1,[1]Cruces!K:L,2,0),"Verificar")</f>
        <v>Atlántico Norte</v>
      </c>
      <c r="AH1992" s="17">
        <f t="shared" ca="1" si="547"/>
        <v>155</v>
      </c>
      <c r="AI1992" s="17" t="str">
        <f>IFERROR(VLOOKUP(U1992,[1]Cruces!$O$1:$P$6,2,0),"Sin Orden")</f>
        <v>Resuelta</v>
      </c>
      <c r="AJ1992" s="17">
        <f t="shared" si="548"/>
        <v>3</v>
      </c>
      <c r="AK1992" s="17">
        <f t="shared" si="549"/>
        <v>7</v>
      </c>
      <c r="AL1992" s="17">
        <f t="shared" si="550"/>
        <v>2020</v>
      </c>
      <c r="AM1992" s="17">
        <f t="shared" ca="1" si="551"/>
        <v>145</v>
      </c>
      <c r="AN1992" s="18" t="str">
        <f>IFERROR(VLOOKUP(R1992*1,'[1]Ordenes de Servicio'!G:K,5,0),"No Cruza")</f>
        <v>No Cruza</v>
      </c>
      <c r="AO1992" s="17">
        <f t="shared" ca="1" si="552"/>
        <v>10</v>
      </c>
      <c r="AP1992" s="17">
        <f t="shared" si="553"/>
        <v>3</v>
      </c>
      <c r="AQ1992" s="17">
        <f t="shared" si="554"/>
        <v>7</v>
      </c>
      <c r="AR1992" s="17">
        <f t="shared" si="555"/>
        <v>2020</v>
      </c>
      <c r="AS1992" s="17">
        <f t="shared" ca="1" si="556"/>
        <v>145</v>
      </c>
      <c r="AT1992" s="17" t="str">
        <f t="shared" ca="1" si="559"/>
        <v>No</v>
      </c>
      <c r="AU1992" s="17">
        <f t="shared" si="557"/>
        <v>0</v>
      </c>
      <c r="AV1992" s="17" t="str">
        <f>+VLOOKUP(B1992,[1]Cruces!S:T,2,0)</f>
        <v>4. Presupuesto de Obra</v>
      </c>
    </row>
    <row r="1993" spans="1:48" hidden="1" x14ac:dyDescent="0.25">
      <c r="A1993" s="17" t="s">
        <v>3732</v>
      </c>
      <c r="B1993" s="17" t="s">
        <v>68</v>
      </c>
      <c r="C1993" s="17">
        <v>2939793</v>
      </c>
      <c r="D1993" s="17">
        <v>0</v>
      </c>
      <c r="E1993" s="17" t="s">
        <v>55</v>
      </c>
      <c r="F1993" s="17" t="s">
        <v>120</v>
      </c>
      <c r="G1993" s="17" t="s">
        <v>3733</v>
      </c>
      <c r="H1993" s="17">
        <v>3167575856</v>
      </c>
      <c r="I1993" s="17" t="s">
        <v>182</v>
      </c>
      <c r="J1993" s="17" t="s">
        <v>59</v>
      </c>
      <c r="K1993" s="17" t="s">
        <v>97</v>
      </c>
      <c r="L1993" s="17" t="s">
        <v>487</v>
      </c>
      <c r="M1993" s="17" t="s">
        <v>55</v>
      </c>
      <c r="N1993" s="17" t="s">
        <v>75</v>
      </c>
      <c r="O1993" s="17">
        <v>20190315</v>
      </c>
      <c r="P1993" s="17">
        <v>20190315</v>
      </c>
      <c r="Q1993" s="17">
        <v>1110</v>
      </c>
      <c r="R1993" s="17">
        <v>0</v>
      </c>
      <c r="S1993" s="17"/>
      <c r="T1993" s="17" t="s">
        <v>63</v>
      </c>
      <c r="U1993" s="17"/>
      <c r="V1993" s="17">
        <f t="shared" si="558"/>
        <v>112.5</v>
      </c>
      <c r="W1993" s="17">
        <v>112500</v>
      </c>
      <c r="X1993" s="17" t="s">
        <v>89</v>
      </c>
      <c r="Y1993" s="17" t="s">
        <v>105</v>
      </c>
      <c r="Z1993" s="17">
        <v>20190315</v>
      </c>
      <c r="AA1993" s="17" t="s">
        <v>78</v>
      </c>
      <c r="AB1993" s="17">
        <v>1</v>
      </c>
      <c r="AC1993" s="17" t="str">
        <f>IFERROR(VLOOKUP(A1993,[1]Cruces!AJ:AK,2,0),VLOOKUP(CONCATENATE(X1993,AA1993),[1]Cruces!G:H,2,0))</f>
        <v>Solicitud de Obra</v>
      </c>
      <c r="AD1993" s="17">
        <f t="shared" si="544"/>
        <v>15</v>
      </c>
      <c r="AE1993" s="17">
        <f t="shared" si="545"/>
        <v>3</v>
      </c>
      <c r="AF1993" s="17">
        <f t="shared" si="546"/>
        <v>2019</v>
      </c>
      <c r="AG1993" s="17" t="str">
        <f>IFERROR(VLOOKUP(MID(A1993,2,4)*1,[1]Cruces!K:L,2,0),"Verificar")</f>
        <v>Atlántico Norte</v>
      </c>
      <c r="AH1993" s="17">
        <f t="shared" ca="1" si="547"/>
        <v>621</v>
      </c>
      <c r="AI1993" s="17" t="str">
        <f>IFERROR(VLOOKUP(U1993,[1]Cruces!$O$1:$P$6,2,0),"Sin Orden")</f>
        <v>Sin Orden</v>
      </c>
      <c r="AJ1993" s="17">
        <f t="shared" si="548"/>
        <v>15</v>
      </c>
      <c r="AK1993" s="17">
        <f t="shared" si="549"/>
        <v>3</v>
      </c>
      <c r="AL1993" s="17">
        <f t="shared" si="550"/>
        <v>2019</v>
      </c>
      <c r="AM1993" s="17">
        <f t="shared" ca="1" si="551"/>
        <v>621</v>
      </c>
      <c r="AN1993" s="18" t="str">
        <f>IFERROR(VLOOKUP(R1993*1,'[1]Ordenes de Servicio'!G:K,5,0),"No Cruza")</f>
        <v>No Cruza</v>
      </c>
      <c r="AO1993" s="17">
        <f t="shared" ca="1" si="552"/>
        <v>621</v>
      </c>
      <c r="AP1993" s="17">
        <f t="shared" si="553"/>
        <v>15</v>
      </c>
      <c r="AQ1993" s="17">
        <f t="shared" si="554"/>
        <v>3</v>
      </c>
      <c r="AR1993" s="17">
        <f t="shared" si="555"/>
        <v>2019</v>
      </c>
      <c r="AS1993" s="17">
        <f t="shared" ca="1" si="556"/>
        <v>621</v>
      </c>
      <c r="AT1993" s="17" t="str">
        <f t="shared" ca="1" si="559"/>
        <v>Si</v>
      </c>
      <c r="AU1993" s="17">
        <f t="shared" si="557"/>
        <v>0</v>
      </c>
      <c r="AV1993" s="17" t="str">
        <f>+VLOOKUP(B1993,[1]Cruces!S:T,2,0)</f>
        <v>5. Consultoría / Adjudicación</v>
      </c>
    </row>
    <row r="1994" spans="1:48" hidden="1" x14ac:dyDescent="0.25">
      <c r="A1994" s="17" t="s">
        <v>3734</v>
      </c>
      <c r="B1994" s="17" t="s">
        <v>68</v>
      </c>
      <c r="C1994" s="17">
        <v>3845143</v>
      </c>
      <c r="D1994" s="17">
        <v>20696274</v>
      </c>
      <c r="E1994" s="17" t="s">
        <v>93</v>
      </c>
      <c r="F1994" s="17" t="s">
        <v>107</v>
      </c>
      <c r="G1994" s="17" t="s">
        <v>3735</v>
      </c>
      <c r="H1994" s="17">
        <v>3163878685</v>
      </c>
      <c r="I1994" s="17" t="s">
        <v>116</v>
      </c>
      <c r="J1994" s="17" t="s">
        <v>3736</v>
      </c>
      <c r="K1994" s="17" t="s">
        <v>3737</v>
      </c>
      <c r="L1994" s="17" t="s">
        <v>1007</v>
      </c>
      <c r="M1994" s="17" t="s">
        <v>1008</v>
      </c>
      <c r="N1994" s="17" t="s">
        <v>75</v>
      </c>
      <c r="O1994" s="17">
        <v>20200916</v>
      </c>
      <c r="P1994" s="17">
        <v>20201019</v>
      </c>
      <c r="Q1994" s="17">
        <v>3460</v>
      </c>
      <c r="R1994" s="17">
        <v>28145860</v>
      </c>
      <c r="S1994" s="17" t="s">
        <v>100</v>
      </c>
      <c r="T1994" s="17" t="s">
        <v>63</v>
      </c>
      <c r="U1994" s="17" t="s">
        <v>91</v>
      </c>
      <c r="V1994" s="17">
        <f t="shared" si="558"/>
        <v>45</v>
      </c>
      <c r="W1994" s="17">
        <v>45000</v>
      </c>
      <c r="X1994" s="17" t="s">
        <v>89</v>
      </c>
      <c r="Y1994" s="17" t="s">
        <v>136</v>
      </c>
      <c r="Z1994" s="17">
        <v>20201105</v>
      </c>
      <c r="AA1994" s="17" t="s">
        <v>78</v>
      </c>
      <c r="AB1994" s="17">
        <v>1</v>
      </c>
      <c r="AC1994" s="17" t="str">
        <f>IFERROR(VLOOKUP(A1994,[1]Cruces!AJ:AK,2,0),VLOOKUP(CONCATENATE(X1994,AA1994),[1]Cruces!G:H,2,0))</f>
        <v>Solicitud de Obra</v>
      </c>
      <c r="AD1994" s="17">
        <f t="shared" si="544"/>
        <v>16</v>
      </c>
      <c r="AE1994" s="17">
        <f t="shared" si="545"/>
        <v>9</v>
      </c>
      <c r="AF1994" s="17">
        <f t="shared" si="546"/>
        <v>2020</v>
      </c>
      <c r="AG1994" s="17" t="str">
        <f>IFERROR(VLOOKUP(MID(A1994,2,4)*1,[1]Cruces!K:L,2,0),"Verificar")</f>
        <v>Magdalena</v>
      </c>
      <c r="AH1994" s="17">
        <f t="shared" ca="1" si="547"/>
        <v>70</v>
      </c>
      <c r="AI1994" s="17" t="str">
        <f>IFERROR(VLOOKUP(U1994,[1]Cruces!$O$1:$P$6,2,0),"Sin Orden")</f>
        <v>Resuelta</v>
      </c>
      <c r="AJ1994" s="17">
        <f t="shared" si="548"/>
        <v>5</v>
      </c>
      <c r="AK1994" s="17">
        <f t="shared" si="549"/>
        <v>11</v>
      </c>
      <c r="AL1994" s="17">
        <f t="shared" si="550"/>
        <v>2020</v>
      </c>
      <c r="AM1994" s="17">
        <f t="shared" ca="1" si="551"/>
        <v>20</v>
      </c>
      <c r="AN1994" s="18" t="str">
        <f>IFERROR(VLOOKUP(R1994*1,'[1]Ordenes de Servicio'!G:K,5,0),"No Cruza")</f>
        <v>No Cruza</v>
      </c>
      <c r="AO1994" s="17">
        <f t="shared" ca="1" si="552"/>
        <v>50</v>
      </c>
      <c r="AP1994" s="17">
        <f t="shared" si="553"/>
        <v>19</v>
      </c>
      <c r="AQ1994" s="17">
        <f t="shared" si="554"/>
        <v>10</v>
      </c>
      <c r="AR1994" s="17">
        <f t="shared" si="555"/>
        <v>2020</v>
      </c>
      <c r="AS1994" s="17">
        <f t="shared" ca="1" si="556"/>
        <v>37</v>
      </c>
      <c r="AT1994" s="17" t="str">
        <f t="shared" ca="1" si="559"/>
        <v>No</v>
      </c>
      <c r="AU1994" s="17">
        <f t="shared" si="557"/>
        <v>17</v>
      </c>
      <c r="AV1994" s="17" t="str">
        <f>+VLOOKUP(B1994,[1]Cruces!S:T,2,0)</f>
        <v>5. Consultoría / Adjudicación</v>
      </c>
    </row>
    <row r="1995" spans="1:48" hidden="1" x14ac:dyDescent="0.25">
      <c r="A1995" s="17" t="s">
        <v>3738</v>
      </c>
      <c r="B1995" s="17" t="s">
        <v>68</v>
      </c>
      <c r="C1995" s="17">
        <v>1066034</v>
      </c>
      <c r="D1995" s="17">
        <v>10007170</v>
      </c>
      <c r="E1995" s="17" t="s">
        <v>93</v>
      </c>
      <c r="F1995" s="17" t="s">
        <v>932</v>
      </c>
      <c r="G1995" s="17" t="s">
        <v>3739</v>
      </c>
      <c r="H1995" s="17">
        <v>3183895031</v>
      </c>
      <c r="I1995" s="17" t="s">
        <v>182</v>
      </c>
      <c r="J1995" s="17" t="s">
        <v>3740</v>
      </c>
      <c r="K1995" s="17" t="s">
        <v>3741</v>
      </c>
      <c r="L1995" s="17" t="s">
        <v>935</v>
      </c>
      <c r="M1995" s="17" t="s">
        <v>936</v>
      </c>
      <c r="N1995" s="17" t="s">
        <v>75</v>
      </c>
      <c r="O1995" s="17">
        <v>20191128</v>
      </c>
      <c r="P1995" s="17">
        <v>20200215</v>
      </c>
      <c r="Q1995" s="17">
        <v>3410</v>
      </c>
      <c r="R1995" s="17">
        <v>27017362</v>
      </c>
      <c r="S1995" s="17" t="s">
        <v>100</v>
      </c>
      <c r="T1995" s="17" t="s">
        <v>63</v>
      </c>
      <c r="U1995" s="17" t="s">
        <v>91</v>
      </c>
      <c r="V1995" s="17">
        <f t="shared" si="558"/>
        <v>400</v>
      </c>
      <c r="W1995" s="17">
        <v>400000</v>
      </c>
      <c r="X1995" s="17" t="s">
        <v>89</v>
      </c>
      <c r="Y1995" s="17" t="s">
        <v>136</v>
      </c>
      <c r="Z1995" s="17">
        <v>20200305</v>
      </c>
      <c r="AA1995" s="17" t="s">
        <v>78</v>
      </c>
      <c r="AB1995" s="17">
        <v>1</v>
      </c>
      <c r="AC1995" s="17" t="str">
        <f>IFERROR(VLOOKUP(A1995,[1]Cruces!AJ:AK,2,0),VLOOKUP(CONCATENATE(X1995,AA1995),[1]Cruces!G:H,2,0))</f>
        <v>Solicitud de Obra</v>
      </c>
      <c r="AD1995" s="17">
        <f t="shared" si="544"/>
        <v>28</v>
      </c>
      <c r="AE1995" s="17">
        <f t="shared" si="545"/>
        <v>11</v>
      </c>
      <c r="AF1995" s="17">
        <f t="shared" si="546"/>
        <v>2019</v>
      </c>
      <c r="AG1995" s="17" t="str">
        <f>IFERROR(VLOOKUP(MID(A1995,2,4)*1,[1]Cruces!K:L,2,0),"Verificar")</f>
        <v>Magdalena</v>
      </c>
      <c r="AH1995" s="17">
        <f t="shared" ca="1" si="547"/>
        <v>363</v>
      </c>
      <c r="AI1995" s="17" t="str">
        <f>IFERROR(VLOOKUP(U1995,[1]Cruces!$O$1:$P$6,2,0),"Sin Orden")</f>
        <v>Resuelta</v>
      </c>
      <c r="AJ1995" s="17">
        <f t="shared" si="548"/>
        <v>5</v>
      </c>
      <c r="AK1995" s="17">
        <f t="shared" si="549"/>
        <v>3</v>
      </c>
      <c r="AL1995" s="17">
        <f t="shared" si="550"/>
        <v>2020</v>
      </c>
      <c r="AM1995" s="17">
        <f t="shared" ca="1" si="551"/>
        <v>265</v>
      </c>
      <c r="AN1995" s="18" t="str">
        <f>IFERROR(VLOOKUP(R1995*1,'[1]Ordenes de Servicio'!G:K,5,0),"No Cruza")</f>
        <v>No Cruza</v>
      </c>
      <c r="AO1995" s="17">
        <f t="shared" ca="1" si="552"/>
        <v>98</v>
      </c>
      <c r="AP1995" s="17">
        <f t="shared" si="553"/>
        <v>15</v>
      </c>
      <c r="AQ1995" s="17">
        <f t="shared" si="554"/>
        <v>2</v>
      </c>
      <c r="AR1995" s="17">
        <f t="shared" si="555"/>
        <v>2020</v>
      </c>
      <c r="AS1995" s="17">
        <f t="shared" ca="1" si="556"/>
        <v>284</v>
      </c>
      <c r="AT1995" s="17" t="str">
        <f t="shared" ca="1" si="559"/>
        <v>No</v>
      </c>
      <c r="AU1995" s="17">
        <f t="shared" si="557"/>
        <v>19</v>
      </c>
      <c r="AV1995" s="17" t="str">
        <f>+VLOOKUP(B1995,[1]Cruces!S:T,2,0)</f>
        <v>5. Consultoría / Adjudicación</v>
      </c>
    </row>
    <row r="1996" spans="1:48" hidden="1" x14ac:dyDescent="0.25">
      <c r="A1996" s="17" t="s">
        <v>8953</v>
      </c>
      <c r="B1996" s="17" t="s">
        <v>1943</v>
      </c>
      <c r="C1996" s="17">
        <v>0</v>
      </c>
      <c r="D1996" s="17">
        <v>0</v>
      </c>
      <c r="E1996" s="17" t="s">
        <v>55</v>
      </c>
      <c r="F1996" s="17" t="s">
        <v>932</v>
      </c>
      <c r="G1996" s="17" t="s">
        <v>8954</v>
      </c>
      <c r="H1996" s="17">
        <v>3102542328</v>
      </c>
      <c r="I1996" s="17" t="s">
        <v>71</v>
      </c>
      <c r="J1996" s="17" t="s">
        <v>59</v>
      </c>
      <c r="K1996" s="17" t="s">
        <v>8955</v>
      </c>
      <c r="L1996" s="17" t="s">
        <v>7223</v>
      </c>
      <c r="M1996" s="17" t="s">
        <v>7224</v>
      </c>
      <c r="N1996" s="17" t="s">
        <v>1946</v>
      </c>
      <c r="O1996" s="17">
        <v>20201109</v>
      </c>
      <c r="P1996" s="17">
        <v>20201109</v>
      </c>
      <c r="Q1996" s="17">
        <v>3410</v>
      </c>
      <c r="R1996" s="17">
        <v>28274206</v>
      </c>
      <c r="S1996" s="17" t="s">
        <v>6601</v>
      </c>
      <c r="T1996" s="17" t="s">
        <v>63</v>
      </c>
      <c r="U1996" s="17" t="s">
        <v>77</v>
      </c>
      <c r="V1996" s="17">
        <f t="shared" si="558"/>
        <v>2</v>
      </c>
      <c r="W1996" s="17">
        <v>2000</v>
      </c>
      <c r="X1996" s="17" t="s">
        <v>7065</v>
      </c>
      <c r="Y1996" s="17" t="s">
        <v>1943</v>
      </c>
      <c r="Z1996" s="17">
        <v>20201109</v>
      </c>
      <c r="AA1996" s="17" t="s">
        <v>1947</v>
      </c>
      <c r="AB1996" s="17">
        <v>1</v>
      </c>
      <c r="AC1996" s="17" t="str">
        <f>IFERROR(VLOOKUP(A1996,[1]Cruces!AJ:AK,2,0),VLOOKUP(CONCATENATE(X1996,AA1996),[1]Cruces!G:H,2,0))</f>
        <v>Solicitud por BT</v>
      </c>
      <c r="AD1996" s="17">
        <f t="shared" si="544"/>
        <v>9</v>
      </c>
      <c r="AE1996" s="17">
        <f t="shared" si="545"/>
        <v>11</v>
      </c>
      <c r="AF1996" s="17">
        <f t="shared" si="546"/>
        <v>2020</v>
      </c>
      <c r="AG1996" s="17" t="str">
        <f>IFERROR(VLOOKUP(MID(A1996,2,4)*1,[1]Cruces!K:L,2,0),"Verificar")</f>
        <v>Magdalena</v>
      </c>
      <c r="AH1996" s="17">
        <f t="shared" ca="1" si="547"/>
        <v>16</v>
      </c>
      <c r="AI1996" s="17" t="str">
        <f>IFERROR(VLOOKUP(U1996,[1]Cruces!$O$1:$P$6,2,0),"Sin Orden")</f>
        <v>Pendiente</v>
      </c>
      <c r="AJ1996" s="17">
        <f t="shared" si="548"/>
        <v>9</v>
      </c>
      <c r="AK1996" s="17">
        <f t="shared" si="549"/>
        <v>11</v>
      </c>
      <c r="AL1996" s="17">
        <f t="shared" si="550"/>
        <v>2020</v>
      </c>
      <c r="AM1996" s="17">
        <f t="shared" ca="1" si="551"/>
        <v>16</v>
      </c>
      <c r="AN1996" s="18" t="str">
        <f>IFERROR(VLOOKUP(R1996*1,'[1]Ordenes de Servicio'!G:K,5,0),"No Cruza")</f>
        <v>No Cruza</v>
      </c>
      <c r="AO1996" s="17">
        <f t="shared" ca="1" si="552"/>
        <v>16</v>
      </c>
      <c r="AP1996" s="17">
        <f t="shared" si="553"/>
        <v>9</v>
      </c>
      <c r="AQ1996" s="17">
        <f t="shared" si="554"/>
        <v>11</v>
      </c>
      <c r="AR1996" s="17">
        <f t="shared" si="555"/>
        <v>2020</v>
      </c>
      <c r="AS1996" s="17">
        <f t="shared" ca="1" si="556"/>
        <v>16</v>
      </c>
      <c r="AT1996" s="17" t="str">
        <f t="shared" ca="1" si="559"/>
        <v>No</v>
      </c>
      <c r="AU1996" s="17">
        <f t="shared" si="557"/>
        <v>0</v>
      </c>
      <c r="AV1996" s="17" t="str">
        <f>+VLOOKUP(B1996,[1]Cruces!S:T,2,0)</f>
        <v>7. Ejecución en Campo OS BT</v>
      </c>
    </row>
    <row r="1997" spans="1:48" hidden="1" x14ac:dyDescent="0.25">
      <c r="A1997" s="17" t="s">
        <v>8956</v>
      </c>
      <c r="B1997" s="17" t="s">
        <v>569</v>
      </c>
      <c r="C1997" s="17">
        <v>0</v>
      </c>
      <c r="D1997" s="17">
        <v>0</v>
      </c>
      <c r="E1997" s="17" t="s">
        <v>55</v>
      </c>
      <c r="F1997" s="17" t="s">
        <v>7098</v>
      </c>
      <c r="G1997" s="17" t="s">
        <v>8957</v>
      </c>
      <c r="H1997" s="17">
        <v>3127217815</v>
      </c>
      <c r="I1997" s="17" t="s">
        <v>71</v>
      </c>
      <c r="J1997" s="17" t="s">
        <v>59</v>
      </c>
      <c r="K1997" s="17" t="s">
        <v>97</v>
      </c>
      <c r="L1997" s="17" t="s">
        <v>7101</v>
      </c>
      <c r="M1997" s="17" t="s">
        <v>7102</v>
      </c>
      <c r="N1997" s="17" t="s">
        <v>572</v>
      </c>
      <c r="O1997" s="17">
        <v>20201020</v>
      </c>
      <c r="P1997" s="17">
        <v>20201020</v>
      </c>
      <c r="Q1997" s="17">
        <v>3310</v>
      </c>
      <c r="R1997" s="17">
        <v>0</v>
      </c>
      <c r="S1997" s="17"/>
      <c r="T1997" s="17" t="s">
        <v>63</v>
      </c>
      <c r="U1997" s="17"/>
      <c r="V1997" s="17">
        <f t="shared" si="558"/>
        <v>3</v>
      </c>
      <c r="W1997" s="17">
        <v>3000</v>
      </c>
      <c r="X1997" s="17" t="s">
        <v>7065</v>
      </c>
      <c r="Y1997" s="17" t="s">
        <v>569</v>
      </c>
      <c r="Z1997" s="17">
        <v>20201020</v>
      </c>
      <c r="AA1997" s="17" t="s">
        <v>1947</v>
      </c>
      <c r="AB1997" s="17">
        <v>1</v>
      </c>
      <c r="AC1997" s="17" t="str">
        <f>IFERROR(VLOOKUP(A1997,[1]Cruces!AJ:AK,2,0),VLOOKUP(CONCATENATE(X1997,AA1997),[1]Cruces!G:H,2,0))</f>
        <v>Solicitud por BT</v>
      </c>
      <c r="AD1997" s="17">
        <f t="shared" si="544"/>
        <v>20</v>
      </c>
      <c r="AE1997" s="17">
        <f t="shared" si="545"/>
        <v>10</v>
      </c>
      <c r="AF1997" s="17">
        <f t="shared" si="546"/>
        <v>2020</v>
      </c>
      <c r="AG1997" s="17" t="str">
        <f>IFERROR(VLOOKUP(MID(A1997,2,4)*1,[1]Cruces!K:L,2,0),"Verificar")</f>
        <v>Guajira</v>
      </c>
      <c r="AH1997" s="17">
        <f t="shared" ca="1" si="547"/>
        <v>36</v>
      </c>
      <c r="AI1997" s="17" t="str">
        <f>IFERROR(VLOOKUP(U1997,[1]Cruces!$O$1:$P$6,2,0),"Sin Orden")</f>
        <v>Sin Orden</v>
      </c>
      <c r="AJ1997" s="17">
        <f t="shared" si="548"/>
        <v>20</v>
      </c>
      <c r="AK1997" s="17">
        <f t="shared" si="549"/>
        <v>10</v>
      </c>
      <c r="AL1997" s="17">
        <f t="shared" si="550"/>
        <v>2020</v>
      </c>
      <c r="AM1997" s="17">
        <f t="shared" ca="1" si="551"/>
        <v>36</v>
      </c>
      <c r="AN1997" s="18" t="str">
        <f>IFERROR(VLOOKUP(R1997*1,'[1]Ordenes de Servicio'!G:K,5,0),"No Cruza")</f>
        <v>No Cruza</v>
      </c>
      <c r="AO1997" s="17">
        <f t="shared" ca="1" si="552"/>
        <v>36</v>
      </c>
      <c r="AP1997" s="17">
        <f t="shared" si="553"/>
        <v>20</v>
      </c>
      <c r="AQ1997" s="17">
        <f t="shared" si="554"/>
        <v>10</v>
      </c>
      <c r="AR1997" s="17">
        <f t="shared" si="555"/>
        <v>2020</v>
      </c>
      <c r="AS1997" s="17">
        <f t="shared" ca="1" si="556"/>
        <v>36</v>
      </c>
      <c r="AT1997" s="17" t="str">
        <f t="shared" ca="1" si="559"/>
        <v>No</v>
      </c>
      <c r="AU1997" s="17">
        <f t="shared" si="557"/>
        <v>0</v>
      </c>
      <c r="AV1997" s="17" t="str">
        <f>+VLOOKUP(B1997,[1]Cruces!S:T,2,0)</f>
        <v>1. Solicitud</v>
      </c>
    </row>
    <row r="1998" spans="1:48" hidden="1" x14ac:dyDescent="0.25">
      <c r="A1998" s="17" t="s">
        <v>8958</v>
      </c>
      <c r="B1998" s="17" t="s">
        <v>1943</v>
      </c>
      <c r="C1998" s="17">
        <v>0</v>
      </c>
      <c r="D1998" s="17">
        <v>0</v>
      </c>
      <c r="E1998" s="17" t="s">
        <v>55</v>
      </c>
      <c r="F1998" s="17" t="s">
        <v>932</v>
      </c>
      <c r="G1998" s="17" t="s">
        <v>8959</v>
      </c>
      <c r="H1998" s="17">
        <v>3225374488</v>
      </c>
      <c r="I1998" s="17" t="s">
        <v>71</v>
      </c>
      <c r="J1998" s="17" t="s">
        <v>59</v>
      </c>
      <c r="K1998" s="17" t="s">
        <v>97</v>
      </c>
      <c r="L1998" s="17" t="s">
        <v>7326</v>
      </c>
      <c r="M1998" s="17" t="s">
        <v>7327</v>
      </c>
      <c r="N1998" s="17" t="s">
        <v>1946</v>
      </c>
      <c r="O1998" s="17">
        <v>20201026</v>
      </c>
      <c r="P1998" s="17">
        <v>20201026</v>
      </c>
      <c r="Q1998" s="17">
        <v>3410</v>
      </c>
      <c r="R1998" s="17">
        <v>28253333</v>
      </c>
      <c r="S1998" s="17" t="s">
        <v>6601</v>
      </c>
      <c r="T1998" s="17" t="s">
        <v>7091</v>
      </c>
      <c r="U1998" s="17" t="s">
        <v>77</v>
      </c>
      <c r="V1998" s="17">
        <f t="shared" si="558"/>
        <v>3.5</v>
      </c>
      <c r="W1998" s="17">
        <v>3500</v>
      </c>
      <c r="X1998" s="17" t="s">
        <v>7065</v>
      </c>
      <c r="Y1998" s="17" t="s">
        <v>1943</v>
      </c>
      <c r="Z1998" s="17">
        <v>20201026</v>
      </c>
      <c r="AA1998" s="17" t="s">
        <v>1947</v>
      </c>
      <c r="AB1998" s="17">
        <v>1</v>
      </c>
      <c r="AC1998" s="17" t="str">
        <f>IFERROR(VLOOKUP(A1998,[1]Cruces!AJ:AK,2,0),VLOOKUP(CONCATENATE(X1998,AA1998),[1]Cruces!G:H,2,0))</f>
        <v>Solicitud por BT</v>
      </c>
      <c r="AD1998" s="17">
        <f t="shared" si="544"/>
        <v>26</v>
      </c>
      <c r="AE1998" s="17">
        <f t="shared" si="545"/>
        <v>10</v>
      </c>
      <c r="AF1998" s="17">
        <f t="shared" si="546"/>
        <v>2020</v>
      </c>
      <c r="AG1998" s="17" t="str">
        <f>IFERROR(VLOOKUP(MID(A1998,2,4)*1,[1]Cruces!K:L,2,0),"Verificar")</f>
        <v>Magdalena</v>
      </c>
      <c r="AH1998" s="17">
        <f t="shared" ca="1" si="547"/>
        <v>30</v>
      </c>
      <c r="AI1998" s="17" t="str">
        <f>IFERROR(VLOOKUP(U1998,[1]Cruces!$O$1:$P$6,2,0),"Sin Orden")</f>
        <v>Pendiente</v>
      </c>
      <c r="AJ1998" s="17">
        <f t="shared" si="548"/>
        <v>26</v>
      </c>
      <c r="AK1998" s="17">
        <f t="shared" si="549"/>
        <v>10</v>
      </c>
      <c r="AL1998" s="17">
        <f t="shared" si="550"/>
        <v>2020</v>
      </c>
      <c r="AM1998" s="17">
        <f t="shared" ca="1" si="551"/>
        <v>30</v>
      </c>
      <c r="AN1998" s="18">
        <f>IFERROR(VLOOKUP(R1998*1,'[1]Ordenes de Servicio'!G:K,5,0),"No Cruza")</f>
        <v>44130</v>
      </c>
      <c r="AO1998" s="17">
        <f t="shared" ca="1" si="552"/>
        <v>30</v>
      </c>
      <c r="AP1998" s="17">
        <f t="shared" si="553"/>
        <v>26</v>
      </c>
      <c r="AQ1998" s="17">
        <f t="shared" si="554"/>
        <v>10</v>
      </c>
      <c r="AR1998" s="17">
        <f t="shared" si="555"/>
        <v>2020</v>
      </c>
      <c r="AS1998" s="17">
        <f t="shared" ca="1" si="556"/>
        <v>30</v>
      </c>
      <c r="AT1998" s="17" t="str">
        <f t="shared" ca="1" si="559"/>
        <v>No</v>
      </c>
      <c r="AU1998" s="17">
        <f t="shared" si="557"/>
        <v>0</v>
      </c>
      <c r="AV1998" s="17" t="str">
        <f>+VLOOKUP(B1998,[1]Cruces!S:T,2,0)</f>
        <v>7. Ejecución en Campo OS BT</v>
      </c>
    </row>
    <row r="1999" spans="1:48" hidden="1" x14ac:dyDescent="0.25">
      <c r="A1999" s="17" t="s">
        <v>8960</v>
      </c>
      <c r="B1999" s="17" t="s">
        <v>6595</v>
      </c>
      <c r="C1999" s="17">
        <v>0</v>
      </c>
      <c r="D1999" s="17">
        <v>0</v>
      </c>
      <c r="E1999" s="17" t="s">
        <v>55</v>
      </c>
      <c r="F1999" s="17" t="s">
        <v>120</v>
      </c>
      <c r="G1999" s="17" t="s">
        <v>8961</v>
      </c>
      <c r="H1999" s="17" t="s">
        <v>8962</v>
      </c>
      <c r="I1999" s="17" t="s">
        <v>71</v>
      </c>
      <c r="J1999" s="17" t="s">
        <v>59</v>
      </c>
      <c r="K1999" s="17" t="s">
        <v>8963</v>
      </c>
      <c r="L1999" s="17" t="s">
        <v>122</v>
      </c>
      <c r="M1999" s="17" t="s">
        <v>123</v>
      </c>
      <c r="N1999" s="17" t="s">
        <v>6600</v>
      </c>
      <c r="O1999" s="17">
        <v>20200505</v>
      </c>
      <c r="P1999" s="17">
        <v>20200511</v>
      </c>
      <c r="Q1999" s="17">
        <v>1180</v>
      </c>
      <c r="R1999" s="17">
        <v>27407026</v>
      </c>
      <c r="S1999" s="17" t="s">
        <v>6601</v>
      </c>
      <c r="T1999" s="17" t="s">
        <v>63</v>
      </c>
      <c r="U1999" s="17" t="s">
        <v>91</v>
      </c>
      <c r="V1999" s="17">
        <f t="shared" si="558"/>
        <v>3</v>
      </c>
      <c r="W1999" s="17">
        <v>3000</v>
      </c>
      <c r="X1999" s="17" t="s">
        <v>7065</v>
      </c>
      <c r="Y1999" s="17" t="s">
        <v>6595</v>
      </c>
      <c r="Z1999" s="17">
        <v>20200511</v>
      </c>
      <c r="AA1999" s="17" t="s">
        <v>1947</v>
      </c>
      <c r="AB1999" s="17">
        <v>1</v>
      </c>
      <c r="AC1999" s="17" t="str">
        <f>IFERROR(VLOOKUP(A1999,[1]Cruces!AJ:AK,2,0),VLOOKUP(CONCATENATE(X1999,AA1999),[1]Cruces!G:H,2,0))</f>
        <v>Solicitud por BT</v>
      </c>
      <c r="AD1999" s="17">
        <f t="shared" si="544"/>
        <v>5</v>
      </c>
      <c r="AE1999" s="17">
        <f t="shared" si="545"/>
        <v>5</v>
      </c>
      <c r="AF1999" s="17">
        <f t="shared" si="546"/>
        <v>2020</v>
      </c>
      <c r="AG1999" s="17" t="str">
        <f>IFERROR(VLOOKUP(MID(A1999,2,4)*1,[1]Cruces!K:L,2,0),"Verificar")</f>
        <v>Atlántico Norte</v>
      </c>
      <c r="AH1999" s="17">
        <f t="shared" ca="1" si="547"/>
        <v>204</v>
      </c>
      <c r="AI1999" s="17" t="str">
        <f>IFERROR(VLOOKUP(U1999,[1]Cruces!$O$1:$P$6,2,0),"Sin Orden")</f>
        <v>Resuelta</v>
      </c>
      <c r="AJ1999" s="17">
        <f t="shared" si="548"/>
        <v>11</v>
      </c>
      <c r="AK1999" s="17">
        <f t="shared" si="549"/>
        <v>5</v>
      </c>
      <c r="AL1999" s="17">
        <f t="shared" si="550"/>
        <v>2020</v>
      </c>
      <c r="AM1999" s="17">
        <f t="shared" ca="1" si="551"/>
        <v>198</v>
      </c>
      <c r="AN1999" s="18" t="str">
        <f>IFERROR(VLOOKUP(R1999*1,'[1]Ordenes de Servicio'!G:K,5,0),"No Cruza")</f>
        <v>No Cruza</v>
      </c>
      <c r="AO1999" s="17">
        <f t="shared" ca="1" si="552"/>
        <v>6</v>
      </c>
      <c r="AP1999" s="17">
        <f t="shared" si="553"/>
        <v>11</v>
      </c>
      <c r="AQ1999" s="17">
        <f t="shared" si="554"/>
        <v>5</v>
      </c>
      <c r="AR1999" s="17">
        <f t="shared" si="555"/>
        <v>2020</v>
      </c>
      <c r="AS1999" s="17">
        <f t="shared" ca="1" si="556"/>
        <v>198</v>
      </c>
      <c r="AT1999" s="17" t="str">
        <f t="shared" ca="1" si="559"/>
        <v>No</v>
      </c>
      <c r="AU1999" s="17">
        <f t="shared" si="557"/>
        <v>0</v>
      </c>
      <c r="AV1999" s="17" t="str">
        <f>+VLOOKUP(B1999,[1]Cruces!S:T,2,0)</f>
        <v>7. Ejecución en Campo OS BT</v>
      </c>
    </row>
    <row r="2000" spans="1:48" hidden="1" x14ac:dyDescent="0.25">
      <c r="A2000" s="17" t="s">
        <v>3742</v>
      </c>
      <c r="B2000" s="17" t="s">
        <v>569</v>
      </c>
      <c r="C2000" s="17">
        <v>0</v>
      </c>
      <c r="D2000" s="17">
        <v>0</v>
      </c>
      <c r="E2000" s="17" t="s">
        <v>55</v>
      </c>
      <c r="F2000" s="17" t="s">
        <v>69</v>
      </c>
      <c r="G2000" s="17" t="s">
        <v>3743</v>
      </c>
      <c r="H2000" s="17">
        <v>3106158324</v>
      </c>
      <c r="I2000" s="17" t="s">
        <v>116</v>
      </c>
      <c r="J2000" s="17" t="s">
        <v>59</v>
      </c>
      <c r="K2000" s="17">
        <v>20832431</v>
      </c>
      <c r="L2000" s="17" t="s">
        <v>2354</v>
      </c>
      <c r="M2000" s="17" t="s">
        <v>2355</v>
      </c>
      <c r="N2000" s="17" t="s">
        <v>572</v>
      </c>
      <c r="O2000" s="17">
        <v>20190918</v>
      </c>
      <c r="P2000" s="17">
        <v>20190918</v>
      </c>
      <c r="Q2000" s="17">
        <v>7391</v>
      </c>
      <c r="R2000" s="17">
        <v>0</v>
      </c>
      <c r="S2000" s="17"/>
      <c r="T2000" s="17" t="s">
        <v>63</v>
      </c>
      <c r="U2000" s="17"/>
      <c r="V2000" s="17">
        <f t="shared" si="558"/>
        <v>15</v>
      </c>
      <c r="W2000" s="17">
        <v>15000</v>
      </c>
      <c r="X2000" s="17" t="s">
        <v>64</v>
      </c>
      <c r="Y2000" s="17" t="s">
        <v>569</v>
      </c>
      <c r="Z2000" s="17">
        <v>20190918</v>
      </c>
      <c r="AA2000" s="17" t="s">
        <v>78</v>
      </c>
      <c r="AB2000" s="17">
        <v>1</v>
      </c>
      <c r="AC2000" s="17" t="str">
        <f>IFERROR(VLOOKUP(A2000,[1]Cruces!AJ:AK,2,0),VLOOKUP(CONCATENATE(X2000,AA2000),[1]Cruces!G:H,2,0))</f>
        <v>Solicitud de Obra</v>
      </c>
      <c r="AD2000" s="17">
        <f t="shared" si="544"/>
        <v>18</v>
      </c>
      <c r="AE2000" s="17">
        <f t="shared" si="545"/>
        <v>9</v>
      </c>
      <c r="AF2000" s="17">
        <f t="shared" si="546"/>
        <v>2019</v>
      </c>
      <c r="AG2000" s="17" t="str">
        <f>IFERROR(VLOOKUP(MID(A2000,2,4)*1,[1]Cruces!K:L,2,0),"Verificar")</f>
        <v>Verificar</v>
      </c>
      <c r="AH2000" s="17">
        <f t="shared" ca="1" si="547"/>
        <v>434</v>
      </c>
      <c r="AI2000" s="17" t="str">
        <f>IFERROR(VLOOKUP(U2000,[1]Cruces!$O$1:$P$6,2,0),"Sin Orden")</f>
        <v>Sin Orden</v>
      </c>
      <c r="AJ2000" s="17">
        <f t="shared" si="548"/>
        <v>18</v>
      </c>
      <c r="AK2000" s="17">
        <f t="shared" si="549"/>
        <v>9</v>
      </c>
      <c r="AL2000" s="17">
        <f t="shared" si="550"/>
        <v>2019</v>
      </c>
      <c r="AM2000" s="17">
        <f t="shared" ca="1" si="551"/>
        <v>434</v>
      </c>
      <c r="AN2000" s="18" t="str">
        <f>IFERROR(VLOOKUP(R2000*1,'[1]Ordenes de Servicio'!G:K,5,0),"No Cruza")</f>
        <v>No Cruza</v>
      </c>
      <c r="AO2000" s="17">
        <f t="shared" ca="1" si="552"/>
        <v>434</v>
      </c>
      <c r="AP2000" s="17">
        <f t="shared" si="553"/>
        <v>18</v>
      </c>
      <c r="AQ2000" s="17">
        <f t="shared" si="554"/>
        <v>9</v>
      </c>
      <c r="AR2000" s="17">
        <f t="shared" si="555"/>
        <v>2019</v>
      </c>
      <c r="AS2000" s="17">
        <f t="shared" ca="1" si="556"/>
        <v>434</v>
      </c>
      <c r="AT2000" s="17" t="str">
        <f t="shared" ca="1" si="559"/>
        <v>Si</v>
      </c>
      <c r="AU2000" s="17">
        <f t="shared" si="557"/>
        <v>0</v>
      </c>
      <c r="AV2000" s="17" t="str">
        <f>+VLOOKUP(B2000,[1]Cruces!S:T,2,0)</f>
        <v>1. Solicitud</v>
      </c>
    </row>
    <row r="2001" spans="1:48" hidden="1" x14ac:dyDescent="0.25">
      <c r="A2001" s="17" t="s">
        <v>3744</v>
      </c>
      <c r="B2001" s="17" t="s">
        <v>68</v>
      </c>
      <c r="C2001" s="17">
        <v>0</v>
      </c>
      <c r="D2001" s="17">
        <v>0</v>
      </c>
      <c r="E2001" s="17" t="s">
        <v>55</v>
      </c>
      <c r="F2001" s="17" t="s">
        <v>120</v>
      </c>
      <c r="G2001" s="17" t="s">
        <v>3745</v>
      </c>
      <c r="H2001" s="17">
        <v>3116733727</v>
      </c>
      <c r="I2001" s="17" t="s">
        <v>71</v>
      </c>
      <c r="J2001" s="17" t="s">
        <v>59</v>
      </c>
      <c r="K2001" s="17" t="s">
        <v>97</v>
      </c>
      <c r="L2001" s="17" t="s">
        <v>122</v>
      </c>
      <c r="M2001" s="17" t="s">
        <v>123</v>
      </c>
      <c r="N2001" s="17" t="s">
        <v>75</v>
      </c>
      <c r="O2001" s="17">
        <v>20181114</v>
      </c>
      <c r="P2001" s="17">
        <v>20190613</v>
      </c>
      <c r="Q2001" s="17">
        <v>1180</v>
      </c>
      <c r="R2001" s="17">
        <v>28291080</v>
      </c>
      <c r="S2001" s="17" t="s">
        <v>76</v>
      </c>
      <c r="T2001" s="17" t="s">
        <v>63</v>
      </c>
      <c r="U2001" s="17" t="s">
        <v>88</v>
      </c>
      <c r="V2001" s="17">
        <f t="shared" si="558"/>
        <v>420</v>
      </c>
      <c r="W2001" s="17">
        <v>420000</v>
      </c>
      <c r="X2001" s="17" t="s">
        <v>64</v>
      </c>
      <c r="Y2001" s="17" t="s">
        <v>136</v>
      </c>
      <c r="Z2001" s="17">
        <v>20190703</v>
      </c>
      <c r="AA2001" s="17" t="s">
        <v>101</v>
      </c>
      <c r="AB2001" s="17">
        <v>1</v>
      </c>
      <c r="AC2001" s="17" t="str">
        <f>IFERROR(VLOOKUP(A2001,[1]Cruces!AJ:AK,2,0),VLOOKUP(CONCATENATE(X2001,AA2001),[1]Cruces!G:H,2,0))</f>
        <v>Solicitud de Obra</v>
      </c>
      <c r="AD2001" s="17">
        <f t="shared" si="544"/>
        <v>14</v>
      </c>
      <c r="AE2001" s="17">
        <f t="shared" si="545"/>
        <v>11</v>
      </c>
      <c r="AF2001" s="17">
        <f t="shared" si="546"/>
        <v>2018</v>
      </c>
      <c r="AG2001" s="17" t="str">
        <f>IFERROR(VLOOKUP(MID(A2001,2,4)*1,[1]Cruces!K:L,2,0),"Verificar")</f>
        <v>Atlántico Norte</v>
      </c>
      <c r="AH2001" s="17">
        <f t="shared" ca="1" si="547"/>
        <v>742</v>
      </c>
      <c r="AI2001" s="17" t="str">
        <f>IFERROR(VLOOKUP(U2001,[1]Cruces!$O$1:$P$6,2,0),"Sin Orden")</f>
        <v>Resuelta</v>
      </c>
      <c r="AJ2001" s="17">
        <f t="shared" si="548"/>
        <v>3</v>
      </c>
      <c r="AK2001" s="17">
        <f t="shared" si="549"/>
        <v>7</v>
      </c>
      <c r="AL2001" s="17">
        <f t="shared" si="550"/>
        <v>2019</v>
      </c>
      <c r="AM2001" s="17">
        <f t="shared" ca="1" si="551"/>
        <v>511</v>
      </c>
      <c r="AN2001" s="18" t="str">
        <f>IFERROR(VLOOKUP(R2001*1,'[1]Ordenes de Servicio'!G:K,5,0),"No Cruza")</f>
        <v>No Cruza</v>
      </c>
      <c r="AO2001" s="17">
        <f t="shared" ca="1" si="552"/>
        <v>231</v>
      </c>
      <c r="AP2001" s="17">
        <f t="shared" si="553"/>
        <v>13</v>
      </c>
      <c r="AQ2001" s="17">
        <f t="shared" si="554"/>
        <v>6</v>
      </c>
      <c r="AR2001" s="17">
        <f t="shared" si="555"/>
        <v>2019</v>
      </c>
      <c r="AS2001" s="17">
        <f t="shared" ca="1" si="556"/>
        <v>531</v>
      </c>
      <c r="AT2001" s="17" t="str">
        <f t="shared" ca="1" si="559"/>
        <v>Si</v>
      </c>
      <c r="AU2001" s="17">
        <f t="shared" si="557"/>
        <v>20</v>
      </c>
      <c r="AV2001" s="17" t="str">
        <f>+VLOOKUP(B2001,[1]Cruces!S:T,2,0)</f>
        <v>5. Consultoría / Adjudicación</v>
      </c>
    </row>
    <row r="2002" spans="1:48" hidden="1" x14ac:dyDescent="0.25">
      <c r="A2002" s="17" t="s">
        <v>3746</v>
      </c>
      <c r="B2002" s="17" t="s">
        <v>68</v>
      </c>
      <c r="C2002" s="17">
        <v>0</v>
      </c>
      <c r="D2002" s="17">
        <v>0</v>
      </c>
      <c r="E2002" s="17" t="s">
        <v>55</v>
      </c>
      <c r="F2002" s="17" t="s">
        <v>120</v>
      </c>
      <c r="G2002" s="17" t="s">
        <v>3220</v>
      </c>
      <c r="H2002" s="17">
        <v>0</v>
      </c>
      <c r="I2002" s="17" t="s">
        <v>116</v>
      </c>
      <c r="J2002" s="17" t="s">
        <v>59</v>
      </c>
      <c r="K2002" s="17" t="s">
        <v>3221</v>
      </c>
      <c r="L2002" s="17" t="s">
        <v>122</v>
      </c>
      <c r="M2002" s="17" t="s">
        <v>123</v>
      </c>
      <c r="N2002" s="17" t="s">
        <v>75</v>
      </c>
      <c r="O2002" s="17">
        <v>20180924</v>
      </c>
      <c r="P2002" s="17">
        <v>20181029</v>
      </c>
      <c r="Q2002" s="17">
        <v>9350</v>
      </c>
      <c r="R2002" s="17">
        <v>25604186</v>
      </c>
      <c r="S2002" s="17" t="s">
        <v>100</v>
      </c>
      <c r="T2002" s="17" t="s">
        <v>63</v>
      </c>
      <c r="U2002" s="17" t="s">
        <v>91</v>
      </c>
      <c r="V2002" s="17">
        <f t="shared" si="558"/>
        <v>45</v>
      </c>
      <c r="W2002" s="17">
        <v>45000</v>
      </c>
      <c r="X2002" s="17" t="s">
        <v>64</v>
      </c>
      <c r="Y2002" s="17" t="s">
        <v>136</v>
      </c>
      <c r="Z2002" s="17">
        <v>20181108</v>
      </c>
      <c r="AA2002" s="17" t="s">
        <v>101</v>
      </c>
      <c r="AB2002" s="17">
        <v>1</v>
      </c>
      <c r="AC2002" s="17" t="str">
        <f>IFERROR(VLOOKUP(A2002,[1]Cruces!AJ:AK,2,0),VLOOKUP(CONCATENATE(X2002,AA2002),[1]Cruces!G:H,2,0))</f>
        <v>Solicitud de Obra</v>
      </c>
      <c r="AD2002" s="17">
        <f t="shared" si="544"/>
        <v>24</v>
      </c>
      <c r="AE2002" s="17">
        <f t="shared" si="545"/>
        <v>9</v>
      </c>
      <c r="AF2002" s="17">
        <f t="shared" si="546"/>
        <v>2018</v>
      </c>
      <c r="AG2002" s="17" t="str">
        <f>IFERROR(VLOOKUP(MID(A2002,2,4)*1,[1]Cruces!K:L,2,0),"Verificar")</f>
        <v>Magdalena</v>
      </c>
      <c r="AH2002" s="17">
        <f t="shared" ca="1" si="547"/>
        <v>793</v>
      </c>
      <c r="AI2002" s="17" t="str">
        <f>IFERROR(VLOOKUP(U2002,[1]Cruces!$O$1:$P$6,2,0),"Sin Orden")</f>
        <v>Resuelta</v>
      </c>
      <c r="AJ2002" s="17">
        <f t="shared" si="548"/>
        <v>8</v>
      </c>
      <c r="AK2002" s="17">
        <f t="shared" si="549"/>
        <v>11</v>
      </c>
      <c r="AL2002" s="17">
        <f t="shared" si="550"/>
        <v>2018</v>
      </c>
      <c r="AM2002" s="17">
        <f t="shared" ca="1" si="551"/>
        <v>748</v>
      </c>
      <c r="AN2002" s="18" t="str">
        <f>IFERROR(VLOOKUP(R2002*1,'[1]Ordenes de Servicio'!G:K,5,0),"No Cruza")</f>
        <v>No Cruza</v>
      </c>
      <c r="AO2002" s="17">
        <f t="shared" ca="1" si="552"/>
        <v>45</v>
      </c>
      <c r="AP2002" s="17">
        <f t="shared" si="553"/>
        <v>29</v>
      </c>
      <c r="AQ2002" s="17">
        <f t="shared" si="554"/>
        <v>10</v>
      </c>
      <c r="AR2002" s="17">
        <f t="shared" si="555"/>
        <v>2018</v>
      </c>
      <c r="AS2002" s="17">
        <f t="shared" ca="1" si="556"/>
        <v>758</v>
      </c>
      <c r="AT2002" s="17" t="str">
        <f t="shared" ca="1" si="559"/>
        <v>Si</v>
      </c>
      <c r="AU2002" s="17">
        <f t="shared" si="557"/>
        <v>10</v>
      </c>
      <c r="AV2002" s="17" t="str">
        <f>+VLOOKUP(B2002,[1]Cruces!S:T,2,0)</f>
        <v>5. Consultoría / Adjudicación</v>
      </c>
    </row>
    <row r="2003" spans="1:48" x14ac:dyDescent="0.25">
      <c r="A2003" s="17" t="s">
        <v>3747</v>
      </c>
      <c r="B2003" s="17" t="s">
        <v>80</v>
      </c>
      <c r="C2003" s="17">
        <v>2703033</v>
      </c>
      <c r="D2003" s="17">
        <v>0</v>
      </c>
      <c r="E2003" s="17" t="s">
        <v>55</v>
      </c>
      <c r="F2003" s="17" t="s">
        <v>56</v>
      </c>
      <c r="G2003" s="17" t="s">
        <v>3748</v>
      </c>
      <c r="H2003" s="17">
        <v>3115616802</v>
      </c>
      <c r="I2003" s="17" t="s">
        <v>182</v>
      </c>
      <c r="J2003" s="17" t="s">
        <v>59</v>
      </c>
      <c r="K2003" s="17" t="s">
        <v>3749</v>
      </c>
      <c r="L2003" s="17" t="s">
        <v>265</v>
      </c>
      <c r="M2003" s="17" t="s">
        <v>55</v>
      </c>
      <c r="N2003" s="17" t="s">
        <v>87</v>
      </c>
      <c r="O2003" s="17">
        <v>20150825</v>
      </c>
      <c r="P2003" s="17">
        <v>20161013</v>
      </c>
      <c r="Q2003" s="17">
        <v>1110</v>
      </c>
      <c r="R2003" s="17">
        <v>22162904</v>
      </c>
      <c r="S2003" s="17" t="s">
        <v>76</v>
      </c>
      <c r="T2003" s="17" t="s">
        <v>63</v>
      </c>
      <c r="U2003" s="17" t="s">
        <v>91</v>
      </c>
      <c r="V2003" s="17">
        <f t="shared" si="558"/>
        <v>37.5</v>
      </c>
      <c r="W2003" s="17">
        <v>37500</v>
      </c>
      <c r="X2003" s="17" t="s">
        <v>89</v>
      </c>
      <c r="Y2003" s="17" t="s">
        <v>80</v>
      </c>
      <c r="Z2003" s="17">
        <v>20161013</v>
      </c>
      <c r="AA2003" s="17" t="s">
        <v>78</v>
      </c>
      <c r="AB2003" s="17">
        <v>1</v>
      </c>
      <c r="AC2003" s="17" t="str">
        <f>IFERROR(VLOOKUP(A2003,[1]Cruces!AJ:AK,2,0),VLOOKUP(CONCATENATE(X2003,AA2003),[1]Cruces!G:H,2,0))</f>
        <v>Solicitud de Obra</v>
      </c>
      <c r="AD2003" s="17">
        <f t="shared" si="544"/>
        <v>25</v>
      </c>
      <c r="AE2003" s="17">
        <f t="shared" si="545"/>
        <v>8</v>
      </c>
      <c r="AF2003" s="17">
        <f t="shared" si="546"/>
        <v>2015</v>
      </c>
      <c r="AG2003" s="17" t="str">
        <f>IFERROR(VLOOKUP(MID(A2003,2,4)*1,[1]Cruces!K:L,2,0),"Verificar")</f>
        <v>Atlántico Norte</v>
      </c>
      <c r="AH2003" s="17">
        <f t="shared" ca="1" si="547"/>
        <v>1919</v>
      </c>
      <c r="AI2003" s="17" t="str">
        <f>IFERROR(VLOOKUP(U2003,[1]Cruces!$O$1:$P$6,2,0),"Sin Orden")</f>
        <v>Resuelta</v>
      </c>
      <c r="AJ2003" s="17">
        <f t="shared" si="548"/>
        <v>13</v>
      </c>
      <c r="AK2003" s="17">
        <f t="shared" si="549"/>
        <v>10</v>
      </c>
      <c r="AL2003" s="17">
        <f t="shared" si="550"/>
        <v>2016</v>
      </c>
      <c r="AM2003" s="17">
        <f t="shared" ca="1" si="551"/>
        <v>1504</v>
      </c>
      <c r="AN2003" s="18" t="str">
        <f>IFERROR(VLOOKUP(R2003*1,'[1]Ordenes de Servicio'!G:K,5,0),"No Cruza")</f>
        <v>No Cruza</v>
      </c>
      <c r="AO2003" s="17">
        <f t="shared" ca="1" si="552"/>
        <v>415</v>
      </c>
      <c r="AP2003" s="17">
        <f t="shared" si="553"/>
        <v>13</v>
      </c>
      <c r="AQ2003" s="17">
        <f t="shared" si="554"/>
        <v>10</v>
      </c>
      <c r="AR2003" s="17">
        <f t="shared" si="555"/>
        <v>2016</v>
      </c>
      <c r="AS2003" s="17">
        <f t="shared" ca="1" si="556"/>
        <v>1504</v>
      </c>
      <c r="AT2003" s="17" t="str">
        <f t="shared" ca="1" si="559"/>
        <v>Si</v>
      </c>
      <c r="AU2003" s="17">
        <f t="shared" si="557"/>
        <v>0</v>
      </c>
      <c r="AV2003" s="17" t="str">
        <f>+VLOOKUP(B2003,[1]Cruces!S:T,2,0)</f>
        <v>8. Puesta en Servicio</v>
      </c>
    </row>
    <row r="2004" spans="1:48" hidden="1" x14ac:dyDescent="0.25">
      <c r="A2004" s="17" t="s">
        <v>3750</v>
      </c>
      <c r="B2004" s="17" t="s">
        <v>203</v>
      </c>
      <c r="C2004" s="17">
        <v>0</v>
      </c>
      <c r="D2004" s="17">
        <v>0</v>
      </c>
      <c r="E2004" s="17" t="s">
        <v>55</v>
      </c>
      <c r="F2004" s="17" t="s">
        <v>56</v>
      </c>
      <c r="G2004" s="17" t="s">
        <v>3751</v>
      </c>
      <c r="H2004" s="17">
        <v>0</v>
      </c>
      <c r="I2004" s="17" t="s">
        <v>116</v>
      </c>
      <c r="J2004" s="17" t="s">
        <v>59</v>
      </c>
      <c r="K2004" s="17" t="s">
        <v>1865</v>
      </c>
      <c r="L2004" s="17" t="s">
        <v>172</v>
      </c>
      <c r="M2004" s="17" t="s">
        <v>173</v>
      </c>
      <c r="N2004" s="17" t="s">
        <v>207</v>
      </c>
      <c r="O2004" s="17">
        <v>20160211</v>
      </c>
      <c r="P2004" s="17">
        <v>20160723</v>
      </c>
      <c r="Q2004" s="17">
        <v>9530</v>
      </c>
      <c r="R2004" s="17">
        <v>22879708</v>
      </c>
      <c r="S2004" s="17" t="s">
        <v>76</v>
      </c>
      <c r="T2004" s="17" t="s">
        <v>63</v>
      </c>
      <c r="U2004" s="17" t="s">
        <v>91</v>
      </c>
      <c r="V2004" s="17">
        <f t="shared" si="558"/>
        <v>112.5</v>
      </c>
      <c r="W2004" s="17">
        <v>112500</v>
      </c>
      <c r="X2004" s="17" t="s">
        <v>64</v>
      </c>
      <c r="Y2004" s="17" t="s">
        <v>1601</v>
      </c>
      <c r="Z2004" s="17">
        <v>20160723</v>
      </c>
      <c r="AA2004" s="17" t="s">
        <v>78</v>
      </c>
      <c r="AB2004" s="17">
        <v>1</v>
      </c>
      <c r="AC2004" s="17" t="str">
        <f>IFERROR(VLOOKUP(A2004,[1]Cruces!AJ:AK,2,0),VLOOKUP(CONCATENATE(X2004,AA2004),[1]Cruces!G:H,2,0))</f>
        <v>Solicitud de Obra</v>
      </c>
      <c r="AD2004" s="17">
        <f t="shared" si="544"/>
        <v>11</v>
      </c>
      <c r="AE2004" s="17">
        <f t="shared" si="545"/>
        <v>2</v>
      </c>
      <c r="AF2004" s="17">
        <f t="shared" si="546"/>
        <v>2016</v>
      </c>
      <c r="AG2004" s="17" t="str">
        <f>IFERROR(VLOOKUP(MID(A2004,2,4)*1,[1]Cruces!K:L,2,0),"Verificar")</f>
        <v>Atlántico Norte</v>
      </c>
      <c r="AH2004" s="17">
        <f t="shared" ca="1" si="547"/>
        <v>1749</v>
      </c>
      <c r="AI2004" s="17" t="str">
        <f>IFERROR(VLOOKUP(U2004,[1]Cruces!$O$1:$P$6,2,0),"Sin Orden")</f>
        <v>Resuelta</v>
      </c>
      <c r="AJ2004" s="17">
        <f t="shared" si="548"/>
        <v>23</v>
      </c>
      <c r="AK2004" s="17">
        <f t="shared" si="549"/>
        <v>7</v>
      </c>
      <c r="AL2004" s="17">
        <f t="shared" si="550"/>
        <v>2016</v>
      </c>
      <c r="AM2004" s="17">
        <f t="shared" ca="1" si="551"/>
        <v>1586</v>
      </c>
      <c r="AN2004" s="18" t="str">
        <f>IFERROR(VLOOKUP(R2004*1,'[1]Ordenes de Servicio'!G:K,5,0),"No Cruza")</f>
        <v>No Cruza</v>
      </c>
      <c r="AO2004" s="17">
        <f t="shared" ca="1" si="552"/>
        <v>163</v>
      </c>
      <c r="AP2004" s="17">
        <f t="shared" si="553"/>
        <v>23</v>
      </c>
      <c r="AQ2004" s="17">
        <f t="shared" si="554"/>
        <v>7</v>
      </c>
      <c r="AR2004" s="17">
        <f t="shared" si="555"/>
        <v>2016</v>
      </c>
      <c r="AS2004" s="17">
        <f t="shared" ca="1" si="556"/>
        <v>1586</v>
      </c>
      <c r="AT2004" s="17" t="str">
        <f t="shared" ca="1" si="559"/>
        <v>Si</v>
      </c>
      <c r="AU2004" s="17">
        <f t="shared" si="557"/>
        <v>0</v>
      </c>
      <c r="AV2004" s="17" t="str">
        <f>+VLOOKUP(B2004,[1]Cruces!S:T,2,0)</f>
        <v>6. Ejecución y Seguimiento de Obra</v>
      </c>
    </row>
    <row r="2005" spans="1:48" hidden="1" x14ac:dyDescent="0.25">
      <c r="A2005" s="17" t="s">
        <v>3752</v>
      </c>
      <c r="B2005" s="17" t="s">
        <v>68</v>
      </c>
      <c r="C2005" s="17">
        <v>0</v>
      </c>
      <c r="D2005" s="17">
        <v>0</v>
      </c>
      <c r="E2005" s="17" t="s">
        <v>55</v>
      </c>
      <c r="F2005" s="17" t="s">
        <v>126</v>
      </c>
      <c r="G2005" s="17" t="s">
        <v>3753</v>
      </c>
      <c r="H2005" s="17">
        <v>0</v>
      </c>
      <c r="I2005" s="17" t="s">
        <v>71</v>
      </c>
      <c r="J2005" s="17" t="s">
        <v>59</v>
      </c>
      <c r="K2005" s="17" t="s">
        <v>3754</v>
      </c>
      <c r="L2005" s="17" t="s">
        <v>129</v>
      </c>
      <c r="M2005" s="17" t="s">
        <v>130</v>
      </c>
      <c r="N2005" s="17" t="s">
        <v>75</v>
      </c>
      <c r="O2005" s="17">
        <v>20200701</v>
      </c>
      <c r="P2005" s="17">
        <v>20200731</v>
      </c>
      <c r="Q2005" s="17">
        <v>3330</v>
      </c>
      <c r="R2005" s="17">
        <v>27906235</v>
      </c>
      <c r="S2005" s="17" t="s">
        <v>76</v>
      </c>
      <c r="T2005" s="17" t="s">
        <v>63</v>
      </c>
      <c r="U2005" s="17" t="s">
        <v>91</v>
      </c>
      <c r="V2005" s="17">
        <f t="shared" si="558"/>
        <v>15</v>
      </c>
      <c r="W2005" s="17">
        <v>15000</v>
      </c>
      <c r="X2005" s="17" t="s">
        <v>64</v>
      </c>
      <c r="Y2005" s="17" t="s">
        <v>188</v>
      </c>
      <c r="Z2005" s="17">
        <v>20200731</v>
      </c>
      <c r="AA2005" s="17" t="s">
        <v>78</v>
      </c>
      <c r="AB2005" s="17">
        <v>1</v>
      </c>
      <c r="AC2005" s="17" t="str">
        <f>IFERROR(VLOOKUP(A2005,[1]Cruces!AJ:AK,2,0),VLOOKUP(CONCATENATE(X2005,AA2005),[1]Cruces!G:H,2,0))</f>
        <v>Solicitud de Obra</v>
      </c>
      <c r="AD2005" s="17">
        <f t="shared" si="544"/>
        <v>1</v>
      </c>
      <c r="AE2005" s="17">
        <f t="shared" si="545"/>
        <v>7</v>
      </c>
      <c r="AF2005" s="17">
        <f t="shared" si="546"/>
        <v>2020</v>
      </c>
      <c r="AG2005" s="17" t="str">
        <f>IFERROR(VLOOKUP(MID(A2005,2,4)*1,[1]Cruces!K:L,2,0),"Verificar")</f>
        <v>Guajira</v>
      </c>
      <c r="AH2005" s="17">
        <f t="shared" ca="1" si="547"/>
        <v>147</v>
      </c>
      <c r="AI2005" s="17" t="str">
        <f>IFERROR(VLOOKUP(U2005,[1]Cruces!$O$1:$P$6,2,0),"Sin Orden")</f>
        <v>Resuelta</v>
      </c>
      <c r="AJ2005" s="17">
        <f t="shared" si="548"/>
        <v>31</v>
      </c>
      <c r="AK2005" s="17">
        <f t="shared" si="549"/>
        <v>7</v>
      </c>
      <c r="AL2005" s="17">
        <f t="shared" si="550"/>
        <v>2020</v>
      </c>
      <c r="AM2005" s="17">
        <f t="shared" ca="1" si="551"/>
        <v>117</v>
      </c>
      <c r="AN2005" s="18" t="str">
        <f>IFERROR(VLOOKUP(R2005*1,'[1]Ordenes de Servicio'!G:K,5,0),"No Cruza")</f>
        <v>No Cruza</v>
      </c>
      <c r="AO2005" s="17">
        <f t="shared" ca="1" si="552"/>
        <v>30</v>
      </c>
      <c r="AP2005" s="17">
        <f t="shared" si="553"/>
        <v>31</v>
      </c>
      <c r="AQ2005" s="17">
        <f t="shared" si="554"/>
        <v>7</v>
      </c>
      <c r="AR2005" s="17">
        <f t="shared" si="555"/>
        <v>2020</v>
      </c>
      <c r="AS2005" s="17">
        <f t="shared" ca="1" si="556"/>
        <v>117</v>
      </c>
      <c r="AT2005" s="17" t="str">
        <f t="shared" ca="1" si="559"/>
        <v>No</v>
      </c>
      <c r="AU2005" s="17">
        <f t="shared" si="557"/>
        <v>0</v>
      </c>
      <c r="AV2005" s="17" t="str">
        <f>+VLOOKUP(B2005,[1]Cruces!S:T,2,0)</f>
        <v>5. Consultoría / Adjudicación</v>
      </c>
    </row>
    <row r="2006" spans="1:48" hidden="1" x14ac:dyDescent="0.25">
      <c r="A2006" s="17" t="s">
        <v>3755</v>
      </c>
      <c r="B2006" s="17" t="s">
        <v>203</v>
      </c>
      <c r="C2006" s="17">
        <v>0</v>
      </c>
      <c r="D2006" s="17">
        <v>0</v>
      </c>
      <c r="E2006" s="17" t="s">
        <v>55</v>
      </c>
      <c r="F2006" s="17" t="s">
        <v>56</v>
      </c>
      <c r="G2006" s="17" t="s">
        <v>3756</v>
      </c>
      <c r="H2006" s="17">
        <v>0</v>
      </c>
      <c r="I2006" s="17" t="s">
        <v>71</v>
      </c>
      <c r="J2006" s="17" t="s">
        <v>59</v>
      </c>
      <c r="K2006" s="17" t="s">
        <v>97</v>
      </c>
      <c r="L2006" s="17" t="s">
        <v>172</v>
      </c>
      <c r="M2006" s="17" t="s">
        <v>173</v>
      </c>
      <c r="N2006" s="17" t="s">
        <v>207</v>
      </c>
      <c r="O2006" s="17">
        <v>20151028</v>
      </c>
      <c r="P2006" s="17">
        <v>20160516</v>
      </c>
      <c r="Q2006" s="17">
        <v>9530</v>
      </c>
      <c r="R2006" s="17">
        <v>22501125</v>
      </c>
      <c r="S2006" s="17" t="s">
        <v>76</v>
      </c>
      <c r="T2006" s="17" t="s">
        <v>63</v>
      </c>
      <c r="U2006" s="17" t="s">
        <v>91</v>
      </c>
      <c r="V2006" s="17">
        <f t="shared" si="558"/>
        <v>600</v>
      </c>
      <c r="W2006" s="17">
        <v>600000</v>
      </c>
      <c r="X2006" s="17" t="s">
        <v>64</v>
      </c>
      <c r="Y2006" s="17" t="s">
        <v>1601</v>
      </c>
      <c r="Z2006" s="17">
        <v>20160516</v>
      </c>
      <c r="AA2006" s="17" t="s">
        <v>137</v>
      </c>
      <c r="AB2006" s="17">
        <v>1</v>
      </c>
      <c r="AC2006" s="17" t="str">
        <f>IFERROR(VLOOKUP(A2006,[1]Cruces!AJ:AK,2,0),VLOOKUP(CONCATENATE(X2006,AA2006),[1]Cruces!G:H,2,0))</f>
        <v>Solicitud de Obra</v>
      </c>
      <c r="AD2006" s="17">
        <f t="shared" si="544"/>
        <v>28</v>
      </c>
      <c r="AE2006" s="17">
        <f t="shared" si="545"/>
        <v>10</v>
      </c>
      <c r="AF2006" s="17">
        <f t="shared" si="546"/>
        <v>2015</v>
      </c>
      <c r="AG2006" s="17" t="str">
        <f>IFERROR(VLOOKUP(MID(A2006,2,4)*1,[1]Cruces!K:L,2,0),"Verificar")</f>
        <v>Atlántico Norte</v>
      </c>
      <c r="AH2006" s="17">
        <f t="shared" ca="1" si="547"/>
        <v>1855</v>
      </c>
      <c r="AI2006" s="17" t="str">
        <f>IFERROR(VLOOKUP(U2006,[1]Cruces!$O$1:$P$6,2,0),"Sin Orden")</f>
        <v>Resuelta</v>
      </c>
      <c r="AJ2006" s="17">
        <f t="shared" si="548"/>
        <v>16</v>
      </c>
      <c r="AK2006" s="17">
        <f t="shared" si="549"/>
        <v>5</v>
      </c>
      <c r="AL2006" s="17">
        <f t="shared" si="550"/>
        <v>2016</v>
      </c>
      <c r="AM2006" s="17">
        <f t="shared" ca="1" si="551"/>
        <v>1654</v>
      </c>
      <c r="AN2006" s="18" t="str">
        <f>IFERROR(VLOOKUP(R2006*1,'[1]Ordenes de Servicio'!G:K,5,0),"No Cruza")</f>
        <v>No Cruza</v>
      </c>
      <c r="AO2006" s="17">
        <f t="shared" ca="1" si="552"/>
        <v>201</v>
      </c>
      <c r="AP2006" s="17">
        <f t="shared" si="553"/>
        <v>16</v>
      </c>
      <c r="AQ2006" s="17">
        <f t="shared" si="554"/>
        <v>5</v>
      </c>
      <c r="AR2006" s="17">
        <f t="shared" si="555"/>
        <v>2016</v>
      </c>
      <c r="AS2006" s="17">
        <f t="shared" ca="1" si="556"/>
        <v>1654</v>
      </c>
      <c r="AT2006" s="17" t="str">
        <f t="shared" ca="1" si="559"/>
        <v>Si</v>
      </c>
      <c r="AU2006" s="17">
        <f t="shared" si="557"/>
        <v>0</v>
      </c>
      <c r="AV2006" s="17" t="str">
        <f>+VLOOKUP(B2006,[1]Cruces!S:T,2,0)</f>
        <v>6. Ejecución y Seguimiento de Obra</v>
      </c>
    </row>
    <row r="2007" spans="1:48" x14ac:dyDescent="0.25">
      <c r="A2007" s="17" t="s">
        <v>3757</v>
      </c>
      <c r="B2007" s="17" t="s">
        <v>80</v>
      </c>
      <c r="C2007" s="17">
        <v>3640106</v>
      </c>
      <c r="D2007" s="17">
        <v>0</v>
      </c>
      <c r="E2007" s="17" t="s">
        <v>55</v>
      </c>
      <c r="F2007" s="17" t="s">
        <v>120</v>
      </c>
      <c r="G2007" s="17" t="s">
        <v>2516</v>
      </c>
      <c r="H2007" s="17">
        <v>0</v>
      </c>
      <c r="I2007" s="17" t="s">
        <v>104</v>
      </c>
      <c r="J2007" s="17" t="s">
        <v>59</v>
      </c>
      <c r="K2007" s="17" t="s">
        <v>2517</v>
      </c>
      <c r="L2007" s="17" t="s">
        <v>122</v>
      </c>
      <c r="M2007" s="17" t="s">
        <v>123</v>
      </c>
      <c r="N2007" s="17" t="s">
        <v>87</v>
      </c>
      <c r="O2007" s="17">
        <v>20181220</v>
      </c>
      <c r="P2007" s="17">
        <v>20190902</v>
      </c>
      <c r="Q2007" s="17">
        <v>1110</v>
      </c>
      <c r="R2007" s="17">
        <v>26451595</v>
      </c>
      <c r="S2007" s="17" t="s">
        <v>76</v>
      </c>
      <c r="T2007" s="17" t="s">
        <v>63</v>
      </c>
      <c r="U2007" s="17" t="s">
        <v>88</v>
      </c>
      <c r="V2007" s="17">
        <f t="shared" si="558"/>
        <v>400</v>
      </c>
      <c r="W2007" s="17">
        <v>400000</v>
      </c>
      <c r="X2007" s="17" t="s">
        <v>89</v>
      </c>
      <c r="Y2007" s="17" t="s">
        <v>80</v>
      </c>
      <c r="Z2007" s="17">
        <v>20190902</v>
      </c>
      <c r="AA2007" s="17" t="s">
        <v>101</v>
      </c>
      <c r="AB2007" s="17">
        <v>1</v>
      </c>
      <c r="AC2007" s="17" t="str">
        <f>IFERROR(VLOOKUP(A2007,[1]Cruces!AJ:AK,2,0),VLOOKUP(CONCATENATE(X2007,AA2007),[1]Cruces!G:H,2,0))</f>
        <v>Solicitud de Obra</v>
      </c>
      <c r="AD2007" s="17">
        <f t="shared" si="544"/>
        <v>20</v>
      </c>
      <c r="AE2007" s="17">
        <f t="shared" si="545"/>
        <v>12</v>
      </c>
      <c r="AF2007" s="17">
        <f t="shared" si="546"/>
        <v>2018</v>
      </c>
      <c r="AG2007" s="17" t="str">
        <f>IFERROR(VLOOKUP(MID(A2007,2,4)*1,[1]Cruces!K:L,2,0),"Verificar")</f>
        <v>Atlántico Norte</v>
      </c>
      <c r="AH2007" s="17">
        <f t="shared" ca="1" si="547"/>
        <v>706</v>
      </c>
      <c r="AI2007" s="17" t="str">
        <f>IFERROR(VLOOKUP(U2007,[1]Cruces!$O$1:$P$6,2,0),"Sin Orden")</f>
        <v>Resuelta</v>
      </c>
      <c r="AJ2007" s="17">
        <f t="shared" si="548"/>
        <v>2</v>
      </c>
      <c r="AK2007" s="17">
        <f t="shared" si="549"/>
        <v>9</v>
      </c>
      <c r="AL2007" s="17">
        <f t="shared" si="550"/>
        <v>2019</v>
      </c>
      <c r="AM2007" s="17">
        <f t="shared" ca="1" si="551"/>
        <v>450</v>
      </c>
      <c r="AN2007" s="18" t="str">
        <f>IFERROR(VLOOKUP(R2007*1,'[1]Ordenes de Servicio'!G:K,5,0),"No Cruza")</f>
        <v>No Cruza</v>
      </c>
      <c r="AO2007" s="17">
        <f t="shared" ca="1" si="552"/>
        <v>256</v>
      </c>
      <c r="AP2007" s="17">
        <f t="shared" si="553"/>
        <v>2</v>
      </c>
      <c r="AQ2007" s="17">
        <f t="shared" si="554"/>
        <v>9</v>
      </c>
      <c r="AR2007" s="17">
        <f t="shared" si="555"/>
        <v>2019</v>
      </c>
      <c r="AS2007" s="17">
        <f t="shared" ca="1" si="556"/>
        <v>450</v>
      </c>
      <c r="AT2007" s="17" t="str">
        <f t="shared" ca="1" si="559"/>
        <v>Si</v>
      </c>
      <c r="AU2007" s="17">
        <f t="shared" si="557"/>
        <v>0</v>
      </c>
      <c r="AV2007" s="17" t="str">
        <f>+VLOOKUP(B2007,[1]Cruces!S:T,2,0)</f>
        <v>8. Puesta en Servicio</v>
      </c>
    </row>
    <row r="2008" spans="1:48" hidden="1" x14ac:dyDescent="0.25">
      <c r="A2008" s="17" t="s">
        <v>3758</v>
      </c>
      <c r="B2008" s="17" t="s">
        <v>54</v>
      </c>
      <c r="C2008" s="17">
        <v>0</v>
      </c>
      <c r="D2008" s="17">
        <v>0</v>
      </c>
      <c r="E2008" s="17" t="s">
        <v>55</v>
      </c>
      <c r="F2008" s="17" t="s">
        <v>126</v>
      </c>
      <c r="G2008" s="17" t="s">
        <v>3759</v>
      </c>
      <c r="H2008" s="17">
        <v>0</v>
      </c>
      <c r="I2008" s="17" t="s">
        <v>116</v>
      </c>
      <c r="J2008" s="17" t="s">
        <v>59</v>
      </c>
      <c r="K2008" s="17" t="s">
        <v>3760</v>
      </c>
      <c r="L2008" s="17" t="s">
        <v>129</v>
      </c>
      <c r="M2008" s="17" t="s">
        <v>130</v>
      </c>
      <c r="N2008" s="17" t="s">
        <v>62</v>
      </c>
      <c r="O2008" s="17">
        <v>20201016</v>
      </c>
      <c r="P2008" s="17">
        <v>20201029</v>
      </c>
      <c r="Q2008" s="17">
        <v>9332</v>
      </c>
      <c r="R2008" s="17">
        <v>28240067</v>
      </c>
      <c r="S2008" s="17" t="s">
        <v>100</v>
      </c>
      <c r="T2008" s="17" t="s">
        <v>63</v>
      </c>
      <c r="U2008" s="17" t="s">
        <v>91</v>
      </c>
      <c r="V2008" s="17">
        <f t="shared" si="558"/>
        <v>30</v>
      </c>
      <c r="W2008" s="17">
        <v>30000</v>
      </c>
      <c r="X2008" s="17" t="s">
        <v>64</v>
      </c>
      <c r="Y2008" s="17" t="s">
        <v>65</v>
      </c>
      <c r="Z2008" s="17">
        <v>20201029</v>
      </c>
      <c r="AA2008" s="17" t="s">
        <v>78</v>
      </c>
      <c r="AB2008" s="17">
        <v>1</v>
      </c>
      <c r="AC2008" s="17" t="str">
        <f>IFERROR(VLOOKUP(A2008,[1]Cruces!AJ:AK,2,0),VLOOKUP(CONCATENATE(X2008,AA2008),[1]Cruces!G:H,2,0))</f>
        <v>Solicitud de Obra</v>
      </c>
      <c r="AD2008" s="17">
        <f t="shared" si="544"/>
        <v>16</v>
      </c>
      <c r="AE2008" s="17">
        <f t="shared" si="545"/>
        <v>10</v>
      </c>
      <c r="AF2008" s="17">
        <f t="shared" si="546"/>
        <v>2020</v>
      </c>
      <c r="AG2008" s="17" t="str">
        <f>IFERROR(VLOOKUP(MID(A2008,2,4)*1,[1]Cruces!K:L,2,0),"Verificar")</f>
        <v>Guajira</v>
      </c>
      <c r="AH2008" s="17">
        <f t="shared" ca="1" si="547"/>
        <v>40</v>
      </c>
      <c r="AI2008" s="17" t="str">
        <f>IFERROR(VLOOKUP(U2008,[1]Cruces!$O$1:$P$6,2,0),"Sin Orden")</f>
        <v>Resuelta</v>
      </c>
      <c r="AJ2008" s="17">
        <f t="shared" si="548"/>
        <v>29</v>
      </c>
      <c r="AK2008" s="17">
        <f t="shared" si="549"/>
        <v>10</v>
      </c>
      <c r="AL2008" s="17">
        <f t="shared" si="550"/>
        <v>2020</v>
      </c>
      <c r="AM2008" s="17">
        <f t="shared" ca="1" si="551"/>
        <v>27</v>
      </c>
      <c r="AN2008" s="18" t="str">
        <f>IFERROR(VLOOKUP(R2008*1,'[1]Ordenes de Servicio'!G:K,5,0),"No Cruza")</f>
        <v>No Cruza</v>
      </c>
      <c r="AO2008" s="17">
        <f t="shared" ca="1" si="552"/>
        <v>13</v>
      </c>
      <c r="AP2008" s="17">
        <f t="shared" si="553"/>
        <v>29</v>
      </c>
      <c r="AQ2008" s="17">
        <f t="shared" si="554"/>
        <v>10</v>
      </c>
      <c r="AR2008" s="17">
        <f t="shared" si="555"/>
        <v>2020</v>
      </c>
      <c r="AS2008" s="17">
        <f t="shared" ca="1" si="556"/>
        <v>27</v>
      </c>
      <c r="AT2008" s="17" t="str">
        <f t="shared" ca="1" si="559"/>
        <v>No</v>
      </c>
      <c r="AU2008" s="17">
        <f t="shared" si="557"/>
        <v>0</v>
      </c>
      <c r="AV2008" s="17" t="str">
        <f>+VLOOKUP(B2008,[1]Cruces!S:T,2,0)</f>
        <v>4. Presupuesto de Obra</v>
      </c>
    </row>
    <row r="2009" spans="1:48" hidden="1" x14ac:dyDescent="0.25">
      <c r="A2009" s="17" t="s">
        <v>8964</v>
      </c>
      <c r="B2009" s="17" t="s">
        <v>569</v>
      </c>
      <c r="C2009" s="17">
        <v>0</v>
      </c>
      <c r="D2009" s="17">
        <v>0</v>
      </c>
      <c r="E2009" s="17" t="s">
        <v>55</v>
      </c>
      <c r="F2009" s="17" t="s">
        <v>7098</v>
      </c>
      <c r="G2009" s="17" t="s">
        <v>8965</v>
      </c>
      <c r="H2009" s="17">
        <v>3175320906</v>
      </c>
      <c r="I2009" s="17" t="s">
        <v>71</v>
      </c>
      <c r="J2009" s="17" t="s">
        <v>59</v>
      </c>
      <c r="K2009" s="17" t="s">
        <v>8966</v>
      </c>
      <c r="L2009" s="17" t="s">
        <v>7101</v>
      </c>
      <c r="M2009" s="17" t="s">
        <v>7102</v>
      </c>
      <c r="N2009" s="17" t="s">
        <v>572</v>
      </c>
      <c r="O2009" s="17">
        <v>20201027</v>
      </c>
      <c r="P2009" s="17">
        <v>20201027</v>
      </c>
      <c r="Q2009" s="17">
        <v>3410</v>
      </c>
      <c r="R2009" s="17">
        <v>0</v>
      </c>
      <c r="S2009" s="17"/>
      <c r="T2009" s="17" t="s">
        <v>63</v>
      </c>
      <c r="U2009" s="17"/>
      <c r="V2009" s="17">
        <f t="shared" si="558"/>
        <v>3</v>
      </c>
      <c r="W2009" s="17">
        <v>3000</v>
      </c>
      <c r="X2009" s="17" t="s">
        <v>7065</v>
      </c>
      <c r="Y2009" s="17" t="s">
        <v>569</v>
      </c>
      <c r="Z2009" s="17">
        <v>20201027</v>
      </c>
      <c r="AA2009" s="17" t="s">
        <v>1947</v>
      </c>
      <c r="AB2009" s="17">
        <v>1</v>
      </c>
      <c r="AC2009" s="17" t="str">
        <f>IFERROR(VLOOKUP(A2009,[1]Cruces!AJ:AK,2,0),VLOOKUP(CONCATENATE(X2009,AA2009),[1]Cruces!G:H,2,0))</f>
        <v>Solicitud por BT</v>
      </c>
      <c r="AD2009" s="17">
        <f t="shared" si="544"/>
        <v>27</v>
      </c>
      <c r="AE2009" s="17">
        <f t="shared" si="545"/>
        <v>10</v>
      </c>
      <c r="AF2009" s="17">
        <f t="shared" si="546"/>
        <v>2020</v>
      </c>
      <c r="AG2009" s="17" t="str">
        <f>IFERROR(VLOOKUP(MID(A2009,2,4)*1,[1]Cruces!K:L,2,0),"Verificar")</f>
        <v>Magdalena</v>
      </c>
      <c r="AH2009" s="17">
        <f t="shared" ca="1" si="547"/>
        <v>29</v>
      </c>
      <c r="AI2009" s="17" t="str">
        <f>IFERROR(VLOOKUP(U2009,[1]Cruces!$O$1:$P$6,2,0),"Sin Orden")</f>
        <v>Sin Orden</v>
      </c>
      <c r="AJ2009" s="17">
        <f t="shared" si="548"/>
        <v>27</v>
      </c>
      <c r="AK2009" s="17">
        <f t="shared" si="549"/>
        <v>10</v>
      </c>
      <c r="AL2009" s="17">
        <f t="shared" si="550"/>
        <v>2020</v>
      </c>
      <c r="AM2009" s="17">
        <f t="shared" ca="1" si="551"/>
        <v>29</v>
      </c>
      <c r="AN2009" s="18" t="str">
        <f>IFERROR(VLOOKUP(R2009*1,'[1]Ordenes de Servicio'!G:K,5,0),"No Cruza")</f>
        <v>No Cruza</v>
      </c>
      <c r="AO2009" s="17">
        <f t="shared" ca="1" si="552"/>
        <v>29</v>
      </c>
      <c r="AP2009" s="17">
        <f t="shared" si="553"/>
        <v>27</v>
      </c>
      <c r="AQ2009" s="17">
        <f t="shared" si="554"/>
        <v>10</v>
      </c>
      <c r="AR2009" s="17">
        <f t="shared" si="555"/>
        <v>2020</v>
      </c>
      <c r="AS2009" s="17">
        <f t="shared" ca="1" si="556"/>
        <v>29</v>
      </c>
      <c r="AT2009" s="17" t="str">
        <f t="shared" ca="1" si="559"/>
        <v>No</v>
      </c>
      <c r="AU2009" s="17">
        <f t="shared" si="557"/>
        <v>0</v>
      </c>
      <c r="AV2009" s="17" t="str">
        <f>+VLOOKUP(B2009,[1]Cruces!S:T,2,0)</f>
        <v>1. Solicitud</v>
      </c>
    </row>
    <row r="2010" spans="1:48" hidden="1" x14ac:dyDescent="0.25">
      <c r="A2010" s="17" t="s">
        <v>3761</v>
      </c>
      <c r="B2010" s="17" t="s">
        <v>68</v>
      </c>
      <c r="C2010" s="17">
        <v>0</v>
      </c>
      <c r="D2010" s="17">
        <v>0</v>
      </c>
      <c r="E2010" s="17" t="s">
        <v>55</v>
      </c>
      <c r="F2010" s="17" t="s">
        <v>126</v>
      </c>
      <c r="G2010" s="17" t="s">
        <v>3762</v>
      </c>
      <c r="H2010" s="17">
        <v>0</v>
      </c>
      <c r="I2010" s="17" t="s">
        <v>116</v>
      </c>
      <c r="J2010" s="17" t="s">
        <v>59</v>
      </c>
      <c r="K2010" s="17" t="s">
        <v>3763</v>
      </c>
      <c r="L2010" s="17" t="s">
        <v>129</v>
      </c>
      <c r="M2010" s="17" t="s">
        <v>130</v>
      </c>
      <c r="N2010" s="17" t="s">
        <v>75</v>
      </c>
      <c r="O2010" s="17">
        <v>20200701</v>
      </c>
      <c r="P2010" s="17">
        <v>20200731</v>
      </c>
      <c r="Q2010" s="17">
        <v>3330</v>
      </c>
      <c r="R2010" s="17">
        <v>27906211</v>
      </c>
      <c r="S2010" s="17" t="s">
        <v>76</v>
      </c>
      <c r="T2010" s="17" t="s">
        <v>63</v>
      </c>
      <c r="U2010" s="17" t="s">
        <v>91</v>
      </c>
      <c r="V2010" s="17">
        <f t="shared" si="558"/>
        <v>45</v>
      </c>
      <c r="W2010" s="17">
        <v>45000</v>
      </c>
      <c r="X2010" s="17" t="s">
        <v>64</v>
      </c>
      <c r="Y2010" s="17" t="s">
        <v>188</v>
      </c>
      <c r="Z2010" s="17">
        <v>20200731</v>
      </c>
      <c r="AA2010" s="17" t="s">
        <v>78</v>
      </c>
      <c r="AB2010" s="17">
        <v>1</v>
      </c>
      <c r="AC2010" s="17" t="str">
        <f>IFERROR(VLOOKUP(A2010,[1]Cruces!AJ:AK,2,0),VLOOKUP(CONCATENATE(X2010,AA2010),[1]Cruces!G:H,2,0))</f>
        <v>Solicitud de Obra</v>
      </c>
      <c r="AD2010" s="17">
        <f t="shared" si="544"/>
        <v>1</v>
      </c>
      <c r="AE2010" s="17">
        <f t="shared" si="545"/>
        <v>7</v>
      </c>
      <c r="AF2010" s="17">
        <f t="shared" si="546"/>
        <v>2020</v>
      </c>
      <c r="AG2010" s="17" t="str">
        <f>IFERROR(VLOOKUP(MID(A2010,2,4)*1,[1]Cruces!K:L,2,0),"Verificar")</f>
        <v>Guajira</v>
      </c>
      <c r="AH2010" s="17">
        <f t="shared" ca="1" si="547"/>
        <v>147</v>
      </c>
      <c r="AI2010" s="17" t="str">
        <f>IFERROR(VLOOKUP(U2010,[1]Cruces!$O$1:$P$6,2,0),"Sin Orden")</f>
        <v>Resuelta</v>
      </c>
      <c r="AJ2010" s="17">
        <f t="shared" si="548"/>
        <v>31</v>
      </c>
      <c r="AK2010" s="17">
        <f t="shared" si="549"/>
        <v>7</v>
      </c>
      <c r="AL2010" s="17">
        <f t="shared" si="550"/>
        <v>2020</v>
      </c>
      <c r="AM2010" s="17">
        <f t="shared" ca="1" si="551"/>
        <v>117</v>
      </c>
      <c r="AN2010" s="18" t="str">
        <f>IFERROR(VLOOKUP(R2010*1,'[1]Ordenes de Servicio'!G:K,5,0),"No Cruza")</f>
        <v>No Cruza</v>
      </c>
      <c r="AO2010" s="17">
        <f t="shared" ca="1" si="552"/>
        <v>30</v>
      </c>
      <c r="AP2010" s="17">
        <f t="shared" si="553"/>
        <v>31</v>
      </c>
      <c r="AQ2010" s="17">
        <f t="shared" si="554"/>
        <v>7</v>
      </c>
      <c r="AR2010" s="17">
        <f t="shared" si="555"/>
        <v>2020</v>
      </c>
      <c r="AS2010" s="17">
        <f t="shared" ca="1" si="556"/>
        <v>117</v>
      </c>
      <c r="AT2010" s="17" t="str">
        <f t="shared" ca="1" si="559"/>
        <v>No</v>
      </c>
      <c r="AU2010" s="17">
        <f t="shared" si="557"/>
        <v>0</v>
      </c>
      <c r="AV2010" s="17" t="str">
        <f>+VLOOKUP(B2010,[1]Cruces!S:T,2,0)</f>
        <v>5. Consultoría / Adjudicación</v>
      </c>
    </row>
    <row r="2011" spans="1:48" hidden="1" x14ac:dyDescent="0.25">
      <c r="A2011" s="17" t="s">
        <v>3764</v>
      </c>
      <c r="B2011" s="17" t="s">
        <v>68</v>
      </c>
      <c r="C2011" s="17">
        <v>0</v>
      </c>
      <c r="D2011" s="17">
        <v>0</v>
      </c>
      <c r="E2011" s="17" t="s">
        <v>55</v>
      </c>
      <c r="F2011" s="17" t="s">
        <v>81</v>
      </c>
      <c r="G2011" s="17" t="s">
        <v>3765</v>
      </c>
      <c r="H2011" s="17">
        <v>3216320440</v>
      </c>
      <c r="I2011" s="17" t="s">
        <v>71</v>
      </c>
      <c r="J2011" s="17" t="s">
        <v>59</v>
      </c>
      <c r="K2011" s="17" t="s">
        <v>3766</v>
      </c>
      <c r="L2011" s="17" t="s">
        <v>85</v>
      </c>
      <c r="M2011" s="17" t="s">
        <v>86</v>
      </c>
      <c r="N2011" s="17" t="s">
        <v>75</v>
      </c>
      <c r="O2011" s="17">
        <v>20200123</v>
      </c>
      <c r="P2011" s="17">
        <v>20200123</v>
      </c>
      <c r="Q2011" s="17">
        <v>3460</v>
      </c>
      <c r="R2011" s="17">
        <v>0</v>
      </c>
      <c r="S2011" s="17"/>
      <c r="T2011" s="17" t="s">
        <v>63</v>
      </c>
      <c r="U2011" s="17"/>
      <c r="V2011" s="17">
        <f t="shared" si="558"/>
        <v>30</v>
      </c>
      <c r="W2011" s="17">
        <v>30000</v>
      </c>
      <c r="X2011" s="17" t="s">
        <v>64</v>
      </c>
      <c r="Y2011" s="17" t="s">
        <v>105</v>
      </c>
      <c r="Z2011" s="17">
        <v>20200123</v>
      </c>
      <c r="AA2011" s="17" t="s">
        <v>78</v>
      </c>
      <c r="AB2011" s="17">
        <v>1</v>
      </c>
      <c r="AC2011" s="17" t="str">
        <f>IFERROR(VLOOKUP(A2011,[1]Cruces!AJ:AK,2,0),VLOOKUP(CONCATENATE(X2011,AA2011),[1]Cruces!G:H,2,0))</f>
        <v>Solicitud de Obra</v>
      </c>
      <c r="AD2011" s="17">
        <f t="shared" si="544"/>
        <v>23</v>
      </c>
      <c r="AE2011" s="17">
        <f t="shared" si="545"/>
        <v>1</v>
      </c>
      <c r="AF2011" s="17">
        <f t="shared" si="546"/>
        <v>2020</v>
      </c>
      <c r="AG2011" s="17" t="str">
        <f>IFERROR(VLOOKUP(MID(A2011,2,4)*1,[1]Cruces!K:L,2,0),"Verificar")</f>
        <v>Magdalena</v>
      </c>
      <c r="AH2011" s="17">
        <f t="shared" ca="1" si="547"/>
        <v>307</v>
      </c>
      <c r="AI2011" s="17" t="str">
        <f>IFERROR(VLOOKUP(U2011,[1]Cruces!$O$1:$P$6,2,0),"Sin Orden")</f>
        <v>Sin Orden</v>
      </c>
      <c r="AJ2011" s="17">
        <f t="shared" si="548"/>
        <v>23</v>
      </c>
      <c r="AK2011" s="17">
        <f t="shared" si="549"/>
        <v>1</v>
      </c>
      <c r="AL2011" s="17">
        <f t="shared" si="550"/>
        <v>2020</v>
      </c>
      <c r="AM2011" s="17">
        <f t="shared" ca="1" si="551"/>
        <v>307</v>
      </c>
      <c r="AN2011" s="18" t="str">
        <f>IFERROR(VLOOKUP(R2011*1,'[1]Ordenes de Servicio'!G:K,5,0),"No Cruza")</f>
        <v>No Cruza</v>
      </c>
      <c r="AO2011" s="17">
        <f t="shared" ca="1" si="552"/>
        <v>307</v>
      </c>
      <c r="AP2011" s="17">
        <f t="shared" si="553"/>
        <v>23</v>
      </c>
      <c r="AQ2011" s="17">
        <f t="shared" si="554"/>
        <v>1</v>
      </c>
      <c r="AR2011" s="17">
        <f t="shared" si="555"/>
        <v>2020</v>
      </c>
      <c r="AS2011" s="17">
        <f t="shared" ca="1" si="556"/>
        <v>307</v>
      </c>
      <c r="AT2011" s="17" t="str">
        <f t="shared" ca="1" si="559"/>
        <v>No</v>
      </c>
      <c r="AU2011" s="17">
        <f t="shared" si="557"/>
        <v>0</v>
      </c>
      <c r="AV2011" s="17" t="str">
        <f>+VLOOKUP(B2011,[1]Cruces!S:T,2,0)</f>
        <v>5. Consultoría / Adjudicación</v>
      </c>
    </row>
    <row r="2012" spans="1:48" x14ac:dyDescent="0.25">
      <c r="A2012" s="17" t="s">
        <v>3767</v>
      </c>
      <c r="B2012" s="17" t="s">
        <v>80</v>
      </c>
      <c r="C2012" s="17">
        <v>0</v>
      </c>
      <c r="D2012" s="17">
        <v>0</v>
      </c>
      <c r="E2012" s="17" t="s">
        <v>55</v>
      </c>
      <c r="F2012" s="17" t="s">
        <v>81</v>
      </c>
      <c r="G2012" s="17" t="s">
        <v>3768</v>
      </c>
      <c r="H2012" s="17">
        <v>4211690</v>
      </c>
      <c r="I2012" s="17" t="s">
        <v>116</v>
      </c>
      <c r="J2012" s="17" t="s">
        <v>59</v>
      </c>
      <c r="K2012" s="17" t="s">
        <v>97</v>
      </c>
      <c r="L2012" s="17" t="s">
        <v>85</v>
      </c>
      <c r="M2012" s="17" t="s">
        <v>86</v>
      </c>
      <c r="N2012" s="17" t="s">
        <v>87</v>
      </c>
      <c r="O2012" s="17">
        <v>20191108</v>
      </c>
      <c r="P2012" s="17">
        <v>20200806</v>
      </c>
      <c r="Q2012" s="17">
        <v>3410</v>
      </c>
      <c r="R2012" s="17">
        <v>27212163</v>
      </c>
      <c r="S2012" s="17" t="s">
        <v>76</v>
      </c>
      <c r="T2012" s="17" t="s">
        <v>63</v>
      </c>
      <c r="U2012" s="17" t="s">
        <v>88</v>
      </c>
      <c r="V2012" s="17">
        <f t="shared" si="558"/>
        <v>112.5</v>
      </c>
      <c r="W2012" s="17">
        <v>112500</v>
      </c>
      <c r="X2012" s="17" t="s">
        <v>64</v>
      </c>
      <c r="Y2012" s="17" t="s">
        <v>90</v>
      </c>
      <c r="Z2012" s="17">
        <v>20200806</v>
      </c>
      <c r="AA2012" s="17" t="s">
        <v>78</v>
      </c>
      <c r="AB2012" s="17">
        <v>1</v>
      </c>
      <c r="AC2012" s="17" t="str">
        <f>IFERROR(VLOOKUP(A2012,[1]Cruces!AJ:AK,2,0),VLOOKUP(CONCATENATE(X2012,AA2012),[1]Cruces!G:H,2,0))</f>
        <v>Solicitud de Obra</v>
      </c>
      <c r="AD2012" s="17">
        <f t="shared" si="544"/>
        <v>8</v>
      </c>
      <c r="AE2012" s="17">
        <f t="shared" si="545"/>
        <v>11</v>
      </c>
      <c r="AF2012" s="17">
        <f t="shared" si="546"/>
        <v>2019</v>
      </c>
      <c r="AG2012" s="17" t="str">
        <f>IFERROR(VLOOKUP(MID(A2012,2,4)*1,[1]Cruces!K:L,2,0),"Verificar")</f>
        <v>Magdalena</v>
      </c>
      <c r="AH2012" s="17">
        <f t="shared" ca="1" si="547"/>
        <v>383</v>
      </c>
      <c r="AI2012" s="17" t="str">
        <f>IFERROR(VLOOKUP(U2012,[1]Cruces!$O$1:$P$6,2,0),"Sin Orden")</f>
        <v>Resuelta</v>
      </c>
      <c r="AJ2012" s="17">
        <f t="shared" si="548"/>
        <v>6</v>
      </c>
      <c r="AK2012" s="17">
        <f t="shared" si="549"/>
        <v>8</v>
      </c>
      <c r="AL2012" s="17">
        <f t="shared" si="550"/>
        <v>2020</v>
      </c>
      <c r="AM2012" s="17">
        <f t="shared" ca="1" si="551"/>
        <v>111</v>
      </c>
      <c r="AN2012" s="18" t="str">
        <f>IFERROR(VLOOKUP(R2012*1,'[1]Ordenes de Servicio'!G:K,5,0),"No Cruza")</f>
        <v>No Cruza</v>
      </c>
      <c r="AO2012" s="17">
        <f t="shared" ca="1" si="552"/>
        <v>272</v>
      </c>
      <c r="AP2012" s="17">
        <f t="shared" si="553"/>
        <v>6</v>
      </c>
      <c r="AQ2012" s="17">
        <f t="shared" si="554"/>
        <v>8</v>
      </c>
      <c r="AR2012" s="17">
        <f t="shared" si="555"/>
        <v>2020</v>
      </c>
      <c r="AS2012" s="17">
        <f t="shared" ca="1" si="556"/>
        <v>111</v>
      </c>
      <c r="AT2012" s="17" t="str">
        <f t="shared" ca="1" si="559"/>
        <v>No</v>
      </c>
      <c r="AU2012" s="17">
        <f t="shared" si="557"/>
        <v>0</v>
      </c>
      <c r="AV2012" s="17" t="str">
        <f>+VLOOKUP(B2012,[1]Cruces!S:T,2,0)</f>
        <v>8. Puesta en Servicio</v>
      </c>
    </row>
    <row r="2013" spans="1:48" hidden="1" x14ac:dyDescent="0.25">
      <c r="A2013" s="17" t="s">
        <v>8967</v>
      </c>
      <c r="B2013" s="17" t="s">
        <v>569</v>
      </c>
      <c r="C2013" s="17">
        <v>5600772</v>
      </c>
      <c r="D2013" s="17">
        <v>25605100</v>
      </c>
      <c r="E2013" s="17" t="s">
        <v>93</v>
      </c>
      <c r="F2013" s="17" t="s">
        <v>7098</v>
      </c>
      <c r="G2013" s="17" t="s">
        <v>8968</v>
      </c>
      <c r="H2013" s="17">
        <v>3017334874</v>
      </c>
      <c r="I2013" s="17" t="s">
        <v>71</v>
      </c>
      <c r="J2013" s="17" t="s">
        <v>8969</v>
      </c>
      <c r="K2013" s="17" t="s">
        <v>97</v>
      </c>
      <c r="L2013" s="17" t="s">
        <v>7101</v>
      </c>
      <c r="M2013" s="17" t="s">
        <v>7102</v>
      </c>
      <c r="N2013" s="17" t="s">
        <v>572</v>
      </c>
      <c r="O2013" s="17">
        <v>20201111</v>
      </c>
      <c r="P2013" s="17">
        <v>20201111</v>
      </c>
      <c r="Q2013" s="17">
        <v>3330</v>
      </c>
      <c r="R2013" s="17">
        <v>0</v>
      </c>
      <c r="S2013" s="17"/>
      <c r="T2013" s="17" t="s">
        <v>63</v>
      </c>
      <c r="U2013" s="17"/>
      <c r="V2013" s="17">
        <f t="shared" si="558"/>
        <v>3</v>
      </c>
      <c r="W2013" s="17">
        <v>3000</v>
      </c>
      <c r="X2013" s="17" t="s">
        <v>89</v>
      </c>
      <c r="Y2013" s="17" t="s">
        <v>569</v>
      </c>
      <c r="Z2013" s="17">
        <v>20201111</v>
      </c>
      <c r="AA2013" s="17" t="s">
        <v>1947</v>
      </c>
      <c r="AB2013" s="17">
        <v>1</v>
      </c>
      <c r="AC2013" s="17" t="str">
        <f>IFERROR(VLOOKUP(A2013,[1]Cruces!AJ:AK,2,0),VLOOKUP(CONCATENATE(X2013,AA2013),[1]Cruces!G:H,2,0))</f>
        <v>Solicitud por BT</v>
      </c>
      <c r="AD2013" s="17">
        <f t="shared" si="544"/>
        <v>11</v>
      </c>
      <c r="AE2013" s="17">
        <f t="shared" si="545"/>
        <v>11</v>
      </c>
      <c r="AF2013" s="17">
        <f t="shared" si="546"/>
        <v>2020</v>
      </c>
      <c r="AG2013" s="17" t="str">
        <f>IFERROR(VLOOKUP(MID(A2013,2,4)*1,[1]Cruces!K:L,2,0),"Verificar")</f>
        <v>Guajira</v>
      </c>
      <c r="AH2013" s="17">
        <f t="shared" ca="1" si="547"/>
        <v>14</v>
      </c>
      <c r="AI2013" s="17" t="str">
        <f>IFERROR(VLOOKUP(U2013,[1]Cruces!$O$1:$P$6,2,0),"Sin Orden")</f>
        <v>Sin Orden</v>
      </c>
      <c r="AJ2013" s="17">
        <f t="shared" si="548"/>
        <v>11</v>
      </c>
      <c r="AK2013" s="17">
        <f t="shared" si="549"/>
        <v>11</v>
      </c>
      <c r="AL2013" s="17">
        <f t="shared" si="550"/>
        <v>2020</v>
      </c>
      <c r="AM2013" s="17">
        <f t="shared" ca="1" si="551"/>
        <v>14</v>
      </c>
      <c r="AN2013" s="18" t="str">
        <f>IFERROR(VLOOKUP(R2013*1,'[1]Ordenes de Servicio'!G:K,5,0),"No Cruza")</f>
        <v>No Cruza</v>
      </c>
      <c r="AO2013" s="17">
        <f t="shared" ca="1" si="552"/>
        <v>14</v>
      </c>
      <c r="AP2013" s="17">
        <f t="shared" si="553"/>
        <v>11</v>
      </c>
      <c r="AQ2013" s="17">
        <f t="shared" si="554"/>
        <v>11</v>
      </c>
      <c r="AR2013" s="17">
        <f t="shared" si="555"/>
        <v>2020</v>
      </c>
      <c r="AS2013" s="17">
        <f t="shared" ca="1" si="556"/>
        <v>14</v>
      </c>
      <c r="AT2013" s="17" t="str">
        <f t="shared" ca="1" si="559"/>
        <v>No</v>
      </c>
      <c r="AU2013" s="17">
        <f t="shared" si="557"/>
        <v>0</v>
      </c>
      <c r="AV2013" s="17" t="str">
        <f>+VLOOKUP(B2013,[1]Cruces!S:T,2,0)</f>
        <v>1. Solicitud</v>
      </c>
    </row>
    <row r="2014" spans="1:48" hidden="1" x14ac:dyDescent="0.25">
      <c r="A2014" s="17" t="s">
        <v>8970</v>
      </c>
      <c r="B2014" s="17" t="s">
        <v>1943</v>
      </c>
      <c r="C2014" s="17">
        <v>0</v>
      </c>
      <c r="D2014" s="17">
        <v>0</v>
      </c>
      <c r="E2014" s="17" t="s">
        <v>55</v>
      </c>
      <c r="F2014" s="17" t="s">
        <v>7936</v>
      </c>
      <c r="G2014" s="17" t="s">
        <v>8971</v>
      </c>
      <c r="H2014" s="17">
        <v>3015976739</v>
      </c>
      <c r="I2014" s="17" t="s">
        <v>71</v>
      </c>
      <c r="J2014" s="17" t="s">
        <v>59</v>
      </c>
      <c r="K2014" s="17" t="s">
        <v>97</v>
      </c>
      <c r="L2014" s="17" t="s">
        <v>8972</v>
      </c>
      <c r="M2014" s="17" t="s">
        <v>8973</v>
      </c>
      <c r="N2014" s="17" t="s">
        <v>1946</v>
      </c>
      <c r="O2014" s="17">
        <v>20201112</v>
      </c>
      <c r="P2014" s="17">
        <v>20201112</v>
      </c>
      <c r="Q2014" s="17">
        <v>3440</v>
      </c>
      <c r="R2014" s="17">
        <v>28281337</v>
      </c>
      <c r="S2014" s="17" t="s">
        <v>6601</v>
      </c>
      <c r="T2014" s="17" t="s">
        <v>63</v>
      </c>
      <c r="U2014" s="17" t="s">
        <v>77</v>
      </c>
      <c r="V2014" s="17">
        <f t="shared" si="558"/>
        <v>1.5</v>
      </c>
      <c r="W2014" s="17">
        <v>1500</v>
      </c>
      <c r="X2014" s="17" t="s">
        <v>7065</v>
      </c>
      <c r="Y2014" s="17" t="s">
        <v>1943</v>
      </c>
      <c r="Z2014" s="17">
        <v>20201112</v>
      </c>
      <c r="AA2014" s="17" t="s">
        <v>1947</v>
      </c>
      <c r="AB2014" s="17">
        <v>1</v>
      </c>
      <c r="AC2014" s="17" t="str">
        <f>IFERROR(VLOOKUP(A2014,[1]Cruces!AJ:AK,2,0),VLOOKUP(CONCATENATE(X2014,AA2014),[1]Cruces!G:H,2,0))</f>
        <v>Solicitud por BT</v>
      </c>
      <c r="AD2014" s="17">
        <f t="shared" si="544"/>
        <v>12</v>
      </c>
      <c r="AE2014" s="17">
        <f t="shared" si="545"/>
        <v>11</v>
      </c>
      <c r="AF2014" s="17">
        <f t="shared" si="546"/>
        <v>2020</v>
      </c>
      <c r="AG2014" s="17" t="str">
        <f>IFERROR(VLOOKUP(MID(A2014,2,4)*1,[1]Cruces!K:L,2,0),"Verificar")</f>
        <v>Magdalena</v>
      </c>
      <c r="AH2014" s="17">
        <f t="shared" ca="1" si="547"/>
        <v>13</v>
      </c>
      <c r="AI2014" s="17" t="str">
        <f>IFERROR(VLOOKUP(U2014,[1]Cruces!$O$1:$P$6,2,0),"Sin Orden")</f>
        <v>Pendiente</v>
      </c>
      <c r="AJ2014" s="17">
        <f t="shared" si="548"/>
        <v>12</v>
      </c>
      <c r="AK2014" s="17">
        <f t="shared" si="549"/>
        <v>11</v>
      </c>
      <c r="AL2014" s="17">
        <f t="shared" si="550"/>
        <v>2020</v>
      </c>
      <c r="AM2014" s="17">
        <f t="shared" ca="1" si="551"/>
        <v>13</v>
      </c>
      <c r="AN2014" s="18" t="str">
        <f>IFERROR(VLOOKUP(R2014*1,'[1]Ordenes de Servicio'!G:K,5,0),"No Cruza")</f>
        <v>No Cruza</v>
      </c>
      <c r="AO2014" s="17">
        <f t="shared" ca="1" si="552"/>
        <v>13</v>
      </c>
      <c r="AP2014" s="17">
        <f t="shared" si="553"/>
        <v>12</v>
      </c>
      <c r="AQ2014" s="17">
        <f t="shared" si="554"/>
        <v>11</v>
      </c>
      <c r="AR2014" s="17">
        <f t="shared" si="555"/>
        <v>2020</v>
      </c>
      <c r="AS2014" s="17">
        <f t="shared" ca="1" si="556"/>
        <v>13</v>
      </c>
      <c r="AT2014" s="17" t="str">
        <f t="shared" ca="1" si="559"/>
        <v>No</v>
      </c>
      <c r="AU2014" s="17">
        <f t="shared" si="557"/>
        <v>0</v>
      </c>
      <c r="AV2014" s="17" t="str">
        <f>+VLOOKUP(B2014,[1]Cruces!S:T,2,0)</f>
        <v>7. Ejecución en Campo OS BT</v>
      </c>
    </row>
    <row r="2015" spans="1:48" hidden="1" x14ac:dyDescent="0.25">
      <c r="A2015" s="17" t="s">
        <v>3769</v>
      </c>
      <c r="B2015" s="17" t="s">
        <v>68</v>
      </c>
      <c r="C2015" s="17">
        <v>0</v>
      </c>
      <c r="D2015" s="17">
        <v>0</v>
      </c>
      <c r="E2015" s="17" t="s">
        <v>55</v>
      </c>
      <c r="F2015" s="17" t="s">
        <v>107</v>
      </c>
      <c r="G2015" s="17" t="s">
        <v>3770</v>
      </c>
      <c r="H2015" s="17">
        <v>0</v>
      </c>
      <c r="I2015" s="17" t="s">
        <v>357</v>
      </c>
      <c r="J2015" s="17" t="s">
        <v>59</v>
      </c>
      <c r="K2015" s="17" t="s">
        <v>3771</v>
      </c>
      <c r="L2015" s="17" t="s">
        <v>117</v>
      </c>
      <c r="M2015" s="17" t="s">
        <v>118</v>
      </c>
      <c r="N2015" s="17" t="s">
        <v>75</v>
      </c>
      <c r="O2015" s="17">
        <v>20200618</v>
      </c>
      <c r="P2015" s="17">
        <v>20200831</v>
      </c>
      <c r="Q2015" s="17">
        <v>1110</v>
      </c>
      <c r="R2015" s="17">
        <v>0</v>
      </c>
      <c r="S2015" s="17"/>
      <c r="T2015" s="17" t="s">
        <v>63</v>
      </c>
      <c r="U2015" s="17"/>
      <c r="V2015" s="17">
        <f t="shared" si="558"/>
        <v>1</v>
      </c>
      <c r="W2015" s="17">
        <v>1000</v>
      </c>
      <c r="X2015" s="17" t="s">
        <v>64</v>
      </c>
      <c r="Y2015" s="17" t="s">
        <v>136</v>
      </c>
      <c r="Z2015" s="17">
        <v>20200924</v>
      </c>
      <c r="AA2015" s="17" t="s">
        <v>113</v>
      </c>
      <c r="AB2015" s="17">
        <v>1</v>
      </c>
      <c r="AC2015" s="17" t="str">
        <f>IFERROR(VLOOKUP(A2015,[1]Cruces!AJ:AK,2,0),VLOOKUP(CONCATENATE(X2015,AA2015),[1]Cruces!G:H,2,0))</f>
        <v>Solicitud de Obra</v>
      </c>
      <c r="AD2015" s="17">
        <f t="shared" si="544"/>
        <v>18</v>
      </c>
      <c r="AE2015" s="17">
        <f t="shared" si="545"/>
        <v>6</v>
      </c>
      <c r="AF2015" s="17">
        <f t="shared" si="546"/>
        <v>2020</v>
      </c>
      <c r="AG2015" s="17" t="str">
        <f>IFERROR(VLOOKUP(MID(A2015,2,4)*1,[1]Cruces!K:L,2,0),"Verificar")</f>
        <v>Atlántico Norte</v>
      </c>
      <c r="AH2015" s="17">
        <f t="shared" ca="1" si="547"/>
        <v>160</v>
      </c>
      <c r="AI2015" s="17" t="str">
        <f>IFERROR(VLOOKUP(U2015,[1]Cruces!$O$1:$P$6,2,0),"Sin Orden")</f>
        <v>Sin Orden</v>
      </c>
      <c r="AJ2015" s="17">
        <f t="shared" si="548"/>
        <v>24</v>
      </c>
      <c r="AK2015" s="17">
        <f t="shared" si="549"/>
        <v>9</v>
      </c>
      <c r="AL2015" s="17">
        <f t="shared" si="550"/>
        <v>2020</v>
      </c>
      <c r="AM2015" s="17">
        <f t="shared" ca="1" si="551"/>
        <v>62</v>
      </c>
      <c r="AN2015" s="18" t="str">
        <f>IFERROR(VLOOKUP(R2015*1,'[1]Ordenes de Servicio'!G:K,5,0),"No Cruza")</f>
        <v>No Cruza</v>
      </c>
      <c r="AO2015" s="17">
        <f t="shared" ca="1" si="552"/>
        <v>62</v>
      </c>
      <c r="AP2015" s="17">
        <f t="shared" si="553"/>
        <v>31</v>
      </c>
      <c r="AQ2015" s="17">
        <f t="shared" si="554"/>
        <v>8</v>
      </c>
      <c r="AR2015" s="17">
        <f t="shared" si="555"/>
        <v>2020</v>
      </c>
      <c r="AS2015" s="17">
        <f t="shared" ca="1" si="556"/>
        <v>86</v>
      </c>
      <c r="AT2015" s="17" t="str">
        <f t="shared" ca="1" si="559"/>
        <v>No</v>
      </c>
      <c r="AU2015" s="17">
        <f t="shared" si="557"/>
        <v>24</v>
      </c>
      <c r="AV2015" s="17" t="str">
        <f>+VLOOKUP(B2015,[1]Cruces!S:T,2,0)</f>
        <v>5. Consultoría / Adjudicación</v>
      </c>
    </row>
    <row r="2016" spans="1:48" hidden="1" x14ac:dyDescent="0.25">
      <c r="A2016" s="17" t="s">
        <v>8974</v>
      </c>
      <c r="B2016" s="17" t="s">
        <v>569</v>
      </c>
      <c r="C2016" s="17">
        <v>8547575</v>
      </c>
      <c r="D2016" s="17">
        <v>0</v>
      </c>
      <c r="E2016" s="17" t="s">
        <v>55</v>
      </c>
      <c r="F2016" s="17" t="s">
        <v>126</v>
      </c>
      <c r="G2016" s="17" t="s">
        <v>8975</v>
      </c>
      <c r="H2016" s="17">
        <v>3168208217</v>
      </c>
      <c r="I2016" s="17" t="s">
        <v>71</v>
      </c>
      <c r="J2016" s="17" t="s">
        <v>59</v>
      </c>
      <c r="K2016" s="17" t="s">
        <v>8976</v>
      </c>
      <c r="L2016" s="17" t="s">
        <v>7448</v>
      </c>
      <c r="M2016" s="17" t="s">
        <v>7449</v>
      </c>
      <c r="N2016" s="17" t="s">
        <v>572</v>
      </c>
      <c r="O2016" s="17">
        <v>20200811</v>
      </c>
      <c r="P2016" s="17">
        <v>20201019</v>
      </c>
      <c r="Q2016" s="17">
        <v>3340</v>
      </c>
      <c r="R2016" s="17">
        <v>28094594</v>
      </c>
      <c r="S2016" s="17" t="s">
        <v>7072</v>
      </c>
      <c r="T2016" s="17" t="s">
        <v>63</v>
      </c>
      <c r="U2016" s="17" t="s">
        <v>91</v>
      </c>
      <c r="V2016" s="17">
        <f t="shared" si="558"/>
        <v>5</v>
      </c>
      <c r="W2016" s="17">
        <v>5000</v>
      </c>
      <c r="X2016" s="17" t="s">
        <v>89</v>
      </c>
      <c r="Y2016" s="17" t="s">
        <v>150</v>
      </c>
      <c r="Z2016" s="17">
        <v>20200815</v>
      </c>
      <c r="AA2016" s="17" t="s">
        <v>1947</v>
      </c>
      <c r="AB2016" s="17">
        <v>1</v>
      </c>
      <c r="AC2016" s="17" t="str">
        <f>IFERROR(VLOOKUP(A2016,[1]Cruces!AJ:AK,2,0),VLOOKUP(CONCATENATE(X2016,AA2016),[1]Cruces!G:H,2,0))</f>
        <v>Solicitud por BT</v>
      </c>
      <c r="AD2016" s="17">
        <f t="shared" si="544"/>
        <v>11</v>
      </c>
      <c r="AE2016" s="17">
        <f t="shared" si="545"/>
        <v>8</v>
      </c>
      <c r="AF2016" s="17">
        <f t="shared" si="546"/>
        <v>2020</v>
      </c>
      <c r="AG2016" s="17" t="str">
        <f>IFERROR(VLOOKUP(MID(A2016,2,4)*1,[1]Cruces!K:L,2,0),"Verificar")</f>
        <v>Guajira</v>
      </c>
      <c r="AH2016" s="17">
        <f t="shared" ca="1" si="547"/>
        <v>106</v>
      </c>
      <c r="AI2016" s="17" t="str">
        <f>IFERROR(VLOOKUP(U2016,[1]Cruces!$O$1:$P$6,2,0),"Sin Orden")</f>
        <v>Resuelta</v>
      </c>
      <c r="AJ2016" s="17">
        <f t="shared" si="548"/>
        <v>15</v>
      </c>
      <c r="AK2016" s="17">
        <f t="shared" si="549"/>
        <v>8</v>
      </c>
      <c r="AL2016" s="17">
        <f t="shared" si="550"/>
        <v>2020</v>
      </c>
      <c r="AM2016" s="17">
        <f t="shared" ca="1" si="551"/>
        <v>102</v>
      </c>
      <c r="AN2016" s="18" t="str">
        <f>IFERROR(VLOOKUP(R2016*1,'[1]Ordenes de Servicio'!G:K,5,0),"No Cruza")</f>
        <v>No Cruza</v>
      </c>
      <c r="AO2016" s="17">
        <f t="shared" ca="1" si="552"/>
        <v>4</v>
      </c>
      <c r="AP2016" s="17">
        <f t="shared" si="553"/>
        <v>19</v>
      </c>
      <c r="AQ2016" s="17">
        <f t="shared" si="554"/>
        <v>10</v>
      </c>
      <c r="AR2016" s="17">
        <f t="shared" si="555"/>
        <v>2020</v>
      </c>
      <c r="AS2016" s="17">
        <f t="shared" ca="1" si="556"/>
        <v>37</v>
      </c>
      <c r="AT2016" s="17" t="str">
        <f t="shared" ca="1" si="559"/>
        <v>No</v>
      </c>
      <c r="AU2016" s="17">
        <f t="shared" si="557"/>
        <v>65</v>
      </c>
      <c r="AV2016" s="17" t="str">
        <f>+VLOOKUP(B2016,[1]Cruces!S:T,2,0)</f>
        <v>1. Solicitud</v>
      </c>
    </row>
    <row r="2017" spans="1:48" hidden="1" x14ac:dyDescent="0.25">
      <c r="A2017" s="17" t="s">
        <v>8977</v>
      </c>
      <c r="B2017" s="17" t="s">
        <v>6595</v>
      </c>
      <c r="C2017" s="17">
        <v>0</v>
      </c>
      <c r="D2017" s="17">
        <v>0</v>
      </c>
      <c r="E2017" s="17" t="s">
        <v>55</v>
      </c>
      <c r="F2017" s="17" t="s">
        <v>56</v>
      </c>
      <c r="G2017" s="17" t="s">
        <v>8978</v>
      </c>
      <c r="H2017" s="17">
        <v>3145829300</v>
      </c>
      <c r="I2017" s="17" t="s">
        <v>71</v>
      </c>
      <c r="J2017" s="17" t="s">
        <v>59</v>
      </c>
      <c r="K2017" s="17" t="s">
        <v>8979</v>
      </c>
      <c r="L2017" s="17" t="s">
        <v>8009</v>
      </c>
      <c r="M2017" s="17" t="s">
        <v>8010</v>
      </c>
      <c r="N2017" s="17" t="s">
        <v>6600</v>
      </c>
      <c r="O2017" s="17">
        <v>20191108</v>
      </c>
      <c r="P2017" s="17">
        <v>20191213</v>
      </c>
      <c r="Q2017" s="17">
        <v>1110</v>
      </c>
      <c r="R2017" s="17">
        <v>27003556</v>
      </c>
      <c r="S2017" s="17" t="s">
        <v>6601</v>
      </c>
      <c r="T2017" s="17" t="s">
        <v>63</v>
      </c>
      <c r="U2017" s="17" t="s">
        <v>91</v>
      </c>
      <c r="V2017" s="17">
        <f t="shared" si="558"/>
        <v>3</v>
      </c>
      <c r="W2017" s="17">
        <v>3000</v>
      </c>
      <c r="X2017" s="17" t="s">
        <v>7065</v>
      </c>
      <c r="Y2017" s="17" t="s">
        <v>6595</v>
      </c>
      <c r="Z2017" s="17">
        <v>20191213</v>
      </c>
      <c r="AA2017" s="17" t="s">
        <v>1947</v>
      </c>
      <c r="AB2017" s="17">
        <v>1</v>
      </c>
      <c r="AC2017" s="17" t="str">
        <f>IFERROR(VLOOKUP(A2017,[1]Cruces!AJ:AK,2,0),VLOOKUP(CONCATENATE(X2017,AA2017),[1]Cruces!G:H,2,0))</f>
        <v>Solicitud por BT</v>
      </c>
      <c r="AD2017" s="17">
        <f t="shared" si="544"/>
        <v>8</v>
      </c>
      <c r="AE2017" s="17">
        <f t="shared" si="545"/>
        <v>11</v>
      </c>
      <c r="AF2017" s="17">
        <f t="shared" si="546"/>
        <v>2019</v>
      </c>
      <c r="AG2017" s="17" t="str">
        <f>IFERROR(VLOOKUP(MID(A2017,2,4)*1,[1]Cruces!K:L,2,0),"Verificar")</f>
        <v>Atlántico Norte</v>
      </c>
      <c r="AH2017" s="17">
        <f t="shared" ca="1" si="547"/>
        <v>383</v>
      </c>
      <c r="AI2017" s="17" t="str">
        <f>IFERROR(VLOOKUP(U2017,[1]Cruces!$O$1:$P$6,2,0),"Sin Orden")</f>
        <v>Resuelta</v>
      </c>
      <c r="AJ2017" s="17">
        <f t="shared" si="548"/>
        <v>13</v>
      </c>
      <c r="AK2017" s="17">
        <f t="shared" si="549"/>
        <v>12</v>
      </c>
      <c r="AL2017" s="17">
        <f t="shared" si="550"/>
        <v>2019</v>
      </c>
      <c r="AM2017" s="17">
        <f t="shared" ca="1" si="551"/>
        <v>348</v>
      </c>
      <c r="AN2017" s="18" t="str">
        <f>IFERROR(VLOOKUP(R2017*1,'[1]Ordenes de Servicio'!G:K,5,0),"No Cruza")</f>
        <v>No Cruza</v>
      </c>
      <c r="AO2017" s="17">
        <f t="shared" ca="1" si="552"/>
        <v>35</v>
      </c>
      <c r="AP2017" s="17">
        <f t="shared" si="553"/>
        <v>13</v>
      </c>
      <c r="AQ2017" s="17">
        <f t="shared" si="554"/>
        <v>12</v>
      </c>
      <c r="AR2017" s="17">
        <f t="shared" si="555"/>
        <v>2019</v>
      </c>
      <c r="AS2017" s="17">
        <f t="shared" ca="1" si="556"/>
        <v>348</v>
      </c>
      <c r="AT2017" s="17" t="str">
        <f t="shared" ca="1" si="559"/>
        <v>No</v>
      </c>
      <c r="AU2017" s="17">
        <f t="shared" si="557"/>
        <v>0</v>
      </c>
      <c r="AV2017" s="17" t="str">
        <f>+VLOOKUP(B2017,[1]Cruces!S:T,2,0)</f>
        <v>7. Ejecución en Campo OS BT</v>
      </c>
    </row>
    <row r="2018" spans="1:48" hidden="1" x14ac:dyDescent="0.25">
      <c r="A2018" s="17" t="s">
        <v>3772</v>
      </c>
      <c r="B2018" s="17" t="s">
        <v>68</v>
      </c>
      <c r="C2018" s="17">
        <v>0</v>
      </c>
      <c r="D2018" s="17">
        <v>0</v>
      </c>
      <c r="E2018" s="17" t="s">
        <v>55</v>
      </c>
      <c r="F2018" s="17" t="s">
        <v>120</v>
      </c>
      <c r="G2018" s="17" t="s">
        <v>3773</v>
      </c>
      <c r="H2018" s="17">
        <v>3165763476</v>
      </c>
      <c r="I2018" s="17" t="s">
        <v>182</v>
      </c>
      <c r="J2018" s="17" t="s">
        <v>59</v>
      </c>
      <c r="K2018" s="17" t="s">
        <v>3774</v>
      </c>
      <c r="L2018" s="17" t="s">
        <v>122</v>
      </c>
      <c r="M2018" s="17" t="s">
        <v>123</v>
      </c>
      <c r="N2018" s="17" t="s">
        <v>75</v>
      </c>
      <c r="O2018" s="17">
        <v>20180924</v>
      </c>
      <c r="P2018" s="17">
        <v>20181016</v>
      </c>
      <c r="Q2018" s="17">
        <v>1110</v>
      </c>
      <c r="R2018" s="17">
        <v>25653371</v>
      </c>
      <c r="S2018" s="17" t="s">
        <v>76</v>
      </c>
      <c r="T2018" s="17" t="s">
        <v>63</v>
      </c>
      <c r="U2018" s="17" t="s">
        <v>91</v>
      </c>
      <c r="V2018" s="17">
        <f t="shared" si="558"/>
        <v>25</v>
      </c>
      <c r="W2018" s="17">
        <v>25000</v>
      </c>
      <c r="X2018" s="17" t="s">
        <v>64</v>
      </c>
      <c r="Y2018" s="17" t="s">
        <v>136</v>
      </c>
      <c r="Z2018" s="17">
        <v>20181024</v>
      </c>
      <c r="AA2018" s="17" t="s">
        <v>78</v>
      </c>
      <c r="AB2018" s="17">
        <v>1</v>
      </c>
      <c r="AC2018" s="17" t="str">
        <f>IFERROR(VLOOKUP(A2018,[1]Cruces!AJ:AK,2,0),VLOOKUP(CONCATENATE(X2018,AA2018),[1]Cruces!G:H,2,0))</f>
        <v>Solicitud de Obra</v>
      </c>
      <c r="AD2018" s="17">
        <f t="shared" si="544"/>
        <v>24</v>
      </c>
      <c r="AE2018" s="17">
        <f t="shared" si="545"/>
        <v>9</v>
      </c>
      <c r="AF2018" s="17">
        <f t="shared" si="546"/>
        <v>2018</v>
      </c>
      <c r="AG2018" s="17" t="str">
        <f>IFERROR(VLOOKUP(MID(A2018,2,4)*1,[1]Cruces!K:L,2,0),"Verificar")</f>
        <v>Atlántico Norte</v>
      </c>
      <c r="AH2018" s="17">
        <f t="shared" ca="1" si="547"/>
        <v>793</v>
      </c>
      <c r="AI2018" s="17" t="str">
        <f>IFERROR(VLOOKUP(U2018,[1]Cruces!$O$1:$P$6,2,0),"Sin Orden")</f>
        <v>Resuelta</v>
      </c>
      <c r="AJ2018" s="17">
        <f t="shared" si="548"/>
        <v>24</v>
      </c>
      <c r="AK2018" s="17">
        <f t="shared" si="549"/>
        <v>10</v>
      </c>
      <c r="AL2018" s="17">
        <f t="shared" si="550"/>
        <v>2018</v>
      </c>
      <c r="AM2018" s="17">
        <f t="shared" ca="1" si="551"/>
        <v>763</v>
      </c>
      <c r="AN2018" s="18">
        <f>IFERROR(VLOOKUP(R2018*1,'[1]Ordenes de Servicio'!G:K,5,0),"No Cruza")</f>
        <v>43396</v>
      </c>
      <c r="AO2018" s="17">
        <f t="shared" ca="1" si="552"/>
        <v>30</v>
      </c>
      <c r="AP2018" s="17">
        <f t="shared" si="553"/>
        <v>16</v>
      </c>
      <c r="AQ2018" s="17">
        <f t="shared" si="554"/>
        <v>10</v>
      </c>
      <c r="AR2018" s="17">
        <f t="shared" si="555"/>
        <v>2018</v>
      </c>
      <c r="AS2018" s="17">
        <f t="shared" ca="1" si="556"/>
        <v>771</v>
      </c>
      <c r="AT2018" s="17" t="str">
        <f t="shared" ca="1" si="559"/>
        <v>Si</v>
      </c>
      <c r="AU2018" s="17">
        <f t="shared" si="557"/>
        <v>8</v>
      </c>
      <c r="AV2018" s="17" t="str">
        <f>+VLOOKUP(B2018,[1]Cruces!S:T,2,0)</f>
        <v>5. Consultoría / Adjudicación</v>
      </c>
    </row>
    <row r="2019" spans="1:48" hidden="1" x14ac:dyDescent="0.25">
      <c r="A2019" s="17" t="s">
        <v>3775</v>
      </c>
      <c r="B2019" s="17" t="s">
        <v>54</v>
      </c>
      <c r="C2019" s="17">
        <v>0</v>
      </c>
      <c r="D2019" s="17">
        <v>0</v>
      </c>
      <c r="E2019" s="17" t="s">
        <v>55</v>
      </c>
      <c r="F2019" s="17" t="s">
        <v>81</v>
      </c>
      <c r="G2019" s="17" t="s">
        <v>3776</v>
      </c>
      <c r="H2019" s="17">
        <v>4301034</v>
      </c>
      <c r="I2019" s="17" t="s">
        <v>116</v>
      </c>
      <c r="J2019" s="17" t="s">
        <v>59</v>
      </c>
      <c r="K2019" s="17" t="s">
        <v>3777</v>
      </c>
      <c r="L2019" s="17" t="s">
        <v>85</v>
      </c>
      <c r="M2019" s="17" t="s">
        <v>86</v>
      </c>
      <c r="N2019" s="17" t="s">
        <v>62</v>
      </c>
      <c r="O2019" s="17">
        <v>20200809</v>
      </c>
      <c r="P2019" s="17">
        <v>20200818</v>
      </c>
      <c r="Q2019" s="17">
        <v>9340</v>
      </c>
      <c r="R2019" s="17">
        <v>27977674</v>
      </c>
      <c r="S2019" s="17" t="s">
        <v>100</v>
      </c>
      <c r="T2019" s="17" t="s">
        <v>63</v>
      </c>
      <c r="U2019" s="17" t="s">
        <v>91</v>
      </c>
      <c r="V2019" s="17">
        <f t="shared" si="558"/>
        <v>265</v>
      </c>
      <c r="W2019" s="17">
        <v>265000</v>
      </c>
      <c r="X2019" s="17" t="s">
        <v>64</v>
      </c>
      <c r="Y2019" s="17" t="s">
        <v>65</v>
      </c>
      <c r="Z2019" s="17">
        <v>20200818</v>
      </c>
      <c r="AA2019" s="17" t="s">
        <v>101</v>
      </c>
      <c r="AB2019" s="17">
        <v>1</v>
      </c>
      <c r="AC2019" s="17" t="str">
        <f>IFERROR(VLOOKUP(A2019,[1]Cruces!AJ:AK,2,0),VLOOKUP(CONCATENATE(X2019,AA2019),[1]Cruces!G:H,2,0))</f>
        <v>Solicitud de Obra</v>
      </c>
      <c r="AD2019" s="17">
        <f t="shared" si="544"/>
        <v>9</v>
      </c>
      <c r="AE2019" s="17">
        <f t="shared" si="545"/>
        <v>8</v>
      </c>
      <c r="AF2019" s="17">
        <f t="shared" si="546"/>
        <v>2020</v>
      </c>
      <c r="AG2019" s="17" t="str">
        <f>IFERROR(VLOOKUP(MID(A2019,2,4)*1,[1]Cruces!K:L,2,0),"Verificar")</f>
        <v>Magdalena</v>
      </c>
      <c r="AH2019" s="17">
        <f t="shared" ca="1" si="547"/>
        <v>108</v>
      </c>
      <c r="AI2019" s="17" t="str">
        <f>IFERROR(VLOOKUP(U2019,[1]Cruces!$O$1:$P$6,2,0),"Sin Orden")</f>
        <v>Resuelta</v>
      </c>
      <c r="AJ2019" s="17">
        <f t="shared" si="548"/>
        <v>18</v>
      </c>
      <c r="AK2019" s="17">
        <f t="shared" si="549"/>
        <v>8</v>
      </c>
      <c r="AL2019" s="17">
        <f t="shared" si="550"/>
        <v>2020</v>
      </c>
      <c r="AM2019" s="17">
        <f t="shared" ca="1" si="551"/>
        <v>99</v>
      </c>
      <c r="AN2019" s="18" t="str">
        <f>IFERROR(VLOOKUP(R2019*1,'[1]Ordenes de Servicio'!G:K,5,0),"No Cruza")</f>
        <v>No Cruza</v>
      </c>
      <c r="AO2019" s="17">
        <f t="shared" ca="1" si="552"/>
        <v>9</v>
      </c>
      <c r="AP2019" s="17">
        <f t="shared" si="553"/>
        <v>18</v>
      </c>
      <c r="AQ2019" s="17">
        <f t="shared" si="554"/>
        <v>8</v>
      </c>
      <c r="AR2019" s="17">
        <f t="shared" si="555"/>
        <v>2020</v>
      </c>
      <c r="AS2019" s="17">
        <f t="shared" ca="1" si="556"/>
        <v>99</v>
      </c>
      <c r="AT2019" s="17" t="str">
        <f t="shared" ca="1" si="559"/>
        <v>No</v>
      </c>
      <c r="AU2019" s="17">
        <f t="shared" si="557"/>
        <v>0</v>
      </c>
      <c r="AV2019" s="17" t="str">
        <f>+VLOOKUP(B2019,[1]Cruces!S:T,2,0)</f>
        <v>4. Presupuesto de Obra</v>
      </c>
    </row>
    <row r="2020" spans="1:48" hidden="1" x14ac:dyDescent="0.25">
      <c r="A2020" s="17" t="s">
        <v>3778</v>
      </c>
      <c r="B2020" s="17" t="s">
        <v>68</v>
      </c>
      <c r="C2020" s="17">
        <v>2515752</v>
      </c>
      <c r="D2020" s="17">
        <v>20204700</v>
      </c>
      <c r="E2020" s="17" t="s">
        <v>93</v>
      </c>
      <c r="F2020" s="17" t="s">
        <v>107</v>
      </c>
      <c r="G2020" s="17" t="s">
        <v>2479</v>
      </c>
      <c r="H2020" s="17" t="s">
        <v>2480</v>
      </c>
      <c r="I2020" s="17" t="s">
        <v>83</v>
      </c>
      <c r="J2020" s="17" t="s">
        <v>3779</v>
      </c>
      <c r="K2020" s="17" t="s">
        <v>2481</v>
      </c>
      <c r="L2020" s="17" t="s">
        <v>145</v>
      </c>
      <c r="M2020" s="17" t="s">
        <v>146</v>
      </c>
      <c r="N2020" s="17" t="s">
        <v>75</v>
      </c>
      <c r="O2020" s="17">
        <v>20190806</v>
      </c>
      <c r="P2020" s="17">
        <v>20191209</v>
      </c>
      <c r="Q2020" s="17">
        <v>7541</v>
      </c>
      <c r="R2020" s="17">
        <v>26597372</v>
      </c>
      <c r="S2020" s="17" t="s">
        <v>100</v>
      </c>
      <c r="T2020" s="17" t="s">
        <v>63</v>
      </c>
      <c r="U2020" s="17" t="s">
        <v>91</v>
      </c>
      <c r="V2020" s="17">
        <f t="shared" si="558"/>
        <v>120</v>
      </c>
      <c r="W2020" s="17">
        <v>120000</v>
      </c>
      <c r="X2020" s="17" t="s">
        <v>89</v>
      </c>
      <c r="Y2020" s="17" t="s">
        <v>136</v>
      </c>
      <c r="Z2020" s="17">
        <v>20191220</v>
      </c>
      <c r="AA2020" s="17" t="s">
        <v>101</v>
      </c>
      <c r="AB2020" s="17">
        <v>1</v>
      </c>
      <c r="AC2020" s="17" t="str">
        <f>IFERROR(VLOOKUP(A2020,[1]Cruces!AJ:AK,2,0),VLOOKUP(CONCATENATE(X2020,AA2020),[1]Cruces!G:H,2,0))</f>
        <v>Solicitud de Obra</v>
      </c>
      <c r="AD2020" s="17">
        <f t="shared" si="544"/>
        <v>6</v>
      </c>
      <c r="AE2020" s="17">
        <f t="shared" si="545"/>
        <v>8</v>
      </c>
      <c r="AF2020" s="17">
        <f t="shared" si="546"/>
        <v>2019</v>
      </c>
      <c r="AG2020" s="17" t="str">
        <f>IFERROR(VLOOKUP(MID(A2020,2,4)*1,[1]Cruces!K:L,2,0),"Verificar")</f>
        <v>Atlántico Sur</v>
      </c>
      <c r="AH2020" s="17">
        <f t="shared" ca="1" si="547"/>
        <v>477</v>
      </c>
      <c r="AI2020" s="17" t="str">
        <f>IFERROR(VLOOKUP(U2020,[1]Cruces!$O$1:$P$6,2,0),"Sin Orden")</f>
        <v>Resuelta</v>
      </c>
      <c r="AJ2020" s="17">
        <f t="shared" si="548"/>
        <v>20</v>
      </c>
      <c r="AK2020" s="17">
        <f t="shared" si="549"/>
        <v>12</v>
      </c>
      <c r="AL2020" s="17">
        <f t="shared" si="550"/>
        <v>2019</v>
      </c>
      <c r="AM2020" s="17">
        <f t="shared" ca="1" si="551"/>
        <v>341</v>
      </c>
      <c r="AN2020" s="18" t="str">
        <f>IFERROR(VLOOKUP(R2020*1,'[1]Ordenes de Servicio'!G:K,5,0),"No Cruza")</f>
        <v>No Cruza</v>
      </c>
      <c r="AO2020" s="17">
        <f t="shared" ca="1" si="552"/>
        <v>136</v>
      </c>
      <c r="AP2020" s="17">
        <f t="shared" si="553"/>
        <v>9</v>
      </c>
      <c r="AQ2020" s="17">
        <f t="shared" si="554"/>
        <v>12</v>
      </c>
      <c r="AR2020" s="17">
        <f t="shared" si="555"/>
        <v>2019</v>
      </c>
      <c r="AS2020" s="17">
        <f t="shared" ca="1" si="556"/>
        <v>352</v>
      </c>
      <c r="AT2020" s="17" t="str">
        <f t="shared" ca="1" si="559"/>
        <v>No</v>
      </c>
      <c r="AU2020" s="17">
        <f t="shared" si="557"/>
        <v>11</v>
      </c>
      <c r="AV2020" s="17" t="str">
        <f>+VLOOKUP(B2020,[1]Cruces!S:T,2,0)</f>
        <v>5. Consultoría / Adjudicación</v>
      </c>
    </row>
    <row r="2021" spans="1:48" hidden="1" x14ac:dyDescent="0.25">
      <c r="A2021" s="17" t="s">
        <v>3780</v>
      </c>
      <c r="B2021" s="17" t="s">
        <v>54</v>
      </c>
      <c r="C2021" s="17">
        <v>0</v>
      </c>
      <c r="D2021" s="17">
        <v>0</v>
      </c>
      <c r="E2021" s="17" t="s">
        <v>55</v>
      </c>
      <c r="F2021" s="17" t="s">
        <v>81</v>
      </c>
      <c r="G2021" s="17" t="s">
        <v>3781</v>
      </c>
      <c r="H2021" s="17">
        <v>3117141110</v>
      </c>
      <c r="I2021" s="17" t="s">
        <v>116</v>
      </c>
      <c r="J2021" s="17" t="s">
        <v>59</v>
      </c>
      <c r="K2021" s="17" t="s">
        <v>3782</v>
      </c>
      <c r="L2021" s="17" t="s">
        <v>85</v>
      </c>
      <c r="M2021" s="17" t="s">
        <v>86</v>
      </c>
      <c r="N2021" s="17" t="s">
        <v>62</v>
      </c>
      <c r="O2021" s="17">
        <v>20201109</v>
      </c>
      <c r="P2021" s="17">
        <v>20201119</v>
      </c>
      <c r="Q2021" s="17">
        <v>3410</v>
      </c>
      <c r="R2021" s="17">
        <v>28279289</v>
      </c>
      <c r="S2021" s="17" t="s">
        <v>100</v>
      </c>
      <c r="T2021" s="17" t="s">
        <v>63</v>
      </c>
      <c r="U2021" s="17" t="s">
        <v>91</v>
      </c>
      <c r="V2021" s="17">
        <f t="shared" si="558"/>
        <v>30</v>
      </c>
      <c r="W2021" s="17">
        <v>30000</v>
      </c>
      <c r="X2021" s="17" t="s">
        <v>64</v>
      </c>
      <c r="Y2021" s="17" t="s">
        <v>65</v>
      </c>
      <c r="Z2021" s="17">
        <v>20201119</v>
      </c>
      <c r="AA2021" s="17" t="s">
        <v>78</v>
      </c>
      <c r="AB2021" s="17">
        <v>1</v>
      </c>
      <c r="AC2021" s="17" t="str">
        <f>IFERROR(VLOOKUP(A2021,[1]Cruces!AJ:AK,2,0),VLOOKUP(CONCATENATE(X2021,AA2021),[1]Cruces!G:H,2,0))</f>
        <v>Solicitud de Obra</v>
      </c>
      <c r="AD2021" s="17">
        <f t="shared" si="544"/>
        <v>9</v>
      </c>
      <c r="AE2021" s="17">
        <f t="shared" si="545"/>
        <v>11</v>
      </c>
      <c r="AF2021" s="17">
        <f t="shared" si="546"/>
        <v>2020</v>
      </c>
      <c r="AG2021" s="17" t="str">
        <f>IFERROR(VLOOKUP(MID(A2021,2,4)*1,[1]Cruces!K:L,2,0),"Verificar")</f>
        <v>Magdalena</v>
      </c>
      <c r="AH2021" s="17">
        <f t="shared" ca="1" si="547"/>
        <v>16</v>
      </c>
      <c r="AI2021" s="17" t="str">
        <f>IFERROR(VLOOKUP(U2021,[1]Cruces!$O$1:$P$6,2,0),"Sin Orden")</f>
        <v>Resuelta</v>
      </c>
      <c r="AJ2021" s="17">
        <f t="shared" si="548"/>
        <v>19</v>
      </c>
      <c r="AK2021" s="17">
        <f t="shared" si="549"/>
        <v>11</v>
      </c>
      <c r="AL2021" s="17">
        <f t="shared" si="550"/>
        <v>2020</v>
      </c>
      <c r="AM2021" s="17">
        <f t="shared" ca="1" si="551"/>
        <v>6</v>
      </c>
      <c r="AN2021" s="18" t="str">
        <f>IFERROR(VLOOKUP(R2021*1,'[1]Ordenes de Servicio'!G:K,5,0),"No Cruza")</f>
        <v>No Cruza</v>
      </c>
      <c r="AO2021" s="17">
        <f t="shared" ca="1" si="552"/>
        <v>10</v>
      </c>
      <c r="AP2021" s="17">
        <f t="shared" si="553"/>
        <v>19</v>
      </c>
      <c r="AQ2021" s="17">
        <f t="shared" si="554"/>
        <v>11</v>
      </c>
      <c r="AR2021" s="17">
        <f t="shared" si="555"/>
        <v>2020</v>
      </c>
      <c r="AS2021" s="17">
        <f t="shared" ca="1" si="556"/>
        <v>6</v>
      </c>
      <c r="AT2021" s="17" t="str">
        <f t="shared" ca="1" si="559"/>
        <v>No</v>
      </c>
      <c r="AU2021" s="17">
        <f t="shared" si="557"/>
        <v>0</v>
      </c>
      <c r="AV2021" s="17" t="str">
        <f>+VLOOKUP(B2021,[1]Cruces!S:T,2,0)</f>
        <v>4. Presupuesto de Obra</v>
      </c>
    </row>
    <row r="2022" spans="1:48" hidden="1" x14ac:dyDescent="0.25">
      <c r="A2022" s="17" t="s">
        <v>10580</v>
      </c>
      <c r="B2022" s="17" t="s">
        <v>68</v>
      </c>
      <c r="C2022" s="17">
        <v>0</v>
      </c>
      <c r="D2022" s="17">
        <v>0</v>
      </c>
      <c r="E2022" s="17" t="s">
        <v>55</v>
      </c>
      <c r="F2022" s="17" t="s">
        <v>932</v>
      </c>
      <c r="G2022" s="17" t="s">
        <v>10581</v>
      </c>
      <c r="H2022" s="17">
        <v>3197196055</v>
      </c>
      <c r="I2022" s="17" t="s">
        <v>71</v>
      </c>
      <c r="J2022" s="17" t="s">
        <v>59</v>
      </c>
      <c r="K2022" s="17" t="s">
        <v>10582</v>
      </c>
      <c r="L2022" s="17" t="s">
        <v>935</v>
      </c>
      <c r="M2022" s="17" t="s">
        <v>936</v>
      </c>
      <c r="N2022" s="17" t="s">
        <v>75</v>
      </c>
      <c r="O2022" s="17">
        <v>20200831</v>
      </c>
      <c r="P2022" s="17">
        <v>20201109</v>
      </c>
      <c r="Q2022" s="17">
        <v>3410</v>
      </c>
      <c r="R2022" s="17">
        <v>28112734</v>
      </c>
      <c r="S2022" s="17" t="s">
        <v>100</v>
      </c>
      <c r="T2022" s="17" t="s">
        <v>63</v>
      </c>
      <c r="U2022" s="17" t="s">
        <v>91</v>
      </c>
      <c r="V2022" s="17">
        <f t="shared" si="558"/>
        <v>15</v>
      </c>
      <c r="W2022" s="17">
        <v>15000</v>
      </c>
      <c r="X2022" s="17" t="s">
        <v>64</v>
      </c>
      <c r="Y2022" s="17" t="s">
        <v>68</v>
      </c>
      <c r="Z2022" s="17">
        <v>20201109</v>
      </c>
      <c r="AA2022" s="17" t="s">
        <v>78</v>
      </c>
      <c r="AB2022" s="17">
        <v>1</v>
      </c>
      <c r="AC2022" s="17" t="str">
        <f>IFERROR(VLOOKUP(A2022,[1]Cruces!AJ:AK,2,0),VLOOKUP(CONCATENATE(X2022,AA2022),[1]Cruces!G:H,2,0))</f>
        <v>Exp BMT</v>
      </c>
      <c r="AD2022" s="17">
        <f t="shared" si="544"/>
        <v>31</v>
      </c>
      <c r="AE2022" s="17">
        <f t="shared" si="545"/>
        <v>8</v>
      </c>
      <c r="AF2022" s="17">
        <f t="shared" si="546"/>
        <v>2020</v>
      </c>
      <c r="AG2022" s="17" t="str">
        <f>IFERROR(VLOOKUP(MID(A2022,2,4)*1,[1]Cruces!K:L,2,0),"Verificar")</f>
        <v>Magdalena</v>
      </c>
      <c r="AH2022" s="17">
        <f t="shared" ca="1" si="547"/>
        <v>86</v>
      </c>
      <c r="AI2022" s="17" t="str">
        <f>IFERROR(VLOOKUP(U2022,[1]Cruces!$O$1:$P$6,2,0),"Sin Orden")</f>
        <v>Resuelta</v>
      </c>
      <c r="AJ2022" s="17">
        <f t="shared" si="548"/>
        <v>9</v>
      </c>
      <c r="AK2022" s="17">
        <f t="shared" si="549"/>
        <v>11</v>
      </c>
      <c r="AL2022" s="17">
        <f t="shared" si="550"/>
        <v>2020</v>
      </c>
      <c r="AM2022" s="17">
        <f t="shared" ca="1" si="551"/>
        <v>16</v>
      </c>
      <c r="AN2022" s="18" t="str">
        <f>IFERROR(VLOOKUP(R2022*1,'[1]Ordenes de Servicio'!G:K,5,0),"No Cruza")</f>
        <v>No Cruza</v>
      </c>
      <c r="AO2022" s="17">
        <f t="shared" ca="1" si="552"/>
        <v>70</v>
      </c>
      <c r="AP2022" s="17">
        <f t="shared" si="553"/>
        <v>9</v>
      </c>
      <c r="AQ2022" s="17">
        <f t="shared" si="554"/>
        <v>11</v>
      </c>
      <c r="AR2022" s="17">
        <f t="shared" si="555"/>
        <v>2020</v>
      </c>
      <c r="AS2022" s="17">
        <f t="shared" ca="1" si="556"/>
        <v>16</v>
      </c>
      <c r="AT2022" s="17" t="str">
        <f t="shared" ca="1" si="559"/>
        <v>No</v>
      </c>
      <c r="AU2022" s="17">
        <f t="shared" si="557"/>
        <v>0</v>
      </c>
      <c r="AV2022" s="17" t="str">
        <f>+VLOOKUP(B2022,[1]Cruces!S:T,2,0)</f>
        <v>5. Consultoría / Adjudicación</v>
      </c>
    </row>
    <row r="2023" spans="1:48" x14ac:dyDescent="0.25">
      <c r="A2023" s="17" t="s">
        <v>8980</v>
      </c>
      <c r="B2023" s="17" t="s">
        <v>7266</v>
      </c>
      <c r="C2023" s="17">
        <v>0</v>
      </c>
      <c r="D2023" s="17">
        <v>0</v>
      </c>
      <c r="E2023" s="17" t="s">
        <v>55</v>
      </c>
      <c r="F2023" s="17" t="s">
        <v>56</v>
      </c>
      <c r="G2023" s="17" t="s">
        <v>8981</v>
      </c>
      <c r="H2023" s="17">
        <v>3004631448</v>
      </c>
      <c r="I2023" s="17" t="s">
        <v>71</v>
      </c>
      <c r="J2023" s="17" t="s">
        <v>59</v>
      </c>
      <c r="K2023" s="17" t="s">
        <v>97</v>
      </c>
      <c r="L2023" s="17" t="s">
        <v>8982</v>
      </c>
      <c r="M2023" s="17" t="s">
        <v>8983</v>
      </c>
      <c r="N2023" s="17" t="s">
        <v>7268</v>
      </c>
      <c r="O2023" s="17">
        <v>20201026</v>
      </c>
      <c r="P2023" s="17">
        <v>20201120</v>
      </c>
      <c r="Q2023" s="17">
        <v>1210</v>
      </c>
      <c r="R2023" s="17">
        <v>28252645</v>
      </c>
      <c r="S2023" s="17" t="s">
        <v>6601</v>
      </c>
      <c r="T2023" s="17" t="s">
        <v>63</v>
      </c>
      <c r="U2023" s="17" t="s">
        <v>91</v>
      </c>
      <c r="V2023" s="17">
        <f t="shared" si="558"/>
        <v>3</v>
      </c>
      <c r="W2023" s="17">
        <v>3000</v>
      </c>
      <c r="X2023" s="17" t="s">
        <v>7065</v>
      </c>
      <c r="Y2023" s="17" t="s">
        <v>7266</v>
      </c>
      <c r="Z2023" s="17">
        <v>20201120</v>
      </c>
      <c r="AA2023" s="17" t="s">
        <v>1947</v>
      </c>
      <c r="AB2023" s="17">
        <v>1</v>
      </c>
      <c r="AC2023" s="17" t="str">
        <f>IFERROR(VLOOKUP(A2023,[1]Cruces!AJ:AK,2,0),VLOOKUP(CONCATENATE(X2023,AA2023),[1]Cruces!G:H,2,0))</f>
        <v>Solicitud por BT</v>
      </c>
      <c r="AD2023" s="17">
        <f t="shared" si="544"/>
        <v>26</v>
      </c>
      <c r="AE2023" s="17">
        <f t="shared" si="545"/>
        <v>10</v>
      </c>
      <c r="AF2023" s="17">
        <f t="shared" si="546"/>
        <v>2020</v>
      </c>
      <c r="AG2023" s="17" t="str">
        <f>IFERROR(VLOOKUP(MID(A2023,2,4)*1,[1]Cruces!K:L,2,0),"Verificar")</f>
        <v>Atlántico Sur</v>
      </c>
      <c r="AH2023" s="17">
        <f t="shared" ca="1" si="547"/>
        <v>30</v>
      </c>
      <c r="AI2023" s="17" t="str">
        <f>IFERROR(VLOOKUP(U2023,[1]Cruces!$O$1:$P$6,2,0),"Sin Orden")</f>
        <v>Resuelta</v>
      </c>
      <c r="AJ2023" s="17">
        <f t="shared" si="548"/>
        <v>20</v>
      </c>
      <c r="AK2023" s="17">
        <f t="shared" si="549"/>
        <v>11</v>
      </c>
      <c r="AL2023" s="17">
        <f t="shared" si="550"/>
        <v>2020</v>
      </c>
      <c r="AM2023" s="17">
        <f t="shared" ca="1" si="551"/>
        <v>5</v>
      </c>
      <c r="AN2023" s="18">
        <f>IFERROR(VLOOKUP(R2023*1,'[1]Ordenes de Servicio'!G:K,5,0),"No Cruza")</f>
        <v>44130</v>
      </c>
      <c r="AO2023" s="17">
        <f t="shared" ca="1" si="552"/>
        <v>25</v>
      </c>
      <c r="AP2023" s="17">
        <f t="shared" si="553"/>
        <v>20</v>
      </c>
      <c r="AQ2023" s="17">
        <f t="shared" si="554"/>
        <v>11</v>
      </c>
      <c r="AR2023" s="17">
        <f t="shared" si="555"/>
        <v>2020</v>
      </c>
      <c r="AS2023" s="17">
        <f t="shared" ca="1" si="556"/>
        <v>5</v>
      </c>
      <c r="AT2023" s="17" t="str">
        <f t="shared" ca="1" si="559"/>
        <v>No</v>
      </c>
      <c r="AU2023" s="17">
        <f t="shared" si="557"/>
        <v>0</v>
      </c>
      <c r="AV2023" s="17" t="str">
        <f>+VLOOKUP(B2023,[1]Cruces!S:T,2,0)</f>
        <v>9. Contratación</v>
      </c>
    </row>
    <row r="2024" spans="1:48" hidden="1" x14ac:dyDescent="0.25">
      <c r="A2024" s="17" t="s">
        <v>3783</v>
      </c>
      <c r="B2024" s="17" t="s">
        <v>203</v>
      </c>
      <c r="C2024" s="17">
        <v>0</v>
      </c>
      <c r="D2024" s="17">
        <v>0</v>
      </c>
      <c r="E2024" s="17" t="s">
        <v>55</v>
      </c>
      <c r="F2024" s="17" t="s">
        <v>107</v>
      </c>
      <c r="G2024" s="17" t="s">
        <v>3784</v>
      </c>
      <c r="H2024" s="17">
        <v>0</v>
      </c>
      <c r="I2024" s="17" t="s">
        <v>116</v>
      </c>
      <c r="J2024" s="17" t="s">
        <v>59</v>
      </c>
      <c r="K2024" s="17" t="s">
        <v>3785</v>
      </c>
      <c r="L2024" s="17" t="s">
        <v>205</v>
      </c>
      <c r="M2024" s="17" t="s">
        <v>206</v>
      </c>
      <c r="N2024" s="17" t="s">
        <v>207</v>
      </c>
      <c r="O2024" s="17">
        <v>20160120</v>
      </c>
      <c r="P2024" s="17">
        <v>20160302</v>
      </c>
      <c r="Q2024" s="17">
        <v>1110</v>
      </c>
      <c r="R2024" s="17">
        <v>22400208</v>
      </c>
      <c r="S2024" s="17" t="s">
        <v>76</v>
      </c>
      <c r="T2024" s="17" t="s">
        <v>63</v>
      </c>
      <c r="U2024" s="17" t="s">
        <v>91</v>
      </c>
      <c r="V2024" s="17">
        <f t="shared" si="558"/>
        <v>225</v>
      </c>
      <c r="W2024" s="17">
        <v>225000</v>
      </c>
      <c r="X2024" s="17" t="s">
        <v>64</v>
      </c>
      <c r="Y2024" s="17" t="s">
        <v>203</v>
      </c>
      <c r="Z2024" s="17">
        <v>20160302</v>
      </c>
      <c r="AA2024" s="17" t="s">
        <v>101</v>
      </c>
      <c r="AB2024" s="17">
        <v>1</v>
      </c>
      <c r="AC2024" s="17" t="str">
        <f>IFERROR(VLOOKUP(A2024,[1]Cruces!AJ:AK,2,0),VLOOKUP(CONCATENATE(X2024,AA2024),[1]Cruces!G:H,2,0))</f>
        <v>Solicitud de Obra</v>
      </c>
      <c r="AD2024" s="17">
        <f t="shared" si="544"/>
        <v>20</v>
      </c>
      <c r="AE2024" s="17">
        <f t="shared" si="545"/>
        <v>1</v>
      </c>
      <c r="AF2024" s="17">
        <f t="shared" si="546"/>
        <v>2016</v>
      </c>
      <c r="AG2024" s="17" t="str">
        <f>IFERROR(VLOOKUP(MID(A2024,2,4)*1,[1]Cruces!K:L,2,0),"Verificar")</f>
        <v>Atlántico Norte</v>
      </c>
      <c r="AH2024" s="17">
        <f t="shared" ca="1" si="547"/>
        <v>1771</v>
      </c>
      <c r="AI2024" s="17" t="str">
        <f>IFERROR(VLOOKUP(U2024,[1]Cruces!$O$1:$P$6,2,0),"Sin Orden")</f>
        <v>Resuelta</v>
      </c>
      <c r="AJ2024" s="17">
        <f t="shared" si="548"/>
        <v>2</v>
      </c>
      <c r="AK2024" s="17">
        <f t="shared" si="549"/>
        <v>3</v>
      </c>
      <c r="AL2024" s="17">
        <f t="shared" si="550"/>
        <v>2016</v>
      </c>
      <c r="AM2024" s="17">
        <f t="shared" ca="1" si="551"/>
        <v>1729</v>
      </c>
      <c r="AN2024" s="18" t="str">
        <f>IFERROR(VLOOKUP(R2024*1,'[1]Ordenes de Servicio'!G:K,5,0),"No Cruza")</f>
        <v>No Cruza</v>
      </c>
      <c r="AO2024" s="17">
        <f t="shared" ca="1" si="552"/>
        <v>42</v>
      </c>
      <c r="AP2024" s="17">
        <f t="shared" si="553"/>
        <v>2</v>
      </c>
      <c r="AQ2024" s="17">
        <f t="shared" si="554"/>
        <v>3</v>
      </c>
      <c r="AR2024" s="17">
        <f t="shared" si="555"/>
        <v>2016</v>
      </c>
      <c r="AS2024" s="17">
        <f t="shared" ca="1" si="556"/>
        <v>1729</v>
      </c>
      <c r="AT2024" s="17" t="str">
        <f t="shared" ca="1" si="559"/>
        <v>Si</v>
      </c>
      <c r="AU2024" s="17">
        <f t="shared" si="557"/>
        <v>0</v>
      </c>
      <c r="AV2024" s="17" t="str">
        <f>+VLOOKUP(B2024,[1]Cruces!S:T,2,0)</f>
        <v>6. Ejecución y Seguimiento de Obra</v>
      </c>
    </row>
    <row r="2025" spans="1:48" hidden="1" x14ac:dyDescent="0.25">
      <c r="A2025" s="17" t="s">
        <v>3786</v>
      </c>
      <c r="B2025" s="17" t="s">
        <v>68</v>
      </c>
      <c r="C2025" s="17">
        <v>2005366</v>
      </c>
      <c r="D2025" s="17">
        <v>20091289</v>
      </c>
      <c r="E2025" s="17" t="s">
        <v>93</v>
      </c>
      <c r="F2025" s="17" t="s">
        <v>94</v>
      </c>
      <c r="G2025" s="17" t="s">
        <v>95</v>
      </c>
      <c r="H2025" s="17">
        <v>3003360026</v>
      </c>
      <c r="I2025" s="17" t="s">
        <v>83</v>
      </c>
      <c r="J2025" s="17" t="s">
        <v>3787</v>
      </c>
      <c r="K2025" s="17" t="s">
        <v>97</v>
      </c>
      <c r="L2025" s="17" t="s">
        <v>98</v>
      </c>
      <c r="M2025" s="17" t="s">
        <v>99</v>
      </c>
      <c r="N2025" s="17" t="s">
        <v>75</v>
      </c>
      <c r="O2025" s="17">
        <v>20180301</v>
      </c>
      <c r="P2025" s="17">
        <v>20180509</v>
      </c>
      <c r="Q2025" s="17">
        <v>9510</v>
      </c>
      <c r="R2025" s="17">
        <v>25528454</v>
      </c>
      <c r="S2025" s="17" t="s">
        <v>76</v>
      </c>
      <c r="T2025" s="17" t="s">
        <v>63</v>
      </c>
      <c r="U2025" s="17" t="s">
        <v>88</v>
      </c>
      <c r="V2025" s="17">
        <f t="shared" si="558"/>
        <v>525</v>
      </c>
      <c r="W2025" s="17">
        <v>525000</v>
      </c>
      <c r="X2025" s="17" t="s">
        <v>89</v>
      </c>
      <c r="Y2025" s="17" t="s">
        <v>105</v>
      </c>
      <c r="Z2025" s="17">
        <v>20180927</v>
      </c>
      <c r="AA2025" s="17" t="s">
        <v>101</v>
      </c>
      <c r="AB2025" s="17">
        <v>1</v>
      </c>
      <c r="AC2025" s="17" t="str">
        <f>IFERROR(VLOOKUP(A2025,[1]Cruces!AJ:AK,2,0),VLOOKUP(CONCATENATE(X2025,AA2025),[1]Cruces!G:H,2,0))</f>
        <v>Solicitud de Obra</v>
      </c>
      <c r="AD2025" s="17">
        <f t="shared" si="544"/>
        <v>1</v>
      </c>
      <c r="AE2025" s="17">
        <f t="shared" si="545"/>
        <v>3</v>
      </c>
      <c r="AF2025" s="17">
        <f t="shared" si="546"/>
        <v>2018</v>
      </c>
      <c r="AG2025" s="17" t="str">
        <f>IFERROR(VLOOKUP(MID(A2025,2,4)*1,[1]Cruces!K:L,2,0),"Verificar")</f>
        <v>Atlántico Norte</v>
      </c>
      <c r="AH2025" s="17">
        <f t="shared" ca="1" si="547"/>
        <v>1000</v>
      </c>
      <c r="AI2025" s="17" t="str">
        <f>IFERROR(VLOOKUP(U2025,[1]Cruces!$O$1:$P$6,2,0),"Sin Orden")</f>
        <v>Resuelta</v>
      </c>
      <c r="AJ2025" s="17">
        <f t="shared" si="548"/>
        <v>27</v>
      </c>
      <c r="AK2025" s="17">
        <f t="shared" si="549"/>
        <v>9</v>
      </c>
      <c r="AL2025" s="17">
        <f t="shared" si="550"/>
        <v>2018</v>
      </c>
      <c r="AM2025" s="17">
        <f t="shared" ca="1" si="551"/>
        <v>790</v>
      </c>
      <c r="AN2025" s="18" t="str">
        <f>IFERROR(VLOOKUP(R2025*1,'[1]Ordenes de Servicio'!G:K,5,0),"No Cruza")</f>
        <v>No Cruza</v>
      </c>
      <c r="AO2025" s="17">
        <f t="shared" ca="1" si="552"/>
        <v>210</v>
      </c>
      <c r="AP2025" s="17">
        <f t="shared" si="553"/>
        <v>9</v>
      </c>
      <c r="AQ2025" s="17">
        <f t="shared" si="554"/>
        <v>5</v>
      </c>
      <c r="AR2025" s="17">
        <f t="shared" si="555"/>
        <v>2018</v>
      </c>
      <c r="AS2025" s="17">
        <f t="shared" ca="1" si="556"/>
        <v>931</v>
      </c>
      <c r="AT2025" s="17" t="str">
        <f t="shared" ca="1" si="559"/>
        <v>Si</v>
      </c>
      <c r="AU2025" s="17">
        <f t="shared" si="557"/>
        <v>141</v>
      </c>
      <c r="AV2025" s="17" t="str">
        <f>+VLOOKUP(B2025,[1]Cruces!S:T,2,0)</f>
        <v>5. Consultoría / Adjudicación</v>
      </c>
    </row>
    <row r="2026" spans="1:48" hidden="1" x14ac:dyDescent="0.25">
      <c r="A2026" s="17" t="s">
        <v>3788</v>
      </c>
      <c r="B2026" s="17" t="s">
        <v>68</v>
      </c>
      <c r="C2026" s="17">
        <v>5242707</v>
      </c>
      <c r="D2026" s="17">
        <v>0</v>
      </c>
      <c r="E2026" s="17" t="s">
        <v>55</v>
      </c>
      <c r="F2026" s="17" t="s">
        <v>232</v>
      </c>
      <c r="G2026" s="17" t="s">
        <v>3789</v>
      </c>
      <c r="H2026" s="17" t="s">
        <v>3790</v>
      </c>
      <c r="I2026" s="17" t="s">
        <v>182</v>
      </c>
      <c r="J2026" s="17" t="s">
        <v>59</v>
      </c>
      <c r="K2026" s="17" t="s">
        <v>3791</v>
      </c>
      <c r="L2026" s="17" t="s">
        <v>280</v>
      </c>
      <c r="M2026" s="17" t="s">
        <v>281</v>
      </c>
      <c r="N2026" s="17" t="s">
        <v>75</v>
      </c>
      <c r="O2026" s="17">
        <v>20200205</v>
      </c>
      <c r="P2026" s="17">
        <v>20200305</v>
      </c>
      <c r="Q2026" s="17">
        <v>9520</v>
      </c>
      <c r="R2026" s="17">
        <v>28031952</v>
      </c>
      <c r="S2026" s="17" t="s">
        <v>76</v>
      </c>
      <c r="T2026" s="17" t="s">
        <v>63</v>
      </c>
      <c r="U2026" s="17" t="s">
        <v>91</v>
      </c>
      <c r="V2026" s="17">
        <f t="shared" si="558"/>
        <v>90</v>
      </c>
      <c r="W2026" s="17">
        <v>90000</v>
      </c>
      <c r="X2026" s="17" t="s">
        <v>89</v>
      </c>
      <c r="Y2026" s="17" t="s">
        <v>150</v>
      </c>
      <c r="Z2026" s="17">
        <v>20200910</v>
      </c>
      <c r="AA2026" s="17" t="s">
        <v>78</v>
      </c>
      <c r="AB2026" s="17">
        <v>1</v>
      </c>
      <c r="AC2026" s="17" t="str">
        <f>IFERROR(VLOOKUP(A2026,[1]Cruces!AJ:AK,2,0),VLOOKUP(CONCATENATE(X2026,AA2026),[1]Cruces!G:H,2,0))</f>
        <v>Solicitud de Obra</v>
      </c>
      <c r="AD2026" s="17">
        <f t="shared" si="544"/>
        <v>5</v>
      </c>
      <c r="AE2026" s="17">
        <f t="shared" si="545"/>
        <v>2</v>
      </c>
      <c r="AF2026" s="17">
        <f t="shared" si="546"/>
        <v>2020</v>
      </c>
      <c r="AG2026" s="17" t="str">
        <f>IFERROR(VLOOKUP(MID(A2026,2,4)*1,[1]Cruces!K:L,2,0),"Verificar")</f>
        <v>Atlántico Sur</v>
      </c>
      <c r="AH2026" s="17">
        <f t="shared" ca="1" si="547"/>
        <v>294</v>
      </c>
      <c r="AI2026" s="17" t="str">
        <f>IFERROR(VLOOKUP(U2026,[1]Cruces!$O$1:$P$6,2,0),"Sin Orden")</f>
        <v>Resuelta</v>
      </c>
      <c r="AJ2026" s="17">
        <f t="shared" si="548"/>
        <v>10</v>
      </c>
      <c r="AK2026" s="17">
        <f t="shared" si="549"/>
        <v>9</v>
      </c>
      <c r="AL2026" s="17">
        <f t="shared" si="550"/>
        <v>2020</v>
      </c>
      <c r="AM2026" s="17">
        <f t="shared" ca="1" si="551"/>
        <v>76</v>
      </c>
      <c r="AN2026" s="18">
        <f>IFERROR(VLOOKUP(R2026*1,'[1]Ordenes de Servicio'!G:K,5,0),"No Cruza")</f>
        <v>44064</v>
      </c>
      <c r="AO2026" s="17">
        <f t="shared" ca="1" si="552"/>
        <v>218</v>
      </c>
      <c r="AP2026" s="17">
        <f t="shared" si="553"/>
        <v>5</v>
      </c>
      <c r="AQ2026" s="17">
        <f t="shared" si="554"/>
        <v>3</v>
      </c>
      <c r="AR2026" s="17">
        <f t="shared" si="555"/>
        <v>2020</v>
      </c>
      <c r="AS2026" s="17">
        <f t="shared" ca="1" si="556"/>
        <v>265</v>
      </c>
      <c r="AT2026" s="17" t="str">
        <f t="shared" ca="1" si="559"/>
        <v>No</v>
      </c>
      <c r="AU2026" s="17">
        <f t="shared" si="557"/>
        <v>189</v>
      </c>
      <c r="AV2026" s="17" t="str">
        <f>+VLOOKUP(B2026,[1]Cruces!S:T,2,0)</f>
        <v>5. Consultoría / Adjudicación</v>
      </c>
    </row>
    <row r="2027" spans="1:48" hidden="1" x14ac:dyDescent="0.25">
      <c r="A2027" s="17" t="s">
        <v>3792</v>
      </c>
      <c r="B2027" s="17" t="s">
        <v>68</v>
      </c>
      <c r="C2027" s="17">
        <v>0</v>
      </c>
      <c r="D2027" s="17">
        <v>0</v>
      </c>
      <c r="E2027" s="17" t="s">
        <v>55</v>
      </c>
      <c r="F2027" s="17" t="s">
        <v>126</v>
      </c>
      <c r="G2027" s="17" t="s">
        <v>3793</v>
      </c>
      <c r="H2027" s="17">
        <v>3205798772</v>
      </c>
      <c r="I2027" s="17" t="s">
        <v>71</v>
      </c>
      <c r="J2027" s="17" t="s">
        <v>59</v>
      </c>
      <c r="K2027" s="17" t="s">
        <v>3794</v>
      </c>
      <c r="L2027" s="17" t="s">
        <v>129</v>
      </c>
      <c r="M2027" s="17" t="s">
        <v>130</v>
      </c>
      <c r="N2027" s="17" t="s">
        <v>75</v>
      </c>
      <c r="O2027" s="17">
        <v>20200630</v>
      </c>
      <c r="P2027" s="17">
        <v>20200731</v>
      </c>
      <c r="Q2027" s="17">
        <v>7751</v>
      </c>
      <c r="R2027" s="17">
        <v>27905863</v>
      </c>
      <c r="S2027" s="17" t="s">
        <v>76</v>
      </c>
      <c r="T2027" s="17" t="s">
        <v>63</v>
      </c>
      <c r="U2027" s="17" t="s">
        <v>91</v>
      </c>
      <c r="V2027" s="17">
        <f t="shared" si="558"/>
        <v>15</v>
      </c>
      <c r="W2027" s="17">
        <v>15000</v>
      </c>
      <c r="X2027" s="17" t="s">
        <v>64</v>
      </c>
      <c r="Y2027" s="17" t="s">
        <v>188</v>
      </c>
      <c r="Z2027" s="17">
        <v>20200731</v>
      </c>
      <c r="AA2027" s="17" t="s">
        <v>78</v>
      </c>
      <c r="AB2027" s="17">
        <v>1</v>
      </c>
      <c r="AC2027" s="17" t="str">
        <f>IFERROR(VLOOKUP(A2027,[1]Cruces!AJ:AK,2,0),VLOOKUP(CONCATENATE(X2027,AA2027),[1]Cruces!G:H,2,0))</f>
        <v>Solicitud de Obra</v>
      </c>
      <c r="AD2027" s="17">
        <f t="shared" si="544"/>
        <v>30</v>
      </c>
      <c r="AE2027" s="17">
        <f t="shared" si="545"/>
        <v>6</v>
      </c>
      <c r="AF2027" s="17">
        <f t="shared" si="546"/>
        <v>2020</v>
      </c>
      <c r="AG2027" s="17" t="str">
        <f>IFERROR(VLOOKUP(MID(A2027,2,4)*1,[1]Cruces!K:L,2,0),"Verificar")</f>
        <v>Guajira</v>
      </c>
      <c r="AH2027" s="17">
        <f t="shared" ca="1" si="547"/>
        <v>148</v>
      </c>
      <c r="AI2027" s="17" t="str">
        <f>IFERROR(VLOOKUP(U2027,[1]Cruces!$O$1:$P$6,2,0),"Sin Orden")</f>
        <v>Resuelta</v>
      </c>
      <c r="AJ2027" s="17">
        <f t="shared" si="548"/>
        <v>31</v>
      </c>
      <c r="AK2027" s="17">
        <f t="shared" si="549"/>
        <v>7</v>
      </c>
      <c r="AL2027" s="17">
        <f t="shared" si="550"/>
        <v>2020</v>
      </c>
      <c r="AM2027" s="17">
        <f t="shared" ca="1" si="551"/>
        <v>117</v>
      </c>
      <c r="AN2027" s="18" t="str">
        <f>IFERROR(VLOOKUP(R2027*1,'[1]Ordenes de Servicio'!G:K,5,0),"No Cruza")</f>
        <v>No Cruza</v>
      </c>
      <c r="AO2027" s="17">
        <f t="shared" ca="1" si="552"/>
        <v>31</v>
      </c>
      <c r="AP2027" s="17">
        <f t="shared" si="553"/>
        <v>31</v>
      </c>
      <c r="AQ2027" s="17">
        <f t="shared" si="554"/>
        <v>7</v>
      </c>
      <c r="AR2027" s="17">
        <f t="shared" si="555"/>
        <v>2020</v>
      </c>
      <c r="AS2027" s="17">
        <f t="shared" ca="1" si="556"/>
        <v>117</v>
      </c>
      <c r="AT2027" s="17" t="str">
        <f t="shared" ca="1" si="559"/>
        <v>No</v>
      </c>
      <c r="AU2027" s="17">
        <f t="shared" si="557"/>
        <v>0</v>
      </c>
      <c r="AV2027" s="17" t="str">
        <f>+VLOOKUP(B2027,[1]Cruces!S:T,2,0)</f>
        <v>5. Consultoría / Adjudicación</v>
      </c>
    </row>
    <row r="2028" spans="1:48" hidden="1" x14ac:dyDescent="0.25">
      <c r="A2028" s="17" t="s">
        <v>8984</v>
      </c>
      <c r="B2028" s="17" t="s">
        <v>6595</v>
      </c>
      <c r="C2028" s="17">
        <v>0</v>
      </c>
      <c r="D2028" s="17">
        <v>0</v>
      </c>
      <c r="E2028" s="17" t="s">
        <v>55</v>
      </c>
      <c r="F2028" s="17" t="s">
        <v>3386</v>
      </c>
      <c r="G2028" s="17" t="s">
        <v>8985</v>
      </c>
      <c r="H2028" s="17">
        <v>3016066566</v>
      </c>
      <c r="I2028" s="17" t="s">
        <v>71</v>
      </c>
      <c r="J2028" s="17" t="s">
        <v>59</v>
      </c>
      <c r="K2028" s="17" t="s">
        <v>8986</v>
      </c>
      <c r="L2028" s="17" t="s">
        <v>7498</v>
      </c>
      <c r="M2028" s="17" t="s">
        <v>7499</v>
      </c>
      <c r="N2028" s="17" t="s">
        <v>6600</v>
      </c>
      <c r="O2028" s="17">
        <v>20200916</v>
      </c>
      <c r="P2028" s="17">
        <v>20200922</v>
      </c>
      <c r="Q2028" s="17">
        <v>1110</v>
      </c>
      <c r="R2028" s="17">
        <v>28139735</v>
      </c>
      <c r="S2028" s="17" t="s">
        <v>6601</v>
      </c>
      <c r="T2028" s="17" t="s">
        <v>63</v>
      </c>
      <c r="U2028" s="17" t="s">
        <v>91</v>
      </c>
      <c r="V2028" s="17">
        <f t="shared" si="558"/>
        <v>3</v>
      </c>
      <c r="W2028" s="17">
        <v>3000</v>
      </c>
      <c r="X2028" s="17" t="s">
        <v>7065</v>
      </c>
      <c r="Y2028" s="17" t="s">
        <v>6595</v>
      </c>
      <c r="Z2028" s="17">
        <v>20200922</v>
      </c>
      <c r="AA2028" s="17" t="s">
        <v>1947</v>
      </c>
      <c r="AB2028" s="17">
        <v>1</v>
      </c>
      <c r="AC2028" s="17" t="str">
        <f>IFERROR(VLOOKUP(A2028,[1]Cruces!AJ:AK,2,0),VLOOKUP(CONCATENATE(X2028,AA2028),[1]Cruces!G:H,2,0))</f>
        <v>Solicitud por BT</v>
      </c>
      <c r="AD2028" s="17">
        <f t="shared" si="544"/>
        <v>16</v>
      </c>
      <c r="AE2028" s="17">
        <f t="shared" si="545"/>
        <v>9</v>
      </c>
      <c r="AF2028" s="17">
        <f t="shared" si="546"/>
        <v>2020</v>
      </c>
      <c r="AG2028" s="17" t="str">
        <f>IFERROR(VLOOKUP(MID(A2028,2,4)*1,[1]Cruces!K:L,2,0),"Verificar")</f>
        <v>Atlántico Norte</v>
      </c>
      <c r="AH2028" s="17">
        <f t="shared" ca="1" si="547"/>
        <v>70</v>
      </c>
      <c r="AI2028" s="17" t="str">
        <f>IFERROR(VLOOKUP(U2028,[1]Cruces!$O$1:$P$6,2,0),"Sin Orden")</f>
        <v>Resuelta</v>
      </c>
      <c r="AJ2028" s="17">
        <f t="shared" si="548"/>
        <v>22</v>
      </c>
      <c r="AK2028" s="17">
        <f t="shared" si="549"/>
        <v>9</v>
      </c>
      <c r="AL2028" s="17">
        <f t="shared" si="550"/>
        <v>2020</v>
      </c>
      <c r="AM2028" s="17">
        <f t="shared" ca="1" si="551"/>
        <v>64</v>
      </c>
      <c r="AN2028" s="18" t="str">
        <f>IFERROR(VLOOKUP(R2028*1,'[1]Ordenes de Servicio'!G:K,5,0),"No Cruza")</f>
        <v>No Cruza</v>
      </c>
      <c r="AO2028" s="17">
        <f t="shared" ca="1" si="552"/>
        <v>6</v>
      </c>
      <c r="AP2028" s="17">
        <f t="shared" si="553"/>
        <v>22</v>
      </c>
      <c r="AQ2028" s="17">
        <f t="shared" si="554"/>
        <v>9</v>
      </c>
      <c r="AR2028" s="17">
        <f t="shared" si="555"/>
        <v>2020</v>
      </c>
      <c r="AS2028" s="17">
        <f t="shared" ca="1" si="556"/>
        <v>64</v>
      </c>
      <c r="AT2028" s="17" t="str">
        <f t="shared" ca="1" si="559"/>
        <v>No</v>
      </c>
      <c r="AU2028" s="17">
        <f t="shared" si="557"/>
        <v>0</v>
      </c>
      <c r="AV2028" s="17" t="str">
        <f>+VLOOKUP(B2028,[1]Cruces!S:T,2,0)</f>
        <v>7. Ejecución en Campo OS BT</v>
      </c>
    </row>
    <row r="2029" spans="1:48" hidden="1" x14ac:dyDescent="0.25">
      <c r="A2029" s="17" t="s">
        <v>3795</v>
      </c>
      <c r="B2029" s="17" t="s">
        <v>68</v>
      </c>
      <c r="C2029" s="17">
        <v>0</v>
      </c>
      <c r="D2029" s="17">
        <v>0</v>
      </c>
      <c r="E2029" s="17" t="s">
        <v>55</v>
      </c>
      <c r="F2029" s="17" t="s">
        <v>107</v>
      </c>
      <c r="G2029" s="17" t="s">
        <v>3796</v>
      </c>
      <c r="H2029" s="17">
        <v>0</v>
      </c>
      <c r="I2029" s="17" t="s">
        <v>116</v>
      </c>
      <c r="J2029" s="17" t="s">
        <v>59</v>
      </c>
      <c r="K2029" s="17" t="s">
        <v>97</v>
      </c>
      <c r="L2029" s="17" t="s">
        <v>325</v>
      </c>
      <c r="M2029" s="17" t="s">
        <v>326</v>
      </c>
      <c r="N2029" s="17" t="s">
        <v>75</v>
      </c>
      <c r="O2029" s="17">
        <v>20170126</v>
      </c>
      <c r="P2029" s="17">
        <v>20170220</v>
      </c>
      <c r="Q2029" s="17">
        <v>1110</v>
      </c>
      <c r="R2029" s="17">
        <v>23573964</v>
      </c>
      <c r="S2029" s="17" t="s">
        <v>100</v>
      </c>
      <c r="T2029" s="17" t="s">
        <v>63</v>
      </c>
      <c r="U2029" s="17" t="s">
        <v>91</v>
      </c>
      <c r="V2029" s="17">
        <f t="shared" si="558"/>
        <v>1</v>
      </c>
      <c r="W2029" s="17">
        <v>1000</v>
      </c>
      <c r="X2029" s="17" t="s">
        <v>64</v>
      </c>
      <c r="Y2029" s="17" t="s">
        <v>136</v>
      </c>
      <c r="Z2029" s="17">
        <v>20170816</v>
      </c>
      <c r="AA2029" s="17" t="s">
        <v>2257</v>
      </c>
      <c r="AB2029" s="17">
        <v>1</v>
      </c>
      <c r="AC2029" s="17" t="str">
        <f>IFERROR(VLOOKUP(A2029,[1]Cruces!AJ:AK,2,0),VLOOKUP(CONCATENATE(X2029,AA2029),[1]Cruces!G:H,2,0))</f>
        <v>Solicitud de Obra</v>
      </c>
      <c r="AD2029" s="17">
        <f t="shared" si="544"/>
        <v>26</v>
      </c>
      <c r="AE2029" s="17">
        <f t="shared" si="545"/>
        <v>1</v>
      </c>
      <c r="AF2029" s="17">
        <f t="shared" si="546"/>
        <v>2017</v>
      </c>
      <c r="AG2029" s="17" t="str">
        <f>IFERROR(VLOOKUP(MID(A2029,2,4)*1,[1]Cruces!K:L,2,0),"Verificar")</f>
        <v>Atlántico Norte</v>
      </c>
      <c r="AH2029" s="17">
        <f t="shared" ca="1" si="547"/>
        <v>1399</v>
      </c>
      <c r="AI2029" s="17" t="str">
        <f>IFERROR(VLOOKUP(U2029,[1]Cruces!$O$1:$P$6,2,0),"Sin Orden")</f>
        <v>Resuelta</v>
      </c>
      <c r="AJ2029" s="17">
        <f t="shared" si="548"/>
        <v>16</v>
      </c>
      <c r="AK2029" s="17">
        <f t="shared" si="549"/>
        <v>8</v>
      </c>
      <c r="AL2029" s="17">
        <f t="shared" si="550"/>
        <v>2017</v>
      </c>
      <c r="AM2029" s="17">
        <f t="shared" ca="1" si="551"/>
        <v>1197</v>
      </c>
      <c r="AN2029" s="18" t="str">
        <f>IFERROR(VLOOKUP(R2029*1,'[1]Ordenes de Servicio'!G:K,5,0),"No Cruza")</f>
        <v>No Cruza</v>
      </c>
      <c r="AO2029" s="17">
        <f t="shared" ca="1" si="552"/>
        <v>202</v>
      </c>
      <c r="AP2029" s="17">
        <f t="shared" si="553"/>
        <v>20</v>
      </c>
      <c r="AQ2029" s="17">
        <f t="shared" si="554"/>
        <v>2</v>
      </c>
      <c r="AR2029" s="17">
        <f t="shared" si="555"/>
        <v>2017</v>
      </c>
      <c r="AS2029" s="17">
        <f t="shared" ca="1" si="556"/>
        <v>1374</v>
      </c>
      <c r="AT2029" s="17" t="str">
        <f t="shared" ca="1" si="559"/>
        <v>Si</v>
      </c>
      <c r="AU2029" s="17">
        <f t="shared" si="557"/>
        <v>177</v>
      </c>
      <c r="AV2029" s="17" t="str">
        <f>+VLOOKUP(B2029,[1]Cruces!S:T,2,0)</f>
        <v>5. Consultoría / Adjudicación</v>
      </c>
    </row>
    <row r="2030" spans="1:48" x14ac:dyDescent="0.25">
      <c r="A2030" s="17" t="s">
        <v>3797</v>
      </c>
      <c r="B2030" s="17" t="s">
        <v>80</v>
      </c>
      <c r="C2030" s="17">
        <v>0</v>
      </c>
      <c r="D2030" s="17">
        <v>0</v>
      </c>
      <c r="E2030" s="17" t="s">
        <v>55</v>
      </c>
      <c r="F2030" s="17" t="s">
        <v>120</v>
      </c>
      <c r="G2030" s="17" t="s">
        <v>3798</v>
      </c>
      <c r="H2030" s="17">
        <v>3005087350</v>
      </c>
      <c r="I2030" s="17" t="s">
        <v>116</v>
      </c>
      <c r="J2030" s="17" t="s">
        <v>59</v>
      </c>
      <c r="K2030" s="17" t="s">
        <v>97</v>
      </c>
      <c r="L2030" s="17" t="s">
        <v>122</v>
      </c>
      <c r="M2030" s="17" t="s">
        <v>123</v>
      </c>
      <c r="N2030" s="17" t="s">
        <v>87</v>
      </c>
      <c r="O2030" s="17">
        <v>20181102</v>
      </c>
      <c r="P2030" s="17">
        <v>20191030</v>
      </c>
      <c r="Q2030" s="17">
        <v>1110</v>
      </c>
      <c r="R2030" s="17">
        <v>26125733</v>
      </c>
      <c r="S2030" s="17" t="s">
        <v>76</v>
      </c>
      <c r="T2030" s="17" t="s">
        <v>63</v>
      </c>
      <c r="U2030" s="17" t="s">
        <v>88</v>
      </c>
      <c r="V2030" s="17">
        <f t="shared" si="558"/>
        <v>100</v>
      </c>
      <c r="W2030" s="17">
        <v>100000</v>
      </c>
      <c r="X2030" s="17" t="s">
        <v>64</v>
      </c>
      <c r="Y2030" s="17" t="s">
        <v>90</v>
      </c>
      <c r="Z2030" s="17">
        <v>20191121</v>
      </c>
      <c r="AA2030" s="17" t="s">
        <v>78</v>
      </c>
      <c r="AB2030" s="17">
        <v>1</v>
      </c>
      <c r="AC2030" s="17" t="str">
        <f>IFERROR(VLOOKUP(A2030,[1]Cruces!AJ:AK,2,0),VLOOKUP(CONCATENATE(X2030,AA2030),[1]Cruces!G:H,2,0))</f>
        <v>Solicitud de Obra</v>
      </c>
      <c r="AD2030" s="17">
        <f t="shared" si="544"/>
        <v>2</v>
      </c>
      <c r="AE2030" s="17">
        <f t="shared" si="545"/>
        <v>11</v>
      </c>
      <c r="AF2030" s="17">
        <f t="shared" si="546"/>
        <v>2018</v>
      </c>
      <c r="AG2030" s="17" t="str">
        <f>IFERROR(VLOOKUP(MID(A2030,2,4)*1,[1]Cruces!K:L,2,0),"Verificar")</f>
        <v>Atlántico Norte</v>
      </c>
      <c r="AH2030" s="17">
        <f t="shared" ca="1" si="547"/>
        <v>754</v>
      </c>
      <c r="AI2030" s="17" t="str">
        <f>IFERROR(VLOOKUP(U2030,[1]Cruces!$O$1:$P$6,2,0),"Sin Orden")</f>
        <v>Resuelta</v>
      </c>
      <c r="AJ2030" s="17">
        <f t="shared" si="548"/>
        <v>21</v>
      </c>
      <c r="AK2030" s="17">
        <f t="shared" si="549"/>
        <v>11</v>
      </c>
      <c r="AL2030" s="17">
        <f t="shared" si="550"/>
        <v>2019</v>
      </c>
      <c r="AM2030" s="17">
        <f t="shared" ca="1" si="551"/>
        <v>370</v>
      </c>
      <c r="AN2030" s="18" t="str">
        <f>IFERROR(VLOOKUP(R2030*1,'[1]Ordenes de Servicio'!G:K,5,0),"No Cruza")</f>
        <v>No Cruza</v>
      </c>
      <c r="AO2030" s="17">
        <f t="shared" ca="1" si="552"/>
        <v>384</v>
      </c>
      <c r="AP2030" s="17">
        <f t="shared" si="553"/>
        <v>30</v>
      </c>
      <c r="AQ2030" s="17">
        <f t="shared" si="554"/>
        <v>10</v>
      </c>
      <c r="AR2030" s="17">
        <f t="shared" si="555"/>
        <v>2019</v>
      </c>
      <c r="AS2030" s="17">
        <f t="shared" ca="1" si="556"/>
        <v>392</v>
      </c>
      <c r="AT2030" s="17" t="str">
        <f t="shared" ca="1" si="559"/>
        <v>Si</v>
      </c>
      <c r="AU2030" s="17">
        <f t="shared" si="557"/>
        <v>22</v>
      </c>
      <c r="AV2030" s="17" t="str">
        <f>+VLOOKUP(B2030,[1]Cruces!S:T,2,0)</f>
        <v>8. Puesta en Servicio</v>
      </c>
    </row>
    <row r="2031" spans="1:48" hidden="1" x14ac:dyDescent="0.25">
      <c r="A2031" s="17" t="s">
        <v>3799</v>
      </c>
      <c r="B2031" s="17" t="s">
        <v>68</v>
      </c>
      <c r="C2031" s="17">
        <v>0</v>
      </c>
      <c r="D2031" s="17">
        <v>0</v>
      </c>
      <c r="E2031" s="17" t="s">
        <v>55</v>
      </c>
      <c r="F2031" s="17" t="s">
        <v>107</v>
      </c>
      <c r="G2031" s="17" t="s">
        <v>3800</v>
      </c>
      <c r="H2031" s="17">
        <v>0</v>
      </c>
      <c r="I2031" s="17" t="s">
        <v>116</v>
      </c>
      <c r="J2031" s="17" t="s">
        <v>59</v>
      </c>
      <c r="K2031" s="17" t="s">
        <v>3801</v>
      </c>
      <c r="L2031" s="17" t="s">
        <v>111</v>
      </c>
      <c r="M2031" s="17" t="s">
        <v>112</v>
      </c>
      <c r="N2031" s="17" t="s">
        <v>75</v>
      </c>
      <c r="O2031" s="17">
        <v>20200305</v>
      </c>
      <c r="P2031" s="17">
        <v>20200504</v>
      </c>
      <c r="Q2031" s="17">
        <v>1110</v>
      </c>
      <c r="R2031" s="17">
        <v>27539874</v>
      </c>
      <c r="S2031" s="17" t="s">
        <v>76</v>
      </c>
      <c r="T2031" s="17" t="s">
        <v>63</v>
      </c>
      <c r="U2031" s="17" t="s">
        <v>91</v>
      </c>
      <c r="V2031" s="17">
        <f t="shared" si="558"/>
        <v>75</v>
      </c>
      <c r="W2031" s="17">
        <v>75000</v>
      </c>
      <c r="X2031" s="17" t="s">
        <v>64</v>
      </c>
      <c r="Y2031" s="17" t="s">
        <v>105</v>
      </c>
      <c r="Z2031" s="17">
        <v>20200612</v>
      </c>
      <c r="AA2031" s="17" t="s">
        <v>101</v>
      </c>
      <c r="AB2031" s="17">
        <v>1</v>
      </c>
      <c r="AC2031" s="17" t="str">
        <f>IFERROR(VLOOKUP(A2031,[1]Cruces!AJ:AK,2,0),VLOOKUP(CONCATENATE(X2031,AA2031),[1]Cruces!G:H,2,0))</f>
        <v>Solicitud de Obra</v>
      </c>
      <c r="AD2031" s="17">
        <f t="shared" si="544"/>
        <v>5</v>
      </c>
      <c r="AE2031" s="17">
        <f t="shared" si="545"/>
        <v>3</v>
      </c>
      <c r="AF2031" s="17">
        <f t="shared" si="546"/>
        <v>2020</v>
      </c>
      <c r="AG2031" s="17" t="str">
        <f>IFERROR(VLOOKUP(MID(A2031,2,4)*1,[1]Cruces!K:L,2,0),"Verificar")</f>
        <v>Atlántico Norte</v>
      </c>
      <c r="AH2031" s="17">
        <f t="shared" ca="1" si="547"/>
        <v>265</v>
      </c>
      <c r="AI2031" s="17" t="str">
        <f>IFERROR(VLOOKUP(U2031,[1]Cruces!$O$1:$P$6,2,0),"Sin Orden")</f>
        <v>Resuelta</v>
      </c>
      <c r="AJ2031" s="17">
        <f t="shared" si="548"/>
        <v>12</v>
      </c>
      <c r="AK2031" s="17">
        <f t="shared" si="549"/>
        <v>6</v>
      </c>
      <c r="AL2031" s="17">
        <f t="shared" si="550"/>
        <v>2020</v>
      </c>
      <c r="AM2031" s="17">
        <f t="shared" ca="1" si="551"/>
        <v>166</v>
      </c>
      <c r="AN2031" s="18">
        <f>IFERROR(VLOOKUP(R2031*1,'[1]Ordenes de Servicio'!G:K,5,0),"No Cruza")</f>
        <v>43979</v>
      </c>
      <c r="AO2031" s="17">
        <f t="shared" ca="1" si="552"/>
        <v>99</v>
      </c>
      <c r="AP2031" s="17">
        <f t="shared" si="553"/>
        <v>4</v>
      </c>
      <c r="AQ2031" s="17">
        <f t="shared" si="554"/>
        <v>5</v>
      </c>
      <c r="AR2031" s="17">
        <f t="shared" si="555"/>
        <v>2020</v>
      </c>
      <c r="AS2031" s="17">
        <f t="shared" ca="1" si="556"/>
        <v>205</v>
      </c>
      <c r="AT2031" s="17" t="str">
        <f t="shared" ca="1" si="559"/>
        <v>No</v>
      </c>
      <c r="AU2031" s="17">
        <f t="shared" si="557"/>
        <v>39</v>
      </c>
      <c r="AV2031" s="17" t="str">
        <f>+VLOOKUP(B2031,[1]Cruces!S:T,2,0)</f>
        <v>5. Consultoría / Adjudicación</v>
      </c>
    </row>
    <row r="2032" spans="1:48" hidden="1" x14ac:dyDescent="0.25">
      <c r="A2032" s="17" t="s">
        <v>3802</v>
      </c>
      <c r="B2032" s="17" t="s">
        <v>68</v>
      </c>
      <c r="C2032" s="17">
        <v>2329851</v>
      </c>
      <c r="D2032" s="17">
        <v>0</v>
      </c>
      <c r="E2032" s="17" t="s">
        <v>55</v>
      </c>
      <c r="F2032" s="17" t="s">
        <v>56</v>
      </c>
      <c r="G2032" s="17" t="s">
        <v>1142</v>
      </c>
      <c r="H2032" s="17">
        <v>0</v>
      </c>
      <c r="I2032" s="17" t="s">
        <v>71</v>
      </c>
      <c r="J2032" s="17" t="s">
        <v>59</v>
      </c>
      <c r="K2032" s="17" t="s">
        <v>1143</v>
      </c>
      <c r="L2032" s="17" t="s">
        <v>117</v>
      </c>
      <c r="M2032" s="17" t="s">
        <v>118</v>
      </c>
      <c r="N2032" s="17" t="s">
        <v>75</v>
      </c>
      <c r="O2032" s="17">
        <v>20190722</v>
      </c>
      <c r="P2032" s="17">
        <v>20190805</v>
      </c>
      <c r="Q2032" s="17">
        <v>1180</v>
      </c>
      <c r="R2032" s="17">
        <v>26605695</v>
      </c>
      <c r="S2032" s="17" t="s">
        <v>76</v>
      </c>
      <c r="T2032" s="17" t="s">
        <v>63</v>
      </c>
      <c r="U2032" s="17" t="s">
        <v>88</v>
      </c>
      <c r="V2032" s="17">
        <f t="shared" si="558"/>
        <v>45</v>
      </c>
      <c r="W2032" s="17">
        <v>45000</v>
      </c>
      <c r="X2032" s="17" t="s">
        <v>89</v>
      </c>
      <c r="Y2032" s="17" t="s">
        <v>105</v>
      </c>
      <c r="Z2032" s="17">
        <v>20190910</v>
      </c>
      <c r="AA2032" s="17" t="s">
        <v>78</v>
      </c>
      <c r="AB2032" s="17">
        <v>1</v>
      </c>
      <c r="AC2032" s="17" t="str">
        <f>IFERROR(VLOOKUP(A2032,[1]Cruces!AJ:AK,2,0),VLOOKUP(CONCATENATE(X2032,AA2032),[1]Cruces!G:H,2,0))</f>
        <v>Solicitud de Obra</v>
      </c>
      <c r="AD2032" s="17">
        <f t="shared" si="544"/>
        <v>22</v>
      </c>
      <c r="AE2032" s="17">
        <f t="shared" si="545"/>
        <v>7</v>
      </c>
      <c r="AF2032" s="17">
        <f t="shared" si="546"/>
        <v>2019</v>
      </c>
      <c r="AG2032" s="17" t="str">
        <f>IFERROR(VLOOKUP(MID(A2032,2,4)*1,[1]Cruces!K:L,2,0),"Verificar")</f>
        <v>Atlántico Norte</v>
      </c>
      <c r="AH2032" s="17">
        <f t="shared" ca="1" si="547"/>
        <v>492</v>
      </c>
      <c r="AI2032" s="17" t="str">
        <f>IFERROR(VLOOKUP(U2032,[1]Cruces!$O$1:$P$6,2,0),"Sin Orden")</f>
        <v>Resuelta</v>
      </c>
      <c r="AJ2032" s="17">
        <f t="shared" si="548"/>
        <v>10</v>
      </c>
      <c r="AK2032" s="17">
        <f t="shared" si="549"/>
        <v>9</v>
      </c>
      <c r="AL2032" s="17">
        <f t="shared" si="550"/>
        <v>2019</v>
      </c>
      <c r="AM2032" s="17">
        <f t="shared" ca="1" si="551"/>
        <v>442</v>
      </c>
      <c r="AN2032" s="18" t="str">
        <f>IFERROR(VLOOKUP(R2032*1,'[1]Ordenes de Servicio'!G:K,5,0),"No Cruza")</f>
        <v>No Cruza</v>
      </c>
      <c r="AO2032" s="17">
        <f t="shared" ca="1" si="552"/>
        <v>50</v>
      </c>
      <c r="AP2032" s="17">
        <f t="shared" si="553"/>
        <v>5</v>
      </c>
      <c r="AQ2032" s="17">
        <f t="shared" si="554"/>
        <v>8</v>
      </c>
      <c r="AR2032" s="17">
        <f t="shared" si="555"/>
        <v>2019</v>
      </c>
      <c r="AS2032" s="17">
        <f t="shared" ca="1" si="556"/>
        <v>478</v>
      </c>
      <c r="AT2032" s="17" t="str">
        <f t="shared" ca="1" si="559"/>
        <v>Si</v>
      </c>
      <c r="AU2032" s="17">
        <f t="shared" si="557"/>
        <v>36</v>
      </c>
      <c r="AV2032" s="17" t="str">
        <f>+VLOOKUP(B2032,[1]Cruces!S:T,2,0)</f>
        <v>5. Consultoría / Adjudicación</v>
      </c>
    </row>
    <row r="2033" spans="1:48" hidden="1" x14ac:dyDescent="0.25">
      <c r="A2033" s="17" t="s">
        <v>3803</v>
      </c>
      <c r="B2033" s="17" t="s">
        <v>54</v>
      </c>
      <c r="C2033" s="17">
        <v>0</v>
      </c>
      <c r="D2033" s="17">
        <v>0</v>
      </c>
      <c r="E2033" s="17" t="s">
        <v>55</v>
      </c>
      <c r="F2033" s="17" t="s">
        <v>107</v>
      </c>
      <c r="G2033" s="17" t="s">
        <v>2172</v>
      </c>
      <c r="H2033" s="17">
        <v>0</v>
      </c>
      <c r="I2033" s="17" t="s">
        <v>71</v>
      </c>
      <c r="J2033" s="17" t="s">
        <v>59</v>
      </c>
      <c r="K2033" s="17" t="s">
        <v>97</v>
      </c>
      <c r="L2033" s="17" t="s">
        <v>145</v>
      </c>
      <c r="M2033" s="17" t="s">
        <v>146</v>
      </c>
      <c r="N2033" s="17" t="s">
        <v>62</v>
      </c>
      <c r="O2033" s="17">
        <v>20201111</v>
      </c>
      <c r="P2033" s="17">
        <v>20201120</v>
      </c>
      <c r="Q2033" s="17">
        <v>9520</v>
      </c>
      <c r="R2033" s="17">
        <v>28281546</v>
      </c>
      <c r="S2033" s="17" t="s">
        <v>100</v>
      </c>
      <c r="T2033" s="17" t="s">
        <v>63</v>
      </c>
      <c r="U2033" s="17" t="s">
        <v>91</v>
      </c>
      <c r="V2033" s="17">
        <f t="shared" si="558"/>
        <v>200</v>
      </c>
      <c r="W2033" s="17">
        <v>200000</v>
      </c>
      <c r="X2033" s="17" t="s">
        <v>64</v>
      </c>
      <c r="Y2033" s="17" t="s">
        <v>65</v>
      </c>
      <c r="Z2033" s="17">
        <v>20201120</v>
      </c>
      <c r="AA2033" s="17" t="s">
        <v>101</v>
      </c>
      <c r="AB2033" s="17">
        <v>1</v>
      </c>
      <c r="AC2033" s="17" t="str">
        <f>IFERROR(VLOOKUP(A2033,[1]Cruces!AJ:AK,2,0),VLOOKUP(CONCATENATE(X2033,AA2033),[1]Cruces!G:H,2,0))</f>
        <v>Solicitud de Obra</v>
      </c>
      <c r="AD2033" s="17">
        <f t="shared" si="544"/>
        <v>11</v>
      </c>
      <c r="AE2033" s="17">
        <f t="shared" si="545"/>
        <v>11</v>
      </c>
      <c r="AF2033" s="17">
        <f t="shared" si="546"/>
        <v>2020</v>
      </c>
      <c r="AG2033" s="17" t="str">
        <f>IFERROR(VLOOKUP(MID(A2033,2,4)*1,[1]Cruces!K:L,2,0),"Verificar")</f>
        <v>Atlántico Sur</v>
      </c>
      <c r="AH2033" s="17">
        <f t="shared" ca="1" si="547"/>
        <v>14</v>
      </c>
      <c r="AI2033" s="17" t="str">
        <f>IFERROR(VLOOKUP(U2033,[1]Cruces!$O$1:$P$6,2,0),"Sin Orden")</f>
        <v>Resuelta</v>
      </c>
      <c r="AJ2033" s="17">
        <f t="shared" si="548"/>
        <v>20</v>
      </c>
      <c r="AK2033" s="17">
        <f t="shared" si="549"/>
        <v>11</v>
      </c>
      <c r="AL2033" s="17">
        <f t="shared" si="550"/>
        <v>2020</v>
      </c>
      <c r="AM2033" s="17">
        <f t="shared" ca="1" si="551"/>
        <v>5</v>
      </c>
      <c r="AN2033" s="18" t="str">
        <f>IFERROR(VLOOKUP(R2033*1,'[1]Ordenes de Servicio'!G:K,5,0),"No Cruza")</f>
        <v>No Cruza</v>
      </c>
      <c r="AO2033" s="17">
        <f t="shared" ca="1" si="552"/>
        <v>9</v>
      </c>
      <c r="AP2033" s="17">
        <f t="shared" si="553"/>
        <v>20</v>
      </c>
      <c r="AQ2033" s="17">
        <f t="shared" si="554"/>
        <v>11</v>
      </c>
      <c r="AR2033" s="17">
        <f t="shared" si="555"/>
        <v>2020</v>
      </c>
      <c r="AS2033" s="17">
        <f t="shared" ca="1" si="556"/>
        <v>5</v>
      </c>
      <c r="AT2033" s="17" t="str">
        <f t="shared" ca="1" si="559"/>
        <v>No</v>
      </c>
      <c r="AU2033" s="17">
        <f t="shared" si="557"/>
        <v>0</v>
      </c>
      <c r="AV2033" s="17" t="str">
        <f>+VLOOKUP(B2033,[1]Cruces!S:T,2,0)</f>
        <v>4. Presupuesto de Obra</v>
      </c>
    </row>
    <row r="2034" spans="1:48" hidden="1" x14ac:dyDescent="0.25">
      <c r="A2034" s="17" t="s">
        <v>3804</v>
      </c>
      <c r="B2034" s="17" t="s">
        <v>68</v>
      </c>
      <c r="C2034" s="17">
        <v>6082849</v>
      </c>
      <c r="D2034" s="17">
        <v>20153818</v>
      </c>
      <c r="E2034" s="17" t="s">
        <v>93</v>
      </c>
      <c r="F2034" s="17" t="s">
        <v>107</v>
      </c>
      <c r="G2034" s="17" t="s">
        <v>3805</v>
      </c>
      <c r="H2034" s="17">
        <v>3205035949</v>
      </c>
      <c r="I2034" s="17" t="s">
        <v>182</v>
      </c>
      <c r="J2034" s="17" t="s">
        <v>3806</v>
      </c>
      <c r="K2034" s="17" t="s">
        <v>3807</v>
      </c>
      <c r="L2034" s="17" t="s">
        <v>117</v>
      </c>
      <c r="M2034" s="17" t="s">
        <v>118</v>
      </c>
      <c r="N2034" s="17" t="s">
        <v>75</v>
      </c>
      <c r="O2034" s="17">
        <v>20200113</v>
      </c>
      <c r="P2034" s="17">
        <v>20200205</v>
      </c>
      <c r="Q2034" s="17">
        <v>1110</v>
      </c>
      <c r="R2034" s="17">
        <v>27093955</v>
      </c>
      <c r="S2034" s="17" t="s">
        <v>100</v>
      </c>
      <c r="T2034" s="17" t="s">
        <v>63</v>
      </c>
      <c r="U2034" s="17" t="s">
        <v>91</v>
      </c>
      <c r="V2034" s="17">
        <f t="shared" si="558"/>
        <v>500</v>
      </c>
      <c r="W2034" s="17">
        <v>500000</v>
      </c>
      <c r="X2034" s="17" t="s">
        <v>89</v>
      </c>
      <c r="Y2034" s="17" t="s">
        <v>136</v>
      </c>
      <c r="Z2034" s="17">
        <v>20200310</v>
      </c>
      <c r="AA2034" s="17" t="s">
        <v>101</v>
      </c>
      <c r="AB2034" s="17">
        <v>1</v>
      </c>
      <c r="AC2034" s="17" t="str">
        <f>IFERROR(VLOOKUP(A2034,[1]Cruces!AJ:AK,2,0),VLOOKUP(CONCATENATE(X2034,AA2034),[1]Cruces!G:H,2,0))</f>
        <v>Solicitud de Obra</v>
      </c>
      <c r="AD2034" s="17">
        <f t="shared" si="544"/>
        <v>13</v>
      </c>
      <c r="AE2034" s="17">
        <f t="shared" si="545"/>
        <v>1</v>
      </c>
      <c r="AF2034" s="17">
        <f t="shared" si="546"/>
        <v>2020</v>
      </c>
      <c r="AG2034" s="17" t="str">
        <f>IFERROR(VLOOKUP(MID(A2034,2,4)*1,[1]Cruces!K:L,2,0),"Verificar")</f>
        <v>Atlántico Norte</v>
      </c>
      <c r="AH2034" s="17">
        <f t="shared" ca="1" si="547"/>
        <v>317</v>
      </c>
      <c r="AI2034" s="17" t="str">
        <f>IFERROR(VLOOKUP(U2034,[1]Cruces!$O$1:$P$6,2,0),"Sin Orden")</f>
        <v>Resuelta</v>
      </c>
      <c r="AJ2034" s="17">
        <f t="shared" si="548"/>
        <v>10</v>
      </c>
      <c r="AK2034" s="17">
        <f t="shared" si="549"/>
        <v>3</v>
      </c>
      <c r="AL2034" s="17">
        <f t="shared" si="550"/>
        <v>2020</v>
      </c>
      <c r="AM2034" s="17">
        <f t="shared" ca="1" si="551"/>
        <v>260</v>
      </c>
      <c r="AN2034" s="18" t="str">
        <f>IFERROR(VLOOKUP(R2034*1,'[1]Ordenes de Servicio'!G:K,5,0),"No Cruza")</f>
        <v>No Cruza</v>
      </c>
      <c r="AO2034" s="17">
        <f t="shared" ca="1" si="552"/>
        <v>57</v>
      </c>
      <c r="AP2034" s="17">
        <f t="shared" si="553"/>
        <v>5</v>
      </c>
      <c r="AQ2034" s="17">
        <f t="shared" si="554"/>
        <v>2</v>
      </c>
      <c r="AR2034" s="17">
        <f t="shared" si="555"/>
        <v>2020</v>
      </c>
      <c r="AS2034" s="17">
        <f t="shared" ca="1" si="556"/>
        <v>294</v>
      </c>
      <c r="AT2034" s="17" t="str">
        <f t="shared" ca="1" si="559"/>
        <v>No</v>
      </c>
      <c r="AU2034" s="17">
        <f t="shared" si="557"/>
        <v>34</v>
      </c>
      <c r="AV2034" s="17" t="str">
        <f>+VLOOKUP(B2034,[1]Cruces!S:T,2,0)</f>
        <v>5. Consultoría / Adjudicación</v>
      </c>
    </row>
    <row r="2035" spans="1:48" hidden="1" x14ac:dyDescent="0.25">
      <c r="A2035" s="17" t="s">
        <v>3808</v>
      </c>
      <c r="B2035" s="17" t="s">
        <v>68</v>
      </c>
      <c r="C2035" s="17">
        <v>3059889</v>
      </c>
      <c r="D2035" s="17">
        <v>0</v>
      </c>
      <c r="E2035" s="17" t="s">
        <v>55</v>
      </c>
      <c r="F2035" s="17" t="s">
        <v>56</v>
      </c>
      <c r="G2035" s="17" t="s">
        <v>3809</v>
      </c>
      <c r="H2035" s="17">
        <v>0</v>
      </c>
      <c r="I2035" s="17" t="s">
        <v>116</v>
      </c>
      <c r="J2035" s="17" t="s">
        <v>59</v>
      </c>
      <c r="K2035" s="17" t="s">
        <v>3810</v>
      </c>
      <c r="L2035" s="17" t="s">
        <v>117</v>
      </c>
      <c r="M2035" s="17" t="s">
        <v>118</v>
      </c>
      <c r="N2035" s="17" t="s">
        <v>75</v>
      </c>
      <c r="O2035" s="17">
        <v>20190724</v>
      </c>
      <c r="P2035" s="17">
        <v>20190809</v>
      </c>
      <c r="Q2035" s="17">
        <v>9510</v>
      </c>
      <c r="R2035" s="17">
        <v>26695579</v>
      </c>
      <c r="S2035" s="17" t="s">
        <v>76</v>
      </c>
      <c r="T2035" s="17" t="s">
        <v>63</v>
      </c>
      <c r="U2035" s="17" t="s">
        <v>88</v>
      </c>
      <c r="V2035" s="17">
        <f t="shared" si="558"/>
        <v>45</v>
      </c>
      <c r="W2035" s="17">
        <v>45000</v>
      </c>
      <c r="X2035" s="17" t="s">
        <v>89</v>
      </c>
      <c r="Y2035" s="17" t="s">
        <v>150</v>
      </c>
      <c r="Z2035" s="17">
        <v>20190905</v>
      </c>
      <c r="AA2035" s="17" t="s">
        <v>78</v>
      </c>
      <c r="AB2035" s="17">
        <v>1</v>
      </c>
      <c r="AC2035" s="17" t="str">
        <f>IFERROR(VLOOKUP(A2035,[1]Cruces!AJ:AK,2,0),VLOOKUP(CONCATENATE(X2035,AA2035),[1]Cruces!G:H,2,0))</f>
        <v>Solicitud de Obra</v>
      </c>
      <c r="AD2035" s="17">
        <f t="shared" si="544"/>
        <v>24</v>
      </c>
      <c r="AE2035" s="17">
        <f t="shared" si="545"/>
        <v>7</v>
      </c>
      <c r="AF2035" s="17">
        <f t="shared" si="546"/>
        <v>2019</v>
      </c>
      <c r="AG2035" s="17" t="str">
        <f>IFERROR(VLOOKUP(MID(A2035,2,4)*1,[1]Cruces!K:L,2,0),"Verificar")</f>
        <v>Atlántico Norte</v>
      </c>
      <c r="AH2035" s="17">
        <f t="shared" ca="1" si="547"/>
        <v>490</v>
      </c>
      <c r="AI2035" s="17" t="str">
        <f>IFERROR(VLOOKUP(U2035,[1]Cruces!$O$1:$P$6,2,0),"Sin Orden")</f>
        <v>Resuelta</v>
      </c>
      <c r="AJ2035" s="17">
        <f t="shared" si="548"/>
        <v>5</v>
      </c>
      <c r="AK2035" s="17">
        <f t="shared" si="549"/>
        <v>9</v>
      </c>
      <c r="AL2035" s="17">
        <f t="shared" si="550"/>
        <v>2019</v>
      </c>
      <c r="AM2035" s="17">
        <f t="shared" ca="1" si="551"/>
        <v>447</v>
      </c>
      <c r="AN2035" s="18" t="str">
        <f>IFERROR(VLOOKUP(R2035*1,'[1]Ordenes de Servicio'!G:K,5,0),"No Cruza")</f>
        <v>No Cruza</v>
      </c>
      <c r="AO2035" s="17">
        <f t="shared" ca="1" si="552"/>
        <v>43</v>
      </c>
      <c r="AP2035" s="17">
        <f t="shared" si="553"/>
        <v>9</v>
      </c>
      <c r="AQ2035" s="17">
        <f t="shared" si="554"/>
        <v>8</v>
      </c>
      <c r="AR2035" s="17">
        <f t="shared" si="555"/>
        <v>2019</v>
      </c>
      <c r="AS2035" s="17">
        <f t="shared" ca="1" si="556"/>
        <v>474</v>
      </c>
      <c r="AT2035" s="17" t="str">
        <f t="shared" ca="1" si="559"/>
        <v>Si</v>
      </c>
      <c r="AU2035" s="17">
        <f t="shared" si="557"/>
        <v>27</v>
      </c>
      <c r="AV2035" s="17" t="str">
        <f>+VLOOKUP(B2035,[1]Cruces!S:T,2,0)</f>
        <v>5. Consultoría / Adjudicación</v>
      </c>
    </row>
    <row r="2036" spans="1:48" hidden="1" x14ac:dyDescent="0.25">
      <c r="A2036" s="17" t="s">
        <v>8987</v>
      </c>
      <c r="B2036" s="17" t="s">
        <v>569</v>
      </c>
      <c r="C2036" s="17">
        <v>0</v>
      </c>
      <c r="D2036" s="17">
        <v>0</v>
      </c>
      <c r="E2036" s="17" t="s">
        <v>55</v>
      </c>
      <c r="F2036" s="17" t="s">
        <v>7082</v>
      </c>
      <c r="G2036" s="17" t="s">
        <v>8988</v>
      </c>
      <c r="H2036" s="17">
        <v>3045999967</v>
      </c>
      <c r="I2036" s="17" t="s">
        <v>71</v>
      </c>
      <c r="J2036" s="17" t="s">
        <v>59</v>
      </c>
      <c r="K2036" s="17" t="s">
        <v>8989</v>
      </c>
      <c r="L2036" s="17" t="s">
        <v>7176</v>
      </c>
      <c r="M2036" s="17" t="s">
        <v>7177</v>
      </c>
      <c r="N2036" s="17" t="s">
        <v>572</v>
      </c>
      <c r="O2036" s="17">
        <v>20201027</v>
      </c>
      <c r="P2036" s="17">
        <v>20201027</v>
      </c>
      <c r="Q2036" s="17">
        <v>1110</v>
      </c>
      <c r="R2036" s="17">
        <v>0</v>
      </c>
      <c r="S2036" s="17"/>
      <c r="T2036" s="17" t="s">
        <v>63</v>
      </c>
      <c r="U2036" s="17"/>
      <c r="V2036" s="17">
        <f t="shared" si="558"/>
        <v>3</v>
      </c>
      <c r="W2036" s="17">
        <v>3000</v>
      </c>
      <c r="X2036" s="17" t="s">
        <v>7065</v>
      </c>
      <c r="Y2036" s="17" t="s">
        <v>569</v>
      </c>
      <c r="Z2036" s="17">
        <v>20201027</v>
      </c>
      <c r="AA2036" s="17" t="s">
        <v>1947</v>
      </c>
      <c r="AB2036" s="17">
        <v>1</v>
      </c>
      <c r="AC2036" s="17" t="str">
        <f>IFERROR(VLOOKUP(A2036,[1]Cruces!AJ:AK,2,0),VLOOKUP(CONCATENATE(X2036,AA2036),[1]Cruces!G:H,2,0))</f>
        <v>Solicitud por BT</v>
      </c>
      <c r="AD2036" s="17">
        <f t="shared" si="544"/>
        <v>27</v>
      </c>
      <c r="AE2036" s="17">
        <f t="shared" si="545"/>
        <v>10</v>
      </c>
      <c r="AF2036" s="17">
        <f t="shared" si="546"/>
        <v>2020</v>
      </c>
      <c r="AG2036" s="17" t="str">
        <f>IFERROR(VLOOKUP(MID(A2036,2,4)*1,[1]Cruces!K:L,2,0),"Verificar")</f>
        <v>Atlántico Norte</v>
      </c>
      <c r="AH2036" s="17">
        <f t="shared" ca="1" si="547"/>
        <v>29</v>
      </c>
      <c r="AI2036" s="17" t="str">
        <f>IFERROR(VLOOKUP(U2036,[1]Cruces!$O$1:$P$6,2,0),"Sin Orden")</f>
        <v>Sin Orden</v>
      </c>
      <c r="AJ2036" s="17">
        <f t="shared" si="548"/>
        <v>27</v>
      </c>
      <c r="AK2036" s="17">
        <f t="shared" si="549"/>
        <v>10</v>
      </c>
      <c r="AL2036" s="17">
        <f t="shared" si="550"/>
        <v>2020</v>
      </c>
      <c r="AM2036" s="17">
        <f t="shared" ca="1" si="551"/>
        <v>29</v>
      </c>
      <c r="AN2036" s="18" t="str">
        <f>IFERROR(VLOOKUP(R2036*1,'[1]Ordenes de Servicio'!G:K,5,0),"No Cruza")</f>
        <v>No Cruza</v>
      </c>
      <c r="AO2036" s="17">
        <f t="shared" ca="1" si="552"/>
        <v>29</v>
      </c>
      <c r="AP2036" s="17">
        <f t="shared" si="553"/>
        <v>27</v>
      </c>
      <c r="AQ2036" s="17">
        <f t="shared" si="554"/>
        <v>10</v>
      </c>
      <c r="AR2036" s="17">
        <f t="shared" si="555"/>
        <v>2020</v>
      </c>
      <c r="AS2036" s="17">
        <f t="shared" ca="1" si="556"/>
        <v>29</v>
      </c>
      <c r="AT2036" s="17" t="str">
        <f t="shared" ca="1" si="559"/>
        <v>No</v>
      </c>
      <c r="AU2036" s="17">
        <f t="shared" si="557"/>
        <v>0</v>
      </c>
      <c r="AV2036" s="17" t="str">
        <f>+VLOOKUP(B2036,[1]Cruces!S:T,2,0)</f>
        <v>1. Solicitud</v>
      </c>
    </row>
    <row r="2037" spans="1:48" hidden="1" x14ac:dyDescent="0.25">
      <c r="A2037" s="17" t="s">
        <v>3811</v>
      </c>
      <c r="B2037" s="17" t="s">
        <v>68</v>
      </c>
      <c r="C2037" s="17">
        <v>0</v>
      </c>
      <c r="D2037" s="17">
        <v>0</v>
      </c>
      <c r="E2037" s="17" t="s">
        <v>55</v>
      </c>
      <c r="F2037" s="17" t="s">
        <v>56</v>
      </c>
      <c r="G2037" s="17" t="s">
        <v>3812</v>
      </c>
      <c r="H2037" s="17">
        <v>3728858</v>
      </c>
      <c r="I2037" s="17" t="s">
        <v>182</v>
      </c>
      <c r="J2037" s="17" t="s">
        <v>59</v>
      </c>
      <c r="K2037" s="17" t="s">
        <v>97</v>
      </c>
      <c r="L2037" s="17" t="s">
        <v>172</v>
      </c>
      <c r="M2037" s="17" t="s">
        <v>173</v>
      </c>
      <c r="N2037" s="17" t="s">
        <v>75</v>
      </c>
      <c r="O2037" s="17">
        <v>20140514</v>
      </c>
      <c r="P2037" s="17">
        <v>20140519</v>
      </c>
      <c r="Q2037" s="17">
        <v>1180</v>
      </c>
      <c r="R2037" s="17">
        <v>20602487</v>
      </c>
      <c r="S2037" s="17" t="s">
        <v>76</v>
      </c>
      <c r="T2037" s="17" t="s">
        <v>63</v>
      </c>
      <c r="U2037" s="17" t="s">
        <v>91</v>
      </c>
      <c r="V2037" s="17">
        <f t="shared" si="558"/>
        <v>400</v>
      </c>
      <c r="W2037" s="17">
        <v>400000</v>
      </c>
      <c r="X2037" s="17" t="s">
        <v>64</v>
      </c>
      <c r="Y2037" s="17" t="s">
        <v>105</v>
      </c>
      <c r="Z2037" s="17">
        <v>20150727</v>
      </c>
      <c r="AA2037" s="17" t="s">
        <v>101</v>
      </c>
      <c r="AB2037" s="17">
        <v>1</v>
      </c>
      <c r="AC2037" s="17" t="str">
        <f>IFERROR(VLOOKUP(A2037,[1]Cruces!AJ:AK,2,0),VLOOKUP(CONCATENATE(X2037,AA2037),[1]Cruces!G:H,2,0))</f>
        <v>Solicitud de Obra</v>
      </c>
      <c r="AD2037" s="17">
        <f t="shared" si="544"/>
        <v>14</v>
      </c>
      <c r="AE2037" s="17">
        <f t="shared" si="545"/>
        <v>5</v>
      </c>
      <c r="AF2037" s="17">
        <f t="shared" si="546"/>
        <v>2014</v>
      </c>
      <c r="AG2037" s="17" t="str">
        <f>IFERROR(VLOOKUP(MID(A2037,2,4)*1,[1]Cruces!K:L,2,0),"Verificar")</f>
        <v>Atlántico Norte</v>
      </c>
      <c r="AH2037" s="17">
        <f t="shared" ca="1" si="547"/>
        <v>2387</v>
      </c>
      <c r="AI2037" s="17" t="str">
        <f>IFERROR(VLOOKUP(U2037,[1]Cruces!$O$1:$P$6,2,0),"Sin Orden")</f>
        <v>Resuelta</v>
      </c>
      <c r="AJ2037" s="17">
        <f t="shared" si="548"/>
        <v>27</v>
      </c>
      <c r="AK2037" s="17">
        <f t="shared" si="549"/>
        <v>7</v>
      </c>
      <c r="AL2037" s="17">
        <f t="shared" si="550"/>
        <v>2015</v>
      </c>
      <c r="AM2037" s="17">
        <f t="shared" ca="1" si="551"/>
        <v>1948</v>
      </c>
      <c r="AN2037" s="18" t="str">
        <f>IFERROR(VLOOKUP(R2037*1,'[1]Ordenes de Servicio'!G:K,5,0),"No Cruza")</f>
        <v>No Cruza</v>
      </c>
      <c r="AO2037" s="17">
        <f t="shared" ca="1" si="552"/>
        <v>439</v>
      </c>
      <c r="AP2037" s="17">
        <f t="shared" si="553"/>
        <v>19</v>
      </c>
      <c r="AQ2037" s="17">
        <f t="shared" si="554"/>
        <v>5</v>
      </c>
      <c r="AR2037" s="17">
        <f t="shared" si="555"/>
        <v>2014</v>
      </c>
      <c r="AS2037" s="17">
        <f t="shared" ca="1" si="556"/>
        <v>2382</v>
      </c>
      <c r="AT2037" s="17" t="str">
        <f t="shared" ca="1" si="559"/>
        <v>Si</v>
      </c>
      <c r="AU2037" s="17">
        <f t="shared" si="557"/>
        <v>434</v>
      </c>
      <c r="AV2037" s="17" t="str">
        <f>+VLOOKUP(B2037,[1]Cruces!S:T,2,0)</f>
        <v>5. Consultoría / Adjudicación</v>
      </c>
    </row>
    <row r="2038" spans="1:48" hidden="1" x14ac:dyDescent="0.25">
      <c r="A2038" s="17" t="s">
        <v>3813</v>
      </c>
      <c r="B2038" s="17" t="s">
        <v>54</v>
      </c>
      <c r="C2038" s="17">
        <v>0</v>
      </c>
      <c r="D2038" s="17">
        <v>0</v>
      </c>
      <c r="E2038" s="17" t="s">
        <v>55</v>
      </c>
      <c r="F2038" s="17" t="s">
        <v>56</v>
      </c>
      <c r="G2038" s="17" t="s">
        <v>3814</v>
      </c>
      <c r="H2038" s="17">
        <v>0</v>
      </c>
      <c r="I2038" s="17" t="s">
        <v>165</v>
      </c>
      <c r="J2038" s="17" t="s">
        <v>59</v>
      </c>
      <c r="K2038" s="17" t="s">
        <v>3815</v>
      </c>
      <c r="L2038" s="17" t="s">
        <v>265</v>
      </c>
      <c r="M2038" s="17" t="s">
        <v>55</v>
      </c>
      <c r="N2038" s="17" t="s">
        <v>62</v>
      </c>
      <c r="O2038" s="17">
        <v>20170810</v>
      </c>
      <c r="P2038" s="17">
        <v>20171030</v>
      </c>
      <c r="Q2038" s="17">
        <v>1180</v>
      </c>
      <c r="R2038" s="17">
        <v>24137681</v>
      </c>
      <c r="S2038" s="17" t="s">
        <v>100</v>
      </c>
      <c r="T2038" s="17" t="s">
        <v>63</v>
      </c>
      <c r="U2038" s="17" t="s">
        <v>91</v>
      </c>
      <c r="V2038" s="17">
        <f t="shared" si="558"/>
        <v>225</v>
      </c>
      <c r="W2038" s="17">
        <v>225000</v>
      </c>
      <c r="X2038" s="17" t="s">
        <v>64</v>
      </c>
      <c r="Y2038" s="17" t="s">
        <v>65</v>
      </c>
      <c r="Z2038" s="17">
        <v>20171030</v>
      </c>
      <c r="AA2038" s="17" t="s">
        <v>101</v>
      </c>
      <c r="AB2038" s="17">
        <v>1</v>
      </c>
      <c r="AC2038" s="17" t="str">
        <f>IFERROR(VLOOKUP(A2038,[1]Cruces!AJ:AK,2,0),VLOOKUP(CONCATENATE(X2038,AA2038),[1]Cruces!G:H,2,0))</f>
        <v>Solicitud de Obra</v>
      </c>
      <c r="AD2038" s="17">
        <f t="shared" si="544"/>
        <v>10</v>
      </c>
      <c r="AE2038" s="17">
        <f t="shared" si="545"/>
        <v>8</v>
      </c>
      <c r="AF2038" s="17">
        <f t="shared" si="546"/>
        <v>2017</v>
      </c>
      <c r="AG2038" s="17" t="str">
        <f>IFERROR(VLOOKUP(MID(A2038,2,4)*1,[1]Cruces!K:L,2,0),"Verificar")</f>
        <v>Atlántico Norte</v>
      </c>
      <c r="AH2038" s="17">
        <f t="shared" ca="1" si="547"/>
        <v>1203</v>
      </c>
      <c r="AI2038" s="17" t="str">
        <f>IFERROR(VLOOKUP(U2038,[1]Cruces!$O$1:$P$6,2,0),"Sin Orden")</f>
        <v>Resuelta</v>
      </c>
      <c r="AJ2038" s="17">
        <f t="shared" si="548"/>
        <v>30</v>
      </c>
      <c r="AK2038" s="17">
        <f t="shared" si="549"/>
        <v>10</v>
      </c>
      <c r="AL2038" s="17">
        <f t="shared" si="550"/>
        <v>2017</v>
      </c>
      <c r="AM2038" s="17">
        <f t="shared" ca="1" si="551"/>
        <v>1122</v>
      </c>
      <c r="AN2038" s="18" t="str">
        <f>IFERROR(VLOOKUP(R2038*1,'[1]Ordenes de Servicio'!G:K,5,0),"No Cruza")</f>
        <v>No Cruza</v>
      </c>
      <c r="AO2038" s="17">
        <f t="shared" ca="1" si="552"/>
        <v>81</v>
      </c>
      <c r="AP2038" s="17">
        <f t="shared" si="553"/>
        <v>30</v>
      </c>
      <c r="AQ2038" s="17">
        <f t="shared" si="554"/>
        <v>10</v>
      </c>
      <c r="AR2038" s="17">
        <f t="shared" si="555"/>
        <v>2017</v>
      </c>
      <c r="AS2038" s="17">
        <f t="shared" ca="1" si="556"/>
        <v>1122</v>
      </c>
      <c r="AT2038" s="17" t="str">
        <f t="shared" ca="1" si="559"/>
        <v>Si</v>
      </c>
      <c r="AU2038" s="17">
        <f t="shared" si="557"/>
        <v>0</v>
      </c>
      <c r="AV2038" s="17" t="str">
        <f>+VLOOKUP(B2038,[1]Cruces!S:T,2,0)</f>
        <v>4. Presupuesto de Obra</v>
      </c>
    </row>
    <row r="2039" spans="1:48" hidden="1" x14ac:dyDescent="0.25">
      <c r="A2039" s="17" t="s">
        <v>3816</v>
      </c>
      <c r="B2039" s="17" t="s">
        <v>244</v>
      </c>
      <c r="C2039" s="17">
        <v>2098635</v>
      </c>
      <c r="D2039" s="17">
        <v>20048444</v>
      </c>
      <c r="E2039" s="17" t="s">
        <v>93</v>
      </c>
      <c r="F2039" s="17" t="s">
        <v>94</v>
      </c>
      <c r="G2039" s="17" t="s">
        <v>95</v>
      </c>
      <c r="H2039" s="17">
        <v>3003360026</v>
      </c>
      <c r="I2039" s="17" t="s">
        <v>83</v>
      </c>
      <c r="J2039" s="17" t="s">
        <v>3817</v>
      </c>
      <c r="K2039" s="17" t="s">
        <v>97</v>
      </c>
      <c r="L2039" s="17" t="s">
        <v>98</v>
      </c>
      <c r="M2039" s="17" t="s">
        <v>99</v>
      </c>
      <c r="N2039" s="17" t="s">
        <v>247</v>
      </c>
      <c r="O2039" s="17">
        <v>20170309</v>
      </c>
      <c r="P2039" s="17">
        <v>20180124</v>
      </c>
      <c r="Q2039" s="17">
        <v>1170</v>
      </c>
      <c r="R2039" s="17">
        <v>23809858</v>
      </c>
      <c r="S2039" s="17" t="s">
        <v>76</v>
      </c>
      <c r="T2039" s="17" t="s">
        <v>63</v>
      </c>
      <c r="U2039" s="17" t="s">
        <v>88</v>
      </c>
      <c r="V2039" s="17">
        <f t="shared" si="558"/>
        <v>225</v>
      </c>
      <c r="W2039" s="17">
        <v>225000</v>
      </c>
      <c r="X2039" s="17" t="s">
        <v>89</v>
      </c>
      <c r="Y2039" s="17" t="s">
        <v>248</v>
      </c>
      <c r="Z2039" s="17">
        <v>20180124</v>
      </c>
      <c r="AA2039" s="17" t="s">
        <v>101</v>
      </c>
      <c r="AB2039" s="17">
        <v>1</v>
      </c>
      <c r="AC2039" s="17" t="str">
        <f>IFERROR(VLOOKUP(A2039,[1]Cruces!AJ:AK,2,0),VLOOKUP(CONCATENATE(X2039,AA2039),[1]Cruces!G:H,2,0))</f>
        <v>Solicitud de Obra</v>
      </c>
      <c r="AD2039" s="17">
        <f t="shared" si="544"/>
        <v>9</v>
      </c>
      <c r="AE2039" s="17">
        <f t="shared" si="545"/>
        <v>3</v>
      </c>
      <c r="AF2039" s="17">
        <f t="shared" si="546"/>
        <v>2017</v>
      </c>
      <c r="AG2039" s="17" t="str">
        <f>IFERROR(VLOOKUP(MID(A2039,2,4)*1,[1]Cruces!K:L,2,0),"Verificar")</f>
        <v>Atlántico Norte</v>
      </c>
      <c r="AH2039" s="17">
        <f t="shared" ca="1" si="547"/>
        <v>1357</v>
      </c>
      <c r="AI2039" s="17" t="str">
        <f>IFERROR(VLOOKUP(U2039,[1]Cruces!$O$1:$P$6,2,0),"Sin Orden")</f>
        <v>Resuelta</v>
      </c>
      <c r="AJ2039" s="17">
        <f t="shared" si="548"/>
        <v>24</v>
      </c>
      <c r="AK2039" s="17">
        <f t="shared" si="549"/>
        <v>1</v>
      </c>
      <c r="AL2039" s="17">
        <f t="shared" si="550"/>
        <v>2018</v>
      </c>
      <c r="AM2039" s="17">
        <f t="shared" ca="1" si="551"/>
        <v>1036</v>
      </c>
      <c r="AN2039" s="18" t="str">
        <f>IFERROR(VLOOKUP(R2039*1,'[1]Ordenes de Servicio'!G:K,5,0),"No Cruza")</f>
        <v>No Cruza</v>
      </c>
      <c r="AO2039" s="17">
        <f t="shared" ca="1" si="552"/>
        <v>321</v>
      </c>
      <c r="AP2039" s="17">
        <f t="shared" si="553"/>
        <v>24</v>
      </c>
      <c r="AQ2039" s="17">
        <f t="shared" si="554"/>
        <v>1</v>
      </c>
      <c r="AR2039" s="17">
        <f t="shared" si="555"/>
        <v>2018</v>
      </c>
      <c r="AS2039" s="17">
        <f t="shared" ca="1" si="556"/>
        <v>1036</v>
      </c>
      <c r="AT2039" s="17" t="str">
        <f t="shared" ca="1" si="559"/>
        <v>Si</v>
      </c>
      <c r="AU2039" s="17">
        <f t="shared" si="557"/>
        <v>0</v>
      </c>
      <c r="AV2039" s="17" t="str">
        <f>+VLOOKUP(B2039,[1]Cruces!S:T,2,0)</f>
        <v>6. Ejecución y Seguimiento de Obra</v>
      </c>
    </row>
    <row r="2040" spans="1:48" hidden="1" x14ac:dyDescent="0.25">
      <c r="A2040" s="17" t="s">
        <v>3818</v>
      </c>
      <c r="B2040" s="17" t="s">
        <v>54</v>
      </c>
      <c r="C2040" s="17">
        <v>0</v>
      </c>
      <c r="D2040" s="17">
        <v>0</v>
      </c>
      <c r="E2040" s="17" t="s">
        <v>55</v>
      </c>
      <c r="F2040" s="17" t="s">
        <v>81</v>
      </c>
      <c r="G2040" s="17" t="s">
        <v>3819</v>
      </c>
      <c r="H2040" s="17">
        <v>0</v>
      </c>
      <c r="I2040" s="17" t="s">
        <v>71</v>
      </c>
      <c r="J2040" s="17" t="s">
        <v>59</v>
      </c>
      <c r="K2040" s="17" t="s">
        <v>97</v>
      </c>
      <c r="L2040" s="17" t="s">
        <v>85</v>
      </c>
      <c r="M2040" s="17" t="s">
        <v>86</v>
      </c>
      <c r="N2040" s="17" t="s">
        <v>62</v>
      </c>
      <c r="O2040" s="17">
        <v>20200212</v>
      </c>
      <c r="P2040" s="17">
        <v>20200228</v>
      </c>
      <c r="Q2040" s="17">
        <v>3430</v>
      </c>
      <c r="R2040" s="17">
        <v>27215126</v>
      </c>
      <c r="S2040" s="17" t="s">
        <v>100</v>
      </c>
      <c r="T2040" s="17" t="s">
        <v>63</v>
      </c>
      <c r="U2040" s="17" t="s">
        <v>91</v>
      </c>
      <c r="V2040" s="17">
        <f t="shared" si="558"/>
        <v>112.5</v>
      </c>
      <c r="W2040" s="17">
        <v>112500</v>
      </c>
      <c r="X2040" s="17" t="s">
        <v>64</v>
      </c>
      <c r="Y2040" s="17" t="s">
        <v>65</v>
      </c>
      <c r="Z2040" s="17">
        <v>20200228</v>
      </c>
      <c r="AA2040" s="17" t="s">
        <v>78</v>
      </c>
      <c r="AB2040" s="17">
        <v>1</v>
      </c>
      <c r="AC2040" s="17" t="str">
        <f>IFERROR(VLOOKUP(A2040,[1]Cruces!AJ:AK,2,0),VLOOKUP(CONCATENATE(X2040,AA2040),[1]Cruces!G:H,2,0))</f>
        <v>Solicitud de Obra</v>
      </c>
      <c r="AD2040" s="17">
        <f t="shared" si="544"/>
        <v>12</v>
      </c>
      <c r="AE2040" s="17">
        <f t="shared" si="545"/>
        <v>2</v>
      </c>
      <c r="AF2040" s="17">
        <f t="shared" si="546"/>
        <v>2020</v>
      </c>
      <c r="AG2040" s="17" t="str">
        <f>IFERROR(VLOOKUP(MID(A2040,2,4)*1,[1]Cruces!K:L,2,0),"Verificar")</f>
        <v>Magdalena</v>
      </c>
      <c r="AH2040" s="17">
        <f t="shared" ca="1" si="547"/>
        <v>287</v>
      </c>
      <c r="AI2040" s="17" t="str">
        <f>IFERROR(VLOOKUP(U2040,[1]Cruces!$O$1:$P$6,2,0),"Sin Orden")</f>
        <v>Resuelta</v>
      </c>
      <c r="AJ2040" s="17">
        <f t="shared" si="548"/>
        <v>28</v>
      </c>
      <c r="AK2040" s="17">
        <f t="shared" si="549"/>
        <v>2</v>
      </c>
      <c r="AL2040" s="17">
        <f t="shared" si="550"/>
        <v>2020</v>
      </c>
      <c r="AM2040" s="17">
        <f t="shared" ca="1" si="551"/>
        <v>271</v>
      </c>
      <c r="AN2040" s="18" t="str">
        <f>IFERROR(VLOOKUP(R2040*1,'[1]Ordenes de Servicio'!G:K,5,0),"No Cruza")</f>
        <v>No Cruza</v>
      </c>
      <c r="AO2040" s="17">
        <f t="shared" ca="1" si="552"/>
        <v>16</v>
      </c>
      <c r="AP2040" s="17">
        <f t="shared" si="553"/>
        <v>28</v>
      </c>
      <c r="AQ2040" s="17">
        <f t="shared" si="554"/>
        <v>2</v>
      </c>
      <c r="AR2040" s="17">
        <f t="shared" si="555"/>
        <v>2020</v>
      </c>
      <c r="AS2040" s="17">
        <f t="shared" ca="1" si="556"/>
        <v>271</v>
      </c>
      <c r="AT2040" s="17" t="str">
        <f t="shared" ca="1" si="559"/>
        <v>No</v>
      </c>
      <c r="AU2040" s="17">
        <f t="shared" si="557"/>
        <v>0</v>
      </c>
      <c r="AV2040" s="17" t="str">
        <f>+VLOOKUP(B2040,[1]Cruces!S:T,2,0)</f>
        <v>4. Presupuesto de Obra</v>
      </c>
    </row>
    <row r="2041" spans="1:48" hidden="1" x14ac:dyDescent="0.25">
      <c r="A2041" s="17" t="s">
        <v>3820</v>
      </c>
      <c r="B2041" s="17" t="s">
        <v>54</v>
      </c>
      <c r="C2041" s="17">
        <v>3774162</v>
      </c>
      <c r="D2041" s="17">
        <v>0</v>
      </c>
      <c r="E2041" s="17" t="s">
        <v>55</v>
      </c>
      <c r="F2041" s="17" t="s">
        <v>120</v>
      </c>
      <c r="G2041" s="17" t="s">
        <v>3821</v>
      </c>
      <c r="H2041" s="17">
        <v>3012088143</v>
      </c>
      <c r="I2041" s="17" t="s">
        <v>116</v>
      </c>
      <c r="J2041" s="17" t="s">
        <v>59</v>
      </c>
      <c r="K2041" s="17" t="s">
        <v>3822</v>
      </c>
      <c r="L2041" s="17" t="s">
        <v>111</v>
      </c>
      <c r="M2041" s="17" t="s">
        <v>112</v>
      </c>
      <c r="N2041" s="17" t="s">
        <v>62</v>
      </c>
      <c r="O2041" s="17">
        <v>20190122</v>
      </c>
      <c r="P2041" s="17">
        <v>20190125</v>
      </c>
      <c r="Q2041" s="17">
        <v>1110</v>
      </c>
      <c r="R2041" s="17">
        <v>25924458</v>
      </c>
      <c r="S2041" s="17" t="s">
        <v>100</v>
      </c>
      <c r="T2041" s="17" t="s">
        <v>63</v>
      </c>
      <c r="U2041" s="17" t="s">
        <v>91</v>
      </c>
      <c r="V2041" s="17">
        <f t="shared" si="558"/>
        <v>800</v>
      </c>
      <c r="W2041" s="17">
        <v>800000</v>
      </c>
      <c r="X2041" s="17" t="s">
        <v>89</v>
      </c>
      <c r="Y2041" s="17" t="s">
        <v>65</v>
      </c>
      <c r="Z2041" s="17">
        <v>20190125</v>
      </c>
      <c r="AA2041" s="17" t="s">
        <v>101</v>
      </c>
      <c r="AB2041" s="17">
        <v>1</v>
      </c>
      <c r="AC2041" s="17" t="str">
        <f>IFERROR(VLOOKUP(A2041,[1]Cruces!AJ:AK,2,0),VLOOKUP(CONCATENATE(X2041,AA2041),[1]Cruces!G:H,2,0))</f>
        <v>Solicitud de Obra</v>
      </c>
      <c r="AD2041" s="17">
        <f t="shared" si="544"/>
        <v>22</v>
      </c>
      <c r="AE2041" s="17">
        <f t="shared" si="545"/>
        <v>1</v>
      </c>
      <c r="AF2041" s="17">
        <f t="shared" si="546"/>
        <v>2019</v>
      </c>
      <c r="AG2041" s="17" t="str">
        <f>IFERROR(VLOOKUP(MID(A2041,2,4)*1,[1]Cruces!K:L,2,0),"Verificar")</f>
        <v>Atlántico Norte</v>
      </c>
      <c r="AH2041" s="17">
        <f t="shared" ca="1" si="547"/>
        <v>673</v>
      </c>
      <c r="AI2041" s="17" t="str">
        <f>IFERROR(VLOOKUP(U2041,[1]Cruces!$O$1:$P$6,2,0),"Sin Orden")</f>
        <v>Resuelta</v>
      </c>
      <c r="AJ2041" s="17">
        <f t="shared" si="548"/>
        <v>25</v>
      </c>
      <c r="AK2041" s="17">
        <f t="shared" si="549"/>
        <v>1</v>
      </c>
      <c r="AL2041" s="17">
        <f t="shared" si="550"/>
        <v>2019</v>
      </c>
      <c r="AM2041" s="17">
        <f t="shared" ca="1" si="551"/>
        <v>670</v>
      </c>
      <c r="AN2041" s="18" t="str">
        <f>IFERROR(VLOOKUP(R2041*1,'[1]Ordenes de Servicio'!G:K,5,0),"No Cruza")</f>
        <v>No Cruza</v>
      </c>
      <c r="AO2041" s="17">
        <f t="shared" ca="1" si="552"/>
        <v>3</v>
      </c>
      <c r="AP2041" s="17">
        <f t="shared" si="553"/>
        <v>25</v>
      </c>
      <c r="AQ2041" s="17">
        <f t="shared" si="554"/>
        <v>1</v>
      </c>
      <c r="AR2041" s="17">
        <f t="shared" si="555"/>
        <v>2019</v>
      </c>
      <c r="AS2041" s="17">
        <f t="shared" ca="1" si="556"/>
        <v>670</v>
      </c>
      <c r="AT2041" s="17" t="str">
        <f t="shared" ca="1" si="559"/>
        <v>Si</v>
      </c>
      <c r="AU2041" s="17">
        <f t="shared" si="557"/>
        <v>0</v>
      </c>
      <c r="AV2041" s="17" t="str">
        <f>+VLOOKUP(B2041,[1]Cruces!S:T,2,0)</f>
        <v>4. Presupuesto de Obra</v>
      </c>
    </row>
    <row r="2042" spans="1:48" hidden="1" x14ac:dyDescent="0.25">
      <c r="A2042" s="17" t="s">
        <v>8990</v>
      </c>
      <c r="B2042" s="17" t="s">
        <v>6595</v>
      </c>
      <c r="C2042" s="17">
        <v>0</v>
      </c>
      <c r="D2042" s="17">
        <v>0</v>
      </c>
      <c r="E2042" s="17" t="s">
        <v>55</v>
      </c>
      <c r="F2042" s="17" t="s">
        <v>232</v>
      </c>
      <c r="G2042" s="17" t="s">
        <v>8991</v>
      </c>
      <c r="H2042" s="17">
        <v>0</v>
      </c>
      <c r="I2042" s="17" t="s">
        <v>71</v>
      </c>
      <c r="J2042" s="17" t="s">
        <v>59</v>
      </c>
      <c r="K2042" s="17" t="s">
        <v>8992</v>
      </c>
      <c r="L2042" s="17" t="s">
        <v>7475</v>
      </c>
      <c r="M2042" s="17" t="s">
        <v>7476</v>
      </c>
      <c r="N2042" s="17" t="s">
        <v>6600</v>
      </c>
      <c r="O2042" s="17">
        <v>20201111</v>
      </c>
      <c r="P2042" s="17">
        <v>20201119</v>
      </c>
      <c r="Q2042" s="17">
        <v>1220</v>
      </c>
      <c r="R2042" s="17">
        <v>28279616</v>
      </c>
      <c r="S2042" s="17" t="s">
        <v>6601</v>
      </c>
      <c r="T2042" s="17" t="s">
        <v>63</v>
      </c>
      <c r="U2042" s="17" t="s">
        <v>91</v>
      </c>
      <c r="V2042" s="17">
        <f t="shared" si="558"/>
        <v>3</v>
      </c>
      <c r="W2042" s="17">
        <v>3000</v>
      </c>
      <c r="X2042" s="17" t="s">
        <v>7065</v>
      </c>
      <c r="Y2042" s="17" t="s">
        <v>6595</v>
      </c>
      <c r="Z2042" s="17">
        <v>20201119</v>
      </c>
      <c r="AA2042" s="17" t="s">
        <v>1947</v>
      </c>
      <c r="AB2042" s="17">
        <v>1</v>
      </c>
      <c r="AC2042" s="17" t="str">
        <f>IFERROR(VLOOKUP(A2042,[1]Cruces!AJ:AK,2,0),VLOOKUP(CONCATENATE(X2042,AA2042),[1]Cruces!G:H,2,0))</f>
        <v>Solicitud por BT</v>
      </c>
      <c r="AD2042" s="17">
        <f t="shared" si="544"/>
        <v>11</v>
      </c>
      <c r="AE2042" s="17">
        <f t="shared" si="545"/>
        <v>11</v>
      </c>
      <c r="AF2042" s="17">
        <f t="shared" si="546"/>
        <v>2020</v>
      </c>
      <c r="AG2042" s="17" t="str">
        <f>IFERROR(VLOOKUP(MID(A2042,2,4)*1,[1]Cruces!K:L,2,0),"Verificar")</f>
        <v>Atlántico Sur</v>
      </c>
      <c r="AH2042" s="17">
        <f t="shared" ca="1" si="547"/>
        <v>14</v>
      </c>
      <c r="AI2042" s="17" t="str">
        <f>IFERROR(VLOOKUP(U2042,[1]Cruces!$O$1:$P$6,2,0),"Sin Orden")</f>
        <v>Resuelta</v>
      </c>
      <c r="AJ2042" s="17">
        <f t="shared" si="548"/>
        <v>19</v>
      </c>
      <c r="AK2042" s="17">
        <f t="shared" si="549"/>
        <v>11</v>
      </c>
      <c r="AL2042" s="17">
        <f t="shared" si="550"/>
        <v>2020</v>
      </c>
      <c r="AM2042" s="17">
        <f t="shared" ca="1" si="551"/>
        <v>6</v>
      </c>
      <c r="AN2042" s="18" t="str">
        <f>IFERROR(VLOOKUP(R2042*1,'[1]Ordenes de Servicio'!G:K,5,0),"No Cruza")</f>
        <v>No Cruza</v>
      </c>
      <c r="AO2042" s="17">
        <f t="shared" ca="1" si="552"/>
        <v>8</v>
      </c>
      <c r="AP2042" s="17">
        <f t="shared" si="553"/>
        <v>19</v>
      </c>
      <c r="AQ2042" s="17">
        <f t="shared" si="554"/>
        <v>11</v>
      </c>
      <c r="AR2042" s="17">
        <f t="shared" si="555"/>
        <v>2020</v>
      </c>
      <c r="AS2042" s="17">
        <f t="shared" ca="1" si="556"/>
        <v>6</v>
      </c>
      <c r="AT2042" s="17" t="str">
        <f t="shared" ca="1" si="559"/>
        <v>No</v>
      </c>
      <c r="AU2042" s="17">
        <f t="shared" si="557"/>
        <v>0</v>
      </c>
      <c r="AV2042" s="17" t="str">
        <f>+VLOOKUP(B2042,[1]Cruces!S:T,2,0)</f>
        <v>7. Ejecución en Campo OS BT</v>
      </c>
    </row>
    <row r="2043" spans="1:48" hidden="1" x14ac:dyDescent="0.25">
      <c r="A2043" s="17" t="s">
        <v>8993</v>
      </c>
      <c r="B2043" s="17" t="s">
        <v>1943</v>
      </c>
      <c r="C2043" s="17">
        <v>7855245</v>
      </c>
      <c r="D2043" s="17">
        <v>34425789</v>
      </c>
      <c r="E2043" s="17" t="s">
        <v>93</v>
      </c>
      <c r="F2043" s="17" t="s">
        <v>7717</v>
      </c>
      <c r="G2043" s="17" t="s">
        <v>8994</v>
      </c>
      <c r="H2043" s="17">
        <v>3043400681</v>
      </c>
      <c r="I2043" s="17" t="s">
        <v>71</v>
      </c>
      <c r="J2043" s="17" t="s">
        <v>8995</v>
      </c>
      <c r="K2043" s="17" t="s">
        <v>8996</v>
      </c>
      <c r="L2043" s="17" t="s">
        <v>7720</v>
      </c>
      <c r="M2043" s="17" t="s">
        <v>7721</v>
      </c>
      <c r="N2043" s="17" t="s">
        <v>1946</v>
      </c>
      <c r="O2043" s="17">
        <v>20201109</v>
      </c>
      <c r="P2043" s="17">
        <v>20201109</v>
      </c>
      <c r="Q2043" s="17">
        <v>9353</v>
      </c>
      <c r="R2043" s="17">
        <v>28274548</v>
      </c>
      <c r="S2043" s="17" t="s">
        <v>7072</v>
      </c>
      <c r="T2043" s="17" t="s">
        <v>63</v>
      </c>
      <c r="U2043" s="17" t="s">
        <v>77</v>
      </c>
      <c r="V2043" s="17">
        <f t="shared" si="558"/>
        <v>3</v>
      </c>
      <c r="W2043" s="17">
        <v>3000</v>
      </c>
      <c r="X2043" s="17" t="s">
        <v>89</v>
      </c>
      <c r="Y2043" s="17" t="s">
        <v>1943</v>
      </c>
      <c r="Z2043" s="17">
        <v>20201109</v>
      </c>
      <c r="AA2043" s="17" t="s">
        <v>1947</v>
      </c>
      <c r="AB2043" s="17">
        <v>1</v>
      </c>
      <c r="AC2043" s="17" t="str">
        <f>IFERROR(VLOOKUP(A2043,[1]Cruces!AJ:AK,2,0),VLOOKUP(CONCATENATE(X2043,AA2043),[1]Cruces!G:H,2,0))</f>
        <v>Solicitud por BT</v>
      </c>
      <c r="AD2043" s="17">
        <f t="shared" ref="AD2043:AD2100" si="560">MID(O2043,7,2)*1</f>
        <v>9</v>
      </c>
      <c r="AE2043" s="17">
        <f t="shared" ref="AE2043:AE2100" si="561">MID(O2043,5,2)*1</f>
        <v>11</v>
      </c>
      <c r="AF2043" s="17">
        <f t="shared" ref="AF2043:AF2100" si="562">MID(O2043,1,4)*1</f>
        <v>2020</v>
      </c>
      <c r="AG2043" s="17" t="str">
        <f>IFERROR(VLOOKUP(MID(A2043,2,4)*1,[1]Cruces!K:L,2,0),"Verificar")</f>
        <v>Magdalena</v>
      </c>
      <c r="AH2043" s="17">
        <f t="shared" ref="AH2043:AH2100" ca="1" si="563">TODAY()-DATE(AF2043,AE2043,AD2043)</f>
        <v>16</v>
      </c>
      <c r="AI2043" s="17" t="str">
        <f>IFERROR(VLOOKUP(U2043,[1]Cruces!$O$1:$P$6,2,0),"Sin Orden")</f>
        <v>Pendiente</v>
      </c>
      <c r="AJ2043" s="17">
        <f t="shared" ref="AJ2043:AJ2100" si="564">MID(Z2043,7,2)*1</f>
        <v>9</v>
      </c>
      <c r="AK2043" s="17">
        <f t="shared" ref="AK2043:AK2100" si="565">MID(Z2043,5,2)*1</f>
        <v>11</v>
      </c>
      <c r="AL2043" s="17">
        <f t="shared" ref="AL2043:AL2100" si="566">MID(Z2043,1,4)*1</f>
        <v>2020</v>
      </c>
      <c r="AM2043" s="17">
        <f t="shared" ref="AM2043:AM2100" ca="1" si="567">+TODAY()-DATE(AL2043,AK2043,AJ2043)</f>
        <v>16</v>
      </c>
      <c r="AN2043" s="18" t="str">
        <f>IFERROR(VLOOKUP(R2043*1,'[1]Ordenes de Servicio'!G:K,5,0),"No Cruza")</f>
        <v>No Cruza</v>
      </c>
      <c r="AO2043" s="17">
        <f t="shared" ref="AO2043:AO2100" ca="1" si="568">+IF(AI2043="Resuelta",DATE(AL2043,AK2043,AJ2043)-DATE(AF2043,AE2043,AD2043),TODAY()-DATE(AL2043,AK2043,AJ2043))</f>
        <v>16</v>
      </c>
      <c r="AP2043" s="17">
        <f t="shared" ref="AP2043:AP2100" si="569">MID(P2043,7,2)*1</f>
        <v>9</v>
      </c>
      <c r="AQ2043" s="17">
        <f t="shared" ref="AQ2043:AQ2100" si="570">MID(P2043,5,2)*1</f>
        <v>11</v>
      </c>
      <c r="AR2043" s="17">
        <f t="shared" ref="AR2043:AR2100" si="571">MID(P2043,1,4)*1</f>
        <v>2020</v>
      </c>
      <c r="AS2043" s="17">
        <f t="shared" ref="AS2043:AS2100" ca="1" si="572">+TODAY()-DATE(AR2043,AQ2043,AP2043)</f>
        <v>16</v>
      </c>
      <c r="AT2043" s="17" t="str">
        <f t="shared" ca="1" si="559"/>
        <v>No</v>
      </c>
      <c r="AU2043" s="17">
        <f t="shared" ref="AU2043:AU2100" si="573">IF(DATE(AL2043,AK2043,AJ2043)-DATE(AR2043,AQ2043,AP2043)&lt;0,DATE(AR2043,AQ2043,AP2043)-DATE(AL2043,AK2043,AJ2043),DATE(AL2043,AK2043,AJ2043)-DATE(AR2043,AQ2043,AP2043))</f>
        <v>0</v>
      </c>
      <c r="AV2043" s="17" t="str">
        <f>+VLOOKUP(B2043,[1]Cruces!S:T,2,0)</f>
        <v>7. Ejecución en Campo OS BT</v>
      </c>
    </row>
    <row r="2044" spans="1:48" hidden="1" x14ac:dyDescent="0.25">
      <c r="A2044" s="17" t="s">
        <v>8997</v>
      </c>
      <c r="B2044" s="17" t="s">
        <v>569</v>
      </c>
      <c r="C2044" s="17">
        <v>0</v>
      </c>
      <c r="D2044" s="17">
        <v>0</v>
      </c>
      <c r="E2044" s="17" t="s">
        <v>55</v>
      </c>
      <c r="F2044" s="17" t="s">
        <v>5366</v>
      </c>
      <c r="G2044" s="17" t="s">
        <v>8998</v>
      </c>
      <c r="H2044" s="17">
        <v>3002577525</v>
      </c>
      <c r="I2044" s="17" t="s">
        <v>71</v>
      </c>
      <c r="J2044" s="17" t="s">
        <v>59</v>
      </c>
      <c r="K2044" s="17" t="s">
        <v>97</v>
      </c>
      <c r="L2044" s="17" t="s">
        <v>5368</v>
      </c>
      <c r="M2044" s="17" t="s">
        <v>5369</v>
      </c>
      <c r="N2044" s="17" t="s">
        <v>572</v>
      </c>
      <c r="O2044" s="17">
        <v>20201120</v>
      </c>
      <c r="P2044" s="17">
        <v>20201120</v>
      </c>
      <c r="Q2044" s="17">
        <v>1170</v>
      </c>
      <c r="R2044" s="17">
        <v>0</v>
      </c>
      <c r="S2044" s="17"/>
      <c r="T2044" s="17" t="s">
        <v>63</v>
      </c>
      <c r="U2044" s="17"/>
      <c r="V2044" s="17">
        <f t="shared" ref="V2044:V2101" si="574">+W2044/1000</f>
        <v>3</v>
      </c>
      <c r="W2044" s="17">
        <v>3000</v>
      </c>
      <c r="X2044" s="17" t="s">
        <v>7065</v>
      </c>
      <c r="Y2044" s="17" t="s">
        <v>569</v>
      </c>
      <c r="Z2044" s="17">
        <v>20201120</v>
      </c>
      <c r="AA2044" s="17" t="s">
        <v>1947</v>
      </c>
      <c r="AB2044" s="17">
        <v>1</v>
      </c>
      <c r="AC2044" s="17" t="str">
        <f>IFERROR(VLOOKUP(A2044,[1]Cruces!AJ:AK,2,0),VLOOKUP(CONCATENATE(X2044,AA2044),[1]Cruces!G:H,2,0))</f>
        <v>Solicitud por BT</v>
      </c>
      <c r="AD2044" s="17">
        <f t="shared" si="560"/>
        <v>20</v>
      </c>
      <c r="AE2044" s="17">
        <f t="shared" si="561"/>
        <v>11</v>
      </c>
      <c r="AF2044" s="17">
        <f t="shared" si="562"/>
        <v>2020</v>
      </c>
      <c r="AG2044" s="17" t="str">
        <f>IFERROR(VLOOKUP(MID(A2044,2,4)*1,[1]Cruces!K:L,2,0),"Verificar")</f>
        <v>Atlántico Norte</v>
      </c>
      <c r="AH2044" s="17">
        <f t="shared" ca="1" si="563"/>
        <v>5</v>
      </c>
      <c r="AI2044" s="17" t="str">
        <f>IFERROR(VLOOKUP(U2044,[1]Cruces!$O$1:$P$6,2,0),"Sin Orden")</f>
        <v>Sin Orden</v>
      </c>
      <c r="AJ2044" s="17">
        <f t="shared" si="564"/>
        <v>20</v>
      </c>
      <c r="AK2044" s="17">
        <f t="shared" si="565"/>
        <v>11</v>
      </c>
      <c r="AL2044" s="17">
        <f t="shared" si="566"/>
        <v>2020</v>
      </c>
      <c r="AM2044" s="17">
        <f t="shared" ca="1" si="567"/>
        <v>5</v>
      </c>
      <c r="AN2044" s="18" t="str">
        <f>IFERROR(VLOOKUP(R2044*1,'[1]Ordenes de Servicio'!G:K,5,0),"No Cruza")</f>
        <v>No Cruza</v>
      </c>
      <c r="AO2044" s="17">
        <f t="shared" ca="1" si="568"/>
        <v>5</v>
      </c>
      <c r="AP2044" s="17">
        <f t="shared" si="569"/>
        <v>20</v>
      </c>
      <c r="AQ2044" s="17">
        <f t="shared" si="570"/>
        <v>11</v>
      </c>
      <c r="AR2044" s="17">
        <f t="shared" si="571"/>
        <v>2020</v>
      </c>
      <c r="AS2044" s="17">
        <f t="shared" ca="1" si="572"/>
        <v>5</v>
      </c>
      <c r="AT2044" s="17" t="str">
        <f t="shared" ref="AT2044:AT2101" ca="1" si="575">IF(AS2044&gt;359,"Si","No")</f>
        <v>No</v>
      </c>
      <c r="AU2044" s="17">
        <f t="shared" si="573"/>
        <v>0</v>
      </c>
      <c r="AV2044" s="17" t="str">
        <f>+VLOOKUP(B2044,[1]Cruces!S:T,2,0)</f>
        <v>1. Solicitud</v>
      </c>
    </row>
    <row r="2045" spans="1:48" hidden="1" x14ac:dyDescent="0.25">
      <c r="A2045" s="17" t="s">
        <v>6993</v>
      </c>
      <c r="B2045" s="17" t="s">
        <v>68</v>
      </c>
      <c r="C2045" s="17">
        <v>0</v>
      </c>
      <c r="D2045" s="17">
        <v>0</v>
      </c>
      <c r="E2045" s="17" t="s">
        <v>55</v>
      </c>
      <c r="F2045" s="17" t="s">
        <v>56</v>
      </c>
      <c r="G2045" s="17" t="s">
        <v>6994</v>
      </c>
      <c r="H2045" s="17">
        <v>0</v>
      </c>
      <c r="I2045" s="17" t="s">
        <v>116</v>
      </c>
      <c r="J2045" s="17" t="s">
        <v>59</v>
      </c>
      <c r="K2045" s="17" t="s">
        <v>6995</v>
      </c>
      <c r="L2045" s="17" t="s">
        <v>255</v>
      </c>
      <c r="M2045" s="17" t="s">
        <v>256</v>
      </c>
      <c r="N2045" s="17" t="s">
        <v>75</v>
      </c>
      <c r="O2045" s="17">
        <v>20200813</v>
      </c>
      <c r="P2045" s="17">
        <v>20200929</v>
      </c>
      <c r="Q2045" s="17">
        <v>3410</v>
      </c>
      <c r="R2045" s="17">
        <v>0</v>
      </c>
      <c r="S2045" s="17"/>
      <c r="T2045" s="17" t="s">
        <v>63</v>
      </c>
      <c r="U2045" s="17"/>
      <c r="V2045" s="17">
        <f t="shared" si="574"/>
        <v>27</v>
      </c>
      <c r="W2045" s="17">
        <v>27000</v>
      </c>
      <c r="X2045" s="17" t="s">
        <v>218</v>
      </c>
      <c r="Y2045" s="17" t="s">
        <v>105</v>
      </c>
      <c r="Z2045" s="17">
        <v>20200929</v>
      </c>
      <c r="AA2045" s="17" t="s">
        <v>219</v>
      </c>
      <c r="AB2045" s="17">
        <v>1</v>
      </c>
      <c r="AC2045" s="17" t="str">
        <f>IFERROR(VLOOKUP(A2045,[1]Cruces!AJ:AK,2,0),VLOOKUP(CONCATENATE(X2045,AA2045),[1]Cruces!G:H,2,0))</f>
        <v>Solicitud CREG 030</v>
      </c>
      <c r="AD2045" s="17">
        <f t="shared" si="560"/>
        <v>13</v>
      </c>
      <c r="AE2045" s="17">
        <f t="shared" si="561"/>
        <v>8</v>
      </c>
      <c r="AF2045" s="17">
        <f t="shared" si="562"/>
        <v>2020</v>
      </c>
      <c r="AG2045" s="17" t="str">
        <f>IFERROR(VLOOKUP(MID(A2045,2,4)*1,[1]Cruces!K:L,2,0),"Verificar")</f>
        <v>Magdalena</v>
      </c>
      <c r="AH2045" s="17">
        <f t="shared" ca="1" si="563"/>
        <v>104</v>
      </c>
      <c r="AI2045" s="17" t="str">
        <f>IFERROR(VLOOKUP(U2045,[1]Cruces!$O$1:$P$6,2,0),"Sin Orden")</f>
        <v>Sin Orden</v>
      </c>
      <c r="AJ2045" s="17">
        <f t="shared" si="564"/>
        <v>29</v>
      </c>
      <c r="AK2045" s="17">
        <f t="shared" si="565"/>
        <v>9</v>
      </c>
      <c r="AL2045" s="17">
        <f t="shared" si="566"/>
        <v>2020</v>
      </c>
      <c r="AM2045" s="17">
        <f t="shared" ca="1" si="567"/>
        <v>57</v>
      </c>
      <c r="AN2045" s="18" t="str">
        <f>IFERROR(VLOOKUP(R2045*1,'[1]Ordenes de Servicio'!G:K,5,0),"No Cruza")</f>
        <v>No Cruza</v>
      </c>
      <c r="AO2045" s="17">
        <f t="shared" ca="1" si="568"/>
        <v>57</v>
      </c>
      <c r="AP2045" s="17">
        <f t="shared" si="569"/>
        <v>29</v>
      </c>
      <c r="AQ2045" s="17">
        <f t="shared" si="570"/>
        <v>9</v>
      </c>
      <c r="AR2045" s="17">
        <f t="shared" si="571"/>
        <v>2020</v>
      </c>
      <c r="AS2045" s="17">
        <f t="shared" ca="1" si="572"/>
        <v>57</v>
      </c>
      <c r="AT2045" s="17" t="str">
        <f t="shared" ca="1" si="575"/>
        <v>No</v>
      </c>
      <c r="AU2045" s="17">
        <f t="shared" si="573"/>
        <v>0</v>
      </c>
      <c r="AV2045" s="17" t="str">
        <f>+VLOOKUP(B2045,[1]Cruces!S:T,2,0)</f>
        <v>5. Consultoría / Adjudicación</v>
      </c>
    </row>
    <row r="2046" spans="1:48" hidden="1" x14ac:dyDescent="0.25">
      <c r="A2046" s="17" t="s">
        <v>8999</v>
      </c>
      <c r="B2046" s="17" t="s">
        <v>6595</v>
      </c>
      <c r="C2046" s="17">
        <v>3009018</v>
      </c>
      <c r="D2046" s="17">
        <v>20134966</v>
      </c>
      <c r="E2046" s="17" t="s">
        <v>93</v>
      </c>
      <c r="F2046" s="17" t="s">
        <v>3386</v>
      </c>
      <c r="G2046" s="17" t="s">
        <v>9000</v>
      </c>
      <c r="H2046" s="17">
        <v>3066116</v>
      </c>
      <c r="I2046" s="17" t="s">
        <v>71</v>
      </c>
      <c r="J2046" s="17" t="s">
        <v>9001</v>
      </c>
      <c r="K2046" s="17" t="s">
        <v>97</v>
      </c>
      <c r="L2046" s="17" t="s">
        <v>7208</v>
      </c>
      <c r="M2046" s="17" t="s">
        <v>7209</v>
      </c>
      <c r="N2046" s="17" t="s">
        <v>6600</v>
      </c>
      <c r="O2046" s="17">
        <v>20200728</v>
      </c>
      <c r="P2046" s="17">
        <v>20200902</v>
      </c>
      <c r="Q2046" s="17">
        <v>1110</v>
      </c>
      <c r="R2046" s="17">
        <v>0</v>
      </c>
      <c r="S2046" s="17"/>
      <c r="T2046" s="17" t="s">
        <v>63</v>
      </c>
      <c r="U2046" s="17"/>
      <c r="V2046" s="17">
        <f t="shared" si="574"/>
        <v>2.2000000000000002</v>
      </c>
      <c r="W2046" s="17">
        <v>2200</v>
      </c>
      <c r="X2046" s="17" t="s">
        <v>89</v>
      </c>
      <c r="Y2046" s="17" t="s">
        <v>6595</v>
      </c>
      <c r="Z2046" s="17">
        <v>20200902</v>
      </c>
      <c r="AA2046" s="17" t="s">
        <v>1947</v>
      </c>
      <c r="AB2046" s="17">
        <v>1</v>
      </c>
      <c r="AC2046" s="17" t="str">
        <f>IFERROR(VLOOKUP(A2046,[1]Cruces!AJ:AK,2,0),VLOOKUP(CONCATENATE(X2046,AA2046),[1]Cruces!G:H,2,0))</f>
        <v>Solicitud por BT</v>
      </c>
      <c r="AD2046" s="17">
        <f t="shared" si="560"/>
        <v>28</v>
      </c>
      <c r="AE2046" s="17">
        <f t="shared" si="561"/>
        <v>7</v>
      </c>
      <c r="AF2046" s="17">
        <f t="shared" si="562"/>
        <v>2020</v>
      </c>
      <c r="AG2046" s="17" t="str">
        <f>IFERROR(VLOOKUP(MID(A2046,2,4)*1,[1]Cruces!K:L,2,0),"Verificar")</f>
        <v>Atlántico Norte</v>
      </c>
      <c r="AH2046" s="17">
        <f t="shared" ca="1" si="563"/>
        <v>120</v>
      </c>
      <c r="AI2046" s="17" t="str">
        <f>IFERROR(VLOOKUP(U2046,[1]Cruces!$O$1:$P$6,2,0),"Sin Orden")</f>
        <v>Sin Orden</v>
      </c>
      <c r="AJ2046" s="17">
        <f t="shared" si="564"/>
        <v>2</v>
      </c>
      <c r="AK2046" s="17">
        <f t="shared" si="565"/>
        <v>9</v>
      </c>
      <c r="AL2046" s="17">
        <f t="shared" si="566"/>
        <v>2020</v>
      </c>
      <c r="AM2046" s="17">
        <f t="shared" ca="1" si="567"/>
        <v>84</v>
      </c>
      <c r="AN2046" s="18" t="str">
        <f>IFERROR(VLOOKUP(R2046*1,'[1]Ordenes de Servicio'!G:K,5,0),"No Cruza")</f>
        <v>No Cruza</v>
      </c>
      <c r="AO2046" s="17">
        <f t="shared" ca="1" si="568"/>
        <v>84</v>
      </c>
      <c r="AP2046" s="17">
        <f t="shared" si="569"/>
        <v>2</v>
      </c>
      <c r="AQ2046" s="17">
        <f t="shared" si="570"/>
        <v>9</v>
      </c>
      <c r="AR2046" s="17">
        <f t="shared" si="571"/>
        <v>2020</v>
      </c>
      <c r="AS2046" s="17">
        <f t="shared" ca="1" si="572"/>
        <v>84</v>
      </c>
      <c r="AT2046" s="17" t="str">
        <f t="shared" ca="1" si="575"/>
        <v>No</v>
      </c>
      <c r="AU2046" s="17">
        <f t="shared" si="573"/>
        <v>0</v>
      </c>
      <c r="AV2046" s="17" t="str">
        <f>+VLOOKUP(B2046,[1]Cruces!S:T,2,0)</f>
        <v>7. Ejecución en Campo OS BT</v>
      </c>
    </row>
    <row r="2047" spans="1:48" hidden="1" x14ac:dyDescent="0.25">
      <c r="A2047" s="17" t="s">
        <v>6996</v>
      </c>
      <c r="B2047" s="17" t="s">
        <v>68</v>
      </c>
      <c r="C2047" s="17">
        <v>0</v>
      </c>
      <c r="D2047" s="17">
        <v>0</v>
      </c>
      <c r="E2047" s="17" t="s">
        <v>55</v>
      </c>
      <c r="F2047" s="17" t="s">
        <v>56</v>
      </c>
      <c r="G2047" s="17" t="s">
        <v>6997</v>
      </c>
      <c r="H2047" s="17">
        <v>3116346271</v>
      </c>
      <c r="I2047" s="17" t="s">
        <v>116</v>
      </c>
      <c r="J2047" s="17" t="s">
        <v>59</v>
      </c>
      <c r="K2047" s="17" t="s">
        <v>6938</v>
      </c>
      <c r="L2047" s="17" t="s">
        <v>255</v>
      </c>
      <c r="M2047" s="17" t="s">
        <v>256</v>
      </c>
      <c r="N2047" s="17" t="s">
        <v>75</v>
      </c>
      <c r="O2047" s="17">
        <v>20200702</v>
      </c>
      <c r="P2047" s="17">
        <v>20200821</v>
      </c>
      <c r="Q2047" s="17">
        <v>1180</v>
      </c>
      <c r="R2047" s="17">
        <v>0</v>
      </c>
      <c r="S2047" s="17"/>
      <c r="T2047" s="17" t="s">
        <v>63</v>
      </c>
      <c r="U2047" s="17"/>
      <c r="V2047" s="17">
        <f t="shared" si="574"/>
        <v>17</v>
      </c>
      <c r="W2047" s="17">
        <v>17000</v>
      </c>
      <c r="X2047" s="17" t="s">
        <v>218</v>
      </c>
      <c r="Y2047" s="17" t="s">
        <v>105</v>
      </c>
      <c r="Z2047" s="17">
        <v>20200821</v>
      </c>
      <c r="AA2047" s="17" t="s">
        <v>219</v>
      </c>
      <c r="AB2047" s="17">
        <v>1</v>
      </c>
      <c r="AC2047" s="17" t="str">
        <f>IFERROR(VLOOKUP(A2047,[1]Cruces!AJ:AK,2,0),VLOOKUP(CONCATENATE(X2047,AA2047),[1]Cruces!G:H,2,0))</f>
        <v>Solicitud CREG 030</v>
      </c>
      <c r="AD2047" s="17">
        <f t="shared" si="560"/>
        <v>2</v>
      </c>
      <c r="AE2047" s="17">
        <f t="shared" si="561"/>
        <v>7</v>
      </c>
      <c r="AF2047" s="17">
        <f t="shared" si="562"/>
        <v>2020</v>
      </c>
      <c r="AG2047" s="17" t="str">
        <f>IFERROR(VLOOKUP(MID(A2047,2,4)*1,[1]Cruces!K:L,2,0),"Verificar")</f>
        <v>Atlántico Norte</v>
      </c>
      <c r="AH2047" s="17">
        <f t="shared" ca="1" si="563"/>
        <v>146</v>
      </c>
      <c r="AI2047" s="17" t="str">
        <f>IFERROR(VLOOKUP(U2047,[1]Cruces!$O$1:$P$6,2,0),"Sin Orden")</f>
        <v>Sin Orden</v>
      </c>
      <c r="AJ2047" s="17">
        <f t="shared" si="564"/>
        <v>21</v>
      </c>
      <c r="AK2047" s="17">
        <f t="shared" si="565"/>
        <v>8</v>
      </c>
      <c r="AL2047" s="17">
        <f t="shared" si="566"/>
        <v>2020</v>
      </c>
      <c r="AM2047" s="17">
        <f t="shared" ca="1" si="567"/>
        <v>96</v>
      </c>
      <c r="AN2047" s="18" t="str">
        <f>IFERROR(VLOOKUP(R2047*1,'[1]Ordenes de Servicio'!G:K,5,0),"No Cruza")</f>
        <v>No Cruza</v>
      </c>
      <c r="AO2047" s="17">
        <f t="shared" ca="1" si="568"/>
        <v>96</v>
      </c>
      <c r="AP2047" s="17">
        <f t="shared" si="569"/>
        <v>21</v>
      </c>
      <c r="AQ2047" s="17">
        <f t="shared" si="570"/>
        <v>8</v>
      </c>
      <c r="AR2047" s="17">
        <f t="shared" si="571"/>
        <v>2020</v>
      </c>
      <c r="AS2047" s="17">
        <f t="shared" ca="1" si="572"/>
        <v>96</v>
      </c>
      <c r="AT2047" s="17" t="str">
        <f t="shared" ca="1" si="575"/>
        <v>No</v>
      </c>
      <c r="AU2047" s="17">
        <f t="shared" si="573"/>
        <v>0</v>
      </c>
      <c r="AV2047" s="17" t="str">
        <f>+VLOOKUP(B2047,[1]Cruces!S:T,2,0)</f>
        <v>5. Consultoría / Adjudicación</v>
      </c>
    </row>
    <row r="2048" spans="1:48" hidden="1" x14ac:dyDescent="0.25">
      <c r="A2048" s="17" t="s">
        <v>3823</v>
      </c>
      <c r="B2048" s="17" t="s">
        <v>68</v>
      </c>
      <c r="C2048" s="17">
        <v>0</v>
      </c>
      <c r="D2048" s="17">
        <v>0</v>
      </c>
      <c r="E2048" s="17" t="s">
        <v>55</v>
      </c>
      <c r="F2048" s="17" t="s">
        <v>232</v>
      </c>
      <c r="G2048" s="17" t="s">
        <v>3824</v>
      </c>
      <c r="H2048" s="17">
        <v>0</v>
      </c>
      <c r="I2048" s="17" t="s">
        <v>71</v>
      </c>
      <c r="J2048" s="17" t="s">
        <v>59</v>
      </c>
      <c r="K2048" s="17" t="s">
        <v>3825</v>
      </c>
      <c r="L2048" s="17" t="s">
        <v>280</v>
      </c>
      <c r="M2048" s="17" t="s">
        <v>281</v>
      </c>
      <c r="N2048" s="17" t="s">
        <v>75</v>
      </c>
      <c r="O2048" s="17">
        <v>20190507</v>
      </c>
      <c r="P2048" s="17">
        <v>20190626</v>
      </c>
      <c r="Q2048" s="17">
        <v>9520</v>
      </c>
      <c r="R2048" s="17">
        <v>26289809</v>
      </c>
      <c r="S2048" s="17" t="s">
        <v>100</v>
      </c>
      <c r="T2048" s="17" t="s">
        <v>63</v>
      </c>
      <c r="U2048" s="17" t="s">
        <v>91</v>
      </c>
      <c r="V2048" s="17">
        <f t="shared" si="574"/>
        <v>10</v>
      </c>
      <c r="W2048" s="17">
        <v>10000</v>
      </c>
      <c r="X2048" s="17" t="s">
        <v>64</v>
      </c>
      <c r="Y2048" s="17" t="s">
        <v>136</v>
      </c>
      <c r="Z2048" s="17">
        <v>20190829</v>
      </c>
      <c r="AA2048" s="17" t="s">
        <v>176</v>
      </c>
      <c r="AB2048" s="17">
        <v>1</v>
      </c>
      <c r="AC2048" s="17" t="str">
        <f>IFERROR(VLOOKUP(A2048,[1]Cruces!AJ:AK,2,0),VLOOKUP(CONCATENATE(X2048,AA2048),[1]Cruces!G:H,2,0))</f>
        <v>Solicitud de Obra</v>
      </c>
      <c r="AD2048" s="17">
        <f t="shared" si="560"/>
        <v>7</v>
      </c>
      <c r="AE2048" s="17">
        <f t="shared" si="561"/>
        <v>5</v>
      </c>
      <c r="AF2048" s="17">
        <f t="shared" si="562"/>
        <v>2019</v>
      </c>
      <c r="AG2048" s="17" t="str">
        <f>IFERROR(VLOOKUP(MID(A2048,2,4)*1,[1]Cruces!K:L,2,0),"Verificar")</f>
        <v>Atlántico Sur</v>
      </c>
      <c r="AH2048" s="17">
        <f t="shared" ca="1" si="563"/>
        <v>568</v>
      </c>
      <c r="AI2048" s="17" t="str">
        <f>IFERROR(VLOOKUP(U2048,[1]Cruces!$O$1:$P$6,2,0),"Sin Orden")</f>
        <v>Resuelta</v>
      </c>
      <c r="AJ2048" s="17">
        <f t="shared" si="564"/>
        <v>29</v>
      </c>
      <c r="AK2048" s="17">
        <f t="shared" si="565"/>
        <v>8</v>
      </c>
      <c r="AL2048" s="17">
        <f t="shared" si="566"/>
        <v>2019</v>
      </c>
      <c r="AM2048" s="17">
        <f t="shared" ca="1" si="567"/>
        <v>454</v>
      </c>
      <c r="AN2048" s="18" t="str">
        <f>IFERROR(VLOOKUP(R2048*1,'[1]Ordenes de Servicio'!G:K,5,0),"No Cruza")</f>
        <v>No Cruza</v>
      </c>
      <c r="AO2048" s="17">
        <f t="shared" ca="1" si="568"/>
        <v>114</v>
      </c>
      <c r="AP2048" s="17">
        <f t="shared" si="569"/>
        <v>26</v>
      </c>
      <c r="AQ2048" s="17">
        <f t="shared" si="570"/>
        <v>6</v>
      </c>
      <c r="AR2048" s="17">
        <f t="shared" si="571"/>
        <v>2019</v>
      </c>
      <c r="AS2048" s="17">
        <f t="shared" ca="1" si="572"/>
        <v>518</v>
      </c>
      <c r="AT2048" s="17" t="str">
        <f t="shared" ca="1" si="575"/>
        <v>Si</v>
      </c>
      <c r="AU2048" s="17">
        <f t="shared" si="573"/>
        <v>64</v>
      </c>
      <c r="AV2048" s="17" t="str">
        <f>+VLOOKUP(B2048,[1]Cruces!S:T,2,0)</f>
        <v>5. Consultoría / Adjudicación</v>
      </c>
    </row>
    <row r="2049" spans="1:48" hidden="1" x14ac:dyDescent="0.25">
      <c r="A2049" s="17" t="s">
        <v>3826</v>
      </c>
      <c r="B2049" s="17" t="s">
        <v>68</v>
      </c>
      <c r="C2049" s="17">
        <v>0</v>
      </c>
      <c r="D2049" s="17">
        <v>0</v>
      </c>
      <c r="E2049" s="17" t="s">
        <v>55</v>
      </c>
      <c r="F2049" s="17" t="s">
        <v>232</v>
      </c>
      <c r="G2049" s="17" t="s">
        <v>3827</v>
      </c>
      <c r="H2049" s="17">
        <v>3130040</v>
      </c>
      <c r="I2049" s="17" t="s">
        <v>116</v>
      </c>
      <c r="J2049" s="17" t="s">
        <v>59</v>
      </c>
      <c r="K2049" s="17" t="s">
        <v>3828</v>
      </c>
      <c r="L2049" s="17" t="s">
        <v>111</v>
      </c>
      <c r="M2049" s="17" t="s">
        <v>112</v>
      </c>
      <c r="N2049" s="17" t="s">
        <v>75</v>
      </c>
      <c r="O2049" s="17">
        <v>20180626</v>
      </c>
      <c r="P2049" s="17">
        <v>20181012</v>
      </c>
      <c r="Q2049" s="17">
        <v>1210</v>
      </c>
      <c r="R2049" s="17">
        <v>25249551</v>
      </c>
      <c r="S2049" s="17" t="s">
        <v>100</v>
      </c>
      <c r="T2049" s="17" t="s">
        <v>63</v>
      </c>
      <c r="U2049" s="17" t="s">
        <v>91</v>
      </c>
      <c r="V2049" s="17">
        <f t="shared" si="574"/>
        <v>250</v>
      </c>
      <c r="W2049" s="17">
        <v>250000</v>
      </c>
      <c r="X2049" s="17" t="s">
        <v>64</v>
      </c>
      <c r="Y2049" s="17" t="s">
        <v>150</v>
      </c>
      <c r="Z2049" s="17">
        <v>20200204</v>
      </c>
      <c r="AA2049" s="17" t="s">
        <v>101</v>
      </c>
      <c r="AB2049" s="17">
        <v>1</v>
      </c>
      <c r="AC2049" s="17" t="str">
        <f>IFERROR(VLOOKUP(A2049,[1]Cruces!AJ:AK,2,0),VLOOKUP(CONCATENATE(X2049,AA2049),[1]Cruces!G:H,2,0))</f>
        <v>Solicitud de Obra</v>
      </c>
      <c r="AD2049" s="17">
        <f t="shared" si="560"/>
        <v>26</v>
      </c>
      <c r="AE2049" s="17">
        <f t="shared" si="561"/>
        <v>6</v>
      </c>
      <c r="AF2049" s="17">
        <f t="shared" si="562"/>
        <v>2018</v>
      </c>
      <c r="AG2049" s="17" t="str">
        <f>IFERROR(VLOOKUP(MID(A2049,2,4)*1,[1]Cruces!K:L,2,0),"Verificar")</f>
        <v>Atlántico Sur</v>
      </c>
      <c r="AH2049" s="17">
        <f t="shared" ca="1" si="563"/>
        <v>883</v>
      </c>
      <c r="AI2049" s="17" t="str">
        <f>IFERROR(VLOOKUP(U2049,[1]Cruces!$O$1:$P$6,2,0),"Sin Orden")</f>
        <v>Resuelta</v>
      </c>
      <c r="AJ2049" s="17">
        <f t="shared" si="564"/>
        <v>4</v>
      </c>
      <c r="AK2049" s="17">
        <f t="shared" si="565"/>
        <v>2</v>
      </c>
      <c r="AL2049" s="17">
        <f t="shared" si="566"/>
        <v>2020</v>
      </c>
      <c r="AM2049" s="17">
        <f t="shared" ca="1" si="567"/>
        <v>295</v>
      </c>
      <c r="AN2049" s="18" t="str">
        <f>IFERROR(VLOOKUP(R2049*1,'[1]Ordenes de Servicio'!G:K,5,0),"No Cruza")</f>
        <v>No Cruza</v>
      </c>
      <c r="AO2049" s="17">
        <f t="shared" ca="1" si="568"/>
        <v>588</v>
      </c>
      <c r="AP2049" s="17">
        <f t="shared" si="569"/>
        <v>12</v>
      </c>
      <c r="AQ2049" s="17">
        <f t="shared" si="570"/>
        <v>10</v>
      </c>
      <c r="AR2049" s="17">
        <f t="shared" si="571"/>
        <v>2018</v>
      </c>
      <c r="AS2049" s="17">
        <f t="shared" ca="1" si="572"/>
        <v>775</v>
      </c>
      <c r="AT2049" s="17" t="str">
        <f t="shared" ca="1" si="575"/>
        <v>Si</v>
      </c>
      <c r="AU2049" s="17">
        <f t="shared" si="573"/>
        <v>480</v>
      </c>
      <c r="AV2049" s="17" t="str">
        <f>+VLOOKUP(B2049,[1]Cruces!S:T,2,0)</f>
        <v>5. Consultoría / Adjudicación</v>
      </c>
    </row>
    <row r="2050" spans="1:48" hidden="1" x14ac:dyDescent="0.25">
      <c r="A2050" s="17" t="s">
        <v>3829</v>
      </c>
      <c r="B2050" s="17" t="s">
        <v>68</v>
      </c>
      <c r="C2050" s="17">
        <v>0</v>
      </c>
      <c r="D2050" s="17">
        <v>0</v>
      </c>
      <c r="E2050" s="17" t="s">
        <v>55</v>
      </c>
      <c r="F2050" s="17" t="s">
        <v>232</v>
      </c>
      <c r="G2050" s="17" t="s">
        <v>445</v>
      </c>
      <c r="H2050" s="17">
        <v>3114351581</v>
      </c>
      <c r="I2050" s="17" t="s">
        <v>446</v>
      </c>
      <c r="J2050" s="17" t="s">
        <v>59</v>
      </c>
      <c r="K2050" s="17" t="s">
        <v>447</v>
      </c>
      <c r="L2050" s="17" t="s">
        <v>111</v>
      </c>
      <c r="M2050" s="17" t="s">
        <v>112</v>
      </c>
      <c r="N2050" s="17" t="s">
        <v>75</v>
      </c>
      <c r="O2050" s="17">
        <v>20180709</v>
      </c>
      <c r="P2050" s="17">
        <v>20190130</v>
      </c>
      <c r="Q2050" s="17">
        <v>9520</v>
      </c>
      <c r="R2050" s="17">
        <v>0</v>
      </c>
      <c r="S2050" s="17"/>
      <c r="T2050" s="17" t="s">
        <v>63</v>
      </c>
      <c r="U2050" s="17"/>
      <c r="V2050" s="17">
        <f t="shared" si="574"/>
        <v>25</v>
      </c>
      <c r="W2050" s="17">
        <v>25000</v>
      </c>
      <c r="X2050" s="17" t="s">
        <v>64</v>
      </c>
      <c r="Y2050" s="17" t="s">
        <v>68</v>
      </c>
      <c r="Z2050" s="17">
        <v>20190130</v>
      </c>
      <c r="AA2050" s="17" t="s">
        <v>176</v>
      </c>
      <c r="AB2050" s="17">
        <v>1</v>
      </c>
      <c r="AC2050" s="17" t="str">
        <f>IFERROR(VLOOKUP(A2050,[1]Cruces!AJ:AK,2,0),VLOOKUP(CONCATENATE(X2050,AA2050),[1]Cruces!G:H,2,0))</f>
        <v>Solicitud de Obra</v>
      </c>
      <c r="AD2050" s="17">
        <f t="shared" si="560"/>
        <v>9</v>
      </c>
      <c r="AE2050" s="17">
        <f t="shared" si="561"/>
        <v>7</v>
      </c>
      <c r="AF2050" s="17">
        <f t="shared" si="562"/>
        <v>2018</v>
      </c>
      <c r="AG2050" s="17" t="str">
        <f>IFERROR(VLOOKUP(MID(A2050,2,4)*1,[1]Cruces!K:L,2,0),"Verificar")</f>
        <v>Atlántico Sur</v>
      </c>
      <c r="AH2050" s="17">
        <f t="shared" ca="1" si="563"/>
        <v>870</v>
      </c>
      <c r="AI2050" s="17" t="str">
        <f>IFERROR(VLOOKUP(U2050,[1]Cruces!$O$1:$P$6,2,0),"Sin Orden")</f>
        <v>Sin Orden</v>
      </c>
      <c r="AJ2050" s="17">
        <f t="shared" si="564"/>
        <v>30</v>
      </c>
      <c r="AK2050" s="17">
        <f t="shared" si="565"/>
        <v>1</v>
      </c>
      <c r="AL2050" s="17">
        <f t="shared" si="566"/>
        <v>2019</v>
      </c>
      <c r="AM2050" s="17">
        <f t="shared" ca="1" si="567"/>
        <v>665</v>
      </c>
      <c r="AN2050" s="18" t="str">
        <f>IFERROR(VLOOKUP(R2050*1,'[1]Ordenes de Servicio'!G:K,5,0),"No Cruza")</f>
        <v>No Cruza</v>
      </c>
      <c r="AO2050" s="17">
        <f t="shared" ca="1" si="568"/>
        <v>665</v>
      </c>
      <c r="AP2050" s="17">
        <f t="shared" si="569"/>
        <v>30</v>
      </c>
      <c r="AQ2050" s="17">
        <f t="shared" si="570"/>
        <v>1</v>
      </c>
      <c r="AR2050" s="17">
        <f t="shared" si="571"/>
        <v>2019</v>
      </c>
      <c r="AS2050" s="17">
        <f t="shared" ca="1" si="572"/>
        <v>665</v>
      </c>
      <c r="AT2050" s="17" t="str">
        <f t="shared" ca="1" si="575"/>
        <v>Si</v>
      </c>
      <c r="AU2050" s="17">
        <f t="shared" si="573"/>
        <v>0</v>
      </c>
      <c r="AV2050" s="17" t="str">
        <f>+VLOOKUP(B2050,[1]Cruces!S:T,2,0)</f>
        <v>5. Consultoría / Adjudicación</v>
      </c>
    </row>
    <row r="2051" spans="1:48" hidden="1" x14ac:dyDescent="0.25">
      <c r="A2051" s="17" t="s">
        <v>9002</v>
      </c>
      <c r="B2051" s="17" t="s">
        <v>6595</v>
      </c>
      <c r="C2051" s="17">
        <v>0</v>
      </c>
      <c r="D2051" s="17">
        <v>0</v>
      </c>
      <c r="E2051" s="17" t="s">
        <v>55</v>
      </c>
      <c r="F2051" s="17" t="s">
        <v>7098</v>
      </c>
      <c r="G2051" s="17" t="s">
        <v>9003</v>
      </c>
      <c r="H2051" s="17">
        <v>3006296719</v>
      </c>
      <c r="I2051" s="17" t="s">
        <v>71</v>
      </c>
      <c r="J2051" s="17" t="s">
        <v>59</v>
      </c>
      <c r="K2051" s="17" t="s">
        <v>9004</v>
      </c>
      <c r="L2051" s="17" t="s">
        <v>7238</v>
      </c>
      <c r="M2051" s="17" t="s">
        <v>7239</v>
      </c>
      <c r="N2051" s="17" t="s">
        <v>6600</v>
      </c>
      <c r="O2051" s="17">
        <v>20200527</v>
      </c>
      <c r="P2051" s="17">
        <v>20200813</v>
      </c>
      <c r="Q2051" s="17">
        <v>1170</v>
      </c>
      <c r="R2051" s="17">
        <v>27952241</v>
      </c>
      <c r="S2051" s="17" t="s">
        <v>6601</v>
      </c>
      <c r="T2051" s="17" t="s">
        <v>63</v>
      </c>
      <c r="U2051" s="17" t="s">
        <v>91</v>
      </c>
      <c r="V2051" s="17">
        <f t="shared" si="574"/>
        <v>3</v>
      </c>
      <c r="W2051" s="17">
        <v>3000</v>
      </c>
      <c r="X2051" s="17" t="s">
        <v>7065</v>
      </c>
      <c r="Y2051" s="17" t="s">
        <v>6595</v>
      </c>
      <c r="Z2051" s="17">
        <v>20200813</v>
      </c>
      <c r="AA2051" s="17" t="s">
        <v>1947</v>
      </c>
      <c r="AB2051" s="17">
        <v>1</v>
      </c>
      <c r="AC2051" s="17" t="str">
        <f>IFERROR(VLOOKUP(A2051,[1]Cruces!AJ:AK,2,0),VLOOKUP(CONCATENATE(X2051,AA2051),[1]Cruces!G:H,2,0))</f>
        <v>Solicitud por BT</v>
      </c>
      <c r="AD2051" s="17">
        <f t="shared" si="560"/>
        <v>27</v>
      </c>
      <c r="AE2051" s="17">
        <f t="shared" si="561"/>
        <v>5</v>
      </c>
      <c r="AF2051" s="17">
        <f t="shared" si="562"/>
        <v>2020</v>
      </c>
      <c r="AG2051" s="17" t="str">
        <f>IFERROR(VLOOKUP(MID(A2051,2,4)*1,[1]Cruces!K:L,2,0),"Verificar")</f>
        <v>Atlántico Norte</v>
      </c>
      <c r="AH2051" s="17">
        <f t="shared" ca="1" si="563"/>
        <v>182</v>
      </c>
      <c r="AI2051" s="17" t="str">
        <f>IFERROR(VLOOKUP(U2051,[1]Cruces!$O$1:$P$6,2,0),"Sin Orden")</f>
        <v>Resuelta</v>
      </c>
      <c r="AJ2051" s="17">
        <f t="shared" si="564"/>
        <v>13</v>
      </c>
      <c r="AK2051" s="17">
        <f t="shared" si="565"/>
        <v>8</v>
      </c>
      <c r="AL2051" s="17">
        <f t="shared" si="566"/>
        <v>2020</v>
      </c>
      <c r="AM2051" s="17">
        <f t="shared" ca="1" si="567"/>
        <v>104</v>
      </c>
      <c r="AN2051" s="18" t="str">
        <f>IFERROR(VLOOKUP(R2051*1,'[1]Ordenes de Servicio'!G:K,5,0),"No Cruza")</f>
        <v>No Cruza</v>
      </c>
      <c r="AO2051" s="17">
        <f t="shared" ca="1" si="568"/>
        <v>78</v>
      </c>
      <c r="AP2051" s="17">
        <f t="shared" si="569"/>
        <v>13</v>
      </c>
      <c r="AQ2051" s="17">
        <f t="shared" si="570"/>
        <v>8</v>
      </c>
      <c r="AR2051" s="17">
        <f t="shared" si="571"/>
        <v>2020</v>
      </c>
      <c r="AS2051" s="17">
        <f t="shared" ca="1" si="572"/>
        <v>104</v>
      </c>
      <c r="AT2051" s="17" t="str">
        <f t="shared" ca="1" si="575"/>
        <v>No</v>
      </c>
      <c r="AU2051" s="17">
        <f t="shared" si="573"/>
        <v>0</v>
      </c>
      <c r="AV2051" s="17" t="str">
        <f>+VLOOKUP(B2051,[1]Cruces!S:T,2,0)</f>
        <v>7. Ejecución en Campo OS BT</v>
      </c>
    </row>
    <row r="2052" spans="1:48" hidden="1" x14ac:dyDescent="0.25">
      <c r="A2052" s="17" t="s">
        <v>3830</v>
      </c>
      <c r="B2052" s="17" t="s">
        <v>54</v>
      </c>
      <c r="C2052" s="17">
        <v>5535407</v>
      </c>
      <c r="D2052" s="17">
        <v>20184278</v>
      </c>
      <c r="E2052" s="17" t="s">
        <v>93</v>
      </c>
      <c r="F2052" s="17" t="s">
        <v>107</v>
      </c>
      <c r="G2052" s="17" t="s">
        <v>3831</v>
      </c>
      <c r="H2052" s="17">
        <v>3821257</v>
      </c>
      <c r="I2052" s="17" t="s">
        <v>116</v>
      </c>
      <c r="J2052" s="17" t="s">
        <v>3832</v>
      </c>
      <c r="K2052" s="17" t="s">
        <v>3833</v>
      </c>
      <c r="L2052" s="17" t="s">
        <v>145</v>
      </c>
      <c r="M2052" s="17" t="s">
        <v>146</v>
      </c>
      <c r="N2052" s="17" t="s">
        <v>62</v>
      </c>
      <c r="O2052" s="17">
        <v>20200210</v>
      </c>
      <c r="P2052" s="17">
        <v>20200219</v>
      </c>
      <c r="Q2052" s="17">
        <v>1210</v>
      </c>
      <c r="R2052" s="17">
        <v>27164694</v>
      </c>
      <c r="S2052" s="17" t="s">
        <v>100</v>
      </c>
      <c r="T2052" s="17" t="s">
        <v>63</v>
      </c>
      <c r="U2052" s="17" t="s">
        <v>91</v>
      </c>
      <c r="V2052" s="17">
        <f t="shared" si="574"/>
        <v>300</v>
      </c>
      <c r="W2052" s="17">
        <v>300000</v>
      </c>
      <c r="X2052" s="17" t="s">
        <v>89</v>
      </c>
      <c r="Y2052" s="17" t="s">
        <v>65</v>
      </c>
      <c r="Z2052" s="17">
        <v>20200219</v>
      </c>
      <c r="AA2052" s="17" t="s">
        <v>101</v>
      </c>
      <c r="AB2052" s="17">
        <v>1</v>
      </c>
      <c r="AC2052" s="17" t="str">
        <f>IFERROR(VLOOKUP(A2052,[1]Cruces!AJ:AK,2,0),VLOOKUP(CONCATENATE(X2052,AA2052),[1]Cruces!G:H,2,0))</f>
        <v>Solicitud de Obra</v>
      </c>
      <c r="AD2052" s="17">
        <f t="shared" si="560"/>
        <v>10</v>
      </c>
      <c r="AE2052" s="17">
        <f t="shared" si="561"/>
        <v>2</v>
      </c>
      <c r="AF2052" s="17">
        <f t="shared" si="562"/>
        <v>2020</v>
      </c>
      <c r="AG2052" s="17" t="str">
        <f>IFERROR(VLOOKUP(MID(A2052,2,4)*1,[1]Cruces!K:L,2,0),"Verificar")</f>
        <v>Atlántico Sur</v>
      </c>
      <c r="AH2052" s="17">
        <f t="shared" ca="1" si="563"/>
        <v>289</v>
      </c>
      <c r="AI2052" s="17" t="str">
        <f>IFERROR(VLOOKUP(U2052,[1]Cruces!$O$1:$P$6,2,0),"Sin Orden")</f>
        <v>Resuelta</v>
      </c>
      <c r="AJ2052" s="17">
        <f t="shared" si="564"/>
        <v>19</v>
      </c>
      <c r="AK2052" s="17">
        <f t="shared" si="565"/>
        <v>2</v>
      </c>
      <c r="AL2052" s="17">
        <f t="shared" si="566"/>
        <v>2020</v>
      </c>
      <c r="AM2052" s="17">
        <f t="shared" ca="1" si="567"/>
        <v>280</v>
      </c>
      <c r="AN2052" s="18" t="str">
        <f>IFERROR(VLOOKUP(R2052*1,'[1]Ordenes de Servicio'!G:K,5,0),"No Cruza")</f>
        <v>No Cruza</v>
      </c>
      <c r="AO2052" s="17">
        <f t="shared" ca="1" si="568"/>
        <v>9</v>
      </c>
      <c r="AP2052" s="17">
        <f t="shared" si="569"/>
        <v>19</v>
      </c>
      <c r="AQ2052" s="17">
        <f t="shared" si="570"/>
        <v>2</v>
      </c>
      <c r="AR2052" s="17">
        <f t="shared" si="571"/>
        <v>2020</v>
      </c>
      <c r="AS2052" s="17">
        <f t="shared" ca="1" si="572"/>
        <v>280</v>
      </c>
      <c r="AT2052" s="17" t="str">
        <f t="shared" ca="1" si="575"/>
        <v>No</v>
      </c>
      <c r="AU2052" s="17">
        <f t="shared" si="573"/>
        <v>0</v>
      </c>
      <c r="AV2052" s="17" t="str">
        <f>+VLOOKUP(B2052,[1]Cruces!S:T,2,0)</f>
        <v>4. Presupuesto de Obra</v>
      </c>
    </row>
    <row r="2053" spans="1:48" hidden="1" x14ac:dyDescent="0.25">
      <c r="A2053" s="17" t="s">
        <v>3834</v>
      </c>
      <c r="B2053" s="17" t="s">
        <v>54</v>
      </c>
      <c r="C2053" s="17">
        <v>0</v>
      </c>
      <c r="D2053" s="17">
        <v>0</v>
      </c>
      <c r="E2053" s="17" t="s">
        <v>55</v>
      </c>
      <c r="F2053" s="17" t="s">
        <v>126</v>
      </c>
      <c r="G2053" s="17" t="s">
        <v>3835</v>
      </c>
      <c r="H2053" s="17">
        <v>0</v>
      </c>
      <c r="I2053" s="17" t="s">
        <v>71</v>
      </c>
      <c r="J2053" s="17" t="s">
        <v>59</v>
      </c>
      <c r="K2053" s="17" t="s">
        <v>97</v>
      </c>
      <c r="L2053" s="17" t="s">
        <v>129</v>
      </c>
      <c r="M2053" s="17" t="s">
        <v>130</v>
      </c>
      <c r="N2053" s="17" t="s">
        <v>62</v>
      </c>
      <c r="O2053" s="17">
        <v>20191218</v>
      </c>
      <c r="P2053" s="17">
        <v>20191227</v>
      </c>
      <c r="Q2053" s="17">
        <v>3310</v>
      </c>
      <c r="R2053" s="17">
        <v>27039192</v>
      </c>
      <c r="S2053" s="17" t="s">
        <v>100</v>
      </c>
      <c r="T2053" s="17" t="s">
        <v>63</v>
      </c>
      <c r="U2053" s="17" t="s">
        <v>91</v>
      </c>
      <c r="V2053" s="17">
        <f t="shared" si="574"/>
        <v>75</v>
      </c>
      <c r="W2053" s="17">
        <v>75000</v>
      </c>
      <c r="X2053" s="17" t="s">
        <v>64</v>
      </c>
      <c r="Y2053" s="17" t="s">
        <v>65</v>
      </c>
      <c r="Z2053" s="17">
        <v>20191227</v>
      </c>
      <c r="AA2053" s="17" t="s">
        <v>78</v>
      </c>
      <c r="AB2053" s="17">
        <v>1</v>
      </c>
      <c r="AC2053" s="17" t="str">
        <f>IFERROR(VLOOKUP(A2053,[1]Cruces!AJ:AK,2,0),VLOOKUP(CONCATENATE(X2053,AA2053),[1]Cruces!G:H,2,0))</f>
        <v>Solicitud de Obra</v>
      </c>
      <c r="AD2053" s="17">
        <f t="shared" si="560"/>
        <v>18</v>
      </c>
      <c r="AE2053" s="17">
        <f t="shared" si="561"/>
        <v>12</v>
      </c>
      <c r="AF2053" s="17">
        <f t="shared" si="562"/>
        <v>2019</v>
      </c>
      <c r="AG2053" s="17" t="str">
        <f>IFERROR(VLOOKUP(MID(A2053,2,4)*1,[1]Cruces!K:L,2,0),"Verificar")</f>
        <v>Guajira</v>
      </c>
      <c r="AH2053" s="17">
        <f t="shared" ca="1" si="563"/>
        <v>343</v>
      </c>
      <c r="AI2053" s="17" t="str">
        <f>IFERROR(VLOOKUP(U2053,[1]Cruces!$O$1:$P$6,2,0),"Sin Orden")</f>
        <v>Resuelta</v>
      </c>
      <c r="AJ2053" s="17">
        <f t="shared" si="564"/>
        <v>27</v>
      </c>
      <c r="AK2053" s="17">
        <f t="shared" si="565"/>
        <v>12</v>
      </c>
      <c r="AL2053" s="17">
        <f t="shared" si="566"/>
        <v>2019</v>
      </c>
      <c r="AM2053" s="17">
        <f t="shared" ca="1" si="567"/>
        <v>334</v>
      </c>
      <c r="AN2053" s="18" t="str">
        <f>IFERROR(VLOOKUP(R2053*1,'[1]Ordenes de Servicio'!G:K,5,0),"No Cruza")</f>
        <v>No Cruza</v>
      </c>
      <c r="AO2053" s="17">
        <f t="shared" ca="1" si="568"/>
        <v>9</v>
      </c>
      <c r="AP2053" s="17">
        <f t="shared" si="569"/>
        <v>27</v>
      </c>
      <c r="AQ2053" s="17">
        <f t="shared" si="570"/>
        <v>12</v>
      </c>
      <c r="AR2053" s="17">
        <f t="shared" si="571"/>
        <v>2019</v>
      </c>
      <c r="AS2053" s="17">
        <f t="shared" ca="1" si="572"/>
        <v>334</v>
      </c>
      <c r="AT2053" s="17" t="str">
        <f t="shared" ca="1" si="575"/>
        <v>No</v>
      </c>
      <c r="AU2053" s="17">
        <f t="shared" si="573"/>
        <v>0</v>
      </c>
      <c r="AV2053" s="17" t="str">
        <f>+VLOOKUP(B2053,[1]Cruces!S:T,2,0)</f>
        <v>4. Presupuesto de Obra</v>
      </c>
    </row>
    <row r="2054" spans="1:48" hidden="1" x14ac:dyDescent="0.25">
      <c r="A2054" s="17" t="s">
        <v>3836</v>
      </c>
      <c r="B2054" s="17" t="s">
        <v>68</v>
      </c>
      <c r="C2054" s="17">
        <v>1973301</v>
      </c>
      <c r="D2054" s="17">
        <v>0</v>
      </c>
      <c r="E2054" s="17" t="s">
        <v>55</v>
      </c>
      <c r="F2054" s="17" t="s">
        <v>120</v>
      </c>
      <c r="G2054" s="17" t="s">
        <v>3837</v>
      </c>
      <c r="H2054" s="17">
        <v>7424114</v>
      </c>
      <c r="I2054" s="17" t="s">
        <v>182</v>
      </c>
      <c r="J2054" s="17" t="s">
        <v>59</v>
      </c>
      <c r="K2054" s="17" t="s">
        <v>97</v>
      </c>
      <c r="L2054" s="17" t="s">
        <v>122</v>
      </c>
      <c r="M2054" s="17" t="s">
        <v>123</v>
      </c>
      <c r="N2054" s="17" t="s">
        <v>75</v>
      </c>
      <c r="O2054" s="17">
        <v>20161221</v>
      </c>
      <c r="P2054" s="17">
        <v>20170824</v>
      </c>
      <c r="Q2054" s="17">
        <v>1110</v>
      </c>
      <c r="R2054" s="17">
        <v>23415450</v>
      </c>
      <c r="S2054" s="17" t="s">
        <v>100</v>
      </c>
      <c r="T2054" s="17" t="s">
        <v>63</v>
      </c>
      <c r="U2054" s="17" t="s">
        <v>91</v>
      </c>
      <c r="V2054" s="17">
        <f t="shared" si="574"/>
        <v>225</v>
      </c>
      <c r="W2054" s="17">
        <v>225000</v>
      </c>
      <c r="X2054" s="17" t="s">
        <v>89</v>
      </c>
      <c r="Y2054" s="17" t="s">
        <v>136</v>
      </c>
      <c r="Z2054" s="17">
        <v>20170929</v>
      </c>
      <c r="AA2054" s="17" t="s">
        <v>101</v>
      </c>
      <c r="AB2054" s="17">
        <v>1</v>
      </c>
      <c r="AC2054" s="17" t="str">
        <f>IFERROR(VLOOKUP(A2054,[1]Cruces!AJ:AK,2,0),VLOOKUP(CONCATENATE(X2054,AA2054),[1]Cruces!G:H,2,0))</f>
        <v>Solicitud de Obra</v>
      </c>
      <c r="AD2054" s="17">
        <f t="shared" si="560"/>
        <v>21</v>
      </c>
      <c r="AE2054" s="17">
        <f t="shared" si="561"/>
        <v>12</v>
      </c>
      <c r="AF2054" s="17">
        <f t="shared" si="562"/>
        <v>2016</v>
      </c>
      <c r="AG2054" s="17" t="str">
        <f>IFERROR(VLOOKUP(MID(A2054,2,4)*1,[1]Cruces!K:L,2,0),"Verificar")</f>
        <v>Atlántico Norte</v>
      </c>
      <c r="AH2054" s="17">
        <f t="shared" ca="1" si="563"/>
        <v>1435</v>
      </c>
      <c r="AI2054" s="17" t="str">
        <f>IFERROR(VLOOKUP(U2054,[1]Cruces!$O$1:$P$6,2,0),"Sin Orden")</f>
        <v>Resuelta</v>
      </c>
      <c r="AJ2054" s="17">
        <f t="shared" si="564"/>
        <v>29</v>
      </c>
      <c r="AK2054" s="17">
        <f t="shared" si="565"/>
        <v>9</v>
      </c>
      <c r="AL2054" s="17">
        <f t="shared" si="566"/>
        <v>2017</v>
      </c>
      <c r="AM2054" s="17">
        <f t="shared" ca="1" si="567"/>
        <v>1153</v>
      </c>
      <c r="AN2054" s="18" t="str">
        <f>IFERROR(VLOOKUP(R2054*1,'[1]Ordenes de Servicio'!G:K,5,0),"No Cruza")</f>
        <v>No Cruza</v>
      </c>
      <c r="AO2054" s="17">
        <f t="shared" ca="1" si="568"/>
        <v>282</v>
      </c>
      <c r="AP2054" s="17">
        <f t="shared" si="569"/>
        <v>24</v>
      </c>
      <c r="AQ2054" s="17">
        <f t="shared" si="570"/>
        <v>8</v>
      </c>
      <c r="AR2054" s="17">
        <f t="shared" si="571"/>
        <v>2017</v>
      </c>
      <c r="AS2054" s="17">
        <f t="shared" ca="1" si="572"/>
        <v>1189</v>
      </c>
      <c r="AT2054" s="17" t="str">
        <f t="shared" ca="1" si="575"/>
        <v>Si</v>
      </c>
      <c r="AU2054" s="17">
        <f t="shared" si="573"/>
        <v>36</v>
      </c>
      <c r="AV2054" s="17" t="str">
        <f>+VLOOKUP(B2054,[1]Cruces!S:T,2,0)</f>
        <v>5. Consultoría / Adjudicación</v>
      </c>
    </row>
    <row r="2055" spans="1:48" hidden="1" x14ac:dyDescent="0.25">
      <c r="A2055" s="17" t="s">
        <v>3838</v>
      </c>
      <c r="B2055" s="17" t="s">
        <v>68</v>
      </c>
      <c r="C2055" s="17">
        <v>0</v>
      </c>
      <c r="D2055" s="17">
        <v>0</v>
      </c>
      <c r="E2055" s="17" t="s">
        <v>55</v>
      </c>
      <c r="F2055" s="17" t="s">
        <v>120</v>
      </c>
      <c r="G2055" s="17" t="s">
        <v>3839</v>
      </c>
      <c r="H2055" s="17">
        <v>0</v>
      </c>
      <c r="I2055" s="17" t="s">
        <v>116</v>
      </c>
      <c r="J2055" s="17" t="s">
        <v>59</v>
      </c>
      <c r="K2055" s="17" t="s">
        <v>97</v>
      </c>
      <c r="L2055" s="17" t="s">
        <v>122</v>
      </c>
      <c r="M2055" s="17" t="s">
        <v>123</v>
      </c>
      <c r="N2055" s="17" t="s">
        <v>75</v>
      </c>
      <c r="O2055" s="17">
        <v>20180619</v>
      </c>
      <c r="P2055" s="17">
        <v>20180703</v>
      </c>
      <c r="Q2055" s="17">
        <v>1150</v>
      </c>
      <c r="R2055" s="17">
        <v>25290117</v>
      </c>
      <c r="S2055" s="17" t="s">
        <v>76</v>
      </c>
      <c r="T2055" s="17" t="s">
        <v>63</v>
      </c>
      <c r="U2055" s="17" t="s">
        <v>91</v>
      </c>
      <c r="V2055" s="17">
        <f t="shared" si="574"/>
        <v>25</v>
      </c>
      <c r="W2055" s="17">
        <v>25000</v>
      </c>
      <c r="X2055" s="17" t="s">
        <v>64</v>
      </c>
      <c r="Y2055" s="17" t="s">
        <v>136</v>
      </c>
      <c r="Z2055" s="17">
        <v>20180710</v>
      </c>
      <c r="AA2055" s="17" t="s">
        <v>78</v>
      </c>
      <c r="AB2055" s="17">
        <v>1</v>
      </c>
      <c r="AC2055" s="17" t="str">
        <f>IFERROR(VLOOKUP(A2055,[1]Cruces!AJ:AK,2,0),VLOOKUP(CONCATENATE(X2055,AA2055),[1]Cruces!G:H,2,0))</f>
        <v>Solicitud de Obra</v>
      </c>
      <c r="AD2055" s="17">
        <f t="shared" si="560"/>
        <v>19</v>
      </c>
      <c r="AE2055" s="17">
        <f t="shared" si="561"/>
        <v>6</v>
      </c>
      <c r="AF2055" s="17">
        <f t="shared" si="562"/>
        <v>2018</v>
      </c>
      <c r="AG2055" s="17" t="str">
        <f>IFERROR(VLOOKUP(MID(A2055,2,4)*1,[1]Cruces!K:L,2,0),"Verificar")</f>
        <v>Atlántico Norte</v>
      </c>
      <c r="AH2055" s="17">
        <f t="shared" ca="1" si="563"/>
        <v>890</v>
      </c>
      <c r="AI2055" s="17" t="str">
        <f>IFERROR(VLOOKUP(U2055,[1]Cruces!$O$1:$P$6,2,0),"Sin Orden")</f>
        <v>Resuelta</v>
      </c>
      <c r="AJ2055" s="17">
        <f t="shared" si="564"/>
        <v>10</v>
      </c>
      <c r="AK2055" s="17">
        <f t="shared" si="565"/>
        <v>7</v>
      </c>
      <c r="AL2055" s="17">
        <f t="shared" si="566"/>
        <v>2018</v>
      </c>
      <c r="AM2055" s="17">
        <f t="shared" ca="1" si="567"/>
        <v>869</v>
      </c>
      <c r="AN2055" s="18">
        <f>IFERROR(VLOOKUP(R2055*1,'[1]Ordenes de Servicio'!G:K,5,0),"No Cruza")</f>
        <v>43292</v>
      </c>
      <c r="AO2055" s="17">
        <f t="shared" ca="1" si="568"/>
        <v>21</v>
      </c>
      <c r="AP2055" s="17">
        <f t="shared" si="569"/>
        <v>3</v>
      </c>
      <c r="AQ2055" s="17">
        <f t="shared" si="570"/>
        <v>7</v>
      </c>
      <c r="AR2055" s="17">
        <f t="shared" si="571"/>
        <v>2018</v>
      </c>
      <c r="AS2055" s="17">
        <f t="shared" ca="1" si="572"/>
        <v>876</v>
      </c>
      <c r="AT2055" s="17" t="str">
        <f t="shared" ca="1" si="575"/>
        <v>Si</v>
      </c>
      <c r="AU2055" s="17">
        <f t="shared" si="573"/>
        <v>7</v>
      </c>
      <c r="AV2055" s="17" t="str">
        <f>+VLOOKUP(B2055,[1]Cruces!S:T,2,0)</f>
        <v>5. Consultoría / Adjudicación</v>
      </c>
    </row>
    <row r="2056" spans="1:48" hidden="1" x14ac:dyDescent="0.25">
      <c r="A2056" s="17" t="s">
        <v>3840</v>
      </c>
      <c r="B2056" s="17" t="s">
        <v>68</v>
      </c>
      <c r="C2056" s="17">
        <v>0</v>
      </c>
      <c r="D2056" s="17">
        <v>0</v>
      </c>
      <c r="E2056" s="17" t="s">
        <v>55</v>
      </c>
      <c r="F2056" s="17" t="s">
        <v>107</v>
      </c>
      <c r="G2056" s="17" t="s">
        <v>3841</v>
      </c>
      <c r="H2056" s="17">
        <v>0</v>
      </c>
      <c r="I2056" s="17" t="s">
        <v>116</v>
      </c>
      <c r="J2056" s="17" t="s">
        <v>59</v>
      </c>
      <c r="K2056" s="17" t="s">
        <v>3842</v>
      </c>
      <c r="L2056" s="17" t="s">
        <v>117</v>
      </c>
      <c r="M2056" s="17" t="s">
        <v>118</v>
      </c>
      <c r="N2056" s="17" t="s">
        <v>75</v>
      </c>
      <c r="O2056" s="17">
        <v>20191127</v>
      </c>
      <c r="P2056" s="17">
        <v>20191230</v>
      </c>
      <c r="Q2056" s="17">
        <v>1110</v>
      </c>
      <c r="R2056" s="17">
        <v>27131237</v>
      </c>
      <c r="S2056" s="17" t="s">
        <v>76</v>
      </c>
      <c r="T2056" s="17" t="s">
        <v>63</v>
      </c>
      <c r="U2056" s="17" t="s">
        <v>91</v>
      </c>
      <c r="V2056" s="17">
        <f t="shared" si="574"/>
        <v>15</v>
      </c>
      <c r="W2056" s="17">
        <v>15000</v>
      </c>
      <c r="X2056" s="17" t="s">
        <v>64</v>
      </c>
      <c r="Y2056" s="17" t="s">
        <v>105</v>
      </c>
      <c r="Z2056" s="17">
        <v>20200309</v>
      </c>
      <c r="AA2056" s="17" t="s">
        <v>78</v>
      </c>
      <c r="AB2056" s="17">
        <v>1</v>
      </c>
      <c r="AC2056" s="17" t="str">
        <f>IFERROR(VLOOKUP(A2056,[1]Cruces!AJ:AK,2,0),VLOOKUP(CONCATENATE(X2056,AA2056),[1]Cruces!G:H,2,0))</f>
        <v>Solicitud de Obra</v>
      </c>
      <c r="AD2056" s="17">
        <f t="shared" si="560"/>
        <v>27</v>
      </c>
      <c r="AE2056" s="17">
        <f t="shared" si="561"/>
        <v>11</v>
      </c>
      <c r="AF2056" s="17">
        <f t="shared" si="562"/>
        <v>2019</v>
      </c>
      <c r="AG2056" s="17" t="str">
        <f>IFERROR(VLOOKUP(MID(A2056,2,4)*1,[1]Cruces!K:L,2,0),"Verificar")</f>
        <v>Atlántico Norte</v>
      </c>
      <c r="AH2056" s="17">
        <f t="shared" ca="1" si="563"/>
        <v>364</v>
      </c>
      <c r="AI2056" s="17" t="str">
        <f>IFERROR(VLOOKUP(U2056,[1]Cruces!$O$1:$P$6,2,0),"Sin Orden")</f>
        <v>Resuelta</v>
      </c>
      <c r="AJ2056" s="17">
        <f t="shared" si="564"/>
        <v>9</v>
      </c>
      <c r="AK2056" s="17">
        <f t="shared" si="565"/>
        <v>3</v>
      </c>
      <c r="AL2056" s="17">
        <f t="shared" si="566"/>
        <v>2020</v>
      </c>
      <c r="AM2056" s="17">
        <f t="shared" ca="1" si="567"/>
        <v>261</v>
      </c>
      <c r="AN2056" s="18">
        <f>IFERROR(VLOOKUP(R2056*1,'[1]Ordenes de Servicio'!G:K,5,0),"No Cruza")</f>
        <v>43861</v>
      </c>
      <c r="AO2056" s="17">
        <f t="shared" ca="1" si="568"/>
        <v>103</v>
      </c>
      <c r="AP2056" s="17">
        <f t="shared" si="569"/>
        <v>30</v>
      </c>
      <c r="AQ2056" s="17">
        <f t="shared" si="570"/>
        <v>12</v>
      </c>
      <c r="AR2056" s="17">
        <f t="shared" si="571"/>
        <v>2019</v>
      </c>
      <c r="AS2056" s="17">
        <f t="shared" ca="1" si="572"/>
        <v>331</v>
      </c>
      <c r="AT2056" s="17" t="str">
        <f t="shared" ca="1" si="575"/>
        <v>No</v>
      </c>
      <c r="AU2056" s="17">
        <f t="shared" si="573"/>
        <v>70</v>
      </c>
      <c r="AV2056" s="17" t="str">
        <f>+VLOOKUP(B2056,[1]Cruces!S:T,2,0)</f>
        <v>5. Consultoría / Adjudicación</v>
      </c>
    </row>
    <row r="2057" spans="1:48" hidden="1" x14ac:dyDescent="0.25">
      <c r="A2057" s="17" t="s">
        <v>3843</v>
      </c>
      <c r="B2057" s="17" t="s">
        <v>68</v>
      </c>
      <c r="C2057" s="17">
        <v>0</v>
      </c>
      <c r="D2057" s="17">
        <v>0</v>
      </c>
      <c r="E2057" s="17" t="s">
        <v>55</v>
      </c>
      <c r="F2057" s="17" t="s">
        <v>232</v>
      </c>
      <c r="G2057" s="17" t="s">
        <v>3844</v>
      </c>
      <c r="H2057" s="17">
        <v>0</v>
      </c>
      <c r="I2057" s="17" t="s">
        <v>71</v>
      </c>
      <c r="J2057" s="17" t="s">
        <v>59</v>
      </c>
      <c r="K2057" s="17" t="s">
        <v>3845</v>
      </c>
      <c r="L2057" s="17" t="s">
        <v>280</v>
      </c>
      <c r="M2057" s="17" t="s">
        <v>281</v>
      </c>
      <c r="N2057" s="17" t="s">
        <v>75</v>
      </c>
      <c r="O2057" s="17">
        <v>20170113</v>
      </c>
      <c r="P2057" s="17">
        <v>20170420</v>
      </c>
      <c r="Q2057" s="17">
        <v>1210</v>
      </c>
      <c r="R2057" s="17">
        <v>24178085</v>
      </c>
      <c r="S2057" s="17" t="s">
        <v>76</v>
      </c>
      <c r="T2057" s="17" t="s">
        <v>63</v>
      </c>
      <c r="U2057" s="17" t="s">
        <v>88</v>
      </c>
      <c r="V2057" s="17">
        <f t="shared" si="574"/>
        <v>37.5</v>
      </c>
      <c r="W2057" s="17">
        <v>37500</v>
      </c>
      <c r="X2057" s="17" t="s">
        <v>64</v>
      </c>
      <c r="Y2057" s="17" t="s">
        <v>150</v>
      </c>
      <c r="Z2057" s="17">
        <v>20190516</v>
      </c>
      <c r="AA2057" s="17" t="s">
        <v>78</v>
      </c>
      <c r="AB2057" s="17">
        <v>1</v>
      </c>
      <c r="AC2057" s="17" t="str">
        <f>IFERROR(VLOOKUP(A2057,[1]Cruces!AJ:AK,2,0),VLOOKUP(CONCATENATE(X2057,AA2057),[1]Cruces!G:H,2,0))</f>
        <v>Solicitud de Obra</v>
      </c>
      <c r="AD2057" s="17">
        <f t="shared" si="560"/>
        <v>13</v>
      </c>
      <c r="AE2057" s="17">
        <f t="shared" si="561"/>
        <v>1</v>
      </c>
      <c r="AF2057" s="17">
        <f t="shared" si="562"/>
        <v>2017</v>
      </c>
      <c r="AG2057" s="17" t="str">
        <f>IFERROR(VLOOKUP(MID(A2057,2,4)*1,[1]Cruces!K:L,2,0),"Verificar")</f>
        <v>Atlántico Sur</v>
      </c>
      <c r="AH2057" s="17">
        <f t="shared" ca="1" si="563"/>
        <v>1412</v>
      </c>
      <c r="AI2057" s="17" t="str">
        <f>IFERROR(VLOOKUP(U2057,[1]Cruces!$O$1:$P$6,2,0),"Sin Orden")</f>
        <v>Resuelta</v>
      </c>
      <c r="AJ2057" s="17">
        <f t="shared" si="564"/>
        <v>16</v>
      </c>
      <c r="AK2057" s="17">
        <f t="shared" si="565"/>
        <v>5</v>
      </c>
      <c r="AL2057" s="17">
        <f t="shared" si="566"/>
        <v>2019</v>
      </c>
      <c r="AM2057" s="17">
        <f t="shared" ca="1" si="567"/>
        <v>559</v>
      </c>
      <c r="AN2057" s="18" t="str">
        <f>IFERROR(VLOOKUP(R2057*1,'[1]Ordenes de Servicio'!G:K,5,0),"No Cruza")</f>
        <v>No Cruza</v>
      </c>
      <c r="AO2057" s="17">
        <f t="shared" ca="1" si="568"/>
        <v>853</v>
      </c>
      <c r="AP2057" s="17">
        <f t="shared" si="569"/>
        <v>20</v>
      </c>
      <c r="AQ2057" s="17">
        <f t="shared" si="570"/>
        <v>4</v>
      </c>
      <c r="AR2057" s="17">
        <f t="shared" si="571"/>
        <v>2017</v>
      </c>
      <c r="AS2057" s="17">
        <f t="shared" ca="1" si="572"/>
        <v>1315</v>
      </c>
      <c r="AT2057" s="17" t="str">
        <f t="shared" ca="1" si="575"/>
        <v>Si</v>
      </c>
      <c r="AU2057" s="17">
        <f t="shared" si="573"/>
        <v>756</v>
      </c>
      <c r="AV2057" s="17" t="str">
        <f>+VLOOKUP(B2057,[1]Cruces!S:T,2,0)</f>
        <v>5. Consultoría / Adjudicación</v>
      </c>
    </row>
    <row r="2058" spans="1:48" x14ac:dyDescent="0.25">
      <c r="A2058" s="17" t="s">
        <v>3846</v>
      </c>
      <c r="B2058" s="17" t="s">
        <v>80</v>
      </c>
      <c r="C2058" s="17">
        <v>8664268</v>
      </c>
      <c r="D2058" s="17">
        <v>0</v>
      </c>
      <c r="E2058" s="17" t="s">
        <v>55</v>
      </c>
      <c r="F2058" s="17" t="s">
        <v>120</v>
      </c>
      <c r="G2058" s="17" t="s">
        <v>3847</v>
      </c>
      <c r="H2058" s="17">
        <v>3791848</v>
      </c>
      <c r="I2058" s="17" t="s">
        <v>182</v>
      </c>
      <c r="J2058" s="17" t="s">
        <v>59</v>
      </c>
      <c r="K2058" s="17" t="s">
        <v>97</v>
      </c>
      <c r="L2058" s="17" t="s">
        <v>111</v>
      </c>
      <c r="M2058" s="17" t="s">
        <v>112</v>
      </c>
      <c r="N2058" s="17" t="s">
        <v>87</v>
      </c>
      <c r="O2058" s="17">
        <v>20190129</v>
      </c>
      <c r="P2058" s="17">
        <v>20200312</v>
      </c>
      <c r="Q2058" s="17">
        <v>1110</v>
      </c>
      <c r="R2058" s="17">
        <v>27078795</v>
      </c>
      <c r="S2058" s="17" t="s">
        <v>76</v>
      </c>
      <c r="T2058" s="17" t="s">
        <v>63</v>
      </c>
      <c r="U2058" s="17" t="s">
        <v>88</v>
      </c>
      <c r="V2058" s="17">
        <f t="shared" si="574"/>
        <v>300</v>
      </c>
      <c r="W2058" s="17">
        <v>300000</v>
      </c>
      <c r="X2058" s="17" t="s">
        <v>89</v>
      </c>
      <c r="Y2058" s="17" t="s">
        <v>80</v>
      </c>
      <c r="Z2058" s="17">
        <v>20200312</v>
      </c>
      <c r="AA2058" s="17" t="s">
        <v>101</v>
      </c>
      <c r="AB2058" s="17">
        <v>1</v>
      </c>
      <c r="AC2058" s="17" t="str">
        <f>IFERROR(VLOOKUP(A2058,[1]Cruces!AJ:AK,2,0),VLOOKUP(CONCATENATE(X2058,AA2058),[1]Cruces!G:H,2,0))</f>
        <v>Solicitud de Obra</v>
      </c>
      <c r="AD2058" s="17">
        <f t="shared" si="560"/>
        <v>29</v>
      </c>
      <c r="AE2058" s="17">
        <f t="shared" si="561"/>
        <v>1</v>
      </c>
      <c r="AF2058" s="17">
        <f t="shared" si="562"/>
        <v>2019</v>
      </c>
      <c r="AG2058" s="17" t="str">
        <f>IFERROR(VLOOKUP(MID(A2058,2,4)*1,[1]Cruces!K:L,2,0),"Verificar")</f>
        <v>Atlántico Norte</v>
      </c>
      <c r="AH2058" s="17">
        <f t="shared" ca="1" si="563"/>
        <v>666</v>
      </c>
      <c r="AI2058" s="17" t="str">
        <f>IFERROR(VLOOKUP(U2058,[1]Cruces!$O$1:$P$6,2,0),"Sin Orden")</f>
        <v>Resuelta</v>
      </c>
      <c r="AJ2058" s="17">
        <f t="shared" si="564"/>
        <v>12</v>
      </c>
      <c r="AK2058" s="17">
        <f t="shared" si="565"/>
        <v>3</v>
      </c>
      <c r="AL2058" s="17">
        <f t="shared" si="566"/>
        <v>2020</v>
      </c>
      <c r="AM2058" s="17">
        <f t="shared" ca="1" si="567"/>
        <v>258</v>
      </c>
      <c r="AN2058" s="18" t="str">
        <f>IFERROR(VLOOKUP(R2058*1,'[1]Ordenes de Servicio'!G:K,5,0),"No Cruza")</f>
        <v>No Cruza</v>
      </c>
      <c r="AO2058" s="17">
        <f t="shared" ca="1" si="568"/>
        <v>408</v>
      </c>
      <c r="AP2058" s="17">
        <f t="shared" si="569"/>
        <v>12</v>
      </c>
      <c r="AQ2058" s="17">
        <f t="shared" si="570"/>
        <v>3</v>
      </c>
      <c r="AR2058" s="17">
        <f t="shared" si="571"/>
        <v>2020</v>
      </c>
      <c r="AS2058" s="17">
        <f t="shared" ca="1" si="572"/>
        <v>258</v>
      </c>
      <c r="AT2058" s="17" t="str">
        <f t="shared" ca="1" si="575"/>
        <v>No</v>
      </c>
      <c r="AU2058" s="17">
        <f t="shared" si="573"/>
        <v>0</v>
      </c>
      <c r="AV2058" s="17" t="str">
        <f>+VLOOKUP(B2058,[1]Cruces!S:T,2,0)</f>
        <v>8. Puesta en Servicio</v>
      </c>
    </row>
    <row r="2059" spans="1:48" hidden="1" x14ac:dyDescent="0.25">
      <c r="A2059" s="17" t="s">
        <v>9005</v>
      </c>
      <c r="B2059" s="17" t="s">
        <v>569</v>
      </c>
      <c r="C2059" s="17">
        <v>0</v>
      </c>
      <c r="D2059" s="17">
        <v>0</v>
      </c>
      <c r="E2059" s="17" t="s">
        <v>55</v>
      </c>
      <c r="F2059" s="17" t="s">
        <v>5366</v>
      </c>
      <c r="G2059" s="17" t="s">
        <v>9006</v>
      </c>
      <c r="H2059" s="17">
        <v>3108600424</v>
      </c>
      <c r="I2059" s="17" t="s">
        <v>71</v>
      </c>
      <c r="J2059" s="17" t="s">
        <v>59</v>
      </c>
      <c r="K2059" s="17" t="s">
        <v>9007</v>
      </c>
      <c r="L2059" s="17" t="s">
        <v>5368</v>
      </c>
      <c r="M2059" s="17" t="s">
        <v>5369</v>
      </c>
      <c r="N2059" s="17" t="s">
        <v>572</v>
      </c>
      <c r="O2059" s="17">
        <v>20200806</v>
      </c>
      <c r="P2059" s="17">
        <v>20200806</v>
      </c>
      <c r="Q2059" s="17">
        <v>9510</v>
      </c>
      <c r="R2059" s="17">
        <v>0</v>
      </c>
      <c r="S2059" s="17"/>
      <c r="T2059" s="17" t="s">
        <v>63</v>
      </c>
      <c r="U2059" s="17"/>
      <c r="V2059" s="17">
        <f t="shared" si="574"/>
        <v>3</v>
      </c>
      <c r="W2059" s="17">
        <v>3000</v>
      </c>
      <c r="X2059" s="17" t="s">
        <v>7065</v>
      </c>
      <c r="Y2059" s="17" t="s">
        <v>150</v>
      </c>
      <c r="Z2059" s="17">
        <v>20200820</v>
      </c>
      <c r="AA2059" s="17" t="s">
        <v>1947</v>
      </c>
      <c r="AB2059" s="17">
        <v>1</v>
      </c>
      <c r="AC2059" s="17" t="str">
        <f>IFERROR(VLOOKUP(A2059,[1]Cruces!AJ:AK,2,0),VLOOKUP(CONCATENATE(X2059,AA2059),[1]Cruces!G:H,2,0))</f>
        <v>Solicitud por BT</v>
      </c>
      <c r="AD2059" s="17">
        <f t="shared" si="560"/>
        <v>6</v>
      </c>
      <c r="AE2059" s="17">
        <f t="shared" si="561"/>
        <v>8</v>
      </c>
      <c r="AF2059" s="17">
        <f t="shared" si="562"/>
        <v>2020</v>
      </c>
      <c r="AG2059" s="17" t="str">
        <f>IFERROR(VLOOKUP(MID(A2059,2,4)*1,[1]Cruces!K:L,2,0),"Verificar")</f>
        <v>Atlántico Norte</v>
      </c>
      <c r="AH2059" s="17">
        <f t="shared" ca="1" si="563"/>
        <v>111</v>
      </c>
      <c r="AI2059" s="17" t="str">
        <f>IFERROR(VLOOKUP(U2059,[1]Cruces!$O$1:$P$6,2,0),"Sin Orden")</f>
        <v>Sin Orden</v>
      </c>
      <c r="AJ2059" s="17">
        <f t="shared" si="564"/>
        <v>20</v>
      </c>
      <c r="AK2059" s="17">
        <f t="shared" si="565"/>
        <v>8</v>
      </c>
      <c r="AL2059" s="17">
        <f t="shared" si="566"/>
        <v>2020</v>
      </c>
      <c r="AM2059" s="17">
        <f t="shared" ca="1" si="567"/>
        <v>97</v>
      </c>
      <c r="AN2059" s="18" t="str">
        <f>IFERROR(VLOOKUP(R2059*1,'[1]Ordenes de Servicio'!G:K,5,0),"No Cruza")</f>
        <v>No Cruza</v>
      </c>
      <c r="AO2059" s="17">
        <f t="shared" ca="1" si="568"/>
        <v>97</v>
      </c>
      <c r="AP2059" s="17">
        <f t="shared" si="569"/>
        <v>6</v>
      </c>
      <c r="AQ2059" s="17">
        <f t="shared" si="570"/>
        <v>8</v>
      </c>
      <c r="AR2059" s="17">
        <f t="shared" si="571"/>
        <v>2020</v>
      </c>
      <c r="AS2059" s="17">
        <f t="shared" ca="1" si="572"/>
        <v>111</v>
      </c>
      <c r="AT2059" s="17" t="str">
        <f t="shared" ca="1" si="575"/>
        <v>No</v>
      </c>
      <c r="AU2059" s="17">
        <f t="shared" si="573"/>
        <v>14</v>
      </c>
      <c r="AV2059" s="17" t="str">
        <f>+VLOOKUP(B2059,[1]Cruces!S:T,2,0)</f>
        <v>1. Solicitud</v>
      </c>
    </row>
    <row r="2060" spans="1:48" hidden="1" x14ac:dyDescent="0.25">
      <c r="A2060" s="17" t="s">
        <v>9008</v>
      </c>
      <c r="B2060" s="17" t="s">
        <v>6595</v>
      </c>
      <c r="C2060" s="17">
        <v>8892398</v>
      </c>
      <c r="D2060" s="17">
        <v>20151367</v>
      </c>
      <c r="E2060" s="17" t="s">
        <v>93</v>
      </c>
      <c r="F2060" s="17" t="s">
        <v>5366</v>
      </c>
      <c r="G2060" s="17" t="s">
        <v>9009</v>
      </c>
      <c r="H2060" s="17">
        <v>30225669383</v>
      </c>
      <c r="I2060" s="17" t="s">
        <v>71</v>
      </c>
      <c r="J2060" s="17" t="s">
        <v>9010</v>
      </c>
      <c r="K2060" s="17" t="s">
        <v>9011</v>
      </c>
      <c r="L2060" s="17" t="s">
        <v>5368</v>
      </c>
      <c r="M2060" s="17" t="s">
        <v>5369</v>
      </c>
      <c r="N2060" s="17" t="s">
        <v>6600</v>
      </c>
      <c r="O2060" s="17">
        <v>20200729</v>
      </c>
      <c r="P2060" s="17">
        <v>20200802</v>
      </c>
      <c r="Q2060" s="17">
        <v>1110</v>
      </c>
      <c r="R2060" s="17">
        <v>27894360</v>
      </c>
      <c r="S2060" s="17" t="s">
        <v>7072</v>
      </c>
      <c r="T2060" s="17" t="s">
        <v>63</v>
      </c>
      <c r="U2060" s="17" t="s">
        <v>91</v>
      </c>
      <c r="V2060" s="17">
        <f t="shared" si="574"/>
        <v>3</v>
      </c>
      <c r="W2060" s="17">
        <v>3000</v>
      </c>
      <c r="X2060" s="17" t="s">
        <v>89</v>
      </c>
      <c r="Y2060" s="17" t="s">
        <v>150</v>
      </c>
      <c r="Z2060" s="17">
        <v>20200802</v>
      </c>
      <c r="AA2060" s="17" t="s">
        <v>1947</v>
      </c>
      <c r="AB2060" s="17">
        <v>1</v>
      </c>
      <c r="AC2060" s="17" t="str">
        <f>IFERROR(VLOOKUP(A2060,[1]Cruces!AJ:AK,2,0),VLOOKUP(CONCATENATE(X2060,AA2060),[1]Cruces!G:H,2,0))</f>
        <v>Solicitud por BT</v>
      </c>
      <c r="AD2060" s="17">
        <f t="shared" si="560"/>
        <v>29</v>
      </c>
      <c r="AE2060" s="17">
        <f t="shared" si="561"/>
        <v>7</v>
      </c>
      <c r="AF2060" s="17">
        <f t="shared" si="562"/>
        <v>2020</v>
      </c>
      <c r="AG2060" s="17" t="str">
        <f>IFERROR(VLOOKUP(MID(A2060,2,4)*1,[1]Cruces!K:L,2,0),"Verificar")</f>
        <v>Atlántico Norte</v>
      </c>
      <c r="AH2060" s="17">
        <f t="shared" ca="1" si="563"/>
        <v>119</v>
      </c>
      <c r="AI2060" s="17" t="str">
        <f>IFERROR(VLOOKUP(U2060,[1]Cruces!$O$1:$P$6,2,0),"Sin Orden")</f>
        <v>Resuelta</v>
      </c>
      <c r="AJ2060" s="17">
        <f t="shared" si="564"/>
        <v>2</v>
      </c>
      <c r="AK2060" s="17">
        <f t="shared" si="565"/>
        <v>8</v>
      </c>
      <c r="AL2060" s="17">
        <f t="shared" si="566"/>
        <v>2020</v>
      </c>
      <c r="AM2060" s="17">
        <f t="shared" ca="1" si="567"/>
        <v>115</v>
      </c>
      <c r="AN2060" s="18" t="str">
        <f>IFERROR(VLOOKUP(R2060*1,'[1]Ordenes de Servicio'!G:K,5,0),"No Cruza")</f>
        <v>No Cruza</v>
      </c>
      <c r="AO2060" s="17">
        <f t="shared" ca="1" si="568"/>
        <v>4</v>
      </c>
      <c r="AP2060" s="17">
        <f t="shared" si="569"/>
        <v>2</v>
      </c>
      <c r="AQ2060" s="17">
        <f t="shared" si="570"/>
        <v>8</v>
      </c>
      <c r="AR2060" s="17">
        <f t="shared" si="571"/>
        <v>2020</v>
      </c>
      <c r="AS2060" s="17">
        <f t="shared" ca="1" si="572"/>
        <v>115</v>
      </c>
      <c r="AT2060" s="17" t="str">
        <f t="shared" ca="1" si="575"/>
        <v>No</v>
      </c>
      <c r="AU2060" s="17">
        <f t="shared" si="573"/>
        <v>0</v>
      </c>
      <c r="AV2060" s="17" t="str">
        <f>+VLOOKUP(B2060,[1]Cruces!S:T,2,0)</f>
        <v>7. Ejecución en Campo OS BT</v>
      </c>
    </row>
    <row r="2061" spans="1:48" hidden="1" x14ac:dyDescent="0.25">
      <c r="A2061" s="17" t="s">
        <v>9012</v>
      </c>
      <c r="B2061" s="17" t="s">
        <v>6595</v>
      </c>
      <c r="C2061" s="17">
        <v>2087724</v>
      </c>
      <c r="D2061" s="17">
        <v>20046332</v>
      </c>
      <c r="E2061" s="17" t="s">
        <v>93</v>
      </c>
      <c r="F2061" s="17" t="s">
        <v>7098</v>
      </c>
      <c r="G2061" s="17" t="s">
        <v>8908</v>
      </c>
      <c r="H2061" s="17">
        <v>3003850054</v>
      </c>
      <c r="I2061" s="17" t="s">
        <v>71</v>
      </c>
      <c r="J2061" s="17" t="s">
        <v>8909</v>
      </c>
      <c r="K2061" s="17" t="s">
        <v>97</v>
      </c>
      <c r="L2061" s="17" t="s">
        <v>7678</v>
      </c>
      <c r="M2061" s="17" t="s">
        <v>7679</v>
      </c>
      <c r="N2061" s="17" t="s">
        <v>6600</v>
      </c>
      <c r="O2061" s="17">
        <v>20201028</v>
      </c>
      <c r="P2061" s="17">
        <v>20201105</v>
      </c>
      <c r="Q2061" s="17">
        <v>1170</v>
      </c>
      <c r="R2061" s="17">
        <v>28255932</v>
      </c>
      <c r="S2061" s="17" t="s">
        <v>7072</v>
      </c>
      <c r="T2061" s="17" t="s">
        <v>63</v>
      </c>
      <c r="U2061" s="17" t="s">
        <v>91</v>
      </c>
      <c r="V2061" s="17">
        <f t="shared" si="574"/>
        <v>3</v>
      </c>
      <c r="W2061" s="17">
        <v>3000</v>
      </c>
      <c r="X2061" s="17" t="s">
        <v>89</v>
      </c>
      <c r="Y2061" s="17" t="s">
        <v>6595</v>
      </c>
      <c r="Z2061" s="17">
        <v>20201105</v>
      </c>
      <c r="AA2061" s="17" t="s">
        <v>1947</v>
      </c>
      <c r="AB2061" s="17">
        <v>1</v>
      </c>
      <c r="AC2061" s="17" t="str">
        <f>IFERROR(VLOOKUP(A2061,[1]Cruces!AJ:AK,2,0),VLOOKUP(CONCATENATE(X2061,AA2061),[1]Cruces!G:H,2,0))</f>
        <v>Solicitud por BT</v>
      </c>
      <c r="AD2061" s="17">
        <f t="shared" si="560"/>
        <v>28</v>
      </c>
      <c r="AE2061" s="17">
        <f t="shared" si="561"/>
        <v>10</v>
      </c>
      <c r="AF2061" s="17">
        <f t="shared" si="562"/>
        <v>2020</v>
      </c>
      <c r="AG2061" s="17" t="str">
        <f>IFERROR(VLOOKUP(MID(A2061,2,4)*1,[1]Cruces!K:L,2,0),"Verificar")</f>
        <v>Atlántico Norte</v>
      </c>
      <c r="AH2061" s="17">
        <f t="shared" ca="1" si="563"/>
        <v>28</v>
      </c>
      <c r="AI2061" s="17" t="str">
        <f>IFERROR(VLOOKUP(U2061,[1]Cruces!$O$1:$P$6,2,0),"Sin Orden")</f>
        <v>Resuelta</v>
      </c>
      <c r="AJ2061" s="17">
        <f t="shared" si="564"/>
        <v>5</v>
      </c>
      <c r="AK2061" s="17">
        <f t="shared" si="565"/>
        <v>11</v>
      </c>
      <c r="AL2061" s="17">
        <f t="shared" si="566"/>
        <v>2020</v>
      </c>
      <c r="AM2061" s="17">
        <f t="shared" ca="1" si="567"/>
        <v>20</v>
      </c>
      <c r="AN2061" s="18">
        <f>IFERROR(VLOOKUP(R2061*1,'[1]Ordenes de Servicio'!G:K,5,0),"No Cruza")</f>
        <v>44132</v>
      </c>
      <c r="AO2061" s="17">
        <f t="shared" ca="1" si="568"/>
        <v>8</v>
      </c>
      <c r="AP2061" s="17">
        <f t="shared" si="569"/>
        <v>5</v>
      </c>
      <c r="AQ2061" s="17">
        <f t="shared" si="570"/>
        <v>11</v>
      </c>
      <c r="AR2061" s="17">
        <f t="shared" si="571"/>
        <v>2020</v>
      </c>
      <c r="AS2061" s="17">
        <f t="shared" ca="1" si="572"/>
        <v>20</v>
      </c>
      <c r="AT2061" s="17" t="str">
        <f t="shared" ca="1" si="575"/>
        <v>No</v>
      </c>
      <c r="AU2061" s="17">
        <f t="shared" si="573"/>
        <v>0</v>
      </c>
      <c r="AV2061" s="17" t="str">
        <f>+VLOOKUP(B2061,[1]Cruces!S:T,2,0)</f>
        <v>7. Ejecución en Campo OS BT</v>
      </c>
    </row>
    <row r="2062" spans="1:48" hidden="1" x14ac:dyDescent="0.25">
      <c r="A2062" s="17" t="s">
        <v>9013</v>
      </c>
      <c r="B2062" s="17" t="s">
        <v>569</v>
      </c>
      <c r="C2062" s="17">
        <v>0</v>
      </c>
      <c r="D2062" s="17">
        <v>0</v>
      </c>
      <c r="E2062" s="17" t="s">
        <v>55</v>
      </c>
      <c r="F2062" s="17" t="s">
        <v>7098</v>
      </c>
      <c r="G2062" s="17" t="s">
        <v>9014</v>
      </c>
      <c r="H2062" s="17">
        <v>3012894666</v>
      </c>
      <c r="I2062" s="17" t="s">
        <v>71</v>
      </c>
      <c r="J2062" s="17" t="s">
        <v>59</v>
      </c>
      <c r="K2062" s="17" t="s">
        <v>97</v>
      </c>
      <c r="L2062" s="17" t="s">
        <v>7101</v>
      </c>
      <c r="M2062" s="17" t="s">
        <v>7102</v>
      </c>
      <c r="N2062" s="17" t="s">
        <v>572</v>
      </c>
      <c r="O2062" s="17">
        <v>20201110</v>
      </c>
      <c r="P2062" s="17">
        <v>20201110</v>
      </c>
      <c r="Q2062" s="17">
        <v>9510</v>
      </c>
      <c r="R2062" s="17">
        <v>0</v>
      </c>
      <c r="S2062" s="17"/>
      <c r="T2062" s="17" t="s">
        <v>63</v>
      </c>
      <c r="U2062" s="17"/>
      <c r="V2062" s="17">
        <f t="shared" si="574"/>
        <v>3</v>
      </c>
      <c r="W2062" s="17">
        <v>3000</v>
      </c>
      <c r="X2062" s="17" t="s">
        <v>7065</v>
      </c>
      <c r="Y2062" s="17" t="s">
        <v>569</v>
      </c>
      <c r="Z2062" s="17">
        <v>20201110</v>
      </c>
      <c r="AA2062" s="17" t="s">
        <v>1947</v>
      </c>
      <c r="AB2062" s="17">
        <v>1</v>
      </c>
      <c r="AC2062" s="17" t="str">
        <f>IFERROR(VLOOKUP(A2062,[1]Cruces!AJ:AK,2,0),VLOOKUP(CONCATENATE(X2062,AA2062),[1]Cruces!G:H,2,0))</f>
        <v>Solicitud por BT</v>
      </c>
      <c r="AD2062" s="17">
        <f t="shared" si="560"/>
        <v>10</v>
      </c>
      <c r="AE2062" s="17">
        <f t="shared" si="561"/>
        <v>11</v>
      </c>
      <c r="AF2062" s="17">
        <f t="shared" si="562"/>
        <v>2020</v>
      </c>
      <c r="AG2062" s="17" t="str">
        <f>IFERROR(VLOOKUP(MID(A2062,2,4)*1,[1]Cruces!K:L,2,0),"Verificar")</f>
        <v>Atlántico Norte</v>
      </c>
      <c r="AH2062" s="17">
        <f t="shared" ca="1" si="563"/>
        <v>15</v>
      </c>
      <c r="AI2062" s="17" t="str">
        <f>IFERROR(VLOOKUP(U2062,[1]Cruces!$O$1:$P$6,2,0),"Sin Orden")</f>
        <v>Sin Orden</v>
      </c>
      <c r="AJ2062" s="17">
        <f t="shared" si="564"/>
        <v>10</v>
      </c>
      <c r="AK2062" s="17">
        <f t="shared" si="565"/>
        <v>11</v>
      </c>
      <c r="AL2062" s="17">
        <f t="shared" si="566"/>
        <v>2020</v>
      </c>
      <c r="AM2062" s="17">
        <f t="shared" ca="1" si="567"/>
        <v>15</v>
      </c>
      <c r="AN2062" s="18" t="str">
        <f>IFERROR(VLOOKUP(R2062*1,'[1]Ordenes de Servicio'!G:K,5,0),"No Cruza")</f>
        <v>No Cruza</v>
      </c>
      <c r="AO2062" s="17">
        <f t="shared" ca="1" si="568"/>
        <v>15</v>
      </c>
      <c r="AP2062" s="17">
        <f t="shared" si="569"/>
        <v>10</v>
      </c>
      <c r="AQ2062" s="17">
        <f t="shared" si="570"/>
        <v>11</v>
      </c>
      <c r="AR2062" s="17">
        <f t="shared" si="571"/>
        <v>2020</v>
      </c>
      <c r="AS2062" s="17">
        <f t="shared" ca="1" si="572"/>
        <v>15</v>
      </c>
      <c r="AT2062" s="17" t="str">
        <f t="shared" ca="1" si="575"/>
        <v>No</v>
      </c>
      <c r="AU2062" s="17">
        <f t="shared" si="573"/>
        <v>0</v>
      </c>
      <c r="AV2062" s="17" t="str">
        <f>+VLOOKUP(B2062,[1]Cruces!S:T,2,0)</f>
        <v>1. Solicitud</v>
      </c>
    </row>
    <row r="2063" spans="1:48" hidden="1" x14ac:dyDescent="0.25">
      <c r="A2063" s="17" t="s">
        <v>9015</v>
      </c>
      <c r="B2063" s="17" t="s">
        <v>6595</v>
      </c>
      <c r="C2063" s="17">
        <v>2981907</v>
      </c>
      <c r="D2063" s="17">
        <v>0</v>
      </c>
      <c r="E2063" s="17" t="s">
        <v>55</v>
      </c>
      <c r="F2063" s="17" t="s">
        <v>7082</v>
      </c>
      <c r="G2063" s="17" t="s">
        <v>9016</v>
      </c>
      <c r="H2063" s="17">
        <v>0</v>
      </c>
      <c r="I2063" s="17" t="s">
        <v>71</v>
      </c>
      <c r="J2063" s="17" t="s">
        <v>59</v>
      </c>
      <c r="K2063" s="17" t="s">
        <v>9017</v>
      </c>
      <c r="L2063" s="17" t="s">
        <v>7606</v>
      </c>
      <c r="M2063" s="17" t="s">
        <v>7607</v>
      </c>
      <c r="N2063" s="17" t="s">
        <v>6600</v>
      </c>
      <c r="O2063" s="17">
        <v>20191204</v>
      </c>
      <c r="P2063" s="17">
        <v>20191205</v>
      </c>
      <c r="Q2063" s="17">
        <v>1110</v>
      </c>
      <c r="R2063" s="17">
        <v>26977470</v>
      </c>
      <c r="S2063" s="17" t="s">
        <v>7072</v>
      </c>
      <c r="T2063" s="17" t="s">
        <v>63</v>
      </c>
      <c r="U2063" s="17" t="s">
        <v>91</v>
      </c>
      <c r="V2063" s="17">
        <f t="shared" si="574"/>
        <v>3</v>
      </c>
      <c r="W2063" s="17">
        <v>3000</v>
      </c>
      <c r="X2063" s="17" t="s">
        <v>89</v>
      </c>
      <c r="Y2063" s="17" t="s">
        <v>6595</v>
      </c>
      <c r="Z2063" s="17">
        <v>20191205</v>
      </c>
      <c r="AA2063" s="17" t="s">
        <v>1947</v>
      </c>
      <c r="AB2063" s="17">
        <v>1</v>
      </c>
      <c r="AC2063" s="17" t="str">
        <f>IFERROR(VLOOKUP(A2063,[1]Cruces!AJ:AK,2,0),VLOOKUP(CONCATENATE(X2063,AA2063),[1]Cruces!G:H,2,0))</f>
        <v>Solicitud por BT</v>
      </c>
      <c r="AD2063" s="17">
        <f t="shared" si="560"/>
        <v>4</v>
      </c>
      <c r="AE2063" s="17">
        <f t="shared" si="561"/>
        <v>12</v>
      </c>
      <c r="AF2063" s="17">
        <f t="shared" si="562"/>
        <v>2019</v>
      </c>
      <c r="AG2063" s="17" t="str">
        <f>IFERROR(VLOOKUP(MID(A2063,2,4)*1,[1]Cruces!K:L,2,0),"Verificar")</f>
        <v>Atlántico Norte</v>
      </c>
      <c r="AH2063" s="17">
        <f t="shared" ca="1" si="563"/>
        <v>357</v>
      </c>
      <c r="AI2063" s="17" t="str">
        <f>IFERROR(VLOOKUP(U2063,[1]Cruces!$O$1:$P$6,2,0),"Sin Orden")</f>
        <v>Resuelta</v>
      </c>
      <c r="AJ2063" s="17">
        <f t="shared" si="564"/>
        <v>5</v>
      </c>
      <c r="AK2063" s="17">
        <f t="shared" si="565"/>
        <v>12</v>
      </c>
      <c r="AL2063" s="17">
        <f t="shared" si="566"/>
        <v>2019</v>
      </c>
      <c r="AM2063" s="17">
        <f t="shared" ca="1" si="567"/>
        <v>356</v>
      </c>
      <c r="AN2063" s="18" t="str">
        <f>IFERROR(VLOOKUP(R2063*1,'[1]Ordenes de Servicio'!G:K,5,0),"No Cruza")</f>
        <v>No Cruza</v>
      </c>
      <c r="AO2063" s="17">
        <f t="shared" ca="1" si="568"/>
        <v>1</v>
      </c>
      <c r="AP2063" s="17">
        <f t="shared" si="569"/>
        <v>5</v>
      </c>
      <c r="AQ2063" s="17">
        <f t="shared" si="570"/>
        <v>12</v>
      </c>
      <c r="AR2063" s="17">
        <f t="shared" si="571"/>
        <v>2019</v>
      </c>
      <c r="AS2063" s="17">
        <f t="shared" ca="1" si="572"/>
        <v>356</v>
      </c>
      <c r="AT2063" s="17" t="str">
        <f t="shared" ca="1" si="575"/>
        <v>No</v>
      </c>
      <c r="AU2063" s="17">
        <f t="shared" si="573"/>
        <v>0</v>
      </c>
      <c r="AV2063" s="17" t="str">
        <f>+VLOOKUP(B2063,[1]Cruces!S:T,2,0)</f>
        <v>7. Ejecución en Campo OS BT</v>
      </c>
    </row>
    <row r="2064" spans="1:48" hidden="1" x14ac:dyDescent="0.25">
      <c r="A2064" s="17" t="s">
        <v>3848</v>
      </c>
      <c r="B2064" s="17" t="s">
        <v>68</v>
      </c>
      <c r="C2064" s="17">
        <v>0</v>
      </c>
      <c r="D2064" s="17">
        <v>0</v>
      </c>
      <c r="E2064" s="17" t="s">
        <v>55</v>
      </c>
      <c r="F2064" s="17" t="s">
        <v>56</v>
      </c>
      <c r="G2064" s="17" t="s">
        <v>3849</v>
      </c>
      <c r="H2064" s="17">
        <v>3606797</v>
      </c>
      <c r="I2064" s="17" t="s">
        <v>71</v>
      </c>
      <c r="J2064" s="17" t="s">
        <v>59</v>
      </c>
      <c r="K2064" s="17" t="s">
        <v>97</v>
      </c>
      <c r="L2064" s="17" t="s">
        <v>172</v>
      </c>
      <c r="M2064" s="17" t="s">
        <v>173</v>
      </c>
      <c r="N2064" s="17" t="s">
        <v>75</v>
      </c>
      <c r="O2064" s="17">
        <v>20190315</v>
      </c>
      <c r="P2064" s="17">
        <v>20190515</v>
      </c>
      <c r="Q2064" s="17">
        <v>1110</v>
      </c>
      <c r="R2064" s="17">
        <v>26545805</v>
      </c>
      <c r="S2064" s="17" t="s">
        <v>76</v>
      </c>
      <c r="T2064" s="17" t="s">
        <v>63</v>
      </c>
      <c r="U2064" s="17" t="s">
        <v>91</v>
      </c>
      <c r="V2064" s="17">
        <f t="shared" si="574"/>
        <v>225</v>
      </c>
      <c r="W2064" s="17">
        <v>225000</v>
      </c>
      <c r="X2064" s="17" t="s">
        <v>64</v>
      </c>
      <c r="Y2064" s="17" t="s">
        <v>105</v>
      </c>
      <c r="Z2064" s="17">
        <v>20190729</v>
      </c>
      <c r="AA2064" s="17" t="s">
        <v>101</v>
      </c>
      <c r="AB2064" s="17">
        <v>1</v>
      </c>
      <c r="AC2064" s="17" t="str">
        <f>IFERROR(VLOOKUP(A2064,[1]Cruces!AJ:AK,2,0),VLOOKUP(CONCATENATE(X2064,AA2064),[1]Cruces!G:H,2,0))</f>
        <v>Solicitud de Obra</v>
      </c>
      <c r="AD2064" s="17">
        <f t="shared" si="560"/>
        <v>15</v>
      </c>
      <c r="AE2064" s="17">
        <f t="shared" si="561"/>
        <v>3</v>
      </c>
      <c r="AF2064" s="17">
        <f t="shared" si="562"/>
        <v>2019</v>
      </c>
      <c r="AG2064" s="17" t="str">
        <f>IFERROR(VLOOKUP(MID(A2064,2,4)*1,[1]Cruces!K:L,2,0),"Verificar")</f>
        <v>Atlántico Norte</v>
      </c>
      <c r="AH2064" s="17">
        <f t="shared" ca="1" si="563"/>
        <v>621</v>
      </c>
      <c r="AI2064" s="17" t="str">
        <f>IFERROR(VLOOKUP(U2064,[1]Cruces!$O$1:$P$6,2,0),"Sin Orden")</f>
        <v>Resuelta</v>
      </c>
      <c r="AJ2064" s="17">
        <f t="shared" si="564"/>
        <v>29</v>
      </c>
      <c r="AK2064" s="17">
        <f t="shared" si="565"/>
        <v>7</v>
      </c>
      <c r="AL2064" s="17">
        <f t="shared" si="566"/>
        <v>2019</v>
      </c>
      <c r="AM2064" s="17">
        <f t="shared" ca="1" si="567"/>
        <v>485</v>
      </c>
      <c r="AN2064" s="18">
        <f>IFERROR(VLOOKUP(R2064*1,'[1]Ordenes de Servicio'!G:K,5,0),"No Cruza")</f>
        <v>43670</v>
      </c>
      <c r="AO2064" s="17">
        <f t="shared" ca="1" si="568"/>
        <v>136</v>
      </c>
      <c r="AP2064" s="17">
        <f t="shared" si="569"/>
        <v>15</v>
      </c>
      <c r="AQ2064" s="17">
        <f t="shared" si="570"/>
        <v>5</v>
      </c>
      <c r="AR2064" s="17">
        <f t="shared" si="571"/>
        <v>2019</v>
      </c>
      <c r="AS2064" s="17">
        <f t="shared" ca="1" si="572"/>
        <v>560</v>
      </c>
      <c r="AT2064" s="17" t="str">
        <f t="shared" ca="1" si="575"/>
        <v>Si</v>
      </c>
      <c r="AU2064" s="17">
        <f t="shared" si="573"/>
        <v>75</v>
      </c>
      <c r="AV2064" s="17" t="str">
        <f>+VLOOKUP(B2064,[1]Cruces!S:T,2,0)</f>
        <v>5. Consultoría / Adjudicación</v>
      </c>
    </row>
    <row r="2065" spans="1:48" hidden="1" x14ac:dyDescent="0.25">
      <c r="A2065" s="17" t="s">
        <v>9018</v>
      </c>
      <c r="B2065" s="17" t="s">
        <v>1943</v>
      </c>
      <c r="C2065" s="17">
        <v>0</v>
      </c>
      <c r="D2065" s="17">
        <v>0</v>
      </c>
      <c r="E2065" s="17" t="s">
        <v>55</v>
      </c>
      <c r="F2065" s="17" t="s">
        <v>7936</v>
      </c>
      <c r="G2065" s="17" t="s">
        <v>9019</v>
      </c>
      <c r="H2065" s="17">
        <v>3126117455</v>
      </c>
      <c r="I2065" s="17" t="s">
        <v>71</v>
      </c>
      <c r="J2065" s="17" t="s">
        <v>59</v>
      </c>
      <c r="K2065" s="17" t="s">
        <v>97</v>
      </c>
      <c r="L2065" s="17" t="s">
        <v>7939</v>
      </c>
      <c r="M2065" s="17" t="s">
        <v>7940</v>
      </c>
      <c r="N2065" s="17" t="s">
        <v>1946</v>
      </c>
      <c r="O2065" s="17">
        <v>20201109</v>
      </c>
      <c r="P2065" s="17">
        <v>20201109</v>
      </c>
      <c r="Q2065" s="17">
        <v>3440</v>
      </c>
      <c r="R2065" s="17">
        <v>28274017</v>
      </c>
      <c r="S2065" s="17" t="s">
        <v>6601</v>
      </c>
      <c r="T2065" s="17" t="s">
        <v>7091</v>
      </c>
      <c r="U2065" s="17" t="s">
        <v>77</v>
      </c>
      <c r="V2065" s="17">
        <f t="shared" si="574"/>
        <v>4</v>
      </c>
      <c r="W2065" s="17">
        <v>4000</v>
      </c>
      <c r="X2065" s="17" t="s">
        <v>7065</v>
      </c>
      <c r="Y2065" s="17" t="s">
        <v>1943</v>
      </c>
      <c r="Z2065" s="17">
        <v>20201109</v>
      </c>
      <c r="AA2065" s="17" t="s">
        <v>1947</v>
      </c>
      <c r="AB2065" s="17">
        <v>1</v>
      </c>
      <c r="AC2065" s="17" t="str">
        <f>IFERROR(VLOOKUP(A2065,[1]Cruces!AJ:AK,2,0),VLOOKUP(CONCATENATE(X2065,AA2065),[1]Cruces!G:H,2,0))</f>
        <v>Solicitud por BT</v>
      </c>
      <c r="AD2065" s="17">
        <f t="shared" si="560"/>
        <v>9</v>
      </c>
      <c r="AE2065" s="17">
        <f t="shared" si="561"/>
        <v>11</v>
      </c>
      <c r="AF2065" s="17">
        <f t="shared" si="562"/>
        <v>2020</v>
      </c>
      <c r="AG2065" s="17" t="str">
        <f>IFERROR(VLOOKUP(MID(A2065,2,4)*1,[1]Cruces!K:L,2,0),"Verificar")</f>
        <v>Magdalena</v>
      </c>
      <c r="AH2065" s="17">
        <f t="shared" ca="1" si="563"/>
        <v>16</v>
      </c>
      <c r="AI2065" s="17" t="str">
        <f>IFERROR(VLOOKUP(U2065,[1]Cruces!$O$1:$P$6,2,0),"Sin Orden")</f>
        <v>Pendiente</v>
      </c>
      <c r="AJ2065" s="17">
        <f t="shared" si="564"/>
        <v>9</v>
      </c>
      <c r="AK2065" s="17">
        <f t="shared" si="565"/>
        <v>11</v>
      </c>
      <c r="AL2065" s="17">
        <f t="shared" si="566"/>
        <v>2020</v>
      </c>
      <c r="AM2065" s="17">
        <f t="shared" ca="1" si="567"/>
        <v>16</v>
      </c>
      <c r="AN2065" s="18" t="str">
        <f>IFERROR(VLOOKUP(R2065*1,'[1]Ordenes de Servicio'!G:K,5,0),"No Cruza")</f>
        <v>No Cruza</v>
      </c>
      <c r="AO2065" s="17">
        <f t="shared" ca="1" si="568"/>
        <v>16</v>
      </c>
      <c r="AP2065" s="17">
        <f t="shared" si="569"/>
        <v>9</v>
      </c>
      <c r="AQ2065" s="17">
        <f t="shared" si="570"/>
        <v>11</v>
      </c>
      <c r="AR2065" s="17">
        <f t="shared" si="571"/>
        <v>2020</v>
      </c>
      <c r="AS2065" s="17">
        <f t="shared" ca="1" si="572"/>
        <v>16</v>
      </c>
      <c r="AT2065" s="17" t="str">
        <f t="shared" ca="1" si="575"/>
        <v>No</v>
      </c>
      <c r="AU2065" s="17">
        <f t="shared" si="573"/>
        <v>0</v>
      </c>
      <c r="AV2065" s="17" t="str">
        <f>+VLOOKUP(B2065,[1]Cruces!S:T,2,0)</f>
        <v>7. Ejecución en Campo OS BT</v>
      </c>
    </row>
    <row r="2066" spans="1:48" hidden="1" x14ac:dyDescent="0.25">
      <c r="A2066" s="17" t="s">
        <v>3850</v>
      </c>
      <c r="B2066" s="17" t="s">
        <v>68</v>
      </c>
      <c r="C2066" s="17">
        <v>3919688</v>
      </c>
      <c r="D2066" s="17">
        <v>0</v>
      </c>
      <c r="E2066" s="17" t="s">
        <v>55</v>
      </c>
      <c r="F2066" s="17" t="s">
        <v>81</v>
      </c>
      <c r="G2066" s="17" t="s">
        <v>3851</v>
      </c>
      <c r="H2066" s="17">
        <v>3173696968</v>
      </c>
      <c r="I2066" s="17" t="s">
        <v>116</v>
      </c>
      <c r="J2066" s="17" t="s">
        <v>59</v>
      </c>
      <c r="K2066" s="17" t="s">
        <v>3852</v>
      </c>
      <c r="L2066" s="17" t="s">
        <v>85</v>
      </c>
      <c r="M2066" s="17" t="s">
        <v>86</v>
      </c>
      <c r="N2066" s="17" t="s">
        <v>75</v>
      </c>
      <c r="O2066" s="17">
        <v>20190520</v>
      </c>
      <c r="P2066" s="17">
        <v>20190626</v>
      </c>
      <c r="Q2066" s="17">
        <v>9343</v>
      </c>
      <c r="R2066" s="17">
        <v>26342623</v>
      </c>
      <c r="S2066" s="17" t="s">
        <v>100</v>
      </c>
      <c r="T2066" s="17" t="s">
        <v>63</v>
      </c>
      <c r="U2066" s="17" t="s">
        <v>91</v>
      </c>
      <c r="V2066" s="17">
        <f t="shared" si="574"/>
        <v>75</v>
      </c>
      <c r="W2066" s="17">
        <v>75000</v>
      </c>
      <c r="X2066" s="17" t="s">
        <v>89</v>
      </c>
      <c r="Y2066" s="17" t="s">
        <v>105</v>
      </c>
      <c r="Z2066" s="17">
        <v>20190717</v>
      </c>
      <c r="AA2066" s="17" t="s">
        <v>78</v>
      </c>
      <c r="AB2066" s="17">
        <v>1</v>
      </c>
      <c r="AC2066" s="17" t="str">
        <f>IFERROR(VLOOKUP(A2066,[1]Cruces!AJ:AK,2,0),VLOOKUP(CONCATENATE(X2066,AA2066),[1]Cruces!G:H,2,0))</f>
        <v>Solicitud de Obra</v>
      </c>
      <c r="AD2066" s="17">
        <f t="shared" si="560"/>
        <v>20</v>
      </c>
      <c r="AE2066" s="17">
        <f t="shared" si="561"/>
        <v>5</v>
      </c>
      <c r="AF2066" s="17">
        <f t="shared" si="562"/>
        <v>2019</v>
      </c>
      <c r="AG2066" s="17" t="str">
        <f>IFERROR(VLOOKUP(MID(A2066,2,4)*1,[1]Cruces!K:L,2,0),"Verificar")</f>
        <v>Magdalena</v>
      </c>
      <c r="AH2066" s="17">
        <f t="shared" ca="1" si="563"/>
        <v>555</v>
      </c>
      <c r="AI2066" s="17" t="str">
        <f>IFERROR(VLOOKUP(U2066,[1]Cruces!$O$1:$P$6,2,0),"Sin Orden")</f>
        <v>Resuelta</v>
      </c>
      <c r="AJ2066" s="17">
        <f t="shared" si="564"/>
        <v>17</v>
      </c>
      <c r="AK2066" s="17">
        <f t="shared" si="565"/>
        <v>7</v>
      </c>
      <c r="AL2066" s="17">
        <f t="shared" si="566"/>
        <v>2019</v>
      </c>
      <c r="AM2066" s="17">
        <f t="shared" ca="1" si="567"/>
        <v>497</v>
      </c>
      <c r="AN2066" s="18" t="str">
        <f>IFERROR(VLOOKUP(R2066*1,'[1]Ordenes de Servicio'!G:K,5,0),"No Cruza")</f>
        <v>No Cruza</v>
      </c>
      <c r="AO2066" s="17">
        <f t="shared" ca="1" si="568"/>
        <v>58</v>
      </c>
      <c r="AP2066" s="17">
        <f t="shared" si="569"/>
        <v>26</v>
      </c>
      <c r="AQ2066" s="17">
        <f t="shared" si="570"/>
        <v>6</v>
      </c>
      <c r="AR2066" s="17">
        <f t="shared" si="571"/>
        <v>2019</v>
      </c>
      <c r="AS2066" s="17">
        <f t="shared" ca="1" si="572"/>
        <v>518</v>
      </c>
      <c r="AT2066" s="17" t="str">
        <f t="shared" ca="1" si="575"/>
        <v>Si</v>
      </c>
      <c r="AU2066" s="17">
        <f t="shared" si="573"/>
        <v>21</v>
      </c>
      <c r="AV2066" s="17" t="str">
        <f>+VLOOKUP(B2066,[1]Cruces!S:T,2,0)</f>
        <v>5. Consultoría / Adjudicación</v>
      </c>
    </row>
    <row r="2067" spans="1:48" hidden="1" x14ac:dyDescent="0.25">
      <c r="A2067" s="17" t="s">
        <v>9020</v>
      </c>
      <c r="B2067" s="17" t="s">
        <v>6595</v>
      </c>
      <c r="C2067" s="17">
        <v>3026406</v>
      </c>
      <c r="D2067" s="17">
        <v>20113934</v>
      </c>
      <c r="E2067" s="17" t="s">
        <v>93</v>
      </c>
      <c r="F2067" s="17" t="s">
        <v>107</v>
      </c>
      <c r="G2067" s="17" t="s">
        <v>9021</v>
      </c>
      <c r="H2067" s="17">
        <v>3015959826</v>
      </c>
      <c r="I2067" s="17" t="s">
        <v>71</v>
      </c>
      <c r="J2067" s="17" t="s">
        <v>9022</v>
      </c>
      <c r="K2067" s="17" t="s">
        <v>8080</v>
      </c>
      <c r="L2067" s="17" t="s">
        <v>325</v>
      </c>
      <c r="M2067" s="17" t="s">
        <v>326</v>
      </c>
      <c r="N2067" s="17" t="s">
        <v>6600</v>
      </c>
      <c r="O2067" s="17">
        <v>20200713</v>
      </c>
      <c r="P2067" s="17">
        <v>20200720</v>
      </c>
      <c r="Q2067" s="17">
        <v>1110</v>
      </c>
      <c r="R2067" s="17">
        <v>27802839</v>
      </c>
      <c r="S2067" s="17" t="s">
        <v>7072</v>
      </c>
      <c r="T2067" s="17" t="s">
        <v>63</v>
      </c>
      <c r="U2067" s="17" t="s">
        <v>91</v>
      </c>
      <c r="V2067" s="17">
        <f t="shared" si="574"/>
        <v>3</v>
      </c>
      <c r="W2067" s="17">
        <v>3000</v>
      </c>
      <c r="X2067" s="17" t="s">
        <v>89</v>
      </c>
      <c r="Y2067" s="17" t="s">
        <v>6595</v>
      </c>
      <c r="Z2067" s="17">
        <v>20200720</v>
      </c>
      <c r="AA2067" s="17" t="s">
        <v>1947</v>
      </c>
      <c r="AB2067" s="17">
        <v>1</v>
      </c>
      <c r="AC2067" s="17" t="str">
        <f>IFERROR(VLOOKUP(A2067,[1]Cruces!AJ:AK,2,0),VLOOKUP(CONCATENATE(X2067,AA2067),[1]Cruces!G:H,2,0))</f>
        <v>Solicitud por BT</v>
      </c>
      <c r="AD2067" s="17">
        <f t="shared" si="560"/>
        <v>13</v>
      </c>
      <c r="AE2067" s="17">
        <f t="shared" si="561"/>
        <v>7</v>
      </c>
      <c r="AF2067" s="17">
        <f t="shared" si="562"/>
        <v>2020</v>
      </c>
      <c r="AG2067" s="17" t="str">
        <f>IFERROR(VLOOKUP(MID(A2067,2,4)*1,[1]Cruces!K:L,2,0),"Verificar")</f>
        <v>Atlántico Norte</v>
      </c>
      <c r="AH2067" s="17">
        <f t="shared" ca="1" si="563"/>
        <v>135</v>
      </c>
      <c r="AI2067" s="17" t="str">
        <f>IFERROR(VLOOKUP(U2067,[1]Cruces!$O$1:$P$6,2,0),"Sin Orden")</f>
        <v>Resuelta</v>
      </c>
      <c r="AJ2067" s="17">
        <f t="shared" si="564"/>
        <v>20</v>
      </c>
      <c r="AK2067" s="17">
        <f t="shared" si="565"/>
        <v>7</v>
      </c>
      <c r="AL2067" s="17">
        <f t="shared" si="566"/>
        <v>2020</v>
      </c>
      <c r="AM2067" s="17">
        <f t="shared" ca="1" si="567"/>
        <v>128</v>
      </c>
      <c r="AN2067" s="18" t="str">
        <f>IFERROR(VLOOKUP(R2067*1,'[1]Ordenes de Servicio'!G:K,5,0),"No Cruza")</f>
        <v>No Cruza</v>
      </c>
      <c r="AO2067" s="17">
        <f t="shared" ca="1" si="568"/>
        <v>7</v>
      </c>
      <c r="AP2067" s="17">
        <f t="shared" si="569"/>
        <v>20</v>
      </c>
      <c r="AQ2067" s="17">
        <f t="shared" si="570"/>
        <v>7</v>
      </c>
      <c r="AR2067" s="17">
        <f t="shared" si="571"/>
        <v>2020</v>
      </c>
      <c r="AS2067" s="17">
        <f t="shared" ca="1" si="572"/>
        <v>128</v>
      </c>
      <c r="AT2067" s="17" t="str">
        <f t="shared" ca="1" si="575"/>
        <v>No</v>
      </c>
      <c r="AU2067" s="17">
        <f t="shared" si="573"/>
        <v>0</v>
      </c>
      <c r="AV2067" s="17" t="str">
        <f>+VLOOKUP(B2067,[1]Cruces!S:T,2,0)</f>
        <v>7. Ejecución en Campo OS BT</v>
      </c>
    </row>
    <row r="2068" spans="1:48" hidden="1" x14ac:dyDescent="0.25">
      <c r="A2068" s="17" t="s">
        <v>3853</v>
      </c>
      <c r="B2068" s="17" t="s">
        <v>54</v>
      </c>
      <c r="C2068" s="17">
        <v>0</v>
      </c>
      <c r="D2068" s="17">
        <v>0</v>
      </c>
      <c r="E2068" s="17" t="s">
        <v>55</v>
      </c>
      <c r="F2068" s="17" t="s">
        <v>107</v>
      </c>
      <c r="G2068" s="17" t="s">
        <v>1405</v>
      </c>
      <c r="H2068" s="17">
        <v>3014814114</v>
      </c>
      <c r="I2068" s="17" t="s">
        <v>116</v>
      </c>
      <c r="J2068" s="17" t="s">
        <v>59</v>
      </c>
      <c r="K2068" s="17" t="s">
        <v>1406</v>
      </c>
      <c r="L2068" s="17" t="s">
        <v>117</v>
      </c>
      <c r="M2068" s="17" t="s">
        <v>118</v>
      </c>
      <c r="N2068" s="17" t="s">
        <v>62</v>
      </c>
      <c r="O2068" s="17">
        <v>20191126</v>
      </c>
      <c r="P2068" s="17">
        <v>20191203</v>
      </c>
      <c r="Q2068" s="17">
        <v>1110</v>
      </c>
      <c r="R2068" s="17">
        <v>26954245</v>
      </c>
      <c r="S2068" s="17" t="s">
        <v>100</v>
      </c>
      <c r="T2068" s="17" t="s">
        <v>63</v>
      </c>
      <c r="U2068" s="17" t="s">
        <v>91</v>
      </c>
      <c r="V2068" s="17">
        <f t="shared" si="574"/>
        <v>30</v>
      </c>
      <c r="W2068" s="17">
        <v>30000</v>
      </c>
      <c r="X2068" s="17" t="s">
        <v>64</v>
      </c>
      <c r="Y2068" s="17" t="s">
        <v>65</v>
      </c>
      <c r="Z2068" s="17">
        <v>20191203</v>
      </c>
      <c r="AA2068" s="17" t="s">
        <v>78</v>
      </c>
      <c r="AB2068" s="17">
        <v>1</v>
      </c>
      <c r="AC2068" s="17" t="str">
        <f>IFERROR(VLOOKUP(A2068,[1]Cruces!AJ:AK,2,0),VLOOKUP(CONCATENATE(X2068,AA2068),[1]Cruces!G:H,2,0))</f>
        <v>Solicitud de Obra</v>
      </c>
      <c r="AD2068" s="17">
        <f t="shared" si="560"/>
        <v>26</v>
      </c>
      <c r="AE2068" s="17">
        <f t="shared" si="561"/>
        <v>11</v>
      </c>
      <c r="AF2068" s="17">
        <f t="shared" si="562"/>
        <v>2019</v>
      </c>
      <c r="AG2068" s="17" t="str">
        <f>IFERROR(VLOOKUP(MID(A2068,2,4)*1,[1]Cruces!K:L,2,0),"Verificar")</f>
        <v>Atlántico Norte</v>
      </c>
      <c r="AH2068" s="17">
        <f t="shared" ca="1" si="563"/>
        <v>365</v>
      </c>
      <c r="AI2068" s="17" t="str">
        <f>IFERROR(VLOOKUP(U2068,[1]Cruces!$O$1:$P$6,2,0),"Sin Orden")</f>
        <v>Resuelta</v>
      </c>
      <c r="AJ2068" s="17">
        <f t="shared" si="564"/>
        <v>3</v>
      </c>
      <c r="AK2068" s="17">
        <f t="shared" si="565"/>
        <v>12</v>
      </c>
      <c r="AL2068" s="17">
        <f t="shared" si="566"/>
        <v>2019</v>
      </c>
      <c r="AM2068" s="17">
        <f t="shared" ca="1" si="567"/>
        <v>358</v>
      </c>
      <c r="AN2068" s="18" t="str">
        <f>IFERROR(VLOOKUP(R2068*1,'[1]Ordenes de Servicio'!G:K,5,0),"No Cruza")</f>
        <v>No Cruza</v>
      </c>
      <c r="AO2068" s="17">
        <f t="shared" ca="1" si="568"/>
        <v>7</v>
      </c>
      <c r="AP2068" s="17">
        <f t="shared" si="569"/>
        <v>3</v>
      </c>
      <c r="AQ2068" s="17">
        <f t="shared" si="570"/>
        <v>12</v>
      </c>
      <c r="AR2068" s="17">
        <f t="shared" si="571"/>
        <v>2019</v>
      </c>
      <c r="AS2068" s="17">
        <f t="shared" ca="1" si="572"/>
        <v>358</v>
      </c>
      <c r="AT2068" s="17" t="str">
        <f t="shared" ca="1" si="575"/>
        <v>No</v>
      </c>
      <c r="AU2068" s="17">
        <f t="shared" si="573"/>
        <v>0</v>
      </c>
      <c r="AV2068" s="17" t="str">
        <f>+VLOOKUP(B2068,[1]Cruces!S:T,2,0)</f>
        <v>4. Presupuesto de Obra</v>
      </c>
    </row>
    <row r="2069" spans="1:48" hidden="1" x14ac:dyDescent="0.25">
      <c r="A2069" s="17" t="s">
        <v>9023</v>
      </c>
      <c r="B2069" s="17" t="s">
        <v>6595</v>
      </c>
      <c r="C2069" s="17">
        <v>2028321</v>
      </c>
      <c r="D2069" s="17">
        <v>20058533</v>
      </c>
      <c r="E2069" s="17" t="s">
        <v>93</v>
      </c>
      <c r="F2069" s="17" t="s">
        <v>3386</v>
      </c>
      <c r="G2069" s="17" t="s">
        <v>9024</v>
      </c>
      <c r="H2069" s="17">
        <v>3007412166</v>
      </c>
      <c r="I2069" s="17" t="s">
        <v>71</v>
      </c>
      <c r="J2069" s="17" t="s">
        <v>9025</v>
      </c>
      <c r="K2069" s="17" t="s">
        <v>9026</v>
      </c>
      <c r="L2069" s="17" t="s">
        <v>7172</v>
      </c>
      <c r="M2069" s="17" t="s">
        <v>7173</v>
      </c>
      <c r="N2069" s="17" t="s">
        <v>6600</v>
      </c>
      <c r="O2069" s="17">
        <v>20200226</v>
      </c>
      <c r="P2069" s="17">
        <v>20200302</v>
      </c>
      <c r="Q2069" s="17">
        <v>1170</v>
      </c>
      <c r="R2069" s="17">
        <v>27767096</v>
      </c>
      <c r="S2069" s="17" t="s">
        <v>6601</v>
      </c>
      <c r="T2069" s="17" t="s">
        <v>63</v>
      </c>
      <c r="U2069" s="17" t="s">
        <v>88</v>
      </c>
      <c r="V2069" s="17">
        <f t="shared" si="574"/>
        <v>3</v>
      </c>
      <c r="W2069" s="17">
        <v>3000</v>
      </c>
      <c r="X2069" s="17" t="s">
        <v>89</v>
      </c>
      <c r="Y2069" s="17" t="s">
        <v>6595</v>
      </c>
      <c r="Z2069" s="17">
        <v>20200302</v>
      </c>
      <c r="AA2069" s="17" t="s">
        <v>1947</v>
      </c>
      <c r="AB2069" s="17">
        <v>1</v>
      </c>
      <c r="AC2069" s="17" t="str">
        <f>IFERROR(VLOOKUP(A2069,[1]Cruces!AJ:AK,2,0),VLOOKUP(CONCATENATE(X2069,AA2069),[1]Cruces!G:H,2,0))</f>
        <v>Solicitud por BT</v>
      </c>
      <c r="AD2069" s="17">
        <f t="shared" si="560"/>
        <v>26</v>
      </c>
      <c r="AE2069" s="17">
        <f t="shared" si="561"/>
        <v>2</v>
      </c>
      <c r="AF2069" s="17">
        <f t="shared" si="562"/>
        <v>2020</v>
      </c>
      <c r="AG2069" s="17" t="str">
        <f>IFERROR(VLOOKUP(MID(A2069,2,4)*1,[1]Cruces!K:L,2,0),"Verificar")</f>
        <v>Atlántico Norte</v>
      </c>
      <c r="AH2069" s="17">
        <f t="shared" ca="1" si="563"/>
        <v>273</v>
      </c>
      <c r="AI2069" s="17" t="str">
        <f>IFERROR(VLOOKUP(U2069,[1]Cruces!$O$1:$P$6,2,0),"Sin Orden")</f>
        <v>Resuelta</v>
      </c>
      <c r="AJ2069" s="17">
        <f t="shared" si="564"/>
        <v>2</v>
      </c>
      <c r="AK2069" s="17">
        <f t="shared" si="565"/>
        <v>3</v>
      </c>
      <c r="AL2069" s="17">
        <f t="shared" si="566"/>
        <v>2020</v>
      </c>
      <c r="AM2069" s="17">
        <f t="shared" ca="1" si="567"/>
        <v>268</v>
      </c>
      <c r="AN2069" s="18" t="str">
        <f>IFERROR(VLOOKUP(R2069*1,'[1]Ordenes de Servicio'!G:K,5,0),"No Cruza")</f>
        <v>No Cruza</v>
      </c>
      <c r="AO2069" s="17">
        <f t="shared" ca="1" si="568"/>
        <v>5</v>
      </c>
      <c r="AP2069" s="17">
        <f t="shared" si="569"/>
        <v>2</v>
      </c>
      <c r="AQ2069" s="17">
        <f t="shared" si="570"/>
        <v>3</v>
      </c>
      <c r="AR2069" s="17">
        <f t="shared" si="571"/>
        <v>2020</v>
      </c>
      <c r="AS2069" s="17">
        <f t="shared" ca="1" si="572"/>
        <v>268</v>
      </c>
      <c r="AT2069" s="17" t="str">
        <f t="shared" ca="1" si="575"/>
        <v>No</v>
      </c>
      <c r="AU2069" s="17">
        <f t="shared" si="573"/>
        <v>0</v>
      </c>
      <c r="AV2069" s="17" t="str">
        <f>+VLOOKUP(B2069,[1]Cruces!S:T,2,0)</f>
        <v>7. Ejecución en Campo OS BT</v>
      </c>
    </row>
    <row r="2070" spans="1:48" hidden="1" x14ac:dyDescent="0.25">
      <c r="A2070" s="17" t="s">
        <v>9027</v>
      </c>
      <c r="B2070" s="17" t="s">
        <v>6595</v>
      </c>
      <c r="C2070" s="17">
        <v>0</v>
      </c>
      <c r="D2070" s="17">
        <v>0</v>
      </c>
      <c r="E2070" s="17" t="s">
        <v>55</v>
      </c>
      <c r="F2070" s="17" t="s">
        <v>5366</v>
      </c>
      <c r="G2070" s="17" t="s">
        <v>9028</v>
      </c>
      <c r="H2070" s="17">
        <v>3135465337</v>
      </c>
      <c r="I2070" s="17" t="s">
        <v>71</v>
      </c>
      <c r="J2070" s="17" t="s">
        <v>59</v>
      </c>
      <c r="K2070" s="17" t="s">
        <v>97</v>
      </c>
      <c r="L2070" s="17" t="s">
        <v>5368</v>
      </c>
      <c r="M2070" s="17" t="s">
        <v>5369</v>
      </c>
      <c r="N2070" s="17" t="s">
        <v>6600</v>
      </c>
      <c r="O2070" s="17">
        <v>20201027</v>
      </c>
      <c r="P2070" s="17">
        <v>20201031</v>
      </c>
      <c r="Q2070" s="17">
        <v>1180</v>
      </c>
      <c r="R2070" s="17">
        <v>28255038</v>
      </c>
      <c r="S2070" s="17" t="s">
        <v>6601</v>
      </c>
      <c r="T2070" s="17" t="s">
        <v>63</v>
      </c>
      <c r="U2070" s="17" t="s">
        <v>91</v>
      </c>
      <c r="V2070" s="17">
        <f t="shared" si="574"/>
        <v>3</v>
      </c>
      <c r="W2070" s="17">
        <v>3000</v>
      </c>
      <c r="X2070" s="17" t="s">
        <v>7065</v>
      </c>
      <c r="Y2070" s="17" t="s">
        <v>6595</v>
      </c>
      <c r="Z2070" s="17">
        <v>20201031</v>
      </c>
      <c r="AA2070" s="17" t="s">
        <v>1947</v>
      </c>
      <c r="AB2070" s="17">
        <v>1</v>
      </c>
      <c r="AC2070" s="17" t="str">
        <f>IFERROR(VLOOKUP(A2070,[1]Cruces!AJ:AK,2,0),VLOOKUP(CONCATENATE(X2070,AA2070),[1]Cruces!G:H,2,0))</f>
        <v>Solicitud por BT</v>
      </c>
      <c r="AD2070" s="17">
        <f t="shared" si="560"/>
        <v>27</v>
      </c>
      <c r="AE2070" s="17">
        <f t="shared" si="561"/>
        <v>10</v>
      </c>
      <c r="AF2070" s="17">
        <f t="shared" si="562"/>
        <v>2020</v>
      </c>
      <c r="AG2070" s="17" t="str">
        <f>IFERROR(VLOOKUP(MID(A2070,2,4)*1,[1]Cruces!K:L,2,0),"Verificar")</f>
        <v>Atlántico Norte</v>
      </c>
      <c r="AH2070" s="17">
        <f t="shared" ca="1" si="563"/>
        <v>29</v>
      </c>
      <c r="AI2070" s="17" t="str">
        <f>IFERROR(VLOOKUP(U2070,[1]Cruces!$O$1:$P$6,2,0),"Sin Orden")</f>
        <v>Resuelta</v>
      </c>
      <c r="AJ2070" s="17">
        <f t="shared" si="564"/>
        <v>31</v>
      </c>
      <c r="AK2070" s="17">
        <f t="shared" si="565"/>
        <v>10</v>
      </c>
      <c r="AL2070" s="17">
        <f t="shared" si="566"/>
        <v>2020</v>
      </c>
      <c r="AM2070" s="17">
        <f t="shared" ca="1" si="567"/>
        <v>25</v>
      </c>
      <c r="AN2070" s="18">
        <f>IFERROR(VLOOKUP(R2070*1,'[1]Ordenes de Servicio'!G:K,5,0),"No Cruza")</f>
        <v>44131</v>
      </c>
      <c r="AO2070" s="17">
        <f t="shared" ca="1" si="568"/>
        <v>4</v>
      </c>
      <c r="AP2070" s="17">
        <f t="shared" si="569"/>
        <v>31</v>
      </c>
      <c r="AQ2070" s="17">
        <f t="shared" si="570"/>
        <v>10</v>
      </c>
      <c r="AR2070" s="17">
        <f t="shared" si="571"/>
        <v>2020</v>
      </c>
      <c r="AS2070" s="17">
        <f t="shared" ca="1" si="572"/>
        <v>25</v>
      </c>
      <c r="AT2070" s="17" t="str">
        <f t="shared" ca="1" si="575"/>
        <v>No</v>
      </c>
      <c r="AU2070" s="17">
        <f t="shared" si="573"/>
        <v>0</v>
      </c>
      <c r="AV2070" s="17" t="str">
        <f>+VLOOKUP(B2070,[1]Cruces!S:T,2,0)</f>
        <v>7. Ejecución en Campo OS BT</v>
      </c>
    </row>
    <row r="2071" spans="1:48" hidden="1" x14ac:dyDescent="0.25">
      <c r="A2071" s="17" t="s">
        <v>3854</v>
      </c>
      <c r="B2071" s="17" t="s">
        <v>68</v>
      </c>
      <c r="C2071" s="17">
        <v>2018780</v>
      </c>
      <c r="D2071" s="17">
        <v>20134716</v>
      </c>
      <c r="E2071" s="17" t="s">
        <v>93</v>
      </c>
      <c r="F2071" s="17" t="s">
        <v>94</v>
      </c>
      <c r="G2071" s="17" t="s">
        <v>95</v>
      </c>
      <c r="H2071" s="17">
        <v>3003360026</v>
      </c>
      <c r="I2071" s="17" t="s">
        <v>83</v>
      </c>
      <c r="J2071" s="17" t="s">
        <v>3855</v>
      </c>
      <c r="K2071" s="17" t="s">
        <v>97</v>
      </c>
      <c r="L2071" s="17" t="s">
        <v>98</v>
      </c>
      <c r="M2071" s="17" t="s">
        <v>99</v>
      </c>
      <c r="N2071" s="17" t="s">
        <v>75</v>
      </c>
      <c r="O2071" s="17">
        <v>20160420</v>
      </c>
      <c r="P2071" s="17">
        <v>20161130</v>
      </c>
      <c r="Q2071" s="17">
        <v>1110</v>
      </c>
      <c r="R2071" s="17">
        <v>22654189</v>
      </c>
      <c r="S2071" s="17" t="s">
        <v>100</v>
      </c>
      <c r="T2071" s="17" t="s">
        <v>63</v>
      </c>
      <c r="U2071" s="17" t="s">
        <v>91</v>
      </c>
      <c r="V2071" s="17">
        <f t="shared" si="574"/>
        <v>225</v>
      </c>
      <c r="W2071" s="17">
        <v>225000</v>
      </c>
      <c r="X2071" s="17" t="s">
        <v>89</v>
      </c>
      <c r="Y2071" s="17" t="s">
        <v>136</v>
      </c>
      <c r="Z2071" s="17">
        <v>20161202</v>
      </c>
      <c r="AA2071" s="17" t="s">
        <v>101</v>
      </c>
      <c r="AB2071" s="17">
        <v>1</v>
      </c>
      <c r="AC2071" s="17" t="str">
        <f>IFERROR(VLOOKUP(A2071,[1]Cruces!AJ:AK,2,0),VLOOKUP(CONCATENATE(X2071,AA2071),[1]Cruces!G:H,2,0))</f>
        <v>Solicitud de Obra</v>
      </c>
      <c r="AD2071" s="17">
        <f t="shared" si="560"/>
        <v>20</v>
      </c>
      <c r="AE2071" s="17">
        <f t="shared" si="561"/>
        <v>4</v>
      </c>
      <c r="AF2071" s="17">
        <f t="shared" si="562"/>
        <v>2016</v>
      </c>
      <c r="AG2071" s="17" t="str">
        <f>IFERROR(VLOOKUP(MID(A2071,2,4)*1,[1]Cruces!K:L,2,0),"Verificar")</f>
        <v>Atlántico Norte</v>
      </c>
      <c r="AH2071" s="17">
        <f t="shared" ca="1" si="563"/>
        <v>1680</v>
      </c>
      <c r="AI2071" s="17" t="str">
        <f>IFERROR(VLOOKUP(U2071,[1]Cruces!$O$1:$P$6,2,0),"Sin Orden")</f>
        <v>Resuelta</v>
      </c>
      <c r="AJ2071" s="17">
        <f t="shared" si="564"/>
        <v>2</v>
      </c>
      <c r="AK2071" s="17">
        <f t="shared" si="565"/>
        <v>12</v>
      </c>
      <c r="AL2071" s="17">
        <f t="shared" si="566"/>
        <v>2016</v>
      </c>
      <c r="AM2071" s="17">
        <f t="shared" ca="1" si="567"/>
        <v>1454</v>
      </c>
      <c r="AN2071" s="18" t="str">
        <f>IFERROR(VLOOKUP(R2071*1,'[1]Ordenes de Servicio'!G:K,5,0),"No Cruza")</f>
        <v>No Cruza</v>
      </c>
      <c r="AO2071" s="17">
        <f t="shared" ca="1" si="568"/>
        <v>226</v>
      </c>
      <c r="AP2071" s="17">
        <f t="shared" si="569"/>
        <v>30</v>
      </c>
      <c r="AQ2071" s="17">
        <f t="shared" si="570"/>
        <v>11</v>
      </c>
      <c r="AR2071" s="17">
        <f t="shared" si="571"/>
        <v>2016</v>
      </c>
      <c r="AS2071" s="17">
        <f t="shared" ca="1" si="572"/>
        <v>1456</v>
      </c>
      <c r="AT2071" s="17" t="str">
        <f t="shared" ca="1" si="575"/>
        <v>Si</v>
      </c>
      <c r="AU2071" s="17">
        <f t="shared" si="573"/>
        <v>2</v>
      </c>
      <c r="AV2071" s="17" t="str">
        <f>+VLOOKUP(B2071,[1]Cruces!S:T,2,0)</f>
        <v>5. Consultoría / Adjudicación</v>
      </c>
    </row>
    <row r="2072" spans="1:48" hidden="1" x14ac:dyDescent="0.25">
      <c r="A2072" s="17" t="s">
        <v>9029</v>
      </c>
      <c r="B2072" s="17" t="s">
        <v>6595</v>
      </c>
      <c r="C2072" s="17">
        <v>0</v>
      </c>
      <c r="D2072" s="17">
        <v>0</v>
      </c>
      <c r="E2072" s="17" t="s">
        <v>55</v>
      </c>
      <c r="F2072" s="17" t="s">
        <v>120</v>
      </c>
      <c r="G2072" s="17" t="s">
        <v>9030</v>
      </c>
      <c r="H2072" s="17">
        <v>3005784564</v>
      </c>
      <c r="I2072" s="17" t="s">
        <v>71</v>
      </c>
      <c r="J2072" s="17" t="s">
        <v>59</v>
      </c>
      <c r="K2072" s="17" t="s">
        <v>9031</v>
      </c>
      <c r="L2072" s="17" t="s">
        <v>122</v>
      </c>
      <c r="M2072" s="17" t="s">
        <v>123</v>
      </c>
      <c r="N2072" s="17" t="s">
        <v>6600</v>
      </c>
      <c r="O2072" s="17">
        <v>20200416</v>
      </c>
      <c r="P2072" s="17">
        <v>20200418</v>
      </c>
      <c r="Q2072" s="17">
        <v>9510</v>
      </c>
      <c r="R2072" s="17">
        <v>27323147</v>
      </c>
      <c r="S2072" s="17" t="s">
        <v>6601</v>
      </c>
      <c r="T2072" s="17" t="s">
        <v>63</v>
      </c>
      <c r="U2072" s="17" t="s">
        <v>91</v>
      </c>
      <c r="V2072" s="17">
        <f t="shared" si="574"/>
        <v>3</v>
      </c>
      <c r="W2072" s="17">
        <v>3000</v>
      </c>
      <c r="X2072" s="17" t="s">
        <v>7065</v>
      </c>
      <c r="Y2072" s="17" t="s">
        <v>6595</v>
      </c>
      <c r="Z2072" s="17">
        <v>20200418</v>
      </c>
      <c r="AA2072" s="17" t="s">
        <v>1947</v>
      </c>
      <c r="AB2072" s="17">
        <v>1</v>
      </c>
      <c r="AC2072" s="17" t="str">
        <f>IFERROR(VLOOKUP(A2072,[1]Cruces!AJ:AK,2,0),VLOOKUP(CONCATENATE(X2072,AA2072),[1]Cruces!G:H,2,0))</f>
        <v>Solicitud por BT</v>
      </c>
      <c r="AD2072" s="17">
        <f t="shared" si="560"/>
        <v>16</v>
      </c>
      <c r="AE2072" s="17">
        <f t="shared" si="561"/>
        <v>4</v>
      </c>
      <c r="AF2072" s="17">
        <f t="shared" si="562"/>
        <v>2020</v>
      </c>
      <c r="AG2072" s="17" t="str">
        <f>IFERROR(VLOOKUP(MID(A2072,2,4)*1,[1]Cruces!K:L,2,0),"Verificar")</f>
        <v>Atlántico Norte</v>
      </c>
      <c r="AH2072" s="17">
        <f t="shared" ca="1" si="563"/>
        <v>223</v>
      </c>
      <c r="AI2072" s="17" t="str">
        <f>IFERROR(VLOOKUP(U2072,[1]Cruces!$O$1:$P$6,2,0),"Sin Orden")</f>
        <v>Resuelta</v>
      </c>
      <c r="AJ2072" s="17">
        <f t="shared" si="564"/>
        <v>18</v>
      </c>
      <c r="AK2072" s="17">
        <f t="shared" si="565"/>
        <v>4</v>
      </c>
      <c r="AL2072" s="17">
        <f t="shared" si="566"/>
        <v>2020</v>
      </c>
      <c r="AM2072" s="17">
        <f t="shared" ca="1" si="567"/>
        <v>221</v>
      </c>
      <c r="AN2072" s="18" t="str">
        <f>IFERROR(VLOOKUP(R2072*1,'[1]Ordenes de Servicio'!G:K,5,0),"No Cruza")</f>
        <v>No Cruza</v>
      </c>
      <c r="AO2072" s="17">
        <f t="shared" ca="1" si="568"/>
        <v>2</v>
      </c>
      <c r="AP2072" s="17">
        <f t="shared" si="569"/>
        <v>18</v>
      </c>
      <c r="AQ2072" s="17">
        <f t="shared" si="570"/>
        <v>4</v>
      </c>
      <c r="AR2072" s="17">
        <f t="shared" si="571"/>
        <v>2020</v>
      </c>
      <c r="AS2072" s="17">
        <f t="shared" ca="1" si="572"/>
        <v>221</v>
      </c>
      <c r="AT2072" s="17" t="str">
        <f t="shared" ca="1" si="575"/>
        <v>No</v>
      </c>
      <c r="AU2072" s="17">
        <f t="shared" si="573"/>
        <v>0</v>
      </c>
      <c r="AV2072" s="17" t="str">
        <f>+VLOOKUP(B2072,[1]Cruces!S:T,2,0)</f>
        <v>7. Ejecución en Campo OS BT</v>
      </c>
    </row>
    <row r="2073" spans="1:48" hidden="1" x14ac:dyDescent="0.25">
      <c r="A2073" s="17" t="s">
        <v>3856</v>
      </c>
      <c r="B2073" s="17" t="s">
        <v>68</v>
      </c>
      <c r="C2073" s="17">
        <v>3502772</v>
      </c>
      <c r="D2073" s="17">
        <v>36018315</v>
      </c>
      <c r="E2073" s="17" t="s">
        <v>93</v>
      </c>
      <c r="F2073" s="17" t="s">
        <v>232</v>
      </c>
      <c r="G2073" s="17" t="s">
        <v>3857</v>
      </c>
      <c r="H2073" s="17" t="s">
        <v>3858</v>
      </c>
      <c r="I2073" s="17" t="s">
        <v>116</v>
      </c>
      <c r="J2073" s="17" t="s">
        <v>3859</v>
      </c>
      <c r="K2073" s="17" t="s">
        <v>3860</v>
      </c>
      <c r="L2073" s="17" t="s">
        <v>280</v>
      </c>
      <c r="M2073" s="17" t="s">
        <v>281</v>
      </c>
      <c r="N2073" s="17" t="s">
        <v>75</v>
      </c>
      <c r="O2073" s="17">
        <v>20200716</v>
      </c>
      <c r="P2073" s="17">
        <v>20200810</v>
      </c>
      <c r="Q2073" s="17">
        <v>1210</v>
      </c>
      <c r="R2073" s="17">
        <v>27819970</v>
      </c>
      <c r="S2073" s="17" t="s">
        <v>100</v>
      </c>
      <c r="T2073" s="17" t="s">
        <v>63</v>
      </c>
      <c r="U2073" s="17" t="s">
        <v>91</v>
      </c>
      <c r="V2073" s="17">
        <f t="shared" si="574"/>
        <v>500</v>
      </c>
      <c r="W2073" s="17">
        <v>500000</v>
      </c>
      <c r="X2073" s="17" t="s">
        <v>89</v>
      </c>
      <c r="Y2073" s="17" t="s">
        <v>150</v>
      </c>
      <c r="Z2073" s="17">
        <v>20201103</v>
      </c>
      <c r="AA2073" s="17" t="s">
        <v>318</v>
      </c>
      <c r="AB2073" s="17">
        <v>1</v>
      </c>
      <c r="AC2073" s="17" t="str">
        <f>IFERROR(VLOOKUP(A2073,[1]Cruces!AJ:AK,2,0),VLOOKUP(CONCATENATE(X2073,AA2073),[1]Cruces!G:H,2,0))</f>
        <v>Solicitud de Obra</v>
      </c>
      <c r="AD2073" s="17">
        <f t="shared" si="560"/>
        <v>16</v>
      </c>
      <c r="AE2073" s="17">
        <f t="shared" si="561"/>
        <v>7</v>
      </c>
      <c r="AF2073" s="17">
        <f t="shared" si="562"/>
        <v>2020</v>
      </c>
      <c r="AG2073" s="17" t="str">
        <f>IFERROR(VLOOKUP(MID(A2073,2,4)*1,[1]Cruces!K:L,2,0),"Verificar")</f>
        <v>Atlántico Sur</v>
      </c>
      <c r="AH2073" s="17">
        <f t="shared" ca="1" si="563"/>
        <v>132</v>
      </c>
      <c r="AI2073" s="17" t="str">
        <f>IFERROR(VLOOKUP(U2073,[1]Cruces!$O$1:$P$6,2,0),"Sin Orden")</f>
        <v>Resuelta</v>
      </c>
      <c r="AJ2073" s="17">
        <f t="shared" si="564"/>
        <v>3</v>
      </c>
      <c r="AK2073" s="17">
        <f t="shared" si="565"/>
        <v>11</v>
      </c>
      <c r="AL2073" s="17">
        <f t="shared" si="566"/>
        <v>2020</v>
      </c>
      <c r="AM2073" s="17">
        <f t="shared" ca="1" si="567"/>
        <v>22</v>
      </c>
      <c r="AN2073" s="18" t="str">
        <f>IFERROR(VLOOKUP(R2073*1,'[1]Ordenes de Servicio'!G:K,5,0),"No Cruza")</f>
        <v>No Cruza</v>
      </c>
      <c r="AO2073" s="17">
        <f t="shared" ca="1" si="568"/>
        <v>110</v>
      </c>
      <c r="AP2073" s="17">
        <f t="shared" si="569"/>
        <v>10</v>
      </c>
      <c r="AQ2073" s="17">
        <f t="shared" si="570"/>
        <v>8</v>
      </c>
      <c r="AR2073" s="17">
        <f t="shared" si="571"/>
        <v>2020</v>
      </c>
      <c r="AS2073" s="17">
        <f t="shared" ca="1" si="572"/>
        <v>107</v>
      </c>
      <c r="AT2073" s="17" t="str">
        <f t="shared" ca="1" si="575"/>
        <v>No</v>
      </c>
      <c r="AU2073" s="17">
        <f t="shared" si="573"/>
        <v>85</v>
      </c>
      <c r="AV2073" s="17" t="str">
        <f>+VLOOKUP(B2073,[1]Cruces!S:T,2,0)</f>
        <v>5. Consultoría / Adjudicación</v>
      </c>
    </row>
    <row r="2074" spans="1:48" hidden="1" x14ac:dyDescent="0.25">
      <c r="A2074" s="17" t="s">
        <v>9032</v>
      </c>
      <c r="B2074" s="17" t="s">
        <v>569</v>
      </c>
      <c r="C2074" s="17">
        <v>0</v>
      </c>
      <c r="D2074" s="17">
        <v>0</v>
      </c>
      <c r="E2074" s="17" t="s">
        <v>55</v>
      </c>
      <c r="F2074" s="17" t="s">
        <v>7098</v>
      </c>
      <c r="G2074" s="17" t="s">
        <v>9033</v>
      </c>
      <c r="H2074" s="17">
        <v>3006499514</v>
      </c>
      <c r="I2074" s="17" t="s">
        <v>71</v>
      </c>
      <c r="J2074" s="17" t="s">
        <v>59</v>
      </c>
      <c r="K2074" s="17" t="s">
        <v>9034</v>
      </c>
      <c r="L2074" s="17" t="s">
        <v>7371</v>
      </c>
      <c r="M2074" s="17" t="s">
        <v>7372</v>
      </c>
      <c r="N2074" s="17" t="s">
        <v>572</v>
      </c>
      <c r="O2074" s="17">
        <v>20201027</v>
      </c>
      <c r="P2074" s="17">
        <v>20201027</v>
      </c>
      <c r="Q2074" s="17">
        <v>1110</v>
      </c>
      <c r="R2074" s="17">
        <v>0</v>
      </c>
      <c r="S2074" s="17"/>
      <c r="T2074" s="17" t="s">
        <v>63</v>
      </c>
      <c r="U2074" s="17"/>
      <c r="V2074" s="17">
        <f t="shared" si="574"/>
        <v>3</v>
      </c>
      <c r="W2074" s="17">
        <v>3000</v>
      </c>
      <c r="X2074" s="17" t="s">
        <v>7065</v>
      </c>
      <c r="Y2074" s="17" t="s">
        <v>569</v>
      </c>
      <c r="Z2074" s="17">
        <v>20201027</v>
      </c>
      <c r="AA2074" s="17" t="s">
        <v>1947</v>
      </c>
      <c r="AB2074" s="17">
        <v>1</v>
      </c>
      <c r="AC2074" s="17" t="str">
        <f>IFERROR(VLOOKUP(A2074,[1]Cruces!AJ:AK,2,0),VLOOKUP(CONCATENATE(X2074,AA2074),[1]Cruces!G:H,2,0))</f>
        <v>Solicitud por BT</v>
      </c>
      <c r="AD2074" s="17">
        <f t="shared" si="560"/>
        <v>27</v>
      </c>
      <c r="AE2074" s="17">
        <f t="shared" si="561"/>
        <v>10</v>
      </c>
      <c r="AF2074" s="17">
        <f t="shared" si="562"/>
        <v>2020</v>
      </c>
      <c r="AG2074" s="17" t="str">
        <f>IFERROR(VLOOKUP(MID(A2074,2,4)*1,[1]Cruces!K:L,2,0),"Verificar")</f>
        <v>Atlántico Norte</v>
      </c>
      <c r="AH2074" s="17">
        <f t="shared" ca="1" si="563"/>
        <v>29</v>
      </c>
      <c r="AI2074" s="17" t="str">
        <f>IFERROR(VLOOKUP(U2074,[1]Cruces!$O$1:$P$6,2,0),"Sin Orden")</f>
        <v>Sin Orden</v>
      </c>
      <c r="AJ2074" s="17">
        <f t="shared" si="564"/>
        <v>27</v>
      </c>
      <c r="AK2074" s="17">
        <f t="shared" si="565"/>
        <v>10</v>
      </c>
      <c r="AL2074" s="17">
        <f t="shared" si="566"/>
        <v>2020</v>
      </c>
      <c r="AM2074" s="17">
        <f t="shared" ca="1" si="567"/>
        <v>29</v>
      </c>
      <c r="AN2074" s="18" t="str">
        <f>IFERROR(VLOOKUP(R2074*1,'[1]Ordenes de Servicio'!G:K,5,0),"No Cruza")</f>
        <v>No Cruza</v>
      </c>
      <c r="AO2074" s="17">
        <f t="shared" ca="1" si="568"/>
        <v>29</v>
      </c>
      <c r="AP2074" s="17">
        <f t="shared" si="569"/>
        <v>27</v>
      </c>
      <c r="AQ2074" s="17">
        <f t="shared" si="570"/>
        <v>10</v>
      </c>
      <c r="AR2074" s="17">
        <f t="shared" si="571"/>
        <v>2020</v>
      </c>
      <c r="AS2074" s="17">
        <f t="shared" ca="1" si="572"/>
        <v>29</v>
      </c>
      <c r="AT2074" s="17" t="str">
        <f t="shared" ca="1" si="575"/>
        <v>No</v>
      </c>
      <c r="AU2074" s="17">
        <f t="shared" si="573"/>
        <v>0</v>
      </c>
      <c r="AV2074" s="17" t="str">
        <f>+VLOOKUP(B2074,[1]Cruces!S:T,2,0)</f>
        <v>1. Solicitud</v>
      </c>
    </row>
    <row r="2075" spans="1:48" hidden="1" x14ac:dyDescent="0.25">
      <c r="A2075" s="17" t="s">
        <v>3861</v>
      </c>
      <c r="B2075" s="17" t="s">
        <v>296</v>
      </c>
      <c r="C2075" s="17">
        <v>0</v>
      </c>
      <c r="D2075" s="17">
        <v>0</v>
      </c>
      <c r="E2075" s="17" t="s">
        <v>55</v>
      </c>
      <c r="F2075" s="17" t="s">
        <v>932</v>
      </c>
      <c r="G2075" s="17" t="s">
        <v>3862</v>
      </c>
      <c r="H2075" s="17">
        <v>0</v>
      </c>
      <c r="I2075" s="17" t="s">
        <v>2424</v>
      </c>
      <c r="J2075" s="17" t="s">
        <v>59</v>
      </c>
      <c r="K2075" s="17" t="s">
        <v>3863</v>
      </c>
      <c r="L2075" s="17" t="s">
        <v>1116</v>
      </c>
      <c r="M2075" s="17" t="s">
        <v>1117</v>
      </c>
      <c r="N2075" s="17" t="s">
        <v>301</v>
      </c>
      <c r="O2075" s="17">
        <v>20201010</v>
      </c>
      <c r="P2075" s="17">
        <v>20201016</v>
      </c>
      <c r="Q2075" s="17">
        <v>9341</v>
      </c>
      <c r="R2075" s="17">
        <v>0</v>
      </c>
      <c r="S2075" s="17"/>
      <c r="T2075" s="17" t="s">
        <v>63</v>
      </c>
      <c r="U2075" s="17"/>
      <c r="V2075" s="17">
        <f t="shared" si="574"/>
        <v>15</v>
      </c>
      <c r="W2075" s="17">
        <v>15000</v>
      </c>
      <c r="X2075" s="17" t="s">
        <v>64</v>
      </c>
      <c r="Y2075" s="17" t="s">
        <v>296</v>
      </c>
      <c r="Z2075" s="17">
        <v>20201016</v>
      </c>
      <c r="AA2075" s="17" t="s">
        <v>78</v>
      </c>
      <c r="AB2075" s="17">
        <v>1</v>
      </c>
      <c r="AC2075" s="17" t="str">
        <f>IFERROR(VLOOKUP(A2075,[1]Cruces!AJ:AK,2,0),VLOOKUP(CONCATENATE(X2075,AA2075),[1]Cruces!G:H,2,0))</f>
        <v>Solicitud de Obra</v>
      </c>
      <c r="AD2075" s="17">
        <f t="shared" si="560"/>
        <v>10</v>
      </c>
      <c r="AE2075" s="17">
        <f t="shared" si="561"/>
        <v>10</v>
      </c>
      <c r="AF2075" s="17">
        <f t="shared" si="562"/>
        <v>2020</v>
      </c>
      <c r="AG2075" s="17" t="str">
        <f>IFERROR(VLOOKUP(MID(A2075,2,4)*1,[1]Cruces!K:L,2,0),"Verificar")</f>
        <v>Magdalena</v>
      </c>
      <c r="AH2075" s="17">
        <f t="shared" ca="1" si="563"/>
        <v>46</v>
      </c>
      <c r="AI2075" s="17" t="str">
        <f>IFERROR(VLOOKUP(U2075,[1]Cruces!$O$1:$P$6,2,0),"Sin Orden")</f>
        <v>Sin Orden</v>
      </c>
      <c r="AJ2075" s="17">
        <f t="shared" si="564"/>
        <v>16</v>
      </c>
      <c r="AK2075" s="17">
        <f t="shared" si="565"/>
        <v>10</v>
      </c>
      <c r="AL2075" s="17">
        <f t="shared" si="566"/>
        <v>2020</v>
      </c>
      <c r="AM2075" s="17">
        <f t="shared" ca="1" si="567"/>
        <v>40</v>
      </c>
      <c r="AN2075" s="18" t="str">
        <f>IFERROR(VLOOKUP(R2075*1,'[1]Ordenes de Servicio'!G:K,5,0),"No Cruza")</f>
        <v>No Cruza</v>
      </c>
      <c r="AO2075" s="17">
        <f t="shared" ca="1" si="568"/>
        <v>40</v>
      </c>
      <c r="AP2075" s="17">
        <f t="shared" si="569"/>
        <v>16</v>
      </c>
      <c r="AQ2075" s="17">
        <f t="shared" si="570"/>
        <v>10</v>
      </c>
      <c r="AR2075" s="17">
        <f t="shared" si="571"/>
        <v>2020</v>
      </c>
      <c r="AS2075" s="17">
        <f t="shared" ca="1" si="572"/>
        <v>40</v>
      </c>
      <c r="AT2075" s="17" t="str">
        <f t="shared" ca="1" si="575"/>
        <v>No</v>
      </c>
      <c r="AU2075" s="17">
        <f t="shared" si="573"/>
        <v>0</v>
      </c>
      <c r="AV2075" s="17" t="str">
        <f>+VLOOKUP(B2075,[1]Cruces!S:T,2,0)</f>
        <v>3. Evaluación Técnico Ecónomica</v>
      </c>
    </row>
    <row r="2076" spans="1:48" hidden="1" x14ac:dyDescent="0.25">
      <c r="A2076" s="17" t="s">
        <v>9035</v>
      </c>
      <c r="B2076" s="17" t="s">
        <v>1943</v>
      </c>
      <c r="C2076" s="17">
        <v>5646187</v>
      </c>
      <c r="D2076" s="17">
        <v>25643212</v>
      </c>
      <c r="E2076" s="17" t="s">
        <v>93</v>
      </c>
      <c r="F2076" s="17" t="s">
        <v>126</v>
      </c>
      <c r="G2076" s="17" t="s">
        <v>9036</v>
      </c>
      <c r="H2076" s="17">
        <v>3012795143</v>
      </c>
      <c r="I2076" s="17" t="s">
        <v>71</v>
      </c>
      <c r="J2076" s="17" t="s">
        <v>9037</v>
      </c>
      <c r="K2076" s="17" t="s">
        <v>97</v>
      </c>
      <c r="L2076" s="17" t="s">
        <v>9038</v>
      </c>
      <c r="M2076" s="17" t="s">
        <v>9039</v>
      </c>
      <c r="N2076" s="17" t="s">
        <v>1946</v>
      </c>
      <c r="O2076" s="17">
        <v>20201120</v>
      </c>
      <c r="P2076" s="17">
        <v>20201120</v>
      </c>
      <c r="Q2076" s="17">
        <v>3310</v>
      </c>
      <c r="R2076" s="17">
        <v>28292609</v>
      </c>
      <c r="S2076" s="17" t="s">
        <v>7072</v>
      </c>
      <c r="T2076" s="17" t="s">
        <v>63</v>
      </c>
      <c r="U2076" s="17" t="s">
        <v>77</v>
      </c>
      <c r="V2076" s="17">
        <f t="shared" si="574"/>
        <v>3</v>
      </c>
      <c r="W2076" s="17">
        <v>3000</v>
      </c>
      <c r="X2076" s="17" t="s">
        <v>89</v>
      </c>
      <c r="Y2076" s="17" t="s">
        <v>1943</v>
      </c>
      <c r="Z2076" s="17">
        <v>20201120</v>
      </c>
      <c r="AA2076" s="17" t="s">
        <v>1947</v>
      </c>
      <c r="AB2076" s="17">
        <v>1</v>
      </c>
      <c r="AC2076" s="17" t="str">
        <f>IFERROR(VLOOKUP(A2076,[1]Cruces!AJ:AK,2,0),VLOOKUP(CONCATENATE(X2076,AA2076),[1]Cruces!G:H,2,0))</f>
        <v>Solicitud por BT</v>
      </c>
      <c r="AD2076" s="17">
        <f t="shared" si="560"/>
        <v>20</v>
      </c>
      <c r="AE2076" s="17">
        <f t="shared" si="561"/>
        <v>11</v>
      </c>
      <c r="AF2076" s="17">
        <f t="shared" si="562"/>
        <v>2020</v>
      </c>
      <c r="AG2076" s="17" t="str">
        <f>IFERROR(VLOOKUP(MID(A2076,2,4)*1,[1]Cruces!K:L,2,0),"Verificar")</f>
        <v>Guajira</v>
      </c>
      <c r="AH2076" s="17">
        <f t="shared" ca="1" si="563"/>
        <v>5</v>
      </c>
      <c r="AI2076" s="17" t="str">
        <f>IFERROR(VLOOKUP(U2076,[1]Cruces!$O$1:$P$6,2,0),"Sin Orden")</f>
        <v>Pendiente</v>
      </c>
      <c r="AJ2076" s="17">
        <f t="shared" si="564"/>
        <v>20</v>
      </c>
      <c r="AK2076" s="17">
        <f t="shared" si="565"/>
        <v>11</v>
      </c>
      <c r="AL2076" s="17">
        <f t="shared" si="566"/>
        <v>2020</v>
      </c>
      <c r="AM2076" s="17">
        <f t="shared" ca="1" si="567"/>
        <v>5</v>
      </c>
      <c r="AN2076" s="18" t="str">
        <f>IFERROR(VLOOKUP(R2076*1,'[1]Ordenes de Servicio'!G:K,5,0),"No Cruza")</f>
        <v>No Cruza</v>
      </c>
      <c r="AO2076" s="17">
        <f t="shared" ca="1" si="568"/>
        <v>5</v>
      </c>
      <c r="AP2076" s="17">
        <f t="shared" si="569"/>
        <v>20</v>
      </c>
      <c r="AQ2076" s="17">
        <f t="shared" si="570"/>
        <v>11</v>
      </c>
      <c r="AR2076" s="17">
        <f t="shared" si="571"/>
        <v>2020</v>
      </c>
      <c r="AS2076" s="17">
        <f t="shared" ca="1" si="572"/>
        <v>5</v>
      </c>
      <c r="AT2076" s="17" t="str">
        <f t="shared" ca="1" si="575"/>
        <v>No</v>
      </c>
      <c r="AU2076" s="17">
        <f t="shared" si="573"/>
        <v>0</v>
      </c>
      <c r="AV2076" s="17" t="str">
        <f>+VLOOKUP(B2076,[1]Cruces!S:T,2,0)</f>
        <v>7. Ejecución en Campo OS BT</v>
      </c>
    </row>
    <row r="2077" spans="1:48" hidden="1" x14ac:dyDescent="0.25">
      <c r="A2077" s="17" t="s">
        <v>3864</v>
      </c>
      <c r="B2077" s="17" t="s">
        <v>68</v>
      </c>
      <c r="C2077" s="17">
        <v>0</v>
      </c>
      <c r="D2077" s="17">
        <v>0</v>
      </c>
      <c r="E2077" s="17" t="s">
        <v>55</v>
      </c>
      <c r="F2077" s="17" t="s">
        <v>56</v>
      </c>
      <c r="G2077" s="17" t="s">
        <v>3865</v>
      </c>
      <c r="H2077" s="17">
        <v>3004509266</v>
      </c>
      <c r="I2077" s="17" t="s">
        <v>116</v>
      </c>
      <c r="J2077" s="17" t="s">
        <v>59</v>
      </c>
      <c r="K2077" s="17" t="s">
        <v>3866</v>
      </c>
      <c r="L2077" s="17" t="s">
        <v>265</v>
      </c>
      <c r="M2077" s="17" t="s">
        <v>55</v>
      </c>
      <c r="N2077" s="17" t="s">
        <v>75</v>
      </c>
      <c r="O2077" s="17">
        <v>20170907</v>
      </c>
      <c r="P2077" s="17">
        <v>20180813</v>
      </c>
      <c r="Q2077" s="17">
        <v>1150</v>
      </c>
      <c r="R2077" s="17">
        <v>24223639</v>
      </c>
      <c r="S2077" s="17" t="s">
        <v>100</v>
      </c>
      <c r="T2077" s="17" t="s">
        <v>63</v>
      </c>
      <c r="U2077" s="17" t="s">
        <v>91</v>
      </c>
      <c r="V2077" s="17">
        <f t="shared" si="574"/>
        <v>50</v>
      </c>
      <c r="W2077" s="17">
        <v>50000</v>
      </c>
      <c r="X2077" s="17" t="s">
        <v>64</v>
      </c>
      <c r="Y2077" s="17" t="s">
        <v>136</v>
      </c>
      <c r="Z2077" s="17">
        <v>20180831</v>
      </c>
      <c r="AA2077" s="17" t="s">
        <v>78</v>
      </c>
      <c r="AB2077" s="17">
        <v>1</v>
      </c>
      <c r="AC2077" s="17" t="str">
        <f>IFERROR(VLOOKUP(A2077,[1]Cruces!AJ:AK,2,0),VLOOKUP(CONCATENATE(X2077,AA2077),[1]Cruces!G:H,2,0))</f>
        <v>Solicitud de Obra</v>
      </c>
      <c r="AD2077" s="17">
        <f t="shared" si="560"/>
        <v>7</v>
      </c>
      <c r="AE2077" s="17">
        <f t="shared" si="561"/>
        <v>9</v>
      </c>
      <c r="AF2077" s="17">
        <f t="shared" si="562"/>
        <v>2017</v>
      </c>
      <c r="AG2077" s="17" t="str">
        <f>IFERROR(VLOOKUP(MID(A2077,2,4)*1,[1]Cruces!K:L,2,0),"Verificar")</f>
        <v>Atlántico Norte</v>
      </c>
      <c r="AH2077" s="17">
        <f t="shared" ca="1" si="563"/>
        <v>1175</v>
      </c>
      <c r="AI2077" s="17" t="str">
        <f>IFERROR(VLOOKUP(U2077,[1]Cruces!$O$1:$P$6,2,0),"Sin Orden")</f>
        <v>Resuelta</v>
      </c>
      <c r="AJ2077" s="17">
        <f t="shared" si="564"/>
        <v>31</v>
      </c>
      <c r="AK2077" s="17">
        <f t="shared" si="565"/>
        <v>8</v>
      </c>
      <c r="AL2077" s="17">
        <f t="shared" si="566"/>
        <v>2018</v>
      </c>
      <c r="AM2077" s="17">
        <f t="shared" ca="1" si="567"/>
        <v>817</v>
      </c>
      <c r="AN2077" s="18" t="str">
        <f>IFERROR(VLOOKUP(R2077*1,'[1]Ordenes de Servicio'!G:K,5,0),"No Cruza")</f>
        <v>No Cruza</v>
      </c>
      <c r="AO2077" s="17">
        <f t="shared" ca="1" si="568"/>
        <v>358</v>
      </c>
      <c r="AP2077" s="17">
        <f t="shared" si="569"/>
        <v>13</v>
      </c>
      <c r="AQ2077" s="17">
        <f t="shared" si="570"/>
        <v>8</v>
      </c>
      <c r="AR2077" s="17">
        <f t="shared" si="571"/>
        <v>2018</v>
      </c>
      <c r="AS2077" s="17">
        <f t="shared" ca="1" si="572"/>
        <v>835</v>
      </c>
      <c r="AT2077" s="17" t="str">
        <f t="shared" ca="1" si="575"/>
        <v>Si</v>
      </c>
      <c r="AU2077" s="17">
        <f t="shared" si="573"/>
        <v>18</v>
      </c>
      <c r="AV2077" s="17" t="str">
        <f>+VLOOKUP(B2077,[1]Cruces!S:T,2,0)</f>
        <v>5. Consultoría / Adjudicación</v>
      </c>
    </row>
    <row r="2078" spans="1:48" hidden="1" x14ac:dyDescent="0.25">
      <c r="A2078" s="17" t="s">
        <v>3867</v>
      </c>
      <c r="B2078" s="17" t="s">
        <v>68</v>
      </c>
      <c r="C2078" s="17">
        <v>0</v>
      </c>
      <c r="D2078" s="17">
        <v>0</v>
      </c>
      <c r="E2078" s="17" t="s">
        <v>55</v>
      </c>
      <c r="F2078" s="17" t="s">
        <v>126</v>
      </c>
      <c r="G2078" s="17" t="s">
        <v>3868</v>
      </c>
      <c r="H2078" s="17">
        <v>0</v>
      </c>
      <c r="I2078" s="17" t="s">
        <v>83</v>
      </c>
      <c r="J2078" s="17" t="s">
        <v>59</v>
      </c>
      <c r="K2078" s="17" t="s">
        <v>3869</v>
      </c>
      <c r="L2078" s="17" t="s">
        <v>129</v>
      </c>
      <c r="M2078" s="17" t="s">
        <v>130</v>
      </c>
      <c r="N2078" s="17" t="s">
        <v>75</v>
      </c>
      <c r="O2078" s="17">
        <v>20191010</v>
      </c>
      <c r="P2078" s="17">
        <v>20200624</v>
      </c>
      <c r="Q2078" s="17">
        <v>3330</v>
      </c>
      <c r="R2078" s="17">
        <v>26829134</v>
      </c>
      <c r="S2078" s="17" t="s">
        <v>100</v>
      </c>
      <c r="T2078" s="17" t="s">
        <v>63</v>
      </c>
      <c r="U2078" s="17" t="s">
        <v>91</v>
      </c>
      <c r="V2078" s="17">
        <f t="shared" si="574"/>
        <v>75</v>
      </c>
      <c r="W2078" s="17">
        <v>75000</v>
      </c>
      <c r="X2078" s="17" t="s">
        <v>64</v>
      </c>
      <c r="Y2078" s="17" t="s">
        <v>136</v>
      </c>
      <c r="Z2078" s="17">
        <v>20200706</v>
      </c>
      <c r="AA2078" s="17" t="s">
        <v>78</v>
      </c>
      <c r="AB2078" s="17">
        <v>1</v>
      </c>
      <c r="AC2078" s="17" t="str">
        <f>IFERROR(VLOOKUP(A2078,[1]Cruces!AJ:AK,2,0),VLOOKUP(CONCATENATE(X2078,AA2078),[1]Cruces!G:H,2,0))</f>
        <v>Solicitud de Obra</v>
      </c>
      <c r="AD2078" s="17">
        <f t="shared" si="560"/>
        <v>10</v>
      </c>
      <c r="AE2078" s="17">
        <f t="shared" si="561"/>
        <v>10</v>
      </c>
      <c r="AF2078" s="17">
        <f t="shared" si="562"/>
        <v>2019</v>
      </c>
      <c r="AG2078" s="17" t="str">
        <f>IFERROR(VLOOKUP(MID(A2078,2,4)*1,[1]Cruces!K:L,2,0),"Verificar")</f>
        <v>Guajira</v>
      </c>
      <c r="AH2078" s="17">
        <f t="shared" ca="1" si="563"/>
        <v>412</v>
      </c>
      <c r="AI2078" s="17" t="str">
        <f>IFERROR(VLOOKUP(U2078,[1]Cruces!$O$1:$P$6,2,0),"Sin Orden")</f>
        <v>Resuelta</v>
      </c>
      <c r="AJ2078" s="17">
        <f t="shared" si="564"/>
        <v>6</v>
      </c>
      <c r="AK2078" s="17">
        <f t="shared" si="565"/>
        <v>7</v>
      </c>
      <c r="AL2078" s="17">
        <f t="shared" si="566"/>
        <v>2020</v>
      </c>
      <c r="AM2078" s="17">
        <f t="shared" ca="1" si="567"/>
        <v>142</v>
      </c>
      <c r="AN2078" s="18" t="str">
        <f>IFERROR(VLOOKUP(R2078*1,'[1]Ordenes de Servicio'!G:K,5,0),"No Cruza")</f>
        <v>No Cruza</v>
      </c>
      <c r="AO2078" s="17">
        <f t="shared" ca="1" si="568"/>
        <v>270</v>
      </c>
      <c r="AP2078" s="17">
        <f t="shared" si="569"/>
        <v>24</v>
      </c>
      <c r="AQ2078" s="17">
        <f t="shared" si="570"/>
        <v>6</v>
      </c>
      <c r="AR2078" s="17">
        <f t="shared" si="571"/>
        <v>2020</v>
      </c>
      <c r="AS2078" s="17">
        <f t="shared" ca="1" si="572"/>
        <v>154</v>
      </c>
      <c r="AT2078" s="17" t="str">
        <f t="shared" ca="1" si="575"/>
        <v>No</v>
      </c>
      <c r="AU2078" s="17">
        <f t="shared" si="573"/>
        <v>12</v>
      </c>
      <c r="AV2078" s="17" t="str">
        <f>+VLOOKUP(B2078,[1]Cruces!S:T,2,0)</f>
        <v>5. Consultoría / Adjudicación</v>
      </c>
    </row>
    <row r="2079" spans="1:48" hidden="1" x14ac:dyDescent="0.25">
      <c r="A2079" s="17" t="s">
        <v>9040</v>
      </c>
      <c r="B2079" s="17" t="s">
        <v>6595</v>
      </c>
      <c r="C2079" s="17">
        <v>0</v>
      </c>
      <c r="D2079" s="17">
        <v>0</v>
      </c>
      <c r="E2079" s="17" t="s">
        <v>55</v>
      </c>
      <c r="F2079" s="17" t="s">
        <v>932</v>
      </c>
      <c r="G2079" s="17" t="s">
        <v>9041</v>
      </c>
      <c r="H2079" s="17">
        <v>3003884222</v>
      </c>
      <c r="I2079" s="17" t="s">
        <v>71</v>
      </c>
      <c r="J2079" s="17" t="s">
        <v>59</v>
      </c>
      <c r="K2079" s="17" t="s">
        <v>9042</v>
      </c>
      <c r="L2079" s="17" t="s">
        <v>7443</v>
      </c>
      <c r="M2079" s="17" t="s">
        <v>7444</v>
      </c>
      <c r="N2079" s="17" t="s">
        <v>6600</v>
      </c>
      <c r="O2079" s="17">
        <v>20200929</v>
      </c>
      <c r="P2079" s="17">
        <v>20201027</v>
      </c>
      <c r="Q2079" s="17">
        <v>9342</v>
      </c>
      <c r="R2079" s="17">
        <v>28269014</v>
      </c>
      <c r="S2079" s="17" t="s">
        <v>6601</v>
      </c>
      <c r="T2079" s="17" t="s">
        <v>63</v>
      </c>
      <c r="U2079" s="17" t="s">
        <v>77</v>
      </c>
      <c r="V2079" s="17">
        <f t="shared" si="574"/>
        <v>3</v>
      </c>
      <c r="W2079" s="17">
        <v>3000</v>
      </c>
      <c r="X2079" s="17" t="s">
        <v>7065</v>
      </c>
      <c r="Y2079" s="17" t="s">
        <v>6595</v>
      </c>
      <c r="Z2079" s="17">
        <v>20201027</v>
      </c>
      <c r="AA2079" s="17" t="s">
        <v>1947</v>
      </c>
      <c r="AB2079" s="17">
        <v>1</v>
      </c>
      <c r="AC2079" s="17" t="str">
        <f>IFERROR(VLOOKUP(A2079,[1]Cruces!AJ:AK,2,0),VLOOKUP(CONCATENATE(X2079,AA2079),[1]Cruces!G:H,2,0))</f>
        <v>Solicitud por BT</v>
      </c>
      <c r="AD2079" s="17">
        <f t="shared" si="560"/>
        <v>29</v>
      </c>
      <c r="AE2079" s="17">
        <f t="shared" si="561"/>
        <v>9</v>
      </c>
      <c r="AF2079" s="17">
        <f t="shared" si="562"/>
        <v>2020</v>
      </c>
      <c r="AG2079" s="17" t="str">
        <f>IFERROR(VLOOKUP(MID(A2079,2,4)*1,[1]Cruces!K:L,2,0),"Verificar")</f>
        <v>Magdalena</v>
      </c>
      <c r="AH2079" s="17">
        <f t="shared" ca="1" si="563"/>
        <v>57</v>
      </c>
      <c r="AI2079" s="17" t="str">
        <f>IFERROR(VLOOKUP(U2079,[1]Cruces!$O$1:$P$6,2,0),"Sin Orden")</f>
        <v>Pendiente</v>
      </c>
      <c r="AJ2079" s="17">
        <f t="shared" si="564"/>
        <v>27</v>
      </c>
      <c r="AK2079" s="17">
        <f t="shared" si="565"/>
        <v>10</v>
      </c>
      <c r="AL2079" s="17">
        <f t="shared" si="566"/>
        <v>2020</v>
      </c>
      <c r="AM2079" s="17">
        <f t="shared" ca="1" si="567"/>
        <v>29</v>
      </c>
      <c r="AN2079" s="18" t="str">
        <f>IFERROR(VLOOKUP(R2079*1,'[1]Ordenes de Servicio'!G:K,5,0),"No Cruza")</f>
        <v>No Cruza</v>
      </c>
      <c r="AO2079" s="17">
        <f t="shared" ca="1" si="568"/>
        <v>29</v>
      </c>
      <c r="AP2079" s="17">
        <f t="shared" si="569"/>
        <v>27</v>
      </c>
      <c r="AQ2079" s="17">
        <f t="shared" si="570"/>
        <v>10</v>
      </c>
      <c r="AR2079" s="17">
        <f t="shared" si="571"/>
        <v>2020</v>
      </c>
      <c r="AS2079" s="17">
        <f t="shared" ca="1" si="572"/>
        <v>29</v>
      </c>
      <c r="AT2079" s="17" t="str">
        <f t="shared" ca="1" si="575"/>
        <v>No</v>
      </c>
      <c r="AU2079" s="17">
        <f t="shared" si="573"/>
        <v>0</v>
      </c>
      <c r="AV2079" s="17" t="str">
        <f>+VLOOKUP(B2079,[1]Cruces!S:T,2,0)</f>
        <v>7. Ejecución en Campo OS BT</v>
      </c>
    </row>
    <row r="2080" spans="1:48" x14ac:dyDescent="0.25">
      <c r="A2080" s="17" t="s">
        <v>3870</v>
      </c>
      <c r="B2080" s="17" t="s">
        <v>80</v>
      </c>
      <c r="C2080" s="17">
        <v>7055294</v>
      </c>
      <c r="D2080" s="17">
        <v>0</v>
      </c>
      <c r="E2080" s="17" t="s">
        <v>55</v>
      </c>
      <c r="F2080" s="17" t="s">
        <v>56</v>
      </c>
      <c r="G2080" s="17" t="s">
        <v>3871</v>
      </c>
      <c r="H2080" s="17">
        <v>3193431131</v>
      </c>
      <c r="I2080" s="17" t="s">
        <v>116</v>
      </c>
      <c r="J2080" s="17" t="s">
        <v>59</v>
      </c>
      <c r="K2080" s="17" t="s">
        <v>3872</v>
      </c>
      <c r="L2080" s="17" t="s">
        <v>117</v>
      </c>
      <c r="M2080" s="17" t="s">
        <v>118</v>
      </c>
      <c r="N2080" s="17" t="s">
        <v>87</v>
      </c>
      <c r="O2080" s="17">
        <v>20190809</v>
      </c>
      <c r="P2080" s="17">
        <v>20191004</v>
      </c>
      <c r="Q2080" s="17">
        <v>1110</v>
      </c>
      <c r="R2080" s="17">
        <v>26711173</v>
      </c>
      <c r="S2080" s="17" t="s">
        <v>76</v>
      </c>
      <c r="T2080" s="17" t="s">
        <v>63</v>
      </c>
      <c r="U2080" s="17" t="s">
        <v>88</v>
      </c>
      <c r="V2080" s="17">
        <f t="shared" si="574"/>
        <v>75</v>
      </c>
      <c r="W2080" s="17">
        <v>75000</v>
      </c>
      <c r="X2080" s="17" t="s">
        <v>89</v>
      </c>
      <c r="Y2080" s="17" t="s">
        <v>80</v>
      </c>
      <c r="Z2080" s="17">
        <v>20191004</v>
      </c>
      <c r="AA2080" s="17" t="s">
        <v>78</v>
      </c>
      <c r="AB2080" s="17">
        <v>1</v>
      </c>
      <c r="AC2080" s="17" t="str">
        <f>IFERROR(VLOOKUP(A2080,[1]Cruces!AJ:AK,2,0),VLOOKUP(CONCATENATE(X2080,AA2080),[1]Cruces!G:H,2,0))</f>
        <v>Solicitud de Obra</v>
      </c>
      <c r="AD2080" s="17">
        <f t="shared" si="560"/>
        <v>9</v>
      </c>
      <c r="AE2080" s="17">
        <f t="shared" si="561"/>
        <v>8</v>
      </c>
      <c r="AF2080" s="17">
        <f t="shared" si="562"/>
        <v>2019</v>
      </c>
      <c r="AG2080" s="17" t="str">
        <f>IFERROR(VLOOKUP(MID(A2080,2,4)*1,[1]Cruces!K:L,2,0),"Verificar")</f>
        <v>Atlántico Norte</v>
      </c>
      <c r="AH2080" s="17">
        <f t="shared" ca="1" si="563"/>
        <v>474</v>
      </c>
      <c r="AI2080" s="17" t="str">
        <f>IFERROR(VLOOKUP(U2080,[1]Cruces!$O$1:$P$6,2,0),"Sin Orden")</f>
        <v>Resuelta</v>
      </c>
      <c r="AJ2080" s="17">
        <f t="shared" si="564"/>
        <v>4</v>
      </c>
      <c r="AK2080" s="17">
        <f t="shared" si="565"/>
        <v>10</v>
      </c>
      <c r="AL2080" s="17">
        <f t="shared" si="566"/>
        <v>2019</v>
      </c>
      <c r="AM2080" s="17">
        <f t="shared" ca="1" si="567"/>
        <v>418</v>
      </c>
      <c r="AN2080" s="18" t="str">
        <f>IFERROR(VLOOKUP(R2080*1,'[1]Ordenes de Servicio'!G:K,5,0),"No Cruza")</f>
        <v>No Cruza</v>
      </c>
      <c r="AO2080" s="17">
        <f t="shared" ca="1" si="568"/>
        <v>56</v>
      </c>
      <c r="AP2080" s="17">
        <f t="shared" si="569"/>
        <v>4</v>
      </c>
      <c r="AQ2080" s="17">
        <f t="shared" si="570"/>
        <v>10</v>
      </c>
      <c r="AR2080" s="17">
        <f t="shared" si="571"/>
        <v>2019</v>
      </c>
      <c r="AS2080" s="17">
        <f t="shared" ca="1" si="572"/>
        <v>418</v>
      </c>
      <c r="AT2080" s="17" t="str">
        <f t="shared" ca="1" si="575"/>
        <v>Si</v>
      </c>
      <c r="AU2080" s="17">
        <f t="shared" si="573"/>
        <v>0</v>
      </c>
      <c r="AV2080" s="17" t="str">
        <f>+VLOOKUP(B2080,[1]Cruces!S:T,2,0)</f>
        <v>8. Puesta en Servicio</v>
      </c>
    </row>
    <row r="2081" spans="1:48" hidden="1" x14ac:dyDescent="0.25">
      <c r="A2081" s="17" t="s">
        <v>3873</v>
      </c>
      <c r="B2081" s="17" t="s">
        <v>54</v>
      </c>
      <c r="C2081" s="17">
        <v>4910627</v>
      </c>
      <c r="D2081" s="17">
        <v>35610235</v>
      </c>
      <c r="E2081" s="17" t="s">
        <v>93</v>
      </c>
      <c r="F2081" s="17" t="s">
        <v>126</v>
      </c>
      <c r="G2081" s="17" t="s">
        <v>3874</v>
      </c>
      <c r="H2081" s="17" t="s">
        <v>540</v>
      </c>
      <c r="I2081" s="17" t="s">
        <v>71</v>
      </c>
      <c r="J2081" s="17" t="s">
        <v>3875</v>
      </c>
      <c r="K2081" s="17" t="s">
        <v>97</v>
      </c>
      <c r="L2081" s="17" t="s">
        <v>129</v>
      </c>
      <c r="M2081" s="17" t="s">
        <v>130</v>
      </c>
      <c r="N2081" s="17" t="s">
        <v>62</v>
      </c>
      <c r="O2081" s="17">
        <v>20201027</v>
      </c>
      <c r="P2081" s="17">
        <v>20201104</v>
      </c>
      <c r="Q2081" s="17">
        <v>9332</v>
      </c>
      <c r="R2081" s="17">
        <v>28256688</v>
      </c>
      <c r="S2081" s="17" t="s">
        <v>100</v>
      </c>
      <c r="T2081" s="17" t="s">
        <v>63</v>
      </c>
      <c r="U2081" s="17" t="s">
        <v>91</v>
      </c>
      <c r="V2081" s="17">
        <f t="shared" si="574"/>
        <v>75</v>
      </c>
      <c r="W2081" s="17">
        <v>75000</v>
      </c>
      <c r="X2081" s="17" t="s">
        <v>89</v>
      </c>
      <c r="Y2081" s="17" t="s">
        <v>65</v>
      </c>
      <c r="Z2081" s="17">
        <v>20201104</v>
      </c>
      <c r="AA2081" s="17" t="s">
        <v>78</v>
      </c>
      <c r="AB2081" s="17">
        <v>1</v>
      </c>
      <c r="AC2081" s="17" t="str">
        <f>IFERROR(VLOOKUP(A2081,[1]Cruces!AJ:AK,2,0),VLOOKUP(CONCATENATE(X2081,AA2081),[1]Cruces!G:H,2,0))</f>
        <v>Solicitud de Obra</v>
      </c>
      <c r="AD2081" s="17">
        <f t="shared" si="560"/>
        <v>27</v>
      </c>
      <c r="AE2081" s="17">
        <f t="shared" si="561"/>
        <v>10</v>
      </c>
      <c r="AF2081" s="17">
        <f t="shared" si="562"/>
        <v>2020</v>
      </c>
      <c r="AG2081" s="17" t="str">
        <f>IFERROR(VLOOKUP(MID(A2081,2,4)*1,[1]Cruces!K:L,2,0),"Verificar")</f>
        <v>Guajira</v>
      </c>
      <c r="AH2081" s="17">
        <f t="shared" ca="1" si="563"/>
        <v>29</v>
      </c>
      <c r="AI2081" s="17" t="str">
        <f>IFERROR(VLOOKUP(U2081,[1]Cruces!$O$1:$P$6,2,0),"Sin Orden")</f>
        <v>Resuelta</v>
      </c>
      <c r="AJ2081" s="17">
        <f t="shared" si="564"/>
        <v>4</v>
      </c>
      <c r="AK2081" s="17">
        <f t="shared" si="565"/>
        <v>11</v>
      </c>
      <c r="AL2081" s="17">
        <f t="shared" si="566"/>
        <v>2020</v>
      </c>
      <c r="AM2081" s="17">
        <f t="shared" ca="1" si="567"/>
        <v>21</v>
      </c>
      <c r="AN2081" s="18" t="str">
        <f>IFERROR(VLOOKUP(R2081*1,'[1]Ordenes de Servicio'!G:K,5,0),"No Cruza")</f>
        <v>No Cruza</v>
      </c>
      <c r="AO2081" s="17">
        <f t="shared" ca="1" si="568"/>
        <v>8</v>
      </c>
      <c r="AP2081" s="17">
        <f t="shared" si="569"/>
        <v>4</v>
      </c>
      <c r="AQ2081" s="17">
        <f t="shared" si="570"/>
        <v>11</v>
      </c>
      <c r="AR2081" s="17">
        <f t="shared" si="571"/>
        <v>2020</v>
      </c>
      <c r="AS2081" s="17">
        <f t="shared" ca="1" si="572"/>
        <v>21</v>
      </c>
      <c r="AT2081" s="17" t="str">
        <f t="shared" ca="1" si="575"/>
        <v>No</v>
      </c>
      <c r="AU2081" s="17">
        <f t="shared" si="573"/>
        <v>0</v>
      </c>
      <c r="AV2081" s="17" t="str">
        <f>+VLOOKUP(B2081,[1]Cruces!S:T,2,0)</f>
        <v>4. Presupuesto de Obra</v>
      </c>
    </row>
    <row r="2082" spans="1:48" hidden="1" x14ac:dyDescent="0.25">
      <c r="A2082" s="17" t="s">
        <v>6998</v>
      </c>
      <c r="B2082" s="17" t="s">
        <v>68</v>
      </c>
      <c r="C2082" s="17">
        <v>0</v>
      </c>
      <c r="D2082" s="17">
        <v>0</v>
      </c>
      <c r="E2082" s="17" t="s">
        <v>55</v>
      </c>
      <c r="F2082" s="17" t="s">
        <v>56</v>
      </c>
      <c r="G2082" s="17" t="s">
        <v>6999</v>
      </c>
      <c r="H2082" s="17">
        <v>3156417815</v>
      </c>
      <c r="I2082" s="17" t="s">
        <v>171</v>
      </c>
      <c r="J2082" s="17" t="s">
        <v>59</v>
      </c>
      <c r="K2082" s="17" t="s">
        <v>7000</v>
      </c>
      <c r="L2082" s="17" t="s">
        <v>217</v>
      </c>
      <c r="M2082" s="17" t="s">
        <v>55</v>
      </c>
      <c r="N2082" s="17" t="s">
        <v>75</v>
      </c>
      <c r="O2082" s="17">
        <v>20191023</v>
      </c>
      <c r="P2082" s="17">
        <v>20200929</v>
      </c>
      <c r="Q2082" s="17">
        <v>1110</v>
      </c>
      <c r="R2082" s="17">
        <v>0</v>
      </c>
      <c r="S2082" s="17"/>
      <c r="T2082" s="17" t="s">
        <v>63</v>
      </c>
      <c r="U2082" s="17"/>
      <c r="V2082" s="17">
        <f t="shared" si="574"/>
        <v>220</v>
      </c>
      <c r="W2082" s="17">
        <v>220000</v>
      </c>
      <c r="X2082" s="17" t="s">
        <v>218</v>
      </c>
      <c r="Y2082" s="17" t="s">
        <v>105</v>
      </c>
      <c r="Z2082" s="17">
        <v>20200929</v>
      </c>
      <c r="AA2082" s="17" t="s">
        <v>219</v>
      </c>
      <c r="AB2082" s="17">
        <v>1</v>
      </c>
      <c r="AC2082" s="17" t="str">
        <f>IFERROR(VLOOKUP(A2082,[1]Cruces!AJ:AK,2,0),VLOOKUP(CONCATENATE(X2082,AA2082),[1]Cruces!G:H,2,0))</f>
        <v>Solicitud CREG 030</v>
      </c>
      <c r="AD2082" s="17">
        <f t="shared" si="560"/>
        <v>23</v>
      </c>
      <c r="AE2082" s="17">
        <f t="shared" si="561"/>
        <v>10</v>
      </c>
      <c r="AF2082" s="17">
        <f t="shared" si="562"/>
        <v>2019</v>
      </c>
      <c r="AG2082" s="17" t="str">
        <f>IFERROR(VLOOKUP(MID(A2082,2,4)*1,[1]Cruces!K:L,2,0),"Verificar")</f>
        <v>Atlántico Norte</v>
      </c>
      <c r="AH2082" s="17">
        <f t="shared" ca="1" si="563"/>
        <v>399</v>
      </c>
      <c r="AI2082" s="17" t="str">
        <f>IFERROR(VLOOKUP(U2082,[1]Cruces!$O$1:$P$6,2,0),"Sin Orden")</f>
        <v>Sin Orden</v>
      </c>
      <c r="AJ2082" s="17">
        <f t="shared" si="564"/>
        <v>29</v>
      </c>
      <c r="AK2082" s="17">
        <f t="shared" si="565"/>
        <v>9</v>
      </c>
      <c r="AL2082" s="17">
        <f t="shared" si="566"/>
        <v>2020</v>
      </c>
      <c r="AM2082" s="17">
        <f t="shared" ca="1" si="567"/>
        <v>57</v>
      </c>
      <c r="AN2082" s="18" t="str">
        <f>IFERROR(VLOOKUP(R2082*1,'[1]Ordenes de Servicio'!G:K,5,0),"No Cruza")</f>
        <v>No Cruza</v>
      </c>
      <c r="AO2082" s="17">
        <f t="shared" ca="1" si="568"/>
        <v>57</v>
      </c>
      <c r="AP2082" s="17">
        <f t="shared" si="569"/>
        <v>29</v>
      </c>
      <c r="AQ2082" s="17">
        <f t="shared" si="570"/>
        <v>9</v>
      </c>
      <c r="AR2082" s="17">
        <f t="shared" si="571"/>
        <v>2020</v>
      </c>
      <c r="AS2082" s="17">
        <f t="shared" ca="1" si="572"/>
        <v>57</v>
      </c>
      <c r="AT2082" s="17" t="str">
        <f t="shared" ca="1" si="575"/>
        <v>No</v>
      </c>
      <c r="AU2082" s="17">
        <f t="shared" si="573"/>
        <v>0</v>
      </c>
      <c r="AV2082" s="17" t="str">
        <f>+VLOOKUP(B2082,[1]Cruces!S:T,2,0)</f>
        <v>5. Consultoría / Adjudicación</v>
      </c>
    </row>
    <row r="2083" spans="1:48" hidden="1" x14ac:dyDescent="0.25">
      <c r="A2083" s="17" t="s">
        <v>3876</v>
      </c>
      <c r="B2083" s="17" t="s">
        <v>68</v>
      </c>
      <c r="C2083" s="17">
        <v>2240616</v>
      </c>
      <c r="D2083" s="17">
        <v>0</v>
      </c>
      <c r="E2083" s="17" t="s">
        <v>55</v>
      </c>
      <c r="F2083" s="17" t="s">
        <v>107</v>
      </c>
      <c r="G2083" s="17" t="s">
        <v>3877</v>
      </c>
      <c r="H2083" s="17">
        <v>3183813468</v>
      </c>
      <c r="I2083" s="17" t="s">
        <v>116</v>
      </c>
      <c r="J2083" s="17" t="s">
        <v>59</v>
      </c>
      <c r="K2083" s="17" t="s">
        <v>97</v>
      </c>
      <c r="L2083" s="17" t="s">
        <v>117</v>
      </c>
      <c r="M2083" s="17" t="s">
        <v>118</v>
      </c>
      <c r="N2083" s="17" t="s">
        <v>75</v>
      </c>
      <c r="O2083" s="17">
        <v>20191202</v>
      </c>
      <c r="P2083" s="17">
        <v>20200128</v>
      </c>
      <c r="Q2083" s="17">
        <v>1170</v>
      </c>
      <c r="R2083" s="17">
        <v>27144479</v>
      </c>
      <c r="S2083" s="17" t="s">
        <v>76</v>
      </c>
      <c r="T2083" s="17" t="s">
        <v>63</v>
      </c>
      <c r="U2083" s="17" t="s">
        <v>88</v>
      </c>
      <c r="V2083" s="17">
        <f t="shared" si="574"/>
        <v>45</v>
      </c>
      <c r="W2083" s="17">
        <v>45000</v>
      </c>
      <c r="X2083" s="17" t="s">
        <v>89</v>
      </c>
      <c r="Y2083" s="17" t="s">
        <v>105</v>
      </c>
      <c r="Z2083" s="17">
        <v>20200309</v>
      </c>
      <c r="AA2083" s="17" t="s">
        <v>78</v>
      </c>
      <c r="AB2083" s="17">
        <v>1</v>
      </c>
      <c r="AC2083" s="17" t="str">
        <f>IFERROR(VLOOKUP(A2083,[1]Cruces!AJ:AK,2,0),VLOOKUP(CONCATENATE(X2083,AA2083),[1]Cruces!G:H,2,0))</f>
        <v>Solicitud de Obra</v>
      </c>
      <c r="AD2083" s="17">
        <f t="shared" si="560"/>
        <v>2</v>
      </c>
      <c r="AE2083" s="17">
        <f t="shared" si="561"/>
        <v>12</v>
      </c>
      <c r="AF2083" s="17">
        <f t="shared" si="562"/>
        <v>2019</v>
      </c>
      <c r="AG2083" s="17" t="str">
        <f>IFERROR(VLOOKUP(MID(A2083,2,4)*1,[1]Cruces!K:L,2,0),"Verificar")</f>
        <v>Atlántico Norte</v>
      </c>
      <c r="AH2083" s="17">
        <f t="shared" ca="1" si="563"/>
        <v>359</v>
      </c>
      <c r="AI2083" s="17" t="str">
        <f>IFERROR(VLOOKUP(U2083,[1]Cruces!$O$1:$P$6,2,0),"Sin Orden")</f>
        <v>Resuelta</v>
      </c>
      <c r="AJ2083" s="17">
        <f t="shared" si="564"/>
        <v>9</v>
      </c>
      <c r="AK2083" s="17">
        <f t="shared" si="565"/>
        <v>3</v>
      </c>
      <c r="AL2083" s="17">
        <f t="shared" si="566"/>
        <v>2020</v>
      </c>
      <c r="AM2083" s="17">
        <f t="shared" ca="1" si="567"/>
        <v>261</v>
      </c>
      <c r="AN2083" s="18" t="str">
        <f>IFERROR(VLOOKUP(R2083*1,'[1]Ordenes de Servicio'!G:K,5,0),"No Cruza")</f>
        <v>No Cruza</v>
      </c>
      <c r="AO2083" s="17">
        <f t="shared" ca="1" si="568"/>
        <v>98</v>
      </c>
      <c r="AP2083" s="17">
        <f t="shared" si="569"/>
        <v>28</v>
      </c>
      <c r="AQ2083" s="17">
        <f t="shared" si="570"/>
        <v>1</v>
      </c>
      <c r="AR2083" s="17">
        <f t="shared" si="571"/>
        <v>2020</v>
      </c>
      <c r="AS2083" s="17">
        <f t="shared" ca="1" si="572"/>
        <v>302</v>
      </c>
      <c r="AT2083" s="17" t="str">
        <f t="shared" ca="1" si="575"/>
        <v>No</v>
      </c>
      <c r="AU2083" s="17">
        <f t="shared" si="573"/>
        <v>41</v>
      </c>
      <c r="AV2083" s="17" t="str">
        <f>+VLOOKUP(B2083,[1]Cruces!S:T,2,0)</f>
        <v>5. Consultoría / Adjudicación</v>
      </c>
    </row>
    <row r="2084" spans="1:48" hidden="1" x14ac:dyDescent="0.25">
      <c r="A2084" s="17" t="s">
        <v>3878</v>
      </c>
      <c r="B2084" s="17" t="s">
        <v>54</v>
      </c>
      <c r="C2084" s="17">
        <v>0</v>
      </c>
      <c r="D2084" s="17">
        <v>0</v>
      </c>
      <c r="E2084" s="17" t="s">
        <v>55</v>
      </c>
      <c r="F2084" s="17" t="s">
        <v>126</v>
      </c>
      <c r="G2084" s="17" t="s">
        <v>3879</v>
      </c>
      <c r="H2084" s="17">
        <v>0</v>
      </c>
      <c r="I2084" s="17" t="s">
        <v>71</v>
      </c>
      <c r="J2084" s="17" t="s">
        <v>59</v>
      </c>
      <c r="K2084" s="17" t="s">
        <v>97</v>
      </c>
      <c r="L2084" s="17" t="s">
        <v>129</v>
      </c>
      <c r="M2084" s="17" t="s">
        <v>130</v>
      </c>
      <c r="N2084" s="17" t="s">
        <v>62</v>
      </c>
      <c r="O2084" s="17">
        <v>20191003</v>
      </c>
      <c r="P2084" s="17">
        <v>20191007</v>
      </c>
      <c r="Q2084" s="17">
        <v>9330</v>
      </c>
      <c r="R2084" s="17">
        <v>26798630</v>
      </c>
      <c r="S2084" s="17" t="s">
        <v>100</v>
      </c>
      <c r="T2084" s="17" t="s">
        <v>63</v>
      </c>
      <c r="U2084" s="17" t="s">
        <v>91</v>
      </c>
      <c r="V2084" s="17">
        <f t="shared" si="574"/>
        <v>95</v>
      </c>
      <c r="W2084" s="17">
        <v>95000</v>
      </c>
      <c r="X2084" s="17" t="s">
        <v>64</v>
      </c>
      <c r="Y2084" s="17" t="s">
        <v>65</v>
      </c>
      <c r="Z2084" s="17">
        <v>20191007</v>
      </c>
      <c r="AA2084" s="17" t="s">
        <v>78</v>
      </c>
      <c r="AB2084" s="17">
        <v>1</v>
      </c>
      <c r="AC2084" s="17" t="str">
        <f>IFERROR(VLOOKUP(A2084,[1]Cruces!AJ:AK,2,0),VLOOKUP(CONCATENATE(X2084,AA2084),[1]Cruces!G:H,2,0))</f>
        <v>Solicitud de Obra</v>
      </c>
      <c r="AD2084" s="17">
        <f t="shared" si="560"/>
        <v>3</v>
      </c>
      <c r="AE2084" s="17">
        <f t="shared" si="561"/>
        <v>10</v>
      </c>
      <c r="AF2084" s="17">
        <f t="shared" si="562"/>
        <v>2019</v>
      </c>
      <c r="AG2084" s="17" t="str">
        <f>IFERROR(VLOOKUP(MID(A2084,2,4)*1,[1]Cruces!K:L,2,0),"Verificar")</f>
        <v>Guajira</v>
      </c>
      <c r="AH2084" s="17">
        <f t="shared" ca="1" si="563"/>
        <v>419</v>
      </c>
      <c r="AI2084" s="17" t="str">
        <f>IFERROR(VLOOKUP(U2084,[1]Cruces!$O$1:$P$6,2,0),"Sin Orden")</f>
        <v>Resuelta</v>
      </c>
      <c r="AJ2084" s="17">
        <f t="shared" si="564"/>
        <v>7</v>
      </c>
      <c r="AK2084" s="17">
        <f t="shared" si="565"/>
        <v>10</v>
      </c>
      <c r="AL2084" s="17">
        <f t="shared" si="566"/>
        <v>2019</v>
      </c>
      <c r="AM2084" s="17">
        <f t="shared" ca="1" si="567"/>
        <v>415</v>
      </c>
      <c r="AN2084" s="18" t="str">
        <f>IFERROR(VLOOKUP(R2084*1,'[1]Ordenes de Servicio'!G:K,5,0),"No Cruza")</f>
        <v>No Cruza</v>
      </c>
      <c r="AO2084" s="17">
        <f t="shared" ca="1" si="568"/>
        <v>4</v>
      </c>
      <c r="AP2084" s="17">
        <f t="shared" si="569"/>
        <v>7</v>
      </c>
      <c r="AQ2084" s="17">
        <f t="shared" si="570"/>
        <v>10</v>
      </c>
      <c r="AR2084" s="17">
        <f t="shared" si="571"/>
        <v>2019</v>
      </c>
      <c r="AS2084" s="17">
        <f t="shared" ca="1" si="572"/>
        <v>415</v>
      </c>
      <c r="AT2084" s="17" t="str">
        <f t="shared" ca="1" si="575"/>
        <v>Si</v>
      </c>
      <c r="AU2084" s="17">
        <f t="shared" si="573"/>
        <v>0</v>
      </c>
      <c r="AV2084" s="17" t="str">
        <f>+VLOOKUP(B2084,[1]Cruces!S:T,2,0)</f>
        <v>4. Presupuesto de Obra</v>
      </c>
    </row>
    <row r="2085" spans="1:48" hidden="1" x14ac:dyDescent="0.25">
      <c r="A2085" s="17" t="s">
        <v>9043</v>
      </c>
      <c r="B2085" s="17" t="s">
        <v>6595</v>
      </c>
      <c r="C2085" s="17">
        <v>0</v>
      </c>
      <c r="D2085" s="17">
        <v>0</v>
      </c>
      <c r="E2085" s="17" t="s">
        <v>55</v>
      </c>
      <c r="F2085" s="17" t="s">
        <v>107</v>
      </c>
      <c r="G2085" s="17" t="s">
        <v>9044</v>
      </c>
      <c r="H2085" s="17">
        <v>3205228589</v>
      </c>
      <c r="I2085" s="17" t="s">
        <v>116</v>
      </c>
      <c r="J2085" s="17" t="s">
        <v>59</v>
      </c>
      <c r="K2085" s="17" t="s">
        <v>9045</v>
      </c>
      <c r="L2085" s="17" t="s">
        <v>9046</v>
      </c>
      <c r="M2085" s="17" t="s">
        <v>55</v>
      </c>
      <c r="N2085" s="17" t="s">
        <v>6600</v>
      </c>
      <c r="O2085" s="17">
        <v>20200303</v>
      </c>
      <c r="P2085" s="17">
        <v>20200312</v>
      </c>
      <c r="Q2085" s="17">
        <v>1110</v>
      </c>
      <c r="R2085" s="17">
        <v>27226696</v>
      </c>
      <c r="S2085" s="17" t="s">
        <v>6601</v>
      </c>
      <c r="T2085" s="17" t="s">
        <v>63</v>
      </c>
      <c r="U2085" s="17" t="s">
        <v>91</v>
      </c>
      <c r="V2085" s="17">
        <f t="shared" si="574"/>
        <v>3</v>
      </c>
      <c r="W2085" s="17">
        <v>3000</v>
      </c>
      <c r="X2085" s="17" t="s">
        <v>7065</v>
      </c>
      <c r="Y2085" s="17" t="s">
        <v>6595</v>
      </c>
      <c r="Z2085" s="17">
        <v>20200312</v>
      </c>
      <c r="AA2085" s="17" t="s">
        <v>1947</v>
      </c>
      <c r="AB2085" s="17">
        <v>1</v>
      </c>
      <c r="AC2085" s="17" t="str">
        <f>IFERROR(VLOOKUP(A2085,[1]Cruces!AJ:AK,2,0),VLOOKUP(CONCATENATE(X2085,AA2085),[1]Cruces!G:H,2,0))</f>
        <v>Solicitud por BT</v>
      </c>
      <c r="AD2085" s="17">
        <f t="shared" si="560"/>
        <v>3</v>
      </c>
      <c r="AE2085" s="17">
        <f t="shared" si="561"/>
        <v>3</v>
      </c>
      <c r="AF2085" s="17">
        <f t="shared" si="562"/>
        <v>2020</v>
      </c>
      <c r="AG2085" s="17" t="str">
        <f>IFERROR(VLOOKUP(MID(A2085,2,4)*1,[1]Cruces!K:L,2,0),"Verificar")</f>
        <v>Atlántico Norte</v>
      </c>
      <c r="AH2085" s="17">
        <f t="shared" ca="1" si="563"/>
        <v>267</v>
      </c>
      <c r="AI2085" s="17" t="str">
        <f>IFERROR(VLOOKUP(U2085,[1]Cruces!$O$1:$P$6,2,0),"Sin Orden")</f>
        <v>Resuelta</v>
      </c>
      <c r="AJ2085" s="17">
        <f t="shared" si="564"/>
        <v>12</v>
      </c>
      <c r="AK2085" s="17">
        <f t="shared" si="565"/>
        <v>3</v>
      </c>
      <c r="AL2085" s="17">
        <f t="shared" si="566"/>
        <v>2020</v>
      </c>
      <c r="AM2085" s="17">
        <f t="shared" ca="1" si="567"/>
        <v>258</v>
      </c>
      <c r="AN2085" s="18" t="str">
        <f>IFERROR(VLOOKUP(R2085*1,'[1]Ordenes de Servicio'!G:K,5,0),"No Cruza")</f>
        <v>No Cruza</v>
      </c>
      <c r="AO2085" s="17">
        <f t="shared" ca="1" si="568"/>
        <v>9</v>
      </c>
      <c r="AP2085" s="17">
        <f t="shared" si="569"/>
        <v>12</v>
      </c>
      <c r="AQ2085" s="17">
        <f t="shared" si="570"/>
        <v>3</v>
      </c>
      <c r="AR2085" s="17">
        <f t="shared" si="571"/>
        <v>2020</v>
      </c>
      <c r="AS2085" s="17">
        <f t="shared" ca="1" si="572"/>
        <v>258</v>
      </c>
      <c r="AT2085" s="17" t="str">
        <f t="shared" ca="1" si="575"/>
        <v>No</v>
      </c>
      <c r="AU2085" s="17">
        <f t="shared" si="573"/>
        <v>0</v>
      </c>
      <c r="AV2085" s="17" t="str">
        <f>+VLOOKUP(B2085,[1]Cruces!S:T,2,0)</f>
        <v>7. Ejecución en Campo OS BT</v>
      </c>
    </row>
    <row r="2086" spans="1:48" x14ac:dyDescent="0.25">
      <c r="A2086" s="17" t="s">
        <v>3880</v>
      </c>
      <c r="B2086" s="17" t="s">
        <v>80</v>
      </c>
      <c r="C2086" s="17">
        <v>0</v>
      </c>
      <c r="D2086" s="17">
        <v>0</v>
      </c>
      <c r="E2086" s="17" t="s">
        <v>55</v>
      </c>
      <c r="F2086" s="17" t="s">
        <v>120</v>
      </c>
      <c r="G2086" s="17" t="s">
        <v>3881</v>
      </c>
      <c r="H2086" s="17">
        <v>0</v>
      </c>
      <c r="I2086" s="17" t="s">
        <v>116</v>
      </c>
      <c r="J2086" s="17" t="s">
        <v>59</v>
      </c>
      <c r="K2086" s="17" t="s">
        <v>3882</v>
      </c>
      <c r="L2086" s="17" t="s">
        <v>122</v>
      </c>
      <c r="M2086" s="17" t="s">
        <v>123</v>
      </c>
      <c r="N2086" s="17" t="s">
        <v>87</v>
      </c>
      <c r="O2086" s="17">
        <v>20180523</v>
      </c>
      <c r="P2086" s="17">
        <v>20190613</v>
      </c>
      <c r="Q2086" s="17">
        <v>1110</v>
      </c>
      <c r="R2086" s="17">
        <v>25209364</v>
      </c>
      <c r="S2086" s="17" t="s">
        <v>76</v>
      </c>
      <c r="T2086" s="17" t="s">
        <v>63</v>
      </c>
      <c r="U2086" s="17" t="s">
        <v>88</v>
      </c>
      <c r="V2086" s="17">
        <f t="shared" si="574"/>
        <v>112.5</v>
      </c>
      <c r="W2086" s="17">
        <v>112500</v>
      </c>
      <c r="X2086" s="17" t="s">
        <v>64</v>
      </c>
      <c r="Y2086" s="17" t="s">
        <v>80</v>
      </c>
      <c r="Z2086" s="17">
        <v>20190613</v>
      </c>
      <c r="AA2086" s="17" t="s">
        <v>101</v>
      </c>
      <c r="AB2086" s="17">
        <v>1</v>
      </c>
      <c r="AC2086" s="17" t="str">
        <f>IFERROR(VLOOKUP(A2086,[1]Cruces!AJ:AK,2,0),VLOOKUP(CONCATENATE(X2086,AA2086),[1]Cruces!G:H,2,0))</f>
        <v>Solicitud de Obra</v>
      </c>
      <c r="AD2086" s="17">
        <f t="shared" si="560"/>
        <v>23</v>
      </c>
      <c r="AE2086" s="17">
        <f t="shared" si="561"/>
        <v>5</v>
      </c>
      <c r="AF2086" s="17">
        <f t="shared" si="562"/>
        <v>2018</v>
      </c>
      <c r="AG2086" s="17" t="str">
        <f>IFERROR(VLOOKUP(MID(A2086,2,4)*1,[1]Cruces!K:L,2,0),"Verificar")</f>
        <v>Atlántico Norte</v>
      </c>
      <c r="AH2086" s="17">
        <f t="shared" ca="1" si="563"/>
        <v>917</v>
      </c>
      <c r="AI2086" s="17" t="str">
        <f>IFERROR(VLOOKUP(U2086,[1]Cruces!$O$1:$P$6,2,0),"Sin Orden")</f>
        <v>Resuelta</v>
      </c>
      <c r="AJ2086" s="17">
        <f t="shared" si="564"/>
        <v>13</v>
      </c>
      <c r="AK2086" s="17">
        <f t="shared" si="565"/>
        <v>6</v>
      </c>
      <c r="AL2086" s="17">
        <f t="shared" si="566"/>
        <v>2019</v>
      </c>
      <c r="AM2086" s="17">
        <f t="shared" ca="1" si="567"/>
        <v>531</v>
      </c>
      <c r="AN2086" s="18" t="str">
        <f>IFERROR(VLOOKUP(R2086*1,'[1]Ordenes de Servicio'!G:K,5,0),"No Cruza")</f>
        <v>No Cruza</v>
      </c>
      <c r="AO2086" s="17">
        <f t="shared" ca="1" si="568"/>
        <v>386</v>
      </c>
      <c r="AP2086" s="17">
        <f t="shared" si="569"/>
        <v>13</v>
      </c>
      <c r="AQ2086" s="17">
        <f t="shared" si="570"/>
        <v>6</v>
      </c>
      <c r="AR2086" s="17">
        <f t="shared" si="571"/>
        <v>2019</v>
      </c>
      <c r="AS2086" s="17">
        <f t="shared" ca="1" si="572"/>
        <v>531</v>
      </c>
      <c r="AT2086" s="17" t="str">
        <f t="shared" ca="1" si="575"/>
        <v>Si</v>
      </c>
      <c r="AU2086" s="17">
        <f t="shared" si="573"/>
        <v>0</v>
      </c>
      <c r="AV2086" s="17" t="str">
        <f>+VLOOKUP(B2086,[1]Cruces!S:T,2,0)</f>
        <v>8. Puesta en Servicio</v>
      </c>
    </row>
    <row r="2087" spans="1:48" hidden="1" x14ac:dyDescent="0.25">
      <c r="A2087" s="17" t="s">
        <v>9047</v>
      </c>
      <c r="B2087" s="17" t="s">
        <v>569</v>
      </c>
      <c r="C2087" s="17">
        <v>0</v>
      </c>
      <c r="D2087" s="17">
        <v>0</v>
      </c>
      <c r="E2087" s="17" t="s">
        <v>55</v>
      </c>
      <c r="F2087" s="17" t="s">
        <v>7098</v>
      </c>
      <c r="G2087" s="17" t="s">
        <v>9048</v>
      </c>
      <c r="H2087" s="17">
        <v>3659738</v>
      </c>
      <c r="I2087" s="17" t="s">
        <v>71</v>
      </c>
      <c r="J2087" s="17" t="s">
        <v>59</v>
      </c>
      <c r="K2087" s="17" t="s">
        <v>97</v>
      </c>
      <c r="L2087" s="17" t="s">
        <v>7371</v>
      </c>
      <c r="M2087" s="17" t="s">
        <v>7372</v>
      </c>
      <c r="N2087" s="17" t="s">
        <v>572</v>
      </c>
      <c r="O2087" s="17">
        <v>20200924</v>
      </c>
      <c r="P2087" s="17">
        <v>20200924</v>
      </c>
      <c r="Q2087" s="17">
        <v>9510</v>
      </c>
      <c r="R2087" s="17">
        <v>0</v>
      </c>
      <c r="S2087" s="17"/>
      <c r="T2087" s="17" t="s">
        <v>63</v>
      </c>
      <c r="U2087" s="17"/>
      <c r="V2087" s="17">
        <f t="shared" si="574"/>
        <v>3</v>
      </c>
      <c r="W2087" s="17">
        <v>3000</v>
      </c>
      <c r="X2087" s="17" t="s">
        <v>7065</v>
      </c>
      <c r="Y2087" s="17" t="s">
        <v>150</v>
      </c>
      <c r="Z2087" s="17">
        <v>20200924</v>
      </c>
      <c r="AA2087" s="17" t="s">
        <v>1947</v>
      </c>
      <c r="AB2087" s="17">
        <v>1</v>
      </c>
      <c r="AC2087" s="17" t="str">
        <f>IFERROR(VLOOKUP(A2087,[1]Cruces!AJ:AK,2,0),VLOOKUP(CONCATENATE(X2087,AA2087),[1]Cruces!G:H,2,0))</f>
        <v>Solicitud por BT</v>
      </c>
      <c r="AD2087" s="17">
        <f t="shared" si="560"/>
        <v>24</v>
      </c>
      <c r="AE2087" s="17">
        <f t="shared" si="561"/>
        <v>9</v>
      </c>
      <c r="AF2087" s="17">
        <f t="shared" si="562"/>
        <v>2020</v>
      </c>
      <c r="AG2087" s="17" t="str">
        <f>IFERROR(VLOOKUP(MID(A2087,2,4)*1,[1]Cruces!K:L,2,0),"Verificar")</f>
        <v>Atlántico Norte</v>
      </c>
      <c r="AH2087" s="17">
        <f t="shared" ca="1" si="563"/>
        <v>62</v>
      </c>
      <c r="AI2087" s="17" t="str">
        <f>IFERROR(VLOOKUP(U2087,[1]Cruces!$O$1:$P$6,2,0),"Sin Orden")</f>
        <v>Sin Orden</v>
      </c>
      <c r="AJ2087" s="17">
        <f t="shared" si="564"/>
        <v>24</v>
      </c>
      <c r="AK2087" s="17">
        <f t="shared" si="565"/>
        <v>9</v>
      </c>
      <c r="AL2087" s="17">
        <f t="shared" si="566"/>
        <v>2020</v>
      </c>
      <c r="AM2087" s="17">
        <f t="shared" ca="1" si="567"/>
        <v>62</v>
      </c>
      <c r="AN2087" s="18" t="str">
        <f>IFERROR(VLOOKUP(R2087*1,'[1]Ordenes de Servicio'!G:K,5,0),"No Cruza")</f>
        <v>No Cruza</v>
      </c>
      <c r="AO2087" s="17">
        <f t="shared" ca="1" si="568"/>
        <v>62</v>
      </c>
      <c r="AP2087" s="17">
        <f t="shared" si="569"/>
        <v>24</v>
      </c>
      <c r="AQ2087" s="17">
        <f t="shared" si="570"/>
        <v>9</v>
      </c>
      <c r="AR2087" s="17">
        <f t="shared" si="571"/>
        <v>2020</v>
      </c>
      <c r="AS2087" s="17">
        <f t="shared" ca="1" si="572"/>
        <v>62</v>
      </c>
      <c r="AT2087" s="17" t="str">
        <f t="shared" ca="1" si="575"/>
        <v>No</v>
      </c>
      <c r="AU2087" s="17">
        <f t="shared" si="573"/>
        <v>0</v>
      </c>
      <c r="AV2087" s="17" t="str">
        <f>+VLOOKUP(B2087,[1]Cruces!S:T,2,0)</f>
        <v>1. Solicitud</v>
      </c>
    </row>
    <row r="2088" spans="1:48" hidden="1" x14ac:dyDescent="0.25">
      <c r="A2088" s="17" t="s">
        <v>9049</v>
      </c>
      <c r="B2088" s="17" t="s">
        <v>569</v>
      </c>
      <c r="C2088" s="17">
        <v>0</v>
      </c>
      <c r="D2088" s="17">
        <v>0</v>
      </c>
      <c r="E2088" s="17" t="s">
        <v>55</v>
      </c>
      <c r="F2088" s="17" t="s">
        <v>5366</v>
      </c>
      <c r="G2088" s="17" t="s">
        <v>9050</v>
      </c>
      <c r="H2088" s="17">
        <v>3173696148</v>
      </c>
      <c r="I2088" s="17" t="s">
        <v>116</v>
      </c>
      <c r="J2088" s="17" t="s">
        <v>59</v>
      </c>
      <c r="K2088" s="17" t="s">
        <v>9051</v>
      </c>
      <c r="L2088" s="17" t="s">
        <v>5368</v>
      </c>
      <c r="M2088" s="17" t="s">
        <v>5369</v>
      </c>
      <c r="N2088" s="17" t="s">
        <v>572</v>
      </c>
      <c r="O2088" s="17">
        <v>20200824</v>
      </c>
      <c r="P2088" s="17">
        <v>20200824</v>
      </c>
      <c r="Q2088" s="17">
        <v>9510</v>
      </c>
      <c r="R2088" s="17">
        <v>0</v>
      </c>
      <c r="S2088" s="17"/>
      <c r="T2088" s="17" t="s">
        <v>63</v>
      </c>
      <c r="U2088" s="17"/>
      <c r="V2088" s="17">
        <f t="shared" si="574"/>
        <v>10</v>
      </c>
      <c r="W2088" s="17">
        <v>10000</v>
      </c>
      <c r="X2088" s="17" t="s">
        <v>7065</v>
      </c>
      <c r="Y2088" s="17" t="s">
        <v>150</v>
      </c>
      <c r="Z2088" s="17">
        <v>20200922</v>
      </c>
      <c r="AA2088" s="17" t="s">
        <v>1947</v>
      </c>
      <c r="AB2088" s="17">
        <v>1</v>
      </c>
      <c r="AC2088" s="17" t="str">
        <f>IFERROR(VLOOKUP(A2088,[1]Cruces!AJ:AK,2,0),VLOOKUP(CONCATENATE(X2088,AA2088),[1]Cruces!G:H,2,0))</f>
        <v>Solicitud por BT</v>
      </c>
      <c r="AD2088" s="17">
        <f t="shared" si="560"/>
        <v>24</v>
      </c>
      <c r="AE2088" s="17">
        <f t="shared" si="561"/>
        <v>8</v>
      </c>
      <c r="AF2088" s="17">
        <f t="shared" si="562"/>
        <v>2020</v>
      </c>
      <c r="AG2088" s="17" t="str">
        <f>IFERROR(VLOOKUP(MID(A2088,2,4)*1,[1]Cruces!K:L,2,0),"Verificar")</f>
        <v>Atlántico Norte</v>
      </c>
      <c r="AH2088" s="17">
        <f t="shared" ca="1" si="563"/>
        <v>93</v>
      </c>
      <c r="AI2088" s="17" t="str">
        <f>IFERROR(VLOOKUP(U2088,[1]Cruces!$O$1:$P$6,2,0),"Sin Orden")</f>
        <v>Sin Orden</v>
      </c>
      <c r="AJ2088" s="17">
        <f t="shared" si="564"/>
        <v>22</v>
      </c>
      <c r="AK2088" s="17">
        <f t="shared" si="565"/>
        <v>9</v>
      </c>
      <c r="AL2088" s="17">
        <f t="shared" si="566"/>
        <v>2020</v>
      </c>
      <c r="AM2088" s="17">
        <f t="shared" ca="1" si="567"/>
        <v>64</v>
      </c>
      <c r="AN2088" s="18" t="str">
        <f>IFERROR(VLOOKUP(R2088*1,'[1]Ordenes de Servicio'!G:K,5,0),"No Cruza")</f>
        <v>No Cruza</v>
      </c>
      <c r="AO2088" s="17">
        <f t="shared" ca="1" si="568"/>
        <v>64</v>
      </c>
      <c r="AP2088" s="17">
        <f t="shared" si="569"/>
        <v>24</v>
      </c>
      <c r="AQ2088" s="17">
        <f t="shared" si="570"/>
        <v>8</v>
      </c>
      <c r="AR2088" s="17">
        <f t="shared" si="571"/>
        <v>2020</v>
      </c>
      <c r="AS2088" s="17">
        <f t="shared" ca="1" si="572"/>
        <v>93</v>
      </c>
      <c r="AT2088" s="17" t="str">
        <f t="shared" ca="1" si="575"/>
        <v>No</v>
      </c>
      <c r="AU2088" s="17">
        <f t="shared" si="573"/>
        <v>29</v>
      </c>
      <c r="AV2088" s="17" t="str">
        <f>+VLOOKUP(B2088,[1]Cruces!S:T,2,0)</f>
        <v>1. Solicitud</v>
      </c>
    </row>
    <row r="2089" spans="1:48" hidden="1" x14ac:dyDescent="0.25">
      <c r="A2089" s="17" t="s">
        <v>9052</v>
      </c>
      <c r="B2089" s="17" t="s">
        <v>7104</v>
      </c>
      <c r="C2089" s="17">
        <v>0</v>
      </c>
      <c r="D2089" s="17">
        <v>0</v>
      </c>
      <c r="E2089" s="17" t="s">
        <v>55</v>
      </c>
      <c r="F2089" s="17" t="s">
        <v>56</v>
      </c>
      <c r="G2089" s="17" t="s">
        <v>9053</v>
      </c>
      <c r="H2089" s="17">
        <v>3135742858</v>
      </c>
      <c r="I2089" s="17" t="s">
        <v>71</v>
      </c>
      <c r="J2089" s="17" t="s">
        <v>59</v>
      </c>
      <c r="K2089" s="17" t="s">
        <v>9054</v>
      </c>
      <c r="L2089" s="17" t="s">
        <v>7686</v>
      </c>
      <c r="M2089" s="17" t="s">
        <v>7687</v>
      </c>
      <c r="N2089" s="17" t="s">
        <v>7108</v>
      </c>
      <c r="O2089" s="17">
        <v>20200312</v>
      </c>
      <c r="P2089" s="17">
        <v>20200321</v>
      </c>
      <c r="Q2089" s="17">
        <v>1110</v>
      </c>
      <c r="R2089" s="17">
        <v>27268721</v>
      </c>
      <c r="S2089" s="17" t="s">
        <v>6601</v>
      </c>
      <c r="T2089" s="17" t="s">
        <v>63</v>
      </c>
      <c r="U2089" s="17" t="s">
        <v>91</v>
      </c>
      <c r="V2089" s="17">
        <f t="shared" si="574"/>
        <v>3</v>
      </c>
      <c r="W2089" s="17">
        <v>3000</v>
      </c>
      <c r="X2089" s="17" t="s">
        <v>7065</v>
      </c>
      <c r="Y2089" s="17" t="s">
        <v>7104</v>
      </c>
      <c r="Z2089" s="17">
        <v>20200321</v>
      </c>
      <c r="AA2089" s="17" t="s">
        <v>1947</v>
      </c>
      <c r="AB2089" s="17">
        <v>1</v>
      </c>
      <c r="AC2089" s="17" t="str">
        <f>IFERROR(VLOOKUP(A2089,[1]Cruces!AJ:AK,2,0),VLOOKUP(CONCATENATE(X2089,AA2089),[1]Cruces!G:H,2,0))</f>
        <v>Solicitud por BT</v>
      </c>
      <c r="AD2089" s="17">
        <f t="shared" si="560"/>
        <v>12</v>
      </c>
      <c r="AE2089" s="17">
        <f t="shared" si="561"/>
        <v>3</v>
      </c>
      <c r="AF2089" s="17">
        <f t="shared" si="562"/>
        <v>2020</v>
      </c>
      <c r="AG2089" s="17" t="str">
        <f>IFERROR(VLOOKUP(MID(A2089,2,4)*1,[1]Cruces!K:L,2,0),"Verificar")</f>
        <v>Atlántico Norte</v>
      </c>
      <c r="AH2089" s="17">
        <f t="shared" ca="1" si="563"/>
        <v>258</v>
      </c>
      <c r="AI2089" s="17" t="str">
        <f>IFERROR(VLOOKUP(U2089,[1]Cruces!$O$1:$P$6,2,0),"Sin Orden")</f>
        <v>Resuelta</v>
      </c>
      <c r="AJ2089" s="17">
        <f t="shared" si="564"/>
        <v>21</v>
      </c>
      <c r="AK2089" s="17">
        <f t="shared" si="565"/>
        <v>3</v>
      </c>
      <c r="AL2089" s="17">
        <f t="shared" si="566"/>
        <v>2020</v>
      </c>
      <c r="AM2089" s="17">
        <f t="shared" ca="1" si="567"/>
        <v>249</v>
      </c>
      <c r="AN2089" s="18" t="str">
        <f>IFERROR(VLOOKUP(R2089*1,'[1]Ordenes de Servicio'!G:K,5,0),"No Cruza")</f>
        <v>No Cruza</v>
      </c>
      <c r="AO2089" s="17">
        <f t="shared" ca="1" si="568"/>
        <v>9</v>
      </c>
      <c r="AP2089" s="17">
        <f t="shared" si="569"/>
        <v>21</v>
      </c>
      <c r="AQ2089" s="17">
        <f t="shared" si="570"/>
        <v>3</v>
      </c>
      <c r="AR2089" s="17">
        <f t="shared" si="571"/>
        <v>2020</v>
      </c>
      <c r="AS2089" s="17">
        <f t="shared" ca="1" si="572"/>
        <v>249</v>
      </c>
      <c r="AT2089" s="17" t="str">
        <f t="shared" ca="1" si="575"/>
        <v>No</v>
      </c>
      <c r="AU2089" s="17">
        <f t="shared" si="573"/>
        <v>0</v>
      </c>
      <c r="AV2089" s="17" t="str">
        <f>+VLOOKUP(B2089,[1]Cruces!S:T,2,0)</f>
        <v>7. Ejecución en Campo OS BT</v>
      </c>
    </row>
    <row r="2090" spans="1:48" hidden="1" x14ac:dyDescent="0.25">
      <c r="A2090" s="17" t="s">
        <v>3883</v>
      </c>
      <c r="B2090" s="17" t="s">
        <v>68</v>
      </c>
      <c r="C2090" s="17">
        <v>0</v>
      </c>
      <c r="D2090" s="17">
        <v>0</v>
      </c>
      <c r="E2090" s="17" t="s">
        <v>55</v>
      </c>
      <c r="F2090" s="17" t="s">
        <v>107</v>
      </c>
      <c r="G2090" s="17" t="s">
        <v>3745</v>
      </c>
      <c r="H2090" s="17">
        <v>3116733727</v>
      </c>
      <c r="I2090" s="17" t="s">
        <v>71</v>
      </c>
      <c r="J2090" s="17" t="s">
        <v>59</v>
      </c>
      <c r="K2090" s="17" t="s">
        <v>97</v>
      </c>
      <c r="L2090" s="17" t="s">
        <v>111</v>
      </c>
      <c r="M2090" s="17" t="s">
        <v>112</v>
      </c>
      <c r="N2090" s="17" t="s">
        <v>75</v>
      </c>
      <c r="O2090" s="17">
        <v>20200210</v>
      </c>
      <c r="P2090" s="17">
        <v>20200304</v>
      </c>
      <c r="Q2090" s="17">
        <v>1180</v>
      </c>
      <c r="R2090" s="17">
        <v>27501769</v>
      </c>
      <c r="S2090" s="17" t="s">
        <v>76</v>
      </c>
      <c r="T2090" s="17" t="s">
        <v>63</v>
      </c>
      <c r="U2090" s="17" t="s">
        <v>91</v>
      </c>
      <c r="V2090" s="17">
        <f t="shared" si="574"/>
        <v>112.5</v>
      </c>
      <c r="W2090" s="17">
        <v>112500</v>
      </c>
      <c r="X2090" s="17" t="s">
        <v>64</v>
      </c>
      <c r="Y2090" s="17" t="s">
        <v>105</v>
      </c>
      <c r="Z2090" s="17">
        <v>20200609</v>
      </c>
      <c r="AA2090" s="17" t="s">
        <v>137</v>
      </c>
      <c r="AB2090" s="17">
        <v>1</v>
      </c>
      <c r="AC2090" s="17" t="str">
        <f>IFERROR(VLOOKUP(A2090,[1]Cruces!AJ:AK,2,0),VLOOKUP(CONCATENATE(X2090,AA2090),[1]Cruces!G:H,2,0))</f>
        <v>Solicitud de Obra</v>
      </c>
      <c r="AD2090" s="17">
        <f t="shared" si="560"/>
        <v>10</v>
      </c>
      <c r="AE2090" s="17">
        <f t="shared" si="561"/>
        <v>2</v>
      </c>
      <c r="AF2090" s="17">
        <f t="shared" si="562"/>
        <v>2020</v>
      </c>
      <c r="AG2090" s="17" t="str">
        <f>IFERROR(VLOOKUP(MID(A2090,2,4)*1,[1]Cruces!K:L,2,0),"Verificar")</f>
        <v>Atlántico Norte</v>
      </c>
      <c r="AH2090" s="17">
        <f t="shared" ca="1" si="563"/>
        <v>289</v>
      </c>
      <c r="AI2090" s="17" t="str">
        <f>IFERROR(VLOOKUP(U2090,[1]Cruces!$O$1:$P$6,2,0),"Sin Orden")</f>
        <v>Resuelta</v>
      </c>
      <c r="AJ2090" s="17">
        <f t="shared" si="564"/>
        <v>9</v>
      </c>
      <c r="AK2090" s="17">
        <f t="shared" si="565"/>
        <v>6</v>
      </c>
      <c r="AL2090" s="17">
        <f t="shared" si="566"/>
        <v>2020</v>
      </c>
      <c r="AM2090" s="17">
        <f t="shared" ca="1" si="567"/>
        <v>169</v>
      </c>
      <c r="AN2090" s="18">
        <f>IFERROR(VLOOKUP(R2090*1,'[1]Ordenes de Servicio'!G:K,5,0),"No Cruza")</f>
        <v>43972</v>
      </c>
      <c r="AO2090" s="17">
        <f t="shared" ca="1" si="568"/>
        <v>120</v>
      </c>
      <c r="AP2090" s="17">
        <f t="shared" si="569"/>
        <v>4</v>
      </c>
      <c r="AQ2090" s="17">
        <f t="shared" si="570"/>
        <v>3</v>
      </c>
      <c r="AR2090" s="17">
        <f t="shared" si="571"/>
        <v>2020</v>
      </c>
      <c r="AS2090" s="17">
        <f t="shared" ca="1" si="572"/>
        <v>266</v>
      </c>
      <c r="AT2090" s="17" t="str">
        <f t="shared" ca="1" si="575"/>
        <v>No</v>
      </c>
      <c r="AU2090" s="17">
        <f t="shared" si="573"/>
        <v>97</v>
      </c>
      <c r="AV2090" s="17" t="str">
        <f>+VLOOKUP(B2090,[1]Cruces!S:T,2,0)</f>
        <v>5. Consultoría / Adjudicación</v>
      </c>
    </row>
    <row r="2091" spans="1:48" hidden="1" x14ac:dyDescent="0.25">
      <c r="A2091" s="17" t="s">
        <v>3884</v>
      </c>
      <c r="B2091" s="17" t="s">
        <v>54</v>
      </c>
      <c r="C2091" s="17">
        <v>0</v>
      </c>
      <c r="D2091" s="17">
        <v>0</v>
      </c>
      <c r="E2091" s="17" t="s">
        <v>55</v>
      </c>
      <c r="F2091" s="17" t="s">
        <v>69</v>
      </c>
      <c r="G2091" s="17" t="s">
        <v>3885</v>
      </c>
      <c r="H2091" s="17">
        <v>0</v>
      </c>
      <c r="I2091" s="17" t="s">
        <v>71</v>
      </c>
      <c r="J2091" s="17" t="s">
        <v>59</v>
      </c>
      <c r="K2091" s="17" t="s">
        <v>97</v>
      </c>
      <c r="L2091" s="17" t="s">
        <v>141</v>
      </c>
      <c r="M2091" s="17" t="s">
        <v>142</v>
      </c>
      <c r="N2091" s="17" t="s">
        <v>62</v>
      </c>
      <c r="O2091" s="17">
        <v>20191122</v>
      </c>
      <c r="P2091" s="17">
        <v>20191123</v>
      </c>
      <c r="Q2091" s="17">
        <v>3160</v>
      </c>
      <c r="R2091" s="17">
        <v>26938660</v>
      </c>
      <c r="S2091" s="17" t="s">
        <v>100</v>
      </c>
      <c r="T2091" s="17" t="s">
        <v>63</v>
      </c>
      <c r="U2091" s="17" t="s">
        <v>91</v>
      </c>
      <c r="V2091" s="17">
        <f t="shared" si="574"/>
        <v>15</v>
      </c>
      <c r="W2091" s="17">
        <v>15000</v>
      </c>
      <c r="X2091" s="17" t="s">
        <v>64</v>
      </c>
      <c r="Y2091" s="17" t="s">
        <v>65</v>
      </c>
      <c r="Z2091" s="17">
        <v>20191123</v>
      </c>
      <c r="AA2091" s="17" t="s">
        <v>78</v>
      </c>
      <c r="AB2091" s="17">
        <v>1</v>
      </c>
      <c r="AC2091" s="17" t="str">
        <f>IFERROR(VLOOKUP(A2091,[1]Cruces!AJ:AK,2,0),VLOOKUP(CONCATENATE(X2091,AA2091),[1]Cruces!G:H,2,0))</f>
        <v>Solicitud de Obra</v>
      </c>
      <c r="AD2091" s="17">
        <f t="shared" si="560"/>
        <v>22</v>
      </c>
      <c r="AE2091" s="17">
        <f t="shared" si="561"/>
        <v>11</v>
      </c>
      <c r="AF2091" s="17">
        <f t="shared" si="562"/>
        <v>2019</v>
      </c>
      <c r="AG2091" s="17" t="str">
        <f>IFERROR(VLOOKUP(MID(A2091,2,4)*1,[1]Cruces!K:L,2,0),"Verificar")</f>
        <v>Verificar</v>
      </c>
      <c r="AH2091" s="17">
        <f t="shared" ca="1" si="563"/>
        <v>369</v>
      </c>
      <c r="AI2091" s="17" t="str">
        <f>IFERROR(VLOOKUP(U2091,[1]Cruces!$O$1:$P$6,2,0),"Sin Orden")</f>
        <v>Resuelta</v>
      </c>
      <c r="AJ2091" s="17">
        <f t="shared" si="564"/>
        <v>23</v>
      </c>
      <c r="AK2091" s="17">
        <f t="shared" si="565"/>
        <v>11</v>
      </c>
      <c r="AL2091" s="17">
        <f t="shared" si="566"/>
        <v>2019</v>
      </c>
      <c r="AM2091" s="17">
        <f t="shared" ca="1" si="567"/>
        <v>368</v>
      </c>
      <c r="AN2091" s="18" t="str">
        <f>IFERROR(VLOOKUP(R2091*1,'[1]Ordenes de Servicio'!G:K,5,0),"No Cruza")</f>
        <v>No Cruza</v>
      </c>
      <c r="AO2091" s="17">
        <f t="shared" ca="1" si="568"/>
        <v>1</v>
      </c>
      <c r="AP2091" s="17">
        <f t="shared" si="569"/>
        <v>23</v>
      </c>
      <c r="AQ2091" s="17">
        <f t="shared" si="570"/>
        <v>11</v>
      </c>
      <c r="AR2091" s="17">
        <f t="shared" si="571"/>
        <v>2019</v>
      </c>
      <c r="AS2091" s="17">
        <f t="shared" ca="1" si="572"/>
        <v>368</v>
      </c>
      <c r="AT2091" s="17" t="str">
        <f t="shared" ca="1" si="575"/>
        <v>Si</v>
      </c>
      <c r="AU2091" s="17">
        <f t="shared" si="573"/>
        <v>0</v>
      </c>
      <c r="AV2091" s="17" t="str">
        <f>+VLOOKUP(B2091,[1]Cruces!S:T,2,0)</f>
        <v>4. Presupuesto de Obra</v>
      </c>
    </row>
    <row r="2092" spans="1:48" hidden="1" x14ac:dyDescent="0.25">
      <c r="A2092" s="17" t="s">
        <v>3886</v>
      </c>
      <c r="B2092" s="17" t="s">
        <v>68</v>
      </c>
      <c r="C2092" s="17">
        <v>0</v>
      </c>
      <c r="D2092" s="17">
        <v>0</v>
      </c>
      <c r="E2092" s="17" t="s">
        <v>55</v>
      </c>
      <c r="F2092" s="17" t="s">
        <v>56</v>
      </c>
      <c r="G2092" s="17" t="s">
        <v>2313</v>
      </c>
      <c r="H2092" s="17">
        <v>0</v>
      </c>
      <c r="I2092" s="17" t="s">
        <v>165</v>
      </c>
      <c r="J2092" s="17" t="s">
        <v>59</v>
      </c>
      <c r="K2092" s="17" t="s">
        <v>2314</v>
      </c>
      <c r="L2092" s="17" t="s">
        <v>117</v>
      </c>
      <c r="M2092" s="17" t="s">
        <v>118</v>
      </c>
      <c r="N2092" s="17" t="s">
        <v>75</v>
      </c>
      <c r="O2092" s="17">
        <v>20190910</v>
      </c>
      <c r="P2092" s="17">
        <v>20191204</v>
      </c>
      <c r="Q2092" s="17">
        <v>9530</v>
      </c>
      <c r="R2092" s="17">
        <v>26723726</v>
      </c>
      <c r="S2092" s="17" t="s">
        <v>100</v>
      </c>
      <c r="T2092" s="17" t="s">
        <v>63</v>
      </c>
      <c r="U2092" s="17" t="s">
        <v>91</v>
      </c>
      <c r="V2092" s="17">
        <f t="shared" si="574"/>
        <v>500</v>
      </c>
      <c r="W2092" s="17">
        <v>500000</v>
      </c>
      <c r="X2092" s="17" t="s">
        <v>64</v>
      </c>
      <c r="Y2092" s="17" t="s">
        <v>136</v>
      </c>
      <c r="Z2092" s="17">
        <v>20191209</v>
      </c>
      <c r="AA2092" s="17" t="s">
        <v>101</v>
      </c>
      <c r="AB2092" s="17">
        <v>1</v>
      </c>
      <c r="AC2092" s="17" t="str">
        <f>IFERROR(VLOOKUP(A2092,[1]Cruces!AJ:AK,2,0),VLOOKUP(CONCATENATE(X2092,AA2092),[1]Cruces!G:H,2,0))</f>
        <v>Solicitud de Obra</v>
      </c>
      <c r="AD2092" s="17">
        <f t="shared" si="560"/>
        <v>10</v>
      </c>
      <c r="AE2092" s="17">
        <f t="shared" si="561"/>
        <v>9</v>
      </c>
      <c r="AF2092" s="17">
        <f t="shared" si="562"/>
        <v>2019</v>
      </c>
      <c r="AG2092" s="17" t="str">
        <f>IFERROR(VLOOKUP(MID(A2092,2,4)*1,[1]Cruces!K:L,2,0),"Verificar")</f>
        <v>Atlántico Norte</v>
      </c>
      <c r="AH2092" s="17">
        <f t="shared" ca="1" si="563"/>
        <v>442</v>
      </c>
      <c r="AI2092" s="17" t="str">
        <f>IFERROR(VLOOKUP(U2092,[1]Cruces!$O$1:$P$6,2,0),"Sin Orden")</f>
        <v>Resuelta</v>
      </c>
      <c r="AJ2092" s="17">
        <f t="shared" si="564"/>
        <v>9</v>
      </c>
      <c r="AK2092" s="17">
        <f t="shared" si="565"/>
        <v>12</v>
      </c>
      <c r="AL2092" s="17">
        <f t="shared" si="566"/>
        <v>2019</v>
      </c>
      <c r="AM2092" s="17">
        <f t="shared" ca="1" si="567"/>
        <v>352</v>
      </c>
      <c r="AN2092" s="18" t="str">
        <f>IFERROR(VLOOKUP(R2092*1,'[1]Ordenes de Servicio'!G:K,5,0),"No Cruza")</f>
        <v>No Cruza</v>
      </c>
      <c r="AO2092" s="17">
        <f t="shared" ca="1" si="568"/>
        <v>90</v>
      </c>
      <c r="AP2092" s="17">
        <f t="shared" si="569"/>
        <v>4</v>
      </c>
      <c r="AQ2092" s="17">
        <f t="shared" si="570"/>
        <v>12</v>
      </c>
      <c r="AR2092" s="17">
        <f t="shared" si="571"/>
        <v>2019</v>
      </c>
      <c r="AS2092" s="17">
        <f t="shared" ca="1" si="572"/>
        <v>357</v>
      </c>
      <c r="AT2092" s="17" t="str">
        <f t="shared" ca="1" si="575"/>
        <v>No</v>
      </c>
      <c r="AU2092" s="17">
        <f t="shared" si="573"/>
        <v>5</v>
      </c>
      <c r="AV2092" s="17" t="str">
        <f>+VLOOKUP(B2092,[1]Cruces!S:T,2,0)</f>
        <v>5. Consultoría / Adjudicación</v>
      </c>
    </row>
    <row r="2093" spans="1:48" hidden="1" x14ac:dyDescent="0.25">
      <c r="A2093" s="17" t="s">
        <v>3887</v>
      </c>
      <c r="B2093" s="17" t="s">
        <v>68</v>
      </c>
      <c r="C2093" s="17">
        <v>0</v>
      </c>
      <c r="D2093" s="17">
        <v>0</v>
      </c>
      <c r="E2093" s="17" t="s">
        <v>55</v>
      </c>
      <c r="F2093" s="17" t="s">
        <v>120</v>
      </c>
      <c r="G2093" s="17" t="s">
        <v>3888</v>
      </c>
      <c r="H2093" s="17">
        <v>0</v>
      </c>
      <c r="I2093" s="17" t="s">
        <v>357</v>
      </c>
      <c r="J2093" s="17" t="s">
        <v>59</v>
      </c>
      <c r="K2093" s="17" t="s">
        <v>3889</v>
      </c>
      <c r="L2093" s="17" t="s">
        <v>122</v>
      </c>
      <c r="M2093" s="17" t="s">
        <v>123</v>
      </c>
      <c r="N2093" s="17" t="s">
        <v>75</v>
      </c>
      <c r="O2093" s="17">
        <v>20180503</v>
      </c>
      <c r="P2093" s="17">
        <v>20180831</v>
      </c>
      <c r="Q2093" s="17">
        <v>1110</v>
      </c>
      <c r="R2093" s="17">
        <v>26340825</v>
      </c>
      <c r="S2093" s="17" t="s">
        <v>76</v>
      </c>
      <c r="T2093" s="17" t="s">
        <v>63</v>
      </c>
      <c r="U2093" s="17" t="s">
        <v>91</v>
      </c>
      <c r="V2093" s="17">
        <f t="shared" si="574"/>
        <v>75</v>
      </c>
      <c r="W2093" s="17">
        <v>75000</v>
      </c>
      <c r="X2093" s="17" t="s">
        <v>64</v>
      </c>
      <c r="Y2093" s="17" t="s">
        <v>136</v>
      </c>
      <c r="Z2093" s="17">
        <v>20181023</v>
      </c>
      <c r="AA2093" s="17" t="s">
        <v>78</v>
      </c>
      <c r="AB2093" s="17">
        <v>1</v>
      </c>
      <c r="AC2093" s="17" t="str">
        <f>IFERROR(VLOOKUP(A2093,[1]Cruces!AJ:AK,2,0),VLOOKUP(CONCATENATE(X2093,AA2093),[1]Cruces!G:H,2,0))</f>
        <v>Solicitud de Obra</v>
      </c>
      <c r="AD2093" s="17">
        <f t="shared" si="560"/>
        <v>3</v>
      </c>
      <c r="AE2093" s="17">
        <f t="shared" si="561"/>
        <v>5</v>
      </c>
      <c r="AF2093" s="17">
        <f t="shared" si="562"/>
        <v>2018</v>
      </c>
      <c r="AG2093" s="17" t="str">
        <f>IFERROR(VLOOKUP(MID(A2093,2,4)*1,[1]Cruces!K:L,2,0),"Verificar")</f>
        <v>Atlántico Norte</v>
      </c>
      <c r="AH2093" s="17">
        <f t="shared" ca="1" si="563"/>
        <v>937</v>
      </c>
      <c r="AI2093" s="17" t="str">
        <f>IFERROR(VLOOKUP(U2093,[1]Cruces!$O$1:$P$6,2,0),"Sin Orden")</f>
        <v>Resuelta</v>
      </c>
      <c r="AJ2093" s="17">
        <f t="shared" si="564"/>
        <v>23</v>
      </c>
      <c r="AK2093" s="17">
        <f t="shared" si="565"/>
        <v>10</v>
      </c>
      <c r="AL2093" s="17">
        <f t="shared" si="566"/>
        <v>2018</v>
      </c>
      <c r="AM2093" s="17">
        <f t="shared" ca="1" si="567"/>
        <v>764</v>
      </c>
      <c r="AN2093" s="18">
        <f>IFERROR(VLOOKUP(R2093*1,'[1]Ordenes de Servicio'!G:K,5,0),"No Cruza")</f>
        <v>43608</v>
      </c>
      <c r="AO2093" s="17">
        <f t="shared" ca="1" si="568"/>
        <v>173</v>
      </c>
      <c r="AP2093" s="17">
        <f t="shared" si="569"/>
        <v>31</v>
      </c>
      <c r="AQ2093" s="17">
        <f t="shared" si="570"/>
        <v>8</v>
      </c>
      <c r="AR2093" s="17">
        <f t="shared" si="571"/>
        <v>2018</v>
      </c>
      <c r="AS2093" s="17">
        <f t="shared" ca="1" si="572"/>
        <v>817</v>
      </c>
      <c r="AT2093" s="17" t="str">
        <f t="shared" ca="1" si="575"/>
        <v>Si</v>
      </c>
      <c r="AU2093" s="17">
        <f t="shared" si="573"/>
        <v>53</v>
      </c>
      <c r="AV2093" s="17" t="str">
        <f>+VLOOKUP(B2093,[1]Cruces!S:T,2,0)</f>
        <v>5. Consultoría / Adjudicación</v>
      </c>
    </row>
    <row r="2094" spans="1:48" hidden="1" x14ac:dyDescent="0.25">
      <c r="A2094" s="17" t="s">
        <v>3890</v>
      </c>
      <c r="B2094" s="17" t="s">
        <v>68</v>
      </c>
      <c r="C2094" s="17">
        <v>0</v>
      </c>
      <c r="D2094" s="17">
        <v>0</v>
      </c>
      <c r="E2094" s="17" t="s">
        <v>55</v>
      </c>
      <c r="F2094" s="17" t="s">
        <v>56</v>
      </c>
      <c r="G2094" s="17" t="s">
        <v>3891</v>
      </c>
      <c r="H2094" s="17">
        <v>0</v>
      </c>
      <c r="I2094" s="17" t="s">
        <v>71</v>
      </c>
      <c r="J2094" s="17" t="s">
        <v>59</v>
      </c>
      <c r="K2094" s="17" t="s">
        <v>3892</v>
      </c>
      <c r="L2094" s="17" t="s">
        <v>117</v>
      </c>
      <c r="M2094" s="17" t="s">
        <v>118</v>
      </c>
      <c r="N2094" s="17" t="s">
        <v>75</v>
      </c>
      <c r="O2094" s="17">
        <v>20191016</v>
      </c>
      <c r="P2094" s="17">
        <v>20200108</v>
      </c>
      <c r="Q2094" s="17">
        <v>1180</v>
      </c>
      <c r="R2094" s="17">
        <v>26832870</v>
      </c>
      <c r="S2094" s="17" t="s">
        <v>100</v>
      </c>
      <c r="T2094" s="17" t="s">
        <v>63</v>
      </c>
      <c r="U2094" s="17" t="s">
        <v>91</v>
      </c>
      <c r="V2094" s="17">
        <f t="shared" si="574"/>
        <v>800</v>
      </c>
      <c r="W2094" s="17">
        <v>800000</v>
      </c>
      <c r="X2094" s="17" t="s">
        <v>64</v>
      </c>
      <c r="Y2094" s="17" t="s">
        <v>136</v>
      </c>
      <c r="Z2094" s="17">
        <v>20200122</v>
      </c>
      <c r="AA2094" s="17" t="s">
        <v>101</v>
      </c>
      <c r="AB2094" s="17">
        <v>1</v>
      </c>
      <c r="AC2094" s="17" t="str">
        <f>IFERROR(VLOOKUP(A2094,[1]Cruces!AJ:AK,2,0),VLOOKUP(CONCATENATE(X2094,AA2094),[1]Cruces!G:H,2,0))</f>
        <v>Solicitud de Obra</v>
      </c>
      <c r="AD2094" s="17">
        <f t="shared" si="560"/>
        <v>16</v>
      </c>
      <c r="AE2094" s="17">
        <f t="shared" si="561"/>
        <v>10</v>
      </c>
      <c r="AF2094" s="17">
        <f t="shared" si="562"/>
        <v>2019</v>
      </c>
      <c r="AG2094" s="17" t="str">
        <f>IFERROR(VLOOKUP(MID(A2094,2,4)*1,[1]Cruces!K:L,2,0),"Verificar")</f>
        <v>Atlántico Norte</v>
      </c>
      <c r="AH2094" s="17">
        <f t="shared" ca="1" si="563"/>
        <v>406</v>
      </c>
      <c r="AI2094" s="17" t="str">
        <f>IFERROR(VLOOKUP(U2094,[1]Cruces!$O$1:$P$6,2,0),"Sin Orden")</f>
        <v>Resuelta</v>
      </c>
      <c r="AJ2094" s="17">
        <f t="shared" si="564"/>
        <v>22</v>
      </c>
      <c r="AK2094" s="17">
        <f t="shared" si="565"/>
        <v>1</v>
      </c>
      <c r="AL2094" s="17">
        <f t="shared" si="566"/>
        <v>2020</v>
      </c>
      <c r="AM2094" s="17">
        <f t="shared" ca="1" si="567"/>
        <v>308</v>
      </c>
      <c r="AN2094" s="18" t="str">
        <f>IFERROR(VLOOKUP(R2094*1,'[1]Ordenes de Servicio'!G:K,5,0),"No Cruza")</f>
        <v>No Cruza</v>
      </c>
      <c r="AO2094" s="17">
        <f t="shared" ca="1" si="568"/>
        <v>98</v>
      </c>
      <c r="AP2094" s="17">
        <f t="shared" si="569"/>
        <v>8</v>
      </c>
      <c r="AQ2094" s="17">
        <f t="shared" si="570"/>
        <v>1</v>
      </c>
      <c r="AR2094" s="17">
        <f t="shared" si="571"/>
        <v>2020</v>
      </c>
      <c r="AS2094" s="17">
        <f t="shared" ca="1" si="572"/>
        <v>322</v>
      </c>
      <c r="AT2094" s="17" t="str">
        <f t="shared" ca="1" si="575"/>
        <v>No</v>
      </c>
      <c r="AU2094" s="17">
        <f t="shared" si="573"/>
        <v>14</v>
      </c>
      <c r="AV2094" s="17" t="str">
        <f>+VLOOKUP(B2094,[1]Cruces!S:T,2,0)</f>
        <v>5. Consultoría / Adjudicación</v>
      </c>
    </row>
    <row r="2095" spans="1:48" hidden="1" x14ac:dyDescent="0.25">
      <c r="A2095" s="17" t="s">
        <v>9055</v>
      </c>
      <c r="B2095" s="17" t="s">
        <v>1943</v>
      </c>
      <c r="C2095" s="17">
        <v>0</v>
      </c>
      <c r="D2095" s="17">
        <v>0</v>
      </c>
      <c r="E2095" s="17" t="s">
        <v>55</v>
      </c>
      <c r="F2095" s="17" t="s">
        <v>5366</v>
      </c>
      <c r="G2095" s="17" t="s">
        <v>9056</v>
      </c>
      <c r="H2095" s="17">
        <v>302549995</v>
      </c>
      <c r="I2095" s="17" t="s">
        <v>71</v>
      </c>
      <c r="J2095" s="17" t="s">
        <v>59</v>
      </c>
      <c r="K2095" s="17" t="s">
        <v>9057</v>
      </c>
      <c r="L2095" s="17" t="s">
        <v>5368</v>
      </c>
      <c r="M2095" s="17" t="s">
        <v>5369</v>
      </c>
      <c r="N2095" s="17" t="s">
        <v>1946</v>
      </c>
      <c r="O2095" s="17">
        <v>20201109</v>
      </c>
      <c r="P2095" s="17">
        <v>20201118</v>
      </c>
      <c r="Q2095" s="17">
        <v>1170</v>
      </c>
      <c r="R2095" s="17">
        <v>28288113</v>
      </c>
      <c r="S2095" s="17" t="s">
        <v>6601</v>
      </c>
      <c r="T2095" s="17" t="s">
        <v>63</v>
      </c>
      <c r="U2095" s="17" t="s">
        <v>77</v>
      </c>
      <c r="V2095" s="17">
        <f t="shared" si="574"/>
        <v>3</v>
      </c>
      <c r="W2095" s="17">
        <v>3000</v>
      </c>
      <c r="X2095" s="17" t="s">
        <v>7065</v>
      </c>
      <c r="Y2095" s="17" t="s">
        <v>1943</v>
      </c>
      <c r="Z2095" s="17">
        <v>20201118</v>
      </c>
      <c r="AA2095" s="17" t="s">
        <v>1947</v>
      </c>
      <c r="AB2095" s="17">
        <v>1</v>
      </c>
      <c r="AC2095" s="17" t="str">
        <f>IFERROR(VLOOKUP(A2095,[1]Cruces!AJ:AK,2,0),VLOOKUP(CONCATENATE(X2095,AA2095),[1]Cruces!G:H,2,0))</f>
        <v>Solicitud por BT</v>
      </c>
      <c r="AD2095" s="17">
        <f t="shared" si="560"/>
        <v>9</v>
      </c>
      <c r="AE2095" s="17">
        <f t="shared" si="561"/>
        <v>11</v>
      </c>
      <c r="AF2095" s="17">
        <f t="shared" si="562"/>
        <v>2020</v>
      </c>
      <c r="AG2095" s="17" t="str">
        <f>IFERROR(VLOOKUP(MID(A2095,2,4)*1,[1]Cruces!K:L,2,0),"Verificar")</f>
        <v>Atlántico Norte</v>
      </c>
      <c r="AH2095" s="17">
        <f t="shared" ca="1" si="563"/>
        <v>16</v>
      </c>
      <c r="AI2095" s="17" t="str">
        <f>IFERROR(VLOOKUP(U2095,[1]Cruces!$O$1:$P$6,2,0),"Sin Orden")</f>
        <v>Pendiente</v>
      </c>
      <c r="AJ2095" s="17">
        <f t="shared" si="564"/>
        <v>18</v>
      </c>
      <c r="AK2095" s="17">
        <f t="shared" si="565"/>
        <v>11</v>
      </c>
      <c r="AL2095" s="17">
        <f t="shared" si="566"/>
        <v>2020</v>
      </c>
      <c r="AM2095" s="17">
        <f t="shared" ca="1" si="567"/>
        <v>7</v>
      </c>
      <c r="AN2095" s="18" t="str">
        <f>IFERROR(VLOOKUP(R2095*1,'[1]Ordenes de Servicio'!G:K,5,0),"No Cruza")</f>
        <v>No Cruza</v>
      </c>
      <c r="AO2095" s="17">
        <f t="shared" ca="1" si="568"/>
        <v>7</v>
      </c>
      <c r="AP2095" s="17">
        <f t="shared" si="569"/>
        <v>18</v>
      </c>
      <c r="AQ2095" s="17">
        <f t="shared" si="570"/>
        <v>11</v>
      </c>
      <c r="AR2095" s="17">
        <f t="shared" si="571"/>
        <v>2020</v>
      </c>
      <c r="AS2095" s="17">
        <f t="shared" ca="1" si="572"/>
        <v>7</v>
      </c>
      <c r="AT2095" s="17" t="str">
        <f t="shared" ca="1" si="575"/>
        <v>No</v>
      </c>
      <c r="AU2095" s="17">
        <f t="shared" si="573"/>
        <v>0</v>
      </c>
      <c r="AV2095" s="17" t="str">
        <f>+VLOOKUP(B2095,[1]Cruces!S:T,2,0)</f>
        <v>7. Ejecución en Campo OS BT</v>
      </c>
    </row>
    <row r="2096" spans="1:48" x14ac:dyDescent="0.25">
      <c r="A2096" s="17" t="s">
        <v>9058</v>
      </c>
      <c r="B2096" s="17" t="s">
        <v>7266</v>
      </c>
      <c r="C2096" s="17">
        <v>3864266</v>
      </c>
      <c r="D2096" s="17">
        <v>20684947</v>
      </c>
      <c r="E2096" s="17" t="s">
        <v>93</v>
      </c>
      <c r="F2096" s="17" t="s">
        <v>7936</v>
      </c>
      <c r="G2096" s="17" t="s">
        <v>9059</v>
      </c>
      <c r="H2096" s="17">
        <v>0</v>
      </c>
      <c r="I2096" s="17" t="s">
        <v>71</v>
      </c>
      <c r="J2096" s="17" t="s">
        <v>9060</v>
      </c>
      <c r="K2096" s="17" t="s">
        <v>97</v>
      </c>
      <c r="L2096" s="17" t="s">
        <v>7998</v>
      </c>
      <c r="M2096" s="17" t="s">
        <v>7999</v>
      </c>
      <c r="N2096" s="17" t="s">
        <v>7268</v>
      </c>
      <c r="O2096" s="17">
        <v>20201118</v>
      </c>
      <c r="P2096" s="17">
        <v>20201121</v>
      </c>
      <c r="Q2096" s="17">
        <v>3440</v>
      </c>
      <c r="R2096" s="17">
        <v>28288750</v>
      </c>
      <c r="S2096" s="17" t="s">
        <v>7072</v>
      </c>
      <c r="T2096" s="17" t="s">
        <v>63</v>
      </c>
      <c r="U2096" s="17" t="s">
        <v>91</v>
      </c>
      <c r="V2096" s="17">
        <f t="shared" si="574"/>
        <v>3</v>
      </c>
      <c r="W2096" s="17">
        <v>3000</v>
      </c>
      <c r="X2096" s="17" t="s">
        <v>89</v>
      </c>
      <c r="Y2096" s="17" t="s">
        <v>7266</v>
      </c>
      <c r="Z2096" s="17">
        <v>20201121</v>
      </c>
      <c r="AA2096" s="17" t="s">
        <v>1947</v>
      </c>
      <c r="AB2096" s="17">
        <v>1</v>
      </c>
      <c r="AC2096" s="17" t="str">
        <f>IFERROR(VLOOKUP(A2096,[1]Cruces!AJ:AK,2,0),VLOOKUP(CONCATENATE(X2096,AA2096),[1]Cruces!G:H,2,0))</f>
        <v>Solicitud por BT</v>
      </c>
      <c r="AD2096" s="17">
        <f t="shared" si="560"/>
        <v>18</v>
      </c>
      <c r="AE2096" s="17">
        <f t="shared" si="561"/>
        <v>11</v>
      </c>
      <c r="AF2096" s="17">
        <f t="shared" si="562"/>
        <v>2020</v>
      </c>
      <c r="AG2096" s="17" t="str">
        <f>IFERROR(VLOOKUP(MID(A2096,2,4)*1,[1]Cruces!K:L,2,0),"Verificar")</f>
        <v>Magdalena</v>
      </c>
      <c r="AH2096" s="17">
        <f t="shared" ca="1" si="563"/>
        <v>7</v>
      </c>
      <c r="AI2096" s="17" t="str">
        <f>IFERROR(VLOOKUP(U2096,[1]Cruces!$O$1:$P$6,2,0),"Sin Orden")</f>
        <v>Resuelta</v>
      </c>
      <c r="AJ2096" s="17">
        <f t="shared" si="564"/>
        <v>21</v>
      </c>
      <c r="AK2096" s="17">
        <f t="shared" si="565"/>
        <v>11</v>
      </c>
      <c r="AL2096" s="17">
        <f t="shared" si="566"/>
        <v>2020</v>
      </c>
      <c r="AM2096" s="17">
        <f t="shared" ca="1" si="567"/>
        <v>4</v>
      </c>
      <c r="AN2096" s="18" t="str">
        <f>IFERROR(VLOOKUP(R2096*1,'[1]Ordenes de Servicio'!G:K,5,0),"No Cruza")</f>
        <v>No Cruza</v>
      </c>
      <c r="AO2096" s="17">
        <f t="shared" ca="1" si="568"/>
        <v>3</v>
      </c>
      <c r="AP2096" s="17">
        <f t="shared" si="569"/>
        <v>21</v>
      </c>
      <c r="AQ2096" s="17">
        <f t="shared" si="570"/>
        <v>11</v>
      </c>
      <c r="AR2096" s="17">
        <f t="shared" si="571"/>
        <v>2020</v>
      </c>
      <c r="AS2096" s="17">
        <f t="shared" ca="1" si="572"/>
        <v>4</v>
      </c>
      <c r="AT2096" s="17" t="str">
        <f t="shared" ca="1" si="575"/>
        <v>No</v>
      </c>
      <c r="AU2096" s="17">
        <f t="shared" si="573"/>
        <v>0</v>
      </c>
      <c r="AV2096" s="17" t="str">
        <f>+VLOOKUP(B2096,[1]Cruces!S:T,2,0)</f>
        <v>9. Contratación</v>
      </c>
    </row>
    <row r="2097" spans="1:48" hidden="1" x14ac:dyDescent="0.25">
      <c r="A2097" s="17" t="s">
        <v>3893</v>
      </c>
      <c r="B2097" s="17" t="s">
        <v>54</v>
      </c>
      <c r="C2097" s="17">
        <v>0</v>
      </c>
      <c r="D2097" s="17">
        <v>0</v>
      </c>
      <c r="E2097" s="17" t="s">
        <v>55</v>
      </c>
      <c r="F2097" s="17" t="s">
        <v>126</v>
      </c>
      <c r="G2097" s="17" t="s">
        <v>3894</v>
      </c>
      <c r="H2097" s="17">
        <v>0</v>
      </c>
      <c r="I2097" s="17" t="s">
        <v>71</v>
      </c>
      <c r="J2097" s="17" t="s">
        <v>59</v>
      </c>
      <c r="K2097" s="17" t="s">
        <v>3895</v>
      </c>
      <c r="L2097" s="17" t="s">
        <v>129</v>
      </c>
      <c r="M2097" s="17" t="s">
        <v>130</v>
      </c>
      <c r="N2097" s="17" t="s">
        <v>62</v>
      </c>
      <c r="O2097" s="17">
        <v>20201019</v>
      </c>
      <c r="P2097" s="17">
        <v>20201029</v>
      </c>
      <c r="Q2097" s="17">
        <v>9332</v>
      </c>
      <c r="R2097" s="17">
        <v>28239976</v>
      </c>
      <c r="S2097" s="17" t="s">
        <v>100</v>
      </c>
      <c r="T2097" s="17" t="s">
        <v>63</v>
      </c>
      <c r="U2097" s="17" t="s">
        <v>91</v>
      </c>
      <c r="V2097" s="17">
        <f t="shared" si="574"/>
        <v>15</v>
      </c>
      <c r="W2097" s="17">
        <v>15000</v>
      </c>
      <c r="X2097" s="17" t="s">
        <v>64</v>
      </c>
      <c r="Y2097" s="17" t="s">
        <v>65</v>
      </c>
      <c r="Z2097" s="17">
        <v>20201029</v>
      </c>
      <c r="AA2097" s="17" t="s">
        <v>78</v>
      </c>
      <c r="AB2097" s="17">
        <v>1</v>
      </c>
      <c r="AC2097" s="17" t="str">
        <f>IFERROR(VLOOKUP(A2097,[1]Cruces!AJ:AK,2,0),VLOOKUP(CONCATENATE(X2097,AA2097),[1]Cruces!G:H,2,0))</f>
        <v>Solicitud de Obra</v>
      </c>
      <c r="AD2097" s="17">
        <f t="shared" si="560"/>
        <v>19</v>
      </c>
      <c r="AE2097" s="17">
        <f t="shared" si="561"/>
        <v>10</v>
      </c>
      <c r="AF2097" s="17">
        <f t="shared" si="562"/>
        <v>2020</v>
      </c>
      <c r="AG2097" s="17" t="str">
        <f>IFERROR(VLOOKUP(MID(A2097,2,4)*1,[1]Cruces!K:L,2,0),"Verificar")</f>
        <v>Guajira</v>
      </c>
      <c r="AH2097" s="17">
        <f t="shared" ca="1" si="563"/>
        <v>37</v>
      </c>
      <c r="AI2097" s="17" t="str">
        <f>IFERROR(VLOOKUP(U2097,[1]Cruces!$O$1:$P$6,2,0),"Sin Orden")</f>
        <v>Resuelta</v>
      </c>
      <c r="AJ2097" s="17">
        <f t="shared" si="564"/>
        <v>29</v>
      </c>
      <c r="AK2097" s="17">
        <f t="shared" si="565"/>
        <v>10</v>
      </c>
      <c r="AL2097" s="17">
        <f t="shared" si="566"/>
        <v>2020</v>
      </c>
      <c r="AM2097" s="17">
        <f t="shared" ca="1" si="567"/>
        <v>27</v>
      </c>
      <c r="AN2097" s="18" t="str">
        <f>IFERROR(VLOOKUP(R2097*1,'[1]Ordenes de Servicio'!G:K,5,0),"No Cruza")</f>
        <v>No Cruza</v>
      </c>
      <c r="AO2097" s="17">
        <f t="shared" ca="1" si="568"/>
        <v>10</v>
      </c>
      <c r="AP2097" s="17">
        <f t="shared" si="569"/>
        <v>29</v>
      </c>
      <c r="AQ2097" s="17">
        <f t="shared" si="570"/>
        <v>10</v>
      </c>
      <c r="AR2097" s="17">
        <f t="shared" si="571"/>
        <v>2020</v>
      </c>
      <c r="AS2097" s="17">
        <f t="shared" ca="1" si="572"/>
        <v>27</v>
      </c>
      <c r="AT2097" s="17" t="str">
        <f t="shared" ca="1" si="575"/>
        <v>No</v>
      </c>
      <c r="AU2097" s="17">
        <f t="shared" si="573"/>
        <v>0</v>
      </c>
      <c r="AV2097" s="17" t="str">
        <f>+VLOOKUP(B2097,[1]Cruces!S:T,2,0)</f>
        <v>4. Presupuesto de Obra</v>
      </c>
    </row>
    <row r="2098" spans="1:48" hidden="1" x14ac:dyDescent="0.25">
      <c r="A2098" s="17" t="s">
        <v>3896</v>
      </c>
      <c r="B2098" s="17" t="s">
        <v>68</v>
      </c>
      <c r="C2098" s="17">
        <v>0</v>
      </c>
      <c r="D2098" s="17">
        <v>0</v>
      </c>
      <c r="E2098" s="17" t="s">
        <v>55</v>
      </c>
      <c r="F2098" s="17" t="s">
        <v>126</v>
      </c>
      <c r="G2098" s="17" t="s">
        <v>3897</v>
      </c>
      <c r="H2098" s="17">
        <v>0</v>
      </c>
      <c r="I2098" s="17" t="s">
        <v>446</v>
      </c>
      <c r="J2098" s="17" t="s">
        <v>59</v>
      </c>
      <c r="K2098" s="17" t="s">
        <v>3898</v>
      </c>
      <c r="L2098" s="17" t="s">
        <v>129</v>
      </c>
      <c r="M2098" s="17" t="s">
        <v>130</v>
      </c>
      <c r="N2098" s="17" t="s">
        <v>75</v>
      </c>
      <c r="O2098" s="17">
        <v>20200324</v>
      </c>
      <c r="P2098" s="17">
        <v>20201106</v>
      </c>
      <c r="Q2098" s="17">
        <v>3310</v>
      </c>
      <c r="R2098" s="17">
        <v>27293107</v>
      </c>
      <c r="S2098" s="17" t="s">
        <v>100</v>
      </c>
      <c r="T2098" s="17" t="s">
        <v>63</v>
      </c>
      <c r="U2098" s="17" t="s">
        <v>91</v>
      </c>
      <c r="V2098" s="17">
        <f t="shared" si="574"/>
        <v>112.5</v>
      </c>
      <c r="W2098" s="17">
        <v>112500</v>
      </c>
      <c r="X2098" s="17" t="s">
        <v>64</v>
      </c>
      <c r="Y2098" s="17" t="s">
        <v>136</v>
      </c>
      <c r="Z2098" s="17">
        <v>20201120</v>
      </c>
      <c r="AA2098" s="17" t="s">
        <v>78</v>
      </c>
      <c r="AB2098" s="17">
        <v>1</v>
      </c>
      <c r="AC2098" s="17" t="str">
        <f>IFERROR(VLOOKUP(A2098,[1]Cruces!AJ:AK,2,0),VLOOKUP(CONCATENATE(X2098,AA2098),[1]Cruces!G:H,2,0))</f>
        <v>Solicitud de Obra</v>
      </c>
      <c r="AD2098" s="17">
        <f t="shared" si="560"/>
        <v>24</v>
      </c>
      <c r="AE2098" s="17">
        <f t="shared" si="561"/>
        <v>3</v>
      </c>
      <c r="AF2098" s="17">
        <f t="shared" si="562"/>
        <v>2020</v>
      </c>
      <c r="AG2098" s="17" t="str">
        <f>IFERROR(VLOOKUP(MID(A2098,2,4)*1,[1]Cruces!K:L,2,0),"Verificar")</f>
        <v>Guajira</v>
      </c>
      <c r="AH2098" s="17">
        <f t="shared" ca="1" si="563"/>
        <v>246</v>
      </c>
      <c r="AI2098" s="17" t="str">
        <f>IFERROR(VLOOKUP(U2098,[1]Cruces!$O$1:$P$6,2,0),"Sin Orden")</f>
        <v>Resuelta</v>
      </c>
      <c r="AJ2098" s="17">
        <f t="shared" si="564"/>
        <v>20</v>
      </c>
      <c r="AK2098" s="17">
        <f t="shared" si="565"/>
        <v>11</v>
      </c>
      <c r="AL2098" s="17">
        <f t="shared" si="566"/>
        <v>2020</v>
      </c>
      <c r="AM2098" s="17">
        <f t="shared" ca="1" si="567"/>
        <v>5</v>
      </c>
      <c r="AN2098" s="18" t="str">
        <f>IFERROR(VLOOKUP(R2098*1,'[1]Ordenes de Servicio'!G:K,5,0),"No Cruza")</f>
        <v>No Cruza</v>
      </c>
      <c r="AO2098" s="17">
        <f t="shared" ca="1" si="568"/>
        <v>241</v>
      </c>
      <c r="AP2098" s="17">
        <f t="shared" si="569"/>
        <v>6</v>
      </c>
      <c r="AQ2098" s="17">
        <f t="shared" si="570"/>
        <v>11</v>
      </c>
      <c r="AR2098" s="17">
        <f t="shared" si="571"/>
        <v>2020</v>
      </c>
      <c r="AS2098" s="17">
        <f t="shared" ca="1" si="572"/>
        <v>19</v>
      </c>
      <c r="AT2098" s="17" t="str">
        <f t="shared" ca="1" si="575"/>
        <v>No</v>
      </c>
      <c r="AU2098" s="17">
        <f t="shared" si="573"/>
        <v>14</v>
      </c>
      <c r="AV2098" s="17" t="str">
        <f>+VLOOKUP(B2098,[1]Cruces!S:T,2,0)</f>
        <v>5. Consultoría / Adjudicación</v>
      </c>
    </row>
    <row r="2099" spans="1:48" hidden="1" x14ac:dyDescent="0.25">
      <c r="A2099" s="17" t="s">
        <v>9061</v>
      </c>
      <c r="B2099" s="17" t="s">
        <v>569</v>
      </c>
      <c r="C2099" s="17">
        <v>0</v>
      </c>
      <c r="D2099" s="17">
        <v>0</v>
      </c>
      <c r="E2099" s="17" t="s">
        <v>55</v>
      </c>
      <c r="F2099" s="17" t="s">
        <v>7098</v>
      </c>
      <c r="G2099" s="17" t="s">
        <v>9062</v>
      </c>
      <c r="H2099" s="17">
        <v>3135530604</v>
      </c>
      <c r="I2099" s="17" t="s">
        <v>71</v>
      </c>
      <c r="J2099" s="17" t="s">
        <v>59</v>
      </c>
      <c r="K2099" s="17" t="s">
        <v>9063</v>
      </c>
      <c r="L2099" s="17" t="s">
        <v>7101</v>
      </c>
      <c r="M2099" s="17" t="s">
        <v>7102</v>
      </c>
      <c r="N2099" s="17" t="s">
        <v>572</v>
      </c>
      <c r="O2099" s="17">
        <v>20201028</v>
      </c>
      <c r="P2099" s="17">
        <v>20201028</v>
      </c>
      <c r="Q2099" s="17">
        <v>1110</v>
      </c>
      <c r="R2099" s="17">
        <v>0</v>
      </c>
      <c r="S2099" s="17"/>
      <c r="T2099" s="17" t="s">
        <v>63</v>
      </c>
      <c r="U2099" s="17"/>
      <c r="V2099" s="17">
        <f t="shared" si="574"/>
        <v>1.9</v>
      </c>
      <c r="W2099" s="17">
        <v>1900</v>
      </c>
      <c r="X2099" s="17" t="s">
        <v>7065</v>
      </c>
      <c r="Y2099" s="17" t="s">
        <v>569</v>
      </c>
      <c r="Z2099" s="17">
        <v>20201028</v>
      </c>
      <c r="AA2099" s="17" t="s">
        <v>1947</v>
      </c>
      <c r="AB2099" s="17">
        <v>1</v>
      </c>
      <c r="AC2099" s="17" t="str">
        <f>IFERROR(VLOOKUP(A2099,[1]Cruces!AJ:AK,2,0),VLOOKUP(CONCATENATE(X2099,AA2099),[1]Cruces!G:H,2,0))</f>
        <v>Solicitud por BT</v>
      </c>
      <c r="AD2099" s="17">
        <f t="shared" si="560"/>
        <v>28</v>
      </c>
      <c r="AE2099" s="17">
        <f t="shared" si="561"/>
        <v>10</v>
      </c>
      <c r="AF2099" s="17">
        <f t="shared" si="562"/>
        <v>2020</v>
      </c>
      <c r="AG2099" s="17" t="str">
        <f>IFERROR(VLOOKUP(MID(A2099,2,4)*1,[1]Cruces!K:L,2,0),"Verificar")</f>
        <v>Atlántico Norte</v>
      </c>
      <c r="AH2099" s="17">
        <f t="shared" ca="1" si="563"/>
        <v>28</v>
      </c>
      <c r="AI2099" s="17" t="str">
        <f>IFERROR(VLOOKUP(U2099,[1]Cruces!$O$1:$P$6,2,0),"Sin Orden")</f>
        <v>Sin Orden</v>
      </c>
      <c r="AJ2099" s="17">
        <f t="shared" si="564"/>
        <v>28</v>
      </c>
      <c r="AK2099" s="17">
        <f t="shared" si="565"/>
        <v>10</v>
      </c>
      <c r="AL2099" s="17">
        <f t="shared" si="566"/>
        <v>2020</v>
      </c>
      <c r="AM2099" s="17">
        <f t="shared" ca="1" si="567"/>
        <v>28</v>
      </c>
      <c r="AN2099" s="18" t="str">
        <f>IFERROR(VLOOKUP(R2099*1,'[1]Ordenes de Servicio'!G:K,5,0),"No Cruza")</f>
        <v>No Cruza</v>
      </c>
      <c r="AO2099" s="17">
        <f t="shared" ca="1" si="568"/>
        <v>28</v>
      </c>
      <c r="AP2099" s="17">
        <f t="shared" si="569"/>
        <v>28</v>
      </c>
      <c r="AQ2099" s="17">
        <f t="shared" si="570"/>
        <v>10</v>
      </c>
      <c r="AR2099" s="17">
        <f t="shared" si="571"/>
        <v>2020</v>
      </c>
      <c r="AS2099" s="17">
        <f t="shared" ca="1" si="572"/>
        <v>28</v>
      </c>
      <c r="AT2099" s="17" t="str">
        <f t="shared" ca="1" si="575"/>
        <v>No</v>
      </c>
      <c r="AU2099" s="17">
        <f t="shared" si="573"/>
        <v>0</v>
      </c>
      <c r="AV2099" s="17" t="str">
        <f>+VLOOKUP(B2099,[1]Cruces!S:T,2,0)</f>
        <v>1. Solicitud</v>
      </c>
    </row>
    <row r="2100" spans="1:48" hidden="1" x14ac:dyDescent="0.25">
      <c r="A2100" s="17" t="s">
        <v>9064</v>
      </c>
      <c r="B2100" s="17" t="s">
        <v>6595</v>
      </c>
      <c r="C2100" s="17">
        <v>0</v>
      </c>
      <c r="D2100" s="17">
        <v>0</v>
      </c>
      <c r="E2100" s="17" t="s">
        <v>55</v>
      </c>
      <c r="F2100" s="17" t="s">
        <v>7082</v>
      </c>
      <c r="G2100" s="17" t="s">
        <v>9065</v>
      </c>
      <c r="H2100" s="17">
        <v>3152367817</v>
      </c>
      <c r="I2100" s="17" t="s">
        <v>71</v>
      </c>
      <c r="J2100" s="17" t="s">
        <v>59</v>
      </c>
      <c r="K2100" s="17" t="s">
        <v>97</v>
      </c>
      <c r="L2100" s="17" t="s">
        <v>7260</v>
      </c>
      <c r="M2100" s="17" t="s">
        <v>7261</v>
      </c>
      <c r="N2100" s="17" t="s">
        <v>6600</v>
      </c>
      <c r="O2100" s="17">
        <v>20201109</v>
      </c>
      <c r="P2100" s="17">
        <v>20201112</v>
      </c>
      <c r="Q2100" s="17">
        <v>1110</v>
      </c>
      <c r="R2100" s="17">
        <v>28275791</v>
      </c>
      <c r="S2100" s="17" t="s">
        <v>6601</v>
      </c>
      <c r="T2100" s="17" t="s">
        <v>63</v>
      </c>
      <c r="U2100" s="17" t="s">
        <v>91</v>
      </c>
      <c r="V2100" s="17">
        <f t="shared" si="574"/>
        <v>3</v>
      </c>
      <c r="W2100" s="17">
        <v>3000</v>
      </c>
      <c r="X2100" s="17" t="s">
        <v>7065</v>
      </c>
      <c r="Y2100" s="17" t="s">
        <v>6595</v>
      </c>
      <c r="Z2100" s="17">
        <v>20201112</v>
      </c>
      <c r="AA2100" s="17" t="s">
        <v>1947</v>
      </c>
      <c r="AB2100" s="17">
        <v>1</v>
      </c>
      <c r="AC2100" s="17" t="str">
        <f>IFERROR(VLOOKUP(A2100,[1]Cruces!AJ:AK,2,0),VLOOKUP(CONCATENATE(X2100,AA2100),[1]Cruces!G:H,2,0))</f>
        <v>Solicitud por BT</v>
      </c>
      <c r="AD2100" s="17">
        <f t="shared" si="560"/>
        <v>9</v>
      </c>
      <c r="AE2100" s="17">
        <f t="shared" si="561"/>
        <v>11</v>
      </c>
      <c r="AF2100" s="17">
        <f t="shared" si="562"/>
        <v>2020</v>
      </c>
      <c r="AG2100" s="17" t="str">
        <f>IFERROR(VLOOKUP(MID(A2100,2,4)*1,[1]Cruces!K:L,2,0),"Verificar")</f>
        <v>Atlántico Norte</v>
      </c>
      <c r="AH2100" s="17">
        <f t="shared" ca="1" si="563"/>
        <v>16</v>
      </c>
      <c r="AI2100" s="17" t="str">
        <f>IFERROR(VLOOKUP(U2100,[1]Cruces!$O$1:$P$6,2,0),"Sin Orden")</f>
        <v>Resuelta</v>
      </c>
      <c r="AJ2100" s="17">
        <f t="shared" si="564"/>
        <v>12</v>
      </c>
      <c r="AK2100" s="17">
        <f t="shared" si="565"/>
        <v>11</v>
      </c>
      <c r="AL2100" s="17">
        <f t="shared" si="566"/>
        <v>2020</v>
      </c>
      <c r="AM2100" s="17">
        <f t="shared" ca="1" si="567"/>
        <v>13</v>
      </c>
      <c r="AN2100" s="18" t="str">
        <f>IFERROR(VLOOKUP(R2100*1,'[1]Ordenes de Servicio'!G:K,5,0),"No Cruza")</f>
        <v>No Cruza</v>
      </c>
      <c r="AO2100" s="17">
        <f t="shared" ca="1" si="568"/>
        <v>3</v>
      </c>
      <c r="AP2100" s="17">
        <f t="shared" si="569"/>
        <v>12</v>
      </c>
      <c r="AQ2100" s="17">
        <f t="shared" si="570"/>
        <v>11</v>
      </c>
      <c r="AR2100" s="17">
        <f t="shared" si="571"/>
        <v>2020</v>
      </c>
      <c r="AS2100" s="17">
        <f t="shared" ca="1" si="572"/>
        <v>13</v>
      </c>
      <c r="AT2100" s="17" t="str">
        <f t="shared" ca="1" si="575"/>
        <v>No</v>
      </c>
      <c r="AU2100" s="17">
        <f t="shared" si="573"/>
        <v>0</v>
      </c>
      <c r="AV2100" s="17" t="str">
        <f>+VLOOKUP(B2100,[1]Cruces!S:T,2,0)</f>
        <v>7. Ejecución en Campo OS BT</v>
      </c>
    </row>
    <row r="2101" spans="1:48" hidden="1" x14ac:dyDescent="0.25">
      <c r="A2101" s="17" t="s">
        <v>9066</v>
      </c>
      <c r="B2101" s="17" t="s">
        <v>1943</v>
      </c>
      <c r="C2101" s="17">
        <v>3814374</v>
      </c>
      <c r="D2101" s="17">
        <v>20703232</v>
      </c>
      <c r="E2101" s="17" t="s">
        <v>93</v>
      </c>
      <c r="F2101" s="17" t="s">
        <v>7717</v>
      </c>
      <c r="G2101" s="17" t="s">
        <v>9067</v>
      </c>
      <c r="H2101" s="17">
        <v>3138176394</v>
      </c>
      <c r="I2101" s="17" t="s">
        <v>71</v>
      </c>
      <c r="J2101" s="17" t="s">
        <v>9068</v>
      </c>
      <c r="K2101" s="17" t="s">
        <v>9069</v>
      </c>
      <c r="L2101" s="17" t="s">
        <v>9070</v>
      </c>
      <c r="M2101" s="17" t="s">
        <v>9071</v>
      </c>
      <c r="N2101" s="17" t="s">
        <v>1946</v>
      </c>
      <c r="O2101" s="17">
        <v>20201112</v>
      </c>
      <c r="P2101" s="17">
        <v>20201118</v>
      </c>
      <c r="Q2101" s="17">
        <v>3470</v>
      </c>
      <c r="R2101" s="17">
        <v>28287579</v>
      </c>
      <c r="S2101" s="17" t="s">
        <v>7072</v>
      </c>
      <c r="T2101" s="17" t="s">
        <v>63</v>
      </c>
      <c r="U2101" s="17" t="s">
        <v>77</v>
      </c>
      <c r="V2101" s="17">
        <f t="shared" si="574"/>
        <v>1</v>
      </c>
      <c r="W2101" s="17">
        <v>1000</v>
      </c>
      <c r="X2101" s="17" t="s">
        <v>89</v>
      </c>
      <c r="Y2101" s="17" t="s">
        <v>1943</v>
      </c>
      <c r="Z2101" s="17">
        <v>20201118</v>
      </c>
      <c r="AA2101" s="17" t="s">
        <v>1947</v>
      </c>
      <c r="AB2101" s="17">
        <v>1</v>
      </c>
      <c r="AC2101" s="17" t="str">
        <f>IFERROR(VLOOKUP(A2101,[1]Cruces!AJ:AK,2,0),VLOOKUP(CONCATENATE(X2101,AA2101),[1]Cruces!G:H,2,0))</f>
        <v>Solicitud por BT</v>
      </c>
      <c r="AD2101" s="17">
        <f t="shared" ref="AD2101:AD2157" si="576">MID(O2101,7,2)*1</f>
        <v>12</v>
      </c>
      <c r="AE2101" s="17">
        <f t="shared" ref="AE2101:AE2157" si="577">MID(O2101,5,2)*1</f>
        <v>11</v>
      </c>
      <c r="AF2101" s="17">
        <f t="shared" ref="AF2101:AF2157" si="578">MID(O2101,1,4)*1</f>
        <v>2020</v>
      </c>
      <c r="AG2101" s="17" t="str">
        <f>IFERROR(VLOOKUP(MID(A2101,2,4)*1,[1]Cruces!K:L,2,0),"Verificar")</f>
        <v>Magdalena</v>
      </c>
      <c r="AH2101" s="17">
        <f t="shared" ref="AH2101:AH2157" ca="1" si="579">TODAY()-DATE(AF2101,AE2101,AD2101)</f>
        <v>13</v>
      </c>
      <c r="AI2101" s="17" t="str">
        <f>IFERROR(VLOOKUP(U2101,[1]Cruces!$O$1:$P$6,2,0),"Sin Orden")</f>
        <v>Pendiente</v>
      </c>
      <c r="AJ2101" s="17">
        <f t="shared" ref="AJ2101:AJ2157" si="580">MID(Z2101,7,2)*1</f>
        <v>18</v>
      </c>
      <c r="AK2101" s="17">
        <f t="shared" ref="AK2101:AK2157" si="581">MID(Z2101,5,2)*1</f>
        <v>11</v>
      </c>
      <c r="AL2101" s="17">
        <f t="shared" ref="AL2101:AL2157" si="582">MID(Z2101,1,4)*1</f>
        <v>2020</v>
      </c>
      <c r="AM2101" s="17">
        <f t="shared" ref="AM2101:AM2157" ca="1" si="583">+TODAY()-DATE(AL2101,AK2101,AJ2101)</f>
        <v>7</v>
      </c>
      <c r="AN2101" s="18" t="str">
        <f>IFERROR(VLOOKUP(R2101*1,'[1]Ordenes de Servicio'!G:K,5,0),"No Cruza")</f>
        <v>No Cruza</v>
      </c>
      <c r="AO2101" s="17">
        <f t="shared" ref="AO2101:AO2157" ca="1" si="584">+IF(AI2101="Resuelta",DATE(AL2101,AK2101,AJ2101)-DATE(AF2101,AE2101,AD2101),TODAY()-DATE(AL2101,AK2101,AJ2101))</f>
        <v>7</v>
      </c>
      <c r="AP2101" s="17">
        <f t="shared" ref="AP2101:AP2157" si="585">MID(P2101,7,2)*1</f>
        <v>18</v>
      </c>
      <c r="AQ2101" s="17">
        <f t="shared" ref="AQ2101:AQ2157" si="586">MID(P2101,5,2)*1</f>
        <v>11</v>
      </c>
      <c r="AR2101" s="17">
        <f t="shared" ref="AR2101:AR2157" si="587">MID(P2101,1,4)*1</f>
        <v>2020</v>
      </c>
      <c r="AS2101" s="17">
        <f t="shared" ref="AS2101:AS2157" ca="1" si="588">+TODAY()-DATE(AR2101,AQ2101,AP2101)</f>
        <v>7</v>
      </c>
      <c r="AT2101" s="17" t="str">
        <f t="shared" ca="1" si="575"/>
        <v>No</v>
      </c>
      <c r="AU2101" s="17">
        <f t="shared" ref="AU2101:AU2157" si="589">IF(DATE(AL2101,AK2101,AJ2101)-DATE(AR2101,AQ2101,AP2101)&lt;0,DATE(AR2101,AQ2101,AP2101)-DATE(AL2101,AK2101,AJ2101),DATE(AL2101,AK2101,AJ2101)-DATE(AR2101,AQ2101,AP2101))</f>
        <v>0</v>
      </c>
      <c r="AV2101" s="17" t="str">
        <f>+VLOOKUP(B2101,[1]Cruces!S:T,2,0)</f>
        <v>7. Ejecución en Campo OS BT</v>
      </c>
    </row>
    <row r="2102" spans="1:48" hidden="1" x14ac:dyDescent="0.25">
      <c r="A2102" s="17" t="s">
        <v>3899</v>
      </c>
      <c r="B2102" s="17" t="s">
        <v>68</v>
      </c>
      <c r="C2102" s="17">
        <v>0</v>
      </c>
      <c r="D2102" s="17">
        <v>0</v>
      </c>
      <c r="E2102" s="17" t="s">
        <v>55</v>
      </c>
      <c r="F2102" s="17" t="s">
        <v>120</v>
      </c>
      <c r="G2102" s="17" t="s">
        <v>3900</v>
      </c>
      <c r="H2102" s="17">
        <v>0</v>
      </c>
      <c r="I2102" s="17" t="s">
        <v>71</v>
      </c>
      <c r="J2102" s="17" t="s">
        <v>59</v>
      </c>
      <c r="K2102" s="17" t="s">
        <v>3901</v>
      </c>
      <c r="L2102" s="17" t="s">
        <v>122</v>
      </c>
      <c r="M2102" s="17" t="s">
        <v>123</v>
      </c>
      <c r="N2102" s="17" t="s">
        <v>75</v>
      </c>
      <c r="O2102" s="17">
        <v>20180822</v>
      </c>
      <c r="P2102" s="17">
        <v>20180828</v>
      </c>
      <c r="Q2102" s="17">
        <v>1110</v>
      </c>
      <c r="R2102" s="17">
        <v>25480489</v>
      </c>
      <c r="S2102" s="17" t="s">
        <v>76</v>
      </c>
      <c r="T2102" s="17" t="s">
        <v>63</v>
      </c>
      <c r="U2102" s="17" t="s">
        <v>88</v>
      </c>
      <c r="V2102" s="17">
        <f t="shared" ref="V2102:V2158" si="590">+W2102/1000</f>
        <v>400</v>
      </c>
      <c r="W2102" s="17">
        <v>400000</v>
      </c>
      <c r="X2102" s="17" t="s">
        <v>64</v>
      </c>
      <c r="Y2102" s="17" t="s">
        <v>136</v>
      </c>
      <c r="Z2102" s="17">
        <v>20180831</v>
      </c>
      <c r="AA2102" s="17" t="s">
        <v>137</v>
      </c>
      <c r="AB2102" s="17">
        <v>1</v>
      </c>
      <c r="AC2102" s="17" t="str">
        <f>IFERROR(VLOOKUP(A2102,[1]Cruces!AJ:AK,2,0),VLOOKUP(CONCATENATE(X2102,AA2102),[1]Cruces!G:H,2,0))</f>
        <v>Solicitud de Obra</v>
      </c>
      <c r="AD2102" s="17">
        <f t="shared" si="576"/>
        <v>22</v>
      </c>
      <c r="AE2102" s="17">
        <f t="shared" si="577"/>
        <v>8</v>
      </c>
      <c r="AF2102" s="17">
        <f t="shared" si="578"/>
        <v>2018</v>
      </c>
      <c r="AG2102" s="17" t="str">
        <f>IFERROR(VLOOKUP(MID(A2102,2,4)*1,[1]Cruces!K:L,2,0),"Verificar")</f>
        <v>Atlántico Norte</v>
      </c>
      <c r="AH2102" s="17">
        <f t="shared" ca="1" si="579"/>
        <v>826</v>
      </c>
      <c r="AI2102" s="17" t="str">
        <f>IFERROR(VLOOKUP(U2102,[1]Cruces!$O$1:$P$6,2,0),"Sin Orden")</f>
        <v>Resuelta</v>
      </c>
      <c r="AJ2102" s="17">
        <f t="shared" si="580"/>
        <v>31</v>
      </c>
      <c r="AK2102" s="17">
        <f t="shared" si="581"/>
        <v>8</v>
      </c>
      <c r="AL2102" s="17">
        <f t="shared" si="582"/>
        <v>2018</v>
      </c>
      <c r="AM2102" s="17">
        <f t="shared" ca="1" si="583"/>
        <v>817</v>
      </c>
      <c r="AN2102" s="18" t="str">
        <f>IFERROR(VLOOKUP(R2102*1,'[1]Ordenes de Servicio'!G:K,5,0),"No Cruza")</f>
        <v>No Cruza</v>
      </c>
      <c r="AO2102" s="17">
        <f t="shared" ca="1" si="584"/>
        <v>9</v>
      </c>
      <c r="AP2102" s="17">
        <f t="shared" si="585"/>
        <v>28</v>
      </c>
      <c r="AQ2102" s="17">
        <f t="shared" si="586"/>
        <v>8</v>
      </c>
      <c r="AR2102" s="17">
        <f t="shared" si="587"/>
        <v>2018</v>
      </c>
      <c r="AS2102" s="17">
        <f t="shared" ca="1" si="588"/>
        <v>820</v>
      </c>
      <c r="AT2102" s="17" t="str">
        <f t="shared" ref="AT2102:AT2158" ca="1" si="591">IF(AS2102&gt;359,"Si","No")</f>
        <v>Si</v>
      </c>
      <c r="AU2102" s="17">
        <f t="shared" si="589"/>
        <v>3</v>
      </c>
      <c r="AV2102" s="17" t="str">
        <f>+VLOOKUP(B2102,[1]Cruces!S:T,2,0)</f>
        <v>5. Consultoría / Adjudicación</v>
      </c>
    </row>
    <row r="2103" spans="1:48" x14ac:dyDescent="0.25">
      <c r="A2103" s="17" t="s">
        <v>3902</v>
      </c>
      <c r="B2103" s="17" t="s">
        <v>80</v>
      </c>
      <c r="C2103" s="17">
        <v>0</v>
      </c>
      <c r="D2103" s="17">
        <v>0</v>
      </c>
      <c r="E2103" s="17" t="s">
        <v>55</v>
      </c>
      <c r="F2103" s="17" t="s">
        <v>81</v>
      </c>
      <c r="G2103" s="17" t="s">
        <v>3903</v>
      </c>
      <c r="H2103" s="17">
        <v>3135334284</v>
      </c>
      <c r="I2103" s="17" t="s">
        <v>182</v>
      </c>
      <c r="J2103" s="17" t="s">
        <v>59</v>
      </c>
      <c r="K2103" s="17" t="s">
        <v>3904</v>
      </c>
      <c r="L2103" s="17" t="s">
        <v>85</v>
      </c>
      <c r="M2103" s="17" t="s">
        <v>86</v>
      </c>
      <c r="N2103" s="17" t="s">
        <v>87</v>
      </c>
      <c r="O2103" s="17">
        <v>20200611</v>
      </c>
      <c r="P2103" s="17">
        <v>20201101</v>
      </c>
      <c r="Q2103" s="17">
        <v>3410</v>
      </c>
      <c r="R2103" s="17">
        <v>27973101</v>
      </c>
      <c r="S2103" s="17" t="s">
        <v>76</v>
      </c>
      <c r="T2103" s="17" t="s">
        <v>63</v>
      </c>
      <c r="U2103" s="17" t="s">
        <v>88</v>
      </c>
      <c r="V2103" s="17">
        <f t="shared" si="590"/>
        <v>225</v>
      </c>
      <c r="W2103" s="17">
        <v>225000</v>
      </c>
      <c r="X2103" s="17" t="s">
        <v>64</v>
      </c>
      <c r="Y2103" s="17" t="s">
        <v>90</v>
      </c>
      <c r="Z2103" s="17">
        <v>20201101</v>
      </c>
      <c r="AA2103" s="17" t="s">
        <v>101</v>
      </c>
      <c r="AB2103" s="17">
        <v>1</v>
      </c>
      <c r="AC2103" s="17" t="str">
        <f>IFERROR(VLOOKUP(A2103,[1]Cruces!AJ:AK,2,0),VLOOKUP(CONCATENATE(X2103,AA2103),[1]Cruces!G:H,2,0))</f>
        <v>Solicitud de Obra</v>
      </c>
      <c r="AD2103" s="17">
        <f t="shared" si="576"/>
        <v>11</v>
      </c>
      <c r="AE2103" s="17">
        <f t="shared" si="577"/>
        <v>6</v>
      </c>
      <c r="AF2103" s="17">
        <f t="shared" si="578"/>
        <v>2020</v>
      </c>
      <c r="AG2103" s="17" t="str">
        <f>IFERROR(VLOOKUP(MID(A2103,2,4)*1,[1]Cruces!K:L,2,0),"Verificar")</f>
        <v>Magdalena</v>
      </c>
      <c r="AH2103" s="17">
        <f t="shared" ca="1" si="579"/>
        <v>167</v>
      </c>
      <c r="AI2103" s="17" t="str">
        <f>IFERROR(VLOOKUP(U2103,[1]Cruces!$O$1:$P$6,2,0),"Sin Orden")</f>
        <v>Resuelta</v>
      </c>
      <c r="AJ2103" s="17">
        <f t="shared" si="580"/>
        <v>1</v>
      </c>
      <c r="AK2103" s="17">
        <f t="shared" si="581"/>
        <v>11</v>
      </c>
      <c r="AL2103" s="17">
        <f t="shared" si="582"/>
        <v>2020</v>
      </c>
      <c r="AM2103" s="17">
        <f t="shared" ca="1" si="583"/>
        <v>24</v>
      </c>
      <c r="AN2103" s="18">
        <f>IFERROR(VLOOKUP(R2103*1,'[1]Ordenes de Servicio'!G:K,5,0),"No Cruza")</f>
        <v>44055</v>
      </c>
      <c r="AO2103" s="17">
        <f t="shared" ca="1" si="584"/>
        <v>143</v>
      </c>
      <c r="AP2103" s="17">
        <f t="shared" si="585"/>
        <v>1</v>
      </c>
      <c r="AQ2103" s="17">
        <f t="shared" si="586"/>
        <v>11</v>
      </c>
      <c r="AR2103" s="17">
        <f t="shared" si="587"/>
        <v>2020</v>
      </c>
      <c r="AS2103" s="17">
        <f t="shared" ca="1" si="588"/>
        <v>24</v>
      </c>
      <c r="AT2103" s="17" t="str">
        <f t="shared" ca="1" si="591"/>
        <v>No</v>
      </c>
      <c r="AU2103" s="17">
        <f t="shared" si="589"/>
        <v>0</v>
      </c>
      <c r="AV2103" s="17" t="str">
        <f>+VLOOKUP(B2103,[1]Cruces!S:T,2,0)</f>
        <v>8. Puesta en Servicio</v>
      </c>
    </row>
    <row r="2104" spans="1:48" hidden="1" x14ac:dyDescent="0.25">
      <c r="A2104" s="17" t="s">
        <v>7001</v>
      </c>
      <c r="B2104" s="17" t="s">
        <v>296</v>
      </c>
      <c r="C2104" s="17">
        <v>0</v>
      </c>
      <c r="D2104" s="17">
        <v>0</v>
      </c>
      <c r="E2104" s="17" t="s">
        <v>55</v>
      </c>
      <c r="F2104" s="17" t="s">
        <v>56</v>
      </c>
      <c r="G2104" s="17" t="s">
        <v>7002</v>
      </c>
      <c r="H2104" s="17">
        <v>3799651</v>
      </c>
      <c r="I2104" s="17" t="s">
        <v>116</v>
      </c>
      <c r="J2104" s="17" t="s">
        <v>59</v>
      </c>
      <c r="K2104" s="17" t="s">
        <v>97</v>
      </c>
      <c r="L2104" s="17" t="s">
        <v>217</v>
      </c>
      <c r="M2104" s="17" t="s">
        <v>55</v>
      </c>
      <c r="N2104" s="17" t="s">
        <v>301</v>
      </c>
      <c r="O2104" s="17">
        <v>20190926</v>
      </c>
      <c r="P2104" s="17">
        <v>20190930</v>
      </c>
      <c r="Q2104" s="17">
        <v>1170</v>
      </c>
      <c r="R2104" s="17">
        <v>0</v>
      </c>
      <c r="S2104" s="17"/>
      <c r="T2104" s="17" t="s">
        <v>63</v>
      </c>
      <c r="U2104" s="17"/>
      <c r="V2104" s="17">
        <f t="shared" si="590"/>
        <v>10</v>
      </c>
      <c r="W2104" s="17">
        <v>10000</v>
      </c>
      <c r="X2104" s="17" t="s">
        <v>218</v>
      </c>
      <c r="Y2104" s="17" t="s">
        <v>296</v>
      </c>
      <c r="Z2104" s="17">
        <v>20190930</v>
      </c>
      <c r="AA2104" s="17" t="s">
        <v>219</v>
      </c>
      <c r="AB2104" s="17">
        <v>1</v>
      </c>
      <c r="AC2104" s="17" t="str">
        <f>IFERROR(VLOOKUP(A2104,[1]Cruces!AJ:AK,2,0),VLOOKUP(CONCATENATE(X2104,AA2104),[1]Cruces!G:H,2,0))</f>
        <v>Solicitud CREG 030</v>
      </c>
      <c r="AD2104" s="17">
        <f t="shared" si="576"/>
        <v>26</v>
      </c>
      <c r="AE2104" s="17">
        <f t="shared" si="577"/>
        <v>9</v>
      </c>
      <c r="AF2104" s="17">
        <f t="shared" si="578"/>
        <v>2019</v>
      </c>
      <c r="AG2104" s="17" t="str">
        <f>IFERROR(VLOOKUP(MID(A2104,2,4)*1,[1]Cruces!K:L,2,0),"Verificar")</f>
        <v>Atlántico Norte</v>
      </c>
      <c r="AH2104" s="17">
        <f t="shared" ca="1" si="579"/>
        <v>426</v>
      </c>
      <c r="AI2104" s="17" t="str">
        <f>IFERROR(VLOOKUP(U2104,[1]Cruces!$O$1:$P$6,2,0),"Sin Orden")</f>
        <v>Sin Orden</v>
      </c>
      <c r="AJ2104" s="17">
        <f t="shared" si="580"/>
        <v>30</v>
      </c>
      <c r="AK2104" s="17">
        <f t="shared" si="581"/>
        <v>9</v>
      </c>
      <c r="AL2104" s="17">
        <f t="shared" si="582"/>
        <v>2019</v>
      </c>
      <c r="AM2104" s="17">
        <f t="shared" ca="1" si="583"/>
        <v>422</v>
      </c>
      <c r="AN2104" s="18" t="str">
        <f>IFERROR(VLOOKUP(R2104*1,'[1]Ordenes de Servicio'!G:K,5,0),"No Cruza")</f>
        <v>No Cruza</v>
      </c>
      <c r="AO2104" s="17">
        <f t="shared" ca="1" si="584"/>
        <v>422</v>
      </c>
      <c r="AP2104" s="17">
        <f t="shared" si="585"/>
        <v>30</v>
      </c>
      <c r="AQ2104" s="17">
        <f t="shared" si="586"/>
        <v>9</v>
      </c>
      <c r="AR2104" s="17">
        <f t="shared" si="587"/>
        <v>2019</v>
      </c>
      <c r="AS2104" s="17">
        <f t="shared" ca="1" si="588"/>
        <v>422</v>
      </c>
      <c r="AT2104" s="17" t="str">
        <f t="shared" ca="1" si="591"/>
        <v>Si</v>
      </c>
      <c r="AU2104" s="17">
        <f t="shared" si="589"/>
        <v>0</v>
      </c>
      <c r="AV2104" s="17" t="str">
        <f>+VLOOKUP(B2104,[1]Cruces!S:T,2,0)</f>
        <v>3. Evaluación Técnico Ecónomica</v>
      </c>
    </row>
    <row r="2105" spans="1:48" hidden="1" x14ac:dyDescent="0.25">
      <c r="A2105" s="17" t="s">
        <v>3905</v>
      </c>
      <c r="B2105" s="17" t="s">
        <v>68</v>
      </c>
      <c r="C2105" s="17">
        <v>0</v>
      </c>
      <c r="D2105" s="17">
        <v>0</v>
      </c>
      <c r="E2105" s="17" t="s">
        <v>55</v>
      </c>
      <c r="F2105" s="17" t="s">
        <v>120</v>
      </c>
      <c r="G2105" s="17" t="s">
        <v>3906</v>
      </c>
      <c r="H2105" s="17">
        <v>3012782774</v>
      </c>
      <c r="I2105" s="17" t="s">
        <v>182</v>
      </c>
      <c r="J2105" s="17" t="s">
        <v>59</v>
      </c>
      <c r="K2105" s="17" t="s">
        <v>3907</v>
      </c>
      <c r="L2105" s="17" t="s">
        <v>122</v>
      </c>
      <c r="M2105" s="17" t="s">
        <v>123</v>
      </c>
      <c r="N2105" s="17" t="s">
        <v>75</v>
      </c>
      <c r="O2105" s="17">
        <v>20180904</v>
      </c>
      <c r="P2105" s="17">
        <v>20190131</v>
      </c>
      <c r="Q2105" s="17">
        <v>1110</v>
      </c>
      <c r="R2105" s="17">
        <v>26170316</v>
      </c>
      <c r="S2105" s="17" t="s">
        <v>76</v>
      </c>
      <c r="T2105" s="17" t="s">
        <v>63</v>
      </c>
      <c r="U2105" s="17" t="s">
        <v>88</v>
      </c>
      <c r="V2105" s="17">
        <f t="shared" si="590"/>
        <v>225</v>
      </c>
      <c r="W2105" s="17">
        <v>225000</v>
      </c>
      <c r="X2105" s="17" t="s">
        <v>64</v>
      </c>
      <c r="Y2105" s="17" t="s">
        <v>105</v>
      </c>
      <c r="Z2105" s="17">
        <v>20190423</v>
      </c>
      <c r="AA2105" s="17" t="s">
        <v>101</v>
      </c>
      <c r="AB2105" s="17">
        <v>1</v>
      </c>
      <c r="AC2105" s="17" t="str">
        <f>IFERROR(VLOOKUP(A2105,[1]Cruces!AJ:AK,2,0),VLOOKUP(CONCATENATE(X2105,AA2105),[1]Cruces!G:H,2,0))</f>
        <v>Solicitud de Obra</v>
      </c>
      <c r="AD2105" s="17">
        <f t="shared" si="576"/>
        <v>4</v>
      </c>
      <c r="AE2105" s="17">
        <f t="shared" si="577"/>
        <v>9</v>
      </c>
      <c r="AF2105" s="17">
        <f t="shared" si="578"/>
        <v>2018</v>
      </c>
      <c r="AG2105" s="17" t="str">
        <f>IFERROR(VLOOKUP(MID(A2105,2,4)*1,[1]Cruces!K:L,2,0),"Verificar")</f>
        <v>Atlántico Norte</v>
      </c>
      <c r="AH2105" s="17">
        <f t="shared" ca="1" si="579"/>
        <v>813</v>
      </c>
      <c r="AI2105" s="17" t="str">
        <f>IFERROR(VLOOKUP(U2105,[1]Cruces!$O$1:$P$6,2,0),"Sin Orden")</f>
        <v>Resuelta</v>
      </c>
      <c r="AJ2105" s="17">
        <f t="shared" si="580"/>
        <v>23</v>
      </c>
      <c r="AK2105" s="17">
        <f t="shared" si="581"/>
        <v>4</v>
      </c>
      <c r="AL2105" s="17">
        <f t="shared" si="582"/>
        <v>2019</v>
      </c>
      <c r="AM2105" s="17">
        <f t="shared" ca="1" si="583"/>
        <v>582</v>
      </c>
      <c r="AN2105" s="18" t="str">
        <f>IFERROR(VLOOKUP(R2105*1,'[1]Ordenes de Servicio'!G:K,5,0),"No Cruza")</f>
        <v>No Cruza</v>
      </c>
      <c r="AO2105" s="17">
        <f t="shared" ca="1" si="584"/>
        <v>231</v>
      </c>
      <c r="AP2105" s="17">
        <f t="shared" si="585"/>
        <v>31</v>
      </c>
      <c r="AQ2105" s="17">
        <f t="shared" si="586"/>
        <v>1</v>
      </c>
      <c r="AR2105" s="17">
        <f t="shared" si="587"/>
        <v>2019</v>
      </c>
      <c r="AS2105" s="17">
        <f t="shared" ca="1" si="588"/>
        <v>664</v>
      </c>
      <c r="AT2105" s="17" t="str">
        <f t="shared" ca="1" si="591"/>
        <v>Si</v>
      </c>
      <c r="AU2105" s="17">
        <f t="shared" si="589"/>
        <v>82</v>
      </c>
      <c r="AV2105" s="17" t="str">
        <f>+VLOOKUP(B2105,[1]Cruces!S:T,2,0)</f>
        <v>5. Consultoría / Adjudicación</v>
      </c>
    </row>
    <row r="2106" spans="1:48" hidden="1" x14ac:dyDescent="0.25">
      <c r="A2106" s="17" t="s">
        <v>3908</v>
      </c>
      <c r="B2106" s="17" t="s">
        <v>68</v>
      </c>
      <c r="C2106" s="17">
        <v>0</v>
      </c>
      <c r="D2106" s="17">
        <v>0</v>
      </c>
      <c r="E2106" s="17" t="s">
        <v>55</v>
      </c>
      <c r="F2106" s="17" t="s">
        <v>107</v>
      </c>
      <c r="G2106" s="17" t="s">
        <v>3909</v>
      </c>
      <c r="H2106" s="17">
        <v>0</v>
      </c>
      <c r="I2106" s="17" t="s">
        <v>357</v>
      </c>
      <c r="J2106" s="17" t="s">
        <v>59</v>
      </c>
      <c r="K2106" s="17" t="s">
        <v>97</v>
      </c>
      <c r="L2106" s="17" t="s">
        <v>325</v>
      </c>
      <c r="M2106" s="17" t="s">
        <v>326</v>
      </c>
      <c r="N2106" s="17" t="s">
        <v>75</v>
      </c>
      <c r="O2106" s="17">
        <v>20190214</v>
      </c>
      <c r="P2106" s="17">
        <v>20190605</v>
      </c>
      <c r="Q2106" s="17">
        <v>1110</v>
      </c>
      <c r="R2106" s="17">
        <v>26572968</v>
      </c>
      <c r="S2106" s="17" t="s">
        <v>76</v>
      </c>
      <c r="T2106" s="17" t="s">
        <v>63</v>
      </c>
      <c r="U2106" s="17" t="s">
        <v>91</v>
      </c>
      <c r="V2106" s="17">
        <f t="shared" si="590"/>
        <v>100</v>
      </c>
      <c r="W2106" s="17">
        <v>100000</v>
      </c>
      <c r="X2106" s="17" t="s">
        <v>64</v>
      </c>
      <c r="Y2106" s="17" t="s">
        <v>105</v>
      </c>
      <c r="Z2106" s="17">
        <v>20190826</v>
      </c>
      <c r="AA2106" s="17" t="s">
        <v>78</v>
      </c>
      <c r="AB2106" s="17">
        <v>1</v>
      </c>
      <c r="AC2106" s="17" t="str">
        <f>IFERROR(VLOOKUP(A2106,[1]Cruces!AJ:AK,2,0),VLOOKUP(CONCATENATE(X2106,AA2106),[1]Cruces!G:H,2,0))</f>
        <v>Solicitud de Obra</v>
      </c>
      <c r="AD2106" s="17">
        <f t="shared" si="576"/>
        <v>14</v>
      </c>
      <c r="AE2106" s="17">
        <f t="shared" si="577"/>
        <v>2</v>
      </c>
      <c r="AF2106" s="17">
        <f t="shared" si="578"/>
        <v>2019</v>
      </c>
      <c r="AG2106" s="17" t="str">
        <f>IFERROR(VLOOKUP(MID(A2106,2,4)*1,[1]Cruces!K:L,2,0),"Verificar")</f>
        <v>Atlántico Norte</v>
      </c>
      <c r="AH2106" s="17">
        <f t="shared" ca="1" si="579"/>
        <v>650</v>
      </c>
      <c r="AI2106" s="17" t="str">
        <f>IFERROR(VLOOKUP(U2106,[1]Cruces!$O$1:$P$6,2,0),"Sin Orden")</f>
        <v>Resuelta</v>
      </c>
      <c r="AJ2106" s="17">
        <f t="shared" si="580"/>
        <v>26</v>
      </c>
      <c r="AK2106" s="17">
        <f t="shared" si="581"/>
        <v>8</v>
      </c>
      <c r="AL2106" s="17">
        <f t="shared" si="582"/>
        <v>2019</v>
      </c>
      <c r="AM2106" s="17">
        <f t="shared" ca="1" si="583"/>
        <v>457</v>
      </c>
      <c r="AN2106" s="18">
        <f>IFERROR(VLOOKUP(R2106*1,'[1]Ordenes de Servicio'!G:K,5,0),"No Cruza")</f>
        <v>43678</v>
      </c>
      <c r="AO2106" s="17">
        <f t="shared" ca="1" si="584"/>
        <v>193</v>
      </c>
      <c r="AP2106" s="17">
        <f t="shared" si="585"/>
        <v>5</v>
      </c>
      <c r="AQ2106" s="17">
        <f t="shared" si="586"/>
        <v>6</v>
      </c>
      <c r="AR2106" s="17">
        <f t="shared" si="587"/>
        <v>2019</v>
      </c>
      <c r="AS2106" s="17">
        <f t="shared" ca="1" si="588"/>
        <v>539</v>
      </c>
      <c r="AT2106" s="17" t="str">
        <f t="shared" ca="1" si="591"/>
        <v>Si</v>
      </c>
      <c r="AU2106" s="17">
        <f t="shared" si="589"/>
        <v>82</v>
      </c>
      <c r="AV2106" s="17" t="str">
        <f>+VLOOKUP(B2106,[1]Cruces!S:T,2,0)</f>
        <v>5. Consultoría / Adjudicación</v>
      </c>
    </row>
    <row r="2107" spans="1:48" hidden="1" x14ac:dyDescent="0.25">
      <c r="A2107" s="17" t="s">
        <v>7003</v>
      </c>
      <c r="B2107" s="17" t="s">
        <v>68</v>
      </c>
      <c r="C2107" s="17">
        <v>0</v>
      </c>
      <c r="D2107" s="17">
        <v>0</v>
      </c>
      <c r="E2107" s="17" t="s">
        <v>55</v>
      </c>
      <c r="F2107" s="17" t="s">
        <v>56</v>
      </c>
      <c r="G2107" s="17" t="s">
        <v>7004</v>
      </c>
      <c r="H2107" s="17">
        <v>3723080</v>
      </c>
      <c r="I2107" s="17" t="s">
        <v>171</v>
      </c>
      <c r="J2107" s="17" t="s">
        <v>59</v>
      </c>
      <c r="K2107" s="17" t="s">
        <v>7005</v>
      </c>
      <c r="L2107" s="17" t="s">
        <v>255</v>
      </c>
      <c r="M2107" s="17" t="s">
        <v>256</v>
      </c>
      <c r="N2107" s="17" t="s">
        <v>75</v>
      </c>
      <c r="O2107" s="17">
        <v>20200728</v>
      </c>
      <c r="P2107" s="17">
        <v>20200929</v>
      </c>
      <c r="Q2107" s="17">
        <v>3410</v>
      </c>
      <c r="R2107" s="17">
        <v>0</v>
      </c>
      <c r="S2107" s="17"/>
      <c r="T2107" s="17" t="s">
        <v>63</v>
      </c>
      <c r="U2107" s="17"/>
      <c r="V2107" s="17">
        <f t="shared" si="590"/>
        <v>60</v>
      </c>
      <c r="W2107" s="17">
        <v>60000</v>
      </c>
      <c r="X2107" s="17" t="s">
        <v>218</v>
      </c>
      <c r="Y2107" s="17" t="s">
        <v>105</v>
      </c>
      <c r="Z2107" s="17">
        <v>20200929</v>
      </c>
      <c r="AA2107" s="17" t="s">
        <v>219</v>
      </c>
      <c r="AB2107" s="17">
        <v>1</v>
      </c>
      <c r="AC2107" s="17" t="str">
        <f>IFERROR(VLOOKUP(A2107,[1]Cruces!AJ:AK,2,0),VLOOKUP(CONCATENATE(X2107,AA2107),[1]Cruces!G:H,2,0))</f>
        <v>Solicitud CREG 030</v>
      </c>
      <c r="AD2107" s="17">
        <f t="shared" si="576"/>
        <v>28</v>
      </c>
      <c r="AE2107" s="17">
        <f t="shared" si="577"/>
        <v>7</v>
      </c>
      <c r="AF2107" s="17">
        <f t="shared" si="578"/>
        <v>2020</v>
      </c>
      <c r="AG2107" s="17" t="str">
        <f>IFERROR(VLOOKUP(MID(A2107,2,4)*1,[1]Cruces!K:L,2,0),"Verificar")</f>
        <v>Magdalena</v>
      </c>
      <c r="AH2107" s="17">
        <f t="shared" ca="1" si="579"/>
        <v>120</v>
      </c>
      <c r="AI2107" s="17" t="str">
        <f>IFERROR(VLOOKUP(U2107,[1]Cruces!$O$1:$P$6,2,0),"Sin Orden")</f>
        <v>Sin Orden</v>
      </c>
      <c r="AJ2107" s="17">
        <f t="shared" si="580"/>
        <v>29</v>
      </c>
      <c r="AK2107" s="17">
        <f t="shared" si="581"/>
        <v>9</v>
      </c>
      <c r="AL2107" s="17">
        <f t="shared" si="582"/>
        <v>2020</v>
      </c>
      <c r="AM2107" s="17">
        <f t="shared" ca="1" si="583"/>
        <v>57</v>
      </c>
      <c r="AN2107" s="18" t="str">
        <f>IFERROR(VLOOKUP(R2107*1,'[1]Ordenes de Servicio'!G:K,5,0),"No Cruza")</f>
        <v>No Cruza</v>
      </c>
      <c r="AO2107" s="17">
        <f t="shared" ca="1" si="584"/>
        <v>57</v>
      </c>
      <c r="AP2107" s="17">
        <f t="shared" si="585"/>
        <v>29</v>
      </c>
      <c r="AQ2107" s="17">
        <f t="shared" si="586"/>
        <v>9</v>
      </c>
      <c r="AR2107" s="17">
        <f t="shared" si="587"/>
        <v>2020</v>
      </c>
      <c r="AS2107" s="17">
        <f t="shared" ca="1" si="588"/>
        <v>57</v>
      </c>
      <c r="AT2107" s="17" t="str">
        <f t="shared" ca="1" si="591"/>
        <v>No</v>
      </c>
      <c r="AU2107" s="17">
        <f t="shared" si="589"/>
        <v>0</v>
      </c>
      <c r="AV2107" s="17" t="str">
        <f>+VLOOKUP(B2107,[1]Cruces!S:T,2,0)</f>
        <v>5. Consultoría / Adjudicación</v>
      </c>
    </row>
    <row r="2108" spans="1:48" hidden="1" x14ac:dyDescent="0.25">
      <c r="A2108" s="17" t="s">
        <v>3910</v>
      </c>
      <c r="B2108" s="17" t="s">
        <v>68</v>
      </c>
      <c r="C2108" s="17">
        <v>0</v>
      </c>
      <c r="D2108" s="17">
        <v>0</v>
      </c>
      <c r="E2108" s="17" t="s">
        <v>55</v>
      </c>
      <c r="F2108" s="17" t="s">
        <v>56</v>
      </c>
      <c r="G2108" s="17" t="s">
        <v>3911</v>
      </c>
      <c r="H2108" s="17">
        <v>0</v>
      </c>
      <c r="I2108" s="17" t="s">
        <v>165</v>
      </c>
      <c r="J2108" s="17" t="s">
        <v>59</v>
      </c>
      <c r="K2108" s="17" t="s">
        <v>3912</v>
      </c>
      <c r="L2108" s="17" t="s">
        <v>172</v>
      </c>
      <c r="M2108" s="17" t="s">
        <v>173</v>
      </c>
      <c r="N2108" s="17" t="s">
        <v>75</v>
      </c>
      <c r="O2108" s="17">
        <v>20200618</v>
      </c>
      <c r="P2108" s="17">
        <v>20200714</v>
      </c>
      <c r="Q2108" s="17">
        <v>9510</v>
      </c>
      <c r="R2108" s="17">
        <v>27666128</v>
      </c>
      <c r="S2108" s="17" t="s">
        <v>100</v>
      </c>
      <c r="T2108" s="17" t="s">
        <v>63</v>
      </c>
      <c r="U2108" s="17" t="s">
        <v>91</v>
      </c>
      <c r="V2108" s="17">
        <f t="shared" si="590"/>
        <v>30</v>
      </c>
      <c r="W2108" s="17">
        <v>30000</v>
      </c>
      <c r="X2108" s="17" t="s">
        <v>64</v>
      </c>
      <c r="Y2108" s="17" t="s">
        <v>136</v>
      </c>
      <c r="Z2108" s="17">
        <v>20200722</v>
      </c>
      <c r="AA2108" s="17" t="s">
        <v>78</v>
      </c>
      <c r="AB2108" s="17">
        <v>1</v>
      </c>
      <c r="AC2108" s="17" t="str">
        <f>IFERROR(VLOOKUP(A2108,[1]Cruces!AJ:AK,2,0),VLOOKUP(CONCATENATE(X2108,AA2108),[1]Cruces!G:H,2,0))</f>
        <v>Solicitud de Obra</v>
      </c>
      <c r="AD2108" s="17">
        <f t="shared" si="576"/>
        <v>18</v>
      </c>
      <c r="AE2108" s="17">
        <f t="shared" si="577"/>
        <v>6</v>
      </c>
      <c r="AF2108" s="17">
        <f t="shared" si="578"/>
        <v>2020</v>
      </c>
      <c r="AG2108" s="17" t="str">
        <f>IFERROR(VLOOKUP(MID(A2108,2,4)*1,[1]Cruces!K:L,2,0),"Verificar")</f>
        <v>Atlántico Norte</v>
      </c>
      <c r="AH2108" s="17">
        <f t="shared" ca="1" si="579"/>
        <v>160</v>
      </c>
      <c r="AI2108" s="17" t="str">
        <f>IFERROR(VLOOKUP(U2108,[1]Cruces!$O$1:$P$6,2,0),"Sin Orden")</f>
        <v>Resuelta</v>
      </c>
      <c r="AJ2108" s="17">
        <f t="shared" si="580"/>
        <v>22</v>
      </c>
      <c r="AK2108" s="17">
        <f t="shared" si="581"/>
        <v>7</v>
      </c>
      <c r="AL2108" s="17">
        <f t="shared" si="582"/>
        <v>2020</v>
      </c>
      <c r="AM2108" s="17">
        <f t="shared" ca="1" si="583"/>
        <v>126</v>
      </c>
      <c r="AN2108" s="18" t="str">
        <f>IFERROR(VLOOKUP(R2108*1,'[1]Ordenes de Servicio'!G:K,5,0),"No Cruza")</f>
        <v>No Cruza</v>
      </c>
      <c r="AO2108" s="17">
        <f t="shared" ca="1" si="584"/>
        <v>34</v>
      </c>
      <c r="AP2108" s="17">
        <f t="shared" si="585"/>
        <v>14</v>
      </c>
      <c r="AQ2108" s="17">
        <f t="shared" si="586"/>
        <v>7</v>
      </c>
      <c r="AR2108" s="17">
        <f t="shared" si="587"/>
        <v>2020</v>
      </c>
      <c r="AS2108" s="17">
        <f t="shared" ca="1" si="588"/>
        <v>134</v>
      </c>
      <c r="AT2108" s="17" t="str">
        <f t="shared" ca="1" si="591"/>
        <v>No</v>
      </c>
      <c r="AU2108" s="17">
        <f t="shared" si="589"/>
        <v>8</v>
      </c>
      <c r="AV2108" s="17" t="str">
        <f>+VLOOKUP(B2108,[1]Cruces!S:T,2,0)</f>
        <v>5. Consultoría / Adjudicación</v>
      </c>
    </row>
    <row r="2109" spans="1:48" hidden="1" x14ac:dyDescent="0.25">
      <c r="A2109" s="17" t="s">
        <v>3913</v>
      </c>
      <c r="B2109" s="17" t="s">
        <v>68</v>
      </c>
      <c r="C2109" s="17">
        <v>0</v>
      </c>
      <c r="D2109" s="17">
        <v>0</v>
      </c>
      <c r="E2109" s="17" t="s">
        <v>55</v>
      </c>
      <c r="F2109" s="17" t="s">
        <v>232</v>
      </c>
      <c r="G2109" s="17" t="s">
        <v>1422</v>
      </c>
      <c r="H2109" s="17">
        <v>0</v>
      </c>
      <c r="I2109" s="17" t="s">
        <v>71</v>
      </c>
      <c r="J2109" s="17" t="s">
        <v>59</v>
      </c>
      <c r="K2109" s="17" t="s">
        <v>1423</v>
      </c>
      <c r="L2109" s="17" t="s">
        <v>111</v>
      </c>
      <c r="M2109" s="17" t="s">
        <v>112</v>
      </c>
      <c r="N2109" s="17" t="s">
        <v>75</v>
      </c>
      <c r="O2109" s="17">
        <v>20180307</v>
      </c>
      <c r="P2109" s="17">
        <v>20180327</v>
      </c>
      <c r="Q2109" s="17">
        <v>1220</v>
      </c>
      <c r="R2109" s="17">
        <v>24961112</v>
      </c>
      <c r="S2109" s="17" t="s">
        <v>76</v>
      </c>
      <c r="T2109" s="17" t="s">
        <v>63</v>
      </c>
      <c r="U2109" s="17" t="s">
        <v>91</v>
      </c>
      <c r="V2109" s="17">
        <f t="shared" si="590"/>
        <v>400</v>
      </c>
      <c r="W2109" s="17">
        <v>400000</v>
      </c>
      <c r="X2109" s="17" t="s">
        <v>64</v>
      </c>
      <c r="Y2109" s="17" t="s">
        <v>150</v>
      </c>
      <c r="Z2109" s="17">
        <v>20180725</v>
      </c>
      <c r="AA2109" s="17" t="s">
        <v>124</v>
      </c>
      <c r="AB2109" s="17">
        <v>1</v>
      </c>
      <c r="AC2109" s="17" t="str">
        <f>IFERROR(VLOOKUP(A2109,[1]Cruces!AJ:AK,2,0),VLOOKUP(CONCATENATE(X2109,AA2109),[1]Cruces!G:H,2,0))</f>
        <v>Solicitud de Obra</v>
      </c>
      <c r="AD2109" s="17">
        <f t="shared" si="576"/>
        <v>7</v>
      </c>
      <c r="AE2109" s="17">
        <f t="shared" si="577"/>
        <v>3</v>
      </c>
      <c r="AF2109" s="17">
        <f t="shared" si="578"/>
        <v>2018</v>
      </c>
      <c r="AG2109" s="17" t="str">
        <f>IFERROR(VLOOKUP(MID(A2109,2,4)*1,[1]Cruces!K:L,2,0),"Verificar")</f>
        <v>Atlántico Sur</v>
      </c>
      <c r="AH2109" s="17">
        <f t="shared" ca="1" si="579"/>
        <v>994</v>
      </c>
      <c r="AI2109" s="17" t="str">
        <f>IFERROR(VLOOKUP(U2109,[1]Cruces!$O$1:$P$6,2,0),"Sin Orden")</f>
        <v>Resuelta</v>
      </c>
      <c r="AJ2109" s="17">
        <f t="shared" si="580"/>
        <v>25</v>
      </c>
      <c r="AK2109" s="17">
        <f t="shared" si="581"/>
        <v>7</v>
      </c>
      <c r="AL2109" s="17">
        <f t="shared" si="582"/>
        <v>2018</v>
      </c>
      <c r="AM2109" s="17">
        <f t="shared" ca="1" si="583"/>
        <v>854</v>
      </c>
      <c r="AN2109" s="18">
        <f>IFERROR(VLOOKUP(R2109*1,'[1]Ordenes de Servicio'!G:K,5,0),"No Cruza")</f>
        <v>43200</v>
      </c>
      <c r="AO2109" s="17">
        <f t="shared" ca="1" si="584"/>
        <v>140</v>
      </c>
      <c r="AP2109" s="17">
        <f t="shared" si="585"/>
        <v>27</v>
      </c>
      <c r="AQ2109" s="17">
        <f t="shared" si="586"/>
        <v>3</v>
      </c>
      <c r="AR2109" s="17">
        <f t="shared" si="587"/>
        <v>2018</v>
      </c>
      <c r="AS2109" s="17">
        <f t="shared" ca="1" si="588"/>
        <v>974</v>
      </c>
      <c r="AT2109" s="17" t="str">
        <f t="shared" ca="1" si="591"/>
        <v>Si</v>
      </c>
      <c r="AU2109" s="17">
        <f t="shared" si="589"/>
        <v>120</v>
      </c>
      <c r="AV2109" s="17" t="str">
        <f>+VLOOKUP(B2109,[1]Cruces!S:T,2,0)</f>
        <v>5. Consultoría / Adjudicación</v>
      </c>
    </row>
    <row r="2110" spans="1:48" hidden="1" x14ac:dyDescent="0.25">
      <c r="A2110" s="17" t="s">
        <v>9072</v>
      </c>
      <c r="B2110" s="17" t="s">
        <v>1943</v>
      </c>
      <c r="C2110" s="17">
        <v>0</v>
      </c>
      <c r="D2110" s="17">
        <v>0</v>
      </c>
      <c r="E2110" s="17" t="s">
        <v>55</v>
      </c>
      <c r="F2110" s="17" t="s">
        <v>7936</v>
      </c>
      <c r="G2110" s="17" t="s">
        <v>9073</v>
      </c>
      <c r="H2110" s="17">
        <v>3106447963</v>
      </c>
      <c r="I2110" s="17" t="s">
        <v>71</v>
      </c>
      <c r="J2110" s="17" t="s">
        <v>59</v>
      </c>
      <c r="K2110" s="17" t="s">
        <v>97</v>
      </c>
      <c r="L2110" s="17" t="s">
        <v>9074</v>
      </c>
      <c r="M2110" s="17" t="s">
        <v>9075</v>
      </c>
      <c r="N2110" s="17" t="s">
        <v>1946</v>
      </c>
      <c r="O2110" s="17">
        <v>20201120</v>
      </c>
      <c r="P2110" s="17">
        <v>20201120</v>
      </c>
      <c r="Q2110" s="17">
        <v>7791</v>
      </c>
      <c r="R2110" s="17">
        <v>28293192</v>
      </c>
      <c r="S2110" s="17" t="s">
        <v>6601</v>
      </c>
      <c r="T2110" s="17" t="s">
        <v>63</v>
      </c>
      <c r="U2110" s="17" t="s">
        <v>640</v>
      </c>
      <c r="V2110" s="17">
        <f t="shared" si="590"/>
        <v>3</v>
      </c>
      <c r="W2110" s="17">
        <v>3000</v>
      </c>
      <c r="X2110" s="17" t="s">
        <v>7065</v>
      </c>
      <c r="Y2110" s="17" t="s">
        <v>1943</v>
      </c>
      <c r="Z2110" s="17">
        <v>20201120</v>
      </c>
      <c r="AA2110" s="17" t="s">
        <v>1947</v>
      </c>
      <c r="AB2110" s="17">
        <v>1</v>
      </c>
      <c r="AC2110" s="17" t="str">
        <f>IFERROR(VLOOKUP(A2110,[1]Cruces!AJ:AK,2,0),VLOOKUP(CONCATENATE(X2110,AA2110),[1]Cruces!G:H,2,0))</f>
        <v>Solicitud por BT</v>
      </c>
      <c r="AD2110" s="17">
        <f t="shared" si="576"/>
        <v>20</v>
      </c>
      <c r="AE2110" s="17">
        <f t="shared" si="577"/>
        <v>11</v>
      </c>
      <c r="AF2110" s="17">
        <f t="shared" si="578"/>
        <v>2020</v>
      </c>
      <c r="AG2110" s="17" t="str">
        <f>IFERROR(VLOOKUP(MID(A2110,2,4)*1,[1]Cruces!K:L,2,0),"Verificar")</f>
        <v>Magdalena</v>
      </c>
      <c r="AH2110" s="17">
        <f t="shared" ca="1" si="579"/>
        <v>5</v>
      </c>
      <c r="AI2110" s="17" t="str">
        <f>IFERROR(VLOOKUP(U2110,[1]Cruces!$O$1:$P$6,2,0),"Sin Orden")</f>
        <v>Pendiente</v>
      </c>
      <c r="AJ2110" s="17">
        <f t="shared" si="580"/>
        <v>20</v>
      </c>
      <c r="AK2110" s="17">
        <f t="shared" si="581"/>
        <v>11</v>
      </c>
      <c r="AL2110" s="17">
        <f t="shared" si="582"/>
        <v>2020</v>
      </c>
      <c r="AM2110" s="17">
        <f t="shared" ca="1" si="583"/>
        <v>5</v>
      </c>
      <c r="AN2110" s="18" t="str">
        <f>IFERROR(VLOOKUP(R2110*1,'[1]Ordenes de Servicio'!G:K,5,0),"No Cruza")</f>
        <v>No Cruza</v>
      </c>
      <c r="AO2110" s="17">
        <f t="shared" ca="1" si="584"/>
        <v>5</v>
      </c>
      <c r="AP2110" s="17">
        <f t="shared" si="585"/>
        <v>20</v>
      </c>
      <c r="AQ2110" s="17">
        <f t="shared" si="586"/>
        <v>11</v>
      </c>
      <c r="AR2110" s="17">
        <f t="shared" si="587"/>
        <v>2020</v>
      </c>
      <c r="AS2110" s="17">
        <f t="shared" ca="1" si="588"/>
        <v>5</v>
      </c>
      <c r="AT2110" s="17" t="str">
        <f t="shared" ca="1" si="591"/>
        <v>No</v>
      </c>
      <c r="AU2110" s="17">
        <f t="shared" si="589"/>
        <v>0</v>
      </c>
      <c r="AV2110" s="17" t="str">
        <f>+VLOOKUP(B2110,[1]Cruces!S:T,2,0)</f>
        <v>7. Ejecución en Campo OS BT</v>
      </c>
    </row>
    <row r="2111" spans="1:48" hidden="1" x14ac:dyDescent="0.25">
      <c r="A2111" s="17" t="s">
        <v>3914</v>
      </c>
      <c r="B2111" s="17" t="s">
        <v>68</v>
      </c>
      <c r="C2111" s="17">
        <v>0</v>
      </c>
      <c r="D2111" s="17">
        <v>0</v>
      </c>
      <c r="E2111" s="17" t="s">
        <v>55</v>
      </c>
      <c r="F2111" s="17" t="s">
        <v>126</v>
      </c>
      <c r="G2111" s="17" t="s">
        <v>3915</v>
      </c>
      <c r="H2111" s="17">
        <v>0</v>
      </c>
      <c r="I2111" s="17" t="s">
        <v>116</v>
      </c>
      <c r="J2111" s="17" t="s">
        <v>59</v>
      </c>
      <c r="K2111" s="17" t="s">
        <v>97</v>
      </c>
      <c r="L2111" s="17" t="s">
        <v>129</v>
      </c>
      <c r="M2111" s="17" t="s">
        <v>130</v>
      </c>
      <c r="N2111" s="17" t="s">
        <v>75</v>
      </c>
      <c r="O2111" s="17">
        <v>20190924</v>
      </c>
      <c r="P2111" s="17">
        <v>20191017</v>
      </c>
      <c r="Q2111" s="17">
        <v>9331</v>
      </c>
      <c r="R2111" s="17">
        <v>26762010</v>
      </c>
      <c r="S2111" s="17" t="s">
        <v>100</v>
      </c>
      <c r="T2111" s="17" t="s">
        <v>63</v>
      </c>
      <c r="U2111" s="17" t="s">
        <v>91</v>
      </c>
      <c r="V2111" s="17">
        <f t="shared" si="590"/>
        <v>25</v>
      </c>
      <c r="W2111" s="17">
        <v>25000</v>
      </c>
      <c r="X2111" s="17" t="s">
        <v>64</v>
      </c>
      <c r="Y2111" s="17" t="s">
        <v>136</v>
      </c>
      <c r="Z2111" s="17">
        <v>20191021</v>
      </c>
      <c r="AA2111" s="17" t="s">
        <v>78</v>
      </c>
      <c r="AB2111" s="17">
        <v>1</v>
      </c>
      <c r="AC2111" s="17" t="str">
        <f>IFERROR(VLOOKUP(A2111,[1]Cruces!AJ:AK,2,0),VLOOKUP(CONCATENATE(X2111,AA2111),[1]Cruces!G:H,2,0))</f>
        <v>Solicitud de Obra</v>
      </c>
      <c r="AD2111" s="17">
        <f t="shared" si="576"/>
        <v>24</v>
      </c>
      <c r="AE2111" s="17">
        <f t="shared" si="577"/>
        <v>9</v>
      </c>
      <c r="AF2111" s="17">
        <f t="shared" si="578"/>
        <v>2019</v>
      </c>
      <c r="AG2111" s="17" t="str">
        <f>IFERROR(VLOOKUP(MID(A2111,2,4)*1,[1]Cruces!K:L,2,0),"Verificar")</f>
        <v>Guajira</v>
      </c>
      <c r="AH2111" s="17">
        <f t="shared" ca="1" si="579"/>
        <v>428</v>
      </c>
      <c r="AI2111" s="17" t="str">
        <f>IFERROR(VLOOKUP(U2111,[1]Cruces!$O$1:$P$6,2,0),"Sin Orden")</f>
        <v>Resuelta</v>
      </c>
      <c r="AJ2111" s="17">
        <f t="shared" si="580"/>
        <v>21</v>
      </c>
      <c r="AK2111" s="17">
        <f t="shared" si="581"/>
        <v>10</v>
      </c>
      <c r="AL2111" s="17">
        <f t="shared" si="582"/>
        <v>2019</v>
      </c>
      <c r="AM2111" s="17">
        <f t="shared" ca="1" si="583"/>
        <v>401</v>
      </c>
      <c r="AN2111" s="18" t="str">
        <f>IFERROR(VLOOKUP(R2111*1,'[1]Ordenes de Servicio'!G:K,5,0),"No Cruza")</f>
        <v>No Cruza</v>
      </c>
      <c r="AO2111" s="17">
        <f t="shared" ca="1" si="584"/>
        <v>27</v>
      </c>
      <c r="AP2111" s="17">
        <f t="shared" si="585"/>
        <v>17</v>
      </c>
      <c r="AQ2111" s="17">
        <f t="shared" si="586"/>
        <v>10</v>
      </c>
      <c r="AR2111" s="17">
        <f t="shared" si="587"/>
        <v>2019</v>
      </c>
      <c r="AS2111" s="17">
        <f t="shared" ca="1" si="588"/>
        <v>405</v>
      </c>
      <c r="AT2111" s="17" t="str">
        <f t="shared" ca="1" si="591"/>
        <v>Si</v>
      </c>
      <c r="AU2111" s="17">
        <f t="shared" si="589"/>
        <v>4</v>
      </c>
      <c r="AV2111" s="17" t="str">
        <f>+VLOOKUP(B2111,[1]Cruces!S:T,2,0)</f>
        <v>5. Consultoría / Adjudicación</v>
      </c>
    </row>
    <row r="2112" spans="1:48" hidden="1" x14ac:dyDescent="0.25">
      <c r="A2112" s="17" t="s">
        <v>9076</v>
      </c>
      <c r="B2112" s="17" t="s">
        <v>6595</v>
      </c>
      <c r="C2112" s="17">
        <v>0</v>
      </c>
      <c r="D2112" s="17">
        <v>0</v>
      </c>
      <c r="E2112" s="17" t="s">
        <v>55</v>
      </c>
      <c r="F2112" s="17" t="s">
        <v>232</v>
      </c>
      <c r="G2112" s="17" t="s">
        <v>9077</v>
      </c>
      <c r="H2112" s="17">
        <v>3183838834</v>
      </c>
      <c r="I2112" s="17" t="s">
        <v>71</v>
      </c>
      <c r="J2112" s="17" t="s">
        <v>59</v>
      </c>
      <c r="K2112" s="17" t="s">
        <v>9078</v>
      </c>
      <c r="L2112" s="17" t="s">
        <v>7490</v>
      </c>
      <c r="M2112" s="17" t="s">
        <v>7491</v>
      </c>
      <c r="N2112" s="17" t="s">
        <v>6600</v>
      </c>
      <c r="O2112" s="17">
        <v>20201111</v>
      </c>
      <c r="P2112" s="17">
        <v>20201116</v>
      </c>
      <c r="Q2112" s="17">
        <v>1180</v>
      </c>
      <c r="R2112" s="17">
        <v>28279190</v>
      </c>
      <c r="S2112" s="17" t="s">
        <v>6601</v>
      </c>
      <c r="T2112" s="17" t="s">
        <v>63</v>
      </c>
      <c r="U2112" s="17" t="s">
        <v>91</v>
      </c>
      <c r="V2112" s="17">
        <f t="shared" si="590"/>
        <v>3</v>
      </c>
      <c r="W2112" s="17">
        <v>3000</v>
      </c>
      <c r="X2112" s="17" t="s">
        <v>7065</v>
      </c>
      <c r="Y2112" s="17" t="s">
        <v>6595</v>
      </c>
      <c r="Z2112" s="17">
        <v>20201116</v>
      </c>
      <c r="AA2112" s="17" t="s">
        <v>1947</v>
      </c>
      <c r="AB2112" s="17">
        <v>1</v>
      </c>
      <c r="AC2112" s="17" t="str">
        <f>IFERROR(VLOOKUP(A2112,[1]Cruces!AJ:AK,2,0),VLOOKUP(CONCATENATE(X2112,AA2112),[1]Cruces!G:H,2,0))</f>
        <v>Solicitud por BT</v>
      </c>
      <c r="AD2112" s="17">
        <f t="shared" si="576"/>
        <v>11</v>
      </c>
      <c r="AE2112" s="17">
        <f t="shared" si="577"/>
        <v>11</v>
      </c>
      <c r="AF2112" s="17">
        <f t="shared" si="578"/>
        <v>2020</v>
      </c>
      <c r="AG2112" s="17" t="str">
        <f>IFERROR(VLOOKUP(MID(A2112,2,4)*1,[1]Cruces!K:L,2,0),"Verificar")</f>
        <v>Atlántico Norte</v>
      </c>
      <c r="AH2112" s="17">
        <f t="shared" ca="1" si="579"/>
        <v>14</v>
      </c>
      <c r="AI2112" s="17" t="str">
        <f>IFERROR(VLOOKUP(U2112,[1]Cruces!$O$1:$P$6,2,0),"Sin Orden")</f>
        <v>Resuelta</v>
      </c>
      <c r="AJ2112" s="17">
        <f t="shared" si="580"/>
        <v>16</v>
      </c>
      <c r="AK2112" s="17">
        <f t="shared" si="581"/>
        <v>11</v>
      </c>
      <c r="AL2112" s="17">
        <f t="shared" si="582"/>
        <v>2020</v>
      </c>
      <c r="AM2112" s="17">
        <f t="shared" ca="1" si="583"/>
        <v>9</v>
      </c>
      <c r="AN2112" s="18" t="str">
        <f>IFERROR(VLOOKUP(R2112*1,'[1]Ordenes de Servicio'!G:K,5,0),"No Cruza")</f>
        <v>No Cruza</v>
      </c>
      <c r="AO2112" s="17">
        <f t="shared" ca="1" si="584"/>
        <v>5</v>
      </c>
      <c r="AP2112" s="17">
        <f t="shared" si="585"/>
        <v>16</v>
      </c>
      <c r="AQ2112" s="17">
        <f t="shared" si="586"/>
        <v>11</v>
      </c>
      <c r="AR2112" s="17">
        <f t="shared" si="587"/>
        <v>2020</v>
      </c>
      <c r="AS2112" s="17">
        <f t="shared" ca="1" si="588"/>
        <v>9</v>
      </c>
      <c r="AT2112" s="17" t="str">
        <f t="shared" ca="1" si="591"/>
        <v>No</v>
      </c>
      <c r="AU2112" s="17">
        <f t="shared" si="589"/>
        <v>0</v>
      </c>
      <c r="AV2112" s="17" t="str">
        <f>+VLOOKUP(B2112,[1]Cruces!S:T,2,0)</f>
        <v>7. Ejecución en Campo OS BT</v>
      </c>
    </row>
    <row r="2113" spans="1:48" hidden="1" x14ac:dyDescent="0.25">
      <c r="A2113" s="17" t="s">
        <v>3916</v>
      </c>
      <c r="B2113" s="17" t="s">
        <v>68</v>
      </c>
      <c r="C2113" s="17">
        <v>0</v>
      </c>
      <c r="D2113" s="17">
        <v>0</v>
      </c>
      <c r="E2113" s="17" t="s">
        <v>55</v>
      </c>
      <c r="F2113" s="17" t="s">
        <v>107</v>
      </c>
      <c r="G2113" s="17" t="s">
        <v>3917</v>
      </c>
      <c r="H2113" s="17">
        <v>0</v>
      </c>
      <c r="I2113" s="17" t="s">
        <v>71</v>
      </c>
      <c r="J2113" s="17" t="s">
        <v>59</v>
      </c>
      <c r="K2113" s="17" t="s">
        <v>3918</v>
      </c>
      <c r="L2113" s="17" t="s">
        <v>117</v>
      </c>
      <c r="M2113" s="17" t="s">
        <v>118</v>
      </c>
      <c r="N2113" s="17" t="s">
        <v>75</v>
      </c>
      <c r="O2113" s="17">
        <v>20200110</v>
      </c>
      <c r="P2113" s="17">
        <v>20200702</v>
      </c>
      <c r="Q2113" s="17">
        <v>1170</v>
      </c>
      <c r="R2113" s="17">
        <v>27968482</v>
      </c>
      <c r="S2113" s="17" t="s">
        <v>76</v>
      </c>
      <c r="T2113" s="17" t="s">
        <v>63</v>
      </c>
      <c r="U2113" s="17" t="s">
        <v>91</v>
      </c>
      <c r="V2113" s="17">
        <f t="shared" si="590"/>
        <v>112.5</v>
      </c>
      <c r="W2113" s="17">
        <v>112500</v>
      </c>
      <c r="X2113" s="17" t="s">
        <v>64</v>
      </c>
      <c r="Y2113" s="17" t="s">
        <v>150</v>
      </c>
      <c r="Z2113" s="17">
        <v>20200811</v>
      </c>
      <c r="AA2113" s="17" t="s">
        <v>78</v>
      </c>
      <c r="AB2113" s="17">
        <v>1</v>
      </c>
      <c r="AC2113" s="17" t="str">
        <f>IFERROR(VLOOKUP(A2113,[1]Cruces!AJ:AK,2,0),VLOOKUP(CONCATENATE(X2113,AA2113),[1]Cruces!G:H,2,0))</f>
        <v>Solicitud de Obra</v>
      </c>
      <c r="AD2113" s="17">
        <f t="shared" si="576"/>
        <v>10</v>
      </c>
      <c r="AE2113" s="17">
        <f t="shared" si="577"/>
        <v>1</v>
      </c>
      <c r="AF2113" s="17">
        <f t="shared" si="578"/>
        <v>2020</v>
      </c>
      <c r="AG2113" s="17" t="str">
        <f>IFERROR(VLOOKUP(MID(A2113,2,4)*1,[1]Cruces!K:L,2,0),"Verificar")</f>
        <v>Atlántico Norte</v>
      </c>
      <c r="AH2113" s="17">
        <f t="shared" ca="1" si="579"/>
        <v>320</v>
      </c>
      <c r="AI2113" s="17" t="str">
        <f>IFERROR(VLOOKUP(U2113,[1]Cruces!$O$1:$P$6,2,0),"Sin Orden")</f>
        <v>Resuelta</v>
      </c>
      <c r="AJ2113" s="17">
        <f t="shared" si="580"/>
        <v>11</v>
      </c>
      <c r="AK2113" s="17">
        <f t="shared" si="581"/>
        <v>8</v>
      </c>
      <c r="AL2113" s="17">
        <f t="shared" si="582"/>
        <v>2020</v>
      </c>
      <c r="AM2113" s="17">
        <f t="shared" ca="1" si="583"/>
        <v>106</v>
      </c>
      <c r="AN2113" s="18">
        <f>IFERROR(VLOOKUP(R2113*1,'[1]Ordenes de Servicio'!G:K,5,0),"No Cruza")</f>
        <v>44054</v>
      </c>
      <c r="AO2113" s="17">
        <f t="shared" ca="1" si="584"/>
        <v>214</v>
      </c>
      <c r="AP2113" s="17">
        <f t="shared" si="585"/>
        <v>2</v>
      </c>
      <c r="AQ2113" s="17">
        <f t="shared" si="586"/>
        <v>7</v>
      </c>
      <c r="AR2113" s="17">
        <f t="shared" si="587"/>
        <v>2020</v>
      </c>
      <c r="AS2113" s="17">
        <f t="shared" ca="1" si="588"/>
        <v>146</v>
      </c>
      <c r="AT2113" s="17" t="str">
        <f t="shared" ca="1" si="591"/>
        <v>No</v>
      </c>
      <c r="AU2113" s="17">
        <f t="shared" si="589"/>
        <v>40</v>
      </c>
      <c r="AV2113" s="17" t="str">
        <f>+VLOOKUP(B2113,[1]Cruces!S:T,2,0)</f>
        <v>5. Consultoría / Adjudicación</v>
      </c>
    </row>
    <row r="2114" spans="1:48" hidden="1" x14ac:dyDescent="0.25">
      <c r="A2114" s="17" t="s">
        <v>9079</v>
      </c>
      <c r="B2114" s="17" t="s">
        <v>1683</v>
      </c>
      <c r="C2114" s="17">
        <v>6893630</v>
      </c>
      <c r="D2114" s="17">
        <v>35012192</v>
      </c>
      <c r="E2114" s="17" t="s">
        <v>93</v>
      </c>
      <c r="F2114" s="17" t="s">
        <v>126</v>
      </c>
      <c r="G2114" s="17" t="s">
        <v>9080</v>
      </c>
      <c r="H2114" s="17">
        <v>3234113723</v>
      </c>
      <c r="I2114" s="17" t="s">
        <v>71</v>
      </c>
      <c r="J2114" s="17" t="s">
        <v>9081</v>
      </c>
      <c r="K2114" s="17" t="s">
        <v>97</v>
      </c>
      <c r="L2114" s="17" t="s">
        <v>7594</v>
      </c>
      <c r="M2114" s="17" t="s">
        <v>7595</v>
      </c>
      <c r="N2114" s="17" t="s">
        <v>1686</v>
      </c>
      <c r="O2114" s="17">
        <v>20200820</v>
      </c>
      <c r="P2114" s="17">
        <v>20200820</v>
      </c>
      <c r="Q2114" s="17">
        <v>9330</v>
      </c>
      <c r="R2114" s="17">
        <v>0</v>
      </c>
      <c r="S2114" s="17"/>
      <c r="T2114" s="17" t="s">
        <v>63</v>
      </c>
      <c r="U2114" s="17"/>
      <c r="V2114" s="17">
        <f t="shared" si="590"/>
        <v>3</v>
      </c>
      <c r="W2114" s="17">
        <v>3000</v>
      </c>
      <c r="X2114" s="17" t="s">
        <v>89</v>
      </c>
      <c r="Y2114" s="17" t="s">
        <v>150</v>
      </c>
      <c r="Z2114" s="17">
        <v>20200824</v>
      </c>
      <c r="AA2114" s="17" t="s">
        <v>1947</v>
      </c>
      <c r="AB2114" s="17">
        <v>1</v>
      </c>
      <c r="AC2114" s="17" t="str">
        <f>IFERROR(VLOOKUP(A2114,[1]Cruces!AJ:AK,2,0),VLOOKUP(CONCATENATE(X2114,AA2114),[1]Cruces!G:H,2,0))</f>
        <v>Solicitud por BT</v>
      </c>
      <c r="AD2114" s="17">
        <f t="shared" si="576"/>
        <v>20</v>
      </c>
      <c r="AE2114" s="17">
        <f t="shared" si="577"/>
        <v>8</v>
      </c>
      <c r="AF2114" s="17">
        <f t="shared" si="578"/>
        <v>2020</v>
      </c>
      <c r="AG2114" s="17" t="str">
        <f>IFERROR(VLOOKUP(MID(A2114,2,4)*1,[1]Cruces!K:L,2,0),"Verificar")</f>
        <v>Guajira</v>
      </c>
      <c r="AH2114" s="17">
        <f t="shared" ca="1" si="579"/>
        <v>97</v>
      </c>
      <c r="AI2114" s="17" t="str">
        <f>IFERROR(VLOOKUP(U2114,[1]Cruces!$O$1:$P$6,2,0),"Sin Orden")</f>
        <v>Sin Orden</v>
      </c>
      <c r="AJ2114" s="17">
        <f t="shared" si="580"/>
        <v>24</v>
      </c>
      <c r="AK2114" s="17">
        <f t="shared" si="581"/>
        <v>8</v>
      </c>
      <c r="AL2114" s="17">
        <f t="shared" si="582"/>
        <v>2020</v>
      </c>
      <c r="AM2114" s="17">
        <f t="shared" ca="1" si="583"/>
        <v>93</v>
      </c>
      <c r="AN2114" s="18" t="str">
        <f>IFERROR(VLOOKUP(R2114*1,'[1]Ordenes de Servicio'!G:K,5,0),"No Cruza")</f>
        <v>No Cruza</v>
      </c>
      <c r="AO2114" s="17">
        <f t="shared" ca="1" si="584"/>
        <v>93</v>
      </c>
      <c r="AP2114" s="17">
        <f t="shared" si="585"/>
        <v>20</v>
      </c>
      <c r="AQ2114" s="17">
        <f t="shared" si="586"/>
        <v>8</v>
      </c>
      <c r="AR2114" s="17">
        <f t="shared" si="587"/>
        <v>2020</v>
      </c>
      <c r="AS2114" s="17">
        <f t="shared" ca="1" si="588"/>
        <v>97</v>
      </c>
      <c r="AT2114" s="17" t="str">
        <f t="shared" ca="1" si="591"/>
        <v>No</v>
      </c>
      <c r="AU2114" s="17">
        <f t="shared" si="589"/>
        <v>4</v>
      </c>
      <c r="AV2114" s="17" t="str">
        <f>+VLOOKUP(B2114,[1]Cruces!S:T,2,0)</f>
        <v>1. Solicitud</v>
      </c>
    </row>
    <row r="2115" spans="1:48" hidden="1" x14ac:dyDescent="0.25">
      <c r="A2115" s="17" t="s">
        <v>3919</v>
      </c>
      <c r="B2115" s="17" t="s">
        <v>68</v>
      </c>
      <c r="C2115" s="17">
        <v>6596622</v>
      </c>
      <c r="D2115" s="17">
        <v>0</v>
      </c>
      <c r="E2115" s="17" t="s">
        <v>55</v>
      </c>
      <c r="F2115" s="17" t="s">
        <v>120</v>
      </c>
      <c r="G2115" s="17" t="s">
        <v>3920</v>
      </c>
      <c r="H2115" s="17">
        <v>0</v>
      </c>
      <c r="I2115" s="17" t="s">
        <v>182</v>
      </c>
      <c r="J2115" s="17" t="s">
        <v>59</v>
      </c>
      <c r="K2115" s="17" t="s">
        <v>3921</v>
      </c>
      <c r="L2115" s="17" t="s">
        <v>122</v>
      </c>
      <c r="M2115" s="17" t="s">
        <v>123</v>
      </c>
      <c r="N2115" s="17" t="s">
        <v>75</v>
      </c>
      <c r="O2115" s="17">
        <v>20190102</v>
      </c>
      <c r="P2115" s="17">
        <v>20190329</v>
      </c>
      <c r="Q2115" s="17">
        <v>1110</v>
      </c>
      <c r="R2115" s="17">
        <v>25860706</v>
      </c>
      <c r="S2115" s="17" t="s">
        <v>100</v>
      </c>
      <c r="T2115" s="17" t="s">
        <v>63</v>
      </c>
      <c r="U2115" s="17" t="s">
        <v>91</v>
      </c>
      <c r="V2115" s="17">
        <f t="shared" si="590"/>
        <v>225</v>
      </c>
      <c r="W2115" s="17">
        <v>225000</v>
      </c>
      <c r="X2115" s="17" t="s">
        <v>89</v>
      </c>
      <c r="Y2115" s="17" t="s">
        <v>136</v>
      </c>
      <c r="Z2115" s="17">
        <v>20190507</v>
      </c>
      <c r="AA2115" s="17" t="s">
        <v>101</v>
      </c>
      <c r="AB2115" s="17">
        <v>1</v>
      </c>
      <c r="AC2115" s="17" t="str">
        <f>IFERROR(VLOOKUP(A2115,[1]Cruces!AJ:AK,2,0),VLOOKUP(CONCATENATE(X2115,AA2115),[1]Cruces!G:H,2,0))</f>
        <v>Solicitud de Obra</v>
      </c>
      <c r="AD2115" s="17">
        <f t="shared" si="576"/>
        <v>2</v>
      </c>
      <c r="AE2115" s="17">
        <f t="shared" si="577"/>
        <v>1</v>
      </c>
      <c r="AF2115" s="17">
        <f t="shared" si="578"/>
        <v>2019</v>
      </c>
      <c r="AG2115" s="17" t="str">
        <f>IFERROR(VLOOKUP(MID(A2115,2,4)*1,[1]Cruces!K:L,2,0),"Verificar")</f>
        <v>Atlántico Norte</v>
      </c>
      <c r="AH2115" s="17">
        <f t="shared" ca="1" si="579"/>
        <v>693</v>
      </c>
      <c r="AI2115" s="17" t="str">
        <f>IFERROR(VLOOKUP(U2115,[1]Cruces!$O$1:$P$6,2,0),"Sin Orden")</f>
        <v>Resuelta</v>
      </c>
      <c r="AJ2115" s="17">
        <f t="shared" si="580"/>
        <v>7</v>
      </c>
      <c r="AK2115" s="17">
        <f t="shared" si="581"/>
        <v>5</v>
      </c>
      <c r="AL2115" s="17">
        <f t="shared" si="582"/>
        <v>2019</v>
      </c>
      <c r="AM2115" s="17">
        <f t="shared" ca="1" si="583"/>
        <v>568</v>
      </c>
      <c r="AN2115" s="18" t="str">
        <f>IFERROR(VLOOKUP(R2115*1,'[1]Ordenes de Servicio'!G:K,5,0),"No Cruza")</f>
        <v>No Cruza</v>
      </c>
      <c r="AO2115" s="17">
        <f t="shared" ca="1" si="584"/>
        <v>125</v>
      </c>
      <c r="AP2115" s="17">
        <f t="shared" si="585"/>
        <v>29</v>
      </c>
      <c r="AQ2115" s="17">
        <f t="shared" si="586"/>
        <v>3</v>
      </c>
      <c r="AR2115" s="17">
        <f t="shared" si="587"/>
        <v>2019</v>
      </c>
      <c r="AS2115" s="17">
        <f t="shared" ca="1" si="588"/>
        <v>607</v>
      </c>
      <c r="AT2115" s="17" t="str">
        <f t="shared" ca="1" si="591"/>
        <v>Si</v>
      </c>
      <c r="AU2115" s="17">
        <f t="shared" si="589"/>
        <v>39</v>
      </c>
      <c r="AV2115" s="17" t="str">
        <f>+VLOOKUP(B2115,[1]Cruces!S:T,2,0)</f>
        <v>5. Consultoría / Adjudicación</v>
      </c>
    </row>
    <row r="2116" spans="1:48" hidden="1" x14ac:dyDescent="0.25">
      <c r="A2116" s="17" t="s">
        <v>3922</v>
      </c>
      <c r="B2116" s="17" t="s">
        <v>68</v>
      </c>
      <c r="C2116" s="17">
        <v>0</v>
      </c>
      <c r="D2116" s="17">
        <v>0</v>
      </c>
      <c r="E2116" s="17" t="s">
        <v>55</v>
      </c>
      <c r="F2116" s="17" t="s">
        <v>126</v>
      </c>
      <c r="G2116" s="17" t="s">
        <v>3923</v>
      </c>
      <c r="H2116" s="17">
        <v>0</v>
      </c>
      <c r="I2116" s="17" t="s">
        <v>83</v>
      </c>
      <c r="J2116" s="17" t="s">
        <v>59</v>
      </c>
      <c r="K2116" s="17" t="s">
        <v>97</v>
      </c>
      <c r="L2116" s="17" t="s">
        <v>129</v>
      </c>
      <c r="M2116" s="17" t="s">
        <v>130</v>
      </c>
      <c r="N2116" s="17" t="s">
        <v>75</v>
      </c>
      <c r="O2116" s="17">
        <v>20191112</v>
      </c>
      <c r="P2116" s="17">
        <v>20191127</v>
      </c>
      <c r="Q2116" s="17">
        <v>7752</v>
      </c>
      <c r="R2116" s="17">
        <v>26913784</v>
      </c>
      <c r="S2116" s="17" t="s">
        <v>100</v>
      </c>
      <c r="T2116" s="17" t="s">
        <v>63</v>
      </c>
      <c r="U2116" s="17" t="s">
        <v>91</v>
      </c>
      <c r="V2116" s="17">
        <f t="shared" si="590"/>
        <v>45</v>
      </c>
      <c r="W2116" s="17">
        <v>45000</v>
      </c>
      <c r="X2116" s="17" t="s">
        <v>64</v>
      </c>
      <c r="Y2116" s="17" t="s">
        <v>136</v>
      </c>
      <c r="Z2116" s="17">
        <v>20200203</v>
      </c>
      <c r="AA2116" s="17" t="s">
        <v>78</v>
      </c>
      <c r="AB2116" s="17">
        <v>1</v>
      </c>
      <c r="AC2116" s="17" t="str">
        <f>IFERROR(VLOOKUP(A2116,[1]Cruces!AJ:AK,2,0),VLOOKUP(CONCATENATE(X2116,AA2116),[1]Cruces!G:H,2,0))</f>
        <v>Solicitud de Obra</v>
      </c>
      <c r="AD2116" s="17">
        <f t="shared" si="576"/>
        <v>12</v>
      </c>
      <c r="AE2116" s="17">
        <f t="shared" si="577"/>
        <v>11</v>
      </c>
      <c r="AF2116" s="17">
        <f t="shared" si="578"/>
        <v>2019</v>
      </c>
      <c r="AG2116" s="17" t="str">
        <f>IFERROR(VLOOKUP(MID(A2116,2,4)*1,[1]Cruces!K:L,2,0),"Verificar")</f>
        <v>Guajira</v>
      </c>
      <c r="AH2116" s="17">
        <f t="shared" ca="1" si="579"/>
        <v>379</v>
      </c>
      <c r="AI2116" s="17" t="str">
        <f>IFERROR(VLOOKUP(U2116,[1]Cruces!$O$1:$P$6,2,0),"Sin Orden")</f>
        <v>Resuelta</v>
      </c>
      <c r="AJ2116" s="17">
        <f t="shared" si="580"/>
        <v>3</v>
      </c>
      <c r="AK2116" s="17">
        <f t="shared" si="581"/>
        <v>2</v>
      </c>
      <c r="AL2116" s="17">
        <f t="shared" si="582"/>
        <v>2020</v>
      </c>
      <c r="AM2116" s="17">
        <f t="shared" ca="1" si="583"/>
        <v>296</v>
      </c>
      <c r="AN2116" s="18" t="str">
        <f>IFERROR(VLOOKUP(R2116*1,'[1]Ordenes de Servicio'!G:K,5,0),"No Cruza")</f>
        <v>No Cruza</v>
      </c>
      <c r="AO2116" s="17">
        <f t="shared" ca="1" si="584"/>
        <v>83</v>
      </c>
      <c r="AP2116" s="17">
        <f t="shared" si="585"/>
        <v>27</v>
      </c>
      <c r="AQ2116" s="17">
        <f t="shared" si="586"/>
        <v>11</v>
      </c>
      <c r="AR2116" s="17">
        <f t="shared" si="587"/>
        <v>2019</v>
      </c>
      <c r="AS2116" s="17">
        <f t="shared" ca="1" si="588"/>
        <v>364</v>
      </c>
      <c r="AT2116" s="17" t="str">
        <f t="shared" ca="1" si="591"/>
        <v>Si</v>
      </c>
      <c r="AU2116" s="17">
        <f t="shared" si="589"/>
        <v>68</v>
      </c>
      <c r="AV2116" s="17" t="str">
        <f>+VLOOKUP(B2116,[1]Cruces!S:T,2,0)</f>
        <v>5. Consultoría / Adjudicación</v>
      </c>
    </row>
    <row r="2117" spans="1:48" hidden="1" x14ac:dyDescent="0.25">
      <c r="A2117" s="17" t="s">
        <v>9082</v>
      </c>
      <c r="B2117" s="17" t="s">
        <v>6595</v>
      </c>
      <c r="C2117" s="17">
        <v>0</v>
      </c>
      <c r="D2117" s="17">
        <v>0</v>
      </c>
      <c r="E2117" s="17" t="s">
        <v>55</v>
      </c>
      <c r="F2117" s="17" t="s">
        <v>5366</v>
      </c>
      <c r="G2117" s="17" t="s">
        <v>9083</v>
      </c>
      <c r="H2117" s="17">
        <v>3012681495</v>
      </c>
      <c r="I2117" s="17" t="s">
        <v>71</v>
      </c>
      <c r="J2117" s="17" t="s">
        <v>59</v>
      </c>
      <c r="K2117" s="17" t="s">
        <v>97</v>
      </c>
      <c r="L2117" s="17" t="s">
        <v>5368</v>
      </c>
      <c r="M2117" s="17" t="s">
        <v>5369</v>
      </c>
      <c r="N2117" s="17" t="s">
        <v>6600</v>
      </c>
      <c r="O2117" s="17">
        <v>20201103</v>
      </c>
      <c r="P2117" s="17">
        <v>20201107</v>
      </c>
      <c r="Q2117" s="17">
        <v>1110</v>
      </c>
      <c r="R2117" s="17">
        <v>28286200</v>
      </c>
      <c r="S2117" s="17" t="s">
        <v>6601</v>
      </c>
      <c r="T2117" s="17" t="s">
        <v>7091</v>
      </c>
      <c r="U2117" s="17" t="s">
        <v>77</v>
      </c>
      <c r="V2117" s="17">
        <f t="shared" si="590"/>
        <v>3</v>
      </c>
      <c r="W2117" s="17">
        <v>3000</v>
      </c>
      <c r="X2117" s="17" t="s">
        <v>7065</v>
      </c>
      <c r="Y2117" s="17" t="s">
        <v>6595</v>
      </c>
      <c r="Z2117" s="17">
        <v>20201107</v>
      </c>
      <c r="AA2117" s="17" t="s">
        <v>1947</v>
      </c>
      <c r="AB2117" s="17">
        <v>1</v>
      </c>
      <c r="AC2117" s="17" t="str">
        <f>IFERROR(VLOOKUP(A2117,[1]Cruces!AJ:AK,2,0),VLOOKUP(CONCATENATE(X2117,AA2117),[1]Cruces!G:H,2,0))</f>
        <v>Solicitud por BT</v>
      </c>
      <c r="AD2117" s="17">
        <f t="shared" si="576"/>
        <v>3</v>
      </c>
      <c r="AE2117" s="17">
        <f t="shared" si="577"/>
        <v>11</v>
      </c>
      <c r="AF2117" s="17">
        <f t="shared" si="578"/>
        <v>2020</v>
      </c>
      <c r="AG2117" s="17" t="str">
        <f>IFERROR(VLOOKUP(MID(A2117,2,4)*1,[1]Cruces!K:L,2,0),"Verificar")</f>
        <v>Atlántico Norte</v>
      </c>
      <c r="AH2117" s="17">
        <f t="shared" ca="1" si="579"/>
        <v>22</v>
      </c>
      <c r="AI2117" s="17" t="str">
        <f>IFERROR(VLOOKUP(U2117,[1]Cruces!$O$1:$P$6,2,0),"Sin Orden")</f>
        <v>Pendiente</v>
      </c>
      <c r="AJ2117" s="17">
        <f t="shared" si="580"/>
        <v>7</v>
      </c>
      <c r="AK2117" s="17">
        <f t="shared" si="581"/>
        <v>11</v>
      </c>
      <c r="AL2117" s="17">
        <f t="shared" si="582"/>
        <v>2020</v>
      </c>
      <c r="AM2117" s="17">
        <f t="shared" ca="1" si="583"/>
        <v>18</v>
      </c>
      <c r="AN2117" s="18" t="str">
        <f>IFERROR(VLOOKUP(R2117*1,'[1]Ordenes de Servicio'!G:K,5,0),"No Cruza")</f>
        <v>No Cruza</v>
      </c>
      <c r="AO2117" s="17">
        <f t="shared" ca="1" si="584"/>
        <v>18</v>
      </c>
      <c r="AP2117" s="17">
        <f t="shared" si="585"/>
        <v>7</v>
      </c>
      <c r="AQ2117" s="17">
        <f t="shared" si="586"/>
        <v>11</v>
      </c>
      <c r="AR2117" s="17">
        <f t="shared" si="587"/>
        <v>2020</v>
      </c>
      <c r="AS2117" s="17">
        <f t="shared" ca="1" si="588"/>
        <v>18</v>
      </c>
      <c r="AT2117" s="17" t="str">
        <f t="shared" ca="1" si="591"/>
        <v>No</v>
      </c>
      <c r="AU2117" s="17">
        <f t="shared" si="589"/>
        <v>0</v>
      </c>
      <c r="AV2117" s="17" t="str">
        <f>+VLOOKUP(B2117,[1]Cruces!S:T,2,0)</f>
        <v>7. Ejecución en Campo OS BT</v>
      </c>
    </row>
    <row r="2118" spans="1:48" hidden="1" x14ac:dyDescent="0.25">
      <c r="A2118" s="17" t="s">
        <v>3924</v>
      </c>
      <c r="B2118" s="17" t="s">
        <v>68</v>
      </c>
      <c r="C2118" s="17">
        <v>2018697</v>
      </c>
      <c r="D2118" s="17">
        <v>20132680</v>
      </c>
      <c r="E2118" s="17" t="s">
        <v>93</v>
      </c>
      <c r="F2118" s="17" t="s">
        <v>56</v>
      </c>
      <c r="G2118" s="17" t="s">
        <v>95</v>
      </c>
      <c r="H2118" s="17">
        <v>3003360026</v>
      </c>
      <c r="I2118" s="17" t="s">
        <v>83</v>
      </c>
      <c r="J2118" s="17" t="s">
        <v>3925</v>
      </c>
      <c r="K2118" s="17" t="s">
        <v>97</v>
      </c>
      <c r="L2118" s="17" t="s">
        <v>117</v>
      </c>
      <c r="M2118" s="17" t="s">
        <v>118</v>
      </c>
      <c r="N2118" s="17" t="s">
        <v>75</v>
      </c>
      <c r="O2118" s="17">
        <v>20190926</v>
      </c>
      <c r="P2118" s="17">
        <v>20190926</v>
      </c>
      <c r="Q2118" s="17">
        <v>1110</v>
      </c>
      <c r="R2118" s="17">
        <v>0</v>
      </c>
      <c r="S2118" s="17"/>
      <c r="T2118" s="17" t="s">
        <v>63</v>
      </c>
      <c r="U2118" s="17"/>
      <c r="V2118" s="17">
        <f t="shared" si="590"/>
        <v>500</v>
      </c>
      <c r="W2118" s="17">
        <v>500000</v>
      </c>
      <c r="X2118" s="17" t="s">
        <v>89</v>
      </c>
      <c r="Y2118" s="17" t="s">
        <v>68</v>
      </c>
      <c r="Z2118" s="17">
        <v>20190926</v>
      </c>
      <c r="AA2118" s="17" t="s">
        <v>101</v>
      </c>
      <c r="AB2118" s="17">
        <v>1</v>
      </c>
      <c r="AC2118" s="17" t="str">
        <f>IFERROR(VLOOKUP(A2118,[1]Cruces!AJ:AK,2,0),VLOOKUP(CONCATENATE(X2118,AA2118),[1]Cruces!G:H,2,0))</f>
        <v>Solicitud de Obra</v>
      </c>
      <c r="AD2118" s="17">
        <f t="shared" si="576"/>
        <v>26</v>
      </c>
      <c r="AE2118" s="17">
        <f t="shared" si="577"/>
        <v>9</v>
      </c>
      <c r="AF2118" s="17">
        <f t="shared" si="578"/>
        <v>2019</v>
      </c>
      <c r="AG2118" s="17" t="str">
        <f>IFERROR(VLOOKUP(MID(A2118,2,4)*1,[1]Cruces!K:L,2,0),"Verificar")</f>
        <v>Atlántico Norte</v>
      </c>
      <c r="AH2118" s="17">
        <f t="shared" ca="1" si="579"/>
        <v>426</v>
      </c>
      <c r="AI2118" s="17" t="str">
        <f>IFERROR(VLOOKUP(U2118,[1]Cruces!$O$1:$P$6,2,0),"Sin Orden")</f>
        <v>Sin Orden</v>
      </c>
      <c r="AJ2118" s="17">
        <f t="shared" si="580"/>
        <v>26</v>
      </c>
      <c r="AK2118" s="17">
        <f t="shared" si="581"/>
        <v>9</v>
      </c>
      <c r="AL2118" s="17">
        <f t="shared" si="582"/>
        <v>2019</v>
      </c>
      <c r="AM2118" s="17">
        <f t="shared" ca="1" si="583"/>
        <v>426</v>
      </c>
      <c r="AN2118" s="18" t="str">
        <f>IFERROR(VLOOKUP(R2118*1,'[1]Ordenes de Servicio'!G:K,5,0),"No Cruza")</f>
        <v>No Cruza</v>
      </c>
      <c r="AO2118" s="17">
        <f t="shared" ca="1" si="584"/>
        <v>426</v>
      </c>
      <c r="AP2118" s="17">
        <f t="shared" si="585"/>
        <v>26</v>
      </c>
      <c r="AQ2118" s="17">
        <f t="shared" si="586"/>
        <v>9</v>
      </c>
      <c r="AR2118" s="17">
        <f t="shared" si="587"/>
        <v>2019</v>
      </c>
      <c r="AS2118" s="17">
        <f t="shared" ca="1" si="588"/>
        <v>426</v>
      </c>
      <c r="AT2118" s="17" t="str">
        <f t="shared" ca="1" si="591"/>
        <v>Si</v>
      </c>
      <c r="AU2118" s="17">
        <f t="shared" si="589"/>
        <v>0</v>
      </c>
      <c r="AV2118" s="17" t="str">
        <f>+VLOOKUP(B2118,[1]Cruces!S:T,2,0)</f>
        <v>5. Consultoría / Adjudicación</v>
      </c>
    </row>
    <row r="2119" spans="1:48" hidden="1" x14ac:dyDescent="0.25">
      <c r="A2119" s="17" t="s">
        <v>3926</v>
      </c>
      <c r="B2119" s="17" t="s">
        <v>68</v>
      </c>
      <c r="C2119" s="17">
        <v>0</v>
      </c>
      <c r="D2119" s="17">
        <v>0</v>
      </c>
      <c r="E2119" s="17" t="s">
        <v>55</v>
      </c>
      <c r="F2119" s="17" t="s">
        <v>126</v>
      </c>
      <c r="G2119" s="17" t="s">
        <v>3927</v>
      </c>
      <c r="H2119" s="17">
        <v>0</v>
      </c>
      <c r="I2119" s="17" t="s">
        <v>71</v>
      </c>
      <c r="J2119" s="17" t="s">
        <v>59</v>
      </c>
      <c r="K2119" s="17" t="s">
        <v>97</v>
      </c>
      <c r="L2119" s="17" t="s">
        <v>129</v>
      </c>
      <c r="M2119" s="17" t="s">
        <v>130</v>
      </c>
      <c r="N2119" s="17" t="s">
        <v>75</v>
      </c>
      <c r="O2119" s="17">
        <v>20190824</v>
      </c>
      <c r="P2119" s="17">
        <v>20190829</v>
      </c>
      <c r="Q2119" s="17">
        <v>7751</v>
      </c>
      <c r="R2119" s="17">
        <v>26653716</v>
      </c>
      <c r="S2119" s="17" t="s">
        <v>100</v>
      </c>
      <c r="T2119" s="17" t="s">
        <v>63</v>
      </c>
      <c r="U2119" s="17" t="s">
        <v>91</v>
      </c>
      <c r="V2119" s="17">
        <f t="shared" si="590"/>
        <v>25</v>
      </c>
      <c r="W2119" s="17">
        <v>25000</v>
      </c>
      <c r="X2119" s="17" t="s">
        <v>64</v>
      </c>
      <c r="Y2119" s="17" t="s">
        <v>188</v>
      </c>
      <c r="Z2119" s="17">
        <v>20190829</v>
      </c>
      <c r="AA2119" s="17" t="s">
        <v>78</v>
      </c>
      <c r="AB2119" s="17">
        <v>1</v>
      </c>
      <c r="AC2119" s="17" t="str">
        <f>IFERROR(VLOOKUP(A2119,[1]Cruces!AJ:AK,2,0),VLOOKUP(CONCATENATE(X2119,AA2119),[1]Cruces!G:H,2,0))</f>
        <v>Solicitud de Obra</v>
      </c>
      <c r="AD2119" s="17">
        <f t="shared" si="576"/>
        <v>24</v>
      </c>
      <c r="AE2119" s="17">
        <f t="shared" si="577"/>
        <v>8</v>
      </c>
      <c r="AF2119" s="17">
        <f t="shared" si="578"/>
        <v>2019</v>
      </c>
      <c r="AG2119" s="17" t="str">
        <f>IFERROR(VLOOKUP(MID(A2119,2,4)*1,[1]Cruces!K:L,2,0),"Verificar")</f>
        <v>Guajira</v>
      </c>
      <c r="AH2119" s="17">
        <f t="shared" ca="1" si="579"/>
        <v>459</v>
      </c>
      <c r="AI2119" s="17" t="str">
        <f>IFERROR(VLOOKUP(U2119,[1]Cruces!$O$1:$P$6,2,0),"Sin Orden")</f>
        <v>Resuelta</v>
      </c>
      <c r="AJ2119" s="17">
        <f t="shared" si="580"/>
        <v>29</v>
      </c>
      <c r="AK2119" s="17">
        <f t="shared" si="581"/>
        <v>8</v>
      </c>
      <c r="AL2119" s="17">
        <f t="shared" si="582"/>
        <v>2019</v>
      </c>
      <c r="AM2119" s="17">
        <f t="shared" ca="1" si="583"/>
        <v>454</v>
      </c>
      <c r="AN2119" s="18" t="str">
        <f>IFERROR(VLOOKUP(R2119*1,'[1]Ordenes de Servicio'!G:K,5,0),"No Cruza")</f>
        <v>No Cruza</v>
      </c>
      <c r="AO2119" s="17">
        <f t="shared" ca="1" si="584"/>
        <v>5</v>
      </c>
      <c r="AP2119" s="17">
        <f t="shared" si="585"/>
        <v>29</v>
      </c>
      <c r="AQ2119" s="17">
        <f t="shared" si="586"/>
        <v>8</v>
      </c>
      <c r="AR2119" s="17">
        <f t="shared" si="587"/>
        <v>2019</v>
      </c>
      <c r="AS2119" s="17">
        <f t="shared" ca="1" si="588"/>
        <v>454</v>
      </c>
      <c r="AT2119" s="17" t="str">
        <f t="shared" ca="1" si="591"/>
        <v>Si</v>
      </c>
      <c r="AU2119" s="17">
        <f t="shared" si="589"/>
        <v>0</v>
      </c>
      <c r="AV2119" s="17" t="str">
        <f>+VLOOKUP(B2119,[1]Cruces!S:T,2,0)</f>
        <v>5. Consultoría / Adjudicación</v>
      </c>
    </row>
    <row r="2120" spans="1:48" hidden="1" x14ac:dyDescent="0.25">
      <c r="A2120" s="17" t="s">
        <v>3928</v>
      </c>
      <c r="B2120" s="17" t="s">
        <v>68</v>
      </c>
      <c r="C2120" s="17">
        <v>0</v>
      </c>
      <c r="D2120" s="17">
        <v>0</v>
      </c>
      <c r="E2120" s="17" t="s">
        <v>55</v>
      </c>
      <c r="F2120" s="17" t="s">
        <v>56</v>
      </c>
      <c r="G2120" s="17" t="s">
        <v>1158</v>
      </c>
      <c r="H2120" s="17">
        <v>0</v>
      </c>
      <c r="I2120" s="17" t="s">
        <v>71</v>
      </c>
      <c r="J2120" s="17" t="s">
        <v>59</v>
      </c>
      <c r="K2120" s="17" t="s">
        <v>1159</v>
      </c>
      <c r="L2120" s="17" t="s">
        <v>117</v>
      </c>
      <c r="M2120" s="17" t="s">
        <v>118</v>
      </c>
      <c r="N2120" s="17" t="s">
        <v>75</v>
      </c>
      <c r="O2120" s="17">
        <v>20191022</v>
      </c>
      <c r="P2120" s="17">
        <v>20191022</v>
      </c>
      <c r="Q2120" s="17">
        <v>1110</v>
      </c>
      <c r="R2120" s="17">
        <v>0</v>
      </c>
      <c r="S2120" s="17"/>
      <c r="T2120" s="17" t="s">
        <v>63</v>
      </c>
      <c r="U2120" s="17"/>
      <c r="V2120" s="17">
        <f t="shared" si="590"/>
        <v>500</v>
      </c>
      <c r="W2120" s="17">
        <v>500000</v>
      </c>
      <c r="X2120" s="17" t="s">
        <v>64</v>
      </c>
      <c r="Y2120" s="17" t="s">
        <v>68</v>
      </c>
      <c r="Z2120" s="17">
        <v>20191022</v>
      </c>
      <c r="AA2120" s="17" t="s">
        <v>101</v>
      </c>
      <c r="AB2120" s="17">
        <v>1</v>
      </c>
      <c r="AC2120" s="17" t="str">
        <f>IFERROR(VLOOKUP(A2120,[1]Cruces!AJ:AK,2,0),VLOOKUP(CONCATENATE(X2120,AA2120),[1]Cruces!G:H,2,0))</f>
        <v>Solicitud de Obra</v>
      </c>
      <c r="AD2120" s="17">
        <f t="shared" si="576"/>
        <v>22</v>
      </c>
      <c r="AE2120" s="17">
        <f t="shared" si="577"/>
        <v>10</v>
      </c>
      <c r="AF2120" s="17">
        <f t="shared" si="578"/>
        <v>2019</v>
      </c>
      <c r="AG2120" s="17" t="str">
        <f>IFERROR(VLOOKUP(MID(A2120,2,4)*1,[1]Cruces!K:L,2,0),"Verificar")</f>
        <v>Atlántico Norte</v>
      </c>
      <c r="AH2120" s="17">
        <f t="shared" ca="1" si="579"/>
        <v>400</v>
      </c>
      <c r="AI2120" s="17" t="str">
        <f>IFERROR(VLOOKUP(U2120,[1]Cruces!$O$1:$P$6,2,0),"Sin Orden")</f>
        <v>Sin Orden</v>
      </c>
      <c r="AJ2120" s="17">
        <f t="shared" si="580"/>
        <v>22</v>
      </c>
      <c r="AK2120" s="17">
        <f t="shared" si="581"/>
        <v>10</v>
      </c>
      <c r="AL2120" s="17">
        <f t="shared" si="582"/>
        <v>2019</v>
      </c>
      <c r="AM2120" s="17">
        <f t="shared" ca="1" si="583"/>
        <v>400</v>
      </c>
      <c r="AN2120" s="18" t="str">
        <f>IFERROR(VLOOKUP(R2120*1,'[1]Ordenes de Servicio'!G:K,5,0),"No Cruza")</f>
        <v>No Cruza</v>
      </c>
      <c r="AO2120" s="17">
        <f t="shared" ca="1" si="584"/>
        <v>400</v>
      </c>
      <c r="AP2120" s="17">
        <f t="shared" si="585"/>
        <v>22</v>
      </c>
      <c r="AQ2120" s="17">
        <f t="shared" si="586"/>
        <v>10</v>
      </c>
      <c r="AR2120" s="17">
        <f t="shared" si="587"/>
        <v>2019</v>
      </c>
      <c r="AS2120" s="17">
        <f t="shared" ca="1" si="588"/>
        <v>400</v>
      </c>
      <c r="AT2120" s="17" t="str">
        <f t="shared" ca="1" si="591"/>
        <v>Si</v>
      </c>
      <c r="AU2120" s="17">
        <f t="shared" si="589"/>
        <v>0</v>
      </c>
      <c r="AV2120" s="17" t="str">
        <f>+VLOOKUP(B2120,[1]Cruces!S:T,2,0)</f>
        <v>5. Consultoría / Adjudicación</v>
      </c>
    </row>
    <row r="2121" spans="1:48" hidden="1" x14ac:dyDescent="0.25">
      <c r="A2121" s="17" t="s">
        <v>3929</v>
      </c>
      <c r="B2121" s="17" t="s">
        <v>54</v>
      </c>
      <c r="C2121" s="17">
        <v>0</v>
      </c>
      <c r="D2121" s="17">
        <v>0</v>
      </c>
      <c r="E2121" s="17" t="s">
        <v>55</v>
      </c>
      <c r="F2121" s="17" t="s">
        <v>81</v>
      </c>
      <c r="G2121" s="17" t="s">
        <v>3930</v>
      </c>
      <c r="H2121" s="17">
        <v>3136180098</v>
      </c>
      <c r="I2121" s="17" t="s">
        <v>116</v>
      </c>
      <c r="J2121" s="17" t="s">
        <v>59</v>
      </c>
      <c r="K2121" s="17" t="s">
        <v>3931</v>
      </c>
      <c r="L2121" s="17" t="s">
        <v>85</v>
      </c>
      <c r="M2121" s="17" t="s">
        <v>86</v>
      </c>
      <c r="N2121" s="17" t="s">
        <v>62</v>
      </c>
      <c r="O2121" s="17">
        <v>20201011</v>
      </c>
      <c r="P2121" s="17">
        <v>20201019</v>
      </c>
      <c r="Q2121" s="17">
        <v>3470</v>
      </c>
      <c r="R2121" s="17">
        <v>28230762</v>
      </c>
      <c r="S2121" s="17" t="s">
        <v>100</v>
      </c>
      <c r="T2121" s="17" t="s">
        <v>63</v>
      </c>
      <c r="U2121" s="17" t="s">
        <v>91</v>
      </c>
      <c r="V2121" s="17">
        <f t="shared" si="590"/>
        <v>30</v>
      </c>
      <c r="W2121" s="17">
        <v>30000</v>
      </c>
      <c r="X2121" s="17" t="s">
        <v>64</v>
      </c>
      <c r="Y2121" s="17" t="s">
        <v>65</v>
      </c>
      <c r="Z2121" s="17">
        <v>20201019</v>
      </c>
      <c r="AA2121" s="17" t="s">
        <v>78</v>
      </c>
      <c r="AB2121" s="17">
        <v>1</v>
      </c>
      <c r="AC2121" s="17" t="str">
        <f>IFERROR(VLOOKUP(A2121,[1]Cruces!AJ:AK,2,0),VLOOKUP(CONCATENATE(X2121,AA2121),[1]Cruces!G:H,2,0))</f>
        <v>Solicitud de Obra</v>
      </c>
      <c r="AD2121" s="17">
        <f t="shared" si="576"/>
        <v>11</v>
      </c>
      <c r="AE2121" s="17">
        <f t="shared" si="577"/>
        <v>10</v>
      </c>
      <c r="AF2121" s="17">
        <f t="shared" si="578"/>
        <v>2020</v>
      </c>
      <c r="AG2121" s="17" t="str">
        <f>IFERROR(VLOOKUP(MID(A2121,2,4)*1,[1]Cruces!K:L,2,0),"Verificar")</f>
        <v>Magdalena</v>
      </c>
      <c r="AH2121" s="17">
        <f t="shared" ca="1" si="579"/>
        <v>45</v>
      </c>
      <c r="AI2121" s="17" t="str">
        <f>IFERROR(VLOOKUP(U2121,[1]Cruces!$O$1:$P$6,2,0),"Sin Orden")</f>
        <v>Resuelta</v>
      </c>
      <c r="AJ2121" s="17">
        <f t="shared" si="580"/>
        <v>19</v>
      </c>
      <c r="AK2121" s="17">
        <f t="shared" si="581"/>
        <v>10</v>
      </c>
      <c r="AL2121" s="17">
        <f t="shared" si="582"/>
        <v>2020</v>
      </c>
      <c r="AM2121" s="17">
        <f t="shared" ca="1" si="583"/>
        <v>37</v>
      </c>
      <c r="AN2121" s="18" t="str">
        <f>IFERROR(VLOOKUP(R2121*1,'[1]Ordenes de Servicio'!G:K,5,0),"No Cruza")</f>
        <v>No Cruza</v>
      </c>
      <c r="AO2121" s="17">
        <f t="shared" ca="1" si="584"/>
        <v>8</v>
      </c>
      <c r="AP2121" s="17">
        <f t="shared" si="585"/>
        <v>19</v>
      </c>
      <c r="AQ2121" s="17">
        <f t="shared" si="586"/>
        <v>10</v>
      </c>
      <c r="AR2121" s="17">
        <f t="shared" si="587"/>
        <v>2020</v>
      </c>
      <c r="AS2121" s="17">
        <f t="shared" ca="1" si="588"/>
        <v>37</v>
      </c>
      <c r="AT2121" s="17" t="str">
        <f t="shared" ca="1" si="591"/>
        <v>No</v>
      </c>
      <c r="AU2121" s="17">
        <f t="shared" si="589"/>
        <v>0</v>
      </c>
      <c r="AV2121" s="17" t="str">
        <f>+VLOOKUP(B2121,[1]Cruces!S:T,2,0)</f>
        <v>4. Presupuesto de Obra</v>
      </c>
    </row>
    <row r="2122" spans="1:48" hidden="1" x14ac:dyDescent="0.25">
      <c r="A2122" s="17" t="s">
        <v>9084</v>
      </c>
      <c r="B2122" s="17" t="s">
        <v>1943</v>
      </c>
      <c r="C2122" s="17">
        <v>0</v>
      </c>
      <c r="D2122" s="17">
        <v>0</v>
      </c>
      <c r="E2122" s="17" t="s">
        <v>55</v>
      </c>
      <c r="F2122" s="17" t="s">
        <v>7936</v>
      </c>
      <c r="G2122" s="17" t="s">
        <v>9085</v>
      </c>
      <c r="H2122" s="17">
        <v>0</v>
      </c>
      <c r="I2122" s="17" t="s">
        <v>71</v>
      </c>
      <c r="J2122" s="17" t="s">
        <v>59</v>
      </c>
      <c r="K2122" s="17" t="s">
        <v>97</v>
      </c>
      <c r="L2122" s="17" t="s">
        <v>7998</v>
      </c>
      <c r="M2122" s="17" t="s">
        <v>7999</v>
      </c>
      <c r="N2122" s="17" t="s">
        <v>1946</v>
      </c>
      <c r="O2122" s="17">
        <v>20201119</v>
      </c>
      <c r="P2122" s="17">
        <v>20201119</v>
      </c>
      <c r="Q2122" s="17">
        <v>3440</v>
      </c>
      <c r="R2122" s="17">
        <v>28290695</v>
      </c>
      <c r="S2122" s="17" t="s">
        <v>6601</v>
      </c>
      <c r="T2122" s="17" t="s">
        <v>63</v>
      </c>
      <c r="U2122" s="17" t="s">
        <v>640</v>
      </c>
      <c r="V2122" s="17">
        <f t="shared" si="590"/>
        <v>2</v>
      </c>
      <c r="W2122" s="17">
        <v>2000</v>
      </c>
      <c r="X2122" s="17" t="s">
        <v>7065</v>
      </c>
      <c r="Y2122" s="17" t="s">
        <v>1943</v>
      </c>
      <c r="Z2122" s="17">
        <v>20201119</v>
      </c>
      <c r="AA2122" s="17" t="s">
        <v>1947</v>
      </c>
      <c r="AB2122" s="17">
        <v>1</v>
      </c>
      <c r="AC2122" s="17" t="str">
        <f>IFERROR(VLOOKUP(A2122,[1]Cruces!AJ:AK,2,0),VLOOKUP(CONCATENATE(X2122,AA2122),[1]Cruces!G:H,2,0))</f>
        <v>Solicitud por BT</v>
      </c>
      <c r="AD2122" s="17">
        <f t="shared" si="576"/>
        <v>19</v>
      </c>
      <c r="AE2122" s="17">
        <f t="shared" si="577"/>
        <v>11</v>
      </c>
      <c r="AF2122" s="17">
        <f t="shared" si="578"/>
        <v>2020</v>
      </c>
      <c r="AG2122" s="17" t="str">
        <f>IFERROR(VLOOKUP(MID(A2122,2,4)*1,[1]Cruces!K:L,2,0),"Verificar")</f>
        <v>Magdalena</v>
      </c>
      <c r="AH2122" s="17">
        <f t="shared" ca="1" si="579"/>
        <v>6</v>
      </c>
      <c r="AI2122" s="17" t="str">
        <f>IFERROR(VLOOKUP(U2122,[1]Cruces!$O$1:$P$6,2,0),"Sin Orden")</f>
        <v>Pendiente</v>
      </c>
      <c r="AJ2122" s="17">
        <f t="shared" si="580"/>
        <v>19</v>
      </c>
      <c r="AK2122" s="17">
        <f t="shared" si="581"/>
        <v>11</v>
      </c>
      <c r="AL2122" s="17">
        <f t="shared" si="582"/>
        <v>2020</v>
      </c>
      <c r="AM2122" s="17">
        <f t="shared" ca="1" si="583"/>
        <v>6</v>
      </c>
      <c r="AN2122" s="18" t="str">
        <f>IFERROR(VLOOKUP(R2122*1,'[1]Ordenes de Servicio'!G:K,5,0),"No Cruza")</f>
        <v>No Cruza</v>
      </c>
      <c r="AO2122" s="17">
        <f t="shared" ca="1" si="584"/>
        <v>6</v>
      </c>
      <c r="AP2122" s="17">
        <f t="shared" si="585"/>
        <v>19</v>
      </c>
      <c r="AQ2122" s="17">
        <f t="shared" si="586"/>
        <v>11</v>
      </c>
      <c r="AR2122" s="17">
        <f t="shared" si="587"/>
        <v>2020</v>
      </c>
      <c r="AS2122" s="17">
        <f t="shared" ca="1" si="588"/>
        <v>6</v>
      </c>
      <c r="AT2122" s="17" t="str">
        <f t="shared" ca="1" si="591"/>
        <v>No</v>
      </c>
      <c r="AU2122" s="17">
        <f t="shared" si="589"/>
        <v>0</v>
      </c>
      <c r="AV2122" s="17" t="str">
        <f>+VLOOKUP(B2122,[1]Cruces!S:T,2,0)</f>
        <v>7. Ejecución en Campo OS BT</v>
      </c>
    </row>
    <row r="2123" spans="1:48" hidden="1" x14ac:dyDescent="0.25">
      <c r="A2123" s="17" t="s">
        <v>3932</v>
      </c>
      <c r="B2123" s="17" t="s">
        <v>68</v>
      </c>
      <c r="C2123" s="17">
        <v>0</v>
      </c>
      <c r="D2123" s="17">
        <v>0</v>
      </c>
      <c r="E2123" s="17" t="s">
        <v>55</v>
      </c>
      <c r="F2123" s="17" t="s">
        <v>120</v>
      </c>
      <c r="G2123" s="17" t="s">
        <v>3933</v>
      </c>
      <c r="H2123" s="17">
        <v>0</v>
      </c>
      <c r="I2123" s="17" t="s">
        <v>71</v>
      </c>
      <c r="J2123" s="17" t="s">
        <v>59</v>
      </c>
      <c r="K2123" s="17" t="s">
        <v>97</v>
      </c>
      <c r="L2123" s="17" t="s">
        <v>487</v>
      </c>
      <c r="M2123" s="17" t="s">
        <v>55</v>
      </c>
      <c r="N2123" s="17" t="s">
        <v>75</v>
      </c>
      <c r="O2123" s="17">
        <v>20181205</v>
      </c>
      <c r="P2123" s="17">
        <v>20181205</v>
      </c>
      <c r="Q2123" s="17">
        <v>7551</v>
      </c>
      <c r="R2123" s="17">
        <v>0</v>
      </c>
      <c r="S2123" s="17"/>
      <c r="T2123" s="17" t="s">
        <v>63</v>
      </c>
      <c r="U2123" s="17"/>
      <c r="V2123" s="17">
        <f t="shared" si="590"/>
        <v>650</v>
      </c>
      <c r="W2123" s="17">
        <v>650000</v>
      </c>
      <c r="X2123" s="17" t="s">
        <v>64</v>
      </c>
      <c r="Y2123" s="17" t="s">
        <v>136</v>
      </c>
      <c r="Z2123" s="17">
        <v>20181205</v>
      </c>
      <c r="AA2123" s="17" t="s">
        <v>101</v>
      </c>
      <c r="AB2123" s="17">
        <v>1</v>
      </c>
      <c r="AC2123" s="17" t="str">
        <f>IFERROR(VLOOKUP(A2123,[1]Cruces!AJ:AK,2,0),VLOOKUP(CONCATENATE(X2123,AA2123),[1]Cruces!G:H,2,0))</f>
        <v>Solicitud de Obra</v>
      </c>
      <c r="AD2123" s="17">
        <f t="shared" si="576"/>
        <v>5</v>
      </c>
      <c r="AE2123" s="17">
        <f t="shared" si="577"/>
        <v>12</v>
      </c>
      <c r="AF2123" s="17">
        <f t="shared" si="578"/>
        <v>2018</v>
      </c>
      <c r="AG2123" s="17" t="str">
        <f>IFERROR(VLOOKUP(MID(A2123,2,4)*1,[1]Cruces!K:L,2,0),"Verificar")</f>
        <v>Atlántico Norte</v>
      </c>
      <c r="AH2123" s="17">
        <f t="shared" ca="1" si="579"/>
        <v>721</v>
      </c>
      <c r="AI2123" s="17" t="str">
        <f>IFERROR(VLOOKUP(U2123,[1]Cruces!$O$1:$P$6,2,0),"Sin Orden")</f>
        <v>Sin Orden</v>
      </c>
      <c r="AJ2123" s="17">
        <f t="shared" si="580"/>
        <v>5</v>
      </c>
      <c r="AK2123" s="17">
        <f t="shared" si="581"/>
        <v>12</v>
      </c>
      <c r="AL2123" s="17">
        <f t="shared" si="582"/>
        <v>2018</v>
      </c>
      <c r="AM2123" s="17">
        <f t="shared" ca="1" si="583"/>
        <v>721</v>
      </c>
      <c r="AN2123" s="18" t="str">
        <f>IFERROR(VLOOKUP(R2123*1,'[1]Ordenes de Servicio'!G:K,5,0),"No Cruza")</f>
        <v>No Cruza</v>
      </c>
      <c r="AO2123" s="17">
        <f t="shared" ca="1" si="584"/>
        <v>721</v>
      </c>
      <c r="AP2123" s="17">
        <f t="shared" si="585"/>
        <v>5</v>
      </c>
      <c r="AQ2123" s="17">
        <f t="shared" si="586"/>
        <v>12</v>
      </c>
      <c r="AR2123" s="17">
        <f t="shared" si="587"/>
        <v>2018</v>
      </c>
      <c r="AS2123" s="17">
        <f t="shared" ca="1" si="588"/>
        <v>721</v>
      </c>
      <c r="AT2123" s="17" t="str">
        <f t="shared" ca="1" si="591"/>
        <v>Si</v>
      </c>
      <c r="AU2123" s="17">
        <f t="shared" si="589"/>
        <v>0</v>
      </c>
      <c r="AV2123" s="17" t="str">
        <f>+VLOOKUP(B2123,[1]Cruces!S:T,2,0)</f>
        <v>5. Consultoría / Adjudicación</v>
      </c>
    </row>
    <row r="2124" spans="1:48" hidden="1" x14ac:dyDescent="0.25">
      <c r="A2124" s="17" t="s">
        <v>9086</v>
      </c>
      <c r="B2124" s="17" t="s">
        <v>1943</v>
      </c>
      <c r="C2124" s="17">
        <v>0</v>
      </c>
      <c r="D2124" s="17">
        <v>0</v>
      </c>
      <c r="E2124" s="17" t="s">
        <v>55</v>
      </c>
      <c r="F2124" s="17" t="s">
        <v>7098</v>
      </c>
      <c r="G2124" s="17" t="s">
        <v>9087</v>
      </c>
      <c r="H2124" s="17">
        <v>3043619368</v>
      </c>
      <c r="I2124" s="17" t="s">
        <v>71</v>
      </c>
      <c r="J2124" s="17" t="s">
        <v>59</v>
      </c>
      <c r="K2124" s="17" t="s">
        <v>97</v>
      </c>
      <c r="L2124" s="17" t="s">
        <v>7101</v>
      </c>
      <c r="M2124" s="17" t="s">
        <v>7102</v>
      </c>
      <c r="N2124" s="17" t="s">
        <v>1946</v>
      </c>
      <c r="O2124" s="17">
        <v>20201010</v>
      </c>
      <c r="P2124" s="17">
        <v>20201113</v>
      </c>
      <c r="Q2124" s="17">
        <v>3310</v>
      </c>
      <c r="R2124" s="17">
        <v>28282657</v>
      </c>
      <c r="S2124" s="17" t="s">
        <v>6601</v>
      </c>
      <c r="T2124" s="17" t="s">
        <v>7091</v>
      </c>
      <c r="U2124" s="17" t="s">
        <v>77</v>
      </c>
      <c r="V2124" s="17">
        <f t="shared" si="590"/>
        <v>3</v>
      </c>
      <c r="W2124" s="17">
        <v>3000</v>
      </c>
      <c r="X2124" s="17" t="s">
        <v>7065</v>
      </c>
      <c r="Y2124" s="17" t="s">
        <v>1943</v>
      </c>
      <c r="Z2124" s="17">
        <v>20201113</v>
      </c>
      <c r="AA2124" s="17" t="s">
        <v>1947</v>
      </c>
      <c r="AB2124" s="17">
        <v>1</v>
      </c>
      <c r="AC2124" s="17" t="str">
        <f>IFERROR(VLOOKUP(A2124,[1]Cruces!AJ:AK,2,0),VLOOKUP(CONCATENATE(X2124,AA2124),[1]Cruces!G:H,2,0))</f>
        <v>Solicitud por BT</v>
      </c>
      <c r="AD2124" s="17">
        <f t="shared" si="576"/>
        <v>10</v>
      </c>
      <c r="AE2124" s="17">
        <f t="shared" si="577"/>
        <v>10</v>
      </c>
      <c r="AF2124" s="17">
        <f t="shared" si="578"/>
        <v>2020</v>
      </c>
      <c r="AG2124" s="17" t="str">
        <f>IFERROR(VLOOKUP(MID(A2124,2,4)*1,[1]Cruces!K:L,2,0),"Verificar")</f>
        <v>Guajira</v>
      </c>
      <c r="AH2124" s="17">
        <f t="shared" ca="1" si="579"/>
        <v>46</v>
      </c>
      <c r="AI2124" s="17" t="str">
        <f>IFERROR(VLOOKUP(U2124,[1]Cruces!$O$1:$P$6,2,0),"Sin Orden")</f>
        <v>Pendiente</v>
      </c>
      <c r="AJ2124" s="17">
        <f t="shared" si="580"/>
        <v>13</v>
      </c>
      <c r="AK2124" s="17">
        <f t="shared" si="581"/>
        <v>11</v>
      </c>
      <c r="AL2124" s="17">
        <f t="shared" si="582"/>
        <v>2020</v>
      </c>
      <c r="AM2124" s="17">
        <f t="shared" ca="1" si="583"/>
        <v>12</v>
      </c>
      <c r="AN2124" s="18" t="str">
        <f>IFERROR(VLOOKUP(R2124*1,'[1]Ordenes de Servicio'!G:K,5,0),"No Cruza")</f>
        <v>No Cruza</v>
      </c>
      <c r="AO2124" s="17">
        <f t="shared" ca="1" si="584"/>
        <v>12</v>
      </c>
      <c r="AP2124" s="17">
        <f t="shared" si="585"/>
        <v>13</v>
      </c>
      <c r="AQ2124" s="17">
        <f t="shared" si="586"/>
        <v>11</v>
      </c>
      <c r="AR2124" s="17">
        <f t="shared" si="587"/>
        <v>2020</v>
      </c>
      <c r="AS2124" s="17">
        <f t="shared" ca="1" si="588"/>
        <v>12</v>
      </c>
      <c r="AT2124" s="17" t="str">
        <f t="shared" ca="1" si="591"/>
        <v>No</v>
      </c>
      <c r="AU2124" s="17">
        <f t="shared" si="589"/>
        <v>0</v>
      </c>
      <c r="AV2124" s="17" t="str">
        <f>+VLOOKUP(B2124,[1]Cruces!S:T,2,0)</f>
        <v>7. Ejecución en Campo OS BT</v>
      </c>
    </row>
    <row r="2125" spans="1:48" hidden="1" x14ac:dyDescent="0.25">
      <c r="A2125" s="17" t="s">
        <v>9088</v>
      </c>
      <c r="B2125" s="17" t="s">
        <v>6595</v>
      </c>
      <c r="C2125" s="17">
        <v>0</v>
      </c>
      <c r="D2125" s="17">
        <v>0</v>
      </c>
      <c r="E2125" s="17" t="s">
        <v>55</v>
      </c>
      <c r="F2125" s="17" t="s">
        <v>120</v>
      </c>
      <c r="G2125" s="17" t="s">
        <v>9089</v>
      </c>
      <c r="H2125" s="17">
        <v>0</v>
      </c>
      <c r="I2125" s="17" t="s">
        <v>71</v>
      </c>
      <c r="J2125" s="17" t="s">
        <v>59</v>
      </c>
      <c r="K2125" s="17" t="s">
        <v>9090</v>
      </c>
      <c r="L2125" s="17" t="s">
        <v>122</v>
      </c>
      <c r="M2125" s="17" t="s">
        <v>123</v>
      </c>
      <c r="N2125" s="17" t="s">
        <v>6600</v>
      </c>
      <c r="O2125" s="17">
        <v>20201015</v>
      </c>
      <c r="P2125" s="17">
        <v>20201019</v>
      </c>
      <c r="Q2125" s="17">
        <v>1110</v>
      </c>
      <c r="R2125" s="17">
        <v>28295798</v>
      </c>
      <c r="S2125" s="17" t="s">
        <v>6601</v>
      </c>
      <c r="T2125" s="17" t="s">
        <v>63</v>
      </c>
      <c r="U2125" s="17" t="s">
        <v>640</v>
      </c>
      <c r="V2125" s="17">
        <f t="shared" si="590"/>
        <v>2</v>
      </c>
      <c r="W2125" s="17">
        <v>2000</v>
      </c>
      <c r="X2125" s="17" t="s">
        <v>7065</v>
      </c>
      <c r="Y2125" s="17" t="s">
        <v>6595</v>
      </c>
      <c r="Z2125" s="17">
        <v>20201019</v>
      </c>
      <c r="AA2125" s="17" t="s">
        <v>1947</v>
      </c>
      <c r="AB2125" s="17">
        <v>1</v>
      </c>
      <c r="AC2125" s="17" t="str">
        <f>IFERROR(VLOOKUP(A2125,[1]Cruces!AJ:AK,2,0),VLOOKUP(CONCATENATE(X2125,AA2125),[1]Cruces!G:H,2,0))</f>
        <v>Solicitud por BT</v>
      </c>
      <c r="AD2125" s="17">
        <f t="shared" si="576"/>
        <v>15</v>
      </c>
      <c r="AE2125" s="17">
        <f t="shared" si="577"/>
        <v>10</v>
      </c>
      <c r="AF2125" s="17">
        <f t="shared" si="578"/>
        <v>2020</v>
      </c>
      <c r="AG2125" s="17" t="str">
        <f>IFERROR(VLOOKUP(MID(A2125,2,4)*1,[1]Cruces!K:L,2,0),"Verificar")</f>
        <v>Atlántico Norte</v>
      </c>
      <c r="AH2125" s="17">
        <f t="shared" ca="1" si="579"/>
        <v>41</v>
      </c>
      <c r="AI2125" s="17" t="str">
        <f>IFERROR(VLOOKUP(U2125,[1]Cruces!$O$1:$P$6,2,0),"Sin Orden")</f>
        <v>Pendiente</v>
      </c>
      <c r="AJ2125" s="17">
        <f t="shared" si="580"/>
        <v>19</v>
      </c>
      <c r="AK2125" s="17">
        <f t="shared" si="581"/>
        <v>10</v>
      </c>
      <c r="AL2125" s="17">
        <f t="shared" si="582"/>
        <v>2020</v>
      </c>
      <c r="AM2125" s="17">
        <f t="shared" ca="1" si="583"/>
        <v>37</v>
      </c>
      <c r="AN2125" s="18" t="str">
        <f>IFERROR(VLOOKUP(R2125*1,'[1]Ordenes de Servicio'!G:K,5,0),"No Cruza")</f>
        <v>No Cruza</v>
      </c>
      <c r="AO2125" s="17">
        <f t="shared" ca="1" si="584"/>
        <v>37</v>
      </c>
      <c r="AP2125" s="17">
        <f t="shared" si="585"/>
        <v>19</v>
      </c>
      <c r="AQ2125" s="17">
        <f t="shared" si="586"/>
        <v>10</v>
      </c>
      <c r="AR2125" s="17">
        <f t="shared" si="587"/>
        <v>2020</v>
      </c>
      <c r="AS2125" s="17">
        <f t="shared" ca="1" si="588"/>
        <v>37</v>
      </c>
      <c r="AT2125" s="17" t="str">
        <f t="shared" ca="1" si="591"/>
        <v>No</v>
      </c>
      <c r="AU2125" s="17">
        <f t="shared" si="589"/>
        <v>0</v>
      </c>
      <c r="AV2125" s="17" t="str">
        <f>+VLOOKUP(B2125,[1]Cruces!S:T,2,0)</f>
        <v>7. Ejecución en Campo OS BT</v>
      </c>
    </row>
    <row r="2126" spans="1:48" hidden="1" x14ac:dyDescent="0.25">
      <c r="A2126" s="17" t="s">
        <v>9091</v>
      </c>
      <c r="B2126" s="17" t="s">
        <v>6595</v>
      </c>
      <c r="C2126" s="17">
        <v>0</v>
      </c>
      <c r="D2126" s="17">
        <v>0</v>
      </c>
      <c r="E2126" s="17" t="s">
        <v>55</v>
      </c>
      <c r="F2126" s="17" t="s">
        <v>107</v>
      </c>
      <c r="G2126" s="17" t="s">
        <v>7814</v>
      </c>
      <c r="H2126" s="17">
        <v>3017682733</v>
      </c>
      <c r="I2126" s="17" t="s">
        <v>71</v>
      </c>
      <c r="J2126" s="17" t="s">
        <v>59</v>
      </c>
      <c r="K2126" s="17" t="s">
        <v>7815</v>
      </c>
      <c r="L2126" s="17" t="s">
        <v>117</v>
      </c>
      <c r="M2126" s="17" t="s">
        <v>118</v>
      </c>
      <c r="N2126" s="17" t="s">
        <v>6600</v>
      </c>
      <c r="O2126" s="17">
        <v>20200814</v>
      </c>
      <c r="P2126" s="17">
        <v>20200826</v>
      </c>
      <c r="Q2126" s="17">
        <v>1110</v>
      </c>
      <c r="R2126" s="17">
        <v>27994934</v>
      </c>
      <c r="S2126" s="17" t="s">
        <v>6601</v>
      </c>
      <c r="T2126" s="17" t="s">
        <v>63</v>
      </c>
      <c r="U2126" s="17" t="s">
        <v>91</v>
      </c>
      <c r="V2126" s="17">
        <f t="shared" si="590"/>
        <v>5</v>
      </c>
      <c r="W2126" s="17">
        <v>5000</v>
      </c>
      <c r="X2126" s="17" t="s">
        <v>7065</v>
      </c>
      <c r="Y2126" s="17" t="s">
        <v>6595</v>
      </c>
      <c r="Z2126" s="17">
        <v>20200826</v>
      </c>
      <c r="AA2126" s="17" t="s">
        <v>1947</v>
      </c>
      <c r="AB2126" s="17">
        <v>1</v>
      </c>
      <c r="AC2126" s="17" t="str">
        <f>IFERROR(VLOOKUP(A2126,[1]Cruces!AJ:AK,2,0),VLOOKUP(CONCATENATE(X2126,AA2126),[1]Cruces!G:H,2,0))</f>
        <v>Solicitud por BT</v>
      </c>
      <c r="AD2126" s="17">
        <f t="shared" si="576"/>
        <v>14</v>
      </c>
      <c r="AE2126" s="17">
        <f t="shared" si="577"/>
        <v>8</v>
      </c>
      <c r="AF2126" s="17">
        <f t="shared" si="578"/>
        <v>2020</v>
      </c>
      <c r="AG2126" s="17" t="str">
        <f>IFERROR(VLOOKUP(MID(A2126,2,4)*1,[1]Cruces!K:L,2,0),"Verificar")</f>
        <v>Atlántico Norte</v>
      </c>
      <c r="AH2126" s="17">
        <f t="shared" ca="1" si="579"/>
        <v>103</v>
      </c>
      <c r="AI2126" s="17" t="str">
        <f>IFERROR(VLOOKUP(U2126,[1]Cruces!$O$1:$P$6,2,0),"Sin Orden")</f>
        <v>Resuelta</v>
      </c>
      <c r="AJ2126" s="17">
        <f t="shared" si="580"/>
        <v>26</v>
      </c>
      <c r="AK2126" s="17">
        <f t="shared" si="581"/>
        <v>8</v>
      </c>
      <c r="AL2126" s="17">
        <f t="shared" si="582"/>
        <v>2020</v>
      </c>
      <c r="AM2126" s="17">
        <f t="shared" ca="1" si="583"/>
        <v>91</v>
      </c>
      <c r="AN2126" s="18" t="str">
        <f>IFERROR(VLOOKUP(R2126*1,'[1]Ordenes de Servicio'!G:K,5,0),"No Cruza")</f>
        <v>No Cruza</v>
      </c>
      <c r="AO2126" s="17">
        <f t="shared" ca="1" si="584"/>
        <v>12</v>
      </c>
      <c r="AP2126" s="17">
        <f t="shared" si="585"/>
        <v>26</v>
      </c>
      <c r="AQ2126" s="17">
        <f t="shared" si="586"/>
        <v>8</v>
      </c>
      <c r="AR2126" s="17">
        <f t="shared" si="587"/>
        <v>2020</v>
      </c>
      <c r="AS2126" s="17">
        <f t="shared" ca="1" si="588"/>
        <v>91</v>
      </c>
      <c r="AT2126" s="17" t="str">
        <f t="shared" ca="1" si="591"/>
        <v>No</v>
      </c>
      <c r="AU2126" s="17">
        <f t="shared" si="589"/>
        <v>0</v>
      </c>
      <c r="AV2126" s="17" t="str">
        <f>+VLOOKUP(B2126,[1]Cruces!S:T,2,0)</f>
        <v>7. Ejecución en Campo OS BT</v>
      </c>
    </row>
    <row r="2127" spans="1:48" hidden="1" x14ac:dyDescent="0.25">
      <c r="A2127" s="17" t="s">
        <v>9092</v>
      </c>
      <c r="B2127" s="17" t="s">
        <v>7104</v>
      </c>
      <c r="C2127" s="17">
        <v>2963811</v>
      </c>
      <c r="D2127" s="17">
        <v>20149308</v>
      </c>
      <c r="E2127" s="17" t="s">
        <v>93</v>
      </c>
      <c r="F2127" s="17" t="s">
        <v>7098</v>
      </c>
      <c r="G2127" s="17" t="s">
        <v>7374</v>
      </c>
      <c r="H2127" s="17" t="s">
        <v>7375</v>
      </c>
      <c r="I2127" s="17" t="s">
        <v>71</v>
      </c>
      <c r="J2127" s="17" t="s">
        <v>7376</v>
      </c>
      <c r="K2127" s="17" t="s">
        <v>97</v>
      </c>
      <c r="L2127" s="17" t="s">
        <v>7330</v>
      </c>
      <c r="M2127" s="17" t="s">
        <v>7331</v>
      </c>
      <c r="N2127" s="17" t="s">
        <v>7108</v>
      </c>
      <c r="O2127" s="17">
        <v>20200630</v>
      </c>
      <c r="P2127" s="17">
        <v>20200701</v>
      </c>
      <c r="Q2127" s="17">
        <v>1110</v>
      </c>
      <c r="R2127" s="17">
        <v>27724812</v>
      </c>
      <c r="S2127" s="17" t="s">
        <v>7072</v>
      </c>
      <c r="T2127" s="17" t="s">
        <v>63</v>
      </c>
      <c r="U2127" s="17" t="s">
        <v>91</v>
      </c>
      <c r="V2127" s="17">
        <f t="shared" si="590"/>
        <v>3</v>
      </c>
      <c r="W2127" s="17">
        <v>3000</v>
      </c>
      <c r="X2127" s="17" t="s">
        <v>89</v>
      </c>
      <c r="Y2127" s="17" t="s">
        <v>7104</v>
      </c>
      <c r="Z2127" s="17">
        <v>20200701</v>
      </c>
      <c r="AA2127" s="17" t="s">
        <v>1947</v>
      </c>
      <c r="AB2127" s="17">
        <v>1</v>
      </c>
      <c r="AC2127" s="17" t="str">
        <f>IFERROR(VLOOKUP(A2127,[1]Cruces!AJ:AK,2,0),VLOOKUP(CONCATENATE(X2127,AA2127),[1]Cruces!G:H,2,0))</f>
        <v>Solicitud por BT</v>
      </c>
      <c r="AD2127" s="17">
        <f t="shared" si="576"/>
        <v>30</v>
      </c>
      <c r="AE2127" s="17">
        <f t="shared" si="577"/>
        <v>6</v>
      </c>
      <c r="AF2127" s="17">
        <f t="shared" si="578"/>
        <v>2020</v>
      </c>
      <c r="AG2127" s="17" t="str">
        <f>IFERROR(VLOOKUP(MID(A2127,2,4)*1,[1]Cruces!K:L,2,0),"Verificar")</f>
        <v>Atlántico Norte</v>
      </c>
      <c r="AH2127" s="17">
        <f t="shared" ca="1" si="579"/>
        <v>148</v>
      </c>
      <c r="AI2127" s="17" t="str">
        <f>IFERROR(VLOOKUP(U2127,[1]Cruces!$O$1:$P$6,2,0),"Sin Orden")</f>
        <v>Resuelta</v>
      </c>
      <c r="AJ2127" s="17">
        <f t="shared" si="580"/>
        <v>1</v>
      </c>
      <c r="AK2127" s="17">
        <f t="shared" si="581"/>
        <v>7</v>
      </c>
      <c r="AL2127" s="17">
        <f t="shared" si="582"/>
        <v>2020</v>
      </c>
      <c r="AM2127" s="17">
        <f t="shared" ca="1" si="583"/>
        <v>147</v>
      </c>
      <c r="AN2127" s="18" t="str">
        <f>IFERROR(VLOOKUP(R2127*1,'[1]Ordenes de Servicio'!G:K,5,0),"No Cruza")</f>
        <v>No Cruza</v>
      </c>
      <c r="AO2127" s="17">
        <f t="shared" ca="1" si="584"/>
        <v>1</v>
      </c>
      <c r="AP2127" s="17">
        <f t="shared" si="585"/>
        <v>1</v>
      </c>
      <c r="AQ2127" s="17">
        <f t="shared" si="586"/>
        <v>7</v>
      </c>
      <c r="AR2127" s="17">
        <f t="shared" si="587"/>
        <v>2020</v>
      </c>
      <c r="AS2127" s="17">
        <f t="shared" ca="1" si="588"/>
        <v>147</v>
      </c>
      <c r="AT2127" s="17" t="str">
        <f t="shared" ca="1" si="591"/>
        <v>No</v>
      </c>
      <c r="AU2127" s="17">
        <f t="shared" si="589"/>
        <v>0</v>
      </c>
      <c r="AV2127" s="17" t="str">
        <f>+VLOOKUP(B2127,[1]Cruces!S:T,2,0)</f>
        <v>7. Ejecución en Campo OS BT</v>
      </c>
    </row>
    <row r="2128" spans="1:48" hidden="1" x14ac:dyDescent="0.25">
      <c r="A2128" s="17" t="s">
        <v>3934</v>
      </c>
      <c r="B2128" s="17" t="s">
        <v>54</v>
      </c>
      <c r="C2128" s="17">
        <v>6070629</v>
      </c>
      <c r="D2128" s="17">
        <v>34037305</v>
      </c>
      <c r="E2128" s="17" t="s">
        <v>93</v>
      </c>
      <c r="F2128" s="17" t="s">
        <v>126</v>
      </c>
      <c r="G2128" s="17" t="s">
        <v>3935</v>
      </c>
      <c r="H2128" s="17">
        <v>3012672012</v>
      </c>
      <c r="I2128" s="17" t="s">
        <v>71</v>
      </c>
      <c r="J2128" s="17" t="s">
        <v>3936</v>
      </c>
      <c r="K2128" s="17" t="s">
        <v>3937</v>
      </c>
      <c r="L2128" s="17" t="s">
        <v>129</v>
      </c>
      <c r="M2128" s="17" t="s">
        <v>130</v>
      </c>
      <c r="N2128" s="17" t="s">
        <v>62</v>
      </c>
      <c r="O2128" s="17">
        <v>20201027</v>
      </c>
      <c r="P2128" s="17">
        <v>20201030</v>
      </c>
      <c r="Q2128" s="17">
        <v>3310</v>
      </c>
      <c r="R2128" s="17">
        <v>28256690</v>
      </c>
      <c r="S2128" s="17" t="s">
        <v>100</v>
      </c>
      <c r="T2128" s="17" t="s">
        <v>63</v>
      </c>
      <c r="U2128" s="17" t="s">
        <v>91</v>
      </c>
      <c r="V2128" s="17">
        <f t="shared" si="590"/>
        <v>45</v>
      </c>
      <c r="W2128" s="17">
        <v>45000</v>
      </c>
      <c r="X2128" s="17" t="s">
        <v>89</v>
      </c>
      <c r="Y2128" s="17" t="s">
        <v>65</v>
      </c>
      <c r="Z2128" s="17">
        <v>20201030</v>
      </c>
      <c r="AA2128" s="17" t="s">
        <v>78</v>
      </c>
      <c r="AB2128" s="17">
        <v>1</v>
      </c>
      <c r="AC2128" s="17" t="str">
        <f>IFERROR(VLOOKUP(A2128,[1]Cruces!AJ:AK,2,0),VLOOKUP(CONCATENATE(X2128,AA2128),[1]Cruces!G:H,2,0))</f>
        <v>Solicitud de Obra</v>
      </c>
      <c r="AD2128" s="17">
        <f t="shared" si="576"/>
        <v>27</v>
      </c>
      <c r="AE2128" s="17">
        <f t="shared" si="577"/>
        <v>10</v>
      </c>
      <c r="AF2128" s="17">
        <f t="shared" si="578"/>
        <v>2020</v>
      </c>
      <c r="AG2128" s="17" t="str">
        <f>IFERROR(VLOOKUP(MID(A2128,2,4)*1,[1]Cruces!K:L,2,0),"Verificar")</f>
        <v>Guajira</v>
      </c>
      <c r="AH2128" s="17">
        <f t="shared" ca="1" si="579"/>
        <v>29</v>
      </c>
      <c r="AI2128" s="17" t="str">
        <f>IFERROR(VLOOKUP(U2128,[1]Cruces!$O$1:$P$6,2,0),"Sin Orden")</f>
        <v>Resuelta</v>
      </c>
      <c r="AJ2128" s="17">
        <f t="shared" si="580"/>
        <v>30</v>
      </c>
      <c r="AK2128" s="17">
        <f t="shared" si="581"/>
        <v>10</v>
      </c>
      <c r="AL2128" s="17">
        <f t="shared" si="582"/>
        <v>2020</v>
      </c>
      <c r="AM2128" s="17">
        <f t="shared" ca="1" si="583"/>
        <v>26</v>
      </c>
      <c r="AN2128" s="18" t="str">
        <f>IFERROR(VLOOKUP(R2128*1,'[1]Ordenes de Servicio'!G:K,5,0),"No Cruza")</f>
        <v>No Cruza</v>
      </c>
      <c r="AO2128" s="17">
        <f t="shared" ca="1" si="584"/>
        <v>3</v>
      </c>
      <c r="AP2128" s="17">
        <f t="shared" si="585"/>
        <v>30</v>
      </c>
      <c r="AQ2128" s="17">
        <f t="shared" si="586"/>
        <v>10</v>
      </c>
      <c r="AR2128" s="17">
        <f t="shared" si="587"/>
        <v>2020</v>
      </c>
      <c r="AS2128" s="17">
        <f t="shared" ca="1" si="588"/>
        <v>26</v>
      </c>
      <c r="AT2128" s="17" t="str">
        <f t="shared" ca="1" si="591"/>
        <v>No</v>
      </c>
      <c r="AU2128" s="17">
        <f t="shared" si="589"/>
        <v>0</v>
      </c>
      <c r="AV2128" s="17" t="str">
        <f>+VLOOKUP(B2128,[1]Cruces!S:T,2,0)</f>
        <v>4. Presupuesto de Obra</v>
      </c>
    </row>
    <row r="2129" spans="1:48" hidden="1" x14ac:dyDescent="0.25">
      <c r="A2129" s="17" t="s">
        <v>3938</v>
      </c>
      <c r="B2129" s="17" t="s">
        <v>68</v>
      </c>
      <c r="C2129" s="17">
        <v>4011663</v>
      </c>
      <c r="D2129" s="17">
        <v>0</v>
      </c>
      <c r="E2129" s="17" t="s">
        <v>55</v>
      </c>
      <c r="F2129" s="17" t="s">
        <v>81</v>
      </c>
      <c r="G2129" s="17" t="s">
        <v>2639</v>
      </c>
      <c r="H2129" s="17">
        <v>4347314</v>
      </c>
      <c r="I2129" s="17" t="s">
        <v>182</v>
      </c>
      <c r="J2129" s="17" t="s">
        <v>59</v>
      </c>
      <c r="K2129" s="17" t="s">
        <v>3939</v>
      </c>
      <c r="L2129" s="17" t="s">
        <v>85</v>
      </c>
      <c r="M2129" s="17" t="s">
        <v>86</v>
      </c>
      <c r="N2129" s="17" t="s">
        <v>75</v>
      </c>
      <c r="O2129" s="17">
        <v>20191028</v>
      </c>
      <c r="P2129" s="17">
        <v>20200604</v>
      </c>
      <c r="Q2129" s="17">
        <v>3410</v>
      </c>
      <c r="R2129" s="17">
        <v>28096523</v>
      </c>
      <c r="S2129" s="17" t="s">
        <v>76</v>
      </c>
      <c r="T2129" s="17" t="s">
        <v>63</v>
      </c>
      <c r="U2129" s="17" t="s">
        <v>88</v>
      </c>
      <c r="V2129" s="17">
        <f t="shared" si="590"/>
        <v>112.5</v>
      </c>
      <c r="W2129" s="17">
        <v>112500</v>
      </c>
      <c r="X2129" s="17" t="s">
        <v>89</v>
      </c>
      <c r="Y2129" s="17" t="s">
        <v>136</v>
      </c>
      <c r="Z2129" s="17">
        <v>20200716</v>
      </c>
      <c r="AA2129" s="17" t="s">
        <v>78</v>
      </c>
      <c r="AB2129" s="17">
        <v>1</v>
      </c>
      <c r="AC2129" s="17" t="str">
        <f>IFERROR(VLOOKUP(A2129,[1]Cruces!AJ:AK,2,0),VLOOKUP(CONCATENATE(X2129,AA2129),[1]Cruces!G:H,2,0))</f>
        <v>Solicitud de Obra</v>
      </c>
      <c r="AD2129" s="17">
        <f t="shared" si="576"/>
        <v>28</v>
      </c>
      <c r="AE2129" s="17">
        <f t="shared" si="577"/>
        <v>10</v>
      </c>
      <c r="AF2129" s="17">
        <f t="shared" si="578"/>
        <v>2019</v>
      </c>
      <c r="AG2129" s="17" t="str">
        <f>IFERROR(VLOOKUP(MID(A2129,2,4)*1,[1]Cruces!K:L,2,0),"Verificar")</f>
        <v>Magdalena</v>
      </c>
      <c r="AH2129" s="17">
        <f t="shared" ca="1" si="579"/>
        <v>394</v>
      </c>
      <c r="AI2129" s="17" t="str">
        <f>IFERROR(VLOOKUP(U2129,[1]Cruces!$O$1:$P$6,2,0),"Sin Orden")</f>
        <v>Resuelta</v>
      </c>
      <c r="AJ2129" s="17">
        <f t="shared" si="580"/>
        <v>16</v>
      </c>
      <c r="AK2129" s="17">
        <f t="shared" si="581"/>
        <v>7</v>
      </c>
      <c r="AL2129" s="17">
        <f t="shared" si="582"/>
        <v>2020</v>
      </c>
      <c r="AM2129" s="17">
        <f t="shared" ca="1" si="583"/>
        <v>132</v>
      </c>
      <c r="AN2129" s="18">
        <f>IFERROR(VLOOKUP(R2129*1,'[1]Ordenes de Servicio'!G:K,5,0),"No Cruza")</f>
        <v>44076</v>
      </c>
      <c r="AO2129" s="17">
        <f t="shared" ca="1" si="584"/>
        <v>262</v>
      </c>
      <c r="AP2129" s="17">
        <f t="shared" si="585"/>
        <v>4</v>
      </c>
      <c r="AQ2129" s="17">
        <f t="shared" si="586"/>
        <v>6</v>
      </c>
      <c r="AR2129" s="17">
        <f t="shared" si="587"/>
        <v>2020</v>
      </c>
      <c r="AS2129" s="17">
        <f t="shared" ca="1" si="588"/>
        <v>174</v>
      </c>
      <c r="AT2129" s="17" t="str">
        <f t="shared" ca="1" si="591"/>
        <v>No</v>
      </c>
      <c r="AU2129" s="17">
        <f t="shared" si="589"/>
        <v>42</v>
      </c>
      <c r="AV2129" s="17" t="str">
        <f>+VLOOKUP(B2129,[1]Cruces!S:T,2,0)</f>
        <v>5. Consultoría / Adjudicación</v>
      </c>
    </row>
    <row r="2130" spans="1:48" hidden="1" x14ac:dyDescent="0.25">
      <c r="A2130" s="17" t="s">
        <v>3940</v>
      </c>
      <c r="B2130" s="17" t="s">
        <v>54</v>
      </c>
      <c r="C2130" s="17">
        <v>0</v>
      </c>
      <c r="D2130" s="17">
        <v>0</v>
      </c>
      <c r="E2130" s="17" t="s">
        <v>55</v>
      </c>
      <c r="F2130" s="17" t="s">
        <v>69</v>
      </c>
      <c r="G2130" s="17" t="s">
        <v>3941</v>
      </c>
      <c r="H2130" s="17">
        <v>0</v>
      </c>
      <c r="I2130" s="17" t="s">
        <v>71</v>
      </c>
      <c r="J2130" s="17" t="s">
        <v>59</v>
      </c>
      <c r="K2130" s="17" t="s">
        <v>97</v>
      </c>
      <c r="L2130" s="17" t="s">
        <v>73</v>
      </c>
      <c r="M2130" s="17" t="s">
        <v>74</v>
      </c>
      <c r="N2130" s="17" t="s">
        <v>62</v>
      </c>
      <c r="O2130" s="17">
        <v>20200917</v>
      </c>
      <c r="P2130" s="17">
        <v>20200918</v>
      </c>
      <c r="Q2130" s="17">
        <v>3160</v>
      </c>
      <c r="R2130" s="17">
        <v>28140773</v>
      </c>
      <c r="S2130" s="17" t="s">
        <v>100</v>
      </c>
      <c r="T2130" s="17" t="s">
        <v>63</v>
      </c>
      <c r="U2130" s="17" t="s">
        <v>91</v>
      </c>
      <c r="V2130" s="17">
        <f t="shared" si="590"/>
        <v>25</v>
      </c>
      <c r="W2130" s="17">
        <v>25000</v>
      </c>
      <c r="X2130" s="17" t="s">
        <v>64</v>
      </c>
      <c r="Y2130" s="17" t="s">
        <v>65</v>
      </c>
      <c r="Z2130" s="17">
        <v>20200918</v>
      </c>
      <c r="AA2130" s="17" t="s">
        <v>78</v>
      </c>
      <c r="AB2130" s="17">
        <v>1</v>
      </c>
      <c r="AC2130" s="17" t="str">
        <f>IFERROR(VLOOKUP(A2130,[1]Cruces!AJ:AK,2,0),VLOOKUP(CONCATENATE(X2130,AA2130),[1]Cruces!G:H,2,0))</f>
        <v>Solicitud de Obra</v>
      </c>
      <c r="AD2130" s="17">
        <f t="shared" si="576"/>
        <v>17</v>
      </c>
      <c r="AE2130" s="17">
        <f t="shared" si="577"/>
        <v>9</v>
      </c>
      <c r="AF2130" s="17">
        <f t="shared" si="578"/>
        <v>2020</v>
      </c>
      <c r="AG2130" s="17" t="str">
        <f>IFERROR(VLOOKUP(MID(A2130,2,4)*1,[1]Cruces!K:L,2,0),"Verificar")</f>
        <v>Verificar</v>
      </c>
      <c r="AH2130" s="17">
        <f t="shared" ca="1" si="579"/>
        <v>69</v>
      </c>
      <c r="AI2130" s="17" t="str">
        <f>IFERROR(VLOOKUP(U2130,[1]Cruces!$O$1:$P$6,2,0),"Sin Orden")</f>
        <v>Resuelta</v>
      </c>
      <c r="AJ2130" s="17">
        <f t="shared" si="580"/>
        <v>18</v>
      </c>
      <c r="AK2130" s="17">
        <f t="shared" si="581"/>
        <v>9</v>
      </c>
      <c r="AL2130" s="17">
        <f t="shared" si="582"/>
        <v>2020</v>
      </c>
      <c r="AM2130" s="17">
        <f t="shared" ca="1" si="583"/>
        <v>68</v>
      </c>
      <c r="AN2130" s="18" t="str">
        <f>IFERROR(VLOOKUP(R2130*1,'[1]Ordenes de Servicio'!G:K,5,0),"No Cruza")</f>
        <v>No Cruza</v>
      </c>
      <c r="AO2130" s="17">
        <f t="shared" ca="1" si="584"/>
        <v>1</v>
      </c>
      <c r="AP2130" s="17">
        <f t="shared" si="585"/>
        <v>18</v>
      </c>
      <c r="AQ2130" s="17">
        <f t="shared" si="586"/>
        <v>9</v>
      </c>
      <c r="AR2130" s="17">
        <f t="shared" si="587"/>
        <v>2020</v>
      </c>
      <c r="AS2130" s="17">
        <f t="shared" ca="1" si="588"/>
        <v>68</v>
      </c>
      <c r="AT2130" s="17" t="str">
        <f t="shared" ca="1" si="591"/>
        <v>No</v>
      </c>
      <c r="AU2130" s="17">
        <f t="shared" si="589"/>
        <v>0</v>
      </c>
      <c r="AV2130" s="17" t="str">
        <f>+VLOOKUP(B2130,[1]Cruces!S:T,2,0)</f>
        <v>4. Presupuesto de Obra</v>
      </c>
    </row>
    <row r="2131" spans="1:48" hidden="1" x14ac:dyDescent="0.25">
      <c r="A2131" s="17" t="s">
        <v>3942</v>
      </c>
      <c r="B2131" s="17" t="s">
        <v>68</v>
      </c>
      <c r="C2131" s="17">
        <v>0</v>
      </c>
      <c r="D2131" s="17">
        <v>0</v>
      </c>
      <c r="E2131" s="17" t="s">
        <v>55</v>
      </c>
      <c r="F2131" s="17" t="s">
        <v>126</v>
      </c>
      <c r="G2131" s="17" t="s">
        <v>3943</v>
      </c>
      <c r="H2131" s="17">
        <v>0</v>
      </c>
      <c r="I2131" s="17" t="s">
        <v>83</v>
      </c>
      <c r="J2131" s="17" t="s">
        <v>59</v>
      </c>
      <c r="K2131" s="17" t="s">
        <v>97</v>
      </c>
      <c r="L2131" s="17" t="s">
        <v>129</v>
      </c>
      <c r="M2131" s="17" t="s">
        <v>130</v>
      </c>
      <c r="N2131" s="17" t="s">
        <v>75</v>
      </c>
      <c r="O2131" s="17">
        <v>20200204</v>
      </c>
      <c r="P2131" s="17">
        <v>20200309</v>
      </c>
      <c r="Q2131" s="17">
        <v>9331</v>
      </c>
      <c r="R2131" s="17">
        <v>27191626</v>
      </c>
      <c r="S2131" s="17" t="s">
        <v>100</v>
      </c>
      <c r="T2131" s="17" t="s">
        <v>63</v>
      </c>
      <c r="U2131" s="17" t="s">
        <v>91</v>
      </c>
      <c r="V2131" s="17">
        <f t="shared" si="590"/>
        <v>10</v>
      </c>
      <c r="W2131" s="17">
        <v>10000</v>
      </c>
      <c r="X2131" s="17" t="s">
        <v>64</v>
      </c>
      <c r="Y2131" s="17" t="s">
        <v>136</v>
      </c>
      <c r="Z2131" s="17">
        <v>20200311</v>
      </c>
      <c r="AA2131" s="17" t="s">
        <v>78</v>
      </c>
      <c r="AB2131" s="17">
        <v>1</v>
      </c>
      <c r="AC2131" s="17" t="str">
        <f>IFERROR(VLOOKUP(A2131,[1]Cruces!AJ:AK,2,0),VLOOKUP(CONCATENATE(X2131,AA2131),[1]Cruces!G:H,2,0))</f>
        <v>Solicitud de Obra</v>
      </c>
      <c r="AD2131" s="17">
        <f t="shared" si="576"/>
        <v>4</v>
      </c>
      <c r="AE2131" s="17">
        <f t="shared" si="577"/>
        <v>2</v>
      </c>
      <c r="AF2131" s="17">
        <f t="shared" si="578"/>
        <v>2020</v>
      </c>
      <c r="AG2131" s="17" t="str">
        <f>IFERROR(VLOOKUP(MID(A2131,2,4)*1,[1]Cruces!K:L,2,0),"Verificar")</f>
        <v>Guajira</v>
      </c>
      <c r="AH2131" s="17">
        <f t="shared" ca="1" si="579"/>
        <v>295</v>
      </c>
      <c r="AI2131" s="17" t="str">
        <f>IFERROR(VLOOKUP(U2131,[1]Cruces!$O$1:$P$6,2,0),"Sin Orden")</f>
        <v>Resuelta</v>
      </c>
      <c r="AJ2131" s="17">
        <f t="shared" si="580"/>
        <v>11</v>
      </c>
      <c r="AK2131" s="17">
        <f t="shared" si="581"/>
        <v>3</v>
      </c>
      <c r="AL2131" s="17">
        <f t="shared" si="582"/>
        <v>2020</v>
      </c>
      <c r="AM2131" s="17">
        <f t="shared" ca="1" si="583"/>
        <v>259</v>
      </c>
      <c r="AN2131" s="18" t="str">
        <f>IFERROR(VLOOKUP(R2131*1,'[1]Ordenes de Servicio'!G:K,5,0),"No Cruza")</f>
        <v>No Cruza</v>
      </c>
      <c r="AO2131" s="17">
        <f t="shared" ca="1" si="584"/>
        <v>36</v>
      </c>
      <c r="AP2131" s="17">
        <f t="shared" si="585"/>
        <v>9</v>
      </c>
      <c r="AQ2131" s="17">
        <f t="shared" si="586"/>
        <v>3</v>
      </c>
      <c r="AR2131" s="17">
        <f t="shared" si="587"/>
        <v>2020</v>
      </c>
      <c r="AS2131" s="17">
        <f t="shared" ca="1" si="588"/>
        <v>261</v>
      </c>
      <c r="AT2131" s="17" t="str">
        <f t="shared" ca="1" si="591"/>
        <v>No</v>
      </c>
      <c r="AU2131" s="17">
        <f t="shared" si="589"/>
        <v>2</v>
      </c>
      <c r="AV2131" s="17" t="str">
        <f>+VLOOKUP(B2131,[1]Cruces!S:T,2,0)</f>
        <v>5. Consultoría / Adjudicación</v>
      </c>
    </row>
    <row r="2132" spans="1:48" hidden="1" x14ac:dyDescent="0.25">
      <c r="A2132" s="17" t="s">
        <v>3944</v>
      </c>
      <c r="B2132" s="17" t="s">
        <v>54</v>
      </c>
      <c r="C2132" s="17">
        <v>0</v>
      </c>
      <c r="D2132" s="17">
        <v>0</v>
      </c>
      <c r="E2132" s="17" t="s">
        <v>55</v>
      </c>
      <c r="F2132" s="17" t="s">
        <v>107</v>
      </c>
      <c r="G2132" s="17" t="s">
        <v>3945</v>
      </c>
      <c r="H2132" s="17">
        <v>0</v>
      </c>
      <c r="I2132" s="17" t="s">
        <v>71</v>
      </c>
      <c r="J2132" s="17" t="s">
        <v>59</v>
      </c>
      <c r="K2132" s="17" t="s">
        <v>3946</v>
      </c>
      <c r="L2132" s="17" t="s">
        <v>117</v>
      </c>
      <c r="M2132" s="17" t="s">
        <v>118</v>
      </c>
      <c r="N2132" s="17" t="s">
        <v>62</v>
      </c>
      <c r="O2132" s="17">
        <v>20200901</v>
      </c>
      <c r="P2132" s="17">
        <v>20200908</v>
      </c>
      <c r="Q2132" s="17">
        <v>1150</v>
      </c>
      <c r="R2132" s="17">
        <v>28095513</v>
      </c>
      <c r="S2132" s="17" t="s">
        <v>100</v>
      </c>
      <c r="T2132" s="17" t="s">
        <v>63</v>
      </c>
      <c r="U2132" s="17" t="s">
        <v>91</v>
      </c>
      <c r="V2132" s="17">
        <f t="shared" si="590"/>
        <v>112.5</v>
      </c>
      <c r="W2132" s="17">
        <v>112500</v>
      </c>
      <c r="X2132" s="17" t="s">
        <v>64</v>
      </c>
      <c r="Y2132" s="17" t="s">
        <v>150</v>
      </c>
      <c r="Z2132" s="17">
        <v>20200917</v>
      </c>
      <c r="AA2132" s="17" t="s">
        <v>78</v>
      </c>
      <c r="AB2132" s="17">
        <v>1</v>
      </c>
      <c r="AC2132" s="17" t="str">
        <f>IFERROR(VLOOKUP(A2132,[1]Cruces!AJ:AK,2,0),VLOOKUP(CONCATENATE(X2132,AA2132),[1]Cruces!G:H,2,0))</f>
        <v>Solicitud de Obra</v>
      </c>
      <c r="AD2132" s="17">
        <f t="shared" si="576"/>
        <v>1</v>
      </c>
      <c r="AE2132" s="17">
        <f t="shared" si="577"/>
        <v>9</v>
      </c>
      <c r="AF2132" s="17">
        <f t="shared" si="578"/>
        <v>2020</v>
      </c>
      <c r="AG2132" s="17" t="str">
        <f>IFERROR(VLOOKUP(MID(A2132,2,4)*1,[1]Cruces!K:L,2,0),"Verificar")</f>
        <v>Atlántico Norte</v>
      </c>
      <c r="AH2132" s="17">
        <f t="shared" ca="1" si="579"/>
        <v>85</v>
      </c>
      <c r="AI2132" s="17" t="str">
        <f>IFERROR(VLOOKUP(U2132,[1]Cruces!$O$1:$P$6,2,0),"Sin Orden")</f>
        <v>Resuelta</v>
      </c>
      <c r="AJ2132" s="17">
        <f t="shared" si="580"/>
        <v>17</v>
      </c>
      <c r="AK2132" s="17">
        <f t="shared" si="581"/>
        <v>9</v>
      </c>
      <c r="AL2132" s="17">
        <f t="shared" si="582"/>
        <v>2020</v>
      </c>
      <c r="AM2132" s="17">
        <f t="shared" ca="1" si="583"/>
        <v>69</v>
      </c>
      <c r="AN2132" s="18" t="str">
        <f>IFERROR(VLOOKUP(R2132*1,'[1]Ordenes de Servicio'!G:K,5,0),"No Cruza")</f>
        <v>No Cruza</v>
      </c>
      <c r="AO2132" s="17">
        <f t="shared" ca="1" si="584"/>
        <v>16</v>
      </c>
      <c r="AP2132" s="17">
        <f t="shared" si="585"/>
        <v>8</v>
      </c>
      <c r="AQ2132" s="17">
        <f t="shared" si="586"/>
        <v>9</v>
      </c>
      <c r="AR2132" s="17">
        <f t="shared" si="587"/>
        <v>2020</v>
      </c>
      <c r="AS2132" s="17">
        <f t="shared" ca="1" si="588"/>
        <v>78</v>
      </c>
      <c r="AT2132" s="17" t="str">
        <f t="shared" ca="1" si="591"/>
        <v>No</v>
      </c>
      <c r="AU2132" s="17">
        <f t="shared" si="589"/>
        <v>9</v>
      </c>
      <c r="AV2132" s="17" t="str">
        <f>+VLOOKUP(B2132,[1]Cruces!S:T,2,0)</f>
        <v>4. Presupuesto de Obra</v>
      </c>
    </row>
    <row r="2133" spans="1:48" hidden="1" x14ac:dyDescent="0.25">
      <c r="A2133" s="17" t="s">
        <v>9093</v>
      </c>
      <c r="B2133" s="17" t="s">
        <v>6595</v>
      </c>
      <c r="C2133" s="17">
        <v>2325366</v>
      </c>
      <c r="D2133" s="17">
        <v>0</v>
      </c>
      <c r="E2133" s="17" t="s">
        <v>55</v>
      </c>
      <c r="F2133" s="17" t="s">
        <v>69</v>
      </c>
      <c r="G2133" s="17" t="s">
        <v>7166</v>
      </c>
      <c r="H2133" s="17">
        <v>3008144901</v>
      </c>
      <c r="I2133" s="17" t="s">
        <v>116</v>
      </c>
      <c r="J2133" s="17" t="s">
        <v>59</v>
      </c>
      <c r="K2133" s="17" t="s">
        <v>97</v>
      </c>
      <c r="L2133" s="17" t="s">
        <v>501</v>
      </c>
      <c r="M2133" s="17" t="s">
        <v>502</v>
      </c>
      <c r="N2133" s="17" t="s">
        <v>6600</v>
      </c>
      <c r="O2133" s="17">
        <v>20200605</v>
      </c>
      <c r="P2133" s="17">
        <v>20200609</v>
      </c>
      <c r="Q2133" s="17">
        <v>1110</v>
      </c>
      <c r="R2133" s="17">
        <v>27585085</v>
      </c>
      <c r="S2133" s="17" t="s">
        <v>7072</v>
      </c>
      <c r="T2133" s="17" t="s">
        <v>63</v>
      </c>
      <c r="U2133" s="17" t="s">
        <v>91</v>
      </c>
      <c r="V2133" s="17">
        <f t="shared" si="590"/>
        <v>3</v>
      </c>
      <c r="W2133" s="17">
        <v>3000</v>
      </c>
      <c r="X2133" s="17" t="s">
        <v>89</v>
      </c>
      <c r="Y2133" s="17" t="s">
        <v>6595</v>
      </c>
      <c r="Z2133" s="17">
        <v>20200609</v>
      </c>
      <c r="AA2133" s="17" t="s">
        <v>1947</v>
      </c>
      <c r="AB2133" s="17">
        <v>1</v>
      </c>
      <c r="AC2133" s="17" t="str">
        <f>IFERROR(VLOOKUP(A2133,[1]Cruces!AJ:AK,2,0),VLOOKUP(CONCATENATE(X2133,AA2133),[1]Cruces!G:H,2,0))</f>
        <v>Solicitud por BT</v>
      </c>
      <c r="AD2133" s="17">
        <f t="shared" si="576"/>
        <v>5</v>
      </c>
      <c r="AE2133" s="17">
        <f t="shared" si="577"/>
        <v>6</v>
      </c>
      <c r="AF2133" s="17">
        <f t="shared" si="578"/>
        <v>2020</v>
      </c>
      <c r="AG2133" s="17" t="str">
        <f>IFERROR(VLOOKUP(MID(A2133,2,4)*1,[1]Cruces!K:L,2,0),"Verificar")</f>
        <v>Atlántico Norte</v>
      </c>
      <c r="AH2133" s="17">
        <f t="shared" ca="1" si="579"/>
        <v>173</v>
      </c>
      <c r="AI2133" s="17" t="str">
        <f>IFERROR(VLOOKUP(U2133,[1]Cruces!$O$1:$P$6,2,0),"Sin Orden")</f>
        <v>Resuelta</v>
      </c>
      <c r="AJ2133" s="17">
        <f t="shared" si="580"/>
        <v>9</v>
      </c>
      <c r="AK2133" s="17">
        <f t="shared" si="581"/>
        <v>6</v>
      </c>
      <c r="AL2133" s="17">
        <f t="shared" si="582"/>
        <v>2020</v>
      </c>
      <c r="AM2133" s="17">
        <f t="shared" ca="1" si="583"/>
        <v>169</v>
      </c>
      <c r="AN2133" s="18" t="str">
        <f>IFERROR(VLOOKUP(R2133*1,'[1]Ordenes de Servicio'!G:K,5,0),"No Cruza")</f>
        <v>No Cruza</v>
      </c>
      <c r="AO2133" s="17">
        <f t="shared" ca="1" si="584"/>
        <v>4</v>
      </c>
      <c r="AP2133" s="17">
        <f t="shared" si="585"/>
        <v>9</v>
      </c>
      <c r="AQ2133" s="17">
        <f t="shared" si="586"/>
        <v>6</v>
      </c>
      <c r="AR2133" s="17">
        <f t="shared" si="587"/>
        <v>2020</v>
      </c>
      <c r="AS2133" s="17">
        <f t="shared" ca="1" si="588"/>
        <v>169</v>
      </c>
      <c r="AT2133" s="17" t="str">
        <f t="shared" ca="1" si="591"/>
        <v>No</v>
      </c>
      <c r="AU2133" s="17">
        <f t="shared" si="589"/>
        <v>0</v>
      </c>
      <c r="AV2133" s="17" t="str">
        <f>+VLOOKUP(B2133,[1]Cruces!S:T,2,0)</f>
        <v>7. Ejecución en Campo OS BT</v>
      </c>
    </row>
    <row r="2134" spans="1:48" hidden="1" x14ac:dyDescent="0.25">
      <c r="A2134" s="17" t="s">
        <v>3947</v>
      </c>
      <c r="B2134" s="17" t="s">
        <v>54</v>
      </c>
      <c r="C2134" s="17">
        <v>3438248</v>
      </c>
      <c r="D2134" s="17">
        <v>36149104</v>
      </c>
      <c r="E2134" s="17" t="s">
        <v>93</v>
      </c>
      <c r="F2134" s="17" t="s">
        <v>232</v>
      </c>
      <c r="G2134" s="17" t="s">
        <v>3948</v>
      </c>
      <c r="H2134" s="17">
        <v>3126409021</v>
      </c>
      <c r="I2134" s="17" t="s">
        <v>71</v>
      </c>
      <c r="J2134" s="17" t="s">
        <v>3949</v>
      </c>
      <c r="K2134" s="17" t="s">
        <v>97</v>
      </c>
      <c r="L2134" s="17" t="s">
        <v>280</v>
      </c>
      <c r="M2134" s="17" t="s">
        <v>281</v>
      </c>
      <c r="N2134" s="17" t="s">
        <v>62</v>
      </c>
      <c r="O2134" s="17">
        <v>20201009</v>
      </c>
      <c r="P2134" s="17">
        <v>20201022</v>
      </c>
      <c r="Q2134" s="17">
        <v>1210</v>
      </c>
      <c r="R2134" s="17">
        <v>28224323</v>
      </c>
      <c r="S2134" s="17" t="s">
        <v>100</v>
      </c>
      <c r="T2134" s="17" t="s">
        <v>63</v>
      </c>
      <c r="U2134" s="17" t="s">
        <v>91</v>
      </c>
      <c r="V2134" s="17">
        <f t="shared" si="590"/>
        <v>30</v>
      </c>
      <c r="W2134" s="17">
        <v>30000</v>
      </c>
      <c r="X2134" s="17" t="s">
        <v>89</v>
      </c>
      <c r="Y2134" s="17" t="s">
        <v>65</v>
      </c>
      <c r="Z2134" s="17">
        <v>20201022</v>
      </c>
      <c r="AA2134" s="17" t="s">
        <v>78</v>
      </c>
      <c r="AB2134" s="17">
        <v>1</v>
      </c>
      <c r="AC2134" s="17" t="str">
        <f>IFERROR(VLOOKUP(A2134,[1]Cruces!AJ:AK,2,0),VLOOKUP(CONCATENATE(X2134,AA2134),[1]Cruces!G:H,2,0))</f>
        <v>Solicitud de Obra</v>
      </c>
      <c r="AD2134" s="17">
        <f t="shared" si="576"/>
        <v>9</v>
      </c>
      <c r="AE2134" s="17">
        <f t="shared" si="577"/>
        <v>10</v>
      </c>
      <c r="AF2134" s="17">
        <f t="shared" si="578"/>
        <v>2020</v>
      </c>
      <c r="AG2134" s="17" t="str">
        <f>IFERROR(VLOOKUP(MID(A2134,2,4)*1,[1]Cruces!K:L,2,0),"Verificar")</f>
        <v>Atlántico Sur</v>
      </c>
      <c r="AH2134" s="17">
        <f t="shared" ca="1" si="579"/>
        <v>47</v>
      </c>
      <c r="AI2134" s="17" t="str">
        <f>IFERROR(VLOOKUP(U2134,[1]Cruces!$O$1:$P$6,2,0),"Sin Orden")</f>
        <v>Resuelta</v>
      </c>
      <c r="AJ2134" s="17">
        <f t="shared" si="580"/>
        <v>22</v>
      </c>
      <c r="AK2134" s="17">
        <f t="shared" si="581"/>
        <v>10</v>
      </c>
      <c r="AL2134" s="17">
        <f t="shared" si="582"/>
        <v>2020</v>
      </c>
      <c r="AM2134" s="17">
        <f t="shared" ca="1" si="583"/>
        <v>34</v>
      </c>
      <c r="AN2134" s="18" t="str">
        <f>IFERROR(VLOOKUP(R2134*1,'[1]Ordenes de Servicio'!G:K,5,0),"No Cruza")</f>
        <v>No Cruza</v>
      </c>
      <c r="AO2134" s="17">
        <f t="shared" ca="1" si="584"/>
        <v>13</v>
      </c>
      <c r="AP2134" s="17">
        <f t="shared" si="585"/>
        <v>22</v>
      </c>
      <c r="AQ2134" s="17">
        <f t="shared" si="586"/>
        <v>10</v>
      </c>
      <c r="AR2134" s="17">
        <f t="shared" si="587"/>
        <v>2020</v>
      </c>
      <c r="AS2134" s="17">
        <f t="shared" ca="1" si="588"/>
        <v>34</v>
      </c>
      <c r="AT2134" s="17" t="str">
        <f t="shared" ca="1" si="591"/>
        <v>No</v>
      </c>
      <c r="AU2134" s="17">
        <f t="shared" si="589"/>
        <v>0</v>
      </c>
      <c r="AV2134" s="17" t="str">
        <f>+VLOOKUP(B2134,[1]Cruces!S:T,2,0)</f>
        <v>4. Presupuesto de Obra</v>
      </c>
    </row>
    <row r="2135" spans="1:48" hidden="1" x14ac:dyDescent="0.25">
      <c r="A2135" s="17" t="s">
        <v>3950</v>
      </c>
      <c r="B2135" s="17" t="s">
        <v>68</v>
      </c>
      <c r="C2135" s="17">
        <v>0</v>
      </c>
      <c r="D2135" s="17">
        <v>0</v>
      </c>
      <c r="E2135" s="17" t="s">
        <v>55</v>
      </c>
      <c r="F2135" s="17" t="s">
        <v>81</v>
      </c>
      <c r="G2135" s="17" t="s">
        <v>3951</v>
      </c>
      <c r="H2135" s="17">
        <v>3016371433</v>
      </c>
      <c r="I2135" s="17" t="s">
        <v>116</v>
      </c>
      <c r="J2135" s="17" t="s">
        <v>59</v>
      </c>
      <c r="K2135" s="17" t="s">
        <v>3952</v>
      </c>
      <c r="L2135" s="17" t="s">
        <v>85</v>
      </c>
      <c r="M2135" s="17" t="s">
        <v>86</v>
      </c>
      <c r="N2135" s="17" t="s">
        <v>75</v>
      </c>
      <c r="O2135" s="17">
        <v>20200630</v>
      </c>
      <c r="P2135" s="17">
        <v>20200826</v>
      </c>
      <c r="Q2135" s="17">
        <v>3410</v>
      </c>
      <c r="R2135" s="17">
        <v>27760185</v>
      </c>
      <c r="S2135" s="17" t="s">
        <v>100</v>
      </c>
      <c r="T2135" s="17" t="s">
        <v>63</v>
      </c>
      <c r="U2135" s="17" t="s">
        <v>91</v>
      </c>
      <c r="V2135" s="17">
        <f t="shared" si="590"/>
        <v>75</v>
      </c>
      <c r="W2135" s="17">
        <v>75000</v>
      </c>
      <c r="X2135" s="17" t="s">
        <v>64</v>
      </c>
      <c r="Y2135" s="17" t="s">
        <v>136</v>
      </c>
      <c r="Z2135" s="17">
        <v>20200827</v>
      </c>
      <c r="AA2135" s="17" t="s">
        <v>78</v>
      </c>
      <c r="AB2135" s="17">
        <v>1</v>
      </c>
      <c r="AC2135" s="17" t="str">
        <f>IFERROR(VLOOKUP(A2135,[1]Cruces!AJ:AK,2,0),VLOOKUP(CONCATENATE(X2135,AA2135),[1]Cruces!G:H,2,0))</f>
        <v>Solicitud de Obra</v>
      </c>
      <c r="AD2135" s="17">
        <f t="shared" si="576"/>
        <v>30</v>
      </c>
      <c r="AE2135" s="17">
        <f t="shared" si="577"/>
        <v>6</v>
      </c>
      <c r="AF2135" s="17">
        <f t="shared" si="578"/>
        <v>2020</v>
      </c>
      <c r="AG2135" s="17" t="str">
        <f>IFERROR(VLOOKUP(MID(A2135,2,4)*1,[1]Cruces!K:L,2,0),"Verificar")</f>
        <v>Magdalena</v>
      </c>
      <c r="AH2135" s="17">
        <f t="shared" ca="1" si="579"/>
        <v>148</v>
      </c>
      <c r="AI2135" s="17" t="str">
        <f>IFERROR(VLOOKUP(U2135,[1]Cruces!$O$1:$P$6,2,0),"Sin Orden")</f>
        <v>Resuelta</v>
      </c>
      <c r="AJ2135" s="17">
        <f t="shared" si="580"/>
        <v>27</v>
      </c>
      <c r="AK2135" s="17">
        <f t="shared" si="581"/>
        <v>8</v>
      </c>
      <c r="AL2135" s="17">
        <f t="shared" si="582"/>
        <v>2020</v>
      </c>
      <c r="AM2135" s="17">
        <f t="shared" ca="1" si="583"/>
        <v>90</v>
      </c>
      <c r="AN2135" s="18" t="str">
        <f>IFERROR(VLOOKUP(R2135*1,'[1]Ordenes de Servicio'!G:K,5,0),"No Cruza")</f>
        <v>No Cruza</v>
      </c>
      <c r="AO2135" s="17">
        <f t="shared" ca="1" si="584"/>
        <v>58</v>
      </c>
      <c r="AP2135" s="17">
        <f t="shared" si="585"/>
        <v>26</v>
      </c>
      <c r="AQ2135" s="17">
        <f t="shared" si="586"/>
        <v>8</v>
      </c>
      <c r="AR2135" s="17">
        <f t="shared" si="587"/>
        <v>2020</v>
      </c>
      <c r="AS2135" s="17">
        <f t="shared" ca="1" si="588"/>
        <v>91</v>
      </c>
      <c r="AT2135" s="17" t="str">
        <f t="shared" ca="1" si="591"/>
        <v>No</v>
      </c>
      <c r="AU2135" s="17">
        <f t="shared" si="589"/>
        <v>1</v>
      </c>
      <c r="AV2135" s="17" t="str">
        <f>+VLOOKUP(B2135,[1]Cruces!S:T,2,0)</f>
        <v>5. Consultoría / Adjudicación</v>
      </c>
    </row>
    <row r="2136" spans="1:48" hidden="1" x14ac:dyDescent="0.25">
      <c r="A2136" s="17" t="s">
        <v>3953</v>
      </c>
      <c r="B2136" s="17" t="s">
        <v>68</v>
      </c>
      <c r="C2136" s="17">
        <v>2624055</v>
      </c>
      <c r="D2136" s="17">
        <v>20219644</v>
      </c>
      <c r="E2136" s="17" t="s">
        <v>93</v>
      </c>
      <c r="F2136" s="17" t="s">
        <v>56</v>
      </c>
      <c r="G2136" s="17" t="s">
        <v>3954</v>
      </c>
      <c r="H2136" s="17">
        <v>3114149197</v>
      </c>
      <c r="I2136" s="17" t="s">
        <v>71</v>
      </c>
      <c r="J2136" s="17" t="s">
        <v>3955</v>
      </c>
      <c r="K2136" s="17" t="s">
        <v>97</v>
      </c>
      <c r="L2136" s="17" t="s">
        <v>842</v>
      </c>
      <c r="M2136" s="17" t="s">
        <v>55</v>
      </c>
      <c r="N2136" s="17" t="s">
        <v>75</v>
      </c>
      <c r="O2136" s="17">
        <v>20200306</v>
      </c>
      <c r="P2136" s="17">
        <v>20200325</v>
      </c>
      <c r="Q2136" s="17">
        <v>1110</v>
      </c>
      <c r="R2136" s="17">
        <v>27285941</v>
      </c>
      <c r="S2136" s="17" t="s">
        <v>100</v>
      </c>
      <c r="T2136" s="17" t="s">
        <v>63</v>
      </c>
      <c r="U2136" s="17" t="s">
        <v>91</v>
      </c>
      <c r="V2136" s="17">
        <f t="shared" si="590"/>
        <v>75</v>
      </c>
      <c r="W2136" s="17">
        <v>75000</v>
      </c>
      <c r="X2136" s="17" t="s">
        <v>89</v>
      </c>
      <c r="Y2136" s="17" t="s">
        <v>68</v>
      </c>
      <c r="Z2136" s="17">
        <v>20200325</v>
      </c>
      <c r="AA2136" s="17" t="s">
        <v>78</v>
      </c>
      <c r="AB2136" s="17">
        <v>1</v>
      </c>
      <c r="AC2136" s="17" t="str">
        <f>IFERROR(VLOOKUP(A2136,[1]Cruces!AJ:AK,2,0),VLOOKUP(CONCATENATE(X2136,AA2136),[1]Cruces!G:H,2,0))</f>
        <v>Solicitud de Obra</v>
      </c>
      <c r="AD2136" s="17">
        <f t="shared" si="576"/>
        <v>6</v>
      </c>
      <c r="AE2136" s="17">
        <f t="shared" si="577"/>
        <v>3</v>
      </c>
      <c r="AF2136" s="17">
        <f t="shared" si="578"/>
        <v>2020</v>
      </c>
      <c r="AG2136" s="17" t="str">
        <f>IFERROR(VLOOKUP(MID(A2136,2,4)*1,[1]Cruces!K:L,2,0),"Verificar")</f>
        <v>Atlántico Norte</v>
      </c>
      <c r="AH2136" s="17">
        <f t="shared" ca="1" si="579"/>
        <v>264</v>
      </c>
      <c r="AI2136" s="17" t="str">
        <f>IFERROR(VLOOKUP(U2136,[1]Cruces!$O$1:$P$6,2,0),"Sin Orden")</f>
        <v>Resuelta</v>
      </c>
      <c r="AJ2136" s="17">
        <f t="shared" si="580"/>
        <v>25</v>
      </c>
      <c r="AK2136" s="17">
        <f t="shared" si="581"/>
        <v>3</v>
      </c>
      <c r="AL2136" s="17">
        <f t="shared" si="582"/>
        <v>2020</v>
      </c>
      <c r="AM2136" s="17">
        <f t="shared" ca="1" si="583"/>
        <v>245</v>
      </c>
      <c r="AN2136" s="18" t="str">
        <f>IFERROR(VLOOKUP(R2136*1,'[1]Ordenes de Servicio'!G:K,5,0),"No Cruza")</f>
        <v>No Cruza</v>
      </c>
      <c r="AO2136" s="17">
        <f t="shared" ca="1" si="584"/>
        <v>19</v>
      </c>
      <c r="AP2136" s="17">
        <f t="shared" si="585"/>
        <v>25</v>
      </c>
      <c r="AQ2136" s="17">
        <f t="shared" si="586"/>
        <v>3</v>
      </c>
      <c r="AR2136" s="17">
        <f t="shared" si="587"/>
        <v>2020</v>
      </c>
      <c r="AS2136" s="17">
        <f t="shared" ca="1" si="588"/>
        <v>245</v>
      </c>
      <c r="AT2136" s="17" t="str">
        <f t="shared" ca="1" si="591"/>
        <v>No</v>
      </c>
      <c r="AU2136" s="17">
        <f t="shared" si="589"/>
        <v>0</v>
      </c>
      <c r="AV2136" s="17" t="str">
        <f>+VLOOKUP(B2136,[1]Cruces!S:T,2,0)</f>
        <v>5. Consultoría / Adjudicación</v>
      </c>
    </row>
    <row r="2137" spans="1:48" hidden="1" x14ac:dyDescent="0.25">
      <c r="A2137" s="17" t="s">
        <v>9094</v>
      </c>
      <c r="B2137" s="17" t="s">
        <v>569</v>
      </c>
      <c r="C2137" s="17">
        <v>2071803</v>
      </c>
      <c r="D2137" s="17">
        <v>20051334</v>
      </c>
      <c r="E2137" s="17" t="s">
        <v>93</v>
      </c>
      <c r="F2137" s="17" t="s">
        <v>107</v>
      </c>
      <c r="G2137" s="17" t="s">
        <v>9095</v>
      </c>
      <c r="H2137" s="17">
        <v>3195904424</v>
      </c>
      <c r="I2137" s="17" t="s">
        <v>71</v>
      </c>
      <c r="J2137" s="17" t="s">
        <v>9096</v>
      </c>
      <c r="K2137" s="17" t="s">
        <v>97</v>
      </c>
      <c r="L2137" s="17" t="s">
        <v>7459</v>
      </c>
      <c r="M2137" s="17" t="s">
        <v>7460</v>
      </c>
      <c r="N2137" s="17" t="s">
        <v>572</v>
      </c>
      <c r="O2137" s="17">
        <v>20200918</v>
      </c>
      <c r="P2137" s="17">
        <v>20200918</v>
      </c>
      <c r="Q2137" s="17">
        <v>1170</v>
      </c>
      <c r="R2137" s="17">
        <v>0</v>
      </c>
      <c r="S2137" s="17"/>
      <c r="T2137" s="17" t="s">
        <v>63</v>
      </c>
      <c r="U2137" s="17"/>
      <c r="V2137" s="17">
        <f t="shared" si="590"/>
        <v>3</v>
      </c>
      <c r="W2137" s="17">
        <v>3000</v>
      </c>
      <c r="X2137" s="17" t="s">
        <v>89</v>
      </c>
      <c r="Y2137" s="17" t="s">
        <v>569</v>
      </c>
      <c r="Z2137" s="17">
        <v>20200918</v>
      </c>
      <c r="AA2137" s="17" t="s">
        <v>1947</v>
      </c>
      <c r="AB2137" s="17">
        <v>1</v>
      </c>
      <c r="AC2137" s="17" t="str">
        <f>IFERROR(VLOOKUP(A2137,[1]Cruces!AJ:AK,2,0),VLOOKUP(CONCATENATE(X2137,AA2137),[1]Cruces!G:H,2,0))</f>
        <v>Solicitud por BT</v>
      </c>
      <c r="AD2137" s="17">
        <f t="shared" si="576"/>
        <v>18</v>
      </c>
      <c r="AE2137" s="17">
        <f t="shared" si="577"/>
        <v>9</v>
      </c>
      <c r="AF2137" s="17">
        <f t="shared" si="578"/>
        <v>2020</v>
      </c>
      <c r="AG2137" s="17" t="str">
        <f>IFERROR(VLOOKUP(MID(A2137,2,4)*1,[1]Cruces!K:L,2,0),"Verificar")</f>
        <v>Atlántico Norte</v>
      </c>
      <c r="AH2137" s="17">
        <f t="shared" ca="1" si="579"/>
        <v>68</v>
      </c>
      <c r="AI2137" s="17" t="str">
        <f>IFERROR(VLOOKUP(U2137,[1]Cruces!$O$1:$P$6,2,0),"Sin Orden")</f>
        <v>Sin Orden</v>
      </c>
      <c r="AJ2137" s="17">
        <f t="shared" si="580"/>
        <v>18</v>
      </c>
      <c r="AK2137" s="17">
        <f t="shared" si="581"/>
        <v>9</v>
      </c>
      <c r="AL2137" s="17">
        <f t="shared" si="582"/>
        <v>2020</v>
      </c>
      <c r="AM2137" s="17">
        <f t="shared" ca="1" si="583"/>
        <v>68</v>
      </c>
      <c r="AN2137" s="18" t="str">
        <f>IFERROR(VLOOKUP(R2137*1,'[1]Ordenes de Servicio'!G:K,5,0),"No Cruza")</f>
        <v>No Cruza</v>
      </c>
      <c r="AO2137" s="17">
        <f t="shared" ca="1" si="584"/>
        <v>68</v>
      </c>
      <c r="AP2137" s="17">
        <f t="shared" si="585"/>
        <v>18</v>
      </c>
      <c r="AQ2137" s="17">
        <f t="shared" si="586"/>
        <v>9</v>
      </c>
      <c r="AR2137" s="17">
        <f t="shared" si="587"/>
        <v>2020</v>
      </c>
      <c r="AS2137" s="17">
        <f t="shared" ca="1" si="588"/>
        <v>68</v>
      </c>
      <c r="AT2137" s="17" t="str">
        <f t="shared" ca="1" si="591"/>
        <v>No</v>
      </c>
      <c r="AU2137" s="17">
        <f t="shared" si="589"/>
        <v>0</v>
      </c>
      <c r="AV2137" s="17" t="str">
        <f>+VLOOKUP(B2137,[1]Cruces!S:T,2,0)</f>
        <v>1. Solicitud</v>
      </c>
    </row>
    <row r="2138" spans="1:48" hidden="1" x14ac:dyDescent="0.25">
      <c r="A2138" s="17" t="s">
        <v>3956</v>
      </c>
      <c r="B2138" s="17" t="s">
        <v>54</v>
      </c>
      <c r="C2138" s="17">
        <v>0</v>
      </c>
      <c r="D2138" s="17">
        <v>0</v>
      </c>
      <c r="E2138" s="17" t="s">
        <v>55</v>
      </c>
      <c r="F2138" s="17" t="s">
        <v>232</v>
      </c>
      <c r="G2138" s="17" t="s">
        <v>445</v>
      </c>
      <c r="H2138" s="17">
        <v>0</v>
      </c>
      <c r="I2138" s="17" t="s">
        <v>83</v>
      </c>
      <c r="J2138" s="17" t="s">
        <v>59</v>
      </c>
      <c r="K2138" s="17" t="s">
        <v>1122</v>
      </c>
      <c r="L2138" s="17" t="s">
        <v>111</v>
      </c>
      <c r="M2138" s="17" t="s">
        <v>112</v>
      </c>
      <c r="N2138" s="17" t="s">
        <v>62</v>
      </c>
      <c r="O2138" s="17">
        <v>20180207</v>
      </c>
      <c r="P2138" s="17">
        <v>20180220</v>
      </c>
      <c r="Q2138" s="17">
        <v>9520</v>
      </c>
      <c r="R2138" s="17">
        <v>24745421</v>
      </c>
      <c r="S2138" s="17" t="s">
        <v>100</v>
      </c>
      <c r="T2138" s="17" t="s">
        <v>63</v>
      </c>
      <c r="U2138" s="17" t="s">
        <v>91</v>
      </c>
      <c r="V2138" s="17">
        <f t="shared" si="590"/>
        <v>80</v>
      </c>
      <c r="W2138" s="17">
        <v>80000</v>
      </c>
      <c r="X2138" s="17" t="s">
        <v>64</v>
      </c>
      <c r="Y2138" s="17" t="s">
        <v>150</v>
      </c>
      <c r="Z2138" s="17">
        <v>20180307</v>
      </c>
      <c r="AA2138" s="17" t="s">
        <v>176</v>
      </c>
      <c r="AB2138" s="17">
        <v>1</v>
      </c>
      <c r="AC2138" s="17" t="str">
        <f>IFERROR(VLOOKUP(A2138,[1]Cruces!AJ:AK,2,0),VLOOKUP(CONCATENATE(X2138,AA2138),[1]Cruces!G:H,2,0))</f>
        <v>Solicitud de Obra</v>
      </c>
      <c r="AD2138" s="17">
        <f t="shared" si="576"/>
        <v>7</v>
      </c>
      <c r="AE2138" s="17">
        <f t="shared" si="577"/>
        <v>2</v>
      </c>
      <c r="AF2138" s="17">
        <f t="shared" si="578"/>
        <v>2018</v>
      </c>
      <c r="AG2138" s="17" t="str">
        <f>IFERROR(VLOOKUP(MID(A2138,2,4)*1,[1]Cruces!K:L,2,0),"Verificar")</f>
        <v>Atlántico Sur</v>
      </c>
      <c r="AH2138" s="17">
        <f t="shared" ca="1" si="579"/>
        <v>1022</v>
      </c>
      <c r="AI2138" s="17" t="str">
        <f>IFERROR(VLOOKUP(U2138,[1]Cruces!$O$1:$P$6,2,0),"Sin Orden")</f>
        <v>Resuelta</v>
      </c>
      <c r="AJ2138" s="17">
        <f t="shared" si="580"/>
        <v>7</v>
      </c>
      <c r="AK2138" s="17">
        <f t="shared" si="581"/>
        <v>3</v>
      </c>
      <c r="AL2138" s="17">
        <f t="shared" si="582"/>
        <v>2018</v>
      </c>
      <c r="AM2138" s="17">
        <f t="shared" ca="1" si="583"/>
        <v>994</v>
      </c>
      <c r="AN2138" s="18" t="str">
        <f>IFERROR(VLOOKUP(R2138*1,'[1]Ordenes de Servicio'!G:K,5,0),"No Cruza")</f>
        <v>No Cruza</v>
      </c>
      <c r="AO2138" s="17">
        <f t="shared" ca="1" si="584"/>
        <v>28</v>
      </c>
      <c r="AP2138" s="17">
        <f t="shared" si="585"/>
        <v>20</v>
      </c>
      <c r="AQ2138" s="17">
        <f t="shared" si="586"/>
        <v>2</v>
      </c>
      <c r="AR2138" s="17">
        <f t="shared" si="587"/>
        <v>2018</v>
      </c>
      <c r="AS2138" s="17">
        <f t="shared" ca="1" si="588"/>
        <v>1009</v>
      </c>
      <c r="AT2138" s="17" t="str">
        <f t="shared" ca="1" si="591"/>
        <v>Si</v>
      </c>
      <c r="AU2138" s="17">
        <f t="shared" si="589"/>
        <v>15</v>
      </c>
      <c r="AV2138" s="17" t="str">
        <f>+VLOOKUP(B2138,[1]Cruces!S:T,2,0)</f>
        <v>4. Presupuesto de Obra</v>
      </c>
    </row>
    <row r="2139" spans="1:48" hidden="1" x14ac:dyDescent="0.25">
      <c r="A2139" s="17" t="s">
        <v>3957</v>
      </c>
      <c r="B2139" s="17" t="s">
        <v>54</v>
      </c>
      <c r="C2139" s="17">
        <v>0</v>
      </c>
      <c r="D2139" s="17">
        <v>0</v>
      </c>
      <c r="E2139" s="17" t="s">
        <v>55</v>
      </c>
      <c r="F2139" s="17" t="s">
        <v>232</v>
      </c>
      <c r="G2139" s="17" t="s">
        <v>3958</v>
      </c>
      <c r="H2139" s="17">
        <v>0</v>
      </c>
      <c r="I2139" s="17" t="s">
        <v>71</v>
      </c>
      <c r="J2139" s="17" t="s">
        <v>59</v>
      </c>
      <c r="K2139" s="17" t="s">
        <v>3959</v>
      </c>
      <c r="L2139" s="17" t="s">
        <v>280</v>
      </c>
      <c r="M2139" s="17" t="s">
        <v>281</v>
      </c>
      <c r="N2139" s="17" t="s">
        <v>62</v>
      </c>
      <c r="O2139" s="17">
        <v>20200902</v>
      </c>
      <c r="P2139" s="17">
        <v>20200908</v>
      </c>
      <c r="Q2139" s="17">
        <v>1210</v>
      </c>
      <c r="R2139" s="17">
        <v>28094262</v>
      </c>
      <c r="S2139" s="17" t="s">
        <v>100</v>
      </c>
      <c r="T2139" s="17" t="s">
        <v>63</v>
      </c>
      <c r="U2139" s="17" t="s">
        <v>91</v>
      </c>
      <c r="V2139" s="17">
        <f t="shared" si="590"/>
        <v>30</v>
      </c>
      <c r="W2139" s="17">
        <v>30000</v>
      </c>
      <c r="X2139" s="17" t="s">
        <v>64</v>
      </c>
      <c r="Y2139" s="17" t="s">
        <v>65</v>
      </c>
      <c r="Z2139" s="17">
        <v>20200908</v>
      </c>
      <c r="AA2139" s="17" t="s">
        <v>78</v>
      </c>
      <c r="AB2139" s="17">
        <v>1</v>
      </c>
      <c r="AC2139" s="17" t="str">
        <f>IFERROR(VLOOKUP(A2139,[1]Cruces!AJ:AK,2,0),VLOOKUP(CONCATENATE(X2139,AA2139),[1]Cruces!G:H,2,0))</f>
        <v>Solicitud de Obra</v>
      </c>
      <c r="AD2139" s="17">
        <f t="shared" si="576"/>
        <v>2</v>
      </c>
      <c r="AE2139" s="17">
        <f t="shared" si="577"/>
        <v>9</v>
      </c>
      <c r="AF2139" s="17">
        <f t="shared" si="578"/>
        <v>2020</v>
      </c>
      <c r="AG2139" s="17" t="str">
        <f>IFERROR(VLOOKUP(MID(A2139,2,4)*1,[1]Cruces!K:L,2,0),"Verificar")</f>
        <v>Atlántico Sur</v>
      </c>
      <c r="AH2139" s="17">
        <f t="shared" ca="1" si="579"/>
        <v>84</v>
      </c>
      <c r="AI2139" s="17" t="str">
        <f>IFERROR(VLOOKUP(U2139,[1]Cruces!$O$1:$P$6,2,0),"Sin Orden")</f>
        <v>Resuelta</v>
      </c>
      <c r="AJ2139" s="17">
        <f t="shared" si="580"/>
        <v>8</v>
      </c>
      <c r="AK2139" s="17">
        <f t="shared" si="581"/>
        <v>9</v>
      </c>
      <c r="AL2139" s="17">
        <f t="shared" si="582"/>
        <v>2020</v>
      </c>
      <c r="AM2139" s="17">
        <f t="shared" ca="1" si="583"/>
        <v>78</v>
      </c>
      <c r="AN2139" s="18" t="str">
        <f>IFERROR(VLOOKUP(R2139*1,'[1]Ordenes de Servicio'!G:K,5,0),"No Cruza")</f>
        <v>No Cruza</v>
      </c>
      <c r="AO2139" s="17">
        <f t="shared" ca="1" si="584"/>
        <v>6</v>
      </c>
      <c r="AP2139" s="17">
        <f t="shared" si="585"/>
        <v>8</v>
      </c>
      <c r="AQ2139" s="17">
        <f t="shared" si="586"/>
        <v>9</v>
      </c>
      <c r="AR2139" s="17">
        <f t="shared" si="587"/>
        <v>2020</v>
      </c>
      <c r="AS2139" s="17">
        <f t="shared" ca="1" si="588"/>
        <v>78</v>
      </c>
      <c r="AT2139" s="17" t="str">
        <f t="shared" ca="1" si="591"/>
        <v>No</v>
      </c>
      <c r="AU2139" s="17">
        <f t="shared" si="589"/>
        <v>0</v>
      </c>
      <c r="AV2139" s="17" t="str">
        <f>+VLOOKUP(B2139,[1]Cruces!S:T,2,0)</f>
        <v>4. Presupuesto de Obra</v>
      </c>
    </row>
    <row r="2140" spans="1:48" hidden="1" x14ac:dyDescent="0.25">
      <c r="A2140" s="17" t="s">
        <v>3960</v>
      </c>
      <c r="B2140" s="17" t="s">
        <v>68</v>
      </c>
      <c r="C2140" s="17">
        <v>0</v>
      </c>
      <c r="D2140" s="17">
        <v>0</v>
      </c>
      <c r="E2140" s="17" t="s">
        <v>55</v>
      </c>
      <c r="F2140" s="17" t="s">
        <v>107</v>
      </c>
      <c r="G2140" s="17" t="s">
        <v>3961</v>
      </c>
      <c r="H2140" s="17">
        <v>0</v>
      </c>
      <c r="I2140" s="17" t="s">
        <v>71</v>
      </c>
      <c r="J2140" s="17" t="s">
        <v>59</v>
      </c>
      <c r="K2140" s="17" t="s">
        <v>3962</v>
      </c>
      <c r="L2140" s="17" t="s">
        <v>117</v>
      </c>
      <c r="M2140" s="17" t="s">
        <v>118</v>
      </c>
      <c r="N2140" s="17" t="s">
        <v>75</v>
      </c>
      <c r="O2140" s="17">
        <v>20191220</v>
      </c>
      <c r="P2140" s="17">
        <v>20200211</v>
      </c>
      <c r="Q2140" s="17">
        <v>1110</v>
      </c>
      <c r="R2140" s="17">
        <v>27230443</v>
      </c>
      <c r="S2140" s="17" t="s">
        <v>76</v>
      </c>
      <c r="T2140" s="17" t="s">
        <v>63</v>
      </c>
      <c r="U2140" s="17" t="s">
        <v>91</v>
      </c>
      <c r="V2140" s="17">
        <f t="shared" si="590"/>
        <v>75</v>
      </c>
      <c r="W2140" s="17">
        <v>75000</v>
      </c>
      <c r="X2140" s="17" t="s">
        <v>64</v>
      </c>
      <c r="Y2140" s="17" t="s">
        <v>105</v>
      </c>
      <c r="Z2140" s="17">
        <v>20200319</v>
      </c>
      <c r="AA2140" s="17" t="s">
        <v>78</v>
      </c>
      <c r="AB2140" s="17">
        <v>1</v>
      </c>
      <c r="AC2140" s="17" t="str">
        <f>IFERROR(VLOOKUP(A2140,[1]Cruces!AJ:AK,2,0),VLOOKUP(CONCATENATE(X2140,AA2140),[1]Cruces!G:H,2,0))</f>
        <v>Solicitud de Obra</v>
      </c>
      <c r="AD2140" s="17">
        <f t="shared" si="576"/>
        <v>20</v>
      </c>
      <c r="AE2140" s="17">
        <f t="shared" si="577"/>
        <v>12</v>
      </c>
      <c r="AF2140" s="17">
        <f t="shared" si="578"/>
        <v>2019</v>
      </c>
      <c r="AG2140" s="17" t="str">
        <f>IFERROR(VLOOKUP(MID(A2140,2,4)*1,[1]Cruces!K:L,2,0),"Verificar")</f>
        <v>Atlántico Norte</v>
      </c>
      <c r="AH2140" s="17">
        <f t="shared" ca="1" si="579"/>
        <v>341</v>
      </c>
      <c r="AI2140" s="17" t="str">
        <f>IFERROR(VLOOKUP(U2140,[1]Cruces!$O$1:$P$6,2,0),"Sin Orden")</f>
        <v>Resuelta</v>
      </c>
      <c r="AJ2140" s="17">
        <f t="shared" si="580"/>
        <v>19</v>
      </c>
      <c r="AK2140" s="17">
        <f t="shared" si="581"/>
        <v>3</v>
      </c>
      <c r="AL2140" s="17">
        <f t="shared" si="582"/>
        <v>2020</v>
      </c>
      <c r="AM2140" s="17">
        <f t="shared" ca="1" si="583"/>
        <v>251</v>
      </c>
      <c r="AN2140" s="18">
        <f>IFERROR(VLOOKUP(R2140*1,'[1]Ordenes de Servicio'!G:K,5,0),"No Cruza")</f>
        <v>43894</v>
      </c>
      <c r="AO2140" s="17">
        <f t="shared" ca="1" si="584"/>
        <v>90</v>
      </c>
      <c r="AP2140" s="17">
        <f t="shared" si="585"/>
        <v>11</v>
      </c>
      <c r="AQ2140" s="17">
        <f t="shared" si="586"/>
        <v>2</v>
      </c>
      <c r="AR2140" s="17">
        <f t="shared" si="587"/>
        <v>2020</v>
      </c>
      <c r="AS2140" s="17">
        <f t="shared" ca="1" si="588"/>
        <v>288</v>
      </c>
      <c r="AT2140" s="17" t="str">
        <f t="shared" ca="1" si="591"/>
        <v>No</v>
      </c>
      <c r="AU2140" s="17">
        <f t="shared" si="589"/>
        <v>37</v>
      </c>
      <c r="AV2140" s="17" t="str">
        <f>+VLOOKUP(B2140,[1]Cruces!S:T,2,0)</f>
        <v>5. Consultoría / Adjudicación</v>
      </c>
    </row>
    <row r="2141" spans="1:48" hidden="1" x14ac:dyDescent="0.25">
      <c r="A2141" s="17" t="s">
        <v>3963</v>
      </c>
      <c r="B2141" s="17" t="s">
        <v>54</v>
      </c>
      <c r="C2141" s="17">
        <v>0</v>
      </c>
      <c r="D2141" s="17">
        <v>0</v>
      </c>
      <c r="E2141" s="17" t="s">
        <v>55</v>
      </c>
      <c r="F2141" s="17" t="s">
        <v>69</v>
      </c>
      <c r="G2141" s="17" t="s">
        <v>3964</v>
      </c>
      <c r="H2141" s="17">
        <v>0</v>
      </c>
      <c r="I2141" s="17" t="s">
        <v>71</v>
      </c>
      <c r="J2141" s="17" t="s">
        <v>59</v>
      </c>
      <c r="K2141" s="17" t="s">
        <v>3965</v>
      </c>
      <c r="L2141" s="17" t="s">
        <v>141</v>
      </c>
      <c r="M2141" s="17" t="s">
        <v>142</v>
      </c>
      <c r="N2141" s="17" t="s">
        <v>62</v>
      </c>
      <c r="O2141" s="17">
        <v>20191122</v>
      </c>
      <c r="P2141" s="17">
        <v>20191123</v>
      </c>
      <c r="Q2141" s="17">
        <v>3160</v>
      </c>
      <c r="R2141" s="17">
        <v>26938818</v>
      </c>
      <c r="S2141" s="17" t="s">
        <v>100</v>
      </c>
      <c r="T2141" s="17" t="s">
        <v>63</v>
      </c>
      <c r="U2141" s="17" t="s">
        <v>91</v>
      </c>
      <c r="V2141" s="17">
        <f t="shared" si="590"/>
        <v>15</v>
      </c>
      <c r="W2141" s="17">
        <v>15000</v>
      </c>
      <c r="X2141" s="17" t="s">
        <v>64</v>
      </c>
      <c r="Y2141" s="17" t="s">
        <v>65</v>
      </c>
      <c r="Z2141" s="17">
        <v>20191123</v>
      </c>
      <c r="AA2141" s="17" t="s">
        <v>78</v>
      </c>
      <c r="AB2141" s="17">
        <v>1</v>
      </c>
      <c r="AC2141" s="17" t="str">
        <f>IFERROR(VLOOKUP(A2141,[1]Cruces!AJ:AK,2,0),VLOOKUP(CONCATENATE(X2141,AA2141),[1]Cruces!G:H,2,0))</f>
        <v>Solicitud de Obra</v>
      </c>
      <c r="AD2141" s="17">
        <f t="shared" si="576"/>
        <v>22</v>
      </c>
      <c r="AE2141" s="17">
        <f t="shared" si="577"/>
        <v>11</v>
      </c>
      <c r="AF2141" s="17">
        <f t="shared" si="578"/>
        <v>2019</v>
      </c>
      <c r="AG2141" s="17" t="str">
        <f>IFERROR(VLOOKUP(MID(A2141,2,4)*1,[1]Cruces!K:L,2,0),"Verificar")</f>
        <v>Verificar</v>
      </c>
      <c r="AH2141" s="17">
        <f t="shared" ca="1" si="579"/>
        <v>369</v>
      </c>
      <c r="AI2141" s="17" t="str">
        <f>IFERROR(VLOOKUP(U2141,[1]Cruces!$O$1:$P$6,2,0),"Sin Orden")</f>
        <v>Resuelta</v>
      </c>
      <c r="AJ2141" s="17">
        <f t="shared" si="580"/>
        <v>23</v>
      </c>
      <c r="AK2141" s="17">
        <f t="shared" si="581"/>
        <v>11</v>
      </c>
      <c r="AL2141" s="17">
        <f t="shared" si="582"/>
        <v>2019</v>
      </c>
      <c r="AM2141" s="17">
        <f t="shared" ca="1" si="583"/>
        <v>368</v>
      </c>
      <c r="AN2141" s="18" t="str">
        <f>IFERROR(VLOOKUP(R2141*1,'[1]Ordenes de Servicio'!G:K,5,0),"No Cruza")</f>
        <v>No Cruza</v>
      </c>
      <c r="AO2141" s="17">
        <f t="shared" ca="1" si="584"/>
        <v>1</v>
      </c>
      <c r="AP2141" s="17">
        <f t="shared" si="585"/>
        <v>23</v>
      </c>
      <c r="AQ2141" s="17">
        <f t="shared" si="586"/>
        <v>11</v>
      </c>
      <c r="AR2141" s="17">
        <f t="shared" si="587"/>
        <v>2019</v>
      </c>
      <c r="AS2141" s="17">
        <f t="shared" ca="1" si="588"/>
        <v>368</v>
      </c>
      <c r="AT2141" s="17" t="str">
        <f t="shared" ca="1" si="591"/>
        <v>Si</v>
      </c>
      <c r="AU2141" s="17">
        <f t="shared" si="589"/>
        <v>0</v>
      </c>
      <c r="AV2141" s="17" t="str">
        <f>+VLOOKUP(B2141,[1]Cruces!S:T,2,0)</f>
        <v>4. Presupuesto de Obra</v>
      </c>
    </row>
    <row r="2142" spans="1:48" hidden="1" x14ac:dyDescent="0.25">
      <c r="A2142" s="17" t="s">
        <v>3966</v>
      </c>
      <c r="B2142" s="17" t="s">
        <v>54</v>
      </c>
      <c r="C2142" s="17">
        <v>5213302</v>
      </c>
      <c r="D2142" s="17">
        <v>36150994</v>
      </c>
      <c r="E2142" s="17" t="s">
        <v>93</v>
      </c>
      <c r="F2142" s="17" t="s">
        <v>232</v>
      </c>
      <c r="G2142" s="17" t="s">
        <v>3967</v>
      </c>
      <c r="H2142" s="17">
        <v>3015790984</v>
      </c>
      <c r="I2142" s="17" t="s">
        <v>71</v>
      </c>
      <c r="J2142" s="17" t="s">
        <v>3968</v>
      </c>
      <c r="K2142" s="17" t="s">
        <v>3969</v>
      </c>
      <c r="L2142" s="17" t="s">
        <v>280</v>
      </c>
      <c r="M2142" s="17" t="s">
        <v>281</v>
      </c>
      <c r="N2142" s="17" t="s">
        <v>62</v>
      </c>
      <c r="O2142" s="17">
        <v>20200813</v>
      </c>
      <c r="P2142" s="17">
        <v>20200819</v>
      </c>
      <c r="Q2142" s="17">
        <v>7541</v>
      </c>
      <c r="R2142" s="17">
        <v>27983229</v>
      </c>
      <c r="S2142" s="17" t="s">
        <v>100</v>
      </c>
      <c r="T2142" s="17" t="s">
        <v>63</v>
      </c>
      <c r="U2142" s="17" t="s">
        <v>91</v>
      </c>
      <c r="V2142" s="17">
        <f t="shared" si="590"/>
        <v>75</v>
      </c>
      <c r="W2142" s="17">
        <v>75000</v>
      </c>
      <c r="X2142" s="17" t="s">
        <v>89</v>
      </c>
      <c r="Y2142" s="17" t="s">
        <v>65</v>
      </c>
      <c r="Z2142" s="17">
        <v>20200819</v>
      </c>
      <c r="AA2142" s="17" t="s">
        <v>78</v>
      </c>
      <c r="AB2142" s="17">
        <v>1</v>
      </c>
      <c r="AC2142" s="17" t="str">
        <f>IFERROR(VLOOKUP(A2142,[1]Cruces!AJ:AK,2,0),VLOOKUP(CONCATENATE(X2142,AA2142),[1]Cruces!G:H,2,0))</f>
        <v>Solicitud de Obra</v>
      </c>
      <c r="AD2142" s="17">
        <f t="shared" si="576"/>
        <v>13</v>
      </c>
      <c r="AE2142" s="17">
        <f t="shared" si="577"/>
        <v>8</v>
      </c>
      <c r="AF2142" s="17">
        <f t="shared" si="578"/>
        <v>2020</v>
      </c>
      <c r="AG2142" s="17" t="str">
        <f>IFERROR(VLOOKUP(MID(A2142,2,4)*1,[1]Cruces!K:L,2,0),"Verificar")</f>
        <v>Atlántico Sur</v>
      </c>
      <c r="AH2142" s="17">
        <f t="shared" ca="1" si="579"/>
        <v>104</v>
      </c>
      <c r="AI2142" s="17" t="str">
        <f>IFERROR(VLOOKUP(U2142,[1]Cruces!$O$1:$P$6,2,0),"Sin Orden")</f>
        <v>Resuelta</v>
      </c>
      <c r="AJ2142" s="17">
        <f t="shared" si="580"/>
        <v>19</v>
      </c>
      <c r="AK2142" s="17">
        <f t="shared" si="581"/>
        <v>8</v>
      </c>
      <c r="AL2142" s="17">
        <f t="shared" si="582"/>
        <v>2020</v>
      </c>
      <c r="AM2142" s="17">
        <f t="shared" ca="1" si="583"/>
        <v>98</v>
      </c>
      <c r="AN2142" s="18" t="str">
        <f>IFERROR(VLOOKUP(R2142*1,'[1]Ordenes de Servicio'!G:K,5,0),"No Cruza")</f>
        <v>No Cruza</v>
      </c>
      <c r="AO2142" s="17">
        <f t="shared" ca="1" si="584"/>
        <v>6</v>
      </c>
      <c r="AP2142" s="17">
        <f t="shared" si="585"/>
        <v>19</v>
      </c>
      <c r="AQ2142" s="17">
        <f t="shared" si="586"/>
        <v>8</v>
      </c>
      <c r="AR2142" s="17">
        <f t="shared" si="587"/>
        <v>2020</v>
      </c>
      <c r="AS2142" s="17">
        <f t="shared" ca="1" si="588"/>
        <v>98</v>
      </c>
      <c r="AT2142" s="17" t="str">
        <f t="shared" ca="1" si="591"/>
        <v>No</v>
      </c>
      <c r="AU2142" s="17">
        <f t="shared" si="589"/>
        <v>0</v>
      </c>
      <c r="AV2142" s="17" t="str">
        <f>+VLOOKUP(B2142,[1]Cruces!S:T,2,0)</f>
        <v>4. Presupuesto de Obra</v>
      </c>
    </row>
    <row r="2143" spans="1:48" hidden="1" x14ac:dyDescent="0.25">
      <c r="A2143" s="17" t="s">
        <v>3970</v>
      </c>
      <c r="B2143" s="17" t="s">
        <v>68</v>
      </c>
      <c r="C2143" s="17">
        <v>0</v>
      </c>
      <c r="D2143" s="17">
        <v>0</v>
      </c>
      <c r="E2143" s="17" t="s">
        <v>55</v>
      </c>
      <c r="F2143" s="17" t="s">
        <v>107</v>
      </c>
      <c r="G2143" s="17" t="s">
        <v>3971</v>
      </c>
      <c r="H2143" s="17">
        <v>0</v>
      </c>
      <c r="I2143" s="17" t="s">
        <v>71</v>
      </c>
      <c r="J2143" s="17" t="s">
        <v>59</v>
      </c>
      <c r="K2143" s="17" t="s">
        <v>3972</v>
      </c>
      <c r="L2143" s="17" t="s">
        <v>117</v>
      </c>
      <c r="M2143" s="17" t="s">
        <v>118</v>
      </c>
      <c r="N2143" s="17" t="s">
        <v>75</v>
      </c>
      <c r="O2143" s="17">
        <v>20200707</v>
      </c>
      <c r="P2143" s="17">
        <v>20200903</v>
      </c>
      <c r="Q2143" s="17">
        <v>1110</v>
      </c>
      <c r="R2143" s="17">
        <v>28287208</v>
      </c>
      <c r="S2143" s="17" t="s">
        <v>76</v>
      </c>
      <c r="T2143" s="17" t="s">
        <v>63</v>
      </c>
      <c r="U2143" s="17" t="s">
        <v>77</v>
      </c>
      <c r="V2143" s="17">
        <f t="shared" si="590"/>
        <v>225</v>
      </c>
      <c r="W2143" s="17">
        <v>225000</v>
      </c>
      <c r="X2143" s="17" t="s">
        <v>64</v>
      </c>
      <c r="Y2143" s="17" t="s">
        <v>150</v>
      </c>
      <c r="Z2143" s="17">
        <v>20201117</v>
      </c>
      <c r="AA2143" s="17" t="s">
        <v>101</v>
      </c>
      <c r="AB2143" s="17">
        <v>1</v>
      </c>
      <c r="AC2143" s="17" t="str">
        <f>IFERROR(VLOOKUP(A2143,[1]Cruces!AJ:AK,2,0),VLOOKUP(CONCATENATE(X2143,AA2143),[1]Cruces!G:H,2,0))</f>
        <v>Solicitud de Obra</v>
      </c>
      <c r="AD2143" s="17">
        <f t="shared" si="576"/>
        <v>7</v>
      </c>
      <c r="AE2143" s="17">
        <f t="shared" si="577"/>
        <v>7</v>
      </c>
      <c r="AF2143" s="17">
        <f t="shared" si="578"/>
        <v>2020</v>
      </c>
      <c r="AG2143" s="17" t="str">
        <f>IFERROR(VLOOKUP(MID(A2143,2,4)*1,[1]Cruces!K:L,2,0),"Verificar")</f>
        <v>Atlántico Norte</v>
      </c>
      <c r="AH2143" s="17">
        <f t="shared" ca="1" si="579"/>
        <v>141</v>
      </c>
      <c r="AI2143" s="17" t="str">
        <f>IFERROR(VLOOKUP(U2143,[1]Cruces!$O$1:$P$6,2,0),"Sin Orden")</f>
        <v>Pendiente</v>
      </c>
      <c r="AJ2143" s="17">
        <f t="shared" si="580"/>
        <v>17</v>
      </c>
      <c r="AK2143" s="17">
        <f t="shared" si="581"/>
        <v>11</v>
      </c>
      <c r="AL2143" s="17">
        <f t="shared" si="582"/>
        <v>2020</v>
      </c>
      <c r="AM2143" s="17">
        <f t="shared" ca="1" si="583"/>
        <v>8</v>
      </c>
      <c r="AN2143" s="18" t="str">
        <f>IFERROR(VLOOKUP(R2143*1,'[1]Ordenes de Servicio'!G:K,5,0),"No Cruza")</f>
        <v>No Cruza</v>
      </c>
      <c r="AO2143" s="17">
        <f t="shared" ca="1" si="584"/>
        <v>8</v>
      </c>
      <c r="AP2143" s="17">
        <f t="shared" si="585"/>
        <v>3</v>
      </c>
      <c r="AQ2143" s="17">
        <f t="shared" si="586"/>
        <v>9</v>
      </c>
      <c r="AR2143" s="17">
        <f t="shared" si="587"/>
        <v>2020</v>
      </c>
      <c r="AS2143" s="17">
        <f t="shared" ca="1" si="588"/>
        <v>83</v>
      </c>
      <c r="AT2143" s="17" t="str">
        <f t="shared" ca="1" si="591"/>
        <v>No</v>
      </c>
      <c r="AU2143" s="17">
        <f t="shared" si="589"/>
        <v>75</v>
      </c>
      <c r="AV2143" s="17" t="str">
        <f>+VLOOKUP(B2143,[1]Cruces!S:T,2,0)</f>
        <v>5. Consultoría / Adjudicación</v>
      </c>
    </row>
    <row r="2144" spans="1:48" hidden="1" x14ac:dyDescent="0.25">
      <c r="A2144" s="17" t="s">
        <v>3973</v>
      </c>
      <c r="B2144" s="17" t="s">
        <v>68</v>
      </c>
      <c r="C2144" s="17">
        <v>0</v>
      </c>
      <c r="D2144" s="17">
        <v>0</v>
      </c>
      <c r="E2144" s="17" t="s">
        <v>55</v>
      </c>
      <c r="F2144" s="17" t="s">
        <v>56</v>
      </c>
      <c r="G2144" s="17" t="s">
        <v>3974</v>
      </c>
      <c r="H2144" s="17">
        <v>0</v>
      </c>
      <c r="I2144" s="17" t="s">
        <v>116</v>
      </c>
      <c r="J2144" s="17" t="s">
        <v>59</v>
      </c>
      <c r="K2144" s="17" t="s">
        <v>696</v>
      </c>
      <c r="L2144" s="17" t="s">
        <v>265</v>
      </c>
      <c r="M2144" s="17" t="s">
        <v>55</v>
      </c>
      <c r="N2144" s="17" t="s">
        <v>75</v>
      </c>
      <c r="O2144" s="17">
        <v>20180507</v>
      </c>
      <c r="P2144" s="17">
        <v>20180507</v>
      </c>
      <c r="Q2144" s="17">
        <v>1110</v>
      </c>
      <c r="R2144" s="17">
        <v>25093155</v>
      </c>
      <c r="S2144" s="17" t="s">
        <v>76</v>
      </c>
      <c r="T2144" s="17" t="s">
        <v>63</v>
      </c>
      <c r="U2144" s="17" t="s">
        <v>91</v>
      </c>
      <c r="V2144" s="17">
        <f t="shared" si="590"/>
        <v>112.5</v>
      </c>
      <c r="W2144" s="17">
        <v>112500</v>
      </c>
      <c r="X2144" s="17" t="s">
        <v>64</v>
      </c>
      <c r="Y2144" s="17" t="s">
        <v>136</v>
      </c>
      <c r="Z2144" s="17">
        <v>20180507</v>
      </c>
      <c r="AA2144" s="17" t="s">
        <v>78</v>
      </c>
      <c r="AB2144" s="17">
        <v>1</v>
      </c>
      <c r="AC2144" s="17" t="str">
        <f>IFERROR(VLOOKUP(A2144,[1]Cruces!AJ:AK,2,0),VLOOKUP(CONCATENATE(X2144,AA2144),[1]Cruces!G:H,2,0))</f>
        <v>Solicitud de Obra</v>
      </c>
      <c r="AD2144" s="17">
        <f t="shared" si="576"/>
        <v>7</v>
      </c>
      <c r="AE2144" s="17">
        <f t="shared" si="577"/>
        <v>5</v>
      </c>
      <c r="AF2144" s="17">
        <f t="shared" si="578"/>
        <v>2018</v>
      </c>
      <c r="AG2144" s="17" t="str">
        <f>IFERROR(VLOOKUP(MID(A2144,2,4)*1,[1]Cruces!K:L,2,0),"Verificar")</f>
        <v>Atlántico Norte</v>
      </c>
      <c r="AH2144" s="17">
        <f t="shared" ca="1" si="579"/>
        <v>933</v>
      </c>
      <c r="AI2144" s="17" t="str">
        <f>IFERROR(VLOOKUP(U2144,[1]Cruces!$O$1:$P$6,2,0),"Sin Orden")</f>
        <v>Resuelta</v>
      </c>
      <c r="AJ2144" s="17">
        <f t="shared" si="580"/>
        <v>7</v>
      </c>
      <c r="AK2144" s="17">
        <f t="shared" si="581"/>
        <v>5</v>
      </c>
      <c r="AL2144" s="17">
        <f t="shared" si="582"/>
        <v>2018</v>
      </c>
      <c r="AM2144" s="17">
        <f t="shared" ca="1" si="583"/>
        <v>933</v>
      </c>
      <c r="AN2144" s="18">
        <f>IFERROR(VLOOKUP(R2144*1,'[1]Ordenes de Servicio'!G:K,5,0),"No Cruza")</f>
        <v>43237</v>
      </c>
      <c r="AO2144" s="17">
        <f t="shared" ca="1" si="584"/>
        <v>0</v>
      </c>
      <c r="AP2144" s="17">
        <f t="shared" si="585"/>
        <v>7</v>
      </c>
      <c r="AQ2144" s="17">
        <f t="shared" si="586"/>
        <v>5</v>
      </c>
      <c r="AR2144" s="17">
        <f t="shared" si="587"/>
        <v>2018</v>
      </c>
      <c r="AS2144" s="17">
        <f t="shared" ca="1" si="588"/>
        <v>933</v>
      </c>
      <c r="AT2144" s="17" t="str">
        <f t="shared" ca="1" si="591"/>
        <v>Si</v>
      </c>
      <c r="AU2144" s="17">
        <f t="shared" si="589"/>
        <v>0</v>
      </c>
      <c r="AV2144" s="17" t="str">
        <f>+VLOOKUP(B2144,[1]Cruces!S:T,2,0)</f>
        <v>5. Consultoría / Adjudicación</v>
      </c>
    </row>
    <row r="2145" spans="1:48" hidden="1" x14ac:dyDescent="0.25">
      <c r="A2145" s="17" t="s">
        <v>3975</v>
      </c>
      <c r="B2145" s="17" t="s">
        <v>54</v>
      </c>
      <c r="C2145" s="17">
        <v>0</v>
      </c>
      <c r="D2145" s="17">
        <v>0</v>
      </c>
      <c r="E2145" s="17" t="s">
        <v>55</v>
      </c>
      <c r="F2145" s="17" t="s">
        <v>232</v>
      </c>
      <c r="G2145" s="17" t="s">
        <v>3976</v>
      </c>
      <c r="H2145" s="17">
        <v>0</v>
      </c>
      <c r="I2145" s="17" t="s">
        <v>71</v>
      </c>
      <c r="J2145" s="17" t="s">
        <v>59</v>
      </c>
      <c r="K2145" s="17" t="s">
        <v>3977</v>
      </c>
      <c r="L2145" s="17" t="s">
        <v>111</v>
      </c>
      <c r="M2145" s="17" t="s">
        <v>112</v>
      </c>
      <c r="N2145" s="17" t="s">
        <v>62</v>
      </c>
      <c r="O2145" s="17">
        <v>20181226</v>
      </c>
      <c r="P2145" s="17">
        <v>20190912</v>
      </c>
      <c r="Q2145" s="17">
        <v>1210</v>
      </c>
      <c r="R2145" s="17">
        <v>25845073</v>
      </c>
      <c r="S2145" s="17" t="s">
        <v>100</v>
      </c>
      <c r="T2145" s="17" t="s">
        <v>63</v>
      </c>
      <c r="U2145" s="17" t="s">
        <v>91</v>
      </c>
      <c r="V2145" s="17">
        <f t="shared" si="590"/>
        <v>15</v>
      </c>
      <c r="W2145" s="17">
        <v>15000</v>
      </c>
      <c r="X2145" s="17" t="s">
        <v>64</v>
      </c>
      <c r="Y2145" s="17" t="s">
        <v>65</v>
      </c>
      <c r="Z2145" s="17">
        <v>20190912</v>
      </c>
      <c r="AA2145" s="17" t="s">
        <v>78</v>
      </c>
      <c r="AB2145" s="17">
        <v>1</v>
      </c>
      <c r="AC2145" s="17" t="str">
        <f>IFERROR(VLOOKUP(A2145,[1]Cruces!AJ:AK,2,0),VLOOKUP(CONCATENATE(X2145,AA2145),[1]Cruces!G:H,2,0))</f>
        <v>Solicitud de Obra</v>
      </c>
      <c r="AD2145" s="17">
        <f t="shared" si="576"/>
        <v>26</v>
      </c>
      <c r="AE2145" s="17">
        <f t="shared" si="577"/>
        <v>12</v>
      </c>
      <c r="AF2145" s="17">
        <f t="shared" si="578"/>
        <v>2018</v>
      </c>
      <c r="AG2145" s="17" t="str">
        <f>IFERROR(VLOOKUP(MID(A2145,2,4)*1,[1]Cruces!K:L,2,0),"Verificar")</f>
        <v>Atlántico Sur</v>
      </c>
      <c r="AH2145" s="17">
        <f t="shared" ca="1" si="579"/>
        <v>700</v>
      </c>
      <c r="AI2145" s="17" t="str">
        <f>IFERROR(VLOOKUP(U2145,[1]Cruces!$O$1:$P$6,2,0),"Sin Orden")</f>
        <v>Resuelta</v>
      </c>
      <c r="AJ2145" s="17">
        <f t="shared" si="580"/>
        <v>12</v>
      </c>
      <c r="AK2145" s="17">
        <f t="shared" si="581"/>
        <v>9</v>
      </c>
      <c r="AL2145" s="17">
        <f t="shared" si="582"/>
        <v>2019</v>
      </c>
      <c r="AM2145" s="17">
        <f t="shared" ca="1" si="583"/>
        <v>440</v>
      </c>
      <c r="AN2145" s="18" t="str">
        <f>IFERROR(VLOOKUP(R2145*1,'[1]Ordenes de Servicio'!G:K,5,0),"No Cruza")</f>
        <v>No Cruza</v>
      </c>
      <c r="AO2145" s="17">
        <f t="shared" ca="1" si="584"/>
        <v>260</v>
      </c>
      <c r="AP2145" s="17">
        <f t="shared" si="585"/>
        <v>12</v>
      </c>
      <c r="AQ2145" s="17">
        <f t="shared" si="586"/>
        <v>9</v>
      </c>
      <c r="AR2145" s="17">
        <f t="shared" si="587"/>
        <v>2019</v>
      </c>
      <c r="AS2145" s="17">
        <f t="shared" ca="1" si="588"/>
        <v>440</v>
      </c>
      <c r="AT2145" s="17" t="str">
        <f t="shared" ca="1" si="591"/>
        <v>Si</v>
      </c>
      <c r="AU2145" s="17">
        <f t="shared" si="589"/>
        <v>0</v>
      </c>
      <c r="AV2145" s="17" t="str">
        <f>+VLOOKUP(B2145,[1]Cruces!S:T,2,0)</f>
        <v>4. Presupuesto de Obra</v>
      </c>
    </row>
    <row r="2146" spans="1:48" hidden="1" x14ac:dyDescent="0.25">
      <c r="A2146" s="17" t="s">
        <v>3978</v>
      </c>
      <c r="B2146" s="17" t="s">
        <v>68</v>
      </c>
      <c r="C2146" s="17">
        <v>1005218</v>
      </c>
      <c r="D2146" s="17">
        <v>10042001</v>
      </c>
      <c r="E2146" s="17" t="s">
        <v>93</v>
      </c>
      <c r="F2146" s="17" t="s">
        <v>81</v>
      </c>
      <c r="G2146" s="17" t="s">
        <v>82</v>
      </c>
      <c r="H2146" s="17">
        <v>3106317797</v>
      </c>
      <c r="I2146" s="17" t="s">
        <v>83</v>
      </c>
      <c r="J2146" s="17" t="s">
        <v>3979</v>
      </c>
      <c r="K2146" s="17" t="s">
        <v>84</v>
      </c>
      <c r="L2146" s="17" t="s">
        <v>85</v>
      </c>
      <c r="M2146" s="17" t="s">
        <v>86</v>
      </c>
      <c r="N2146" s="17" t="s">
        <v>75</v>
      </c>
      <c r="O2146" s="17">
        <v>20190710</v>
      </c>
      <c r="P2146" s="17">
        <v>20190801</v>
      </c>
      <c r="Q2146" s="17">
        <v>3410</v>
      </c>
      <c r="R2146" s="17">
        <v>27514181</v>
      </c>
      <c r="S2146" s="17" t="s">
        <v>76</v>
      </c>
      <c r="T2146" s="17" t="s">
        <v>63</v>
      </c>
      <c r="U2146" s="17" t="s">
        <v>88</v>
      </c>
      <c r="V2146" s="17">
        <f t="shared" si="590"/>
        <v>112.5</v>
      </c>
      <c r="W2146" s="17">
        <v>112500</v>
      </c>
      <c r="X2146" s="17" t="s">
        <v>89</v>
      </c>
      <c r="Y2146" s="17" t="s">
        <v>105</v>
      </c>
      <c r="Z2146" s="17">
        <v>20190830</v>
      </c>
      <c r="AA2146" s="17" t="s">
        <v>78</v>
      </c>
      <c r="AB2146" s="17">
        <v>1</v>
      </c>
      <c r="AC2146" s="17" t="str">
        <f>IFERROR(VLOOKUP(A2146,[1]Cruces!AJ:AK,2,0),VLOOKUP(CONCATENATE(X2146,AA2146),[1]Cruces!G:H,2,0))</f>
        <v>Solicitud de Obra</v>
      </c>
      <c r="AD2146" s="17">
        <f t="shared" si="576"/>
        <v>10</v>
      </c>
      <c r="AE2146" s="17">
        <f t="shared" si="577"/>
        <v>7</v>
      </c>
      <c r="AF2146" s="17">
        <f t="shared" si="578"/>
        <v>2019</v>
      </c>
      <c r="AG2146" s="17" t="str">
        <f>IFERROR(VLOOKUP(MID(A2146,2,4)*1,[1]Cruces!K:L,2,0),"Verificar")</f>
        <v>Magdalena</v>
      </c>
      <c r="AH2146" s="17">
        <f t="shared" ca="1" si="579"/>
        <v>504</v>
      </c>
      <c r="AI2146" s="17" t="str">
        <f>IFERROR(VLOOKUP(U2146,[1]Cruces!$O$1:$P$6,2,0),"Sin Orden")</f>
        <v>Resuelta</v>
      </c>
      <c r="AJ2146" s="17">
        <f t="shared" si="580"/>
        <v>30</v>
      </c>
      <c r="AK2146" s="17">
        <f t="shared" si="581"/>
        <v>8</v>
      </c>
      <c r="AL2146" s="17">
        <f t="shared" si="582"/>
        <v>2019</v>
      </c>
      <c r="AM2146" s="17">
        <f t="shared" ca="1" si="583"/>
        <v>453</v>
      </c>
      <c r="AN2146" s="18">
        <f>IFERROR(VLOOKUP(R2146*1,'[1]Ordenes de Servicio'!G:K,5,0),"No Cruza")</f>
        <v>43973</v>
      </c>
      <c r="AO2146" s="17">
        <f t="shared" ca="1" si="584"/>
        <v>51</v>
      </c>
      <c r="AP2146" s="17">
        <f t="shared" si="585"/>
        <v>1</v>
      </c>
      <c r="AQ2146" s="17">
        <f t="shared" si="586"/>
        <v>8</v>
      </c>
      <c r="AR2146" s="17">
        <f t="shared" si="587"/>
        <v>2019</v>
      </c>
      <c r="AS2146" s="17">
        <f t="shared" ca="1" si="588"/>
        <v>482</v>
      </c>
      <c r="AT2146" s="17" t="str">
        <f t="shared" ca="1" si="591"/>
        <v>Si</v>
      </c>
      <c r="AU2146" s="17">
        <f t="shared" si="589"/>
        <v>29</v>
      </c>
      <c r="AV2146" s="17" t="str">
        <f>+VLOOKUP(B2146,[1]Cruces!S:T,2,0)</f>
        <v>5. Consultoría / Adjudicación</v>
      </c>
    </row>
    <row r="2147" spans="1:48" hidden="1" x14ac:dyDescent="0.25">
      <c r="A2147" s="17" t="s">
        <v>9097</v>
      </c>
      <c r="B2147" s="17" t="s">
        <v>1943</v>
      </c>
      <c r="C2147" s="17">
        <v>0</v>
      </c>
      <c r="D2147" s="17">
        <v>0</v>
      </c>
      <c r="E2147" s="17" t="s">
        <v>55</v>
      </c>
      <c r="F2147" s="17" t="s">
        <v>7082</v>
      </c>
      <c r="G2147" s="17" t="s">
        <v>9098</v>
      </c>
      <c r="H2147" s="17">
        <v>30081446133</v>
      </c>
      <c r="I2147" s="17" t="s">
        <v>116</v>
      </c>
      <c r="J2147" s="17" t="s">
        <v>59</v>
      </c>
      <c r="K2147" s="17" t="s">
        <v>97</v>
      </c>
      <c r="L2147" s="17" t="s">
        <v>7503</v>
      </c>
      <c r="M2147" s="17" t="s">
        <v>7504</v>
      </c>
      <c r="N2147" s="17" t="s">
        <v>1946</v>
      </c>
      <c r="O2147" s="17">
        <v>20201106</v>
      </c>
      <c r="P2147" s="17">
        <v>20201106</v>
      </c>
      <c r="Q2147" s="17">
        <v>1110</v>
      </c>
      <c r="R2147" s="17">
        <v>28271169</v>
      </c>
      <c r="S2147" s="17" t="s">
        <v>7072</v>
      </c>
      <c r="T2147" s="17" t="s">
        <v>63</v>
      </c>
      <c r="U2147" s="17" t="s">
        <v>88</v>
      </c>
      <c r="V2147" s="17">
        <f t="shared" si="590"/>
        <v>3</v>
      </c>
      <c r="W2147" s="17">
        <v>3000</v>
      </c>
      <c r="X2147" s="17" t="s">
        <v>7065</v>
      </c>
      <c r="Y2147" s="17" t="s">
        <v>1943</v>
      </c>
      <c r="Z2147" s="17">
        <v>20201106</v>
      </c>
      <c r="AA2147" s="17" t="s">
        <v>1947</v>
      </c>
      <c r="AB2147" s="17">
        <v>1</v>
      </c>
      <c r="AC2147" s="17" t="str">
        <f>IFERROR(VLOOKUP(A2147,[1]Cruces!AJ:AK,2,0),VLOOKUP(CONCATENATE(X2147,AA2147),[1]Cruces!G:H,2,0))</f>
        <v>Solicitud por BT</v>
      </c>
      <c r="AD2147" s="17">
        <f t="shared" si="576"/>
        <v>6</v>
      </c>
      <c r="AE2147" s="17">
        <f t="shared" si="577"/>
        <v>11</v>
      </c>
      <c r="AF2147" s="17">
        <f t="shared" si="578"/>
        <v>2020</v>
      </c>
      <c r="AG2147" s="17" t="str">
        <f>IFERROR(VLOOKUP(MID(A2147,2,4)*1,[1]Cruces!K:L,2,0),"Verificar")</f>
        <v>Atlántico Norte</v>
      </c>
      <c r="AH2147" s="17">
        <f t="shared" ca="1" si="579"/>
        <v>19</v>
      </c>
      <c r="AI2147" s="17" t="str">
        <f>IFERROR(VLOOKUP(U2147,[1]Cruces!$O$1:$P$6,2,0),"Sin Orden")</f>
        <v>Resuelta</v>
      </c>
      <c r="AJ2147" s="17">
        <f t="shared" si="580"/>
        <v>6</v>
      </c>
      <c r="AK2147" s="17">
        <f t="shared" si="581"/>
        <v>11</v>
      </c>
      <c r="AL2147" s="17">
        <f t="shared" si="582"/>
        <v>2020</v>
      </c>
      <c r="AM2147" s="17">
        <f t="shared" ca="1" si="583"/>
        <v>19</v>
      </c>
      <c r="AN2147" s="18" t="str">
        <f>IFERROR(VLOOKUP(R2147*1,'[1]Ordenes de Servicio'!G:K,5,0),"No Cruza")</f>
        <v>No Cruza</v>
      </c>
      <c r="AO2147" s="17">
        <f t="shared" ca="1" si="584"/>
        <v>0</v>
      </c>
      <c r="AP2147" s="17">
        <f t="shared" si="585"/>
        <v>6</v>
      </c>
      <c r="AQ2147" s="17">
        <f t="shared" si="586"/>
        <v>11</v>
      </c>
      <c r="AR2147" s="17">
        <f t="shared" si="587"/>
        <v>2020</v>
      </c>
      <c r="AS2147" s="17">
        <f t="shared" ca="1" si="588"/>
        <v>19</v>
      </c>
      <c r="AT2147" s="17" t="str">
        <f t="shared" ca="1" si="591"/>
        <v>No</v>
      </c>
      <c r="AU2147" s="17">
        <f t="shared" si="589"/>
        <v>0</v>
      </c>
      <c r="AV2147" s="17" t="str">
        <f>+VLOOKUP(B2147,[1]Cruces!S:T,2,0)</f>
        <v>7. Ejecución en Campo OS BT</v>
      </c>
    </row>
    <row r="2148" spans="1:48" hidden="1" x14ac:dyDescent="0.25">
      <c r="A2148" s="17" t="s">
        <v>9099</v>
      </c>
      <c r="B2148" s="17" t="s">
        <v>6595</v>
      </c>
      <c r="C2148" s="17">
        <v>0</v>
      </c>
      <c r="D2148" s="17">
        <v>0</v>
      </c>
      <c r="E2148" s="17" t="s">
        <v>55</v>
      </c>
      <c r="F2148" s="17" t="s">
        <v>107</v>
      </c>
      <c r="G2148" s="17" t="s">
        <v>9100</v>
      </c>
      <c r="H2148" s="17">
        <v>0</v>
      </c>
      <c r="I2148" s="17" t="s">
        <v>116</v>
      </c>
      <c r="J2148" s="17" t="s">
        <v>59</v>
      </c>
      <c r="K2148" s="17" t="s">
        <v>9101</v>
      </c>
      <c r="L2148" s="17" t="s">
        <v>111</v>
      </c>
      <c r="M2148" s="17" t="s">
        <v>112</v>
      </c>
      <c r="N2148" s="17" t="s">
        <v>6600</v>
      </c>
      <c r="O2148" s="17">
        <v>20200212</v>
      </c>
      <c r="P2148" s="17">
        <v>20200214</v>
      </c>
      <c r="Q2148" s="17">
        <v>1170</v>
      </c>
      <c r="R2148" s="17">
        <v>27166921</v>
      </c>
      <c r="S2148" s="17" t="s">
        <v>6601</v>
      </c>
      <c r="T2148" s="17" t="s">
        <v>63</v>
      </c>
      <c r="U2148" s="17" t="s">
        <v>91</v>
      </c>
      <c r="V2148" s="17">
        <f t="shared" si="590"/>
        <v>5</v>
      </c>
      <c r="W2148" s="17">
        <v>5000</v>
      </c>
      <c r="X2148" s="17" t="s">
        <v>7065</v>
      </c>
      <c r="Y2148" s="17" t="s">
        <v>6595</v>
      </c>
      <c r="Z2148" s="17">
        <v>20200214</v>
      </c>
      <c r="AA2148" s="17" t="s">
        <v>1947</v>
      </c>
      <c r="AB2148" s="17">
        <v>1</v>
      </c>
      <c r="AC2148" s="17" t="str">
        <f>IFERROR(VLOOKUP(A2148,[1]Cruces!AJ:AK,2,0),VLOOKUP(CONCATENATE(X2148,AA2148),[1]Cruces!G:H,2,0))</f>
        <v>Solicitud por BT</v>
      </c>
      <c r="AD2148" s="17">
        <f t="shared" si="576"/>
        <v>12</v>
      </c>
      <c r="AE2148" s="17">
        <f t="shared" si="577"/>
        <v>2</v>
      </c>
      <c r="AF2148" s="17">
        <f t="shared" si="578"/>
        <v>2020</v>
      </c>
      <c r="AG2148" s="17" t="str">
        <f>IFERROR(VLOOKUP(MID(A2148,2,4)*1,[1]Cruces!K:L,2,0),"Verificar")</f>
        <v>Atlántico Norte</v>
      </c>
      <c r="AH2148" s="17">
        <f t="shared" ca="1" si="579"/>
        <v>287</v>
      </c>
      <c r="AI2148" s="17" t="str">
        <f>IFERROR(VLOOKUP(U2148,[1]Cruces!$O$1:$P$6,2,0),"Sin Orden")</f>
        <v>Resuelta</v>
      </c>
      <c r="AJ2148" s="17">
        <f t="shared" si="580"/>
        <v>14</v>
      </c>
      <c r="AK2148" s="17">
        <f t="shared" si="581"/>
        <v>2</v>
      </c>
      <c r="AL2148" s="17">
        <f t="shared" si="582"/>
        <v>2020</v>
      </c>
      <c r="AM2148" s="17">
        <f t="shared" ca="1" si="583"/>
        <v>285</v>
      </c>
      <c r="AN2148" s="18" t="str">
        <f>IFERROR(VLOOKUP(R2148*1,'[1]Ordenes de Servicio'!G:K,5,0),"No Cruza")</f>
        <v>No Cruza</v>
      </c>
      <c r="AO2148" s="17">
        <f t="shared" ca="1" si="584"/>
        <v>2</v>
      </c>
      <c r="AP2148" s="17">
        <f t="shared" si="585"/>
        <v>14</v>
      </c>
      <c r="AQ2148" s="17">
        <f t="shared" si="586"/>
        <v>2</v>
      </c>
      <c r="AR2148" s="17">
        <f t="shared" si="587"/>
        <v>2020</v>
      </c>
      <c r="AS2148" s="17">
        <f t="shared" ca="1" si="588"/>
        <v>285</v>
      </c>
      <c r="AT2148" s="17" t="str">
        <f t="shared" ca="1" si="591"/>
        <v>No</v>
      </c>
      <c r="AU2148" s="17">
        <f t="shared" si="589"/>
        <v>0</v>
      </c>
      <c r="AV2148" s="17" t="str">
        <f>+VLOOKUP(B2148,[1]Cruces!S:T,2,0)</f>
        <v>7. Ejecución en Campo OS BT</v>
      </c>
    </row>
    <row r="2149" spans="1:48" hidden="1" x14ac:dyDescent="0.25">
      <c r="A2149" s="17" t="s">
        <v>10583</v>
      </c>
      <c r="B2149" s="17" t="s">
        <v>68</v>
      </c>
      <c r="C2149" s="17">
        <v>0</v>
      </c>
      <c r="D2149" s="17">
        <v>0</v>
      </c>
      <c r="E2149" s="17" t="s">
        <v>55</v>
      </c>
      <c r="F2149" s="17" t="s">
        <v>932</v>
      </c>
      <c r="G2149" s="17" t="s">
        <v>10584</v>
      </c>
      <c r="H2149" s="17">
        <v>0</v>
      </c>
      <c r="I2149" s="17" t="s">
        <v>71</v>
      </c>
      <c r="J2149" s="17" t="s">
        <v>59</v>
      </c>
      <c r="K2149" s="17" t="s">
        <v>97</v>
      </c>
      <c r="L2149" s="17" t="s">
        <v>935</v>
      </c>
      <c r="M2149" s="17" t="s">
        <v>936</v>
      </c>
      <c r="N2149" s="17" t="s">
        <v>75</v>
      </c>
      <c r="O2149" s="17">
        <v>20200916</v>
      </c>
      <c r="P2149" s="17">
        <v>20201113</v>
      </c>
      <c r="Q2149" s="17">
        <v>3460</v>
      </c>
      <c r="R2149" s="17">
        <v>28160509</v>
      </c>
      <c r="S2149" s="17" t="s">
        <v>100</v>
      </c>
      <c r="T2149" s="17" t="s">
        <v>63</v>
      </c>
      <c r="U2149" s="17" t="s">
        <v>91</v>
      </c>
      <c r="V2149" s="17">
        <f t="shared" si="590"/>
        <v>25</v>
      </c>
      <c r="W2149" s="17">
        <v>25000</v>
      </c>
      <c r="X2149" s="17" t="s">
        <v>64</v>
      </c>
      <c r="Y2149" s="17" t="s">
        <v>68</v>
      </c>
      <c r="Z2149" s="17">
        <v>20201113</v>
      </c>
      <c r="AA2149" s="17" t="s">
        <v>78</v>
      </c>
      <c r="AB2149" s="17">
        <v>1</v>
      </c>
      <c r="AC2149" s="17" t="str">
        <f>IFERROR(VLOOKUP(A2149,[1]Cruces!AJ:AK,2,0),VLOOKUP(CONCATENATE(X2149,AA2149),[1]Cruces!G:H,2,0))</f>
        <v>Exp BMT</v>
      </c>
      <c r="AD2149" s="17">
        <f t="shared" si="576"/>
        <v>16</v>
      </c>
      <c r="AE2149" s="17">
        <f t="shared" si="577"/>
        <v>9</v>
      </c>
      <c r="AF2149" s="17">
        <f t="shared" si="578"/>
        <v>2020</v>
      </c>
      <c r="AG2149" s="17" t="str">
        <f>IFERROR(VLOOKUP(MID(A2149,2,4)*1,[1]Cruces!K:L,2,0),"Verificar")</f>
        <v>Magdalena</v>
      </c>
      <c r="AH2149" s="17">
        <f t="shared" ca="1" si="579"/>
        <v>70</v>
      </c>
      <c r="AI2149" s="17" t="str">
        <f>IFERROR(VLOOKUP(U2149,[1]Cruces!$O$1:$P$6,2,0),"Sin Orden")</f>
        <v>Resuelta</v>
      </c>
      <c r="AJ2149" s="17">
        <f t="shared" si="580"/>
        <v>13</v>
      </c>
      <c r="AK2149" s="17">
        <f t="shared" si="581"/>
        <v>11</v>
      </c>
      <c r="AL2149" s="17">
        <f t="shared" si="582"/>
        <v>2020</v>
      </c>
      <c r="AM2149" s="17">
        <f t="shared" ca="1" si="583"/>
        <v>12</v>
      </c>
      <c r="AN2149" s="18" t="str">
        <f>IFERROR(VLOOKUP(R2149*1,'[1]Ordenes de Servicio'!G:K,5,0),"No Cruza")</f>
        <v>No Cruza</v>
      </c>
      <c r="AO2149" s="17">
        <f t="shared" ca="1" si="584"/>
        <v>58</v>
      </c>
      <c r="AP2149" s="17">
        <f t="shared" si="585"/>
        <v>13</v>
      </c>
      <c r="AQ2149" s="17">
        <f t="shared" si="586"/>
        <v>11</v>
      </c>
      <c r="AR2149" s="17">
        <f t="shared" si="587"/>
        <v>2020</v>
      </c>
      <c r="AS2149" s="17">
        <f t="shared" ca="1" si="588"/>
        <v>12</v>
      </c>
      <c r="AT2149" s="17" t="str">
        <f t="shared" ca="1" si="591"/>
        <v>No</v>
      </c>
      <c r="AU2149" s="17">
        <f t="shared" si="589"/>
        <v>0</v>
      </c>
      <c r="AV2149" s="17" t="str">
        <f>+VLOOKUP(B2149,[1]Cruces!S:T,2,0)</f>
        <v>5. Consultoría / Adjudicación</v>
      </c>
    </row>
    <row r="2150" spans="1:48" hidden="1" x14ac:dyDescent="0.25">
      <c r="A2150" s="17" t="s">
        <v>3980</v>
      </c>
      <c r="B2150" s="17" t="s">
        <v>68</v>
      </c>
      <c r="C2150" s="17">
        <v>2245953</v>
      </c>
      <c r="D2150" s="17">
        <v>20144605</v>
      </c>
      <c r="E2150" s="17" t="s">
        <v>93</v>
      </c>
      <c r="F2150" s="17" t="s">
        <v>107</v>
      </c>
      <c r="G2150" s="17" t="s">
        <v>2726</v>
      </c>
      <c r="H2150" s="17" t="s">
        <v>2727</v>
      </c>
      <c r="I2150" s="17" t="s">
        <v>71</v>
      </c>
      <c r="J2150" s="17" t="s">
        <v>2728</v>
      </c>
      <c r="K2150" s="17" t="s">
        <v>97</v>
      </c>
      <c r="L2150" s="17" t="s">
        <v>117</v>
      </c>
      <c r="M2150" s="17" t="s">
        <v>118</v>
      </c>
      <c r="N2150" s="17" t="s">
        <v>75</v>
      </c>
      <c r="O2150" s="17">
        <v>20200416</v>
      </c>
      <c r="P2150" s="17">
        <v>20200506</v>
      </c>
      <c r="Q2150" s="17">
        <v>1110</v>
      </c>
      <c r="R2150" s="17">
        <v>27325944</v>
      </c>
      <c r="S2150" s="17" t="s">
        <v>100</v>
      </c>
      <c r="T2150" s="17" t="s">
        <v>63</v>
      </c>
      <c r="U2150" s="17" t="s">
        <v>91</v>
      </c>
      <c r="V2150" s="17">
        <f t="shared" si="590"/>
        <v>30</v>
      </c>
      <c r="W2150" s="17">
        <v>30000</v>
      </c>
      <c r="X2150" s="17" t="s">
        <v>89</v>
      </c>
      <c r="Y2150" s="17" t="s">
        <v>136</v>
      </c>
      <c r="Z2150" s="17">
        <v>20200610</v>
      </c>
      <c r="AA2150" s="17" t="s">
        <v>78</v>
      </c>
      <c r="AB2150" s="17">
        <v>1</v>
      </c>
      <c r="AC2150" s="17" t="str">
        <f>IFERROR(VLOOKUP(A2150,[1]Cruces!AJ:AK,2,0),VLOOKUP(CONCATENATE(X2150,AA2150),[1]Cruces!G:H,2,0))</f>
        <v>Solicitud de Obra</v>
      </c>
      <c r="AD2150" s="17">
        <f t="shared" si="576"/>
        <v>16</v>
      </c>
      <c r="AE2150" s="17">
        <f t="shared" si="577"/>
        <v>4</v>
      </c>
      <c r="AF2150" s="17">
        <f t="shared" si="578"/>
        <v>2020</v>
      </c>
      <c r="AG2150" s="17" t="str">
        <f>IFERROR(VLOOKUP(MID(A2150,2,4)*1,[1]Cruces!K:L,2,0),"Verificar")</f>
        <v>Atlántico Norte</v>
      </c>
      <c r="AH2150" s="17">
        <f t="shared" ca="1" si="579"/>
        <v>223</v>
      </c>
      <c r="AI2150" s="17" t="str">
        <f>IFERROR(VLOOKUP(U2150,[1]Cruces!$O$1:$P$6,2,0),"Sin Orden")</f>
        <v>Resuelta</v>
      </c>
      <c r="AJ2150" s="17">
        <f t="shared" si="580"/>
        <v>10</v>
      </c>
      <c r="AK2150" s="17">
        <f t="shared" si="581"/>
        <v>6</v>
      </c>
      <c r="AL2150" s="17">
        <f t="shared" si="582"/>
        <v>2020</v>
      </c>
      <c r="AM2150" s="17">
        <f t="shared" ca="1" si="583"/>
        <v>168</v>
      </c>
      <c r="AN2150" s="18" t="str">
        <f>IFERROR(VLOOKUP(R2150*1,'[1]Ordenes de Servicio'!G:K,5,0),"No Cruza")</f>
        <v>No Cruza</v>
      </c>
      <c r="AO2150" s="17">
        <f t="shared" ca="1" si="584"/>
        <v>55</v>
      </c>
      <c r="AP2150" s="17">
        <f t="shared" si="585"/>
        <v>6</v>
      </c>
      <c r="AQ2150" s="17">
        <f t="shared" si="586"/>
        <v>5</v>
      </c>
      <c r="AR2150" s="17">
        <f t="shared" si="587"/>
        <v>2020</v>
      </c>
      <c r="AS2150" s="17">
        <f t="shared" ca="1" si="588"/>
        <v>203</v>
      </c>
      <c r="AT2150" s="17" t="str">
        <f t="shared" ca="1" si="591"/>
        <v>No</v>
      </c>
      <c r="AU2150" s="17">
        <f t="shared" si="589"/>
        <v>35</v>
      </c>
      <c r="AV2150" s="17" t="str">
        <f>+VLOOKUP(B2150,[1]Cruces!S:T,2,0)</f>
        <v>5. Consultoría / Adjudicación</v>
      </c>
    </row>
    <row r="2151" spans="1:48" hidden="1" x14ac:dyDescent="0.25">
      <c r="A2151" s="17" t="s">
        <v>9102</v>
      </c>
      <c r="B2151" s="17" t="s">
        <v>1943</v>
      </c>
      <c r="C2151" s="17">
        <v>0</v>
      </c>
      <c r="D2151" s="17">
        <v>0</v>
      </c>
      <c r="E2151" s="17" t="s">
        <v>55</v>
      </c>
      <c r="F2151" s="17" t="s">
        <v>932</v>
      </c>
      <c r="G2151" s="17" t="s">
        <v>9103</v>
      </c>
      <c r="H2151" s="17">
        <v>3044146861</v>
      </c>
      <c r="I2151" s="17" t="s">
        <v>71</v>
      </c>
      <c r="J2151" s="17" t="s">
        <v>59</v>
      </c>
      <c r="K2151" s="17" t="s">
        <v>9104</v>
      </c>
      <c r="L2151" s="17" t="s">
        <v>7198</v>
      </c>
      <c r="M2151" s="17" t="s">
        <v>7199</v>
      </c>
      <c r="N2151" s="17" t="s">
        <v>1946</v>
      </c>
      <c r="O2151" s="17">
        <v>20201111</v>
      </c>
      <c r="P2151" s="17">
        <v>20201111</v>
      </c>
      <c r="Q2151" s="17">
        <v>3410</v>
      </c>
      <c r="R2151" s="17">
        <v>28279057</v>
      </c>
      <c r="S2151" s="17" t="s">
        <v>6601</v>
      </c>
      <c r="T2151" s="17" t="s">
        <v>63</v>
      </c>
      <c r="U2151" s="17" t="s">
        <v>77</v>
      </c>
      <c r="V2151" s="17">
        <f t="shared" si="590"/>
        <v>2</v>
      </c>
      <c r="W2151" s="17">
        <v>2000</v>
      </c>
      <c r="X2151" s="17" t="s">
        <v>7065</v>
      </c>
      <c r="Y2151" s="17" t="s">
        <v>1943</v>
      </c>
      <c r="Z2151" s="17">
        <v>20201111</v>
      </c>
      <c r="AA2151" s="17" t="s">
        <v>1947</v>
      </c>
      <c r="AB2151" s="17">
        <v>1</v>
      </c>
      <c r="AC2151" s="17" t="str">
        <f>IFERROR(VLOOKUP(A2151,[1]Cruces!AJ:AK,2,0),VLOOKUP(CONCATENATE(X2151,AA2151),[1]Cruces!G:H,2,0))</f>
        <v>Solicitud por BT</v>
      </c>
      <c r="AD2151" s="17">
        <f t="shared" si="576"/>
        <v>11</v>
      </c>
      <c r="AE2151" s="17">
        <f t="shared" si="577"/>
        <v>11</v>
      </c>
      <c r="AF2151" s="17">
        <f t="shared" si="578"/>
        <v>2020</v>
      </c>
      <c r="AG2151" s="17" t="str">
        <f>IFERROR(VLOOKUP(MID(A2151,2,4)*1,[1]Cruces!K:L,2,0),"Verificar")</f>
        <v>Magdalena</v>
      </c>
      <c r="AH2151" s="17">
        <f t="shared" ca="1" si="579"/>
        <v>14</v>
      </c>
      <c r="AI2151" s="17" t="str">
        <f>IFERROR(VLOOKUP(U2151,[1]Cruces!$O$1:$P$6,2,0),"Sin Orden")</f>
        <v>Pendiente</v>
      </c>
      <c r="AJ2151" s="17">
        <f t="shared" si="580"/>
        <v>11</v>
      </c>
      <c r="AK2151" s="17">
        <f t="shared" si="581"/>
        <v>11</v>
      </c>
      <c r="AL2151" s="17">
        <f t="shared" si="582"/>
        <v>2020</v>
      </c>
      <c r="AM2151" s="17">
        <f t="shared" ca="1" si="583"/>
        <v>14</v>
      </c>
      <c r="AN2151" s="18" t="str">
        <f>IFERROR(VLOOKUP(R2151*1,'[1]Ordenes de Servicio'!G:K,5,0),"No Cruza")</f>
        <v>No Cruza</v>
      </c>
      <c r="AO2151" s="17">
        <f t="shared" ca="1" si="584"/>
        <v>14</v>
      </c>
      <c r="AP2151" s="17">
        <f t="shared" si="585"/>
        <v>11</v>
      </c>
      <c r="AQ2151" s="17">
        <f t="shared" si="586"/>
        <v>11</v>
      </c>
      <c r="AR2151" s="17">
        <f t="shared" si="587"/>
        <v>2020</v>
      </c>
      <c r="AS2151" s="17">
        <f t="shared" ca="1" si="588"/>
        <v>14</v>
      </c>
      <c r="AT2151" s="17" t="str">
        <f t="shared" ca="1" si="591"/>
        <v>No</v>
      </c>
      <c r="AU2151" s="17">
        <f t="shared" si="589"/>
        <v>0</v>
      </c>
      <c r="AV2151" s="17" t="str">
        <f>+VLOOKUP(B2151,[1]Cruces!S:T,2,0)</f>
        <v>7. Ejecución en Campo OS BT</v>
      </c>
    </row>
    <row r="2152" spans="1:48" hidden="1" x14ac:dyDescent="0.25">
      <c r="A2152" s="17" t="s">
        <v>9105</v>
      </c>
      <c r="B2152" s="17" t="s">
        <v>7104</v>
      </c>
      <c r="C2152" s="17">
        <v>0</v>
      </c>
      <c r="D2152" s="17">
        <v>0</v>
      </c>
      <c r="E2152" s="17" t="s">
        <v>55</v>
      </c>
      <c r="F2152" s="17" t="s">
        <v>5366</v>
      </c>
      <c r="G2152" s="17" t="s">
        <v>9106</v>
      </c>
      <c r="H2152" s="17">
        <v>3145641849</v>
      </c>
      <c r="I2152" s="17" t="s">
        <v>71</v>
      </c>
      <c r="J2152" s="17" t="s">
        <v>59</v>
      </c>
      <c r="K2152" s="17" t="s">
        <v>97</v>
      </c>
      <c r="L2152" s="17" t="s">
        <v>9107</v>
      </c>
      <c r="M2152" s="17" t="s">
        <v>9108</v>
      </c>
      <c r="N2152" s="17" t="s">
        <v>7108</v>
      </c>
      <c r="O2152" s="17">
        <v>20191125</v>
      </c>
      <c r="P2152" s="17">
        <v>20191128</v>
      </c>
      <c r="Q2152" s="17">
        <v>1180</v>
      </c>
      <c r="R2152" s="17">
        <v>26942896</v>
      </c>
      <c r="S2152" s="17" t="s">
        <v>6601</v>
      </c>
      <c r="T2152" s="17" t="s">
        <v>63</v>
      </c>
      <c r="U2152" s="17" t="s">
        <v>91</v>
      </c>
      <c r="V2152" s="17">
        <f t="shared" si="590"/>
        <v>3</v>
      </c>
      <c r="W2152" s="17">
        <v>3000</v>
      </c>
      <c r="X2152" s="17" t="s">
        <v>7065</v>
      </c>
      <c r="Y2152" s="17" t="s">
        <v>7104</v>
      </c>
      <c r="Z2152" s="17">
        <v>20191128</v>
      </c>
      <c r="AA2152" s="17" t="s">
        <v>1947</v>
      </c>
      <c r="AB2152" s="17">
        <v>1</v>
      </c>
      <c r="AC2152" s="17" t="str">
        <f>IFERROR(VLOOKUP(A2152,[1]Cruces!AJ:AK,2,0),VLOOKUP(CONCATENATE(X2152,AA2152),[1]Cruces!G:H,2,0))</f>
        <v>Solicitud por BT</v>
      </c>
      <c r="AD2152" s="17">
        <f t="shared" si="576"/>
        <v>25</v>
      </c>
      <c r="AE2152" s="17">
        <f t="shared" si="577"/>
        <v>11</v>
      </c>
      <c r="AF2152" s="17">
        <f t="shared" si="578"/>
        <v>2019</v>
      </c>
      <c r="AG2152" s="17" t="str">
        <f>IFERROR(VLOOKUP(MID(A2152,2,4)*1,[1]Cruces!K:L,2,0),"Verificar")</f>
        <v>Atlántico Norte</v>
      </c>
      <c r="AH2152" s="17">
        <f t="shared" ca="1" si="579"/>
        <v>366</v>
      </c>
      <c r="AI2152" s="17" t="str">
        <f>IFERROR(VLOOKUP(U2152,[1]Cruces!$O$1:$P$6,2,0),"Sin Orden")</f>
        <v>Resuelta</v>
      </c>
      <c r="AJ2152" s="17">
        <f t="shared" si="580"/>
        <v>28</v>
      </c>
      <c r="AK2152" s="17">
        <f t="shared" si="581"/>
        <v>11</v>
      </c>
      <c r="AL2152" s="17">
        <f t="shared" si="582"/>
        <v>2019</v>
      </c>
      <c r="AM2152" s="17">
        <f t="shared" ca="1" si="583"/>
        <v>363</v>
      </c>
      <c r="AN2152" s="18" t="str">
        <f>IFERROR(VLOOKUP(R2152*1,'[1]Ordenes de Servicio'!G:K,5,0),"No Cruza")</f>
        <v>No Cruza</v>
      </c>
      <c r="AO2152" s="17">
        <f t="shared" ca="1" si="584"/>
        <v>3</v>
      </c>
      <c r="AP2152" s="17">
        <f t="shared" si="585"/>
        <v>28</v>
      </c>
      <c r="AQ2152" s="17">
        <f t="shared" si="586"/>
        <v>11</v>
      </c>
      <c r="AR2152" s="17">
        <f t="shared" si="587"/>
        <v>2019</v>
      </c>
      <c r="AS2152" s="17">
        <f t="shared" ca="1" si="588"/>
        <v>363</v>
      </c>
      <c r="AT2152" s="17" t="str">
        <f t="shared" ca="1" si="591"/>
        <v>Si</v>
      </c>
      <c r="AU2152" s="17">
        <f t="shared" si="589"/>
        <v>0</v>
      </c>
      <c r="AV2152" s="17" t="str">
        <f>+VLOOKUP(B2152,[1]Cruces!S:T,2,0)</f>
        <v>7. Ejecución en Campo OS BT</v>
      </c>
    </row>
    <row r="2153" spans="1:48" x14ac:dyDescent="0.25">
      <c r="A2153" s="17" t="s">
        <v>3981</v>
      </c>
      <c r="B2153" s="17" t="s">
        <v>80</v>
      </c>
      <c r="C2153" s="17">
        <v>0</v>
      </c>
      <c r="D2153" s="17">
        <v>0</v>
      </c>
      <c r="E2153" s="17" t="s">
        <v>55</v>
      </c>
      <c r="F2153" s="17" t="s">
        <v>120</v>
      </c>
      <c r="G2153" s="17" t="s">
        <v>3982</v>
      </c>
      <c r="H2153" s="17">
        <v>0</v>
      </c>
      <c r="I2153" s="17" t="s">
        <v>116</v>
      </c>
      <c r="J2153" s="17" t="s">
        <v>59</v>
      </c>
      <c r="K2153" s="17" t="s">
        <v>756</v>
      </c>
      <c r="L2153" s="17" t="s">
        <v>111</v>
      </c>
      <c r="M2153" s="17" t="s">
        <v>112</v>
      </c>
      <c r="N2153" s="17" t="s">
        <v>87</v>
      </c>
      <c r="O2153" s="17">
        <v>20190128</v>
      </c>
      <c r="P2153" s="17">
        <v>20190805</v>
      </c>
      <c r="Q2153" s="17">
        <v>1180</v>
      </c>
      <c r="R2153" s="17">
        <v>26322163</v>
      </c>
      <c r="S2153" s="17" t="s">
        <v>76</v>
      </c>
      <c r="T2153" s="17" t="s">
        <v>63</v>
      </c>
      <c r="U2153" s="17" t="s">
        <v>88</v>
      </c>
      <c r="V2153" s="17">
        <f t="shared" si="590"/>
        <v>75</v>
      </c>
      <c r="W2153" s="17">
        <v>75000</v>
      </c>
      <c r="X2153" s="17" t="s">
        <v>64</v>
      </c>
      <c r="Y2153" s="17" t="s">
        <v>80</v>
      </c>
      <c r="Z2153" s="17">
        <v>20190805</v>
      </c>
      <c r="AA2153" s="17" t="s">
        <v>101</v>
      </c>
      <c r="AB2153" s="17">
        <v>1</v>
      </c>
      <c r="AC2153" s="17" t="str">
        <f>IFERROR(VLOOKUP(A2153,[1]Cruces!AJ:AK,2,0),VLOOKUP(CONCATENATE(X2153,AA2153),[1]Cruces!G:H,2,0))</f>
        <v>Solicitud de Obra</v>
      </c>
      <c r="AD2153" s="17">
        <f t="shared" si="576"/>
        <v>28</v>
      </c>
      <c r="AE2153" s="17">
        <f t="shared" si="577"/>
        <v>1</v>
      </c>
      <c r="AF2153" s="17">
        <f t="shared" si="578"/>
        <v>2019</v>
      </c>
      <c r="AG2153" s="17" t="str">
        <f>IFERROR(VLOOKUP(MID(A2153,2,4)*1,[1]Cruces!K:L,2,0),"Verificar")</f>
        <v>Atlántico Norte</v>
      </c>
      <c r="AH2153" s="17">
        <f t="shared" ca="1" si="579"/>
        <v>667</v>
      </c>
      <c r="AI2153" s="17" t="str">
        <f>IFERROR(VLOOKUP(U2153,[1]Cruces!$O$1:$P$6,2,0),"Sin Orden")</f>
        <v>Resuelta</v>
      </c>
      <c r="AJ2153" s="17">
        <f t="shared" si="580"/>
        <v>5</v>
      </c>
      <c r="AK2153" s="17">
        <f t="shared" si="581"/>
        <v>8</v>
      </c>
      <c r="AL2153" s="17">
        <f t="shared" si="582"/>
        <v>2019</v>
      </c>
      <c r="AM2153" s="17">
        <f t="shared" ca="1" si="583"/>
        <v>478</v>
      </c>
      <c r="AN2153" s="18" t="str">
        <f>IFERROR(VLOOKUP(R2153*1,'[1]Ordenes de Servicio'!G:K,5,0),"No Cruza")</f>
        <v>No Cruza</v>
      </c>
      <c r="AO2153" s="17">
        <f t="shared" ca="1" si="584"/>
        <v>189</v>
      </c>
      <c r="AP2153" s="17">
        <f t="shared" si="585"/>
        <v>5</v>
      </c>
      <c r="AQ2153" s="17">
        <f t="shared" si="586"/>
        <v>8</v>
      </c>
      <c r="AR2153" s="17">
        <f t="shared" si="587"/>
        <v>2019</v>
      </c>
      <c r="AS2153" s="17">
        <f t="shared" ca="1" si="588"/>
        <v>478</v>
      </c>
      <c r="AT2153" s="17" t="str">
        <f t="shared" ca="1" si="591"/>
        <v>Si</v>
      </c>
      <c r="AU2153" s="17">
        <f t="shared" si="589"/>
        <v>0</v>
      </c>
      <c r="AV2153" s="17" t="str">
        <f>+VLOOKUP(B2153,[1]Cruces!S:T,2,0)</f>
        <v>8. Puesta en Servicio</v>
      </c>
    </row>
    <row r="2154" spans="1:48" hidden="1" x14ac:dyDescent="0.25">
      <c r="A2154" s="17" t="s">
        <v>9109</v>
      </c>
      <c r="B2154" s="17" t="s">
        <v>569</v>
      </c>
      <c r="C2154" s="17">
        <v>0</v>
      </c>
      <c r="D2154" s="17">
        <v>0</v>
      </c>
      <c r="E2154" s="17" t="s">
        <v>55</v>
      </c>
      <c r="F2154" s="17" t="s">
        <v>7098</v>
      </c>
      <c r="G2154" s="17" t="s">
        <v>9110</v>
      </c>
      <c r="H2154" s="17">
        <v>3017926692</v>
      </c>
      <c r="I2154" s="17" t="s">
        <v>71</v>
      </c>
      <c r="J2154" s="17" t="s">
        <v>59</v>
      </c>
      <c r="K2154" s="17">
        <v>10053828</v>
      </c>
      <c r="L2154" s="17" t="s">
        <v>7101</v>
      </c>
      <c r="M2154" s="17" t="s">
        <v>7102</v>
      </c>
      <c r="N2154" s="17" t="s">
        <v>572</v>
      </c>
      <c r="O2154" s="17">
        <v>20201109</v>
      </c>
      <c r="P2154" s="17">
        <v>20201109</v>
      </c>
      <c r="Q2154" s="17">
        <v>3410</v>
      </c>
      <c r="R2154" s="17">
        <v>0</v>
      </c>
      <c r="S2154" s="17"/>
      <c r="T2154" s="17" t="s">
        <v>63</v>
      </c>
      <c r="U2154" s="17"/>
      <c r="V2154" s="17">
        <f t="shared" si="590"/>
        <v>5</v>
      </c>
      <c r="W2154" s="17">
        <v>5000</v>
      </c>
      <c r="X2154" s="17" t="s">
        <v>7065</v>
      </c>
      <c r="Y2154" s="17" t="s">
        <v>569</v>
      </c>
      <c r="Z2154" s="17">
        <v>20201109</v>
      </c>
      <c r="AA2154" s="17" t="s">
        <v>1947</v>
      </c>
      <c r="AB2154" s="17">
        <v>1</v>
      </c>
      <c r="AC2154" s="17" t="str">
        <f>IFERROR(VLOOKUP(A2154,[1]Cruces!AJ:AK,2,0),VLOOKUP(CONCATENATE(X2154,AA2154),[1]Cruces!G:H,2,0))</f>
        <v>Solicitud por BT</v>
      </c>
      <c r="AD2154" s="17">
        <f t="shared" si="576"/>
        <v>9</v>
      </c>
      <c r="AE2154" s="17">
        <f t="shared" si="577"/>
        <v>11</v>
      </c>
      <c r="AF2154" s="17">
        <f t="shared" si="578"/>
        <v>2020</v>
      </c>
      <c r="AG2154" s="17" t="str">
        <f>IFERROR(VLOOKUP(MID(A2154,2,4)*1,[1]Cruces!K:L,2,0),"Verificar")</f>
        <v>Magdalena</v>
      </c>
      <c r="AH2154" s="17">
        <f t="shared" ca="1" si="579"/>
        <v>16</v>
      </c>
      <c r="AI2154" s="17" t="str">
        <f>IFERROR(VLOOKUP(U2154,[1]Cruces!$O$1:$P$6,2,0),"Sin Orden")</f>
        <v>Sin Orden</v>
      </c>
      <c r="AJ2154" s="17">
        <f t="shared" si="580"/>
        <v>9</v>
      </c>
      <c r="AK2154" s="17">
        <f t="shared" si="581"/>
        <v>11</v>
      </c>
      <c r="AL2154" s="17">
        <f t="shared" si="582"/>
        <v>2020</v>
      </c>
      <c r="AM2154" s="17">
        <f t="shared" ca="1" si="583"/>
        <v>16</v>
      </c>
      <c r="AN2154" s="18" t="str">
        <f>IFERROR(VLOOKUP(R2154*1,'[1]Ordenes de Servicio'!G:K,5,0),"No Cruza")</f>
        <v>No Cruza</v>
      </c>
      <c r="AO2154" s="17">
        <f t="shared" ca="1" si="584"/>
        <v>16</v>
      </c>
      <c r="AP2154" s="17">
        <f t="shared" si="585"/>
        <v>9</v>
      </c>
      <c r="AQ2154" s="17">
        <f t="shared" si="586"/>
        <v>11</v>
      </c>
      <c r="AR2154" s="17">
        <f t="shared" si="587"/>
        <v>2020</v>
      </c>
      <c r="AS2154" s="17">
        <f t="shared" ca="1" si="588"/>
        <v>16</v>
      </c>
      <c r="AT2154" s="17" t="str">
        <f t="shared" ca="1" si="591"/>
        <v>No</v>
      </c>
      <c r="AU2154" s="17">
        <f t="shared" si="589"/>
        <v>0</v>
      </c>
      <c r="AV2154" s="17" t="str">
        <f>+VLOOKUP(B2154,[1]Cruces!S:T,2,0)</f>
        <v>1. Solicitud</v>
      </c>
    </row>
    <row r="2155" spans="1:48" hidden="1" x14ac:dyDescent="0.25">
      <c r="A2155" s="17" t="s">
        <v>3983</v>
      </c>
      <c r="B2155" s="17" t="s">
        <v>68</v>
      </c>
      <c r="C2155" s="17">
        <v>0</v>
      </c>
      <c r="D2155" s="17">
        <v>0</v>
      </c>
      <c r="E2155" s="17" t="s">
        <v>55</v>
      </c>
      <c r="F2155" s="17" t="s">
        <v>81</v>
      </c>
      <c r="G2155" s="17" t="s">
        <v>3984</v>
      </c>
      <c r="H2155" s="17">
        <v>3003241858</v>
      </c>
      <c r="I2155" s="17" t="s">
        <v>116</v>
      </c>
      <c r="J2155" s="17" t="s">
        <v>59</v>
      </c>
      <c r="K2155" s="17" t="s">
        <v>3985</v>
      </c>
      <c r="L2155" s="17" t="s">
        <v>85</v>
      </c>
      <c r="M2155" s="17" t="s">
        <v>86</v>
      </c>
      <c r="N2155" s="17" t="s">
        <v>75</v>
      </c>
      <c r="O2155" s="17">
        <v>20200127</v>
      </c>
      <c r="P2155" s="17">
        <v>20200309</v>
      </c>
      <c r="Q2155" s="17">
        <v>3410</v>
      </c>
      <c r="R2155" s="17">
        <v>27124547</v>
      </c>
      <c r="S2155" s="17" t="s">
        <v>100</v>
      </c>
      <c r="T2155" s="17" t="s">
        <v>63</v>
      </c>
      <c r="U2155" s="17" t="s">
        <v>91</v>
      </c>
      <c r="V2155" s="17">
        <f t="shared" si="590"/>
        <v>75</v>
      </c>
      <c r="W2155" s="17">
        <v>75000</v>
      </c>
      <c r="X2155" s="17" t="s">
        <v>64</v>
      </c>
      <c r="Y2155" s="17" t="s">
        <v>136</v>
      </c>
      <c r="Z2155" s="17">
        <v>20200328</v>
      </c>
      <c r="AA2155" s="17" t="s">
        <v>78</v>
      </c>
      <c r="AB2155" s="17">
        <v>1</v>
      </c>
      <c r="AC2155" s="17" t="str">
        <f>IFERROR(VLOOKUP(A2155,[1]Cruces!AJ:AK,2,0),VLOOKUP(CONCATENATE(X2155,AA2155),[1]Cruces!G:H,2,0))</f>
        <v>Solicitud de Obra</v>
      </c>
      <c r="AD2155" s="17">
        <f t="shared" si="576"/>
        <v>27</v>
      </c>
      <c r="AE2155" s="17">
        <f t="shared" si="577"/>
        <v>1</v>
      </c>
      <c r="AF2155" s="17">
        <f t="shared" si="578"/>
        <v>2020</v>
      </c>
      <c r="AG2155" s="17" t="str">
        <f>IFERROR(VLOOKUP(MID(A2155,2,4)*1,[1]Cruces!K:L,2,0),"Verificar")</f>
        <v>Magdalena</v>
      </c>
      <c r="AH2155" s="17">
        <f t="shared" ca="1" si="579"/>
        <v>303</v>
      </c>
      <c r="AI2155" s="17" t="str">
        <f>IFERROR(VLOOKUP(U2155,[1]Cruces!$O$1:$P$6,2,0),"Sin Orden")</f>
        <v>Resuelta</v>
      </c>
      <c r="AJ2155" s="17">
        <f t="shared" si="580"/>
        <v>28</v>
      </c>
      <c r="AK2155" s="17">
        <f t="shared" si="581"/>
        <v>3</v>
      </c>
      <c r="AL2155" s="17">
        <f t="shared" si="582"/>
        <v>2020</v>
      </c>
      <c r="AM2155" s="17">
        <f t="shared" ca="1" si="583"/>
        <v>242</v>
      </c>
      <c r="AN2155" s="18" t="str">
        <f>IFERROR(VLOOKUP(R2155*1,'[1]Ordenes de Servicio'!G:K,5,0),"No Cruza")</f>
        <v>No Cruza</v>
      </c>
      <c r="AO2155" s="17">
        <f t="shared" ca="1" si="584"/>
        <v>61</v>
      </c>
      <c r="AP2155" s="17">
        <f t="shared" si="585"/>
        <v>9</v>
      </c>
      <c r="AQ2155" s="17">
        <f t="shared" si="586"/>
        <v>3</v>
      </c>
      <c r="AR2155" s="17">
        <f t="shared" si="587"/>
        <v>2020</v>
      </c>
      <c r="AS2155" s="17">
        <f t="shared" ca="1" si="588"/>
        <v>261</v>
      </c>
      <c r="AT2155" s="17" t="str">
        <f t="shared" ca="1" si="591"/>
        <v>No</v>
      </c>
      <c r="AU2155" s="17">
        <f t="shared" si="589"/>
        <v>19</v>
      </c>
      <c r="AV2155" s="17" t="str">
        <f>+VLOOKUP(B2155,[1]Cruces!S:T,2,0)</f>
        <v>5. Consultoría / Adjudicación</v>
      </c>
    </row>
    <row r="2156" spans="1:48" hidden="1" x14ac:dyDescent="0.25">
      <c r="A2156" s="17" t="s">
        <v>3986</v>
      </c>
      <c r="B2156" s="17" t="s">
        <v>54</v>
      </c>
      <c r="C2156" s="17">
        <v>0</v>
      </c>
      <c r="D2156" s="17">
        <v>0</v>
      </c>
      <c r="E2156" s="17" t="s">
        <v>55</v>
      </c>
      <c r="F2156" s="17" t="s">
        <v>232</v>
      </c>
      <c r="G2156" s="17" t="s">
        <v>3987</v>
      </c>
      <c r="H2156" s="17">
        <v>3167300303</v>
      </c>
      <c r="I2156" s="17" t="s">
        <v>71</v>
      </c>
      <c r="J2156" s="17" t="s">
        <v>59</v>
      </c>
      <c r="K2156" s="17" t="s">
        <v>3988</v>
      </c>
      <c r="L2156" s="17" t="s">
        <v>280</v>
      </c>
      <c r="M2156" s="17" t="s">
        <v>281</v>
      </c>
      <c r="N2156" s="17" t="s">
        <v>62</v>
      </c>
      <c r="O2156" s="17">
        <v>20200424</v>
      </c>
      <c r="P2156" s="17">
        <v>20200429</v>
      </c>
      <c r="Q2156" s="17">
        <v>1220</v>
      </c>
      <c r="R2156" s="17">
        <v>27386038</v>
      </c>
      <c r="S2156" s="17" t="s">
        <v>100</v>
      </c>
      <c r="T2156" s="17" t="s">
        <v>63</v>
      </c>
      <c r="U2156" s="17" t="s">
        <v>91</v>
      </c>
      <c r="V2156" s="17">
        <f t="shared" si="590"/>
        <v>150</v>
      </c>
      <c r="W2156" s="17">
        <v>150000</v>
      </c>
      <c r="X2156" s="17" t="s">
        <v>64</v>
      </c>
      <c r="Y2156" s="17" t="s">
        <v>65</v>
      </c>
      <c r="Z2156" s="17">
        <v>20200429</v>
      </c>
      <c r="AA2156" s="17" t="s">
        <v>78</v>
      </c>
      <c r="AB2156" s="17">
        <v>1</v>
      </c>
      <c r="AC2156" s="17" t="str">
        <f>IFERROR(VLOOKUP(A2156,[1]Cruces!AJ:AK,2,0),VLOOKUP(CONCATENATE(X2156,AA2156),[1]Cruces!G:H,2,0))</f>
        <v>Solicitud de Obra</v>
      </c>
      <c r="AD2156" s="17">
        <f t="shared" si="576"/>
        <v>24</v>
      </c>
      <c r="AE2156" s="17">
        <f t="shared" si="577"/>
        <v>4</v>
      </c>
      <c r="AF2156" s="17">
        <f t="shared" si="578"/>
        <v>2020</v>
      </c>
      <c r="AG2156" s="17" t="str">
        <f>IFERROR(VLOOKUP(MID(A2156,2,4)*1,[1]Cruces!K:L,2,0),"Verificar")</f>
        <v>Atlántico Sur</v>
      </c>
      <c r="AH2156" s="17">
        <f t="shared" ca="1" si="579"/>
        <v>215</v>
      </c>
      <c r="AI2156" s="17" t="str">
        <f>IFERROR(VLOOKUP(U2156,[1]Cruces!$O$1:$P$6,2,0),"Sin Orden")</f>
        <v>Resuelta</v>
      </c>
      <c r="AJ2156" s="17">
        <f t="shared" si="580"/>
        <v>29</v>
      </c>
      <c r="AK2156" s="17">
        <f t="shared" si="581"/>
        <v>4</v>
      </c>
      <c r="AL2156" s="17">
        <f t="shared" si="582"/>
        <v>2020</v>
      </c>
      <c r="AM2156" s="17">
        <f t="shared" ca="1" si="583"/>
        <v>210</v>
      </c>
      <c r="AN2156" s="18" t="str">
        <f>IFERROR(VLOOKUP(R2156*1,'[1]Ordenes de Servicio'!G:K,5,0),"No Cruza")</f>
        <v>No Cruza</v>
      </c>
      <c r="AO2156" s="17">
        <f t="shared" ca="1" si="584"/>
        <v>5</v>
      </c>
      <c r="AP2156" s="17">
        <f t="shared" si="585"/>
        <v>29</v>
      </c>
      <c r="AQ2156" s="17">
        <f t="shared" si="586"/>
        <v>4</v>
      </c>
      <c r="AR2156" s="17">
        <f t="shared" si="587"/>
        <v>2020</v>
      </c>
      <c r="AS2156" s="17">
        <f t="shared" ca="1" si="588"/>
        <v>210</v>
      </c>
      <c r="AT2156" s="17" t="str">
        <f t="shared" ca="1" si="591"/>
        <v>No</v>
      </c>
      <c r="AU2156" s="17">
        <f t="shared" si="589"/>
        <v>0</v>
      </c>
      <c r="AV2156" s="17" t="str">
        <f>+VLOOKUP(B2156,[1]Cruces!S:T,2,0)</f>
        <v>4. Presupuesto de Obra</v>
      </c>
    </row>
    <row r="2157" spans="1:48" hidden="1" x14ac:dyDescent="0.25">
      <c r="A2157" s="17" t="s">
        <v>3989</v>
      </c>
      <c r="B2157" s="17" t="s">
        <v>54</v>
      </c>
      <c r="C2157" s="17">
        <v>0</v>
      </c>
      <c r="D2157" s="17">
        <v>0</v>
      </c>
      <c r="E2157" s="17" t="s">
        <v>55</v>
      </c>
      <c r="F2157" s="17" t="s">
        <v>126</v>
      </c>
      <c r="G2157" s="17" t="s">
        <v>3990</v>
      </c>
      <c r="H2157" s="17">
        <v>0</v>
      </c>
      <c r="I2157" s="17" t="s">
        <v>116</v>
      </c>
      <c r="J2157" s="17" t="s">
        <v>59</v>
      </c>
      <c r="K2157" s="17" t="s">
        <v>3991</v>
      </c>
      <c r="L2157" s="17" t="s">
        <v>129</v>
      </c>
      <c r="M2157" s="17" t="s">
        <v>130</v>
      </c>
      <c r="N2157" s="17" t="s">
        <v>62</v>
      </c>
      <c r="O2157" s="17">
        <v>20201016</v>
      </c>
      <c r="P2157" s="17">
        <v>20201029</v>
      </c>
      <c r="Q2157" s="17">
        <v>9331</v>
      </c>
      <c r="R2157" s="17">
        <v>28236243</v>
      </c>
      <c r="S2157" s="17" t="s">
        <v>100</v>
      </c>
      <c r="T2157" s="17" t="s">
        <v>63</v>
      </c>
      <c r="U2157" s="17" t="s">
        <v>91</v>
      </c>
      <c r="V2157" s="17">
        <f t="shared" si="590"/>
        <v>30</v>
      </c>
      <c r="W2157" s="17">
        <v>30000</v>
      </c>
      <c r="X2157" s="17" t="s">
        <v>64</v>
      </c>
      <c r="Y2157" s="17" t="s">
        <v>65</v>
      </c>
      <c r="Z2157" s="17">
        <v>20201029</v>
      </c>
      <c r="AA2157" s="17" t="s">
        <v>78</v>
      </c>
      <c r="AB2157" s="17">
        <v>1</v>
      </c>
      <c r="AC2157" s="17" t="str">
        <f>IFERROR(VLOOKUP(A2157,[1]Cruces!AJ:AK,2,0),VLOOKUP(CONCATENATE(X2157,AA2157),[1]Cruces!G:H,2,0))</f>
        <v>Solicitud de Obra</v>
      </c>
      <c r="AD2157" s="17">
        <f t="shared" si="576"/>
        <v>16</v>
      </c>
      <c r="AE2157" s="17">
        <f t="shared" si="577"/>
        <v>10</v>
      </c>
      <c r="AF2157" s="17">
        <f t="shared" si="578"/>
        <v>2020</v>
      </c>
      <c r="AG2157" s="17" t="str">
        <f>IFERROR(VLOOKUP(MID(A2157,2,4)*1,[1]Cruces!K:L,2,0),"Verificar")</f>
        <v>Guajira</v>
      </c>
      <c r="AH2157" s="17">
        <f t="shared" ca="1" si="579"/>
        <v>40</v>
      </c>
      <c r="AI2157" s="17" t="str">
        <f>IFERROR(VLOOKUP(U2157,[1]Cruces!$O$1:$P$6,2,0),"Sin Orden")</f>
        <v>Resuelta</v>
      </c>
      <c r="AJ2157" s="17">
        <f t="shared" si="580"/>
        <v>29</v>
      </c>
      <c r="AK2157" s="17">
        <f t="shared" si="581"/>
        <v>10</v>
      </c>
      <c r="AL2157" s="17">
        <f t="shared" si="582"/>
        <v>2020</v>
      </c>
      <c r="AM2157" s="17">
        <f t="shared" ca="1" si="583"/>
        <v>27</v>
      </c>
      <c r="AN2157" s="18" t="str">
        <f>IFERROR(VLOOKUP(R2157*1,'[1]Ordenes de Servicio'!G:K,5,0),"No Cruza")</f>
        <v>No Cruza</v>
      </c>
      <c r="AO2157" s="17">
        <f t="shared" ca="1" si="584"/>
        <v>13</v>
      </c>
      <c r="AP2157" s="17">
        <f t="shared" si="585"/>
        <v>29</v>
      </c>
      <c r="AQ2157" s="17">
        <f t="shared" si="586"/>
        <v>10</v>
      </c>
      <c r="AR2157" s="17">
        <f t="shared" si="587"/>
        <v>2020</v>
      </c>
      <c r="AS2157" s="17">
        <f t="shared" ca="1" si="588"/>
        <v>27</v>
      </c>
      <c r="AT2157" s="17" t="str">
        <f t="shared" ca="1" si="591"/>
        <v>No</v>
      </c>
      <c r="AU2157" s="17">
        <f t="shared" si="589"/>
        <v>0</v>
      </c>
      <c r="AV2157" s="17" t="str">
        <f>+VLOOKUP(B2157,[1]Cruces!S:T,2,0)</f>
        <v>4. Presupuesto de Obra</v>
      </c>
    </row>
    <row r="2158" spans="1:48" hidden="1" x14ac:dyDescent="0.25">
      <c r="A2158" s="17" t="s">
        <v>3992</v>
      </c>
      <c r="B2158" s="17" t="s">
        <v>54</v>
      </c>
      <c r="C2158" s="17">
        <v>0</v>
      </c>
      <c r="D2158" s="17">
        <v>0</v>
      </c>
      <c r="E2158" s="17" t="s">
        <v>55</v>
      </c>
      <c r="F2158" s="17" t="s">
        <v>232</v>
      </c>
      <c r="G2158" s="17" t="s">
        <v>3993</v>
      </c>
      <c r="H2158" s="17">
        <v>0</v>
      </c>
      <c r="I2158" s="17" t="s">
        <v>71</v>
      </c>
      <c r="J2158" s="17" t="s">
        <v>59</v>
      </c>
      <c r="K2158" s="17" t="s">
        <v>3994</v>
      </c>
      <c r="L2158" s="17" t="s">
        <v>111</v>
      </c>
      <c r="M2158" s="17" t="s">
        <v>112</v>
      </c>
      <c r="N2158" s="17" t="s">
        <v>62</v>
      </c>
      <c r="O2158" s="17">
        <v>20181226</v>
      </c>
      <c r="P2158" s="17">
        <v>20190114</v>
      </c>
      <c r="Q2158" s="17">
        <v>1210</v>
      </c>
      <c r="R2158" s="17">
        <v>25844630</v>
      </c>
      <c r="S2158" s="17" t="s">
        <v>100</v>
      </c>
      <c r="T2158" s="17" t="s">
        <v>63</v>
      </c>
      <c r="U2158" s="17" t="s">
        <v>91</v>
      </c>
      <c r="V2158" s="17">
        <f t="shared" si="590"/>
        <v>25</v>
      </c>
      <c r="W2158" s="17">
        <v>25000</v>
      </c>
      <c r="X2158" s="17" t="s">
        <v>64</v>
      </c>
      <c r="Y2158" s="17" t="s">
        <v>65</v>
      </c>
      <c r="Z2158" s="17">
        <v>20190114</v>
      </c>
      <c r="AA2158" s="17" t="s">
        <v>78</v>
      </c>
      <c r="AB2158" s="17">
        <v>1</v>
      </c>
      <c r="AC2158" s="17" t="str">
        <f>IFERROR(VLOOKUP(A2158,[1]Cruces!AJ:AK,2,0),VLOOKUP(CONCATENATE(X2158,AA2158),[1]Cruces!G:H,2,0))</f>
        <v>Solicitud de Obra</v>
      </c>
      <c r="AD2158" s="17">
        <f t="shared" ref="AD2158:AD2214" si="592">MID(O2158,7,2)*1</f>
        <v>26</v>
      </c>
      <c r="AE2158" s="17">
        <f t="shared" ref="AE2158:AE2214" si="593">MID(O2158,5,2)*1</f>
        <v>12</v>
      </c>
      <c r="AF2158" s="17">
        <f t="shared" ref="AF2158:AF2214" si="594">MID(O2158,1,4)*1</f>
        <v>2018</v>
      </c>
      <c r="AG2158" s="17" t="str">
        <f>IFERROR(VLOOKUP(MID(A2158,2,4)*1,[1]Cruces!K:L,2,0),"Verificar")</f>
        <v>Atlántico Sur</v>
      </c>
      <c r="AH2158" s="17">
        <f t="shared" ref="AH2158:AH2214" ca="1" si="595">TODAY()-DATE(AF2158,AE2158,AD2158)</f>
        <v>700</v>
      </c>
      <c r="AI2158" s="17" t="str">
        <f>IFERROR(VLOOKUP(U2158,[1]Cruces!$O$1:$P$6,2,0),"Sin Orden")</f>
        <v>Resuelta</v>
      </c>
      <c r="AJ2158" s="17">
        <f t="shared" ref="AJ2158:AJ2214" si="596">MID(Z2158,7,2)*1</f>
        <v>14</v>
      </c>
      <c r="AK2158" s="17">
        <f t="shared" ref="AK2158:AK2214" si="597">MID(Z2158,5,2)*1</f>
        <v>1</v>
      </c>
      <c r="AL2158" s="17">
        <f t="shared" ref="AL2158:AL2214" si="598">MID(Z2158,1,4)*1</f>
        <v>2019</v>
      </c>
      <c r="AM2158" s="17">
        <f t="shared" ref="AM2158:AM2214" ca="1" si="599">+TODAY()-DATE(AL2158,AK2158,AJ2158)</f>
        <v>681</v>
      </c>
      <c r="AN2158" s="18" t="str">
        <f>IFERROR(VLOOKUP(R2158*1,'[1]Ordenes de Servicio'!G:K,5,0),"No Cruza")</f>
        <v>No Cruza</v>
      </c>
      <c r="AO2158" s="17">
        <f t="shared" ref="AO2158:AO2214" ca="1" si="600">+IF(AI2158="Resuelta",DATE(AL2158,AK2158,AJ2158)-DATE(AF2158,AE2158,AD2158),TODAY()-DATE(AL2158,AK2158,AJ2158))</f>
        <v>19</v>
      </c>
      <c r="AP2158" s="17">
        <f t="shared" ref="AP2158:AP2214" si="601">MID(P2158,7,2)*1</f>
        <v>14</v>
      </c>
      <c r="AQ2158" s="17">
        <f t="shared" ref="AQ2158:AQ2214" si="602">MID(P2158,5,2)*1</f>
        <v>1</v>
      </c>
      <c r="AR2158" s="17">
        <f t="shared" ref="AR2158:AR2214" si="603">MID(P2158,1,4)*1</f>
        <v>2019</v>
      </c>
      <c r="AS2158" s="17">
        <f t="shared" ref="AS2158:AS2214" ca="1" si="604">+TODAY()-DATE(AR2158,AQ2158,AP2158)</f>
        <v>681</v>
      </c>
      <c r="AT2158" s="17" t="str">
        <f t="shared" ca="1" si="591"/>
        <v>Si</v>
      </c>
      <c r="AU2158" s="17">
        <f t="shared" ref="AU2158:AU2214" si="605">IF(DATE(AL2158,AK2158,AJ2158)-DATE(AR2158,AQ2158,AP2158)&lt;0,DATE(AR2158,AQ2158,AP2158)-DATE(AL2158,AK2158,AJ2158),DATE(AL2158,AK2158,AJ2158)-DATE(AR2158,AQ2158,AP2158))</f>
        <v>0</v>
      </c>
      <c r="AV2158" s="17" t="str">
        <f>+VLOOKUP(B2158,[1]Cruces!S:T,2,0)</f>
        <v>4. Presupuesto de Obra</v>
      </c>
    </row>
    <row r="2159" spans="1:48" x14ac:dyDescent="0.25">
      <c r="A2159" s="17" t="s">
        <v>3995</v>
      </c>
      <c r="B2159" s="17" t="s">
        <v>80</v>
      </c>
      <c r="C2159" s="17">
        <v>0</v>
      </c>
      <c r="D2159" s="17">
        <v>0</v>
      </c>
      <c r="E2159" s="17" t="s">
        <v>55</v>
      </c>
      <c r="F2159" s="17" t="s">
        <v>107</v>
      </c>
      <c r="G2159" s="17" t="s">
        <v>3996</v>
      </c>
      <c r="H2159" s="17">
        <v>3232859031</v>
      </c>
      <c r="I2159" s="17" t="s">
        <v>71</v>
      </c>
      <c r="J2159" s="17" t="s">
        <v>59</v>
      </c>
      <c r="K2159" s="17" t="s">
        <v>97</v>
      </c>
      <c r="L2159" s="17" t="s">
        <v>325</v>
      </c>
      <c r="M2159" s="17" t="s">
        <v>326</v>
      </c>
      <c r="N2159" s="17" t="s">
        <v>87</v>
      </c>
      <c r="O2159" s="17">
        <v>20190114</v>
      </c>
      <c r="P2159" s="17">
        <v>20190902</v>
      </c>
      <c r="Q2159" s="17">
        <v>1110</v>
      </c>
      <c r="R2159" s="17">
        <v>26545880</v>
      </c>
      <c r="S2159" s="17" t="s">
        <v>76</v>
      </c>
      <c r="T2159" s="17" t="s">
        <v>63</v>
      </c>
      <c r="U2159" s="17" t="s">
        <v>88</v>
      </c>
      <c r="V2159" s="17">
        <f t="shared" ref="V2159:V2215" si="606">+W2159/1000</f>
        <v>630</v>
      </c>
      <c r="W2159" s="17">
        <v>630000</v>
      </c>
      <c r="X2159" s="17" t="s">
        <v>64</v>
      </c>
      <c r="Y2159" s="17" t="s">
        <v>80</v>
      </c>
      <c r="Z2159" s="17">
        <v>20190902</v>
      </c>
      <c r="AA2159" s="17" t="s">
        <v>137</v>
      </c>
      <c r="AB2159" s="17">
        <v>1</v>
      </c>
      <c r="AC2159" s="17" t="str">
        <f>IFERROR(VLOOKUP(A2159,[1]Cruces!AJ:AK,2,0),VLOOKUP(CONCATENATE(X2159,AA2159),[1]Cruces!G:H,2,0))</f>
        <v>Solicitud de Obra</v>
      </c>
      <c r="AD2159" s="17">
        <f t="shared" si="592"/>
        <v>14</v>
      </c>
      <c r="AE2159" s="17">
        <f t="shared" si="593"/>
        <v>1</v>
      </c>
      <c r="AF2159" s="17">
        <f t="shared" si="594"/>
        <v>2019</v>
      </c>
      <c r="AG2159" s="17" t="str">
        <f>IFERROR(VLOOKUP(MID(A2159,2,4)*1,[1]Cruces!K:L,2,0),"Verificar")</f>
        <v>Atlántico Norte</v>
      </c>
      <c r="AH2159" s="17">
        <f t="shared" ca="1" si="595"/>
        <v>681</v>
      </c>
      <c r="AI2159" s="17" t="str">
        <f>IFERROR(VLOOKUP(U2159,[1]Cruces!$O$1:$P$6,2,0),"Sin Orden")</f>
        <v>Resuelta</v>
      </c>
      <c r="AJ2159" s="17">
        <f t="shared" si="596"/>
        <v>2</v>
      </c>
      <c r="AK2159" s="17">
        <f t="shared" si="597"/>
        <v>9</v>
      </c>
      <c r="AL2159" s="17">
        <f t="shared" si="598"/>
        <v>2019</v>
      </c>
      <c r="AM2159" s="17">
        <f t="shared" ca="1" si="599"/>
        <v>450</v>
      </c>
      <c r="AN2159" s="18" t="str">
        <f>IFERROR(VLOOKUP(R2159*1,'[1]Ordenes de Servicio'!G:K,5,0),"No Cruza")</f>
        <v>No Cruza</v>
      </c>
      <c r="AO2159" s="17">
        <f t="shared" ca="1" si="600"/>
        <v>231</v>
      </c>
      <c r="AP2159" s="17">
        <f t="shared" si="601"/>
        <v>2</v>
      </c>
      <c r="AQ2159" s="17">
        <f t="shared" si="602"/>
        <v>9</v>
      </c>
      <c r="AR2159" s="17">
        <f t="shared" si="603"/>
        <v>2019</v>
      </c>
      <c r="AS2159" s="17">
        <f t="shared" ca="1" si="604"/>
        <v>450</v>
      </c>
      <c r="AT2159" s="17" t="str">
        <f t="shared" ref="AT2159:AT2215" ca="1" si="607">IF(AS2159&gt;359,"Si","No")</f>
        <v>Si</v>
      </c>
      <c r="AU2159" s="17">
        <f t="shared" si="605"/>
        <v>0</v>
      </c>
      <c r="AV2159" s="17" t="str">
        <f>+VLOOKUP(B2159,[1]Cruces!S:T,2,0)</f>
        <v>8. Puesta en Servicio</v>
      </c>
    </row>
    <row r="2160" spans="1:48" hidden="1" x14ac:dyDescent="0.25">
      <c r="A2160" s="17" t="s">
        <v>3997</v>
      </c>
      <c r="B2160" s="17" t="s">
        <v>68</v>
      </c>
      <c r="C2160" s="17">
        <v>1159114</v>
      </c>
      <c r="D2160" s="17">
        <v>10038386</v>
      </c>
      <c r="E2160" s="17" t="s">
        <v>93</v>
      </c>
      <c r="F2160" s="17" t="s">
        <v>81</v>
      </c>
      <c r="G2160" s="17" t="s">
        <v>3998</v>
      </c>
      <c r="H2160" s="17">
        <v>3012526894</v>
      </c>
      <c r="I2160" s="17" t="s">
        <v>71</v>
      </c>
      <c r="J2160" s="17" t="s">
        <v>3999</v>
      </c>
      <c r="K2160" s="17" t="s">
        <v>97</v>
      </c>
      <c r="L2160" s="17" t="s">
        <v>85</v>
      </c>
      <c r="M2160" s="17" t="s">
        <v>86</v>
      </c>
      <c r="N2160" s="17" t="s">
        <v>75</v>
      </c>
      <c r="O2160" s="17">
        <v>20200527</v>
      </c>
      <c r="P2160" s="17">
        <v>20200715</v>
      </c>
      <c r="Q2160" s="17">
        <v>3410</v>
      </c>
      <c r="R2160" s="17">
        <v>28224721</v>
      </c>
      <c r="S2160" s="17" t="s">
        <v>76</v>
      </c>
      <c r="T2160" s="17" t="s">
        <v>63</v>
      </c>
      <c r="U2160" s="17" t="s">
        <v>88</v>
      </c>
      <c r="V2160" s="17">
        <f t="shared" si="606"/>
        <v>45</v>
      </c>
      <c r="W2160" s="17">
        <v>45000</v>
      </c>
      <c r="X2160" s="17" t="s">
        <v>89</v>
      </c>
      <c r="Y2160" s="17" t="s">
        <v>136</v>
      </c>
      <c r="Z2160" s="17">
        <v>20200729</v>
      </c>
      <c r="AA2160" s="17" t="s">
        <v>78</v>
      </c>
      <c r="AB2160" s="17">
        <v>1</v>
      </c>
      <c r="AC2160" s="17" t="str">
        <f>IFERROR(VLOOKUP(A2160,[1]Cruces!AJ:AK,2,0),VLOOKUP(CONCATENATE(X2160,AA2160),[1]Cruces!G:H,2,0))</f>
        <v>Solicitud de Obra</v>
      </c>
      <c r="AD2160" s="17">
        <f t="shared" si="592"/>
        <v>27</v>
      </c>
      <c r="AE2160" s="17">
        <f t="shared" si="593"/>
        <v>5</v>
      </c>
      <c r="AF2160" s="17">
        <f t="shared" si="594"/>
        <v>2020</v>
      </c>
      <c r="AG2160" s="17" t="str">
        <f>IFERROR(VLOOKUP(MID(A2160,2,4)*1,[1]Cruces!K:L,2,0),"Verificar")</f>
        <v>Magdalena</v>
      </c>
      <c r="AH2160" s="17">
        <f t="shared" ca="1" si="595"/>
        <v>182</v>
      </c>
      <c r="AI2160" s="17" t="str">
        <f>IFERROR(VLOOKUP(U2160,[1]Cruces!$O$1:$P$6,2,0),"Sin Orden")</f>
        <v>Resuelta</v>
      </c>
      <c r="AJ2160" s="17">
        <f t="shared" si="596"/>
        <v>29</v>
      </c>
      <c r="AK2160" s="17">
        <f t="shared" si="597"/>
        <v>7</v>
      </c>
      <c r="AL2160" s="17">
        <f t="shared" si="598"/>
        <v>2020</v>
      </c>
      <c r="AM2160" s="17">
        <f t="shared" ca="1" si="599"/>
        <v>119</v>
      </c>
      <c r="AN2160" s="18">
        <f>IFERROR(VLOOKUP(R2160*1,'[1]Ordenes de Servicio'!G:K,5,0),"No Cruza")</f>
        <v>44113</v>
      </c>
      <c r="AO2160" s="17">
        <f t="shared" ca="1" si="600"/>
        <v>63</v>
      </c>
      <c r="AP2160" s="17">
        <f t="shared" si="601"/>
        <v>15</v>
      </c>
      <c r="AQ2160" s="17">
        <f t="shared" si="602"/>
        <v>7</v>
      </c>
      <c r="AR2160" s="17">
        <f t="shared" si="603"/>
        <v>2020</v>
      </c>
      <c r="AS2160" s="17">
        <f t="shared" ca="1" si="604"/>
        <v>133</v>
      </c>
      <c r="AT2160" s="17" t="str">
        <f t="shared" ca="1" si="607"/>
        <v>No</v>
      </c>
      <c r="AU2160" s="17">
        <f t="shared" si="605"/>
        <v>14</v>
      </c>
      <c r="AV2160" s="17" t="str">
        <f>+VLOOKUP(B2160,[1]Cruces!S:T,2,0)</f>
        <v>5. Consultoría / Adjudicación</v>
      </c>
    </row>
    <row r="2161" spans="1:48" hidden="1" x14ac:dyDescent="0.25">
      <c r="A2161" s="17" t="s">
        <v>4000</v>
      </c>
      <c r="B2161" s="17" t="s">
        <v>68</v>
      </c>
      <c r="C2161" s="17">
        <v>0</v>
      </c>
      <c r="D2161" s="17">
        <v>0</v>
      </c>
      <c r="E2161" s="17" t="s">
        <v>55</v>
      </c>
      <c r="F2161" s="17" t="s">
        <v>56</v>
      </c>
      <c r="G2161" s="17" t="s">
        <v>551</v>
      </c>
      <c r="H2161" s="17">
        <v>0</v>
      </c>
      <c r="I2161" s="17" t="s">
        <v>552</v>
      </c>
      <c r="J2161" s="17" t="s">
        <v>59</v>
      </c>
      <c r="K2161" s="17" t="s">
        <v>97</v>
      </c>
      <c r="L2161" s="17" t="s">
        <v>117</v>
      </c>
      <c r="M2161" s="17" t="s">
        <v>118</v>
      </c>
      <c r="N2161" s="17" t="s">
        <v>75</v>
      </c>
      <c r="O2161" s="17">
        <v>20191008</v>
      </c>
      <c r="P2161" s="17">
        <v>20200617</v>
      </c>
      <c r="Q2161" s="17">
        <v>9530</v>
      </c>
      <c r="R2161" s="17">
        <v>27768379</v>
      </c>
      <c r="S2161" s="17" t="s">
        <v>76</v>
      </c>
      <c r="T2161" s="17" t="s">
        <v>63</v>
      </c>
      <c r="U2161" s="17" t="s">
        <v>91</v>
      </c>
      <c r="V2161" s="17">
        <f t="shared" si="606"/>
        <v>45</v>
      </c>
      <c r="W2161" s="17">
        <v>45000</v>
      </c>
      <c r="X2161" s="17" t="s">
        <v>64</v>
      </c>
      <c r="Y2161" s="17" t="s">
        <v>136</v>
      </c>
      <c r="Z2161" s="17">
        <v>20200716</v>
      </c>
      <c r="AA2161" s="17" t="s">
        <v>78</v>
      </c>
      <c r="AB2161" s="17">
        <v>1</v>
      </c>
      <c r="AC2161" s="17" t="str">
        <f>IFERROR(VLOOKUP(A2161,[1]Cruces!AJ:AK,2,0),VLOOKUP(CONCATENATE(X2161,AA2161),[1]Cruces!G:H,2,0))</f>
        <v>Solicitud de Obra</v>
      </c>
      <c r="AD2161" s="17">
        <f t="shared" si="592"/>
        <v>8</v>
      </c>
      <c r="AE2161" s="17">
        <f t="shared" si="593"/>
        <v>10</v>
      </c>
      <c r="AF2161" s="17">
        <f t="shared" si="594"/>
        <v>2019</v>
      </c>
      <c r="AG2161" s="17" t="str">
        <f>IFERROR(VLOOKUP(MID(A2161,2,4)*1,[1]Cruces!K:L,2,0),"Verificar")</f>
        <v>Atlántico Norte</v>
      </c>
      <c r="AH2161" s="17">
        <f t="shared" ca="1" si="595"/>
        <v>414</v>
      </c>
      <c r="AI2161" s="17" t="str">
        <f>IFERROR(VLOOKUP(U2161,[1]Cruces!$O$1:$P$6,2,0),"Sin Orden")</f>
        <v>Resuelta</v>
      </c>
      <c r="AJ2161" s="17">
        <f t="shared" si="596"/>
        <v>16</v>
      </c>
      <c r="AK2161" s="17">
        <f t="shared" si="597"/>
        <v>7</v>
      </c>
      <c r="AL2161" s="17">
        <f t="shared" si="598"/>
        <v>2020</v>
      </c>
      <c r="AM2161" s="17">
        <f t="shared" ca="1" si="599"/>
        <v>132</v>
      </c>
      <c r="AN2161" s="18">
        <f>IFERROR(VLOOKUP(R2161*1,'[1]Ordenes de Servicio'!G:K,5,0),"No Cruza")</f>
        <v>44019</v>
      </c>
      <c r="AO2161" s="17">
        <f t="shared" ca="1" si="600"/>
        <v>282</v>
      </c>
      <c r="AP2161" s="17">
        <f t="shared" si="601"/>
        <v>17</v>
      </c>
      <c r="AQ2161" s="17">
        <f t="shared" si="602"/>
        <v>6</v>
      </c>
      <c r="AR2161" s="17">
        <f t="shared" si="603"/>
        <v>2020</v>
      </c>
      <c r="AS2161" s="17">
        <f t="shared" ca="1" si="604"/>
        <v>161</v>
      </c>
      <c r="AT2161" s="17" t="str">
        <f t="shared" ca="1" si="607"/>
        <v>No</v>
      </c>
      <c r="AU2161" s="17">
        <f t="shared" si="605"/>
        <v>29</v>
      </c>
      <c r="AV2161" s="17" t="str">
        <f>+VLOOKUP(B2161,[1]Cruces!S:T,2,0)</f>
        <v>5. Consultoría / Adjudicación</v>
      </c>
    </row>
    <row r="2162" spans="1:48" hidden="1" x14ac:dyDescent="0.25">
      <c r="A2162" s="17" t="s">
        <v>4001</v>
      </c>
      <c r="B2162" s="17" t="s">
        <v>54</v>
      </c>
      <c r="C2162" s="17">
        <v>0</v>
      </c>
      <c r="D2162" s="17">
        <v>0</v>
      </c>
      <c r="E2162" s="17" t="s">
        <v>55</v>
      </c>
      <c r="F2162" s="17" t="s">
        <v>69</v>
      </c>
      <c r="G2162" s="17" t="s">
        <v>500</v>
      </c>
      <c r="H2162" s="17">
        <v>3219982531</v>
      </c>
      <c r="I2162" s="17" t="s">
        <v>182</v>
      </c>
      <c r="J2162" s="17" t="s">
        <v>59</v>
      </c>
      <c r="K2162" s="17" t="s">
        <v>97</v>
      </c>
      <c r="L2162" s="17" t="s">
        <v>501</v>
      </c>
      <c r="M2162" s="17" t="s">
        <v>502</v>
      </c>
      <c r="N2162" s="17" t="s">
        <v>62</v>
      </c>
      <c r="O2162" s="17">
        <v>20200930</v>
      </c>
      <c r="P2162" s="17">
        <v>20201027</v>
      </c>
      <c r="Q2162" s="17">
        <v>1150</v>
      </c>
      <c r="R2162" s="17">
        <v>28255641</v>
      </c>
      <c r="S2162" s="17" t="s">
        <v>100</v>
      </c>
      <c r="T2162" s="17" t="s">
        <v>63</v>
      </c>
      <c r="U2162" s="17" t="s">
        <v>91</v>
      </c>
      <c r="V2162" s="17">
        <f t="shared" si="606"/>
        <v>10</v>
      </c>
      <c r="W2162" s="17">
        <v>10000</v>
      </c>
      <c r="X2162" s="17" t="s">
        <v>64</v>
      </c>
      <c r="Y2162" s="17" t="s">
        <v>65</v>
      </c>
      <c r="Z2162" s="17">
        <v>20201027</v>
      </c>
      <c r="AA2162" s="17" t="s">
        <v>78</v>
      </c>
      <c r="AB2162" s="17">
        <v>1</v>
      </c>
      <c r="AC2162" s="17" t="str">
        <f>IFERROR(VLOOKUP(A2162,[1]Cruces!AJ:AK,2,0),VLOOKUP(CONCATENATE(X2162,AA2162),[1]Cruces!G:H,2,0))</f>
        <v>Solicitud de Obra</v>
      </c>
      <c r="AD2162" s="17">
        <f t="shared" si="592"/>
        <v>30</v>
      </c>
      <c r="AE2162" s="17">
        <f t="shared" si="593"/>
        <v>9</v>
      </c>
      <c r="AF2162" s="17">
        <f t="shared" si="594"/>
        <v>2020</v>
      </c>
      <c r="AG2162" s="17" t="str">
        <f>IFERROR(VLOOKUP(MID(A2162,2,4)*1,[1]Cruces!K:L,2,0),"Verificar")</f>
        <v>Atlántico Norte</v>
      </c>
      <c r="AH2162" s="17">
        <f t="shared" ca="1" si="595"/>
        <v>56</v>
      </c>
      <c r="AI2162" s="17" t="str">
        <f>IFERROR(VLOOKUP(U2162,[1]Cruces!$O$1:$P$6,2,0),"Sin Orden")</f>
        <v>Resuelta</v>
      </c>
      <c r="AJ2162" s="17">
        <f t="shared" si="596"/>
        <v>27</v>
      </c>
      <c r="AK2162" s="17">
        <f t="shared" si="597"/>
        <v>10</v>
      </c>
      <c r="AL2162" s="17">
        <f t="shared" si="598"/>
        <v>2020</v>
      </c>
      <c r="AM2162" s="17">
        <f t="shared" ca="1" si="599"/>
        <v>29</v>
      </c>
      <c r="AN2162" s="18" t="str">
        <f>IFERROR(VLOOKUP(R2162*1,'[1]Ordenes de Servicio'!G:K,5,0),"No Cruza")</f>
        <v>No Cruza</v>
      </c>
      <c r="AO2162" s="17">
        <f t="shared" ca="1" si="600"/>
        <v>27</v>
      </c>
      <c r="AP2162" s="17">
        <f t="shared" si="601"/>
        <v>27</v>
      </c>
      <c r="AQ2162" s="17">
        <f t="shared" si="602"/>
        <v>10</v>
      </c>
      <c r="AR2162" s="17">
        <f t="shared" si="603"/>
        <v>2020</v>
      </c>
      <c r="AS2162" s="17">
        <f t="shared" ca="1" si="604"/>
        <v>29</v>
      </c>
      <c r="AT2162" s="17" t="str">
        <f t="shared" ca="1" si="607"/>
        <v>No</v>
      </c>
      <c r="AU2162" s="17">
        <f t="shared" si="605"/>
        <v>0</v>
      </c>
      <c r="AV2162" s="17" t="str">
        <f>+VLOOKUP(B2162,[1]Cruces!S:T,2,0)</f>
        <v>4. Presupuesto de Obra</v>
      </c>
    </row>
    <row r="2163" spans="1:48" x14ac:dyDescent="0.25">
      <c r="A2163" s="17" t="s">
        <v>4002</v>
      </c>
      <c r="B2163" s="17" t="s">
        <v>80</v>
      </c>
      <c r="C2163" s="17">
        <v>0</v>
      </c>
      <c r="D2163" s="17">
        <v>0</v>
      </c>
      <c r="E2163" s="17" t="s">
        <v>55</v>
      </c>
      <c r="F2163" s="17" t="s">
        <v>232</v>
      </c>
      <c r="G2163" s="17" t="s">
        <v>4003</v>
      </c>
      <c r="H2163" s="17">
        <v>0</v>
      </c>
      <c r="I2163" s="17" t="s">
        <v>116</v>
      </c>
      <c r="J2163" s="17" t="s">
        <v>59</v>
      </c>
      <c r="K2163" s="17" t="s">
        <v>97</v>
      </c>
      <c r="L2163" s="17" t="s">
        <v>111</v>
      </c>
      <c r="M2163" s="17" t="s">
        <v>112</v>
      </c>
      <c r="N2163" s="17" t="s">
        <v>87</v>
      </c>
      <c r="O2163" s="17">
        <v>20161007</v>
      </c>
      <c r="P2163" s="17">
        <v>20161129</v>
      </c>
      <c r="Q2163" s="17">
        <v>1220</v>
      </c>
      <c r="R2163" s="17">
        <v>23283658</v>
      </c>
      <c r="S2163" s="17" t="s">
        <v>76</v>
      </c>
      <c r="T2163" s="17" t="s">
        <v>63</v>
      </c>
      <c r="U2163" s="17" t="s">
        <v>91</v>
      </c>
      <c r="V2163" s="17">
        <f t="shared" si="606"/>
        <v>112.5</v>
      </c>
      <c r="W2163" s="17">
        <v>112500</v>
      </c>
      <c r="X2163" s="17" t="s">
        <v>64</v>
      </c>
      <c r="Y2163" s="17" t="s">
        <v>150</v>
      </c>
      <c r="Z2163" s="17">
        <v>20191226</v>
      </c>
      <c r="AA2163" s="17" t="s">
        <v>101</v>
      </c>
      <c r="AB2163" s="17">
        <v>1</v>
      </c>
      <c r="AC2163" s="17" t="str">
        <f>IFERROR(VLOOKUP(A2163,[1]Cruces!AJ:AK,2,0),VLOOKUP(CONCATENATE(X2163,AA2163),[1]Cruces!G:H,2,0))</f>
        <v>Solicitud de Obra</v>
      </c>
      <c r="AD2163" s="17">
        <f t="shared" si="592"/>
        <v>7</v>
      </c>
      <c r="AE2163" s="17">
        <f t="shared" si="593"/>
        <v>10</v>
      </c>
      <c r="AF2163" s="17">
        <f t="shared" si="594"/>
        <v>2016</v>
      </c>
      <c r="AG2163" s="17" t="str">
        <f>IFERROR(VLOOKUP(MID(A2163,2,4)*1,[1]Cruces!K:L,2,0),"Verificar")</f>
        <v>Atlántico Sur</v>
      </c>
      <c r="AH2163" s="17">
        <f t="shared" ca="1" si="595"/>
        <v>1510</v>
      </c>
      <c r="AI2163" s="17" t="str">
        <f>IFERROR(VLOOKUP(U2163,[1]Cruces!$O$1:$P$6,2,0),"Sin Orden")</f>
        <v>Resuelta</v>
      </c>
      <c r="AJ2163" s="17">
        <f t="shared" si="596"/>
        <v>26</v>
      </c>
      <c r="AK2163" s="17">
        <f t="shared" si="597"/>
        <v>12</v>
      </c>
      <c r="AL2163" s="17">
        <f t="shared" si="598"/>
        <v>2019</v>
      </c>
      <c r="AM2163" s="17">
        <f t="shared" ca="1" si="599"/>
        <v>335</v>
      </c>
      <c r="AN2163" s="18" t="str">
        <f>IFERROR(VLOOKUP(R2163*1,'[1]Ordenes de Servicio'!G:K,5,0),"No Cruza")</f>
        <v>No Cruza</v>
      </c>
      <c r="AO2163" s="17">
        <f t="shared" ca="1" si="600"/>
        <v>1175</v>
      </c>
      <c r="AP2163" s="17">
        <f t="shared" si="601"/>
        <v>29</v>
      </c>
      <c r="AQ2163" s="17">
        <f t="shared" si="602"/>
        <v>11</v>
      </c>
      <c r="AR2163" s="17">
        <f t="shared" si="603"/>
        <v>2016</v>
      </c>
      <c r="AS2163" s="17">
        <f t="shared" ca="1" si="604"/>
        <v>1457</v>
      </c>
      <c r="AT2163" s="17" t="str">
        <f t="shared" ca="1" si="607"/>
        <v>Si</v>
      </c>
      <c r="AU2163" s="17">
        <f t="shared" si="605"/>
        <v>1122</v>
      </c>
      <c r="AV2163" s="17" t="str">
        <f>+VLOOKUP(B2163,[1]Cruces!S:T,2,0)</f>
        <v>8. Puesta en Servicio</v>
      </c>
    </row>
    <row r="2164" spans="1:48" hidden="1" x14ac:dyDescent="0.25">
      <c r="A2164" s="17" t="s">
        <v>4004</v>
      </c>
      <c r="B2164" s="17" t="s">
        <v>68</v>
      </c>
      <c r="C2164" s="17">
        <v>0</v>
      </c>
      <c r="D2164" s="17">
        <v>0</v>
      </c>
      <c r="E2164" s="17" t="s">
        <v>55</v>
      </c>
      <c r="F2164" s="17" t="s">
        <v>107</v>
      </c>
      <c r="G2164" s="17" t="s">
        <v>4005</v>
      </c>
      <c r="H2164" s="17">
        <v>0</v>
      </c>
      <c r="I2164" s="17" t="s">
        <v>71</v>
      </c>
      <c r="J2164" s="17" t="s">
        <v>59</v>
      </c>
      <c r="K2164" s="17" t="s">
        <v>97</v>
      </c>
      <c r="L2164" s="17" t="s">
        <v>325</v>
      </c>
      <c r="M2164" s="17" t="s">
        <v>326</v>
      </c>
      <c r="N2164" s="17" t="s">
        <v>75</v>
      </c>
      <c r="O2164" s="17">
        <v>20161130</v>
      </c>
      <c r="P2164" s="17">
        <v>20170322</v>
      </c>
      <c r="Q2164" s="17">
        <v>1110</v>
      </c>
      <c r="R2164" s="17">
        <v>23905367</v>
      </c>
      <c r="S2164" s="17" t="s">
        <v>76</v>
      </c>
      <c r="T2164" s="17" t="s">
        <v>63</v>
      </c>
      <c r="U2164" s="17" t="s">
        <v>88</v>
      </c>
      <c r="V2164" s="17">
        <f t="shared" si="606"/>
        <v>630</v>
      </c>
      <c r="W2164" s="17">
        <v>630000</v>
      </c>
      <c r="X2164" s="17" t="s">
        <v>64</v>
      </c>
      <c r="Y2164" s="17" t="s">
        <v>105</v>
      </c>
      <c r="Z2164" s="17">
        <v>20190712</v>
      </c>
      <c r="AA2164" s="17" t="s">
        <v>137</v>
      </c>
      <c r="AB2164" s="17">
        <v>1</v>
      </c>
      <c r="AC2164" s="17" t="str">
        <f>IFERROR(VLOOKUP(A2164,[1]Cruces!AJ:AK,2,0),VLOOKUP(CONCATENATE(X2164,AA2164),[1]Cruces!G:H,2,0))</f>
        <v>Solicitud de Obra</v>
      </c>
      <c r="AD2164" s="17">
        <f t="shared" si="592"/>
        <v>30</v>
      </c>
      <c r="AE2164" s="17">
        <f t="shared" si="593"/>
        <v>11</v>
      </c>
      <c r="AF2164" s="17">
        <f t="shared" si="594"/>
        <v>2016</v>
      </c>
      <c r="AG2164" s="17" t="str">
        <f>IFERROR(VLOOKUP(MID(A2164,2,4)*1,[1]Cruces!K:L,2,0),"Verificar")</f>
        <v>Atlántico Norte</v>
      </c>
      <c r="AH2164" s="17">
        <f t="shared" ca="1" si="595"/>
        <v>1456</v>
      </c>
      <c r="AI2164" s="17" t="str">
        <f>IFERROR(VLOOKUP(U2164,[1]Cruces!$O$1:$P$6,2,0),"Sin Orden")</f>
        <v>Resuelta</v>
      </c>
      <c r="AJ2164" s="17">
        <f t="shared" si="596"/>
        <v>12</v>
      </c>
      <c r="AK2164" s="17">
        <f t="shared" si="597"/>
        <v>7</v>
      </c>
      <c r="AL2164" s="17">
        <f t="shared" si="598"/>
        <v>2019</v>
      </c>
      <c r="AM2164" s="17">
        <f t="shared" ca="1" si="599"/>
        <v>502</v>
      </c>
      <c r="AN2164" s="18" t="str">
        <f>IFERROR(VLOOKUP(R2164*1,'[1]Ordenes de Servicio'!G:K,5,0),"No Cruza")</f>
        <v>No Cruza</v>
      </c>
      <c r="AO2164" s="17">
        <f t="shared" ca="1" si="600"/>
        <v>954</v>
      </c>
      <c r="AP2164" s="17">
        <f t="shared" si="601"/>
        <v>22</v>
      </c>
      <c r="AQ2164" s="17">
        <f t="shared" si="602"/>
        <v>3</v>
      </c>
      <c r="AR2164" s="17">
        <f t="shared" si="603"/>
        <v>2017</v>
      </c>
      <c r="AS2164" s="17">
        <f t="shared" ca="1" si="604"/>
        <v>1344</v>
      </c>
      <c r="AT2164" s="17" t="str">
        <f t="shared" ca="1" si="607"/>
        <v>Si</v>
      </c>
      <c r="AU2164" s="17">
        <f t="shared" si="605"/>
        <v>842</v>
      </c>
      <c r="AV2164" s="17" t="str">
        <f>+VLOOKUP(B2164,[1]Cruces!S:T,2,0)</f>
        <v>5. Consultoría / Adjudicación</v>
      </c>
    </row>
    <row r="2165" spans="1:48" hidden="1" x14ac:dyDescent="0.25">
      <c r="A2165" s="17" t="s">
        <v>9111</v>
      </c>
      <c r="B2165" s="17" t="s">
        <v>6595</v>
      </c>
      <c r="C2165" s="17">
        <v>0</v>
      </c>
      <c r="D2165" s="17">
        <v>0</v>
      </c>
      <c r="E2165" s="17" t="s">
        <v>55</v>
      </c>
      <c r="F2165" s="17" t="s">
        <v>7082</v>
      </c>
      <c r="G2165" s="17" t="s">
        <v>9112</v>
      </c>
      <c r="H2165" s="17">
        <v>3042006109</v>
      </c>
      <c r="I2165" s="17" t="s">
        <v>71</v>
      </c>
      <c r="J2165" s="17" t="s">
        <v>59</v>
      </c>
      <c r="K2165" s="17" t="s">
        <v>97</v>
      </c>
      <c r="L2165" s="17" t="s">
        <v>9113</v>
      </c>
      <c r="M2165" s="17" t="s">
        <v>55</v>
      </c>
      <c r="N2165" s="17" t="s">
        <v>6600</v>
      </c>
      <c r="O2165" s="17">
        <v>20191217</v>
      </c>
      <c r="P2165" s="17">
        <v>20200129</v>
      </c>
      <c r="Q2165" s="17">
        <v>9510</v>
      </c>
      <c r="R2165" s="17">
        <v>27766891</v>
      </c>
      <c r="S2165" s="17" t="s">
        <v>6601</v>
      </c>
      <c r="T2165" s="17" t="s">
        <v>63</v>
      </c>
      <c r="U2165" s="17" t="s">
        <v>91</v>
      </c>
      <c r="V2165" s="17">
        <f t="shared" si="606"/>
        <v>3</v>
      </c>
      <c r="W2165" s="17">
        <v>3000</v>
      </c>
      <c r="X2165" s="17" t="s">
        <v>7065</v>
      </c>
      <c r="Y2165" s="17" t="s">
        <v>6595</v>
      </c>
      <c r="Z2165" s="17">
        <v>20200129</v>
      </c>
      <c r="AA2165" s="17" t="s">
        <v>1947</v>
      </c>
      <c r="AB2165" s="17">
        <v>1</v>
      </c>
      <c r="AC2165" s="17" t="str">
        <f>IFERROR(VLOOKUP(A2165,[1]Cruces!AJ:AK,2,0),VLOOKUP(CONCATENATE(X2165,AA2165),[1]Cruces!G:H,2,0))</f>
        <v>Solicitud por BT</v>
      </c>
      <c r="AD2165" s="17">
        <f t="shared" si="592"/>
        <v>17</v>
      </c>
      <c r="AE2165" s="17">
        <f t="shared" si="593"/>
        <v>12</v>
      </c>
      <c r="AF2165" s="17">
        <f t="shared" si="594"/>
        <v>2019</v>
      </c>
      <c r="AG2165" s="17" t="str">
        <f>IFERROR(VLOOKUP(MID(A2165,2,4)*1,[1]Cruces!K:L,2,0),"Verificar")</f>
        <v>Atlántico Norte</v>
      </c>
      <c r="AH2165" s="17">
        <f t="shared" ca="1" si="595"/>
        <v>344</v>
      </c>
      <c r="AI2165" s="17" t="str">
        <f>IFERROR(VLOOKUP(U2165,[1]Cruces!$O$1:$P$6,2,0),"Sin Orden")</f>
        <v>Resuelta</v>
      </c>
      <c r="AJ2165" s="17">
        <f t="shared" si="596"/>
        <v>29</v>
      </c>
      <c r="AK2165" s="17">
        <f t="shared" si="597"/>
        <v>1</v>
      </c>
      <c r="AL2165" s="17">
        <f t="shared" si="598"/>
        <v>2020</v>
      </c>
      <c r="AM2165" s="17">
        <f t="shared" ca="1" si="599"/>
        <v>301</v>
      </c>
      <c r="AN2165" s="18" t="str">
        <f>IFERROR(VLOOKUP(R2165*1,'[1]Ordenes de Servicio'!G:K,5,0),"No Cruza")</f>
        <v>No Cruza</v>
      </c>
      <c r="AO2165" s="17">
        <f t="shared" ca="1" si="600"/>
        <v>43</v>
      </c>
      <c r="AP2165" s="17">
        <f t="shared" si="601"/>
        <v>29</v>
      </c>
      <c r="AQ2165" s="17">
        <f t="shared" si="602"/>
        <v>1</v>
      </c>
      <c r="AR2165" s="17">
        <f t="shared" si="603"/>
        <v>2020</v>
      </c>
      <c r="AS2165" s="17">
        <f t="shared" ca="1" si="604"/>
        <v>301</v>
      </c>
      <c r="AT2165" s="17" t="str">
        <f t="shared" ca="1" si="607"/>
        <v>No</v>
      </c>
      <c r="AU2165" s="17">
        <f t="shared" si="605"/>
        <v>0</v>
      </c>
      <c r="AV2165" s="17" t="str">
        <f>+VLOOKUP(B2165,[1]Cruces!S:T,2,0)</f>
        <v>7. Ejecución en Campo OS BT</v>
      </c>
    </row>
    <row r="2166" spans="1:48" hidden="1" x14ac:dyDescent="0.25">
      <c r="A2166" s="17" t="s">
        <v>4006</v>
      </c>
      <c r="B2166" s="17" t="s">
        <v>569</v>
      </c>
      <c r="C2166" s="17">
        <v>0</v>
      </c>
      <c r="D2166" s="17">
        <v>0</v>
      </c>
      <c r="E2166" s="17" t="s">
        <v>55</v>
      </c>
      <c r="F2166" s="17" t="s">
        <v>81</v>
      </c>
      <c r="G2166" s="17" t="s">
        <v>749</v>
      </c>
      <c r="H2166" s="17">
        <v>0</v>
      </c>
      <c r="I2166" s="17" t="s">
        <v>83</v>
      </c>
      <c r="J2166" s="17" t="s">
        <v>59</v>
      </c>
      <c r="K2166" s="17" t="s">
        <v>750</v>
      </c>
      <c r="L2166" s="17" t="s">
        <v>85</v>
      </c>
      <c r="M2166" s="17" t="s">
        <v>86</v>
      </c>
      <c r="N2166" s="17" t="s">
        <v>572</v>
      </c>
      <c r="O2166" s="17">
        <v>20201115</v>
      </c>
      <c r="P2166" s="17">
        <v>20201115</v>
      </c>
      <c r="Q2166" s="17">
        <v>9340</v>
      </c>
      <c r="R2166" s="17">
        <v>0</v>
      </c>
      <c r="S2166" s="17"/>
      <c r="T2166" s="17" t="s">
        <v>63</v>
      </c>
      <c r="U2166" s="17"/>
      <c r="V2166" s="17">
        <f t="shared" si="606"/>
        <v>45</v>
      </c>
      <c r="W2166" s="17">
        <v>45000</v>
      </c>
      <c r="X2166" s="17" t="s">
        <v>64</v>
      </c>
      <c r="Y2166" s="17" t="s">
        <v>569</v>
      </c>
      <c r="Z2166" s="17">
        <v>20201115</v>
      </c>
      <c r="AA2166" s="17" t="s">
        <v>78</v>
      </c>
      <c r="AB2166" s="17">
        <v>1</v>
      </c>
      <c r="AC2166" s="17" t="str">
        <f>IFERROR(VLOOKUP(A2166,[1]Cruces!AJ:AK,2,0),VLOOKUP(CONCATENATE(X2166,AA2166),[1]Cruces!G:H,2,0))</f>
        <v>Solicitud de Obra</v>
      </c>
      <c r="AD2166" s="17">
        <f t="shared" si="592"/>
        <v>15</v>
      </c>
      <c r="AE2166" s="17">
        <f t="shared" si="593"/>
        <v>11</v>
      </c>
      <c r="AF2166" s="17">
        <f t="shared" si="594"/>
        <v>2020</v>
      </c>
      <c r="AG2166" s="17" t="str">
        <f>IFERROR(VLOOKUP(MID(A2166,2,4)*1,[1]Cruces!K:L,2,0),"Verificar")</f>
        <v>Magdalena</v>
      </c>
      <c r="AH2166" s="17">
        <f t="shared" ca="1" si="595"/>
        <v>10</v>
      </c>
      <c r="AI2166" s="17" t="str">
        <f>IFERROR(VLOOKUP(U2166,[1]Cruces!$O$1:$P$6,2,0),"Sin Orden")</f>
        <v>Sin Orden</v>
      </c>
      <c r="AJ2166" s="17">
        <f t="shared" si="596"/>
        <v>15</v>
      </c>
      <c r="AK2166" s="17">
        <f t="shared" si="597"/>
        <v>11</v>
      </c>
      <c r="AL2166" s="17">
        <f t="shared" si="598"/>
        <v>2020</v>
      </c>
      <c r="AM2166" s="17">
        <f t="shared" ca="1" si="599"/>
        <v>10</v>
      </c>
      <c r="AN2166" s="18" t="str">
        <f>IFERROR(VLOOKUP(R2166*1,'[1]Ordenes de Servicio'!G:K,5,0),"No Cruza")</f>
        <v>No Cruza</v>
      </c>
      <c r="AO2166" s="17">
        <f t="shared" ca="1" si="600"/>
        <v>10</v>
      </c>
      <c r="AP2166" s="17">
        <f t="shared" si="601"/>
        <v>15</v>
      </c>
      <c r="AQ2166" s="17">
        <f t="shared" si="602"/>
        <v>11</v>
      </c>
      <c r="AR2166" s="17">
        <f t="shared" si="603"/>
        <v>2020</v>
      </c>
      <c r="AS2166" s="17">
        <f t="shared" ca="1" si="604"/>
        <v>10</v>
      </c>
      <c r="AT2166" s="17" t="str">
        <f t="shared" ca="1" si="607"/>
        <v>No</v>
      </c>
      <c r="AU2166" s="17">
        <f t="shared" si="605"/>
        <v>0</v>
      </c>
      <c r="AV2166" s="17" t="str">
        <f>+VLOOKUP(B2166,[1]Cruces!S:T,2,0)</f>
        <v>1. Solicitud</v>
      </c>
    </row>
    <row r="2167" spans="1:48" hidden="1" x14ac:dyDescent="0.25">
      <c r="A2167" s="17" t="s">
        <v>4007</v>
      </c>
      <c r="B2167" s="17" t="s">
        <v>68</v>
      </c>
      <c r="C2167" s="17">
        <v>0</v>
      </c>
      <c r="D2167" s="17">
        <v>0</v>
      </c>
      <c r="E2167" s="17" t="s">
        <v>55</v>
      </c>
      <c r="F2167" s="17" t="s">
        <v>126</v>
      </c>
      <c r="G2167" s="17" t="s">
        <v>4008</v>
      </c>
      <c r="H2167" s="17">
        <v>3102071340</v>
      </c>
      <c r="I2167" s="17" t="s">
        <v>71</v>
      </c>
      <c r="J2167" s="17" t="s">
        <v>59</v>
      </c>
      <c r="K2167" s="17" t="s">
        <v>4009</v>
      </c>
      <c r="L2167" s="17" t="s">
        <v>4010</v>
      </c>
      <c r="M2167" s="17" t="s">
        <v>4011</v>
      </c>
      <c r="N2167" s="17" t="s">
        <v>75</v>
      </c>
      <c r="O2167" s="17">
        <v>20190910</v>
      </c>
      <c r="P2167" s="17">
        <v>20191218</v>
      </c>
      <c r="Q2167" s="17">
        <v>9331</v>
      </c>
      <c r="R2167" s="17">
        <v>26762015</v>
      </c>
      <c r="S2167" s="17" t="s">
        <v>100</v>
      </c>
      <c r="T2167" s="17" t="s">
        <v>63</v>
      </c>
      <c r="U2167" s="17" t="s">
        <v>91</v>
      </c>
      <c r="V2167" s="17">
        <f t="shared" si="606"/>
        <v>300</v>
      </c>
      <c r="W2167" s="17">
        <v>300000</v>
      </c>
      <c r="X2167" s="17" t="s">
        <v>64</v>
      </c>
      <c r="Y2167" s="17" t="s">
        <v>136</v>
      </c>
      <c r="Z2167" s="17">
        <v>20200206</v>
      </c>
      <c r="AA2167" s="17" t="s">
        <v>78</v>
      </c>
      <c r="AB2167" s="17">
        <v>1</v>
      </c>
      <c r="AC2167" s="17" t="str">
        <f>IFERROR(VLOOKUP(A2167,[1]Cruces!AJ:AK,2,0),VLOOKUP(CONCATENATE(X2167,AA2167),[1]Cruces!G:H,2,0))</f>
        <v>Solicitud de Obra</v>
      </c>
      <c r="AD2167" s="17">
        <f t="shared" si="592"/>
        <v>10</v>
      </c>
      <c r="AE2167" s="17">
        <f t="shared" si="593"/>
        <v>9</v>
      </c>
      <c r="AF2167" s="17">
        <f t="shared" si="594"/>
        <v>2019</v>
      </c>
      <c r="AG2167" s="17" t="str">
        <f>IFERROR(VLOOKUP(MID(A2167,2,4)*1,[1]Cruces!K:L,2,0),"Verificar")</f>
        <v>Guajira</v>
      </c>
      <c r="AH2167" s="17">
        <f t="shared" ca="1" si="595"/>
        <v>442</v>
      </c>
      <c r="AI2167" s="17" t="str">
        <f>IFERROR(VLOOKUP(U2167,[1]Cruces!$O$1:$P$6,2,0),"Sin Orden")</f>
        <v>Resuelta</v>
      </c>
      <c r="AJ2167" s="17">
        <f t="shared" si="596"/>
        <v>6</v>
      </c>
      <c r="AK2167" s="17">
        <f t="shared" si="597"/>
        <v>2</v>
      </c>
      <c r="AL2167" s="17">
        <f t="shared" si="598"/>
        <v>2020</v>
      </c>
      <c r="AM2167" s="17">
        <f t="shared" ca="1" si="599"/>
        <v>293</v>
      </c>
      <c r="AN2167" s="18" t="str">
        <f>IFERROR(VLOOKUP(R2167*1,'[1]Ordenes de Servicio'!G:K,5,0),"No Cruza")</f>
        <v>No Cruza</v>
      </c>
      <c r="AO2167" s="17">
        <f t="shared" ca="1" si="600"/>
        <v>149</v>
      </c>
      <c r="AP2167" s="17">
        <f t="shared" si="601"/>
        <v>18</v>
      </c>
      <c r="AQ2167" s="17">
        <f t="shared" si="602"/>
        <v>12</v>
      </c>
      <c r="AR2167" s="17">
        <f t="shared" si="603"/>
        <v>2019</v>
      </c>
      <c r="AS2167" s="17">
        <f t="shared" ca="1" si="604"/>
        <v>343</v>
      </c>
      <c r="AT2167" s="17" t="str">
        <f t="shared" ca="1" si="607"/>
        <v>No</v>
      </c>
      <c r="AU2167" s="17">
        <f t="shared" si="605"/>
        <v>50</v>
      </c>
      <c r="AV2167" s="17" t="str">
        <f>+VLOOKUP(B2167,[1]Cruces!S:T,2,0)</f>
        <v>5. Consultoría / Adjudicación</v>
      </c>
    </row>
    <row r="2168" spans="1:48" hidden="1" x14ac:dyDescent="0.25">
      <c r="A2168" s="17" t="s">
        <v>4012</v>
      </c>
      <c r="B2168" s="17" t="s">
        <v>68</v>
      </c>
      <c r="C2168" s="17">
        <v>2729406</v>
      </c>
      <c r="D2168" s="17">
        <v>20080021</v>
      </c>
      <c r="E2168" s="17" t="s">
        <v>93</v>
      </c>
      <c r="F2168" s="17" t="s">
        <v>107</v>
      </c>
      <c r="G2168" s="17" t="s">
        <v>4013</v>
      </c>
      <c r="H2168" s="17">
        <v>3702249</v>
      </c>
      <c r="I2168" s="17" t="s">
        <v>182</v>
      </c>
      <c r="J2168" s="17" t="s">
        <v>4014</v>
      </c>
      <c r="K2168" s="17" t="s">
        <v>97</v>
      </c>
      <c r="L2168" s="17" t="s">
        <v>325</v>
      </c>
      <c r="M2168" s="17" t="s">
        <v>326</v>
      </c>
      <c r="N2168" s="17" t="s">
        <v>75</v>
      </c>
      <c r="O2168" s="17">
        <v>20190219</v>
      </c>
      <c r="P2168" s="17">
        <v>20190318</v>
      </c>
      <c r="Q2168" s="17">
        <v>1110</v>
      </c>
      <c r="R2168" s="17">
        <v>26170441</v>
      </c>
      <c r="S2168" s="17" t="s">
        <v>76</v>
      </c>
      <c r="T2168" s="17" t="s">
        <v>63</v>
      </c>
      <c r="U2168" s="17" t="s">
        <v>88</v>
      </c>
      <c r="V2168" s="17">
        <f t="shared" si="606"/>
        <v>75</v>
      </c>
      <c r="W2168" s="17">
        <v>75000</v>
      </c>
      <c r="X2168" s="17" t="s">
        <v>89</v>
      </c>
      <c r="Y2168" s="17" t="s">
        <v>136</v>
      </c>
      <c r="Z2168" s="17">
        <v>20190327</v>
      </c>
      <c r="AA2168" s="17" t="s">
        <v>78</v>
      </c>
      <c r="AB2168" s="17">
        <v>1</v>
      </c>
      <c r="AC2168" s="17" t="str">
        <f>IFERROR(VLOOKUP(A2168,[1]Cruces!AJ:AK,2,0),VLOOKUP(CONCATENATE(X2168,AA2168),[1]Cruces!G:H,2,0))</f>
        <v>Solicitud de Obra</v>
      </c>
      <c r="AD2168" s="17">
        <f t="shared" si="592"/>
        <v>19</v>
      </c>
      <c r="AE2168" s="17">
        <f t="shared" si="593"/>
        <v>2</v>
      </c>
      <c r="AF2168" s="17">
        <f t="shared" si="594"/>
        <v>2019</v>
      </c>
      <c r="AG2168" s="17" t="str">
        <f>IFERROR(VLOOKUP(MID(A2168,2,4)*1,[1]Cruces!K:L,2,0),"Verificar")</f>
        <v>Atlántico Norte</v>
      </c>
      <c r="AH2168" s="17">
        <f t="shared" ca="1" si="595"/>
        <v>645</v>
      </c>
      <c r="AI2168" s="17" t="str">
        <f>IFERROR(VLOOKUP(U2168,[1]Cruces!$O$1:$P$6,2,0),"Sin Orden")</f>
        <v>Resuelta</v>
      </c>
      <c r="AJ2168" s="17">
        <f t="shared" si="596"/>
        <v>27</v>
      </c>
      <c r="AK2168" s="17">
        <f t="shared" si="597"/>
        <v>3</v>
      </c>
      <c r="AL2168" s="17">
        <f t="shared" si="598"/>
        <v>2019</v>
      </c>
      <c r="AM2168" s="17">
        <f t="shared" ca="1" si="599"/>
        <v>609</v>
      </c>
      <c r="AN2168" s="18" t="str">
        <f>IFERROR(VLOOKUP(R2168*1,'[1]Ordenes de Servicio'!G:K,5,0),"No Cruza")</f>
        <v>No Cruza</v>
      </c>
      <c r="AO2168" s="17">
        <f t="shared" ca="1" si="600"/>
        <v>36</v>
      </c>
      <c r="AP2168" s="17">
        <f t="shared" si="601"/>
        <v>18</v>
      </c>
      <c r="AQ2168" s="17">
        <f t="shared" si="602"/>
        <v>3</v>
      </c>
      <c r="AR2168" s="17">
        <f t="shared" si="603"/>
        <v>2019</v>
      </c>
      <c r="AS2168" s="17">
        <f t="shared" ca="1" si="604"/>
        <v>618</v>
      </c>
      <c r="AT2168" s="17" t="str">
        <f t="shared" ca="1" si="607"/>
        <v>Si</v>
      </c>
      <c r="AU2168" s="17">
        <f t="shared" si="605"/>
        <v>9</v>
      </c>
      <c r="AV2168" s="17" t="str">
        <f>+VLOOKUP(B2168,[1]Cruces!S:T,2,0)</f>
        <v>5. Consultoría / Adjudicación</v>
      </c>
    </row>
    <row r="2169" spans="1:48" hidden="1" x14ac:dyDescent="0.25">
      <c r="A2169" s="17" t="s">
        <v>4015</v>
      </c>
      <c r="B2169" s="17" t="s">
        <v>54</v>
      </c>
      <c r="C2169" s="17">
        <v>0</v>
      </c>
      <c r="D2169" s="17">
        <v>0</v>
      </c>
      <c r="E2169" s="17" t="s">
        <v>55</v>
      </c>
      <c r="F2169" s="17" t="s">
        <v>107</v>
      </c>
      <c r="G2169" s="17" t="s">
        <v>4016</v>
      </c>
      <c r="H2169" s="17">
        <v>0</v>
      </c>
      <c r="I2169" s="17" t="s">
        <v>116</v>
      </c>
      <c r="J2169" s="17" t="s">
        <v>59</v>
      </c>
      <c r="K2169" s="17" t="s">
        <v>97</v>
      </c>
      <c r="L2169" s="17" t="s">
        <v>145</v>
      </c>
      <c r="M2169" s="17" t="s">
        <v>146</v>
      </c>
      <c r="N2169" s="17" t="s">
        <v>62</v>
      </c>
      <c r="O2169" s="17">
        <v>20190415</v>
      </c>
      <c r="P2169" s="17">
        <v>20190429</v>
      </c>
      <c r="Q2169" s="17">
        <v>7542</v>
      </c>
      <c r="R2169" s="17">
        <v>26228880</v>
      </c>
      <c r="S2169" s="17" t="s">
        <v>100</v>
      </c>
      <c r="T2169" s="17" t="s">
        <v>63</v>
      </c>
      <c r="U2169" s="17" t="s">
        <v>91</v>
      </c>
      <c r="V2169" s="17">
        <f t="shared" si="606"/>
        <v>187.5</v>
      </c>
      <c r="W2169" s="17">
        <v>187500</v>
      </c>
      <c r="X2169" s="17" t="s">
        <v>64</v>
      </c>
      <c r="Y2169" s="17" t="s">
        <v>65</v>
      </c>
      <c r="Z2169" s="17">
        <v>20190429</v>
      </c>
      <c r="AA2169" s="17" t="s">
        <v>78</v>
      </c>
      <c r="AB2169" s="17">
        <v>1</v>
      </c>
      <c r="AC2169" s="17" t="str">
        <f>IFERROR(VLOOKUP(A2169,[1]Cruces!AJ:AK,2,0),VLOOKUP(CONCATENATE(X2169,AA2169),[1]Cruces!G:H,2,0))</f>
        <v>Solicitud de Obra</v>
      </c>
      <c r="AD2169" s="17">
        <f t="shared" si="592"/>
        <v>15</v>
      </c>
      <c r="AE2169" s="17">
        <f t="shared" si="593"/>
        <v>4</v>
      </c>
      <c r="AF2169" s="17">
        <f t="shared" si="594"/>
        <v>2019</v>
      </c>
      <c r="AG2169" s="17" t="str">
        <f>IFERROR(VLOOKUP(MID(A2169,2,4)*1,[1]Cruces!K:L,2,0),"Verificar")</f>
        <v>Atlántico Sur</v>
      </c>
      <c r="AH2169" s="17">
        <f t="shared" ca="1" si="595"/>
        <v>590</v>
      </c>
      <c r="AI2169" s="17" t="str">
        <f>IFERROR(VLOOKUP(U2169,[1]Cruces!$O$1:$P$6,2,0),"Sin Orden")</f>
        <v>Resuelta</v>
      </c>
      <c r="AJ2169" s="17">
        <f t="shared" si="596"/>
        <v>29</v>
      </c>
      <c r="AK2169" s="17">
        <f t="shared" si="597"/>
        <v>4</v>
      </c>
      <c r="AL2169" s="17">
        <f t="shared" si="598"/>
        <v>2019</v>
      </c>
      <c r="AM2169" s="17">
        <f t="shared" ca="1" si="599"/>
        <v>576</v>
      </c>
      <c r="AN2169" s="18" t="str">
        <f>IFERROR(VLOOKUP(R2169*1,'[1]Ordenes de Servicio'!G:K,5,0),"No Cruza")</f>
        <v>No Cruza</v>
      </c>
      <c r="AO2169" s="17">
        <f t="shared" ca="1" si="600"/>
        <v>14</v>
      </c>
      <c r="AP2169" s="17">
        <f t="shared" si="601"/>
        <v>29</v>
      </c>
      <c r="AQ2169" s="17">
        <f t="shared" si="602"/>
        <v>4</v>
      </c>
      <c r="AR2169" s="17">
        <f t="shared" si="603"/>
        <v>2019</v>
      </c>
      <c r="AS2169" s="17">
        <f t="shared" ca="1" si="604"/>
        <v>576</v>
      </c>
      <c r="AT2169" s="17" t="str">
        <f t="shared" ca="1" si="607"/>
        <v>Si</v>
      </c>
      <c r="AU2169" s="17">
        <f t="shared" si="605"/>
        <v>0</v>
      </c>
      <c r="AV2169" s="17" t="str">
        <f>+VLOOKUP(B2169,[1]Cruces!S:T,2,0)</f>
        <v>4. Presupuesto de Obra</v>
      </c>
    </row>
    <row r="2170" spans="1:48" hidden="1" x14ac:dyDescent="0.25">
      <c r="A2170" s="17" t="s">
        <v>4017</v>
      </c>
      <c r="B2170" s="17" t="s">
        <v>68</v>
      </c>
      <c r="C2170" s="17">
        <v>0</v>
      </c>
      <c r="D2170" s="17">
        <v>0</v>
      </c>
      <c r="E2170" s="17" t="s">
        <v>55</v>
      </c>
      <c r="F2170" s="17" t="s">
        <v>107</v>
      </c>
      <c r="G2170" s="17" t="s">
        <v>4018</v>
      </c>
      <c r="H2170" s="17">
        <v>3216825086</v>
      </c>
      <c r="I2170" s="17" t="s">
        <v>182</v>
      </c>
      <c r="J2170" s="17" t="s">
        <v>59</v>
      </c>
      <c r="K2170" s="17" t="s">
        <v>97</v>
      </c>
      <c r="L2170" s="17" t="s">
        <v>117</v>
      </c>
      <c r="M2170" s="17" t="s">
        <v>118</v>
      </c>
      <c r="N2170" s="17" t="s">
        <v>75</v>
      </c>
      <c r="O2170" s="17">
        <v>20200129</v>
      </c>
      <c r="P2170" s="17">
        <v>20200313</v>
      </c>
      <c r="Q2170" s="17">
        <v>9350</v>
      </c>
      <c r="R2170" s="17">
        <v>27381085</v>
      </c>
      <c r="S2170" s="17" t="s">
        <v>76</v>
      </c>
      <c r="T2170" s="17" t="s">
        <v>63</v>
      </c>
      <c r="U2170" s="17" t="s">
        <v>77</v>
      </c>
      <c r="V2170" s="17">
        <f t="shared" si="606"/>
        <v>250</v>
      </c>
      <c r="W2170" s="17">
        <v>250000</v>
      </c>
      <c r="X2170" s="17" t="s">
        <v>64</v>
      </c>
      <c r="Y2170" s="17" t="s">
        <v>105</v>
      </c>
      <c r="Z2170" s="17">
        <v>20200505</v>
      </c>
      <c r="AA2170" s="17" t="s">
        <v>101</v>
      </c>
      <c r="AB2170" s="17">
        <v>1</v>
      </c>
      <c r="AC2170" s="17" t="str">
        <f>IFERROR(VLOOKUP(A2170,[1]Cruces!AJ:AK,2,0),VLOOKUP(CONCATENATE(X2170,AA2170),[1]Cruces!G:H,2,0))</f>
        <v>Solicitud de Obra</v>
      </c>
      <c r="AD2170" s="17">
        <f t="shared" si="592"/>
        <v>29</v>
      </c>
      <c r="AE2170" s="17">
        <f t="shared" si="593"/>
        <v>1</v>
      </c>
      <c r="AF2170" s="17">
        <f t="shared" si="594"/>
        <v>2020</v>
      </c>
      <c r="AG2170" s="17" t="str">
        <f>IFERROR(VLOOKUP(MID(A2170,2,4)*1,[1]Cruces!K:L,2,0),"Verificar")</f>
        <v>Magdalena</v>
      </c>
      <c r="AH2170" s="17">
        <f t="shared" ca="1" si="595"/>
        <v>301</v>
      </c>
      <c r="AI2170" s="17" t="str">
        <f>IFERROR(VLOOKUP(U2170,[1]Cruces!$O$1:$P$6,2,0),"Sin Orden")</f>
        <v>Pendiente</v>
      </c>
      <c r="AJ2170" s="17">
        <f t="shared" si="596"/>
        <v>5</v>
      </c>
      <c r="AK2170" s="17">
        <f t="shared" si="597"/>
        <v>5</v>
      </c>
      <c r="AL2170" s="17">
        <f t="shared" si="598"/>
        <v>2020</v>
      </c>
      <c r="AM2170" s="17">
        <f t="shared" ca="1" si="599"/>
        <v>204</v>
      </c>
      <c r="AN2170" s="18">
        <f>IFERROR(VLOOKUP(R2170*1,'[1]Ordenes de Servicio'!G:K,5,0),"No Cruza")</f>
        <v>43950</v>
      </c>
      <c r="AO2170" s="17">
        <f t="shared" ca="1" si="600"/>
        <v>204</v>
      </c>
      <c r="AP2170" s="17">
        <f t="shared" si="601"/>
        <v>13</v>
      </c>
      <c r="AQ2170" s="17">
        <f t="shared" si="602"/>
        <v>3</v>
      </c>
      <c r="AR2170" s="17">
        <f t="shared" si="603"/>
        <v>2020</v>
      </c>
      <c r="AS2170" s="17">
        <f t="shared" ca="1" si="604"/>
        <v>257</v>
      </c>
      <c r="AT2170" s="17" t="str">
        <f t="shared" ca="1" si="607"/>
        <v>No</v>
      </c>
      <c r="AU2170" s="17">
        <f t="shared" si="605"/>
        <v>53</v>
      </c>
      <c r="AV2170" s="17" t="str">
        <f>+VLOOKUP(B2170,[1]Cruces!S:T,2,0)</f>
        <v>5. Consultoría / Adjudicación</v>
      </c>
    </row>
    <row r="2171" spans="1:48" hidden="1" x14ac:dyDescent="0.25">
      <c r="A2171" s="17" t="s">
        <v>4019</v>
      </c>
      <c r="B2171" s="17" t="s">
        <v>68</v>
      </c>
      <c r="C2171" s="17">
        <v>0</v>
      </c>
      <c r="D2171" s="17">
        <v>0</v>
      </c>
      <c r="E2171" s="17" t="s">
        <v>55</v>
      </c>
      <c r="F2171" s="17" t="s">
        <v>107</v>
      </c>
      <c r="G2171" s="17" t="s">
        <v>4020</v>
      </c>
      <c r="H2171" s="17">
        <v>0</v>
      </c>
      <c r="I2171" s="17" t="s">
        <v>71</v>
      </c>
      <c r="J2171" s="17" t="s">
        <v>59</v>
      </c>
      <c r="K2171" s="17" t="s">
        <v>4021</v>
      </c>
      <c r="L2171" s="17" t="s">
        <v>117</v>
      </c>
      <c r="M2171" s="17" t="s">
        <v>118</v>
      </c>
      <c r="N2171" s="17" t="s">
        <v>75</v>
      </c>
      <c r="O2171" s="17">
        <v>20191127</v>
      </c>
      <c r="P2171" s="17">
        <v>20200320</v>
      </c>
      <c r="Q2171" s="17">
        <v>1110</v>
      </c>
      <c r="R2171" s="17">
        <v>26958987</v>
      </c>
      <c r="S2171" s="17" t="s">
        <v>100</v>
      </c>
      <c r="T2171" s="17" t="s">
        <v>63</v>
      </c>
      <c r="U2171" s="17" t="s">
        <v>91</v>
      </c>
      <c r="V2171" s="17">
        <f t="shared" si="606"/>
        <v>150</v>
      </c>
      <c r="W2171" s="17">
        <v>150000</v>
      </c>
      <c r="X2171" s="17" t="s">
        <v>64</v>
      </c>
      <c r="Y2171" s="17" t="s">
        <v>136</v>
      </c>
      <c r="Z2171" s="17">
        <v>20200324</v>
      </c>
      <c r="AA2171" s="17" t="s">
        <v>137</v>
      </c>
      <c r="AB2171" s="17">
        <v>1</v>
      </c>
      <c r="AC2171" s="17" t="str">
        <f>IFERROR(VLOOKUP(A2171,[1]Cruces!AJ:AK,2,0),VLOOKUP(CONCATENATE(X2171,AA2171),[1]Cruces!G:H,2,0))</f>
        <v>Solicitud de Obra</v>
      </c>
      <c r="AD2171" s="17">
        <f t="shared" si="592"/>
        <v>27</v>
      </c>
      <c r="AE2171" s="17">
        <f t="shared" si="593"/>
        <v>11</v>
      </c>
      <c r="AF2171" s="17">
        <f t="shared" si="594"/>
        <v>2019</v>
      </c>
      <c r="AG2171" s="17" t="str">
        <f>IFERROR(VLOOKUP(MID(A2171,2,4)*1,[1]Cruces!K:L,2,0),"Verificar")</f>
        <v>Atlántico Norte</v>
      </c>
      <c r="AH2171" s="17">
        <f t="shared" ca="1" si="595"/>
        <v>364</v>
      </c>
      <c r="AI2171" s="17" t="str">
        <f>IFERROR(VLOOKUP(U2171,[1]Cruces!$O$1:$P$6,2,0),"Sin Orden")</f>
        <v>Resuelta</v>
      </c>
      <c r="AJ2171" s="17">
        <f t="shared" si="596"/>
        <v>24</v>
      </c>
      <c r="AK2171" s="17">
        <f t="shared" si="597"/>
        <v>3</v>
      </c>
      <c r="AL2171" s="17">
        <f t="shared" si="598"/>
        <v>2020</v>
      </c>
      <c r="AM2171" s="17">
        <f t="shared" ca="1" si="599"/>
        <v>246</v>
      </c>
      <c r="AN2171" s="18" t="str">
        <f>IFERROR(VLOOKUP(R2171*1,'[1]Ordenes de Servicio'!G:K,5,0),"No Cruza")</f>
        <v>No Cruza</v>
      </c>
      <c r="AO2171" s="17">
        <f t="shared" ca="1" si="600"/>
        <v>118</v>
      </c>
      <c r="AP2171" s="17">
        <f t="shared" si="601"/>
        <v>20</v>
      </c>
      <c r="AQ2171" s="17">
        <f t="shared" si="602"/>
        <v>3</v>
      </c>
      <c r="AR2171" s="17">
        <f t="shared" si="603"/>
        <v>2020</v>
      </c>
      <c r="AS2171" s="17">
        <f t="shared" ca="1" si="604"/>
        <v>250</v>
      </c>
      <c r="AT2171" s="17" t="str">
        <f t="shared" ca="1" si="607"/>
        <v>No</v>
      </c>
      <c r="AU2171" s="17">
        <f t="shared" si="605"/>
        <v>4</v>
      </c>
      <c r="AV2171" s="17" t="str">
        <f>+VLOOKUP(B2171,[1]Cruces!S:T,2,0)</f>
        <v>5. Consultoría / Adjudicación</v>
      </c>
    </row>
    <row r="2172" spans="1:48" hidden="1" x14ac:dyDescent="0.25">
      <c r="A2172" s="17" t="s">
        <v>4022</v>
      </c>
      <c r="B2172" s="17" t="s">
        <v>54</v>
      </c>
      <c r="C2172" s="17">
        <v>0</v>
      </c>
      <c r="D2172" s="17">
        <v>0</v>
      </c>
      <c r="E2172" s="17" t="s">
        <v>55</v>
      </c>
      <c r="F2172" s="17" t="s">
        <v>232</v>
      </c>
      <c r="G2172" s="17" t="s">
        <v>4023</v>
      </c>
      <c r="H2172" s="17">
        <v>3685168</v>
      </c>
      <c r="I2172" s="17" t="s">
        <v>71</v>
      </c>
      <c r="J2172" s="17" t="s">
        <v>59</v>
      </c>
      <c r="K2172" s="17" t="s">
        <v>4024</v>
      </c>
      <c r="L2172" s="17" t="s">
        <v>280</v>
      </c>
      <c r="M2172" s="17" t="s">
        <v>281</v>
      </c>
      <c r="N2172" s="17" t="s">
        <v>62</v>
      </c>
      <c r="O2172" s="17">
        <v>20200915</v>
      </c>
      <c r="P2172" s="17">
        <v>20200922</v>
      </c>
      <c r="Q2172" s="17">
        <v>1220</v>
      </c>
      <c r="R2172" s="17">
        <v>28154610</v>
      </c>
      <c r="S2172" s="17" t="s">
        <v>100</v>
      </c>
      <c r="T2172" s="17" t="s">
        <v>63</v>
      </c>
      <c r="U2172" s="17" t="s">
        <v>91</v>
      </c>
      <c r="V2172" s="17">
        <f t="shared" si="606"/>
        <v>200</v>
      </c>
      <c r="W2172" s="17">
        <v>200000</v>
      </c>
      <c r="X2172" s="17" t="s">
        <v>64</v>
      </c>
      <c r="Y2172" s="17" t="s">
        <v>65</v>
      </c>
      <c r="Z2172" s="17">
        <v>20200922</v>
      </c>
      <c r="AA2172" s="17" t="s">
        <v>124</v>
      </c>
      <c r="AB2172" s="17">
        <v>1</v>
      </c>
      <c r="AC2172" s="17" t="str">
        <f>IFERROR(VLOOKUP(A2172,[1]Cruces!AJ:AK,2,0),VLOOKUP(CONCATENATE(X2172,AA2172),[1]Cruces!G:H,2,0))</f>
        <v>Solicitud de Obra</v>
      </c>
      <c r="AD2172" s="17">
        <f t="shared" si="592"/>
        <v>15</v>
      </c>
      <c r="AE2172" s="17">
        <f t="shared" si="593"/>
        <v>9</v>
      </c>
      <c r="AF2172" s="17">
        <f t="shared" si="594"/>
        <v>2020</v>
      </c>
      <c r="AG2172" s="17" t="str">
        <f>IFERROR(VLOOKUP(MID(A2172,2,4)*1,[1]Cruces!K:L,2,0),"Verificar")</f>
        <v>Atlántico Sur</v>
      </c>
      <c r="AH2172" s="17">
        <f t="shared" ca="1" si="595"/>
        <v>71</v>
      </c>
      <c r="AI2172" s="17" t="str">
        <f>IFERROR(VLOOKUP(U2172,[1]Cruces!$O$1:$P$6,2,0),"Sin Orden")</f>
        <v>Resuelta</v>
      </c>
      <c r="AJ2172" s="17">
        <f t="shared" si="596"/>
        <v>22</v>
      </c>
      <c r="AK2172" s="17">
        <f t="shared" si="597"/>
        <v>9</v>
      </c>
      <c r="AL2172" s="17">
        <f t="shared" si="598"/>
        <v>2020</v>
      </c>
      <c r="AM2172" s="17">
        <f t="shared" ca="1" si="599"/>
        <v>64</v>
      </c>
      <c r="AN2172" s="18" t="str">
        <f>IFERROR(VLOOKUP(R2172*1,'[1]Ordenes de Servicio'!G:K,5,0),"No Cruza")</f>
        <v>No Cruza</v>
      </c>
      <c r="AO2172" s="17">
        <f t="shared" ca="1" si="600"/>
        <v>7</v>
      </c>
      <c r="AP2172" s="17">
        <f t="shared" si="601"/>
        <v>22</v>
      </c>
      <c r="AQ2172" s="17">
        <f t="shared" si="602"/>
        <v>9</v>
      </c>
      <c r="AR2172" s="17">
        <f t="shared" si="603"/>
        <v>2020</v>
      </c>
      <c r="AS2172" s="17">
        <f t="shared" ca="1" si="604"/>
        <v>64</v>
      </c>
      <c r="AT2172" s="17" t="str">
        <f t="shared" ca="1" si="607"/>
        <v>No</v>
      </c>
      <c r="AU2172" s="17">
        <f t="shared" si="605"/>
        <v>0</v>
      </c>
      <c r="AV2172" s="17" t="str">
        <f>+VLOOKUP(B2172,[1]Cruces!S:T,2,0)</f>
        <v>4. Presupuesto de Obra</v>
      </c>
    </row>
    <row r="2173" spans="1:48" hidden="1" x14ac:dyDescent="0.25">
      <c r="A2173" s="17" t="s">
        <v>9114</v>
      </c>
      <c r="B2173" s="17" t="s">
        <v>1943</v>
      </c>
      <c r="C2173" s="17">
        <v>0</v>
      </c>
      <c r="D2173" s="17">
        <v>0</v>
      </c>
      <c r="E2173" s="17" t="s">
        <v>55</v>
      </c>
      <c r="F2173" s="17" t="s">
        <v>5366</v>
      </c>
      <c r="G2173" s="17" t="s">
        <v>9115</v>
      </c>
      <c r="H2173" s="17">
        <v>3208513023</v>
      </c>
      <c r="I2173" s="17" t="s">
        <v>71</v>
      </c>
      <c r="J2173" s="17" t="s">
        <v>59</v>
      </c>
      <c r="K2173" s="17" t="s">
        <v>9116</v>
      </c>
      <c r="L2173" s="17" t="s">
        <v>5368</v>
      </c>
      <c r="M2173" s="17" t="s">
        <v>5369</v>
      </c>
      <c r="N2173" s="17" t="s">
        <v>1946</v>
      </c>
      <c r="O2173" s="17">
        <v>20201120</v>
      </c>
      <c r="P2173" s="17">
        <v>20201120</v>
      </c>
      <c r="Q2173" s="17">
        <v>1110</v>
      </c>
      <c r="R2173" s="17">
        <v>28293196</v>
      </c>
      <c r="S2173" s="17" t="s">
        <v>6601</v>
      </c>
      <c r="T2173" s="17" t="s">
        <v>63</v>
      </c>
      <c r="U2173" s="17" t="s">
        <v>640</v>
      </c>
      <c r="V2173" s="17">
        <f t="shared" si="606"/>
        <v>3</v>
      </c>
      <c r="W2173" s="17">
        <v>3000</v>
      </c>
      <c r="X2173" s="17" t="s">
        <v>7065</v>
      </c>
      <c r="Y2173" s="17" t="s">
        <v>150</v>
      </c>
      <c r="Z2173" s="17">
        <v>20201120</v>
      </c>
      <c r="AA2173" s="17" t="s">
        <v>1947</v>
      </c>
      <c r="AB2173" s="17">
        <v>1</v>
      </c>
      <c r="AC2173" s="17" t="str">
        <f>IFERROR(VLOOKUP(A2173,[1]Cruces!AJ:AK,2,0),VLOOKUP(CONCATENATE(X2173,AA2173),[1]Cruces!G:H,2,0))</f>
        <v>Solicitud por BT</v>
      </c>
      <c r="AD2173" s="17">
        <f t="shared" si="592"/>
        <v>20</v>
      </c>
      <c r="AE2173" s="17">
        <f t="shared" si="593"/>
        <v>11</v>
      </c>
      <c r="AF2173" s="17">
        <f t="shared" si="594"/>
        <v>2020</v>
      </c>
      <c r="AG2173" s="17" t="str">
        <f>IFERROR(VLOOKUP(MID(A2173,2,4)*1,[1]Cruces!K:L,2,0),"Verificar")</f>
        <v>Atlántico Norte</v>
      </c>
      <c r="AH2173" s="17">
        <f t="shared" ca="1" si="595"/>
        <v>5</v>
      </c>
      <c r="AI2173" s="17" t="str">
        <f>IFERROR(VLOOKUP(U2173,[1]Cruces!$O$1:$P$6,2,0),"Sin Orden")</f>
        <v>Pendiente</v>
      </c>
      <c r="AJ2173" s="17">
        <f t="shared" si="596"/>
        <v>20</v>
      </c>
      <c r="AK2173" s="17">
        <f t="shared" si="597"/>
        <v>11</v>
      </c>
      <c r="AL2173" s="17">
        <f t="shared" si="598"/>
        <v>2020</v>
      </c>
      <c r="AM2173" s="17">
        <f t="shared" ca="1" si="599"/>
        <v>5</v>
      </c>
      <c r="AN2173" s="18" t="str">
        <f>IFERROR(VLOOKUP(R2173*1,'[1]Ordenes de Servicio'!G:K,5,0),"No Cruza")</f>
        <v>No Cruza</v>
      </c>
      <c r="AO2173" s="17">
        <f t="shared" ca="1" si="600"/>
        <v>5</v>
      </c>
      <c r="AP2173" s="17">
        <f t="shared" si="601"/>
        <v>20</v>
      </c>
      <c r="AQ2173" s="17">
        <f t="shared" si="602"/>
        <v>11</v>
      </c>
      <c r="AR2173" s="17">
        <f t="shared" si="603"/>
        <v>2020</v>
      </c>
      <c r="AS2173" s="17">
        <f t="shared" ca="1" si="604"/>
        <v>5</v>
      </c>
      <c r="AT2173" s="17" t="str">
        <f t="shared" ca="1" si="607"/>
        <v>No</v>
      </c>
      <c r="AU2173" s="17">
        <f t="shared" si="605"/>
        <v>0</v>
      </c>
      <c r="AV2173" s="17" t="str">
        <f>+VLOOKUP(B2173,[1]Cruces!S:T,2,0)</f>
        <v>7. Ejecución en Campo OS BT</v>
      </c>
    </row>
    <row r="2174" spans="1:48" hidden="1" x14ac:dyDescent="0.25">
      <c r="A2174" s="17" t="s">
        <v>4025</v>
      </c>
      <c r="B2174" s="17" t="s">
        <v>54</v>
      </c>
      <c r="C2174" s="17">
        <v>0</v>
      </c>
      <c r="D2174" s="17">
        <v>0</v>
      </c>
      <c r="E2174" s="17" t="s">
        <v>55</v>
      </c>
      <c r="F2174" s="17" t="s">
        <v>107</v>
      </c>
      <c r="G2174" s="17" t="s">
        <v>4026</v>
      </c>
      <c r="H2174" s="17">
        <v>0</v>
      </c>
      <c r="I2174" s="17" t="s">
        <v>71</v>
      </c>
      <c r="J2174" s="17" t="s">
        <v>59</v>
      </c>
      <c r="K2174" s="17" t="s">
        <v>3047</v>
      </c>
      <c r="L2174" s="17" t="s">
        <v>73</v>
      </c>
      <c r="M2174" s="17" t="s">
        <v>74</v>
      </c>
      <c r="N2174" s="17" t="s">
        <v>62</v>
      </c>
      <c r="O2174" s="17">
        <v>20190201</v>
      </c>
      <c r="P2174" s="17">
        <v>20190202</v>
      </c>
      <c r="Q2174" s="17">
        <v>3460</v>
      </c>
      <c r="R2174" s="17">
        <v>25954300</v>
      </c>
      <c r="S2174" s="17" t="s">
        <v>100</v>
      </c>
      <c r="T2174" s="17" t="s">
        <v>63</v>
      </c>
      <c r="U2174" s="17" t="s">
        <v>91</v>
      </c>
      <c r="V2174" s="17">
        <f t="shared" si="606"/>
        <v>10</v>
      </c>
      <c r="W2174" s="17">
        <v>10000</v>
      </c>
      <c r="X2174" s="17" t="s">
        <v>64</v>
      </c>
      <c r="Y2174" s="17" t="s">
        <v>65</v>
      </c>
      <c r="Z2174" s="17">
        <v>20190202</v>
      </c>
      <c r="AA2174" s="17" t="s">
        <v>78</v>
      </c>
      <c r="AB2174" s="17">
        <v>1</v>
      </c>
      <c r="AC2174" s="17" t="str">
        <f>IFERROR(VLOOKUP(A2174,[1]Cruces!AJ:AK,2,0),VLOOKUP(CONCATENATE(X2174,AA2174),[1]Cruces!G:H,2,0))</f>
        <v>Solicitud de Obra</v>
      </c>
      <c r="AD2174" s="17">
        <f t="shared" si="592"/>
        <v>1</v>
      </c>
      <c r="AE2174" s="17">
        <f t="shared" si="593"/>
        <v>2</v>
      </c>
      <c r="AF2174" s="17">
        <f t="shared" si="594"/>
        <v>2019</v>
      </c>
      <c r="AG2174" s="17" t="str">
        <f>IFERROR(VLOOKUP(MID(A2174,2,4)*1,[1]Cruces!K:L,2,0),"Verificar")</f>
        <v>Magdalena</v>
      </c>
      <c r="AH2174" s="17">
        <f t="shared" ca="1" si="595"/>
        <v>663</v>
      </c>
      <c r="AI2174" s="17" t="str">
        <f>IFERROR(VLOOKUP(U2174,[1]Cruces!$O$1:$P$6,2,0),"Sin Orden")</f>
        <v>Resuelta</v>
      </c>
      <c r="AJ2174" s="17">
        <f t="shared" si="596"/>
        <v>2</v>
      </c>
      <c r="AK2174" s="17">
        <f t="shared" si="597"/>
        <v>2</v>
      </c>
      <c r="AL2174" s="17">
        <f t="shared" si="598"/>
        <v>2019</v>
      </c>
      <c r="AM2174" s="17">
        <f t="shared" ca="1" si="599"/>
        <v>662</v>
      </c>
      <c r="AN2174" s="18" t="str">
        <f>IFERROR(VLOOKUP(R2174*1,'[1]Ordenes de Servicio'!G:K,5,0),"No Cruza")</f>
        <v>No Cruza</v>
      </c>
      <c r="AO2174" s="17">
        <f t="shared" ca="1" si="600"/>
        <v>1</v>
      </c>
      <c r="AP2174" s="17">
        <f t="shared" si="601"/>
        <v>2</v>
      </c>
      <c r="AQ2174" s="17">
        <f t="shared" si="602"/>
        <v>2</v>
      </c>
      <c r="AR2174" s="17">
        <f t="shared" si="603"/>
        <v>2019</v>
      </c>
      <c r="AS2174" s="17">
        <f t="shared" ca="1" si="604"/>
        <v>662</v>
      </c>
      <c r="AT2174" s="17" t="str">
        <f t="shared" ca="1" si="607"/>
        <v>Si</v>
      </c>
      <c r="AU2174" s="17">
        <f t="shared" si="605"/>
        <v>0</v>
      </c>
      <c r="AV2174" s="17" t="str">
        <f>+VLOOKUP(B2174,[1]Cruces!S:T,2,0)</f>
        <v>4. Presupuesto de Obra</v>
      </c>
    </row>
    <row r="2175" spans="1:48" hidden="1" x14ac:dyDescent="0.25">
      <c r="A2175" s="17" t="s">
        <v>9117</v>
      </c>
      <c r="B2175" s="17" t="s">
        <v>6595</v>
      </c>
      <c r="C2175" s="17">
        <v>0</v>
      </c>
      <c r="D2175" s="17">
        <v>0</v>
      </c>
      <c r="E2175" s="17" t="s">
        <v>55</v>
      </c>
      <c r="F2175" s="17" t="s">
        <v>3386</v>
      </c>
      <c r="G2175" s="17" t="s">
        <v>9118</v>
      </c>
      <c r="H2175" s="17">
        <v>3002307684</v>
      </c>
      <c r="I2175" s="17" t="s">
        <v>71</v>
      </c>
      <c r="J2175" s="17" t="s">
        <v>59</v>
      </c>
      <c r="K2175" s="17" t="s">
        <v>97</v>
      </c>
      <c r="L2175" s="17" t="s">
        <v>7075</v>
      </c>
      <c r="M2175" s="17" t="s">
        <v>7076</v>
      </c>
      <c r="N2175" s="17" t="s">
        <v>6600</v>
      </c>
      <c r="O2175" s="17">
        <v>20200312</v>
      </c>
      <c r="P2175" s="17">
        <v>20200319</v>
      </c>
      <c r="Q2175" s="17">
        <v>1170</v>
      </c>
      <c r="R2175" s="17">
        <v>27257597</v>
      </c>
      <c r="S2175" s="17" t="s">
        <v>6601</v>
      </c>
      <c r="T2175" s="17" t="s">
        <v>63</v>
      </c>
      <c r="U2175" s="17" t="s">
        <v>91</v>
      </c>
      <c r="V2175" s="17">
        <f t="shared" si="606"/>
        <v>3</v>
      </c>
      <c r="W2175" s="17">
        <v>3000</v>
      </c>
      <c r="X2175" s="17" t="s">
        <v>7065</v>
      </c>
      <c r="Y2175" s="17" t="s">
        <v>6595</v>
      </c>
      <c r="Z2175" s="17">
        <v>20200319</v>
      </c>
      <c r="AA2175" s="17" t="s">
        <v>1947</v>
      </c>
      <c r="AB2175" s="17">
        <v>1</v>
      </c>
      <c r="AC2175" s="17" t="str">
        <f>IFERROR(VLOOKUP(A2175,[1]Cruces!AJ:AK,2,0),VLOOKUP(CONCATENATE(X2175,AA2175),[1]Cruces!G:H,2,0))</f>
        <v>Solicitud por BT</v>
      </c>
      <c r="AD2175" s="17">
        <f t="shared" si="592"/>
        <v>12</v>
      </c>
      <c r="AE2175" s="17">
        <f t="shared" si="593"/>
        <v>3</v>
      </c>
      <c r="AF2175" s="17">
        <f t="shared" si="594"/>
        <v>2020</v>
      </c>
      <c r="AG2175" s="17" t="str">
        <f>IFERROR(VLOOKUP(MID(A2175,2,4)*1,[1]Cruces!K:L,2,0),"Verificar")</f>
        <v>Atlántico Norte</v>
      </c>
      <c r="AH2175" s="17">
        <f t="shared" ca="1" si="595"/>
        <v>258</v>
      </c>
      <c r="AI2175" s="17" t="str">
        <f>IFERROR(VLOOKUP(U2175,[1]Cruces!$O$1:$P$6,2,0),"Sin Orden")</f>
        <v>Resuelta</v>
      </c>
      <c r="AJ2175" s="17">
        <f t="shared" si="596"/>
        <v>19</v>
      </c>
      <c r="AK2175" s="17">
        <f t="shared" si="597"/>
        <v>3</v>
      </c>
      <c r="AL2175" s="17">
        <f t="shared" si="598"/>
        <v>2020</v>
      </c>
      <c r="AM2175" s="17">
        <f t="shared" ca="1" si="599"/>
        <v>251</v>
      </c>
      <c r="AN2175" s="18" t="str">
        <f>IFERROR(VLOOKUP(R2175*1,'[1]Ordenes de Servicio'!G:K,5,0),"No Cruza")</f>
        <v>No Cruza</v>
      </c>
      <c r="AO2175" s="17">
        <f t="shared" ca="1" si="600"/>
        <v>7</v>
      </c>
      <c r="AP2175" s="17">
        <f t="shared" si="601"/>
        <v>19</v>
      </c>
      <c r="AQ2175" s="17">
        <f t="shared" si="602"/>
        <v>3</v>
      </c>
      <c r="AR2175" s="17">
        <f t="shared" si="603"/>
        <v>2020</v>
      </c>
      <c r="AS2175" s="17">
        <f t="shared" ca="1" si="604"/>
        <v>251</v>
      </c>
      <c r="AT2175" s="17" t="str">
        <f t="shared" ca="1" si="607"/>
        <v>No</v>
      </c>
      <c r="AU2175" s="17">
        <f t="shared" si="605"/>
        <v>0</v>
      </c>
      <c r="AV2175" s="17" t="str">
        <f>+VLOOKUP(B2175,[1]Cruces!S:T,2,0)</f>
        <v>7. Ejecución en Campo OS BT</v>
      </c>
    </row>
    <row r="2176" spans="1:48" hidden="1" x14ac:dyDescent="0.25">
      <c r="A2176" s="17" t="s">
        <v>4027</v>
      </c>
      <c r="B2176" s="17" t="s">
        <v>54</v>
      </c>
      <c r="C2176" s="17">
        <v>0</v>
      </c>
      <c r="D2176" s="17">
        <v>0</v>
      </c>
      <c r="E2176" s="17" t="s">
        <v>55</v>
      </c>
      <c r="F2176" s="17" t="s">
        <v>81</v>
      </c>
      <c r="G2176" s="17" t="s">
        <v>4028</v>
      </c>
      <c r="H2176" s="17">
        <v>0</v>
      </c>
      <c r="I2176" s="17" t="s">
        <v>71</v>
      </c>
      <c r="J2176" s="17" t="s">
        <v>59</v>
      </c>
      <c r="K2176" s="17" t="s">
        <v>4029</v>
      </c>
      <c r="L2176" s="17" t="s">
        <v>85</v>
      </c>
      <c r="M2176" s="17" t="s">
        <v>86</v>
      </c>
      <c r="N2176" s="17" t="s">
        <v>62</v>
      </c>
      <c r="O2176" s="17">
        <v>20190521</v>
      </c>
      <c r="P2176" s="17">
        <v>20190628</v>
      </c>
      <c r="Q2176" s="17">
        <v>9340</v>
      </c>
      <c r="R2176" s="17">
        <v>26457436</v>
      </c>
      <c r="S2176" s="17" t="s">
        <v>100</v>
      </c>
      <c r="T2176" s="17" t="s">
        <v>63</v>
      </c>
      <c r="U2176" s="17" t="s">
        <v>91</v>
      </c>
      <c r="V2176" s="17">
        <f t="shared" si="606"/>
        <v>30</v>
      </c>
      <c r="W2176" s="17">
        <v>30000</v>
      </c>
      <c r="X2176" s="17" t="s">
        <v>64</v>
      </c>
      <c r="Y2176" s="17" t="s">
        <v>65</v>
      </c>
      <c r="Z2176" s="17">
        <v>20190628</v>
      </c>
      <c r="AA2176" s="17" t="s">
        <v>78</v>
      </c>
      <c r="AB2176" s="17">
        <v>1</v>
      </c>
      <c r="AC2176" s="17" t="str">
        <f>IFERROR(VLOOKUP(A2176,[1]Cruces!AJ:AK,2,0),VLOOKUP(CONCATENATE(X2176,AA2176),[1]Cruces!G:H,2,0))</f>
        <v>Solicitud de Obra</v>
      </c>
      <c r="AD2176" s="17">
        <f t="shared" si="592"/>
        <v>21</v>
      </c>
      <c r="AE2176" s="17">
        <f t="shared" si="593"/>
        <v>5</v>
      </c>
      <c r="AF2176" s="17">
        <f t="shared" si="594"/>
        <v>2019</v>
      </c>
      <c r="AG2176" s="17" t="str">
        <f>IFERROR(VLOOKUP(MID(A2176,2,4)*1,[1]Cruces!K:L,2,0),"Verificar")</f>
        <v>Magdalena</v>
      </c>
      <c r="AH2176" s="17">
        <f t="shared" ca="1" si="595"/>
        <v>554</v>
      </c>
      <c r="AI2176" s="17" t="str">
        <f>IFERROR(VLOOKUP(U2176,[1]Cruces!$O$1:$P$6,2,0),"Sin Orden")</f>
        <v>Resuelta</v>
      </c>
      <c r="AJ2176" s="17">
        <f t="shared" si="596"/>
        <v>28</v>
      </c>
      <c r="AK2176" s="17">
        <f t="shared" si="597"/>
        <v>6</v>
      </c>
      <c r="AL2176" s="17">
        <f t="shared" si="598"/>
        <v>2019</v>
      </c>
      <c r="AM2176" s="17">
        <f t="shared" ca="1" si="599"/>
        <v>516</v>
      </c>
      <c r="AN2176" s="18" t="str">
        <f>IFERROR(VLOOKUP(R2176*1,'[1]Ordenes de Servicio'!G:K,5,0),"No Cruza")</f>
        <v>No Cruza</v>
      </c>
      <c r="AO2176" s="17">
        <f t="shared" ca="1" si="600"/>
        <v>38</v>
      </c>
      <c r="AP2176" s="17">
        <f t="shared" si="601"/>
        <v>28</v>
      </c>
      <c r="AQ2176" s="17">
        <f t="shared" si="602"/>
        <v>6</v>
      </c>
      <c r="AR2176" s="17">
        <f t="shared" si="603"/>
        <v>2019</v>
      </c>
      <c r="AS2176" s="17">
        <f t="shared" ca="1" si="604"/>
        <v>516</v>
      </c>
      <c r="AT2176" s="17" t="str">
        <f t="shared" ca="1" si="607"/>
        <v>Si</v>
      </c>
      <c r="AU2176" s="17">
        <f t="shared" si="605"/>
        <v>0</v>
      </c>
      <c r="AV2176" s="17" t="str">
        <f>+VLOOKUP(B2176,[1]Cruces!S:T,2,0)</f>
        <v>4. Presupuesto de Obra</v>
      </c>
    </row>
    <row r="2177" spans="1:48" hidden="1" x14ac:dyDescent="0.25">
      <c r="A2177" s="17" t="s">
        <v>4030</v>
      </c>
      <c r="B2177" s="17" t="s">
        <v>54</v>
      </c>
      <c r="C2177" s="17">
        <v>1998134</v>
      </c>
      <c r="D2177" s="17">
        <v>36077455</v>
      </c>
      <c r="E2177" s="17" t="s">
        <v>93</v>
      </c>
      <c r="F2177" s="17" t="s">
        <v>56</v>
      </c>
      <c r="G2177" s="17" t="s">
        <v>4031</v>
      </c>
      <c r="H2177" s="17">
        <v>0</v>
      </c>
      <c r="I2177" s="17" t="s">
        <v>116</v>
      </c>
      <c r="J2177" s="17" t="s">
        <v>4032</v>
      </c>
      <c r="K2177" s="17" t="s">
        <v>97</v>
      </c>
      <c r="L2177" s="17" t="s">
        <v>117</v>
      </c>
      <c r="M2177" s="17" t="s">
        <v>118</v>
      </c>
      <c r="N2177" s="17" t="s">
        <v>62</v>
      </c>
      <c r="O2177" s="17">
        <v>20190814</v>
      </c>
      <c r="P2177" s="17">
        <v>20190821</v>
      </c>
      <c r="Q2177" s="17">
        <v>9510</v>
      </c>
      <c r="R2177" s="17">
        <v>26622791</v>
      </c>
      <c r="S2177" s="17" t="s">
        <v>100</v>
      </c>
      <c r="T2177" s="17" t="s">
        <v>63</v>
      </c>
      <c r="U2177" s="17" t="s">
        <v>91</v>
      </c>
      <c r="V2177" s="17">
        <f t="shared" si="606"/>
        <v>45</v>
      </c>
      <c r="W2177" s="17">
        <v>45000</v>
      </c>
      <c r="X2177" s="17" t="s">
        <v>89</v>
      </c>
      <c r="Y2177" s="17" t="s">
        <v>65</v>
      </c>
      <c r="Z2177" s="17">
        <v>20190821</v>
      </c>
      <c r="AA2177" s="17" t="s">
        <v>78</v>
      </c>
      <c r="AB2177" s="17">
        <v>1</v>
      </c>
      <c r="AC2177" s="17" t="str">
        <f>IFERROR(VLOOKUP(A2177,[1]Cruces!AJ:AK,2,0),VLOOKUP(CONCATENATE(X2177,AA2177),[1]Cruces!G:H,2,0))</f>
        <v>Solicitud de Obra</v>
      </c>
      <c r="AD2177" s="17">
        <f t="shared" si="592"/>
        <v>14</v>
      </c>
      <c r="AE2177" s="17">
        <f t="shared" si="593"/>
        <v>8</v>
      </c>
      <c r="AF2177" s="17">
        <f t="shared" si="594"/>
        <v>2019</v>
      </c>
      <c r="AG2177" s="17" t="str">
        <f>IFERROR(VLOOKUP(MID(A2177,2,4)*1,[1]Cruces!K:L,2,0),"Verificar")</f>
        <v>Atlántico Norte</v>
      </c>
      <c r="AH2177" s="17">
        <f t="shared" ca="1" si="595"/>
        <v>469</v>
      </c>
      <c r="AI2177" s="17" t="str">
        <f>IFERROR(VLOOKUP(U2177,[1]Cruces!$O$1:$P$6,2,0),"Sin Orden")</f>
        <v>Resuelta</v>
      </c>
      <c r="AJ2177" s="17">
        <f t="shared" si="596"/>
        <v>21</v>
      </c>
      <c r="AK2177" s="17">
        <f t="shared" si="597"/>
        <v>8</v>
      </c>
      <c r="AL2177" s="17">
        <f t="shared" si="598"/>
        <v>2019</v>
      </c>
      <c r="AM2177" s="17">
        <f t="shared" ca="1" si="599"/>
        <v>462</v>
      </c>
      <c r="AN2177" s="18" t="str">
        <f>IFERROR(VLOOKUP(R2177*1,'[1]Ordenes de Servicio'!G:K,5,0),"No Cruza")</f>
        <v>No Cruza</v>
      </c>
      <c r="AO2177" s="17">
        <f t="shared" ca="1" si="600"/>
        <v>7</v>
      </c>
      <c r="AP2177" s="17">
        <f t="shared" si="601"/>
        <v>21</v>
      </c>
      <c r="AQ2177" s="17">
        <f t="shared" si="602"/>
        <v>8</v>
      </c>
      <c r="AR2177" s="17">
        <f t="shared" si="603"/>
        <v>2019</v>
      </c>
      <c r="AS2177" s="17">
        <f t="shared" ca="1" si="604"/>
        <v>462</v>
      </c>
      <c r="AT2177" s="17" t="str">
        <f t="shared" ca="1" si="607"/>
        <v>Si</v>
      </c>
      <c r="AU2177" s="17">
        <f t="shared" si="605"/>
        <v>0</v>
      </c>
      <c r="AV2177" s="17" t="str">
        <f>+VLOOKUP(B2177,[1]Cruces!S:T,2,0)</f>
        <v>4. Presupuesto de Obra</v>
      </c>
    </row>
    <row r="2178" spans="1:48" x14ac:dyDescent="0.25">
      <c r="A2178" s="17" t="s">
        <v>4033</v>
      </c>
      <c r="B2178" s="17" t="s">
        <v>80</v>
      </c>
      <c r="C2178" s="17">
        <v>0</v>
      </c>
      <c r="D2178" s="17">
        <v>0</v>
      </c>
      <c r="E2178" s="17" t="s">
        <v>55</v>
      </c>
      <c r="F2178" s="17" t="s">
        <v>81</v>
      </c>
      <c r="G2178" s="17" t="s">
        <v>1907</v>
      </c>
      <c r="H2178" s="17">
        <v>3006603876</v>
      </c>
      <c r="I2178" s="17" t="s">
        <v>71</v>
      </c>
      <c r="J2178" s="17" t="s">
        <v>59</v>
      </c>
      <c r="K2178" s="17" t="s">
        <v>1908</v>
      </c>
      <c r="L2178" s="17" t="s">
        <v>215</v>
      </c>
      <c r="M2178" s="17" t="s">
        <v>216</v>
      </c>
      <c r="N2178" s="17" t="s">
        <v>87</v>
      </c>
      <c r="O2178" s="17">
        <v>20200522</v>
      </c>
      <c r="P2178" s="17">
        <v>20201121</v>
      </c>
      <c r="Q2178" s="17">
        <v>3410</v>
      </c>
      <c r="R2178" s="17">
        <v>0</v>
      </c>
      <c r="S2178" s="17"/>
      <c r="T2178" s="17" t="s">
        <v>63</v>
      </c>
      <c r="U2178" s="17"/>
      <c r="V2178" s="17">
        <f t="shared" si="606"/>
        <v>50</v>
      </c>
      <c r="W2178" s="17">
        <v>50000</v>
      </c>
      <c r="X2178" s="17" t="s">
        <v>64</v>
      </c>
      <c r="Y2178" s="17" t="s">
        <v>90</v>
      </c>
      <c r="Z2178" s="17">
        <v>20201121</v>
      </c>
      <c r="AA2178" s="17" t="s">
        <v>124</v>
      </c>
      <c r="AB2178" s="17">
        <v>1</v>
      </c>
      <c r="AC2178" s="17" t="str">
        <f>IFERROR(VLOOKUP(A2178,[1]Cruces!AJ:AK,2,0),VLOOKUP(CONCATENATE(X2178,AA2178),[1]Cruces!G:H,2,0))</f>
        <v>Solicitud de Obra</v>
      </c>
      <c r="AD2178" s="17">
        <f t="shared" si="592"/>
        <v>22</v>
      </c>
      <c r="AE2178" s="17">
        <f t="shared" si="593"/>
        <v>5</v>
      </c>
      <c r="AF2178" s="17">
        <f t="shared" si="594"/>
        <v>2020</v>
      </c>
      <c r="AG2178" s="17" t="str">
        <f>IFERROR(VLOOKUP(MID(A2178,2,4)*1,[1]Cruces!K:L,2,0),"Verificar")</f>
        <v>Magdalena</v>
      </c>
      <c r="AH2178" s="17">
        <f t="shared" ca="1" si="595"/>
        <v>187</v>
      </c>
      <c r="AI2178" s="17" t="str">
        <f>IFERROR(VLOOKUP(U2178,[1]Cruces!$O$1:$P$6,2,0),"Sin Orden")</f>
        <v>Sin Orden</v>
      </c>
      <c r="AJ2178" s="17">
        <f t="shared" si="596"/>
        <v>21</v>
      </c>
      <c r="AK2178" s="17">
        <f t="shared" si="597"/>
        <v>11</v>
      </c>
      <c r="AL2178" s="17">
        <f t="shared" si="598"/>
        <v>2020</v>
      </c>
      <c r="AM2178" s="17">
        <f t="shared" ca="1" si="599"/>
        <v>4</v>
      </c>
      <c r="AN2178" s="18" t="str">
        <f>IFERROR(VLOOKUP(R2178*1,'[1]Ordenes de Servicio'!G:K,5,0),"No Cruza")</f>
        <v>No Cruza</v>
      </c>
      <c r="AO2178" s="17">
        <f t="shared" ca="1" si="600"/>
        <v>4</v>
      </c>
      <c r="AP2178" s="17">
        <f t="shared" si="601"/>
        <v>21</v>
      </c>
      <c r="AQ2178" s="17">
        <f t="shared" si="602"/>
        <v>11</v>
      </c>
      <c r="AR2178" s="17">
        <f t="shared" si="603"/>
        <v>2020</v>
      </c>
      <c r="AS2178" s="17">
        <f t="shared" ca="1" si="604"/>
        <v>4</v>
      </c>
      <c r="AT2178" s="17" t="str">
        <f t="shared" ca="1" si="607"/>
        <v>No</v>
      </c>
      <c r="AU2178" s="17">
        <f t="shared" si="605"/>
        <v>0</v>
      </c>
      <c r="AV2178" s="17" t="str">
        <f>+VLOOKUP(B2178,[1]Cruces!S:T,2,0)</f>
        <v>8. Puesta en Servicio</v>
      </c>
    </row>
    <row r="2179" spans="1:48" hidden="1" x14ac:dyDescent="0.25">
      <c r="A2179" s="17" t="s">
        <v>9119</v>
      </c>
      <c r="B2179" s="17" t="s">
        <v>569</v>
      </c>
      <c r="C2179" s="17">
        <v>0</v>
      </c>
      <c r="D2179" s="17">
        <v>0</v>
      </c>
      <c r="E2179" s="17" t="s">
        <v>55</v>
      </c>
      <c r="F2179" s="17" t="s">
        <v>3386</v>
      </c>
      <c r="G2179" s="17" t="s">
        <v>9120</v>
      </c>
      <c r="H2179" s="17">
        <v>3135173548</v>
      </c>
      <c r="I2179" s="17" t="s">
        <v>71</v>
      </c>
      <c r="J2179" s="17" t="s">
        <v>59</v>
      </c>
      <c r="K2179" s="17" t="s">
        <v>9121</v>
      </c>
      <c r="L2179" s="17" t="s">
        <v>7498</v>
      </c>
      <c r="M2179" s="17" t="s">
        <v>7499</v>
      </c>
      <c r="N2179" s="17" t="s">
        <v>572</v>
      </c>
      <c r="O2179" s="17">
        <v>20200812</v>
      </c>
      <c r="P2179" s="17">
        <v>20200812</v>
      </c>
      <c r="Q2179" s="17">
        <v>7551</v>
      </c>
      <c r="R2179" s="17">
        <v>0</v>
      </c>
      <c r="S2179" s="17"/>
      <c r="T2179" s="17" t="s">
        <v>63</v>
      </c>
      <c r="U2179" s="17"/>
      <c r="V2179" s="17">
        <f t="shared" si="606"/>
        <v>3</v>
      </c>
      <c r="W2179" s="17">
        <v>3000</v>
      </c>
      <c r="X2179" s="17" t="s">
        <v>7065</v>
      </c>
      <c r="Y2179" s="17" t="s">
        <v>569</v>
      </c>
      <c r="Z2179" s="17">
        <v>20200812</v>
      </c>
      <c r="AA2179" s="17" t="s">
        <v>1947</v>
      </c>
      <c r="AB2179" s="17">
        <v>1</v>
      </c>
      <c r="AC2179" s="17" t="str">
        <f>IFERROR(VLOOKUP(A2179,[1]Cruces!AJ:AK,2,0),VLOOKUP(CONCATENATE(X2179,AA2179),[1]Cruces!G:H,2,0))</f>
        <v>Solicitud por BT</v>
      </c>
      <c r="AD2179" s="17">
        <f t="shared" si="592"/>
        <v>12</v>
      </c>
      <c r="AE2179" s="17">
        <f t="shared" si="593"/>
        <v>8</v>
      </c>
      <c r="AF2179" s="17">
        <f t="shared" si="594"/>
        <v>2020</v>
      </c>
      <c r="AG2179" s="17" t="str">
        <f>IFERROR(VLOOKUP(MID(A2179,2,4)*1,[1]Cruces!K:L,2,0),"Verificar")</f>
        <v>Atlántico Norte</v>
      </c>
      <c r="AH2179" s="17">
        <f t="shared" ca="1" si="595"/>
        <v>105</v>
      </c>
      <c r="AI2179" s="17" t="str">
        <f>IFERROR(VLOOKUP(U2179,[1]Cruces!$O$1:$P$6,2,0),"Sin Orden")</f>
        <v>Sin Orden</v>
      </c>
      <c r="AJ2179" s="17">
        <f t="shared" si="596"/>
        <v>12</v>
      </c>
      <c r="AK2179" s="17">
        <f t="shared" si="597"/>
        <v>8</v>
      </c>
      <c r="AL2179" s="17">
        <f t="shared" si="598"/>
        <v>2020</v>
      </c>
      <c r="AM2179" s="17">
        <f t="shared" ca="1" si="599"/>
        <v>105</v>
      </c>
      <c r="AN2179" s="18" t="str">
        <f>IFERROR(VLOOKUP(R2179*1,'[1]Ordenes de Servicio'!G:K,5,0),"No Cruza")</f>
        <v>No Cruza</v>
      </c>
      <c r="AO2179" s="17">
        <f t="shared" ca="1" si="600"/>
        <v>105</v>
      </c>
      <c r="AP2179" s="17">
        <f t="shared" si="601"/>
        <v>12</v>
      </c>
      <c r="AQ2179" s="17">
        <f t="shared" si="602"/>
        <v>8</v>
      </c>
      <c r="AR2179" s="17">
        <f t="shared" si="603"/>
        <v>2020</v>
      </c>
      <c r="AS2179" s="17">
        <f t="shared" ca="1" si="604"/>
        <v>105</v>
      </c>
      <c r="AT2179" s="17" t="str">
        <f t="shared" ca="1" si="607"/>
        <v>No</v>
      </c>
      <c r="AU2179" s="17">
        <f t="shared" si="605"/>
        <v>0</v>
      </c>
      <c r="AV2179" s="17" t="str">
        <f>+VLOOKUP(B2179,[1]Cruces!S:T,2,0)</f>
        <v>1. Solicitud</v>
      </c>
    </row>
    <row r="2180" spans="1:48" x14ac:dyDescent="0.25">
      <c r="A2180" s="17" t="s">
        <v>4034</v>
      </c>
      <c r="B2180" s="17" t="s">
        <v>80</v>
      </c>
      <c r="C2180" s="17">
        <v>2363334</v>
      </c>
      <c r="D2180" s="17">
        <v>0</v>
      </c>
      <c r="E2180" s="17" t="s">
        <v>55</v>
      </c>
      <c r="F2180" s="17" t="s">
        <v>56</v>
      </c>
      <c r="G2180" s="17" t="s">
        <v>4035</v>
      </c>
      <c r="H2180" s="17">
        <v>3008230779</v>
      </c>
      <c r="I2180" s="17" t="s">
        <v>116</v>
      </c>
      <c r="J2180" s="17" t="s">
        <v>59</v>
      </c>
      <c r="K2180" s="17" t="s">
        <v>97</v>
      </c>
      <c r="L2180" s="17" t="s">
        <v>117</v>
      </c>
      <c r="M2180" s="17" t="s">
        <v>118</v>
      </c>
      <c r="N2180" s="17" t="s">
        <v>87</v>
      </c>
      <c r="O2180" s="17">
        <v>20190822</v>
      </c>
      <c r="P2180" s="17">
        <v>20200313</v>
      </c>
      <c r="Q2180" s="17">
        <v>1180</v>
      </c>
      <c r="R2180" s="17">
        <v>26857532</v>
      </c>
      <c r="S2180" s="17" t="s">
        <v>76</v>
      </c>
      <c r="T2180" s="17" t="s">
        <v>63</v>
      </c>
      <c r="U2180" s="17" t="s">
        <v>88</v>
      </c>
      <c r="V2180" s="17">
        <f t="shared" si="606"/>
        <v>30</v>
      </c>
      <c r="W2180" s="17">
        <v>30000</v>
      </c>
      <c r="X2180" s="17" t="s">
        <v>89</v>
      </c>
      <c r="Y2180" s="17" t="s">
        <v>80</v>
      </c>
      <c r="Z2180" s="17">
        <v>20200313</v>
      </c>
      <c r="AA2180" s="17" t="s">
        <v>78</v>
      </c>
      <c r="AB2180" s="17">
        <v>1</v>
      </c>
      <c r="AC2180" s="17" t="str">
        <f>IFERROR(VLOOKUP(A2180,[1]Cruces!AJ:AK,2,0),VLOOKUP(CONCATENATE(X2180,AA2180),[1]Cruces!G:H,2,0))</f>
        <v>Solicitud de Obra</v>
      </c>
      <c r="AD2180" s="17">
        <f t="shared" si="592"/>
        <v>22</v>
      </c>
      <c r="AE2180" s="17">
        <f t="shared" si="593"/>
        <v>8</v>
      </c>
      <c r="AF2180" s="17">
        <f t="shared" si="594"/>
        <v>2019</v>
      </c>
      <c r="AG2180" s="17" t="str">
        <f>IFERROR(VLOOKUP(MID(A2180,2,4)*1,[1]Cruces!K:L,2,0),"Verificar")</f>
        <v>Atlántico Norte</v>
      </c>
      <c r="AH2180" s="17">
        <f t="shared" ca="1" si="595"/>
        <v>461</v>
      </c>
      <c r="AI2180" s="17" t="str">
        <f>IFERROR(VLOOKUP(U2180,[1]Cruces!$O$1:$P$6,2,0),"Sin Orden")</f>
        <v>Resuelta</v>
      </c>
      <c r="AJ2180" s="17">
        <f t="shared" si="596"/>
        <v>13</v>
      </c>
      <c r="AK2180" s="17">
        <f t="shared" si="597"/>
        <v>3</v>
      </c>
      <c r="AL2180" s="17">
        <f t="shared" si="598"/>
        <v>2020</v>
      </c>
      <c r="AM2180" s="17">
        <f t="shared" ca="1" si="599"/>
        <v>257</v>
      </c>
      <c r="AN2180" s="18" t="str">
        <f>IFERROR(VLOOKUP(R2180*1,'[1]Ordenes de Servicio'!G:K,5,0),"No Cruza")</f>
        <v>No Cruza</v>
      </c>
      <c r="AO2180" s="17">
        <f t="shared" ca="1" si="600"/>
        <v>204</v>
      </c>
      <c r="AP2180" s="17">
        <f t="shared" si="601"/>
        <v>13</v>
      </c>
      <c r="AQ2180" s="17">
        <f t="shared" si="602"/>
        <v>3</v>
      </c>
      <c r="AR2180" s="17">
        <f t="shared" si="603"/>
        <v>2020</v>
      </c>
      <c r="AS2180" s="17">
        <f t="shared" ca="1" si="604"/>
        <v>257</v>
      </c>
      <c r="AT2180" s="17" t="str">
        <f t="shared" ca="1" si="607"/>
        <v>No</v>
      </c>
      <c r="AU2180" s="17">
        <f t="shared" si="605"/>
        <v>0</v>
      </c>
      <c r="AV2180" s="17" t="str">
        <f>+VLOOKUP(B2180,[1]Cruces!S:T,2,0)</f>
        <v>8. Puesta en Servicio</v>
      </c>
    </row>
    <row r="2181" spans="1:48" hidden="1" x14ac:dyDescent="0.25">
      <c r="A2181" s="17" t="s">
        <v>9122</v>
      </c>
      <c r="B2181" s="17" t="s">
        <v>1943</v>
      </c>
      <c r="C2181" s="17">
        <v>2055996</v>
      </c>
      <c r="D2181" s="17">
        <v>20061858</v>
      </c>
      <c r="E2181" s="17" t="s">
        <v>93</v>
      </c>
      <c r="F2181" s="17" t="s">
        <v>7082</v>
      </c>
      <c r="G2181" s="17" t="s">
        <v>9123</v>
      </c>
      <c r="H2181" s="17">
        <v>3745683</v>
      </c>
      <c r="I2181" s="17" t="s">
        <v>71</v>
      </c>
      <c r="J2181" s="17" t="s">
        <v>9124</v>
      </c>
      <c r="K2181" s="17" t="s">
        <v>9125</v>
      </c>
      <c r="L2181" s="17" t="s">
        <v>7606</v>
      </c>
      <c r="M2181" s="17" t="s">
        <v>7607</v>
      </c>
      <c r="N2181" s="17" t="s">
        <v>1946</v>
      </c>
      <c r="O2181" s="17">
        <v>20201121</v>
      </c>
      <c r="P2181" s="17">
        <v>20201121</v>
      </c>
      <c r="Q2181" s="17">
        <v>1170</v>
      </c>
      <c r="R2181" s="17">
        <v>28294541</v>
      </c>
      <c r="S2181" s="17" t="s">
        <v>7072</v>
      </c>
      <c r="T2181" s="17" t="s">
        <v>63</v>
      </c>
      <c r="U2181" s="17" t="s">
        <v>640</v>
      </c>
      <c r="V2181" s="17">
        <f t="shared" si="606"/>
        <v>3</v>
      </c>
      <c r="W2181" s="17">
        <v>3000</v>
      </c>
      <c r="X2181" s="17" t="s">
        <v>89</v>
      </c>
      <c r="Y2181" s="17" t="s">
        <v>1943</v>
      </c>
      <c r="Z2181" s="17">
        <v>20201121</v>
      </c>
      <c r="AA2181" s="17" t="s">
        <v>1947</v>
      </c>
      <c r="AB2181" s="17">
        <v>1</v>
      </c>
      <c r="AC2181" s="17" t="str">
        <f>IFERROR(VLOOKUP(A2181,[1]Cruces!AJ:AK,2,0),VLOOKUP(CONCATENATE(X2181,AA2181),[1]Cruces!G:H,2,0))</f>
        <v>Solicitud por BT</v>
      </c>
      <c r="AD2181" s="17">
        <f t="shared" si="592"/>
        <v>21</v>
      </c>
      <c r="AE2181" s="17">
        <f t="shared" si="593"/>
        <v>11</v>
      </c>
      <c r="AF2181" s="17">
        <f t="shared" si="594"/>
        <v>2020</v>
      </c>
      <c r="AG2181" s="17" t="str">
        <f>IFERROR(VLOOKUP(MID(A2181,2,4)*1,[1]Cruces!K:L,2,0),"Verificar")</f>
        <v>Atlántico Norte</v>
      </c>
      <c r="AH2181" s="17">
        <f t="shared" ca="1" si="595"/>
        <v>4</v>
      </c>
      <c r="AI2181" s="17" t="str">
        <f>IFERROR(VLOOKUP(U2181,[1]Cruces!$O$1:$P$6,2,0),"Sin Orden")</f>
        <v>Pendiente</v>
      </c>
      <c r="AJ2181" s="17">
        <f t="shared" si="596"/>
        <v>21</v>
      </c>
      <c r="AK2181" s="17">
        <f t="shared" si="597"/>
        <v>11</v>
      </c>
      <c r="AL2181" s="17">
        <f t="shared" si="598"/>
        <v>2020</v>
      </c>
      <c r="AM2181" s="17">
        <f t="shared" ca="1" si="599"/>
        <v>4</v>
      </c>
      <c r="AN2181" s="18" t="str">
        <f>IFERROR(VLOOKUP(R2181*1,'[1]Ordenes de Servicio'!G:K,5,0),"No Cruza")</f>
        <v>No Cruza</v>
      </c>
      <c r="AO2181" s="17">
        <f t="shared" ca="1" si="600"/>
        <v>4</v>
      </c>
      <c r="AP2181" s="17">
        <f t="shared" si="601"/>
        <v>21</v>
      </c>
      <c r="AQ2181" s="17">
        <f t="shared" si="602"/>
        <v>11</v>
      </c>
      <c r="AR2181" s="17">
        <f t="shared" si="603"/>
        <v>2020</v>
      </c>
      <c r="AS2181" s="17">
        <f t="shared" ca="1" si="604"/>
        <v>4</v>
      </c>
      <c r="AT2181" s="17" t="str">
        <f t="shared" ca="1" si="607"/>
        <v>No</v>
      </c>
      <c r="AU2181" s="17">
        <f t="shared" si="605"/>
        <v>0</v>
      </c>
      <c r="AV2181" s="17" t="str">
        <f>+VLOOKUP(B2181,[1]Cruces!S:T,2,0)</f>
        <v>7. Ejecución en Campo OS BT</v>
      </c>
    </row>
    <row r="2182" spans="1:48" hidden="1" x14ac:dyDescent="0.25">
      <c r="A2182" s="17" t="s">
        <v>4036</v>
      </c>
      <c r="B2182" s="17" t="s">
        <v>68</v>
      </c>
      <c r="C2182" s="17">
        <v>7720341</v>
      </c>
      <c r="D2182" s="17">
        <v>0</v>
      </c>
      <c r="E2182" s="17" t="s">
        <v>55</v>
      </c>
      <c r="F2182" s="17" t="s">
        <v>120</v>
      </c>
      <c r="G2182" s="17" t="s">
        <v>4037</v>
      </c>
      <c r="H2182" s="17">
        <v>3157533228</v>
      </c>
      <c r="I2182" s="17" t="s">
        <v>182</v>
      </c>
      <c r="J2182" s="17" t="s">
        <v>59</v>
      </c>
      <c r="K2182" s="17" t="s">
        <v>4038</v>
      </c>
      <c r="L2182" s="17" t="s">
        <v>122</v>
      </c>
      <c r="M2182" s="17" t="s">
        <v>123</v>
      </c>
      <c r="N2182" s="17" t="s">
        <v>75</v>
      </c>
      <c r="O2182" s="17">
        <v>20180803</v>
      </c>
      <c r="P2182" s="17">
        <v>20180827</v>
      </c>
      <c r="Q2182" s="17">
        <v>1150</v>
      </c>
      <c r="R2182" s="17">
        <v>25659951</v>
      </c>
      <c r="S2182" s="17" t="s">
        <v>76</v>
      </c>
      <c r="T2182" s="17" t="s">
        <v>63</v>
      </c>
      <c r="U2182" s="17" t="s">
        <v>88</v>
      </c>
      <c r="V2182" s="17">
        <f t="shared" si="606"/>
        <v>75</v>
      </c>
      <c r="W2182" s="17">
        <v>75000</v>
      </c>
      <c r="X2182" s="17" t="s">
        <v>89</v>
      </c>
      <c r="Y2182" s="17" t="s">
        <v>136</v>
      </c>
      <c r="Z2182" s="17">
        <v>20180831</v>
      </c>
      <c r="AA2182" s="17" t="s">
        <v>78</v>
      </c>
      <c r="AB2182" s="17">
        <v>1</v>
      </c>
      <c r="AC2182" s="17" t="str">
        <f>IFERROR(VLOOKUP(A2182,[1]Cruces!AJ:AK,2,0),VLOOKUP(CONCATENATE(X2182,AA2182),[1]Cruces!G:H,2,0))</f>
        <v>Solicitud de Obra</v>
      </c>
      <c r="AD2182" s="17">
        <f t="shared" si="592"/>
        <v>3</v>
      </c>
      <c r="AE2182" s="17">
        <f t="shared" si="593"/>
        <v>8</v>
      </c>
      <c r="AF2182" s="17">
        <f t="shared" si="594"/>
        <v>2018</v>
      </c>
      <c r="AG2182" s="17" t="str">
        <f>IFERROR(VLOOKUP(MID(A2182,2,4)*1,[1]Cruces!K:L,2,0),"Verificar")</f>
        <v>Atlántico Norte</v>
      </c>
      <c r="AH2182" s="17">
        <f t="shared" ca="1" si="595"/>
        <v>845</v>
      </c>
      <c r="AI2182" s="17" t="str">
        <f>IFERROR(VLOOKUP(U2182,[1]Cruces!$O$1:$P$6,2,0),"Sin Orden")</f>
        <v>Resuelta</v>
      </c>
      <c r="AJ2182" s="17">
        <f t="shared" si="596"/>
        <v>31</v>
      </c>
      <c r="AK2182" s="17">
        <f t="shared" si="597"/>
        <v>8</v>
      </c>
      <c r="AL2182" s="17">
        <f t="shared" si="598"/>
        <v>2018</v>
      </c>
      <c r="AM2182" s="17">
        <f t="shared" ca="1" si="599"/>
        <v>817</v>
      </c>
      <c r="AN2182" s="18" t="str">
        <f>IFERROR(VLOOKUP(R2182*1,'[1]Ordenes de Servicio'!G:K,5,0),"No Cruza")</f>
        <v>No Cruza</v>
      </c>
      <c r="AO2182" s="17">
        <f t="shared" ca="1" si="600"/>
        <v>28</v>
      </c>
      <c r="AP2182" s="17">
        <f t="shared" si="601"/>
        <v>27</v>
      </c>
      <c r="AQ2182" s="17">
        <f t="shared" si="602"/>
        <v>8</v>
      </c>
      <c r="AR2182" s="17">
        <f t="shared" si="603"/>
        <v>2018</v>
      </c>
      <c r="AS2182" s="17">
        <f t="shared" ca="1" si="604"/>
        <v>821</v>
      </c>
      <c r="AT2182" s="17" t="str">
        <f t="shared" ca="1" si="607"/>
        <v>Si</v>
      </c>
      <c r="AU2182" s="17">
        <f t="shared" si="605"/>
        <v>4</v>
      </c>
      <c r="AV2182" s="17" t="str">
        <f>+VLOOKUP(B2182,[1]Cruces!S:T,2,0)</f>
        <v>5. Consultoría / Adjudicación</v>
      </c>
    </row>
    <row r="2183" spans="1:48" x14ac:dyDescent="0.25">
      <c r="A2183" s="17" t="s">
        <v>9126</v>
      </c>
      <c r="B2183" s="17" t="s">
        <v>7266</v>
      </c>
      <c r="C2183" s="17">
        <v>0</v>
      </c>
      <c r="D2183" s="17">
        <v>0</v>
      </c>
      <c r="E2183" s="17" t="s">
        <v>55</v>
      </c>
      <c r="F2183" s="17" t="s">
        <v>8378</v>
      </c>
      <c r="G2183" s="17" t="s">
        <v>9127</v>
      </c>
      <c r="H2183" s="17">
        <v>3104108061</v>
      </c>
      <c r="I2183" s="17" t="s">
        <v>116</v>
      </c>
      <c r="J2183" s="17" t="s">
        <v>59</v>
      </c>
      <c r="K2183" s="17" t="s">
        <v>9128</v>
      </c>
      <c r="L2183" s="17" t="s">
        <v>8780</v>
      </c>
      <c r="M2183" s="17" t="s">
        <v>8781</v>
      </c>
      <c r="N2183" s="17" t="s">
        <v>7268</v>
      </c>
      <c r="O2183" s="17">
        <v>20201104</v>
      </c>
      <c r="P2183" s="17">
        <v>20201120</v>
      </c>
      <c r="Q2183" s="17">
        <v>3340</v>
      </c>
      <c r="R2183" s="17">
        <v>28267114</v>
      </c>
      <c r="S2183" s="17" t="s">
        <v>6601</v>
      </c>
      <c r="T2183" s="17" t="s">
        <v>63</v>
      </c>
      <c r="U2183" s="17" t="s">
        <v>91</v>
      </c>
      <c r="V2183" s="17">
        <f t="shared" si="606"/>
        <v>5</v>
      </c>
      <c r="W2183" s="17">
        <v>5000</v>
      </c>
      <c r="X2183" s="17" t="s">
        <v>7065</v>
      </c>
      <c r="Y2183" s="17" t="s">
        <v>7266</v>
      </c>
      <c r="Z2183" s="17">
        <v>20201120</v>
      </c>
      <c r="AA2183" s="17" t="s">
        <v>1947</v>
      </c>
      <c r="AB2183" s="17">
        <v>1</v>
      </c>
      <c r="AC2183" s="17" t="str">
        <f>IFERROR(VLOOKUP(A2183,[1]Cruces!AJ:AK,2,0),VLOOKUP(CONCATENATE(X2183,AA2183),[1]Cruces!G:H,2,0))</f>
        <v>Solicitud por BT</v>
      </c>
      <c r="AD2183" s="17">
        <f t="shared" si="592"/>
        <v>4</v>
      </c>
      <c r="AE2183" s="17">
        <f t="shared" si="593"/>
        <v>11</v>
      </c>
      <c r="AF2183" s="17">
        <f t="shared" si="594"/>
        <v>2020</v>
      </c>
      <c r="AG2183" s="17" t="str">
        <f>IFERROR(VLOOKUP(MID(A2183,2,4)*1,[1]Cruces!K:L,2,0),"Verificar")</f>
        <v>Guajira</v>
      </c>
      <c r="AH2183" s="17">
        <f t="shared" ca="1" si="595"/>
        <v>21</v>
      </c>
      <c r="AI2183" s="17" t="str">
        <f>IFERROR(VLOOKUP(U2183,[1]Cruces!$O$1:$P$6,2,0),"Sin Orden")</f>
        <v>Resuelta</v>
      </c>
      <c r="AJ2183" s="17">
        <f t="shared" si="596"/>
        <v>20</v>
      </c>
      <c r="AK2183" s="17">
        <f t="shared" si="597"/>
        <v>11</v>
      </c>
      <c r="AL2183" s="17">
        <f t="shared" si="598"/>
        <v>2020</v>
      </c>
      <c r="AM2183" s="17">
        <f t="shared" ca="1" si="599"/>
        <v>5</v>
      </c>
      <c r="AN2183" s="18" t="str">
        <f>IFERROR(VLOOKUP(R2183*1,'[1]Ordenes de Servicio'!G:K,5,0),"No Cruza")</f>
        <v>No Cruza</v>
      </c>
      <c r="AO2183" s="17">
        <f t="shared" ca="1" si="600"/>
        <v>16</v>
      </c>
      <c r="AP2183" s="17">
        <f t="shared" si="601"/>
        <v>20</v>
      </c>
      <c r="AQ2183" s="17">
        <f t="shared" si="602"/>
        <v>11</v>
      </c>
      <c r="AR2183" s="17">
        <f t="shared" si="603"/>
        <v>2020</v>
      </c>
      <c r="AS2183" s="17">
        <f t="shared" ca="1" si="604"/>
        <v>5</v>
      </c>
      <c r="AT2183" s="17" t="str">
        <f t="shared" ca="1" si="607"/>
        <v>No</v>
      </c>
      <c r="AU2183" s="17">
        <f t="shared" si="605"/>
        <v>0</v>
      </c>
      <c r="AV2183" s="17" t="str">
        <f>+VLOOKUP(B2183,[1]Cruces!S:T,2,0)</f>
        <v>9. Contratación</v>
      </c>
    </row>
    <row r="2184" spans="1:48" hidden="1" x14ac:dyDescent="0.25">
      <c r="A2184" s="17" t="s">
        <v>4039</v>
      </c>
      <c r="B2184" s="17" t="s">
        <v>54</v>
      </c>
      <c r="C2184" s="17">
        <v>0</v>
      </c>
      <c r="D2184" s="17">
        <v>0</v>
      </c>
      <c r="E2184" s="17" t="s">
        <v>55</v>
      </c>
      <c r="F2184" s="17" t="s">
        <v>107</v>
      </c>
      <c r="G2184" s="17" t="s">
        <v>4040</v>
      </c>
      <c r="H2184" s="17">
        <v>0</v>
      </c>
      <c r="I2184" s="17" t="s">
        <v>71</v>
      </c>
      <c r="J2184" s="17" t="s">
        <v>59</v>
      </c>
      <c r="K2184" s="17" t="s">
        <v>4041</v>
      </c>
      <c r="L2184" s="17" t="s">
        <v>73</v>
      </c>
      <c r="M2184" s="17" t="s">
        <v>74</v>
      </c>
      <c r="N2184" s="17" t="s">
        <v>62</v>
      </c>
      <c r="O2184" s="17">
        <v>20190131</v>
      </c>
      <c r="P2184" s="17">
        <v>20190202</v>
      </c>
      <c r="Q2184" s="17">
        <v>3160</v>
      </c>
      <c r="R2184" s="17">
        <v>25949976</v>
      </c>
      <c r="S2184" s="17" t="s">
        <v>100</v>
      </c>
      <c r="T2184" s="17" t="s">
        <v>63</v>
      </c>
      <c r="U2184" s="17" t="s">
        <v>91</v>
      </c>
      <c r="V2184" s="17">
        <f t="shared" si="606"/>
        <v>15</v>
      </c>
      <c r="W2184" s="17">
        <v>15000</v>
      </c>
      <c r="X2184" s="17" t="s">
        <v>64</v>
      </c>
      <c r="Y2184" s="17" t="s">
        <v>65</v>
      </c>
      <c r="Z2184" s="17">
        <v>20190202</v>
      </c>
      <c r="AA2184" s="17" t="s">
        <v>78</v>
      </c>
      <c r="AB2184" s="17">
        <v>1</v>
      </c>
      <c r="AC2184" s="17" t="str">
        <f>IFERROR(VLOOKUP(A2184,[1]Cruces!AJ:AK,2,0),VLOOKUP(CONCATENATE(X2184,AA2184),[1]Cruces!G:H,2,0))</f>
        <v>Solicitud de Obra</v>
      </c>
      <c r="AD2184" s="17">
        <f t="shared" si="592"/>
        <v>31</v>
      </c>
      <c r="AE2184" s="17">
        <f t="shared" si="593"/>
        <v>1</v>
      </c>
      <c r="AF2184" s="17">
        <f t="shared" si="594"/>
        <v>2019</v>
      </c>
      <c r="AG2184" s="17" t="str">
        <f>IFERROR(VLOOKUP(MID(A2184,2,4)*1,[1]Cruces!K:L,2,0),"Verificar")</f>
        <v>Verificar</v>
      </c>
      <c r="AH2184" s="17">
        <f t="shared" ca="1" si="595"/>
        <v>664</v>
      </c>
      <c r="AI2184" s="17" t="str">
        <f>IFERROR(VLOOKUP(U2184,[1]Cruces!$O$1:$P$6,2,0),"Sin Orden")</f>
        <v>Resuelta</v>
      </c>
      <c r="AJ2184" s="17">
        <f t="shared" si="596"/>
        <v>2</v>
      </c>
      <c r="AK2184" s="17">
        <f t="shared" si="597"/>
        <v>2</v>
      </c>
      <c r="AL2184" s="17">
        <f t="shared" si="598"/>
        <v>2019</v>
      </c>
      <c r="AM2184" s="17">
        <f t="shared" ca="1" si="599"/>
        <v>662</v>
      </c>
      <c r="AN2184" s="18" t="str">
        <f>IFERROR(VLOOKUP(R2184*1,'[1]Ordenes de Servicio'!G:K,5,0),"No Cruza")</f>
        <v>No Cruza</v>
      </c>
      <c r="AO2184" s="17">
        <f t="shared" ca="1" si="600"/>
        <v>2</v>
      </c>
      <c r="AP2184" s="17">
        <f t="shared" si="601"/>
        <v>2</v>
      </c>
      <c r="AQ2184" s="17">
        <f t="shared" si="602"/>
        <v>2</v>
      </c>
      <c r="AR2184" s="17">
        <f t="shared" si="603"/>
        <v>2019</v>
      </c>
      <c r="AS2184" s="17">
        <f t="shared" ca="1" si="604"/>
        <v>662</v>
      </c>
      <c r="AT2184" s="17" t="str">
        <f t="shared" ca="1" si="607"/>
        <v>Si</v>
      </c>
      <c r="AU2184" s="17">
        <f t="shared" si="605"/>
        <v>0</v>
      </c>
      <c r="AV2184" s="17" t="str">
        <f>+VLOOKUP(B2184,[1]Cruces!S:T,2,0)</f>
        <v>4. Presupuesto de Obra</v>
      </c>
    </row>
    <row r="2185" spans="1:48" hidden="1" x14ac:dyDescent="0.25">
      <c r="A2185" s="17" t="s">
        <v>4042</v>
      </c>
      <c r="B2185" s="17" t="s">
        <v>68</v>
      </c>
      <c r="C2185" s="17">
        <v>0</v>
      </c>
      <c r="D2185" s="17">
        <v>0</v>
      </c>
      <c r="E2185" s="17" t="s">
        <v>55</v>
      </c>
      <c r="F2185" s="17" t="s">
        <v>107</v>
      </c>
      <c r="G2185" s="17" t="s">
        <v>4043</v>
      </c>
      <c r="H2185" s="17">
        <v>0</v>
      </c>
      <c r="I2185" s="17" t="s">
        <v>357</v>
      </c>
      <c r="J2185" s="17" t="s">
        <v>59</v>
      </c>
      <c r="K2185" s="17" t="s">
        <v>4044</v>
      </c>
      <c r="L2185" s="17" t="s">
        <v>117</v>
      </c>
      <c r="M2185" s="17" t="s">
        <v>118</v>
      </c>
      <c r="N2185" s="17" t="s">
        <v>75</v>
      </c>
      <c r="O2185" s="17">
        <v>20200604</v>
      </c>
      <c r="P2185" s="17">
        <v>20200804</v>
      </c>
      <c r="Q2185" s="17">
        <v>1150</v>
      </c>
      <c r="R2185" s="17">
        <v>28139738</v>
      </c>
      <c r="S2185" s="17" t="s">
        <v>76</v>
      </c>
      <c r="T2185" s="17" t="s">
        <v>63</v>
      </c>
      <c r="U2185" s="17" t="s">
        <v>91</v>
      </c>
      <c r="V2185" s="17">
        <f t="shared" si="606"/>
        <v>15</v>
      </c>
      <c r="W2185" s="17">
        <v>15000</v>
      </c>
      <c r="X2185" s="17" t="s">
        <v>64</v>
      </c>
      <c r="Y2185" s="17" t="s">
        <v>136</v>
      </c>
      <c r="Z2185" s="17">
        <v>20200805</v>
      </c>
      <c r="AA2185" s="17" t="s">
        <v>78</v>
      </c>
      <c r="AB2185" s="17">
        <v>1</v>
      </c>
      <c r="AC2185" s="17" t="str">
        <f>IFERROR(VLOOKUP(A2185,[1]Cruces!AJ:AK,2,0),VLOOKUP(CONCATENATE(X2185,AA2185),[1]Cruces!G:H,2,0))</f>
        <v>Solicitud de Obra</v>
      </c>
      <c r="AD2185" s="17">
        <f t="shared" si="592"/>
        <v>4</v>
      </c>
      <c r="AE2185" s="17">
        <f t="shared" si="593"/>
        <v>6</v>
      </c>
      <c r="AF2185" s="17">
        <f t="shared" si="594"/>
        <v>2020</v>
      </c>
      <c r="AG2185" s="17" t="str">
        <f>IFERROR(VLOOKUP(MID(A2185,2,4)*1,[1]Cruces!K:L,2,0),"Verificar")</f>
        <v>Atlántico Norte</v>
      </c>
      <c r="AH2185" s="17">
        <f t="shared" ca="1" si="595"/>
        <v>174</v>
      </c>
      <c r="AI2185" s="17" t="str">
        <f>IFERROR(VLOOKUP(U2185,[1]Cruces!$O$1:$P$6,2,0),"Sin Orden")</f>
        <v>Resuelta</v>
      </c>
      <c r="AJ2185" s="17">
        <f t="shared" si="596"/>
        <v>5</v>
      </c>
      <c r="AK2185" s="17">
        <f t="shared" si="597"/>
        <v>8</v>
      </c>
      <c r="AL2185" s="17">
        <f t="shared" si="598"/>
        <v>2020</v>
      </c>
      <c r="AM2185" s="17">
        <f t="shared" ca="1" si="599"/>
        <v>112</v>
      </c>
      <c r="AN2185" s="18">
        <f>IFERROR(VLOOKUP(R2185*1,'[1]Ordenes de Servicio'!G:K,5,0),"No Cruza")</f>
        <v>44090</v>
      </c>
      <c r="AO2185" s="17">
        <f t="shared" ca="1" si="600"/>
        <v>62</v>
      </c>
      <c r="AP2185" s="17">
        <f t="shared" si="601"/>
        <v>4</v>
      </c>
      <c r="AQ2185" s="17">
        <f t="shared" si="602"/>
        <v>8</v>
      </c>
      <c r="AR2185" s="17">
        <f t="shared" si="603"/>
        <v>2020</v>
      </c>
      <c r="AS2185" s="17">
        <f t="shared" ca="1" si="604"/>
        <v>113</v>
      </c>
      <c r="AT2185" s="17" t="str">
        <f t="shared" ca="1" si="607"/>
        <v>No</v>
      </c>
      <c r="AU2185" s="17">
        <f t="shared" si="605"/>
        <v>1</v>
      </c>
      <c r="AV2185" s="17" t="str">
        <f>+VLOOKUP(B2185,[1]Cruces!S:T,2,0)</f>
        <v>5. Consultoría / Adjudicación</v>
      </c>
    </row>
    <row r="2186" spans="1:48" hidden="1" x14ac:dyDescent="0.25">
      <c r="A2186" s="17" t="s">
        <v>4045</v>
      </c>
      <c r="B2186" s="17" t="s">
        <v>68</v>
      </c>
      <c r="C2186" s="17">
        <v>0</v>
      </c>
      <c r="D2186" s="17">
        <v>0</v>
      </c>
      <c r="E2186" s="17" t="s">
        <v>55</v>
      </c>
      <c r="F2186" s="17" t="s">
        <v>232</v>
      </c>
      <c r="G2186" s="17" t="s">
        <v>4046</v>
      </c>
      <c r="H2186" s="17">
        <v>3016382972</v>
      </c>
      <c r="I2186" s="17" t="s">
        <v>71</v>
      </c>
      <c r="J2186" s="17" t="s">
        <v>59</v>
      </c>
      <c r="K2186" s="17" t="s">
        <v>4047</v>
      </c>
      <c r="L2186" s="17" t="s">
        <v>280</v>
      </c>
      <c r="M2186" s="17" t="s">
        <v>281</v>
      </c>
      <c r="N2186" s="17" t="s">
        <v>75</v>
      </c>
      <c r="O2186" s="17">
        <v>20200602</v>
      </c>
      <c r="P2186" s="17">
        <v>20200825</v>
      </c>
      <c r="Q2186" s="17">
        <v>1210</v>
      </c>
      <c r="R2186" s="17">
        <v>27622448</v>
      </c>
      <c r="S2186" s="17" t="s">
        <v>100</v>
      </c>
      <c r="T2186" s="17" t="s">
        <v>63</v>
      </c>
      <c r="U2186" s="17" t="s">
        <v>91</v>
      </c>
      <c r="V2186" s="17">
        <f t="shared" si="606"/>
        <v>25</v>
      </c>
      <c r="W2186" s="17">
        <v>25000</v>
      </c>
      <c r="X2186" s="17" t="s">
        <v>64</v>
      </c>
      <c r="Y2186" s="17" t="s">
        <v>136</v>
      </c>
      <c r="Z2186" s="17">
        <v>20200902</v>
      </c>
      <c r="AA2186" s="17" t="s">
        <v>78</v>
      </c>
      <c r="AB2186" s="17">
        <v>1</v>
      </c>
      <c r="AC2186" s="17" t="str">
        <f>IFERROR(VLOOKUP(A2186,[1]Cruces!AJ:AK,2,0),VLOOKUP(CONCATENATE(X2186,AA2186),[1]Cruces!G:H,2,0))</f>
        <v>Solicitud de Obra</v>
      </c>
      <c r="AD2186" s="17">
        <f t="shared" si="592"/>
        <v>2</v>
      </c>
      <c r="AE2186" s="17">
        <f t="shared" si="593"/>
        <v>6</v>
      </c>
      <c r="AF2186" s="17">
        <f t="shared" si="594"/>
        <v>2020</v>
      </c>
      <c r="AG2186" s="17" t="str">
        <f>IFERROR(VLOOKUP(MID(A2186,2,4)*1,[1]Cruces!K:L,2,0),"Verificar")</f>
        <v>Atlántico Sur</v>
      </c>
      <c r="AH2186" s="17">
        <f t="shared" ca="1" si="595"/>
        <v>176</v>
      </c>
      <c r="AI2186" s="17" t="str">
        <f>IFERROR(VLOOKUP(U2186,[1]Cruces!$O$1:$P$6,2,0),"Sin Orden")</f>
        <v>Resuelta</v>
      </c>
      <c r="AJ2186" s="17">
        <f t="shared" si="596"/>
        <v>2</v>
      </c>
      <c r="AK2186" s="17">
        <f t="shared" si="597"/>
        <v>9</v>
      </c>
      <c r="AL2186" s="17">
        <f t="shared" si="598"/>
        <v>2020</v>
      </c>
      <c r="AM2186" s="17">
        <f t="shared" ca="1" si="599"/>
        <v>84</v>
      </c>
      <c r="AN2186" s="18" t="str">
        <f>IFERROR(VLOOKUP(R2186*1,'[1]Ordenes de Servicio'!G:K,5,0),"No Cruza")</f>
        <v>No Cruza</v>
      </c>
      <c r="AO2186" s="17">
        <f t="shared" ca="1" si="600"/>
        <v>92</v>
      </c>
      <c r="AP2186" s="17">
        <f t="shared" si="601"/>
        <v>25</v>
      </c>
      <c r="AQ2186" s="17">
        <f t="shared" si="602"/>
        <v>8</v>
      </c>
      <c r="AR2186" s="17">
        <f t="shared" si="603"/>
        <v>2020</v>
      </c>
      <c r="AS2186" s="17">
        <f t="shared" ca="1" si="604"/>
        <v>92</v>
      </c>
      <c r="AT2186" s="17" t="str">
        <f t="shared" ca="1" si="607"/>
        <v>No</v>
      </c>
      <c r="AU2186" s="17">
        <f t="shared" si="605"/>
        <v>8</v>
      </c>
      <c r="AV2186" s="17" t="str">
        <f>+VLOOKUP(B2186,[1]Cruces!S:T,2,0)</f>
        <v>5. Consultoría / Adjudicación</v>
      </c>
    </row>
    <row r="2187" spans="1:48" hidden="1" x14ac:dyDescent="0.25">
      <c r="A2187" s="17" t="s">
        <v>9129</v>
      </c>
      <c r="B2187" s="17" t="s">
        <v>569</v>
      </c>
      <c r="C2187" s="17">
        <v>0</v>
      </c>
      <c r="D2187" s="17">
        <v>0</v>
      </c>
      <c r="E2187" s="17" t="s">
        <v>55</v>
      </c>
      <c r="F2187" s="17" t="s">
        <v>7098</v>
      </c>
      <c r="G2187" s="17" t="s">
        <v>9130</v>
      </c>
      <c r="H2187" s="17">
        <v>3003512071</v>
      </c>
      <c r="I2187" s="17" t="s">
        <v>71</v>
      </c>
      <c r="J2187" s="17" t="s">
        <v>59</v>
      </c>
      <c r="K2187" s="17" t="s">
        <v>9131</v>
      </c>
      <c r="L2187" s="17" t="s">
        <v>7101</v>
      </c>
      <c r="M2187" s="17" t="s">
        <v>7102</v>
      </c>
      <c r="N2187" s="17" t="s">
        <v>572</v>
      </c>
      <c r="O2187" s="17">
        <v>20201110</v>
      </c>
      <c r="P2187" s="17">
        <v>20201110</v>
      </c>
      <c r="Q2187" s="17">
        <v>3410</v>
      </c>
      <c r="R2187" s="17">
        <v>0</v>
      </c>
      <c r="S2187" s="17"/>
      <c r="T2187" s="17" t="s">
        <v>63</v>
      </c>
      <c r="U2187" s="17"/>
      <c r="V2187" s="17">
        <f t="shared" si="606"/>
        <v>5</v>
      </c>
      <c r="W2187" s="17">
        <v>5000</v>
      </c>
      <c r="X2187" s="17" t="s">
        <v>7065</v>
      </c>
      <c r="Y2187" s="17" t="s">
        <v>569</v>
      </c>
      <c r="Z2187" s="17">
        <v>20201110</v>
      </c>
      <c r="AA2187" s="17" t="s">
        <v>1947</v>
      </c>
      <c r="AB2187" s="17">
        <v>1</v>
      </c>
      <c r="AC2187" s="17" t="str">
        <f>IFERROR(VLOOKUP(A2187,[1]Cruces!AJ:AK,2,0),VLOOKUP(CONCATENATE(X2187,AA2187),[1]Cruces!G:H,2,0))</f>
        <v>Solicitud por BT</v>
      </c>
      <c r="AD2187" s="17">
        <f t="shared" si="592"/>
        <v>10</v>
      </c>
      <c r="AE2187" s="17">
        <f t="shared" si="593"/>
        <v>11</v>
      </c>
      <c r="AF2187" s="17">
        <f t="shared" si="594"/>
        <v>2020</v>
      </c>
      <c r="AG2187" s="17" t="str">
        <f>IFERROR(VLOOKUP(MID(A2187,2,4)*1,[1]Cruces!K:L,2,0),"Verificar")</f>
        <v>Magdalena</v>
      </c>
      <c r="AH2187" s="17">
        <f t="shared" ca="1" si="595"/>
        <v>15</v>
      </c>
      <c r="AI2187" s="17" t="str">
        <f>IFERROR(VLOOKUP(U2187,[1]Cruces!$O$1:$P$6,2,0),"Sin Orden")</f>
        <v>Sin Orden</v>
      </c>
      <c r="AJ2187" s="17">
        <f t="shared" si="596"/>
        <v>10</v>
      </c>
      <c r="AK2187" s="17">
        <f t="shared" si="597"/>
        <v>11</v>
      </c>
      <c r="AL2187" s="17">
        <f t="shared" si="598"/>
        <v>2020</v>
      </c>
      <c r="AM2187" s="17">
        <f t="shared" ca="1" si="599"/>
        <v>15</v>
      </c>
      <c r="AN2187" s="18" t="str">
        <f>IFERROR(VLOOKUP(R2187*1,'[1]Ordenes de Servicio'!G:K,5,0),"No Cruza")</f>
        <v>No Cruza</v>
      </c>
      <c r="AO2187" s="17">
        <f t="shared" ca="1" si="600"/>
        <v>15</v>
      </c>
      <c r="AP2187" s="17">
        <f t="shared" si="601"/>
        <v>10</v>
      </c>
      <c r="AQ2187" s="17">
        <f t="shared" si="602"/>
        <v>11</v>
      </c>
      <c r="AR2187" s="17">
        <f t="shared" si="603"/>
        <v>2020</v>
      </c>
      <c r="AS2187" s="17">
        <f t="shared" ca="1" si="604"/>
        <v>15</v>
      </c>
      <c r="AT2187" s="17" t="str">
        <f t="shared" ca="1" si="607"/>
        <v>No</v>
      </c>
      <c r="AU2187" s="17">
        <f t="shared" si="605"/>
        <v>0</v>
      </c>
      <c r="AV2187" s="17" t="str">
        <f>+VLOOKUP(B2187,[1]Cruces!S:T,2,0)</f>
        <v>1. Solicitud</v>
      </c>
    </row>
    <row r="2188" spans="1:48" hidden="1" x14ac:dyDescent="0.25">
      <c r="A2188" s="17" t="s">
        <v>9132</v>
      </c>
      <c r="B2188" s="17" t="s">
        <v>569</v>
      </c>
      <c r="C2188" s="17">
        <v>0</v>
      </c>
      <c r="D2188" s="17">
        <v>0</v>
      </c>
      <c r="E2188" s="17" t="s">
        <v>55</v>
      </c>
      <c r="F2188" s="17" t="s">
        <v>7098</v>
      </c>
      <c r="G2188" s="17" t="s">
        <v>9133</v>
      </c>
      <c r="H2188" s="17">
        <v>3013712849</v>
      </c>
      <c r="I2188" s="17" t="s">
        <v>71</v>
      </c>
      <c r="J2188" s="17" t="s">
        <v>59</v>
      </c>
      <c r="K2188" s="17" t="s">
        <v>97</v>
      </c>
      <c r="L2188" s="17" t="s">
        <v>8422</v>
      </c>
      <c r="M2188" s="17" t="s">
        <v>8423</v>
      </c>
      <c r="N2188" s="17" t="s">
        <v>572</v>
      </c>
      <c r="O2188" s="17">
        <v>20200922</v>
      </c>
      <c r="P2188" s="17">
        <v>20200922</v>
      </c>
      <c r="Q2188" s="17">
        <v>3340</v>
      </c>
      <c r="R2188" s="17">
        <v>0</v>
      </c>
      <c r="S2188" s="17"/>
      <c r="T2188" s="17" t="s">
        <v>63</v>
      </c>
      <c r="U2188" s="17"/>
      <c r="V2188" s="17">
        <f t="shared" si="606"/>
        <v>2</v>
      </c>
      <c r="W2188" s="17">
        <v>2000</v>
      </c>
      <c r="X2188" s="17" t="s">
        <v>7065</v>
      </c>
      <c r="Y2188" s="17" t="s">
        <v>150</v>
      </c>
      <c r="Z2188" s="17">
        <v>20200922</v>
      </c>
      <c r="AA2188" s="17" t="s">
        <v>1947</v>
      </c>
      <c r="AB2188" s="17">
        <v>1</v>
      </c>
      <c r="AC2188" s="17" t="str">
        <f>IFERROR(VLOOKUP(A2188,[1]Cruces!AJ:AK,2,0),VLOOKUP(CONCATENATE(X2188,AA2188),[1]Cruces!G:H,2,0))</f>
        <v>Solicitud por BT</v>
      </c>
      <c r="AD2188" s="17">
        <f t="shared" si="592"/>
        <v>22</v>
      </c>
      <c r="AE2188" s="17">
        <f t="shared" si="593"/>
        <v>9</v>
      </c>
      <c r="AF2188" s="17">
        <f t="shared" si="594"/>
        <v>2020</v>
      </c>
      <c r="AG2188" s="17" t="str">
        <f>IFERROR(VLOOKUP(MID(A2188,2,4)*1,[1]Cruces!K:L,2,0),"Verificar")</f>
        <v>Guajira</v>
      </c>
      <c r="AH2188" s="17">
        <f t="shared" ca="1" si="595"/>
        <v>64</v>
      </c>
      <c r="AI2188" s="17" t="str">
        <f>IFERROR(VLOOKUP(U2188,[1]Cruces!$O$1:$P$6,2,0),"Sin Orden")</f>
        <v>Sin Orden</v>
      </c>
      <c r="AJ2188" s="17">
        <f t="shared" si="596"/>
        <v>22</v>
      </c>
      <c r="AK2188" s="17">
        <f t="shared" si="597"/>
        <v>9</v>
      </c>
      <c r="AL2188" s="17">
        <f t="shared" si="598"/>
        <v>2020</v>
      </c>
      <c r="AM2188" s="17">
        <f t="shared" ca="1" si="599"/>
        <v>64</v>
      </c>
      <c r="AN2188" s="18" t="str">
        <f>IFERROR(VLOOKUP(R2188*1,'[1]Ordenes de Servicio'!G:K,5,0),"No Cruza")</f>
        <v>No Cruza</v>
      </c>
      <c r="AO2188" s="17">
        <f t="shared" ca="1" si="600"/>
        <v>64</v>
      </c>
      <c r="AP2188" s="17">
        <f t="shared" si="601"/>
        <v>22</v>
      </c>
      <c r="AQ2188" s="17">
        <f t="shared" si="602"/>
        <v>9</v>
      </c>
      <c r="AR2188" s="17">
        <f t="shared" si="603"/>
        <v>2020</v>
      </c>
      <c r="AS2188" s="17">
        <f t="shared" ca="1" si="604"/>
        <v>64</v>
      </c>
      <c r="AT2188" s="17" t="str">
        <f t="shared" ca="1" si="607"/>
        <v>No</v>
      </c>
      <c r="AU2188" s="17">
        <f t="shared" si="605"/>
        <v>0</v>
      </c>
      <c r="AV2188" s="17" t="str">
        <f>+VLOOKUP(B2188,[1]Cruces!S:T,2,0)</f>
        <v>1. Solicitud</v>
      </c>
    </row>
    <row r="2189" spans="1:48" hidden="1" x14ac:dyDescent="0.25">
      <c r="A2189" s="17" t="s">
        <v>4048</v>
      </c>
      <c r="B2189" s="17" t="s">
        <v>54</v>
      </c>
      <c r="C2189" s="17">
        <v>0</v>
      </c>
      <c r="D2189" s="17">
        <v>0</v>
      </c>
      <c r="E2189" s="17" t="s">
        <v>55</v>
      </c>
      <c r="F2189" s="17" t="s">
        <v>126</v>
      </c>
      <c r="G2189" s="17" t="s">
        <v>4049</v>
      </c>
      <c r="H2189" s="17">
        <v>0</v>
      </c>
      <c r="I2189" s="17" t="s">
        <v>116</v>
      </c>
      <c r="J2189" s="17" t="s">
        <v>59</v>
      </c>
      <c r="K2189" s="17" t="s">
        <v>4050</v>
      </c>
      <c r="L2189" s="17" t="s">
        <v>129</v>
      </c>
      <c r="M2189" s="17" t="s">
        <v>130</v>
      </c>
      <c r="N2189" s="17" t="s">
        <v>62</v>
      </c>
      <c r="O2189" s="17">
        <v>20201021</v>
      </c>
      <c r="P2189" s="17">
        <v>20201030</v>
      </c>
      <c r="Q2189" s="17">
        <v>7753</v>
      </c>
      <c r="R2189" s="17">
        <v>28246047</v>
      </c>
      <c r="S2189" s="17" t="s">
        <v>100</v>
      </c>
      <c r="T2189" s="17" t="s">
        <v>63</v>
      </c>
      <c r="U2189" s="17" t="s">
        <v>91</v>
      </c>
      <c r="V2189" s="17">
        <f t="shared" si="606"/>
        <v>45</v>
      </c>
      <c r="W2189" s="17">
        <v>45000</v>
      </c>
      <c r="X2189" s="17" t="s">
        <v>64</v>
      </c>
      <c r="Y2189" s="17" t="s">
        <v>65</v>
      </c>
      <c r="Z2189" s="17">
        <v>20201030</v>
      </c>
      <c r="AA2189" s="17" t="s">
        <v>78</v>
      </c>
      <c r="AB2189" s="17">
        <v>1</v>
      </c>
      <c r="AC2189" s="17" t="str">
        <f>IFERROR(VLOOKUP(A2189,[1]Cruces!AJ:AK,2,0),VLOOKUP(CONCATENATE(X2189,AA2189),[1]Cruces!G:H,2,0))</f>
        <v>Solicitud de Obra</v>
      </c>
      <c r="AD2189" s="17">
        <f t="shared" si="592"/>
        <v>21</v>
      </c>
      <c r="AE2189" s="17">
        <f t="shared" si="593"/>
        <v>10</v>
      </c>
      <c r="AF2189" s="17">
        <f t="shared" si="594"/>
        <v>2020</v>
      </c>
      <c r="AG2189" s="17" t="str">
        <f>IFERROR(VLOOKUP(MID(A2189,2,4)*1,[1]Cruces!K:L,2,0),"Verificar")</f>
        <v>Guajira</v>
      </c>
      <c r="AH2189" s="17">
        <f t="shared" ca="1" si="595"/>
        <v>35</v>
      </c>
      <c r="AI2189" s="17" t="str">
        <f>IFERROR(VLOOKUP(U2189,[1]Cruces!$O$1:$P$6,2,0),"Sin Orden")</f>
        <v>Resuelta</v>
      </c>
      <c r="AJ2189" s="17">
        <f t="shared" si="596"/>
        <v>30</v>
      </c>
      <c r="AK2189" s="17">
        <f t="shared" si="597"/>
        <v>10</v>
      </c>
      <c r="AL2189" s="17">
        <f t="shared" si="598"/>
        <v>2020</v>
      </c>
      <c r="AM2189" s="17">
        <f t="shared" ca="1" si="599"/>
        <v>26</v>
      </c>
      <c r="AN2189" s="18" t="str">
        <f>IFERROR(VLOOKUP(R2189*1,'[1]Ordenes de Servicio'!G:K,5,0),"No Cruza")</f>
        <v>No Cruza</v>
      </c>
      <c r="AO2189" s="17">
        <f t="shared" ca="1" si="600"/>
        <v>9</v>
      </c>
      <c r="AP2189" s="17">
        <f t="shared" si="601"/>
        <v>30</v>
      </c>
      <c r="AQ2189" s="17">
        <f t="shared" si="602"/>
        <v>10</v>
      </c>
      <c r="AR2189" s="17">
        <f t="shared" si="603"/>
        <v>2020</v>
      </c>
      <c r="AS2189" s="17">
        <f t="shared" ca="1" si="604"/>
        <v>26</v>
      </c>
      <c r="AT2189" s="17" t="str">
        <f t="shared" ca="1" si="607"/>
        <v>No</v>
      </c>
      <c r="AU2189" s="17">
        <f t="shared" si="605"/>
        <v>0</v>
      </c>
      <c r="AV2189" s="17" t="str">
        <f>+VLOOKUP(B2189,[1]Cruces!S:T,2,0)</f>
        <v>4. Presupuesto de Obra</v>
      </c>
    </row>
    <row r="2190" spans="1:48" hidden="1" x14ac:dyDescent="0.25">
      <c r="A2190" s="17" t="s">
        <v>4051</v>
      </c>
      <c r="B2190" s="17" t="s">
        <v>54</v>
      </c>
      <c r="C2190" s="17">
        <v>2708274</v>
      </c>
      <c r="D2190" s="17">
        <v>0</v>
      </c>
      <c r="E2190" s="17" t="s">
        <v>55</v>
      </c>
      <c r="F2190" s="17" t="s">
        <v>107</v>
      </c>
      <c r="G2190" s="17" t="s">
        <v>1215</v>
      </c>
      <c r="H2190" s="17">
        <v>3017897741</v>
      </c>
      <c r="I2190" s="17" t="s">
        <v>116</v>
      </c>
      <c r="J2190" s="17" t="s">
        <v>59</v>
      </c>
      <c r="K2190" s="17" t="s">
        <v>97</v>
      </c>
      <c r="L2190" s="17" t="s">
        <v>117</v>
      </c>
      <c r="M2190" s="17" t="s">
        <v>118</v>
      </c>
      <c r="N2190" s="17" t="s">
        <v>62</v>
      </c>
      <c r="O2190" s="17">
        <v>20191125</v>
      </c>
      <c r="P2190" s="17">
        <v>20191203</v>
      </c>
      <c r="Q2190" s="17">
        <v>1110</v>
      </c>
      <c r="R2190" s="17">
        <v>26950767</v>
      </c>
      <c r="S2190" s="17" t="s">
        <v>100</v>
      </c>
      <c r="T2190" s="17" t="s">
        <v>63</v>
      </c>
      <c r="U2190" s="17" t="s">
        <v>91</v>
      </c>
      <c r="V2190" s="17">
        <f t="shared" si="606"/>
        <v>75</v>
      </c>
      <c r="W2190" s="17">
        <v>75000</v>
      </c>
      <c r="X2190" s="17" t="s">
        <v>89</v>
      </c>
      <c r="Y2190" s="17" t="s">
        <v>65</v>
      </c>
      <c r="Z2190" s="17">
        <v>20191203</v>
      </c>
      <c r="AA2190" s="17" t="s">
        <v>78</v>
      </c>
      <c r="AB2190" s="17">
        <v>1</v>
      </c>
      <c r="AC2190" s="17" t="str">
        <f>IFERROR(VLOOKUP(A2190,[1]Cruces!AJ:AK,2,0),VLOOKUP(CONCATENATE(X2190,AA2190),[1]Cruces!G:H,2,0))</f>
        <v>Solicitud de Obra</v>
      </c>
      <c r="AD2190" s="17">
        <f t="shared" si="592"/>
        <v>25</v>
      </c>
      <c r="AE2190" s="17">
        <f t="shared" si="593"/>
        <v>11</v>
      </c>
      <c r="AF2190" s="17">
        <f t="shared" si="594"/>
        <v>2019</v>
      </c>
      <c r="AG2190" s="17" t="str">
        <f>IFERROR(VLOOKUP(MID(A2190,2,4)*1,[1]Cruces!K:L,2,0),"Verificar")</f>
        <v>Atlántico Norte</v>
      </c>
      <c r="AH2190" s="17">
        <f t="shared" ca="1" si="595"/>
        <v>366</v>
      </c>
      <c r="AI2190" s="17" t="str">
        <f>IFERROR(VLOOKUP(U2190,[1]Cruces!$O$1:$P$6,2,0),"Sin Orden")</f>
        <v>Resuelta</v>
      </c>
      <c r="AJ2190" s="17">
        <f t="shared" si="596"/>
        <v>3</v>
      </c>
      <c r="AK2190" s="17">
        <f t="shared" si="597"/>
        <v>12</v>
      </c>
      <c r="AL2190" s="17">
        <f t="shared" si="598"/>
        <v>2019</v>
      </c>
      <c r="AM2190" s="17">
        <f t="shared" ca="1" si="599"/>
        <v>358</v>
      </c>
      <c r="AN2190" s="18" t="str">
        <f>IFERROR(VLOOKUP(R2190*1,'[1]Ordenes de Servicio'!G:K,5,0),"No Cruza")</f>
        <v>No Cruza</v>
      </c>
      <c r="AO2190" s="17">
        <f t="shared" ca="1" si="600"/>
        <v>8</v>
      </c>
      <c r="AP2190" s="17">
        <f t="shared" si="601"/>
        <v>3</v>
      </c>
      <c r="AQ2190" s="17">
        <f t="shared" si="602"/>
        <v>12</v>
      </c>
      <c r="AR2190" s="17">
        <f t="shared" si="603"/>
        <v>2019</v>
      </c>
      <c r="AS2190" s="17">
        <f t="shared" ca="1" si="604"/>
        <v>358</v>
      </c>
      <c r="AT2190" s="17" t="str">
        <f t="shared" ca="1" si="607"/>
        <v>No</v>
      </c>
      <c r="AU2190" s="17">
        <f t="shared" si="605"/>
        <v>0</v>
      </c>
      <c r="AV2190" s="17" t="str">
        <f>+VLOOKUP(B2190,[1]Cruces!S:T,2,0)</f>
        <v>4. Presupuesto de Obra</v>
      </c>
    </row>
    <row r="2191" spans="1:48" hidden="1" x14ac:dyDescent="0.25">
      <c r="A2191" s="17" t="s">
        <v>9134</v>
      </c>
      <c r="B2191" s="17" t="s">
        <v>7104</v>
      </c>
      <c r="C2191" s="17">
        <v>0</v>
      </c>
      <c r="D2191" s="17">
        <v>0</v>
      </c>
      <c r="E2191" s="17" t="s">
        <v>55</v>
      </c>
      <c r="F2191" s="17" t="s">
        <v>107</v>
      </c>
      <c r="G2191" s="17" t="s">
        <v>9135</v>
      </c>
      <c r="H2191" s="17">
        <v>3135220638</v>
      </c>
      <c r="I2191" s="17" t="s">
        <v>71</v>
      </c>
      <c r="J2191" s="17" t="s">
        <v>59</v>
      </c>
      <c r="K2191" s="17" t="s">
        <v>97</v>
      </c>
      <c r="L2191" s="17" t="s">
        <v>325</v>
      </c>
      <c r="M2191" s="17" t="s">
        <v>326</v>
      </c>
      <c r="N2191" s="17" t="s">
        <v>7108</v>
      </c>
      <c r="O2191" s="17">
        <v>20200504</v>
      </c>
      <c r="P2191" s="17">
        <v>20200505</v>
      </c>
      <c r="Q2191" s="17">
        <v>1180</v>
      </c>
      <c r="R2191" s="17">
        <v>27403817</v>
      </c>
      <c r="S2191" s="17" t="s">
        <v>6601</v>
      </c>
      <c r="T2191" s="17" t="s">
        <v>63</v>
      </c>
      <c r="U2191" s="17" t="s">
        <v>91</v>
      </c>
      <c r="V2191" s="17">
        <f t="shared" si="606"/>
        <v>3</v>
      </c>
      <c r="W2191" s="17">
        <v>3000</v>
      </c>
      <c r="X2191" s="17" t="s">
        <v>7065</v>
      </c>
      <c r="Y2191" s="17" t="s">
        <v>7104</v>
      </c>
      <c r="Z2191" s="17">
        <v>20200505</v>
      </c>
      <c r="AA2191" s="17" t="s">
        <v>1947</v>
      </c>
      <c r="AB2191" s="17">
        <v>1</v>
      </c>
      <c r="AC2191" s="17" t="str">
        <f>IFERROR(VLOOKUP(A2191,[1]Cruces!AJ:AK,2,0),VLOOKUP(CONCATENATE(X2191,AA2191),[1]Cruces!G:H,2,0))</f>
        <v>Solicitud por BT</v>
      </c>
      <c r="AD2191" s="17">
        <f t="shared" si="592"/>
        <v>4</v>
      </c>
      <c r="AE2191" s="17">
        <f t="shared" si="593"/>
        <v>5</v>
      </c>
      <c r="AF2191" s="17">
        <f t="shared" si="594"/>
        <v>2020</v>
      </c>
      <c r="AG2191" s="17" t="str">
        <f>IFERROR(VLOOKUP(MID(A2191,2,4)*1,[1]Cruces!K:L,2,0),"Verificar")</f>
        <v>Atlántico Norte</v>
      </c>
      <c r="AH2191" s="17">
        <f t="shared" ca="1" si="595"/>
        <v>205</v>
      </c>
      <c r="AI2191" s="17" t="str">
        <f>IFERROR(VLOOKUP(U2191,[1]Cruces!$O$1:$P$6,2,0),"Sin Orden")</f>
        <v>Resuelta</v>
      </c>
      <c r="AJ2191" s="17">
        <f t="shared" si="596"/>
        <v>5</v>
      </c>
      <c r="AK2191" s="17">
        <f t="shared" si="597"/>
        <v>5</v>
      </c>
      <c r="AL2191" s="17">
        <f t="shared" si="598"/>
        <v>2020</v>
      </c>
      <c r="AM2191" s="17">
        <f t="shared" ca="1" si="599"/>
        <v>204</v>
      </c>
      <c r="AN2191" s="18" t="str">
        <f>IFERROR(VLOOKUP(R2191*1,'[1]Ordenes de Servicio'!G:K,5,0),"No Cruza")</f>
        <v>No Cruza</v>
      </c>
      <c r="AO2191" s="17">
        <f t="shared" ca="1" si="600"/>
        <v>1</v>
      </c>
      <c r="AP2191" s="17">
        <f t="shared" si="601"/>
        <v>5</v>
      </c>
      <c r="AQ2191" s="17">
        <f t="shared" si="602"/>
        <v>5</v>
      </c>
      <c r="AR2191" s="17">
        <f t="shared" si="603"/>
        <v>2020</v>
      </c>
      <c r="AS2191" s="17">
        <f t="shared" ca="1" si="604"/>
        <v>204</v>
      </c>
      <c r="AT2191" s="17" t="str">
        <f t="shared" ca="1" si="607"/>
        <v>No</v>
      </c>
      <c r="AU2191" s="17">
        <f t="shared" si="605"/>
        <v>0</v>
      </c>
      <c r="AV2191" s="17" t="str">
        <f>+VLOOKUP(B2191,[1]Cruces!S:T,2,0)</f>
        <v>7. Ejecución en Campo OS BT</v>
      </c>
    </row>
    <row r="2192" spans="1:48" hidden="1" x14ac:dyDescent="0.25">
      <c r="A2192" s="17" t="s">
        <v>9136</v>
      </c>
      <c r="B2192" s="17" t="s">
        <v>1943</v>
      </c>
      <c r="C2192" s="17">
        <v>0</v>
      </c>
      <c r="D2192" s="17">
        <v>0</v>
      </c>
      <c r="E2192" s="17" t="s">
        <v>55</v>
      </c>
      <c r="F2192" s="17" t="s">
        <v>69</v>
      </c>
      <c r="G2192" s="17" t="s">
        <v>9137</v>
      </c>
      <c r="H2192" s="17">
        <v>3145944858</v>
      </c>
      <c r="I2192" s="17" t="s">
        <v>71</v>
      </c>
      <c r="J2192" s="17" t="s">
        <v>59</v>
      </c>
      <c r="K2192" s="17" t="s">
        <v>9138</v>
      </c>
      <c r="L2192" s="17" t="s">
        <v>7653</v>
      </c>
      <c r="M2192" s="17" t="s">
        <v>7654</v>
      </c>
      <c r="N2192" s="17" t="s">
        <v>1946</v>
      </c>
      <c r="O2192" s="17">
        <v>20200924</v>
      </c>
      <c r="P2192" s="17">
        <v>20200924</v>
      </c>
      <c r="Q2192" s="17">
        <v>3460</v>
      </c>
      <c r="R2192" s="17">
        <v>28163432</v>
      </c>
      <c r="S2192" s="17" t="s">
        <v>6601</v>
      </c>
      <c r="T2192" s="17" t="s">
        <v>7091</v>
      </c>
      <c r="U2192" s="17" t="s">
        <v>77</v>
      </c>
      <c r="V2192" s="17">
        <f t="shared" si="606"/>
        <v>3</v>
      </c>
      <c r="W2192" s="17">
        <v>3000</v>
      </c>
      <c r="X2192" s="17" t="s">
        <v>7065</v>
      </c>
      <c r="Y2192" s="17" t="s">
        <v>1943</v>
      </c>
      <c r="Z2192" s="17">
        <v>20200924</v>
      </c>
      <c r="AA2192" s="17" t="s">
        <v>1947</v>
      </c>
      <c r="AB2192" s="17">
        <v>1</v>
      </c>
      <c r="AC2192" s="17" t="str">
        <f>IFERROR(VLOOKUP(A2192,[1]Cruces!AJ:AK,2,0),VLOOKUP(CONCATENATE(X2192,AA2192),[1]Cruces!G:H,2,0))</f>
        <v>Solicitud por BT</v>
      </c>
      <c r="AD2192" s="17">
        <f t="shared" si="592"/>
        <v>24</v>
      </c>
      <c r="AE2192" s="17">
        <f t="shared" si="593"/>
        <v>9</v>
      </c>
      <c r="AF2192" s="17">
        <f t="shared" si="594"/>
        <v>2020</v>
      </c>
      <c r="AG2192" s="17" t="str">
        <f>IFERROR(VLOOKUP(MID(A2192,2,4)*1,[1]Cruces!K:L,2,0),"Verificar")</f>
        <v>Magdalena</v>
      </c>
      <c r="AH2192" s="17">
        <f t="shared" ca="1" si="595"/>
        <v>62</v>
      </c>
      <c r="AI2192" s="17" t="str">
        <f>IFERROR(VLOOKUP(U2192,[1]Cruces!$O$1:$P$6,2,0),"Sin Orden")</f>
        <v>Pendiente</v>
      </c>
      <c r="AJ2192" s="17">
        <f t="shared" si="596"/>
        <v>24</v>
      </c>
      <c r="AK2192" s="17">
        <f t="shared" si="597"/>
        <v>9</v>
      </c>
      <c r="AL2192" s="17">
        <f t="shared" si="598"/>
        <v>2020</v>
      </c>
      <c r="AM2192" s="17">
        <f t="shared" ca="1" si="599"/>
        <v>62</v>
      </c>
      <c r="AN2192" s="18">
        <f>IFERROR(VLOOKUP(R2192*1,'[1]Ordenes de Servicio'!G:K,5,0),"No Cruza")</f>
        <v>44098</v>
      </c>
      <c r="AO2192" s="17">
        <f t="shared" ca="1" si="600"/>
        <v>62</v>
      </c>
      <c r="AP2192" s="17">
        <f t="shared" si="601"/>
        <v>24</v>
      </c>
      <c r="AQ2192" s="17">
        <f t="shared" si="602"/>
        <v>9</v>
      </c>
      <c r="AR2192" s="17">
        <f t="shared" si="603"/>
        <v>2020</v>
      </c>
      <c r="AS2192" s="17">
        <f t="shared" ca="1" si="604"/>
        <v>62</v>
      </c>
      <c r="AT2192" s="17" t="str">
        <f t="shared" ca="1" si="607"/>
        <v>No</v>
      </c>
      <c r="AU2192" s="17">
        <f t="shared" si="605"/>
        <v>0</v>
      </c>
      <c r="AV2192" s="17" t="str">
        <f>+VLOOKUP(B2192,[1]Cruces!S:T,2,0)</f>
        <v>7. Ejecución en Campo OS BT</v>
      </c>
    </row>
    <row r="2193" spans="1:48" hidden="1" x14ac:dyDescent="0.25">
      <c r="A2193" s="17" t="s">
        <v>4052</v>
      </c>
      <c r="B2193" s="17" t="s">
        <v>54</v>
      </c>
      <c r="C2193" s="17">
        <v>0</v>
      </c>
      <c r="D2193" s="17">
        <v>0</v>
      </c>
      <c r="E2193" s="17" t="s">
        <v>55</v>
      </c>
      <c r="F2193" s="17" t="s">
        <v>126</v>
      </c>
      <c r="G2193" s="17" t="s">
        <v>4053</v>
      </c>
      <c r="H2193" s="17">
        <v>0</v>
      </c>
      <c r="I2193" s="17" t="s">
        <v>71</v>
      </c>
      <c r="J2193" s="17" t="s">
        <v>59</v>
      </c>
      <c r="K2193" s="17" t="s">
        <v>4054</v>
      </c>
      <c r="L2193" s="17" t="s">
        <v>129</v>
      </c>
      <c r="M2193" s="17" t="s">
        <v>130</v>
      </c>
      <c r="N2193" s="17" t="s">
        <v>62</v>
      </c>
      <c r="O2193" s="17">
        <v>20200522</v>
      </c>
      <c r="P2193" s="17">
        <v>20200530</v>
      </c>
      <c r="Q2193" s="17">
        <v>9332</v>
      </c>
      <c r="R2193" s="17">
        <v>27515727</v>
      </c>
      <c r="S2193" s="17" t="s">
        <v>100</v>
      </c>
      <c r="T2193" s="17" t="s">
        <v>63</v>
      </c>
      <c r="U2193" s="17" t="s">
        <v>91</v>
      </c>
      <c r="V2193" s="17">
        <f t="shared" si="606"/>
        <v>50</v>
      </c>
      <c r="W2193" s="17">
        <v>50000</v>
      </c>
      <c r="X2193" s="17" t="s">
        <v>64</v>
      </c>
      <c r="Y2193" s="17" t="s">
        <v>65</v>
      </c>
      <c r="Z2193" s="17">
        <v>20200530</v>
      </c>
      <c r="AA2193" s="17" t="s">
        <v>78</v>
      </c>
      <c r="AB2193" s="17">
        <v>1</v>
      </c>
      <c r="AC2193" s="17" t="str">
        <f>IFERROR(VLOOKUP(A2193,[1]Cruces!AJ:AK,2,0),VLOOKUP(CONCATENATE(X2193,AA2193),[1]Cruces!G:H,2,0))</f>
        <v>Solicitud de Obra</v>
      </c>
      <c r="AD2193" s="17">
        <f t="shared" si="592"/>
        <v>22</v>
      </c>
      <c r="AE2193" s="17">
        <f t="shared" si="593"/>
        <v>5</v>
      </c>
      <c r="AF2193" s="17">
        <f t="shared" si="594"/>
        <v>2020</v>
      </c>
      <c r="AG2193" s="17" t="str">
        <f>IFERROR(VLOOKUP(MID(A2193,2,4)*1,[1]Cruces!K:L,2,0),"Verificar")</f>
        <v>Guajira</v>
      </c>
      <c r="AH2193" s="17">
        <f t="shared" ca="1" si="595"/>
        <v>187</v>
      </c>
      <c r="AI2193" s="17" t="str">
        <f>IFERROR(VLOOKUP(U2193,[1]Cruces!$O$1:$P$6,2,0),"Sin Orden")</f>
        <v>Resuelta</v>
      </c>
      <c r="AJ2193" s="17">
        <f t="shared" si="596"/>
        <v>30</v>
      </c>
      <c r="AK2193" s="17">
        <f t="shared" si="597"/>
        <v>5</v>
      </c>
      <c r="AL2193" s="17">
        <f t="shared" si="598"/>
        <v>2020</v>
      </c>
      <c r="AM2193" s="17">
        <f t="shared" ca="1" si="599"/>
        <v>179</v>
      </c>
      <c r="AN2193" s="18" t="str">
        <f>IFERROR(VLOOKUP(R2193*1,'[1]Ordenes de Servicio'!G:K,5,0),"No Cruza")</f>
        <v>No Cruza</v>
      </c>
      <c r="AO2193" s="17">
        <f t="shared" ca="1" si="600"/>
        <v>8</v>
      </c>
      <c r="AP2193" s="17">
        <f t="shared" si="601"/>
        <v>30</v>
      </c>
      <c r="AQ2193" s="17">
        <f t="shared" si="602"/>
        <v>5</v>
      </c>
      <c r="AR2193" s="17">
        <f t="shared" si="603"/>
        <v>2020</v>
      </c>
      <c r="AS2193" s="17">
        <f t="shared" ca="1" si="604"/>
        <v>179</v>
      </c>
      <c r="AT2193" s="17" t="str">
        <f t="shared" ca="1" si="607"/>
        <v>No</v>
      </c>
      <c r="AU2193" s="17">
        <f t="shared" si="605"/>
        <v>0</v>
      </c>
      <c r="AV2193" s="17" t="str">
        <f>+VLOOKUP(B2193,[1]Cruces!S:T,2,0)</f>
        <v>4. Presupuesto de Obra</v>
      </c>
    </row>
    <row r="2194" spans="1:48" hidden="1" x14ac:dyDescent="0.25">
      <c r="A2194" s="17" t="s">
        <v>9139</v>
      </c>
      <c r="B2194" s="17" t="s">
        <v>569</v>
      </c>
      <c r="C2194" s="17">
        <v>0</v>
      </c>
      <c r="D2194" s="17">
        <v>0</v>
      </c>
      <c r="E2194" s="17" t="s">
        <v>55</v>
      </c>
      <c r="F2194" s="17" t="s">
        <v>7082</v>
      </c>
      <c r="G2194" s="17" t="s">
        <v>9140</v>
      </c>
      <c r="H2194" s="17">
        <v>3126438770</v>
      </c>
      <c r="I2194" s="17" t="s">
        <v>71</v>
      </c>
      <c r="J2194" s="17" t="s">
        <v>59</v>
      </c>
      <c r="K2194" s="17" t="s">
        <v>9141</v>
      </c>
      <c r="L2194" s="17" t="s">
        <v>7176</v>
      </c>
      <c r="M2194" s="17" t="s">
        <v>7177</v>
      </c>
      <c r="N2194" s="17" t="s">
        <v>572</v>
      </c>
      <c r="O2194" s="17">
        <v>20201027</v>
      </c>
      <c r="P2194" s="17">
        <v>20201027</v>
      </c>
      <c r="Q2194" s="17">
        <v>1170</v>
      </c>
      <c r="R2194" s="17">
        <v>0</v>
      </c>
      <c r="S2194" s="17"/>
      <c r="T2194" s="17" t="s">
        <v>63</v>
      </c>
      <c r="U2194" s="17"/>
      <c r="V2194" s="17">
        <f t="shared" si="606"/>
        <v>3</v>
      </c>
      <c r="W2194" s="17">
        <v>3000</v>
      </c>
      <c r="X2194" s="17" t="s">
        <v>7065</v>
      </c>
      <c r="Y2194" s="17" t="s">
        <v>569</v>
      </c>
      <c r="Z2194" s="17">
        <v>20201027</v>
      </c>
      <c r="AA2194" s="17" t="s">
        <v>1947</v>
      </c>
      <c r="AB2194" s="17">
        <v>1</v>
      </c>
      <c r="AC2194" s="17" t="str">
        <f>IFERROR(VLOOKUP(A2194,[1]Cruces!AJ:AK,2,0),VLOOKUP(CONCATENATE(X2194,AA2194),[1]Cruces!G:H,2,0))</f>
        <v>Solicitud por BT</v>
      </c>
      <c r="AD2194" s="17">
        <f t="shared" si="592"/>
        <v>27</v>
      </c>
      <c r="AE2194" s="17">
        <f t="shared" si="593"/>
        <v>10</v>
      </c>
      <c r="AF2194" s="17">
        <f t="shared" si="594"/>
        <v>2020</v>
      </c>
      <c r="AG2194" s="17" t="str">
        <f>IFERROR(VLOOKUP(MID(A2194,2,4)*1,[1]Cruces!K:L,2,0),"Verificar")</f>
        <v>Atlántico Norte</v>
      </c>
      <c r="AH2194" s="17">
        <f t="shared" ca="1" si="595"/>
        <v>29</v>
      </c>
      <c r="AI2194" s="17" t="str">
        <f>IFERROR(VLOOKUP(U2194,[1]Cruces!$O$1:$P$6,2,0),"Sin Orden")</f>
        <v>Sin Orden</v>
      </c>
      <c r="AJ2194" s="17">
        <f t="shared" si="596"/>
        <v>27</v>
      </c>
      <c r="AK2194" s="17">
        <f t="shared" si="597"/>
        <v>10</v>
      </c>
      <c r="AL2194" s="17">
        <f t="shared" si="598"/>
        <v>2020</v>
      </c>
      <c r="AM2194" s="17">
        <f t="shared" ca="1" si="599"/>
        <v>29</v>
      </c>
      <c r="AN2194" s="18" t="str">
        <f>IFERROR(VLOOKUP(R2194*1,'[1]Ordenes de Servicio'!G:K,5,0),"No Cruza")</f>
        <v>No Cruza</v>
      </c>
      <c r="AO2194" s="17">
        <f t="shared" ca="1" si="600"/>
        <v>29</v>
      </c>
      <c r="AP2194" s="17">
        <f t="shared" si="601"/>
        <v>27</v>
      </c>
      <c r="AQ2194" s="17">
        <f t="shared" si="602"/>
        <v>10</v>
      </c>
      <c r="AR2194" s="17">
        <f t="shared" si="603"/>
        <v>2020</v>
      </c>
      <c r="AS2194" s="17">
        <f t="shared" ca="1" si="604"/>
        <v>29</v>
      </c>
      <c r="AT2194" s="17" t="str">
        <f t="shared" ca="1" si="607"/>
        <v>No</v>
      </c>
      <c r="AU2194" s="17">
        <f t="shared" si="605"/>
        <v>0</v>
      </c>
      <c r="AV2194" s="17" t="str">
        <f>+VLOOKUP(B2194,[1]Cruces!S:T,2,0)</f>
        <v>1. Solicitud</v>
      </c>
    </row>
    <row r="2195" spans="1:48" hidden="1" x14ac:dyDescent="0.25">
      <c r="A2195" s="17" t="s">
        <v>4055</v>
      </c>
      <c r="B2195" s="17" t="s">
        <v>68</v>
      </c>
      <c r="C2195" s="17">
        <v>1139533</v>
      </c>
      <c r="D2195" s="17">
        <v>0</v>
      </c>
      <c r="E2195" s="17" t="s">
        <v>55</v>
      </c>
      <c r="F2195" s="17" t="s">
        <v>932</v>
      </c>
      <c r="G2195" s="17" t="s">
        <v>4056</v>
      </c>
      <c r="H2195" s="17" t="s">
        <v>4057</v>
      </c>
      <c r="I2195" s="17" t="s">
        <v>71</v>
      </c>
      <c r="J2195" s="17" t="s">
        <v>59</v>
      </c>
      <c r="K2195" s="17" t="s">
        <v>4058</v>
      </c>
      <c r="L2195" s="17" t="s">
        <v>1116</v>
      </c>
      <c r="M2195" s="17" t="s">
        <v>1117</v>
      </c>
      <c r="N2195" s="17" t="s">
        <v>75</v>
      </c>
      <c r="O2195" s="17">
        <v>20191204</v>
      </c>
      <c r="P2195" s="17">
        <v>20200204</v>
      </c>
      <c r="Q2195" s="17">
        <v>3410</v>
      </c>
      <c r="R2195" s="17">
        <v>28225142</v>
      </c>
      <c r="S2195" s="17" t="s">
        <v>76</v>
      </c>
      <c r="T2195" s="17" t="s">
        <v>63</v>
      </c>
      <c r="U2195" s="17" t="s">
        <v>88</v>
      </c>
      <c r="V2195" s="17">
        <f t="shared" si="606"/>
        <v>58</v>
      </c>
      <c r="W2195" s="17">
        <v>58000</v>
      </c>
      <c r="X2195" s="17" t="s">
        <v>89</v>
      </c>
      <c r="Y2195" s="17" t="s">
        <v>105</v>
      </c>
      <c r="Z2195" s="17">
        <v>20200221</v>
      </c>
      <c r="AA2195" s="17" t="s">
        <v>78</v>
      </c>
      <c r="AB2195" s="17">
        <v>1</v>
      </c>
      <c r="AC2195" s="17" t="str">
        <f>IFERROR(VLOOKUP(A2195,[1]Cruces!AJ:AK,2,0),VLOOKUP(CONCATENATE(X2195,AA2195),[1]Cruces!G:H,2,0))</f>
        <v>Solicitud de Obra</v>
      </c>
      <c r="AD2195" s="17">
        <f t="shared" si="592"/>
        <v>4</v>
      </c>
      <c r="AE2195" s="17">
        <f t="shared" si="593"/>
        <v>12</v>
      </c>
      <c r="AF2195" s="17">
        <f t="shared" si="594"/>
        <v>2019</v>
      </c>
      <c r="AG2195" s="17" t="str">
        <f>IFERROR(VLOOKUP(MID(A2195,2,4)*1,[1]Cruces!K:L,2,0),"Verificar")</f>
        <v>Magdalena</v>
      </c>
      <c r="AH2195" s="17">
        <f t="shared" ca="1" si="595"/>
        <v>357</v>
      </c>
      <c r="AI2195" s="17" t="str">
        <f>IFERROR(VLOOKUP(U2195,[1]Cruces!$O$1:$P$6,2,0),"Sin Orden")</f>
        <v>Resuelta</v>
      </c>
      <c r="AJ2195" s="17">
        <f t="shared" si="596"/>
        <v>21</v>
      </c>
      <c r="AK2195" s="17">
        <f t="shared" si="597"/>
        <v>2</v>
      </c>
      <c r="AL2195" s="17">
        <f t="shared" si="598"/>
        <v>2020</v>
      </c>
      <c r="AM2195" s="17">
        <f t="shared" ca="1" si="599"/>
        <v>278</v>
      </c>
      <c r="AN2195" s="18">
        <f>IFERROR(VLOOKUP(R2195*1,'[1]Ordenes de Servicio'!G:K,5,0),"No Cruza")</f>
        <v>44113</v>
      </c>
      <c r="AO2195" s="17">
        <f t="shared" ca="1" si="600"/>
        <v>79</v>
      </c>
      <c r="AP2195" s="17">
        <f t="shared" si="601"/>
        <v>4</v>
      </c>
      <c r="AQ2195" s="17">
        <f t="shared" si="602"/>
        <v>2</v>
      </c>
      <c r="AR2195" s="17">
        <f t="shared" si="603"/>
        <v>2020</v>
      </c>
      <c r="AS2195" s="17">
        <f t="shared" ca="1" si="604"/>
        <v>295</v>
      </c>
      <c r="AT2195" s="17" t="str">
        <f t="shared" ca="1" si="607"/>
        <v>No</v>
      </c>
      <c r="AU2195" s="17">
        <f t="shared" si="605"/>
        <v>17</v>
      </c>
      <c r="AV2195" s="17" t="str">
        <f>+VLOOKUP(B2195,[1]Cruces!S:T,2,0)</f>
        <v>5. Consultoría / Adjudicación</v>
      </c>
    </row>
    <row r="2196" spans="1:48" hidden="1" x14ac:dyDescent="0.25">
      <c r="A2196" s="17" t="s">
        <v>4059</v>
      </c>
      <c r="B2196" s="17" t="s">
        <v>68</v>
      </c>
      <c r="C2196" s="17">
        <v>0</v>
      </c>
      <c r="D2196" s="17">
        <v>0</v>
      </c>
      <c r="E2196" s="17" t="s">
        <v>55</v>
      </c>
      <c r="F2196" s="17" t="s">
        <v>81</v>
      </c>
      <c r="G2196" s="17" t="s">
        <v>4060</v>
      </c>
      <c r="H2196" s="17">
        <v>3215388004</v>
      </c>
      <c r="I2196" s="17" t="s">
        <v>104</v>
      </c>
      <c r="J2196" s="17" t="s">
        <v>59</v>
      </c>
      <c r="K2196" s="17" t="s">
        <v>4061</v>
      </c>
      <c r="L2196" s="17" t="s">
        <v>85</v>
      </c>
      <c r="M2196" s="17" t="s">
        <v>86</v>
      </c>
      <c r="N2196" s="17" t="s">
        <v>75</v>
      </c>
      <c r="O2196" s="17">
        <v>20200127</v>
      </c>
      <c r="P2196" s="17">
        <v>20200408</v>
      </c>
      <c r="Q2196" s="17">
        <v>9340</v>
      </c>
      <c r="R2196" s="17">
        <v>27126005</v>
      </c>
      <c r="S2196" s="17" t="s">
        <v>100</v>
      </c>
      <c r="T2196" s="17" t="s">
        <v>63</v>
      </c>
      <c r="U2196" s="17" t="s">
        <v>91</v>
      </c>
      <c r="V2196" s="17">
        <f t="shared" si="606"/>
        <v>45</v>
      </c>
      <c r="W2196" s="17">
        <v>45000</v>
      </c>
      <c r="X2196" s="17" t="s">
        <v>64</v>
      </c>
      <c r="Y2196" s="17" t="s">
        <v>136</v>
      </c>
      <c r="Z2196" s="17">
        <v>20200414</v>
      </c>
      <c r="AA2196" s="17" t="s">
        <v>78</v>
      </c>
      <c r="AB2196" s="17">
        <v>1</v>
      </c>
      <c r="AC2196" s="17" t="str">
        <f>IFERROR(VLOOKUP(A2196,[1]Cruces!AJ:AK,2,0),VLOOKUP(CONCATENATE(X2196,AA2196),[1]Cruces!G:H,2,0))</f>
        <v>Solicitud de Obra</v>
      </c>
      <c r="AD2196" s="17">
        <f t="shared" si="592"/>
        <v>27</v>
      </c>
      <c r="AE2196" s="17">
        <f t="shared" si="593"/>
        <v>1</v>
      </c>
      <c r="AF2196" s="17">
        <f t="shared" si="594"/>
        <v>2020</v>
      </c>
      <c r="AG2196" s="17" t="str">
        <f>IFERROR(VLOOKUP(MID(A2196,2,4)*1,[1]Cruces!K:L,2,0),"Verificar")</f>
        <v>Magdalena</v>
      </c>
      <c r="AH2196" s="17">
        <f t="shared" ca="1" si="595"/>
        <v>303</v>
      </c>
      <c r="AI2196" s="17" t="str">
        <f>IFERROR(VLOOKUP(U2196,[1]Cruces!$O$1:$P$6,2,0),"Sin Orden")</f>
        <v>Resuelta</v>
      </c>
      <c r="AJ2196" s="17">
        <f t="shared" si="596"/>
        <v>14</v>
      </c>
      <c r="AK2196" s="17">
        <f t="shared" si="597"/>
        <v>4</v>
      </c>
      <c r="AL2196" s="17">
        <f t="shared" si="598"/>
        <v>2020</v>
      </c>
      <c r="AM2196" s="17">
        <f t="shared" ca="1" si="599"/>
        <v>225</v>
      </c>
      <c r="AN2196" s="18" t="str">
        <f>IFERROR(VLOOKUP(R2196*1,'[1]Ordenes de Servicio'!G:K,5,0),"No Cruza")</f>
        <v>No Cruza</v>
      </c>
      <c r="AO2196" s="17">
        <f t="shared" ca="1" si="600"/>
        <v>78</v>
      </c>
      <c r="AP2196" s="17">
        <f t="shared" si="601"/>
        <v>8</v>
      </c>
      <c r="AQ2196" s="17">
        <f t="shared" si="602"/>
        <v>4</v>
      </c>
      <c r="AR2196" s="17">
        <f t="shared" si="603"/>
        <v>2020</v>
      </c>
      <c r="AS2196" s="17">
        <f t="shared" ca="1" si="604"/>
        <v>231</v>
      </c>
      <c r="AT2196" s="17" t="str">
        <f t="shared" ca="1" si="607"/>
        <v>No</v>
      </c>
      <c r="AU2196" s="17">
        <f t="shared" si="605"/>
        <v>6</v>
      </c>
      <c r="AV2196" s="17" t="str">
        <f>+VLOOKUP(B2196,[1]Cruces!S:T,2,0)</f>
        <v>5. Consultoría / Adjudicación</v>
      </c>
    </row>
    <row r="2197" spans="1:48" hidden="1" x14ac:dyDescent="0.25">
      <c r="A2197" s="17" t="s">
        <v>10585</v>
      </c>
      <c r="B2197" s="17" t="s">
        <v>296</v>
      </c>
      <c r="C2197" s="17">
        <v>0</v>
      </c>
      <c r="D2197" s="17">
        <v>0</v>
      </c>
      <c r="E2197" s="17" t="s">
        <v>55</v>
      </c>
      <c r="F2197" s="17" t="s">
        <v>932</v>
      </c>
      <c r="G2197" s="17" t="s">
        <v>10586</v>
      </c>
      <c r="H2197" s="17">
        <v>0</v>
      </c>
      <c r="I2197" s="17" t="s">
        <v>71</v>
      </c>
      <c r="J2197" s="17" t="s">
        <v>59</v>
      </c>
      <c r="K2197" s="17" t="s">
        <v>97</v>
      </c>
      <c r="L2197" s="17" t="s">
        <v>935</v>
      </c>
      <c r="M2197" s="17" t="s">
        <v>936</v>
      </c>
      <c r="N2197" s="17" t="s">
        <v>301</v>
      </c>
      <c r="O2197" s="17">
        <v>20200917</v>
      </c>
      <c r="P2197" s="17">
        <v>20200917</v>
      </c>
      <c r="Q2197" s="17">
        <v>7791</v>
      </c>
      <c r="R2197" s="17">
        <v>28281990</v>
      </c>
      <c r="S2197" s="17" t="s">
        <v>100</v>
      </c>
      <c r="T2197" s="17" t="s">
        <v>63</v>
      </c>
      <c r="U2197" s="17" t="s">
        <v>91</v>
      </c>
      <c r="V2197" s="17">
        <f t="shared" si="606"/>
        <v>15</v>
      </c>
      <c r="W2197" s="17">
        <v>15000</v>
      </c>
      <c r="X2197" s="17" t="s">
        <v>64</v>
      </c>
      <c r="Y2197" s="17" t="s">
        <v>296</v>
      </c>
      <c r="Z2197" s="17">
        <v>20200917</v>
      </c>
      <c r="AA2197" s="17" t="s">
        <v>78</v>
      </c>
      <c r="AB2197" s="17">
        <v>1</v>
      </c>
      <c r="AC2197" s="17" t="str">
        <f>IFERROR(VLOOKUP(A2197,[1]Cruces!AJ:AK,2,0),VLOOKUP(CONCATENATE(X2197,AA2197),[1]Cruces!G:H,2,0))</f>
        <v>Exp BMT</v>
      </c>
      <c r="AD2197" s="17">
        <f t="shared" si="592"/>
        <v>17</v>
      </c>
      <c r="AE2197" s="17">
        <f t="shared" si="593"/>
        <v>9</v>
      </c>
      <c r="AF2197" s="17">
        <f t="shared" si="594"/>
        <v>2020</v>
      </c>
      <c r="AG2197" s="17" t="str">
        <f>IFERROR(VLOOKUP(MID(A2197,2,4)*1,[1]Cruces!K:L,2,0),"Verificar")</f>
        <v>Magdalena</v>
      </c>
      <c r="AH2197" s="17">
        <f t="shared" ca="1" si="595"/>
        <v>69</v>
      </c>
      <c r="AI2197" s="17" t="str">
        <f>IFERROR(VLOOKUP(U2197,[1]Cruces!$O$1:$P$6,2,0),"Sin Orden")</f>
        <v>Resuelta</v>
      </c>
      <c r="AJ2197" s="17">
        <f t="shared" si="596"/>
        <v>17</v>
      </c>
      <c r="AK2197" s="17">
        <f t="shared" si="597"/>
        <v>9</v>
      </c>
      <c r="AL2197" s="17">
        <f t="shared" si="598"/>
        <v>2020</v>
      </c>
      <c r="AM2197" s="17">
        <f t="shared" ca="1" si="599"/>
        <v>69</v>
      </c>
      <c r="AN2197" s="18" t="str">
        <f>IFERROR(VLOOKUP(R2197*1,'[1]Ordenes de Servicio'!G:K,5,0),"No Cruza")</f>
        <v>No Cruza</v>
      </c>
      <c r="AO2197" s="17">
        <f t="shared" ca="1" si="600"/>
        <v>0</v>
      </c>
      <c r="AP2197" s="17">
        <f t="shared" si="601"/>
        <v>17</v>
      </c>
      <c r="AQ2197" s="17">
        <f t="shared" si="602"/>
        <v>9</v>
      </c>
      <c r="AR2197" s="17">
        <f t="shared" si="603"/>
        <v>2020</v>
      </c>
      <c r="AS2197" s="17">
        <f t="shared" ca="1" si="604"/>
        <v>69</v>
      </c>
      <c r="AT2197" s="17" t="str">
        <f t="shared" ca="1" si="607"/>
        <v>No</v>
      </c>
      <c r="AU2197" s="17">
        <f t="shared" si="605"/>
        <v>0</v>
      </c>
      <c r="AV2197" s="17" t="str">
        <f>+VLOOKUP(B2197,[1]Cruces!S:T,2,0)</f>
        <v>3. Evaluación Técnico Ecónomica</v>
      </c>
    </row>
    <row r="2198" spans="1:48" hidden="1" x14ac:dyDescent="0.25">
      <c r="A2198" s="17" t="s">
        <v>4062</v>
      </c>
      <c r="B2198" s="17" t="s">
        <v>68</v>
      </c>
      <c r="C2198" s="17">
        <v>0</v>
      </c>
      <c r="D2198" s="17">
        <v>0</v>
      </c>
      <c r="E2198" s="17" t="s">
        <v>55</v>
      </c>
      <c r="F2198" s="17" t="s">
        <v>56</v>
      </c>
      <c r="G2198" s="17" t="s">
        <v>4063</v>
      </c>
      <c r="H2198" s="17">
        <v>0</v>
      </c>
      <c r="I2198" s="17" t="s">
        <v>116</v>
      </c>
      <c r="J2198" s="17" t="s">
        <v>59</v>
      </c>
      <c r="K2198" s="17" t="s">
        <v>1950</v>
      </c>
      <c r="L2198" s="17" t="s">
        <v>172</v>
      </c>
      <c r="M2198" s="17" t="s">
        <v>173</v>
      </c>
      <c r="N2198" s="17" t="s">
        <v>75</v>
      </c>
      <c r="O2198" s="17">
        <v>20190308</v>
      </c>
      <c r="P2198" s="17">
        <v>20190320</v>
      </c>
      <c r="Q2198" s="17">
        <v>1180</v>
      </c>
      <c r="R2198" s="17">
        <v>26110023</v>
      </c>
      <c r="S2198" s="17" t="s">
        <v>100</v>
      </c>
      <c r="T2198" s="17" t="s">
        <v>63</v>
      </c>
      <c r="U2198" s="17" t="s">
        <v>91</v>
      </c>
      <c r="V2198" s="17">
        <f t="shared" si="606"/>
        <v>37.5</v>
      </c>
      <c r="W2198" s="17">
        <v>37500</v>
      </c>
      <c r="X2198" s="17" t="s">
        <v>64</v>
      </c>
      <c r="Y2198" s="17" t="s">
        <v>136</v>
      </c>
      <c r="Z2198" s="17">
        <v>20191105</v>
      </c>
      <c r="AA2198" s="17" t="s">
        <v>78</v>
      </c>
      <c r="AB2198" s="17">
        <v>1</v>
      </c>
      <c r="AC2198" s="17" t="str">
        <f>IFERROR(VLOOKUP(A2198,[1]Cruces!AJ:AK,2,0),VLOOKUP(CONCATENATE(X2198,AA2198),[1]Cruces!G:H,2,0))</f>
        <v>Solicitud de Obra</v>
      </c>
      <c r="AD2198" s="17">
        <f t="shared" si="592"/>
        <v>8</v>
      </c>
      <c r="AE2198" s="17">
        <f t="shared" si="593"/>
        <v>3</v>
      </c>
      <c r="AF2198" s="17">
        <f t="shared" si="594"/>
        <v>2019</v>
      </c>
      <c r="AG2198" s="17" t="str">
        <f>IFERROR(VLOOKUP(MID(A2198,2,4)*1,[1]Cruces!K:L,2,0),"Verificar")</f>
        <v>Atlántico Norte</v>
      </c>
      <c r="AH2198" s="17">
        <f t="shared" ca="1" si="595"/>
        <v>628</v>
      </c>
      <c r="AI2198" s="17" t="str">
        <f>IFERROR(VLOOKUP(U2198,[1]Cruces!$O$1:$P$6,2,0),"Sin Orden")</f>
        <v>Resuelta</v>
      </c>
      <c r="AJ2198" s="17">
        <f t="shared" si="596"/>
        <v>5</v>
      </c>
      <c r="AK2198" s="17">
        <f t="shared" si="597"/>
        <v>11</v>
      </c>
      <c r="AL2198" s="17">
        <f t="shared" si="598"/>
        <v>2019</v>
      </c>
      <c r="AM2198" s="17">
        <f t="shared" ca="1" si="599"/>
        <v>386</v>
      </c>
      <c r="AN2198" s="18" t="str">
        <f>IFERROR(VLOOKUP(R2198*1,'[1]Ordenes de Servicio'!G:K,5,0),"No Cruza")</f>
        <v>No Cruza</v>
      </c>
      <c r="AO2198" s="17">
        <f t="shared" ca="1" si="600"/>
        <v>242</v>
      </c>
      <c r="AP2198" s="17">
        <f t="shared" si="601"/>
        <v>20</v>
      </c>
      <c r="AQ2198" s="17">
        <f t="shared" si="602"/>
        <v>3</v>
      </c>
      <c r="AR2198" s="17">
        <f t="shared" si="603"/>
        <v>2019</v>
      </c>
      <c r="AS2198" s="17">
        <f t="shared" ca="1" si="604"/>
        <v>616</v>
      </c>
      <c r="AT2198" s="17" t="str">
        <f t="shared" ca="1" si="607"/>
        <v>Si</v>
      </c>
      <c r="AU2198" s="17">
        <f t="shared" si="605"/>
        <v>230</v>
      </c>
      <c r="AV2198" s="17" t="str">
        <f>+VLOOKUP(B2198,[1]Cruces!S:T,2,0)</f>
        <v>5. Consultoría / Adjudicación</v>
      </c>
    </row>
    <row r="2199" spans="1:48" hidden="1" x14ac:dyDescent="0.25">
      <c r="A2199" s="17" t="s">
        <v>9142</v>
      </c>
      <c r="B2199" s="17" t="s">
        <v>6595</v>
      </c>
      <c r="C2199" s="17">
        <v>6019412</v>
      </c>
      <c r="D2199" s="17">
        <v>34024961</v>
      </c>
      <c r="E2199" s="17" t="s">
        <v>93</v>
      </c>
      <c r="F2199" s="17" t="s">
        <v>3386</v>
      </c>
      <c r="G2199" s="17" t="s">
        <v>9143</v>
      </c>
      <c r="H2199" s="17">
        <v>3013895231</v>
      </c>
      <c r="I2199" s="17" t="s">
        <v>71</v>
      </c>
      <c r="J2199" s="17" t="s">
        <v>9144</v>
      </c>
      <c r="K2199" s="17" t="s">
        <v>9145</v>
      </c>
      <c r="L2199" s="17" t="s">
        <v>7498</v>
      </c>
      <c r="M2199" s="17" t="s">
        <v>7499</v>
      </c>
      <c r="N2199" s="17" t="s">
        <v>6600</v>
      </c>
      <c r="O2199" s="17">
        <v>20200929</v>
      </c>
      <c r="P2199" s="17">
        <v>20201007</v>
      </c>
      <c r="Q2199" s="17">
        <v>1110</v>
      </c>
      <c r="R2199" s="17">
        <v>28180995</v>
      </c>
      <c r="S2199" s="17" t="s">
        <v>7072</v>
      </c>
      <c r="T2199" s="17" t="s">
        <v>63</v>
      </c>
      <c r="U2199" s="17" t="s">
        <v>91</v>
      </c>
      <c r="V2199" s="17">
        <f t="shared" si="606"/>
        <v>3</v>
      </c>
      <c r="W2199" s="17">
        <v>3000</v>
      </c>
      <c r="X2199" s="17" t="s">
        <v>89</v>
      </c>
      <c r="Y2199" s="17" t="s">
        <v>6595</v>
      </c>
      <c r="Z2199" s="17">
        <v>20201007</v>
      </c>
      <c r="AA2199" s="17" t="s">
        <v>1947</v>
      </c>
      <c r="AB2199" s="17">
        <v>1</v>
      </c>
      <c r="AC2199" s="17" t="str">
        <f>IFERROR(VLOOKUP(A2199,[1]Cruces!AJ:AK,2,0),VLOOKUP(CONCATENATE(X2199,AA2199),[1]Cruces!G:H,2,0))</f>
        <v>Solicitud por BT</v>
      </c>
      <c r="AD2199" s="17">
        <f t="shared" si="592"/>
        <v>29</v>
      </c>
      <c r="AE2199" s="17">
        <f t="shared" si="593"/>
        <v>9</v>
      </c>
      <c r="AF2199" s="17">
        <f t="shared" si="594"/>
        <v>2020</v>
      </c>
      <c r="AG2199" s="17" t="str">
        <f>IFERROR(VLOOKUP(MID(A2199,2,4)*1,[1]Cruces!K:L,2,0),"Verificar")</f>
        <v>Atlántico Norte</v>
      </c>
      <c r="AH2199" s="17">
        <f t="shared" ca="1" si="595"/>
        <v>57</v>
      </c>
      <c r="AI2199" s="17" t="str">
        <f>IFERROR(VLOOKUP(U2199,[1]Cruces!$O$1:$P$6,2,0),"Sin Orden")</f>
        <v>Resuelta</v>
      </c>
      <c r="AJ2199" s="17">
        <f t="shared" si="596"/>
        <v>7</v>
      </c>
      <c r="AK2199" s="17">
        <f t="shared" si="597"/>
        <v>10</v>
      </c>
      <c r="AL2199" s="17">
        <f t="shared" si="598"/>
        <v>2020</v>
      </c>
      <c r="AM2199" s="17">
        <f t="shared" ca="1" si="599"/>
        <v>49</v>
      </c>
      <c r="AN2199" s="18" t="str">
        <f>IFERROR(VLOOKUP(R2199*1,'[1]Ordenes de Servicio'!G:K,5,0),"No Cruza")</f>
        <v>No Cruza</v>
      </c>
      <c r="AO2199" s="17">
        <f t="shared" ca="1" si="600"/>
        <v>8</v>
      </c>
      <c r="AP2199" s="17">
        <f t="shared" si="601"/>
        <v>7</v>
      </c>
      <c r="AQ2199" s="17">
        <f t="shared" si="602"/>
        <v>10</v>
      </c>
      <c r="AR2199" s="17">
        <f t="shared" si="603"/>
        <v>2020</v>
      </c>
      <c r="AS2199" s="17">
        <f t="shared" ca="1" si="604"/>
        <v>49</v>
      </c>
      <c r="AT2199" s="17" t="str">
        <f t="shared" ca="1" si="607"/>
        <v>No</v>
      </c>
      <c r="AU2199" s="17">
        <f t="shared" si="605"/>
        <v>0</v>
      </c>
      <c r="AV2199" s="17" t="str">
        <f>+VLOOKUP(B2199,[1]Cruces!S:T,2,0)</f>
        <v>7. Ejecución en Campo OS BT</v>
      </c>
    </row>
    <row r="2200" spans="1:48" hidden="1" x14ac:dyDescent="0.25">
      <c r="A2200" s="17" t="s">
        <v>4064</v>
      </c>
      <c r="B2200" s="17" t="s">
        <v>54</v>
      </c>
      <c r="C2200" s="17">
        <v>0</v>
      </c>
      <c r="D2200" s="17">
        <v>0</v>
      </c>
      <c r="E2200" s="17" t="s">
        <v>55</v>
      </c>
      <c r="F2200" s="17" t="s">
        <v>126</v>
      </c>
      <c r="G2200" s="17" t="s">
        <v>4065</v>
      </c>
      <c r="H2200" s="17">
        <v>0</v>
      </c>
      <c r="I2200" s="17" t="s">
        <v>116</v>
      </c>
      <c r="J2200" s="17" t="s">
        <v>59</v>
      </c>
      <c r="K2200" s="17" t="s">
        <v>4066</v>
      </c>
      <c r="L2200" s="17" t="s">
        <v>129</v>
      </c>
      <c r="M2200" s="17" t="s">
        <v>130</v>
      </c>
      <c r="N2200" s="17" t="s">
        <v>62</v>
      </c>
      <c r="O2200" s="17">
        <v>20200204</v>
      </c>
      <c r="P2200" s="17">
        <v>20200207</v>
      </c>
      <c r="Q2200" s="17">
        <v>9331</v>
      </c>
      <c r="R2200" s="17">
        <v>27146084</v>
      </c>
      <c r="S2200" s="17" t="s">
        <v>100</v>
      </c>
      <c r="T2200" s="17" t="s">
        <v>63</v>
      </c>
      <c r="U2200" s="17" t="s">
        <v>91</v>
      </c>
      <c r="V2200" s="17">
        <f t="shared" si="606"/>
        <v>75</v>
      </c>
      <c r="W2200" s="17">
        <v>75000</v>
      </c>
      <c r="X2200" s="17" t="s">
        <v>64</v>
      </c>
      <c r="Y2200" s="17" t="s">
        <v>150</v>
      </c>
      <c r="Z2200" s="17">
        <v>20200227</v>
      </c>
      <c r="AA2200" s="17" t="s">
        <v>78</v>
      </c>
      <c r="AB2200" s="17">
        <v>1</v>
      </c>
      <c r="AC2200" s="17" t="str">
        <f>IFERROR(VLOOKUP(A2200,[1]Cruces!AJ:AK,2,0),VLOOKUP(CONCATENATE(X2200,AA2200),[1]Cruces!G:H,2,0))</f>
        <v>Solicitud de Obra</v>
      </c>
      <c r="AD2200" s="17">
        <f t="shared" si="592"/>
        <v>4</v>
      </c>
      <c r="AE2200" s="17">
        <f t="shared" si="593"/>
        <v>2</v>
      </c>
      <c r="AF2200" s="17">
        <f t="shared" si="594"/>
        <v>2020</v>
      </c>
      <c r="AG2200" s="17" t="str">
        <f>IFERROR(VLOOKUP(MID(A2200,2,4)*1,[1]Cruces!K:L,2,0),"Verificar")</f>
        <v>Guajira</v>
      </c>
      <c r="AH2200" s="17">
        <f t="shared" ca="1" si="595"/>
        <v>295</v>
      </c>
      <c r="AI2200" s="17" t="str">
        <f>IFERROR(VLOOKUP(U2200,[1]Cruces!$O$1:$P$6,2,0),"Sin Orden")</f>
        <v>Resuelta</v>
      </c>
      <c r="AJ2200" s="17">
        <f t="shared" si="596"/>
        <v>27</v>
      </c>
      <c r="AK2200" s="17">
        <f t="shared" si="597"/>
        <v>2</v>
      </c>
      <c r="AL2200" s="17">
        <f t="shared" si="598"/>
        <v>2020</v>
      </c>
      <c r="AM2200" s="17">
        <f t="shared" ca="1" si="599"/>
        <v>272</v>
      </c>
      <c r="AN2200" s="18" t="str">
        <f>IFERROR(VLOOKUP(R2200*1,'[1]Ordenes de Servicio'!G:K,5,0),"No Cruza")</f>
        <v>No Cruza</v>
      </c>
      <c r="AO2200" s="17">
        <f t="shared" ca="1" si="600"/>
        <v>23</v>
      </c>
      <c r="AP2200" s="17">
        <f t="shared" si="601"/>
        <v>7</v>
      </c>
      <c r="AQ2200" s="17">
        <f t="shared" si="602"/>
        <v>2</v>
      </c>
      <c r="AR2200" s="17">
        <f t="shared" si="603"/>
        <v>2020</v>
      </c>
      <c r="AS2200" s="17">
        <f t="shared" ca="1" si="604"/>
        <v>292</v>
      </c>
      <c r="AT2200" s="17" t="str">
        <f t="shared" ca="1" si="607"/>
        <v>No</v>
      </c>
      <c r="AU2200" s="17">
        <f t="shared" si="605"/>
        <v>20</v>
      </c>
      <c r="AV2200" s="17" t="str">
        <f>+VLOOKUP(B2200,[1]Cruces!S:T,2,0)</f>
        <v>4. Presupuesto de Obra</v>
      </c>
    </row>
    <row r="2201" spans="1:48" hidden="1" x14ac:dyDescent="0.25">
      <c r="A2201" s="17" t="s">
        <v>4067</v>
      </c>
      <c r="B2201" s="17" t="s">
        <v>54</v>
      </c>
      <c r="C2201" s="17">
        <v>0</v>
      </c>
      <c r="D2201" s="17">
        <v>0</v>
      </c>
      <c r="E2201" s="17" t="s">
        <v>55</v>
      </c>
      <c r="F2201" s="17" t="s">
        <v>56</v>
      </c>
      <c r="G2201" s="17" t="s">
        <v>4068</v>
      </c>
      <c r="H2201" s="17">
        <v>0</v>
      </c>
      <c r="I2201" s="17" t="s">
        <v>357</v>
      </c>
      <c r="J2201" s="17" t="s">
        <v>59</v>
      </c>
      <c r="K2201" s="17" t="s">
        <v>4069</v>
      </c>
      <c r="L2201" s="17" t="s">
        <v>117</v>
      </c>
      <c r="M2201" s="17" t="s">
        <v>118</v>
      </c>
      <c r="N2201" s="17" t="s">
        <v>62</v>
      </c>
      <c r="O2201" s="17">
        <v>20190822</v>
      </c>
      <c r="P2201" s="17">
        <v>20190828</v>
      </c>
      <c r="Q2201" s="17">
        <v>1170</v>
      </c>
      <c r="R2201" s="17">
        <v>26656286</v>
      </c>
      <c r="S2201" s="17" t="s">
        <v>100</v>
      </c>
      <c r="T2201" s="17" t="s">
        <v>63</v>
      </c>
      <c r="U2201" s="17" t="s">
        <v>91</v>
      </c>
      <c r="V2201" s="17">
        <f t="shared" si="606"/>
        <v>1</v>
      </c>
      <c r="W2201" s="17">
        <v>1000</v>
      </c>
      <c r="X2201" s="17" t="s">
        <v>64</v>
      </c>
      <c r="Y2201" s="17" t="s">
        <v>65</v>
      </c>
      <c r="Z2201" s="17">
        <v>20190828</v>
      </c>
      <c r="AA2201" s="17" t="s">
        <v>113</v>
      </c>
      <c r="AB2201" s="17">
        <v>1</v>
      </c>
      <c r="AC2201" s="17" t="str">
        <f>IFERROR(VLOOKUP(A2201,[1]Cruces!AJ:AK,2,0),VLOOKUP(CONCATENATE(X2201,AA2201),[1]Cruces!G:H,2,0))</f>
        <v>Solicitud de Obra</v>
      </c>
      <c r="AD2201" s="17">
        <f t="shared" si="592"/>
        <v>22</v>
      </c>
      <c r="AE2201" s="17">
        <f t="shared" si="593"/>
        <v>8</v>
      </c>
      <c r="AF2201" s="17">
        <f t="shared" si="594"/>
        <v>2019</v>
      </c>
      <c r="AG2201" s="17" t="str">
        <f>IFERROR(VLOOKUP(MID(A2201,2,4)*1,[1]Cruces!K:L,2,0),"Verificar")</f>
        <v>Atlántico Norte</v>
      </c>
      <c r="AH2201" s="17">
        <f t="shared" ca="1" si="595"/>
        <v>461</v>
      </c>
      <c r="AI2201" s="17" t="str">
        <f>IFERROR(VLOOKUP(U2201,[1]Cruces!$O$1:$P$6,2,0),"Sin Orden")</f>
        <v>Resuelta</v>
      </c>
      <c r="AJ2201" s="17">
        <f t="shared" si="596"/>
        <v>28</v>
      </c>
      <c r="AK2201" s="17">
        <f t="shared" si="597"/>
        <v>8</v>
      </c>
      <c r="AL2201" s="17">
        <f t="shared" si="598"/>
        <v>2019</v>
      </c>
      <c r="AM2201" s="17">
        <f t="shared" ca="1" si="599"/>
        <v>455</v>
      </c>
      <c r="AN2201" s="18" t="str">
        <f>IFERROR(VLOOKUP(R2201*1,'[1]Ordenes de Servicio'!G:K,5,0),"No Cruza")</f>
        <v>No Cruza</v>
      </c>
      <c r="AO2201" s="17">
        <f t="shared" ca="1" si="600"/>
        <v>6</v>
      </c>
      <c r="AP2201" s="17">
        <f t="shared" si="601"/>
        <v>28</v>
      </c>
      <c r="AQ2201" s="17">
        <f t="shared" si="602"/>
        <v>8</v>
      </c>
      <c r="AR2201" s="17">
        <f t="shared" si="603"/>
        <v>2019</v>
      </c>
      <c r="AS2201" s="17">
        <f t="shared" ca="1" si="604"/>
        <v>455</v>
      </c>
      <c r="AT2201" s="17" t="str">
        <f t="shared" ca="1" si="607"/>
        <v>Si</v>
      </c>
      <c r="AU2201" s="17">
        <f t="shared" si="605"/>
        <v>0</v>
      </c>
      <c r="AV2201" s="17" t="str">
        <f>+VLOOKUP(B2201,[1]Cruces!S:T,2,0)</f>
        <v>4. Presupuesto de Obra</v>
      </c>
    </row>
    <row r="2202" spans="1:48" hidden="1" x14ac:dyDescent="0.25">
      <c r="A2202" s="17" t="s">
        <v>4070</v>
      </c>
      <c r="B2202" s="17" t="s">
        <v>54</v>
      </c>
      <c r="C2202" s="17">
        <v>0</v>
      </c>
      <c r="D2202" s="17">
        <v>0</v>
      </c>
      <c r="E2202" s="17" t="s">
        <v>55</v>
      </c>
      <c r="F2202" s="17" t="s">
        <v>107</v>
      </c>
      <c r="G2202" s="17" t="s">
        <v>4071</v>
      </c>
      <c r="H2202" s="17">
        <v>0</v>
      </c>
      <c r="I2202" s="17" t="s">
        <v>116</v>
      </c>
      <c r="J2202" s="17" t="s">
        <v>59</v>
      </c>
      <c r="K2202" s="17" t="s">
        <v>4072</v>
      </c>
      <c r="L2202" s="17" t="s">
        <v>111</v>
      </c>
      <c r="M2202" s="17" t="s">
        <v>112</v>
      </c>
      <c r="N2202" s="17" t="s">
        <v>62</v>
      </c>
      <c r="O2202" s="17">
        <v>20190530</v>
      </c>
      <c r="P2202" s="17">
        <v>20190605</v>
      </c>
      <c r="Q2202" s="17">
        <v>1110</v>
      </c>
      <c r="R2202" s="17">
        <v>26367190</v>
      </c>
      <c r="S2202" s="17" t="s">
        <v>100</v>
      </c>
      <c r="T2202" s="17" t="s">
        <v>63</v>
      </c>
      <c r="U2202" s="17" t="s">
        <v>91</v>
      </c>
      <c r="V2202" s="17">
        <f t="shared" si="606"/>
        <v>112.5</v>
      </c>
      <c r="W2202" s="17">
        <v>112500</v>
      </c>
      <c r="X2202" s="17" t="s">
        <v>64</v>
      </c>
      <c r="Y2202" s="17" t="s">
        <v>65</v>
      </c>
      <c r="Z2202" s="17">
        <v>20190605</v>
      </c>
      <c r="AA2202" s="17" t="s">
        <v>101</v>
      </c>
      <c r="AB2202" s="17">
        <v>1</v>
      </c>
      <c r="AC2202" s="17" t="str">
        <f>IFERROR(VLOOKUP(A2202,[1]Cruces!AJ:AK,2,0),VLOOKUP(CONCATENATE(X2202,AA2202),[1]Cruces!G:H,2,0))</f>
        <v>Solicitud de Obra</v>
      </c>
      <c r="AD2202" s="17">
        <f t="shared" si="592"/>
        <v>30</v>
      </c>
      <c r="AE2202" s="17">
        <f t="shared" si="593"/>
        <v>5</v>
      </c>
      <c r="AF2202" s="17">
        <f t="shared" si="594"/>
        <v>2019</v>
      </c>
      <c r="AG2202" s="17" t="str">
        <f>IFERROR(VLOOKUP(MID(A2202,2,4)*1,[1]Cruces!K:L,2,0),"Verificar")</f>
        <v>Atlántico Norte</v>
      </c>
      <c r="AH2202" s="17">
        <f t="shared" ca="1" si="595"/>
        <v>545</v>
      </c>
      <c r="AI2202" s="17" t="str">
        <f>IFERROR(VLOOKUP(U2202,[1]Cruces!$O$1:$P$6,2,0),"Sin Orden")</f>
        <v>Resuelta</v>
      </c>
      <c r="AJ2202" s="17">
        <f t="shared" si="596"/>
        <v>5</v>
      </c>
      <c r="AK2202" s="17">
        <f t="shared" si="597"/>
        <v>6</v>
      </c>
      <c r="AL2202" s="17">
        <f t="shared" si="598"/>
        <v>2019</v>
      </c>
      <c r="AM2202" s="17">
        <f t="shared" ca="1" si="599"/>
        <v>539</v>
      </c>
      <c r="AN2202" s="18" t="str">
        <f>IFERROR(VLOOKUP(R2202*1,'[1]Ordenes de Servicio'!G:K,5,0),"No Cruza")</f>
        <v>No Cruza</v>
      </c>
      <c r="AO2202" s="17">
        <f t="shared" ca="1" si="600"/>
        <v>6</v>
      </c>
      <c r="AP2202" s="17">
        <f t="shared" si="601"/>
        <v>5</v>
      </c>
      <c r="AQ2202" s="17">
        <f t="shared" si="602"/>
        <v>6</v>
      </c>
      <c r="AR2202" s="17">
        <f t="shared" si="603"/>
        <v>2019</v>
      </c>
      <c r="AS2202" s="17">
        <f t="shared" ca="1" si="604"/>
        <v>539</v>
      </c>
      <c r="AT2202" s="17" t="str">
        <f t="shared" ca="1" si="607"/>
        <v>Si</v>
      </c>
      <c r="AU2202" s="17">
        <f t="shared" si="605"/>
        <v>0</v>
      </c>
      <c r="AV2202" s="17" t="str">
        <f>+VLOOKUP(B2202,[1]Cruces!S:T,2,0)</f>
        <v>4. Presupuesto de Obra</v>
      </c>
    </row>
    <row r="2203" spans="1:48" x14ac:dyDescent="0.25">
      <c r="A2203" s="17" t="s">
        <v>4073</v>
      </c>
      <c r="B2203" s="17" t="s">
        <v>80</v>
      </c>
      <c r="C2203" s="17">
        <v>0</v>
      </c>
      <c r="D2203" s="17">
        <v>0</v>
      </c>
      <c r="E2203" s="17" t="s">
        <v>55</v>
      </c>
      <c r="F2203" s="17" t="s">
        <v>69</v>
      </c>
      <c r="G2203" s="17" t="s">
        <v>1217</v>
      </c>
      <c r="H2203" s="17">
        <v>0</v>
      </c>
      <c r="I2203" s="17" t="s">
        <v>116</v>
      </c>
      <c r="J2203" s="17" t="s">
        <v>59</v>
      </c>
      <c r="K2203" s="17" t="s">
        <v>4074</v>
      </c>
      <c r="L2203" s="17" t="s">
        <v>487</v>
      </c>
      <c r="M2203" s="17" t="s">
        <v>55</v>
      </c>
      <c r="N2203" s="17" t="s">
        <v>87</v>
      </c>
      <c r="O2203" s="17">
        <v>20160603</v>
      </c>
      <c r="P2203" s="17">
        <v>20180104</v>
      </c>
      <c r="Q2203" s="17">
        <v>1170</v>
      </c>
      <c r="R2203" s="17">
        <v>24451839</v>
      </c>
      <c r="S2203" s="17" t="s">
        <v>76</v>
      </c>
      <c r="T2203" s="17" t="s">
        <v>63</v>
      </c>
      <c r="U2203" s="17" t="s">
        <v>91</v>
      </c>
      <c r="V2203" s="17">
        <f t="shared" si="606"/>
        <v>112.5</v>
      </c>
      <c r="W2203" s="17">
        <v>112500</v>
      </c>
      <c r="X2203" s="17" t="s">
        <v>64</v>
      </c>
      <c r="Y2203" s="17" t="s">
        <v>90</v>
      </c>
      <c r="Z2203" s="17">
        <v>20180202</v>
      </c>
      <c r="AA2203" s="17" t="s">
        <v>101</v>
      </c>
      <c r="AB2203" s="17">
        <v>1</v>
      </c>
      <c r="AC2203" s="17" t="str">
        <f>IFERROR(VLOOKUP(A2203,[1]Cruces!AJ:AK,2,0),VLOOKUP(CONCATENATE(X2203,AA2203),[1]Cruces!G:H,2,0))</f>
        <v>Solicitud de Obra</v>
      </c>
      <c r="AD2203" s="17">
        <f t="shared" si="592"/>
        <v>3</v>
      </c>
      <c r="AE2203" s="17">
        <f t="shared" si="593"/>
        <v>6</v>
      </c>
      <c r="AF2203" s="17">
        <f t="shared" si="594"/>
        <v>2016</v>
      </c>
      <c r="AG2203" s="17" t="str">
        <f>IFERROR(VLOOKUP(MID(A2203,2,4)*1,[1]Cruces!K:L,2,0),"Verificar")</f>
        <v>Atlántico Norte</v>
      </c>
      <c r="AH2203" s="17">
        <f t="shared" ca="1" si="595"/>
        <v>1636</v>
      </c>
      <c r="AI2203" s="17" t="str">
        <f>IFERROR(VLOOKUP(U2203,[1]Cruces!$O$1:$P$6,2,0),"Sin Orden")</f>
        <v>Resuelta</v>
      </c>
      <c r="AJ2203" s="17">
        <f t="shared" si="596"/>
        <v>2</v>
      </c>
      <c r="AK2203" s="17">
        <f t="shared" si="597"/>
        <v>2</v>
      </c>
      <c r="AL2203" s="17">
        <f t="shared" si="598"/>
        <v>2018</v>
      </c>
      <c r="AM2203" s="17">
        <f t="shared" ca="1" si="599"/>
        <v>1027</v>
      </c>
      <c r="AN2203" s="18" t="str">
        <f>IFERROR(VLOOKUP(R2203*1,'[1]Ordenes de Servicio'!G:K,5,0),"No Cruza")</f>
        <v>No Cruza</v>
      </c>
      <c r="AO2203" s="17">
        <f t="shared" ca="1" si="600"/>
        <v>609</v>
      </c>
      <c r="AP2203" s="17">
        <f t="shared" si="601"/>
        <v>4</v>
      </c>
      <c r="AQ2203" s="17">
        <f t="shared" si="602"/>
        <v>1</v>
      </c>
      <c r="AR2203" s="17">
        <f t="shared" si="603"/>
        <v>2018</v>
      </c>
      <c r="AS2203" s="17">
        <f t="shared" ca="1" si="604"/>
        <v>1056</v>
      </c>
      <c r="AT2203" s="17" t="str">
        <f t="shared" ca="1" si="607"/>
        <v>Si</v>
      </c>
      <c r="AU2203" s="17">
        <f t="shared" si="605"/>
        <v>29</v>
      </c>
      <c r="AV2203" s="17" t="str">
        <f>+VLOOKUP(B2203,[1]Cruces!S:T,2,0)</f>
        <v>8. Puesta en Servicio</v>
      </c>
    </row>
    <row r="2204" spans="1:48" hidden="1" x14ac:dyDescent="0.25">
      <c r="A2204" s="17" t="s">
        <v>4075</v>
      </c>
      <c r="B2204" s="17" t="s">
        <v>296</v>
      </c>
      <c r="C2204" s="17">
        <v>0</v>
      </c>
      <c r="D2204" s="17">
        <v>0</v>
      </c>
      <c r="E2204" s="17" t="s">
        <v>55</v>
      </c>
      <c r="F2204" s="17" t="s">
        <v>932</v>
      </c>
      <c r="G2204" s="17" t="s">
        <v>4076</v>
      </c>
      <c r="H2204" s="17">
        <v>0</v>
      </c>
      <c r="I2204" s="17" t="s">
        <v>2424</v>
      </c>
      <c r="J2204" s="17" t="s">
        <v>59</v>
      </c>
      <c r="K2204" s="17" t="s">
        <v>97</v>
      </c>
      <c r="L2204" s="17" t="s">
        <v>1116</v>
      </c>
      <c r="M2204" s="17" t="s">
        <v>1117</v>
      </c>
      <c r="N2204" s="17" t="s">
        <v>301</v>
      </c>
      <c r="O2204" s="17">
        <v>20201010</v>
      </c>
      <c r="P2204" s="17">
        <v>20201019</v>
      </c>
      <c r="Q2204" s="17">
        <v>9343</v>
      </c>
      <c r="R2204" s="17">
        <v>0</v>
      </c>
      <c r="S2204" s="17"/>
      <c r="T2204" s="17" t="s">
        <v>63</v>
      </c>
      <c r="U2204" s="17"/>
      <c r="V2204" s="17">
        <f t="shared" si="606"/>
        <v>15</v>
      </c>
      <c r="W2204" s="17">
        <v>15000</v>
      </c>
      <c r="X2204" s="17" t="s">
        <v>64</v>
      </c>
      <c r="Y2204" s="17" t="s">
        <v>296</v>
      </c>
      <c r="Z2204" s="17">
        <v>20201019</v>
      </c>
      <c r="AA2204" s="17" t="s">
        <v>78</v>
      </c>
      <c r="AB2204" s="17">
        <v>1</v>
      </c>
      <c r="AC2204" s="17" t="str">
        <f>IFERROR(VLOOKUP(A2204,[1]Cruces!AJ:AK,2,0),VLOOKUP(CONCATENATE(X2204,AA2204),[1]Cruces!G:H,2,0))</f>
        <v>Solicitud de Obra</v>
      </c>
      <c r="AD2204" s="17">
        <f t="shared" si="592"/>
        <v>10</v>
      </c>
      <c r="AE2204" s="17">
        <f t="shared" si="593"/>
        <v>10</v>
      </c>
      <c r="AF2204" s="17">
        <f t="shared" si="594"/>
        <v>2020</v>
      </c>
      <c r="AG2204" s="17" t="str">
        <f>IFERROR(VLOOKUP(MID(A2204,2,4)*1,[1]Cruces!K:L,2,0),"Verificar")</f>
        <v>Magdalena</v>
      </c>
      <c r="AH2204" s="17">
        <f t="shared" ca="1" si="595"/>
        <v>46</v>
      </c>
      <c r="AI2204" s="17" t="str">
        <f>IFERROR(VLOOKUP(U2204,[1]Cruces!$O$1:$P$6,2,0),"Sin Orden")</f>
        <v>Sin Orden</v>
      </c>
      <c r="AJ2204" s="17">
        <f t="shared" si="596"/>
        <v>19</v>
      </c>
      <c r="AK2204" s="17">
        <f t="shared" si="597"/>
        <v>10</v>
      </c>
      <c r="AL2204" s="17">
        <f t="shared" si="598"/>
        <v>2020</v>
      </c>
      <c r="AM2204" s="17">
        <f t="shared" ca="1" si="599"/>
        <v>37</v>
      </c>
      <c r="AN2204" s="18" t="str">
        <f>IFERROR(VLOOKUP(R2204*1,'[1]Ordenes de Servicio'!G:K,5,0),"No Cruza")</f>
        <v>No Cruza</v>
      </c>
      <c r="AO2204" s="17">
        <f t="shared" ca="1" si="600"/>
        <v>37</v>
      </c>
      <c r="AP2204" s="17">
        <f t="shared" si="601"/>
        <v>19</v>
      </c>
      <c r="AQ2204" s="17">
        <f t="shared" si="602"/>
        <v>10</v>
      </c>
      <c r="AR2204" s="17">
        <f t="shared" si="603"/>
        <v>2020</v>
      </c>
      <c r="AS2204" s="17">
        <f t="shared" ca="1" si="604"/>
        <v>37</v>
      </c>
      <c r="AT2204" s="17" t="str">
        <f t="shared" ca="1" si="607"/>
        <v>No</v>
      </c>
      <c r="AU2204" s="17">
        <f t="shared" si="605"/>
        <v>0</v>
      </c>
      <c r="AV2204" s="17" t="str">
        <f>+VLOOKUP(B2204,[1]Cruces!S:T,2,0)</f>
        <v>3. Evaluación Técnico Ecónomica</v>
      </c>
    </row>
    <row r="2205" spans="1:48" hidden="1" x14ac:dyDescent="0.25">
      <c r="A2205" s="17" t="s">
        <v>9146</v>
      </c>
      <c r="B2205" s="17" t="s">
        <v>569</v>
      </c>
      <c r="C2205" s="17">
        <v>0</v>
      </c>
      <c r="D2205" s="17">
        <v>0</v>
      </c>
      <c r="E2205" s="17" t="s">
        <v>55</v>
      </c>
      <c r="F2205" s="17" t="s">
        <v>7098</v>
      </c>
      <c r="G2205" s="17" t="s">
        <v>9147</v>
      </c>
      <c r="H2205" s="17">
        <v>3012601030</v>
      </c>
      <c r="I2205" s="17" t="s">
        <v>71</v>
      </c>
      <c r="J2205" s="17" t="s">
        <v>59</v>
      </c>
      <c r="K2205" s="17" t="s">
        <v>9148</v>
      </c>
      <c r="L2205" s="17" t="s">
        <v>7101</v>
      </c>
      <c r="M2205" s="17" t="s">
        <v>7102</v>
      </c>
      <c r="N2205" s="17" t="s">
        <v>572</v>
      </c>
      <c r="O2205" s="17">
        <v>20201020</v>
      </c>
      <c r="P2205" s="17">
        <v>20201020</v>
      </c>
      <c r="Q2205" s="17">
        <v>9510</v>
      </c>
      <c r="R2205" s="17">
        <v>0</v>
      </c>
      <c r="S2205" s="17"/>
      <c r="T2205" s="17" t="s">
        <v>63</v>
      </c>
      <c r="U2205" s="17"/>
      <c r="V2205" s="17">
        <f t="shared" si="606"/>
        <v>3</v>
      </c>
      <c r="W2205" s="17">
        <v>3000</v>
      </c>
      <c r="X2205" s="17" t="s">
        <v>7065</v>
      </c>
      <c r="Y2205" s="17" t="s">
        <v>569</v>
      </c>
      <c r="Z2205" s="17">
        <v>20201020</v>
      </c>
      <c r="AA2205" s="17" t="s">
        <v>1947</v>
      </c>
      <c r="AB2205" s="17">
        <v>1</v>
      </c>
      <c r="AC2205" s="17" t="str">
        <f>IFERROR(VLOOKUP(A2205,[1]Cruces!AJ:AK,2,0),VLOOKUP(CONCATENATE(X2205,AA2205),[1]Cruces!G:H,2,0))</f>
        <v>Solicitud por BT</v>
      </c>
      <c r="AD2205" s="17">
        <f t="shared" si="592"/>
        <v>20</v>
      </c>
      <c r="AE2205" s="17">
        <f t="shared" si="593"/>
        <v>10</v>
      </c>
      <c r="AF2205" s="17">
        <f t="shared" si="594"/>
        <v>2020</v>
      </c>
      <c r="AG2205" s="17" t="str">
        <f>IFERROR(VLOOKUP(MID(A2205,2,4)*1,[1]Cruces!K:L,2,0),"Verificar")</f>
        <v>Atlántico Norte</v>
      </c>
      <c r="AH2205" s="17">
        <f t="shared" ca="1" si="595"/>
        <v>36</v>
      </c>
      <c r="AI2205" s="17" t="str">
        <f>IFERROR(VLOOKUP(U2205,[1]Cruces!$O$1:$P$6,2,0),"Sin Orden")</f>
        <v>Sin Orden</v>
      </c>
      <c r="AJ2205" s="17">
        <f t="shared" si="596"/>
        <v>20</v>
      </c>
      <c r="AK2205" s="17">
        <f t="shared" si="597"/>
        <v>10</v>
      </c>
      <c r="AL2205" s="17">
        <f t="shared" si="598"/>
        <v>2020</v>
      </c>
      <c r="AM2205" s="17">
        <f t="shared" ca="1" si="599"/>
        <v>36</v>
      </c>
      <c r="AN2205" s="18" t="str">
        <f>IFERROR(VLOOKUP(R2205*1,'[1]Ordenes de Servicio'!G:K,5,0),"No Cruza")</f>
        <v>No Cruza</v>
      </c>
      <c r="AO2205" s="17">
        <f t="shared" ca="1" si="600"/>
        <v>36</v>
      </c>
      <c r="AP2205" s="17">
        <f t="shared" si="601"/>
        <v>20</v>
      </c>
      <c r="AQ2205" s="17">
        <f t="shared" si="602"/>
        <v>10</v>
      </c>
      <c r="AR2205" s="17">
        <f t="shared" si="603"/>
        <v>2020</v>
      </c>
      <c r="AS2205" s="17">
        <f t="shared" ca="1" si="604"/>
        <v>36</v>
      </c>
      <c r="AT2205" s="17" t="str">
        <f t="shared" ca="1" si="607"/>
        <v>No</v>
      </c>
      <c r="AU2205" s="17">
        <f t="shared" si="605"/>
        <v>0</v>
      </c>
      <c r="AV2205" s="17" t="str">
        <f>+VLOOKUP(B2205,[1]Cruces!S:T,2,0)</f>
        <v>1. Solicitud</v>
      </c>
    </row>
    <row r="2206" spans="1:48" x14ac:dyDescent="0.25">
      <c r="A2206" s="17" t="s">
        <v>4077</v>
      </c>
      <c r="B2206" s="17" t="s">
        <v>80</v>
      </c>
      <c r="C2206" s="17">
        <v>0</v>
      </c>
      <c r="D2206" s="17">
        <v>0</v>
      </c>
      <c r="E2206" s="17" t="s">
        <v>55</v>
      </c>
      <c r="F2206" s="17" t="s">
        <v>120</v>
      </c>
      <c r="G2206" s="17" t="s">
        <v>4078</v>
      </c>
      <c r="H2206" s="17">
        <v>0</v>
      </c>
      <c r="I2206" s="17" t="s">
        <v>71</v>
      </c>
      <c r="J2206" s="17" t="s">
        <v>59</v>
      </c>
      <c r="K2206" s="17" t="s">
        <v>4079</v>
      </c>
      <c r="L2206" s="17" t="s">
        <v>122</v>
      </c>
      <c r="M2206" s="17" t="s">
        <v>123</v>
      </c>
      <c r="N2206" s="17" t="s">
        <v>87</v>
      </c>
      <c r="O2206" s="17">
        <v>20181030</v>
      </c>
      <c r="P2206" s="17">
        <v>20190704</v>
      </c>
      <c r="Q2206" s="17">
        <v>1110</v>
      </c>
      <c r="R2206" s="17">
        <v>26125746</v>
      </c>
      <c r="S2206" s="17" t="s">
        <v>76</v>
      </c>
      <c r="T2206" s="17" t="s">
        <v>63</v>
      </c>
      <c r="U2206" s="17" t="s">
        <v>88</v>
      </c>
      <c r="V2206" s="17">
        <f t="shared" si="606"/>
        <v>500</v>
      </c>
      <c r="W2206" s="17">
        <v>500000</v>
      </c>
      <c r="X2206" s="17" t="s">
        <v>64</v>
      </c>
      <c r="Y2206" s="17" t="s">
        <v>80</v>
      </c>
      <c r="Z2206" s="17">
        <v>20190704</v>
      </c>
      <c r="AA2206" s="17" t="s">
        <v>137</v>
      </c>
      <c r="AB2206" s="17">
        <v>1</v>
      </c>
      <c r="AC2206" s="17" t="str">
        <f>IFERROR(VLOOKUP(A2206,[1]Cruces!AJ:AK,2,0),VLOOKUP(CONCATENATE(X2206,AA2206),[1]Cruces!G:H,2,0))</f>
        <v>Solicitud de Obra</v>
      </c>
      <c r="AD2206" s="17">
        <f t="shared" si="592"/>
        <v>30</v>
      </c>
      <c r="AE2206" s="17">
        <f t="shared" si="593"/>
        <v>10</v>
      </c>
      <c r="AF2206" s="17">
        <f t="shared" si="594"/>
        <v>2018</v>
      </c>
      <c r="AG2206" s="17" t="str">
        <f>IFERROR(VLOOKUP(MID(A2206,2,4)*1,[1]Cruces!K:L,2,0),"Verificar")</f>
        <v>Atlántico Norte</v>
      </c>
      <c r="AH2206" s="17">
        <f t="shared" ca="1" si="595"/>
        <v>757</v>
      </c>
      <c r="AI2206" s="17" t="str">
        <f>IFERROR(VLOOKUP(U2206,[1]Cruces!$O$1:$P$6,2,0),"Sin Orden")</f>
        <v>Resuelta</v>
      </c>
      <c r="AJ2206" s="17">
        <f t="shared" si="596"/>
        <v>4</v>
      </c>
      <c r="AK2206" s="17">
        <f t="shared" si="597"/>
        <v>7</v>
      </c>
      <c r="AL2206" s="17">
        <f t="shared" si="598"/>
        <v>2019</v>
      </c>
      <c r="AM2206" s="17">
        <f t="shared" ca="1" si="599"/>
        <v>510</v>
      </c>
      <c r="AN2206" s="18" t="str">
        <f>IFERROR(VLOOKUP(R2206*1,'[1]Ordenes de Servicio'!G:K,5,0),"No Cruza")</f>
        <v>No Cruza</v>
      </c>
      <c r="AO2206" s="17">
        <f t="shared" ca="1" si="600"/>
        <v>247</v>
      </c>
      <c r="AP2206" s="17">
        <f t="shared" si="601"/>
        <v>4</v>
      </c>
      <c r="AQ2206" s="17">
        <f t="shared" si="602"/>
        <v>7</v>
      </c>
      <c r="AR2206" s="17">
        <f t="shared" si="603"/>
        <v>2019</v>
      </c>
      <c r="AS2206" s="17">
        <f t="shared" ca="1" si="604"/>
        <v>510</v>
      </c>
      <c r="AT2206" s="17" t="str">
        <f t="shared" ca="1" si="607"/>
        <v>Si</v>
      </c>
      <c r="AU2206" s="17">
        <f t="shared" si="605"/>
        <v>0</v>
      </c>
      <c r="AV2206" s="17" t="str">
        <f>+VLOOKUP(B2206,[1]Cruces!S:T,2,0)</f>
        <v>8. Puesta en Servicio</v>
      </c>
    </row>
    <row r="2207" spans="1:48" x14ac:dyDescent="0.25">
      <c r="A2207" s="17" t="s">
        <v>4080</v>
      </c>
      <c r="B2207" s="17" t="s">
        <v>80</v>
      </c>
      <c r="C2207" s="17">
        <v>3072507</v>
      </c>
      <c r="D2207" s="17">
        <v>0</v>
      </c>
      <c r="E2207" s="17" t="s">
        <v>55</v>
      </c>
      <c r="F2207" s="17" t="s">
        <v>232</v>
      </c>
      <c r="G2207" s="17" t="s">
        <v>4081</v>
      </c>
      <c r="H2207" s="17" t="s">
        <v>4082</v>
      </c>
      <c r="I2207" s="17" t="s">
        <v>71</v>
      </c>
      <c r="J2207" s="17" t="s">
        <v>59</v>
      </c>
      <c r="K2207" s="17" t="s">
        <v>4083</v>
      </c>
      <c r="L2207" s="17" t="s">
        <v>4084</v>
      </c>
      <c r="M2207" s="17" t="s">
        <v>4085</v>
      </c>
      <c r="N2207" s="17" t="s">
        <v>87</v>
      </c>
      <c r="O2207" s="17">
        <v>20140611</v>
      </c>
      <c r="P2207" s="17">
        <v>20150814</v>
      </c>
      <c r="Q2207" s="17">
        <v>1210</v>
      </c>
      <c r="R2207" s="17">
        <v>21438022</v>
      </c>
      <c r="S2207" s="17" t="s">
        <v>76</v>
      </c>
      <c r="T2207" s="17" t="s">
        <v>63</v>
      </c>
      <c r="U2207" s="17" t="s">
        <v>91</v>
      </c>
      <c r="V2207" s="17">
        <f t="shared" si="606"/>
        <v>400</v>
      </c>
      <c r="W2207" s="17">
        <v>400000</v>
      </c>
      <c r="X2207" s="17" t="s">
        <v>89</v>
      </c>
      <c r="Y2207" s="17" t="s">
        <v>80</v>
      </c>
      <c r="Z2207" s="17">
        <v>20150814</v>
      </c>
      <c r="AA2207" s="17" t="s">
        <v>78</v>
      </c>
      <c r="AB2207" s="17">
        <v>1</v>
      </c>
      <c r="AC2207" s="17" t="str">
        <f>IFERROR(VLOOKUP(A2207,[1]Cruces!AJ:AK,2,0),VLOOKUP(CONCATENATE(X2207,AA2207),[1]Cruces!G:H,2,0))</f>
        <v>Solicitud de Obra</v>
      </c>
      <c r="AD2207" s="17">
        <f t="shared" si="592"/>
        <v>11</v>
      </c>
      <c r="AE2207" s="17">
        <f t="shared" si="593"/>
        <v>6</v>
      </c>
      <c r="AF2207" s="17">
        <f t="shared" si="594"/>
        <v>2014</v>
      </c>
      <c r="AG2207" s="17" t="str">
        <f>IFERROR(VLOOKUP(MID(A2207,2,4)*1,[1]Cruces!K:L,2,0),"Verificar")</f>
        <v>Atlántico Sur</v>
      </c>
      <c r="AH2207" s="17">
        <f t="shared" ca="1" si="595"/>
        <v>2359</v>
      </c>
      <c r="AI2207" s="17" t="str">
        <f>IFERROR(VLOOKUP(U2207,[1]Cruces!$O$1:$P$6,2,0),"Sin Orden")</f>
        <v>Resuelta</v>
      </c>
      <c r="AJ2207" s="17">
        <f t="shared" si="596"/>
        <v>14</v>
      </c>
      <c r="AK2207" s="17">
        <f t="shared" si="597"/>
        <v>8</v>
      </c>
      <c r="AL2207" s="17">
        <f t="shared" si="598"/>
        <v>2015</v>
      </c>
      <c r="AM2207" s="17">
        <f t="shared" ca="1" si="599"/>
        <v>1930</v>
      </c>
      <c r="AN2207" s="18" t="str">
        <f>IFERROR(VLOOKUP(R2207*1,'[1]Ordenes de Servicio'!G:K,5,0),"No Cruza")</f>
        <v>No Cruza</v>
      </c>
      <c r="AO2207" s="17">
        <f t="shared" ca="1" si="600"/>
        <v>429</v>
      </c>
      <c r="AP2207" s="17">
        <f t="shared" si="601"/>
        <v>14</v>
      </c>
      <c r="AQ2207" s="17">
        <f t="shared" si="602"/>
        <v>8</v>
      </c>
      <c r="AR2207" s="17">
        <f t="shared" si="603"/>
        <v>2015</v>
      </c>
      <c r="AS2207" s="17">
        <f t="shared" ca="1" si="604"/>
        <v>1930</v>
      </c>
      <c r="AT2207" s="17" t="str">
        <f t="shared" ca="1" si="607"/>
        <v>Si</v>
      </c>
      <c r="AU2207" s="17">
        <f t="shared" si="605"/>
        <v>0</v>
      </c>
      <c r="AV2207" s="17" t="str">
        <f>+VLOOKUP(B2207,[1]Cruces!S:T,2,0)</f>
        <v>8. Puesta en Servicio</v>
      </c>
    </row>
    <row r="2208" spans="1:48" hidden="1" x14ac:dyDescent="0.25">
      <c r="A2208" s="17" t="s">
        <v>9149</v>
      </c>
      <c r="B2208" s="17" t="s">
        <v>6595</v>
      </c>
      <c r="C2208" s="17">
        <v>0</v>
      </c>
      <c r="D2208" s="17">
        <v>0</v>
      </c>
      <c r="E2208" s="17" t="s">
        <v>55</v>
      </c>
      <c r="F2208" s="17" t="s">
        <v>7098</v>
      </c>
      <c r="G2208" s="17" t="s">
        <v>9150</v>
      </c>
      <c r="H2208" s="17">
        <v>0</v>
      </c>
      <c r="I2208" s="17" t="s">
        <v>71</v>
      </c>
      <c r="J2208" s="17" t="s">
        <v>59</v>
      </c>
      <c r="K2208" s="17" t="s">
        <v>9151</v>
      </c>
      <c r="L2208" s="17" t="s">
        <v>7330</v>
      </c>
      <c r="M2208" s="17" t="s">
        <v>7331</v>
      </c>
      <c r="N2208" s="17" t="s">
        <v>6600</v>
      </c>
      <c r="O2208" s="17">
        <v>20191119</v>
      </c>
      <c r="P2208" s="17">
        <v>20191206</v>
      </c>
      <c r="Q2208" s="17">
        <v>9510</v>
      </c>
      <c r="R2208" s="17">
        <v>27182978</v>
      </c>
      <c r="S2208" s="17" t="s">
        <v>6601</v>
      </c>
      <c r="T2208" s="17" t="s">
        <v>63</v>
      </c>
      <c r="U2208" s="17" t="s">
        <v>91</v>
      </c>
      <c r="V2208" s="17">
        <f t="shared" si="606"/>
        <v>3</v>
      </c>
      <c r="W2208" s="17">
        <v>3000</v>
      </c>
      <c r="X2208" s="17" t="s">
        <v>7065</v>
      </c>
      <c r="Y2208" s="17" t="s">
        <v>6595</v>
      </c>
      <c r="Z2208" s="17">
        <v>20191206</v>
      </c>
      <c r="AA2208" s="17" t="s">
        <v>1947</v>
      </c>
      <c r="AB2208" s="17">
        <v>1</v>
      </c>
      <c r="AC2208" s="17" t="str">
        <f>IFERROR(VLOOKUP(A2208,[1]Cruces!AJ:AK,2,0),VLOOKUP(CONCATENATE(X2208,AA2208),[1]Cruces!G:H,2,0))</f>
        <v>Solicitud por BT</v>
      </c>
      <c r="AD2208" s="17">
        <f t="shared" si="592"/>
        <v>19</v>
      </c>
      <c r="AE2208" s="17">
        <f t="shared" si="593"/>
        <v>11</v>
      </c>
      <c r="AF2208" s="17">
        <f t="shared" si="594"/>
        <v>2019</v>
      </c>
      <c r="AG2208" s="17" t="str">
        <f>IFERROR(VLOOKUP(MID(A2208,2,4)*1,[1]Cruces!K:L,2,0),"Verificar")</f>
        <v>Atlántico Norte</v>
      </c>
      <c r="AH2208" s="17">
        <f t="shared" ca="1" si="595"/>
        <v>372</v>
      </c>
      <c r="AI2208" s="17" t="str">
        <f>IFERROR(VLOOKUP(U2208,[1]Cruces!$O$1:$P$6,2,0),"Sin Orden")</f>
        <v>Resuelta</v>
      </c>
      <c r="AJ2208" s="17">
        <f t="shared" si="596"/>
        <v>6</v>
      </c>
      <c r="AK2208" s="17">
        <f t="shared" si="597"/>
        <v>12</v>
      </c>
      <c r="AL2208" s="17">
        <f t="shared" si="598"/>
        <v>2019</v>
      </c>
      <c r="AM2208" s="17">
        <f t="shared" ca="1" si="599"/>
        <v>355</v>
      </c>
      <c r="AN2208" s="18" t="str">
        <f>IFERROR(VLOOKUP(R2208*1,'[1]Ordenes de Servicio'!G:K,5,0),"No Cruza")</f>
        <v>No Cruza</v>
      </c>
      <c r="AO2208" s="17">
        <f t="shared" ca="1" si="600"/>
        <v>17</v>
      </c>
      <c r="AP2208" s="17">
        <f t="shared" si="601"/>
        <v>6</v>
      </c>
      <c r="AQ2208" s="17">
        <f t="shared" si="602"/>
        <v>12</v>
      </c>
      <c r="AR2208" s="17">
        <f t="shared" si="603"/>
        <v>2019</v>
      </c>
      <c r="AS2208" s="17">
        <f t="shared" ca="1" si="604"/>
        <v>355</v>
      </c>
      <c r="AT2208" s="17" t="str">
        <f t="shared" ca="1" si="607"/>
        <v>No</v>
      </c>
      <c r="AU2208" s="17">
        <f t="shared" si="605"/>
        <v>0</v>
      </c>
      <c r="AV2208" s="17" t="str">
        <f>+VLOOKUP(B2208,[1]Cruces!S:T,2,0)</f>
        <v>7. Ejecución en Campo OS BT</v>
      </c>
    </row>
    <row r="2209" spans="1:48" hidden="1" x14ac:dyDescent="0.25">
      <c r="A2209" s="17" t="s">
        <v>4086</v>
      </c>
      <c r="B2209" s="17" t="s">
        <v>68</v>
      </c>
      <c r="C2209" s="17">
        <v>0</v>
      </c>
      <c r="D2209" s="17">
        <v>0</v>
      </c>
      <c r="E2209" s="17" t="s">
        <v>55</v>
      </c>
      <c r="F2209" s="17" t="s">
        <v>107</v>
      </c>
      <c r="G2209" s="17" t="s">
        <v>4087</v>
      </c>
      <c r="H2209" s="17">
        <v>0</v>
      </c>
      <c r="I2209" s="17" t="s">
        <v>71</v>
      </c>
      <c r="J2209" s="17" t="s">
        <v>59</v>
      </c>
      <c r="K2209" s="17" t="s">
        <v>97</v>
      </c>
      <c r="L2209" s="17" t="s">
        <v>145</v>
      </c>
      <c r="M2209" s="17" t="s">
        <v>146</v>
      </c>
      <c r="N2209" s="17" t="s">
        <v>75</v>
      </c>
      <c r="O2209" s="17">
        <v>20190522</v>
      </c>
      <c r="P2209" s="17">
        <v>20190522</v>
      </c>
      <c r="Q2209" s="17">
        <v>9520</v>
      </c>
      <c r="R2209" s="17">
        <v>0</v>
      </c>
      <c r="S2209" s="17"/>
      <c r="T2209" s="17" t="s">
        <v>63</v>
      </c>
      <c r="U2209" s="17"/>
      <c r="V2209" s="17">
        <f t="shared" si="606"/>
        <v>250</v>
      </c>
      <c r="W2209" s="17">
        <v>250000</v>
      </c>
      <c r="X2209" s="17" t="s">
        <v>64</v>
      </c>
      <c r="Y2209" s="17" t="s">
        <v>150</v>
      </c>
      <c r="Z2209" s="17">
        <v>20191206</v>
      </c>
      <c r="AA2209" s="17" t="s">
        <v>124</v>
      </c>
      <c r="AB2209" s="17">
        <v>1</v>
      </c>
      <c r="AC2209" s="17" t="str">
        <f>IFERROR(VLOOKUP(A2209,[1]Cruces!AJ:AK,2,0),VLOOKUP(CONCATENATE(X2209,AA2209),[1]Cruces!G:H,2,0))</f>
        <v>Solicitud de Obra</v>
      </c>
      <c r="AD2209" s="17">
        <f t="shared" si="592"/>
        <v>22</v>
      </c>
      <c r="AE2209" s="17">
        <f t="shared" si="593"/>
        <v>5</v>
      </c>
      <c r="AF2209" s="17">
        <f t="shared" si="594"/>
        <v>2019</v>
      </c>
      <c r="AG2209" s="17" t="str">
        <f>IFERROR(VLOOKUP(MID(A2209,2,4)*1,[1]Cruces!K:L,2,0),"Verificar")</f>
        <v>Atlántico Sur</v>
      </c>
      <c r="AH2209" s="17">
        <f t="shared" ca="1" si="595"/>
        <v>553</v>
      </c>
      <c r="AI2209" s="17" t="str">
        <f>IFERROR(VLOOKUP(U2209,[1]Cruces!$O$1:$P$6,2,0),"Sin Orden")</f>
        <v>Sin Orden</v>
      </c>
      <c r="AJ2209" s="17">
        <f t="shared" si="596"/>
        <v>6</v>
      </c>
      <c r="AK2209" s="17">
        <f t="shared" si="597"/>
        <v>12</v>
      </c>
      <c r="AL2209" s="17">
        <f t="shared" si="598"/>
        <v>2019</v>
      </c>
      <c r="AM2209" s="17">
        <f t="shared" ca="1" si="599"/>
        <v>355</v>
      </c>
      <c r="AN2209" s="18" t="str">
        <f>IFERROR(VLOOKUP(R2209*1,'[1]Ordenes de Servicio'!G:K,5,0),"No Cruza")</f>
        <v>No Cruza</v>
      </c>
      <c r="AO2209" s="17">
        <f t="shared" ca="1" si="600"/>
        <v>355</v>
      </c>
      <c r="AP2209" s="17">
        <f t="shared" si="601"/>
        <v>22</v>
      </c>
      <c r="AQ2209" s="17">
        <f t="shared" si="602"/>
        <v>5</v>
      </c>
      <c r="AR2209" s="17">
        <f t="shared" si="603"/>
        <v>2019</v>
      </c>
      <c r="AS2209" s="17">
        <f t="shared" ca="1" si="604"/>
        <v>553</v>
      </c>
      <c r="AT2209" s="17" t="str">
        <f t="shared" ca="1" si="607"/>
        <v>Si</v>
      </c>
      <c r="AU2209" s="17">
        <f t="shared" si="605"/>
        <v>198</v>
      </c>
      <c r="AV2209" s="17" t="str">
        <f>+VLOOKUP(B2209,[1]Cruces!S:T,2,0)</f>
        <v>5. Consultoría / Adjudicación</v>
      </c>
    </row>
    <row r="2210" spans="1:48" hidden="1" x14ac:dyDescent="0.25">
      <c r="A2210" s="17" t="s">
        <v>4088</v>
      </c>
      <c r="B2210" s="17" t="s">
        <v>68</v>
      </c>
      <c r="C2210" s="17">
        <v>0</v>
      </c>
      <c r="D2210" s="17">
        <v>0</v>
      </c>
      <c r="E2210" s="17" t="s">
        <v>55</v>
      </c>
      <c r="F2210" s="17" t="s">
        <v>107</v>
      </c>
      <c r="G2210" s="17" t="s">
        <v>4089</v>
      </c>
      <c r="H2210" s="17">
        <v>3041213901</v>
      </c>
      <c r="I2210" s="17" t="s">
        <v>71</v>
      </c>
      <c r="J2210" s="17" t="s">
        <v>59</v>
      </c>
      <c r="K2210" s="17" t="s">
        <v>4090</v>
      </c>
      <c r="L2210" s="17" t="s">
        <v>117</v>
      </c>
      <c r="M2210" s="17" t="s">
        <v>118</v>
      </c>
      <c r="N2210" s="17" t="s">
        <v>75</v>
      </c>
      <c r="O2210" s="17">
        <v>20191118</v>
      </c>
      <c r="P2210" s="17">
        <v>20191219</v>
      </c>
      <c r="Q2210" s="17">
        <v>1110</v>
      </c>
      <c r="R2210" s="17">
        <v>26930033</v>
      </c>
      <c r="S2210" s="17" t="s">
        <v>100</v>
      </c>
      <c r="T2210" s="17" t="s">
        <v>63</v>
      </c>
      <c r="U2210" s="17" t="s">
        <v>91</v>
      </c>
      <c r="V2210" s="17">
        <f t="shared" si="606"/>
        <v>75</v>
      </c>
      <c r="W2210" s="17">
        <v>75000</v>
      </c>
      <c r="X2210" s="17" t="s">
        <v>64</v>
      </c>
      <c r="Y2210" s="17" t="s">
        <v>136</v>
      </c>
      <c r="Z2210" s="17">
        <v>20200317</v>
      </c>
      <c r="AA2210" s="17" t="s">
        <v>78</v>
      </c>
      <c r="AB2210" s="17">
        <v>1</v>
      </c>
      <c r="AC2210" s="17" t="str">
        <f>IFERROR(VLOOKUP(A2210,[1]Cruces!AJ:AK,2,0),VLOOKUP(CONCATENATE(X2210,AA2210),[1]Cruces!G:H,2,0))</f>
        <v>Solicitud de Obra</v>
      </c>
      <c r="AD2210" s="17">
        <f t="shared" si="592"/>
        <v>18</v>
      </c>
      <c r="AE2210" s="17">
        <f t="shared" si="593"/>
        <v>11</v>
      </c>
      <c r="AF2210" s="17">
        <f t="shared" si="594"/>
        <v>2019</v>
      </c>
      <c r="AG2210" s="17" t="str">
        <f>IFERROR(VLOOKUP(MID(A2210,2,4)*1,[1]Cruces!K:L,2,0),"Verificar")</f>
        <v>Atlántico Norte</v>
      </c>
      <c r="AH2210" s="17">
        <f t="shared" ca="1" si="595"/>
        <v>373</v>
      </c>
      <c r="AI2210" s="17" t="str">
        <f>IFERROR(VLOOKUP(U2210,[1]Cruces!$O$1:$P$6,2,0),"Sin Orden")</f>
        <v>Resuelta</v>
      </c>
      <c r="AJ2210" s="17">
        <f t="shared" si="596"/>
        <v>17</v>
      </c>
      <c r="AK2210" s="17">
        <f t="shared" si="597"/>
        <v>3</v>
      </c>
      <c r="AL2210" s="17">
        <f t="shared" si="598"/>
        <v>2020</v>
      </c>
      <c r="AM2210" s="17">
        <f t="shared" ca="1" si="599"/>
        <v>253</v>
      </c>
      <c r="AN2210" s="18" t="str">
        <f>IFERROR(VLOOKUP(R2210*1,'[1]Ordenes de Servicio'!G:K,5,0),"No Cruza")</f>
        <v>No Cruza</v>
      </c>
      <c r="AO2210" s="17">
        <f t="shared" ca="1" si="600"/>
        <v>120</v>
      </c>
      <c r="AP2210" s="17">
        <f t="shared" si="601"/>
        <v>19</v>
      </c>
      <c r="AQ2210" s="17">
        <f t="shared" si="602"/>
        <v>12</v>
      </c>
      <c r="AR2210" s="17">
        <f t="shared" si="603"/>
        <v>2019</v>
      </c>
      <c r="AS2210" s="17">
        <f t="shared" ca="1" si="604"/>
        <v>342</v>
      </c>
      <c r="AT2210" s="17" t="str">
        <f t="shared" ca="1" si="607"/>
        <v>No</v>
      </c>
      <c r="AU2210" s="17">
        <f t="shared" si="605"/>
        <v>89</v>
      </c>
      <c r="AV2210" s="17" t="str">
        <f>+VLOOKUP(B2210,[1]Cruces!S:T,2,0)</f>
        <v>5. Consultoría / Adjudicación</v>
      </c>
    </row>
    <row r="2211" spans="1:48" hidden="1" x14ac:dyDescent="0.25">
      <c r="A2211" s="17" t="s">
        <v>4091</v>
      </c>
      <c r="B2211" s="17" t="s">
        <v>68</v>
      </c>
      <c r="C2211" s="17">
        <v>1343715</v>
      </c>
      <c r="D2211" s="17">
        <v>0</v>
      </c>
      <c r="E2211" s="17" t="s">
        <v>55</v>
      </c>
      <c r="F2211" s="17" t="s">
        <v>107</v>
      </c>
      <c r="G2211" s="17" t="s">
        <v>4092</v>
      </c>
      <c r="H2211" s="17">
        <v>3114485820</v>
      </c>
      <c r="I2211" s="17" t="s">
        <v>71</v>
      </c>
      <c r="J2211" s="17" t="s">
        <v>59</v>
      </c>
      <c r="K2211" s="17" t="s">
        <v>4093</v>
      </c>
      <c r="L2211" s="17" t="s">
        <v>111</v>
      </c>
      <c r="M2211" s="17" t="s">
        <v>112</v>
      </c>
      <c r="N2211" s="17" t="s">
        <v>75</v>
      </c>
      <c r="O2211" s="17">
        <v>20191211</v>
      </c>
      <c r="P2211" s="17">
        <v>20191211</v>
      </c>
      <c r="Q2211" s="17">
        <v>1110</v>
      </c>
      <c r="R2211" s="17">
        <v>27006838</v>
      </c>
      <c r="S2211" s="17" t="s">
        <v>76</v>
      </c>
      <c r="T2211" s="17" t="s">
        <v>63</v>
      </c>
      <c r="U2211" s="17" t="s">
        <v>88</v>
      </c>
      <c r="V2211" s="17">
        <f t="shared" si="606"/>
        <v>300</v>
      </c>
      <c r="W2211" s="17">
        <v>300000</v>
      </c>
      <c r="X2211" s="17" t="s">
        <v>89</v>
      </c>
      <c r="Y2211" s="17" t="s">
        <v>68</v>
      </c>
      <c r="Z2211" s="17">
        <v>20191211</v>
      </c>
      <c r="AA2211" s="17" t="s">
        <v>101</v>
      </c>
      <c r="AB2211" s="17">
        <v>1</v>
      </c>
      <c r="AC2211" s="17" t="str">
        <f>IFERROR(VLOOKUP(A2211,[1]Cruces!AJ:AK,2,0),VLOOKUP(CONCATENATE(X2211,AA2211),[1]Cruces!G:H,2,0))</f>
        <v>Solicitud de Obra</v>
      </c>
      <c r="AD2211" s="17">
        <f t="shared" si="592"/>
        <v>11</v>
      </c>
      <c r="AE2211" s="17">
        <f t="shared" si="593"/>
        <v>12</v>
      </c>
      <c r="AF2211" s="17">
        <f t="shared" si="594"/>
        <v>2019</v>
      </c>
      <c r="AG2211" s="17" t="str">
        <f>IFERROR(VLOOKUP(MID(A2211,2,4)*1,[1]Cruces!K:L,2,0),"Verificar")</f>
        <v>Atlántico Norte</v>
      </c>
      <c r="AH2211" s="17">
        <f t="shared" ca="1" si="595"/>
        <v>350</v>
      </c>
      <c r="AI2211" s="17" t="str">
        <f>IFERROR(VLOOKUP(U2211,[1]Cruces!$O$1:$P$6,2,0),"Sin Orden")</f>
        <v>Resuelta</v>
      </c>
      <c r="AJ2211" s="17">
        <f t="shared" si="596"/>
        <v>11</v>
      </c>
      <c r="AK2211" s="17">
        <f t="shared" si="597"/>
        <v>12</v>
      </c>
      <c r="AL2211" s="17">
        <f t="shared" si="598"/>
        <v>2019</v>
      </c>
      <c r="AM2211" s="17">
        <f t="shared" ca="1" si="599"/>
        <v>350</v>
      </c>
      <c r="AN2211" s="18" t="str">
        <f>IFERROR(VLOOKUP(R2211*1,'[1]Ordenes de Servicio'!G:K,5,0),"No Cruza")</f>
        <v>No Cruza</v>
      </c>
      <c r="AO2211" s="17">
        <f t="shared" ca="1" si="600"/>
        <v>0</v>
      </c>
      <c r="AP2211" s="17">
        <f t="shared" si="601"/>
        <v>11</v>
      </c>
      <c r="AQ2211" s="17">
        <f t="shared" si="602"/>
        <v>12</v>
      </c>
      <c r="AR2211" s="17">
        <f t="shared" si="603"/>
        <v>2019</v>
      </c>
      <c r="AS2211" s="17">
        <f t="shared" ca="1" si="604"/>
        <v>350</v>
      </c>
      <c r="AT2211" s="17" t="str">
        <f t="shared" ca="1" si="607"/>
        <v>No</v>
      </c>
      <c r="AU2211" s="17">
        <f t="shared" si="605"/>
        <v>0</v>
      </c>
      <c r="AV2211" s="17" t="str">
        <f>+VLOOKUP(B2211,[1]Cruces!S:T,2,0)</f>
        <v>5. Consultoría / Adjudicación</v>
      </c>
    </row>
    <row r="2212" spans="1:48" hidden="1" x14ac:dyDescent="0.25">
      <c r="A2212" s="17" t="s">
        <v>4094</v>
      </c>
      <c r="B2212" s="17" t="s">
        <v>68</v>
      </c>
      <c r="C2212" s="17">
        <v>0</v>
      </c>
      <c r="D2212" s="17">
        <v>0</v>
      </c>
      <c r="E2212" s="17" t="s">
        <v>55</v>
      </c>
      <c r="F2212" s="17" t="s">
        <v>107</v>
      </c>
      <c r="G2212" s="17" t="s">
        <v>4095</v>
      </c>
      <c r="H2212" s="17">
        <v>0</v>
      </c>
      <c r="I2212" s="17" t="s">
        <v>71</v>
      </c>
      <c r="J2212" s="17" t="s">
        <v>59</v>
      </c>
      <c r="K2212" s="17" t="s">
        <v>97</v>
      </c>
      <c r="L2212" s="17" t="s">
        <v>145</v>
      </c>
      <c r="M2212" s="17" t="s">
        <v>146</v>
      </c>
      <c r="N2212" s="17" t="s">
        <v>75</v>
      </c>
      <c r="O2212" s="17">
        <v>20200123</v>
      </c>
      <c r="P2212" s="17">
        <v>20201019</v>
      </c>
      <c r="Q2212" s="17">
        <v>7541</v>
      </c>
      <c r="R2212" s="17">
        <v>27118008</v>
      </c>
      <c r="S2212" s="17" t="s">
        <v>100</v>
      </c>
      <c r="T2212" s="17" t="s">
        <v>63</v>
      </c>
      <c r="U2212" s="17" t="s">
        <v>91</v>
      </c>
      <c r="V2212" s="17">
        <f t="shared" si="606"/>
        <v>37.5</v>
      </c>
      <c r="W2212" s="17">
        <v>37500</v>
      </c>
      <c r="X2212" s="17" t="s">
        <v>64</v>
      </c>
      <c r="Y2212" s="17" t="s">
        <v>136</v>
      </c>
      <c r="Z2212" s="17">
        <v>20201019</v>
      </c>
      <c r="AA2212" s="17" t="s">
        <v>78</v>
      </c>
      <c r="AB2212" s="17">
        <v>1</v>
      </c>
      <c r="AC2212" s="17" t="str">
        <f>IFERROR(VLOOKUP(A2212,[1]Cruces!AJ:AK,2,0),VLOOKUP(CONCATENATE(X2212,AA2212),[1]Cruces!G:H,2,0))</f>
        <v>Solicitud de Obra</v>
      </c>
      <c r="AD2212" s="17">
        <f t="shared" si="592"/>
        <v>23</v>
      </c>
      <c r="AE2212" s="17">
        <f t="shared" si="593"/>
        <v>1</v>
      </c>
      <c r="AF2212" s="17">
        <f t="shared" si="594"/>
        <v>2020</v>
      </c>
      <c r="AG2212" s="17" t="str">
        <f>IFERROR(VLOOKUP(MID(A2212,2,4)*1,[1]Cruces!K:L,2,0),"Verificar")</f>
        <v>Atlántico Sur</v>
      </c>
      <c r="AH2212" s="17">
        <f t="shared" ca="1" si="595"/>
        <v>307</v>
      </c>
      <c r="AI2212" s="17" t="str">
        <f>IFERROR(VLOOKUP(U2212,[1]Cruces!$O$1:$P$6,2,0),"Sin Orden")</f>
        <v>Resuelta</v>
      </c>
      <c r="AJ2212" s="17">
        <f t="shared" si="596"/>
        <v>19</v>
      </c>
      <c r="AK2212" s="17">
        <f t="shared" si="597"/>
        <v>10</v>
      </c>
      <c r="AL2212" s="17">
        <f t="shared" si="598"/>
        <v>2020</v>
      </c>
      <c r="AM2212" s="17">
        <f t="shared" ca="1" si="599"/>
        <v>37</v>
      </c>
      <c r="AN2212" s="18" t="str">
        <f>IFERROR(VLOOKUP(R2212*1,'[1]Ordenes de Servicio'!G:K,5,0),"No Cruza")</f>
        <v>No Cruza</v>
      </c>
      <c r="AO2212" s="17">
        <f t="shared" ca="1" si="600"/>
        <v>270</v>
      </c>
      <c r="AP2212" s="17">
        <f t="shared" si="601"/>
        <v>19</v>
      </c>
      <c r="AQ2212" s="17">
        <f t="shared" si="602"/>
        <v>10</v>
      </c>
      <c r="AR2212" s="17">
        <f t="shared" si="603"/>
        <v>2020</v>
      </c>
      <c r="AS2212" s="17">
        <f t="shared" ca="1" si="604"/>
        <v>37</v>
      </c>
      <c r="AT2212" s="17" t="str">
        <f t="shared" ca="1" si="607"/>
        <v>No</v>
      </c>
      <c r="AU2212" s="17">
        <f t="shared" si="605"/>
        <v>0</v>
      </c>
      <c r="AV2212" s="17" t="str">
        <f>+VLOOKUP(B2212,[1]Cruces!S:T,2,0)</f>
        <v>5. Consultoría / Adjudicación</v>
      </c>
    </row>
    <row r="2213" spans="1:48" hidden="1" x14ac:dyDescent="0.25">
      <c r="A2213" s="17" t="s">
        <v>10587</v>
      </c>
      <c r="B2213" s="17" t="s">
        <v>296</v>
      </c>
      <c r="C2213" s="17">
        <v>0</v>
      </c>
      <c r="D2213" s="17">
        <v>0</v>
      </c>
      <c r="E2213" s="17" t="s">
        <v>55</v>
      </c>
      <c r="F2213" s="17" t="s">
        <v>932</v>
      </c>
      <c r="G2213" s="17" t="s">
        <v>10588</v>
      </c>
      <c r="H2213" s="17">
        <v>0</v>
      </c>
      <c r="I2213" s="17" t="s">
        <v>71</v>
      </c>
      <c r="J2213" s="17" t="s">
        <v>59</v>
      </c>
      <c r="K2213" s="17" t="s">
        <v>97</v>
      </c>
      <c r="L2213" s="17" t="s">
        <v>935</v>
      </c>
      <c r="M2213" s="17" t="s">
        <v>936</v>
      </c>
      <c r="N2213" s="17" t="s">
        <v>301</v>
      </c>
      <c r="O2213" s="17">
        <v>20200916</v>
      </c>
      <c r="P2213" s="17">
        <v>20200916</v>
      </c>
      <c r="Q2213" s="17">
        <v>7791</v>
      </c>
      <c r="R2213" s="17">
        <v>28160899</v>
      </c>
      <c r="S2213" s="17" t="s">
        <v>100</v>
      </c>
      <c r="T2213" s="17" t="s">
        <v>63</v>
      </c>
      <c r="U2213" s="17" t="s">
        <v>91</v>
      </c>
      <c r="V2213" s="17">
        <f t="shared" si="606"/>
        <v>25</v>
      </c>
      <c r="W2213" s="17">
        <v>25000</v>
      </c>
      <c r="X2213" s="17" t="s">
        <v>64</v>
      </c>
      <c r="Y2213" s="17" t="s">
        <v>296</v>
      </c>
      <c r="Z2213" s="17">
        <v>20200916</v>
      </c>
      <c r="AA2213" s="17" t="s">
        <v>78</v>
      </c>
      <c r="AB2213" s="17">
        <v>1</v>
      </c>
      <c r="AC2213" s="17" t="str">
        <f>IFERROR(VLOOKUP(A2213,[1]Cruces!AJ:AK,2,0),VLOOKUP(CONCATENATE(X2213,AA2213),[1]Cruces!G:H,2,0))</f>
        <v>Exp BMT</v>
      </c>
      <c r="AD2213" s="17">
        <f t="shared" si="592"/>
        <v>16</v>
      </c>
      <c r="AE2213" s="17">
        <f t="shared" si="593"/>
        <v>9</v>
      </c>
      <c r="AF2213" s="17">
        <f t="shared" si="594"/>
        <v>2020</v>
      </c>
      <c r="AG2213" s="17" t="str">
        <f>IFERROR(VLOOKUP(MID(A2213,2,4)*1,[1]Cruces!K:L,2,0),"Verificar")</f>
        <v>Magdalena</v>
      </c>
      <c r="AH2213" s="17">
        <f t="shared" ca="1" si="595"/>
        <v>70</v>
      </c>
      <c r="AI2213" s="17" t="str">
        <f>IFERROR(VLOOKUP(U2213,[1]Cruces!$O$1:$P$6,2,0),"Sin Orden")</f>
        <v>Resuelta</v>
      </c>
      <c r="AJ2213" s="17">
        <f t="shared" si="596"/>
        <v>16</v>
      </c>
      <c r="AK2213" s="17">
        <f t="shared" si="597"/>
        <v>9</v>
      </c>
      <c r="AL2213" s="17">
        <f t="shared" si="598"/>
        <v>2020</v>
      </c>
      <c r="AM2213" s="17">
        <f t="shared" ca="1" si="599"/>
        <v>70</v>
      </c>
      <c r="AN2213" s="18" t="str">
        <f>IFERROR(VLOOKUP(R2213*1,'[1]Ordenes de Servicio'!G:K,5,0),"No Cruza")</f>
        <v>No Cruza</v>
      </c>
      <c r="AO2213" s="17">
        <f t="shared" ca="1" si="600"/>
        <v>0</v>
      </c>
      <c r="AP2213" s="17">
        <f t="shared" si="601"/>
        <v>16</v>
      </c>
      <c r="AQ2213" s="17">
        <f t="shared" si="602"/>
        <v>9</v>
      </c>
      <c r="AR2213" s="17">
        <f t="shared" si="603"/>
        <v>2020</v>
      </c>
      <c r="AS2213" s="17">
        <f t="shared" ca="1" si="604"/>
        <v>70</v>
      </c>
      <c r="AT2213" s="17" t="str">
        <f t="shared" ca="1" si="607"/>
        <v>No</v>
      </c>
      <c r="AU2213" s="17">
        <f t="shared" si="605"/>
        <v>0</v>
      </c>
      <c r="AV2213" s="17" t="str">
        <f>+VLOOKUP(B2213,[1]Cruces!S:T,2,0)</f>
        <v>3. Evaluación Técnico Ecónomica</v>
      </c>
    </row>
    <row r="2214" spans="1:48" hidden="1" x14ac:dyDescent="0.25">
      <c r="A2214" s="17" t="s">
        <v>9152</v>
      </c>
      <c r="B2214" s="17" t="s">
        <v>1943</v>
      </c>
      <c r="C2214" s="17">
        <v>3006243</v>
      </c>
      <c r="D2214" s="17">
        <v>20134216</v>
      </c>
      <c r="E2214" s="17" t="s">
        <v>93</v>
      </c>
      <c r="F2214" s="17" t="s">
        <v>7098</v>
      </c>
      <c r="G2214" s="17" t="s">
        <v>9153</v>
      </c>
      <c r="H2214" s="17">
        <v>3023051867</v>
      </c>
      <c r="I2214" s="17" t="s">
        <v>71</v>
      </c>
      <c r="J2214" s="17" t="s">
        <v>9154</v>
      </c>
      <c r="K2214" s="17" t="s">
        <v>97</v>
      </c>
      <c r="L2214" s="17" t="s">
        <v>7238</v>
      </c>
      <c r="M2214" s="17" t="s">
        <v>7239</v>
      </c>
      <c r="N2214" s="17" t="s">
        <v>1946</v>
      </c>
      <c r="O2214" s="17">
        <v>20200518</v>
      </c>
      <c r="P2214" s="17">
        <v>20200518</v>
      </c>
      <c r="Q2214" s="17">
        <v>1110</v>
      </c>
      <c r="R2214" s="17">
        <v>0</v>
      </c>
      <c r="S2214" s="17"/>
      <c r="T2214" s="17" t="s">
        <v>63</v>
      </c>
      <c r="U2214" s="17"/>
      <c r="V2214" s="17">
        <f t="shared" si="606"/>
        <v>3</v>
      </c>
      <c r="W2214" s="17">
        <v>3000</v>
      </c>
      <c r="X2214" s="17" t="s">
        <v>89</v>
      </c>
      <c r="Y2214" s="17" t="s">
        <v>150</v>
      </c>
      <c r="Z2214" s="17">
        <v>20200518</v>
      </c>
      <c r="AA2214" s="17" t="s">
        <v>1947</v>
      </c>
      <c r="AB2214" s="17">
        <v>1</v>
      </c>
      <c r="AC2214" s="17" t="str">
        <f>IFERROR(VLOOKUP(A2214,[1]Cruces!AJ:AK,2,0),VLOOKUP(CONCATENATE(X2214,AA2214),[1]Cruces!G:H,2,0))</f>
        <v>Solicitud por BT</v>
      </c>
      <c r="AD2214" s="17">
        <f t="shared" si="592"/>
        <v>18</v>
      </c>
      <c r="AE2214" s="17">
        <f t="shared" si="593"/>
        <v>5</v>
      </c>
      <c r="AF2214" s="17">
        <f t="shared" si="594"/>
        <v>2020</v>
      </c>
      <c r="AG2214" s="17" t="str">
        <f>IFERROR(VLOOKUP(MID(A2214,2,4)*1,[1]Cruces!K:L,2,0),"Verificar")</f>
        <v>Atlántico Norte</v>
      </c>
      <c r="AH2214" s="17">
        <f t="shared" ca="1" si="595"/>
        <v>191</v>
      </c>
      <c r="AI2214" s="17" t="str">
        <f>IFERROR(VLOOKUP(U2214,[1]Cruces!$O$1:$P$6,2,0),"Sin Orden")</f>
        <v>Sin Orden</v>
      </c>
      <c r="AJ2214" s="17">
        <f t="shared" si="596"/>
        <v>18</v>
      </c>
      <c r="AK2214" s="17">
        <f t="shared" si="597"/>
        <v>5</v>
      </c>
      <c r="AL2214" s="17">
        <f t="shared" si="598"/>
        <v>2020</v>
      </c>
      <c r="AM2214" s="17">
        <f t="shared" ca="1" si="599"/>
        <v>191</v>
      </c>
      <c r="AN2214" s="18" t="str">
        <f>IFERROR(VLOOKUP(R2214*1,'[1]Ordenes de Servicio'!G:K,5,0),"No Cruza")</f>
        <v>No Cruza</v>
      </c>
      <c r="AO2214" s="17">
        <f t="shared" ca="1" si="600"/>
        <v>191</v>
      </c>
      <c r="AP2214" s="17">
        <f t="shared" si="601"/>
        <v>18</v>
      </c>
      <c r="AQ2214" s="17">
        <f t="shared" si="602"/>
        <v>5</v>
      </c>
      <c r="AR2214" s="17">
        <f t="shared" si="603"/>
        <v>2020</v>
      </c>
      <c r="AS2214" s="17">
        <f t="shared" ca="1" si="604"/>
        <v>191</v>
      </c>
      <c r="AT2214" s="17" t="str">
        <f t="shared" ca="1" si="607"/>
        <v>No</v>
      </c>
      <c r="AU2214" s="17">
        <f t="shared" si="605"/>
        <v>0</v>
      </c>
      <c r="AV2214" s="17" t="str">
        <f>+VLOOKUP(B2214,[1]Cruces!S:T,2,0)</f>
        <v>7. Ejecución en Campo OS BT</v>
      </c>
    </row>
    <row r="2215" spans="1:48" hidden="1" x14ac:dyDescent="0.25">
      <c r="A2215" s="17" t="s">
        <v>4096</v>
      </c>
      <c r="B2215" s="17" t="s">
        <v>54</v>
      </c>
      <c r="C2215" s="17">
        <v>3777004</v>
      </c>
      <c r="D2215" s="17">
        <v>36103770</v>
      </c>
      <c r="E2215" s="17" t="s">
        <v>745</v>
      </c>
      <c r="F2215" s="17" t="s">
        <v>126</v>
      </c>
      <c r="G2215" s="17" t="s">
        <v>4097</v>
      </c>
      <c r="H2215" s="17">
        <v>3042161454</v>
      </c>
      <c r="I2215" s="17" t="s">
        <v>116</v>
      </c>
      <c r="J2215" s="17" t="s">
        <v>4098</v>
      </c>
      <c r="K2215" s="17" t="s">
        <v>97</v>
      </c>
      <c r="L2215" s="17" t="s">
        <v>129</v>
      </c>
      <c r="M2215" s="17" t="s">
        <v>130</v>
      </c>
      <c r="N2215" s="17" t="s">
        <v>62</v>
      </c>
      <c r="O2215" s="17">
        <v>20200814</v>
      </c>
      <c r="P2215" s="17">
        <v>20201030</v>
      </c>
      <c r="Q2215" s="17">
        <v>9332</v>
      </c>
      <c r="R2215" s="17">
        <v>28241160</v>
      </c>
      <c r="S2215" s="17" t="s">
        <v>100</v>
      </c>
      <c r="T2215" s="17" t="s">
        <v>63</v>
      </c>
      <c r="U2215" s="17" t="s">
        <v>91</v>
      </c>
      <c r="V2215" s="17">
        <f t="shared" si="606"/>
        <v>75</v>
      </c>
      <c r="W2215" s="17">
        <v>75000</v>
      </c>
      <c r="X2215" s="17" t="s">
        <v>89</v>
      </c>
      <c r="Y2215" s="17" t="s">
        <v>65</v>
      </c>
      <c r="Z2215" s="17">
        <v>20201030</v>
      </c>
      <c r="AA2215" s="17" t="s">
        <v>78</v>
      </c>
      <c r="AB2215" s="17">
        <v>1</v>
      </c>
      <c r="AC2215" s="17" t="str">
        <f>IFERROR(VLOOKUP(A2215,[1]Cruces!AJ:AK,2,0),VLOOKUP(CONCATENATE(X2215,AA2215),[1]Cruces!G:H,2,0))</f>
        <v>Solicitud de Obra</v>
      </c>
      <c r="AD2215" s="17">
        <f t="shared" ref="AD2215:AD2272" si="608">MID(O2215,7,2)*1</f>
        <v>14</v>
      </c>
      <c r="AE2215" s="17">
        <f t="shared" ref="AE2215:AE2272" si="609">MID(O2215,5,2)*1</f>
        <v>8</v>
      </c>
      <c r="AF2215" s="17">
        <f t="shared" ref="AF2215:AF2272" si="610">MID(O2215,1,4)*1</f>
        <v>2020</v>
      </c>
      <c r="AG2215" s="17" t="str">
        <f>IFERROR(VLOOKUP(MID(A2215,2,4)*1,[1]Cruces!K:L,2,0),"Verificar")</f>
        <v>Guajira</v>
      </c>
      <c r="AH2215" s="17">
        <f t="shared" ref="AH2215:AH2272" ca="1" si="611">TODAY()-DATE(AF2215,AE2215,AD2215)</f>
        <v>103</v>
      </c>
      <c r="AI2215" s="17" t="str">
        <f>IFERROR(VLOOKUP(U2215,[1]Cruces!$O$1:$P$6,2,0),"Sin Orden")</f>
        <v>Resuelta</v>
      </c>
      <c r="AJ2215" s="17">
        <f t="shared" ref="AJ2215:AJ2272" si="612">MID(Z2215,7,2)*1</f>
        <v>30</v>
      </c>
      <c r="AK2215" s="17">
        <f t="shared" ref="AK2215:AK2272" si="613">MID(Z2215,5,2)*1</f>
        <v>10</v>
      </c>
      <c r="AL2215" s="17">
        <f t="shared" ref="AL2215:AL2272" si="614">MID(Z2215,1,4)*1</f>
        <v>2020</v>
      </c>
      <c r="AM2215" s="17">
        <f t="shared" ref="AM2215:AM2272" ca="1" si="615">+TODAY()-DATE(AL2215,AK2215,AJ2215)</f>
        <v>26</v>
      </c>
      <c r="AN2215" s="18" t="str">
        <f>IFERROR(VLOOKUP(R2215*1,'[1]Ordenes de Servicio'!G:K,5,0),"No Cruza")</f>
        <v>No Cruza</v>
      </c>
      <c r="AO2215" s="17">
        <f t="shared" ref="AO2215:AO2272" ca="1" si="616">+IF(AI2215="Resuelta",DATE(AL2215,AK2215,AJ2215)-DATE(AF2215,AE2215,AD2215),TODAY()-DATE(AL2215,AK2215,AJ2215))</f>
        <v>77</v>
      </c>
      <c r="AP2215" s="17">
        <f t="shared" ref="AP2215:AP2272" si="617">MID(P2215,7,2)*1</f>
        <v>30</v>
      </c>
      <c r="AQ2215" s="17">
        <f t="shared" ref="AQ2215:AQ2272" si="618">MID(P2215,5,2)*1</f>
        <v>10</v>
      </c>
      <c r="AR2215" s="17">
        <f t="shared" ref="AR2215:AR2272" si="619">MID(P2215,1,4)*1</f>
        <v>2020</v>
      </c>
      <c r="AS2215" s="17">
        <f t="shared" ref="AS2215:AS2272" ca="1" si="620">+TODAY()-DATE(AR2215,AQ2215,AP2215)</f>
        <v>26</v>
      </c>
      <c r="AT2215" s="17" t="str">
        <f t="shared" ca="1" si="607"/>
        <v>No</v>
      </c>
      <c r="AU2215" s="17">
        <f t="shared" ref="AU2215:AU2272" si="621">IF(DATE(AL2215,AK2215,AJ2215)-DATE(AR2215,AQ2215,AP2215)&lt;0,DATE(AR2215,AQ2215,AP2215)-DATE(AL2215,AK2215,AJ2215),DATE(AL2215,AK2215,AJ2215)-DATE(AR2215,AQ2215,AP2215))</f>
        <v>0</v>
      </c>
      <c r="AV2215" s="17" t="str">
        <f>+VLOOKUP(B2215,[1]Cruces!S:T,2,0)</f>
        <v>4. Presupuesto de Obra</v>
      </c>
    </row>
    <row r="2216" spans="1:48" hidden="1" x14ac:dyDescent="0.25">
      <c r="A2216" s="17" t="s">
        <v>4099</v>
      </c>
      <c r="B2216" s="17" t="s">
        <v>54</v>
      </c>
      <c r="C2216" s="17">
        <v>0</v>
      </c>
      <c r="D2216" s="17">
        <v>0</v>
      </c>
      <c r="E2216" s="17" t="s">
        <v>55</v>
      </c>
      <c r="F2216" s="17" t="s">
        <v>107</v>
      </c>
      <c r="G2216" s="17" t="s">
        <v>4100</v>
      </c>
      <c r="H2216" s="17">
        <v>0</v>
      </c>
      <c r="I2216" s="17" t="s">
        <v>71</v>
      </c>
      <c r="J2216" s="17" t="s">
        <v>59</v>
      </c>
      <c r="K2216" s="17" t="s">
        <v>4101</v>
      </c>
      <c r="L2216" s="17" t="s">
        <v>117</v>
      </c>
      <c r="M2216" s="17" t="s">
        <v>118</v>
      </c>
      <c r="N2216" s="17" t="s">
        <v>62</v>
      </c>
      <c r="O2216" s="17">
        <v>20200108</v>
      </c>
      <c r="P2216" s="17">
        <v>20200131</v>
      </c>
      <c r="Q2216" s="17">
        <v>1110</v>
      </c>
      <c r="R2216" s="17">
        <v>27081418</v>
      </c>
      <c r="S2216" s="17" t="s">
        <v>100</v>
      </c>
      <c r="T2216" s="17" t="s">
        <v>63</v>
      </c>
      <c r="U2216" s="17" t="s">
        <v>91</v>
      </c>
      <c r="V2216" s="17">
        <f t="shared" ref="V2216:V2272" si="622">+W2216/1000</f>
        <v>200</v>
      </c>
      <c r="W2216" s="17">
        <v>200000</v>
      </c>
      <c r="X2216" s="17" t="s">
        <v>64</v>
      </c>
      <c r="Y2216" s="17" t="s">
        <v>65</v>
      </c>
      <c r="Z2216" s="17">
        <v>20200131</v>
      </c>
      <c r="AA2216" s="17" t="s">
        <v>137</v>
      </c>
      <c r="AB2216" s="17">
        <v>1</v>
      </c>
      <c r="AC2216" s="17" t="str">
        <f>IFERROR(VLOOKUP(A2216,[1]Cruces!AJ:AK,2,0),VLOOKUP(CONCATENATE(X2216,AA2216),[1]Cruces!G:H,2,0))</f>
        <v>Solicitud de Obra</v>
      </c>
      <c r="AD2216" s="17">
        <f t="shared" si="608"/>
        <v>8</v>
      </c>
      <c r="AE2216" s="17">
        <f t="shared" si="609"/>
        <v>1</v>
      </c>
      <c r="AF2216" s="17">
        <f t="shared" si="610"/>
        <v>2020</v>
      </c>
      <c r="AG2216" s="17" t="str">
        <f>IFERROR(VLOOKUP(MID(A2216,2,4)*1,[1]Cruces!K:L,2,0),"Verificar")</f>
        <v>Atlántico Norte</v>
      </c>
      <c r="AH2216" s="17">
        <f t="shared" ca="1" si="611"/>
        <v>322</v>
      </c>
      <c r="AI2216" s="17" t="str">
        <f>IFERROR(VLOOKUP(U2216,[1]Cruces!$O$1:$P$6,2,0),"Sin Orden")</f>
        <v>Resuelta</v>
      </c>
      <c r="AJ2216" s="17">
        <f t="shared" si="612"/>
        <v>31</v>
      </c>
      <c r="AK2216" s="17">
        <f t="shared" si="613"/>
        <v>1</v>
      </c>
      <c r="AL2216" s="17">
        <f t="shared" si="614"/>
        <v>2020</v>
      </c>
      <c r="AM2216" s="17">
        <f t="shared" ca="1" si="615"/>
        <v>299</v>
      </c>
      <c r="AN2216" s="18" t="str">
        <f>IFERROR(VLOOKUP(R2216*1,'[1]Ordenes de Servicio'!G:K,5,0),"No Cruza")</f>
        <v>No Cruza</v>
      </c>
      <c r="AO2216" s="17">
        <f t="shared" ca="1" si="616"/>
        <v>23</v>
      </c>
      <c r="AP2216" s="17">
        <f t="shared" si="617"/>
        <v>31</v>
      </c>
      <c r="AQ2216" s="17">
        <f t="shared" si="618"/>
        <v>1</v>
      </c>
      <c r="AR2216" s="17">
        <f t="shared" si="619"/>
        <v>2020</v>
      </c>
      <c r="AS2216" s="17">
        <f t="shared" ca="1" si="620"/>
        <v>299</v>
      </c>
      <c r="AT2216" s="17" t="str">
        <f t="shared" ref="AT2216:AT2272" ca="1" si="623">IF(AS2216&gt;359,"Si","No")</f>
        <v>No</v>
      </c>
      <c r="AU2216" s="17">
        <f t="shared" si="621"/>
        <v>0</v>
      </c>
      <c r="AV2216" s="17" t="str">
        <f>+VLOOKUP(B2216,[1]Cruces!S:T,2,0)</f>
        <v>4. Presupuesto de Obra</v>
      </c>
    </row>
    <row r="2217" spans="1:48" hidden="1" x14ac:dyDescent="0.25">
      <c r="A2217" s="17" t="s">
        <v>4102</v>
      </c>
      <c r="B2217" s="17" t="s">
        <v>54</v>
      </c>
      <c r="C2217" s="17">
        <v>0</v>
      </c>
      <c r="D2217" s="17">
        <v>0</v>
      </c>
      <c r="E2217" s="17" t="s">
        <v>55</v>
      </c>
      <c r="F2217" s="17" t="s">
        <v>126</v>
      </c>
      <c r="G2217" s="17" t="s">
        <v>4103</v>
      </c>
      <c r="H2217" s="17">
        <v>0</v>
      </c>
      <c r="I2217" s="17" t="s">
        <v>83</v>
      </c>
      <c r="J2217" s="17" t="s">
        <v>59</v>
      </c>
      <c r="K2217" s="17" t="s">
        <v>688</v>
      </c>
      <c r="L2217" s="17" t="s">
        <v>129</v>
      </c>
      <c r="M2217" s="17" t="s">
        <v>130</v>
      </c>
      <c r="N2217" s="17" t="s">
        <v>62</v>
      </c>
      <c r="O2217" s="17">
        <v>20190606</v>
      </c>
      <c r="P2217" s="17">
        <v>20190610</v>
      </c>
      <c r="Q2217" s="17">
        <v>9332</v>
      </c>
      <c r="R2217" s="17">
        <v>26387045</v>
      </c>
      <c r="S2217" s="17" t="s">
        <v>100</v>
      </c>
      <c r="T2217" s="17" t="s">
        <v>63</v>
      </c>
      <c r="U2217" s="17" t="s">
        <v>91</v>
      </c>
      <c r="V2217" s="17">
        <f t="shared" si="622"/>
        <v>30</v>
      </c>
      <c r="W2217" s="17">
        <v>30000</v>
      </c>
      <c r="X2217" s="17" t="s">
        <v>64</v>
      </c>
      <c r="Y2217" s="17" t="s">
        <v>65</v>
      </c>
      <c r="Z2217" s="17">
        <v>20190610</v>
      </c>
      <c r="AA2217" s="17" t="s">
        <v>78</v>
      </c>
      <c r="AB2217" s="17">
        <v>1</v>
      </c>
      <c r="AC2217" s="17" t="str">
        <f>IFERROR(VLOOKUP(A2217,[1]Cruces!AJ:AK,2,0),VLOOKUP(CONCATENATE(X2217,AA2217),[1]Cruces!G:H,2,0))</f>
        <v>Solicitud de Obra</v>
      </c>
      <c r="AD2217" s="17">
        <f t="shared" si="608"/>
        <v>6</v>
      </c>
      <c r="AE2217" s="17">
        <f t="shared" si="609"/>
        <v>6</v>
      </c>
      <c r="AF2217" s="17">
        <f t="shared" si="610"/>
        <v>2019</v>
      </c>
      <c r="AG2217" s="17" t="str">
        <f>IFERROR(VLOOKUP(MID(A2217,2,4)*1,[1]Cruces!K:L,2,0),"Verificar")</f>
        <v>Guajira</v>
      </c>
      <c r="AH2217" s="17">
        <f t="shared" ca="1" si="611"/>
        <v>538</v>
      </c>
      <c r="AI2217" s="17" t="str">
        <f>IFERROR(VLOOKUP(U2217,[1]Cruces!$O$1:$P$6,2,0),"Sin Orden")</f>
        <v>Resuelta</v>
      </c>
      <c r="AJ2217" s="17">
        <f t="shared" si="612"/>
        <v>10</v>
      </c>
      <c r="AK2217" s="17">
        <f t="shared" si="613"/>
        <v>6</v>
      </c>
      <c r="AL2217" s="17">
        <f t="shared" si="614"/>
        <v>2019</v>
      </c>
      <c r="AM2217" s="17">
        <f t="shared" ca="1" si="615"/>
        <v>534</v>
      </c>
      <c r="AN2217" s="18" t="str">
        <f>IFERROR(VLOOKUP(R2217*1,'[1]Ordenes de Servicio'!G:K,5,0),"No Cruza")</f>
        <v>No Cruza</v>
      </c>
      <c r="AO2217" s="17">
        <f t="shared" ca="1" si="616"/>
        <v>4</v>
      </c>
      <c r="AP2217" s="17">
        <f t="shared" si="617"/>
        <v>10</v>
      </c>
      <c r="AQ2217" s="17">
        <f t="shared" si="618"/>
        <v>6</v>
      </c>
      <c r="AR2217" s="17">
        <f t="shared" si="619"/>
        <v>2019</v>
      </c>
      <c r="AS2217" s="17">
        <f t="shared" ca="1" si="620"/>
        <v>534</v>
      </c>
      <c r="AT2217" s="17" t="str">
        <f t="shared" ca="1" si="623"/>
        <v>Si</v>
      </c>
      <c r="AU2217" s="17">
        <f t="shared" si="621"/>
        <v>0</v>
      </c>
      <c r="AV2217" s="17" t="str">
        <f>+VLOOKUP(B2217,[1]Cruces!S:T,2,0)</f>
        <v>4. Presupuesto de Obra</v>
      </c>
    </row>
    <row r="2218" spans="1:48" x14ac:dyDescent="0.25">
      <c r="A2218" s="17" t="s">
        <v>4104</v>
      </c>
      <c r="B2218" s="17" t="s">
        <v>80</v>
      </c>
      <c r="C2218" s="17">
        <v>0</v>
      </c>
      <c r="D2218" s="17">
        <v>0</v>
      </c>
      <c r="E2218" s="17" t="s">
        <v>55</v>
      </c>
      <c r="F2218" s="17" t="s">
        <v>81</v>
      </c>
      <c r="G2218" s="17" t="s">
        <v>4105</v>
      </c>
      <c r="H2218" s="17">
        <v>3164730190</v>
      </c>
      <c r="I2218" s="17" t="s">
        <v>83</v>
      </c>
      <c r="J2218" s="17" t="s">
        <v>59</v>
      </c>
      <c r="K2218" s="17" t="s">
        <v>4106</v>
      </c>
      <c r="L2218" s="17" t="s">
        <v>85</v>
      </c>
      <c r="M2218" s="17" t="s">
        <v>86</v>
      </c>
      <c r="N2218" s="17" t="s">
        <v>87</v>
      </c>
      <c r="O2218" s="17">
        <v>20200107</v>
      </c>
      <c r="P2218" s="17">
        <v>20201024</v>
      </c>
      <c r="Q2218" s="17">
        <v>3440</v>
      </c>
      <c r="R2218" s="17">
        <v>27838551</v>
      </c>
      <c r="S2218" s="17" t="s">
        <v>76</v>
      </c>
      <c r="T2218" s="17" t="s">
        <v>63</v>
      </c>
      <c r="U2218" s="17" t="s">
        <v>88</v>
      </c>
      <c r="V2218" s="17">
        <f t="shared" si="622"/>
        <v>15</v>
      </c>
      <c r="W2218" s="17">
        <v>15000</v>
      </c>
      <c r="X2218" s="17" t="s">
        <v>64</v>
      </c>
      <c r="Y2218" s="17" t="s">
        <v>90</v>
      </c>
      <c r="Z2218" s="17">
        <v>20201024</v>
      </c>
      <c r="AA2218" s="17" t="s">
        <v>78</v>
      </c>
      <c r="AB2218" s="17">
        <v>1</v>
      </c>
      <c r="AC2218" s="17" t="str">
        <f>IFERROR(VLOOKUP(A2218,[1]Cruces!AJ:AK,2,0),VLOOKUP(CONCATENATE(X2218,AA2218),[1]Cruces!G:H,2,0))</f>
        <v>Solicitud de Obra</v>
      </c>
      <c r="AD2218" s="17">
        <f t="shared" si="608"/>
        <v>7</v>
      </c>
      <c r="AE2218" s="17">
        <f t="shared" si="609"/>
        <v>1</v>
      </c>
      <c r="AF2218" s="17">
        <f t="shared" si="610"/>
        <v>2020</v>
      </c>
      <c r="AG2218" s="17" t="str">
        <f>IFERROR(VLOOKUP(MID(A2218,2,4)*1,[1]Cruces!K:L,2,0),"Verificar")</f>
        <v>Magdalena</v>
      </c>
      <c r="AH2218" s="17">
        <f t="shared" ca="1" si="611"/>
        <v>323</v>
      </c>
      <c r="AI2218" s="17" t="str">
        <f>IFERROR(VLOOKUP(U2218,[1]Cruces!$O$1:$P$6,2,0),"Sin Orden")</f>
        <v>Resuelta</v>
      </c>
      <c r="AJ2218" s="17">
        <f t="shared" si="612"/>
        <v>24</v>
      </c>
      <c r="AK2218" s="17">
        <f t="shared" si="613"/>
        <v>10</v>
      </c>
      <c r="AL2218" s="17">
        <f t="shared" si="614"/>
        <v>2020</v>
      </c>
      <c r="AM2218" s="17">
        <f t="shared" ca="1" si="615"/>
        <v>32</v>
      </c>
      <c r="AN2218" s="18" t="str">
        <f>IFERROR(VLOOKUP(R2218*1,'[1]Ordenes de Servicio'!G:K,5,0),"No Cruza")</f>
        <v>No Cruza</v>
      </c>
      <c r="AO2218" s="17">
        <f t="shared" ca="1" si="616"/>
        <v>291</v>
      </c>
      <c r="AP2218" s="17">
        <f t="shared" si="617"/>
        <v>24</v>
      </c>
      <c r="AQ2218" s="17">
        <f t="shared" si="618"/>
        <v>10</v>
      </c>
      <c r="AR2218" s="17">
        <f t="shared" si="619"/>
        <v>2020</v>
      </c>
      <c r="AS2218" s="17">
        <f t="shared" ca="1" si="620"/>
        <v>32</v>
      </c>
      <c r="AT2218" s="17" t="str">
        <f t="shared" ca="1" si="623"/>
        <v>No</v>
      </c>
      <c r="AU2218" s="17">
        <f t="shared" si="621"/>
        <v>0</v>
      </c>
      <c r="AV2218" s="17" t="str">
        <f>+VLOOKUP(B2218,[1]Cruces!S:T,2,0)</f>
        <v>8. Puesta en Servicio</v>
      </c>
    </row>
    <row r="2219" spans="1:48" hidden="1" x14ac:dyDescent="0.25">
      <c r="A2219" s="17" t="s">
        <v>7006</v>
      </c>
      <c r="B2219" s="17" t="s">
        <v>68</v>
      </c>
      <c r="C2219" s="17">
        <v>0</v>
      </c>
      <c r="D2219" s="17">
        <v>0</v>
      </c>
      <c r="E2219" s="17" t="s">
        <v>55</v>
      </c>
      <c r="F2219" s="17" t="s">
        <v>56</v>
      </c>
      <c r="G2219" s="17" t="s">
        <v>7007</v>
      </c>
      <c r="H2219" s="17">
        <v>3176433409</v>
      </c>
      <c r="I2219" s="17" t="s">
        <v>116</v>
      </c>
      <c r="J2219" s="17" t="s">
        <v>59</v>
      </c>
      <c r="K2219" s="17" t="s">
        <v>7008</v>
      </c>
      <c r="L2219" s="17" t="s">
        <v>255</v>
      </c>
      <c r="M2219" s="17" t="s">
        <v>256</v>
      </c>
      <c r="N2219" s="17" t="s">
        <v>75</v>
      </c>
      <c r="O2219" s="17">
        <v>20200706</v>
      </c>
      <c r="P2219" s="17">
        <v>20200821</v>
      </c>
      <c r="Q2219" s="17">
        <v>1110</v>
      </c>
      <c r="R2219" s="17">
        <v>0</v>
      </c>
      <c r="S2219" s="17"/>
      <c r="T2219" s="17" t="s">
        <v>63</v>
      </c>
      <c r="U2219" s="17"/>
      <c r="V2219" s="17">
        <f t="shared" si="622"/>
        <v>13</v>
      </c>
      <c r="W2219" s="17">
        <v>13000</v>
      </c>
      <c r="X2219" s="17" t="s">
        <v>218</v>
      </c>
      <c r="Y2219" s="17" t="s">
        <v>105</v>
      </c>
      <c r="Z2219" s="17">
        <v>20200821</v>
      </c>
      <c r="AA2219" s="17" t="s">
        <v>219</v>
      </c>
      <c r="AB2219" s="17">
        <v>1</v>
      </c>
      <c r="AC2219" s="17" t="str">
        <f>IFERROR(VLOOKUP(A2219,[1]Cruces!AJ:AK,2,0),VLOOKUP(CONCATENATE(X2219,AA2219),[1]Cruces!G:H,2,0))</f>
        <v>Solicitud CREG 030</v>
      </c>
      <c r="AD2219" s="17">
        <f t="shared" si="608"/>
        <v>6</v>
      </c>
      <c r="AE2219" s="17">
        <f t="shared" si="609"/>
        <v>7</v>
      </c>
      <c r="AF2219" s="17">
        <f t="shared" si="610"/>
        <v>2020</v>
      </c>
      <c r="AG2219" s="17" t="str">
        <f>IFERROR(VLOOKUP(MID(A2219,2,4)*1,[1]Cruces!K:L,2,0),"Verificar")</f>
        <v>Atlántico Norte</v>
      </c>
      <c r="AH2219" s="17">
        <f t="shared" ca="1" si="611"/>
        <v>142</v>
      </c>
      <c r="AI2219" s="17" t="str">
        <f>IFERROR(VLOOKUP(U2219,[1]Cruces!$O$1:$P$6,2,0),"Sin Orden")</f>
        <v>Sin Orden</v>
      </c>
      <c r="AJ2219" s="17">
        <f t="shared" si="612"/>
        <v>21</v>
      </c>
      <c r="AK2219" s="17">
        <f t="shared" si="613"/>
        <v>8</v>
      </c>
      <c r="AL2219" s="17">
        <f t="shared" si="614"/>
        <v>2020</v>
      </c>
      <c r="AM2219" s="17">
        <f t="shared" ca="1" si="615"/>
        <v>96</v>
      </c>
      <c r="AN2219" s="18" t="str">
        <f>IFERROR(VLOOKUP(R2219*1,'[1]Ordenes de Servicio'!G:K,5,0),"No Cruza")</f>
        <v>No Cruza</v>
      </c>
      <c r="AO2219" s="17">
        <f t="shared" ca="1" si="616"/>
        <v>96</v>
      </c>
      <c r="AP2219" s="17">
        <f t="shared" si="617"/>
        <v>21</v>
      </c>
      <c r="AQ2219" s="17">
        <f t="shared" si="618"/>
        <v>8</v>
      </c>
      <c r="AR2219" s="17">
        <f t="shared" si="619"/>
        <v>2020</v>
      </c>
      <c r="AS2219" s="17">
        <f t="shared" ca="1" si="620"/>
        <v>96</v>
      </c>
      <c r="AT2219" s="17" t="str">
        <f t="shared" ca="1" si="623"/>
        <v>No</v>
      </c>
      <c r="AU2219" s="17">
        <f t="shared" si="621"/>
        <v>0</v>
      </c>
      <c r="AV2219" s="17" t="str">
        <f>+VLOOKUP(B2219,[1]Cruces!S:T,2,0)</f>
        <v>5. Consultoría / Adjudicación</v>
      </c>
    </row>
    <row r="2220" spans="1:48" hidden="1" x14ac:dyDescent="0.25">
      <c r="A2220" s="17" t="s">
        <v>4107</v>
      </c>
      <c r="B2220" s="17" t="s">
        <v>54</v>
      </c>
      <c r="C2220" s="17">
        <v>2142432</v>
      </c>
      <c r="D2220" s="17">
        <v>0</v>
      </c>
      <c r="E2220" s="17" t="s">
        <v>55</v>
      </c>
      <c r="F2220" s="17" t="s">
        <v>56</v>
      </c>
      <c r="G2220" s="17" t="s">
        <v>4108</v>
      </c>
      <c r="H2220" s="17">
        <v>3104449156</v>
      </c>
      <c r="I2220" s="17" t="s">
        <v>116</v>
      </c>
      <c r="J2220" s="17" t="s">
        <v>59</v>
      </c>
      <c r="K2220" s="17" t="s">
        <v>4109</v>
      </c>
      <c r="L2220" s="17" t="s">
        <v>117</v>
      </c>
      <c r="M2220" s="17" t="s">
        <v>118</v>
      </c>
      <c r="N2220" s="17" t="s">
        <v>62</v>
      </c>
      <c r="O2220" s="17">
        <v>20190813</v>
      </c>
      <c r="P2220" s="17">
        <v>20190821</v>
      </c>
      <c r="Q2220" s="17">
        <v>1170</v>
      </c>
      <c r="R2220" s="17">
        <v>26618974</v>
      </c>
      <c r="S2220" s="17" t="s">
        <v>100</v>
      </c>
      <c r="T2220" s="17" t="s">
        <v>63</v>
      </c>
      <c r="U2220" s="17" t="s">
        <v>91</v>
      </c>
      <c r="V2220" s="17">
        <f t="shared" si="622"/>
        <v>45</v>
      </c>
      <c r="W2220" s="17">
        <v>45000</v>
      </c>
      <c r="X2220" s="17" t="s">
        <v>89</v>
      </c>
      <c r="Y2220" s="17" t="s">
        <v>65</v>
      </c>
      <c r="Z2220" s="17">
        <v>20190821</v>
      </c>
      <c r="AA2220" s="17" t="s">
        <v>78</v>
      </c>
      <c r="AB2220" s="17">
        <v>1</v>
      </c>
      <c r="AC2220" s="17" t="str">
        <f>IFERROR(VLOOKUP(A2220,[1]Cruces!AJ:AK,2,0),VLOOKUP(CONCATENATE(X2220,AA2220),[1]Cruces!G:H,2,0))</f>
        <v>Solicitud de Obra</v>
      </c>
      <c r="AD2220" s="17">
        <f t="shared" si="608"/>
        <v>13</v>
      </c>
      <c r="AE2220" s="17">
        <f t="shared" si="609"/>
        <v>8</v>
      </c>
      <c r="AF2220" s="17">
        <f t="shared" si="610"/>
        <v>2019</v>
      </c>
      <c r="AG2220" s="17" t="str">
        <f>IFERROR(VLOOKUP(MID(A2220,2,4)*1,[1]Cruces!K:L,2,0),"Verificar")</f>
        <v>Atlántico Norte</v>
      </c>
      <c r="AH2220" s="17">
        <f t="shared" ca="1" si="611"/>
        <v>470</v>
      </c>
      <c r="AI2220" s="17" t="str">
        <f>IFERROR(VLOOKUP(U2220,[1]Cruces!$O$1:$P$6,2,0),"Sin Orden")</f>
        <v>Resuelta</v>
      </c>
      <c r="AJ2220" s="17">
        <f t="shared" si="612"/>
        <v>21</v>
      </c>
      <c r="AK2220" s="17">
        <f t="shared" si="613"/>
        <v>8</v>
      </c>
      <c r="AL2220" s="17">
        <f t="shared" si="614"/>
        <v>2019</v>
      </c>
      <c r="AM2220" s="17">
        <f t="shared" ca="1" si="615"/>
        <v>462</v>
      </c>
      <c r="AN2220" s="18" t="str">
        <f>IFERROR(VLOOKUP(R2220*1,'[1]Ordenes de Servicio'!G:K,5,0),"No Cruza")</f>
        <v>No Cruza</v>
      </c>
      <c r="AO2220" s="17">
        <f t="shared" ca="1" si="616"/>
        <v>8</v>
      </c>
      <c r="AP2220" s="17">
        <f t="shared" si="617"/>
        <v>21</v>
      </c>
      <c r="AQ2220" s="17">
        <f t="shared" si="618"/>
        <v>8</v>
      </c>
      <c r="AR2220" s="17">
        <f t="shared" si="619"/>
        <v>2019</v>
      </c>
      <c r="AS2220" s="17">
        <f t="shared" ca="1" si="620"/>
        <v>462</v>
      </c>
      <c r="AT2220" s="17" t="str">
        <f t="shared" ca="1" si="623"/>
        <v>Si</v>
      </c>
      <c r="AU2220" s="17">
        <f t="shared" si="621"/>
        <v>0</v>
      </c>
      <c r="AV2220" s="17" t="str">
        <f>+VLOOKUP(B2220,[1]Cruces!S:T,2,0)</f>
        <v>4. Presupuesto de Obra</v>
      </c>
    </row>
    <row r="2221" spans="1:48" hidden="1" x14ac:dyDescent="0.25">
      <c r="A2221" s="17" t="s">
        <v>9155</v>
      </c>
      <c r="B2221" s="17" t="s">
        <v>1943</v>
      </c>
      <c r="C2221" s="17">
        <v>0</v>
      </c>
      <c r="D2221" s="17">
        <v>0</v>
      </c>
      <c r="E2221" s="17" t="s">
        <v>55</v>
      </c>
      <c r="F2221" s="17" t="s">
        <v>7936</v>
      </c>
      <c r="G2221" s="17" t="s">
        <v>9156</v>
      </c>
      <c r="H2221" s="17">
        <v>3164934863</v>
      </c>
      <c r="I2221" s="17" t="s">
        <v>71</v>
      </c>
      <c r="J2221" s="17" t="s">
        <v>59</v>
      </c>
      <c r="K2221" s="17" t="s">
        <v>97</v>
      </c>
      <c r="L2221" s="17" t="s">
        <v>8972</v>
      </c>
      <c r="M2221" s="17" t="s">
        <v>8973</v>
      </c>
      <c r="N2221" s="17" t="s">
        <v>1946</v>
      </c>
      <c r="O2221" s="17">
        <v>20201120</v>
      </c>
      <c r="P2221" s="17">
        <v>20201120</v>
      </c>
      <c r="Q2221" s="17">
        <v>3460</v>
      </c>
      <c r="R2221" s="17">
        <v>28292941</v>
      </c>
      <c r="S2221" s="17" t="s">
        <v>6601</v>
      </c>
      <c r="T2221" s="17" t="s">
        <v>63</v>
      </c>
      <c r="U2221" s="17" t="s">
        <v>77</v>
      </c>
      <c r="V2221" s="17">
        <f t="shared" si="622"/>
        <v>2.5</v>
      </c>
      <c r="W2221" s="17">
        <v>2500</v>
      </c>
      <c r="X2221" s="17" t="s">
        <v>7065</v>
      </c>
      <c r="Y2221" s="17" t="s">
        <v>1943</v>
      </c>
      <c r="Z2221" s="17">
        <v>20201120</v>
      </c>
      <c r="AA2221" s="17" t="s">
        <v>1947</v>
      </c>
      <c r="AB2221" s="17">
        <v>1</v>
      </c>
      <c r="AC2221" s="17" t="str">
        <f>IFERROR(VLOOKUP(A2221,[1]Cruces!AJ:AK,2,0),VLOOKUP(CONCATENATE(X2221,AA2221),[1]Cruces!G:H,2,0))</f>
        <v>Solicitud por BT</v>
      </c>
      <c r="AD2221" s="17">
        <f t="shared" si="608"/>
        <v>20</v>
      </c>
      <c r="AE2221" s="17">
        <f t="shared" si="609"/>
        <v>11</v>
      </c>
      <c r="AF2221" s="17">
        <f t="shared" si="610"/>
        <v>2020</v>
      </c>
      <c r="AG2221" s="17" t="str">
        <f>IFERROR(VLOOKUP(MID(A2221,2,4)*1,[1]Cruces!K:L,2,0),"Verificar")</f>
        <v>Magdalena</v>
      </c>
      <c r="AH2221" s="17">
        <f t="shared" ca="1" si="611"/>
        <v>5</v>
      </c>
      <c r="AI2221" s="17" t="str">
        <f>IFERROR(VLOOKUP(U2221,[1]Cruces!$O$1:$P$6,2,0),"Sin Orden")</f>
        <v>Pendiente</v>
      </c>
      <c r="AJ2221" s="17">
        <f t="shared" si="612"/>
        <v>20</v>
      </c>
      <c r="AK2221" s="17">
        <f t="shared" si="613"/>
        <v>11</v>
      </c>
      <c r="AL2221" s="17">
        <f t="shared" si="614"/>
        <v>2020</v>
      </c>
      <c r="AM2221" s="17">
        <f t="shared" ca="1" si="615"/>
        <v>5</v>
      </c>
      <c r="AN2221" s="18" t="str">
        <f>IFERROR(VLOOKUP(R2221*1,'[1]Ordenes de Servicio'!G:K,5,0),"No Cruza")</f>
        <v>No Cruza</v>
      </c>
      <c r="AO2221" s="17">
        <f t="shared" ca="1" si="616"/>
        <v>5</v>
      </c>
      <c r="AP2221" s="17">
        <f t="shared" si="617"/>
        <v>20</v>
      </c>
      <c r="AQ2221" s="17">
        <f t="shared" si="618"/>
        <v>11</v>
      </c>
      <c r="AR2221" s="17">
        <f t="shared" si="619"/>
        <v>2020</v>
      </c>
      <c r="AS2221" s="17">
        <f t="shared" ca="1" si="620"/>
        <v>5</v>
      </c>
      <c r="AT2221" s="17" t="str">
        <f t="shared" ca="1" si="623"/>
        <v>No</v>
      </c>
      <c r="AU2221" s="17">
        <f t="shared" si="621"/>
        <v>0</v>
      </c>
      <c r="AV2221" s="17" t="str">
        <f>+VLOOKUP(B2221,[1]Cruces!S:T,2,0)</f>
        <v>7. Ejecución en Campo OS BT</v>
      </c>
    </row>
    <row r="2222" spans="1:48" x14ac:dyDescent="0.25">
      <c r="A2222" s="17" t="s">
        <v>4110</v>
      </c>
      <c r="B2222" s="17" t="s">
        <v>80</v>
      </c>
      <c r="C2222" s="17">
        <v>0</v>
      </c>
      <c r="D2222" s="17">
        <v>0</v>
      </c>
      <c r="E2222" s="17" t="s">
        <v>55</v>
      </c>
      <c r="F2222" s="17" t="s">
        <v>56</v>
      </c>
      <c r="G2222" s="17" t="s">
        <v>4111</v>
      </c>
      <c r="H2222" s="17">
        <v>3183365797</v>
      </c>
      <c r="I2222" s="17" t="s">
        <v>116</v>
      </c>
      <c r="J2222" s="17" t="s">
        <v>59</v>
      </c>
      <c r="K2222" s="17" t="s">
        <v>4112</v>
      </c>
      <c r="L2222" s="17" t="s">
        <v>4113</v>
      </c>
      <c r="M2222" s="17" t="s">
        <v>4114</v>
      </c>
      <c r="N2222" s="17" t="s">
        <v>87</v>
      </c>
      <c r="O2222" s="17">
        <v>20160630</v>
      </c>
      <c r="P2222" s="17">
        <v>20170420</v>
      </c>
      <c r="Q2222" s="17">
        <v>9530</v>
      </c>
      <c r="R2222" s="17">
        <v>23507640</v>
      </c>
      <c r="S2222" s="17" t="s">
        <v>76</v>
      </c>
      <c r="T2222" s="17" t="s">
        <v>63</v>
      </c>
      <c r="U2222" s="17" t="s">
        <v>91</v>
      </c>
      <c r="V2222" s="17">
        <f t="shared" si="622"/>
        <v>150</v>
      </c>
      <c r="W2222" s="17">
        <v>150000</v>
      </c>
      <c r="X2222" s="17" t="s">
        <v>64</v>
      </c>
      <c r="Y2222" s="17" t="s">
        <v>80</v>
      </c>
      <c r="Z2222" s="17">
        <v>20170420</v>
      </c>
      <c r="AA2222" s="17" t="s">
        <v>2473</v>
      </c>
      <c r="AB2222" s="17">
        <v>1</v>
      </c>
      <c r="AC2222" s="17" t="str">
        <f>IFERROR(VLOOKUP(A2222,[1]Cruces!AJ:AK,2,0),VLOOKUP(CONCATENATE(X2222,AA2222),[1]Cruces!G:H,2,0))</f>
        <v>Solicitud de Obra</v>
      </c>
      <c r="AD2222" s="17">
        <f t="shared" si="608"/>
        <v>30</v>
      </c>
      <c r="AE2222" s="17">
        <f t="shared" si="609"/>
        <v>6</v>
      </c>
      <c r="AF2222" s="17">
        <f t="shared" si="610"/>
        <v>2016</v>
      </c>
      <c r="AG2222" s="17" t="str">
        <f>IFERROR(VLOOKUP(MID(A2222,2,4)*1,[1]Cruces!K:L,2,0),"Verificar")</f>
        <v>Atlántico Norte</v>
      </c>
      <c r="AH2222" s="17">
        <f t="shared" ca="1" si="611"/>
        <v>1609</v>
      </c>
      <c r="AI2222" s="17" t="str">
        <f>IFERROR(VLOOKUP(U2222,[1]Cruces!$O$1:$P$6,2,0),"Sin Orden")</f>
        <v>Resuelta</v>
      </c>
      <c r="AJ2222" s="17">
        <f t="shared" si="612"/>
        <v>20</v>
      </c>
      <c r="AK2222" s="17">
        <f t="shared" si="613"/>
        <v>4</v>
      </c>
      <c r="AL2222" s="17">
        <f t="shared" si="614"/>
        <v>2017</v>
      </c>
      <c r="AM2222" s="17">
        <f t="shared" ca="1" si="615"/>
        <v>1315</v>
      </c>
      <c r="AN2222" s="18" t="str">
        <f>IFERROR(VLOOKUP(R2222*1,'[1]Ordenes de Servicio'!G:K,5,0),"No Cruza")</f>
        <v>No Cruza</v>
      </c>
      <c r="AO2222" s="17">
        <f t="shared" ca="1" si="616"/>
        <v>294</v>
      </c>
      <c r="AP2222" s="17">
        <f t="shared" si="617"/>
        <v>20</v>
      </c>
      <c r="AQ2222" s="17">
        <f t="shared" si="618"/>
        <v>4</v>
      </c>
      <c r="AR2222" s="17">
        <f t="shared" si="619"/>
        <v>2017</v>
      </c>
      <c r="AS2222" s="17">
        <f t="shared" ca="1" si="620"/>
        <v>1315</v>
      </c>
      <c r="AT2222" s="17" t="str">
        <f t="shared" ca="1" si="623"/>
        <v>Si</v>
      </c>
      <c r="AU2222" s="17">
        <f t="shared" si="621"/>
        <v>0</v>
      </c>
      <c r="AV2222" s="17" t="str">
        <f>+VLOOKUP(B2222,[1]Cruces!S:T,2,0)</f>
        <v>8. Puesta en Servicio</v>
      </c>
    </row>
    <row r="2223" spans="1:48" hidden="1" x14ac:dyDescent="0.25">
      <c r="A2223" s="17" t="s">
        <v>9157</v>
      </c>
      <c r="B2223" s="17" t="s">
        <v>1943</v>
      </c>
      <c r="C2223" s="17">
        <v>0</v>
      </c>
      <c r="D2223" s="17">
        <v>0</v>
      </c>
      <c r="E2223" s="17" t="s">
        <v>55</v>
      </c>
      <c r="F2223" s="17" t="s">
        <v>6228</v>
      </c>
      <c r="G2223" s="17" t="s">
        <v>7243</v>
      </c>
      <c r="H2223" s="17">
        <v>3135029092</v>
      </c>
      <c r="I2223" s="17" t="s">
        <v>71</v>
      </c>
      <c r="J2223" s="17" t="s">
        <v>59</v>
      </c>
      <c r="K2223" s="17" t="s">
        <v>7244</v>
      </c>
      <c r="L2223" s="17" t="s">
        <v>7494</v>
      </c>
      <c r="M2223" s="17" t="s">
        <v>7495</v>
      </c>
      <c r="N2223" s="17" t="s">
        <v>1946</v>
      </c>
      <c r="O2223" s="17">
        <v>20201112</v>
      </c>
      <c r="P2223" s="17">
        <v>20201112</v>
      </c>
      <c r="Q2223" s="17">
        <v>9520</v>
      </c>
      <c r="R2223" s="17">
        <v>28280313</v>
      </c>
      <c r="S2223" s="17" t="s">
        <v>6601</v>
      </c>
      <c r="T2223" s="17" t="s">
        <v>63</v>
      </c>
      <c r="U2223" s="17" t="s">
        <v>77</v>
      </c>
      <c r="V2223" s="17">
        <f t="shared" si="622"/>
        <v>3</v>
      </c>
      <c r="W2223" s="17">
        <v>3000</v>
      </c>
      <c r="X2223" s="17" t="s">
        <v>7065</v>
      </c>
      <c r="Y2223" s="17" t="s">
        <v>1943</v>
      </c>
      <c r="Z2223" s="17">
        <v>20201112</v>
      </c>
      <c r="AA2223" s="17" t="s">
        <v>1947</v>
      </c>
      <c r="AB2223" s="17">
        <v>1</v>
      </c>
      <c r="AC2223" s="17" t="str">
        <f>IFERROR(VLOOKUP(A2223,[1]Cruces!AJ:AK,2,0),VLOOKUP(CONCATENATE(X2223,AA2223),[1]Cruces!G:H,2,0))</f>
        <v>Solicitud por BT</v>
      </c>
      <c r="AD2223" s="17">
        <f t="shared" si="608"/>
        <v>12</v>
      </c>
      <c r="AE2223" s="17">
        <f t="shared" si="609"/>
        <v>11</v>
      </c>
      <c r="AF2223" s="17">
        <f t="shared" si="610"/>
        <v>2020</v>
      </c>
      <c r="AG2223" s="17" t="str">
        <f>IFERROR(VLOOKUP(MID(A2223,2,4)*1,[1]Cruces!K:L,2,0),"Verificar")</f>
        <v>Atlántico Sur</v>
      </c>
      <c r="AH2223" s="17">
        <f t="shared" ca="1" si="611"/>
        <v>13</v>
      </c>
      <c r="AI2223" s="17" t="str">
        <f>IFERROR(VLOOKUP(U2223,[1]Cruces!$O$1:$P$6,2,0),"Sin Orden")</f>
        <v>Pendiente</v>
      </c>
      <c r="AJ2223" s="17">
        <f t="shared" si="612"/>
        <v>12</v>
      </c>
      <c r="AK2223" s="17">
        <f t="shared" si="613"/>
        <v>11</v>
      </c>
      <c r="AL2223" s="17">
        <f t="shared" si="614"/>
        <v>2020</v>
      </c>
      <c r="AM2223" s="17">
        <f t="shared" ca="1" si="615"/>
        <v>13</v>
      </c>
      <c r="AN2223" s="18" t="str">
        <f>IFERROR(VLOOKUP(R2223*1,'[1]Ordenes de Servicio'!G:K,5,0),"No Cruza")</f>
        <v>No Cruza</v>
      </c>
      <c r="AO2223" s="17">
        <f t="shared" ca="1" si="616"/>
        <v>13</v>
      </c>
      <c r="AP2223" s="17">
        <f t="shared" si="617"/>
        <v>12</v>
      </c>
      <c r="AQ2223" s="17">
        <f t="shared" si="618"/>
        <v>11</v>
      </c>
      <c r="AR2223" s="17">
        <f t="shared" si="619"/>
        <v>2020</v>
      </c>
      <c r="AS2223" s="17">
        <f t="shared" ca="1" si="620"/>
        <v>13</v>
      </c>
      <c r="AT2223" s="17" t="str">
        <f t="shared" ca="1" si="623"/>
        <v>No</v>
      </c>
      <c r="AU2223" s="17">
        <f t="shared" si="621"/>
        <v>0</v>
      </c>
      <c r="AV2223" s="17" t="str">
        <f>+VLOOKUP(B2223,[1]Cruces!S:T,2,0)</f>
        <v>7. Ejecución en Campo OS BT</v>
      </c>
    </row>
    <row r="2224" spans="1:48" hidden="1" x14ac:dyDescent="0.25">
      <c r="A2224" s="17" t="s">
        <v>9158</v>
      </c>
      <c r="B2224" s="17" t="s">
        <v>6595</v>
      </c>
      <c r="C2224" s="17">
        <v>2963811</v>
      </c>
      <c r="D2224" s="17">
        <v>20149308</v>
      </c>
      <c r="E2224" s="17" t="s">
        <v>93</v>
      </c>
      <c r="F2224" s="17" t="s">
        <v>7082</v>
      </c>
      <c r="G2224" s="17" t="s">
        <v>7374</v>
      </c>
      <c r="H2224" s="17" t="s">
        <v>7375</v>
      </c>
      <c r="I2224" s="17" t="s">
        <v>71</v>
      </c>
      <c r="J2224" s="17" t="s">
        <v>7376</v>
      </c>
      <c r="K2224" s="17" t="s">
        <v>97</v>
      </c>
      <c r="L2224" s="17" t="s">
        <v>7084</v>
      </c>
      <c r="M2224" s="17" t="s">
        <v>7085</v>
      </c>
      <c r="N2224" s="17" t="s">
        <v>6600</v>
      </c>
      <c r="O2224" s="17">
        <v>20200319</v>
      </c>
      <c r="P2224" s="17">
        <v>20200325</v>
      </c>
      <c r="Q2224" s="17">
        <v>1110</v>
      </c>
      <c r="R2224" s="17">
        <v>27281026</v>
      </c>
      <c r="S2224" s="17" t="s">
        <v>7072</v>
      </c>
      <c r="T2224" s="17" t="s">
        <v>63</v>
      </c>
      <c r="U2224" s="17" t="s">
        <v>91</v>
      </c>
      <c r="V2224" s="17">
        <f t="shared" si="622"/>
        <v>3</v>
      </c>
      <c r="W2224" s="17">
        <v>3000</v>
      </c>
      <c r="X2224" s="17" t="s">
        <v>89</v>
      </c>
      <c r="Y2224" s="17" t="s">
        <v>6595</v>
      </c>
      <c r="Z2224" s="17">
        <v>20200325</v>
      </c>
      <c r="AA2224" s="17" t="s">
        <v>1947</v>
      </c>
      <c r="AB2224" s="17">
        <v>1</v>
      </c>
      <c r="AC2224" s="17" t="str">
        <f>IFERROR(VLOOKUP(A2224,[1]Cruces!AJ:AK,2,0),VLOOKUP(CONCATENATE(X2224,AA2224),[1]Cruces!G:H,2,0))</f>
        <v>Solicitud por BT</v>
      </c>
      <c r="AD2224" s="17">
        <f t="shared" si="608"/>
        <v>19</v>
      </c>
      <c r="AE2224" s="17">
        <f t="shared" si="609"/>
        <v>3</v>
      </c>
      <c r="AF2224" s="17">
        <f t="shared" si="610"/>
        <v>2020</v>
      </c>
      <c r="AG2224" s="17" t="str">
        <f>IFERROR(VLOOKUP(MID(A2224,2,4)*1,[1]Cruces!K:L,2,0),"Verificar")</f>
        <v>Atlántico Norte</v>
      </c>
      <c r="AH2224" s="17">
        <f t="shared" ca="1" si="611"/>
        <v>251</v>
      </c>
      <c r="AI2224" s="17" t="str">
        <f>IFERROR(VLOOKUP(U2224,[1]Cruces!$O$1:$P$6,2,0),"Sin Orden")</f>
        <v>Resuelta</v>
      </c>
      <c r="AJ2224" s="17">
        <f t="shared" si="612"/>
        <v>25</v>
      </c>
      <c r="AK2224" s="17">
        <f t="shared" si="613"/>
        <v>3</v>
      </c>
      <c r="AL2224" s="17">
        <f t="shared" si="614"/>
        <v>2020</v>
      </c>
      <c r="AM2224" s="17">
        <f t="shared" ca="1" si="615"/>
        <v>245</v>
      </c>
      <c r="AN2224" s="18" t="str">
        <f>IFERROR(VLOOKUP(R2224*1,'[1]Ordenes de Servicio'!G:K,5,0),"No Cruza")</f>
        <v>No Cruza</v>
      </c>
      <c r="AO2224" s="17">
        <f t="shared" ca="1" si="616"/>
        <v>6</v>
      </c>
      <c r="AP2224" s="17">
        <f t="shared" si="617"/>
        <v>25</v>
      </c>
      <c r="AQ2224" s="17">
        <f t="shared" si="618"/>
        <v>3</v>
      </c>
      <c r="AR2224" s="17">
        <f t="shared" si="619"/>
        <v>2020</v>
      </c>
      <c r="AS2224" s="17">
        <f t="shared" ca="1" si="620"/>
        <v>245</v>
      </c>
      <c r="AT2224" s="17" t="str">
        <f t="shared" ca="1" si="623"/>
        <v>No</v>
      </c>
      <c r="AU2224" s="17">
        <f t="shared" si="621"/>
        <v>0</v>
      </c>
      <c r="AV2224" s="17" t="str">
        <f>+VLOOKUP(B2224,[1]Cruces!S:T,2,0)</f>
        <v>7. Ejecución en Campo OS BT</v>
      </c>
    </row>
    <row r="2225" spans="1:48" x14ac:dyDescent="0.25">
      <c r="A2225" s="17" t="s">
        <v>4115</v>
      </c>
      <c r="B2225" s="17" t="s">
        <v>80</v>
      </c>
      <c r="C2225" s="17">
        <v>0</v>
      </c>
      <c r="D2225" s="17">
        <v>0</v>
      </c>
      <c r="E2225" s="17" t="s">
        <v>55</v>
      </c>
      <c r="F2225" s="17" t="s">
        <v>107</v>
      </c>
      <c r="G2225" s="17" t="s">
        <v>4116</v>
      </c>
      <c r="H2225" s="17">
        <v>3156127771</v>
      </c>
      <c r="I2225" s="17" t="s">
        <v>83</v>
      </c>
      <c r="J2225" s="17" t="s">
        <v>59</v>
      </c>
      <c r="K2225" s="17" t="s">
        <v>97</v>
      </c>
      <c r="L2225" s="17" t="s">
        <v>145</v>
      </c>
      <c r="M2225" s="17" t="s">
        <v>146</v>
      </c>
      <c r="N2225" s="17" t="s">
        <v>87</v>
      </c>
      <c r="O2225" s="17">
        <v>20190115</v>
      </c>
      <c r="P2225" s="17">
        <v>20200110</v>
      </c>
      <c r="Q2225" s="17">
        <v>7541</v>
      </c>
      <c r="R2225" s="17">
        <v>26938690</v>
      </c>
      <c r="S2225" s="17" t="s">
        <v>76</v>
      </c>
      <c r="T2225" s="17" t="s">
        <v>63</v>
      </c>
      <c r="U2225" s="17" t="s">
        <v>88</v>
      </c>
      <c r="V2225" s="17">
        <f t="shared" si="622"/>
        <v>25</v>
      </c>
      <c r="W2225" s="17">
        <v>25000</v>
      </c>
      <c r="X2225" s="17" t="s">
        <v>64</v>
      </c>
      <c r="Y2225" s="17" t="s">
        <v>80</v>
      </c>
      <c r="Z2225" s="17">
        <v>20200110</v>
      </c>
      <c r="AA2225" s="17" t="s">
        <v>78</v>
      </c>
      <c r="AB2225" s="17">
        <v>1</v>
      </c>
      <c r="AC2225" s="17" t="str">
        <f>IFERROR(VLOOKUP(A2225,[1]Cruces!AJ:AK,2,0),VLOOKUP(CONCATENATE(X2225,AA2225),[1]Cruces!G:H,2,0))</f>
        <v>Solicitud de Obra</v>
      </c>
      <c r="AD2225" s="17">
        <f t="shared" si="608"/>
        <v>15</v>
      </c>
      <c r="AE2225" s="17">
        <f t="shared" si="609"/>
        <v>1</v>
      </c>
      <c r="AF2225" s="17">
        <f t="shared" si="610"/>
        <v>2019</v>
      </c>
      <c r="AG2225" s="17" t="str">
        <f>IFERROR(VLOOKUP(MID(A2225,2,4)*1,[1]Cruces!K:L,2,0),"Verificar")</f>
        <v>Atlántico Sur</v>
      </c>
      <c r="AH2225" s="17">
        <f t="shared" ca="1" si="611"/>
        <v>680</v>
      </c>
      <c r="AI2225" s="17" t="str">
        <f>IFERROR(VLOOKUP(U2225,[1]Cruces!$O$1:$P$6,2,0),"Sin Orden")</f>
        <v>Resuelta</v>
      </c>
      <c r="AJ2225" s="17">
        <f t="shared" si="612"/>
        <v>10</v>
      </c>
      <c r="AK2225" s="17">
        <f t="shared" si="613"/>
        <v>1</v>
      </c>
      <c r="AL2225" s="17">
        <f t="shared" si="614"/>
        <v>2020</v>
      </c>
      <c r="AM2225" s="17">
        <f t="shared" ca="1" si="615"/>
        <v>320</v>
      </c>
      <c r="AN2225" s="18" t="str">
        <f>IFERROR(VLOOKUP(R2225*1,'[1]Ordenes de Servicio'!G:K,5,0),"No Cruza")</f>
        <v>No Cruza</v>
      </c>
      <c r="AO2225" s="17">
        <f t="shared" ca="1" si="616"/>
        <v>360</v>
      </c>
      <c r="AP2225" s="17">
        <f t="shared" si="617"/>
        <v>10</v>
      </c>
      <c r="AQ2225" s="17">
        <f t="shared" si="618"/>
        <v>1</v>
      </c>
      <c r="AR2225" s="17">
        <f t="shared" si="619"/>
        <v>2020</v>
      </c>
      <c r="AS2225" s="17">
        <f t="shared" ca="1" si="620"/>
        <v>320</v>
      </c>
      <c r="AT2225" s="17" t="str">
        <f t="shared" ca="1" si="623"/>
        <v>No</v>
      </c>
      <c r="AU2225" s="17">
        <f t="shared" si="621"/>
        <v>0</v>
      </c>
      <c r="AV2225" s="17" t="str">
        <f>+VLOOKUP(B2225,[1]Cruces!S:T,2,0)</f>
        <v>8. Puesta en Servicio</v>
      </c>
    </row>
    <row r="2226" spans="1:48" hidden="1" x14ac:dyDescent="0.25">
      <c r="A2226" s="17" t="s">
        <v>9159</v>
      </c>
      <c r="B2226" s="17" t="s">
        <v>6595</v>
      </c>
      <c r="C2226" s="17">
        <v>2068608</v>
      </c>
      <c r="D2226" s="17">
        <v>20039483</v>
      </c>
      <c r="E2226" s="17" t="s">
        <v>93</v>
      </c>
      <c r="F2226" s="17" t="s">
        <v>3386</v>
      </c>
      <c r="G2226" s="17" t="s">
        <v>9160</v>
      </c>
      <c r="H2226" s="17">
        <v>3006707615</v>
      </c>
      <c r="I2226" s="17" t="s">
        <v>71</v>
      </c>
      <c r="J2226" s="17" t="s">
        <v>9161</v>
      </c>
      <c r="K2226" s="17" t="s">
        <v>9162</v>
      </c>
      <c r="L2226" s="17" t="s">
        <v>7658</v>
      </c>
      <c r="M2226" s="17" t="s">
        <v>7659</v>
      </c>
      <c r="N2226" s="17" t="s">
        <v>6600</v>
      </c>
      <c r="O2226" s="17">
        <v>20200227</v>
      </c>
      <c r="P2226" s="17">
        <v>20200327</v>
      </c>
      <c r="Q2226" s="17">
        <v>1170</v>
      </c>
      <c r="R2226" s="17">
        <v>27289035</v>
      </c>
      <c r="S2226" s="17" t="s">
        <v>7072</v>
      </c>
      <c r="T2226" s="17" t="s">
        <v>63</v>
      </c>
      <c r="U2226" s="17" t="s">
        <v>91</v>
      </c>
      <c r="V2226" s="17">
        <f t="shared" si="622"/>
        <v>3</v>
      </c>
      <c r="W2226" s="17">
        <v>3000</v>
      </c>
      <c r="X2226" s="17" t="s">
        <v>89</v>
      </c>
      <c r="Y2226" s="17" t="s">
        <v>6595</v>
      </c>
      <c r="Z2226" s="17">
        <v>20200327</v>
      </c>
      <c r="AA2226" s="17" t="s">
        <v>1947</v>
      </c>
      <c r="AB2226" s="17">
        <v>1</v>
      </c>
      <c r="AC2226" s="17" t="str">
        <f>IFERROR(VLOOKUP(A2226,[1]Cruces!AJ:AK,2,0),VLOOKUP(CONCATENATE(X2226,AA2226),[1]Cruces!G:H,2,0))</f>
        <v>Solicitud por BT</v>
      </c>
      <c r="AD2226" s="17">
        <f t="shared" si="608"/>
        <v>27</v>
      </c>
      <c r="AE2226" s="17">
        <f t="shared" si="609"/>
        <v>2</v>
      </c>
      <c r="AF2226" s="17">
        <f t="shared" si="610"/>
        <v>2020</v>
      </c>
      <c r="AG2226" s="17" t="str">
        <f>IFERROR(VLOOKUP(MID(A2226,2,4)*1,[1]Cruces!K:L,2,0),"Verificar")</f>
        <v>Atlántico Norte</v>
      </c>
      <c r="AH2226" s="17">
        <f t="shared" ca="1" si="611"/>
        <v>272</v>
      </c>
      <c r="AI2226" s="17" t="str">
        <f>IFERROR(VLOOKUP(U2226,[1]Cruces!$O$1:$P$6,2,0),"Sin Orden")</f>
        <v>Resuelta</v>
      </c>
      <c r="AJ2226" s="17">
        <f t="shared" si="612"/>
        <v>27</v>
      </c>
      <c r="AK2226" s="17">
        <f t="shared" si="613"/>
        <v>3</v>
      </c>
      <c r="AL2226" s="17">
        <f t="shared" si="614"/>
        <v>2020</v>
      </c>
      <c r="AM2226" s="17">
        <f t="shared" ca="1" si="615"/>
        <v>243</v>
      </c>
      <c r="AN2226" s="18" t="str">
        <f>IFERROR(VLOOKUP(R2226*1,'[1]Ordenes de Servicio'!G:K,5,0),"No Cruza")</f>
        <v>No Cruza</v>
      </c>
      <c r="AO2226" s="17">
        <f t="shared" ca="1" si="616"/>
        <v>29</v>
      </c>
      <c r="AP2226" s="17">
        <f t="shared" si="617"/>
        <v>27</v>
      </c>
      <c r="AQ2226" s="17">
        <f t="shared" si="618"/>
        <v>3</v>
      </c>
      <c r="AR2226" s="17">
        <f t="shared" si="619"/>
        <v>2020</v>
      </c>
      <c r="AS2226" s="17">
        <f t="shared" ca="1" si="620"/>
        <v>243</v>
      </c>
      <c r="AT2226" s="17" t="str">
        <f t="shared" ca="1" si="623"/>
        <v>No</v>
      </c>
      <c r="AU2226" s="17">
        <f t="shared" si="621"/>
        <v>0</v>
      </c>
      <c r="AV2226" s="17" t="str">
        <f>+VLOOKUP(B2226,[1]Cruces!S:T,2,0)</f>
        <v>7. Ejecución en Campo OS BT</v>
      </c>
    </row>
    <row r="2227" spans="1:48" hidden="1" x14ac:dyDescent="0.25">
      <c r="A2227" s="17" t="s">
        <v>4117</v>
      </c>
      <c r="B2227" s="17" t="s">
        <v>68</v>
      </c>
      <c r="C2227" s="17">
        <v>0</v>
      </c>
      <c r="D2227" s="17">
        <v>0</v>
      </c>
      <c r="E2227" s="17" t="s">
        <v>55</v>
      </c>
      <c r="F2227" s="17" t="s">
        <v>107</v>
      </c>
      <c r="G2227" s="17" t="s">
        <v>4118</v>
      </c>
      <c r="H2227" s="17">
        <v>0</v>
      </c>
      <c r="I2227" s="17" t="s">
        <v>116</v>
      </c>
      <c r="J2227" s="17" t="s">
        <v>59</v>
      </c>
      <c r="K2227" s="17" t="s">
        <v>4119</v>
      </c>
      <c r="L2227" s="17" t="s">
        <v>117</v>
      </c>
      <c r="M2227" s="17" t="s">
        <v>118</v>
      </c>
      <c r="N2227" s="17" t="s">
        <v>75</v>
      </c>
      <c r="O2227" s="17">
        <v>20191231</v>
      </c>
      <c r="P2227" s="17">
        <v>20200206</v>
      </c>
      <c r="Q2227" s="17">
        <v>1110</v>
      </c>
      <c r="R2227" s="17">
        <v>27055955</v>
      </c>
      <c r="S2227" s="17" t="s">
        <v>100</v>
      </c>
      <c r="T2227" s="17" t="s">
        <v>63</v>
      </c>
      <c r="U2227" s="17" t="s">
        <v>91</v>
      </c>
      <c r="V2227" s="17">
        <f t="shared" si="622"/>
        <v>50</v>
      </c>
      <c r="W2227" s="17">
        <v>50000</v>
      </c>
      <c r="X2227" s="17" t="s">
        <v>64</v>
      </c>
      <c r="Y2227" s="17" t="s">
        <v>136</v>
      </c>
      <c r="Z2227" s="17">
        <v>20200429</v>
      </c>
      <c r="AA2227" s="17" t="s">
        <v>78</v>
      </c>
      <c r="AB2227" s="17">
        <v>1</v>
      </c>
      <c r="AC2227" s="17" t="str">
        <f>IFERROR(VLOOKUP(A2227,[1]Cruces!AJ:AK,2,0),VLOOKUP(CONCATENATE(X2227,AA2227),[1]Cruces!G:H,2,0))</f>
        <v>Solicitud de Obra</v>
      </c>
      <c r="AD2227" s="17">
        <f t="shared" si="608"/>
        <v>31</v>
      </c>
      <c r="AE2227" s="17">
        <f t="shared" si="609"/>
        <v>12</v>
      </c>
      <c r="AF2227" s="17">
        <f t="shared" si="610"/>
        <v>2019</v>
      </c>
      <c r="AG2227" s="17" t="str">
        <f>IFERROR(VLOOKUP(MID(A2227,2,4)*1,[1]Cruces!K:L,2,0),"Verificar")</f>
        <v>Atlántico Norte</v>
      </c>
      <c r="AH2227" s="17">
        <f t="shared" ca="1" si="611"/>
        <v>330</v>
      </c>
      <c r="AI2227" s="17" t="str">
        <f>IFERROR(VLOOKUP(U2227,[1]Cruces!$O$1:$P$6,2,0),"Sin Orden")</f>
        <v>Resuelta</v>
      </c>
      <c r="AJ2227" s="17">
        <f t="shared" si="612"/>
        <v>29</v>
      </c>
      <c r="AK2227" s="17">
        <f t="shared" si="613"/>
        <v>4</v>
      </c>
      <c r="AL2227" s="17">
        <f t="shared" si="614"/>
        <v>2020</v>
      </c>
      <c r="AM2227" s="17">
        <f t="shared" ca="1" si="615"/>
        <v>210</v>
      </c>
      <c r="AN2227" s="18" t="str">
        <f>IFERROR(VLOOKUP(R2227*1,'[1]Ordenes de Servicio'!G:K,5,0),"No Cruza")</f>
        <v>No Cruza</v>
      </c>
      <c r="AO2227" s="17">
        <f t="shared" ca="1" si="616"/>
        <v>120</v>
      </c>
      <c r="AP2227" s="17">
        <f t="shared" si="617"/>
        <v>6</v>
      </c>
      <c r="AQ2227" s="17">
        <f t="shared" si="618"/>
        <v>2</v>
      </c>
      <c r="AR2227" s="17">
        <f t="shared" si="619"/>
        <v>2020</v>
      </c>
      <c r="AS2227" s="17">
        <f t="shared" ca="1" si="620"/>
        <v>293</v>
      </c>
      <c r="AT2227" s="17" t="str">
        <f t="shared" ca="1" si="623"/>
        <v>No</v>
      </c>
      <c r="AU2227" s="17">
        <f t="shared" si="621"/>
        <v>83</v>
      </c>
      <c r="AV2227" s="17" t="str">
        <f>+VLOOKUP(B2227,[1]Cruces!S:T,2,0)</f>
        <v>5. Consultoría / Adjudicación</v>
      </c>
    </row>
    <row r="2228" spans="1:48" hidden="1" x14ac:dyDescent="0.25">
      <c r="A2228" s="17" t="s">
        <v>4120</v>
      </c>
      <c r="B2228" s="17" t="s">
        <v>54</v>
      </c>
      <c r="C2228" s="17">
        <v>2919117</v>
      </c>
      <c r="D2228" s="17">
        <v>20216150</v>
      </c>
      <c r="E2228" s="17" t="s">
        <v>93</v>
      </c>
      <c r="F2228" s="17" t="s">
        <v>56</v>
      </c>
      <c r="G2228" s="17" t="s">
        <v>4121</v>
      </c>
      <c r="H2228" s="17" t="s">
        <v>4122</v>
      </c>
      <c r="I2228" s="17" t="s">
        <v>71</v>
      </c>
      <c r="J2228" s="17" t="s">
        <v>4123</v>
      </c>
      <c r="K2228" s="17" t="s">
        <v>97</v>
      </c>
      <c r="L2228" s="17" t="s">
        <v>117</v>
      </c>
      <c r="M2228" s="17" t="s">
        <v>118</v>
      </c>
      <c r="N2228" s="17" t="s">
        <v>62</v>
      </c>
      <c r="O2228" s="17">
        <v>20191031</v>
      </c>
      <c r="P2228" s="17">
        <v>20191108</v>
      </c>
      <c r="Q2228" s="17">
        <v>1150</v>
      </c>
      <c r="R2228" s="17">
        <v>26880067</v>
      </c>
      <c r="S2228" s="17" t="s">
        <v>100</v>
      </c>
      <c r="T2228" s="17" t="s">
        <v>63</v>
      </c>
      <c r="U2228" s="17" t="s">
        <v>91</v>
      </c>
      <c r="V2228" s="17">
        <f t="shared" si="622"/>
        <v>50</v>
      </c>
      <c r="W2228" s="17">
        <v>50000</v>
      </c>
      <c r="X2228" s="17" t="s">
        <v>89</v>
      </c>
      <c r="Y2228" s="17" t="s">
        <v>150</v>
      </c>
      <c r="Z2228" s="17">
        <v>20201029</v>
      </c>
      <c r="AA2228" s="17" t="s">
        <v>78</v>
      </c>
      <c r="AB2228" s="17">
        <v>1</v>
      </c>
      <c r="AC2228" s="17" t="str">
        <f>IFERROR(VLOOKUP(A2228,[1]Cruces!AJ:AK,2,0),VLOOKUP(CONCATENATE(X2228,AA2228),[1]Cruces!G:H,2,0))</f>
        <v>Solicitud de Obra</v>
      </c>
      <c r="AD2228" s="17">
        <f t="shared" si="608"/>
        <v>31</v>
      </c>
      <c r="AE2228" s="17">
        <f t="shared" si="609"/>
        <v>10</v>
      </c>
      <c r="AF2228" s="17">
        <f t="shared" si="610"/>
        <v>2019</v>
      </c>
      <c r="AG2228" s="17" t="str">
        <f>IFERROR(VLOOKUP(MID(A2228,2,4)*1,[1]Cruces!K:L,2,0),"Verificar")</f>
        <v>Atlántico Norte</v>
      </c>
      <c r="AH2228" s="17">
        <f t="shared" ca="1" si="611"/>
        <v>391</v>
      </c>
      <c r="AI2228" s="17" t="str">
        <f>IFERROR(VLOOKUP(U2228,[1]Cruces!$O$1:$P$6,2,0),"Sin Orden")</f>
        <v>Resuelta</v>
      </c>
      <c r="AJ2228" s="17">
        <f t="shared" si="612"/>
        <v>29</v>
      </c>
      <c r="AK2228" s="17">
        <f t="shared" si="613"/>
        <v>10</v>
      </c>
      <c r="AL2228" s="17">
        <f t="shared" si="614"/>
        <v>2020</v>
      </c>
      <c r="AM2228" s="17">
        <f t="shared" ca="1" si="615"/>
        <v>27</v>
      </c>
      <c r="AN2228" s="18" t="str">
        <f>IFERROR(VLOOKUP(R2228*1,'[1]Ordenes de Servicio'!G:K,5,0),"No Cruza")</f>
        <v>No Cruza</v>
      </c>
      <c r="AO2228" s="17">
        <f t="shared" ca="1" si="616"/>
        <v>364</v>
      </c>
      <c r="AP2228" s="17">
        <f t="shared" si="617"/>
        <v>8</v>
      </c>
      <c r="AQ2228" s="17">
        <f t="shared" si="618"/>
        <v>11</v>
      </c>
      <c r="AR2228" s="17">
        <f t="shared" si="619"/>
        <v>2019</v>
      </c>
      <c r="AS2228" s="17">
        <f t="shared" ca="1" si="620"/>
        <v>383</v>
      </c>
      <c r="AT2228" s="17" t="str">
        <f t="shared" ca="1" si="623"/>
        <v>Si</v>
      </c>
      <c r="AU2228" s="17">
        <f t="shared" si="621"/>
        <v>356</v>
      </c>
      <c r="AV2228" s="17" t="str">
        <f>+VLOOKUP(B2228,[1]Cruces!S:T,2,0)</f>
        <v>4. Presupuesto de Obra</v>
      </c>
    </row>
    <row r="2229" spans="1:48" hidden="1" x14ac:dyDescent="0.25">
      <c r="A2229" s="17" t="s">
        <v>9163</v>
      </c>
      <c r="B2229" s="17" t="s">
        <v>6595</v>
      </c>
      <c r="C2229" s="17">
        <v>0</v>
      </c>
      <c r="D2229" s="17">
        <v>0</v>
      </c>
      <c r="E2229" s="17" t="s">
        <v>55</v>
      </c>
      <c r="F2229" s="17" t="s">
        <v>56</v>
      </c>
      <c r="G2229" s="17" t="s">
        <v>9164</v>
      </c>
      <c r="H2229" s="17">
        <v>0</v>
      </c>
      <c r="I2229" s="17" t="s">
        <v>71</v>
      </c>
      <c r="J2229" s="17" t="s">
        <v>59</v>
      </c>
      <c r="K2229" s="17" t="s">
        <v>97</v>
      </c>
      <c r="L2229" s="17" t="s">
        <v>7163</v>
      </c>
      <c r="M2229" s="17" t="s">
        <v>7164</v>
      </c>
      <c r="N2229" s="17" t="s">
        <v>6600</v>
      </c>
      <c r="O2229" s="17">
        <v>20201111</v>
      </c>
      <c r="P2229" s="17">
        <v>20201112</v>
      </c>
      <c r="Q2229" s="17">
        <v>1110</v>
      </c>
      <c r="R2229" s="17">
        <v>28279749</v>
      </c>
      <c r="S2229" s="17" t="s">
        <v>6601</v>
      </c>
      <c r="T2229" s="17" t="s">
        <v>63</v>
      </c>
      <c r="U2229" s="17" t="s">
        <v>91</v>
      </c>
      <c r="V2229" s="17">
        <f t="shared" si="622"/>
        <v>3</v>
      </c>
      <c r="W2229" s="17">
        <v>3000</v>
      </c>
      <c r="X2229" s="17" t="s">
        <v>7065</v>
      </c>
      <c r="Y2229" s="17" t="s">
        <v>6595</v>
      </c>
      <c r="Z2229" s="17">
        <v>20201112</v>
      </c>
      <c r="AA2229" s="17" t="s">
        <v>1947</v>
      </c>
      <c r="AB2229" s="17">
        <v>1</v>
      </c>
      <c r="AC2229" s="17" t="str">
        <f>IFERROR(VLOOKUP(A2229,[1]Cruces!AJ:AK,2,0),VLOOKUP(CONCATENATE(X2229,AA2229),[1]Cruces!G:H,2,0))</f>
        <v>Solicitud por BT</v>
      </c>
      <c r="AD2229" s="17">
        <f t="shared" si="608"/>
        <v>11</v>
      </c>
      <c r="AE2229" s="17">
        <f t="shared" si="609"/>
        <v>11</v>
      </c>
      <c r="AF2229" s="17">
        <f t="shared" si="610"/>
        <v>2020</v>
      </c>
      <c r="AG2229" s="17" t="str">
        <f>IFERROR(VLOOKUP(MID(A2229,2,4)*1,[1]Cruces!K:L,2,0),"Verificar")</f>
        <v>Atlántico Norte</v>
      </c>
      <c r="AH2229" s="17">
        <f t="shared" ca="1" si="611"/>
        <v>14</v>
      </c>
      <c r="AI2229" s="17" t="str">
        <f>IFERROR(VLOOKUP(U2229,[1]Cruces!$O$1:$P$6,2,0),"Sin Orden")</f>
        <v>Resuelta</v>
      </c>
      <c r="AJ2229" s="17">
        <f t="shared" si="612"/>
        <v>12</v>
      </c>
      <c r="AK2229" s="17">
        <f t="shared" si="613"/>
        <v>11</v>
      </c>
      <c r="AL2229" s="17">
        <f t="shared" si="614"/>
        <v>2020</v>
      </c>
      <c r="AM2229" s="17">
        <f t="shared" ca="1" si="615"/>
        <v>13</v>
      </c>
      <c r="AN2229" s="18" t="str">
        <f>IFERROR(VLOOKUP(R2229*1,'[1]Ordenes de Servicio'!G:K,5,0),"No Cruza")</f>
        <v>No Cruza</v>
      </c>
      <c r="AO2229" s="17">
        <f t="shared" ca="1" si="616"/>
        <v>1</v>
      </c>
      <c r="AP2229" s="17">
        <f t="shared" si="617"/>
        <v>12</v>
      </c>
      <c r="AQ2229" s="17">
        <f t="shared" si="618"/>
        <v>11</v>
      </c>
      <c r="AR2229" s="17">
        <f t="shared" si="619"/>
        <v>2020</v>
      </c>
      <c r="AS2229" s="17">
        <f t="shared" ca="1" si="620"/>
        <v>13</v>
      </c>
      <c r="AT2229" s="17" t="str">
        <f t="shared" ca="1" si="623"/>
        <v>No</v>
      </c>
      <c r="AU2229" s="17">
        <f t="shared" si="621"/>
        <v>0</v>
      </c>
      <c r="AV2229" s="17" t="str">
        <f>+VLOOKUP(B2229,[1]Cruces!S:T,2,0)</f>
        <v>7. Ejecución en Campo OS BT</v>
      </c>
    </row>
    <row r="2230" spans="1:48" hidden="1" x14ac:dyDescent="0.25">
      <c r="A2230" s="17" t="s">
        <v>4124</v>
      </c>
      <c r="B2230" s="17" t="s">
        <v>68</v>
      </c>
      <c r="C2230" s="17">
        <v>0</v>
      </c>
      <c r="D2230" s="17">
        <v>0</v>
      </c>
      <c r="E2230" s="17" t="s">
        <v>55</v>
      </c>
      <c r="F2230" s="17" t="s">
        <v>56</v>
      </c>
      <c r="G2230" s="17" t="s">
        <v>4125</v>
      </c>
      <c r="H2230" s="17">
        <v>0</v>
      </c>
      <c r="I2230" s="17" t="s">
        <v>71</v>
      </c>
      <c r="J2230" s="17" t="s">
        <v>59</v>
      </c>
      <c r="K2230" s="17" t="s">
        <v>4126</v>
      </c>
      <c r="L2230" s="17" t="s">
        <v>117</v>
      </c>
      <c r="M2230" s="17" t="s">
        <v>118</v>
      </c>
      <c r="N2230" s="17" t="s">
        <v>75</v>
      </c>
      <c r="O2230" s="17">
        <v>20190916</v>
      </c>
      <c r="P2230" s="17">
        <v>20191128</v>
      </c>
      <c r="Q2230" s="17">
        <v>1110</v>
      </c>
      <c r="R2230" s="17">
        <v>27535697</v>
      </c>
      <c r="S2230" s="17" t="s">
        <v>76</v>
      </c>
      <c r="T2230" s="17" t="s">
        <v>63</v>
      </c>
      <c r="U2230" s="17" t="s">
        <v>88</v>
      </c>
      <c r="V2230" s="17">
        <f t="shared" si="622"/>
        <v>300</v>
      </c>
      <c r="W2230" s="17">
        <v>300000</v>
      </c>
      <c r="X2230" s="17" t="s">
        <v>64</v>
      </c>
      <c r="Y2230" s="17" t="s">
        <v>105</v>
      </c>
      <c r="Z2230" s="17">
        <v>20200810</v>
      </c>
      <c r="AA2230" s="17" t="s">
        <v>101</v>
      </c>
      <c r="AB2230" s="17">
        <v>1</v>
      </c>
      <c r="AC2230" s="17" t="str">
        <f>IFERROR(VLOOKUP(A2230,[1]Cruces!AJ:AK,2,0),VLOOKUP(CONCATENATE(X2230,AA2230),[1]Cruces!G:H,2,0))</f>
        <v>Solicitud de Obra</v>
      </c>
      <c r="AD2230" s="17">
        <f t="shared" si="608"/>
        <v>16</v>
      </c>
      <c r="AE2230" s="17">
        <f t="shared" si="609"/>
        <v>9</v>
      </c>
      <c r="AF2230" s="17">
        <f t="shared" si="610"/>
        <v>2019</v>
      </c>
      <c r="AG2230" s="17" t="str">
        <f>IFERROR(VLOOKUP(MID(A2230,2,4)*1,[1]Cruces!K:L,2,0),"Verificar")</f>
        <v>Atlántico Norte</v>
      </c>
      <c r="AH2230" s="17">
        <f t="shared" ca="1" si="611"/>
        <v>436</v>
      </c>
      <c r="AI2230" s="17" t="str">
        <f>IFERROR(VLOOKUP(U2230,[1]Cruces!$O$1:$P$6,2,0),"Sin Orden")</f>
        <v>Resuelta</v>
      </c>
      <c r="AJ2230" s="17">
        <f t="shared" si="612"/>
        <v>10</v>
      </c>
      <c r="AK2230" s="17">
        <f t="shared" si="613"/>
        <v>8</v>
      </c>
      <c r="AL2230" s="17">
        <f t="shared" si="614"/>
        <v>2020</v>
      </c>
      <c r="AM2230" s="17">
        <f t="shared" ca="1" si="615"/>
        <v>107</v>
      </c>
      <c r="AN2230" s="18" t="str">
        <f>IFERROR(VLOOKUP(R2230*1,'[1]Ordenes de Servicio'!G:K,5,0),"No Cruza")</f>
        <v>No Cruza</v>
      </c>
      <c r="AO2230" s="17">
        <f t="shared" ca="1" si="616"/>
        <v>329</v>
      </c>
      <c r="AP2230" s="17">
        <f t="shared" si="617"/>
        <v>28</v>
      </c>
      <c r="AQ2230" s="17">
        <f t="shared" si="618"/>
        <v>11</v>
      </c>
      <c r="AR2230" s="17">
        <f t="shared" si="619"/>
        <v>2019</v>
      </c>
      <c r="AS2230" s="17">
        <f t="shared" ca="1" si="620"/>
        <v>363</v>
      </c>
      <c r="AT2230" s="17" t="str">
        <f t="shared" ca="1" si="623"/>
        <v>Si</v>
      </c>
      <c r="AU2230" s="17">
        <f t="shared" si="621"/>
        <v>256</v>
      </c>
      <c r="AV2230" s="17" t="str">
        <f>+VLOOKUP(B2230,[1]Cruces!S:T,2,0)</f>
        <v>5. Consultoría / Adjudicación</v>
      </c>
    </row>
    <row r="2231" spans="1:48" hidden="1" x14ac:dyDescent="0.25">
      <c r="A2231" s="17" t="s">
        <v>4127</v>
      </c>
      <c r="B2231" s="17" t="s">
        <v>68</v>
      </c>
      <c r="C2231" s="17">
        <v>0</v>
      </c>
      <c r="D2231" s="17">
        <v>0</v>
      </c>
      <c r="E2231" s="17" t="s">
        <v>55</v>
      </c>
      <c r="F2231" s="17" t="s">
        <v>120</v>
      </c>
      <c r="G2231" s="17" t="s">
        <v>2910</v>
      </c>
      <c r="H2231" s="17">
        <v>0</v>
      </c>
      <c r="I2231" s="17" t="s">
        <v>83</v>
      </c>
      <c r="J2231" s="17" t="s">
        <v>59</v>
      </c>
      <c r="K2231" s="17" t="s">
        <v>366</v>
      </c>
      <c r="L2231" s="17" t="s">
        <v>122</v>
      </c>
      <c r="M2231" s="17" t="s">
        <v>123</v>
      </c>
      <c r="N2231" s="17" t="s">
        <v>75</v>
      </c>
      <c r="O2231" s="17">
        <v>20181109</v>
      </c>
      <c r="P2231" s="17">
        <v>20181109</v>
      </c>
      <c r="Q2231" s="17">
        <v>1110</v>
      </c>
      <c r="R2231" s="17">
        <v>0</v>
      </c>
      <c r="S2231" s="17"/>
      <c r="T2231" s="17" t="s">
        <v>63</v>
      </c>
      <c r="U2231" s="17"/>
      <c r="V2231" s="17">
        <f t="shared" si="622"/>
        <v>1</v>
      </c>
      <c r="W2231" s="17">
        <v>1000</v>
      </c>
      <c r="X2231" s="17" t="s">
        <v>64</v>
      </c>
      <c r="Y2231" s="17" t="s">
        <v>136</v>
      </c>
      <c r="Z2231" s="17">
        <v>20190205</v>
      </c>
      <c r="AA2231" s="17" t="s">
        <v>113</v>
      </c>
      <c r="AB2231" s="17">
        <v>1</v>
      </c>
      <c r="AC2231" s="17" t="str">
        <f>IFERROR(VLOOKUP(A2231,[1]Cruces!AJ:AK,2,0),VLOOKUP(CONCATENATE(X2231,AA2231),[1]Cruces!G:H,2,0))</f>
        <v>Solicitud de Obra</v>
      </c>
      <c r="AD2231" s="17">
        <f t="shared" si="608"/>
        <v>9</v>
      </c>
      <c r="AE2231" s="17">
        <f t="shared" si="609"/>
        <v>11</v>
      </c>
      <c r="AF2231" s="17">
        <f t="shared" si="610"/>
        <v>2018</v>
      </c>
      <c r="AG2231" s="17" t="str">
        <f>IFERROR(VLOOKUP(MID(A2231,2,4)*1,[1]Cruces!K:L,2,0),"Verificar")</f>
        <v>Atlántico Norte</v>
      </c>
      <c r="AH2231" s="17">
        <f t="shared" ca="1" si="611"/>
        <v>747</v>
      </c>
      <c r="AI2231" s="17" t="str">
        <f>IFERROR(VLOOKUP(U2231,[1]Cruces!$O$1:$P$6,2,0),"Sin Orden")</f>
        <v>Sin Orden</v>
      </c>
      <c r="AJ2231" s="17">
        <f t="shared" si="612"/>
        <v>5</v>
      </c>
      <c r="AK2231" s="17">
        <f t="shared" si="613"/>
        <v>2</v>
      </c>
      <c r="AL2231" s="17">
        <f t="shared" si="614"/>
        <v>2019</v>
      </c>
      <c r="AM2231" s="17">
        <f t="shared" ca="1" si="615"/>
        <v>659</v>
      </c>
      <c r="AN2231" s="18" t="str">
        <f>IFERROR(VLOOKUP(R2231*1,'[1]Ordenes de Servicio'!G:K,5,0),"No Cruza")</f>
        <v>No Cruza</v>
      </c>
      <c r="AO2231" s="17">
        <f t="shared" ca="1" si="616"/>
        <v>659</v>
      </c>
      <c r="AP2231" s="17">
        <f t="shared" si="617"/>
        <v>9</v>
      </c>
      <c r="AQ2231" s="17">
        <f t="shared" si="618"/>
        <v>11</v>
      </c>
      <c r="AR2231" s="17">
        <f t="shared" si="619"/>
        <v>2018</v>
      </c>
      <c r="AS2231" s="17">
        <f t="shared" ca="1" si="620"/>
        <v>747</v>
      </c>
      <c r="AT2231" s="17" t="str">
        <f t="shared" ca="1" si="623"/>
        <v>Si</v>
      </c>
      <c r="AU2231" s="17">
        <f t="shared" si="621"/>
        <v>88</v>
      </c>
      <c r="AV2231" s="17" t="str">
        <f>+VLOOKUP(B2231,[1]Cruces!S:T,2,0)</f>
        <v>5. Consultoría / Adjudicación</v>
      </c>
    </row>
    <row r="2232" spans="1:48" hidden="1" x14ac:dyDescent="0.25">
      <c r="A2232" s="17" t="s">
        <v>4128</v>
      </c>
      <c r="B2232" s="17" t="s">
        <v>68</v>
      </c>
      <c r="C2232" s="17">
        <v>3035757</v>
      </c>
      <c r="D2232" s="17">
        <v>0</v>
      </c>
      <c r="E2232" s="17" t="s">
        <v>55</v>
      </c>
      <c r="F2232" s="17" t="s">
        <v>56</v>
      </c>
      <c r="G2232" s="17" t="s">
        <v>4129</v>
      </c>
      <c r="H2232" s="17">
        <v>3708015</v>
      </c>
      <c r="I2232" s="17" t="s">
        <v>71</v>
      </c>
      <c r="J2232" s="17" t="s">
        <v>59</v>
      </c>
      <c r="K2232" s="17" t="s">
        <v>4130</v>
      </c>
      <c r="L2232" s="17" t="s">
        <v>117</v>
      </c>
      <c r="M2232" s="17" t="s">
        <v>118</v>
      </c>
      <c r="N2232" s="17" t="s">
        <v>75</v>
      </c>
      <c r="O2232" s="17">
        <v>20191004</v>
      </c>
      <c r="P2232" s="17">
        <v>20191130</v>
      </c>
      <c r="Q2232" s="17">
        <v>1110</v>
      </c>
      <c r="R2232" s="17">
        <v>26995590</v>
      </c>
      <c r="S2232" s="17" t="s">
        <v>76</v>
      </c>
      <c r="T2232" s="17" t="s">
        <v>63</v>
      </c>
      <c r="U2232" s="17" t="s">
        <v>88</v>
      </c>
      <c r="V2232" s="17">
        <f t="shared" si="622"/>
        <v>45</v>
      </c>
      <c r="W2232" s="17">
        <v>45000</v>
      </c>
      <c r="X2232" s="17" t="s">
        <v>89</v>
      </c>
      <c r="Y2232" s="17" t="s">
        <v>105</v>
      </c>
      <c r="Z2232" s="17">
        <v>20191218</v>
      </c>
      <c r="AA2232" s="17" t="s">
        <v>78</v>
      </c>
      <c r="AB2232" s="17">
        <v>1</v>
      </c>
      <c r="AC2232" s="17" t="str">
        <f>IFERROR(VLOOKUP(A2232,[1]Cruces!AJ:AK,2,0),VLOOKUP(CONCATENATE(X2232,AA2232),[1]Cruces!G:H,2,0))</f>
        <v>Solicitud de Obra</v>
      </c>
      <c r="AD2232" s="17">
        <f t="shared" si="608"/>
        <v>4</v>
      </c>
      <c r="AE2232" s="17">
        <f t="shared" si="609"/>
        <v>10</v>
      </c>
      <c r="AF2232" s="17">
        <f t="shared" si="610"/>
        <v>2019</v>
      </c>
      <c r="AG2232" s="17" t="str">
        <f>IFERROR(VLOOKUP(MID(A2232,2,4)*1,[1]Cruces!K:L,2,0),"Verificar")</f>
        <v>Atlántico Norte</v>
      </c>
      <c r="AH2232" s="17">
        <f t="shared" ca="1" si="611"/>
        <v>418</v>
      </c>
      <c r="AI2232" s="17" t="str">
        <f>IFERROR(VLOOKUP(U2232,[1]Cruces!$O$1:$P$6,2,0),"Sin Orden")</f>
        <v>Resuelta</v>
      </c>
      <c r="AJ2232" s="17">
        <f t="shared" si="612"/>
        <v>18</v>
      </c>
      <c r="AK2232" s="17">
        <f t="shared" si="613"/>
        <v>12</v>
      </c>
      <c r="AL2232" s="17">
        <f t="shared" si="614"/>
        <v>2019</v>
      </c>
      <c r="AM2232" s="17">
        <f t="shared" ca="1" si="615"/>
        <v>343</v>
      </c>
      <c r="AN2232" s="18" t="str">
        <f>IFERROR(VLOOKUP(R2232*1,'[1]Ordenes de Servicio'!G:K,5,0),"No Cruza")</f>
        <v>No Cruza</v>
      </c>
      <c r="AO2232" s="17">
        <f t="shared" ca="1" si="616"/>
        <v>75</v>
      </c>
      <c r="AP2232" s="17">
        <f t="shared" si="617"/>
        <v>30</v>
      </c>
      <c r="AQ2232" s="17">
        <f t="shared" si="618"/>
        <v>11</v>
      </c>
      <c r="AR2232" s="17">
        <f t="shared" si="619"/>
        <v>2019</v>
      </c>
      <c r="AS2232" s="17">
        <f t="shared" ca="1" si="620"/>
        <v>361</v>
      </c>
      <c r="AT2232" s="17" t="str">
        <f t="shared" ca="1" si="623"/>
        <v>Si</v>
      </c>
      <c r="AU2232" s="17">
        <f t="shared" si="621"/>
        <v>18</v>
      </c>
      <c r="AV2232" s="17" t="str">
        <f>+VLOOKUP(B2232,[1]Cruces!S:T,2,0)</f>
        <v>5. Consultoría / Adjudicación</v>
      </c>
    </row>
    <row r="2233" spans="1:48" hidden="1" x14ac:dyDescent="0.25">
      <c r="A2233" s="17" t="s">
        <v>4131</v>
      </c>
      <c r="B2233" s="17" t="s">
        <v>68</v>
      </c>
      <c r="C2233" s="17">
        <v>2015644</v>
      </c>
      <c r="D2233" s="17">
        <v>20174675</v>
      </c>
      <c r="E2233" s="17" t="s">
        <v>93</v>
      </c>
      <c r="F2233" s="17" t="s">
        <v>232</v>
      </c>
      <c r="G2233" s="17" t="s">
        <v>4132</v>
      </c>
      <c r="H2233" s="17">
        <v>3157894235</v>
      </c>
      <c r="I2233" s="17" t="s">
        <v>83</v>
      </c>
      <c r="J2233" s="17" t="s">
        <v>4133</v>
      </c>
      <c r="K2233" s="17" t="s">
        <v>97</v>
      </c>
      <c r="L2233" s="17" t="s">
        <v>280</v>
      </c>
      <c r="M2233" s="17" t="s">
        <v>281</v>
      </c>
      <c r="N2233" s="17" t="s">
        <v>75</v>
      </c>
      <c r="O2233" s="17">
        <v>20191002</v>
      </c>
      <c r="P2233" s="17">
        <v>20191009</v>
      </c>
      <c r="Q2233" s="17">
        <v>1220</v>
      </c>
      <c r="R2233" s="17">
        <v>26787682</v>
      </c>
      <c r="S2233" s="17" t="s">
        <v>100</v>
      </c>
      <c r="T2233" s="17" t="s">
        <v>63</v>
      </c>
      <c r="U2233" s="17" t="s">
        <v>91</v>
      </c>
      <c r="V2233" s="17">
        <f t="shared" si="622"/>
        <v>225</v>
      </c>
      <c r="W2233" s="17">
        <v>225000</v>
      </c>
      <c r="X2233" s="17" t="s">
        <v>89</v>
      </c>
      <c r="Y2233" s="17" t="s">
        <v>136</v>
      </c>
      <c r="Z2233" s="17">
        <v>20191018</v>
      </c>
      <c r="AA2233" s="17" t="s">
        <v>78</v>
      </c>
      <c r="AB2233" s="17">
        <v>1</v>
      </c>
      <c r="AC2233" s="17" t="str">
        <f>IFERROR(VLOOKUP(A2233,[1]Cruces!AJ:AK,2,0),VLOOKUP(CONCATENATE(X2233,AA2233),[1]Cruces!G:H,2,0))</f>
        <v>Solicitud de Obra</v>
      </c>
      <c r="AD2233" s="17">
        <f t="shared" si="608"/>
        <v>2</v>
      </c>
      <c r="AE2233" s="17">
        <f t="shared" si="609"/>
        <v>10</v>
      </c>
      <c r="AF2233" s="17">
        <f t="shared" si="610"/>
        <v>2019</v>
      </c>
      <c r="AG2233" s="17" t="str">
        <f>IFERROR(VLOOKUP(MID(A2233,2,4)*1,[1]Cruces!K:L,2,0),"Verificar")</f>
        <v>Atlántico Sur</v>
      </c>
      <c r="AH2233" s="17">
        <f t="shared" ca="1" si="611"/>
        <v>420</v>
      </c>
      <c r="AI2233" s="17" t="str">
        <f>IFERROR(VLOOKUP(U2233,[1]Cruces!$O$1:$P$6,2,0),"Sin Orden")</f>
        <v>Resuelta</v>
      </c>
      <c r="AJ2233" s="17">
        <f t="shared" si="612"/>
        <v>18</v>
      </c>
      <c r="AK2233" s="17">
        <f t="shared" si="613"/>
        <v>10</v>
      </c>
      <c r="AL2233" s="17">
        <f t="shared" si="614"/>
        <v>2019</v>
      </c>
      <c r="AM2233" s="17">
        <f t="shared" ca="1" si="615"/>
        <v>404</v>
      </c>
      <c r="AN2233" s="18" t="str">
        <f>IFERROR(VLOOKUP(R2233*1,'[1]Ordenes de Servicio'!G:K,5,0),"No Cruza")</f>
        <v>No Cruza</v>
      </c>
      <c r="AO2233" s="17">
        <f t="shared" ca="1" si="616"/>
        <v>16</v>
      </c>
      <c r="AP2233" s="17">
        <f t="shared" si="617"/>
        <v>9</v>
      </c>
      <c r="AQ2233" s="17">
        <f t="shared" si="618"/>
        <v>10</v>
      </c>
      <c r="AR2233" s="17">
        <f t="shared" si="619"/>
        <v>2019</v>
      </c>
      <c r="AS2233" s="17">
        <f t="shared" ca="1" si="620"/>
        <v>413</v>
      </c>
      <c r="AT2233" s="17" t="str">
        <f t="shared" ca="1" si="623"/>
        <v>Si</v>
      </c>
      <c r="AU2233" s="17">
        <f t="shared" si="621"/>
        <v>9</v>
      </c>
      <c r="AV2233" s="17" t="str">
        <f>+VLOOKUP(B2233,[1]Cruces!S:T,2,0)</f>
        <v>5. Consultoría / Adjudicación</v>
      </c>
    </row>
    <row r="2234" spans="1:48" hidden="1" x14ac:dyDescent="0.25">
      <c r="A2234" s="17" t="s">
        <v>4134</v>
      </c>
      <c r="B2234" s="17" t="s">
        <v>68</v>
      </c>
      <c r="C2234" s="17">
        <v>0</v>
      </c>
      <c r="D2234" s="17">
        <v>0</v>
      </c>
      <c r="E2234" s="17" t="s">
        <v>55</v>
      </c>
      <c r="F2234" s="17" t="s">
        <v>56</v>
      </c>
      <c r="G2234" s="17" t="s">
        <v>4135</v>
      </c>
      <c r="H2234" s="17">
        <v>0</v>
      </c>
      <c r="I2234" s="17" t="s">
        <v>71</v>
      </c>
      <c r="J2234" s="17" t="s">
        <v>59</v>
      </c>
      <c r="K2234" s="17" t="s">
        <v>97</v>
      </c>
      <c r="L2234" s="17" t="s">
        <v>117</v>
      </c>
      <c r="M2234" s="17" t="s">
        <v>118</v>
      </c>
      <c r="N2234" s="17" t="s">
        <v>75</v>
      </c>
      <c r="O2234" s="17">
        <v>20190911</v>
      </c>
      <c r="P2234" s="17">
        <v>20191216</v>
      </c>
      <c r="Q2234" s="17">
        <v>1170</v>
      </c>
      <c r="R2234" s="17">
        <v>27137528</v>
      </c>
      <c r="S2234" s="17" t="s">
        <v>76</v>
      </c>
      <c r="T2234" s="17" t="s">
        <v>63</v>
      </c>
      <c r="U2234" s="17" t="s">
        <v>91</v>
      </c>
      <c r="V2234" s="17">
        <f t="shared" si="622"/>
        <v>37.5</v>
      </c>
      <c r="W2234" s="17">
        <v>37500</v>
      </c>
      <c r="X2234" s="17" t="s">
        <v>64</v>
      </c>
      <c r="Y2234" s="17" t="s">
        <v>105</v>
      </c>
      <c r="Z2234" s="17">
        <v>20200217</v>
      </c>
      <c r="AA2234" s="17" t="s">
        <v>137</v>
      </c>
      <c r="AB2234" s="17">
        <v>1</v>
      </c>
      <c r="AC2234" s="17" t="str">
        <f>IFERROR(VLOOKUP(A2234,[1]Cruces!AJ:AK,2,0),VLOOKUP(CONCATENATE(X2234,AA2234),[1]Cruces!G:H,2,0))</f>
        <v>Solicitud de Obra</v>
      </c>
      <c r="AD2234" s="17">
        <f t="shared" si="608"/>
        <v>11</v>
      </c>
      <c r="AE2234" s="17">
        <f t="shared" si="609"/>
        <v>9</v>
      </c>
      <c r="AF2234" s="17">
        <f t="shared" si="610"/>
        <v>2019</v>
      </c>
      <c r="AG2234" s="17" t="str">
        <f>IFERROR(VLOOKUP(MID(A2234,2,4)*1,[1]Cruces!K:L,2,0),"Verificar")</f>
        <v>Atlántico Norte</v>
      </c>
      <c r="AH2234" s="17">
        <f t="shared" ca="1" si="611"/>
        <v>441</v>
      </c>
      <c r="AI2234" s="17" t="str">
        <f>IFERROR(VLOOKUP(U2234,[1]Cruces!$O$1:$P$6,2,0),"Sin Orden")</f>
        <v>Resuelta</v>
      </c>
      <c r="AJ2234" s="17">
        <f t="shared" si="612"/>
        <v>17</v>
      </c>
      <c r="AK2234" s="17">
        <f t="shared" si="613"/>
        <v>2</v>
      </c>
      <c r="AL2234" s="17">
        <f t="shared" si="614"/>
        <v>2020</v>
      </c>
      <c r="AM2234" s="17">
        <f t="shared" ca="1" si="615"/>
        <v>282</v>
      </c>
      <c r="AN2234" s="18">
        <f>IFERROR(VLOOKUP(R2234*1,'[1]Ordenes de Servicio'!G:K,5,0),"No Cruza")</f>
        <v>43864</v>
      </c>
      <c r="AO2234" s="17">
        <f t="shared" ca="1" si="616"/>
        <v>159</v>
      </c>
      <c r="AP2234" s="17">
        <f t="shared" si="617"/>
        <v>16</v>
      </c>
      <c r="AQ2234" s="17">
        <f t="shared" si="618"/>
        <v>12</v>
      </c>
      <c r="AR2234" s="17">
        <f t="shared" si="619"/>
        <v>2019</v>
      </c>
      <c r="AS2234" s="17">
        <f t="shared" ca="1" si="620"/>
        <v>345</v>
      </c>
      <c r="AT2234" s="17" t="str">
        <f t="shared" ca="1" si="623"/>
        <v>No</v>
      </c>
      <c r="AU2234" s="17">
        <f t="shared" si="621"/>
        <v>63</v>
      </c>
      <c r="AV2234" s="17" t="str">
        <f>+VLOOKUP(B2234,[1]Cruces!S:T,2,0)</f>
        <v>5. Consultoría / Adjudicación</v>
      </c>
    </row>
    <row r="2235" spans="1:48" hidden="1" x14ac:dyDescent="0.25">
      <c r="A2235" s="17" t="s">
        <v>4136</v>
      </c>
      <c r="B2235" s="17" t="s">
        <v>68</v>
      </c>
      <c r="C2235" s="17">
        <v>0</v>
      </c>
      <c r="D2235" s="17">
        <v>0</v>
      </c>
      <c r="E2235" s="17" t="s">
        <v>55</v>
      </c>
      <c r="F2235" s="17" t="s">
        <v>126</v>
      </c>
      <c r="G2235" s="17" t="s">
        <v>4137</v>
      </c>
      <c r="H2235" s="17">
        <v>0</v>
      </c>
      <c r="I2235" s="17" t="s">
        <v>71</v>
      </c>
      <c r="J2235" s="17" t="s">
        <v>59</v>
      </c>
      <c r="K2235" s="17" t="s">
        <v>4138</v>
      </c>
      <c r="L2235" s="17" t="s">
        <v>129</v>
      </c>
      <c r="M2235" s="17" t="s">
        <v>130</v>
      </c>
      <c r="N2235" s="17" t="s">
        <v>75</v>
      </c>
      <c r="O2235" s="17">
        <v>20200630</v>
      </c>
      <c r="P2235" s="17">
        <v>20200731</v>
      </c>
      <c r="Q2235" s="17">
        <v>9330</v>
      </c>
      <c r="R2235" s="17">
        <v>27906706</v>
      </c>
      <c r="S2235" s="17" t="s">
        <v>76</v>
      </c>
      <c r="T2235" s="17" t="s">
        <v>63</v>
      </c>
      <c r="U2235" s="17" t="s">
        <v>91</v>
      </c>
      <c r="V2235" s="17">
        <f t="shared" si="622"/>
        <v>25</v>
      </c>
      <c r="W2235" s="17">
        <v>25000</v>
      </c>
      <c r="X2235" s="17" t="s">
        <v>64</v>
      </c>
      <c r="Y2235" s="17" t="s">
        <v>188</v>
      </c>
      <c r="Z2235" s="17">
        <v>20200731</v>
      </c>
      <c r="AA2235" s="17" t="s">
        <v>78</v>
      </c>
      <c r="AB2235" s="17">
        <v>1</v>
      </c>
      <c r="AC2235" s="17" t="str">
        <f>IFERROR(VLOOKUP(A2235,[1]Cruces!AJ:AK,2,0),VLOOKUP(CONCATENATE(X2235,AA2235),[1]Cruces!G:H,2,0))</f>
        <v>Solicitud de Obra</v>
      </c>
      <c r="AD2235" s="17">
        <f t="shared" si="608"/>
        <v>30</v>
      </c>
      <c r="AE2235" s="17">
        <f t="shared" si="609"/>
        <v>6</v>
      </c>
      <c r="AF2235" s="17">
        <f t="shared" si="610"/>
        <v>2020</v>
      </c>
      <c r="AG2235" s="17" t="str">
        <f>IFERROR(VLOOKUP(MID(A2235,2,4)*1,[1]Cruces!K:L,2,0),"Verificar")</f>
        <v>Guajira</v>
      </c>
      <c r="AH2235" s="17">
        <f t="shared" ca="1" si="611"/>
        <v>148</v>
      </c>
      <c r="AI2235" s="17" t="str">
        <f>IFERROR(VLOOKUP(U2235,[1]Cruces!$O$1:$P$6,2,0),"Sin Orden")</f>
        <v>Resuelta</v>
      </c>
      <c r="AJ2235" s="17">
        <f t="shared" si="612"/>
        <v>31</v>
      </c>
      <c r="AK2235" s="17">
        <f t="shared" si="613"/>
        <v>7</v>
      </c>
      <c r="AL2235" s="17">
        <f t="shared" si="614"/>
        <v>2020</v>
      </c>
      <c r="AM2235" s="17">
        <f t="shared" ca="1" si="615"/>
        <v>117</v>
      </c>
      <c r="AN2235" s="18" t="str">
        <f>IFERROR(VLOOKUP(R2235*1,'[1]Ordenes de Servicio'!G:K,5,0),"No Cruza")</f>
        <v>No Cruza</v>
      </c>
      <c r="AO2235" s="17">
        <f t="shared" ca="1" si="616"/>
        <v>31</v>
      </c>
      <c r="AP2235" s="17">
        <f t="shared" si="617"/>
        <v>31</v>
      </c>
      <c r="AQ2235" s="17">
        <f t="shared" si="618"/>
        <v>7</v>
      </c>
      <c r="AR2235" s="17">
        <f t="shared" si="619"/>
        <v>2020</v>
      </c>
      <c r="AS2235" s="17">
        <f t="shared" ca="1" si="620"/>
        <v>117</v>
      </c>
      <c r="AT2235" s="17" t="str">
        <f t="shared" ca="1" si="623"/>
        <v>No</v>
      </c>
      <c r="AU2235" s="17">
        <f t="shared" si="621"/>
        <v>0</v>
      </c>
      <c r="AV2235" s="17" t="str">
        <f>+VLOOKUP(B2235,[1]Cruces!S:T,2,0)</f>
        <v>5. Consultoría / Adjudicación</v>
      </c>
    </row>
    <row r="2236" spans="1:48" hidden="1" x14ac:dyDescent="0.25">
      <c r="A2236" s="17" t="s">
        <v>9165</v>
      </c>
      <c r="B2236" s="17" t="s">
        <v>6595</v>
      </c>
      <c r="C2236" s="17">
        <v>0</v>
      </c>
      <c r="D2236" s="17">
        <v>0</v>
      </c>
      <c r="E2236" s="17" t="s">
        <v>55</v>
      </c>
      <c r="F2236" s="17" t="s">
        <v>5366</v>
      </c>
      <c r="G2236" s="17" t="s">
        <v>9166</v>
      </c>
      <c r="H2236" s="17">
        <v>3137492582</v>
      </c>
      <c r="I2236" s="17" t="s">
        <v>71</v>
      </c>
      <c r="J2236" s="17" t="s">
        <v>59</v>
      </c>
      <c r="K2236" s="17" t="s">
        <v>9167</v>
      </c>
      <c r="L2236" s="17" t="s">
        <v>7363</v>
      </c>
      <c r="M2236" s="17" t="s">
        <v>7364</v>
      </c>
      <c r="N2236" s="17" t="s">
        <v>6600</v>
      </c>
      <c r="O2236" s="17">
        <v>20191206</v>
      </c>
      <c r="P2236" s="17">
        <v>20191211</v>
      </c>
      <c r="Q2236" s="17">
        <v>1150</v>
      </c>
      <c r="R2236" s="17">
        <v>26984828</v>
      </c>
      <c r="S2236" s="17" t="s">
        <v>6601</v>
      </c>
      <c r="T2236" s="17" t="s">
        <v>63</v>
      </c>
      <c r="U2236" s="17" t="s">
        <v>91</v>
      </c>
      <c r="V2236" s="17">
        <f t="shared" si="622"/>
        <v>3</v>
      </c>
      <c r="W2236" s="17">
        <v>3000</v>
      </c>
      <c r="X2236" s="17" t="s">
        <v>7065</v>
      </c>
      <c r="Y2236" s="17" t="s">
        <v>6595</v>
      </c>
      <c r="Z2236" s="17">
        <v>20191211</v>
      </c>
      <c r="AA2236" s="17" t="s">
        <v>1947</v>
      </c>
      <c r="AB2236" s="17">
        <v>1</v>
      </c>
      <c r="AC2236" s="17" t="str">
        <f>IFERROR(VLOOKUP(A2236,[1]Cruces!AJ:AK,2,0),VLOOKUP(CONCATENATE(X2236,AA2236),[1]Cruces!G:H,2,0))</f>
        <v>Solicitud por BT</v>
      </c>
      <c r="AD2236" s="17">
        <f t="shared" si="608"/>
        <v>6</v>
      </c>
      <c r="AE2236" s="17">
        <f t="shared" si="609"/>
        <v>12</v>
      </c>
      <c r="AF2236" s="17">
        <f t="shared" si="610"/>
        <v>2019</v>
      </c>
      <c r="AG2236" s="17" t="str">
        <f>IFERROR(VLOOKUP(MID(A2236,2,4)*1,[1]Cruces!K:L,2,0),"Verificar")</f>
        <v>Atlántico Norte</v>
      </c>
      <c r="AH2236" s="17">
        <f t="shared" ca="1" si="611"/>
        <v>355</v>
      </c>
      <c r="AI2236" s="17" t="str">
        <f>IFERROR(VLOOKUP(U2236,[1]Cruces!$O$1:$P$6,2,0),"Sin Orden")</f>
        <v>Resuelta</v>
      </c>
      <c r="AJ2236" s="17">
        <f t="shared" si="612"/>
        <v>11</v>
      </c>
      <c r="AK2236" s="17">
        <f t="shared" si="613"/>
        <v>12</v>
      </c>
      <c r="AL2236" s="17">
        <f t="shared" si="614"/>
        <v>2019</v>
      </c>
      <c r="AM2236" s="17">
        <f t="shared" ca="1" si="615"/>
        <v>350</v>
      </c>
      <c r="AN2236" s="18" t="str">
        <f>IFERROR(VLOOKUP(R2236*1,'[1]Ordenes de Servicio'!G:K,5,0),"No Cruza")</f>
        <v>No Cruza</v>
      </c>
      <c r="AO2236" s="17">
        <f t="shared" ca="1" si="616"/>
        <v>5</v>
      </c>
      <c r="AP2236" s="17">
        <f t="shared" si="617"/>
        <v>11</v>
      </c>
      <c r="AQ2236" s="17">
        <f t="shared" si="618"/>
        <v>12</v>
      </c>
      <c r="AR2236" s="17">
        <f t="shared" si="619"/>
        <v>2019</v>
      </c>
      <c r="AS2236" s="17">
        <f t="shared" ca="1" si="620"/>
        <v>350</v>
      </c>
      <c r="AT2236" s="17" t="str">
        <f t="shared" ca="1" si="623"/>
        <v>No</v>
      </c>
      <c r="AU2236" s="17">
        <f t="shared" si="621"/>
        <v>0</v>
      </c>
      <c r="AV2236" s="17" t="str">
        <f>+VLOOKUP(B2236,[1]Cruces!S:T,2,0)</f>
        <v>7. Ejecución en Campo OS BT</v>
      </c>
    </row>
    <row r="2237" spans="1:48" hidden="1" x14ac:dyDescent="0.25">
      <c r="A2237" s="17" t="s">
        <v>4139</v>
      </c>
      <c r="B2237" s="17" t="s">
        <v>54</v>
      </c>
      <c r="C2237" s="17">
        <v>5719615</v>
      </c>
      <c r="D2237" s="17">
        <v>25641797</v>
      </c>
      <c r="E2237" s="17" t="s">
        <v>93</v>
      </c>
      <c r="F2237" s="17" t="s">
        <v>126</v>
      </c>
      <c r="G2237" s="17" t="s">
        <v>4140</v>
      </c>
      <c r="H2237" s="17">
        <v>3007192642</v>
      </c>
      <c r="I2237" s="17" t="s">
        <v>71</v>
      </c>
      <c r="J2237" s="17" t="s">
        <v>4141</v>
      </c>
      <c r="K2237" s="17" t="s">
        <v>97</v>
      </c>
      <c r="L2237" s="17" t="s">
        <v>129</v>
      </c>
      <c r="M2237" s="17" t="s">
        <v>130</v>
      </c>
      <c r="N2237" s="17" t="s">
        <v>62</v>
      </c>
      <c r="O2237" s="17">
        <v>20191119</v>
      </c>
      <c r="P2237" s="17">
        <v>20191121</v>
      </c>
      <c r="Q2237" s="17">
        <v>3310</v>
      </c>
      <c r="R2237" s="17">
        <v>26930531</v>
      </c>
      <c r="S2237" s="17" t="s">
        <v>100</v>
      </c>
      <c r="T2237" s="17" t="s">
        <v>63</v>
      </c>
      <c r="U2237" s="17" t="s">
        <v>91</v>
      </c>
      <c r="V2237" s="17">
        <f t="shared" si="622"/>
        <v>25</v>
      </c>
      <c r="W2237" s="17">
        <v>25000</v>
      </c>
      <c r="X2237" s="17" t="s">
        <v>89</v>
      </c>
      <c r="Y2237" s="17" t="s">
        <v>65</v>
      </c>
      <c r="Z2237" s="17">
        <v>20191121</v>
      </c>
      <c r="AA2237" s="17" t="s">
        <v>78</v>
      </c>
      <c r="AB2237" s="17">
        <v>1</v>
      </c>
      <c r="AC2237" s="17" t="str">
        <f>IFERROR(VLOOKUP(A2237,[1]Cruces!AJ:AK,2,0),VLOOKUP(CONCATENATE(X2237,AA2237),[1]Cruces!G:H,2,0))</f>
        <v>Solicitud de Obra</v>
      </c>
      <c r="AD2237" s="17">
        <f t="shared" si="608"/>
        <v>19</v>
      </c>
      <c r="AE2237" s="17">
        <f t="shared" si="609"/>
        <v>11</v>
      </c>
      <c r="AF2237" s="17">
        <f t="shared" si="610"/>
        <v>2019</v>
      </c>
      <c r="AG2237" s="17" t="str">
        <f>IFERROR(VLOOKUP(MID(A2237,2,4)*1,[1]Cruces!K:L,2,0),"Verificar")</f>
        <v>Guajira</v>
      </c>
      <c r="AH2237" s="17">
        <f t="shared" ca="1" si="611"/>
        <v>372</v>
      </c>
      <c r="AI2237" s="17" t="str">
        <f>IFERROR(VLOOKUP(U2237,[1]Cruces!$O$1:$P$6,2,0),"Sin Orden")</f>
        <v>Resuelta</v>
      </c>
      <c r="AJ2237" s="17">
        <f t="shared" si="612"/>
        <v>21</v>
      </c>
      <c r="AK2237" s="17">
        <f t="shared" si="613"/>
        <v>11</v>
      </c>
      <c r="AL2237" s="17">
        <f t="shared" si="614"/>
        <v>2019</v>
      </c>
      <c r="AM2237" s="17">
        <f t="shared" ca="1" si="615"/>
        <v>370</v>
      </c>
      <c r="AN2237" s="18" t="str">
        <f>IFERROR(VLOOKUP(R2237*1,'[1]Ordenes de Servicio'!G:K,5,0),"No Cruza")</f>
        <v>No Cruza</v>
      </c>
      <c r="AO2237" s="17">
        <f t="shared" ca="1" si="616"/>
        <v>2</v>
      </c>
      <c r="AP2237" s="17">
        <f t="shared" si="617"/>
        <v>21</v>
      </c>
      <c r="AQ2237" s="17">
        <f t="shared" si="618"/>
        <v>11</v>
      </c>
      <c r="AR2237" s="17">
        <f t="shared" si="619"/>
        <v>2019</v>
      </c>
      <c r="AS2237" s="17">
        <f t="shared" ca="1" si="620"/>
        <v>370</v>
      </c>
      <c r="AT2237" s="17" t="str">
        <f t="shared" ca="1" si="623"/>
        <v>Si</v>
      </c>
      <c r="AU2237" s="17">
        <f t="shared" si="621"/>
        <v>0</v>
      </c>
      <c r="AV2237" s="17" t="str">
        <f>+VLOOKUP(B2237,[1]Cruces!S:T,2,0)</f>
        <v>4. Presupuesto de Obra</v>
      </c>
    </row>
    <row r="2238" spans="1:48" hidden="1" x14ac:dyDescent="0.25">
      <c r="A2238" s="17" t="s">
        <v>4142</v>
      </c>
      <c r="B2238" s="17" t="s">
        <v>68</v>
      </c>
      <c r="C2238" s="17">
        <v>0</v>
      </c>
      <c r="D2238" s="17">
        <v>0</v>
      </c>
      <c r="E2238" s="17" t="s">
        <v>55</v>
      </c>
      <c r="F2238" s="17" t="s">
        <v>232</v>
      </c>
      <c r="G2238" s="17" t="s">
        <v>445</v>
      </c>
      <c r="H2238" s="17">
        <v>3114351581</v>
      </c>
      <c r="I2238" s="17" t="s">
        <v>446</v>
      </c>
      <c r="J2238" s="17" t="s">
        <v>59</v>
      </c>
      <c r="K2238" s="17" t="s">
        <v>447</v>
      </c>
      <c r="L2238" s="17" t="s">
        <v>111</v>
      </c>
      <c r="M2238" s="17" t="s">
        <v>112</v>
      </c>
      <c r="N2238" s="17" t="s">
        <v>75</v>
      </c>
      <c r="O2238" s="17">
        <v>20180511</v>
      </c>
      <c r="P2238" s="17">
        <v>20180511</v>
      </c>
      <c r="Q2238" s="17">
        <v>7542</v>
      </c>
      <c r="R2238" s="17">
        <v>25347099</v>
      </c>
      <c r="S2238" s="17" t="s">
        <v>76</v>
      </c>
      <c r="T2238" s="17" t="s">
        <v>63</v>
      </c>
      <c r="U2238" s="17" t="s">
        <v>91</v>
      </c>
      <c r="V2238" s="17">
        <f t="shared" si="622"/>
        <v>150</v>
      </c>
      <c r="W2238" s="17">
        <v>150000</v>
      </c>
      <c r="X2238" s="17" t="s">
        <v>64</v>
      </c>
      <c r="Y2238" s="17" t="s">
        <v>150</v>
      </c>
      <c r="Z2238" s="17">
        <v>20200728</v>
      </c>
      <c r="AA2238" s="17" t="s">
        <v>176</v>
      </c>
      <c r="AB2238" s="17">
        <v>1</v>
      </c>
      <c r="AC2238" s="17" t="str">
        <f>IFERROR(VLOOKUP(A2238,[1]Cruces!AJ:AK,2,0),VLOOKUP(CONCATENATE(X2238,AA2238),[1]Cruces!G:H,2,0))</f>
        <v>Solicitud de Obra</v>
      </c>
      <c r="AD2238" s="17">
        <f t="shared" si="608"/>
        <v>11</v>
      </c>
      <c r="AE2238" s="17">
        <f t="shared" si="609"/>
        <v>5</v>
      </c>
      <c r="AF2238" s="17">
        <f t="shared" si="610"/>
        <v>2018</v>
      </c>
      <c r="AG2238" s="17" t="str">
        <f>IFERROR(VLOOKUP(MID(A2238,2,4)*1,[1]Cruces!K:L,2,0),"Verificar")</f>
        <v>Atlántico Sur</v>
      </c>
      <c r="AH2238" s="17">
        <f t="shared" ca="1" si="611"/>
        <v>929</v>
      </c>
      <c r="AI2238" s="17" t="str">
        <f>IFERROR(VLOOKUP(U2238,[1]Cruces!$O$1:$P$6,2,0),"Sin Orden")</f>
        <v>Resuelta</v>
      </c>
      <c r="AJ2238" s="17">
        <f t="shared" si="612"/>
        <v>28</v>
      </c>
      <c r="AK2238" s="17">
        <f t="shared" si="613"/>
        <v>7</v>
      </c>
      <c r="AL2238" s="17">
        <f t="shared" si="614"/>
        <v>2020</v>
      </c>
      <c r="AM2238" s="17">
        <f t="shared" ca="1" si="615"/>
        <v>120</v>
      </c>
      <c r="AN2238" s="18">
        <f>IFERROR(VLOOKUP(R2238*1,'[1]Ordenes de Servicio'!G:K,5,0),"No Cruza")</f>
        <v>43308</v>
      </c>
      <c r="AO2238" s="17">
        <f t="shared" ca="1" si="616"/>
        <v>809</v>
      </c>
      <c r="AP2238" s="17">
        <f t="shared" si="617"/>
        <v>11</v>
      </c>
      <c r="AQ2238" s="17">
        <f t="shared" si="618"/>
        <v>5</v>
      </c>
      <c r="AR2238" s="17">
        <f t="shared" si="619"/>
        <v>2018</v>
      </c>
      <c r="AS2238" s="17">
        <f t="shared" ca="1" si="620"/>
        <v>929</v>
      </c>
      <c r="AT2238" s="17" t="str">
        <f t="shared" ca="1" si="623"/>
        <v>Si</v>
      </c>
      <c r="AU2238" s="17">
        <f t="shared" si="621"/>
        <v>809</v>
      </c>
      <c r="AV2238" s="17" t="str">
        <f>+VLOOKUP(B2238,[1]Cruces!S:T,2,0)</f>
        <v>5. Consultoría / Adjudicación</v>
      </c>
    </row>
    <row r="2239" spans="1:48" x14ac:dyDescent="0.25">
      <c r="A2239" s="17" t="s">
        <v>4143</v>
      </c>
      <c r="B2239" s="17" t="s">
        <v>80</v>
      </c>
      <c r="C2239" s="17">
        <v>0</v>
      </c>
      <c r="D2239" s="17">
        <v>0</v>
      </c>
      <c r="E2239" s="17" t="s">
        <v>55</v>
      </c>
      <c r="F2239" s="17" t="s">
        <v>107</v>
      </c>
      <c r="G2239" s="17" t="s">
        <v>4144</v>
      </c>
      <c r="H2239" s="17" t="s">
        <v>4145</v>
      </c>
      <c r="I2239" s="17" t="s">
        <v>182</v>
      </c>
      <c r="J2239" s="17" t="s">
        <v>59</v>
      </c>
      <c r="K2239" s="17" t="s">
        <v>97</v>
      </c>
      <c r="L2239" s="17" t="s">
        <v>325</v>
      </c>
      <c r="M2239" s="17" t="s">
        <v>326</v>
      </c>
      <c r="N2239" s="17" t="s">
        <v>87</v>
      </c>
      <c r="O2239" s="17">
        <v>20161027</v>
      </c>
      <c r="P2239" s="17">
        <v>20171127</v>
      </c>
      <c r="Q2239" s="17">
        <v>1110</v>
      </c>
      <c r="R2239" s="17">
        <v>24376494</v>
      </c>
      <c r="S2239" s="17" t="s">
        <v>76</v>
      </c>
      <c r="T2239" s="17" t="s">
        <v>63</v>
      </c>
      <c r="U2239" s="17" t="s">
        <v>91</v>
      </c>
      <c r="V2239" s="17">
        <f t="shared" si="622"/>
        <v>400</v>
      </c>
      <c r="W2239" s="17">
        <v>400000</v>
      </c>
      <c r="X2239" s="17" t="s">
        <v>64</v>
      </c>
      <c r="Y2239" s="17" t="s">
        <v>80</v>
      </c>
      <c r="Z2239" s="17">
        <v>20171127</v>
      </c>
      <c r="AA2239" s="17" t="s">
        <v>137</v>
      </c>
      <c r="AB2239" s="17">
        <v>1</v>
      </c>
      <c r="AC2239" s="17" t="str">
        <f>IFERROR(VLOOKUP(A2239,[1]Cruces!AJ:AK,2,0),VLOOKUP(CONCATENATE(X2239,AA2239),[1]Cruces!G:H,2,0))</f>
        <v>Solicitud de Obra</v>
      </c>
      <c r="AD2239" s="17">
        <f t="shared" si="608"/>
        <v>27</v>
      </c>
      <c r="AE2239" s="17">
        <f t="shared" si="609"/>
        <v>10</v>
      </c>
      <c r="AF2239" s="17">
        <f t="shared" si="610"/>
        <v>2016</v>
      </c>
      <c r="AG2239" s="17" t="str">
        <f>IFERROR(VLOOKUP(MID(A2239,2,4)*1,[1]Cruces!K:L,2,0),"Verificar")</f>
        <v>Atlántico Norte</v>
      </c>
      <c r="AH2239" s="17">
        <f t="shared" ca="1" si="611"/>
        <v>1490</v>
      </c>
      <c r="AI2239" s="17" t="str">
        <f>IFERROR(VLOOKUP(U2239,[1]Cruces!$O$1:$P$6,2,0),"Sin Orden")</f>
        <v>Resuelta</v>
      </c>
      <c r="AJ2239" s="17">
        <f t="shared" si="612"/>
        <v>27</v>
      </c>
      <c r="AK2239" s="17">
        <f t="shared" si="613"/>
        <v>11</v>
      </c>
      <c r="AL2239" s="17">
        <f t="shared" si="614"/>
        <v>2017</v>
      </c>
      <c r="AM2239" s="17">
        <f t="shared" ca="1" si="615"/>
        <v>1094</v>
      </c>
      <c r="AN2239" s="18" t="str">
        <f>IFERROR(VLOOKUP(R2239*1,'[1]Ordenes de Servicio'!G:K,5,0),"No Cruza")</f>
        <v>No Cruza</v>
      </c>
      <c r="AO2239" s="17">
        <f t="shared" ca="1" si="616"/>
        <v>396</v>
      </c>
      <c r="AP2239" s="17">
        <f t="shared" si="617"/>
        <v>27</v>
      </c>
      <c r="AQ2239" s="17">
        <f t="shared" si="618"/>
        <v>11</v>
      </c>
      <c r="AR2239" s="17">
        <f t="shared" si="619"/>
        <v>2017</v>
      </c>
      <c r="AS2239" s="17">
        <f t="shared" ca="1" si="620"/>
        <v>1094</v>
      </c>
      <c r="AT2239" s="17" t="str">
        <f t="shared" ca="1" si="623"/>
        <v>Si</v>
      </c>
      <c r="AU2239" s="17">
        <f t="shared" si="621"/>
        <v>0</v>
      </c>
      <c r="AV2239" s="17" t="str">
        <f>+VLOOKUP(B2239,[1]Cruces!S:T,2,0)</f>
        <v>8. Puesta en Servicio</v>
      </c>
    </row>
    <row r="2240" spans="1:48" hidden="1" x14ac:dyDescent="0.25">
      <c r="A2240" s="17" t="s">
        <v>4146</v>
      </c>
      <c r="B2240" s="17" t="s">
        <v>54</v>
      </c>
      <c r="C2240" s="17">
        <v>0</v>
      </c>
      <c r="D2240" s="17">
        <v>0</v>
      </c>
      <c r="E2240" s="17" t="s">
        <v>55</v>
      </c>
      <c r="F2240" s="17" t="s">
        <v>81</v>
      </c>
      <c r="G2240" s="17" t="s">
        <v>82</v>
      </c>
      <c r="H2240" s="17">
        <v>3106317797</v>
      </c>
      <c r="I2240" s="17" t="s">
        <v>83</v>
      </c>
      <c r="J2240" s="17" t="s">
        <v>59</v>
      </c>
      <c r="K2240" s="17" t="s">
        <v>84</v>
      </c>
      <c r="L2240" s="17" t="s">
        <v>85</v>
      </c>
      <c r="M2240" s="17" t="s">
        <v>86</v>
      </c>
      <c r="N2240" s="17" t="s">
        <v>62</v>
      </c>
      <c r="O2240" s="17">
        <v>20200809</v>
      </c>
      <c r="P2240" s="17">
        <v>20200902</v>
      </c>
      <c r="Q2240" s="17">
        <v>3410</v>
      </c>
      <c r="R2240" s="17">
        <v>28090751</v>
      </c>
      <c r="S2240" s="17" t="s">
        <v>100</v>
      </c>
      <c r="T2240" s="17" t="s">
        <v>63</v>
      </c>
      <c r="U2240" s="17" t="s">
        <v>91</v>
      </c>
      <c r="V2240" s="17">
        <f t="shared" si="622"/>
        <v>300</v>
      </c>
      <c r="W2240" s="17">
        <v>300000</v>
      </c>
      <c r="X2240" s="17" t="s">
        <v>64</v>
      </c>
      <c r="Y2240" s="17" t="s">
        <v>65</v>
      </c>
      <c r="Z2240" s="17">
        <v>20200902</v>
      </c>
      <c r="AA2240" s="17" t="s">
        <v>101</v>
      </c>
      <c r="AB2240" s="17">
        <v>1</v>
      </c>
      <c r="AC2240" s="17" t="str">
        <f>IFERROR(VLOOKUP(A2240,[1]Cruces!AJ:AK,2,0),VLOOKUP(CONCATENATE(X2240,AA2240),[1]Cruces!G:H,2,0))</f>
        <v>Solicitud de Obra</v>
      </c>
      <c r="AD2240" s="17">
        <f t="shared" si="608"/>
        <v>9</v>
      </c>
      <c r="AE2240" s="17">
        <f t="shared" si="609"/>
        <v>8</v>
      </c>
      <c r="AF2240" s="17">
        <f t="shared" si="610"/>
        <v>2020</v>
      </c>
      <c r="AG2240" s="17" t="str">
        <f>IFERROR(VLOOKUP(MID(A2240,2,4)*1,[1]Cruces!K:L,2,0),"Verificar")</f>
        <v>Magdalena</v>
      </c>
      <c r="AH2240" s="17">
        <f t="shared" ca="1" si="611"/>
        <v>108</v>
      </c>
      <c r="AI2240" s="17" t="str">
        <f>IFERROR(VLOOKUP(U2240,[1]Cruces!$O$1:$P$6,2,0),"Sin Orden")</f>
        <v>Resuelta</v>
      </c>
      <c r="AJ2240" s="17">
        <f t="shared" si="612"/>
        <v>2</v>
      </c>
      <c r="AK2240" s="17">
        <f t="shared" si="613"/>
        <v>9</v>
      </c>
      <c r="AL2240" s="17">
        <f t="shared" si="614"/>
        <v>2020</v>
      </c>
      <c r="AM2240" s="17">
        <f t="shared" ca="1" si="615"/>
        <v>84</v>
      </c>
      <c r="AN2240" s="18" t="str">
        <f>IFERROR(VLOOKUP(R2240*1,'[1]Ordenes de Servicio'!G:K,5,0),"No Cruza")</f>
        <v>No Cruza</v>
      </c>
      <c r="AO2240" s="17">
        <f t="shared" ca="1" si="616"/>
        <v>24</v>
      </c>
      <c r="AP2240" s="17">
        <f t="shared" si="617"/>
        <v>2</v>
      </c>
      <c r="AQ2240" s="17">
        <f t="shared" si="618"/>
        <v>9</v>
      </c>
      <c r="AR2240" s="17">
        <f t="shared" si="619"/>
        <v>2020</v>
      </c>
      <c r="AS2240" s="17">
        <f t="shared" ca="1" si="620"/>
        <v>84</v>
      </c>
      <c r="AT2240" s="17" t="str">
        <f t="shared" ca="1" si="623"/>
        <v>No</v>
      </c>
      <c r="AU2240" s="17">
        <f t="shared" si="621"/>
        <v>0</v>
      </c>
      <c r="AV2240" s="17" t="str">
        <f>+VLOOKUP(B2240,[1]Cruces!S:T,2,0)</f>
        <v>4. Presupuesto de Obra</v>
      </c>
    </row>
    <row r="2241" spans="1:48" hidden="1" x14ac:dyDescent="0.25">
      <c r="A2241" s="17" t="s">
        <v>4147</v>
      </c>
      <c r="B2241" s="17" t="s">
        <v>68</v>
      </c>
      <c r="C2241" s="17">
        <v>8172593</v>
      </c>
      <c r="D2241" s="17">
        <v>0</v>
      </c>
      <c r="E2241" s="17" t="s">
        <v>55</v>
      </c>
      <c r="F2241" s="17" t="s">
        <v>107</v>
      </c>
      <c r="G2241" s="17" t="s">
        <v>4148</v>
      </c>
      <c r="H2241" s="17">
        <v>3164426240</v>
      </c>
      <c r="I2241" s="17" t="s">
        <v>116</v>
      </c>
      <c r="J2241" s="17" t="s">
        <v>59</v>
      </c>
      <c r="K2241" s="17" t="s">
        <v>4149</v>
      </c>
      <c r="L2241" s="17" t="s">
        <v>117</v>
      </c>
      <c r="M2241" s="17" t="s">
        <v>118</v>
      </c>
      <c r="N2241" s="17" t="s">
        <v>75</v>
      </c>
      <c r="O2241" s="17">
        <v>20191114</v>
      </c>
      <c r="P2241" s="17">
        <v>20200123</v>
      </c>
      <c r="Q2241" s="17">
        <v>9510</v>
      </c>
      <c r="R2241" s="17">
        <v>27164753</v>
      </c>
      <c r="S2241" s="17" t="s">
        <v>76</v>
      </c>
      <c r="T2241" s="17" t="s">
        <v>63</v>
      </c>
      <c r="U2241" s="17" t="s">
        <v>88</v>
      </c>
      <c r="V2241" s="17">
        <f t="shared" si="622"/>
        <v>75</v>
      </c>
      <c r="W2241" s="17">
        <v>75000</v>
      </c>
      <c r="X2241" s="17" t="s">
        <v>89</v>
      </c>
      <c r="Y2241" s="17" t="s">
        <v>150</v>
      </c>
      <c r="Z2241" s="17">
        <v>20200212</v>
      </c>
      <c r="AA2241" s="17" t="s">
        <v>78</v>
      </c>
      <c r="AB2241" s="17">
        <v>1</v>
      </c>
      <c r="AC2241" s="17" t="str">
        <f>IFERROR(VLOOKUP(A2241,[1]Cruces!AJ:AK,2,0),VLOOKUP(CONCATENATE(X2241,AA2241),[1]Cruces!G:H,2,0))</f>
        <v>Solicitud de Obra</v>
      </c>
      <c r="AD2241" s="17">
        <f t="shared" si="608"/>
        <v>14</v>
      </c>
      <c r="AE2241" s="17">
        <f t="shared" si="609"/>
        <v>11</v>
      </c>
      <c r="AF2241" s="17">
        <f t="shared" si="610"/>
        <v>2019</v>
      </c>
      <c r="AG2241" s="17" t="str">
        <f>IFERROR(VLOOKUP(MID(A2241,2,4)*1,[1]Cruces!K:L,2,0),"Verificar")</f>
        <v>Atlántico Norte</v>
      </c>
      <c r="AH2241" s="17">
        <f t="shared" ca="1" si="611"/>
        <v>377</v>
      </c>
      <c r="AI2241" s="17" t="str">
        <f>IFERROR(VLOOKUP(U2241,[1]Cruces!$O$1:$P$6,2,0),"Sin Orden")</f>
        <v>Resuelta</v>
      </c>
      <c r="AJ2241" s="17">
        <f t="shared" si="612"/>
        <v>12</v>
      </c>
      <c r="AK2241" s="17">
        <f t="shared" si="613"/>
        <v>2</v>
      </c>
      <c r="AL2241" s="17">
        <f t="shared" si="614"/>
        <v>2020</v>
      </c>
      <c r="AM2241" s="17">
        <f t="shared" ca="1" si="615"/>
        <v>287</v>
      </c>
      <c r="AN2241" s="18" t="str">
        <f>IFERROR(VLOOKUP(R2241*1,'[1]Ordenes de Servicio'!G:K,5,0),"No Cruza")</f>
        <v>No Cruza</v>
      </c>
      <c r="AO2241" s="17">
        <f t="shared" ca="1" si="616"/>
        <v>90</v>
      </c>
      <c r="AP2241" s="17">
        <f t="shared" si="617"/>
        <v>23</v>
      </c>
      <c r="AQ2241" s="17">
        <f t="shared" si="618"/>
        <v>1</v>
      </c>
      <c r="AR2241" s="17">
        <f t="shared" si="619"/>
        <v>2020</v>
      </c>
      <c r="AS2241" s="17">
        <f t="shared" ca="1" si="620"/>
        <v>307</v>
      </c>
      <c r="AT2241" s="17" t="str">
        <f t="shared" ca="1" si="623"/>
        <v>No</v>
      </c>
      <c r="AU2241" s="17">
        <f t="shared" si="621"/>
        <v>20</v>
      </c>
      <c r="AV2241" s="17" t="str">
        <f>+VLOOKUP(B2241,[1]Cruces!S:T,2,0)</f>
        <v>5. Consultoría / Adjudicación</v>
      </c>
    </row>
    <row r="2242" spans="1:48" hidden="1" x14ac:dyDescent="0.25">
      <c r="A2242" s="17" t="s">
        <v>9168</v>
      </c>
      <c r="B2242" s="17" t="s">
        <v>1943</v>
      </c>
      <c r="C2242" s="17">
        <v>0</v>
      </c>
      <c r="D2242" s="17">
        <v>0</v>
      </c>
      <c r="E2242" s="17" t="s">
        <v>55</v>
      </c>
      <c r="F2242" s="17" t="s">
        <v>56</v>
      </c>
      <c r="G2242" s="17" t="s">
        <v>9169</v>
      </c>
      <c r="H2242" s="17">
        <v>3138840599</v>
      </c>
      <c r="I2242" s="17" t="s">
        <v>71</v>
      </c>
      <c r="J2242" s="17" t="s">
        <v>59</v>
      </c>
      <c r="K2242" s="17" t="s">
        <v>97</v>
      </c>
      <c r="L2242" s="17" t="s">
        <v>7248</v>
      </c>
      <c r="M2242" s="17" t="s">
        <v>7249</v>
      </c>
      <c r="N2242" s="17" t="s">
        <v>1946</v>
      </c>
      <c r="O2242" s="17">
        <v>20201109</v>
      </c>
      <c r="P2242" s="17">
        <v>20201109</v>
      </c>
      <c r="Q2242" s="17">
        <v>1150</v>
      </c>
      <c r="R2242" s="17">
        <v>28274061</v>
      </c>
      <c r="S2242" s="17" t="s">
        <v>6601</v>
      </c>
      <c r="T2242" s="17" t="s">
        <v>7091</v>
      </c>
      <c r="U2242" s="17" t="s">
        <v>77</v>
      </c>
      <c r="V2242" s="17">
        <f t="shared" si="622"/>
        <v>3</v>
      </c>
      <c r="W2242" s="17">
        <v>3000</v>
      </c>
      <c r="X2242" s="17" t="s">
        <v>7065</v>
      </c>
      <c r="Y2242" s="17" t="s">
        <v>1943</v>
      </c>
      <c r="Z2242" s="17">
        <v>20201109</v>
      </c>
      <c r="AA2242" s="17" t="s">
        <v>1947</v>
      </c>
      <c r="AB2242" s="17">
        <v>1</v>
      </c>
      <c r="AC2242" s="17" t="str">
        <f>IFERROR(VLOOKUP(A2242,[1]Cruces!AJ:AK,2,0),VLOOKUP(CONCATENATE(X2242,AA2242),[1]Cruces!G:H,2,0))</f>
        <v>Solicitud por BT</v>
      </c>
      <c r="AD2242" s="17">
        <f t="shared" si="608"/>
        <v>9</v>
      </c>
      <c r="AE2242" s="17">
        <f t="shared" si="609"/>
        <v>11</v>
      </c>
      <c r="AF2242" s="17">
        <f t="shared" si="610"/>
        <v>2020</v>
      </c>
      <c r="AG2242" s="17" t="str">
        <f>IFERROR(VLOOKUP(MID(A2242,2,4)*1,[1]Cruces!K:L,2,0),"Verificar")</f>
        <v>Atlántico Norte</v>
      </c>
      <c r="AH2242" s="17">
        <f t="shared" ca="1" si="611"/>
        <v>16</v>
      </c>
      <c r="AI2242" s="17" t="str">
        <f>IFERROR(VLOOKUP(U2242,[1]Cruces!$O$1:$P$6,2,0),"Sin Orden")</f>
        <v>Pendiente</v>
      </c>
      <c r="AJ2242" s="17">
        <f t="shared" si="612"/>
        <v>9</v>
      </c>
      <c r="AK2242" s="17">
        <f t="shared" si="613"/>
        <v>11</v>
      </c>
      <c r="AL2242" s="17">
        <f t="shared" si="614"/>
        <v>2020</v>
      </c>
      <c r="AM2242" s="17">
        <f t="shared" ca="1" si="615"/>
        <v>16</v>
      </c>
      <c r="AN2242" s="18" t="str">
        <f>IFERROR(VLOOKUP(R2242*1,'[1]Ordenes de Servicio'!G:K,5,0),"No Cruza")</f>
        <v>No Cruza</v>
      </c>
      <c r="AO2242" s="17">
        <f t="shared" ca="1" si="616"/>
        <v>16</v>
      </c>
      <c r="AP2242" s="17">
        <f t="shared" si="617"/>
        <v>9</v>
      </c>
      <c r="AQ2242" s="17">
        <f t="shared" si="618"/>
        <v>11</v>
      </c>
      <c r="AR2242" s="17">
        <f t="shared" si="619"/>
        <v>2020</v>
      </c>
      <c r="AS2242" s="17">
        <f t="shared" ca="1" si="620"/>
        <v>16</v>
      </c>
      <c r="AT2242" s="17" t="str">
        <f t="shared" ca="1" si="623"/>
        <v>No</v>
      </c>
      <c r="AU2242" s="17">
        <f t="shared" si="621"/>
        <v>0</v>
      </c>
      <c r="AV2242" s="17" t="str">
        <f>+VLOOKUP(B2242,[1]Cruces!S:T,2,0)</f>
        <v>7. Ejecución en Campo OS BT</v>
      </c>
    </row>
    <row r="2243" spans="1:48" hidden="1" x14ac:dyDescent="0.25">
      <c r="A2243" s="17" t="s">
        <v>4150</v>
      </c>
      <c r="B2243" s="17" t="s">
        <v>54</v>
      </c>
      <c r="C2243" s="17">
        <v>2314431</v>
      </c>
      <c r="D2243" s="17">
        <v>20147193</v>
      </c>
      <c r="E2243" s="17" t="s">
        <v>93</v>
      </c>
      <c r="F2243" s="17" t="s">
        <v>107</v>
      </c>
      <c r="G2243" s="17" t="s">
        <v>4151</v>
      </c>
      <c r="H2243" s="17">
        <v>3174289616</v>
      </c>
      <c r="I2243" s="17" t="s">
        <v>71</v>
      </c>
      <c r="J2243" s="17" t="s">
        <v>4152</v>
      </c>
      <c r="K2243" s="17" t="s">
        <v>97</v>
      </c>
      <c r="L2243" s="17" t="s">
        <v>111</v>
      </c>
      <c r="M2243" s="17" t="s">
        <v>112</v>
      </c>
      <c r="N2243" s="17" t="s">
        <v>62</v>
      </c>
      <c r="O2243" s="17">
        <v>20200730</v>
      </c>
      <c r="P2243" s="17">
        <v>20200811</v>
      </c>
      <c r="Q2243" s="17">
        <v>1110</v>
      </c>
      <c r="R2243" s="17">
        <v>27902794</v>
      </c>
      <c r="S2243" s="17" t="s">
        <v>100</v>
      </c>
      <c r="T2243" s="17" t="s">
        <v>63</v>
      </c>
      <c r="U2243" s="17" t="s">
        <v>91</v>
      </c>
      <c r="V2243" s="17">
        <f t="shared" si="622"/>
        <v>112.5</v>
      </c>
      <c r="W2243" s="17">
        <v>112500</v>
      </c>
      <c r="X2243" s="17" t="s">
        <v>89</v>
      </c>
      <c r="Y2243" s="17" t="s">
        <v>65</v>
      </c>
      <c r="Z2243" s="17">
        <v>20200811</v>
      </c>
      <c r="AA2243" s="17" t="s">
        <v>101</v>
      </c>
      <c r="AB2243" s="17">
        <v>1</v>
      </c>
      <c r="AC2243" s="17" t="str">
        <f>IFERROR(VLOOKUP(A2243,[1]Cruces!AJ:AK,2,0),VLOOKUP(CONCATENATE(X2243,AA2243),[1]Cruces!G:H,2,0))</f>
        <v>Solicitud de Obra</v>
      </c>
      <c r="AD2243" s="17">
        <f t="shared" si="608"/>
        <v>30</v>
      </c>
      <c r="AE2243" s="17">
        <f t="shared" si="609"/>
        <v>7</v>
      </c>
      <c r="AF2243" s="17">
        <f t="shared" si="610"/>
        <v>2020</v>
      </c>
      <c r="AG2243" s="17" t="str">
        <f>IFERROR(VLOOKUP(MID(A2243,2,4)*1,[1]Cruces!K:L,2,0),"Verificar")</f>
        <v>Atlántico Norte</v>
      </c>
      <c r="AH2243" s="17">
        <f t="shared" ca="1" si="611"/>
        <v>118</v>
      </c>
      <c r="AI2243" s="17" t="str">
        <f>IFERROR(VLOOKUP(U2243,[1]Cruces!$O$1:$P$6,2,0),"Sin Orden")</f>
        <v>Resuelta</v>
      </c>
      <c r="AJ2243" s="17">
        <f t="shared" si="612"/>
        <v>11</v>
      </c>
      <c r="AK2243" s="17">
        <f t="shared" si="613"/>
        <v>8</v>
      </c>
      <c r="AL2243" s="17">
        <f t="shared" si="614"/>
        <v>2020</v>
      </c>
      <c r="AM2243" s="17">
        <f t="shared" ca="1" si="615"/>
        <v>106</v>
      </c>
      <c r="AN2243" s="18" t="str">
        <f>IFERROR(VLOOKUP(R2243*1,'[1]Ordenes de Servicio'!G:K,5,0),"No Cruza")</f>
        <v>No Cruza</v>
      </c>
      <c r="AO2243" s="17">
        <f t="shared" ca="1" si="616"/>
        <v>12</v>
      </c>
      <c r="AP2243" s="17">
        <f t="shared" si="617"/>
        <v>11</v>
      </c>
      <c r="AQ2243" s="17">
        <f t="shared" si="618"/>
        <v>8</v>
      </c>
      <c r="AR2243" s="17">
        <f t="shared" si="619"/>
        <v>2020</v>
      </c>
      <c r="AS2243" s="17">
        <f t="shared" ca="1" si="620"/>
        <v>106</v>
      </c>
      <c r="AT2243" s="17" t="str">
        <f t="shared" ca="1" si="623"/>
        <v>No</v>
      </c>
      <c r="AU2243" s="17">
        <f t="shared" si="621"/>
        <v>0</v>
      </c>
      <c r="AV2243" s="17" t="str">
        <f>+VLOOKUP(B2243,[1]Cruces!S:T,2,0)</f>
        <v>4. Presupuesto de Obra</v>
      </c>
    </row>
    <row r="2244" spans="1:48" hidden="1" x14ac:dyDescent="0.25">
      <c r="A2244" s="17" t="s">
        <v>4153</v>
      </c>
      <c r="B2244" s="17" t="s">
        <v>54</v>
      </c>
      <c r="C2244" s="17">
        <v>2220270</v>
      </c>
      <c r="D2244" s="17">
        <v>20004229</v>
      </c>
      <c r="E2244" s="17" t="s">
        <v>93</v>
      </c>
      <c r="F2244" s="17" t="s">
        <v>107</v>
      </c>
      <c r="G2244" s="17" t="s">
        <v>4154</v>
      </c>
      <c r="H2244" s="17">
        <v>3217064945</v>
      </c>
      <c r="I2244" s="17" t="s">
        <v>71</v>
      </c>
      <c r="J2244" s="17" t="s">
        <v>4155</v>
      </c>
      <c r="K2244" s="17" t="s">
        <v>4156</v>
      </c>
      <c r="L2244" s="17" t="s">
        <v>117</v>
      </c>
      <c r="M2244" s="17" t="s">
        <v>118</v>
      </c>
      <c r="N2244" s="17" t="s">
        <v>62</v>
      </c>
      <c r="O2244" s="17">
        <v>20200123</v>
      </c>
      <c r="P2244" s="17">
        <v>20200131</v>
      </c>
      <c r="Q2244" s="17">
        <v>9510</v>
      </c>
      <c r="R2244" s="17">
        <v>27117946</v>
      </c>
      <c r="S2244" s="17" t="s">
        <v>100</v>
      </c>
      <c r="T2244" s="17" t="s">
        <v>63</v>
      </c>
      <c r="U2244" s="17" t="s">
        <v>91</v>
      </c>
      <c r="V2244" s="17">
        <f t="shared" si="622"/>
        <v>75</v>
      </c>
      <c r="W2244" s="17">
        <v>75000</v>
      </c>
      <c r="X2244" s="17" t="s">
        <v>89</v>
      </c>
      <c r="Y2244" s="17" t="s">
        <v>65</v>
      </c>
      <c r="Z2244" s="17">
        <v>20200131</v>
      </c>
      <c r="AA2244" s="17" t="s">
        <v>78</v>
      </c>
      <c r="AB2244" s="17">
        <v>1</v>
      </c>
      <c r="AC2244" s="17" t="str">
        <f>IFERROR(VLOOKUP(A2244,[1]Cruces!AJ:AK,2,0),VLOOKUP(CONCATENATE(X2244,AA2244),[1]Cruces!G:H,2,0))</f>
        <v>Solicitud de Obra</v>
      </c>
      <c r="AD2244" s="17">
        <f t="shared" si="608"/>
        <v>23</v>
      </c>
      <c r="AE2244" s="17">
        <f t="shared" si="609"/>
        <v>1</v>
      </c>
      <c r="AF2244" s="17">
        <f t="shared" si="610"/>
        <v>2020</v>
      </c>
      <c r="AG2244" s="17" t="str">
        <f>IFERROR(VLOOKUP(MID(A2244,2,4)*1,[1]Cruces!K:L,2,0),"Verificar")</f>
        <v>Atlántico Norte</v>
      </c>
      <c r="AH2244" s="17">
        <f t="shared" ca="1" si="611"/>
        <v>307</v>
      </c>
      <c r="AI2244" s="17" t="str">
        <f>IFERROR(VLOOKUP(U2244,[1]Cruces!$O$1:$P$6,2,0),"Sin Orden")</f>
        <v>Resuelta</v>
      </c>
      <c r="AJ2244" s="17">
        <f t="shared" si="612"/>
        <v>31</v>
      </c>
      <c r="AK2244" s="17">
        <f t="shared" si="613"/>
        <v>1</v>
      </c>
      <c r="AL2244" s="17">
        <f t="shared" si="614"/>
        <v>2020</v>
      </c>
      <c r="AM2244" s="17">
        <f t="shared" ca="1" si="615"/>
        <v>299</v>
      </c>
      <c r="AN2244" s="18" t="str">
        <f>IFERROR(VLOOKUP(R2244*1,'[1]Ordenes de Servicio'!G:K,5,0),"No Cruza")</f>
        <v>No Cruza</v>
      </c>
      <c r="AO2244" s="17">
        <f t="shared" ca="1" si="616"/>
        <v>8</v>
      </c>
      <c r="AP2244" s="17">
        <f t="shared" si="617"/>
        <v>31</v>
      </c>
      <c r="AQ2244" s="17">
        <f t="shared" si="618"/>
        <v>1</v>
      </c>
      <c r="AR2244" s="17">
        <f t="shared" si="619"/>
        <v>2020</v>
      </c>
      <c r="AS2244" s="17">
        <f t="shared" ca="1" si="620"/>
        <v>299</v>
      </c>
      <c r="AT2244" s="17" t="str">
        <f t="shared" ca="1" si="623"/>
        <v>No</v>
      </c>
      <c r="AU2244" s="17">
        <f t="shared" si="621"/>
        <v>0</v>
      </c>
      <c r="AV2244" s="17" t="str">
        <f>+VLOOKUP(B2244,[1]Cruces!S:T,2,0)</f>
        <v>4. Presupuesto de Obra</v>
      </c>
    </row>
    <row r="2245" spans="1:48" hidden="1" x14ac:dyDescent="0.25">
      <c r="A2245" s="17" t="s">
        <v>9170</v>
      </c>
      <c r="B2245" s="17" t="s">
        <v>1943</v>
      </c>
      <c r="C2245" s="17">
        <v>6819731</v>
      </c>
      <c r="D2245" s="17">
        <v>0</v>
      </c>
      <c r="E2245" s="17" t="s">
        <v>55</v>
      </c>
      <c r="F2245" s="17" t="s">
        <v>7098</v>
      </c>
      <c r="G2245" s="17" t="s">
        <v>9171</v>
      </c>
      <c r="H2245" s="17">
        <v>3043389153</v>
      </c>
      <c r="I2245" s="17" t="s">
        <v>71</v>
      </c>
      <c r="J2245" s="17" t="s">
        <v>59</v>
      </c>
      <c r="K2245" s="17" t="s">
        <v>9172</v>
      </c>
      <c r="L2245" s="17" t="s">
        <v>7371</v>
      </c>
      <c r="M2245" s="17" t="s">
        <v>7372</v>
      </c>
      <c r="N2245" s="17" t="s">
        <v>1946</v>
      </c>
      <c r="O2245" s="17">
        <v>20200924</v>
      </c>
      <c r="P2245" s="17">
        <v>20201015</v>
      </c>
      <c r="Q2245" s="17">
        <v>3410</v>
      </c>
      <c r="R2245" s="17">
        <v>28234001</v>
      </c>
      <c r="S2245" s="17" t="s">
        <v>7072</v>
      </c>
      <c r="T2245" s="17" t="s">
        <v>63</v>
      </c>
      <c r="U2245" s="17" t="s">
        <v>77</v>
      </c>
      <c r="V2245" s="17">
        <f t="shared" si="622"/>
        <v>3</v>
      </c>
      <c r="W2245" s="17">
        <v>3000</v>
      </c>
      <c r="X2245" s="17" t="s">
        <v>89</v>
      </c>
      <c r="Y2245" s="17" t="s">
        <v>1943</v>
      </c>
      <c r="Z2245" s="17">
        <v>20201015</v>
      </c>
      <c r="AA2245" s="17" t="s">
        <v>1947</v>
      </c>
      <c r="AB2245" s="17">
        <v>1</v>
      </c>
      <c r="AC2245" s="17" t="str">
        <f>IFERROR(VLOOKUP(A2245,[1]Cruces!AJ:AK,2,0),VLOOKUP(CONCATENATE(X2245,AA2245),[1]Cruces!G:H,2,0))</f>
        <v>Solicitud por BT</v>
      </c>
      <c r="AD2245" s="17">
        <f t="shared" si="608"/>
        <v>24</v>
      </c>
      <c r="AE2245" s="17">
        <f t="shared" si="609"/>
        <v>9</v>
      </c>
      <c r="AF2245" s="17">
        <f t="shared" si="610"/>
        <v>2020</v>
      </c>
      <c r="AG2245" s="17" t="str">
        <f>IFERROR(VLOOKUP(MID(A2245,2,4)*1,[1]Cruces!K:L,2,0),"Verificar")</f>
        <v>Magdalena</v>
      </c>
      <c r="AH2245" s="17">
        <f t="shared" ca="1" si="611"/>
        <v>62</v>
      </c>
      <c r="AI2245" s="17" t="str">
        <f>IFERROR(VLOOKUP(U2245,[1]Cruces!$O$1:$P$6,2,0),"Sin Orden")</f>
        <v>Pendiente</v>
      </c>
      <c r="AJ2245" s="17">
        <f t="shared" si="612"/>
        <v>15</v>
      </c>
      <c r="AK2245" s="17">
        <f t="shared" si="613"/>
        <v>10</v>
      </c>
      <c r="AL2245" s="17">
        <f t="shared" si="614"/>
        <v>2020</v>
      </c>
      <c r="AM2245" s="17">
        <f t="shared" ca="1" si="615"/>
        <v>41</v>
      </c>
      <c r="AN2245" s="18">
        <f>IFERROR(VLOOKUP(R2245*1,'[1]Ordenes de Servicio'!G:K,5,0),"No Cruza")</f>
        <v>44119</v>
      </c>
      <c r="AO2245" s="17">
        <f t="shared" ca="1" si="616"/>
        <v>41</v>
      </c>
      <c r="AP2245" s="17">
        <f t="shared" si="617"/>
        <v>15</v>
      </c>
      <c r="AQ2245" s="17">
        <f t="shared" si="618"/>
        <v>10</v>
      </c>
      <c r="AR2245" s="17">
        <f t="shared" si="619"/>
        <v>2020</v>
      </c>
      <c r="AS2245" s="17">
        <f t="shared" ca="1" si="620"/>
        <v>41</v>
      </c>
      <c r="AT2245" s="17" t="str">
        <f t="shared" ca="1" si="623"/>
        <v>No</v>
      </c>
      <c r="AU2245" s="17">
        <f t="shared" si="621"/>
        <v>0</v>
      </c>
      <c r="AV2245" s="17" t="str">
        <f>+VLOOKUP(B2245,[1]Cruces!S:T,2,0)</f>
        <v>7. Ejecución en Campo OS BT</v>
      </c>
    </row>
    <row r="2246" spans="1:48" hidden="1" x14ac:dyDescent="0.25">
      <c r="A2246" s="17" t="s">
        <v>4157</v>
      </c>
      <c r="B2246" s="17" t="s">
        <v>54</v>
      </c>
      <c r="C2246" s="17">
        <v>2963391</v>
      </c>
      <c r="D2246" s="17">
        <v>20154369</v>
      </c>
      <c r="E2246" s="17" t="s">
        <v>93</v>
      </c>
      <c r="F2246" s="17" t="s">
        <v>56</v>
      </c>
      <c r="G2246" s="17" t="s">
        <v>4158</v>
      </c>
      <c r="H2246" s="17">
        <v>3682322</v>
      </c>
      <c r="I2246" s="17" t="s">
        <v>71</v>
      </c>
      <c r="J2246" s="17" t="s">
        <v>4159</v>
      </c>
      <c r="K2246" s="17" t="s">
        <v>97</v>
      </c>
      <c r="L2246" s="17" t="s">
        <v>299</v>
      </c>
      <c r="M2246" s="17" t="s">
        <v>300</v>
      </c>
      <c r="N2246" s="17" t="s">
        <v>62</v>
      </c>
      <c r="O2246" s="17">
        <v>20201109</v>
      </c>
      <c r="P2246" s="17">
        <v>20201118</v>
      </c>
      <c r="Q2246" s="17">
        <v>1110</v>
      </c>
      <c r="R2246" s="17">
        <v>28277385</v>
      </c>
      <c r="S2246" s="17" t="s">
        <v>100</v>
      </c>
      <c r="T2246" s="17" t="s">
        <v>63</v>
      </c>
      <c r="U2246" s="17" t="s">
        <v>91</v>
      </c>
      <c r="V2246" s="17">
        <f t="shared" si="622"/>
        <v>112.5</v>
      </c>
      <c r="W2246" s="17">
        <v>112500</v>
      </c>
      <c r="X2246" s="17" t="s">
        <v>89</v>
      </c>
      <c r="Y2246" s="17" t="s">
        <v>65</v>
      </c>
      <c r="Z2246" s="17">
        <v>20201118</v>
      </c>
      <c r="AA2246" s="17" t="s">
        <v>101</v>
      </c>
      <c r="AB2246" s="17">
        <v>1</v>
      </c>
      <c r="AC2246" s="17" t="str">
        <f>IFERROR(VLOOKUP(A2246,[1]Cruces!AJ:AK,2,0),VLOOKUP(CONCATENATE(X2246,AA2246),[1]Cruces!G:H,2,0))</f>
        <v>Solicitud de Obra</v>
      </c>
      <c r="AD2246" s="17">
        <f t="shared" si="608"/>
        <v>9</v>
      </c>
      <c r="AE2246" s="17">
        <f t="shared" si="609"/>
        <v>11</v>
      </c>
      <c r="AF2246" s="17">
        <f t="shared" si="610"/>
        <v>2020</v>
      </c>
      <c r="AG2246" s="17" t="str">
        <f>IFERROR(VLOOKUP(MID(A2246,2,4)*1,[1]Cruces!K:L,2,0),"Verificar")</f>
        <v>Atlántico Norte</v>
      </c>
      <c r="AH2246" s="17">
        <f t="shared" ca="1" si="611"/>
        <v>16</v>
      </c>
      <c r="AI2246" s="17" t="str">
        <f>IFERROR(VLOOKUP(U2246,[1]Cruces!$O$1:$P$6,2,0),"Sin Orden")</f>
        <v>Resuelta</v>
      </c>
      <c r="AJ2246" s="17">
        <f t="shared" si="612"/>
        <v>18</v>
      </c>
      <c r="AK2246" s="17">
        <f t="shared" si="613"/>
        <v>11</v>
      </c>
      <c r="AL2246" s="17">
        <f t="shared" si="614"/>
        <v>2020</v>
      </c>
      <c r="AM2246" s="17">
        <f t="shared" ca="1" si="615"/>
        <v>7</v>
      </c>
      <c r="AN2246" s="18" t="str">
        <f>IFERROR(VLOOKUP(R2246*1,'[1]Ordenes de Servicio'!G:K,5,0),"No Cruza")</f>
        <v>No Cruza</v>
      </c>
      <c r="AO2246" s="17">
        <f t="shared" ca="1" si="616"/>
        <v>9</v>
      </c>
      <c r="AP2246" s="17">
        <f t="shared" si="617"/>
        <v>18</v>
      </c>
      <c r="AQ2246" s="17">
        <f t="shared" si="618"/>
        <v>11</v>
      </c>
      <c r="AR2246" s="17">
        <f t="shared" si="619"/>
        <v>2020</v>
      </c>
      <c r="AS2246" s="17">
        <f t="shared" ca="1" si="620"/>
        <v>7</v>
      </c>
      <c r="AT2246" s="17" t="str">
        <f t="shared" ca="1" si="623"/>
        <v>No</v>
      </c>
      <c r="AU2246" s="17">
        <f t="shared" si="621"/>
        <v>0</v>
      </c>
      <c r="AV2246" s="17" t="str">
        <f>+VLOOKUP(B2246,[1]Cruces!S:T,2,0)</f>
        <v>4. Presupuesto de Obra</v>
      </c>
    </row>
    <row r="2247" spans="1:48" hidden="1" x14ac:dyDescent="0.25">
      <c r="A2247" s="17" t="s">
        <v>9173</v>
      </c>
      <c r="B2247" s="17" t="s">
        <v>1943</v>
      </c>
      <c r="C2247" s="17">
        <v>0</v>
      </c>
      <c r="D2247" s="17">
        <v>0</v>
      </c>
      <c r="E2247" s="17" t="s">
        <v>55</v>
      </c>
      <c r="F2247" s="17" t="s">
        <v>7098</v>
      </c>
      <c r="G2247" s="17" t="s">
        <v>9174</v>
      </c>
      <c r="H2247" s="17">
        <v>3164541111</v>
      </c>
      <c r="I2247" s="17" t="s">
        <v>446</v>
      </c>
      <c r="J2247" s="17" t="s">
        <v>59</v>
      </c>
      <c r="K2247" s="17" t="s">
        <v>9175</v>
      </c>
      <c r="L2247" s="17" t="s">
        <v>8127</v>
      </c>
      <c r="M2247" s="17" t="s">
        <v>8128</v>
      </c>
      <c r="N2247" s="17" t="s">
        <v>1946</v>
      </c>
      <c r="O2247" s="17">
        <v>20200523</v>
      </c>
      <c r="P2247" s="17">
        <v>20200523</v>
      </c>
      <c r="Q2247" s="17">
        <v>1180</v>
      </c>
      <c r="R2247" s="17">
        <v>27690184</v>
      </c>
      <c r="S2247" s="17" t="s">
        <v>6601</v>
      </c>
      <c r="T2247" s="17" t="s">
        <v>7091</v>
      </c>
      <c r="U2247" s="17" t="s">
        <v>88</v>
      </c>
      <c r="V2247" s="17">
        <f t="shared" si="622"/>
        <v>3</v>
      </c>
      <c r="W2247" s="17">
        <v>3000</v>
      </c>
      <c r="X2247" s="17" t="s">
        <v>7065</v>
      </c>
      <c r="Y2247" s="17" t="s">
        <v>150</v>
      </c>
      <c r="Z2247" s="17">
        <v>20200603</v>
      </c>
      <c r="AA2247" s="17" t="s">
        <v>1947</v>
      </c>
      <c r="AB2247" s="17">
        <v>1</v>
      </c>
      <c r="AC2247" s="17" t="str">
        <f>IFERROR(VLOOKUP(A2247,[1]Cruces!AJ:AK,2,0),VLOOKUP(CONCATENATE(X2247,AA2247),[1]Cruces!G:H,2,0))</f>
        <v>Solicitud por BT</v>
      </c>
      <c r="AD2247" s="17">
        <f t="shared" si="608"/>
        <v>23</v>
      </c>
      <c r="AE2247" s="17">
        <f t="shared" si="609"/>
        <v>5</v>
      </c>
      <c r="AF2247" s="17">
        <f t="shared" si="610"/>
        <v>2020</v>
      </c>
      <c r="AG2247" s="17" t="str">
        <f>IFERROR(VLOOKUP(MID(A2247,2,4)*1,[1]Cruces!K:L,2,0),"Verificar")</f>
        <v>Atlántico Norte</v>
      </c>
      <c r="AH2247" s="17">
        <f t="shared" ca="1" si="611"/>
        <v>186</v>
      </c>
      <c r="AI2247" s="17" t="str">
        <f>IFERROR(VLOOKUP(U2247,[1]Cruces!$O$1:$P$6,2,0),"Sin Orden")</f>
        <v>Resuelta</v>
      </c>
      <c r="AJ2247" s="17">
        <f t="shared" si="612"/>
        <v>3</v>
      </c>
      <c r="AK2247" s="17">
        <f t="shared" si="613"/>
        <v>6</v>
      </c>
      <c r="AL2247" s="17">
        <f t="shared" si="614"/>
        <v>2020</v>
      </c>
      <c r="AM2247" s="17">
        <f t="shared" ca="1" si="615"/>
        <v>175</v>
      </c>
      <c r="AN2247" s="18" t="str">
        <f>IFERROR(VLOOKUP(R2247*1,'[1]Ordenes de Servicio'!G:K,5,0),"No Cruza")</f>
        <v>No Cruza</v>
      </c>
      <c r="AO2247" s="17">
        <f t="shared" ca="1" si="616"/>
        <v>11</v>
      </c>
      <c r="AP2247" s="17">
        <f t="shared" si="617"/>
        <v>23</v>
      </c>
      <c r="AQ2247" s="17">
        <f t="shared" si="618"/>
        <v>5</v>
      </c>
      <c r="AR2247" s="17">
        <f t="shared" si="619"/>
        <v>2020</v>
      </c>
      <c r="AS2247" s="17">
        <f t="shared" ca="1" si="620"/>
        <v>186</v>
      </c>
      <c r="AT2247" s="17" t="str">
        <f t="shared" ca="1" si="623"/>
        <v>No</v>
      </c>
      <c r="AU2247" s="17">
        <f t="shared" si="621"/>
        <v>11</v>
      </c>
      <c r="AV2247" s="17" t="str">
        <f>+VLOOKUP(B2247,[1]Cruces!S:T,2,0)</f>
        <v>7. Ejecución en Campo OS BT</v>
      </c>
    </row>
    <row r="2248" spans="1:48" hidden="1" x14ac:dyDescent="0.25">
      <c r="A2248" s="17" t="s">
        <v>4160</v>
      </c>
      <c r="B2248" s="17" t="s">
        <v>68</v>
      </c>
      <c r="C2248" s="17">
        <v>0</v>
      </c>
      <c r="D2248" s="17">
        <v>0</v>
      </c>
      <c r="E2248" s="17" t="s">
        <v>55</v>
      </c>
      <c r="F2248" s="17" t="s">
        <v>232</v>
      </c>
      <c r="G2248" s="17" t="s">
        <v>4161</v>
      </c>
      <c r="H2248" s="17">
        <v>0</v>
      </c>
      <c r="I2248" s="17" t="s">
        <v>116</v>
      </c>
      <c r="J2248" s="17" t="s">
        <v>59</v>
      </c>
      <c r="K2248" s="17" t="s">
        <v>4162</v>
      </c>
      <c r="L2248" s="17" t="s">
        <v>111</v>
      </c>
      <c r="M2248" s="17" t="s">
        <v>112</v>
      </c>
      <c r="N2248" s="17" t="s">
        <v>75</v>
      </c>
      <c r="O2248" s="17">
        <v>20180305</v>
      </c>
      <c r="P2248" s="17">
        <v>20180430</v>
      </c>
      <c r="Q2248" s="17">
        <v>9520</v>
      </c>
      <c r="R2248" s="17">
        <v>25292330</v>
      </c>
      <c r="S2248" s="17" t="s">
        <v>76</v>
      </c>
      <c r="T2248" s="17" t="s">
        <v>63</v>
      </c>
      <c r="U2248" s="17" t="s">
        <v>91</v>
      </c>
      <c r="V2248" s="17">
        <f t="shared" si="622"/>
        <v>112.5</v>
      </c>
      <c r="W2248" s="17">
        <v>112500</v>
      </c>
      <c r="X2248" s="17" t="s">
        <v>64</v>
      </c>
      <c r="Y2248" s="17" t="s">
        <v>150</v>
      </c>
      <c r="Z2248" s="17">
        <v>20180904</v>
      </c>
      <c r="AA2248" s="17" t="s">
        <v>101</v>
      </c>
      <c r="AB2248" s="17">
        <v>1</v>
      </c>
      <c r="AC2248" s="17" t="str">
        <f>IFERROR(VLOOKUP(A2248,[1]Cruces!AJ:AK,2,0),VLOOKUP(CONCATENATE(X2248,AA2248),[1]Cruces!G:H,2,0))</f>
        <v>Solicitud de Obra</v>
      </c>
      <c r="AD2248" s="17">
        <f t="shared" si="608"/>
        <v>5</v>
      </c>
      <c r="AE2248" s="17">
        <f t="shared" si="609"/>
        <v>3</v>
      </c>
      <c r="AF2248" s="17">
        <f t="shared" si="610"/>
        <v>2018</v>
      </c>
      <c r="AG2248" s="17" t="str">
        <f>IFERROR(VLOOKUP(MID(A2248,2,4)*1,[1]Cruces!K:L,2,0),"Verificar")</f>
        <v>Atlántico Sur</v>
      </c>
      <c r="AH2248" s="17">
        <f t="shared" ca="1" si="611"/>
        <v>996</v>
      </c>
      <c r="AI2248" s="17" t="str">
        <f>IFERROR(VLOOKUP(U2248,[1]Cruces!$O$1:$P$6,2,0),"Sin Orden")</f>
        <v>Resuelta</v>
      </c>
      <c r="AJ2248" s="17">
        <f t="shared" si="612"/>
        <v>4</v>
      </c>
      <c r="AK2248" s="17">
        <f t="shared" si="613"/>
        <v>9</v>
      </c>
      <c r="AL2248" s="17">
        <f t="shared" si="614"/>
        <v>2018</v>
      </c>
      <c r="AM2248" s="17">
        <f t="shared" ca="1" si="615"/>
        <v>813</v>
      </c>
      <c r="AN2248" s="18">
        <f>IFERROR(VLOOKUP(R2248*1,'[1]Ordenes de Servicio'!G:K,5,0),"No Cruza")</f>
        <v>43293</v>
      </c>
      <c r="AO2248" s="17">
        <f t="shared" ca="1" si="616"/>
        <v>183</v>
      </c>
      <c r="AP2248" s="17">
        <f t="shared" si="617"/>
        <v>30</v>
      </c>
      <c r="AQ2248" s="17">
        <f t="shared" si="618"/>
        <v>4</v>
      </c>
      <c r="AR2248" s="17">
        <f t="shared" si="619"/>
        <v>2018</v>
      </c>
      <c r="AS2248" s="17">
        <f t="shared" ca="1" si="620"/>
        <v>940</v>
      </c>
      <c r="AT2248" s="17" t="str">
        <f t="shared" ca="1" si="623"/>
        <v>Si</v>
      </c>
      <c r="AU2248" s="17">
        <f t="shared" si="621"/>
        <v>127</v>
      </c>
      <c r="AV2248" s="17" t="str">
        <f>+VLOOKUP(B2248,[1]Cruces!S:T,2,0)</f>
        <v>5. Consultoría / Adjudicación</v>
      </c>
    </row>
    <row r="2249" spans="1:48" hidden="1" x14ac:dyDescent="0.25">
      <c r="A2249" s="17" t="s">
        <v>4163</v>
      </c>
      <c r="B2249" s="17" t="s">
        <v>68</v>
      </c>
      <c r="C2249" s="17">
        <v>2236173</v>
      </c>
      <c r="D2249" s="17">
        <v>0</v>
      </c>
      <c r="E2249" s="17" t="s">
        <v>55</v>
      </c>
      <c r="F2249" s="17" t="s">
        <v>56</v>
      </c>
      <c r="G2249" s="17" t="s">
        <v>4164</v>
      </c>
      <c r="H2249" s="17">
        <v>3124487871</v>
      </c>
      <c r="I2249" s="17" t="s">
        <v>71</v>
      </c>
      <c r="J2249" s="17" t="s">
        <v>59</v>
      </c>
      <c r="K2249" s="17" t="s">
        <v>97</v>
      </c>
      <c r="L2249" s="17" t="s">
        <v>117</v>
      </c>
      <c r="M2249" s="17" t="s">
        <v>118</v>
      </c>
      <c r="N2249" s="17" t="s">
        <v>75</v>
      </c>
      <c r="O2249" s="17">
        <v>20190920</v>
      </c>
      <c r="P2249" s="17">
        <v>20200203</v>
      </c>
      <c r="Q2249" s="17">
        <v>1170</v>
      </c>
      <c r="R2249" s="17">
        <v>27282595</v>
      </c>
      <c r="S2249" s="17" t="s">
        <v>76</v>
      </c>
      <c r="T2249" s="17" t="s">
        <v>63</v>
      </c>
      <c r="U2249" s="17" t="s">
        <v>88</v>
      </c>
      <c r="V2249" s="17">
        <f t="shared" si="622"/>
        <v>75</v>
      </c>
      <c r="W2249" s="17">
        <v>75000</v>
      </c>
      <c r="X2249" s="17" t="s">
        <v>89</v>
      </c>
      <c r="Y2249" s="17" t="s">
        <v>105</v>
      </c>
      <c r="Z2249" s="17">
        <v>20200428</v>
      </c>
      <c r="AA2249" s="17" t="s">
        <v>78</v>
      </c>
      <c r="AB2249" s="17">
        <v>1</v>
      </c>
      <c r="AC2249" s="17" t="str">
        <f>IFERROR(VLOOKUP(A2249,[1]Cruces!AJ:AK,2,0),VLOOKUP(CONCATENATE(X2249,AA2249),[1]Cruces!G:H,2,0))</f>
        <v>Solicitud de Obra</v>
      </c>
      <c r="AD2249" s="17">
        <f t="shared" si="608"/>
        <v>20</v>
      </c>
      <c r="AE2249" s="17">
        <f t="shared" si="609"/>
        <v>9</v>
      </c>
      <c r="AF2249" s="17">
        <f t="shared" si="610"/>
        <v>2019</v>
      </c>
      <c r="AG2249" s="17" t="str">
        <f>IFERROR(VLOOKUP(MID(A2249,2,4)*1,[1]Cruces!K:L,2,0),"Verificar")</f>
        <v>Atlántico Norte</v>
      </c>
      <c r="AH2249" s="17">
        <f t="shared" ca="1" si="611"/>
        <v>432</v>
      </c>
      <c r="AI2249" s="17" t="str">
        <f>IFERROR(VLOOKUP(U2249,[1]Cruces!$O$1:$P$6,2,0),"Sin Orden")</f>
        <v>Resuelta</v>
      </c>
      <c r="AJ2249" s="17">
        <f t="shared" si="612"/>
        <v>28</v>
      </c>
      <c r="AK2249" s="17">
        <f t="shared" si="613"/>
        <v>4</v>
      </c>
      <c r="AL2249" s="17">
        <f t="shared" si="614"/>
        <v>2020</v>
      </c>
      <c r="AM2249" s="17">
        <f t="shared" ca="1" si="615"/>
        <v>211</v>
      </c>
      <c r="AN2249" s="18" t="str">
        <f>IFERROR(VLOOKUP(R2249*1,'[1]Ordenes de Servicio'!G:K,5,0),"No Cruza")</f>
        <v>No Cruza</v>
      </c>
      <c r="AO2249" s="17">
        <f t="shared" ca="1" si="616"/>
        <v>221</v>
      </c>
      <c r="AP2249" s="17">
        <f t="shared" si="617"/>
        <v>3</v>
      </c>
      <c r="AQ2249" s="17">
        <f t="shared" si="618"/>
        <v>2</v>
      </c>
      <c r="AR2249" s="17">
        <f t="shared" si="619"/>
        <v>2020</v>
      </c>
      <c r="AS2249" s="17">
        <f t="shared" ca="1" si="620"/>
        <v>296</v>
      </c>
      <c r="AT2249" s="17" t="str">
        <f t="shared" ca="1" si="623"/>
        <v>No</v>
      </c>
      <c r="AU2249" s="17">
        <f t="shared" si="621"/>
        <v>85</v>
      </c>
      <c r="AV2249" s="17" t="str">
        <f>+VLOOKUP(B2249,[1]Cruces!S:T,2,0)</f>
        <v>5. Consultoría / Adjudicación</v>
      </c>
    </row>
    <row r="2250" spans="1:48" hidden="1" x14ac:dyDescent="0.25">
      <c r="A2250" s="17" t="s">
        <v>4165</v>
      </c>
      <c r="B2250" s="17" t="s">
        <v>54</v>
      </c>
      <c r="C2250" s="17">
        <v>0</v>
      </c>
      <c r="D2250" s="17">
        <v>0</v>
      </c>
      <c r="E2250" s="17" t="s">
        <v>55</v>
      </c>
      <c r="F2250" s="17" t="s">
        <v>126</v>
      </c>
      <c r="G2250" s="17" t="s">
        <v>4166</v>
      </c>
      <c r="H2250" s="17">
        <v>0</v>
      </c>
      <c r="I2250" s="17" t="s">
        <v>71</v>
      </c>
      <c r="J2250" s="17" t="s">
        <v>59</v>
      </c>
      <c r="K2250" s="17" t="s">
        <v>4167</v>
      </c>
      <c r="L2250" s="17" t="s">
        <v>129</v>
      </c>
      <c r="M2250" s="17" t="s">
        <v>130</v>
      </c>
      <c r="N2250" s="17" t="s">
        <v>62</v>
      </c>
      <c r="O2250" s="17">
        <v>20201020</v>
      </c>
      <c r="P2250" s="17">
        <v>20201029</v>
      </c>
      <c r="Q2250" s="17">
        <v>3340</v>
      </c>
      <c r="R2250" s="17">
        <v>28245988</v>
      </c>
      <c r="S2250" s="17" t="s">
        <v>100</v>
      </c>
      <c r="T2250" s="17" t="s">
        <v>63</v>
      </c>
      <c r="U2250" s="17" t="s">
        <v>91</v>
      </c>
      <c r="V2250" s="17">
        <f t="shared" si="622"/>
        <v>50</v>
      </c>
      <c r="W2250" s="17">
        <v>50000</v>
      </c>
      <c r="X2250" s="17" t="s">
        <v>64</v>
      </c>
      <c r="Y2250" s="17" t="s">
        <v>65</v>
      </c>
      <c r="Z2250" s="17">
        <v>20201029</v>
      </c>
      <c r="AA2250" s="17" t="s">
        <v>78</v>
      </c>
      <c r="AB2250" s="17">
        <v>1</v>
      </c>
      <c r="AC2250" s="17" t="str">
        <f>IFERROR(VLOOKUP(A2250,[1]Cruces!AJ:AK,2,0),VLOOKUP(CONCATENATE(X2250,AA2250),[1]Cruces!G:H,2,0))</f>
        <v>Solicitud de Obra</v>
      </c>
      <c r="AD2250" s="17">
        <f t="shared" si="608"/>
        <v>20</v>
      </c>
      <c r="AE2250" s="17">
        <f t="shared" si="609"/>
        <v>10</v>
      </c>
      <c r="AF2250" s="17">
        <f t="shared" si="610"/>
        <v>2020</v>
      </c>
      <c r="AG2250" s="17" t="str">
        <f>IFERROR(VLOOKUP(MID(A2250,2,4)*1,[1]Cruces!K:L,2,0),"Verificar")</f>
        <v>Guajira</v>
      </c>
      <c r="AH2250" s="17">
        <f t="shared" ca="1" si="611"/>
        <v>36</v>
      </c>
      <c r="AI2250" s="17" t="str">
        <f>IFERROR(VLOOKUP(U2250,[1]Cruces!$O$1:$P$6,2,0),"Sin Orden")</f>
        <v>Resuelta</v>
      </c>
      <c r="AJ2250" s="17">
        <f t="shared" si="612"/>
        <v>29</v>
      </c>
      <c r="AK2250" s="17">
        <f t="shared" si="613"/>
        <v>10</v>
      </c>
      <c r="AL2250" s="17">
        <f t="shared" si="614"/>
        <v>2020</v>
      </c>
      <c r="AM2250" s="17">
        <f t="shared" ca="1" si="615"/>
        <v>27</v>
      </c>
      <c r="AN2250" s="18" t="str">
        <f>IFERROR(VLOOKUP(R2250*1,'[1]Ordenes de Servicio'!G:K,5,0),"No Cruza")</f>
        <v>No Cruza</v>
      </c>
      <c r="AO2250" s="17">
        <f t="shared" ca="1" si="616"/>
        <v>9</v>
      </c>
      <c r="AP2250" s="17">
        <f t="shared" si="617"/>
        <v>29</v>
      </c>
      <c r="AQ2250" s="17">
        <f t="shared" si="618"/>
        <v>10</v>
      </c>
      <c r="AR2250" s="17">
        <f t="shared" si="619"/>
        <v>2020</v>
      </c>
      <c r="AS2250" s="17">
        <f t="shared" ca="1" si="620"/>
        <v>27</v>
      </c>
      <c r="AT2250" s="17" t="str">
        <f t="shared" ca="1" si="623"/>
        <v>No</v>
      </c>
      <c r="AU2250" s="17">
        <f t="shared" si="621"/>
        <v>0</v>
      </c>
      <c r="AV2250" s="17" t="str">
        <f>+VLOOKUP(B2250,[1]Cruces!S:T,2,0)</f>
        <v>4. Presupuesto de Obra</v>
      </c>
    </row>
    <row r="2251" spans="1:48" hidden="1" x14ac:dyDescent="0.25">
      <c r="A2251" s="17" t="s">
        <v>9176</v>
      </c>
      <c r="B2251" s="17" t="s">
        <v>569</v>
      </c>
      <c r="C2251" s="17">
        <v>0</v>
      </c>
      <c r="D2251" s="17">
        <v>0</v>
      </c>
      <c r="E2251" s="17" t="s">
        <v>55</v>
      </c>
      <c r="F2251" s="17" t="s">
        <v>7098</v>
      </c>
      <c r="G2251" s="17" t="s">
        <v>9177</v>
      </c>
      <c r="H2251" s="17" t="s">
        <v>9178</v>
      </c>
      <c r="I2251" s="17" t="s">
        <v>71</v>
      </c>
      <c r="J2251" s="17" t="s">
        <v>59</v>
      </c>
      <c r="K2251" s="17" t="s">
        <v>9179</v>
      </c>
      <c r="L2251" s="17" t="s">
        <v>8422</v>
      </c>
      <c r="M2251" s="17" t="s">
        <v>8423</v>
      </c>
      <c r="N2251" s="17" t="s">
        <v>572</v>
      </c>
      <c r="O2251" s="17">
        <v>20200922</v>
      </c>
      <c r="P2251" s="17">
        <v>20200922</v>
      </c>
      <c r="Q2251" s="17">
        <v>9510</v>
      </c>
      <c r="R2251" s="17">
        <v>0</v>
      </c>
      <c r="S2251" s="17"/>
      <c r="T2251" s="17" t="s">
        <v>63</v>
      </c>
      <c r="U2251" s="17"/>
      <c r="V2251" s="17">
        <f t="shared" si="622"/>
        <v>3</v>
      </c>
      <c r="W2251" s="17">
        <v>3000</v>
      </c>
      <c r="X2251" s="17" t="s">
        <v>7065</v>
      </c>
      <c r="Y2251" s="17" t="s">
        <v>150</v>
      </c>
      <c r="Z2251" s="17">
        <v>20200922</v>
      </c>
      <c r="AA2251" s="17" t="s">
        <v>1947</v>
      </c>
      <c r="AB2251" s="17">
        <v>1</v>
      </c>
      <c r="AC2251" s="17" t="str">
        <f>IFERROR(VLOOKUP(A2251,[1]Cruces!AJ:AK,2,0),VLOOKUP(CONCATENATE(X2251,AA2251),[1]Cruces!G:H,2,0))</f>
        <v>Solicitud por BT</v>
      </c>
      <c r="AD2251" s="17">
        <f t="shared" si="608"/>
        <v>22</v>
      </c>
      <c r="AE2251" s="17">
        <f t="shared" si="609"/>
        <v>9</v>
      </c>
      <c r="AF2251" s="17">
        <f t="shared" si="610"/>
        <v>2020</v>
      </c>
      <c r="AG2251" s="17" t="str">
        <f>IFERROR(VLOOKUP(MID(A2251,2,4)*1,[1]Cruces!K:L,2,0),"Verificar")</f>
        <v>Atlántico Norte</v>
      </c>
      <c r="AH2251" s="17">
        <f t="shared" ca="1" si="611"/>
        <v>64</v>
      </c>
      <c r="AI2251" s="17" t="str">
        <f>IFERROR(VLOOKUP(U2251,[1]Cruces!$O$1:$P$6,2,0),"Sin Orden")</f>
        <v>Sin Orden</v>
      </c>
      <c r="AJ2251" s="17">
        <f t="shared" si="612"/>
        <v>22</v>
      </c>
      <c r="AK2251" s="17">
        <f t="shared" si="613"/>
        <v>9</v>
      </c>
      <c r="AL2251" s="17">
        <f t="shared" si="614"/>
        <v>2020</v>
      </c>
      <c r="AM2251" s="17">
        <f t="shared" ca="1" si="615"/>
        <v>64</v>
      </c>
      <c r="AN2251" s="18" t="str">
        <f>IFERROR(VLOOKUP(R2251*1,'[1]Ordenes de Servicio'!G:K,5,0),"No Cruza")</f>
        <v>No Cruza</v>
      </c>
      <c r="AO2251" s="17">
        <f t="shared" ca="1" si="616"/>
        <v>64</v>
      </c>
      <c r="AP2251" s="17">
        <f t="shared" si="617"/>
        <v>22</v>
      </c>
      <c r="AQ2251" s="17">
        <f t="shared" si="618"/>
        <v>9</v>
      </c>
      <c r="AR2251" s="17">
        <f t="shared" si="619"/>
        <v>2020</v>
      </c>
      <c r="AS2251" s="17">
        <f t="shared" ca="1" si="620"/>
        <v>64</v>
      </c>
      <c r="AT2251" s="17" t="str">
        <f t="shared" ca="1" si="623"/>
        <v>No</v>
      </c>
      <c r="AU2251" s="17">
        <f t="shared" si="621"/>
        <v>0</v>
      </c>
      <c r="AV2251" s="17" t="str">
        <f>+VLOOKUP(B2251,[1]Cruces!S:T,2,0)</f>
        <v>1. Solicitud</v>
      </c>
    </row>
    <row r="2252" spans="1:48" hidden="1" x14ac:dyDescent="0.25">
      <c r="A2252" s="17" t="s">
        <v>9180</v>
      </c>
      <c r="B2252" s="17" t="s">
        <v>6595</v>
      </c>
      <c r="C2252" s="17">
        <v>0</v>
      </c>
      <c r="D2252" s="17">
        <v>0</v>
      </c>
      <c r="E2252" s="17" t="s">
        <v>55</v>
      </c>
      <c r="F2252" s="17" t="s">
        <v>6228</v>
      </c>
      <c r="G2252" s="17" t="s">
        <v>9181</v>
      </c>
      <c r="H2252" s="17">
        <v>3204589762</v>
      </c>
      <c r="I2252" s="17" t="s">
        <v>71</v>
      </c>
      <c r="J2252" s="17" t="s">
        <v>59</v>
      </c>
      <c r="K2252" s="17" t="s">
        <v>97</v>
      </c>
      <c r="L2252" s="17" t="s">
        <v>7152</v>
      </c>
      <c r="M2252" s="17" t="s">
        <v>7153</v>
      </c>
      <c r="N2252" s="17" t="s">
        <v>6600</v>
      </c>
      <c r="O2252" s="17">
        <v>20200731</v>
      </c>
      <c r="P2252" s="17">
        <v>20200810</v>
      </c>
      <c r="Q2252" s="17">
        <v>1210</v>
      </c>
      <c r="R2252" s="17">
        <v>27912132</v>
      </c>
      <c r="S2252" s="17" t="s">
        <v>6601</v>
      </c>
      <c r="T2252" s="17" t="s">
        <v>63</v>
      </c>
      <c r="U2252" s="17" t="s">
        <v>91</v>
      </c>
      <c r="V2252" s="17">
        <f t="shared" si="622"/>
        <v>3</v>
      </c>
      <c r="W2252" s="17">
        <v>3000</v>
      </c>
      <c r="X2252" s="17" t="s">
        <v>7065</v>
      </c>
      <c r="Y2252" s="17" t="s">
        <v>6595</v>
      </c>
      <c r="Z2252" s="17">
        <v>20200810</v>
      </c>
      <c r="AA2252" s="17" t="s">
        <v>1947</v>
      </c>
      <c r="AB2252" s="17">
        <v>1</v>
      </c>
      <c r="AC2252" s="17" t="str">
        <f>IFERROR(VLOOKUP(A2252,[1]Cruces!AJ:AK,2,0),VLOOKUP(CONCATENATE(X2252,AA2252),[1]Cruces!G:H,2,0))</f>
        <v>Solicitud por BT</v>
      </c>
      <c r="AD2252" s="17">
        <f t="shared" si="608"/>
        <v>31</v>
      </c>
      <c r="AE2252" s="17">
        <f t="shared" si="609"/>
        <v>7</v>
      </c>
      <c r="AF2252" s="17">
        <f t="shared" si="610"/>
        <v>2020</v>
      </c>
      <c r="AG2252" s="17" t="str">
        <f>IFERROR(VLOOKUP(MID(A2252,2,4)*1,[1]Cruces!K:L,2,0),"Verificar")</f>
        <v>Atlántico Sur</v>
      </c>
      <c r="AH2252" s="17">
        <f t="shared" ca="1" si="611"/>
        <v>117</v>
      </c>
      <c r="AI2252" s="17" t="str">
        <f>IFERROR(VLOOKUP(U2252,[1]Cruces!$O$1:$P$6,2,0),"Sin Orden")</f>
        <v>Resuelta</v>
      </c>
      <c r="AJ2252" s="17">
        <f t="shared" si="612"/>
        <v>10</v>
      </c>
      <c r="AK2252" s="17">
        <f t="shared" si="613"/>
        <v>8</v>
      </c>
      <c r="AL2252" s="17">
        <f t="shared" si="614"/>
        <v>2020</v>
      </c>
      <c r="AM2252" s="17">
        <f t="shared" ca="1" si="615"/>
        <v>107</v>
      </c>
      <c r="AN2252" s="18" t="str">
        <f>IFERROR(VLOOKUP(R2252*1,'[1]Ordenes de Servicio'!G:K,5,0),"No Cruza")</f>
        <v>No Cruza</v>
      </c>
      <c r="AO2252" s="17">
        <f t="shared" ca="1" si="616"/>
        <v>10</v>
      </c>
      <c r="AP2252" s="17">
        <f t="shared" si="617"/>
        <v>10</v>
      </c>
      <c r="AQ2252" s="17">
        <f t="shared" si="618"/>
        <v>8</v>
      </c>
      <c r="AR2252" s="17">
        <f t="shared" si="619"/>
        <v>2020</v>
      </c>
      <c r="AS2252" s="17">
        <f t="shared" ca="1" si="620"/>
        <v>107</v>
      </c>
      <c r="AT2252" s="17" t="str">
        <f t="shared" ca="1" si="623"/>
        <v>No</v>
      </c>
      <c r="AU2252" s="17">
        <f t="shared" si="621"/>
        <v>0</v>
      </c>
      <c r="AV2252" s="17" t="str">
        <f>+VLOOKUP(B2252,[1]Cruces!S:T,2,0)</f>
        <v>7. Ejecución en Campo OS BT</v>
      </c>
    </row>
    <row r="2253" spans="1:48" hidden="1" x14ac:dyDescent="0.25">
      <c r="A2253" s="17" t="s">
        <v>4168</v>
      </c>
      <c r="B2253" s="17" t="s">
        <v>68</v>
      </c>
      <c r="C2253" s="17">
        <v>0</v>
      </c>
      <c r="D2253" s="17">
        <v>0</v>
      </c>
      <c r="E2253" s="17" t="s">
        <v>55</v>
      </c>
      <c r="F2253" s="17" t="s">
        <v>107</v>
      </c>
      <c r="G2253" s="17" t="s">
        <v>4169</v>
      </c>
      <c r="H2253" s="17">
        <v>0</v>
      </c>
      <c r="I2253" s="17" t="s">
        <v>116</v>
      </c>
      <c r="J2253" s="17" t="s">
        <v>59</v>
      </c>
      <c r="K2253" s="17" t="s">
        <v>97</v>
      </c>
      <c r="L2253" s="17" t="s">
        <v>145</v>
      </c>
      <c r="M2253" s="17" t="s">
        <v>146</v>
      </c>
      <c r="N2253" s="17" t="s">
        <v>75</v>
      </c>
      <c r="O2253" s="17">
        <v>20190724</v>
      </c>
      <c r="P2253" s="17">
        <v>20190806</v>
      </c>
      <c r="Q2253" s="17">
        <v>1220</v>
      </c>
      <c r="R2253" s="17">
        <v>27057524</v>
      </c>
      <c r="S2253" s="17" t="s">
        <v>76</v>
      </c>
      <c r="T2253" s="17" t="s">
        <v>63</v>
      </c>
      <c r="U2253" s="17" t="s">
        <v>91</v>
      </c>
      <c r="V2253" s="17">
        <f t="shared" si="622"/>
        <v>30</v>
      </c>
      <c r="W2253" s="17">
        <v>30000</v>
      </c>
      <c r="X2253" s="17" t="s">
        <v>64</v>
      </c>
      <c r="Y2253" s="17" t="s">
        <v>150</v>
      </c>
      <c r="Z2253" s="17">
        <v>20200312</v>
      </c>
      <c r="AA2253" s="17" t="s">
        <v>78</v>
      </c>
      <c r="AB2253" s="17">
        <v>1</v>
      </c>
      <c r="AC2253" s="17" t="str">
        <f>IFERROR(VLOOKUP(A2253,[1]Cruces!AJ:AK,2,0),VLOOKUP(CONCATENATE(X2253,AA2253),[1]Cruces!G:H,2,0))</f>
        <v>Solicitud de Obra</v>
      </c>
      <c r="AD2253" s="17">
        <f t="shared" si="608"/>
        <v>24</v>
      </c>
      <c r="AE2253" s="17">
        <f t="shared" si="609"/>
        <v>7</v>
      </c>
      <c r="AF2253" s="17">
        <f t="shared" si="610"/>
        <v>2019</v>
      </c>
      <c r="AG2253" s="17" t="str">
        <f>IFERROR(VLOOKUP(MID(A2253,2,4)*1,[1]Cruces!K:L,2,0),"Verificar")</f>
        <v>Atlántico Sur</v>
      </c>
      <c r="AH2253" s="17">
        <f t="shared" ca="1" si="611"/>
        <v>490</v>
      </c>
      <c r="AI2253" s="17" t="str">
        <f>IFERROR(VLOOKUP(U2253,[1]Cruces!$O$1:$P$6,2,0),"Sin Orden")</f>
        <v>Resuelta</v>
      </c>
      <c r="AJ2253" s="17">
        <f t="shared" si="612"/>
        <v>12</v>
      </c>
      <c r="AK2253" s="17">
        <f t="shared" si="613"/>
        <v>3</v>
      </c>
      <c r="AL2253" s="17">
        <f t="shared" si="614"/>
        <v>2020</v>
      </c>
      <c r="AM2253" s="17">
        <f t="shared" ca="1" si="615"/>
        <v>258</v>
      </c>
      <c r="AN2253" s="18">
        <f>IFERROR(VLOOKUP(R2253*1,'[1]Ordenes de Servicio'!G:K,5,0),"No Cruza")</f>
        <v>43833</v>
      </c>
      <c r="AO2253" s="17">
        <f t="shared" ca="1" si="616"/>
        <v>232</v>
      </c>
      <c r="AP2253" s="17">
        <f t="shared" si="617"/>
        <v>6</v>
      </c>
      <c r="AQ2253" s="17">
        <f t="shared" si="618"/>
        <v>8</v>
      </c>
      <c r="AR2253" s="17">
        <f t="shared" si="619"/>
        <v>2019</v>
      </c>
      <c r="AS2253" s="17">
        <f t="shared" ca="1" si="620"/>
        <v>477</v>
      </c>
      <c r="AT2253" s="17" t="str">
        <f t="shared" ca="1" si="623"/>
        <v>Si</v>
      </c>
      <c r="AU2253" s="17">
        <f t="shared" si="621"/>
        <v>219</v>
      </c>
      <c r="AV2253" s="17" t="str">
        <f>+VLOOKUP(B2253,[1]Cruces!S:T,2,0)</f>
        <v>5. Consultoría / Adjudicación</v>
      </c>
    </row>
    <row r="2254" spans="1:48" hidden="1" x14ac:dyDescent="0.25">
      <c r="A2254" s="17" t="s">
        <v>4170</v>
      </c>
      <c r="B2254" s="17" t="s">
        <v>68</v>
      </c>
      <c r="C2254" s="17">
        <v>0</v>
      </c>
      <c r="D2254" s="17">
        <v>0</v>
      </c>
      <c r="E2254" s="17" t="s">
        <v>55</v>
      </c>
      <c r="F2254" s="17" t="s">
        <v>81</v>
      </c>
      <c r="G2254" s="17" t="s">
        <v>4171</v>
      </c>
      <c r="H2254" s="17">
        <v>3116646091</v>
      </c>
      <c r="I2254" s="17" t="s">
        <v>116</v>
      </c>
      <c r="J2254" s="17" t="s">
        <v>59</v>
      </c>
      <c r="K2254" s="17" t="s">
        <v>4172</v>
      </c>
      <c r="L2254" s="17" t="s">
        <v>85</v>
      </c>
      <c r="M2254" s="17" t="s">
        <v>86</v>
      </c>
      <c r="N2254" s="17" t="s">
        <v>75</v>
      </c>
      <c r="O2254" s="17">
        <v>20200625</v>
      </c>
      <c r="P2254" s="17">
        <v>20200721</v>
      </c>
      <c r="Q2254" s="17">
        <v>3410</v>
      </c>
      <c r="R2254" s="17">
        <v>27973111</v>
      </c>
      <c r="S2254" s="17" t="s">
        <v>76</v>
      </c>
      <c r="T2254" s="17" t="s">
        <v>63</v>
      </c>
      <c r="U2254" s="17" t="s">
        <v>88</v>
      </c>
      <c r="V2254" s="17">
        <f t="shared" si="622"/>
        <v>75</v>
      </c>
      <c r="W2254" s="17">
        <v>75000</v>
      </c>
      <c r="X2254" s="17" t="s">
        <v>64</v>
      </c>
      <c r="Y2254" s="17" t="s">
        <v>136</v>
      </c>
      <c r="Z2254" s="17">
        <v>20200723</v>
      </c>
      <c r="AA2254" s="17" t="s">
        <v>78</v>
      </c>
      <c r="AB2254" s="17">
        <v>1</v>
      </c>
      <c r="AC2254" s="17" t="str">
        <f>IFERROR(VLOOKUP(A2254,[1]Cruces!AJ:AK,2,0),VLOOKUP(CONCATENATE(X2254,AA2254),[1]Cruces!G:H,2,0))</f>
        <v>Solicitud de Obra</v>
      </c>
      <c r="AD2254" s="17">
        <f t="shared" si="608"/>
        <v>25</v>
      </c>
      <c r="AE2254" s="17">
        <f t="shared" si="609"/>
        <v>6</v>
      </c>
      <c r="AF2254" s="17">
        <f t="shared" si="610"/>
        <v>2020</v>
      </c>
      <c r="AG2254" s="17" t="str">
        <f>IFERROR(VLOOKUP(MID(A2254,2,4)*1,[1]Cruces!K:L,2,0),"Verificar")</f>
        <v>Magdalena</v>
      </c>
      <c r="AH2254" s="17">
        <f t="shared" ca="1" si="611"/>
        <v>153</v>
      </c>
      <c r="AI2254" s="17" t="str">
        <f>IFERROR(VLOOKUP(U2254,[1]Cruces!$O$1:$P$6,2,0),"Sin Orden")</f>
        <v>Resuelta</v>
      </c>
      <c r="AJ2254" s="17">
        <f t="shared" si="612"/>
        <v>23</v>
      </c>
      <c r="AK2254" s="17">
        <f t="shared" si="613"/>
        <v>7</v>
      </c>
      <c r="AL2254" s="17">
        <f t="shared" si="614"/>
        <v>2020</v>
      </c>
      <c r="AM2254" s="17">
        <f t="shared" ca="1" si="615"/>
        <v>125</v>
      </c>
      <c r="AN2254" s="18">
        <f>IFERROR(VLOOKUP(R2254*1,'[1]Ordenes de Servicio'!G:K,5,0),"No Cruza")</f>
        <v>44055</v>
      </c>
      <c r="AO2254" s="17">
        <f t="shared" ca="1" si="616"/>
        <v>28</v>
      </c>
      <c r="AP2254" s="17">
        <f t="shared" si="617"/>
        <v>21</v>
      </c>
      <c r="AQ2254" s="17">
        <f t="shared" si="618"/>
        <v>7</v>
      </c>
      <c r="AR2254" s="17">
        <f t="shared" si="619"/>
        <v>2020</v>
      </c>
      <c r="AS2254" s="17">
        <f t="shared" ca="1" si="620"/>
        <v>127</v>
      </c>
      <c r="AT2254" s="17" t="str">
        <f t="shared" ca="1" si="623"/>
        <v>No</v>
      </c>
      <c r="AU2254" s="17">
        <f t="shared" si="621"/>
        <v>2</v>
      </c>
      <c r="AV2254" s="17" t="str">
        <f>+VLOOKUP(B2254,[1]Cruces!S:T,2,0)</f>
        <v>5. Consultoría / Adjudicación</v>
      </c>
    </row>
    <row r="2255" spans="1:48" hidden="1" x14ac:dyDescent="0.25">
      <c r="A2255" s="17" t="s">
        <v>4173</v>
      </c>
      <c r="B2255" s="17" t="s">
        <v>54</v>
      </c>
      <c r="C2255" s="17">
        <v>0</v>
      </c>
      <c r="D2255" s="17">
        <v>0</v>
      </c>
      <c r="E2255" s="17" t="s">
        <v>55</v>
      </c>
      <c r="F2255" s="17" t="s">
        <v>126</v>
      </c>
      <c r="G2255" s="17" t="s">
        <v>4174</v>
      </c>
      <c r="H2255" s="17">
        <v>0</v>
      </c>
      <c r="I2255" s="17" t="s">
        <v>116</v>
      </c>
      <c r="J2255" s="17" t="s">
        <v>59</v>
      </c>
      <c r="K2255" s="17" t="s">
        <v>97</v>
      </c>
      <c r="L2255" s="17" t="s">
        <v>129</v>
      </c>
      <c r="M2255" s="17" t="s">
        <v>130</v>
      </c>
      <c r="N2255" s="17" t="s">
        <v>62</v>
      </c>
      <c r="O2255" s="17">
        <v>20200904</v>
      </c>
      <c r="P2255" s="17">
        <v>20201104</v>
      </c>
      <c r="Q2255" s="17">
        <v>9330</v>
      </c>
      <c r="R2255" s="17">
        <v>28105884</v>
      </c>
      <c r="S2255" s="17" t="s">
        <v>100</v>
      </c>
      <c r="T2255" s="17" t="s">
        <v>63</v>
      </c>
      <c r="U2255" s="17" t="s">
        <v>91</v>
      </c>
      <c r="V2255" s="17">
        <f t="shared" si="622"/>
        <v>15</v>
      </c>
      <c r="W2255" s="17">
        <v>15000</v>
      </c>
      <c r="X2255" s="17" t="s">
        <v>64</v>
      </c>
      <c r="Y2255" s="17" t="s">
        <v>65</v>
      </c>
      <c r="Z2255" s="17">
        <v>20201104</v>
      </c>
      <c r="AA2255" s="17" t="s">
        <v>78</v>
      </c>
      <c r="AB2255" s="17">
        <v>1</v>
      </c>
      <c r="AC2255" s="17" t="str">
        <f>IFERROR(VLOOKUP(A2255,[1]Cruces!AJ:AK,2,0),VLOOKUP(CONCATENATE(X2255,AA2255),[1]Cruces!G:H,2,0))</f>
        <v>Solicitud de Obra</v>
      </c>
      <c r="AD2255" s="17">
        <f t="shared" si="608"/>
        <v>4</v>
      </c>
      <c r="AE2255" s="17">
        <f t="shared" si="609"/>
        <v>9</v>
      </c>
      <c r="AF2255" s="17">
        <f t="shared" si="610"/>
        <v>2020</v>
      </c>
      <c r="AG2255" s="17" t="str">
        <f>IFERROR(VLOOKUP(MID(A2255,2,4)*1,[1]Cruces!K:L,2,0),"Verificar")</f>
        <v>Guajira</v>
      </c>
      <c r="AH2255" s="17">
        <f t="shared" ca="1" si="611"/>
        <v>82</v>
      </c>
      <c r="AI2255" s="17" t="str">
        <f>IFERROR(VLOOKUP(U2255,[1]Cruces!$O$1:$P$6,2,0),"Sin Orden")</f>
        <v>Resuelta</v>
      </c>
      <c r="AJ2255" s="17">
        <f t="shared" si="612"/>
        <v>4</v>
      </c>
      <c r="AK2255" s="17">
        <f t="shared" si="613"/>
        <v>11</v>
      </c>
      <c r="AL2255" s="17">
        <f t="shared" si="614"/>
        <v>2020</v>
      </c>
      <c r="AM2255" s="17">
        <f t="shared" ca="1" si="615"/>
        <v>21</v>
      </c>
      <c r="AN2255" s="18" t="str">
        <f>IFERROR(VLOOKUP(R2255*1,'[1]Ordenes de Servicio'!G:K,5,0),"No Cruza")</f>
        <v>No Cruza</v>
      </c>
      <c r="AO2255" s="17">
        <f t="shared" ca="1" si="616"/>
        <v>61</v>
      </c>
      <c r="AP2255" s="17">
        <f t="shared" si="617"/>
        <v>4</v>
      </c>
      <c r="AQ2255" s="17">
        <f t="shared" si="618"/>
        <v>11</v>
      </c>
      <c r="AR2255" s="17">
        <f t="shared" si="619"/>
        <v>2020</v>
      </c>
      <c r="AS2255" s="17">
        <f t="shared" ca="1" si="620"/>
        <v>21</v>
      </c>
      <c r="AT2255" s="17" t="str">
        <f t="shared" ca="1" si="623"/>
        <v>No</v>
      </c>
      <c r="AU2255" s="17">
        <f t="shared" si="621"/>
        <v>0</v>
      </c>
      <c r="AV2255" s="17" t="str">
        <f>+VLOOKUP(B2255,[1]Cruces!S:T,2,0)</f>
        <v>4. Presupuesto de Obra</v>
      </c>
    </row>
    <row r="2256" spans="1:48" hidden="1" x14ac:dyDescent="0.25">
      <c r="A2256" s="17" t="s">
        <v>4175</v>
      </c>
      <c r="B2256" s="17" t="s">
        <v>54</v>
      </c>
      <c r="C2256" s="17">
        <v>0</v>
      </c>
      <c r="D2256" s="17">
        <v>0</v>
      </c>
      <c r="E2256" s="17" t="s">
        <v>55</v>
      </c>
      <c r="F2256" s="17" t="s">
        <v>163</v>
      </c>
      <c r="G2256" s="17" t="s">
        <v>4176</v>
      </c>
      <c r="H2256" s="17">
        <v>3014638664</v>
      </c>
      <c r="I2256" s="17" t="s">
        <v>104</v>
      </c>
      <c r="J2256" s="17" t="s">
        <v>59</v>
      </c>
      <c r="K2256" s="17" t="s">
        <v>4177</v>
      </c>
      <c r="L2256" s="17" t="s">
        <v>111</v>
      </c>
      <c r="M2256" s="17" t="s">
        <v>112</v>
      </c>
      <c r="N2256" s="17" t="s">
        <v>62</v>
      </c>
      <c r="O2256" s="17">
        <v>20201015</v>
      </c>
      <c r="P2256" s="17">
        <v>20201023</v>
      </c>
      <c r="Q2256" s="17">
        <v>1110</v>
      </c>
      <c r="R2256" s="17">
        <v>28238393</v>
      </c>
      <c r="S2256" s="17" t="s">
        <v>100</v>
      </c>
      <c r="T2256" s="17" t="s">
        <v>63</v>
      </c>
      <c r="U2256" s="17" t="s">
        <v>91</v>
      </c>
      <c r="V2256" s="17">
        <f t="shared" si="622"/>
        <v>112.5</v>
      </c>
      <c r="W2256" s="17">
        <v>112500</v>
      </c>
      <c r="X2256" s="17" t="s">
        <v>64</v>
      </c>
      <c r="Y2256" s="17" t="s">
        <v>65</v>
      </c>
      <c r="Z2256" s="17">
        <v>20201023</v>
      </c>
      <c r="AA2256" s="17" t="s">
        <v>101</v>
      </c>
      <c r="AB2256" s="17">
        <v>1</v>
      </c>
      <c r="AC2256" s="17" t="str">
        <f>IFERROR(VLOOKUP(A2256,[1]Cruces!AJ:AK,2,0),VLOOKUP(CONCATENATE(X2256,AA2256),[1]Cruces!G:H,2,0))</f>
        <v>Solicitud de Obra</v>
      </c>
      <c r="AD2256" s="17">
        <f t="shared" si="608"/>
        <v>15</v>
      </c>
      <c r="AE2256" s="17">
        <f t="shared" si="609"/>
        <v>10</v>
      </c>
      <c r="AF2256" s="17">
        <f t="shared" si="610"/>
        <v>2020</v>
      </c>
      <c r="AG2256" s="17" t="str">
        <f>IFERROR(VLOOKUP(MID(A2256,2,4)*1,[1]Cruces!K:L,2,0),"Verificar")</f>
        <v>Atlántico Norte</v>
      </c>
      <c r="AH2256" s="17">
        <f t="shared" ca="1" si="611"/>
        <v>41</v>
      </c>
      <c r="AI2256" s="17" t="str">
        <f>IFERROR(VLOOKUP(U2256,[1]Cruces!$O$1:$P$6,2,0),"Sin Orden")</f>
        <v>Resuelta</v>
      </c>
      <c r="AJ2256" s="17">
        <f t="shared" si="612"/>
        <v>23</v>
      </c>
      <c r="AK2256" s="17">
        <f t="shared" si="613"/>
        <v>10</v>
      </c>
      <c r="AL2256" s="17">
        <f t="shared" si="614"/>
        <v>2020</v>
      </c>
      <c r="AM2256" s="17">
        <f t="shared" ca="1" si="615"/>
        <v>33</v>
      </c>
      <c r="AN2256" s="18" t="str">
        <f>IFERROR(VLOOKUP(R2256*1,'[1]Ordenes de Servicio'!G:K,5,0),"No Cruza")</f>
        <v>No Cruza</v>
      </c>
      <c r="AO2256" s="17">
        <f t="shared" ca="1" si="616"/>
        <v>8</v>
      </c>
      <c r="AP2256" s="17">
        <f t="shared" si="617"/>
        <v>23</v>
      </c>
      <c r="AQ2256" s="17">
        <f t="shared" si="618"/>
        <v>10</v>
      </c>
      <c r="AR2256" s="17">
        <f t="shared" si="619"/>
        <v>2020</v>
      </c>
      <c r="AS2256" s="17">
        <f t="shared" ca="1" si="620"/>
        <v>33</v>
      </c>
      <c r="AT2256" s="17" t="str">
        <f t="shared" ca="1" si="623"/>
        <v>No</v>
      </c>
      <c r="AU2256" s="17">
        <f t="shared" si="621"/>
        <v>0</v>
      </c>
      <c r="AV2256" s="17" t="str">
        <f>+VLOOKUP(B2256,[1]Cruces!S:T,2,0)</f>
        <v>4. Presupuesto de Obra</v>
      </c>
    </row>
    <row r="2257" spans="1:48" hidden="1" x14ac:dyDescent="0.25">
      <c r="A2257" s="17" t="s">
        <v>4178</v>
      </c>
      <c r="B2257" s="17" t="s">
        <v>54</v>
      </c>
      <c r="C2257" s="17">
        <v>0</v>
      </c>
      <c r="D2257" s="17">
        <v>0</v>
      </c>
      <c r="E2257" s="17" t="s">
        <v>55</v>
      </c>
      <c r="F2257" s="17" t="s">
        <v>56</v>
      </c>
      <c r="G2257" s="17" t="s">
        <v>4179</v>
      </c>
      <c r="H2257" s="17">
        <v>0</v>
      </c>
      <c r="I2257" s="17" t="s">
        <v>71</v>
      </c>
      <c r="J2257" s="17" t="s">
        <v>59</v>
      </c>
      <c r="K2257" s="17" t="s">
        <v>4180</v>
      </c>
      <c r="L2257" s="17" t="s">
        <v>117</v>
      </c>
      <c r="M2257" s="17" t="s">
        <v>118</v>
      </c>
      <c r="N2257" s="17" t="s">
        <v>62</v>
      </c>
      <c r="O2257" s="17">
        <v>20190718</v>
      </c>
      <c r="P2257" s="17">
        <v>20190725</v>
      </c>
      <c r="Q2257" s="17">
        <v>1180</v>
      </c>
      <c r="R2257" s="17">
        <v>26533595</v>
      </c>
      <c r="S2257" s="17" t="s">
        <v>100</v>
      </c>
      <c r="T2257" s="17" t="s">
        <v>63</v>
      </c>
      <c r="U2257" s="17" t="s">
        <v>91</v>
      </c>
      <c r="V2257" s="17">
        <f t="shared" si="622"/>
        <v>75</v>
      </c>
      <c r="W2257" s="17">
        <v>75000</v>
      </c>
      <c r="X2257" s="17" t="s">
        <v>64</v>
      </c>
      <c r="Y2257" s="17" t="s">
        <v>65</v>
      </c>
      <c r="Z2257" s="17">
        <v>20190725</v>
      </c>
      <c r="AA2257" s="17" t="s">
        <v>78</v>
      </c>
      <c r="AB2257" s="17">
        <v>1</v>
      </c>
      <c r="AC2257" s="17" t="str">
        <f>IFERROR(VLOOKUP(A2257,[1]Cruces!AJ:AK,2,0),VLOOKUP(CONCATENATE(X2257,AA2257),[1]Cruces!G:H,2,0))</f>
        <v>Solicitud de Obra</v>
      </c>
      <c r="AD2257" s="17">
        <f t="shared" si="608"/>
        <v>18</v>
      </c>
      <c r="AE2257" s="17">
        <f t="shared" si="609"/>
        <v>7</v>
      </c>
      <c r="AF2257" s="17">
        <f t="shared" si="610"/>
        <v>2019</v>
      </c>
      <c r="AG2257" s="17" t="str">
        <f>IFERROR(VLOOKUP(MID(A2257,2,4)*1,[1]Cruces!K:L,2,0),"Verificar")</f>
        <v>Atlántico Norte</v>
      </c>
      <c r="AH2257" s="17">
        <f t="shared" ca="1" si="611"/>
        <v>496</v>
      </c>
      <c r="AI2257" s="17" t="str">
        <f>IFERROR(VLOOKUP(U2257,[1]Cruces!$O$1:$P$6,2,0),"Sin Orden")</f>
        <v>Resuelta</v>
      </c>
      <c r="AJ2257" s="17">
        <f t="shared" si="612"/>
        <v>25</v>
      </c>
      <c r="AK2257" s="17">
        <f t="shared" si="613"/>
        <v>7</v>
      </c>
      <c r="AL2257" s="17">
        <f t="shared" si="614"/>
        <v>2019</v>
      </c>
      <c r="AM2257" s="17">
        <f t="shared" ca="1" si="615"/>
        <v>489</v>
      </c>
      <c r="AN2257" s="18" t="str">
        <f>IFERROR(VLOOKUP(R2257*1,'[1]Ordenes de Servicio'!G:K,5,0),"No Cruza")</f>
        <v>No Cruza</v>
      </c>
      <c r="AO2257" s="17">
        <f t="shared" ca="1" si="616"/>
        <v>7</v>
      </c>
      <c r="AP2257" s="17">
        <f t="shared" si="617"/>
        <v>25</v>
      </c>
      <c r="AQ2257" s="17">
        <f t="shared" si="618"/>
        <v>7</v>
      </c>
      <c r="AR2257" s="17">
        <f t="shared" si="619"/>
        <v>2019</v>
      </c>
      <c r="AS2257" s="17">
        <f t="shared" ca="1" si="620"/>
        <v>489</v>
      </c>
      <c r="AT2257" s="17" t="str">
        <f t="shared" ca="1" si="623"/>
        <v>Si</v>
      </c>
      <c r="AU2257" s="17">
        <f t="shared" si="621"/>
        <v>0</v>
      </c>
      <c r="AV2257" s="17" t="str">
        <f>+VLOOKUP(B2257,[1]Cruces!S:T,2,0)</f>
        <v>4. Presupuesto de Obra</v>
      </c>
    </row>
    <row r="2258" spans="1:48" hidden="1" x14ac:dyDescent="0.25">
      <c r="A2258" s="17" t="s">
        <v>4181</v>
      </c>
      <c r="B2258" s="17" t="s">
        <v>68</v>
      </c>
      <c r="C2258" s="17">
        <v>0</v>
      </c>
      <c r="D2258" s="17">
        <v>0</v>
      </c>
      <c r="E2258" s="17" t="s">
        <v>55</v>
      </c>
      <c r="F2258" s="17" t="s">
        <v>56</v>
      </c>
      <c r="G2258" s="17" t="s">
        <v>178</v>
      </c>
      <c r="H2258" s="17">
        <v>0</v>
      </c>
      <c r="I2258" s="17" t="s">
        <v>116</v>
      </c>
      <c r="J2258" s="17" t="s">
        <v>59</v>
      </c>
      <c r="K2258" s="17" t="s">
        <v>396</v>
      </c>
      <c r="L2258" s="17" t="s">
        <v>117</v>
      </c>
      <c r="M2258" s="17" t="s">
        <v>118</v>
      </c>
      <c r="N2258" s="17" t="s">
        <v>75</v>
      </c>
      <c r="O2258" s="17">
        <v>20190814</v>
      </c>
      <c r="P2258" s="17">
        <v>20200708</v>
      </c>
      <c r="Q2258" s="17">
        <v>1180</v>
      </c>
      <c r="R2258" s="17">
        <v>26624004</v>
      </c>
      <c r="S2258" s="17" t="s">
        <v>100</v>
      </c>
      <c r="T2258" s="17" t="s">
        <v>63</v>
      </c>
      <c r="U2258" s="17" t="s">
        <v>91</v>
      </c>
      <c r="V2258" s="17">
        <f t="shared" si="622"/>
        <v>825</v>
      </c>
      <c r="W2258" s="17">
        <v>825000</v>
      </c>
      <c r="X2258" s="17" t="s">
        <v>64</v>
      </c>
      <c r="Y2258" s="17" t="s">
        <v>282</v>
      </c>
      <c r="Z2258" s="17">
        <v>20200710</v>
      </c>
      <c r="AA2258" s="17" t="s">
        <v>101</v>
      </c>
      <c r="AB2258" s="17">
        <v>1</v>
      </c>
      <c r="AC2258" s="17" t="str">
        <f>IFERROR(VLOOKUP(A2258,[1]Cruces!AJ:AK,2,0),VLOOKUP(CONCATENATE(X2258,AA2258),[1]Cruces!G:H,2,0))</f>
        <v>Solicitud de Obra</v>
      </c>
      <c r="AD2258" s="17">
        <f t="shared" si="608"/>
        <v>14</v>
      </c>
      <c r="AE2258" s="17">
        <f t="shared" si="609"/>
        <v>8</v>
      </c>
      <c r="AF2258" s="17">
        <f t="shared" si="610"/>
        <v>2019</v>
      </c>
      <c r="AG2258" s="17" t="str">
        <f>IFERROR(VLOOKUP(MID(A2258,2,4)*1,[1]Cruces!K:L,2,0),"Verificar")</f>
        <v>Atlántico Norte</v>
      </c>
      <c r="AH2258" s="17">
        <f t="shared" ca="1" si="611"/>
        <v>469</v>
      </c>
      <c r="AI2258" s="17" t="str">
        <f>IFERROR(VLOOKUP(U2258,[1]Cruces!$O$1:$P$6,2,0),"Sin Orden")</f>
        <v>Resuelta</v>
      </c>
      <c r="AJ2258" s="17">
        <f t="shared" si="612"/>
        <v>10</v>
      </c>
      <c r="AK2258" s="17">
        <f t="shared" si="613"/>
        <v>7</v>
      </c>
      <c r="AL2258" s="17">
        <f t="shared" si="614"/>
        <v>2020</v>
      </c>
      <c r="AM2258" s="17">
        <f t="shared" ca="1" si="615"/>
        <v>138</v>
      </c>
      <c r="AN2258" s="18" t="str">
        <f>IFERROR(VLOOKUP(R2258*1,'[1]Ordenes de Servicio'!G:K,5,0),"No Cruza")</f>
        <v>No Cruza</v>
      </c>
      <c r="AO2258" s="17">
        <f t="shared" ca="1" si="616"/>
        <v>331</v>
      </c>
      <c r="AP2258" s="17">
        <f t="shared" si="617"/>
        <v>8</v>
      </c>
      <c r="AQ2258" s="17">
        <f t="shared" si="618"/>
        <v>7</v>
      </c>
      <c r="AR2258" s="17">
        <f t="shared" si="619"/>
        <v>2020</v>
      </c>
      <c r="AS2258" s="17">
        <f t="shared" ca="1" si="620"/>
        <v>140</v>
      </c>
      <c r="AT2258" s="17" t="str">
        <f t="shared" ca="1" si="623"/>
        <v>No</v>
      </c>
      <c r="AU2258" s="17">
        <f t="shared" si="621"/>
        <v>2</v>
      </c>
      <c r="AV2258" s="17" t="str">
        <f>+VLOOKUP(B2258,[1]Cruces!S:T,2,0)</f>
        <v>5. Consultoría / Adjudicación</v>
      </c>
    </row>
    <row r="2259" spans="1:48" hidden="1" x14ac:dyDescent="0.25">
      <c r="A2259" s="17" t="s">
        <v>9182</v>
      </c>
      <c r="B2259" s="17" t="s">
        <v>6595</v>
      </c>
      <c r="C2259" s="17">
        <v>0</v>
      </c>
      <c r="D2259" s="17">
        <v>0</v>
      </c>
      <c r="E2259" s="17" t="s">
        <v>55</v>
      </c>
      <c r="F2259" s="17" t="s">
        <v>7082</v>
      </c>
      <c r="G2259" s="17" t="s">
        <v>9183</v>
      </c>
      <c r="H2259" s="17">
        <v>3006038435</v>
      </c>
      <c r="I2259" s="17" t="s">
        <v>71</v>
      </c>
      <c r="J2259" s="17" t="s">
        <v>59</v>
      </c>
      <c r="K2259" s="17" t="s">
        <v>97</v>
      </c>
      <c r="L2259" s="17" t="s">
        <v>8068</v>
      </c>
      <c r="M2259" s="17" t="s">
        <v>8069</v>
      </c>
      <c r="N2259" s="17" t="s">
        <v>6600</v>
      </c>
      <c r="O2259" s="17">
        <v>20191017</v>
      </c>
      <c r="P2259" s="17">
        <v>20191021</v>
      </c>
      <c r="Q2259" s="17">
        <v>9510</v>
      </c>
      <c r="R2259" s="17">
        <v>27513591</v>
      </c>
      <c r="S2259" s="17" t="s">
        <v>6601</v>
      </c>
      <c r="T2259" s="17" t="s">
        <v>63</v>
      </c>
      <c r="U2259" s="17" t="s">
        <v>91</v>
      </c>
      <c r="V2259" s="17">
        <f t="shared" si="622"/>
        <v>3</v>
      </c>
      <c r="W2259" s="17">
        <v>3000</v>
      </c>
      <c r="X2259" s="17" t="s">
        <v>7065</v>
      </c>
      <c r="Y2259" s="17" t="s">
        <v>6595</v>
      </c>
      <c r="Z2259" s="17">
        <v>20191021</v>
      </c>
      <c r="AA2259" s="17" t="s">
        <v>1947</v>
      </c>
      <c r="AB2259" s="17">
        <v>1</v>
      </c>
      <c r="AC2259" s="17" t="str">
        <f>IFERROR(VLOOKUP(A2259,[1]Cruces!AJ:AK,2,0),VLOOKUP(CONCATENATE(X2259,AA2259),[1]Cruces!G:H,2,0))</f>
        <v>Solicitud por BT</v>
      </c>
      <c r="AD2259" s="17">
        <f t="shared" si="608"/>
        <v>17</v>
      </c>
      <c r="AE2259" s="17">
        <f t="shared" si="609"/>
        <v>10</v>
      </c>
      <c r="AF2259" s="17">
        <f t="shared" si="610"/>
        <v>2019</v>
      </c>
      <c r="AG2259" s="17" t="str">
        <f>IFERROR(VLOOKUP(MID(A2259,2,4)*1,[1]Cruces!K:L,2,0),"Verificar")</f>
        <v>Atlántico Norte</v>
      </c>
      <c r="AH2259" s="17">
        <f t="shared" ca="1" si="611"/>
        <v>405</v>
      </c>
      <c r="AI2259" s="17" t="str">
        <f>IFERROR(VLOOKUP(U2259,[1]Cruces!$O$1:$P$6,2,0),"Sin Orden")</f>
        <v>Resuelta</v>
      </c>
      <c r="AJ2259" s="17">
        <f t="shared" si="612"/>
        <v>21</v>
      </c>
      <c r="AK2259" s="17">
        <f t="shared" si="613"/>
        <v>10</v>
      </c>
      <c r="AL2259" s="17">
        <f t="shared" si="614"/>
        <v>2019</v>
      </c>
      <c r="AM2259" s="17">
        <f t="shared" ca="1" si="615"/>
        <v>401</v>
      </c>
      <c r="AN2259" s="18" t="str">
        <f>IFERROR(VLOOKUP(R2259*1,'[1]Ordenes de Servicio'!G:K,5,0),"No Cruza")</f>
        <v>No Cruza</v>
      </c>
      <c r="AO2259" s="17">
        <f t="shared" ca="1" si="616"/>
        <v>4</v>
      </c>
      <c r="AP2259" s="17">
        <f t="shared" si="617"/>
        <v>21</v>
      </c>
      <c r="AQ2259" s="17">
        <f t="shared" si="618"/>
        <v>10</v>
      </c>
      <c r="AR2259" s="17">
        <f t="shared" si="619"/>
        <v>2019</v>
      </c>
      <c r="AS2259" s="17">
        <f t="shared" ca="1" si="620"/>
        <v>401</v>
      </c>
      <c r="AT2259" s="17" t="str">
        <f t="shared" ca="1" si="623"/>
        <v>Si</v>
      </c>
      <c r="AU2259" s="17">
        <f t="shared" si="621"/>
        <v>0</v>
      </c>
      <c r="AV2259" s="17" t="str">
        <f>+VLOOKUP(B2259,[1]Cruces!S:T,2,0)</f>
        <v>7. Ejecución en Campo OS BT</v>
      </c>
    </row>
    <row r="2260" spans="1:48" hidden="1" x14ac:dyDescent="0.25">
      <c r="A2260" s="17" t="s">
        <v>4182</v>
      </c>
      <c r="B2260" s="17" t="s">
        <v>68</v>
      </c>
      <c r="C2260" s="17">
        <v>0</v>
      </c>
      <c r="D2260" s="17">
        <v>0</v>
      </c>
      <c r="E2260" s="17" t="s">
        <v>55</v>
      </c>
      <c r="F2260" s="17" t="s">
        <v>120</v>
      </c>
      <c r="G2260" s="17" t="s">
        <v>4183</v>
      </c>
      <c r="H2260" s="17">
        <v>0</v>
      </c>
      <c r="I2260" s="17" t="s">
        <v>116</v>
      </c>
      <c r="J2260" s="17" t="s">
        <v>59</v>
      </c>
      <c r="K2260" s="17" t="s">
        <v>4184</v>
      </c>
      <c r="L2260" s="17" t="s">
        <v>122</v>
      </c>
      <c r="M2260" s="17" t="s">
        <v>123</v>
      </c>
      <c r="N2260" s="17" t="s">
        <v>75</v>
      </c>
      <c r="O2260" s="17">
        <v>20180511</v>
      </c>
      <c r="P2260" s="17">
        <v>20180814</v>
      </c>
      <c r="Q2260" s="17">
        <v>7551</v>
      </c>
      <c r="R2260" s="17">
        <v>26016576</v>
      </c>
      <c r="S2260" s="17" t="s">
        <v>76</v>
      </c>
      <c r="T2260" s="17" t="s">
        <v>63</v>
      </c>
      <c r="U2260" s="17" t="s">
        <v>91</v>
      </c>
      <c r="V2260" s="17">
        <f t="shared" si="622"/>
        <v>25</v>
      </c>
      <c r="W2260" s="17">
        <v>25000</v>
      </c>
      <c r="X2260" s="17" t="s">
        <v>64</v>
      </c>
      <c r="Y2260" s="17" t="s">
        <v>105</v>
      </c>
      <c r="Z2260" s="17">
        <v>20190228</v>
      </c>
      <c r="AA2260" s="17" t="s">
        <v>78</v>
      </c>
      <c r="AB2260" s="17">
        <v>1</v>
      </c>
      <c r="AC2260" s="17" t="str">
        <f>IFERROR(VLOOKUP(A2260,[1]Cruces!AJ:AK,2,0),VLOOKUP(CONCATENATE(X2260,AA2260),[1]Cruces!G:H,2,0))</f>
        <v>Solicitud de Obra</v>
      </c>
      <c r="AD2260" s="17">
        <f t="shared" si="608"/>
        <v>11</v>
      </c>
      <c r="AE2260" s="17">
        <f t="shared" si="609"/>
        <v>5</v>
      </c>
      <c r="AF2260" s="17">
        <f t="shared" si="610"/>
        <v>2018</v>
      </c>
      <c r="AG2260" s="17" t="str">
        <f>IFERROR(VLOOKUP(MID(A2260,2,4)*1,[1]Cruces!K:L,2,0),"Verificar")</f>
        <v>Atlántico Norte</v>
      </c>
      <c r="AH2260" s="17">
        <f t="shared" ca="1" si="611"/>
        <v>929</v>
      </c>
      <c r="AI2260" s="17" t="str">
        <f>IFERROR(VLOOKUP(U2260,[1]Cruces!$O$1:$P$6,2,0),"Sin Orden")</f>
        <v>Resuelta</v>
      </c>
      <c r="AJ2260" s="17">
        <f t="shared" si="612"/>
        <v>28</v>
      </c>
      <c r="AK2260" s="17">
        <f t="shared" si="613"/>
        <v>2</v>
      </c>
      <c r="AL2260" s="17">
        <f t="shared" si="614"/>
        <v>2019</v>
      </c>
      <c r="AM2260" s="17">
        <f t="shared" ca="1" si="615"/>
        <v>636</v>
      </c>
      <c r="AN2260" s="18">
        <f>IFERROR(VLOOKUP(R2260*1,'[1]Ordenes de Servicio'!G:K,5,0),"No Cruza")</f>
        <v>43515</v>
      </c>
      <c r="AO2260" s="17">
        <f t="shared" ca="1" si="616"/>
        <v>293</v>
      </c>
      <c r="AP2260" s="17">
        <f t="shared" si="617"/>
        <v>14</v>
      </c>
      <c r="AQ2260" s="17">
        <f t="shared" si="618"/>
        <v>8</v>
      </c>
      <c r="AR2260" s="17">
        <f t="shared" si="619"/>
        <v>2018</v>
      </c>
      <c r="AS2260" s="17">
        <f t="shared" ca="1" si="620"/>
        <v>834</v>
      </c>
      <c r="AT2260" s="17" t="str">
        <f t="shared" ca="1" si="623"/>
        <v>Si</v>
      </c>
      <c r="AU2260" s="17">
        <f t="shared" si="621"/>
        <v>198</v>
      </c>
      <c r="AV2260" s="17" t="str">
        <f>+VLOOKUP(B2260,[1]Cruces!S:T,2,0)</f>
        <v>5. Consultoría / Adjudicación</v>
      </c>
    </row>
    <row r="2261" spans="1:48" hidden="1" x14ac:dyDescent="0.25">
      <c r="A2261" s="17" t="s">
        <v>4185</v>
      </c>
      <c r="B2261" s="17" t="s">
        <v>54</v>
      </c>
      <c r="C2261" s="17">
        <v>8172593</v>
      </c>
      <c r="D2261" s="17">
        <v>0</v>
      </c>
      <c r="E2261" s="17" t="s">
        <v>55</v>
      </c>
      <c r="F2261" s="17" t="s">
        <v>120</v>
      </c>
      <c r="G2261" s="17" t="s">
        <v>4148</v>
      </c>
      <c r="H2261" s="17">
        <v>3164426240</v>
      </c>
      <c r="I2261" s="17" t="s">
        <v>116</v>
      </c>
      <c r="J2261" s="17" t="s">
        <v>59</v>
      </c>
      <c r="K2261" s="17" t="s">
        <v>4149</v>
      </c>
      <c r="L2261" s="17" t="s">
        <v>111</v>
      </c>
      <c r="M2261" s="17" t="s">
        <v>112</v>
      </c>
      <c r="N2261" s="17" t="s">
        <v>62</v>
      </c>
      <c r="O2261" s="17">
        <v>20190125</v>
      </c>
      <c r="P2261" s="17">
        <v>20190201</v>
      </c>
      <c r="Q2261" s="17">
        <v>9510</v>
      </c>
      <c r="R2261" s="17">
        <v>25942630</v>
      </c>
      <c r="S2261" s="17" t="s">
        <v>100</v>
      </c>
      <c r="T2261" s="17" t="s">
        <v>63</v>
      </c>
      <c r="U2261" s="17" t="s">
        <v>91</v>
      </c>
      <c r="V2261" s="17">
        <f t="shared" si="622"/>
        <v>500</v>
      </c>
      <c r="W2261" s="17">
        <v>500000</v>
      </c>
      <c r="X2261" s="17" t="s">
        <v>89</v>
      </c>
      <c r="Y2261" s="17" t="s">
        <v>65</v>
      </c>
      <c r="Z2261" s="17">
        <v>20190201</v>
      </c>
      <c r="AA2261" s="17" t="s">
        <v>101</v>
      </c>
      <c r="AB2261" s="17">
        <v>1</v>
      </c>
      <c r="AC2261" s="17" t="str">
        <f>IFERROR(VLOOKUP(A2261,[1]Cruces!AJ:AK,2,0),VLOOKUP(CONCATENATE(X2261,AA2261),[1]Cruces!G:H,2,0))</f>
        <v>Solicitud de Obra</v>
      </c>
      <c r="AD2261" s="17">
        <f t="shared" si="608"/>
        <v>25</v>
      </c>
      <c r="AE2261" s="17">
        <f t="shared" si="609"/>
        <v>1</v>
      </c>
      <c r="AF2261" s="17">
        <f t="shared" si="610"/>
        <v>2019</v>
      </c>
      <c r="AG2261" s="17" t="str">
        <f>IFERROR(VLOOKUP(MID(A2261,2,4)*1,[1]Cruces!K:L,2,0),"Verificar")</f>
        <v>Atlántico Norte</v>
      </c>
      <c r="AH2261" s="17">
        <f t="shared" ca="1" si="611"/>
        <v>670</v>
      </c>
      <c r="AI2261" s="17" t="str">
        <f>IFERROR(VLOOKUP(U2261,[1]Cruces!$O$1:$P$6,2,0),"Sin Orden")</f>
        <v>Resuelta</v>
      </c>
      <c r="AJ2261" s="17">
        <f t="shared" si="612"/>
        <v>1</v>
      </c>
      <c r="AK2261" s="17">
        <f t="shared" si="613"/>
        <v>2</v>
      </c>
      <c r="AL2261" s="17">
        <f t="shared" si="614"/>
        <v>2019</v>
      </c>
      <c r="AM2261" s="17">
        <f t="shared" ca="1" si="615"/>
        <v>663</v>
      </c>
      <c r="AN2261" s="18" t="str">
        <f>IFERROR(VLOOKUP(R2261*1,'[1]Ordenes de Servicio'!G:K,5,0),"No Cruza")</f>
        <v>No Cruza</v>
      </c>
      <c r="AO2261" s="17">
        <f t="shared" ca="1" si="616"/>
        <v>7</v>
      </c>
      <c r="AP2261" s="17">
        <f t="shared" si="617"/>
        <v>1</v>
      </c>
      <c r="AQ2261" s="17">
        <f t="shared" si="618"/>
        <v>2</v>
      </c>
      <c r="AR2261" s="17">
        <f t="shared" si="619"/>
        <v>2019</v>
      </c>
      <c r="AS2261" s="17">
        <f t="shared" ca="1" si="620"/>
        <v>663</v>
      </c>
      <c r="AT2261" s="17" t="str">
        <f t="shared" ca="1" si="623"/>
        <v>Si</v>
      </c>
      <c r="AU2261" s="17">
        <f t="shared" si="621"/>
        <v>0</v>
      </c>
      <c r="AV2261" s="17" t="str">
        <f>+VLOOKUP(B2261,[1]Cruces!S:T,2,0)</f>
        <v>4. Presupuesto de Obra</v>
      </c>
    </row>
    <row r="2262" spans="1:48" hidden="1" x14ac:dyDescent="0.25">
      <c r="A2262" s="17" t="s">
        <v>9184</v>
      </c>
      <c r="B2262" s="17" t="s">
        <v>569</v>
      </c>
      <c r="C2262" s="17">
        <v>0</v>
      </c>
      <c r="D2262" s="17">
        <v>0</v>
      </c>
      <c r="E2262" s="17" t="s">
        <v>55</v>
      </c>
      <c r="F2262" s="17" t="s">
        <v>7098</v>
      </c>
      <c r="G2262" s="17" t="s">
        <v>9185</v>
      </c>
      <c r="H2262" s="17">
        <v>3007474230</v>
      </c>
      <c r="I2262" s="17" t="s">
        <v>71</v>
      </c>
      <c r="J2262" s="17" t="s">
        <v>59</v>
      </c>
      <c r="K2262" s="17" t="s">
        <v>97</v>
      </c>
      <c r="L2262" s="17" t="s">
        <v>8560</v>
      </c>
      <c r="M2262" s="17" t="s">
        <v>8561</v>
      </c>
      <c r="N2262" s="17" t="s">
        <v>572</v>
      </c>
      <c r="O2262" s="17">
        <v>20200708</v>
      </c>
      <c r="P2262" s="17">
        <v>20200708</v>
      </c>
      <c r="Q2262" s="17">
        <v>3310</v>
      </c>
      <c r="R2262" s="17">
        <v>0</v>
      </c>
      <c r="S2262" s="17"/>
      <c r="T2262" s="17" t="s">
        <v>63</v>
      </c>
      <c r="U2262" s="17"/>
      <c r="V2262" s="17">
        <f t="shared" si="622"/>
        <v>300</v>
      </c>
      <c r="W2262" s="17">
        <v>300000</v>
      </c>
      <c r="X2262" s="17" t="s">
        <v>7065</v>
      </c>
      <c r="Y2262" s="17" t="s">
        <v>150</v>
      </c>
      <c r="Z2262" s="17">
        <v>20200808</v>
      </c>
      <c r="AA2262" s="17" t="s">
        <v>1947</v>
      </c>
      <c r="AB2262" s="17">
        <v>1</v>
      </c>
      <c r="AC2262" s="17" t="str">
        <f>IFERROR(VLOOKUP(A2262,[1]Cruces!AJ:AK,2,0),VLOOKUP(CONCATENATE(X2262,AA2262),[1]Cruces!G:H,2,0))</f>
        <v>Solicitud por BT</v>
      </c>
      <c r="AD2262" s="17">
        <f t="shared" si="608"/>
        <v>8</v>
      </c>
      <c r="AE2262" s="17">
        <f t="shared" si="609"/>
        <v>7</v>
      </c>
      <c r="AF2262" s="17">
        <f t="shared" si="610"/>
        <v>2020</v>
      </c>
      <c r="AG2262" s="17" t="str">
        <f>IFERROR(VLOOKUP(MID(A2262,2,4)*1,[1]Cruces!K:L,2,0),"Verificar")</f>
        <v>Guajira</v>
      </c>
      <c r="AH2262" s="17">
        <f t="shared" ca="1" si="611"/>
        <v>140</v>
      </c>
      <c r="AI2262" s="17" t="str">
        <f>IFERROR(VLOOKUP(U2262,[1]Cruces!$O$1:$P$6,2,0),"Sin Orden")</f>
        <v>Sin Orden</v>
      </c>
      <c r="AJ2262" s="17">
        <f t="shared" si="612"/>
        <v>8</v>
      </c>
      <c r="AK2262" s="17">
        <f t="shared" si="613"/>
        <v>8</v>
      </c>
      <c r="AL2262" s="17">
        <f t="shared" si="614"/>
        <v>2020</v>
      </c>
      <c r="AM2262" s="17">
        <f t="shared" ca="1" si="615"/>
        <v>109</v>
      </c>
      <c r="AN2262" s="18" t="str">
        <f>IFERROR(VLOOKUP(R2262*1,'[1]Ordenes de Servicio'!G:K,5,0),"No Cruza")</f>
        <v>No Cruza</v>
      </c>
      <c r="AO2262" s="17">
        <f t="shared" ca="1" si="616"/>
        <v>109</v>
      </c>
      <c r="AP2262" s="17">
        <f t="shared" si="617"/>
        <v>8</v>
      </c>
      <c r="AQ2262" s="17">
        <f t="shared" si="618"/>
        <v>7</v>
      </c>
      <c r="AR2262" s="17">
        <f t="shared" si="619"/>
        <v>2020</v>
      </c>
      <c r="AS2262" s="17">
        <f t="shared" ca="1" si="620"/>
        <v>140</v>
      </c>
      <c r="AT2262" s="17" t="str">
        <f t="shared" ca="1" si="623"/>
        <v>No</v>
      </c>
      <c r="AU2262" s="17">
        <f t="shared" si="621"/>
        <v>31</v>
      </c>
      <c r="AV2262" s="17" t="str">
        <f>+VLOOKUP(B2262,[1]Cruces!S:T,2,0)</f>
        <v>1. Solicitud</v>
      </c>
    </row>
    <row r="2263" spans="1:48" hidden="1" x14ac:dyDescent="0.25">
      <c r="A2263" s="17" t="s">
        <v>4186</v>
      </c>
      <c r="B2263" s="17" t="s">
        <v>54</v>
      </c>
      <c r="C2263" s="17">
        <v>0</v>
      </c>
      <c r="D2263" s="17">
        <v>0</v>
      </c>
      <c r="E2263" s="17" t="s">
        <v>55</v>
      </c>
      <c r="F2263" s="17" t="s">
        <v>107</v>
      </c>
      <c r="G2263" s="17" t="s">
        <v>4187</v>
      </c>
      <c r="H2263" s="17">
        <v>0</v>
      </c>
      <c r="I2263" s="17" t="s">
        <v>357</v>
      </c>
      <c r="J2263" s="17" t="s">
        <v>59</v>
      </c>
      <c r="K2263" s="17" t="s">
        <v>97</v>
      </c>
      <c r="L2263" s="17" t="s">
        <v>325</v>
      </c>
      <c r="M2263" s="17" t="s">
        <v>326</v>
      </c>
      <c r="N2263" s="17" t="s">
        <v>62</v>
      </c>
      <c r="O2263" s="17">
        <v>20170314</v>
      </c>
      <c r="P2263" s="17">
        <v>20170321</v>
      </c>
      <c r="Q2263" s="17">
        <v>1180</v>
      </c>
      <c r="R2263" s="17">
        <v>23662749</v>
      </c>
      <c r="S2263" s="17" t="s">
        <v>100</v>
      </c>
      <c r="T2263" s="17" t="s">
        <v>63</v>
      </c>
      <c r="U2263" s="17" t="s">
        <v>91</v>
      </c>
      <c r="V2263" s="17">
        <f t="shared" si="622"/>
        <v>25</v>
      </c>
      <c r="W2263" s="17">
        <v>25000</v>
      </c>
      <c r="X2263" s="17" t="s">
        <v>64</v>
      </c>
      <c r="Y2263" s="17" t="s">
        <v>65</v>
      </c>
      <c r="Z2263" s="17">
        <v>20170321</v>
      </c>
      <c r="AA2263" s="17" t="s">
        <v>101</v>
      </c>
      <c r="AB2263" s="17">
        <v>1</v>
      </c>
      <c r="AC2263" s="17" t="str">
        <f>IFERROR(VLOOKUP(A2263,[1]Cruces!AJ:AK,2,0),VLOOKUP(CONCATENATE(X2263,AA2263),[1]Cruces!G:H,2,0))</f>
        <v>Solicitud de Obra</v>
      </c>
      <c r="AD2263" s="17">
        <f t="shared" si="608"/>
        <v>14</v>
      </c>
      <c r="AE2263" s="17">
        <f t="shared" si="609"/>
        <v>3</v>
      </c>
      <c r="AF2263" s="17">
        <f t="shared" si="610"/>
        <v>2017</v>
      </c>
      <c r="AG2263" s="17" t="str">
        <f>IFERROR(VLOOKUP(MID(A2263,2,4)*1,[1]Cruces!K:L,2,0),"Verificar")</f>
        <v>Atlántico Norte</v>
      </c>
      <c r="AH2263" s="17">
        <f t="shared" ca="1" si="611"/>
        <v>1352</v>
      </c>
      <c r="AI2263" s="17" t="str">
        <f>IFERROR(VLOOKUP(U2263,[1]Cruces!$O$1:$P$6,2,0),"Sin Orden")</f>
        <v>Resuelta</v>
      </c>
      <c r="AJ2263" s="17">
        <f t="shared" si="612"/>
        <v>21</v>
      </c>
      <c r="AK2263" s="17">
        <f t="shared" si="613"/>
        <v>3</v>
      </c>
      <c r="AL2263" s="17">
        <f t="shared" si="614"/>
        <v>2017</v>
      </c>
      <c r="AM2263" s="17">
        <f t="shared" ca="1" si="615"/>
        <v>1345</v>
      </c>
      <c r="AN2263" s="18" t="str">
        <f>IFERROR(VLOOKUP(R2263*1,'[1]Ordenes de Servicio'!G:K,5,0),"No Cruza")</f>
        <v>No Cruza</v>
      </c>
      <c r="AO2263" s="17">
        <f t="shared" ca="1" si="616"/>
        <v>7</v>
      </c>
      <c r="AP2263" s="17">
        <f t="shared" si="617"/>
        <v>21</v>
      </c>
      <c r="AQ2263" s="17">
        <f t="shared" si="618"/>
        <v>3</v>
      </c>
      <c r="AR2263" s="17">
        <f t="shared" si="619"/>
        <v>2017</v>
      </c>
      <c r="AS2263" s="17">
        <f t="shared" ca="1" si="620"/>
        <v>1345</v>
      </c>
      <c r="AT2263" s="17" t="str">
        <f t="shared" ca="1" si="623"/>
        <v>Si</v>
      </c>
      <c r="AU2263" s="17">
        <f t="shared" si="621"/>
        <v>0</v>
      </c>
      <c r="AV2263" s="17" t="str">
        <f>+VLOOKUP(B2263,[1]Cruces!S:T,2,0)</f>
        <v>4. Presupuesto de Obra</v>
      </c>
    </row>
    <row r="2264" spans="1:48" hidden="1" x14ac:dyDescent="0.25">
      <c r="A2264" s="17" t="s">
        <v>4188</v>
      </c>
      <c r="B2264" s="17" t="s">
        <v>54</v>
      </c>
      <c r="C2264" s="17">
        <v>0</v>
      </c>
      <c r="D2264" s="17">
        <v>0</v>
      </c>
      <c r="E2264" s="17" t="s">
        <v>55</v>
      </c>
      <c r="F2264" s="17" t="s">
        <v>126</v>
      </c>
      <c r="G2264" s="17" t="s">
        <v>4189</v>
      </c>
      <c r="H2264" s="17">
        <v>0</v>
      </c>
      <c r="I2264" s="17" t="s">
        <v>83</v>
      </c>
      <c r="J2264" s="17" t="s">
        <v>59</v>
      </c>
      <c r="K2264" s="17" t="s">
        <v>329</v>
      </c>
      <c r="L2264" s="17" t="s">
        <v>129</v>
      </c>
      <c r="M2264" s="17" t="s">
        <v>130</v>
      </c>
      <c r="N2264" s="17" t="s">
        <v>62</v>
      </c>
      <c r="O2264" s="17">
        <v>20201106</v>
      </c>
      <c r="P2264" s="17">
        <v>20201112</v>
      </c>
      <c r="Q2264" s="17">
        <v>9331</v>
      </c>
      <c r="R2264" s="17">
        <v>28276903</v>
      </c>
      <c r="S2264" s="17" t="s">
        <v>100</v>
      </c>
      <c r="T2264" s="17" t="s">
        <v>63</v>
      </c>
      <c r="U2264" s="17" t="s">
        <v>91</v>
      </c>
      <c r="V2264" s="17">
        <f t="shared" si="622"/>
        <v>10</v>
      </c>
      <c r="W2264" s="17">
        <v>10000</v>
      </c>
      <c r="X2264" s="17" t="s">
        <v>64</v>
      </c>
      <c r="Y2264" s="17" t="s">
        <v>65</v>
      </c>
      <c r="Z2264" s="17">
        <v>20201112</v>
      </c>
      <c r="AA2264" s="17" t="s">
        <v>78</v>
      </c>
      <c r="AB2264" s="17">
        <v>1</v>
      </c>
      <c r="AC2264" s="17" t="str">
        <f>IFERROR(VLOOKUP(A2264,[1]Cruces!AJ:AK,2,0),VLOOKUP(CONCATENATE(X2264,AA2264),[1]Cruces!G:H,2,0))</f>
        <v>Solicitud de Obra</v>
      </c>
      <c r="AD2264" s="17">
        <f t="shared" si="608"/>
        <v>6</v>
      </c>
      <c r="AE2264" s="17">
        <f t="shared" si="609"/>
        <v>11</v>
      </c>
      <c r="AF2264" s="17">
        <f t="shared" si="610"/>
        <v>2020</v>
      </c>
      <c r="AG2264" s="17" t="str">
        <f>IFERROR(VLOOKUP(MID(A2264,2,4)*1,[1]Cruces!K:L,2,0),"Verificar")</f>
        <v>Guajira</v>
      </c>
      <c r="AH2264" s="17">
        <f t="shared" ca="1" si="611"/>
        <v>19</v>
      </c>
      <c r="AI2264" s="17" t="str">
        <f>IFERROR(VLOOKUP(U2264,[1]Cruces!$O$1:$P$6,2,0),"Sin Orden")</f>
        <v>Resuelta</v>
      </c>
      <c r="AJ2264" s="17">
        <f t="shared" si="612"/>
        <v>12</v>
      </c>
      <c r="AK2264" s="17">
        <f t="shared" si="613"/>
        <v>11</v>
      </c>
      <c r="AL2264" s="17">
        <f t="shared" si="614"/>
        <v>2020</v>
      </c>
      <c r="AM2264" s="17">
        <f t="shared" ca="1" si="615"/>
        <v>13</v>
      </c>
      <c r="AN2264" s="18" t="str">
        <f>IFERROR(VLOOKUP(R2264*1,'[1]Ordenes de Servicio'!G:K,5,0),"No Cruza")</f>
        <v>No Cruza</v>
      </c>
      <c r="AO2264" s="17">
        <f t="shared" ca="1" si="616"/>
        <v>6</v>
      </c>
      <c r="AP2264" s="17">
        <f t="shared" si="617"/>
        <v>12</v>
      </c>
      <c r="AQ2264" s="17">
        <f t="shared" si="618"/>
        <v>11</v>
      </c>
      <c r="AR2264" s="17">
        <f t="shared" si="619"/>
        <v>2020</v>
      </c>
      <c r="AS2264" s="17">
        <f t="shared" ca="1" si="620"/>
        <v>13</v>
      </c>
      <c r="AT2264" s="17" t="str">
        <f t="shared" ca="1" si="623"/>
        <v>No</v>
      </c>
      <c r="AU2264" s="17">
        <f t="shared" si="621"/>
        <v>0</v>
      </c>
      <c r="AV2264" s="17" t="str">
        <f>+VLOOKUP(B2264,[1]Cruces!S:T,2,0)</f>
        <v>4. Presupuesto de Obra</v>
      </c>
    </row>
    <row r="2265" spans="1:48" hidden="1" x14ac:dyDescent="0.25">
      <c r="A2265" s="17" t="s">
        <v>4190</v>
      </c>
      <c r="B2265" s="17" t="s">
        <v>68</v>
      </c>
      <c r="C2265" s="17">
        <v>0</v>
      </c>
      <c r="D2265" s="17">
        <v>0</v>
      </c>
      <c r="E2265" s="17" t="s">
        <v>55</v>
      </c>
      <c r="F2265" s="17" t="s">
        <v>163</v>
      </c>
      <c r="G2265" s="17" t="s">
        <v>4191</v>
      </c>
      <c r="H2265" s="17">
        <v>0</v>
      </c>
      <c r="I2265" s="17" t="s">
        <v>116</v>
      </c>
      <c r="J2265" s="17" t="s">
        <v>59</v>
      </c>
      <c r="K2265" s="17" t="s">
        <v>4192</v>
      </c>
      <c r="L2265" s="17" t="s">
        <v>111</v>
      </c>
      <c r="M2265" s="17" t="s">
        <v>112</v>
      </c>
      <c r="N2265" s="17" t="s">
        <v>75</v>
      </c>
      <c r="O2265" s="17">
        <v>20200930</v>
      </c>
      <c r="P2265" s="17">
        <v>20201030</v>
      </c>
      <c r="Q2265" s="17">
        <v>1110</v>
      </c>
      <c r="R2265" s="17">
        <v>28275882</v>
      </c>
      <c r="S2265" s="17" t="s">
        <v>76</v>
      </c>
      <c r="T2265" s="17" t="s">
        <v>63</v>
      </c>
      <c r="U2265" s="17" t="s">
        <v>77</v>
      </c>
      <c r="V2265" s="17">
        <f t="shared" si="622"/>
        <v>112.5</v>
      </c>
      <c r="W2265" s="17">
        <v>112500</v>
      </c>
      <c r="X2265" s="17" t="s">
        <v>64</v>
      </c>
      <c r="Y2265" s="17" t="s">
        <v>136</v>
      </c>
      <c r="Z2265" s="17">
        <v>20201101</v>
      </c>
      <c r="AA2265" s="17" t="s">
        <v>101</v>
      </c>
      <c r="AB2265" s="17">
        <v>1</v>
      </c>
      <c r="AC2265" s="17" t="str">
        <f>IFERROR(VLOOKUP(A2265,[1]Cruces!AJ:AK,2,0),VLOOKUP(CONCATENATE(X2265,AA2265),[1]Cruces!G:H,2,0))</f>
        <v>Solicitud de Obra</v>
      </c>
      <c r="AD2265" s="17">
        <f t="shared" si="608"/>
        <v>30</v>
      </c>
      <c r="AE2265" s="17">
        <f t="shared" si="609"/>
        <v>9</v>
      </c>
      <c r="AF2265" s="17">
        <f t="shared" si="610"/>
        <v>2020</v>
      </c>
      <c r="AG2265" s="17" t="str">
        <f>IFERROR(VLOOKUP(MID(A2265,2,4)*1,[1]Cruces!K:L,2,0),"Verificar")</f>
        <v>Atlántico Norte</v>
      </c>
      <c r="AH2265" s="17">
        <f t="shared" ca="1" si="611"/>
        <v>56</v>
      </c>
      <c r="AI2265" s="17" t="str">
        <f>IFERROR(VLOOKUP(U2265,[1]Cruces!$O$1:$P$6,2,0),"Sin Orden")</f>
        <v>Pendiente</v>
      </c>
      <c r="AJ2265" s="17">
        <f t="shared" si="612"/>
        <v>1</v>
      </c>
      <c r="AK2265" s="17">
        <f t="shared" si="613"/>
        <v>11</v>
      </c>
      <c r="AL2265" s="17">
        <f t="shared" si="614"/>
        <v>2020</v>
      </c>
      <c r="AM2265" s="17">
        <f t="shared" ca="1" si="615"/>
        <v>24</v>
      </c>
      <c r="AN2265" s="18" t="str">
        <f>IFERROR(VLOOKUP(R2265*1,'[1]Ordenes de Servicio'!G:K,5,0),"No Cruza")</f>
        <v>No Cruza</v>
      </c>
      <c r="AO2265" s="17">
        <f t="shared" ca="1" si="616"/>
        <v>24</v>
      </c>
      <c r="AP2265" s="17">
        <f t="shared" si="617"/>
        <v>30</v>
      </c>
      <c r="AQ2265" s="17">
        <f t="shared" si="618"/>
        <v>10</v>
      </c>
      <c r="AR2265" s="17">
        <f t="shared" si="619"/>
        <v>2020</v>
      </c>
      <c r="AS2265" s="17">
        <f t="shared" ca="1" si="620"/>
        <v>26</v>
      </c>
      <c r="AT2265" s="17" t="str">
        <f t="shared" ca="1" si="623"/>
        <v>No</v>
      </c>
      <c r="AU2265" s="17">
        <f t="shared" si="621"/>
        <v>2</v>
      </c>
      <c r="AV2265" s="17" t="str">
        <f>+VLOOKUP(B2265,[1]Cruces!S:T,2,0)</f>
        <v>5. Consultoría / Adjudicación</v>
      </c>
    </row>
    <row r="2266" spans="1:48" hidden="1" x14ac:dyDescent="0.25">
      <c r="A2266" s="17" t="s">
        <v>4193</v>
      </c>
      <c r="B2266" s="17" t="s">
        <v>54</v>
      </c>
      <c r="C2266" s="17">
        <v>0</v>
      </c>
      <c r="D2266" s="17">
        <v>0</v>
      </c>
      <c r="E2266" s="17" t="s">
        <v>55</v>
      </c>
      <c r="F2266" s="17" t="s">
        <v>232</v>
      </c>
      <c r="G2266" s="17" t="s">
        <v>4194</v>
      </c>
      <c r="H2266" s="17">
        <v>0</v>
      </c>
      <c r="I2266" s="17" t="s">
        <v>83</v>
      </c>
      <c r="J2266" s="17" t="s">
        <v>59</v>
      </c>
      <c r="K2266" s="17" t="s">
        <v>4195</v>
      </c>
      <c r="L2266" s="17" t="s">
        <v>280</v>
      </c>
      <c r="M2266" s="17" t="s">
        <v>281</v>
      </c>
      <c r="N2266" s="17" t="s">
        <v>62</v>
      </c>
      <c r="O2266" s="17">
        <v>20200413</v>
      </c>
      <c r="P2266" s="17">
        <v>20200421</v>
      </c>
      <c r="Q2266" s="17">
        <v>7542</v>
      </c>
      <c r="R2266" s="17">
        <v>27319330</v>
      </c>
      <c r="S2266" s="17" t="s">
        <v>100</v>
      </c>
      <c r="T2266" s="17" t="s">
        <v>63</v>
      </c>
      <c r="U2266" s="17" t="s">
        <v>91</v>
      </c>
      <c r="V2266" s="17">
        <f t="shared" si="622"/>
        <v>75</v>
      </c>
      <c r="W2266" s="17">
        <v>75000</v>
      </c>
      <c r="X2266" s="17" t="s">
        <v>64</v>
      </c>
      <c r="Y2266" s="17" t="s">
        <v>150</v>
      </c>
      <c r="Z2266" s="17">
        <v>20201021</v>
      </c>
      <c r="AA2266" s="17" t="s">
        <v>78</v>
      </c>
      <c r="AB2266" s="17">
        <v>1</v>
      </c>
      <c r="AC2266" s="17" t="str">
        <f>IFERROR(VLOOKUP(A2266,[1]Cruces!AJ:AK,2,0),VLOOKUP(CONCATENATE(X2266,AA2266),[1]Cruces!G:H,2,0))</f>
        <v>Solicitud de Obra</v>
      </c>
      <c r="AD2266" s="17">
        <f t="shared" si="608"/>
        <v>13</v>
      </c>
      <c r="AE2266" s="17">
        <f t="shared" si="609"/>
        <v>4</v>
      </c>
      <c r="AF2266" s="17">
        <f t="shared" si="610"/>
        <v>2020</v>
      </c>
      <c r="AG2266" s="17" t="str">
        <f>IFERROR(VLOOKUP(MID(A2266,2,4)*1,[1]Cruces!K:L,2,0),"Verificar")</f>
        <v>Atlántico Sur</v>
      </c>
      <c r="AH2266" s="17">
        <f t="shared" ca="1" si="611"/>
        <v>226</v>
      </c>
      <c r="AI2266" s="17" t="str">
        <f>IFERROR(VLOOKUP(U2266,[1]Cruces!$O$1:$P$6,2,0),"Sin Orden")</f>
        <v>Resuelta</v>
      </c>
      <c r="AJ2266" s="17">
        <f t="shared" si="612"/>
        <v>21</v>
      </c>
      <c r="AK2266" s="17">
        <f t="shared" si="613"/>
        <v>10</v>
      </c>
      <c r="AL2266" s="17">
        <f t="shared" si="614"/>
        <v>2020</v>
      </c>
      <c r="AM2266" s="17">
        <f t="shared" ca="1" si="615"/>
        <v>35</v>
      </c>
      <c r="AN2266" s="18" t="str">
        <f>IFERROR(VLOOKUP(R2266*1,'[1]Ordenes de Servicio'!G:K,5,0),"No Cruza")</f>
        <v>No Cruza</v>
      </c>
      <c r="AO2266" s="17">
        <f t="shared" ca="1" si="616"/>
        <v>191</v>
      </c>
      <c r="AP2266" s="17">
        <f t="shared" si="617"/>
        <v>21</v>
      </c>
      <c r="AQ2266" s="17">
        <f t="shared" si="618"/>
        <v>4</v>
      </c>
      <c r="AR2266" s="17">
        <f t="shared" si="619"/>
        <v>2020</v>
      </c>
      <c r="AS2266" s="17">
        <f t="shared" ca="1" si="620"/>
        <v>218</v>
      </c>
      <c r="AT2266" s="17" t="str">
        <f t="shared" ca="1" si="623"/>
        <v>No</v>
      </c>
      <c r="AU2266" s="17">
        <f t="shared" si="621"/>
        <v>183</v>
      </c>
      <c r="AV2266" s="17" t="str">
        <f>+VLOOKUP(B2266,[1]Cruces!S:T,2,0)</f>
        <v>4. Presupuesto de Obra</v>
      </c>
    </row>
    <row r="2267" spans="1:48" hidden="1" x14ac:dyDescent="0.25">
      <c r="A2267" s="17" t="s">
        <v>9186</v>
      </c>
      <c r="B2267" s="17" t="s">
        <v>569</v>
      </c>
      <c r="C2267" s="17">
        <v>0</v>
      </c>
      <c r="D2267" s="17">
        <v>0</v>
      </c>
      <c r="E2267" s="17" t="s">
        <v>55</v>
      </c>
      <c r="F2267" s="17" t="s">
        <v>5366</v>
      </c>
      <c r="G2267" s="17" t="s">
        <v>9187</v>
      </c>
      <c r="H2267" s="17" t="s">
        <v>9188</v>
      </c>
      <c r="I2267" s="17" t="s">
        <v>71</v>
      </c>
      <c r="J2267" s="17" t="s">
        <v>59</v>
      </c>
      <c r="K2267" s="17" t="s">
        <v>97</v>
      </c>
      <c r="L2267" s="17" t="s">
        <v>5368</v>
      </c>
      <c r="M2267" s="17" t="s">
        <v>5369</v>
      </c>
      <c r="N2267" s="17" t="s">
        <v>572</v>
      </c>
      <c r="O2267" s="17">
        <v>20201030</v>
      </c>
      <c r="P2267" s="17">
        <v>20201030</v>
      </c>
      <c r="Q2267" s="17">
        <v>1170</v>
      </c>
      <c r="R2267" s="17">
        <v>0</v>
      </c>
      <c r="S2267" s="17"/>
      <c r="T2267" s="17" t="s">
        <v>63</v>
      </c>
      <c r="U2267" s="17"/>
      <c r="V2267" s="17">
        <f t="shared" si="622"/>
        <v>3</v>
      </c>
      <c r="W2267" s="17">
        <v>3000</v>
      </c>
      <c r="X2267" s="17" t="s">
        <v>7065</v>
      </c>
      <c r="Y2267" s="17" t="s">
        <v>569</v>
      </c>
      <c r="Z2267" s="17">
        <v>20201030</v>
      </c>
      <c r="AA2267" s="17" t="s">
        <v>1947</v>
      </c>
      <c r="AB2267" s="17">
        <v>1</v>
      </c>
      <c r="AC2267" s="17" t="str">
        <f>IFERROR(VLOOKUP(A2267,[1]Cruces!AJ:AK,2,0),VLOOKUP(CONCATENATE(X2267,AA2267),[1]Cruces!G:H,2,0))</f>
        <v>Solicitud por BT</v>
      </c>
      <c r="AD2267" s="17">
        <f t="shared" si="608"/>
        <v>30</v>
      </c>
      <c r="AE2267" s="17">
        <f t="shared" si="609"/>
        <v>10</v>
      </c>
      <c r="AF2267" s="17">
        <f t="shared" si="610"/>
        <v>2020</v>
      </c>
      <c r="AG2267" s="17" t="str">
        <f>IFERROR(VLOOKUP(MID(A2267,2,4)*1,[1]Cruces!K:L,2,0),"Verificar")</f>
        <v>Atlántico Norte</v>
      </c>
      <c r="AH2267" s="17">
        <f t="shared" ca="1" si="611"/>
        <v>26</v>
      </c>
      <c r="AI2267" s="17" t="str">
        <f>IFERROR(VLOOKUP(U2267,[1]Cruces!$O$1:$P$6,2,0),"Sin Orden")</f>
        <v>Sin Orden</v>
      </c>
      <c r="AJ2267" s="17">
        <f t="shared" si="612"/>
        <v>30</v>
      </c>
      <c r="AK2267" s="17">
        <f t="shared" si="613"/>
        <v>10</v>
      </c>
      <c r="AL2267" s="17">
        <f t="shared" si="614"/>
        <v>2020</v>
      </c>
      <c r="AM2267" s="17">
        <f t="shared" ca="1" si="615"/>
        <v>26</v>
      </c>
      <c r="AN2267" s="18" t="str">
        <f>IFERROR(VLOOKUP(R2267*1,'[1]Ordenes de Servicio'!G:K,5,0),"No Cruza")</f>
        <v>No Cruza</v>
      </c>
      <c r="AO2267" s="17">
        <f t="shared" ca="1" si="616"/>
        <v>26</v>
      </c>
      <c r="AP2267" s="17">
        <f t="shared" si="617"/>
        <v>30</v>
      </c>
      <c r="AQ2267" s="17">
        <f t="shared" si="618"/>
        <v>10</v>
      </c>
      <c r="AR2267" s="17">
        <f t="shared" si="619"/>
        <v>2020</v>
      </c>
      <c r="AS2267" s="17">
        <f t="shared" ca="1" si="620"/>
        <v>26</v>
      </c>
      <c r="AT2267" s="17" t="str">
        <f t="shared" ca="1" si="623"/>
        <v>No</v>
      </c>
      <c r="AU2267" s="17">
        <f t="shared" si="621"/>
        <v>0</v>
      </c>
      <c r="AV2267" s="17" t="str">
        <f>+VLOOKUP(B2267,[1]Cruces!S:T,2,0)</f>
        <v>1. Solicitud</v>
      </c>
    </row>
    <row r="2268" spans="1:48" hidden="1" x14ac:dyDescent="0.25">
      <c r="A2268" s="17" t="s">
        <v>4196</v>
      </c>
      <c r="B2268" s="17" t="s">
        <v>68</v>
      </c>
      <c r="C2268" s="17">
        <v>0</v>
      </c>
      <c r="D2268" s="17">
        <v>0</v>
      </c>
      <c r="E2268" s="17" t="s">
        <v>55</v>
      </c>
      <c r="F2268" s="17" t="s">
        <v>107</v>
      </c>
      <c r="G2268" s="17" t="s">
        <v>4197</v>
      </c>
      <c r="H2268" s="17">
        <v>0</v>
      </c>
      <c r="I2268" s="17" t="s">
        <v>116</v>
      </c>
      <c r="J2268" s="17" t="s">
        <v>59</v>
      </c>
      <c r="K2268" s="17" t="s">
        <v>4198</v>
      </c>
      <c r="L2268" s="17" t="s">
        <v>487</v>
      </c>
      <c r="M2268" s="17" t="s">
        <v>55</v>
      </c>
      <c r="N2268" s="17" t="s">
        <v>75</v>
      </c>
      <c r="O2268" s="17">
        <v>20170509</v>
      </c>
      <c r="P2268" s="17">
        <v>20170524</v>
      </c>
      <c r="Q2268" s="17">
        <v>1110</v>
      </c>
      <c r="R2268" s="17">
        <v>23834533</v>
      </c>
      <c r="S2268" s="17" t="s">
        <v>100</v>
      </c>
      <c r="T2268" s="17" t="s">
        <v>63</v>
      </c>
      <c r="U2268" s="17" t="s">
        <v>91</v>
      </c>
      <c r="V2268" s="17">
        <f t="shared" si="622"/>
        <v>630</v>
      </c>
      <c r="W2268" s="17">
        <v>630000</v>
      </c>
      <c r="X2268" s="17" t="s">
        <v>64</v>
      </c>
      <c r="Y2268" s="17" t="s">
        <v>136</v>
      </c>
      <c r="Z2268" s="17">
        <v>20170615</v>
      </c>
      <c r="AA2268" s="17" t="s">
        <v>101</v>
      </c>
      <c r="AB2268" s="17">
        <v>1</v>
      </c>
      <c r="AC2268" s="17" t="str">
        <f>IFERROR(VLOOKUP(A2268,[1]Cruces!AJ:AK,2,0),VLOOKUP(CONCATENATE(X2268,AA2268),[1]Cruces!G:H,2,0))</f>
        <v>Solicitud de Obra</v>
      </c>
      <c r="AD2268" s="17">
        <f t="shared" si="608"/>
        <v>9</v>
      </c>
      <c r="AE2268" s="17">
        <f t="shared" si="609"/>
        <v>5</v>
      </c>
      <c r="AF2268" s="17">
        <f t="shared" si="610"/>
        <v>2017</v>
      </c>
      <c r="AG2268" s="17" t="str">
        <f>IFERROR(VLOOKUP(MID(A2268,2,4)*1,[1]Cruces!K:L,2,0),"Verificar")</f>
        <v>Atlántico Norte</v>
      </c>
      <c r="AH2268" s="17">
        <f t="shared" ca="1" si="611"/>
        <v>1296</v>
      </c>
      <c r="AI2268" s="17" t="str">
        <f>IFERROR(VLOOKUP(U2268,[1]Cruces!$O$1:$P$6,2,0),"Sin Orden")</f>
        <v>Resuelta</v>
      </c>
      <c r="AJ2268" s="17">
        <f t="shared" si="612"/>
        <v>15</v>
      </c>
      <c r="AK2268" s="17">
        <f t="shared" si="613"/>
        <v>6</v>
      </c>
      <c r="AL2268" s="17">
        <f t="shared" si="614"/>
        <v>2017</v>
      </c>
      <c r="AM2268" s="17">
        <f t="shared" ca="1" si="615"/>
        <v>1259</v>
      </c>
      <c r="AN2268" s="18" t="str">
        <f>IFERROR(VLOOKUP(R2268*1,'[1]Ordenes de Servicio'!G:K,5,0),"No Cruza")</f>
        <v>No Cruza</v>
      </c>
      <c r="AO2268" s="17">
        <f t="shared" ca="1" si="616"/>
        <v>37</v>
      </c>
      <c r="AP2268" s="17">
        <f t="shared" si="617"/>
        <v>24</v>
      </c>
      <c r="AQ2268" s="17">
        <f t="shared" si="618"/>
        <v>5</v>
      </c>
      <c r="AR2268" s="17">
        <f t="shared" si="619"/>
        <v>2017</v>
      </c>
      <c r="AS2268" s="17">
        <f t="shared" ca="1" si="620"/>
        <v>1281</v>
      </c>
      <c r="AT2268" s="17" t="str">
        <f t="shared" ca="1" si="623"/>
        <v>Si</v>
      </c>
      <c r="AU2268" s="17">
        <f t="shared" si="621"/>
        <v>22</v>
      </c>
      <c r="AV2268" s="17" t="str">
        <f>+VLOOKUP(B2268,[1]Cruces!S:T,2,0)</f>
        <v>5. Consultoría / Adjudicación</v>
      </c>
    </row>
    <row r="2269" spans="1:48" hidden="1" x14ac:dyDescent="0.25">
      <c r="A2269" s="17" t="s">
        <v>9189</v>
      </c>
      <c r="B2269" s="17" t="s">
        <v>1943</v>
      </c>
      <c r="C2269" s="17">
        <v>0</v>
      </c>
      <c r="D2269" s="17">
        <v>0</v>
      </c>
      <c r="E2269" s="17" t="s">
        <v>55</v>
      </c>
      <c r="F2269" s="17" t="s">
        <v>107</v>
      </c>
      <c r="G2269" s="17" t="s">
        <v>9190</v>
      </c>
      <c r="H2269" s="17">
        <v>3135053536</v>
      </c>
      <c r="I2269" s="17" t="s">
        <v>71</v>
      </c>
      <c r="J2269" s="17" t="s">
        <v>59</v>
      </c>
      <c r="K2269" s="17" t="s">
        <v>97</v>
      </c>
      <c r="L2269" s="17" t="s">
        <v>325</v>
      </c>
      <c r="M2269" s="17" t="s">
        <v>326</v>
      </c>
      <c r="N2269" s="17" t="s">
        <v>1946</v>
      </c>
      <c r="O2269" s="17">
        <v>20200724</v>
      </c>
      <c r="P2269" s="17">
        <v>20200724</v>
      </c>
      <c r="Q2269" s="17">
        <v>1180</v>
      </c>
      <c r="R2269" s="17">
        <v>27868174</v>
      </c>
      <c r="S2269" s="17" t="s">
        <v>6601</v>
      </c>
      <c r="T2269" s="17" t="s">
        <v>63</v>
      </c>
      <c r="U2269" s="17" t="s">
        <v>88</v>
      </c>
      <c r="V2269" s="17">
        <f t="shared" si="622"/>
        <v>3</v>
      </c>
      <c r="W2269" s="17">
        <v>3000</v>
      </c>
      <c r="X2269" s="17" t="s">
        <v>7065</v>
      </c>
      <c r="Y2269" s="17" t="s">
        <v>1943</v>
      </c>
      <c r="Z2269" s="17">
        <v>20200724</v>
      </c>
      <c r="AA2269" s="17" t="s">
        <v>1947</v>
      </c>
      <c r="AB2269" s="17">
        <v>1</v>
      </c>
      <c r="AC2269" s="17" t="str">
        <f>IFERROR(VLOOKUP(A2269,[1]Cruces!AJ:AK,2,0),VLOOKUP(CONCATENATE(X2269,AA2269),[1]Cruces!G:H,2,0))</f>
        <v>Solicitud por BT</v>
      </c>
      <c r="AD2269" s="17">
        <f t="shared" si="608"/>
        <v>24</v>
      </c>
      <c r="AE2269" s="17">
        <f t="shared" si="609"/>
        <v>7</v>
      </c>
      <c r="AF2269" s="17">
        <f t="shared" si="610"/>
        <v>2020</v>
      </c>
      <c r="AG2269" s="17" t="str">
        <f>IFERROR(VLOOKUP(MID(A2269,2,4)*1,[1]Cruces!K:L,2,0),"Verificar")</f>
        <v>Atlántico Norte</v>
      </c>
      <c r="AH2269" s="17">
        <f t="shared" ca="1" si="611"/>
        <v>124</v>
      </c>
      <c r="AI2269" s="17" t="str">
        <f>IFERROR(VLOOKUP(U2269,[1]Cruces!$O$1:$P$6,2,0),"Sin Orden")</f>
        <v>Resuelta</v>
      </c>
      <c r="AJ2269" s="17">
        <f t="shared" si="612"/>
        <v>24</v>
      </c>
      <c r="AK2269" s="17">
        <f t="shared" si="613"/>
        <v>7</v>
      </c>
      <c r="AL2269" s="17">
        <f t="shared" si="614"/>
        <v>2020</v>
      </c>
      <c r="AM2269" s="17">
        <f t="shared" ca="1" si="615"/>
        <v>124</v>
      </c>
      <c r="AN2269" s="18" t="str">
        <f>IFERROR(VLOOKUP(R2269*1,'[1]Ordenes de Servicio'!G:K,5,0),"No Cruza")</f>
        <v>No Cruza</v>
      </c>
      <c r="AO2269" s="17">
        <f t="shared" ca="1" si="616"/>
        <v>0</v>
      </c>
      <c r="AP2269" s="17">
        <f t="shared" si="617"/>
        <v>24</v>
      </c>
      <c r="AQ2269" s="17">
        <f t="shared" si="618"/>
        <v>7</v>
      </c>
      <c r="AR2269" s="17">
        <f t="shared" si="619"/>
        <v>2020</v>
      </c>
      <c r="AS2269" s="17">
        <f t="shared" ca="1" si="620"/>
        <v>124</v>
      </c>
      <c r="AT2269" s="17" t="str">
        <f t="shared" ca="1" si="623"/>
        <v>No</v>
      </c>
      <c r="AU2269" s="17">
        <f t="shared" si="621"/>
        <v>0</v>
      </c>
      <c r="AV2269" s="17" t="str">
        <f>+VLOOKUP(B2269,[1]Cruces!S:T,2,0)</f>
        <v>7. Ejecución en Campo OS BT</v>
      </c>
    </row>
    <row r="2270" spans="1:48" hidden="1" x14ac:dyDescent="0.25">
      <c r="A2270" s="17" t="s">
        <v>4199</v>
      </c>
      <c r="B2270" s="17" t="s">
        <v>68</v>
      </c>
      <c r="C2270" s="17">
        <v>7564427</v>
      </c>
      <c r="D2270" s="17">
        <v>0</v>
      </c>
      <c r="E2270" s="17" t="s">
        <v>55</v>
      </c>
      <c r="F2270" s="17" t="s">
        <v>94</v>
      </c>
      <c r="G2270" s="17" t="s">
        <v>95</v>
      </c>
      <c r="H2270" s="17">
        <v>3003360026</v>
      </c>
      <c r="I2270" s="17" t="s">
        <v>83</v>
      </c>
      <c r="J2270" s="17" t="s">
        <v>59</v>
      </c>
      <c r="K2270" s="17" t="s">
        <v>97</v>
      </c>
      <c r="L2270" s="17" t="s">
        <v>98</v>
      </c>
      <c r="M2270" s="17" t="s">
        <v>99</v>
      </c>
      <c r="N2270" s="17" t="s">
        <v>75</v>
      </c>
      <c r="O2270" s="17">
        <v>20180518</v>
      </c>
      <c r="P2270" s="17">
        <v>20180620</v>
      </c>
      <c r="Q2270" s="17">
        <v>1170</v>
      </c>
      <c r="R2270" s="17">
        <v>25480410</v>
      </c>
      <c r="S2270" s="17" t="s">
        <v>76</v>
      </c>
      <c r="T2270" s="17" t="s">
        <v>63</v>
      </c>
      <c r="U2270" s="17" t="s">
        <v>88</v>
      </c>
      <c r="V2270" s="17">
        <f t="shared" si="622"/>
        <v>50</v>
      </c>
      <c r="W2270" s="17">
        <v>50000</v>
      </c>
      <c r="X2270" s="17" t="s">
        <v>89</v>
      </c>
      <c r="Y2270" s="17" t="s">
        <v>136</v>
      </c>
      <c r="Z2270" s="17">
        <v>20180627</v>
      </c>
      <c r="AA2270" s="17" t="s">
        <v>78</v>
      </c>
      <c r="AB2270" s="17">
        <v>1</v>
      </c>
      <c r="AC2270" s="17" t="str">
        <f>IFERROR(VLOOKUP(A2270,[1]Cruces!AJ:AK,2,0),VLOOKUP(CONCATENATE(X2270,AA2270),[1]Cruces!G:H,2,0))</f>
        <v>Solicitud de Obra</v>
      </c>
      <c r="AD2270" s="17">
        <f t="shared" si="608"/>
        <v>18</v>
      </c>
      <c r="AE2270" s="17">
        <f t="shared" si="609"/>
        <v>5</v>
      </c>
      <c r="AF2270" s="17">
        <f t="shared" si="610"/>
        <v>2018</v>
      </c>
      <c r="AG2270" s="17" t="str">
        <f>IFERROR(VLOOKUP(MID(A2270,2,4)*1,[1]Cruces!K:L,2,0),"Verificar")</f>
        <v>Atlántico Norte</v>
      </c>
      <c r="AH2270" s="17">
        <f t="shared" ca="1" si="611"/>
        <v>922</v>
      </c>
      <c r="AI2270" s="17" t="str">
        <f>IFERROR(VLOOKUP(U2270,[1]Cruces!$O$1:$P$6,2,0),"Sin Orden")</f>
        <v>Resuelta</v>
      </c>
      <c r="AJ2270" s="17">
        <f t="shared" si="612"/>
        <v>27</v>
      </c>
      <c r="AK2270" s="17">
        <f t="shared" si="613"/>
        <v>6</v>
      </c>
      <c r="AL2270" s="17">
        <f t="shared" si="614"/>
        <v>2018</v>
      </c>
      <c r="AM2270" s="17">
        <f t="shared" ca="1" si="615"/>
        <v>882</v>
      </c>
      <c r="AN2270" s="18" t="str">
        <f>IFERROR(VLOOKUP(R2270*1,'[1]Ordenes de Servicio'!G:K,5,0),"No Cruza")</f>
        <v>No Cruza</v>
      </c>
      <c r="AO2270" s="17">
        <f t="shared" ca="1" si="616"/>
        <v>40</v>
      </c>
      <c r="AP2270" s="17">
        <f t="shared" si="617"/>
        <v>20</v>
      </c>
      <c r="AQ2270" s="17">
        <f t="shared" si="618"/>
        <v>6</v>
      </c>
      <c r="AR2270" s="17">
        <f t="shared" si="619"/>
        <v>2018</v>
      </c>
      <c r="AS2270" s="17">
        <f t="shared" ca="1" si="620"/>
        <v>889</v>
      </c>
      <c r="AT2270" s="17" t="str">
        <f t="shared" ca="1" si="623"/>
        <v>Si</v>
      </c>
      <c r="AU2270" s="17">
        <f t="shared" si="621"/>
        <v>7</v>
      </c>
      <c r="AV2270" s="17" t="str">
        <f>+VLOOKUP(B2270,[1]Cruces!S:T,2,0)</f>
        <v>5. Consultoría / Adjudicación</v>
      </c>
    </row>
    <row r="2271" spans="1:48" hidden="1" x14ac:dyDescent="0.25">
      <c r="A2271" s="17" t="s">
        <v>4200</v>
      </c>
      <c r="B2271" s="17" t="s">
        <v>68</v>
      </c>
      <c r="C2271" s="17">
        <v>0</v>
      </c>
      <c r="D2271" s="17">
        <v>0</v>
      </c>
      <c r="E2271" s="17" t="s">
        <v>55</v>
      </c>
      <c r="F2271" s="17" t="s">
        <v>107</v>
      </c>
      <c r="G2271" s="17" t="s">
        <v>4201</v>
      </c>
      <c r="H2271" s="17">
        <v>3014545319</v>
      </c>
      <c r="I2271" s="17" t="s">
        <v>71</v>
      </c>
      <c r="J2271" s="17" t="s">
        <v>59</v>
      </c>
      <c r="K2271" s="17" t="s">
        <v>4202</v>
      </c>
      <c r="L2271" s="17" t="s">
        <v>117</v>
      </c>
      <c r="M2271" s="17" t="s">
        <v>118</v>
      </c>
      <c r="N2271" s="17" t="s">
        <v>75</v>
      </c>
      <c r="O2271" s="17">
        <v>20200915</v>
      </c>
      <c r="P2271" s="17">
        <v>20201030</v>
      </c>
      <c r="Q2271" s="17">
        <v>9510</v>
      </c>
      <c r="R2271" s="17">
        <v>28143383</v>
      </c>
      <c r="S2271" s="17" t="s">
        <v>100</v>
      </c>
      <c r="T2271" s="17" t="s">
        <v>63</v>
      </c>
      <c r="U2271" s="17" t="s">
        <v>91</v>
      </c>
      <c r="V2271" s="17">
        <f t="shared" si="622"/>
        <v>75</v>
      </c>
      <c r="W2271" s="17">
        <v>75000</v>
      </c>
      <c r="X2271" s="17" t="s">
        <v>64</v>
      </c>
      <c r="Y2271" s="17" t="s">
        <v>282</v>
      </c>
      <c r="Z2271" s="17">
        <v>20201108</v>
      </c>
      <c r="AA2271" s="17" t="s">
        <v>78</v>
      </c>
      <c r="AB2271" s="17">
        <v>1</v>
      </c>
      <c r="AC2271" s="17" t="str">
        <f>IFERROR(VLOOKUP(A2271,[1]Cruces!AJ:AK,2,0),VLOOKUP(CONCATENATE(X2271,AA2271),[1]Cruces!G:H,2,0))</f>
        <v>Solicitud de Obra</v>
      </c>
      <c r="AD2271" s="17">
        <f t="shared" si="608"/>
        <v>15</v>
      </c>
      <c r="AE2271" s="17">
        <f t="shared" si="609"/>
        <v>9</v>
      </c>
      <c r="AF2271" s="17">
        <f t="shared" si="610"/>
        <v>2020</v>
      </c>
      <c r="AG2271" s="17" t="str">
        <f>IFERROR(VLOOKUP(MID(A2271,2,4)*1,[1]Cruces!K:L,2,0),"Verificar")</f>
        <v>Atlántico Norte</v>
      </c>
      <c r="AH2271" s="17">
        <f t="shared" ca="1" si="611"/>
        <v>71</v>
      </c>
      <c r="AI2271" s="17" t="str">
        <f>IFERROR(VLOOKUP(U2271,[1]Cruces!$O$1:$P$6,2,0),"Sin Orden")</f>
        <v>Resuelta</v>
      </c>
      <c r="AJ2271" s="17">
        <f t="shared" si="612"/>
        <v>8</v>
      </c>
      <c r="AK2271" s="17">
        <f t="shared" si="613"/>
        <v>11</v>
      </c>
      <c r="AL2271" s="17">
        <f t="shared" si="614"/>
        <v>2020</v>
      </c>
      <c r="AM2271" s="17">
        <f t="shared" ca="1" si="615"/>
        <v>17</v>
      </c>
      <c r="AN2271" s="18" t="str">
        <f>IFERROR(VLOOKUP(R2271*1,'[1]Ordenes de Servicio'!G:K,5,0),"No Cruza")</f>
        <v>No Cruza</v>
      </c>
      <c r="AO2271" s="17">
        <f t="shared" ca="1" si="616"/>
        <v>54</v>
      </c>
      <c r="AP2271" s="17">
        <f t="shared" si="617"/>
        <v>30</v>
      </c>
      <c r="AQ2271" s="17">
        <f t="shared" si="618"/>
        <v>10</v>
      </c>
      <c r="AR2271" s="17">
        <f t="shared" si="619"/>
        <v>2020</v>
      </c>
      <c r="AS2271" s="17">
        <f t="shared" ca="1" si="620"/>
        <v>26</v>
      </c>
      <c r="AT2271" s="17" t="str">
        <f t="shared" ca="1" si="623"/>
        <v>No</v>
      </c>
      <c r="AU2271" s="17">
        <f t="shared" si="621"/>
        <v>9</v>
      </c>
      <c r="AV2271" s="17" t="str">
        <f>+VLOOKUP(B2271,[1]Cruces!S:T,2,0)</f>
        <v>5. Consultoría / Adjudicación</v>
      </c>
    </row>
    <row r="2272" spans="1:48" hidden="1" x14ac:dyDescent="0.25">
      <c r="A2272" s="17" t="s">
        <v>4203</v>
      </c>
      <c r="B2272" s="17" t="s">
        <v>68</v>
      </c>
      <c r="C2272" s="17">
        <v>0</v>
      </c>
      <c r="D2272" s="17">
        <v>0</v>
      </c>
      <c r="E2272" s="17" t="s">
        <v>55</v>
      </c>
      <c r="F2272" s="17" t="s">
        <v>232</v>
      </c>
      <c r="G2272" s="17" t="s">
        <v>4204</v>
      </c>
      <c r="H2272" s="17">
        <v>3207145411</v>
      </c>
      <c r="I2272" s="17" t="s">
        <v>71</v>
      </c>
      <c r="J2272" s="17" t="s">
        <v>59</v>
      </c>
      <c r="K2272" s="17" t="s">
        <v>4205</v>
      </c>
      <c r="L2272" s="17" t="s">
        <v>280</v>
      </c>
      <c r="M2272" s="17" t="s">
        <v>281</v>
      </c>
      <c r="N2272" s="17" t="s">
        <v>75</v>
      </c>
      <c r="O2272" s="17">
        <v>20180605</v>
      </c>
      <c r="P2272" s="17">
        <v>20180627</v>
      </c>
      <c r="Q2272" s="17">
        <v>1210</v>
      </c>
      <c r="R2272" s="17">
        <v>25319905</v>
      </c>
      <c r="S2272" s="17" t="s">
        <v>76</v>
      </c>
      <c r="T2272" s="17" t="s">
        <v>63</v>
      </c>
      <c r="U2272" s="17" t="s">
        <v>88</v>
      </c>
      <c r="V2272" s="17">
        <f t="shared" si="622"/>
        <v>45</v>
      </c>
      <c r="W2272" s="17">
        <v>45000</v>
      </c>
      <c r="X2272" s="17" t="s">
        <v>64</v>
      </c>
      <c r="Y2272" s="17" t="s">
        <v>150</v>
      </c>
      <c r="Z2272" s="17">
        <v>20200609</v>
      </c>
      <c r="AA2272" s="17" t="s">
        <v>78</v>
      </c>
      <c r="AB2272" s="17">
        <v>1</v>
      </c>
      <c r="AC2272" s="17" t="str">
        <f>IFERROR(VLOOKUP(A2272,[1]Cruces!AJ:AK,2,0),VLOOKUP(CONCATENATE(X2272,AA2272),[1]Cruces!G:H,2,0))</f>
        <v>Solicitud de Obra</v>
      </c>
      <c r="AD2272" s="17">
        <f t="shared" si="608"/>
        <v>5</v>
      </c>
      <c r="AE2272" s="17">
        <f t="shared" si="609"/>
        <v>6</v>
      </c>
      <c r="AF2272" s="17">
        <f t="shared" si="610"/>
        <v>2018</v>
      </c>
      <c r="AG2272" s="17" t="str">
        <f>IFERROR(VLOOKUP(MID(A2272,2,4)*1,[1]Cruces!K:L,2,0),"Verificar")</f>
        <v>Atlántico Sur</v>
      </c>
      <c r="AH2272" s="17">
        <f t="shared" ca="1" si="611"/>
        <v>904</v>
      </c>
      <c r="AI2272" s="17" t="str">
        <f>IFERROR(VLOOKUP(U2272,[1]Cruces!$O$1:$P$6,2,0),"Sin Orden")</f>
        <v>Resuelta</v>
      </c>
      <c r="AJ2272" s="17">
        <f t="shared" si="612"/>
        <v>9</v>
      </c>
      <c r="AK2272" s="17">
        <f t="shared" si="613"/>
        <v>6</v>
      </c>
      <c r="AL2272" s="17">
        <f t="shared" si="614"/>
        <v>2020</v>
      </c>
      <c r="AM2272" s="17">
        <f t="shared" ca="1" si="615"/>
        <v>169</v>
      </c>
      <c r="AN2272" s="18" t="str">
        <f>IFERROR(VLOOKUP(R2272*1,'[1]Ordenes de Servicio'!G:K,5,0),"No Cruza")</f>
        <v>No Cruza</v>
      </c>
      <c r="AO2272" s="17">
        <f t="shared" ca="1" si="616"/>
        <v>735</v>
      </c>
      <c r="AP2272" s="17">
        <f t="shared" si="617"/>
        <v>27</v>
      </c>
      <c r="AQ2272" s="17">
        <f t="shared" si="618"/>
        <v>6</v>
      </c>
      <c r="AR2272" s="17">
        <f t="shared" si="619"/>
        <v>2018</v>
      </c>
      <c r="AS2272" s="17">
        <f t="shared" ca="1" si="620"/>
        <v>882</v>
      </c>
      <c r="AT2272" s="17" t="str">
        <f t="shared" ca="1" si="623"/>
        <v>Si</v>
      </c>
      <c r="AU2272" s="17">
        <f t="shared" si="621"/>
        <v>713</v>
      </c>
      <c r="AV2272" s="17" t="str">
        <f>+VLOOKUP(B2272,[1]Cruces!S:T,2,0)</f>
        <v>5. Consultoría / Adjudicación</v>
      </c>
    </row>
    <row r="2273" spans="1:48" hidden="1" x14ac:dyDescent="0.25">
      <c r="A2273" s="17" t="s">
        <v>9191</v>
      </c>
      <c r="B2273" s="17" t="s">
        <v>6595</v>
      </c>
      <c r="C2273" s="17">
        <v>0</v>
      </c>
      <c r="D2273" s="17">
        <v>0</v>
      </c>
      <c r="E2273" s="17" t="s">
        <v>55</v>
      </c>
      <c r="F2273" s="17" t="s">
        <v>107</v>
      </c>
      <c r="G2273" s="17" t="s">
        <v>9192</v>
      </c>
      <c r="H2273" s="17">
        <v>3005735731</v>
      </c>
      <c r="I2273" s="17" t="s">
        <v>71</v>
      </c>
      <c r="J2273" s="17" t="s">
        <v>59</v>
      </c>
      <c r="K2273" s="17" t="s">
        <v>97</v>
      </c>
      <c r="L2273" s="17" t="s">
        <v>7944</v>
      </c>
      <c r="M2273" s="17" t="s">
        <v>7945</v>
      </c>
      <c r="N2273" s="17" t="s">
        <v>6600</v>
      </c>
      <c r="O2273" s="17">
        <v>20191209</v>
      </c>
      <c r="P2273" s="17">
        <v>20191213</v>
      </c>
      <c r="Q2273" s="17">
        <v>1180</v>
      </c>
      <c r="R2273" s="17">
        <v>27217497</v>
      </c>
      <c r="S2273" s="17" t="s">
        <v>6601</v>
      </c>
      <c r="T2273" s="17" t="s">
        <v>63</v>
      </c>
      <c r="U2273" s="17" t="s">
        <v>91</v>
      </c>
      <c r="V2273" s="17">
        <f t="shared" ref="V2273:V2327" si="624">+W2273/1000</f>
        <v>3</v>
      </c>
      <c r="W2273" s="17">
        <v>3000</v>
      </c>
      <c r="X2273" s="17" t="s">
        <v>7065</v>
      </c>
      <c r="Y2273" s="17" t="s">
        <v>6595</v>
      </c>
      <c r="Z2273" s="17">
        <v>20191213</v>
      </c>
      <c r="AA2273" s="17" t="s">
        <v>1947</v>
      </c>
      <c r="AB2273" s="17">
        <v>1</v>
      </c>
      <c r="AC2273" s="17" t="str">
        <f>IFERROR(VLOOKUP(A2273,[1]Cruces!AJ:AK,2,0),VLOOKUP(CONCATENATE(X2273,AA2273),[1]Cruces!G:H,2,0))</f>
        <v>Solicitud por BT</v>
      </c>
      <c r="AD2273" s="17">
        <f t="shared" ref="AD2273:AD2326" si="625">MID(O2273,7,2)*1</f>
        <v>9</v>
      </c>
      <c r="AE2273" s="17">
        <f t="shared" ref="AE2273:AE2326" si="626">MID(O2273,5,2)*1</f>
        <v>12</v>
      </c>
      <c r="AF2273" s="17">
        <f t="shared" ref="AF2273:AF2326" si="627">MID(O2273,1,4)*1</f>
        <v>2019</v>
      </c>
      <c r="AG2273" s="17" t="str">
        <f>IFERROR(VLOOKUP(MID(A2273,2,4)*1,[1]Cruces!K:L,2,0),"Verificar")</f>
        <v>Atlántico Norte</v>
      </c>
      <c r="AH2273" s="17">
        <f t="shared" ref="AH2273:AH2326" ca="1" si="628">TODAY()-DATE(AF2273,AE2273,AD2273)</f>
        <v>352</v>
      </c>
      <c r="AI2273" s="17" t="str">
        <f>IFERROR(VLOOKUP(U2273,[1]Cruces!$O$1:$P$6,2,0),"Sin Orden")</f>
        <v>Resuelta</v>
      </c>
      <c r="AJ2273" s="17">
        <f t="shared" ref="AJ2273:AJ2326" si="629">MID(Z2273,7,2)*1</f>
        <v>13</v>
      </c>
      <c r="AK2273" s="17">
        <f t="shared" ref="AK2273:AK2326" si="630">MID(Z2273,5,2)*1</f>
        <v>12</v>
      </c>
      <c r="AL2273" s="17">
        <f t="shared" ref="AL2273:AL2326" si="631">MID(Z2273,1,4)*1</f>
        <v>2019</v>
      </c>
      <c r="AM2273" s="17">
        <f t="shared" ref="AM2273:AM2326" ca="1" si="632">+TODAY()-DATE(AL2273,AK2273,AJ2273)</f>
        <v>348</v>
      </c>
      <c r="AN2273" s="18" t="str">
        <f>IFERROR(VLOOKUP(R2273*1,'[1]Ordenes de Servicio'!G:K,5,0),"No Cruza")</f>
        <v>No Cruza</v>
      </c>
      <c r="AO2273" s="17">
        <f t="shared" ref="AO2273:AO2326" ca="1" si="633">+IF(AI2273="Resuelta",DATE(AL2273,AK2273,AJ2273)-DATE(AF2273,AE2273,AD2273),TODAY()-DATE(AL2273,AK2273,AJ2273))</f>
        <v>4</v>
      </c>
      <c r="AP2273" s="17">
        <f t="shared" ref="AP2273:AP2326" si="634">MID(P2273,7,2)*1</f>
        <v>13</v>
      </c>
      <c r="AQ2273" s="17">
        <f t="shared" ref="AQ2273:AQ2326" si="635">MID(P2273,5,2)*1</f>
        <v>12</v>
      </c>
      <c r="AR2273" s="17">
        <f t="shared" ref="AR2273:AR2326" si="636">MID(P2273,1,4)*1</f>
        <v>2019</v>
      </c>
      <c r="AS2273" s="17">
        <f t="shared" ref="AS2273:AS2326" ca="1" si="637">+TODAY()-DATE(AR2273,AQ2273,AP2273)</f>
        <v>348</v>
      </c>
      <c r="AT2273" s="17" t="str">
        <f t="shared" ref="AT2273:AT2327" ca="1" si="638">IF(AS2273&gt;359,"Si","No")</f>
        <v>No</v>
      </c>
      <c r="AU2273" s="17">
        <f t="shared" ref="AU2273:AU2326" si="639">IF(DATE(AL2273,AK2273,AJ2273)-DATE(AR2273,AQ2273,AP2273)&lt;0,DATE(AR2273,AQ2273,AP2273)-DATE(AL2273,AK2273,AJ2273),DATE(AL2273,AK2273,AJ2273)-DATE(AR2273,AQ2273,AP2273))</f>
        <v>0</v>
      </c>
      <c r="AV2273" s="17" t="str">
        <f>+VLOOKUP(B2273,[1]Cruces!S:T,2,0)</f>
        <v>7. Ejecución en Campo OS BT</v>
      </c>
    </row>
    <row r="2274" spans="1:48" hidden="1" x14ac:dyDescent="0.25">
      <c r="A2274" s="17" t="s">
        <v>4206</v>
      </c>
      <c r="B2274" s="17" t="s">
        <v>579</v>
      </c>
      <c r="C2274" s="17">
        <v>0</v>
      </c>
      <c r="D2274" s="17">
        <v>0</v>
      </c>
      <c r="E2274" s="17" t="s">
        <v>55</v>
      </c>
      <c r="F2274" s="17" t="s">
        <v>81</v>
      </c>
      <c r="G2274" s="17" t="s">
        <v>4207</v>
      </c>
      <c r="H2274" s="17">
        <v>0</v>
      </c>
      <c r="I2274" s="17" t="s">
        <v>116</v>
      </c>
      <c r="J2274" s="17" t="s">
        <v>59</v>
      </c>
      <c r="K2274" s="17" t="s">
        <v>4208</v>
      </c>
      <c r="L2274" s="17" t="s">
        <v>85</v>
      </c>
      <c r="M2274" s="17" t="s">
        <v>86</v>
      </c>
      <c r="N2274" s="17" t="s">
        <v>582</v>
      </c>
      <c r="O2274" s="17">
        <v>20201103</v>
      </c>
      <c r="P2274" s="17">
        <v>20201103</v>
      </c>
      <c r="Q2274" s="17">
        <v>3430</v>
      </c>
      <c r="R2274" s="17">
        <v>0</v>
      </c>
      <c r="S2274" s="17"/>
      <c r="T2274" s="17" t="s">
        <v>63</v>
      </c>
      <c r="U2274" s="17"/>
      <c r="V2274" s="17">
        <f t="shared" si="624"/>
        <v>207</v>
      </c>
      <c r="W2274" s="17">
        <v>207000</v>
      </c>
      <c r="X2274" s="17" t="s">
        <v>64</v>
      </c>
      <c r="Y2274" s="17" t="s">
        <v>583</v>
      </c>
      <c r="Z2274" s="17">
        <v>20201103</v>
      </c>
      <c r="AA2274" s="17" t="s">
        <v>646</v>
      </c>
      <c r="AB2274" s="17">
        <v>1</v>
      </c>
      <c r="AC2274" s="17" t="str">
        <f>IFERROR(VLOOKUP(A2274,[1]Cruces!AJ:AK,2,0),VLOOKUP(CONCATENATE(X2274,AA2274),[1]Cruces!G:H,2,0))</f>
        <v>Solicitud de Obra</v>
      </c>
      <c r="AD2274" s="17">
        <f t="shared" si="625"/>
        <v>3</v>
      </c>
      <c r="AE2274" s="17">
        <f t="shared" si="626"/>
        <v>11</v>
      </c>
      <c r="AF2274" s="17">
        <f t="shared" si="627"/>
        <v>2020</v>
      </c>
      <c r="AG2274" s="17" t="str">
        <f>IFERROR(VLOOKUP(MID(A2274,2,4)*1,[1]Cruces!K:L,2,0),"Verificar")</f>
        <v>Magdalena</v>
      </c>
      <c r="AH2274" s="17">
        <f t="shared" ca="1" si="628"/>
        <v>22</v>
      </c>
      <c r="AI2274" s="17" t="str">
        <f>IFERROR(VLOOKUP(U2274,[1]Cruces!$O$1:$P$6,2,0),"Sin Orden")</f>
        <v>Sin Orden</v>
      </c>
      <c r="AJ2274" s="17">
        <f t="shared" si="629"/>
        <v>3</v>
      </c>
      <c r="AK2274" s="17">
        <f t="shared" si="630"/>
        <v>11</v>
      </c>
      <c r="AL2274" s="17">
        <f t="shared" si="631"/>
        <v>2020</v>
      </c>
      <c r="AM2274" s="17">
        <f t="shared" ca="1" si="632"/>
        <v>22</v>
      </c>
      <c r="AN2274" s="18" t="str">
        <f>IFERROR(VLOOKUP(R2274*1,'[1]Ordenes de Servicio'!G:K,5,0),"No Cruza")</f>
        <v>No Cruza</v>
      </c>
      <c r="AO2274" s="17">
        <f t="shared" ca="1" si="633"/>
        <v>22</v>
      </c>
      <c r="AP2274" s="17">
        <f t="shared" si="634"/>
        <v>3</v>
      </c>
      <c r="AQ2274" s="17">
        <f t="shared" si="635"/>
        <v>11</v>
      </c>
      <c r="AR2274" s="17">
        <f t="shared" si="636"/>
        <v>2020</v>
      </c>
      <c r="AS2274" s="17">
        <f t="shared" ca="1" si="637"/>
        <v>22</v>
      </c>
      <c r="AT2274" s="17" t="str">
        <f t="shared" ca="1" si="638"/>
        <v>No</v>
      </c>
      <c r="AU2274" s="17">
        <f t="shared" si="639"/>
        <v>0</v>
      </c>
      <c r="AV2274" s="17" t="str">
        <f>+VLOOKUP(B2274,[1]Cruces!S:T,2,0)</f>
        <v>2. Factibilidad</v>
      </c>
    </row>
    <row r="2275" spans="1:48" hidden="1" x14ac:dyDescent="0.25">
      <c r="A2275" s="17" t="s">
        <v>4209</v>
      </c>
      <c r="B2275" s="17" t="s">
        <v>68</v>
      </c>
      <c r="C2275" s="17">
        <v>5562318</v>
      </c>
      <c r="D2275" s="17">
        <v>0</v>
      </c>
      <c r="E2275" s="17" t="s">
        <v>55</v>
      </c>
      <c r="F2275" s="17" t="s">
        <v>107</v>
      </c>
      <c r="G2275" s="17" t="s">
        <v>4210</v>
      </c>
      <c r="H2275" s="17">
        <v>0</v>
      </c>
      <c r="I2275" s="17" t="s">
        <v>116</v>
      </c>
      <c r="J2275" s="17" t="s">
        <v>59</v>
      </c>
      <c r="K2275" s="17" t="s">
        <v>4211</v>
      </c>
      <c r="L2275" s="17" t="s">
        <v>117</v>
      </c>
      <c r="M2275" s="17" t="s">
        <v>118</v>
      </c>
      <c r="N2275" s="17" t="s">
        <v>75</v>
      </c>
      <c r="O2275" s="17">
        <v>20191202</v>
      </c>
      <c r="P2275" s="17">
        <v>20191226</v>
      </c>
      <c r="Q2275" s="17">
        <v>1170</v>
      </c>
      <c r="R2275" s="17">
        <v>27191177</v>
      </c>
      <c r="S2275" s="17" t="s">
        <v>76</v>
      </c>
      <c r="T2275" s="17" t="s">
        <v>63</v>
      </c>
      <c r="U2275" s="17" t="s">
        <v>88</v>
      </c>
      <c r="V2275" s="17">
        <f t="shared" si="624"/>
        <v>112.5</v>
      </c>
      <c r="W2275" s="17">
        <v>112500</v>
      </c>
      <c r="X2275" s="17" t="s">
        <v>89</v>
      </c>
      <c r="Y2275" s="17" t="s">
        <v>105</v>
      </c>
      <c r="Z2275" s="17">
        <v>20200307</v>
      </c>
      <c r="AA2275" s="17" t="s">
        <v>78</v>
      </c>
      <c r="AB2275" s="17">
        <v>1</v>
      </c>
      <c r="AC2275" s="17" t="str">
        <f>IFERROR(VLOOKUP(A2275,[1]Cruces!AJ:AK,2,0),VLOOKUP(CONCATENATE(X2275,AA2275),[1]Cruces!G:H,2,0))</f>
        <v>Solicitud de Obra</v>
      </c>
      <c r="AD2275" s="17">
        <f t="shared" si="625"/>
        <v>2</v>
      </c>
      <c r="AE2275" s="17">
        <f t="shared" si="626"/>
        <v>12</v>
      </c>
      <c r="AF2275" s="17">
        <f t="shared" si="627"/>
        <v>2019</v>
      </c>
      <c r="AG2275" s="17" t="str">
        <f>IFERROR(VLOOKUP(MID(A2275,2,4)*1,[1]Cruces!K:L,2,0),"Verificar")</f>
        <v>Atlántico Norte</v>
      </c>
      <c r="AH2275" s="17">
        <f t="shared" ca="1" si="628"/>
        <v>359</v>
      </c>
      <c r="AI2275" s="17" t="str">
        <f>IFERROR(VLOOKUP(U2275,[1]Cruces!$O$1:$P$6,2,0),"Sin Orden")</f>
        <v>Resuelta</v>
      </c>
      <c r="AJ2275" s="17">
        <f t="shared" si="629"/>
        <v>7</v>
      </c>
      <c r="AK2275" s="17">
        <f t="shared" si="630"/>
        <v>3</v>
      </c>
      <c r="AL2275" s="17">
        <f t="shared" si="631"/>
        <v>2020</v>
      </c>
      <c r="AM2275" s="17">
        <f t="shared" ca="1" si="632"/>
        <v>263</v>
      </c>
      <c r="AN2275" s="18" t="str">
        <f>IFERROR(VLOOKUP(R2275*1,'[1]Ordenes de Servicio'!G:K,5,0),"No Cruza")</f>
        <v>No Cruza</v>
      </c>
      <c r="AO2275" s="17">
        <f t="shared" ca="1" si="633"/>
        <v>96</v>
      </c>
      <c r="AP2275" s="17">
        <f t="shared" si="634"/>
        <v>26</v>
      </c>
      <c r="AQ2275" s="17">
        <f t="shared" si="635"/>
        <v>12</v>
      </c>
      <c r="AR2275" s="17">
        <f t="shared" si="636"/>
        <v>2019</v>
      </c>
      <c r="AS2275" s="17">
        <f t="shared" ca="1" si="637"/>
        <v>335</v>
      </c>
      <c r="AT2275" s="17" t="str">
        <f t="shared" ca="1" si="638"/>
        <v>No</v>
      </c>
      <c r="AU2275" s="17">
        <f t="shared" si="639"/>
        <v>72</v>
      </c>
      <c r="AV2275" s="17" t="str">
        <f>+VLOOKUP(B2275,[1]Cruces!S:T,2,0)</f>
        <v>5. Consultoría / Adjudicación</v>
      </c>
    </row>
    <row r="2276" spans="1:48" hidden="1" x14ac:dyDescent="0.25">
      <c r="A2276" s="17" t="s">
        <v>9193</v>
      </c>
      <c r="B2276" s="17" t="s">
        <v>569</v>
      </c>
      <c r="C2276" s="17">
        <v>0</v>
      </c>
      <c r="D2276" s="17">
        <v>0</v>
      </c>
      <c r="E2276" s="17" t="s">
        <v>55</v>
      </c>
      <c r="F2276" s="17" t="s">
        <v>7098</v>
      </c>
      <c r="G2276" s="17" t="s">
        <v>9194</v>
      </c>
      <c r="H2276" s="17">
        <v>3007739819</v>
      </c>
      <c r="I2276" s="17" t="s">
        <v>71</v>
      </c>
      <c r="J2276" s="17" t="s">
        <v>59</v>
      </c>
      <c r="K2276" s="17" t="s">
        <v>97</v>
      </c>
      <c r="L2276" s="17" t="s">
        <v>7678</v>
      </c>
      <c r="M2276" s="17" t="s">
        <v>7679</v>
      </c>
      <c r="N2276" s="17" t="s">
        <v>572</v>
      </c>
      <c r="O2276" s="17">
        <v>20200915</v>
      </c>
      <c r="P2276" s="17">
        <v>20200915</v>
      </c>
      <c r="Q2276" s="17">
        <v>9510</v>
      </c>
      <c r="R2276" s="17">
        <v>0</v>
      </c>
      <c r="S2276" s="17"/>
      <c r="T2276" s="17" t="s">
        <v>63</v>
      </c>
      <c r="U2276" s="17"/>
      <c r="V2276" s="17">
        <f t="shared" si="624"/>
        <v>3</v>
      </c>
      <c r="W2276" s="17">
        <v>3000</v>
      </c>
      <c r="X2276" s="17" t="s">
        <v>7065</v>
      </c>
      <c r="Y2276" s="17" t="s">
        <v>150</v>
      </c>
      <c r="Z2276" s="17">
        <v>20200915</v>
      </c>
      <c r="AA2276" s="17" t="s">
        <v>1947</v>
      </c>
      <c r="AB2276" s="17">
        <v>1</v>
      </c>
      <c r="AC2276" s="17" t="str">
        <f>IFERROR(VLOOKUP(A2276,[1]Cruces!AJ:AK,2,0),VLOOKUP(CONCATENATE(X2276,AA2276),[1]Cruces!G:H,2,0))</f>
        <v>Solicitud por BT</v>
      </c>
      <c r="AD2276" s="17">
        <f t="shared" si="625"/>
        <v>15</v>
      </c>
      <c r="AE2276" s="17">
        <f t="shared" si="626"/>
        <v>9</v>
      </c>
      <c r="AF2276" s="17">
        <f t="shared" si="627"/>
        <v>2020</v>
      </c>
      <c r="AG2276" s="17" t="str">
        <f>IFERROR(VLOOKUP(MID(A2276,2,4)*1,[1]Cruces!K:L,2,0),"Verificar")</f>
        <v>Atlántico Norte</v>
      </c>
      <c r="AH2276" s="17">
        <f t="shared" ca="1" si="628"/>
        <v>71</v>
      </c>
      <c r="AI2276" s="17" t="str">
        <f>IFERROR(VLOOKUP(U2276,[1]Cruces!$O$1:$P$6,2,0),"Sin Orden")</f>
        <v>Sin Orden</v>
      </c>
      <c r="AJ2276" s="17">
        <f t="shared" si="629"/>
        <v>15</v>
      </c>
      <c r="AK2276" s="17">
        <f t="shared" si="630"/>
        <v>9</v>
      </c>
      <c r="AL2276" s="17">
        <f t="shared" si="631"/>
        <v>2020</v>
      </c>
      <c r="AM2276" s="17">
        <f t="shared" ca="1" si="632"/>
        <v>71</v>
      </c>
      <c r="AN2276" s="18" t="str">
        <f>IFERROR(VLOOKUP(R2276*1,'[1]Ordenes de Servicio'!G:K,5,0),"No Cruza")</f>
        <v>No Cruza</v>
      </c>
      <c r="AO2276" s="17">
        <f t="shared" ca="1" si="633"/>
        <v>71</v>
      </c>
      <c r="AP2276" s="17">
        <f t="shared" si="634"/>
        <v>15</v>
      </c>
      <c r="AQ2276" s="17">
        <f t="shared" si="635"/>
        <v>9</v>
      </c>
      <c r="AR2276" s="17">
        <f t="shared" si="636"/>
        <v>2020</v>
      </c>
      <c r="AS2276" s="17">
        <f t="shared" ca="1" si="637"/>
        <v>71</v>
      </c>
      <c r="AT2276" s="17" t="str">
        <f t="shared" ca="1" si="638"/>
        <v>No</v>
      </c>
      <c r="AU2276" s="17">
        <f t="shared" si="639"/>
        <v>0</v>
      </c>
      <c r="AV2276" s="17" t="str">
        <f>+VLOOKUP(B2276,[1]Cruces!S:T,2,0)</f>
        <v>1. Solicitud</v>
      </c>
    </row>
    <row r="2277" spans="1:48" hidden="1" x14ac:dyDescent="0.25">
      <c r="A2277" s="17" t="s">
        <v>9195</v>
      </c>
      <c r="B2277" s="17" t="s">
        <v>569</v>
      </c>
      <c r="C2277" s="17">
        <v>0</v>
      </c>
      <c r="D2277" s="17">
        <v>0</v>
      </c>
      <c r="E2277" s="17" t="s">
        <v>55</v>
      </c>
      <c r="F2277" s="17" t="s">
        <v>5366</v>
      </c>
      <c r="G2277" s="17" t="s">
        <v>9196</v>
      </c>
      <c r="H2277" s="17">
        <v>3135304055</v>
      </c>
      <c r="I2277" s="17" t="s">
        <v>71</v>
      </c>
      <c r="J2277" s="17" t="s">
        <v>59</v>
      </c>
      <c r="K2277" s="17" t="s">
        <v>9197</v>
      </c>
      <c r="L2277" s="17" t="s">
        <v>5368</v>
      </c>
      <c r="M2277" s="17" t="s">
        <v>5369</v>
      </c>
      <c r="N2277" s="17" t="s">
        <v>572</v>
      </c>
      <c r="O2277" s="17">
        <v>20201110</v>
      </c>
      <c r="P2277" s="17">
        <v>20201110</v>
      </c>
      <c r="Q2277" s="17">
        <v>1170</v>
      </c>
      <c r="R2277" s="17">
        <v>0</v>
      </c>
      <c r="S2277" s="17"/>
      <c r="T2277" s="17" t="s">
        <v>63</v>
      </c>
      <c r="U2277" s="17"/>
      <c r="V2277" s="17">
        <f t="shared" si="624"/>
        <v>3</v>
      </c>
      <c r="W2277" s="17">
        <v>3000</v>
      </c>
      <c r="X2277" s="17" t="s">
        <v>7065</v>
      </c>
      <c r="Y2277" s="17" t="s">
        <v>150</v>
      </c>
      <c r="Z2277" s="17">
        <v>20201110</v>
      </c>
      <c r="AA2277" s="17" t="s">
        <v>1947</v>
      </c>
      <c r="AB2277" s="17">
        <v>1</v>
      </c>
      <c r="AC2277" s="17" t="str">
        <f>IFERROR(VLOOKUP(A2277,[1]Cruces!AJ:AK,2,0),VLOOKUP(CONCATENATE(X2277,AA2277),[1]Cruces!G:H,2,0))</f>
        <v>Solicitud por BT</v>
      </c>
      <c r="AD2277" s="17">
        <f t="shared" si="625"/>
        <v>10</v>
      </c>
      <c r="AE2277" s="17">
        <f t="shared" si="626"/>
        <v>11</v>
      </c>
      <c r="AF2277" s="17">
        <f t="shared" si="627"/>
        <v>2020</v>
      </c>
      <c r="AG2277" s="17" t="str">
        <f>IFERROR(VLOOKUP(MID(A2277,2,4)*1,[1]Cruces!K:L,2,0),"Verificar")</f>
        <v>Atlántico Norte</v>
      </c>
      <c r="AH2277" s="17">
        <f t="shared" ca="1" si="628"/>
        <v>15</v>
      </c>
      <c r="AI2277" s="17" t="str">
        <f>IFERROR(VLOOKUP(U2277,[1]Cruces!$O$1:$P$6,2,0),"Sin Orden")</f>
        <v>Sin Orden</v>
      </c>
      <c r="AJ2277" s="17">
        <f t="shared" si="629"/>
        <v>10</v>
      </c>
      <c r="AK2277" s="17">
        <f t="shared" si="630"/>
        <v>11</v>
      </c>
      <c r="AL2277" s="17">
        <f t="shared" si="631"/>
        <v>2020</v>
      </c>
      <c r="AM2277" s="17">
        <f t="shared" ca="1" si="632"/>
        <v>15</v>
      </c>
      <c r="AN2277" s="18" t="str">
        <f>IFERROR(VLOOKUP(R2277*1,'[1]Ordenes de Servicio'!G:K,5,0),"No Cruza")</f>
        <v>No Cruza</v>
      </c>
      <c r="AO2277" s="17">
        <f t="shared" ca="1" si="633"/>
        <v>15</v>
      </c>
      <c r="AP2277" s="17">
        <f t="shared" si="634"/>
        <v>10</v>
      </c>
      <c r="AQ2277" s="17">
        <f t="shared" si="635"/>
        <v>11</v>
      </c>
      <c r="AR2277" s="17">
        <f t="shared" si="636"/>
        <v>2020</v>
      </c>
      <c r="AS2277" s="17">
        <f t="shared" ca="1" si="637"/>
        <v>15</v>
      </c>
      <c r="AT2277" s="17" t="str">
        <f t="shared" ca="1" si="638"/>
        <v>No</v>
      </c>
      <c r="AU2277" s="17">
        <f t="shared" si="639"/>
        <v>0</v>
      </c>
      <c r="AV2277" s="17" t="str">
        <f>+VLOOKUP(B2277,[1]Cruces!S:T,2,0)</f>
        <v>1. Solicitud</v>
      </c>
    </row>
    <row r="2278" spans="1:48" hidden="1" x14ac:dyDescent="0.25">
      <c r="A2278" s="17" t="s">
        <v>4212</v>
      </c>
      <c r="B2278" s="17" t="s">
        <v>54</v>
      </c>
      <c r="C2278" s="17">
        <v>0</v>
      </c>
      <c r="D2278" s="17">
        <v>0</v>
      </c>
      <c r="E2278" s="17" t="s">
        <v>55</v>
      </c>
      <c r="F2278" s="17" t="s">
        <v>107</v>
      </c>
      <c r="G2278" s="17" t="s">
        <v>4213</v>
      </c>
      <c r="H2278" s="17">
        <v>0</v>
      </c>
      <c r="I2278" s="17" t="s">
        <v>71</v>
      </c>
      <c r="J2278" s="17" t="s">
        <v>59</v>
      </c>
      <c r="K2278" s="17" t="s">
        <v>3047</v>
      </c>
      <c r="L2278" s="17" t="s">
        <v>73</v>
      </c>
      <c r="M2278" s="17" t="s">
        <v>74</v>
      </c>
      <c r="N2278" s="17" t="s">
        <v>62</v>
      </c>
      <c r="O2278" s="17">
        <v>20190201</v>
      </c>
      <c r="P2278" s="17">
        <v>20190202</v>
      </c>
      <c r="Q2278" s="17">
        <v>3460</v>
      </c>
      <c r="R2278" s="17">
        <v>25954264</v>
      </c>
      <c r="S2278" s="17" t="s">
        <v>100</v>
      </c>
      <c r="T2278" s="17" t="s">
        <v>63</v>
      </c>
      <c r="U2278" s="17" t="s">
        <v>91</v>
      </c>
      <c r="V2278" s="17">
        <f t="shared" si="624"/>
        <v>15</v>
      </c>
      <c r="W2278" s="17">
        <v>15000</v>
      </c>
      <c r="X2278" s="17" t="s">
        <v>64</v>
      </c>
      <c r="Y2278" s="17" t="s">
        <v>65</v>
      </c>
      <c r="Z2278" s="17">
        <v>20190202</v>
      </c>
      <c r="AA2278" s="17" t="s">
        <v>78</v>
      </c>
      <c r="AB2278" s="17">
        <v>1</v>
      </c>
      <c r="AC2278" s="17" t="str">
        <f>IFERROR(VLOOKUP(A2278,[1]Cruces!AJ:AK,2,0),VLOOKUP(CONCATENATE(X2278,AA2278),[1]Cruces!G:H,2,0))</f>
        <v>Solicitud de Obra</v>
      </c>
      <c r="AD2278" s="17">
        <f t="shared" si="625"/>
        <v>1</v>
      </c>
      <c r="AE2278" s="17">
        <f t="shared" si="626"/>
        <v>2</v>
      </c>
      <c r="AF2278" s="17">
        <f t="shared" si="627"/>
        <v>2019</v>
      </c>
      <c r="AG2278" s="17" t="str">
        <f>IFERROR(VLOOKUP(MID(A2278,2,4)*1,[1]Cruces!K:L,2,0),"Verificar")</f>
        <v>Magdalena</v>
      </c>
      <c r="AH2278" s="17">
        <f t="shared" ca="1" si="628"/>
        <v>663</v>
      </c>
      <c r="AI2278" s="17" t="str">
        <f>IFERROR(VLOOKUP(U2278,[1]Cruces!$O$1:$P$6,2,0),"Sin Orden")</f>
        <v>Resuelta</v>
      </c>
      <c r="AJ2278" s="17">
        <f t="shared" si="629"/>
        <v>2</v>
      </c>
      <c r="AK2278" s="17">
        <f t="shared" si="630"/>
        <v>2</v>
      </c>
      <c r="AL2278" s="17">
        <f t="shared" si="631"/>
        <v>2019</v>
      </c>
      <c r="AM2278" s="17">
        <f t="shared" ca="1" si="632"/>
        <v>662</v>
      </c>
      <c r="AN2278" s="18" t="str">
        <f>IFERROR(VLOOKUP(R2278*1,'[1]Ordenes de Servicio'!G:K,5,0),"No Cruza")</f>
        <v>No Cruza</v>
      </c>
      <c r="AO2278" s="17">
        <f t="shared" ca="1" si="633"/>
        <v>1</v>
      </c>
      <c r="AP2278" s="17">
        <f t="shared" si="634"/>
        <v>2</v>
      </c>
      <c r="AQ2278" s="17">
        <f t="shared" si="635"/>
        <v>2</v>
      </c>
      <c r="AR2278" s="17">
        <f t="shared" si="636"/>
        <v>2019</v>
      </c>
      <c r="AS2278" s="17">
        <f t="shared" ca="1" si="637"/>
        <v>662</v>
      </c>
      <c r="AT2278" s="17" t="str">
        <f t="shared" ca="1" si="638"/>
        <v>Si</v>
      </c>
      <c r="AU2278" s="17">
        <f t="shared" si="639"/>
        <v>0</v>
      </c>
      <c r="AV2278" s="17" t="str">
        <f>+VLOOKUP(B2278,[1]Cruces!S:T,2,0)</f>
        <v>4. Presupuesto de Obra</v>
      </c>
    </row>
    <row r="2279" spans="1:48" hidden="1" x14ac:dyDescent="0.25">
      <c r="A2279" s="17" t="s">
        <v>4214</v>
      </c>
      <c r="B2279" s="17" t="s">
        <v>68</v>
      </c>
      <c r="C2279" s="17">
        <v>0</v>
      </c>
      <c r="D2279" s="17">
        <v>0</v>
      </c>
      <c r="E2279" s="17" t="s">
        <v>55</v>
      </c>
      <c r="F2279" s="17" t="s">
        <v>107</v>
      </c>
      <c r="G2279" s="17" t="s">
        <v>4215</v>
      </c>
      <c r="H2279" s="17">
        <v>0</v>
      </c>
      <c r="I2279" s="17" t="s">
        <v>71</v>
      </c>
      <c r="J2279" s="17" t="s">
        <v>59</v>
      </c>
      <c r="K2279" s="17" t="s">
        <v>4216</v>
      </c>
      <c r="L2279" s="17" t="s">
        <v>117</v>
      </c>
      <c r="M2279" s="17" t="s">
        <v>118</v>
      </c>
      <c r="N2279" s="17" t="s">
        <v>75</v>
      </c>
      <c r="O2279" s="17">
        <v>20191122</v>
      </c>
      <c r="P2279" s="17">
        <v>20200708</v>
      </c>
      <c r="Q2279" s="17">
        <v>1110</v>
      </c>
      <c r="R2279" s="17">
        <v>26958948</v>
      </c>
      <c r="S2279" s="17" t="s">
        <v>100</v>
      </c>
      <c r="T2279" s="17" t="s">
        <v>63</v>
      </c>
      <c r="U2279" s="17" t="s">
        <v>91</v>
      </c>
      <c r="V2279" s="17">
        <f t="shared" si="624"/>
        <v>630</v>
      </c>
      <c r="W2279" s="17">
        <v>630000</v>
      </c>
      <c r="X2279" s="17" t="s">
        <v>64</v>
      </c>
      <c r="Y2279" s="17" t="s">
        <v>136</v>
      </c>
      <c r="Z2279" s="17">
        <v>20200731</v>
      </c>
      <c r="AA2279" s="17" t="s">
        <v>137</v>
      </c>
      <c r="AB2279" s="17">
        <v>1</v>
      </c>
      <c r="AC2279" s="17" t="str">
        <f>IFERROR(VLOOKUP(A2279,[1]Cruces!AJ:AK,2,0),VLOOKUP(CONCATENATE(X2279,AA2279),[1]Cruces!G:H,2,0))</f>
        <v>Solicitud de Obra</v>
      </c>
      <c r="AD2279" s="17">
        <f t="shared" si="625"/>
        <v>22</v>
      </c>
      <c r="AE2279" s="17">
        <f t="shared" si="626"/>
        <v>11</v>
      </c>
      <c r="AF2279" s="17">
        <f t="shared" si="627"/>
        <v>2019</v>
      </c>
      <c r="AG2279" s="17" t="str">
        <f>IFERROR(VLOOKUP(MID(A2279,2,4)*1,[1]Cruces!K:L,2,0),"Verificar")</f>
        <v>Atlántico Norte</v>
      </c>
      <c r="AH2279" s="17">
        <f t="shared" ca="1" si="628"/>
        <v>369</v>
      </c>
      <c r="AI2279" s="17" t="str">
        <f>IFERROR(VLOOKUP(U2279,[1]Cruces!$O$1:$P$6,2,0),"Sin Orden")</f>
        <v>Resuelta</v>
      </c>
      <c r="AJ2279" s="17">
        <f t="shared" si="629"/>
        <v>31</v>
      </c>
      <c r="AK2279" s="17">
        <f t="shared" si="630"/>
        <v>7</v>
      </c>
      <c r="AL2279" s="17">
        <f t="shared" si="631"/>
        <v>2020</v>
      </c>
      <c r="AM2279" s="17">
        <f t="shared" ca="1" si="632"/>
        <v>117</v>
      </c>
      <c r="AN2279" s="18" t="str">
        <f>IFERROR(VLOOKUP(R2279*1,'[1]Ordenes de Servicio'!G:K,5,0),"No Cruza")</f>
        <v>No Cruza</v>
      </c>
      <c r="AO2279" s="17">
        <f t="shared" ca="1" si="633"/>
        <v>252</v>
      </c>
      <c r="AP2279" s="17">
        <f t="shared" si="634"/>
        <v>8</v>
      </c>
      <c r="AQ2279" s="17">
        <f t="shared" si="635"/>
        <v>7</v>
      </c>
      <c r="AR2279" s="17">
        <f t="shared" si="636"/>
        <v>2020</v>
      </c>
      <c r="AS2279" s="17">
        <f t="shared" ca="1" si="637"/>
        <v>140</v>
      </c>
      <c r="AT2279" s="17" t="str">
        <f t="shared" ca="1" si="638"/>
        <v>No</v>
      </c>
      <c r="AU2279" s="17">
        <f t="shared" si="639"/>
        <v>23</v>
      </c>
      <c r="AV2279" s="17" t="str">
        <f>+VLOOKUP(B2279,[1]Cruces!S:T,2,0)</f>
        <v>5. Consultoría / Adjudicación</v>
      </c>
    </row>
    <row r="2280" spans="1:48" hidden="1" x14ac:dyDescent="0.25">
      <c r="A2280" s="17" t="s">
        <v>4217</v>
      </c>
      <c r="B2280" s="17" t="s">
        <v>54</v>
      </c>
      <c r="C2280" s="17">
        <v>0</v>
      </c>
      <c r="D2280" s="17">
        <v>0</v>
      </c>
      <c r="E2280" s="17" t="s">
        <v>55</v>
      </c>
      <c r="F2280" s="17" t="s">
        <v>126</v>
      </c>
      <c r="G2280" s="17" t="s">
        <v>4218</v>
      </c>
      <c r="H2280" s="17">
        <v>0</v>
      </c>
      <c r="I2280" s="17" t="s">
        <v>71</v>
      </c>
      <c r="J2280" s="17" t="s">
        <v>59</v>
      </c>
      <c r="K2280" s="17" t="s">
        <v>2088</v>
      </c>
      <c r="L2280" s="17" t="s">
        <v>129</v>
      </c>
      <c r="M2280" s="17" t="s">
        <v>130</v>
      </c>
      <c r="N2280" s="17" t="s">
        <v>62</v>
      </c>
      <c r="O2280" s="17">
        <v>20200912</v>
      </c>
      <c r="P2280" s="17">
        <v>20201014</v>
      </c>
      <c r="Q2280" s="17">
        <v>7751</v>
      </c>
      <c r="R2280" s="17">
        <v>28127061</v>
      </c>
      <c r="S2280" s="17" t="s">
        <v>100</v>
      </c>
      <c r="T2280" s="17" t="s">
        <v>63</v>
      </c>
      <c r="U2280" s="17" t="s">
        <v>91</v>
      </c>
      <c r="V2280" s="17">
        <f t="shared" si="624"/>
        <v>25</v>
      </c>
      <c r="W2280" s="17">
        <v>25000</v>
      </c>
      <c r="X2280" s="17" t="s">
        <v>64</v>
      </c>
      <c r="Y2280" s="17" t="s">
        <v>65</v>
      </c>
      <c r="Z2280" s="17">
        <v>20201014</v>
      </c>
      <c r="AA2280" s="17" t="s">
        <v>78</v>
      </c>
      <c r="AB2280" s="17">
        <v>1</v>
      </c>
      <c r="AC2280" s="17" t="str">
        <f>IFERROR(VLOOKUP(A2280,[1]Cruces!AJ:AK,2,0),VLOOKUP(CONCATENATE(X2280,AA2280),[1]Cruces!G:H,2,0))</f>
        <v>Solicitud de Obra</v>
      </c>
      <c r="AD2280" s="17">
        <f t="shared" si="625"/>
        <v>12</v>
      </c>
      <c r="AE2280" s="17">
        <f t="shared" si="626"/>
        <v>9</v>
      </c>
      <c r="AF2280" s="17">
        <f t="shared" si="627"/>
        <v>2020</v>
      </c>
      <c r="AG2280" s="17" t="str">
        <f>IFERROR(VLOOKUP(MID(A2280,2,4)*1,[1]Cruces!K:L,2,0),"Verificar")</f>
        <v>Guajira</v>
      </c>
      <c r="AH2280" s="17">
        <f t="shared" ca="1" si="628"/>
        <v>74</v>
      </c>
      <c r="AI2280" s="17" t="str">
        <f>IFERROR(VLOOKUP(U2280,[1]Cruces!$O$1:$P$6,2,0),"Sin Orden")</f>
        <v>Resuelta</v>
      </c>
      <c r="AJ2280" s="17">
        <f t="shared" si="629"/>
        <v>14</v>
      </c>
      <c r="AK2280" s="17">
        <f t="shared" si="630"/>
        <v>10</v>
      </c>
      <c r="AL2280" s="17">
        <f t="shared" si="631"/>
        <v>2020</v>
      </c>
      <c r="AM2280" s="17">
        <f t="shared" ca="1" si="632"/>
        <v>42</v>
      </c>
      <c r="AN2280" s="18" t="str">
        <f>IFERROR(VLOOKUP(R2280*1,'[1]Ordenes de Servicio'!G:K,5,0),"No Cruza")</f>
        <v>No Cruza</v>
      </c>
      <c r="AO2280" s="17">
        <f t="shared" ca="1" si="633"/>
        <v>32</v>
      </c>
      <c r="AP2280" s="17">
        <f t="shared" si="634"/>
        <v>14</v>
      </c>
      <c r="AQ2280" s="17">
        <f t="shared" si="635"/>
        <v>10</v>
      </c>
      <c r="AR2280" s="17">
        <f t="shared" si="636"/>
        <v>2020</v>
      </c>
      <c r="AS2280" s="17">
        <f t="shared" ca="1" si="637"/>
        <v>42</v>
      </c>
      <c r="AT2280" s="17" t="str">
        <f t="shared" ca="1" si="638"/>
        <v>No</v>
      </c>
      <c r="AU2280" s="17">
        <f t="shared" si="639"/>
        <v>0</v>
      </c>
      <c r="AV2280" s="17" t="str">
        <f>+VLOOKUP(B2280,[1]Cruces!S:T,2,0)</f>
        <v>4. Presupuesto de Obra</v>
      </c>
    </row>
    <row r="2281" spans="1:48" hidden="1" x14ac:dyDescent="0.25">
      <c r="A2281" s="17" t="s">
        <v>4219</v>
      </c>
      <c r="B2281" s="17" t="s">
        <v>54</v>
      </c>
      <c r="C2281" s="17">
        <v>0</v>
      </c>
      <c r="D2281" s="17">
        <v>0</v>
      </c>
      <c r="E2281" s="17" t="s">
        <v>55</v>
      </c>
      <c r="F2281" s="17" t="s">
        <v>232</v>
      </c>
      <c r="G2281" s="17" t="s">
        <v>4220</v>
      </c>
      <c r="H2281" s="17">
        <v>0</v>
      </c>
      <c r="I2281" s="17" t="s">
        <v>71</v>
      </c>
      <c r="J2281" s="17" t="s">
        <v>59</v>
      </c>
      <c r="K2281" s="17" t="s">
        <v>270</v>
      </c>
      <c r="L2281" s="17" t="s">
        <v>280</v>
      </c>
      <c r="M2281" s="17" t="s">
        <v>281</v>
      </c>
      <c r="N2281" s="17" t="s">
        <v>62</v>
      </c>
      <c r="O2281" s="17">
        <v>20200902</v>
      </c>
      <c r="P2281" s="17">
        <v>20200908</v>
      </c>
      <c r="Q2281" s="17">
        <v>1220</v>
      </c>
      <c r="R2281" s="17">
        <v>28094236</v>
      </c>
      <c r="S2281" s="17" t="s">
        <v>100</v>
      </c>
      <c r="T2281" s="17" t="s">
        <v>63</v>
      </c>
      <c r="U2281" s="17" t="s">
        <v>91</v>
      </c>
      <c r="V2281" s="17">
        <f t="shared" si="624"/>
        <v>30</v>
      </c>
      <c r="W2281" s="17">
        <v>30000</v>
      </c>
      <c r="X2281" s="17" t="s">
        <v>64</v>
      </c>
      <c r="Y2281" s="17" t="s">
        <v>65</v>
      </c>
      <c r="Z2281" s="17">
        <v>20200908</v>
      </c>
      <c r="AA2281" s="17" t="s">
        <v>78</v>
      </c>
      <c r="AB2281" s="17">
        <v>1</v>
      </c>
      <c r="AC2281" s="17" t="str">
        <f>IFERROR(VLOOKUP(A2281,[1]Cruces!AJ:AK,2,0),VLOOKUP(CONCATENATE(X2281,AA2281),[1]Cruces!G:H,2,0))</f>
        <v>Solicitud de Obra</v>
      </c>
      <c r="AD2281" s="17">
        <f t="shared" si="625"/>
        <v>2</v>
      </c>
      <c r="AE2281" s="17">
        <f t="shared" si="626"/>
        <v>9</v>
      </c>
      <c r="AF2281" s="17">
        <f t="shared" si="627"/>
        <v>2020</v>
      </c>
      <c r="AG2281" s="17" t="str">
        <f>IFERROR(VLOOKUP(MID(A2281,2,4)*1,[1]Cruces!K:L,2,0),"Verificar")</f>
        <v>Atlántico Sur</v>
      </c>
      <c r="AH2281" s="17">
        <f t="shared" ca="1" si="628"/>
        <v>84</v>
      </c>
      <c r="AI2281" s="17" t="str">
        <f>IFERROR(VLOOKUP(U2281,[1]Cruces!$O$1:$P$6,2,0),"Sin Orden")</f>
        <v>Resuelta</v>
      </c>
      <c r="AJ2281" s="17">
        <f t="shared" si="629"/>
        <v>8</v>
      </c>
      <c r="AK2281" s="17">
        <f t="shared" si="630"/>
        <v>9</v>
      </c>
      <c r="AL2281" s="17">
        <f t="shared" si="631"/>
        <v>2020</v>
      </c>
      <c r="AM2281" s="17">
        <f t="shared" ca="1" si="632"/>
        <v>78</v>
      </c>
      <c r="AN2281" s="18" t="str">
        <f>IFERROR(VLOOKUP(R2281*1,'[1]Ordenes de Servicio'!G:K,5,0),"No Cruza")</f>
        <v>No Cruza</v>
      </c>
      <c r="AO2281" s="17">
        <f t="shared" ca="1" si="633"/>
        <v>6</v>
      </c>
      <c r="AP2281" s="17">
        <f t="shared" si="634"/>
        <v>8</v>
      </c>
      <c r="AQ2281" s="17">
        <f t="shared" si="635"/>
        <v>9</v>
      </c>
      <c r="AR2281" s="17">
        <f t="shared" si="636"/>
        <v>2020</v>
      </c>
      <c r="AS2281" s="17">
        <f t="shared" ca="1" si="637"/>
        <v>78</v>
      </c>
      <c r="AT2281" s="17" t="str">
        <f t="shared" ca="1" si="638"/>
        <v>No</v>
      </c>
      <c r="AU2281" s="17">
        <f t="shared" si="639"/>
        <v>0</v>
      </c>
      <c r="AV2281" s="17" t="str">
        <f>+VLOOKUP(B2281,[1]Cruces!S:T,2,0)</f>
        <v>4. Presupuesto de Obra</v>
      </c>
    </row>
    <row r="2282" spans="1:48" x14ac:dyDescent="0.25">
      <c r="A2282" s="17" t="s">
        <v>4221</v>
      </c>
      <c r="B2282" s="17" t="s">
        <v>80</v>
      </c>
      <c r="C2282" s="17">
        <v>0</v>
      </c>
      <c r="D2282" s="17">
        <v>0</v>
      </c>
      <c r="E2282" s="17" t="s">
        <v>55</v>
      </c>
      <c r="F2282" s="17" t="s">
        <v>232</v>
      </c>
      <c r="G2282" s="17" t="s">
        <v>4222</v>
      </c>
      <c r="H2282" s="17">
        <v>0</v>
      </c>
      <c r="I2282" s="17" t="s">
        <v>71</v>
      </c>
      <c r="J2282" s="17" t="s">
        <v>59</v>
      </c>
      <c r="K2282" s="17" t="s">
        <v>4223</v>
      </c>
      <c r="L2282" s="17" t="s">
        <v>111</v>
      </c>
      <c r="M2282" s="17" t="s">
        <v>112</v>
      </c>
      <c r="N2282" s="17" t="s">
        <v>87</v>
      </c>
      <c r="O2282" s="17">
        <v>20170822</v>
      </c>
      <c r="P2282" s="17">
        <v>20180103</v>
      </c>
      <c r="Q2282" s="17">
        <v>7541</v>
      </c>
      <c r="R2282" s="17">
        <v>24430308</v>
      </c>
      <c r="S2282" s="17" t="s">
        <v>76</v>
      </c>
      <c r="T2282" s="17" t="s">
        <v>63</v>
      </c>
      <c r="U2282" s="17" t="s">
        <v>91</v>
      </c>
      <c r="V2282" s="17">
        <f t="shared" si="624"/>
        <v>25</v>
      </c>
      <c r="W2282" s="17">
        <v>25000</v>
      </c>
      <c r="X2282" s="17" t="s">
        <v>64</v>
      </c>
      <c r="Y2282" s="17" t="s">
        <v>150</v>
      </c>
      <c r="Z2282" s="17">
        <v>20200723</v>
      </c>
      <c r="AA2282" s="17" t="s">
        <v>78</v>
      </c>
      <c r="AB2282" s="17">
        <v>1</v>
      </c>
      <c r="AC2282" s="17" t="str">
        <f>IFERROR(VLOOKUP(A2282,[1]Cruces!AJ:AK,2,0),VLOOKUP(CONCATENATE(X2282,AA2282),[1]Cruces!G:H,2,0))</f>
        <v>Solicitud de Obra</v>
      </c>
      <c r="AD2282" s="17">
        <f t="shared" si="625"/>
        <v>22</v>
      </c>
      <c r="AE2282" s="17">
        <f t="shared" si="626"/>
        <v>8</v>
      </c>
      <c r="AF2282" s="17">
        <f t="shared" si="627"/>
        <v>2017</v>
      </c>
      <c r="AG2282" s="17" t="str">
        <f>IFERROR(VLOOKUP(MID(A2282,2,4)*1,[1]Cruces!K:L,2,0),"Verificar")</f>
        <v>Atlántico Sur</v>
      </c>
      <c r="AH2282" s="17">
        <f t="shared" ca="1" si="628"/>
        <v>1191</v>
      </c>
      <c r="AI2282" s="17" t="str">
        <f>IFERROR(VLOOKUP(U2282,[1]Cruces!$O$1:$P$6,2,0),"Sin Orden")</f>
        <v>Resuelta</v>
      </c>
      <c r="AJ2282" s="17">
        <f t="shared" si="629"/>
        <v>23</v>
      </c>
      <c r="AK2282" s="17">
        <f t="shared" si="630"/>
        <v>7</v>
      </c>
      <c r="AL2282" s="17">
        <f t="shared" si="631"/>
        <v>2020</v>
      </c>
      <c r="AM2282" s="17">
        <f t="shared" ca="1" si="632"/>
        <v>125</v>
      </c>
      <c r="AN2282" s="18" t="str">
        <f>IFERROR(VLOOKUP(R2282*1,'[1]Ordenes de Servicio'!G:K,5,0),"No Cruza")</f>
        <v>No Cruza</v>
      </c>
      <c r="AO2282" s="17">
        <f t="shared" ca="1" si="633"/>
        <v>1066</v>
      </c>
      <c r="AP2282" s="17">
        <f t="shared" si="634"/>
        <v>3</v>
      </c>
      <c r="AQ2282" s="17">
        <f t="shared" si="635"/>
        <v>1</v>
      </c>
      <c r="AR2282" s="17">
        <f t="shared" si="636"/>
        <v>2018</v>
      </c>
      <c r="AS2282" s="17">
        <f t="shared" ca="1" si="637"/>
        <v>1057</v>
      </c>
      <c r="AT2282" s="17" t="str">
        <f t="shared" ca="1" si="638"/>
        <v>Si</v>
      </c>
      <c r="AU2282" s="17">
        <f t="shared" si="639"/>
        <v>932</v>
      </c>
      <c r="AV2282" s="17" t="str">
        <f>+VLOOKUP(B2282,[1]Cruces!S:T,2,0)</f>
        <v>8. Puesta en Servicio</v>
      </c>
    </row>
    <row r="2283" spans="1:48" hidden="1" x14ac:dyDescent="0.25">
      <c r="A2283" s="17" t="s">
        <v>4224</v>
      </c>
      <c r="B2283" s="17" t="s">
        <v>68</v>
      </c>
      <c r="C2283" s="17">
        <v>1977472</v>
      </c>
      <c r="D2283" s="17">
        <v>36115710</v>
      </c>
      <c r="E2283" s="17" t="s">
        <v>93</v>
      </c>
      <c r="F2283" s="17" t="s">
        <v>81</v>
      </c>
      <c r="G2283" s="17" t="s">
        <v>4225</v>
      </c>
      <c r="H2283" s="17">
        <v>0</v>
      </c>
      <c r="I2283" s="17" t="s">
        <v>116</v>
      </c>
      <c r="J2283" s="17" t="s">
        <v>4226</v>
      </c>
      <c r="K2283" s="17" t="s">
        <v>4227</v>
      </c>
      <c r="L2283" s="17" t="s">
        <v>85</v>
      </c>
      <c r="M2283" s="17" t="s">
        <v>86</v>
      </c>
      <c r="N2283" s="17" t="s">
        <v>75</v>
      </c>
      <c r="O2283" s="17">
        <v>20200625</v>
      </c>
      <c r="P2283" s="17">
        <v>20200907</v>
      </c>
      <c r="Q2283" s="17">
        <v>3410</v>
      </c>
      <c r="R2283" s="17">
        <v>27815822</v>
      </c>
      <c r="S2283" s="17" t="s">
        <v>100</v>
      </c>
      <c r="T2283" s="17" t="s">
        <v>63</v>
      </c>
      <c r="U2283" s="17" t="s">
        <v>91</v>
      </c>
      <c r="V2283" s="17">
        <f t="shared" si="624"/>
        <v>45</v>
      </c>
      <c r="W2283" s="17">
        <v>45000</v>
      </c>
      <c r="X2283" s="17" t="s">
        <v>89</v>
      </c>
      <c r="Y2283" s="17" t="s">
        <v>136</v>
      </c>
      <c r="Z2283" s="17">
        <v>20200919</v>
      </c>
      <c r="AA2283" s="17" t="s">
        <v>78</v>
      </c>
      <c r="AB2283" s="17">
        <v>1</v>
      </c>
      <c r="AC2283" s="17" t="str">
        <f>IFERROR(VLOOKUP(A2283,[1]Cruces!AJ:AK,2,0),VLOOKUP(CONCATENATE(X2283,AA2283),[1]Cruces!G:H,2,0))</f>
        <v>Solicitud de Obra</v>
      </c>
      <c r="AD2283" s="17">
        <f t="shared" si="625"/>
        <v>25</v>
      </c>
      <c r="AE2283" s="17">
        <f t="shared" si="626"/>
        <v>6</v>
      </c>
      <c r="AF2283" s="17">
        <f t="shared" si="627"/>
        <v>2020</v>
      </c>
      <c r="AG2283" s="17" t="str">
        <f>IFERROR(VLOOKUP(MID(A2283,2,4)*1,[1]Cruces!K:L,2,0),"Verificar")</f>
        <v>Magdalena</v>
      </c>
      <c r="AH2283" s="17">
        <f t="shared" ca="1" si="628"/>
        <v>153</v>
      </c>
      <c r="AI2283" s="17" t="str">
        <f>IFERROR(VLOOKUP(U2283,[1]Cruces!$O$1:$P$6,2,0),"Sin Orden")</f>
        <v>Resuelta</v>
      </c>
      <c r="AJ2283" s="17">
        <f t="shared" si="629"/>
        <v>19</v>
      </c>
      <c r="AK2283" s="17">
        <f t="shared" si="630"/>
        <v>9</v>
      </c>
      <c r="AL2283" s="17">
        <f t="shared" si="631"/>
        <v>2020</v>
      </c>
      <c r="AM2283" s="17">
        <f t="shared" ca="1" si="632"/>
        <v>67</v>
      </c>
      <c r="AN2283" s="18" t="str">
        <f>IFERROR(VLOOKUP(R2283*1,'[1]Ordenes de Servicio'!G:K,5,0),"No Cruza")</f>
        <v>No Cruza</v>
      </c>
      <c r="AO2283" s="17">
        <f t="shared" ca="1" si="633"/>
        <v>86</v>
      </c>
      <c r="AP2283" s="17">
        <f t="shared" si="634"/>
        <v>7</v>
      </c>
      <c r="AQ2283" s="17">
        <f t="shared" si="635"/>
        <v>9</v>
      </c>
      <c r="AR2283" s="17">
        <f t="shared" si="636"/>
        <v>2020</v>
      </c>
      <c r="AS2283" s="17">
        <f t="shared" ca="1" si="637"/>
        <v>79</v>
      </c>
      <c r="AT2283" s="17" t="str">
        <f t="shared" ca="1" si="638"/>
        <v>No</v>
      </c>
      <c r="AU2283" s="17">
        <f t="shared" si="639"/>
        <v>12</v>
      </c>
      <c r="AV2283" s="17" t="str">
        <f>+VLOOKUP(B2283,[1]Cruces!S:T,2,0)</f>
        <v>5. Consultoría / Adjudicación</v>
      </c>
    </row>
    <row r="2284" spans="1:48" hidden="1" x14ac:dyDescent="0.25">
      <c r="A2284" s="17" t="s">
        <v>4228</v>
      </c>
      <c r="B2284" s="17" t="s">
        <v>54</v>
      </c>
      <c r="C2284" s="17">
        <v>0</v>
      </c>
      <c r="D2284" s="17">
        <v>0</v>
      </c>
      <c r="E2284" s="17" t="s">
        <v>55</v>
      </c>
      <c r="F2284" s="17" t="s">
        <v>126</v>
      </c>
      <c r="G2284" s="17" t="s">
        <v>4229</v>
      </c>
      <c r="H2284" s="17">
        <v>0</v>
      </c>
      <c r="I2284" s="17" t="s">
        <v>116</v>
      </c>
      <c r="J2284" s="17" t="s">
        <v>59</v>
      </c>
      <c r="K2284" s="17" t="s">
        <v>4230</v>
      </c>
      <c r="L2284" s="17" t="s">
        <v>129</v>
      </c>
      <c r="M2284" s="17" t="s">
        <v>130</v>
      </c>
      <c r="N2284" s="17" t="s">
        <v>62</v>
      </c>
      <c r="O2284" s="17">
        <v>20201027</v>
      </c>
      <c r="P2284" s="17">
        <v>20201029</v>
      </c>
      <c r="Q2284" s="17">
        <v>3340</v>
      </c>
      <c r="R2284" s="17">
        <v>28254157</v>
      </c>
      <c r="S2284" s="17" t="s">
        <v>100</v>
      </c>
      <c r="T2284" s="17" t="s">
        <v>63</v>
      </c>
      <c r="U2284" s="17" t="s">
        <v>91</v>
      </c>
      <c r="V2284" s="17">
        <f t="shared" si="624"/>
        <v>25</v>
      </c>
      <c r="W2284" s="17">
        <v>25000</v>
      </c>
      <c r="X2284" s="17" t="s">
        <v>64</v>
      </c>
      <c r="Y2284" s="17" t="s">
        <v>65</v>
      </c>
      <c r="Z2284" s="17">
        <v>20201029</v>
      </c>
      <c r="AA2284" s="17" t="s">
        <v>78</v>
      </c>
      <c r="AB2284" s="17">
        <v>1</v>
      </c>
      <c r="AC2284" s="17" t="str">
        <f>IFERROR(VLOOKUP(A2284,[1]Cruces!AJ:AK,2,0),VLOOKUP(CONCATENATE(X2284,AA2284),[1]Cruces!G:H,2,0))</f>
        <v>Solicitud de Obra</v>
      </c>
      <c r="AD2284" s="17">
        <f t="shared" si="625"/>
        <v>27</v>
      </c>
      <c r="AE2284" s="17">
        <f t="shared" si="626"/>
        <v>10</v>
      </c>
      <c r="AF2284" s="17">
        <f t="shared" si="627"/>
        <v>2020</v>
      </c>
      <c r="AG2284" s="17" t="str">
        <f>IFERROR(VLOOKUP(MID(A2284,2,4)*1,[1]Cruces!K:L,2,0),"Verificar")</f>
        <v>Guajira</v>
      </c>
      <c r="AH2284" s="17">
        <f t="shared" ca="1" si="628"/>
        <v>29</v>
      </c>
      <c r="AI2284" s="17" t="str">
        <f>IFERROR(VLOOKUP(U2284,[1]Cruces!$O$1:$P$6,2,0),"Sin Orden")</f>
        <v>Resuelta</v>
      </c>
      <c r="AJ2284" s="17">
        <f t="shared" si="629"/>
        <v>29</v>
      </c>
      <c r="AK2284" s="17">
        <f t="shared" si="630"/>
        <v>10</v>
      </c>
      <c r="AL2284" s="17">
        <f t="shared" si="631"/>
        <v>2020</v>
      </c>
      <c r="AM2284" s="17">
        <f t="shared" ca="1" si="632"/>
        <v>27</v>
      </c>
      <c r="AN2284" s="18" t="str">
        <f>IFERROR(VLOOKUP(R2284*1,'[1]Ordenes de Servicio'!G:K,5,0),"No Cruza")</f>
        <v>No Cruza</v>
      </c>
      <c r="AO2284" s="17">
        <f t="shared" ca="1" si="633"/>
        <v>2</v>
      </c>
      <c r="AP2284" s="17">
        <f t="shared" si="634"/>
        <v>29</v>
      </c>
      <c r="AQ2284" s="17">
        <f t="shared" si="635"/>
        <v>10</v>
      </c>
      <c r="AR2284" s="17">
        <f t="shared" si="636"/>
        <v>2020</v>
      </c>
      <c r="AS2284" s="17">
        <f t="shared" ca="1" si="637"/>
        <v>27</v>
      </c>
      <c r="AT2284" s="17" t="str">
        <f t="shared" ca="1" si="638"/>
        <v>No</v>
      </c>
      <c r="AU2284" s="17">
        <f t="shared" si="639"/>
        <v>0</v>
      </c>
      <c r="AV2284" s="17" t="str">
        <f>+VLOOKUP(B2284,[1]Cruces!S:T,2,0)</f>
        <v>4. Presupuesto de Obra</v>
      </c>
    </row>
    <row r="2285" spans="1:48" hidden="1" x14ac:dyDescent="0.25">
      <c r="A2285" s="17" t="s">
        <v>4231</v>
      </c>
      <c r="B2285" s="17" t="s">
        <v>68</v>
      </c>
      <c r="C2285" s="17">
        <v>0</v>
      </c>
      <c r="D2285" s="17">
        <v>0</v>
      </c>
      <c r="E2285" s="17" t="s">
        <v>55</v>
      </c>
      <c r="F2285" s="17" t="s">
        <v>81</v>
      </c>
      <c r="G2285" s="17" t="s">
        <v>4232</v>
      </c>
      <c r="H2285" s="17">
        <v>4234743</v>
      </c>
      <c r="I2285" s="17" t="s">
        <v>71</v>
      </c>
      <c r="J2285" s="17" t="s">
        <v>59</v>
      </c>
      <c r="K2285" s="17" t="s">
        <v>97</v>
      </c>
      <c r="L2285" s="17" t="s">
        <v>85</v>
      </c>
      <c r="M2285" s="17" t="s">
        <v>86</v>
      </c>
      <c r="N2285" s="17" t="s">
        <v>75</v>
      </c>
      <c r="O2285" s="17">
        <v>20201010</v>
      </c>
      <c r="P2285" s="17">
        <v>20201107</v>
      </c>
      <c r="Q2285" s="17">
        <v>3410</v>
      </c>
      <c r="R2285" s="17">
        <v>28230746</v>
      </c>
      <c r="S2285" s="17" t="s">
        <v>100</v>
      </c>
      <c r="T2285" s="17" t="s">
        <v>63</v>
      </c>
      <c r="U2285" s="17" t="s">
        <v>91</v>
      </c>
      <c r="V2285" s="17">
        <f t="shared" si="624"/>
        <v>112.5</v>
      </c>
      <c r="W2285" s="17">
        <v>112500</v>
      </c>
      <c r="X2285" s="17" t="s">
        <v>64</v>
      </c>
      <c r="Y2285" s="17" t="s">
        <v>261</v>
      </c>
      <c r="Z2285" s="17">
        <v>20201118</v>
      </c>
      <c r="AA2285" s="17" t="s">
        <v>78</v>
      </c>
      <c r="AB2285" s="17">
        <v>1</v>
      </c>
      <c r="AC2285" s="17" t="str">
        <f>IFERROR(VLOOKUP(A2285,[1]Cruces!AJ:AK,2,0),VLOOKUP(CONCATENATE(X2285,AA2285),[1]Cruces!G:H,2,0))</f>
        <v>Solicitud de Obra</v>
      </c>
      <c r="AD2285" s="17">
        <f t="shared" si="625"/>
        <v>10</v>
      </c>
      <c r="AE2285" s="17">
        <f t="shared" si="626"/>
        <v>10</v>
      </c>
      <c r="AF2285" s="17">
        <f t="shared" si="627"/>
        <v>2020</v>
      </c>
      <c r="AG2285" s="17" t="str">
        <f>IFERROR(VLOOKUP(MID(A2285,2,4)*1,[1]Cruces!K:L,2,0),"Verificar")</f>
        <v>Magdalena</v>
      </c>
      <c r="AH2285" s="17">
        <f t="shared" ca="1" si="628"/>
        <v>46</v>
      </c>
      <c r="AI2285" s="17" t="str">
        <f>IFERROR(VLOOKUP(U2285,[1]Cruces!$O$1:$P$6,2,0),"Sin Orden")</f>
        <v>Resuelta</v>
      </c>
      <c r="AJ2285" s="17">
        <f t="shared" si="629"/>
        <v>18</v>
      </c>
      <c r="AK2285" s="17">
        <f t="shared" si="630"/>
        <v>11</v>
      </c>
      <c r="AL2285" s="17">
        <f t="shared" si="631"/>
        <v>2020</v>
      </c>
      <c r="AM2285" s="17">
        <f t="shared" ca="1" si="632"/>
        <v>7</v>
      </c>
      <c r="AN2285" s="18" t="str">
        <f>IFERROR(VLOOKUP(R2285*1,'[1]Ordenes de Servicio'!G:K,5,0),"No Cruza")</f>
        <v>No Cruza</v>
      </c>
      <c r="AO2285" s="17">
        <f t="shared" ca="1" si="633"/>
        <v>39</v>
      </c>
      <c r="AP2285" s="17">
        <f t="shared" si="634"/>
        <v>7</v>
      </c>
      <c r="AQ2285" s="17">
        <f t="shared" si="635"/>
        <v>11</v>
      </c>
      <c r="AR2285" s="17">
        <f t="shared" si="636"/>
        <v>2020</v>
      </c>
      <c r="AS2285" s="17">
        <f t="shared" ca="1" si="637"/>
        <v>18</v>
      </c>
      <c r="AT2285" s="17" t="str">
        <f t="shared" ca="1" si="638"/>
        <v>No</v>
      </c>
      <c r="AU2285" s="17">
        <f t="shared" si="639"/>
        <v>11</v>
      </c>
      <c r="AV2285" s="17" t="str">
        <f>+VLOOKUP(B2285,[1]Cruces!S:T,2,0)</f>
        <v>5. Consultoría / Adjudicación</v>
      </c>
    </row>
    <row r="2286" spans="1:48" hidden="1" x14ac:dyDescent="0.25">
      <c r="A2286" s="17" t="s">
        <v>9198</v>
      </c>
      <c r="B2286" s="17" t="s">
        <v>569</v>
      </c>
      <c r="C2286" s="17">
        <v>0</v>
      </c>
      <c r="D2286" s="17">
        <v>0</v>
      </c>
      <c r="E2286" s="17" t="s">
        <v>55</v>
      </c>
      <c r="F2286" s="17" t="s">
        <v>7936</v>
      </c>
      <c r="G2286" s="17" t="s">
        <v>9199</v>
      </c>
      <c r="H2286" s="17">
        <v>3007725383</v>
      </c>
      <c r="I2286" s="17" t="s">
        <v>71</v>
      </c>
      <c r="J2286" s="17" t="s">
        <v>59</v>
      </c>
      <c r="K2286" s="17" t="s">
        <v>97</v>
      </c>
      <c r="L2286" s="17" t="s">
        <v>7939</v>
      </c>
      <c r="M2286" s="17" t="s">
        <v>7940</v>
      </c>
      <c r="N2286" s="17" t="s">
        <v>572</v>
      </c>
      <c r="O2286" s="17">
        <v>20201105</v>
      </c>
      <c r="P2286" s="17">
        <v>20201105</v>
      </c>
      <c r="Q2286" s="17">
        <v>3440</v>
      </c>
      <c r="R2286" s="17">
        <v>0</v>
      </c>
      <c r="S2286" s="17"/>
      <c r="T2286" s="17" t="s">
        <v>63</v>
      </c>
      <c r="U2286" s="17"/>
      <c r="V2286" s="17">
        <f t="shared" si="624"/>
        <v>3</v>
      </c>
      <c r="W2286" s="17">
        <v>3000</v>
      </c>
      <c r="X2286" s="17" t="s">
        <v>7065</v>
      </c>
      <c r="Y2286" s="17" t="s">
        <v>569</v>
      </c>
      <c r="Z2286" s="17">
        <v>20201105</v>
      </c>
      <c r="AA2286" s="17" t="s">
        <v>1947</v>
      </c>
      <c r="AB2286" s="17">
        <v>1</v>
      </c>
      <c r="AC2286" s="17" t="str">
        <f>IFERROR(VLOOKUP(A2286,[1]Cruces!AJ:AK,2,0),VLOOKUP(CONCATENATE(X2286,AA2286),[1]Cruces!G:H,2,0))</f>
        <v>Solicitud por BT</v>
      </c>
      <c r="AD2286" s="17">
        <f t="shared" si="625"/>
        <v>5</v>
      </c>
      <c r="AE2286" s="17">
        <f t="shared" si="626"/>
        <v>11</v>
      </c>
      <c r="AF2286" s="17">
        <f t="shared" si="627"/>
        <v>2020</v>
      </c>
      <c r="AG2286" s="17" t="str">
        <f>IFERROR(VLOOKUP(MID(A2286,2,4)*1,[1]Cruces!K:L,2,0),"Verificar")</f>
        <v>Magdalena</v>
      </c>
      <c r="AH2286" s="17">
        <f t="shared" ca="1" si="628"/>
        <v>20</v>
      </c>
      <c r="AI2286" s="17" t="str">
        <f>IFERROR(VLOOKUP(U2286,[1]Cruces!$O$1:$P$6,2,0),"Sin Orden")</f>
        <v>Sin Orden</v>
      </c>
      <c r="AJ2286" s="17">
        <f t="shared" si="629"/>
        <v>5</v>
      </c>
      <c r="AK2286" s="17">
        <f t="shared" si="630"/>
        <v>11</v>
      </c>
      <c r="AL2286" s="17">
        <f t="shared" si="631"/>
        <v>2020</v>
      </c>
      <c r="AM2286" s="17">
        <f t="shared" ca="1" si="632"/>
        <v>20</v>
      </c>
      <c r="AN2286" s="18" t="str">
        <f>IFERROR(VLOOKUP(R2286*1,'[1]Ordenes de Servicio'!G:K,5,0),"No Cruza")</f>
        <v>No Cruza</v>
      </c>
      <c r="AO2286" s="17">
        <f t="shared" ca="1" si="633"/>
        <v>20</v>
      </c>
      <c r="AP2286" s="17">
        <f t="shared" si="634"/>
        <v>5</v>
      </c>
      <c r="AQ2286" s="17">
        <f t="shared" si="635"/>
        <v>11</v>
      </c>
      <c r="AR2286" s="17">
        <f t="shared" si="636"/>
        <v>2020</v>
      </c>
      <c r="AS2286" s="17">
        <f t="shared" ca="1" si="637"/>
        <v>20</v>
      </c>
      <c r="AT2286" s="17" t="str">
        <f t="shared" ca="1" si="638"/>
        <v>No</v>
      </c>
      <c r="AU2286" s="17">
        <f t="shared" si="639"/>
        <v>0</v>
      </c>
      <c r="AV2286" s="17" t="str">
        <f>+VLOOKUP(B2286,[1]Cruces!S:T,2,0)</f>
        <v>1. Solicitud</v>
      </c>
    </row>
    <row r="2287" spans="1:48" x14ac:dyDescent="0.25">
      <c r="A2287" s="17" t="s">
        <v>4233</v>
      </c>
      <c r="B2287" s="17" t="s">
        <v>80</v>
      </c>
      <c r="C2287" s="17">
        <v>0</v>
      </c>
      <c r="D2287" s="17">
        <v>0</v>
      </c>
      <c r="E2287" s="17" t="s">
        <v>55</v>
      </c>
      <c r="F2287" s="17" t="s">
        <v>107</v>
      </c>
      <c r="G2287" s="17" t="s">
        <v>4234</v>
      </c>
      <c r="H2287" s="17">
        <v>0</v>
      </c>
      <c r="I2287" s="17" t="s">
        <v>116</v>
      </c>
      <c r="J2287" s="17" t="s">
        <v>59</v>
      </c>
      <c r="K2287" s="17" t="s">
        <v>4235</v>
      </c>
      <c r="L2287" s="17" t="s">
        <v>325</v>
      </c>
      <c r="M2287" s="17" t="s">
        <v>326</v>
      </c>
      <c r="N2287" s="17" t="s">
        <v>87</v>
      </c>
      <c r="O2287" s="17">
        <v>20130516</v>
      </c>
      <c r="P2287" s="17">
        <v>20130805</v>
      </c>
      <c r="Q2287" s="17">
        <v>1180</v>
      </c>
      <c r="R2287" s="17">
        <v>19253851</v>
      </c>
      <c r="S2287" s="17" t="s">
        <v>76</v>
      </c>
      <c r="T2287" s="17" t="s">
        <v>63</v>
      </c>
      <c r="U2287" s="17" t="s">
        <v>91</v>
      </c>
      <c r="V2287" s="17">
        <f t="shared" si="624"/>
        <v>15</v>
      </c>
      <c r="W2287" s="17">
        <v>15000</v>
      </c>
      <c r="X2287" s="17" t="s">
        <v>64</v>
      </c>
      <c r="Y2287" s="17" t="s">
        <v>80</v>
      </c>
      <c r="Z2287" s="17">
        <v>20130805</v>
      </c>
      <c r="AA2287" s="17" t="s">
        <v>78</v>
      </c>
      <c r="AB2287" s="17">
        <v>1</v>
      </c>
      <c r="AC2287" s="17" t="str">
        <f>IFERROR(VLOOKUP(A2287,[1]Cruces!AJ:AK,2,0),VLOOKUP(CONCATENATE(X2287,AA2287),[1]Cruces!G:H,2,0))</f>
        <v>Solicitud de Obra</v>
      </c>
      <c r="AD2287" s="17">
        <f t="shared" si="625"/>
        <v>16</v>
      </c>
      <c r="AE2287" s="17">
        <f t="shared" si="626"/>
        <v>5</v>
      </c>
      <c r="AF2287" s="17">
        <f t="shared" si="627"/>
        <v>2013</v>
      </c>
      <c r="AG2287" s="17" t="str">
        <f>IFERROR(VLOOKUP(MID(A2287,2,4)*1,[1]Cruces!K:L,2,0),"Verificar")</f>
        <v>Atlántico Norte</v>
      </c>
      <c r="AH2287" s="17">
        <f t="shared" ca="1" si="628"/>
        <v>2750</v>
      </c>
      <c r="AI2287" s="17" t="str">
        <f>IFERROR(VLOOKUP(U2287,[1]Cruces!$O$1:$P$6,2,0),"Sin Orden")</f>
        <v>Resuelta</v>
      </c>
      <c r="AJ2287" s="17">
        <f t="shared" si="629"/>
        <v>5</v>
      </c>
      <c r="AK2287" s="17">
        <f t="shared" si="630"/>
        <v>8</v>
      </c>
      <c r="AL2287" s="17">
        <f t="shared" si="631"/>
        <v>2013</v>
      </c>
      <c r="AM2287" s="17">
        <f t="shared" ca="1" si="632"/>
        <v>2669</v>
      </c>
      <c r="AN2287" s="18" t="str">
        <f>IFERROR(VLOOKUP(R2287*1,'[1]Ordenes de Servicio'!G:K,5,0),"No Cruza")</f>
        <v>No Cruza</v>
      </c>
      <c r="AO2287" s="17">
        <f t="shared" ca="1" si="633"/>
        <v>81</v>
      </c>
      <c r="AP2287" s="17">
        <f t="shared" si="634"/>
        <v>5</v>
      </c>
      <c r="AQ2287" s="17">
        <f t="shared" si="635"/>
        <v>8</v>
      </c>
      <c r="AR2287" s="17">
        <f t="shared" si="636"/>
        <v>2013</v>
      </c>
      <c r="AS2287" s="17">
        <f t="shared" ca="1" si="637"/>
        <v>2669</v>
      </c>
      <c r="AT2287" s="17" t="str">
        <f t="shared" ca="1" si="638"/>
        <v>Si</v>
      </c>
      <c r="AU2287" s="17">
        <f t="shared" si="639"/>
        <v>0</v>
      </c>
      <c r="AV2287" s="17" t="str">
        <f>+VLOOKUP(B2287,[1]Cruces!S:T,2,0)</f>
        <v>8. Puesta en Servicio</v>
      </c>
    </row>
    <row r="2288" spans="1:48" hidden="1" x14ac:dyDescent="0.25">
      <c r="A2288" s="17" t="s">
        <v>9200</v>
      </c>
      <c r="B2288" s="17" t="s">
        <v>569</v>
      </c>
      <c r="C2288" s="17">
        <v>0</v>
      </c>
      <c r="D2288" s="17">
        <v>0</v>
      </c>
      <c r="E2288" s="17" t="s">
        <v>55</v>
      </c>
      <c r="F2288" s="17" t="s">
        <v>5366</v>
      </c>
      <c r="G2288" s="17" t="s">
        <v>9201</v>
      </c>
      <c r="H2288" s="17" t="s">
        <v>9202</v>
      </c>
      <c r="I2288" s="17" t="s">
        <v>71</v>
      </c>
      <c r="J2288" s="17" t="s">
        <v>59</v>
      </c>
      <c r="K2288" s="17" t="s">
        <v>97</v>
      </c>
      <c r="L2288" s="17" t="s">
        <v>5368</v>
      </c>
      <c r="M2288" s="17" t="s">
        <v>5369</v>
      </c>
      <c r="N2288" s="17" t="s">
        <v>572</v>
      </c>
      <c r="O2288" s="17">
        <v>20201111</v>
      </c>
      <c r="P2288" s="17">
        <v>20201111</v>
      </c>
      <c r="Q2288" s="17">
        <v>1110</v>
      </c>
      <c r="R2288" s="17">
        <v>0</v>
      </c>
      <c r="S2288" s="17"/>
      <c r="T2288" s="17" t="s">
        <v>63</v>
      </c>
      <c r="U2288" s="17"/>
      <c r="V2288" s="17">
        <f t="shared" si="624"/>
        <v>3</v>
      </c>
      <c r="W2288" s="17">
        <v>3000</v>
      </c>
      <c r="X2288" s="17" t="s">
        <v>7065</v>
      </c>
      <c r="Y2288" s="17" t="s">
        <v>569</v>
      </c>
      <c r="Z2288" s="17">
        <v>20201111</v>
      </c>
      <c r="AA2288" s="17" t="s">
        <v>1947</v>
      </c>
      <c r="AB2288" s="17">
        <v>1</v>
      </c>
      <c r="AC2288" s="17" t="str">
        <f>IFERROR(VLOOKUP(A2288,[1]Cruces!AJ:AK,2,0),VLOOKUP(CONCATENATE(X2288,AA2288),[1]Cruces!G:H,2,0))</f>
        <v>Solicitud por BT</v>
      </c>
      <c r="AD2288" s="17">
        <f t="shared" si="625"/>
        <v>11</v>
      </c>
      <c r="AE2288" s="17">
        <f t="shared" si="626"/>
        <v>11</v>
      </c>
      <c r="AF2288" s="17">
        <f t="shared" si="627"/>
        <v>2020</v>
      </c>
      <c r="AG2288" s="17" t="str">
        <f>IFERROR(VLOOKUP(MID(A2288,2,4)*1,[1]Cruces!K:L,2,0),"Verificar")</f>
        <v>Atlántico Norte</v>
      </c>
      <c r="AH2288" s="17">
        <f t="shared" ca="1" si="628"/>
        <v>14</v>
      </c>
      <c r="AI2288" s="17" t="str">
        <f>IFERROR(VLOOKUP(U2288,[1]Cruces!$O$1:$P$6,2,0),"Sin Orden")</f>
        <v>Sin Orden</v>
      </c>
      <c r="AJ2288" s="17">
        <f t="shared" si="629"/>
        <v>11</v>
      </c>
      <c r="AK2288" s="17">
        <f t="shared" si="630"/>
        <v>11</v>
      </c>
      <c r="AL2288" s="17">
        <f t="shared" si="631"/>
        <v>2020</v>
      </c>
      <c r="AM2288" s="17">
        <f t="shared" ca="1" si="632"/>
        <v>14</v>
      </c>
      <c r="AN2288" s="18" t="str">
        <f>IFERROR(VLOOKUP(R2288*1,'[1]Ordenes de Servicio'!G:K,5,0),"No Cruza")</f>
        <v>No Cruza</v>
      </c>
      <c r="AO2288" s="17">
        <f t="shared" ca="1" si="633"/>
        <v>14</v>
      </c>
      <c r="AP2288" s="17">
        <f t="shared" si="634"/>
        <v>11</v>
      </c>
      <c r="AQ2288" s="17">
        <f t="shared" si="635"/>
        <v>11</v>
      </c>
      <c r="AR2288" s="17">
        <f t="shared" si="636"/>
        <v>2020</v>
      </c>
      <c r="AS2288" s="17">
        <f t="shared" ca="1" si="637"/>
        <v>14</v>
      </c>
      <c r="AT2288" s="17" t="str">
        <f t="shared" ca="1" si="638"/>
        <v>No</v>
      </c>
      <c r="AU2288" s="17">
        <f t="shared" si="639"/>
        <v>0</v>
      </c>
      <c r="AV2288" s="17" t="str">
        <f>+VLOOKUP(B2288,[1]Cruces!S:T,2,0)</f>
        <v>1. Solicitud</v>
      </c>
    </row>
    <row r="2289" spans="1:48" hidden="1" x14ac:dyDescent="0.25">
      <c r="A2289" s="17" t="s">
        <v>9203</v>
      </c>
      <c r="B2289" s="17" t="s">
        <v>6595</v>
      </c>
      <c r="C2289" s="17">
        <v>0</v>
      </c>
      <c r="D2289" s="17">
        <v>0</v>
      </c>
      <c r="E2289" s="17" t="s">
        <v>55</v>
      </c>
      <c r="F2289" s="17" t="s">
        <v>7082</v>
      </c>
      <c r="G2289" s="17" t="s">
        <v>9204</v>
      </c>
      <c r="H2289" s="17">
        <v>3622132</v>
      </c>
      <c r="I2289" s="17" t="s">
        <v>71</v>
      </c>
      <c r="J2289" s="17" t="s">
        <v>59</v>
      </c>
      <c r="K2289" s="17" t="s">
        <v>97</v>
      </c>
      <c r="L2289" s="17" t="s">
        <v>7129</v>
      </c>
      <c r="M2289" s="17" t="s">
        <v>7130</v>
      </c>
      <c r="N2289" s="17" t="s">
        <v>6600</v>
      </c>
      <c r="O2289" s="17">
        <v>20200311</v>
      </c>
      <c r="P2289" s="17">
        <v>20200312</v>
      </c>
      <c r="Q2289" s="17">
        <v>1170</v>
      </c>
      <c r="R2289" s="17">
        <v>27255460</v>
      </c>
      <c r="S2289" s="17" t="s">
        <v>6601</v>
      </c>
      <c r="T2289" s="17" t="s">
        <v>63</v>
      </c>
      <c r="U2289" s="17" t="s">
        <v>91</v>
      </c>
      <c r="V2289" s="17">
        <f t="shared" si="624"/>
        <v>3</v>
      </c>
      <c r="W2289" s="17">
        <v>3000</v>
      </c>
      <c r="X2289" s="17" t="s">
        <v>7065</v>
      </c>
      <c r="Y2289" s="17" t="s">
        <v>6595</v>
      </c>
      <c r="Z2289" s="17">
        <v>20200312</v>
      </c>
      <c r="AA2289" s="17" t="s">
        <v>1947</v>
      </c>
      <c r="AB2289" s="17">
        <v>1</v>
      </c>
      <c r="AC2289" s="17" t="str">
        <f>IFERROR(VLOOKUP(A2289,[1]Cruces!AJ:AK,2,0),VLOOKUP(CONCATENATE(X2289,AA2289),[1]Cruces!G:H,2,0))</f>
        <v>Solicitud por BT</v>
      </c>
      <c r="AD2289" s="17">
        <f t="shared" si="625"/>
        <v>11</v>
      </c>
      <c r="AE2289" s="17">
        <f t="shared" si="626"/>
        <v>3</v>
      </c>
      <c r="AF2289" s="17">
        <f t="shared" si="627"/>
        <v>2020</v>
      </c>
      <c r="AG2289" s="17" t="str">
        <f>IFERROR(VLOOKUP(MID(A2289,2,4)*1,[1]Cruces!K:L,2,0),"Verificar")</f>
        <v>Atlántico Norte</v>
      </c>
      <c r="AH2289" s="17">
        <f t="shared" ca="1" si="628"/>
        <v>259</v>
      </c>
      <c r="AI2289" s="17" t="str">
        <f>IFERROR(VLOOKUP(U2289,[1]Cruces!$O$1:$P$6,2,0),"Sin Orden")</f>
        <v>Resuelta</v>
      </c>
      <c r="AJ2289" s="17">
        <f t="shared" si="629"/>
        <v>12</v>
      </c>
      <c r="AK2289" s="17">
        <f t="shared" si="630"/>
        <v>3</v>
      </c>
      <c r="AL2289" s="17">
        <f t="shared" si="631"/>
        <v>2020</v>
      </c>
      <c r="AM2289" s="17">
        <f t="shared" ca="1" si="632"/>
        <v>258</v>
      </c>
      <c r="AN2289" s="18" t="str">
        <f>IFERROR(VLOOKUP(R2289*1,'[1]Ordenes de Servicio'!G:K,5,0),"No Cruza")</f>
        <v>No Cruza</v>
      </c>
      <c r="AO2289" s="17">
        <f t="shared" ca="1" si="633"/>
        <v>1</v>
      </c>
      <c r="AP2289" s="17">
        <f t="shared" si="634"/>
        <v>12</v>
      </c>
      <c r="AQ2289" s="17">
        <f t="shared" si="635"/>
        <v>3</v>
      </c>
      <c r="AR2289" s="17">
        <f t="shared" si="636"/>
        <v>2020</v>
      </c>
      <c r="AS2289" s="17">
        <f t="shared" ca="1" si="637"/>
        <v>258</v>
      </c>
      <c r="AT2289" s="17" t="str">
        <f t="shared" ca="1" si="638"/>
        <v>No</v>
      </c>
      <c r="AU2289" s="17">
        <f t="shared" si="639"/>
        <v>0</v>
      </c>
      <c r="AV2289" s="17" t="str">
        <f>+VLOOKUP(B2289,[1]Cruces!S:T,2,0)</f>
        <v>7. Ejecución en Campo OS BT</v>
      </c>
    </row>
    <row r="2290" spans="1:48" hidden="1" x14ac:dyDescent="0.25">
      <c r="A2290" s="17" t="s">
        <v>4236</v>
      </c>
      <c r="B2290" s="17" t="s">
        <v>68</v>
      </c>
      <c r="C2290" s="17">
        <v>5523062</v>
      </c>
      <c r="D2290" s="17">
        <v>0</v>
      </c>
      <c r="E2290" s="17" t="s">
        <v>55</v>
      </c>
      <c r="F2290" s="17" t="s">
        <v>232</v>
      </c>
      <c r="G2290" s="17" t="s">
        <v>4237</v>
      </c>
      <c r="H2290" s="17">
        <v>0</v>
      </c>
      <c r="I2290" s="17" t="s">
        <v>71</v>
      </c>
      <c r="J2290" s="17" t="s">
        <v>59</v>
      </c>
      <c r="K2290" s="17" t="s">
        <v>4238</v>
      </c>
      <c r="L2290" s="17" t="s">
        <v>280</v>
      </c>
      <c r="M2290" s="17" t="s">
        <v>281</v>
      </c>
      <c r="N2290" s="17" t="s">
        <v>75</v>
      </c>
      <c r="O2290" s="17">
        <v>20191121</v>
      </c>
      <c r="P2290" s="17">
        <v>20200121</v>
      </c>
      <c r="Q2290" s="17">
        <v>1220</v>
      </c>
      <c r="R2290" s="17">
        <v>27133317</v>
      </c>
      <c r="S2290" s="17" t="s">
        <v>76</v>
      </c>
      <c r="T2290" s="17" t="s">
        <v>63</v>
      </c>
      <c r="U2290" s="17" t="s">
        <v>91</v>
      </c>
      <c r="V2290" s="17">
        <f t="shared" si="624"/>
        <v>30</v>
      </c>
      <c r="W2290" s="17">
        <v>30000</v>
      </c>
      <c r="X2290" s="17" t="s">
        <v>89</v>
      </c>
      <c r="Y2290" s="17" t="s">
        <v>150</v>
      </c>
      <c r="Z2290" s="17">
        <v>20200219</v>
      </c>
      <c r="AA2290" s="17" t="s">
        <v>78</v>
      </c>
      <c r="AB2290" s="17">
        <v>1</v>
      </c>
      <c r="AC2290" s="17" t="str">
        <f>IFERROR(VLOOKUP(A2290,[1]Cruces!AJ:AK,2,0),VLOOKUP(CONCATENATE(X2290,AA2290),[1]Cruces!G:H,2,0))</f>
        <v>Solicitud de Obra</v>
      </c>
      <c r="AD2290" s="17">
        <f t="shared" si="625"/>
        <v>21</v>
      </c>
      <c r="AE2290" s="17">
        <f t="shared" si="626"/>
        <v>11</v>
      </c>
      <c r="AF2290" s="17">
        <f t="shared" si="627"/>
        <v>2019</v>
      </c>
      <c r="AG2290" s="17" t="str">
        <f>IFERROR(VLOOKUP(MID(A2290,2,4)*1,[1]Cruces!K:L,2,0),"Verificar")</f>
        <v>Atlántico Sur</v>
      </c>
      <c r="AH2290" s="17">
        <f t="shared" ca="1" si="628"/>
        <v>370</v>
      </c>
      <c r="AI2290" s="17" t="str">
        <f>IFERROR(VLOOKUP(U2290,[1]Cruces!$O$1:$P$6,2,0),"Sin Orden")</f>
        <v>Resuelta</v>
      </c>
      <c r="AJ2290" s="17">
        <f t="shared" si="629"/>
        <v>19</v>
      </c>
      <c r="AK2290" s="17">
        <f t="shared" si="630"/>
        <v>2</v>
      </c>
      <c r="AL2290" s="17">
        <f t="shared" si="631"/>
        <v>2020</v>
      </c>
      <c r="AM2290" s="17">
        <f t="shared" ca="1" si="632"/>
        <v>280</v>
      </c>
      <c r="AN2290" s="18">
        <f>IFERROR(VLOOKUP(R2290*1,'[1]Ordenes de Servicio'!G:K,5,0),"No Cruza")</f>
        <v>43861</v>
      </c>
      <c r="AO2290" s="17">
        <f t="shared" ca="1" si="633"/>
        <v>90</v>
      </c>
      <c r="AP2290" s="17">
        <f t="shared" si="634"/>
        <v>21</v>
      </c>
      <c r="AQ2290" s="17">
        <f t="shared" si="635"/>
        <v>1</v>
      </c>
      <c r="AR2290" s="17">
        <f t="shared" si="636"/>
        <v>2020</v>
      </c>
      <c r="AS2290" s="17">
        <f t="shared" ca="1" si="637"/>
        <v>309</v>
      </c>
      <c r="AT2290" s="17" t="str">
        <f t="shared" ca="1" si="638"/>
        <v>No</v>
      </c>
      <c r="AU2290" s="17">
        <f t="shared" si="639"/>
        <v>29</v>
      </c>
      <c r="AV2290" s="17" t="str">
        <f>+VLOOKUP(B2290,[1]Cruces!S:T,2,0)</f>
        <v>5. Consultoría / Adjudicación</v>
      </c>
    </row>
    <row r="2291" spans="1:48" hidden="1" x14ac:dyDescent="0.25">
      <c r="A2291" s="17" t="s">
        <v>9205</v>
      </c>
      <c r="B2291" s="17" t="s">
        <v>1943</v>
      </c>
      <c r="C2291" s="17">
        <v>0</v>
      </c>
      <c r="D2291" s="17">
        <v>0</v>
      </c>
      <c r="E2291" s="17" t="s">
        <v>55</v>
      </c>
      <c r="F2291" s="17" t="s">
        <v>7098</v>
      </c>
      <c r="G2291" s="17" t="s">
        <v>9206</v>
      </c>
      <c r="H2291" s="17">
        <v>3008371003</v>
      </c>
      <c r="I2291" s="17" t="s">
        <v>71</v>
      </c>
      <c r="J2291" s="17" t="s">
        <v>59</v>
      </c>
      <c r="K2291" s="17" t="s">
        <v>9207</v>
      </c>
      <c r="L2291" s="17" t="s">
        <v>7330</v>
      </c>
      <c r="M2291" s="17" t="s">
        <v>7331</v>
      </c>
      <c r="N2291" s="17" t="s">
        <v>1946</v>
      </c>
      <c r="O2291" s="17">
        <v>20200422</v>
      </c>
      <c r="P2291" s="17">
        <v>20200422</v>
      </c>
      <c r="Q2291" s="17">
        <v>1180</v>
      </c>
      <c r="R2291" s="17">
        <v>27349866</v>
      </c>
      <c r="S2291" s="17" t="s">
        <v>6601</v>
      </c>
      <c r="T2291" s="17" t="s">
        <v>63</v>
      </c>
      <c r="U2291" s="17" t="s">
        <v>91</v>
      </c>
      <c r="V2291" s="17">
        <f t="shared" si="624"/>
        <v>3</v>
      </c>
      <c r="W2291" s="17">
        <v>3000</v>
      </c>
      <c r="X2291" s="17" t="s">
        <v>7065</v>
      </c>
      <c r="Y2291" s="17" t="s">
        <v>1943</v>
      </c>
      <c r="Z2291" s="17">
        <v>20200422</v>
      </c>
      <c r="AA2291" s="17" t="s">
        <v>1947</v>
      </c>
      <c r="AB2291" s="17">
        <v>1</v>
      </c>
      <c r="AC2291" s="17" t="str">
        <f>IFERROR(VLOOKUP(A2291,[1]Cruces!AJ:AK,2,0),VLOOKUP(CONCATENATE(X2291,AA2291),[1]Cruces!G:H,2,0))</f>
        <v>Solicitud por BT</v>
      </c>
      <c r="AD2291" s="17">
        <f t="shared" si="625"/>
        <v>22</v>
      </c>
      <c r="AE2291" s="17">
        <f t="shared" si="626"/>
        <v>4</v>
      </c>
      <c r="AF2291" s="17">
        <f t="shared" si="627"/>
        <v>2020</v>
      </c>
      <c r="AG2291" s="17" t="str">
        <f>IFERROR(VLOOKUP(MID(A2291,2,4)*1,[1]Cruces!K:L,2,0),"Verificar")</f>
        <v>Atlántico Norte</v>
      </c>
      <c r="AH2291" s="17">
        <f t="shared" ca="1" si="628"/>
        <v>217</v>
      </c>
      <c r="AI2291" s="17" t="str">
        <f>IFERROR(VLOOKUP(U2291,[1]Cruces!$O$1:$P$6,2,0),"Sin Orden")</f>
        <v>Resuelta</v>
      </c>
      <c r="AJ2291" s="17">
        <f t="shared" si="629"/>
        <v>22</v>
      </c>
      <c r="AK2291" s="17">
        <f t="shared" si="630"/>
        <v>4</v>
      </c>
      <c r="AL2291" s="17">
        <f t="shared" si="631"/>
        <v>2020</v>
      </c>
      <c r="AM2291" s="17">
        <f t="shared" ca="1" si="632"/>
        <v>217</v>
      </c>
      <c r="AN2291" s="18" t="str">
        <f>IFERROR(VLOOKUP(R2291*1,'[1]Ordenes de Servicio'!G:K,5,0),"No Cruza")</f>
        <v>No Cruza</v>
      </c>
      <c r="AO2291" s="17">
        <f t="shared" ca="1" si="633"/>
        <v>0</v>
      </c>
      <c r="AP2291" s="17">
        <f t="shared" si="634"/>
        <v>22</v>
      </c>
      <c r="AQ2291" s="17">
        <f t="shared" si="635"/>
        <v>4</v>
      </c>
      <c r="AR2291" s="17">
        <f t="shared" si="636"/>
        <v>2020</v>
      </c>
      <c r="AS2291" s="17">
        <f t="shared" ca="1" si="637"/>
        <v>217</v>
      </c>
      <c r="AT2291" s="17" t="str">
        <f t="shared" ca="1" si="638"/>
        <v>No</v>
      </c>
      <c r="AU2291" s="17">
        <f t="shared" si="639"/>
        <v>0</v>
      </c>
      <c r="AV2291" s="17" t="str">
        <f>+VLOOKUP(B2291,[1]Cruces!S:T,2,0)</f>
        <v>7. Ejecución en Campo OS BT</v>
      </c>
    </row>
    <row r="2292" spans="1:48" hidden="1" x14ac:dyDescent="0.25">
      <c r="A2292" s="17" t="s">
        <v>9208</v>
      </c>
      <c r="B2292" s="17" t="s">
        <v>569</v>
      </c>
      <c r="C2292" s="17">
        <v>0</v>
      </c>
      <c r="D2292" s="17">
        <v>0</v>
      </c>
      <c r="E2292" s="17" t="s">
        <v>55</v>
      </c>
      <c r="F2292" s="17" t="s">
        <v>7082</v>
      </c>
      <c r="G2292" s="17" t="s">
        <v>9209</v>
      </c>
      <c r="H2292" s="17">
        <v>3157239721</v>
      </c>
      <c r="I2292" s="17" t="s">
        <v>71</v>
      </c>
      <c r="J2292" s="17" t="s">
        <v>59</v>
      </c>
      <c r="K2292" s="17" t="s">
        <v>9210</v>
      </c>
      <c r="L2292" s="17" t="s">
        <v>7123</v>
      </c>
      <c r="M2292" s="17" t="s">
        <v>7124</v>
      </c>
      <c r="N2292" s="17" t="s">
        <v>572</v>
      </c>
      <c r="O2292" s="17">
        <v>20201119</v>
      </c>
      <c r="P2292" s="17">
        <v>20201119</v>
      </c>
      <c r="Q2292" s="17">
        <v>1110</v>
      </c>
      <c r="R2292" s="17">
        <v>0</v>
      </c>
      <c r="S2292" s="17"/>
      <c r="T2292" s="17" t="s">
        <v>63</v>
      </c>
      <c r="U2292" s="17"/>
      <c r="V2292" s="17">
        <f t="shared" si="624"/>
        <v>3</v>
      </c>
      <c r="W2292" s="17">
        <v>3000</v>
      </c>
      <c r="X2292" s="17" t="s">
        <v>7065</v>
      </c>
      <c r="Y2292" s="17" t="s">
        <v>569</v>
      </c>
      <c r="Z2292" s="17">
        <v>20201119</v>
      </c>
      <c r="AA2292" s="17" t="s">
        <v>1947</v>
      </c>
      <c r="AB2292" s="17">
        <v>1</v>
      </c>
      <c r="AC2292" s="17" t="str">
        <f>IFERROR(VLOOKUP(A2292,[1]Cruces!AJ:AK,2,0),VLOOKUP(CONCATENATE(X2292,AA2292),[1]Cruces!G:H,2,0))</f>
        <v>Solicitud por BT</v>
      </c>
      <c r="AD2292" s="17">
        <f t="shared" si="625"/>
        <v>19</v>
      </c>
      <c r="AE2292" s="17">
        <f t="shared" si="626"/>
        <v>11</v>
      </c>
      <c r="AF2292" s="17">
        <f t="shared" si="627"/>
        <v>2020</v>
      </c>
      <c r="AG2292" s="17" t="str">
        <f>IFERROR(VLOOKUP(MID(A2292,2,4)*1,[1]Cruces!K:L,2,0),"Verificar")</f>
        <v>Atlántico Norte</v>
      </c>
      <c r="AH2292" s="17">
        <f t="shared" ca="1" si="628"/>
        <v>6</v>
      </c>
      <c r="AI2292" s="17" t="str">
        <f>IFERROR(VLOOKUP(U2292,[1]Cruces!$O$1:$P$6,2,0),"Sin Orden")</f>
        <v>Sin Orden</v>
      </c>
      <c r="AJ2292" s="17">
        <f t="shared" si="629"/>
        <v>19</v>
      </c>
      <c r="AK2292" s="17">
        <f t="shared" si="630"/>
        <v>11</v>
      </c>
      <c r="AL2292" s="17">
        <f t="shared" si="631"/>
        <v>2020</v>
      </c>
      <c r="AM2292" s="17">
        <f t="shared" ca="1" si="632"/>
        <v>6</v>
      </c>
      <c r="AN2292" s="18" t="str">
        <f>IFERROR(VLOOKUP(R2292*1,'[1]Ordenes de Servicio'!G:K,5,0),"No Cruza")</f>
        <v>No Cruza</v>
      </c>
      <c r="AO2292" s="17">
        <f t="shared" ca="1" si="633"/>
        <v>6</v>
      </c>
      <c r="AP2292" s="17">
        <f t="shared" si="634"/>
        <v>19</v>
      </c>
      <c r="AQ2292" s="17">
        <f t="shared" si="635"/>
        <v>11</v>
      </c>
      <c r="AR2292" s="17">
        <f t="shared" si="636"/>
        <v>2020</v>
      </c>
      <c r="AS2292" s="17">
        <f t="shared" ca="1" si="637"/>
        <v>6</v>
      </c>
      <c r="AT2292" s="17" t="str">
        <f t="shared" ca="1" si="638"/>
        <v>No</v>
      </c>
      <c r="AU2292" s="17">
        <f t="shared" si="639"/>
        <v>0</v>
      </c>
      <c r="AV2292" s="17" t="str">
        <f>+VLOOKUP(B2292,[1]Cruces!S:T,2,0)</f>
        <v>1. Solicitud</v>
      </c>
    </row>
    <row r="2293" spans="1:48" hidden="1" x14ac:dyDescent="0.25">
      <c r="A2293" s="17" t="s">
        <v>9211</v>
      </c>
      <c r="B2293" s="17" t="s">
        <v>6595</v>
      </c>
      <c r="C2293" s="17">
        <v>0</v>
      </c>
      <c r="D2293" s="17">
        <v>0</v>
      </c>
      <c r="E2293" s="17" t="s">
        <v>55</v>
      </c>
      <c r="F2293" s="17" t="s">
        <v>7098</v>
      </c>
      <c r="G2293" s="17" t="s">
        <v>9212</v>
      </c>
      <c r="H2293" s="17">
        <v>0</v>
      </c>
      <c r="I2293" s="17" t="s">
        <v>71</v>
      </c>
      <c r="J2293" s="17" t="s">
        <v>59</v>
      </c>
      <c r="K2293" s="17" t="s">
        <v>9213</v>
      </c>
      <c r="L2293" s="17" t="s">
        <v>7330</v>
      </c>
      <c r="M2293" s="17" t="s">
        <v>7331</v>
      </c>
      <c r="N2293" s="17" t="s">
        <v>6600</v>
      </c>
      <c r="O2293" s="17">
        <v>20200707</v>
      </c>
      <c r="P2293" s="17">
        <v>20200804</v>
      </c>
      <c r="Q2293" s="17">
        <v>1170</v>
      </c>
      <c r="R2293" s="17">
        <v>28159050</v>
      </c>
      <c r="S2293" s="17" t="s">
        <v>6601</v>
      </c>
      <c r="T2293" s="17" t="s">
        <v>63</v>
      </c>
      <c r="U2293" s="17" t="s">
        <v>91</v>
      </c>
      <c r="V2293" s="17">
        <f t="shared" si="624"/>
        <v>3</v>
      </c>
      <c r="W2293" s="17">
        <v>3000</v>
      </c>
      <c r="X2293" s="17" t="s">
        <v>7065</v>
      </c>
      <c r="Y2293" s="17" t="s">
        <v>150</v>
      </c>
      <c r="Z2293" s="17">
        <v>20200819</v>
      </c>
      <c r="AA2293" s="17" t="s">
        <v>1947</v>
      </c>
      <c r="AB2293" s="17">
        <v>1</v>
      </c>
      <c r="AC2293" s="17" t="str">
        <f>IFERROR(VLOOKUP(A2293,[1]Cruces!AJ:AK,2,0),VLOOKUP(CONCATENATE(X2293,AA2293),[1]Cruces!G:H,2,0))</f>
        <v>Solicitud por BT</v>
      </c>
      <c r="AD2293" s="17">
        <f t="shared" si="625"/>
        <v>7</v>
      </c>
      <c r="AE2293" s="17">
        <f t="shared" si="626"/>
        <v>7</v>
      </c>
      <c r="AF2293" s="17">
        <f t="shared" si="627"/>
        <v>2020</v>
      </c>
      <c r="AG2293" s="17" t="str">
        <f>IFERROR(VLOOKUP(MID(A2293,2,4)*1,[1]Cruces!K:L,2,0),"Verificar")</f>
        <v>Atlántico Norte</v>
      </c>
      <c r="AH2293" s="17">
        <f t="shared" ca="1" si="628"/>
        <v>141</v>
      </c>
      <c r="AI2293" s="17" t="str">
        <f>IFERROR(VLOOKUP(U2293,[1]Cruces!$O$1:$P$6,2,0),"Sin Orden")</f>
        <v>Resuelta</v>
      </c>
      <c r="AJ2293" s="17">
        <f t="shared" si="629"/>
        <v>19</v>
      </c>
      <c r="AK2293" s="17">
        <f t="shared" si="630"/>
        <v>8</v>
      </c>
      <c r="AL2293" s="17">
        <f t="shared" si="631"/>
        <v>2020</v>
      </c>
      <c r="AM2293" s="17">
        <f t="shared" ca="1" si="632"/>
        <v>98</v>
      </c>
      <c r="AN2293" s="18" t="str">
        <f>IFERROR(VLOOKUP(R2293*1,'[1]Ordenes de Servicio'!G:K,5,0),"No Cruza")</f>
        <v>No Cruza</v>
      </c>
      <c r="AO2293" s="17">
        <f t="shared" ca="1" si="633"/>
        <v>43</v>
      </c>
      <c r="AP2293" s="17">
        <f t="shared" si="634"/>
        <v>4</v>
      </c>
      <c r="AQ2293" s="17">
        <f t="shared" si="635"/>
        <v>8</v>
      </c>
      <c r="AR2293" s="17">
        <f t="shared" si="636"/>
        <v>2020</v>
      </c>
      <c r="AS2293" s="17">
        <f t="shared" ca="1" si="637"/>
        <v>113</v>
      </c>
      <c r="AT2293" s="17" t="str">
        <f t="shared" ca="1" si="638"/>
        <v>No</v>
      </c>
      <c r="AU2293" s="17">
        <f t="shared" si="639"/>
        <v>15</v>
      </c>
      <c r="AV2293" s="17" t="str">
        <f>+VLOOKUP(B2293,[1]Cruces!S:T,2,0)</f>
        <v>7. Ejecución en Campo OS BT</v>
      </c>
    </row>
    <row r="2294" spans="1:48" hidden="1" x14ac:dyDescent="0.25">
      <c r="A2294" s="17" t="s">
        <v>9214</v>
      </c>
      <c r="B2294" s="17" t="s">
        <v>569</v>
      </c>
      <c r="C2294" s="17">
        <v>0</v>
      </c>
      <c r="D2294" s="17">
        <v>0</v>
      </c>
      <c r="E2294" s="17" t="s">
        <v>55</v>
      </c>
      <c r="F2294" s="17" t="s">
        <v>5366</v>
      </c>
      <c r="G2294" s="17" t="s">
        <v>9215</v>
      </c>
      <c r="H2294" s="17">
        <v>3218553478</v>
      </c>
      <c r="I2294" s="17" t="s">
        <v>71</v>
      </c>
      <c r="J2294" s="17" t="s">
        <v>59</v>
      </c>
      <c r="K2294" s="17" t="s">
        <v>97</v>
      </c>
      <c r="L2294" s="17" t="s">
        <v>5368</v>
      </c>
      <c r="M2294" s="17" t="s">
        <v>5369</v>
      </c>
      <c r="N2294" s="17" t="s">
        <v>572</v>
      </c>
      <c r="O2294" s="17">
        <v>20201119</v>
      </c>
      <c r="P2294" s="17">
        <v>20201119</v>
      </c>
      <c r="Q2294" s="17">
        <v>1180</v>
      </c>
      <c r="R2294" s="17">
        <v>0</v>
      </c>
      <c r="S2294" s="17"/>
      <c r="T2294" s="17" t="s">
        <v>63</v>
      </c>
      <c r="U2294" s="17"/>
      <c r="V2294" s="17">
        <f t="shared" si="624"/>
        <v>3</v>
      </c>
      <c r="W2294" s="17">
        <v>3000</v>
      </c>
      <c r="X2294" s="17" t="s">
        <v>7065</v>
      </c>
      <c r="Y2294" s="17" t="s">
        <v>569</v>
      </c>
      <c r="Z2294" s="17">
        <v>20201119</v>
      </c>
      <c r="AA2294" s="17" t="s">
        <v>1947</v>
      </c>
      <c r="AB2294" s="17">
        <v>1</v>
      </c>
      <c r="AC2294" s="17" t="str">
        <f>IFERROR(VLOOKUP(A2294,[1]Cruces!AJ:AK,2,0),VLOOKUP(CONCATENATE(X2294,AA2294),[1]Cruces!G:H,2,0))</f>
        <v>Solicitud por BT</v>
      </c>
      <c r="AD2294" s="17">
        <f t="shared" si="625"/>
        <v>19</v>
      </c>
      <c r="AE2294" s="17">
        <f t="shared" si="626"/>
        <v>11</v>
      </c>
      <c r="AF2294" s="17">
        <f t="shared" si="627"/>
        <v>2020</v>
      </c>
      <c r="AG2294" s="17" t="str">
        <f>IFERROR(VLOOKUP(MID(A2294,2,4)*1,[1]Cruces!K:L,2,0),"Verificar")</f>
        <v>Atlántico Norte</v>
      </c>
      <c r="AH2294" s="17">
        <f t="shared" ca="1" si="628"/>
        <v>6</v>
      </c>
      <c r="AI2294" s="17" t="str">
        <f>IFERROR(VLOOKUP(U2294,[1]Cruces!$O$1:$P$6,2,0),"Sin Orden")</f>
        <v>Sin Orden</v>
      </c>
      <c r="AJ2294" s="17">
        <f t="shared" si="629"/>
        <v>19</v>
      </c>
      <c r="AK2294" s="17">
        <f t="shared" si="630"/>
        <v>11</v>
      </c>
      <c r="AL2294" s="17">
        <f t="shared" si="631"/>
        <v>2020</v>
      </c>
      <c r="AM2294" s="17">
        <f t="shared" ca="1" si="632"/>
        <v>6</v>
      </c>
      <c r="AN2294" s="18" t="str">
        <f>IFERROR(VLOOKUP(R2294*1,'[1]Ordenes de Servicio'!G:K,5,0),"No Cruza")</f>
        <v>No Cruza</v>
      </c>
      <c r="AO2294" s="17">
        <f t="shared" ca="1" si="633"/>
        <v>6</v>
      </c>
      <c r="AP2294" s="17">
        <f t="shared" si="634"/>
        <v>19</v>
      </c>
      <c r="AQ2294" s="17">
        <f t="shared" si="635"/>
        <v>11</v>
      </c>
      <c r="AR2294" s="17">
        <f t="shared" si="636"/>
        <v>2020</v>
      </c>
      <c r="AS2294" s="17">
        <f t="shared" ca="1" si="637"/>
        <v>6</v>
      </c>
      <c r="AT2294" s="17" t="str">
        <f t="shared" ca="1" si="638"/>
        <v>No</v>
      </c>
      <c r="AU2294" s="17">
        <f t="shared" si="639"/>
        <v>0</v>
      </c>
      <c r="AV2294" s="17" t="str">
        <f>+VLOOKUP(B2294,[1]Cruces!S:T,2,0)</f>
        <v>1. Solicitud</v>
      </c>
    </row>
    <row r="2295" spans="1:48" x14ac:dyDescent="0.25">
      <c r="A2295" s="17" t="s">
        <v>4239</v>
      </c>
      <c r="B2295" s="17" t="s">
        <v>80</v>
      </c>
      <c r="C2295" s="17">
        <v>2960307</v>
      </c>
      <c r="D2295" s="17">
        <v>0</v>
      </c>
      <c r="E2295" s="17" t="s">
        <v>55</v>
      </c>
      <c r="F2295" s="17" t="s">
        <v>107</v>
      </c>
      <c r="G2295" s="17" t="s">
        <v>251</v>
      </c>
      <c r="H2295" s="17">
        <v>3608029</v>
      </c>
      <c r="I2295" s="17" t="s">
        <v>182</v>
      </c>
      <c r="J2295" s="17" t="s">
        <v>59</v>
      </c>
      <c r="K2295" s="17" t="s">
        <v>97</v>
      </c>
      <c r="L2295" s="17" t="s">
        <v>325</v>
      </c>
      <c r="M2295" s="17" t="s">
        <v>326</v>
      </c>
      <c r="N2295" s="17" t="s">
        <v>87</v>
      </c>
      <c r="O2295" s="17">
        <v>20170217</v>
      </c>
      <c r="P2295" s="17">
        <v>20171011</v>
      </c>
      <c r="Q2295" s="17">
        <v>1110</v>
      </c>
      <c r="R2295" s="17">
        <v>24049624</v>
      </c>
      <c r="S2295" s="17" t="s">
        <v>76</v>
      </c>
      <c r="T2295" s="17" t="s">
        <v>63</v>
      </c>
      <c r="U2295" s="17" t="s">
        <v>91</v>
      </c>
      <c r="V2295" s="17">
        <f t="shared" si="624"/>
        <v>45</v>
      </c>
      <c r="W2295" s="17">
        <v>45000</v>
      </c>
      <c r="X2295" s="17" t="s">
        <v>89</v>
      </c>
      <c r="Y2295" s="17" t="s">
        <v>80</v>
      </c>
      <c r="Z2295" s="17">
        <v>20171011</v>
      </c>
      <c r="AA2295" s="17" t="s">
        <v>78</v>
      </c>
      <c r="AB2295" s="17">
        <v>1</v>
      </c>
      <c r="AC2295" s="17" t="str">
        <f>IFERROR(VLOOKUP(A2295,[1]Cruces!AJ:AK,2,0),VLOOKUP(CONCATENATE(X2295,AA2295),[1]Cruces!G:H,2,0))</f>
        <v>Solicitud de Obra</v>
      </c>
      <c r="AD2295" s="17">
        <f t="shared" si="625"/>
        <v>17</v>
      </c>
      <c r="AE2295" s="17">
        <f t="shared" si="626"/>
        <v>2</v>
      </c>
      <c r="AF2295" s="17">
        <f t="shared" si="627"/>
        <v>2017</v>
      </c>
      <c r="AG2295" s="17" t="str">
        <f>IFERROR(VLOOKUP(MID(A2295,2,4)*1,[1]Cruces!K:L,2,0),"Verificar")</f>
        <v>Atlántico Norte</v>
      </c>
      <c r="AH2295" s="17">
        <f t="shared" ca="1" si="628"/>
        <v>1377</v>
      </c>
      <c r="AI2295" s="17" t="str">
        <f>IFERROR(VLOOKUP(U2295,[1]Cruces!$O$1:$P$6,2,0),"Sin Orden")</f>
        <v>Resuelta</v>
      </c>
      <c r="AJ2295" s="17">
        <f t="shared" si="629"/>
        <v>11</v>
      </c>
      <c r="AK2295" s="17">
        <f t="shared" si="630"/>
        <v>10</v>
      </c>
      <c r="AL2295" s="17">
        <f t="shared" si="631"/>
        <v>2017</v>
      </c>
      <c r="AM2295" s="17">
        <f t="shared" ca="1" si="632"/>
        <v>1141</v>
      </c>
      <c r="AN2295" s="18" t="str">
        <f>IFERROR(VLOOKUP(R2295*1,'[1]Ordenes de Servicio'!G:K,5,0),"No Cruza")</f>
        <v>No Cruza</v>
      </c>
      <c r="AO2295" s="17">
        <f t="shared" ca="1" si="633"/>
        <v>236</v>
      </c>
      <c r="AP2295" s="17">
        <f t="shared" si="634"/>
        <v>11</v>
      </c>
      <c r="AQ2295" s="17">
        <f t="shared" si="635"/>
        <v>10</v>
      </c>
      <c r="AR2295" s="17">
        <f t="shared" si="636"/>
        <v>2017</v>
      </c>
      <c r="AS2295" s="17">
        <f t="shared" ca="1" si="637"/>
        <v>1141</v>
      </c>
      <c r="AT2295" s="17" t="str">
        <f t="shared" ca="1" si="638"/>
        <v>Si</v>
      </c>
      <c r="AU2295" s="17">
        <f t="shared" si="639"/>
        <v>0</v>
      </c>
      <c r="AV2295" s="17" t="str">
        <f>+VLOOKUP(B2295,[1]Cruces!S:T,2,0)</f>
        <v>8. Puesta en Servicio</v>
      </c>
    </row>
    <row r="2296" spans="1:48" x14ac:dyDescent="0.25">
      <c r="A2296" s="17" t="s">
        <v>4240</v>
      </c>
      <c r="B2296" s="17" t="s">
        <v>80</v>
      </c>
      <c r="C2296" s="17">
        <v>0</v>
      </c>
      <c r="D2296" s="17">
        <v>0</v>
      </c>
      <c r="E2296" s="17" t="s">
        <v>55</v>
      </c>
      <c r="F2296" s="17" t="s">
        <v>107</v>
      </c>
      <c r="G2296" s="17" t="s">
        <v>4241</v>
      </c>
      <c r="H2296" s="17">
        <v>0</v>
      </c>
      <c r="I2296" s="17" t="s">
        <v>116</v>
      </c>
      <c r="J2296" s="17" t="s">
        <v>59</v>
      </c>
      <c r="K2296" s="17" t="s">
        <v>97</v>
      </c>
      <c r="L2296" s="17" t="s">
        <v>111</v>
      </c>
      <c r="M2296" s="17" t="s">
        <v>112</v>
      </c>
      <c r="N2296" s="17" t="s">
        <v>87</v>
      </c>
      <c r="O2296" s="17">
        <v>20190515</v>
      </c>
      <c r="P2296" s="17">
        <v>20200110</v>
      </c>
      <c r="Q2296" s="17">
        <v>1170</v>
      </c>
      <c r="R2296" s="17">
        <v>26839847</v>
      </c>
      <c r="S2296" s="17" t="s">
        <v>76</v>
      </c>
      <c r="T2296" s="17" t="s">
        <v>63</v>
      </c>
      <c r="U2296" s="17" t="s">
        <v>88</v>
      </c>
      <c r="V2296" s="17">
        <f t="shared" si="624"/>
        <v>45</v>
      </c>
      <c r="W2296" s="17">
        <v>45000</v>
      </c>
      <c r="X2296" s="17" t="s">
        <v>64</v>
      </c>
      <c r="Y2296" s="17" t="s">
        <v>80</v>
      </c>
      <c r="Z2296" s="17">
        <v>20200110</v>
      </c>
      <c r="AA2296" s="17" t="s">
        <v>78</v>
      </c>
      <c r="AB2296" s="17">
        <v>1</v>
      </c>
      <c r="AC2296" s="17" t="str">
        <f>IFERROR(VLOOKUP(A2296,[1]Cruces!AJ:AK,2,0),VLOOKUP(CONCATENATE(X2296,AA2296),[1]Cruces!G:H,2,0))</f>
        <v>Solicitud de Obra</v>
      </c>
      <c r="AD2296" s="17">
        <f t="shared" si="625"/>
        <v>15</v>
      </c>
      <c r="AE2296" s="17">
        <f t="shared" si="626"/>
        <v>5</v>
      </c>
      <c r="AF2296" s="17">
        <f t="shared" si="627"/>
        <v>2019</v>
      </c>
      <c r="AG2296" s="17" t="str">
        <f>IFERROR(VLOOKUP(MID(A2296,2,4)*1,[1]Cruces!K:L,2,0),"Verificar")</f>
        <v>Atlántico Norte</v>
      </c>
      <c r="AH2296" s="17">
        <f t="shared" ca="1" si="628"/>
        <v>560</v>
      </c>
      <c r="AI2296" s="17" t="str">
        <f>IFERROR(VLOOKUP(U2296,[1]Cruces!$O$1:$P$6,2,0),"Sin Orden")</f>
        <v>Resuelta</v>
      </c>
      <c r="AJ2296" s="17">
        <f t="shared" si="629"/>
        <v>10</v>
      </c>
      <c r="AK2296" s="17">
        <f t="shared" si="630"/>
        <v>1</v>
      </c>
      <c r="AL2296" s="17">
        <f t="shared" si="631"/>
        <v>2020</v>
      </c>
      <c r="AM2296" s="17">
        <f t="shared" ca="1" si="632"/>
        <v>320</v>
      </c>
      <c r="AN2296" s="18" t="str">
        <f>IFERROR(VLOOKUP(R2296*1,'[1]Ordenes de Servicio'!G:K,5,0),"No Cruza")</f>
        <v>No Cruza</v>
      </c>
      <c r="AO2296" s="17">
        <f t="shared" ca="1" si="633"/>
        <v>240</v>
      </c>
      <c r="AP2296" s="17">
        <f t="shared" si="634"/>
        <v>10</v>
      </c>
      <c r="AQ2296" s="17">
        <f t="shared" si="635"/>
        <v>1</v>
      </c>
      <c r="AR2296" s="17">
        <f t="shared" si="636"/>
        <v>2020</v>
      </c>
      <c r="AS2296" s="17">
        <f t="shared" ca="1" si="637"/>
        <v>320</v>
      </c>
      <c r="AT2296" s="17" t="str">
        <f t="shared" ca="1" si="638"/>
        <v>No</v>
      </c>
      <c r="AU2296" s="17">
        <f t="shared" si="639"/>
        <v>0</v>
      </c>
      <c r="AV2296" s="17" t="str">
        <f>+VLOOKUP(B2296,[1]Cruces!S:T,2,0)</f>
        <v>8. Puesta en Servicio</v>
      </c>
    </row>
    <row r="2297" spans="1:48" hidden="1" x14ac:dyDescent="0.25">
      <c r="A2297" s="17" t="s">
        <v>4242</v>
      </c>
      <c r="B2297" s="17" t="s">
        <v>68</v>
      </c>
      <c r="C2297" s="17">
        <v>0</v>
      </c>
      <c r="D2297" s="17">
        <v>0</v>
      </c>
      <c r="E2297" s="17" t="s">
        <v>55</v>
      </c>
      <c r="F2297" s="17" t="s">
        <v>107</v>
      </c>
      <c r="G2297" s="17" t="s">
        <v>4243</v>
      </c>
      <c r="H2297" s="17">
        <v>3005019408</v>
      </c>
      <c r="I2297" s="17" t="s">
        <v>116</v>
      </c>
      <c r="J2297" s="17" t="s">
        <v>59</v>
      </c>
      <c r="K2297" s="17" t="s">
        <v>97</v>
      </c>
      <c r="L2297" s="17" t="s">
        <v>111</v>
      </c>
      <c r="M2297" s="17" t="s">
        <v>112</v>
      </c>
      <c r="N2297" s="17" t="s">
        <v>75</v>
      </c>
      <c r="O2297" s="17">
        <v>20190709</v>
      </c>
      <c r="P2297" s="17">
        <v>20190826</v>
      </c>
      <c r="Q2297" s="17">
        <v>1110</v>
      </c>
      <c r="R2297" s="17">
        <v>27237809</v>
      </c>
      <c r="S2297" s="17" t="s">
        <v>76</v>
      </c>
      <c r="T2297" s="17" t="s">
        <v>63</v>
      </c>
      <c r="U2297" s="17" t="s">
        <v>91</v>
      </c>
      <c r="V2297" s="17">
        <f t="shared" si="624"/>
        <v>400</v>
      </c>
      <c r="W2297" s="17">
        <v>400000</v>
      </c>
      <c r="X2297" s="17" t="s">
        <v>64</v>
      </c>
      <c r="Y2297" s="17" t="s">
        <v>105</v>
      </c>
      <c r="Z2297" s="17">
        <v>20200407</v>
      </c>
      <c r="AA2297" s="17" t="s">
        <v>137</v>
      </c>
      <c r="AB2297" s="17">
        <v>1</v>
      </c>
      <c r="AC2297" s="17" t="str">
        <f>IFERROR(VLOOKUP(A2297,[1]Cruces!AJ:AK,2,0),VLOOKUP(CONCATENATE(X2297,AA2297),[1]Cruces!G:H,2,0))</f>
        <v>Solicitud de Obra</v>
      </c>
      <c r="AD2297" s="17">
        <f t="shared" si="625"/>
        <v>9</v>
      </c>
      <c r="AE2297" s="17">
        <f t="shared" si="626"/>
        <v>7</v>
      </c>
      <c r="AF2297" s="17">
        <f t="shared" si="627"/>
        <v>2019</v>
      </c>
      <c r="AG2297" s="17" t="str">
        <f>IFERROR(VLOOKUP(MID(A2297,2,4)*1,[1]Cruces!K:L,2,0),"Verificar")</f>
        <v>Atlántico Norte</v>
      </c>
      <c r="AH2297" s="17">
        <f t="shared" ca="1" si="628"/>
        <v>505</v>
      </c>
      <c r="AI2297" s="17" t="str">
        <f>IFERROR(VLOOKUP(U2297,[1]Cruces!$O$1:$P$6,2,0),"Sin Orden")</f>
        <v>Resuelta</v>
      </c>
      <c r="AJ2297" s="17">
        <f t="shared" si="629"/>
        <v>7</v>
      </c>
      <c r="AK2297" s="17">
        <f t="shared" si="630"/>
        <v>4</v>
      </c>
      <c r="AL2297" s="17">
        <f t="shared" si="631"/>
        <v>2020</v>
      </c>
      <c r="AM2297" s="17">
        <f t="shared" ca="1" si="632"/>
        <v>232</v>
      </c>
      <c r="AN2297" s="18">
        <f>IFERROR(VLOOKUP(R2297*1,'[1]Ordenes de Servicio'!G:K,5,0),"No Cruza")</f>
        <v>43896</v>
      </c>
      <c r="AO2297" s="17">
        <f t="shared" ca="1" si="633"/>
        <v>273</v>
      </c>
      <c r="AP2297" s="17">
        <f t="shared" si="634"/>
        <v>26</v>
      </c>
      <c r="AQ2297" s="17">
        <f t="shared" si="635"/>
        <v>8</v>
      </c>
      <c r="AR2297" s="17">
        <f t="shared" si="636"/>
        <v>2019</v>
      </c>
      <c r="AS2297" s="17">
        <f t="shared" ca="1" si="637"/>
        <v>457</v>
      </c>
      <c r="AT2297" s="17" t="str">
        <f t="shared" ca="1" si="638"/>
        <v>Si</v>
      </c>
      <c r="AU2297" s="17">
        <f t="shared" si="639"/>
        <v>225</v>
      </c>
      <c r="AV2297" s="17" t="str">
        <f>+VLOOKUP(B2297,[1]Cruces!S:T,2,0)</f>
        <v>5. Consultoría / Adjudicación</v>
      </c>
    </row>
    <row r="2298" spans="1:48" hidden="1" x14ac:dyDescent="0.25">
      <c r="A2298" s="17" t="s">
        <v>4244</v>
      </c>
      <c r="B2298" s="17" t="s">
        <v>68</v>
      </c>
      <c r="C2298" s="17">
        <v>0</v>
      </c>
      <c r="D2298" s="17">
        <v>0</v>
      </c>
      <c r="E2298" s="17" t="s">
        <v>55</v>
      </c>
      <c r="F2298" s="17" t="s">
        <v>126</v>
      </c>
      <c r="G2298" s="17" t="s">
        <v>4245</v>
      </c>
      <c r="H2298" s="17">
        <v>0</v>
      </c>
      <c r="I2298" s="17" t="s">
        <v>71</v>
      </c>
      <c r="J2298" s="17" t="s">
        <v>59</v>
      </c>
      <c r="K2298" s="17" t="s">
        <v>97</v>
      </c>
      <c r="L2298" s="17" t="s">
        <v>129</v>
      </c>
      <c r="M2298" s="17" t="s">
        <v>130</v>
      </c>
      <c r="N2298" s="17" t="s">
        <v>75</v>
      </c>
      <c r="O2298" s="17">
        <v>20200713</v>
      </c>
      <c r="P2298" s="17">
        <v>20200803</v>
      </c>
      <c r="Q2298" s="17">
        <v>9331</v>
      </c>
      <c r="R2298" s="17">
        <v>27816631</v>
      </c>
      <c r="S2298" s="17" t="s">
        <v>100</v>
      </c>
      <c r="T2298" s="17" t="s">
        <v>63</v>
      </c>
      <c r="U2298" s="17" t="s">
        <v>91</v>
      </c>
      <c r="V2298" s="17">
        <f t="shared" si="624"/>
        <v>972.5</v>
      </c>
      <c r="W2298" s="17">
        <v>972500</v>
      </c>
      <c r="X2298" s="17" t="s">
        <v>64</v>
      </c>
      <c r="Y2298" s="17" t="s">
        <v>136</v>
      </c>
      <c r="Z2298" s="17">
        <v>20201030</v>
      </c>
      <c r="AA2298" s="17" t="s">
        <v>176</v>
      </c>
      <c r="AB2298" s="17">
        <v>1</v>
      </c>
      <c r="AC2298" s="17" t="str">
        <f>IFERROR(VLOOKUP(A2298,[1]Cruces!AJ:AK,2,0),VLOOKUP(CONCATENATE(X2298,AA2298),[1]Cruces!G:H,2,0))</f>
        <v>Solicitud de Obra</v>
      </c>
      <c r="AD2298" s="17">
        <f t="shared" si="625"/>
        <v>13</v>
      </c>
      <c r="AE2298" s="17">
        <f t="shared" si="626"/>
        <v>7</v>
      </c>
      <c r="AF2298" s="17">
        <f t="shared" si="627"/>
        <v>2020</v>
      </c>
      <c r="AG2298" s="17" t="str">
        <f>IFERROR(VLOOKUP(MID(A2298,2,4)*1,[1]Cruces!K:L,2,0),"Verificar")</f>
        <v>Guajira</v>
      </c>
      <c r="AH2298" s="17">
        <f t="shared" ca="1" si="628"/>
        <v>135</v>
      </c>
      <c r="AI2298" s="17" t="str">
        <f>IFERROR(VLOOKUP(U2298,[1]Cruces!$O$1:$P$6,2,0),"Sin Orden")</f>
        <v>Resuelta</v>
      </c>
      <c r="AJ2298" s="17">
        <f t="shared" si="629"/>
        <v>30</v>
      </c>
      <c r="AK2298" s="17">
        <f t="shared" si="630"/>
        <v>10</v>
      </c>
      <c r="AL2298" s="17">
        <f t="shared" si="631"/>
        <v>2020</v>
      </c>
      <c r="AM2298" s="17">
        <f t="shared" ca="1" si="632"/>
        <v>26</v>
      </c>
      <c r="AN2298" s="18" t="str">
        <f>IFERROR(VLOOKUP(R2298*1,'[1]Ordenes de Servicio'!G:K,5,0),"No Cruza")</f>
        <v>No Cruza</v>
      </c>
      <c r="AO2298" s="17">
        <f t="shared" ca="1" si="633"/>
        <v>109</v>
      </c>
      <c r="AP2298" s="17">
        <f t="shared" si="634"/>
        <v>3</v>
      </c>
      <c r="AQ2298" s="17">
        <f t="shared" si="635"/>
        <v>8</v>
      </c>
      <c r="AR2298" s="17">
        <f t="shared" si="636"/>
        <v>2020</v>
      </c>
      <c r="AS2298" s="17">
        <f t="shared" ca="1" si="637"/>
        <v>114</v>
      </c>
      <c r="AT2298" s="17" t="str">
        <f t="shared" ca="1" si="638"/>
        <v>No</v>
      </c>
      <c r="AU2298" s="17">
        <f t="shared" si="639"/>
        <v>88</v>
      </c>
      <c r="AV2298" s="17" t="str">
        <f>+VLOOKUP(B2298,[1]Cruces!S:T,2,0)</f>
        <v>5. Consultoría / Adjudicación</v>
      </c>
    </row>
    <row r="2299" spans="1:48" x14ac:dyDescent="0.25">
      <c r="A2299" s="17" t="s">
        <v>4246</v>
      </c>
      <c r="B2299" s="17" t="s">
        <v>80</v>
      </c>
      <c r="C2299" s="17">
        <v>2624205</v>
      </c>
      <c r="D2299" s="17">
        <v>0</v>
      </c>
      <c r="E2299" s="17" t="s">
        <v>55</v>
      </c>
      <c r="F2299" s="17" t="s">
        <v>120</v>
      </c>
      <c r="G2299" s="17" t="s">
        <v>4247</v>
      </c>
      <c r="H2299" s="17">
        <v>3008881</v>
      </c>
      <c r="I2299" s="17" t="s">
        <v>116</v>
      </c>
      <c r="J2299" s="17" t="s">
        <v>59</v>
      </c>
      <c r="K2299" s="17" t="s">
        <v>97</v>
      </c>
      <c r="L2299" s="17" t="s">
        <v>122</v>
      </c>
      <c r="M2299" s="17" t="s">
        <v>123</v>
      </c>
      <c r="N2299" s="17" t="s">
        <v>87</v>
      </c>
      <c r="O2299" s="17">
        <v>20180529</v>
      </c>
      <c r="P2299" s="17">
        <v>20190712</v>
      </c>
      <c r="Q2299" s="17">
        <v>1110</v>
      </c>
      <c r="R2299" s="17">
        <v>25676106</v>
      </c>
      <c r="S2299" s="17" t="s">
        <v>76</v>
      </c>
      <c r="T2299" s="17" t="s">
        <v>63</v>
      </c>
      <c r="U2299" s="17" t="s">
        <v>88</v>
      </c>
      <c r="V2299" s="17">
        <f t="shared" si="624"/>
        <v>75</v>
      </c>
      <c r="W2299" s="17">
        <v>75000</v>
      </c>
      <c r="X2299" s="17" t="s">
        <v>89</v>
      </c>
      <c r="Y2299" s="17" t="s">
        <v>80</v>
      </c>
      <c r="Z2299" s="17">
        <v>20190712</v>
      </c>
      <c r="AA2299" s="17" t="s">
        <v>78</v>
      </c>
      <c r="AB2299" s="17">
        <v>1</v>
      </c>
      <c r="AC2299" s="17" t="str">
        <f>IFERROR(VLOOKUP(A2299,[1]Cruces!AJ:AK,2,0),VLOOKUP(CONCATENATE(X2299,AA2299),[1]Cruces!G:H,2,0))</f>
        <v>Solicitud de Obra</v>
      </c>
      <c r="AD2299" s="17">
        <f t="shared" si="625"/>
        <v>29</v>
      </c>
      <c r="AE2299" s="17">
        <f t="shared" si="626"/>
        <v>5</v>
      </c>
      <c r="AF2299" s="17">
        <f t="shared" si="627"/>
        <v>2018</v>
      </c>
      <c r="AG2299" s="17" t="str">
        <f>IFERROR(VLOOKUP(MID(A2299,2,4)*1,[1]Cruces!K:L,2,0),"Verificar")</f>
        <v>Atlántico Norte</v>
      </c>
      <c r="AH2299" s="17">
        <f t="shared" ca="1" si="628"/>
        <v>911</v>
      </c>
      <c r="AI2299" s="17" t="str">
        <f>IFERROR(VLOOKUP(U2299,[1]Cruces!$O$1:$P$6,2,0),"Sin Orden")</f>
        <v>Resuelta</v>
      </c>
      <c r="AJ2299" s="17">
        <f t="shared" si="629"/>
        <v>12</v>
      </c>
      <c r="AK2299" s="17">
        <f t="shared" si="630"/>
        <v>7</v>
      </c>
      <c r="AL2299" s="17">
        <f t="shared" si="631"/>
        <v>2019</v>
      </c>
      <c r="AM2299" s="17">
        <f t="shared" ca="1" si="632"/>
        <v>502</v>
      </c>
      <c r="AN2299" s="18" t="str">
        <f>IFERROR(VLOOKUP(R2299*1,'[1]Ordenes de Servicio'!G:K,5,0),"No Cruza")</f>
        <v>No Cruza</v>
      </c>
      <c r="AO2299" s="17">
        <f t="shared" ca="1" si="633"/>
        <v>409</v>
      </c>
      <c r="AP2299" s="17">
        <f t="shared" si="634"/>
        <v>12</v>
      </c>
      <c r="AQ2299" s="17">
        <f t="shared" si="635"/>
        <v>7</v>
      </c>
      <c r="AR2299" s="17">
        <f t="shared" si="636"/>
        <v>2019</v>
      </c>
      <c r="AS2299" s="17">
        <f t="shared" ca="1" si="637"/>
        <v>502</v>
      </c>
      <c r="AT2299" s="17" t="str">
        <f t="shared" ca="1" si="638"/>
        <v>Si</v>
      </c>
      <c r="AU2299" s="17">
        <f t="shared" si="639"/>
        <v>0</v>
      </c>
      <c r="AV2299" s="17" t="str">
        <f>+VLOOKUP(B2299,[1]Cruces!S:T,2,0)</f>
        <v>8. Puesta en Servicio</v>
      </c>
    </row>
    <row r="2300" spans="1:48" hidden="1" x14ac:dyDescent="0.25">
      <c r="A2300" s="17" t="s">
        <v>4248</v>
      </c>
      <c r="B2300" s="17" t="s">
        <v>54</v>
      </c>
      <c r="C2300" s="17">
        <v>0</v>
      </c>
      <c r="D2300" s="17">
        <v>0</v>
      </c>
      <c r="E2300" s="17" t="s">
        <v>55</v>
      </c>
      <c r="F2300" s="17" t="s">
        <v>232</v>
      </c>
      <c r="G2300" s="17" t="s">
        <v>4249</v>
      </c>
      <c r="H2300" s="17">
        <v>0</v>
      </c>
      <c r="I2300" s="17" t="s">
        <v>71</v>
      </c>
      <c r="J2300" s="17" t="s">
        <v>59</v>
      </c>
      <c r="K2300" s="17" t="s">
        <v>4250</v>
      </c>
      <c r="L2300" s="17" t="s">
        <v>111</v>
      </c>
      <c r="M2300" s="17" t="s">
        <v>112</v>
      </c>
      <c r="N2300" s="17" t="s">
        <v>62</v>
      </c>
      <c r="O2300" s="17">
        <v>20180403</v>
      </c>
      <c r="P2300" s="17">
        <v>20180404</v>
      </c>
      <c r="Q2300" s="17">
        <v>1210</v>
      </c>
      <c r="R2300" s="17">
        <v>24934198</v>
      </c>
      <c r="S2300" s="17" t="s">
        <v>100</v>
      </c>
      <c r="T2300" s="17" t="s">
        <v>63</v>
      </c>
      <c r="U2300" s="17" t="s">
        <v>91</v>
      </c>
      <c r="V2300" s="17">
        <f t="shared" si="624"/>
        <v>25</v>
      </c>
      <c r="W2300" s="17">
        <v>25000</v>
      </c>
      <c r="X2300" s="17" t="s">
        <v>64</v>
      </c>
      <c r="Y2300" s="17" t="s">
        <v>65</v>
      </c>
      <c r="Z2300" s="17">
        <v>20180404</v>
      </c>
      <c r="AA2300" s="17" t="s">
        <v>78</v>
      </c>
      <c r="AB2300" s="17">
        <v>1</v>
      </c>
      <c r="AC2300" s="17" t="str">
        <f>IFERROR(VLOOKUP(A2300,[1]Cruces!AJ:AK,2,0),VLOOKUP(CONCATENATE(X2300,AA2300),[1]Cruces!G:H,2,0))</f>
        <v>Solicitud de Obra</v>
      </c>
      <c r="AD2300" s="17">
        <f t="shared" si="625"/>
        <v>3</v>
      </c>
      <c r="AE2300" s="17">
        <f t="shared" si="626"/>
        <v>4</v>
      </c>
      <c r="AF2300" s="17">
        <f t="shared" si="627"/>
        <v>2018</v>
      </c>
      <c r="AG2300" s="17" t="str">
        <f>IFERROR(VLOOKUP(MID(A2300,2,4)*1,[1]Cruces!K:L,2,0),"Verificar")</f>
        <v>Atlántico Sur</v>
      </c>
      <c r="AH2300" s="17">
        <f t="shared" ca="1" si="628"/>
        <v>967</v>
      </c>
      <c r="AI2300" s="17" t="str">
        <f>IFERROR(VLOOKUP(U2300,[1]Cruces!$O$1:$P$6,2,0),"Sin Orden")</f>
        <v>Resuelta</v>
      </c>
      <c r="AJ2300" s="17">
        <f t="shared" si="629"/>
        <v>4</v>
      </c>
      <c r="AK2300" s="17">
        <f t="shared" si="630"/>
        <v>4</v>
      </c>
      <c r="AL2300" s="17">
        <f t="shared" si="631"/>
        <v>2018</v>
      </c>
      <c r="AM2300" s="17">
        <f t="shared" ca="1" si="632"/>
        <v>966</v>
      </c>
      <c r="AN2300" s="18" t="str">
        <f>IFERROR(VLOOKUP(R2300*1,'[1]Ordenes de Servicio'!G:K,5,0),"No Cruza")</f>
        <v>No Cruza</v>
      </c>
      <c r="AO2300" s="17">
        <f t="shared" ca="1" si="633"/>
        <v>1</v>
      </c>
      <c r="AP2300" s="17">
        <f t="shared" si="634"/>
        <v>4</v>
      </c>
      <c r="AQ2300" s="17">
        <f t="shared" si="635"/>
        <v>4</v>
      </c>
      <c r="AR2300" s="17">
        <f t="shared" si="636"/>
        <v>2018</v>
      </c>
      <c r="AS2300" s="17">
        <f t="shared" ca="1" si="637"/>
        <v>966</v>
      </c>
      <c r="AT2300" s="17" t="str">
        <f t="shared" ca="1" si="638"/>
        <v>Si</v>
      </c>
      <c r="AU2300" s="17">
        <f t="shared" si="639"/>
        <v>0</v>
      </c>
      <c r="AV2300" s="17" t="str">
        <f>+VLOOKUP(B2300,[1]Cruces!S:T,2,0)</f>
        <v>4. Presupuesto de Obra</v>
      </c>
    </row>
    <row r="2301" spans="1:48" hidden="1" x14ac:dyDescent="0.25">
      <c r="A2301" s="17" t="s">
        <v>9216</v>
      </c>
      <c r="B2301" s="17" t="s">
        <v>6595</v>
      </c>
      <c r="C2301" s="17">
        <v>0</v>
      </c>
      <c r="D2301" s="17">
        <v>0</v>
      </c>
      <c r="E2301" s="17" t="s">
        <v>55</v>
      </c>
      <c r="F2301" s="17" t="s">
        <v>6228</v>
      </c>
      <c r="G2301" s="17" t="s">
        <v>9217</v>
      </c>
      <c r="H2301" s="17">
        <v>3046079205</v>
      </c>
      <c r="I2301" s="17" t="s">
        <v>71</v>
      </c>
      <c r="J2301" s="17" t="s">
        <v>59</v>
      </c>
      <c r="K2301" s="17" t="s">
        <v>97</v>
      </c>
      <c r="L2301" s="17" t="s">
        <v>7152</v>
      </c>
      <c r="M2301" s="17" t="s">
        <v>7153</v>
      </c>
      <c r="N2301" s="17" t="s">
        <v>6600</v>
      </c>
      <c r="O2301" s="17">
        <v>20201106</v>
      </c>
      <c r="P2301" s="17">
        <v>20201119</v>
      </c>
      <c r="Q2301" s="17">
        <v>9520</v>
      </c>
      <c r="R2301" s="17">
        <v>28292260</v>
      </c>
      <c r="S2301" s="17" t="s">
        <v>6601</v>
      </c>
      <c r="T2301" s="17" t="s">
        <v>63</v>
      </c>
      <c r="U2301" s="17" t="s">
        <v>77</v>
      </c>
      <c r="V2301" s="17">
        <f t="shared" si="624"/>
        <v>3</v>
      </c>
      <c r="W2301" s="17">
        <v>3000</v>
      </c>
      <c r="X2301" s="17" t="s">
        <v>7065</v>
      </c>
      <c r="Y2301" s="17" t="s">
        <v>6595</v>
      </c>
      <c r="Z2301" s="17">
        <v>20201119</v>
      </c>
      <c r="AA2301" s="17" t="s">
        <v>1947</v>
      </c>
      <c r="AB2301" s="17">
        <v>1</v>
      </c>
      <c r="AC2301" s="17" t="str">
        <f>IFERROR(VLOOKUP(A2301,[1]Cruces!AJ:AK,2,0),VLOOKUP(CONCATENATE(X2301,AA2301),[1]Cruces!G:H,2,0))</f>
        <v>Solicitud por BT</v>
      </c>
      <c r="AD2301" s="17">
        <f t="shared" si="625"/>
        <v>6</v>
      </c>
      <c r="AE2301" s="17">
        <f t="shared" si="626"/>
        <v>11</v>
      </c>
      <c r="AF2301" s="17">
        <f t="shared" si="627"/>
        <v>2020</v>
      </c>
      <c r="AG2301" s="17" t="str">
        <f>IFERROR(VLOOKUP(MID(A2301,2,4)*1,[1]Cruces!K:L,2,0),"Verificar")</f>
        <v>Atlántico Sur</v>
      </c>
      <c r="AH2301" s="17">
        <f t="shared" ca="1" si="628"/>
        <v>19</v>
      </c>
      <c r="AI2301" s="17" t="str">
        <f>IFERROR(VLOOKUP(U2301,[1]Cruces!$O$1:$P$6,2,0),"Sin Orden")</f>
        <v>Pendiente</v>
      </c>
      <c r="AJ2301" s="17">
        <f t="shared" si="629"/>
        <v>19</v>
      </c>
      <c r="AK2301" s="17">
        <f t="shared" si="630"/>
        <v>11</v>
      </c>
      <c r="AL2301" s="17">
        <f t="shared" si="631"/>
        <v>2020</v>
      </c>
      <c r="AM2301" s="17">
        <f t="shared" ca="1" si="632"/>
        <v>6</v>
      </c>
      <c r="AN2301" s="18" t="str">
        <f>IFERROR(VLOOKUP(R2301*1,'[1]Ordenes de Servicio'!G:K,5,0),"No Cruza")</f>
        <v>No Cruza</v>
      </c>
      <c r="AO2301" s="17">
        <f t="shared" ca="1" si="633"/>
        <v>6</v>
      </c>
      <c r="AP2301" s="17">
        <f t="shared" si="634"/>
        <v>19</v>
      </c>
      <c r="AQ2301" s="17">
        <f t="shared" si="635"/>
        <v>11</v>
      </c>
      <c r="AR2301" s="17">
        <f t="shared" si="636"/>
        <v>2020</v>
      </c>
      <c r="AS2301" s="17">
        <f t="shared" ca="1" si="637"/>
        <v>6</v>
      </c>
      <c r="AT2301" s="17" t="str">
        <f t="shared" ca="1" si="638"/>
        <v>No</v>
      </c>
      <c r="AU2301" s="17">
        <f t="shared" si="639"/>
        <v>0</v>
      </c>
      <c r="AV2301" s="17" t="str">
        <f>+VLOOKUP(B2301,[1]Cruces!S:T,2,0)</f>
        <v>7. Ejecución en Campo OS BT</v>
      </c>
    </row>
    <row r="2302" spans="1:48" hidden="1" x14ac:dyDescent="0.25">
      <c r="A2302" s="17" t="s">
        <v>9218</v>
      </c>
      <c r="B2302" s="17" t="s">
        <v>569</v>
      </c>
      <c r="C2302" s="17">
        <v>0</v>
      </c>
      <c r="D2302" s="17">
        <v>0</v>
      </c>
      <c r="E2302" s="17" t="s">
        <v>55</v>
      </c>
      <c r="F2302" s="17" t="s">
        <v>7098</v>
      </c>
      <c r="G2302" s="17" t="s">
        <v>9219</v>
      </c>
      <c r="H2302" s="17">
        <v>3015158216</v>
      </c>
      <c r="I2302" s="17" t="s">
        <v>71</v>
      </c>
      <c r="J2302" s="17" t="s">
        <v>59</v>
      </c>
      <c r="K2302" s="17" t="s">
        <v>9220</v>
      </c>
      <c r="L2302" s="17" t="s">
        <v>7238</v>
      </c>
      <c r="M2302" s="17" t="s">
        <v>7239</v>
      </c>
      <c r="N2302" s="17" t="s">
        <v>572</v>
      </c>
      <c r="O2302" s="17">
        <v>20200701</v>
      </c>
      <c r="P2302" s="17">
        <v>20200701</v>
      </c>
      <c r="Q2302" s="17">
        <v>9530</v>
      </c>
      <c r="R2302" s="17">
        <v>0</v>
      </c>
      <c r="S2302" s="17"/>
      <c r="T2302" s="17" t="s">
        <v>63</v>
      </c>
      <c r="U2302" s="17"/>
      <c r="V2302" s="17">
        <f t="shared" si="624"/>
        <v>3</v>
      </c>
      <c r="W2302" s="17">
        <v>3000</v>
      </c>
      <c r="X2302" s="17" t="s">
        <v>7065</v>
      </c>
      <c r="Y2302" s="17" t="s">
        <v>150</v>
      </c>
      <c r="Z2302" s="17">
        <v>20200806</v>
      </c>
      <c r="AA2302" s="17" t="s">
        <v>1947</v>
      </c>
      <c r="AB2302" s="17">
        <v>1</v>
      </c>
      <c r="AC2302" s="17" t="str">
        <f>IFERROR(VLOOKUP(A2302,[1]Cruces!AJ:AK,2,0),VLOOKUP(CONCATENATE(X2302,AA2302),[1]Cruces!G:H,2,0))</f>
        <v>Solicitud por BT</v>
      </c>
      <c r="AD2302" s="17">
        <f t="shared" si="625"/>
        <v>1</v>
      </c>
      <c r="AE2302" s="17">
        <f t="shared" si="626"/>
        <v>7</v>
      </c>
      <c r="AF2302" s="17">
        <f t="shared" si="627"/>
        <v>2020</v>
      </c>
      <c r="AG2302" s="17" t="str">
        <f>IFERROR(VLOOKUP(MID(A2302,2,4)*1,[1]Cruces!K:L,2,0),"Verificar")</f>
        <v>Atlántico Norte</v>
      </c>
      <c r="AH2302" s="17">
        <f t="shared" ca="1" si="628"/>
        <v>147</v>
      </c>
      <c r="AI2302" s="17" t="str">
        <f>IFERROR(VLOOKUP(U2302,[1]Cruces!$O$1:$P$6,2,0),"Sin Orden")</f>
        <v>Sin Orden</v>
      </c>
      <c r="AJ2302" s="17">
        <f t="shared" si="629"/>
        <v>6</v>
      </c>
      <c r="AK2302" s="17">
        <f t="shared" si="630"/>
        <v>8</v>
      </c>
      <c r="AL2302" s="17">
        <f t="shared" si="631"/>
        <v>2020</v>
      </c>
      <c r="AM2302" s="17">
        <f t="shared" ca="1" si="632"/>
        <v>111</v>
      </c>
      <c r="AN2302" s="18" t="str">
        <f>IFERROR(VLOOKUP(R2302*1,'[1]Ordenes de Servicio'!G:K,5,0),"No Cruza")</f>
        <v>No Cruza</v>
      </c>
      <c r="AO2302" s="17">
        <f t="shared" ca="1" si="633"/>
        <v>111</v>
      </c>
      <c r="AP2302" s="17">
        <f t="shared" si="634"/>
        <v>1</v>
      </c>
      <c r="AQ2302" s="17">
        <f t="shared" si="635"/>
        <v>7</v>
      </c>
      <c r="AR2302" s="17">
        <f t="shared" si="636"/>
        <v>2020</v>
      </c>
      <c r="AS2302" s="17">
        <f t="shared" ca="1" si="637"/>
        <v>147</v>
      </c>
      <c r="AT2302" s="17" t="str">
        <f t="shared" ca="1" si="638"/>
        <v>No</v>
      </c>
      <c r="AU2302" s="17">
        <f t="shared" si="639"/>
        <v>36</v>
      </c>
      <c r="AV2302" s="17" t="str">
        <f>+VLOOKUP(B2302,[1]Cruces!S:T,2,0)</f>
        <v>1. Solicitud</v>
      </c>
    </row>
    <row r="2303" spans="1:48" hidden="1" x14ac:dyDescent="0.25">
      <c r="A2303" s="17" t="s">
        <v>9221</v>
      </c>
      <c r="B2303" s="17" t="s">
        <v>569</v>
      </c>
      <c r="C2303" s="17">
        <v>0</v>
      </c>
      <c r="D2303" s="17">
        <v>0</v>
      </c>
      <c r="E2303" s="17" t="s">
        <v>55</v>
      </c>
      <c r="F2303" s="17" t="s">
        <v>3386</v>
      </c>
      <c r="G2303" s="17" t="s">
        <v>9222</v>
      </c>
      <c r="H2303" s="20">
        <v>3632853</v>
      </c>
      <c r="I2303" s="17" t="s">
        <v>71</v>
      </c>
      <c r="J2303" s="17" t="s">
        <v>59</v>
      </c>
      <c r="K2303" s="17" t="s">
        <v>9223</v>
      </c>
      <c r="L2303" s="17" t="s">
        <v>7498</v>
      </c>
      <c r="M2303" s="17" t="s">
        <v>7499</v>
      </c>
      <c r="N2303" s="17" t="s">
        <v>572</v>
      </c>
      <c r="O2303" s="17">
        <v>20200828</v>
      </c>
      <c r="P2303" s="17">
        <v>20200828</v>
      </c>
      <c r="Q2303" s="17">
        <v>9510</v>
      </c>
      <c r="R2303" s="17">
        <v>0</v>
      </c>
      <c r="S2303" s="17"/>
      <c r="T2303" s="17" t="s">
        <v>63</v>
      </c>
      <c r="U2303" s="17"/>
      <c r="V2303" s="17">
        <f t="shared" si="624"/>
        <v>3</v>
      </c>
      <c r="W2303" s="17">
        <v>3000</v>
      </c>
      <c r="X2303" s="17" t="s">
        <v>7065</v>
      </c>
      <c r="Y2303" s="17" t="s">
        <v>150</v>
      </c>
      <c r="Z2303" s="17">
        <v>20201030</v>
      </c>
      <c r="AA2303" s="17" t="s">
        <v>1947</v>
      </c>
      <c r="AB2303" s="17">
        <v>1</v>
      </c>
      <c r="AC2303" s="17" t="str">
        <f>IFERROR(VLOOKUP(A2303,[1]Cruces!AJ:AK,2,0),VLOOKUP(CONCATENATE(X2303,AA2303),[1]Cruces!G:H,2,0))</f>
        <v>Solicitud por BT</v>
      </c>
      <c r="AD2303" s="17">
        <f t="shared" si="625"/>
        <v>28</v>
      </c>
      <c r="AE2303" s="17">
        <f t="shared" si="626"/>
        <v>8</v>
      </c>
      <c r="AF2303" s="17">
        <f t="shared" si="627"/>
        <v>2020</v>
      </c>
      <c r="AG2303" s="17" t="str">
        <f>IFERROR(VLOOKUP(MID(A2303,2,4)*1,[1]Cruces!K:L,2,0),"Verificar")</f>
        <v>Atlántico Norte</v>
      </c>
      <c r="AH2303" s="17">
        <f t="shared" ca="1" si="628"/>
        <v>89</v>
      </c>
      <c r="AI2303" s="17" t="str">
        <f>IFERROR(VLOOKUP(U2303,[1]Cruces!$O$1:$P$6,2,0),"Sin Orden")</f>
        <v>Sin Orden</v>
      </c>
      <c r="AJ2303" s="17">
        <f t="shared" si="629"/>
        <v>30</v>
      </c>
      <c r="AK2303" s="17">
        <f t="shared" si="630"/>
        <v>10</v>
      </c>
      <c r="AL2303" s="17">
        <f t="shared" si="631"/>
        <v>2020</v>
      </c>
      <c r="AM2303" s="17">
        <f t="shared" ca="1" si="632"/>
        <v>26</v>
      </c>
      <c r="AN2303" s="18" t="str">
        <f>IFERROR(VLOOKUP(R2303*1,'[1]Ordenes de Servicio'!G:K,5,0),"No Cruza")</f>
        <v>No Cruza</v>
      </c>
      <c r="AO2303" s="17">
        <f t="shared" ca="1" si="633"/>
        <v>26</v>
      </c>
      <c r="AP2303" s="17">
        <f t="shared" si="634"/>
        <v>28</v>
      </c>
      <c r="AQ2303" s="17">
        <f t="shared" si="635"/>
        <v>8</v>
      </c>
      <c r="AR2303" s="17">
        <f t="shared" si="636"/>
        <v>2020</v>
      </c>
      <c r="AS2303" s="17">
        <f t="shared" ca="1" si="637"/>
        <v>89</v>
      </c>
      <c r="AT2303" s="17" t="str">
        <f t="shared" ca="1" si="638"/>
        <v>No</v>
      </c>
      <c r="AU2303" s="17">
        <f t="shared" si="639"/>
        <v>63</v>
      </c>
      <c r="AV2303" s="17" t="str">
        <f>+VLOOKUP(B2303,[1]Cruces!S:T,2,0)</f>
        <v>1. Solicitud</v>
      </c>
    </row>
    <row r="2304" spans="1:48" hidden="1" x14ac:dyDescent="0.25">
      <c r="A2304" s="17" t="s">
        <v>9224</v>
      </c>
      <c r="B2304" s="17" t="s">
        <v>1943</v>
      </c>
      <c r="C2304" s="17">
        <v>0</v>
      </c>
      <c r="D2304" s="17">
        <v>0</v>
      </c>
      <c r="E2304" s="17" t="s">
        <v>55</v>
      </c>
      <c r="F2304" s="17" t="s">
        <v>232</v>
      </c>
      <c r="G2304" s="17" t="s">
        <v>9225</v>
      </c>
      <c r="H2304" s="17">
        <v>0</v>
      </c>
      <c r="I2304" s="17" t="s">
        <v>71</v>
      </c>
      <c r="J2304" s="17" t="s">
        <v>59</v>
      </c>
      <c r="K2304" s="17" t="s">
        <v>624</v>
      </c>
      <c r="L2304" s="17" t="s">
        <v>7949</v>
      </c>
      <c r="M2304" s="17" t="s">
        <v>7950</v>
      </c>
      <c r="N2304" s="17" t="s">
        <v>1946</v>
      </c>
      <c r="O2304" s="17">
        <v>20201009</v>
      </c>
      <c r="P2304" s="17">
        <v>20201009</v>
      </c>
      <c r="Q2304" s="17">
        <v>9520</v>
      </c>
      <c r="R2304" s="17">
        <v>28224270</v>
      </c>
      <c r="S2304" s="17" t="s">
        <v>6601</v>
      </c>
      <c r="T2304" s="17" t="s">
        <v>63</v>
      </c>
      <c r="U2304" s="17" t="s">
        <v>91</v>
      </c>
      <c r="V2304" s="17">
        <f t="shared" si="624"/>
        <v>3</v>
      </c>
      <c r="W2304" s="17">
        <v>3000</v>
      </c>
      <c r="X2304" s="17" t="s">
        <v>7065</v>
      </c>
      <c r="Y2304" s="17" t="s">
        <v>1943</v>
      </c>
      <c r="Z2304" s="17">
        <v>20201009</v>
      </c>
      <c r="AA2304" s="17" t="s">
        <v>1947</v>
      </c>
      <c r="AB2304" s="17">
        <v>1</v>
      </c>
      <c r="AC2304" s="17" t="str">
        <f>IFERROR(VLOOKUP(A2304,[1]Cruces!AJ:AK,2,0),VLOOKUP(CONCATENATE(X2304,AA2304),[1]Cruces!G:H,2,0))</f>
        <v>Solicitud por BT</v>
      </c>
      <c r="AD2304" s="17">
        <f t="shared" si="625"/>
        <v>9</v>
      </c>
      <c r="AE2304" s="17">
        <f t="shared" si="626"/>
        <v>10</v>
      </c>
      <c r="AF2304" s="17">
        <f t="shared" si="627"/>
        <v>2020</v>
      </c>
      <c r="AG2304" s="17" t="str">
        <f>IFERROR(VLOOKUP(MID(A2304,2,4)*1,[1]Cruces!K:L,2,0),"Verificar")</f>
        <v>Atlántico Sur</v>
      </c>
      <c r="AH2304" s="17">
        <f t="shared" ca="1" si="628"/>
        <v>47</v>
      </c>
      <c r="AI2304" s="17" t="str">
        <f>IFERROR(VLOOKUP(U2304,[1]Cruces!$O$1:$P$6,2,0),"Sin Orden")</f>
        <v>Resuelta</v>
      </c>
      <c r="AJ2304" s="17">
        <f t="shared" si="629"/>
        <v>9</v>
      </c>
      <c r="AK2304" s="17">
        <f t="shared" si="630"/>
        <v>10</v>
      </c>
      <c r="AL2304" s="17">
        <f t="shared" si="631"/>
        <v>2020</v>
      </c>
      <c r="AM2304" s="17">
        <f t="shared" ca="1" si="632"/>
        <v>47</v>
      </c>
      <c r="AN2304" s="18">
        <f>IFERROR(VLOOKUP(R2304*1,'[1]Ordenes de Servicio'!G:K,5,0),"No Cruza")</f>
        <v>44113</v>
      </c>
      <c r="AO2304" s="17">
        <f t="shared" ca="1" si="633"/>
        <v>0</v>
      </c>
      <c r="AP2304" s="17">
        <f t="shared" si="634"/>
        <v>9</v>
      </c>
      <c r="AQ2304" s="17">
        <f t="shared" si="635"/>
        <v>10</v>
      </c>
      <c r="AR2304" s="17">
        <f t="shared" si="636"/>
        <v>2020</v>
      </c>
      <c r="AS2304" s="17">
        <f t="shared" ca="1" si="637"/>
        <v>47</v>
      </c>
      <c r="AT2304" s="17" t="str">
        <f t="shared" ca="1" si="638"/>
        <v>No</v>
      </c>
      <c r="AU2304" s="17">
        <f t="shared" si="639"/>
        <v>0</v>
      </c>
      <c r="AV2304" s="17" t="str">
        <f>+VLOOKUP(B2304,[1]Cruces!S:T,2,0)</f>
        <v>7. Ejecución en Campo OS BT</v>
      </c>
    </row>
    <row r="2305" spans="1:48" x14ac:dyDescent="0.25">
      <c r="A2305" s="17" t="s">
        <v>4251</v>
      </c>
      <c r="B2305" s="17" t="s">
        <v>80</v>
      </c>
      <c r="C2305" s="17">
        <v>0</v>
      </c>
      <c r="D2305" s="17">
        <v>0</v>
      </c>
      <c r="E2305" s="17" t="s">
        <v>55</v>
      </c>
      <c r="F2305" s="17" t="s">
        <v>120</v>
      </c>
      <c r="G2305" s="17" t="s">
        <v>4252</v>
      </c>
      <c r="H2305" s="17">
        <v>0</v>
      </c>
      <c r="I2305" s="17" t="s">
        <v>116</v>
      </c>
      <c r="J2305" s="17" t="s">
        <v>59</v>
      </c>
      <c r="K2305" s="17" t="s">
        <v>696</v>
      </c>
      <c r="L2305" s="17" t="s">
        <v>487</v>
      </c>
      <c r="M2305" s="17" t="s">
        <v>55</v>
      </c>
      <c r="N2305" s="17" t="s">
        <v>87</v>
      </c>
      <c r="O2305" s="17">
        <v>20190402</v>
      </c>
      <c r="P2305" s="17">
        <v>20190617</v>
      </c>
      <c r="Q2305" s="17">
        <v>1110</v>
      </c>
      <c r="R2305" s="17">
        <v>0</v>
      </c>
      <c r="S2305" s="17"/>
      <c r="T2305" s="17" t="s">
        <v>63</v>
      </c>
      <c r="U2305" s="17"/>
      <c r="V2305" s="17">
        <f t="shared" si="624"/>
        <v>500</v>
      </c>
      <c r="W2305" s="17">
        <v>500000</v>
      </c>
      <c r="X2305" s="17" t="s">
        <v>64</v>
      </c>
      <c r="Y2305" s="17" t="s">
        <v>80</v>
      </c>
      <c r="Z2305" s="17">
        <v>20190617</v>
      </c>
      <c r="AA2305" s="17" t="s">
        <v>101</v>
      </c>
      <c r="AB2305" s="17">
        <v>1</v>
      </c>
      <c r="AC2305" s="17" t="str">
        <f>IFERROR(VLOOKUP(A2305,[1]Cruces!AJ:AK,2,0),VLOOKUP(CONCATENATE(X2305,AA2305),[1]Cruces!G:H,2,0))</f>
        <v>Solicitud de Obra</v>
      </c>
      <c r="AD2305" s="17">
        <f t="shared" si="625"/>
        <v>2</v>
      </c>
      <c r="AE2305" s="17">
        <f t="shared" si="626"/>
        <v>4</v>
      </c>
      <c r="AF2305" s="17">
        <f t="shared" si="627"/>
        <v>2019</v>
      </c>
      <c r="AG2305" s="17" t="str">
        <f>IFERROR(VLOOKUP(MID(A2305,2,4)*1,[1]Cruces!K:L,2,0),"Verificar")</f>
        <v>Atlántico Norte</v>
      </c>
      <c r="AH2305" s="17">
        <f t="shared" ca="1" si="628"/>
        <v>603</v>
      </c>
      <c r="AI2305" s="17" t="str">
        <f>IFERROR(VLOOKUP(U2305,[1]Cruces!$O$1:$P$6,2,0),"Sin Orden")</f>
        <v>Sin Orden</v>
      </c>
      <c r="AJ2305" s="17">
        <f t="shared" si="629"/>
        <v>17</v>
      </c>
      <c r="AK2305" s="17">
        <f t="shared" si="630"/>
        <v>6</v>
      </c>
      <c r="AL2305" s="17">
        <f t="shared" si="631"/>
        <v>2019</v>
      </c>
      <c r="AM2305" s="17">
        <f t="shared" ca="1" si="632"/>
        <v>527</v>
      </c>
      <c r="AN2305" s="18" t="str">
        <f>IFERROR(VLOOKUP(R2305*1,'[1]Ordenes de Servicio'!G:K,5,0),"No Cruza")</f>
        <v>No Cruza</v>
      </c>
      <c r="AO2305" s="17">
        <f t="shared" ca="1" si="633"/>
        <v>527</v>
      </c>
      <c r="AP2305" s="17">
        <f t="shared" si="634"/>
        <v>17</v>
      </c>
      <c r="AQ2305" s="17">
        <f t="shared" si="635"/>
        <v>6</v>
      </c>
      <c r="AR2305" s="17">
        <f t="shared" si="636"/>
        <v>2019</v>
      </c>
      <c r="AS2305" s="17">
        <f t="shared" ca="1" si="637"/>
        <v>527</v>
      </c>
      <c r="AT2305" s="17" t="str">
        <f t="shared" ca="1" si="638"/>
        <v>Si</v>
      </c>
      <c r="AU2305" s="17">
        <f t="shared" si="639"/>
        <v>0</v>
      </c>
      <c r="AV2305" s="17" t="str">
        <f>+VLOOKUP(B2305,[1]Cruces!S:T,2,0)</f>
        <v>8. Puesta en Servicio</v>
      </c>
    </row>
    <row r="2306" spans="1:48" hidden="1" x14ac:dyDescent="0.25">
      <c r="A2306" s="17" t="s">
        <v>4253</v>
      </c>
      <c r="B2306" s="17" t="s">
        <v>569</v>
      </c>
      <c r="C2306" s="17">
        <v>0</v>
      </c>
      <c r="D2306" s="17">
        <v>0</v>
      </c>
      <c r="E2306" s="17" t="s">
        <v>55</v>
      </c>
      <c r="F2306" s="17" t="s">
        <v>107</v>
      </c>
      <c r="G2306" s="17" t="s">
        <v>4254</v>
      </c>
      <c r="H2306" s="17">
        <v>3614000</v>
      </c>
      <c r="I2306" s="17" t="s">
        <v>116</v>
      </c>
      <c r="J2306" s="17" t="s">
        <v>59</v>
      </c>
      <c r="K2306" s="17" t="s">
        <v>97</v>
      </c>
      <c r="L2306" s="17" t="s">
        <v>145</v>
      </c>
      <c r="M2306" s="17" t="s">
        <v>146</v>
      </c>
      <c r="N2306" s="17" t="s">
        <v>572</v>
      </c>
      <c r="O2306" s="17">
        <v>20201118</v>
      </c>
      <c r="P2306" s="17">
        <v>20201118</v>
      </c>
      <c r="Q2306" s="17">
        <v>1210</v>
      </c>
      <c r="R2306" s="17">
        <v>0</v>
      </c>
      <c r="S2306" s="17"/>
      <c r="T2306" s="17" t="s">
        <v>63</v>
      </c>
      <c r="U2306" s="17"/>
      <c r="V2306" s="17">
        <f t="shared" si="624"/>
        <v>300</v>
      </c>
      <c r="W2306" s="17">
        <v>300000</v>
      </c>
      <c r="X2306" s="17" t="s">
        <v>64</v>
      </c>
      <c r="Y2306" s="17" t="s">
        <v>569</v>
      </c>
      <c r="Z2306" s="17">
        <v>20201118</v>
      </c>
      <c r="AA2306" s="17" t="s">
        <v>101</v>
      </c>
      <c r="AB2306" s="17">
        <v>1</v>
      </c>
      <c r="AC2306" s="17" t="str">
        <f>IFERROR(VLOOKUP(A2306,[1]Cruces!AJ:AK,2,0),VLOOKUP(CONCATENATE(X2306,AA2306),[1]Cruces!G:H,2,0))</f>
        <v>Solicitud de Obra</v>
      </c>
      <c r="AD2306" s="17">
        <f t="shared" si="625"/>
        <v>18</v>
      </c>
      <c r="AE2306" s="17">
        <f t="shared" si="626"/>
        <v>11</v>
      </c>
      <c r="AF2306" s="17">
        <f t="shared" si="627"/>
        <v>2020</v>
      </c>
      <c r="AG2306" s="17" t="str">
        <f>IFERROR(VLOOKUP(MID(A2306,2,4)*1,[1]Cruces!K:L,2,0),"Verificar")</f>
        <v>Atlántico Sur</v>
      </c>
      <c r="AH2306" s="17">
        <f t="shared" ca="1" si="628"/>
        <v>7</v>
      </c>
      <c r="AI2306" s="17" t="str">
        <f>IFERROR(VLOOKUP(U2306,[1]Cruces!$O$1:$P$6,2,0),"Sin Orden")</f>
        <v>Sin Orden</v>
      </c>
      <c r="AJ2306" s="17">
        <f t="shared" si="629"/>
        <v>18</v>
      </c>
      <c r="AK2306" s="17">
        <f t="shared" si="630"/>
        <v>11</v>
      </c>
      <c r="AL2306" s="17">
        <f t="shared" si="631"/>
        <v>2020</v>
      </c>
      <c r="AM2306" s="17">
        <f t="shared" ca="1" si="632"/>
        <v>7</v>
      </c>
      <c r="AN2306" s="18" t="str">
        <f>IFERROR(VLOOKUP(R2306*1,'[1]Ordenes de Servicio'!G:K,5,0),"No Cruza")</f>
        <v>No Cruza</v>
      </c>
      <c r="AO2306" s="17">
        <f t="shared" ca="1" si="633"/>
        <v>7</v>
      </c>
      <c r="AP2306" s="17">
        <f t="shared" si="634"/>
        <v>18</v>
      </c>
      <c r="AQ2306" s="17">
        <f t="shared" si="635"/>
        <v>11</v>
      </c>
      <c r="AR2306" s="17">
        <f t="shared" si="636"/>
        <v>2020</v>
      </c>
      <c r="AS2306" s="17">
        <f t="shared" ca="1" si="637"/>
        <v>7</v>
      </c>
      <c r="AT2306" s="17" t="str">
        <f t="shared" ca="1" si="638"/>
        <v>No</v>
      </c>
      <c r="AU2306" s="17">
        <f t="shared" si="639"/>
        <v>0</v>
      </c>
      <c r="AV2306" s="17" t="str">
        <f>+VLOOKUP(B2306,[1]Cruces!S:T,2,0)</f>
        <v>1. Solicitud</v>
      </c>
    </row>
    <row r="2307" spans="1:48" hidden="1" x14ac:dyDescent="0.25">
      <c r="A2307" s="17" t="s">
        <v>4255</v>
      </c>
      <c r="B2307" s="17" t="s">
        <v>68</v>
      </c>
      <c r="C2307" s="17">
        <v>3312802</v>
      </c>
      <c r="D2307" s="17">
        <v>36069829</v>
      </c>
      <c r="E2307" s="17" t="s">
        <v>93</v>
      </c>
      <c r="F2307" s="17" t="s">
        <v>126</v>
      </c>
      <c r="G2307" s="17" t="s">
        <v>4256</v>
      </c>
      <c r="H2307" s="17">
        <v>3173780185</v>
      </c>
      <c r="I2307" s="17" t="s">
        <v>71</v>
      </c>
      <c r="J2307" s="17" t="s">
        <v>4257</v>
      </c>
      <c r="K2307" s="17" t="s">
        <v>2676</v>
      </c>
      <c r="L2307" s="17" t="s">
        <v>129</v>
      </c>
      <c r="M2307" s="17" t="s">
        <v>130</v>
      </c>
      <c r="N2307" s="17" t="s">
        <v>75</v>
      </c>
      <c r="O2307" s="17">
        <v>20190817</v>
      </c>
      <c r="P2307" s="17">
        <v>20190913</v>
      </c>
      <c r="Q2307" s="17">
        <v>3330</v>
      </c>
      <c r="R2307" s="17">
        <v>26638197</v>
      </c>
      <c r="S2307" s="17" t="s">
        <v>100</v>
      </c>
      <c r="T2307" s="17" t="s">
        <v>63</v>
      </c>
      <c r="U2307" s="17" t="s">
        <v>91</v>
      </c>
      <c r="V2307" s="17">
        <f t="shared" si="624"/>
        <v>75</v>
      </c>
      <c r="W2307" s="17">
        <v>75000</v>
      </c>
      <c r="X2307" s="17" t="s">
        <v>89</v>
      </c>
      <c r="Y2307" s="17" t="s">
        <v>136</v>
      </c>
      <c r="Z2307" s="17">
        <v>20191004</v>
      </c>
      <c r="AA2307" s="17" t="s">
        <v>78</v>
      </c>
      <c r="AB2307" s="17">
        <v>1</v>
      </c>
      <c r="AC2307" s="17" t="str">
        <f>IFERROR(VLOOKUP(A2307,[1]Cruces!AJ:AK,2,0),VLOOKUP(CONCATENATE(X2307,AA2307),[1]Cruces!G:H,2,0))</f>
        <v>Solicitud de Obra</v>
      </c>
      <c r="AD2307" s="17">
        <f t="shared" si="625"/>
        <v>17</v>
      </c>
      <c r="AE2307" s="17">
        <f t="shared" si="626"/>
        <v>8</v>
      </c>
      <c r="AF2307" s="17">
        <f t="shared" si="627"/>
        <v>2019</v>
      </c>
      <c r="AG2307" s="17" t="str">
        <f>IFERROR(VLOOKUP(MID(A2307,2,4)*1,[1]Cruces!K:L,2,0),"Verificar")</f>
        <v>Guajira</v>
      </c>
      <c r="AH2307" s="17">
        <f t="shared" ca="1" si="628"/>
        <v>466</v>
      </c>
      <c r="AI2307" s="17" t="str">
        <f>IFERROR(VLOOKUP(U2307,[1]Cruces!$O$1:$P$6,2,0),"Sin Orden")</f>
        <v>Resuelta</v>
      </c>
      <c r="AJ2307" s="17">
        <f t="shared" si="629"/>
        <v>4</v>
      </c>
      <c r="AK2307" s="17">
        <f t="shared" si="630"/>
        <v>10</v>
      </c>
      <c r="AL2307" s="17">
        <f t="shared" si="631"/>
        <v>2019</v>
      </c>
      <c r="AM2307" s="17">
        <f t="shared" ca="1" si="632"/>
        <v>418</v>
      </c>
      <c r="AN2307" s="18" t="str">
        <f>IFERROR(VLOOKUP(R2307*1,'[1]Ordenes de Servicio'!G:K,5,0),"No Cruza")</f>
        <v>No Cruza</v>
      </c>
      <c r="AO2307" s="17">
        <f t="shared" ca="1" si="633"/>
        <v>48</v>
      </c>
      <c r="AP2307" s="17">
        <f t="shared" si="634"/>
        <v>13</v>
      </c>
      <c r="AQ2307" s="17">
        <f t="shared" si="635"/>
        <v>9</v>
      </c>
      <c r="AR2307" s="17">
        <f t="shared" si="636"/>
        <v>2019</v>
      </c>
      <c r="AS2307" s="17">
        <f t="shared" ca="1" si="637"/>
        <v>439</v>
      </c>
      <c r="AT2307" s="17" t="str">
        <f t="shared" ca="1" si="638"/>
        <v>Si</v>
      </c>
      <c r="AU2307" s="17">
        <f t="shared" si="639"/>
        <v>21</v>
      </c>
      <c r="AV2307" s="17" t="str">
        <f>+VLOOKUP(B2307,[1]Cruces!S:T,2,0)</f>
        <v>5. Consultoría / Adjudicación</v>
      </c>
    </row>
    <row r="2308" spans="1:48" hidden="1" x14ac:dyDescent="0.25">
      <c r="A2308" s="17" t="s">
        <v>9226</v>
      </c>
      <c r="B2308" s="17" t="s">
        <v>1943</v>
      </c>
      <c r="C2308" s="17">
        <v>0</v>
      </c>
      <c r="D2308" s="17">
        <v>0</v>
      </c>
      <c r="E2308" s="17" t="s">
        <v>55</v>
      </c>
      <c r="F2308" s="17" t="s">
        <v>932</v>
      </c>
      <c r="G2308" s="17" t="s">
        <v>9227</v>
      </c>
      <c r="H2308" s="17">
        <v>3156603016</v>
      </c>
      <c r="I2308" s="17" t="s">
        <v>71</v>
      </c>
      <c r="J2308" s="17" t="s">
        <v>59</v>
      </c>
      <c r="K2308" s="17" t="s">
        <v>9228</v>
      </c>
      <c r="L2308" s="17" t="s">
        <v>7192</v>
      </c>
      <c r="M2308" s="17" t="s">
        <v>7193</v>
      </c>
      <c r="N2308" s="17" t="s">
        <v>1946</v>
      </c>
      <c r="O2308" s="17">
        <v>20201030</v>
      </c>
      <c r="P2308" s="17">
        <v>20201030</v>
      </c>
      <c r="Q2308" s="17">
        <v>9343</v>
      </c>
      <c r="R2308" s="17">
        <v>28261244</v>
      </c>
      <c r="S2308" s="17" t="s">
        <v>6601</v>
      </c>
      <c r="T2308" s="17" t="s">
        <v>63</v>
      </c>
      <c r="U2308" s="17" t="s">
        <v>77</v>
      </c>
      <c r="V2308" s="17">
        <f t="shared" si="624"/>
        <v>3.05</v>
      </c>
      <c r="W2308" s="17">
        <v>3050</v>
      </c>
      <c r="X2308" s="17" t="s">
        <v>7065</v>
      </c>
      <c r="Y2308" s="17" t="s">
        <v>1943</v>
      </c>
      <c r="Z2308" s="17">
        <v>20201030</v>
      </c>
      <c r="AA2308" s="17" t="s">
        <v>1947</v>
      </c>
      <c r="AB2308" s="17">
        <v>1</v>
      </c>
      <c r="AC2308" s="17" t="str">
        <f>IFERROR(VLOOKUP(A2308,[1]Cruces!AJ:AK,2,0),VLOOKUP(CONCATENATE(X2308,AA2308),[1]Cruces!G:H,2,0))</f>
        <v>Solicitud por BT</v>
      </c>
      <c r="AD2308" s="17">
        <f t="shared" si="625"/>
        <v>30</v>
      </c>
      <c r="AE2308" s="17">
        <f t="shared" si="626"/>
        <v>10</v>
      </c>
      <c r="AF2308" s="17">
        <f t="shared" si="627"/>
        <v>2020</v>
      </c>
      <c r="AG2308" s="17" t="str">
        <f>IFERROR(VLOOKUP(MID(A2308,2,4)*1,[1]Cruces!K:L,2,0),"Verificar")</f>
        <v>Magdalena</v>
      </c>
      <c r="AH2308" s="17">
        <f t="shared" ca="1" si="628"/>
        <v>26</v>
      </c>
      <c r="AI2308" s="17" t="str">
        <f>IFERROR(VLOOKUP(U2308,[1]Cruces!$O$1:$P$6,2,0),"Sin Orden")</f>
        <v>Pendiente</v>
      </c>
      <c r="AJ2308" s="17">
        <f t="shared" si="629"/>
        <v>30</v>
      </c>
      <c r="AK2308" s="17">
        <f t="shared" si="630"/>
        <v>10</v>
      </c>
      <c r="AL2308" s="17">
        <f t="shared" si="631"/>
        <v>2020</v>
      </c>
      <c r="AM2308" s="17">
        <f t="shared" ca="1" si="632"/>
        <v>26</v>
      </c>
      <c r="AN2308" s="18" t="str">
        <f>IFERROR(VLOOKUP(R2308*1,'[1]Ordenes de Servicio'!G:K,5,0),"No Cruza")</f>
        <v>No Cruza</v>
      </c>
      <c r="AO2308" s="17">
        <f t="shared" ca="1" si="633"/>
        <v>26</v>
      </c>
      <c r="AP2308" s="17">
        <f t="shared" si="634"/>
        <v>30</v>
      </c>
      <c r="AQ2308" s="17">
        <f t="shared" si="635"/>
        <v>10</v>
      </c>
      <c r="AR2308" s="17">
        <f t="shared" si="636"/>
        <v>2020</v>
      </c>
      <c r="AS2308" s="17">
        <f t="shared" ca="1" si="637"/>
        <v>26</v>
      </c>
      <c r="AT2308" s="17" t="str">
        <f t="shared" ca="1" si="638"/>
        <v>No</v>
      </c>
      <c r="AU2308" s="17">
        <f t="shared" si="639"/>
        <v>0</v>
      </c>
      <c r="AV2308" s="17" t="str">
        <f>+VLOOKUP(B2308,[1]Cruces!S:T,2,0)</f>
        <v>7. Ejecución en Campo OS BT</v>
      </c>
    </row>
    <row r="2309" spans="1:48" hidden="1" x14ac:dyDescent="0.25">
      <c r="A2309" s="17" t="s">
        <v>4258</v>
      </c>
      <c r="B2309" s="17" t="s">
        <v>1683</v>
      </c>
      <c r="C2309" s="17">
        <v>0</v>
      </c>
      <c r="D2309" s="17">
        <v>0</v>
      </c>
      <c r="E2309" s="17" t="s">
        <v>55</v>
      </c>
      <c r="F2309" s="17" t="s">
        <v>932</v>
      </c>
      <c r="G2309" s="17" t="s">
        <v>4259</v>
      </c>
      <c r="H2309" s="17">
        <v>3002060800</v>
      </c>
      <c r="I2309" s="17" t="s">
        <v>71</v>
      </c>
      <c r="J2309" s="17" t="s">
        <v>59</v>
      </c>
      <c r="K2309" s="17" t="s">
        <v>4260</v>
      </c>
      <c r="L2309" s="17" t="s">
        <v>935</v>
      </c>
      <c r="M2309" s="17" t="s">
        <v>936</v>
      </c>
      <c r="N2309" s="17" t="s">
        <v>1686</v>
      </c>
      <c r="O2309" s="17">
        <v>20201120</v>
      </c>
      <c r="P2309" s="17">
        <v>20201120</v>
      </c>
      <c r="Q2309" s="17">
        <v>3410</v>
      </c>
      <c r="R2309" s="17">
        <v>0</v>
      </c>
      <c r="S2309" s="17"/>
      <c r="T2309" s="17" t="s">
        <v>63</v>
      </c>
      <c r="U2309" s="17"/>
      <c r="V2309" s="17">
        <f t="shared" si="624"/>
        <v>15</v>
      </c>
      <c r="W2309" s="17">
        <v>15000</v>
      </c>
      <c r="X2309" s="17" t="s">
        <v>64</v>
      </c>
      <c r="Y2309" s="17" t="s">
        <v>150</v>
      </c>
      <c r="Z2309" s="17">
        <v>20201120</v>
      </c>
      <c r="AA2309" s="17" t="s">
        <v>78</v>
      </c>
      <c r="AB2309" s="17">
        <v>1</v>
      </c>
      <c r="AC2309" s="17" t="str">
        <f>IFERROR(VLOOKUP(A2309,[1]Cruces!AJ:AK,2,0),VLOOKUP(CONCATENATE(X2309,AA2309),[1]Cruces!G:H,2,0))</f>
        <v>Solicitud de Obra</v>
      </c>
      <c r="AD2309" s="17">
        <f t="shared" si="625"/>
        <v>20</v>
      </c>
      <c r="AE2309" s="17">
        <f t="shared" si="626"/>
        <v>11</v>
      </c>
      <c r="AF2309" s="17">
        <f t="shared" si="627"/>
        <v>2020</v>
      </c>
      <c r="AG2309" s="17" t="str">
        <f>IFERROR(VLOOKUP(MID(A2309,2,4)*1,[1]Cruces!K:L,2,0),"Verificar")</f>
        <v>Magdalena</v>
      </c>
      <c r="AH2309" s="17">
        <f t="shared" ca="1" si="628"/>
        <v>5</v>
      </c>
      <c r="AI2309" s="17" t="str">
        <f>IFERROR(VLOOKUP(U2309,[1]Cruces!$O$1:$P$6,2,0),"Sin Orden")</f>
        <v>Sin Orden</v>
      </c>
      <c r="AJ2309" s="17">
        <f t="shared" si="629"/>
        <v>20</v>
      </c>
      <c r="AK2309" s="17">
        <f t="shared" si="630"/>
        <v>11</v>
      </c>
      <c r="AL2309" s="17">
        <f t="shared" si="631"/>
        <v>2020</v>
      </c>
      <c r="AM2309" s="17">
        <f t="shared" ca="1" si="632"/>
        <v>5</v>
      </c>
      <c r="AN2309" s="18" t="str">
        <f>IFERROR(VLOOKUP(R2309*1,'[1]Ordenes de Servicio'!G:K,5,0),"No Cruza")</f>
        <v>No Cruza</v>
      </c>
      <c r="AO2309" s="17">
        <f t="shared" ca="1" si="633"/>
        <v>5</v>
      </c>
      <c r="AP2309" s="17">
        <f t="shared" si="634"/>
        <v>20</v>
      </c>
      <c r="AQ2309" s="17">
        <f t="shared" si="635"/>
        <v>11</v>
      </c>
      <c r="AR2309" s="17">
        <f t="shared" si="636"/>
        <v>2020</v>
      </c>
      <c r="AS2309" s="17">
        <f t="shared" ca="1" si="637"/>
        <v>5</v>
      </c>
      <c r="AT2309" s="17" t="str">
        <f t="shared" ca="1" si="638"/>
        <v>No</v>
      </c>
      <c r="AU2309" s="17">
        <f t="shared" si="639"/>
        <v>0</v>
      </c>
      <c r="AV2309" s="17" t="str">
        <f>+VLOOKUP(B2309,[1]Cruces!S:T,2,0)</f>
        <v>1. Solicitud</v>
      </c>
    </row>
    <row r="2310" spans="1:48" hidden="1" x14ac:dyDescent="0.25">
      <c r="A2310" s="17" t="s">
        <v>4261</v>
      </c>
      <c r="B2310" s="17" t="s">
        <v>54</v>
      </c>
      <c r="C2310" s="17">
        <v>0</v>
      </c>
      <c r="D2310" s="17">
        <v>0</v>
      </c>
      <c r="E2310" s="17" t="s">
        <v>55</v>
      </c>
      <c r="F2310" s="17" t="s">
        <v>232</v>
      </c>
      <c r="G2310" s="17" t="s">
        <v>4262</v>
      </c>
      <c r="H2310" s="17">
        <v>3173832917</v>
      </c>
      <c r="I2310" s="17" t="s">
        <v>71</v>
      </c>
      <c r="J2310" s="17" t="s">
        <v>59</v>
      </c>
      <c r="K2310" s="17" t="s">
        <v>4263</v>
      </c>
      <c r="L2310" s="17" t="s">
        <v>280</v>
      </c>
      <c r="M2310" s="17" t="s">
        <v>281</v>
      </c>
      <c r="N2310" s="17" t="s">
        <v>62</v>
      </c>
      <c r="O2310" s="17">
        <v>20200211</v>
      </c>
      <c r="P2310" s="17">
        <v>20200218</v>
      </c>
      <c r="Q2310" s="17">
        <v>9520</v>
      </c>
      <c r="R2310" s="17">
        <v>27162712</v>
      </c>
      <c r="S2310" s="17" t="s">
        <v>100</v>
      </c>
      <c r="T2310" s="17" t="s">
        <v>63</v>
      </c>
      <c r="U2310" s="17" t="s">
        <v>91</v>
      </c>
      <c r="V2310" s="17">
        <f t="shared" si="624"/>
        <v>15</v>
      </c>
      <c r="W2310" s="17">
        <v>15000</v>
      </c>
      <c r="X2310" s="17" t="s">
        <v>64</v>
      </c>
      <c r="Y2310" s="17" t="s">
        <v>150</v>
      </c>
      <c r="Z2310" s="17">
        <v>20200812</v>
      </c>
      <c r="AA2310" s="17" t="s">
        <v>78</v>
      </c>
      <c r="AB2310" s="17">
        <v>1</v>
      </c>
      <c r="AC2310" s="17" t="str">
        <f>IFERROR(VLOOKUP(A2310,[1]Cruces!AJ:AK,2,0),VLOOKUP(CONCATENATE(X2310,AA2310),[1]Cruces!G:H,2,0))</f>
        <v>Solicitud de Obra</v>
      </c>
      <c r="AD2310" s="17">
        <f t="shared" si="625"/>
        <v>11</v>
      </c>
      <c r="AE2310" s="17">
        <f t="shared" si="626"/>
        <v>2</v>
      </c>
      <c r="AF2310" s="17">
        <f t="shared" si="627"/>
        <v>2020</v>
      </c>
      <c r="AG2310" s="17" t="str">
        <f>IFERROR(VLOOKUP(MID(A2310,2,4)*1,[1]Cruces!K:L,2,0),"Verificar")</f>
        <v>Atlántico Sur</v>
      </c>
      <c r="AH2310" s="17">
        <f t="shared" ca="1" si="628"/>
        <v>288</v>
      </c>
      <c r="AI2310" s="17" t="str">
        <f>IFERROR(VLOOKUP(U2310,[1]Cruces!$O$1:$P$6,2,0),"Sin Orden")</f>
        <v>Resuelta</v>
      </c>
      <c r="AJ2310" s="17">
        <f t="shared" si="629"/>
        <v>12</v>
      </c>
      <c r="AK2310" s="17">
        <f t="shared" si="630"/>
        <v>8</v>
      </c>
      <c r="AL2310" s="17">
        <f t="shared" si="631"/>
        <v>2020</v>
      </c>
      <c r="AM2310" s="17">
        <f t="shared" ca="1" si="632"/>
        <v>105</v>
      </c>
      <c r="AN2310" s="18" t="str">
        <f>IFERROR(VLOOKUP(R2310*1,'[1]Ordenes de Servicio'!G:K,5,0),"No Cruza")</f>
        <v>No Cruza</v>
      </c>
      <c r="AO2310" s="17">
        <f t="shared" ca="1" si="633"/>
        <v>183</v>
      </c>
      <c r="AP2310" s="17">
        <f t="shared" si="634"/>
        <v>18</v>
      </c>
      <c r="AQ2310" s="17">
        <f t="shared" si="635"/>
        <v>2</v>
      </c>
      <c r="AR2310" s="17">
        <f t="shared" si="636"/>
        <v>2020</v>
      </c>
      <c r="AS2310" s="17">
        <f t="shared" ca="1" si="637"/>
        <v>281</v>
      </c>
      <c r="AT2310" s="17" t="str">
        <f t="shared" ca="1" si="638"/>
        <v>No</v>
      </c>
      <c r="AU2310" s="17">
        <f t="shared" si="639"/>
        <v>176</v>
      </c>
      <c r="AV2310" s="17" t="str">
        <f>+VLOOKUP(B2310,[1]Cruces!S:T,2,0)</f>
        <v>4. Presupuesto de Obra</v>
      </c>
    </row>
    <row r="2311" spans="1:48" hidden="1" x14ac:dyDescent="0.25">
      <c r="A2311" s="17" t="s">
        <v>4264</v>
      </c>
      <c r="B2311" s="17" t="s">
        <v>68</v>
      </c>
      <c r="C2311" s="17">
        <v>0</v>
      </c>
      <c r="D2311" s="17">
        <v>0</v>
      </c>
      <c r="E2311" s="17" t="s">
        <v>55</v>
      </c>
      <c r="F2311" s="17" t="s">
        <v>107</v>
      </c>
      <c r="G2311" s="17" t="s">
        <v>4265</v>
      </c>
      <c r="H2311" s="17">
        <v>0</v>
      </c>
      <c r="I2311" s="17" t="s">
        <v>71</v>
      </c>
      <c r="J2311" s="17" t="s">
        <v>59</v>
      </c>
      <c r="K2311" s="17" t="s">
        <v>97</v>
      </c>
      <c r="L2311" s="17" t="s">
        <v>117</v>
      </c>
      <c r="M2311" s="17" t="s">
        <v>118</v>
      </c>
      <c r="N2311" s="17" t="s">
        <v>75</v>
      </c>
      <c r="O2311" s="17">
        <v>20200121</v>
      </c>
      <c r="P2311" s="17">
        <v>20200819</v>
      </c>
      <c r="Q2311" s="17">
        <v>1120</v>
      </c>
      <c r="R2311" s="17">
        <v>27105341</v>
      </c>
      <c r="S2311" s="17" t="s">
        <v>100</v>
      </c>
      <c r="T2311" s="17" t="s">
        <v>63</v>
      </c>
      <c r="U2311" s="17" t="s">
        <v>91</v>
      </c>
      <c r="V2311" s="17">
        <f t="shared" si="624"/>
        <v>300</v>
      </c>
      <c r="W2311" s="17">
        <v>300000</v>
      </c>
      <c r="X2311" s="17" t="s">
        <v>64</v>
      </c>
      <c r="Y2311" s="17" t="s">
        <v>136</v>
      </c>
      <c r="Z2311" s="17">
        <v>20200828</v>
      </c>
      <c r="AA2311" s="17" t="s">
        <v>101</v>
      </c>
      <c r="AB2311" s="17">
        <v>1</v>
      </c>
      <c r="AC2311" s="17" t="str">
        <f>IFERROR(VLOOKUP(A2311,[1]Cruces!AJ:AK,2,0),VLOOKUP(CONCATENATE(X2311,AA2311),[1]Cruces!G:H,2,0))</f>
        <v>Solicitud de Obra</v>
      </c>
      <c r="AD2311" s="17">
        <f t="shared" si="625"/>
        <v>21</v>
      </c>
      <c r="AE2311" s="17">
        <f t="shared" si="626"/>
        <v>1</v>
      </c>
      <c r="AF2311" s="17">
        <f t="shared" si="627"/>
        <v>2020</v>
      </c>
      <c r="AG2311" s="17" t="str">
        <f>IFERROR(VLOOKUP(MID(A2311,2,4)*1,[1]Cruces!K:L,2,0),"Verificar")</f>
        <v>Atlántico Norte</v>
      </c>
      <c r="AH2311" s="17">
        <f t="shared" ca="1" si="628"/>
        <v>309</v>
      </c>
      <c r="AI2311" s="17" t="str">
        <f>IFERROR(VLOOKUP(U2311,[1]Cruces!$O$1:$P$6,2,0),"Sin Orden")</f>
        <v>Resuelta</v>
      </c>
      <c r="AJ2311" s="17">
        <f t="shared" si="629"/>
        <v>28</v>
      </c>
      <c r="AK2311" s="17">
        <f t="shared" si="630"/>
        <v>8</v>
      </c>
      <c r="AL2311" s="17">
        <f t="shared" si="631"/>
        <v>2020</v>
      </c>
      <c r="AM2311" s="17">
        <f t="shared" ca="1" si="632"/>
        <v>89</v>
      </c>
      <c r="AN2311" s="18" t="str">
        <f>IFERROR(VLOOKUP(R2311*1,'[1]Ordenes de Servicio'!G:K,5,0),"No Cruza")</f>
        <v>No Cruza</v>
      </c>
      <c r="AO2311" s="17">
        <f t="shared" ca="1" si="633"/>
        <v>220</v>
      </c>
      <c r="AP2311" s="17">
        <f t="shared" si="634"/>
        <v>19</v>
      </c>
      <c r="AQ2311" s="17">
        <f t="shared" si="635"/>
        <v>8</v>
      </c>
      <c r="AR2311" s="17">
        <f t="shared" si="636"/>
        <v>2020</v>
      </c>
      <c r="AS2311" s="17">
        <f t="shared" ca="1" si="637"/>
        <v>98</v>
      </c>
      <c r="AT2311" s="17" t="str">
        <f t="shared" ca="1" si="638"/>
        <v>No</v>
      </c>
      <c r="AU2311" s="17">
        <f t="shared" si="639"/>
        <v>9</v>
      </c>
      <c r="AV2311" s="17" t="str">
        <f>+VLOOKUP(B2311,[1]Cruces!S:T,2,0)</f>
        <v>5. Consultoría / Adjudicación</v>
      </c>
    </row>
    <row r="2312" spans="1:48" hidden="1" x14ac:dyDescent="0.25">
      <c r="A2312" s="17" t="s">
        <v>4266</v>
      </c>
      <c r="B2312" s="17" t="s">
        <v>54</v>
      </c>
      <c r="C2312" s="17">
        <v>0</v>
      </c>
      <c r="D2312" s="17">
        <v>0</v>
      </c>
      <c r="E2312" s="17" t="s">
        <v>55</v>
      </c>
      <c r="F2312" s="17" t="s">
        <v>232</v>
      </c>
      <c r="G2312" s="17" t="s">
        <v>638</v>
      </c>
      <c r="H2312" s="17">
        <v>3005789780</v>
      </c>
      <c r="I2312" s="17" t="s">
        <v>83</v>
      </c>
      <c r="J2312" s="17" t="s">
        <v>59</v>
      </c>
      <c r="K2312" s="17" t="s">
        <v>639</v>
      </c>
      <c r="L2312" s="17" t="s">
        <v>280</v>
      </c>
      <c r="M2312" s="17" t="s">
        <v>281</v>
      </c>
      <c r="N2312" s="17" t="s">
        <v>62</v>
      </c>
      <c r="O2312" s="17">
        <v>20201103</v>
      </c>
      <c r="P2312" s="17">
        <v>20201109</v>
      </c>
      <c r="Q2312" s="17">
        <v>9521</v>
      </c>
      <c r="R2312" s="17">
        <v>28270169</v>
      </c>
      <c r="S2312" s="17" t="s">
        <v>100</v>
      </c>
      <c r="T2312" s="17" t="s">
        <v>63</v>
      </c>
      <c r="U2312" s="17" t="s">
        <v>91</v>
      </c>
      <c r="V2312" s="17">
        <f t="shared" si="624"/>
        <v>25</v>
      </c>
      <c r="W2312" s="17">
        <v>25000</v>
      </c>
      <c r="X2312" s="17" t="s">
        <v>64</v>
      </c>
      <c r="Y2312" s="17" t="s">
        <v>65</v>
      </c>
      <c r="Z2312" s="17">
        <v>20201109</v>
      </c>
      <c r="AA2312" s="17" t="s">
        <v>78</v>
      </c>
      <c r="AB2312" s="17">
        <v>1</v>
      </c>
      <c r="AC2312" s="17" t="str">
        <f>IFERROR(VLOOKUP(A2312,[1]Cruces!AJ:AK,2,0),VLOOKUP(CONCATENATE(X2312,AA2312),[1]Cruces!G:H,2,0))</f>
        <v>Solicitud de Obra</v>
      </c>
      <c r="AD2312" s="17">
        <f t="shared" si="625"/>
        <v>3</v>
      </c>
      <c r="AE2312" s="17">
        <f t="shared" si="626"/>
        <v>11</v>
      </c>
      <c r="AF2312" s="17">
        <f t="shared" si="627"/>
        <v>2020</v>
      </c>
      <c r="AG2312" s="17" t="str">
        <f>IFERROR(VLOOKUP(MID(A2312,2,4)*1,[1]Cruces!K:L,2,0),"Verificar")</f>
        <v>Atlántico Sur</v>
      </c>
      <c r="AH2312" s="17">
        <f t="shared" ca="1" si="628"/>
        <v>22</v>
      </c>
      <c r="AI2312" s="17" t="str">
        <f>IFERROR(VLOOKUP(U2312,[1]Cruces!$O$1:$P$6,2,0),"Sin Orden")</f>
        <v>Resuelta</v>
      </c>
      <c r="AJ2312" s="17">
        <f t="shared" si="629"/>
        <v>9</v>
      </c>
      <c r="AK2312" s="17">
        <f t="shared" si="630"/>
        <v>11</v>
      </c>
      <c r="AL2312" s="17">
        <f t="shared" si="631"/>
        <v>2020</v>
      </c>
      <c r="AM2312" s="17">
        <f t="shared" ca="1" si="632"/>
        <v>16</v>
      </c>
      <c r="AN2312" s="18" t="str">
        <f>IFERROR(VLOOKUP(R2312*1,'[1]Ordenes de Servicio'!G:K,5,0),"No Cruza")</f>
        <v>No Cruza</v>
      </c>
      <c r="AO2312" s="17">
        <f t="shared" ca="1" si="633"/>
        <v>6</v>
      </c>
      <c r="AP2312" s="17">
        <f t="shared" si="634"/>
        <v>9</v>
      </c>
      <c r="AQ2312" s="17">
        <f t="shared" si="635"/>
        <v>11</v>
      </c>
      <c r="AR2312" s="17">
        <f t="shared" si="636"/>
        <v>2020</v>
      </c>
      <c r="AS2312" s="17">
        <f t="shared" ca="1" si="637"/>
        <v>16</v>
      </c>
      <c r="AT2312" s="17" t="str">
        <f t="shared" ca="1" si="638"/>
        <v>No</v>
      </c>
      <c r="AU2312" s="17">
        <f t="shared" si="639"/>
        <v>0</v>
      </c>
      <c r="AV2312" s="17" t="str">
        <f>+VLOOKUP(B2312,[1]Cruces!S:T,2,0)</f>
        <v>4. Presupuesto de Obra</v>
      </c>
    </row>
    <row r="2313" spans="1:48" hidden="1" x14ac:dyDescent="0.25">
      <c r="A2313" s="17" t="s">
        <v>4267</v>
      </c>
      <c r="B2313" s="17" t="s">
        <v>68</v>
      </c>
      <c r="C2313" s="17">
        <v>8521175</v>
      </c>
      <c r="D2313" s="17">
        <v>0</v>
      </c>
      <c r="E2313" s="17" t="s">
        <v>55</v>
      </c>
      <c r="F2313" s="17" t="s">
        <v>120</v>
      </c>
      <c r="G2313" s="17" t="s">
        <v>4268</v>
      </c>
      <c r="H2313" s="17">
        <v>3045373329</v>
      </c>
      <c r="I2313" s="17" t="s">
        <v>71</v>
      </c>
      <c r="J2313" s="17" t="s">
        <v>59</v>
      </c>
      <c r="K2313" s="17" t="s">
        <v>97</v>
      </c>
      <c r="L2313" s="17" t="s">
        <v>122</v>
      </c>
      <c r="M2313" s="17" t="s">
        <v>123</v>
      </c>
      <c r="N2313" s="17" t="s">
        <v>75</v>
      </c>
      <c r="O2313" s="17">
        <v>20180228</v>
      </c>
      <c r="P2313" s="17">
        <v>20180305</v>
      </c>
      <c r="Q2313" s="17">
        <v>1150</v>
      </c>
      <c r="R2313" s="17">
        <v>25260450</v>
      </c>
      <c r="S2313" s="17" t="s">
        <v>76</v>
      </c>
      <c r="T2313" s="17" t="s">
        <v>63</v>
      </c>
      <c r="U2313" s="17" t="s">
        <v>88</v>
      </c>
      <c r="V2313" s="17">
        <f t="shared" si="624"/>
        <v>75</v>
      </c>
      <c r="W2313" s="17">
        <v>75000</v>
      </c>
      <c r="X2313" s="17" t="s">
        <v>89</v>
      </c>
      <c r="Y2313" s="17" t="s">
        <v>105</v>
      </c>
      <c r="Z2313" s="17">
        <v>20180709</v>
      </c>
      <c r="AA2313" s="17" t="s">
        <v>78</v>
      </c>
      <c r="AB2313" s="17">
        <v>1</v>
      </c>
      <c r="AC2313" s="17" t="str">
        <f>IFERROR(VLOOKUP(A2313,[1]Cruces!AJ:AK,2,0),VLOOKUP(CONCATENATE(X2313,AA2313),[1]Cruces!G:H,2,0))</f>
        <v>Solicitud de Obra</v>
      </c>
      <c r="AD2313" s="17">
        <f t="shared" si="625"/>
        <v>28</v>
      </c>
      <c r="AE2313" s="17">
        <f t="shared" si="626"/>
        <v>2</v>
      </c>
      <c r="AF2313" s="17">
        <f t="shared" si="627"/>
        <v>2018</v>
      </c>
      <c r="AG2313" s="17" t="str">
        <f>IFERROR(VLOOKUP(MID(A2313,2,4)*1,[1]Cruces!K:L,2,0),"Verificar")</f>
        <v>Atlántico Norte</v>
      </c>
      <c r="AH2313" s="17">
        <f t="shared" ca="1" si="628"/>
        <v>1001</v>
      </c>
      <c r="AI2313" s="17" t="str">
        <f>IFERROR(VLOOKUP(U2313,[1]Cruces!$O$1:$P$6,2,0),"Sin Orden")</f>
        <v>Resuelta</v>
      </c>
      <c r="AJ2313" s="17">
        <f t="shared" si="629"/>
        <v>9</v>
      </c>
      <c r="AK2313" s="17">
        <f t="shared" si="630"/>
        <v>7</v>
      </c>
      <c r="AL2313" s="17">
        <f t="shared" si="631"/>
        <v>2018</v>
      </c>
      <c r="AM2313" s="17">
        <f t="shared" ca="1" si="632"/>
        <v>870</v>
      </c>
      <c r="AN2313" s="18" t="str">
        <f>IFERROR(VLOOKUP(R2313*1,'[1]Ordenes de Servicio'!G:K,5,0),"No Cruza")</f>
        <v>No Cruza</v>
      </c>
      <c r="AO2313" s="17">
        <f t="shared" ca="1" si="633"/>
        <v>131</v>
      </c>
      <c r="AP2313" s="17">
        <f t="shared" si="634"/>
        <v>5</v>
      </c>
      <c r="AQ2313" s="17">
        <f t="shared" si="635"/>
        <v>3</v>
      </c>
      <c r="AR2313" s="17">
        <f t="shared" si="636"/>
        <v>2018</v>
      </c>
      <c r="AS2313" s="17">
        <f t="shared" ca="1" si="637"/>
        <v>996</v>
      </c>
      <c r="AT2313" s="17" t="str">
        <f t="shared" ca="1" si="638"/>
        <v>Si</v>
      </c>
      <c r="AU2313" s="17">
        <f t="shared" si="639"/>
        <v>126</v>
      </c>
      <c r="AV2313" s="17" t="str">
        <f>+VLOOKUP(B2313,[1]Cruces!S:T,2,0)</f>
        <v>5. Consultoría / Adjudicación</v>
      </c>
    </row>
    <row r="2314" spans="1:48" hidden="1" x14ac:dyDescent="0.25">
      <c r="A2314" s="17" t="s">
        <v>4269</v>
      </c>
      <c r="B2314" s="17" t="s">
        <v>68</v>
      </c>
      <c r="C2314" s="17">
        <v>0</v>
      </c>
      <c r="D2314" s="17">
        <v>0</v>
      </c>
      <c r="E2314" s="17" t="s">
        <v>55</v>
      </c>
      <c r="F2314" s="17" t="s">
        <v>81</v>
      </c>
      <c r="G2314" s="17" t="s">
        <v>4270</v>
      </c>
      <c r="H2314" s="17">
        <v>3145350902</v>
      </c>
      <c r="I2314" s="17" t="s">
        <v>71</v>
      </c>
      <c r="J2314" s="17" t="s">
        <v>59</v>
      </c>
      <c r="K2314" s="17" t="s">
        <v>4271</v>
      </c>
      <c r="L2314" s="17" t="s">
        <v>85</v>
      </c>
      <c r="M2314" s="17" t="s">
        <v>86</v>
      </c>
      <c r="N2314" s="17" t="s">
        <v>75</v>
      </c>
      <c r="O2314" s="17">
        <v>20200227</v>
      </c>
      <c r="P2314" s="17">
        <v>20200827</v>
      </c>
      <c r="Q2314" s="17">
        <v>3410</v>
      </c>
      <c r="R2314" s="17">
        <v>27389189</v>
      </c>
      <c r="S2314" s="17" t="s">
        <v>100</v>
      </c>
      <c r="T2314" s="17" t="s">
        <v>63</v>
      </c>
      <c r="U2314" s="17" t="s">
        <v>91</v>
      </c>
      <c r="V2314" s="17">
        <f t="shared" si="624"/>
        <v>100</v>
      </c>
      <c r="W2314" s="17">
        <v>100000</v>
      </c>
      <c r="X2314" s="17" t="s">
        <v>64</v>
      </c>
      <c r="Y2314" s="17" t="s">
        <v>282</v>
      </c>
      <c r="Z2314" s="17">
        <v>20201105</v>
      </c>
      <c r="AA2314" s="17" t="s">
        <v>124</v>
      </c>
      <c r="AB2314" s="17">
        <v>1</v>
      </c>
      <c r="AC2314" s="17" t="str">
        <f>IFERROR(VLOOKUP(A2314,[1]Cruces!AJ:AK,2,0),VLOOKUP(CONCATENATE(X2314,AA2314),[1]Cruces!G:H,2,0))</f>
        <v>Solicitud de Obra</v>
      </c>
      <c r="AD2314" s="17">
        <f t="shared" si="625"/>
        <v>27</v>
      </c>
      <c r="AE2314" s="17">
        <f t="shared" si="626"/>
        <v>2</v>
      </c>
      <c r="AF2314" s="17">
        <f t="shared" si="627"/>
        <v>2020</v>
      </c>
      <c r="AG2314" s="17" t="str">
        <f>IFERROR(VLOOKUP(MID(A2314,2,4)*1,[1]Cruces!K:L,2,0),"Verificar")</f>
        <v>Magdalena</v>
      </c>
      <c r="AH2314" s="17">
        <f t="shared" ca="1" si="628"/>
        <v>272</v>
      </c>
      <c r="AI2314" s="17" t="str">
        <f>IFERROR(VLOOKUP(U2314,[1]Cruces!$O$1:$P$6,2,0),"Sin Orden")</f>
        <v>Resuelta</v>
      </c>
      <c r="AJ2314" s="17">
        <f t="shared" si="629"/>
        <v>5</v>
      </c>
      <c r="AK2314" s="17">
        <f t="shared" si="630"/>
        <v>11</v>
      </c>
      <c r="AL2314" s="17">
        <f t="shared" si="631"/>
        <v>2020</v>
      </c>
      <c r="AM2314" s="17">
        <f t="shared" ca="1" si="632"/>
        <v>20</v>
      </c>
      <c r="AN2314" s="18" t="str">
        <f>IFERROR(VLOOKUP(R2314*1,'[1]Ordenes de Servicio'!G:K,5,0),"No Cruza")</f>
        <v>No Cruza</v>
      </c>
      <c r="AO2314" s="17">
        <f t="shared" ca="1" si="633"/>
        <v>252</v>
      </c>
      <c r="AP2314" s="17">
        <f t="shared" si="634"/>
        <v>27</v>
      </c>
      <c r="AQ2314" s="17">
        <f t="shared" si="635"/>
        <v>8</v>
      </c>
      <c r="AR2314" s="17">
        <f t="shared" si="636"/>
        <v>2020</v>
      </c>
      <c r="AS2314" s="17">
        <f t="shared" ca="1" si="637"/>
        <v>90</v>
      </c>
      <c r="AT2314" s="17" t="str">
        <f t="shared" ca="1" si="638"/>
        <v>No</v>
      </c>
      <c r="AU2314" s="17">
        <f t="shared" si="639"/>
        <v>70</v>
      </c>
      <c r="AV2314" s="17" t="str">
        <f>+VLOOKUP(B2314,[1]Cruces!S:T,2,0)</f>
        <v>5. Consultoría / Adjudicación</v>
      </c>
    </row>
    <row r="2315" spans="1:48" hidden="1" x14ac:dyDescent="0.25">
      <c r="A2315" s="17" t="s">
        <v>4272</v>
      </c>
      <c r="B2315" s="17" t="s">
        <v>54</v>
      </c>
      <c r="C2315" s="17">
        <v>0</v>
      </c>
      <c r="D2315" s="17">
        <v>0</v>
      </c>
      <c r="E2315" s="17" t="s">
        <v>55</v>
      </c>
      <c r="F2315" s="17" t="s">
        <v>126</v>
      </c>
      <c r="G2315" s="17" t="s">
        <v>4273</v>
      </c>
      <c r="H2315" s="17">
        <v>0</v>
      </c>
      <c r="I2315" s="17" t="s">
        <v>83</v>
      </c>
      <c r="J2315" s="17" t="s">
        <v>59</v>
      </c>
      <c r="K2315" s="17" t="s">
        <v>97</v>
      </c>
      <c r="L2315" s="17" t="s">
        <v>129</v>
      </c>
      <c r="M2315" s="17" t="s">
        <v>130</v>
      </c>
      <c r="N2315" s="17" t="s">
        <v>62</v>
      </c>
      <c r="O2315" s="17">
        <v>20200522</v>
      </c>
      <c r="P2315" s="17">
        <v>20200530</v>
      </c>
      <c r="Q2315" s="17">
        <v>9331</v>
      </c>
      <c r="R2315" s="17">
        <v>27533193</v>
      </c>
      <c r="S2315" s="17" t="s">
        <v>100</v>
      </c>
      <c r="T2315" s="17" t="s">
        <v>63</v>
      </c>
      <c r="U2315" s="17" t="s">
        <v>91</v>
      </c>
      <c r="V2315" s="17">
        <f t="shared" si="624"/>
        <v>50</v>
      </c>
      <c r="W2315" s="17">
        <v>50000</v>
      </c>
      <c r="X2315" s="17" t="s">
        <v>64</v>
      </c>
      <c r="Y2315" s="17" t="s">
        <v>65</v>
      </c>
      <c r="Z2315" s="17">
        <v>20200530</v>
      </c>
      <c r="AA2315" s="17" t="s">
        <v>176</v>
      </c>
      <c r="AB2315" s="17">
        <v>1</v>
      </c>
      <c r="AC2315" s="17" t="str">
        <f>IFERROR(VLOOKUP(A2315,[1]Cruces!AJ:AK,2,0),VLOOKUP(CONCATENATE(X2315,AA2315),[1]Cruces!G:H,2,0))</f>
        <v>Solicitud de Obra</v>
      </c>
      <c r="AD2315" s="17">
        <f t="shared" si="625"/>
        <v>22</v>
      </c>
      <c r="AE2315" s="17">
        <f t="shared" si="626"/>
        <v>5</v>
      </c>
      <c r="AF2315" s="17">
        <f t="shared" si="627"/>
        <v>2020</v>
      </c>
      <c r="AG2315" s="17" t="str">
        <f>IFERROR(VLOOKUP(MID(A2315,2,4)*1,[1]Cruces!K:L,2,0),"Verificar")</f>
        <v>Guajira</v>
      </c>
      <c r="AH2315" s="17">
        <f t="shared" ca="1" si="628"/>
        <v>187</v>
      </c>
      <c r="AI2315" s="17" t="str">
        <f>IFERROR(VLOOKUP(U2315,[1]Cruces!$O$1:$P$6,2,0),"Sin Orden")</f>
        <v>Resuelta</v>
      </c>
      <c r="AJ2315" s="17">
        <f t="shared" si="629"/>
        <v>30</v>
      </c>
      <c r="AK2315" s="17">
        <f t="shared" si="630"/>
        <v>5</v>
      </c>
      <c r="AL2315" s="17">
        <f t="shared" si="631"/>
        <v>2020</v>
      </c>
      <c r="AM2315" s="17">
        <f t="shared" ca="1" si="632"/>
        <v>179</v>
      </c>
      <c r="AN2315" s="18" t="str">
        <f>IFERROR(VLOOKUP(R2315*1,'[1]Ordenes de Servicio'!G:K,5,0),"No Cruza")</f>
        <v>No Cruza</v>
      </c>
      <c r="AO2315" s="17">
        <f t="shared" ca="1" si="633"/>
        <v>8</v>
      </c>
      <c r="AP2315" s="17">
        <f t="shared" si="634"/>
        <v>30</v>
      </c>
      <c r="AQ2315" s="17">
        <f t="shared" si="635"/>
        <v>5</v>
      </c>
      <c r="AR2315" s="17">
        <f t="shared" si="636"/>
        <v>2020</v>
      </c>
      <c r="AS2315" s="17">
        <f t="shared" ca="1" si="637"/>
        <v>179</v>
      </c>
      <c r="AT2315" s="17" t="str">
        <f t="shared" ca="1" si="638"/>
        <v>No</v>
      </c>
      <c r="AU2315" s="17">
        <f t="shared" si="639"/>
        <v>0</v>
      </c>
      <c r="AV2315" s="17" t="str">
        <f>+VLOOKUP(B2315,[1]Cruces!S:T,2,0)</f>
        <v>4. Presupuesto de Obra</v>
      </c>
    </row>
    <row r="2316" spans="1:48" hidden="1" x14ac:dyDescent="0.25">
      <c r="A2316" s="17" t="s">
        <v>4274</v>
      </c>
      <c r="B2316" s="17" t="s">
        <v>68</v>
      </c>
      <c r="C2316" s="17">
        <v>0</v>
      </c>
      <c r="D2316" s="17">
        <v>0</v>
      </c>
      <c r="E2316" s="17" t="s">
        <v>55</v>
      </c>
      <c r="F2316" s="17" t="s">
        <v>932</v>
      </c>
      <c r="G2316" s="17" t="s">
        <v>4275</v>
      </c>
      <c r="H2316" s="17">
        <v>3124919443</v>
      </c>
      <c r="I2316" s="17" t="s">
        <v>71</v>
      </c>
      <c r="J2316" s="17" t="s">
        <v>59</v>
      </c>
      <c r="K2316" s="17" t="s">
        <v>4276</v>
      </c>
      <c r="L2316" s="17" t="s">
        <v>935</v>
      </c>
      <c r="M2316" s="17" t="s">
        <v>936</v>
      </c>
      <c r="N2316" s="17" t="s">
        <v>75</v>
      </c>
      <c r="O2316" s="17">
        <v>20190729</v>
      </c>
      <c r="P2316" s="17">
        <v>20200318</v>
      </c>
      <c r="Q2316" s="17">
        <v>3440</v>
      </c>
      <c r="R2316" s="17">
        <v>26560790</v>
      </c>
      <c r="S2316" s="17" t="s">
        <v>100</v>
      </c>
      <c r="T2316" s="17" t="s">
        <v>63</v>
      </c>
      <c r="U2316" s="17" t="s">
        <v>91</v>
      </c>
      <c r="V2316" s="17">
        <f t="shared" si="624"/>
        <v>25</v>
      </c>
      <c r="W2316" s="17">
        <v>25000</v>
      </c>
      <c r="X2316" s="17" t="s">
        <v>64</v>
      </c>
      <c r="Y2316" s="17" t="s">
        <v>68</v>
      </c>
      <c r="Z2316" s="17">
        <v>20200318</v>
      </c>
      <c r="AA2316" s="17" t="s">
        <v>78</v>
      </c>
      <c r="AB2316" s="17">
        <v>1</v>
      </c>
      <c r="AC2316" s="17" t="str">
        <f>IFERROR(VLOOKUP(A2316,[1]Cruces!AJ:AK,2,0),VLOOKUP(CONCATENATE(X2316,AA2316),[1]Cruces!G:H,2,0))</f>
        <v>Solicitud de Obra</v>
      </c>
      <c r="AD2316" s="17">
        <f t="shared" si="625"/>
        <v>29</v>
      </c>
      <c r="AE2316" s="17">
        <f t="shared" si="626"/>
        <v>7</v>
      </c>
      <c r="AF2316" s="17">
        <f t="shared" si="627"/>
        <v>2019</v>
      </c>
      <c r="AG2316" s="17" t="str">
        <f>IFERROR(VLOOKUP(MID(A2316,2,4)*1,[1]Cruces!K:L,2,0),"Verificar")</f>
        <v>Magdalena</v>
      </c>
      <c r="AH2316" s="17">
        <f t="shared" ca="1" si="628"/>
        <v>485</v>
      </c>
      <c r="AI2316" s="17" t="str">
        <f>IFERROR(VLOOKUP(U2316,[1]Cruces!$O$1:$P$6,2,0),"Sin Orden")</f>
        <v>Resuelta</v>
      </c>
      <c r="AJ2316" s="17">
        <f t="shared" si="629"/>
        <v>18</v>
      </c>
      <c r="AK2316" s="17">
        <f t="shared" si="630"/>
        <v>3</v>
      </c>
      <c r="AL2316" s="17">
        <f t="shared" si="631"/>
        <v>2020</v>
      </c>
      <c r="AM2316" s="17">
        <f t="shared" ca="1" si="632"/>
        <v>252</v>
      </c>
      <c r="AN2316" s="18" t="str">
        <f>IFERROR(VLOOKUP(R2316*1,'[1]Ordenes de Servicio'!G:K,5,0),"No Cruza")</f>
        <v>No Cruza</v>
      </c>
      <c r="AO2316" s="17">
        <f t="shared" ca="1" si="633"/>
        <v>233</v>
      </c>
      <c r="AP2316" s="17">
        <f t="shared" si="634"/>
        <v>18</v>
      </c>
      <c r="AQ2316" s="17">
        <f t="shared" si="635"/>
        <v>3</v>
      </c>
      <c r="AR2316" s="17">
        <f t="shared" si="636"/>
        <v>2020</v>
      </c>
      <c r="AS2316" s="17">
        <f t="shared" ca="1" si="637"/>
        <v>252</v>
      </c>
      <c r="AT2316" s="17" t="str">
        <f t="shared" ca="1" si="638"/>
        <v>No</v>
      </c>
      <c r="AU2316" s="17">
        <f t="shared" si="639"/>
        <v>0</v>
      </c>
      <c r="AV2316" s="17" t="str">
        <f>+VLOOKUP(B2316,[1]Cruces!S:T,2,0)</f>
        <v>5. Consultoría / Adjudicación</v>
      </c>
    </row>
    <row r="2317" spans="1:48" hidden="1" x14ac:dyDescent="0.25">
      <c r="A2317" s="17" t="s">
        <v>9229</v>
      </c>
      <c r="B2317" s="17" t="s">
        <v>1943</v>
      </c>
      <c r="C2317" s="17">
        <v>0</v>
      </c>
      <c r="D2317" s="17">
        <v>0</v>
      </c>
      <c r="E2317" s="17" t="s">
        <v>55</v>
      </c>
      <c r="F2317" s="17" t="s">
        <v>7082</v>
      </c>
      <c r="G2317" s="17" t="s">
        <v>9230</v>
      </c>
      <c r="H2317" s="17">
        <v>3014137748</v>
      </c>
      <c r="I2317" s="17" t="s">
        <v>71</v>
      </c>
      <c r="J2317" s="17" t="s">
        <v>59</v>
      </c>
      <c r="K2317" s="17" t="s">
        <v>97</v>
      </c>
      <c r="L2317" s="17" t="s">
        <v>9231</v>
      </c>
      <c r="M2317" s="17" t="s">
        <v>55</v>
      </c>
      <c r="N2317" s="17" t="s">
        <v>1946</v>
      </c>
      <c r="O2317" s="17">
        <v>20191213</v>
      </c>
      <c r="P2317" s="17">
        <v>20191213</v>
      </c>
      <c r="Q2317" s="17">
        <v>1110</v>
      </c>
      <c r="R2317" s="17">
        <v>27006982</v>
      </c>
      <c r="S2317" s="17" t="s">
        <v>6601</v>
      </c>
      <c r="T2317" s="17" t="s">
        <v>7091</v>
      </c>
      <c r="U2317" s="17" t="s">
        <v>88</v>
      </c>
      <c r="V2317" s="17">
        <f t="shared" si="624"/>
        <v>3</v>
      </c>
      <c r="W2317" s="17">
        <v>3000</v>
      </c>
      <c r="X2317" s="17" t="s">
        <v>7065</v>
      </c>
      <c r="Y2317" s="17" t="s">
        <v>1943</v>
      </c>
      <c r="Z2317" s="17">
        <v>20191213</v>
      </c>
      <c r="AA2317" s="17" t="s">
        <v>1947</v>
      </c>
      <c r="AB2317" s="17">
        <v>1</v>
      </c>
      <c r="AC2317" s="17" t="str">
        <f>IFERROR(VLOOKUP(A2317,[1]Cruces!AJ:AK,2,0),VLOOKUP(CONCATENATE(X2317,AA2317),[1]Cruces!G:H,2,0))</f>
        <v>Solicitud por BT</v>
      </c>
      <c r="AD2317" s="17">
        <f t="shared" si="625"/>
        <v>13</v>
      </c>
      <c r="AE2317" s="17">
        <f t="shared" si="626"/>
        <v>12</v>
      </c>
      <c r="AF2317" s="17">
        <f t="shared" si="627"/>
        <v>2019</v>
      </c>
      <c r="AG2317" s="17" t="str">
        <f>IFERROR(VLOOKUP(MID(A2317,2,4)*1,[1]Cruces!K:L,2,0),"Verificar")</f>
        <v>Atlántico Norte</v>
      </c>
      <c r="AH2317" s="17">
        <f t="shared" ca="1" si="628"/>
        <v>348</v>
      </c>
      <c r="AI2317" s="17" t="str">
        <f>IFERROR(VLOOKUP(U2317,[1]Cruces!$O$1:$P$6,2,0),"Sin Orden")</f>
        <v>Resuelta</v>
      </c>
      <c r="AJ2317" s="17">
        <f t="shared" si="629"/>
        <v>13</v>
      </c>
      <c r="AK2317" s="17">
        <f t="shared" si="630"/>
        <v>12</v>
      </c>
      <c r="AL2317" s="17">
        <f t="shared" si="631"/>
        <v>2019</v>
      </c>
      <c r="AM2317" s="17">
        <f t="shared" ca="1" si="632"/>
        <v>348</v>
      </c>
      <c r="AN2317" s="18" t="str">
        <f>IFERROR(VLOOKUP(R2317*1,'[1]Ordenes de Servicio'!G:K,5,0),"No Cruza")</f>
        <v>No Cruza</v>
      </c>
      <c r="AO2317" s="17">
        <f t="shared" ca="1" si="633"/>
        <v>0</v>
      </c>
      <c r="AP2317" s="17">
        <f t="shared" si="634"/>
        <v>13</v>
      </c>
      <c r="AQ2317" s="17">
        <f t="shared" si="635"/>
        <v>12</v>
      </c>
      <c r="AR2317" s="17">
        <f t="shared" si="636"/>
        <v>2019</v>
      </c>
      <c r="AS2317" s="17">
        <f t="shared" ca="1" si="637"/>
        <v>348</v>
      </c>
      <c r="AT2317" s="17" t="str">
        <f t="shared" ca="1" si="638"/>
        <v>No</v>
      </c>
      <c r="AU2317" s="17">
        <f t="shared" si="639"/>
        <v>0</v>
      </c>
      <c r="AV2317" s="17" t="str">
        <f>+VLOOKUP(B2317,[1]Cruces!S:T,2,0)</f>
        <v>7. Ejecución en Campo OS BT</v>
      </c>
    </row>
    <row r="2318" spans="1:48" hidden="1" x14ac:dyDescent="0.25">
      <c r="A2318" s="17" t="s">
        <v>9232</v>
      </c>
      <c r="B2318" s="17" t="s">
        <v>6595</v>
      </c>
      <c r="C2318" s="17">
        <v>0</v>
      </c>
      <c r="D2318" s="17">
        <v>0</v>
      </c>
      <c r="E2318" s="17" t="s">
        <v>55</v>
      </c>
      <c r="F2318" s="17" t="s">
        <v>120</v>
      </c>
      <c r="G2318" s="17" t="s">
        <v>9233</v>
      </c>
      <c r="H2318" s="17">
        <v>3015616137</v>
      </c>
      <c r="I2318" s="17" t="s">
        <v>71</v>
      </c>
      <c r="J2318" s="17" t="s">
        <v>59</v>
      </c>
      <c r="K2318" s="17" t="s">
        <v>97</v>
      </c>
      <c r="L2318" s="17" t="s">
        <v>122</v>
      </c>
      <c r="M2318" s="17" t="s">
        <v>123</v>
      </c>
      <c r="N2318" s="17" t="s">
        <v>6600</v>
      </c>
      <c r="O2318" s="17">
        <v>20200427</v>
      </c>
      <c r="P2318" s="17">
        <v>20200429</v>
      </c>
      <c r="Q2318" s="17">
        <v>1170</v>
      </c>
      <c r="R2318" s="17">
        <v>27370914</v>
      </c>
      <c r="S2318" s="17" t="s">
        <v>6601</v>
      </c>
      <c r="T2318" s="17" t="s">
        <v>63</v>
      </c>
      <c r="U2318" s="17" t="s">
        <v>91</v>
      </c>
      <c r="V2318" s="17">
        <f t="shared" si="624"/>
        <v>3</v>
      </c>
      <c r="W2318" s="17">
        <v>3000</v>
      </c>
      <c r="X2318" s="17" t="s">
        <v>7065</v>
      </c>
      <c r="Y2318" s="17" t="s">
        <v>6595</v>
      </c>
      <c r="Z2318" s="17">
        <v>20200429</v>
      </c>
      <c r="AA2318" s="17" t="s">
        <v>1947</v>
      </c>
      <c r="AB2318" s="17">
        <v>1</v>
      </c>
      <c r="AC2318" s="17" t="str">
        <f>IFERROR(VLOOKUP(A2318,[1]Cruces!AJ:AK,2,0),VLOOKUP(CONCATENATE(X2318,AA2318),[1]Cruces!G:H,2,0))</f>
        <v>Solicitud por BT</v>
      </c>
      <c r="AD2318" s="17">
        <f t="shared" si="625"/>
        <v>27</v>
      </c>
      <c r="AE2318" s="17">
        <f t="shared" si="626"/>
        <v>4</v>
      </c>
      <c r="AF2318" s="17">
        <f t="shared" si="627"/>
        <v>2020</v>
      </c>
      <c r="AG2318" s="17" t="str">
        <f>IFERROR(VLOOKUP(MID(A2318,2,4)*1,[1]Cruces!K:L,2,0),"Verificar")</f>
        <v>Atlántico Norte</v>
      </c>
      <c r="AH2318" s="17">
        <f t="shared" ca="1" si="628"/>
        <v>212</v>
      </c>
      <c r="AI2318" s="17" t="str">
        <f>IFERROR(VLOOKUP(U2318,[1]Cruces!$O$1:$P$6,2,0),"Sin Orden")</f>
        <v>Resuelta</v>
      </c>
      <c r="AJ2318" s="17">
        <f t="shared" si="629"/>
        <v>29</v>
      </c>
      <c r="AK2318" s="17">
        <f t="shared" si="630"/>
        <v>4</v>
      </c>
      <c r="AL2318" s="17">
        <f t="shared" si="631"/>
        <v>2020</v>
      </c>
      <c r="AM2318" s="17">
        <f t="shared" ca="1" si="632"/>
        <v>210</v>
      </c>
      <c r="AN2318" s="18" t="str">
        <f>IFERROR(VLOOKUP(R2318*1,'[1]Ordenes de Servicio'!G:K,5,0),"No Cruza")</f>
        <v>No Cruza</v>
      </c>
      <c r="AO2318" s="17">
        <f t="shared" ca="1" si="633"/>
        <v>2</v>
      </c>
      <c r="AP2318" s="17">
        <f t="shared" si="634"/>
        <v>29</v>
      </c>
      <c r="AQ2318" s="17">
        <f t="shared" si="635"/>
        <v>4</v>
      </c>
      <c r="AR2318" s="17">
        <f t="shared" si="636"/>
        <v>2020</v>
      </c>
      <c r="AS2318" s="17">
        <f t="shared" ca="1" si="637"/>
        <v>210</v>
      </c>
      <c r="AT2318" s="17" t="str">
        <f t="shared" ca="1" si="638"/>
        <v>No</v>
      </c>
      <c r="AU2318" s="17">
        <f t="shared" si="639"/>
        <v>0</v>
      </c>
      <c r="AV2318" s="17" t="str">
        <f>+VLOOKUP(B2318,[1]Cruces!S:T,2,0)</f>
        <v>7. Ejecución en Campo OS BT</v>
      </c>
    </row>
    <row r="2319" spans="1:48" x14ac:dyDescent="0.25">
      <c r="A2319" s="17" t="s">
        <v>4277</v>
      </c>
      <c r="B2319" s="17" t="s">
        <v>80</v>
      </c>
      <c r="C2319" s="17">
        <v>0</v>
      </c>
      <c r="D2319" s="17">
        <v>0</v>
      </c>
      <c r="E2319" s="17" t="s">
        <v>55</v>
      </c>
      <c r="F2319" s="17" t="s">
        <v>56</v>
      </c>
      <c r="G2319" s="17" t="s">
        <v>4278</v>
      </c>
      <c r="H2319" s="17">
        <v>4445433</v>
      </c>
      <c r="I2319" s="17" t="s">
        <v>182</v>
      </c>
      <c r="J2319" s="17" t="s">
        <v>59</v>
      </c>
      <c r="K2319" s="17" t="s">
        <v>4279</v>
      </c>
      <c r="L2319" s="17" t="s">
        <v>4113</v>
      </c>
      <c r="M2319" s="17" t="s">
        <v>4114</v>
      </c>
      <c r="N2319" s="17" t="s">
        <v>87</v>
      </c>
      <c r="O2319" s="17">
        <v>20150923</v>
      </c>
      <c r="P2319" s="17">
        <v>20160620</v>
      </c>
      <c r="Q2319" s="17">
        <v>1150</v>
      </c>
      <c r="R2319" s="17">
        <v>22493615</v>
      </c>
      <c r="S2319" s="17" t="s">
        <v>76</v>
      </c>
      <c r="T2319" s="17" t="s">
        <v>63</v>
      </c>
      <c r="U2319" s="17" t="s">
        <v>91</v>
      </c>
      <c r="V2319" s="17">
        <f t="shared" si="624"/>
        <v>75</v>
      </c>
      <c r="W2319" s="17">
        <v>75000</v>
      </c>
      <c r="X2319" s="17" t="s">
        <v>64</v>
      </c>
      <c r="Y2319" s="17" t="s">
        <v>80</v>
      </c>
      <c r="Z2319" s="17">
        <v>20160620</v>
      </c>
      <c r="AA2319" s="17" t="s">
        <v>78</v>
      </c>
      <c r="AB2319" s="17">
        <v>1</v>
      </c>
      <c r="AC2319" s="17" t="str">
        <f>IFERROR(VLOOKUP(A2319,[1]Cruces!AJ:AK,2,0),VLOOKUP(CONCATENATE(X2319,AA2319),[1]Cruces!G:H,2,0))</f>
        <v>Solicitud de Obra</v>
      </c>
      <c r="AD2319" s="17">
        <f t="shared" si="625"/>
        <v>23</v>
      </c>
      <c r="AE2319" s="17">
        <f t="shared" si="626"/>
        <v>9</v>
      </c>
      <c r="AF2319" s="17">
        <f t="shared" si="627"/>
        <v>2015</v>
      </c>
      <c r="AG2319" s="17" t="str">
        <f>IFERROR(VLOOKUP(MID(A2319,2,4)*1,[1]Cruces!K:L,2,0),"Verificar")</f>
        <v>Atlántico Norte</v>
      </c>
      <c r="AH2319" s="17">
        <f t="shared" ca="1" si="628"/>
        <v>1890</v>
      </c>
      <c r="AI2319" s="17" t="str">
        <f>IFERROR(VLOOKUP(U2319,[1]Cruces!$O$1:$P$6,2,0),"Sin Orden")</f>
        <v>Resuelta</v>
      </c>
      <c r="AJ2319" s="17">
        <f t="shared" si="629"/>
        <v>20</v>
      </c>
      <c r="AK2319" s="17">
        <f t="shared" si="630"/>
        <v>6</v>
      </c>
      <c r="AL2319" s="17">
        <f t="shared" si="631"/>
        <v>2016</v>
      </c>
      <c r="AM2319" s="17">
        <f t="shared" ca="1" si="632"/>
        <v>1619</v>
      </c>
      <c r="AN2319" s="18" t="str">
        <f>IFERROR(VLOOKUP(R2319*1,'[1]Ordenes de Servicio'!G:K,5,0),"No Cruza")</f>
        <v>No Cruza</v>
      </c>
      <c r="AO2319" s="17">
        <f t="shared" ca="1" si="633"/>
        <v>271</v>
      </c>
      <c r="AP2319" s="17">
        <f t="shared" si="634"/>
        <v>20</v>
      </c>
      <c r="AQ2319" s="17">
        <f t="shared" si="635"/>
        <v>6</v>
      </c>
      <c r="AR2319" s="17">
        <f t="shared" si="636"/>
        <v>2016</v>
      </c>
      <c r="AS2319" s="17">
        <f t="shared" ca="1" si="637"/>
        <v>1619</v>
      </c>
      <c r="AT2319" s="17" t="str">
        <f t="shared" ca="1" si="638"/>
        <v>Si</v>
      </c>
      <c r="AU2319" s="17">
        <f t="shared" si="639"/>
        <v>0</v>
      </c>
      <c r="AV2319" s="17" t="str">
        <f>+VLOOKUP(B2319,[1]Cruces!S:T,2,0)</f>
        <v>8. Puesta en Servicio</v>
      </c>
    </row>
    <row r="2320" spans="1:48" hidden="1" x14ac:dyDescent="0.25">
      <c r="A2320" s="17" t="s">
        <v>4280</v>
      </c>
      <c r="B2320" s="17" t="s">
        <v>68</v>
      </c>
      <c r="C2320" s="17">
        <v>2018522</v>
      </c>
      <c r="D2320" s="17">
        <v>20119069</v>
      </c>
      <c r="E2320" s="17" t="s">
        <v>93</v>
      </c>
      <c r="F2320" s="17" t="s">
        <v>56</v>
      </c>
      <c r="G2320" s="17" t="s">
        <v>95</v>
      </c>
      <c r="H2320" s="17">
        <v>3003360026</v>
      </c>
      <c r="I2320" s="17" t="s">
        <v>83</v>
      </c>
      <c r="J2320" s="17" t="s">
        <v>4281</v>
      </c>
      <c r="K2320" s="17" t="s">
        <v>97</v>
      </c>
      <c r="L2320" s="17" t="s">
        <v>172</v>
      </c>
      <c r="M2320" s="17" t="s">
        <v>173</v>
      </c>
      <c r="N2320" s="17" t="s">
        <v>75</v>
      </c>
      <c r="O2320" s="17">
        <v>20200212</v>
      </c>
      <c r="P2320" s="17">
        <v>20200527</v>
      </c>
      <c r="Q2320" s="17">
        <v>1110</v>
      </c>
      <c r="R2320" s="17">
        <v>28292187</v>
      </c>
      <c r="S2320" s="17" t="s">
        <v>76</v>
      </c>
      <c r="T2320" s="17" t="s">
        <v>63</v>
      </c>
      <c r="U2320" s="17" t="s">
        <v>77</v>
      </c>
      <c r="V2320" s="17">
        <f t="shared" si="624"/>
        <v>750</v>
      </c>
      <c r="W2320" s="17">
        <v>750000</v>
      </c>
      <c r="X2320" s="17" t="s">
        <v>89</v>
      </c>
      <c r="Y2320" s="17" t="s">
        <v>150</v>
      </c>
      <c r="Z2320" s="17">
        <v>20201120</v>
      </c>
      <c r="AA2320" s="17" t="s">
        <v>101</v>
      </c>
      <c r="AB2320" s="17">
        <v>1</v>
      </c>
      <c r="AC2320" s="17" t="str">
        <f>IFERROR(VLOOKUP(A2320,[1]Cruces!AJ:AK,2,0),VLOOKUP(CONCATENATE(X2320,AA2320),[1]Cruces!G:H,2,0))</f>
        <v>Solicitud de Obra</v>
      </c>
      <c r="AD2320" s="17">
        <f t="shared" si="625"/>
        <v>12</v>
      </c>
      <c r="AE2320" s="17">
        <f t="shared" si="626"/>
        <v>2</v>
      </c>
      <c r="AF2320" s="17">
        <f t="shared" si="627"/>
        <v>2020</v>
      </c>
      <c r="AG2320" s="17" t="str">
        <f>IFERROR(VLOOKUP(MID(A2320,2,4)*1,[1]Cruces!K:L,2,0),"Verificar")</f>
        <v>Atlántico Norte</v>
      </c>
      <c r="AH2320" s="17">
        <f t="shared" ca="1" si="628"/>
        <v>287</v>
      </c>
      <c r="AI2320" s="17" t="str">
        <f>IFERROR(VLOOKUP(U2320,[1]Cruces!$O$1:$P$6,2,0),"Sin Orden")</f>
        <v>Pendiente</v>
      </c>
      <c r="AJ2320" s="17">
        <f t="shared" si="629"/>
        <v>20</v>
      </c>
      <c r="AK2320" s="17">
        <f t="shared" si="630"/>
        <v>11</v>
      </c>
      <c r="AL2320" s="17">
        <f t="shared" si="631"/>
        <v>2020</v>
      </c>
      <c r="AM2320" s="17">
        <f t="shared" ca="1" si="632"/>
        <v>5</v>
      </c>
      <c r="AN2320" s="18" t="str">
        <f>IFERROR(VLOOKUP(R2320*1,'[1]Ordenes de Servicio'!G:K,5,0),"No Cruza")</f>
        <v>No Cruza</v>
      </c>
      <c r="AO2320" s="17">
        <f t="shared" ca="1" si="633"/>
        <v>5</v>
      </c>
      <c r="AP2320" s="17">
        <f t="shared" si="634"/>
        <v>27</v>
      </c>
      <c r="AQ2320" s="17">
        <f t="shared" si="635"/>
        <v>5</v>
      </c>
      <c r="AR2320" s="17">
        <f t="shared" si="636"/>
        <v>2020</v>
      </c>
      <c r="AS2320" s="17">
        <f t="shared" ca="1" si="637"/>
        <v>182</v>
      </c>
      <c r="AT2320" s="17" t="str">
        <f t="shared" ca="1" si="638"/>
        <v>No</v>
      </c>
      <c r="AU2320" s="17">
        <f t="shared" si="639"/>
        <v>177</v>
      </c>
      <c r="AV2320" s="17" t="str">
        <f>+VLOOKUP(B2320,[1]Cruces!S:T,2,0)</f>
        <v>5. Consultoría / Adjudicación</v>
      </c>
    </row>
    <row r="2321" spans="1:48" hidden="1" x14ac:dyDescent="0.25">
      <c r="A2321" s="17" t="s">
        <v>4282</v>
      </c>
      <c r="B2321" s="17" t="s">
        <v>68</v>
      </c>
      <c r="C2321" s="17">
        <v>0</v>
      </c>
      <c r="D2321" s="17">
        <v>0</v>
      </c>
      <c r="E2321" s="17" t="s">
        <v>55</v>
      </c>
      <c r="F2321" s="17" t="s">
        <v>107</v>
      </c>
      <c r="G2321" s="17" t="s">
        <v>4283</v>
      </c>
      <c r="H2321" s="17">
        <v>0</v>
      </c>
      <c r="I2321" s="17" t="s">
        <v>71</v>
      </c>
      <c r="J2321" s="17" t="s">
        <v>59</v>
      </c>
      <c r="K2321" s="17" t="s">
        <v>4284</v>
      </c>
      <c r="L2321" s="17" t="s">
        <v>117</v>
      </c>
      <c r="M2321" s="17" t="s">
        <v>118</v>
      </c>
      <c r="N2321" s="17" t="s">
        <v>75</v>
      </c>
      <c r="O2321" s="17">
        <v>20191112</v>
      </c>
      <c r="P2321" s="17">
        <v>20191112</v>
      </c>
      <c r="Q2321" s="17">
        <v>1150</v>
      </c>
      <c r="R2321" s="17">
        <v>0</v>
      </c>
      <c r="S2321" s="17"/>
      <c r="T2321" s="17" t="s">
        <v>63</v>
      </c>
      <c r="U2321" s="17"/>
      <c r="V2321" s="17">
        <f t="shared" si="624"/>
        <v>50</v>
      </c>
      <c r="W2321" s="17">
        <v>50000</v>
      </c>
      <c r="X2321" s="17" t="s">
        <v>64</v>
      </c>
      <c r="Y2321" s="17" t="s">
        <v>68</v>
      </c>
      <c r="Z2321" s="17">
        <v>20191112</v>
      </c>
      <c r="AA2321" s="17" t="s">
        <v>78</v>
      </c>
      <c r="AB2321" s="17">
        <v>1</v>
      </c>
      <c r="AC2321" s="17" t="str">
        <f>IFERROR(VLOOKUP(A2321,[1]Cruces!AJ:AK,2,0),VLOOKUP(CONCATENATE(X2321,AA2321),[1]Cruces!G:H,2,0))</f>
        <v>Solicitud de Obra</v>
      </c>
      <c r="AD2321" s="17">
        <f t="shared" si="625"/>
        <v>12</v>
      </c>
      <c r="AE2321" s="17">
        <f t="shared" si="626"/>
        <v>11</v>
      </c>
      <c r="AF2321" s="17">
        <f t="shared" si="627"/>
        <v>2019</v>
      </c>
      <c r="AG2321" s="17" t="str">
        <f>IFERROR(VLOOKUP(MID(A2321,2,4)*1,[1]Cruces!K:L,2,0),"Verificar")</f>
        <v>Atlántico Norte</v>
      </c>
      <c r="AH2321" s="17">
        <f t="shared" ca="1" si="628"/>
        <v>379</v>
      </c>
      <c r="AI2321" s="17" t="str">
        <f>IFERROR(VLOOKUP(U2321,[1]Cruces!$O$1:$P$6,2,0),"Sin Orden")</f>
        <v>Sin Orden</v>
      </c>
      <c r="AJ2321" s="17">
        <f t="shared" si="629"/>
        <v>12</v>
      </c>
      <c r="AK2321" s="17">
        <f t="shared" si="630"/>
        <v>11</v>
      </c>
      <c r="AL2321" s="17">
        <f t="shared" si="631"/>
        <v>2019</v>
      </c>
      <c r="AM2321" s="17">
        <f t="shared" ca="1" si="632"/>
        <v>379</v>
      </c>
      <c r="AN2321" s="18" t="str">
        <f>IFERROR(VLOOKUP(R2321*1,'[1]Ordenes de Servicio'!G:K,5,0),"No Cruza")</f>
        <v>No Cruza</v>
      </c>
      <c r="AO2321" s="17">
        <f t="shared" ca="1" si="633"/>
        <v>379</v>
      </c>
      <c r="AP2321" s="17">
        <f t="shared" si="634"/>
        <v>12</v>
      </c>
      <c r="AQ2321" s="17">
        <f t="shared" si="635"/>
        <v>11</v>
      </c>
      <c r="AR2321" s="17">
        <f t="shared" si="636"/>
        <v>2019</v>
      </c>
      <c r="AS2321" s="17">
        <f t="shared" ca="1" si="637"/>
        <v>379</v>
      </c>
      <c r="AT2321" s="17" t="str">
        <f t="shared" ca="1" si="638"/>
        <v>Si</v>
      </c>
      <c r="AU2321" s="17">
        <f t="shared" si="639"/>
        <v>0</v>
      </c>
      <c r="AV2321" s="17" t="str">
        <f>+VLOOKUP(B2321,[1]Cruces!S:T,2,0)</f>
        <v>5. Consultoría / Adjudicación</v>
      </c>
    </row>
    <row r="2322" spans="1:48" hidden="1" x14ac:dyDescent="0.25">
      <c r="A2322" s="17" t="s">
        <v>4285</v>
      </c>
      <c r="B2322" s="17" t="s">
        <v>68</v>
      </c>
      <c r="C2322" s="17">
        <v>3936534</v>
      </c>
      <c r="D2322" s="17">
        <v>0</v>
      </c>
      <c r="E2322" s="17" t="s">
        <v>55</v>
      </c>
      <c r="F2322" s="17" t="s">
        <v>107</v>
      </c>
      <c r="G2322" s="17" t="s">
        <v>4286</v>
      </c>
      <c r="H2322" s="17">
        <v>3049262</v>
      </c>
      <c r="I2322" s="17" t="s">
        <v>116</v>
      </c>
      <c r="J2322" s="17" t="s">
        <v>59</v>
      </c>
      <c r="K2322" s="17" t="s">
        <v>4287</v>
      </c>
      <c r="L2322" s="17" t="s">
        <v>117</v>
      </c>
      <c r="M2322" s="17" t="s">
        <v>118</v>
      </c>
      <c r="N2322" s="17" t="s">
        <v>75</v>
      </c>
      <c r="O2322" s="17">
        <v>20200904</v>
      </c>
      <c r="P2322" s="17">
        <v>20201111</v>
      </c>
      <c r="Q2322" s="17">
        <v>1110</v>
      </c>
      <c r="R2322" s="17">
        <v>28291636</v>
      </c>
      <c r="S2322" s="17" t="s">
        <v>76</v>
      </c>
      <c r="T2322" s="17" t="s">
        <v>63</v>
      </c>
      <c r="U2322" s="17" t="s">
        <v>91</v>
      </c>
      <c r="V2322" s="17">
        <f t="shared" si="624"/>
        <v>50</v>
      </c>
      <c r="W2322" s="17">
        <v>50000</v>
      </c>
      <c r="X2322" s="17" t="s">
        <v>89</v>
      </c>
      <c r="Y2322" s="17" t="s">
        <v>150</v>
      </c>
      <c r="Z2322" s="17">
        <v>20201119</v>
      </c>
      <c r="AA2322" s="17" t="s">
        <v>78</v>
      </c>
      <c r="AB2322" s="17">
        <v>1</v>
      </c>
      <c r="AC2322" s="17" t="str">
        <f>IFERROR(VLOOKUP(A2322,[1]Cruces!AJ:AK,2,0),VLOOKUP(CONCATENATE(X2322,AA2322),[1]Cruces!G:H,2,0))</f>
        <v>Solicitud de Obra</v>
      </c>
      <c r="AD2322" s="17">
        <f t="shared" si="625"/>
        <v>4</v>
      </c>
      <c r="AE2322" s="17">
        <f t="shared" si="626"/>
        <v>9</v>
      </c>
      <c r="AF2322" s="17">
        <f t="shared" si="627"/>
        <v>2020</v>
      </c>
      <c r="AG2322" s="17" t="str">
        <f>IFERROR(VLOOKUP(MID(A2322,2,4)*1,[1]Cruces!K:L,2,0),"Verificar")</f>
        <v>Atlántico Norte</v>
      </c>
      <c r="AH2322" s="17">
        <f t="shared" ca="1" si="628"/>
        <v>82</v>
      </c>
      <c r="AI2322" s="17" t="str">
        <f>IFERROR(VLOOKUP(U2322,[1]Cruces!$O$1:$P$6,2,0),"Sin Orden")</f>
        <v>Resuelta</v>
      </c>
      <c r="AJ2322" s="17">
        <f t="shared" si="629"/>
        <v>19</v>
      </c>
      <c r="AK2322" s="17">
        <f t="shared" si="630"/>
        <v>11</v>
      </c>
      <c r="AL2322" s="17">
        <f t="shared" si="631"/>
        <v>2020</v>
      </c>
      <c r="AM2322" s="17">
        <f t="shared" ca="1" si="632"/>
        <v>6</v>
      </c>
      <c r="AN2322" s="18" t="str">
        <f>IFERROR(VLOOKUP(R2322*1,'[1]Ordenes de Servicio'!G:K,5,0),"No Cruza")</f>
        <v>No Cruza</v>
      </c>
      <c r="AO2322" s="17">
        <f t="shared" ca="1" si="633"/>
        <v>76</v>
      </c>
      <c r="AP2322" s="17">
        <f t="shared" si="634"/>
        <v>11</v>
      </c>
      <c r="AQ2322" s="17">
        <f t="shared" si="635"/>
        <v>11</v>
      </c>
      <c r="AR2322" s="17">
        <f t="shared" si="636"/>
        <v>2020</v>
      </c>
      <c r="AS2322" s="17">
        <f t="shared" ca="1" si="637"/>
        <v>14</v>
      </c>
      <c r="AT2322" s="17" t="str">
        <f t="shared" ca="1" si="638"/>
        <v>No</v>
      </c>
      <c r="AU2322" s="17">
        <f t="shared" si="639"/>
        <v>8</v>
      </c>
      <c r="AV2322" s="17" t="str">
        <f>+VLOOKUP(B2322,[1]Cruces!S:T,2,0)</f>
        <v>5. Consultoría / Adjudicación</v>
      </c>
    </row>
    <row r="2323" spans="1:48" hidden="1" x14ac:dyDescent="0.25">
      <c r="A2323" s="17" t="s">
        <v>10589</v>
      </c>
      <c r="B2323" s="17" t="s">
        <v>296</v>
      </c>
      <c r="C2323" s="17">
        <v>0</v>
      </c>
      <c r="D2323" s="17">
        <v>0</v>
      </c>
      <c r="E2323" s="17" t="s">
        <v>55</v>
      </c>
      <c r="F2323" s="17" t="s">
        <v>932</v>
      </c>
      <c r="G2323" s="17" t="s">
        <v>10590</v>
      </c>
      <c r="H2323" s="17">
        <v>0</v>
      </c>
      <c r="I2323" s="17" t="s">
        <v>71</v>
      </c>
      <c r="J2323" s="17" t="s">
        <v>59</v>
      </c>
      <c r="K2323" s="17" t="s">
        <v>97</v>
      </c>
      <c r="L2323" s="17" t="s">
        <v>935</v>
      </c>
      <c r="M2323" s="17" t="s">
        <v>936</v>
      </c>
      <c r="N2323" s="17" t="s">
        <v>301</v>
      </c>
      <c r="O2323" s="17">
        <v>20200831</v>
      </c>
      <c r="P2323" s="17">
        <v>20200831</v>
      </c>
      <c r="Q2323" s="17">
        <v>9343</v>
      </c>
      <c r="R2323" s="17">
        <v>28116843</v>
      </c>
      <c r="S2323" s="17" t="s">
        <v>100</v>
      </c>
      <c r="T2323" s="17" t="s">
        <v>63</v>
      </c>
      <c r="U2323" s="17" t="s">
        <v>91</v>
      </c>
      <c r="V2323" s="17">
        <f t="shared" si="624"/>
        <v>25</v>
      </c>
      <c r="W2323" s="17">
        <v>25000</v>
      </c>
      <c r="X2323" s="17" t="s">
        <v>64</v>
      </c>
      <c r="Y2323" s="17" t="s">
        <v>296</v>
      </c>
      <c r="Z2323" s="17">
        <v>20200831</v>
      </c>
      <c r="AA2323" s="17" t="s">
        <v>78</v>
      </c>
      <c r="AB2323" s="17">
        <v>1</v>
      </c>
      <c r="AC2323" s="17" t="str">
        <f>IFERROR(VLOOKUP(A2323,[1]Cruces!AJ:AK,2,0),VLOOKUP(CONCATENATE(X2323,AA2323),[1]Cruces!G:H,2,0))</f>
        <v>Exp BMT</v>
      </c>
      <c r="AD2323" s="17">
        <f t="shared" si="625"/>
        <v>31</v>
      </c>
      <c r="AE2323" s="17">
        <f t="shared" si="626"/>
        <v>8</v>
      </c>
      <c r="AF2323" s="17">
        <f t="shared" si="627"/>
        <v>2020</v>
      </c>
      <c r="AG2323" s="17" t="str">
        <f>IFERROR(VLOOKUP(MID(A2323,2,4)*1,[1]Cruces!K:L,2,0),"Verificar")</f>
        <v>Magdalena</v>
      </c>
      <c r="AH2323" s="17">
        <f t="shared" ca="1" si="628"/>
        <v>86</v>
      </c>
      <c r="AI2323" s="17" t="str">
        <f>IFERROR(VLOOKUP(U2323,[1]Cruces!$O$1:$P$6,2,0),"Sin Orden")</f>
        <v>Resuelta</v>
      </c>
      <c r="AJ2323" s="17">
        <f t="shared" si="629"/>
        <v>31</v>
      </c>
      <c r="AK2323" s="17">
        <f t="shared" si="630"/>
        <v>8</v>
      </c>
      <c r="AL2323" s="17">
        <f t="shared" si="631"/>
        <v>2020</v>
      </c>
      <c r="AM2323" s="17">
        <f t="shared" ca="1" si="632"/>
        <v>86</v>
      </c>
      <c r="AN2323" s="18" t="str">
        <f>IFERROR(VLOOKUP(R2323*1,'[1]Ordenes de Servicio'!G:K,5,0),"No Cruza")</f>
        <v>No Cruza</v>
      </c>
      <c r="AO2323" s="17">
        <f t="shared" ca="1" si="633"/>
        <v>0</v>
      </c>
      <c r="AP2323" s="17">
        <f t="shared" si="634"/>
        <v>31</v>
      </c>
      <c r="AQ2323" s="17">
        <f t="shared" si="635"/>
        <v>8</v>
      </c>
      <c r="AR2323" s="17">
        <f t="shared" si="636"/>
        <v>2020</v>
      </c>
      <c r="AS2323" s="17">
        <f t="shared" ca="1" si="637"/>
        <v>86</v>
      </c>
      <c r="AT2323" s="17" t="str">
        <f t="shared" ca="1" si="638"/>
        <v>No</v>
      </c>
      <c r="AU2323" s="17">
        <f t="shared" si="639"/>
        <v>0</v>
      </c>
      <c r="AV2323" s="17" t="str">
        <f>+VLOOKUP(B2323,[1]Cruces!S:T,2,0)</f>
        <v>3. Evaluación Técnico Ecónomica</v>
      </c>
    </row>
    <row r="2324" spans="1:48" hidden="1" x14ac:dyDescent="0.25">
      <c r="A2324" s="17" t="s">
        <v>4288</v>
      </c>
      <c r="B2324" s="17" t="s">
        <v>68</v>
      </c>
      <c r="C2324" s="17">
        <v>0</v>
      </c>
      <c r="D2324" s="17">
        <v>0</v>
      </c>
      <c r="E2324" s="17" t="s">
        <v>55</v>
      </c>
      <c r="F2324" s="17" t="s">
        <v>81</v>
      </c>
      <c r="G2324" s="17" t="s">
        <v>4289</v>
      </c>
      <c r="H2324" s="17">
        <v>3114353942</v>
      </c>
      <c r="I2324" s="17" t="s">
        <v>83</v>
      </c>
      <c r="J2324" s="17" t="s">
        <v>59</v>
      </c>
      <c r="K2324" s="17" t="s">
        <v>3656</v>
      </c>
      <c r="L2324" s="17" t="s">
        <v>85</v>
      </c>
      <c r="M2324" s="17" t="s">
        <v>86</v>
      </c>
      <c r="N2324" s="17" t="s">
        <v>75</v>
      </c>
      <c r="O2324" s="17">
        <v>20181218</v>
      </c>
      <c r="P2324" s="17">
        <v>20190228</v>
      </c>
      <c r="Q2324" s="17">
        <v>9350</v>
      </c>
      <c r="R2324" s="17">
        <v>25844566</v>
      </c>
      <c r="S2324" s="17" t="s">
        <v>100</v>
      </c>
      <c r="T2324" s="17" t="s">
        <v>63</v>
      </c>
      <c r="U2324" s="17" t="s">
        <v>91</v>
      </c>
      <c r="V2324" s="17">
        <f t="shared" si="624"/>
        <v>15</v>
      </c>
      <c r="W2324" s="17">
        <v>15000</v>
      </c>
      <c r="X2324" s="17" t="s">
        <v>64</v>
      </c>
      <c r="Y2324" s="17" t="s">
        <v>136</v>
      </c>
      <c r="Z2324" s="17">
        <v>20190301</v>
      </c>
      <c r="AA2324" s="17" t="s">
        <v>78</v>
      </c>
      <c r="AB2324" s="17">
        <v>1</v>
      </c>
      <c r="AC2324" s="17" t="str">
        <f>IFERROR(VLOOKUP(A2324,[1]Cruces!AJ:AK,2,0),VLOOKUP(CONCATENATE(X2324,AA2324),[1]Cruces!G:H,2,0))</f>
        <v>Solicitud de Obra</v>
      </c>
      <c r="AD2324" s="17">
        <f t="shared" si="625"/>
        <v>18</v>
      </c>
      <c r="AE2324" s="17">
        <f t="shared" si="626"/>
        <v>12</v>
      </c>
      <c r="AF2324" s="17">
        <f t="shared" si="627"/>
        <v>2018</v>
      </c>
      <c r="AG2324" s="17" t="str">
        <f>IFERROR(VLOOKUP(MID(A2324,2,4)*1,[1]Cruces!K:L,2,0),"Verificar")</f>
        <v>Magdalena</v>
      </c>
      <c r="AH2324" s="17">
        <f t="shared" ca="1" si="628"/>
        <v>708</v>
      </c>
      <c r="AI2324" s="17" t="str">
        <f>IFERROR(VLOOKUP(U2324,[1]Cruces!$O$1:$P$6,2,0),"Sin Orden")</f>
        <v>Resuelta</v>
      </c>
      <c r="AJ2324" s="17">
        <f t="shared" si="629"/>
        <v>1</v>
      </c>
      <c r="AK2324" s="17">
        <f t="shared" si="630"/>
        <v>3</v>
      </c>
      <c r="AL2324" s="17">
        <f t="shared" si="631"/>
        <v>2019</v>
      </c>
      <c r="AM2324" s="17">
        <f t="shared" ca="1" si="632"/>
        <v>635</v>
      </c>
      <c r="AN2324" s="18" t="str">
        <f>IFERROR(VLOOKUP(R2324*1,'[1]Ordenes de Servicio'!G:K,5,0),"No Cruza")</f>
        <v>No Cruza</v>
      </c>
      <c r="AO2324" s="17">
        <f t="shared" ca="1" si="633"/>
        <v>73</v>
      </c>
      <c r="AP2324" s="17">
        <f t="shared" si="634"/>
        <v>28</v>
      </c>
      <c r="AQ2324" s="17">
        <f t="shared" si="635"/>
        <v>2</v>
      </c>
      <c r="AR2324" s="17">
        <f t="shared" si="636"/>
        <v>2019</v>
      </c>
      <c r="AS2324" s="17">
        <f t="shared" ca="1" si="637"/>
        <v>636</v>
      </c>
      <c r="AT2324" s="17" t="str">
        <f t="shared" ca="1" si="638"/>
        <v>Si</v>
      </c>
      <c r="AU2324" s="17">
        <f t="shared" si="639"/>
        <v>1</v>
      </c>
      <c r="AV2324" s="17" t="str">
        <f>+VLOOKUP(B2324,[1]Cruces!S:T,2,0)</f>
        <v>5. Consultoría / Adjudicación</v>
      </c>
    </row>
    <row r="2325" spans="1:48" hidden="1" x14ac:dyDescent="0.25">
      <c r="A2325" s="17" t="s">
        <v>7009</v>
      </c>
      <c r="B2325" s="17" t="s">
        <v>68</v>
      </c>
      <c r="C2325" s="17">
        <v>0</v>
      </c>
      <c r="D2325" s="17">
        <v>0</v>
      </c>
      <c r="E2325" s="17" t="s">
        <v>55</v>
      </c>
      <c r="F2325" s="17" t="s">
        <v>56</v>
      </c>
      <c r="G2325" s="17" t="s">
        <v>7010</v>
      </c>
      <c r="H2325" s="17">
        <v>3855316</v>
      </c>
      <c r="I2325" s="17" t="s">
        <v>71</v>
      </c>
      <c r="J2325" s="17" t="s">
        <v>59</v>
      </c>
      <c r="K2325" s="17" t="s">
        <v>97</v>
      </c>
      <c r="L2325" s="17" t="s">
        <v>255</v>
      </c>
      <c r="M2325" s="17" t="s">
        <v>256</v>
      </c>
      <c r="N2325" s="17" t="s">
        <v>75</v>
      </c>
      <c r="O2325" s="17">
        <v>20200319</v>
      </c>
      <c r="P2325" s="17">
        <v>20200929</v>
      </c>
      <c r="Q2325" s="17">
        <v>1110</v>
      </c>
      <c r="R2325" s="17">
        <v>0</v>
      </c>
      <c r="S2325" s="17"/>
      <c r="T2325" s="17" t="s">
        <v>63</v>
      </c>
      <c r="U2325" s="17"/>
      <c r="V2325" s="17">
        <f t="shared" si="624"/>
        <v>7.5</v>
      </c>
      <c r="W2325" s="17">
        <v>7500</v>
      </c>
      <c r="X2325" s="17" t="s">
        <v>218</v>
      </c>
      <c r="Y2325" s="17" t="s">
        <v>105</v>
      </c>
      <c r="Z2325" s="17">
        <v>20200929</v>
      </c>
      <c r="AA2325" s="17" t="s">
        <v>219</v>
      </c>
      <c r="AB2325" s="17">
        <v>1</v>
      </c>
      <c r="AC2325" s="17" t="str">
        <f>IFERROR(VLOOKUP(A2325,[1]Cruces!AJ:AK,2,0),VLOOKUP(CONCATENATE(X2325,AA2325),[1]Cruces!G:H,2,0))</f>
        <v>Solicitud CREG 030</v>
      </c>
      <c r="AD2325" s="17">
        <f t="shared" si="625"/>
        <v>19</v>
      </c>
      <c r="AE2325" s="17">
        <f t="shared" si="626"/>
        <v>3</v>
      </c>
      <c r="AF2325" s="17">
        <f t="shared" si="627"/>
        <v>2020</v>
      </c>
      <c r="AG2325" s="17" t="str">
        <f>IFERROR(VLOOKUP(MID(A2325,2,4)*1,[1]Cruces!K:L,2,0),"Verificar")</f>
        <v>Atlántico Norte</v>
      </c>
      <c r="AH2325" s="17">
        <f t="shared" ca="1" si="628"/>
        <v>251</v>
      </c>
      <c r="AI2325" s="17" t="str">
        <f>IFERROR(VLOOKUP(U2325,[1]Cruces!$O$1:$P$6,2,0),"Sin Orden")</f>
        <v>Sin Orden</v>
      </c>
      <c r="AJ2325" s="17">
        <f t="shared" si="629"/>
        <v>29</v>
      </c>
      <c r="AK2325" s="17">
        <f t="shared" si="630"/>
        <v>9</v>
      </c>
      <c r="AL2325" s="17">
        <f t="shared" si="631"/>
        <v>2020</v>
      </c>
      <c r="AM2325" s="17">
        <f t="shared" ca="1" si="632"/>
        <v>57</v>
      </c>
      <c r="AN2325" s="18" t="str">
        <f>IFERROR(VLOOKUP(R2325*1,'[1]Ordenes de Servicio'!G:K,5,0),"No Cruza")</f>
        <v>No Cruza</v>
      </c>
      <c r="AO2325" s="17">
        <f t="shared" ca="1" si="633"/>
        <v>57</v>
      </c>
      <c r="AP2325" s="17">
        <f t="shared" si="634"/>
        <v>29</v>
      </c>
      <c r="AQ2325" s="17">
        <f t="shared" si="635"/>
        <v>9</v>
      </c>
      <c r="AR2325" s="17">
        <f t="shared" si="636"/>
        <v>2020</v>
      </c>
      <c r="AS2325" s="17">
        <f t="shared" ca="1" si="637"/>
        <v>57</v>
      </c>
      <c r="AT2325" s="17" t="str">
        <f t="shared" ca="1" si="638"/>
        <v>No</v>
      </c>
      <c r="AU2325" s="17">
        <f t="shared" si="639"/>
        <v>0</v>
      </c>
      <c r="AV2325" s="17" t="str">
        <f>+VLOOKUP(B2325,[1]Cruces!S:T,2,0)</f>
        <v>5. Consultoría / Adjudicación</v>
      </c>
    </row>
    <row r="2326" spans="1:48" hidden="1" x14ac:dyDescent="0.25">
      <c r="A2326" s="17" t="s">
        <v>9234</v>
      </c>
      <c r="B2326" s="17" t="s">
        <v>569</v>
      </c>
      <c r="C2326" s="17">
        <v>0</v>
      </c>
      <c r="D2326" s="17">
        <v>0</v>
      </c>
      <c r="E2326" s="17" t="s">
        <v>55</v>
      </c>
      <c r="F2326" s="17" t="s">
        <v>5366</v>
      </c>
      <c r="G2326" s="17" t="s">
        <v>9235</v>
      </c>
      <c r="H2326" s="17">
        <v>3057458770</v>
      </c>
      <c r="I2326" s="17" t="s">
        <v>71</v>
      </c>
      <c r="J2326" s="17" t="s">
        <v>59</v>
      </c>
      <c r="K2326" s="17" t="s">
        <v>97</v>
      </c>
      <c r="L2326" s="17" t="s">
        <v>5368</v>
      </c>
      <c r="M2326" s="17" t="s">
        <v>5369</v>
      </c>
      <c r="N2326" s="17" t="s">
        <v>572</v>
      </c>
      <c r="O2326" s="17">
        <v>20200826</v>
      </c>
      <c r="P2326" s="17">
        <v>20200826</v>
      </c>
      <c r="Q2326" s="17">
        <v>9510</v>
      </c>
      <c r="R2326" s="17">
        <v>0</v>
      </c>
      <c r="S2326" s="17"/>
      <c r="T2326" s="17" t="s">
        <v>63</v>
      </c>
      <c r="U2326" s="17"/>
      <c r="V2326" s="17">
        <f t="shared" si="624"/>
        <v>3</v>
      </c>
      <c r="W2326" s="17">
        <v>3000</v>
      </c>
      <c r="X2326" s="17" t="s">
        <v>7065</v>
      </c>
      <c r="Y2326" s="17" t="s">
        <v>150</v>
      </c>
      <c r="Z2326" s="17">
        <v>20200902</v>
      </c>
      <c r="AA2326" s="17" t="s">
        <v>1947</v>
      </c>
      <c r="AB2326" s="17">
        <v>1</v>
      </c>
      <c r="AC2326" s="17" t="str">
        <f>IFERROR(VLOOKUP(A2326,[1]Cruces!AJ:AK,2,0),VLOOKUP(CONCATENATE(X2326,AA2326),[1]Cruces!G:H,2,0))</f>
        <v>Solicitud por BT</v>
      </c>
      <c r="AD2326" s="17">
        <f t="shared" si="625"/>
        <v>26</v>
      </c>
      <c r="AE2326" s="17">
        <f t="shared" si="626"/>
        <v>8</v>
      </c>
      <c r="AF2326" s="17">
        <f t="shared" si="627"/>
        <v>2020</v>
      </c>
      <c r="AG2326" s="17" t="str">
        <f>IFERROR(VLOOKUP(MID(A2326,2,4)*1,[1]Cruces!K:L,2,0),"Verificar")</f>
        <v>Atlántico Norte</v>
      </c>
      <c r="AH2326" s="17">
        <f t="shared" ca="1" si="628"/>
        <v>91</v>
      </c>
      <c r="AI2326" s="17" t="str">
        <f>IFERROR(VLOOKUP(U2326,[1]Cruces!$O$1:$P$6,2,0),"Sin Orden")</f>
        <v>Sin Orden</v>
      </c>
      <c r="AJ2326" s="17">
        <f t="shared" si="629"/>
        <v>2</v>
      </c>
      <c r="AK2326" s="17">
        <f t="shared" si="630"/>
        <v>9</v>
      </c>
      <c r="AL2326" s="17">
        <f t="shared" si="631"/>
        <v>2020</v>
      </c>
      <c r="AM2326" s="17">
        <f t="shared" ca="1" si="632"/>
        <v>84</v>
      </c>
      <c r="AN2326" s="18" t="str">
        <f>IFERROR(VLOOKUP(R2326*1,'[1]Ordenes de Servicio'!G:K,5,0),"No Cruza")</f>
        <v>No Cruza</v>
      </c>
      <c r="AO2326" s="17">
        <f t="shared" ca="1" si="633"/>
        <v>84</v>
      </c>
      <c r="AP2326" s="17">
        <f t="shared" si="634"/>
        <v>26</v>
      </c>
      <c r="AQ2326" s="17">
        <f t="shared" si="635"/>
        <v>8</v>
      </c>
      <c r="AR2326" s="17">
        <f t="shared" si="636"/>
        <v>2020</v>
      </c>
      <c r="AS2326" s="17">
        <f t="shared" ca="1" si="637"/>
        <v>91</v>
      </c>
      <c r="AT2326" s="17" t="str">
        <f t="shared" ca="1" si="638"/>
        <v>No</v>
      </c>
      <c r="AU2326" s="17">
        <f t="shared" si="639"/>
        <v>7</v>
      </c>
      <c r="AV2326" s="17" t="str">
        <f>+VLOOKUP(B2326,[1]Cruces!S:T,2,0)</f>
        <v>1. Solicitud</v>
      </c>
    </row>
    <row r="2327" spans="1:48" hidden="1" x14ac:dyDescent="0.25">
      <c r="A2327" s="17" t="s">
        <v>4290</v>
      </c>
      <c r="B2327" s="17" t="s">
        <v>54</v>
      </c>
      <c r="C2327" s="17">
        <v>0</v>
      </c>
      <c r="D2327" s="17">
        <v>0</v>
      </c>
      <c r="E2327" s="17" t="s">
        <v>55</v>
      </c>
      <c r="F2327" s="17" t="s">
        <v>126</v>
      </c>
      <c r="G2327" s="17" t="s">
        <v>4291</v>
      </c>
      <c r="H2327" s="17">
        <v>0</v>
      </c>
      <c r="I2327" s="17" t="s">
        <v>83</v>
      </c>
      <c r="J2327" s="17" t="s">
        <v>59</v>
      </c>
      <c r="K2327" s="17" t="s">
        <v>329</v>
      </c>
      <c r="L2327" s="17" t="s">
        <v>129</v>
      </c>
      <c r="M2327" s="17" t="s">
        <v>130</v>
      </c>
      <c r="N2327" s="17" t="s">
        <v>62</v>
      </c>
      <c r="O2327" s="17">
        <v>20201112</v>
      </c>
      <c r="P2327" s="17">
        <v>20201121</v>
      </c>
      <c r="Q2327" s="17">
        <v>9331</v>
      </c>
      <c r="R2327" s="17">
        <v>28286771</v>
      </c>
      <c r="S2327" s="17" t="s">
        <v>100</v>
      </c>
      <c r="T2327" s="17" t="s">
        <v>63</v>
      </c>
      <c r="U2327" s="17" t="s">
        <v>91</v>
      </c>
      <c r="V2327" s="17">
        <f t="shared" si="624"/>
        <v>25</v>
      </c>
      <c r="W2327" s="17">
        <v>25000</v>
      </c>
      <c r="X2327" s="17" t="s">
        <v>64</v>
      </c>
      <c r="Y2327" s="17" t="s">
        <v>65</v>
      </c>
      <c r="Z2327" s="17">
        <v>20201121</v>
      </c>
      <c r="AA2327" s="17" t="s">
        <v>78</v>
      </c>
      <c r="AB2327" s="17">
        <v>1</v>
      </c>
      <c r="AC2327" s="17" t="str">
        <f>IFERROR(VLOOKUP(A2327,[1]Cruces!AJ:AK,2,0),VLOOKUP(CONCATENATE(X2327,AA2327),[1]Cruces!G:H,2,0))</f>
        <v>Solicitud de Obra</v>
      </c>
      <c r="AD2327" s="17">
        <f t="shared" ref="AD2327:AD2385" si="640">MID(O2327,7,2)*1</f>
        <v>12</v>
      </c>
      <c r="AE2327" s="17">
        <f t="shared" ref="AE2327:AE2385" si="641">MID(O2327,5,2)*1</f>
        <v>11</v>
      </c>
      <c r="AF2327" s="17">
        <f t="shared" ref="AF2327:AF2385" si="642">MID(O2327,1,4)*1</f>
        <v>2020</v>
      </c>
      <c r="AG2327" s="17" t="str">
        <f>IFERROR(VLOOKUP(MID(A2327,2,4)*1,[1]Cruces!K:L,2,0),"Verificar")</f>
        <v>Guajira</v>
      </c>
      <c r="AH2327" s="17">
        <f t="shared" ref="AH2327:AH2385" ca="1" si="643">TODAY()-DATE(AF2327,AE2327,AD2327)</f>
        <v>13</v>
      </c>
      <c r="AI2327" s="17" t="str">
        <f>IFERROR(VLOOKUP(U2327,[1]Cruces!$O$1:$P$6,2,0),"Sin Orden")</f>
        <v>Resuelta</v>
      </c>
      <c r="AJ2327" s="17">
        <f t="shared" ref="AJ2327:AJ2385" si="644">MID(Z2327,7,2)*1</f>
        <v>21</v>
      </c>
      <c r="AK2327" s="17">
        <f t="shared" ref="AK2327:AK2385" si="645">MID(Z2327,5,2)*1</f>
        <v>11</v>
      </c>
      <c r="AL2327" s="17">
        <f t="shared" ref="AL2327:AL2385" si="646">MID(Z2327,1,4)*1</f>
        <v>2020</v>
      </c>
      <c r="AM2327" s="17">
        <f t="shared" ref="AM2327:AM2385" ca="1" si="647">+TODAY()-DATE(AL2327,AK2327,AJ2327)</f>
        <v>4</v>
      </c>
      <c r="AN2327" s="18" t="str">
        <f>IFERROR(VLOOKUP(R2327*1,'[1]Ordenes de Servicio'!G:K,5,0),"No Cruza")</f>
        <v>No Cruza</v>
      </c>
      <c r="AO2327" s="17">
        <f t="shared" ref="AO2327:AO2385" ca="1" si="648">+IF(AI2327="Resuelta",DATE(AL2327,AK2327,AJ2327)-DATE(AF2327,AE2327,AD2327),TODAY()-DATE(AL2327,AK2327,AJ2327))</f>
        <v>9</v>
      </c>
      <c r="AP2327" s="17">
        <f t="shared" ref="AP2327:AP2385" si="649">MID(P2327,7,2)*1</f>
        <v>21</v>
      </c>
      <c r="AQ2327" s="17">
        <f t="shared" ref="AQ2327:AQ2385" si="650">MID(P2327,5,2)*1</f>
        <v>11</v>
      </c>
      <c r="AR2327" s="17">
        <f t="shared" ref="AR2327:AR2385" si="651">MID(P2327,1,4)*1</f>
        <v>2020</v>
      </c>
      <c r="AS2327" s="17">
        <f t="shared" ref="AS2327:AS2385" ca="1" si="652">+TODAY()-DATE(AR2327,AQ2327,AP2327)</f>
        <v>4</v>
      </c>
      <c r="AT2327" s="17" t="str">
        <f t="shared" ca="1" si="638"/>
        <v>No</v>
      </c>
      <c r="AU2327" s="17">
        <f t="shared" ref="AU2327:AU2385" si="653">IF(DATE(AL2327,AK2327,AJ2327)-DATE(AR2327,AQ2327,AP2327)&lt;0,DATE(AR2327,AQ2327,AP2327)-DATE(AL2327,AK2327,AJ2327),DATE(AL2327,AK2327,AJ2327)-DATE(AR2327,AQ2327,AP2327))</f>
        <v>0</v>
      </c>
      <c r="AV2327" s="17" t="str">
        <f>+VLOOKUP(B2327,[1]Cruces!S:T,2,0)</f>
        <v>4. Presupuesto de Obra</v>
      </c>
    </row>
    <row r="2328" spans="1:48" x14ac:dyDescent="0.25">
      <c r="A2328" s="17" t="s">
        <v>4292</v>
      </c>
      <c r="B2328" s="17" t="s">
        <v>80</v>
      </c>
      <c r="C2328" s="17">
        <v>0</v>
      </c>
      <c r="D2328" s="17">
        <v>0</v>
      </c>
      <c r="E2328" s="17" t="s">
        <v>55</v>
      </c>
      <c r="F2328" s="17" t="s">
        <v>107</v>
      </c>
      <c r="G2328" s="17" t="s">
        <v>4293</v>
      </c>
      <c r="H2328" s="17">
        <v>0</v>
      </c>
      <c r="I2328" s="17" t="s">
        <v>71</v>
      </c>
      <c r="J2328" s="17" t="s">
        <v>59</v>
      </c>
      <c r="K2328" s="17" t="s">
        <v>97</v>
      </c>
      <c r="L2328" s="17" t="s">
        <v>4294</v>
      </c>
      <c r="M2328" s="17" t="s">
        <v>55</v>
      </c>
      <c r="N2328" s="17" t="s">
        <v>87</v>
      </c>
      <c r="O2328" s="17">
        <v>20120503</v>
      </c>
      <c r="P2328" s="17">
        <v>20130110</v>
      </c>
      <c r="Q2328" s="17">
        <v>1180</v>
      </c>
      <c r="R2328" s="17">
        <v>18009675</v>
      </c>
      <c r="S2328" s="17" t="s">
        <v>100</v>
      </c>
      <c r="T2328" s="17" t="s">
        <v>63</v>
      </c>
      <c r="U2328" s="17" t="s">
        <v>91</v>
      </c>
      <c r="V2328" s="17">
        <f t="shared" ref="V2328:V2386" si="654">+W2328/1000</f>
        <v>700</v>
      </c>
      <c r="W2328" s="17">
        <v>700000</v>
      </c>
      <c r="X2328" s="17" t="s">
        <v>64</v>
      </c>
      <c r="Y2328" s="17" t="s">
        <v>80</v>
      </c>
      <c r="Z2328" s="17">
        <v>20130110</v>
      </c>
      <c r="AA2328" s="17" t="s">
        <v>124</v>
      </c>
      <c r="AB2328" s="17">
        <v>1</v>
      </c>
      <c r="AC2328" s="17" t="str">
        <f>IFERROR(VLOOKUP(A2328,[1]Cruces!AJ:AK,2,0),VLOOKUP(CONCATENATE(X2328,AA2328),[1]Cruces!G:H,2,0))</f>
        <v>Solicitud de Obra</v>
      </c>
      <c r="AD2328" s="17">
        <f t="shared" si="640"/>
        <v>3</v>
      </c>
      <c r="AE2328" s="17">
        <f t="shared" si="641"/>
        <v>5</v>
      </c>
      <c r="AF2328" s="17">
        <f t="shared" si="642"/>
        <v>2012</v>
      </c>
      <c r="AG2328" s="17" t="str">
        <f>IFERROR(VLOOKUP(MID(A2328,2,4)*1,[1]Cruces!K:L,2,0),"Verificar")</f>
        <v>Atlántico Norte</v>
      </c>
      <c r="AH2328" s="17">
        <f t="shared" ca="1" si="643"/>
        <v>3128</v>
      </c>
      <c r="AI2328" s="17" t="str">
        <f>IFERROR(VLOOKUP(U2328,[1]Cruces!$O$1:$P$6,2,0),"Sin Orden")</f>
        <v>Resuelta</v>
      </c>
      <c r="AJ2328" s="17">
        <f t="shared" si="644"/>
        <v>10</v>
      </c>
      <c r="AK2328" s="17">
        <f t="shared" si="645"/>
        <v>1</v>
      </c>
      <c r="AL2328" s="17">
        <f t="shared" si="646"/>
        <v>2013</v>
      </c>
      <c r="AM2328" s="17">
        <f t="shared" ca="1" si="647"/>
        <v>2876</v>
      </c>
      <c r="AN2328" s="18" t="str">
        <f>IFERROR(VLOOKUP(R2328*1,'[1]Ordenes de Servicio'!G:K,5,0),"No Cruza")</f>
        <v>No Cruza</v>
      </c>
      <c r="AO2328" s="17">
        <f t="shared" ca="1" si="648"/>
        <v>252</v>
      </c>
      <c r="AP2328" s="17">
        <f t="shared" si="649"/>
        <v>10</v>
      </c>
      <c r="AQ2328" s="17">
        <f t="shared" si="650"/>
        <v>1</v>
      </c>
      <c r="AR2328" s="17">
        <f t="shared" si="651"/>
        <v>2013</v>
      </c>
      <c r="AS2328" s="17">
        <f t="shared" ca="1" si="652"/>
        <v>2876</v>
      </c>
      <c r="AT2328" s="17" t="str">
        <f t="shared" ref="AT2328:AT2386" ca="1" si="655">IF(AS2328&gt;359,"Si","No")</f>
        <v>Si</v>
      </c>
      <c r="AU2328" s="17">
        <f t="shared" si="653"/>
        <v>0</v>
      </c>
      <c r="AV2328" s="17" t="str">
        <f>+VLOOKUP(B2328,[1]Cruces!S:T,2,0)</f>
        <v>8. Puesta en Servicio</v>
      </c>
    </row>
    <row r="2329" spans="1:48" hidden="1" x14ac:dyDescent="0.25">
      <c r="A2329" s="17" t="s">
        <v>9236</v>
      </c>
      <c r="B2329" s="17" t="s">
        <v>6595</v>
      </c>
      <c r="C2329" s="17">
        <v>0</v>
      </c>
      <c r="D2329" s="17">
        <v>0</v>
      </c>
      <c r="E2329" s="17" t="s">
        <v>55</v>
      </c>
      <c r="F2329" s="17" t="s">
        <v>3386</v>
      </c>
      <c r="G2329" s="17" t="s">
        <v>9237</v>
      </c>
      <c r="H2329" s="17">
        <v>3116989410</v>
      </c>
      <c r="I2329" s="17" t="s">
        <v>71</v>
      </c>
      <c r="J2329" s="17" t="s">
        <v>59</v>
      </c>
      <c r="K2329" s="17" t="s">
        <v>97</v>
      </c>
      <c r="L2329" s="17" t="s">
        <v>7208</v>
      </c>
      <c r="M2329" s="17" t="s">
        <v>7209</v>
      </c>
      <c r="N2329" s="17" t="s">
        <v>6600</v>
      </c>
      <c r="O2329" s="17">
        <v>20200820</v>
      </c>
      <c r="P2329" s="17">
        <v>20200928</v>
      </c>
      <c r="Q2329" s="17">
        <v>1170</v>
      </c>
      <c r="R2329" s="17">
        <v>28210702</v>
      </c>
      <c r="S2329" s="17" t="s">
        <v>6601</v>
      </c>
      <c r="T2329" s="17" t="s">
        <v>63</v>
      </c>
      <c r="U2329" s="17" t="s">
        <v>88</v>
      </c>
      <c r="V2329" s="17">
        <f t="shared" si="654"/>
        <v>3</v>
      </c>
      <c r="W2329" s="17">
        <v>3000</v>
      </c>
      <c r="X2329" s="17" t="s">
        <v>7065</v>
      </c>
      <c r="Y2329" s="17" t="s">
        <v>6595</v>
      </c>
      <c r="Z2329" s="17">
        <v>20200928</v>
      </c>
      <c r="AA2329" s="17" t="s">
        <v>1947</v>
      </c>
      <c r="AB2329" s="17">
        <v>1</v>
      </c>
      <c r="AC2329" s="17" t="str">
        <f>IFERROR(VLOOKUP(A2329,[1]Cruces!AJ:AK,2,0),VLOOKUP(CONCATENATE(X2329,AA2329),[1]Cruces!G:H,2,0))</f>
        <v>Solicitud por BT</v>
      </c>
      <c r="AD2329" s="17">
        <f t="shared" si="640"/>
        <v>20</v>
      </c>
      <c r="AE2329" s="17">
        <f t="shared" si="641"/>
        <v>8</v>
      </c>
      <c r="AF2329" s="17">
        <f t="shared" si="642"/>
        <v>2020</v>
      </c>
      <c r="AG2329" s="17" t="str">
        <f>IFERROR(VLOOKUP(MID(A2329,2,4)*1,[1]Cruces!K:L,2,0),"Verificar")</f>
        <v>Atlántico Norte</v>
      </c>
      <c r="AH2329" s="17">
        <f t="shared" ca="1" si="643"/>
        <v>97</v>
      </c>
      <c r="AI2329" s="17" t="str">
        <f>IFERROR(VLOOKUP(U2329,[1]Cruces!$O$1:$P$6,2,0),"Sin Orden")</f>
        <v>Resuelta</v>
      </c>
      <c r="AJ2329" s="17">
        <f t="shared" si="644"/>
        <v>28</v>
      </c>
      <c r="AK2329" s="17">
        <f t="shared" si="645"/>
        <v>9</v>
      </c>
      <c r="AL2329" s="17">
        <f t="shared" si="646"/>
        <v>2020</v>
      </c>
      <c r="AM2329" s="17">
        <f t="shared" ca="1" si="647"/>
        <v>58</v>
      </c>
      <c r="AN2329" s="18" t="str">
        <f>IFERROR(VLOOKUP(R2329*1,'[1]Ordenes de Servicio'!G:K,5,0),"No Cruza")</f>
        <v>No Cruza</v>
      </c>
      <c r="AO2329" s="17">
        <f t="shared" ca="1" si="648"/>
        <v>39</v>
      </c>
      <c r="AP2329" s="17">
        <f t="shared" si="649"/>
        <v>28</v>
      </c>
      <c r="AQ2329" s="17">
        <f t="shared" si="650"/>
        <v>9</v>
      </c>
      <c r="AR2329" s="17">
        <f t="shared" si="651"/>
        <v>2020</v>
      </c>
      <c r="AS2329" s="17">
        <f t="shared" ca="1" si="652"/>
        <v>58</v>
      </c>
      <c r="AT2329" s="17" t="str">
        <f t="shared" ca="1" si="655"/>
        <v>No</v>
      </c>
      <c r="AU2329" s="17">
        <f t="shared" si="653"/>
        <v>0</v>
      </c>
      <c r="AV2329" s="17" t="str">
        <f>+VLOOKUP(B2329,[1]Cruces!S:T,2,0)</f>
        <v>7. Ejecución en Campo OS BT</v>
      </c>
    </row>
    <row r="2330" spans="1:48" hidden="1" x14ac:dyDescent="0.25">
      <c r="A2330" s="17" t="s">
        <v>4295</v>
      </c>
      <c r="B2330" s="17" t="s">
        <v>68</v>
      </c>
      <c r="C2330" s="17">
        <v>2960076</v>
      </c>
      <c r="D2330" s="17">
        <v>0</v>
      </c>
      <c r="E2330" s="17" t="s">
        <v>55</v>
      </c>
      <c r="F2330" s="17" t="s">
        <v>107</v>
      </c>
      <c r="G2330" s="17" t="s">
        <v>1502</v>
      </c>
      <c r="H2330" s="17">
        <v>0</v>
      </c>
      <c r="I2330" s="17" t="s">
        <v>182</v>
      </c>
      <c r="J2330" s="17" t="s">
        <v>59</v>
      </c>
      <c r="K2330" s="17" t="s">
        <v>1503</v>
      </c>
      <c r="L2330" s="17" t="s">
        <v>117</v>
      </c>
      <c r="M2330" s="17" t="s">
        <v>118</v>
      </c>
      <c r="N2330" s="17" t="s">
        <v>75</v>
      </c>
      <c r="O2330" s="17">
        <v>20200428</v>
      </c>
      <c r="P2330" s="17">
        <v>20200616</v>
      </c>
      <c r="Q2330" s="17">
        <v>1110</v>
      </c>
      <c r="R2330" s="17">
        <v>27386889</v>
      </c>
      <c r="S2330" s="17" t="s">
        <v>100</v>
      </c>
      <c r="T2330" s="17" t="s">
        <v>63</v>
      </c>
      <c r="U2330" s="17" t="s">
        <v>91</v>
      </c>
      <c r="V2330" s="17">
        <f t="shared" si="654"/>
        <v>112.5</v>
      </c>
      <c r="W2330" s="17">
        <v>112500</v>
      </c>
      <c r="X2330" s="17" t="s">
        <v>89</v>
      </c>
      <c r="Y2330" s="17" t="s">
        <v>136</v>
      </c>
      <c r="Z2330" s="17">
        <v>20200617</v>
      </c>
      <c r="AA2330" s="17" t="s">
        <v>78</v>
      </c>
      <c r="AB2330" s="17">
        <v>1</v>
      </c>
      <c r="AC2330" s="17" t="str">
        <f>IFERROR(VLOOKUP(A2330,[1]Cruces!AJ:AK,2,0),VLOOKUP(CONCATENATE(X2330,AA2330),[1]Cruces!G:H,2,0))</f>
        <v>Solicitud de Obra</v>
      </c>
      <c r="AD2330" s="17">
        <f t="shared" si="640"/>
        <v>28</v>
      </c>
      <c r="AE2330" s="17">
        <f t="shared" si="641"/>
        <v>4</v>
      </c>
      <c r="AF2330" s="17">
        <f t="shared" si="642"/>
        <v>2020</v>
      </c>
      <c r="AG2330" s="17" t="str">
        <f>IFERROR(VLOOKUP(MID(A2330,2,4)*1,[1]Cruces!K:L,2,0),"Verificar")</f>
        <v>Atlántico Norte</v>
      </c>
      <c r="AH2330" s="17">
        <f t="shared" ca="1" si="643"/>
        <v>211</v>
      </c>
      <c r="AI2330" s="17" t="str">
        <f>IFERROR(VLOOKUP(U2330,[1]Cruces!$O$1:$P$6,2,0),"Sin Orden")</f>
        <v>Resuelta</v>
      </c>
      <c r="AJ2330" s="17">
        <f t="shared" si="644"/>
        <v>17</v>
      </c>
      <c r="AK2330" s="17">
        <f t="shared" si="645"/>
        <v>6</v>
      </c>
      <c r="AL2330" s="17">
        <f t="shared" si="646"/>
        <v>2020</v>
      </c>
      <c r="AM2330" s="17">
        <f t="shared" ca="1" si="647"/>
        <v>161</v>
      </c>
      <c r="AN2330" s="18" t="str">
        <f>IFERROR(VLOOKUP(R2330*1,'[1]Ordenes de Servicio'!G:K,5,0),"No Cruza")</f>
        <v>No Cruza</v>
      </c>
      <c r="AO2330" s="17">
        <f t="shared" ca="1" si="648"/>
        <v>50</v>
      </c>
      <c r="AP2330" s="17">
        <f t="shared" si="649"/>
        <v>16</v>
      </c>
      <c r="AQ2330" s="17">
        <f t="shared" si="650"/>
        <v>6</v>
      </c>
      <c r="AR2330" s="17">
        <f t="shared" si="651"/>
        <v>2020</v>
      </c>
      <c r="AS2330" s="17">
        <f t="shared" ca="1" si="652"/>
        <v>162</v>
      </c>
      <c r="AT2330" s="17" t="str">
        <f t="shared" ca="1" si="655"/>
        <v>No</v>
      </c>
      <c r="AU2330" s="17">
        <f t="shared" si="653"/>
        <v>1</v>
      </c>
      <c r="AV2330" s="17" t="str">
        <f>+VLOOKUP(B2330,[1]Cruces!S:T,2,0)</f>
        <v>5. Consultoría / Adjudicación</v>
      </c>
    </row>
    <row r="2331" spans="1:48" hidden="1" x14ac:dyDescent="0.25">
      <c r="A2331" s="17" t="s">
        <v>7011</v>
      </c>
      <c r="B2331" s="17" t="s">
        <v>296</v>
      </c>
      <c r="C2331" s="17">
        <v>0</v>
      </c>
      <c r="D2331" s="17">
        <v>0</v>
      </c>
      <c r="E2331" s="17" t="s">
        <v>55</v>
      </c>
      <c r="F2331" s="17" t="s">
        <v>56</v>
      </c>
      <c r="G2331" s="17" t="s">
        <v>7012</v>
      </c>
      <c r="H2331" s="17">
        <v>3614049</v>
      </c>
      <c r="I2331" s="17" t="s">
        <v>182</v>
      </c>
      <c r="J2331" s="17" t="s">
        <v>59</v>
      </c>
      <c r="K2331" s="17" t="s">
        <v>7013</v>
      </c>
      <c r="L2331" s="17" t="s">
        <v>255</v>
      </c>
      <c r="M2331" s="17" t="s">
        <v>256</v>
      </c>
      <c r="N2331" s="17" t="s">
        <v>301</v>
      </c>
      <c r="O2331" s="17">
        <v>20190905</v>
      </c>
      <c r="P2331" s="17">
        <v>20190912</v>
      </c>
      <c r="Q2331" s="17">
        <v>1180</v>
      </c>
      <c r="R2331" s="17">
        <v>0</v>
      </c>
      <c r="S2331" s="17"/>
      <c r="T2331" s="17" t="s">
        <v>63</v>
      </c>
      <c r="U2331" s="17"/>
      <c r="V2331" s="17">
        <f t="shared" si="654"/>
        <v>36</v>
      </c>
      <c r="W2331" s="17">
        <v>36000</v>
      </c>
      <c r="X2331" s="17" t="s">
        <v>218</v>
      </c>
      <c r="Y2331" s="17" t="s">
        <v>296</v>
      </c>
      <c r="Z2331" s="17">
        <v>20190912</v>
      </c>
      <c r="AA2331" s="17" t="s">
        <v>219</v>
      </c>
      <c r="AB2331" s="17">
        <v>1</v>
      </c>
      <c r="AC2331" s="17" t="str">
        <f>IFERROR(VLOOKUP(A2331,[1]Cruces!AJ:AK,2,0),VLOOKUP(CONCATENATE(X2331,AA2331),[1]Cruces!G:H,2,0))</f>
        <v>Solicitud CREG 030</v>
      </c>
      <c r="AD2331" s="17">
        <f t="shared" si="640"/>
        <v>5</v>
      </c>
      <c r="AE2331" s="17">
        <f t="shared" si="641"/>
        <v>9</v>
      </c>
      <c r="AF2331" s="17">
        <f t="shared" si="642"/>
        <v>2019</v>
      </c>
      <c r="AG2331" s="17" t="str">
        <f>IFERROR(VLOOKUP(MID(A2331,2,4)*1,[1]Cruces!K:L,2,0),"Verificar")</f>
        <v>Atlántico Norte</v>
      </c>
      <c r="AH2331" s="17">
        <f t="shared" ca="1" si="643"/>
        <v>447</v>
      </c>
      <c r="AI2331" s="17" t="str">
        <f>IFERROR(VLOOKUP(U2331,[1]Cruces!$O$1:$P$6,2,0),"Sin Orden")</f>
        <v>Sin Orden</v>
      </c>
      <c r="AJ2331" s="17">
        <f t="shared" si="644"/>
        <v>12</v>
      </c>
      <c r="AK2331" s="17">
        <f t="shared" si="645"/>
        <v>9</v>
      </c>
      <c r="AL2331" s="17">
        <f t="shared" si="646"/>
        <v>2019</v>
      </c>
      <c r="AM2331" s="17">
        <f t="shared" ca="1" si="647"/>
        <v>440</v>
      </c>
      <c r="AN2331" s="18" t="str">
        <f>IFERROR(VLOOKUP(R2331*1,'[1]Ordenes de Servicio'!G:K,5,0),"No Cruza")</f>
        <v>No Cruza</v>
      </c>
      <c r="AO2331" s="17">
        <f t="shared" ca="1" si="648"/>
        <v>440</v>
      </c>
      <c r="AP2331" s="17">
        <f t="shared" si="649"/>
        <v>12</v>
      </c>
      <c r="AQ2331" s="17">
        <f t="shared" si="650"/>
        <v>9</v>
      </c>
      <c r="AR2331" s="17">
        <f t="shared" si="651"/>
        <v>2019</v>
      </c>
      <c r="AS2331" s="17">
        <f t="shared" ca="1" si="652"/>
        <v>440</v>
      </c>
      <c r="AT2331" s="17" t="str">
        <f t="shared" ca="1" si="655"/>
        <v>Si</v>
      </c>
      <c r="AU2331" s="17">
        <f t="shared" si="653"/>
        <v>0</v>
      </c>
      <c r="AV2331" s="17" t="str">
        <f>+VLOOKUP(B2331,[1]Cruces!S:T,2,0)</f>
        <v>3. Evaluación Técnico Ecónomica</v>
      </c>
    </row>
    <row r="2332" spans="1:48" hidden="1" x14ac:dyDescent="0.25">
      <c r="A2332" s="17" t="s">
        <v>9238</v>
      </c>
      <c r="B2332" s="17" t="s">
        <v>569</v>
      </c>
      <c r="C2332" s="17">
        <v>0</v>
      </c>
      <c r="D2332" s="17">
        <v>0</v>
      </c>
      <c r="E2332" s="17" t="s">
        <v>55</v>
      </c>
      <c r="F2332" s="17" t="s">
        <v>5366</v>
      </c>
      <c r="G2332" s="17" t="s">
        <v>9239</v>
      </c>
      <c r="H2332" s="17">
        <v>3016424846</v>
      </c>
      <c r="I2332" s="17" t="s">
        <v>71</v>
      </c>
      <c r="J2332" s="17" t="s">
        <v>59</v>
      </c>
      <c r="K2332" s="17" t="s">
        <v>9240</v>
      </c>
      <c r="L2332" s="17" t="s">
        <v>5368</v>
      </c>
      <c r="M2332" s="17" t="s">
        <v>5369</v>
      </c>
      <c r="N2332" s="17" t="s">
        <v>572</v>
      </c>
      <c r="O2332" s="17">
        <v>20200805</v>
      </c>
      <c r="P2332" s="17">
        <v>20200805</v>
      </c>
      <c r="Q2332" s="17">
        <v>9510</v>
      </c>
      <c r="R2332" s="17">
        <v>0</v>
      </c>
      <c r="S2332" s="17"/>
      <c r="T2332" s="17" t="s">
        <v>63</v>
      </c>
      <c r="U2332" s="17"/>
      <c r="V2332" s="17">
        <f t="shared" si="654"/>
        <v>3</v>
      </c>
      <c r="W2332" s="17">
        <v>3000</v>
      </c>
      <c r="X2332" s="17" t="s">
        <v>7065</v>
      </c>
      <c r="Y2332" s="17" t="s">
        <v>150</v>
      </c>
      <c r="Z2332" s="17">
        <v>20200820</v>
      </c>
      <c r="AA2332" s="17" t="s">
        <v>1947</v>
      </c>
      <c r="AB2332" s="17">
        <v>1</v>
      </c>
      <c r="AC2332" s="17" t="str">
        <f>IFERROR(VLOOKUP(A2332,[1]Cruces!AJ:AK,2,0),VLOOKUP(CONCATENATE(X2332,AA2332),[1]Cruces!G:H,2,0))</f>
        <v>Solicitud por BT</v>
      </c>
      <c r="AD2332" s="17">
        <f t="shared" si="640"/>
        <v>5</v>
      </c>
      <c r="AE2332" s="17">
        <f t="shared" si="641"/>
        <v>8</v>
      </c>
      <c r="AF2332" s="17">
        <f t="shared" si="642"/>
        <v>2020</v>
      </c>
      <c r="AG2332" s="17" t="str">
        <f>IFERROR(VLOOKUP(MID(A2332,2,4)*1,[1]Cruces!K:L,2,0),"Verificar")</f>
        <v>Atlántico Norte</v>
      </c>
      <c r="AH2332" s="17">
        <f t="shared" ca="1" si="643"/>
        <v>112</v>
      </c>
      <c r="AI2332" s="17" t="str">
        <f>IFERROR(VLOOKUP(U2332,[1]Cruces!$O$1:$P$6,2,0),"Sin Orden")</f>
        <v>Sin Orden</v>
      </c>
      <c r="AJ2332" s="17">
        <f t="shared" si="644"/>
        <v>20</v>
      </c>
      <c r="AK2332" s="17">
        <f t="shared" si="645"/>
        <v>8</v>
      </c>
      <c r="AL2332" s="17">
        <f t="shared" si="646"/>
        <v>2020</v>
      </c>
      <c r="AM2332" s="17">
        <f t="shared" ca="1" si="647"/>
        <v>97</v>
      </c>
      <c r="AN2332" s="18" t="str">
        <f>IFERROR(VLOOKUP(R2332*1,'[1]Ordenes de Servicio'!G:K,5,0),"No Cruza")</f>
        <v>No Cruza</v>
      </c>
      <c r="AO2332" s="17">
        <f t="shared" ca="1" si="648"/>
        <v>97</v>
      </c>
      <c r="AP2332" s="17">
        <f t="shared" si="649"/>
        <v>5</v>
      </c>
      <c r="AQ2332" s="17">
        <f t="shared" si="650"/>
        <v>8</v>
      </c>
      <c r="AR2332" s="17">
        <f t="shared" si="651"/>
        <v>2020</v>
      </c>
      <c r="AS2332" s="17">
        <f t="shared" ca="1" si="652"/>
        <v>112</v>
      </c>
      <c r="AT2332" s="17" t="str">
        <f t="shared" ca="1" si="655"/>
        <v>No</v>
      </c>
      <c r="AU2332" s="17">
        <f t="shared" si="653"/>
        <v>15</v>
      </c>
      <c r="AV2332" s="17" t="str">
        <f>+VLOOKUP(B2332,[1]Cruces!S:T,2,0)</f>
        <v>1. Solicitud</v>
      </c>
    </row>
    <row r="2333" spans="1:48" x14ac:dyDescent="0.25">
      <c r="A2333" s="17" t="s">
        <v>4296</v>
      </c>
      <c r="B2333" s="17" t="s">
        <v>80</v>
      </c>
      <c r="C2333" s="17">
        <v>3915814</v>
      </c>
      <c r="D2333" s="17">
        <v>0</v>
      </c>
      <c r="E2333" s="17" t="s">
        <v>55</v>
      </c>
      <c r="F2333" s="17" t="s">
        <v>81</v>
      </c>
      <c r="G2333" s="17" t="s">
        <v>4297</v>
      </c>
      <c r="H2333" s="17">
        <v>3174291110</v>
      </c>
      <c r="I2333" s="17" t="s">
        <v>182</v>
      </c>
      <c r="J2333" s="17" t="s">
        <v>59</v>
      </c>
      <c r="K2333" s="17" t="s">
        <v>4298</v>
      </c>
      <c r="L2333" s="17" t="s">
        <v>85</v>
      </c>
      <c r="M2333" s="17" t="s">
        <v>86</v>
      </c>
      <c r="N2333" s="17" t="s">
        <v>87</v>
      </c>
      <c r="O2333" s="17">
        <v>20200831</v>
      </c>
      <c r="P2333" s="17">
        <v>20201109</v>
      </c>
      <c r="Q2333" s="17">
        <v>3410</v>
      </c>
      <c r="R2333" s="17">
        <v>28230807</v>
      </c>
      <c r="S2333" s="17" t="s">
        <v>76</v>
      </c>
      <c r="T2333" s="17" t="s">
        <v>63</v>
      </c>
      <c r="U2333" s="17" t="s">
        <v>88</v>
      </c>
      <c r="V2333" s="17">
        <f t="shared" si="654"/>
        <v>75</v>
      </c>
      <c r="W2333" s="17">
        <v>75000</v>
      </c>
      <c r="X2333" s="17" t="s">
        <v>89</v>
      </c>
      <c r="Y2333" s="17" t="s">
        <v>4299</v>
      </c>
      <c r="Z2333" s="17">
        <v>20201109</v>
      </c>
      <c r="AA2333" s="17" t="s">
        <v>78</v>
      </c>
      <c r="AB2333" s="17">
        <v>1</v>
      </c>
      <c r="AC2333" s="17" t="str">
        <f>IFERROR(VLOOKUP(A2333,[1]Cruces!AJ:AK,2,0),VLOOKUP(CONCATENATE(X2333,AA2333),[1]Cruces!G:H,2,0))</f>
        <v>Solicitud de Obra</v>
      </c>
      <c r="AD2333" s="17">
        <f t="shared" si="640"/>
        <v>31</v>
      </c>
      <c r="AE2333" s="17">
        <f t="shared" si="641"/>
        <v>8</v>
      </c>
      <c r="AF2333" s="17">
        <f t="shared" si="642"/>
        <v>2020</v>
      </c>
      <c r="AG2333" s="17" t="str">
        <f>IFERROR(VLOOKUP(MID(A2333,2,4)*1,[1]Cruces!K:L,2,0),"Verificar")</f>
        <v>Magdalena</v>
      </c>
      <c r="AH2333" s="17">
        <f t="shared" ca="1" si="643"/>
        <v>86</v>
      </c>
      <c r="AI2333" s="17" t="str">
        <f>IFERROR(VLOOKUP(U2333,[1]Cruces!$O$1:$P$6,2,0),"Sin Orden")</f>
        <v>Resuelta</v>
      </c>
      <c r="AJ2333" s="17">
        <f t="shared" si="644"/>
        <v>9</v>
      </c>
      <c r="AK2333" s="17">
        <f t="shared" si="645"/>
        <v>11</v>
      </c>
      <c r="AL2333" s="17">
        <f t="shared" si="646"/>
        <v>2020</v>
      </c>
      <c r="AM2333" s="17">
        <f t="shared" ca="1" si="647"/>
        <v>16</v>
      </c>
      <c r="AN2333" s="18">
        <f>IFERROR(VLOOKUP(R2333*1,'[1]Ordenes de Servicio'!G:K,5,0),"No Cruza")</f>
        <v>44117</v>
      </c>
      <c r="AO2333" s="17">
        <f t="shared" ca="1" si="648"/>
        <v>70</v>
      </c>
      <c r="AP2333" s="17">
        <f t="shared" si="649"/>
        <v>9</v>
      </c>
      <c r="AQ2333" s="17">
        <f t="shared" si="650"/>
        <v>11</v>
      </c>
      <c r="AR2333" s="17">
        <f t="shared" si="651"/>
        <v>2020</v>
      </c>
      <c r="AS2333" s="17">
        <f t="shared" ca="1" si="652"/>
        <v>16</v>
      </c>
      <c r="AT2333" s="17" t="str">
        <f t="shared" ca="1" si="655"/>
        <v>No</v>
      </c>
      <c r="AU2333" s="17">
        <f t="shared" si="653"/>
        <v>0</v>
      </c>
      <c r="AV2333" s="17" t="str">
        <f>+VLOOKUP(B2333,[1]Cruces!S:T,2,0)</f>
        <v>8. Puesta en Servicio</v>
      </c>
    </row>
    <row r="2334" spans="1:48" x14ac:dyDescent="0.25">
      <c r="A2334" s="17" t="s">
        <v>4300</v>
      </c>
      <c r="B2334" s="17" t="s">
        <v>80</v>
      </c>
      <c r="C2334" s="17">
        <v>0</v>
      </c>
      <c r="D2334" s="17">
        <v>0</v>
      </c>
      <c r="E2334" s="17" t="s">
        <v>55</v>
      </c>
      <c r="F2334" s="17" t="s">
        <v>126</v>
      </c>
      <c r="G2334" s="17" t="s">
        <v>4301</v>
      </c>
      <c r="H2334" s="17">
        <v>3808075</v>
      </c>
      <c r="I2334" s="17" t="s">
        <v>116</v>
      </c>
      <c r="J2334" s="17" t="s">
        <v>59</v>
      </c>
      <c r="K2334" s="17" t="s">
        <v>4302</v>
      </c>
      <c r="L2334" s="17" t="s">
        <v>2741</v>
      </c>
      <c r="M2334" s="17" t="s">
        <v>55</v>
      </c>
      <c r="N2334" s="17" t="s">
        <v>87</v>
      </c>
      <c r="O2334" s="17">
        <v>20140331</v>
      </c>
      <c r="P2334" s="17">
        <v>20140707</v>
      </c>
      <c r="Q2334" s="17">
        <v>1170</v>
      </c>
      <c r="R2334" s="17">
        <v>20484617</v>
      </c>
      <c r="S2334" s="17" t="s">
        <v>76</v>
      </c>
      <c r="T2334" s="17" t="s">
        <v>63</v>
      </c>
      <c r="U2334" s="17" t="s">
        <v>91</v>
      </c>
      <c r="V2334" s="17">
        <f t="shared" si="654"/>
        <v>45</v>
      </c>
      <c r="W2334" s="17">
        <v>45000</v>
      </c>
      <c r="X2334" s="17" t="s">
        <v>64</v>
      </c>
      <c r="Y2334" s="17" t="s">
        <v>80</v>
      </c>
      <c r="Z2334" s="17">
        <v>20140707</v>
      </c>
      <c r="AA2334" s="17" t="s">
        <v>78</v>
      </c>
      <c r="AB2334" s="17">
        <v>1</v>
      </c>
      <c r="AC2334" s="17" t="str">
        <f>IFERROR(VLOOKUP(A2334,[1]Cruces!AJ:AK,2,0),VLOOKUP(CONCATENATE(X2334,AA2334),[1]Cruces!G:H,2,0))</f>
        <v>Solicitud de Obra</v>
      </c>
      <c r="AD2334" s="17">
        <f t="shared" si="640"/>
        <v>31</v>
      </c>
      <c r="AE2334" s="17">
        <f t="shared" si="641"/>
        <v>3</v>
      </c>
      <c r="AF2334" s="17">
        <f t="shared" si="642"/>
        <v>2014</v>
      </c>
      <c r="AG2334" s="17" t="str">
        <f>IFERROR(VLOOKUP(MID(A2334,2,4)*1,[1]Cruces!K:L,2,0),"Verificar")</f>
        <v>Atlántico Norte</v>
      </c>
      <c r="AH2334" s="17">
        <f t="shared" ca="1" si="643"/>
        <v>2431</v>
      </c>
      <c r="AI2334" s="17" t="str">
        <f>IFERROR(VLOOKUP(U2334,[1]Cruces!$O$1:$P$6,2,0),"Sin Orden")</f>
        <v>Resuelta</v>
      </c>
      <c r="AJ2334" s="17">
        <f t="shared" si="644"/>
        <v>7</v>
      </c>
      <c r="AK2334" s="17">
        <f t="shared" si="645"/>
        <v>7</v>
      </c>
      <c r="AL2334" s="17">
        <f t="shared" si="646"/>
        <v>2014</v>
      </c>
      <c r="AM2334" s="17">
        <f t="shared" ca="1" si="647"/>
        <v>2333</v>
      </c>
      <c r="AN2334" s="18" t="str">
        <f>IFERROR(VLOOKUP(R2334*1,'[1]Ordenes de Servicio'!G:K,5,0),"No Cruza")</f>
        <v>No Cruza</v>
      </c>
      <c r="AO2334" s="17">
        <f t="shared" ca="1" si="648"/>
        <v>98</v>
      </c>
      <c r="AP2334" s="17">
        <f t="shared" si="649"/>
        <v>7</v>
      </c>
      <c r="AQ2334" s="17">
        <f t="shared" si="650"/>
        <v>7</v>
      </c>
      <c r="AR2334" s="17">
        <f t="shared" si="651"/>
        <v>2014</v>
      </c>
      <c r="AS2334" s="17">
        <f t="shared" ca="1" si="652"/>
        <v>2333</v>
      </c>
      <c r="AT2334" s="17" t="str">
        <f t="shared" ca="1" si="655"/>
        <v>Si</v>
      </c>
      <c r="AU2334" s="17">
        <f t="shared" si="653"/>
        <v>0</v>
      </c>
      <c r="AV2334" s="17" t="str">
        <f>+VLOOKUP(B2334,[1]Cruces!S:T,2,0)</f>
        <v>8. Puesta en Servicio</v>
      </c>
    </row>
    <row r="2335" spans="1:48" hidden="1" x14ac:dyDescent="0.25">
      <c r="A2335" s="17" t="s">
        <v>4303</v>
      </c>
      <c r="B2335" s="17" t="s">
        <v>68</v>
      </c>
      <c r="C2335" s="17">
        <v>0</v>
      </c>
      <c r="D2335" s="17">
        <v>0</v>
      </c>
      <c r="E2335" s="17" t="s">
        <v>55</v>
      </c>
      <c r="F2335" s="17" t="s">
        <v>81</v>
      </c>
      <c r="G2335" s="17" t="s">
        <v>4304</v>
      </c>
      <c r="H2335" s="17">
        <v>8756151</v>
      </c>
      <c r="I2335" s="17" t="s">
        <v>446</v>
      </c>
      <c r="J2335" s="17" t="s">
        <v>59</v>
      </c>
      <c r="K2335" s="17" t="s">
        <v>4305</v>
      </c>
      <c r="L2335" s="17" t="s">
        <v>215</v>
      </c>
      <c r="M2335" s="17" t="s">
        <v>216</v>
      </c>
      <c r="N2335" s="17" t="s">
        <v>75</v>
      </c>
      <c r="O2335" s="17">
        <v>20190131</v>
      </c>
      <c r="P2335" s="17">
        <v>20190131</v>
      </c>
      <c r="Q2335" s="17">
        <v>9352</v>
      </c>
      <c r="R2335" s="17">
        <v>0</v>
      </c>
      <c r="S2335" s="17"/>
      <c r="T2335" s="17" t="s">
        <v>63</v>
      </c>
      <c r="U2335" s="17"/>
      <c r="V2335" s="17">
        <f t="shared" si="654"/>
        <v>150</v>
      </c>
      <c r="W2335" s="17">
        <v>150000</v>
      </c>
      <c r="X2335" s="17" t="s">
        <v>64</v>
      </c>
      <c r="Y2335" s="17" t="s">
        <v>68</v>
      </c>
      <c r="Z2335" s="17">
        <v>20190131</v>
      </c>
      <c r="AA2335" s="17" t="s">
        <v>176</v>
      </c>
      <c r="AB2335" s="17">
        <v>1</v>
      </c>
      <c r="AC2335" s="17" t="str">
        <f>IFERROR(VLOOKUP(A2335,[1]Cruces!AJ:AK,2,0),VLOOKUP(CONCATENATE(X2335,AA2335),[1]Cruces!G:H,2,0))</f>
        <v>Solicitud de Obra</v>
      </c>
      <c r="AD2335" s="17">
        <f t="shared" si="640"/>
        <v>31</v>
      </c>
      <c r="AE2335" s="17">
        <f t="shared" si="641"/>
        <v>1</v>
      </c>
      <c r="AF2335" s="17">
        <f t="shared" si="642"/>
        <v>2019</v>
      </c>
      <c r="AG2335" s="17" t="str">
        <f>IFERROR(VLOOKUP(MID(A2335,2,4)*1,[1]Cruces!K:L,2,0),"Verificar")</f>
        <v>Magdalena</v>
      </c>
      <c r="AH2335" s="17">
        <f t="shared" ca="1" si="643"/>
        <v>664</v>
      </c>
      <c r="AI2335" s="17" t="str">
        <f>IFERROR(VLOOKUP(U2335,[1]Cruces!$O$1:$P$6,2,0),"Sin Orden")</f>
        <v>Sin Orden</v>
      </c>
      <c r="AJ2335" s="17">
        <f t="shared" si="644"/>
        <v>31</v>
      </c>
      <c r="AK2335" s="17">
        <f t="shared" si="645"/>
        <v>1</v>
      </c>
      <c r="AL2335" s="17">
        <f t="shared" si="646"/>
        <v>2019</v>
      </c>
      <c r="AM2335" s="17">
        <f t="shared" ca="1" si="647"/>
        <v>664</v>
      </c>
      <c r="AN2335" s="18" t="str">
        <f>IFERROR(VLOOKUP(R2335*1,'[1]Ordenes de Servicio'!G:K,5,0),"No Cruza")</f>
        <v>No Cruza</v>
      </c>
      <c r="AO2335" s="17">
        <f t="shared" ca="1" si="648"/>
        <v>664</v>
      </c>
      <c r="AP2335" s="17">
        <f t="shared" si="649"/>
        <v>31</v>
      </c>
      <c r="AQ2335" s="17">
        <f t="shared" si="650"/>
        <v>1</v>
      </c>
      <c r="AR2335" s="17">
        <f t="shared" si="651"/>
        <v>2019</v>
      </c>
      <c r="AS2335" s="17">
        <f t="shared" ca="1" si="652"/>
        <v>664</v>
      </c>
      <c r="AT2335" s="17" t="str">
        <f t="shared" ca="1" si="655"/>
        <v>Si</v>
      </c>
      <c r="AU2335" s="17">
        <f t="shared" si="653"/>
        <v>0</v>
      </c>
      <c r="AV2335" s="17" t="str">
        <f>+VLOOKUP(B2335,[1]Cruces!S:T,2,0)</f>
        <v>5. Consultoría / Adjudicación</v>
      </c>
    </row>
    <row r="2336" spans="1:48" hidden="1" x14ac:dyDescent="0.25">
      <c r="A2336" s="17" t="s">
        <v>4306</v>
      </c>
      <c r="B2336" s="17" t="s">
        <v>68</v>
      </c>
      <c r="C2336" s="17">
        <v>0</v>
      </c>
      <c r="D2336" s="17">
        <v>0</v>
      </c>
      <c r="E2336" s="17" t="s">
        <v>55</v>
      </c>
      <c r="F2336" s="17" t="s">
        <v>107</v>
      </c>
      <c r="G2336" s="17" t="s">
        <v>4307</v>
      </c>
      <c r="H2336" s="17">
        <v>3183703629</v>
      </c>
      <c r="I2336" s="17" t="s">
        <v>171</v>
      </c>
      <c r="J2336" s="17" t="s">
        <v>59</v>
      </c>
      <c r="K2336" s="17" t="s">
        <v>97</v>
      </c>
      <c r="L2336" s="17" t="s">
        <v>325</v>
      </c>
      <c r="M2336" s="17" t="s">
        <v>326</v>
      </c>
      <c r="N2336" s="17" t="s">
        <v>75</v>
      </c>
      <c r="O2336" s="17">
        <v>20190222</v>
      </c>
      <c r="P2336" s="17">
        <v>20190531</v>
      </c>
      <c r="Q2336" s="17">
        <v>1110</v>
      </c>
      <c r="R2336" s="17">
        <v>27642560</v>
      </c>
      <c r="S2336" s="17" t="s">
        <v>76</v>
      </c>
      <c r="T2336" s="17" t="s">
        <v>63</v>
      </c>
      <c r="U2336" s="17" t="s">
        <v>91</v>
      </c>
      <c r="V2336" s="17">
        <f t="shared" si="654"/>
        <v>500</v>
      </c>
      <c r="W2336" s="17">
        <v>500000</v>
      </c>
      <c r="X2336" s="17" t="s">
        <v>64</v>
      </c>
      <c r="Y2336" s="17" t="s">
        <v>105</v>
      </c>
      <c r="Z2336" s="17">
        <v>20200724</v>
      </c>
      <c r="AA2336" s="17" t="s">
        <v>101</v>
      </c>
      <c r="AB2336" s="17">
        <v>1</v>
      </c>
      <c r="AC2336" s="17" t="str">
        <f>IFERROR(VLOOKUP(A2336,[1]Cruces!AJ:AK,2,0),VLOOKUP(CONCATENATE(X2336,AA2336),[1]Cruces!G:H,2,0))</f>
        <v>Solicitud de Obra</v>
      </c>
      <c r="AD2336" s="17">
        <f t="shared" si="640"/>
        <v>22</v>
      </c>
      <c r="AE2336" s="17">
        <f t="shared" si="641"/>
        <v>2</v>
      </c>
      <c r="AF2336" s="17">
        <f t="shared" si="642"/>
        <v>2019</v>
      </c>
      <c r="AG2336" s="17" t="str">
        <f>IFERROR(VLOOKUP(MID(A2336,2,4)*1,[1]Cruces!K:L,2,0),"Verificar")</f>
        <v>Atlántico Norte</v>
      </c>
      <c r="AH2336" s="17">
        <f t="shared" ca="1" si="643"/>
        <v>642</v>
      </c>
      <c r="AI2336" s="17" t="str">
        <f>IFERROR(VLOOKUP(U2336,[1]Cruces!$O$1:$P$6,2,0),"Sin Orden")</f>
        <v>Resuelta</v>
      </c>
      <c r="AJ2336" s="17">
        <f t="shared" si="644"/>
        <v>24</v>
      </c>
      <c r="AK2336" s="17">
        <f t="shared" si="645"/>
        <v>7</v>
      </c>
      <c r="AL2336" s="17">
        <f t="shared" si="646"/>
        <v>2020</v>
      </c>
      <c r="AM2336" s="17">
        <f t="shared" ca="1" si="647"/>
        <v>124</v>
      </c>
      <c r="AN2336" s="18">
        <f>IFERROR(VLOOKUP(R2336*1,'[1]Ordenes de Servicio'!G:K,5,0),"No Cruza")</f>
        <v>43997</v>
      </c>
      <c r="AO2336" s="17">
        <f t="shared" ca="1" si="648"/>
        <v>518</v>
      </c>
      <c r="AP2336" s="17">
        <f t="shared" si="649"/>
        <v>31</v>
      </c>
      <c r="AQ2336" s="17">
        <f t="shared" si="650"/>
        <v>5</v>
      </c>
      <c r="AR2336" s="17">
        <f t="shared" si="651"/>
        <v>2019</v>
      </c>
      <c r="AS2336" s="17">
        <f t="shared" ca="1" si="652"/>
        <v>544</v>
      </c>
      <c r="AT2336" s="17" t="str">
        <f t="shared" ca="1" si="655"/>
        <v>Si</v>
      </c>
      <c r="AU2336" s="17">
        <f t="shared" si="653"/>
        <v>420</v>
      </c>
      <c r="AV2336" s="17" t="str">
        <f>+VLOOKUP(B2336,[1]Cruces!S:T,2,0)</f>
        <v>5. Consultoría / Adjudicación</v>
      </c>
    </row>
    <row r="2337" spans="1:48" hidden="1" x14ac:dyDescent="0.25">
      <c r="A2337" s="17" t="s">
        <v>10591</v>
      </c>
      <c r="B2337" s="17" t="s">
        <v>296</v>
      </c>
      <c r="C2337" s="17">
        <v>0</v>
      </c>
      <c r="D2337" s="17">
        <v>0</v>
      </c>
      <c r="E2337" s="17" t="s">
        <v>55</v>
      </c>
      <c r="F2337" s="17" t="s">
        <v>932</v>
      </c>
      <c r="G2337" s="17" t="s">
        <v>10592</v>
      </c>
      <c r="H2337" s="17">
        <v>0</v>
      </c>
      <c r="I2337" s="17" t="s">
        <v>71</v>
      </c>
      <c r="J2337" s="17" t="s">
        <v>59</v>
      </c>
      <c r="K2337" s="17" t="s">
        <v>97</v>
      </c>
      <c r="L2337" s="17" t="s">
        <v>935</v>
      </c>
      <c r="M2337" s="17" t="s">
        <v>936</v>
      </c>
      <c r="N2337" s="17" t="s">
        <v>301</v>
      </c>
      <c r="O2337" s="17">
        <v>20200917</v>
      </c>
      <c r="P2337" s="17">
        <v>20200917</v>
      </c>
      <c r="Q2337" s="17">
        <v>7791</v>
      </c>
      <c r="R2337" s="17">
        <v>28282001</v>
      </c>
      <c r="S2337" s="17" t="s">
        <v>100</v>
      </c>
      <c r="T2337" s="17" t="s">
        <v>63</v>
      </c>
      <c r="U2337" s="17" t="s">
        <v>91</v>
      </c>
      <c r="V2337" s="17">
        <f t="shared" si="654"/>
        <v>25</v>
      </c>
      <c r="W2337" s="17">
        <v>25000</v>
      </c>
      <c r="X2337" s="17" t="s">
        <v>64</v>
      </c>
      <c r="Y2337" s="17" t="s">
        <v>296</v>
      </c>
      <c r="Z2337" s="17">
        <v>20200917</v>
      </c>
      <c r="AA2337" s="17" t="s">
        <v>78</v>
      </c>
      <c r="AB2337" s="17">
        <v>1</v>
      </c>
      <c r="AC2337" s="17" t="str">
        <f>IFERROR(VLOOKUP(A2337,[1]Cruces!AJ:AK,2,0),VLOOKUP(CONCATENATE(X2337,AA2337),[1]Cruces!G:H,2,0))</f>
        <v>Exp BMT</v>
      </c>
      <c r="AD2337" s="17">
        <f t="shared" si="640"/>
        <v>17</v>
      </c>
      <c r="AE2337" s="17">
        <f t="shared" si="641"/>
        <v>9</v>
      </c>
      <c r="AF2337" s="17">
        <f t="shared" si="642"/>
        <v>2020</v>
      </c>
      <c r="AG2337" s="17" t="str">
        <f>IFERROR(VLOOKUP(MID(A2337,2,4)*1,[1]Cruces!K:L,2,0),"Verificar")</f>
        <v>Magdalena</v>
      </c>
      <c r="AH2337" s="17">
        <f t="shared" ca="1" si="643"/>
        <v>69</v>
      </c>
      <c r="AI2337" s="17" t="str">
        <f>IFERROR(VLOOKUP(U2337,[1]Cruces!$O$1:$P$6,2,0),"Sin Orden")</f>
        <v>Resuelta</v>
      </c>
      <c r="AJ2337" s="17">
        <f t="shared" si="644"/>
        <v>17</v>
      </c>
      <c r="AK2337" s="17">
        <f t="shared" si="645"/>
        <v>9</v>
      </c>
      <c r="AL2337" s="17">
        <f t="shared" si="646"/>
        <v>2020</v>
      </c>
      <c r="AM2337" s="17">
        <f t="shared" ca="1" si="647"/>
        <v>69</v>
      </c>
      <c r="AN2337" s="18" t="str">
        <f>IFERROR(VLOOKUP(R2337*1,'[1]Ordenes de Servicio'!G:K,5,0),"No Cruza")</f>
        <v>No Cruza</v>
      </c>
      <c r="AO2337" s="17">
        <f t="shared" ca="1" si="648"/>
        <v>0</v>
      </c>
      <c r="AP2337" s="17">
        <f t="shared" si="649"/>
        <v>17</v>
      </c>
      <c r="AQ2337" s="17">
        <f t="shared" si="650"/>
        <v>9</v>
      </c>
      <c r="AR2337" s="17">
        <f t="shared" si="651"/>
        <v>2020</v>
      </c>
      <c r="AS2337" s="17">
        <f t="shared" ca="1" si="652"/>
        <v>69</v>
      </c>
      <c r="AT2337" s="17" t="str">
        <f t="shared" ca="1" si="655"/>
        <v>No</v>
      </c>
      <c r="AU2337" s="17">
        <f t="shared" si="653"/>
        <v>0</v>
      </c>
      <c r="AV2337" s="17" t="str">
        <f>+VLOOKUP(B2337,[1]Cruces!S:T,2,0)</f>
        <v>3. Evaluación Técnico Ecónomica</v>
      </c>
    </row>
    <row r="2338" spans="1:48" hidden="1" x14ac:dyDescent="0.25">
      <c r="A2338" s="17" t="s">
        <v>9241</v>
      </c>
      <c r="B2338" s="17" t="s">
        <v>6595</v>
      </c>
      <c r="C2338" s="17">
        <v>0</v>
      </c>
      <c r="D2338" s="17">
        <v>0</v>
      </c>
      <c r="E2338" s="17" t="s">
        <v>55</v>
      </c>
      <c r="F2338" s="17" t="s">
        <v>120</v>
      </c>
      <c r="G2338" s="17" t="s">
        <v>8630</v>
      </c>
      <c r="H2338" s="17">
        <v>3017800721</v>
      </c>
      <c r="I2338" s="17" t="s">
        <v>71</v>
      </c>
      <c r="J2338" s="17" t="s">
        <v>59</v>
      </c>
      <c r="K2338" s="17" t="s">
        <v>97</v>
      </c>
      <c r="L2338" s="17" t="s">
        <v>122</v>
      </c>
      <c r="M2338" s="17" t="s">
        <v>123</v>
      </c>
      <c r="N2338" s="17" t="s">
        <v>6600</v>
      </c>
      <c r="O2338" s="17">
        <v>20200427</v>
      </c>
      <c r="P2338" s="17">
        <v>20200430</v>
      </c>
      <c r="Q2338" s="17">
        <v>1180</v>
      </c>
      <c r="R2338" s="17">
        <v>27369587</v>
      </c>
      <c r="S2338" s="17" t="s">
        <v>6601</v>
      </c>
      <c r="T2338" s="17" t="s">
        <v>63</v>
      </c>
      <c r="U2338" s="17" t="s">
        <v>91</v>
      </c>
      <c r="V2338" s="17">
        <f t="shared" si="654"/>
        <v>3</v>
      </c>
      <c r="W2338" s="17">
        <v>3000</v>
      </c>
      <c r="X2338" s="17" t="s">
        <v>7065</v>
      </c>
      <c r="Y2338" s="17" t="s">
        <v>6595</v>
      </c>
      <c r="Z2338" s="17">
        <v>20200430</v>
      </c>
      <c r="AA2338" s="17" t="s">
        <v>1947</v>
      </c>
      <c r="AB2338" s="17">
        <v>1</v>
      </c>
      <c r="AC2338" s="17" t="str">
        <f>IFERROR(VLOOKUP(A2338,[1]Cruces!AJ:AK,2,0),VLOOKUP(CONCATENATE(X2338,AA2338),[1]Cruces!G:H,2,0))</f>
        <v>Solicitud por BT</v>
      </c>
      <c r="AD2338" s="17">
        <f t="shared" si="640"/>
        <v>27</v>
      </c>
      <c r="AE2338" s="17">
        <f t="shared" si="641"/>
        <v>4</v>
      </c>
      <c r="AF2338" s="17">
        <f t="shared" si="642"/>
        <v>2020</v>
      </c>
      <c r="AG2338" s="17" t="str">
        <f>IFERROR(VLOOKUP(MID(A2338,2,4)*1,[1]Cruces!K:L,2,0),"Verificar")</f>
        <v>Atlántico Norte</v>
      </c>
      <c r="AH2338" s="17">
        <f t="shared" ca="1" si="643"/>
        <v>212</v>
      </c>
      <c r="AI2338" s="17" t="str">
        <f>IFERROR(VLOOKUP(U2338,[1]Cruces!$O$1:$P$6,2,0),"Sin Orden")</f>
        <v>Resuelta</v>
      </c>
      <c r="AJ2338" s="17">
        <f t="shared" si="644"/>
        <v>30</v>
      </c>
      <c r="AK2338" s="17">
        <f t="shared" si="645"/>
        <v>4</v>
      </c>
      <c r="AL2338" s="17">
        <f t="shared" si="646"/>
        <v>2020</v>
      </c>
      <c r="AM2338" s="17">
        <f t="shared" ca="1" si="647"/>
        <v>209</v>
      </c>
      <c r="AN2338" s="18" t="str">
        <f>IFERROR(VLOOKUP(R2338*1,'[1]Ordenes de Servicio'!G:K,5,0),"No Cruza")</f>
        <v>No Cruza</v>
      </c>
      <c r="AO2338" s="17">
        <f t="shared" ca="1" si="648"/>
        <v>3</v>
      </c>
      <c r="AP2338" s="17">
        <f t="shared" si="649"/>
        <v>30</v>
      </c>
      <c r="AQ2338" s="17">
        <f t="shared" si="650"/>
        <v>4</v>
      </c>
      <c r="AR2338" s="17">
        <f t="shared" si="651"/>
        <v>2020</v>
      </c>
      <c r="AS2338" s="17">
        <f t="shared" ca="1" si="652"/>
        <v>209</v>
      </c>
      <c r="AT2338" s="17" t="str">
        <f t="shared" ca="1" si="655"/>
        <v>No</v>
      </c>
      <c r="AU2338" s="17">
        <f t="shared" si="653"/>
        <v>0</v>
      </c>
      <c r="AV2338" s="17" t="str">
        <f>+VLOOKUP(B2338,[1]Cruces!S:T,2,0)</f>
        <v>7. Ejecución en Campo OS BT</v>
      </c>
    </row>
    <row r="2339" spans="1:48" hidden="1" x14ac:dyDescent="0.25">
      <c r="A2339" s="17" t="s">
        <v>4308</v>
      </c>
      <c r="B2339" s="17" t="s">
        <v>54</v>
      </c>
      <c r="C2339" s="17">
        <v>0</v>
      </c>
      <c r="D2339" s="17">
        <v>0</v>
      </c>
      <c r="E2339" s="17" t="s">
        <v>55</v>
      </c>
      <c r="F2339" s="17" t="s">
        <v>56</v>
      </c>
      <c r="G2339" s="17" t="s">
        <v>4309</v>
      </c>
      <c r="H2339" s="17">
        <v>0</v>
      </c>
      <c r="I2339" s="17" t="s">
        <v>58</v>
      </c>
      <c r="J2339" s="17" t="s">
        <v>59</v>
      </c>
      <c r="K2339" s="17" t="s">
        <v>4310</v>
      </c>
      <c r="L2339" s="17" t="s">
        <v>61</v>
      </c>
      <c r="M2339" s="17" t="s">
        <v>55</v>
      </c>
      <c r="N2339" s="17" t="s">
        <v>62</v>
      </c>
      <c r="O2339" s="17">
        <v>20170329</v>
      </c>
      <c r="P2339" s="17">
        <v>20170405</v>
      </c>
      <c r="Q2339" s="17">
        <v>3440</v>
      </c>
      <c r="R2339" s="17">
        <v>0</v>
      </c>
      <c r="S2339" s="17"/>
      <c r="T2339" s="17" t="s">
        <v>63</v>
      </c>
      <c r="U2339" s="17"/>
      <c r="V2339" s="17">
        <f t="shared" si="654"/>
        <v>225</v>
      </c>
      <c r="W2339" s="17">
        <v>225000</v>
      </c>
      <c r="X2339" s="17" t="s">
        <v>64</v>
      </c>
      <c r="Y2339" s="17" t="s">
        <v>65</v>
      </c>
      <c r="Z2339" s="17">
        <v>20170405</v>
      </c>
      <c r="AA2339" s="17" t="s">
        <v>66</v>
      </c>
      <c r="AB2339" s="17">
        <v>1</v>
      </c>
      <c r="AC2339" s="17" t="str">
        <f>IFERROR(VLOOKUP(A2339,[1]Cruces!AJ:AK,2,0),VLOOKUP(CONCATENATE(X2339,AA2339),[1]Cruces!G:H,2,0))</f>
        <v>Solicitud de Obra</v>
      </c>
      <c r="AD2339" s="17">
        <f t="shared" si="640"/>
        <v>29</v>
      </c>
      <c r="AE2339" s="17">
        <f t="shared" si="641"/>
        <v>3</v>
      </c>
      <c r="AF2339" s="17">
        <f t="shared" si="642"/>
        <v>2017</v>
      </c>
      <c r="AG2339" s="17" t="str">
        <f>IFERROR(VLOOKUP(MID(A2339,2,4)*1,[1]Cruces!K:L,2,0),"Verificar")</f>
        <v>Magdalena</v>
      </c>
      <c r="AH2339" s="17">
        <f t="shared" ca="1" si="643"/>
        <v>1337</v>
      </c>
      <c r="AI2339" s="17" t="str">
        <f>IFERROR(VLOOKUP(U2339,[1]Cruces!$O$1:$P$6,2,0),"Sin Orden")</f>
        <v>Sin Orden</v>
      </c>
      <c r="AJ2339" s="17">
        <f t="shared" si="644"/>
        <v>5</v>
      </c>
      <c r="AK2339" s="17">
        <f t="shared" si="645"/>
        <v>4</v>
      </c>
      <c r="AL2339" s="17">
        <f t="shared" si="646"/>
        <v>2017</v>
      </c>
      <c r="AM2339" s="17">
        <f t="shared" ca="1" si="647"/>
        <v>1330</v>
      </c>
      <c r="AN2339" s="18" t="str">
        <f>IFERROR(VLOOKUP(R2339*1,'[1]Ordenes de Servicio'!G:K,5,0),"No Cruza")</f>
        <v>No Cruza</v>
      </c>
      <c r="AO2339" s="17">
        <f t="shared" ca="1" si="648"/>
        <v>1330</v>
      </c>
      <c r="AP2339" s="17">
        <f t="shared" si="649"/>
        <v>5</v>
      </c>
      <c r="AQ2339" s="17">
        <f t="shared" si="650"/>
        <v>4</v>
      </c>
      <c r="AR2339" s="17">
        <f t="shared" si="651"/>
        <v>2017</v>
      </c>
      <c r="AS2339" s="17">
        <f t="shared" ca="1" si="652"/>
        <v>1330</v>
      </c>
      <c r="AT2339" s="17" t="str">
        <f t="shared" ca="1" si="655"/>
        <v>Si</v>
      </c>
      <c r="AU2339" s="17">
        <f t="shared" si="653"/>
        <v>0</v>
      </c>
      <c r="AV2339" s="17" t="str">
        <f>+VLOOKUP(B2339,[1]Cruces!S:T,2,0)</f>
        <v>4. Presupuesto de Obra</v>
      </c>
    </row>
    <row r="2340" spans="1:48" hidden="1" x14ac:dyDescent="0.25">
      <c r="A2340" s="17" t="s">
        <v>4311</v>
      </c>
      <c r="B2340" s="17" t="s">
        <v>68</v>
      </c>
      <c r="C2340" s="17">
        <v>2700396</v>
      </c>
      <c r="D2340" s="17">
        <v>20150672</v>
      </c>
      <c r="E2340" s="17" t="s">
        <v>745</v>
      </c>
      <c r="F2340" s="17" t="s">
        <v>107</v>
      </c>
      <c r="G2340" s="17" t="s">
        <v>4312</v>
      </c>
      <c r="H2340" s="17">
        <v>3600451</v>
      </c>
      <c r="I2340" s="17" t="s">
        <v>171</v>
      </c>
      <c r="J2340" s="17" t="s">
        <v>4313</v>
      </c>
      <c r="K2340" s="17" t="s">
        <v>4314</v>
      </c>
      <c r="L2340" s="17" t="s">
        <v>117</v>
      </c>
      <c r="M2340" s="17" t="s">
        <v>118</v>
      </c>
      <c r="N2340" s="17" t="s">
        <v>75</v>
      </c>
      <c r="O2340" s="17">
        <v>20200127</v>
      </c>
      <c r="P2340" s="17">
        <v>20200127</v>
      </c>
      <c r="Q2340" s="17">
        <v>1110</v>
      </c>
      <c r="R2340" s="17">
        <v>0</v>
      </c>
      <c r="S2340" s="17"/>
      <c r="T2340" s="17" t="s">
        <v>63</v>
      </c>
      <c r="U2340" s="17"/>
      <c r="V2340" s="17">
        <f t="shared" si="654"/>
        <v>300</v>
      </c>
      <c r="W2340" s="17">
        <v>300000</v>
      </c>
      <c r="X2340" s="17" t="s">
        <v>89</v>
      </c>
      <c r="Y2340" s="17" t="s">
        <v>68</v>
      </c>
      <c r="Z2340" s="17">
        <v>20200127</v>
      </c>
      <c r="AA2340" s="17" t="s">
        <v>335</v>
      </c>
      <c r="AB2340" s="17">
        <v>1</v>
      </c>
      <c r="AC2340" s="17" t="str">
        <f>IFERROR(VLOOKUP(A2340,[1]Cruces!AJ:AK,2,0),VLOOKUP(CONCATENATE(X2340,AA2340),[1]Cruces!G:H,2,0))</f>
        <v>Solicitud de Obra</v>
      </c>
      <c r="AD2340" s="17">
        <f t="shared" si="640"/>
        <v>27</v>
      </c>
      <c r="AE2340" s="17">
        <f t="shared" si="641"/>
        <v>1</v>
      </c>
      <c r="AF2340" s="17">
        <f t="shared" si="642"/>
        <v>2020</v>
      </c>
      <c r="AG2340" s="17" t="str">
        <f>IFERROR(VLOOKUP(MID(A2340,2,4)*1,[1]Cruces!K:L,2,0),"Verificar")</f>
        <v>Atlántico Norte</v>
      </c>
      <c r="AH2340" s="17">
        <f t="shared" ca="1" si="643"/>
        <v>303</v>
      </c>
      <c r="AI2340" s="17" t="str">
        <f>IFERROR(VLOOKUP(U2340,[1]Cruces!$O$1:$P$6,2,0),"Sin Orden")</f>
        <v>Sin Orden</v>
      </c>
      <c r="AJ2340" s="17">
        <f t="shared" si="644"/>
        <v>27</v>
      </c>
      <c r="AK2340" s="17">
        <f t="shared" si="645"/>
        <v>1</v>
      </c>
      <c r="AL2340" s="17">
        <f t="shared" si="646"/>
        <v>2020</v>
      </c>
      <c r="AM2340" s="17">
        <f t="shared" ca="1" si="647"/>
        <v>303</v>
      </c>
      <c r="AN2340" s="18" t="str">
        <f>IFERROR(VLOOKUP(R2340*1,'[1]Ordenes de Servicio'!G:K,5,0),"No Cruza")</f>
        <v>No Cruza</v>
      </c>
      <c r="AO2340" s="17">
        <f t="shared" ca="1" si="648"/>
        <v>303</v>
      </c>
      <c r="AP2340" s="17">
        <f t="shared" si="649"/>
        <v>27</v>
      </c>
      <c r="AQ2340" s="17">
        <f t="shared" si="650"/>
        <v>1</v>
      </c>
      <c r="AR2340" s="17">
        <f t="shared" si="651"/>
        <v>2020</v>
      </c>
      <c r="AS2340" s="17">
        <f t="shared" ca="1" si="652"/>
        <v>303</v>
      </c>
      <c r="AT2340" s="17" t="str">
        <f t="shared" ca="1" si="655"/>
        <v>No</v>
      </c>
      <c r="AU2340" s="17">
        <f t="shared" si="653"/>
        <v>0</v>
      </c>
      <c r="AV2340" s="17" t="str">
        <f>+VLOOKUP(B2340,[1]Cruces!S:T,2,0)</f>
        <v>5. Consultoría / Adjudicación</v>
      </c>
    </row>
    <row r="2341" spans="1:48" hidden="1" x14ac:dyDescent="0.25">
      <c r="A2341" s="17" t="s">
        <v>9242</v>
      </c>
      <c r="B2341" s="17" t="s">
        <v>6595</v>
      </c>
      <c r="C2341" s="17">
        <v>0</v>
      </c>
      <c r="D2341" s="17">
        <v>0</v>
      </c>
      <c r="E2341" s="17" t="s">
        <v>55</v>
      </c>
      <c r="F2341" s="17" t="s">
        <v>7082</v>
      </c>
      <c r="G2341" s="17" t="s">
        <v>8754</v>
      </c>
      <c r="H2341" s="17">
        <v>3004470389</v>
      </c>
      <c r="I2341" s="17" t="s">
        <v>71</v>
      </c>
      <c r="J2341" s="17" t="s">
        <v>59</v>
      </c>
      <c r="K2341" s="17" t="s">
        <v>8755</v>
      </c>
      <c r="L2341" s="17" t="s">
        <v>7253</v>
      </c>
      <c r="M2341" s="17" t="s">
        <v>7254</v>
      </c>
      <c r="N2341" s="17" t="s">
        <v>6600</v>
      </c>
      <c r="O2341" s="17">
        <v>20201015</v>
      </c>
      <c r="P2341" s="17">
        <v>20201019</v>
      </c>
      <c r="Q2341" s="17">
        <v>1110</v>
      </c>
      <c r="R2341" s="17">
        <v>28235600</v>
      </c>
      <c r="S2341" s="17" t="s">
        <v>6601</v>
      </c>
      <c r="T2341" s="17" t="s">
        <v>63</v>
      </c>
      <c r="U2341" s="17" t="s">
        <v>91</v>
      </c>
      <c r="V2341" s="17">
        <f t="shared" si="654"/>
        <v>3</v>
      </c>
      <c r="W2341" s="17">
        <v>3000</v>
      </c>
      <c r="X2341" s="17" t="s">
        <v>7065</v>
      </c>
      <c r="Y2341" s="17" t="s">
        <v>6595</v>
      </c>
      <c r="Z2341" s="17">
        <v>20201019</v>
      </c>
      <c r="AA2341" s="17" t="s">
        <v>1947</v>
      </c>
      <c r="AB2341" s="17">
        <v>1</v>
      </c>
      <c r="AC2341" s="17" t="str">
        <f>IFERROR(VLOOKUP(A2341,[1]Cruces!AJ:AK,2,0),VLOOKUP(CONCATENATE(X2341,AA2341),[1]Cruces!G:H,2,0))</f>
        <v>Solicitud por BT</v>
      </c>
      <c r="AD2341" s="17">
        <f t="shared" si="640"/>
        <v>15</v>
      </c>
      <c r="AE2341" s="17">
        <f t="shared" si="641"/>
        <v>10</v>
      </c>
      <c r="AF2341" s="17">
        <f t="shared" si="642"/>
        <v>2020</v>
      </c>
      <c r="AG2341" s="17" t="str">
        <f>IFERROR(VLOOKUP(MID(A2341,2,4)*1,[1]Cruces!K:L,2,0),"Verificar")</f>
        <v>Atlántico Norte</v>
      </c>
      <c r="AH2341" s="17">
        <f t="shared" ca="1" si="643"/>
        <v>41</v>
      </c>
      <c r="AI2341" s="17" t="str">
        <f>IFERROR(VLOOKUP(U2341,[1]Cruces!$O$1:$P$6,2,0),"Sin Orden")</f>
        <v>Resuelta</v>
      </c>
      <c r="AJ2341" s="17">
        <f t="shared" si="644"/>
        <v>19</v>
      </c>
      <c r="AK2341" s="17">
        <f t="shared" si="645"/>
        <v>10</v>
      </c>
      <c r="AL2341" s="17">
        <f t="shared" si="646"/>
        <v>2020</v>
      </c>
      <c r="AM2341" s="17">
        <f t="shared" ca="1" si="647"/>
        <v>37</v>
      </c>
      <c r="AN2341" s="18" t="str">
        <f>IFERROR(VLOOKUP(R2341*1,'[1]Ordenes de Servicio'!G:K,5,0),"No Cruza")</f>
        <v>No Cruza</v>
      </c>
      <c r="AO2341" s="17">
        <f t="shared" ca="1" si="648"/>
        <v>4</v>
      </c>
      <c r="AP2341" s="17">
        <f t="shared" si="649"/>
        <v>19</v>
      </c>
      <c r="AQ2341" s="17">
        <f t="shared" si="650"/>
        <v>10</v>
      </c>
      <c r="AR2341" s="17">
        <f t="shared" si="651"/>
        <v>2020</v>
      </c>
      <c r="AS2341" s="17">
        <f t="shared" ca="1" si="652"/>
        <v>37</v>
      </c>
      <c r="AT2341" s="17" t="str">
        <f t="shared" ca="1" si="655"/>
        <v>No</v>
      </c>
      <c r="AU2341" s="17">
        <f t="shared" si="653"/>
        <v>0</v>
      </c>
      <c r="AV2341" s="17" t="str">
        <f>+VLOOKUP(B2341,[1]Cruces!S:T,2,0)</f>
        <v>7. Ejecución en Campo OS BT</v>
      </c>
    </row>
    <row r="2342" spans="1:48" hidden="1" x14ac:dyDescent="0.25">
      <c r="A2342" s="17" t="s">
        <v>4315</v>
      </c>
      <c r="B2342" s="17" t="s">
        <v>68</v>
      </c>
      <c r="C2342" s="17">
        <v>0</v>
      </c>
      <c r="D2342" s="17">
        <v>0</v>
      </c>
      <c r="E2342" s="17" t="s">
        <v>55</v>
      </c>
      <c r="F2342" s="17" t="s">
        <v>232</v>
      </c>
      <c r="G2342" s="17" t="s">
        <v>4316</v>
      </c>
      <c r="H2342" s="17">
        <v>3008166338</v>
      </c>
      <c r="I2342" s="17" t="s">
        <v>71</v>
      </c>
      <c r="J2342" s="17" t="s">
        <v>59</v>
      </c>
      <c r="K2342" s="17" t="s">
        <v>4317</v>
      </c>
      <c r="L2342" s="17" t="s">
        <v>280</v>
      </c>
      <c r="M2342" s="17" t="s">
        <v>281</v>
      </c>
      <c r="N2342" s="17" t="s">
        <v>75</v>
      </c>
      <c r="O2342" s="17">
        <v>20200810</v>
      </c>
      <c r="P2342" s="17">
        <v>20200918</v>
      </c>
      <c r="Q2342" s="17">
        <v>7541</v>
      </c>
      <c r="R2342" s="17">
        <v>27973341</v>
      </c>
      <c r="S2342" s="17" t="s">
        <v>100</v>
      </c>
      <c r="T2342" s="17" t="s">
        <v>63</v>
      </c>
      <c r="U2342" s="17" t="s">
        <v>91</v>
      </c>
      <c r="V2342" s="17">
        <f t="shared" si="654"/>
        <v>700</v>
      </c>
      <c r="W2342" s="17">
        <v>700000</v>
      </c>
      <c r="X2342" s="17" t="s">
        <v>64</v>
      </c>
      <c r="Y2342" s="17" t="s">
        <v>282</v>
      </c>
      <c r="Z2342" s="17">
        <v>20201016</v>
      </c>
      <c r="AA2342" s="17" t="s">
        <v>124</v>
      </c>
      <c r="AB2342" s="17">
        <v>1</v>
      </c>
      <c r="AC2342" s="17" t="str">
        <f>IFERROR(VLOOKUP(A2342,[1]Cruces!AJ:AK,2,0),VLOOKUP(CONCATENATE(X2342,AA2342),[1]Cruces!G:H,2,0))</f>
        <v>Solicitud de Obra</v>
      </c>
      <c r="AD2342" s="17">
        <f t="shared" si="640"/>
        <v>10</v>
      </c>
      <c r="AE2342" s="17">
        <f t="shared" si="641"/>
        <v>8</v>
      </c>
      <c r="AF2342" s="17">
        <f t="shared" si="642"/>
        <v>2020</v>
      </c>
      <c r="AG2342" s="17" t="str">
        <f>IFERROR(VLOOKUP(MID(A2342,2,4)*1,[1]Cruces!K:L,2,0),"Verificar")</f>
        <v>Atlántico Sur</v>
      </c>
      <c r="AH2342" s="17">
        <f t="shared" ca="1" si="643"/>
        <v>107</v>
      </c>
      <c r="AI2342" s="17" t="str">
        <f>IFERROR(VLOOKUP(U2342,[1]Cruces!$O$1:$P$6,2,0),"Sin Orden")</f>
        <v>Resuelta</v>
      </c>
      <c r="AJ2342" s="17">
        <f t="shared" si="644"/>
        <v>16</v>
      </c>
      <c r="AK2342" s="17">
        <f t="shared" si="645"/>
        <v>10</v>
      </c>
      <c r="AL2342" s="17">
        <f t="shared" si="646"/>
        <v>2020</v>
      </c>
      <c r="AM2342" s="17">
        <f t="shared" ca="1" si="647"/>
        <v>40</v>
      </c>
      <c r="AN2342" s="18" t="str">
        <f>IFERROR(VLOOKUP(R2342*1,'[1]Ordenes de Servicio'!G:K,5,0),"No Cruza")</f>
        <v>No Cruza</v>
      </c>
      <c r="AO2342" s="17">
        <f t="shared" ca="1" si="648"/>
        <v>67</v>
      </c>
      <c r="AP2342" s="17">
        <f t="shared" si="649"/>
        <v>18</v>
      </c>
      <c r="AQ2342" s="17">
        <f t="shared" si="650"/>
        <v>9</v>
      </c>
      <c r="AR2342" s="17">
        <f t="shared" si="651"/>
        <v>2020</v>
      </c>
      <c r="AS2342" s="17">
        <f t="shared" ca="1" si="652"/>
        <v>68</v>
      </c>
      <c r="AT2342" s="17" t="str">
        <f t="shared" ca="1" si="655"/>
        <v>No</v>
      </c>
      <c r="AU2342" s="17">
        <f t="shared" si="653"/>
        <v>28</v>
      </c>
      <c r="AV2342" s="17" t="str">
        <f>+VLOOKUP(B2342,[1]Cruces!S:T,2,0)</f>
        <v>5. Consultoría / Adjudicación</v>
      </c>
    </row>
    <row r="2343" spans="1:48" hidden="1" x14ac:dyDescent="0.25">
      <c r="A2343" s="17" t="s">
        <v>7014</v>
      </c>
      <c r="B2343" s="17" t="s">
        <v>68</v>
      </c>
      <c r="C2343" s="17">
        <v>0</v>
      </c>
      <c r="D2343" s="17">
        <v>0</v>
      </c>
      <c r="E2343" s="17" t="s">
        <v>55</v>
      </c>
      <c r="F2343" s="17" t="s">
        <v>56</v>
      </c>
      <c r="G2343" s="17" t="s">
        <v>7004</v>
      </c>
      <c r="H2343" s="17">
        <v>3723080</v>
      </c>
      <c r="I2343" s="17" t="s">
        <v>171</v>
      </c>
      <c r="J2343" s="17" t="s">
        <v>59</v>
      </c>
      <c r="K2343" s="17" t="s">
        <v>7005</v>
      </c>
      <c r="L2343" s="17" t="s">
        <v>255</v>
      </c>
      <c r="M2343" s="17" t="s">
        <v>256</v>
      </c>
      <c r="N2343" s="17" t="s">
        <v>75</v>
      </c>
      <c r="O2343" s="17">
        <v>20200723</v>
      </c>
      <c r="P2343" s="17">
        <v>20200929</v>
      </c>
      <c r="Q2343" s="17">
        <v>3330</v>
      </c>
      <c r="R2343" s="17">
        <v>0</v>
      </c>
      <c r="S2343" s="17"/>
      <c r="T2343" s="17" t="s">
        <v>63</v>
      </c>
      <c r="U2343" s="17"/>
      <c r="V2343" s="17">
        <f t="shared" si="654"/>
        <v>72</v>
      </c>
      <c r="W2343" s="17">
        <v>72000</v>
      </c>
      <c r="X2343" s="17" t="s">
        <v>218</v>
      </c>
      <c r="Y2343" s="17" t="s">
        <v>105</v>
      </c>
      <c r="Z2343" s="17">
        <v>20200929</v>
      </c>
      <c r="AA2343" s="17" t="s">
        <v>219</v>
      </c>
      <c r="AB2343" s="17">
        <v>1</v>
      </c>
      <c r="AC2343" s="17" t="str">
        <f>IFERROR(VLOOKUP(A2343,[1]Cruces!AJ:AK,2,0),VLOOKUP(CONCATENATE(X2343,AA2343),[1]Cruces!G:H,2,0))</f>
        <v>Solicitud CREG 030</v>
      </c>
      <c r="AD2343" s="17">
        <f t="shared" si="640"/>
        <v>23</v>
      </c>
      <c r="AE2343" s="17">
        <f t="shared" si="641"/>
        <v>7</v>
      </c>
      <c r="AF2343" s="17">
        <f t="shared" si="642"/>
        <v>2020</v>
      </c>
      <c r="AG2343" s="17" t="str">
        <f>IFERROR(VLOOKUP(MID(A2343,2,4)*1,[1]Cruces!K:L,2,0),"Verificar")</f>
        <v>Guajira</v>
      </c>
      <c r="AH2343" s="17">
        <f t="shared" ca="1" si="643"/>
        <v>125</v>
      </c>
      <c r="AI2343" s="17" t="str">
        <f>IFERROR(VLOOKUP(U2343,[1]Cruces!$O$1:$P$6,2,0),"Sin Orden")</f>
        <v>Sin Orden</v>
      </c>
      <c r="AJ2343" s="17">
        <f t="shared" si="644"/>
        <v>29</v>
      </c>
      <c r="AK2343" s="17">
        <f t="shared" si="645"/>
        <v>9</v>
      </c>
      <c r="AL2343" s="17">
        <f t="shared" si="646"/>
        <v>2020</v>
      </c>
      <c r="AM2343" s="17">
        <f t="shared" ca="1" si="647"/>
        <v>57</v>
      </c>
      <c r="AN2343" s="18" t="str">
        <f>IFERROR(VLOOKUP(R2343*1,'[1]Ordenes de Servicio'!G:K,5,0),"No Cruza")</f>
        <v>No Cruza</v>
      </c>
      <c r="AO2343" s="17">
        <f t="shared" ca="1" si="648"/>
        <v>57</v>
      </c>
      <c r="AP2343" s="17">
        <f t="shared" si="649"/>
        <v>29</v>
      </c>
      <c r="AQ2343" s="17">
        <f t="shared" si="650"/>
        <v>9</v>
      </c>
      <c r="AR2343" s="17">
        <f t="shared" si="651"/>
        <v>2020</v>
      </c>
      <c r="AS2343" s="17">
        <f t="shared" ca="1" si="652"/>
        <v>57</v>
      </c>
      <c r="AT2343" s="17" t="str">
        <f t="shared" ca="1" si="655"/>
        <v>No</v>
      </c>
      <c r="AU2343" s="17">
        <f t="shared" si="653"/>
        <v>0</v>
      </c>
      <c r="AV2343" s="17" t="str">
        <f>+VLOOKUP(B2343,[1]Cruces!S:T,2,0)</f>
        <v>5. Consultoría / Adjudicación</v>
      </c>
    </row>
    <row r="2344" spans="1:48" hidden="1" x14ac:dyDescent="0.25">
      <c r="A2344" s="17" t="s">
        <v>9243</v>
      </c>
      <c r="B2344" s="17" t="s">
        <v>569</v>
      </c>
      <c r="C2344" s="17">
        <v>2094702</v>
      </c>
      <c r="D2344" s="17">
        <v>20036579</v>
      </c>
      <c r="E2344" s="17" t="s">
        <v>745</v>
      </c>
      <c r="F2344" s="17" t="s">
        <v>7082</v>
      </c>
      <c r="G2344" s="17" t="s">
        <v>9244</v>
      </c>
      <c r="H2344" s="17">
        <v>3014957166</v>
      </c>
      <c r="I2344" s="17" t="s">
        <v>71</v>
      </c>
      <c r="J2344" s="17" t="s">
        <v>9245</v>
      </c>
      <c r="K2344" s="17" t="s">
        <v>97</v>
      </c>
      <c r="L2344" s="17" t="s">
        <v>7140</v>
      </c>
      <c r="M2344" s="17" t="s">
        <v>7141</v>
      </c>
      <c r="N2344" s="17" t="s">
        <v>572</v>
      </c>
      <c r="O2344" s="17">
        <v>20201016</v>
      </c>
      <c r="P2344" s="17">
        <v>20201016</v>
      </c>
      <c r="Q2344" s="17">
        <v>1170</v>
      </c>
      <c r="R2344" s="17">
        <v>0</v>
      </c>
      <c r="S2344" s="17"/>
      <c r="T2344" s="17" t="s">
        <v>63</v>
      </c>
      <c r="U2344" s="17"/>
      <c r="V2344" s="17">
        <f t="shared" si="654"/>
        <v>3</v>
      </c>
      <c r="W2344" s="17">
        <v>3000</v>
      </c>
      <c r="X2344" s="17" t="s">
        <v>89</v>
      </c>
      <c r="Y2344" s="17" t="s">
        <v>569</v>
      </c>
      <c r="Z2344" s="17">
        <v>20201016</v>
      </c>
      <c r="AA2344" s="17" t="s">
        <v>1947</v>
      </c>
      <c r="AB2344" s="17">
        <v>1</v>
      </c>
      <c r="AC2344" s="17" t="str">
        <f>IFERROR(VLOOKUP(A2344,[1]Cruces!AJ:AK,2,0),VLOOKUP(CONCATENATE(X2344,AA2344),[1]Cruces!G:H,2,0))</f>
        <v>Solicitud por BT</v>
      </c>
      <c r="AD2344" s="17">
        <f t="shared" si="640"/>
        <v>16</v>
      </c>
      <c r="AE2344" s="17">
        <f t="shared" si="641"/>
        <v>10</v>
      </c>
      <c r="AF2344" s="17">
        <f t="shared" si="642"/>
        <v>2020</v>
      </c>
      <c r="AG2344" s="17" t="str">
        <f>IFERROR(VLOOKUP(MID(A2344,2,4)*1,[1]Cruces!K:L,2,0),"Verificar")</f>
        <v>Atlántico Norte</v>
      </c>
      <c r="AH2344" s="17">
        <f t="shared" ca="1" si="643"/>
        <v>40</v>
      </c>
      <c r="AI2344" s="17" t="str">
        <f>IFERROR(VLOOKUP(U2344,[1]Cruces!$O$1:$P$6,2,0),"Sin Orden")</f>
        <v>Sin Orden</v>
      </c>
      <c r="AJ2344" s="17">
        <f t="shared" si="644"/>
        <v>16</v>
      </c>
      <c r="AK2344" s="17">
        <f t="shared" si="645"/>
        <v>10</v>
      </c>
      <c r="AL2344" s="17">
        <f t="shared" si="646"/>
        <v>2020</v>
      </c>
      <c r="AM2344" s="17">
        <f t="shared" ca="1" si="647"/>
        <v>40</v>
      </c>
      <c r="AN2344" s="18" t="str">
        <f>IFERROR(VLOOKUP(R2344*1,'[1]Ordenes de Servicio'!G:K,5,0),"No Cruza")</f>
        <v>No Cruza</v>
      </c>
      <c r="AO2344" s="17">
        <f t="shared" ca="1" si="648"/>
        <v>40</v>
      </c>
      <c r="AP2344" s="17">
        <f t="shared" si="649"/>
        <v>16</v>
      </c>
      <c r="AQ2344" s="17">
        <f t="shared" si="650"/>
        <v>10</v>
      </c>
      <c r="AR2344" s="17">
        <f t="shared" si="651"/>
        <v>2020</v>
      </c>
      <c r="AS2344" s="17">
        <f t="shared" ca="1" si="652"/>
        <v>40</v>
      </c>
      <c r="AT2344" s="17" t="str">
        <f t="shared" ca="1" si="655"/>
        <v>No</v>
      </c>
      <c r="AU2344" s="17">
        <f t="shared" si="653"/>
        <v>0</v>
      </c>
      <c r="AV2344" s="17" t="str">
        <f>+VLOOKUP(B2344,[1]Cruces!S:T,2,0)</f>
        <v>1. Solicitud</v>
      </c>
    </row>
    <row r="2345" spans="1:48" hidden="1" x14ac:dyDescent="0.25">
      <c r="A2345" s="17" t="s">
        <v>9246</v>
      </c>
      <c r="B2345" s="17" t="s">
        <v>6595</v>
      </c>
      <c r="C2345" s="17">
        <v>0</v>
      </c>
      <c r="D2345" s="17">
        <v>0</v>
      </c>
      <c r="E2345" s="17" t="s">
        <v>55</v>
      </c>
      <c r="F2345" s="17" t="s">
        <v>6228</v>
      </c>
      <c r="G2345" s="17" t="s">
        <v>9247</v>
      </c>
      <c r="H2345" s="17">
        <v>3143004423</v>
      </c>
      <c r="I2345" s="17" t="s">
        <v>71</v>
      </c>
      <c r="J2345" s="17" t="s">
        <v>59</v>
      </c>
      <c r="K2345" s="17" t="s">
        <v>9248</v>
      </c>
      <c r="L2345" s="17" t="s">
        <v>7152</v>
      </c>
      <c r="M2345" s="17" t="s">
        <v>7153</v>
      </c>
      <c r="N2345" s="17" t="s">
        <v>6600</v>
      </c>
      <c r="O2345" s="17">
        <v>20200914</v>
      </c>
      <c r="P2345" s="17">
        <v>20200922</v>
      </c>
      <c r="Q2345" s="17">
        <v>1210</v>
      </c>
      <c r="R2345" s="17">
        <v>28130060</v>
      </c>
      <c r="S2345" s="17" t="s">
        <v>6601</v>
      </c>
      <c r="T2345" s="17" t="s">
        <v>63</v>
      </c>
      <c r="U2345" s="17" t="s">
        <v>91</v>
      </c>
      <c r="V2345" s="17">
        <f t="shared" si="654"/>
        <v>3</v>
      </c>
      <c r="W2345" s="17">
        <v>3000</v>
      </c>
      <c r="X2345" s="17" t="s">
        <v>7065</v>
      </c>
      <c r="Y2345" s="17" t="s">
        <v>150</v>
      </c>
      <c r="Z2345" s="17">
        <v>20201016</v>
      </c>
      <c r="AA2345" s="17" t="s">
        <v>1947</v>
      </c>
      <c r="AB2345" s="17">
        <v>1</v>
      </c>
      <c r="AC2345" s="17" t="str">
        <f>IFERROR(VLOOKUP(A2345,[1]Cruces!AJ:AK,2,0),VLOOKUP(CONCATENATE(X2345,AA2345),[1]Cruces!G:H,2,0))</f>
        <v>Solicitud por BT</v>
      </c>
      <c r="AD2345" s="17">
        <f t="shared" si="640"/>
        <v>14</v>
      </c>
      <c r="AE2345" s="17">
        <f t="shared" si="641"/>
        <v>9</v>
      </c>
      <c r="AF2345" s="17">
        <f t="shared" si="642"/>
        <v>2020</v>
      </c>
      <c r="AG2345" s="17" t="str">
        <f>IFERROR(VLOOKUP(MID(A2345,2,4)*1,[1]Cruces!K:L,2,0),"Verificar")</f>
        <v>Atlántico Sur</v>
      </c>
      <c r="AH2345" s="17">
        <f t="shared" ca="1" si="643"/>
        <v>72</v>
      </c>
      <c r="AI2345" s="17" t="str">
        <f>IFERROR(VLOOKUP(U2345,[1]Cruces!$O$1:$P$6,2,0),"Sin Orden")</f>
        <v>Resuelta</v>
      </c>
      <c r="AJ2345" s="17">
        <f t="shared" si="644"/>
        <v>16</v>
      </c>
      <c r="AK2345" s="17">
        <f t="shared" si="645"/>
        <v>10</v>
      </c>
      <c r="AL2345" s="17">
        <f t="shared" si="646"/>
        <v>2020</v>
      </c>
      <c r="AM2345" s="17">
        <f t="shared" ca="1" si="647"/>
        <v>40</v>
      </c>
      <c r="AN2345" s="18" t="str">
        <f>IFERROR(VLOOKUP(R2345*1,'[1]Ordenes de Servicio'!G:K,5,0),"No Cruza")</f>
        <v>No Cruza</v>
      </c>
      <c r="AO2345" s="17">
        <f t="shared" ca="1" si="648"/>
        <v>32</v>
      </c>
      <c r="AP2345" s="17">
        <f t="shared" si="649"/>
        <v>22</v>
      </c>
      <c r="AQ2345" s="17">
        <f t="shared" si="650"/>
        <v>9</v>
      </c>
      <c r="AR2345" s="17">
        <f t="shared" si="651"/>
        <v>2020</v>
      </c>
      <c r="AS2345" s="17">
        <f t="shared" ca="1" si="652"/>
        <v>64</v>
      </c>
      <c r="AT2345" s="17" t="str">
        <f t="shared" ca="1" si="655"/>
        <v>No</v>
      </c>
      <c r="AU2345" s="17">
        <f t="shared" si="653"/>
        <v>24</v>
      </c>
      <c r="AV2345" s="17" t="str">
        <f>+VLOOKUP(B2345,[1]Cruces!S:T,2,0)</f>
        <v>7. Ejecución en Campo OS BT</v>
      </c>
    </row>
    <row r="2346" spans="1:48" hidden="1" x14ac:dyDescent="0.25">
      <c r="A2346" s="17" t="s">
        <v>9249</v>
      </c>
      <c r="B2346" s="17" t="s">
        <v>1943</v>
      </c>
      <c r="C2346" s="17">
        <v>0</v>
      </c>
      <c r="D2346" s="17">
        <v>0</v>
      </c>
      <c r="E2346" s="17" t="s">
        <v>55</v>
      </c>
      <c r="F2346" s="17" t="s">
        <v>56</v>
      </c>
      <c r="G2346" s="17" t="s">
        <v>9250</v>
      </c>
      <c r="H2346" s="17">
        <v>0</v>
      </c>
      <c r="I2346" s="17" t="s">
        <v>116</v>
      </c>
      <c r="J2346" s="17" t="s">
        <v>59</v>
      </c>
      <c r="K2346" s="17" t="s">
        <v>9251</v>
      </c>
      <c r="L2346" s="17" t="s">
        <v>7163</v>
      </c>
      <c r="M2346" s="17" t="s">
        <v>7164</v>
      </c>
      <c r="N2346" s="17" t="s">
        <v>1946</v>
      </c>
      <c r="O2346" s="17">
        <v>20201106</v>
      </c>
      <c r="P2346" s="17">
        <v>20201106</v>
      </c>
      <c r="Q2346" s="17">
        <v>9510</v>
      </c>
      <c r="R2346" s="17">
        <v>28272539</v>
      </c>
      <c r="S2346" s="17" t="s">
        <v>6601</v>
      </c>
      <c r="T2346" s="17" t="s">
        <v>7091</v>
      </c>
      <c r="U2346" s="17" t="s">
        <v>88</v>
      </c>
      <c r="V2346" s="17">
        <f t="shared" si="654"/>
        <v>3</v>
      </c>
      <c r="W2346" s="17">
        <v>3000</v>
      </c>
      <c r="X2346" s="17" t="s">
        <v>7065</v>
      </c>
      <c r="Y2346" s="17" t="s">
        <v>1943</v>
      </c>
      <c r="Z2346" s="17">
        <v>20201106</v>
      </c>
      <c r="AA2346" s="17" t="s">
        <v>1947</v>
      </c>
      <c r="AB2346" s="17">
        <v>1</v>
      </c>
      <c r="AC2346" s="17" t="str">
        <f>IFERROR(VLOOKUP(A2346,[1]Cruces!AJ:AK,2,0),VLOOKUP(CONCATENATE(X2346,AA2346),[1]Cruces!G:H,2,0))</f>
        <v>Solicitud por BT</v>
      </c>
      <c r="AD2346" s="17">
        <f t="shared" si="640"/>
        <v>6</v>
      </c>
      <c r="AE2346" s="17">
        <f t="shared" si="641"/>
        <v>11</v>
      </c>
      <c r="AF2346" s="17">
        <f t="shared" si="642"/>
        <v>2020</v>
      </c>
      <c r="AG2346" s="17" t="str">
        <f>IFERROR(VLOOKUP(MID(A2346,2,4)*1,[1]Cruces!K:L,2,0),"Verificar")</f>
        <v>Atlántico Norte</v>
      </c>
      <c r="AH2346" s="17">
        <f t="shared" ca="1" si="643"/>
        <v>19</v>
      </c>
      <c r="AI2346" s="17" t="str">
        <f>IFERROR(VLOOKUP(U2346,[1]Cruces!$O$1:$P$6,2,0),"Sin Orden")</f>
        <v>Resuelta</v>
      </c>
      <c r="AJ2346" s="17">
        <f t="shared" si="644"/>
        <v>6</v>
      </c>
      <c r="AK2346" s="17">
        <f t="shared" si="645"/>
        <v>11</v>
      </c>
      <c r="AL2346" s="17">
        <f t="shared" si="646"/>
        <v>2020</v>
      </c>
      <c r="AM2346" s="17">
        <f t="shared" ca="1" si="647"/>
        <v>19</v>
      </c>
      <c r="AN2346" s="18" t="str">
        <f>IFERROR(VLOOKUP(R2346*1,'[1]Ordenes de Servicio'!G:K,5,0),"No Cruza")</f>
        <v>No Cruza</v>
      </c>
      <c r="AO2346" s="17">
        <f t="shared" ca="1" si="648"/>
        <v>0</v>
      </c>
      <c r="AP2346" s="17">
        <f t="shared" si="649"/>
        <v>6</v>
      </c>
      <c r="AQ2346" s="17">
        <f t="shared" si="650"/>
        <v>11</v>
      </c>
      <c r="AR2346" s="17">
        <f t="shared" si="651"/>
        <v>2020</v>
      </c>
      <c r="AS2346" s="17">
        <f t="shared" ca="1" si="652"/>
        <v>19</v>
      </c>
      <c r="AT2346" s="17" t="str">
        <f t="shared" ca="1" si="655"/>
        <v>No</v>
      </c>
      <c r="AU2346" s="17">
        <f t="shared" si="653"/>
        <v>0</v>
      </c>
      <c r="AV2346" s="17" t="str">
        <f>+VLOOKUP(B2346,[1]Cruces!S:T,2,0)</f>
        <v>7. Ejecución en Campo OS BT</v>
      </c>
    </row>
    <row r="2347" spans="1:48" x14ac:dyDescent="0.25">
      <c r="A2347" s="17" t="s">
        <v>4318</v>
      </c>
      <c r="B2347" s="17" t="s">
        <v>80</v>
      </c>
      <c r="C2347" s="17">
        <v>2700408</v>
      </c>
      <c r="D2347" s="17">
        <v>0</v>
      </c>
      <c r="E2347" s="17" t="s">
        <v>55</v>
      </c>
      <c r="F2347" s="17" t="s">
        <v>107</v>
      </c>
      <c r="G2347" s="17" t="s">
        <v>4319</v>
      </c>
      <c r="H2347" s="17" t="s">
        <v>4320</v>
      </c>
      <c r="I2347" s="17" t="s">
        <v>116</v>
      </c>
      <c r="J2347" s="17" t="s">
        <v>59</v>
      </c>
      <c r="K2347" s="17" t="s">
        <v>97</v>
      </c>
      <c r="L2347" s="17" t="s">
        <v>111</v>
      </c>
      <c r="M2347" s="17" t="s">
        <v>112</v>
      </c>
      <c r="N2347" s="17" t="s">
        <v>87</v>
      </c>
      <c r="O2347" s="17">
        <v>20190613</v>
      </c>
      <c r="P2347" s="17">
        <v>20200110</v>
      </c>
      <c r="Q2347" s="17">
        <v>1110</v>
      </c>
      <c r="R2347" s="17">
        <v>26605098</v>
      </c>
      <c r="S2347" s="17" t="s">
        <v>76</v>
      </c>
      <c r="T2347" s="17" t="s">
        <v>63</v>
      </c>
      <c r="U2347" s="17" t="s">
        <v>88</v>
      </c>
      <c r="V2347" s="17">
        <f t="shared" si="654"/>
        <v>30</v>
      </c>
      <c r="W2347" s="17">
        <v>30000</v>
      </c>
      <c r="X2347" s="17" t="s">
        <v>89</v>
      </c>
      <c r="Y2347" s="17" t="s">
        <v>80</v>
      </c>
      <c r="Z2347" s="17">
        <v>20200110</v>
      </c>
      <c r="AA2347" s="17" t="s">
        <v>78</v>
      </c>
      <c r="AB2347" s="17">
        <v>1</v>
      </c>
      <c r="AC2347" s="17" t="str">
        <f>IFERROR(VLOOKUP(A2347,[1]Cruces!AJ:AK,2,0),VLOOKUP(CONCATENATE(X2347,AA2347),[1]Cruces!G:H,2,0))</f>
        <v>Solicitud de Obra</v>
      </c>
      <c r="AD2347" s="17">
        <f t="shared" si="640"/>
        <v>13</v>
      </c>
      <c r="AE2347" s="17">
        <f t="shared" si="641"/>
        <v>6</v>
      </c>
      <c r="AF2347" s="17">
        <f t="shared" si="642"/>
        <v>2019</v>
      </c>
      <c r="AG2347" s="17" t="str">
        <f>IFERROR(VLOOKUP(MID(A2347,2,4)*1,[1]Cruces!K:L,2,0),"Verificar")</f>
        <v>Atlántico Norte</v>
      </c>
      <c r="AH2347" s="17">
        <f t="shared" ca="1" si="643"/>
        <v>531</v>
      </c>
      <c r="AI2347" s="17" t="str">
        <f>IFERROR(VLOOKUP(U2347,[1]Cruces!$O$1:$P$6,2,0),"Sin Orden")</f>
        <v>Resuelta</v>
      </c>
      <c r="AJ2347" s="17">
        <f t="shared" si="644"/>
        <v>10</v>
      </c>
      <c r="AK2347" s="17">
        <f t="shared" si="645"/>
        <v>1</v>
      </c>
      <c r="AL2347" s="17">
        <f t="shared" si="646"/>
        <v>2020</v>
      </c>
      <c r="AM2347" s="17">
        <f t="shared" ca="1" si="647"/>
        <v>320</v>
      </c>
      <c r="AN2347" s="18" t="str">
        <f>IFERROR(VLOOKUP(R2347*1,'[1]Ordenes de Servicio'!G:K,5,0),"No Cruza")</f>
        <v>No Cruza</v>
      </c>
      <c r="AO2347" s="17">
        <f t="shared" ca="1" si="648"/>
        <v>211</v>
      </c>
      <c r="AP2347" s="17">
        <f t="shared" si="649"/>
        <v>10</v>
      </c>
      <c r="AQ2347" s="17">
        <f t="shared" si="650"/>
        <v>1</v>
      </c>
      <c r="AR2347" s="17">
        <f t="shared" si="651"/>
        <v>2020</v>
      </c>
      <c r="AS2347" s="17">
        <f t="shared" ca="1" si="652"/>
        <v>320</v>
      </c>
      <c r="AT2347" s="17" t="str">
        <f t="shared" ca="1" si="655"/>
        <v>No</v>
      </c>
      <c r="AU2347" s="17">
        <f t="shared" si="653"/>
        <v>0</v>
      </c>
      <c r="AV2347" s="17" t="str">
        <f>+VLOOKUP(B2347,[1]Cruces!S:T,2,0)</f>
        <v>8. Puesta en Servicio</v>
      </c>
    </row>
    <row r="2348" spans="1:48" hidden="1" x14ac:dyDescent="0.25">
      <c r="A2348" s="17" t="s">
        <v>4321</v>
      </c>
      <c r="B2348" s="17" t="s">
        <v>54</v>
      </c>
      <c r="C2348" s="17">
        <v>0</v>
      </c>
      <c r="D2348" s="17">
        <v>0</v>
      </c>
      <c r="E2348" s="17" t="s">
        <v>55</v>
      </c>
      <c r="F2348" s="17" t="s">
        <v>126</v>
      </c>
      <c r="G2348" s="17" t="s">
        <v>4322</v>
      </c>
      <c r="H2348" s="17">
        <v>0</v>
      </c>
      <c r="I2348" s="17" t="s">
        <v>71</v>
      </c>
      <c r="J2348" s="17" t="s">
        <v>59</v>
      </c>
      <c r="K2348" s="17" t="s">
        <v>329</v>
      </c>
      <c r="L2348" s="17" t="s">
        <v>129</v>
      </c>
      <c r="M2348" s="17" t="s">
        <v>130</v>
      </c>
      <c r="N2348" s="17" t="s">
        <v>62</v>
      </c>
      <c r="O2348" s="17">
        <v>20190622</v>
      </c>
      <c r="P2348" s="17">
        <v>20191011</v>
      </c>
      <c r="Q2348" s="17">
        <v>3310</v>
      </c>
      <c r="R2348" s="17">
        <v>26815981</v>
      </c>
      <c r="S2348" s="17" t="s">
        <v>100</v>
      </c>
      <c r="T2348" s="17" t="s">
        <v>63</v>
      </c>
      <c r="U2348" s="17" t="s">
        <v>91</v>
      </c>
      <c r="V2348" s="17">
        <f t="shared" si="654"/>
        <v>150</v>
      </c>
      <c r="W2348" s="17">
        <v>150000</v>
      </c>
      <c r="X2348" s="17" t="s">
        <v>64</v>
      </c>
      <c r="Y2348" s="17" t="s">
        <v>65</v>
      </c>
      <c r="Z2348" s="17">
        <v>20191011</v>
      </c>
      <c r="AA2348" s="17" t="s">
        <v>176</v>
      </c>
      <c r="AB2348" s="17">
        <v>1</v>
      </c>
      <c r="AC2348" s="17" t="str">
        <f>IFERROR(VLOOKUP(A2348,[1]Cruces!AJ:AK,2,0),VLOOKUP(CONCATENATE(X2348,AA2348),[1]Cruces!G:H,2,0))</f>
        <v>Solicitud de Obra</v>
      </c>
      <c r="AD2348" s="17">
        <f t="shared" si="640"/>
        <v>22</v>
      </c>
      <c r="AE2348" s="17">
        <f t="shared" si="641"/>
        <v>6</v>
      </c>
      <c r="AF2348" s="17">
        <f t="shared" si="642"/>
        <v>2019</v>
      </c>
      <c r="AG2348" s="17" t="str">
        <f>IFERROR(VLOOKUP(MID(A2348,2,4)*1,[1]Cruces!K:L,2,0),"Verificar")</f>
        <v>Guajira</v>
      </c>
      <c r="AH2348" s="17">
        <f t="shared" ca="1" si="643"/>
        <v>522</v>
      </c>
      <c r="AI2348" s="17" t="str">
        <f>IFERROR(VLOOKUP(U2348,[1]Cruces!$O$1:$P$6,2,0),"Sin Orden")</f>
        <v>Resuelta</v>
      </c>
      <c r="AJ2348" s="17">
        <f t="shared" si="644"/>
        <v>11</v>
      </c>
      <c r="AK2348" s="17">
        <f t="shared" si="645"/>
        <v>10</v>
      </c>
      <c r="AL2348" s="17">
        <f t="shared" si="646"/>
        <v>2019</v>
      </c>
      <c r="AM2348" s="17">
        <f t="shared" ca="1" si="647"/>
        <v>411</v>
      </c>
      <c r="AN2348" s="18" t="str">
        <f>IFERROR(VLOOKUP(R2348*1,'[1]Ordenes de Servicio'!G:K,5,0),"No Cruza")</f>
        <v>No Cruza</v>
      </c>
      <c r="AO2348" s="17">
        <f t="shared" ca="1" si="648"/>
        <v>111</v>
      </c>
      <c r="AP2348" s="17">
        <f t="shared" si="649"/>
        <v>11</v>
      </c>
      <c r="AQ2348" s="17">
        <f t="shared" si="650"/>
        <v>10</v>
      </c>
      <c r="AR2348" s="17">
        <f t="shared" si="651"/>
        <v>2019</v>
      </c>
      <c r="AS2348" s="17">
        <f t="shared" ca="1" si="652"/>
        <v>411</v>
      </c>
      <c r="AT2348" s="17" t="str">
        <f t="shared" ca="1" si="655"/>
        <v>Si</v>
      </c>
      <c r="AU2348" s="17">
        <f t="shared" si="653"/>
        <v>0</v>
      </c>
      <c r="AV2348" s="17" t="str">
        <f>+VLOOKUP(B2348,[1]Cruces!S:T,2,0)</f>
        <v>4. Presupuesto de Obra</v>
      </c>
    </row>
    <row r="2349" spans="1:48" hidden="1" x14ac:dyDescent="0.25">
      <c r="A2349" s="17" t="s">
        <v>4323</v>
      </c>
      <c r="B2349" s="17" t="s">
        <v>244</v>
      </c>
      <c r="C2349" s="17">
        <v>0</v>
      </c>
      <c r="D2349" s="17">
        <v>0</v>
      </c>
      <c r="E2349" s="17" t="s">
        <v>55</v>
      </c>
      <c r="F2349" s="17" t="s">
        <v>56</v>
      </c>
      <c r="G2349" s="17" t="s">
        <v>4324</v>
      </c>
      <c r="H2349" s="17">
        <v>0</v>
      </c>
      <c r="I2349" s="17" t="s">
        <v>71</v>
      </c>
      <c r="J2349" s="17" t="s">
        <v>59</v>
      </c>
      <c r="K2349" s="17" t="s">
        <v>4325</v>
      </c>
      <c r="L2349" s="17" t="s">
        <v>265</v>
      </c>
      <c r="M2349" s="17" t="s">
        <v>55</v>
      </c>
      <c r="N2349" s="17" t="s">
        <v>247</v>
      </c>
      <c r="O2349" s="17">
        <v>20170505</v>
      </c>
      <c r="P2349" s="17">
        <v>20180508</v>
      </c>
      <c r="Q2349" s="17">
        <v>1110</v>
      </c>
      <c r="R2349" s="17">
        <v>24933371</v>
      </c>
      <c r="S2349" s="17" t="s">
        <v>76</v>
      </c>
      <c r="T2349" s="17" t="s">
        <v>63</v>
      </c>
      <c r="U2349" s="17" t="s">
        <v>88</v>
      </c>
      <c r="V2349" s="17">
        <f t="shared" si="654"/>
        <v>225</v>
      </c>
      <c r="W2349" s="17">
        <v>225000</v>
      </c>
      <c r="X2349" s="17" t="s">
        <v>64</v>
      </c>
      <c r="Y2349" s="17" t="s">
        <v>248</v>
      </c>
      <c r="Z2349" s="17">
        <v>20180508</v>
      </c>
      <c r="AA2349" s="17" t="s">
        <v>137</v>
      </c>
      <c r="AB2349" s="17">
        <v>1</v>
      </c>
      <c r="AC2349" s="17" t="str">
        <f>IFERROR(VLOOKUP(A2349,[1]Cruces!AJ:AK,2,0),VLOOKUP(CONCATENATE(X2349,AA2349),[1]Cruces!G:H,2,0))</f>
        <v>Solicitud de Obra</v>
      </c>
      <c r="AD2349" s="17">
        <f t="shared" si="640"/>
        <v>5</v>
      </c>
      <c r="AE2349" s="17">
        <f t="shared" si="641"/>
        <v>5</v>
      </c>
      <c r="AF2349" s="17">
        <f t="shared" si="642"/>
        <v>2017</v>
      </c>
      <c r="AG2349" s="17" t="str">
        <f>IFERROR(VLOOKUP(MID(A2349,2,4)*1,[1]Cruces!K:L,2,0),"Verificar")</f>
        <v>Atlántico Norte</v>
      </c>
      <c r="AH2349" s="17">
        <f t="shared" ca="1" si="643"/>
        <v>1300</v>
      </c>
      <c r="AI2349" s="17" t="str">
        <f>IFERROR(VLOOKUP(U2349,[1]Cruces!$O$1:$P$6,2,0),"Sin Orden")</f>
        <v>Resuelta</v>
      </c>
      <c r="AJ2349" s="17">
        <f t="shared" si="644"/>
        <v>8</v>
      </c>
      <c r="AK2349" s="17">
        <f t="shared" si="645"/>
        <v>5</v>
      </c>
      <c r="AL2349" s="17">
        <f t="shared" si="646"/>
        <v>2018</v>
      </c>
      <c r="AM2349" s="17">
        <f t="shared" ca="1" si="647"/>
        <v>932</v>
      </c>
      <c r="AN2349" s="18" t="str">
        <f>IFERROR(VLOOKUP(R2349*1,'[1]Ordenes de Servicio'!G:K,5,0),"No Cruza")</f>
        <v>No Cruza</v>
      </c>
      <c r="AO2349" s="17">
        <f t="shared" ca="1" si="648"/>
        <v>368</v>
      </c>
      <c r="AP2349" s="17">
        <f t="shared" si="649"/>
        <v>8</v>
      </c>
      <c r="AQ2349" s="17">
        <f t="shared" si="650"/>
        <v>5</v>
      </c>
      <c r="AR2349" s="17">
        <f t="shared" si="651"/>
        <v>2018</v>
      </c>
      <c r="AS2349" s="17">
        <f t="shared" ca="1" si="652"/>
        <v>932</v>
      </c>
      <c r="AT2349" s="17" t="str">
        <f t="shared" ca="1" si="655"/>
        <v>Si</v>
      </c>
      <c r="AU2349" s="17">
        <f t="shared" si="653"/>
        <v>0</v>
      </c>
      <c r="AV2349" s="17" t="str">
        <f>+VLOOKUP(B2349,[1]Cruces!S:T,2,0)</f>
        <v>6. Ejecución y Seguimiento de Obra</v>
      </c>
    </row>
    <row r="2350" spans="1:48" hidden="1" x14ac:dyDescent="0.25">
      <c r="A2350" s="17" t="s">
        <v>4326</v>
      </c>
      <c r="B2350" s="17" t="s">
        <v>68</v>
      </c>
      <c r="C2350" s="17">
        <v>0</v>
      </c>
      <c r="D2350" s="17">
        <v>0</v>
      </c>
      <c r="E2350" s="17" t="s">
        <v>55</v>
      </c>
      <c r="F2350" s="17" t="s">
        <v>107</v>
      </c>
      <c r="G2350" s="17" t="s">
        <v>2670</v>
      </c>
      <c r="H2350" s="17">
        <v>6618290</v>
      </c>
      <c r="I2350" s="17" t="s">
        <v>182</v>
      </c>
      <c r="J2350" s="17" t="s">
        <v>59</v>
      </c>
      <c r="K2350" s="17" t="s">
        <v>2671</v>
      </c>
      <c r="L2350" s="17" t="s">
        <v>117</v>
      </c>
      <c r="M2350" s="17" t="s">
        <v>118</v>
      </c>
      <c r="N2350" s="17" t="s">
        <v>75</v>
      </c>
      <c r="O2350" s="17">
        <v>20191216</v>
      </c>
      <c r="P2350" s="17">
        <v>20191230</v>
      </c>
      <c r="Q2350" s="17">
        <v>1110</v>
      </c>
      <c r="R2350" s="17">
        <v>27109054</v>
      </c>
      <c r="S2350" s="17" t="s">
        <v>76</v>
      </c>
      <c r="T2350" s="17" t="s">
        <v>63</v>
      </c>
      <c r="U2350" s="17" t="s">
        <v>77</v>
      </c>
      <c r="V2350" s="17">
        <f t="shared" si="654"/>
        <v>15</v>
      </c>
      <c r="W2350" s="17">
        <v>15000</v>
      </c>
      <c r="X2350" s="17" t="s">
        <v>64</v>
      </c>
      <c r="Y2350" s="17" t="s">
        <v>105</v>
      </c>
      <c r="Z2350" s="17">
        <v>20200205</v>
      </c>
      <c r="AA2350" s="17" t="s">
        <v>78</v>
      </c>
      <c r="AB2350" s="17">
        <v>1</v>
      </c>
      <c r="AC2350" s="17" t="str">
        <f>IFERROR(VLOOKUP(A2350,[1]Cruces!AJ:AK,2,0),VLOOKUP(CONCATENATE(X2350,AA2350),[1]Cruces!G:H,2,0))</f>
        <v>Solicitud de Obra</v>
      </c>
      <c r="AD2350" s="17">
        <f t="shared" si="640"/>
        <v>16</v>
      </c>
      <c r="AE2350" s="17">
        <f t="shared" si="641"/>
        <v>12</v>
      </c>
      <c r="AF2350" s="17">
        <f t="shared" si="642"/>
        <v>2019</v>
      </c>
      <c r="AG2350" s="17" t="str">
        <f>IFERROR(VLOOKUP(MID(A2350,2,4)*1,[1]Cruces!K:L,2,0),"Verificar")</f>
        <v>Atlántico Norte</v>
      </c>
      <c r="AH2350" s="17">
        <f t="shared" ca="1" si="643"/>
        <v>345</v>
      </c>
      <c r="AI2350" s="17" t="str">
        <f>IFERROR(VLOOKUP(U2350,[1]Cruces!$O$1:$P$6,2,0),"Sin Orden")</f>
        <v>Pendiente</v>
      </c>
      <c r="AJ2350" s="17">
        <f t="shared" si="644"/>
        <v>5</v>
      </c>
      <c r="AK2350" s="17">
        <f t="shared" si="645"/>
        <v>2</v>
      </c>
      <c r="AL2350" s="17">
        <f t="shared" si="646"/>
        <v>2020</v>
      </c>
      <c r="AM2350" s="17">
        <f t="shared" ca="1" si="647"/>
        <v>294</v>
      </c>
      <c r="AN2350" s="18">
        <f>IFERROR(VLOOKUP(R2350*1,'[1]Ordenes de Servicio'!G:K,5,0),"No Cruza")</f>
        <v>43854</v>
      </c>
      <c r="AO2350" s="17">
        <f t="shared" ca="1" si="648"/>
        <v>294</v>
      </c>
      <c r="AP2350" s="17">
        <f t="shared" si="649"/>
        <v>30</v>
      </c>
      <c r="AQ2350" s="17">
        <f t="shared" si="650"/>
        <v>12</v>
      </c>
      <c r="AR2350" s="17">
        <f t="shared" si="651"/>
        <v>2019</v>
      </c>
      <c r="AS2350" s="17">
        <f t="shared" ca="1" si="652"/>
        <v>331</v>
      </c>
      <c r="AT2350" s="17" t="str">
        <f t="shared" ca="1" si="655"/>
        <v>No</v>
      </c>
      <c r="AU2350" s="17">
        <f t="shared" si="653"/>
        <v>37</v>
      </c>
      <c r="AV2350" s="17" t="str">
        <f>+VLOOKUP(B2350,[1]Cruces!S:T,2,0)</f>
        <v>5. Consultoría / Adjudicación</v>
      </c>
    </row>
    <row r="2351" spans="1:48" hidden="1" x14ac:dyDescent="0.25">
      <c r="A2351" s="17" t="s">
        <v>4327</v>
      </c>
      <c r="B2351" s="17" t="s">
        <v>569</v>
      </c>
      <c r="C2351" s="17">
        <v>0</v>
      </c>
      <c r="D2351" s="17">
        <v>0</v>
      </c>
      <c r="E2351" s="17" t="s">
        <v>55</v>
      </c>
      <c r="F2351" s="17" t="s">
        <v>56</v>
      </c>
      <c r="G2351" s="17" t="s">
        <v>4328</v>
      </c>
      <c r="H2351" s="17">
        <v>3144533214</v>
      </c>
      <c r="I2351" s="17" t="s">
        <v>71</v>
      </c>
      <c r="J2351" s="17" t="s">
        <v>59</v>
      </c>
      <c r="K2351" s="17" t="s">
        <v>4329</v>
      </c>
      <c r="L2351" s="17" t="s">
        <v>255</v>
      </c>
      <c r="M2351" s="17" t="s">
        <v>256</v>
      </c>
      <c r="N2351" s="17" t="s">
        <v>572</v>
      </c>
      <c r="O2351" s="17">
        <v>20201105</v>
      </c>
      <c r="P2351" s="17">
        <v>20201105</v>
      </c>
      <c r="Q2351" s="17">
        <v>3410</v>
      </c>
      <c r="R2351" s="17">
        <v>0</v>
      </c>
      <c r="S2351" s="17"/>
      <c r="T2351" s="17" t="s">
        <v>63</v>
      </c>
      <c r="U2351" s="17"/>
      <c r="V2351" s="17">
        <f t="shared" si="654"/>
        <v>5</v>
      </c>
      <c r="W2351" s="17">
        <v>5000</v>
      </c>
      <c r="X2351" s="17" t="s">
        <v>218</v>
      </c>
      <c r="Y2351" s="17" t="s">
        <v>569</v>
      </c>
      <c r="Z2351" s="17">
        <v>20201105</v>
      </c>
      <c r="AA2351" s="17" t="s">
        <v>219</v>
      </c>
      <c r="AB2351" s="17">
        <v>1</v>
      </c>
      <c r="AC2351" s="17" t="str">
        <f>IFERROR(VLOOKUP(A2351,[1]Cruces!AJ:AK,2,0),VLOOKUP(CONCATENATE(X2351,AA2351),[1]Cruces!G:H,2,0))</f>
        <v>Solicitud de Obra</v>
      </c>
      <c r="AD2351" s="17">
        <f t="shared" si="640"/>
        <v>5</v>
      </c>
      <c r="AE2351" s="17">
        <f t="shared" si="641"/>
        <v>11</v>
      </c>
      <c r="AF2351" s="17">
        <f t="shared" si="642"/>
        <v>2020</v>
      </c>
      <c r="AG2351" s="17" t="str">
        <f>IFERROR(VLOOKUP(MID(A2351,2,4)*1,[1]Cruces!K:L,2,0),"Verificar")</f>
        <v>Magdalena</v>
      </c>
      <c r="AH2351" s="17">
        <f t="shared" ca="1" si="643"/>
        <v>20</v>
      </c>
      <c r="AI2351" s="17" t="str">
        <f>IFERROR(VLOOKUP(U2351,[1]Cruces!$O$1:$P$6,2,0),"Sin Orden")</f>
        <v>Sin Orden</v>
      </c>
      <c r="AJ2351" s="17">
        <f t="shared" si="644"/>
        <v>5</v>
      </c>
      <c r="AK2351" s="17">
        <f t="shared" si="645"/>
        <v>11</v>
      </c>
      <c r="AL2351" s="17">
        <f t="shared" si="646"/>
        <v>2020</v>
      </c>
      <c r="AM2351" s="17">
        <f t="shared" ca="1" si="647"/>
        <v>20</v>
      </c>
      <c r="AN2351" s="18" t="str">
        <f>IFERROR(VLOOKUP(R2351*1,'[1]Ordenes de Servicio'!G:K,5,0),"No Cruza")</f>
        <v>No Cruza</v>
      </c>
      <c r="AO2351" s="17">
        <f t="shared" ca="1" si="648"/>
        <v>20</v>
      </c>
      <c r="AP2351" s="17">
        <f t="shared" si="649"/>
        <v>5</v>
      </c>
      <c r="AQ2351" s="17">
        <f t="shared" si="650"/>
        <v>11</v>
      </c>
      <c r="AR2351" s="17">
        <f t="shared" si="651"/>
        <v>2020</v>
      </c>
      <c r="AS2351" s="17">
        <f t="shared" ca="1" si="652"/>
        <v>20</v>
      </c>
      <c r="AT2351" s="17" t="str">
        <f t="shared" ca="1" si="655"/>
        <v>No</v>
      </c>
      <c r="AU2351" s="17">
        <f t="shared" si="653"/>
        <v>0</v>
      </c>
      <c r="AV2351" s="17" t="str">
        <f>+VLOOKUP(B2351,[1]Cruces!S:T,2,0)</f>
        <v>1. Solicitud</v>
      </c>
    </row>
    <row r="2352" spans="1:48" hidden="1" x14ac:dyDescent="0.25">
      <c r="A2352" s="17" t="s">
        <v>4330</v>
      </c>
      <c r="B2352" s="17" t="s">
        <v>54</v>
      </c>
      <c r="C2352" s="17">
        <v>2016136</v>
      </c>
      <c r="D2352" s="17">
        <v>20210970</v>
      </c>
      <c r="E2352" s="17" t="s">
        <v>93</v>
      </c>
      <c r="F2352" s="17" t="s">
        <v>232</v>
      </c>
      <c r="G2352" s="17" t="s">
        <v>4331</v>
      </c>
      <c r="H2352" s="17">
        <v>3215409649</v>
      </c>
      <c r="I2352" s="17" t="s">
        <v>83</v>
      </c>
      <c r="J2352" s="17" t="s">
        <v>4332</v>
      </c>
      <c r="K2352" s="17" t="s">
        <v>329</v>
      </c>
      <c r="L2352" s="17" t="s">
        <v>280</v>
      </c>
      <c r="M2352" s="17" t="s">
        <v>281</v>
      </c>
      <c r="N2352" s="17" t="s">
        <v>62</v>
      </c>
      <c r="O2352" s="17">
        <v>20181228</v>
      </c>
      <c r="P2352" s="17">
        <v>20190329</v>
      </c>
      <c r="Q2352" s="17">
        <v>1210</v>
      </c>
      <c r="R2352" s="17">
        <v>26135046</v>
      </c>
      <c r="S2352" s="17" t="s">
        <v>100</v>
      </c>
      <c r="T2352" s="17" t="s">
        <v>63</v>
      </c>
      <c r="U2352" s="17" t="s">
        <v>91</v>
      </c>
      <c r="V2352" s="17">
        <f t="shared" si="654"/>
        <v>37.5</v>
      </c>
      <c r="W2352" s="17">
        <v>37500</v>
      </c>
      <c r="X2352" s="17" t="s">
        <v>89</v>
      </c>
      <c r="Y2352" s="17" t="s">
        <v>150</v>
      </c>
      <c r="Z2352" s="17">
        <v>20200723</v>
      </c>
      <c r="AA2352" s="17" t="s">
        <v>78</v>
      </c>
      <c r="AB2352" s="17">
        <v>1</v>
      </c>
      <c r="AC2352" s="17" t="str">
        <f>IFERROR(VLOOKUP(A2352,[1]Cruces!AJ:AK,2,0),VLOOKUP(CONCATENATE(X2352,AA2352),[1]Cruces!G:H,2,0))</f>
        <v>Solicitud de Obra</v>
      </c>
      <c r="AD2352" s="17">
        <f t="shared" si="640"/>
        <v>28</v>
      </c>
      <c r="AE2352" s="17">
        <f t="shared" si="641"/>
        <v>12</v>
      </c>
      <c r="AF2352" s="17">
        <f t="shared" si="642"/>
        <v>2018</v>
      </c>
      <c r="AG2352" s="17" t="str">
        <f>IFERROR(VLOOKUP(MID(A2352,2,4)*1,[1]Cruces!K:L,2,0),"Verificar")</f>
        <v>Atlántico Sur</v>
      </c>
      <c r="AH2352" s="17">
        <f t="shared" ca="1" si="643"/>
        <v>698</v>
      </c>
      <c r="AI2352" s="17" t="str">
        <f>IFERROR(VLOOKUP(U2352,[1]Cruces!$O$1:$P$6,2,0),"Sin Orden")</f>
        <v>Resuelta</v>
      </c>
      <c r="AJ2352" s="17">
        <f t="shared" si="644"/>
        <v>23</v>
      </c>
      <c r="AK2352" s="17">
        <f t="shared" si="645"/>
        <v>7</v>
      </c>
      <c r="AL2352" s="17">
        <f t="shared" si="646"/>
        <v>2020</v>
      </c>
      <c r="AM2352" s="17">
        <f t="shared" ca="1" si="647"/>
        <v>125</v>
      </c>
      <c r="AN2352" s="18" t="str">
        <f>IFERROR(VLOOKUP(R2352*1,'[1]Ordenes de Servicio'!G:K,5,0),"No Cruza")</f>
        <v>No Cruza</v>
      </c>
      <c r="AO2352" s="17">
        <f t="shared" ca="1" si="648"/>
        <v>573</v>
      </c>
      <c r="AP2352" s="17">
        <f t="shared" si="649"/>
        <v>29</v>
      </c>
      <c r="AQ2352" s="17">
        <f t="shared" si="650"/>
        <v>3</v>
      </c>
      <c r="AR2352" s="17">
        <f t="shared" si="651"/>
        <v>2019</v>
      </c>
      <c r="AS2352" s="17">
        <f t="shared" ca="1" si="652"/>
        <v>607</v>
      </c>
      <c r="AT2352" s="17" t="str">
        <f t="shared" ca="1" si="655"/>
        <v>Si</v>
      </c>
      <c r="AU2352" s="17">
        <f t="shared" si="653"/>
        <v>482</v>
      </c>
      <c r="AV2352" s="17" t="str">
        <f>+VLOOKUP(B2352,[1]Cruces!S:T,2,0)</f>
        <v>4. Presupuesto de Obra</v>
      </c>
    </row>
    <row r="2353" spans="1:48" hidden="1" x14ac:dyDescent="0.25">
      <c r="A2353" s="17" t="s">
        <v>9252</v>
      </c>
      <c r="B2353" s="17" t="s">
        <v>6595</v>
      </c>
      <c r="C2353" s="17">
        <v>3051780</v>
      </c>
      <c r="D2353" s="17">
        <v>20121795</v>
      </c>
      <c r="E2353" s="17" t="s">
        <v>93</v>
      </c>
      <c r="F2353" s="17" t="s">
        <v>3386</v>
      </c>
      <c r="G2353" s="17" t="s">
        <v>8024</v>
      </c>
      <c r="H2353" s="17">
        <v>3005461636</v>
      </c>
      <c r="I2353" s="17" t="s">
        <v>71</v>
      </c>
      <c r="J2353" s="17" t="s">
        <v>8025</v>
      </c>
      <c r="K2353" s="17" t="s">
        <v>97</v>
      </c>
      <c r="L2353" s="17" t="s">
        <v>7498</v>
      </c>
      <c r="M2353" s="17" t="s">
        <v>7499</v>
      </c>
      <c r="N2353" s="17" t="s">
        <v>6600</v>
      </c>
      <c r="O2353" s="17">
        <v>20200821</v>
      </c>
      <c r="P2353" s="17">
        <v>20200825</v>
      </c>
      <c r="Q2353" s="17">
        <v>1110</v>
      </c>
      <c r="R2353" s="17">
        <v>28031946</v>
      </c>
      <c r="S2353" s="17" t="s">
        <v>7072</v>
      </c>
      <c r="T2353" s="17" t="s">
        <v>63</v>
      </c>
      <c r="U2353" s="17" t="s">
        <v>91</v>
      </c>
      <c r="V2353" s="17">
        <f t="shared" si="654"/>
        <v>3</v>
      </c>
      <c r="W2353" s="17">
        <v>3000</v>
      </c>
      <c r="X2353" s="17" t="s">
        <v>89</v>
      </c>
      <c r="Y2353" s="17" t="s">
        <v>6595</v>
      </c>
      <c r="Z2353" s="17">
        <v>20200825</v>
      </c>
      <c r="AA2353" s="17" t="s">
        <v>1947</v>
      </c>
      <c r="AB2353" s="17">
        <v>1</v>
      </c>
      <c r="AC2353" s="17" t="str">
        <f>IFERROR(VLOOKUP(A2353,[1]Cruces!AJ:AK,2,0),VLOOKUP(CONCATENATE(X2353,AA2353),[1]Cruces!G:H,2,0))</f>
        <v>Solicitud por BT</v>
      </c>
      <c r="AD2353" s="17">
        <f t="shared" si="640"/>
        <v>21</v>
      </c>
      <c r="AE2353" s="17">
        <f t="shared" si="641"/>
        <v>8</v>
      </c>
      <c r="AF2353" s="17">
        <f t="shared" si="642"/>
        <v>2020</v>
      </c>
      <c r="AG2353" s="17" t="str">
        <f>IFERROR(VLOOKUP(MID(A2353,2,4)*1,[1]Cruces!K:L,2,0),"Verificar")</f>
        <v>Atlántico Norte</v>
      </c>
      <c r="AH2353" s="17">
        <f t="shared" ca="1" si="643"/>
        <v>96</v>
      </c>
      <c r="AI2353" s="17" t="str">
        <f>IFERROR(VLOOKUP(U2353,[1]Cruces!$O$1:$P$6,2,0),"Sin Orden")</f>
        <v>Resuelta</v>
      </c>
      <c r="AJ2353" s="17">
        <f t="shared" si="644"/>
        <v>25</v>
      </c>
      <c r="AK2353" s="17">
        <f t="shared" si="645"/>
        <v>8</v>
      </c>
      <c r="AL2353" s="17">
        <f t="shared" si="646"/>
        <v>2020</v>
      </c>
      <c r="AM2353" s="17">
        <f t="shared" ca="1" si="647"/>
        <v>92</v>
      </c>
      <c r="AN2353" s="18" t="str">
        <f>IFERROR(VLOOKUP(R2353*1,'[1]Ordenes de Servicio'!G:K,5,0),"No Cruza")</f>
        <v>No Cruza</v>
      </c>
      <c r="AO2353" s="17">
        <f t="shared" ca="1" si="648"/>
        <v>4</v>
      </c>
      <c r="AP2353" s="17">
        <f t="shared" si="649"/>
        <v>25</v>
      </c>
      <c r="AQ2353" s="17">
        <f t="shared" si="650"/>
        <v>8</v>
      </c>
      <c r="AR2353" s="17">
        <f t="shared" si="651"/>
        <v>2020</v>
      </c>
      <c r="AS2353" s="17">
        <f t="shared" ca="1" si="652"/>
        <v>92</v>
      </c>
      <c r="AT2353" s="17" t="str">
        <f t="shared" ca="1" si="655"/>
        <v>No</v>
      </c>
      <c r="AU2353" s="17">
        <f t="shared" si="653"/>
        <v>0</v>
      </c>
      <c r="AV2353" s="17" t="str">
        <f>+VLOOKUP(B2353,[1]Cruces!S:T,2,0)</f>
        <v>7. Ejecución en Campo OS BT</v>
      </c>
    </row>
    <row r="2354" spans="1:48" hidden="1" x14ac:dyDescent="0.25">
      <c r="A2354" s="17" t="s">
        <v>4333</v>
      </c>
      <c r="B2354" s="17" t="s">
        <v>54</v>
      </c>
      <c r="C2354" s="17">
        <v>0</v>
      </c>
      <c r="D2354" s="17">
        <v>0</v>
      </c>
      <c r="E2354" s="17" t="s">
        <v>55</v>
      </c>
      <c r="F2354" s="17" t="s">
        <v>232</v>
      </c>
      <c r="G2354" s="17" t="s">
        <v>4334</v>
      </c>
      <c r="H2354" s="17">
        <v>0</v>
      </c>
      <c r="I2354" s="17" t="s">
        <v>71</v>
      </c>
      <c r="J2354" s="17" t="s">
        <v>59</v>
      </c>
      <c r="K2354" s="17" t="s">
        <v>4335</v>
      </c>
      <c r="L2354" s="17" t="s">
        <v>280</v>
      </c>
      <c r="M2354" s="17" t="s">
        <v>281</v>
      </c>
      <c r="N2354" s="17" t="s">
        <v>62</v>
      </c>
      <c r="O2354" s="17">
        <v>20190521</v>
      </c>
      <c r="P2354" s="17">
        <v>20190912</v>
      </c>
      <c r="Q2354" s="17">
        <v>7541</v>
      </c>
      <c r="R2354" s="17">
        <v>26333588</v>
      </c>
      <c r="S2354" s="17" t="s">
        <v>100</v>
      </c>
      <c r="T2354" s="17" t="s">
        <v>63</v>
      </c>
      <c r="U2354" s="17" t="s">
        <v>91</v>
      </c>
      <c r="V2354" s="17">
        <f t="shared" si="654"/>
        <v>25</v>
      </c>
      <c r="W2354" s="17">
        <v>25000</v>
      </c>
      <c r="X2354" s="17" t="s">
        <v>64</v>
      </c>
      <c r="Y2354" s="17" t="s">
        <v>65</v>
      </c>
      <c r="Z2354" s="17">
        <v>20190912</v>
      </c>
      <c r="AA2354" s="17" t="s">
        <v>78</v>
      </c>
      <c r="AB2354" s="17">
        <v>1</v>
      </c>
      <c r="AC2354" s="17" t="str">
        <f>IFERROR(VLOOKUP(A2354,[1]Cruces!AJ:AK,2,0),VLOOKUP(CONCATENATE(X2354,AA2354),[1]Cruces!G:H,2,0))</f>
        <v>Solicitud de Obra</v>
      </c>
      <c r="AD2354" s="17">
        <f t="shared" si="640"/>
        <v>21</v>
      </c>
      <c r="AE2354" s="17">
        <f t="shared" si="641"/>
        <v>5</v>
      </c>
      <c r="AF2354" s="17">
        <f t="shared" si="642"/>
        <v>2019</v>
      </c>
      <c r="AG2354" s="17" t="str">
        <f>IFERROR(VLOOKUP(MID(A2354,2,4)*1,[1]Cruces!K:L,2,0),"Verificar")</f>
        <v>Atlántico Sur</v>
      </c>
      <c r="AH2354" s="17">
        <f t="shared" ca="1" si="643"/>
        <v>554</v>
      </c>
      <c r="AI2354" s="17" t="str">
        <f>IFERROR(VLOOKUP(U2354,[1]Cruces!$O$1:$P$6,2,0),"Sin Orden")</f>
        <v>Resuelta</v>
      </c>
      <c r="AJ2354" s="17">
        <f t="shared" si="644"/>
        <v>12</v>
      </c>
      <c r="AK2354" s="17">
        <f t="shared" si="645"/>
        <v>9</v>
      </c>
      <c r="AL2354" s="17">
        <f t="shared" si="646"/>
        <v>2019</v>
      </c>
      <c r="AM2354" s="17">
        <f t="shared" ca="1" si="647"/>
        <v>440</v>
      </c>
      <c r="AN2354" s="18" t="str">
        <f>IFERROR(VLOOKUP(R2354*1,'[1]Ordenes de Servicio'!G:K,5,0),"No Cruza")</f>
        <v>No Cruza</v>
      </c>
      <c r="AO2354" s="17">
        <f t="shared" ca="1" si="648"/>
        <v>114</v>
      </c>
      <c r="AP2354" s="17">
        <f t="shared" si="649"/>
        <v>12</v>
      </c>
      <c r="AQ2354" s="17">
        <f t="shared" si="650"/>
        <v>9</v>
      </c>
      <c r="AR2354" s="17">
        <f t="shared" si="651"/>
        <v>2019</v>
      </c>
      <c r="AS2354" s="17">
        <f t="shared" ca="1" si="652"/>
        <v>440</v>
      </c>
      <c r="AT2354" s="17" t="str">
        <f t="shared" ca="1" si="655"/>
        <v>Si</v>
      </c>
      <c r="AU2354" s="17">
        <f t="shared" si="653"/>
        <v>0</v>
      </c>
      <c r="AV2354" s="17" t="str">
        <f>+VLOOKUP(B2354,[1]Cruces!S:T,2,0)</f>
        <v>4. Presupuesto de Obra</v>
      </c>
    </row>
    <row r="2355" spans="1:48" hidden="1" x14ac:dyDescent="0.25">
      <c r="A2355" s="17" t="s">
        <v>4336</v>
      </c>
      <c r="B2355" s="17" t="s">
        <v>54</v>
      </c>
      <c r="C2355" s="17">
        <v>0</v>
      </c>
      <c r="D2355" s="17">
        <v>0</v>
      </c>
      <c r="E2355" s="17" t="s">
        <v>55</v>
      </c>
      <c r="F2355" s="17" t="s">
        <v>69</v>
      </c>
      <c r="G2355" s="17" t="s">
        <v>4337</v>
      </c>
      <c r="H2355" s="17">
        <v>3114129535</v>
      </c>
      <c r="I2355" s="17" t="s">
        <v>83</v>
      </c>
      <c r="J2355" s="17" t="s">
        <v>59</v>
      </c>
      <c r="K2355" s="17" t="s">
        <v>4338</v>
      </c>
      <c r="L2355" s="17" t="s">
        <v>141</v>
      </c>
      <c r="M2355" s="17" t="s">
        <v>142</v>
      </c>
      <c r="N2355" s="17" t="s">
        <v>62</v>
      </c>
      <c r="O2355" s="17">
        <v>20200610</v>
      </c>
      <c r="P2355" s="17">
        <v>20200612</v>
      </c>
      <c r="Q2355" s="17">
        <v>3160</v>
      </c>
      <c r="R2355" s="17">
        <v>0</v>
      </c>
      <c r="S2355" s="17"/>
      <c r="T2355" s="17" t="s">
        <v>63</v>
      </c>
      <c r="U2355" s="17"/>
      <c r="V2355" s="17">
        <f t="shared" si="654"/>
        <v>75</v>
      </c>
      <c r="W2355" s="17">
        <v>75000</v>
      </c>
      <c r="X2355" s="17" t="s">
        <v>64</v>
      </c>
      <c r="Y2355" s="17" t="s">
        <v>65</v>
      </c>
      <c r="Z2355" s="17">
        <v>20200612</v>
      </c>
      <c r="AA2355" s="17" t="s">
        <v>78</v>
      </c>
      <c r="AB2355" s="17">
        <v>1</v>
      </c>
      <c r="AC2355" s="17" t="str">
        <f>IFERROR(VLOOKUP(A2355,[1]Cruces!AJ:AK,2,0),VLOOKUP(CONCATENATE(X2355,AA2355),[1]Cruces!G:H,2,0))</f>
        <v>Solicitud de Obra</v>
      </c>
      <c r="AD2355" s="17">
        <f t="shared" si="640"/>
        <v>10</v>
      </c>
      <c r="AE2355" s="17">
        <f t="shared" si="641"/>
        <v>6</v>
      </c>
      <c r="AF2355" s="17">
        <f t="shared" si="642"/>
        <v>2020</v>
      </c>
      <c r="AG2355" s="17" t="str">
        <f>IFERROR(VLOOKUP(MID(A2355,2,4)*1,[1]Cruces!K:L,2,0),"Verificar")</f>
        <v>Verificar</v>
      </c>
      <c r="AH2355" s="17">
        <f t="shared" ca="1" si="643"/>
        <v>168</v>
      </c>
      <c r="AI2355" s="17" t="str">
        <f>IFERROR(VLOOKUP(U2355,[1]Cruces!$O$1:$P$6,2,0),"Sin Orden")</f>
        <v>Sin Orden</v>
      </c>
      <c r="AJ2355" s="17">
        <f t="shared" si="644"/>
        <v>12</v>
      </c>
      <c r="AK2355" s="17">
        <f t="shared" si="645"/>
        <v>6</v>
      </c>
      <c r="AL2355" s="17">
        <f t="shared" si="646"/>
        <v>2020</v>
      </c>
      <c r="AM2355" s="17">
        <f t="shared" ca="1" si="647"/>
        <v>166</v>
      </c>
      <c r="AN2355" s="18" t="str">
        <f>IFERROR(VLOOKUP(R2355*1,'[1]Ordenes de Servicio'!G:K,5,0),"No Cruza")</f>
        <v>No Cruza</v>
      </c>
      <c r="AO2355" s="17">
        <f t="shared" ca="1" si="648"/>
        <v>166</v>
      </c>
      <c r="AP2355" s="17">
        <f t="shared" si="649"/>
        <v>12</v>
      </c>
      <c r="AQ2355" s="17">
        <f t="shared" si="650"/>
        <v>6</v>
      </c>
      <c r="AR2355" s="17">
        <f t="shared" si="651"/>
        <v>2020</v>
      </c>
      <c r="AS2355" s="17">
        <f t="shared" ca="1" si="652"/>
        <v>166</v>
      </c>
      <c r="AT2355" s="17" t="str">
        <f t="shared" ca="1" si="655"/>
        <v>No</v>
      </c>
      <c r="AU2355" s="17">
        <f t="shared" si="653"/>
        <v>0</v>
      </c>
      <c r="AV2355" s="17" t="str">
        <f>+VLOOKUP(B2355,[1]Cruces!S:T,2,0)</f>
        <v>4. Presupuesto de Obra</v>
      </c>
    </row>
    <row r="2356" spans="1:48" hidden="1" x14ac:dyDescent="0.25">
      <c r="A2356" s="17" t="s">
        <v>4339</v>
      </c>
      <c r="B2356" s="17" t="s">
        <v>244</v>
      </c>
      <c r="C2356" s="17">
        <v>0</v>
      </c>
      <c r="D2356" s="17">
        <v>0</v>
      </c>
      <c r="E2356" s="17" t="s">
        <v>55</v>
      </c>
      <c r="F2356" s="17" t="s">
        <v>107</v>
      </c>
      <c r="G2356" s="17" t="s">
        <v>4340</v>
      </c>
      <c r="H2356" s="17">
        <v>3770055</v>
      </c>
      <c r="I2356" s="17" t="s">
        <v>182</v>
      </c>
      <c r="J2356" s="17" t="s">
        <v>59</v>
      </c>
      <c r="K2356" s="17" t="s">
        <v>4341</v>
      </c>
      <c r="L2356" s="17" t="s">
        <v>205</v>
      </c>
      <c r="M2356" s="17" t="s">
        <v>206</v>
      </c>
      <c r="N2356" s="17" t="s">
        <v>247</v>
      </c>
      <c r="O2356" s="17">
        <v>20150409</v>
      </c>
      <c r="P2356" s="17">
        <v>20150624</v>
      </c>
      <c r="Q2356" s="17">
        <v>1110</v>
      </c>
      <c r="R2356" s="17">
        <v>21554057</v>
      </c>
      <c r="S2356" s="17" t="s">
        <v>76</v>
      </c>
      <c r="T2356" s="17" t="s">
        <v>63</v>
      </c>
      <c r="U2356" s="17" t="s">
        <v>91</v>
      </c>
      <c r="V2356" s="17">
        <f t="shared" si="654"/>
        <v>300</v>
      </c>
      <c r="W2356" s="17">
        <v>300000</v>
      </c>
      <c r="X2356" s="17" t="s">
        <v>64</v>
      </c>
      <c r="Y2356" s="17" t="s">
        <v>248</v>
      </c>
      <c r="Z2356" s="17">
        <v>20150624</v>
      </c>
      <c r="AA2356" s="17" t="s">
        <v>101</v>
      </c>
      <c r="AB2356" s="17">
        <v>1</v>
      </c>
      <c r="AC2356" s="17" t="str">
        <f>IFERROR(VLOOKUP(A2356,[1]Cruces!AJ:AK,2,0),VLOOKUP(CONCATENATE(X2356,AA2356),[1]Cruces!G:H,2,0))</f>
        <v>Solicitud de Obra</v>
      </c>
      <c r="AD2356" s="17">
        <f t="shared" si="640"/>
        <v>9</v>
      </c>
      <c r="AE2356" s="17">
        <f t="shared" si="641"/>
        <v>4</v>
      </c>
      <c r="AF2356" s="17">
        <f t="shared" si="642"/>
        <v>2015</v>
      </c>
      <c r="AG2356" s="17" t="str">
        <f>IFERROR(VLOOKUP(MID(A2356,2,4)*1,[1]Cruces!K:L,2,0),"Verificar")</f>
        <v>Atlántico Norte</v>
      </c>
      <c r="AH2356" s="17">
        <f t="shared" ca="1" si="643"/>
        <v>2057</v>
      </c>
      <c r="AI2356" s="17" t="str">
        <f>IFERROR(VLOOKUP(U2356,[1]Cruces!$O$1:$P$6,2,0),"Sin Orden")</f>
        <v>Resuelta</v>
      </c>
      <c r="AJ2356" s="17">
        <f t="shared" si="644"/>
        <v>24</v>
      </c>
      <c r="AK2356" s="17">
        <f t="shared" si="645"/>
        <v>6</v>
      </c>
      <c r="AL2356" s="17">
        <f t="shared" si="646"/>
        <v>2015</v>
      </c>
      <c r="AM2356" s="17">
        <f t="shared" ca="1" si="647"/>
        <v>1981</v>
      </c>
      <c r="AN2356" s="18" t="str">
        <f>IFERROR(VLOOKUP(R2356*1,'[1]Ordenes de Servicio'!G:K,5,0),"No Cruza")</f>
        <v>No Cruza</v>
      </c>
      <c r="AO2356" s="17">
        <f t="shared" ca="1" si="648"/>
        <v>76</v>
      </c>
      <c r="AP2356" s="17">
        <f t="shared" si="649"/>
        <v>24</v>
      </c>
      <c r="AQ2356" s="17">
        <f t="shared" si="650"/>
        <v>6</v>
      </c>
      <c r="AR2356" s="17">
        <f t="shared" si="651"/>
        <v>2015</v>
      </c>
      <c r="AS2356" s="17">
        <f t="shared" ca="1" si="652"/>
        <v>1981</v>
      </c>
      <c r="AT2356" s="17" t="str">
        <f t="shared" ca="1" si="655"/>
        <v>Si</v>
      </c>
      <c r="AU2356" s="17">
        <f t="shared" si="653"/>
        <v>0</v>
      </c>
      <c r="AV2356" s="17" t="str">
        <f>+VLOOKUP(B2356,[1]Cruces!S:T,2,0)</f>
        <v>6. Ejecución y Seguimiento de Obra</v>
      </c>
    </row>
    <row r="2357" spans="1:48" hidden="1" x14ac:dyDescent="0.25">
      <c r="A2357" s="17" t="s">
        <v>4342</v>
      </c>
      <c r="B2357" s="17" t="s">
        <v>203</v>
      </c>
      <c r="C2357" s="17">
        <v>0</v>
      </c>
      <c r="D2357" s="17">
        <v>0</v>
      </c>
      <c r="E2357" s="17" t="s">
        <v>55</v>
      </c>
      <c r="F2357" s="17" t="s">
        <v>232</v>
      </c>
      <c r="G2357" s="17" t="s">
        <v>4343</v>
      </c>
      <c r="H2357" s="17">
        <v>0</v>
      </c>
      <c r="I2357" s="17" t="s">
        <v>71</v>
      </c>
      <c r="J2357" s="17" t="s">
        <v>59</v>
      </c>
      <c r="K2357" s="17" t="s">
        <v>4344</v>
      </c>
      <c r="L2357" s="17" t="s">
        <v>111</v>
      </c>
      <c r="M2357" s="17" t="s">
        <v>112</v>
      </c>
      <c r="N2357" s="17" t="s">
        <v>207</v>
      </c>
      <c r="O2357" s="17">
        <v>20160229</v>
      </c>
      <c r="P2357" s="17">
        <v>20160229</v>
      </c>
      <c r="Q2357" s="17">
        <v>1210</v>
      </c>
      <c r="R2357" s="17">
        <v>0</v>
      </c>
      <c r="S2357" s="17"/>
      <c r="T2357" s="17" t="s">
        <v>63</v>
      </c>
      <c r="U2357" s="17"/>
      <c r="V2357" s="17">
        <f t="shared" si="654"/>
        <v>75</v>
      </c>
      <c r="W2357" s="17">
        <v>75000</v>
      </c>
      <c r="X2357" s="17" t="s">
        <v>64</v>
      </c>
      <c r="Y2357" s="17" t="s">
        <v>150</v>
      </c>
      <c r="Z2357" s="17">
        <v>20180928</v>
      </c>
      <c r="AA2357" s="17" t="s">
        <v>176</v>
      </c>
      <c r="AB2357" s="17">
        <v>1</v>
      </c>
      <c r="AC2357" s="17" t="str">
        <f>IFERROR(VLOOKUP(A2357,[1]Cruces!AJ:AK,2,0),VLOOKUP(CONCATENATE(X2357,AA2357),[1]Cruces!G:H,2,0))</f>
        <v>Solicitud de Obra</v>
      </c>
      <c r="AD2357" s="17">
        <f t="shared" si="640"/>
        <v>29</v>
      </c>
      <c r="AE2357" s="17">
        <f t="shared" si="641"/>
        <v>2</v>
      </c>
      <c r="AF2357" s="17">
        <f t="shared" si="642"/>
        <v>2016</v>
      </c>
      <c r="AG2357" s="17" t="str">
        <f>IFERROR(VLOOKUP(MID(A2357,2,4)*1,[1]Cruces!K:L,2,0),"Verificar")</f>
        <v>Atlántico Sur</v>
      </c>
      <c r="AH2357" s="17">
        <f t="shared" ca="1" si="643"/>
        <v>1731</v>
      </c>
      <c r="AI2357" s="17" t="str">
        <f>IFERROR(VLOOKUP(U2357,[1]Cruces!$O$1:$P$6,2,0),"Sin Orden")</f>
        <v>Sin Orden</v>
      </c>
      <c r="AJ2357" s="17">
        <f t="shared" si="644"/>
        <v>28</v>
      </c>
      <c r="AK2357" s="17">
        <f t="shared" si="645"/>
        <v>9</v>
      </c>
      <c r="AL2357" s="17">
        <f t="shared" si="646"/>
        <v>2018</v>
      </c>
      <c r="AM2357" s="17">
        <f t="shared" ca="1" si="647"/>
        <v>789</v>
      </c>
      <c r="AN2357" s="18" t="str">
        <f>IFERROR(VLOOKUP(R2357*1,'[1]Ordenes de Servicio'!G:K,5,0),"No Cruza")</f>
        <v>No Cruza</v>
      </c>
      <c r="AO2357" s="17">
        <f t="shared" ca="1" si="648"/>
        <v>789</v>
      </c>
      <c r="AP2357" s="17">
        <f t="shared" si="649"/>
        <v>29</v>
      </c>
      <c r="AQ2357" s="17">
        <f t="shared" si="650"/>
        <v>2</v>
      </c>
      <c r="AR2357" s="17">
        <f t="shared" si="651"/>
        <v>2016</v>
      </c>
      <c r="AS2357" s="17">
        <f t="shared" ca="1" si="652"/>
        <v>1731</v>
      </c>
      <c r="AT2357" s="17" t="str">
        <f t="shared" ca="1" si="655"/>
        <v>Si</v>
      </c>
      <c r="AU2357" s="17">
        <f t="shared" si="653"/>
        <v>942</v>
      </c>
      <c r="AV2357" s="17" t="str">
        <f>+VLOOKUP(B2357,[1]Cruces!S:T,2,0)</f>
        <v>6. Ejecución y Seguimiento de Obra</v>
      </c>
    </row>
    <row r="2358" spans="1:48" hidden="1" x14ac:dyDescent="0.25">
      <c r="A2358" s="17" t="s">
        <v>4345</v>
      </c>
      <c r="B2358" s="17" t="s">
        <v>54</v>
      </c>
      <c r="C2358" s="17">
        <v>0</v>
      </c>
      <c r="D2358" s="17">
        <v>0</v>
      </c>
      <c r="E2358" s="17" t="s">
        <v>55</v>
      </c>
      <c r="F2358" s="17" t="s">
        <v>81</v>
      </c>
      <c r="G2358" s="17" t="s">
        <v>4346</v>
      </c>
      <c r="H2358" s="17">
        <v>4227222</v>
      </c>
      <c r="I2358" s="17" t="s">
        <v>116</v>
      </c>
      <c r="J2358" s="17" t="s">
        <v>59</v>
      </c>
      <c r="K2358" s="17" t="s">
        <v>4347</v>
      </c>
      <c r="L2358" s="17" t="s">
        <v>85</v>
      </c>
      <c r="M2358" s="17" t="s">
        <v>86</v>
      </c>
      <c r="N2358" s="17" t="s">
        <v>62</v>
      </c>
      <c r="O2358" s="17">
        <v>20200127</v>
      </c>
      <c r="P2358" s="17">
        <v>20200204</v>
      </c>
      <c r="Q2358" s="17">
        <v>3410</v>
      </c>
      <c r="R2358" s="17">
        <v>27138988</v>
      </c>
      <c r="S2358" s="17" t="s">
        <v>100</v>
      </c>
      <c r="T2358" s="17" t="s">
        <v>63</v>
      </c>
      <c r="U2358" s="17" t="s">
        <v>91</v>
      </c>
      <c r="V2358" s="17">
        <f t="shared" si="654"/>
        <v>25</v>
      </c>
      <c r="W2358" s="17">
        <v>25000</v>
      </c>
      <c r="X2358" s="17" t="s">
        <v>64</v>
      </c>
      <c r="Y2358" s="17" t="s">
        <v>65</v>
      </c>
      <c r="Z2358" s="17">
        <v>20200204</v>
      </c>
      <c r="AA2358" s="17" t="s">
        <v>78</v>
      </c>
      <c r="AB2358" s="17">
        <v>1</v>
      </c>
      <c r="AC2358" s="17" t="str">
        <f>IFERROR(VLOOKUP(A2358,[1]Cruces!AJ:AK,2,0),VLOOKUP(CONCATENATE(X2358,AA2358),[1]Cruces!G:H,2,0))</f>
        <v>Solicitud de Obra</v>
      </c>
      <c r="AD2358" s="17">
        <f t="shared" si="640"/>
        <v>27</v>
      </c>
      <c r="AE2358" s="17">
        <f t="shared" si="641"/>
        <v>1</v>
      </c>
      <c r="AF2358" s="17">
        <f t="shared" si="642"/>
        <v>2020</v>
      </c>
      <c r="AG2358" s="17" t="str">
        <f>IFERROR(VLOOKUP(MID(A2358,2,4)*1,[1]Cruces!K:L,2,0),"Verificar")</f>
        <v>Magdalena</v>
      </c>
      <c r="AH2358" s="17">
        <f t="shared" ca="1" si="643"/>
        <v>303</v>
      </c>
      <c r="AI2358" s="17" t="str">
        <f>IFERROR(VLOOKUP(U2358,[1]Cruces!$O$1:$P$6,2,0),"Sin Orden")</f>
        <v>Resuelta</v>
      </c>
      <c r="AJ2358" s="17">
        <f t="shared" si="644"/>
        <v>4</v>
      </c>
      <c r="AK2358" s="17">
        <f t="shared" si="645"/>
        <v>2</v>
      </c>
      <c r="AL2358" s="17">
        <f t="shared" si="646"/>
        <v>2020</v>
      </c>
      <c r="AM2358" s="17">
        <f t="shared" ca="1" si="647"/>
        <v>295</v>
      </c>
      <c r="AN2358" s="18" t="str">
        <f>IFERROR(VLOOKUP(R2358*1,'[1]Ordenes de Servicio'!G:K,5,0),"No Cruza")</f>
        <v>No Cruza</v>
      </c>
      <c r="AO2358" s="17">
        <f t="shared" ca="1" si="648"/>
        <v>8</v>
      </c>
      <c r="AP2358" s="17">
        <f t="shared" si="649"/>
        <v>4</v>
      </c>
      <c r="AQ2358" s="17">
        <f t="shared" si="650"/>
        <v>2</v>
      </c>
      <c r="AR2358" s="17">
        <f t="shared" si="651"/>
        <v>2020</v>
      </c>
      <c r="AS2358" s="17">
        <f t="shared" ca="1" si="652"/>
        <v>295</v>
      </c>
      <c r="AT2358" s="17" t="str">
        <f t="shared" ca="1" si="655"/>
        <v>No</v>
      </c>
      <c r="AU2358" s="17">
        <f t="shared" si="653"/>
        <v>0</v>
      </c>
      <c r="AV2358" s="17" t="str">
        <f>+VLOOKUP(B2358,[1]Cruces!S:T,2,0)</f>
        <v>4. Presupuesto de Obra</v>
      </c>
    </row>
    <row r="2359" spans="1:48" hidden="1" x14ac:dyDescent="0.25">
      <c r="A2359" s="17" t="s">
        <v>9253</v>
      </c>
      <c r="B2359" s="17" t="s">
        <v>6595</v>
      </c>
      <c r="C2359" s="17">
        <v>0</v>
      </c>
      <c r="D2359" s="17">
        <v>0</v>
      </c>
      <c r="E2359" s="17" t="s">
        <v>55</v>
      </c>
      <c r="F2359" s="17" t="s">
        <v>7098</v>
      </c>
      <c r="G2359" s="17" t="s">
        <v>9254</v>
      </c>
      <c r="H2359" s="17">
        <v>3013952463</v>
      </c>
      <c r="I2359" s="17" t="s">
        <v>116</v>
      </c>
      <c r="J2359" s="17" t="s">
        <v>59</v>
      </c>
      <c r="K2359" s="17" t="s">
        <v>9255</v>
      </c>
      <c r="L2359" s="17" t="s">
        <v>7330</v>
      </c>
      <c r="M2359" s="17" t="s">
        <v>7331</v>
      </c>
      <c r="N2359" s="17" t="s">
        <v>6600</v>
      </c>
      <c r="O2359" s="17">
        <v>20200311</v>
      </c>
      <c r="P2359" s="17">
        <v>20200325</v>
      </c>
      <c r="Q2359" s="17">
        <v>1110</v>
      </c>
      <c r="R2359" s="17">
        <v>27255687</v>
      </c>
      <c r="S2359" s="17" t="s">
        <v>6601</v>
      </c>
      <c r="T2359" s="17" t="s">
        <v>63</v>
      </c>
      <c r="U2359" s="17" t="s">
        <v>91</v>
      </c>
      <c r="V2359" s="17">
        <f t="shared" si="654"/>
        <v>3</v>
      </c>
      <c r="W2359" s="17">
        <v>3000</v>
      </c>
      <c r="X2359" s="17" t="s">
        <v>7065</v>
      </c>
      <c r="Y2359" s="17" t="s">
        <v>6595</v>
      </c>
      <c r="Z2359" s="17">
        <v>20200325</v>
      </c>
      <c r="AA2359" s="17" t="s">
        <v>1947</v>
      </c>
      <c r="AB2359" s="17">
        <v>1</v>
      </c>
      <c r="AC2359" s="17" t="str">
        <f>IFERROR(VLOOKUP(A2359,[1]Cruces!AJ:AK,2,0),VLOOKUP(CONCATENATE(X2359,AA2359),[1]Cruces!G:H,2,0))</f>
        <v>Solicitud por BT</v>
      </c>
      <c r="AD2359" s="17">
        <f t="shared" si="640"/>
        <v>11</v>
      </c>
      <c r="AE2359" s="17">
        <f t="shared" si="641"/>
        <v>3</v>
      </c>
      <c r="AF2359" s="17">
        <f t="shared" si="642"/>
        <v>2020</v>
      </c>
      <c r="AG2359" s="17" t="str">
        <f>IFERROR(VLOOKUP(MID(A2359,2,4)*1,[1]Cruces!K:L,2,0),"Verificar")</f>
        <v>Atlántico Norte</v>
      </c>
      <c r="AH2359" s="17">
        <f t="shared" ca="1" si="643"/>
        <v>259</v>
      </c>
      <c r="AI2359" s="17" t="str">
        <f>IFERROR(VLOOKUP(U2359,[1]Cruces!$O$1:$P$6,2,0),"Sin Orden")</f>
        <v>Resuelta</v>
      </c>
      <c r="AJ2359" s="17">
        <f t="shared" si="644"/>
        <v>25</v>
      </c>
      <c r="AK2359" s="17">
        <f t="shared" si="645"/>
        <v>3</v>
      </c>
      <c r="AL2359" s="17">
        <f t="shared" si="646"/>
        <v>2020</v>
      </c>
      <c r="AM2359" s="17">
        <f t="shared" ca="1" si="647"/>
        <v>245</v>
      </c>
      <c r="AN2359" s="18" t="str">
        <f>IFERROR(VLOOKUP(R2359*1,'[1]Ordenes de Servicio'!G:K,5,0),"No Cruza")</f>
        <v>No Cruza</v>
      </c>
      <c r="AO2359" s="17">
        <f t="shared" ca="1" si="648"/>
        <v>14</v>
      </c>
      <c r="AP2359" s="17">
        <f t="shared" si="649"/>
        <v>25</v>
      </c>
      <c r="AQ2359" s="17">
        <f t="shared" si="650"/>
        <v>3</v>
      </c>
      <c r="AR2359" s="17">
        <f t="shared" si="651"/>
        <v>2020</v>
      </c>
      <c r="AS2359" s="17">
        <f t="shared" ca="1" si="652"/>
        <v>245</v>
      </c>
      <c r="AT2359" s="17" t="str">
        <f t="shared" ca="1" si="655"/>
        <v>No</v>
      </c>
      <c r="AU2359" s="17">
        <f t="shared" si="653"/>
        <v>0</v>
      </c>
      <c r="AV2359" s="17" t="str">
        <f>+VLOOKUP(B2359,[1]Cruces!S:T,2,0)</f>
        <v>7. Ejecución en Campo OS BT</v>
      </c>
    </row>
    <row r="2360" spans="1:48" hidden="1" x14ac:dyDescent="0.25">
      <c r="A2360" s="17" t="s">
        <v>4348</v>
      </c>
      <c r="B2360" s="17" t="s">
        <v>68</v>
      </c>
      <c r="C2360" s="17">
        <v>0</v>
      </c>
      <c r="D2360" s="17">
        <v>0</v>
      </c>
      <c r="E2360" s="17" t="s">
        <v>55</v>
      </c>
      <c r="F2360" s="17" t="s">
        <v>56</v>
      </c>
      <c r="G2360" s="17" t="s">
        <v>3287</v>
      </c>
      <c r="H2360" s="17">
        <v>3173005446</v>
      </c>
      <c r="I2360" s="17" t="s">
        <v>182</v>
      </c>
      <c r="J2360" s="17" t="s">
        <v>59</v>
      </c>
      <c r="K2360" s="17" t="s">
        <v>696</v>
      </c>
      <c r="L2360" s="17" t="s">
        <v>265</v>
      </c>
      <c r="M2360" s="17" t="s">
        <v>55</v>
      </c>
      <c r="N2360" s="17" t="s">
        <v>75</v>
      </c>
      <c r="O2360" s="17">
        <v>20181030</v>
      </c>
      <c r="P2360" s="17">
        <v>20181030</v>
      </c>
      <c r="Q2360" s="17">
        <v>1110</v>
      </c>
      <c r="R2360" s="17">
        <v>25690955</v>
      </c>
      <c r="S2360" s="17" t="s">
        <v>76</v>
      </c>
      <c r="T2360" s="17" t="s">
        <v>63</v>
      </c>
      <c r="U2360" s="17" t="s">
        <v>91</v>
      </c>
      <c r="V2360" s="17">
        <f t="shared" si="654"/>
        <v>112.5</v>
      </c>
      <c r="W2360" s="17">
        <v>112500</v>
      </c>
      <c r="X2360" s="17" t="s">
        <v>64</v>
      </c>
      <c r="Y2360" s="17" t="s">
        <v>150</v>
      </c>
      <c r="Z2360" s="17">
        <v>20181106</v>
      </c>
      <c r="AA2360" s="17" t="s">
        <v>78</v>
      </c>
      <c r="AB2360" s="17">
        <v>1</v>
      </c>
      <c r="AC2360" s="17" t="str">
        <f>IFERROR(VLOOKUP(A2360,[1]Cruces!AJ:AK,2,0),VLOOKUP(CONCATENATE(X2360,AA2360),[1]Cruces!G:H,2,0))</f>
        <v>Solicitud de Obra</v>
      </c>
      <c r="AD2360" s="17">
        <f t="shared" si="640"/>
        <v>30</v>
      </c>
      <c r="AE2360" s="17">
        <f t="shared" si="641"/>
        <v>10</v>
      </c>
      <c r="AF2360" s="17">
        <f t="shared" si="642"/>
        <v>2018</v>
      </c>
      <c r="AG2360" s="17" t="str">
        <f>IFERROR(VLOOKUP(MID(A2360,2,4)*1,[1]Cruces!K:L,2,0),"Verificar")</f>
        <v>Atlántico Norte</v>
      </c>
      <c r="AH2360" s="17">
        <f t="shared" ca="1" si="643"/>
        <v>757</v>
      </c>
      <c r="AI2360" s="17" t="str">
        <f>IFERROR(VLOOKUP(U2360,[1]Cruces!$O$1:$P$6,2,0),"Sin Orden")</f>
        <v>Resuelta</v>
      </c>
      <c r="AJ2360" s="17">
        <f t="shared" si="644"/>
        <v>6</v>
      </c>
      <c r="AK2360" s="17">
        <f t="shared" si="645"/>
        <v>11</v>
      </c>
      <c r="AL2360" s="17">
        <f t="shared" si="646"/>
        <v>2018</v>
      </c>
      <c r="AM2360" s="17">
        <f t="shared" ca="1" si="647"/>
        <v>750</v>
      </c>
      <c r="AN2360" s="18">
        <f>IFERROR(VLOOKUP(R2360*1,'[1]Ordenes de Servicio'!G:K,5,0),"No Cruza")</f>
        <v>43410</v>
      </c>
      <c r="AO2360" s="17">
        <f t="shared" ca="1" si="648"/>
        <v>7</v>
      </c>
      <c r="AP2360" s="17">
        <f t="shared" si="649"/>
        <v>30</v>
      </c>
      <c r="AQ2360" s="17">
        <f t="shared" si="650"/>
        <v>10</v>
      </c>
      <c r="AR2360" s="17">
        <f t="shared" si="651"/>
        <v>2018</v>
      </c>
      <c r="AS2360" s="17">
        <f t="shared" ca="1" si="652"/>
        <v>757</v>
      </c>
      <c r="AT2360" s="17" t="str">
        <f t="shared" ca="1" si="655"/>
        <v>Si</v>
      </c>
      <c r="AU2360" s="17">
        <f t="shared" si="653"/>
        <v>7</v>
      </c>
      <c r="AV2360" s="17" t="str">
        <f>+VLOOKUP(B2360,[1]Cruces!S:T,2,0)</f>
        <v>5. Consultoría / Adjudicación</v>
      </c>
    </row>
    <row r="2361" spans="1:48" hidden="1" x14ac:dyDescent="0.25">
      <c r="A2361" s="17" t="s">
        <v>9256</v>
      </c>
      <c r="B2361" s="17" t="s">
        <v>1943</v>
      </c>
      <c r="C2361" s="17">
        <v>1088890</v>
      </c>
      <c r="D2361" s="17">
        <v>10028194</v>
      </c>
      <c r="E2361" s="17" t="s">
        <v>93</v>
      </c>
      <c r="F2361" s="17" t="s">
        <v>932</v>
      </c>
      <c r="G2361" s="17" t="s">
        <v>9257</v>
      </c>
      <c r="H2361" s="17">
        <v>3014000239</v>
      </c>
      <c r="I2361" s="17" t="s">
        <v>71</v>
      </c>
      <c r="J2361" s="17" t="s">
        <v>9258</v>
      </c>
      <c r="K2361" s="17" t="s">
        <v>97</v>
      </c>
      <c r="L2361" s="17" t="s">
        <v>7095</v>
      </c>
      <c r="M2361" s="17" t="s">
        <v>7096</v>
      </c>
      <c r="N2361" s="17" t="s">
        <v>1946</v>
      </c>
      <c r="O2361" s="17">
        <v>20201015</v>
      </c>
      <c r="P2361" s="17">
        <v>20201108</v>
      </c>
      <c r="Q2361" s="17">
        <v>3410</v>
      </c>
      <c r="R2361" s="17">
        <v>28273671</v>
      </c>
      <c r="S2361" s="17" t="s">
        <v>7072</v>
      </c>
      <c r="T2361" s="17" t="s">
        <v>63</v>
      </c>
      <c r="U2361" s="17" t="s">
        <v>77</v>
      </c>
      <c r="V2361" s="17">
        <f t="shared" si="654"/>
        <v>3</v>
      </c>
      <c r="W2361" s="17">
        <v>3000</v>
      </c>
      <c r="X2361" s="17" t="s">
        <v>89</v>
      </c>
      <c r="Y2361" s="17" t="s">
        <v>1943</v>
      </c>
      <c r="Z2361" s="17">
        <v>20201108</v>
      </c>
      <c r="AA2361" s="17" t="s">
        <v>1947</v>
      </c>
      <c r="AB2361" s="17">
        <v>1</v>
      </c>
      <c r="AC2361" s="17" t="str">
        <f>IFERROR(VLOOKUP(A2361,[1]Cruces!AJ:AK,2,0),VLOOKUP(CONCATENATE(X2361,AA2361),[1]Cruces!G:H,2,0))</f>
        <v>Solicitud por BT</v>
      </c>
      <c r="AD2361" s="17">
        <f t="shared" si="640"/>
        <v>15</v>
      </c>
      <c r="AE2361" s="17">
        <f t="shared" si="641"/>
        <v>10</v>
      </c>
      <c r="AF2361" s="17">
        <f t="shared" si="642"/>
        <v>2020</v>
      </c>
      <c r="AG2361" s="17" t="str">
        <f>IFERROR(VLOOKUP(MID(A2361,2,4)*1,[1]Cruces!K:L,2,0),"Verificar")</f>
        <v>Magdalena</v>
      </c>
      <c r="AH2361" s="17">
        <f t="shared" ca="1" si="643"/>
        <v>41</v>
      </c>
      <c r="AI2361" s="17" t="str">
        <f>IFERROR(VLOOKUP(U2361,[1]Cruces!$O$1:$P$6,2,0),"Sin Orden")</f>
        <v>Pendiente</v>
      </c>
      <c r="AJ2361" s="17">
        <f t="shared" si="644"/>
        <v>8</v>
      </c>
      <c r="AK2361" s="17">
        <f t="shared" si="645"/>
        <v>11</v>
      </c>
      <c r="AL2361" s="17">
        <f t="shared" si="646"/>
        <v>2020</v>
      </c>
      <c r="AM2361" s="17">
        <f t="shared" ca="1" si="647"/>
        <v>17</v>
      </c>
      <c r="AN2361" s="18" t="str">
        <f>IFERROR(VLOOKUP(R2361*1,'[1]Ordenes de Servicio'!G:K,5,0),"No Cruza")</f>
        <v>No Cruza</v>
      </c>
      <c r="AO2361" s="17">
        <f t="shared" ca="1" si="648"/>
        <v>17</v>
      </c>
      <c r="AP2361" s="17">
        <f t="shared" si="649"/>
        <v>8</v>
      </c>
      <c r="AQ2361" s="17">
        <f t="shared" si="650"/>
        <v>11</v>
      </c>
      <c r="AR2361" s="17">
        <f t="shared" si="651"/>
        <v>2020</v>
      </c>
      <c r="AS2361" s="17">
        <f t="shared" ca="1" si="652"/>
        <v>17</v>
      </c>
      <c r="AT2361" s="17" t="str">
        <f t="shared" ca="1" si="655"/>
        <v>No</v>
      </c>
      <c r="AU2361" s="17">
        <f t="shared" si="653"/>
        <v>0</v>
      </c>
      <c r="AV2361" s="17" t="str">
        <f>+VLOOKUP(B2361,[1]Cruces!S:T,2,0)</f>
        <v>7. Ejecución en Campo OS BT</v>
      </c>
    </row>
    <row r="2362" spans="1:48" hidden="1" x14ac:dyDescent="0.25">
      <c r="A2362" s="17" t="s">
        <v>4349</v>
      </c>
      <c r="B2362" s="17" t="s">
        <v>54</v>
      </c>
      <c r="C2362" s="17">
        <v>0</v>
      </c>
      <c r="D2362" s="17">
        <v>0</v>
      </c>
      <c r="E2362" s="17" t="s">
        <v>55</v>
      </c>
      <c r="F2362" s="17" t="s">
        <v>69</v>
      </c>
      <c r="G2362" s="17" t="s">
        <v>4350</v>
      </c>
      <c r="H2362" s="17">
        <v>3103357797</v>
      </c>
      <c r="I2362" s="17" t="s">
        <v>71</v>
      </c>
      <c r="J2362" s="17" t="s">
        <v>59</v>
      </c>
      <c r="K2362" s="17" t="s">
        <v>3729</v>
      </c>
      <c r="L2362" s="17" t="s">
        <v>1521</v>
      </c>
      <c r="M2362" s="17" t="s">
        <v>55</v>
      </c>
      <c r="N2362" s="17" t="s">
        <v>62</v>
      </c>
      <c r="O2362" s="17">
        <v>20190225</v>
      </c>
      <c r="P2362" s="17">
        <v>20190302</v>
      </c>
      <c r="Q2362" s="17">
        <v>3160</v>
      </c>
      <c r="R2362" s="17">
        <v>26038018</v>
      </c>
      <c r="S2362" s="17" t="s">
        <v>100</v>
      </c>
      <c r="T2362" s="17" t="s">
        <v>63</v>
      </c>
      <c r="U2362" s="17" t="s">
        <v>91</v>
      </c>
      <c r="V2362" s="17">
        <f t="shared" si="654"/>
        <v>10</v>
      </c>
      <c r="W2362" s="17">
        <v>10000</v>
      </c>
      <c r="X2362" s="17" t="s">
        <v>64</v>
      </c>
      <c r="Y2362" s="17" t="s">
        <v>65</v>
      </c>
      <c r="Z2362" s="17">
        <v>20190302</v>
      </c>
      <c r="AA2362" s="17" t="s">
        <v>78</v>
      </c>
      <c r="AB2362" s="17">
        <v>1</v>
      </c>
      <c r="AC2362" s="17" t="str">
        <f>IFERROR(VLOOKUP(A2362,[1]Cruces!AJ:AK,2,0),VLOOKUP(CONCATENATE(X2362,AA2362),[1]Cruces!G:H,2,0))</f>
        <v>Solicitud de Obra</v>
      </c>
      <c r="AD2362" s="17">
        <f t="shared" si="640"/>
        <v>25</v>
      </c>
      <c r="AE2362" s="17">
        <f t="shared" si="641"/>
        <v>2</v>
      </c>
      <c r="AF2362" s="17">
        <f t="shared" si="642"/>
        <v>2019</v>
      </c>
      <c r="AG2362" s="17" t="str">
        <f>IFERROR(VLOOKUP(MID(A2362,2,4)*1,[1]Cruces!K:L,2,0),"Verificar")</f>
        <v>Verificar</v>
      </c>
      <c r="AH2362" s="17">
        <f t="shared" ca="1" si="643"/>
        <v>639</v>
      </c>
      <c r="AI2362" s="17" t="str">
        <f>IFERROR(VLOOKUP(U2362,[1]Cruces!$O$1:$P$6,2,0),"Sin Orden")</f>
        <v>Resuelta</v>
      </c>
      <c r="AJ2362" s="17">
        <f t="shared" si="644"/>
        <v>2</v>
      </c>
      <c r="AK2362" s="17">
        <f t="shared" si="645"/>
        <v>3</v>
      </c>
      <c r="AL2362" s="17">
        <f t="shared" si="646"/>
        <v>2019</v>
      </c>
      <c r="AM2362" s="17">
        <f t="shared" ca="1" si="647"/>
        <v>634</v>
      </c>
      <c r="AN2362" s="18" t="str">
        <f>IFERROR(VLOOKUP(R2362*1,'[1]Ordenes de Servicio'!G:K,5,0),"No Cruza")</f>
        <v>No Cruza</v>
      </c>
      <c r="AO2362" s="17">
        <f t="shared" ca="1" si="648"/>
        <v>5</v>
      </c>
      <c r="AP2362" s="17">
        <f t="shared" si="649"/>
        <v>2</v>
      </c>
      <c r="AQ2362" s="17">
        <f t="shared" si="650"/>
        <v>3</v>
      </c>
      <c r="AR2362" s="17">
        <f t="shared" si="651"/>
        <v>2019</v>
      </c>
      <c r="AS2362" s="17">
        <f t="shared" ca="1" si="652"/>
        <v>634</v>
      </c>
      <c r="AT2362" s="17" t="str">
        <f t="shared" ca="1" si="655"/>
        <v>Si</v>
      </c>
      <c r="AU2362" s="17">
        <f t="shared" si="653"/>
        <v>0</v>
      </c>
      <c r="AV2362" s="17" t="str">
        <f>+VLOOKUP(B2362,[1]Cruces!S:T,2,0)</f>
        <v>4. Presupuesto de Obra</v>
      </c>
    </row>
    <row r="2363" spans="1:48" hidden="1" x14ac:dyDescent="0.25">
      <c r="A2363" s="17" t="s">
        <v>4351</v>
      </c>
      <c r="B2363" s="17" t="s">
        <v>68</v>
      </c>
      <c r="C2363" s="17">
        <v>0</v>
      </c>
      <c r="D2363" s="17">
        <v>0</v>
      </c>
      <c r="E2363" s="17" t="s">
        <v>55</v>
      </c>
      <c r="F2363" s="17" t="s">
        <v>107</v>
      </c>
      <c r="G2363" s="17" t="s">
        <v>4352</v>
      </c>
      <c r="H2363" s="17">
        <v>0</v>
      </c>
      <c r="I2363" s="17" t="s">
        <v>116</v>
      </c>
      <c r="J2363" s="17" t="s">
        <v>59</v>
      </c>
      <c r="K2363" s="17" t="s">
        <v>1461</v>
      </c>
      <c r="L2363" s="17" t="s">
        <v>111</v>
      </c>
      <c r="M2363" s="17" t="s">
        <v>112</v>
      </c>
      <c r="N2363" s="17" t="s">
        <v>75</v>
      </c>
      <c r="O2363" s="17">
        <v>20190321</v>
      </c>
      <c r="P2363" s="17">
        <v>20190429</v>
      </c>
      <c r="Q2363" s="17">
        <v>1180</v>
      </c>
      <c r="R2363" s="17">
        <v>26135119</v>
      </c>
      <c r="S2363" s="17" t="s">
        <v>100</v>
      </c>
      <c r="T2363" s="17" t="s">
        <v>63</v>
      </c>
      <c r="U2363" s="17" t="s">
        <v>91</v>
      </c>
      <c r="V2363" s="17">
        <f t="shared" si="654"/>
        <v>37.5</v>
      </c>
      <c r="W2363" s="17">
        <v>37500</v>
      </c>
      <c r="X2363" s="17" t="s">
        <v>64</v>
      </c>
      <c r="Y2363" s="17" t="s">
        <v>136</v>
      </c>
      <c r="Z2363" s="17">
        <v>20190502</v>
      </c>
      <c r="AA2363" s="17" t="s">
        <v>78</v>
      </c>
      <c r="AB2363" s="17">
        <v>1</v>
      </c>
      <c r="AC2363" s="17" t="str">
        <f>IFERROR(VLOOKUP(A2363,[1]Cruces!AJ:AK,2,0),VLOOKUP(CONCATENATE(X2363,AA2363),[1]Cruces!G:H,2,0))</f>
        <v>Solicitud de Obra</v>
      </c>
      <c r="AD2363" s="17">
        <f t="shared" si="640"/>
        <v>21</v>
      </c>
      <c r="AE2363" s="17">
        <f t="shared" si="641"/>
        <v>3</v>
      </c>
      <c r="AF2363" s="17">
        <f t="shared" si="642"/>
        <v>2019</v>
      </c>
      <c r="AG2363" s="17" t="str">
        <f>IFERROR(VLOOKUP(MID(A2363,2,4)*1,[1]Cruces!K:L,2,0),"Verificar")</f>
        <v>Atlántico Norte</v>
      </c>
      <c r="AH2363" s="17">
        <f t="shared" ca="1" si="643"/>
        <v>615</v>
      </c>
      <c r="AI2363" s="17" t="str">
        <f>IFERROR(VLOOKUP(U2363,[1]Cruces!$O$1:$P$6,2,0),"Sin Orden")</f>
        <v>Resuelta</v>
      </c>
      <c r="AJ2363" s="17">
        <f t="shared" si="644"/>
        <v>2</v>
      </c>
      <c r="AK2363" s="17">
        <f t="shared" si="645"/>
        <v>5</v>
      </c>
      <c r="AL2363" s="17">
        <f t="shared" si="646"/>
        <v>2019</v>
      </c>
      <c r="AM2363" s="17">
        <f t="shared" ca="1" si="647"/>
        <v>573</v>
      </c>
      <c r="AN2363" s="18" t="str">
        <f>IFERROR(VLOOKUP(R2363*1,'[1]Ordenes de Servicio'!G:K,5,0),"No Cruza")</f>
        <v>No Cruza</v>
      </c>
      <c r="AO2363" s="17">
        <f t="shared" ca="1" si="648"/>
        <v>42</v>
      </c>
      <c r="AP2363" s="17">
        <f t="shared" si="649"/>
        <v>29</v>
      </c>
      <c r="AQ2363" s="17">
        <f t="shared" si="650"/>
        <v>4</v>
      </c>
      <c r="AR2363" s="17">
        <f t="shared" si="651"/>
        <v>2019</v>
      </c>
      <c r="AS2363" s="17">
        <f t="shared" ca="1" si="652"/>
        <v>576</v>
      </c>
      <c r="AT2363" s="17" t="str">
        <f t="shared" ca="1" si="655"/>
        <v>Si</v>
      </c>
      <c r="AU2363" s="17">
        <f t="shared" si="653"/>
        <v>3</v>
      </c>
      <c r="AV2363" s="17" t="str">
        <f>+VLOOKUP(B2363,[1]Cruces!S:T,2,0)</f>
        <v>5. Consultoría / Adjudicación</v>
      </c>
    </row>
    <row r="2364" spans="1:48" hidden="1" x14ac:dyDescent="0.25">
      <c r="A2364" s="17" t="s">
        <v>4353</v>
      </c>
      <c r="B2364" s="17" t="s">
        <v>54</v>
      </c>
      <c r="C2364" s="17">
        <v>0</v>
      </c>
      <c r="D2364" s="17">
        <v>0</v>
      </c>
      <c r="E2364" s="17" t="s">
        <v>55</v>
      </c>
      <c r="F2364" s="17" t="s">
        <v>232</v>
      </c>
      <c r="G2364" s="17" t="s">
        <v>4354</v>
      </c>
      <c r="H2364" s="17">
        <v>4818881</v>
      </c>
      <c r="I2364" s="17" t="s">
        <v>116</v>
      </c>
      <c r="J2364" s="17" t="s">
        <v>59</v>
      </c>
      <c r="K2364" s="17" t="s">
        <v>4355</v>
      </c>
      <c r="L2364" s="17" t="s">
        <v>280</v>
      </c>
      <c r="M2364" s="17" t="s">
        <v>281</v>
      </c>
      <c r="N2364" s="17" t="s">
        <v>62</v>
      </c>
      <c r="O2364" s="17">
        <v>20200227</v>
      </c>
      <c r="P2364" s="17">
        <v>20200304</v>
      </c>
      <c r="Q2364" s="17">
        <v>1210</v>
      </c>
      <c r="R2364" s="17">
        <v>27221647</v>
      </c>
      <c r="S2364" s="17" t="s">
        <v>100</v>
      </c>
      <c r="T2364" s="17" t="s">
        <v>63</v>
      </c>
      <c r="U2364" s="17" t="s">
        <v>91</v>
      </c>
      <c r="V2364" s="17">
        <f t="shared" si="654"/>
        <v>150</v>
      </c>
      <c r="W2364" s="17">
        <v>150000</v>
      </c>
      <c r="X2364" s="17" t="s">
        <v>64</v>
      </c>
      <c r="Y2364" s="17" t="s">
        <v>65</v>
      </c>
      <c r="Z2364" s="17">
        <v>20200304</v>
      </c>
      <c r="AA2364" s="17" t="s">
        <v>101</v>
      </c>
      <c r="AB2364" s="17">
        <v>1</v>
      </c>
      <c r="AC2364" s="17" t="str">
        <f>IFERROR(VLOOKUP(A2364,[1]Cruces!AJ:AK,2,0),VLOOKUP(CONCATENATE(X2364,AA2364),[1]Cruces!G:H,2,0))</f>
        <v>Solicitud de Obra</v>
      </c>
      <c r="AD2364" s="17">
        <f t="shared" si="640"/>
        <v>27</v>
      </c>
      <c r="AE2364" s="17">
        <f t="shared" si="641"/>
        <v>2</v>
      </c>
      <c r="AF2364" s="17">
        <f t="shared" si="642"/>
        <v>2020</v>
      </c>
      <c r="AG2364" s="17" t="str">
        <f>IFERROR(VLOOKUP(MID(A2364,2,4)*1,[1]Cruces!K:L,2,0),"Verificar")</f>
        <v>Atlántico Sur</v>
      </c>
      <c r="AH2364" s="17">
        <f t="shared" ca="1" si="643"/>
        <v>272</v>
      </c>
      <c r="AI2364" s="17" t="str">
        <f>IFERROR(VLOOKUP(U2364,[1]Cruces!$O$1:$P$6,2,0),"Sin Orden")</f>
        <v>Resuelta</v>
      </c>
      <c r="AJ2364" s="17">
        <f t="shared" si="644"/>
        <v>4</v>
      </c>
      <c r="AK2364" s="17">
        <f t="shared" si="645"/>
        <v>3</v>
      </c>
      <c r="AL2364" s="17">
        <f t="shared" si="646"/>
        <v>2020</v>
      </c>
      <c r="AM2364" s="17">
        <f t="shared" ca="1" si="647"/>
        <v>266</v>
      </c>
      <c r="AN2364" s="18" t="str">
        <f>IFERROR(VLOOKUP(R2364*1,'[1]Ordenes de Servicio'!G:K,5,0),"No Cruza")</f>
        <v>No Cruza</v>
      </c>
      <c r="AO2364" s="17">
        <f t="shared" ca="1" si="648"/>
        <v>6</v>
      </c>
      <c r="AP2364" s="17">
        <f t="shared" si="649"/>
        <v>4</v>
      </c>
      <c r="AQ2364" s="17">
        <f t="shared" si="650"/>
        <v>3</v>
      </c>
      <c r="AR2364" s="17">
        <f t="shared" si="651"/>
        <v>2020</v>
      </c>
      <c r="AS2364" s="17">
        <f t="shared" ca="1" si="652"/>
        <v>266</v>
      </c>
      <c r="AT2364" s="17" t="str">
        <f t="shared" ca="1" si="655"/>
        <v>No</v>
      </c>
      <c r="AU2364" s="17">
        <f t="shared" si="653"/>
        <v>0</v>
      </c>
      <c r="AV2364" s="17" t="str">
        <f>+VLOOKUP(B2364,[1]Cruces!S:T,2,0)</f>
        <v>4. Presupuesto de Obra</v>
      </c>
    </row>
    <row r="2365" spans="1:48" x14ac:dyDescent="0.25">
      <c r="A2365" s="17" t="s">
        <v>4356</v>
      </c>
      <c r="B2365" s="17" t="s">
        <v>80</v>
      </c>
      <c r="C2365" s="17">
        <v>1009459</v>
      </c>
      <c r="D2365" s="17">
        <v>10018571</v>
      </c>
      <c r="E2365" s="17" t="s">
        <v>93</v>
      </c>
      <c r="F2365" s="17" t="s">
        <v>81</v>
      </c>
      <c r="G2365" s="17" t="s">
        <v>1745</v>
      </c>
      <c r="H2365" s="17">
        <v>3215418504</v>
      </c>
      <c r="I2365" s="17" t="s">
        <v>182</v>
      </c>
      <c r="J2365" s="17" t="s">
        <v>1746</v>
      </c>
      <c r="K2365" s="17" t="s">
        <v>1747</v>
      </c>
      <c r="L2365" s="17" t="s">
        <v>215</v>
      </c>
      <c r="M2365" s="17" t="s">
        <v>216</v>
      </c>
      <c r="N2365" s="17" t="s">
        <v>87</v>
      </c>
      <c r="O2365" s="17">
        <v>20201021</v>
      </c>
      <c r="P2365" s="17">
        <v>20201109</v>
      </c>
      <c r="Q2365" s="17">
        <v>3410</v>
      </c>
      <c r="R2365" s="17">
        <v>28243971</v>
      </c>
      <c r="S2365" s="17" t="s">
        <v>76</v>
      </c>
      <c r="T2365" s="17" t="s">
        <v>63</v>
      </c>
      <c r="U2365" s="17" t="s">
        <v>91</v>
      </c>
      <c r="V2365" s="17">
        <f t="shared" si="654"/>
        <v>150</v>
      </c>
      <c r="W2365" s="17">
        <v>150000</v>
      </c>
      <c r="X2365" s="17" t="s">
        <v>89</v>
      </c>
      <c r="Y2365" s="17" t="s">
        <v>90</v>
      </c>
      <c r="Z2365" s="17">
        <v>20201109</v>
      </c>
      <c r="AA2365" s="17" t="s">
        <v>78</v>
      </c>
      <c r="AB2365" s="17">
        <v>1</v>
      </c>
      <c r="AC2365" s="17" t="str">
        <f>IFERROR(VLOOKUP(A2365,[1]Cruces!AJ:AK,2,0),VLOOKUP(CONCATENATE(X2365,AA2365),[1]Cruces!G:H,2,0))</f>
        <v>Solicitud de Obra</v>
      </c>
      <c r="AD2365" s="17">
        <f t="shared" si="640"/>
        <v>21</v>
      </c>
      <c r="AE2365" s="17">
        <f t="shared" si="641"/>
        <v>10</v>
      </c>
      <c r="AF2365" s="17">
        <f t="shared" si="642"/>
        <v>2020</v>
      </c>
      <c r="AG2365" s="17" t="str">
        <f>IFERROR(VLOOKUP(MID(A2365,2,4)*1,[1]Cruces!K:L,2,0),"Verificar")</f>
        <v>Magdalena</v>
      </c>
      <c r="AH2365" s="17">
        <f t="shared" ca="1" si="643"/>
        <v>35</v>
      </c>
      <c r="AI2365" s="17" t="str">
        <f>IFERROR(VLOOKUP(U2365,[1]Cruces!$O$1:$P$6,2,0),"Sin Orden")</f>
        <v>Resuelta</v>
      </c>
      <c r="AJ2365" s="17">
        <f t="shared" si="644"/>
        <v>9</v>
      </c>
      <c r="AK2365" s="17">
        <f t="shared" si="645"/>
        <v>11</v>
      </c>
      <c r="AL2365" s="17">
        <f t="shared" si="646"/>
        <v>2020</v>
      </c>
      <c r="AM2365" s="17">
        <f t="shared" ca="1" si="647"/>
        <v>16</v>
      </c>
      <c r="AN2365" s="18" t="str">
        <f>IFERROR(VLOOKUP(R2365*1,'[1]Ordenes de Servicio'!G:K,5,0),"No Cruza")</f>
        <v>No Cruza</v>
      </c>
      <c r="AO2365" s="17">
        <f t="shared" ca="1" si="648"/>
        <v>19</v>
      </c>
      <c r="AP2365" s="17">
        <f t="shared" si="649"/>
        <v>9</v>
      </c>
      <c r="AQ2365" s="17">
        <f t="shared" si="650"/>
        <v>11</v>
      </c>
      <c r="AR2365" s="17">
        <f t="shared" si="651"/>
        <v>2020</v>
      </c>
      <c r="AS2365" s="17">
        <f t="shared" ca="1" si="652"/>
        <v>16</v>
      </c>
      <c r="AT2365" s="17" t="str">
        <f t="shared" ca="1" si="655"/>
        <v>No</v>
      </c>
      <c r="AU2365" s="17">
        <f t="shared" si="653"/>
        <v>0</v>
      </c>
      <c r="AV2365" s="17" t="str">
        <f>+VLOOKUP(B2365,[1]Cruces!S:T,2,0)</f>
        <v>8. Puesta en Servicio</v>
      </c>
    </row>
    <row r="2366" spans="1:48" hidden="1" x14ac:dyDescent="0.25">
      <c r="A2366" s="17" t="s">
        <v>9259</v>
      </c>
      <c r="B2366" s="17" t="s">
        <v>6595</v>
      </c>
      <c r="C2366" s="17">
        <v>0</v>
      </c>
      <c r="D2366" s="17">
        <v>0</v>
      </c>
      <c r="E2366" s="17" t="s">
        <v>55</v>
      </c>
      <c r="F2366" s="17" t="s">
        <v>3386</v>
      </c>
      <c r="G2366" s="17" t="s">
        <v>9260</v>
      </c>
      <c r="H2366" s="17">
        <v>3005240430</v>
      </c>
      <c r="I2366" s="17" t="s">
        <v>71</v>
      </c>
      <c r="J2366" s="17" t="s">
        <v>59</v>
      </c>
      <c r="K2366" s="17" t="s">
        <v>97</v>
      </c>
      <c r="L2366" s="17" t="s">
        <v>7208</v>
      </c>
      <c r="M2366" s="17" t="s">
        <v>7209</v>
      </c>
      <c r="N2366" s="17" t="s">
        <v>6600</v>
      </c>
      <c r="O2366" s="17">
        <v>20200729</v>
      </c>
      <c r="P2366" s="17">
        <v>20200812</v>
      </c>
      <c r="Q2366" s="17">
        <v>1180</v>
      </c>
      <c r="R2366" s="17">
        <v>27967682</v>
      </c>
      <c r="S2366" s="17" t="s">
        <v>6601</v>
      </c>
      <c r="T2366" s="17" t="s">
        <v>63</v>
      </c>
      <c r="U2366" s="17" t="s">
        <v>91</v>
      </c>
      <c r="V2366" s="17">
        <f t="shared" si="654"/>
        <v>3</v>
      </c>
      <c r="W2366" s="17">
        <v>3000</v>
      </c>
      <c r="X2366" s="17" t="s">
        <v>7065</v>
      </c>
      <c r="Y2366" s="17" t="s">
        <v>6595</v>
      </c>
      <c r="Z2366" s="17">
        <v>20200812</v>
      </c>
      <c r="AA2366" s="17" t="s">
        <v>1947</v>
      </c>
      <c r="AB2366" s="17">
        <v>1</v>
      </c>
      <c r="AC2366" s="17" t="str">
        <f>IFERROR(VLOOKUP(A2366,[1]Cruces!AJ:AK,2,0),VLOOKUP(CONCATENATE(X2366,AA2366),[1]Cruces!G:H,2,0))</f>
        <v>Solicitud por BT</v>
      </c>
      <c r="AD2366" s="17">
        <f t="shared" si="640"/>
        <v>29</v>
      </c>
      <c r="AE2366" s="17">
        <f t="shared" si="641"/>
        <v>7</v>
      </c>
      <c r="AF2366" s="17">
        <f t="shared" si="642"/>
        <v>2020</v>
      </c>
      <c r="AG2366" s="17" t="str">
        <f>IFERROR(VLOOKUP(MID(A2366,2,4)*1,[1]Cruces!K:L,2,0),"Verificar")</f>
        <v>Atlántico Norte</v>
      </c>
      <c r="AH2366" s="17">
        <f t="shared" ca="1" si="643"/>
        <v>119</v>
      </c>
      <c r="AI2366" s="17" t="str">
        <f>IFERROR(VLOOKUP(U2366,[1]Cruces!$O$1:$P$6,2,0),"Sin Orden")</f>
        <v>Resuelta</v>
      </c>
      <c r="AJ2366" s="17">
        <f t="shared" si="644"/>
        <v>12</v>
      </c>
      <c r="AK2366" s="17">
        <f t="shared" si="645"/>
        <v>8</v>
      </c>
      <c r="AL2366" s="17">
        <f t="shared" si="646"/>
        <v>2020</v>
      </c>
      <c r="AM2366" s="17">
        <f t="shared" ca="1" si="647"/>
        <v>105</v>
      </c>
      <c r="AN2366" s="18" t="str">
        <f>IFERROR(VLOOKUP(R2366*1,'[1]Ordenes de Servicio'!G:K,5,0),"No Cruza")</f>
        <v>No Cruza</v>
      </c>
      <c r="AO2366" s="17">
        <f t="shared" ca="1" si="648"/>
        <v>14</v>
      </c>
      <c r="AP2366" s="17">
        <f t="shared" si="649"/>
        <v>12</v>
      </c>
      <c r="AQ2366" s="17">
        <f t="shared" si="650"/>
        <v>8</v>
      </c>
      <c r="AR2366" s="17">
        <f t="shared" si="651"/>
        <v>2020</v>
      </c>
      <c r="AS2366" s="17">
        <f t="shared" ca="1" si="652"/>
        <v>105</v>
      </c>
      <c r="AT2366" s="17" t="str">
        <f t="shared" ca="1" si="655"/>
        <v>No</v>
      </c>
      <c r="AU2366" s="17">
        <f t="shared" si="653"/>
        <v>0</v>
      </c>
      <c r="AV2366" s="17" t="str">
        <f>+VLOOKUP(B2366,[1]Cruces!S:T,2,0)</f>
        <v>7. Ejecución en Campo OS BT</v>
      </c>
    </row>
    <row r="2367" spans="1:48" hidden="1" x14ac:dyDescent="0.25">
      <c r="A2367" s="17" t="s">
        <v>4357</v>
      </c>
      <c r="B2367" s="17" t="s">
        <v>54</v>
      </c>
      <c r="C2367" s="17">
        <v>0</v>
      </c>
      <c r="D2367" s="17">
        <v>0</v>
      </c>
      <c r="E2367" s="17" t="s">
        <v>55</v>
      </c>
      <c r="F2367" s="17" t="s">
        <v>107</v>
      </c>
      <c r="G2367" s="17" t="s">
        <v>4358</v>
      </c>
      <c r="H2367" s="17">
        <v>0</v>
      </c>
      <c r="I2367" s="17" t="s">
        <v>116</v>
      </c>
      <c r="J2367" s="17" t="s">
        <v>59</v>
      </c>
      <c r="K2367" s="17" t="s">
        <v>97</v>
      </c>
      <c r="L2367" s="17" t="s">
        <v>145</v>
      </c>
      <c r="M2367" s="17" t="s">
        <v>146</v>
      </c>
      <c r="N2367" s="17" t="s">
        <v>62</v>
      </c>
      <c r="O2367" s="17">
        <v>20201027</v>
      </c>
      <c r="P2367" s="17">
        <v>20201104</v>
      </c>
      <c r="Q2367" s="17">
        <v>7542</v>
      </c>
      <c r="R2367" s="17">
        <v>28255857</v>
      </c>
      <c r="S2367" s="17" t="s">
        <v>100</v>
      </c>
      <c r="T2367" s="17" t="s">
        <v>63</v>
      </c>
      <c r="U2367" s="17" t="s">
        <v>91</v>
      </c>
      <c r="V2367" s="17">
        <f t="shared" si="654"/>
        <v>25</v>
      </c>
      <c r="W2367" s="17">
        <v>25000</v>
      </c>
      <c r="X2367" s="17" t="s">
        <v>64</v>
      </c>
      <c r="Y2367" s="17" t="s">
        <v>65</v>
      </c>
      <c r="Z2367" s="17">
        <v>20201104</v>
      </c>
      <c r="AA2367" s="17" t="s">
        <v>78</v>
      </c>
      <c r="AB2367" s="17">
        <v>1</v>
      </c>
      <c r="AC2367" s="17" t="str">
        <f>IFERROR(VLOOKUP(A2367,[1]Cruces!AJ:AK,2,0),VLOOKUP(CONCATENATE(X2367,AA2367),[1]Cruces!G:H,2,0))</f>
        <v>Solicitud de Obra</v>
      </c>
      <c r="AD2367" s="17">
        <f t="shared" si="640"/>
        <v>27</v>
      </c>
      <c r="AE2367" s="17">
        <f t="shared" si="641"/>
        <v>10</v>
      </c>
      <c r="AF2367" s="17">
        <f t="shared" si="642"/>
        <v>2020</v>
      </c>
      <c r="AG2367" s="17" t="str">
        <f>IFERROR(VLOOKUP(MID(A2367,2,4)*1,[1]Cruces!K:L,2,0),"Verificar")</f>
        <v>Atlántico Sur</v>
      </c>
      <c r="AH2367" s="17">
        <f t="shared" ca="1" si="643"/>
        <v>29</v>
      </c>
      <c r="AI2367" s="17" t="str">
        <f>IFERROR(VLOOKUP(U2367,[1]Cruces!$O$1:$P$6,2,0),"Sin Orden")</f>
        <v>Resuelta</v>
      </c>
      <c r="AJ2367" s="17">
        <f t="shared" si="644"/>
        <v>4</v>
      </c>
      <c r="AK2367" s="17">
        <f t="shared" si="645"/>
        <v>11</v>
      </c>
      <c r="AL2367" s="17">
        <f t="shared" si="646"/>
        <v>2020</v>
      </c>
      <c r="AM2367" s="17">
        <f t="shared" ca="1" si="647"/>
        <v>21</v>
      </c>
      <c r="AN2367" s="18">
        <f>IFERROR(VLOOKUP(R2367*1,'[1]Ordenes de Servicio'!G:K,5,0),"No Cruza")</f>
        <v>44132</v>
      </c>
      <c r="AO2367" s="17">
        <f t="shared" ca="1" si="648"/>
        <v>8</v>
      </c>
      <c r="AP2367" s="17">
        <f t="shared" si="649"/>
        <v>4</v>
      </c>
      <c r="AQ2367" s="17">
        <f t="shared" si="650"/>
        <v>11</v>
      </c>
      <c r="AR2367" s="17">
        <f t="shared" si="651"/>
        <v>2020</v>
      </c>
      <c r="AS2367" s="17">
        <f t="shared" ca="1" si="652"/>
        <v>21</v>
      </c>
      <c r="AT2367" s="17" t="str">
        <f t="shared" ca="1" si="655"/>
        <v>No</v>
      </c>
      <c r="AU2367" s="17">
        <f t="shared" si="653"/>
        <v>0</v>
      </c>
      <c r="AV2367" s="17" t="str">
        <f>+VLOOKUP(B2367,[1]Cruces!S:T,2,0)</f>
        <v>4. Presupuesto de Obra</v>
      </c>
    </row>
    <row r="2368" spans="1:48" hidden="1" x14ac:dyDescent="0.25">
      <c r="A2368" s="17" t="s">
        <v>4359</v>
      </c>
      <c r="B2368" s="17" t="s">
        <v>569</v>
      </c>
      <c r="C2368" s="17">
        <v>7168298</v>
      </c>
      <c r="D2368" s="17">
        <v>35052144</v>
      </c>
      <c r="E2368" s="17" t="s">
        <v>93</v>
      </c>
      <c r="F2368" s="17" t="s">
        <v>126</v>
      </c>
      <c r="G2368" s="17" t="s">
        <v>562</v>
      </c>
      <c r="H2368" s="17">
        <v>3136648194</v>
      </c>
      <c r="I2368" s="17" t="s">
        <v>71</v>
      </c>
      <c r="J2368" s="17" t="s">
        <v>563</v>
      </c>
      <c r="K2368" s="17" t="s">
        <v>564</v>
      </c>
      <c r="L2368" s="17" t="s">
        <v>129</v>
      </c>
      <c r="M2368" s="17" t="s">
        <v>130</v>
      </c>
      <c r="N2368" s="17" t="s">
        <v>572</v>
      </c>
      <c r="O2368" s="17">
        <v>20201028</v>
      </c>
      <c r="P2368" s="17">
        <v>20201028</v>
      </c>
      <c r="Q2368" s="17">
        <v>9332</v>
      </c>
      <c r="R2368" s="17">
        <v>0</v>
      </c>
      <c r="S2368" s="17"/>
      <c r="T2368" s="17" t="s">
        <v>63</v>
      </c>
      <c r="U2368" s="17"/>
      <c r="V2368" s="17">
        <f t="shared" si="654"/>
        <v>225</v>
      </c>
      <c r="W2368" s="17">
        <v>225000</v>
      </c>
      <c r="X2368" s="17" t="s">
        <v>89</v>
      </c>
      <c r="Y2368" s="17" t="s">
        <v>569</v>
      </c>
      <c r="Z2368" s="17">
        <v>20201028</v>
      </c>
      <c r="AA2368" s="17" t="s">
        <v>78</v>
      </c>
      <c r="AB2368" s="17">
        <v>1</v>
      </c>
      <c r="AC2368" s="17" t="str">
        <f>IFERROR(VLOOKUP(A2368,[1]Cruces!AJ:AK,2,0),VLOOKUP(CONCATENATE(X2368,AA2368),[1]Cruces!G:H,2,0))</f>
        <v>Solicitud de Obra</v>
      </c>
      <c r="AD2368" s="17">
        <f t="shared" si="640"/>
        <v>28</v>
      </c>
      <c r="AE2368" s="17">
        <f t="shared" si="641"/>
        <v>10</v>
      </c>
      <c r="AF2368" s="17">
        <f t="shared" si="642"/>
        <v>2020</v>
      </c>
      <c r="AG2368" s="17" t="str">
        <f>IFERROR(VLOOKUP(MID(A2368,2,4)*1,[1]Cruces!K:L,2,0),"Verificar")</f>
        <v>Guajira</v>
      </c>
      <c r="AH2368" s="17">
        <f t="shared" ca="1" si="643"/>
        <v>28</v>
      </c>
      <c r="AI2368" s="17" t="str">
        <f>IFERROR(VLOOKUP(U2368,[1]Cruces!$O$1:$P$6,2,0),"Sin Orden")</f>
        <v>Sin Orden</v>
      </c>
      <c r="AJ2368" s="17">
        <f t="shared" si="644"/>
        <v>28</v>
      </c>
      <c r="AK2368" s="17">
        <f t="shared" si="645"/>
        <v>10</v>
      </c>
      <c r="AL2368" s="17">
        <f t="shared" si="646"/>
        <v>2020</v>
      </c>
      <c r="AM2368" s="17">
        <f t="shared" ca="1" si="647"/>
        <v>28</v>
      </c>
      <c r="AN2368" s="18" t="str">
        <f>IFERROR(VLOOKUP(R2368*1,'[1]Ordenes de Servicio'!G:K,5,0),"No Cruza")</f>
        <v>No Cruza</v>
      </c>
      <c r="AO2368" s="17">
        <f t="shared" ca="1" si="648"/>
        <v>28</v>
      </c>
      <c r="AP2368" s="17">
        <f t="shared" si="649"/>
        <v>28</v>
      </c>
      <c r="AQ2368" s="17">
        <f t="shared" si="650"/>
        <v>10</v>
      </c>
      <c r="AR2368" s="17">
        <f t="shared" si="651"/>
        <v>2020</v>
      </c>
      <c r="AS2368" s="17">
        <f t="shared" ca="1" si="652"/>
        <v>28</v>
      </c>
      <c r="AT2368" s="17" t="str">
        <f t="shared" ca="1" si="655"/>
        <v>No</v>
      </c>
      <c r="AU2368" s="17">
        <f t="shared" si="653"/>
        <v>0</v>
      </c>
      <c r="AV2368" s="17" t="str">
        <f>+VLOOKUP(B2368,[1]Cruces!S:T,2,0)</f>
        <v>1. Solicitud</v>
      </c>
    </row>
    <row r="2369" spans="1:48" hidden="1" x14ac:dyDescent="0.25">
      <c r="A2369" s="17" t="s">
        <v>10593</v>
      </c>
      <c r="B2369" s="17" t="s">
        <v>68</v>
      </c>
      <c r="C2369" s="17">
        <v>0</v>
      </c>
      <c r="D2369" s="17">
        <v>0</v>
      </c>
      <c r="E2369" s="17" t="s">
        <v>55</v>
      </c>
      <c r="F2369" s="17" t="s">
        <v>932</v>
      </c>
      <c r="G2369" s="17" t="s">
        <v>10594</v>
      </c>
      <c r="H2369" s="17">
        <v>0</v>
      </c>
      <c r="I2369" s="17" t="s">
        <v>71</v>
      </c>
      <c r="J2369" s="17" t="s">
        <v>59</v>
      </c>
      <c r="K2369" s="17" t="s">
        <v>97</v>
      </c>
      <c r="L2369" s="17" t="s">
        <v>935</v>
      </c>
      <c r="M2369" s="17" t="s">
        <v>936</v>
      </c>
      <c r="N2369" s="17" t="s">
        <v>75</v>
      </c>
      <c r="O2369" s="17">
        <v>20200916</v>
      </c>
      <c r="P2369" s="17">
        <v>20201113</v>
      </c>
      <c r="Q2369" s="17">
        <v>7791</v>
      </c>
      <c r="R2369" s="17">
        <v>28160932</v>
      </c>
      <c r="S2369" s="17" t="s">
        <v>100</v>
      </c>
      <c r="T2369" s="17" t="s">
        <v>63</v>
      </c>
      <c r="U2369" s="17" t="s">
        <v>91</v>
      </c>
      <c r="V2369" s="17">
        <f t="shared" si="654"/>
        <v>25</v>
      </c>
      <c r="W2369" s="17">
        <v>25000</v>
      </c>
      <c r="X2369" s="17" t="s">
        <v>64</v>
      </c>
      <c r="Y2369" s="17" t="s">
        <v>68</v>
      </c>
      <c r="Z2369" s="17">
        <v>20201113</v>
      </c>
      <c r="AA2369" s="17" t="s">
        <v>78</v>
      </c>
      <c r="AB2369" s="17">
        <v>1</v>
      </c>
      <c r="AC2369" s="17" t="str">
        <f>IFERROR(VLOOKUP(A2369,[1]Cruces!AJ:AK,2,0),VLOOKUP(CONCATENATE(X2369,AA2369),[1]Cruces!G:H,2,0))</f>
        <v>Exp BMT</v>
      </c>
      <c r="AD2369" s="17">
        <f t="shared" si="640"/>
        <v>16</v>
      </c>
      <c r="AE2369" s="17">
        <f t="shared" si="641"/>
        <v>9</v>
      </c>
      <c r="AF2369" s="17">
        <f t="shared" si="642"/>
        <v>2020</v>
      </c>
      <c r="AG2369" s="17" t="str">
        <f>IFERROR(VLOOKUP(MID(A2369,2,4)*1,[1]Cruces!K:L,2,0),"Verificar")</f>
        <v>Magdalena</v>
      </c>
      <c r="AH2369" s="17">
        <f t="shared" ca="1" si="643"/>
        <v>70</v>
      </c>
      <c r="AI2369" s="17" t="str">
        <f>IFERROR(VLOOKUP(U2369,[1]Cruces!$O$1:$P$6,2,0),"Sin Orden")</f>
        <v>Resuelta</v>
      </c>
      <c r="AJ2369" s="17">
        <f t="shared" si="644"/>
        <v>13</v>
      </c>
      <c r="AK2369" s="17">
        <f t="shared" si="645"/>
        <v>11</v>
      </c>
      <c r="AL2369" s="17">
        <f t="shared" si="646"/>
        <v>2020</v>
      </c>
      <c r="AM2369" s="17">
        <f t="shared" ca="1" si="647"/>
        <v>12</v>
      </c>
      <c r="AN2369" s="18" t="str">
        <f>IFERROR(VLOOKUP(R2369*1,'[1]Ordenes de Servicio'!G:K,5,0),"No Cruza")</f>
        <v>No Cruza</v>
      </c>
      <c r="AO2369" s="17">
        <f t="shared" ca="1" si="648"/>
        <v>58</v>
      </c>
      <c r="AP2369" s="17">
        <f t="shared" si="649"/>
        <v>13</v>
      </c>
      <c r="AQ2369" s="17">
        <f t="shared" si="650"/>
        <v>11</v>
      </c>
      <c r="AR2369" s="17">
        <f t="shared" si="651"/>
        <v>2020</v>
      </c>
      <c r="AS2369" s="17">
        <f t="shared" ca="1" si="652"/>
        <v>12</v>
      </c>
      <c r="AT2369" s="17" t="str">
        <f t="shared" ca="1" si="655"/>
        <v>No</v>
      </c>
      <c r="AU2369" s="17">
        <f t="shared" si="653"/>
        <v>0</v>
      </c>
      <c r="AV2369" s="17" t="str">
        <f>+VLOOKUP(B2369,[1]Cruces!S:T,2,0)</f>
        <v>5. Consultoría / Adjudicación</v>
      </c>
    </row>
    <row r="2370" spans="1:48" hidden="1" x14ac:dyDescent="0.25">
      <c r="A2370" s="17" t="s">
        <v>4360</v>
      </c>
      <c r="B2370" s="17" t="s">
        <v>68</v>
      </c>
      <c r="C2370" s="17">
        <v>0</v>
      </c>
      <c r="D2370" s="17">
        <v>0</v>
      </c>
      <c r="E2370" s="17" t="s">
        <v>55</v>
      </c>
      <c r="F2370" s="17" t="s">
        <v>107</v>
      </c>
      <c r="G2370" s="17" t="s">
        <v>4361</v>
      </c>
      <c r="H2370" s="17">
        <v>3145966625</v>
      </c>
      <c r="I2370" s="17" t="s">
        <v>116</v>
      </c>
      <c r="J2370" s="17" t="s">
        <v>59</v>
      </c>
      <c r="K2370" s="17" t="s">
        <v>4362</v>
      </c>
      <c r="L2370" s="17" t="s">
        <v>145</v>
      </c>
      <c r="M2370" s="17" t="s">
        <v>146</v>
      </c>
      <c r="N2370" s="17" t="s">
        <v>75</v>
      </c>
      <c r="O2370" s="17">
        <v>20200903</v>
      </c>
      <c r="P2370" s="17">
        <v>20200903</v>
      </c>
      <c r="Q2370" s="17">
        <v>1220</v>
      </c>
      <c r="R2370" s="17">
        <v>0</v>
      </c>
      <c r="S2370" s="17"/>
      <c r="T2370" s="17" t="s">
        <v>63</v>
      </c>
      <c r="U2370" s="17"/>
      <c r="V2370" s="17">
        <f t="shared" si="654"/>
        <v>525</v>
      </c>
      <c r="W2370" s="17">
        <v>525000</v>
      </c>
      <c r="X2370" s="17" t="s">
        <v>64</v>
      </c>
      <c r="Y2370" s="17" t="s">
        <v>150</v>
      </c>
      <c r="Z2370" s="17">
        <v>20201111</v>
      </c>
      <c r="AA2370" s="17" t="s">
        <v>101</v>
      </c>
      <c r="AB2370" s="17">
        <v>1</v>
      </c>
      <c r="AC2370" s="17" t="str">
        <f>IFERROR(VLOOKUP(A2370,[1]Cruces!AJ:AK,2,0),VLOOKUP(CONCATENATE(X2370,AA2370),[1]Cruces!G:H,2,0))</f>
        <v>Solicitud de Obra</v>
      </c>
      <c r="AD2370" s="17">
        <f t="shared" si="640"/>
        <v>3</v>
      </c>
      <c r="AE2370" s="17">
        <f t="shared" si="641"/>
        <v>9</v>
      </c>
      <c r="AF2370" s="17">
        <f t="shared" si="642"/>
        <v>2020</v>
      </c>
      <c r="AG2370" s="17" t="str">
        <f>IFERROR(VLOOKUP(MID(A2370,2,4)*1,[1]Cruces!K:L,2,0),"Verificar")</f>
        <v>Atlántico Sur</v>
      </c>
      <c r="AH2370" s="17">
        <f t="shared" ca="1" si="643"/>
        <v>83</v>
      </c>
      <c r="AI2370" s="17" t="str">
        <f>IFERROR(VLOOKUP(U2370,[1]Cruces!$O$1:$P$6,2,0),"Sin Orden")</f>
        <v>Sin Orden</v>
      </c>
      <c r="AJ2370" s="17">
        <f t="shared" si="644"/>
        <v>11</v>
      </c>
      <c r="AK2370" s="17">
        <f t="shared" si="645"/>
        <v>11</v>
      </c>
      <c r="AL2370" s="17">
        <f t="shared" si="646"/>
        <v>2020</v>
      </c>
      <c r="AM2370" s="17">
        <f t="shared" ca="1" si="647"/>
        <v>14</v>
      </c>
      <c r="AN2370" s="18" t="str">
        <f>IFERROR(VLOOKUP(R2370*1,'[1]Ordenes de Servicio'!G:K,5,0),"No Cruza")</f>
        <v>No Cruza</v>
      </c>
      <c r="AO2370" s="17">
        <f t="shared" ca="1" si="648"/>
        <v>14</v>
      </c>
      <c r="AP2370" s="17">
        <f t="shared" si="649"/>
        <v>3</v>
      </c>
      <c r="AQ2370" s="17">
        <f t="shared" si="650"/>
        <v>9</v>
      </c>
      <c r="AR2370" s="17">
        <f t="shared" si="651"/>
        <v>2020</v>
      </c>
      <c r="AS2370" s="17">
        <f t="shared" ca="1" si="652"/>
        <v>83</v>
      </c>
      <c r="AT2370" s="17" t="str">
        <f t="shared" ca="1" si="655"/>
        <v>No</v>
      </c>
      <c r="AU2370" s="17">
        <f t="shared" si="653"/>
        <v>69</v>
      </c>
      <c r="AV2370" s="17" t="str">
        <f>+VLOOKUP(B2370,[1]Cruces!S:T,2,0)</f>
        <v>5. Consultoría / Adjudicación</v>
      </c>
    </row>
    <row r="2371" spans="1:48" x14ac:dyDescent="0.25">
      <c r="A2371" s="17" t="s">
        <v>4363</v>
      </c>
      <c r="B2371" s="17" t="s">
        <v>80</v>
      </c>
      <c r="C2371" s="17">
        <v>0</v>
      </c>
      <c r="D2371" s="17">
        <v>0</v>
      </c>
      <c r="E2371" s="17" t="s">
        <v>55</v>
      </c>
      <c r="F2371" s="17" t="s">
        <v>107</v>
      </c>
      <c r="G2371" s="17" t="s">
        <v>4364</v>
      </c>
      <c r="H2371" s="17">
        <v>3013572178</v>
      </c>
      <c r="I2371" s="17" t="s">
        <v>116</v>
      </c>
      <c r="J2371" s="17" t="s">
        <v>59</v>
      </c>
      <c r="K2371" s="17" t="s">
        <v>2633</v>
      </c>
      <c r="L2371" s="17" t="s">
        <v>111</v>
      </c>
      <c r="M2371" s="17" t="s">
        <v>112</v>
      </c>
      <c r="N2371" s="17" t="s">
        <v>87</v>
      </c>
      <c r="O2371" s="17">
        <v>20190816</v>
      </c>
      <c r="P2371" s="17">
        <v>20200212</v>
      </c>
      <c r="Q2371" s="17">
        <v>9520</v>
      </c>
      <c r="R2371" s="17">
        <v>26961250</v>
      </c>
      <c r="S2371" s="17" t="s">
        <v>76</v>
      </c>
      <c r="T2371" s="17" t="s">
        <v>63</v>
      </c>
      <c r="U2371" s="17" t="s">
        <v>88</v>
      </c>
      <c r="V2371" s="17">
        <f t="shared" si="654"/>
        <v>30</v>
      </c>
      <c r="W2371" s="17">
        <v>30000</v>
      </c>
      <c r="X2371" s="17" t="s">
        <v>64</v>
      </c>
      <c r="Y2371" s="17" t="s">
        <v>150</v>
      </c>
      <c r="Z2371" s="17">
        <v>20200908</v>
      </c>
      <c r="AA2371" s="17" t="s">
        <v>78</v>
      </c>
      <c r="AB2371" s="17">
        <v>1</v>
      </c>
      <c r="AC2371" s="17" t="str">
        <f>IFERROR(VLOOKUP(A2371,[1]Cruces!AJ:AK,2,0),VLOOKUP(CONCATENATE(X2371,AA2371),[1]Cruces!G:H,2,0))</f>
        <v>Solicitud de Obra</v>
      </c>
      <c r="AD2371" s="17">
        <f t="shared" si="640"/>
        <v>16</v>
      </c>
      <c r="AE2371" s="17">
        <f t="shared" si="641"/>
        <v>8</v>
      </c>
      <c r="AF2371" s="17">
        <f t="shared" si="642"/>
        <v>2019</v>
      </c>
      <c r="AG2371" s="17" t="str">
        <f>IFERROR(VLOOKUP(MID(A2371,2,4)*1,[1]Cruces!K:L,2,0),"Verificar")</f>
        <v>Atlántico Sur</v>
      </c>
      <c r="AH2371" s="17">
        <f t="shared" ca="1" si="643"/>
        <v>467</v>
      </c>
      <c r="AI2371" s="17" t="str">
        <f>IFERROR(VLOOKUP(U2371,[1]Cruces!$O$1:$P$6,2,0),"Sin Orden")</f>
        <v>Resuelta</v>
      </c>
      <c r="AJ2371" s="17">
        <f t="shared" si="644"/>
        <v>8</v>
      </c>
      <c r="AK2371" s="17">
        <f t="shared" si="645"/>
        <v>9</v>
      </c>
      <c r="AL2371" s="17">
        <f t="shared" si="646"/>
        <v>2020</v>
      </c>
      <c r="AM2371" s="17">
        <f t="shared" ca="1" si="647"/>
        <v>78</v>
      </c>
      <c r="AN2371" s="18" t="str">
        <f>IFERROR(VLOOKUP(R2371*1,'[1]Ordenes de Servicio'!G:K,5,0),"No Cruza")</f>
        <v>No Cruza</v>
      </c>
      <c r="AO2371" s="17">
        <f t="shared" ca="1" si="648"/>
        <v>389</v>
      </c>
      <c r="AP2371" s="17">
        <f t="shared" si="649"/>
        <v>12</v>
      </c>
      <c r="AQ2371" s="17">
        <f t="shared" si="650"/>
        <v>2</v>
      </c>
      <c r="AR2371" s="17">
        <f t="shared" si="651"/>
        <v>2020</v>
      </c>
      <c r="AS2371" s="17">
        <f t="shared" ca="1" si="652"/>
        <v>287</v>
      </c>
      <c r="AT2371" s="17" t="str">
        <f t="shared" ca="1" si="655"/>
        <v>No</v>
      </c>
      <c r="AU2371" s="17">
        <f t="shared" si="653"/>
        <v>209</v>
      </c>
      <c r="AV2371" s="17" t="str">
        <f>+VLOOKUP(B2371,[1]Cruces!S:T,2,0)</f>
        <v>8. Puesta en Servicio</v>
      </c>
    </row>
    <row r="2372" spans="1:48" hidden="1" x14ac:dyDescent="0.25">
      <c r="A2372" s="17" t="s">
        <v>4365</v>
      </c>
      <c r="B2372" s="17" t="s">
        <v>54</v>
      </c>
      <c r="C2372" s="17">
        <v>0</v>
      </c>
      <c r="D2372" s="17">
        <v>0</v>
      </c>
      <c r="E2372" s="17" t="s">
        <v>55</v>
      </c>
      <c r="F2372" s="17" t="s">
        <v>126</v>
      </c>
      <c r="G2372" s="17" t="s">
        <v>4366</v>
      </c>
      <c r="H2372" s="17">
        <v>0</v>
      </c>
      <c r="I2372" s="17" t="s">
        <v>116</v>
      </c>
      <c r="J2372" s="17" t="s">
        <v>59</v>
      </c>
      <c r="K2372" s="17" t="s">
        <v>4367</v>
      </c>
      <c r="L2372" s="17" t="s">
        <v>129</v>
      </c>
      <c r="M2372" s="17" t="s">
        <v>130</v>
      </c>
      <c r="N2372" s="17" t="s">
        <v>62</v>
      </c>
      <c r="O2372" s="17">
        <v>20201022</v>
      </c>
      <c r="P2372" s="17">
        <v>20201028</v>
      </c>
      <c r="Q2372" s="17">
        <v>9332</v>
      </c>
      <c r="R2372" s="17">
        <v>28246407</v>
      </c>
      <c r="S2372" s="17" t="s">
        <v>100</v>
      </c>
      <c r="T2372" s="17" t="s">
        <v>63</v>
      </c>
      <c r="U2372" s="17" t="s">
        <v>91</v>
      </c>
      <c r="V2372" s="17">
        <f t="shared" si="654"/>
        <v>30</v>
      </c>
      <c r="W2372" s="17">
        <v>30000</v>
      </c>
      <c r="X2372" s="17" t="s">
        <v>64</v>
      </c>
      <c r="Y2372" s="17" t="s">
        <v>65</v>
      </c>
      <c r="Z2372" s="17">
        <v>20201028</v>
      </c>
      <c r="AA2372" s="17" t="s">
        <v>78</v>
      </c>
      <c r="AB2372" s="17">
        <v>1</v>
      </c>
      <c r="AC2372" s="17" t="str">
        <f>IFERROR(VLOOKUP(A2372,[1]Cruces!AJ:AK,2,0),VLOOKUP(CONCATENATE(X2372,AA2372),[1]Cruces!G:H,2,0))</f>
        <v>Solicitud de Obra</v>
      </c>
      <c r="AD2372" s="17">
        <f t="shared" si="640"/>
        <v>22</v>
      </c>
      <c r="AE2372" s="17">
        <f t="shared" si="641"/>
        <v>10</v>
      </c>
      <c r="AF2372" s="17">
        <f t="shared" si="642"/>
        <v>2020</v>
      </c>
      <c r="AG2372" s="17" t="str">
        <f>IFERROR(VLOOKUP(MID(A2372,2,4)*1,[1]Cruces!K:L,2,0),"Verificar")</f>
        <v>Guajira</v>
      </c>
      <c r="AH2372" s="17">
        <f t="shared" ca="1" si="643"/>
        <v>34</v>
      </c>
      <c r="AI2372" s="17" t="str">
        <f>IFERROR(VLOOKUP(U2372,[1]Cruces!$O$1:$P$6,2,0),"Sin Orden")</f>
        <v>Resuelta</v>
      </c>
      <c r="AJ2372" s="17">
        <f t="shared" si="644"/>
        <v>28</v>
      </c>
      <c r="AK2372" s="17">
        <f t="shared" si="645"/>
        <v>10</v>
      </c>
      <c r="AL2372" s="17">
        <f t="shared" si="646"/>
        <v>2020</v>
      </c>
      <c r="AM2372" s="17">
        <f t="shared" ca="1" si="647"/>
        <v>28</v>
      </c>
      <c r="AN2372" s="18" t="str">
        <f>IFERROR(VLOOKUP(R2372*1,'[1]Ordenes de Servicio'!G:K,5,0),"No Cruza")</f>
        <v>No Cruza</v>
      </c>
      <c r="AO2372" s="17">
        <f t="shared" ca="1" si="648"/>
        <v>6</v>
      </c>
      <c r="AP2372" s="17">
        <f t="shared" si="649"/>
        <v>28</v>
      </c>
      <c r="AQ2372" s="17">
        <f t="shared" si="650"/>
        <v>10</v>
      </c>
      <c r="AR2372" s="17">
        <f t="shared" si="651"/>
        <v>2020</v>
      </c>
      <c r="AS2372" s="17">
        <f t="shared" ca="1" si="652"/>
        <v>28</v>
      </c>
      <c r="AT2372" s="17" t="str">
        <f t="shared" ca="1" si="655"/>
        <v>No</v>
      </c>
      <c r="AU2372" s="17">
        <f t="shared" si="653"/>
        <v>0</v>
      </c>
      <c r="AV2372" s="17" t="str">
        <f>+VLOOKUP(B2372,[1]Cruces!S:T,2,0)</f>
        <v>4. Presupuesto de Obra</v>
      </c>
    </row>
    <row r="2373" spans="1:48" hidden="1" x14ac:dyDescent="0.25">
      <c r="A2373" s="17" t="s">
        <v>4368</v>
      </c>
      <c r="B2373" s="17" t="s">
        <v>54</v>
      </c>
      <c r="C2373" s="17">
        <v>0</v>
      </c>
      <c r="D2373" s="17">
        <v>0</v>
      </c>
      <c r="E2373" s="17" t="s">
        <v>55</v>
      </c>
      <c r="F2373" s="17" t="s">
        <v>126</v>
      </c>
      <c r="G2373" s="17" t="s">
        <v>4369</v>
      </c>
      <c r="H2373" s="17">
        <v>0</v>
      </c>
      <c r="I2373" s="17" t="s">
        <v>116</v>
      </c>
      <c r="J2373" s="17" t="s">
        <v>59</v>
      </c>
      <c r="K2373" s="17" t="s">
        <v>4370</v>
      </c>
      <c r="L2373" s="17" t="s">
        <v>129</v>
      </c>
      <c r="M2373" s="17" t="s">
        <v>130</v>
      </c>
      <c r="N2373" s="17" t="s">
        <v>62</v>
      </c>
      <c r="O2373" s="17">
        <v>20201022</v>
      </c>
      <c r="P2373" s="17">
        <v>20201029</v>
      </c>
      <c r="Q2373" s="17">
        <v>9330</v>
      </c>
      <c r="R2373" s="17">
        <v>28253567</v>
      </c>
      <c r="S2373" s="17" t="s">
        <v>100</v>
      </c>
      <c r="T2373" s="17" t="s">
        <v>63</v>
      </c>
      <c r="U2373" s="17" t="s">
        <v>91</v>
      </c>
      <c r="V2373" s="17">
        <f t="shared" si="654"/>
        <v>25</v>
      </c>
      <c r="W2373" s="17">
        <v>25000</v>
      </c>
      <c r="X2373" s="17" t="s">
        <v>64</v>
      </c>
      <c r="Y2373" s="17" t="s">
        <v>65</v>
      </c>
      <c r="Z2373" s="17">
        <v>20201029</v>
      </c>
      <c r="AA2373" s="17" t="s">
        <v>78</v>
      </c>
      <c r="AB2373" s="17">
        <v>1</v>
      </c>
      <c r="AC2373" s="17" t="str">
        <f>IFERROR(VLOOKUP(A2373,[1]Cruces!AJ:AK,2,0),VLOOKUP(CONCATENATE(X2373,AA2373),[1]Cruces!G:H,2,0))</f>
        <v>Solicitud de Obra</v>
      </c>
      <c r="AD2373" s="17">
        <f t="shared" si="640"/>
        <v>22</v>
      </c>
      <c r="AE2373" s="17">
        <f t="shared" si="641"/>
        <v>10</v>
      </c>
      <c r="AF2373" s="17">
        <f t="shared" si="642"/>
        <v>2020</v>
      </c>
      <c r="AG2373" s="17" t="str">
        <f>IFERROR(VLOOKUP(MID(A2373,2,4)*1,[1]Cruces!K:L,2,0),"Verificar")</f>
        <v>Guajira</v>
      </c>
      <c r="AH2373" s="17">
        <f t="shared" ca="1" si="643"/>
        <v>34</v>
      </c>
      <c r="AI2373" s="17" t="str">
        <f>IFERROR(VLOOKUP(U2373,[1]Cruces!$O$1:$P$6,2,0),"Sin Orden")</f>
        <v>Resuelta</v>
      </c>
      <c r="AJ2373" s="17">
        <f t="shared" si="644"/>
        <v>29</v>
      </c>
      <c r="AK2373" s="17">
        <f t="shared" si="645"/>
        <v>10</v>
      </c>
      <c r="AL2373" s="17">
        <f t="shared" si="646"/>
        <v>2020</v>
      </c>
      <c r="AM2373" s="17">
        <f t="shared" ca="1" si="647"/>
        <v>27</v>
      </c>
      <c r="AN2373" s="18" t="str">
        <f>IFERROR(VLOOKUP(R2373*1,'[1]Ordenes de Servicio'!G:K,5,0),"No Cruza")</f>
        <v>No Cruza</v>
      </c>
      <c r="AO2373" s="17">
        <f t="shared" ca="1" si="648"/>
        <v>7</v>
      </c>
      <c r="AP2373" s="17">
        <f t="shared" si="649"/>
        <v>29</v>
      </c>
      <c r="AQ2373" s="17">
        <f t="shared" si="650"/>
        <v>10</v>
      </c>
      <c r="AR2373" s="17">
        <f t="shared" si="651"/>
        <v>2020</v>
      </c>
      <c r="AS2373" s="17">
        <f t="shared" ca="1" si="652"/>
        <v>27</v>
      </c>
      <c r="AT2373" s="17" t="str">
        <f t="shared" ca="1" si="655"/>
        <v>No</v>
      </c>
      <c r="AU2373" s="17">
        <f t="shared" si="653"/>
        <v>0</v>
      </c>
      <c r="AV2373" s="17" t="str">
        <f>+VLOOKUP(B2373,[1]Cruces!S:T,2,0)</f>
        <v>4. Presupuesto de Obra</v>
      </c>
    </row>
    <row r="2374" spans="1:48" hidden="1" x14ac:dyDescent="0.25">
      <c r="A2374" s="17" t="s">
        <v>4371</v>
      </c>
      <c r="B2374" s="17" t="s">
        <v>68</v>
      </c>
      <c r="C2374" s="17">
        <v>0</v>
      </c>
      <c r="D2374" s="17">
        <v>0</v>
      </c>
      <c r="E2374" s="17" t="s">
        <v>55</v>
      </c>
      <c r="F2374" s="17" t="s">
        <v>94</v>
      </c>
      <c r="G2374" s="17" t="s">
        <v>881</v>
      </c>
      <c r="H2374" s="17">
        <v>0</v>
      </c>
      <c r="I2374" s="17" t="s">
        <v>83</v>
      </c>
      <c r="J2374" s="17" t="s">
        <v>59</v>
      </c>
      <c r="K2374" s="17" t="s">
        <v>882</v>
      </c>
      <c r="L2374" s="17" t="s">
        <v>98</v>
      </c>
      <c r="M2374" s="17" t="s">
        <v>99</v>
      </c>
      <c r="N2374" s="17" t="s">
        <v>75</v>
      </c>
      <c r="O2374" s="17">
        <v>20180105</v>
      </c>
      <c r="P2374" s="17">
        <v>20180228</v>
      </c>
      <c r="Q2374" s="17">
        <v>1180</v>
      </c>
      <c r="R2374" s="17">
        <v>25242436</v>
      </c>
      <c r="S2374" s="17" t="s">
        <v>76</v>
      </c>
      <c r="T2374" s="17" t="s">
        <v>63</v>
      </c>
      <c r="U2374" s="17" t="s">
        <v>91</v>
      </c>
      <c r="V2374" s="17">
        <f t="shared" si="654"/>
        <v>25</v>
      </c>
      <c r="W2374" s="17">
        <v>25000</v>
      </c>
      <c r="X2374" s="17" t="s">
        <v>64</v>
      </c>
      <c r="Y2374" s="17" t="s">
        <v>136</v>
      </c>
      <c r="Z2374" s="17">
        <v>20180306</v>
      </c>
      <c r="AA2374" s="17" t="s">
        <v>78</v>
      </c>
      <c r="AB2374" s="17">
        <v>1</v>
      </c>
      <c r="AC2374" s="17" t="str">
        <f>IFERROR(VLOOKUP(A2374,[1]Cruces!AJ:AK,2,0),VLOOKUP(CONCATENATE(X2374,AA2374),[1]Cruces!G:H,2,0))</f>
        <v>Solicitud de Obra</v>
      </c>
      <c r="AD2374" s="17">
        <f t="shared" si="640"/>
        <v>5</v>
      </c>
      <c r="AE2374" s="17">
        <f t="shared" si="641"/>
        <v>1</v>
      </c>
      <c r="AF2374" s="17">
        <f t="shared" si="642"/>
        <v>2018</v>
      </c>
      <c r="AG2374" s="17" t="str">
        <f>IFERROR(VLOOKUP(MID(A2374,2,4)*1,[1]Cruces!K:L,2,0),"Verificar")</f>
        <v>Atlántico Norte</v>
      </c>
      <c r="AH2374" s="17">
        <f t="shared" ca="1" si="643"/>
        <v>1055</v>
      </c>
      <c r="AI2374" s="17" t="str">
        <f>IFERROR(VLOOKUP(U2374,[1]Cruces!$O$1:$P$6,2,0),"Sin Orden")</f>
        <v>Resuelta</v>
      </c>
      <c r="AJ2374" s="17">
        <f t="shared" si="644"/>
        <v>6</v>
      </c>
      <c r="AK2374" s="17">
        <f t="shared" si="645"/>
        <v>3</v>
      </c>
      <c r="AL2374" s="17">
        <f t="shared" si="646"/>
        <v>2018</v>
      </c>
      <c r="AM2374" s="17">
        <f t="shared" ca="1" si="647"/>
        <v>995</v>
      </c>
      <c r="AN2374" s="18">
        <f>IFERROR(VLOOKUP(R2374*1,'[1]Ordenes de Servicio'!G:K,5,0),"No Cruza")</f>
        <v>43278</v>
      </c>
      <c r="AO2374" s="17">
        <f t="shared" ca="1" si="648"/>
        <v>60</v>
      </c>
      <c r="AP2374" s="17">
        <f t="shared" si="649"/>
        <v>28</v>
      </c>
      <c r="AQ2374" s="17">
        <f t="shared" si="650"/>
        <v>2</v>
      </c>
      <c r="AR2374" s="17">
        <f t="shared" si="651"/>
        <v>2018</v>
      </c>
      <c r="AS2374" s="17">
        <f t="shared" ca="1" si="652"/>
        <v>1001</v>
      </c>
      <c r="AT2374" s="17" t="str">
        <f t="shared" ca="1" si="655"/>
        <v>Si</v>
      </c>
      <c r="AU2374" s="17">
        <f t="shared" si="653"/>
        <v>6</v>
      </c>
      <c r="AV2374" s="17" t="str">
        <f>+VLOOKUP(B2374,[1]Cruces!S:T,2,0)</f>
        <v>5. Consultoría / Adjudicación</v>
      </c>
    </row>
    <row r="2375" spans="1:48" hidden="1" x14ac:dyDescent="0.25">
      <c r="A2375" s="17" t="s">
        <v>4372</v>
      </c>
      <c r="B2375" s="17" t="s">
        <v>68</v>
      </c>
      <c r="C2375" s="17">
        <v>0</v>
      </c>
      <c r="D2375" s="17">
        <v>0</v>
      </c>
      <c r="E2375" s="17" t="s">
        <v>55</v>
      </c>
      <c r="F2375" s="17" t="s">
        <v>56</v>
      </c>
      <c r="G2375" s="17" t="s">
        <v>4373</v>
      </c>
      <c r="H2375" s="17">
        <v>0</v>
      </c>
      <c r="I2375" s="17" t="s">
        <v>357</v>
      </c>
      <c r="J2375" s="17" t="s">
        <v>59</v>
      </c>
      <c r="K2375" s="17" t="s">
        <v>4374</v>
      </c>
      <c r="L2375" s="17" t="s">
        <v>117</v>
      </c>
      <c r="M2375" s="17" t="s">
        <v>118</v>
      </c>
      <c r="N2375" s="17" t="s">
        <v>75</v>
      </c>
      <c r="O2375" s="17">
        <v>20190904</v>
      </c>
      <c r="P2375" s="17">
        <v>20190930</v>
      </c>
      <c r="Q2375" s="17">
        <v>1180</v>
      </c>
      <c r="R2375" s="17">
        <v>27136953</v>
      </c>
      <c r="S2375" s="17" t="s">
        <v>76</v>
      </c>
      <c r="T2375" s="17" t="s">
        <v>63</v>
      </c>
      <c r="U2375" s="17" t="s">
        <v>91</v>
      </c>
      <c r="V2375" s="17">
        <f t="shared" si="654"/>
        <v>1</v>
      </c>
      <c r="W2375" s="17">
        <v>1000</v>
      </c>
      <c r="X2375" s="17" t="s">
        <v>64</v>
      </c>
      <c r="Y2375" s="17" t="s">
        <v>105</v>
      </c>
      <c r="Z2375" s="17">
        <v>20200217</v>
      </c>
      <c r="AA2375" s="17" t="s">
        <v>113</v>
      </c>
      <c r="AB2375" s="17">
        <v>1</v>
      </c>
      <c r="AC2375" s="17" t="str">
        <f>IFERROR(VLOOKUP(A2375,[1]Cruces!AJ:AK,2,0),VLOOKUP(CONCATENATE(X2375,AA2375),[1]Cruces!G:H,2,0))</f>
        <v>Solicitud de Obra</v>
      </c>
      <c r="AD2375" s="17">
        <f t="shared" si="640"/>
        <v>4</v>
      </c>
      <c r="AE2375" s="17">
        <f t="shared" si="641"/>
        <v>9</v>
      </c>
      <c r="AF2375" s="17">
        <f t="shared" si="642"/>
        <v>2019</v>
      </c>
      <c r="AG2375" s="17" t="str">
        <f>IFERROR(VLOOKUP(MID(A2375,2,4)*1,[1]Cruces!K:L,2,0),"Verificar")</f>
        <v>Atlántico Norte</v>
      </c>
      <c r="AH2375" s="17">
        <f t="shared" ca="1" si="643"/>
        <v>448</v>
      </c>
      <c r="AI2375" s="17" t="str">
        <f>IFERROR(VLOOKUP(U2375,[1]Cruces!$O$1:$P$6,2,0),"Sin Orden")</f>
        <v>Resuelta</v>
      </c>
      <c r="AJ2375" s="17">
        <f t="shared" si="644"/>
        <v>17</v>
      </c>
      <c r="AK2375" s="17">
        <f t="shared" si="645"/>
        <v>2</v>
      </c>
      <c r="AL2375" s="17">
        <f t="shared" si="646"/>
        <v>2020</v>
      </c>
      <c r="AM2375" s="17">
        <f t="shared" ca="1" si="647"/>
        <v>282</v>
      </c>
      <c r="AN2375" s="18">
        <f>IFERROR(VLOOKUP(R2375*1,'[1]Ordenes de Servicio'!G:K,5,0),"No Cruza")</f>
        <v>43864</v>
      </c>
      <c r="AO2375" s="17">
        <f t="shared" ca="1" si="648"/>
        <v>166</v>
      </c>
      <c r="AP2375" s="17">
        <f t="shared" si="649"/>
        <v>30</v>
      </c>
      <c r="AQ2375" s="17">
        <f t="shared" si="650"/>
        <v>9</v>
      </c>
      <c r="AR2375" s="17">
        <f t="shared" si="651"/>
        <v>2019</v>
      </c>
      <c r="AS2375" s="17">
        <f t="shared" ca="1" si="652"/>
        <v>422</v>
      </c>
      <c r="AT2375" s="17" t="str">
        <f t="shared" ca="1" si="655"/>
        <v>Si</v>
      </c>
      <c r="AU2375" s="17">
        <f t="shared" si="653"/>
        <v>140</v>
      </c>
      <c r="AV2375" s="17" t="str">
        <f>+VLOOKUP(B2375,[1]Cruces!S:T,2,0)</f>
        <v>5. Consultoría / Adjudicación</v>
      </c>
    </row>
    <row r="2376" spans="1:48" hidden="1" x14ac:dyDescent="0.25">
      <c r="A2376" s="17" t="s">
        <v>4375</v>
      </c>
      <c r="B2376" s="17" t="s">
        <v>68</v>
      </c>
      <c r="C2376" s="17">
        <v>0</v>
      </c>
      <c r="D2376" s="17">
        <v>0</v>
      </c>
      <c r="E2376" s="17" t="s">
        <v>55</v>
      </c>
      <c r="F2376" s="17" t="s">
        <v>107</v>
      </c>
      <c r="G2376" s="17" t="s">
        <v>4376</v>
      </c>
      <c r="H2376" s="17">
        <v>0</v>
      </c>
      <c r="I2376" s="17" t="s">
        <v>116</v>
      </c>
      <c r="J2376" s="17" t="s">
        <v>59</v>
      </c>
      <c r="K2376" s="17" t="s">
        <v>97</v>
      </c>
      <c r="L2376" s="17" t="s">
        <v>325</v>
      </c>
      <c r="M2376" s="17" t="s">
        <v>326</v>
      </c>
      <c r="N2376" s="17" t="s">
        <v>75</v>
      </c>
      <c r="O2376" s="17">
        <v>20170315</v>
      </c>
      <c r="P2376" s="17">
        <v>20170426</v>
      </c>
      <c r="Q2376" s="17">
        <v>7551</v>
      </c>
      <c r="R2376" s="17">
        <v>23668277</v>
      </c>
      <c r="S2376" s="17" t="s">
        <v>100</v>
      </c>
      <c r="T2376" s="17" t="s">
        <v>63</v>
      </c>
      <c r="U2376" s="17" t="s">
        <v>91</v>
      </c>
      <c r="V2376" s="17">
        <f t="shared" si="654"/>
        <v>112.5</v>
      </c>
      <c r="W2376" s="17">
        <v>112500</v>
      </c>
      <c r="X2376" s="17" t="s">
        <v>64</v>
      </c>
      <c r="Y2376" s="17" t="s">
        <v>136</v>
      </c>
      <c r="Z2376" s="17">
        <v>20170502</v>
      </c>
      <c r="AA2376" s="17" t="s">
        <v>101</v>
      </c>
      <c r="AB2376" s="17">
        <v>1</v>
      </c>
      <c r="AC2376" s="17" t="str">
        <f>IFERROR(VLOOKUP(A2376,[1]Cruces!AJ:AK,2,0),VLOOKUP(CONCATENATE(X2376,AA2376),[1]Cruces!G:H,2,0))</f>
        <v>Solicitud de Obra</v>
      </c>
      <c r="AD2376" s="17">
        <f t="shared" si="640"/>
        <v>15</v>
      </c>
      <c r="AE2376" s="17">
        <f t="shared" si="641"/>
        <v>3</v>
      </c>
      <c r="AF2376" s="17">
        <f t="shared" si="642"/>
        <v>2017</v>
      </c>
      <c r="AG2376" s="17" t="str">
        <f>IFERROR(VLOOKUP(MID(A2376,2,4)*1,[1]Cruces!K:L,2,0),"Verificar")</f>
        <v>Atlántico Norte</v>
      </c>
      <c r="AH2376" s="17">
        <f t="shared" ca="1" si="643"/>
        <v>1351</v>
      </c>
      <c r="AI2376" s="17" t="str">
        <f>IFERROR(VLOOKUP(U2376,[1]Cruces!$O$1:$P$6,2,0),"Sin Orden")</f>
        <v>Resuelta</v>
      </c>
      <c r="AJ2376" s="17">
        <f t="shared" si="644"/>
        <v>2</v>
      </c>
      <c r="AK2376" s="17">
        <f t="shared" si="645"/>
        <v>5</v>
      </c>
      <c r="AL2376" s="17">
        <f t="shared" si="646"/>
        <v>2017</v>
      </c>
      <c r="AM2376" s="17">
        <f t="shared" ca="1" si="647"/>
        <v>1303</v>
      </c>
      <c r="AN2376" s="18" t="str">
        <f>IFERROR(VLOOKUP(R2376*1,'[1]Ordenes de Servicio'!G:K,5,0),"No Cruza")</f>
        <v>No Cruza</v>
      </c>
      <c r="AO2376" s="17">
        <f t="shared" ca="1" si="648"/>
        <v>48</v>
      </c>
      <c r="AP2376" s="17">
        <f t="shared" si="649"/>
        <v>26</v>
      </c>
      <c r="AQ2376" s="17">
        <f t="shared" si="650"/>
        <v>4</v>
      </c>
      <c r="AR2376" s="17">
        <f t="shared" si="651"/>
        <v>2017</v>
      </c>
      <c r="AS2376" s="17">
        <f t="shared" ca="1" si="652"/>
        <v>1309</v>
      </c>
      <c r="AT2376" s="17" t="str">
        <f t="shared" ca="1" si="655"/>
        <v>Si</v>
      </c>
      <c r="AU2376" s="17">
        <f t="shared" si="653"/>
        <v>6</v>
      </c>
      <c r="AV2376" s="17" t="str">
        <f>+VLOOKUP(B2376,[1]Cruces!S:T,2,0)</f>
        <v>5. Consultoría / Adjudicación</v>
      </c>
    </row>
    <row r="2377" spans="1:48" x14ac:dyDescent="0.25">
      <c r="A2377" s="17" t="s">
        <v>4377</v>
      </c>
      <c r="B2377" s="17" t="s">
        <v>80</v>
      </c>
      <c r="C2377" s="17">
        <v>0</v>
      </c>
      <c r="D2377" s="17">
        <v>0</v>
      </c>
      <c r="E2377" s="17" t="s">
        <v>55</v>
      </c>
      <c r="F2377" s="17" t="s">
        <v>56</v>
      </c>
      <c r="G2377" s="17" t="s">
        <v>4378</v>
      </c>
      <c r="H2377" s="17">
        <v>3738181</v>
      </c>
      <c r="I2377" s="17" t="s">
        <v>182</v>
      </c>
      <c r="J2377" s="17" t="s">
        <v>59</v>
      </c>
      <c r="K2377" s="17" t="s">
        <v>97</v>
      </c>
      <c r="L2377" s="17" t="s">
        <v>172</v>
      </c>
      <c r="M2377" s="17" t="s">
        <v>173</v>
      </c>
      <c r="N2377" s="17" t="s">
        <v>87</v>
      </c>
      <c r="O2377" s="17">
        <v>20131022</v>
      </c>
      <c r="P2377" s="17">
        <v>20140408</v>
      </c>
      <c r="Q2377" s="17">
        <v>1110</v>
      </c>
      <c r="R2377" s="17">
        <v>20115043</v>
      </c>
      <c r="S2377" s="17" t="s">
        <v>76</v>
      </c>
      <c r="T2377" s="17" t="s">
        <v>63</v>
      </c>
      <c r="U2377" s="17" t="s">
        <v>91</v>
      </c>
      <c r="V2377" s="17">
        <f t="shared" si="654"/>
        <v>75</v>
      </c>
      <c r="W2377" s="17">
        <v>75000</v>
      </c>
      <c r="X2377" s="17" t="s">
        <v>64</v>
      </c>
      <c r="Y2377" s="17" t="s">
        <v>80</v>
      </c>
      <c r="Z2377" s="17">
        <v>20140408</v>
      </c>
      <c r="AA2377" s="17" t="s">
        <v>78</v>
      </c>
      <c r="AB2377" s="17">
        <v>1</v>
      </c>
      <c r="AC2377" s="17" t="str">
        <f>IFERROR(VLOOKUP(A2377,[1]Cruces!AJ:AK,2,0),VLOOKUP(CONCATENATE(X2377,AA2377),[1]Cruces!G:H,2,0))</f>
        <v>Solicitud de Obra</v>
      </c>
      <c r="AD2377" s="17">
        <f t="shared" si="640"/>
        <v>22</v>
      </c>
      <c r="AE2377" s="17">
        <f t="shared" si="641"/>
        <v>10</v>
      </c>
      <c r="AF2377" s="17">
        <f t="shared" si="642"/>
        <v>2013</v>
      </c>
      <c r="AG2377" s="17" t="str">
        <f>IFERROR(VLOOKUP(MID(A2377,2,4)*1,[1]Cruces!K:L,2,0),"Verificar")</f>
        <v>Atlántico Norte</v>
      </c>
      <c r="AH2377" s="17">
        <f t="shared" ca="1" si="643"/>
        <v>2591</v>
      </c>
      <c r="AI2377" s="17" t="str">
        <f>IFERROR(VLOOKUP(U2377,[1]Cruces!$O$1:$P$6,2,0),"Sin Orden")</f>
        <v>Resuelta</v>
      </c>
      <c r="AJ2377" s="17">
        <f t="shared" si="644"/>
        <v>8</v>
      </c>
      <c r="AK2377" s="17">
        <f t="shared" si="645"/>
        <v>4</v>
      </c>
      <c r="AL2377" s="17">
        <f t="shared" si="646"/>
        <v>2014</v>
      </c>
      <c r="AM2377" s="17">
        <f t="shared" ca="1" si="647"/>
        <v>2423</v>
      </c>
      <c r="AN2377" s="18" t="str">
        <f>IFERROR(VLOOKUP(R2377*1,'[1]Ordenes de Servicio'!G:K,5,0),"No Cruza")</f>
        <v>No Cruza</v>
      </c>
      <c r="AO2377" s="17">
        <f t="shared" ca="1" si="648"/>
        <v>168</v>
      </c>
      <c r="AP2377" s="17">
        <f t="shared" si="649"/>
        <v>8</v>
      </c>
      <c r="AQ2377" s="17">
        <f t="shared" si="650"/>
        <v>4</v>
      </c>
      <c r="AR2377" s="17">
        <f t="shared" si="651"/>
        <v>2014</v>
      </c>
      <c r="AS2377" s="17">
        <f t="shared" ca="1" si="652"/>
        <v>2423</v>
      </c>
      <c r="AT2377" s="17" t="str">
        <f t="shared" ca="1" si="655"/>
        <v>Si</v>
      </c>
      <c r="AU2377" s="17">
        <f t="shared" si="653"/>
        <v>0</v>
      </c>
      <c r="AV2377" s="17" t="str">
        <f>+VLOOKUP(B2377,[1]Cruces!S:T,2,0)</f>
        <v>8. Puesta en Servicio</v>
      </c>
    </row>
    <row r="2378" spans="1:48" hidden="1" x14ac:dyDescent="0.25">
      <c r="A2378" s="17" t="s">
        <v>4379</v>
      </c>
      <c r="B2378" s="17" t="s">
        <v>68</v>
      </c>
      <c r="C2378" s="17">
        <v>4377539</v>
      </c>
      <c r="D2378" s="17">
        <v>0</v>
      </c>
      <c r="E2378" s="17" t="s">
        <v>55</v>
      </c>
      <c r="F2378" s="17" t="s">
        <v>56</v>
      </c>
      <c r="G2378" s="17" t="s">
        <v>4380</v>
      </c>
      <c r="H2378" s="17">
        <v>3106328529</v>
      </c>
      <c r="I2378" s="17" t="s">
        <v>71</v>
      </c>
      <c r="J2378" s="17" t="s">
        <v>59</v>
      </c>
      <c r="K2378" s="17" t="s">
        <v>4381</v>
      </c>
      <c r="L2378" s="17" t="s">
        <v>117</v>
      </c>
      <c r="M2378" s="17" t="s">
        <v>118</v>
      </c>
      <c r="N2378" s="17" t="s">
        <v>75</v>
      </c>
      <c r="O2378" s="17">
        <v>20190708</v>
      </c>
      <c r="P2378" s="17">
        <v>20190823</v>
      </c>
      <c r="Q2378" s="17">
        <v>1220</v>
      </c>
      <c r="R2378" s="17">
        <v>26972629</v>
      </c>
      <c r="S2378" s="17" t="s">
        <v>76</v>
      </c>
      <c r="T2378" s="17" t="s">
        <v>63</v>
      </c>
      <c r="U2378" s="17" t="s">
        <v>88</v>
      </c>
      <c r="V2378" s="17">
        <f t="shared" si="654"/>
        <v>75</v>
      </c>
      <c r="W2378" s="17">
        <v>75000</v>
      </c>
      <c r="X2378" s="17" t="s">
        <v>89</v>
      </c>
      <c r="Y2378" s="17" t="s">
        <v>105</v>
      </c>
      <c r="Z2378" s="17">
        <v>20200925</v>
      </c>
      <c r="AA2378" s="17" t="s">
        <v>78</v>
      </c>
      <c r="AB2378" s="17">
        <v>1</v>
      </c>
      <c r="AC2378" s="17" t="str">
        <f>IFERROR(VLOOKUP(A2378,[1]Cruces!AJ:AK,2,0),VLOOKUP(CONCATENATE(X2378,AA2378),[1]Cruces!G:H,2,0))</f>
        <v>Solicitud de Obra</v>
      </c>
      <c r="AD2378" s="17">
        <f t="shared" si="640"/>
        <v>8</v>
      </c>
      <c r="AE2378" s="17">
        <f t="shared" si="641"/>
        <v>7</v>
      </c>
      <c r="AF2378" s="17">
        <f t="shared" si="642"/>
        <v>2019</v>
      </c>
      <c r="AG2378" s="17" t="str">
        <f>IFERROR(VLOOKUP(MID(A2378,2,4)*1,[1]Cruces!K:L,2,0),"Verificar")</f>
        <v>Atlántico Sur</v>
      </c>
      <c r="AH2378" s="17">
        <f t="shared" ca="1" si="643"/>
        <v>506</v>
      </c>
      <c r="AI2378" s="17" t="str">
        <f>IFERROR(VLOOKUP(U2378,[1]Cruces!$O$1:$P$6,2,0),"Sin Orden")</f>
        <v>Resuelta</v>
      </c>
      <c r="AJ2378" s="17">
        <f t="shared" si="644"/>
        <v>25</v>
      </c>
      <c r="AK2378" s="17">
        <f t="shared" si="645"/>
        <v>9</v>
      </c>
      <c r="AL2378" s="17">
        <f t="shared" si="646"/>
        <v>2020</v>
      </c>
      <c r="AM2378" s="17">
        <f t="shared" ca="1" si="647"/>
        <v>61</v>
      </c>
      <c r="AN2378" s="18" t="str">
        <f>IFERROR(VLOOKUP(R2378*1,'[1]Ordenes de Servicio'!G:K,5,0),"No Cruza")</f>
        <v>No Cruza</v>
      </c>
      <c r="AO2378" s="17">
        <f t="shared" ca="1" si="648"/>
        <v>445</v>
      </c>
      <c r="AP2378" s="17">
        <f t="shared" si="649"/>
        <v>23</v>
      </c>
      <c r="AQ2378" s="17">
        <f t="shared" si="650"/>
        <v>8</v>
      </c>
      <c r="AR2378" s="17">
        <f t="shared" si="651"/>
        <v>2019</v>
      </c>
      <c r="AS2378" s="17">
        <f t="shared" ca="1" si="652"/>
        <v>460</v>
      </c>
      <c r="AT2378" s="17" t="str">
        <f t="shared" ca="1" si="655"/>
        <v>Si</v>
      </c>
      <c r="AU2378" s="17">
        <f t="shared" si="653"/>
        <v>399</v>
      </c>
      <c r="AV2378" s="17" t="str">
        <f>+VLOOKUP(B2378,[1]Cruces!S:T,2,0)</f>
        <v>5. Consultoría / Adjudicación</v>
      </c>
    </row>
    <row r="2379" spans="1:48" hidden="1" x14ac:dyDescent="0.25">
      <c r="A2379" s="17" t="s">
        <v>4382</v>
      </c>
      <c r="B2379" s="17" t="s">
        <v>68</v>
      </c>
      <c r="C2379" s="17">
        <v>0</v>
      </c>
      <c r="D2379" s="17">
        <v>0</v>
      </c>
      <c r="E2379" s="17" t="s">
        <v>55</v>
      </c>
      <c r="F2379" s="17" t="s">
        <v>107</v>
      </c>
      <c r="G2379" s="17" t="s">
        <v>4383</v>
      </c>
      <c r="H2379" s="17">
        <v>3215352486</v>
      </c>
      <c r="I2379" s="17" t="s">
        <v>71</v>
      </c>
      <c r="J2379" s="17" t="s">
        <v>59</v>
      </c>
      <c r="K2379" s="17" t="s">
        <v>97</v>
      </c>
      <c r="L2379" s="17" t="s">
        <v>117</v>
      </c>
      <c r="M2379" s="17" t="s">
        <v>118</v>
      </c>
      <c r="N2379" s="17" t="s">
        <v>75</v>
      </c>
      <c r="O2379" s="17">
        <v>20200904</v>
      </c>
      <c r="P2379" s="17">
        <v>20200917</v>
      </c>
      <c r="Q2379" s="17">
        <v>1180</v>
      </c>
      <c r="R2379" s="17">
        <v>28105730</v>
      </c>
      <c r="S2379" s="17" t="s">
        <v>100</v>
      </c>
      <c r="T2379" s="17" t="s">
        <v>63</v>
      </c>
      <c r="U2379" s="17" t="s">
        <v>91</v>
      </c>
      <c r="V2379" s="17">
        <f t="shared" si="654"/>
        <v>112.5</v>
      </c>
      <c r="W2379" s="17">
        <v>112500</v>
      </c>
      <c r="X2379" s="17" t="s">
        <v>64</v>
      </c>
      <c r="Y2379" s="17" t="s">
        <v>150</v>
      </c>
      <c r="Z2379" s="17">
        <v>20201107</v>
      </c>
      <c r="AA2379" s="17" t="s">
        <v>78</v>
      </c>
      <c r="AB2379" s="17">
        <v>1</v>
      </c>
      <c r="AC2379" s="17" t="str">
        <f>IFERROR(VLOOKUP(A2379,[1]Cruces!AJ:AK,2,0),VLOOKUP(CONCATENATE(X2379,AA2379),[1]Cruces!G:H,2,0))</f>
        <v>Solicitud de Obra</v>
      </c>
      <c r="AD2379" s="17">
        <f t="shared" si="640"/>
        <v>4</v>
      </c>
      <c r="AE2379" s="17">
        <f t="shared" si="641"/>
        <v>9</v>
      </c>
      <c r="AF2379" s="17">
        <f t="shared" si="642"/>
        <v>2020</v>
      </c>
      <c r="AG2379" s="17" t="str">
        <f>IFERROR(VLOOKUP(MID(A2379,2,4)*1,[1]Cruces!K:L,2,0),"Verificar")</f>
        <v>Atlántico Norte</v>
      </c>
      <c r="AH2379" s="17">
        <f t="shared" ca="1" si="643"/>
        <v>82</v>
      </c>
      <c r="AI2379" s="17" t="str">
        <f>IFERROR(VLOOKUP(U2379,[1]Cruces!$O$1:$P$6,2,0),"Sin Orden")</f>
        <v>Resuelta</v>
      </c>
      <c r="AJ2379" s="17">
        <f t="shared" si="644"/>
        <v>7</v>
      </c>
      <c r="AK2379" s="17">
        <f t="shared" si="645"/>
        <v>11</v>
      </c>
      <c r="AL2379" s="17">
        <f t="shared" si="646"/>
        <v>2020</v>
      </c>
      <c r="AM2379" s="17">
        <f t="shared" ca="1" si="647"/>
        <v>18</v>
      </c>
      <c r="AN2379" s="18" t="str">
        <f>IFERROR(VLOOKUP(R2379*1,'[1]Ordenes de Servicio'!G:K,5,0),"No Cruza")</f>
        <v>No Cruza</v>
      </c>
      <c r="AO2379" s="17">
        <f t="shared" ca="1" si="648"/>
        <v>64</v>
      </c>
      <c r="AP2379" s="17">
        <f t="shared" si="649"/>
        <v>17</v>
      </c>
      <c r="AQ2379" s="17">
        <f t="shared" si="650"/>
        <v>9</v>
      </c>
      <c r="AR2379" s="17">
        <f t="shared" si="651"/>
        <v>2020</v>
      </c>
      <c r="AS2379" s="17">
        <f t="shared" ca="1" si="652"/>
        <v>69</v>
      </c>
      <c r="AT2379" s="17" t="str">
        <f t="shared" ca="1" si="655"/>
        <v>No</v>
      </c>
      <c r="AU2379" s="17">
        <f t="shared" si="653"/>
        <v>51</v>
      </c>
      <c r="AV2379" s="17" t="str">
        <f>+VLOOKUP(B2379,[1]Cruces!S:T,2,0)</f>
        <v>5. Consultoría / Adjudicación</v>
      </c>
    </row>
    <row r="2380" spans="1:48" hidden="1" x14ac:dyDescent="0.25">
      <c r="A2380" s="17" t="s">
        <v>9261</v>
      </c>
      <c r="B2380" s="17" t="s">
        <v>569</v>
      </c>
      <c r="C2380" s="17">
        <v>0</v>
      </c>
      <c r="D2380" s="17">
        <v>0</v>
      </c>
      <c r="E2380" s="17" t="s">
        <v>55</v>
      </c>
      <c r="F2380" s="17" t="s">
        <v>56</v>
      </c>
      <c r="G2380" s="17" t="s">
        <v>9262</v>
      </c>
      <c r="H2380" s="17">
        <v>3214427082</v>
      </c>
      <c r="I2380" s="17" t="s">
        <v>71</v>
      </c>
      <c r="J2380" s="17" t="s">
        <v>59</v>
      </c>
      <c r="K2380" s="17" t="s">
        <v>9263</v>
      </c>
      <c r="L2380" s="17" t="s">
        <v>7470</v>
      </c>
      <c r="M2380" s="17" t="s">
        <v>7471</v>
      </c>
      <c r="N2380" s="17" t="s">
        <v>572</v>
      </c>
      <c r="O2380" s="17">
        <v>20201023</v>
      </c>
      <c r="P2380" s="17">
        <v>20201027</v>
      </c>
      <c r="Q2380" s="17">
        <v>1180</v>
      </c>
      <c r="R2380" s="17">
        <v>0</v>
      </c>
      <c r="S2380" s="17"/>
      <c r="T2380" s="17" t="s">
        <v>63</v>
      </c>
      <c r="U2380" s="17"/>
      <c r="V2380" s="17">
        <f t="shared" si="654"/>
        <v>3</v>
      </c>
      <c r="W2380" s="17">
        <v>3000</v>
      </c>
      <c r="X2380" s="17" t="s">
        <v>7065</v>
      </c>
      <c r="Y2380" s="17" t="s">
        <v>569</v>
      </c>
      <c r="Z2380" s="17">
        <v>20201027</v>
      </c>
      <c r="AA2380" s="17" t="s">
        <v>1947</v>
      </c>
      <c r="AB2380" s="17">
        <v>1</v>
      </c>
      <c r="AC2380" s="17" t="str">
        <f>IFERROR(VLOOKUP(A2380,[1]Cruces!AJ:AK,2,0),VLOOKUP(CONCATENATE(X2380,AA2380),[1]Cruces!G:H,2,0))</f>
        <v>Solicitud por BT</v>
      </c>
      <c r="AD2380" s="17">
        <f t="shared" si="640"/>
        <v>23</v>
      </c>
      <c r="AE2380" s="17">
        <f t="shared" si="641"/>
        <v>10</v>
      </c>
      <c r="AF2380" s="17">
        <f t="shared" si="642"/>
        <v>2020</v>
      </c>
      <c r="AG2380" s="17" t="str">
        <f>IFERROR(VLOOKUP(MID(A2380,2,4)*1,[1]Cruces!K:L,2,0),"Verificar")</f>
        <v>Atlántico Norte</v>
      </c>
      <c r="AH2380" s="17">
        <f t="shared" ca="1" si="643"/>
        <v>33</v>
      </c>
      <c r="AI2380" s="17" t="str">
        <f>IFERROR(VLOOKUP(U2380,[1]Cruces!$O$1:$P$6,2,0),"Sin Orden")</f>
        <v>Sin Orden</v>
      </c>
      <c r="AJ2380" s="17">
        <f t="shared" si="644"/>
        <v>27</v>
      </c>
      <c r="AK2380" s="17">
        <f t="shared" si="645"/>
        <v>10</v>
      </c>
      <c r="AL2380" s="17">
        <f t="shared" si="646"/>
        <v>2020</v>
      </c>
      <c r="AM2380" s="17">
        <f t="shared" ca="1" si="647"/>
        <v>29</v>
      </c>
      <c r="AN2380" s="18" t="str">
        <f>IFERROR(VLOOKUP(R2380*1,'[1]Ordenes de Servicio'!G:K,5,0),"No Cruza")</f>
        <v>No Cruza</v>
      </c>
      <c r="AO2380" s="17">
        <f t="shared" ca="1" si="648"/>
        <v>29</v>
      </c>
      <c r="AP2380" s="17">
        <f t="shared" si="649"/>
        <v>27</v>
      </c>
      <c r="AQ2380" s="17">
        <f t="shared" si="650"/>
        <v>10</v>
      </c>
      <c r="AR2380" s="17">
        <f t="shared" si="651"/>
        <v>2020</v>
      </c>
      <c r="AS2380" s="17">
        <f t="shared" ca="1" si="652"/>
        <v>29</v>
      </c>
      <c r="AT2380" s="17" t="str">
        <f t="shared" ca="1" si="655"/>
        <v>No</v>
      </c>
      <c r="AU2380" s="17">
        <f t="shared" si="653"/>
        <v>0</v>
      </c>
      <c r="AV2380" s="17" t="str">
        <f>+VLOOKUP(B2380,[1]Cruces!S:T,2,0)</f>
        <v>1. Solicitud</v>
      </c>
    </row>
    <row r="2381" spans="1:48" hidden="1" x14ac:dyDescent="0.25">
      <c r="A2381" s="17" t="s">
        <v>4384</v>
      </c>
      <c r="B2381" s="17" t="s">
        <v>68</v>
      </c>
      <c r="C2381" s="17">
        <v>0</v>
      </c>
      <c r="D2381" s="17">
        <v>0</v>
      </c>
      <c r="E2381" s="17" t="s">
        <v>55</v>
      </c>
      <c r="F2381" s="17" t="s">
        <v>932</v>
      </c>
      <c r="G2381" s="17" t="s">
        <v>4385</v>
      </c>
      <c r="H2381" s="17">
        <v>3122134921</v>
      </c>
      <c r="I2381" s="17" t="s">
        <v>71</v>
      </c>
      <c r="J2381" s="17" t="s">
        <v>59</v>
      </c>
      <c r="K2381" s="17" t="s">
        <v>4386</v>
      </c>
      <c r="L2381" s="17" t="s">
        <v>935</v>
      </c>
      <c r="M2381" s="17" t="s">
        <v>936</v>
      </c>
      <c r="N2381" s="17" t="s">
        <v>75</v>
      </c>
      <c r="O2381" s="17">
        <v>20200717</v>
      </c>
      <c r="P2381" s="17">
        <v>20201030</v>
      </c>
      <c r="Q2381" s="17">
        <v>9353</v>
      </c>
      <c r="R2381" s="17">
        <v>28260745</v>
      </c>
      <c r="S2381" s="17" t="s">
        <v>76</v>
      </c>
      <c r="T2381" s="17" t="s">
        <v>63</v>
      </c>
      <c r="U2381" s="17" t="s">
        <v>640</v>
      </c>
      <c r="V2381" s="17">
        <f t="shared" si="654"/>
        <v>25</v>
      </c>
      <c r="W2381" s="17">
        <v>25000</v>
      </c>
      <c r="X2381" s="17" t="s">
        <v>64</v>
      </c>
      <c r="Y2381" s="17" t="s">
        <v>68</v>
      </c>
      <c r="Z2381" s="17">
        <v>20201030</v>
      </c>
      <c r="AA2381" s="17" t="s">
        <v>78</v>
      </c>
      <c r="AB2381" s="17">
        <v>1</v>
      </c>
      <c r="AC2381" s="17" t="str">
        <f>IFERROR(VLOOKUP(A2381,[1]Cruces!AJ:AK,2,0),VLOOKUP(CONCATENATE(X2381,AA2381),[1]Cruces!G:H,2,0))</f>
        <v>Solicitud de Obra</v>
      </c>
      <c r="AD2381" s="17">
        <f t="shared" si="640"/>
        <v>17</v>
      </c>
      <c r="AE2381" s="17">
        <f t="shared" si="641"/>
        <v>7</v>
      </c>
      <c r="AF2381" s="17">
        <f t="shared" si="642"/>
        <v>2020</v>
      </c>
      <c r="AG2381" s="17" t="str">
        <f>IFERROR(VLOOKUP(MID(A2381,2,4)*1,[1]Cruces!K:L,2,0),"Verificar")</f>
        <v>Magdalena</v>
      </c>
      <c r="AH2381" s="17">
        <f t="shared" ca="1" si="643"/>
        <v>131</v>
      </c>
      <c r="AI2381" s="17" t="str">
        <f>IFERROR(VLOOKUP(U2381,[1]Cruces!$O$1:$P$6,2,0),"Sin Orden")</f>
        <v>Pendiente</v>
      </c>
      <c r="AJ2381" s="17">
        <f t="shared" si="644"/>
        <v>30</v>
      </c>
      <c r="AK2381" s="17">
        <f t="shared" si="645"/>
        <v>10</v>
      </c>
      <c r="AL2381" s="17">
        <f t="shared" si="646"/>
        <v>2020</v>
      </c>
      <c r="AM2381" s="17">
        <f t="shared" ca="1" si="647"/>
        <v>26</v>
      </c>
      <c r="AN2381" s="18" t="str">
        <f>IFERROR(VLOOKUP(R2381*1,'[1]Ordenes de Servicio'!G:K,5,0),"No Cruza")</f>
        <v>No Cruza</v>
      </c>
      <c r="AO2381" s="17">
        <f t="shared" ca="1" si="648"/>
        <v>26</v>
      </c>
      <c r="AP2381" s="17">
        <f t="shared" si="649"/>
        <v>30</v>
      </c>
      <c r="AQ2381" s="17">
        <f t="shared" si="650"/>
        <v>10</v>
      </c>
      <c r="AR2381" s="17">
        <f t="shared" si="651"/>
        <v>2020</v>
      </c>
      <c r="AS2381" s="17">
        <f t="shared" ca="1" si="652"/>
        <v>26</v>
      </c>
      <c r="AT2381" s="17" t="str">
        <f t="shared" ca="1" si="655"/>
        <v>No</v>
      </c>
      <c r="AU2381" s="17">
        <f t="shared" si="653"/>
        <v>0</v>
      </c>
      <c r="AV2381" s="17" t="str">
        <f>+VLOOKUP(B2381,[1]Cruces!S:T,2,0)</f>
        <v>5. Consultoría / Adjudicación</v>
      </c>
    </row>
    <row r="2382" spans="1:48" hidden="1" x14ac:dyDescent="0.25">
      <c r="A2382" s="17" t="s">
        <v>4387</v>
      </c>
      <c r="B2382" s="17" t="s">
        <v>68</v>
      </c>
      <c r="C2382" s="17">
        <v>0</v>
      </c>
      <c r="D2382" s="17">
        <v>0</v>
      </c>
      <c r="E2382" s="17" t="s">
        <v>55</v>
      </c>
      <c r="F2382" s="17" t="s">
        <v>107</v>
      </c>
      <c r="G2382" s="17" t="s">
        <v>4388</v>
      </c>
      <c r="H2382" s="17">
        <v>0</v>
      </c>
      <c r="I2382" s="17" t="s">
        <v>116</v>
      </c>
      <c r="J2382" s="17" t="s">
        <v>59</v>
      </c>
      <c r="K2382" s="17" t="s">
        <v>4389</v>
      </c>
      <c r="L2382" s="17" t="s">
        <v>117</v>
      </c>
      <c r="M2382" s="17" t="s">
        <v>118</v>
      </c>
      <c r="N2382" s="17" t="s">
        <v>75</v>
      </c>
      <c r="O2382" s="17">
        <v>20200319</v>
      </c>
      <c r="P2382" s="17">
        <v>20200429</v>
      </c>
      <c r="Q2382" s="17">
        <v>1180</v>
      </c>
      <c r="R2382" s="17">
        <v>27285432</v>
      </c>
      <c r="S2382" s="17" t="s">
        <v>100</v>
      </c>
      <c r="T2382" s="17" t="s">
        <v>63</v>
      </c>
      <c r="U2382" s="17" t="s">
        <v>91</v>
      </c>
      <c r="V2382" s="17">
        <f t="shared" si="654"/>
        <v>45</v>
      </c>
      <c r="W2382" s="17">
        <v>45000</v>
      </c>
      <c r="X2382" s="17" t="s">
        <v>64</v>
      </c>
      <c r="Y2382" s="17" t="s">
        <v>136</v>
      </c>
      <c r="Z2382" s="17">
        <v>20200430</v>
      </c>
      <c r="AA2382" s="17" t="s">
        <v>78</v>
      </c>
      <c r="AB2382" s="17">
        <v>1</v>
      </c>
      <c r="AC2382" s="17" t="str">
        <f>IFERROR(VLOOKUP(A2382,[1]Cruces!AJ:AK,2,0),VLOOKUP(CONCATENATE(X2382,AA2382),[1]Cruces!G:H,2,0))</f>
        <v>Solicitud de Obra</v>
      </c>
      <c r="AD2382" s="17">
        <f t="shared" si="640"/>
        <v>19</v>
      </c>
      <c r="AE2382" s="17">
        <f t="shared" si="641"/>
        <v>3</v>
      </c>
      <c r="AF2382" s="17">
        <f t="shared" si="642"/>
        <v>2020</v>
      </c>
      <c r="AG2382" s="17" t="str">
        <f>IFERROR(VLOOKUP(MID(A2382,2,4)*1,[1]Cruces!K:L,2,0),"Verificar")</f>
        <v>Atlántico Norte</v>
      </c>
      <c r="AH2382" s="17">
        <f t="shared" ca="1" si="643"/>
        <v>251</v>
      </c>
      <c r="AI2382" s="17" t="str">
        <f>IFERROR(VLOOKUP(U2382,[1]Cruces!$O$1:$P$6,2,0),"Sin Orden")</f>
        <v>Resuelta</v>
      </c>
      <c r="AJ2382" s="17">
        <f t="shared" si="644"/>
        <v>30</v>
      </c>
      <c r="AK2382" s="17">
        <f t="shared" si="645"/>
        <v>4</v>
      </c>
      <c r="AL2382" s="17">
        <f t="shared" si="646"/>
        <v>2020</v>
      </c>
      <c r="AM2382" s="17">
        <f t="shared" ca="1" si="647"/>
        <v>209</v>
      </c>
      <c r="AN2382" s="18" t="str">
        <f>IFERROR(VLOOKUP(R2382*1,'[1]Ordenes de Servicio'!G:K,5,0),"No Cruza")</f>
        <v>No Cruza</v>
      </c>
      <c r="AO2382" s="17">
        <f t="shared" ca="1" si="648"/>
        <v>42</v>
      </c>
      <c r="AP2382" s="17">
        <f t="shared" si="649"/>
        <v>29</v>
      </c>
      <c r="AQ2382" s="17">
        <f t="shared" si="650"/>
        <v>4</v>
      </c>
      <c r="AR2382" s="17">
        <f t="shared" si="651"/>
        <v>2020</v>
      </c>
      <c r="AS2382" s="17">
        <f t="shared" ca="1" si="652"/>
        <v>210</v>
      </c>
      <c r="AT2382" s="17" t="str">
        <f t="shared" ca="1" si="655"/>
        <v>No</v>
      </c>
      <c r="AU2382" s="17">
        <f t="shared" si="653"/>
        <v>1</v>
      </c>
      <c r="AV2382" s="17" t="str">
        <f>+VLOOKUP(B2382,[1]Cruces!S:T,2,0)</f>
        <v>5. Consultoría / Adjudicación</v>
      </c>
    </row>
    <row r="2383" spans="1:48" hidden="1" x14ac:dyDescent="0.25">
      <c r="A2383" s="17" t="s">
        <v>9264</v>
      </c>
      <c r="B2383" s="17" t="s">
        <v>6595</v>
      </c>
      <c r="C2383" s="17">
        <v>2263206</v>
      </c>
      <c r="D2383" s="17">
        <v>20112727</v>
      </c>
      <c r="E2383" s="17" t="s">
        <v>93</v>
      </c>
      <c r="F2383" s="17" t="s">
        <v>7098</v>
      </c>
      <c r="G2383" s="17" t="s">
        <v>9265</v>
      </c>
      <c r="H2383" s="17">
        <v>3158224237</v>
      </c>
      <c r="I2383" s="17" t="s">
        <v>71</v>
      </c>
      <c r="J2383" s="17" t="s">
        <v>9266</v>
      </c>
      <c r="K2383" s="17" t="s">
        <v>97</v>
      </c>
      <c r="L2383" s="17" t="s">
        <v>7101</v>
      </c>
      <c r="M2383" s="17" t="s">
        <v>7102</v>
      </c>
      <c r="N2383" s="17" t="s">
        <v>6600</v>
      </c>
      <c r="O2383" s="17">
        <v>20201012</v>
      </c>
      <c r="P2383" s="17">
        <v>20201106</v>
      </c>
      <c r="Q2383" s="17">
        <v>1170</v>
      </c>
      <c r="R2383" s="17">
        <v>28264364</v>
      </c>
      <c r="S2383" s="17" t="s">
        <v>7072</v>
      </c>
      <c r="T2383" s="17" t="s">
        <v>63</v>
      </c>
      <c r="U2383" s="17" t="s">
        <v>91</v>
      </c>
      <c r="V2383" s="17">
        <f t="shared" si="654"/>
        <v>3</v>
      </c>
      <c r="W2383" s="17">
        <v>3000</v>
      </c>
      <c r="X2383" s="17" t="s">
        <v>89</v>
      </c>
      <c r="Y2383" s="17" t="s">
        <v>6595</v>
      </c>
      <c r="Z2383" s="17">
        <v>20201106</v>
      </c>
      <c r="AA2383" s="17" t="s">
        <v>1947</v>
      </c>
      <c r="AB2383" s="17">
        <v>1</v>
      </c>
      <c r="AC2383" s="17" t="str">
        <f>IFERROR(VLOOKUP(A2383,[1]Cruces!AJ:AK,2,0),VLOOKUP(CONCATENATE(X2383,AA2383),[1]Cruces!G:H,2,0))</f>
        <v>Solicitud por BT</v>
      </c>
      <c r="AD2383" s="17">
        <f t="shared" si="640"/>
        <v>12</v>
      </c>
      <c r="AE2383" s="17">
        <f t="shared" si="641"/>
        <v>10</v>
      </c>
      <c r="AF2383" s="17">
        <f t="shared" si="642"/>
        <v>2020</v>
      </c>
      <c r="AG2383" s="17" t="str">
        <f>IFERROR(VLOOKUP(MID(A2383,2,4)*1,[1]Cruces!K:L,2,0),"Verificar")</f>
        <v>Atlántico Norte</v>
      </c>
      <c r="AH2383" s="17">
        <f t="shared" ca="1" si="643"/>
        <v>44</v>
      </c>
      <c r="AI2383" s="17" t="str">
        <f>IFERROR(VLOOKUP(U2383,[1]Cruces!$O$1:$P$6,2,0),"Sin Orden")</f>
        <v>Resuelta</v>
      </c>
      <c r="AJ2383" s="17">
        <f t="shared" si="644"/>
        <v>6</v>
      </c>
      <c r="AK2383" s="17">
        <f t="shared" si="645"/>
        <v>11</v>
      </c>
      <c r="AL2383" s="17">
        <f t="shared" si="646"/>
        <v>2020</v>
      </c>
      <c r="AM2383" s="17">
        <f t="shared" ca="1" si="647"/>
        <v>19</v>
      </c>
      <c r="AN2383" s="18" t="str">
        <f>IFERROR(VLOOKUP(R2383*1,'[1]Ordenes de Servicio'!G:K,5,0),"No Cruza")</f>
        <v>No Cruza</v>
      </c>
      <c r="AO2383" s="17">
        <f t="shared" ca="1" si="648"/>
        <v>25</v>
      </c>
      <c r="AP2383" s="17">
        <f t="shared" si="649"/>
        <v>6</v>
      </c>
      <c r="AQ2383" s="17">
        <f t="shared" si="650"/>
        <v>11</v>
      </c>
      <c r="AR2383" s="17">
        <f t="shared" si="651"/>
        <v>2020</v>
      </c>
      <c r="AS2383" s="17">
        <f t="shared" ca="1" si="652"/>
        <v>19</v>
      </c>
      <c r="AT2383" s="17" t="str">
        <f t="shared" ca="1" si="655"/>
        <v>No</v>
      </c>
      <c r="AU2383" s="17">
        <f t="shared" si="653"/>
        <v>0</v>
      </c>
      <c r="AV2383" s="17" t="str">
        <f>+VLOOKUP(B2383,[1]Cruces!S:T,2,0)</f>
        <v>7. Ejecución en Campo OS BT</v>
      </c>
    </row>
    <row r="2384" spans="1:48" hidden="1" x14ac:dyDescent="0.25">
      <c r="A2384" s="17" t="s">
        <v>4390</v>
      </c>
      <c r="B2384" s="17" t="s">
        <v>54</v>
      </c>
      <c r="C2384" s="17">
        <v>0</v>
      </c>
      <c r="D2384" s="17">
        <v>0</v>
      </c>
      <c r="E2384" s="17" t="s">
        <v>55</v>
      </c>
      <c r="F2384" s="17" t="s">
        <v>56</v>
      </c>
      <c r="G2384" s="17" t="s">
        <v>4391</v>
      </c>
      <c r="H2384" s="17">
        <v>0</v>
      </c>
      <c r="I2384" s="17" t="s">
        <v>116</v>
      </c>
      <c r="J2384" s="17" t="s">
        <v>59</v>
      </c>
      <c r="K2384" s="17" t="s">
        <v>4392</v>
      </c>
      <c r="L2384" s="17" t="s">
        <v>117</v>
      </c>
      <c r="M2384" s="17" t="s">
        <v>118</v>
      </c>
      <c r="N2384" s="17" t="s">
        <v>62</v>
      </c>
      <c r="O2384" s="17">
        <v>20190822</v>
      </c>
      <c r="P2384" s="17">
        <v>20190830</v>
      </c>
      <c r="Q2384" s="17">
        <v>1110</v>
      </c>
      <c r="R2384" s="17">
        <v>26665052</v>
      </c>
      <c r="S2384" s="17" t="s">
        <v>100</v>
      </c>
      <c r="T2384" s="17" t="s">
        <v>63</v>
      </c>
      <c r="U2384" s="17" t="s">
        <v>91</v>
      </c>
      <c r="V2384" s="17">
        <f t="shared" si="654"/>
        <v>630</v>
      </c>
      <c r="W2384" s="17">
        <v>630000</v>
      </c>
      <c r="X2384" s="17" t="s">
        <v>64</v>
      </c>
      <c r="Y2384" s="17" t="s">
        <v>65</v>
      </c>
      <c r="Z2384" s="17">
        <v>20190830</v>
      </c>
      <c r="AA2384" s="17" t="s">
        <v>101</v>
      </c>
      <c r="AB2384" s="17">
        <v>1</v>
      </c>
      <c r="AC2384" s="17" t="str">
        <f>IFERROR(VLOOKUP(A2384,[1]Cruces!AJ:AK,2,0),VLOOKUP(CONCATENATE(X2384,AA2384),[1]Cruces!G:H,2,0))</f>
        <v>Solicitud de Obra</v>
      </c>
      <c r="AD2384" s="17">
        <f t="shared" si="640"/>
        <v>22</v>
      </c>
      <c r="AE2384" s="17">
        <f t="shared" si="641"/>
        <v>8</v>
      </c>
      <c r="AF2384" s="17">
        <f t="shared" si="642"/>
        <v>2019</v>
      </c>
      <c r="AG2384" s="17" t="str">
        <f>IFERROR(VLOOKUP(MID(A2384,2,4)*1,[1]Cruces!K:L,2,0),"Verificar")</f>
        <v>Atlántico Norte</v>
      </c>
      <c r="AH2384" s="17">
        <f t="shared" ca="1" si="643"/>
        <v>461</v>
      </c>
      <c r="AI2384" s="17" t="str">
        <f>IFERROR(VLOOKUP(U2384,[1]Cruces!$O$1:$P$6,2,0),"Sin Orden")</f>
        <v>Resuelta</v>
      </c>
      <c r="AJ2384" s="17">
        <f t="shared" si="644"/>
        <v>30</v>
      </c>
      <c r="AK2384" s="17">
        <f t="shared" si="645"/>
        <v>8</v>
      </c>
      <c r="AL2384" s="17">
        <f t="shared" si="646"/>
        <v>2019</v>
      </c>
      <c r="AM2384" s="17">
        <f t="shared" ca="1" si="647"/>
        <v>453</v>
      </c>
      <c r="AN2384" s="18" t="str">
        <f>IFERROR(VLOOKUP(R2384*1,'[1]Ordenes de Servicio'!G:K,5,0),"No Cruza")</f>
        <v>No Cruza</v>
      </c>
      <c r="AO2384" s="17">
        <f t="shared" ca="1" si="648"/>
        <v>8</v>
      </c>
      <c r="AP2384" s="17">
        <f t="shared" si="649"/>
        <v>30</v>
      </c>
      <c r="AQ2384" s="17">
        <f t="shared" si="650"/>
        <v>8</v>
      </c>
      <c r="AR2384" s="17">
        <f t="shared" si="651"/>
        <v>2019</v>
      </c>
      <c r="AS2384" s="17">
        <f t="shared" ca="1" si="652"/>
        <v>453</v>
      </c>
      <c r="AT2384" s="17" t="str">
        <f t="shared" ca="1" si="655"/>
        <v>Si</v>
      </c>
      <c r="AU2384" s="17">
        <f t="shared" si="653"/>
        <v>0</v>
      </c>
      <c r="AV2384" s="17" t="str">
        <f>+VLOOKUP(B2384,[1]Cruces!S:T,2,0)</f>
        <v>4. Presupuesto de Obra</v>
      </c>
    </row>
    <row r="2385" spans="1:48" hidden="1" x14ac:dyDescent="0.25">
      <c r="A2385" s="17" t="s">
        <v>4393</v>
      </c>
      <c r="B2385" s="17" t="s">
        <v>68</v>
      </c>
      <c r="C2385" s="17">
        <v>0</v>
      </c>
      <c r="D2385" s="17">
        <v>0</v>
      </c>
      <c r="E2385" s="17" t="s">
        <v>55</v>
      </c>
      <c r="F2385" s="17" t="s">
        <v>56</v>
      </c>
      <c r="G2385" s="17" t="s">
        <v>4394</v>
      </c>
      <c r="H2385" s="17">
        <v>0</v>
      </c>
      <c r="I2385" s="17" t="s">
        <v>71</v>
      </c>
      <c r="J2385" s="17" t="s">
        <v>59</v>
      </c>
      <c r="K2385" s="17" t="s">
        <v>3210</v>
      </c>
      <c r="L2385" s="17" t="s">
        <v>842</v>
      </c>
      <c r="M2385" s="17" t="s">
        <v>55</v>
      </c>
      <c r="N2385" s="17" t="s">
        <v>75</v>
      </c>
      <c r="O2385" s="17">
        <v>20200218</v>
      </c>
      <c r="P2385" s="17">
        <v>20200325</v>
      </c>
      <c r="Q2385" s="17">
        <v>1110</v>
      </c>
      <c r="R2385" s="17">
        <v>27381038</v>
      </c>
      <c r="S2385" s="17" t="s">
        <v>76</v>
      </c>
      <c r="T2385" s="17" t="s">
        <v>63</v>
      </c>
      <c r="U2385" s="17" t="s">
        <v>91</v>
      </c>
      <c r="V2385" s="17">
        <f t="shared" si="654"/>
        <v>300</v>
      </c>
      <c r="W2385" s="17">
        <v>300000</v>
      </c>
      <c r="X2385" s="17" t="s">
        <v>64</v>
      </c>
      <c r="Y2385" s="17" t="s">
        <v>150</v>
      </c>
      <c r="Z2385" s="17">
        <v>20200429</v>
      </c>
      <c r="AA2385" s="17" t="s">
        <v>101</v>
      </c>
      <c r="AB2385" s="17">
        <v>1</v>
      </c>
      <c r="AC2385" s="17" t="str">
        <f>IFERROR(VLOOKUP(A2385,[1]Cruces!AJ:AK,2,0),VLOOKUP(CONCATENATE(X2385,AA2385),[1]Cruces!G:H,2,0))</f>
        <v>Solicitud de Obra</v>
      </c>
      <c r="AD2385" s="17">
        <f t="shared" si="640"/>
        <v>18</v>
      </c>
      <c r="AE2385" s="17">
        <f t="shared" si="641"/>
        <v>2</v>
      </c>
      <c r="AF2385" s="17">
        <f t="shared" si="642"/>
        <v>2020</v>
      </c>
      <c r="AG2385" s="17" t="str">
        <f>IFERROR(VLOOKUP(MID(A2385,2,4)*1,[1]Cruces!K:L,2,0),"Verificar")</f>
        <v>Atlántico Norte</v>
      </c>
      <c r="AH2385" s="17">
        <f t="shared" ca="1" si="643"/>
        <v>281</v>
      </c>
      <c r="AI2385" s="17" t="str">
        <f>IFERROR(VLOOKUP(U2385,[1]Cruces!$O$1:$P$6,2,0),"Sin Orden")</f>
        <v>Resuelta</v>
      </c>
      <c r="AJ2385" s="17">
        <f t="shared" si="644"/>
        <v>29</v>
      </c>
      <c r="AK2385" s="17">
        <f t="shared" si="645"/>
        <v>4</v>
      </c>
      <c r="AL2385" s="17">
        <f t="shared" si="646"/>
        <v>2020</v>
      </c>
      <c r="AM2385" s="17">
        <f t="shared" ca="1" si="647"/>
        <v>210</v>
      </c>
      <c r="AN2385" s="18">
        <f>IFERROR(VLOOKUP(R2385*1,'[1]Ordenes de Servicio'!G:K,5,0),"No Cruza")</f>
        <v>43950</v>
      </c>
      <c r="AO2385" s="17">
        <f t="shared" ca="1" si="648"/>
        <v>71</v>
      </c>
      <c r="AP2385" s="17">
        <f t="shared" si="649"/>
        <v>25</v>
      </c>
      <c r="AQ2385" s="17">
        <f t="shared" si="650"/>
        <v>3</v>
      </c>
      <c r="AR2385" s="17">
        <f t="shared" si="651"/>
        <v>2020</v>
      </c>
      <c r="AS2385" s="17">
        <f t="shared" ca="1" si="652"/>
        <v>245</v>
      </c>
      <c r="AT2385" s="17" t="str">
        <f t="shared" ca="1" si="655"/>
        <v>No</v>
      </c>
      <c r="AU2385" s="17">
        <f t="shared" si="653"/>
        <v>35</v>
      </c>
      <c r="AV2385" s="17" t="str">
        <f>+VLOOKUP(B2385,[1]Cruces!S:T,2,0)</f>
        <v>5. Consultoría / Adjudicación</v>
      </c>
    </row>
    <row r="2386" spans="1:48" hidden="1" x14ac:dyDescent="0.25">
      <c r="A2386" s="17" t="s">
        <v>4395</v>
      </c>
      <c r="B2386" s="17" t="s">
        <v>54</v>
      </c>
      <c r="C2386" s="17">
        <v>5605484</v>
      </c>
      <c r="D2386" s="17">
        <v>25656336</v>
      </c>
      <c r="E2386" s="17" t="s">
        <v>93</v>
      </c>
      <c r="F2386" s="17" t="s">
        <v>126</v>
      </c>
      <c r="G2386" s="17" t="s">
        <v>4396</v>
      </c>
      <c r="H2386" s="17">
        <v>3006302433</v>
      </c>
      <c r="I2386" s="17" t="s">
        <v>71</v>
      </c>
      <c r="J2386" s="17" t="s">
        <v>4397</v>
      </c>
      <c r="K2386" s="17" t="s">
        <v>97</v>
      </c>
      <c r="L2386" s="17" t="s">
        <v>129</v>
      </c>
      <c r="M2386" s="17" t="s">
        <v>130</v>
      </c>
      <c r="N2386" s="17" t="s">
        <v>62</v>
      </c>
      <c r="O2386" s="17">
        <v>20201026</v>
      </c>
      <c r="P2386" s="17">
        <v>20201121</v>
      </c>
      <c r="Q2386" s="17">
        <v>3340</v>
      </c>
      <c r="R2386" s="17">
        <v>28287977</v>
      </c>
      <c r="S2386" s="17" t="s">
        <v>100</v>
      </c>
      <c r="T2386" s="17" t="s">
        <v>63</v>
      </c>
      <c r="U2386" s="17" t="s">
        <v>91</v>
      </c>
      <c r="V2386" s="17">
        <f t="shared" si="654"/>
        <v>45</v>
      </c>
      <c r="W2386" s="17">
        <v>45000</v>
      </c>
      <c r="X2386" s="17" t="s">
        <v>89</v>
      </c>
      <c r="Y2386" s="17" t="s">
        <v>65</v>
      </c>
      <c r="Z2386" s="17">
        <v>20201121</v>
      </c>
      <c r="AA2386" s="17" t="s">
        <v>78</v>
      </c>
      <c r="AB2386" s="17">
        <v>1</v>
      </c>
      <c r="AC2386" s="17" t="str">
        <f>IFERROR(VLOOKUP(A2386,[1]Cruces!AJ:AK,2,0),VLOOKUP(CONCATENATE(X2386,AA2386),[1]Cruces!G:H,2,0))</f>
        <v>Solicitud de Obra</v>
      </c>
      <c r="AD2386" s="17">
        <f t="shared" ref="AD2386:AD2442" si="656">MID(O2386,7,2)*1</f>
        <v>26</v>
      </c>
      <c r="AE2386" s="17">
        <f t="shared" ref="AE2386:AE2442" si="657">MID(O2386,5,2)*1</f>
        <v>10</v>
      </c>
      <c r="AF2386" s="17">
        <f t="shared" ref="AF2386:AF2442" si="658">MID(O2386,1,4)*1</f>
        <v>2020</v>
      </c>
      <c r="AG2386" s="17" t="str">
        <f>IFERROR(VLOOKUP(MID(A2386,2,4)*1,[1]Cruces!K:L,2,0),"Verificar")</f>
        <v>Guajira</v>
      </c>
      <c r="AH2386" s="17">
        <f t="shared" ref="AH2386:AH2442" ca="1" si="659">TODAY()-DATE(AF2386,AE2386,AD2386)</f>
        <v>30</v>
      </c>
      <c r="AI2386" s="17" t="str">
        <f>IFERROR(VLOOKUP(U2386,[1]Cruces!$O$1:$P$6,2,0),"Sin Orden")</f>
        <v>Resuelta</v>
      </c>
      <c r="AJ2386" s="17">
        <f t="shared" ref="AJ2386:AJ2442" si="660">MID(Z2386,7,2)*1</f>
        <v>21</v>
      </c>
      <c r="AK2386" s="17">
        <f t="shared" ref="AK2386:AK2442" si="661">MID(Z2386,5,2)*1</f>
        <v>11</v>
      </c>
      <c r="AL2386" s="17">
        <f t="shared" ref="AL2386:AL2442" si="662">MID(Z2386,1,4)*1</f>
        <v>2020</v>
      </c>
      <c r="AM2386" s="17">
        <f t="shared" ref="AM2386:AM2442" ca="1" si="663">+TODAY()-DATE(AL2386,AK2386,AJ2386)</f>
        <v>4</v>
      </c>
      <c r="AN2386" s="18" t="str">
        <f>IFERROR(VLOOKUP(R2386*1,'[1]Ordenes de Servicio'!G:K,5,0),"No Cruza")</f>
        <v>No Cruza</v>
      </c>
      <c r="AO2386" s="17">
        <f t="shared" ref="AO2386:AO2442" ca="1" si="664">+IF(AI2386="Resuelta",DATE(AL2386,AK2386,AJ2386)-DATE(AF2386,AE2386,AD2386),TODAY()-DATE(AL2386,AK2386,AJ2386))</f>
        <v>26</v>
      </c>
      <c r="AP2386" s="17">
        <f t="shared" ref="AP2386:AP2442" si="665">MID(P2386,7,2)*1</f>
        <v>21</v>
      </c>
      <c r="AQ2386" s="17">
        <f t="shared" ref="AQ2386:AQ2442" si="666">MID(P2386,5,2)*1</f>
        <v>11</v>
      </c>
      <c r="AR2386" s="17">
        <f t="shared" ref="AR2386:AR2442" si="667">MID(P2386,1,4)*1</f>
        <v>2020</v>
      </c>
      <c r="AS2386" s="17">
        <f t="shared" ref="AS2386:AS2442" ca="1" si="668">+TODAY()-DATE(AR2386,AQ2386,AP2386)</f>
        <v>4</v>
      </c>
      <c r="AT2386" s="17" t="str">
        <f t="shared" ca="1" si="655"/>
        <v>No</v>
      </c>
      <c r="AU2386" s="17">
        <f t="shared" ref="AU2386:AU2442" si="669">IF(DATE(AL2386,AK2386,AJ2386)-DATE(AR2386,AQ2386,AP2386)&lt;0,DATE(AR2386,AQ2386,AP2386)-DATE(AL2386,AK2386,AJ2386),DATE(AL2386,AK2386,AJ2386)-DATE(AR2386,AQ2386,AP2386))</f>
        <v>0</v>
      </c>
      <c r="AV2386" s="17" t="str">
        <f>+VLOOKUP(B2386,[1]Cruces!S:T,2,0)</f>
        <v>4. Presupuesto de Obra</v>
      </c>
    </row>
    <row r="2387" spans="1:48" hidden="1" x14ac:dyDescent="0.25">
      <c r="A2387" s="17" t="s">
        <v>10595</v>
      </c>
      <c r="B2387" s="17" t="s">
        <v>296</v>
      </c>
      <c r="C2387" s="17">
        <v>0</v>
      </c>
      <c r="D2387" s="17">
        <v>0</v>
      </c>
      <c r="E2387" s="17" t="s">
        <v>55</v>
      </c>
      <c r="F2387" s="17" t="s">
        <v>932</v>
      </c>
      <c r="G2387" s="17" t="s">
        <v>10596</v>
      </c>
      <c r="H2387" s="17">
        <v>0</v>
      </c>
      <c r="I2387" s="17" t="s">
        <v>71</v>
      </c>
      <c r="J2387" s="17" t="s">
        <v>59</v>
      </c>
      <c r="K2387" s="17" t="s">
        <v>97</v>
      </c>
      <c r="L2387" s="17" t="s">
        <v>935</v>
      </c>
      <c r="M2387" s="17" t="s">
        <v>936</v>
      </c>
      <c r="N2387" s="17" t="s">
        <v>301</v>
      </c>
      <c r="O2387" s="17">
        <v>20200904</v>
      </c>
      <c r="P2387" s="17">
        <v>20200904</v>
      </c>
      <c r="Q2387" s="17">
        <v>9343</v>
      </c>
      <c r="R2387" s="17">
        <v>28117192</v>
      </c>
      <c r="S2387" s="17" t="s">
        <v>100</v>
      </c>
      <c r="T2387" s="17" t="s">
        <v>63</v>
      </c>
      <c r="U2387" s="17" t="s">
        <v>91</v>
      </c>
      <c r="V2387" s="17">
        <f t="shared" ref="V2387:V2443" si="670">+W2387/1000</f>
        <v>10</v>
      </c>
      <c r="W2387" s="17">
        <v>10000</v>
      </c>
      <c r="X2387" s="17" t="s">
        <v>64</v>
      </c>
      <c r="Y2387" s="17" t="s">
        <v>296</v>
      </c>
      <c r="Z2387" s="17">
        <v>20200904</v>
      </c>
      <c r="AA2387" s="17" t="s">
        <v>78</v>
      </c>
      <c r="AB2387" s="17">
        <v>1</v>
      </c>
      <c r="AC2387" s="17" t="str">
        <f>IFERROR(VLOOKUP(A2387,[1]Cruces!AJ:AK,2,0),VLOOKUP(CONCATENATE(X2387,AA2387),[1]Cruces!G:H,2,0))</f>
        <v>Exp BMT</v>
      </c>
      <c r="AD2387" s="17">
        <f t="shared" si="656"/>
        <v>4</v>
      </c>
      <c r="AE2387" s="17">
        <f t="shared" si="657"/>
        <v>9</v>
      </c>
      <c r="AF2387" s="17">
        <f t="shared" si="658"/>
        <v>2020</v>
      </c>
      <c r="AG2387" s="17" t="str">
        <f>IFERROR(VLOOKUP(MID(A2387,2,4)*1,[1]Cruces!K:L,2,0),"Verificar")</f>
        <v>Magdalena</v>
      </c>
      <c r="AH2387" s="17">
        <f t="shared" ca="1" si="659"/>
        <v>82</v>
      </c>
      <c r="AI2387" s="17" t="str">
        <f>IFERROR(VLOOKUP(U2387,[1]Cruces!$O$1:$P$6,2,0),"Sin Orden")</f>
        <v>Resuelta</v>
      </c>
      <c r="AJ2387" s="17">
        <f t="shared" si="660"/>
        <v>4</v>
      </c>
      <c r="AK2387" s="17">
        <f t="shared" si="661"/>
        <v>9</v>
      </c>
      <c r="AL2387" s="17">
        <f t="shared" si="662"/>
        <v>2020</v>
      </c>
      <c r="AM2387" s="17">
        <f t="shared" ca="1" si="663"/>
        <v>82</v>
      </c>
      <c r="AN2387" s="18" t="str">
        <f>IFERROR(VLOOKUP(R2387*1,'[1]Ordenes de Servicio'!G:K,5,0),"No Cruza")</f>
        <v>No Cruza</v>
      </c>
      <c r="AO2387" s="17">
        <f t="shared" ca="1" si="664"/>
        <v>0</v>
      </c>
      <c r="AP2387" s="17">
        <f t="shared" si="665"/>
        <v>4</v>
      </c>
      <c r="AQ2387" s="17">
        <f t="shared" si="666"/>
        <v>9</v>
      </c>
      <c r="AR2387" s="17">
        <f t="shared" si="667"/>
        <v>2020</v>
      </c>
      <c r="AS2387" s="17">
        <f t="shared" ca="1" si="668"/>
        <v>82</v>
      </c>
      <c r="AT2387" s="17" t="str">
        <f t="shared" ref="AT2387:AT2443" ca="1" si="671">IF(AS2387&gt;359,"Si","No")</f>
        <v>No</v>
      </c>
      <c r="AU2387" s="17">
        <f t="shared" si="669"/>
        <v>0</v>
      </c>
      <c r="AV2387" s="17" t="str">
        <f>+VLOOKUP(B2387,[1]Cruces!S:T,2,0)</f>
        <v>3. Evaluación Técnico Ecónomica</v>
      </c>
    </row>
    <row r="2388" spans="1:48" hidden="1" x14ac:dyDescent="0.25">
      <c r="A2388" s="17" t="s">
        <v>4398</v>
      </c>
      <c r="B2388" s="17" t="s">
        <v>68</v>
      </c>
      <c r="C2388" s="17">
        <v>0</v>
      </c>
      <c r="D2388" s="17">
        <v>0</v>
      </c>
      <c r="E2388" s="17" t="s">
        <v>55</v>
      </c>
      <c r="F2388" s="17" t="s">
        <v>107</v>
      </c>
      <c r="G2388" s="17" t="s">
        <v>4399</v>
      </c>
      <c r="H2388" s="17">
        <v>0</v>
      </c>
      <c r="I2388" s="17" t="s">
        <v>71</v>
      </c>
      <c r="J2388" s="17" t="s">
        <v>59</v>
      </c>
      <c r="K2388" s="17" t="s">
        <v>4400</v>
      </c>
      <c r="L2388" s="17" t="s">
        <v>117</v>
      </c>
      <c r="M2388" s="17" t="s">
        <v>118</v>
      </c>
      <c r="N2388" s="17" t="s">
        <v>75</v>
      </c>
      <c r="O2388" s="17">
        <v>20200609</v>
      </c>
      <c r="P2388" s="17">
        <v>20200715</v>
      </c>
      <c r="Q2388" s="17">
        <v>7551</v>
      </c>
      <c r="R2388" s="17">
        <v>27797272</v>
      </c>
      <c r="S2388" s="17" t="s">
        <v>100</v>
      </c>
      <c r="T2388" s="17" t="s">
        <v>63</v>
      </c>
      <c r="U2388" s="17" t="s">
        <v>91</v>
      </c>
      <c r="V2388" s="17">
        <f t="shared" si="670"/>
        <v>300</v>
      </c>
      <c r="W2388" s="17">
        <v>300000</v>
      </c>
      <c r="X2388" s="17" t="s">
        <v>64</v>
      </c>
      <c r="Y2388" s="17" t="s">
        <v>282</v>
      </c>
      <c r="Z2388" s="17">
        <v>20201101</v>
      </c>
      <c r="AA2388" s="17" t="s">
        <v>137</v>
      </c>
      <c r="AB2388" s="17">
        <v>1</v>
      </c>
      <c r="AC2388" s="17" t="str">
        <f>IFERROR(VLOOKUP(A2388,[1]Cruces!AJ:AK,2,0),VLOOKUP(CONCATENATE(X2388,AA2388),[1]Cruces!G:H,2,0))</f>
        <v>Solicitud de Obra</v>
      </c>
      <c r="AD2388" s="17">
        <f t="shared" si="656"/>
        <v>9</v>
      </c>
      <c r="AE2388" s="17">
        <f t="shared" si="657"/>
        <v>6</v>
      </c>
      <c r="AF2388" s="17">
        <f t="shared" si="658"/>
        <v>2020</v>
      </c>
      <c r="AG2388" s="17" t="str">
        <f>IFERROR(VLOOKUP(MID(A2388,2,4)*1,[1]Cruces!K:L,2,0),"Verificar")</f>
        <v>Atlántico Norte</v>
      </c>
      <c r="AH2388" s="17">
        <f t="shared" ca="1" si="659"/>
        <v>169</v>
      </c>
      <c r="AI2388" s="17" t="str">
        <f>IFERROR(VLOOKUP(U2388,[1]Cruces!$O$1:$P$6,2,0),"Sin Orden")</f>
        <v>Resuelta</v>
      </c>
      <c r="AJ2388" s="17">
        <f t="shared" si="660"/>
        <v>1</v>
      </c>
      <c r="AK2388" s="17">
        <f t="shared" si="661"/>
        <v>11</v>
      </c>
      <c r="AL2388" s="17">
        <f t="shared" si="662"/>
        <v>2020</v>
      </c>
      <c r="AM2388" s="17">
        <f t="shared" ca="1" si="663"/>
        <v>24</v>
      </c>
      <c r="AN2388" s="18" t="str">
        <f>IFERROR(VLOOKUP(R2388*1,'[1]Ordenes de Servicio'!G:K,5,0),"No Cruza")</f>
        <v>No Cruza</v>
      </c>
      <c r="AO2388" s="17">
        <f t="shared" ca="1" si="664"/>
        <v>145</v>
      </c>
      <c r="AP2388" s="17">
        <f t="shared" si="665"/>
        <v>15</v>
      </c>
      <c r="AQ2388" s="17">
        <f t="shared" si="666"/>
        <v>7</v>
      </c>
      <c r="AR2388" s="17">
        <f t="shared" si="667"/>
        <v>2020</v>
      </c>
      <c r="AS2388" s="17">
        <f t="shared" ca="1" si="668"/>
        <v>133</v>
      </c>
      <c r="AT2388" s="17" t="str">
        <f t="shared" ca="1" si="671"/>
        <v>No</v>
      </c>
      <c r="AU2388" s="17">
        <f t="shared" si="669"/>
        <v>109</v>
      </c>
      <c r="AV2388" s="17" t="str">
        <f>+VLOOKUP(B2388,[1]Cruces!S:T,2,0)</f>
        <v>5. Consultoría / Adjudicación</v>
      </c>
    </row>
    <row r="2389" spans="1:48" hidden="1" x14ac:dyDescent="0.25">
      <c r="A2389" s="17" t="s">
        <v>4401</v>
      </c>
      <c r="B2389" s="17" t="s">
        <v>68</v>
      </c>
      <c r="C2389" s="17">
        <v>0</v>
      </c>
      <c r="D2389" s="17">
        <v>0</v>
      </c>
      <c r="E2389" s="17" t="s">
        <v>55</v>
      </c>
      <c r="F2389" s="17" t="s">
        <v>107</v>
      </c>
      <c r="G2389" s="17" t="s">
        <v>4402</v>
      </c>
      <c r="H2389" s="17">
        <v>0</v>
      </c>
      <c r="I2389" s="17" t="s">
        <v>71</v>
      </c>
      <c r="J2389" s="17" t="s">
        <v>59</v>
      </c>
      <c r="K2389" s="17" t="s">
        <v>97</v>
      </c>
      <c r="L2389" s="17" t="s">
        <v>145</v>
      </c>
      <c r="M2389" s="17" t="s">
        <v>146</v>
      </c>
      <c r="N2389" s="17" t="s">
        <v>75</v>
      </c>
      <c r="O2389" s="17">
        <v>20190311</v>
      </c>
      <c r="P2389" s="17">
        <v>20190412</v>
      </c>
      <c r="Q2389" s="17">
        <v>9520</v>
      </c>
      <c r="R2389" s="17">
        <v>26777576</v>
      </c>
      <c r="S2389" s="17" t="s">
        <v>76</v>
      </c>
      <c r="T2389" s="17" t="s">
        <v>63</v>
      </c>
      <c r="U2389" s="17" t="s">
        <v>91</v>
      </c>
      <c r="V2389" s="17">
        <f t="shared" si="670"/>
        <v>250</v>
      </c>
      <c r="W2389" s="17">
        <v>250000</v>
      </c>
      <c r="X2389" s="17" t="s">
        <v>64</v>
      </c>
      <c r="Y2389" s="17" t="s">
        <v>150</v>
      </c>
      <c r="Z2389" s="17">
        <v>20200922</v>
      </c>
      <c r="AA2389" s="17" t="s">
        <v>124</v>
      </c>
      <c r="AB2389" s="17">
        <v>1</v>
      </c>
      <c r="AC2389" s="17" t="str">
        <f>IFERROR(VLOOKUP(A2389,[1]Cruces!AJ:AK,2,0),VLOOKUP(CONCATENATE(X2389,AA2389),[1]Cruces!G:H,2,0))</f>
        <v>Solicitud de Obra</v>
      </c>
      <c r="AD2389" s="17">
        <f t="shared" si="656"/>
        <v>11</v>
      </c>
      <c r="AE2389" s="17">
        <f t="shared" si="657"/>
        <v>3</v>
      </c>
      <c r="AF2389" s="17">
        <f t="shared" si="658"/>
        <v>2019</v>
      </c>
      <c r="AG2389" s="17" t="str">
        <f>IFERROR(VLOOKUP(MID(A2389,2,4)*1,[1]Cruces!K:L,2,0),"Verificar")</f>
        <v>Atlántico Sur</v>
      </c>
      <c r="AH2389" s="17">
        <f t="shared" ca="1" si="659"/>
        <v>625</v>
      </c>
      <c r="AI2389" s="17" t="str">
        <f>IFERROR(VLOOKUP(U2389,[1]Cruces!$O$1:$P$6,2,0),"Sin Orden")</f>
        <v>Resuelta</v>
      </c>
      <c r="AJ2389" s="17">
        <f t="shared" si="660"/>
        <v>22</v>
      </c>
      <c r="AK2389" s="17">
        <f t="shared" si="661"/>
        <v>9</v>
      </c>
      <c r="AL2389" s="17">
        <f t="shared" si="662"/>
        <v>2020</v>
      </c>
      <c r="AM2389" s="17">
        <f t="shared" ca="1" si="663"/>
        <v>64</v>
      </c>
      <c r="AN2389" s="18">
        <f>IFERROR(VLOOKUP(R2389*1,'[1]Ordenes de Servicio'!G:K,5,0),"No Cruza")</f>
        <v>43738</v>
      </c>
      <c r="AO2389" s="17">
        <f t="shared" ca="1" si="664"/>
        <v>561</v>
      </c>
      <c r="AP2389" s="17">
        <f t="shared" si="665"/>
        <v>12</v>
      </c>
      <c r="AQ2389" s="17">
        <f t="shared" si="666"/>
        <v>4</v>
      </c>
      <c r="AR2389" s="17">
        <f t="shared" si="667"/>
        <v>2019</v>
      </c>
      <c r="AS2389" s="17">
        <f t="shared" ca="1" si="668"/>
        <v>593</v>
      </c>
      <c r="AT2389" s="17" t="str">
        <f t="shared" ca="1" si="671"/>
        <v>Si</v>
      </c>
      <c r="AU2389" s="17">
        <f t="shared" si="669"/>
        <v>529</v>
      </c>
      <c r="AV2389" s="17" t="str">
        <f>+VLOOKUP(B2389,[1]Cruces!S:T,2,0)</f>
        <v>5. Consultoría / Adjudicación</v>
      </c>
    </row>
    <row r="2390" spans="1:48" hidden="1" x14ac:dyDescent="0.25">
      <c r="A2390" s="17" t="s">
        <v>4403</v>
      </c>
      <c r="B2390" s="17" t="s">
        <v>54</v>
      </c>
      <c r="C2390" s="17">
        <v>0</v>
      </c>
      <c r="D2390" s="17">
        <v>0</v>
      </c>
      <c r="E2390" s="17" t="s">
        <v>55</v>
      </c>
      <c r="F2390" s="17" t="s">
        <v>107</v>
      </c>
      <c r="G2390" s="17" t="s">
        <v>4404</v>
      </c>
      <c r="H2390" s="17">
        <v>5742450</v>
      </c>
      <c r="I2390" s="17" t="s">
        <v>116</v>
      </c>
      <c r="J2390" s="17" t="s">
        <v>59</v>
      </c>
      <c r="K2390" s="17" t="s">
        <v>97</v>
      </c>
      <c r="L2390" s="17" t="s">
        <v>117</v>
      </c>
      <c r="M2390" s="17" t="s">
        <v>118</v>
      </c>
      <c r="N2390" s="17" t="s">
        <v>62</v>
      </c>
      <c r="O2390" s="17">
        <v>20200831</v>
      </c>
      <c r="P2390" s="17">
        <v>20200904</v>
      </c>
      <c r="Q2390" s="17">
        <v>1110</v>
      </c>
      <c r="R2390" s="17">
        <v>28093120</v>
      </c>
      <c r="S2390" s="17" t="s">
        <v>100</v>
      </c>
      <c r="T2390" s="17" t="s">
        <v>63</v>
      </c>
      <c r="U2390" s="17" t="s">
        <v>91</v>
      </c>
      <c r="V2390" s="17">
        <f t="shared" si="670"/>
        <v>75</v>
      </c>
      <c r="W2390" s="17">
        <v>75000</v>
      </c>
      <c r="X2390" s="17" t="s">
        <v>64</v>
      </c>
      <c r="Y2390" s="17" t="s">
        <v>65</v>
      </c>
      <c r="Z2390" s="17">
        <v>20200904</v>
      </c>
      <c r="AA2390" s="17" t="s">
        <v>78</v>
      </c>
      <c r="AB2390" s="17">
        <v>1</v>
      </c>
      <c r="AC2390" s="17" t="str">
        <f>IFERROR(VLOOKUP(A2390,[1]Cruces!AJ:AK,2,0),VLOOKUP(CONCATENATE(X2390,AA2390),[1]Cruces!G:H,2,0))</f>
        <v>Solicitud de Obra</v>
      </c>
      <c r="AD2390" s="17">
        <f t="shared" si="656"/>
        <v>31</v>
      </c>
      <c r="AE2390" s="17">
        <f t="shared" si="657"/>
        <v>8</v>
      </c>
      <c r="AF2390" s="17">
        <f t="shared" si="658"/>
        <v>2020</v>
      </c>
      <c r="AG2390" s="17" t="str">
        <f>IFERROR(VLOOKUP(MID(A2390,2,4)*1,[1]Cruces!K:L,2,0),"Verificar")</f>
        <v>Atlántico Norte</v>
      </c>
      <c r="AH2390" s="17">
        <f t="shared" ca="1" si="659"/>
        <v>86</v>
      </c>
      <c r="AI2390" s="17" t="str">
        <f>IFERROR(VLOOKUP(U2390,[1]Cruces!$O$1:$P$6,2,0),"Sin Orden")</f>
        <v>Resuelta</v>
      </c>
      <c r="AJ2390" s="17">
        <f t="shared" si="660"/>
        <v>4</v>
      </c>
      <c r="AK2390" s="17">
        <f t="shared" si="661"/>
        <v>9</v>
      </c>
      <c r="AL2390" s="17">
        <f t="shared" si="662"/>
        <v>2020</v>
      </c>
      <c r="AM2390" s="17">
        <f t="shared" ca="1" si="663"/>
        <v>82</v>
      </c>
      <c r="AN2390" s="18" t="str">
        <f>IFERROR(VLOOKUP(R2390*1,'[1]Ordenes de Servicio'!G:K,5,0),"No Cruza")</f>
        <v>No Cruza</v>
      </c>
      <c r="AO2390" s="17">
        <f t="shared" ca="1" si="664"/>
        <v>4</v>
      </c>
      <c r="AP2390" s="17">
        <f t="shared" si="665"/>
        <v>4</v>
      </c>
      <c r="AQ2390" s="17">
        <f t="shared" si="666"/>
        <v>9</v>
      </c>
      <c r="AR2390" s="17">
        <f t="shared" si="667"/>
        <v>2020</v>
      </c>
      <c r="AS2390" s="17">
        <f t="shared" ca="1" si="668"/>
        <v>82</v>
      </c>
      <c r="AT2390" s="17" t="str">
        <f t="shared" ca="1" si="671"/>
        <v>No</v>
      </c>
      <c r="AU2390" s="17">
        <f t="shared" si="669"/>
        <v>0</v>
      </c>
      <c r="AV2390" s="17" t="str">
        <f>+VLOOKUP(B2390,[1]Cruces!S:T,2,0)</f>
        <v>4. Presupuesto de Obra</v>
      </c>
    </row>
    <row r="2391" spans="1:48" hidden="1" x14ac:dyDescent="0.25">
      <c r="A2391" s="17" t="s">
        <v>9267</v>
      </c>
      <c r="B2391" s="17" t="s">
        <v>6595</v>
      </c>
      <c r="C2391" s="17">
        <v>0</v>
      </c>
      <c r="D2391" s="17">
        <v>0</v>
      </c>
      <c r="E2391" s="17" t="s">
        <v>55</v>
      </c>
      <c r="F2391" s="17" t="s">
        <v>107</v>
      </c>
      <c r="G2391" s="17" t="s">
        <v>9268</v>
      </c>
      <c r="H2391" s="17">
        <v>3144212106</v>
      </c>
      <c r="I2391" s="17" t="s">
        <v>71</v>
      </c>
      <c r="J2391" s="17" t="s">
        <v>59</v>
      </c>
      <c r="K2391" s="17" t="s">
        <v>9269</v>
      </c>
      <c r="L2391" s="17" t="s">
        <v>7944</v>
      </c>
      <c r="M2391" s="17" t="s">
        <v>7945</v>
      </c>
      <c r="N2391" s="17" t="s">
        <v>6600</v>
      </c>
      <c r="O2391" s="17">
        <v>20191125</v>
      </c>
      <c r="P2391" s="17">
        <v>20191203</v>
      </c>
      <c r="Q2391" s="17">
        <v>1180</v>
      </c>
      <c r="R2391" s="17">
        <v>26942720</v>
      </c>
      <c r="S2391" s="17" t="s">
        <v>6601</v>
      </c>
      <c r="T2391" s="17" t="s">
        <v>63</v>
      </c>
      <c r="U2391" s="17" t="s">
        <v>91</v>
      </c>
      <c r="V2391" s="17">
        <f t="shared" si="670"/>
        <v>3</v>
      </c>
      <c r="W2391" s="17">
        <v>3000</v>
      </c>
      <c r="X2391" s="17" t="s">
        <v>7065</v>
      </c>
      <c r="Y2391" s="17" t="s">
        <v>6595</v>
      </c>
      <c r="Z2391" s="17">
        <v>20191203</v>
      </c>
      <c r="AA2391" s="17" t="s">
        <v>1947</v>
      </c>
      <c r="AB2391" s="17">
        <v>1</v>
      </c>
      <c r="AC2391" s="17" t="str">
        <f>IFERROR(VLOOKUP(A2391,[1]Cruces!AJ:AK,2,0),VLOOKUP(CONCATENATE(X2391,AA2391),[1]Cruces!G:H,2,0))</f>
        <v>Solicitud por BT</v>
      </c>
      <c r="AD2391" s="17">
        <f t="shared" si="656"/>
        <v>25</v>
      </c>
      <c r="AE2391" s="17">
        <f t="shared" si="657"/>
        <v>11</v>
      </c>
      <c r="AF2391" s="17">
        <f t="shared" si="658"/>
        <v>2019</v>
      </c>
      <c r="AG2391" s="17" t="str">
        <f>IFERROR(VLOOKUP(MID(A2391,2,4)*1,[1]Cruces!K:L,2,0),"Verificar")</f>
        <v>Atlántico Norte</v>
      </c>
      <c r="AH2391" s="17">
        <f t="shared" ca="1" si="659"/>
        <v>366</v>
      </c>
      <c r="AI2391" s="17" t="str">
        <f>IFERROR(VLOOKUP(U2391,[1]Cruces!$O$1:$P$6,2,0),"Sin Orden")</f>
        <v>Resuelta</v>
      </c>
      <c r="AJ2391" s="17">
        <f t="shared" si="660"/>
        <v>3</v>
      </c>
      <c r="AK2391" s="17">
        <f t="shared" si="661"/>
        <v>12</v>
      </c>
      <c r="AL2391" s="17">
        <f t="shared" si="662"/>
        <v>2019</v>
      </c>
      <c r="AM2391" s="17">
        <f t="shared" ca="1" si="663"/>
        <v>358</v>
      </c>
      <c r="AN2391" s="18" t="str">
        <f>IFERROR(VLOOKUP(R2391*1,'[1]Ordenes de Servicio'!G:K,5,0),"No Cruza")</f>
        <v>No Cruza</v>
      </c>
      <c r="AO2391" s="17">
        <f t="shared" ca="1" si="664"/>
        <v>8</v>
      </c>
      <c r="AP2391" s="17">
        <f t="shared" si="665"/>
        <v>3</v>
      </c>
      <c r="AQ2391" s="17">
        <f t="shared" si="666"/>
        <v>12</v>
      </c>
      <c r="AR2391" s="17">
        <f t="shared" si="667"/>
        <v>2019</v>
      </c>
      <c r="AS2391" s="17">
        <f t="shared" ca="1" si="668"/>
        <v>358</v>
      </c>
      <c r="AT2391" s="17" t="str">
        <f t="shared" ca="1" si="671"/>
        <v>No</v>
      </c>
      <c r="AU2391" s="17">
        <f t="shared" si="669"/>
        <v>0</v>
      </c>
      <c r="AV2391" s="17" t="str">
        <f>+VLOOKUP(B2391,[1]Cruces!S:T,2,0)</f>
        <v>7. Ejecución en Campo OS BT</v>
      </c>
    </row>
    <row r="2392" spans="1:48" hidden="1" x14ac:dyDescent="0.25">
      <c r="A2392" s="17" t="s">
        <v>4405</v>
      </c>
      <c r="B2392" s="17" t="s">
        <v>54</v>
      </c>
      <c r="C2392" s="17">
        <v>0</v>
      </c>
      <c r="D2392" s="17">
        <v>0</v>
      </c>
      <c r="E2392" s="17" t="s">
        <v>55</v>
      </c>
      <c r="F2392" s="17" t="s">
        <v>56</v>
      </c>
      <c r="G2392" s="17" t="s">
        <v>4406</v>
      </c>
      <c r="H2392" s="17">
        <v>0</v>
      </c>
      <c r="I2392" s="17" t="s">
        <v>165</v>
      </c>
      <c r="J2392" s="17" t="s">
        <v>59</v>
      </c>
      <c r="K2392" s="17" t="s">
        <v>4407</v>
      </c>
      <c r="L2392" s="17" t="s">
        <v>265</v>
      </c>
      <c r="M2392" s="17" t="s">
        <v>55</v>
      </c>
      <c r="N2392" s="17" t="s">
        <v>62</v>
      </c>
      <c r="O2392" s="17">
        <v>20170323</v>
      </c>
      <c r="P2392" s="17">
        <v>20170403</v>
      </c>
      <c r="Q2392" s="17">
        <v>9530</v>
      </c>
      <c r="R2392" s="17">
        <v>23688708</v>
      </c>
      <c r="S2392" s="17" t="s">
        <v>100</v>
      </c>
      <c r="T2392" s="17" t="s">
        <v>63</v>
      </c>
      <c r="U2392" s="17" t="s">
        <v>91</v>
      </c>
      <c r="V2392" s="17">
        <f t="shared" si="670"/>
        <v>112.5</v>
      </c>
      <c r="W2392" s="17">
        <v>112500</v>
      </c>
      <c r="X2392" s="17" t="s">
        <v>64</v>
      </c>
      <c r="Y2392" s="17" t="s">
        <v>65</v>
      </c>
      <c r="Z2392" s="17">
        <v>20170403</v>
      </c>
      <c r="AA2392" s="17" t="s">
        <v>101</v>
      </c>
      <c r="AB2392" s="17">
        <v>1</v>
      </c>
      <c r="AC2392" s="17" t="str">
        <f>IFERROR(VLOOKUP(A2392,[1]Cruces!AJ:AK,2,0),VLOOKUP(CONCATENATE(X2392,AA2392),[1]Cruces!G:H,2,0))</f>
        <v>Solicitud de Obra</v>
      </c>
      <c r="AD2392" s="17">
        <f t="shared" si="656"/>
        <v>23</v>
      </c>
      <c r="AE2392" s="17">
        <f t="shared" si="657"/>
        <v>3</v>
      </c>
      <c r="AF2392" s="17">
        <f t="shared" si="658"/>
        <v>2017</v>
      </c>
      <c r="AG2392" s="17" t="str">
        <f>IFERROR(VLOOKUP(MID(A2392,2,4)*1,[1]Cruces!K:L,2,0),"Verificar")</f>
        <v>Atlántico Norte</v>
      </c>
      <c r="AH2392" s="17">
        <f t="shared" ca="1" si="659"/>
        <v>1343</v>
      </c>
      <c r="AI2392" s="17" t="str">
        <f>IFERROR(VLOOKUP(U2392,[1]Cruces!$O$1:$P$6,2,0),"Sin Orden")</f>
        <v>Resuelta</v>
      </c>
      <c r="AJ2392" s="17">
        <f t="shared" si="660"/>
        <v>3</v>
      </c>
      <c r="AK2392" s="17">
        <f t="shared" si="661"/>
        <v>4</v>
      </c>
      <c r="AL2392" s="17">
        <f t="shared" si="662"/>
        <v>2017</v>
      </c>
      <c r="AM2392" s="17">
        <f t="shared" ca="1" si="663"/>
        <v>1332</v>
      </c>
      <c r="AN2392" s="18" t="str">
        <f>IFERROR(VLOOKUP(R2392*1,'[1]Ordenes de Servicio'!G:K,5,0),"No Cruza")</f>
        <v>No Cruza</v>
      </c>
      <c r="AO2392" s="17">
        <f t="shared" ca="1" si="664"/>
        <v>11</v>
      </c>
      <c r="AP2392" s="17">
        <f t="shared" si="665"/>
        <v>3</v>
      </c>
      <c r="AQ2392" s="17">
        <f t="shared" si="666"/>
        <v>4</v>
      </c>
      <c r="AR2392" s="17">
        <f t="shared" si="667"/>
        <v>2017</v>
      </c>
      <c r="AS2392" s="17">
        <f t="shared" ca="1" si="668"/>
        <v>1332</v>
      </c>
      <c r="AT2392" s="17" t="str">
        <f t="shared" ca="1" si="671"/>
        <v>Si</v>
      </c>
      <c r="AU2392" s="17">
        <f t="shared" si="669"/>
        <v>0</v>
      </c>
      <c r="AV2392" s="17" t="str">
        <f>+VLOOKUP(B2392,[1]Cruces!S:T,2,0)</f>
        <v>4. Presupuesto de Obra</v>
      </c>
    </row>
    <row r="2393" spans="1:48" x14ac:dyDescent="0.25">
      <c r="A2393" s="17" t="s">
        <v>4408</v>
      </c>
      <c r="B2393" s="17" t="s">
        <v>80</v>
      </c>
      <c r="C2393" s="17">
        <v>0</v>
      </c>
      <c r="D2393" s="17">
        <v>0</v>
      </c>
      <c r="E2393" s="17" t="s">
        <v>55</v>
      </c>
      <c r="F2393" s="17" t="s">
        <v>56</v>
      </c>
      <c r="G2393" s="17" t="s">
        <v>4409</v>
      </c>
      <c r="H2393" s="17">
        <v>0</v>
      </c>
      <c r="I2393" s="17" t="s">
        <v>182</v>
      </c>
      <c r="J2393" s="17" t="s">
        <v>59</v>
      </c>
      <c r="K2393" s="17" t="s">
        <v>4410</v>
      </c>
      <c r="L2393" s="17" t="s">
        <v>172</v>
      </c>
      <c r="M2393" s="17" t="s">
        <v>173</v>
      </c>
      <c r="N2393" s="17" t="s">
        <v>87</v>
      </c>
      <c r="O2393" s="17">
        <v>20190722</v>
      </c>
      <c r="P2393" s="17">
        <v>20191128</v>
      </c>
      <c r="Q2393" s="17">
        <v>1110</v>
      </c>
      <c r="R2393" s="17">
        <v>26839571</v>
      </c>
      <c r="S2393" s="17" t="s">
        <v>76</v>
      </c>
      <c r="T2393" s="17" t="s">
        <v>63</v>
      </c>
      <c r="U2393" s="17" t="s">
        <v>88</v>
      </c>
      <c r="V2393" s="17">
        <f t="shared" si="670"/>
        <v>300</v>
      </c>
      <c r="W2393" s="17">
        <v>300000</v>
      </c>
      <c r="X2393" s="17" t="s">
        <v>64</v>
      </c>
      <c r="Y2393" s="17" t="s">
        <v>80</v>
      </c>
      <c r="Z2393" s="17">
        <v>20191128</v>
      </c>
      <c r="AA2393" s="17" t="s">
        <v>101</v>
      </c>
      <c r="AB2393" s="17">
        <v>1</v>
      </c>
      <c r="AC2393" s="17" t="str">
        <f>IFERROR(VLOOKUP(A2393,[1]Cruces!AJ:AK,2,0),VLOOKUP(CONCATENATE(X2393,AA2393),[1]Cruces!G:H,2,0))</f>
        <v>Solicitud de Obra</v>
      </c>
      <c r="AD2393" s="17">
        <f t="shared" si="656"/>
        <v>22</v>
      </c>
      <c r="AE2393" s="17">
        <f t="shared" si="657"/>
        <v>7</v>
      </c>
      <c r="AF2393" s="17">
        <f t="shared" si="658"/>
        <v>2019</v>
      </c>
      <c r="AG2393" s="17" t="str">
        <f>IFERROR(VLOOKUP(MID(A2393,2,4)*1,[1]Cruces!K:L,2,0),"Verificar")</f>
        <v>Atlántico Norte</v>
      </c>
      <c r="AH2393" s="17">
        <f t="shared" ca="1" si="659"/>
        <v>492</v>
      </c>
      <c r="AI2393" s="17" t="str">
        <f>IFERROR(VLOOKUP(U2393,[1]Cruces!$O$1:$P$6,2,0),"Sin Orden")</f>
        <v>Resuelta</v>
      </c>
      <c r="AJ2393" s="17">
        <f t="shared" si="660"/>
        <v>28</v>
      </c>
      <c r="AK2393" s="17">
        <f t="shared" si="661"/>
        <v>11</v>
      </c>
      <c r="AL2393" s="17">
        <f t="shared" si="662"/>
        <v>2019</v>
      </c>
      <c r="AM2393" s="17">
        <f t="shared" ca="1" si="663"/>
        <v>363</v>
      </c>
      <c r="AN2393" s="18" t="str">
        <f>IFERROR(VLOOKUP(R2393*1,'[1]Ordenes de Servicio'!G:K,5,0),"No Cruza")</f>
        <v>No Cruza</v>
      </c>
      <c r="AO2393" s="17">
        <f t="shared" ca="1" si="664"/>
        <v>129</v>
      </c>
      <c r="AP2393" s="17">
        <f t="shared" si="665"/>
        <v>28</v>
      </c>
      <c r="AQ2393" s="17">
        <f t="shared" si="666"/>
        <v>11</v>
      </c>
      <c r="AR2393" s="17">
        <f t="shared" si="667"/>
        <v>2019</v>
      </c>
      <c r="AS2393" s="17">
        <f t="shared" ca="1" si="668"/>
        <v>363</v>
      </c>
      <c r="AT2393" s="17" t="str">
        <f t="shared" ca="1" si="671"/>
        <v>Si</v>
      </c>
      <c r="AU2393" s="17">
        <f t="shared" si="669"/>
        <v>0</v>
      </c>
      <c r="AV2393" s="17" t="str">
        <f>+VLOOKUP(B2393,[1]Cruces!S:T,2,0)</f>
        <v>8. Puesta en Servicio</v>
      </c>
    </row>
    <row r="2394" spans="1:48" hidden="1" x14ac:dyDescent="0.25">
      <c r="A2394" s="17" t="s">
        <v>4411</v>
      </c>
      <c r="B2394" s="17" t="s">
        <v>54</v>
      </c>
      <c r="C2394" s="17">
        <v>0</v>
      </c>
      <c r="D2394" s="17">
        <v>0</v>
      </c>
      <c r="E2394" s="17" t="s">
        <v>55</v>
      </c>
      <c r="F2394" s="17" t="s">
        <v>126</v>
      </c>
      <c r="G2394" s="17" t="s">
        <v>4412</v>
      </c>
      <c r="H2394" s="17">
        <v>0</v>
      </c>
      <c r="I2394" s="17" t="s">
        <v>71</v>
      </c>
      <c r="J2394" s="17" t="s">
        <v>59</v>
      </c>
      <c r="K2394" s="17" t="s">
        <v>4413</v>
      </c>
      <c r="L2394" s="17" t="s">
        <v>129</v>
      </c>
      <c r="M2394" s="17" t="s">
        <v>130</v>
      </c>
      <c r="N2394" s="17" t="s">
        <v>62</v>
      </c>
      <c r="O2394" s="17">
        <v>20200904</v>
      </c>
      <c r="P2394" s="17">
        <v>20201014</v>
      </c>
      <c r="Q2394" s="17">
        <v>7752</v>
      </c>
      <c r="R2394" s="17">
        <v>28105891</v>
      </c>
      <c r="S2394" s="17" t="s">
        <v>100</v>
      </c>
      <c r="T2394" s="17" t="s">
        <v>63</v>
      </c>
      <c r="U2394" s="17" t="s">
        <v>91</v>
      </c>
      <c r="V2394" s="17">
        <f t="shared" si="670"/>
        <v>50</v>
      </c>
      <c r="W2394" s="17">
        <v>50000</v>
      </c>
      <c r="X2394" s="17" t="s">
        <v>64</v>
      </c>
      <c r="Y2394" s="17" t="s">
        <v>65</v>
      </c>
      <c r="Z2394" s="17">
        <v>20201014</v>
      </c>
      <c r="AA2394" s="17" t="s">
        <v>78</v>
      </c>
      <c r="AB2394" s="17">
        <v>1</v>
      </c>
      <c r="AC2394" s="17" t="str">
        <f>IFERROR(VLOOKUP(A2394,[1]Cruces!AJ:AK,2,0),VLOOKUP(CONCATENATE(X2394,AA2394),[1]Cruces!G:H,2,0))</f>
        <v>Solicitud de Obra</v>
      </c>
      <c r="AD2394" s="17">
        <f t="shared" si="656"/>
        <v>4</v>
      </c>
      <c r="AE2394" s="17">
        <f t="shared" si="657"/>
        <v>9</v>
      </c>
      <c r="AF2394" s="17">
        <f t="shared" si="658"/>
        <v>2020</v>
      </c>
      <c r="AG2394" s="17" t="str">
        <f>IFERROR(VLOOKUP(MID(A2394,2,4)*1,[1]Cruces!K:L,2,0),"Verificar")</f>
        <v>Guajira</v>
      </c>
      <c r="AH2394" s="17">
        <f t="shared" ca="1" si="659"/>
        <v>82</v>
      </c>
      <c r="AI2394" s="17" t="str">
        <f>IFERROR(VLOOKUP(U2394,[1]Cruces!$O$1:$P$6,2,0),"Sin Orden")</f>
        <v>Resuelta</v>
      </c>
      <c r="AJ2394" s="17">
        <f t="shared" si="660"/>
        <v>14</v>
      </c>
      <c r="AK2394" s="17">
        <f t="shared" si="661"/>
        <v>10</v>
      </c>
      <c r="AL2394" s="17">
        <f t="shared" si="662"/>
        <v>2020</v>
      </c>
      <c r="AM2394" s="17">
        <f t="shared" ca="1" si="663"/>
        <v>42</v>
      </c>
      <c r="AN2394" s="18" t="str">
        <f>IFERROR(VLOOKUP(R2394*1,'[1]Ordenes de Servicio'!G:K,5,0),"No Cruza")</f>
        <v>No Cruza</v>
      </c>
      <c r="AO2394" s="17">
        <f t="shared" ca="1" si="664"/>
        <v>40</v>
      </c>
      <c r="AP2394" s="17">
        <f t="shared" si="665"/>
        <v>14</v>
      </c>
      <c r="AQ2394" s="17">
        <f t="shared" si="666"/>
        <v>10</v>
      </c>
      <c r="AR2394" s="17">
        <f t="shared" si="667"/>
        <v>2020</v>
      </c>
      <c r="AS2394" s="17">
        <f t="shared" ca="1" si="668"/>
        <v>42</v>
      </c>
      <c r="AT2394" s="17" t="str">
        <f t="shared" ca="1" si="671"/>
        <v>No</v>
      </c>
      <c r="AU2394" s="17">
        <f t="shared" si="669"/>
        <v>0</v>
      </c>
      <c r="AV2394" s="17" t="str">
        <f>+VLOOKUP(B2394,[1]Cruces!S:T,2,0)</f>
        <v>4. Presupuesto de Obra</v>
      </c>
    </row>
    <row r="2395" spans="1:48" hidden="1" x14ac:dyDescent="0.25">
      <c r="A2395" s="17" t="s">
        <v>4414</v>
      </c>
      <c r="B2395" s="17" t="s">
        <v>68</v>
      </c>
      <c r="C2395" s="17">
        <v>0</v>
      </c>
      <c r="D2395" s="17">
        <v>0</v>
      </c>
      <c r="E2395" s="17" t="s">
        <v>55</v>
      </c>
      <c r="F2395" s="17" t="s">
        <v>81</v>
      </c>
      <c r="G2395" s="17" t="s">
        <v>4415</v>
      </c>
      <c r="H2395" s="17">
        <v>4343001</v>
      </c>
      <c r="I2395" s="17" t="s">
        <v>165</v>
      </c>
      <c r="J2395" s="17" t="s">
        <v>59</v>
      </c>
      <c r="K2395" s="17" t="s">
        <v>4416</v>
      </c>
      <c r="L2395" s="17" t="s">
        <v>85</v>
      </c>
      <c r="M2395" s="17" t="s">
        <v>86</v>
      </c>
      <c r="N2395" s="17" t="s">
        <v>75</v>
      </c>
      <c r="O2395" s="17">
        <v>20200107</v>
      </c>
      <c r="P2395" s="17">
        <v>20200229</v>
      </c>
      <c r="Q2395" s="17">
        <v>3440</v>
      </c>
      <c r="R2395" s="17">
        <v>27815063</v>
      </c>
      <c r="S2395" s="17" t="s">
        <v>76</v>
      </c>
      <c r="T2395" s="17" t="s">
        <v>63</v>
      </c>
      <c r="U2395" s="17" t="s">
        <v>88</v>
      </c>
      <c r="V2395" s="17">
        <f t="shared" si="670"/>
        <v>45</v>
      </c>
      <c r="W2395" s="17">
        <v>45000</v>
      </c>
      <c r="X2395" s="17" t="s">
        <v>64</v>
      </c>
      <c r="Y2395" s="17" t="s">
        <v>105</v>
      </c>
      <c r="Z2395" s="17">
        <v>20200311</v>
      </c>
      <c r="AA2395" s="17" t="s">
        <v>78</v>
      </c>
      <c r="AB2395" s="17">
        <v>1</v>
      </c>
      <c r="AC2395" s="17" t="str">
        <f>IFERROR(VLOOKUP(A2395,[1]Cruces!AJ:AK,2,0),VLOOKUP(CONCATENATE(X2395,AA2395),[1]Cruces!G:H,2,0))</f>
        <v>Solicitud de Obra</v>
      </c>
      <c r="AD2395" s="17">
        <f t="shared" si="656"/>
        <v>7</v>
      </c>
      <c r="AE2395" s="17">
        <f t="shared" si="657"/>
        <v>1</v>
      </c>
      <c r="AF2395" s="17">
        <f t="shared" si="658"/>
        <v>2020</v>
      </c>
      <c r="AG2395" s="17" t="str">
        <f>IFERROR(VLOOKUP(MID(A2395,2,4)*1,[1]Cruces!K:L,2,0),"Verificar")</f>
        <v>Magdalena</v>
      </c>
      <c r="AH2395" s="17">
        <f t="shared" ca="1" si="659"/>
        <v>323</v>
      </c>
      <c r="AI2395" s="17" t="str">
        <f>IFERROR(VLOOKUP(U2395,[1]Cruces!$O$1:$P$6,2,0),"Sin Orden")</f>
        <v>Resuelta</v>
      </c>
      <c r="AJ2395" s="17">
        <f t="shared" si="660"/>
        <v>11</v>
      </c>
      <c r="AK2395" s="17">
        <f t="shared" si="661"/>
        <v>3</v>
      </c>
      <c r="AL2395" s="17">
        <f t="shared" si="662"/>
        <v>2020</v>
      </c>
      <c r="AM2395" s="17">
        <f t="shared" ca="1" si="663"/>
        <v>259</v>
      </c>
      <c r="AN2395" s="18">
        <f>IFERROR(VLOOKUP(R2395*1,'[1]Ordenes de Servicio'!G:K,5,0),"No Cruza")</f>
        <v>44027</v>
      </c>
      <c r="AO2395" s="17">
        <f t="shared" ca="1" si="664"/>
        <v>64</v>
      </c>
      <c r="AP2395" s="17">
        <f t="shared" si="665"/>
        <v>29</v>
      </c>
      <c r="AQ2395" s="17">
        <f t="shared" si="666"/>
        <v>2</v>
      </c>
      <c r="AR2395" s="17">
        <f t="shared" si="667"/>
        <v>2020</v>
      </c>
      <c r="AS2395" s="17">
        <f t="shared" ca="1" si="668"/>
        <v>270</v>
      </c>
      <c r="AT2395" s="17" t="str">
        <f t="shared" ca="1" si="671"/>
        <v>No</v>
      </c>
      <c r="AU2395" s="17">
        <f t="shared" si="669"/>
        <v>11</v>
      </c>
      <c r="AV2395" s="17" t="str">
        <f>+VLOOKUP(B2395,[1]Cruces!S:T,2,0)</f>
        <v>5. Consultoría / Adjudicación</v>
      </c>
    </row>
    <row r="2396" spans="1:48" hidden="1" x14ac:dyDescent="0.25">
      <c r="A2396" s="17" t="s">
        <v>4417</v>
      </c>
      <c r="B2396" s="17" t="s">
        <v>579</v>
      </c>
      <c r="C2396" s="17">
        <v>0</v>
      </c>
      <c r="D2396" s="17">
        <v>0</v>
      </c>
      <c r="E2396" s="17" t="s">
        <v>55</v>
      </c>
      <c r="F2396" s="17" t="s">
        <v>81</v>
      </c>
      <c r="G2396" s="17" t="s">
        <v>749</v>
      </c>
      <c r="H2396" s="17">
        <v>0</v>
      </c>
      <c r="I2396" s="17" t="s">
        <v>83</v>
      </c>
      <c r="J2396" s="17" t="s">
        <v>59</v>
      </c>
      <c r="K2396" s="17" t="s">
        <v>750</v>
      </c>
      <c r="L2396" s="17" t="s">
        <v>85</v>
      </c>
      <c r="M2396" s="17" t="s">
        <v>86</v>
      </c>
      <c r="N2396" s="17" t="s">
        <v>582</v>
      </c>
      <c r="O2396" s="17">
        <v>20201103</v>
      </c>
      <c r="P2396" s="17">
        <v>20201103</v>
      </c>
      <c r="Q2396" s="17">
        <v>9340</v>
      </c>
      <c r="R2396" s="17">
        <v>0</v>
      </c>
      <c r="S2396" s="17"/>
      <c r="T2396" s="17" t="s">
        <v>63</v>
      </c>
      <c r="U2396" s="17"/>
      <c r="V2396" s="17">
        <f t="shared" si="670"/>
        <v>375</v>
      </c>
      <c r="W2396" s="17">
        <v>375000</v>
      </c>
      <c r="X2396" s="17" t="s">
        <v>64</v>
      </c>
      <c r="Y2396" s="17" t="s">
        <v>583</v>
      </c>
      <c r="Z2396" s="17">
        <v>20201103</v>
      </c>
      <c r="AA2396" s="17" t="s">
        <v>646</v>
      </c>
      <c r="AB2396" s="17">
        <v>1</v>
      </c>
      <c r="AC2396" s="17" t="str">
        <f>IFERROR(VLOOKUP(A2396,[1]Cruces!AJ:AK,2,0),VLOOKUP(CONCATENATE(X2396,AA2396),[1]Cruces!G:H,2,0))</f>
        <v>Solicitud de Obra</v>
      </c>
      <c r="AD2396" s="17">
        <f t="shared" si="656"/>
        <v>3</v>
      </c>
      <c r="AE2396" s="17">
        <f t="shared" si="657"/>
        <v>11</v>
      </c>
      <c r="AF2396" s="17">
        <f t="shared" si="658"/>
        <v>2020</v>
      </c>
      <c r="AG2396" s="17" t="str">
        <f>IFERROR(VLOOKUP(MID(A2396,2,4)*1,[1]Cruces!K:L,2,0),"Verificar")</f>
        <v>Magdalena</v>
      </c>
      <c r="AH2396" s="17">
        <f t="shared" ca="1" si="659"/>
        <v>22</v>
      </c>
      <c r="AI2396" s="17" t="str">
        <f>IFERROR(VLOOKUP(U2396,[1]Cruces!$O$1:$P$6,2,0),"Sin Orden")</f>
        <v>Sin Orden</v>
      </c>
      <c r="AJ2396" s="17">
        <f t="shared" si="660"/>
        <v>3</v>
      </c>
      <c r="AK2396" s="17">
        <f t="shared" si="661"/>
        <v>11</v>
      </c>
      <c r="AL2396" s="17">
        <f t="shared" si="662"/>
        <v>2020</v>
      </c>
      <c r="AM2396" s="17">
        <f t="shared" ca="1" si="663"/>
        <v>22</v>
      </c>
      <c r="AN2396" s="18" t="str">
        <f>IFERROR(VLOOKUP(R2396*1,'[1]Ordenes de Servicio'!G:K,5,0),"No Cruza")</f>
        <v>No Cruza</v>
      </c>
      <c r="AO2396" s="17">
        <f t="shared" ca="1" si="664"/>
        <v>22</v>
      </c>
      <c r="AP2396" s="17">
        <f t="shared" si="665"/>
        <v>3</v>
      </c>
      <c r="AQ2396" s="17">
        <f t="shared" si="666"/>
        <v>11</v>
      </c>
      <c r="AR2396" s="17">
        <f t="shared" si="667"/>
        <v>2020</v>
      </c>
      <c r="AS2396" s="17">
        <f t="shared" ca="1" si="668"/>
        <v>22</v>
      </c>
      <c r="AT2396" s="17" t="str">
        <f t="shared" ca="1" si="671"/>
        <v>No</v>
      </c>
      <c r="AU2396" s="17">
        <f t="shared" si="669"/>
        <v>0</v>
      </c>
      <c r="AV2396" s="17" t="str">
        <f>+VLOOKUP(B2396,[1]Cruces!S:T,2,0)</f>
        <v>2. Factibilidad</v>
      </c>
    </row>
    <row r="2397" spans="1:48" x14ac:dyDescent="0.25">
      <c r="A2397" s="17" t="s">
        <v>4418</v>
      </c>
      <c r="B2397" s="17" t="s">
        <v>80</v>
      </c>
      <c r="C2397" s="17">
        <v>0</v>
      </c>
      <c r="D2397" s="17">
        <v>0</v>
      </c>
      <c r="E2397" s="17" t="s">
        <v>55</v>
      </c>
      <c r="F2397" s="17" t="s">
        <v>81</v>
      </c>
      <c r="G2397" s="17" t="s">
        <v>4419</v>
      </c>
      <c r="H2397" s="17">
        <v>4329900</v>
      </c>
      <c r="I2397" s="17" t="s">
        <v>104</v>
      </c>
      <c r="J2397" s="17" t="s">
        <v>59</v>
      </c>
      <c r="K2397" s="17" t="s">
        <v>4061</v>
      </c>
      <c r="L2397" s="17" t="s">
        <v>85</v>
      </c>
      <c r="M2397" s="17" t="s">
        <v>86</v>
      </c>
      <c r="N2397" s="17" t="s">
        <v>87</v>
      </c>
      <c r="O2397" s="17">
        <v>20180307</v>
      </c>
      <c r="P2397" s="17">
        <v>20180922</v>
      </c>
      <c r="Q2397" s="17">
        <v>9340</v>
      </c>
      <c r="R2397" s="17">
        <v>25195751</v>
      </c>
      <c r="S2397" s="17" t="s">
        <v>76</v>
      </c>
      <c r="T2397" s="17" t="s">
        <v>63</v>
      </c>
      <c r="U2397" s="17" t="s">
        <v>88</v>
      </c>
      <c r="V2397" s="17">
        <f t="shared" si="670"/>
        <v>45</v>
      </c>
      <c r="W2397" s="17">
        <v>45000</v>
      </c>
      <c r="X2397" s="17" t="s">
        <v>64</v>
      </c>
      <c r="Y2397" s="17" t="s">
        <v>90</v>
      </c>
      <c r="Z2397" s="17">
        <v>20180922</v>
      </c>
      <c r="AA2397" s="17" t="s">
        <v>78</v>
      </c>
      <c r="AB2397" s="17">
        <v>1</v>
      </c>
      <c r="AC2397" s="17" t="str">
        <f>IFERROR(VLOOKUP(A2397,[1]Cruces!AJ:AK,2,0),VLOOKUP(CONCATENATE(X2397,AA2397),[1]Cruces!G:H,2,0))</f>
        <v>Solicitud de Obra</v>
      </c>
      <c r="AD2397" s="17">
        <f t="shared" si="656"/>
        <v>7</v>
      </c>
      <c r="AE2397" s="17">
        <f t="shared" si="657"/>
        <v>3</v>
      </c>
      <c r="AF2397" s="17">
        <f t="shared" si="658"/>
        <v>2018</v>
      </c>
      <c r="AG2397" s="17" t="str">
        <f>IFERROR(VLOOKUP(MID(A2397,2,4)*1,[1]Cruces!K:L,2,0),"Verificar")</f>
        <v>Magdalena</v>
      </c>
      <c r="AH2397" s="17">
        <f t="shared" ca="1" si="659"/>
        <v>994</v>
      </c>
      <c r="AI2397" s="17" t="str">
        <f>IFERROR(VLOOKUP(U2397,[1]Cruces!$O$1:$P$6,2,0),"Sin Orden")</f>
        <v>Resuelta</v>
      </c>
      <c r="AJ2397" s="17">
        <f t="shared" si="660"/>
        <v>22</v>
      </c>
      <c r="AK2397" s="17">
        <f t="shared" si="661"/>
        <v>9</v>
      </c>
      <c r="AL2397" s="17">
        <f t="shared" si="662"/>
        <v>2018</v>
      </c>
      <c r="AM2397" s="17">
        <f t="shared" ca="1" si="663"/>
        <v>795</v>
      </c>
      <c r="AN2397" s="18" t="str">
        <f>IFERROR(VLOOKUP(R2397*1,'[1]Ordenes de Servicio'!G:K,5,0),"No Cruza")</f>
        <v>No Cruza</v>
      </c>
      <c r="AO2397" s="17">
        <f t="shared" ca="1" si="664"/>
        <v>199</v>
      </c>
      <c r="AP2397" s="17">
        <f t="shared" si="665"/>
        <v>22</v>
      </c>
      <c r="AQ2397" s="17">
        <f t="shared" si="666"/>
        <v>9</v>
      </c>
      <c r="AR2397" s="17">
        <f t="shared" si="667"/>
        <v>2018</v>
      </c>
      <c r="AS2397" s="17">
        <f t="shared" ca="1" si="668"/>
        <v>795</v>
      </c>
      <c r="AT2397" s="17" t="str">
        <f t="shared" ca="1" si="671"/>
        <v>Si</v>
      </c>
      <c r="AU2397" s="17">
        <f t="shared" si="669"/>
        <v>0</v>
      </c>
      <c r="AV2397" s="17" t="str">
        <f>+VLOOKUP(B2397,[1]Cruces!S:T,2,0)</f>
        <v>8. Puesta en Servicio</v>
      </c>
    </row>
    <row r="2398" spans="1:48" hidden="1" x14ac:dyDescent="0.25">
      <c r="A2398" s="17" t="s">
        <v>4420</v>
      </c>
      <c r="B2398" s="17" t="s">
        <v>296</v>
      </c>
      <c r="C2398" s="17">
        <v>2983410</v>
      </c>
      <c r="D2398" s="17">
        <v>20042141</v>
      </c>
      <c r="E2398" s="17" t="s">
        <v>93</v>
      </c>
      <c r="F2398" s="17" t="s">
        <v>56</v>
      </c>
      <c r="G2398" s="17" t="s">
        <v>4421</v>
      </c>
      <c r="H2398" s="17">
        <v>3014315299</v>
      </c>
      <c r="I2398" s="17" t="s">
        <v>182</v>
      </c>
      <c r="J2398" s="17" t="s">
        <v>4422</v>
      </c>
      <c r="K2398" s="17" t="s">
        <v>97</v>
      </c>
      <c r="L2398" s="17" t="s">
        <v>299</v>
      </c>
      <c r="M2398" s="17" t="s">
        <v>300</v>
      </c>
      <c r="N2398" s="17" t="s">
        <v>301</v>
      </c>
      <c r="O2398" s="17">
        <v>20201117</v>
      </c>
      <c r="P2398" s="17">
        <v>20201117</v>
      </c>
      <c r="Q2398" s="17">
        <v>1170</v>
      </c>
      <c r="R2398" s="17">
        <v>28290691</v>
      </c>
      <c r="S2398" s="17" t="s">
        <v>100</v>
      </c>
      <c r="T2398" s="17" t="s">
        <v>63</v>
      </c>
      <c r="U2398" s="17" t="s">
        <v>77</v>
      </c>
      <c r="V2398" s="17">
        <f t="shared" si="670"/>
        <v>30</v>
      </c>
      <c r="W2398" s="17">
        <v>30000</v>
      </c>
      <c r="X2398" s="17" t="s">
        <v>89</v>
      </c>
      <c r="Y2398" s="17" t="s">
        <v>296</v>
      </c>
      <c r="Z2398" s="17">
        <v>20201117</v>
      </c>
      <c r="AA2398" s="17" t="s">
        <v>78</v>
      </c>
      <c r="AB2398" s="17">
        <v>1</v>
      </c>
      <c r="AC2398" s="17" t="str">
        <f>IFERROR(VLOOKUP(A2398,[1]Cruces!AJ:AK,2,0),VLOOKUP(CONCATENATE(X2398,AA2398),[1]Cruces!G:H,2,0))</f>
        <v>Solicitud de Obra</v>
      </c>
      <c r="AD2398" s="17">
        <f t="shared" si="656"/>
        <v>17</v>
      </c>
      <c r="AE2398" s="17">
        <f t="shared" si="657"/>
        <v>11</v>
      </c>
      <c r="AF2398" s="17">
        <f t="shared" si="658"/>
        <v>2020</v>
      </c>
      <c r="AG2398" s="17" t="str">
        <f>IFERROR(VLOOKUP(MID(A2398,2,4)*1,[1]Cruces!K:L,2,0),"Verificar")</f>
        <v>Atlántico Norte</v>
      </c>
      <c r="AH2398" s="17">
        <f t="shared" ca="1" si="659"/>
        <v>8</v>
      </c>
      <c r="AI2398" s="17" t="str">
        <f>IFERROR(VLOOKUP(U2398,[1]Cruces!$O$1:$P$6,2,0),"Sin Orden")</f>
        <v>Pendiente</v>
      </c>
      <c r="AJ2398" s="17">
        <f t="shared" si="660"/>
        <v>17</v>
      </c>
      <c r="AK2398" s="17">
        <f t="shared" si="661"/>
        <v>11</v>
      </c>
      <c r="AL2398" s="17">
        <f t="shared" si="662"/>
        <v>2020</v>
      </c>
      <c r="AM2398" s="17">
        <f t="shared" ca="1" si="663"/>
        <v>8</v>
      </c>
      <c r="AN2398" s="18" t="str">
        <f>IFERROR(VLOOKUP(R2398*1,'[1]Ordenes de Servicio'!G:K,5,0),"No Cruza")</f>
        <v>No Cruza</v>
      </c>
      <c r="AO2398" s="17">
        <f t="shared" ca="1" si="664"/>
        <v>8</v>
      </c>
      <c r="AP2398" s="17">
        <f t="shared" si="665"/>
        <v>17</v>
      </c>
      <c r="AQ2398" s="17">
        <f t="shared" si="666"/>
        <v>11</v>
      </c>
      <c r="AR2398" s="17">
        <f t="shared" si="667"/>
        <v>2020</v>
      </c>
      <c r="AS2398" s="17">
        <f t="shared" ca="1" si="668"/>
        <v>8</v>
      </c>
      <c r="AT2398" s="17" t="str">
        <f t="shared" ca="1" si="671"/>
        <v>No</v>
      </c>
      <c r="AU2398" s="17">
        <f t="shared" si="669"/>
        <v>0</v>
      </c>
      <c r="AV2398" s="17" t="str">
        <f>+VLOOKUP(B2398,[1]Cruces!S:T,2,0)</f>
        <v>3. Evaluación Técnico Ecónomica</v>
      </c>
    </row>
    <row r="2399" spans="1:48" hidden="1" x14ac:dyDescent="0.25">
      <c r="A2399" s="17" t="s">
        <v>4423</v>
      </c>
      <c r="B2399" s="17" t="s">
        <v>68</v>
      </c>
      <c r="C2399" s="17">
        <v>0</v>
      </c>
      <c r="D2399" s="17">
        <v>0</v>
      </c>
      <c r="E2399" s="17" t="s">
        <v>55</v>
      </c>
      <c r="F2399" s="17" t="s">
        <v>107</v>
      </c>
      <c r="G2399" s="17" t="s">
        <v>1069</v>
      </c>
      <c r="H2399" s="17">
        <v>0</v>
      </c>
      <c r="I2399" s="17" t="s">
        <v>71</v>
      </c>
      <c r="J2399" s="17" t="s">
        <v>59</v>
      </c>
      <c r="K2399" s="17" t="s">
        <v>1070</v>
      </c>
      <c r="L2399" s="17" t="s">
        <v>145</v>
      </c>
      <c r="M2399" s="17" t="s">
        <v>146</v>
      </c>
      <c r="N2399" s="17" t="s">
        <v>75</v>
      </c>
      <c r="O2399" s="17">
        <v>20200311</v>
      </c>
      <c r="P2399" s="17">
        <v>20200519</v>
      </c>
      <c r="Q2399" s="17">
        <v>1210</v>
      </c>
      <c r="R2399" s="17">
        <v>27259171</v>
      </c>
      <c r="S2399" s="17" t="s">
        <v>100</v>
      </c>
      <c r="T2399" s="17" t="s">
        <v>63</v>
      </c>
      <c r="U2399" s="17" t="s">
        <v>91</v>
      </c>
      <c r="V2399" s="17">
        <f t="shared" si="670"/>
        <v>75</v>
      </c>
      <c r="W2399" s="17">
        <v>75000</v>
      </c>
      <c r="X2399" s="17" t="s">
        <v>64</v>
      </c>
      <c r="Y2399" s="17" t="s">
        <v>282</v>
      </c>
      <c r="Z2399" s="17">
        <v>20200520</v>
      </c>
      <c r="AA2399" s="17" t="s">
        <v>78</v>
      </c>
      <c r="AB2399" s="17">
        <v>1</v>
      </c>
      <c r="AC2399" s="17" t="str">
        <f>IFERROR(VLOOKUP(A2399,[1]Cruces!AJ:AK,2,0),VLOOKUP(CONCATENATE(X2399,AA2399),[1]Cruces!G:H,2,0))</f>
        <v>Solicitud de Obra</v>
      </c>
      <c r="AD2399" s="17">
        <f t="shared" si="656"/>
        <v>11</v>
      </c>
      <c r="AE2399" s="17">
        <f t="shared" si="657"/>
        <v>3</v>
      </c>
      <c r="AF2399" s="17">
        <f t="shared" si="658"/>
        <v>2020</v>
      </c>
      <c r="AG2399" s="17" t="str">
        <f>IFERROR(VLOOKUP(MID(A2399,2,4)*1,[1]Cruces!K:L,2,0),"Verificar")</f>
        <v>Atlántico Sur</v>
      </c>
      <c r="AH2399" s="17">
        <f t="shared" ca="1" si="659"/>
        <v>259</v>
      </c>
      <c r="AI2399" s="17" t="str">
        <f>IFERROR(VLOOKUP(U2399,[1]Cruces!$O$1:$P$6,2,0),"Sin Orden")</f>
        <v>Resuelta</v>
      </c>
      <c r="AJ2399" s="17">
        <f t="shared" si="660"/>
        <v>20</v>
      </c>
      <c r="AK2399" s="17">
        <f t="shared" si="661"/>
        <v>5</v>
      </c>
      <c r="AL2399" s="17">
        <f t="shared" si="662"/>
        <v>2020</v>
      </c>
      <c r="AM2399" s="17">
        <f t="shared" ca="1" si="663"/>
        <v>189</v>
      </c>
      <c r="AN2399" s="18" t="str">
        <f>IFERROR(VLOOKUP(R2399*1,'[1]Ordenes de Servicio'!G:K,5,0),"No Cruza")</f>
        <v>No Cruza</v>
      </c>
      <c r="AO2399" s="17">
        <f t="shared" ca="1" si="664"/>
        <v>70</v>
      </c>
      <c r="AP2399" s="17">
        <f t="shared" si="665"/>
        <v>19</v>
      </c>
      <c r="AQ2399" s="17">
        <f t="shared" si="666"/>
        <v>5</v>
      </c>
      <c r="AR2399" s="17">
        <f t="shared" si="667"/>
        <v>2020</v>
      </c>
      <c r="AS2399" s="17">
        <f t="shared" ca="1" si="668"/>
        <v>190</v>
      </c>
      <c r="AT2399" s="17" t="str">
        <f t="shared" ca="1" si="671"/>
        <v>No</v>
      </c>
      <c r="AU2399" s="17">
        <f t="shared" si="669"/>
        <v>1</v>
      </c>
      <c r="AV2399" s="17" t="str">
        <f>+VLOOKUP(B2399,[1]Cruces!S:T,2,0)</f>
        <v>5. Consultoría / Adjudicación</v>
      </c>
    </row>
    <row r="2400" spans="1:48" hidden="1" x14ac:dyDescent="0.25">
      <c r="A2400" s="17" t="s">
        <v>4424</v>
      </c>
      <c r="B2400" s="17" t="s">
        <v>68</v>
      </c>
      <c r="C2400" s="17">
        <v>3935919</v>
      </c>
      <c r="D2400" s="17">
        <v>0</v>
      </c>
      <c r="E2400" s="17" t="s">
        <v>55</v>
      </c>
      <c r="F2400" s="17" t="s">
        <v>107</v>
      </c>
      <c r="G2400" s="17" t="s">
        <v>4425</v>
      </c>
      <c r="H2400" s="17">
        <v>3205139152</v>
      </c>
      <c r="I2400" s="17" t="s">
        <v>71</v>
      </c>
      <c r="J2400" s="17" t="s">
        <v>59</v>
      </c>
      <c r="K2400" s="17" t="s">
        <v>4426</v>
      </c>
      <c r="L2400" s="17" t="s">
        <v>145</v>
      </c>
      <c r="M2400" s="17" t="s">
        <v>146</v>
      </c>
      <c r="N2400" s="17" t="s">
        <v>75</v>
      </c>
      <c r="O2400" s="17">
        <v>20200227</v>
      </c>
      <c r="P2400" s="17">
        <v>20200227</v>
      </c>
      <c r="Q2400" s="17">
        <v>9520</v>
      </c>
      <c r="R2400" s="17">
        <v>0</v>
      </c>
      <c r="S2400" s="17"/>
      <c r="T2400" s="17" t="s">
        <v>63</v>
      </c>
      <c r="U2400" s="17"/>
      <c r="V2400" s="17">
        <f t="shared" si="670"/>
        <v>112.5</v>
      </c>
      <c r="W2400" s="17">
        <v>112500</v>
      </c>
      <c r="X2400" s="17" t="s">
        <v>89</v>
      </c>
      <c r="Y2400" s="17" t="s">
        <v>150</v>
      </c>
      <c r="Z2400" s="17">
        <v>20200710</v>
      </c>
      <c r="AA2400" s="17" t="s">
        <v>101</v>
      </c>
      <c r="AB2400" s="17">
        <v>1</v>
      </c>
      <c r="AC2400" s="17" t="str">
        <f>IFERROR(VLOOKUP(A2400,[1]Cruces!AJ:AK,2,0),VLOOKUP(CONCATENATE(X2400,AA2400),[1]Cruces!G:H,2,0))</f>
        <v>Solicitud de Obra</v>
      </c>
      <c r="AD2400" s="17">
        <f t="shared" si="656"/>
        <v>27</v>
      </c>
      <c r="AE2400" s="17">
        <f t="shared" si="657"/>
        <v>2</v>
      </c>
      <c r="AF2400" s="17">
        <f t="shared" si="658"/>
        <v>2020</v>
      </c>
      <c r="AG2400" s="17" t="str">
        <f>IFERROR(VLOOKUP(MID(A2400,2,4)*1,[1]Cruces!K:L,2,0),"Verificar")</f>
        <v>Atlántico Sur</v>
      </c>
      <c r="AH2400" s="17">
        <f t="shared" ca="1" si="659"/>
        <v>272</v>
      </c>
      <c r="AI2400" s="17" t="str">
        <f>IFERROR(VLOOKUP(U2400,[1]Cruces!$O$1:$P$6,2,0),"Sin Orden")</f>
        <v>Sin Orden</v>
      </c>
      <c r="AJ2400" s="17">
        <f t="shared" si="660"/>
        <v>10</v>
      </c>
      <c r="AK2400" s="17">
        <f t="shared" si="661"/>
        <v>7</v>
      </c>
      <c r="AL2400" s="17">
        <f t="shared" si="662"/>
        <v>2020</v>
      </c>
      <c r="AM2400" s="17">
        <f t="shared" ca="1" si="663"/>
        <v>138</v>
      </c>
      <c r="AN2400" s="18" t="str">
        <f>IFERROR(VLOOKUP(R2400*1,'[1]Ordenes de Servicio'!G:K,5,0),"No Cruza")</f>
        <v>No Cruza</v>
      </c>
      <c r="AO2400" s="17">
        <f t="shared" ca="1" si="664"/>
        <v>138</v>
      </c>
      <c r="AP2400" s="17">
        <f t="shared" si="665"/>
        <v>27</v>
      </c>
      <c r="AQ2400" s="17">
        <f t="shared" si="666"/>
        <v>2</v>
      </c>
      <c r="AR2400" s="17">
        <f t="shared" si="667"/>
        <v>2020</v>
      </c>
      <c r="AS2400" s="17">
        <f t="shared" ca="1" si="668"/>
        <v>272</v>
      </c>
      <c r="AT2400" s="17" t="str">
        <f t="shared" ca="1" si="671"/>
        <v>No</v>
      </c>
      <c r="AU2400" s="17">
        <f t="shared" si="669"/>
        <v>134</v>
      </c>
      <c r="AV2400" s="17" t="str">
        <f>+VLOOKUP(B2400,[1]Cruces!S:T,2,0)</f>
        <v>5. Consultoría / Adjudicación</v>
      </c>
    </row>
    <row r="2401" spans="1:48" hidden="1" x14ac:dyDescent="0.25">
      <c r="A2401" s="17" t="s">
        <v>9270</v>
      </c>
      <c r="B2401" s="17" t="s">
        <v>569</v>
      </c>
      <c r="C2401" s="17">
        <v>2030715</v>
      </c>
      <c r="D2401" s="17">
        <v>20057383</v>
      </c>
      <c r="E2401" s="17" t="s">
        <v>93</v>
      </c>
      <c r="F2401" s="17" t="s">
        <v>3386</v>
      </c>
      <c r="G2401" s="17" t="s">
        <v>9271</v>
      </c>
      <c r="H2401" s="17">
        <v>3741007</v>
      </c>
      <c r="I2401" s="17" t="s">
        <v>71</v>
      </c>
      <c r="J2401" s="17" t="s">
        <v>9272</v>
      </c>
      <c r="K2401" s="17" t="s">
        <v>97</v>
      </c>
      <c r="L2401" s="17" t="s">
        <v>7498</v>
      </c>
      <c r="M2401" s="17" t="s">
        <v>7499</v>
      </c>
      <c r="N2401" s="17" t="s">
        <v>572</v>
      </c>
      <c r="O2401" s="17">
        <v>20200820</v>
      </c>
      <c r="P2401" s="17">
        <v>20200821</v>
      </c>
      <c r="Q2401" s="17">
        <v>1170</v>
      </c>
      <c r="R2401" s="17">
        <v>0</v>
      </c>
      <c r="S2401" s="17"/>
      <c r="T2401" s="17" t="s">
        <v>63</v>
      </c>
      <c r="U2401" s="17"/>
      <c r="V2401" s="17">
        <f t="shared" si="670"/>
        <v>3</v>
      </c>
      <c r="W2401" s="17">
        <v>3000</v>
      </c>
      <c r="X2401" s="17" t="s">
        <v>89</v>
      </c>
      <c r="Y2401" s="17" t="s">
        <v>150</v>
      </c>
      <c r="Z2401" s="17">
        <v>20200904</v>
      </c>
      <c r="AA2401" s="17" t="s">
        <v>1947</v>
      </c>
      <c r="AB2401" s="17">
        <v>1</v>
      </c>
      <c r="AC2401" s="17" t="str">
        <f>IFERROR(VLOOKUP(A2401,[1]Cruces!AJ:AK,2,0),VLOOKUP(CONCATENATE(X2401,AA2401),[1]Cruces!G:H,2,0))</f>
        <v>Solicitud por BT</v>
      </c>
      <c r="AD2401" s="17">
        <f t="shared" si="656"/>
        <v>20</v>
      </c>
      <c r="AE2401" s="17">
        <f t="shared" si="657"/>
        <v>8</v>
      </c>
      <c r="AF2401" s="17">
        <f t="shared" si="658"/>
        <v>2020</v>
      </c>
      <c r="AG2401" s="17" t="str">
        <f>IFERROR(VLOOKUP(MID(A2401,2,4)*1,[1]Cruces!K:L,2,0),"Verificar")</f>
        <v>Atlántico Norte</v>
      </c>
      <c r="AH2401" s="17">
        <f t="shared" ca="1" si="659"/>
        <v>97</v>
      </c>
      <c r="AI2401" s="17" t="str">
        <f>IFERROR(VLOOKUP(U2401,[1]Cruces!$O$1:$P$6,2,0),"Sin Orden")</f>
        <v>Sin Orden</v>
      </c>
      <c r="AJ2401" s="17">
        <f t="shared" si="660"/>
        <v>4</v>
      </c>
      <c r="AK2401" s="17">
        <f t="shared" si="661"/>
        <v>9</v>
      </c>
      <c r="AL2401" s="17">
        <f t="shared" si="662"/>
        <v>2020</v>
      </c>
      <c r="AM2401" s="17">
        <f t="shared" ca="1" si="663"/>
        <v>82</v>
      </c>
      <c r="AN2401" s="18" t="str">
        <f>IFERROR(VLOOKUP(R2401*1,'[1]Ordenes de Servicio'!G:K,5,0),"No Cruza")</f>
        <v>No Cruza</v>
      </c>
      <c r="AO2401" s="17">
        <f t="shared" ca="1" si="664"/>
        <v>82</v>
      </c>
      <c r="AP2401" s="17">
        <f t="shared" si="665"/>
        <v>21</v>
      </c>
      <c r="AQ2401" s="17">
        <f t="shared" si="666"/>
        <v>8</v>
      </c>
      <c r="AR2401" s="17">
        <f t="shared" si="667"/>
        <v>2020</v>
      </c>
      <c r="AS2401" s="17">
        <f t="shared" ca="1" si="668"/>
        <v>96</v>
      </c>
      <c r="AT2401" s="17" t="str">
        <f t="shared" ca="1" si="671"/>
        <v>No</v>
      </c>
      <c r="AU2401" s="17">
        <f t="shared" si="669"/>
        <v>14</v>
      </c>
      <c r="AV2401" s="17" t="str">
        <f>+VLOOKUP(B2401,[1]Cruces!S:T,2,0)</f>
        <v>1. Solicitud</v>
      </c>
    </row>
    <row r="2402" spans="1:48" hidden="1" x14ac:dyDescent="0.25">
      <c r="A2402" s="17" t="s">
        <v>4427</v>
      </c>
      <c r="B2402" s="17" t="s">
        <v>244</v>
      </c>
      <c r="C2402" s="17">
        <v>2174787</v>
      </c>
      <c r="D2402" s="17">
        <v>0</v>
      </c>
      <c r="E2402" s="17" t="s">
        <v>55</v>
      </c>
      <c r="F2402" s="17" t="s">
        <v>94</v>
      </c>
      <c r="G2402" s="17" t="s">
        <v>95</v>
      </c>
      <c r="H2402" s="17">
        <v>3003360026</v>
      </c>
      <c r="I2402" s="17" t="s">
        <v>83</v>
      </c>
      <c r="J2402" s="17" t="s">
        <v>59</v>
      </c>
      <c r="K2402" s="17" t="s">
        <v>97</v>
      </c>
      <c r="L2402" s="17" t="s">
        <v>98</v>
      </c>
      <c r="M2402" s="17" t="s">
        <v>99</v>
      </c>
      <c r="N2402" s="17" t="s">
        <v>247</v>
      </c>
      <c r="O2402" s="17">
        <v>20130619</v>
      </c>
      <c r="P2402" s="17">
        <v>20130812</v>
      </c>
      <c r="Q2402" s="17">
        <v>9510</v>
      </c>
      <c r="R2402" s="17">
        <v>19368355</v>
      </c>
      <c r="S2402" s="17" t="s">
        <v>100</v>
      </c>
      <c r="T2402" s="17" t="s">
        <v>63</v>
      </c>
      <c r="U2402" s="17" t="s">
        <v>91</v>
      </c>
      <c r="V2402" s="17">
        <f t="shared" si="670"/>
        <v>225</v>
      </c>
      <c r="W2402" s="17">
        <v>225000</v>
      </c>
      <c r="X2402" s="17" t="s">
        <v>89</v>
      </c>
      <c r="Y2402" s="17" t="s">
        <v>248</v>
      </c>
      <c r="Z2402" s="17">
        <v>20130812</v>
      </c>
      <c r="AA2402" s="17" t="s">
        <v>318</v>
      </c>
      <c r="AB2402" s="17">
        <v>1</v>
      </c>
      <c r="AC2402" s="17" t="str">
        <f>IFERROR(VLOOKUP(A2402,[1]Cruces!AJ:AK,2,0),VLOOKUP(CONCATENATE(X2402,AA2402),[1]Cruces!G:H,2,0))</f>
        <v>Solicitud de Obra</v>
      </c>
      <c r="AD2402" s="17">
        <f t="shared" si="656"/>
        <v>19</v>
      </c>
      <c r="AE2402" s="17">
        <f t="shared" si="657"/>
        <v>6</v>
      </c>
      <c r="AF2402" s="17">
        <f t="shared" si="658"/>
        <v>2013</v>
      </c>
      <c r="AG2402" s="17" t="str">
        <f>IFERROR(VLOOKUP(MID(A2402,2,4)*1,[1]Cruces!K:L,2,0),"Verificar")</f>
        <v>Atlántico Norte</v>
      </c>
      <c r="AH2402" s="17">
        <f t="shared" ca="1" si="659"/>
        <v>2716</v>
      </c>
      <c r="AI2402" s="17" t="str">
        <f>IFERROR(VLOOKUP(U2402,[1]Cruces!$O$1:$P$6,2,0),"Sin Orden")</f>
        <v>Resuelta</v>
      </c>
      <c r="AJ2402" s="17">
        <f t="shared" si="660"/>
        <v>12</v>
      </c>
      <c r="AK2402" s="17">
        <f t="shared" si="661"/>
        <v>8</v>
      </c>
      <c r="AL2402" s="17">
        <f t="shared" si="662"/>
        <v>2013</v>
      </c>
      <c r="AM2402" s="17">
        <f t="shared" ca="1" si="663"/>
        <v>2662</v>
      </c>
      <c r="AN2402" s="18" t="str">
        <f>IFERROR(VLOOKUP(R2402*1,'[1]Ordenes de Servicio'!G:K,5,0),"No Cruza")</f>
        <v>No Cruza</v>
      </c>
      <c r="AO2402" s="17">
        <f t="shared" ca="1" si="664"/>
        <v>54</v>
      </c>
      <c r="AP2402" s="17">
        <f t="shared" si="665"/>
        <v>12</v>
      </c>
      <c r="AQ2402" s="17">
        <f t="shared" si="666"/>
        <v>8</v>
      </c>
      <c r="AR2402" s="17">
        <f t="shared" si="667"/>
        <v>2013</v>
      </c>
      <c r="AS2402" s="17">
        <f t="shared" ca="1" si="668"/>
        <v>2662</v>
      </c>
      <c r="AT2402" s="17" t="str">
        <f t="shared" ca="1" si="671"/>
        <v>Si</v>
      </c>
      <c r="AU2402" s="17">
        <f t="shared" si="669"/>
        <v>0</v>
      </c>
      <c r="AV2402" s="17" t="str">
        <f>+VLOOKUP(B2402,[1]Cruces!S:T,2,0)</f>
        <v>6. Ejecución y Seguimiento de Obra</v>
      </c>
    </row>
    <row r="2403" spans="1:48" hidden="1" x14ac:dyDescent="0.25">
      <c r="A2403" s="17" t="s">
        <v>4428</v>
      </c>
      <c r="B2403" s="17" t="s">
        <v>54</v>
      </c>
      <c r="C2403" s="17">
        <v>2252199</v>
      </c>
      <c r="D2403" s="17">
        <v>20089645</v>
      </c>
      <c r="E2403" s="17" t="s">
        <v>93</v>
      </c>
      <c r="F2403" s="17" t="s">
        <v>163</v>
      </c>
      <c r="G2403" s="17" t="s">
        <v>4429</v>
      </c>
      <c r="H2403" s="17">
        <v>0</v>
      </c>
      <c r="I2403" s="17" t="s">
        <v>116</v>
      </c>
      <c r="J2403" s="17" t="s">
        <v>4430</v>
      </c>
      <c r="K2403" s="17" t="s">
        <v>4431</v>
      </c>
      <c r="L2403" s="17" t="s">
        <v>111</v>
      </c>
      <c r="M2403" s="17" t="s">
        <v>112</v>
      </c>
      <c r="N2403" s="17" t="s">
        <v>62</v>
      </c>
      <c r="O2403" s="17">
        <v>20201014</v>
      </c>
      <c r="P2403" s="17">
        <v>20201028</v>
      </c>
      <c r="Q2403" s="17">
        <v>1170</v>
      </c>
      <c r="R2403" s="17">
        <v>28248032</v>
      </c>
      <c r="S2403" s="17" t="s">
        <v>100</v>
      </c>
      <c r="T2403" s="17" t="s">
        <v>63</v>
      </c>
      <c r="U2403" s="17" t="s">
        <v>91</v>
      </c>
      <c r="V2403" s="17">
        <f t="shared" si="670"/>
        <v>30</v>
      </c>
      <c r="W2403" s="17">
        <v>30000</v>
      </c>
      <c r="X2403" s="17" t="s">
        <v>89</v>
      </c>
      <c r="Y2403" s="17" t="s">
        <v>65</v>
      </c>
      <c r="Z2403" s="17">
        <v>20201028</v>
      </c>
      <c r="AA2403" s="17" t="s">
        <v>78</v>
      </c>
      <c r="AB2403" s="17">
        <v>1</v>
      </c>
      <c r="AC2403" s="17" t="str">
        <f>IFERROR(VLOOKUP(A2403,[1]Cruces!AJ:AK,2,0),VLOOKUP(CONCATENATE(X2403,AA2403),[1]Cruces!G:H,2,0))</f>
        <v>Solicitud de Obra</v>
      </c>
      <c r="AD2403" s="17">
        <f t="shared" si="656"/>
        <v>14</v>
      </c>
      <c r="AE2403" s="17">
        <f t="shared" si="657"/>
        <v>10</v>
      </c>
      <c r="AF2403" s="17">
        <f t="shared" si="658"/>
        <v>2020</v>
      </c>
      <c r="AG2403" s="17" t="str">
        <f>IFERROR(VLOOKUP(MID(A2403,2,4)*1,[1]Cruces!K:L,2,0),"Verificar")</f>
        <v>Atlántico Norte</v>
      </c>
      <c r="AH2403" s="17">
        <f t="shared" ca="1" si="659"/>
        <v>42</v>
      </c>
      <c r="AI2403" s="17" t="str">
        <f>IFERROR(VLOOKUP(U2403,[1]Cruces!$O$1:$P$6,2,0),"Sin Orden")</f>
        <v>Resuelta</v>
      </c>
      <c r="AJ2403" s="17">
        <f t="shared" si="660"/>
        <v>28</v>
      </c>
      <c r="AK2403" s="17">
        <f t="shared" si="661"/>
        <v>10</v>
      </c>
      <c r="AL2403" s="17">
        <f t="shared" si="662"/>
        <v>2020</v>
      </c>
      <c r="AM2403" s="17">
        <f t="shared" ca="1" si="663"/>
        <v>28</v>
      </c>
      <c r="AN2403" s="18" t="str">
        <f>IFERROR(VLOOKUP(R2403*1,'[1]Ordenes de Servicio'!G:K,5,0),"No Cruza")</f>
        <v>No Cruza</v>
      </c>
      <c r="AO2403" s="17">
        <f t="shared" ca="1" si="664"/>
        <v>14</v>
      </c>
      <c r="AP2403" s="17">
        <f t="shared" si="665"/>
        <v>28</v>
      </c>
      <c r="AQ2403" s="17">
        <f t="shared" si="666"/>
        <v>10</v>
      </c>
      <c r="AR2403" s="17">
        <f t="shared" si="667"/>
        <v>2020</v>
      </c>
      <c r="AS2403" s="17">
        <f t="shared" ca="1" si="668"/>
        <v>28</v>
      </c>
      <c r="AT2403" s="17" t="str">
        <f t="shared" ca="1" si="671"/>
        <v>No</v>
      </c>
      <c r="AU2403" s="17">
        <f t="shared" si="669"/>
        <v>0</v>
      </c>
      <c r="AV2403" s="17" t="str">
        <f>+VLOOKUP(B2403,[1]Cruces!S:T,2,0)</f>
        <v>4. Presupuesto de Obra</v>
      </c>
    </row>
    <row r="2404" spans="1:48" hidden="1" x14ac:dyDescent="0.25">
      <c r="A2404" s="17" t="s">
        <v>4432</v>
      </c>
      <c r="B2404" s="17" t="s">
        <v>68</v>
      </c>
      <c r="C2404" s="17">
        <v>0</v>
      </c>
      <c r="D2404" s="17">
        <v>0</v>
      </c>
      <c r="E2404" s="17" t="s">
        <v>55</v>
      </c>
      <c r="F2404" s="17" t="s">
        <v>120</v>
      </c>
      <c r="G2404" s="17" t="s">
        <v>4433</v>
      </c>
      <c r="H2404" s="17">
        <v>0</v>
      </c>
      <c r="I2404" s="17" t="s">
        <v>357</v>
      </c>
      <c r="J2404" s="17" t="s">
        <v>59</v>
      </c>
      <c r="K2404" s="17" t="s">
        <v>3362</v>
      </c>
      <c r="L2404" s="17" t="s">
        <v>122</v>
      </c>
      <c r="M2404" s="17" t="s">
        <v>123</v>
      </c>
      <c r="N2404" s="17" t="s">
        <v>75</v>
      </c>
      <c r="O2404" s="17">
        <v>20190220</v>
      </c>
      <c r="P2404" s="17">
        <v>20190220</v>
      </c>
      <c r="Q2404" s="17">
        <v>7552</v>
      </c>
      <c r="R2404" s="17">
        <v>0</v>
      </c>
      <c r="S2404" s="17"/>
      <c r="T2404" s="17" t="s">
        <v>63</v>
      </c>
      <c r="U2404" s="17"/>
      <c r="V2404" s="17">
        <f t="shared" si="670"/>
        <v>500</v>
      </c>
      <c r="W2404" s="17">
        <v>500000</v>
      </c>
      <c r="X2404" s="17" t="s">
        <v>64</v>
      </c>
      <c r="Y2404" s="17" t="s">
        <v>68</v>
      </c>
      <c r="Z2404" s="17">
        <v>20190220</v>
      </c>
      <c r="AA2404" s="17" t="s">
        <v>113</v>
      </c>
      <c r="AB2404" s="17">
        <v>1</v>
      </c>
      <c r="AC2404" s="17" t="str">
        <f>IFERROR(VLOOKUP(A2404,[1]Cruces!AJ:AK,2,0),VLOOKUP(CONCATENATE(X2404,AA2404),[1]Cruces!G:H,2,0))</f>
        <v>Solicitud de Obra</v>
      </c>
      <c r="AD2404" s="17">
        <f t="shared" si="656"/>
        <v>20</v>
      </c>
      <c r="AE2404" s="17">
        <f t="shared" si="657"/>
        <v>2</v>
      </c>
      <c r="AF2404" s="17">
        <f t="shared" si="658"/>
        <v>2019</v>
      </c>
      <c r="AG2404" s="17" t="str">
        <f>IFERROR(VLOOKUP(MID(A2404,2,4)*1,[1]Cruces!K:L,2,0),"Verificar")</f>
        <v>Atlántico Norte</v>
      </c>
      <c r="AH2404" s="17">
        <f t="shared" ca="1" si="659"/>
        <v>644</v>
      </c>
      <c r="AI2404" s="17" t="str">
        <f>IFERROR(VLOOKUP(U2404,[1]Cruces!$O$1:$P$6,2,0),"Sin Orden")</f>
        <v>Sin Orden</v>
      </c>
      <c r="AJ2404" s="17">
        <f t="shared" si="660"/>
        <v>20</v>
      </c>
      <c r="AK2404" s="17">
        <f t="shared" si="661"/>
        <v>2</v>
      </c>
      <c r="AL2404" s="17">
        <f t="shared" si="662"/>
        <v>2019</v>
      </c>
      <c r="AM2404" s="17">
        <f t="shared" ca="1" si="663"/>
        <v>644</v>
      </c>
      <c r="AN2404" s="18" t="str">
        <f>IFERROR(VLOOKUP(R2404*1,'[1]Ordenes de Servicio'!G:K,5,0),"No Cruza")</f>
        <v>No Cruza</v>
      </c>
      <c r="AO2404" s="17">
        <f t="shared" ca="1" si="664"/>
        <v>644</v>
      </c>
      <c r="AP2404" s="17">
        <f t="shared" si="665"/>
        <v>20</v>
      </c>
      <c r="AQ2404" s="17">
        <f t="shared" si="666"/>
        <v>2</v>
      </c>
      <c r="AR2404" s="17">
        <f t="shared" si="667"/>
        <v>2019</v>
      </c>
      <c r="AS2404" s="17">
        <f t="shared" ca="1" si="668"/>
        <v>644</v>
      </c>
      <c r="AT2404" s="17" t="str">
        <f t="shared" ca="1" si="671"/>
        <v>Si</v>
      </c>
      <c r="AU2404" s="17">
        <f t="shared" si="669"/>
        <v>0</v>
      </c>
      <c r="AV2404" s="17" t="str">
        <f>+VLOOKUP(B2404,[1]Cruces!S:T,2,0)</f>
        <v>5. Consultoría / Adjudicación</v>
      </c>
    </row>
    <row r="2405" spans="1:48" hidden="1" x14ac:dyDescent="0.25">
      <c r="A2405" s="17" t="s">
        <v>4434</v>
      </c>
      <c r="B2405" s="17" t="s">
        <v>68</v>
      </c>
      <c r="C2405" s="17">
        <v>0</v>
      </c>
      <c r="D2405" s="17">
        <v>0</v>
      </c>
      <c r="E2405" s="17" t="s">
        <v>55</v>
      </c>
      <c r="F2405" s="17" t="s">
        <v>232</v>
      </c>
      <c r="G2405" s="17" t="s">
        <v>4435</v>
      </c>
      <c r="H2405" s="17">
        <v>3307012</v>
      </c>
      <c r="I2405" s="17" t="s">
        <v>116</v>
      </c>
      <c r="J2405" s="17" t="s">
        <v>59</v>
      </c>
      <c r="K2405" s="17" t="s">
        <v>4436</v>
      </c>
      <c r="L2405" s="17" t="s">
        <v>280</v>
      </c>
      <c r="M2405" s="17" t="s">
        <v>281</v>
      </c>
      <c r="N2405" s="17" t="s">
        <v>75</v>
      </c>
      <c r="O2405" s="17">
        <v>20190830</v>
      </c>
      <c r="P2405" s="17">
        <v>20190917</v>
      </c>
      <c r="Q2405" s="17">
        <v>1220</v>
      </c>
      <c r="R2405" s="17">
        <v>26689120</v>
      </c>
      <c r="S2405" s="17" t="s">
        <v>100</v>
      </c>
      <c r="T2405" s="17" t="s">
        <v>63</v>
      </c>
      <c r="U2405" s="17" t="s">
        <v>91</v>
      </c>
      <c r="V2405" s="17">
        <f t="shared" si="670"/>
        <v>150</v>
      </c>
      <c r="W2405" s="17">
        <v>150000</v>
      </c>
      <c r="X2405" s="17" t="s">
        <v>64</v>
      </c>
      <c r="Y2405" s="17" t="s">
        <v>136</v>
      </c>
      <c r="Z2405" s="17">
        <v>20191008</v>
      </c>
      <c r="AA2405" s="17" t="s">
        <v>78</v>
      </c>
      <c r="AB2405" s="17">
        <v>1</v>
      </c>
      <c r="AC2405" s="17" t="str">
        <f>IFERROR(VLOOKUP(A2405,[1]Cruces!AJ:AK,2,0),VLOOKUP(CONCATENATE(X2405,AA2405),[1]Cruces!G:H,2,0))</f>
        <v>Solicitud de Obra</v>
      </c>
      <c r="AD2405" s="17">
        <f t="shared" si="656"/>
        <v>30</v>
      </c>
      <c r="AE2405" s="17">
        <f t="shared" si="657"/>
        <v>8</v>
      </c>
      <c r="AF2405" s="17">
        <f t="shared" si="658"/>
        <v>2019</v>
      </c>
      <c r="AG2405" s="17" t="str">
        <f>IFERROR(VLOOKUP(MID(A2405,2,4)*1,[1]Cruces!K:L,2,0),"Verificar")</f>
        <v>Atlántico Sur</v>
      </c>
      <c r="AH2405" s="17">
        <f t="shared" ca="1" si="659"/>
        <v>453</v>
      </c>
      <c r="AI2405" s="17" t="str">
        <f>IFERROR(VLOOKUP(U2405,[1]Cruces!$O$1:$P$6,2,0),"Sin Orden")</f>
        <v>Resuelta</v>
      </c>
      <c r="AJ2405" s="17">
        <f t="shared" si="660"/>
        <v>8</v>
      </c>
      <c r="AK2405" s="17">
        <f t="shared" si="661"/>
        <v>10</v>
      </c>
      <c r="AL2405" s="17">
        <f t="shared" si="662"/>
        <v>2019</v>
      </c>
      <c r="AM2405" s="17">
        <f t="shared" ca="1" si="663"/>
        <v>414</v>
      </c>
      <c r="AN2405" s="18" t="str">
        <f>IFERROR(VLOOKUP(R2405*1,'[1]Ordenes de Servicio'!G:K,5,0),"No Cruza")</f>
        <v>No Cruza</v>
      </c>
      <c r="AO2405" s="17">
        <f t="shared" ca="1" si="664"/>
        <v>39</v>
      </c>
      <c r="AP2405" s="17">
        <f t="shared" si="665"/>
        <v>17</v>
      </c>
      <c r="AQ2405" s="17">
        <f t="shared" si="666"/>
        <v>9</v>
      </c>
      <c r="AR2405" s="17">
        <f t="shared" si="667"/>
        <v>2019</v>
      </c>
      <c r="AS2405" s="17">
        <f t="shared" ca="1" si="668"/>
        <v>435</v>
      </c>
      <c r="AT2405" s="17" t="str">
        <f t="shared" ca="1" si="671"/>
        <v>Si</v>
      </c>
      <c r="AU2405" s="17">
        <f t="shared" si="669"/>
        <v>21</v>
      </c>
      <c r="AV2405" s="17" t="str">
        <f>+VLOOKUP(B2405,[1]Cruces!S:T,2,0)</f>
        <v>5. Consultoría / Adjudicación</v>
      </c>
    </row>
    <row r="2406" spans="1:48" hidden="1" x14ac:dyDescent="0.25">
      <c r="A2406" s="17" t="s">
        <v>4437</v>
      </c>
      <c r="B2406" s="17" t="s">
        <v>68</v>
      </c>
      <c r="C2406" s="17">
        <v>0</v>
      </c>
      <c r="D2406" s="17">
        <v>0</v>
      </c>
      <c r="E2406" s="17" t="s">
        <v>55</v>
      </c>
      <c r="F2406" s="17" t="s">
        <v>107</v>
      </c>
      <c r="G2406" s="17" t="s">
        <v>4438</v>
      </c>
      <c r="H2406" s="17">
        <v>3195527</v>
      </c>
      <c r="I2406" s="17" t="s">
        <v>116</v>
      </c>
      <c r="J2406" s="17" t="s">
        <v>59</v>
      </c>
      <c r="K2406" s="17" t="s">
        <v>4439</v>
      </c>
      <c r="L2406" s="17" t="s">
        <v>117</v>
      </c>
      <c r="M2406" s="17" t="s">
        <v>118</v>
      </c>
      <c r="N2406" s="17" t="s">
        <v>75</v>
      </c>
      <c r="O2406" s="17">
        <v>20191210</v>
      </c>
      <c r="P2406" s="17">
        <v>20200129</v>
      </c>
      <c r="Q2406" s="17">
        <v>1110</v>
      </c>
      <c r="R2406" s="17">
        <v>27001989</v>
      </c>
      <c r="S2406" s="17" t="s">
        <v>100</v>
      </c>
      <c r="T2406" s="17" t="s">
        <v>63</v>
      </c>
      <c r="U2406" s="17" t="s">
        <v>91</v>
      </c>
      <c r="V2406" s="17">
        <f t="shared" si="670"/>
        <v>75</v>
      </c>
      <c r="W2406" s="17">
        <v>75000</v>
      </c>
      <c r="X2406" s="17" t="s">
        <v>64</v>
      </c>
      <c r="Y2406" s="17" t="s">
        <v>136</v>
      </c>
      <c r="Z2406" s="17">
        <v>20200303</v>
      </c>
      <c r="AA2406" s="17" t="s">
        <v>78</v>
      </c>
      <c r="AB2406" s="17">
        <v>1</v>
      </c>
      <c r="AC2406" s="17" t="str">
        <f>IFERROR(VLOOKUP(A2406,[1]Cruces!AJ:AK,2,0),VLOOKUP(CONCATENATE(X2406,AA2406),[1]Cruces!G:H,2,0))</f>
        <v>Solicitud de Obra</v>
      </c>
      <c r="AD2406" s="17">
        <f t="shared" si="656"/>
        <v>10</v>
      </c>
      <c r="AE2406" s="17">
        <f t="shared" si="657"/>
        <v>12</v>
      </c>
      <c r="AF2406" s="17">
        <f t="shared" si="658"/>
        <v>2019</v>
      </c>
      <c r="AG2406" s="17" t="str">
        <f>IFERROR(VLOOKUP(MID(A2406,2,4)*1,[1]Cruces!K:L,2,0),"Verificar")</f>
        <v>Atlántico Norte</v>
      </c>
      <c r="AH2406" s="17">
        <f t="shared" ca="1" si="659"/>
        <v>351</v>
      </c>
      <c r="AI2406" s="17" t="str">
        <f>IFERROR(VLOOKUP(U2406,[1]Cruces!$O$1:$P$6,2,0),"Sin Orden")</f>
        <v>Resuelta</v>
      </c>
      <c r="AJ2406" s="17">
        <f t="shared" si="660"/>
        <v>3</v>
      </c>
      <c r="AK2406" s="17">
        <f t="shared" si="661"/>
        <v>3</v>
      </c>
      <c r="AL2406" s="17">
        <f t="shared" si="662"/>
        <v>2020</v>
      </c>
      <c r="AM2406" s="17">
        <f t="shared" ca="1" si="663"/>
        <v>267</v>
      </c>
      <c r="AN2406" s="18" t="str">
        <f>IFERROR(VLOOKUP(R2406*1,'[1]Ordenes de Servicio'!G:K,5,0),"No Cruza")</f>
        <v>No Cruza</v>
      </c>
      <c r="AO2406" s="17">
        <f t="shared" ca="1" si="664"/>
        <v>84</v>
      </c>
      <c r="AP2406" s="17">
        <f t="shared" si="665"/>
        <v>29</v>
      </c>
      <c r="AQ2406" s="17">
        <f t="shared" si="666"/>
        <v>1</v>
      </c>
      <c r="AR2406" s="17">
        <f t="shared" si="667"/>
        <v>2020</v>
      </c>
      <c r="AS2406" s="17">
        <f t="shared" ca="1" si="668"/>
        <v>301</v>
      </c>
      <c r="AT2406" s="17" t="str">
        <f t="shared" ca="1" si="671"/>
        <v>No</v>
      </c>
      <c r="AU2406" s="17">
        <f t="shared" si="669"/>
        <v>34</v>
      </c>
      <c r="AV2406" s="17" t="str">
        <f>+VLOOKUP(B2406,[1]Cruces!S:T,2,0)</f>
        <v>5. Consultoría / Adjudicación</v>
      </c>
    </row>
    <row r="2407" spans="1:48" hidden="1" x14ac:dyDescent="0.25">
      <c r="A2407" s="17" t="s">
        <v>4440</v>
      </c>
      <c r="B2407" s="17" t="s">
        <v>68</v>
      </c>
      <c r="C2407" s="17">
        <v>0</v>
      </c>
      <c r="D2407" s="17">
        <v>0</v>
      </c>
      <c r="E2407" s="17" t="s">
        <v>55</v>
      </c>
      <c r="F2407" s="17" t="s">
        <v>107</v>
      </c>
      <c r="G2407" s="17" t="s">
        <v>4441</v>
      </c>
      <c r="H2407" s="17">
        <v>0</v>
      </c>
      <c r="I2407" s="17" t="s">
        <v>357</v>
      </c>
      <c r="J2407" s="17" t="s">
        <v>59</v>
      </c>
      <c r="K2407" s="17" t="s">
        <v>4442</v>
      </c>
      <c r="L2407" s="17" t="s">
        <v>117</v>
      </c>
      <c r="M2407" s="17" t="s">
        <v>118</v>
      </c>
      <c r="N2407" s="17" t="s">
        <v>75</v>
      </c>
      <c r="O2407" s="17">
        <v>20200624</v>
      </c>
      <c r="P2407" s="17">
        <v>20200819</v>
      </c>
      <c r="Q2407" s="17">
        <v>1110</v>
      </c>
      <c r="R2407" s="17">
        <v>27704073</v>
      </c>
      <c r="S2407" s="17" t="s">
        <v>100</v>
      </c>
      <c r="T2407" s="17" t="s">
        <v>63</v>
      </c>
      <c r="U2407" s="17" t="s">
        <v>91</v>
      </c>
      <c r="V2407" s="17">
        <f t="shared" si="670"/>
        <v>25</v>
      </c>
      <c r="W2407" s="17">
        <v>25000</v>
      </c>
      <c r="X2407" s="17" t="s">
        <v>64</v>
      </c>
      <c r="Y2407" s="17" t="s">
        <v>136</v>
      </c>
      <c r="Z2407" s="17">
        <v>20200826</v>
      </c>
      <c r="AA2407" s="17" t="s">
        <v>78</v>
      </c>
      <c r="AB2407" s="17">
        <v>1</v>
      </c>
      <c r="AC2407" s="17" t="str">
        <f>IFERROR(VLOOKUP(A2407,[1]Cruces!AJ:AK,2,0),VLOOKUP(CONCATENATE(X2407,AA2407),[1]Cruces!G:H,2,0))</f>
        <v>Solicitud de Obra</v>
      </c>
      <c r="AD2407" s="17">
        <f t="shared" si="656"/>
        <v>24</v>
      </c>
      <c r="AE2407" s="17">
        <f t="shared" si="657"/>
        <v>6</v>
      </c>
      <c r="AF2407" s="17">
        <f t="shared" si="658"/>
        <v>2020</v>
      </c>
      <c r="AG2407" s="17" t="str">
        <f>IFERROR(VLOOKUP(MID(A2407,2,4)*1,[1]Cruces!K:L,2,0),"Verificar")</f>
        <v>Atlántico Norte</v>
      </c>
      <c r="AH2407" s="17">
        <f t="shared" ca="1" si="659"/>
        <v>154</v>
      </c>
      <c r="AI2407" s="17" t="str">
        <f>IFERROR(VLOOKUP(U2407,[1]Cruces!$O$1:$P$6,2,0),"Sin Orden")</f>
        <v>Resuelta</v>
      </c>
      <c r="AJ2407" s="17">
        <f t="shared" si="660"/>
        <v>26</v>
      </c>
      <c r="AK2407" s="17">
        <f t="shared" si="661"/>
        <v>8</v>
      </c>
      <c r="AL2407" s="17">
        <f t="shared" si="662"/>
        <v>2020</v>
      </c>
      <c r="AM2407" s="17">
        <f t="shared" ca="1" si="663"/>
        <v>91</v>
      </c>
      <c r="AN2407" s="18" t="str">
        <f>IFERROR(VLOOKUP(R2407*1,'[1]Ordenes de Servicio'!G:K,5,0),"No Cruza")</f>
        <v>No Cruza</v>
      </c>
      <c r="AO2407" s="17">
        <f t="shared" ca="1" si="664"/>
        <v>63</v>
      </c>
      <c r="AP2407" s="17">
        <f t="shared" si="665"/>
        <v>19</v>
      </c>
      <c r="AQ2407" s="17">
        <f t="shared" si="666"/>
        <v>8</v>
      </c>
      <c r="AR2407" s="17">
        <f t="shared" si="667"/>
        <v>2020</v>
      </c>
      <c r="AS2407" s="17">
        <f t="shared" ca="1" si="668"/>
        <v>98</v>
      </c>
      <c r="AT2407" s="17" t="str">
        <f t="shared" ca="1" si="671"/>
        <v>No</v>
      </c>
      <c r="AU2407" s="17">
        <f t="shared" si="669"/>
        <v>7</v>
      </c>
      <c r="AV2407" s="17" t="str">
        <f>+VLOOKUP(B2407,[1]Cruces!S:T,2,0)</f>
        <v>5. Consultoría / Adjudicación</v>
      </c>
    </row>
    <row r="2408" spans="1:48" hidden="1" x14ac:dyDescent="0.25">
      <c r="A2408" s="17" t="s">
        <v>4443</v>
      </c>
      <c r="B2408" s="17" t="s">
        <v>68</v>
      </c>
      <c r="C2408" s="17">
        <v>2646660</v>
      </c>
      <c r="D2408" s="17">
        <v>0</v>
      </c>
      <c r="E2408" s="17" t="s">
        <v>55</v>
      </c>
      <c r="F2408" s="17" t="s">
        <v>56</v>
      </c>
      <c r="G2408" s="17" t="s">
        <v>4444</v>
      </c>
      <c r="H2408" s="17">
        <v>3012920015</v>
      </c>
      <c r="I2408" s="17" t="s">
        <v>116</v>
      </c>
      <c r="J2408" s="17" t="s">
        <v>59</v>
      </c>
      <c r="K2408" s="17" t="s">
        <v>4445</v>
      </c>
      <c r="L2408" s="17" t="s">
        <v>117</v>
      </c>
      <c r="M2408" s="17" t="s">
        <v>118</v>
      </c>
      <c r="N2408" s="17" t="s">
        <v>75</v>
      </c>
      <c r="O2408" s="17">
        <v>20190906</v>
      </c>
      <c r="P2408" s="17">
        <v>20190925</v>
      </c>
      <c r="Q2408" s="17">
        <v>1110</v>
      </c>
      <c r="R2408" s="17">
        <v>26887708</v>
      </c>
      <c r="S2408" s="17" t="s">
        <v>76</v>
      </c>
      <c r="T2408" s="17" t="s">
        <v>63</v>
      </c>
      <c r="U2408" s="17" t="s">
        <v>88</v>
      </c>
      <c r="V2408" s="17">
        <f t="shared" si="670"/>
        <v>37.5</v>
      </c>
      <c r="W2408" s="17">
        <v>37500</v>
      </c>
      <c r="X2408" s="17" t="s">
        <v>89</v>
      </c>
      <c r="Y2408" s="17" t="s">
        <v>136</v>
      </c>
      <c r="Z2408" s="17">
        <v>20191025</v>
      </c>
      <c r="AA2408" s="17" t="s">
        <v>78</v>
      </c>
      <c r="AB2408" s="17">
        <v>1</v>
      </c>
      <c r="AC2408" s="17" t="str">
        <f>IFERROR(VLOOKUP(A2408,[1]Cruces!AJ:AK,2,0),VLOOKUP(CONCATENATE(X2408,AA2408),[1]Cruces!G:H,2,0))</f>
        <v>Solicitud de Obra</v>
      </c>
      <c r="AD2408" s="17">
        <f t="shared" si="656"/>
        <v>6</v>
      </c>
      <c r="AE2408" s="17">
        <f t="shared" si="657"/>
        <v>9</v>
      </c>
      <c r="AF2408" s="17">
        <f t="shared" si="658"/>
        <v>2019</v>
      </c>
      <c r="AG2408" s="17" t="str">
        <f>IFERROR(VLOOKUP(MID(A2408,2,4)*1,[1]Cruces!K:L,2,0),"Verificar")</f>
        <v>Atlántico Norte</v>
      </c>
      <c r="AH2408" s="17">
        <f t="shared" ca="1" si="659"/>
        <v>446</v>
      </c>
      <c r="AI2408" s="17" t="str">
        <f>IFERROR(VLOOKUP(U2408,[1]Cruces!$O$1:$P$6,2,0),"Sin Orden")</f>
        <v>Resuelta</v>
      </c>
      <c r="AJ2408" s="17">
        <f t="shared" si="660"/>
        <v>25</v>
      </c>
      <c r="AK2408" s="17">
        <f t="shared" si="661"/>
        <v>10</v>
      </c>
      <c r="AL2408" s="17">
        <f t="shared" si="662"/>
        <v>2019</v>
      </c>
      <c r="AM2408" s="17">
        <f t="shared" ca="1" si="663"/>
        <v>397</v>
      </c>
      <c r="AN2408" s="18" t="str">
        <f>IFERROR(VLOOKUP(R2408*1,'[1]Ordenes de Servicio'!G:K,5,0),"No Cruza")</f>
        <v>No Cruza</v>
      </c>
      <c r="AO2408" s="17">
        <f t="shared" ca="1" si="664"/>
        <v>49</v>
      </c>
      <c r="AP2408" s="17">
        <f t="shared" si="665"/>
        <v>25</v>
      </c>
      <c r="AQ2408" s="17">
        <f t="shared" si="666"/>
        <v>9</v>
      </c>
      <c r="AR2408" s="17">
        <f t="shared" si="667"/>
        <v>2019</v>
      </c>
      <c r="AS2408" s="17">
        <f t="shared" ca="1" si="668"/>
        <v>427</v>
      </c>
      <c r="AT2408" s="17" t="str">
        <f t="shared" ca="1" si="671"/>
        <v>Si</v>
      </c>
      <c r="AU2408" s="17">
        <f t="shared" si="669"/>
        <v>30</v>
      </c>
      <c r="AV2408" s="17" t="str">
        <f>+VLOOKUP(B2408,[1]Cruces!S:T,2,0)</f>
        <v>5. Consultoría / Adjudicación</v>
      </c>
    </row>
    <row r="2409" spans="1:48" hidden="1" x14ac:dyDescent="0.25">
      <c r="A2409" s="17" t="s">
        <v>4446</v>
      </c>
      <c r="B2409" s="17" t="s">
        <v>68</v>
      </c>
      <c r="C2409" s="17">
        <v>0</v>
      </c>
      <c r="D2409" s="17">
        <v>0</v>
      </c>
      <c r="E2409" s="17" t="s">
        <v>55</v>
      </c>
      <c r="F2409" s="17" t="s">
        <v>107</v>
      </c>
      <c r="G2409" s="17" t="s">
        <v>4447</v>
      </c>
      <c r="H2409" s="17">
        <v>0</v>
      </c>
      <c r="I2409" s="17" t="s">
        <v>71</v>
      </c>
      <c r="J2409" s="17" t="s">
        <v>59</v>
      </c>
      <c r="K2409" s="17" t="s">
        <v>97</v>
      </c>
      <c r="L2409" s="17" t="s">
        <v>117</v>
      </c>
      <c r="M2409" s="17" t="s">
        <v>118</v>
      </c>
      <c r="N2409" s="17" t="s">
        <v>75</v>
      </c>
      <c r="O2409" s="17">
        <v>20191122</v>
      </c>
      <c r="P2409" s="17">
        <v>20200702</v>
      </c>
      <c r="Q2409" s="17">
        <v>1110</v>
      </c>
      <c r="R2409" s="17">
        <v>26958959</v>
      </c>
      <c r="S2409" s="17" t="s">
        <v>100</v>
      </c>
      <c r="T2409" s="17" t="s">
        <v>63</v>
      </c>
      <c r="U2409" s="17" t="s">
        <v>91</v>
      </c>
      <c r="V2409" s="17">
        <f t="shared" si="670"/>
        <v>630</v>
      </c>
      <c r="W2409" s="17">
        <v>630000</v>
      </c>
      <c r="X2409" s="17" t="s">
        <v>64</v>
      </c>
      <c r="Y2409" s="17" t="s">
        <v>136</v>
      </c>
      <c r="Z2409" s="17">
        <v>20200716</v>
      </c>
      <c r="AA2409" s="17" t="s">
        <v>137</v>
      </c>
      <c r="AB2409" s="17">
        <v>1</v>
      </c>
      <c r="AC2409" s="17" t="str">
        <f>IFERROR(VLOOKUP(A2409,[1]Cruces!AJ:AK,2,0),VLOOKUP(CONCATENATE(X2409,AA2409),[1]Cruces!G:H,2,0))</f>
        <v>Solicitud de Obra</v>
      </c>
      <c r="AD2409" s="17">
        <f t="shared" si="656"/>
        <v>22</v>
      </c>
      <c r="AE2409" s="17">
        <f t="shared" si="657"/>
        <v>11</v>
      </c>
      <c r="AF2409" s="17">
        <f t="shared" si="658"/>
        <v>2019</v>
      </c>
      <c r="AG2409" s="17" t="str">
        <f>IFERROR(VLOOKUP(MID(A2409,2,4)*1,[1]Cruces!K:L,2,0),"Verificar")</f>
        <v>Atlántico Norte</v>
      </c>
      <c r="AH2409" s="17">
        <f t="shared" ca="1" si="659"/>
        <v>369</v>
      </c>
      <c r="AI2409" s="17" t="str">
        <f>IFERROR(VLOOKUP(U2409,[1]Cruces!$O$1:$P$6,2,0),"Sin Orden")</f>
        <v>Resuelta</v>
      </c>
      <c r="AJ2409" s="17">
        <f t="shared" si="660"/>
        <v>16</v>
      </c>
      <c r="AK2409" s="17">
        <f t="shared" si="661"/>
        <v>7</v>
      </c>
      <c r="AL2409" s="17">
        <f t="shared" si="662"/>
        <v>2020</v>
      </c>
      <c r="AM2409" s="17">
        <f t="shared" ca="1" si="663"/>
        <v>132</v>
      </c>
      <c r="AN2409" s="18" t="str">
        <f>IFERROR(VLOOKUP(R2409*1,'[1]Ordenes de Servicio'!G:K,5,0),"No Cruza")</f>
        <v>No Cruza</v>
      </c>
      <c r="AO2409" s="17">
        <f t="shared" ca="1" si="664"/>
        <v>237</v>
      </c>
      <c r="AP2409" s="17">
        <f t="shared" si="665"/>
        <v>2</v>
      </c>
      <c r="AQ2409" s="17">
        <f t="shared" si="666"/>
        <v>7</v>
      </c>
      <c r="AR2409" s="17">
        <f t="shared" si="667"/>
        <v>2020</v>
      </c>
      <c r="AS2409" s="17">
        <f t="shared" ca="1" si="668"/>
        <v>146</v>
      </c>
      <c r="AT2409" s="17" t="str">
        <f t="shared" ca="1" si="671"/>
        <v>No</v>
      </c>
      <c r="AU2409" s="17">
        <f t="shared" si="669"/>
        <v>14</v>
      </c>
      <c r="AV2409" s="17" t="str">
        <f>+VLOOKUP(B2409,[1]Cruces!S:T,2,0)</f>
        <v>5. Consultoría / Adjudicación</v>
      </c>
    </row>
    <row r="2410" spans="1:48" hidden="1" x14ac:dyDescent="0.25">
      <c r="A2410" s="17" t="s">
        <v>4448</v>
      </c>
      <c r="B2410" s="17" t="s">
        <v>68</v>
      </c>
      <c r="C2410" s="17">
        <v>0</v>
      </c>
      <c r="D2410" s="17">
        <v>0</v>
      </c>
      <c r="E2410" s="17" t="s">
        <v>55</v>
      </c>
      <c r="F2410" s="17" t="s">
        <v>107</v>
      </c>
      <c r="G2410" s="17" t="s">
        <v>4449</v>
      </c>
      <c r="H2410" s="17">
        <v>0</v>
      </c>
      <c r="I2410" s="17" t="s">
        <v>71</v>
      </c>
      <c r="J2410" s="17" t="s">
        <v>59</v>
      </c>
      <c r="K2410" s="17" t="s">
        <v>4450</v>
      </c>
      <c r="L2410" s="17" t="s">
        <v>117</v>
      </c>
      <c r="M2410" s="17" t="s">
        <v>118</v>
      </c>
      <c r="N2410" s="17" t="s">
        <v>75</v>
      </c>
      <c r="O2410" s="17">
        <v>20200605</v>
      </c>
      <c r="P2410" s="17">
        <v>20200714</v>
      </c>
      <c r="Q2410" s="17">
        <v>1110</v>
      </c>
      <c r="R2410" s="17">
        <v>27931432</v>
      </c>
      <c r="S2410" s="17" t="s">
        <v>76</v>
      </c>
      <c r="T2410" s="17" t="s">
        <v>63</v>
      </c>
      <c r="U2410" s="17" t="s">
        <v>91</v>
      </c>
      <c r="V2410" s="17">
        <f t="shared" si="670"/>
        <v>112.5</v>
      </c>
      <c r="W2410" s="17">
        <v>112500</v>
      </c>
      <c r="X2410" s="17" t="s">
        <v>64</v>
      </c>
      <c r="Y2410" s="17" t="s">
        <v>105</v>
      </c>
      <c r="Z2410" s="17">
        <v>20200901</v>
      </c>
      <c r="AA2410" s="17" t="s">
        <v>78</v>
      </c>
      <c r="AB2410" s="17">
        <v>1</v>
      </c>
      <c r="AC2410" s="17" t="str">
        <f>IFERROR(VLOOKUP(A2410,[1]Cruces!AJ:AK,2,0),VLOOKUP(CONCATENATE(X2410,AA2410),[1]Cruces!G:H,2,0))</f>
        <v>Solicitud de Obra</v>
      </c>
      <c r="AD2410" s="17">
        <f t="shared" si="656"/>
        <v>5</v>
      </c>
      <c r="AE2410" s="17">
        <f t="shared" si="657"/>
        <v>6</v>
      </c>
      <c r="AF2410" s="17">
        <f t="shared" si="658"/>
        <v>2020</v>
      </c>
      <c r="AG2410" s="17" t="str">
        <f>IFERROR(VLOOKUP(MID(A2410,2,4)*1,[1]Cruces!K:L,2,0),"Verificar")</f>
        <v>Atlántico Norte</v>
      </c>
      <c r="AH2410" s="17">
        <f t="shared" ca="1" si="659"/>
        <v>173</v>
      </c>
      <c r="AI2410" s="17" t="str">
        <f>IFERROR(VLOOKUP(U2410,[1]Cruces!$O$1:$P$6,2,0),"Sin Orden")</f>
        <v>Resuelta</v>
      </c>
      <c r="AJ2410" s="17">
        <f t="shared" si="660"/>
        <v>1</v>
      </c>
      <c r="AK2410" s="17">
        <f t="shared" si="661"/>
        <v>9</v>
      </c>
      <c r="AL2410" s="17">
        <f t="shared" si="662"/>
        <v>2020</v>
      </c>
      <c r="AM2410" s="17">
        <f t="shared" ca="1" si="663"/>
        <v>85</v>
      </c>
      <c r="AN2410" s="18">
        <f>IFERROR(VLOOKUP(R2410*1,'[1]Ordenes de Servicio'!G:K,5,0),"No Cruza")</f>
        <v>44047</v>
      </c>
      <c r="AO2410" s="17">
        <f t="shared" ca="1" si="664"/>
        <v>88</v>
      </c>
      <c r="AP2410" s="17">
        <f t="shared" si="665"/>
        <v>14</v>
      </c>
      <c r="AQ2410" s="17">
        <f t="shared" si="666"/>
        <v>7</v>
      </c>
      <c r="AR2410" s="17">
        <f t="shared" si="667"/>
        <v>2020</v>
      </c>
      <c r="AS2410" s="17">
        <f t="shared" ca="1" si="668"/>
        <v>134</v>
      </c>
      <c r="AT2410" s="17" t="str">
        <f t="shared" ca="1" si="671"/>
        <v>No</v>
      </c>
      <c r="AU2410" s="17">
        <f t="shared" si="669"/>
        <v>49</v>
      </c>
      <c r="AV2410" s="17" t="str">
        <f>+VLOOKUP(B2410,[1]Cruces!S:T,2,0)</f>
        <v>5. Consultoría / Adjudicación</v>
      </c>
    </row>
    <row r="2411" spans="1:48" hidden="1" x14ac:dyDescent="0.25">
      <c r="A2411" s="17" t="s">
        <v>4451</v>
      </c>
      <c r="B2411" s="17" t="s">
        <v>68</v>
      </c>
      <c r="C2411" s="17">
        <v>2301477</v>
      </c>
      <c r="D2411" s="17">
        <v>0</v>
      </c>
      <c r="E2411" s="17" t="s">
        <v>55</v>
      </c>
      <c r="F2411" s="17" t="s">
        <v>120</v>
      </c>
      <c r="G2411" s="17" t="s">
        <v>4452</v>
      </c>
      <c r="H2411" s="17">
        <v>3215421337</v>
      </c>
      <c r="I2411" s="17" t="s">
        <v>116</v>
      </c>
      <c r="J2411" s="17" t="s">
        <v>59</v>
      </c>
      <c r="K2411" s="17" t="s">
        <v>4453</v>
      </c>
      <c r="L2411" s="17" t="s">
        <v>122</v>
      </c>
      <c r="M2411" s="17" t="s">
        <v>123</v>
      </c>
      <c r="N2411" s="17" t="s">
        <v>75</v>
      </c>
      <c r="O2411" s="17">
        <v>20180608</v>
      </c>
      <c r="P2411" s="17">
        <v>20180824</v>
      </c>
      <c r="Q2411" s="17">
        <v>1110</v>
      </c>
      <c r="R2411" s="17">
        <v>25539015</v>
      </c>
      <c r="S2411" s="17" t="s">
        <v>76</v>
      </c>
      <c r="T2411" s="17" t="s">
        <v>63</v>
      </c>
      <c r="U2411" s="17" t="s">
        <v>88</v>
      </c>
      <c r="V2411" s="17">
        <f t="shared" si="670"/>
        <v>75</v>
      </c>
      <c r="W2411" s="17">
        <v>75000</v>
      </c>
      <c r="X2411" s="17" t="s">
        <v>89</v>
      </c>
      <c r="Y2411" s="17" t="s">
        <v>136</v>
      </c>
      <c r="Z2411" s="17">
        <v>20180830</v>
      </c>
      <c r="AA2411" s="17" t="s">
        <v>78</v>
      </c>
      <c r="AB2411" s="17">
        <v>1</v>
      </c>
      <c r="AC2411" s="17" t="str">
        <f>IFERROR(VLOOKUP(A2411,[1]Cruces!AJ:AK,2,0),VLOOKUP(CONCATENATE(X2411,AA2411),[1]Cruces!G:H,2,0))</f>
        <v>Solicitud de Obra</v>
      </c>
      <c r="AD2411" s="17">
        <f t="shared" si="656"/>
        <v>8</v>
      </c>
      <c r="AE2411" s="17">
        <f t="shared" si="657"/>
        <v>6</v>
      </c>
      <c r="AF2411" s="17">
        <f t="shared" si="658"/>
        <v>2018</v>
      </c>
      <c r="AG2411" s="17" t="str">
        <f>IFERROR(VLOOKUP(MID(A2411,2,4)*1,[1]Cruces!K:L,2,0),"Verificar")</f>
        <v>Atlántico Norte</v>
      </c>
      <c r="AH2411" s="17">
        <f t="shared" ca="1" si="659"/>
        <v>901</v>
      </c>
      <c r="AI2411" s="17" t="str">
        <f>IFERROR(VLOOKUP(U2411,[1]Cruces!$O$1:$P$6,2,0),"Sin Orden")</f>
        <v>Resuelta</v>
      </c>
      <c r="AJ2411" s="17">
        <f t="shared" si="660"/>
        <v>30</v>
      </c>
      <c r="AK2411" s="17">
        <f t="shared" si="661"/>
        <v>8</v>
      </c>
      <c r="AL2411" s="17">
        <f t="shared" si="662"/>
        <v>2018</v>
      </c>
      <c r="AM2411" s="17">
        <f t="shared" ca="1" si="663"/>
        <v>818</v>
      </c>
      <c r="AN2411" s="18" t="str">
        <f>IFERROR(VLOOKUP(R2411*1,'[1]Ordenes de Servicio'!G:K,5,0),"No Cruza")</f>
        <v>No Cruza</v>
      </c>
      <c r="AO2411" s="17">
        <f t="shared" ca="1" si="664"/>
        <v>83</v>
      </c>
      <c r="AP2411" s="17">
        <f t="shared" si="665"/>
        <v>24</v>
      </c>
      <c r="AQ2411" s="17">
        <f t="shared" si="666"/>
        <v>8</v>
      </c>
      <c r="AR2411" s="17">
        <f t="shared" si="667"/>
        <v>2018</v>
      </c>
      <c r="AS2411" s="17">
        <f t="shared" ca="1" si="668"/>
        <v>824</v>
      </c>
      <c r="AT2411" s="17" t="str">
        <f t="shared" ca="1" si="671"/>
        <v>Si</v>
      </c>
      <c r="AU2411" s="17">
        <f t="shared" si="669"/>
        <v>6</v>
      </c>
      <c r="AV2411" s="17" t="str">
        <f>+VLOOKUP(B2411,[1]Cruces!S:T,2,0)</f>
        <v>5. Consultoría / Adjudicación</v>
      </c>
    </row>
    <row r="2412" spans="1:48" hidden="1" x14ac:dyDescent="0.25">
      <c r="A2412" s="17" t="s">
        <v>7015</v>
      </c>
      <c r="B2412" s="17" t="s">
        <v>1487</v>
      </c>
      <c r="C2412" s="17">
        <v>0</v>
      </c>
      <c r="D2412" s="17">
        <v>0</v>
      </c>
      <c r="E2412" s="17" t="s">
        <v>55</v>
      </c>
      <c r="F2412" s="17" t="s">
        <v>56</v>
      </c>
      <c r="G2412" s="17" t="s">
        <v>7016</v>
      </c>
      <c r="H2412" s="17">
        <v>3174426749</v>
      </c>
      <c r="I2412" s="17" t="s">
        <v>446</v>
      </c>
      <c r="J2412" s="17" t="s">
        <v>59</v>
      </c>
      <c r="K2412" s="17" t="s">
        <v>97</v>
      </c>
      <c r="L2412" s="17" t="s">
        <v>255</v>
      </c>
      <c r="M2412" s="17" t="s">
        <v>256</v>
      </c>
      <c r="N2412" s="17" t="s">
        <v>1488</v>
      </c>
      <c r="O2412" s="17">
        <v>20190905</v>
      </c>
      <c r="P2412" s="17">
        <v>20190925</v>
      </c>
      <c r="Q2412" s="17">
        <v>9331</v>
      </c>
      <c r="R2412" s="17">
        <v>0</v>
      </c>
      <c r="S2412" s="17"/>
      <c r="T2412" s="17" t="s">
        <v>63</v>
      </c>
      <c r="U2412" s="17"/>
      <c r="V2412" s="17">
        <f t="shared" si="670"/>
        <v>4.5</v>
      </c>
      <c r="W2412" s="17">
        <v>4500</v>
      </c>
      <c r="X2412" s="17" t="s">
        <v>218</v>
      </c>
      <c r="Y2412" s="17" t="s">
        <v>1487</v>
      </c>
      <c r="Z2412" s="17">
        <v>20190925</v>
      </c>
      <c r="AA2412" s="17" t="s">
        <v>219</v>
      </c>
      <c r="AB2412" s="17">
        <v>1</v>
      </c>
      <c r="AC2412" s="17" t="str">
        <f>IFERROR(VLOOKUP(A2412,[1]Cruces!AJ:AK,2,0),VLOOKUP(CONCATENATE(X2412,AA2412),[1]Cruces!G:H,2,0))</f>
        <v>Solicitud CREG 030</v>
      </c>
      <c r="AD2412" s="17">
        <f t="shared" si="656"/>
        <v>5</v>
      </c>
      <c r="AE2412" s="17">
        <f t="shared" si="657"/>
        <v>9</v>
      </c>
      <c r="AF2412" s="17">
        <f t="shared" si="658"/>
        <v>2019</v>
      </c>
      <c r="AG2412" s="17" t="str">
        <f>IFERROR(VLOOKUP(MID(A2412,2,4)*1,[1]Cruces!K:L,2,0),"Verificar")</f>
        <v>Guajira</v>
      </c>
      <c r="AH2412" s="17">
        <f t="shared" ca="1" si="659"/>
        <v>447</v>
      </c>
      <c r="AI2412" s="17" t="str">
        <f>IFERROR(VLOOKUP(U2412,[1]Cruces!$O$1:$P$6,2,0),"Sin Orden")</f>
        <v>Sin Orden</v>
      </c>
      <c r="AJ2412" s="17">
        <f t="shared" si="660"/>
        <v>25</v>
      </c>
      <c r="AK2412" s="17">
        <f t="shared" si="661"/>
        <v>9</v>
      </c>
      <c r="AL2412" s="17">
        <f t="shared" si="662"/>
        <v>2019</v>
      </c>
      <c r="AM2412" s="17">
        <f t="shared" ca="1" si="663"/>
        <v>427</v>
      </c>
      <c r="AN2412" s="18" t="str">
        <f>IFERROR(VLOOKUP(R2412*1,'[1]Ordenes de Servicio'!G:K,5,0),"No Cruza")</f>
        <v>No Cruza</v>
      </c>
      <c r="AO2412" s="17">
        <f t="shared" ca="1" si="664"/>
        <v>427</v>
      </c>
      <c r="AP2412" s="17">
        <f t="shared" si="665"/>
        <v>25</v>
      </c>
      <c r="AQ2412" s="17">
        <f t="shared" si="666"/>
        <v>9</v>
      </c>
      <c r="AR2412" s="17">
        <f t="shared" si="667"/>
        <v>2019</v>
      </c>
      <c r="AS2412" s="17">
        <f t="shared" ca="1" si="668"/>
        <v>427</v>
      </c>
      <c r="AT2412" s="17" t="str">
        <f t="shared" ca="1" si="671"/>
        <v>Si</v>
      </c>
      <c r="AU2412" s="17">
        <f t="shared" si="669"/>
        <v>0</v>
      </c>
      <c r="AV2412" s="17" t="str">
        <f>+VLOOKUP(B2412,[1]Cruces!S:T,2,0)</f>
        <v>6. Ejecución y Seguimiento de Obra</v>
      </c>
    </row>
    <row r="2413" spans="1:48" x14ac:dyDescent="0.25">
      <c r="A2413" s="17" t="s">
        <v>4454</v>
      </c>
      <c r="B2413" s="17" t="s">
        <v>80</v>
      </c>
      <c r="C2413" s="17">
        <v>3776240</v>
      </c>
      <c r="D2413" s="17">
        <v>0</v>
      </c>
      <c r="E2413" s="17" t="s">
        <v>55</v>
      </c>
      <c r="F2413" s="17" t="s">
        <v>107</v>
      </c>
      <c r="G2413" s="17" t="s">
        <v>4455</v>
      </c>
      <c r="H2413" s="17" t="s">
        <v>4456</v>
      </c>
      <c r="I2413" s="17" t="s">
        <v>182</v>
      </c>
      <c r="J2413" s="17" t="s">
        <v>59</v>
      </c>
      <c r="K2413" s="17" t="s">
        <v>4457</v>
      </c>
      <c r="L2413" s="17" t="s">
        <v>325</v>
      </c>
      <c r="M2413" s="17" t="s">
        <v>326</v>
      </c>
      <c r="N2413" s="17" t="s">
        <v>87</v>
      </c>
      <c r="O2413" s="17">
        <v>20160307</v>
      </c>
      <c r="P2413" s="17">
        <v>20160906</v>
      </c>
      <c r="Q2413" s="17">
        <v>1110</v>
      </c>
      <c r="R2413" s="17">
        <v>22685309</v>
      </c>
      <c r="S2413" s="17" t="s">
        <v>76</v>
      </c>
      <c r="T2413" s="17" t="s">
        <v>63</v>
      </c>
      <c r="U2413" s="17" t="s">
        <v>91</v>
      </c>
      <c r="V2413" s="17">
        <f t="shared" si="670"/>
        <v>225</v>
      </c>
      <c r="W2413" s="17">
        <v>225000</v>
      </c>
      <c r="X2413" s="17" t="s">
        <v>89</v>
      </c>
      <c r="Y2413" s="17" t="s">
        <v>80</v>
      </c>
      <c r="Z2413" s="17">
        <v>20160906</v>
      </c>
      <c r="AA2413" s="17" t="s">
        <v>594</v>
      </c>
      <c r="AB2413" s="17">
        <v>1</v>
      </c>
      <c r="AC2413" s="17" t="str">
        <f>IFERROR(VLOOKUP(A2413,[1]Cruces!AJ:AK,2,0),VLOOKUP(CONCATENATE(X2413,AA2413),[1]Cruces!G:H,2,0))</f>
        <v>Solicitud de Obra</v>
      </c>
      <c r="AD2413" s="17">
        <f t="shared" si="656"/>
        <v>7</v>
      </c>
      <c r="AE2413" s="17">
        <f t="shared" si="657"/>
        <v>3</v>
      </c>
      <c r="AF2413" s="17">
        <f t="shared" si="658"/>
        <v>2016</v>
      </c>
      <c r="AG2413" s="17" t="str">
        <f>IFERROR(VLOOKUP(MID(A2413,2,4)*1,[1]Cruces!K:L,2,0),"Verificar")</f>
        <v>Atlántico Norte</v>
      </c>
      <c r="AH2413" s="17">
        <f t="shared" ca="1" si="659"/>
        <v>1724</v>
      </c>
      <c r="AI2413" s="17" t="str">
        <f>IFERROR(VLOOKUP(U2413,[1]Cruces!$O$1:$P$6,2,0),"Sin Orden")</f>
        <v>Resuelta</v>
      </c>
      <c r="AJ2413" s="17">
        <f t="shared" si="660"/>
        <v>6</v>
      </c>
      <c r="AK2413" s="17">
        <f t="shared" si="661"/>
        <v>9</v>
      </c>
      <c r="AL2413" s="17">
        <f t="shared" si="662"/>
        <v>2016</v>
      </c>
      <c r="AM2413" s="17">
        <f t="shared" ca="1" si="663"/>
        <v>1541</v>
      </c>
      <c r="AN2413" s="18" t="str">
        <f>IFERROR(VLOOKUP(R2413*1,'[1]Ordenes de Servicio'!G:K,5,0),"No Cruza")</f>
        <v>No Cruza</v>
      </c>
      <c r="AO2413" s="17">
        <f t="shared" ca="1" si="664"/>
        <v>183</v>
      </c>
      <c r="AP2413" s="17">
        <f t="shared" si="665"/>
        <v>6</v>
      </c>
      <c r="AQ2413" s="17">
        <f t="shared" si="666"/>
        <v>9</v>
      </c>
      <c r="AR2413" s="17">
        <f t="shared" si="667"/>
        <v>2016</v>
      </c>
      <c r="AS2413" s="17">
        <f t="shared" ca="1" si="668"/>
        <v>1541</v>
      </c>
      <c r="AT2413" s="17" t="str">
        <f t="shared" ca="1" si="671"/>
        <v>Si</v>
      </c>
      <c r="AU2413" s="17">
        <f t="shared" si="669"/>
        <v>0</v>
      </c>
      <c r="AV2413" s="17" t="str">
        <f>+VLOOKUP(B2413,[1]Cruces!S:T,2,0)</f>
        <v>8. Puesta en Servicio</v>
      </c>
    </row>
    <row r="2414" spans="1:48" hidden="1" x14ac:dyDescent="0.25">
      <c r="A2414" s="17" t="s">
        <v>10597</v>
      </c>
      <c r="B2414" s="17" t="s">
        <v>296</v>
      </c>
      <c r="C2414" s="17">
        <v>0</v>
      </c>
      <c r="D2414" s="17">
        <v>0</v>
      </c>
      <c r="E2414" s="17" t="s">
        <v>55</v>
      </c>
      <c r="F2414" s="17" t="s">
        <v>932</v>
      </c>
      <c r="G2414" s="17" t="s">
        <v>10598</v>
      </c>
      <c r="H2414" s="17">
        <v>0</v>
      </c>
      <c r="I2414" s="17" t="s">
        <v>71</v>
      </c>
      <c r="J2414" s="17" t="s">
        <v>59</v>
      </c>
      <c r="K2414" s="17" t="s">
        <v>97</v>
      </c>
      <c r="L2414" s="17" t="s">
        <v>935</v>
      </c>
      <c r="M2414" s="17" t="s">
        <v>936</v>
      </c>
      <c r="N2414" s="17" t="s">
        <v>301</v>
      </c>
      <c r="O2414" s="17">
        <v>20200928</v>
      </c>
      <c r="P2414" s="17">
        <v>20200928</v>
      </c>
      <c r="Q2414" s="17">
        <v>9353</v>
      </c>
      <c r="R2414" s="17">
        <v>0</v>
      </c>
      <c r="S2414" s="17"/>
      <c r="T2414" s="17" t="s">
        <v>63</v>
      </c>
      <c r="U2414" s="17"/>
      <c r="V2414" s="17">
        <f t="shared" si="670"/>
        <v>45</v>
      </c>
      <c r="W2414" s="17">
        <v>45000</v>
      </c>
      <c r="X2414" s="17" t="s">
        <v>64</v>
      </c>
      <c r="Y2414" s="17" t="s">
        <v>296</v>
      </c>
      <c r="Z2414" s="17">
        <v>20200928</v>
      </c>
      <c r="AA2414" s="17" t="s">
        <v>78</v>
      </c>
      <c r="AB2414" s="17">
        <v>1</v>
      </c>
      <c r="AC2414" s="17" t="str">
        <f>IFERROR(VLOOKUP(A2414,[1]Cruces!AJ:AK,2,0),VLOOKUP(CONCATENATE(X2414,AA2414),[1]Cruces!G:H,2,0))</f>
        <v>Exp BMT</v>
      </c>
      <c r="AD2414" s="17">
        <f t="shared" si="656"/>
        <v>28</v>
      </c>
      <c r="AE2414" s="17">
        <f t="shared" si="657"/>
        <v>9</v>
      </c>
      <c r="AF2414" s="17">
        <f t="shared" si="658"/>
        <v>2020</v>
      </c>
      <c r="AG2414" s="17" t="str">
        <f>IFERROR(VLOOKUP(MID(A2414,2,4)*1,[1]Cruces!K:L,2,0),"Verificar")</f>
        <v>Magdalena</v>
      </c>
      <c r="AH2414" s="17">
        <f t="shared" ca="1" si="659"/>
        <v>58</v>
      </c>
      <c r="AI2414" s="17" t="str">
        <f>IFERROR(VLOOKUP(U2414,[1]Cruces!$O$1:$P$6,2,0),"Sin Orden")</f>
        <v>Sin Orden</v>
      </c>
      <c r="AJ2414" s="17">
        <f t="shared" si="660"/>
        <v>28</v>
      </c>
      <c r="AK2414" s="17">
        <f t="shared" si="661"/>
        <v>9</v>
      </c>
      <c r="AL2414" s="17">
        <f t="shared" si="662"/>
        <v>2020</v>
      </c>
      <c r="AM2414" s="17">
        <f t="shared" ca="1" si="663"/>
        <v>58</v>
      </c>
      <c r="AN2414" s="18" t="str">
        <f>IFERROR(VLOOKUP(R2414*1,'[1]Ordenes de Servicio'!G:K,5,0),"No Cruza")</f>
        <v>No Cruza</v>
      </c>
      <c r="AO2414" s="17">
        <f t="shared" ca="1" si="664"/>
        <v>58</v>
      </c>
      <c r="AP2414" s="17">
        <f t="shared" si="665"/>
        <v>28</v>
      </c>
      <c r="AQ2414" s="17">
        <f t="shared" si="666"/>
        <v>9</v>
      </c>
      <c r="AR2414" s="17">
        <f t="shared" si="667"/>
        <v>2020</v>
      </c>
      <c r="AS2414" s="17">
        <f t="shared" ca="1" si="668"/>
        <v>58</v>
      </c>
      <c r="AT2414" s="17" t="str">
        <f t="shared" ca="1" si="671"/>
        <v>No</v>
      </c>
      <c r="AU2414" s="17">
        <f t="shared" si="669"/>
        <v>0</v>
      </c>
      <c r="AV2414" s="17" t="str">
        <f>+VLOOKUP(B2414,[1]Cruces!S:T,2,0)</f>
        <v>3. Evaluación Técnico Ecónomica</v>
      </c>
    </row>
    <row r="2415" spans="1:48" hidden="1" x14ac:dyDescent="0.25">
      <c r="A2415" s="17" t="s">
        <v>4458</v>
      </c>
      <c r="B2415" s="17" t="s">
        <v>68</v>
      </c>
      <c r="C2415" s="17">
        <v>0</v>
      </c>
      <c r="D2415" s="17">
        <v>0</v>
      </c>
      <c r="E2415" s="17" t="s">
        <v>55</v>
      </c>
      <c r="F2415" s="17" t="s">
        <v>232</v>
      </c>
      <c r="G2415" s="17" t="s">
        <v>4459</v>
      </c>
      <c r="H2415" s="17">
        <v>3016217555</v>
      </c>
      <c r="I2415" s="17" t="s">
        <v>71</v>
      </c>
      <c r="J2415" s="17" t="s">
        <v>59</v>
      </c>
      <c r="K2415" s="17" t="s">
        <v>4460</v>
      </c>
      <c r="L2415" s="17" t="s">
        <v>280</v>
      </c>
      <c r="M2415" s="17" t="s">
        <v>281</v>
      </c>
      <c r="N2415" s="17" t="s">
        <v>75</v>
      </c>
      <c r="O2415" s="17">
        <v>20181108</v>
      </c>
      <c r="P2415" s="17">
        <v>20190221</v>
      </c>
      <c r="Q2415" s="17">
        <v>7541</v>
      </c>
      <c r="R2415" s="17">
        <v>25714896</v>
      </c>
      <c r="S2415" s="17" t="s">
        <v>100</v>
      </c>
      <c r="T2415" s="17" t="s">
        <v>63</v>
      </c>
      <c r="U2415" s="17" t="s">
        <v>91</v>
      </c>
      <c r="V2415" s="17">
        <f t="shared" si="670"/>
        <v>50</v>
      </c>
      <c r="W2415" s="17">
        <v>50000</v>
      </c>
      <c r="X2415" s="17" t="s">
        <v>64</v>
      </c>
      <c r="Y2415" s="17" t="s">
        <v>150</v>
      </c>
      <c r="Z2415" s="17">
        <v>20200717</v>
      </c>
      <c r="AA2415" s="17" t="s">
        <v>78</v>
      </c>
      <c r="AB2415" s="17">
        <v>1</v>
      </c>
      <c r="AC2415" s="17" t="str">
        <f>IFERROR(VLOOKUP(A2415,[1]Cruces!AJ:AK,2,0),VLOOKUP(CONCATENATE(X2415,AA2415),[1]Cruces!G:H,2,0))</f>
        <v>Solicitud de Obra</v>
      </c>
      <c r="AD2415" s="17">
        <f t="shared" si="656"/>
        <v>8</v>
      </c>
      <c r="AE2415" s="17">
        <f t="shared" si="657"/>
        <v>11</v>
      </c>
      <c r="AF2415" s="17">
        <f t="shared" si="658"/>
        <v>2018</v>
      </c>
      <c r="AG2415" s="17" t="str">
        <f>IFERROR(VLOOKUP(MID(A2415,2,4)*1,[1]Cruces!K:L,2,0),"Verificar")</f>
        <v>Atlántico Sur</v>
      </c>
      <c r="AH2415" s="17">
        <f t="shared" ca="1" si="659"/>
        <v>748</v>
      </c>
      <c r="AI2415" s="17" t="str">
        <f>IFERROR(VLOOKUP(U2415,[1]Cruces!$O$1:$P$6,2,0),"Sin Orden")</f>
        <v>Resuelta</v>
      </c>
      <c r="AJ2415" s="17">
        <f t="shared" si="660"/>
        <v>17</v>
      </c>
      <c r="AK2415" s="17">
        <f t="shared" si="661"/>
        <v>7</v>
      </c>
      <c r="AL2415" s="17">
        <f t="shared" si="662"/>
        <v>2020</v>
      </c>
      <c r="AM2415" s="17">
        <f t="shared" ca="1" si="663"/>
        <v>131</v>
      </c>
      <c r="AN2415" s="18" t="str">
        <f>IFERROR(VLOOKUP(R2415*1,'[1]Ordenes de Servicio'!G:K,5,0),"No Cruza")</f>
        <v>No Cruza</v>
      </c>
      <c r="AO2415" s="17">
        <f t="shared" ca="1" si="664"/>
        <v>617</v>
      </c>
      <c r="AP2415" s="17">
        <f t="shared" si="665"/>
        <v>21</v>
      </c>
      <c r="AQ2415" s="17">
        <f t="shared" si="666"/>
        <v>2</v>
      </c>
      <c r="AR2415" s="17">
        <f t="shared" si="667"/>
        <v>2019</v>
      </c>
      <c r="AS2415" s="17">
        <f t="shared" ca="1" si="668"/>
        <v>643</v>
      </c>
      <c r="AT2415" s="17" t="str">
        <f t="shared" ca="1" si="671"/>
        <v>Si</v>
      </c>
      <c r="AU2415" s="17">
        <f t="shared" si="669"/>
        <v>512</v>
      </c>
      <c r="AV2415" s="17" t="str">
        <f>+VLOOKUP(B2415,[1]Cruces!S:T,2,0)</f>
        <v>5. Consultoría / Adjudicación</v>
      </c>
    </row>
    <row r="2416" spans="1:48" hidden="1" x14ac:dyDescent="0.25">
      <c r="A2416" s="17" t="s">
        <v>4461</v>
      </c>
      <c r="B2416" s="17" t="s">
        <v>54</v>
      </c>
      <c r="C2416" s="17">
        <v>0</v>
      </c>
      <c r="D2416" s="17">
        <v>0</v>
      </c>
      <c r="E2416" s="17" t="s">
        <v>55</v>
      </c>
      <c r="F2416" s="17" t="s">
        <v>126</v>
      </c>
      <c r="G2416" s="17" t="s">
        <v>4462</v>
      </c>
      <c r="H2416" s="17">
        <v>0</v>
      </c>
      <c r="I2416" s="17" t="s">
        <v>71</v>
      </c>
      <c r="J2416" s="17" t="s">
        <v>59</v>
      </c>
      <c r="K2416" s="17" t="s">
        <v>97</v>
      </c>
      <c r="L2416" s="17" t="s">
        <v>129</v>
      </c>
      <c r="M2416" s="17" t="s">
        <v>130</v>
      </c>
      <c r="N2416" s="17" t="s">
        <v>62</v>
      </c>
      <c r="O2416" s="17">
        <v>20200819</v>
      </c>
      <c r="P2416" s="17">
        <v>20200822</v>
      </c>
      <c r="Q2416" s="17">
        <v>9331</v>
      </c>
      <c r="R2416" s="17">
        <v>28023689</v>
      </c>
      <c r="S2416" s="17" t="s">
        <v>100</v>
      </c>
      <c r="T2416" s="17" t="s">
        <v>63</v>
      </c>
      <c r="U2416" s="17" t="s">
        <v>91</v>
      </c>
      <c r="V2416" s="17">
        <f t="shared" si="670"/>
        <v>297.5</v>
      </c>
      <c r="W2416" s="17">
        <v>297500</v>
      </c>
      <c r="X2416" s="17" t="s">
        <v>64</v>
      </c>
      <c r="Y2416" s="17" t="s">
        <v>65</v>
      </c>
      <c r="Z2416" s="17">
        <v>20200822</v>
      </c>
      <c r="AA2416" s="17" t="s">
        <v>176</v>
      </c>
      <c r="AB2416" s="17">
        <v>1</v>
      </c>
      <c r="AC2416" s="17" t="str">
        <f>IFERROR(VLOOKUP(A2416,[1]Cruces!AJ:AK,2,0),VLOOKUP(CONCATENATE(X2416,AA2416),[1]Cruces!G:H,2,0))</f>
        <v>Solicitud de Obra</v>
      </c>
      <c r="AD2416" s="17">
        <f t="shared" si="656"/>
        <v>19</v>
      </c>
      <c r="AE2416" s="17">
        <f t="shared" si="657"/>
        <v>8</v>
      </c>
      <c r="AF2416" s="17">
        <f t="shared" si="658"/>
        <v>2020</v>
      </c>
      <c r="AG2416" s="17" t="str">
        <f>IFERROR(VLOOKUP(MID(A2416,2,4)*1,[1]Cruces!K:L,2,0),"Verificar")</f>
        <v>Guajira</v>
      </c>
      <c r="AH2416" s="17">
        <f t="shared" ca="1" si="659"/>
        <v>98</v>
      </c>
      <c r="AI2416" s="17" t="str">
        <f>IFERROR(VLOOKUP(U2416,[1]Cruces!$O$1:$P$6,2,0),"Sin Orden")</f>
        <v>Resuelta</v>
      </c>
      <c r="AJ2416" s="17">
        <f t="shared" si="660"/>
        <v>22</v>
      </c>
      <c r="AK2416" s="17">
        <f t="shared" si="661"/>
        <v>8</v>
      </c>
      <c r="AL2416" s="17">
        <f t="shared" si="662"/>
        <v>2020</v>
      </c>
      <c r="AM2416" s="17">
        <f t="shared" ca="1" si="663"/>
        <v>95</v>
      </c>
      <c r="AN2416" s="18" t="str">
        <f>IFERROR(VLOOKUP(R2416*1,'[1]Ordenes de Servicio'!G:K,5,0),"No Cruza")</f>
        <v>No Cruza</v>
      </c>
      <c r="AO2416" s="17">
        <f t="shared" ca="1" si="664"/>
        <v>3</v>
      </c>
      <c r="AP2416" s="17">
        <f t="shared" si="665"/>
        <v>22</v>
      </c>
      <c r="AQ2416" s="17">
        <f t="shared" si="666"/>
        <v>8</v>
      </c>
      <c r="AR2416" s="17">
        <f t="shared" si="667"/>
        <v>2020</v>
      </c>
      <c r="AS2416" s="17">
        <f t="shared" ca="1" si="668"/>
        <v>95</v>
      </c>
      <c r="AT2416" s="17" t="str">
        <f t="shared" ca="1" si="671"/>
        <v>No</v>
      </c>
      <c r="AU2416" s="17">
        <f t="shared" si="669"/>
        <v>0</v>
      </c>
      <c r="AV2416" s="17" t="str">
        <f>+VLOOKUP(B2416,[1]Cruces!S:T,2,0)</f>
        <v>4. Presupuesto de Obra</v>
      </c>
    </row>
    <row r="2417" spans="1:48" hidden="1" x14ac:dyDescent="0.25">
      <c r="A2417" s="17" t="s">
        <v>4463</v>
      </c>
      <c r="B2417" s="17" t="s">
        <v>54</v>
      </c>
      <c r="C2417" s="17">
        <v>0</v>
      </c>
      <c r="D2417" s="17">
        <v>0</v>
      </c>
      <c r="E2417" s="17" t="s">
        <v>55</v>
      </c>
      <c r="F2417" s="17" t="s">
        <v>232</v>
      </c>
      <c r="G2417" s="17" t="s">
        <v>4464</v>
      </c>
      <c r="H2417" s="17">
        <v>0</v>
      </c>
      <c r="I2417" s="17" t="s">
        <v>116</v>
      </c>
      <c r="J2417" s="17" t="s">
        <v>59</v>
      </c>
      <c r="K2417" s="17" t="s">
        <v>4465</v>
      </c>
      <c r="L2417" s="17" t="s">
        <v>280</v>
      </c>
      <c r="M2417" s="17" t="s">
        <v>281</v>
      </c>
      <c r="N2417" s="17" t="s">
        <v>62</v>
      </c>
      <c r="O2417" s="17">
        <v>20190514</v>
      </c>
      <c r="P2417" s="17">
        <v>20190522</v>
      </c>
      <c r="Q2417" s="17">
        <v>9520</v>
      </c>
      <c r="R2417" s="17">
        <v>26321362</v>
      </c>
      <c r="S2417" s="17" t="s">
        <v>100</v>
      </c>
      <c r="T2417" s="17" t="s">
        <v>63</v>
      </c>
      <c r="U2417" s="17" t="s">
        <v>91</v>
      </c>
      <c r="V2417" s="17">
        <f t="shared" si="670"/>
        <v>75</v>
      </c>
      <c r="W2417" s="17">
        <v>75000</v>
      </c>
      <c r="X2417" s="17" t="s">
        <v>64</v>
      </c>
      <c r="Y2417" s="17" t="s">
        <v>65</v>
      </c>
      <c r="Z2417" s="17">
        <v>20190522</v>
      </c>
      <c r="AA2417" s="17" t="s">
        <v>78</v>
      </c>
      <c r="AB2417" s="17">
        <v>1</v>
      </c>
      <c r="AC2417" s="17" t="str">
        <f>IFERROR(VLOOKUP(A2417,[1]Cruces!AJ:AK,2,0),VLOOKUP(CONCATENATE(X2417,AA2417),[1]Cruces!G:H,2,0))</f>
        <v>Solicitud de Obra</v>
      </c>
      <c r="AD2417" s="17">
        <f t="shared" si="656"/>
        <v>14</v>
      </c>
      <c r="AE2417" s="17">
        <f t="shared" si="657"/>
        <v>5</v>
      </c>
      <c r="AF2417" s="17">
        <f t="shared" si="658"/>
        <v>2019</v>
      </c>
      <c r="AG2417" s="17" t="str">
        <f>IFERROR(VLOOKUP(MID(A2417,2,4)*1,[1]Cruces!K:L,2,0),"Verificar")</f>
        <v>Atlántico Sur</v>
      </c>
      <c r="AH2417" s="17">
        <f t="shared" ca="1" si="659"/>
        <v>561</v>
      </c>
      <c r="AI2417" s="17" t="str">
        <f>IFERROR(VLOOKUP(U2417,[1]Cruces!$O$1:$P$6,2,0),"Sin Orden")</f>
        <v>Resuelta</v>
      </c>
      <c r="AJ2417" s="17">
        <f t="shared" si="660"/>
        <v>22</v>
      </c>
      <c r="AK2417" s="17">
        <f t="shared" si="661"/>
        <v>5</v>
      </c>
      <c r="AL2417" s="17">
        <f t="shared" si="662"/>
        <v>2019</v>
      </c>
      <c r="AM2417" s="17">
        <f t="shared" ca="1" si="663"/>
        <v>553</v>
      </c>
      <c r="AN2417" s="18" t="str">
        <f>IFERROR(VLOOKUP(R2417*1,'[1]Ordenes de Servicio'!G:K,5,0),"No Cruza")</f>
        <v>No Cruza</v>
      </c>
      <c r="AO2417" s="17">
        <f t="shared" ca="1" si="664"/>
        <v>8</v>
      </c>
      <c r="AP2417" s="17">
        <f t="shared" si="665"/>
        <v>22</v>
      </c>
      <c r="AQ2417" s="17">
        <f t="shared" si="666"/>
        <v>5</v>
      </c>
      <c r="AR2417" s="17">
        <f t="shared" si="667"/>
        <v>2019</v>
      </c>
      <c r="AS2417" s="17">
        <f t="shared" ca="1" si="668"/>
        <v>553</v>
      </c>
      <c r="AT2417" s="17" t="str">
        <f t="shared" ca="1" si="671"/>
        <v>Si</v>
      </c>
      <c r="AU2417" s="17">
        <f t="shared" si="669"/>
        <v>0</v>
      </c>
      <c r="AV2417" s="17" t="str">
        <f>+VLOOKUP(B2417,[1]Cruces!S:T,2,0)</f>
        <v>4. Presupuesto de Obra</v>
      </c>
    </row>
    <row r="2418" spans="1:48" hidden="1" x14ac:dyDescent="0.25">
      <c r="A2418" s="17" t="s">
        <v>4466</v>
      </c>
      <c r="B2418" s="17" t="s">
        <v>68</v>
      </c>
      <c r="C2418" s="17">
        <v>0</v>
      </c>
      <c r="D2418" s="17">
        <v>0</v>
      </c>
      <c r="E2418" s="17" t="s">
        <v>55</v>
      </c>
      <c r="F2418" s="17" t="s">
        <v>107</v>
      </c>
      <c r="G2418" s="17" t="s">
        <v>4467</v>
      </c>
      <c r="H2418" s="17" t="s">
        <v>4468</v>
      </c>
      <c r="I2418" s="17" t="s">
        <v>116</v>
      </c>
      <c r="J2418" s="17" t="s">
        <v>59</v>
      </c>
      <c r="K2418" s="17" t="s">
        <v>4469</v>
      </c>
      <c r="L2418" s="17" t="s">
        <v>117</v>
      </c>
      <c r="M2418" s="17" t="s">
        <v>118</v>
      </c>
      <c r="N2418" s="17" t="s">
        <v>75</v>
      </c>
      <c r="O2418" s="17">
        <v>20200803</v>
      </c>
      <c r="P2418" s="17">
        <v>20200827</v>
      </c>
      <c r="Q2418" s="17">
        <v>1110</v>
      </c>
      <c r="R2418" s="17">
        <v>27924446</v>
      </c>
      <c r="S2418" s="17" t="s">
        <v>100</v>
      </c>
      <c r="T2418" s="17" t="s">
        <v>63</v>
      </c>
      <c r="U2418" s="17" t="s">
        <v>91</v>
      </c>
      <c r="V2418" s="17">
        <f t="shared" si="670"/>
        <v>500</v>
      </c>
      <c r="W2418" s="17">
        <v>500000</v>
      </c>
      <c r="X2418" s="17" t="s">
        <v>64</v>
      </c>
      <c r="Y2418" s="17" t="s">
        <v>136</v>
      </c>
      <c r="Z2418" s="17">
        <v>20200909</v>
      </c>
      <c r="AA2418" s="17" t="s">
        <v>101</v>
      </c>
      <c r="AB2418" s="17">
        <v>1</v>
      </c>
      <c r="AC2418" s="17" t="str">
        <f>IFERROR(VLOOKUP(A2418,[1]Cruces!AJ:AK,2,0),VLOOKUP(CONCATENATE(X2418,AA2418),[1]Cruces!G:H,2,0))</f>
        <v>Solicitud de Obra</v>
      </c>
      <c r="AD2418" s="17">
        <f t="shared" si="656"/>
        <v>3</v>
      </c>
      <c r="AE2418" s="17">
        <f t="shared" si="657"/>
        <v>8</v>
      </c>
      <c r="AF2418" s="17">
        <f t="shared" si="658"/>
        <v>2020</v>
      </c>
      <c r="AG2418" s="17" t="str">
        <f>IFERROR(VLOOKUP(MID(A2418,2,4)*1,[1]Cruces!K:L,2,0),"Verificar")</f>
        <v>Atlántico Norte</v>
      </c>
      <c r="AH2418" s="17">
        <f t="shared" ca="1" si="659"/>
        <v>114</v>
      </c>
      <c r="AI2418" s="17" t="str">
        <f>IFERROR(VLOOKUP(U2418,[1]Cruces!$O$1:$P$6,2,0),"Sin Orden")</f>
        <v>Resuelta</v>
      </c>
      <c r="AJ2418" s="17">
        <f t="shared" si="660"/>
        <v>9</v>
      </c>
      <c r="AK2418" s="17">
        <f t="shared" si="661"/>
        <v>9</v>
      </c>
      <c r="AL2418" s="17">
        <f t="shared" si="662"/>
        <v>2020</v>
      </c>
      <c r="AM2418" s="17">
        <f t="shared" ca="1" si="663"/>
        <v>77</v>
      </c>
      <c r="AN2418" s="18" t="str">
        <f>IFERROR(VLOOKUP(R2418*1,'[1]Ordenes de Servicio'!G:K,5,0),"No Cruza")</f>
        <v>No Cruza</v>
      </c>
      <c r="AO2418" s="17">
        <f t="shared" ca="1" si="664"/>
        <v>37</v>
      </c>
      <c r="AP2418" s="17">
        <f t="shared" si="665"/>
        <v>27</v>
      </c>
      <c r="AQ2418" s="17">
        <f t="shared" si="666"/>
        <v>8</v>
      </c>
      <c r="AR2418" s="17">
        <f t="shared" si="667"/>
        <v>2020</v>
      </c>
      <c r="AS2418" s="17">
        <f t="shared" ca="1" si="668"/>
        <v>90</v>
      </c>
      <c r="AT2418" s="17" t="str">
        <f t="shared" ca="1" si="671"/>
        <v>No</v>
      </c>
      <c r="AU2418" s="17">
        <f t="shared" si="669"/>
        <v>13</v>
      </c>
      <c r="AV2418" s="17" t="str">
        <f>+VLOOKUP(B2418,[1]Cruces!S:T,2,0)</f>
        <v>5. Consultoría / Adjudicación</v>
      </c>
    </row>
    <row r="2419" spans="1:48" hidden="1" x14ac:dyDescent="0.25">
      <c r="A2419" s="17" t="s">
        <v>4470</v>
      </c>
      <c r="B2419" s="17" t="s">
        <v>244</v>
      </c>
      <c r="C2419" s="17">
        <v>0</v>
      </c>
      <c r="D2419" s="17">
        <v>0</v>
      </c>
      <c r="E2419" s="17" t="s">
        <v>55</v>
      </c>
      <c r="F2419" s="17" t="s">
        <v>107</v>
      </c>
      <c r="G2419" s="17" t="s">
        <v>2342</v>
      </c>
      <c r="H2419" s="17">
        <v>3008114200</v>
      </c>
      <c r="I2419" s="17" t="s">
        <v>197</v>
      </c>
      <c r="J2419" s="17" t="s">
        <v>59</v>
      </c>
      <c r="K2419" s="17" t="s">
        <v>198</v>
      </c>
      <c r="L2419" s="17" t="s">
        <v>111</v>
      </c>
      <c r="M2419" s="17" t="s">
        <v>112</v>
      </c>
      <c r="N2419" s="17" t="s">
        <v>247</v>
      </c>
      <c r="O2419" s="17">
        <v>20191011</v>
      </c>
      <c r="P2419" s="17">
        <v>20200408</v>
      </c>
      <c r="Q2419" s="17">
        <v>1180</v>
      </c>
      <c r="R2419" s="17">
        <v>0</v>
      </c>
      <c r="S2419" s="17"/>
      <c r="T2419" s="17" t="s">
        <v>63</v>
      </c>
      <c r="U2419" s="17"/>
      <c r="V2419" s="17">
        <f t="shared" si="670"/>
        <v>75</v>
      </c>
      <c r="W2419" s="17">
        <v>75000</v>
      </c>
      <c r="X2419" s="17" t="s">
        <v>64</v>
      </c>
      <c r="Y2419" s="17" t="s">
        <v>244</v>
      </c>
      <c r="Z2419" s="17">
        <v>20200408</v>
      </c>
      <c r="AA2419" s="17" t="s">
        <v>66</v>
      </c>
      <c r="AB2419" s="17">
        <v>1</v>
      </c>
      <c r="AC2419" s="17" t="str">
        <f>IFERROR(VLOOKUP(A2419,[1]Cruces!AJ:AK,2,0),VLOOKUP(CONCATENATE(X2419,AA2419),[1]Cruces!G:H,2,0))</f>
        <v>Solicitud de Obra</v>
      </c>
      <c r="AD2419" s="17">
        <f t="shared" si="656"/>
        <v>11</v>
      </c>
      <c r="AE2419" s="17">
        <f t="shared" si="657"/>
        <v>10</v>
      </c>
      <c r="AF2419" s="17">
        <f t="shared" si="658"/>
        <v>2019</v>
      </c>
      <c r="AG2419" s="17" t="str">
        <f>IFERROR(VLOOKUP(MID(A2419,2,4)*1,[1]Cruces!K:L,2,0),"Verificar")</f>
        <v>Atlántico Norte</v>
      </c>
      <c r="AH2419" s="17">
        <f t="shared" ca="1" si="659"/>
        <v>411</v>
      </c>
      <c r="AI2419" s="17" t="str">
        <f>IFERROR(VLOOKUP(U2419,[1]Cruces!$O$1:$P$6,2,0),"Sin Orden")</f>
        <v>Sin Orden</v>
      </c>
      <c r="AJ2419" s="17">
        <f t="shared" si="660"/>
        <v>8</v>
      </c>
      <c r="AK2419" s="17">
        <f t="shared" si="661"/>
        <v>4</v>
      </c>
      <c r="AL2419" s="17">
        <f t="shared" si="662"/>
        <v>2020</v>
      </c>
      <c r="AM2419" s="17">
        <f t="shared" ca="1" si="663"/>
        <v>231</v>
      </c>
      <c r="AN2419" s="18" t="str">
        <f>IFERROR(VLOOKUP(R2419*1,'[1]Ordenes de Servicio'!G:K,5,0),"No Cruza")</f>
        <v>No Cruza</v>
      </c>
      <c r="AO2419" s="17">
        <f t="shared" ca="1" si="664"/>
        <v>231</v>
      </c>
      <c r="AP2419" s="17">
        <f t="shared" si="665"/>
        <v>8</v>
      </c>
      <c r="AQ2419" s="17">
        <f t="shared" si="666"/>
        <v>4</v>
      </c>
      <c r="AR2419" s="17">
        <f t="shared" si="667"/>
        <v>2020</v>
      </c>
      <c r="AS2419" s="17">
        <f t="shared" ca="1" si="668"/>
        <v>231</v>
      </c>
      <c r="AT2419" s="17" t="str">
        <f t="shared" ca="1" si="671"/>
        <v>No</v>
      </c>
      <c r="AU2419" s="17">
        <f t="shared" si="669"/>
        <v>0</v>
      </c>
      <c r="AV2419" s="17" t="str">
        <f>+VLOOKUP(B2419,[1]Cruces!S:T,2,0)</f>
        <v>6. Ejecución y Seguimiento de Obra</v>
      </c>
    </row>
    <row r="2420" spans="1:48" hidden="1" x14ac:dyDescent="0.25">
      <c r="A2420" s="17" t="s">
        <v>4471</v>
      </c>
      <c r="B2420" s="17" t="s">
        <v>68</v>
      </c>
      <c r="C2420" s="17">
        <v>0</v>
      </c>
      <c r="D2420" s="17">
        <v>0</v>
      </c>
      <c r="E2420" s="17" t="s">
        <v>55</v>
      </c>
      <c r="F2420" s="17" t="s">
        <v>107</v>
      </c>
      <c r="G2420" s="17" t="s">
        <v>4472</v>
      </c>
      <c r="H2420" s="17">
        <v>0</v>
      </c>
      <c r="I2420" s="17" t="s">
        <v>165</v>
      </c>
      <c r="J2420" s="17" t="s">
        <v>59</v>
      </c>
      <c r="K2420" s="17" t="s">
        <v>1824</v>
      </c>
      <c r="L2420" s="17" t="s">
        <v>145</v>
      </c>
      <c r="M2420" s="17" t="s">
        <v>146</v>
      </c>
      <c r="N2420" s="17" t="s">
        <v>75</v>
      </c>
      <c r="O2420" s="17">
        <v>20190923</v>
      </c>
      <c r="P2420" s="17">
        <v>20200130</v>
      </c>
      <c r="Q2420" s="17">
        <v>1210</v>
      </c>
      <c r="R2420" s="17">
        <v>27812985</v>
      </c>
      <c r="S2420" s="17" t="s">
        <v>76</v>
      </c>
      <c r="T2420" s="17" t="s">
        <v>63</v>
      </c>
      <c r="U2420" s="17" t="s">
        <v>91</v>
      </c>
      <c r="V2420" s="17">
        <f t="shared" si="670"/>
        <v>45</v>
      </c>
      <c r="W2420" s="17">
        <v>45000</v>
      </c>
      <c r="X2420" s="17" t="s">
        <v>64</v>
      </c>
      <c r="Y2420" s="17" t="s">
        <v>150</v>
      </c>
      <c r="Z2420" s="17">
        <v>20200818</v>
      </c>
      <c r="AA2420" s="17" t="s">
        <v>78</v>
      </c>
      <c r="AB2420" s="17">
        <v>1</v>
      </c>
      <c r="AC2420" s="17" t="str">
        <f>IFERROR(VLOOKUP(A2420,[1]Cruces!AJ:AK,2,0),VLOOKUP(CONCATENATE(X2420,AA2420),[1]Cruces!G:H,2,0))</f>
        <v>Solicitud de Obra</v>
      </c>
      <c r="AD2420" s="17">
        <f t="shared" si="656"/>
        <v>23</v>
      </c>
      <c r="AE2420" s="17">
        <f t="shared" si="657"/>
        <v>9</v>
      </c>
      <c r="AF2420" s="17">
        <f t="shared" si="658"/>
        <v>2019</v>
      </c>
      <c r="AG2420" s="17" t="str">
        <f>IFERROR(VLOOKUP(MID(A2420,2,4)*1,[1]Cruces!K:L,2,0),"Verificar")</f>
        <v>Atlántico Sur</v>
      </c>
      <c r="AH2420" s="17">
        <f t="shared" ca="1" si="659"/>
        <v>429</v>
      </c>
      <c r="AI2420" s="17" t="str">
        <f>IFERROR(VLOOKUP(U2420,[1]Cruces!$O$1:$P$6,2,0),"Sin Orden")</f>
        <v>Resuelta</v>
      </c>
      <c r="AJ2420" s="17">
        <f t="shared" si="660"/>
        <v>18</v>
      </c>
      <c r="AK2420" s="17">
        <f t="shared" si="661"/>
        <v>8</v>
      </c>
      <c r="AL2420" s="17">
        <f t="shared" si="662"/>
        <v>2020</v>
      </c>
      <c r="AM2420" s="17">
        <f t="shared" ca="1" si="663"/>
        <v>99</v>
      </c>
      <c r="AN2420" s="18">
        <f>IFERROR(VLOOKUP(R2420*1,'[1]Ordenes de Servicio'!G:K,5,0),"No Cruza")</f>
        <v>44027</v>
      </c>
      <c r="AO2420" s="17">
        <f t="shared" ca="1" si="664"/>
        <v>330</v>
      </c>
      <c r="AP2420" s="17">
        <f t="shared" si="665"/>
        <v>30</v>
      </c>
      <c r="AQ2420" s="17">
        <f t="shared" si="666"/>
        <v>1</v>
      </c>
      <c r="AR2420" s="17">
        <f t="shared" si="667"/>
        <v>2020</v>
      </c>
      <c r="AS2420" s="17">
        <f t="shared" ca="1" si="668"/>
        <v>300</v>
      </c>
      <c r="AT2420" s="17" t="str">
        <f t="shared" ca="1" si="671"/>
        <v>No</v>
      </c>
      <c r="AU2420" s="17">
        <f t="shared" si="669"/>
        <v>201</v>
      </c>
      <c r="AV2420" s="17" t="str">
        <f>+VLOOKUP(B2420,[1]Cruces!S:T,2,0)</f>
        <v>5. Consultoría / Adjudicación</v>
      </c>
    </row>
    <row r="2421" spans="1:48" hidden="1" x14ac:dyDescent="0.25">
      <c r="A2421" s="17" t="s">
        <v>4473</v>
      </c>
      <c r="B2421" s="17" t="s">
        <v>54</v>
      </c>
      <c r="C2421" s="17">
        <v>0</v>
      </c>
      <c r="D2421" s="17">
        <v>0</v>
      </c>
      <c r="E2421" s="17" t="s">
        <v>55</v>
      </c>
      <c r="F2421" s="17" t="s">
        <v>81</v>
      </c>
      <c r="G2421" s="17" t="s">
        <v>4474</v>
      </c>
      <c r="H2421" s="17">
        <v>3206240339</v>
      </c>
      <c r="I2421" s="17" t="s">
        <v>71</v>
      </c>
      <c r="J2421" s="17" t="s">
        <v>59</v>
      </c>
      <c r="K2421" s="17" t="s">
        <v>1774</v>
      </c>
      <c r="L2421" s="17" t="s">
        <v>85</v>
      </c>
      <c r="M2421" s="17" t="s">
        <v>86</v>
      </c>
      <c r="N2421" s="17" t="s">
        <v>62</v>
      </c>
      <c r="O2421" s="17">
        <v>20200227</v>
      </c>
      <c r="P2421" s="17">
        <v>20200228</v>
      </c>
      <c r="Q2421" s="17">
        <v>3410</v>
      </c>
      <c r="R2421" s="17">
        <v>27218526</v>
      </c>
      <c r="S2421" s="17" t="s">
        <v>100</v>
      </c>
      <c r="T2421" s="17" t="s">
        <v>63</v>
      </c>
      <c r="U2421" s="17" t="s">
        <v>91</v>
      </c>
      <c r="V2421" s="17">
        <f t="shared" si="670"/>
        <v>25</v>
      </c>
      <c r="W2421" s="17">
        <v>25000</v>
      </c>
      <c r="X2421" s="17" t="s">
        <v>64</v>
      </c>
      <c r="Y2421" s="17" t="s">
        <v>65</v>
      </c>
      <c r="Z2421" s="17">
        <v>20200228</v>
      </c>
      <c r="AA2421" s="17" t="s">
        <v>176</v>
      </c>
      <c r="AB2421" s="17">
        <v>1</v>
      </c>
      <c r="AC2421" s="17" t="str">
        <f>IFERROR(VLOOKUP(A2421,[1]Cruces!AJ:AK,2,0),VLOOKUP(CONCATENATE(X2421,AA2421),[1]Cruces!G:H,2,0))</f>
        <v>Solicitud de Obra</v>
      </c>
      <c r="AD2421" s="17">
        <f t="shared" si="656"/>
        <v>27</v>
      </c>
      <c r="AE2421" s="17">
        <f t="shared" si="657"/>
        <v>2</v>
      </c>
      <c r="AF2421" s="17">
        <f t="shared" si="658"/>
        <v>2020</v>
      </c>
      <c r="AG2421" s="17" t="str">
        <f>IFERROR(VLOOKUP(MID(A2421,2,4)*1,[1]Cruces!K:L,2,0),"Verificar")</f>
        <v>Magdalena</v>
      </c>
      <c r="AH2421" s="17">
        <f t="shared" ca="1" si="659"/>
        <v>272</v>
      </c>
      <c r="AI2421" s="17" t="str">
        <f>IFERROR(VLOOKUP(U2421,[1]Cruces!$O$1:$P$6,2,0),"Sin Orden")</f>
        <v>Resuelta</v>
      </c>
      <c r="AJ2421" s="17">
        <f t="shared" si="660"/>
        <v>28</v>
      </c>
      <c r="AK2421" s="17">
        <f t="shared" si="661"/>
        <v>2</v>
      </c>
      <c r="AL2421" s="17">
        <f t="shared" si="662"/>
        <v>2020</v>
      </c>
      <c r="AM2421" s="17">
        <f t="shared" ca="1" si="663"/>
        <v>271</v>
      </c>
      <c r="AN2421" s="18" t="str">
        <f>IFERROR(VLOOKUP(R2421*1,'[1]Ordenes de Servicio'!G:K,5,0),"No Cruza")</f>
        <v>No Cruza</v>
      </c>
      <c r="AO2421" s="17">
        <f t="shared" ca="1" si="664"/>
        <v>1</v>
      </c>
      <c r="AP2421" s="17">
        <f t="shared" si="665"/>
        <v>28</v>
      </c>
      <c r="AQ2421" s="17">
        <f t="shared" si="666"/>
        <v>2</v>
      </c>
      <c r="AR2421" s="17">
        <f t="shared" si="667"/>
        <v>2020</v>
      </c>
      <c r="AS2421" s="17">
        <f t="shared" ca="1" si="668"/>
        <v>271</v>
      </c>
      <c r="AT2421" s="17" t="str">
        <f t="shared" ca="1" si="671"/>
        <v>No</v>
      </c>
      <c r="AU2421" s="17">
        <f t="shared" si="669"/>
        <v>0</v>
      </c>
      <c r="AV2421" s="17" t="str">
        <f>+VLOOKUP(B2421,[1]Cruces!S:T,2,0)</f>
        <v>4. Presupuesto de Obra</v>
      </c>
    </row>
    <row r="2422" spans="1:48" hidden="1" x14ac:dyDescent="0.25">
      <c r="A2422" s="17" t="s">
        <v>4475</v>
      </c>
      <c r="B2422" s="17" t="s">
        <v>68</v>
      </c>
      <c r="C2422" s="17">
        <v>0</v>
      </c>
      <c r="D2422" s="17">
        <v>0</v>
      </c>
      <c r="E2422" s="17" t="s">
        <v>55</v>
      </c>
      <c r="F2422" s="17" t="s">
        <v>56</v>
      </c>
      <c r="G2422" s="17" t="s">
        <v>4476</v>
      </c>
      <c r="H2422" s="17">
        <v>0</v>
      </c>
      <c r="I2422" s="17" t="s">
        <v>71</v>
      </c>
      <c r="J2422" s="17" t="s">
        <v>59</v>
      </c>
      <c r="K2422" s="17" t="s">
        <v>4477</v>
      </c>
      <c r="L2422" s="17" t="s">
        <v>117</v>
      </c>
      <c r="M2422" s="17" t="s">
        <v>118</v>
      </c>
      <c r="N2422" s="17" t="s">
        <v>75</v>
      </c>
      <c r="O2422" s="17">
        <v>20190815</v>
      </c>
      <c r="P2422" s="17">
        <v>20191123</v>
      </c>
      <c r="Q2422" s="17">
        <v>1110</v>
      </c>
      <c r="R2422" s="17">
        <v>26631729</v>
      </c>
      <c r="S2422" s="17" t="s">
        <v>100</v>
      </c>
      <c r="T2422" s="17" t="s">
        <v>63</v>
      </c>
      <c r="U2422" s="17" t="s">
        <v>91</v>
      </c>
      <c r="V2422" s="17">
        <f t="shared" si="670"/>
        <v>50</v>
      </c>
      <c r="W2422" s="17">
        <v>50000</v>
      </c>
      <c r="X2422" s="17" t="s">
        <v>64</v>
      </c>
      <c r="Y2422" s="17" t="s">
        <v>136</v>
      </c>
      <c r="Z2422" s="17">
        <v>20191126</v>
      </c>
      <c r="AA2422" s="17" t="s">
        <v>78</v>
      </c>
      <c r="AB2422" s="17">
        <v>1</v>
      </c>
      <c r="AC2422" s="17" t="str">
        <f>IFERROR(VLOOKUP(A2422,[1]Cruces!AJ:AK,2,0),VLOOKUP(CONCATENATE(X2422,AA2422),[1]Cruces!G:H,2,0))</f>
        <v>Solicitud de Obra</v>
      </c>
      <c r="AD2422" s="17">
        <f t="shared" si="656"/>
        <v>15</v>
      </c>
      <c r="AE2422" s="17">
        <f t="shared" si="657"/>
        <v>8</v>
      </c>
      <c r="AF2422" s="17">
        <f t="shared" si="658"/>
        <v>2019</v>
      </c>
      <c r="AG2422" s="17" t="str">
        <f>IFERROR(VLOOKUP(MID(A2422,2,4)*1,[1]Cruces!K:L,2,0),"Verificar")</f>
        <v>Atlántico Norte</v>
      </c>
      <c r="AH2422" s="17">
        <f t="shared" ca="1" si="659"/>
        <v>468</v>
      </c>
      <c r="AI2422" s="17" t="str">
        <f>IFERROR(VLOOKUP(U2422,[1]Cruces!$O$1:$P$6,2,0),"Sin Orden")</f>
        <v>Resuelta</v>
      </c>
      <c r="AJ2422" s="17">
        <f t="shared" si="660"/>
        <v>26</v>
      </c>
      <c r="AK2422" s="17">
        <f t="shared" si="661"/>
        <v>11</v>
      </c>
      <c r="AL2422" s="17">
        <f t="shared" si="662"/>
        <v>2019</v>
      </c>
      <c r="AM2422" s="17">
        <f t="shared" ca="1" si="663"/>
        <v>365</v>
      </c>
      <c r="AN2422" s="18" t="str">
        <f>IFERROR(VLOOKUP(R2422*1,'[1]Ordenes de Servicio'!G:K,5,0),"No Cruza")</f>
        <v>No Cruza</v>
      </c>
      <c r="AO2422" s="17">
        <f t="shared" ca="1" si="664"/>
        <v>103</v>
      </c>
      <c r="AP2422" s="17">
        <f t="shared" si="665"/>
        <v>23</v>
      </c>
      <c r="AQ2422" s="17">
        <f t="shared" si="666"/>
        <v>11</v>
      </c>
      <c r="AR2422" s="17">
        <f t="shared" si="667"/>
        <v>2019</v>
      </c>
      <c r="AS2422" s="17">
        <f t="shared" ca="1" si="668"/>
        <v>368</v>
      </c>
      <c r="AT2422" s="17" t="str">
        <f t="shared" ca="1" si="671"/>
        <v>Si</v>
      </c>
      <c r="AU2422" s="17">
        <f t="shared" si="669"/>
        <v>3</v>
      </c>
      <c r="AV2422" s="17" t="str">
        <f>+VLOOKUP(B2422,[1]Cruces!S:T,2,0)</f>
        <v>5. Consultoría / Adjudicación</v>
      </c>
    </row>
    <row r="2423" spans="1:48" hidden="1" x14ac:dyDescent="0.25">
      <c r="A2423" s="17" t="s">
        <v>9273</v>
      </c>
      <c r="B2423" s="17" t="s">
        <v>1943</v>
      </c>
      <c r="C2423" s="17">
        <v>0</v>
      </c>
      <c r="D2423" s="17">
        <v>0</v>
      </c>
      <c r="E2423" s="17" t="s">
        <v>55</v>
      </c>
      <c r="F2423" s="17" t="s">
        <v>3386</v>
      </c>
      <c r="G2423" s="17" t="s">
        <v>9274</v>
      </c>
      <c r="H2423" s="17" t="s">
        <v>9275</v>
      </c>
      <c r="I2423" s="17" t="s">
        <v>71</v>
      </c>
      <c r="J2423" s="17" t="s">
        <v>59</v>
      </c>
      <c r="K2423" s="17" t="s">
        <v>9276</v>
      </c>
      <c r="L2423" s="17" t="s">
        <v>7181</v>
      </c>
      <c r="M2423" s="17" t="s">
        <v>7182</v>
      </c>
      <c r="N2423" s="17" t="s">
        <v>1946</v>
      </c>
      <c r="O2423" s="17">
        <v>20201104</v>
      </c>
      <c r="P2423" s="17">
        <v>20201104</v>
      </c>
      <c r="Q2423" s="17">
        <v>9520</v>
      </c>
      <c r="R2423" s="17">
        <v>28268345</v>
      </c>
      <c r="S2423" s="17" t="s">
        <v>6601</v>
      </c>
      <c r="T2423" s="17" t="s">
        <v>63</v>
      </c>
      <c r="U2423" s="17" t="s">
        <v>77</v>
      </c>
      <c r="V2423" s="17">
        <f t="shared" si="670"/>
        <v>3</v>
      </c>
      <c r="W2423" s="17">
        <v>3000</v>
      </c>
      <c r="X2423" s="17" t="s">
        <v>7065</v>
      </c>
      <c r="Y2423" s="17" t="s">
        <v>1943</v>
      </c>
      <c r="Z2423" s="17">
        <v>20201104</v>
      </c>
      <c r="AA2423" s="17" t="s">
        <v>1947</v>
      </c>
      <c r="AB2423" s="17">
        <v>1</v>
      </c>
      <c r="AC2423" s="17" t="str">
        <f>IFERROR(VLOOKUP(A2423,[1]Cruces!AJ:AK,2,0),VLOOKUP(CONCATENATE(X2423,AA2423),[1]Cruces!G:H,2,0))</f>
        <v>Solicitud por BT</v>
      </c>
      <c r="AD2423" s="17">
        <f t="shared" si="656"/>
        <v>4</v>
      </c>
      <c r="AE2423" s="17">
        <f t="shared" si="657"/>
        <v>11</v>
      </c>
      <c r="AF2423" s="17">
        <f t="shared" si="658"/>
        <v>2020</v>
      </c>
      <c r="AG2423" s="17" t="str">
        <f>IFERROR(VLOOKUP(MID(A2423,2,4)*1,[1]Cruces!K:L,2,0),"Verificar")</f>
        <v>Atlántico Sur</v>
      </c>
      <c r="AH2423" s="17">
        <f t="shared" ca="1" si="659"/>
        <v>21</v>
      </c>
      <c r="AI2423" s="17" t="str">
        <f>IFERROR(VLOOKUP(U2423,[1]Cruces!$O$1:$P$6,2,0),"Sin Orden")</f>
        <v>Pendiente</v>
      </c>
      <c r="AJ2423" s="17">
        <f t="shared" si="660"/>
        <v>4</v>
      </c>
      <c r="AK2423" s="17">
        <f t="shared" si="661"/>
        <v>11</v>
      </c>
      <c r="AL2423" s="17">
        <f t="shared" si="662"/>
        <v>2020</v>
      </c>
      <c r="AM2423" s="17">
        <f t="shared" ca="1" si="663"/>
        <v>21</v>
      </c>
      <c r="AN2423" s="18" t="str">
        <f>IFERROR(VLOOKUP(R2423*1,'[1]Ordenes de Servicio'!G:K,5,0),"No Cruza")</f>
        <v>No Cruza</v>
      </c>
      <c r="AO2423" s="17">
        <f t="shared" ca="1" si="664"/>
        <v>21</v>
      </c>
      <c r="AP2423" s="17">
        <f t="shared" si="665"/>
        <v>4</v>
      </c>
      <c r="AQ2423" s="17">
        <f t="shared" si="666"/>
        <v>11</v>
      </c>
      <c r="AR2423" s="17">
        <f t="shared" si="667"/>
        <v>2020</v>
      </c>
      <c r="AS2423" s="17">
        <f t="shared" ca="1" si="668"/>
        <v>21</v>
      </c>
      <c r="AT2423" s="17" t="str">
        <f t="shared" ca="1" si="671"/>
        <v>No</v>
      </c>
      <c r="AU2423" s="17">
        <f t="shared" si="669"/>
        <v>0</v>
      </c>
      <c r="AV2423" s="17" t="str">
        <f>+VLOOKUP(B2423,[1]Cruces!S:T,2,0)</f>
        <v>7. Ejecución en Campo OS BT</v>
      </c>
    </row>
    <row r="2424" spans="1:48" hidden="1" x14ac:dyDescent="0.25">
      <c r="A2424" s="17" t="s">
        <v>4478</v>
      </c>
      <c r="B2424" s="17" t="s">
        <v>68</v>
      </c>
      <c r="C2424" s="17">
        <v>0</v>
      </c>
      <c r="D2424" s="17">
        <v>0</v>
      </c>
      <c r="E2424" s="17" t="s">
        <v>55</v>
      </c>
      <c r="F2424" s="17" t="s">
        <v>107</v>
      </c>
      <c r="G2424" s="17" t="s">
        <v>4479</v>
      </c>
      <c r="H2424" s="17">
        <v>0</v>
      </c>
      <c r="I2424" s="17" t="s">
        <v>71</v>
      </c>
      <c r="J2424" s="17" t="s">
        <v>59</v>
      </c>
      <c r="K2424" s="17" t="s">
        <v>97</v>
      </c>
      <c r="L2424" s="17" t="s">
        <v>145</v>
      </c>
      <c r="M2424" s="17" t="s">
        <v>146</v>
      </c>
      <c r="N2424" s="17" t="s">
        <v>75</v>
      </c>
      <c r="O2424" s="17">
        <v>20200319</v>
      </c>
      <c r="P2424" s="17">
        <v>20200520</v>
      </c>
      <c r="Q2424" s="17">
        <v>1220</v>
      </c>
      <c r="R2424" s="17">
        <v>27290514</v>
      </c>
      <c r="S2424" s="17" t="s">
        <v>100</v>
      </c>
      <c r="T2424" s="17" t="s">
        <v>63</v>
      </c>
      <c r="U2424" s="17" t="s">
        <v>91</v>
      </c>
      <c r="V2424" s="17">
        <f t="shared" si="670"/>
        <v>1</v>
      </c>
      <c r="W2424" s="17">
        <v>1000</v>
      </c>
      <c r="X2424" s="17" t="s">
        <v>64</v>
      </c>
      <c r="Y2424" s="17" t="s">
        <v>105</v>
      </c>
      <c r="Z2424" s="17">
        <v>20200806</v>
      </c>
      <c r="AA2424" s="17" t="s">
        <v>113</v>
      </c>
      <c r="AB2424" s="17">
        <v>1</v>
      </c>
      <c r="AC2424" s="17" t="str">
        <f>IFERROR(VLOOKUP(A2424,[1]Cruces!AJ:AK,2,0),VLOOKUP(CONCATENATE(X2424,AA2424),[1]Cruces!G:H,2,0))</f>
        <v>Solicitud de Obra</v>
      </c>
      <c r="AD2424" s="17">
        <f t="shared" si="656"/>
        <v>19</v>
      </c>
      <c r="AE2424" s="17">
        <f t="shared" si="657"/>
        <v>3</v>
      </c>
      <c r="AF2424" s="17">
        <f t="shared" si="658"/>
        <v>2020</v>
      </c>
      <c r="AG2424" s="17" t="str">
        <f>IFERROR(VLOOKUP(MID(A2424,2,4)*1,[1]Cruces!K:L,2,0),"Verificar")</f>
        <v>Atlántico Sur</v>
      </c>
      <c r="AH2424" s="17">
        <f t="shared" ca="1" si="659"/>
        <v>251</v>
      </c>
      <c r="AI2424" s="17" t="str">
        <f>IFERROR(VLOOKUP(U2424,[1]Cruces!$O$1:$P$6,2,0),"Sin Orden")</f>
        <v>Resuelta</v>
      </c>
      <c r="AJ2424" s="17">
        <f t="shared" si="660"/>
        <v>6</v>
      </c>
      <c r="AK2424" s="17">
        <f t="shared" si="661"/>
        <v>8</v>
      </c>
      <c r="AL2424" s="17">
        <f t="shared" si="662"/>
        <v>2020</v>
      </c>
      <c r="AM2424" s="17">
        <f t="shared" ca="1" si="663"/>
        <v>111</v>
      </c>
      <c r="AN2424" s="18" t="str">
        <f>IFERROR(VLOOKUP(R2424*1,'[1]Ordenes de Servicio'!G:K,5,0),"No Cruza")</f>
        <v>No Cruza</v>
      </c>
      <c r="AO2424" s="17">
        <f t="shared" ca="1" si="664"/>
        <v>140</v>
      </c>
      <c r="AP2424" s="17">
        <f t="shared" si="665"/>
        <v>20</v>
      </c>
      <c r="AQ2424" s="17">
        <f t="shared" si="666"/>
        <v>5</v>
      </c>
      <c r="AR2424" s="17">
        <f t="shared" si="667"/>
        <v>2020</v>
      </c>
      <c r="AS2424" s="17">
        <f t="shared" ca="1" si="668"/>
        <v>189</v>
      </c>
      <c r="AT2424" s="17" t="str">
        <f t="shared" ca="1" si="671"/>
        <v>No</v>
      </c>
      <c r="AU2424" s="17">
        <f t="shared" si="669"/>
        <v>78</v>
      </c>
      <c r="AV2424" s="17" t="str">
        <f>+VLOOKUP(B2424,[1]Cruces!S:T,2,0)</f>
        <v>5. Consultoría / Adjudicación</v>
      </c>
    </row>
    <row r="2425" spans="1:48" hidden="1" x14ac:dyDescent="0.25">
      <c r="A2425" s="17" t="s">
        <v>9277</v>
      </c>
      <c r="B2425" s="17" t="s">
        <v>569</v>
      </c>
      <c r="C2425" s="17">
        <v>0</v>
      </c>
      <c r="D2425" s="17">
        <v>0</v>
      </c>
      <c r="E2425" s="17" t="s">
        <v>55</v>
      </c>
      <c r="F2425" s="17" t="s">
        <v>56</v>
      </c>
      <c r="G2425" s="17" t="s">
        <v>9278</v>
      </c>
      <c r="H2425" s="17">
        <v>0</v>
      </c>
      <c r="I2425" s="17" t="s">
        <v>71</v>
      </c>
      <c r="J2425" s="17" t="s">
        <v>59</v>
      </c>
      <c r="K2425" s="17" t="s">
        <v>9279</v>
      </c>
      <c r="L2425" s="17" t="s">
        <v>7686</v>
      </c>
      <c r="M2425" s="17" t="s">
        <v>7687</v>
      </c>
      <c r="N2425" s="17" t="s">
        <v>572</v>
      </c>
      <c r="O2425" s="17">
        <v>20201106</v>
      </c>
      <c r="P2425" s="17">
        <v>20201106</v>
      </c>
      <c r="Q2425" s="17">
        <v>1150</v>
      </c>
      <c r="R2425" s="17">
        <v>0</v>
      </c>
      <c r="S2425" s="17"/>
      <c r="T2425" s="17" t="s">
        <v>63</v>
      </c>
      <c r="U2425" s="17"/>
      <c r="V2425" s="17">
        <f t="shared" si="670"/>
        <v>5</v>
      </c>
      <c r="W2425" s="17">
        <v>5000</v>
      </c>
      <c r="X2425" s="17" t="s">
        <v>7065</v>
      </c>
      <c r="Y2425" s="17" t="s">
        <v>569</v>
      </c>
      <c r="Z2425" s="17">
        <v>20201106</v>
      </c>
      <c r="AA2425" s="17" t="s">
        <v>1947</v>
      </c>
      <c r="AB2425" s="17">
        <v>1</v>
      </c>
      <c r="AC2425" s="17" t="str">
        <f>IFERROR(VLOOKUP(A2425,[1]Cruces!AJ:AK,2,0),VLOOKUP(CONCATENATE(X2425,AA2425),[1]Cruces!G:H,2,0))</f>
        <v>Solicitud por BT</v>
      </c>
      <c r="AD2425" s="17">
        <f t="shared" si="656"/>
        <v>6</v>
      </c>
      <c r="AE2425" s="17">
        <f t="shared" si="657"/>
        <v>11</v>
      </c>
      <c r="AF2425" s="17">
        <f t="shared" si="658"/>
        <v>2020</v>
      </c>
      <c r="AG2425" s="17" t="str">
        <f>IFERROR(VLOOKUP(MID(A2425,2,4)*1,[1]Cruces!K:L,2,0),"Verificar")</f>
        <v>Atlántico Norte</v>
      </c>
      <c r="AH2425" s="17">
        <f t="shared" ca="1" si="659"/>
        <v>19</v>
      </c>
      <c r="AI2425" s="17" t="str">
        <f>IFERROR(VLOOKUP(U2425,[1]Cruces!$O$1:$P$6,2,0),"Sin Orden")</f>
        <v>Sin Orden</v>
      </c>
      <c r="AJ2425" s="17">
        <f t="shared" si="660"/>
        <v>6</v>
      </c>
      <c r="AK2425" s="17">
        <f t="shared" si="661"/>
        <v>11</v>
      </c>
      <c r="AL2425" s="17">
        <f t="shared" si="662"/>
        <v>2020</v>
      </c>
      <c r="AM2425" s="17">
        <f t="shared" ca="1" si="663"/>
        <v>19</v>
      </c>
      <c r="AN2425" s="18" t="str">
        <f>IFERROR(VLOOKUP(R2425*1,'[1]Ordenes de Servicio'!G:K,5,0),"No Cruza")</f>
        <v>No Cruza</v>
      </c>
      <c r="AO2425" s="17">
        <f t="shared" ca="1" si="664"/>
        <v>19</v>
      </c>
      <c r="AP2425" s="17">
        <f t="shared" si="665"/>
        <v>6</v>
      </c>
      <c r="AQ2425" s="17">
        <f t="shared" si="666"/>
        <v>11</v>
      </c>
      <c r="AR2425" s="17">
        <f t="shared" si="667"/>
        <v>2020</v>
      </c>
      <c r="AS2425" s="17">
        <f t="shared" ca="1" si="668"/>
        <v>19</v>
      </c>
      <c r="AT2425" s="17" t="str">
        <f t="shared" ca="1" si="671"/>
        <v>No</v>
      </c>
      <c r="AU2425" s="17">
        <f t="shared" si="669"/>
        <v>0</v>
      </c>
      <c r="AV2425" s="17" t="str">
        <f>+VLOOKUP(B2425,[1]Cruces!S:T,2,0)</f>
        <v>1. Solicitud</v>
      </c>
    </row>
    <row r="2426" spans="1:48" hidden="1" x14ac:dyDescent="0.25">
      <c r="A2426" s="17" t="s">
        <v>9280</v>
      </c>
      <c r="B2426" s="17" t="s">
        <v>6595</v>
      </c>
      <c r="C2426" s="17">
        <v>0</v>
      </c>
      <c r="D2426" s="17">
        <v>0</v>
      </c>
      <c r="E2426" s="17" t="s">
        <v>55</v>
      </c>
      <c r="F2426" s="17" t="s">
        <v>232</v>
      </c>
      <c r="G2426" s="17" t="s">
        <v>9281</v>
      </c>
      <c r="H2426" s="17">
        <v>3126378055</v>
      </c>
      <c r="I2426" s="17" t="s">
        <v>71</v>
      </c>
      <c r="J2426" s="17" t="s">
        <v>59</v>
      </c>
      <c r="K2426" s="17" t="s">
        <v>97</v>
      </c>
      <c r="L2426" s="17" t="s">
        <v>7490</v>
      </c>
      <c r="M2426" s="17" t="s">
        <v>7491</v>
      </c>
      <c r="N2426" s="17" t="s">
        <v>6600</v>
      </c>
      <c r="O2426" s="17">
        <v>20191125</v>
      </c>
      <c r="P2426" s="17">
        <v>20191213</v>
      </c>
      <c r="Q2426" s="17">
        <v>1180</v>
      </c>
      <c r="R2426" s="17">
        <v>26983197</v>
      </c>
      <c r="S2426" s="17" t="s">
        <v>6601</v>
      </c>
      <c r="T2426" s="17" t="s">
        <v>63</v>
      </c>
      <c r="U2426" s="17" t="s">
        <v>91</v>
      </c>
      <c r="V2426" s="17">
        <f t="shared" si="670"/>
        <v>3</v>
      </c>
      <c r="W2426" s="17">
        <v>3000</v>
      </c>
      <c r="X2426" s="17" t="s">
        <v>7065</v>
      </c>
      <c r="Y2426" s="17" t="s">
        <v>6595</v>
      </c>
      <c r="Z2426" s="17">
        <v>20191213</v>
      </c>
      <c r="AA2426" s="17" t="s">
        <v>1947</v>
      </c>
      <c r="AB2426" s="17">
        <v>1</v>
      </c>
      <c r="AC2426" s="17" t="str">
        <f>IFERROR(VLOOKUP(A2426,[1]Cruces!AJ:AK,2,0),VLOOKUP(CONCATENATE(X2426,AA2426),[1]Cruces!G:H,2,0))</f>
        <v>Solicitud por BT</v>
      </c>
      <c r="AD2426" s="17">
        <f t="shared" si="656"/>
        <v>25</v>
      </c>
      <c r="AE2426" s="17">
        <f t="shared" si="657"/>
        <v>11</v>
      </c>
      <c r="AF2426" s="17">
        <f t="shared" si="658"/>
        <v>2019</v>
      </c>
      <c r="AG2426" s="17" t="str">
        <f>IFERROR(VLOOKUP(MID(A2426,2,4)*1,[1]Cruces!K:L,2,0),"Verificar")</f>
        <v>Atlántico Norte</v>
      </c>
      <c r="AH2426" s="17">
        <f t="shared" ca="1" si="659"/>
        <v>366</v>
      </c>
      <c r="AI2426" s="17" t="str">
        <f>IFERROR(VLOOKUP(U2426,[1]Cruces!$O$1:$P$6,2,0),"Sin Orden")</f>
        <v>Resuelta</v>
      </c>
      <c r="AJ2426" s="17">
        <f t="shared" si="660"/>
        <v>13</v>
      </c>
      <c r="AK2426" s="17">
        <f t="shared" si="661"/>
        <v>12</v>
      </c>
      <c r="AL2426" s="17">
        <f t="shared" si="662"/>
        <v>2019</v>
      </c>
      <c r="AM2426" s="17">
        <f t="shared" ca="1" si="663"/>
        <v>348</v>
      </c>
      <c r="AN2426" s="18" t="str">
        <f>IFERROR(VLOOKUP(R2426*1,'[1]Ordenes de Servicio'!G:K,5,0),"No Cruza")</f>
        <v>No Cruza</v>
      </c>
      <c r="AO2426" s="17">
        <f t="shared" ca="1" si="664"/>
        <v>18</v>
      </c>
      <c r="AP2426" s="17">
        <f t="shared" si="665"/>
        <v>13</v>
      </c>
      <c r="AQ2426" s="17">
        <f t="shared" si="666"/>
        <v>12</v>
      </c>
      <c r="AR2426" s="17">
        <f t="shared" si="667"/>
        <v>2019</v>
      </c>
      <c r="AS2426" s="17">
        <f t="shared" ca="1" si="668"/>
        <v>348</v>
      </c>
      <c r="AT2426" s="17" t="str">
        <f t="shared" ca="1" si="671"/>
        <v>No</v>
      </c>
      <c r="AU2426" s="17">
        <f t="shared" si="669"/>
        <v>0</v>
      </c>
      <c r="AV2426" s="17" t="str">
        <f>+VLOOKUP(B2426,[1]Cruces!S:T,2,0)</f>
        <v>7. Ejecución en Campo OS BT</v>
      </c>
    </row>
    <row r="2427" spans="1:48" hidden="1" x14ac:dyDescent="0.25">
      <c r="A2427" s="17" t="s">
        <v>9282</v>
      </c>
      <c r="B2427" s="17" t="s">
        <v>6595</v>
      </c>
      <c r="C2427" s="17">
        <v>0</v>
      </c>
      <c r="D2427" s="17">
        <v>0</v>
      </c>
      <c r="E2427" s="17" t="s">
        <v>55</v>
      </c>
      <c r="F2427" s="17" t="s">
        <v>7082</v>
      </c>
      <c r="G2427" s="17" t="s">
        <v>8624</v>
      </c>
      <c r="H2427" s="17">
        <v>3126637771</v>
      </c>
      <c r="I2427" s="17" t="s">
        <v>71</v>
      </c>
      <c r="J2427" s="17" t="s">
        <v>59</v>
      </c>
      <c r="K2427" s="17" t="s">
        <v>9283</v>
      </c>
      <c r="L2427" s="17" t="s">
        <v>7176</v>
      </c>
      <c r="M2427" s="17" t="s">
        <v>7177</v>
      </c>
      <c r="N2427" s="17" t="s">
        <v>6600</v>
      </c>
      <c r="O2427" s="17">
        <v>20201006</v>
      </c>
      <c r="P2427" s="17">
        <v>20201011</v>
      </c>
      <c r="Q2427" s="17">
        <v>9510</v>
      </c>
      <c r="R2427" s="17">
        <v>28216111</v>
      </c>
      <c r="S2427" s="17" t="s">
        <v>6601</v>
      </c>
      <c r="T2427" s="17" t="s">
        <v>63</v>
      </c>
      <c r="U2427" s="17" t="s">
        <v>91</v>
      </c>
      <c r="V2427" s="17">
        <f t="shared" si="670"/>
        <v>3</v>
      </c>
      <c r="W2427" s="17">
        <v>3000</v>
      </c>
      <c r="X2427" s="17" t="s">
        <v>7065</v>
      </c>
      <c r="Y2427" s="17" t="s">
        <v>150</v>
      </c>
      <c r="Z2427" s="17">
        <v>20201102</v>
      </c>
      <c r="AA2427" s="17" t="s">
        <v>1947</v>
      </c>
      <c r="AB2427" s="17">
        <v>1</v>
      </c>
      <c r="AC2427" s="17" t="str">
        <f>IFERROR(VLOOKUP(A2427,[1]Cruces!AJ:AK,2,0),VLOOKUP(CONCATENATE(X2427,AA2427),[1]Cruces!G:H,2,0))</f>
        <v>Solicitud por BT</v>
      </c>
      <c r="AD2427" s="17">
        <f t="shared" si="656"/>
        <v>6</v>
      </c>
      <c r="AE2427" s="17">
        <f t="shared" si="657"/>
        <v>10</v>
      </c>
      <c r="AF2427" s="17">
        <f t="shared" si="658"/>
        <v>2020</v>
      </c>
      <c r="AG2427" s="17" t="str">
        <f>IFERROR(VLOOKUP(MID(A2427,2,4)*1,[1]Cruces!K:L,2,0),"Verificar")</f>
        <v>Atlántico Norte</v>
      </c>
      <c r="AH2427" s="17">
        <f t="shared" ca="1" si="659"/>
        <v>50</v>
      </c>
      <c r="AI2427" s="17" t="str">
        <f>IFERROR(VLOOKUP(U2427,[1]Cruces!$O$1:$P$6,2,0),"Sin Orden")</f>
        <v>Resuelta</v>
      </c>
      <c r="AJ2427" s="17">
        <f t="shared" si="660"/>
        <v>2</v>
      </c>
      <c r="AK2427" s="17">
        <f t="shared" si="661"/>
        <v>11</v>
      </c>
      <c r="AL2427" s="17">
        <f t="shared" si="662"/>
        <v>2020</v>
      </c>
      <c r="AM2427" s="17">
        <f t="shared" ca="1" si="663"/>
        <v>23</v>
      </c>
      <c r="AN2427" s="18" t="str">
        <f>IFERROR(VLOOKUP(R2427*1,'[1]Ordenes de Servicio'!G:K,5,0),"No Cruza")</f>
        <v>No Cruza</v>
      </c>
      <c r="AO2427" s="17">
        <f t="shared" ca="1" si="664"/>
        <v>27</v>
      </c>
      <c r="AP2427" s="17">
        <f t="shared" si="665"/>
        <v>11</v>
      </c>
      <c r="AQ2427" s="17">
        <f t="shared" si="666"/>
        <v>10</v>
      </c>
      <c r="AR2427" s="17">
        <f t="shared" si="667"/>
        <v>2020</v>
      </c>
      <c r="AS2427" s="17">
        <f t="shared" ca="1" si="668"/>
        <v>45</v>
      </c>
      <c r="AT2427" s="17" t="str">
        <f t="shared" ca="1" si="671"/>
        <v>No</v>
      </c>
      <c r="AU2427" s="17">
        <f t="shared" si="669"/>
        <v>22</v>
      </c>
      <c r="AV2427" s="17" t="str">
        <f>+VLOOKUP(B2427,[1]Cruces!S:T,2,0)</f>
        <v>7. Ejecución en Campo OS BT</v>
      </c>
    </row>
    <row r="2428" spans="1:48" hidden="1" x14ac:dyDescent="0.25">
      <c r="A2428" s="17" t="s">
        <v>9284</v>
      </c>
      <c r="B2428" s="17" t="s">
        <v>1943</v>
      </c>
      <c r="C2428" s="17">
        <v>0</v>
      </c>
      <c r="D2428" s="17">
        <v>0</v>
      </c>
      <c r="E2428" s="17" t="s">
        <v>55</v>
      </c>
      <c r="F2428" s="17" t="s">
        <v>932</v>
      </c>
      <c r="G2428" s="17" t="s">
        <v>9285</v>
      </c>
      <c r="H2428" s="17">
        <v>3209161744</v>
      </c>
      <c r="I2428" s="17" t="s">
        <v>71</v>
      </c>
      <c r="J2428" s="17" t="s">
        <v>59</v>
      </c>
      <c r="K2428" s="17" t="s">
        <v>97</v>
      </c>
      <c r="L2428" s="17" t="s">
        <v>7326</v>
      </c>
      <c r="M2428" s="17" t="s">
        <v>7327</v>
      </c>
      <c r="N2428" s="17" t="s">
        <v>1946</v>
      </c>
      <c r="O2428" s="17">
        <v>20201112</v>
      </c>
      <c r="P2428" s="17">
        <v>20201112</v>
      </c>
      <c r="Q2428" s="17">
        <v>3410</v>
      </c>
      <c r="R2428" s="17">
        <v>28280278</v>
      </c>
      <c r="S2428" s="17" t="s">
        <v>6601</v>
      </c>
      <c r="T2428" s="17" t="s">
        <v>63</v>
      </c>
      <c r="U2428" s="17" t="s">
        <v>77</v>
      </c>
      <c r="V2428" s="17">
        <f t="shared" si="670"/>
        <v>2</v>
      </c>
      <c r="W2428" s="17">
        <v>2000</v>
      </c>
      <c r="X2428" s="17" t="s">
        <v>7065</v>
      </c>
      <c r="Y2428" s="17" t="s">
        <v>1943</v>
      </c>
      <c r="Z2428" s="17">
        <v>20201112</v>
      </c>
      <c r="AA2428" s="17" t="s">
        <v>1947</v>
      </c>
      <c r="AB2428" s="17">
        <v>1</v>
      </c>
      <c r="AC2428" s="17" t="str">
        <f>IFERROR(VLOOKUP(A2428,[1]Cruces!AJ:AK,2,0),VLOOKUP(CONCATENATE(X2428,AA2428),[1]Cruces!G:H,2,0))</f>
        <v>Solicitud por BT</v>
      </c>
      <c r="AD2428" s="17">
        <f t="shared" si="656"/>
        <v>12</v>
      </c>
      <c r="AE2428" s="17">
        <f t="shared" si="657"/>
        <v>11</v>
      </c>
      <c r="AF2428" s="17">
        <f t="shared" si="658"/>
        <v>2020</v>
      </c>
      <c r="AG2428" s="17" t="str">
        <f>IFERROR(VLOOKUP(MID(A2428,2,4)*1,[1]Cruces!K:L,2,0),"Verificar")</f>
        <v>Magdalena</v>
      </c>
      <c r="AH2428" s="17">
        <f t="shared" ca="1" si="659"/>
        <v>13</v>
      </c>
      <c r="AI2428" s="17" t="str">
        <f>IFERROR(VLOOKUP(U2428,[1]Cruces!$O$1:$P$6,2,0),"Sin Orden")</f>
        <v>Pendiente</v>
      </c>
      <c r="AJ2428" s="17">
        <f t="shared" si="660"/>
        <v>12</v>
      </c>
      <c r="AK2428" s="17">
        <f t="shared" si="661"/>
        <v>11</v>
      </c>
      <c r="AL2428" s="17">
        <f t="shared" si="662"/>
        <v>2020</v>
      </c>
      <c r="AM2428" s="17">
        <f t="shared" ca="1" si="663"/>
        <v>13</v>
      </c>
      <c r="AN2428" s="18" t="str">
        <f>IFERROR(VLOOKUP(R2428*1,'[1]Ordenes de Servicio'!G:K,5,0),"No Cruza")</f>
        <v>No Cruza</v>
      </c>
      <c r="AO2428" s="17">
        <f t="shared" ca="1" si="664"/>
        <v>13</v>
      </c>
      <c r="AP2428" s="17">
        <f t="shared" si="665"/>
        <v>12</v>
      </c>
      <c r="AQ2428" s="17">
        <f t="shared" si="666"/>
        <v>11</v>
      </c>
      <c r="AR2428" s="17">
        <f t="shared" si="667"/>
        <v>2020</v>
      </c>
      <c r="AS2428" s="17">
        <f t="shared" ca="1" si="668"/>
        <v>13</v>
      </c>
      <c r="AT2428" s="17" t="str">
        <f t="shared" ca="1" si="671"/>
        <v>No</v>
      </c>
      <c r="AU2428" s="17">
        <f t="shared" si="669"/>
        <v>0</v>
      </c>
      <c r="AV2428" s="17" t="str">
        <f>+VLOOKUP(B2428,[1]Cruces!S:T,2,0)</f>
        <v>7. Ejecución en Campo OS BT</v>
      </c>
    </row>
    <row r="2429" spans="1:48" hidden="1" x14ac:dyDescent="0.25">
      <c r="A2429" s="17" t="s">
        <v>4480</v>
      </c>
      <c r="B2429" s="17" t="s">
        <v>54</v>
      </c>
      <c r="C2429" s="17">
        <v>0</v>
      </c>
      <c r="D2429" s="17">
        <v>0</v>
      </c>
      <c r="E2429" s="17" t="s">
        <v>55</v>
      </c>
      <c r="F2429" s="17" t="s">
        <v>107</v>
      </c>
      <c r="G2429" s="17" t="s">
        <v>4481</v>
      </c>
      <c r="H2429" s="17">
        <v>0</v>
      </c>
      <c r="I2429" s="17" t="s">
        <v>71</v>
      </c>
      <c r="J2429" s="17" t="s">
        <v>59</v>
      </c>
      <c r="K2429" s="17" t="s">
        <v>4482</v>
      </c>
      <c r="L2429" s="17" t="s">
        <v>117</v>
      </c>
      <c r="M2429" s="17" t="s">
        <v>118</v>
      </c>
      <c r="N2429" s="17" t="s">
        <v>62</v>
      </c>
      <c r="O2429" s="17">
        <v>20200415</v>
      </c>
      <c r="P2429" s="17">
        <v>20200424</v>
      </c>
      <c r="Q2429" s="17">
        <v>1110</v>
      </c>
      <c r="R2429" s="17">
        <v>27327935</v>
      </c>
      <c r="S2429" s="17" t="s">
        <v>100</v>
      </c>
      <c r="T2429" s="17" t="s">
        <v>63</v>
      </c>
      <c r="U2429" s="17" t="s">
        <v>91</v>
      </c>
      <c r="V2429" s="17">
        <f t="shared" si="670"/>
        <v>800</v>
      </c>
      <c r="W2429" s="17">
        <v>800000</v>
      </c>
      <c r="X2429" s="17" t="s">
        <v>64</v>
      </c>
      <c r="Y2429" s="17" t="s">
        <v>65</v>
      </c>
      <c r="Z2429" s="17">
        <v>20200424</v>
      </c>
      <c r="AA2429" s="17" t="s">
        <v>137</v>
      </c>
      <c r="AB2429" s="17">
        <v>1</v>
      </c>
      <c r="AC2429" s="17" t="str">
        <f>IFERROR(VLOOKUP(A2429,[1]Cruces!AJ:AK,2,0),VLOOKUP(CONCATENATE(X2429,AA2429),[1]Cruces!G:H,2,0))</f>
        <v>Solicitud de Obra</v>
      </c>
      <c r="AD2429" s="17">
        <f t="shared" si="656"/>
        <v>15</v>
      </c>
      <c r="AE2429" s="17">
        <f t="shared" si="657"/>
        <v>4</v>
      </c>
      <c r="AF2429" s="17">
        <f t="shared" si="658"/>
        <v>2020</v>
      </c>
      <c r="AG2429" s="17" t="str">
        <f>IFERROR(VLOOKUP(MID(A2429,2,4)*1,[1]Cruces!K:L,2,0),"Verificar")</f>
        <v>Atlántico Norte</v>
      </c>
      <c r="AH2429" s="17">
        <f t="shared" ca="1" si="659"/>
        <v>224</v>
      </c>
      <c r="AI2429" s="17" t="str">
        <f>IFERROR(VLOOKUP(U2429,[1]Cruces!$O$1:$P$6,2,0),"Sin Orden")</f>
        <v>Resuelta</v>
      </c>
      <c r="AJ2429" s="17">
        <f t="shared" si="660"/>
        <v>24</v>
      </c>
      <c r="AK2429" s="17">
        <f t="shared" si="661"/>
        <v>4</v>
      </c>
      <c r="AL2429" s="17">
        <f t="shared" si="662"/>
        <v>2020</v>
      </c>
      <c r="AM2429" s="17">
        <f t="shared" ca="1" si="663"/>
        <v>215</v>
      </c>
      <c r="AN2429" s="18" t="str">
        <f>IFERROR(VLOOKUP(R2429*1,'[1]Ordenes de Servicio'!G:K,5,0),"No Cruza")</f>
        <v>No Cruza</v>
      </c>
      <c r="AO2429" s="17">
        <f t="shared" ca="1" si="664"/>
        <v>9</v>
      </c>
      <c r="AP2429" s="17">
        <f t="shared" si="665"/>
        <v>24</v>
      </c>
      <c r="AQ2429" s="17">
        <f t="shared" si="666"/>
        <v>4</v>
      </c>
      <c r="AR2429" s="17">
        <f t="shared" si="667"/>
        <v>2020</v>
      </c>
      <c r="AS2429" s="17">
        <f t="shared" ca="1" si="668"/>
        <v>215</v>
      </c>
      <c r="AT2429" s="17" t="str">
        <f t="shared" ca="1" si="671"/>
        <v>No</v>
      </c>
      <c r="AU2429" s="17">
        <f t="shared" si="669"/>
        <v>0</v>
      </c>
      <c r="AV2429" s="17" t="str">
        <f>+VLOOKUP(B2429,[1]Cruces!S:T,2,0)</f>
        <v>4. Presupuesto de Obra</v>
      </c>
    </row>
    <row r="2430" spans="1:48" hidden="1" x14ac:dyDescent="0.25">
      <c r="A2430" s="17" t="s">
        <v>4483</v>
      </c>
      <c r="B2430" s="17" t="s">
        <v>68</v>
      </c>
      <c r="C2430" s="17">
        <v>0</v>
      </c>
      <c r="D2430" s="17">
        <v>0</v>
      </c>
      <c r="E2430" s="17" t="s">
        <v>55</v>
      </c>
      <c r="F2430" s="17" t="s">
        <v>81</v>
      </c>
      <c r="G2430" s="17" t="s">
        <v>4484</v>
      </c>
      <c r="H2430" s="17" t="s">
        <v>4485</v>
      </c>
      <c r="I2430" s="17" t="s">
        <v>71</v>
      </c>
      <c r="J2430" s="17" t="s">
        <v>59</v>
      </c>
      <c r="K2430" s="17" t="s">
        <v>4486</v>
      </c>
      <c r="L2430" s="17" t="s">
        <v>85</v>
      </c>
      <c r="M2430" s="17" t="s">
        <v>86</v>
      </c>
      <c r="N2430" s="17" t="s">
        <v>75</v>
      </c>
      <c r="O2430" s="17">
        <v>20191112</v>
      </c>
      <c r="P2430" s="17">
        <v>20200508</v>
      </c>
      <c r="Q2430" s="17">
        <v>3410</v>
      </c>
      <c r="R2430" s="17">
        <v>26919250</v>
      </c>
      <c r="S2430" s="17" t="s">
        <v>100</v>
      </c>
      <c r="T2430" s="17" t="s">
        <v>63</v>
      </c>
      <c r="U2430" s="17" t="s">
        <v>91</v>
      </c>
      <c r="V2430" s="17">
        <f t="shared" si="670"/>
        <v>225</v>
      </c>
      <c r="W2430" s="17">
        <v>225000</v>
      </c>
      <c r="X2430" s="17" t="s">
        <v>64</v>
      </c>
      <c r="Y2430" s="17" t="s">
        <v>136</v>
      </c>
      <c r="Z2430" s="17">
        <v>20200731</v>
      </c>
      <c r="AA2430" s="17" t="s">
        <v>101</v>
      </c>
      <c r="AB2430" s="17">
        <v>1</v>
      </c>
      <c r="AC2430" s="17" t="str">
        <f>IFERROR(VLOOKUP(A2430,[1]Cruces!AJ:AK,2,0),VLOOKUP(CONCATENATE(X2430,AA2430),[1]Cruces!G:H,2,0))</f>
        <v>Solicitud de Obra</v>
      </c>
      <c r="AD2430" s="17">
        <f t="shared" si="656"/>
        <v>12</v>
      </c>
      <c r="AE2430" s="17">
        <f t="shared" si="657"/>
        <v>11</v>
      </c>
      <c r="AF2430" s="17">
        <f t="shared" si="658"/>
        <v>2019</v>
      </c>
      <c r="AG2430" s="17" t="str">
        <f>IFERROR(VLOOKUP(MID(A2430,2,4)*1,[1]Cruces!K:L,2,0),"Verificar")</f>
        <v>Magdalena</v>
      </c>
      <c r="AH2430" s="17">
        <f t="shared" ca="1" si="659"/>
        <v>379</v>
      </c>
      <c r="AI2430" s="17" t="str">
        <f>IFERROR(VLOOKUP(U2430,[1]Cruces!$O$1:$P$6,2,0),"Sin Orden")</f>
        <v>Resuelta</v>
      </c>
      <c r="AJ2430" s="17">
        <f t="shared" si="660"/>
        <v>31</v>
      </c>
      <c r="AK2430" s="17">
        <f t="shared" si="661"/>
        <v>7</v>
      </c>
      <c r="AL2430" s="17">
        <f t="shared" si="662"/>
        <v>2020</v>
      </c>
      <c r="AM2430" s="17">
        <f t="shared" ca="1" si="663"/>
        <v>117</v>
      </c>
      <c r="AN2430" s="18" t="str">
        <f>IFERROR(VLOOKUP(R2430*1,'[1]Ordenes de Servicio'!G:K,5,0),"No Cruza")</f>
        <v>No Cruza</v>
      </c>
      <c r="AO2430" s="17">
        <f t="shared" ca="1" si="664"/>
        <v>262</v>
      </c>
      <c r="AP2430" s="17">
        <f t="shared" si="665"/>
        <v>8</v>
      </c>
      <c r="AQ2430" s="17">
        <f t="shared" si="666"/>
        <v>5</v>
      </c>
      <c r="AR2430" s="17">
        <f t="shared" si="667"/>
        <v>2020</v>
      </c>
      <c r="AS2430" s="17">
        <f t="shared" ca="1" si="668"/>
        <v>201</v>
      </c>
      <c r="AT2430" s="17" t="str">
        <f t="shared" ca="1" si="671"/>
        <v>No</v>
      </c>
      <c r="AU2430" s="17">
        <f t="shared" si="669"/>
        <v>84</v>
      </c>
      <c r="AV2430" s="17" t="str">
        <f>+VLOOKUP(B2430,[1]Cruces!S:T,2,0)</f>
        <v>5. Consultoría / Adjudicación</v>
      </c>
    </row>
    <row r="2431" spans="1:48" hidden="1" x14ac:dyDescent="0.25">
      <c r="A2431" s="17" t="s">
        <v>9286</v>
      </c>
      <c r="B2431" s="17" t="s">
        <v>6595</v>
      </c>
      <c r="C2431" s="17">
        <v>0</v>
      </c>
      <c r="D2431" s="17">
        <v>0</v>
      </c>
      <c r="E2431" s="17" t="s">
        <v>55</v>
      </c>
      <c r="F2431" s="17" t="s">
        <v>107</v>
      </c>
      <c r="G2431" s="17" t="s">
        <v>9287</v>
      </c>
      <c r="H2431" s="17">
        <v>3013887357</v>
      </c>
      <c r="I2431" s="17" t="s">
        <v>71</v>
      </c>
      <c r="J2431" s="17" t="s">
        <v>59</v>
      </c>
      <c r="K2431" s="17" t="s">
        <v>97</v>
      </c>
      <c r="L2431" s="17" t="s">
        <v>325</v>
      </c>
      <c r="M2431" s="17" t="s">
        <v>326</v>
      </c>
      <c r="N2431" s="17" t="s">
        <v>6600</v>
      </c>
      <c r="O2431" s="17">
        <v>20200428</v>
      </c>
      <c r="P2431" s="17">
        <v>20200430</v>
      </c>
      <c r="Q2431" s="17">
        <v>1180</v>
      </c>
      <c r="R2431" s="17">
        <v>27378265</v>
      </c>
      <c r="S2431" s="17" t="s">
        <v>6601</v>
      </c>
      <c r="T2431" s="17" t="s">
        <v>63</v>
      </c>
      <c r="U2431" s="17" t="s">
        <v>91</v>
      </c>
      <c r="V2431" s="17">
        <f t="shared" si="670"/>
        <v>3</v>
      </c>
      <c r="W2431" s="17">
        <v>3000</v>
      </c>
      <c r="X2431" s="17" t="s">
        <v>7065</v>
      </c>
      <c r="Y2431" s="17" t="s">
        <v>6595</v>
      </c>
      <c r="Z2431" s="17">
        <v>20200430</v>
      </c>
      <c r="AA2431" s="17" t="s">
        <v>1947</v>
      </c>
      <c r="AB2431" s="17">
        <v>1</v>
      </c>
      <c r="AC2431" s="17" t="str">
        <f>IFERROR(VLOOKUP(A2431,[1]Cruces!AJ:AK,2,0),VLOOKUP(CONCATENATE(X2431,AA2431),[1]Cruces!G:H,2,0))</f>
        <v>Solicitud por BT</v>
      </c>
      <c r="AD2431" s="17">
        <f t="shared" si="656"/>
        <v>28</v>
      </c>
      <c r="AE2431" s="17">
        <f t="shared" si="657"/>
        <v>4</v>
      </c>
      <c r="AF2431" s="17">
        <f t="shared" si="658"/>
        <v>2020</v>
      </c>
      <c r="AG2431" s="17" t="str">
        <f>IFERROR(VLOOKUP(MID(A2431,2,4)*1,[1]Cruces!K:L,2,0),"Verificar")</f>
        <v>Atlántico Norte</v>
      </c>
      <c r="AH2431" s="17">
        <f t="shared" ca="1" si="659"/>
        <v>211</v>
      </c>
      <c r="AI2431" s="17" t="str">
        <f>IFERROR(VLOOKUP(U2431,[1]Cruces!$O$1:$P$6,2,0),"Sin Orden")</f>
        <v>Resuelta</v>
      </c>
      <c r="AJ2431" s="17">
        <f t="shared" si="660"/>
        <v>30</v>
      </c>
      <c r="AK2431" s="17">
        <f t="shared" si="661"/>
        <v>4</v>
      </c>
      <c r="AL2431" s="17">
        <f t="shared" si="662"/>
        <v>2020</v>
      </c>
      <c r="AM2431" s="17">
        <f t="shared" ca="1" si="663"/>
        <v>209</v>
      </c>
      <c r="AN2431" s="18" t="str">
        <f>IFERROR(VLOOKUP(R2431*1,'[1]Ordenes de Servicio'!G:K,5,0),"No Cruza")</f>
        <v>No Cruza</v>
      </c>
      <c r="AO2431" s="17">
        <f t="shared" ca="1" si="664"/>
        <v>2</v>
      </c>
      <c r="AP2431" s="17">
        <f t="shared" si="665"/>
        <v>30</v>
      </c>
      <c r="AQ2431" s="17">
        <f t="shared" si="666"/>
        <v>4</v>
      </c>
      <c r="AR2431" s="17">
        <f t="shared" si="667"/>
        <v>2020</v>
      </c>
      <c r="AS2431" s="17">
        <f t="shared" ca="1" si="668"/>
        <v>209</v>
      </c>
      <c r="AT2431" s="17" t="str">
        <f t="shared" ca="1" si="671"/>
        <v>No</v>
      </c>
      <c r="AU2431" s="17">
        <f t="shared" si="669"/>
        <v>0</v>
      </c>
      <c r="AV2431" s="17" t="str">
        <f>+VLOOKUP(B2431,[1]Cruces!S:T,2,0)</f>
        <v>7. Ejecución en Campo OS BT</v>
      </c>
    </row>
    <row r="2432" spans="1:48" hidden="1" x14ac:dyDescent="0.25">
      <c r="A2432" s="17" t="s">
        <v>9288</v>
      </c>
      <c r="B2432" s="17" t="s">
        <v>569</v>
      </c>
      <c r="C2432" s="17">
        <v>0</v>
      </c>
      <c r="D2432" s="17">
        <v>0</v>
      </c>
      <c r="E2432" s="17" t="s">
        <v>55</v>
      </c>
      <c r="F2432" s="17" t="s">
        <v>5366</v>
      </c>
      <c r="G2432" s="17" t="s">
        <v>9289</v>
      </c>
      <c r="H2432" s="17">
        <v>0</v>
      </c>
      <c r="I2432" s="17" t="s">
        <v>71</v>
      </c>
      <c r="J2432" s="17" t="s">
        <v>59</v>
      </c>
      <c r="K2432" s="17" t="s">
        <v>9290</v>
      </c>
      <c r="L2432" s="17" t="s">
        <v>5368</v>
      </c>
      <c r="M2432" s="17" t="s">
        <v>5369</v>
      </c>
      <c r="N2432" s="17" t="s">
        <v>572</v>
      </c>
      <c r="O2432" s="17">
        <v>20201111</v>
      </c>
      <c r="P2432" s="17">
        <v>20201111</v>
      </c>
      <c r="Q2432" s="17">
        <v>1150</v>
      </c>
      <c r="R2432" s="17">
        <v>0</v>
      </c>
      <c r="S2432" s="17"/>
      <c r="T2432" s="17" t="s">
        <v>63</v>
      </c>
      <c r="U2432" s="17"/>
      <c r="V2432" s="17">
        <f t="shared" si="670"/>
        <v>3</v>
      </c>
      <c r="W2432" s="17">
        <v>3000</v>
      </c>
      <c r="X2432" s="17" t="s">
        <v>7065</v>
      </c>
      <c r="Y2432" s="17" t="s">
        <v>569</v>
      </c>
      <c r="Z2432" s="17">
        <v>20201111</v>
      </c>
      <c r="AA2432" s="17" t="s">
        <v>1947</v>
      </c>
      <c r="AB2432" s="17">
        <v>1</v>
      </c>
      <c r="AC2432" s="17" t="str">
        <f>IFERROR(VLOOKUP(A2432,[1]Cruces!AJ:AK,2,0),VLOOKUP(CONCATENATE(X2432,AA2432),[1]Cruces!G:H,2,0))</f>
        <v>Solicitud por BT</v>
      </c>
      <c r="AD2432" s="17">
        <f t="shared" si="656"/>
        <v>11</v>
      </c>
      <c r="AE2432" s="17">
        <f t="shared" si="657"/>
        <v>11</v>
      </c>
      <c r="AF2432" s="17">
        <f t="shared" si="658"/>
        <v>2020</v>
      </c>
      <c r="AG2432" s="17" t="str">
        <f>IFERROR(VLOOKUP(MID(A2432,2,4)*1,[1]Cruces!K:L,2,0),"Verificar")</f>
        <v>Atlántico Norte</v>
      </c>
      <c r="AH2432" s="17">
        <f t="shared" ca="1" si="659"/>
        <v>14</v>
      </c>
      <c r="AI2432" s="17" t="str">
        <f>IFERROR(VLOOKUP(U2432,[1]Cruces!$O$1:$P$6,2,0),"Sin Orden")</f>
        <v>Sin Orden</v>
      </c>
      <c r="AJ2432" s="17">
        <f t="shared" si="660"/>
        <v>11</v>
      </c>
      <c r="AK2432" s="17">
        <f t="shared" si="661"/>
        <v>11</v>
      </c>
      <c r="AL2432" s="17">
        <f t="shared" si="662"/>
        <v>2020</v>
      </c>
      <c r="AM2432" s="17">
        <f t="shared" ca="1" si="663"/>
        <v>14</v>
      </c>
      <c r="AN2432" s="18" t="str">
        <f>IFERROR(VLOOKUP(R2432*1,'[1]Ordenes de Servicio'!G:K,5,0),"No Cruza")</f>
        <v>No Cruza</v>
      </c>
      <c r="AO2432" s="17">
        <f t="shared" ca="1" si="664"/>
        <v>14</v>
      </c>
      <c r="AP2432" s="17">
        <f t="shared" si="665"/>
        <v>11</v>
      </c>
      <c r="AQ2432" s="17">
        <f t="shared" si="666"/>
        <v>11</v>
      </c>
      <c r="AR2432" s="17">
        <f t="shared" si="667"/>
        <v>2020</v>
      </c>
      <c r="AS2432" s="17">
        <f t="shared" ca="1" si="668"/>
        <v>14</v>
      </c>
      <c r="AT2432" s="17" t="str">
        <f t="shared" ca="1" si="671"/>
        <v>No</v>
      </c>
      <c r="AU2432" s="17">
        <f t="shared" si="669"/>
        <v>0</v>
      </c>
      <c r="AV2432" s="17" t="str">
        <f>+VLOOKUP(B2432,[1]Cruces!S:T,2,0)</f>
        <v>1. Solicitud</v>
      </c>
    </row>
    <row r="2433" spans="1:48" hidden="1" x14ac:dyDescent="0.25">
      <c r="A2433" s="17" t="s">
        <v>4487</v>
      </c>
      <c r="B2433" s="17" t="s">
        <v>68</v>
      </c>
      <c r="C2433" s="17">
        <v>3826805</v>
      </c>
      <c r="D2433" s="17">
        <v>20713131</v>
      </c>
      <c r="E2433" s="17" t="s">
        <v>93</v>
      </c>
      <c r="F2433" s="17" t="s">
        <v>56</v>
      </c>
      <c r="G2433" s="17" t="s">
        <v>4488</v>
      </c>
      <c r="H2433" s="17">
        <v>3135139780</v>
      </c>
      <c r="I2433" s="17" t="s">
        <v>71</v>
      </c>
      <c r="J2433" s="17" t="s">
        <v>4489</v>
      </c>
      <c r="K2433" s="17" t="s">
        <v>97</v>
      </c>
      <c r="L2433" s="17" t="s">
        <v>2308</v>
      </c>
      <c r="M2433" s="17" t="s">
        <v>2309</v>
      </c>
      <c r="N2433" s="17" t="s">
        <v>75</v>
      </c>
      <c r="O2433" s="17">
        <v>20200406</v>
      </c>
      <c r="P2433" s="17">
        <v>20200406</v>
      </c>
      <c r="Q2433" s="17">
        <v>3470</v>
      </c>
      <c r="R2433" s="17">
        <v>27991752</v>
      </c>
      <c r="S2433" s="17" t="s">
        <v>76</v>
      </c>
      <c r="T2433" s="17" t="s">
        <v>63</v>
      </c>
      <c r="U2433" s="17" t="s">
        <v>88</v>
      </c>
      <c r="V2433" s="17">
        <f t="shared" si="670"/>
        <v>37.5</v>
      </c>
      <c r="W2433" s="17">
        <v>37500</v>
      </c>
      <c r="X2433" s="17" t="s">
        <v>89</v>
      </c>
      <c r="Y2433" s="17" t="s">
        <v>136</v>
      </c>
      <c r="Z2433" s="17">
        <v>20200417</v>
      </c>
      <c r="AA2433" s="17" t="s">
        <v>78</v>
      </c>
      <c r="AB2433" s="17">
        <v>1</v>
      </c>
      <c r="AC2433" s="17" t="str">
        <f>IFERROR(VLOOKUP(A2433,[1]Cruces!AJ:AK,2,0),VLOOKUP(CONCATENATE(X2433,AA2433),[1]Cruces!G:H,2,0))</f>
        <v>Solicitud de Obra</v>
      </c>
      <c r="AD2433" s="17">
        <f t="shared" si="656"/>
        <v>6</v>
      </c>
      <c r="AE2433" s="17">
        <f t="shared" si="657"/>
        <v>4</v>
      </c>
      <c r="AF2433" s="17">
        <f t="shared" si="658"/>
        <v>2020</v>
      </c>
      <c r="AG2433" s="17" t="str">
        <f>IFERROR(VLOOKUP(MID(A2433,2,4)*1,[1]Cruces!K:L,2,0),"Verificar")</f>
        <v>Magdalena</v>
      </c>
      <c r="AH2433" s="17">
        <f t="shared" ca="1" si="659"/>
        <v>233</v>
      </c>
      <c r="AI2433" s="17" t="str">
        <f>IFERROR(VLOOKUP(U2433,[1]Cruces!$O$1:$P$6,2,0),"Sin Orden")</f>
        <v>Resuelta</v>
      </c>
      <c r="AJ2433" s="17">
        <f t="shared" si="660"/>
        <v>17</v>
      </c>
      <c r="AK2433" s="17">
        <f t="shared" si="661"/>
        <v>4</v>
      </c>
      <c r="AL2433" s="17">
        <f t="shared" si="662"/>
        <v>2020</v>
      </c>
      <c r="AM2433" s="17">
        <f t="shared" ca="1" si="663"/>
        <v>222</v>
      </c>
      <c r="AN2433" s="18">
        <f>IFERROR(VLOOKUP(R2433*1,'[1]Ordenes de Servicio'!G:K,5,0),"No Cruza")</f>
        <v>44057</v>
      </c>
      <c r="AO2433" s="17">
        <f t="shared" ca="1" si="664"/>
        <v>11</v>
      </c>
      <c r="AP2433" s="17">
        <f t="shared" si="665"/>
        <v>6</v>
      </c>
      <c r="AQ2433" s="17">
        <f t="shared" si="666"/>
        <v>4</v>
      </c>
      <c r="AR2433" s="17">
        <f t="shared" si="667"/>
        <v>2020</v>
      </c>
      <c r="AS2433" s="17">
        <f t="shared" ca="1" si="668"/>
        <v>233</v>
      </c>
      <c r="AT2433" s="17" t="str">
        <f t="shared" ca="1" si="671"/>
        <v>No</v>
      </c>
      <c r="AU2433" s="17">
        <f t="shared" si="669"/>
        <v>11</v>
      </c>
      <c r="AV2433" s="17" t="str">
        <f>+VLOOKUP(B2433,[1]Cruces!S:T,2,0)</f>
        <v>5. Consultoría / Adjudicación</v>
      </c>
    </row>
    <row r="2434" spans="1:48" hidden="1" x14ac:dyDescent="0.25">
      <c r="A2434" s="17" t="s">
        <v>4491</v>
      </c>
      <c r="B2434" s="17" t="s">
        <v>54</v>
      </c>
      <c r="C2434" s="17">
        <v>3811992</v>
      </c>
      <c r="D2434" s="17">
        <v>20702709</v>
      </c>
      <c r="E2434" s="17" t="s">
        <v>93</v>
      </c>
      <c r="F2434" s="17" t="s">
        <v>81</v>
      </c>
      <c r="G2434" s="17" t="s">
        <v>4492</v>
      </c>
      <c r="H2434" s="17">
        <v>3215192665</v>
      </c>
      <c r="I2434" s="17" t="s">
        <v>71</v>
      </c>
      <c r="J2434" s="17" t="s">
        <v>4493</v>
      </c>
      <c r="K2434" s="17" t="s">
        <v>97</v>
      </c>
      <c r="L2434" s="17" t="s">
        <v>85</v>
      </c>
      <c r="M2434" s="17" t="s">
        <v>86</v>
      </c>
      <c r="N2434" s="17" t="s">
        <v>62</v>
      </c>
      <c r="O2434" s="17">
        <v>20191113</v>
      </c>
      <c r="P2434" s="17">
        <v>20191129</v>
      </c>
      <c r="Q2434" s="17">
        <v>3470</v>
      </c>
      <c r="R2434" s="17">
        <v>26954995</v>
      </c>
      <c r="S2434" s="17" t="s">
        <v>100</v>
      </c>
      <c r="T2434" s="17" t="s">
        <v>63</v>
      </c>
      <c r="U2434" s="17" t="s">
        <v>91</v>
      </c>
      <c r="V2434" s="17">
        <f t="shared" si="670"/>
        <v>75</v>
      </c>
      <c r="W2434" s="17">
        <v>75000</v>
      </c>
      <c r="X2434" s="17" t="s">
        <v>89</v>
      </c>
      <c r="Y2434" s="17" t="s">
        <v>65</v>
      </c>
      <c r="Z2434" s="17">
        <v>20191129</v>
      </c>
      <c r="AA2434" s="17" t="s">
        <v>78</v>
      </c>
      <c r="AB2434" s="17">
        <v>1</v>
      </c>
      <c r="AC2434" s="17" t="str">
        <f>IFERROR(VLOOKUP(A2434,[1]Cruces!AJ:AK,2,0),VLOOKUP(CONCATENATE(X2434,AA2434),[1]Cruces!G:H,2,0))</f>
        <v>Solicitud de Obra</v>
      </c>
      <c r="AD2434" s="17">
        <f t="shared" si="656"/>
        <v>13</v>
      </c>
      <c r="AE2434" s="17">
        <f t="shared" si="657"/>
        <v>11</v>
      </c>
      <c r="AF2434" s="17">
        <f t="shared" si="658"/>
        <v>2019</v>
      </c>
      <c r="AG2434" s="17" t="str">
        <f>IFERROR(VLOOKUP(MID(A2434,2,4)*1,[1]Cruces!K:L,2,0),"Verificar")</f>
        <v>Magdalena</v>
      </c>
      <c r="AH2434" s="17">
        <f t="shared" ca="1" si="659"/>
        <v>378</v>
      </c>
      <c r="AI2434" s="17" t="str">
        <f>IFERROR(VLOOKUP(U2434,[1]Cruces!$O$1:$P$6,2,0),"Sin Orden")</f>
        <v>Resuelta</v>
      </c>
      <c r="AJ2434" s="17">
        <f t="shared" si="660"/>
        <v>29</v>
      </c>
      <c r="AK2434" s="17">
        <f t="shared" si="661"/>
        <v>11</v>
      </c>
      <c r="AL2434" s="17">
        <f t="shared" si="662"/>
        <v>2019</v>
      </c>
      <c r="AM2434" s="17">
        <f t="shared" ca="1" si="663"/>
        <v>362</v>
      </c>
      <c r="AN2434" s="18" t="str">
        <f>IFERROR(VLOOKUP(R2434*1,'[1]Ordenes de Servicio'!G:K,5,0),"No Cruza")</f>
        <v>No Cruza</v>
      </c>
      <c r="AO2434" s="17">
        <f t="shared" ca="1" si="664"/>
        <v>16</v>
      </c>
      <c r="AP2434" s="17">
        <f t="shared" si="665"/>
        <v>29</v>
      </c>
      <c r="AQ2434" s="17">
        <f t="shared" si="666"/>
        <v>11</v>
      </c>
      <c r="AR2434" s="17">
        <f t="shared" si="667"/>
        <v>2019</v>
      </c>
      <c r="AS2434" s="17">
        <f t="shared" ca="1" si="668"/>
        <v>362</v>
      </c>
      <c r="AT2434" s="17" t="str">
        <f t="shared" ca="1" si="671"/>
        <v>Si</v>
      </c>
      <c r="AU2434" s="17">
        <f t="shared" si="669"/>
        <v>0</v>
      </c>
      <c r="AV2434" s="17" t="str">
        <f>+VLOOKUP(B2434,[1]Cruces!S:T,2,0)</f>
        <v>4. Presupuesto de Obra</v>
      </c>
    </row>
    <row r="2435" spans="1:48" hidden="1" x14ac:dyDescent="0.25">
      <c r="A2435" s="17" t="s">
        <v>4494</v>
      </c>
      <c r="B2435" s="17" t="s">
        <v>68</v>
      </c>
      <c r="C2435" s="17">
        <v>0</v>
      </c>
      <c r="D2435" s="17">
        <v>0</v>
      </c>
      <c r="E2435" s="17" t="s">
        <v>55</v>
      </c>
      <c r="F2435" s="17" t="s">
        <v>107</v>
      </c>
      <c r="G2435" s="17" t="s">
        <v>4495</v>
      </c>
      <c r="H2435" s="17">
        <v>0</v>
      </c>
      <c r="I2435" s="17" t="s">
        <v>71</v>
      </c>
      <c r="J2435" s="17" t="s">
        <v>59</v>
      </c>
      <c r="K2435" s="17" t="s">
        <v>97</v>
      </c>
      <c r="L2435" s="17" t="s">
        <v>117</v>
      </c>
      <c r="M2435" s="17" t="s">
        <v>118</v>
      </c>
      <c r="N2435" s="17" t="s">
        <v>75</v>
      </c>
      <c r="O2435" s="17">
        <v>20200413</v>
      </c>
      <c r="P2435" s="17">
        <v>20200506</v>
      </c>
      <c r="Q2435" s="17">
        <v>1170</v>
      </c>
      <c r="R2435" s="17">
        <v>27316543</v>
      </c>
      <c r="S2435" s="17" t="s">
        <v>100</v>
      </c>
      <c r="T2435" s="17" t="s">
        <v>63</v>
      </c>
      <c r="U2435" s="17" t="s">
        <v>91</v>
      </c>
      <c r="V2435" s="17">
        <f t="shared" si="670"/>
        <v>1</v>
      </c>
      <c r="W2435" s="17">
        <v>1000</v>
      </c>
      <c r="X2435" s="17" t="s">
        <v>64</v>
      </c>
      <c r="Y2435" s="17" t="s">
        <v>136</v>
      </c>
      <c r="Z2435" s="17">
        <v>20200813</v>
      </c>
      <c r="AA2435" s="17" t="s">
        <v>113</v>
      </c>
      <c r="AB2435" s="17">
        <v>1</v>
      </c>
      <c r="AC2435" s="17" t="str">
        <f>IFERROR(VLOOKUP(A2435,[1]Cruces!AJ:AK,2,0),VLOOKUP(CONCATENATE(X2435,AA2435),[1]Cruces!G:H,2,0))</f>
        <v>Solicitud de Obra</v>
      </c>
      <c r="AD2435" s="17">
        <f t="shared" si="656"/>
        <v>13</v>
      </c>
      <c r="AE2435" s="17">
        <f t="shared" si="657"/>
        <v>4</v>
      </c>
      <c r="AF2435" s="17">
        <f t="shared" si="658"/>
        <v>2020</v>
      </c>
      <c r="AG2435" s="17" t="str">
        <f>IFERROR(VLOOKUP(MID(A2435,2,4)*1,[1]Cruces!K:L,2,0),"Verificar")</f>
        <v>Atlántico Norte</v>
      </c>
      <c r="AH2435" s="17">
        <f t="shared" ca="1" si="659"/>
        <v>226</v>
      </c>
      <c r="AI2435" s="17" t="str">
        <f>IFERROR(VLOOKUP(U2435,[1]Cruces!$O$1:$P$6,2,0),"Sin Orden")</f>
        <v>Resuelta</v>
      </c>
      <c r="AJ2435" s="17">
        <f t="shared" si="660"/>
        <v>13</v>
      </c>
      <c r="AK2435" s="17">
        <f t="shared" si="661"/>
        <v>8</v>
      </c>
      <c r="AL2435" s="17">
        <f t="shared" si="662"/>
        <v>2020</v>
      </c>
      <c r="AM2435" s="17">
        <f t="shared" ca="1" si="663"/>
        <v>104</v>
      </c>
      <c r="AN2435" s="18" t="str">
        <f>IFERROR(VLOOKUP(R2435*1,'[1]Ordenes de Servicio'!G:K,5,0),"No Cruza")</f>
        <v>No Cruza</v>
      </c>
      <c r="AO2435" s="17">
        <f t="shared" ca="1" si="664"/>
        <v>122</v>
      </c>
      <c r="AP2435" s="17">
        <f t="shared" si="665"/>
        <v>6</v>
      </c>
      <c r="AQ2435" s="17">
        <f t="shared" si="666"/>
        <v>5</v>
      </c>
      <c r="AR2435" s="17">
        <f t="shared" si="667"/>
        <v>2020</v>
      </c>
      <c r="AS2435" s="17">
        <f t="shared" ca="1" si="668"/>
        <v>203</v>
      </c>
      <c r="AT2435" s="17" t="str">
        <f t="shared" ca="1" si="671"/>
        <v>No</v>
      </c>
      <c r="AU2435" s="17">
        <f t="shared" si="669"/>
        <v>99</v>
      </c>
      <c r="AV2435" s="17" t="str">
        <f>+VLOOKUP(B2435,[1]Cruces!S:T,2,0)</f>
        <v>5. Consultoría / Adjudicación</v>
      </c>
    </row>
    <row r="2436" spans="1:48" hidden="1" x14ac:dyDescent="0.25">
      <c r="A2436" s="17" t="s">
        <v>4496</v>
      </c>
      <c r="B2436" s="17" t="s">
        <v>68</v>
      </c>
      <c r="C2436" s="17">
        <v>7052208</v>
      </c>
      <c r="D2436" s="17">
        <v>35047631</v>
      </c>
      <c r="E2436" s="17" t="s">
        <v>93</v>
      </c>
      <c r="F2436" s="17" t="s">
        <v>107</v>
      </c>
      <c r="G2436" s="17" t="s">
        <v>4497</v>
      </c>
      <c r="H2436" s="17" t="s">
        <v>4498</v>
      </c>
      <c r="I2436" s="17" t="s">
        <v>116</v>
      </c>
      <c r="J2436" s="17" t="s">
        <v>4499</v>
      </c>
      <c r="K2436" s="17" t="s">
        <v>4500</v>
      </c>
      <c r="L2436" s="17" t="s">
        <v>117</v>
      </c>
      <c r="M2436" s="17" t="s">
        <v>118</v>
      </c>
      <c r="N2436" s="17" t="s">
        <v>75</v>
      </c>
      <c r="O2436" s="17">
        <v>20200110</v>
      </c>
      <c r="P2436" s="17">
        <v>20200316</v>
      </c>
      <c r="Q2436" s="17">
        <v>1110</v>
      </c>
      <c r="R2436" s="17">
        <v>27092168</v>
      </c>
      <c r="S2436" s="17" t="s">
        <v>100</v>
      </c>
      <c r="T2436" s="17" t="s">
        <v>63</v>
      </c>
      <c r="U2436" s="17" t="s">
        <v>91</v>
      </c>
      <c r="V2436" s="17">
        <f t="shared" si="670"/>
        <v>75</v>
      </c>
      <c r="W2436" s="17">
        <v>75000</v>
      </c>
      <c r="X2436" s="17" t="s">
        <v>89</v>
      </c>
      <c r="Y2436" s="17" t="s">
        <v>136</v>
      </c>
      <c r="Z2436" s="17">
        <v>20200420</v>
      </c>
      <c r="AA2436" s="17" t="s">
        <v>78</v>
      </c>
      <c r="AB2436" s="17">
        <v>1</v>
      </c>
      <c r="AC2436" s="17" t="str">
        <f>IFERROR(VLOOKUP(A2436,[1]Cruces!AJ:AK,2,0),VLOOKUP(CONCATENATE(X2436,AA2436),[1]Cruces!G:H,2,0))</f>
        <v>Solicitud de Obra</v>
      </c>
      <c r="AD2436" s="17">
        <f t="shared" si="656"/>
        <v>10</v>
      </c>
      <c r="AE2436" s="17">
        <f t="shared" si="657"/>
        <v>1</v>
      </c>
      <c r="AF2436" s="17">
        <f t="shared" si="658"/>
        <v>2020</v>
      </c>
      <c r="AG2436" s="17" t="str">
        <f>IFERROR(VLOOKUP(MID(A2436,2,4)*1,[1]Cruces!K:L,2,0),"Verificar")</f>
        <v>Atlántico Norte</v>
      </c>
      <c r="AH2436" s="17">
        <f t="shared" ca="1" si="659"/>
        <v>320</v>
      </c>
      <c r="AI2436" s="17" t="str">
        <f>IFERROR(VLOOKUP(U2436,[1]Cruces!$O$1:$P$6,2,0),"Sin Orden")</f>
        <v>Resuelta</v>
      </c>
      <c r="AJ2436" s="17">
        <f t="shared" si="660"/>
        <v>20</v>
      </c>
      <c r="AK2436" s="17">
        <f t="shared" si="661"/>
        <v>4</v>
      </c>
      <c r="AL2436" s="17">
        <f t="shared" si="662"/>
        <v>2020</v>
      </c>
      <c r="AM2436" s="17">
        <f t="shared" ca="1" si="663"/>
        <v>219</v>
      </c>
      <c r="AN2436" s="18" t="str">
        <f>IFERROR(VLOOKUP(R2436*1,'[1]Ordenes de Servicio'!G:K,5,0),"No Cruza")</f>
        <v>No Cruza</v>
      </c>
      <c r="AO2436" s="17">
        <f t="shared" ca="1" si="664"/>
        <v>101</v>
      </c>
      <c r="AP2436" s="17">
        <f t="shared" si="665"/>
        <v>16</v>
      </c>
      <c r="AQ2436" s="17">
        <f t="shared" si="666"/>
        <v>3</v>
      </c>
      <c r="AR2436" s="17">
        <f t="shared" si="667"/>
        <v>2020</v>
      </c>
      <c r="AS2436" s="17">
        <f t="shared" ca="1" si="668"/>
        <v>254</v>
      </c>
      <c r="AT2436" s="17" t="str">
        <f t="shared" ca="1" si="671"/>
        <v>No</v>
      </c>
      <c r="AU2436" s="17">
        <f t="shared" si="669"/>
        <v>35</v>
      </c>
      <c r="AV2436" s="17" t="str">
        <f>+VLOOKUP(B2436,[1]Cruces!S:T,2,0)</f>
        <v>5. Consultoría / Adjudicación</v>
      </c>
    </row>
    <row r="2437" spans="1:48" hidden="1" x14ac:dyDescent="0.25">
      <c r="A2437" s="17" t="s">
        <v>4501</v>
      </c>
      <c r="B2437" s="17" t="s">
        <v>68</v>
      </c>
      <c r="C2437" s="17">
        <v>6929178</v>
      </c>
      <c r="D2437" s="17">
        <v>35021057</v>
      </c>
      <c r="E2437" s="17" t="s">
        <v>93</v>
      </c>
      <c r="F2437" s="17" t="s">
        <v>81</v>
      </c>
      <c r="G2437" s="17" t="s">
        <v>4502</v>
      </c>
      <c r="H2437" s="17">
        <v>3003258660</v>
      </c>
      <c r="I2437" s="17" t="s">
        <v>71</v>
      </c>
      <c r="J2437" s="17" t="s">
        <v>4503</v>
      </c>
      <c r="K2437" s="17" t="s">
        <v>97</v>
      </c>
      <c r="L2437" s="17" t="s">
        <v>85</v>
      </c>
      <c r="M2437" s="17" t="s">
        <v>86</v>
      </c>
      <c r="N2437" s="17" t="s">
        <v>75</v>
      </c>
      <c r="O2437" s="17">
        <v>20190429</v>
      </c>
      <c r="P2437" s="17">
        <v>20190703</v>
      </c>
      <c r="Q2437" s="17">
        <v>9343</v>
      </c>
      <c r="R2437" s="17">
        <v>26256397</v>
      </c>
      <c r="S2437" s="17" t="s">
        <v>100</v>
      </c>
      <c r="T2437" s="17" t="s">
        <v>63</v>
      </c>
      <c r="U2437" s="17" t="s">
        <v>91</v>
      </c>
      <c r="V2437" s="17">
        <f t="shared" si="670"/>
        <v>75</v>
      </c>
      <c r="W2437" s="17">
        <v>75000</v>
      </c>
      <c r="X2437" s="17" t="s">
        <v>89</v>
      </c>
      <c r="Y2437" s="17" t="s">
        <v>105</v>
      </c>
      <c r="Z2437" s="17">
        <v>20190926</v>
      </c>
      <c r="AA2437" s="17" t="s">
        <v>78</v>
      </c>
      <c r="AB2437" s="17">
        <v>1</v>
      </c>
      <c r="AC2437" s="17" t="str">
        <f>IFERROR(VLOOKUP(A2437,[1]Cruces!AJ:AK,2,0),VLOOKUP(CONCATENATE(X2437,AA2437),[1]Cruces!G:H,2,0))</f>
        <v>Solicitud de Obra</v>
      </c>
      <c r="AD2437" s="17">
        <f t="shared" si="656"/>
        <v>29</v>
      </c>
      <c r="AE2437" s="17">
        <f t="shared" si="657"/>
        <v>4</v>
      </c>
      <c r="AF2437" s="17">
        <f t="shared" si="658"/>
        <v>2019</v>
      </c>
      <c r="AG2437" s="17" t="str">
        <f>IFERROR(VLOOKUP(MID(A2437,2,4)*1,[1]Cruces!K:L,2,0),"Verificar")</f>
        <v>Magdalena</v>
      </c>
      <c r="AH2437" s="17">
        <f t="shared" ca="1" si="659"/>
        <v>576</v>
      </c>
      <c r="AI2437" s="17" t="str">
        <f>IFERROR(VLOOKUP(U2437,[1]Cruces!$O$1:$P$6,2,0),"Sin Orden")</f>
        <v>Resuelta</v>
      </c>
      <c r="AJ2437" s="17">
        <f t="shared" si="660"/>
        <v>26</v>
      </c>
      <c r="AK2437" s="17">
        <f t="shared" si="661"/>
        <v>9</v>
      </c>
      <c r="AL2437" s="17">
        <f t="shared" si="662"/>
        <v>2019</v>
      </c>
      <c r="AM2437" s="17">
        <f t="shared" ca="1" si="663"/>
        <v>426</v>
      </c>
      <c r="AN2437" s="18" t="str">
        <f>IFERROR(VLOOKUP(R2437*1,'[1]Ordenes de Servicio'!G:K,5,0),"No Cruza")</f>
        <v>No Cruza</v>
      </c>
      <c r="AO2437" s="17">
        <f t="shared" ca="1" si="664"/>
        <v>150</v>
      </c>
      <c r="AP2437" s="17">
        <f t="shared" si="665"/>
        <v>3</v>
      </c>
      <c r="AQ2437" s="17">
        <f t="shared" si="666"/>
        <v>7</v>
      </c>
      <c r="AR2437" s="17">
        <f t="shared" si="667"/>
        <v>2019</v>
      </c>
      <c r="AS2437" s="17">
        <f t="shared" ca="1" si="668"/>
        <v>511</v>
      </c>
      <c r="AT2437" s="17" t="str">
        <f t="shared" ca="1" si="671"/>
        <v>Si</v>
      </c>
      <c r="AU2437" s="17">
        <f t="shared" si="669"/>
        <v>85</v>
      </c>
      <c r="AV2437" s="17" t="str">
        <f>+VLOOKUP(B2437,[1]Cruces!S:T,2,0)</f>
        <v>5. Consultoría / Adjudicación</v>
      </c>
    </row>
    <row r="2438" spans="1:48" hidden="1" x14ac:dyDescent="0.25">
      <c r="A2438" s="17" t="s">
        <v>4504</v>
      </c>
      <c r="B2438" s="17" t="s">
        <v>68</v>
      </c>
      <c r="C2438" s="17">
        <v>0</v>
      </c>
      <c r="D2438" s="17">
        <v>0</v>
      </c>
      <c r="E2438" s="17" t="s">
        <v>55</v>
      </c>
      <c r="F2438" s="17" t="s">
        <v>107</v>
      </c>
      <c r="G2438" s="17" t="s">
        <v>4505</v>
      </c>
      <c r="H2438" s="17">
        <v>3004713711</v>
      </c>
      <c r="I2438" s="17" t="s">
        <v>182</v>
      </c>
      <c r="J2438" s="17" t="s">
        <v>59</v>
      </c>
      <c r="K2438" s="17" t="s">
        <v>4506</v>
      </c>
      <c r="L2438" s="17" t="s">
        <v>325</v>
      </c>
      <c r="M2438" s="17" t="s">
        <v>326</v>
      </c>
      <c r="N2438" s="17" t="s">
        <v>75</v>
      </c>
      <c r="O2438" s="17">
        <v>20160930</v>
      </c>
      <c r="P2438" s="17">
        <v>20161207</v>
      </c>
      <c r="Q2438" s="17">
        <v>1150</v>
      </c>
      <c r="R2438" s="17">
        <v>23710952</v>
      </c>
      <c r="S2438" s="17" t="s">
        <v>76</v>
      </c>
      <c r="T2438" s="17" t="s">
        <v>63</v>
      </c>
      <c r="U2438" s="17" t="s">
        <v>91</v>
      </c>
      <c r="V2438" s="17">
        <f t="shared" si="670"/>
        <v>630</v>
      </c>
      <c r="W2438" s="17">
        <v>630000</v>
      </c>
      <c r="X2438" s="17" t="s">
        <v>64</v>
      </c>
      <c r="Y2438" s="17" t="s">
        <v>282</v>
      </c>
      <c r="Z2438" s="17">
        <v>20161212</v>
      </c>
      <c r="AA2438" s="17" t="s">
        <v>101</v>
      </c>
      <c r="AB2438" s="17">
        <v>1</v>
      </c>
      <c r="AC2438" s="17" t="str">
        <f>IFERROR(VLOOKUP(A2438,[1]Cruces!AJ:AK,2,0),VLOOKUP(CONCATENATE(X2438,AA2438),[1]Cruces!G:H,2,0))</f>
        <v>Solicitud de Obra</v>
      </c>
      <c r="AD2438" s="17">
        <f t="shared" si="656"/>
        <v>30</v>
      </c>
      <c r="AE2438" s="17">
        <f t="shared" si="657"/>
        <v>9</v>
      </c>
      <c r="AF2438" s="17">
        <f t="shared" si="658"/>
        <v>2016</v>
      </c>
      <c r="AG2438" s="17" t="str">
        <f>IFERROR(VLOOKUP(MID(A2438,2,4)*1,[1]Cruces!K:L,2,0),"Verificar")</f>
        <v>Atlántico Norte</v>
      </c>
      <c r="AH2438" s="17">
        <f t="shared" ca="1" si="659"/>
        <v>1517</v>
      </c>
      <c r="AI2438" s="17" t="str">
        <f>IFERROR(VLOOKUP(U2438,[1]Cruces!$O$1:$P$6,2,0),"Sin Orden")</f>
        <v>Resuelta</v>
      </c>
      <c r="AJ2438" s="17">
        <f t="shared" si="660"/>
        <v>12</v>
      </c>
      <c r="AK2438" s="17">
        <f t="shared" si="661"/>
        <v>12</v>
      </c>
      <c r="AL2438" s="17">
        <f t="shared" si="662"/>
        <v>2016</v>
      </c>
      <c r="AM2438" s="17">
        <f t="shared" ca="1" si="663"/>
        <v>1444</v>
      </c>
      <c r="AN2438" s="18">
        <f>IFERROR(VLOOKUP(R2438*1,'[1]Ordenes de Servicio'!G:K,5,0),"No Cruza")</f>
        <v>42825</v>
      </c>
      <c r="AO2438" s="17">
        <f t="shared" ca="1" si="664"/>
        <v>73</v>
      </c>
      <c r="AP2438" s="17">
        <f t="shared" si="665"/>
        <v>7</v>
      </c>
      <c r="AQ2438" s="17">
        <f t="shared" si="666"/>
        <v>12</v>
      </c>
      <c r="AR2438" s="17">
        <f t="shared" si="667"/>
        <v>2016</v>
      </c>
      <c r="AS2438" s="17">
        <f t="shared" ca="1" si="668"/>
        <v>1449</v>
      </c>
      <c r="AT2438" s="17" t="str">
        <f t="shared" ca="1" si="671"/>
        <v>Si</v>
      </c>
      <c r="AU2438" s="17">
        <f t="shared" si="669"/>
        <v>5</v>
      </c>
      <c r="AV2438" s="17" t="str">
        <f>+VLOOKUP(B2438,[1]Cruces!S:T,2,0)</f>
        <v>5. Consultoría / Adjudicación</v>
      </c>
    </row>
    <row r="2439" spans="1:48" hidden="1" x14ac:dyDescent="0.25">
      <c r="A2439" s="17" t="s">
        <v>10599</v>
      </c>
      <c r="B2439" s="17" t="s">
        <v>296</v>
      </c>
      <c r="C2439" s="17">
        <v>0</v>
      </c>
      <c r="D2439" s="17">
        <v>0</v>
      </c>
      <c r="E2439" s="17" t="s">
        <v>55</v>
      </c>
      <c r="F2439" s="17" t="s">
        <v>932</v>
      </c>
      <c r="G2439" s="17" t="s">
        <v>10600</v>
      </c>
      <c r="H2439" s="17">
        <v>0</v>
      </c>
      <c r="I2439" s="17" t="s">
        <v>71</v>
      </c>
      <c r="J2439" s="17" t="s">
        <v>59</v>
      </c>
      <c r="K2439" s="17" t="s">
        <v>97</v>
      </c>
      <c r="L2439" s="17" t="s">
        <v>935</v>
      </c>
      <c r="M2439" s="17" t="s">
        <v>936</v>
      </c>
      <c r="N2439" s="17" t="s">
        <v>301</v>
      </c>
      <c r="O2439" s="17">
        <v>20200917</v>
      </c>
      <c r="P2439" s="17">
        <v>20200917</v>
      </c>
      <c r="Q2439" s="17">
        <v>7791</v>
      </c>
      <c r="R2439" s="17">
        <v>28282016</v>
      </c>
      <c r="S2439" s="17" t="s">
        <v>100</v>
      </c>
      <c r="T2439" s="17" t="s">
        <v>63</v>
      </c>
      <c r="U2439" s="17" t="s">
        <v>91</v>
      </c>
      <c r="V2439" s="17">
        <f t="shared" si="670"/>
        <v>37.5</v>
      </c>
      <c r="W2439" s="17">
        <v>37500</v>
      </c>
      <c r="X2439" s="17" t="s">
        <v>64</v>
      </c>
      <c r="Y2439" s="17" t="s">
        <v>296</v>
      </c>
      <c r="Z2439" s="17">
        <v>20200917</v>
      </c>
      <c r="AA2439" s="17" t="s">
        <v>78</v>
      </c>
      <c r="AB2439" s="17">
        <v>1</v>
      </c>
      <c r="AC2439" s="17" t="str">
        <f>IFERROR(VLOOKUP(A2439,[1]Cruces!AJ:AK,2,0),VLOOKUP(CONCATENATE(X2439,AA2439),[1]Cruces!G:H,2,0))</f>
        <v>Exp BMT</v>
      </c>
      <c r="AD2439" s="17">
        <f t="shared" si="656"/>
        <v>17</v>
      </c>
      <c r="AE2439" s="17">
        <f t="shared" si="657"/>
        <v>9</v>
      </c>
      <c r="AF2439" s="17">
        <f t="shared" si="658"/>
        <v>2020</v>
      </c>
      <c r="AG2439" s="17" t="str">
        <f>IFERROR(VLOOKUP(MID(A2439,2,4)*1,[1]Cruces!K:L,2,0),"Verificar")</f>
        <v>Magdalena</v>
      </c>
      <c r="AH2439" s="17">
        <f t="shared" ca="1" si="659"/>
        <v>69</v>
      </c>
      <c r="AI2439" s="17" t="str">
        <f>IFERROR(VLOOKUP(U2439,[1]Cruces!$O$1:$P$6,2,0),"Sin Orden")</f>
        <v>Resuelta</v>
      </c>
      <c r="AJ2439" s="17">
        <f t="shared" si="660"/>
        <v>17</v>
      </c>
      <c r="AK2439" s="17">
        <f t="shared" si="661"/>
        <v>9</v>
      </c>
      <c r="AL2439" s="17">
        <f t="shared" si="662"/>
        <v>2020</v>
      </c>
      <c r="AM2439" s="17">
        <f t="shared" ca="1" si="663"/>
        <v>69</v>
      </c>
      <c r="AN2439" s="18" t="str">
        <f>IFERROR(VLOOKUP(R2439*1,'[1]Ordenes de Servicio'!G:K,5,0),"No Cruza")</f>
        <v>No Cruza</v>
      </c>
      <c r="AO2439" s="17">
        <f t="shared" ca="1" si="664"/>
        <v>0</v>
      </c>
      <c r="AP2439" s="17">
        <f t="shared" si="665"/>
        <v>17</v>
      </c>
      <c r="AQ2439" s="17">
        <f t="shared" si="666"/>
        <v>9</v>
      </c>
      <c r="AR2439" s="17">
        <f t="shared" si="667"/>
        <v>2020</v>
      </c>
      <c r="AS2439" s="17">
        <f t="shared" ca="1" si="668"/>
        <v>69</v>
      </c>
      <c r="AT2439" s="17" t="str">
        <f t="shared" ca="1" si="671"/>
        <v>No</v>
      </c>
      <c r="AU2439" s="17">
        <f t="shared" si="669"/>
        <v>0</v>
      </c>
      <c r="AV2439" s="17" t="str">
        <f>+VLOOKUP(B2439,[1]Cruces!S:T,2,0)</f>
        <v>3. Evaluación Técnico Ecónomica</v>
      </c>
    </row>
    <row r="2440" spans="1:48" hidden="1" x14ac:dyDescent="0.25">
      <c r="A2440" s="17" t="s">
        <v>4507</v>
      </c>
      <c r="B2440" s="17" t="s">
        <v>54</v>
      </c>
      <c r="C2440" s="17">
        <v>0</v>
      </c>
      <c r="D2440" s="17">
        <v>0</v>
      </c>
      <c r="E2440" s="17" t="s">
        <v>55</v>
      </c>
      <c r="F2440" s="17" t="s">
        <v>126</v>
      </c>
      <c r="G2440" s="17" t="s">
        <v>4508</v>
      </c>
      <c r="H2440" s="17">
        <v>0</v>
      </c>
      <c r="I2440" s="17" t="s">
        <v>71</v>
      </c>
      <c r="J2440" s="17" t="s">
        <v>59</v>
      </c>
      <c r="K2440" s="17" t="s">
        <v>4509</v>
      </c>
      <c r="L2440" s="17" t="s">
        <v>129</v>
      </c>
      <c r="M2440" s="17" t="s">
        <v>130</v>
      </c>
      <c r="N2440" s="17" t="s">
        <v>62</v>
      </c>
      <c r="O2440" s="17">
        <v>20200909</v>
      </c>
      <c r="P2440" s="17">
        <v>20200910</v>
      </c>
      <c r="Q2440" s="17">
        <v>9331</v>
      </c>
      <c r="R2440" s="17">
        <v>28117961</v>
      </c>
      <c r="S2440" s="17" t="s">
        <v>100</v>
      </c>
      <c r="T2440" s="17" t="s">
        <v>63</v>
      </c>
      <c r="U2440" s="17" t="s">
        <v>91</v>
      </c>
      <c r="V2440" s="17">
        <f t="shared" si="670"/>
        <v>25</v>
      </c>
      <c r="W2440" s="17">
        <v>25000</v>
      </c>
      <c r="X2440" s="17" t="s">
        <v>64</v>
      </c>
      <c r="Y2440" s="17" t="s">
        <v>65</v>
      </c>
      <c r="Z2440" s="17">
        <v>20200910</v>
      </c>
      <c r="AA2440" s="17" t="s">
        <v>78</v>
      </c>
      <c r="AB2440" s="17">
        <v>1</v>
      </c>
      <c r="AC2440" s="17" t="str">
        <f>IFERROR(VLOOKUP(A2440,[1]Cruces!AJ:AK,2,0),VLOOKUP(CONCATENATE(X2440,AA2440),[1]Cruces!G:H,2,0))</f>
        <v>Solicitud de Obra</v>
      </c>
      <c r="AD2440" s="17">
        <f t="shared" si="656"/>
        <v>9</v>
      </c>
      <c r="AE2440" s="17">
        <f t="shared" si="657"/>
        <v>9</v>
      </c>
      <c r="AF2440" s="17">
        <f t="shared" si="658"/>
        <v>2020</v>
      </c>
      <c r="AG2440" s="17" t="str">
        <f>IFERROR(VLOOKUP(MID(A2440,2,4)*1,[1]Cruces!K:L,2,0),"Verificar")</f>
        <v>Guajira</v>
      </c>
      <c r="AH2440" s="17">
        <f t="shared" ca="1" si="659"/>
        <v>77</v>
      </c>
      <c r="AI2440" s="17" t="str">
        <f>IFERROR(VLOOKUP(U2440,[1]Cruces!$O$1:$P$6,2,0),"Sin Orden")</f>
        <v>Resuelta</v>
      </c>
      <c r="AJ2440" s="17">
        <f t="shared" si="660"/>
        <v>10</v>
      </c>
      <c r="AK2440" s="17">
        <f t="shared" si="661"/>
        <v>9</v>
      </c>
      <c r="AL2440" s="17">
        <f t="shared" si="662"/>
        <v>2020</v>
      </c>
      <c r="AM2440" s="17">
        <f t="shared" ca="1" si="663"/>
        <v>76</v>
      </c>
      <c r="AN2440" s="18" t="str">
        <f>IFERROR(VLOOKUP(R2440*1,'[1]Ordenes de Servicio'!G:K,5,0),"No Cruza")</f>
        <v>No Cruza</v>
      </c>
      <c r="AO2440" s="17">
        <f t="shared" ca="1" si="664"/>
        <v>1</v>
      </c>
      <c r="AP2440" s="17">
        <f t="shared" si="665"/>
        <v>10</v>
      </c>
      <c r="AQ2440" s="17">
        <f t="shared" si="666"/>
        <v>9</v>
      </c>
      <c r="AR2440" s="17">
        <f t="shared" si="667"/>
        <v>2020</v>
      </c>
      <c r="AS2440" s="17">
        <f t="shared" ca="1" si="668"/>
        <v>76</v>
      </c>
      <c r="AT2440" s="17" t="str">
        <f t="shared" ca="1" si="671"/>
        <v>No</v>
      </c>
      <c r="AU2440" s="17">
        <f t="shared" si="669"/>
        <v>0</v>
      </c>
      <c r="AV2440" s="17" t="str">
        <f>+VLOOKUP(B2440,[1]Cruces!S:T,2,0)</f>
        <v>4. Presupuesto de Obra</v>
      </c>
    </row>
    <row r="2441" spans="1:48" hidden="1" x14ac:dyDescent="0.25">
      <c r="A2441" s="17" t="s">
        <v>7017</v>
      </c>
      <c r="B2441" s="17" t="s">
        <v>569</v>
      </c>
      <c r="C2441" s="17">
        <v>0</v>
      </c>
      <c r="D2441" s="17">
        <v>0</v>
      </c>
      <c r="E2441" s="17" t="s">
        <v>55</v>
      </c>
      <c r="F2441" s="17" t="s">
        <v>56</v>
      </c>
      <c r="G2441" s="17" t="s">
        <v>7018</v>
      </c>
      <c r="H2441" s="17">
        <v>3116259694</v>
      </c>
      <c r="I2441" s="17" t="s">
        <v>116</v>
      </c>
      <c r="J2441" s="17" t="s">
        <v>59</v>
      </c>
      <c r="K2441" s="17" t="s">
        <v>7019</v>
      </c>
      <c r="L2441" s="17" t="s">
        <v>255</v>
      </c>
      <c r="M2441" s="17" t="s">
        <v>256</v>
      </c>
      <c r="N2441" s="17" t="s">
        <v>572</v>
      </c>
      <c r="O2441" s="17">
        <v>20200902</v>
      </c>
      <c r="P2441" s="17">
        <v>20200902</v>
      </c>
      <c r="Q2441" s="17">
        <v>1210</v>
      </c>
      <c r="R2441" s="17">
        <v>0</v>
      </c>
      <c r="S2441" s="17"/>
      <c r="T2441" s="17" t="s">
        <v>63</v>
      </c>
      <c r="U2441" s="17"/>
      <c r="V2441" s="17">
        <f t="shared" si="670"/>
        <v>200</v>
      </c>
      <c r="W2441" s="17">
        <v>200000</v>
      </c>
      <c r="X2441" s="17" t="s">
        <v>218</v>
      </c>
      <c r="Y2441" s="17" t="s">
        <v>569</v>
      </c>
      <c r="Z2441" s="17">
        <v>20200902</v>
      </c>
      <c r="AA2441" s="17" t="s">
        <v>219</v>
      </c>
      <c r="AB2441" s="17">
        <v>1</v>
      </c>
      <c r="AC2441" s="17" t="str">
        <f>IFERROR(VLOOKUP(A2441,[1]Cruces!AJ:AK,2,0),VLOOKUP(CONCATENATE(X2441,AA2441),[1]Cruces!G:H,2,0))</f>
        <v>Solicitud CREG 030</v>
      </c>
      <c r="AD2441" s="17">
        <f t="shared" si="656"/>
        <v>2</v>
      </c>
      <c r="AE2441" s="17">
        <f t="shared" si="657"/>
        <v>9</v>
      </c>
      <c r="AF2441" s="17">
        <f t="shared" si="658"/>
        <v>2020</v>
      </c>
      <c r="AG2441" s="17" t="str">
        <f>IFERROR(VLOOKUP(MID(A2441,2,4)*1,[1]Cruces!K:L,2,0),"Verificar")</f>
        <v>Atlántico Sur</v>
      </c>
      <c r="AH2441" s="17">
        <f t="shared" ca="1" si="659"/>
        <v>84</v>
      </c>
      <c r="AI2441" s="17" t="str">
        <f>IFERROR(VLOOKUP(U2441,[1]Cruces!$O$1:$P$6,2,0),"Sin Orden")</f>
        <v>Sin Orden</v>
      </c>
      <c r="AJ2441" s="17">
        <f t="shared" si="660"/>
        <v>2</v>
      </c>
      <c r="AK2441" s="17">
        <f t="shared" si="661"/>
        <v>9</v>
      </c>
      <c r="AL2441" s="17">
        <f t="shared" si="662"/>
        <v>2020</v>
      </c>
      <c r="AM2441" s="17">
        <f t="shared" ca="1" si="663"/>
        <v>84</v>
      </c>
      <c r="AN2441" s="18" t="str">
        <f>IFERROR(VLOOKUP(R2441*1,'[1]Ordenes de Servicio'!G:K,5,0),"No Cruza")</f>
        <v>No Cruza</v>
      </c>
      <c r="AO2441" s="17">
        <f t="shared" ca="1" si="664"/>
        <v>84</v>
      </c>
      <c r="AP2441" s="17">
        <f t="shared" si="665"/>
        <v>2</v>
      </c>
      <c r="AQ2441" s="17">
        <f t="shared" si="666"/>
        <v>9</v>
      </c>
      <c r="AR2441" s="17">
        <f t="shared" si="667"/>
        <v>2020</v>
      </c>
      <c r="AS2441" s="17">
        <f t="shared" ca="1" si="668"/>
        <v>84</v>
      </c>
      <c r="AT2441" s="17" t="str">
        <f t="shared" ca="1" si="671"/>
        <v>No</v>
      </c>
      <c r="AU2441" s="17">
        <f t="shared" si="669"/>
        <v>0</v>
      </c>
      <c r="AV2441" s="17" t="str">
        <f>+VLOOKUP(B2441,[1]Cruces!S:T,2,0)</f>
        <v>1. Solicitud</v>
      </c>
    </row>
    <row r="2442" spans="1:48" hidden="1" x14ac:dyDescent="0.25">
      <c r="A2442" s="17" t="s">
        <v>4510</v>
      </c>
      <c r="B2442" s="17" t="s">
        <v>54</v>
      </c>
      <c r="C2442" s="17">
        <v>0</v>
      </c>
      <c r="D2442" s="17">
        <v>0</v>
      </c>
      <c r="E2442" s="17" t="s">
        <v>55</v>
      </c>
      <c r="F2442" s="17" t="s">
        <v>126</v>
      </c>
      <c r="G2442" s="17" t="s">
        <v>4511</v>
      </c>
      <c r="H2442" s="17">
        <v>0</v>
      </c>
      <c r="I2442" s="17" t="s">
        <v>71</v>
      </c>
      <c r="J2442" s="17" t="s">
        <v>59</v>
      </c>
      <c r="K2442" s="17" t="s">
        <v>97</v>
      </c>
      <c r="L2442" s="17" t="s">
        <v>129</v>
      </c>
      <c r="M2442" s="17" t="s">
        <v>130</v>
      </c>
      <c r="N2442" s="17" t="s">
        <v>62</v>
      </c>
      <c r="O2442" s="17">
        <v>20190415</v>
      </c>
      <c r="P2442" s="17">
        <v>20190429</v>
      </c>
      <c r="Q2442" s="17">
        <v>9331</v>
      </c>
      <c r="R2442" s="17">
        <v>26249472</v>
      </c>
      <c r="S2442" s="17" t="s">
        <v>100</v>
      </c>
      <c r="T2442" s="17" t="s">
        <v>63</v>
      </c>
      <c r="U2442" s="17" t="s">
        <v>91</v>
      </c>
      <c r="V2442" s="17">
        <f t="shared" si="670"/>
        <v>100</v>
      </c>
      <c r="W2442" s="17">
        <v>100000</v>
      </c>
      <c r="X2442" s="17" t="s">
        <v>64</v>
      </c>
      <c r="Y2442" s="17" t="s">
        <v>65</v>
      </c>
      <c r="Z2442" s="17">
        <v>20190429</v>
      </c>
      <c r="AA2442" s="17" t="s">
        <v>176</v>
      </c>
      <c r="AB2442" s="17">
        <v>1</v>
      </c>
      <c r="AC2442" s="17" t="str">
        <f>IFERROR(VLOOKUP(A2442,[1]Cruces!AJ:AK,2,0),VLOOKUP(CONCATENATE(X2442,AA2442),[1]Cruces!G:H,2,0))</f>
        <v>Solicitud de Obra</v>
      </c>
      <c r="AD2442" s="17">
        <f t="shared" si="656"/>
        <v>15</v>
      </c>
      <c r="AE2442" s="17">
        <f t="shared" si="657"/>
        <v>4</v>
      </c>
      <c r="AF2442" s="17">
        <f t="shared" si="658"/>
        <v>2019</v>
      </c>
      <c r="AG2442" s="17" t="str">
        <f>IFERROR(VLOOKUP(MID(A2442,2,4)*1,[1]Cruces!K:L,2,0),"Verificar")</f>
        <v>Guajira</v>
      </c>
      <c r="AH2442" s="17">
        <f t="shared" ca="1" si="659"/>
        <v>590</v>
      </c>
      <c r="AI2442" s="17" t="str">
        <f>IFERROR(VLOOKUP(U2442,[1]Cruces!$O$1:$P$6,2,0),"Sin Orden")</f>
        <v>Resuelta</v>
      </c>
      <c r="AJ2442" s="17">
        <f t="shared" si="660"/>
        <v>29</v>
      </c>
      <c r="AK2442" s="17">
        <f t="shared" si="661"/>
        <v>4</v>
      </c>
      <c r="AL2442" s="17">
        <f t="shared" si="662"/>
        <v>2019</v>
      </c>
      <c r="AM2442" s="17">
        <f t="shared" ca="1" si="663"/>
        <v>576</v>
      </c>
      <c r="AN2442" s="18" t="str">
        <f>IFERROR(VLOOKUP(R2442*1,'[1]Ordenes de Servicio'!G:K,5,0),"No Cruza")</f>
        <v>No Cruza</v>
      </c>
      <c r="AO2442" s="17">
        <f t="shared" ca="1" si="664"/>
        <v>14</v>
      </c>
      <c r="AP2442" s="17">
        <f t="shared" si="665"/>
        <v>29</v>
      </c>
      <c r="AQ2442" s="17">
        <f t="shared" si="666"/>
        <v>4</v>
      </c>
      <c r="AR2442" s="17">
        <f t="shared" si="667"/>
        <v>2019</v>
      </c>
      <c r="AS2442" s="17">
        <f t="shared" ca="1" si="668"/>
        <v>576</v>
      </c>
      <c r="AT2442" s="17" t="str">
        <f t="shared" ca="1" si="671"/>
        <v>Si</v>
      </c>
      <c r="AU2442" s="17">
        <f t="shared" si="669"/>
        <v>0</v>
      </c>
      <c r="AV2442" s="17" t="str">
        <f>+VLOOKUP(B2442,[1]Cruces!S:T,2,0)</f>
        <v>4. Presupuesto de Obra</v>
      </c>
    </row>
    <row r="2443" spans="1:48" hidden="1" x14ac:dyDescent="0.25">
      <c r="A2443" s="17" t="s">
        <v>4512</v>
      </c>
      <c r="B2443" s="17" t="s">
        <v>68</v>
      </c>
      <c r="C2443" s="17">
        <v>0</v>
      </c>
      <c r="D2443" s="17">
        <v>0</v>
      </c>
      <c r="E2443" s="17" t="s">
        <v>55</v>
      </c>
      <c r="F2443" s="17" t="s">
        <v>932</v>
      </c>
      <c r="G2443" s="17" t="s">
        <v>4513</v>
      </c>
      <c r="H2443" s="17">
        <v>0</v>
      </c>
      <c r="I2443" s="17" t="s">
        <v>71</v>
      </c>
      <c r="J2443" s="17" t="s">
        <v>59</v>
      </c>
      <c r="K2443" s="17" t="s">
        <v>4514</v>
      </c>
      <c r="L2443" s="17" t="s">
        <v>935</v>
      </c>
      <c r="M2443" s="17" t="s">
        <v>936</v>
      </c>
      <c r="N2443" s="17" t="s">
        <v>75</v>
      </c>
      <c r="O2443" s="17">
        <v>20200205</v>
      </c>
      <c r="P2443" s="17">
        <v>20201030</v>
      </c>
      <c r="Q2443" s="17">
        <v>9343</v>
      </c>
      <c r="R2443" s="17">
        <v>28260666</v>
      </c>
      <c r="S2443" s="17" t="s">
        <v>76</v>
      </c>
      <c r="T2443" s="17" t="s">
        <v>63</v>
      </c>
      <c r="U2443" s="17" t="s">
        <v>91</v>
      </c>
      <c r="V2443" s="17">
        <f t="shared" si="670"/>
        <v>25</v>
      </c>
      <c r="W2443" s="17">
        <v>25000</v>
      </c>
      <c r="X2443" s="17" t="s">
        <v>64</v>
      </c>
      <c r="Y2443" s="17" t="s">
        <v>68</v>
      </c>
      <c r="Z2443" s="17">
        <v>20201030</v>
      </c>
      <c r="AA2443" s="17" t="s">
        <v>78</v>
      </c>
      <c r="AB2443" s="17">
        <v>1</v>
      </c>
      <c r="AC2443" s="17" t="str">
        <f>IFERROR(VLOOKUP(A2443,[1]Cruces!AJ:AK,2,0),VLOOKUP(CONCATENATE(X2443,AA2443),[1]Cruces!G:H,2,0))</f>
        <v>Solicitud de Obra</v>
      </c>
      <c r="AD2443" s="17">
        <f t="shared" ref="AD2443:AD2505" si="672">MID(O2443,7,2)*1</f>
        <v>5</v>
      </c>
      <c r="AE2443" s="17">
        <f t="shared" ref="AE2443:AE2505" si="673">MID(O2443,5,2)*1</f>
        <v>2</v>
      </c>
      <c r="AF2443" s="17">
        <f t="shared" ref="AF2443:AF2505" si="674">MID(O2443,1,4)*1</f>
        <v>2020</v>
      </c>
      <c r="AG2443" s="17" t="str">
        <f>IFERROR(VLOOKUP(MID(A2443,2,4)*1,[1]Cruces!K:L,2,0),"Verificar")</f>
        <v>Magdalena</v>
      </c>
      <c r="AH2443" s="17">
        <f t="shared" ref="AH2443:AH2505" ca="1" si="675">TODAY()-DATE(AF2443,AE2443,AD2443)</f>
        <v>294</v>
      </c>
      <c r="AI2443" s="17" t="str">
        <f>IFERROR(VLOOKUP(U2443,[1]Cruces!$O$1:$P$6,2,0),"Sin Orden")</f>
        <v>Resuelta</v>
      </c>
      <c r="AJ2443" s="17">
        <f t="shared" ref="AJ2443:AJ2505" si="676">MID(Z2443,7,2)*1</f>
        <v>30</v>
      </c>
      <c r="AK2443" s="17">
        <f t="shared" ref="AK2443:AK2505" si="677">MID(Z2443,5,2)*1</f>
        <v>10</v>
      </c>
      <c r="AL2443" s="17">
        <f t="shared" ref="AL2443:AL2505" si="678">MID(Z2443,1,4)*1</f>
        <v>2020</v>
      </c>
      <c r="AM2443" s="17">
        <f t="shared" ref="AM2443:AM2505" ca="1" si="679">+TODAY()-DATE(AL2443,AK2443,AJ2443)</f>
        <v>26</v>
      </c>
      <c r="AN2443" s="18" t="str">
        <f>IFERROR(VLOOKUP(R2443*1,'[1]Ordenes de Servicio'!G:K,5,0),"No Cruza")</f>
        <v>No Cruza</v>
      </c>
      <c r="AO2443" s="17">
        <f t="shared" ref="AO2443:AO2505" ca="1" si="680">+IF(AI2443="Resuelta",DATE(AL2443,AK2443,AJ2443)-DATE(AF2443,AE2443,AD2443),TODAY()-DATE(AL2443,AK2443,AJ2443))</f>
        <v>268</v>
      </c>
      <c r="AP2443" s="17">
        <f t="shared" ref="AP2443:AP2505" si="681">MID(P2443,7,2)*1</f>
        <v>30</v>
      </c>
      <c r="AQ2443" s="17">
        <f t="shared" ref="AQ2443:AQ2505" si="682">MID(P2443,5,2)*1</f>
        <v>10</v>
      </c>
      <c r="AR2443" s="17">
        <f t="shared" ref="AR2443:AR2505" si="683">MID(P2443,1,4)*1</f>
        <v>2020</v>
      </c>
      <c r="AS2443" s="17">
        <f t="shared" ref="AS2443:AS2505" ca="1" si="684">+TODAY()-DATE(AR2443,AQ2443,AP2443)</f>
        <v>26</v>
      </c>
      <c r="AT2443" s="17" t="str">
        <f t="shared" ca="1" si="671"/>
        <v>No</v>
      </c>
      <c r="AU2443" s="17">
        <f t="shared" ref="AU2443:AU2505" si="685">IF(DATE(AL2443,AK2443,AJ2443)-DATE(AR2443,AQ2443,AP2443)&lt;0,DATE(AR2443,AQ2443,AP2443)-DATE(AL2443,AK2443,AJ2443),DATE(AL2443,AK2443,AJ2443)-DATE(AR2443,AQ2443,AP2443))</f>
        <v>0</v>
      </c>
      <c r="AV2443" s="17" t="str">
        <f>+VLOOKUP(B2443,[1]Cruces!S:T,2,0)</f>
        <v>5. Consultoría / Adjudicación</v>
      </c>
    </row>
    <row r="2444" spans="1:48" hidden="1" x14ac:dyDescent="0.25">
      <c r="A2444" s="17" t="s">
        <v>4515</v>
      </c>
      <c r="B2444" s="17" t="s">
        <v>54</v>
      </c>
      <c r="C2444" s="17">
        <v>8188692</v>
      </c>
      <c r="D2444" s="17">
        <v>35115815</v>
      </c>
      <c r="E2444" s="17" t="s">
        <v>93</v>
      </c>
      <c r="F2444" s="17" t="s">
        <v>56</v>
      </c>
      <c r="G2444" s="17" t="s">
        <v>4516</v>
      </c>
      <c r="H2444" s="17">
        <v>3105961086</v>
      </c>
      <c r="I2444" s="17" t="s">
        <v>83</v>
      </c>
      <c r="J2444" s="17" t="s">
        <v>4517</v>
      </c>
      <c r="K2444" s="17" t="s">
        <v>4518</v>
      </c>
      <c r="L2444" s="17" t="s">
        <v>117</v>
      </c>
      <c r="M2444" s="17" t="s">
        <v>118</v>
      </c>
      <c r="N2444" s="17" t="s">
        <v>62</v>
      </c>
      <c r="O2444" s="17">
        <v>20191015</v>
      </c>
      <c r="P2444" s="17">
        <v>20191022</v>
      </c>
      <c r="Q2444" s="17">
        <v>1110</v>
      </c>
      <c r="R2444" s="17">
        <v>26828831</v>
      </c>
      <c r="S2444" s="17" t="s">
        <v>100</v>
      </c>
      <c r="T2444" s="17" t="s">
        <v>63</v>
      </c>
      <c r="U2444" s="17" t="s">
        <v>91</v>
      </c>
      <c r="V2444" s="17">
        <f t="shared" ref="V2444:V2506" si="686">+W2444/1000</f>
        <v>630</v>
      </c>
      <c r="W2444" s="17">
        <v>630000</v>
      </c>
      <c r="X2444" s="17" t="s">
        <v>89</v>
      </c>
      <c r="Y2444" s="17" t="s">
        <v>65</v>
      </c>
      <c r="Z2444" s="17">
        <v>20191022</v>
      </c>
      <c r="AA2444" s="17" t="s">
        <v>101</v>
      </c>
      <c r="AB2444" s="17">
        <v>1</v>
      </c>
      <c r="AC2444" s="17" t="str">
        <f>IFERROR(VLOOKUP(A2444,[1]Cruces!AJ:AK,2,0),VLOOKUP(CONCATENATE(X2444,AA2444),[1]Cruces!G:H,2,0))</f>
        <v>Solicitud de Obra</v>
      </c>
      <c r="AD2444" s="17">
        <f t="shared" si="672"/>
        <v>15</v>
      </c>
      <c r="AE2444" s="17">
        <f t="shared" si="673"/>
        <v>10</v>
      </c>
      <c r="AF2444" s="17">
        <f t="shared" si="674"/>
        <v>2019</v>
      </c>
      <c r="AG2444" s="17" t="str">
        <f>IFERROR(VLOOKUP(MID(A2444,2,4)*1,[1]Cruces!K:L,2,0),"Verificar")</f>
        <v>Atlántico Norte</v>
      </c>
      <c r="AH2444" s="17">
        <f t="shared" ca="1" si="675"/>
        <v>407</v>
      </c>
      <c r="AI2444" s="17" t="str">
        <f>IFERROR(VLOOKUP(U2444,[1]Cruces!$O$1:$P$6,2,0),"Sin Orden")</f>
        <v>Resuelta</v>
      </c>
      <c r="AJ2444" s="17">
        <f t="shared" si="676"/>
        <v>22</v>
      </c>
      <c r="AK2444" s="17">
        <f t="shared" si="677"/>
        <v>10</v>
      </c>
      <c r="AL2444" s="17">
        <f t="shared" si="678"/>
        <v>2019</v>
      </c>
      <c r="AM2444" s="17">
        <f t="shared" ca="1" si="679"/>
        <v>400</v>
      </c>
      <c r="AN2444" s="18" t="str">
        <f>IFERROR(VLOOKUP(R2444*1,'[1]Ordenes de Servicio'!G:K,5,0),"No Cruza")</f>
        <v>No Cruza</v>
      </c>
      <c r="AO2444" s="17">
        <f t="shared" ca="1" si="680"/>
        <v>7</v>
      </c>
      <c r="AP2444" s="17">
        <f t="shared" si="681"/>
        <v>22</v>
      </c>
      <c r="AQ2444" s="17">
        <f t="shared" si="682"/>
        <v>10</v>
      </c>
      <c r="AR2444" s="17">
        <f t="shared" si="683"/>
        <v>2019</v>
      </c>
      <c r="AS2444" s="17">
        <f t="shared" ca="1" si="684"/>
        <v>400</v>
      </c>
      <c r="AT2444" s="17" t="str">
        <f t="shared" ref="AT2444:AT2506" ca="1" si="687">IF(AS2444&gt;359,"Si","No")</f>
        <v>Si</v>
      </c>
      <c r="AU2444" s="17">
        <f t="shared" si="685"/>
        <v>0</v>
      </c>
      <c r="AV2444" s="17" t="str">
        <f>+VLOOKUP(B2444,[1]Cruces!S:T,2,0)</f>
        <v>4. Presupuesto de Obra</v>
      </c>
    </row>
    <row r="2445" spans="1:48" hidden="1" x14ac:dyDescent="0.25">
      <c r="A2445" s="17" t="s">
        <v>9291</v>
      </c>
      <c r="B2445" s="17" t="s">
        <v>1943</v>
      </c>
      <c r="C2445" s="17">
        <v>0</v>
      </c>
      <c r="D2445" s="17">
        <v>0</v>
      </c>
      <c r="E2445" s="17" t="s">
        <v>55</v>
      </c>
      <c r="F2445" s="17" t="s">
        <v>232</v>
      </c>
      <c r="G2445" s="17" t="s">
        <v>7616</v>
      </c>
      <c r="H2445" s="17">
        <v>0</v>
      </c>
      <c r="I2445" s="17" t="s">
        <v>71</v>
      </c>
      <c r="J2445" s="17" t="s">
        <v>59</v>
      </c>
      <c r="K2445" s="17" t="s">
        <v>97</v>
      </c>
      <c r="L2445" s="17" t="s">
        <v>7475</v>
      </c>
      <c r="M2445" s="17" t="s">
        <v>7476</v>
      </c>
      <c r="N2445" s="17" t="s">
        <v>1946</v>
      </c>
      <c r="O2445" s="17">
        <v>20201118</v>
      </c>
      <c r="P2445" s="17">
        <v>20201118</v>
      </c>
      <c r="Q2445" s="17">
        <v>7541</v>
      </c>
      <c r="R2445" s="17">
        <v>28288500</v>
      </c>
      <c r="S2445" s="17" t="s">
        <v>6601</v>
      </c>
      <c r="T2445" s="17" t="s">
        <v>63</v>
      </c>
      <c r="U2445" s="17" t="s">
        <v>77</v>
      </c>
      <c r="V2445" s="17">
        <f t="shared" si="686"/>
        <v>3</v>
      </c>
      <c r="W2445" s="17">
        <v>3000</v>
      </c>
      <c r="X2445" s="17" t="s">
        <v>7065</v>
      </c>
      <c r="Y2445" s="17" t="s">
        <v>1943</v>
      </c>
      <c r="Z2445" s="17">
        <v>20201118</v>
      </c>
      <c r="AA2445" s="17" t="s">
        <v>1947</v>
      </c>
      <c r="AB2445" s="17">
        <v>1</v>
      </c>
      <c r="AC2445" s="17" t="str">
        <f>IFERROR(VLOOKUP(A2445,[1]Cruces!AJ:AK,2,0),VLOOKUP(CONCATENATE(X2445,AA2445),[1]Cruces!G:H,2,0))</f>
        <v>Solicitud por BT</v>
      </c>
      <c r="AD2445" s="17">
        <f t="shared" si="672"/>
        <v>18</v>
      </c>
      <c r="AE2445" s="17">
        <f t="shared" si="673"/>
        <v>11</v>
      </c>
      <c r="AF2445" s="17">
        <f t="shared" si="674"/>
        <v>2020</v>
      </c>
      <c r="AG2445" s="17" t="str">
        <f>IFERROR(VLOOKUP(MID(A2445,2,4)*1,[1]Cruces!K:L,2,0),"Verificar")</f>
        <v>Atlántico Sur</v>
      </c>
      <c r="AH2445" s="17">
        <f t="shared" ca="1" si="675"/>
        <v>7</v>
      </c>
      <c r="AI2445" s="17" t="str">
        <f>IFERROR(VLOOKUP(U2445,[1]Cruces!$O$1:$P$6,2,0),"Sin Orden")</f>
        <v>Pendiente</v>
      </c>
      <c r="AJ2445" s="17">
        <f t="shared" si="676"/>
        <v>18</v>
      </c>
      <c r="AK2445" s="17">
        <f t="shared" si="677"/>
        <v>11</v>
      </c>
      <c r="AL2445" s="17">
        <f t="shared" si="678"/>
        <v>2020</v>
      </c>
      <c r="AM2445" s="17">
        <f t="shared" ca="1" si="679"/>
        <v>7</v>
      </c>
      <c r="AN2445" s="18" t="str">
        <f>IFERROR(VLOOKUP(R2445*1,'[1]Ordenes de Servicio'!G:K,5,0),"No Cruza")</f>
        <v>No Cruza</v>
      </c>
      <c r="AO2445" s="17">
        <f t="shared" ca="1" si="680"/>
        <v>7</v>
      </c>
      <c r="AP2445" s="17">
        <f t="shared" si="681"/>
        <v>18</v>
      </c>
      <c r="AQ2445" s="17">
        <f t="shared" si="682"/>
        <v>11</v>
      </c>
      <c r="AR2445" s="17">
        <f t="shared" si="683"/>
        <v>2020</v>
      </c>
      <c r="AS2445" s="17">
        <f t="shared" ca="1" si="684"/>
        <v>7</v>
      </c>
      <c r="AT2445" s="17" t="str">
        <f t="shared" ca="1" si="687"/>
        <v>No</v>
      </c>
      <c r="AU2445" s="17">
        <f t="shared" si="685"/>
        <v>0</v>
      </c>
      <c r="AV2445" s="17" t="str">
        <f>+VLOOKUP(B2445,[1]Cruces!S:T,2,0)</f>
        <v>7. Ejecución en Campo OS BT</v>
      </c>
    </row>
    <row r="2446" spans="1:48" hidden="1" x14ac:dyDescent="0.25">
      <c r="A2446" s="17" t="s">
        <v>4519</v>
      </c>
      <c r="B2446" s="17" t="s">
        <v>54</v>
      </c>
      <c r="C2446" s="17">
        <v>0</v>
      </c>
      <c r="D2446" s="17">
        <v>0</v>
      </c>
      <c r="E2446" s="17" t="s">
        <v>55</v>
      </c>
      <c r="F2446" s="17" t="s">
        <v>107</v>
      </c>
      <c r="G2446" s="17" t="s">
        <v>4520</v>
      </c>
      <c r="H2446" s="17">
        <v>0</v>
      </c>
      <c r="I2446" s="17" t="s">
        <v>71</v>
      </c>
      <c r="J2446" s="17" t="s">
        <v>59</v>
      </c>
      <c r="K2446" s="17" t="s">
        <v>97</v>
      </c>
      <c r="L2446" s="17" t="s">
        <v>145</v>
      </c>
      <c r="M2446" s="17" t="s">
        <v>146</v>
      </c>
      <c r="N2446" s="17" t="s">
        <v>62</v>
      </c>
      <c r="O2446" s="17">
        <v>20200122</v>
      </c>
      <c r="P2446" s="17">
        <v>20200129</v>
      </c>
      <c r="Q2446" s="17">
        <v>1210</v>
      </c>
      <c r="R2446" s="17">
        <v>27114504</v>
      </c>
      <c r="S2446" s="17" t="s">
        <v>100</v>
      </c>
      <c r="T2446" s="17" t="s">
        <v>63</v>
      </c>
      <c r="U2446" s="17" t="s">
        <v>91</v>
      </c>
      <c r="V2446" s="17">
        <f t="shared" si="686"/>
        <v>300</v>
      </c>
      <c r="W2446" s="17">
        <v>300000</v>
      </c>
      <c r="X2446" s="17" t="s">
        <v>64</v>
      </c>
      <c r="Y2446" s="17" t="s">
        <v>150</v>
      </c>
      <c r="Z2446" s="17">
        <v>20200129</v>
      </c>
      <c r="AA2446" s="17" t="s">
        <v>101</v>
      </c>
      <c r="AB2446" s="17">
        <v>1</v>
      </c>
      <c r="AC2446" s="17" t="str">
        <f>IFERROR(VLOOKUP(A2446,[1]Cruces!AJ:AK,2,0),VLOOKUP(CONCATENATE(X2446,AA2446),[1]Cruces!G:H,2,0))</f>
        <v>Solicitud de Obra</v>
      </c>
      <c r="AD2446" s="17">
        <f t="shared" si="672"/>
        <v>22</v>
      </c>
      <c r="AE2446" s="17">
        <f t="shared" si="673"/>
        <v>1</v>
      </c>
      <c r="AF2446" s="17">
        <f t="shared" si="674"/>
        <v>2020</v>
      </c>
      <c r="AG2446" s="17" t="str">
        <f>IFERROR(VLOOKUP(MID(A2446,2,4)*1,[1]Cruces!K:L,2,0),"Verificar")</f>
        <v>Atlántico Sur</v>
      </c>
      <c r="AH2446" s="17">
        <f t="shared" ca="1" si="675"/>
        <v>308</v>
      </c>
      <c r="AI2446" s="17" t="str">
        <f>IFERROR(VLOOKUP(U2446,[1]Cruces!$O$1:$P$6,2,0),"Sin Orden")</f>
        <v>Resuelta</v>
      </c>
      <c r="AJ2446" s="17">
        <f t="shared" si="676"/>
        <v>29</v>
      </c>
      <c r="AK2446" s="17">
        <f t="shared" si="677"/>
        <v>1</v>
      </c>
      <c r="AL2446" s="17">
        <f t="shared" si="678"/>
        <v>2020</v>
      </c>
      <c r="AM2446" s="17">
        <f t="shared" ca="1" si="679"/>
        <v>301</v>
      </c>
      <c r="AN2446" s="18" t="str">
        <f>IFERROR(VLOOKUP(R2446*1,'[1]Ordenes de Servicio'!G:K,5,0),"No Cruza")</f>
        <v>No Cruza</v>
      </c>
      <c r="AO2446" s="17">
        <f t="shared" ca="1" si="680"/>
        <v>7</v>
      </c>
      <c r="AP2446" s="17">
        <f t="shared" si="681"/>
        <v>29</v>
      </c>
      <c r="AQ2446" s="17">
        <f t="shared" si="682"/>
        <v>1</v>
      </c>
      <c r="AR2446" s="17">
        <f t="shared" si="683"/>
        <v>2020</v>
      </c>
      <c r="AS2446" s="17">
        <f t="shared" ca="1" si="684"/>
        <v>301</v>
      </c>
      <c r="AT2446" s="17" t="str">
        <f t="shared" ca="1" si="687"/>
        <v>No</v>
      </c>
      <c r="AU2446" s="17">
        <f t="shared" si="685"/>
        <v>0</v>
      </c>
      <c r="AV2446" s="17" t="str">
        <f>+VLOOKUP(B2446,[1]Cruces!S:T,2,0)</f>
        <v>4. Presupuesto de Obra</v>
      </c>
    </row>
    <row r="2447" spans="1:48" hidden="1" x14ac:dyDescent="0.25">
      <c r="A2447" s="17" t="s">
        <v>9292</v>
      </c>
      <c r="B2447" s="17" t="s">
        <v>6595</v>
      </c>
      <c r="C2447" s="17">
        <v>0</v>
      </c>
      <c r="D2447" s="17">
        <v>0</v>
      </c>
      <c r="E2447" s="17" t="s">
        <v>55</v>
      </c>
      <c r="F2447" s="17" t="s">
        <v>56</v>
      </c>
      <c r="G2447" s="17" t="s">
        <v>9293</v>
      </c>
      <c r="H2447" s="17">
        <v>3207344932</v>
      </c>
      <c r="I2447" s="17" t="s">
        <v>71</v>
      </c>
      <c r="J2447" s="17" t="s">
        <v>59</v>
      </c>
      <c r="K2447" s="17" t="s">
        <v>97</v>
      </c>
      <c r="L2447" s="17" t="s">
        <v>7310</v>
      </c>
      <c r="M2447" s="17" t="s">
        <v>7311</v>
      </c>
      <c r="N2447" s="17" t="s">
        <v>6600</v>
      </c>
      <c r="O2447" s="17">
        <v>20200204</v>
      </c>
      <c r="P2447" s="17">
        <v>20200212</v>
      </c>
      <c r="Q2447" s="17">
        <v>1180</v>
      </c>
      <c r="R2447" s="17">
        <v>27149033</v>
      </c>
      <c r="S2447" s="17" t="s">
        <v>6601</v>
      </c>
      <c r="T2447" s="17" t="s">
        <v>63</v>
      </c>
      <c r="U2447" s="17" t="s">
        <v>91</v>
      </c>
      <c r="V2447" s="17">
        <f t="shared" si="686"/>
        <v>3</v>
      </c>
      <c r="W2447" s="17">
        <v>3000</v>
      </c>
      <c r="X2447" s="17" t="s">
        <v>7065</v>
      </c>
      <c r="Y2447" s="17" t="s">
        <v>6595</v>
      </c>
      <c r="Z2447" s="17">
        <v>20200212</v>
      </c>
      <c r="AA2447" s="17" t="s">
        <v>1947</v>
      </c>
      <c r="AB2447" s="17">
        <v>1</v>
      </c>
      <c r="AC2447" s="17" t="str">
        <f>IFERROR(VLOOKUP(A2447,[1]Cruces!AJ:AK,2,0),VLOOKUP(CONCATENATE(X2447,AA2447),[1]Cruces!G:H,2,0))</f>
        <v>Solicitud por BT</v>
      </c>
      <c r="AD2447" s="17">
        <f t="shared" si="672"/>
        <v>4</v>
      </c>
      <c r="AE2447" s="17">
        <f t="shared" si="673"/>
        <v>2</v>
      </c>
      <c r="AF2447" s="17">
        <f t="shared" si="674"/>
        <v>2020</v>
      </c>
      <c r="AG2447" s="17" t="str">
        <f>IFERROR(VLOOKUP(MID(A2447,2,4)*1,[1]Cruces!K:L,2,0),"Verificar")</f>
        <v>Atlántico Norte</v>
      </c>
      <c r="AH2447" s="17">
        <f t="shared" ca="1" si="675"/>
        <v>295</v>
      </c>
      <c r="AI2447" s="17" t="str">
        <f>IFERROR(VLOOKUP(U2447,[1]Cruces!$O$1:$P$6,2,0),"Sin Orden")</f>
        <v>Resuelta</v>
      </c>
      <c r="AJ2447" s="17">
        <f t="shared" si="676"/>
        <v>12</v>
      </c>
      <c r="AK2447" s="17">
        <f t="shared" si="677"/>
        <v>2</v>
      </c>
      <c r="AL2447" s="17">
        <f t="shared" si="678"/>
        <v>2020</v>
      </c>
      <c r="AM2447" s="17">
        <f t="shared" ca="1" si="679"/>
        <v>287</v>
      </c>
      <c r="AN2447" s="18" t="str">
        <f>IFERROR(VLOOKUP(R2447*1,'[1]Ordenes de Servicio'!G:K,5,0),"No Cruza")</f>
        <v>No Cruza</v>
      </c>
      <c r="AO2447" s="17">
        <f t="shared" ca="1" si="680"/>
        <v>8</v>
      </c>
      <c r="AP2447" s="17">
        <f t="shared" si="681"/>
        <v>12</v>
      </c>
      <c r="AQ2447" s="17">
        <f t="shared" si="682"/>
        <v>2</v>
      </c>
      <c r="AR2447" s="17">
        <f t="shared" si="683"/>
        <v>2020</v>
      </c>
      <c r="AS2447" s="17">
        <f t="shared" ca="1" si="684"/>
        <v>287</v>
      </c>
      <c r="AT2447" s="17" t="str">
        <f t="shared" ca="1" si="687"/>
        <v>No</v>
      </c>
      <c r="AU2447" s="17">
        <f t="shared" si="685"/>
        <v>0</v>
      </c>
      <c r="AV2447" s="17" t="str">
        <f>+VLOOKUP(B2447,[1]Cruces!S:T,2,0)</f>
        <v>7. Ejecución en Campo OS BT</v>
      </c>
    </row>
    <row r="2448" spans="1:48" hidden="1" x14ac:dyDescent="0.25">
      <c r="A2448" s="17" t="s">
        <v>9294</v>
      </c>
      <c r="B2448" s="17" t="s">
        <v>6595</v>
      </c>
      <c r="C2448" s="17">
        <v>0</v>
      </c>
      <c r="D2448" s="17">
        <v>0</v>
      </c>
      <c r="E2448" s="17" t="s">
        <v>55</v>
      </c>
      <c r="F2448" s="17" t="s">
        <v>7098</v>
      </c>
      <c r="G2448" s="17" t="s">
        <v>9295</v>
      </c>
      <c r="H2448" s="17">
        <v>3002871661</v>
      </c>
      <c r="I2448" s="17" t="s">
        <v>71</v>
      </c>
      <c r="J2448" s="17" t="s">
        <v>59</v>
      </c>
      <c r="K2448" s="17" t="s">
        <v>9296</v>
      </c>
      <c r="L2448" s="17" t="s">
        <v>8127</v>
      </c>
      <c r="M2448" s="17" t="s">
        <v>8128</v>
      </c>
      <c r="N2448" s="17" t="s">
        <v>6600</v>
      </c>
      <c r="O2448" s="17">
        <v>20200619</v>
      </c>
      <c r="P2448" s="17">
        <v>20200624</v>
      </c>
      <c r="Q2448" s="17">
        <v>1110</v>
      </c>
      <c r="R2448" s="17">
        <v>27813057</v>
      </c>
      <c r="S2448" s="17" t="s">
        <v>6601</v>
      </c>
      <c r="T2448" s="17" t="s">
        <v>7091</v>
      </c>
      <c r="U2448" s="17" t="s">
        <v>88</v>
      </c>
      <c r="V2448" s="17">
        <f t="shared" si="686"/>
        <v>3</v>
      </c>
      <c r="W2448" s="17">
        <v>3000</v>
      </c>
      <c r="X2448" s="17" t="s">
        <v>7065</v>
      </c>
      <c r="Y2448" s="17" t="s">
        <v>6595</v>
      </c>
      <c r="Z2448" s="17">
        <v>20200624</v>
      </c>
      <c r="AA2448" s="17" t="s">
        <v>1947</v>
      </c>
      <c r="AB2448" s="17">
        <v>1</v>
      </c>
      <c r="AC2448" s="17" t="str">
        <f>IFERROR(VLOOKUP(A2448,[1]Cruces!AJ:AK,2,0),VLOOKUP(CONCATENATE(X2448,AA2448),[1]Cruces!G:H,2,0))</f>
        <v>Solicitud por BT</v>
      </c>
      <c r="AD2448" s="17">
        <f t="shared" si="672"/>
        <v>19</v>
      </c>
      <c r="AE2448" s="17">
        <f t="shared" si="673"/>
        <v>6</v>
      </c>
      <c r="AF2448" s="17">
        <f t="shared" si="674"/>
        <v>2020</v>
      </c>
      <c r="AG2448" s="17" t="str">
        <f>IFERROR(VLOOKUP(MID(A2448,2,4)*1,[1]Cruces!K:L,2,0),"Verificar")</f>
        <v>Atlántico Norte</v>
      </c>
      <c r="AH2448" s="17">
        <f t="shared" ca="1" si="675"/>
        <v>159</v>
      </c>
      <c r="AI2448" s="17" t="str">
        <f>IFERROR(VLOOKUP(U2448,[1]Cruces!$O$1:$P$6,2,0),"Sin Orden")</f>
        <v>Resuelta</v>
      </c>
      <c r="AJ2448" s="17">
        <f t="shared" si="676"/>
        <v>24</v>
      </c>
      <c r="AK2448" s="17">
        <f t="shared" si="677"/>
        <v>6</v>
      </c>
      <c r="AL2448" s="17">
        <f t="shared" si="678"/>
        <v>2020</v>
      </c>
      <c r="AM2448" s="17">
        <f t="shared" ca="1" si="679"/>
        <v>154</v>
      </c>
      <c r="AN2448" s="18" t="str">
        <f>IFERROR(VLOOKUP(R2448*1,'[1]Ordenes de Servicio'!G:K,5,0),"No Cruza")</f>
        <v>No Cruza</v>
      </c>
      <c r="AO2448" s="17">
        <f t="shared" ca="1" si="680"/>
        <v>5</v>
      </c>
      <c r="AP2448" s="17">
        <f t="shared" si="681"/>
        <v>24</v>
      </c>
      <c r="AQ2448" s="17">
        <f t="shared" si="682"/>
        <v>6</v>
      </c>
      <c r="AR2448" s="17">
        <f t="shared" si="683"/>
        <v>2020</v>
      </c>
      <c r="AS2448" s="17">
        <f t="shared" ca="1" si="684"/>
        <v>154</v>
      </c>
      <c r="AT2448" s="17" t="str">
        <f t="shared" ca="1" si="687"/>
        <v>No</v>
      </c>
      <c r="AU2448" s="17">
        <f t="shared" si="685"/>
        <v>0</v>
      </c>
      <c r="AV2448" s="17" t="str">
        <f>+VLOOKUP(B2448,[1]Cruces!S:T,2,0)</f>
        <v>7. Ejecución en Campo OS BT</v>
      </c>
    </row>
    <row r="2449" spans="1:48" hidden="1" x14ac:dyDescent="0.25">
      <c r="A2449" s="17" t="s">
        <v>4521</v>
      </c>
      <c r="B2449" s="17" t="s">
        <v>54</v>
      </c>
      <c r="C2449" s="17">
        <v>0</v>
      </c>
      <c r="D2449" s="17">
        <v>0</v>
      </c>
      <c r="E2449" s="17" t="s">
        <v>55</v>
      </c>
      <c r="F2449" s="17" t="s">
        <v>56</v>
      </c>
      <c r="G2449" s="17" t="s">
        <v>4522</v>
      </c>
      <c r="H2449" s="17">
        <v>0</v>
      </c>
      <c r="I2449" s="17" t="s">
        <v>58</v>
      </c>
      <c r="J2449" s="17" t="s">
        <v>59</v>
      </c>
      <c r="K2449" s="17" t="s">
        <v>4523</v>
      </c>
      <c r="L2449" s="17" t="s">
        <v>61</v>
      </c>
      <c r="M2449" s="17" t="s">
        <v>55</v>
      </c>
      <c r="N2449" s="17" t="s">
        <v>62</v>
      </c>
      <c r="O2449" s="17">
        <v>20170329</v>
      </c>
      <c r="P2449" s="17">
        <v>20170405</v>
      </c>
      <c r="Q2449" s="17">
        <v>3440</v>
      </c>
      <c r="R2449" s="17">
        <v>0</v>
      </c>
      <c r="S2449" s="17"/>
      <c r="T2449" s="17" t="s">
        <v>63</v>
      </c>
      <c r="U2449" s="17"/>
      <c r="V2449" s="17">
        <f t="shared" si="686"/>
        <v>177.5</v>
      </c>
      <c r="W2449" s="17">
        <v>177500</v>
      </c>
      <c r="X2449" s="17" t="s">
        <v>64</v>
      </c>
      <c r="Y2449" s="17" t="s">
        <v>65</v>
      </c>
      <c r="Z2449" s="17">
        <v>20170405</v>
      </c>
      <c r="AA2449" s="17" t="s">
        <v>66</v>
      </c>
      <c r="AB2449" s="17">
        <v>1</v>
      </c>
      <c r="AC2449" s="17" t="str">
        <f>IFERROR(VLOOKUP(A2449,[1]Cruces!AJ:AK,2,0),VLOOKUP(CONCATENATE(X2449,AA2449),[1]Cruces!G:H,2,0))</f>
        <v>Solicitud de Obra</v>
      </c>
      <c r="AD2449" s="17">
        <f t="shared" si="672"/>
        <v>29</v>
      </c>
      <c r="AE2449" s="17">
        <f t="shared" si="673"/>
        <v>3</v>
      </c>
      <c r="AF2449" s="17">
        <f t="shared" si="674"/>
        <v>2017</v>
      </c>
      <c r="AG2449" s="17" t="str">
        <f>IFERROR(VLOOKUP(MID(A2449,2,4)*1,[1]Cruces!K:L,2,0),"Verificar")</f>
        <v>Magdalena</v>
      </c>
      <c r="AH2449" s="17">
        <f t="shared" ca="1" si="675"/>
        <v>1337</v>
      </c>
      <c r="AI2449" s="17" t="str">
        <f>IFERROR(VLOOKUP(U2449,[1]Cruces!$O$1:$P$6,2,0),"Sin Orden")</f>
        <v>Sin Orden</v>
      </c>
      <c r="AJ2449" s="17">
        <f t="shared" si="676"/>
        <v>5</v>
      </c>
      <c r="AK2449" s="17">
        <f t="shared" si="677"/>
        <v>4</v>
      </c>
      <c r="AL2449" s="17">
        <f t="shared" si="678"/>
        <v>2017</v>
      </c>
      <c r="AM2449" s="17">
        <f t="shared" ca="1" si="679"/>
        <v>1330</v>
      </c>
      <c r="AN2449" s="18" t="str">
        <f>IFERROR(VLOOKUP(R2449*1,'[1]Ordenes de Servicio'!G:K,5,0),"No Cruza")</f>
        <v>No Cruza</v>
      </c>
      <c r="AO2449" s="17">
        <f t="shared" ca="1" si="680"/>
        <v>1330</v>
      </c>
      <c r="AP2449" s="17">
        <f t="shared" si="681"/>
        <v>5</v>
      </c>
      <c r="AQ2449" s="17">
        <f t="shared" si="682"/>
        <v>4</v>
      </c>
      <c r="AR2449" s="17">
        <f t="shared" si="683"/>
        <v>2017</v>
      </c>
      <c r="AS2449" s="17">
        <f t="shared" ca="1" si="684"/>
        <v>1330</v>
      </c>
      <c r="AT2449" s="17" t="str">
        <f t="shared" ca="1" si="687"/>
        <v>Si</v>
      </c>
      <c r="AU2449" s="17">
        <f t="shared" si="685"/>
        <v>0</v>
      </c>
      <c r="AV2449" s="17" t="str">
        <f>+VLOOKUP(B2449,[1]Cruces!S:T,2,0)</f>
        <v>4. Presupuesto de Obra</v>
      </c>
    </row>
    <row r="2450" spans="1:48" hidden="1" x14ac:dyDescent="0.25">
      <c r="A2450" s="17" t="s">
        <v>4524</v>
      </c>
      <c r="B2450" s="17" t="s">
        <v>54</v>
      </c>
      <c r="C2450" s="17">
        <v>0</v>
      </c>
      <c r="D2450" s="17">
        <v>0</v>
      </c>
      <c r="E2450" s="17" t="s">
        <v>55</v>
      </c>
      <c r="F2450" s="17" t="s">
        <v>56</v>
      </c>
      <c r="G2450" s="17" t="s">
        <v>4525</v>
      </c>
      <c r="H2450" s="17">
        <v>0</v>
      </c>
      <c r="I2450" s="17" t="s">
        <v>71</v>
      </c>
      <c r="J2450" s="17" t="s">
        <v>59</v>
      </c>
      <c r="K2450" s="17" t="s">
        <v>97</v>
      </c>
      <c r="L2450" s="17" t="s">
        <v>842</v>
      </c>
      <c r="M2450" s="17" t="s">
        <v>55</v>
      </c>
      <c r="N2450" s="17" t="s">
        <v>62</v>
      </c>
      <c r="O2450" s="17">
        <v>20200302</v>
      </c>
      <c r="P2450" s="17">
        <v>20200311</v>
      </c>
      <c r="Q2450" s="17">
        <v>1110</v>
      </c>
      <c r="R2450" s="17">
        <v>27227162</v>
      </c>
      <c r="S2450" s="17" t="s">
        <v>100</v>
      </c>
      <c r="T2450" s="17" t="s">
        <v>63</v>
      </c>
      <c r="U2450" s="17" t="s">
        <v>91</v>
      </c>
      <c r="V2450" s="17">
        <f t="shared" si="686"/>
        <v>112.5</v>
      </c>
      <c r="W2450" s="17">
        <v>112500</v>
      </c>
      <c r="X2450" s="17" t="s">
        <v>64</v>
      </c>
      <c r="Y2450" s="17" t="s">
        <v>65</v>
      </c>
      <c r="Z2450" s="17">
        <v>20200311</v>
      </c>
      <c r="AA2450" s="17" t="s">
        <v>101</v>
      </c>
      <c r="AB2450" s="17">
        <v>1</v>
      </c>
      <c r="AC2450" s="17" t="str">
        <f>IFERROR(VLOOKUP(A2450,[1]Cruces!AJ:AK,2,0),VLOOKUP(CONCATENATE(X2450,AA2450),[1]Cruces!G:H,2,0))</f>
        <v>Solicitud de Obra</v>
      </c>
      <c r="AD2450" s="17">
        <f t="shared" si="672"/>
        <v>2</v>
      </c>
      <c r="AE2450" s="17">
        <f t="shared" si="673"/>
        <v>3</v>
      </c>
      <c r="AF2450" s="17">
        <f t="shared" si="674"/>
        <v>2020</v>
      </c>
      <c r="AG2450" s="17" t="str">
        <f>IFERROR(VLOOKUP(MID(A2450,2,4)*1,[1]Cruces!K:L,2,0),"Verificar")</f>
        <v>Atlántico Norte</v>
      </c>
      <c r="AH2450" s="17">
        <f t="shared" ca="1" si="675"/>
        <v>268</v>
      </c>
      <c r="AI2450" s="17" t="str">
        <f>IFERROR(VLOOKUP(U2450,[1]Cruces!$O$1:$P$6,2,0),"Sin Orden")</f>
        <v>Resuelta</v>
      </c>
      <c r="AJ2450" s="17">
        <f t="shared" si="676"/>
        <v>11</v>
      </c>
      <c r="AK2450" s="17">
        <f t="shared" si="677"/>
        <v>3</v>
      </c>
      <c r="AL2450" s="17">
        <f t="shared" si="678"/>
        <v>2020</v>
      </c>
      <c r="AM2450" s="17">
        <f t="shared" ca="1" si="679"/>
        <v>259</v>
      </c>
      <c r="AN2450" s="18" t="str">
        <f>IFERROR(VLOOKUP(R2450*1,'[1]Ordenes de Servicio'!G:K,5,0),"No Cruza")</f>
        <v>No Cruza</v>
      </c>
      <c r="AO2450" s="17">
        <f t="shared" ca="1" si="680"/>
        <v>9</v>
      </c>
      <c r="AP2450" s="17">
        <f t="shared" si="681"/>
        <v>11</v>
      </c>
      <c r="AQ2450" s="17">
        <f t="shared" si="682"/>
        <v>3</v>
      </c>
      <c r="AR2450" s="17">
        <f t="shared" si="683"/>
        <v>2020</v>
      </c>
      <c r="AS2450" s="17">
        <f t="shared" ca="1" si="684"/>
        <v>259</v>
      </c>
      <c r="AT2450" s="17" t="str">
        <f t="shared" ca="1" si="687"/>
        <v>No</v>
      </c>
      <c r="AU2450" s="17">
        <f t="shared" si="685"/>
        <v>0</v>
      </c>
      <c r="AV2450" s="17" t="str">
        <f>+VLOOKUP(B2450,[1]Cruces!S:T,2,0)</f>
        <v>4. Presupuesto de Obra</v>
      </c>
    </row>
    <row r="2451" spans="1:48" hidden="1" x14ac:dyDescent="0.25">
      <c r="A2451" s="17" t="s">
        <v>9297</v>
      </c>
      <c r="B2451" s="17" t="s">
        <v>6595</v>
      </c>
      <c r="C2451" s="17">
        <v>0</v>
      </c>
      <c r="D2451" s="17">
        <v>0</v>
      </c>
      <c r="E2451" s="17" t="s">
        <v>55</v>
      </c>
      <c r="F2451" s="17" t="s">
        <v>7082</v>
      </c>
      <c r="G2451" s="17" t="s">
        <v>9298</v>
      </c>
      <c r="H2451" s="17">
        <v>0</v>
      </c>
      <c r="I2451" s="17" t="s">
        <v>71</v>
      </c>
      <c r="J2451" s="17" t="s">
        <v>59</v>
      </c>
      <c r="K2451" s="17" t="s">
        <v>97</v>
      </c>
      <c r="L2451" s="17" t="s">
        <v>8068</v>
      </c>
      <c r="M2451" s="17" t="s">
        <v>8069</v>
      </c>
      <c r="N2451" s="17" t="s">
        <v>6600</v>
      </c>
      <c r="O2451" s="17">
        <v>20191122</v>
      </c>
      <c r="P2451" s="17">
        <v>20191203</v>
      </c>
      <c r="Q2451" s="17">
        <v>1150</v>
      </c>
      <c r="R2451" s="17">
        <v>26939174</v>
      </c>
      <c r="S2451" s="17" t="s">
        <v>6601</v>
      </c>
      <c r="T2451" s="17" t="s">
        <v>63</v>
      </c>
      <c r="U2451" s="17" t="s">
        <v>91</v>
      </c>
      <c r="V2451" s="17">
        <f t="shared" si="686"/>
        <v>3</v>
      </c>
      <c r="W2451" s="17">
        <v>3000</v>
      </c>
      <c r="X2451" s="17" t="s">
        <v>7065</v>
      </c>
      <c r="Y2451" s="17" t="s">
        <v>6595</v>
      </c>
      <c r="Z2451" s="17">
        <v>20191203</v>
      </c>
      <c r="AA2451" s="17" t="s">
        <v>1947</v>
      </c>
      <c r="AB2451" s="17">
        <v>1</v>
      </c>
      <c r="AC2451" s="17" t="str">
        <f>IFERROR(VLOOKUP(A2451,[1]Cruces!AJ:AK,2,0),VLOOKUP(CONCATENATE(X2451,AA2451),[1]Cruces!G:H,2,0))</f>
        <v>Solicitud por BT</v>
      </c>
      <c r="AD2451" s="17">
        <f t="shared" si="672"/>
        <v>22</v>
      </c>
      <c r="AE2451" s="17">
        <f t="shared" si="673"/>
        <v>11</v>
      </c>
      <c r="AF2451" s="17">
        <f t="shared" si="674"/>
        <v>2019</v>
      </c>
      <c r="AG2451" s="17" t="str">
        <f>IFERROR(VLOOKUP(MID(A2451,2,4)*1,[1]Cruces!K:L,2,0),"Verificar")</f>
        <v>Atlántico Norte</v>
      </c>
      <c r="AH2451" s="17">
        <f t="shared" ca="1" si="675"/>
        <v>369</v>
      </c>
      <c r="AI2451" s="17" t="str">
        <f>IFERROR(VLOOKUP(U2451,[1]Cruces!$O$1:$P$6,2,0),"Sin Orden")</f>
        <v>Resuelta</v>
      </c>
      <c r="AJ2451" s="17">
        <f t="shared" si="676"/>
        <v>3</v>
      </c>
      <c r="AK2451" s="17">
        <f t="shared" si="677"/>
        <v>12</v>
      </c>
      <c r="AL2451" s="17">
        <f t="shared" si="678"/>
        <v>2019</v>
      </c>
      <c r="AM2451" s="17">
        <f t="shared" ca="1" si="679"/>
        <v>358</v>
      </c>
      <c r="AN2451" s="18" t="str">
        <f>IFERROR(VLOOKUP(R2451*1,'[1]Ordenes de Servicio'!G:K,5,0),"No Cruza")</f>
        <v>No Cruza</v>
      </c>
      <c r="AO2451" s="17">
        <f t="shared" ca="1" si="680"/>
        <v>11</v>
      </c>
      <c r="AP2451" s="17">
        <f t="shared" si="681"/>
        <v>3</v>
      </c>
      <c r="AQ2451" s="17">
        <f t="shared" si="682"/>
        <v>12</v>
      </c>
      <c r="AR2451" s="17">
        <f t="shared" si="683"/>
        <v>2019</v>
      </c>
      <c r="AS2451" s="17">
        <f t="shared" ca="1" si="684"/>
        <v>358</v>
      </c>
      <c r="AT2451" s="17" t="str">
        <f t="shared" ca="1" si="687"/>
        <v>No</v>
      </c>
      <c r="AU2451" s="17">
        <f t="shared" si="685"/>
        <v>0</v>
      </c>
      <c r="AV2451" s="17" t="str">
        <f>+VLOOKUP(B2451,[1]Cruces!S:T,2,0)</f>
        <v>7. Ejecución en Campo OS BT</v>
      </c>
    </row>
    <row r="2452" spans="1:48" hidden="1" x14ac:dyDescent="0.25">
      <c r="A2452" s="17" t="s">
        <v>9299</v>
      </c>
      <c r="B2452" s="17" t="s">
        <v>1943</v>
      </c>
      <c r="C2452" s="17">
        <v>0</v>
      </c>
      <c r="D2452" s="17">
        <v>0</v>
      </c>
      <c r="E2452" s="17" t="s">
        <v>55</v>
      </c>
      <c r="F2452" s="17" t="s">
        <v>2797</v>
      </c>
      <c r="G2452" s="17" t="s">
        <v>9300</v>
      </c>
      <c r="H2452" s="17">
        <v>3013602974</v>
      </c>
      <c r="I2452" s="17" t="s">
        <v>71</v>
      </c>
      <c r="J2452" s="17" t="s">
        <v>59</v>
      </c>
      <c r="K2452" s="17" t="s">
        <v>97</v>
      </c>
      <c r="L2452" s="17" t="s">
        <v>8457</v>
      </c>
      <c r="M2452" s="17" t="s">
        <v>8458</v>
      </c>
      <c r="N2452" s="17" t="s">
        <v>1946</v>
      </c>
      <c r="O2452" s="17">
        <v>20201029</v>
      </c>
      <c r="P2452" s="17">
        <v>20201029</v>
      </c>
      <c r="Q2452" s="17">
        <v>9342</v>
      </c>
      <c r="R2452" s="17">
        <v>28259532</v>
      </c>
      <c r="S2452" s="17" t="s">
        <v>6601</v>
      </c>
      <c r="T2452" s="17" t="s">
        <v>63</v>
      </c>
      <c r="U2452" s="17" t="s">
        <v>77</v>
      </c>
      <c r="V2452" s="17">
        <f t="shared" si="686"/>
        <v>2</v>
      </c>
      <c r="W2452" s="17">
        <v>2000</v>
      </c>
      <c r="X2452" s="17" t="s">
        <v>7065</v>
      </c>
      <c r="Y2452" s="17" t="s">
        <v>1943</v>
      </c>
      <c r="Z2452" s="17">
        <v>20201029</v>
      </c>
      <c r="AA2452" s="17" t="s">
        <v>1947</v>
      </c>
      <c r="AB2452" s="17">
        <v>1</v>
      </c>
      <c r="AC2452" s="17" t="str">
        <f>IFERROR(VLOOKUP(A2452,[1]Cruces!AJ:AK,2,0),VLOOKUP(CONCATENATE(X2452,AA2452),[1]Cruces!G:H,2,0))</f>
        <v>Solicitud por BT</v>
      </c>
      <c r="AD2452" s="17">
        <f t="shared" si="672"/>
        <v>29</v>
      </c>
      <c r="AE2452" s="17">
        <f t="shared" si="673"/>
        <v>10</v>
      </c>
      <c r="AF2452" s="17">
        <f t="shared" si="674"/>
        <v>2020</v>
      </c>
      <c r="AG2452" s="17" t="str">
        <f>IFERROR(VLOOKUP(MID(A2452,2,4)*1,[1]Cruces!K:L,2,0),"Verificar")</f>
        <v>Magdalena</v>
      </c>
      <c r="AH2452" s="17">
        <f t="shared" ca="1" si="675"/>
        <v>27</v>
      </c>
      <c r="AI2452" s="17" t="str">
        <f>IFERROR(VLOOKUP(U2452,[1]Cruces!$O$1:$P$6,2,0),"Sin Orden")</f>
        <v>Pendiente</v>
      </c>
      <c r="AJ2452" s="17">
        <f t="shared" si="676"/>
        <v>29</v>
      </c>
      <c r="AK2452" s="17">
        <f t="shared" si="677"/>
        <v>10</v>
      </c>
      <c r="AL2452" s="17">
        <f t="shared" si="678"/>
        <v>2020</v>
      </c>
      <c r="AM2452" s="17">
        <f t="shared" ca="1" si="679"/>
        <v>27</v>
      </c>
      <c r="AN2452" s="18">
        <f>IFERROR(VLOOKUP(R2452*1,'[1]Ordenes de Servicio'!G:K,5,0),"No Cruza")</f>
        <v>44133</v>
      </c>
      <c r="AO2452" s="17">
        <f t="shared" ca="1" si="680"/>
        <v>27</v>
      </c>
      <c r="AP2452" s="17">
        <f t="shared" si="681"/>
        <v>29</v>
      </c>
      <c r="AQ2452" s="17">
        <f t="shared" si="682"/>
        <v>10</v>
      </c>
      <c r="AR2452" s="17">
        <f t="shared" si="683"/>
        <v>2020</v>
      </c>
      <c r="AS2452" s="17">
        <f t="shared" ca="1" si="684"/>
        <v>27</v>
      </c>
      <c r="AT2452" s="17" t="str">
        <f t="shared" ca="1" si="687"/>
        <v>No</v>
      </c>
      <c r="AU2452" s="17">
        <f t="shared" si="685"/>
        <v>0</v>
      </c>
      <c r="AV2452" s="17" t="str">
        <f>+VLOOKUP(B2452,[1]Cruces!S:T,2,0)</f>
        <v>7. Ejecución en Campo OS BT</v>
      </c>
    </row>
    <row r="2453" spans="1:48" hidden="1" x14ac:dyDescent="0.25">
      <c r="A2453" s="17" t="s">
        <v>9301</v>
      </c>
      <c r="B2453" s="17" t="s">
        <v>569</v>
      </c>
      <c r="C2453" s="17">
        <v>3802158</v>
      </c>
      <c r="D2453" s="17">
        <v>0</v>
      </c>
      <c r="E2453" s="17" t="s">
        <v>55</v>
      </c>
      <c r="F2453" s="17" t="s">
        <v>69</v>
      </c>
      <c r="G2453" s="17" t="s">
        <v>9302</v>
      </c>
      <c r="H2453" s="17">
        <v>3104830013</v>
      </c>
      <c r="I2453" s="17" t="s">
        <v>71</v>
      </c>
      <c r="J2453" s="17" t="s">
        <v>59</v>
      </c>
      <c r="K2453" s="17" t="s">
        <v>97</v>
      </c>
      <c r="L2453" s="17" t="s">
        <v>9303</v>
      </c>
      <c r="M2453" s="17" t="s">
        <v>9304</v>
      </c>
      <c r="N2453" s="17" t="s">
        <v>572</v>
      </c>
      <c r="O2453" s="17">
        <v>20200925</v>
      </c>
      <c r="P2453" s="17">
        <v>20200925</v>
      </c>
      <c r="Q2453" s="17">
        <v>3460</v>
      </c>
      <c r="R2453" s="17">
        <v>0</v>
      </c>
      <c r="S2453" s="17"/>
      <c r="T2453" s="17" t="s">
        <v>63</v>
      </c>
      <c r="U2453" s="17"/>
      <c r="V2453" s="17">
        <f t="shared" si="686"/>
        <v>3</v>
      </c>
      <c r="W2453" s="17">
        <v>3000</v>
      </c>
      <c r="X2453" s="17" t="s">
        <v>89</v>
      </c>
      <c r="Y2453" s="17" t="s">
        <v>569</v>
      </c>
      <c r="Z2453" s="17">
        <v>20200925</v>
      </c>
      <c r="AA2453" s="17" t="s">
        <v>1947</v>
      </c>
      <c r="AB2453" s="17">
        <v>1</v>
      </c>
      <c r="AC2453" s="17" t="str">
        <f>IFERROR(VLOOKUP(A2453,[1]Cruces!AJ:AK,2,0),VLOOKUP(CONCATENATE(X2453,AA2453),[1]Cruces!G:H,2,0))</f>
        <v>Solicitud por BT</v>
      </c>
      <c r="AD2453" s="17">
        <f t="shared" si="672"/>
        <v>25</v>
      </c>
      <c r="AE2453" s="17">
        <f t="shared" si="673"/>
        <v>9</v>
      </c>
      <c r="AF2453" s="17">
        <f t="shared" si="674"/>
        <v>2020</v>
      </c>
      <c r="AG2453" s="17" t="str">
        <f>IFERROR(VLOOKUP(MID(A2453,2,4)*1,[1]Cruces!K:L,2,0),"Verificar")</f>
        <v>Magdalena</v>
      </c>
      <c r="AH2453" s="17">
        <f t="shared" ca="1" si="675"/>
        <v>61</v>
      </c>
      <c r="AI2453" s="17" t="str">
        <f>IFERROR(VLOOKUP(U2453,[1]Cruces!$O$1:$P$6,2,0),"Sin Orden")</f>
        <v>Sin Orden</v>
      </c>
      <c r="AJ2453" s="17">
        <f t="shared" si="676"/>
        <v>25</v>
      </c>
      <c r="AK2453" s="17">
        <f t="shared" si="677"/>
        <v>9</v>
      </c>
      <c r="AL2453" s="17">
        <f t="shared" si="678"/>
        <v>2020</v>
      </c>
      <c r="AM2453" s="17">
        <f t="shared" ca="1" si="679"/>
        <v>61</v>
      </c>
      <c r="AN2453" s="18" t="str">
        <f>IFERROR(VLOOKUP(R2453*1,'[1]Ordenes de Servicio'!G:K,5,0),"No Cruza")</f>
        <v>No Cruza</v>
      </c>
      <c r="AO2453" s="17">
        <f t="shared" ca="1" si="680"/>
        <v>61</v>
      </c>
      <c r="AP2453" s="17">
        <f t="shared" si="681"/>
        <v>25</v>
      </c>
      <c r="AQ2453" s="17">
        <f t="shared" si="682"/>
        <v>9</v>
      </c>
      <c r="AR2453" s="17">
        <f t="shared" si="683"/>
        <v>2020</v>
      </c>
      <c r="AS2453" s="17">
        <f t="shared" ca="1" si="684"/>
        <v>61</v>
      </c>
      <c r="AT2453" s="17" t="str">
        <f t="shared" ca="1" si="687"/>
        <v>No</v>
      </c>
      <c r="AU2453" s="17">
        <f t="shared" si="685"/>
        <v>0</v>
      </c>
      <c r="AV2453" s="17" t="str">
        <f>+VLOOKUP(B2453,[1]Cruces!S:T,2,0)</f>
        <v>1. Solicitud</v>
      </c>
    </row>
    <row r="2454" spans="1:48" hidden="1" x14ac:dyDescent="0.25">
      <c r="A2454" s="17" t="s">
        <v>4526</v>
      </c>
      <c r="B2454" s="17" t="s">
        <v>203</v>
      </c>
      <c r="C2454" s="17">
        <v>0</v>
      </c>
      <c r="D2454" s="17">
        <v>0</v>
      </c>
      <c r="E2454" s="17" t="s">
        <v>55</v>
      </c>
      <c r="F2454" s="17" t="s">
        <v>107</v>
      </c>
      <c r="G2454" s="17" t="s">
        <v>4527</v>
      </c>
      <c r="H2454" s="17">
        <v>0</v>
      </c>
      <c r="I2454" s="17" t="s">
        <v>116</v>
      </c>
      <c r="J2454" s="17" t="s">
        <v>59</v>
      </c>
      <c r="K2454" s="17" t="s">
        <v>97</v>
      </c>
      <c r="L2454" s="17" t="s">
        <v>205</v>
      </c>
      <c r="M2454" s="17" t="s">
        <v>206</v>
      </c>
      <c r="N2454" s="17" t="s">
        <v>207</v>
      </c>
      <c r="O2454" s="17">
        <v>20150902</v>
      </c>
      <c r="P2454" s="17">
        <v>20151006</v>
      </c>
      <c r="Q2454" s="17">
        <v>1110</v>
      </c>
      <c r="R2454" s="17">
        <v>22041975</v>
      </c>
      <c r="S2454" s="17" t="s">
        <v>76</v>
      </c>
      <c r="T2454" s="17" t="s">
        <v>63</v>
      </c>
      <c r="U2454" s="17" t="s">
        <v>91</v>
      </c>
      <c r="V2454" s="17">
        <f t="shared" si="686"/>
        <v>300</v>
      </c>
      <c r="W2454" s="17">
        <v>300000</v>
      </c>
      <c r="X2454" s="17" t="s">
        <v>64</v>
      </c>
      <c r="Y2454" s="17" t="s">
        <v>1601</v>
      </c>
      <c r="Z2454" s="17">
        <v>20151007</v>
      </c>
      <c r="AA2454" s="17" t="s">
        <v>113</v>
      </c>
      <c r="AB2454" s="17">
        <v>1</v>
      </c>
      <c r="AC2454" s="17" t="str">
        <f>IFERROR(VLOOKUP(A2454,[1]Cruces!AJ:AK,2,0),VLOOKUP(CONCATENATE(X2454,AA2454),[1]Cruces!G:H,2,0))</f>
        <v>Solicitud de Obra</v>
      </c>
      <c r="AD2454" s="17">
        <f t="shared" si="672"/>
        <v>2</v>
      </c>
      <c r="AE2454" s="17">
        <f t="shared" si="673"/>
        <v>9</v>
      </c>
      <c r="AF2454" s="17">
        <f t="shared" si="674"/>
        <v>2015</v>
      </c>
      <c r="AG2454" s="17" t="str">
        <f>IFERROR(VLOOKUP(MID(A2454,2,4)*1,[1]Cruces!K:L,2,0),"Verificar")</f>
        <v>Atlántico Norte</v>
      </c>
      <c r="AH2454" s="17">
        <f t="shared" ca="1" si="675"/>
        <v>1911</v>
      </c>
      <c r="AI2454" s="17" t="str">
        <f>IFERROR(VLOOKUP(U2454,[1]Cruces!$O$1:$P$6,2,0),"Sin Orden")</f>
        <v>Resuelta</v>
      </c>
      <c r="AJ2454" s="17">
        <f t="shared" si="676"/>
        <v>7</v>
      </c>
      <c r="AK2454" s="17">
        <f t="shared" si="677"/>
        <v>10</v>
      </c>
      <c r="AL2454" s="17">
        <f t="shared" si="678"/>
        <v>2015</v>
      </c>
      <c r="AM2454" s="17">
        <f t="shared" ca="1" si="679"/>
        <v>1876</v>
      </c>
      <c r="AN2454" s="18" t="str">
        <f>IFERROR(VLOOKUP(R2454*1,'[1]Ordenes de Servicio'!G:K,5,0),"No Cruza")</f>
        <v>No Cruza</v>
      </c>
      <c r="AO2454" s="17">
        <f t="shared" ca="1" si="680"/>
        <v>35</v>
      </c>
      <c r="AP2454" s="17">
        <f t="shared" si="681"/>
        <v>6</v>
      </c>
      <c r="AQ2454" s="17">
        <f t="shared" si="682"/>
        <v>10</v>
      </c>
      <c r="AR2454" s="17">
        <f t="shared" si="683"/>
        <v>2015</v>
      </c>
      <c r="AS2454" s="17">
        <f t="shared" ca="1" si="684"/>
        <v>1877</v>
      </c>
      <c r="AT2454" s="17" t="str">
        <f t="shared" ca="1" si="687"/>
        <v>Si</v>
      </c>
      <c r="AU2454" s="17">
        <f t="shared" si="685"/>
        <v>1</v>
      </c>
      <c r="AV2454" s="17" t="str">
        <f>+VLOOKUP(B2454,[1]Cruces!S:T,2,0)</f>
        <v>6. Ejecución y Seguimiento de Obra</v>
      </c>
    </row>
    <row r="2455" spans="1:48" hidden="1" x14ac:dyDescent="0.25">
      <c r="A2455" s="17" t="s">
        <v>9305</v>
      </c>
      <c r="B2455" s="17" t="s">
        <v>569</v>
      </c>
      <c r="C2455" s="17">
        <v>0</v>
      </c>
      <c r="D2455" s="17">
        <v>0</v>
      </c>
      <c r="E2455" s="17" t="s">
        <v>55</v>
      </c>
      <c r="F2455" s="17" t="s">
        <v>5366</v>
      </c>
      <c r="G2455" s="17" t="s">
        <v>9306</v>
      </c>
      <c r="H2455" s="17">
        <v>3405950</v>
      </c>
      <c r="I2455" s="17" t="s">
        <v>71</v>
      </c>
      <c r="J2455" s="17" t="s">
        <v>59</v>
      </c>
      <c r="K2455" s="17" t="s">
        <v>97</v>
      </c>
      <c r="L2455" s="17" t="s">
        <v>5368</v>
      </c>
      <c r="M2455" s="17" t="s">
        <v>5369</v>
      </c>
      <c r="N2455" s="17" t="s">
        <v>572</v>
      </c>
      <c r="O2455" s="17">
        <v>20201117</v>
      </c>
      <c r="P2455" s="17">
        <v>20201117</v>
      </c>
      <c r="Q2455" s="17">
        <v>1110</v>
      </c>
      <c r="R2455" s="17">
        <v>0</v>
      </c>
      <c r="S2455" s="17"/>
      <c r="T2455" s="17" t="s">
        <v>63</v>
      </c>
      <c r="U2455" s="17"/>
      <c r="V2455" s="17">
        <f t="shared" si="686"/>
        <v>3</v>
      </c>
      <c r="W2455" s="17">
        <v>3000</v>
      </c>
      <c r="X2455" s="17" t="s">
        <v>7065</v>
      </c>
      <c r="Y2455" s="17" t="s">
        <v>569</v>
      </c>
      <c r="Z2455" s="17">
        <v>20201117</v>
      </c>
      <c r="AA2455" s="17" t="s">
        <v>1947</v>
      </c>
      <c r="AB2455" s="17">
        <v>1</v>
      </c>
      <c r="AC2455" s="17" t="str">
        <f>IFERROR(VLOOKUP(A2455,[1]Cruces!AJ:AK,2,0),VLOOKUP(CONCATENATE(X2455,AA2455),[1]Cruces!G:H,2,0))</f>
        <v>Solicitud por BT</v>
      </c>
      <c r="AD2455" s="17">
        <f t="shared" si="672"/>
        <v>17</v>
      </c>
      <c r="AE2455" s="17">
        <f t="shared" si="673"/>
        <v>11</v>
      </c>
      <c r="AF2455" s="17">
        <f t="shared" si="674"/>
        <v>2020</v>
      </c>
      <c r="AG2455" s="17" t="str">
        <f>IFERROR(VLOOKUP(MID(A2455,2,4)*1,[1]Cruces!K:L,2,0),"Verificar")</f>
        <v>Atlántico Norte</v>
      </c>
      <c r="AH2455" s="17">
        <f t="shared" ca="1" si="675"/>
        <v>8</v>
      </c>
      <c r="AI2455" s="17" t="str">
        <f>IFERROR(VLOOKUP(U2455,[1]Cruces!$O$1:$P$6,2,0),"Sin Orden")</f>
        <v>Sin Orden</v>
      </c>
      <c r="AJ2455" s="17">
        <f t="shared" si="676"/>
        <v>17</v>
      </c>
      <c r="AK2455" s="17">
        <f t="shared" si="677"/>
        <v>11</v>
      </c>
      <c r="AL2455" s="17">
        <f t="shared" si="678"/>
        <v>2020</v>
      </c>
      <c r="AM2455" s="17">
        <f t="shared" ca="1" si="679"/>
        <v>8</v>
      </c>
      <c r="AN2455" s="18" t="str">
        <f>IFERROR(VLOOKUP(R2455*1,'[1]Ordenes de Servicio'!G:K,5,0),"No Cruza")</f>
        <v>No Cruza</v>
      </c>
      <c r="AO2455" s="17">
        <f t="shared" ca="1" si="680"/>
        <v>8</v>
      </c>
      <c r="AP2455" s="17">
        <f t="shared" si="681"/>
        <v>17</v>
      </c>
      <c r="AQ2455" s="17">
        <f t="shared" si="682"/>
        <v>11</v>
      </c>
      <c r="AR2455" s="17">
        <f t="shared" si="683"/>
        <v>2020</v>
      </c>
      <c r="AS2455" s="17">
        <f t="shared" ca="1" si="684"/>
        <v>8</v>
      </c>
      <c r="AT2455" s="17" t="str">
        <f t="shared" ca="1" si="687"/>
        <v>No</v>
      </c>
      <c r="AU2455" s="17">
        <f t="shared" si="685"/>
        <v>0</v>
      </c>
      <c r="AV2455" s="17" t="str">
        <f>+VLOOKUP(B2455,[1]Cruces!S:T,2,0)</f>
        <v>1. Solicitud</v>
      </c>
    </row>
    <row r="2456" spans="1:48" hidden="1" x14ac:dyDescent="0.25">
      <c r="A2456" s="17" t="s">
        <v>9307</v>
      </c>
      <c r="B2456" s="17" t="s">
        <v>1943</v>
      </c>
      <c r="C2456" s="17">
        <v>0</v>
      </c>
      <c r="D2456" s="17">
        <v>0</v>
      </c>
      <c r="E2456" s="17" t="s">
        <v>55</v>
      </c>
      <c r="F2456" s="17" t="s">
        <v>56</v>
      </c>
      <c r="G2456" s="17" t="s">
        <v>3877</v>
      </c>
      <c r="H2456" s="17">
        <v>3183813468</v>
      </c>
      <c r="I2456" s="17" t="s">
        <v>116</v>
      </c>
      <c r="J2456" s="17" t="s">
        <v>59</v>
      </c>
      <c r="K2456" s="17" t="s">
        <v>97</v>
      </c>
      <c r="L2456" s="17" t="s">
        <v>7470</v>
      </c>
      <c r="M2456" s="17" t="s">
        <v>7471</v>
      </c>
      <c r="N2456" s="17" t="s">
        <v>1946</v>
      </c>
      <c r="O2456" s="17">
        <v>20201119</v>
      </c>
      <c r="P2456" s="17">
        <v>20201121</v>
      </c>
      <c r="Q2456" s="17">
        <v>1170</v>
      </c>
      <c r="R2456" s="17">
        <v>28294414</v>
      </c>
      <c r="S2456" s="17" t="s">
        <v>6601</v>
      </c>
      <c r="T2456" s="17" t="s">
        <v>63</v>
      </c>
      <c r="U2456" s="17" t="s">
        <v>77</v>
      </c>
      <c r="V2456" s="17">
        <f t="shared" si="686"/>
        <v>4.68</v>
      </c>
      <c r="W2456" s="17">
        <v>4680</v>
      </c>
      <c r="X2456" s="17" t="s">
        <v>7065</v>
      </c>
      <c r="Y2456" s="17" t="s">
        <v>1943</v>
      </c>
      <c r="Z2456" s="17">
        <v>20201121</v>
      </c>
      <c r="AA2456" s="17" t="s">
        <v>1947</v>
      </c>
      <c r="AB2456" s="17">
        <v>1</v>
      </c>
      <c r="AC2456" s="17" t="str">
        <f>IFERROR(VLOOKUP(A2456,[1]Cruces!AJ:AK,2,0),VLOOKUP(CONCATENATE(X2456,AA2456),[1]Cruces!G:H,2,0))</f>
        <v>Solicitud por BT</v>
      </c>
      <c r="AD2456" s="17">
        <f t="shared" si="672"/>
        <v>19</v>
      </c>
      <c r="AE2456" s="17">
        <f t="shared" si="673"/>
        <v>11</v>
      </c>
      <c r="AF2456" s="17">
        <f t="shared" si="674"/>
        <v>2020</v>
      </c>
      <c r="AG2456" s="17" t="str">
        <f>IFERROR(VLOOKUP(MID(A2456,2,4)*1,[1]Cruces!K:L,2,0),"Verificar")</f>
        <v>Atlántico Norte</v>
      </c>
      <c r="AH2456" s="17">
        <f t="shared" ca="1" si="675"/>
        <v>6</v>
      </c>
      <c r="AI2456" s="17" t="str">
        <f>IFERROR(VLOOKUP(U2456,[1]Cruces!$O$1:$P$6,2,0),"Sin Orden")</f>
        <v>Pendiente</v>
      </c>
      <c r="AJ2456" s="17">
        <f t="shared" si="676"/>
        <v>21</v>
      </c>
      <c r="AK2456" s="17">
        <f t="shared" si="677"/>
        <v>11</v>
      </c>
      <c r="AL2456" s="17">
        <f t="shared" si="678"/>
        <v>2020</v>
      </c>
      <c r="AM2456" s="17">
        <f t="shared" ca="1" si="679"/>
        <v>4</v>
      </c>
      <c r="AN2456" s="18" t="str">
        <f>IFERROR(VLOOKUP(R2456*1,'[1]Ordenes de Servicio'!G:K,5,0),"No Cruza")</f>
        <v>No Cruza</v>
      </c>
      <c r="AO2456" s="17">
        <f t="shared" ca="1" si="680"/>
        <v>4</v>
      </c>
      <c r="AP2456" s="17">
        <f t="shared" si="681"/>
        <v>21</v>
      </c>
      <c r="AQ2456" s="17">
        <f t="shared" si="682"/>
        <v>11</v>
      </c>
      <c r="AR2456" s="17">
        <f t="shared" si="683"/>
        <v>2020</v>
      </c>
      <c r="AS2456" s="17">
        <f t="shared" ca="1" si="684"/>
        <v>4</v>
      </c>
      <c r="AT2456" s="17" t="str">
        <f t="shared" ca="1" si="687"/>
        <v>No</v>
      </c>
      <c r="AU2456" s="17">
        <f t="shared" si="685"/>
        <v>0</v>
      </c>
      <c r="AV2456" s="17" t="str">
        <f>+VLOOKUP(B2456,[1]Cruces!S:T,2,0)</f>
        <v>7. Ejecución en Campo OS BT</v>
      </c>
    </row>
    <row r="2457" spans="1:48" hidden="1" x14ac:dyDescent="0.25">
      <c r="A2457" s="17" t="s">
        <v>4528</v>
      </c>
      <c r="B2457" s="17" t="s">
        <v>54</v>
      </c>
      <c r="C2457" s="17">
        <v>8133829</v>
      </c>
      <c r="D2457" s="17">
        <v>35130477</v>
      </c>
      <c r="E2457" s="17" t="s">
        <v>93</v>
      </c>
      <c r="F2457" s="17" t="s">
        <v>81</v>
      </c>
      <c r="G2457" s="17" t="s">
        <v>4529</v>
      </c>
      <c r="H2457" s="17">
        <v>3016705061</v>
      </c>
      <c r="I2457" s="17" t="s">
        <v>71</v>
      </c>
      <c r="J2457" s="17" t="s">
        <v>4530</v>
      </c>
      <c r="K2457" s="17" t="s">
        <v>4531</v>
      </c>
      <c r="L2457" s="17" t="s">
        <v>85</v>
      </c>
      <c r="M2457" s="17" t="s">
        <v>86</v>
      </c>
      <c r="N2457" s="17" t="s">
        <v>62</v>
      </c>
      <c r="O2457" s="17">
        <v>20200908</v>
      </c>
      <c r="P2457" s="17">
        <v>20200916</v>
      </c>
      <c r="Q2457" s="17">
        <v>3460</v>
      </c>
      <c r="R2457" s="17">
        <v>28135341</v>
      </c>
      <c r="S2457" s="17" t="s">
        <v>100</v>
      </c>
      <c r="T2457" s="17" t="s">
        <v>63</v>
      </c>
      <c r="U2457" s="17" t="s">
        <v>91</v>
      </c>
      <c r="V2457" s="17">
        <f t="shared" si="686"/>
        <v>187.5</v>
      </c>
      <c r="W2457" s="17">
        <v>187500</v>
      </c>
      <c r="X2457" s="17" t="s">
        <v>89</v>
      </c>
      <c r="Y2457" s="17" t="s">
        <v>150</v>
      </c>
      <c r="Z2457" s="17">
        <v>20200919</v>
      </c>
      <c r="AA2457" s="17" t="s">
        <v>78</v>
      </c>
      <c r="AB2457" s="17">
        <v>1</v>
      </c>
      <c r="AC2457" s="17" t="str">
        <f>IFERROR(VLOOKUP(A2457,[1]Cruces!AJ:AK,2,0),VLOOKUP(CONCATENATE(X2457,AA2457),[1]Cruces!G:H,2,0))</f>
        <v>Solicitud de Obra</v>
      </c>
      <c r="AD2457" s="17">
        <f t="shared" si="672"/>
        <v>8</v>
      </c>
      <c r="AE2457" s="17">
        <f t="shared" si="673"/>
        <v>9</v>
      </c>
      <c r="AF2457" s="17">
        <f t="shared" si="674"/>
        <v>2020</v>
      </c>
      <c r="AG2457" s="17" t="str">
        <f>IFERROR(VLOOKUP(MID(A2457,2,4)*1,[1]Cruces!K:L,2,0),"Verificar")</f>
        <v>Magdalena</v>
      </c>
      <c r="AH2457" s="17">
        <f t="shared" ca="1" si="675"/>
        <v>78</v>
      </c>
      <c r="AI2457" s="17" t="str">
        <f>IFERROR(VLOOKUP(U2457,[1]Cruces!$O$1:$P$6,2,0),"Sin Orden")</f>
        <v>Resuelta</v>
      </c>
      <c r="AJ2457" s="17">
        <f t="shared" si="676"/>
        <v>19</v>
      </c>
      <c r="AK2457" s="17">
        <f t="shared" si="677"/>
        <v>9</v>
      </c>
      <c r="AL2457" s="17">
        <f t="shared" si="678"/>
        <v>2020</v>
      </c>
      <c r="AM2457" s="17">
        <f t="shared" ca="1" si="679"/>
        <v>67</v>
      </c>
      <c r="AN2457" s="18" t="str">
        <f>IFERROR(VLOOKUP(R2457*1,'[1]Ordenes de Servicio'!G:K,5,0),"No Cruza")</f>
        <v>No Cruza</v>
      </c>
      <c r="AO2457" s="17">
        <f t="shared" ca="1" si="680"/>
        <v>11</v>
      </c>
      <c r="AP2457" s="17">
        <f t="shared" si="681"/>
        <v>16</v>
      </c>
      <c r="AQ2457" s="17">
        <f t="shared" si="682"/>
        <v>9</v>
      </c>
      <c r="AR2457" s="17">
        <f t="shared" si="683"/>
        <v>2020</v>
      </c>
      <c r="AS2457" s="17">
        <f t="shared" ca="1" si="684"/>
        <v>70</v>
      </c>
      <c r="AT2457" s="17" t="str">
        <f t="shared" ca="1" si="687"/>
        <v>No</v>
      </c>
      <c r="AU2457" s="17">
        <f t="shared" si="685"/>
        <v>3</v>
      </c>
      <c r="AV2457" s="17" t="str">
        <f>+VLOOKUP(B2457,[1]Cruces!S:T,2,0)</f>
        <v>4. Presupuesto de Obra</v>
      </c>
    </row>
    <row r="2458" spans="1:48" hidden="1" x14ac:dyDescent="0.25">
      <c r="A2458" s="17" t="s">
        <v>4532</v>
      </c>
      <c r="B2458" s="17" t="s">
        <v>54</v>
      </c>
      <c r="C2458" s="17">
        <v>3327454</v>
      </c>
      <c r="D2458" s="17">
        <v>0</v>
      </c>
      <c r="E2458" s="17" t="s">
        <v>55</v>
      </c>
      <c r="F2458" s="17" t="s">
        <v>56</v>
      </c>
      <c r="G2458" s="17" t="s">
        <v>4533</v>
      </c>
      <c r="H2458" s="17" t="s">
        <v>4534</v>
      </c>
      <c r="I2458" s="17" t="s">
        <v>71</v>
      </c>
      <c r="J2458" s="17" t="s">
        <v>59</v>
      </c>
      <c r="K2458" s="17" t="s">
        <v>4535</v>
      </c>
      <c r="L2458" s="17" t="s">
        <v>117</v>
      </c>
      <c r="M2458" s="17" t="s">
        <v>118</v>
      </c>
      <c r="N2458" s="17" t="s">
        <v>62</v>
      </c>
      <c r="O2458" s="17">
        <v>20190718</v>
      </c>
      <c r="P2458" s="17">
        <v>20190725</v>
      </c>
      <c r="Q2458" s="17">
        <v>1180</v>
      </c>
      <c r="R2458" s="17">
        <v>26530922</v>
      </c>
      <c r="S2458" s="17" t="s">
        <v>100</v>
      </c>
      <c r="T2458" s="17" t="s">
        <v>63</v>
      </c>
      <c r="U2458" s="17" t="s">
        <v>91</v>
      </c>
      <c r="V2458" s="17">
        <f t="shared" si="686"/>
        <v>800</v>
      </c>
      <c r="W2458" s="17">
        <v>800000</v>
      </c>
      <c r="X2458" s="17" t="s">
        <v>89</v>
      </c>
      <c r="Y2458" s="17" t="s">
        <v>65</v>
      </c>
      <c r="Z2458" s="17">
        <v>20190725</v>
      </c>
      <c r="AA2458" s="17" t="s">
        <v>101</v>
      </c>
      <c r="AB2458" s="17">
        <v>1</v>
      </c>
      <c r="AC2458" s="17" t="str">
        <f>IFERROR(VLOOKUP(A2458,[1]Cruces!AJ:AK,2,0),VLOOKUP(CONCATENATE(X2458,AA2458),[1]Cruces!G:H,2,0))</f>
        <v>Solicitud de Obra</v>
      </c>
      <c r="AD2458" s="17">
        <f t="shared" si="672"/>
        <v>18</v>
      </c>
      <c r="AE2458" s="17">
        <f t="shared" si="673"/>
        <v>7</v>
      </c>
      <c r="AF2458" s="17">
        <f t="shared" si="674"/>
        <v>2019</v>
      </c>
      <c r="AG2458" s="17" t="str">
        <f>IFERROR(VLOOKUP(MID(A2458,2,4)*1,[1]Cruces!K:L,2,0),"Verificar")</f>
        <v>Atlántico Norte</v>
      </c>
      <c r="AH2458" s="17">
        <f t="shared" ca="1" si="675"/>
        <v>496</v>
      </c>
      <c r="AI2458" s="17" t="str">
        <f>IFERROR(VLOOKUP(U2458,[1]Cruces!$O$1:$P$6,2,0),"Sin Orden")</f>
        <v>Resuelta</v>
      </c>
      <c r="AJ2458" s="17">
        <f t="shared" si="676"/>
        <v>25</v>
      </c>
      <c r="AK2458" s="17">
        <f t="shared" si="677"/>
        <v>7</v>
      </c>
      <c r="AL2458" s="17">
        <f t="shared" si="678"/>
        <v>2019</v>
      </c>
      <c r="AM2458" s="17">
        <f t="shared" ca="1" si="679"/>
        <v>489</v>
      </c>
      <c r="AN2458" s="18" t="str">
        <f>IFERROR(VLOOKUP(R2458*1,'[1]Ordenes de Servicio'!G:K,5,0),"No Cruza")</f>
        <v>No Cruza</v>
      </c>
      <c r="AO2458" s="17">
        <f t="shared" ca="1" si="680"/>
        <v>7</v>
      </c>
      <c r="AP2458" s="17">
        <f t="shared" si="681"/>
        <v>25</v>
      </c>
      <c r="AQ2458" s="17">
        <f t="shared" si="682"/>
        <v>7</v>
      </c>
      <c r="AR2458" s="17">
        <f t="shared" si="683"/>
        <v>2019</v>
      </c>
      <c r="AS2458" s="17">
        <f t="shared" ca="1" si="684"/>
        <v>489</v>
      </c>
      <c r="AT2458" s="17" t="str">
        <f t="shared" ca="1" si="687"/>
        <v>Si</v>
      </c>
      <c r="AU2458" s="17">
        <f t="shared" si="685"/>
        <v>0</v>
      </c>
      <c r="AV2458" s="17" t="str">
        <f>+VLOOKUP(B2458,[1]Cruces!S:T,2,0)</f>
        <v>4. Presupuesto de Obra</v>
      </c>
    </row>
    <row r="2459" spans="1:48" hidden="1" x14ac:dyDescent="0.25">
      <c r="A2459" s="17" t="s">
        <v>4536</v>
      </c>
      <c r="B2459" s="17" t="s">
        <v>54</v>
      </c>
      <c r="C2459" s="17">
        <v>0</v>
      </c>
      <c r="D2459" s="17">
        <v>0</v>
      </c>
      <c r="E2459" s="17" t="s">
        <v>55</v>
      </c>
      <c r="F2459" s="17" t="s">
        <v>107</v>
      </c>
      <c r="G2459" s="17" t="s">
        <v>4537</v>
      </c>
      <c r="H2459" s="17">
        <v>0</v>
      </c>
      <c r="I2459" s="17" t="s">
        <v>197</v>
      </c>
      <c r="J2459" s="17" t="s">
        <v>59</v>
      </c>
      <c r="K2459" s="17" t="s">
        <v>198</v>
      </c>
      <c r="L2459" s="17" t="s">
        <v>111</v>
      </c>
      <c r="M2459" s="17" t="s">
        <v>112</v>
      </c>
      <c r="N2459" s="17" t="s">
        <v>62</v>
      </c>
      <c r="O2459" s="17">
        <v>20201113</v>
      </c>
      <c r="P2459" s="17">
        <v>20201113</v>
      </c>
      <c r="Q2459" s="17">
        <v>1180</v>
      </c>
      <c r="R2459" s="17">
        <v>0</v>
      </c>
      <c r="S2459" s="17"/>
      <c r="T2459" s="17" t="s">
        <v>63</v>
      </c>
      <c r="U2459" s="17"/>
      <c r="V2459" s="17">
        <f t="shared" si="686"/>
        <v>75</v>
      </c>
      <c r="W2459" s="17">
        <v>75000</v>
      </c>
      <c r="X2459" s="17" t="s">
        <v>64</v>
      </c>
      <c r="Y2459" s="17" t="s">
        <v>65</v>
      </c>
      <c r="Z2459" s="17">
        <v>20201113</v>
      </c>
      <c r="AA2459" s="17" t="s">
        <v>199</v>
      </c>
      <c r="AB2459" s="17">
        <v>1</v>
      </c>
      <c r="AC2459" s="17" t="str">
        <f>IFERROR(VLOOKUP(A2459,[1]Cruces!AJ:AK,2,0),VLOOKUP(CONCATENATE(X2459,AA2459),[1]Cruces!G:H,2,0))</f>
        <v>Solicitud de Obra</v>
      </c>
      <c r="AD2459" s="17">
        <f t="shared" si="672"/>
        <v>13</v>
      </c>
      <c r="AE2459" s="17">
        <f t="shared" si="673"/>
        <v>11</v>
      </c>
      <c r="AF2459" s="17">
        <f t="shared" si="674"/>
        <v>2020</v>
      </c>
      <c r="AG2459" s="17" t="str">
        <f>IFERROR(VLOOKUP(MID(A2459,2,4)*1,[1]Cruces!K:L,2,0),"Verificar")</f>
        <v>Atlántico Norte</v>
      </c>
      <c r="AH2459" s="17">
        <f t="shared" ca="1" si="675"/>
        <v>12</v>
      </c>
      <c r="AI2459" s="17" t="str">
        <f>IFERROR(VLOOKUP(U2459,[1]Cruces!$O$1:$P$6,2,0),"Sin Orden")</f>
        <v>Sin Orden</v>
      </c>
      <c r="AJ2459" s="17">
        <f t="shared" si="676"/>
        <v>13</v>
      </c>
      <c r="AK2459" s="17">
        <f t="shared" si="677"/>
        <v>11</v>
      </c>
      <c r="AL2459" s="17">
        <f t="shared" si="678"/>
        <v>2020</v>
      </c>
      <c r="AM2459" s="17">
        <f t="shared" ca="1" si="679"/>
        <v>12</v>
      </c>
      <c r="AN2459" s="18" t="str">
        <f>IFERROR(VLOOKUP(R2459*1,'[1]Ordenes de Servicio'!G:K,5,0),"No Cruza")</f>
        <v>No Cruza</v>
      </c>
      <c r="AO2459" s="17">
        <f t="shared" ca="1" si="680"/>
        <v>12</v>
      </c>
      <c r="AP2459" s="17">
        <f t="shared" si="681"/>
        <v>13</v>
      </c>
      <c r="AQ2459" s="17">
        <f t="shared" si="682"/>
        <v>11</v>
      </c>
      <c r="AR2459" s="17">
        <f t="shared" si="683"/>
        <v>2020</v>
      </c>
      <c r="AS2459" s="17">
        <f t="shared" ca="1" si="684"/>
        <v>12</v>
      </c>
      <c r="AT2459" s="17" t="str">
        <f t="shared" ca="1" si="687"/>
        <v>No</v>
      </c>
      <c r="AU2459" s="17">
        <f t="shared" si="685"/>
        <v>0</v>
      </c>
      <c r="AV2459" s="17" t="str">
        <f>+VLOOKUP(B2459,[1]Cruces!S:T,2,0)</f>
        <v>4. Presupuesto de Obra</v>
      </c>
    </row>
    <row r="2460" spans="1:48" hidden="1" x14ac:dyDescent="0.25">
      <c r="A2460" s="17" t="s">
        <v>9308</v>
      </c>
      <c r="B2460" s="17" t="s">
        <v>569</v>
      </c>
      <c r="C2460" s="17">
        <v>0</v>
      </c>
      <c r="D2460" s="17">
        <v>0</v>
      </c>
      <c r="E2460" s="17" t="s">
        <v>55</v>
      </c>
      <c r="F2460" s="17" t="s">
        <v>7098</v>
      </c>
      <c r="G2460" s="17" t="s">
        <v>9309</v>
      </c>
      <c r="H2460" s="17">
        <v>3168931545</v>
      </c>
      <c r="I2460" s="17" t="s">
        <v>71</v>
      </c>
      <c r="J2460" s="17" t="s">
        <v>59</v>
      </c>
      <c r="K2460" s="17" t="s">
        <v>97</v>
      </c>
      <c r="L2460" s="17" t="s">
        <v>8151</v>
      </c>
      <c r="M2460" s="17" t="s">
        <v>8152</v>
      </c>
      <c r="N2460" s="17" t="s">
        <v>572</v>
      </c>
      <c r="O2460" s="17">
        <v>20200914</v>
      </c>
      <c r="P2460" s="17">
        <v>20200914</v>
      </c>
      <c r="Q2460" s="17">
        <v>7752</v>
      </c>
      <c r="R2460" s="17">
        <v>0</v>
      </c>
      <c r="S2460" s="17"/>
      <c r="T2460" s="17" t="s">
        <v>63</v>
      </c>
      <c r="U2460" s="17"/>
      <c r="V2460" s="17">
        <f t="shared" si="686"/>
        <v>3</v>
      </c>
      <c r="W2460" s="17">
        <v>3000</v>
      </c>
      <c r="X2460" s="17" t="s">
        <v>7065</v>
      </c>
      <c r="Y2460" s="17" t="s">
        <v>150</v>
      </c>
      <c r="Z2460" s="17">
        <v>20200914</v>
      </c>
      <c r="AA2460" s="17" t="s">
        <v>1947</v>
      </c>
      <c r="AB2460" s="17">
        <v>1</v>
      </c>
      <c r="AC2460" s="17" t="str">
        <f>IFERROR(VLOOKUP(A2460,[1]Cruces!AJ:AK,2,0),VLOOKUP(CONCATENATE(X2460,AA2460),[1]Cruces!G:H,2,0))</f>
        <v>Solicitud por BT</v>
      </c>
      <c r="AD2460" s="17">
        <f t="shared" si="672"/>
        <v>14</v>
      </c>
      <c r="AE2460" s="17">
        <f t="shared" si="673"/>
        <v>9</v>
      </c>
      <c r="AF2460" s="17">
        <f t="shared" si="674"/>
        <v>2020</v>
      </c>
      <c r="AG2460" s="17" t="str">
        <f>IFERROR(VLOOKUP(MID(A2460,2,4)*1,[1]Cruces!K:L,2,0),"Verificar")</f>
        <v>Guajira</v>
      </c>
      <c r="AH2460" s="17">
        <f t="shared" ca="1" si="675"/>
        <v>72</v>
      </c>
      <c r="AI2460" s="17" t="str">
        <f>IFERROR(VLOOKUP(U2460,[1]Cruces!$O$1:$P$6,2,0),"Sin Orden")</f>
        <v>Sin Orden</v>
      </c>
      <c r="AJ2460" s="17">
        <f t="shared" si="676"/>
        <v>14</v>
      </c>
      <c r="AK2460" s="17">
        <f t="shared" si="677"/>
        <v>9</v>
      </c>
      <c r="AL2460" s="17">
        <f t="shared" si="678"/>
        <v>2020</v>
      </c>
      <c r="AM2460" s="17">
        <f t="shared" ca="1" si="679"/>
        <v>72</v>
      </c>
      <c r="AN2460" s="18" t="str">
        <f>IFERROR(VLOOKUP(R2460*1,'[1]Ordenes de Servicio'!G:K,5,0),"No Cruza")</f>
        <v>No Cruza</v>
      </c>
      <c r="AO2460" s="17">
        <f t="shared" ca="1" si="680"/>
        <v>72</v>
      </c>
      <c r="AP2460" s="17">
        <f t="shared" si="681"/>
        <v>14</v>
      </c>
      <c r="AQ2460" s="17">
        <f t="shared" si="682"/>
        <v>9</v>
      </c>
      <c r="AR2460" s="17">
        <f t="shared" si="683"/>
        <v>2020</v>
      </c>
      <c r="AS2460" s="17">
        <f t="shared" ca="1" si="684"/>
        <v>72</v>
      </c>
      <c r="AT2460" s="17" t="str">
        <f t="shared" ca="1" si="687"/>
        <v>No</v>
      </c>
      <c r="AU2460" s="17">
        <f t="shared" si="685"/>
        <v>0</v>
      </c>
      <c r="AV2460" s="17" t="str">
        <f>+VLOOKUP(B2460,[1]Cruces!S:T,2,0)</f>
        <v>1. Solicitud</v>
      </c>
    </row>
    <row r="2461" spans="1:48" hidden="1" x14ac:dyDescent="0.25">
      <c r="A2461" s="17" t="s">
        <v>9310</v>
      </c>
      <c r="B2461" s="17" t="s">
        <v>6595</v>
      </c>
      <c r="C2461" s="17">
        <v>0</v>
      </c>
      <c r="D2461" s="17">
        <v>0</v>
      </c>
      <c r="E2461" s="17" t="s">
        <v>55</v>
      </c>
      <c r="F2461" s="17" t="s">
        <v>120</v>
      </c>
      <c r="G2461" s="17" t="s">
        <v>9311</v>
      </c>
      <c r="H2461" s="17">
        <v>0</v>
      </c>
      <c r="I2461" s="17" t="s">
        <v>71</v>
      </c>
      <c r="J2461" s="17" t="s">
        <v>59</v>
      </c>
      <c r="K2461" s="17" t="s">
        <v>97</v>
      </c>
      <c r="L2461" s="17" t="s">
        <v>122</v>
      </c>
      <c r="M2461" s="17" t="s">
        <v>123</v>
      </c>
      <c r="N2461" s="17" t="s">
        <v>6600</v>
      </c>
      <c r="O2461" s="17">
        <v>20200429</v>
      </c>
      <c r="P2461" s="17">
        <v>20200430</v>
      </c>
      <c r="Q2461" s="17">
        <v>1180</v>
      </c>
      <c r="R2461" s="17">
        <v>27383750</v>
      </c>
      <c r="S2461" s="17" t="s">
        <v>6601</v>
      </c>
      <c r="T2461" s="17" t="s">
        <v>63</v>
      </c>
      <c r="U2461" s="17" t="s">
        <v>91</v>
      </c>
      <c r="V2461" s="17">
        <f t="shared" si="686"/>
        <v>3</v>
      </c>
      <c r="W2461" s="17">
        <v>3000</v>
      </c>
      <c r="X2461" s="17" t="s">
        <v>7065</v>
      </c>
      <c r="Y2461" s="17" t="s">
        <v>6595</v>
      </c>
      <c r="Z2461" s="17">
        <v>20200430</v>
      </c>
      <c r="AA2461" s="17" t="s">
        <v>1947</v>
      </c>
      <c r="AB2461" s="17">
        <v>1</v>
      </c>
      <c r="AC2461" s="17" t="str">
        <f>IFERROR(VLOOKUP(A2461,[1]Cruces!AJ:AK,2,0),VLOOKUP(CONCATENATE(X2461,AA2461),[1]Cruces!G:H,2,0))</f>
        <v>Solicitud por BT</v>
      </c>
      <c r="AD2461" s="17">
        <f t="shared" si="672"/>
        <v>29</v>
      </c>
      <c r="AE2461" s="17">
        <f t="shared" si="673"/>
        <v>4</v>
      </c>
      <c r="AF2461" s="17">
        <f t="shared" si="674"/>
        <v>2020</v>
      </c>
      <c r="AG2461" s="17" t="str">
        <f>IFERROR(VLOOKUP(MID(A2461,2,4)*1,[1]Cruces!K:L,2,0),"Verificar")</f>
        <v>Atlántico Norte</v>
      </c>
      <c r="AH2461" s="17">
        <f t="shared" ca="1" si="675"/>
        <v>210</v>
      </c>
      <c r="AI2461" s="17" t="str">
        <f>IFERROR(VLOOKUP(U2461,[1]Cruces!$O$1:$P$6,2,0),"Sin Orden")</f>
        <v>Resuelta</v>
      </c>
      <c r="AJ2461" s="17">
        <f t="shared" si="676"/>
        <v>30</v>
      </c>
      <c r="AK2461" s="17">
        <f t="shared" si="677"/>
        <v>4</v>
      </c>
      <c r="AL2461" s="17">
        <f t="shared" si="678"/>
        <v>2020</v>
      </c>
      <c r="AM2461" s="17">
        <f t="shared" ca="1" si="679"/>
        <v>209</v>
      </c>
      <c r="AN2461" s="18" t="str">
        <f>IFERROR(VLOOKUP(R2461*1,'[1]Ordenes de Servicio'!G:K,5,0),"No Cruza")</f>
        <v>No Cruza</v>
      </c>
      <c r="AO2461" s="17">
        <f t="shared" ca="1" si="680"/>
        <v>1</v>
      </c>
      <c r="AP2461" s="17">
        <f t="shared" si="681"/>
        <v>30</v>
      </c>
      <c r="AQ2461" s="17">
        <f t="shared" si="682"/>
        <v>4</v>
      </c>
      <c r="AR2461" s="17">
        <f t="shared" si="683"/>
        <v>2020</v>
      </c>
      <c r="AS2461" s="17">
        <f t="shared" ca="1" si="684"/>
        <v>209</v>
      </c>
      <c r="AT2461" s="17" t="str">
        <f t="shared" ca="1" si="687"/>
        <v>No</v>
      </c>
      <c r="AU2461" s="17">
        <f t="shared" si="685"/>
        <v>0</v>
      </c>
      <c r="AV2461" s="17" t="str">
        <f>+VLOOKUP(B2461,[1]Cruces!S:T,2,0)</f>
        <v>7. Ejecución en Campo OS BT</v>
      </c>
    </row>
    <row r="2462" spans="1:48" hidden="1" x14ac:dyDescent="0.25">
      <c r="A2462" s="17" t="s">
        <v>4538</v>
      </c>
      <c r="B2462" s="17" t="s">
        <v>296</v>
      </c>
      <c r="C2462" s="17">
        <v>0</v>
      </c>
      <c r="D2462" s="17">
        <v>0</v>
      </c>
      <c r="E2462" s="17" t="s">
        <v>55</v>
      </c>
      <c r="F2462" s="17" t="s">
        <v>932</v>
      </c>
      <c r="G2462" s="17" t="s">
        <v>4539</v>
      </c>
      <c r="H2462" s="17">
        <v>0</v>
      </c>
      <c r="I2462" s="17" t="s">
        <v>2424</v>
      </c>
      <c r="J2462" s="17" t="s">
        <v>59</v>
      </c>
      <c r="K2462" s="17" t="s">
        <v>97</v>
      </c>
      <c r="L2462" s="17" t="s">
        <v>1116</v>
      </c>
      <c r="M2462" s="17" t="s">
        <v>1117</v>
      </c>
      <c r="N2462" s="17" t="s">
        <v>301</v>
      </c>
      <c r="O2462" s="17">
        <v>20201010</v>
      </c>
      <c r="P2462" s="17">
        <v>20201010</v>
      </c>
      <c r="Q2462" s="17">
        <v>9340</v>
      </c>
      <c r="R2462" s="17">
        <v>0</v>
      </c>
      <c r="S2462" s="17"/>
      <c r="T2462" s="17" t="s">
        <v>63</v>
      </c>
      <c r="U2462" s="17"/>
      <c r="V2462" s="17">
        <f t="shared" si="686"/>
        <v>30</v>
      </c>
      <c r="W2462" s="17">
        <v>30000</v>
      </c>
      <c r="X2462" s="17" t="s">
        <v>64</v>
      </c>
      <c r="Y2462" s="17" t="s">
        <v>296</v>
      </c>
      <c r="Z2462" s="17">
        <v>20201010</v>
      </c>
      <c r="AA2462" s="17" t="s">
        <v>78</v>
      </c>
      <c r="AB2462" s="17">
        <v>1</v>
      </c>
      <c r="AC2462" s="17" t="str">
        <f>IFERROR(VLOOKUP(A2462,[1]Cruces!AJ:AK,2,0),VLOOKUP(CONCATENATE(X2462,AA2462),[1]Cruces!G:H,2,0))</f>
        <v>Solicitud de Obra</v>
      </c>
      <c r="AD2462" s="17">
        <f t="shared" si="672"/>
        <v>10</v>
      </c>
      <c r="AE2462" s="17">
        <f t="shared" si="673"/>
        <v>10</v>
      </c>
      <c r="AF2462" s="17">
        <f t="shared" si="674"/>
        <v>2020</v>
      </c>
      <c r="AG2462" s="17" t="str">
        <f>IFERROR(VLOOKUP(MID(A2462,2,4)*1,[1]Cruces!K:L,2,0),"Verificar")</f>
        <v>Magdalena</v>
      </c>
      <c r="AH2462" s="17">
        <f t="shared" ca="1" si="675"/>
        <v>46</v>
      </c>
      <c r="AI2462" s="17" t="str">
        <f>IFERROR(VLOOKUP(U2462,[1]Cruces!$O$1:$P$6,2,0),"Sin Orden")</f>
        <v>Sin Orden</v>
      </c>
      <c r="AJ2462" s="17">
        <f t="shared" si="676"/>
        <v>10</v>
      </c>
      <c r="AK2462" s="17">
        <f t="shared" si="677"/>
        <v>10</v>
      </c>
      <c r="AL2462" s="17">
        <f t="shared" si="678"/>
        <v>2020</v>
      </c>
      <c r="AM2462" s="17">
        <f t="shared" ca="1" si="679"/>
        <v>46</v>
      </c>
      <c r="AN2462" s="18" t="str">
        <f>IFERROR(VLOOKUP(R2462*1,'[1]Ordenes de Servicio'!G:K,5,0),"No Cruza")</f>
        <v>No Cruza</v>
      </c>
      <c r="AO2462" s="17">
        <f t="shared" ca="1" si="680"/>
        <v>46</v>
      </c>
      <c r="AP2462" s="17">
        <f t="shared" si="681"/>
        <v>10</v>
      </c>
      <c r="AQ2462" s="17">
        <f t="shared" si="682"/>
        <v>10</v>
      </c>
      <c r="AR2462" s="17">
        <f t="shared" si="683"/>
        <v>2020</v>
      </c>
      <c r="AS2462" s="17">
        <f t="shared" ca="1" si="684"/>
        <v>46</v>
      </c>
      <c r="AT2462" s="17" t="str">
        <f t="shared" ca="1" si="687"/>
        <v>No</v>
      </c>
      <c r="AU2462" s="17">
        <f t="shared" si="685"/>
        <v>0</v>
      </c>
      <c r="AV2462" s="17" t="str">
        <f>+VLOOKUP(B2462,[1]Cruces!S:T,2,0)</f>
        <v>3. Evaluación Técnico Ecónomica</v>
      </c>
    </row>
    <row r="2463" spans="1:48" hidden="1" x14ac:dyDescent="0.25">
      <c r="A2463" s="17" t="s">
        <v>4540</v>
      </c>
      <c r="B2463" s="17" t="s">
        <v>68</v>
      </c>
      <c r="C2463" s="17">
        <v>2004308</v>
      </c>
      <c r="D2463" s="17">
        <v>20001325</v>
      </c>
      <c r="E2463" s="17" t="s">
        <v>93</v>
      </c>
      <c r="F2463" s="17" t="s">
        <v>107</v>
      </c>
      <c r="G2463" s="17" t="s">
        <v>95</v>
      </c>
      <c r="H2463" s="17">
        <v>3003360026</v>
      </c>
      <c r="I2463" s="17" t="s">
        <v>83</v>
      </c>
      <c r="J2463" s="17" t="s">
        <v>4541</v>
      </c>
      <c r="K2463" s="17" t="s">
        <v>97</v>
      </c>
      <c r="L2463" s="17" t="s">
        <v>117</v>
      </c>
      <c r="M2463" s="17" t="s">
        <v>118</v>
      </c>
      <c r="N2463" s="17" t="s">
        <v>75</v>
      </c>
      <c r="O2463" s="17">
        <v>20191108</v>
      </c>
      <c r="P2463" s="17">
        <v>20200129</v>
      </c>
      <c r="Q2463" s="17">
        <v>7551</v>
      </c>
      <c r="R2463" s="17">
        <v>26906435</v>
      </c>
      <c r="S2463" s="17" t="s">
        <v>100</v>
      </c>
      <c r="T2463" s="17" t="s">
        <v>63</v>
      </c>
      <c r="U2463" s="17" t="s">
        <v>91</v>
      </c>
      <c r="V2463" s="17">
        <f t="shared" si="686"/>
        <v>112.5</v>
      </c>
      <c r="W2463" s="17">
        <v>112500</v>
      </c>
      <c r="X2463" s="17" t="s">
        <v>89</v>
      </c>
      <c r="Y2463" s="17" t="s">
        <v>136</v>
      </c>
      <c r="Z2463" s="17">
        <v>20200205</v>
      </c>
      <c r="AA2463" s="17" t="s">
        <v>78</v>
      </c>
      <c r="AB2463" s="17">
        <v>1</v>
      </c>
      <c r="AC2463" s="17" t="str">
        <f>IFERROR(VLOOKUP(A2463,[1]Cruces!AJ:AK,2,0),VLOOKUP(CONCATENATE(X2463,AA2463),[1]Cruces!G:H,2,0))</f>
        <v>Solicitud de Obra</v>
      </c>
      <c r="AD2463" s="17">
        <f t="shared" si="672"/>
        <v>8</v>
      </c>
      <c r="AE2463" s="17">
        <f t="shared" si="673"/>
        <v>11</v>
      </c>
      <c r="AF2463" s="17">
        <f t="shared" si="674"/>
        <v>2019</v>
      </c>
      <c r="AG2463" s="17" t="str">
        <f>IFERROR(VLOOKUP(MID(A2463,2,4)*1,[1]Cruces!K:L,2,0),"Verificar")</f>
        <v>Atlántico Norte</v>
      </c>
      <c r="AH2463" s="17">
        <f t="shared" ca="1" si="675"/>
        <v>383</v>
      </c>
      <c r="AI2463" s="17" t="str">
        <f>IFERROR(VLOOKUP(U2463,[1]Cruces!$O$1:$P$6,2,0),"Sin Orden")</f>
        <v>Resuelta</v>
      </c>
      <c r="AJ2463" s="17">
        <f t="shared" si="676"/>
        <v>5</v>
      </c>
      <c r="AK2463" s="17">
        <f t="shared" si="677"/>
        <v>2</v>
      </c>
      <c r="AL2463" s="17">
        <f t="shared" si="678"/>
        <v>2020</v>
      </c>
      <c r="AM2463" s="17">
        <f t="shared" ca="1" si="679"/>
        <v>294</v>
      </c>
      <c r="AN2463" s="18" t="str">
        <f>IFERROR(VLOOKUP(R2463*1,'[1]Ordenes de Servicio'!G:K,5,0),"No Cruza")</f>
        <v>No Cruza</v>
      </c>
      <c r="AO2463" s="17">
        <f t="shared" ca="1" si="680"/>
        <v>89</v>
      </c>
      <c r="AP2463" s="17">
        <f t="shared" si="681"/>
        <v>29</v>
      </c>
      <c r="AQ2463" s="17">
        <f t="shared" si="682"/>
        <v>1</v>
      </c>
      <c r="AR2463" s="17">
        <f t="shared" si="683"/>
        <v>2020</v>
      </c>
      <c r="AS2463" s="17">
        <f t="shared" ca="1" si="684"/>
        <v>301</v>
      </c>
      <c r="AT2463" s="17" t="str">
        <f t="shared" ca="1" si="687"/>
        <v>No</v>
      </c>
      <c r="AU2463" s="17">
        <f t="shared" si="685"/>
        <v>7</v>
      </c>
      <c r="AV2463" s="17" t="str">
        <f>+VLOOKUP(B2463,[1]Cruces!S:T,2,0)</f>
        <v>5. Consultoría / Adjudicación</v>
      </c>
    </row>
    <row r="2464" spans="1:48" x14ac:dyDescent="0.25">
      <c r="A2464" s="17" t="s">
        <v>4542</v>
      </c>
      <c r="B2464" s="17" t="s">
        <v>80</v>
      </c>
      <c r="C2464" s="17">
        <v>0</v>
      </c>
      <c r="D2464" s="17">
        <v>0</v>
      </c>
      <c r="E2464" s="17" t="s">
        <v>55</v>
      </c>
      <c r="F2464" s="17" t="s">
        <v>120</v>
      </c>
      <c r="G2464" s="17" t="s">
        <v>4543</v>
      </c>
      <c r="H2464" s="17">
        <v>3207300</v>
      </c>
      <c r="I2464" s="17" t="s">
        <v>116</v>
      </c>
      <c r="J2464" s="17" t="s">
        <v>59</v>
      </c>
      <c r="K2464" s="17" t="s">
        <v>97</v>
      </c>
      <c r="L2464" s="17" t="s">
        <v>122</v>
      </c>
      <c r="M2464" s="17" t="s">
        <v>123</v>
      </c>
      <c r="N2464" s="17" t="s">
        <v>87</v>
      </c>
      <c r="O2464" s="17">
        <v>20181115</v>
      </c>
      <c r="P2464" s="17">
        <v>20190611</v>
      </c>
      <c r="Q2464" s="17">
        <v>1150</v>
      </c>
      <c r="R2464" s="17">
        <v>26084486</v>
      </c>
      <c r="S2464" s="17" t="s">
        <v>76</v>
      </c>
      <c r="T2464" s="17" t="s">
        <v>63</v>
      </c>
      <c r="U2464" s="17" t="s">
        <v>88</v>
      </c>
      <c r="V2464" s="17">
        <f t="shared" si="686"/>
        <v>112.5</v>
      </c>
      <c r="W2464" s="17">
        <v>112500</v>
      </c>
      <c r="X2464" s="17" t="s">
        <v>64</v>
      </c>
      <c r="Y2464" s="17" t="s">
        <v>80</v>
      </c>
      <c r="Z2464" s="17">
        <v>20190611</v>
      </c>
      <c r="AA2464" s="17" t="s">
        <v>101</v>
      </c>
      <c r="AB2464" s="17">
        <v>1</v>
      </c>
      <c r="AC2464" s="17" t="str">
        <f>IFERROR(VLOOKUP(A2464,[1]Cruces!AJ:AK,2,0),VLOOKUP(CONCATENATE(X2464,AA2464),[1]Cruces!G:H,2,0))</f>
        <v>Solicitud de Obra</v>
      </c>
      <c r="AD2464" s="17">
        <f t="shared" si="672"/>
        <v>15</v>
      </c>
      <c r="AE2464" s="17">
        <f t="shared" si="673"/>
        <v>11</v>
      </c>
      <c r="AF2464" s="17">
        <f t="shared" si="674"/>
        <v>2018</v>
      </c>
      <c r="AG2464" s="17" t="str">
        <f>IFERROR(VLOOKUP(MID(A2464,2,4)*1,[1]Cruces!K:L,2,0),"Verificar")</f>
        <v>Atlántico Norte</v>
      </c>
      <c r="AH2464" s="17">
        <f t="shared" ca="1" si="675"/>
        <v>741</v>
      </c>
      <c r="AI2464" s="17" t="str">
        <f>IFERROR(VLOOKUP(U2464,[1]Cruces!$O$1:$P$6,2,0),"Sin Orden")</f>
        <v>Resuelta</v>
      </c>
      <c r="AJ2464" s="17">
        <f t="shared" si="676"/>
        <v>11</v>
      </c>
      <c r="AK2464" s="17">
        <f t="shared" si="677"/>
        <v>6</v>
      </c>
      <c r="AL2464" s="17">
        <f t="shared" si="678"/>
        <v>2019</v>
      </c>
      <c r="AM2464" s="17">
        <f t="shared" ca="1" si="679"/>
        <v>533</v>
      </c>
      <c r="AN2464" s="18" t="str">
        <f>IFERROR(VLOOKUP(R2464*1,'[1]Ordenes de Servicio'!G:K,5,0),"No Cruza")</f>
        <v>No Cruza</v>
      </c>
      <c r="AO2464" s="17">
        <f t="shared" ca="1" si="680"/>
        <v>208</v>
      </c>
      <c r="AP2464" s="17">
        <f t="shared" si="681"/>
        <v>11</v>
      </c>
      <c r="AQ2464" s="17">
        <f t="shared" si="682"/>
        <v>6</v>
      </c>
      <c r="AR2464" s="17">
        <f t="shared" si="683"/>
        <v>2019</v>
      </c>
      <c r="AS2464" s="17">
        <f t="shared" ca="1" si="684"/>
        <v>533</v>
      </c>
      <c r="AT2464" s="17" t="str">
        <f t="shared" ca="1" si="687"/>
        <v>Si</v>
      </c>
      <c r="AU2464" s="17">
        <f t="shared" si="685"/>
        <v>0</v>
      </c>
      <c r="AV2464" s="17" t="str">
        <f>+VLOOKUP(B2464,[1]Cruces!S:T,2,0)</f>
        <v>8. Puesta en Servicio</v>
      </c>
    </row>
    <row r="2465" spans="1:48" hidden="1" x14ac:dyDescent="0.25">
      <c r="A2465" s="17" t="s">
        <v>10601</v>
      </c>
      <c r="B2465" s="17" t="s">
        <v>296</v>
      </c>
      <c r="C2465" s="17">
        <v>0</v>
      </c>
      <c r="D2465" s="17">
        <v>0</v>
      </c>
      <c r="E2465" s="17" t="s">
        <v>55</v>
      </c>
      <c r="F2465" s="17" t="s">
        <v>932</v>
      </c>
      <c r="G2465" s="17" t="s">
        <v>10602</v>
      </c>
      <c r="H2465" s="17">
        <v>0</v>
      </c>
      <c r="I2465" s="17" t="s">
        <v>71</v>
      </c>
      <c r="J2465" s="17" t="s">
        <v>59</v>
      </c>
      <c r="K2465" s="17" t="s">
        <v>97</v>
      </c>
      <c r="L2465" s="17" t="s">
        <v>935</v>
      </c>
      <c r="M2465" s="17" t="s">
        <v>936</v>
      </c>
      <c r="N2465" s="17" t="s">
        <v>301</v>
      </c>
      <c r="O2465" s="17">
        <v>20200916</v>
      </c>
      <c r="P2465" s="17">
        <v>20200916</v>
      </c>
      <c r="Q2465" s="17">
        <v>3460</v>
      </c>
      <c r="R2465" s="17">
        <v>28165790</v>
      </c>
      <c r="S2465" s="17" t="s">
        <v>100</v>
      </c>
      <c r="T2465" s="17" t="s">
        <v>63</v>
      </c>
      <c r="U2465" s="17" t="s">
        <v>91</v>
      </c>
      <c r="V2465" s="17">
        <f t="shared" si="686"/>
        <v>45</v>
      </c>
      <c r="W2465" s="17">
        <v>45000</v>
      </c>
      <c r="X2465" s="17" t="s">
        <v>64</v>
      </c>
      <c r="Y2465" s="17" t="s">
        <v>296</v>
      </c>
      <c r="Z2465" s="17">
        <v>20200916</v>
      </c>
      <c r="AA2465" s="17" t="s">
        <v>78</v>
      </c>
      <c r="AB2465" s="17">
        <v>1</v>
      </c>
      <c r="AC2465" s="17" t="str">
        <f>IFERROR(VLOOKUP(A2465,[1]Cruces!AJ:AK,2,0),VLOOKUP(CONCATENATE(X2465,AA2465),[1]Cruces!G:H,2,0))</f>
        <v>Exp BMT</v>
      </c>
      <c r="AD2465" s="17">
        <f t="shared" si="672"/>
        <v>16</v>
      </c>
      <c r="AE2465" s="17">
        <f t="shared" si="673"/>
        <v>9</v>
      </c>
      <c r="AF2465" s="17">
        <f t="shared" si="674"/>
        <v>2020</v>
      </c>
      <c r="AG2465" s="17" t="str">
        <f>IFERROR(VLOOKUP(MID(A2465,2,4)*1,[1]Cruces!K:L,2,0),"Verificar")</f>
        <v>Magdalena</v>
      </c>
      <c r="AH2465" s="17">
        <f t="shared" ca="1" si="675"/>
        <v>70</v>
      </c>
      <c r="AI2465" s="17" t="str">
        <f>IFERROR(VLOOKUP(U2465,[1]Cruces!$O$1:$P$6,2,0),"Sin Orden")</f>
        <v>Resuelta</v>
      </c>
      <c r="AJ2465" s="17">
        <f t="shared" si="676"/>
        <v>16</v>
      </c>
      <c r="AK2465" s="17">
        <f t="shared" si="677"/>
        <v>9</v>
      </c>
      <c r="AL2465" s="17">
        <f t="shared" si="678"/>
        <v>2020</v>
      </c>
      <c r="AM2465" s="17">
        <f t="shared" ca="1" si="679"/>
        <v>70</v>
      </c>
      <c r="AN2465" s="18" t="str">
        <f>IFERROR(VLOOKUP(R2465*1,'[1]Ordenes de Servicio'!G:K,5,0),"No Cruza")</f>
        <v>No Cruza</v>
      </c>
      <c r="AO2465" s="17">
        <f t="shared" ca="1" si="680"/>
        <v>0</v>
      </c>
      <c r="AP2465" s="17">
        <f t="shared" si="681"/>
        <v>16</v>
      </c>
      <c r="AQ2465" s="17">
        <f t="shared" si="682"/>
        <v>9</v>
      </c>
      <c r="AR2465" s="17">
        <f t="shared" si="683"/>
        <v>2020</v>
      </c>
      <c r="AS2465" s="17">
        <f t="shared" ca="1" si="684"/>
        <v>70</v>
      </c>
      <c r="AT2465" s="17" t="str">
        <f t="shared" ca="1" si="687"/>
        <v>No</v>
      </c>
      <c r="AU2465" s="17">
        <f t="shared" si="685"/>
        <v>0</v>
      </c>
      <c r="AV2465" s="17" t="str">
        <f>+VLOOKUP(B2465,[1]Cruces!S:T,2,0)</f>
        <v>3. Evaluación Técnico Ecónomica</v>
      </c>
    </row>
    <row r="2466" spans="1:48" hidden="1" x14ac:dyDescent="0.25">
      <c r="A2466" s="17" t="s">
        <v>4546</v>
      </c>
      <c r="B2466" s="17" t="s">
        <v>569</v>
      </c>
      <c r="C2466" s="17">
        <v>0</v>
      </c>
      <c r="D2466" s="17">
        <v>0</v>
      </c>
      <c r="E2466" s="17" t="s">
        <v>55</v>
      </c>
      <c r="F2466" s="17" t="s">
        <v>81</v>
      </c>
      <c r="G2466" s="17" t="s">
        <v>82</v>
      </c>
      <c r="H2466" s="17">
        <v>3106317797</v>
      </c>
      <c r="I2466" s="17" t="s">
        <v>83</v>
      </c>
      <c r="J2466" s="17" t="s">
        <v>59</v>
      </c>
      <c r="K2466" s="17" t="s">
        <v>84</v>
      </c>
      <c r="L2466" s="17" t="s">
        <v>85</v>
      </c>
      <c r="M2466" s="17" t="s">
        <v>86</v>
      </c>
      <c r="N2466" s="17" t="s">
        <v>572</v>
      </c>
      <c r="O2466" s="17">
        <v>20201115</v>
      </c>
      <c r="P2466" s="17">
        <v>20201115</v>
      </c>
      <c r="Q2466" s="17">
        <v>3410</v>
      </c>
      <c r="R2466" s="17">
        <v>0</v>
      </c>
      <c r="S2466" s="17"/>
      <c r="T2466" s="17" t="s">
        <v>63</v>
      </c>
      <c r="U2466" s="17"/>
      <c r="V2466" s="17">
        <f t="shared" si="686"/>
        <v>225</v>
      </c>
      <c r="W2466" s="17">
        <v>225000</v>
      </c>
      <c r="X2466" s="17" t="s">
        <v>64</v>
      </c>
      <c r="Y2466" s="17" t="s">
        <v>569</v>
      </c>
      <c r="Z2466" s="17">
        <v>20201115</v>
      </c>
      <c r="AA2466" s="17" t="s">
        <v>101</v>
      </c>
      <c r="AB2466" s="17">
        <v>1</v>
      </c>
      <c r="AC2466" s="17" t="str">
        <f>IFERROR(VLOOKUP(A2466,[1]Cruces!AJ:AK,2,0),VLOOKUP(CONCATENATE(X2466,AA2466),[1]Cruces!G:H,2,0))</f>
        <v>Solicitud de Obra</v>
      </c>
      <c r="AD2466" s="17">
        <f t="shared" si="672"/>
        <v>15</v>
      </c>
      <c r="AE2466" s="17">
        <f t="shared" si="673"/>
        <v>11</v>
      </c>
      <c r="AF2466" s="17">
        <f t="shared" si="674"/>
        <v>2020</v>
      </c>
      <c r="AG2466" s="17" t="str">
        <f>IFERROR(VLOOKUP(MID(A2466,2,4)*1,[1]Cruces!K:L,2,0),"Verificar")</f>
        <v>Magdalena</v>
      </c>
      <c r="AH2466" s="17">
        <f t="shared" ca="1" si="675"/>
        <v>10</v>
      </c>
      <c r="AI2466" s="17" t="str">
        <f>IFERROR(VLOOKUP(U2466,[1]Cruces!$O$1:$P$6,2,0),"Sin Orden")</f>
        <v>Sin Orden</v>
      </c>
      <c r="AJ2466" s="17">
        <f t="shared" si="676"/>
        <v>15</v>
      </c>
      <c r="AK2466" s="17">
        <f t="shared" si="677"/>
        <v>11</v>
      </c>
      <c r="AL2466" s="17">
        <f t="shared" si="678"/>
        <v>2020</v>
      </c>
      <c r="AM2466" s="17">
        <f t="shared" ca="1" si="679"/>
        <v>10</v>
      </c>
      <c r="AN2466" s="18" t="str">
        <f>IFERROR(VLOOKUP(R2466*1,'[1]Ordenes de Servicio'!G:K,5,0),"No Cruza")</f>
        <v>No Cruza</v>
      </c>
      <c r="AO2466" s="17">
        <f t="shared" ca="1" si="680"/>
        <v>10</v>
      </c>
      <c r="AP2466" s="17">
        <f t="shared" si="681"/>
        <v>15</v>
      </c>
      <c r="AQ2466" s="17">
        <f t="shared" si="682"/>
        <v>11</v>
      </c>
      <c r="AR2466" s="17">
        <f t="shared" si="683"/>
        <v>2020</v>
      </c>
      <c r="AS2466" s="17">
        <f t="shared" ca="1" si="684"/>
        <v>10</v>
      </c>
      <c r="AT2466" s="17" t="str">
        <f t="shared" ca="1" si="687"/>
        <v>No</v>
      </c>
      <c r="AU2466" s="17">
        <f t="shared" si="685"/>
        <v>0</v>
      </c>
      <c r="AV2466" s="17" t="str">
        <f>+VLOOKUP(B2466,[1]Cruces!S:T,2,0)</f>
        <v>1. Solicitud</v>
      </c>
    </row>
    <row r="2467" spans="1:48" hidden="1" x14ac:dyDescent="0.25">
      <c r="A2467" s="17" t="s">
        <v>9312</v>
      </c>
      <c r="B2467" s="17" t="s">
        <v>7104</v>
      </c>
      <c r="C2467" s="17">
        <v>0</v>
      </c>
      <c r="D2467" s="17">
        <v>0</v>
      </c>
      <c r="E2467" s="17" t="s">
        <v>55</v>
      </c>
      <c r="F2467" s="17" t="s">
        <v>69</v>
      </c>
      <c r="G2467" s="17" t="s">
        <v>9313</v>
      </c>
      <c r="H2467" s="17">
        <v>3029657</v>
      </c>
      <c r="I2467" s="17" t="s">
        <v>71</v>
      </c>
      <c r="J2467" s="17" t="s">
        <v>59</v>
      </c>
      <c r="K2467" s="17" t="s">
        <v>9314</v>
      </c>
      <c r="L2467" s="17" t="s">
        <v>501</v>
      </c>
      <c r="M2467" s="17" t="s">
        <v>502</v>
      </c>
      <c r="N2467" s="17" t="s">
        <v>7108</v>
      </c>
      <c r="O2467" s="17">
        <v>20200813</v>
      </c>
      <c r="P2467" s="17">
        <v>20200820</v>
      </c>
      <c r="Q2467" s="17">
        <v>1170</v>
      </c>
      <c r="R2467" s="17">
        <v>27982289</v>
      </c>
      <c r="S2467" s="17" t="s">
        <v>6601</v>
      </c>
      <c r="T2467" s="17" t="s">
        <v>63</v>
      </c>
      <c r="U2467" s="17" t="s">
        <v>91</v>
      </c>
      <c r="V2467" s="17">
        <f t="shared" si="686"/>
        <v>3</v>
      </c>
      <c r="W2467" s="17">
        <v>3000</v>
      </c>
      <c r="X2467" s="17" t="s">
        <v>7065</v>
      </c>
      <c r="Y2467" s="17" t="s">
        <v>7104</v>
      </c>
      <c r="Z2467" s="17">
        <v>20200820</v>
      </c>
      <c r="AA2467" s="17" t="s">
        <v>1947</v>
      </c>
      <c r="AB2467" s="17">
        <v>1</v>
      </c>
      <c r="AC2467" s="17" t="str">
        <f>IFERROR(VLOOKUP(A2467,[1]Cruces!AJ:AK,2,0),VLOOKUP(CONCATENATE(X2467,AA2467),[1]Cruces!G:H,2,0))</f>
        <v>Solicitud por BT</v>
      </c>
      <c r="AD2467" s="17">
        <f t="shared" si="672"/>
        <v>13</v>
      </c>
      <c r="AE2467" s="17">
        <f t="shared" si="673"/>
        <v>8</v>
      </c>
      <c r="AF2467" s="17">
        <f t="shared" si="674"/>
        <v>2020</v>
      </c>
      <c r="AG2467" s="17" t="str">
        <f>IFERROR(VLOOKUP(MID(A2467,2,4)*1,[1]Cruces!K:L,2,0),"Verificar")</f>
        <v>Atlántico Norte</v>
      </c>
      <c r="AH2467" s="17">
        <f t="shared" ca="1" si="675"/>
        <v>104</v>
      </c>
      <c r="AI2467" s="17" t="str">
        <f>IFERROR(VLOOKUP(U2467,[1]Cruces!$O$1:$P$6,2,0),"Sin Orden")</f>
        <v>Resuelta</v>
      </c>
      <c r="AJ2467" s="17">
        <f t="shared" si="676"/>
        <v>20</v>
      </c>
      <c r="AK2467" s="17">
        <f t="shared" si="677"/>
        <v>8</v>
      </c>
      <c r="AL2467" s="17">
        <f t="shared" si="678"/>
        <v>2020</v>
      </c>
      <c r="AM2467" s="17">
        <f t="shared" ca="1" si="679"/>
        <v>97</v>
      </c>
      <c r="AN2467" s="18" t="str">
        <f>IFERROR(VLOOKUP(R2467*1,'[1]Ordenes de Servicio'!G:K,5,0),"No Cruza")</f>
        <v>No Cruza</v>
      </c>
      <c r="AO2467" s="17">
        <f t="shared" ca="1" si="680"/>
        <v>7</v>
      </c>
      <c r="AP2467" s="17">
        <f t="shared" si="681"/>
        <v>20</v>
      </c>
      <c r="AQ2467" s="17">
        <f t="shared" si="682"/>
        <v>8</v>
      </c>
      <c r="AR2467" s="17">
        <f t="shared" si="683"/>
        <v>2020</v>
      </c>
      <c r="AS2467" s="17">
        <f t="shared" ca="1" si="684"/>
        <v>97</v>
      </c>
      <c r="AT2467" s="17" t="str">
        <f t="shared" ca="1" si="687"/>
        <v>No</v>
      </c>
      <c r="AU2467" s="17">
        <f t="shared" si="685"/>
        <v>0</v>
      </c>
      <c r="AV2467" s="17" t="str">
        <f>+VLOOKUP(B2467,[1]Cruces!S:T,2,0)</f>
        <v>7. Ejecución en Campo OS BT</v>
      </c>
    </row>
    <row r="2468" spans="1:48" hidden="1" x14ac:dyDescent="0.25">
      <c r="A2468" s="17" t="s">
        <v>4547</v>
      </c>
      <c r="B2468" s="17" t="s">
        <v>296</v>
      </c>
      <c r="C2468" s="17">
        <v>0</v>
      </c>
      <c r="D2468" s="17">
        <v>0</v>
      </c>
      <c r="E2468" s="17" t="s">
        <v>55</v>
      </c>
      <c r="F2468" s="17" t="s">
        <v>107</v>
      </c>
      <c r="G2468" s="17" t="s">
        <v>4548</v>
      </c>
      <c r="H2468" s="17">
        <v>0</v>
      </c>
      <c r="I2468" s="17" t="s">
        <v>71</v>
      </c>
      <c r="J2468" s="17" t="s">
        <v>59</v>
      </c>
      <c r="K2468" s="17" t="s">
        <v>97</v>
      </c>
      <c r="L2468" s="17" t="s">
        <v>145</v>
      </c>
      <c r="M2468" s="17" t="s">
        <v>146</v>
      </c>
      <c r="N2468" s="17" t="s">
        <v>301</v>
      </c>
      <c r="O2468" s="17">
        <v>20201023</v>
      </c>
      <c r="P2468" s="17">
        <v>20201023</v>
      </c>
      <c r="Q2468" s="17">
        <v>7541</v>
      </c>
      <c r="R2468" s="17">
        <v>28253140</v>
      </c>
      <c r="S2468" s="17" t="s">
        <v>100</v>
      </c>
      <c r="T2468" s="17" t="s">
        <v>63</v>
      </c>
      <c r="U2468" s="17" t="s">
        <v>91</v>
      </c>
      <c r="V2468" s="17">
        <f t="shared" si="686"/>
        <v>250</v>
      </c>
      <c r="W2468" s="17">
        <v>250000</v>
      </c>
      <c r="X2468" s="17" t="s">
        <v>64</v>
      </c>
      <c r="Y2468" s="17" t="s">
        <v>296</v>
      </c>
      <c r="Z2468" s="17">
        <v>20201023</v>
      </c>
      <c r="AA2468" s="17" t="s">
        <v>101</v>
      </c>
      <c r="AB2468" s="17">
        <v>1</v>
      </c>
      <c r="AC2468" s="17" t="str">
        <f>IFERROR(VLOOKUP(A2468,[1]Cruces!AJ:AK,2,0),VLOOKUP(CONCATENATE(X2468,AA2468),[1]Cruces!G:H,2,0))</f>
        <v>Solicitud de Obra</v>
      </c>
      <c r="AD2468" s="17">
        <f t="shared" si="672"/>
        <v>23</v>
      </c>
      <c r="AE2468" s="17">
        <f t="shared" si="673"/>
        <v>10</v>
      </c>
      <c r="AF2468" s="17">
        <f t="shared" si="674"/>
        <v>2020</v>
      </c>
      <c r="AG2468" s="17" t="str">
        <f>IFERROR(VLOOKUP(MID(A2468,2,4)*1,[1]Cruces!K:L,2,0),"Verificar")</f>
        <v>Atlántico Sur</v>
      </c>
      <c r="AH2468" s="17">
        <f t="shared" ca="1" si="675"/>
        <v>33</v>
      </c>
      <c r="AI2468" s="17" t="str">
        <f>IFERROR(VLOOKUP(U2468,[1]Cruces!$O$1:$P$6,2,0),"Sin Orden")</f>
        <v>Resuelta</v>
      </c>
      <c r="AJ2468" s="17">
        <f t="shared" si="676"/>
        <v>23</v>
      </c>
      <c r="AK2468" s="17">
        <f t="shared" si="677"/>
        <v>10</v>
      </c>
      <c r="AL2468" s="17">
        <f t="shared" si="678"/>
        <v>2020</v>
      </c>
      <c r="AM2468" s="17">
        <f t="shared" ca="1" si="679"/>
        <v>33</v>
      </c>
      <c r="AN2468" s="18">
        <f>IFERROR(VLOOKUP(R2468*1,'[1]Ordenes de Servicio'!G:K,5,0),"No Cruza")</f>
        <v>44130</v>
      </c>
      <c r="AO2468" s="17">
        <f t="shared" ca="1" si="680"/>
        <v>0</v>
      </c>
      <c r="AP2468" s="17">
        <f t="shared" si="681"/>
        <v>23</v>
      </c>
      <c r="AQ2468" s="17">
        <f t="shared" si="682"/>
        <v>10</v>
      </c>
      <c r="AR2468" s="17">
        <f t="shared" si="683"/>
        <v>2020</v>
      </c>
      <c r="AS2468" s="17">
        <f t="shared" ca="1" si="684"/>
        <v>33</v>
      </c>
      <c r="AT2468" s="17" t="str">
        <f t="shared" ca="1" si="687"/>
        <v>No</v>
      </c>
      <c r="AU2468" s="17">
        <f t="shared" si="685"/>
        <v>0</v>
      </c>
      <c r="AV2468" s="17" t="str">
        <f>+VLOOKUP(B2468,[1]Cruces!S:T,2,0)</f>
        <v>3. Evaluación Técnico Ecónomica</v>
      </c>
    </row>
    <row r="2469" spans="1:48" hidden="1" x14ac:dyDescent="0.25">
      <c r="A2469" s="17" t="s">
        <v>4549</v>
      </c>
      <c r="B2469" s="17" t="s">
        <v>68</v>
      </c>
      <c r="C2469" s="17">
        <v>0</v>
      </c>
      <c r="D2469" s="17">
        <v>0</v>
      </c>
      <c r="E2469" s="17" t="s">
        <v>55</v>
      </c>
      <c r="F2469" s="17" t="s">
        <v>81</v>
      </c>
      <c r="G2469" s="17" t="s">
        <v>4550</v>
      </c>
      <c r="H2469" s="17">
        <v>3116703357</v>
      </c>
      <c r="I2469" s="17" t="s">
        <v>116</v>
      </c>
      <c r="J2469" s="17" t="s">
        <v>59</v>
      </c>
      <c r="K2469" s="17" t="s">
        <v>4551</v>
      </c>
      <c r="L2469" s="17" t="s">
        <v>85</v>
      </c>
      <c r="M2469" s="17" t="s">
        <v>86</v>
      </c>
      <c r="N2469" s="17" t="s">
        <v>75</v>
      </c>
      <c r="O2469" s="17">
        <v>20200511</v>
      </c>
      <c r="P2469" s="17">
        <v>20200812</v>
      </c>
      <c r="Q2469" s="17">
        <v>3460</v>
      </c>
      <c r="R2469" s="17">
        <v>27652554</v>
      </c>
      <c r="S2469" s="17" t="s">
        <v>100</v>
      </c>
      <c r="T2469" s="17" t="s">
        <v>63</v>
      </c>
      <c r="U2469" s="17" t="s">
        <v>91</v>
      </c>
      <c r="V2469" s="17">
        <f t="shared" si="686"/>
        <v>30</v>
      </c>
      <c r="W2469" s="17">
        <v>30000</v>
      </c>
      <c r="X2469" s="17" t="s">
        <v>64</v>
      </c>
      <c r="Y2469" s="17" t="s">
        <v>136</v>
      </c>
      <c r="Z2469" s="17">
        <v>20200813</v>
      </c>
      <c r="AA2469" s="17" t="s">
        <v>78</v>
      </c>
      <c r="AB2469" s="17">
        <v>1</v>
      </c>
      <c r="AC2469" s="17" t="str">
        <f>IFERROR(VLOOKUP(A2469,[1]Cruces!AJ:AK,2,0),VLOOKUP(CONCATENATE(X2469,AA2469),[1]Cruces!G:H,2,0))</f>
        <v>Solicitud de Obra</v>
      </c>
      <c r="AD2469" s="17">
        <f t="shared" si="672"/>
        <v>11</v>
      </c>
      <c r="AE2469" s="17">
        <f t="shared" si="673"/>
        <v>5</v>
      </c>
      <c r="AF2469" s="17">
        <f t="shared" si="674"/>
        <v>2020</v>
      </c>
      <c r="AG2469" s="17" t="str">
        <f>IFERROR(VLOOKUP(MID(A2469,2,4)*1,[1]Cruces!K:L,2,0),"Verificar")</f>
        <v>Magdalena</v>
      </c>
      <c r="AH2469" s="17">
        <f t="shared" ca="1" si="675"/>
        <v>198</v>
      </c>
      <c r="AI2469" s="17" t="str">
        <f>IFERROR(VLOOKUP(U2469,[1]Cruces!$O$1:$P$6,2,0),"Sin Orden")</f>
        <v>Resuelta</v>
      </c>
      <c r="AJ2469" s="17">
        <f t="shared" si="676"/>
        <v>13</v>
      </c>
      <c r="AK2469" s="17">
        <f t="shared" si="677"/>
        <v>8</v>
      </c>
      <c r="AL2469" s="17">
        <f t="shared" si="678"/>
        <v>2020</v>
      </c>
      <c r="AM2469" s="17">
        <f t="shared" ca="1" si="679"/>
        <v>104</v>
      </c>
      <c r="AN2469" s="18" t="str">
        <f>IFERROR(VLOOKUP(R2469*1,'[1]Ordenes de Servicio'!G:K,5,0),"No Cruza")</f>
        <v>No Cruza</v>
      </c>
      <c r="AO2469" s="17">
        <f t="shared" ca="1" si="680"/>
        <v>94</v>
      </c>
      <c r="AP2469" s="17">
        <f t="shared" si="681"/>
        <v>12</v>
      </c>
      <c r="AQ2469" s="17">
        <f t="shared" si="682"/>
        <v>8</v>
      </c>
      <c r="AR2469" s="17">
        <f t="shared" si="683"/>
        <v>2020</v>
      </c>
      <c r="AS2469" s="17">
        <f t="shared" ca="1" si="684"/>
        <v>105</v>
      </c>
      <c r="AT2469" s="17" t="str">
        <f t="shared" ca="1" si="687"/>
        <v>No</v>
      </c>
      <c r="AU2469" s="17">
        <f t="shared" si="685"/>
        <v>1</v>
      </c>
      <c r="AV2469" s="17" t="str">
        <f>+VLOOKUP(B2469,[1]Cruces!S:T,2,0)</f>
        <v>5. Consultoría / Adjudicación</v>
      </c>
    </row>
    <row r="2470" spans="1:48" hidden="1" x14ac:dyDescent="0.25">
      <c r="A2470" s="17" t="s">
        <v>4552</v>
      </c>
      <c r="B2470" s="17" t="s">
        <v>54</v>
      </c>
      <c r="C2470" s="17">
        <v>0</v>
      </c>
      <c r="D2470" s="17">
        <v>0</v>
      </c>
      <c r="E2470" s="17" t="s">
        <v>55</v>
      </c>
      <c r="F2470" s="17" t="s">
        <v>126</v>
      </c>
      <c r="G2470" s="17" t="s">
        <v>4553</v>
      </c>
      <c r="H2470" s="17">
        <v>0</v>
      </c>
      <c r="I2470" s="17" t="s">
        <v>71</v>
      </c>
      <c r="J2470" s="17" t="s">
        <v>59</v>
      </c>
      <c r="K2470" s="17" t="s">
        <v>97</v>
      </c>
      <c r="L2470" s="17" t="s">
        <v>129</v>
      </c>
      <c r="M2470" s="17" t="s">
        <v>130</v>
      </c>
      <c r="N2470" s="17" t="s">
        <v>62</v>
      </c>
      <c r="O2470" s="17">
        <v>20190415</v>
      </c>
      <c r="P2470" s="17">
        <v>20190424</v>
      </c>
      <c r="Q2470" s="17">
        <v>9331</v>
      </c>
      <c r="R2470" s="17">
        <v>26233737</v>
      </c>
      <c r="S2470" s="17" t="s">
        <v>100</v>
      </c>
      <c r="T2470" s="17" t="s">
        <v>63</v>
      </c>
      <c r="U2470" s="17" t="s">
        <v>91</v>
      </c>
      <c r="V2470" s="17">
        <f t="shared" si="686"/>
        <v>500</v>
      </c>
      <c r="W2470" s="17">
        <v>500000</v>
      </c>
      <c r="X2470" s="17" t="s">
        <v>64</v>
      </c>
      <c r="Y2470" s="17" t="s">
        <v>65</v>
      </c>
      <c r="Z2470" s="17">
        <v>20190424</v>
      </c>
      <c r="AA2470" s="17" t="s">
        <v>176</v>
      </c>
      <c r="AB2470" s="17">
        <v>1</v>
      </c>
      <c r="AC2470" s="17" t="str">
        <f>IFERROR(VLOOKUP(A2470,[1]Cruces!AJ:AK,2,0),VLOOKUP(CONCATENATE(X2470,AA2470),[1]Cruces!G:H,2,0))</f>
        <v>Solicitud de Obra</v>
      </c>
      <c r="AD2470" s="17">
        <f t="shared" si="672"/>
        <v>15</v>
      </c>
      <c r="AE2470" s="17">
        <f t="shared" si="673"/>
        <v>4</v>
      </c>
      <c r="AF2470" s="17">
        <f t="shared" si="674"/>
        <v>2019</v>
      </c>
      <c r="AG2470" s="17" t="str">
        <f>IFERROR(VLOOKUP(MID(A2470,2,4)*1,[1]Cruces!K:L,2,0),"Verificar")</f>
        <v>Guajira</v>
      </c>
      <c r="AH2470" s="17">
        <f t="shared" ca="1" si="675"/>
        <v>590</v>
      </c>
      <c r="AI2470" s="17" t="str">
        <f>IFERROR(VLOOKUP(U2470,[1]Cruces!$O$1:$P$6,2,0),"Sin Orden")</f>
        <v>Resuelta</v>
      </c>
      <c r="AJ2470" s="17">
        <f t="shared" si="676"/>
        <v>24</v>
      </c>
      <c r="AK2470" s="17">
        <f t="shared" si="677"/>
        <v>4</v>
      </c>
      <c r="AL2470" s="17">
        <f t="shared" si="678"/>
        <v>2019</v>
      </c>
      <c r="AM2470" s="17">
        <f t="shared" ca="1" si="679"/>
        <v>581</v>
      </c>
      <c r="AN2470" s="18" t="str">
        <f>IFERROR(VLOOKUP(R2470*1,'[1]Ordenes de Servicio'!G:K,5,0),"No Cruza")</f>
        <v>No Cruza</v>
      </c>
      <c r="AO2470" s="17">
        <f t="shared" ca="1" si="680"/>
        <v>9</v>
      </c>
      <c r="AP2470" s="17">
        <f t="shared" si="681"/>
        <v>24</v>
      </c>
      <c r="AQ2470" s="17">
        <f t="shared" si="682"/>
        <v>4</v>
      </c>
      <c r="AR2470" s="17">
        <f t="shared" si="683"/>
        <v>2019</v>
      </c>
      <c r="AS2470" s="17">
        <f t="shared" ca="1" si="684"/>
        <v>581</v>
      </c>
      <c r="AT2470" s="17" t="str">
        <f t="shared" ca="1" si="687"/>
        <v>Si</v>
      </c>
      <c r="AU2470" s="17">
        <f t="shared" si="685"/>
        <v>0</v>
      </c>
      <c r="AV2470" s="17" t="str">
        <f>+VLOOKUP(B2470,[1]Cruces!S:T,2,0)</f>
        <v>4. Presupuesto de Obra</v>
      </c>
    </row>
    <row r="2471" spans="1:48" x14ac:dyDescent="0.25">
      <c r="A2471" s="17" t="s">
        <v>4554</v>
      </c>
      <c r="B2471" s="17" t="s">
        <v>80</v>
      </c>
      <c r="C2471" s="17">
        <v>0</v>
      </c>
      <c r="D2471" s="17">
        <v>0</v>
      </c>
      <c r="E2471" s="17" t="s">
        <v>55</v>
      </c>
      <c r="F2471" s="17" t="s">
        <v>81</v>
      </c>
      <c r="G2471" s="17" t="s">
        <v>4555</v>
      </c>
      <c r="H2471" s="17">
        <v>55806832</v>
      </c>
      <c r="I2471" s="17" t="s">
        <v>71</v>
      </c>
      <c r="J2471" s="17" t="s">
        <v>59</v>
      </c>
      <c r="K2471" s="17" t="s">
        <v>4556</v>
      </c>
      <c r="L2471" s="17" t="s">
        <v>85</v>
      </c>
      <c r="M2471" s="17" t="s">
        <v>86</v>
      </c>
      <c r="N2471" s="17" t="s">
        <v>87</v>
      </c>
      <c r="O2471" s="17">
        <v>20170502</v>
      </c>
      <c r="P2471" s="17">
        <v>20170707</v>
      </c>
      <c r="Q2471" s="17">
        <v>3470</v>
      </c>
      <c r="R2471" s="17">
        <v>23852479</v>
      </c>
      <c r="S2471" s="17" t="s">
        <v>76</v>
      </c>
      <c r="T2471" s="17" t="s">
        <v>63</v>
      </c>
      <c r="U2471" s="17" t="s">
        <v>91</v>
      </c>
      <c r="V2471" s="17">
        <f t="shared" si="686"/>
        <v>235</v>
      </c>
      <c r="W2471" s="17">
        <v>235000</v>
      </c>
      <c r="X2471" s="17" t="s">
        <v>64</v>
      </c>
      <c r="Y2471" s="17" t="s">
        <v>80</v>
      </c>
      <c r="Z2471" s="17">
        <v>20170707</v>
      </c>
      <c r="AA2471" s="17" t="s">
        <v>124</v>
      </c>
      <c r="AB2471" s="17">
        <v>1</v>
      </c>
      <c r="AC2471" s="17" t="str">
        <f>IFERROR(VLOOKUP(A2471,[1]Cruces!AJ:AK,2,0),VLOOKUP(CONCATENATE(X2471,AA2471),[1]Cruces!G:H,2,0))</f>
        <v>Solicitud de Obra</v>
      </c>
      <c r="AD2471" s="17">
        <f t="shared" si="672"/>
        <v>2</v>
      </c>
      <c r="AE2471" s="17">
        <f t="shared" si="673"/>
        <v>5</v>
      </c>
      <c r="AF2471" s="17">
        <f t="shared" si="674"/>
        <v>2017</v>
      </c>
      <c r="AG2471" s="17" t="str">
        <f>IFERROR(VLOOKUP(MID(A2471,2,4)*1,[1]Cruces!K:L,2,0),"Verificar")</f>
        <v>Magdalena</v>
      </c>
      <c r="AH2471" s="17">
        <f t="shared" ca="1" si="675"/>
        <v>1303</v>
      </c>
      <c r="AI2471" s="17" t="str">
        <f>IFERROR(VLOOKUP(U2471,[1]Cruces!$O$1:$P$6,2,0),"Sin Orden")</f>
        <v>Resuelta</v>
      </c>
      <c r="AJ2471" s="17">
        <f t="shared" si="676"/>
        <v>7</v>
      </c>
      <c r="AK2471" s="17">
        <f t="shared" si="677"/>
        <v>7</v>
      </c>
      <c r="AL2471" s="17">
        <f t="shared" si="678"/>
        <v>2017</v>
      </c>
      <c r="AM2471" s="17">
        <f t="shared" ca="1" si="679"/>
        <v>1237</v>
      </c>
      <c r="AN2471" s="18" t="str">
        <f>IFERROR(VLOOKUP(R2471*1,'[1]Ordenes de Servicio'!G:K,5,0),"No Cruza")</f>
        <v>No Cruza</v>
      </c>
      <c r="AO2471" s="17">
        <f t="shared" ca="1" si="680"/>
        <v>66</v>
      </c>
      <c r="AP2471" s="17">
        <f t="shared" si="681"/>
        <v>7</v>
      </c>
      <c r="AQ2471" s="17">
        <f t="shared" si="682"/>
        <v>7</v>
      </c>
      <c r="AR2471" s="17">
        <f t="shared" si="683"/>
        <v>2017</v>
      </c>
      <c r="AS2471" s="17">
        <f t="shared" ca="1" si="684"/>
        <v>1237</v>
      </c>
      <c r="AT2471" s="17" t="str">
        <f t="shared" ca="1" si="687"/>
        <v>Si</v>
      </c>
      <c r="AU2471" s="17">
        <f t="shared" si="685"/>
        <v>0</v>
      </c>
      <c r="AV2471" s="17" t="str">
        <f>+VLOOKUP(B2471,[1]Cruces!S:T,2,0)</f>
        <v>8. Puesta en Servicio</v>
      </c>
    </row>
    <row r="2472" spans="1:48" hidden="1" x14ac:dyDescent="0.25">
      <c r="A2472" s="17" t="s">
        <v>4557</v>
      </c>
      <c r="B2472" s="17" t="s">
        <v>54</v>
      </c>
      <c r="C2472" s="17">
        <v>0</v>
      </c>
      <c r="D2472" s="17">
        <v>0</v>
      </c>
      <c r="E2472" s="17" t="s">
        <v>55</v>
      </c>
      <c r="F2472" s="17" t="s">
        <v>126</v>
      </c>
      <c r="G2472" s="17" t="s">
        <v>4558</v>
      </c>
      <c r="H2472" s="17">
        <v>0</v>
      </c>
      <c r="I2472" s="17" t="s">
        <v>71</v>
      </c>
      <c r="J2472" s="17" t="s">
        <v>59</v>
      </c>
      <c r="K2472" s="17" t="s">
        <v>97</v>
      </c>
      <c r="L2472" s="17" t="s">
        <v>129</v>
      </c>
      <c r="M2472" s="17" t="s">
        <v>130</v>
      </c>
      <c r="N2472" s="17" t="s">
        <v>62</v>
      </c>
      <c r="O2472" s="17">
        <v>20200904</v>
      </c>
      <c r="P2472" s="17">
        <v>20201030</v>
      </c>
      <c r="Q2472" s="17">
        <v>7752</v>
      </c>
      <c r="R2472" s="17">
        <v>28105968</v>
      </c>
      <c r="S2472" s="17" t="s">
        <v>100</v>
      </c>
      <c r="T2472" s="17" t="s">
        <v>63</v>
      </c>
      <c r="U2472" s="17" t="s">
        <v>91</v>
      </c>
      <c r="V2472" s="17">
        <f t="shared" si="686"/>
        <v>25</v>
      </c>
      <c r="W2472" s="17">
        <v>25000</v>
      </c>
      <c r="X2472" s="17" t="s">
        <v>64</v>
      </c>
      <c r="Y2472" s="17" t="s">
        <v>65</v>
      </c>
      <c r="Z2472" s="17">
        <v>20201030</v>
      </c>
      <c r="AA2472" s="17" t="s">
        <v>78</v>
      </c>
      <c r="AB2472" s="17">
        <v>1</v>
      </c>
      <c r="AC2472" s="17" t="str">
        <f>IFERROR(VLOOKUP(A2472,[1]Cruces!AJ:AK,2,0),VLOOKUP(CONCATENATE(X2472,AA2472),[1]Cruces!G:H,2,0))</f>
        <v>Solicitud de Obra</v>
      </c>
      <c r="AD2472" s="17">
        <f t="shared" si="672"/>
        <v>4</v>
      </c>
      <c r="AE2472" s="17">
        <f t="shared" si="673"/>
        <v>9</v>
      </c>
      <c r="AF2472" s="17">
        <f t="shared" si="674"/>
        <v>2020</v>
      </c>
      <c r="AG2472" s="17" t="str">
        <f>IFERROR(VLOOKUP(MID(A2472,2,4)*1,[1]Cruces!K:L,2,0),"Verificar")</f>
        <v>Guajira</v>
      </c>
      <c r="AH2472" s="17">
        <f t="shared" ca="1" si="675"/>
        <v>82</v>
      </c>
      <c r="AI2472" s="17" t="str">
        <f>IFERROR(VLOOKUP(U2472,[1]Cruces!$O$1:$P$6,2,0),"Sin Orden")</f>
        <v>Resuelta</v>
      </c>
      <c r="AJ2472" s="17">
        <f t="shared" si="676"/>
        <v>30</v>
      </c>
      <c r="AK2472" s="17">
        <f t="shared" si="677"/>
        <v>10</v>
      </c>
      <c r="AL2472" s="17">
        <f t="shared" si="678"/>
        <v>2020</v>
      </c>
      <c r="AM2472" s="17">
        <f t="shared" ca="1" si="679"/>
        <v>26</v>
      </c>
      <c r="AN2472" s="18" t="str">
        <f>IFERROR(VLOOKUP(R2472*1,'[1]Ordenes de Servicio'!G:K,5,0),"No Cruza")</f>
        <v>No Cruza</v>
      </c>
      <c r="AO2472" s="17">
        <f t="shared" ca="1" si="680"/>
        <v>56</v>
      </c>
      <c r="AP2472" s="17">
        <f t="shared" si="681"/>
        <v>30</v>
      </c>
      <c r="AQ2472" s="17">
        <f t="shared" si="682"/>
        <v>10</v>
      </c>
      <c r="AR2472" s="17">
        <f t="shared" si="683"/>
        <v>2020</v>
      </c>
      <c r="AS2472" s="17">
        <f t="shared" ca="1" si="684"/>
        <v>26</v>
      </c>
      <c r="AT2472" s="17" t="str">
        <f t="shared" ca="1" si="687"/>
        <v>No</v>
      </c>
      <c r="AU2472" s="17">
        <f t="shared" si="685"/>
        <v>0</v>
      </c>
      <c r="AV2472" s="17" t="str">
        <f>+VLOOKUP(B2472,[1]Cruces!S:T,2,0)</f>
        <v>4. Presupuesto de Obra</v>
      </c>
    </row>
    <row r="2473" spans="1:48" hidden="1" x14ac:dyDescent="0.25">
      <c r="A2473" s="17" t="s">
        <v>4559</v>
      </c>
      <c r="B2473" s="17" t="s">
        <v>54</v>
      </c>
      <c r="C2473" s="17">
        <v>6075672</v>
      </c>
      <c r="D2473" s="17">
        <v>34038706</v>
      </c>
      <c r="E2473" s="17" t="s">
        <v>93</v>
      </c>
      <c r="F2473" s="17" t="s">
        <v>81</v>
      </c>
      <c r="G2473" s="17" t="s">
        <v>4560</v>
      </c>
      <c r="H2473" s="17">
        <v>3113080225</v>
      </c>
      <c r="I2473" s="17" t="s">
        <v>71</v>
      </c>
      <c r="J2473" s="17" t="s">
        <v>4561</v>
      </c>
      <c r="K2473" s="17" t="s">
        <v>4562</v>
      </c>
      <c r="L2473" s="17" t="s">
        <v>85</v>
      </c>
      <c r="M2473" s="17" t="s">
        <v>86</v>
      </c>
      <c r="N2473" s="17" t="s">
        <v>62</v>
      </c>
      <c r="O2473" s="17">
        <v>20191226</v>
      </c>
      <c r="P2473" s="17">
        <v>20191231</v>
      </c>
      <c r="Q2473" s="17">
        <v>9343</v>
      </c>
      <c r="R2473" s="17">
        <v>27049207</v>
      </c>
      <c r="S2473" s="17" t="s">
        <v>100</v>
      </c>
      <c r="T2473" s="17" t="s">
        <v>63</v>
      </c>
      <c r="U2473" s="17" t="s">
        <v>91</v>
      </c>
      <c r="V2473" s="17">
        <f t="shared" si="686"/>
        <v>45</v>
      </c>
      <c r="W2473" s="17">
        <v>45000</v>
      </c>
      <c r="X2473" s="17" t="s">
        <v>89</v>
      </c>
      <c r="Y2473" s="17" t="s">
        <v>65</v>
      </c>
      <c r="Z2473" s="17">
        <v>20191231</v>
      </c>
      <c r="AA2473" s="17" t="s">
        <v>78</v>
      </c>
      <c r="AB2473" s="17">
        <v>1</v>
      </c>
      <c r="AC2473" s="17" t="str">
        <f>IFERROR(VLOOKUP(A2473,[1]Cruces!AJ:AK,2,0),VLOOKUP(CONCATENATE(X2473,AA2473),[1]Cruces!G:H,2,0))</f>
        <v>Solicitud de Obra</v>
      </c>
      <c r="AD2473" s="17">
        <f t="shared" si="672"/>
        <v>26</v>
      </c>
      <c r="AE2473" s="17">
        <f t="shared" si="673"/>
        <v>12</v>
      </c>
      <c r="AF2473" s="17">
        <f t="shared" si="674"/>
        <v>2019</v>
      </c>
      <c r="AG2473" s="17" t="str">
        <f>IFERROR(VLOOKUP(MID(A2473,2,4)*1,[1]Cruces!K:L,2,0),"Verificar")</f>
        <v>Magdalena</v>
      </c>
      <c r="AH2473" s="17">
        <f t="shared" ca="1" si="675"/>
        <v>335</v>
      </c>
      <c r="AI2473" s="17" t="str">
        <f>IFERROR(VLOOKUP(U2473,[1]Cruces!$O$1:$P$6,2,0),"Sin Orden")</f>
        <v>Resuelta</v>
      </c>
      <c r="AJ2473" s="17">
        <f t="shared" si="676"/>
        <v>31</v>
      </c>
      <c r="AK2473" s="17">
        <f t="shared" si="677"/>
        <v>12</v>
      </c>
      <c r="AL2473" s="17">
        <f t="shared" si="678"/>
        <v>2019</v>
      </c>
      <c r="AM2473" s="17">
        <f t="shared" ca="1" si="679"/>
        <v>330</v>
      </c>
      <c r="AN2473" s="18" t="str">
        <f>IFERROR(VLOOKUP(R2473*1,'[1]Ordenes de Servicio'!G:K,5,0),"No Cruza")</f>
        <v>No Cruza</v>
      </c>
      <c r="AO2473" s="17">
        <f t="shared" ca="1" si="680"/>
        <v>5</v>
      </c>
      <c r="AP2473" s="17">
        <f t="shared" si="681"/>
        <v>31</v>
      </c>
      <c r="AQ2473" s="17">
        <f t="shared" si="682"/>
        <v>12</v>
      </c>
      <c r="AR2473" s="17">
        <f t="shared" si="683"/>
        <v>2019</v>
      </c>
      <c r="AS2473" s="17">
        <f t="shared" ca="1" si="684"/>
        <v>330</v>
      </c>
      <c r="AT2473" s="17" t="str">
        <f t="shared" ca="1" si="687"/>
        <v>No</v>
      </c>
      <c r="AU2473" s="17">
        <f t="shared" si="685"/>
        <v>0</v>
      </c>
      <c r="AV2473" s="17" t="str">
        <f>+VLOOKUP(B2473,[1]Cruces!S:T,2,0)</f>
        <v>4. Presupuesto de Obra</v>
      </c>
    </row>
    <row r="2474" spans="1:48" hidden="1" x14ac:dyDescent="0.25">
      <c r="A2474" s="17" t="s">
        <v>4563</v>
      </c>
      <c r="B2474" s="17" t="s">
        <v>68</v>
      </c>
      <c r="C2474" s="17">
        <v>0</v>
      </c>
      <c r="D2474" s="17">
        <v>0</v>
      </c>
      <c r="E2474" s="17" t="s">
        <v>55</v>
      </c>
      <c r="F2474" s="17" t="s">
        <v>107</v>
      </c>
      <c r="G2474" s="17" t="s">
        <v>4564</v>
      </c>
      <c r="H2474" s="17">
        <v>0</v>
      </c>
      <c r="I2474" s="17" t="s">
        <v>71</v>
      </c>
      <c r="J2474" s="17" t="s">
        <v>59</v>
      </c>
      <c r="K2474" s="17" t="s">
        <v>97</v>
      </c>
      <c r="L2474" s="17" t="s">
        <v>145</v>
      </c>
      <c r="M2474" s="17" t="s">
        <v>146</v>
      </c>
      <c r="N2474" s="17" t="s">
        <v>75</v>
      </c>
      <c r="O2474" s="17">
        <v>20190710</v>
      </c>
      <c r="P2474" s="17">
        <v>20190827</v>
      </c>
      <c r="Q2474" s="17">
        <v>9520</v>
      </c>
      <c r="R2474" s="17">
        <v>26500257</v>
      </c>
      <c r="S2474" s="17" t="s">
        <v>100</v>
      </c>
      <c r="T2474" s="17" t="s">
        <v>63</v>
      </c>
      <c r="U2474" s="17" t="s">
        <v>91</v>
      </c>
      <c r="V2474" s="17">
        <f t="shared" si="686"/>
        <v>10</v>
      </c>
      <c r="W2474" s="17">
        <v>10000</v>
      </c>
      <c r="X2474" s="17" t="s">
        <v>64</v>
      </c>
      <c r="Y2474" s="17" t="s">
        <v>136</v>
      </c>
      <c r="Z2474" s="17">
        <v>20190829</v>
      </c>
      <c r="AA2474" s="17" t="s">
        <v>78</v>
      </c>
      <c r="AB2474" s="17">
        <v>1</v>
      </c>
      <c r="AC2474" s="17" t="str">
        <f>IFERROR(VLOOKUP(A2474,[1]Cruces!AJ:AK,2,0),VLOOKUP(CONCATENATE(X2474,AA2474),[1]Cruces!G:H,2,0))</f>
        <v>Solicitud de Obra</v>
      </c>
      <c r="AD2474" s="17">
        <f t="shared" si="672"/>
        <v>10</v>
      </c>
      <c r="AE2474" s="17">
        <f t="shared" si="673"/>
        <v>7</v>
      </c>
      <c r="AF2474" s="17">
        <f t="shared" si="674"/>
        <v>2019</v>
      </c>
      <c r="AG2474" s="17" t="str">
        <f>IFERROR(VLOOKUP(MID(A2474,2,4)*1,[1]Cruces!K:L,2,0),"Verificar")</f>
        <v>Atlántico Sur</v>
      </c>
      <c r="AH2474" s="17">
        <f t="shared" ca="1" si="675"/>
        <v>504</v>
      </c>
      <c r="AI2474" s="17" t="str">
        <f>IFERROR(VLOOKUP(U2474,[1]Cruces!$O$1:$P$6,2,0),"Sin Orden")</f>
        <v>Resuelta</v>
      </c>
      <c r="AJ2474" s="17">
        <f t="shared" si="676"/>
        <v>29</v>
      </c>
      <c r="AK2474" s="17">
        <f t="shared" si="677"/>
        <v>8</v>
      </c>
      <c r="AL2474" s="17">
        <f t="shared" si="678"/>
        <v>2019</v>
      </c>
      <c r="AM2474" s="17">
        <f t="shared" ca="1" si="679"/>
        <v>454</v>
      </c>
      <c r="AN2474" s="18" t="str">
        <f>IFERROR(VLOOKUP(R2474*1,'[1]Ordenes de Servicio'!G:K,5,0),"No Cruza")</f>
        <v>No Cruza</v>
      </c>
      <c r="AO2474" s="17">
        <f t="shared" ca="1" si="680"/>
        <v>50</v>
      </c>
      <c r="AP2474" s="17">
        <f t="shared" si="681"/>
        <v>27</v>
      </c>
      <c r="AQ2474" s="17">
        <f t="shared" si="682"/>
        <v>8</v>
      </c>
      <c r="AR2474" s="17">
        <f t="shared" si="683"/>
        <v>2019</v>
      </c>
      <c r="AS2474" s="17">
        <f t="shared" ca="1" si="684"/>
        <v>456</v>
      </c>
      <c r="AT2474" s="17" t="str">
        <f t="shared" ca="1" si="687"/>
        <v>Si</v>
      </c>
      <c r="AU2474" s="17">
        <f t="shared" si="685"/>
        <v>2</v>
      </c>
      <c r="AV2474" s="17" t="str">
        <f>+VLOOKUP(B2474,[1]Cruces!S:T,2,0)</f>
        <v>5. Consultoría / Adjudicación</v>
      </c>
    </row>
    <row r="2475" spans="1:48" hidden="1" x14ac:dyDescent="0.25">
      <c r="A2475" s="17" t="s">
        <v>9315</v>
      </c>
      <c r="B2475" s="17" t="s">
        <v>1943</v>
      </c>
      <c r="C2475" s="17">
        <v>0</v>
      </c>
      <c r="D2475" s="17">
        <v>0</v>
      </c>
      <c r="E2475" s="17" t="s">
        <v>55</v>
      </c>
      <c r="F2475" s="17" t="s">
        <v>7098</v>
      </c>
      <c r="G2475" s="17" t="s">
        <v>9316</v>
      </c>
      <c r="H2475" s="17">
        <v>3113609727</v>
      </c>
      <c r="I2475" s="17" t="s">
        <v>71</v>
      </c>
      <c r="J2475" s="17" t="s">
        <v>59</v>
      </c>
      <c r="K2475" s="17" t="s">
        <v>97</v>
      </c>
      <c r="L2475" s="17" t="s">
        <v>7101</v>
      </c>
      <c r="M2475" s="17" t="s">
        <v>7102</v>
      </c>
      <c r="N2475" s="17" t="s">
        <v>1946</v>
      </c>
      <c r="O2475" s="17">
        <v>20201017</v>
      </c>
      <c r="P2475" s="17">
        <v>20201029</v>
      </c>
      <c r="Q2475" s="17">
        <v>3440</v>
      </c>
      <c r="R2475" s="17">
        <v>28259331</v>
      </c>
      <c r="S2475" s="17" t="s">
        <v>6601</v>
      </c>
      <c r="T2475" s="17" t="s">
        <v>7091</v>
      </c>
      <c r="U2475" s="17" t="s">
        <v>77</v>
      </c>
      <c r="V2475" s="17">
        <f t="shared" si="686"/>
        <v>2.8</v>
      </c>
      <c r="W2475" s="17">
        <v>2800</v>
      </c>
      <c r="X2475" s="17" t="s">
        <v>7065</v>
      </c>
      <c r="Y2475" s="17" t="s">
        <v>1943</v>
      </c>
      <c r="Z2475" s="17">
        <v>20201029</v>
      </c>
      <c r="AA2475" s="17" t="s">
        <v>1947</v>
      </c>
      <c r="AB2475" s="17">
        <v>1</v>
      </c>
      <c r="AC2475" s="17" t="str">
        <f>IFERROR(VLOOKUP(A2475,[1]Cruces!AJ:AK,2,0),VLOOKUP(CONCATENATE(X2475,AA2475),[1]Cruces!G:H,2,0))</f>
        <v>Solicitud por BT</v>
      </c>
      <c r="AD2475" s="17">
        <f t="shared" si="672"/>
        <v>17</v>
      </c>
      <c r="AE2475" s="17">
        <f t="shared" si="673"/>
        <v>10</v>
      </c>
      <c r="AF2475" s="17">
        <f t="shared" si="674"/>
        <v>2020</v>
      </c>
      <c r="AG2475" s="17" t="str">
        <f>IFERROR(VLOOKUP(MID(A2475,2,4)*1,[1]Cruces!K:L,2,0),"Verificar")</f>
        <v>Magdalena</v>
      </c>
      <c r="AH2475" s="17">
        <f t="shared" ca="1" si="675"/>
        <v>39</v>
      </c>
      <c r="AI2475" s="17" t="str">
        <f>IFERROR(VLOOKUP(U2475,[1]Cruces!$O$1:$P$6,2,0),"Sin Orden")</f>
        <v>Pendiente</v>
      </c>
      <c r="AJ2475" s="17">
        <f t="shared" si="676"/>
        <v>29</v>
      </c>
      <c r="AK2475" s="17">
        <f t="shared" si="677"/>
        <v>10</v>
      </c>
      <c r="AL2475" s="17">
        <f t="shared" si="678"/>
        <v>2020</v>
      </c>
      <c r="AM2475" s="17">
        <f t="shared" ca="1" si="679"/>
        <v>27</v>
      </c>
      <c r="AN2475" s="18">
        <f>IFERROR(VLOOKUP(R2475*1,'[1]Ordenes de Servicio'!G:K,5,0),"No Cruza")</f>
        <v>44133</v>
      </c>
      <c r="AO2475" s="17">
        <f t="shared" ca="1" si="680"/>
        <v>27</v>
      </c>
      <c r="AP2475" s="17">
        <f t="shared" si="681"/>
        <v>29</v>
      </c>
      <c r="AQ2475" s="17">
        <f t="shared" si="682"/>
        <v>10</v>
      </c>
      <c r="AR2475" s="17">
        <f t="shared" si="683"/>
        <v>2020</v>
      </c>
      <c r="AS2475" s="17">
        <f t="shared" ca="1" si="684"/>
        <v>27</v>
      </c>
      <c r="AT2475" s="17" t="str">
        <f t="shared" ca="1" si="687"/>
        <v>No</v>
      </c>
      <c r="AU2475" s="17">
        <f t="shared" si="685"/>
        <v>0</v>
      </c>
      <c r="AV2475" s="17" t="str">
        <f>+VLOOKUP(B2475,[1]Cruces!S:T,2,0)</f>
        <v>7. Ejecución en Campo OS BT</v>
      </c>
    </row>
    <row r="2476" spans="1:48" hidden="1" x14ac:dyDescent="0.25">
      <c r="A2476" s="17" t="s">
        <v>9317</v>
      </c>
      <c r="B2476" s="17" t="s">
        <v>1943</v>
      </c>
      <c r="C2476" s="17">
        <v>5634551</v>
      </c>
      <c r="D2476" s="17">
        <v>25642217</v>
      </c>
      <c r="E2476" s="17" t="s">
        <v>93</v>
      </c>
      <c r="F2476" s="17" t="s">
        <v>126</v>
      </c>
      <c r="G2476" s="17" t="s">
        <v>9318</v>
      </c>
      <c r="H2476" s="17">
        <v>3002704867</v>
      </c>
      <c r="I2476" s="17" t="s">
        <v>71</v>
      </c>
      <c r="J2476" s="17" t="s">
        <v>9319</v>
      </c>
      <c r="K2476" s="17" t="s">
        <v>97</v>
      </c>
      <c r="L2476" s="17" t="s">
        <v>7594</v>
      </c>
      <c r="M2476" s="17" t="s">
        <v>7595</v>
      </c>
      <c r="N2476" s="17" t="s">
        <v>1946</v>
      </c>
      <c r="O2476" s="17">
        <v>20201022</v>
      </c>
      <c r="P2476" s="17">
        <v>20201022</v>
      </c>
      <c r="Q2476" s="17">
        <v>3310</v>
      </c>
      <c r="R2476" s="17">
        <v>28246654</v>
      </c>
      <c r="S2476" s="17" t="s">
        <v>7072</v>
      </c>
      <c r="T2476" s="17" t="s">
        <v>63</v>
      </c>
      <c r="U2476" s="17" t="s">
        <v>77</v>
      </c>
      <c r="V2476" s="17">
        <f t="shared" si="686"/>
        <v>3</v>
      </c>
      <c r="W2476" s="17">
        <v>3000</v>
      </c>
      <c r="X2476" s="17" t="s">
        <v>89</v>
      </c>
      <c r="Y2476" s="17" t="s">
        <v>1943</v>
      </c>
      <c r="Z2476" s="17">
        <v>20201022</v>
      </c>
      <c r="AA2476" s="17" t="s">
        <v>1947</v>
      </c>
      <c r="AB2476" s="17">
        <v>1</v>
      </c>
      <c r="AC2476" s="17" t="str">
        <f>IFERROR(VLOOKUP(A2476,[1]Cruces!AJ:AK,2,0),VLOOKUP(CONCATENATE(X2476,AA2476),[1]Cruces!G:H,2,0))</f>
        <v>Solicitud por BT</v>
      </c>
      <c r="AD2476" s="17">
        <f t="shared" si="672"/>
        <v>22</v>
      </c>
      <c r="AE2476" s="17">
        <f t="shared" si="673"/>
        <v>10</v>
      </c>
      <c r="AF2476" s="17">
        <f t="shared" si="674"/>
        <v>2020</v>
      </c>
      <c r="AG2476" s="17" t="str">
        <f>IFERROR(VLOOKUP(MID(A2476,2,4)*1,[1]Cruces!K:L,2,0),"Verificar")</f>
        <v>Guajira</v>
      </c>
      <c r="AH2476" s="17">
        <f t="shared" ca="1" si="675"/>
        <v>34</v>
      </c>
      <c r="AI2476" s="17" t="str">
        <f>IFERROR(VLOOKUP(U2476,[1]Cruces!$O$1:$P$6,2,0),"Sin Orden")</f>
        <v>Pendiente</v>
      </c>
      <c r="AJ2476" s="17">
        <f t="shared" si="676"/>
        <v>22</v>
      </c>
      <c r="AK2476" s="17">
        <f t="shared" si="677"/>
        <v>10</v>
      </c>
      <c r="AL2476" s="17">
        <f t="shared" si="678"/>
        <v>2020</v>
      </c>
      <c r="AM2476" s="17">
        <f t="shared" ca="1" si="679"/>
        <v>34</v>
      </c>
      <c r="AN2476" s="18">
        <f>IFERROR(VLOOKUP(R2476*1,'[1]Ordenes de Servicio'!G:K,5,0),"No Cruza")</f>
        <v>44126</v>
      </c>
      <c r="AO2476" s="17">
        <f t="shared" ca="1" si="680"/>
        <v>34</v>
      </c>
      <c r="AP2476" s="17">
        <f t="shared" si="681"/>
        <v>22</v>
      </c>
      <c r="AQ2476" s="17">
        <f t="shared" si="682"/>
        <v>10</v>
      </c>
      <c r="AR2476" s="17">
        <f t="shared" si="683"/>
        <v>2020</v>
      </c>
      <c r="AS2476" s="17">
        <f t="shared" ca="1" si="684"/>
        <v>34</v>
      </c>
      <c r="AT2476" s="17" t="str">
        <f t="shared" ca="1" si="687"/>
        <v>No</v>
      </c>
      <c r="AU2476" s="17">
        <f t="shared" si="685"/>
        <v>0</v>
      </c>
      <c r="AV2476" s="17" t="str">
        <f>+VLOOKUP(B2476,[1]Cruces!S:T,2,0)</f>
        <v>7. Ejecución en Campo OS BT</v>
      </c>
    </row>
    <row r="2477" spans="1:48" hidden="1" x14ac:dyDescent="0.25">
      <c r="A2477" s="17" t="s">
        <v>9320</v>
      </c>
      <c r="B2477" s="17" t="s">
        <v>1943</v>
      </c>
      <c r="C2477" s="17">
        <v>0</v>
      </c>
      <c r="D2477" s="17">
        <v>0</v>
      </c>
      <c r="E2477" s="17" t="s">
        <v>55</v>
      </c>
      <c r="F2477" s="17" t="s">
        <v>932</v>
      </c>
      <c r="G2477" s="17" t="s">
        <v>9321</v>
      </c>
      <c r="H2477" s="17">
        <v>3183665281</v>
      </c>
      <c r="I2477" s="17" t="s">
        <v>71</v>
      </c>
      <c r="J2477" s="17" t="s">
        <v>59</v>
      </c>
      <c r="K2477" s="17" t="s">
        <v>9322</v>
      </c>
      <c r="L2477" s="17" t="s">
        <v>7326</v>
      </c>
      <c r="M2477" s="17" t="s">
        <v>7327</v>
      </c>
      <c r="N2477" s="17" t="s">
        <v>1946</v>
      </c>
      <c r="O2477" s="17">
        <v>20201020</v>
      </c>
      <c r="P2477" s="17">
        <v>20201020</v>
      </c>
      <c r="Q2477" s="17">
        <v>3410</v>
      </c>
      <c r="R2477" s="17">
        <v>28242419</v>
      </c>
      <c r="S2477" s="17" t="s">
        <v>6601</v>
      </c>
      <c r="T2477" s="17" t="s">
        <v>63</v>
      </c>
      <c r="U2477" s="17" t="s">
        <v>77</v>
      </c>
      <c r="V2477" s="17">
        <f t="shared" si="686"/>
        <v>2.1</v>
      </c>
      <c r="W2477" s="17">
        <v>2100</v>
      </c>
      <c r="X2477" s="17" t="s">
        <v>7065</v>
      </c>
      <c r="Y2477" s="17" t="s">
        <v>1943</v>
      </c>
      <c r="Z2477" s="17">
        <v>20201020</v>
      </c>
      <c r="AA2477" s="17" t="s">
        <v>1947</v>
      </c>
      <c r="AB2477" s="17">
        <v>1</v>
      </c>
      <c r="AC2477" s="17" t="str">
        <f>IFERROR(VLOOKUP(A2477,[1]Cruces!AJ:AK,2,0),VLOOKUP(CONCATENATE(X2477,AA2477),[1]Cruces!G:H,2,0))</f>
        <v>Solicitud por BT</v>
      </c>
      <c r="AD2477" s="17">
        <f t="shared" si="672"/>
        <v>20</v>
      </c>
      <c r="AE2477" s="17">
        <f t="shared" si="673"/>
        <v>10</v>
      </c>
      <c r="AF2477" s="17">
        <f t="shared" si="674"/>
        <v>2020</v>
      </c>
      <c r="AG2477" s="17" t="str">
        <f>IFERROR(VLOOKUP(MID(A2477,2,4)*1,[1]Cruces!K:L,2,0),"Verificar")</f>
        <v>Magdalena</v>
      </c>
      <c r="AH2477" s="17">
        <f t="shared" ca="1" si="675"/>
        <v>36</v>
      </c>
      <c r="AI2477" s="17" t="str">
        <f>IFERROR(VLOOKUP(U2477,[1]Cruces!$O$1:$P$6,2,0),"Sin Orden")</f>
        <v>Pendiente</v>
      </c>
      <c r="AJ2477" s="17">
        <f t="shared" si="676"/>
        <v>20</v>
      </c>
      <c r="AK2477" s="17">
        <f t="shared" si="677"/>
        <v>10</v>
      </c>
      <c r="AL2477" s="17">
        <f t="shared" si="678"/>
        <v>2020</v>
      </c>
      <c r="AM2477" s="17">
        <f t="shared" ca="1" si="679"/>
        <v>36</v>
      </c>
      <c r="AN2477" s="18">
        <f>IFERROR(VLOOKUP(R2477*1,'[1]Ordenes de Servicio'!G:K,5,0),"No Cruza")</f>
        <v>44124</v>
      </c>
      <c r="AO2477" s="17">
        <f t="shared" ca="1" si="680"/>
        <v>36</v>
      </c>
      <c r="AP2477" s="17">
        <f t="shared" si="681"/>
        <v>20</v>
      </c>
      <c r="AQ2477" s="17">
        <f t="shared" si="682"/>
        <v>10</v>
      </c>
      <c r="AR2477" s="17">
        <f t="shared" si="683"/>
        <v>2020</v>
      </c>
      <c r="AS2477" s="17">
        <f t="shared" ca="1" si="684"/>
        <v>36</v>
      </c>
      <c r="AT2477" s="17" t="str">
        <f t="shared" ca="1" si="687"/>
        <v>No</v>
      </c>
      <c r="AU2477" s="17">
        <f t="shared" si="685"/>
        <v>0</v>
      </c>
      <c r="AV2477" s="17" t="str">
        <f>+VLOOKUP(B2477,[1]Cruces!S:T,2,0)</f>
        <v>7. Ejecución en Campo OS BT</v>
      </c>
    </row>
    <row r="2478" spans="1:48" hidden="1" x14ac:dyDescent="0.25">
      <c r="A2478" s="17" t="s">
        <v>4565</v>
      </c>
      <c r="B2478" s="17" t="s">
        <v>68</v>
      </c>
      <c r="C2478" s="17">
        <v>1201555</v>
      </c>
      <c r="D2478" s="17">
        <v>10001721</v>
      </c>
      <c r="E2478" s="17" t="s">
        <v>93</v>
      </c>
      <c r="F2478" s="17" t="s">
        <v>81</v>
      </c>
      <c r="G2478" s="17" t="s">
        <v>4566</v>
      </c>
      <c r="H2478" s="17">
        <v>4323183</v>
      </c>
      <c r="I2478" s="17" t="s">
        <v>71</v>
      </c>
      <c r="J2478" s="17" t="s">
        <v>4567</v>
      </c>
      <c r="K2478" s="17" t="s">
        <v>4568</v>
      </c>
      <c r="L2478" s="17" t="s">
        <v>85</v>
      </c>
      <c r="M2478" s="17" t="s">
        <v>86</v>
      </c>
      <c r="N2478" s="17" t="s">
        <v>75</v>
      </c>
      <c r="O2478" s="17">
        <v>20190906</v>
      </c>
      <c r="P2478" s="17">
        <v>20191114</v>
      </c>
      <c r="Q2478" s="17">
        <v>3410</v>
      </c>
      <c r="R2478" s="17">
        <v>26706964</v>
      </c>
      <c r="S2478" s="17" t="s">
        <v>100</v>
      </c>
      <c r="T2478" s="17" t="s">
        <v>63</v>
      </c>
      <c r="U2478" s="17" t="s">
        <v>91</v>
      </c>
      <c r="V2478" s="17">
        <f t="shared" si="686"/>
        <v>50</v>
      </c>
      <c r="W2478" s="17">
        <v>50000</v>
      </c>
      <c r="X2478" s="17" t="s">
        <v>89</v>
      </c>
      <c r="Y2478" s="17" t="s">
        <v>105</v>
      </c>
      <c r="Z2478" s="17">
        <v>20191209</v>
      </c>
      <c r="AA2478" s="17" t="s">
        <v>78</v>
      </c>
      <c r="AB2478" s="17">
        <v>1</v>
      </c>
      <c r="AC2478" s="17" t="str">
        <f>IFERROR(VLOOKUP(A2478,[1]Cruces!AJ:AK,2,0),VLOOKUP(CONCATENATE(X2478,AA2478),[1]Cruces!G:H,2,0))</f>
        <v>Solicitud de Obra</v>
      </c>
      <c r="AD2478" s="17">
        <f t="shared" si="672"/>
        <v>6</v>
      </c>
      <c r="AE2478" s="17">
        <f t="shared" si="673"/>
        <v>9</v>
      </c>
      <c r="AF2478" s="17">
        <f t="shared" si="674"/>
        <v>2019</v>
      </c>
      <c r="AG2478" s="17" t="str">
        <f>IFERROR(VLOOKUP(MID(A2478,2,4)*1,[1]Cruces!K:L,2,0),"Verificar")</f>
        <v>Magdalena</v>
      </c>
      <c r="AH2478" s="17">
        <f t="shared" ca="1" si="675"/>
        <v>446</v>
      </c>
      <c r="AI2478" s="17" t="str">
        <f>IFERROR(VLOOKUP(U2478,[1]Cruces!$O$1:$P$6,2,0),"Sin Orden")</f>
        <v>Resuelta</v>
      </c>
      <c r="AJ2478" s="17">
        <f t="shared" si="676"/>
        <v>9</v>
      </c>
      <c r="AK2478" s="17">
        <f t="shared" si="677"/>
        <v>12</v>
      </c>
      <c r="AL2478" s="17">
        <f t="shared" si="678"/>
        <v>2019</v>
      </c>
      <c r="AM2478" s="17">
        <f t="shared" ca="1" si="679"/>
        <v>352</v>
      </c>
      <c r="AN2478" s="18" t="str">
        <f>IFERROR(VLOOKUP(R2478*1,'[1]Ordenes de Servicio'!G:K,5,0),"No Cruza")</f>
        <v>No Cruza</v>
      </c>
      <c r="AO2478" s="17">
        <f t="shared" ca="1" si="680"/>
        <v>94</v>
      </c>
      <c r="AP2478" s="17">
        <f t="shared" si="681"/>
        <v>14</v>
      </c>
      <c r="AQ2478" s="17">
        <f t="shared" si="682"/>
        <v>11</v>
      </c>
      <c r="AR2478" s="17">
        <f t="shared" si="683"/>
        <v>2019</v>
      </c>
      <c r="AS2478" s="17">
        <f t="shared" ca="1" si="684"/>
        <v>377</v>
      </c>
      <c r="AT2478" s="17" t="str">
        <f t="shared" ca="1" si="687"/>
        <v>Si</v>
      </c>
      <c r="AU2478" s="17">
        <f t="shared" si="685"/>
        <v>25</v>
      </c>
      <c r="AV2478" s="17" t="str">
        <f>+VLOOKUP(B2478,[1]Cruces!S:T,2,0)</f>
        <v>5. Consultoría / Adjudicación</v>
      </c>
    </row>
    <row r="2479" spans="1:48" hidden="1" x14ac:dyDescent="0.25">
      <c r="A2479" s="17" t="s">
        <v>4569</v>
      </c>
      <c r="B2479" s="17" t="s">
        <v>68</v>
      </c>
      <c r="C2479" s="17">
        <v>5453852</v>
      </c>
      <c r="D2479" s="17">
        <v>36154596</v>
      </c>
      <c r="E2479" s="17" t="s">
        <v>93</v>
      </c>
      <c r="F2479" s="17" t="s">
        <v>126</v>
      </c>
      <c r="G2479" s="17" t="s">
        <v>4570</v>
      </c>
      <c r="H2479" s="17">
        <v>3234103921</v>
      </c>
      <c r="I2479" s="17" t="s">
        <v>71</v>
      </c>
      <c r="J2479" s="17" t="s">
        <v>4571</v>
      </c>
      <c r="K2479" s="17" t="s">
        <v>4572</v>
      </c>
      <c r="L2479" s="17" t="s">
        <v>129</v>
      </c>
      <c r="M2479" s="17" t="s">
        <v>130</v>
      </c>
      <c r="N2479" s="17" t="s">
        <v>75</v>
      </c>
      <c r="O2479" s="17">
        <v>20200715</v>
      </c>
      <c r="P2479" s="17">
        <v>20200805</v>
      </c>
      <c r="Q2479" s="17">
        <v>9330</v>
      </c>
      <c r="R2479" s="17">
        <v>27816569</v>
      </c>
      <c r="S2479" s="17" t="s">
        <v>100</v>
      </c>
      <c r="T2479" s="17" t="s">
        <v>63</v>
      </c>
      <c r="U2479" s="17" t="s">
        <v>91</v>
      </c>
      <c r="V2479" s="17">
        <f t="shared" si="686"/>
        <v>25</v>
      </c>
      <c r="W2479" s="17">
        <v>25000</v>
      </c>
      <c r="X2479" s="17" t="s">
        <v>89</v>
      </c>
      <c r="Y2479" s="17" t="s">
        <v>136</v>
      </c>
      <c r="Z2479" s="17">
        <v>20200806</v>
      </c>
      <c r="AA2479" s="17" t="s">
        <v>78</v>
      </c>
      <c r="AB2479" s="17">
        <v>1</v>
      </c>
      <c r="AC2479" s="17" t="str">
        <f>IFERROR(VLOOKUP(A2479,[1]Cruces!AJ:AK,2,0),VLOOKUP(CONCATENATE(X2479,AA2479),[1]Cruces!G:H,2,0))</f>
        <v>Solicitud de Obra</v>
      </c>
      <c r="AD2479" s="17">
        <f t="shared" si="672"/>
        <v>15</v>
      </c>
      <c r="AE2479" s="17">
        <f t="shared" si="673"/>
        <v>7</v>
      </c>
      <c r="AF2479" s="17">
        <f t="shared" si="674"/>
        <v>2020</v>
      </c>
      <c r="AG2479" s="17" t="str">
        <f>IFERROR(VLOOKUP(MID(A2479,2,4)*1,[1]Cruces!K:L,2,0),"Verificar")</f>
        <v>Guajira</v>
      </c>
      <c r="AH2479" s="17">
        <f t="shared" ca="1" si="675"/>
        <v>133</v>
      </c>
      <c r="AI2479" s="17" t="str">
        <f>IFERROR(VLOOKUP(U2479,[1]Cruces!$O$1:$P$6,2,0),"Sin Orden")</f>
        <v>Resuelta</v>
      </c>
      <c r="AJ2479" s="17">
        <f t="shared" si="676"/>
        <v>6</v>
      </c>
      <c r="AK2479" s="17">
        <f t="shared" si="677"/>
        <v>8</v>
      </c>
      <c r="AL2479" s="17">
        <f t="shared" si="678"/>
        <v>2020</v>
      </c>
      <c r="AM2479" s="17">
        <f t="shared" ca="1" si="679"/>
        <v>111</v>
      </c>
      <c r="AN2479" s="18" t="str">
        <f>IFERROR(VLOOKUP(R2479*1,'[1]Ordenes de Servicio'!G:K,5,0),"No Cruza")</f>
        <v>No Cruza</v>
      </c>
      <c r="AO2479" s="17">
        <f t="shared" ca="1" si="680"/>
        <v>22</v>
      </c>
      <c r="AP2479" s="17">
        <f t="shared" si="681"/>
        <v>5</v>
      </c>
      <c r="AQ2479" s="17">
        <f t="shared" si="682"/>
        <v>8</v>
      </c>
      <c r="AR2479" s="17">
        <f t="shared" si="683"/>
        <v>2020</v>
      </c>
      <c r="AS2479" s="17">
        <f t="shared" ca="1" si="684"/>
        <v>112</v>
      </c>
      <c r="AT2479" s="17" t="str">
        <f t="shared" ca="1" si="687"/>
        <v>No</v>
      </c>
      <c r="AU2479" s="17">
        <f t="shared" si="685"/>
        <v>1</v>
      </c>
      <c r="AV2479" s="17" t="str">
        <f>+VLOOKUP(B2479,[1]Cruces!S:T,2,0)</f>
        <v>5. Consultoría / Adjudicación</v>
      </c>
    </row>
    <row r="2480" spans="1:48" hidden="1" x14ac:dyDescent="0.25">
      <c r="A2480" s="17" t="s">
        <v>9323</v>
      </c>
      <c r="B2480" s="17" t="s">
        <v>1943</v>
      </c>
      <c r="C2480" s="17">
        <v>0</v>
      </c>
      <c r="D2480" s="17">
        <v>0</v>
      </c>
      <c r="E2480" s="17" t="s">
        <v>55</v>
      </c>
      <c r="F2480" s="17" t="s">
        <v>932</v>
      </c>
      <c r="G2480" s="17" t="s">
        <v>9324</v>
      </c>
      <c r="H2480" s="17">
        <v>3173257289</v>
      </c>
      <c r="I2480" s="17" t="s">
        <v>71</v>
      </c>
      <c r="J2480" s="17" t="s">
        <v>59</v>
      </c>
      <c r="K2480" s="17" t="s">
        <v>9325</v>
      </c>
      <c r="L2480" s="17" t="s">
        <v>7192</v>
      </c>
      <c r="M2480" s="17" t="s">
        <v>7193</v>
      </c>
      <c r="N2480" s="17" t="s">
        <v>1946</v>
      </c>
      <c r="O2480" s="17">
        <v>20201106</v>
      </c>
      <c r="P2480" s="17">
        <v>20201106</v>
      </c>
      <c r="Q2480" s="17">
        <v>3410</v>
      </c>
      <c r="R2480" s="17">
        <v>28270849</v>
      </c>
      <c r="S2480" s="17" t="s">
        <v>6601</v>
      </c>
      <c r="T2480" s="17" t="s">
        <v>63</v>
      </c>
      <c r="U2480" s="17" t="s">
        <v>77</v>
      </c>
      <c r="V2480" s="17">
        <f t="shared" si="686"/>
        <v>2.5</v>
      </c>
      <c r="W2480" s="17">
        <v>2500</v>
      </c>
      <c r="X2480" s="17" t="s">
        <v>7065</v>
      </c>
      <c r="Y2480" s="17" t="s">
        <v>1943</v>
      </c>
      <c r="Z2480" s="17">
        <v>20201106</v>
      </c>
      <c r="AA2480" s="17" t="s">
        <v>1947</v>
      </c>
      <c r="AB2480" s="17">
        <v>1</v>
      </c>
      <c r="AC2480" s="17" t="str">
        <f>IFERROR(VLOOKUP(A2480,[1]Cruces!AJ:AK,2,0),VLOOKUP(CONCATENATE(X2480,AA2480),[1]Cruces!G:H,2,0))</f>
        <v>Solicitud por BT</v>
      </c>
      <c r="AD2480" s="17">
        <f t="shared" si="672"/>
        <v>6</v>
      </c>
      <c r="AE2480" s="17">
        <f t="shared" si="673"/>
        <v>11</v>
      </c>
      <c r="AF2480" s="17">
        <f t="shared" si="674"/>
        <v>2020</v>
      </c>
      <c r="AG2480" s="17" t="str">
        <f>IFERROR(VLOOKUP(MID(A2480,2,4)*1,[1]Cruces!K:L,2,0),"Verificar")</f>
        <v>Magdalena</v>
      </c>
      <c r="AH2480" s="17">
        <f t="shared" ca="1" si="675"/>
        <v>19</v>
      </c>
      <c r="AI2480" s="17" t="str">
        <f>IFERROR(VLOOKUP(U2480,[1]Cruces!$O$1:$P$6,2,0),"Sin Orden")</f>
        <v>Pendiente</v>
      </c>
      <c r="AJ2480" s="17">
        <f t="shared" si="676"/>
        <v>6</v>
      </c>
      <c r="AK2480" s="17">
        <f t="shared" si="677"/>
        <v>11</v>
      </c>
      <c r="AL2480" s="17">
        <f t="shared" si="678"/>
        <v>2020</v>
      </c>
      <c r="AM2480" s="17">
        <f t="shared" ca="1" si="679"/>
        <v>19</v>
      </c>
      <c r="AN2480" s="18" t="str">
        <f>IFERROR(VLOOKUP(R2480*1,'[1]Ordenes de Servicio'!G:K,5,0),"No Cruza")</f>
        <v>No Cruza</v>
      </c>
      <c r="AO2480" s="17">
        <f t="shared" ca="1" si="680"/>
        <v>19</v>
      </c>
      <c r="AP2480" s="17">
        <f t="shared" si="681"/>
        <v>6</v>
      </c>
      <c r="AQ2480" s="17">
        <f t="shared" si="682"/>
        <v>11</v>
      </c>
      <c r="AR2480" s="17">
        <f t="shared" si="683"/>
        <v>2020</v>
      </c>
      <c r="AS2480" s="17">
        <f t="shared" ca="1" si="684"/>
        <v>19</v>
      </c>
      <c r="AT2480" s="17" t="str">
        <f t="shared" ca="1" si="687"/>
        <v>No</v>
      </c>
      <c r="AU2480" s="17">
        <f t="shared" si="685"/>
        <v>0</v>
      </c>
      <c r="AV2480" s="17" t="str">
        <f>+VLOOKUP(B2480,[1]Cruces!S:T,2,0)</f>
        <v>7. Ejecución en Campo OS BT</v>
      </c>
    </row>
    <row r="2481" spans="1:48" hidden="1" x14ac:dyDescent="0.25">
      <c r="A2481" s="17" t="s">
        <v>4573</v>
      </c>
      <c r="B2481" s="17" t="s">
        <v>54</v>
      </c>
      <c r="C2481" s="17">
        <v>0</v>
      </c>
      <c r="D2481" s="17">
        <v>0</v>
      </c>
      <c r="E2481" s="17" t="s">
        <v>55</v>
      </c>
      <c r="F2481" s="17" t="s">
        <v>107</v>
      </c>
      <c r="G2481" s="17" t="s">
        <v>4574</v>
      </c>
      <c r="H2481" s="17">
        <v>0</v>
      </c>
      <c r="I2481" s="17" t="s">
        <v>71</v>
      </c>
      <c r="J2481" s="17" t="s">
        <v>59</v>
      </c>
      <c r="K2481" s="17" t="s">
        <v>4575</v>
      </c>
      <c r="L2481" s="17" t="s">
        <v>117</v>
      </c>
      <c r="M2481" s="17" t="s">
        <v>118</v>
      </c>
      <c r="N2481" s="17" t="s">
        <v>62</v>
      </c>
      <c r="O2481" s="17">
        <v>20200831</v>
      </c>
      <c r="P2481" s="17">
        <v>20200908</v>
      </c>
      <c r="Q2481" s="17">
        <v>1110</v>
      </c>
      <c r="R2481" s="17">
        <v>28093123</v>
      </c>
      <c r="S2481" s="17" t="s">
        <v>100</v>
      </c>
      <c r="T2481" s="17" t="s">
        <v>63</v>
      </c>
      <c r="U2481" s="17" t="s">
        <v>91</v>
      </c>
      <c r="V2481" s="17">
        <f t="shared" si="686"/>
        <v>400</v>
      </c>
      <c r="W2481" s="17">
        <v>400000</v>
      </c>
      <c r="X2481" s="17" t="s">
        <v>64</v>
      </c>
      <c r="Y2481" s="17" t="s">
        <v>150</v>
      </c>
      <c r="Z2481" s="17">
        <v>20200928</v>
      </c>
      <c r="AA2481" s="17" t="s">
        <v>101</v>
      </c>
      <c r="AB2481" s="17">
        <v>1</v>
      </c>
      <c r="AC2481" s="17" t="str">
        <f>IFERROR(VLOOKUP(A2481,[1]Cruces!AJ:AK,2,0),VLOOKUP(CONCATENATE(X2481,AA2481),[1]Cruces!G:H,2,0))</f>
        <v>Solicitud de Obra</v>
      </c>
      <c r="AD2481" s="17">
        <f t="shared" si="672"/>
        <v>31</v>
      </c>
      <c r="AE2481" s="17">
        <f t="shared" si="673"/>
        <v>8</v>
      </c>
      <c r="AF2481" s="17">
        <f t="shared" si="674"/>
        <v>2020</v>
      </c>
      <c r="AG2481" s="17" t="str">
        <f>IFERROR(VLOOKUP(MID(A2481,2,4)*1,[1]Cruces!K:L,2,0),"Verificar")</f>
        <v>Atlántico Norte</v>
      </c>
      <c r="AH2481" s="17">
        <f t="shared" ca="1" si="675"/>
        <v>86</v>
      </c>
      <c r="AI2481" s="17" t="str">
        <f>IFERROR(VLOOKUP(U2481,[1]Cruces!$O$1:$P$6,2,0),"Sin Orden")</f>
        <v>Resuelta</v>
      </c>
      <c r="AJ2481" s="17">
        <f t="shared" si="676"/>
        <v>28</v>
      </c>
      <c r="AK2481" s="17">
        <f t="shared" si="677"/>
        <v>9</v>
      </c>
      <c r="AL2481" s="17">
        <f t="shared" si="678"/>
        <v>2020</v>
      </c>
      <c r="AM2481" s="17">
        <f t="shared" ca="1" si="679"/>
        <v>58</v>
      </c>
      <c r="AN2481" s="18" t="str">
        <f>IFERROR(VLOOKUP(R2481*1,'[1]Ordenes de Servicio'!G:K,5,0),"No Cruza")</f>
        <v>No Cruza</v>
      </c>
      <c r="AO2481" s="17">
        <f t="shared" ca="1" si="680"/>
        <v>28</v>
      </c>
      <c r="AP2481" s="17">
        <f t="shared" si="681"/>
        <v>8</v>
      </c>
      <c r="AQ2481" s="17">
        <f t="shared" si="682"/>
        <v>9</v>
      </c>
      <c r="AR2481" s="17">
        <f t="shared" si="683"/>
        <v>2020</v>
      </c>
      <c r="AS2481" s="17">
        <f t="shared" ca="1" si="684"/>
        <v>78</v>
      </c>
      <c r="AT2481" s="17" t="str">
        <f t="shared" ca="1" si="687"/>
        <v>No</v>
      </c>
      <c r="AU2481" s="17">
        <f t="shared" si="685"/>
        <v>20</v>
      </c>
      <c r="AV2481" s="17" t="str">
        <f>+VLOOKUP(B2481,[1]Cruces!S:T,2,0)</f>
        <v>4. Presupuesto de Obra</v>
      </c>
    </row>
    <row r="2482" spans="1:48" hidden="1" x14ac:dyDescent="0.25">
      <c r="A2482" s="17" t="s">
        <v>4576</v>
      </c>
      <c r="B2482" s="17" t="s">
        <v>68</v>
      </c>
      <c r="C2482" s="17">
        <v>0</v>
      </c>
      <c r="D2482" s="17">
        <v>0</v>
      </c>
      <c r="E2482" s="17" t="s">
        <v>55</v>
      </c>
      <c r="F2482" s="17" t="s">
        <v>126</v>
      </c>
      <c r="G2482" s="17" t="s">
        <v>4577</v>
      </c>
      <c r="H2482" s="17">
        <v>0</v>
      </c>
      <c r="I2482" s="17" t="s">
        <v>83</v>
      </c>
      <c r="J2482" s="17" t="s">
        <v>59</v>
      </c>
      <c r="K2482" s="17" t="s">
        <v>97</v>
      </c>
      <c r="L2482" s="17" t="s">
        <v>129</v>
      </c>
      <c r="M2482" s="17" t="s">
        <v>130</v>
      </c>
      <c r="N2482" s="17" t="s">
        <v>75</v>
      </c>
      <c r="O2482" s="17">
        <v>20200408</v>
      </c>
      <c r="P2482" s="17">
        <v>20200504</v>
      </c>
      <c r="Q2482" s="17">
        <v>9331</v>
      </c>
      <c r="R2482" s="17">
        <v>27317913</v>
      </c>
      <c r="S2482" s="17" t="s">
        <v>100</v>
      </c>
      <c r="T2482" s="17" t="s">
        <v>63</v>
      </c>
      <c r="U2482" s="17" t="s">
        <v>91</v>
      </c>
      <c r="V2482" s="17">
        <f t="shared" si="686"/>
        <v>15</v>
      </c>
      <c r="W2482" s="17">
        <v>15000</v>
      </c>
      <c r="X2482" s="17" t="s">
        <v>64</v>
      </c>
      <c r="Y2482" s="17" t="s">
        <v>136</v>
      </c>
      <c r="Z2482" s="17">
        <v>20200519</v>
      </c>
      <c r="AA2482" s="17" t="s">
        <v>78</v>
      </c>
      <c r="AB2482" s="17">
        <v>1</v>
      </c>
      <c r="AC2482" s="17" t="str">
        <f>IFERROR(VLOOKUP(A2482,[1]Cruces!AJ:AK,2,0),VLOOKUP(CONCATENATE(X2482,AA2482),[1]Cruces!G:H,2,0))</f>
        <v>Solicitud de Obra</v>
      </c>
      <c r="AD2482" s="17">
        <f t="shared" si="672"/>
        <v>8</v>
      </c>
      <c r="AE2482" s="17">
        <f t="shared" si="673"/>
        <v>4</v>
      </c>
      <c r="AF2482" s="17">
        <f t="shared" si="674"/>
        <v>2020</v>
      </c>
      <c r="AG2482" s="17" t="str">
        <f>IFERROR(VLOOKUP(MID(A2482,2,4)*1,[1]Cruces!K:L,2,0),"Verificar")</f>
        <v>Guajira</v>
      </c>
      <c r="AH2482" s="17">
        <f t="shared" ca="1" si="675"/>
        <v>231</v>
      </c>
      <c r="AI2482" s="17" t="str">
        <f>IFERROR(VLOOKUP(U2482,[1]Cruces!$O$1:$P$6,2,0),"Sin Orden")</f>
        <v>Resuelta</v>
      </c>
      <c r="AJ2482" s="17">
        <f t="shared" si="676"/>
        <v>19</v>
      </c>
      <c r="AK2482" s="17">
        <f t="shared" si="677"/>
        <v>5</v>
      </c>
      <c r="AL2482" s="17">
        <f t="shared" si="678"/>
        <v>2020</v>
      </c>
      <c r="AM2482" s="17">
        <f t="shared" ca="1" si="679"/>
        <v>190</v>
      </c>
      <c r="AN2482" s="18" t="str">
        <f>IFERROR(VLOOKUP(R2482*1,'[1]Ordenes de Servicio'!G:K,5,0),"No Cruza")</f>
        <v>No Cruza</v>
      </c>
      <c r="AO2482" s="17">
        <f t="shared" ca="1" si="680"/>
        <v>41</v>
      </c>
      <c r="AP2482" s="17">
        <f t="shared" si="681"/>
        <v>4</v>
      </c>
      <c r="AQ2482" s="17">
        <f t="shared" si="682"/>
        <v>5</v>
      </c>
      <c r="AR2482" s="17">
        <f t="shared" si="683"/>
        <v>2020</v>
      </c>
      <c r="AS2482" s="17">
        <f t="shared" ca="1" si="684"/>
        <v>205</v>
      </c>
      <c r="AT2482" s="17" t="str">
        <f t="shared" ca="1" si="687"/>
        <v>No</v>
      </c>
      <c r="AU2482" s="17">
        <f t="shared" si="685"/>
        <v>15</v>
      </c>
      <c r="AV2482" s="17" t="str">
        <f>+VLOOKUP(B2482,[1]Cruces!S:T,2,0)</f>
        <v>5. Consultoría / Adjudicación</v>
      </c>
    </row>
    <row r="2483" spans="1:48" hidden="1" x14ac:dyDescent="0.25">
      <c r="A2483" s="17" t="s">
        <v>4578</v>
      </c>
      <c r="B2483" s="17" t="s">
        <v>54</v>
      </c>
      <c r="C2483" s="17">
        <v>0</v>
      </c>
      <c r="D2483" s="17">
        <v>0</v>
      </c>
      <c r="E2483" s="17" t="s">
        <v>55</v>
      </c>
      <c r="F2483" s="17" t="s">
        <v>126</v>
      </c>
      <c r="G2483" s="17" t="s">
        <v>4579</v>
      </c>
      <c r="H2483" s="17">
        <v>0</v>
      </c>
      <c r="I2483" s="17" t="s">
        <v>71</v>
      </c>
      <c r="J2483" s="17" t="s">
        <v>59</v>
      </c>
      <c r="K2483" s="17" t="s">
        <v>4580</v>
      </c>
      <c r="L2483" s="17" t="s">
        <v>129</v>
      </c>
      <c r="M2483" s="17" t="s">
        <v>130</v>
      </c>
      <c r="N2483" s="17" t="s">
        <v>62</v>
      </c>
      <c r="O2483" s="17">
        <v>20200904</v>
      </c>
      <c r="P2483" s="17">
        <v>20201030</v>
      </c>
      <c r="Q2483" s="17">
        <v>9331</v>
      </c>
      <c r="R2483" s="17">
        <v>28105996</v>
      </c>
      <c r="S2483" s="17" t="s">
        <v>100</v>
      </c>
      <c r="T2483" s="17" t="s">
        <v>63</v>
      </c>
      <c r="U2483" s="17" t="s">
        <v>91</v>
      </c>
      <c r="V2483" s="17">
        <f t="shared" si="686"/>
        <v>15</v>
      </c>
      <c r="W2483" s="17">
        <v>15000</v>
      </c>
      <c r="X2483" s="17" t="s">
        <v>64</v>
      </c>
      <c r="Y2483" s="17" t="s">
        <v>65</v>
      </c>
      <c r="Z2483" s="17">
        <v>20201030</v>
      </c>
      <c r="AA2483" s="17" t="s">
        <v>78</v>
      </c>
      <c r="AB2483" s="17">
        <v>1</v>
      </c>
      <c r="AC2483" s="17" t="str">
        <f>IFERROR(VLOOKUP(A2483,[1]Cruces!AJ:AK,2,0),VLOOKUP(CONCATENATE(X2483,AA2483),[1]Cruces!G:H,2,0))</f>
        <v>Solicitud de Obra</v>
      </c>
      <c r="AD2483" s="17">
        <f t="shared" si="672"/>
        <v>4</v>
      </c>
      <c r="AE2483" s="17">
        <f t="shared" si="673"/>
        <v>9</v>
      </c>
      <c r="AF2483" s="17">
        <f t="shared" si="674"/>
        <v>2020</v>
      </c>
      <c r="AG2483" s="17" t="str">
        <f>IFERROR(VLOOKUP(MID(A2483,2,4)*1,[1]Cruces!K:L,2,0),"Verificar")</f>
        <v>Guajira</v>
      </c>
      <c r="AH2483" s="17">
        <f t="shared" ca="1" si="675"/>
        <v>82</v>
      </c>
      <c r="AI2483" s="17" t="str">
        <f>IFERROR(VLOOKUP(U2483,[1]Cruces!$O$1:$P$6,2,0),"Sin Orden")</f>
        <v>Resuelta</v>
      </c>
      <c r="AJ2483" s="17">
        <f t="shared" si="676"/>
        <v>30</v>
      </c>
      <c r="AK2483" s="17">
        <f t="shared" si="677"/>
        <v>10</v>
      </c>
      <c r="AL2483" s="17">
        <f t="shared" si="678"/>
        <v>2020</v>
      </c>
      <c r="AM2483" s="17">
        <f t="shared" ca="1" si="679"/>
        <v>26</v>
      </c>
      <c r="AN2483" s="18" t="str">
        <f>IFERROR(VLOOKUP(R2483*1,'[1]Ordenes de Servicio'!G:K,5,0),"No Cruza")</f>
        <v>No Cruza</v>
      </c>
      <c r="AO2483" s="17">
        <f t="shared" ca="1" si="680"/>
        <v>56</v>
      </c>
      <c r="AP2483" s="17">
        <f t="shared" si="681"/>
        <v>30</v>
      </c>
      <c r="AQ2483" s="17">
        <f t="shared" si="682"/>
        <v>10</v>
      </c>
      <c r="AR2483" s="17">
        <f t="shared" si="683"/>
        <v>2020</v>
      </c>
      <c r="AS2483" s="17">
        <f t="shared" ca="1" si="684"/>
        <v>26</v>
      </c>
      <c r="AT2483" s="17" t="str">
        <f t="shared" ca="1" si="687"/>
        <v>No</v>
      </c>
      <c r="AU2483" s="17">
        <f t="shared" si="685"/>
        <v>0</v>
      </c>
      <c r="AV2483" s="17" t="str">
        <f>+VLOOKUP(B2483,[1]Cruces!S:T,2,0)</f>
        <v>4. Presupuesto de Obra</v>
      </c>
    </row>
    <row r="2484" spans="1:48" hidden="1" x14ac:dyDescent="0.25">
      <c r="A2484" s="17" t="s">
        <v>4581</v>
      </c>
      <c r="B2484" s="17" t="s">
        <v>68</v>
      </c>
      <c r="C2484" s="17">
        <v>0</v>
      </c>
      <c r="D2484" s="17">
        <v>0</v>
      </c>
      <c r="E2484" s="17" t="s">
        <v>55</v>
      </c>
      <c r="F2484" s="17" t="s">
        <v>120</v>
      </c>
      <c r="G2484" s="17" t="s">
        <v>1030</v>
      </c>
      <c r="H2484" s="17">
        <v>0</v>
      </c>
      <c r="I2484" s="17" t="s">
        <v>357</v>
      </c>
      <c r="J2484" s="17" t="s">
        <v>59</v>
      </c>
      <c r="K2484" s="17" t="s">
        <v>1031</v>
      </c>
      <c r="L2484" s="17" t="s">
        <v>122</v>
      </c>
      <c r="M2484" s="17" t="s">
        <v>123</v>
      </c>
      <c r="N2484" s="17" t="s">
        <v>75</v>
      </c>
      <c r="O2484" s="17">
        <v>20181029</v>
      </c>
      <c r="P2484" s="17">
        <v>20181113</v>
      </c>
      <c r="Q2484" s="17">
        <v>1110</v>
      </c>
      <c r="R2484" s="17">
        <v>25700460</v>
      </c>
      <c r="S2484" s="17" t="s">
        <v>100</v>
      </c>
      <c r="T2484" s="17" t="s">
        <v>63</v>
      </c>
      <c r="U2484" s="17" t="s">
        <v>91</v>
      </c>
      <c r="V2484" s="17">
        <f t="shared" si="686"/>
        <v>45</v>
      </c>
      <c r="W2484" s="17">
        <v>45000</v>
      </c>
      <c r="X2484" s="17" t="s">
        <v>64</v>
      </c>
      <c r="Y2484" s="17" t="s">
        <v>68</v>
      </c>
      <c r="Z2484" s="17">
        <v>20181113</v>
      </c>
      <c r="AA2484" s="17" t="s">
        <v>78</v>
      </c>
      <c r="AB2484" s="17">
        <v>1</v>
      </c>
      <c r="AC2484" s="17" t="str">
        <f>IFERROR(VLOOKUP(A2484,[1]Cruces!AJ:AK,2,0),VLOOKUP(CONCATENATE(X2484,AA2484),[1]Cruces!G:H,2,0))</f>
        <v>Solicitud de Obra</v>
      </c>
      <c r="AD2484" s="17">
        <f t="shared" si="672"/>
        <v>29</v>
      </c>
      <c r="AE2484" s="17">
        <f t="shared" si="673"/>
        <v>10</v>
      </c>
      <c r="AF2484" s="17">
        <f t="shared" si="674"/>
        <v>2018</v>
      </c>
      <c r="AG2484" s="17" t="str">
        <f>IFERROR(VLOOKUP(MID(A2484,2,4)*1,[1]Cruces!K:L,2,0),"Verificar")</f>
        <v>Atlántico Norte</v>
      </c>
      <c r="AH2484" s="17">
        <f t="shared" ca="1" si="675"/>
        <v>758</v>
      </c>
      <c r="AI2484" s="17" t="str">
        <f>IFERROR(VLOOKUP(U2484,[1]Cruces!$O$1:$P$6,2,0),"Sin Orden")</f>
        <v>Resuelta</v>
      </c>
      <c r="AJ2484" s="17">
        <f t="shared" si="676"/>
        <v>13</v>
      </c>
      <c r="AK2484" s="17">
        <f t="shared" si="677"/>
        <v>11</v>
      </c>
      <c r="AL2484" s="17">
        <f t="shared" si="678"/>
        <v>2018</v>
      </c>
      <c r="AM2484" s="17">
        <f t="shared" ca="1" si="679"/>
        <v>743</v>
      </c>
      <c r="AN2484" s="18" t="str">
        <f>IFERROR(VLOOKUP(R2484*1,'[1]Ordenes de Servicio'!G:K,5,0),"No Cruza")</f>
        <v>No Cruza</v>
      </c>
      <c r="AO2484" s="17">
        <f t="shared" ca="1" si="680"/>
        <v>15</v>
      </c>
      <c r="AP2484" s="17">
        <f t="shared" si="681"/>
        <v>13</v>
      </c>
      <c r="AQ2484" s="17">
        <f t="shared" si="682"/>
        <v>11</v>
      </c>
      <c r="AR2484" s="17">
        <f t="shared" si="683"/>
        <v>2018</v>
      </c>
      <c r="AS2484" s="17">
        <f t="shared" ca="1" si="684"/>
        <v>743</v>
      </c>
      <c r="AT2484" s="17" t="str">
        <f t="shared" ca="1" si="687"/>
        <v>Si</v>
      </c>
      <c r="AU2484" s="17">
        <f t="shared" si="685"/>
        <v>0</v>
      </c>
      <c r="AV2484" s="17" t="str">
        <f>+VLOOKUP(B2484,[1]Cruces!S:T,2,0)</f>
        <v>5. Consultoría / Adjudicación</v>
      </c>
    </row>
    <row r="2485" spans="1:48" hidden="1" x14ac:dyDescent="0.25">
      <c r="A2485" s="17" t="s">
        <v>4582</v>
      </c>
      <c r="B2485" s="17" t="s">
        <v>54</v>
      </c>
      <c r="C2485" s="17">
        <v>1302449</v>
      </c>
      <c r="D2485" s="17">
        <v>10070530</v>
      </c>
      <c r="E2485" s="17" t="s">
        <v>745</v>
      </c>
      <c r="F2485" s="17" t="s">
        <v>81</v>
      </c>
      <c r="G2485" s="17" t="s">
        <v>4583</v>
      </c>
      <c r="H2485" s="17">
        <v>3005355881</v>
      </c>
      <c r="I2485" s="17" t="s">
        <v>116</v>
      </c>
      <c r="J2485" s="17" t="s">
        <v>4584</v>
      </c>
      <c r="K2485" s="17" t="s">
        <v>97</v>
      </c>
      <c r="L2485" s="17" t="s">
        <v>85</v>
      </c>
      <c r="M2485" s="17" t="s">
        <v>86</v>
      </c>
      <c r="N2485" s="17" t="s">
        <v>62</v>
      </c>
      <c r="O2485" s="17">
        <v>20201029</v>
      </c>
      <c r="P2485" s="17">
        <v>20201119</v>
      </c>
      <c r="Q2485" s="17">
        <v>3430</v>
      </c>
      <c r="R2485" s="17">
        <v>28287491</v>
      </c>
      <c r="S2485" s="17" t="s">
        <v>100</v>
      </c>
      <c r="T2485" s="17" t="s">
        <v>63</v>
      </c>
      <c r="U2485" s="17" t="s">
        <v>91</v>
      </c>
      <c r="V2485" s="17">
        <f t="shared" si="686"/>
        <v>75</v>
      </c>
      <c r="W2485" s="17">
        <v>75000</v>
      </c>
      <c r="X2485" s="17" t="s">
        <v>89</v>
      </c>
      <c r="Y2485" s="17" t="s">
        <v>65</v>
      </c>
      <c r="Z2485" s="17">
        <v>20201119</v>
      </c>
      <c r="AA2485" s="17" t="s">
        <v>78</v>
      </c>
      <c r="AB2485" s="17">
        <v>1</v>
      </c>
      <c r="AC2485" s="17" t="str">
        <f>IFERROR(VLOOKUP(A2485,[1]Cruces!AJ:AK,2,0),VLOOKUP(CONCATENATE(X2485,AA2485),[1]Cruces!G:H,2,0))</f>
        <v>Solicitud de Obra</v>
      </c>
      <c r="AD2485" s="17">
        <f t="shared" si="672"/>
        <v>29</v>
      </c>
      <c r="AE2485" s="17">
        <f t="shared" si="673"/>
        <v>10</v>
      </c>
      <c r="AF2485" s="17">
        <f t="shared" si="674"/>
        <v>2020</v>
      </c>
      <c r="AG2485" s="17" t="str">
        <f>IFERROR(VLOOKUP(MID(A2485,2,4)*1,[1]Cruces!K:L,2,0),"Verificar")</f>
        <v>Magdalena</v>
      </c>
      <c r="AH2485" s="17">
        <f t="shared" ca="1" si="675"/>
        <v>27</v>
      </c>
      <c r="AI2485" s="17" t="str">
        <f>IFERROR(VLOOKUP(U2485,[1]Cruces!$O$1:$P$6,2,0),"Sin Orden")</f>
        <v>Resuelta</v>
      </c>
      <c r="AJ2485" s="17">
        <f t="shared" si="676"/>
        <v>19</v>
      </c>
      <c r="AK2485" s="17">
        <f t="shared" si="677"/>
        <v>11</v>
      </c>
      <c r="AL2485" s="17">
        <f t="shared" si="678"/>
        <v>2020</v>
      </c>
      <c r="AM2485" s="17">
        <f t="shared" ca="1" si="679"/>
        <v>6</v>
      </c>
      <c r="AN2485" s="18" t="str">
        <f>IFERROR(VLOOKUP(R2485*1,'[1]Ordenes de Servicio'!G:K,5,0),"No Cruza")</f>
        <v>No Cruza</v>
      </c>
      <c r="AO2485" s="17">
        <f t="shared" ca="1" si="680"/>
        <v>21</v>
      </c>
      <c r="AP2485" s="17">
        <f t="shared" si="681"/>
        <v>19</v>
      </c>
      <c r="AQ2485" s="17">
        <f t="shared" si="682"/>
        <v>11</v>
      </c>
      <c r="AR2485" s="17">
        <f t="shared" si="683"/>
        <v>2020</v>
      </c>
      <c r="AS2485" s="17">
        <f t="shared" ca="1" si="684"/>
        <v>6</v>
      </c>
      <c r="AT2485" s="17" t="str">
        <f t="shared" ca="1" si="687"/>
        <v>No</v>
      </c>
      <c r="AU2485" s="17">
        <f t="shared" si="685"/>
        <v>0</v>
      </c>
      <c r="AV2485" s="17" t="str">
        <f>+VLOOKUP(B2485,[1]Cruces!S:T,2,0)</f>
        <v>4. Presupuesto de Obra</v>
      </c>
    </row>
    <row r="2486" spans="1:48" hidden="1" x14ac:dyDescent="0.25">
      <c r="A2486" s="17" t="s">
        <v>4585</v>
      </c>
      <c r="B2486" s="17" t="s">
        <v>68</v>
      </c>
      <c r="C2486" s="17">
        <v>0</v>
      </c>
      <c r="D2486" s="17">
        <v>0</v>
      </c>
      <c r="E2486" s="17" t="s">
        <v>55</v>
      </c>
      <c r="F2486" s="17" t="s">
        <v>107</v>
      </c>
      <c r="G2486" s="17" t="s">
        <v>4586</v>
      </c>
      <c r="H2486" s="17">
        <v>0</v>
      </c>
      <c r="I2486" s="17" t="s">
        <v>116</v>
      </c>
      <c r="J2486" s="17" t="s">
        <v>59</v>
      </c>
      <c r="K2486" s="17" t="s">
        <v>4587</v>
      </c>
      <c r="L2486" s="17" t="s">
        <v>325</v>
      </c>
      <c r="M2486" s="17" t="s">
        <v>326</v>
      </c>
      <c r="N2486" s="17" t="s">
        <v>75</v>
      </c>
      <c r="O2486" s="17">
        <v>20160607</v>
      </c>
      <c r="P2486" s="17">
        <v>20160822</v>
      </c>
      <c r="Q2486" s="17">
        <v>9350</v>
      </c>
      <c r="R2486" s="17">
        <v>22793393</v>
      </c>
      <c r="S2486" s="17" t="s">
        <v>100</v>
      </c>
      <c r="T2486" s="17" t="s">
        <v>63</v>
      </c>
      <c r="U2486" s="17" t="s">
        <v>91</v>
      </c>
      <c r="V2486" s="17">
        <f t="shared" si="686"/>
        <v>150</v>
      </c>
      <c r="W2486" s="17">
        <v>150000</v>
      </c>
      <c r="X2486" s="17" t="s">
        <v>64</v>
      </c>
      <c r="Y2486" s="17" t="s">
        <v>136</v>
      </c>
      <c r="Z2486" s="17">
        <v>20160907</v>
      </c>
      <c r="AA2486" s="17" t="s">
        <v>101</v>
      </c>
      <c r="AB2486" s="17">
        <v>1</v>
      </c>
      <c r="AC2486" s="17" t="str">
        <f>IFERROR(VLOOKUP(A2486,[1]Cruces!AJ:AK,2,0),VLOOKUP(CONCATENATE(X2486,AA2486),[1]Cruces!G:H,2,0))</f>
        <v>Solicitud de Obra</v>
      </c>
      <c r="AD2486" s="17">
        <f t="shared" si="672"/>
        <v>7</v>
      </c>
      <c r="AE2486" s="17">
        <f t="shared" si="673"/>
        <v>6</v>
      </c>
      <c r="AF2486" s="17">
        <f t="shared" si="674"/>
        <v>2016</v>
      </c>
      <c r="AG2486" s="17" t="str">
        <f>IFERROR(VLOOKUP(MID(A2486,2,4)*1,[1]Cruces!K:L,2,0),"Verificar")</f>
        <v>Magdalena</v>
      </c>
      <c r="AH2486" s="17">
        <f t="shared" ca="1" si="675"/>
        <v>1632</v>
      </c>
      <c r="AI2486" s="17" t="str">
        <f>IFERROR(VLOOKUP(U2486,[1]Cruces!$O$1:$P$6,2,0),"Sin Orden")</f>
        <v>Resuelta</v>
      </c>
      <c r="AJ2486" s="17">
        <f t="shared" si="676"/>
        <v>7</v>
      </c>
      <c r="AK2486" s="17">
        <f t="shared" si="677"/>
        <v>9</v>
      </c>
      <c r="AL2486" s="17">
        <f t="shared" si="678"/>
        <v>2016</v>
      </c>
      <c r="AM2486" s="17">
        <f t="shared" ca="1" si="679"/>
        <v>1540</v>
      </c>
      <c r="AN2486" s="18" t="str">
        <f>IFERROR(VLOOKUP(R2486*1,'[1]Ordenes de Servicio'!G:K,5,0),"No Cruza")</f>
        <v>No Cruza</v>
      </c>
      <c r="AO2486" s="17">
        <f t="shared" ca="1" si="680"/>
        <v>92</v>
      </c>
      <c r="AP2486" s="17">
        <f t="shared" si="681"/>
        <v>22</v>
      </c>
      <c r="AQ2486" s="17">
        <f t="shared" si="682"/>
        <v>8</v>
      </c>
      <c r="AR2486" s="17">
        <f t="shared" si="683"/>
        <v>2016</v>
      </c>
      <c r="AS2486" s="17">
        <f t="shared" ca="1" si="684"/>
        <v>1556</v>
      </c>
      <c r="AT2486" s="17" t="str">
        <f t="shared" ca="1" si="687"/>
        <v>Si</v>
      </c>
      <c r="AU2486" s="17">
        <f t="shared" si="685"/>
        <v>16</v>
      </c>
      <c r="AV2486" s="17" t="str">
        <f>+VLOOKUP(B2486,[1]Cruces!S:T,2,0)</f>
        <v>5. Consultoría / Adjudicación</v>
      </c>
    </row>
    <row r="2487" spans="1:48" hidden="1" x14ac:dyDescent="0.25">
      <c r="A2487" s="17" t="s">
        <v>4588</v>
      </c>
      <c r="B2487" s="17" t="s">
        <v>68</v>
      </c>
      <c r="C2487" s="17">
        <v>0</v>
      </c>
      <c r="D2487" s="17">
        <v>0</v>
      </c>
      <c r="E2487" s="17" t="s">
        <v>55</v>
      </c>
      <c r="F2487" s="17" t="s">
        <v>120</v>
      </c>
      <c r="G2487" s="17" t="s">
        <v>4589</v>
      </c>
      <c r="H2487" s="17">
        <v>0</v>
      </c>
      <c r="I2487" s="17" t="s">
        <v>71</v>
      </c>
      <c r="J2487" s="17" t="s">
        <v>59</v>
      </c>
      <c r="K2487" s="17" t="s">
        <v>4590</v>
      </c>
      <c r="L2487" s="17" t="s">
        <v>122</v>
      </c>
      <c r="M2487" s="17" t="s">
        <v>123</v>
      </c>
      <c r="N2487" s="17" t="s">
        <v>75</v>
      </c>
      <c r="O2487" s="17">
        <v>20171030</v>
      </c>
      <c r="P2487" s="17">
        <v>20180504</v>
      </c>
      <c r="Q2487" s="17">
        <v>1150</v>
      </c>
      <c r="R2487" s="17">
        <v>25468334</v>
      </c>
      <c r="S2487" s="17" t="s">
        <v>76</v>
      </c>
      <c r="T2487" s="17" t="s">
        <v>63</v>
      </c>
      <c r="U2487" s="17" t="s">
        <v>91</v>
      </c>
      <c r="V2487" s="17">
        <f t="shared" si="686"/>
        <v>37.5</v>
      </c>
      <c r="W2487" s="17">
        <v>37500</v>
      </c>
      <c r="X2487" s="17" t="s">
        <v>64</v>
      </c>
      <c r="Y2487" s="17" t="s">
        <v>136</v>
      </c>
      <c r="Z2487" s="17">
        <v>20180521</v>
      </c>
      <c r="AA2487" s="17" t="s">
        <v>78</v>
      </c>
      <c r="AB2487" s="17">
        <v>1</v>
      </c>
      <c r="AC2487" s="17" t="str">
        <f>IFERROR(VLOOKUP(A2487,[1]Cruces!AJ:AK,2,0),VLOOKUP(CONCATENATE(X2487,AA2487),[1]Cruces!G:H,2,0))</f>
        <v>Solicitud de Obra</v>
      </c>
      <c r="AD2487" s="17">
        <f t="shared" si="672"/>
        <v>30</v>
      </c>
      <c r="AE2487" s="17">
        <f t="shared" si="673"/>
        <v>10</v>
      </c>
      <c r="AF2487" s="17">
        <f t="shared" si="674"/>
        <v>2017</v>
      </c>
      <c r="AG2487" s="17" t="str">
        <f>IFERROR(VLOOKUP(MID(A2487,2,4)*1,[1]Cruces!K:L,2,0),"Verificar")</f>
        <v>Atlántico Norte</v>
      </c>
      <c r="AH2487" s="17">
        <f t="shared" ca="1" si="675"/>
        <v>1122</v>
      </c>
      <c r="AI2487" s="17" t="str">
        <f>IFERROR(VLOOKUP(U2487,[1]Cruces!$O$1:$P$6,2,0),"Sin Orden")</f>
        <v>Resuelta</v>
      </c>
      <c r="AJ2487" s="17">
        <f t="shared" si="676"/>
        <v>21</v>
      </c>
      <c r="AK2487" s="17">
        <f t="shared" si="677"/>
        <v>5</v>
      </c>
      <c r="AL2487" s="17">
        <f t="shared" si="678"/>
        <v>2018</v>
      </c>
      <c r="AM2487" s="17">
        <f t="shared" ca="1" si="679"/>
        <v>919</v>
      </c>
      <c r="AN2487" s="18">
        <f>IFERROR(VLOOKUP(R2487*1,'[1]Ordenes de Servicio'!G:K,5,0),"No Cruza")</f>
        <v>43342</v>
      </c>
      <c r="AO2487" s="17">
        <f t="shared" ca="1" si="680"/>
        <v>203</v>
      </c>
      <c r="AP2487" s="17">
        <f t="shared" si="681"/>
        <v>4</v>
      </c>
      <c r="AQ2487" s="17">
        <f t="shared" si="682"/>
        <v>5</v>
      </c>
      <c r="AR2487" s="17">
        <f t="shared" si="683"/>
        <v>2018</v>
      </c>
      <c r="AS2487" s="17">
        <f t="shared" ca="1" si="684"/>
        <v>936</v>
      </c>
      <c r="AT2487" s="17" t="str">
        <f t="shared" ca="1" si="687"/>
        <v>Si</v>
      </c>
      <c r="AU2487" s="17">
        <f t="shared" si="685"/>
        <v>17</v>
      </c>
      <c r="AV2487" s="17" t="str">
        <f>+VLOOKUP(B2487,[1]Cruces!S:T,2,0)</f>
        <v>5. Consultoría / Adjudicación</v>
      </c>
    </row>
    <row r="2488" spans="1:48" hidden="1" x14ac:dyDescent="0.25">
      <c r="A2488" s="17" t="s">
        <v>4591</v>
      </c>
      <c r="B2488" s="17" t="s">
        <v>68</v>
      </c>
      <c r="C2488" s="17">
        <v>0</v>
      </c>
      <c r="D2488" s="17">
        <v>0</v>
      </c>
      <c r="E2488" s="17" t="s">
        <v>55</v>
      </c>
      <c r="F2488" s="17" t="s">
        <v>81</v>
      </c>
      <c r="G2488" s="17" t="s">
        <v>209</v>
      </c>
      <c r="H2488" s="17">
        <v>3135860759</v>
      </c>
      <c r="I2488" s="17" t="s">
        <v>116</v>
      </c>
      <c r="J2488" s="17" t="s">
        <v>59</v>
      </c>
      <c r="K2488" s="17" t="s">
        <v>97</v>
      </c>
      <c r="L2488" s="17" t="s">
        <v>85</v>
      </c>
      <c r="M2488" s="17" t="s">
        <v>86</v>
      </c>
      <c r="N2488" s="17" t="s">
        <v>75</v>
      </c>
      <c r="O2488" s="17">
        <v>20190828</v>
      </c>
      <c r="P2488" s="17">
        <v>20190917</v>
      </c>
      <c r="Q2488" s="17">
        <v>3420</v>
      </c>
      <c r="R2488" s="17">
        <v>27033125</v>
      </c>
      <c r="S2488" s="17" t="s">
        <v>76</v>
      </c>
      <c r="T2488" s="17" t="s">
        <v>63</v>
      </c>
      <c r="U2488" s="17" t="s">
        <v>88</v>
      </c>
      <c r="V2488" s="17">
        <f t="shared" si="686"/>
        <v>45</v>
      </c>
      <c r="W2488" s="17">
        <v>45000</v>
      </c>
      <c r="X2488" s="17" t="s">
        <v>64</v>
      </c>
      <c r="Y2488" s="17" t="s">
        <v>105</v>
      </c>
      <c r="Z2488" s="17">
        <v>20191219</v>
      </c>
      <c r="AA2488" s="17" t="s">
        <v>78</v>
      </c>
      <c r="AB2488" s="17">
        <v>1</v>
      </c>
      <c r="AC2488" s="17" t="str">
        <f>IFERROR(VLOOKUP(A2488,[1]Cruces!AJ:AK,2,0),VLOOKUP(CONCATENATE(X2488,AA2488),[1]Cruces!G:H,2,0))</f>
        <v>Solicitud de Obra</v>
      </c>
      <c r="AD2488" s="17">
        <f t="shared" si="672"/>
        <v>28</v>
      </c>
      <c r="AE2488" s="17">
        <f t="shared" si="673"/>
        <v>8</v>
      </c>
      <c r="AF2488" s="17">
        <f t="shared" si="674"/>
        <v>2019</v>
      </c>
      <c r="AG2488" s="17" t="str">
        <f>IFERROR(VLOOKUP(MID(A2488,2,4)*1,[1]Cruces!K:L,2,0),"Verificar")</f>
        <v>Magdalena</v>
      </c>
      <c r="AH2488" s="17">
        <f t="shared" ca="1" si="675"/>
        <v>455</v>
      </c>
      <c r="AI2488" s="17" t="str">
        <f>IFERROR(VLOOKUP(U2488,[1]Cruces!$O$1:$P$6,2,0),"Sin Orden")</f>
        <v>Resuelta</v>
      </c>
      <c r="AJ2488" s="17">
        <f t="shared" si="676"/>
        <v>19</v>
      </c>
      <c r="AK2488" s="17">
        <f t="shared" si="677"/>
        <v>12</v>
      </c>
      <c r="AL2488" s="17">
        <f t="shared" si="678"/>
        <v>2019</v>
      </c>
      <c r="AM2488" s="17">
        <f t="shared" ca="1" si="679"/>
        <v>342</v>
      </c>
      <c r="AN2488" s="18">
        <f>IFERROR(VLOOKUP(R2488*1,'[1]Ordenes de Servicio'!G:K,5,0),"No Cruza")</f>
        <v>43822</v>
      </c>
      <c r="AO2488" s="17">
        <f t="shared" ca="1" si="680"/>
        <v>113</v>
      </c>
      <c r="AP2488" s="17">
        <f t="shared" si="681"/>
        <v>17</v>
      </c>
      <c r="AQ2488" s="17">
        <f t="shared" si="682"/>
        <v>9</v>
      </c>
      <c r="AR2488" s="17">
        <f t="shared" si="683"/>
        <v>2019</v>
      </c>
      <c r="AS2488" s="17">
        <f t="shared" ca="1" si="684"/>
        <v>435</v>
      </c>
      <c r="AT2488" s="17" t="str">
        <f t="shared" ca="1" si="687"/>
        <v>Si</v>
      </c>
      <c r="AU2488" s="17">
        <f t="shared" si="685"/>
        <v>93</v>
      </c>
      <c r="AV2488" s="17" t="str">
        <f>+VLOOKUP(B2488,[1]Cruces!S:T,2,0)</f>
        <v>5. Consultoría / Adjudicación</v>
      </c>
    </row>
    <row r="2489" spans="1:48" hidden="1" x14ac:dyDescent="0.25">
      <c r="A2489" s="17" t="s">
        <v>9326</v>
      </c>
      <c r="B2489" s="17" t="s">
        <v>1943</v>
      </c>
      <c r="C2489" s="17">
        <v>1155706</v>
      </c>
      <c r="D2489" s="17">
        <v>10056970</v>
      </c>
      <c r="E2489" s="17" t="s">
        <v>93</v>
      </c>
      <c r="F2489" s="17" t="s">
        <v>932</v>
      </c>
      <c r="G2489" s="17" t="s">
        <v>9327</v>
      </c>
      <c r="H2489" s="17">
        <v>54304948</v>
      </c>
      <c r="I2489" s="17" t="s">
        <v>71</v>
      </c>
      <c r="J2489" s="17" t="s">
        <v>9328</v>
      </c>
      <c r="K2489" s="17" t="s">
        <v>9329</v>
      </c>
      <c r="L2489" s="17" t="s">
        <v>7443</v>
      </c>
      <c r="M2489" s="17" t="s">
        <v>7444</v>
      </c>
      <c r="N2489" s="17" t="s">
        <v>1946</v>
      </c>
      <c r="O2489" s="17">
        <v>20201113</v>
      </c>
      <c r="P2489" s="17">
        <v>20201113</v>
      </c>
      <c r="Q2489" s="17">
        <v>9342</v>
      </c>
      <c r="R2489" s="17">
        <v>28282289</v>
      </c>
      <c r="S2489" s="17" t="s">
        <v>7072</v>
      </c>
      <c r="T2489" s="17" t="s">
        <v>63</v>
      </c>
      <c r="U2489" s="17" t="s">
        <v>77</v>
      </c>
      <c r="V2489" s="17">
        <f t="shared" si="686"/>
        <v>3</v>
      </c>
      <c r="W2489" s="17">
        <v>3000</v>
      </c>
      <c r="X2489" s="17" t="s">
        <v>89</v>
      </c>
      <c r="Y2489" s="17" t="s">
        <v>1943</v>
      </c>
      <c r="Z2489" s="17">
        <v>20201113</v>
      </c>
      <c r="AA2489" s="17" t="s">
        <v>1947</v>
      </c>
      <c r="AB2489" s="17">
        <v>1</v>
      </c>
      <c r="AC2489" s="17" t="str">
        <f>IFERROR(VLOOKUP(A2489,[1]Cruces!AJ:AK,2,0),VLOOKUP(CONCATENATE(X2489,AA2489),[1]Cruces!G:H,2,0))</f>
        <v>Solicitud por BT</v>
      </c>
      <c r="AD2489" s="17">
        <f t="shared" si="672"/>
        <v>13</v>
      </c>
      <c r="AE2489" s="17">
        <f t="shared" si="673"/>
        <v>11</v>
      </c>
      <c r="AF2489" s="17">
        <f t="shared" si="674"/>
        <v>2020</v>
      </c>
      <c r="AG2489" s="17" t="str">
        <f>IFERROR(VLOOKUP(MID(A2489,2,4)*1,[1]Cruces!K:L,2,0),"Verificar")</f>
        <v>Magdalena</v>
      </c>
      <c r="AH2489" s="17">
        <f t="shared" ca="1" si="675"/>
        <v>12</v>
      </c>
      <c r="AI2489" s="17" t="str">
        <f>IFERROR(VLOOKUP(U2489,[1]Cruces!$O$1:$P$6,2,0),"Sin Orden")</f>
        <v>Pendiente</v>
      </c>
      <c r="AJ2489" s="17">
        <f t="shared" si="676"/>
        <v>13</v>
      </c>
      <c r="AK2489" s="17">
        <f t="shared" si="677"/>
        <v>11</v>
      </c>
      <c r="AL2489" s="17">
        <f t="shared" si="678"/>
        <v>2020</v>
      </c>
      <c r="AM2489" s="17">
        <f t="shared" ca="1" si="679"/>
        <v>12</v>
      </c>
      <c r="AN2489" s="18" t="str">
        <f>IFERROR(VLOOKUP(R2489*1,'[1]Ordenes de Servicio'!G:K,5,0),"No Cruza")</f>
        <v>No Cruza</v>
      </c>
      <c r="AO2489" s="17">
        <f t="shared" ca="1" si="680"/>
        <v>12</v>
      </c>
      <c r="AP2489" s="17">
        <f t="shared" si="681"/>
        <v>13</v>
      </c>
      <c r="AQ2489" s="17">
        <f t="shared" si="682"/>
        <v>11</v>
      </c>
      <c r="AR2489" s="17">
        <f t="shared" si="683"/>
        <v>2020</v>
      </c>
      <c r="AS2489" s="17">
        <f t="shared" ca="1" si="684"/>
        <v>12</v>
      </c>
      <c r="AT2489" s="17" t="str">
        <f t="shared" ca="1" si="687"/>
        <v>No</v>
      </c>
      <c r="AU2489" s="17">
        <f t="shared" si="685"/>
        <v>0</v>
      </c>
      <c r="AV2489" s="17" t="str">
        <f>+VLOOKUP(B2489,[1]Cruces!S:T,2,0)</f>
        <v>7. Ejecución en Campo OS BT</v>
      </c>
    </row>
    <row r="2490" spans="1:48" hidden="1" x14ac:dyDescent="0.25">
      <c r="A2490" s="17" t="s">
        <v>9330</v>
      </c>
      <c r="B2490" s="17" t="s">
        <v>1943</v>
      </c>
      <c r="C2490" s="17">
        <v>0</v>
      </c>
      <c r="D2490" s="17">
        <v>0</v>
      </c>
      <c r="E2490" s="17" t="s">
        <v>55</v>
      </c>
      <c r="F2490" s="17" t="s">
        <v>7098</v>
      </c>
      <c r="G2490" s="17" t="s">
        <v>9331</v>
      </c>
      <c r="H2490" s="17">
        <v>0</v>
      </c>
      <c r="I2490" s="17" t="s">
        <v>71</v>
      </c>
      <c r="J2490" s="17" t="s">
        <v>59</v>
      </c>
      <c r="K2490" s="17" t="s">
        <v>9332</v>
      </c>
      <c r="L2490" s="17" t="s">
        <v>7330</v>
      </c>
      <c r="M2490" s="17" t="s">
        <v>7331</v>
      </c>
      <c r="N2490" s="17" t="s">
        <v>1946</v>
      </c>
      <c r="O2490" s="17">
        <v>20200506</v>
      </c>
      <c r="P2490" s="17">
        <v>20200506</v>
      </c>
      <c r="Q2490" s="17">
        <v>1170</v>
      </c>
      <c r="R2490" s="17">
        <v>27417391</v>
      </c>
      <c r="S2490" s="17" t="s">
        <v>6601</v>
      </c>
      <c r="T2490" s="17" t="s">
        <v>63</v>
      </c>
      <c r="U2490" s="17" t="s">
        <v>88</v>
      </c>
      <c r="V2490" s="17">
        <f t="shared" si="686"/>
        <v>3</v>
      </c>
      <c r="W2490" s="17">
        <v>3000</v>
      </c>
      <c r="X2490" s="17" t="s">
        <v>7065</v>
      </c>
      <c r="Y2490" s="17" t="s">
        <v>1943</v>
      </c>
      <c r="Z2490" s="17">
        <v>20200506</v>
      </c>
      <c r="AA2490" s="17" t="s">
        <v>1947</v>
      </c>
      <c r="AB2490" s="17">
        <v>1</v>
      </c>
      <c r="AC2490" s="17" t="str">
        <f>IFERROR(VLOOKUP(A2490,[1]Cruces!AJ:AK,2,0),VLOOKUP(CONCATENATE(X2490,AA2490),[1]Cruces!G:H,2,0))</f>
        <v>Solicitud por BT</v>
      </c>
      <c r="AD2490" s="17">
        <f t="shared" si="672"/>
        <v>6</v>
      </c>
      <c r="AE2490" s="17">
        <f t="shared" si="673"/>
        <v>5</v>
      </c>
      <c r="AF2490" s="17">
        <f t="shared" si="674"/>
        <v>2020</v>
      </c>
      <c r="AG2490" s="17" t="str">
        <f>IFERROR(VLOOKUP(MID(A2490,2,4)*1,[1]Cruces!K:L,2,0),"Verificar")</f>
        <v>Atlántico Norte</v>
      </c>
      <c r="AH2490" s="17">
        <f t="shared" ca="1" si="675"/>
        <v>203</v>
      </c>
      <c r="AI2490" s="17" t="str">
        <f>IFERROR(VLOOKUP(U2490,[1]Cruces!$O$1:$P$6,2,0),"Sin Orden")</f>
        <v>Resuelta</v>
      </c>
      <c r="AJ2490" s="17">
        <f t="shared" si="676"/>
        <v>6</v>
      </c>
      <c r="AK2490" s="17">
        <f t="shared" si="677"/>
        <v>5</v>
      </c>
      <c r="AL2490" s="17">
        <f t="shared" si="678"/>
        <v>2020</v>
      </c>
      <c r="AM2490" s="17">
        <f t="shared" ca="1" si="679"/>
        <v>203</v>
      </c>
      <c r="AN2490" s="18" t="str">
        <f>IFERROR(VLOOKUP(R2490*1,'[1]Ordenes de Servicio'!G:K,5,0),"No Cruza")</f>
        <v>No Cruza</v>
      </c>
      <c r="AO2490" s="17">
        <f t="shared" ca="1" si="680"/>
        <v>0</v>
      </c>
      <c r="AP2490" s="17">
        <f t="shared" si="681"/>
        <v>6</v>
      </c>
      <c r="AQ2490" s="17">
        <f t="shared" si="682"/>
        <v>5</v>
      </c>
      <c r="AR2490" s="17">
        <f t="shared" si="683"/>
        <v>2020</v>
      </c>
      <c r="AS2490" s="17">
        <f t="shared" ca="1" si="684"/>
        <v>203</v>
      </c>
      <c r="AT2490" s="17" t="str">
        <f t="shared" ca="1" si="687"/>
        <v>No</v>
      </c>
      <c r="AU2490" s="17">
        <f t="shared" si="685"/>
        <v>0</v>
      </c>
      <c r="AV2490" s="17" t="str">
        <f>+VLOOKUP(B2490,[1]Cruces!S:T,2,0)</f>
        <v>7. Ejecución en Campo OS BT</v>
      </c>
    </row>
    <row r="2491" spans="1:48" hidden="1" x14ac:dyDescent="0.25">
      <c r="A2491" s="17" t="s">
        <v>4592</v>
      </c>
      <c r="B2491" s="17" t="s">
        <v>68</v>
      </c>
      <c r="C2491" s="17">
        <v>0</v>
      </c>
      <c r="D2491" s="17">
        <v>0</v>
      </c>
      <c r="E2491" s="17" t="s">
        <v>55</v>
      </c>
      <c r="F2491" s="17" t="s">
        <v>232</v>
      </c>
      <c r="G2491" s="17" t="s">
        <v>3168</v>
      </c>
      <c r="H2491" s="17">
        <v>0</v>
      </c>
      <c r="I2491" s="17" t="s">
        <v>116</v>
      </c>
      <c r="J2491" s="17" t="s">
        <v>59</v>
      </c>
      <c r="K2491" s="17" t="s">
        <v>3169</v>
      </c>
      <c r="L2491" s="17" t="s">
        <v>280</v>
      </c>
      <c r="M2491" s="17" t="s">
        <v>281</v>
      </c>
      <c r="N2491" s="17" t="s">
        <v>75</v>
      </c>
      <c r="O2491" s="17">
        <v>20200213</v>
      </c>
      <c r="P2491" s="17">
        <v>20200213</v>
      </c>
      <c r="Q2491" s="17">
        <v>9520</v>
      </c>
      <c r="R2491" s="17">
        <v>0</v>
      </c>
      <c r="S2491" s="17"/>
      <c r="T2491" s="17" t="s">
        <v>63</v>
      </c>
      <c r="U2491" s="17"/>
      <c r="V2491" s="17">
        <f t="shared" si="686"/>
        <v>75</v>
      </c>
      <c r="W2491" s="17">
        <v>75000</v>
      </c>
      <c r="X2491" s="17" t="s">
        <v>64</v>
      </c>
      <c r="Y2491" s="17" t="s">
        <v>68</v>
      </c>
      <c r="Z2491" s="17">
        <v>20200213</v>
      </c>
      <c r="AA2491" s="17" t="s">
        <v>78</v>
      </c>
      <c r="AB2491" s="17">
        <v>1</v>
      </c>
      <c r="AC2491" s="17" t="str">
        <f>IFERROR(VLOOKUP(A2491,[1]Cruces!AJ:AK,2,0),VLOOKUP(CONCATENATE(X2491,AA2491),[1]Cruces!G:H,2,0))</f>
        <v>Solicitud de Obra</v>
      </c>
      <c r="AD2491" s="17">
        <f t="shared" si="672"/>
        <v>13</v>
      </c>
      <c r="AE2491" s="17">
        <f t="shared" si="673"/>
        <v>2</v>
      </c>
      <c r="AF2491" s="17">
        <f t="shared" si="674"/>
        <v>2020</v>
      </c>
      <c r="AG2491" s="17" t="str">
        <f>IFERROR(VLOOKUP(MID(A2491,2,4)*1,[1]Cruces!K:L,2,0),"Verificar")</f>
        <v>Atlántico Sur</v>
      </c>
      <c r="AH2491" s="17">
        <f t="shared" ca="1" si="675"/>
        <v>286</v>
      </c>
      <c r="AI2491" s="17" t="str">
        <f>IFERROR(VLOOKUP(U2491,[1]Cruces!$O$1:$P$6,2,0),"Sin Orden")</f>
        <v>Sin Orden</v>
      </c>
      <c r="AJ2491" s="17">
        <f t="shared" si="676"/>
        <v>13</v>
      </c>
      <c r="AK2491" s="17">
        <f t="shared" si="677"/>
        <v>2</v>
      </c>
      <c r="AL2491" s="17">
        <f t="shared" si="678"/>
        <v>2020</v>
      </c>
      <c r="AM2491" s="17">
        <f t="shared" ca="1" si="679"/>
        <v>286</v>
      </c>
      <c r="AN2491" s="18" t="str">
        <f>IFERROR(VLOOKUP(R2491*1,'[1]Ordenes de Servicio'!G:K,5,0),"No Cruza")</f>
        <v>No Cruza</v>
      </c>
      <c r="AO2491" s="17">
        <f t="shared" ca="1" si="680"/>
        <v>286</v>
      </c>
      <c r="AP2491" s="17">
        <f t="shared" si="681"/>
        <v>13</v>
      </c>
      <c r="AQ2491" s="17">
        <f t="shared" si="682"/>
        <v>2</v>
      </c>
      <c r="AR2491" s="17">
        <f t="shared" si="683"/>
        <v>2020</v>
      </c>
      <c r="AS2491" s="17">
        <f t="shared" ca="1" si="684"/>
        <v>286</v>
      </c>
      <c r="AT2491" s="17" t="str">
        <f t="shared" ca="1" si="687"/>
        <v>No</v>
      </c>
      <c r="AU2491" s="17">
        <f t="shared" si="685"/>
        <v>0</v>
      </c>
      <c r="AV2491" s="17" t="str">
        <f>+VLOOKUP(B2491,[1]Cruces!S:T,2,0)</f>
        <v>5. Consultoría / Adjudicación</v>
      </c>
    </row>
    <row r="2492" spans="1:48" hidden="1" x14ac:dyDescent="0.25">
      <c r="A2492" s="17" t="s">
        <v>9333</v>
      </c>
      <c r="B2492" s="17" t="s">
        <v>569</v>
      </c>
      <c r="C2492" s="17">
        <v>0</v>
      </c>
      <c r="D2492" s="17">
        <v>0</v>
      </c>
      <c r="E2492" s="17" t="s">
        <v>55</v>
      </c>
      <c r="F2492" s="17" t="s">
        <v>7098</v>
      </c>
      <c r="G2492" s="17" t="s">
        <v>9334</v>
      </c>
      <c r="H2492" s="17">
        <v>0</v>
      </c>
      <c r="I2492" s="17" t="s">
        <v>71</v>
      </c>
      <c r="J2492" s="17" t="s">
        <v>59</v>
      </c>
      <c r="K2492" s="17" t="s">
        <v>9335</v>
      </c>
      <c r="L2492" s="17" t="s">
        <v>7371</v>
      </c>
      <c r="M2492" s="17" t="s">
        <v>7372</v>
      </c>
      <c r="N2492" s="17" t="s">
        <v>572</v>
      </c>
      <c r="O2492" s="17">
        <v>20201116</v>
      </c>
      <c r="P2492" s="17">
        <v>20201122</v>
      </c>
      <c r="Q2492" s="17">
        <v>1110</v>
      </c>
      <c r="R2492" s="17">
        <v>0</v>
      </c>
      <c r="S2492" s="17"/>
      <c r="T2492" s="17" t="s">
        <v>63</v>
      </c>
      <c r="U2492" s="17"/>
      <c r="V2492" s="17">
        <f t="shared" si="686"/>
        <v>3</v>
      </c>
      <c r="W2492" s="17">
        <v>3000</v>
      </c>
      <c r="X2492" s="17" t="s">
        <v>7065</v>
      </c>
      <c r="Y2492" s="17" t="s">
        <v>569</v>
      </c>
      <c r="Z2492" s="17">
        <v>20201122</v>
      </c>
      <c r="AA2492" s="17" t="s">
        <v>1947</v>
      </c>
      <c r="AB2492" s="17">
        <v>1</v>
      </c>
      <c r="AC2492" s="17" t="str">
        <f>IFERROR(VLOOKUP(A2492,[1]Cruces!AJ:AK,2,0),VLOOKUP(CONCATENATE(X2492,AA2492),[1]Cruces!G:H,2,0))</f>
        <v>Solicitud por BT</v>
      </c>
      <c r="AD2492" s="17">
        <f t="shared" si="672"/>
        <v>16</v>
      </c>
      <c r="AE2492" s="17">
        <f t="shared" si="673"/>
        <v>11</v>
      </c>
      <c r="AF2492" s="17">
        <f t="shared" si="674"/>
        <v>2020</v>
      </c>
      <c r="AG2492" s="17" t="str">
        <f>IFERROR(VLOOKUP(MID(A2492,2,4)*1,[1]Cruces!K:L,2,0),"Verificar")</f>
        <v>Atlántico Norte</v>
      </c>
      <c r="AH2492" s="17">
        <f t="shared" ca="1" si="675"/>
        <v>9</v>
      </c>
      <c r="AI2492" s="17" t="str">
        <f>IFERROR(VLOOKUP(U2492,[1]Cruces!$O$1:$P$6,2,0),"Sin Orden")</f>
        <v>Sin Orden</v>
      </c>
      <c r="AJ2492" s="17">
        <f t="shared" si="676"/>
        <v>22</v>
      </c>
      <c r="AK2492" s="17">
        <f t="shared" si="677"/>
        <v>11</v>
      </c>
      <c r="AL2492" s="17">
        <f t="shared" si="678"/>
        <v>2020</v>
      </c>
      <c r="AM2492" s="17">
        <f t="shared" ca="1" si="679"/>
        <v>3</v>
      </c>
      <c r="AN2492" s="18" t="str">
        <f>IFERROR(VLOOKUP(R2492*1,'[1]Ordenes de Servicio'!G:K,5,0),"No Cruza")</f>
        <v>No Cruza</v>
      </c>
      <c r="AO2492" s="17">
        <f t="shared" ca="1" si="680"/>
        <v>3</v>
      </c>
      <c r="AP2492" s="17">
        <f t="shared" si="681"/>
        <v>22</v>
      </c>
      <c r="AQ2492" s="17">
        <f t="shared" si="682"/>
        <v>11</v>
      </c>
      <c r="AR2492" s="17">
        <f t="shared" si="683"/>
        <v>2020</v>
      </c>
      <c r="AS2492" s="17">
        <f t="shared" ca="1" si="684"/>
        <v>3</v>
      </c>
      <c r="AT2492" s="17" t="str">
        <f t="shared" ca="1" si="687"/>
        <v>No</v>
      </c>
      <c r="AU2492" s="17">
        <f t="shared" si="685"/>
        <v>0</v>
      </c>
      <c r="AV2492" s="17" t="str">
        <f>+VLOOKUP(B2492,[1]Cruces!S:T,2,0)</f>
        <v>1. Solicitud</v>
      </c>
    </row>
    <row r="2493" spans="1:48" hidden="1" x14ac:dyDescent="0.25">
      <c r="A2493" s="17" t="s">
        <v>4593</v>
      </c>
      <c r="B2493" s="17" t="s">
        <v>68</v>
      </c>
      <c r="C2493" s="17">
        <v>0</v>
      </c>
      <c r="D2493" s="17">
        <v>0</v>
      </c>
      <c r="E2493" s="17" t="s">
        <v>55</v>
      </c>
      <c r="F2493" s="17" t="s">
        <v>107</v>
      </c>
      <c r="G2493" s="17" t="s">
        <v>4594</v>
      </c>
      <c r="H2493" s="17">
        <v>0</v>
      </c>
      <c r="I2493" s="17" t="s">
        <v>116</v>
      </c>
      <c r="J2493" s="17" t="s">
        <v>59</v>
      </c>
      <c r="K2493" s="17" t="s">
        <v>4595</v>
      </c>
      <c r="L2493" s="17" t="s">
        <v>117</v>
      </c>
      <c r="M2493" s="17" t="s">
        <v>118</v>
      </c>
      <c r="N2493" s="17" t="s">
        <v>75</v>
      </c>
      <c r="O2493" s="17">
        <v>20200526</v>
      </c>
      <c r="P2493" s="17">
        <v>20200526</v>
      </c>
      <c r="Q2493" s="17">
        <v>1150</v>
      </c>
      <c r="R2493" s="17">
        <v>0</v>
      </c>
      <c r="S2493" s="17"/>
      <c r="T2493" s="17" t="s">
        <v>63</v>
      </c>
      <c r="U2493" s="17"/>
      <c r="V2493" s="17">
        <f t="shared" si="686"/>
        <v>800</v>
      </c>
      <c r="W2493" s="17">
        <v>800000</v>
      </c>
      <c r="X2493" s="17" t="s">
        <v>64</v>
      </c>
      <c r="Y2493" s="17" t="s">
        <v>136</v>
      </c>
      <c r="Z2493" s="17">
        <v>20200714</v>
      </c>
      <c r="AA2493" s="17" t="s">
        <v>137</v>
      </c>
      <c r="AB2493" s="17">
        <v>1</v>
      </c>
      <c r="AC2493" s="17" t="str">
        <f>IFERROR(VLOOKUP(A2493,[1]Cruces!AJ:AK,2,0),VLOOKUP(CONCATENATE(X2493,AA2493),[1]Cruces!G:H,2,0))</f>
        <v>Solicitud de Obra</v>
      </c>
      <c r="AD2493" s="17">
        <f t="shared" si="672"/>
        <v>26</v>
      </c>
      <c r="AE2493" s="17">
        <f t="shared" si="673"/>
        <v>5</v>
      </c>
      <c r="AF2493" s="17">
        <f t="shared" si="674"/>
        <v>2020</v>
      </c>
      <c r="AG2493" s="17" t="str">
        <f>IFERROR(VLOOKUP(MID(A2493,2,4)*1,[1]Cruces!K:L,2,0),"Verificar")</f>
        <v>Atlántico Norte</v>
      </c>
      <c r="AH2493" s="17">
        <f t="shared" ca="1" si="675"/>
        <v>183</v>
      </c>
      <c r="AI2493" s="17" t="str">
        <f>IFERROR(VLOOKUP(U2493,[1]Cruces!$O$1:$P$6,2,0),"Sin Orden")</f>
        <v>Sin Orden</v>
      </c>
      <c r="AJ2493" s="17">
        <f t="shared" si="676"/>
        <v>14</v>
      </c>
      <c r="AK2493" s="17">
        <f t="shared" si="677"/>
        <v>7</v>
      </c>
      <c r="AL2493" s="17">
        <f t="shared" si="678"/>
        <v>2020</v>
      </c>
      <c r="AM2493" s="17">
        <f t="shared" ca="1" si="679"/>
        <v>134</v>
      </c>
      <c r="AN2493" s="18" t="str">
        <f>IFERROR(VLOOKUP(R2493*1,'[1]Ordenes de Servicio'!G:K,5,0),"No Cruza")</f>
        <v>No Cruza</v>
      </c>
      <c r="AO2493" s="17">
        <f t="shared" ca="1" si="680"/>
        <v>134</v>
      </c>
      <c r="AP2493" s="17">
        <f t="shared" si="681"/>
        <v>26</v>
      </c>
      <c r="AQ2493" s="17">
        <f t="shared" si="682"/>
        <v>5</v>
      </c>
      <c r="AR2493" s="17">
        <f t="shared" si="683"/>
        <v>2020</v>
      </c>
      <c r="AS2493" s="17">
        <f t="shared" ca="1" si="684"/>
        <v>183</v>
      </c>
      <c r="AT2493" s="17" t="str">
        <f t="shared" ca="1" si="687"/>
        <v>No</v>
      </c>
      <c r="AU2493" s="17">
        <f t="shared" si="685"/>
        <v>49</v>
      </c>
      <c r="AV2493" s="17" t="str">
        <f>+VLOOKUP(B2493,[1]Cruces!S:T,2,0)</f>
        <v>5. Consultoría / Adjudicación</v>
      </c>
    </row>
    <row r="2494" spans="1:48" hidden="1" x14ac:dyDescent="0.25">
      <c r="A2494" s="17" t="s">
        <v>9336</v>
      </c>
      <c r="B2494" s="17" t="s">
        <v>6595</v>
      </c>
      <c r="C2494" s="17">
        <v>0</v>
      </c>
      <c r="D2494" s="17">
        <v>0</v>
      </c>
      <c r="E2494" s="17" t="s">
        <v>55</v>
      </c>
      <c r="F2494" s="17" t="s">
        <v>232</v>
      </c>
      <c r="G2494" s="17" t="s">
        <v>9337</v>
      </c>
      <c r="H2494" s="17">
        <v>3007646761</v>
      </c>
      <c r="I2494" s="17" t="s">
        <v>71</v>
      </c>
      <c r="J2494" s="17" t="s">
        <v>59</v>
      </c>
      <c r="K2494" s="17" t="s">
        <v>97</v>
      </c>
      <c r="L2494" s="17" t="s">
        <v>7490</v>
      </c>
      <c r="M2494" s="17" t="s">
        <v>7491</v>
      </c>
      <c r="N2494" s="17" t="s">
        <v>6600</v>
      </c>
      <c r="O2494" s="17">
        <v>20201030</v>
      </c>
      <c r="P2494" s="17">
        <v>20201110</v>
      </c>
      <c r="Q2494" s="17">
        <v>9510</v>
      </c>
      <c r="R2494" s="17">
        <v>28261822</v>
      </c>
      <c r="S2494" s="17" t="s">
        <v>6601</v>
      </c>
      <c r="T2494" s="17" t="s">
        <v>63</v>
      </c>
      <c r="U2494" s="17" t="s">
        <v>91</v>
      </c>
      <c r="V2494" s="17">
        <f t="shared" si="686"/>
        <v>3</v>
      </c>
      <c r="W2494" s="17">
        <v>3000</v>
      </c>
      <c r="X2494" s="17" t="s">
        <v>7065</v>
      </c>
      <c r="Y2494" s="17" t="s">
        <v>6595</v>
      </c>
      <c r="Z2494" s="17">
        <v>20201110</v>
      </c>
      <c r="AA2494" s="17" t="s">
        <v>1947</v>
      </c>
      <c r="AB2494" s="17">
        <v>1</v>
      </c>
      <c r="AC2494" s="17" t="str">
        <f>IFERROR(VLOOKUP(A2494,[1]Cruces!AJ:AK,2,0),VLOOKUP(CONCATENATE(X2494,AA2494),[1]Cruces!G:H,2,0))</f>
        <v>Solicitud por BT</v>
      </c>
      <c r="AD2494" s="17">
        <f t="shared" si="672"/>
        <v>30</v>
      </c>
      <c r="AE2494" s="17">
        <f t="shared" si="673"/>
        <v>10</v>
      </c>
      <c r="AF2494" s="17">
        <f t="shared" si="674"/>
        <v>2020</v>
      </c>
      <c r="AG2494" s="17" t="str">
        <f>IFERROR(VLOOKUP(MID(A2494,2,4)*1,[1]Cruces!K:L,2,0),"Verificar")</f>
        <v>Atlántico Norte</v>
      </c>
      <c r="AH2494" s="17">
        <f t="shared" ca="1" si="675"/>
        <v>26</v>
      </c>
      <c r="AI2494" s="17" t="str">
        <f>IFERROR(VLOOKUP(U2494,[1]Cruces!$O$1:$P$6,2,0),"Sin Orden")</f>
        <v>Resuelta</v>
      </c>
      <c r="AJ2494" s="17">
        <f t="shared" si="676"/>
        <v>10</v>
      </c>
      <c r="AK2494" s="17">
        <f t="shared" si="677"/>
        <v>11</v>
      </c>
      <c r="AL2494" s="17">
        <f t="shared" si="678"/>
        <v>2020</v>
      </c>
      <c r="AM2494" s="17">
        <f t="shared" ca="1" si="679"/>
        <v>15</v>
      </c>
      <c r="AN2494" s="18" t="str">
        <f>IFERROR(VLOOKUP(R2494*1,'[1]Ordenes de Servicio'!G:K,5,0),"No Cruza")</f>
        <v>No Cruza</v>
      </c>
      <c r="AO2494" s="17">
        <f t="shared" ca="1" si="680"/>
        <v>11</v>
      </c>
      <c r="AP2494" s="17">
        <f t="shared" si="681"/>
        <v>10</v>
      </c>
      <c r="AQ2494" s="17">
        <f t="shared" si="682"/>
        <v>11</v>
      </c>
      <c r="AR2494" s="17">
        <f t="shared" si="683"/>
        <v>2020</v>
      </c>
      <c r="AS2494" s="17">
        <f t="shared" ca="1" si="684"/>
        <v>15</v>
      </c>
      <c r="AT2494" s="17" t="str">
        <f t="shared" ca="1" si="687"/>
        <v>No</v>
      </c>
      <c r="AU2494" s="17">
        <f t="shared" si="685"/>
        <v>0</v>
      </c>
      <c r="AV2494" s="17" t="str">
        <f>+VLOOKUP(B2494,[1]Cruces!S:T,2,0)</f>
        <v>7. Ejecución en Campo OS BT</v>
      </c>
    </row>
    <row r="2495" spans="1:48" hidden="1" x14ac:dyDescent="0.25">
      <c r="A2495" s="17" t="s">
        <v>4596</v>
      </c>
      <c r="B2495" s="17" t="s">
        <v>54</v>
      </c>
      <c r="C2495" s="17">
        <v>0</v>
      </c>
      <c r="D2495" s="17">
        <v>0</v>
      </c>
      <c r="E2495" s="17" t="s">
        <v>55</v>
      </c>
      <c r="F2495" s="17" t="s">
        <v>126</v>
      </c>
      <c r="G2495" s="17" t="s">
        <v>4597</v>
      </c>
      <c r="H2495" s="17">
        <v>0</v>
      </c>
      <c r="I2495" s="17" t="s">
        <v>71</v>
      </c>
      <c r="J2495" s="17" t="s">
        <v>59</v>
      </c>
      <c r="K2495" s="17" t="s">
        <v>4598</v>
      </c>
      <c r="L2495" s="17" t="s">
        <v>129</v>
      </c>
      <c r="M2495" s="17" t="s">
        <v>130</v>
      </c>
      <c r="N2495" s="17" t="s">
        <v>62</v>
      </c>
      <c r="O2495" s="17">
        <v>20201022</v>
      </c>
      <c r="P2495" s="17">
        <v>20201028</v>
      </c>
      <c r="Q2495" s="17">
        <v>3340</v>
      </c>
      <c r="R2495" s="17">
        <v>28253582</v>
      </c>
      <c r="S2495" s="17" t="s">
        <v>100</v>
      </c>
      <c r="T2495" s="17" t="s">
        <v>63</v>
      </c>
      <c r="U2495" s="17" t="s">
        <v>91</v>
      </c>
      <c r="V2495" s="17">
        <f t="shared" si="686"/>
        <v>25</v>
      </c>
      <c r="W2495" s="17">
        <v>25000</v>
      </c>
      <c r="X2495" s="17" t="s">
        <v>64</v>
      </c>
      <c r="Y2495" s="17" t="s">
        <v>65</v>
      </c>
      <c r="Z2495" s="17">
        <v>20201028</v>
      </c>
      <c r="AA2495" s="17" t="s">
        <v>78</v>
      </c>
      <c r="AB2495" s="17">
        <v>1</v>
      </c>
      <c r="AC2495" s="17" t="str">
        <f>IFERROR(VLOOKUP(A2495,[1]Cruces!AJ:AK,2,0),VLOOKUP(CONCATENATE(X2495,AA2495),[1]Cruces!G:H,2,0))</f>
        <v>Solicitud de Obra</v>
      </c>
      <c r="AD2495" s="17">
        <f t="shared" si="672"/>
        <v>22</v>
      </c>
      <c r="AE2495" s="17">
        <f t="shared" si="673"/>
        <v>10</v>
      </c>
      <c r="AF2495" s="17">
        <f t="shared" si="674"/>
        <v>2020</v>
      </c>
      <c r="AG2495" s="17" t="str">
        <f>IFERROR(VLOOKUP(MID(A2495,2,4)*1,[1]Cruces!K:L,2,0),"Verificar")</f>
        <v>Guajira</v>
      </c>
      <c r="AH2495" s="17">
        <f t="shared" ca="1" si="675"/>
        <v>34</v>
      </c>
      <c r="AI2495" s="17" t="str">
        <f>IFERROR(VLOOKUP(U2495,[1]Cruces!$O$1:$P$6,2,0),"Sin Orden")</f>
        <v>Resuelta</v>
      </c>
      <c r="AJ2495" s="17">
        <f t="shared" si="676"/>
        <v>28</v>
      </c>
      <c r="AK2495" s="17">
        <f t="shared" si="677"/>
        <v>10</v>
      </c>
      <c r="AL2495" s="17">
        <f t="shared" si="678"/>
        <v>2020</v>
      </c>
      <c r="AM2495" s="17">
        <f t="shared" ca="1" si="679"/>
        <v>28</v>
      </c>
      <c r="AN2495" s="18" t="str">
        <f>IFERROR(VLOOKUP(R2495*1,'[1]Ordenes de Servicio'!G:K,5,0),"No Cruza")</f>
        <v>No Cruza</v>
      </c>
      <c r="AO2495" s="17">
        <f t="shared" ca="1" si="680"/>
        <v>6</v>
      </c>
      <c r="AP2495" s="17">
        <f t="shared" si="681"/>
        <v>28</v>
      </c>
      <c r="AQ2495" s="17">
        <f t="shared" si="682"/>
        <v>10</v>
      </c>
      <c r="AR2495" s="17">
        <f t="shared" si="683"/>
        <v>2020</v>
      </c>
      <c r="AS2495" s="17">
        <f t="shared" ca="1" si="684"/>
        <v>28</v>
      </c>
      <c r="AT2495" s="17" t="str">
        <f t="shared" ca="1" si="687"/>
        <v>No</v>
      </c>
      <c r="AU2495" s="17">
        <f t="shared" si="685"/>
        <v>0</v>
      </c>
      <c r="AV2495" s="17" t="str">
        <f>+VLOOKUP(B2495,[1]Cruces!S:T,2,0)</f>
        <v>4. Presupuesto de Obra</v>
      </c>
    </row>
    <row r="2496" spans="1:48" hidden="1" x14ac:dyDescent="0.25">
      <c r="A2496" s="17" t="s">
        <v>4599</v>
      </c>
      <c r="B2496" s="17" t="s">
        <v>68</v>
      </c>
      <c r="C2496" s="17">
        <v>6179158</v>
      </c>
      <c r="D2496" s="17">
        <v>0</v>
      </c>
      <c r="E2496" s="17" t="s">
        <v>55</v>
      </c>
      <c r="F2496" s="17" t="s">
        <v>232</v>
      </c>
      <c r="G2496" s="17" t="s">
        <v>4600</v>
      </c>
      <c r="H2496" s="17">
        <v>3114024339</v>
      </c>
      <c r="I2496" s="17" t="s">
        <v>116</v>
      </c>
      <c r="J2496" s="17" t="s">
        <v>59</v>
      </c>
      <c r="K2496" s="17" t="s">
        <v>4601</v>
      </c>
      <c r="L2496" s="17" t="s">
        <v>280</v>
      </c>
      <c r="M2496" s="17" t="s">
        <v>281</v>
      </c>
      <c r="N2496" s="17" t="s">
        <v>75</v>
      </c>
      <c r="O2496" s="17">
        <v>20200219</v>
      </c>
      <c r="P2496" s="17">
        <v>20200522</v>
      </c>
      <c r="Q2496" s="17">
        <v>1210</v>
      </c>
      <c r="R2496" s="17">
        <v>27196637</v>
      </c>
      <c r="S2496" s="17" t="s">
        <v>100</v>
      </c>
      <c r="T2496" s="17" t="s">
        <v>63</v>
      </c>
      <c r="U2496" s="17" t="s">
        <v>91</v>
      </c>
      <c r="V2496" s="17">
        <f t="shared" si="686"/>
        <v>630</v>
      </c>
      <c r="W2496" s="17">
        <v>630000</v>
      </c>
      <c r="X2496" s="17" t="s">
        <v>89</v>
      </c>
      <c r="Y2496" s="17" t="s">
        <v>150</v>
      </c>
      <c r="Z2496" s="17">
        <v>20201105</v>
      </c>
      <c r="AA2496" s="17" t="s">
        <v>318</v>
      </c>
      <c r="AB2496" s="17">
        <v>1</v>
      </c>
      <c r="AC2496" s="17" t="str">
        <f>IFERROR(VLOOKUP(A2496,[1]Cruces!AJ:AK,2,0),VLOOKUP(CONCATENATE(X2496,AA2496),[1]Cruces!G:H,2,0))</f>
        <v>Solicitud de Obra</v>
      </c>
      <c r="AD2496" s="17">
        <f t="shared" si="672"/>
        <v>19</v>
      </c>
      <c r="AE2496" s="17">
        <f t="shared" si="673"/>
        <v>2</v>
      </c>
      <c r="AF2496" s="17">
        <f t="shared" si="674"/>
        <v>2020</v>
      </c>
      <c r="AG2496" s="17" t="str">
        <f>IFERROR(VLOOKUP(MID(A2496,2,4)*1,[1]Cruces!K:L,2,0),"Verificar")</f>
        <v>Atlántico Sur</v>
      </c>
      <c r="AH2496" s="17">
        <f t="shared" ca="1" si="675"/>
        <v>280</v>
      </c>
      <c r="AI2496" s="17" t="str">
        <f>IFERROR(VLOOKUP(U2496,[1]Cruces!$O$1:$P$6,2,0),"Sin Orden")</f>
        <v>Resuelta</v>
      </c>
      <c r="AJ2496" s="17">
        <f t="shared" si="676"/>
        <v>5</v>
      </c>
      <c r="AK2496" s="17">
        <f t="shared" si="677"/>
        <v>11</v>
      </c>
      <c r="AL2496" s="17">
        <f t="shared" si="678"/>
        <v>2020</v>
      </c>
      <c r="AM2496" s="17">
        <f t="shared" ca="1" si="679"/>
        <v>20</v>
      </c>
      <c r="AN2496" s="18" t="str">
        <f>IFERROR(VLOOKUP(R2496*1,'[1]Ordenes de Servicio'!G:K,5,0),"No Cruza")</f>
        <v>No Cruza</v>
      </c>
      <c r="AO2496" s="17">
        <f t="shared" ca="1" si="680"/>
        <v>260</v>
      </c>
      <c r="AP2496" s="17">
        <f t="shared" si="681"/>
        <v>22</v>
      </c>
      <c r="AQ2496" s="17">
        <f t="shared" si="682"/>
        <v>5</v>
      </c>
      <c r="AR2496" s="17">
        <f t="shared" si="683"/>
        <v>2020</v>
      </c>
      <c r="AS2496" s="17">
        <f t="shared" ca="1" si="684"/>
        <v>187</v>
      </c>
      <c r="AT2496" s="17" t="str">
        <f t="shared" ca="1" si="687"/>
        <v>No</v>
      </c>
      <c r="AU2496" s="17">
        <f t="shared" si="685"/>
        <v>167</v>
      </c>
      <c r="AV2496" s="17" t="str">
        <f>+VLOOKUP(B2496,[1]Cruces!S:T,2,0)</f>
        <v>5. Consultoría / Adjudicación</v>
      </c>
    </row>
    <row r="2497" spans="1:48" hidden="1" x14ac:dyDescent="0.25">
      <c r="A2497" s="17" t="s">
        <v>9338</v>
      </c>
      <c r="B2497" s="17" t="s">
        <v>6595</v>
      </c>
      <c r="C2497" s="17">
        <v>0</v>
      </c>
      <c r="D2497" s="17">
        <v>0</v>
      </c>
      <c r="E2497" s="17" t="s">
        <v>55</v>
      </c>
      <c r="F2497" s="17" t="s">
        <v>5366</v>
      </c>
      <c r="G2497" s="17" t="s">
        <v>9339</v>
      </c>
      <c r="H2497" s="17">
        <v>3012764047</v>
      </c>
      <c r="I2497" s="17" t="s">
        <v>71</v>
      </c>
      <c r="J2497" s="17" t="s">
        <v>59</v>
      </c>
      <c r="K2497" s="17" t="s">
        <v>97</v>
      </c>
      <c r="L2497" s="17" t="s">
        <v>8199</v>
      </c>
      <c r="M2497" s="17" t="s">
        <v>8200</v>
      </c>
      <c r="N2497" s="17" t="s">
        <v>6600</v>
      </c>
      <c r="O2497" s="17">
        <v>20200309</v>
      </c>
      <c r="P2497" s="17">
        <v>20200311</v>
      </c>
      <c r="Q2497" s="17">
        <v>1180</v>
      </c>
      <c r="R2497" s="17">
        <v>27245356</v>
      </c>
      <c r="S2497" s="17" t="s">
        <v>6601</v>
      </c>
      <c r="T2497" s="17" t="s">
        <v>63</v>
      </c>
      <c r="U2497" s="17" t="s">
        <v>91</v>
      </c>
      <c r="V2497" s="17">
        <f t="shared" si="686"/>
        <v>3</v>
      </c>
      <c r="W2497" s="17">
        <v>3000</v>
      </c>
      <c r="X2497" s="17" t="s">
        <v>7065</v>
      </c>
      <c r="Y2497" s="17" t="s">
        <v>6595</v>
      </c>
      <c r="Z2497" s="17">
        <v>20200311</v>
      </c>
      <c r="AA2497" s="17" t="s">
        <v>1947</v>
      </c>
      <c r="AB2497" s="17">
        <v>1</v>
      </c>
      <c r="AC2497" s="17" t="str">
        <f>IFERROR(VLOOKUP(A2497,[1]Cruces!AJ:AK,2,0),VLOOKUP(CONCATENATE(X2497,AA2497),[1]Cruces!G:H,2,0))</f>
        <v>Solicitud por BT</v>
      </c>
      <c r="AD2497" s="17">
        <f t="shared" si="672"/>
        <v>9</v>
      </c>
      <c r="AE2497" s="17">
        <f t="shared" si="673"/>
        <v>3</v>
      </c>
      <c r="AF2497" s="17">
        <f t="shared" si="674"/>
        <v>2020</v>
      </c>
      <c r="AG2497" s="17" t="str">
        <f>IFERROR(VLOOKUP(MID(A2497,2,4)*1,[1]Cruces!K:L,2,0),"Verificar")</f>
        <v>Atlántico Norte</v>
      </c>
      <c r="AH2497" s="17">
        <f t="shared" ca="1" si="675"/>
        <v>261</v>
      </c>
      <c r="AI2497" s="17" t="str">
        <f>IFERROR(VLOOKUP(U2497,[1]Cruces!$O$1:$P$6,2,0),"Sin Orden")</f>
        <v>Resuelta</v>
      </c>
      <c r="AJ2497" s="17">
        <f t="shared" si="676"/>
        <v>11</v>
      </c>
      <c r="AK2497" s="17">
        <f t="shared" si="677"/>
        <v>3</v>
      </c>
      <c r="AL2497" s="17">
        <f t="shared" si="678"/>
        <v>2020</v>
      </c>
      <c r="AM2497" s="17">
        <f t="shared" ca="1" si="679"/>
        <v>259</v>
      </c>
      <c r="AN2497" s="18" t="str">
        <f>IFERROR(VLOOKUP(R2497*1,'[1]Ordenes de Servicio'!G:K,5,0),"No Cruza")</f>
        <v>No Cruza</v>
      </c>
      <c r="AO2497" s="17">
        <f t="shared" ca="1" si="680"/>
        <v>2</v>
      </c>
      <c r="AP2497" s="17">
        <f t="shared" si="681"/>
        <v>11</v>
      </c>
      <c r="AQ2497" s="17">
        <f t="shared" si="682"/>
        <v>3</v>
      </c>
      <c r="AR2497" s="17">
        <f t="shared" si="683"/>
        <v>2020</v>
      </c>
      <c r="AS2497" s="17">
        <f t="shared" ca="1" si="684"/>
        <v>259</v>
      </c>
      <c r="AT2497" s="17" t="str">
        <f t="shared" ca="1" si="687"/>
        <v>No</v>
      </c>
      <c r="AU2497" s="17">
        <f t="shared" si="685"/>
        <v>0</v>
      </c>
      <c r="AV2497" s="17" t="str">
        <f>+VLOOKUP(B2497,[1]Cruces!S:T,2,0)</f>
        <v>7. Ejecución en Campo OS BT</v>
      </c>
    </row>
    <row r="2498" spans="1:48" hidden="1" x14ac:dyDescent="0.25">
      <c r="A2498" s="17" t="s">
        <v>9340</v>
      </c>
      <c r="B2498" s="17" t="s">
        <v>1943</v>
      </c>
      <c r="C2498" s="17">
        <v>0</v>
      </c>
      <c r="D2498" s="17">
        <v>0</v>
      </c>
      <c r="E2498" s="17" t="s">
        <v>55</v>
      </c>
      <c r="F2498" s="17" t="s">
        <v>5366</v>
      </c>
      <c r="G2498" s="17" t="s">
        <v>9341</v>
      </c>
      <c r="H2498" s="17">
        <v>3014199420</v>
      </c>
      <c r="I2498" s="17" t="s">
        <v>116</v>
      </c>
      <c r="J2498" s="17" t="s">
        <v>59</v>
      </c>
      <c r="K2498" s="17" t="s">
        <v>9342</v>
      </c>
      <c r="L2498" s="17" t="s">
        <v>541</v>
      </c>
      <c r="M2498" s="17" t="s">
        <v>542</v>
      </c>
      <c r="N2498" s="17" t="s">
        <v>1946</v>
      </c>
      <c r="O2498" s="17">
        <v>20201103</v>
      </c>
      <c r="P2498" s="17">
        <v>20201103</v>
      </c>
      <c r="Q2498" s="17">
        <v>1210</v>
      </c>
      <c r="R2498" s="17">
        <v>28265483</v>
      </c>
      <c r="S2498" s="17" t="s">
        <v>6601</v>
      </c>
      <c r="T2498" s="17" t="s">
        <v>63</v>
      </c>
      <c r="U2498" s="17" t="s">
        <v>77</v>
      </c>
      <c r="V2498" s="17">
        <f t="shared" si="686"/>
        <v>3</v>
      </c>
      <c r="W2498" s="17">
        <v>3000</v>
      </c>
      <c r="X2498" s="17" t="s">
        <v>7065</v>
      </c>
      <c r="Y2498" s="17" t="s">
        <v>1943</v>
      </c>
      <c r="Z2498" s="17">
        <v>20201103</v>
      </c>
      <c r="AA2498" s="17" t="s">
        <v>1947</v>
      </c>
      <c r="AB2498" s="17">
        <v>1</v>
      </c>
      <c r="AC2498" s="17" t="str">
        <f>IFERROR(VLOOKUP(A2498,[1]Cruces!AJ:AK,2,0),VLOOKUP(CONCATENATE(X2498,AA2498),[1]Cruces!G:H,2,0))</f>
        <v>Solicitud por BT</v>
      </c>
      <c r="AD2498" s="17">
        <f t="shared" si="672"/>
        <v>3</v>
      </c>
      <c r="AE2498" s="17">
        <f t="shared" si="673"/>
        <v>11</v>
      </c>
      <c r="AF2498" s="17">
        <f t="shared" si="674"/>
        <v>2020</v>
      </c>
      <c r="AG2498" s="17" t="str">
        <f>IFERROR(VLOOKUP(MID(A2498,2,4)*1,[1]Cruces!K:L,2,0),"Verificar")</f>
        <v>Atlántico Sur</v>
      </c>
      <c r="AH2498" s="17">
        <f t="shared" ca="1" si="675"/>
        <v>22</v>
      </c>
      <c r="AI2498" s="17" t="str">
        <f>IFERROR(VLOOKUP(U2498,[1]Cruces!$O$1:$P$6,2,0),"Sin Orden")</f>
        <v>Pendiente</v>
      </c>
      <c r="AJ2498" s="17">
        <f t="shared" si="676"/>
        <v>3</v>
      </c>
      <c r="AK2498" s="17">
        <f t="shared" si="677"/>
        <v>11</v>
      </c>
      <c r="AL2498" s="17">
        <f t="shared" si="678"/>
        <v>2020</v>
      </c>
      <c r="AM2498" s="17">
        <f t="shared" ca="1" si="679"/>
        <v>22</v>
      </c>
      <c r="AN2498" s="18" t="str">
        <f>IFERROR(VLOOKUP(R2498*1,'[1]Ordenes de Servicio'!G:K,5,0),"No Cruza")</f>
        <v>No Cruza</v>
      </c>
      <c r="AO2498" s="17">
        <f t="shared" ca="1" si="680"/>
        <v>22</v>
      </c>
      <c r="AP2498" s="17">
        <f t="shared" si="681"/>
        <v>3</v>
      </c>
      <c r="AQ2498" s="17">
        <f t="shared" si="682"/>
        <v>11</v>
      </c>
      <c r="AR2498" s="17">
        <f t="shared" si="683"/>
        <v>2020</v>
      </c>
      <c r="AS2498" s="17">
        <f t="shared" ca="1" si="684"/>
        <v>22</v>
      </c>
      <c r="AT2498" s="17" t="str">
        <f t="shared" ca="1" si="687"/>
        <v>No</v>
      </c>
      <c r="AU2498" s="17">
        <f t="shared" si="685"/>
        <v>0</v>
      </c>
      <c r="AV2498" s="17" t="str">
        <f>+VLOOKUP(B2498,[1]Cruces!S:T,2,0)</f>
        <v>7. Ejecución en Campo OS BT</v>
      </c>
    </row>
    <row r="2499" spans="1:48" hidden="1" x14ac:dyDescent="0.25">
      <c r="A2499" s="17" t="s">
        <v>9343</v>
      </c>
      <c r="B2499" s="17" t="s">
        <v>569</v>
      </c>
      <c r="C2499" s="17">
        <v>0</v>
      </c>
      <c r="D2499" s="17">
        <v>0</v>
      </c>
      <c r="E2499" s="17" t="s">
        <v>55</v>
      </c>
      <c r="F2499" s="17" t="s">
        <v>7098</v>
      </c>
      <c r="G2499" s="17" t="s">
        <v>9344</v>
      </c>
      <c r="H2499" s="17">
        <v>3013165597</v>
      </c>
      <c r="I2499" s="17" t="s">
        <v>71</v>
      </c>
      <c r="J2499" s="17" t="s">
        <v>59</v>
      </c>
      <c r="K2499" s="17" t="s">
        <v>9345</v>
      </c>
      <c r="L2499" s="17" t="s">
        <v>7101</v>
      </c>
      <c r="M2499" s="17" t="s">
        <v>7102</v>
      </c>
      <c r="N2499" s="17" t="s">
        <v>572</v>
      </c>
      <c r="O2499" s="17">
        <v>20201113</v>
      </c>
      <c r="P2499" s="17">
        <v>20201113</v>
      </c>
      <c r="Q2499" s="17">
        <v>3410</v>
      </c>
      <c r="R2499" s="17">
        <v>0</v>
      </c>
      <c r="S2499" s="17"/>
      <c r="T2499" s="17" t="s">
        <v>63</v>
      </c>
      <c r="U2499" s="17"/>
      <c r="V2499" s="17">
        <f t="shared" si="686"/>
        <v>3</v>
      </c>
      <c r="W2499" s="17">
        <v>3000</v>
      </c>
      <c r="X2499" s="17" t="s">
        <v>7065</v>
      </c>
      <c r="Y2499" s="17" t="s">
        <v>569</v>
      </c>
      <c r="Z2499" s="17">
        <v>20201113</v>
      </c>
      <c r="AA2499" s="17" t="s">
        <v>1947</v>
      </c>
      <c r="AB2499" s="17">
        <v>1</v>
      </c>
      <c r="AC2499" s="17" t="str">
        <f>IFERROR(VLOOKUP(A2499,[1]Cruces!AJ:AK,2,0),VLOOKUP(CONCATENATE(X2499,AA2499),[1]Cruces!G:H,2,0))</f>
        <v>Solicitud por BT</v>
      </c>
      <c r="AD2499" s="17">
        <f t="shared" si="672"/>
        <v>13</v>
      </c>
      <c r="AE2499" s="17">
        <f t="shared" si="673"/>
        <v>11</v>
      </c>
      <c r="AF2499" s="17">
        <f t="shared" si="674"/>
        <v>2020</v>
      </c>
      <c r="AG2499" s="17" t="str">
        <f>IFERROR(VLOOKUP(MID(A2499,2,4)*1,[1]Cruces!K:L,2,0),"Verificar")</f>
        <v>Magdalena</v>
      </c>
      <c r="AH2499" s="17">
        <f t="shared" ca="1" si="675"/>
        <v>12</v>
      </c>
      <c r="AI2499" s="17" t="str">
        <f>IFERROR(VLOOKUP(U2499,[1]Cruces!$O$1:$P$6,2,0),"Sin Orden")</f>
        <v>Sin Orden</v>
      </c>
      <c r="AJ2499" s="17">
        <f t="shared" si="676"/>
        <v>13</v>
      </c>
      <c r="AK2499" s="17">
        <f t="shared" si="677"/>
        <v>11</v>
      </c>
      <c r="AL2499" s="17">
        <f t="shared" si="678"/>
        <v>2020</v>
      </c>
      <c r="AM2499" s="17">
        <f t="shared" ca="1" si="679"/>
        <v>12</v>
      </c>
      <c r="AN2499" s="18" t="str">
        <f>IFERROR(VLOOKUP(R2499*1,'[1]Ordenes de Servicio'!G:K,5,0),"No Cruza")</f>
        <v>No Cruza</v>
      </c>
      <c r="AO2499" s="17">
        <f t="shared" ca="1" si="680"/>
        <v>12</v>
      </c>
      <c r="AP2499" s="17">
        <f t="shared" si="681"/>
        <v>13</v>
      </c>
      <c r="AQ2499" s="17">
        <f t="shared" si="682"/>
        <v>11</v>
      </c>
      <c r="AR2499" s="17">
        <f t="shared" si="683"/>
        <v>2020</v>
      </c>
      <c r="AS2499" s="17">
        <f t="shared" ca="1" si="684"/>
        <v>12</v>
      </c>
      <c r="AT2499" s="17" t="str">
        <f t="shared" ca="1" si="687"/>
        <v>No</v>
      </c>
      <c r="AU2499" s="17">
        <f t="shared" si="685"/>
        <v>0</v>
      </c>
      <c r="AV2499" s="17" t="str">
        <f>+VLOOKUP(B2499,[1]Cruces!S:T,2,0)</f>
        <v>1. Solicitud</v>
      </c>
    </row>
    <row r="2500" spans="1:48" hidden="1" x14ac:dyDescent="0.25">
      <c r="A2500" s="17" t="s">
        <v>4602</v>
      </c>
      <c r="B2500" s="17" t="s">
        <v>54</v>
      </c>
      <c r="C2500" s="17">
        <v>0</v>
      </c>
      <c r="D2500" s="17">
        <v>0</v>
      </c>
      <c r="E2500" s="17" t="s">
        <v>55</v>
      </c>
      <c r="F2500" s="17" t="s">
        <v>56</v>
      </c>
      <c r="G2500" s="17" t="s">
        <v>4603</v>
      </c>
      <c r="H2500" s="17">
        <v>0</v>
      </c>
      <c r="I2500" s="17" t="s">
        <v>58</v>
      </c>
      <c r="J2500" s="17" t="s">
        <v>59</v>
      </c>
      <c r="K2500" s="17" t="s">
        <v>97</v>
      </c>
      <c r="L2500" s="17" t="s">
        <v>61</v>
      </c>
      <c r="M2500" s="17" t="s">
        <v>55</v>
      </c>
      <c r="N2500" s="17" t="s">
        <v>62</v>
      </c>
      <c r="O2500" s="17">
        <v>20170913</v>
      </c>
      <c r="P2500" s="17">
        <v>20170913</v>
      </c>
      <c r="Q2500" s="17">
        <v>3340</v>
      </c>
      <c r="R2500" s="17">
        <v>0</v>
      </c>
      <c r="S2500" s="17"/>
      <c r="T2500" s="17" t="s">
        <v>63</v>
      </c>
      <c r="U2500" s="17"/>
      <c r="V2500" s="17">
        <f t="shared" si="686"/>
        <v>140</v>
      </c>
      <c r="W2500" s="17">
        <v>140000</v>
      </c>
      <c r="X2500" s="17" t="s">
        <v>64</v>
      </c>
      <c r="Y2500" s="17" t="s">
        <v>65</v>
      </c>
      <c r="Z2500" s="17">
        <v>20170913</v>
      </c>
      <c r="AA2500" s="17" t="s">
        <v>222</v>
      </c>
      <c r="AB2500" s="17">
        <v>1</v>
      </c>
      <c r="AC2500" s="17" t="str">
        <f>IFERROR(VLOOKUP(A2500,[1]Cruces!AJ:AK,2,0),VLOOKUP(CONCATENATE(X2500,AA2500),[1]Cruces!G:H,2,0))</f>
        <v>Solicitud de Obra</v>
      </c>
      <c r="AD2500" s="17">
        <f t="shared" si="672"/>
        <v>13</v>
      </c>
      <c r="AE2500" s="17">
        <f t="shared" si="673"/>
        <v>9</v>
      </c>
      <c r="AF2500" s="17">
        <f t="shared" si="674"/>
        <v>2017</v>
      </c>
      <c r="AG2500" s="17" t="str">
        <f>IFERROR(VLOOKUP(MID(A2500,2,4)*1,[1]Cruces!K:L,2,0),"Verificar")</f>
        <v>Guajira</v>
      </c>
      <c r="AH2500" s="17">
        <f t="shared" ca="1" si="675"/>
        <v>1169</v>
      </c>
      <c r="AI2500" s="17" t="str">
        <f>IFERROR(VLOOKUP(U2500,[1]Cruces!$O$1:$P$6,2,0),"Sin Orden")</f>
        <v>Sin Orden</v>
      </c>
      <c r="AJ2500" s="17">
        <f t="shared" si="676"/>
        <v>13</v>
      </c>
      <c r="AK2500" s="17">
        <f t="shared" si="677"/>
        <v>9</v>
      </c>
      <c r="AL2500" s="17">
        <f t="shared" si="678"/>
        <v>2017</v>
      </c>
      <c r="AM2500" s="17">
        <f t="shared" ca="1" si="679"/>
        <v>1169</v>
      </c>
      <c r="AN2500" s="18" t="str">
        <f>IFERROR(VLOOKUP(R2500*1,'[1]Ordenes de Servicio'!G:K,5,0),"No Cruza")</f>
        <v>No Cruza</v>
      </c>
      <c r="AO2500" s="17">
        <f t="shared" ca="1" si="680"/>
        <v>1169</v>
      </c>
      <c r="AP2500" s="17">
        <f t="shared" si="681"/>
        <v>13</v>
      </c>
      <c r="AQ2500" s="17">
        <f t="shared" si="682"/>
        <v>9</v>
      </c>
      <c r="AR2500" s="17">
        <f t="shared" si="683"/>
        <v>2017</v>
      </c>
      <c r="AS2500" s="17">
        <f t="shared" ca="1" si="684"/>
        <v>1169</v>
      </c>
      <c r="AT2500" s="17" t="str">
        <f t="shared" ca="1" si="687"/>
        <v>Si</v>
      </c>
      <c r="AU2500" s="17">
        <f t="shared" si="685"/>
        <v>0</v>
      </c>
      <c r="AV2500" s="17" t="str">
        <f>+VLOOKUP(B2500,[1]Cruces!S:T,2,0)</f>
        <v>4. Presupuesto de Obra</v>
      </c>
    </row>
    <row r="2501" spans="1:48" hidden="1" x14ac:dyDescent="0.25">
      <c r="A2501" s="17" t="s">
        <v>4604</v>
      </c>
      <c r="B2501" s="17" t="s">
        <v>68</v>
      </c>
      <c r="C2501" s="17">
        <v>3836989</v>
      </c>
      <c r="D2501" s="17">
        <v>0</v>
      </c>
      <c r="E2501" s="17" t="s">
        <v>55</v>
      </c>
      <c r="F2501" s="17" t="s">
        <v>81</v>
      </c>
      <c r="G2501" s="17" t="s">
        <v>4605</v>
      </c>
      <c r="H2501" s="17">
        <v>3008652184</v>
      </c>
      <c r="I2501" s="17" t="s">
        <v>83</v>
      </c>
      <c r="J2501" s="17" t="s">
        <v>59</v>
      </c>
      <c r="K2501" s="17" t="s">
        <v>4606</v>
      </c>
      <c r="L2501" s="17" t="s">
        <v>85</v>
      </c>
      <c r="M2501" s="17" t="s">
        <v>86</v>
      </c>
      <c r="N2501" s="17" t="s">
        <v>75</v>
      </c>
      <c r="O2501" s="17">
        <v>20200324</v>
      </c>
      <c r="P2501" s="17">
        <v>20200521</v>
      </c>
      <c r="Q2501" s="17">
        <v>3460</v>
      </c>
      <c r="R2501" s="17">
        <v>28128415</v>
      </c>
      <c r="S2501" s="17" t="s">
        <v>76</v>
      </c>
      <c r="T2501" s="17" t="s">
        <v>63</v>
      </c>
      <c r="U2501" s="17" t="s">
        <v>88</v>
      </c>
      <c r="V2501" s="17">
        <f t="shared" si="686"/>
        <v>45</v>
      </c>
      <c r="W2501" s="17">
        <v>45000</v>
      </c>
      <c r="X2501" s="17" t="s">
        <v>89</v>
      </c>
      <c r="Y2501" s="17" t="s">
        <v>136</v>
      </c>
      <c r="Z2501" s="17">
        <v>20200615</v>
      </c>
      <c r="AA2501" s="17" t="s">
        <v>78</v>
      </c>
      <c r="AB2501" s="17">
        <v>1</v>
      </c>
      <c r="AC2501" s="17" t="str">
        <f>IFERROR(VLOOKUP(A2501,[1]Cruces!AJ:AK,2,0),VLOOKUP(CONCATENATE(X2501,AA2501),[1]Cruces!G:H,2,0))</f>
        <v>Solicitud de Obra</v>
      </c>
      <c r="AD2501" s="17">
        <f t="shared" si="672"/>
        <v>24</v>
      </c>
      <c r="AE2501" s="17">
        <f t="shared" si="673"/>
        <v>3</v>
      </c>
      <c r="AF2501" s="17">
        <f t="shared" si="674"/>
        <v>2020</v>
      </c>
      <c r="AG2501" s="17" t="str">
        <f>IFERROR(VLOOKUP(MID(A2501,2,4)*1,[1]Cruces!K:L,2,0),"Verificar")</f>
        <v>Magdalena</v>
      </c>
      <c r="AH2501" s="17">
        <f t="shared" ca="1" si="675"/>
        <v>246</v>
      </c>
      <c r="AI2501" s="17" t="str">
        <f>IFERROR(VLOOKUP(U2501,[1]Cruces!$O$1:$P$6,2,0),"Sin Orden")</f>
        <v>Resuelta</v>
      </c>
      <c r="AJ2501" s="17">
        <f t="shared" si="676"/>
        <v>15</v>
      </c>
      <c r="AK2501" s="17">
        <f t="shared" si="677"/>
        <v>6</v>
      </c>
      <c r="AL2501" s="17">
        <f t="shared" si="678"/>
        <v>2020</v>
      </c>
      <c r="AM2501" s="17">
        <f t="shared" ca="1" si="679"/>
        <v>163</v>
      </c>
      <c r="AN2501" s="18">
        <f>IFERROR(VLOOKUP(R2501*1,'[1]Ordenes de Servicio'!G:K,5,0),"No Cruza")</f>
        <v>44088</v>
      </c>
      <c r="AO2501" s="17">
        <f t="shared" ca="1" si="680"/>
        <v>83</v>
      </c>
      <c r="AP2501" s="17">
        <f t="shared" si="681"/>
        <v>21</v>
      </c>
      <c r="AQ2501" s="17">
        <f t="shared" si="682"/>
        <v>5</v>
      </c>
      <c r="AR2501" s="17">
        <f t="shared" si="683"/>
        <v>2020</v>
      </c>
      <c r="AS2501" s="17">
        <f t="shared" ca="1" si="684"/>
        <v>188</v>
      </c>
      <c r="AT2501" s="17" t="str">
        <f t="shared" ca="1" si="687"/>
        <v>No</v>
      </c>
      <c r="AU2501" s="17">
        <f t="shared" si="685"/>
        <v>25</v>
      </c>
      <c r="AV2501" s="17" t="str">
        <f>+VLOOKUP(B2501,[1]Cruces!S:T,2,0)</f>
        <v>5. Consultoría / Adjudicación</v>
      </c>
    </row>
    <row r="2502" spans="1:48" x14ac:dyDescent="0.25">
      <c r="A2502" s="17" t="s">
        <v>4607</v>
      </c>
      <c r="B2502" s="17" t="s">
        <v>80</v>
      </c>
      <c r="C2502" s="17">
        <v>2973078</v>
      </c>
      <c r="D2502" s="17">
        <v>0</v>
      </c>
      <c r="E2502" s="17" t="s">
        <v>55</v>
      </c>
      <c r="F2502" s="17" t="s">
        <v>107</v>
      </c>
      <c r="G2502" s="17" t="s">
        <v>4608</v>
      </c>
      <c r="H2502" s="17">
        <v>3007389461</v>
      </c>
      <c r="I2502" s="17" t="s">
        <v>182</v>
      </c>
      <c r="J2502" s="17" t="s">
        <v>59</v>
      </c>
      <c r="K2502" s="17" t="s">
        <v>97</v>
      </c>
      <c r="L2502" s="17" t="s">
        <v>111</v>
      </c>
      <c r="M2502" s="17" t="s">
        <v>112</v>
      </c>
      <c r="N2502" s="17" t="s">
        <v>87</v>
      </c>
      <c r="O2502" s="17">
        <v>20190610</v>
      </c>
      <c r="P2502" s="17">
        <v>20191004</v>
      </c>
      <c r="Q2502" s="17">
        <v>1110</v>
      </c>
      <c r="R2502" s="17">
        <v>26655829</v>
      </c>
      <c r="S2502" s="17" t="s">
        <v>76</v>
      </c>
      <c r="T2502" s="17" t="s">
        <v>63</v>
      </c>
      <c r="U2502" s="17" t="s">
        <v>88</v>
      </c>
      <c r="V2502" s="17">
        <f t="shared" si="686"/>
        <v>225</v>
      </c>
      <c r="W2502" s="17">
        <v>225000</v>
      </c>
      <c r="X2502" s="17" t="s">
        <v>89</v>
      </c>
      <c r="Y2502" s="17" t="s">
        <v>80</v>
      </c>
      <c r="Z2502" s="17">
        <v>20191004</v>
      </c>
      <c r="AA2502" s="17" t="s">
        <v>101</v>
      </c>
      <c r="AB2502" s="17">
        <v>1</v>
      </c>
      <c r="AC2502" s="17" t="str">
        <f>IFERROR(VLOOKUP(A2502,[1]Cruces!AJ:AK,2,0),VLOOKUP(CONCATENATE(X2502,AA2502),[1]Cruces!G:H,2,0))</f>
        <v>Solicitud de Obra</v>
      </c>
      <c r="AD2502" s="17">
        <f t="shared" si="672"/>
        <v>10</v>
      </c>
      <c r="AE2502" s="17">
        <f t="shared" si="673"/>
        <v>6</v>
      </c>
      <c r="AF2502" s="17">
        <f t="shared" si="674"/>
        <v>2019</v>
      </c>
      <c r="AG2502" s="17" t="str">
        <f>IFERROR(VLOOKUP(MID(A2502,2,4)*1,[1]Cruces!K:L,2,0),"Verificar")</f>
        <v>Atlántico Norte</v>
      </c>
      <c r="AH2502" s="17">
        <f t="shared" ca="1" si="675"/>
        <v>534</v>
      </c>
      <c r="AI2502" s="17" t="str">
        <f>IFERROR(VLOOKUP(U2502,[1]Cruces!$O$1:$P$6,2,0),"Sin Orden")</f>
        <v>Resuelta</v>
      </c>
      <c r="AJ2502" s="17">
        <f t="shared" si="676"/>
        <v>4</v>
      </c>
      <c r="AK2502" s="17">
        <f t="shared" si="677"/>
        <v>10</v>
      </c>
      <c r="AL2502" s="17">
        <f t="shared" si="678"/>
        <v>2019</v>
      </c>
      <c r="AM2502" s="17">
        <f t="shared" ca="1" si="679"/>
        <v>418</v>
      </c>
      <c r="AN2502" s="18" t="str">
        <f>IFERROR(VLOOKUP(R2502*1,'[1]Ordenes de Servicio'!G:K,5,0),"No Cruza")</f>
        <v>No Cruza</v>
      </c>
      <c r="AO2502" s="17">
        <f t="shared" ca="1" si="680"/>
        <v>116</v>
      </c>
      <c r="AP2502" s="17">
        <f t="shared" si="681"/>
        <v>4</v>
      </c>
      <c r="AQ2502" s="17">
        <f t="shared" si="682"/>
        <v>10</v>
      </c>
      <c r="AR2502" s="17">
        <f t="shared" si="683"/>
        <v>2019</v>
      </c>
      <c r="AS2502" s="17">
        <f t="shared" ca="1" si="684"/>
        <v>418</v>
      </c>
      <c r="AT2502" s="17" t="str">
        <f t="shared" ca="1" si="687"/>
        <v>Si</v>
      </c>
      <c r="AU2502" s="17">
        <f t="shared" si="685"/>
        <v>0</v>
      </c>
      <c r="AV2502" s="17" t="str">
        <f>+VLOOKUP(B2502,[1]Cruces!S:T,2,0)</f>
        <v>8. Puesta en Servicio</v>
      </c>
    </row>
    <row r="2503" spans="1:48" hidden="1" x14ac:dyDescent="0.25">
      <c r="A2503" s="17" t="s">
        <v>4609</v>
      </c>
      <c r="B2503" s="17" t="s">
        <v>68</v>
      </c>
      <c r="C2503" s="17">
        <v>0</v>
      </c>
      <c r="D2503" s="17">
        <v>0</v>
      </c>
      <c r="E2503" s="17" t="s">
        <v>55</v>
      </c>
      <c r="F2503" s="17" t="s">
        <v>107</v>
      </c>
      <c r="G2503" s="17" t="s">
        <v>4610</v>
      </c>
      <c r="H2503" s="17">
        <v>3226143079</v>
      </c>
      <c r="I2503" s="17" t="s">
        <v>71</v>
      </c>
      <c r="J2503" s="17" t="s">
        <v>59</v>
      </c>
      <c r="K2503" s="17" t="s">
        <v>97</v>
      </c>
      <c r="L2503" s="17" t="s">
        <v>117</v>
      </c>
      <c r="M2503" s="17" t="s">
        <v>118</v>
      </c>
      <c r="N2503" s="17" t="s">
        <v>75</v>
      </c>
      <c r="O2503" s="17">
        <v>20200623</v>
      </c>
      <c r="P2503" s="17">
        <v>20200709</v>
      </c>
      <c r="Q2503" s="17">
        <v>1170</v>
      </c>
      <c r="R2503" s="17">
        <v>27691895</v>
      </c>
      <c r="S2503" s="17" t="s">
        <v>100</v>
      </c>
      <c r="T2503" s="17" t="s">
        <v>63</v>
      </c>
      <c r="U2503" s="17" t="s">
        <v>91</v>
      </c>
      <c r="V2503" s="17">
        <f t="shared" si="686"/>
        <v>75</v>
      </c>
      <c r="W2503" s="17">
        <v>75000</v>
      </c>
      <c r="X2503" s="17" t="s">
        <v>64</v>
      </c>
      <c r="Y2503" s="17" t="s">
        <v>136</v>
      </c>
      <c r="Z2503" s="17">
        <v>20200713</v>
      </c>
      <c r="AA2503" s="17" t="s">
        <v>78</v>
      </c>
      <c r="AB2503" s="17">
        <v>1</v>
      </c>
      <c r="AC2503" s="17" t="str">
        <f>IFERROR(VLOOKUP(A2503,[1]Cruces!AJ:AK,2,0),VLOOKUP(CONCATENATE(X2503,AA2503),[1]Cruces!G:H,2,0))</f>
        <v>Solicitud de Obra</v>
      </c>
      <c r="AD2503" s="17">
        <f t="shared" si="672"/>
        <v>23</v>
      </c>
      <c r="AE2503" s="17">
        <f t="shared" si="673"/>
        <v>6</v>
      </c>
      <c r="AF2503" s="17">
        <f t="shared" si="674"/>
        <v>2020</v>
      </c>
      <c r="AG2503" s="17" t="str">
        <f>IFERROR(VLOOKUP(MID(A2503,2,4)*1,[1]Cruces!K:L,2,0),"Verificar")</f>
        <v>Atlántico Norte</v>
      </c>
      <c r="AH2503" s="17">
        <f t="shared" ca="1" si="675"/>
        <v>155</v>
      </c>
      <c r="AI2503" s="17" t="str">
        <f>IFERROR(VLOOKUP(U2503,[1]Cruces!$O$1:$P$6,2,0),"Sin Orden")</f>
        <v>Resuelta</v>
      </c>
      <c r="AJ2503" s="17">
        <f t="shared" si="676"/>
        <v>13</v>
      </c>
      <c r="AK2503" s="17">
        <f t="shared" si="677"/>
        <v>7</v>
      </c>
      <c r="AL2503" s="17">
        <f t="shared" si="678"/>
        <v>2020</v>
      </c>
      <c r="AM2503" s="17">
        <f t="shared" ca="1" si="679"/>
        <v>135</v>
      </c>
      <c r="AN2503" s="18" t="str">
        <f>IFERROR(VLOOKUP(R2503*1,'[1]Ordenes de Servicio'!G:K,5,0),"No Cruza")</f>
        <v>No Cruza</v>
      </c>
      <c r="AO2503" s="17">
        <f t="shared" ca="1" si="680"/>
        <v>20</v>
      </c>
      <c r="AP2503" s="17">
        <f t="shared" si="681"/>
        <v>9</v>
      </c>
      <c r="AQ2503" s="17">
        <f t="shared" si="682"/>
        <v>7</v>
      </c>
      <c r="AR2503" s="17">
        <f t="shared" si="683"/>
        <v>2020</v>
      </c>
      <c r="AS2503" s="17">
        <f t="shared" ca="1" si="684"/>
        <v>139</v>
      </c>
      <c r="AT2503" s="17" t="str">
        <f t="shared" ca="1" si="687"/>
        <v>No</v>
      </c>
      <c r="AU2503" s="17">
        <f t="shared" si="685"/>
        <v>4</v>
      </c>
      <c r="AV2503" s="17" t="str">
        <f>+VLOOKUP(B2503,[1]Cruces!S:T,2,0)</f>
        <v>5. Consultoría / Adjudicación</v>
      </c>
    </row>
    <row r="2504" spans="1:48" hidden="1" x14ac:dyDescent="0.25">
      <c r="A2504" s="17" t="s">
        <v>4611</v>
      </c>
      <c r="B2504" s="17" t="s">
        <v>54</v>
      </c>
      <c r="C2504" s="17">
        <v>0</v>
      </c>
      <c r="D2504" s="17">
        <v>0</v>
      </c>
      <c r="E2504" s="17" t="s">
        <v>55</v>
      </c>
      <c r="F2504" s="17" t="s">
        <v>56</v>
      </c>
      <c r="G2504" s="17" t="s">
        <v>4612</v>
      </c>
      <c r="H2504" s="17">
        <v>0</v>
      </c>
      <c r="I2504" s="17" t="s">
        <v>71</v>
      </c>
      <c r="J2504" s="17" t="s">
        <v>59</v>
      </c>
      <c r="K2504" s="17" t="s">
        <v>4613</v>
      </c>
      <c r="L2504" s="17" t="s">
        <v>117</v>
      </c>
      <c r="M2504" s="17" t="s">
        <v>118</v>
      </c>
      <c r="N2504" s="17" t="s">
        <v>62</v>
      </c>
      <c r="O2504" s="17">
        <v>20190820</v>
      </c>
      <c r="P2504" s="17">
        <v>20190828</v>
      </c>
      <c r="Q2504" s="17">
        <v>1180</v>
      </c>
      <c r="R2504" s="17">
        <v>26645342</v>
      </c>
      <c r="S2504" s="17" t="s">
        <v>100</v>
      </c>
      <c r="T2504" s="17" t="s">
        <v>63</v>
      </c>
      <c r="U2504" s="17" t="s">
        <v>91</v>
      </c>
      <c r="V2504" s="17">
        <f t="shared" si="686"/>
        <v>150</v>
      </c>
      <c r="W2504" s="17">
        <v>150000</v>
      </c>
      <c r="X2504" s="17" t="s">
        <v>64</v>
      </c>
      <c r="Y2504" s="17" t="s">
        <v>65</v>
      </c>
      <c r="Z2504" s="17">
        <v>20190828</v>
      </c>
      <c r="AA2504" s="17" t="s">
        <v>101</v>
      </c>
      <c r="AB2504" s="17">
        <v>1</v>
      </c>
      <c r="AC2504" s="17" t="str">
        <f>IFERROR(VLOOKUP(A2504,[1]Cruces!AJ:AK,2,0),VLOOKUP(CONCATENATE(X2504,AA2504),[1]Cruces!G:H,2,0))</f>
        <v>Solicitud de Obra</v>
      </c>
      <c r="AD2504" s="17">
        <f t="shared" si="672"/>
        <v>20</v>
      </c>
      <c r="AE2504" s="17">
        <f t="shared" si="673"/>
        <v>8</v>
      </c>
      <c r="AF2504" s="17">
        <f t="shared" si="674"/>
        <v>2019</v>
      </c>
      <c r="AG2504" s="17" t="str">
        <f>IFERROR(VLOOKUP(MID(A2504,2,4)*1,[1]Cruces!K:L,2,0),"Verificar")</f>
        <v>Atlántico Norte</v>
      </c>
      <c r="AH2504" s="17">
        <f t="shared" ca="1" si="675"/>
        <v>463</v>
      </c>
      <c r="AI2504" s="17" t="str">
        <f>IFERROR(VLOOKUP(U2504,[1]Cruces!$O$1:$P$6,2,0),"Sin Orden")</f>
        <v>Resuelta</v>
      </c>
      <c r="AJ2504" s="17">
        <f t="shared" si="676"/>
        <v>28</v>
      </c>
      <c r="AK2504" s="17">
        <f t="shared" si="677"/>
        <v>8</v>
      </c>
      <c r="AL2504" s="17">
        <f t="shared" si="678"/>
        <v>2019</v>
      </c>
      <c r="AM2504" s="17">
        <f t="shared" ca="1" si="679"/>
        <v>455</v>
      </c>
      <c r="AN2504" s="18" t="str">
        <f>IFERROR(VLOOKUP(R2504*1,'[1]Ordenes de Servicio'!G:K,5,0),"No Cruza")</f>
        <v>No Cruza</v>
      </c>
      <c r="AO2504" s="17">
        <f t="shared" ca="1" si="680"/>
        <v>8</v>
      </c>
      <c r="AP2504" s="17">
        <f t="shared" si="681"/>
        <v>28</v>
      </c>
      <c r="AQ2504" s="17">
        <f t="shared" si="682"/>
        <v>8</v>
      </c>
      <c r="AR2504" s="17">
        <f t="shared" si="683"/>
        <v>2019</v>
      </c>
      <c r="AS2504" s="17">
        <f t="shared" ca="1" si="684"/>
        <v>455</v>
      </c>
      <c r="AT2504" s="17" t="str">
        <f t="shared" ca="1" si="687"/>
        <v>Si</v>
      </c>
      <c r="AU2504" s="17">
        <f t="shared" si="685"/>
        <v>0</v>
      </c>
      <c r="AV2504" s="17" t="str">
        <f>+VLOOKUP(B2504,[1]Cruces!S:T,2,0)</f>
        <v>4. Presupuesto de Obra</v>
      </c>
    </row>
    <row r="2505" spans="1:48" hidden="1" x14ac:dyDescent="0.25">
      <c r="A2505" s="17" t="s">
        <v>4614</v>
      </c>
      <c r="B2505" s="17" t="s">
        <v>68</v>
      </c>
      <c r="C2505" s="17">
        <v>0</v>
      </c>
      <c r="D2505" s="17">
        <v>0</v>
      </c>
      <c r="E2505" s="17" t="s">
        <v>55</v>
      </c>
      <c r="F2505" s="17" t="s">
        <v>232</v>
      </c>
      <c r="G2505" s="17" t="s">
        <v>4615</v>
      </c>
      <c r="H2505" s="17">
        <v>0</v>
      </c>
      <c r="I2505" s="17" t="s">
        <v>116</v>
      </c>
      <c r="J2505" s="17" t="s">
        <v>59</v>
      </c>
      <c r="K2505" s="17" t="s">
        <v>97</v>
      </c>
      <c r="L2505" s="17" t="s">
        <v>111</v>
      </c>
      <c r="M2505" s="17" t="s">
        <v>112</v>
      </c>
      <c r="N2505" s="17" t="s">
        <v>75</v>
      </c>
      <c r="O2505" s="17">
        <v>20180528</v>
      </c>
      <c r="P2505" s="17">
        <v>20180613</v>
      </c>
      <c r="Q2505" s="17">
        <v>1210</v>
      </c>
      <c r="R2505" s="17">
        <v>25143416</v>
      </c>
      <c r="S2505" s="17" t="s">
        <v>100</v>
      </c>
      <c r="T2505" s="17" t="s">
        <v>63</v>
      </c>
      <c r="U2505" s="17" t="s">
        <v>91</v>
      </c>
      <c r="V2505" s="17">
        <f t="shared" si="686"/>
        <v>45</v>
      </c>
      <c r="W2505" s="17">
        <v>45000</v>
      </c>
      <c r="X2505" s="17" t="s">
        <v>64</v>
      </c>
      <c r="Y2505" s="17" t="s">
        <v>150</v>
      </c>
      <c r="Z2505" s="17">
        <v>20200217</v>
      </c>
      <c r="AA2505" s="17" t="s">
        <v>78</v>
      </c>
      <c r="AB2505" s="17">
        <v>1</v>
      </c>
      <c r="AC2505" s="17" t="str">
        <f>IFERROR(VLOOKUP(A2505,[1]Cruces!AJ:AK,2,0),VLOOKUP(CONCATENATE(X2505,AA2505),[1]Cruces!G:H,2,0))</f>
        <v>Solicitud de Obra</v>
      </c>
      <c r="AD2505" s="17">
        <f t="shared" si="672"/>
        <v>28</v>
      </c>
      <c r="AE2505" s="17">
        <f t="shared" si="673"/>
        <v>5</v>
      </c>
      <c r="AF2505" s="17">
        <f t="shared" si="674"/>
        <v>2018</v>
      </c>
      <c r="AG2505" s="17" t="str">
        <f>IFERROR(VLOOKUP(MID(A2505,2,4)*1,[1]Cruces!K:L,2,0),"Verificar")</f>
        <v>Atlántico Sur</v>
      </c>
      <c r="AH2505" s="17">
        <f t="shared" ca="1" si="675"/>
        <v>912</v>
      </c>
      <c r="AI2505" s="17" t="str">
        <f>IFERROR(VLOOKUP(U2505,[1]Cruces!$O$1:$P$6,2,0),"Sin Orden")</f>
        <v>Resuelta</v>
      </c>
      <c r="AJ2505" s="17">
        <f t="shared" si="676"/>
        <v>17</v>
      </c>
      <c r="AK2505" s="17">
        <f t="shared" si="677"/>
        <v>2</v>
      </c>
      <c r="AL2505" s="17">
        <f t="shared" si="678"/>
        <v>2020</v>
      </c>
      <c r="AM2505" s="17">
        <f t="shared" ca="1" si="679"/>
        <v>282</v>
      </c>
      <c r="AN2505" s="18" t="str">
        <f>IFERROR(VLOOKUP(R2505*1,'[1]Ordenes de Servicio'!G:K,5,0),"No Cruza")</f>
        <v>No Cruza</v>
      </c>
      <c r="AO2505" s="17">
        <f t="shared" ca="1" si="680"/>
        <v>630</v>
      </c>
      <c r="AP2505" s="17">
        <f t="shared" si="681"/>
        <v>13</v>
      </c>
      <c r="AQ2505" s="17">
        <f t="shared" si="682"/>
        <v>6</v>
      </c>
      <c r="AR2505" s="17">
        <f t="shared" si="683"/>
        <v>2018</v>
      </c>
      <c r="AS2505" s="17">
        <f t="shared" ca="1" si="684"/>
        <v>896</v>
      </c>
      <c r="AT2505" s="17" t="str">
        <f t="shared" ca="1" si="687"/>
        <v>Si</v>
      </c>
      <c r="AU2505" s="17">
        <f t="shared" si="685"/>
        <v>614</v>
      </c>
      <c r="AV2505" s="17" t="str">
        <f>+VLOOKUP(B2505,[1]Cruces!S:T,2,0)</f>
        <v>5. Consultoría / Adjudicación</v>
      </c>
    </row>
    <row r="2506" spans="1:48" hidden="1" x14ac:dyDescent="0.25">
      <c r="A2506" s="17" t="s">
        <v>9346</v>
      </c>
      <c r="B2506" s="17" t="s">
        <v>1943</v>
      </c>
      <c r="C2506" s="17">
        <v>1304343</v>
      </c>
      <c r="D2506" s="17">
        <v>10070366</v>
      </c>
      <c r="E2506" s="17" t="s">
        <v>93</v>
      </c>
      <c r="F2506" s="17" t="s">
        <v>8723</v>
      </c>
      <c r="G2506" s="17" t="s">
        <v>9347</v>
      </c>
      <c r="H2506" s="17">
        <v>3175155622</v>
      </c>
      <c r="I2506" s="17" t="s">
        <v>71</v>
      </c>
      <c r="J2506" s="17" t="s">
        <v>9348</v>
      </c>
      <c r="K2506" s="17" t="s">
        <v>9349</v>
      </c>
      <c r="L2506" s="17" t="s">
        <v>9350</v>
      </c>
      <c r="M2506" s="17" t="s">
        <v>9351</v>
      </c>
      <c r="N2506" s="17" t="s">
        <v>1946</v>
      </c>
      <c r="O2506" s="17">
        <v>20201112</v>
      </c>
      <c r="P2506" s="17">
        <v>20201112</v>
      </c>
      <c r="Q2506" s="17">
        <v>3430</v>
      </c>
      <c r="R2506" s="17">
        <v>28281391</v>
      </c>
      <c r="S2506" s="17" t="s">
        <v>7072</v>
      </c>
      <c r="T2506" s="17" t="s">
        <v>63</v>
      </c>
      <c r="U2506" s="17" t="s">
        <v>77</v>
      </c>
      <c r="V2506" s="17">
        <f t="shared" si="686"/>
        <v>3</v>
      </c>
      <c r="W2506" s="17">
        <v>3000</v>
      </c>
      <c r="X2506" s="17" t="s">
        <v>89</v>
      </c>
      <c r="Y2506" s="17" t="s">
        <v>1943</v>
      </c>
      <c r="Z2506" s="17">
        <v>20201112</v>
      </c>
      <c r="AA2506" s="17" t="s">
        <v>1947</v>
      </c>
      <c r="AB2506" s="17">
        <v>1</v>
      </c>
      <c r="AC2506" s="17" t="str">
        <f>IFERROR(VLOOKUP(A2506,[1]Cruces!AJ:AK,2,0),VLOOKUP(CONCATENATE(X2506,AA2506),[1]Cruces!G:H,2,0))</f>
        <v>Solicitud por BT</v>
      </c>
      <c r="AD2506" s="17">
        <f t="shared" ref="AD2506:AD2563" si="688">MID(O2506,7,2)*1</f>
        <v>12</v>
      </c>
      <c r="AE2506" s="17">
        <f t="shared" ref="AE2506:AE2563" si="689">MID(O2506,5,2)*1</f>
        <v>11</v>
      </c>
      <c r="AF2506" s="17">
        <f t="shared" ref="AF2506:AF2563" si="690">MID(O2506,1,4)*1</f>
        <v>2020</v>
      </c>
      <c r="AG2506" s="17" t="str">
        <f>IFERROR(VLOOKUP(MID(A2506,2,4)*1,[1]Cruces!K:L,2,0),"Verificar")</f>
        <v>Magdalena</v>
      </c>
      <c r="AH2506" s="17">
        <f t="shared" ref="AH2506:AH2563" ca="1" si="691">TODAY()-DATE(AF2506,AE2506,AD2506)</f>
        <v>13</v>
      </c>
      <c r="AI2506" s="17" t="str">
        <f>IFERROR(VLOOKUP(U2506,[1]Cruces!$O$1:$P$6,2,0),"Sin Orden")</f>
        <v>Pendiente</v>
      </c>
      <c r="AJ2506" s="17">
        <f t="shared" ref="AJ2506:AJ2563" si="692">MID(Z2506,7,2)*1</f>
        <v>12</v>
      </c>
      <c r="AK2506" s="17">
        <f t="shared" ref="AK2506:AK2563" si="693">MID(Z2506,5,2)*1</f>
        <v>11</v>
      </c>
      <c r="AL2506" s="17">
        <f t="shared" ref="AL2506:AL2563" si="694">MID(Z2506,1,4)*1</f>
        <v>2020</v>
      </c>
      <c r="AM2506" s="17">
        <f t="shared" ref="AM2506:AM2563" ca="1" si="695">+TODAY()-DATE(AL2506,AK2506,AJ2506)</f>
        <v>13</v>
      </c>
      <c r="AN2506" s="18" t="str">
        <f>IFERROR(VLOOKUP(R2506*1,'[1]Ordenes de Servicio'!G:K,5,0),"No Cruza")</f>
        <v>No Cruza</v>
      </c>
      <c r="AO2506" s="17">
        <f t="shared" ref="AO2506:AO2563" ca="1" si="696">+IF(AI2506="Resuelta",DATE(AL2506,AK2506,AJ2506)-DATE(AF2506,AE2506,AD2506),TODAY()-DATE(AL2506,AK2506,AJ2506))</f>
        <v>13</v>
      </c>
      <c r="AP2506" s="17">
        <f t="shared" ref="AP2506:AP2563" si="697">MID(P2506,7,2)*1</f>
        <v>12</v>
      </c>
      <c r="AQ2506" s="17">
        <f t="shared" ref="AQ2506:AQ2563" si="698">MID(P2506,5,2)*1</f>
        <v>11</v>
      </c>
      <c r="AR2506" s="17">
        <f t="shared" ref="AR2506:AR2563" si="699">MID(P2506,1,4)*1</f>
        <v>2020</v>
      </c>
      <c r="AS2506" s="17">
        <f t="shared" ref="AS2506:AS2563" ca="1" si="700">+TODAY()-DATE(AR2506,AQ2506,AP2506)</f>
        <v>13</v>
      </c>
      <c r="AT2506" s="17" t="str">
        <f t="shared" ca="1" si="687"/>
        <v>No</v>
      </c>
      <c r="AU2506" s="17">
        <f t="shared" ref="AU2506:AU2563" si="701">IF(DATE(AL2506,AK2506,AJ2506)-DATE(AR2506,AQ2506,AP2506)&lt;0,DATE(AR2506,AQ2506,AP2506)-DATE(AL2506,AK2506,AJ2506),DATE(AL2506,AK2506,AJ2506)-DATE(AR2506,AQ2506,AP2506))</f>
        <v>0</v>
      </c>
      <c r="AV2506" s="17" t="str">
        <f>+VLOOKUP(B2506,[1]Cruces!S:T,2,0)</f>
        <v>7. Ejecución en Campo OS BT</v>
      </c>
    </row>
    <row r="2507" spans="1:48" hidden="1" x14ac:dyDescent="0.25">
      <c r="A2507" s="17" t="s">
        <v>4616</v>
      </c>
      <c r="B2507" s="17" t="s">
        <v>68</v>
      </c>
      <c r="C2507" s="17">
        <v>0</v>
      </c>
      <c r="D2507" s="17">
        <v>0</v>
      </c>
      <c r="E2507" s="17" t="s">
        <v>55</v>
      </c>
      <c r="F2507" s="17" t="s">
        <v>107</v>
      </c>
      <c r="G2507" s="17" t="s">
        <v>4617</v>
      </c>
      <c r="H2507" s="17">
        <v>0</v>
      </c>
      <c r="I2507" s="17" t="s">
        <v>71</v>
      </c>
      <c r="J2507" s="17" t="s">
        <v>59</v>
      </c>
      <c r="K2507" s="17" t="s">
        <v>4618</v>
      </c>
      <c r="L2507" s="17" t="s">
        <v>117</v>
      </c>
      <c r="M2507" s="17" t="s">
        <v>118</v>
      </c>
      <c r="N2507" s="17" t="s">
        <v>75</v>
      </c>
      <c r="O2507" s="17">
        <v>20200716</v>
      </c>
      <c r="P2507" s="17">
        <v>20200916</v>
      </c>
      <c r="Q2507" s="17">
        <v>1180</v>
      </c>
      <c r="R2507" s="17">
        <v>28250719</v>
      </c>
      <c r="S2507" s="17" t="s">
        <v>76</v>
      </c>
      <c r="T2507" s="17" t="s">
        <v>63</v>
      </c>
      <c r="U2507" s="17" t="s">
        <v>91</v>
      </c>
      <c r="V2507" s="17">
        <f t="shared" ref="V2507:V2563" si="702">+W2507/1000</f>
        <v>400</v>
      </c>
      <c r="W2507" s="17">
        <v>400000</v>
      </c>
      <c r="X2507" s="17" t="s">
        <v>64</v>
      </c>
      <c r="Y2507" s="17" t="s">
        <v>150</v>
      </c>
      <c r="Z2507" s="17">
        <v>20201024</v>
      </c>
      <c r="AA2507" s="17" t="s">
        <v>101</v>
      </c>
      <c r="AB2507" s="17">
        <v>1</v>
      </c>
      <c r="AC2507" s="17" t="str">
        <f>IFERROR(VLOOKUP(A2507,[1]Cruces!AJ:AK,2,0),VLOOKUP(CONCATENATE(X2507,AA2507),[1]Cruces!G:H,2,0))</f>
        <v>Solicitud de Obra</v>
      </c>
      <c r="AD2507" s="17">
        <f t="shared" si="688"/>
        <v>16</v>
      </c>
      <c r="AE2507" s="17">
        <f t="shared" si="689"/>
        <v>7</v>
      </c>
      <c r="AF2507" s="17">
        <f t="shared" si="690"/>
        <v>2020</v>
      </c>
      <c r="AG2507" s="17" t="str">
        <f>IFERROR(VLOOKUP(MID(A2507,2,4)*1,[1]Cruces!K:L,2,0),"Verificar")</f>
        <v>Atlántico Norte</v>
      </c>
      <c r="AH2507" s="17">
        <f t="shared" ca="1" si="691"/>
        <v>132</v>
      </c>
      <c r="AI2507" s="17" t="str">
        <f>IFERROR(VLOOKUP(U2507,[1]Cruces!$O$1:$P$6,2,0),"Sin Orden")</f>
        <v>Resuelta</v>
      </c>
      <c r="AJ2507" s="17">
        <f t="shared" si="692"/>
        <v>24</v>
      </c>
      <c r="AK2507" s="17">
        <f t="shared" si="693"/>
        <v>10</v>
      </c>
      <c r="AL2507" s="17">
        <f t="shared" si="694"/>
        <v>2020</v>
      </c>
      <c r="AM2507" s="17">
        <f t="shared" ca="1" si="695"/>
        <v>32</v>
      </c>
      <c r="AN2507" s="18">
        <f>IFERROR(VLOOKUP(R2507*1,'[1]Ordenes de Servicio'!G:K,5,0),"No Cruza")</f>
        <v>44128</v>
      </c>
      <c r="AO2507" s="17">
        <f t="shared" ca="1" si="696"/>
        <v>100</v>
      </c>
      <c r="AP2507" s="17">
        <f t="shared" si="697"/>
        <v>16</v>
      </c>
      <c r="AQ2507" s="17">
        <f t="shared" si="698"/>
        <v>9</v>
      </c>
      <c r="AR2507" s="17">
        <f t="shared" si="699"/>
        <v>2020</v>
      </c>
      <c r="AS2507" s="17">
        <f t="shared" ca="1" si="700"/>
        <v>70</v>
      </c>
      <c r="AT2507" s="17" t="str">
        <f t="shared" ref="AT2507:AT2563" ca="1" si="703">IF(AS2507&gt;359,"Si","No")</f>
        <v>No</v>
      </c>
      <c r="AU2507" s="17">
        <f t="shared" si="701"/>
        <v>38</v>
      </c>
      <c r="AV2507" s="17" t="str">
        <f>+VLOOKUP(B2507,[1]Cruces!S:T,2,0)</f>
        <v>5. Consultoría / Adjudicación</v>
      </c>
    </row>
    <row r="2508" spans="1:48" hidden="1" x14ac:dyDescent="0.25">
      <c r="A2508" s="17" t="s">
        <v>9352</v>
      </c>
      <c r="B2508" s="17" t="s">
        <v>569</v>
      </c>
      <c r="C2508" s="17">
        <v>6141322</v>
      </c>
      <c r="D2508" s="17">
        <v>34057467</v>
      </c>
      <c r="E2508" s="17" t="s">
        <v>93</v>
      </c>
      <c r="F2508" s="17" t="s">
        <v>7082</v>
      </c>
      <c r="G2508" s="17" t="s">
        <v>9353</v>
      </c>
      <c r="H2508" s="17">
        <v>3013289671</v>
      </c>
      <c r="I2508" s="17" t="s">
        <v>71</v>
      </c>
      <c r="J2508" s="17" t="s">
        <v>9354</v>
      </c>
      <c r="K2508" s="17" t="s">
        <v>9355</v>
      </c>
      <c r="L2508" s="17" t="s">
        <v>7140</v>
      </c>
      <c r="M2508" s="17" t="s">
        <v>7141</v>
      </c>
      <c r="N2508" s="17" t="s">
        <v>572</v>
      </c>
      <c r="O2508" s="17">
        <v>20201030</v>
      </c>
      <c r="P2508" s="17">
        <v>20201030</v>
      </c>
      <c r="Q2508" s="17">
        <v>1180</v>
      </c>
      <c r="R2508" s="17">
        <v>0</v>
      </c>
      <c r="S2508" s="17"/>
      <c r="T2508" s="17" t="s">
        <v>63</v>
      </c>
      <c r="U2508" s="17"/>
      <c r="V2508" s="17">
        <f t="shared" si="702"/>
        <v>3</v>
      </c>
      <c r="W2508" s="17">
        <v>3000</v>
      </c>
      <c r="X2508" s="17" t="s">
        <v>89</v>
      </c>
      <c r="Y2508" s="17" t="s">
        <v>569</v>
      </c>
      <c r="Z2508" s="17">
        <v>20201030</v>
      </c>
      <c r="AA2508" s="17" t="s">
        <v>1947</v>
      </c>
      <c r="AB2508" s="17">
        <v>1</v>
      </c>
      <c r="AC2508" s="17" t="str">
        <f>IFERROR(VLOOKUP(A2508,[1]Cruces!AJ:AK,2,0),VLOOKUP(CONCATENATE(X2508,AA2508),[1]Cruces!G:H,2,0))</f>
        <v>Solicitud por BT</v>
      </c>
      <c r="AD2508" s="17">
        <f t="shared" si="688"/>
        <v>30</v>
      </c>
      <c r="AE2508" s="17">
        <f t="shared" si="689"/>
        <v>10</v>
      </c>
      <c r="AF2508" s="17">
        <f t="shared" si="690"/>
        <v>2020</v>
      </c>
      <c r="AG2508" s="17" t="str">
        <f>IFERROR(VLOOKUP(MID(A2508,2,4)*1,[1]Cruces!K:L,2,0),"Verificar")</f>
        <v>Atlántico Norte</v>
      </c>
      <c r="AH2508" s="17">
        <f t="shared" ca="1" si="691"/>
        <v>26</v>
      </c>
      <c r="AI2508" s="17" t="str">
        <f>IFERROR(VLOOKUP(U2508,[1]Cruces!$O$1:$P$6,2,0),"Sin Orden")</f>
        <v>Sin Orden</v>
      </c>
      <c r="AJ2508" s="17">
        <f t="shared" si="692"/>
        <v>30</v>
      </c>
      <c r="AK2508" s="17">
        <f t="shared" si="693"/>
        <v>10</v>
      </c>
      <c r="AL2508" s="17">
        <f t="shared" si="694"/>
        <v>2020</v>
      </c>
      <c r="AM2508" s="17">
        <f t="shared" ca="1" si="695"/>
        <v>26</v>
      </c>
      <c r="AN2508" s="18" t="str">
        <f>IFERROR(VLOOKUP(R2508*1,'[1]Ordenes de Servicio'!G:K,5,0),"No Cruza")</f>
        <v>No Cruza</v>
      </c>
      <c r="AO2508" s="17">
        <f t="shared" ca="1" si="696"/>
        <v>26</v>
      </c>
      <c r="AP2508" s="17">
        <f t="shared" si="697"/>
        <v>30</v>
      </c>
      <c r="AQ2508" s="17">
        <f t="shared" si="698"/>
        <v>10</v>
      </c>
      <c r="AR2508" s="17">
        <f t="shared" si="699"/>
        <v>2020</v>
      </c>
      <c r="AS2508" s="17">
        <f t="shared" ca="1" si="700"/>
        <v>26</v>
      </c>
      <c r="AT2508" s="17" t="str">
        <f t="shared" ca="1" si="703"/>
        <v>No</v>
      </c>
      <c r="AU2508" s="17">
        <f t="shared" si="701"/>
        <v>0</v>
      </c>
      <c r="AV2508" s="17" t="str">
        <f>+VLOOKUP(B2508,[1]Cruces!S:T,2,0)</f>
        <v>1. Solicitud</v>
      </c>
    </row>
    <row r="2509" spans="1:48" hidden="1" x14ac:dyDescent="0.25">
      <c r="A2509" s="17" t="s">
        <v>4619</v>
      </c>
      <c r="B2509" s="17" t="s">
        <v>54</v>
      </c>
      <c r="C2509" s="17">
        <v>0</v>
      </c>
      <c r="D2509" s="17">
        <v>0</v>
      </c>
      <c r="E2509" s="17" t="s">
        <v>55</v>
      </c>
      <c r="F2509" s="17" t="s">
        <v>81</v>
      </c>
      <c r="G2509" s="17" t="s">
        <v>4620</v>
      </c>
      <c r="H2509" s="17">
        <v>3164296076</v>
      </c>
      <c r="I2509" s="17" t="s">
        <v>71</v>
      </c>
      <c r="J2509" s="17" t="s">
        <v>59</v>
      </c>
      <c r="K2509" s="17" t="s">
        <v>4621</v>
      </c>
      <c r="L2509" s="17" t="s">
        <v>85</v>
      </c>
      <c r="M2509" s="17" t="s">
        <v>86</v>
      </c>
      <c r="N2509" s="17" t="s">
        <v>62</v>
      </c>
      <c r="O2509" s="17">
        <v>20200227</v>
      </c>
      <c r="P2509" s="17">
        <v>20200228</v>
      </c>
      <c r="Q2509" s="17">
        <v>9350</v>
      </c>
      <c r="R2509" s="17">
        <v>27218544</v>
      </c>
      <c r="S2509" s="17" t="s">
        <v>100</v>
      </c>
      <c r="T2509" s="17" t="s">
        <v>63</v>
      </c>
      <c r="U2509" s="17" t="s">
        <v>91</v>
      </c>
      <c r="V2509" s="17">
        <f t="shared" si="702"/>
        <v>30</v>
      </c>
      <c r="W2509" s="17">
        <v>30000</v>
      </c>
      <c r="X2509" s="17" t="s">
        <v>64</v>
      </c>
      <c r="Y2509" s="17" t="s">
        <v>65</v>
      </c>
      <c r="Z2509" s="17">
        <v>20200228</v>
      </c>
      <c r="AA2509" s="17" t="s">
        <v>78</v>
      </c>
      <c r="AB2509" s="17">
        <v>1</v>
      </c>
      <c r="AC2509" s="17" t="str">
        <f>IFERROR(VLOOKUP(A2509,[1]Cruces!AJ:AK,2,0),VLOOKUP(CONCATENATE(X2509,AA2509),[1]Cruces!G:H,2,0))</f>
        <v>Solicitud de Obra</v>
      </c>
      <c r="AD2509" s="17">
        <f t="shared" si="688"/>
        <v>27</v>
      </c>
      <c r="AE2509" s="17">
        <f t="shared" si="689"/>
        <v>2</v>
      </c>
      <c r="AF2509" s="17">
        <f t="shared" si="690"/>
        <v>2020</v>
      </c>
      <c r="AG2509" s="17" t="str">
        <f>IFERROR(VLOOKUP(MID(A2509,2,4)*1,[1]Cruces!K:L,2,0),"Verificar")</f>
        <v>Magdalena</v>
      </c>
      <c r="AH2509" s="17">
        <f t="shared" ca="1" si="691"/>
        <v>272</v>
      </c>
      <c r="AI2509" s="17" t="str">
        <f>IFERROR(VLOOKUP(U2509,[1]Cruces!$O$1:$P$6,2,0),"Sin Orden")</f>
        <v>Resuelta</v>
      </c>
      <c r="AJ2509" s="17">
        <f t="shared" si="692"/>
        <v>28</v>
      </c>
      <c r="AK2509" s="17">
        <f t="shared" si="693"/>
        <v>2</v>
      </c>
      <c r="AL2509" s="17">
        <f t="shared" si="694"/>
        <v>2020</v>
      </c>
      <c r="AM2509" s="17">
        <f t="shared" ca="1" si="695"/>
        <v>271</v>
      </c>
      <c r="AN2509" s="18" t="str">
        <f>IFERROR(VLOOKUP(R2509*1,'[1]Ordenes de Servicio'!G:K,5,0),"No Cruza")</f>
        <v>No Cruza</v>
      </c>
      <c r="AO2509" s="17">
        <f t="shared" ca="1" si="696"/>
        <v>1</v>
      </c>
      <c r="AP2509" s="17">
        <f t="shared" si="697"/>
        <v>28</v>
      </c>
      <c r="AQ2509" s="17">
        <f t="shared" si="698"/>
        <v>2</v>
      </c>
      <c r="AR2509" s="17">
        <f t="shared" si="699"/>
        <v>2020</v>
      </c>
      <c r="AS2509" s="17">
        <f t="shared" ca="1" si="700"/>
        <v>271</v>
      </c>
      <c r="AT2509" s="17" t="str">
        <f t="shared" ca="1" si="703"/>
        <v>No</v>
      </c>
      <c r="AU2509" s="17">
        <f t="shared" si="701"/>
        <v>0</v>
      </c>
      <c r="AV2509" s="17" t="str">
        <f>+VLOOKUP(B2509,[1]Cruces!S:T,2,0)</f>
        <v>4. Presupuesto de Obra</v>
      </c>
    </row>
    <row r="2510" spans="1:48" hidden="1" x14ac:dyDescent="0.25">
      <c r="A2510" s="17" t="s">
        <v>4622</v>
      </c>
      <c r="B2510" s="17" t="s">
        <v>68</v>
      </c>
      <c r="C2510" s="17">
        <v>2143221</v>
      </c>
      <c r="D2510" s="17">
        <v>0</v>
      </c>
      <c r="E2510" s="17" t="s">
        <v>55</v>
      </c>
      <c r="F2510" s="17" t="s">
        <v>56</v>
      </c>
      <c r="G2510" s="17" t="s">
        <v>4623</v>
      </c>
      <c r="H2510" s="17">
        <v>3003211351</v>
      </c>
      <c r="I2510" s="17" t="s">
        <v>71</v>
      </c>
      <c r="J2510" s="17" t="s">
        <v>59</v>
      </c>
      <c r="K2510" s="17" t="s">
        <v>97</v>
      </c>
      <c r="L2510" s="17" t="s">
        <v>117</v>
      </c>
      <c r="M2510" s="17" t="s">
        <v>118</v>
      </c>
      <c r="N2510" s="17" t="s">
        <v>75</v>
      </c>
      <c r="O2510" s="17">
        <v>20191011</v>
      </c>
      <c r="P2510" s="17">
        <v>20200208</v>
      </c>
      <c r="Q2510" s="17">
        <v>1170</v>
      </c>
      <c r="R2510" s="17">
        <v>27223482</v>
      </c>
      <c r="S2510" s="17" t="s">
        <v>76</v>
      </c>
      <c r="T2510" s="17" t="s">
        <v>63</v>
      </c>
      <c r="U2510" s="17" t="s">
        <v>88</v>
      </c>
      <c r="V2510" s="17">
        <f t="shared" si="702"/>
        <v>75</v>
      </c>
      <c r="W2510" s="17">
        <v>75000</v>
      </c>
      <c r="X2510" s="17" t="s">
        <v>89</v>
      </c>
      <c r="Y2510" s="17" t="s">
        <v>105</v>
      </c>
      <c r="Z2510" s="17">
        <v>20200407</v>
      </c>
      <c r="AA2510" s="17" t="s">
        <v>78</v>
      </c>
      <c r="AB2510" s="17">
        <v>1</v>
      </c>
      <c r="AC2510" s="17" t="str">
        <f>IFERROR(VLOOKUP(A2510,[1]Cruces!AJ:AK,2,0),VLOOKUP(CONCATENATE(X2510,AA2510),[1]Cruces!G:H,2,0))</f>
        <v>Solicitud de Obra</v>
      </c>
      <c r="AD2510" s="17">
        <f t="shared" si="688"/>
        <v>11</v>
      </c>
      <c r="AE2510" s="17">
        <f t="shared" si="689"/>
        <v>10</v>
      </c>
      <c r="AF2510" s="17">
        <f t="shared" si="690"/>
        <v>2019</v>
      </c>
      <c r="AG2510" s="17" t="str">
        <f>IFERROR(VLOOKUP(MID(A2510,2,4)*1,[1]Cruces!K:L,2,0),"Verificar")</f>
        <v>Atlántico Norte</v>
      </c>
      <c r="AH2510" s="17">
        <f t="shared" ca="1" si="691"/>
        <v>411</v>
      </c>
      <c r="AI2510" s="17" t="str">
        <f>IFERROR(VLOOKUP(U2510,[1]Cruces!$O$1:$P$6,2,0),"Sin Orden")</f>
        <v>Resuelta</v>
      </c>
      <c r="AJ2510" s="17">
        <f t="shared" si="692"/>
        <v>7</v>
      </c>
      <c r="AK2510" s="17">
        <f t="shared" si="693"/>
        <v>4</v>
      </c>
      <c r="AL2510" s="17">
        <f t="shared" si="694"/>
        <v>2020</v>
      </c>
      <c r="AM2510" s="17">
        <f t="shared" ca="1" si="695"/>
        <v>232</v>
      </c>
      <c r="AN2510" s="18" t="str">
        <f>IFERROR(VLOOKUP(R2510*1,'[1]Ordenes de Servicio'!G:K,5,0),"No Cruza")</f>
        <v>No Cruza</v>
      </c>
      <c r="AO2510" s="17">
        <f t="shared" ca="1" si="696"/>
        <v>179</v>
      </c>
      <c r="AP2510" s="17">
        <f t="shared" si="697"/>
        <v>8</v>
      </c>
      <c r="AQ2510" s="17">
        <f t="shared" si="698"/>
        <v>2</v>
      </c>
      <c r="AR2510" s="17">
        <f t="shared" si="699"/>
        <v>2020</v>
      </c>
      <c r="AS2510" s="17">
        <f t="shared" ca="1" si="700"/>
        <v>291</v>
      </c>
      <c r="AT2510" s="17" t="str">
        <f t="shared" ca="1" si="703"/>
        <v>No</v>
      </c>
      <c r="AU2510" s="17">
        <f t="shared" si="701"/>
        <v>59</v>
      </c>
      <c r="AV2510" s="17" t="str">
        <f>+VLOOKUP(B2510,[1]Cruces!S:T,2,0)</f>
        <v>5. Consultoría / Adjudicación</v>
      </c>
    </row>
    <row r="2511" spans="1:48" hidden="1" x14ac:dyDescent="0.25">
      <c r="A2511" s="17" t="s">
        <v>4624</v>
      </c>
      <c r="B2511" s="17" t="s">
        <v>68</v>
      </c>
      <c r="C2511" s="17">
        <v>0</v>
      </c>
      <c r="D2511" s="17">
        <v>0</v>
      </c>
      <c r="E2511" s="17" t="s">
        <v>55</v>
      </c>
      <c r="F2511" s="17" t="s">
        <v>94</v>
      </c>
      <c r="G2511" s="17" t="s">
        <v>881</v>
      </c>
      <c r="H2511" s="17">
        <v>0</v>
      </c>
      <c r="I2511" s="17" t="s">
        <v>83</v>
      </c>
      <c r="J2511" s="17" t="s">
        <v>59</v>
      </c>
      <c r="K2511" s="17" t="s">
        <v>882</v>
      </c>
      <c r="L2511" s="17" t="s">
        <v>98</v>
      </c>
      <c r="M2511" s="17" t="s">
        <v>99</v>
      </c>
      <c r="N2511" s="17" t="s">
        <v>75</v>
      </c>
      <c r="O2511" s="17">
        <v>20180105</v>
      </c>
      <c r="P2511" s="17">
        <v>20181114</v>
      </c>
      <c r="Q2511" s="17">
        <v>1180</v>
      </c>
      <c r="R2511" s="17">
        <v>25994798</v>
      </c>
      <c r="S2511" s="17" t="s">
        <v>76</v>
      </c>
      <c r="T2511" s="17" t="s">
        <v>63</v>
      </c>
      <c r="U2511" s="17" t="s">
        <v>91</v>
      </c>
      <c r="V2511" s="17">
        <f t="shared" si="702"/>
        <v>25</v>
      </c>
      <c r="W2511" s="17">
        <v>25000</v>
      </c>
      <c r="X2511" s="17" t="s">
        <v>64</v>
      </c>
      <c r="Y2511" s="17" t="s">
        <v>136</v>
      </c>
      <c r="Z2511" s="17">
        <v>20181119</v>
      </c>
      <c r="AA2511" s="17" t="s">
        <v>78</v>
      </c>
      <c r="AB2511" s="17">
        <v>1</v>
      </c>
      <c r="AC2511" s="17" t="str">
        <f>IFERROR(VLOOKUP(A2511,[1]Cruces!AJ:AK,2,0),VLOOKUP(CONCATENATE(X2511,AA2511),[1]Cruces!G:H,2,0))</f>
        <v>Solicitud de Obra</v>
      </c>
      <c r="AD2511" s="17">
        <f t="shared" si="688"/>
        <v>5</v>
      </c>
      <c r="AE2511" s="17">
        <f t="shared" si="689"/>
        <v>1</v>
      </c>
      <c r="AF2511" s="17">
        <f t="shared" si="690"/>
        <v>2018</v>
      </c>
      <c r="AG2511" s="17" t="str">
        <f>IFERROR(VLOOKUP(MID(A2511,2,4)*1,[1]Cruces!K:L,2,0),"Verificar")</f>
        <v>Atlántico Norte</v>
      </c>
      <c r="AH2511" s="17">
        <f t="shared" ca="1" si="691"/>
        <v>1055</v>
      </c>
      <c r="AI2511" s="17" t="str">
        <f>IFERROR(VLOOKUP(U2511,[1]Cruces!$O$1:$P$6,2,0),"Sin Orden")</f>
        <v>Resuelta</v>
      </c>
      <c r="AJ2511" s="17">
        <f t="shared" si="692"/>
        <v>19</v>
      </c>
      <c r="AK2511" s="17">
        <f t="shared" si="693"/>
        <v>11</v>
      </c>
      <c r="AL2511" s="17">
        <f t="shared" si="694"/>
        <v>2018</v>
      </c>
      <c r="AM2511" s="17">
        <f t="shared" ca="1" si="695"/>
        <v>737</v>
      </c>
      <c r="AN2511" s="18">
        <f>IFERROR(VLOOKUP(R2511*1,'[1]Ordenes de Servicio'!G:K,5,0),"No Cruza")</f>
        <v>43509</v>
      </c>
      <c r="AO2511" s="17">
        <f t="shared" ca="1" si="696"/>
        <v>318</v>
      </c>
      <c r="AP2511" s="17">
        <f t="shared" si="697"/>
        <v>14</v>
      </c>
      <c r="AQ2511" s="17">
        <f t="shared" si="698"/>
        <v>11</v>
      </c>
      <c r="AR2511" s="17">
        <f t="shared" si="699"/>
        <v>2018</v>
      </c>
      <c r="AS2511" s="17">
        <f t="shared" ca="1" si="700"/>
        <v>742</v>
      </c>
      <c r="AT2511" s="17" t="str">
        <f t="shared" ca="1" si="703"/>
        <v>Si</v>
      </c>
      <c r="AU2511" s="17">
        <f t="shared" si="701"/>
        <v>5</v>
      </c>
      <c r="AV2511" s="17" t="str">
        <f>+VLOOKUP(B2511,[1]Cruces!S:T,2,0)</f>
        <v>5. Consultoría / Adjudicación</v>
      </c>
    </row>
    <row r="2512" spans="1:48" hidden="1" x14ac:dyDescent="0.25">
      <c r="A2512" s="17" t="s">
        <v>9356</v>
      </c>
      <c r="B2512" s="17" t="s">
        <v>1943</v>
      </c>
      <c r="C2512" s="17">
        <v>0</v>
      </c>
      <c r="D2512" s="17">
        <v>0</v>
      </c>
      <c r="E2512" s="17" t="s">
        <v>55</v>
      </c>
      <c r="F2512" s="17" t="s">
        <v>932</v>
      </c>
      <c r="G2512" s="17" t="s">
        <v>9357</v>
      </c>
      <c r="H2512" s="17">
        <v>3113936046</v>
      </c>
      <c r="I2512" s="17" t="s">
        <v>71</v>
      </c>
      <c r="J2512" s="17" t="s">
        <v>59</v>
      </c>
      <c r="K2512" s="17" t="s">
        <v>97</v>
      </c>
      <c r="L2512" s="17" t="s">
        <v>7223</v>
      </c>
      <c r="M2512" s="17" t="s">
        <v>7224</v>
      </c>
      <c r="N2512" s="17" t="s">
        <v>1946</v>
      </c>
      <c r="O2512" s="17">
        <v>20201026</v>
      </c>
      <c r="P2512" s="17">
        <v>20201026</v>
      </c>
      <c r="Q2512" s="17">
        <v>3410</v>
      </c>
      <c r="R2512" s="17">
        <v>28251745</v>
      </c>
      <c r="S2512" s="17" t="s">
        <v>6601</v>
      </c>
      <c r="T2512" s="17" t="s">
        <v>63</v>
      </c>
      <c r="U2512" s="17" t="s">
        <v>77</v>
      </c>
      <c r="V2512" s="17">
        <f t="shared" si="702"/>
        <v>2</v>
      </c>
      <c r="W2512" s="17">
        <v>2000</v>
      </c>
      <c r="X2512" s="17" t="s">
        <v>7065</v>
      </c>
      <c r="Y2512" s="17" t="s">
        <v>1943</v>
      </c>
      <c r="Z2512" s="17">
        <v>20201026</v>
      </c>
      <c r="AA2512" s="17" t="s">
        <v>1947</v>
      </c>
      <c r="AB2512" s="17">
        <v>1</v>
      </c>
      <c r="AC2512" s="17" t="str">
        <f>IFERROR(VLOOKUP(A2512,[1]Cruces!AJ:AK,2,0),VLOOKUP(CONCATENATE(X2512,AA2512),[1]Cruces!G:H,2,0))</f>
        <v>Solicitud por BT</v>
      </c>
      <c r="AD2512" s="17">
        <f t="shared" si="688"/>
        <v>26</v>
      </c>
      <c r="AE2512" s="17">
        <f t="shared" si="689"/>
        <v>10</v>
      </c>
      <c r="AF2512" s="17">
        <f t="shared" si="690"/>
        <v>2020</v>
      </c>
      <c r="AG2512" s="17" t="str">
        <f>IFERROR(VLOOKUP(MID(A2512,2,4)*1,[1]Cruces!K:L,2,0),"Verificar")</f>
        <v>Magdalena</v>
      </c>
      <c r="AH2512" s="17">
        <f t="shared" ca="1" si="691"/>
        <v>30</v>
      </c>
      <c r="AI2512" s="17" t="str">
        <f>IFERROR(VLOOKUP(U2512,[1]Cruces!$O$1:$P$6,2,0),"Sin Orden")</f>
        <v>Pendiente</v>
      </c>
      <c r="AJ2512" s="17">
        <f t="shared" si="692"/>
        <v>26</v>
      </c>
      <c r="AK2512" s="17">
        <f t="shared" si="693"/>
        <v>10</v>
      </c>
      <c r="AL2512" s="17">
        <f t="shared" si="694"/>
        <v>2020</v>
      </c>
      <c r="AM2512" s="17">
        <f t="shared" ca="1" si="695"/>
        <v>30</v>
      </c>
      <c r="AN2512" s="18">
        <f>IFERROR(VLOOKUP(R2512*1,'[1]Ordenes de Servicio'!G:K,5,0),"No Cruza")</f>
        <v>44130</v>
      </c>
      <c r="AO2512" s="17">
        <f t="shared" ca="1" si="696"/>
        <v>30</v>
      </c>
      <c r="AP2512" s="17">
        <f t="shared" si="697"/>
        <v>26</v>
      </c>
      <c r="AQ2512" s="17">
        <f t="shared" si="698"/>
        <v>10</v>
      </c>
      <c r="AR2512" s="17">
        <f t="shared" si="699"/>
        <v>2020</v>
      </c>
      <c r="AS2512" s="17">
        <f t="shared" ca="1" si="700"/>
        <v>30</v>
      </c>
      <c r="AT2512" s="17" t="str">
        <f t="shared" ca="1" si="703"/>
        <v>No</v>
      </c>
      <c r="AU2512" s="17">
        <f t="shared" si="701"/>
        <v>0</v>
      </c>
      <c r="AV2512" s="17" t="str">
        <f>+VLOOKUP(B2512,[1]Cruces!S:T,2,0)</f>
        <v>7. Ejecución en Campo OS BT</v>
      </c>
    </row>
    <row r="2513" spans="1:48" hidden="1" x14ac:dyDescent="0.25">
      <c r="A2513" s="17" t="s">
        <v>9358</v>
      </c>
      <c r="B2513" s="17" t="s">
        <v>569</v>
      </c>
      <c r="C2513" s="17">
        <v>0</v>
      </c>
      <c r="D2513" s="17">
        <v>0</v>
      </c>
      <c r="E2513" s="17" t="s">
        <v>55</v>
      </c>
      <c r="F2513" s="17" t="s">
        <v>7098</v>
      </c>
      <c r="G2513" s="17" t="s">
        <v>9359</v>
      </c>
      <c r="H2513" s="17">
        <v>3503901698</v>
      </c>
      <c r="I2513" s="17" t="s">
        <v>71</v>
      </c>
      <c r="J2513" s="17" t="s">
        <v>59</v>
      </c>
      <c r="K2513" s="17" t="s">
        <v>9360</v>
      </c>
      <c r="L2513" s="17" t="s">
        <v>7101</v>
      </c>
      <c r="M2513" s="17" t="s">
        <v>7102</v>
      </c>
      <c r="N2513" s="17" t="s">
        <v>572</v>
      </c>
      <c r="O2513" s="17">
        <v>20201107</v>
      </c>
      <c r="P2513" s="17">
        <v>20201107</v>
      </c>
      <c r="Q2513" s="17">
        <v>1110</v>
      </c>
      <c r="R2513" s="17">
        <v>0</v>
      </c>
      <c r="S2513" s="17"/>
      <c r="T2513" s="17" t="s">
        <v>63</v>
      </c>
      <c r="U2513" s="17"/>
      <c r="V2513" s="17">
        <f t="shared" si="702"/>
        <v>3</v>
      </c>
      <c r="W2513" s="17">
        <v>3000</v>
      </c>
      <c r="X2513" s="17" t="s">
        <v>7065</v>
      </c>
      <c r="Y2513" s="17" t="s">
        <v>569</v>
      </c>
      <c r="Z2513" s="17">
        <v>20201107</v>
      </c>
      <c r="AA2513" s="17" t="s">
        <v>1947</v>
      </c>
      <c r="AB2513" s="17">
        <v>1</v>
      </c>
      <c r="AC2513" s="17" t="str">
        <f>IFERROR(VLOOKUP(A2513,[1]Cruces!AJ:AK,2,0),VLOOKUP(CONCATENATE(X2513,AA2513),[1]Cruces!G:H,2,0))</f>
        <v>Solicitud por BT</v>
      </c>
      <c r="AD2513" s="17">
        <f t="shared" si="688"/>
        <v>7</v>
      </c>
      <c r="AE2513" s="17">
        <f t="shared" si="689"/>
        <v>11</v>
      </c>
      <c r="AF2513" s="17">
        <f t="shared" si="690"/>
        <v>2020</v>
      </c>
      <c r="AG2513" s="17" t="str">
        <f>IFERROR(VLOOKUP(MID(A2513,2,4)*1,[1]Cruces!K:L,2,0),"Verificar")</f>
        <v>Atlántico Norte</v>
      </c>
      <c r="AH2513" s="17">
        <f t="shared" ca="1" si="691"/>
        <v>18</v>
      </c>
      <c r="AI2513" s="17" t="str">
        <f>IFERROR(VLOOKUP(U2513,[1]Cruces!$O$1:$P$6,2,0),"Sin Orden")</f>
        <v>Sin Orden</v>
      </c>
      <c r="AJ2513" s="17">
        <f t="shared" si="692"/>
        <v>7</v>
      </c>
      <c r="AK2513" s="17">
        <f t="shared" si="693"/>
        <v>11</v>
      </c>
      <c r="AL2513" s="17">
        <f t="shared" si="694"/>
        <v>2020</v>
      </c>
      <c r="AM2513" s="17">
        <f t="shared" ca="1" si="695"/>
        <v>18</v>
      </c>
      <c r="AN2513" s="18" t="str">
        <f>IFERROR(VLOOKUP(R2513*1,'[1]Ordenes de Servicio'!G:K,5,0),"No Cruza")</f>
        <v>No Cruza</v>
      </c>
      <c r="AO2513" s="17">
        <f t="shared" ca="1" si="696"/>
        <v>18</v>
      </c>
      <c r="AP2513" s="17">
        <f t="shared" si="697"/>
        <v>7</v>
      </c>
      <c r="AQ2513" s="17">
        <f t="shared" si="698"/>
        <v>11</v>
      </c>
      <c r="AR2513" s="17">
        <f t="shared" si="699"/>
        <v>2020</v>
      </c>
      <c r="AS2513" s="17">
        <f t="shared" ca="1" si="700"/>
        <v>18</v>
      </c>
      <c r="AT2513" s="17" t="str">
        <f t="shared" ca="1" si="703"/>
        <v>No</v>
      </c>
      <c r="AU2513" s="17">
        <f t="shared" si="701"/>
        <v>0</v>
      </c>
      <c r="AV2513" s="17" t="str">
        <f>+VLOOKUP(B2513,[1]Cruces!S:T,2,0)</f>
        <v>1. Solicitud</v>
      </c>
    </row>
    <row r="2514" spans="1:48" hidden="1" x14ac:dyDescent="0.25">
      <c r="A2514" s="17" t="s">
        <v>4625</v>
      </c>
      <c r="B2514" s="17" t="s">
        <v>54</v>
      </c>
      <c r="C2514" s="17">
        <v>0</v>
      </c>
      <c r="D2514" s="17">
        <v>0</v>
      </c>
      <c r="E2514" s="17" t="s">
        <v>55</v>
      </c>
      <c r="F2514" s="17" t="s">
        <v>126</v>
      </c>
      <c r="G2514" s="17" t="s">
        <v>4626</v>
      </c>
      <c r="H2514" s="17">
        <v>0</v>
      </c>
      <c r="I2514" s="17" t="s">
        <v>71</v>
      </c>
      <c r="J2514" s="17" t="s">
        <v>59</v>
      </c>
      <c r="K2514" s="17" t="s">
        <v>4627</v>
      </c>
      <c r="L2514" s="17" t="s">
        <v>129</v>
      </c>
      <c r="M2514" s="17" t="s">
        <v>130</v>
      </c>
      <c r="N2514" s="17" t="s">
        <v>62</v>
      </c>
      <c r="O2514" s="17">
        <v>20200912</v>
      </c>
      <c r="P2514" s="17">
        <v>20201014</v>
      </c>
      <c r="Q2514" s="17">
        <v>7751</v>
      </c>
      <c r="R2514" s="17">
        <v>28126975</v>
      </c>
      <c r="S2514" s="17" t="s">
        <v>100</v>
      </c>
      <c r="T2514" s="17" t="s">
        <v>63</v>
      </c>
      <c r="U2514" s="17" t="s">
        <v>91</v>
      </c>
      <c r="V2514" s="17">
        <f t="shared" si="702"/>
        <v>30</v>
      </c>
      <c r="W2514" s="17">
        <v>30000</v>
      </c>
      <c r="X2514" s="17" t="s">
        <v>64</v>
      </c>
      <c r="Y2514" s="17" t="s">
        <v>65</v>
      </c>
      <c r="Z2514" s="17">
        <v>20201014</v>
      </c>
      <c r="AA2514" s="17" t="s">
        <v>78</v>
      </c>
      <c r="AB2514" s="17">
        <v>1</v>
      </c>
      <c r="AC2514" s="17" t="str">
        <f>IFERROR(VLOOKUP(A2514,[1]Cruces!AJ:AK,2,0),VLOOKUP(CONCATENATE(X2514,AA2514),[1]Cruces!G:H,2,0))</f>
        <v>Solicitud de Obra</v>
      </c>
      <c r="AD2514" s="17">
        <f t="shared" si="688"/>
        <v>12</v>
      </c>
      <c r="AE2514" s="17">
        <f t="shared" si="689"/>
        <v>9</v>
      </c>
      <c r="AF2514" s="17">
        <f t="shared" si="690"/>
        <v>2020</v>
      </c>
      <c r="AG2514" s="17" t="str">
        <f>IFERROR(VLOOKUP(MID(A2514,2,4)*1,[1]Cruces!K:L,2,0),"Verificar")</f>
        <v>Guajira</v>
      </c>
      <c r="AH2514" s="17">
        <f t="shared" ca="1" si="691"/>
        <v>74</v>
      </c>
      <c r="AI2514" s="17" t="str">
        <f>IFERROR(VLOOKUP(U2514,[1]Cruces!$O$1:$P$6,2,0),"Sin Orden")</f>
        <v>Resuelta</v>
      </c>
      <c r="AJ2514" s="17">
        <f t="shared" si="692"/>
        <v>14</v>
      </c>
      <c r="AK2514" s="17">
        <f t="shared" si="693"/>
        <v>10</v>
      </c>
      <c r="AL2514" s="17">
        <f t="shared" si="694"/>
        <v>2020</v>
      </c>
      <c r="AM2514" s="17">
        <f t="shared" ca="1" si="695"/>
        <v>42</v>
      </c>
      <c r="AN2514" s="18" t="str">
        <f>IFERROR(VLOOKUP(R2514*1,'[1]Ordenes de Servicio'!G:K,5,0),"No Cruza")</f>
        <v>No Cruza</v>
      </c>
      <c r="AO2514" s="17">
        <f t="shared" ca="1" si="696"/>
        <v>32</v>
      </c>
      <c r="AP2514" s="17">
        <f t="shared" si="697"/>
        <v>14</v>
      </c>
      <c r="AQ2514" s="17">
        <f t="shared" si="698"/>
        <v>10</v>
      </c>
      <c r="AR2514" s="17">
        <f t="shared" si="699"/>
        <v>2020</v>
      </c>
      <c r="AS2514" s="17">
        <f t="shared" ca="1" si="700"/>
        <v>42</v>
      </c>
      <c r="AT2514" s="17" t="str">
        <f t="shared" ca="1" si="703"/>
        <v>No</v>
      </c>
      <c r="AU2514" s="17">
        <f t="shared" si="701"/>
        <v>0</v>
      </c>
      <c r="AV2514" s="17" t="str">
        <f>+VLOOKUP(B2514,[1]Cruces!S:T,2,0)</f>
        <v>4. Presupuesto de Obra</v>
      </c>
    </row>
    <row r="2515" spans="1:48" hidden="1" x14ac:dyDescent="0.25">
      <c r="A2515" s="17" t="s">
        <v>9361</v>
      </c>
      <c r="B2515" s="17" t="s">
        <v>1943</v>
      </c>
      <c r="C2515" s="17">
        <v>0</v>
      </c>
      <c r="D2515" s="17">
        <v>0</v>
      </c>
      <c r="E2515" s="17" t="s">
        <v>55</v>
      </c>
      <c r="F2515" s="17" t="s">
        <v>232</v>
      </c>
      <c r="G2515" s="17" t="s">
        <v>9362</v>
      </c>
      <c r="H2515" s="17">
        <v>0</v>
      </c>
      <c r="I2515" s="17" t="s">
        <v>71</v>
      </c>
      <c r="J2515" s="17" t="s">
        <v>59</v>
      </c>
      <c r="K2515" s="17" t="s">
        <v>9363</v>
      </c>
      <c r="L2515" s="17" t="s">
        <v>7475</v>
      </c>
      <c r="M2515" s="17" t="s">
        <v>7476</v>
      </c>
      <c r="N2515" s="17" t="s">
        <v>1946</v>
      </c>
      <c r="O2515" s="17">
        <v>20201119</v>
      </c>
      <c r="P2515" s="17">
        <v>20201119</v>
      </c>
      <c r="Q2515" s="17">
        <v>1220</v>
      </c>
      <c r="R2515" s="17">
        <v>28290981</v>
      </c>
      <c r="S2515" s="17" t="s">
        <v>6601</v>
      </c>
      <c r="T2515" s="17" t="s">
        <v>7091</v>
      </c>
      <c r="U2515" s="17" t="s">
        <v>77</v>
      </c>
      <c r="V2515" s="17">
        <f t="shared" si="702"/>
        <v>3</v>
      </c>
      <c r="W2515" s="17">
        <v>3000</v>
      </c>
      <c r="X2515" s="17" t="s">
        <v>7065</v>
      </c>
      <c r="Y2515" s="17" t="s">
        <v>1943</v>
      </c>
      <c r="Z2515" s="17">
        <v>20201119</v>
      </c>
      <c r="AA2515" s="17" t="s">
        <v>1947</v>
      </c>
      <c r="AB2515" s="17">
        <v>1</v>
      </c>
      <c r="AC2515" s="17" t="str">
        <f>IFERROR(VLOOKUP(A2515,[1]Cruces!AJ:AK,2,0),VLOOKUP(CONCATENATE(X2515,AA2515),[1]Cruces!G:H,2,0))</f>
        <v>Solicitud por BT</v>
      </c>
      <c r="AD2515" s="17">
        <f t="shared" si="688"/>
        <v>19</v>
      </c>
      <c r="AE2515" s="17">
        <f t="shared" si="689"/>
        <v>11</v>
      </c>
      <c r="AF2515" s="17">
        <f t="shared" si="690"/>
        <v>2020</v>
      </c>
      <c r="AG2515" s="17" t="str">
        <f>IFERROR(VLOOKUP(MID(A2515,2,4)*1,[1]Cruces!K:L,2,0),"Verificar")</f>
        <v>Atlántico Sur</v>
      </c>
      <c r="AH2515" s="17">
        <f t="shared" ca="1" si="691"/>
        <v>6</v>
      </c>
      <c r="AI2515" s="17" t="str">
        <f>IFERROR(VLOOKUP(U2515,[1]Cruces!$O$1:$P$6,2,0),"Sin Orden")</f>
        <v>Pendiente</v>
      </c>
      <c r="AJ2515" s="17">
        <f t="shared" si="692"/>
        <v>19</v>
      </c>
      <c r="AK2515" s="17">
        <f t="shared" si="693"/>
        <v>11</v>
      </c>
      <c r="AL2515" s="17">
        <f t="shared" si="694"/>
        <v>2020</v>
      </c>
      <c r="AM2515" s="17">
        <f t="shared" ca="1" si="695"/>
        <v>6</v>
      </c>
      <c r="AN2515" s="18" t="str">
        <f>IFERROR(VLOOKUP(R2515*1,'[1]Ordenes de Servicio'!G:K,5,0),"No Cruza")</f>
        <v>No Cruza</v>
      </c>
      <c r="AO2515" s="17">
        <f t="shared" ca="1" si="696"/>
        <v>6</v>
      </c>
      <c r="AP2515" s="17">
        <f t="shared" si="697"/>
        <v>19</v>
      </c>
      <c r="AQ2515" s="17">
        <f t="shared" si="698"/>
        <v>11</v>
      </c>
      <c r="AR2515" s="17">
        <f t="shared" si="699"/>
        <v>2020</v>
      </c>
      <c r="AS2515" s="17">
        <f t="shared" ca="1" si="700"/>
        <v>6</v>
      </c>
      <c r="AT2515" s="17" t="str">
        <f t="shared" ca="1" si="703"/>
        <v>No</v>
      </c>
      <c r="AU2515" s="17">
        <f t="shared" si="701"/>
        <v>0</v>
      </c>
      <c r="AV2515" s="17" t="str">
        <f>+VLOOKUP(B2515,[1]Cruces!S:T,2,0)</f>
        <v>7. Ejecución en Campo OS BT</v>
      </c>
    </row>
    <row r="2516" spans="1:48" x14ac:dyDescent="0.25">
      <c r="A2516" s="17" t="s">
        <v>4628</v>
      </c>
      <c r="B2516" s="17" t="s">
        <v>80</v>
      </c>
      <c r="C2516" s="17">
        <v>0</v>
      </c>
      <c r="D2516" s="17">
        <v>0</v>
      </c>
      <c r="E2516" s="17" t="s">
        <v>55</v>
      </c>
      <c r="F2516" s="17" t="s">
        <v>81</v>
      </c>
      <c r="G2516" s="17" t="s">
        <v>4629</v>
      </c>
      <c r="H2516" s="17">
        <v>3012751070</v>
      </c>
      <c r="I2516" s="17" t="s">
        <v>71</v>
      </c>
      <c r="J2516" s="17" t="s">
        <v>59</v>
      </c>
      <c r="K2516" s="17" t="s">
        <v>4630</v>
      </c>
      <c r="L2516" s="17" t="s">
        <v>85</v>
      </c>
      <c r="M2516" s="17" t="s">
        <v>86</v>
      </c>
      <c r="N2516" s="17" t="s">
        <v>87</v>
      </c>
      <c r="O2516" s="17">
        <v>20181017</v>
      </c>
      <c r="P2516" s="17">
        <v>20190612</v>
      </c>
      <c r="Q2516" s="17">
        <v>3410</v>
      </c>
      <c r="R2516" s="17">
        <v>26222232</v>
      </c>
      <c r="S2516" s="17" t="s">
        <v>76</v>
      </c>
      <c r="T2516" s="17" t="s">
        <v>63</v>
      </c>
      <c r="U2516" s="17" t="s">
        <v>88</v>
      </c>
      <c r="V2516" s="17">
        <f t="shared" si="702"/>
        <v>112.5</v>
      </c>
      <c r="W2516" s="17">
        <v>112500</v>
      </c>
      <c r="X2516" s="17" t="s">
        <v>64</v>
      </c>
      <c r="Y2516" s="17" t="s">
        <v>90</v>
      </c>
      <c r="Z2516" s="17">
        <v>20190612</v>
      </c>
      <c r="AA2516" s="17" t="s">
        <v>78</v>
      </c>
      <c r="AB2516" s="17">
        <v>1</v>
      </c>
      <c r="AC2516" s="17" t="str">
        <f>IFERROR(VLOOKUP(A2516,[1]Cruces!AJ:AK,2,0),VLOOKUP(CONCATENATE(X2516,AA2516),[1]Cruces!G:H,2,0))</f>
        <v>Solicitud de Obra</v>
      </c>
      <c r="AD2516" s="17">
        <f t="shared" si="688"/>
        <v>17</v>
      </c>
      <c r="AE2516" s="17">
        <f t="shared" si="689"/>
        <v>10</v>
      </c>
      <c r="AF2516" s="17">
        <f t="shared" si="690"/>
        <v>2018</v>
      </c>
      <c r="AG2516" s="17" t="str">
        <f>IFERROR(VLOOKUP(MID(A2516,2,4)*1,[1]Cruces!K:L,2,0),"Verificar")</f>
        <v>Magdalena</v>
      </c>
      <c r="AH2516" s="17">
        <f t="shared" ca="1" si="691"/>
        <v>770</v>
      </c>
      <c r="AI2516" s="17" t="str">
        <f>IFERROR(VLOOKUP(U2516,[1]Cruces!$O$1:$P$6,2,0),"Sin Orden")</f>
        <v>Resuelta</v>
      </c>
      <c r="AJ2516" s="17">
        <f t="shared" si="692"/>
        <v>12</v>
      </c>
      <c r="AK2516" s="17">
        <f t="shared" si="693"/>
        <v>6</v>
      </c>
      <c r="AL2516" s="17">
        <f t="shared" si="694"/>
        <v>2019</v>
      </c>
      <c r="AM2516" s="17">
        <f t="shared" ca="1" si="695"/>
        <v>532</v>
      </c>
      <c r="AN2516" s="18" t="str">
        <f>IFERROR(VLOOKUP(R2516*1,'[1]Ordenes de Servicio'!G:K,5,0),"No Cruza")</f>
        <v>No Cruza</v>
      </c>
      <c r="AO2516" s="17">
        <f t="shared" ca="1" si="696"/>
        <v>238</v>
      </c>
      <c r="AP2516" s="17">
        <f t="shared" si="697"/>
        <v>12</v>
      </c>
      <c r="AQ2516" s="17">
        <f t="shared" si="698"/>
        <v>6</v>
      </c>
      <c r="AR2516" s="17">
        <f t="shared" si="699"/>
        <v>2019</v>
      </c>
      <c r="AS2516" s="17">
        <f t="shared" ca="1" si="700"/>
        <v>532</v>
      </c>
      <c r="AT2516" s="17" t="str">
        <f t="shared" ca="1" si="703"/>
        <v>Si</v>
      </c>
      <c r="AU2516" s="17">
        <f t="shared" si="701"/>
        <v>0</v>
      </c>
      <c r="AV2516" s="17" t="str">
        <f>+VLOOKUP(B2516,[1]Cruces!S:T,2,0)</f>
        <v>8. Puesta en Servicio</v>
      </c>
    </row>
    <row r="2517" spans="1:48" hidden="1" x14ac:dyDescent="0.25">
      <c r="A2517" s="17" t="s">
        <v>9364</v>
      </c>
      <c r="B2517" s="17" t="s">
        <v>6595</v>
      </c>
      <c r="C2517" s="17">
        <v>0</v>
      </c>
      <c r="D2517" s="17">
        <v>0</v>
      </c>
      <c r="E2517" s="17" t="s">
        <v>55</v>
      </c>
      <c r="F2517" s="17" t="s">
        <v>56</v>
      </c>
      <c r="G2517" s="17" t="s">
        <v>9365</v>
      </c>
      <c r="H2517" s="17">
        <v>3173207194</v>
      </c>
      <c r="I2517" s="17" t="s">
        <v>116</v>
      </c>
      <c r="J2517" s="17" t="s">
        <v>59</v>
      </c>
      <c r="K2517" s="17" t="s">
        <v>97</v>
      </c>
      <c r="L2517" s="17" t="s">
        <v>7733</v>
      </c>
      <c r="M2517" s="17" t="s">
        <v>55</v>
      </c>
      <c r="N2517" s="17" t="s">
        <v>6600</v>
      </c>
      <c r="O2517" s="17">
        <v>20191206</v>
      </c>
      <c r="P2517" s="17">
        <v>20191211</v>
      </c>
      <c r="Q2517" s="17">
        <v>1170</v>
      </c>
      <c r="R2517" s="17">
        <v>28012838</v>
      </c>
      <c r="S2517" s="17" t="s">
        <v>6601</v>
      </c>
      <c r="T2517" s="17" t="s">
        <v>63</v>
      </c>
      <c r="U2517" s="17" t="s">
        <v>91</v>
      </c>
      <c r="V2517" s="17">
        <f t="shared" si="702"/>
        <v>5</v>
      </c>
      <c r="W2517" s="17">
        <v>5000</v>
      </c>
      <c r="X2517" s="17" t="s">
        <v>7065</v>
      </c>
      <c r="Y2517" s="17" t="s">
        <v>6595</v>
      </c>
      <c r="Z2517" s="17">
        <v>20191211</v>
      </c>
      <c r="AA2517" s="17" t="s">
        <v>1947</v>
      </c>
      <c r="AB2517" s="17">
        <v>1</v>
      </c>
      <c r="AC2517" s="17" t="str">
        <f>IFERROR(VLOOKUP(A2517,[1]Cruces!AJ:AK,2,0),VLOOKUP(CONCATENATE(X2517,AA2517),[1]Cruces!G:H,2,0))</f>
        <v>Solicitud por BT</v>
      </c>
      <c r="AD2517" s="17">
        <f t="shared" si="688"/>
        <v>6</v>
      </c>
      <c r="AE2517" s="17">
        <f t="shared" si="689"/>
        <v>12</v>
      </c>
      <c r="AF2517" s="17">
        <f t="shared" si="690"/>
        <v>2019</v>
      </c>
      <c r="AG2517" s="17" t="str">
        <f>IFERROR(VLOOKUP(MID(A2517,2,4)*1,[1]Cruces!K:L,2,0),"Verificar")</f>
        <v>Atlántico Norte</v>
      </c>
      <c r="AH2517" s="17">
        <f t="shared" ca="1" si="691"/>
        <v>355</v>
      </c>
      <c r="AI2517" s="17" t="str">
        <f>IFERROR(VLOOKUP(U2517,[1]Cruces!$O$1:$P$6,2,0),"Sin Orden")</f>
        <v>Resuelta</v>
      </c>
      <c r="AJ2517" s="17">
        <f t="shared" si="692"/>
        <v>11</v>
      </c>
      <c r="AK2517" s="17">
        <f t="shared" si="693"/>
        <v>12</v>
      </c>
      <c r="AL2517" s="17">
        <f t="shared" si="694"/>
        <v>2019</v>
      </c>
      <c r="AM2517" s="17">
        <f t="shared" ca="1" si="695"/>
        <v>350</v>
      </c>
      <c r="AN2517" s="18" t="str">
        <f>IFERROR(VLOOKUP(R2517*1,'[1]Ordenes de Servicio'!G:K,5,0),"No Cruza")</f>
        <v>No Cruza</v>
      </c>
      <c r="AO2517" s="17">
        <f t="shared" ca="1" si="696"/>
        <v>5</v>
      </c>
      <c r="AP2517" s="17">
        <f t="shared" si="697"/>
        <v>11</v>
      </c>
      <c r="AQ2517" s="17">
        <f t="shared" si="698"/>
        <v>12</v>
      </c>
      <c r="AR2517" s="17">
        <f t="shared" si="699"/>
        <v>2019</v>
      </c>
      <c r="AS2517" s="17">
        <f t="shared" ca="1" si="700"/>
        <v>350</v>
      </c>
      <c r="AT2517" s="17" t="str">
        <f t="shared" ca="1" si="703"/>
        <v>No</v>
      </c>
      <c r="AU2517" s="17">
        <f t="shared" si="701"/>
        <v>0</v>
      </c>
      <c r="AV2517" s="17" t="str">
        <f>+VLOOKUP(B2517,[1]Cruces!S:T,2,0)</f>
        <v>7. Ejecución en Campo OS BT</v>
      </c>
    </row>
    <row r="2518" spans="1:48" hidden="1" x14ac:dyDescent="0.25">
      <c r="A2518" s="17" t="s">
        <v>4631</v>
      </c>
      <c r="B2518" s="17" t="s">
        <v>296</v>
      </c>
      <c r="C2518" s="17">
        <v>0</v>
      </c>
      <c r="D2518" s="17">
        <v>0</v>
      </c>
      <c r="E2518" s="17" t="s">
        <v>55</v>
      </c>
      <c r="F2518" s="17" t="s">
        <v>107</v>
      </c>
      <c r="G2518" s="17" t="s">
        <v>4632</v>
      </c>
      <c r="H2518" s="17">
        <v>0</v>
      </c>
      <c r="I2518" s="17" t="s">
        <v>116</v>
      </c>
      <c r="J2518" s="17" t="s">
        <v>59</v>
      </c>
      <c r="K2518" s="17" t="s">
        <v>4633</v>
      </c>
      <c r="L2518" s="17" t="s">
        <v>145</v>
      </c>
      <c r="M2518" s="17" t="s">
        <v>146</v>
      </c>
      <c r="N2518" s="17" t="s">
        <v>301</v>
      </c>
      <c r="O2518" s="17">
        <v>20201109</v>
      </c>
      <c r="P2518" s="17">
        <v>20201109</v>
      </c>
      <c r="Q2518" s="17">
        <v>1210</v>
      </c>
      <c r="R2518" s="17">
        <v>28276218</v>
      </c>
      <c r="S2518" s="17" t="s">
        <v>100</v>
      </c>
      <c r="T2518" s="17" t="s">
        <v>63</v>
      </c>
      <c r="U2518" s="17" t="s">
        <v>91</v>
      </c>
      <c r="V2518" s="17">
        <f t="shared" si="702"/>
        <v>500</v>
      </c>
      <c r="W2518" s="17">
        <v>500000</v>
      </c>
      <c r="X2518" s="17" t="s">
        <v>64</v>
      </c>
      <c r="Y2518" s="17" t="s">
        <v>296</v>
      </c>
      <c r="Z2518" s="17">
        <v>20201109</v>
      </c>
      <c r="AA2518" s="17" t="s">
        <v>101</v>
      </c>
      <c r="AB2518" s="17">
        <v>1</v>
      </c>
      <c r="AC2518" s="17" t="str">
        <f>IFERROR(VLOOKUP(A2518,[1]Cruces!AJ:AK,2,0),VLOOKUP(CONCATENATE(X2518,AA2518),[1]Cruces!G:H,2,0))</f>
        <v>Solicitud de Obra</v>
      </c>
      <c r="AD2518" s="17">
        <f t="shared" si="688"/>
        <v>9</v>
      </c>
      <c r="AE2518" s="17">
        <f t="shared" si="689"/>
        <v>11</v>
      </c>
      <c r="AF2518" s="17">
        <f t="shared" si="690"/>
        <v>2020</v>
      </c>
      <c r="AG2518" s="17" t="str">
        <f>IFERROR(VLOOKUP(MID(A2518,2,4)*1,[1]Cruces!K:L,2,0),"Verificar")</f>
        <v>Atlántico Sur</v>
      </c>
      <c r="AH2518" s="17">
        <f t="shared" ca="1" si="691"/>
        <v>16</v>
      </c>
      <c r="AI2518" s="17" t="str">
        <f>IFERROR(VLOOKUP(U2518,[1]Cruces!$O$1:$P$6,2,0),"Sin Orden")</f>
        <v>Resuelta</v>
      </c>
      <c r="AJ2518" s="17">
        <f t="shared" si="692"/>
        <v>9</v>
      </c>
      <c r="AK2518" s="17">
        <f t="shared" si="693"/>
        <v>11</v>
      </c>
      <c r="AL2518" s="17">
        <f t="shared" si="694"/>
        <v>2020</v>
      </c>
      <c r="AM2518" s="17">
        <f t="shared" ca="1" si="695"/>
        <v>16</v>
      </c>
      <c r="AN2518" s="18" t="str">
        <f>IFERROR(VLOOKUP(R2518*1,'[1]Ordenes de Servicio'!G:K,5,0),"No Cruza")</f>
        <v>No Cruza</v>
      </c>
      <c r="AO2518" s="17">
        <f t="shared" ca="1" si="696"/>
        <v>0</v>
      </c>
      <c r="AP2518" s="17">
        <f t="shared" si="697"/>
        <v>9</v>
      </c>
      <c r="AQ2518" s="17">
        <f t="shared" si="698"/>
        <v>11</v>
      </c>
      <c r="AR2518" s="17">
        <f t="shared" si="699"/>
        <v>2020</v>
      </c>
      <c r="AS2518" s="17">
        <f t="shared" ca="1" si="700"/>
        <v>16</v>
      </c>
      <c r="AT2518" s="17" t="str">
        <f t="shared" ca="1" si="703"/>
        <v>No</v>
      </c>
      <c r="AU2518" s="17">
        <f t="shared" si="701"/>
        <v>0</v>
      </c>
      <c r="AV2518" s="17" t="str">
        <f>+VLOOKUP(B2518,[1]Cruces!S:T,2,0)</f>
        <v>3. Evaluación Técnico Ecónomica</v>
      </c>
    </row>
    <row r="2519" spans="1:48" hidden="1" x14ac:dyDescent="0.25">
      <c r="A2519" s="17" t="s">
        <v>9366</v>
      </c>
      <c r="B2519" s="17" t="s">
        <v>1943</v>
      </c>
      <c r="C2519" s="17">
        <v>0</v>
      </c>
      <c r="D2519" s="17">
        <v>0</v>
      </c>
      <c r="E2519" s="17" t="s">
        <v>55</v>
      </c>
      <c r="F2519" s="17" t="s">
        <v>81</v>
      </c>
      <c r="G2519" s="17" t="s">
        <v>9367</v>
      </c>
      <c r="H2519" s="17">
        <v>3225875548</v>
      </c>
      <c r="I2519" s="17" t="s">
        <v>71</v>
      </c>
      <c r="J2519" s="17" t="s">
        <v>59</v>
      </c>
      <c r="K2519" s="17" t="s">
        <v>97</v>
      </c>
      <c r="L2519" s="17" t="s">
        <v>85</v>
      </c>
      <c r="M2519" s="17" t="s">
        <v>86</v>
      </c>
      <c r="N2519" s="17" t="s">
        <v>1946</v>
      </c>
      <c r="O2519" s="17">
        <v>20201015</v>
      </c>
      <c r="P2519" s="17">
        <v>20201015</v>
      </c>
      <c r="Q2519" s="17">
        <v>3410</v>
      </c>
      <c r="R2519" s="17">
        <v>28234696</v>
      </c>
      <c r="S2519" s="17" t="s">
        <v>6601</v>
      </c>
      <c r="T2519" s="17" t="s">
        <v>63</v>
      </c>
      <c r="U2519" s="17" t="s">
        <v>77</v>
      </c>
      <c r="V2519" s="17">
        <f t="shared" si="702"/>
        <v>2.5</v>
      </c>
      <c r="W2519" s="17">
        <v>2500</v>
      </c>
      <c r="X2519" s="17" t="s">
        <v>7065</v>
      </c>
      <c r="Y2519" s="17" t="s">
        <v>1943</v>
      </c>
      <c r="Z2519" s="17">
        <v>20201015</v>
      </c>
      <c r="AA2519" s="17" t="s">
        <v>1947</v>
      </c>
      <c r="AB2519" s="17">
        <v>1</v>
      </c>
      <c r="AC2519" s="17" t="str">
        <f>IFERROR(VLOOKUP(A2519,[1]Cruces!AJ:AK,2,0),VLOOKUP(CONCATENATE(X2519,AA2519),[1]Cruces!G:H,2,0))</f>
        <v>Solicitud por BT</v>
      </c>
      <c r="AD2519" s="17">
        <f t="shared" si="688"/>
        <v>15</v>
      </c>
      <c r="AE2519" s="17">
        <f t="shared" si="689"/>
        <v>10</v>
      </c>
      <c r="AF2519" s="17">
        <f t="shared" si="690"/>
        <v>2020</v>
      </c>
      <c r="AG2519" s="17" t="str">
        <f>IFERROR(VLOOKUP(MID(A2519,2,4)*1,[1]Cruces!K:L,2,0),"Verificar")</f>
        <v>Magdalena</v>
      </c>
      <c r="AH2519" s="17">
        <f t="shared" ca="1" si="691"/>
        <v>41</v>
      </c>
      <c r="AI2519" s="17" t="str">
        <f>IFERROR(VLOOKUP(U2519,[1]Cruces!$O$1:$P$6,2,0),"Sin Orden")</f>
        <v>Pendiente</v>
      </c>
      <c r="AJ2519" s="17">
        <f t="shared" si="692"/>
        <v>15</v>
      </c>
      <c r="AK2519" s="17">
        <f t="shared" si="693"/>
        <v>10</v>
      </c>
      <c r="AL2519" s="17">
        <f t="shared" si="694"/>
        <v>2020</v>
      </c>
      <c r="AM2519" s="17">
        <f t="shared" ca="1" si="695"/>
        <v>41</v>
      </c>
      <c r="AN2519" s="18">
        <f>IFERROR(VLOOKUP(R2519*1,'[1]Ordenes de Servicio'!G:K,5,0),"No Cruza")</f>
        <v>44119</v>
      </c>
      <c r="AO2519" s="17">
        <f t="shared" ca="1" si="696"/>
        <v>41</v>
      </c>
      <c r="AP2519" s="17">
        <f t="shared" si="697"/>
        <v>15</v>
      </c>
      <c r="AQ2519" s="17">
        <f t="shared" si="698"/>
        <v>10</v>
      </c>
      <c r="AR2519" s="17">
        <f t="shared" si="699"/>
        <v>2020</v>
      </c>
      <c r="AS2519" s="17">
        <f t="shared" ca="1" si="700"/>
        <v>41</v>
      </c>
      <c r="AT2519" s="17" t="str">
        <f t="shared" ca="1" si="703"/>
        <v>No</v>
      </c>
      <c r="AU2519" s="17">
        <f t="shared" si="701"/>
        <v>0</v>
      </c>
      <c r="AV2519" s="17" t="str">
        <f>+VLOOKUP(B2519,[1]Cruces!S:T,2,0)</f>
        <v>7. Ejecución en Campo OS BT</v>
      </c>
    </row>
    <row r="2520" spans="1:48" hidden="1" x14ac:dyDescent="0.25">
      <c r="A2520" s="17" t="s">
        <v>4634</v>
      </c>
      <c r="B2520" s="17" t="s">
        <v>54</v>
      </c>
      <c r="C2520" s="17">
        <v>2347329</v>
      </c>
      <c r="D2520" s="17">
        <v>20281767</v>
      </c>
      <c r="E2520" s="17" t="s">
        <v>745</v>
      </c>
      <c r="F2520" s="17" t="s">
        <v>107</v>
      </c>
      <c r="G2520" s="17" t="s">
        <v>4635</v>
      </c>
      <c r="H2520" s="17">
        <v>3006273792</v>
      </c>
      <c r="I2520" s="17" t="s">
        <v>116</v>
      </c>
      <c r="J2520" s="17" t="s">
        <v>4636</v>
      </c>
      <c r="K2520" s="17" t="s">
        <v>97</v>
      </c>
      <c r="L2520" s="17" t="s">
        <v>117</v>
      </c>
      <c r="M2520" s="17" t="s">
        <v>118</v>
      </c>
      <c r="N2520" s="17" t="s">
        <v>62</v>
      </c>
      <c r="O2520" s="17">
        <v>20200707</v>
      </c>
      <c r="P2520" s="17">
        <v>20200715</v>
      </c>
      <c r="Q2520" s="17">
        <v>1180</v>
      </c>
      <c r="R2520" s="17">
        <v>27768135</v>
      </c>
      <c r="S2520" s="17" t="s">
        <v>100</v>
      </c>
      <c r="T2520" s="17" t="s">
        <v>63</v>
      </c>
      <c r="U2520" s="17" t="s">
        <v>91</v>
      </c>
      <c r="V2520" s="17">
        <f t="shared" si="702"/>
        <v>37.5</v>
      </c>
      <c r="W2520" s="17">
        <v>37500</v>
      </c>
      <c r="X2520" s="17" t="s">
        <v>89</v>
      </c>
      <c r="Y2520" s="17" t="s">
        <v>65</v>
      </c>
      <c r="Z2520" s="17">
        <v>20200715</v>
      </c>
      <c r="AA2520" s="17" t="s">
        <v>78</v>
      </c>
      <c r="AB2520" s="17">
        <v>1</v>
      </c>
      <c r="AC2520" s="17" t="str">
        <f>IFERROR(VLOOKUP(A2520,[1]Cruces!AJ:AK,2,0),VLOOKUP(CONCATENATE(X2520,AA2520),[1]Cruces!G:H,2,0))</f>
        <v>Solicitud de Obra</v>
      </c>
      <c r="AD2520" s="17">
        <f t="shared" si="688"/>
        <v>7</v>
      </c>
      <c r="AE2520" s="17">
        <f t="shared" si="689"/>
        <v>7</v>
      </c>
      <c r="AF2520" s="17">
        <f t="shared" si="690"/>
        <v>2020</v>
      </c>
      <c r="AG2520" s="17" t="str">
        <f>IFERROR(VLOOKUP(MID(A2520,2,4)*1,[1]Cruces!K:L,2,0),"Verificar")</f>
        <v>Atlántico Norte</v>
      </c>
      <c r="AH2520" s="17">
        <f t="shared" ca="1" si="691"/>
        <v>141</v>
      </c>
      <c r="AI2520" s="17" t="str">
        <f>IFERROR(VLOOKUP(U2520,[1]Cruces!$O$1:$P$6,2,0),"Sin Orden")</f>
        <v>Resuelta</v>
      </c>
      <c r="AJ2520" s="17">
        <f t="shared" si="692"/>
        <v>15</v>
      </c>
      <c r="AK2520" s="17">
        <f t="shared" si="693"/>
        <v>7</v>
      </c>
      <c r="AL2520" s="17">
        <f t="shared" si="694"/>
        <v>2020</v>
      </c>
      <c r="AM2520" s="17">
        <f t="shared" ca="1" si="695"/>
        <v>133</v>
      </c>
      <c r="AN2520" s="18" t="str">
        <f>IFERROR(VLOOKUP(R2520*1,'[1]Ordenes de Servicio'!G:K,5,0),"No Cruza")</f>
        <v>No Cruza</v>
      </c>
      <c r="AO2520" s="17">
        <f t="shared" ca="1" si="696"/>
        <v>8</v>
      </c>
      <c r="AP2520" s="17">
        <f t="shared" si="697"/>
        <v>15</v>
      </c>
      <c r="AQ2520" s="17">
        <f t="shared" si="698"/>
        <v>7</v>
      </c>
      <c r="AR2520" s="17">
        <f t="shared" si="699"/>
        <v>2020</v>
      </c>
      <c r="AS2520" s="17">
        <f t="shared" ca="1" si="700"/>
        <v>133</v>
      </c>
      <c r="AT2520" s="17" t="str">
        <f t="shared" ca="1" si="703"/>
        <v>No</v>
      </c>
      <c r="AU2520" s="17">
        <f t="shared" si="701"/>
        <v>0</v>
      </c>
      <c r="AV2520" s="17" t="str">
        <f>+VLOOKUP(B2520,[1]Cruces!S:T,2,0)</f>
        <v>4. Presupuesto de Obra</v>
      </c>
    </row>
    <row r="2521" spans="1:48" hidden="1" x14ac:dyDescent="0.25">
      <c r="A2521" s="17" t="s">
        <v>4637</v>
      </c>
      <c r="B2521" s="17" t="s">
        <v>68</v>
      </c>
      <c r="C2521" s="17">
        <v>3743611</v>
      </c>
      <c r="D2521" s="17">
        <v>0</v>
      </c>
      <c r="E2521" s="17" t="s">
        <v>55</v>
      </c>
      <c r="F2521" s="17" t="s">
        <v>120</v>
      </c>
      <c r="G2521" s="17" t="s">
        <v>4638</v>
      </c>
      <c r="H2521" s="17">
        <v>3003743092</v>
      </c>
      <c r="I2521" s="17" t="s">
        <v>182</v>
      </c>
      <c r="J2521" s="17" t="s">
        <v>59</v>
      </c>
      <c r="K2521" s="17" t="s">
        <v>97</v>
      </c>
      <c r="L2521" s="17" t="s">
        <v>122</v>
      </c>
      <c r="M2521" s="17" t="s">
        <v>123</v>
      </c>
      <c r="N2521" s="17" t="s">
        <v>75</v>
      </c>
      <c r="O2521" s="17">
        <v>20170918</v>
      </c>
      <c r="P2521" s="17">
        <v>20171107</v>
      </c>
      <c r="Q2521" s="17">
        <v>1110</v>
      </c>
      <c r="R2521" s="17">
        <v>24262726</v>
      </c>
      <c r="S2521" s="17" t="s">
        <v>100</v>
      </c>
      <c r="T2521" s="17" t="s">
        <v>63</v>
      </c>
      <c r="U2521" s="17" t="s">
        <v>91</v>
      </c>
      <c r="V2521" s="17">
        <f t="shared" si="702"/>
        <v>112.5</v>
      </c>
      <c r="W2521" s="17">
        <v>112500</v>
      </c>
      <c r="X2521" s="17" t="s">
        <v>89</v>
      </c>
      <c r="Y2521" s="17" t="s">
        <v>136</v>
      </c>
      <c r="Z2521" s="17">
        <v>20171114</v>
      </c>
      <c r="AA2521" s="17" t="s">
        <v>101</v>
      </c>
      <c r="AB2521" s="17">
        <v>1</v>
      </c>
      <c r="AC2521" s="17" t="str">
        <f>IFERROR(VLOOKUP(A2521,[1]Cruces!AJ:AK,2,0),VLOOKUP(CONCATENATE(X2521,AA2521),[1]Cruces!G:H,2,0))</f>
        <v>Solicitud de Obra</v>
      </c>
      <c r="AD2521" s="17">
        <f t="shared" si="688"/>
        <v>18</v>
      </c>
      <c r="AE2521" s="17">
        <f t="shared" si="689"/>
        <v>9</v>
      </c>
      <c r="AF2521" s="17">
        <f t="shared" si="690"/>
        <v>2017</v>
      </c>
      <c r="AG2521" s="17" t="str">
        <f>IFERROR(VLOOKUP(MID(A2521,2,4)*1,[1]Cruces!K:L,2,0),"Verificar")</f>
        <v>Atlántico Norte</v>
      </c>
      <c r="AH2521" s="17">
        <f t="shared" ca="1" si="691"/>
        <v>1164</v>
      </c>
      <c r="AI2521" s="17" t="str">
        <f>IFERROR(VLOOKUP(U2521,[1]Cruces!$O$1:$P$6,2,0),"Sin Orden")</f>
        <v>Resuelta</v>
      </c>
      <c r="AJ2521" s="17">
        <f t="shared" si="692"/>
        <v>14</v>
      </c>
      <c r="AK2521" s="17">
        <f t="shared" si="693"/>
        <v>11</v>
      </c>
      <c r="AL2521" s="17">
        <f t="shared" si="694"/>
        <v>2017</v>
      </c>
      <c r="AM2521" s="17">
        <f t="shared" ca="1" si="695"/>
        <v>1107</v>
      </c>
      <c r="AN2521" s="18" t="str">
        <f>IFERROR(VLOOKUP(R2521*1,'[1]Ordenes de Servicio'!G:K,5,0),"No Cruza")</f>
        <v>No Cruza</v>
      </c>
      <c r="AO2521" s="17">
        <f t="shared" ca="1" si="696"/>
        <v>57</v>
      </c>
      <c r="AP2521" s="17">
        <f t="shared" si="697"/>
        <v>7</v>
      </c>
      <c r="AQ2521" s="17">
        <f t="shared" si="698"/>
        <v>11</v>
      </c>
      <c r="AR2521" s="17">
        <f t="shared" si="699"/>
        <v>2017</v>
      </c>
      <c r="AS2521" s="17">
        <f t="shared" ca="1" si="700"/>
        <v>1114</v>
      </c>
      <c r="AT2521" s="17" t="str">
        <f t="shared" ca="1" si="703"/>
        <v>Si</v>
      </c>
      <c r="AU2521" s="17">
        <f t="shared" si="701"/>
        <v>7</v>
      </c>
      <c r="AV2521" s="17" t="str">
        <f>+VLOOKUP(B2521,[1]Cruces!S:T,2,0)</f>
        <v>5. Consultoría / Adjudicación</v>
      </c>
    </row>
    <row r="2522" spans="1:48" hidden="1" x14ac:dyDescent="0.25">
      <c r="A2522" s="17" t="s">
        <v>9368</v>
      </c>
      <c r="B2522" s="17" t="s">
        <v>6595</v>
      </c>
      <c r="C2522" s="17">
        <v>0</v>
      </c>
      <c r="D2522" s="17">
        <v>0</v>
      </c>
      <c r="E2522" s="17" t="s">
        <v>55</v>
      </c>
      <c r="F2522" s="17" t="s">
        <v>56</v>
      </c>
      <c r="G2522" s="17" t="s">
        <v>9369</v>
      </c>
      <c r="H2522" s="17">
        <v>3185022123</v>
      </c>
      <c r="I2522" s="17" t="s">
        <v>71</v>
      </c>
      <c r="J2522" s="17" t="s">
        <v>59</v>
      </c>
      <c r="K2522" s="17" t="s">
        <v>9370</v>
      </c>
      <c r="L2522" s="17" t="s">
        <v>7686</v>
      </c>
      <c r="M2522" s="17" t="s">
        <v>7687</v>
      </c>
      <c r="N2522" s="17" t="s">
        <v>6600</v>
      </c>
      <c r="O2522" s="17">
        <v>20200312</v>
      </c>
      <c r="P2522" s="17">
        <v>20200318</v>
      </c>
      <c r="Q2522" s="17">
        <v>1110</v>
      </c>
      <c r="R2522" s="17">
        <v>27258440</v>
      </c>
      <c r="S2522" s="17" t="s">
        <v>6601</v>
      </c>
      <c r="T2522" s="17" t="s">
        <v>63</v>
      </c>
      <c r="U2522" s="17" t="s">
        <v>91</v>
      </c>
      <c r="V2522" s="17">
        <f t="shared" si="702"/>
        <v>3</v>
      </c>
      <c r="W2522" s="17">
        <v>3000</v>
      </c>
      <c r="X2522" s="17" t="s">
        <v>7065</v>
      </c>
      <c r="Y2522" s="17" t="s">
        <v>6595</v>
      </c>
      <c r="Z2522" s="17">
        <v>20200318</v>
      </c>
      <c r="AA2522" s="17" t="s">
        <v>1947</v>
      </c>
      <c r="AB2522" s="17">
        <v>1</v>
      </c>
      <c r="AC2522" s="17" t="str">
        <f>IFERROR(VLOOKUP(A2522,[1]Cruces!AJ:AK,2,0),VLOOKUP(CONCATENATE(X2522,AA2522),[1]Cruces!G:H,2,0))</f>
        <v>Solicitud por BT</v>
      </c>
      <c r="AD2522" s="17">
        <f t="shared" si="688"/>
        <v>12</v>
      </c>
      <c r="AE2522" s="17">
        <f t="shared" si="689"/>
        <v>3</v>
      </c>
      <c r="AF2522" s="17">
        <f t="shared" si="690"/>
        <v>2020</v>
      </c>
      <c r="AG2522" s="17" t="str">
        <f>IFERROR(VLOOKUP(MID(A2522,2,4)*1,[1]Cruces!K:L,2,0),"Verificar")</f>
        <v>Atlántico Norte</v>
      </c>
      <c r="AH2522" s="17">
        <f t="shared" ca="1" si="691"/>
        <v>258</v>
      </c>
      <c r="AI2522" s="17" t="str">
        <f>IFERROR(VLOOKUP(U2522,[1]Cruces!$O$1:$P$6,2,0),"Sin Orden")</f>
        <v>Resuelta</v>
      </c>
      <c r="AJ2522" s="17">
        <f t="shared" si="692"/>
        <v>18</v>
      </c>
      <c r="AK2522" s="17">
        <f t="shared" si="693"/>
        <v>3</v>
      </c>
      <c r="AL2522" s="17">
        <f t="shared" si="694"/>
        <v>2020</v>
      </c>
      <c r="AM2522" s="17">
        <f t="shared" ca="1" si="695"/>
        <v>252</v>
      </c>
      <c r="AN2522" s="18" t="str">
        <f>IFERROR(VLOOKUP(R2522*1,'[1]Ordenes de Servicio'!G:K,5,0),"No Cruza")</f>
        <v>No Cruza</v>
      </c>
      <c r="AO2522" s="17">
        <f t="shared" ca="1" si="696"/>
        <v>6</v>
      </c>
      <c r="AP2522" s="17">
        <f t="shared" si="697"/>
        <v>18</v>
      </c>
      <c r="AQ2522" s="17">
        <f t="shared" si="698"/>
        <v>3</v>
      </c>
      <c r="AR2522" s="17">
        <f t="shared" si="699"/>
        <v>2020</v>
      </c>
      <c r="AS2522" s="17">
        <f t="shared" ca="1" si="700"/>
        <v>252</v>
      </c>
      <c r="AT2522" s="17" t="str">
        <f t="shared" ca="1" si="703"/>
        <v>No</v>
      </c>
      <c r="AU2522" s="17">
        <f t="shared" si="701"/>
        <v>0</v>
      </c>
      <c r="AV2522" s="17" t="str">
        <f>+VLOOKUP(B2522,[1]Cruces!S:T,2,0)</f>
        <v>7. Ejecución en Campo OS BT</v>
      </c>
    </row>
    <row r="2523" spans="1:48" x14ac:dyDescent="0.25">
      <c r="A2523" s="17" t="s">
        <v>4639</v>
      </c>
      <c r="B2523" s="17" t="s">
        <v>80</v>
      </c>
      <c r="C2523" s="17">
        <v>0</v>
      </c>
      <c r="D2523" s="17">
        <v>0</v>
      </c>
      <c r="E2523" s="17" t="s">
        <v>55</v>
      </c>
      <c r="F2523" s="17" t="s">
        <v>232</v>
      </c>
      <c r="G2523" s="17" t="s">
        <v>1443</v>
      </c>
      <c r="H2523" s="17">
        <v>3004695559</v>
      </c>
      <c r="I2523" s="17" t="s">
        <v>83</v>
      </c>
      <c r="J2523" s="17" t="s">
        <v>59</v>
      </c>
      <c r="K2523" s="17" t="s">
        <v>97</v>
      </c>
      <c r="L2523" s="17" t="s">
        <v>280</v>
      </c>
      <c r="M2523" s="17" t="s">
        <v>281</v>
      </c>
      <c r="N2523" s="17" t="s">
        <v>87</v>
      </c>
      <c r="O2523" s="17">
        <v>20181130</v>
      </c>
      <c r="P2523" s="17">
        <v>20190801</v>
      </c>
      <c r="Q2523" s="17">
        <v>7541</v>
      </c>
      <c r="R2523" s="17">
        <v>25783651</v>
      </c>
      <c r="S2523" s="17" t="s">
        <v>100</v>
      </c>
      <c r="T2523" s="17" t="s">
        <v>63</v>
      </c>
      <c r="U2523" s="17" t="s">
        <v>91</v>
      </c>
      <c r="V2523" s="17">
        <f t="shared" si="702"/>
        <v>30</v>
      </c>
      <c r="W2523" s="17">
        <v>30000</v>
      </c>
      <c r="X2523" s="17" t="s">
        <v>64</v>
      </c>
      <c r="Y2523" s="17" t="s">
        <v>80</v>
      </c>
      <c r="Z2523" s="17">
        <v>20190801</v>
      </c>
      <c r="AA2523" s="17" t="s">
        <v>78</v>
      </c>
      <c r="AB2523" s="17">
        <v>1</v>
      </c>
      <c r="AC2523" s="17" t="str">
        <f>IFERROR(VLOOKUP(A2523,[1]Cruces!AJ:AK,2,0),VLOOKUP(CONCATENATE(X2523,AA2523),[1]Cruces!G:H,2,0))</f>
        <v>Solicitud de Obra</v>
      </c>
      <c r="AD2523" s="17">
        <f t="shared" si="688"/>
        <v>30</v>
      </c>
      <c r="AE2523" s="17">
        <f t="shared" si="689"/>
        <v>11</v>
      </c>
      <c r="AF2523" s="17">
        <f t="shared" si="690"/>
        <v>2018</v>
      </c>
      <c r="AG2523" s="17" t="str">
        <f>IFERROR(VLOOKUP(MID(A2523,2,4)*1,[1]Cruces!K:L,2,0),"Verificar")</f>
        <v>Atlántico Sur</v>
      </c>
      <c r="AH2523" s="17">
        <f t="shared" ca="1" si="691"/>
        <v>726</v>
      </c>
      <c r="AI2523" s="17" t="str">
        <f>IFERROR(VLOOKUP(U2523,[1]Cruces!$O$1:$P$6,2,0),"Sin Orden")</f>
        <v>Resuelta</v>
      </c>
      <c r="AJ2523" s="17">
        <f t="shared" si="692"/>
        <v>1</v>
      </c>
      <c r="AK2523" s="17">
        <f t="shared" si="693"/>
        <v>8</v>
      </c>
      <c r="AL2523" s="17">
        <f t="shared" si="694"/>
        <v>2019</v>
      </c>
      <c r="AM2523" s="17">
        <f t="shared" ca="1" si="695"/>
        <v>482</v>
      </c>
      <c r="AN2523" s="18" t="str">
        <f>IFERROR(VLOOKUP(R2523*1,'[1]Ordenes de Servicio'!G:K,5,0),"No Cruza")</f>
        <v>No Cruza</v>
      </c>
      <c r="AO2523" s="17">
        <f t="shared" ca="1" si="696"/>
        <v>244</v>
      </c>
      <c r="AP2523" s="17">
        <f t="shared" si="697"/>
        <v>1</v>
      </c>
      <c r="AQ2523" s="17">
        <f t="shared" si="698"/>
        <v>8</v>
      </c>
      <c r="AR2523" s="17">
        <f t="shared" si="699"/>
        <v>2019</v>
      </c>
      <c r="AS2523" s="17">
        <f t="shared" ca="1" si="700"/>
        <v>482</v>
      </c>
      <c r="AT2523" s="17" t="str">
        <f t="shared" ca="1" si="703"/>
        <v>Si</v>
      </c>
      <c r="AU2523" s="17">
        <f t="shared" si="701"/>
        <v>0</v>
      </c>
      <c r="AV2523" s="17" t="str">
        <f>+VLOOKUP(B2523,[1]Cruces!S:T,2,0)</f>
        <v>8. Puesta en Servicio</v>
      </c>
    </row>
    <row r="2524" spans="1:48" x14ac:dyDescent="0.25">
      <c r="A2524" s="17" t="s">
        <v>4641</v>
      </c>
      <c r="B2524" s="17" t="s">
        <v>80</v>
      </c>
      <c r="C2524" s="17">
        <v>0</v>
      </c>
      <c r="D2524" s="17">
        <v>0</v>
      </c>
      <c r="E2524" s="17" t="s">
        <v>55</v>
      </c>
      <c r="F2524" s="17" t="s">
        <v>56</v>
      </c>
      <c r="G2524" s="17" t="s">
        <v>4642</v>
      </c>
      <c r="H2524" s="17">
        <v>3447649</v>
      </c>
      <c r="I2524" s="17" t="s">
        <v>71</v>
      </c>
      <c r="J2524" s="17" t="s">
        <v>59</v>
      </c>
      <c r="K2524" s="17" t="s">
        <v>4643</v>
      </c>
      <c r="L2524" s="17" t="s">
        <v>1181</v>
      </c>
      <c r="M2524" s="17" t="s">
        <v>55</v>
      </c>
      <c r="N2524" s="17" t="s">
        <v>87</v>
      </c>
      <c r="O2524" s="17">
        <v>20121203</v>
      </c>
      <c r="P2524" s="17">
        <v>20140110</v>
      </c>
      <c r="Q2524" s="17">
        <v>1150</v>
      </c>
      <c r="R2524" s="17">
        <v>19202766</v>
      </c>
      <c r="S2524" s="17" t="s">
        <v>76</v>
      </c>
      <c r="T2524" s="17" t="s">
        <v>63</v>
      </c>
      <c r="U2524" s="17" t="s">
        <v>91</v>
      </c>
      <c r="V2524" s="17">
        <f t="shared" si="702"/>
        <v>15</v>
      </c>
      <c r="W2524" s="17">
        <v>15000</v>
      </c>
      <c r="X2524" s="17" t="s">
        <v>64</v>
      </c>
      <c r="Y2524" s="17" t="s">
        <v>80</v>
      </c>
      <c r="Z2524" s="17">
        <v>20140110</v>
      </c>
      <c r="AA2524" s="17" t="s">
        <v>78</v>
      </c>
      <c r="AB2524" s="17">
        <v>1</v>
      </c>
      <c r="AC2524" s="17" t="str">
        <f>IFERROR(VLOOKUP(A2524,[1]Cruces!AJ:AK,2,0),VLOOKUP(CONCATENATE(X2524,AA2524),[1]Cruces!G:H,2,0))</f>
        <v>Solicitud de Obra</v>
      </c>
      <c r="AD2524" s="17">
        <f t="shared" si="688"/>
        <v>3</v>
      </c>
      <c r="AE2524" s="17">
        <f t="shared" si="689"/>
        <v>12</v>
      </c>
      <c r="AF2524" s="17">
        <f t="shared" si="690"/>
        <v>2012</v>
      </c>
      <c r="AG2524" s="17" t="str">
        <f>IFERROR(VLOOKUP(MID(A2524,2,4)*1,[1]Cruces!K:L,2,0),"Verificar")</f>
        <v>Atlántico Norte</v>
      </c>
      <c r="AH2524" s="17">
        <f t="shared" ca="1" si="691"/>
        <v>2914</v>
      </c>
      <c r="AI2524" s="17" t="str">
        <f>IFERROR(VLOOKUP(U2524,[1]Cruces!$O$1:$P$6,2,0),"Sin Orden")</f>
        <v>Resuelta</v>
      </c>
      <c r="AJ2524" s="17">
        <f t="shared" si="692"/>
        <v>10</v>
      </c>
      <c r="AK2524" s="17">
        <f t="shared" si="693"/>
        <v>1</v>
      </c>
      <c r="AL2524" s="17">
        <f t="shared" si="694"/>
        <v>2014</v>
      </c>
      <c r="AM2524" s="17">
        <f t="shared" ca="1" si="695"/>
        <v>2511</v>
      </c>
      <c r="AN2524" s="18" t="str">
        <f>IFERROR(VLOOKUP(R2524*1,'[1]Ordenes de Servicio'!G:K,5,0),"No Cruza")</f>
        <v>No Cruza</v>
      </c>
      <c r="AO2524" s="17">
        <f t="shared" ca="1" si="696"/>
        <v>403</v>
      </c>
      <c r="AP2524" s="17">
        <f t="shared" si="697"/>
        <v>10</v>
      </c>
      <c r="AQ2524" s="17">
        <f t="shared" si="698"/>
        <v>1</v>
      </c>
      <c r="AR2524" s="17">
        <f t="shared" si="699"/>
        <v>2014</v>
      </c>
      <c r="AS2524" s="17">
        <f t="shared" ca="1" si="700"/>
        <v>2511</v>
      </c>
      <c r="AT2524" s="17" t="str">
        <f t="shared" ca="1" si="703"/>
        <v>Si</v>
      </c>
      <c r="AU2524" s="17">
        <f t="shared" si="701"/>
        <v>0</v>
      </c>
      <c r="AV2524" s="17" t="str">
        <f>+VLOOKUP(B2524,[1]Cruces!S:T,2,0)</f>
        <v>8. Puesta en Servicio</v>
      </c>
    </row>
    <row r="2525" spans="1:48" hidden="1" x14ac:dyDescent="0.25">
      <c r="A2525" s="17" t="s">
        <v>9371</v>
      </c>
      <c r="B2525" s="17" t="s">
        <v>6595</v>
      </c>
      <c r="C2525" s="17">
        <v>2824353</v>
      </c>
      <c r="D2525" s="17">
        <v>20184210</v>
      </c>
      <c r="E2525" s="17" t="s">
        <v>93</v>
      </c>
      <c r="F2525" s="17" t="s">
        <v>232</v>
      </c>
      <c r="G2525" s="17" t="s">
        <v>9372</v>
      </c>
      <c r="H2525" s="17">
        <v>0</v>
      </c>
      <c r="I2525" s="17" t="s">
        <v>71</v>
      </c>
      <c r="J2525" s="17" t="s">
        <v>9373</v>
      </c>
      <c r="K2525" s="17" t="s">
        <v>9374</v>
      </c>
      <c r="L2525" s="17" t="s">
        <v>8050</v>
      </c>
      <c r="M2525" s="17" t="s">
        <v>8051</v>
      </c>
      <c r="N2525" s="17" t="s">
        <v>6600</v>
      </c>
      <c r="O2525" s="17">
        <v>20201031</v>
      </c>
      <c r="P2525" s="17">
        <v>20201107</v>
      </c>
      <c r="Q2525" s="17">
        <v>1210</v>
      </c>
      <c r="R2525" s="17">
        <v>28263134</v>
      </c>
      <c r="S2525" s="17" t="s">
        <v>7072</v>
      </c>
      <c r="T2525" s="17" t="s">
        <v>63</v>
      </c>
      <c r="U2525" s="17" t="s">
        <v>91</v>
      </c>
      <c r="V2525" s="17">
        <f t="shared" si="702"/>
        <v>3</v>
      </c>
      <c r="W2525" s="17">
        <v>3000</v>
      </c>
      <c r="X2525" s="17" t="s">
        <v>89</v>
      </c>
      <c r="Y2525" s="17" t="s">
        <v>6595</v>
      </c>
      <c r="Z2525" s="17">
        <v>20201107</v>
      </c>
      <c r="AA2525" s="17" t="s">
        <v>1947</v>
      </c>
      <c r="AB2525" s="17">
        <v>1</v>
      </c>
      <c r="AC2525" s="17" t="str">
        <f>IFERROR(VLOOKUP(A2525,[1]Cruces!AJ:AK,2,0),VLOOKUP(CONCATENATE(X2525,AA2525),[1]Cruces!G:H,2,0))</f>
        <v>Solicitud por BT</v>
      </c>
      <c r="AD2525" s="17">
        <f t="shared" si="688"/>
        <v>31</v>
      </c>
      <c r="AE2525" s="17">
        <f t="shared" si="689"/>
        <v>10</v>
      </c>
      <c r="AF2525" s="17">
        <f t="shared" si="690"/>
        <v>2020</v>
      </c>
      <c r="AG2525" s="17" t="str">
        <f>IFERROR(VLOOKUP(MID(A2525,2,4)*1,[1]Cruces!K:L,2,0),"Verificar")</f>
        <v>Atlántico Sur</v>
      </c>
      <c r="AH2525" s="17">
        <f t="shared" ca="1" si="691"/>
        <v>25</v>
      </c>
      <c r="AI2525" s="17" t="str">
        <f>IFERROR(VLOOKUP(U2525,[1]Cruces!$O$1:$P$6,2,0),"Sin Orden")</f>
        <v>Resuelta</v>
      </c>
      <c r="AJ2525" s="17">
        <f t="shared" si="692"/>
        <v>7</v>
      </c>
      <c r="AK2525" s="17">
        <f t="shared" si="693"/>
        <v>11</v>
      </c>
      <c r="AL2525" s="17">
        <f t="shared" si="694"/>
        <v>2020</v>
      </c>
      <c r="AM2525" s="17">
        <f t="shared" ca="1" si="695"/>
        <v>18</v>
      </c>
      <c r="AN2525" s="18" t="str">
        <f>IFERROR(VLOOKUP(R2525*1,'[1]Ordenes de Servicio'!G:K,5,0),"No Cruza")</f>
        <v>No Cruza</v>
      </c>
      <c r="AO2525" s="17">
        <f t="shared" ca="1" si="696"/>
        <v>7</v>
      </c>
      <c r="AP2525" s="17">
        <f t="shared" si="697"/>
        <v>7</v>
      </c>
      <c r="AQ2525" s="17">
        <f t="shared" si="698"/>
        <v>11</v>
      </c>
      <c r="AR2525" s="17">
        <f t="shared" si="699"/>
        <v>2020</v>
      </c>
      <c r="AS2525" s="17">
        <f t="shared" ca="1" si="700"/>
        <v>18</v>
      </c>
      <c r="AT2525" s="17" t="str">
        <f t="shared" ca="1" si="703"/>
        <v>No</v>
      </c>
      <c r="AU2525" s="17">
        <f t="shared" si="701"/>
        <v>0</v>
      </c>
      <c r="AV2525" s="17" t="str">
        <f>+VLOOKUP(B2525,[1]Cruces!S:T,2,0)</f>
        <v>7. Ejecución en Campo OS BT</v>
      </c>
    </row>
    <row r="2526" spans="1:48" hidden="1" x14ac:dyDescent="0.25">
      <c r="A2526" s="17" t="s">
        <v>4644</v>
      </c>
      <c r="B2526" s="17" t="s">
        <v>68</v>
      </c>
      <c r="C2526" s="17">
        <v>0</v>
      </c>
      <c r="D2526" s="17">
        <v>0</v>
      </c>
      <c r="E2526" s="17" t="s">
        <v>55</v>
      </c>
      <c r="F2526" s="17" t="s">
        <v>107</v>
      </c>
      <c r="G2526" s="17" t="s">
        <v>4645</v>
      </c>
      <c r="H2526" s="17">
        <v>0</v>
      </c>
      <c r="I2526" s="17" t="s">
        <v>71</v>
      </c>
      <c r="J2526" s="17" t="s">
        <v>59</v>
      </c>
      <c r="K2526" s="17" t="s">
        <v>97</v>
      </c>
      <c r="L2526" s="17" t="s">
        <v>145</v>
      </c>
      <c r="M2526" s="17" t="s">
        <v>146</v>
      </c>
      <c r="N2526" s="17" t="s">
        <v>75</v>
      </c>
      <c r="O2526" s="17">
        <v>20190318</v>
      </c>
      <c r="P2526" s="17">
        <v>20190626</v>
      </c>
      <c r="Q2526" s="17">
        <v>7541</v>
      </c>
      <c r="R2526" s="17">
        <v>26122964</v>
      </c>
      <c r="S2526" s="17" t="s">
        <v>100</v>
      </c>
      <c r="T2526" s="17" t="s">
        <v>63</v>
      </c>
      <c r="U2526" s="17" t="s">
        <v>91</v>
      </c>
      <c r="V2526" s="17">
        <f t="shared" si="702"/>
        <v>20</v>
      </c>
      <c r="W2526" s="17">
        <v>20000</v>
      </c>
      <c r="X2526" s="17" t="s">
        <v>64</v>
      </c>
      <c r="Y2526" s="17" t="s">
        <v>150</v>
      </c>
      <c r="Z2526" s="17">
        <v>20190905</v>
      </c>
      <c r="AA2526" s="17" t="s">
        <v>176</v>
      </c>
      <c r="AB2526" s="17">
        <v>1</v>
      </c>
      <c r="AC2526" s="17" t="str">
        <f>IFERROR(VLOOKUP(A2526,[1]Cruces!AJ:AK,2,0),VLOOKUP(CONCATENATE(X2526,AA2526),[1]Cruces!G:H,2,0))</f>
        <v>Solicitud de Obra</v>
      </c>
      <c r="AD2526" s="17">
        <f t="shared" si="688"/>
        <v>18</v>
      </c>
      <c r="AE2526" s="17">
        <f t="shared" si="689"/>
        <v>3</v>
      </c>
      <c r="AF2526" s="17">
        <f t="shared" si="690"/>
        <v>2019</v>
      </c>
      <c r="AG2526" s="17" t="str">
        <f>IFERROR(VLOOKUP(MID(A2526,2,4)*1,[1]Cruces!K:L,2,0),"Verificar")</f>
        <v>Atlántico Sur</v>
      </c>
      <c r="AH2526" s="17">
        <f t="shared" ca="1" si="691"/>
        <v>618</v>
      </c>
      <c r="AI2526" s="17" t="str">
        <f>IFERROR(VLOOKUP(U2526,[1]Cruces!$O$1:$P$6,2,0),"Sin Orden")</f>
        <v>Resuelta</v>
      </c>
      <c r="AJ2526" s="17">
        <f t="shared" si="692"/>
        <v>5</v>
      </c>
      <c r="AK2526" s="17">
        <f t="shared" si="693"/>
        <v>9</v>
      </c>
      <c r="AL2526" s="17">
        <f t="shared" si="694"/>
        <v>2019</v>
      </c>
      <c r="AM2526" s="17">
        <f t="shared" ca="1" si="695"/>
        <v>447</v>
      </c>
      <c r="AN2526" s="18" t="str">
        <f>IFERROR(VLOOKUP(R2526*1,'[1]Ordenes de Servicio'!G:K,5,0),"No Cruza")</f>
        <v>No Cruza</v>
      </c>
      <c r="AO2526" s="17">
        <f t="shared" ca="1" si="696"/>
        <v>171</v>
      </c>
      <c r="AP2526" s="17">
        <f t="shared" si="697"/>
        <v>26</v>
      </c>
      <c r="AQ2526" s="17">
        <f t="shared" si="698"/>
        <v>6</v>
      </c>
      <c r="AR2526" s="17">
        <f t="shared" si="699"/>
        <v>2019</v>
      </c>
      <c r="AS2526" s="17">
        <f t="shared" ca="1" si="700"/>
        <v>518</v>
      </c>
      <c r="AT2526" s="17" t="str">
        <f t="shared" ca="1" si="703"/>
        <v>Si</v>
      </c>
      <c r="AU2526" s="17">
        <f t="shared" si="701"/>
        <v>71</v>
      </c>
      <c r="AV2526" s="17" t="str">
        <f>+VLOOKUP(B2526,[1]Cruces!S:T,2,0)</f>
        <v>5. Consultoría / Adjudicación</v>
      </c>
    </row>
    <row r="2527" spans="1:48" hidden="1" x14ac:dyDescent="0.25">
      <c r="A2527" s="17" t="s">
        <v>4646</v>
      </c>
      <c r="B2527" s="17" t="s">
        <v>54</v>
      </c>
      <c r="C2527" s="17">
        <v>5493249</v>
      </c>
      <c r="D2527" s="17">
        <v>36158973</v>
      </c>
      <c r="E2527" s="17" t="s">
        <v>93</v>
      </c>
      <c r="F2527" s="17" t="s">
        <v>81</v>
      </c>
      <c r="G2527" s="17" t="s">
        <v>1663</v>
      </c>
      <c r="H2527" s="17">
        <v>3116804233</v>
      </c>
      <c r="I2527" s="17" t="s">
        <v>116</v>
      </c>
      <c r="J2527" s="17" t="s">
        <v>4647</v>
      </c>
      <c r="K2527" s="17" t="s">
        <v>1664</v>
      </c>
      <c r="L2527" s="17" t="s">
        <v>85</v>
      </c>
      <c r="M2527" s="17" t="s">
        <v>86</v>
      </c>
      <c r="N2527" s="17" t="s">
        <v>62</v>
      </c>
      <c r="O2527" s="17">
        <v>20190814</v>
      </c>
      <c r="P2527" s="17">
        <v>20191003</v>
      </c>
      <c r="Q2527" s="17">
        <v>3410</v>
      </c>
      <c r="R2527" s="17">
        <v>26789269</v>
      </c>
      <c r="S2527" s="17" t="s">
        <v>100</v>
      </c>
      <c r="T2527" s="17" t="s">
        <v>63</v>
      </c>
      <c r="U2527" s="17" t="s">
        <v>91</v>
      </c>
      <c r="V2527" s="17">
        <f t="shared" si="702"/>
        <v>112.5</v>
      </c>
      <c r="W2527" s="17">
        <v>112500</v>
      </c>
      <c r="X2527" s="17" t="s">
        <v>89</v>
      </c>
      <c r="Y2527" s="17" t="s">
        <v>65</v>
      </c>
      <c r="Z2527" s="17">
        <v>20191003</v>
      </c>
      <c r="AA2527" s="17" t="s">
        <v>78</v>
      </c>
      <c r="AB2527" s="17">
        <v>1</v>
      </c>
      <c r="AC2527" s="17" t="str">
        <f>IFERROR(VLOOKUP(A2527,[1]Cruces!AJ:AK,2,0),VLOOKUP(CONCATENATE(X2527,AA2527),[1]Cruces!G:H,2,0))</f>
        <v>Solicitud de Obra</v>
      </c>
      <c r="AD2527" s="17">
        <f t="shared" si="688"/>
        <v>14</v>
      </c>
      <c r="AE2527" s="17">
        <f t="shared" si="689"/>
        <v>8</v>
      </c>
      <c r="AF2527" s="17">
        <f t="shared" si="690"/>
        <v>2019</v>
      </c>
      <c r="AG2527" s="17" t="str">
        <f>IFERROR(VLOOKUP(MID(A2527,2,4)*1,[1]Cruces!K:L,2,0),"Verificar")</f>
        <v>Magdalena</v>
      </c>
      <c r="AH2527" s="17">
        <f t="shared" ca="1" si="691"/>
        <v>469</v>
      </c>
      <c r="AI2527" s="17" t="str">
        <f>IFERROR(VLOOKUP(U2527,[1]Cruces!$O$1:$P$6,2,0),"Sin Orden")</f>
        <v>Resuelta</v>
      </c>
      <c r="AJ2527" s="17">
        <f t="shared" si="692"/>
        <v>3</v>
      </c>
      <c r="AK2527" s="17">
        <f t="shared" si="693"/>
        <v>10</v>
      </c>
      <c r="AL2527" s="17">
        <f t="shared" si="694"/>
        <v>2019</v>
      </c>
      <c r="AM2527" s="17">
        <f t="shared" ca="1" si="695"/>
        <v>419</v>
      </c>
      <c r="AN2527" s="18" t="str">
        <f>IFERROR(VLOOKUP(R2527*1,'[1]Ordenes de Servicio'!G:K,5,0),"No Cruza")</f>
        <v>No Cruza</v>
      </c>
      <c r="AO2527" s="17">
        <f t="shared" ca="1" si="696"/>
        <v>50</v>
      </c>
      <c r="AP2527" s="17">
        <f t="shared" si="697"/>
        <v>3</v>
      </c>
      <c r="AQ2527" s="17">
        <f t="shared" si="698"/>
        <v>10</v>
      </c>
      <c r="AR2527" s="17">
        <f t="shared" si="699"/>
        <v>2019</v>
      </c>
      <c r="AS2527" s="17">
        <f t="shared" ca="1" si="700"/>
        <v>419</v>
      </c>
      <c r="AT2527" s="17" t="str">
        <f t="shared" ca="1" si="703"/>
        <v>Si</v>
      </c>
      <c r="AU2527" s="17">
        <f t="shared" si="701"/>
        <v>0</v>
      </c>
      <c r="AV2527" s="17" t="str">
        <f>+VLOOKUP(B2527,[1]Cruces!S:T,2,0)</f>
        <v>4. Presupuesto de Obra</v>
      </c>
    </row>
    <row r="2528" spans="1:48" hidden="1" x14ac:dyDescent="0.25">
      <c r="A2528" s="17" t="s">
        <v>9375</v>
      </c>
      <c r="B2528" s="17" t="s">
        <v>6595</v>
      </c>
      <c r="C2528" s="17">
        <v>0</v>
      </c>
      <c r="D2528" s="17">
        <v>0</v>
      </c>
      <c r="E2528" s="17" t="s">
        <v>55</v>
      </c>
      <c r="F2528" s="17" t="s">
        <v>232</v>
      </c>
      <c r="G2528" s="17" t="s">
        <v>9376</v>
      </c>
      <c r="H2528" s="17">
        <v>3002753627</v>
      </c>
      <c r="I2528" s="17" t="s">
        <v>71</v>
      </c>
      <c r="J2528" s="17" t="s">
        <v>59</v>
      </c>
      <c r="K2528" s="17" t="s">
        <v>9377</v>
      </c>
      <c r="L2528" s="17" t="s">
        <v>7475</v>
      </c>
      <c r="M2528" s="17" t="s">
        <v>7476</v>
      </c>
      <c r="N2528" s="17" t="s">
        <v>6600</v>
      </c>
      <c r="O2528" s="17">
        <v>20191205</v>
      </c>
      <c r="P2528" s="17">
        <v>20191206</v>
      </c>
      <c r="Q2528" s="17">
        <v>9510</v>
      </c>
      <c r="R2528" s="17">
        <v>27072011</v>
      </c>
      <c r="S2528" s="17" t="s">
        <v>6601</v>
      </c>
      <c r="T2528" s="17" t="s">
        <v>63</v>
      </c>
      <c r="U2528" s="17" t="s">
        <v>91</v>
      </c>
      <c r="V2528" s="17">
        <f t="shared" si="702"/>
        <v>3</v>
      </c>
      <c r="W2528" s="17">
        <v>3000</v>
      </c>
      <c r="X2528" s="17" t="s">
        <v>7065</v>
      </c>
      <c r="Y2528" s="17" t="s">
        <v>6595</v>
      </c>
      <c r="Z2528" s="17">
        <v>20191206</v>
      </c>
      <c r="AA2528" s="17" t="s">
        <v>1947</v>
      </c>
      <c r="AB2528" s="17">
        <v>1</v>
      </c>
      <c r="AC2528" s="17" t="str">
        <f>IFERROR(VLOOKUP(A2528,[1]Cruces!AJ:AK,2,0),VLOOKUP(CONCATENATE(X2528,AA2528),[1]Cruces!G:H,2,0))</f>
        <v>Solicitud por BT</v>
      </c>
      <c r="AD2528" s="17">
        <f t="shared" si="688"/>
        <v>5</v>
      </c>
      <c r="AE2528" s="17">
        <f t="shared" si="689"/>
        <v>12</v>
      </c>
      <c r="AF2528" s="17">
        <f t="shared" si="690"/>
        <v>2019</v>
      </c>
      <c r="AG2528" s="17" t="str">
        <f>IFERROR(VLOOKUP(MID(A2528,2,4)*1,[1]Cruces!K:L,2,0),"Verificar")</f>
        <v>Atlántico Norte</v>
      </c>
      <c r="AH2528" s="17">
        <f t="shared" ca="1" si="691"/>
        <v>356</v>
      </c>
      <c r="AI2528" s="17" t="str">
        <f>IFERROR(VLOOKUP(U2528,[1]Cruces!$O$1:$P$6,2,0),"Sin Orden")</f>
        <v>Resuelta</v>
      </c>
      <c r="AJ2528" s="17">
        <f t="shared" si="692"/>
        <v>6</v>
      </c>
      <c r="AK2528" s="17">
        <f t="shared" si="693"/>
        <v>12</v>
      </c>
      <c r="AL2528" s="17">
        <f t="shared" si="694"/>
        <v>2019</v>
      </c>
      <c r="AM2528" s="17">
        <f t="shared" ca="1" si="695"/>
        <v>355</v>
      </c>
      <c r="AN2528" s="18" t="str">
        <f>IFERROR(VLOOKUP(R2528*1,'[1]Ordenes de Servicio'!G:K,5,0),"No Cruza")</f>
        <v>No Cruza</v>
      </c>
      <c r="AO2528" s="17">
        <f t="shared" ca="1" si="696"/>
        <v>1</v>
      </c>
      <c r="AP2528" s="17">
        <f t="shared" si="697"/>
        <v>6</v>
      </c>
      <c r="AQ2528" s="17">
        <f t="shared" si="698"/>
        <v>12</v>
      </c>
      <c r="AR2528" s="17">
        <f t="shared" si="699"/>
        <v>2019</v>
      </c>
      <c r="AS2528" s="17">
        <f t="shared" ca="1" si="700"/>
        <v>355</v>
      </c>
      <c r="AT2528" s="17" t="str">
        <f t="shared" ca="1" si="703"/>
        <v>No</v>
      </c>
      <c r="AU2528" s="17">
        <f t="shared" si="701"/>
        <v>0</v>
      </c>
      <c r="AV2528" s="17" t="str">
        <f>+VLOOKUP(B2528,[1]Cruces!S:T,2,0)</f>
        <v>7. Ejecución en Campo OS BT</v>
      </c>
    </row>
    <row r="2529" spans="1:48" hidden="1" x14ac:dyDescent="0.25">
      <c r="A2529" s="17" t="s">
        <v>10603</v>
      </c>
      <c r="B2529" s="17" t="s">
        <v>296</v>
      </c>
      <c r="C2529" s="17">
        <v>0</v>
      </c>
      <c r="D2529" s="17">
        <v>0</v>
      </c>
      <c r="E2529" s="17" t="s">
        <v>55</v>
      </c>
      <c r="F2529" s="17" t="s">
        <v>932</v>
      </c>
      <c r="G2529" s="17" t="s">
        <v>10604</v>
      </c>
      <c r="H2529" s="17">
        <v>0</v>
      </c>
      <c r="I2529" s="17" t="s">
        <v>71</v>
      </c>
      <c r="J2529" s="17" t="s">
        <v>59</v>
      </c>
      <c r="K2529" s="17" t="s">
        <v>97</v>
      </c>
      <c r="L2529" s="17" t="s">
        <v>935</v>
      </c>
      <c r="M2529" s="17" t="s">
        <v>936</v>
      </c>
      <c r="N2529" s="17" t="s">
        <v>301</v>
      </c>
      <c r="O2529" s="17">
        <v>20200917</v>
      </c>
      <c r="P2529" s="17">
        <v>20200917</v>
      </c>
      <c r="Q2529" s="17">
        <v>7791</v>
      </c>
      <c r="R2529" s="17">
        <v>0</v>
      </c>
      <c r="S2529" s="17"/>
      <c r="T2529" s="17" t="s">
        <v>63</v>
      </c>
      <c r="U2529" s="17"/>
      <c r="V2529" s="17">
        <f t="shared" si="702"/>
        <v>15</v>
      </c>
      <c r="W2529" s="17">
        <v>15000</v>
      </c>
      <c r="X2529" s="17" t="s">
        <v>64</v>
      </c>
      <c r="Y2529" s="17" t="s">
        <v>296</v>
      </c>
      <c r="Z2529" s="17">
        <v>20200917</v>
      </c>
      <c r="AA2529" s="17" t="s">
        <v>78</v>
      </c>
      <c r="AB2529" s="17">
        <v>1</v>
      </c>
      <c r="AC2529" s="17" t="str">
        <f>IFERROR(VLOOKUP(A2529,[1]Cruces!AJ:AK,2,0),VLOOKUP(CONCATENATE(X2529,AA2529),[1]Cruces!G:H,2,0))</f>
        <v>Exp BMT</v>
      </c>
      <c r="AD2529" s="17">
        <f t="shared" si="688"/>
        <v>17</v>
      </c>
      <c r="AE2529" s="17">
        <f t="shared" si="689"/>
        <v>9</v>
      </c>
      <c r="AF2529" s="17">
        <f t="shared" si="690"/>
        <v>2020</v>
      </c>
      <c r="AG2529" s="17" t="str">
        <f>IFERROR(VLOOKUP(MID(A2529,2,4)*1,[1]Cruces!K:L,2,0),"Verificar")</f>
        <v>Magdalena</v>
      </c>
      <c r="AH2529" s="17">
        <f t="shared" ca="1" si="691"/>
        <v>69</v>
      </c>
      <c r="AI2529" s="17" t="str">
        <f>IFERROR(VLOOKUP(U2529,[1]Cruces!$O$1:$P$6,2,0),"Sin Orden")</f>
        <v>Sin Orden</v>
      </c>
      <c r="AJ2529" s="17">
        <f t="shared" si="692"/>
        <v>17</v>
      </c>
      <c r="AK2529" s="17">
        <f t="shared" si="693"/>
        <v>9</v>
      </c>
      <c r="AL2529" s="17">
        <f t="shared" si="694"/>
        <v>2020</v>
      </c>
      <c r="AM2529" s="17">
        <f t="shared" ca="1" si="695"/>
        <v>69</v>
      </c>
      <c r="AN2529" s="18" t="str">
        <f>IFERROR(VLOOKUP(R2529*1,'[1]Ordenes de Servicio'!G:K,5,0),"No Cruza")</f>
        <v>No Cruza</v>
      </c>
      <c r="AO2529" s="17">
        <f t="shared" ca="1" si="696"/>
        <v>69</v>
      </c>
      <c r="AP2529" s="17">
        <f t="shared" si="697"/>
        <v>17</v>
      </c>
      <c r="AQ2529" s="17">
        <f t="shared" si="698"/>
        <v>9</v>
      </c>
      <c r="AR2529" s="17">
        <f t="shared" si="699"/>
        <v>2020</v>
      </c>
      <c r="AS2529" s="17">
        <f t="shared" ca="1" si="700"/>
        <v>69</v>
      </c>
      <c r="AT2529" s="17" t="str">
        <f t="shared" ca="1" si="703"/>
        <v>No</v>
      </c>
      <c r="AU2529" s="17">
        <f t="shared" si="701"/>
        <v>0</v>
      </c>
      <c r="AV2529" s="17" t="str">
        <f>+VLOOKUP(B2529,[1]Cruces!S:T,2,0)</f>
        <v>3. Evaluación Técnico Ecónomica</v>
      </c>
    </row>
    <row r="2530" spans="1:48" hidden="1" x14ac:dyDescent="0.25">
      <c r="A2530" s="17" t="s">
        <v>4648</v>
      </c>
      <c r="B2530" s="17" t="s">
        <v>68</v>
      </c>
      <c r="C2530" s="17">
        <v>0</v>
      </c>
      <c r="D2530" s="17">
        <v>0</v>
      </c>
      <c r="E2530" s="17" t="s">
        <v>55</v>
      </c>
      <c r="F2530" s="17" t="s">
        <v>107</v>
      </c>
      <c r="G2530" s="17" t="s">
        <v>4649</v>
      </c>
      <c r="H2530" s="17">
        <v>0</v>
      </c>
      <c r="I2530" s="17" t="s">
        <v>71</v>
      </c>
      <c r="J2530" s="17" t="s">
        <v>59</v>
      </c>
      <c r="K2530" s="17" t="s">
        <v>4650</v>
      </c>
      <c r="L2530" s="17" t="s">
        <v>111</v>
      </c>
      <c r="M2530" s="17" t="s">
        <v>112</v>
      </c>
      <c r="N2530" s="17" t="s">
        <v>75</v>
      </c>
      <c r="O2530" s="17">
        <v>20190604</v>
      </c>
      <c r="P2530" s="17">
        <v>20190923</v>
      </c>
      <c r="Q2530" s="17">
        <v>1150</v>
      </c>
      <c r="R2530" s="17">
        <v>27073664</v>
      </c>
      <c r="S2530" s="17" t="s">
        <v>76</v>
      </c>
      <c r="T2530" s="17" t="s">
        <v>63</v>
      </c>
      <c r="U2530" s="17" t="s">
        <v>77</v>
      </c>
      <c r="V2530" s="17">
        <f t="shared" si="702"/>
        <v>112.5</v>
      </c>
      <c r="W2530" s="17">
        <v>112500</v>
      </c>
      <c r="X2530" s="17" t="s">
        <v>64</v>
      </c>
      <c r="Y2530" s="17" t="s">
        <v>150</v>
      </c>
      <c r="Z2530" s="17">
        <v>20200110</v>
      </c>
      <c r="AA2530" s="17" t="s">
        <v>137</v>
      </c>
      <c r="AB2530" s="17">
        <v>1</v>
      </c>
      <c r="AC2530" s="17" t="str">
        <f>IFERROR(VLOOKUP(A2530,[1]Cruces!AJ:AK,2,0),VLOOKUP(CONCATENATE(X2530,AA2530),[1]Cruces!G:H,2,0))</f>
        <v>Solicitud de Obra</v>
      </c>
      <c r="AD2530" s="17">
        <f t="shared" si="688"/>
        <v>4</v>
      </c>
      <c r="AE2530" s="17">
        <f t="shared" si="689"/>
        <v>6</v>
      </c>
      <c r="AF2530" s="17">
        <f t="shared" si="690"/>
        <v>2019</v>
      </c>
      <c r="AG2530" s="17" t="str">
        <f>IFERROR(VLOOKUP(MID(A2530,2,4)*1,[1]Cruces!K:L,2,0),"Verificar")</f>
        <v>Atlántico Norte</v>
      </c>
      <c r="AH2530" s="17">
        <f t="shared" ca="1" si="691"/>
        <v>540</v>
      </c>
      <c r="AI2530" s="17" t="str">
        <f>IFERROR(VLOOKUP(U2530,[1]Cruces!$O$1:$P$6,2,0),"Sin Orden")</f>
        <v>Pendiente</v>
      </c>
      <c r="AJ2530" s="17">
        <f t="shared" si="692"/>
        <v>10</v>
      </c>
      <c r="AK2530" s="17">
        <f t="shared" si="693"/>
        <v>1</v>
      </c>
      <c r="AL2530" s="17">
        <f t="shared" si="694"/>
        <v>2020</v>
      </c>
      <c r="AM2530" s="17">
        <f t="shared" ca="1" si="695"/>
        <v>320</v>
      </c>
      <c r="AN2530" s="18">
        <f>IFERROR(VLOOKUP(R2530*1,'[1]Ordenes de Servicio'!G:K,5,0),"No Cruza")</f>
        <v>43840</v>
      </c>
      <c r="AO2530" s="17">
        <f t="shared" ca="1" si="696"/>
        <v>320</v>
      </c>
      <c r="AP2530" s="17">
        <f t="shared" si="697"/>
        <v>23</v>
      </c>
      <c r="AQ2530" s="17">
        <f t="shared" si="698"/>
        <v>9</v>
      </c>
      <c r="AR2530" s="17">
        <f t="shared" si="699"/>
        <v>2019</v>
      </c>
      <c r="AS2530" s="17">
        <f t="shared" ca="1" si="700"/>
        <v>429</v>
      </c>
      <c r="AT2530" s="17" t="str">
        <f t="shared" ca="1" si="703"/>
        <v>Si</v>
      </c>
      <c r="AU2530" s="17">
        <f t="shared" si="701"/>
        <v>109</v>
      </c>
      <c r="AV2530" s="17" t="str">
        <f>+VLOOKUP(B2530,[1]Cruces!S:T,2,0)</f>
        <v>5. Consultoría / Adjudicación</v>
      </c>
    </row>
    <row r="2531" spans="1:48" hidden="1" x14ac:dyDescent="0.25">
      <c r="A2531" s="17" t="s">
        <v>4651</v>
      </c>
      <c r="B2531" s="17" t="s">
        <v>68</v>
      </c>
      <c r="C2531" s="17">
        <v>0</v>
      </c>
      <c r="D2531" s="17">
        <v>0</v>
      </c>
      <c r="E2531" s="17" t="s">
        <v>55</v>
      </c>
      <c r="F2531" s="17" t="s">
        <v>120</v>
      </c>
      <c r="G2531" s="17" t="s">
        <v>4652</v>
      </c>
      <c r="H2531" s="17">
        <v>3166293551</v>
      </c>
      <c r="I2531" s="17" t="s">
        <v>182</v>
      </c>
      <c r="J2531" s="17" t="s">
        <v>59</v>
      </c>
      <c r="K2531" s="17" t="s">
        <v>97</v>
      </c>
      <c r="L2531" s="17" t="s">
        <v>122</v>
      </c>
      <c r="M2531" s="17" t="s">
        <v>123</v>
      </c>
      <c r="N2531" s="17" t="s">
        <v>75</v>
      </c>
      <c r="O2531" s="17">
        <v>20181224</v>
      </c>
      <c r="P2531" s="17">
        <v>20190411</v>
      </c>
      <c r="Q2531" s="17">
        <v>9510</v>
      </c>
      <c r="R2531" s="17">
        <v>26887652</v>
      </c>
      <c r="S2531" s="17" t="s">
        <v>76</v>
      </c>
      <c r="T2531" s="17" t="s">
        <v>63</v>
      </c>
      <c r="U2531" s="17" t="s">
        <v>91</v>
      </c>
      <c r="V2531" s="17">
        <f t="shared" si="702"/>
        <v>45</v>
      </c>
      <c r="W2531" s="17">
        <v>45000</v>
      </c>
      <c r="X2531" s="17" t="s">
        <v>64</v>
      </c>
      <c r="Y2531" s="17" t="s">
        <v>150</v>
      </c>
      <c r="Z2531" s="17">
        <v>20190524</v>
      </c>
      <c r="AA2531" s="17" t="s">
        <v>78</v>
      </c>
      <c r="AB2531" s="17">
        <v>1</v>
      </c>
      <c r="AC2531" s="17" t="str">
        <f>IFERROR(VLOOKUP(A2531,[1]Cruces!AJ:AK,2,0),VLOOKUP(CONCATENATE(X2531,AA2531),[1]Cruces!G:H,2,0))</f>
        <v>Solicitud de Obra</v>
      </c>
      <c r="AD2531" s="17">
        <f t="shared" si="688"/>
        <v>24</v>
      </c>
      <c r="AE2531" s="17">
        <f t="shared" si="689"/>
        <v>12</v>
      </c>
      <c r="AF2531" s="17">
        <f t="shared" si="690"/>
        <v>2018</v>
      </c>
      <c r="AG2531" s="17" t="str">
        <f>IFERROR(VLOOKUP(MID(A2531,2,4)*1,[1]Cruces!K:L,2,0),"Verificar")</f>
        <v>Atlántico Norte</v>
      </c>
      <c r="AH2531" s="17">
        <f t="shared" ca="1" si="691"/>
        <v>702</v>
      </c>
      <c r="AI2531" s="17" t="str">
        <f>IFERROR(VLOOKUP(U2531,[1]Cruces!$O$1:$P$6,2,0),"Sin Orden")</f>
        <v>Resuelta</v>
      </c>
      <c r="AJ2531" s="17">
        <f t="shared" si="692"/>
        <v>24</v>
      </c>
      <c r="AK2531" s="17">
        <f t="shared" si="693"/>
        <v>5</v>
      </c>
      <c r="AL2531" s="17">
        <f t="shared" si="694"/>
        <v>2019</v>
      </c>
      <c r="AM2531" s="17">
        <f t="shared" ca="1" si="695"/>
        <v>551</v>
      </c>
      <c r="AN2531" s="18">
        <f>IFERROR(VLOOKUP(R2531*1,'[1]Ordenes de Servicio'!G:K,5,0),"No Cruza")</f>
        <v>43775</v>
      </c>
      <c r="AO2531" s="17">
        <f t="shared" ca="1" si="696"/>
        <v>151</v>
      </c>
      <c r="AP2531" s="17">
        <f t="shared" si="697"/>
        <v>11</v>
      </c>
      <c r="AQ2531" s="17">
        <f t="shared" si="698"/>
        <v>4</v>
      </c>
      <c r="AR2531" s="17">
        <f t="shared" si="699"/>
        <v>2019</v>
      </c>
      <c r="AS2531" s="17">
        <f t="shared" ca="1" si="700"/>
        <v>594</v>
      </c>
      <c r="AT2531" s="17" t="str">
        <f t="shared" ca="1" si="703"/>
        <v>Si</v>
      </c>
      <c r="AU2531" s="17">
        <f t="shared" si="701"/>
        <v>43</v>
      </c>
      <c r="AV2531" s="17" t="str">
        <f>+VLOOKUP(B2531,[1]Cruces!S:T,2,0)</f>
        <v>5. Consultoría / Adjudicación</v>
      </c>
    </row>
    <row r="2532" spans="1:48" hidden="1" x14ac:dyDescent="0.25">
      <c r="A2532" s="17" t="s">
        <v>4653</v>
      </c>
      <c r="B2532" s="17" t="s">
        <v>54</v>
      </c>
      <c r="C2532" s="17">
        <v>0</v>
      </c>
      <c r="D2532" s="17">
        <v>0</v>
      </c>
      <c r="E2532" s="17" t="s">
        <v>55</v>
      </c>
      <c r="F2532" s="17" t="s">
        <v>126</v>
      </c>
      <c r="G2532" s="17" t="s">
        <v>4654</v>
      </c>
      <c r="H2532" s="17">
        <v>0</v>
      </c>
      <c r="I2532" s="17" t="s">
        <v>71</v>
      </c>
      <c r="J2532" s="17" t="s">
        <v>59</v>
      </c>
      <c r="K2532" s="17" t="s">
        <v>4655</v>
      </c>
      <c r="L2532" s="17" t="s">
        <v>129</v>
      </c>
      <c r="M2532" s="17" t="s">
        <v>130</v>
      </c>
      <c r="N2532" s="17" t="s">
        <v>62</v>
      </c>
      <c r="O2532" s="17">
        <v>20201022</v>
      </c>
      <c r="P2532" s="17">
        <v>20201028</v>
      </c>
      <c r="Q2532" s="17">
        <v>7751</v>
      </c>
      <c r="R2532" s="17">
        <v>28253576</v>
      </c>
      <c r="S2532" s="17" t="s">
        <v>100</v>
      </c>
      <c r="T2532" s="17" t="s">
        <v>63</v>
      </c>
      <c r="U2532" s="17" t="s">
        <v>91</v>
      </c>
      <c r="V2532" s="17">
        <f t="shared" si="702"/>
        <v>15</v>
      </c>
      <c r="W2532" s="17">
        <v>15000</v>
      </c>
      <c r="X2532" s="17" t="s">
        <v>64</v>
      </c>
      <c r="Y2532" s="17" t="s">
        <v>65</v>
      </c>
      <c r="Z2532" s="17">
        <v>20201028</v>
      </c>
      <c r="AA2532" s="17" t="s">
        <v>78</v>
      </c>
      <c r="AB2532" s="17">
        <v>1</v>
      </c>
      <c r="AC2532" s="17" t="str">
        <f>IFERROR(VLOOKUP(A2532,[1]Cruces!AJ:AK,2,0),VLOOKUP(CONCATENATE(X2532,AA2532),[1]Cruces!G:H,2,0))</f>
        <v>Solicitud de Obra</v>
      </c>
      <c r="AD2532" s="17">
        <f t="shared" si="688"/>
        <v>22</v>
      </c>
      <c r="AE2532" s="17">
        <f t="shared" si="689"/>
        <v>10</v>
      </c>
      <c r="AF2532" s="17">
        <f t="shared" si="690"/>
        <v>2020</v>
      </c>
      <c r="AG2532" s="17" t="str">
        <f>IFERROR(VLOOKUP(MID(A2532,2,4)*1,[1]Cruces!K:L,2,0),"Verificar")</f>
        <v>Guajira</v>
      </c>
      <c r="AH2532" s="17">
        <f t="shared" ca="1" si="691"/>
        <v>34</v>
      </c>
      <c r="AI2532" s="17" t="str">
        <f>IFERROR(VLOOKUP(U2532,[1]Cruces!$O$1:$P$6,2,0),"Sin Orden")</f>
        <v>Resuelta</v>
      </c>
      <c r="AJ2532" s="17">
        <f t="shared" si="692"/>
        <v>28</v>
      </c>
      <c r="AK2532" s="17">
        <f t="shared" si="693"/>
        <v>10</v>
      </c>
      <c r="AL2532" s="17">
        <f t="shared" si="694"/>
        <v>2020</v>
      </c>
      <c r="AM2532" s="17">
        <f t="shared" ca="1" si="695"/>
        <v>28</v>
      </c>
      <c r="AN2532" s="18" t="str">
        <f>IFERROR(VLOOKUP(R2532*1,'[1]Ordenes de Servicio'!G:K,5,0),"No Cruza")</f>
        <v>No Cruza</v>
      </c>
      <c r="AO2532" s="17">
        <f t="shared" ca="1" si="696"/>
        <v>6</v>
      </c>
      <c r="AP2532" s="17">
        <f t="shared" si="697"/>
        <v>28</v>
      </c>
      <c r="AQ2532" s="17">
        <f t="shared" si="698"/>
        <v>10</v>
      </c>
      <c r="AR2532" s="17">
        <f t="shared" si="699"/>
        <v>2020</v>
      </c>
      <c r="AS2532" s="17">
        <f t="shared" ca="1" si="700"/>
        <v>28</v>
      </c>
      <c r="AT2532" s="17" t="str">
        <f t="shared" ca="1" si="703"/>
        <v>No</v>
      </c>
      <c r="AU2532" s="17">
        <f t="shared" si="701"/>
        <v>0</v>
      </c>
      <c r="AV2532" s="17" t="str">
        <f>+VLOOKUP(B2532,[1]Cruces!S:T,2,0)</f>
        <v>4. Presupuesto de Obra</v>
      </c>
    </row>
    <row r="2533" spans="1:48" hidden="1" x14ac:dyDescent="0.25">
      <c r="A2533" s="17" t="s">
        <v>4656</v>
      </c>
      <c r="B2533" s="17" t="s">
        <v>68</v>
      </c>
      <c r="C2533" s="17">
        <v>0</v>
      </c>
      <c r="D2533" s="17">
        <v>0</v>
      </c>
      <c r="E2533" s="17" t="s">
        <v>55</v>
      </c>
      <c r="F2533" s="17" t="s">
        <v>107</v>
      </c>
      <c r="G2533" s="17" t="s">
        <v>4657</v>
      </c>
      <c r="H2533" s="17">
        <v>3176450815</v>
      </c>
      <c r="I2533" s="17" t="s">
        <v>71</v>
      </c>
      <c r="J2533" s="17" t="s">
        <v>59</v>
      </c>
      <c r="K2533" s="17" t="s">
        <v>4658</v>
      </c>
      <c r="L2533" s="17" t="s">
        <v>117</v>
      </c>
      <c r="M2533" s="17" t="s">
        <v>118</v>
      </c>
      <c r="N2533" s="17" t="s">
        <v>75</v>
      </c>
      <c r="O2533" s="17">
        <v>20200610</v>
      </c>
      <c r="P2533" s="17">
        <v>20200714</v>
      </c>
      <c r="Q2533" s="17">
        <v>1110</v>
      </c>
      <c r="R2533" s="17">
        <v>28026254</v>
      </c>
      <c r="S2533" s="17" t="s">
        <v>76</v>
      </c>
      <c r="T2533" s="17" t="s">
        <v>63</v>
      </c>
      <c r="U2533" s="17" t="s">
        <v>91</v>
      </c>
      <c r="V2533" s="17">
        <f t="shared" si="702"/>
        <v>300</v>
      </c>
      <c r="W2533" s="17">
        <v>300000</v>
      </c>
      <c r="X2533" s="17" t="s">
        <v>64</v>
      </c>
      <c r="Y2533" s="17" t="s">
        <v>150</v>
      </c>
      <c r="Z2533" s="17">
        <v>20200820</v>
      </c>
      <c r="AA2533" s="17" t="s">
        <v>137</v>
      </c>
      <c r="AB2533" s="17">
        <v>1</v>
      </c>
      <c r="AC2533" s="17" t="str">
        <f>IFERROR(VLOOKUP(A2533,[1]Cruces!AJ:AK,2,0),VLOOKUP(CONCATENATE(X2533,AA2533),[1]Cruces!G:H,2,0))</f>
        <v>Solicitud de Obra</v>
      </c>
      <c r="AD2533" s="17">
        <f t="shared" si="688"/>
        <v>10</v>
      </c>
      <c r="AE2533" s="17">
        <f t="shared" si="689"/>
        <v>6</v>
      </c>
      <c r="AF2533" s="17">
        <f t="shared" si="690"/>
        <v>2020</v>
      </c>
      <c r="AG2533" s="17" t="str">
        <f>IFERROR(VLOOKUP(MID(A2533,2,4)*1,[1]Cruces!K:L,2,0),"Verificar")</f>
        <v>Atlántico Norte</v>
      </c>
      <c r="AH2533" s="17">
        <f t="shared" ca="1" si="691"/>
        <v>168</v>
      </c>
      <c r="AI2533" s="17" t="str">
        <f>IFERROR(VLOOKUP(U2533,[1]Cruces!$O$1:$P$6,2,0),"Sin Orden")</f>
        <v>Resuelta</v>
      </c>
      <c r="AJ2533" s="17">
        <f t="shared" si="692"/>
        <v>20</v>
      </c>
      <c r="AK2533" s="17">
        <f t="shared" si="693"/>
        <v>8</v>
      </c>
      <c r="AL2533" s="17">
        <f t="shared" si="694"/>
        <v>2020</v>
      </c>
      <c r="AM2533" s="17">
        <f t="shared" ca="1" si="695"/>
        <v>97</v>
      </c>
      <c r="AN2533" s="18">
        <f>IFERROR(VLOOKUP(R2533*1,'[1]Ordenes de Servicio'!G:K,5,0),"No Cruza")</f>
        <v>44063</v>
      </c>
      <c r="AO2533" s="17">
        <f t="shared" ca="1" si="696"/>
        <v>71</v>
      </c>
      <c r="AP2533" s="17">
        <f t="shared" si="697"/>
        <v>14</v>
      </c>
      <c r="AQ2533" s="17">
        <f t="shared" si="698"/>
        <v>7</v>
      </c>
      <c r="AR2533" s="17">
        <f t="shared" si="699"/>
        <v>2020</v>
      </c>
      <c r="AS2533" s="17">
        <f t="shared" ca="1" si="700"/>
        <v>134</v>
      </c>
      <c r="AT2533" s="17" t="str">
        <f t="shared" ca="1" si="703"/>
        <v>No</v>
      </c>
      <c r="AU2533" s="17">
        <f t="shared" si="701"/>
        <v>37</v>
      </c>
      <c r="AV2533" s="17" t="str">
        <f>+VLOOKUP(B2533,[1]Cruces!S:T,2,0)</f>
        <v>5. Consultoría / Adjudicación</v>
      </c>
    </row>
    <row r="2534" spans="1:48" hidden="1" x14ac:dyDescent="0.25">
      <c r="A2534" s="17" t="s">
        <v>9378</v>
      </c>
      <c r="B2534" s="17" t="s">
        <v>6595</v>
      </c>
      <c r="C2534" s="17">
        <v>7165787</v>
      </c>
      <c r="D2534" s="17">
        <v>20140675</v>
      </c>
      <c r="E2534" s="17" t="s">
        <v>93</v>
      </c>
      <c r="F2534" s="17" t="s">
        <v>7082</v>
      </c>
      <c r="G2534" s="17" t="s">
        <v>9379</v>
      </c>
      <c r="H2534" s="17">
        <v>3216568581</v>
      </c>
      <c r="I2534" s="17" t="s">
        <v>71</v>
      </c>
      <c r="J2534" s="17" t="s">
        <v>9380</v>
      </c>
      <c r="K2534" s="17" t="s">
        <v>9381</v>
      </c>
      <c r="L2534" s="17" t="s">
        <v>7606</v>
      </c>
      <c r="M2534" s="17" t="s">
        <v>7607</v>
      </c>
      <c r="N2534" s="17" t="s">
        <v>6600</v>
      </c>
      <c r="O2534" s="17">
        <v>20200303</v>
      </c>
      <c r="P2534" s="17">
        <v>20200313</v>
      </c>
      <c r="Q2534" s="17">
        <v>1110</v>
      </c>
      <c r="R2534" s="17">
        <v>27225847</v>
      </c>
      <c r="S2534" s="17" t="s">
        <v>7072</v>
      </c>
      <c r="T2534" s="17" t="s">
        <v>63</v>
      </c>
      <c r="U2534" s="17" t="s">
        <v>91</v>
      </c>
      <c r="V2534" s="17">
        <f t="shared" si="702"/>
        <v>3</v>
      </c>
      <c r="W2534" s="17">
        <v>3000</v>
      </c>
      <c r="X2534" s="17" t="s">
        <v>89</v>
      </c>
      <c r="Y2534" s="17" t="s">
        <v>6595</v>
      </c>
      <c r="Z2534" s="17">
        <v>20200313</v>
      </c>
      <c r="AA2534" s="17" t="s">
        <v>1947</v>
      </c>
      <c r="AB2534" s="17">
        <v>1</v>
      </c>
      <c r="AC2534" s="17" t="str">
        <f>IFERROR(VLOOKUP(A2534,[1]Cruces!AJ:AK,2,0),VLOOKUP(CONCATENATE(X2534,AA2534),[1]Cruces!G:H,2,0))</f>
        <v>Solicitud por BT</v>
      </c>
      <c r="AD2534" s="17">
        <f t="shared" si="688"/>
        <v>3</v>
      </c>
      <c r="AE2534" s="17">
        <f t="shared" si="689"/>
        <v>3</v>
      </c>
      <c r="AF2534" s="17">
        <f t="shared" si="690"/>
        <v>2020</v>
      </c>
      <c r="AG2534" s="17" t="str">
        <f>IFERROR(VLOOKUP(MID(A2534,2,4)*1,[1]Cruces!K:L,2,0),"Verificar")</f>
        <v>Atlántico Norte</v>
      </c>
      <c r="AH2534" s="17">
        <f t="shared" ca="1" si="691"/>
        <v>267</v>
      </c>
      <c r="AI2534" s="17" t="str">
        <f>IFERROR(VLOOKUP(U2534,[1]Cruces!$O$1:$P$6,2,0),"Sin Orden")</f>
        <v>Resuelta</v>
      </c>
      <c r="AJ2534" s="17">
        <f t="shared" si="692"/>
        <v>13</v>
      </c>
      <c r="AK2534" s="17">
        <f t="shared" si="693"/>
        <v>3</v>
      </c>
      <c r="AL2534" s="17">
        <f t="shared" si="694"/>
        <v>2020</v>
      </c>
      <c r="AM2534" s="17">
        <f t="shared" ca="1" si="695"/>
        <v>257</v>
      </c>
      <c r="AN2534" s="18" t="str">
        <f>IFERROR(VLOOKUP(R2534*1,'[1]Ordenes de Servicio'!G:K,5,0),"No Cruza")</f>
        <v>No Cruza</v>
      </c>
      <c r="AO2534" s="17">
        <f t="shared" ca="1" si="696"/>
        <v>10</v>
      </c>
      <c r="AP2534" s="17">
        <f t="shared" si="697"/>
        <v>13</v>
      </c>
      <c r="AQ2534" s="17">
        <f t="shared" si="698"/>
        <v>3</v>
      </c>
      <c r="AR2534" s="17">
        <f t="shared" si="699"/>
        <v>2020</v>
      </c>
      <c r="AS2534" s="17">
        <f t="shared" ca="1" si="700"/>
        <v>257</v>
      </c>
      <c r="AT2534" s="17" t="str">
        <f t="shared" ca="1" si="703"/>
        <v>No</v>
      </c>
      <c r="AU2534" s="17">
        <f t="shared" si="701"/>
        <v>0</v>
      </c>
      <c r="AV2534" s="17" t="str">
        <f>+VLOOKUP(B2534,[1]Cruces!S:T,2,0)</f>
        <v>7. Ejecución en Campo OS BT</v>
      </c>
    </row>
    <row r="2535" spans="1:48" hidden="1" x14ac:dyDescent="0.25">
      <c r="A2535" s="17" t="s">
        <v>4659</v>
      </c>
      <c r="B2535" s="17" t="s">
        <v>54</v>
      </c>
      <c r="C2535" s="17">
        <v>0</v>
      </c>
      <c r="D2535" s="17">
        <v>0</v>
      </c>
      <c r="E2535" s="17" t="s">
        <v>55</v>
      </c>
      <c r="F2535" s="17" t="s">
        <v>126</v>
      </c>
      <c r="G2535" s="17" t="s">
        <v>4660</v>
      </c>
      <c r="H2535" s="17">
        <v>0</v>
      </c>
      <c r="I2535" s="17" t="s">
        <v>83</v>
      </c>
      <c r="J2535" s="17" t="s">
        <v>59</v>
      </c>
      <c r="K2535" s="17" t="s">
        <v>688</v>
      </c>
      <c r="L2535" s="17" t="s">
        <v>129</v>
      </c>
      <c r="M2535" s="17" t="s">
        <v>130</v>
      </c>
      <c r="N2535" s="17" t="s">
        <v>62</v>
      </c>
      <c r="O2535" s="17">
        <v>20200318</v>
      </c>
      <c r="P2535" s="17">
        <v>20200320</v>
      </c>
      <c r="Q2535" s="17">
        <v>9332</v>
      </c>
      <c r="R2535" s="17">
        <v>27282442</v>
      </c>
      <c r="S2535" s="17" t="s">
        <v>100</v>
      </c>
      <c r="T2535" s="17" t="s">
        <v>63</v>
      </c>
      <c r="U2535" s="17" t="s">
        <v>91</v>
      </c>
      <c r="V2535" s="17">
        <f t="shared" si="702"/>
        <v>25</v>
      </c>
      <c r="W2535" s="17">
        <v>25000</v>
      </c>
      <c r="X2535" s="17" t="s">
        <v>64</v>
      </c>
      <c r="Y2535" s="17" t="s">
        <v>65</v>
      </c>
      <c r="Z2535" s="17">
        <v>20200320</v>
      </c>
      <c r="AA2535" s="17" t="s">
        <v>176</v>
      </c>
      <c r="AB2535" s="17">
        <v>1</v>
      </c>
      <c r="AC2535" s="17" t="str">
        <f>IFERROR(VLOOKUP(A2535,[1]Cruces!AJ:AK,2,0),VLOOKUP(CONCATENATE(X2535,AA2535),[1]Cruces!G:H,2,0))</f>
        <v>Solicitud de Obra</v>
      </c>
      <c r="AD2535" s="17">
        <f t="shared" si="688"/>
        <v>18</v>
      </c>
      <c r="AE2535" s="17">
        <f t="shared" si="689"/>
        <v>3</v>
      </c>
      <c r="AF2535" s="17">
        <f t="shared" si="690"/>
        <v>2020</v>
      </c>
      <c r="AG2535" s="17" t="str">
        <f>IFERROR(VLOOKUP(MID(A2535,2,4)*1,[1]Cruces!K:L,2,0),"Verificar")</f>
        <v>Guajira</v>
      </c>
      <c r="AH2535" s="17">
        <f t="shared" ca="1" si="691"/>
        <v>252</v>
      </c>
      <c r="AI2535" s="17" t="str">
        <f>IFERROR(VLOOKUP(U2535,[1]Cruces!$O$1:$P$6,2,0),"Sin Orden")</f>
        <v>Resuelta</v>
      </c>
      <c r="AJ2535" s="17">
        <f t="shared" si="692"/>
        <v>20</v>
      </c>
      <c r="AK2535" s="17">
        <f t="shared" si="693"/>
        <v>3</v>
      </c>
      <c r="AL2535" s="17">
        <f t="shared" si="694"/>
        <v>2020</v>
      </c>
      <c r="AM2535" s="17">
        <f t="shared" ca="1" si="695"/>
        <v>250</v>
      </c>
      <c r="AN2535" s="18" t="str">
        <f>IFERROR(VLOOKUP(R2535*1,'[1]Ordenes de Servicio'!G:K,5,0),"No Cruza")</f>
        <v>No Cruza</v>
      </c>
      <c r="AO2535" s="17">
        <f t="shared" ca="1" si="696"/>
        <v>2</v>
      </c>
      <c r="AP2535" s="17">
        <f t="shared" si="697"/>
        <v>20</v>
      </c>
      <c r="AQ2535" s="17">
        <f t="shared" si="698"/>
        <v>3</v>
      </c>
      <c r="AR2535" s="17">
        <f t="shared" si="699"/>
        <v>2020</v>
      </c>
      <c r="AS2535" s="17">
        <f t="shared" ca="1" si="700"/>
        <v>250</v>
      </c>
      <c r="AT2535" s="17" t="str">
        <f t="shared" ca="1" si="703"/>
        <v>No</v>
      </c>
      <c r="AU2535" s="17">
        <f t="shared" si="701"/>
        <v>0</v>
      </c>
      <c r="AV2535" s="17" t="str">
        <f>+VLOOKUP(B2535,[1]Cruces!S:T,2,0)</f>
        <v>4. Presupuesto de Obra</v>
      </c>
    </row>
    <row r="2536" spans="1:48" hidden="1" x14ac:dyDescent="0.25">
      <c r="A2536" s="17" t="s">
        <v>9382</v>
      </c>
      <c r="B2536" s="17" t="s">
        <v>6595</v>
      </c>
      <c r="C2536" s="17">
        <v>0</v>
      </c>
      <c r="D2536" s="17">
        <v>0</v>
      </c>
      <c r="E2536" s="17" t="s">
        <v>55</v>
      </c>
      <c r="F2536" s="17" t="s">
        <v>232</v>
      </c>
      <c r="G2536" s="17" t="s">
        <v>9383</v>
      </c>
      <c r="H2536" s="17">
        <v>3002121966</v>
      </c>
      <c r="I2536" s="17" t="s">
        <v>71</v>
      </c>
      <c r="J2536" s="17" t="s">
        <v>59</v>
      </c>
      <c r="K2536" s="17" t="s">
        <v>9384</v>
      </c>
      <c r="L2536" s="17" t="s">
        <v>8050</v>
      </c>
      <c r="M2536" s="17" t="s">
        <v>8051</v>
      </c>
      <c r="N2536" s="17" t="s">
        <v>6600</v>
      </c>
      <c r="O2536" s="17">
        <v>20201105</v>
      </c>
      <c r="P2536" s="17">
        <v>20201112</v>
      </c>
      <c r="Q2536" s="17">
        <v>1210</v>
      </c>
      <c r="R2536" s="17">
        <v>28269524</v>
      </c>
      <c r="S2536" s="17" t="s">
        <v>6601</v>
      </c>
      <c r="T2536" s="17" t="s">
        <v>63</v>
      </c>
      <c r="U2536" s="17" t="s">
        <v>91</v>
      </c>
      <c r="V2536" s="17">
        <f t="shared" si="702"/>
        <v>3</v>
      </c>
      <c r="W2536" s="17">
        <v>3000</v>
      </c>
      <c r="X2536" s="17" t="s">
        <v>7065</v>
      </c>
      <c r="Y2536" s="17" t="s">
        <v>6595</v>
      </c>
      <c r="Z2536" s="17">
        <v>20201112</v>
      </c>
      <c r="AA2536" s="17" t="s">
        <v>1947</v>
      </c>
      <c r="AB2536" s="17">
        <v>1</v>
      </c>
      <c r="AC2536" s="17" t="str">
        <f>IFERROR(VLOOKUP(A2536,[1]Cruces!AJ:AK,2,0),VLOOKUP(CONCATENATE(X2536,AA2536),[1]Cruces!G:H,2,0))</f>
        <v>Solicitud por BT</v>
      </c>
      <c r="AD2536" s="17">
        <f t="shared" si="688"/>
        <v>5</v>
      </c>
      <c r="AE2536" s="17">
        <f t="shared" si="689"/>
        <v>11</v>
      </c>
      <c r="AF2536" s="17">
        <f t="shared" si="690"/>
        <v>2020</v>
      </c>
      <c r="AG2536" s="17" t="str">
        <f>IFERROR(VLOOKUP(MID(A2536,2,4)*1,[1]Cruces!K:L,2,0),"Verificar")</f>
        <v>Atlántico Sur</v>
      </c>
      <c r="AH2536" s="17">
        <f t="shared" ca="1" si="691"/>
        <v>20</v>
      </c>
      <c r="AI2536" s="17" t="str">
        <f>IFERROR(VLOOKUP(U2536,[1]Cruces!$O$1:$P$6,2,0),"Sin Orden")</f>
        <v>Resuelta</v>
      </c>
      <c r="AJ2536" s="17">
        <f t="shared" si="692"/>
        <v>12</v>
      </c>
      <c r="AK2536" s="17">
        <f t="shared" si="693"/>
        <v>11</v>
      </c>
      <c r="AL2536" s="17">
        <f t="shared" si="694"/>
        <v>2020</v>
      </c>
      <c r="AM2536" s="17">
        <f t="shared" ca="1" si="695"/>
        <v>13</v>
      </c>
      <c r="AN2536" s="18" t="str">
        <f>IFERROR(VLOOKUP(R2536*1,'[1]Ordenes de Servicio'!G:K,5,0),"No Cruza")</f>
        <v>No Cruza</v>
      </c>
      <c r="AO2536" s="17">
        <f t="shared" ca="1" si="696"/>
        <v>7</v>
      </c>
      <c r="AP2536" s="17">
        <f t="shared" si="697"/>
        <v>12</v>
      </c>
      <c r="AQ2536" s="17">
        <f t="shared" si="698"/>
        <v>11</v>
      </c>
      <c r="AR2536" s="17">
        <f t="shared" si="699"/>
        <v>2020</v>
      </c>
      <c r="AS2536" s="17">
        <f t="shared" ca="1" si="700"/>
        <v>13</v>
      </c>
      <c r="AT2536" s="17" t="str">
        <f t="shared" ca="1" si="703"/>
        <v>No</v>
      </c>
      <c r="AU2536" s="17">
        <f t="shared" si="701"/>
        <v>0</v>
      </c>
      <c r="AV2536" s="17" t="str">
        <f>+VLOOKUP(B2536,[1]Cruces!S:T,2,0)</f>
        <v>7. Ejecución en Campo OS BT</v>
      </c>
    </row>
    <row r="2537" spans="1:48" hidden="1" x14ac:dyDescent="0.25">
      <c r="A2537" s="17" t="s">
        <v>9385</v>
      </c>
      <c r="B2537" s="17" t="s">
        <v>569</v>
      </c>
      <c r="C2537" s="17">
        <v>0</v>
      </c>
      <c r="D2537" s="17">
        <v>0</v>
      </c>
      <c r="E2537" s="17" t="s">
        <v>55</v>
      </c>
      <c r="F2537" s="17" t="s">
        <v>7098</v>
      </c>
      <c r="G2537" s="17" t="s">
        <v>9386</v>
      </c>
      <c r="H2537" s="17">
        <v>3106010876</v>
      </c>
      <c r="I2537" s="17" t="s">
        <v>71</v>
      </c>
      <c r="J2537" s="17" t="s">
        <v>59</v>
      </c>
      <c r="K2537" s="17" t="s">
        <v>97</v>
      </c>
      <c r="L2537" s="17" t="s">
        <v>7371</v>
      </c>
      <c r="M2537" s="17" t="s">
        <v>7372</v>
      </c>
      <c r="N2537" s="17" t="s">
        <v>572</v>
      </c>
      <c r="O2537" s="17">
        <v>20200922</v>
      </c>
      <c r="P2537" s="17">
        <v>20200922</v>
      </c>
      <c r="Q2537" s="17">
        <v>9331</v>
      </c>
      <c r="R2537" s="17">
        <v>0</v>
      </c>
      <c r="S2537" s="17"/>
      <c r="T2537" s="17" t="s">
        <v>63</v>
      </c>
      <c r="U2537" s="17"/>
      <c r="V2537" s="17">
        <f t="shared" si="702"/>
        <v>3</v>
      </c>
      <c r="W2537" s="17">
        <v>3000</v>
      </c>
      <c r="X2537" s="17" t="s">
        <v>7065</v>
      </c>
      <c r="Y2537" s="17" t="s">
        <v>150</v>
      </c>
      <c r="Z2537" s="17">
        <v>20201028</v>
      </c>
      <c r="AA2537" s="17" t="s">
        <v>1947</v>
      </c>
      <c r="AB2537" s="17">
        <v>1</v>
      </c>
      <c r="AC2537" s="17" t="str">
        <f>IFERROR(VLOOKUP(A2537,[1]Cruces!AJ:AK,2,0),VLOOKUP(CONCATENATE(X2537,AA2537),[1]Cruces!G:H,2,0))</f>
        <v>Solicitud por BT</v>
      </c>
      <c r="AD2537" s="17">
        <f t="shared" si="688"/>
        <v>22</v>
      </c>
      <c r="AE2537" s="17">
        <f t="shared" si="689"/>
        <v>9</v>
      </c>
      <c r="AF2537" s="17">
        <f t="shared" si="690"/>
        <v>2020</v>
      </c>
      <c r="AG2537" s="17" t="str">
        <f>IFERROR(VLOOKUP(MID(A2537,2,4)*1,[1]Cruces!K:L,2,0),"Verificar")</f>
        <v>Guajira</v>
      </c>
      <c r="AH2537" s="17">
        <f t="shared" ca="1" si="691"/>
        <v>64</v>
      </c>
      <c r="AI2537" s="17" t="str">
        <f>IFERROR(VLOOKUP(U2537,[1]Cruces!$O$1:$P$6,2,0),"Sin Orden")</f>
        <v>Sin Orden</v>
      </c>
      <c r="AJ2537" s="17">
        <f t="shared" si="692"/>
        <v>28</v>
      </c>
      <c r="AK2537" s="17">
        <f t="shared" si="693"/>
        <v>10</v>
      </c>
      <c r="AL2537" s="17">
        <f t="shared" si="694"/>
        <v>2020</v>
      </c>
      <c r="AM2537" s="17">
        <f t="shared" ca="1" si="695"/>
        <v>28</v>
      </c>
      <c r="AN2537" s="18" t="str">
        <f>IFERROR(VLOOKUP(R2537*1,'[1]Ordenes de Servicio'!G:K,5,0),"No Cruza")</f>
        <v>No Cruza</v>
      </c>
      <c r="AO2537" s="17">
        <f t="shared" ca="1" si="696"/>
        <v>28</v>
      </c>
      <c r="AP2537" s="17">
        <f t="shared" si="697"/>
        <v>22</v>
      </c>
      <c r="AQ2537" s="17">
        <f t="shared" si="698"/>
        <v>9</v>
      </c>
      <c r="AR2537" s="17">
        <f t="shared" si="699"/>
        <v>2020</v>
      </c>
      <c r="AS2537" s="17">
        <f t="shared" ca="1" si="700"/>
        <v>64</v>
      </c>
      <c r="AT2537" s="17" t="str">
        <f t="shared" ca="1" si="703"/>
        <v>No</v>
      </c>
      <c r="AU2537" s="17">
        <f t="shared" si="701"/>
        <v>36</v>
      </c>
      <c r="AV2537" s="17" t="str">
        <f>+VLOOKUP(B2537,[1]Cruces!S:T,2,0)</f>
        <v>1. Solicitud</v>
      </c>
    </row>
    <row r="2538" spans="1:48" x14ac:dyDescent="0.25">
      <c r="A2538" s="17" t="s">
        <v>4661</v>
      </c>
      <c r="B2538" s="17" t="s">
        <v>80</v>
      </c>
      <c r="C2538" s="17">
        <v>0</v>
      </c>
      <c r="D2538" s="17">
        <v>0</v>
      </c>
      <c r="E2538" s="17" t="s">
        <v>55</v>
      </c>
      <c r="F2538" s="17" t="s">
        <v>126</v>
      </c>
      <c r="G2538" s="17" t="s">
        <v>4662</v>
      </c>
      <c r="H2538" s="17">
        <v>0</v>
      </c>
      <c r="I2538" s="17" t="s">
        <v>83</v>
      </c>
      <c r="J2538" s="17" t="s">
        <v>59</v>
      </c>
      <c r="K2538" s="17" t="s">
        <v>329</v>
      </c>
      <c r="L2538" s="17" t="s">
        <v>129</v>
      </c>
      <c r="M2538" s="17" t="s">
        <v>130</v>
      </c>
      <c r="N2538" s="17" t="s">
        <v>87</v>
      </c>
      <c r="O2538" s="17">
        <v>20190213</v>
      </c>
      <c r="P2538" s="17">
        <v>20201031</v>
      </c>
      <c r="Q2538" s="17">
        <v>7752</v>
      </c>
      <c r="R2538" s="17">
        <v>27853468</v>
      </c>
      <c r="S2538" s="17" t="s">
        <v>76</v>
      </c>
      <c r="T2538" s="17" t="s">
        <v>63</v>
      </c>
      <c r="U2538" s="17" t="s">
        <v>88</v>
      </c>
      <c r="V2538" s="17">
        <f t="shared" si="702"/>
        <v>15</v>
      </c>
      <c r="W2538" s="17">
        <v>15000</v>
      </c>
      <c r="X2538" s="17" t="s">
        <v>64</v>
      </c>
      <c r="Y2538" s="17" t="s">
        <v>90</v>
      </c>
      <c r="Z2538" s="17">
        <v>20201031</v>
      </c>
      <c r="AA2538" s="17" t="s">
        <v>78</v>
      </c>
      <c r="AB2538" s="17">
        <v>1</v>
      </c>
      <c r="AC2538" s="17" t="str">
        <f>IFERROR(VLOOKUP(A2538,[1]Cruces!AJ:AK,2,0),VLOOKUP(CONCATENATE(X2538,AA2538),[1]Cruces!G:H,2,0))</f>
        <v>Solicitud de Obra</v>
      </c>
      <c r="AD2538" s="17">
        <f t="shared" si="688"/>
        <v>13</v>
      </c>
      <c r="AE2538" s="17">
        <f t="shared" si="689"/>
        <v>2</v>
      </c>
      <c r="AF2538" s="17">
        <f t="shared" si="690"/>
        <v>2019</v>
      </c>
      <c r="AG2538" s="17" t="str">
        <f>IFERROR(VLOOKUP(MID(A2538,2,4)*1,[1]Cruces!K:L,2,0),"Verificar")</f>
        <v>Guajira</v>
      </c>
      <c r="AH2538" s="17">
        <f t="shared" ca="1" si="691"/>
        <v>651</v>
      </c>
      <c r="AI2538" s="17" t="str">
        <f>IFERROR(VLOOKUP(U2538,[1]Cruces!$O$1:$P$6,2,0),"Sin Orden")</f>
        <v>Resuelta</v>
      </c>
      <c r="AJ2538" s="17">
        <f t="shared" si="692"/>
        <v>31</v>
      </c>
      <c r="AK2538" s="17">
        <f t="shared" si="693"/>
        <v>10</v>
      </c>
      <c r="AL2538" s="17">
        <f t="shared" si="694"/>
        <v>2020</v>
      </c>
      <c r="AM2538" s="17">
        <f t="shared" ca="1" si="695"/>
        <v>25</v>
      </c>
      <c r="AN2538" s="18" t="str">
        <f>IFERROR(VLOOKUP(R2538*1,'[1]Ordenes de Servicio'!G:K,5,0),"No Cruza")</f>
        <v>No Cruza</v>
      </c>
      <c r="AO2538" s="17">
        <f t="shared" ca="1" si="696"/>
        <v>626</v>
      </c>
      <c r="AP2538" s="17">
        <f t="shared" si="697"/>
        <v>31</v>
      </c>
      <c r="AQ2538" s="17">
        <f t="shared" si="698"/>
        <v>10</v>
      </c>
      <c r="AR2538" s="17">
        <f t="shared" si="699"/>
        <v>2020</v>
      </c>
      <c r="AS2538" s="17">
        <f t="shared" ca="1" si="700"/>
        <v>25</v>
      </c>
      <c r="AT2538" s="17" t="str">
        <f t="shared" ca="1" si="703"/>
        <v>No</v>
      </c>
      <c r="AU2538" s="17">
        <f t="shared" si="701"/>
        <v>0</v>
      </c>
      <c r="AV2538" s="17" t="str">
        <f>+VLOOKUP(B2538,[1]Cruces!S:T,2,0)</f>
        <v>8. Puesta en Servicio</v>
      </c>
    </row>
    <row r="2539" spans="1:48" hidden="1" x14ac:dyDescent="0.25">
      <c r="A2539" s="17" t="s">
        <v>9387</v>
      </c>
      <c r="B2539" s="17" t="s">
        <v>6595</v>
      </c>
      <c r="C2539" s="17">
        <v>0</v>
      </c>
      <c r="D2539" s="17">
        <v>0</v>
      </c>
      <c r="E2539" s="17" t="s">
        <v>55</v>
      </c>
      <c r="F2539" s="17" t="s">
        <v>7098</v>
      </c>
      <c r="G2539" s="17" t="s">
        <v>9388</v>
      </c>
      <c r="H2539" s="17">
        <v>3183404031</v>
      </c>
      <c r="I2539" s="17" t="s">
        <v>71</v>
      </c>
      <c r="J2539" s="17" t="s">
        <v>59</v>
      </c>
      <c r="K2539" s="17" t="s">
        <v>97</v>
      </c>
      <c r="L2539" s="17" t="s">
        <v>7330</v>
      </c>
      <c r="M2539" s="17" t="s">
        <v>7331</v>
      </c>
      <c r="N2539" s="17" t="s">
        <v>6600</v>
      </c>
      <c r="O2539" s="17">
        <v>20191203</v>
      </c>
      <c r="P2539" s="17">
        <v>20191205</v>
      </c>
      <c r="Q2539" s="17">
        <v>1170</v>
      </c>
      <c r="R2539" s="17">
        <v>26973763</v>
      </c>
      <c r="S2539" s="17" t="s">
        <v>6601</v>
      </c>
      <c r="T2539" s="17" t="s">
        <v>63</v>
      </c>
      <c r="U2539" s="17" t="s">
        <v>91</v>
      </c>
      <c r="V2539" s="17">
        <f t="shared" si="702"/>
        <v>3</v>
      </c>
      <c r="W2539" s="17">
        <v>3000</v>
      </c>
      <c r="X2539" s="17" t="s">
        <v>7065</v>
      </c>
      <c r="Y2539" s="17" t="s">
        <v>6595</v>
      </c>
      <c r="Z2539" s="17">
        <v>20191205</v>
      </c>
      <c r="AA2539" s="17" t="s">
        <v>1947</v>
      </c>
      <c r="AB2539" s="17">
        <v>1</v>
      </c>
      <c r="AC2539" s="17" t="str">
        <f>IFERROR(VLOOKUP(A2539,[1]Cruces!AJ:AK,2,0),VLOOKUP(CONCATENATE(X2539,AA2539),[1]Cruces!G:H,2,0))</f>
        <v>Solicitud por BT</v>
      </c>
      <c r="AD2539" s="17">
        <f t="shared" si="688"/>
        <v>3</v>
      </c>
      <c r="AE2539" s="17">
        <f t="shared" si="689"/>
        <v>12</v>
      </c>
      <c r="AF2539" s="17">
        <f t="shared" si="690"/>
        <v>2019</v>
      </c>
      <c r="AG2539" s="17" t="str">
        <f>IFERROR(VLOOKUP(MID(A2539,2,4)*1,[1]Cruces!K:L,2,0),"Verificar")</f>
        <v>Atlántico Norte</v>
      </c>
      <c r="AH2539" s="17">
        <f t="shared" ca="1" si="691"/>
        <v>358</v>
      </c>
      <c r="AI2539" s="17" t="str">
        <f>IFERROR(VLOOKUP(U2539,[1]Cruces!$O$1:$P$6,2,0),"Sin Orden")</f>
        <v>Resuelta</v>
      </c>
      <c r="AJ2539" s="17">
        <f t="shared" si="692"/>
        <v>5</v>
      </c>
      <c r="AK2539" s="17">
        <f t="shared" si="693"/>
        <v>12</v>
      </c>
      <c r="AL2539" s="17">
        <f t="shared" si="694"/>
        <v>2019</v>
      </c>
      <c r="AM2539" s="17">
        <f t="shared" ca="1" si="695"/>
        <v>356</v>
      </c>
      <c r="AN2539" s="18" t="str">
        <f>IFERROR(VLOOKUP(R2539*1,'[1]Ordenes de Servicio'!G:K,5,0),"No Cruza")</f>
        <v>No Cruza</v>
      </c>
      <c r="AO2539" s="17">
        <f t="shared" ca="1" si="696"/>
        <v>2</v>
      </c>
      <c r="AP2539" s="17">
        <f t="shared" si="697"/>
        <v>5</v>
      </c>
      <c r="AQ2539" s="17">
        <f t="shared" si="698"/>
        <v>12</v>
      </c>
      <c r="AR2539" s="17">
        <f t="shared" si="699"/>
        <v>2019</v>
      </c>
      <c r="AS2539" s="17">
        <f t="shared" ca="1" si="700"/>
        <v>356</v>
      </c>
      <c r="AT2539" s="17" t="str">
        <f t="shared" ca="1" si="703"/>
        <v>No</v>
      </c>
      <c r="AU2539" s="17">
        <f t="shared" si="701"/>
        <v>0</v>
      </c>
      <c r="AV2539" s="17" t="str">
        <f>+VLOOKUP(B2539,[1]Cruces!S:T,2,0)</f>
        <v>7. Ejecución en Campo OS BT</v>
      </c>
    </row>
    <row r="2540" spans="1:48" hidden="1" x14ac:dyDescent="0.25">
      <c r="A2540" s="17" t="s">
        <v>9389</v>
      </c>
      <c r="B2540" s="17" t="s">
        <v>6595</v>
      </c>
      <c r="C2540" s="17">
        <v>0</v>
      </c>
      <c r="D2540" s="17">
        <v>0</v>
      </c>
      <c r="E2540" s="17" t="s">
        <v>55</v>
      </c>
      <c r="F2540" s="17" t="s">
        <v>232</v>
      </c>
      <c r="G2540" s="17" t="s">
        <v>9390</v>
      </c>
      <c r="H2540" s="17">
        <v>3057952205</v>
      </c>
      <c r="I2540" s="17" t="s">
        <v>71</v>
      </c>
      <c r="J2540" s="17" t="s">
        <v>59</v>
      </c>
      <c r="K2540" s="17" t="s">
        <v>97</v>
      </c>
      <c r="L2540" s="17" t="s">
        <v>8238</v>
      </c>
      <c r="M2540" s="17" t="s">
        <v>55</v>
      </c>
      <c r="N2540" s="17" t="s">
        <v>6600</v>
      </c>
      <c r="O2540" s="17">
        <v>20201005</v>
      </c>
      <c r="P2540" s="17">
        <v>20201019</v>
      </c>
      <c r="Q2540" s="17">
        <v>1210</v>
      </c>
      <c r="R2540" s="17">
        <v>28212704</v>
      </c>
      <c r="S2540" s="17" t="s">
        <v>6601</v>
      </c>
      <c r="T2540" s="17" t="s">
        <v>63</v>
      </c>
      <c r="U2540" s="17" t="s">
        <v>91</v>
      </c>
      <c r="V2540" s="17">
        <f t="shared" si="702"/>
        <v>3</v>
      </c>
      <c r="W2540" s="17">
        <v>3000</v>
      </c>
      <c r="X2540" s="17" t="s">
        <v>7065</v>
      </c>
      <c r="Y2540" s="17" t="s">
        <v>6595</v>
      </c>
      <c r="Z2540" s="17">
        <v>20201019</v>
      </c>
      <c r="AA2540" s="17" t="s">
        <v>1947</v>
      </c>
      <c r="AB2540" s="17">
        <v>1</v>
      </c>
      <c r="AC2540" s="17" t="str">
        <f>IFERROR(VLOOKUP(A2540,[1]Cruces!AJ:AK,2,0),VLOOKUP(CONCATENATE(X2540,AA2540),[1]Cruces!G:H,2,0))</f>
        <v>Solicitud por BT</v>
      </c>
      <c r="AD2540" s="17">
        <f t="shared" si="688"/>
        <v>5</v>
      </c>
      <c r="AE2540" s="17">
        <f t="shared" si="689"/>
        <v>10</v>
      </c>
      <c r="AF2540" s="17">
        <f t="shared" si="690"/>
        <v>2020</v>
      </c>
      <c r="AG2540" s="17" t="str">
        <f>IFERROR(VLOOKUP(MID(A2540,2,4)*1,[1]Cruces!K:L,2,0),"Verificar")</f>
        <v>Atlántico Sur</v>
      </c>
      <c r="AH2540" s="17">
        <f t="shared" ca="1" si="691"/>
        <v>51</v>
      </c>
      <c r="AI2540" s="17" t="str">
        <f>IFERROR(VLOOKUP(U2540,[1]Cruces!$O$1:$P$6,2,0),"Sin Orden")</f>
        <v>Resuelta</v>
      </c>
      <c r="AJ2540" s="17">
        <f t="shared" si="692"/>
        <v>19</v>
      </c>
      <c r="AK2540" s="17">
        <f t="shared" si="693"/>
        <v>10</v>
      </c>
      <c r="AL2540" s="17">
        <f t="shared" si="694"/>
        <v>2020</v>
      </c>
      <c r="AM2540" s="17">
        <f t="shared" ca="1" si="695"/>
        <v>37</v>
      </c>
      <c r="AN2540" s="18" t="str">
        <f>IFERROR(VLOOKUP(R2540*1,'[1]Ordenes de Servicio'!G:K,5,0),"No Cruza")</f>
        <v>No Cruza</v>
      </c>
      <c r="AO2540" s="17">
        <f t="shared" ca="1" si="696"/>
        <v>14</v>
      </c>
      <c r="AP2540" s="17">
        <f t="shared" si="697"/>
        <v>19</v>
      </c>
      <c r="AQ2540" s="17">
        <f t="shared" si="698"/>
        <v>10</v>
      </c>
      <c r="AR2540" s="17">
        <f t="shared" si="699"/>
        <v>2020</v>
      </c>
      <c r="AS2540" s="17">
        <f t="shared" ca="1" si="700"/>
        <v>37</v>
      </c>
      <c r="AT2540" s="17" t="str">
        <f t="shared" ca="1" si="703"/>
        <v>No</v>
      </c>
      <c r="AU2540" s="17">
        <f t="shared" si="701"/>
        <v>0</v>
      </c>
      <c r="AV2540" s="17" t="str">
        <f>+VLOOKUP(B2540,[1]Cruces!S:T,2,0)</f>
        <v>7. Ejecución en Campo OS BT</v>
      </c>
    </row>
    <row r="2541" spans="1:48" hidden="1" x14ac:dyDescent="0.25">
      <c r="A2541" s="17" t="s">
        <v>10605</v>
      </c>
      <c r="B2541" s="17" t="s">
        <v>296</v>
      </c>
      <c r="C2541" s="17">
        <v>0</v>
      </c>
      <c r="D2541" s="17">
        <v>0</v>
      </c>
      <c r="E2541" s="17" t="s">
        <v>55</v>
      </c>
      <c r="F2541" s="17" t="s">
        <v>932</v>
      </c>
      <c r="G2541" s="17" t="s">
        <v>10604</v>
      </c>
      <c r="H2541" s="17">
        <v>0</v>
      </c>
      <c r="I2541" s="17" t="s">
        <v>71</v>
      </c>
      <c r="J2541" s="17" t="s">
        <v>59</v>
      </c>
      <c r="K2541" s="17" t="s">
        <v>97</v>
      </c>
      <c r="L2541" s="17" t="s">
        <v>935</v>
      </c>
      <c r="M2541" s="17" t="s">
        <v>936</v>
      </c>
      <c r="N2541" s="17" t="s">
        <v>301</v>
      </c>
      <c r="O2541" s="17">
        <v>20200917</v>
      </c>
      <c r="P2541" s="17">
        <v>20200917</v>
      </c>
      <c r="Q2541" s="17">
        <v>7791</v>
      </c>
      <c r="R2541" s="17">
        <v>28282018</v>
      </c>
      <c r="S2541" s="17" t="s">
        <v>100</v>
      </c>
      <c r="T2541" s="17" t="s">
        <v>63</v>
      </c>
      <c r="U2541" s="17" t="s">
        <v>91</v>
      </c>
      <c r="V2541" s="17">
        <f t="shared" si="702"/>
        <v>37.5</v>
      </c>
      <c r="W2541" s="17">
        <v>37500</v>
      </c>
      <c r="X2541" s="17" t="s">
        <v>64</v>
      </c>
      <c r="Y2541" s="17" t="s">
        <v>296</v>
      </c>
      <c r="Z2541" s="17">
        <v>20200917</v>
      </c>
      <c r="AA2541" s="17" t="s">
        <v>78</v>
      </c>
      <c r="AB2541" s="17">
        <v>1</v>
      </c>
      <c r="AC2541" s="17" t="str">
        <f>IFERROR(VLOOKUP(A2541,[1]Cruces!AJ:AK,2,0),VLOOKUP(CONCATENATE(X2541,AA2541),[1]Cruces!G:H,2,0))</f>
        <v>Exp BMT</v>
      </c>
      <c r="AD2541" s="17">
        <f t="shared" si="688"/>
        <v>17</v>
      </c>
      <c r="AE2541" s="17">
        <f t="shared" si="689"/>
        <v>9</v>
      </c>
      <c r="AF2541" s="17">
        <f t="shared" si="690"/>
        <v>2020</v>
      </c>
      <c r="AG2541" s="17" t="str">
        <f>IFERROR(VLOOKUP(MID(A2541,2,4)*1,[1]Cruces!K:L,2,0),"Verificar")</f>
        <v>Magdalena</v>
      </c>
      <c r="AH2541" s="17">
        <f t="shared" ca="1" si="691"/>
        <v>69</v>
      </c>
      <c r="AI2541" s="17" t="str">
        <f>IFERROR(VLOOKUP(U2541,[1]Cruces!$O$1:$P$6,2,0),"Sin Orden")</f>
        <v>Resuelta</v>
      </c>
      <c r="AJ2541" s="17">
        <f t="shared" si="692"/>
        <v>17</v>
      </c>
      <c r="AK2541" s="17">
        <f t="shared" si="693"/>
        <v>9</v>
      </c>
      <c r="AL2541" s="17">
        <f t="shared" si="694"/>
        <v>2020</v>
      </c>
      <c r="AM2541" s="17">
        <f t="shared" ca="1" si="695"/>
        <v>69</v>
      </c>
      <c r="AN2541" s="18" t="str">
        <f>IFERROR(VLOOKUP(R2541*1,'[1]Ordenes de Servicio'!G:K,5,0),"No Cruza")</f>
        <v>No Cruza</v>
      </c>
      <c r="AO2541" s="17">
        <f t="shared" ca="1" si="696"/>
        <v>0</v>
      </c>
      <c r="AP2541" s="17">
        <f t="shared" si="697"/>
        <v>17</v>
      </c>
      <c r="AQ2541" s="17">
        <f t="shared" si="698"/>
        <v>9</v>
      </c>
      <c r="AR2541" s="17">
        <f t="shared" si="699"/>
        <v>2020</v>
      </c>
      <c r="AS2541" s="17">
        <f t="shared" ca="1" si="700"/>
        <v>69</v>
      </c>
      <c r="AT2541" s="17" t="str">
        <f t="shared" ca="1" si="703"/>
        <v>No</v>
      </c>
      <c r="AU2541" s="17">
        <f t="shared" si="701"/>
        <v>0</v>
      </c>
      <c r="AV2541" s="17" t="str">
        <f>+VLOOKUP(B2541,[1]Cruces!S:T,2,0)</f>
        <v>3. Evaluación Técnico Ecónomica</v>
      </c>
    </row>
    <row r="2542" spans="1:48" hidden="1" x14ac:dyDescent="0.25">
      <c r="A2542" s="17" t="s">
        <v>4663</v>
      </c>
      <c r="B2542" s="17" t="s">
        <v>54</v>
      </c>
      <c r="C2542" s="17">
        <v>0</v>
      </c>
      <c r="D2542" s="17">
        <v>0</v>
      </c>
      <c r="E2542" s="17" t="s">
        <v>55</v>
      </c>
      <c r="F2542" s="17" t="s">
        <v>81</v>
      </c>
      <c r="G2542" s="17" t="s">
        <v>1559</v>
      </c>
      <c r="H2542" s="17">
        <v>4317777</v>
      </c>
      <c r="I2542" s="17" t="s">
        <v>116</v>
      </c>
      <c r="J2542" s="17" t="s">
        <v>59</v>
      </c>
      <c r="K2542" s="17" t="s">
        <v>1560</v>
      </c>
      <c r="L2542" s="17" t="s">
        <v>85</v>
      </c>
      <c r="M2542" s="17" t="s">
        <v>86</v>
      </c>
      <c r="N2542" s="17" t="s">
        <v>62</v>
      </c>
      <c r="O2542" s="17">
        <v>20201102</v>
      </c>
      <c r="P2542" s="17">
        <v>20201109</v>
      </c>
      <c r="Q2542" s="17">
        <v>3410</v>
      </c>
      <c r="R2542" s="17">
        <v>28270200</v>
      </c>
      <c r="S2542" s="17" t="s">
        <v>100</v>
      </c>
      <c r="T2542" s="17" t="s">
        <v>63</v>
      </c>
      <c r="U2542" s="17" t="s">
        <v>91</v>
      </c>
      <c r="V2542" s="17">
        <f t="shared" si="702"/>
        <v>500</v>
      </c>
      <c r="W2542" s="17">
        <v>500000</v>
      </c>
      <c r="X2542" s="17" t="s">
        <v>64</v>
      </c>
      <c r="Y2542" s="17" t="s">
        <v>65</v>
      </c>
      <c r="Z2542" s="17">
        <v>20201109</v>
      </c>
      <c r="AA2542" s="17" t="s">
        <v>101</v>
      </c>
      <c r="AB2542" s="17">
        <v>1</v>
      </c>
      <c r="AC2542" s="17" t="str">
        <f>IFERROR(VLOOKUP(A2542,[1]Cruces!AJ:AK,2,0),VLOOKUP(CONCATENATE(X2542,AA2542),[1]Cruces!G:H,2,0))</f>
        <v>Solicitud de Obra</v>
      </c>
      <c r="AD2542" s="17">
        <f t="shared" si="688"/>
        <v>2</v>
      </c>
      <c r="AE2542" s="17">
        <f t="shared" si="689"/>
        <v>11</v>
      </c>
      <c r="AF2542" s="17">
        <f t="shared" si="690"/>
        <v>2020</v>
      </c>
      <c r="AG2542" s="17" t="str">
        <f>IFERROR(VLOOKUP(MID(A2542,2,4)*1,[1]Cruces!K:L,2,0),"Verificar")</f>
        <v>Magdalena</v>
      </c>
      <c r="AH2542" s="17">
        <f t="shared" ca="1" si="691"/>
        <v>23</v>
      </c>
      <c r="AI2542" s="17" t="str">
        <f>IFERROR(VLOOKUP(U2542,[1]Cruces!$O$1:$P$6,2,0),"Sin Orden")</f>
        <v>Resuelta</v>
      </c>
      <c r="AJ2542" s="17">
        <f t="shared" si="692"/>
        <v>9</v>
      </c>
      <c r="AK2542" s="17">
        <f t="shared" si="693"/>
        <v>11</v>
      </c>
      <c r="AL2542" s="17">
        <f t="shared" si="694"/>
        <v>2020</v>
      </c>
      <c r="AM2542" s="17">
        <f t="shared" ca="1" si="695"/>
        <v>16</v>
      </c>
      <c r="AN2542" s="18" t="str">
        <f>IFERROR(VLOOKUP(R2542*1,'[1]Ordenes de Servicio'!G:K,5,0),"No Cruza")</f>
        <v>No Cruza</v>
      </c>
      <c r="AO2542" s="17">
        <f t="shared" ca="1" si="696"/>
        <v>7</v>
      </c>
      <c r="AP2542" s="17">
        <f t="shared" si="697"/>
        <v>9</v>
      </c>
      <c r="AQ2542" s="17">
        <f t="shared" si="698"/>
        <v>11</v>
      </c>
      <c r="AR2542" s="17">
        <f t="shared" si="699"/>
        <v>2020</v>
      </c>
      <c r="AS2542" s="17">
        <f t="shared" ca="1" si="700"/>
        <v>16</v>
      </c>
      <c r="AT2542" s="17" t="str">
        <f t="shared" ca="1" si="703"/>
        <v>No</v>
      </c>
      <c r="AU2542" s="17">
        <f t="shared" si="701"/>
        <v>0</v>
      </c>
      <c r="AV2542" s="17" t="str">
        <f>+VLOOKUP(B2542,[1]Cruces!S:T,2,0)</f>
        <v>4. Presupuesto de Obra</v>
      </c>
    </row>
    <row r="2543" spans="1:48" hidden="1" x14ac:dyDescent="0.25">
      <c r="A2543" s="17" t="s">
        <v>4664</v>
      </c>
      <c r="B2543" s="17" t="s">
        <v>68</v>
      </c>
      <c r="C2543" s="17">
        <v>0</v>
      </c>
      <c r="D2543" s="17">
        <v>0</v>
      </c>
      <c r="E2543" s="17" t="s">
        <v>55</v>
      </c>
      <c r="F2543" s="17" t="s">
        <v>126</v>
      </c>
      <c r="G2543" s="17" t="s">
        <v>4665</v>
      </c>
      <c r="H2543" s="17">
        <v>3012748899</v>
      </c>
      <c r="I2543" s="17" t="s">
        <v>116</v>
      </c>
      <c r="J2543" s="17" t="s">
        <v>59</v>
      </c>
      <c r="K2543" s="17" t="s">
        <v>4666</v>
      </c>
      <c r="L2543" s="17" t="s">
        <v>129</v>
      </c>
      <c r="M2543" s="17" t="s">
        <v>130</v>
      </c>
      <c r="N2543" s="17" t="s">
        <v>75</v>
      </c>
      <c r="O2543" s="17">
        <v>20200523</v>
      </c>
      <c r="P2543" s="17">
        <v>20200731</v>
      </c>
      <c r="Q2543" s="17">
        <v>7753</v>
      </c>
      <c r="R2543" s="17">
        <v>27914351</v>
      </c>
      <c r="S2543" s="17" t="s">
        <v>76</v>
      </c>
      <c r="T2543" s="17" t="s">
        <v>63</v>
      </c>
      <c r="U2543" s="17" t="s">
        <v>91</v>
      </c>
      <c r="V2543" s="17">
        <f t="shared" si="702"/>
        <v>50</v>
      </c>
      <c r="W2543" s="17">
        <v>50000</v>
      </c>
      <c r="X2543" s="17" t="s">
        <v>64</v>
      </c>
      <c r="Y2543" s="17" t="s">
        <v>188</v>
      </c>
      <c r="Z2543" s="17">
        <v>20200731</v>
      </c>
      <c r="AA2543" s="17" t="s">
        <v>78</v>
      </c>
      <c r="AB2543" s="17">
        <v>1</v>
      </c>
      <c r="AC2543" s="17" t="str">
        <f>IFERROR(VLOOKUP(A2543,[1]Cruces!AJ:AK,2,0),VLOOKUP(CONCATENATE(X2543,AA2543),[1]Cruces!G:H,2,0))</f>
        <v>Solicitud de Obra</v>
      </c>
      <c r="AD2543" s="17">
        <f t="shared" si="688"/>
        <v>23</v>
      </c>
      <c r="AE2543" s="17">
        <f t="shared" si="689"/>
        <v>5</v>
      </c>
      <c r="AF2543" s="17">
        <f t="shared" si="690"/>
        <v>2020</v>
      </c>
      <c r="AG2543" s="17" t="str">
        <f>IFERROR(VLOOKUP(MID(A2543,2,4)*1,[1]Cruces!K:L,2,0),"Verificar")</f>
        <v>Guajira</v>
      </c>
      <c r="AH2543" s="17">
        <f t="shared" ca="1" si="691"/>
        <v>186</v>
      </c>
      <c r="AI2543" s="17" t="str">
        <f>IFERROR(VLOOKUP(U2543,[1]Cruces!$O$1:$P$6,2,0),"Sin Orden")</f>
        <v>Resuelta</v>
      </c>
      <c r="AJ2543" s="17">
        <f t="shared" si="692"/>
        <v>31</v>
      </c>
      <c r="AK2543" s="17">
        <f t="shared" si="693"/>
        <v>7</v>
      </c>
      <c r="AL2543" s="17">
        <f t="shared" si="694"/>
        <v>2020</v>
      </c>
      <c r="AM2543" s="17">
        <f t="shared" ca="1" si="695"/>
        <v>117</v>
      </c>
      <c r="AN2543" s="18" t="str">
        <f>IFERROR(VLOOKUP(R2543*1,'[1]Ordenes de Servicio'!G:K,5,0),"No Cruza")</f>
        <v>No Cruza</v>
      </c>
      <c r="AO2543" s="17">
        <f t="shared" ca="1" si="696"/>
        <v>69</v>
      </c>
      <c r="AP2543" s="17">
        <f t="shared" si="697"/>
        <v>31</v>
      </c>
      <c r="AQ2543" s="17">
        <f t="shared" si="698"/>
        <v>7</v>
      </c>
      <c r="AR2543" s="17">
        <f t="shared" si="699"/>
        <v>2020</v>
      </c>
      <c r="AS2543" s="17">
        <f t="shared" ca="1" si="700"/>
        <v>117</v>
      </c>
      <c r="AT2543" s="17" t="str">
        <f t="shared" ca="1" si="703"/>
        <v>No</v>
      </c>
      <c r="AU2543" s="17">
        <f t="shared" si="701"/>
        <v>0</v>
      </c>
      <c r="AV2543" s="17" t="str">
        <f>+VLOOKUP(B2543,[1]Cruces!S:T,2,0)</f>
        <v>5. Consultoría / Adjudicación</v>
      </c>
    </row>
    <row r="2544" spans="1:48" hidden="1" x14ac:dyDescent="0.25">
      <c r="A2544" s="17" t="s">
        <v>9391</v>
      </c>
      <c r="B2544" s="17" t="s">
        <v>6595</v>
      </c>
      <c r="C2544" s="17">
        <v>2350746</v>
      </c>
      <c r="D2544" s="17">
        <v>20285432</v>
      </c>
      <c r="E2544" s="17" t="s">
        <v>93</v>
      </c>
      <c r="F2544" s="17" t="s">
        <v>5366</v>
      </c>
      <c r="G2544" s="17" t="s">
        <v>9392</v>
      </c>
      <c r="H2544" s="17">
        <v>3135264469</v>
      </c>
      <c r="I2544" s="17" t="s">
        <v>71</v>
      </c>
      <c r="J2544" s="17" t="s">
        <v>9393</v>
      </c>
      <c r="K2544" s="17" t="s">
        <v>9394</v>
      </c>
      <c r="L2544" s="17" t="s">
        <v>7338</v>
      </c>
      <c r="M2544" s="17" t="s">
        <v>7339</v>
      </c>
      <c r="N2544" s="17" t="s">
        <v>6600</v>
      </c>
      <c r="O2544" s="17">
        <v>20201106</v>
      </c>
      <c r="P2544" s="17">
        <v>20201111</v>
      </c>
      <c r="Q2544" s="17">
        <v>1180</v>
      </c>
      <c r="R2544" s="17">
        <v>28271125</v>
      </c>
      <c r="S2544" s="17" t="s">
        <v>7072</v>
      </c>
      <c r="T2544" s="17" t="s">
        <v>63</v>
      </c>
      <c r="U2544" s="17" t="s">
        <v>91</v>
      </c>
      <c r="V2544" s="17">
        <f t="shared" si="702"/>
        <v>3</v>
      </c>
      <c r="W2544" s="17">
        <v>3000</v>
      </c>
      <c r="X2544" s="17" t="s">
        <v>89</v>
      </c>
      <c r="Y2544" s="17" t="s">
        <v>6595</v>
      </c>
      <c r="Z2544" s="17">
        <v>20201111</v>
      </c>
      <c r="AA2544" s="17" t="s">
        <v>1947</v>
      </c>
      <c r="AB2544" s="17">
        <v>1</v>
      </c>
      <c r="AC2544" s="17" t="str">
        <f>IFERROR(VLOOKUP(A2544,[1]Cruces!AJ:AK,2,0),VLOOKUP(CONCATENATE(X2544,AA2544),[1]Cruces!G:H,2,0))</f>
        <v>Solicitud por BT</v>
      </c>
      <c r="AD2544" s="17">
        <f t="shared" si="688"/>
        <v>6</v>
      </c>
      <c r="AE2544" s="17">
        <f t="shared" si="689"/>
        <v>11</v>
      </c>
      <c r="AF2544" s="17">
        <f t="shared" si="690"/>
        <v>2020</v>
      </c>
      <c r="AG2544" s="17" t="str">
        <f>IFERROR(VLOOKUP(MID(A2544,2,4)*1,[1]Cruces!K:L,2,0),"Verificar")</f>
        <v>Atlántico Norte</v>
      </c>
      <c r="AH2544" s="17">
        <f t="shared" ca="1" si="691"/>
        <v>19</v>
      </c>
      <c r="AI2544" s="17" t="str">
        <f>IFERROR(VLOOKUP(U2544,[1]Cruces!$O$1:$P$6,2,0),"Sin Orden")</f>
        <v>Resuelta</v>
      </c>
      <c r="AJ2544" s="17">
        <f t="shared" si="692"/>
        <v>11</v>
      </c>
      <c r="AK2544" s="17">
        <f t="shared" si="693"/>
        <v>11</v>
      </c>
      <c r="AL2544" s="17">
        <f t="shared" si="694"/>
        <v>2020</v>
      </c>
      <c r="AM2544" s="17">
        <f t="shared" ca="1" si="695"/>
        <v>14</v>
      </c>
      <c r="AN2544" s="18" t="str">
        <f>IFERROR(VLOOKUP(R2544*1,'[1]Ordenes de Servicio'!G:K,5,0),"No Cruza")</f>
        <v>No Cruza</v>
      </c>
      <c r="AO2544" s="17">
        <f t="shared" ca="1" si="696"/>
        <v>5</v>
      </c>
      <c r="AP2544" s="17">
        <f t="shared" si="697"/>
        <v>11</v>
      </c>
      <c r="AQ2544" s="17">
        <f t="shared" si="698"/>
        <v>11</v>
      </c>
      <c r="AR2544" s="17">
        <f t="shared" si="699"/>
        <v>2020</v>
      </c>
      <c r="AS2544" s="17">
        <f t="shared" ca="1" si="700"/>
        <v>14</v>
      </c>
      <c r="AT2544" s="17" t="str">
        <f t="shared" ca="1" si="703"/>
        <v>No</v>
      </c>
      <c r="AU2544" s="17">
        <f t="shared" si="701"/>
        <v>0</v>
      </c>
      <c r="AV2544" s="17" t="str">
        <f>+VLOOKUP(B2544,[1]Cruces!S:T,2,0)</f>
        <v>7. Ejecución en Campo OS BT</v>
      </c>
    </row>
    <row r="2545" spans="1:48" hidden="1" x14ac:dyDescent="0.25">
      <c r="A2545" s="17" t="s">
        <v>4667</v>
      </c>
      <c r="B2545" s="17" t="s">
        <v>54</v>
      </c>
      <c r="C2545" s="17">
        <v>0</v>
      </c>
      <c r="D2545" s="17">
        <v>0</v>
      </c>
      <c r="E2545" s="17" t="s">
        <v>55</v>
      </c>
      <c r="F2545" s="17" t="s">
        <v>56</v>
      </c>
      <c r="G2545" s="17" t="s">
        <v>4668</v>
      </c>
      <c r="H2545" s="17">
        <v>0</v>
      </c>
      <c r="I2545" s="17" t="s">
        <v>71</v>
      </c>
      <c r="J2545" s="17" t="s">
        <v>59</v>
      </c>
      <c r="K2545" s="17" t="s">
        <v>4669</v>
      </c>
      <c r="L2545" s="17" t="s">
        <v>117</v>
      </c>
      <c r="M2545" s="17" t="s">
        <v>118</v>
      </c>
      <c r="N2545" s="17" t="s">
        <v>62</v>
      </c>
      <c r="O2545" s="17">
        <v>20190919</v>
      </c>
      <c r="P2545" s="17">
        <v>20190925</v>
      </c>
      <c r="Q2545" s="17">
        <v>1110</v>
      </c>
      <c r="R2545" s="17">
        <v>26744818</v>
      </c>
      <c r="S2545" s="17" t="s">
        <v>100</v>
      </c>
      <c r="T2545" s="17" t="s">
        <v>63</v>
      </c>
      <c r="U2545" s="17" t="s">
        <v>91</v>
      </c>
      <c r="V2545" s="17">
        <f t="shared" si="702"/>
        <v>75</v>
      </c>
      <c r="W2545" s="17">
        <v>75000</v>
      </c>
      <c r="X2545" s="17" t="s">
        <v>64</v>
      </c>
      <c r="Y2545" s="17" t="s">
        <v>65</v>
      </c>
      <c r="Z2545" s="17">
        <v>20190925</v>
      </c>
      <c r="AA2545" s="17" t="s">
        <v>78</v>
      </c>
      <c r="AB2545" s="17">
        <v>1</v>
      </c>
      <c r="AC2545" s="17" t="str">
        <f>IFERROR(VLOOKUP(A2545,[1]Cruces!AJ:AK,2,0),VLOOKUP(CONCATENATE(X2545,AA2545),[1]Cruces!G:H,2,0))</f>
        <v>Solicitud de Obra</v>
      </c>
      <c r="AD2545" s="17">
        <f t="shared" si="688"/>
        <v>19</v>
      </c>
      <c r="AE2545" s="17">
        <f t="shared" si="689"/>
        <v>9</v>
      </c>
      <c r="AF2545" s="17">
        <f t="shared" si="690"/>
        <v>2019</v>
      </c>
      <c r="AG2545" s="17" t="str">
        <f>IFERROR(VLOOKUP(MID(A2545,2,4)*1,[1]Cruces!K:L,2,0),"Verificar")</f>
        <v>Atlántico Norte</v>
      </c>
      <c r="AH2545" s="17">
        <f t="shared" ca="1" si="691"/>
        <v>433</v>
      </c>
      <c r="AI2545" s="17" t="str">
        <f>IFERROR(VLOOKUP(U2545,[1]Cruces!$O$1:$P$6,2,0),"Sin Orden")</f>
        <v>Resuelta</v>
      </c>
      <c r="AJ2545" s="17">
        <f t="shared" si="692"/>
        <v>25</v>
      </c>
      <c r="AK2545" s="17">
        <f t="shared" si="693"/>
        <v>9</v>
      </c>
      <c r="AL2545" s="17">
        <f t="shared" si="694"/>
        <v>2019</v>
      </c>
      <c r="AM2545" s="17">
        <f t="shared" ca="1" si="695"/>
        <v>427</v>
      </c>
      <c r="AN2545" s="18" t="str">
        <f>IFERROR(VLOOKUP(R2545*1,'[1]Ordenes de Servicio'!G:K,5,0),"No Cruza")</f>
        <v>No Cruza</v>
      </c>
      <c r="AO2545" s="17">
        <f t="shared" ca="1" si="696"/>
        <v>6</v>
      </c>
      <c r="AP2545" s="17">
        <f t="shared" si="697"/>
        <v>25</v>
      </c>
      <c r="AQ2545" s="17">
        <f t="shared" si="698"/>
        <v>9</v>
      </c>
      <c r="AR2545" s="17">
        <f t="shared" si="699"/>
        <v>2019</v>
      </c>
      <c r="AS2545" s="17">
        <f t="shared" ca="1" si="700"/>
        <v>427</v>
      </c>
      <c r="AT2545" s="17" t="str">
        <f t="shared" ca="1" si="703"/>
        <v>Si</v>
      </c>
      <c r="AU2545" s="17">
        <f t="shared" si="701"/>
        <v>0</v>
      </c>
      <c r="AV2545" s="17" t="str">
        <f>+VLOOKUP(B2545,[1]Cruces!S:T,2,0)</f>
        <v>4. Presupuesto de Obra</v>
      </c>
    </row>
    <row r="2546" spans="1:48" hidden="1" x14ac:dyDescent="0.25">
      <c r="A2546" s="17" t="s">
        <v>4670</v>
      </c>
      <c r="B2546" s="17" t="s">
        <v>54</v>
      </c>
      <c r="C2546" s="17">
        <v>0</v>
      </c>
      <c r="D2546" s="17">
        <v>0</v>
      </c>
      <c r="E2546" s="17" t="s">
        <v>55</v>
      </c>
      <c r="F2546" s="17" t="s">
        <v>107</v>
      </c>
      <c r="G2546" s="17" t="s">
        <v>4671</v>
      </c>
      <c r="H2546" s="17">
        <v>0</v>
      </c>
      <c r="I2546" s="17" t="s">
        <v>197</v>
      </c>
      <c r="J2546" s="17" t="s">
        <v>59</v>
      </c>
      <c r="K2546" s="17" t="s">
        <v>198</v>
      </c>
      <c r="L2546" s="17" t="s">
        <v>111</v>
      </c>
      <c r="M2546" s="17" t="s">
        <v>112</v>
      </c>
      <c r="N2546" s="17" t="s">
        <v>62</v>
      </c>
      <c r="O2546" s="17">
        <v>20200608</v>
      </c>
      <c r="P2546" s="17">
        <v>20200608</v>
      </c>
      <c r="Q2546" s="17">
        <v>1180</v>
      </c>
      <c r="R2546" s="17">
        <v>0</v>
      </c>
      <c r="S2546" s="17"/>
      <c r="T2546" s="17" t="s">
        <v>63</v>
      </c>
      <c r="U2546" s="17"/>
      <c r="V2546" s="17">
        <f t="shared" si="702"/>
        <v>75</v>
      </c>
      <c r="W2546" s="17">
        <v>75000</v>
      </c>
      <c r="X2546" s="17" t="s">
        <v>64</v>
      </c>
      <c r="Y2546" s="17" t="s">
        <v>65</v>
      </c>
      <c r="Z2546" s="17">
        <v>20200608</v>
      </c>
      <c r="AA2546" s="17" t="s">
        <v>101</v>
      </c>
      <c r="AB2546" s="17">
        <v>1</v>
      </c>
      <c r="AC2546" s="17" t="str">
        <f>IFERROR(VLOOKUP(A2546,[1]Cruces!AJ:AK,2,0),VLOOKUP(CONCATENATE(X2546,AA2546),[1]Cruces!G:H,2,0))</f>
        <v>Solicitud de Obra</v>
      </c>
      <c r="AD2546" s="17">
        <f t="shared" si="688"/>
        <v>8</v>
      </c>
      <c r="AE2546" s="17">
        <f t="shared" si="689"/>
        <v>6</v>
      </c>
      <c r="AF2546" s="17">
        <f t="shared" si="690"/>
        <v>2020</v>
      </c>
      <c r="AG2546" s="17" t="str">
        <f>IFERROR(VLOOKUP(MID(A2546,2,4)*1,[1]Cruces!K:L,2,0),"Verificar")</f>
        <v>Atlántico Norte</v>
      </c>
      <c r="AH2546" s="17">
        <f t="shared" ca="1" si="691"/>
        <v>170</v>
      </c>
      <c r="AI2546" s="17" t="str">
        <f>IFERROR(VLOOKUP(U2546,[1]Cruces!$O$1:$P$6,2,0),"Sin Orden")</f>
        <v>Sin Orden</v>
      </c>
      <c r="AJ2546" s="17">
        <f t="shared" si="692"/>
        <v>8</v>
      </c>
      <c r="AK2546" s="17">
        <f t="shared" si="693"/>
        <v>6</v>
      </c>
      <c r="AL2546" s="17">
        <f t="shared" si="694"/>
        <v>2020</v>
      </c>
      <c r="AM2546" s="17">
        <f t="shared" ca="1" si="695"/>
        <v>170</v>
      </c>
      <c r="AN2546" s="18" t="str">
        <f>IFERROR(VLOOKUP(R2546*1,'[1]Ordenes de Servicio'!G:K,5,0),"No Cruza")</f>
        <v>No Cruza</v>
      </c>
      <c r="AO2546" s="17">
        <f t="shared" ca="1" si="696"/>
        <v>170</v>
      </c>
      <c r="AP2546" s="17">
        <f t="shared" si="697"/>
        <v>8</v>
      </c>
      <c r="AQ2546" s="17">
        <f t="shared" si="698"/>
        <v>6</v>
      </c>
      <c r="AR2546" s="17">
        <f t="shared" si="699"/>
        <v>2020</v>
      </c>
      <c r="AS2546" s="17">
        <f t="shared" ca="1" si="700"/>
        <v>170</v>
      </c>
      <c r="AT2546" s="17" t="str">
        <f t="shared" ca="1" si="703"/>
        <v>No</v>
      </c>
      <c r="AU2546" s="17">
        <f t="shared" si="701"/>
        <v>0</v>
      </c>
      <c r="AV2546" s="17" t="str">
        <f>+VLOOKUP(B2546,[1]Cruces!S:T,2,0)</f>
        <v>4. Presupuesto de Obra</v>
      </c>
    </row>
    <row r="2547" spans="1:48" x14ac:dyDescent="0.25">
      <c r="A2547" s="17" t="s">
        <v>4672</v>
      </c>
      <c r="B2547" s="17" t="s">
        <v>80</v>
      </c>
      <c r="C2547" s="17">
        <v>0</v>
      </c>
      <c r="D2547" s="17">
        <v>0</v>
      </c>
      <c r="E2547" s="17" t="s">
        <v>55</v>
      </c>
      <c r="F2547" s="17" t="s">
        <v>120</v>
      </c>
      <c r="G2547" s="17" t="s">
        <v>4673</v>
      </c>
      <c r="H2547" s="17">
        <v>3103504531</v>
      </c>
      <c r="I2547" s="17" t="s">
        <v>116</v>
      </c>
      <c r="J2547" s="17" t="s">
        <v>59</v>
      </c>
      <c r="K2547" s="17" t="s">
        <v>4674</v>
      </c>
      <c r="L2547" s="17" t="s">
        <v>122</v>
      </c>
      <c r="M2547" s="17" t="s">
        <v>123</v>
      </c>
      <c r="N2547" s="17" t="s">
        <v>87</v>
      </c>
      <c r="O2547" s="17">
        <v>20180831</v>
      </c>
      <c r="P2547" s="17">
        <v>20190925</v>
      </c>
      <c r="Q2547" s="17">
        <v>1180</v>
      </c>
      <c r="R2547" s="17">
        <v>26479971</v>
      </c>
      <c r="S2547" s="17" t="s">
        <v>76</v>
      </c>
      <c r="T2547" s="17" t="s">
        <v>63</v>
      </c>
      <c r="U2547" s="17" t="s">
        <v>88</v>
      </c>
      <c r="V2547" s="17">
        <f t="shared" si="702"/>
        <v>75</v>
      </c>
      <c r="W2547" s="17">
        <v>75000</v>
      </c>
      <c r="X2547" s="17" t="s">
        <v>64</v>
      </c>
      <c r="Y2547" s="17" t="s">
        <v>80</v>
      </c>
      <c r="Z2547" s="17">
        <v>20190925</v>
      </c>
      <c r="AA2547" s="17" t="s">
        <v>78</v>
      </c>
      <c r="AB2547" s="17">
        <v>1</v>
      </c>
      <c r="AC2547" s="17" t="str">
        <f>IFERROR(VLOOKUP(A2547,[1]Cruces!AJ:AK,2,0),VLOOKUP(CONCATENATE(X2547,AA2547),[1]Cruces!G:H,2,0))</f>
        <v>Solicitud de Obra</v>
      </c>
      <c r="AD2547" s="17">
        <f t="shared" si="688"/>
        <v>31</v>
      </c>
      <c r="AE2547" s="17">
        <f t="shared" si="689"/>
        <v>8</v>
      </c>
      <c r="AF2547" s="17">
        <f t="shared" si="690"/>
        <v>2018</v>
      </c>
      <c r="AG2547" s="17" t="str">
        <f>IFERROR(VLOOKUP(MID(A2547,2,4)*1,[1]Cruces!K:L,2,0),"Verificar")</f>
        <v>Atlántico Norte</v>
      </c>
      <c r="AH2547" s="17">
        <f t="shared" ca="1" si="691"/>
        <v>817</v>
      </c>
      <c r="AI2547" s="17" t="str">
        <f>IFERROR(VLOOKUP(U2547,[1]Cruces!$O$1:$P$6,2,0),"Sin Orden")</f>
        <v>Resuelta</v>
      </c>
      <c r="AJ2547" s="17">
        <f t="shared" si="692"/>
        <v>25</v>
      </c>
      <c r="AK2547" s="17">
        <f t="shared" si="693"/>
        <v>9</v>
      </c>
      <c r="AL2547" s="17">
        <f t="shared" si="694"/>
        <v>2019</v>
      </c>
      <c r="AM2547" s="17">
        <f t="shared" ca="1" si="695"/>
        <v>427</v>
      </c>
      <c r="AN2547" s="18" t="str">
        <f>IFERROR(VLOOKUP(R2547*1,'[1]Ordenes de Servicio'!G:K,5,0),"No Cruza")</f>
        <v>No Cruza</v>
      </c>
      <c r="AO2547" s="17">
        <f t="shared" ca="1" si="696"/>
        <v>390</v>
      </c>
      <c r="AP2547" s="17">
        <f t="shared" si="697"/>
        <v>25</v>
      </c>
      <c r="AQ2547" s="17">
        <f t="shared" si="698"/>
        <v>9</v>
      </c>
      <c r="AR2547" s="17">
        <f t="shared" si="699"/>
        <v>2019</v>
      </c>
      <c r="AS2547" s="17">
        <f t="shared" ca="1" si="700"/>
        <v>427</v>
      </c>
      <c r="AT2547" s="17" t="str">
        <f t="shared" ca="1" si="703"/>
        <v>Si</v>
      </c>
      <c r="AU2547" s="17">
        <f t="shared" si="701"/>
        <v>0</v>
      </c>
      <c r="AV2547" s="17" t="str">
        <f>+VLOOKUP(B2547,[1]Cruces!S:T,2,0)</f>
        <v>8. Puesta en Servicio</v>
      </c>
    </row>
    <row r="2548" spans="1:48" hidden="1" x14ac:dyDescent="0.25">
      <c r="A2548" s="17" t="s">
        <v>4675</v>
      </c>
      <c r="B2548" s="17" t="s">
        <v>68</v>
      </c>
      <c r="C2548" s="17">
        <v>2890185</v>
      </c>
      <c r="D2548" s="17">
        <v>0</v>
      </c>
      <c r="E2548" s="17" t="s">
        <v>55</v>
      </c>
      <c r="F2548" s="17" t="s">
        <v>120</v>
      </c>
      <c r="G2548" s="17" t="s">
        <v>4676</v>
      </c>
      <c r="H2548" s="17">
        <v>3855772</v>
      </c>
      <c r="I2548" s="17" t="s">
        <v>182</v>
      </c>
      <c r="J2548" s="17" t="s">
        <v>59</v>
      </c>
      <c r="K2548" s="17" t="s">
        <v>97</v>
      </c>
      <c r="L2548" s="17" t="s">
        <v>122</v>
      </c>
      <c r="M2548" s="17" t="s">
        <v>123</v>
      </c>
      <c r="N2548" s="17" t="s">
        <v>75</v>
      </c>
      <c r="O2548" s="17">
        <v>20171123</v>
      </c>
      <c r="P2548" s="17">
        <v>20180124</v>
      </c>
      <c r="Q2548" s="17">
        <v>1110</v>
      </c>
      <c r="R2548" s="17">
        <v>24488236</v>
      </c>
      <c r="S2548" s="17" t="s">
        <v>100</v>
      </c>
      <c r="T2548" s="17" t="s">
        <v>63</v>
      </c>
      <c r="U2548" s="17" t="s">
        <v>91</v>
      </c>
      <c r="V2548" s="17">
        <f t="shared" si="702"/>
        <v>75</v>
      </c>
      <c r="W2548" s="17">
        <v>75000</v>
      </c>
      <c r="X2548" s="17" t="s">
        <v>89</v>
      </c>
      <c r="Y2548" s="17" t="s">
        <v>136</v>
      </c>
      <c r="Z2548" s="17">
        <v>20180130</v>
      </c>
      <c r="AA2548" s="17" t="s">
        <v>78</v>
      </c>
      <c r="AB2548" s="17">
        <v>1</v>
      </c>
      <c r="AC2548" s="17" t="str">
        <f>IFERROR(VLOOKUP(A2548,[1]Cruces!AJ:AK,2,0),VLOOKUP(CONCATENATE(X2548,AA2548),[1]Cruces!G:H,2,0))</f>
        <v>Solicitud de Obra</v>
      </c>
      <c r="AD2548" s="17">
        <f t="shared" si="688"/>
        <v>23</v>
      </c>
      <c r="AE2548" s="17">
        <f t="shared" si="689"/>
        <v>11</v>
      </c>
      <c r="AF2548" s="17">
        <f t="shared" si="690"/>
        <v>2017</v>
      </c>
      <c r="AG2548" s="17" t="str">
        <f>IFERROR(VLOOKUP(MID(A2548,2,4)*1,[1]Cruces!K:L,2,0),"Verificar")</f>
        <v>Atlántico Norte</v>
      </c>
      <c r="AH2548" s="17">
        <f t="shared" ca="1" si="691"/>
        <v>1098</v>
      </c>
      <c r="AI2548" s="17" t="str">
        <f>IFERROR(VLOOKUP(U2548,[1]Cruces!$O$1:$P$6,2,0),"Sin Orden")</f>
        <v>Resuelta</v>
      </c>
      <c r="AJ2548" s="17">
        <f t="shared" si="692"/>
        <v>30</v>
      </c>
      <c r="AK2548" s="17">
        <f t="shared" si="693"/>
        <v>1</v>
      </c>
      <c r="AL2548" s="17">
        <f t="shared" si="694"/>
        <v>2018</v>
      </c>
      <c r="AM2548" s="17">
        <f t="shared" ca="1" si="695"/>
        <v>1030</v>
      </c>
      <c r="AN2548" s="18" t="str">
        <f>IFERROR(VLOOKUP(R2548*1,'[1]Ordenes de Servicio'!G:K,5,0),"No Cruza")</f>
        <v>No Cruza</v>
      </c>
      <c r="AO2548" s="17">
        <f t="shared" ca="1" si="696"/>
        <v>68</v>
      </c>
      <c r="AP2548" s="17">
        <f t="shared" si="697"/>
        <v>24</v>
      </c>
      <c r="AQ2548" s="17">
        <f t="shared" si="698"/>
        <v>1</v>
      </c>
      <c r="AR2548" s="17">
        <f t="shared" si="699"/>
        <v>2018</v>
      </c>
      <c r="AS2548" s="17">
        <f t="shared" ca="1" si="700"/>
        <v>1036</v>
      </c>
      <c r="AT2548" s="17" t="str">
        <f t="shared" ca="1" si="703"/>
        <v>Si</v>
      </c>
      <c r="AU2548" s="17">
        <f t="shared" si="701"/>
        <v>6</v>
      </c>
      <c r="AV2548" s="17" t="str">
        <f>+VLOOKUP(B2548,[1]Cruces!S:T,2,0)</f>
        <v>5. Consultoría / Adjudicación</v>
      </c>
    </row>
    <row r="2549" spans="1:48" hidden="1" x14ac:dyDescent="0.25">
      <c r="A2549" s="17" t="s">
        <v>4677</v>
      </c>
      <c r="B2549" s="17" t="s">
        <v>54</v>
      </c>
      <c r="C2549" s="17">
        <v>0</v>
      </c>
      <c r="D2549" s="17">
        <v>0</v>
      </c>
      <c r="E2549" s="17" t="s">
        <v>55</v>
      </c>
      <c r="F2549" s="17" t="s">
        <v>232</v>
      </c>
      <c r="G2549" s="17" t="s">
        <v>4678</v>
      </c>
      <c r="H2549" s="17">
        <v>3017888390</v>
      </c>
      <c r="I2549" s="17" t="s">
        <v>71</v>
      </c>
      <c r="J2549" s="17" t="s">
        <v>59</v>
      </c>
      <c r="K2549" s="17" t="s">
        <v>835</v>
      </c>
      <c r="L2549" s="17" t="s">
        <v>280</v>
      </c>
      <c r="M2549" s="17" t="s">
        <v>281</v>
      </c>
      <c r="N2549" s="17" t="s">
        <v>62</v>
      </c>
      <c r="O2549" s="17">
        <v>20200214</v>
      </c>
      <c r="P2549" s="17">
        <v>20200221</v>
      </c>
      <c r="Q2549" s="17">
        <v>1210</v>
      </c>
      <c r="R2549" s="17">
        <v>27182438</v>
      </c>
      <c r="S2549" s="17" t="s">
        <v>100</v>
      </c>
      <c r="T2549" s="17" t="s">
        <v>63</v>
      </c>
      <c r="U2549" s="17" t="s">
        <v>91</v>
      </c>
      <c r="V2549" s="17">
        <f t="shared" si="702"/>
        <v>50</v>
      </c>
      <c r="W2549" s="17">
        <v>50000</v>
      </c>
      <c r="X2549" s="17" t="s">
        <v>64</v>
      </c>
      <c r="Y2549" s="17" t="s">
        <v>65</v>
      </c>
      <c r="Z2549" s="17">
        <v>20200221</v>
      </c>
      <c r="AA2549" s="17" t="s">
        <v>78</v>
      </c>
      <c r="AB2549" s="17">
        <v>1</v>
      </c>
      <c r="AC2549" s="17" t="str">
        <f>IFERROR(VLOOKUP(A2549,[1]Cruces!AJ:AK,2,0),VLOOKUP(CONCATENATE(X2549,AA2549),[1]Cruces!G:H,2,0))</f>
        <v>Solicitud de Obra</v>
      </c>
      <c r="AD2549" s="17">
        <f t="shared" si="688"/>
        <v>14</v>
      </c>
      <c r="AE2549" s="17">
        <f t="shared" si="689"/>
        <v>2</v>
      </c>
      <c r="AF2549" s="17">
        <f t="shared" si="690"/>
        <v>2020</v>
      </c>
      <c r="AG2549" s="17" t="str">
        <f>IFERROR(VLOOKUP(MID(A2549,2,4)*1,[1]Cruces!K:L,2,0),"Verificar")</f>
        <v>Atlántico Sur</v>
      </c>
      <c r="AH2549" s="17">
        <f t="shared" ca="1" si="691"/>
        <v>285</v>
      </c>
      <c r="AI2549" s="17" t="str">
        <f>IFERROR(VLOOKUP(U2549,[1]Cruces!$O$1:$P$6,2,0),"Sin Orden")</f>
        <v>Resuelta</v>
      </c>
      <c r="AJ2549" s="17">
        <f t="shared" si="692"/>
        <v>21</v>
      </c>
      <c r="AK2549" s="17">
        <f t="shared" si="693"/>
        <v>2</v>
      </c>
      <c r="AL2549" s="17">
        <f t="shared" si="694"/>
        <v>2020</v>
      </c>
      <c r="AM2549" s="17">
        <f t="shared" ca="1" si="695"/>
        <v>278</v>
      </c>
      <c r="AN2549" s="18" t="str">
        <f>IFERROR(VLOOKUP(R2549*1,'[1]Ordenes de Servicio'!G:K,5,0),"No Cruza")</f>
        <v>No Cruza</v>
      </c>
      <c r="AO2549" s="17">
        <f t="shared" ca="1" si="696"/>
        <v>7</v>
      </c>
      <c r="AP2549" s="17">
        <f t="shared" si="697"/>
        <v>21</v>
      </c>
      <c r="AQ2549" s="17">
        <f t="shared" si="698"/>
        <v>2</v>
      </c>
      <c r="AR2549" s="17">
        <f t="shared" si="699"/>
        <v>2020</v>
      </c>
      <c r="AS2549" s="17">
        <f t="shared" ca="1" si="700"/>
        <v>278</v>
      </c>
      <c r="AT2549" s="17" t="str">
        <f t="shared" ca="1" si="703"/>
        <v>No</v>
      </c>
      <c r="AU2549" s="17">
        <f t="shared" si="701"/>
        <v>0</v>
      </c>
      <c r="AV2549" s="17" t="str">
        <f>+VLOOKUP(B2549,[1]Cruces!S:T,2,0)</f>
        <v>4. Presupuesto de Obra</v>
      </c>
    </row>
    <row r="2550" spans="1:48" x14ac:dyDescent="0.25">
      <c r="A2550" s="17" t="s">
        <v>4679</v>
      </c>
      <c r="B2550" s="17" t="s">
        <v>80</v>
      </c>
      <c r="C2550" s="17">
        <v>2956263</v>
      </c>
      <c r="D2550" s="17">
        <v>0</v>
      </c>
      <c r="E2550" s="17" t="s">
        <v>55</v>
      </c>
      <c r="F2550" s="17" t="s">
        <v>120</v>
      </c>
      <c r="G2550" s="17" t="s">
        <v>2418</v>
      </c>
      <c r="H2550" s="17">
        <v>3186134381</v>
      </c>
      <c r="I2550" s="17" t="s">
        <v>116</v>
      </c>
      <c r="J2550" s="17" t="s">
        <v>59</v>
      </c>
      <c r="K2550" s="17" t="s">
        <v>97</v>
      </c>
      <c r="L2550" s="17" t="s">
        <v>122</v>
      </c>
      <c r="M2550" s="17" t="s">
        <v>123</v>
      </c>
      <c r="N2550" s="17" t="s">
        <v>87</v>
      </c>
      <c r="O2550" s="17">
        <v>20181130</v>
      </c>
      <c r="P2550" s="17">
        <v>20191015</v>
      </c>
      <c r="Q2550" s="17">
        <v>1110</v>
      </c>
      <c r="R2550" s="17">
        <v>26084664</v>
      </c>
      <c r="S2550" s="17" t="s">
        <v>76</v>
      </c>
      <c r="T2550" s="17" t="s">
        <v>63</v>
      </c>
      <c r="U2550" s="17" t="s">
        <v>88</v>
      </c>
      <c r="V2550" s="17">
        <f t="shared" si="702"/>
        <v>400</v>
      </c>
      <c r="W2550" s="17">
        <v>400000</v>
      </c>
      <c r="X2550" s="17" t="s">
        <v>89</v>
      </c>
      <c r="Y2550" s="17" t="s">
        <v>80</v>
      </c>
      <c r="Z2550" s="17">
        <v>20191015</v>
      </c>
      <c r="AA2550" s="17" t="s">
        <v>101</v>
      </c>
      <c r="AB2550" s="17">
        <v>1</v>
      </c>
      <c r="AC2550" s="17" t="str">
        <f>IFERROR(VLOOKUP(A2550,[1]Cruces!AJ:AK,2,0),VLOOKUP(CONCATENATE(X2550,AA2550),[1]Cruces!G:H,2,0))</f>
        <v>Solicitud de Obra</v>
      </c>
      <c r="AD2550" s="17">
        <f t="shared" si="688"/>
        <v>30</v>
      </c>
      <c r="AE2550" s="17">
        <f t="shared" si="689"/>
        <v>11</v>
      </c>
      <c r="AF2550" s="17">
        <f t="shared" si="690"/>
        <v>2018</v>
      </c>
      <c r="AG2550" s="17" t="str">
        <f>IFERROR(VLOOKUP(MID(A2550,2,4)*1,[1]Cruces!K:L,2,0),"Verificar")</f>
        <v>Atlántico Norte</v>
      </c>
      <c r="AH2550" s="17">
        <f t="shared" ca="1" si="691"/>
        <v>726</v>
      </c>
      <c r="AI2550" s="17" t="str">
        <f>IFERROR(VLOOKUP(U2550,[1]Cruces!$O$1:$P$6,2,0),"Sin Orden")</f>
        <v>Resuelta</v>
      </c>
      <c r="AJ2550" s="17">
        <f t="shared" si="692"/>
        <v>15</v>
      </c>
      <c r="AK2550" s="17">
        <f t="shared" si="693"/>
        <v>10</v>
      </c>
      <c r="AL2550" s="17">
        <f t="shared" si="694"/>
        <v>2019</v>
      </c>
      <c r="AM2550" s="17">
        <f t="shared" ca="1" si="695"/>
        <v>407</v>
      </c>
      <c r="AN2550" s="18" t="str">
        <f>IFERROR(VLOOKUP(R2550*1,'[1]Ordenes de Servicio'!G:K,5,0),"No Cruza")</f>
        <v>No Cruza</v>
      </c>
      <c r="AO2550" s="17">
        <f t="shared" ca="1" si="696"/>
        <v>319</v>
      </c>
      <c r="AP2550" s="17">
        <f t="shared" si="697"/>
        <v>15</v>
      </c>
      <c r="AQ2550" s="17">
        <f t="shared" si="698"/>
        <v>10</v>
      </c>
      <c r="AR2550" s="17">
        <f t="shared" si="699"/>
        <v>2019</v>
      </c>
      <c r="AS2550" s="17">
        <f t="shared" ca="1" si="700"/>
        <v>407</v>
      </c>
      <c r="AT2550" s="17" t="str">
        <f t="shared" ca="1" si="703"/>
        <v>Si</v>
      </c>
      <c r="AU2550" s="17">
        <f t="shared" si="701"/>
        <v>0</v>
      </c>
      <c r="AV2550" s="17" t="str">
        <f>+VLOOKUP(B2550,[1]Cruces!S:T,2,0)</f>
        <v>8. Puesta en Servicio</v>
      </c>
    </row>
    <row r="2551" spans="1:48" hidden="1" x14ac:dyDescent="0.25">
      <c r="A2551" s="17" t="s">
        <v>4680</v>
      </c>
      <c r="B2551" s="17" t="s">
        <v>68</v>
      </c>
      <c r="C2551" s="17">
        <v>8526331</v>
      </c>
      <c r="D2551" s="17">
        <v>34541600</v>
      </c>
      <c r="E2551" s="17" t="s">
        <v>93</v>
      </c>
      <c r="F2551" s="17" t="s">
        <v>126</v>
      </c>
      <c r="G2551" s="17" t="s">
        <v>4681</v>
      </c>
      <c r="H2551" s="17">
        <v>3004391314</v>
      </c>
      <c r="I2551" s="17" t="s">
        <v>71</v>
      </c>
      <c r="J2551" s="17" t="s">
        <v>4682</v>
      </c>
      <c r="K2551" s="17" t="s">
        <v>4683</v>
      </c>
      <c r="L2551" s="17" t="s">
        <v>129</v>
      </c>
      <c r="M2551" s="17" t="s">
        <v>130</v>
      </c>
      <c r="N2551" s="17" t="s">
        <v>75</v>
      </c>
      <c r="O2551" s="17">
        <v>20201027</v>
      </c>
      <c r="P2551" s="17">
        <v>20201111</v>
      </c>
      <c r="Q2551" s="17">
        <v>3310</v>
      </c>
      <c r="R2551" s="17">
        <v>28256678</v>
      </c>
      <c r="S2551" s="17" t="s">
        <v>100</v>
      </c>
      <c r="T2551" s="17" t="s">
        <v>63</v>
      </c>
      <c r="U2551" s="17" t="s">
        <v>91</v>
      </c>
      <c r="V2551" s="17">
        <f t="shared" si="702"/>
        <v>45</v>
      </c>
      <c r="W2551" s="17">
        <v>45000</v>
      </c>
      <c r="X2551" s="17" t="s">
        <v>89</v>
      </c>
      <c r="Y2551" s="17" t="s">
        <v>282</v>
      </c>
      <c r="Z2551" s="17">
        <v>20201113</v>
      </c>
      <c r="AA2551" s="17" t="s">
        <v>78</v>
      </c>
      <c r="AB2551" s="17">
        <v>1</v>
      </c>
      <c r="AC2551" s="17" t="str">
        <f>IFERROR(VLOOKUP(A2551,[1]Cruces!AJ:AK,2,0),VLOOKUP(CONCATENATE(X2551,AA2551),[1]Cruces!G:H,2,0))</f>
        <v>Solicitud de Obra</v>
      </c>
      <c r="AD2551" s="17">
        <f t="shared" si="688"/>
        <v>27</v>
      </c>
      <c r="AE2551" s="17">
        <f t="shared" si="689"/>
        <v>10</v>
      </c>
      <c r="AF2551" s="17">
        <f t="shared" si="690"/>
        <v>2020</v>
      </c>
      <c r="AG2551" s="17" t="str">
        <f>IFERROR(VLOOKUP(MID(A2551,2,4)*1,[1]Cruces!K:L,2,0),"Verificar")</f>
        <v>Guajira</v>
      </c>
      <c r="AH2551" s="17">
        <f t="shared" ca="1" si="691"/>
        <v>29</v>
      </c>
      <c r="AI2551" s="17" t="str">
        <f>IFERROR(VLOOKUP(U2551,[1]Cruces!$O$1:$P$6,2,0),"Sin Orden")</f>
        <v>Resuelta</v>
      </c>
      <c r="AJ2551" s="17">
        <f t="shared" si="692"/>
        <v>13</v>
      </c>
      <c r="AK2551" s="17">
        <f t="shared" si="693"/>
        <v>11</v>
      </c>
      <c r="AL2551" s="17">
        <f t="shared" si="694"/>
        <v>2020</v>
      </c>
      <c r="AM2551" s="17">
        <f t="shared" ca="1" si="695"/>
        <v>12</v>
      </c>
      <c r="AN2551" s="18" t="str">
        <f>IFERROR(VLOOKUP(R2551*1,'[1]Ordenes de Servicio'!G:K,5,0),"No Cruza")</f>
        <v>No Cruza</v>
      </c>
      <c r="AO2551" s="17">
        <f t="shared" ca="1" si="696"/>
        <v>17</v>
      </c>
      <c r="AP2551" s="17">
        <f t="shared" si="697"/>
        <v>11</v>
      </c>
      <c r="AQ2551" s="17">
        <f t="shared" si="698"/>
        <v>11</v>
      </c>
      <c r="AR2551" s="17">
        <f t="shared" si="699"/>
        <v>2020</v>
      </c>
      <c r="AS2551" s="17">
        <f t="shared" ca="1" si="700"/>
        <v>14</v>
      </c>
      <c r="AT2551" s="17" t="str">
        <f t="shared" ca="1" si="703"/>
        <v>No</v>
      </c>
      <c r="AU2551" s="17">
        <f t="shared" si="701"/>
        <v>2</v>
      </c>
      <c r="AV2551" s="17" t="str">
        <f>+VLOOKUP(B2551,[1]Cruces!S:T,2,0)</f>
        <v>5. Consultoría / Adjudicación</v>
      </c>
    </row>
    <row r="2552" spans="1:48" x14ac:dyDescent="0.25">
      <c r="A2552" s="17" t="s">
        <v>4684</v>
      </c>
      <c r="B2552" s="17" t="s">
        <v>80</v>
      </c>
      <c r="C2552" s="17">
        <v>2142432</v>
      </c>
      <c r="D2552" s="17">
        <v>0</v>
      </c>
      <c r="E2552" s="17" t="s">
        <v>55</v>
      </c>
      <c r="F2552" s="17" t="s">
        <v>56</v>
      </c>
      <c r="G2552" s="17" t="s">
        <v>4108</v>
      </c>
      <c r="H2552" s="17">
        <v>3104449156</v>
      </c>
      <c r="I2552" s="17" t="s">
        <v>116</v>
      </c>
      <c r="J2552" s="17" t="s">
        <v>59</v>
      </c>
      <c r="K2552" s="17" t="s">
        <v>4109</v>
      </c>
      <c r="L2552" s="17" t="s">
        <v>117</v>
      </c>
      <c r="M2552" s="17" t="s">
        <v>118</v>
      </c>
      <c r="N2552" s="17" t="s">
        <v>87</v>
      </c>
      <c r="O2552" s="17">
        <v>20190506</v>
      </c>
      <c r="P2552" s="17">
        <v>20190620</v>
      </c>
      <c r="Q2552" s="17">
        <v>1170</v>
      </c>
      <c r="R2552" s="17">
        <v>26382094</v>
      </c>
      <c r="S2552" s="17" t="s">
        <v>76</v>
      </c>
      <c r="T2552" s="17" t="s">
        <v>63</v>
      </c>
      <c r="U2552" s="17" t="s">
        <v>88</v>
      </c>
      <c r="V2552" s="17">
        <f t="shared" si="702"/>
        <v>30</v>
      </c>
      <c r="W2552" s="17">
        <v>30000</v>
      </c>
      <c r="X2552" s="17" t="s">
        <v>89</v>
      </c>
      <c r="Y2552" s="17" t="s">
        <v>80</v>
      </c>
      <c r="Z2552" s="17">
        <v>20190620</v>
      </c>
      <c r="AA2552" s="17" t="s">
        <v>78</v>
      </c>
      <c r="AB2552" s="17">
        <v>1</v>
      </c>
      <c r="AC2552" s="17" t="str">
        <f>IFERROR(VLOOKUP(A2552,[1]Cruces!AJ:AK,2,0),VLOOKUP(CONCATENATE(X2552,AA2552),[1]Cruces!G:H,2,0))</f>
        <v>Solicitud de Obra</v>
      </c>
      <c r="AD2552" s="17">
        <f t="shared" si="688"/>
        <v>6</v>
      </c>
      <c r="AE2552" s="17">
        <f t="shared" si="689"/>
        <v>5</v>
      </c>
      <c r="AF2552" s="17">
        <f t="shared" si="690"/>
        <v>2019</v>
      </c>
      <c r="AG2552" s="17" t="str">
        <f>IFERROR(VLOOKUP(MID(A2552,2,4)*1,[1]Cruces!K:L,2,0),"Verificar")</f>
        <v>Atlántico Norte</v>
      </c>
      <c r="AH2552" s="17">
        <f t="shared" ca="1" si="691"/>
        <v>569</v>
      </c>
      <c r="AI2552" s="17" t="str">
        <f>IFERROR(VLOOKUP(U2552,[1]Cruces!$O$1:$P$6,2,0),"Sin Orden")</f>
        <v>Resuelta</v>
      </c>
      <c r="AJ2552" s="17">
        <f t="shared" si="692"/>
        <v>20</v>
      </c>
      <c r="AK2552" s="17">
        <f t="shared" si="693"/>
        <v>6</v>
      </c>
      <c r="AL2552" s="17">
        <f t="shared" si="694"/>
        <v>2019</v>
      </c>
      <c r="AM2552" s="17">
        <f t="shared" ca="1" si="695"/>
        <v>524</v>
      </c>
      <c r="AN2552" s="18" t="str">
        <f>IFERROR(VLOOKUP(R2552*1,'[1]Ordenes de Servicio'!G:K,5,0),"No Cruza")</f>
        <v>No Cruza</v>
      </c>
      <c r="AO2552" s="17">
        <f t="shared" ca="1" si="696"/>
        <v>45</v>
      </c>
      <c r="AP2552" s="17">
        <f t="shared" si="697"/>
        <v>20</v>
      </c>
      <c r="AQ2552" s="17">
        <f t="shared" si="698"/>
        <v>6</v>
      </c>
      <c r="AR2552" s="17">
        <f t="shared" si="699"/>
        <v>2019</v>
      </c>
      <c r="AS2552" s="17">
        <f t="shared" ca="1" si="700"/>
        <v>524</v>
      </c>
      <c r="AT2552" s="17" t="str">
        <f t="shared" ca="1" si="703"/>
        <v>Si</v>
      </c>
      <c r="AU2552" s="17">
        <f t="shared" si="701"/>
        <v>0</v>
      </c>
      <c r="AV2552" s="17" t="str">
        <f>+VLOOKUP(B2552,[1]Cruces!S:T,2,0)</f>
        <v>8. Puesta en Servicio</v>
      </c>
    </row>
    <row r="2553" spans="1:48" hidden="1" x14ac:dyDescent="0.25">
      <c r="A2553" s="17" t="s">
        <v>4685</v>
      </c>
      <c r="B2553" s="17" t="s">
        <v>68</v>
      </c>
      <c r="C2553" s="17">
        <v>0</v>
      </c>
      <c r="D2553" s="17">
        <v>0</v>
      </c>
      <c r="E2553" s="17" t="s">
        <v>55</v>
      </c>
      <c r="F2553" s="17" t="s">
        <v>126</v>
      </c>
      <c r="G2553" s="17" t="s">
        <v>4686</v>
      </c>
      <c r="H2553" s="17">
        <v>0</v>
      </c>
      <c r="I2553" s="17" t="s">
        <v>71</v>
      </c>
      <c r="J2553" s="17" t="s">
        <v>59</v>
      </c>
      <c r="K2553" s="17" t="s">
        <v>599</v>
      </c>
      <c r="L2553" s="17" t="s">
        <v>129</v>
      </c>
      <c r="M2553" s="17" t="s">
        <v>130</v>
      </c>
      <c r="N2553" s="17" t="s">
        <v>75</v>
      </c>
      <c r="O2553" s="17">
        <v>20200715</v>
      </c>
      <c r="P2553" s="17">
        <v>20201030</v>
      </c>
      <c r="Q2553" s="17">
        <v>9330</v>
      </c>
      <c r="R2553" s="17">
        <v>27826664</v>
      </c>
      <c r="S2553" s="17" t="s">
        <v>100</v>
      </c>
      <c r="T2553" s="17" t="s">
        <v>63</v>
      </c>
      <c r="U2553" s="17" t="s">
        <v>91</v>
      </c>
      <c r="V2553" s="17">
        <f t="shared" si="702"/>
        <v>225</v>
      </c>
      <c r="W2553" s="17">
        <v>225000</v>
      </c>
      <c r="X2553" s="17" t="s">
        <v>64</v>
      </c>
      <c r="Y2553" s="17" t="s">
        <v>261</v>
      </c>
      <c r="Z2553" s="17">
        <v>20201117</v>
      </c>
      <c r="AA2553" s="17" t="s">
        <v>283</v>
      </c>
      <c r="AB2553" s="17">
        <v>1</v>
      </c>
      <c r="AC2553" s="17" t="str">
        <f>IFERROR(VLOOKUP(A2553,[1]Cruces!AJ:AK,2,0),VLOOKUP(CONCATENATE(X2553,AA2553),[1]Cruces!G:H,2,0))</f>
        <v>Solicitud de Obra</v>
      </c>
      <c r="AD2553" s="17">
        <f t="shared" si="688"/>
        <v>15</v>
      </c>
      <c r="AE2553" s="17">
        <f t="shared" si="689"/>
        <v>7</v>
      </c>
      <c r="AF2553" s="17">
        <f t="shared" si="690"/>
        <v>2020</v>
      </c>
      <c r="AG2553" s="17" t="str">
        <f>IFERROR(VLOOKUP(MID(A2553,2,4)*1,[1]Cruces!K:L,2,0),"Verificar")</f>
        <v>Guajira</v>
      </c>
      <c r="AH2553" s="17">
        <f t="shared" ca="1" si="691"/>
        <v>133</v>
      </c>
      <c r="AI2553" s="17" t="str">
        <f>IFERROR(VLOOKUP(U2553,[1]Cruces!$O$1:$P$6,2,0),"Sin Orden")</f>
        <v>Resuelta</v>
      </c>
      <c r="AJ2553" s="17">
        <f t="shared" si="692"/>
        <v>17</v>
      </c>
      <c r="AK2553" s="17">
        <f t="shared" si="693"/>
        <v>11</v>
      </c>
      <c r="AL2553" s="17">
        <f t="shared" si="694"/>
        <v>2020</v>
      </c>
      <c r="AM2553" s="17">
        <f t="shared" ca="1" si="695"/>
        <v>8</v>
      </c>
      <c r="AN2553" s="18" t="str">
        <f>IFERROR(VLOOKUP(R2553*1,'[1]Ordenes de Servicio'!G:K,5,0),"No Cruza")</f>
        <v>No Cruza</v>
      </c>
      <c r="AO2553" s="17">
        <f t="shared" ca="1" si="696"/>
        <v>125</v>
      </c>
      <c r="AP2553" s="17">
        <f t="shared" si="697"/>
        <v>30</v>
      </c>
      <c r="AQ2553" s="17">
        <f t="shared" si="698"/>
        <v>10</v>
      </c>
      <c r="AR2553" s="17">
        <f t="shared" si="699"/>
        <v>2020</v>
      </c>
      <c r="AS2553" s="17">
        <f t="shared" ca="1" si="700"/>
        <v>26</v>
      </c>
      <c r="AT2553" s="17" t="str">
        <f t="shared" ca="1" si="703"/>
        <v>No</v>
      </c>
      <c r="AU2553" s="17">
        <f t="shared" si="701"/>
        <v>18</v>
      </c>
      <c r="AV2553" s="17" t="str">
        <f>+VLOOKUP(B2553,[1]Cruces!S:T,2,0)</f>
        <v>5. Consultoría / Adjudicación</v>
      </c>
    </row>
    <row r="2554" spans="1:48" hidden="1" x14ac:dyDescent="0.25">
      <c r="A2554" s="17" t="s">
        <v>9395</v>
      </c>
      <c r="B2554" s="17" t="s">
        <v>7104</v>
      </c>
      <c r="C2554" s="17">
        <v>2469378</v>
      </c>
      <c r="D2554" s="17">
        <v>20204169</v>
      </c>
      <c r="E2554" s="17" t="s">
        <v>93</v>
      </c>
      <c r="F2554" s="17" t="s">
        <v>5366</v>
      </c>
      <c r="G2554" s="17" t="s">
        <v>9396</v>
      </c>
      <c r="H2554" s="17">
        <v>3779948</v>
      </c>
      <c r="I2554" s="17" t="s">
        <v>71</v>
      </c>
      <c r="J2554" s="17" t="s">
        <v>9397</v>
      </c>
      <c r="K2554" s="17" t="s">
        <v>97</v>
      </c>
      <c r="L2554" s="17" t="s">
        <v>5368</v>
      </c>
      <c r="M2554" s="17" t="s">
        <v>5369</v>
      </c>
      <c r="N2554" s="17" t="s">
        <v>7108</v>
      </c>
      <c r="O2554" s="17">
        <v>20201015</v>
      </c>
      <c r="P2554" s="17">
        <v>20201016</v>
      </c>
      <c r="Q2554" s="17">
        <v>9520</v>
      </c>
      <c r="R2554" s="17">
        <v>28234445</v>
      </c>
      <c r="S2554" s="17" t="s">
        <v>7072</v>
      </c>
      <c r="T2554" s="17" t="s">
        <v>63</v>
      </c>
      <c r="U2554" s="17" t="s">
        <v>91</v>
      </c>
      <c r="V2554" s="17">
        <f t="shared" si="702"/>
        <v>3</v>
      </c>
      <c r="W2554" s="17">
        <v>3000</v>
      </c>
      <c r="X2554" s="17" t="s">
        <v>89</v>
      </c>
      <c r="Y2554" s="17" t="s">
        <v>7104</v>
      </c>
      <c r="Z2554" s="17">
        <v>20201016</v>
      </c>
      <c r="AA2554" s="17" t="s">
        <v>1947</v>
      </c>
      <c r="AB2554" s="17">
        <v>1</v>
      </c>
      <c r="AC2554" s="17" t="str">
        <f>IFERROR(VLOOKUP(A2554,[1]Cruces!AJ:AK,2,0),VLOOKUP(CONCATENATE(X2554,AA2554),[1]Cruces!G:H,2,0))</f>
        <v>Solicitud por BT</v>
      </c>
      <c r="AD2554" s="17">
        <f t="shared" si="688"/>
        <v>15</v>
      </c>
      <c r="AE2554" s="17">
        <f t="shared" si="689"/>
        <v>10</v>
      </c>
      <c r="AF2554" s="17">
        <f t="shared" si="690"/>
        <v>2020</v>
      </c>
      <c r="AG2554" s="17" t="str">
        <f>IFERROR(VLOOKUP(MID(A2554,2,4)*1,[1]Cruces!K:L,2,0),"Verificar")</f>
        <v>Atlántico Sur</v>
      </c>
      <c r="AH2554" s="17">
        <f t="shared" ca="1" si="691"/>
        <v>41</v>
      </c>
      <c r="AI2554" s="17" t="str">
        <f>IFERROR(VLOOKUP(U2554,[1]Cruces!$O$1:$P$6,2,0),"Sin Orden")</f>
        <v>Resuelta</v>
      </c>
      <c r="AJ2554" s="17">
        <f t="shared" si="692"/>
        <v>16</v>
      </c>
      <c r="AK2554" s="17">
        <f t="shared" si="693"/>
        <v>10</v>
      </c>
      <c r="AL2554" s="17">
        <f t="shared" si="694"/>
        <v>2020</v>
      </c>
      <c r="AM2554" s="17">
        <f t="shared" ca="1" si="695"/>
        <v>40</v>
      </c>
      <c r="AN2554" s="18" t="str">
        <f>IFERROR(VLOOKUP(R2554*1,'[1]Ordenes de Servicio'!G:K,5,0),"No Cruza")</f>
        <v>No Cruza</v>
      </c>
      <c r="AO2554" s="17">
        <f t="shared" ca="1" si="696"/>
        <v>1</v>
      </c>
      <c r="AP2554" s="17">
        <f t="shared" si="697"/>
        <v>16</v>
      </c>
      <c r="AQ2554" s="17">
        <f t="shared" si="698"/>
        <v>10</v>
      </c>
      <c r="AR2554" s="17">
        <f t="shared" si="699"/>
        <v>2020</v>
      </c>
      <c r="AS2554" s="17">
        <f t="shared" ca="1" si="700"/>
        <v>40</v>
      </c>
      <c r="AT2554" s="17" t="str">
        <f t="shared" ca="1" si="703"/>
        <v>No</v>
      </c>
      <c r="AU2554" s="17">
        <f t="shared" si="701"/>
        <v>0</v>
      </c>
      <c r="AV2554" s="17" t="str">
        <f>+VLOOKUP(B2554,[1]Cruces!S:T,2,0)</f>
        <v>7. Ejecución en Campo OS BT</v>
      </c>
    </row>
    <row r="2555" spans="1:48" hidden="1" x14ac:dyDescent="0.25">
      <c r="A2555" s="17" t="s">
        <v>4687</v>
      </c>
      <c r="B2555" s="17" t="s">
        <v>68</v>
      </c>
      <c r="C2555" s="17">
        <v>0</v>
      </c>
      <c r="D2555" s="17">
        <v>0</v>
      </c>
      <c r="E2555" s="17" t="s">
        <v>55</v>
      </c>
      <c r="F2555" s="17" t="s">
        <v>232</v>
      </c>
      <c r="G2555" s="17" t="s">
        <v>445</v>
      </c>
      <c r="H2555" s="17">
        <v>3114351581</v>
      </c>
      <c r="I2555" s="17" t="s">
        <v>446</v>
      </c>
      <c r="J2555" s="17" t="s">
        <v>59</v>
      </c>
      <c r="K2555" s="17" t="s">
        <v>447</v>
      </c>
      <c r="L2555" s="17" t="s">
        <v>111</v>
      </c>
      <c r="M2555" s="17" t="s">
        <v>112</v>
      </c>
      <c r="N2555" s="17" t="s">
        <v>75</v>
      </c>
      <c r="O2555" s="17">
        <v>20170410</v>
      </c>
      <c r="P2555" s="17">
        <v>20170410</v>
      </c>
      <c r="Q2555" s="17">
        <v>7542</v>
      </c>
      <c r="R2555" s="17">
        <v>0</v>
      </c>
      <c r="S2555" s="17"/>
      <c r="T2555" s="17" t="s">
        <v>63</v>
      </c>
      <c r="U2555" s="17"/>
      <c r="V2555" s="17">
        <f t="shared" si="702"/>
        <v>75</v>
      </c>
      <c r="W2555" s="17">
        <v>75000</v>
      </c>
      <c r="X2555" s="17" t="s">
        <v>64</v>
      </c>
      <c r="Y2555" s="17" t="s">
        <v>136</v>
      </c>
      <c r="Z2555" s="17">
        <v>20170410</v>
      </c>
      <c r="AA2555" s="17" t="s">
        <v>176</v>
      </c>
      <c r="AB2555" s="17">
        <v>1</v>
      </c>
      <c r="AC2555" s="17" t="str">
        <f>IFERROR(VLOOKUP(A2555,[1]Cruces!AJ:AK,2,0),VLOOKUP(CONCATENATE(X2555,AA2555),[1]Cruces!G:H,2,0))</f>
        <v>Solicitud de Obra</v>
      </c>
      <c r="AD2555" s="17">
        <f t="shared" si="688"/>
        <v>10</v>
      </c>
      <c r="AE2555" s="17">
        <f t="shared" si="689"/>
        <v>4</v>
      </c>
      <c r="AF2555" s="17">
        <f t="shared" si="690"/>
        <v>2017</v>
      </c>
      <c r="AG2555" s="17" t="str">
        <f>IFERROR(VLOOKUP(MID(A2555,2,4)*1,[1]Cruces!K:L,2,0),"Verificar")</f>
        <v>Atlántico Sur</v>
      </c>
      <c r="AH2555" s="17">
        <f t="shared" ca="1" si="691"/>
        <v>1325</v>
      </c>
      <c r="AI2555" s="17" t="str">
        <f>IFERROR(VLOOKUP(U2555,[1]Cruces!$O$1:$P$6,2,0),"Sin Orden")</f>
        <v>Sin Orden</v>
      </c>
      <c r="AJ2555" s="17">
        <f t="shared" si="692"/>
        <v>10</v>
      </c>
      <c r="AK2555" s="17">
        <f t="shared" si="693"/>
        <v>4</v>
      </c>
      <c r="AL2555" s="17">
        <f t="shared" si="694"/>
        <v>2017</v>
      </c>
      <c r="AM2555" s="17">
        <f t="shared" ca="1" si="695"/>
        <v>1325</v>
      </c>
      <c r="AN2555" s="18" t="str">
        <f>IFERROR(VLOOKUP(R2555*1,'[1]Ordenes de Servicio'!G:K,5,0),"No Cruza")</f>
        <v>No Cruza</v>
      </c>
      <c r="AO2555" s="17">
        <f t="shared" ca="1" si="696"/>
        <v>1325</v>
      </c>
      <c r="AP2555" s="17">
        <f t="shared" si="697"/>
        <v>10</v>
      </c>
      <c r="AQ2555" s="17">
        <f t="shared" si="698"/>
        <v>4</v>
      </c>
      <c r="AR2555" s="17">
        <f t="shared" si="699"/>
        <v>2017</v>
      </c>
      <c r="AS2555" s="17">
        <f t="shared" ca="1" si="700"/>
        <v>1325</v>
      </c>
      <c r="AT2555" s="17" t="str">
        <f t="shared" ca="1" si="703"/>
        <v>Si</v>
      </c>
      <c r="AU2555" s="17">
        <f t="shared" si="701"/>
        <v>0</v>
      </c>
      <c r="AV2555" s="17" t="str">
        <f>+VLOOKUP(B2555,[1]Cruces!S:T,2,0)</f>
        <v>5. Consultoría / Adjudicación</v>
      </c>
    </row>
    <row r="2556" spans="1:48" hidden="1" x14ac:dyDescent="0.25">
      <c r="A2556" s="17" t="s">
        <v>4688</v>
      </c>
      <c r="B2556" s="17" t="s">
        <v>68</v>
      </c>
      <c r="C2556" s="17">
        <v>0</v>
      </c>
      <c r="D2556" s="17">
        <v>0</v>
      </c>
      <c r="E2556" s="17" t="s">
        <v>55</v>
      </c>
      <c r="F2556" s="17" t="s">
        <v>107</v>
      </c>
      <c r="G2556" s="17" t="s">
        <v>2362</v>
      </c>
      <c r="H2556" s="17">
        <v>0</v>
      </c>
      <c r="I2556" s="17" t="s">
        <v>197</v>
      </c>
      <c r="J2556" s="17" t="s">
        <v>59</v>
      </c>
      <c r="K2556" s="17" t="s">
        <v>198</v>
      </c>
      <c r="L2556" s="17" t="s">
        <v>111</v>
      </c>
      <c r="M2556" s="17" t="s">
        <v>112</v>
      </c>
      <c r="N2556" s="17" t="s">
        <v>75</v>
      </c>
      <c r="O2556" s="17">
        <v>20201112</v>
      </c>
      <c r="P2556" s="17">
        <v>20201112</v>
      </c>
      <c r="Q2556" s="17">
        <v>1180</v>
      </c>
      <c r="R2556" s="17">
        <v>0</v>
      </c>
      <c r="S2556" s="17"/>
      <c r="T2556" s="17" t="s">
        <v>63</v>
      </c>
      <c r="U2556" s="17"/>
      <c r="V2556" s="17">
        <f t="shared" si="702"/>
        <v>25</v>
      </c>
      <c r="W2556" s="17">
        <v>25000</v>
      </c>
      <c r="X2556" s="17" t="s">
        <v>64</v>
      </c>
      <c r="Y2556" s="17" t="s">
        <v>68</v>
      </c>
      <c r="Z2556" s="17">
        <v>20201112</v>
      </c>
      <c r="AA2556" s="17" t="s">
        <v>199</v>
      </c>
      <c r="AB2556" s="17">
        <v>1</v>
      </c>
      <c r="AC2556" s="17" t="str">
        <f>IFERROR(VLOOKUP(A2556,[1]Cruces!AJ:AK,2,0),VLOOKUP(CONCATENATE(X2556,AA2556),[1]Cruces!G:H,2,0))</f>
        <v>Solicitud de Obra</v>
      </c>
      <c r="AD2556" s="17">
        <f t="shared" si="688"/>
        <v>12</v>
      </c>
      <c r="AE2556" s="17">
        <f t="shared" si="689"/>
        <v>11</v>
      </c>
      <c r="AF2556" s="17">
        <f t="shared" si="690"/>
        <v>2020</v>
      </c>
      <c r="AG2556" s="17" t="str">
        <f>IFERROR(VLOOKUP(MID(A2556,2,4)*1,[1]Cruces!K:L,2,0),"Verificar")</f>
        <v>Atlántico Norte</v>
      </c>
      <c r="AH2556" s="17">
        <f t="shared" ca="1" si="691"/>
        <v>13</v>
      </c>
      <c r="AI2556" s="17" t="str">
        <f>IFERROR(VLOOKUP(U2556,[1]Cruces!$O$1:$P$6,2,0),"Sin Orden")</f>
        <v>Sin Orden</v>
      </c>
      <c r="AJ2556" s="17">
        <f t="shared" si="692"/>
        <v>12</v>
      </c>
      <c r="AK2556" s="17">
        <f t="shared" si="693"/>
        <v>11</v>
      </c>
      <c r="AL2556" s="17">
        <f t="shared" si="694"/>
        <v>2020</v>
      </c>
      <c r="AM2556" s="17">
        <f t="shared" ca="1" si="695"/>
        <v>13</v>
      </c>
      <c r="AN2556" s="18" t="str">
        <f>IFERROR(VLOOKUP(R2556*1,'[1]Ordenes de Servicio'!G:K,5,0),"No Cruza")</f>
        <v>No Cruza</v>
      </c>
      <c r="AO2556" s="17">
        <f t="shared" ca="1" si="696"/>
        <v>13</v>
      </c>
      <c r="AP2556" s="17">
        <f t="shared" si="697"/>
        <v>12</v>
      </c>
      <c r="AQ2556" s="17">
        <f t="shared" si="698"/>
        <v>11</v>
      </c>
      <c r="AR2556" s="17">
        <f t="shared" si="699"/>
        <v>2020</v>
      </c>
      <c r="AS2556" s="17">
        <f t="shared" ca="1" si="700"/>
        <v>13</v>
      </c>
      <c r="AT2556" s="17" t="str">
        <f t="shared" ca="1" si="703"/>
        <v>No</v>
      </c>
      <c r="AU2556" s="17">
        <f t="shared" si="701"/>
        <v>0</v>
      </c>
      <c r="AV2556" s="17" t="str">
        <f>+VLOOKUP(B2556,[1]Cruces!S:T,2,0)</f>
        <v>5. Consultoría / Adjudicación</v>
      </c>
    </row>
    <row r="2557" spans="1:48" hidden="1" x14ac:dyDescent="0.25">
      <c r="A2557" s="17" t="s">
        <v>4689</v>
      </c>
      <c r="B2557" s="17" t="s">
        <v>68</v>
      </c>
      <c r="C2557" s="17">
        <v>0</v>
      </c>
      <c r="D2557" s="17">
        <v>0</v>
      </c>
      <c r="E2557" s="17" t="s">
        <v>55</v>
      </c>
      <c r="F2557" s="17" t="s">
        <v>107</v>
      </c>
      <c r="G2557" s="17" t="s">
        <v>4690</v>
      </c>
      <c r="H2557" s="17">
        <v>3138895938</v>
      </c>
      <c r="I2557" s="17" t="s">
        <v>104</v>
      </c>
      <c r="J2557" s="17" t="s">
        <v>59</v>
      </c>
      <c r="K2557" s="17" t="s">
        <v>4691</v>
      </c>
      <c r="L2557" s="17" t="s">
        <v>325</v>
      </c>
      <c r="M2557" s="17" t="s">
        <v>326</v>
      </c>
      <c r="N2557" s="17" t="s">
        <v>75</v>
      </c>
      <c r="O2557" s="17">
        <v>20180207</v>
      </c>
      <c r="P2557" s="17">
        <v>20180219</v>
      </c>
      <c r="Q2557" s="17">
        <v>1110</v>
      </c>
      <c r="R2557" s="17">
        <v>25447207</v>
      </c>
      <c r="S2557" s="17" t="s">
        <v>76</v>
      </c>
      <c r="T2557" s="17" t="s">
        <v>63</v>
      </c>
      <c r="U2557" s="17" t="s">
        <v>88</v>
      </c>
      <c r="V2557" s="17">
        <f t="shared" si="702"/>
        <v>500</v>
      </c>
      <c r="W2557" s="17">
        <v>500000</v>
      </c>
      <c r="X2557" s="17" t="s">
        <v>64</v>
      </c>
      <c r="Y2557" s="17" t="s">
        <v>105</v>
      </c>
      <c r="Z2557" s="17">
        <v>20190401</v>
      </c>
      <c r="AA2557" s="17" t="s">
        <v>137</v>
      </c>
      <c r="AB2557" s="17">
        <v>1</v>
      </c>
      <c r="AC2557" s="17" t="str">
        <f>IFERROR(VLOOKUP(A2557,[1]Cruces!AJ:AK,2,0),VLOOKUP(CONCATENATE(X2557,AA2557),[1]Cruces!G:H,2,0))</f>
        <v>Solicitud de Obra</v>
      </c>
      <c r="AD2557" s="17">
        <f t="shared" si="688"/>
        <v>7</v>
      </c>
      <c r="AE2557" s="17">
        <f t="shared" si="689"/>
        <v>2</v>
      </c>
      <c r="AF2557" s="17">
        <f t="shared" si="690"/>
        <v>2018</v>
      </c>
      <c r="AG2557" s="17" t="str">
        <f>IFERROR(VLOOKUP(MID(A2557,2,4)*1,[1]Cruces!K:L,2,0),"Verificar")</f>
        <v>Atlántico Norte</v>
      </c>
      <c r="AH2557" s="17">
        <f t="shared" ca="1" si="691"/>
        <v>1022</v>
      </c>
      <c r="AI2557" s="17" t="str">
        <f>IFERROR(VLOOKUP(U2557,[1]Cruces!$O$1:$P$6,2,0),"Sin Orden")</f>
        <v>Resuelta</v>
      </c>
      <c r="AJ2557" s="17">
        <f t="shared" si="692"/>
        <v>1</v>
      </c>
      <c r="AK2557" s="17">
        <f t="shared" si="693"/>
        <v>4</v>
      </c>
      <c r="AL2557" s="17">
        <f t="shared" si="694"/>
        <v>2019</v>
      </c>
      <c r="AM2557" s="17">
        <f t="shared" ca="1" si="695"/>
        <v>604</v>
      </c>
      <c r="AN2557" s="18" t="str">
        <f>IFERROR(VLOOKUP(R2557*1,'[1]Ordenes de Servicio'!G:K,5,0),"No Cruza")</f>
        <v>No Cruza</v>
      </c>
      <c r="AO2557" s="17">
        <f t="shared" ca="1" si="696"/>
        <v>418</v>
      </c>
      <c r="AP2557" s="17">
        <f t="shared" si="697"/>
        <v>19</v>
      </c>
      <c r="AQ2557" s="17">
        <f t="shared" si="698"/>
        <v>2</v>
      </c>
      <c r="AR2557" s="17">
        <f t="shared" si="699"/>
        <v>2018</v>
      </c>
      <c r="AS2557" s="17">
        <f t="shared" ca="1" si="700"/>
        <v>1010</v>
      </c>
      <c r="AT2557" s="17" t="str">
        <f t="shared" ca="1" si="703"/>
        <v>Si</v>
      </c>
      <c r="AU2557" s="17">
        <f t="shared" si="701"/>
        <v>406</v>
      </c>
      <c r="AV2557" s="17" t="str">
        <f>+VLOOKUP(B2557,[1]Cruces!S:T,2,0)</f>
        <v>5. Consultoría / Adjudicación</v>
      </c>
    </row>
    <row r="2558" spans="1:48" hidden="1" x14ac:dyDescent="0.25">
      <c r="A2558" s="17" t="s">
        <v>4692</v>
      </c>
      <c r="B2558" s="17" t="s">
        <v>68</v>
      </c>
      <c r="C2558" s="17">
        <v>0</v>
      </c>
      <c r="D2558" s="17">
        <v>0</v>
      </c>
      <c r="E2558" s="17" t="s">
        <v>55</v>
      </c>
      <c r="F2558" s="17" t="s">
        <v>107</v>
      </c>
      <c r="G2558" s="17" t="s">
        <v>4693</v>
      </c>
      <c r="H2558" s="17">
        <v>3007151438</v>
      </c>
      <c r="I2558" s="17" t="s">
        <v>71</v>
      </c>
      <c r="J2558" s="17" t="s">
        <v>59</v>
      </c>
      <c r="K2558" s="17" t="s">
        <v>97</v>
      </c>
      <c r="L2558" s="17" t="s">
        <v>111</v>
      </c>
      <c r="M2558" s="17" t="s">
        <v>112</v>
      </c>
      <c r="N2558" s="17" t="s">
        <v>75</v>
      </c>
      <c r="O2558" s="17">
        <v>20190725</v>
      </c>
      <c r="P2558" s="17">
        <v>20190726</v>
      </c>
      <c r="Q2558" s="17">
        <v>1110</v>
      </c>
      <c r="R2558" s="17">
        <v>26551658</v>
      </c>
      <c r="S2558" s="17" t="s">
        <v>76</v>
      </c>
      <c r="T2558" s="17" t="s">
        <v>63</v>
      </c>
      <c r="U2558" s="17" t="s">
        <v>91</v>
      </c>
      <c r="V2558" s="17">
        <f t="shared" si="702"/>
        <v>75</v>
      </c>
      <c r="W2558" s="17">
        <v>75000</v>
      </c>
      <c r="X2558" s="17" t="s">
        <v>64</v>
      </c>
      <c r="Y2558" s="17" t="s">
        <v>68</v>
      </c>
      <c r="Z2558" s="17">
        <v>20190726</v>
      </c>
      <c r="AA2558" s="17" t="s">
        <v>101</v>
      </c>
      <c r="AB2558" s="17">
        <v>1</v>
      </c>
      <c r="AC2558" s="17" t="str">
        <f>IFERROR(VLOOKUP(A2558,[1]Cruces!AJ:AK,2,0),VLOOKUP(CONCATENATE(X2558,AA2558),[1]Cruces!G:H,2,0))</f>
        <v>Solicitud de Obra</v>
      </c>
      <c r="AD2558" s="17">
        <f t="shared" si="688"/>
        <v>25</v>
      </c>
      <c r="AE2558" s="17">
        <f t="shared" si="689"/>
        <v>7</v>
      </c>
      <c r="AF2558" s="17">
        <f t="shared" si="690"/>
        <v>2019</v>
      </c>
      <c r="AG2558" s="17" t="str">
        <f>IFERROR(VLOOKUP(MID(A2558,2,4)*1,[1]Cruces!K:L,2,0),"Verificar")</f>
        <v>Atlántico Norte</v>
      </c>
      <c r="AH2558" s="17">
        <f t="shared" ca="1" si="691"/>
        <v>489</v>
      </c>
      <c r="AI2558" s="17" t="str">
        <f>IFERROR(VLOOKUP(U2558,[1]Cruces!$O$1:$P$6,2,0),"Sin Orden")</f>
        <v>Resuelta</v>
      </c>
      <c r="AJ2558" s="17">
        <f t="shared" si="692"/>
        <v>26</v>
      </c>
      <c r="AK2558" s="17">
        <f t="shared" si="693"/>
        <v>7</v>
      </c>
      <c r="AL2558" s="17">
        <f t="shared" si="694"/>
        <v>2019</v>
      </c>
      <c r="AM2558" s="17">
        <f t="shared" ca="1" si="695"/>
        <v>488</v>
      </c>
      <c r="AN2558" s="18">
        <f>IFERROR(VLOOKUP(R2558*1,'[1]Ordenes de Servicio'!G:K,5,0),"No Cruza")</f>
        <v>43672</v>
      </c>
      <c r="AO2558" s="17">
        <f t="shared" ca="1" si="696"/>
        <v>1</v>
      </c>
      <c r="AP2558" s="17">
        <f t="shared" si="697"/>
        <v>26</v>
      </c>
      <c r="AQ2558" s="17">
        <f t="shared" si="698"/>
        <v>7</v>
      </c>
      <c r="AR2558" s="17">
        <f t="shared" si="699"/>
        <v>2019</v>
      </c>
      <c r="AS2558" s="17">
        <f t="shared" ca="1" si="700"/>
        <v>488</v>
      </c>
      <c r="AT2558" s="17" t="str">
        <f t="shared" ca="1" si="703"/>
        <v>Si</v>
      </c>
      <c r="AU2558" s="17">
        <f t="shared" si="701"/>
        <v>0</v>
      </c>
      <c r="AV2558" s="17" t="str">
        <f>+VLOOKUP(B2558,[1]Cruces!S:T,2,0)</f>
        <v>5. Consultoría / Adjudicación</v>
      </c>
    </row>
    <row r="2559" spans="1:48" hidden="1" x14ac:dyDescent="0.25">
      <c r="A2559" s="17" t="s">
        <v>4694</v>
      </c>
      <c r="B2559" s="17" t="s">
        <v>68</v>
      </c>
      <c r="C2559" s="17">
        <v>5604540</v>
      </c>
      <c r="D2559" s="17">
        <v>25602970</v>
      </c>
      <c r="E2559" s="17" t="s">
        <v>93</v>
      </c>
      <c r="F2559" s="17" t="s">
        <v>126</v>
      </c>
      <c r="G2559" s="17" t="s">
        <v>429</v>
      </c>
      <c r="H2559" s="17">
        <v>3113718774</v>
      </c>
      <c r="I2559" s="17" t="s">
        <v>83</v>
      </c>
      <c r="J2559" s="17" t="s">
        <v>4695</v>
      </c>
      <c r="K2559" s="17" t="s">
        <v>97</v>
      </c>
      <c r="L2559" s="17" t="s">
        <v>129</v>
      </c>
      <c r="M2559" s="17" t="s">
        <v>130</v>
      </c>
      <c r="N2559" s="17" t="s">
        <v>75</v>
      </c>
      <c r="O2559" s="17">
        <v>20190204</v>
      </c>
      <c r="P2559" s="17">
        <v>20191106</v>
      </c>
      <c r="Q2559" s="17">
        <v>9331</v>
      </c>
      <c r="R2559" s="17">
        <v>25989824</v>
      </c>
      <c r="S2559" s="17" t="s">
        <v>100</v>
      </c>
      <c r="T2559" s="17" t="s">
        <v>63</v>
      </c>
      <c r="U2559" s="17" t="s">
        <v>91</v>
      </c>
      <c r="V2559" s="17">
        <f t="shared" si="702"/>
        <v>37.5</v>
      </c>
      <c r="W2559" s="17">
        <v>37500</v>
      </c>
      <c r="X2559" s="17" t="s">
        <v>89</v>
      </c>
      <c r="Y2559" s="17" t="s">
        <v>136</v>
      </c>
      <c r="Z2559" s="17">
        <v>20191202</v>
      </c>
      <c r="AA2559" s="17" t="s">
        <v>78</v>
      </c>
      <c r="AB2559" s="17">
        <v>1</v>
      </c>
      <c r="AC2559" s="17" t="str">
        <f>IFERROR(VLOOKUP(A2559,[1]Cruces!AJ:AK,2,0),VLOOKUP(CONCATENATE(X2559,AA2559),[1]Cruces!G:H,2,0))</f>
        <v>Solicitud de Obra</v>
      </c>
      <c r="AD2559" s="17">
        <f t="shared" si="688"/>
        <v>4</v>
      </c>
      <c r="AE2559" s="17">
        <f t="shared" si="689"/>
        <v>2</v>
      </c>
      <c r="AF2559" s="17">
        <f t="shared" si="690"/>
        <v>2019</v>
      </c>
      <c r="AG2559" s="17" t="str">
        <f>IFERROR(VLOOKUP(MID(A2559,2,4)*1,[1]Cruces!K:L,2,0),"Verificar")</f>
        <v>Guajira</v>
      </c>
      <c r="AH2559" s="17">
        <f t="shared" ca="1" si="691"/>
        <v>660</v>
      </c>
      <c r="AI2559" s="17" t="str">
        <f>IFERROR(VLOOKUP(U2559,[1]Cruces!$O$1:$P$6,2,0),"Sin Orden")</f>
        <v>Resuelta</v>
      </c>
      <c r="AJ2559" s="17">
        <f t="shared" si="692"/>
        <v>2</v>
      </c>
      <c r="AK2559" s="17">
        <f t="shared" si="693"/>
        <v>12</v>
      </c>
      <c r="AL2559" s="17">
        <f t="shared" si="694"/>
        <v>2019</v>
      </c>
      <c r="AM2559" s="17">
        <f t="shared" ca="1" si="695"/>
        <v>359</v>
      </c>
      <c r="AN2559" s="18" t="str">
        <f>IFERROR(VLOOKUP(R2559*1,'[1]Ordenes de Servicio'!G:K,5,0),"No Cruza")</f>
        <v>No Cruza</v>
      </c>
      <c r="AO2559" s="17">
        <f t="shared" ca="1" si="696"/>
        <v>301</v>
      </c>
      <c r="AP2559" s="17">
        <f t="shared" si="697"/>
        <v>6</v>
      </c>
      <c r="AQ2559" s="17">
        <f t="shared" si="698"/>
        <v>11</v>
      </c>
      <c r="AR2559" s="17">
        <f t="shared" si="699"/>
        <v>2019</v>
      </c>
      <c r="AS2559" s="17">
        <f t="shared" ca="1" si="700"/>
        <v>385</v>
      </c>
      <c r="AT2559" s="17" t="str">
        <f t="shared" ca="1" si="703"/>
        <v>Si</v>
      </c>
      <c r="AU2559" s="17">
        <f t="shared" si="701"/>
        <v>26</v>
      </c>
      <c r="AV2559" s="17" t="str">
        <f>+VLOOKUP(B2559,[1]Cruces!S:T,2,0)</f>
        <v>5. Consultoría / Adjudicación</v>
      </c>
    </row>
    <row r="2560" spans="1:48" hidden="1" x14ac:dyDescent="0.25">
      <c r="A2560" s="17" t="s">
        <v>9398</v>
      </c>
      <c r="B2560" s="17" t="s">
        <v>1943</v>
      </c>
      <c r="C2560" s="17">
        <v>0</v>
      </c>
      <c r="D2560" s="17">
        <v>0</v>
      </c>
      <c r="E2560" s="17" t="s">
        <v>55</v>
      </c>
      <c r="F2560" s="17" t="s">
        <v>126</v>
      </c>
      <c r="G2560" s="17" t="s">
        <v>9399</v>
      </c>
      <c r="H2560" s="17">
        <v>3043708670</v>
      </c>
      <c r="I2560" s="17" t="s">
        <v>71</v>
      </c>
      <c r="J2560" s="17" t="s">
        <v>59</v>
      </c>
      <c r="K2560" s="17" t="s">
        <v>97</v>
      </c>
      <c r="L2560" s="17" t="s">
        <v>6598</v>
      </c>
      <c r="M2560" s="17" t="s">
        <v>6599</v>
      </c>
      <c r="N2560" s="17" t="s">
        <v>1946</v>
      </c>
      <c r="O2560" s="17">
        <v>20201015</v>
      </c>
      <c r="P2560" s="17">
        <v>20201015</v>
      </c>
      <c r="Q2560" s="17">
        <v>3310</v>
      </c>
      <c r="R2560" s="17">
        <v>28234448</v>
      </c>
      <c r="S2560" s="17" t="s">
        <v>6601</v>
      </c>
      <c r="T2560" s="17" t="s">
        <v>7091</v>
      </c>
      <c r="U2560" s="17" t="s">
        <v>77</v>
      </c>
      <c r="V2560" s="17">
        <f t="shared" si="702"/>
        <v>3</v>
      </c>
      <c r="W2560" s="17">
        <v>3000</v>
      </c>
      <c r="X2560" s="17" t="s">
        <v>7065</v>
      </c>
      <c r="Y2560" s="17" t="s">
        <v>1943</v>
      </c>
      <c r="Z2560" s="17">
        <v>20201015</v>
      </c>
      <c r="AA2560" s="17" t="s">
        <v>1947</v>
      </c>
      <c r="AB2560" s="17">
        <v>1</v>
      </c>
      <c r="AC2560" s="17" t="str">
        <f>IFERROR(VLOOKUP(A2560,[1]Cruces!AJ:AK,2,0),VLOOKUP(CONCATENATE(X2560,AA2560),[1]Cruces!G:H,2,0))</f>
        <v>Solicitud por BT</v>
      </c>
      <c r="AD2560" s="17">
        <f t="shared" si="688"/>
        <v>15</v>
      </c>
      <c r="AE2560" s="17">
        <f t="shared" si="689"/>
        <v>10</v>
      </c>
      <c r="AF2560" s="17">
        <f t="shared" si="690"/>
        <v>2020</v>
      </c>
      <c r="AG2560" s="17" t="str">
        <f>IFERROR(VLOOKUP(MID(A2560,2,4)*1,[1]Cruces!K:L,2,0),"Verificar")</f>
        <v>Guajira</v>
      </c>
      <c r="AH2560" s="17">
        <f t="shared" ca="1" si="691"/>
        <v>41</v>
      </c>
      <c r="AI2560" s="17" t="str">
        <f>IFERROR(VLOOKUP(U2560,[1]Cruces!$O$1:$P$6,2,0),"Sin Orden")</f>
        <v>Pendiente</v>
      </c>
      <c r="AJ2560" s="17">
        <f t="shared" si="692"/>
        <v>15</v>
      </c>
      <c r="AK2560" s="17">
        <f t="shared" si="693"/>
        <v>10</v>
      </c>
      <c r="AL2560" s="17">
        <f t="shared" si="694"/>
        <v>2020</v>
      </c>
      <c r="AM2560" s="17">
        <f t="shared" ca="1" si="695"/>
        <v>41</v>
      </c>
      <c r="AN2560" s="18">
        <f>IFERROR(VLOOKUP(R2560*1,'[1]Ordenes de Servicio'!G:K,5,0),"No Cruza")</f>
        <v>44119</v>
      </c>
      <c r="AO2560" s="17">
        <f t="shared" ca="1" si="696"/>
        <v>41</v>
      </c>
      <c r="AP2560" s="17">
        <f t="shared" si="697"/>
        <v>15</v>
      </c>
      <c r="AQ2560" s="17">
        <f t="shared" si="698"/>
        <v>10</v>
      </c>
      <c r="AR2560" s="17">
        <f t="shared" si="699"/>
        <v>2020</v>
      </c>
      <c r="AS2560" s="17">
        <f t="shared" ca="1" si="700"/>
        <v>41</v>
      </c>
      <c r="AT2560" s="17" t="str">
        <f t="shared" ca="1" si="703"/>
        <v>No</v>
      </c>
      <c r="AU2560" s="17">
        <f t="shared" si="701"/>
        <v>0</v>
      </c>
      <c r="AV2560" s="17" t="str">
        <f>+VLOOKUP(B2560,[1]Cruces!S:T,2,0)</f>
        <v>7. Ejecución en Campo OS BT</v>
      </c>
    </row>
    <row r="2561" spans="1:48" hidden="1" x14ac:dyDescent="0.25">
      <c r="A2561" s="17" t="s">
        <v>4696</v>
      </c>
      <c r="B2561" s="17" t="s">
        <v>68</v>
      </c>
      <c r="C2561" s="17">
        <v>0</v>
      </c>
      <c r="D2561" s="17">
        <v>0</v>
      </c>
      <c r="E2561" s="17" t="s">
        <v>55</v>
      </c>
      <c r="F2561" s="17" t="s">
        <v>232</v>
      </c>
      <c r="G2561" s="17" t="s">
        <v>4697</v>
      </c>
      <c r="H2561" s="17">
        <v>3126811221</v>
      </c>
      <c r="I2561" s="17" t="s">
        <v>116</v>
      </c>
      <c r="J2561" s="17" t="s">
        <v>59</v>
      </c>
      <c r="K2561" s="17" t="s">
        <v>4698</v>
      </c>
      <c r="L2561" s="17" t="s">
        <v>280</v>
      </c>
      <c r="M2561" s="17" t="s">
        <v>281</v>
      </c>
      <c r="N2561" s="17" t="s">
        <v>75</v>
      </c>
      <c r="O2561" s="17">
        <v>20200306</v>
      </c>
      <c r="P2561" s="17">
        <v>20200529</v>
      </c>
      <c r="Q2561" s="17">
        <v>1210</v>
      </c>
      <c r="R2561" s="17">
        <v>27248831</v>
      </c>
      <c r="S2561" s="17" t="s">
        <v>100</v>
      </c>
      <c r="T2561" s="17" t="s">
        <v>63</v>
      </c>
      <c r="U2561" s="17" t="s">
        <v>91</v>
      </c>
      <c r="V2561" s="17">
        <f t="shared" si="702"/>
        <v>45</v>
      </c>
      <c r="W2561" s="17">
        <v>45000</v>
      </c>
      <c r="X2561" s="17" t="s">
        <v>64</v>
      </c>
      <c r="Y2561" s="17" t="s">
        <v>136</v>
      </c>
      <c r="Z2561" s="17">
        <v>20200610</v>
      </c>
      <c r="AA2561" s="17" t="s">
        <v>78</v>
      </c>
      <c r="AB2561" s="17">
        <v>1</v>
      </c>
      <c r="AC2561" s="17" t="str">
        <f>IFERROR(VLOOKUP(A2561,[1]Cruces!AJ:AK,2,0),VLOOKUP(CONCATENATE(X2561,AA2561),[1]Cruces!G:H,2,0))</f>
        <v>Solicitud de Obra</v>
      </c>
      <c r="AD2561" s="17">
        <f t="shared" si="688"/>
        <v>6</v>
      </c>
      <c r="AE2561" s="17">
        <f t="shared" si="689"/>
        <v>3</v>
      </c>
      <c r="AF2561" s="17">
        <f t="shared" si="690"/>
        <v>2020</v>
      </c>
      <c r="AG2561" s="17" t="str">
        <f>IFERROR(VLOOKUP(MID(A2561,2,4)*1,[1]Cruces!K:L,2,0),"Verificar")</f>
        <v>Atlántico Sur</v>
      </c>
      <c r="AH2561" s="17">
        <f t="shared" ca="1" si="691"/>
        <v>264</v>
      </c>
      <c r="AI2561" s="17" t="str">
        <f>IFERROR(VLOOKUP(U2561,[1]Cruces!$O$1:$P$6,2,0),"Sin Orden")</f>
        <v>Resuelta</v>
      </c>
      <c r="AJ2561" s="17">
        <f t="shared" si="692"/>
        <v>10</v>
      </c>
      <c r="AK2561" s="17">
        <f t="shared" si="693"/>
        <v>6</v>
      </c>
      <c r="AL2561" s="17">
        <f t="shared" si="694"/>
        <v>2020</v>
      </c>
      <c r="AM2561" s="17">
        <f t="shared" ca="1" si="695"/>
        <v>168</v>
      </c>
      <c r="AN2561" s="18" t="str">
        <f>IFERROR(VLOOKUP(R2561*1,'[1]Ordenes de Servicio'!G:K,5,0),"No Cruza")</f>
        <v>No Cruza</v>
      </c>
      <c r="AO2561" s="17">
        <f t="shared" ca="1" si="696"/>
        <v>96</v>
      </c>
      <c r="AP2561" s="17">
        <f t="shared" si="697"/>
        <v>29</v>
      </c>
      <c r="AQ2561" s="17">
        <f t="shared" si="698"/>
        <v>5</v>
      </c>
      <c r="AR2561" s="17">
        <f t="shared" si="699"/>
        <v>2020</v>
      </c>
      <c r="AS2561" s="17">
        <f t="shared" ca="1" si="700"/>
        <v>180</v>
      </c>
      <c r="AT2561" s="17" t="str">
        <f t="shared" ca="1" si="703"/>
        <v>No</v>
      </c>
      <c r="AU2561" s="17">
        <f t="shared" si="701"/>
        <v>12</v>
      </c>
      <c r="AV2561" s="17" t="str">
        <f>+VLOOKUP(B2561,[1]Cruces!S:T,2,0)</f>
        <v>5. Consultoría / Adjudicación</v>
      </c>
    </row>
    <row r="2562" spans="1:48" hidden="1" x14ac:dyDescent="0.25">
      <c r="A2562" s="17" t="s">
        <v>4699</v>
      </c>
      <c r="B2562" s="17" t="s">
        <v>68</v>
      </c>
      <c r="C2562" s="17">
        <v>0</v>
      </c>
      <c r="D2562" s="17">
        <v>0</v>
      </c>
      <c r="E2562" s="17" t="s">
        <v>55</v>
      </c>
      <c r="F2562" s="17" t="s">
        <v>126</v>
      </c>
      <c r="G2562" s="17" t="s">
        <v>3652</v>
      </c>
      <c r="H2562" s="17">
        <v>0</v>
      </c>
      <c r="I2562" s="17" t="s">
        <v>116</v>
      </c>
      <c r="J2562" s="17" t="s">
        <v>59</v>
      </c>
      <c r="K2562" s="17" t="s">
        <v>3653</v>
      </c>
      <c r="L2562" s="17" t="s">
        <v>129</v>
      </c>
      <c r="M2562" s="17" t="s">
        <v>130</v>
      </c>
      <c r="N2562" s="17" t="s">
        <v>75</v>
      </c>
      <c r="O2562" s="17">
        <v>20190228</v>
      </c>
      <c r="P2562" s="17">
        <v>20190724</v>
      </c>
      <c r="Q2562" s="17">
        <v>9331</v>
      </c>
      <c r="R2562" s="17">
        <v>26198356</v>
      </c>
      <c r="S2562" s="17" t="s">
        <v>100</v>
      </c>
      <c r="T2562" s="17" t="s">
        <v>63</v>
      </c>
      <c r="U2562" s="17" t="s">
        <v>91</v>
      </c>
      <c r="V2562" s="17">
        <f t="shared" si="702"/>
        <v>25</v>
      </c>
      <c r="W2562" s="17">
        <v>25000</v>
      </c>
      <c r="X2562" s="17" t="s">
        <v>64</v>
      </c>
      <c r="Y2562" s="17" t="s">
        <v>136</v>
      </c>
      <c r="Z2562" s="17">
        <v>20190726</v>
      </c>
      <c r="AA2562" s="17" t="s">
        <v>78</v>
      </c>
      <c r="AB2562" s="17">
        <v>1</v>
      </c>
      <c r="AC2562" s="17" t="str">
        <f>IFERROR(VLOOKUP(A2562,[1]Cruces!AJ:AK,2,0),VLOOKUP(CONCATENATE(X2562,AA2562),[1]Cruces!G:H,2,0))</f>
        <v>Solicitud de Obra</v>
      </c>
      <c r="AD2562" s="17">
        <f t="shared" si="688"/>
        <v>28</v>
      </c>
      <c r="AE2562" s="17">
        <f t="shared" si="689"/>
        <v>2</v>
      </c>
      <c r="AF2562" s="17">
        <f t="shared" si="690"/>
        <v>2019</v>
      </c>
      <c r="AG2562" s="17" t="str">
        <f>IFERROR(VLOOKUP(MID(A2562,2,4)*1,[1]Cruces!K:L,2,0),"Verificar")</f>
        <v>Guajira</v>
      </c>
      <c r="AH2562" s="17">
        <f t="shared" ca="1" si="691"/>
        <v>636</v>
      </c>
      <c r="AI2562" s="17" t="str">
        <f>IFERROR(VLOOKUP(U2562,[1]Cruces!$O$1:$P$6,2,0),"Sin Orden")</f>
        <v>Resuelta</v>
      </c>
      <c r="AJ2562" s="17">
        <f t="shared" si="692"/>
        <v>26</v>
      </c>
      <c r="AK2562" s="17">
        <f t="shared" si="693"/>
        <v>7</v>
      </c>
      <c r="AL2562" s="17">
        <f t="shared" si="694"/>
        <v>2019</v>
      </c>
      <c r="AM2562" s="17">
        <f t="shared" ca="1" si="695"/>
        <v>488</v>
      </c>
      <c r="AN2562" s="18" t="str">
        <f>IFERROR(VLOOKUP(R2562*1,'[1]Ordenes de Servicio'!G:K,5,0),"No Cruza")</f>
        <v>No Cruza</v>
      </c>
      <c r="AO2562" s="17">
        <f t="shared" ca="1" si="696"/>
        <v>148</v>
      </c>
      <c r="AP2562" s="17">
        <f t="shared" si="697"/>
        <v>24</v>
      </c>
      <c r="AQ2562" s="17">
        <f t="shared" si="698"/>
        <v>7</v>
      </c>
      <c r="AR2562" s="17">
        <f t="shared" si="699"/>
        <v>2019</v>
      </c>
      <c r="AS2562" s="17">
        <f t="shared" ca="1" si="700"/>
        <v>490</v>
      </c>
      <c r="AT2562" s="17" t="str">
        <f t="shared" ca="1" si="703"/>
        <v>Si</v>
      </c>
      <c r="AU2562" s="17">
        <f t="shared" si="701"/>
        <v>2</v>
      </c>
      <c r="AV2562" s="17" t="str">
        <f>+VLOOKUP(B2562,[1]Cruces!S:T,2,0)</f>
        <v>5. Consultoría / Adjudicación</v>
      </c>
    </row>
    <row r="2563" spans="1:48" hidden="1" x14ac:dyDescent="0.25">
      <c r="A2563" s="17" t="s">
        <v>4700</v>
      </c>
      <c r="B2563" s="17" t="s">
        <v>68</v>
      </c>
      <c r="C2563" s="17">
        <v>0</v>
      </c>
      <c r="D2563" s="17">
        <v>0</v>
      </c>
      <c r="E2563" s="17" t="s">
        <v>55</v>
      </c>
      <c r="F2563" s="17" t="s">
        <v>56</v>
      </c>
      <c r="G2563" s="17" t="s">
        <v>95</v>
      </c>
      <c r="H2563" s="17">
        <v>3003360026</v>
      </c>
      <c r="I2563" s="17" t="s">
        <v>83</v>
      </c>
      <c r="J2563" s="17" t="s">
        <v>59</v>
      </c>
      <c r="K2563" s="17" t="s">
        <v>97</v>
      </c>
      <c r="L2563" s="17" t="s">
        <v>172</v>
      </c>
      <c r="M2563" s="17" t="s">
        <v>173</v>
      </c>
      <c r="N2563" s="17" t="s">
        <v>75</v>
      </c>
      <c r="O2563" s="17">
        <v>20190204</v>
      </c>
      <c r="P2563" s="17">
        <v>20190204</v>
      </c>
      <c r="Q2563" s="17">
        <v>1110</v>
      </c>
      <c r="R2563" s="17">
        <v>26256365</v>
      </c>
      <c r="S2563" s="17" t="s">
        <v>76</v>
      </c>
      <c r="T2563" s="17" t="s">
        <v>63</v>
      </c>
      <c r="U2563" s="17" t="s">
        <v>88</v>
      </c>
      <c r="V2563" s="17">
        <f t="shared" si="702"/>
        <v>300</v>
      </c>
      <c r="W2563" s="17">
        <v>300000</v>
      </c>
      <c r="X2563" s="17" t="s">
        <v>64</v>
      </c>
      <c r="Y2563" s="17" t="s">
        <v>150</v>
      </c>
      <c r="Z2563" s="17">
        <v>20190204</v>
      </c>
      <c r="AA2563" s="17" t="s">
        <v>101</v>
      </c>
      <c r="AB2563" s="17">
        <v>1</v>
      </c>
      <c r="AC2563" s="17" t="str">
        <f>IFERROR(VLOOKUP(A2563,[1]Cruces!AJ:AK,2,0),VLOOKUP(CONCATENATE(X2563,AA2563),[1]Cruces!G:H,2,0))</f>
        <v>Solicitud de Obra</v>
      </c>
      <c r="AD2563" s="17">
        <f t="shared" si="688"/>
        <v>4</v>
      </c>
      <c r="AE2563" s="17">
        <f t="shared" si="689"/>
        <v>2</v>
      </c>
      <c r="AF2563" s="17">
        <f t="shared" si="690"/>
        <v>2019</v>
      </c>
      <c r="AG2563" s="17" t="str">
        <f>IFERROR(VLOOKUP(MID(A2563,2,4)*1,[1]Cruces!K:L,2,0),"Verificar")</f>
        <v>Atlántico Norte</v>
      </c>
      <c r="AH2563" s="17">
        <f t="shared" ca="1" si="691"/>
        <v>660</v>
      </c>
      <c r="AI2563" s="17" t="str">
        <f>IFERROR(VLOOKUP(U2563,[1]Cruces!$O$1:$P$6,2,0),"Sin Orden")</f>
        <v>Resuelta</v>
      </c>
      <c r="AJ2563" s="17">
        <f t="shared" si="692"/>
        <v>4</v>
      </c>
      <c r="AK2563" s="17">
        <f t="shared" si="693"/>
        <v>2</v>
      </c>
      <c r="AL2563" s="17">
        <f t="shared" si="694"/>
        <v>2019</v>
      </c>
      <c r="AM2563" s="17">
        <f t="shared" ca="1" si="695"/>
        <v>660</v>
      </c>
      <c r="AN2563" s="18" t="str">
        <f>IFERROR(VLOOKUP(R2563*1,'[1]Ordenes de Servicio'!G:K,5,0),"No Cruza")</f>
        <v>No Cruza</v>
      </c>
      <c r="AO2563" s="17">
        <f t="shared" ca="1" si="696"/>
        <v>0</v>
      </c>
      <c r="AP2563" s="17">
        <f t="shared" si="697"/>
        <v>4</v>
      </c>
      <c r="AQ2563" s="17">
        <f t="shared" si="698"/>
        <v>2</v>
      </c>
      <c r="AR2563" s="17">
        <f t="shared" si="699"/>
        <v>2019</v>
      </c>
      <c r="AS2563" s="17">
        <f t="shared" ca="1" si="700"/>
        <v>660</v>
      </c>
      <c r="AT2563" s="17" t="str">
        <f t="shared" ca="1" si="703"/>
        <v>Si</v>
      </c>
      <c r="AU2563" s="17">
        <f t="shared" si="701"/>
        <v>0</v>
      </c>
      <c r="AV2563" s="17" t="str">
        <f>+VLOOKUP(B2563,[1]Cruces!S:T,2,0)</f>
        <v>5. Consultoría / Adjudicación</v>
      </c>
    </row>
    <row r="2564" spans="1:48" hidden="1" x14ac:dyDescent="0.25">
      <c r="A2564" s="17" t="s">
        <v>4701</v>
      </c>
      <c r="B2564" s="17" t="s">
        <v>68</v>
      </c>
      <c r="C2564" s="17">
        <v>0</v>
      </c>
      <c r="D2564" s="17">
        <v>0</v>
      </c>
      <c r="E2564" s="17" t="s">
        <v>55</v>
      </c>
      <c r="F2564" s="17" t="s">
        <v>232</v>
      </c>
      <c r="G2564" s="17" t="s">
        <v>4702</v>
      </c>
      <c r="H2564" s="17">
        <v>0</v>
      </c>
      <c r="I2564" s="17" t="s">
        <v>83</v>
      </c>
      <c r="J2564" s="17" t="s">
        <v>59</v>
      </c>
      <c r="K2564" s="17" t="s">
        <v>4703</v>
      </c>
      <c r="L2564" s="17" t="s">
        <v>280</v>
      </c>
      <c r="M2564" s="17" t="s">
        <v>281</v>
      </c>
      <c r="N2564" s="17" t="s">
        <v>75</v>
      </c>
      <c r="O2564" s="17">
        <v>20171108</v>
      </c>
      <c r="P2564" s="17">
        <v>20171129</v>
      </c>
      <c r="Q2564" s="17">
        <v>1210</v>
      </c>
      <c r="R2564" s="17">
        <v>24630183</v>
      </c>
      <c r="S2564" s="17" t="s">
        <v>76</v>
      </c>
      <c r="T2564" s="17" t="s">
        <v>63</v>
      </c>
      <c r="U2564" s="17" t="s">
        <v>91</v>
      </c>
      <c r="V2564" s="17">
        <f t="shared" ref="V2564:V2618" si="704">+W2564/1000</f>
        <v>37.5</v>
      </c>
      <c r="W2564" s="17">
        <v>37500</v>
      </c>
      <c r="X2564" s="17" t="s">
        <v>64</v>
      </c>
      <c r="Y2564" s="17" t="s">
        <v>105</v>
      </c>
      <c r="Z2564" s="17">
        <v>20180124</v>
      </c>
      <c r="AA2564" s="17" t="s">
        <v>78</v>
      </c>
      <c r="AB2564" s="17">
        <v>1</v>
      </c>
      <c r="AC2564" s="17" t="str">
        <f>IFERROR(VLOOKUP(A2564,[1]Cruces!AJ:AK,2,0),VLOOKUP(CONCATENATE(X2564,AA2564),[1]Cruces!G:H,2,0))</f>
        <v>Solicitud de Obra</v>
      </c>
      <c r="AD2564" s="17">
        <f t="shared" ref="AD2564:AD2617" si="705">MID(O2564,7,2)*1</f>
        <v>8</v>
      </c>
      <c r="AE2564" s="17">
        <f t="shared" ref="AE2564:AE2617" si="706">MID(O2564,5,2)*1</f>
        <v>11</v>
      </c>
      <c r="AF2564" s="17">
        <f t="shared" ref="AF2564:AF2617" si="707">MID(O2564,1,4)*1</f>
        <v>2017</v>
      </c>
      <c r="AG2564" s="17" t="str">
        <f>IFERROR(VLOOKUP(MID(A2564,2,4)*1,[1]Cruces!K:L,2,0),"Verificar")</f>
        <v>Atlántico Sur</v>
      </c>
      <c r="AH2564" s="17">
        <f t="shared" ref="AH2564:AH2617" ca="1" si="708">TODAY()-DATE(AF2564,AE2564,AD2564)</f>
        <v>1113</v>
      </c>
      <c r="AI2564" s="17" t="str">
        <f>IFERROR(VLOOKUP(U2564,[1]Cruces!$O$1:$P$6,2,0),"Sin Orden")</f>
        <v>Resuelta</v>
      </c>
      <c r="AJ2564" s="17">
        <f t="shared" ref="AJ2564:AJ2617" si="709">MID(Z2564,7,2)*1</f>
        <v>24</v>
      </c>
      <c r="AK2564" s="17">
        <f t="shared" ref="AK2564:AK2617" si="710">MID(Z2564,5,2)*1</f>
        <v>1</v>
      </c>
      <c r="AL2564" s="17">
        <f t="shared" ref="AL2564:AL2617" si="711">MID(Z2564,1,4)*1</f>
        <v>2018</v>
      </c>
      <c r="AM2564" s="17">
        <f t="shared" ref="AM2564:AM2617" ca="1" si="712">+TODAY()-DATE(AL2564,AK2564,AJ2564)</f>
        <v>1036</v>
      </c>
      <c r="AN2564" s="18">
        <f>IFERROR(VLOOKUP(R2564*1,'[1]Ordenes de Servicio'!G:K,5,0),"No Cruza")</f>
        <v>43111</v>
      </c>
      <c r="AO2564" s="17">
        <f t="shared" ref="AO2564:AO2617" ca="1" si="713">+IF(AI2564="Resuelta",DATE(AL2564,AK2564,AJ2564)-DATE(AF2564,AE2564,AD2564),TODAY()-DATE(AL2564,AK2564,AJ2564))</f>
        <v>77</v>
      </c>
      <c r="AP2564" s="17">
        <f t="shared" ref="AP2564:AP2617" si="714">MID(P2564,7,2)*1</f>
        <v>29</v>
      </c>
      <c r="AQ2564" s="17">
        <f t="shared" ref="AQ2564:AQ2617" si="715">MID(P2564,5,2)*1</f>
        <v>11</v>
      </c>
      <c r="AR2564" s="17">
        <f t="shared" ref="AR2564:AR2617" si="716">MID(P2564,1,4)*1</f>
        <v>2017</v>
      </c>
      <c r="AS2564" s="17">
        <f t="shared" ref="AS2564:AS2617" ca="1" si="717">+TODAY()-DATE(AR2564,AQ2564,AP2564)</f>
        <v>1092</v>
      </c>
      <c r="AT2564" s="17" t="str">
        <f t="shared" ref="AT2564:AT2618" ca="1" si="718">IF(AS2564&gt;359,"Si","No")</f>
        <v>Si</v>
      </c>
      <c r="AU2564" s="17">
        <f t="shared" ref="AU2564:AU2617" si="719">IF(DATE(AL2564,AK2564,AJ2564)-DATE(AR2564,AQ2564,AP2564)&lt;0,DATE(AR2564,AQ2564,AP2564)-DATE(AL2564,AK2564,AJ2564),DATE(AL2564,AK2564,AJ2564)-DATE(AR2564,AQ2564,AP2564))</f>
        <v>56</v>
      </c>
      <c r="AV2564" s="17" t="str">
        <f>+VLOOKUP(B2564,[1]Cruces!S:T,2,0)</f>
        <v>5. Consultoría / Adjudicación</v>
      </c>
    </row>
    <row r="2565" spans="1:48" hidden="1" x14ac:dyDescent="0.25">
      <c r="A2565" s="17" t="s">
        <v>4704</v>
      </c>
      <c r="B2565" s="17" t="s">
        <v>54</v>
      </c>
      <c r="C2565" s="17">
        <v>0</v>
      </c>
      <c r="D2565" s="17">
        <v>0</v>
      </c>
      <c r="E2565" s="17" t="s">
        <v>55</v>
      </c>
      <c r="F2565" s="17" t="s">
        <v>107</v>
      </c>
      <c r="G2565" s="17" t="s">
        <v>2670</v>
      </c>
      <c r="H2565" s="17">
        <v>6618290</v>
      </c>
      <c r="I2565" s="17" t="s">
        <v>182</v>
      </c>
      <c r="J2565" s="17" t="s">
        <v>59</v>
      </c>
      <c r="K2565" s="17" t="s">
        <v>2671</v>
      </c>
      <c r="L2565" s="17" t="s">
        <v>145</v>
      </c>
      <c r="M2565" s="17" t="s">
        <v>146</v>
      </c>
      <c r="N2565" s="17" t="s">
        <v>62</v>
      </c>
      <c r="O2565" s="17">
        <v>20191212</v>
      </c>
      <c r="P2565" s="17">
        <v>20191220</v>
      </c>
      <c r="Q2565" s="17">
        <v>7542</v>
      </c>
      <c r="R2565" s="17">
        <v>27011529</v>
      </c>
      <c r="S2565" s="17" t="s">
        <v>100</v>
      </c>
      <c r="T2565" s="17" t="s">
        <v>63</v>
      </c>
      <c r="U2565" s="17" t="s">
        <v>91</v>
      </c>
      <c r="V2565" s="17">
        <f t="shared" si="704"/>
        <v>25</v>
      </c>
      <c r="W2565" s="17">
        <v>25000</v>
      </c>
      <c r="X2565" s="17" t="s">
        <v>64</v>
      </c>
      <c r="Y2565" s="17" t="s">
        <v>150</v>
      </c>
      <c r="Z2565" s="17">
        <v>20200123</v>
      </c>
      <c r="AA2565" s="17" t="s">
        <v>78</v>
      </c>
      <c r="AB2565" s="17">
        <v>1</v>
      </c>
      <c r="AC2565" s="17" t="str">
        <f>IFERROR(VLOOKUP(A2565,[1]Cruces!AJ:AK,2,0),VLOOKUP(CONCATENATE(X2565,AA2565),[1]Cruces!G:H,2,0))</f>
        <v>Solicitud de Obra</v>
      </c>
      <c r="AD2565" s="17">
        <f t="shared" si="705"/>
        <v>12</v>
      </c>
      <c r="AE2565" s="17">
        <f t="shared" si="706"/>
        <v>12</v>
      </c>
      <c r="AF2565" s="17">
        <f t="shared" si="707"/>
        <v>2019</v>
      </c>
      <c r="AG2565" s="17" t="str">
        <f>IFERROR(VLOOKUP(MID(A2565,2,4)*1,[1]Cruces!K:L,2,0),"Verificar")</f>
        <v>Atlántico Sur</v>
      </c>
      <c r="AH2565" s="17">
        <f t="shared" ca="1" si="708"/>
        <v>349</v>
      </c>
      <c r="AI2565" s="17" t="str">
        <f>IFERROR(VLOOKUP(U2565,[1]Cruces!$O$1:$P$6,2,0),"Sin Orden")</f>
        <v>Resuelta</v>
      </c>
      <c r="AJ2565" s="17">
        <f t="shared" si="709"/>
        <v>23</v>
      </c>
      <c r="AK2565" s="17">
        <f t="shared" si="710"/>
        <v>1</v>
      </c>
      <c r="AL2565" s="17">
        <f t="shared" si="711"/>
        <v>2020</v>
      </c>
      <c r="AM2565" s="17">
        <f t="shared" ca="1" si="712"/>
        <v>307</v>
      </c>
      <c r="AN2565" s="18" t="str">
        <f>IFERROR(VLOOKUP(R2565*1,'[1]Ordenes de Servicio'!G:K,5,0),"No Cruza")</f>
        <v>No Cruza</v>
      </c>
      <c r="AO2565" s="17">
        <f t="shared" ca="1" si="713"/>
        <v>42</v>
      </c>
      <c r="AP2565" s="17">
        <f t="shared" si="714"/>
        <v>20</v>
      </c>
      <c r="AQ2565" s="17">
        <f t="shared" si="715"/>
        <v>12</v>
      </c>
      <c r="AR2565" s="17">
        <f t="shared" si="716"/>
        <v>2019</v>
      </c>
      <c r="AS2565" s="17">
        <f t="shared" ca="1" si="717"/>
        <v>341</v>
      </c>
      <c r="AT2565" s="17" t="str">
        <f t="shared" ca="1" si="718"/>
        <v>No</v>
      </c>
      <c r="AU2565" s="17">
        <f t="shared" si="719"/>
        <v>34</v>
      </c>
      <c r="AV2565" s="17" t="str">
        <f>+VLOOKUP(B2565,[1]Cruces!S:T,2,0)</f>
        <v>4. Presupuesto de Obra</v>
      </c>
    </row>
    <row r="2566" spans="1:48" hidden="1" x14ac:dyDescent="0.25">
      <c r="A2566" s="17" t="s">
        <v>9400</v>
      </c>
      <c r="B2566" s="17" t="s">
        <v>6595</v>
      </c>
      <c r="C2566" s="17">
        <v>2854590</v>
      </c>
      <c r="D2566" s="17">
        <v>20002341</v>
      </c>
      <c r="E2566" s="17" t="s">
        <v>93</v>
      </c>
      <c r="F2566" s="17" t="s">
        <v>120</v>
      </c>
      <c r="G2566" s="17" t="s">
        <v>9401</v>
      </c>
      <c r="H2566" s="17">
        <v>3288816</v>
      </c>
      <c r="I2566" s="17" t="s">
        <v>71</v>
      </c>
      <c r="J2566" s="17" t="s">
        <v>9402</v>
      </c>
      <c r="K2566" s="17" t="s">
        <v>97</v>
      </c>
      <c r="L2566" s="17" t="s">
        <v>122</v>
      </c>
      <c r="M2566" s="17" t="s">
        <v>123</v>
      </c>
      <c r="N2566" s="17" t="s">
        <v>6600</v>
      </c>
      <c r="O2566" s="17">
        <v>20200403</v>
      </c>
      <c r="P2566" s="17">
        <v>20200406</v>
      </c>
      <c r="Q2566" s="17">
        <v>7551</v>
      </c>
      <c r="R2566" s="17">
        <v>27304274</v>
      </c>
      <c r="S2566" s="17" t="s">
        <v>7072</v>
      </c>
      <c r="T2566" s="17" t="s">
        <v>63</v>
      </c>
      <c r="U2566" s="17" t="s">
        <v>91</v>
      </c>
      <c r="V2566" s="17">
        <f t="shared" si="704"/>
        <v>3</v>
      </c>
      <c r="W2566" s="17">
        <v>3000</v>
      </c>
      <c r="X2566" s="17" t="s">
        <v>89</v>
      </c>
      <c r="Y2566" s="17" t="s">
        <v>6595</v>
      </c>
      <c r="Z2566" s="17">
        <v>20200406</v>
      </c>
      <c r="AA2566" s="17" t="s">
        <v>1947</v>
      </c>
      <c r="AB2566" s="17">
        <v>1</v>
      </c>
      <c r="AC2566" s="17" t="str">
        <f>IFERROR(VLOOKUP(A2566,[1]Cruces!AJ:AK,2,0),VLOOKUP(CONCATENATE(X2566,AA2566),[1]Cruces!G:H,2,0))</f>
        <v>Solicitud por BT</v>
      </c>
      <c r="AD2566" s="17">
        <f t="shared" si="705"/>
        <v>3</v>
      </c>
      <c r="AE2566" s="17">
        <f t="shared" si="706"/>
        <v>4</v>
      </c>
      <c r="AF2566" s="17">
        <f t="shared" si="707"/>
        <v>2020</v>
      </c>
      <c r="AG2566" s="17" t="str">
        <f>IFERROR(VLOOKUP(MID(A2566,2,4)*1,[1]Cruces!K:L,2,0),"Verificar")</f>
        <v>Atlántico Norte</v>
      </c>
      <c r="AH2566" s="17">
        <f t="shared" ca="1" si="708"/>
        <v>236</v>
      </c>
      <c r="AI2566" s="17" t="str">
        <f>IFERROR(VLOOKUP(U2566,[1]Cruces!$O$1:$P$6,2,0),"Sin Orden")</f>
        <v>Resuelta</v>
      </c>
      <c r="AJ2566" s="17">
        <f t="shared" si="709"/>
        <v>6</v>
      </c>
      <c r="AK2566" s="17">
        <f t="shared" si="710"/>
        <v>4</v>
      </c>
      <c r="AL2566" s="17">
        <f t="shared" si="711"/>
        <v>2020</v>
      </c>
      <c r="AM2566" s="17">
        <f t="shared" ca="1" si="712"/>
        <v>233</v>
      </c>
      <c r="AN2566" s="18" t="str">
        <f>IFERROR(VLOOKUP(R2566*1,'[1]Ordenes de Servicio'!G:K,5,0),"No Cruza")</f>
        <v>No Cruza</v>
      </c>
      <c r="AO2566" s="17">
        <f t="shared" ca="1" si="713"/>
        <v>3</v>
      </c>
      <c r="AP2566" s="17">
        <f t="shared" si="714"/>
        <v>6</v>
      </c>
      <c r="AQ2566" s="17">
        <f t="shared" si="715"/>
        <v>4</v>
      </c>
      <c r="AR2566" s="17">
        <f t="shared" si="716"/>
        <v>2020</v>
      </c>
      <c r="AS2566" s="17">
        <f t="shared" ca="1" si="717"/>
        <v>233</v>
      </c>
      <c r="AT2566" s="17" t="str">
        <f t="shared" ca="1" si="718"/>
        <v>No</v>
      </c>
      <c r="AU2566" s="17">
        <f t="shared" si="719"/>
        <v>0</v>
      </c>
      <c r="AV2566" s="17" t="str">
        <f>+VLOOKUP(B2566,[1]Cruces!S:T,2,0)</f>
        <v>7. Ejecución en Campo OS BT</v>
      </c>
    </row>
    <row r="2567" spans="1:48" hidden="1" x14ac:dyDescent="0.25">
      <c r="A2567" s="17" t="s">
        <v>4705</v>
      </c>
      <c r="B2567" s="17" t="s">
        <v>68</v>
      </c>
      <c r="C2567" s="17">
        <v>2624199</v>
      </c>
      <c r="D2567" s="17">
        <v>0</v>
      </c>
      <c r="E2567" s="17" t="s">
        <v>55</v>
      </c>
      <c r="F2567" s="17" t="s">
        <v>56</v>
      </c>
      <c r="G2567" s="17" t="s">
        <v>4706</v>
      </c>
      <c r="H2567" s="17">
        <v>0</v>
      </c>
      <c r="I2567" s="17" t="s">
        <v>116</v>
      </c>
      <c r="J2567" s="17" t="s">
        <v>59</v>
      </c>
      <c r="K2567" s="17" t="s">
        <v>97</v>
      </c>
      <c r="L2567" s="17" t="s">
        <v>117</v>
      </c>
      <c r="M2567" s="17" t="s">
        <v>118</v>
      </c>
      <c r="N2567" s="17" t="s">
        <v>75</v>
      </c>
      <c r="O2567" s="17">
        <v>20190813</v>
      </c>
      <c r="P2567" s="17">
        <v>20190910</v>
      </c>
      <c r="Q2567" s="17">
        <v>1110</v>
      </c>
      <c r="R2567" s="17">
        <v>26760772</v>
      </c>
      <c r="S2567" s="17" t="s">
        <v>76</v>
      </c>
      <c r="T2567" s="17" t="s">
        <v>63</v>
      </c>
      <c r="U2567" s="17" t="s">
        <v>88</v>
      </c>
      <c r="V2567" s="17">
        <f t="shared" si="704"/>
        <v>30</v>
      </c>
      <c r="W2567" s="17">
        <v>30000</v>
      </c>
      <c r="X2567" s="17" t="s">
        <v>89</v>
      </c>
      <c r="Y2567" s="17" t="s">
        <v>136</v>
      </c>
      <c r="Z2567" s="17">
        <v>20190913</v>
      </c>
      <c r="AA2567" s="17" t="s">
        <v>78</v>
      </c>
      <c r="AB2567" s="17">
        <v>1</v>
      </c>
      <c r="AC2567" s="17" t="str">
        <f>IFERROR(VLOOKUP(A2567,[1]Cruces!AJ:AK,2,0),VLOOKUP(CONCATENATE(X2567,AA2567),[1]Cruces!G:H,2,0))</f>
        <v>Solicitud de Obra</v>
      </c>
      <c r="AD2567" s="17">
        <f t="shared" si="705"/>
        <v>13</v>
      </c>
      <c r="AE2567" s="17">
        <f t="shared" si="706"/>
        <v>8</v>
      </c>
      <c r="AF2567" s="17">
        <f t="shared" si="707"/>
        <v>2019</v>
      </c>
      <c r="AG2567" s="17" t="str">
        <f>IFERROR(VLOOKUP(MID(A2567,2,4)*1,[1]Cruces!K:L,2,0),"Verificar")</f>
        <v>Atlántico Norte</v>
      </c>
      <c r="AH2567" s="17">
        <f t="shared" ca="1" si="708"/>
        <v>470</v>
      </c>
      <c r="AI2567" s="17" t="str">
        <f>IFERROR(VLOOKUP(U2567,[1]Cruces!$O$1:$P$6,2,0),"Sin Orden")</f>
        <v>Resuelta</v>
      </c>
      <c r="AJ2567" s="17">
        <f t="shared" si="709"/>
        <v>13</v>
      </c>
      <c r="AK2567" s="17">
        <f t="shared" si="710"/>
        <v>9</v>
      </c>
      <c r="AL2567" s="17">
        <f t="shared" si="711"/>
        <v>2019</v>
      </c>
      <c r="AM2567" s="17">
        <f t="shared" ca="1" si="712"/>
        <v>439</v>
      </c>
      <c r="AN2567" s="18" t="str">
        <f>IFERROR(VLOOKUP(R2567*1,'[1]Ordenes de Servicio'!G:K,5,0),"No Cruza")</f>
        <v>No Cruza</v>
      </c>
      <c r="AO2567" s="17">
        <f t="shared" ca="1" si="713"/>
        <v>31</v>
      </c>
      <c r="AP2567" s="17">
        <f t="shared" si="714"/>
        <v>10</v>
      </c>
      <c r="AQ2567" s="17">
        <f t="shared" si="715"/>
        <v>9</v>
      </c>
      <c r="AR2567" s="17">
        <f t="shared" si="716"/>
        <v>2019</v>
      </c>
      <c r="AS2567" s="17">
        <f t="shared" ca="1" si="717"/>
        <v>442</v>
      </c>
      <c r="AT2567" s="17" t="str">
        <f t="shared" ca="1" si="718"/>
        <v>Si</v>
      </c>
      <c r="AU2567" s="17">
        <f t="shared" si="719"/>
        <v>3</v>
      </c>
      <c r="AV2567" s="17" t="str">
        <f>+VLOOKUP(B2567,[1]Cruces!S:T,2,0)</f>
        <v>5. Consultoría / Adjudicación</v>
      </c>
    </row>
    <row r="2568" spans="1:48" x14ac:dyDescent="0.25">
      <c r="A2568" s="17" t="s">
        <v>4707</v>
      </c>
      <c r="B2568" s="17" t="s">
        <v>80</v>
      </c>
      <c r="C2568" s="17">
        <v>0</v>
      </c>
      <c r="D2568" s="17">
        <v>0</v>
      </c>
      <c r="E2568" s="17" t="s">
        <v>55</v>
      </c>
      <c r="F2568" s="17" t="s">
        <v>81</v>
      </c>
      <c r="G2568" s="17" t="s">
        <v>4708</v>
      </c>
      <c r="H2568" s="17">
        <v>4210067</v>
      </c>
      <c r="I2568" s="17" t="s">
        <v>71</v>
      </c>
      <c r="J2568" s="17" t="s">
        <v>59</v>
      </c>
      <c r="K2568" s="17" t="s">
        <v>4709</v>
      </c>
      <c r="L2568" s="17" t="s">
        <v>215</v>
      </c>
      <c r="M2568" s="17" t="s">
        <v>216</v>
      </c>
      <c r="N2568" s="17" t="s">
        <v>87</v>
      </c>
      <c r="O2568" s="17">
        <v>20200813</v>
      </c>
      <c r="P2568" s="17">
        <v>20201031</v>
      </c>
      <c r="Q2568" s="17">
        <v>3410</v>
      </c>
      <c r="R2568" s="17">
        <v>27991744</v>
      </c>
      <c r="S2568" s="17" t="s">
        <v>76</v>
      </c>
      <c r="T2568" s="17" t="s">
        <v>63</v>
      </c>
      <c r="U2568" s="17" t="s">
        <v>88</v>
      </c>
      <c r="V2568" s="17">
        <f t="shared" si="704"/>
        <v>800</v>
      </c>
      <c r="W2568" s="17">
        <v>800000</v>
      </c>
      <c r="X2568" s="17" t="s">
        <v>64</v>
      </c>
      <c r="Y2568" s="17" t="s">
        <v>90</v>
      </c>
      <c r="Z2568" s="17">
        <v>20201031</v>
      </c>
      <c r="AA2568" s="17" t="s">
        <v>124</v>
      </c>
      <c r="AB2568" s="17">
        <v>1</v>
      </c>
      <c r="AC2568" s="17" t="str">
        <f>IFERROR(VLOOKUP(A2568,[1]Cruces!AJ:AK,2,0),VLOOKUP(CONCATENATE(X2568,AA2568),[1]Cruces!G:H,2,0))</f>
        <v>Solicitud de Obra</v>
      </c>
      <c r="AD2568" s="17">
        <f t="shared" si="705"/>
        <v>13</v>
      </c>
      <c r="AE2568" s="17">
        <f t="shared" si="706"/>
        <v>8</v>
      </c>
      <c r="AF2568" s="17">
        <f t="shared" si="707"/>
        <v>2020</v>
      </c>
      <c r="AG2568" s="17" t="str">
        <f>IFERROR(VLOOKUP(MID(A2568,2,4)*1,[1]Cruces!K:L,2,0),"Verificar")</f>
        <v>Magdalena</v>
      </c>
      <c r="AH2568" s="17">
        <f t="shared" ca="1" si="708"/>
        <v>104</v>
      </c>
      <c r="AI2568" s="17" t="str">
        <f>IFERROR(VLOOKUP(U2568,[1]Cruces!$O$1:$P$6,2,0),"Sin Orden")</f>
        <v>Resuelta</v>
      </c>
      <c r="AJ2568" s="17">
        <f t="shared" si="709"/>
        <v>31</v>
      </c>
      <c r="AK2568" s="17">
        <f t="shared" si="710"/>
        <v>10</v>
      </c>
      <c r="AL2568" s="17">
        <f t="shared" si="711"/>
        <v>2020</v>
      </c>
      <c r="AM2568" s="17">
        <f t="shared" ca="1" si="712"/>
        <v>25</v>
      </c>
      <c r="AN2568" s="18">
        <f>IFERROR(VLOOKUP(R2568*1,'[1]Ordenes de Servicio'!G:K,5,0),"No Cruza")</f>
        <v>44057</v>
      </c>
      <c r="AO2568" s="17">
        <f t="shared" ca="1" si="713"/>
        <v>79</v>
      </c>
      <c r="AP2568" s="17">
        <f t="shared" si="714"/>
        <v>31</v>
      </c>
      <c r="AQ2568" s="17">
        <f t="shared" si="715"/>
        <v>10</v>
      </c>
      <c r="AR2568" s="17">
        <f t="shared" si="716"/>
        <v>2020</v>
      </c>
      <c r="AS2568" s="17">
        <f t="shared" ca="1" si="717"/>
        <v>25</v>
      </c>
      <c r="AT2568" s="17" t="str">
        <f t="shared" ca="1" si="718"/>
        <v>No</v>
      </c>
      <c r="AU2568" s="17">
        <f t="shared" si="719"/>
        <v>0</v>
      </c>
      <c r="AV2568" s="17" t="str">
        <f>+VLOOKUP(B2568,[1]Cruces!S:T,2,0)</f>
        <v>8. Puesta en Servicio</v>
      </c>
    </row>
    <row r="2569" spans="1:48" hidden="1" x14ac:dyDescent="0.25">
      <c r="A2569" s="17" t="s">
        <v>4710</v>
      </c>
      <c r="B2569" s="17" t="s">
        <v>68</v>
      </c>
      <c r="C2569" s="17">
        <v>0</v>
      </c>
      <c r="D2569" s="17">
        <v>0</v>
      </c>
      <c r="E2569" s="17" t="s">
        <v>55</v>
      </c>
      <c r="F2569" s="17" t="s">
        <v>69</v>
      </c>
      <c r="G2569" s="17" t="s">
        <v>4711</v>
      </c>
      <c r="H2569" s="17">
        <v>0</v>
      </c>
      <c r="I2569" s="17" t="s">
        <v>71</v>
      </c>
      <c r="J2569" s="17" t="s">
        <v>59</v>
      </c>
      <c r="K2569" s="17" t="s">
        <v>4712</v>
      </c>
      <c r="L2569" s="17" t="s">
        <v>73</v>
      </c>
      <c r="M2569" s="17" t="s">
        <v>74</v>
      </c>
      <c r="N2569" s="17" t="s">
        <v>75</v>
      </c>
      <c r="O2569" s="17">
        <v>20200530</v>
      </c>
      <c r="P2569" s="17">
        <v>20200604</v>
      </c>
      <c r="Q2569" s="17">
        <v>3160</v>
      </c>
      <c r="R2569" s="17">
        <v>0</v>
      </c>
      <c r="S2569" s="17"/>
      <c r="T2569" s="17" t="s">
        <v>63</v>
      </c>
      <c r="U2569" s="17"/>
      <c r="V2569" s="17">
        <f t="shared" si="704"/>
        <v>25</v>
      </c>
      <c r="W2569" s="17">
        <v>25000</v>
      </c>
      <c r="X2569" s="17" t="s">
        <v>64</v>
      </c>
      <c r="Y2569" s="17" t="s">
        <v>68</v>
      </c>
      <c r="Z2569" s="17">
        <v>20200604</v>
      </c>
      <c r="AA2569" s="17" t="s">
        <v>78</v>
      </c>
      <c r="AB2569" s="17">
        <v>1</v>
      </c>
      <c r="AC2569" s="17" t="str">
        <f>IFERROR(VLOOKUP(A2569,[1]Cruces!AJ:AK,2,0),VLOOKUP(CONCATENATE(X2569,AA2569),[1]Cruces!G:H,2,0))</f>
        <v>Solicitud de Obra</v>
      </c>
      <c r="AD2569" s="17">
        <f t="shared" si="705"/>
        <v>30</v>
      </c>
      <c r="AE2569" s="17">
        <f t="shared" si="706"/>
        <v>5</v>
      </c>
      <c r="AF2569" s="17">
        <f t="shared" si="707"/>
        <v>2020</v>
      </c>
      <c r="AG2569" s="17" t="str">
        <f>IFERROR(VLOOKUP(MID(A2569,2,4)*1,[1]Cruces!K:L,2,0),"Verificar")</f>
        <v>Verificar</v>
      </c>
      <c r="AH2569" s="17">
        <f t="shared" ca="1" si="708"/>
        <v>179</v>
      </c>
      <c r="AI2569" s="17" t="str">
        <f>IFERROR(VLOOKUP(U2569,[1]Cruces!$O$1:$P$6,2,0),"Sin Orden")</f>
        <v>Sin Orden</v>
      </c>
      <c r="AJ2569" s="17">
        <f t="shared" si="709"/>
        <v>4</v>
      </c>
      <c r="AK2569" s="17">
        <f t="shared" si="710"/>
        <v>6</v>
      </c>
      <c r="AL2569" s="17">
        <f t="shared" si="711"/>
        <v>2020</v>
      </c>
      <c r="AM2569" s="17">
        <f t="shared" ca="1" si="712"/>
        <v>174</v>
      </c>
      <c r="AN2569" s="18" t="str">
        <f>IFERROR(VLOOKUP(R2569*1,'[1]Ordenes de Servicio'!G:K,5,0),"No Cruza")</f>
        <v>No Cruza</v>
      </c>
      <c r="AO2569" s="17">
        <f t="shared" ca="1" si="713"/>
        <v>174</v>
      </c>
      <c r="AP2569" s="17">
        <f t="shared" si="714"/>
        <v>4</v>
      </c>
      <c r="AQ2569" s="17">
        <f t="shared" si="715"/>
        <v>6</v>
      </c>
      <c r="AR2569" s="17">
        <f t="shared" si="716"/>
        <v>2020</v>
      </c>
      <c r="AS2569" s="17">
        <f t="shared" ca="1" si="717"/>
        <v>174</v>
      </c>
      <c r="AT2569" s="17" t="str">
        <f t="shared" ca="1" si="718"/>
        <v>No</v>
      </c>
      <c r="AU2569" s="17">
        <f t="shared" si="719"/>
        <v>0</v>
      </c>
      <c r="AV2569" s="17" t="str">
        <f>+VLOOKUP(B2569,[1]Cruces!S:T,2,0)</f>
        <v>5. Consultoría / Adjudicación</v>
      </c>
    </row>
    <row r="2570" spans="1:48" hidden="1" x14ac:dyDescent="0.25">
      <c r="A2570" s="17" t="s">
        <v>9403</v>
      </c>
      <c r="B2570" s="17" t="s">
        <v>1943</v>
      </c>
      <c r="C2570" s="17">
        <v>0</v>
      </c>
      <c r="D2570" s="17">
        <v>0</v>
      </c>
      <c r="E2570" s="17" t="s">
        <v>55</v>
      </c>
      <c r="F2570" s="17" t="s">
        <v>2797</v>
      </c>
      <c r="G2570" s="17" t="s">
        <v>9404</v>
      </c>
      <c r="H2570" s="17">
        <v>3135868279</v>
      </c>
      <c r="I2570" s="17" t="s">
        <v>71</v>
      </c>
      <c r="J2570" s="17" t="s">
        <v>59</v>
      </c>
      <c r="K2570" s="17" t="s">
        <v>9405</v>
      </c>
      <c r="L2570" s="17" t="s">
        <v>7384</v>
      </c>
      <c r="M2570" s="17" t="s">
        <v>7385</v>
      </c>
      <c r="N2570" s="17" t="s">
        <v>1946</v>
      </c>
      <c r="O2570" s="17">
        <v>20201028</v>
      </c>
      <c r="P2570" s="17">
        <v>20201028</v>
      </c>
      <c r="Q2570" s="17">
        <v>3410</v>
      </c>
      <c r="R2570" s="17">
        <v>28255907</v>
      </c>
      <c r="S2570" s="17" t="s">
        <v>6601</v>
      </c>
      <c r="T2570" s="17" t="s">
        <v>63</v>
      </c>
      <c r="U2570" s="17" t="s">
        <v>77</v>
      </c>
      <c r="V2570" s="17">
        <f t="shared" si="704"/>
        <v>2</v>
      </c>
      <c r="W2570" s="17">
        <v>2000</v>
      </c>
      <c r="X2570" s="17" t="s">
        <v>7065</v>
      </c>
      <c r="Y2570" s="17" t="s">
        <v>1943</v>
      </c>
      <c r="Z2570" s="17">
        <v>20201028</v>
      </c>
      <c r="AA2570" s="17" t="s">
        <v>1947</v>
      </c>
      <c r="AB2570" s="17">
        <v>1</v>
      </c>
      <c r="AC2570" s="17" t="str">
        <f>IFERROR(VLOOKUP(A2570,[1]Cruces!AJ:AK,2,0),VLOOKUP(CONCATENATE(X2570,AA2570),[1]Cruces!G:H,2,0))</f>
        <v>Solicitud por BT</v>
      </c>
      <c r="AD2570" s="17">
        <f t="shared" si="705"/>
        <v>28</v>
      </c>
      <c r="AE2570" s="17">
        <f t="shared" si="706"/>
        <v>10</v>
      </c>
      <c r="AF2570" s="17">
        <f t="shared" si="707"/>
        <v>2020</v>
      </c>
      <c r="AG2570" s="17" t="str">
        <f>IFERROR(VLOOKUP(MID(A2570,2,4)*1,[1]Cruces!K:L,2,0),"Verificar")</f>
        <v>Magdalena</v>
      </c>
      <c r="AH2570" s="17">
        <f t="shared" ca="1" si="708"/>
        <v>28</v>
      </c>
      <c r="AI2570" s="17" t="str">
        <f>IFERROR(VLOOKUP(U2570,[1]Cruces!$O$1:$P$6,2,0),"Sin Orden")</f>
        <v>Pendiente</v>
      </c>
      <c r="AJ2570" s="17">
        <f t="shared" si="709"/>
        <v>28</v>
      </c>
      <c r="AK2570" s="17">
        <f t="shared" si="710"/>
        <v>10</v>
      </c>
      <c r="AL2570" s="17">
        <f t="shared" si="711"/>
        <v>2020</v>
      </c>
      <c r="AM2570" s="17">
        <f t="shared" ca="1" si="712"/>
        <v>28</v>
      </c>
      <c r="AN2570" s="18">
        <f>IFERROR(VLOOKUP(R2570*1,'[1]Ordenes de Servicio'!G:K,5,0),"No Cruza")</f>
        <v>44132</v>
      </c>
      <c r="AO2570" s="17">
        <f t="shared" ca="1" si="713"/>
        <v>28</v>
      </c>
      <c r="AP2570" s="17">
        <f t="shared" si="714"/>
        <v>28</v>
      </c>
      <c r="AQ2570" s="17">
        <f t="shared" si="715"/>
        <v>10</v>
      </c>
      <c r="AR2570" s="17">
        <f t="shared" si="716"/>
        <v>2020</v>
      </c>
      <c r="AS2570" s="17">
        <f t="shared" ca="1" si="717"/>
        <v>28</v>
      </c>
      <c r="AT2570" s="17" t="str">
        <f t="shared" ca="1" si="718"/>
        <v>No</v>
      </c>
      <c r="AU2570" s="17">
        <f t="shared" si="719"/>
        <v>0</v>
      </c>
      <c r="AV2570" s="17" t="str">
        <f>+VLOOKUP(B2570,[1]Cruces!S:T,2,0)</f>
        <v>7. Ejecución en Campo OS BT</v>
      </c>
    </row>
    <row r="2571" spans="1:48" hidden="1" x14ac:dyDescent="0.25">
      <c r="A2571" s="17" t="s">
        <v>9406</v>
      </c>
      <c r="B2571" s="17" t="s">
        <v>6595</v>
      </c>
      <c r="C2571" s="17">
        <v>2618139</v>
      </c>
      <c r="D2571" s="17">
        <v>20180701</v>
      </c>
      <c r="E2571" s="17" t="s">
        <v>93</v>
      </c>
      <c r="F2571" s="17" t="s">
        <v>232</v>
      </c>
      <c r="G2571" s="17" t="s">
        <v>9407</v>
      </c>
      <c r="H2571" s="17">
        <v>3013176316</v>
      </c>
      <c r="I2571" s="17" t="s">
        <v>116</v>
      </c>
      <c r="J2571" s="17" t="s">
        <v>9408</v>
      </c>
      <c r="K2571" s="17" t="s">
        <v>97</v>
      </c>
      <c r="L2571" s="17" t="s">
        <v>7475</v>
      </c>
      <c r="M2571" s="17" t="s">
        <v>7476</v>
      </c>
      <c r="N2571" s="17" t="s">
        <v>6600</v>
      </c>
      <c r="O2571" s="17">
        <v>20201118</v>
      </c>
      <c r="P2571" s="17">
        <v>20201119</v>
      </c>
      <c r="Q2571" s="17">
        <v>7541</v>
      </c>
      <c r="R2571" s="17">
        <v>28289022</v>
      </c>
      <c r="S2571" s="17" t="s">
        <v>7072</v>
      </c>
      <c r="T2571" s="17" t="s">
        <v>63</v>
      </c>
      <c r="U2571" s="17" t="s">
        <v>91</v>
      </c>
      <c r="V2571" s="17">
        <f t="shared" si="704"/>
        <v>3</v>
      </c>
      <c r="W2571" s="17">
        <v>3000</v>
      </c>
      <c r="X2571" s="17" t="s">
        <v>89</v>
      </c>
      <c r="Y2571" s="17" t="s">
        <v>6595</v>
      </c>
      <c r="Z2571" s="17">
        <v>20201119</v>
      </c>
      <c r="AA2571" s="17" t="s">
        <v>1947</v>
      </c>
      <c r="AB2571" s="17">
        <v>1</v>
      </c>
      <c r="AC2571" s="17" t="str">
        <f>IFERROR(VLOOKUP(A2571,[1]Cruces!AJ:AK,2,0),VLOOKUP(CONCATENATE(X2571,AA2571),[1]Cruces!G:H,2,0))</f>
        <v>Solicitud por BT</v>
      </c>
      <c r="AD2571" s="17">
        <f t="shared" si="705"/>
        <v>18</v>
      </c>
      <c r="AE2571" s="17">
        <f t="shared" si="706"/>
        <v>11</v>
      </c>
      <c r="AF2571" s="17">
        <f t="shared" si="707"/>
        <v>2020</v>
      </c>
      <c r="AG2571" s="17" t="str">
        <f>IFERROR(VLOOKUP(MID(A2571,2,4)*1,[1]Cruces!K:L,2,0),"Verificar")</f>
        <v>Atlántico Sur</v>
      </c>
      <c r="AH2571" s="17">
        <f t="shared" ca="1" si="708"/>
        <v>7</v>
      </c>
      <c r="AI2571" s="17" t="str">
        <f>IFERROR(VLOOKUP(U2571,[1]Cruces!$O$1:$P$6,2,0),"Sin Orden")</f>
        <v>Resuelta</v>
      </c>
      <c r="AJ2571" s="17">
        <f t="shared" si="709"/>
        <v>19</v>
      </c>
      <c r="AK2571" s="17">
        <f t="shared" si="710"/>
        <v>11</v>
      </c>
      <c r="AL2571" s="17">
        <f t="shared" si="711"/>
        <v>2020</v>
      </c>
      <c r="AM2571" s="17">
        <f t="shared" ca="1" si="712"/>
        <v>6</v>
      </c>
      <c r="AN2571" s="18" t="str">
        <f>IFERROR(VLOOKUP(R2571*1,'[1]Ordenes de Servicio'!G:K,5,0),"No Cruza")</f>
        <v>No Cruza</v>
      </c>
      <c r="AO2571" s="17">
        <f t="shared" ca="1" si="713"/>
        <v>1</v>
      </c>
      <c r="AP2571" s="17">
        <f t="shared" si="714"/>
        <v>19</v>
      </c>
      <c r="AQ2571" s="17">
        <f t="shared" si="715"/>
        <v>11</v>
      </c>
      <c r="AR2571" s="17">
        <f t="shared" si="716"/>
        <v>2020</v>
      </c>
      <c r="AS2571" s="17">
        <f t="shared" ca="1" si="717"/>
        <v>6</v>
      </c>
      <c r="AT2571" s="17" t="str">
        <f t="shared" ca="1" si="718"/>
        <v>No</v>
      </c>
      <c r="AU2571" s="17">
        <f t="shared" si="719"/>
        <v>0</v>
      </c>
      <c r="AV2571" s="17" t="str">
        <f>+VLOOKUP(B2571,[1]Cruces!S:T,2,0)</f>
        <v>7. Ejecución en Campo OS BT</v>
      </c>
    </row>
    <row r="2572" spans="1:48" x14ac:dyDescent="0.25">
      <c r="A2572" s="17" t="s">
        <v>4713</v>
      </c>
      <c r="B2572" s="17" t="s">
        <v>80</v>
      </c>
      <c r="C2572" s="17">
        <v>0</v>
      </c>
      <c r="D2572" s="17">
        <v>0</v>
      </c>
      <c r="E2572" s="17" t="s">
        <v>55</v>
      </c>
      <c r="F2572" s="17" t="s">
        <v>56</v>
      </c>
      <c r="G2572" s="17" t="s">
        <v>4714</v>
      </c>
      <c r="H2572" s="17" t="s">
        <v>540</v>
      </c>
      <c r="I2572" s="17" t="s">
        <v>71</v>
      </c>
      <c r="J2572" s="17" t="s">
        <v>59</v>
      </c>
      <c r="K2572" s="17" t="s">
        <v>1290</v>
      </c>
      <c r="L2572" s="17" t="s">
        <v>265</v>
      </c>
      <c r="M2572" s="17" t="s">
        <v>55</v>
      </c>
      <c r="N2572" s="17" t="s">
        <v>87</v>
      </c>
      <c r="O2572" s="17">
        <v>20171101</v>
      </c>
      <c r="P2572" s="17">
        <v>20180227</v>
      </c>
      <c r="Q2572" s="17">
        <v>1110</v>
      </c>
      <c r="R2572" s="17">
        <v>0</v>
      </c>
      <c r="S2572" s="17"/>
      <c r="T2572" s="17" t="s">
        <v>63</v>
      </c>
      <c r="U2572" s="17"/>
      <c r="V2572" s="17">
        <f t="shared" si="704"/>
        <v>112.5</v>
      </c>
      <c r="W2572" s="17">
        <v>112500</v>
      </c>
      <c r="X2572" s="17" t="s">
        <v>64</v>
      </c>
      <c r="Y2572" s="17" t="s">
        <v>80</v>
      </c>
      <c r="Z2572" s="17">
        <v>20180227</v>
      </c>
      <c r="AA2572" s="17" t="s">
        <v>101</v>
      </c>
      <c r="AB2572" s="17">
        <v>1</v>
      </c>
      <c r="AC2572" s="17" t="str">
        <f>IFERROR(VLOOKUP(A2572,[1]Cruces!AJ:AK,2,0),VLOOKUP(CONCATENATE(X2572,AA2572),[1]Cruces!G:H,2,0))</f>
        <v>Solicitud de Obra</v>
      </c>
      <c r="AD2572" s="17">
        <f t="shared" si="705"/>
        <v>1</v>
      </c>
      <c r="AE2572" s="17">
        <f t="shared" si="706"/>
        <v>11</v>
      </c>
      <c r="AF2572" s="17">
        <f t="shared" si="707"/>
        <v>2017</v>
      </c>
      <c r="AG2572" s="17" t="str">
        <f>IFERROR(VLOOKUP(MID(A2572,2,4)*1,[1]Cruces!K:L,2,0),"Verificar")</f>
        <v>Atlántico Norte</v>
      </c>
      <c r="AH2572" s="17">
        <f t="shared" ca="1" si="708"/>
        <v>1120</v>
      </c>
      <c r="AI2572" s="17" t="str">
        <f>IFERROR(VLOOKUP(U2572,[1]Cruces!$O$1:$P$6,2,0),"Sin Orden")</f>
        <v>Sin Orden</v>
      </c>
      <c r="AJ2572" s="17">
        <f t="shared" si="709"/>
        <v>27</v>
      </c>
      <c r="AK2572" s="17">
        <f t="shared" si="710"/>
        <v>2</v>
      </c>
      <c r="AL2572" s="17">
        <f t="shared" si="711"/>
        <v>2018</v>
      </c>
      <c r="AM2572" s="17">
        <f t="shared" ca="1" si="712"/>
        <v>1002</v>
      </c>
      <c r="AN2572" s="18" t="str">
        <f>IFERROR(VLOOKUP(R2572*1,'[1]Ordenes de Servicio'!G:K,5,0),"No Cruza")</f>
        <v>No Cruza</v>
      </c>
      <c r="AO2572" s="17">
        <f t="shared" ca="1" si="713"/>
        <v>1002</v>
      </c>
      <c r="AP2572" s="17">
        <f t="shared" si="714"/>
        <v>27</v>
      </c>
      <c r="AQ2572" s="17">
        <f t="shared" si="715"/>
        <v>2</v>
      </c>
      <c r="AR2572" s="17">
        <f t="shared" si="716"/>
        <v>2018</v>
      </c>
      <c r="AS2572" s="17">
        <f t="shared" ca="1" si="717"/>
        <v>1002</v>
      </c>
      <c r="AT2572" s="17" t="str">
        <f t="shared" ca="1" si="718"/>
        <v>Si</v>
      </c>
      <c r="AU2572" s="17">
        <f t="shared" si="719"/>
        <v>0</v>
      </c>
      <c r="AV2572" s="17" t="str">
        <f>+VLOOKUP(B2572,[1]Cruces!S:T,2,0)</f>
        <v>8. Puesta en Servicio</v>
      </c>
    </row>
    <row r="2573" spans="1:48" hidden="1" x14ac:dyDescent="0.25">
      <c r="A2573" s="17" t="s">
        <v>4715</v>
      </c>
      <c r="B2573" s="17" t="s">
        <v>68</v>
      </c>
      <c r="C2573" s="17">
        <v>2311092</v>
      </c>
      <c r="D2573" s="17">
        <v>20162115</v>
      </c>
      <c r="E2573" s="17" t="s">
        <v>93</v>
      </c>
      <c r="F2573" s="17" t="s">
        <v>107</v>
      </c>
      <c r="G2573" s="17" t="s">
        <v>4716</v>
      </c>
      <c r="H2573" s="17">
        <v>3126605809</v>
      </c>
      <c r="I2573" s="17" t="s">
        <v>71</v>
      </c>
      <c r="J2573" s="17" t="s">
        <v>4717</v>
      </c>
      <c r="K2573" s="17" t="s">
        <v>97</v>
      </c>
      <c r="L2573" s="17" t="s">
        <v>117</v>
      </c>
      <c r="M2573" s="17" t="s">
        <v>118</v>
      </c>
      <c r="N2573" s="17" t="s">
        <v>75</v>
      </c>
      <c r="O2573" s="17">
        <v>20200420</v>
      </c>
      <c r="P2573" s="17">
        <v>20200611</v>
      </c>
      <c r="Q2573" s="17">
        <v>1110</v>
      </c>
      <c r="R2573" s="17">
        <v>27889237</v>
      </c>
      <c r="S2573" s="17" t="s">
        <v>76</v>
      </c>
      <c r="T2573" s="17" t="s">
        <v>63</v>
      </c>
      <c r="U2573" s="17" t="s">
        <v>91</v>
      </c>
      <c r="V2573" s="17">
        <f t="shared" si="704"/>
        <v>75</v>
      </c>
      <c r="W2573" s="17">
        <v>75000</v>
      </c>
      <c r="X2573" s="17" t="s">
        <v>89</v>
      </c>
      <c r="Y2573" s="17" t="s">
        <v>105</v>
      </c>
      <c r="Z2573" s="17">
        <v>20200806</v>
      </c>
      <c r="AA2573" s="17" t="s">
        <v>78</v>
      </c>
      <c r="AB2573" s="17">
        <v>1</v>
      </c>
      <c r="AC2573" s="17" t="str">
        <f>IFERROR(VLOOKUP(A2573,[1]Cruces!AJ:AK,2,0),VLOOKUP(CONCATENATE(X2573,AA2573),[1]Cruces!G:H,2,0))</f>
        <v>Solicitud de Obra</v>
      </c>
      <c r="AD2573" s="17">
        <f t="shared" si="705"/>
        <v>20</v>
      </c>
      <c r="AE2573" s="17">
        <f t="shared" si="706"/>
        <v>4</v>
      </c>
      <c r="AF2573" s="17">
        <f t="shared" si="707"/>
        <v>2020</v>
      </c>
      <c r="AG2573" s="17" t="str">
        <f>IFERROR(VLOOKUP(MID(A2573,2,4)*1,[1]Cruces!K:L,2,0),"Verificar")</f>
        <v>Atlántico Norte</v>
      </c>
      <c r="AH2573" s="17">
        <f t="shared" ca="1" si="708"/>
        <v>219</v>
      </c>
      <c r="AI2573" s="17" t="str">
        <f>IFERROR(VLOOKUP(U2573,[1]Cruces!$O$1:$P$6,2,0),"Sin Orden")</f>
        <v>Resuelta</v>
      </c>
      <c r="AJ2573" s="17">
        <f t="shared" si="709"/>
        <v>6</v>
      </c>
      <c r="AK2573" s="17">
        <f t="shared" si="710"/>
        <v>8</v>
      </c>
      <c r="AL2573" s="17">
        <f t="shared" si="711"/>
        <v>2020</v>
      </c>
      <c r="AM2573" s="17">
        <f t="shared" ca="1" si="712"/>
        <v>111</v>
      </c>
      <c r="AN2573" s="18">
        <f>IFERROR(VLOOKUP(R2573*1,'[1]Ordenes de Servicio'!G:K,5,0),"No Cruza")</f>
        <v>44040</v>
      </c>
      <c r="AO2573" s="17">
        <f t="shared" ca="1" si="713"/>
        <v>108</v>
      </c>
      <c r="AP2573" s="17">
        <f t="shared" si="714"/>
        <v>11</v>
      </c>
      <c r="AQ2573" s="17">
        <f t="shared" si="715"/>
        <v>6</v>
      </c>
      <c r="AR2573" s="17">
        <f t="shared" si="716"/>
        <v>2020</v>
      </c>
      <c r="AS2573" s="17">
        <f t="shared" ca="1" si="717"/>
        <v>167</v>
      </c>
      <c r="AT2573" s="17" t="str">
        <f t="shared" ca="1" si="718"/>
        <v>No</v>
      </c>
      <c r="AU2573" s="17">
        <f t="shared" si="719"/>
        <v>56</v>
      </c>
      <c r="AV2573" s="17" t="str">
        <f>+VLOOKUP(B2573,[1]Cruces!S:T,2,0)</f>
        <v>5. Consultoría / Adjudicación</v>
      </c>
    </row>
    <row r="2574" spans="1:48" hidden="1" x14ac:dyDescent="0.25">
      <c r="A2574" s="17" t="s">
        <v>9409</v>
      </c>
      <c r="B2574" s="17" t="s">
        <v>569</v>
      </c>
      <c r="C2574" s="17">
        <v>0</v>
      </c>
      <c r="D2574" s="17">
        <v>0</v>
      </c>
      <c r="E2574" s="17" t="s">
        <v>55</v>
      </c>
      <c r="F2574" s="17" t="s">
        <v>56</v>
      </c>
      <c r="G2574" s="17" t="s">
        <v>9410</v>
      </c>
      <c r="H2574" s="17">
        <v>0</v>
      </c>
      <c r="I2574" s="17" t="s">
        <v>116</v>
      </c>
      <c r="J2574" s="17" t="s">
        <v>59</v>
      </c>
      <c r="K2574" s="17" t="s">
        <v>9411</v>
      </c>
      <c r="L2574" s="17" t="s">
        <v>7686</v>
      </c>
      <c r="M2574" s="17" t="s">
        <v>7687</v>
      </c>
      <c r="N2574" s="17" t="s">
        <v>572</v>
      </c>
      <c r="O2574" s="17">
        <v>20201120</v>
      </c>
      <c r="P2574" s="17">
        <v>20201120</v>
      </c>
      <c r="Q2574" s="17">
        <v>1210</v>
      </c>
      <c r="R2574" s="17">
        <v>0</v>
      </c>
      <c r="S2574" s="17"/>
      <c r="T2574" s="17" t="s">
        <v>63</v>
      </c>
      <c r="U2574" s="17"/>
      <c r="V2574" s="17">
        <f t="shared" si="704"/>
        <v>5</v>
      </c>
      <c r="W2574" s="17">
        <v>5000</v>
      </c>
      <c r="X2574" s="17" t="s">
        <v>7065</v>
      </c>
      <c r="Y2574" s="17" t="s">
        <v>569</v>
      </c>
      <c r="Z2574" s="17">
        <v>20201120</v>
      </c>
      <c r="AA2574" s="17" t="s">
        <v>1947</v>
      </c>
      <c r="AB2574" s="17">
        <v>1</v>
      </c>
      <c r="AC2574" s="17" t="str">
        <f>IFERROR(VLOOKUP(A2574,[1]Cruces!AJ:AK,2,0),VLOOKUP(CONCATENATE(X2574,AA2574),[1]Cruces!G:H,2,0))</f>
        <v>Solicitud por BT</v>
      </c>
      <c r="AD2574" s="17">
        <f t="shared" si="705"/>
        <v>20</v>
      </c>
      <c r="AE2574" s="17">
        <f t="shared" si="706"/>
        <v>11</v>
      </c>
      <c r="AF2574" s="17">
        <f t="shared" si="707"/>
        <v>2020</v>
      </c>
      <c r="AG2574" s="17" t="str">
        <f>IFERROR(VLOOKUP(MID(A2574,2,4)*1,[1]Cruces!K:L,2,0),"Verificar")</f>
        <v>Atlántico Sur</v>
      </c>
      <c r="AH2574" s="17">
        <f t="shared" ca="1" si="708"/>
        <v>5</v>
      </c>
      <c r="AI2574" s="17" t="str">
        <f>IFERROR(VLOOKUP(U2574,[1]Cruces!$O$1:$P$6,2,0),"Sin Orden")</f>
        <v>Sin Orden</v>
      </c>
      <c r="AJ2574" s="17">
        <f t="shared" si="709"/>
        <v>20</v>
      </c>
      <c r="AK2574" s="17">
        <f t="shared" si="710"/>
        <v>11</v>
      </c>
      <c r="AL2574" s="17">
        <f t="shared" si="711"/>
        <v>2020</v>
      </c>
      <c r="AM2574" s="17">
        <f t="shared" ca="1" si="712"/>
        <v>5</v>
      </c>
      <c r="AN2574" s="18" t="str">
        <f>IFERROR(VLOOKUP(R2574*1,'[1]Ordenes de Servicio'!G:K,5,0),"No Cruza")</f>
        <v>No Cruza</v>
      </c>
      <c r="AO2574" s="17">
        <f t="shared" ca="1" si="713"/>
        <v>5</v>
      </c>
      <c r="AP2574" s="17">
        <f t="shared" si="714"/>
        <v>20</v>
      </c>
      <c r="AQ2574" s="17">
        <f t="shared" si="715"/>
        <v>11</v>
      </c>
      <c r="AR2574" s="17">
        <f t="shared" si="716"/>
        <v>2020</v>
      </c>
      <c r="AS2574" s="17">
        <f t="shared" ca="1" si="717"/>
        <v>5</v>
      </c>
      <c r="AT2574" s="17" t="str">
        <f t="shared" ca="1" si="718"/>
        <v>No</v>
      </c>
      <c r="AU2574" s="17">
        <f t="shared" si="719"/>
        <v>0</v>
      </c>
      <c r="AV2574" s="17" t="str">
        <f>+VLOOKUP(B2574,[1]Cruces!S:T,2,0)</f>
        <v>1. Solicitud</v>
      </c>
    </row>
    <row r="2575" spans="1:48" hidden="1" x14ac:dyDescent="0.25">
      <c r="A2575" s="17" t="s">
        <v>4718</v>
      </c>
      <c r="B2575" s="17" t="s">
        <v>68</v>
      </c>
      <c r="C2575" s="17">
        <v>0</v>
      </c>
      <c r="D2575" s="17">
        <v>0</v>
      </c>
      <c r="E2575" s="17" t="s">
        <v>55</v>
      </c>
      <c r="F2575" s="17" t="s">
        <v>56</v>
      </c>
      <c r="G2575" s="17" t="s">
        <v>4719</v>
      </c>
      <c r="H2575" s="17">
        <v>0</v>
      </c>
      <c r="I2575" s="17" t="s">
        <v>116</v>
      </c>
      <c r="J2575" s="17" t="s">
        <v>59</v>
      </c>
      <c r="K2575" s="17" t="s">
        <v>4720</v>
      </c>
      <c r="L2575" s="17" t="s">
        <v>117</v>
      </c>
      <c r="M2575" s="17" t="s">
        <v>118</v>
      </c>
      <c r="N2575" s="17" t="s">
        <v>75</v>
      </c>
      <c r="O2575" s="17">
        <v>20191107</v>
      </c>
      <c r="P2575" s="17">
        <v>20191123</v>
      </c>
      <c r="Q2575" s="17">
        <v>1110</v>
      </c>
      <c r="R2575" s="17">
        <v>26994764</v>
      </c>
      <c r="S2575" s="17" t="s">
        <v>76</v>
      </c>
      <c r="T2575" s="17" t="s">
        <v>63</v>
      </c>
      <c r="U2575" s="17" t="s">
        <v>91</v>
      </c>
      <c r="V2575" s="17">
        <f t="shared" si="704"/>
        <v>15</v>
      </c>
      <c r="W2575" s="17">
        <v>15000</v>
      </c>
      <c r="X2575" s="17" t="s">
        <v>64</v>
      </c>
      <c r="Y2575" s="17" t="s">
        <v>150</v>
      </c>
      <c r="Z2575" s="17">
        <v>20191210</v>
      </c>
      <c r="AA2575" s="17" t="s">
        <v>78</v>
      </c>
      <c r="AB2575" s="17">
        <v>1</v>
      </c>
      <c r="AC2575" s="17" t="str">
        <f>IFERROR(VLOOKUP(A2575,[1]Cruces!AJ:AK,2,0),VLOOKUP(CONCATENATE(X2575,AA2575),[1]Cruces!G:H,2,0))</f>
        <v>Solicitud de Obra</v>
      </c>
      <c r="AD2575" s="17">
        <f t="shared" si="705"/>
        <v>7</v>
      </c>
      <c r="AE2575" s="17">
        <f t="shared" si="706"/>
        <v>11</v>
      </c>
      <c r="AF2575" s="17">
        <f t="shared" si="707"/>
        <v>2019</v>
      </c>
      <c r="AG2575" s="17" t="str">
        <f>IFERROR(VLOOKUP(MID(A2575,2,4)*1,[1]Cruces!K:L,2,0),"Verificar")</f>
        <v>Atlántico Norte</v>
      </c>
      <c r="AH2575" s="17">
        <f t="shared" ca="1" si="708"/>
        <v>384</v>
      </c>
      <c r="AI2575" s="17" t="str">
        <f>IFERROR(VLOOKUP(U2575,[1]Cruces!$O$1:$P$6,2,0),"Sin Orden")</f>
        <v>Resuelta</v>
      </c>
      <c r="AJ2575" s="17">
        <f t="shared" si="709"/>
        <v>10</v>
      </c>
      <c r="AK2575" s="17">
        <f t="shared" si="710"/>
        <v>12</v>
      </c>
      <c r="AL2575" s="17">
        <f t="shared" si="711"/>
        <v>2019</v>
      </c>
      <c r="AM2575" s="17">
        <f t="shared" ca="1" si="712"/>
        <v>351</v>
      </c>
      <c r="AN2575" s="18">
        <f>IFERROR(VLOOKUP(R2575*1,'[1]Ordenes de Servicio'!G:K,5,0),"No Cruza")</f>
        <v>43809</v>
      </c>
      <c r="AO2575" s="17">
        <f t="shared" ca="1" si="713"/>
        <v>33</v>
      </c>
      <c r="AP2575" s="17">
        <f t="shared" si="714"/>
        <v>23</v>
      </c>
      <c r="AQ2575" s="17">
        <f t="shared" si="715"/>
        <v>11</v>
      </c>
      <c r="AR2575" s="17">
        <f t="shared" si="716"/>
        <v>2019</v>
      </c>
      <c r="AS2575" s="17">
        <f t="shared" ca="1" si="717"/>
        <v>368</v>
      </c>
      <c r="AT2575" s="17" t="str">
        <f t="shared" ca="1" si="718"/>
        <v>Si</v>
      </c>
      <c r="AU2575" s="17">
        <f t="shared" si="719"/>
        <v>17</v>
      </c>
      <c r="AV2575" s="17" t="str">
        <f>+VLOOKUP(B2575,[1]Cruces!S:T,2,0)</f>
        <v>5. Consultoría / Adjudicación</v>
      </c>
    </row>
    <row r="2576" spans="1:48" hidden="1" x14ac:dyDescent="0.25">
      <c r="A2576" s="17" t="s">
        <v>4721</v>
      </c>
      <c r="B2576" s="17" t="s">
        <v>244</v>
      </c>
      <c r="C2576" s="17">
        <v>0</v>
      </c>
      <c r="D2576" s="17">
        <v>0</v>
      </c>
      <c r="E2576" s="17" t="s">
        <v>55</v>
      </c>
      <c r="F2576" s="17" t="s">
        <v>56</v>
      </c>
      <c r="G2576" s="17" t="s">
        <v>4722</v>
      </c>
      <c r="H2576" s="17">
        <v>0</v>
      </c>
      <c r="I2576" s="17" t="s">
        <v>71</v>
      </c>
      <c r="J2576" s="17" t="s">
        <v>59</v>
      </c>
      <c r="K2576" s="17" t="s">
        <v>4723</v>
      </c>
      <c r="L2576" s="17" t="s">
        <v>205</v>
      </c>
      <c r="M2576" s="17" t="s">
        <v>206</v>
      </c>
      <c r="N2576" s="17" t="s">
        <v>247</v>
      </c>
      <c r="O2576" s="17">
        <v>20160623</v>
      </c>
      <c r="P2576" s="17">
        <v>20161029</v>
      </c>
      <c r="Q2576" s="17">
        <v>1150</v>
      </c>
      <c r="R2576" s="17">
        <v>22851031</v>
      </c>
      <c r="S2576" s="17" t="s">
        <v>76</v>
      </c>
      <c r="T2576" s="17" t="s">
        <v>63</v>
      </c>
      <c r="U2576" s="17" t="s">
        <v>91</v>
      </c>
      <c r="V2576" s="17">
        <f t="shared" si="704"/>
        <v>25</v>
      </c>
      <c r="W2576" s="17">
        <v>25000</v>
      </c>
      <c r="X2576" s="17" t="s">
        <v>64</v>
      </c>
      <c r="Y2576" s="17" t="s">
        <v>248</v>
      </c>
      <c r="Z2576" s="17">
        <v>20161029</v>
      </c>
      <c r="AA2576" s="17" t="s">
        <v>78</v>
      </c>
      <c r="AB2576" s="17">
        <v>1</v>
      </c>
      <c r="AC2576" s="17" t="str">
        <f>IFERROR(VLOOKUP(A2576,[1]Cruces!AJ:AK,2,0),VLOOKUP(CONCATENATE(X2576,AA2576),[1]Cruces!G:H,2,0))</f>
        <v>Solicitud de Obra</v>
      </c>
      <c r="AD2576" s="17">
        <f t="shared" si="705"/>
        <v>23</v>
      </c>
      <c r="AE2576" s="17">
        <f t="shared" si="706"/>
        <v>6</v>
      </c>
      <c r="AF2576" s="17">
        <f t="shared" si="707"/>
        <v>2016</v>
      </c>
      <c r="AG2576" s="17" t="str">
        <f>IFERROR(VLOOKUP(MID(A2576,2,4)*1,[1]Cruces!K:L,2,0),"Verificar")</f>
        <v>Atlántico Norte</v>
      </c>
      <c r="AH2576" s="17">
        <f t="shared" ca="1" si="708"/>
        <v>1616</v>
      </c>
      <c r="AI2576" s="17" t="str">
        <f>IFERROR(VLOOKUP(U2576,[1]Cruces!$O$1:$P$6,2,0),"Sin Orden")</f>
        <v>Resuelta</v>
      </c>
      <c r="AJ2576" s="17">
        <f t="shared" si="709"/>
        <v>29</v>
      </c>
      <c r="AK2576" s="17">
        <f t="shared" si="710"/>
        <v>10</v>
      </c>
      <c r="AL2576" s="17">
        <f t="shared" si="711"/>
        <v>2016</v>
      </c>
      <c r="AM2576" s="17">
        <f t="shared" ca="1" si="712"/>
        <v>1488</v>
      </c>
      <c r="AN2576" s="18" t="str">
        <f>IFERROR(VLOOKUP(R2576*1,'[1]Ordenes de Servicio'!G:K,5,0),"No Cruza")</f>
        <v>No Cruza</v>
      </c>
      <c r="AO2576" s="17">
        <f t="shared" ca="1" si="713"/>
        <v>128</v>
      </c>
      <c r="AP2576" s="17">
        <f t="shared" si="714"/>
        <v>29</v>
      </c>
      <c r="AQ2576" s="17">
        <f t="shared" si="715"/>
        <v>10</v>
      </c>
      <c r="AR2576" s="17">
        <f t="shared" si="716"/>
        <v>2016</v>
      </c>
      <c r="AS2576" s="17">
        <f t="shared" ca="1" si="717"/>
        <v>1488</v>
      </c>
      <c r="AT2576" s="17" t="str">
        <f t="shared" ca="1" si="718"/>
        <v>Si</v>
      </c>
      <c r="AU2576" s="17">
        <f t="shared" si="719"/>
        <v>0</v>
      </c>
      <c r="AV2576" s="17" t="str">
        <f>+VLOOKUP(B2576,[1]Cruces!S:T,2,0)</f>
        <v>6. Ejecución y Seguimiento de Obra</v>
      </c>
    </row>
    <row r="2577" spans="1:48" hidden="1" x14ac:dyDescent="0.25">
      <c r="A2577" s="17" t="s">
        <v>4724</v>
      </c>
      <c r="B2577" s="17" t="s">
        <v>54</v>
      </c>
      <c r="C2577" s="17">
        <v>0</v>
      </c>
      <c r="D2577" s="17">
        <v>0</v>
      </c>
      <c r="E2577" s="17" t="s">
        <v>55</v>
      </c>
      <c r="F2577" s="17" t="s">
        <v>126</v>
      </c>
      <c r="G2577" s="17" t="s">
        <v>4725</v>
      </c>
      <c r="H2577" s="17">
        <v>0</v>
      </c>
      <c r="I2577" s="17" t="s">
        <v>116</v>
      </c>
      <c r="J2577" s="17" t="s">
        <v>59</v>
      </c>
      <c r="K2577" s="17" t="s">
        <v>4726</v>
      </c>
      <c r="L2577" s="17" t="s">
        <v>129</v>
      </c>
      <c r="M2577" s="17" t="s">
        <v>130</v>
      </c>
      <c r="N2577" s="17" t="s">
        <v>62</v>
      </c>
      <c r="O2577" s="17">
        <v>20201021</v>
      </c>
      <c r="P2577" s="17">
        <v>20201029</v>
      </c>
      <c r="Q2577" s="17">
        <v>9332</v>
      </c>
      <c r="R2577" s="17">
        <v>28246069</v>
      </c>
      <c r="S2577" s="17" t="s">
        <v>100</v>
      </c>
      <c r="T2577" s="17" t="s">
        <v>63</v>
      </c>
      <c r="U2577" s="17" t="s">
        <v>91</v>
      </c>
      <c r="V2577" s="17">
        <f t="shared" si="704"/>
        <v>45</v>
      </c>
      <c r="W2577" s="17">
        <v>45000</v>
      </c>
      <c r="X2577" s="17" t="s">
        <v>64</v>
      </c>
      <c r="Y2577" s="17" t="s">
        <v>65</v>
      </c>
      <c r="Z2577" s="17">
        <v>20201029</v>
      </c>
      <c r="AA2577" s="17" t="s">
        <v>78</v>
      </c>
      <c r="AB2577" s="17">
        <v>1</v>
      </c>
      <c r="AC2577" s="17" t="str">
        <f>IFERROR(VLOOKUP(A2577,[1]Cruces!AJ:AK,2,0),VLOOKUP(CONCATENATE(X2577,AA2577),[1]Cruces!G:H,2,0))</f>
        <v>Solicitud de Obra</v>
      </c>
      <c r="AD2577" s="17">
        <f t="shared" si="705"/>
        <v>21</v>
      </c>
      <c r="AE2577" s="17">
        <f t="shared" si="706"/>
        <v>10</v>
      </c>
      <c r="AF2577" s="17">
        <f t="shared" si="707"/>
        <v>2020</v>
      </c>
      <c r="AG2577" s="17" t="str">
        <f>IFERROR(VLOOKUP(MID(A2577,2,4)*1,[1]Cruces!K:L,2,0),"Verificar")</f>
        <v>Guajira</v>
      </c>
      <c r="AH2577" s="17">
        <f t="shared" ca="1" si="708"/>
        <v>35</v>
      </c>
      <c r="AI2577" s="17" t="str">
        <f>IFERROR(VLOOKUP(U2577,[1]Cruces!$O$1:$P$6,2,0),"Sin Orden")</f>
        <v>Resuelta</v>
      </c>
      <c r="AJ2577" s="17">
        <f t="shared" si="709"/>
        <v>29</v>
      </c>
      <c r="AK2577" s="17">
        <f t="shared" si="710"/>
        <v>10</v>
      </c>
      <c r="AL2577" s="17">
        <f t="shared" si="711"/>
        <v>2020</v>
      </c>
      <c r="AM2577" s="17">
        <f t="shared" ca="1" si="712"/>
        <v>27</v>
      </c>
      <c r="AN2577" s="18" t="str">
        <f>IFERROR(VLOOKUP(R2577*1,'[1]Ordenes de Servicio'!G:K,5,0),"No Cruza")</f>
        <v>No Cruza</v>
      </c>
      <c r="AO2577" s="17">
        <f t="shared" ca="1" si="713"/>
        <v>8</v>
      </c>
      <c r="AP2577" s="17">
        <f t="shared" si="714"/>
        <v>29</v>
      </c>
      <c r="AQ2577" s="17">
        <f t="shared" si="715"/>
        <v>10</v>
      </c>
      <c r="AR2577" s="17">
        <f t="shared" si="716"/>
        <v>2020</v>
      </c>
      <c r="AS2577" s="17">
        <f t="shared" ca="1" si="717"/>
        <v>27</v>
      </c>
      <c r="AT2577" s="17" t="str">
        <f t="shared" ca="1" si="718"/>
        <v>No</v>
      </c>
      <c r="AU2577" s="17">
        <f t="shared" si="719"/>
        <v>0</v>
      </c>
      <c r="AV2577" s="17" t="str">
        <f>+VLOOKUP(B2577,[1]Cruces!S:T,2,0)</f>
        <v>4. Presupuesto de Obra</v>
      </c>
    </row>
    <row r="2578" spans="1:48" hidden="1" x14ac:dyDescent="0.25">
      <c r="A2578" s="17" t="s">
        <v>9412</v>
      </c>
      <c r="B2578" s="17" t="s">
        <v>6595</v>
      </c>
      <c r="C2578" s="17">
        <v>0</v>
      </c>
      <c r="D2578" s="17">
        <v>0</v>
      </c>
      <c r="E2578" s="17" t="s">
        <v>55</v>
      </c>
      <c r="F2578" s="17" t="s">
        <v>3386</v>
      </c>
      <c r="G2578" s="17" t="s">
        <v>9413</v>
      </c>
      <c r="H2578" s="17">
        <v>3014342512</v>
      </c>
      <c r="I2578" s="17" t="s">
        <v>71</v>
      </c>
      <c r="J2578" s="17" t="s">
        <v>59</v>
      </c>
      <c r="K2578" s="17" t="s">
        <v>97</v>
      </c>
      <c r="L2578" s="17" t="s">
        <v>7658</v>
      </c>
      <c r="M2578" s="17" t="s">
        <v>7659</v>
      </c>
      <c r="N2578" s="17" t="s">
        <v>6600</v>
      </c>
      <c r="O2578" s="17">
        <v>20200228</v>
      </c>
      <c r="P2578" s="17">
        <v>20200325</v>
      </c>
      <c r="Q2578" s="17">
        <v>1180</v>
      </c>
      <c r="R2578" s="17">
        <v>27274711</v>
      </c>
      <c r="S2578" s="17" t="s">
        <v>6601</v>
      </c>
      <c r="T2578" s="17" t="s">
        <v>63</v>
      </c>
      <c r="U2578" s="17" t="s">
        <v>91</v>
      </c>
      <c r="V2578" s="17">
        <f t="shared" si="704"/>
        <v>3</v>
      </c>
      <c r="W2578" s="17">
        <v>3000</v>
      </c>
      <c r="X2578" s="17" t="s">
        <v>7065</v>
      </c>
      <c r="Y2578" s="17" t="s">
        <v>6595</v>
      </c>
      <c r="Z2578" s="17">
        <v>20200325</v>
      </c>
      <c r="AA2578" s="17" t="s">
        <v>1947</v>
      </c>
      <c r="AB2578" s="17">
        <v>1</v>
      </c>
      <c r="AC2578" s="17" t="str">
        <f>IFERROR(VLOOKUP(A2578,[1]Cruces!AJ:AK,2,0),VLOOKUP(CONCATENATE(X2578,AA2578),[1]Cruces!G:H,2,0))</f>
        <v>Solicitud por BT</v>
      </c>
      <c r="AD2578" s="17">
        <f t="shared" si="705"/>
        <v>28</v>
      </c>
      <c r="AE2578" s="17">
        <f t="shared" si="706"/>
        <v>2</v>
      </c>
      <c r="AF2578" s="17">
        <f t="shared" si="707"/>
        <v>2020</v>
      </c>
      <c r="AG2578" s="17" t="str">
        <f>IFERROR(VLOOKUP(MID(A2578,2,4)*1,[1]Cruces!K:L,2,0),"Verificar")</f>
        <v>Atlántico Norte</v>
      </c>
      <c r="AH2578" s="17">
        <f t="shared" ca="1" si="708"/>
        <v>271</v>
      </c>
      <c r="AI2578" s="17" t="str">
        <f>IFERROR(VLOOKUP(U2578,[1]Cruces!$O$1:$P$6,2,0),"Sin Orden")</f>
        <v>Resuelta</v>
      </c>
      <c r="AJ2578" s="17">
        <f t="shared" si="709"/>
        <v>25</v>
      </c>
      <c r="AK2578" s="17">
        <f t="shared" si="710"/>
        <v>3</v>
      </c>
      <c r="AL2578" s="17">
        <f t="shared" si="711"/>
        <v>2020</v>
      </c>
      <c r="AM2578" s="17">
        <f t="shared" ca="1" si="712"/>
        <v>245</v>
      </c>
      <c r="AN2578" s="18" t="str">
        <f>IFERROR(VLOOKUP(R2578*1,'[1]Ordenes de Servicio'!G:K,5,0),"No Cruza")</f>
        <v>No Cruza</v>
      </c>
      <c r="AO2578" s="17">
        <f t="shared" ca="1" si="713"/>
        <v>26</v>
      </c>
      <c r="AP2578" s="17">
        <f t="shared" si="714"/>
        <v>25</v>
      </c>
      <c r="AQ2578" s="17">
        <f t="shared" si="715"/>
        <v>3</v>
      </c>
      <c r="AR2578" s="17">
        <f t="shared" si="716"/>
        <v>2020</v>
      </c>
      <c r="AS2578" s="17">
        <f t="shared" ca="1" si="717"/>
        <v>245</v>
      </c>
      <c r="AT2578" s="17" t="str">
        <f t="shared" ca="1" si="718"/>
        <v>No</v>
      </c>
      <c r="AU2578" s="17">
        <f t="shared" si="719"/>
        <v>0</v>
      </c>
      <c r="AV2578" s="17" t="str">
        <f>+VLOOKUP(B2578,[1]Cruces!S:T,2,0)</f>
        <v>7. Ejecución en Campo OS BT</v>
      </c>
    </row>
    <row r="2579" spans="1:48" hidden="1" x14ac:dyDescent="0.25">
      <c r="A2579" s="17" t="s">
        <v>4727</v>
      </c>
      <c r="B2579" s="17" t="s">
        <v>54</v>
      </c>
      <c r="C2579" s="17">
        <v>2639478</v>
      </c>
      <c r="D2579" s="17">
        <v>0</v>
      </c>
      <c r="E2579" s="17" t="s">
        <v>55</v>
      </c>
      <c r="F2579" s="17" t="s">
        <v>232</v>
      </c>
      <c r="G2579" s="17" t="s">
        <v>4728</v>
      </c>
      <c r="H2579" s="17">
        <v>3015507131</v>
      </c>
      <c r="I2579" s="17" t="s">
        <v>71</v>
      </c>
      <c r="J2579" s="17" t="s">
        <v>59</v>
      </c>
      <c r="K2579" s="17" t="s">
        <v>4729</v>
      </c>
      <c r="L2579" s="17" t="s">
        <v>111</v>
      </c>
      <c r="M2579" s="17" t="s">
        <v>112</v>
      </c>
      <c r="N2579" s="17" t="s">
        <v>62</v>
      </c>
      <c r="O2579" s="17">
        <v>20180403</v>
      </c>
      <c r="P2579" s="17">
        <v>20180404</v>
      </c>
      <c r="Q2579" s="17">
        <v>1210</v>
      </c>
      <c r="R2579" s="17">
        <v>24934277</v>
      </c>
      <c r="S2579" s="17" t="s">
        <v>100</v>
      </c>
      <c r="T2579" s="17" t="s">
        <v>63</v>
      </c>
      <c r="U2579" s="17" t="s">
        <v>91</v>
      </c>
      <c r="V2579" s="17">
        <f t="shared" si="704"/>
        <v>37.5</v>
      </c>
      <c r="W2579" s="17">
        <v>37500</v>
      </c>
      <c r="X2579" s="17" t="s">
        <v>89</v>
      </c>
      <c r="Y2579" s="17" t="s">
        <v>65</v>
      </c>
      <c r="Z2579" s="17">
        <v>20180404</v>
      </c>
      <c r="AA2579" s="17" t="s">
        <v>78</v>
      </c>
      <c r="AB2579" s="17">
        <v>1</v>
      </c>
      <c r="AC2579" s="17" t="str">
        <f>IFERROR(VLOOKUP(A2579,[1]Cruces!AJ:AK,2,0),VLOOKUP(CONCATENATE(X2579,AA2579),[1]Cruces!G:H,2,0))</f>
        <v>Solicitud de Obra</v>
      </c>
      <c r="AD2579" s="17">
        <f t="shared" si="705"/>
        <v>3</v>
      </c>
      <c r="AE2579" s="17">
        <f t="shared" si="706"/>
        <v>4</v>
      </c>
      <c r="AF2579" s="17">
        <f t="shared" si="707"/>
        <v>2018</v>
      </c>
      <c r="AG2579" s="17" t="str">
        <f>IFERROR(VLOOKUP(MID(A2579,2,4)*1,[1]Cruces!K:L,2,0),"Verificar")</f>
        <v>Atlántico Sur</v>
      </c>
      <c r="AH2579" s="17">
        <f t="shared" ca="1" si="708"/>
        <v>967</v>
      </c>
      <c r="AI2579" s="17" t="str">
        <f>IFERROR(VLOOKUP(U2579,[1]Cruces!$O$1:$P$6,2,0),"Sin Orden")</f>
        <v>Resuelta</v>
      </c>
      <c r="AJ2579" s="17">
        <f t="shared" si="709"/>
        <v>4</v>
      </c>
      <c r="AK2579" s="17">
        <f t="shared" si="710"/>
        <v>4</v>
      </c>
      <c r="AL2579" s="17">
        <f t="shared" si="711"/>
        <v>2018</v>
      </c>
      <c r="AM2579" s="17">
        <f t="shared" ca="1" si="712"/>
        <v>966</v>
      </c>
      <c r="AN2579" s="18" t="str">
        <f>IFERROR(VLOOKUP(R2579*1,'[1]Ordenes de Servicio'!G:K,5,0),"No Cruza")</f>
        <v>No Cruza</v>
      </c>
      <c r="AO2579" s="17">
        <f t="shared" ca="1" si="713"/>
        <v>1</v>
      </c>
      <c r="AP2579" s="17">
        <f t="shared" si="714"/>
        <v>4</v>
      </c>
      <c r="AQ2579" s="17">
        <f t="shared" si="715"/>
        <v>4</v>
      </c>
      <c r="AR2579" s="17">
        <f t="shared" si="716"/>
        <v>2018</v>
      </c>
      <c r="AS2579" s="17">
        <f t="shared" ca="1" si="717"/>
        <v>966</v>
      </c>
      <c r="AT2579" s="17" t="str">
        <f t="shared" ca="1" si="718"/>
        <v>Si</v>
      </c>
      <c r="AU2579" s="17">
        <f t="shared" si="719"/>
        <v>0</v>
      </c>
      <c r="AV2579" s="17" t="str">
        <f>+VLOOKUP(B2579,[1]Cruces!S:T,2,0)</f>
        <v>4. Presupuesto de Obra</v>
      </c>
    </row>
    <row r="2580" spans="1:48" hidden="1" x14ac:dyDescent="0.25">
      <c r="A2580" s="17" t="s">
        <v>4730</v>
      </c>
      <c r="B2580" s="17" t="s">
        <v>68</v>
      </c>
      <c r="C2580" s="17">
        <v>0</v>
      </c>
      <c r="D2580" s="17">
        <v>0</v>
      </c>
      <c r="E2580" s="17" t="s">
        <v>55</v>
      </c>
      <c r="F2580" s="17" t="s">
        <v>56</v>
      </c>
      <c r="G2580" s="17" t="s">
        <v>4731</v>
      </c>
      <c r="H2580" s="17">
        <v>0</v>
      </c>
      <c r="I2580" s="17" t="s">
        <v>116</v>
      </c>
      <c r="J2580" s="17" t="s">
        <v>59</v>
      </c>
      <c r="K2580" s="17" t="s">
        <v>97</v>
      </c>
      <c r="L2580" s="17" t="s">
        <v>172</v>
      </c>
      <c r="M2580" s="17" t="s">
        <v>173</v>
      </c>
      <c r="N2580" s="17" t="s">
        <v>75</v>
      </c>
      <c r="O2580" s="17">
        <v>20180417</v>
      </c>
      <c r="P2580" s="17">
        <v>20180502</v>
      </c>
      <c r="Q2580" s="17">
        <v>1170</v>
      </c>
      <c r="R2580" s="17">
        <v>25016740</v>
      </c>
      <c r="S2580" s="17" t="s">
        <v>100</v>
      </c>
      <c r="T2580" s="17" t="s">
        <v>63</v>
      </c>
      <c r="U2580" s="17" t="s">
        <v>91</v>
      </c>
      <c r="V2580" s="17">
        <f t="shared" si="704"/>
        <v>1</v>
      </c>
      <c r="W2580" s="17">
        <v>1000</v>
      </c>
      <c r="X2580" s="17" t="s">
        <v>64</v>
      </c>
      <c r="Y2580" s="17" t="s">
        <v>136</v>
      </c>
      <c r="Z2580" s="17">
        <v>20190409</v>
      </c>
      <c r="AA2580" s="17" t="s">
        <v>113</v>
      </c>
      <c r="AB2580" s="17">
        <v>1</v>
      </c>
      <c r="AC2580" s="17" t="str">
        <f>IFERROR(VLOOKUP(A2580,[1]Cruces!AJ:AK,2,0),VLOOKUP(CONCATENATE(X2580,AA2580),[1]Cruces!G:H,2,0))</f>
        <v>Solicitud de Obra</v>
      </c>
      <c r="AD2580" s="17">
        <f t="shared" si="705"/>
        <v>17</v>
      </c>
      <c r="AE2580" s="17">
        <f t="shared" si="706"/>
        <v>4</v>
      </c>
      <c r="AF2580" s="17">
        <f t="shared" si="707"/>
        <v>2018</v>
      </c>
      <c r="AG2580" s="17" t="str">
        <f>IFERROR(VLOOKUP(MID(A2580,2,4)*1,[1]Cruces!K:L,2,0),"Verificar")</f>
        <v>Atlántico Norte</v>
      </c>
      <c r="AH2580" s="17">
        <f t="shared" ca="1" si="708"/>
        <v>953</v>
      </c>
      <c r="AI2580" s="17" t="str">
        <f>IFERROR(VLOOKUP(U2580,[1]Cruces!$O$1:$P$6,2,0),"Sin Orden")</f>
        <v>Resuelta</v>
      </c>
      <c r="AJ2580" s="17">
        <f t="shared" si="709"/>
        <v>9</v>
      </c>
      <c r="AK2580" s="17">
        <f t="shared" si="710"/>
        <v>4</v>
      </c>
      <c r="AL2580" s="17">
        <f t="shared" si="711"/>
        <v>2019</v>
      </c>
      <c r="AM2580" s="17">
        <f t="shared" ca="1" si="712"/>
        <v>596</v>
      </c>
      <c r="AN2580" s="18" t="str">
        <f>IFERROR(VLOOKUP(R2580*1,'[1]Ordenes de Servicio'!G:K,5,0),"No Cruza")</f>
        <v>No Cruza</v>
      </c>
      <c r="AO2580" s="17">
        <f t="shared" ca="1" si="713"/>
        <v>357</v>
      </c>
      <c r="AP2580" s="17">
        <f t="shared" si="714"/>
        <v>2</v>
      </c>
      <c r="AQ2580" s="17">
        <f t="shared" si="715"/>
        <v>5</v>
      </c>
      <c r="AR2580" s="17">
        <f t="shared" si="716"/>
        <v>2018</v>
      </c>
      <c r="AS2580" s="17">
        <f t="shared" ca="1" si="717"/>
        <v>938</v>
      </c>
      <c r="AT2580" s="17" t="str">
        <f t="shared" ca="1" si="718"/>
        <v>Si</v>
      </c>
      <c r="AU2580" s="17">
        <f t="shared" si="719"/>
        <v>342</v>
      </c>
      <c r="AV2580" s="17" t="str">
        <f>+VLOOKUP(B2580,[1]Cruces!S:T,2,0)</f>
        <v>5. Consultoría / Adjudicación</v>
      </c>
    </row>
    <row r="2581" spans="1:48" hidden="1" x14ac:dyDescent="0.25">
      <c r="A2581" s="17" t="s">
        <v>4732</v>
      </c>
      <c r="B2581" s="17" t="s">
        <v>68</v>
      </c>
      <c r="C2581" s="17">
        <v>0</v>
      </c>
      <c r="D2581" s="17">
        <v>0</v>
      </c>
      <c r="E2581" s="17" t="s">
        <v>55</v>
      </c>
      <c r="F2581" s="17" t="s">
        <v>56</v>
      </c>
      <c r="G2581" s="17" t="s">
        <v>4733</v>
      </c>
      <c r="H2581" s="17">
        <v>0</v>
      </c>
      <c r="I2581" s="17" t="s">
        <v>116</v>
      </c>
      <c r="J2581" s="17" t="s">
        <v>59</v>
      </c>
      <c r="K2581" s="17" t="s">
        <v>4734</v>
      </c>
      <c r="L2581" s="17" t="s">
        <v>265</v>
      </c>
      <c r="M2581" s="17" t="s">
        <v>55</v>
      </c>
      <c r="N2581" s="17" t="s">
        <v>75</v>
      </c>
      <c r="O2581" s="17">
        <v>20170405</v>
      </c>
      <c r="P2581" s="17">
        <v>20170417</v>
      </c>
      <c r="Q2581" s="17">
        <v>1180</v>
      </c>
      <c r="R2581" s="17">
        <v>23864357</v>
      </c>
      <c r="S2581" s="17" t="s">
        <v>76</v>
      </c>
      <c r="T2581" s="17" t="s">
        <v>63</v>
      </c>
      <c r="U2581" s="17" t="s">
        <v>91</v>
      </c>
      <c r="V2581" s="17">
        <f t="shared" si="704"/>
        <v>45</v>
      </c>
      <c r="W2581" s="17">
        <v>45000</v>
      </c>
      <c r="X2581" s="17" t="s">
        <v>64</v>
      </c>
      <c r="Y2581" s="17" t="s">
        <v>105</v>
      </c>
      <c r="Z2581" s="17">
        <v>20170707</v>
      </c>
      <c r="AA2581" s="17" t="s">
        <v>78</v>
      </c>
      <c r="AB2581" s="17">
        <v>1</v>
      </c>
      <c r="AC2581" s="17" t="str">
        <f>IFERROR(VLOOKUP(A2581,[1]Cruces!AJ:AK,2,0),VLOOKUP(CONCATENATE(X2581,AA2581),[1]Cruces!G:H,2,0))</f>
        <v>Solicitud de Obra</v>
      </c>
      <c r="AD2581" s="17">
        <f t="shared" si="705"/>
        <v>5</v>
      </c>
      <c r="AE2581" s="17">
        <f t="shared" si="706"/>
        <v>4</v>
      </c>
      <c r="AF2581" s="17">
        <f t="shared" si="707"/>
        <v>2017</v>
      </c>
      <c r="AG2581" s="17" t="str">
        <f>IFERROR(VLOOKUP(MID(A2581,2,4)*1,[1]Cruces!K:L,2,0),"Verificar")</f>
        <v>Atlántico Norte</v>
      </c>
      <c r="AH2581" s="17">
        <f t="shared" ca="1" si="708"/>
        <v>1330</v>
      </c>
      <c r="AI2581" s="17" t="str">
        <f>IFERROR(VLOOKUP(U2581,[1]Cruces!$O$1:$P$6,2,0),"Sin Orden")</f>
        <v>Resuelta</v>
      </c>
      <c r="AJ2581" s="17">
        <f t="shared" si="709"/>
        <v>7</v>
      </c>
      <c r="AK2581" s="17">
        <f t="shared" si="710"/>
        <v>7</v>
      </c>
      <c r="AL2581" s="17">
        <f t="shared" si="711"/>
        <v>2017</v>
      </c>
      <c r="AM2581" s="17">
        <f t="shared" ca="1" si="712"/>
        <v>1237</v>
      </c>
      <c r="AN2581" s="18">
        <f>IFERROR(VLOOKUP(R2581*1,'[1]Ordenes de Servicio'!G:K,5,0),"No Cruza")</f>
        <v>42877</v>
      </c>
      <c r="AO2581" s="17">
        <f t="shared" ca="1" si="713"/>
        <v>93</v>
      </c>
      <c r="AP2581" s="17">
        <f t="shared" si="714"/>
        <v>17</v>
      </c>
      <c r="AQ2581" s="17">
        <f t="shared" si="715"/>
        <v>4</v>
      </c>
      <c r="AR2581" s="17">
        <f t="shared" si="716"/>
        <v>2017</v>
      </c>
      <c r="AS2581" s="17">
        <f t="shared" ca="1" si="717"/>
        <v>1318</v>
      </c>
      <c r="AT2581" s="17" t="str">
        <f t="shared" ca="1" si="718"/>
        <v>Si</v>
      </c>
      <c r="AU2581" s="17">
        <f t="shared" si="719"/>
        <v>81</v>
      </c>
      <c r="AV2581" s="17" t="str">
        <f>+VLOOKUP(B2581,[1]Cruces!S:T,2,0)</f>
        <v>5. Consultoría / Adjudicación</v>
      </c>
    </row>
    <row r="2582" spans="1:48" hidden="1" x14ac:dyDescent="0.25">
      <c r="A2582" s="17" t="s">
        <v>4735</v>
      </c>
      <c r="B2582" s="17" t="s">
        <v>68</v>
      </c>
      <c r="C2582" s="17">
        <v>0</v>
      </c>
      <c r="D2582" s="17">
        <v>0</v>
      </c>
      <c r="E2582" s="17" t="s">
        <v>55</v>
      </c>
      <c r="F2582" s="17" t="s">
        <v>107</v>
      </c>
      <c r="G2582" s="17" t="s">
        <v>668</v>
      </c>
      <c r="H2582" s="17">
        <v>3115616802</v>
      </c>
      <c r="I2582" s="17" t="s">
        <v>116</v>
      </c>
      <c r="J2582" s="17" t="s">
        <v>59</v>
      </c>
      <c r="K2582" s="17" t="s">
        <v>97</v>
      </c>
      <c r="L2582" s="17" t="s">
        <v>111</v>
      </c>
      <c r="M2582" s="17" t="s">
        <v>112</v>
      </c>
      <c r="N2582" s="17" t="s">
        <v>75</v>
      </c>
      <c r="O2582" s="17">
        <v>20190404</v>
      </c>
      <c r="P2582" s="17">
        <v>20190423</v>
      </c>
      <c r="Q2582" s="17">
        <v>9530</v>
      </c>
      <c r="R2582" s="17">
        <v>26554402</v>
      </c>
      <c r="S2582" s="17" t="s">
        <v>76</v>
      </c>
      <c r="T2582" s="17" t="s">
        <v>63</v>
      </c>
      <c r="U2582" s="17" t="s">
        <v>88</v>
      </c>
      <c r="V2582" s="17">
        <f t="shared" si="704"/>
        <v>15</v>
      </c>
      <c r="W2582" s="17">
        <v>15000</v>
      </c>
      <c r="X2582" s="17" t="s">
        <v>64</v>
      </c>
      <c r="Y2582" s="17" t="s">
        <v>105</v>
      </c>
      <c r="Z2582" s="17">
        <v>20190812</v>
      </c>
      <c r="AA2582" s="17" t="s">
        <v>78</v>
      </c>
      <c r="AB2582" s="17">
        <v>1</v>
      </c>
      <c r="AC2582" s="17" t="str">
        <f>IFERROR(VLOOKUP(A2582,[1]Cruces!AJ:AK,2,0),VLOOKUP(CONCATENATE(X2582,AA2582),[1]Cruces!G:H,2,0))</f>
        <v>Solicitud de Obra</v>
      </c>
      <c r="AD2582" s="17">
        <f t="shared" si="705"/>
        <v>4</v>
      </c>
      <c r="AE2582" s="17">
        <f t="shared" si="706"/>
        <v>4</v>
      </c>
      <c r="AF2582" s="17">
        <f t="shared" si="707"/>
        <v>2019</v>
      </c>
      <c r="AG2582" s="17" t="str">
        <f>IFERROR(VLOOKUP(MID(A2582,2,4)*1,[1]Cruces!K:L,2,0),"Verificar")</f>
        <v>Atlántico Norte</v>
      </c>
      <c r="AH2582" s="17">
        <f t="shared" ca="1" si="708"/>
        <v>601</v>
      </c>
      <c r="AI2582" s="17" t="str">
        <f>IFERROR(VLOOKUP(U2582,[1]Cruces!$O$1:$P$6,2,0),"Sin Orden")</f>
        <v>Resuelta</v>
      </c>
      <c r="AJ2582" s="17">
        <f t="shared" si="709"/>
        <v>12</v>
      </c>
      <c r="AK2582" s="17">
        <f t="shared" si="710"/>
        <v>8</v>
      </c>
      <c r="AL2582" s="17">
        <f t="shared" si="711"/>
        <v>2019</v>
      </c>
      <c r="AM2582" s="17">
        <f t="shared" ca="1" si="712"/>
        <v>471</v>
      </c>
      <c r="AN2582" s="18" t="str">
        <f>IFERROR(VLOOKUP(R2582*1,'[1]Ordenes de Servicio'!G:K,5,0),"No Cruza")</f>
        <v>No Cruza</v>
      </c>
      <c r="AO2582" s="17">
        <f t="shared" ca="1" si="713"/>
        <v>130</v>
      </c>
      <c r="AP2582" s="17">
        <f t="shared" si="714"/>
        <v>23</v>
      </c>
      <c r="AQ2582" s="17">
        <f t="shared" si="715"/>
        <v>4</v>
      </c>
      <c r="AR2582" s="17">
        <f t="shared" si="716"/>
        <v>2019</v>
      </c>
      <c r="AS2582" s="17">
        <f t="shared" ca="1" si="717"/>
        <v>582</v>
      </c>
      <c r="AT2582" s="17" t="str">
        <f t="shared" ca="1" si="718"/>
        <v>Si</v>
      </c>
      <c r="AU2582" s="17">
        <f t="shared" si="719"/>
        <v>111</v>
      </c>
      <c r="AV2582" s="17" t="str">
        <f>+VLOOKUP(B2582,[1]Cruces!S:T,2,0)</f>
        <v>5. Consultoría / Adjudicación</v>
      </c>
    </row>
    <row r="2583" spans="1:48" hidden="1" x14ac:dyDescent="0.25">
      <c r="A2583" s="17" t="s">
        <v>4736</v>
      </c>
      <c r="B2583" s="17" t="s">
        <v>68</v>
      </c>
      <c r="C2583" s="17">
        <v>2924145</v>
      </c>
      <c r="D2583" s="17">
        <v>0</v>
      </c>
      <c r="E2583" s="17" t="s">
        <v>55</v>
      </c>
      <c r="F2583" s="17" t="s">
        <v>120</v>
      </c>
      <c r="G2583" s="17" t="s">
        <v>4737</v>
      </c>
      <c r="H2583" s="17">
        <v>3103951712</v>
      </c>
      <c r="I2583" s="17" t="s">
        <v>116</v>
      </c>
      <c r="J2583" s="17" t="s">
        <v>59</v>
      </c>
      <c r="K2583" s="17" t="s">
        <v>97</v>
      </c>
      <c r="L2583" s="17" t="s">
        <v>122</v>
      </c>
      <c r="M2583" s="17" t="s">
        <v>123</v>
      </c>
      <c r="N2583" s="17" t="s">
        <v>75</v>
      </c>
      <c r="O2583" s="17">
        <v>20170901</v>
      </c>
      <c r="P2583" s="17">
        <v>20170928</v>
      </c>
      <c r="Q2583" s="17">
        <v>1110</v>
      </c>
      <c r="R2583" s="17">
        <v>24209050</v>
      </c>
      <c r="S2583" s="17" t="s">
        <v>100</v>
      </c>
      <c r="T2583" s="17" t="s">
        <v>63</v>
      </c>
      <c r="U2583" s="17" t="s">
        <v>91</v>
      </c>
      <c r="V2583" s="17">
        <f t="shared" si="704"/>
        <v>112.5</v>
      </c>
      <c r="W2583" s="17">
        <v>112500</v>
      </c>
      <c r="X2583" s="17" t="s">
        <v>89</v>
      </c>
      <c r="Y2583" s="17" t="s">
        <v>136</v>
      </c>
      <c r="Z2583" s="17">
        <v>20171005</v>
      </c>
      <c r="AA2583" s="17" t="s">
        <v>101</v>
      </c>
      <c r="AB2583" s="17">
        <v>1</v>
      </c>
      <c r="AC2583" s="17" t="str">
        <f>IFERROR(VLOOKUP(A2583,[1]Cruces!AJ:AK,2,0),VLOOKUP(CONCATENATE(X2583,AA2583),[1]Cruces!G:H,2,0))</f>
        <v>Solicitud de Obra</v>
      </c>
      <c r="AD2583" s="17">
        <f t="shared" si="705"/>
        <v>1</v>
      </c>
      <c r="AE2583" s="17">
        <f t="shared" si="706"/>
        <v>9</v>
      </c>
      <c r="AF2583" s="17">
        <f t="shared" si="707"/>
        <v>2017</v>
      </c>
      <c r="AG2583" s="17" t="str">
        <f>IFERROR(VLOOKUP(MID(A2583,2,4)*1,[1]Cruces!K:L,2,0),"Verificar")</f>
        <v>Atlántico Norte</v>
      </c>
      <c r="AH2583" s="17">
        <f t="shared" ca="1" si="708"/>
        <v>1181</v>
      </c>
      <c r="AI2583" s="17" t="str">
        <f>IFERROR(VLOOKUP(U2583,[1]Cruces!$O$1:$P$6,2,0),"Sin Orden")</f>
        <v>Resuelta</v>
      </c>
      <c r="AJ2583" s="17">
        <f t="shared" si="709"/>
        <v>5</v>
      </c>
      <c r="AK2583" s="17">
        <f t="shared" si="710"/>
        <v>10</v>
      </c>
      <c r="AL2583" s="17">
        <f t="shared" si="711"/>
        <v>2017</v>
      </c>
      <c r="AM2583" s="17">
        <f t="shared" ca="1" si="712"/>
        <v>1147</v>
      </c>
      <c r="AN2583" s="18" t="str">
        <f>IFERROR(VLOOKUP(R2583*1,'[1]Ordenes de Servicio'!G:K,5,0),"No Cruza")</f>
        <v>No Cruza</v>
      </c>
      <c r="AO2583" s="17">
        <f t="shared" ca="1" si="713"/>
        <v>34</v>
      </c>
      <c r="AP2583" s="17">
        <f t="shared" si="714"/>
        <v>28</v>
      </c>
      <c r="AQ2583" s="17">
        <f t="shared" si="715"/>
        <v>9</v>
      </c>
      <c r="AR2583" s="17">
        <f t="shared" si="716"/>
        <v>2017</v>
      </c>
      <c r="AS2583" s="17">
        <f t="shared" ca="1" si="717"/>
        <v>1154</v>
      </c>
      <c r="AT2583" s="17" t="str">
        <f t="shared" ca="1" si="718"/>
        <v>Si</v>
      </c>
      <c r="AU2583" s="17">
        <f t="shared" si="719"/>
        <v>7</v>
      </c>
      <c r="AV2583" s="17" t="str">
        <f>+VLOOKUP(B2583,[1]Cruces!S:T,2,0)</f>
        <v>5. Consultoría / Adjudicación</v>
      </c>
    </row>
    <row r="2584" spans="1:48" hidden="1" x14ac:dyDescent="0.25">
      <c r="A2584" s="17" t="s">
        <v>9414</v>
      </c>
      <c r="B2584" s="17" t="s">
        <v>6595</v>
      </c>
      <c r="C2584" s="17">
        <v>0</v>
      </c>
      <c r="D2584" s="17">
        <v>0</v>
      </c>
      <c r="E2584" s="17" t="s">
        <v>55</v>
      </c>
      <c r="F2584" s="17" t="s">
        <v>56</v>
      </c>
      <c r="G2584" s="17" t="s">
        <v>9415</v>
      </c>
      <c r="H2584" s="17">
        <v>3135486610</v>
      </c>
      <c r="I2584" s="17" t="s">
        <v>116</v>
      </c>
      <c r="J2584" s="17" t="s">
        <v>59</v>
      </c>
      <c r="K2584" s="17" t="s">
        <v>9416</v>
      </c>
      <c r="L2584" s="17" t="s">
        <v>7163</v>
      </c>
      <c r="M2584" s="17" t="s">
        <v>7164</v>
      </c>
      <c r="N2584" s="17" t="s">
        <v>6600</v>
      </c>
      <c r="O2584" s="17">
        <v>20201114</v>
      </c>
      <c r="P2584" s="17">
        <v>20201119</v>
      </c>
      <c r="Q2584" s="17">
        <v>1110</v>
      </c>
      <c r="R2584" s="17">
        <v>28283796</v>
      </c>
      <c r="S2584" s="17" t="s">
        <v>6601</v>
      </c>
      <c r="T2584" s="17" t="s">
        <v>63</v>
      </c>
      <c r="U2584" s="17" t="s">
        <v>91</v>
      </c>
      <c r="V2584" s="17">
        <f t="shared" si="704"/>
        <v>3</v>
      </c>
      <c r="W2584" s="17">
        <v>3000</v>
      </c>
      <c r="X2584" s="17" t="s">
        <v>7065</v>
      </c>
      <c r="Y2584" s="17" t="s">
        <v>6595</v>
      </c>
      <c r="Z2584" s="17">
        <v>20201119</v>
      </c>
      <c r="AA2584" s="17" t="s">
        <v>1947</v>
      </c>
      <c r="AB2584" s="17">
        <v>1</v>
      </c>
      <c r="AC2584" s="17" t="str">
        <f>IFERROR(VLOOKUP(A2584,[1]Cruces!AJ:AK,2,0),VLOOKUP(CONCATENATE(X2584,AA2584),[1]Cruces!G:H,2,0))</f>
        <v>Solicitud por BT</v>
      </c>
      <c r="AD2584" s="17">
        <f t="shared" si="705"/>
        <v>14</v>
      </c>
      <c r="AE2584" s="17">
        <f t="shared" si="706"/>
        <v>11</v>
      </c>
      <c r="AF2584" s="17">
        <f t="shared" si="707"/>
        <v>2020</v>
      </c>
      <c r="AG2584" s="17" t="str">
        <f>IFERROR(VLOOKUP(MID(A2584,2,4)*1,[1]Cruces!K:L,2,0),"Verificar")</f>
        <v>Atlántico Norte</v>
      </c>
      <c r="AH2584" s="17">
        <f t="shared" ca="1" si="708"/>
        <v>11</v>
      </c>
      <c r="AI2584" s="17" t="str">
        <f>IFERROR(VLOOKUP(U2584,[1]Cruces!$O$1:$P$6,2,0),"Sin Orden")</f>
        <v>Resuelta</v>
      </c>
      <c r="AJ2584" s="17">
        <f t="shared" si="709"/>
        <v>19</v>
      </c>
      <c r="AK2584" s="17">
        <f t="shared" si="710"/>
        <v>11</v>
      </c>
      <c r="AL2584" s="17">
        <f t="shared" si="711"/>
        <v>2020</v>
      </c>
      <c r="AM2584" s="17">
        <f t="shared" ca="1" si="712"/>
        <v>6</v>
      </c>
      <c r="AN2584" s="18" t="str">
        <f>IFERROR(VLOOKUP(R2584*1,'[1]Ordenes de Servicio'!G:K,5,0),"No Cruza")</f>
        <v>No Cruza</v>
      </c>
      <c r="AO2584" s="17">
        <f t="shared" ca="1" si="713"/>
        <v>5</v>
      </c>
      <c r="AP2584" s="17">
        <f t="shared" si="714"/>
        <v>19</v>
      </c>
      <c r="AQ2584" s="17">
        <f t="shared" si="715"/>
        <v>11</v>
      </c>
      <c r="AR2584" s="17">
        <f t="shared" si="716"/>
        <v>2020</v>
      </c>
      <c r="AS2584" s="17">
        <f t="shared" ca="1" si="717"/>
        <v>6</v>
      </c>
      <c r="AT2584" s="17" t="str">
        <f t="shared" ca="1" si="718"/>
        <v>No</v>
      </c>
      <c r="AU2584" s="17">
        <f t="shared" si="719"/>
        <v>0</v>
      </c>
      <c r="AV2584" s="17" t="str">
        <f>+VLOOKUP(B2584,[1]Cruces!S:T,2,0)</f>
        <v>7. Ejecución en Campo OS BT</v>
      </c>
    </row>
    <row r="2585" spans="1:48" x14ac:dyDescent="0.25">
      <c r="A2585" s="17" t="s">
        <v>4738</v>
      </c>
      <c r="B2585" s="17" t="s">
        <v>80</v>
      </c>
      <c r="C2585" s="17">
        <v>0</v>
      </c>
      <c r="D2585" s="17">
        <v>0</v>
      </c>
      <c r="E2585" s="17" t="s">
        <v>55</v>
      </c>
      <c r="F2585" s="17" t="s">
        <v>120</v>
      </c>
      <c r="G2585" s="17" t="s">
        <v>4739</v>
      </c>
      <c r="H2585" s="17">
        <v>3157604240</v>
      </c>
      <c r="I2585" s="17" t="s">
        <v>71</v>
      </c>
      <c r="J2585" s="17" t="s">
        <v>59</v>
      </c>
      <c r="K2585" s="17" t="s">
        <v>97</v>
      </c>
      <c r="L2585" s="17" t="s">
        <v>122</v>
      </c>
      <c r="M2585" s="17" t="s">
        <v>123</v>
      </c>
      <c r="N2585" s="17" t="s">
        <v>87</v>
      </c>
      <c r="O2585" s="17">
        <v>20180102</v>
      </c>
      <c r="P2585" s="17">
        <v>20190319</v>
      </c>
      <c r="Q2585" s="17">
        <v>1150</v>
      </c>
      <c r="R2585" s="17">
        <v>25820072</v>
      </c>
      <c r="S2585" s="17" t="s">
        <v>76</v>
      </c>
      <c r="T2585" s="17" t="s">
        <v>63</v>
      </c>
      <c r="U2585" s="17" t="s">
        <v>88</v>
      </c>
      <c r="V2585" s="17">
        <f t="shared" si="704"/>
        <v>75</v>
      </c>
      <c r="W2585" s="17">
        <v>75000</v>
      </c>
      <c r="X2585" s="17" t="s">
        <v>64</v>
      </c>
      <c r="Y2585" s="17" t="s">
        <v>80</v>
      </c>
      <c r="Z2585" s="17">
        <v>20190319</v>
      </c>
      <c r="AA2585" s="17" t="s">
        <v>78</v>
      </c>
      <c r="AB2585" s="17">
        <v>1</v>
      </c>
      <c r="AC2585" s="17" t="str">
        <f>IFERROR(VLOOKUP(A2585,[1]Cruces!AJ:AK,2,0),VLOOKUP(CONCATENATE(X2585,AA2585),[1]Cruces!G:H,2,0))</f>
        <v>Solicitud de Obra</v>
      </c>
      <c r="AD2585" s="17">
        <f t="shared" si="705"/>
        <v>2</v>
      </c>
      <c r="AE2585" s="17">
        <f t="shared" si="706"/>
        <v>1</v>
      </c>
      <c r="AF2585" s="17">
        <f t="shared" si="707"/>
        <v>2018</v>
      </c>
      <c r="AG2585" s="17" t="str">
        <f>IFERROR(VLOOKUP(MID(A2585,2,4)*1,[1]Cruces!K:L,2,0),"Verificar")</f>
        <v>Atlántico Norte</v>
      </c>
      <c r="AH2585" s="17">
        <f t="shared" ca="1" si="708"/>
        <v>1058</v>
      </c>
      <c r="AI2585" s="17" t="str">
        <f>IFERROR(VLOOKUP(U2585,[1]Cruces!$O$1:$P$6,2,0),"Sin Orden")</f>
        <v>Resuelta</v>
      </c>
      <c r="AJ2585" s="17">
        <f t="shared" si="709"/>
        <v>19</v>
      </c>
      <c r="AK2585" s="17">
        <f t="shared" si="710"/>
        <v>3</v>
      </c>
      <c r="AL2585" s="17">
        <f t="shared" si="711"/>
        <v>2019</v>
      </c>
      <c r="AM2585" s="17">
        <f t="shared" ca="1" si="712"/>
        <v>617</v>
      </c>
      <c r="AN2585" s="18" t="str">
        <f>IFERROR(VLOOKUP(R2585*1,'[1]Ordenes de Servicio'!G:K,5,0),"No Cruza")</f>
        <v>No Cruza</v>
      </c>
      <c r="AO2585" s="17">
        <f t="shared" ca="1" si="713"/>
        <v>441</v>
      </c>
      <c r="AP2585" s="17">
        <f t="shared" si="714"/>
        <v>19</v>
      </c>
      <c r="AQ2585" s="17">
        <f t="shared" si="715"/>
        <v>3</v>
      </c>
      <c r="AR2585" s="17">
        <f t="shared" si="716"/>
        <v>2019</v>
      </c>
      <c r="AS2585" s="17">
        <f t="shared" ca="1" si="717"/>
        <v>617</v>
      </c>
      <c r="AT2585" s="17" t="str">
        <f t="shared" ca="1" si="718"/>
        <v>Si</v>
      </c>
      <c r="AU2585" s="17">
        <f t="shared" si="719"/>
        <v>0</v>
      </c>
      <c r="AV2585" s="17" t="str">
        <f>+VLOOKUP(B2585,[1]Cruces!S:T,2,0)</f>
        <v>8. Puesta en Servicio</v>
      </c>
    </row>
    <row r="2586" spans="1:48" hidden="1" x14ac:dyDescent="0.25">
      <c r="A2586" s="17" t="s">
        <v>4740</v>
      </c>
      <c r="B2586" s="17" t="s">
        <v>68</v>
      </c>
      <c r="C2586" s="17">
        <v>0</v>
      </c>
      <c r="D2586" s="17">
        <v>0</v>
      </c>
      <c r="E2586" s="17" t="s">
        <v>55</v>
      </c>
      <c r="F2586" s="17" t="s">
        <v>126</v>
      </c>
      <c r="G2586" s="17" t="s">
        <v>4741</v>
      </c>
      <c r="H2586" s="17">
        <v>0</v>
      </c>
      <c r="I2586" s="17" t="s">
        <v>71</v>
      </c>
      <c r="J2586" s="17" t="s">
        <v>59</v>
      </c>
      <c r="K2586" s="17" t="s">
        <v>879</v>
      </c>
      <c r="L2586" s="17" t="s">
        <v>129</v>
      </c>
      <c r="M2586" s="17" t="s">
        <v>130</v>
      </c>
      <c r="N2586" s="17" t="s">
        <v>75</v>
      </c>
      <c r="O2586" s="17">
        <v>20190824</v>
      </c>
      <c r="P2586" s="17">
        <v>20190827</v>
      </c>
      <c r="Q2586" s="17">
        <v>3310</v>
      </c>
      <c r="R2586" s="17">
        <v>27914759</v>
      </c>
      <c r="S2586" s="17" t="s">
        <v>76</v>
      </c>
      <c r="T2586" s="17" t="s">
        <v>63</v>
      </c>
      <c r="U2586" s="17" t="s">
        <v>88</v>
      </c>
      <c r="V2586" s="17">
        <f t="shared" si="704"/>
        <v>15</v>
      </c>
      <c r="W2586" s="17">
        <v>15000</v>
      </c>
      <c r="X2586" s="17" t="s">
        <v>64</v>
      </c>
      <c r="Y2586" s="17" t="s">
        <v>188</v>
      </c>
      <c r="Z2586" s="17">
        <v>20190827</v>
      </c>
      <c r="AA2586" s="17" t="s">
        <v>78</v>
      </c>
      <c r="AB2586" s="17">
        <v>1</v>
      </c>
      <c r="AC2586" s="17" t="str">
        <f>IFERROR(VLOOKUP(A2586,[1]Cruces!AJ:AK,2,0),VLOOKUP(CONCATENATE(X2586,AA2586),[1]Cruces!G:H,2,0))</f>
        <v>Solicitud de Obra</v>
      </c>
      <c r="AD2586" s="17">
        <f t="shared" si="705"/>
        <v>24</v>
      </c>
      <c r="AE2586" s="17">
        <f t="shared" si="706"/>
        <v>8</v>
      </c>
      <c r="AF2586" s="17">
        <f t="shared" si="707"/>
        <v>2019</v>
      </c>
      <c r="AG2586" s="17" t="str">
        <f>IFERROR(VLOOKUP(MID(A2586,2,4)*1,[1]Cruces!K:L,2,0),"Verificar")</f>
        <v>Guajira</v>
      </c>
      <c r="AH2586" s="17">
        <f t="shared" ca="1" si="708"/>
        <v>459</v>
      </c>
      <c r="AI2586" s="17" t="str">
        <f>IFERROR(VLOOKUP(U2586,[1]Cruces!$O$1:$P$6,2,0),"Sin Orden")</f>
        <v>Resuelta</v>
      </c>
      <c r="AJ2586" s="17">
        <f t="shared" si="709"/>
        <v>27</v>
      </c>
      <c r="AK2586" s="17">
        <f t="shared" si="710"/>
        <v>8</v>
      </c>
      <c r="AL2586" s="17">
        <f t="shared" si="711"/>
        <v>2019</v>
      </c>
      <c r="AM2586" s="17">
        <f t="shared" ca="1" si="712"/>
        <v>456</v>
      </c>
      <c r="AN2586" s="18">
        <f>IFERROR(VLOOKUP(R2586*1,'[1]Ordenes de Servicio'!G:K,5,0),"No Cruza")</f>
        <v>44043</v>
      </c>
      <c r="AO2586" s="17">
        <f t="shared" ca="1" si="713"/>
        <v>3</v>
      </c>
      <c r="AP2586" s="17">
        <f t="shared" si="714"/>
        <v>27</v>
      </c>
      <c r="AQ2586" s="17">
        <f t="shared" si="715"/>
        <v>8</v>
      </c>
      <c r="AR2586" s="17">
        <f t="shared" si="716"/>
        <v>2019</v>
      </c>
      <c r="AS2586" s="17">
        <f t="shared" ca="1" si="717"/>
        <v>456</v>
      </c>
      <c r="AT2586" s="17" t="str">
        <f t="shared" ca="1" si="718"/>
        <v>Si</v>
      </c>
      <c r="AU2586" s="17">
        <f t="shared" si="719"/>
        <v>0</v>
      </c>
      <c r="AV2586" s="17" t="str">
        <f>+VLOOKUP(B2586,[1]Cruces!S:T,2,0)</f>
        <v>5. Consultoría / Adjudicación</v>
      </c>
    </row>
    <row r="2587" spans="1:48" hidden="1" x14ac:dyDescent="0.25">
      <c r="A2587" s="17" t="s">
        <v>4742</v>
      </c>
      <c r="B2587" s="17" t="s">
        <v>68</v>
      </c>
      <c r="C2587" s="17">
        <v>0</v>
      </c>
      <c r="D2587" s="17">
        <v>0</v>
      </c>
      <c r="E2587" s="17" t="s">
        <v>55</v>
      </c>
      <c r="F2587" s="17" t="s">
        <v>120</v>
      </c>
      <c r="G2587" s="17" t="s">
        <v>4743</v>
      </c>
      <c r="H2587" s="17">
        <v>3504000</v>
      </c>
      <c r="I2587" s="17" t="s">
        <v>182</v>
      </c>
      <c r="J2587" s="17" t="s">
        <v>59</v>
      </c>
      <c r="K2587" s="17" t="s">
        <v>4744</v>
      </c>
      <c r="L2587" s="17" t="s">
        <v>122</v>
      </c>
      <c r="M2587" s="17" t="s">
        <v>123</v>
      </c>
      <c r="N2587" s="17" t="s">
        <v>75</v>
      </c>
      <c r="O2587" s="17">
        <v>20171108</v>
      </c>
      <c r="P2587" s="17">
        <v>20171109</v>
      </c>
      <c r="Q2587" s="17">
        <v>1110</v>
      </c>
      <c r="R2587" s="17">
        <v>25658065</v>
      </c>
      <c r="S2587" s="17" t="s">
        <v>76</v>
      </c>
      <c r="T2587" s="17" t="s">
        <v>63</v>
      </c>
      <c r="U2587" s="17" t="s">
        <v>91</v>
      </c>
      <c r="V2587" s="17">
        <f t="shared" si="704"/>
        <v>500</v>
      </c>
      <c r="W2587" s="17">
        <v>500000</v>
      </c>
      <c r="X2587" s="17" t="s">
        <v>64</v>
      </c>
      <c r="Y2587" s="17" t="s">
        <v>136</v>
      </c>
      <c r="Z2587" s="17">
        <v>20180131</v>
      </c>
      <c r="AA2587" s="17" t="s">
        <v>101</v>
      </c>
      <c r="AB2587" s="17">
        <v>1</v>
      </c>
      <c r="AC2587" s="17" t="str">
        <f>IFERROR(VLOOKUP(A2587,[1]Cruces!AJ:AK,2,0),VLOOKUP(CONCATENATE(X2587,AA2587),[1]Cruces!G:H,2,0))</f>
        <v>Solicitud de Obra</v>
      </c>
      <c r="AD2587" s="17">
        <f t="shared" si="705"/>
        <v>8</v>
      </c>
      <c r="AE2587" s="17">
        <f t="shared" si="706"/>
        <v>11</v>
      </c>
      <c r="AF2587" s="17">
        <f t="shared" si="707"/>
        <v>2017</v>
      </c>
      <c r="AG2587" s="17" t="str">
        <f>IFERROR(VLOOKUP(MID(A2587,2,4)*1,[1]Cruces!K:L,2,0),"Verificar")</f>
        <v>Atlántico Norte</v>
      </c>
      <c r="AH2587" s="17">
        <f t="shared" ca="1" si="708"/>
        <v>1113</v>
      </c>
      <c r="AI2587" s="17" t="str">
        <f>IFERROR(VLOOKUP(U2587,[1]Cruces!$O$1:$P$6,2,0),"Sin Orden")</f>
        <v>Resuelta</v>
      </c>
      <c r="AJ2587" s="17">
        <f t="shared" si="709"/>
        <v>31</v>
      </c>
      <c r="AK2587" s="17">
        <f t="shared" si="710"/>
        <v>1</v>
      </c>
      <c r="AL2587" s="17">
        <f t="shared" si="711"/>
        <v>2018</v>
      </c>
      <c r="AM2587" s="17">
        <f t="shared" ca="1" si="712"/>
        <v>1029</v>
      </c>
      <c r="AN2587" s="18">
        <f>IFERROR(VLOOKUP(R2587*1,'[1]Ordenes de Servicio'!G:K,5,0),"No Cruza")</f>
        <v>43397</v>
      </c>
      <c r="AO2587" s="17">
        <f t="shared" ca="1" si="713"/>
        <v>84</v>
      </c>
      <c r="AP2587" s="17">
        <f t="shared" si="714"/>
        <v>9</v>
      </c>
      <c r="AQ2587" s="17">
        <f t="shared" si="715"/>
        <v>11</v>
      </c>
      <c r="AR2587" s="17">
        <f t="shared" si="716"/>
        <v>2017</v>
      </c>
      <c r="AS2587" s="17">
        <f t="shared" ca="1" si="717"/>
        <v>1112</v>
      </c>
      <c r="AT2587" s="17" t="str">
        <f t="shared" ca="1" si="718"/>
        <v>Si</v>
      </c>
      <c r="AU2587" s="17">
        <f t="shared" si="719"/>
        <v>83</v>
      </c>
      <c r="AV2587" s="17" t="str">
        <f>+VLOOKUP(B2587,[1]Cruces!S:T,2,0)</f>
        <v>5. Consultoría / Adjudicación</v>
      </c>
    </row>
    <row r="2588" spans="1:48" hidden="1" x14ac:dyDescent="0.25">
      <c r="A2588" s="17" t="s">
        <v>4745</v>
      </c>
      <c r="B2588" s="17" t="s">
        <v>54</v>
      </c>
      <c r="C2588" s="17">
        <v>0</v>
      </c>
      <c r="D2588" s="17">
        <v>0</v>
      </c>
      <c r="E2588" s="17" t="s">
        <v>55</v>
      </c>
      <c r="F2588" s="17" t="s">
        <v>107</v>
      </c>
      <c r="G2588" s="17" t="s">
        <v>4746</v>
      </c>
      <c r="H2588" s="17">
        <v>0</v>
      </c>
      <c r="I2588" s="17" t="s">
        <v>116</v>
      </c>
      <c r="J2588" s="17" t="s">
        <v>59</v>
      </c>
      <c r="K2588" s="17" t="s">
        <v>97</v>
      </c>
      <c r="L2588" s="17" t="s">
        <v>145</v>
      </c>
      <c r="M2588" s="17" t="s">
        <v>146</v>
      </c>
      <c r="N2588" s="17" t="s">
        <v>62</v>
      </c>
      <c r="O2588" s="17">
        <v>20201112</v>
      </c>
      <c r="P2588" s="17">
        <v>20201120</v>
      </c>
      <c r="Q2588" s="17">
        <v>9520</v>
      </c>
      <c r="R2588" s="17">
        <v>28282963</v>
      </c>
      <c r="S2588" s="17" t="s">
        <v>100</v>
      </c>
      <c r="T2588" s="17" t="s">
        <v>63</v>
      </c>
      <c r="U2588" s="17" t="s">
        <v>91</v>
      </c>
      <c r="V2588" s="17">
        <f t="shared" si="704"/>
        <v>5</v>
      </c>
      <c r="W2588" s="17">
        <v>5000</v>
      </c>
      <c r="X2588" s="17" t="s">
        <v>64</v>
      </c>
      <c r="Y2588" s="17" t="s">
        <v>65</v>
      </c>
      <c r="Z2588" s="17">
        <v>20201120</v>
      </c>
      <c r="AA2588" s="17" t="s">
        <v>78</v>
      </c>
      <c r="AB2588" s="17">
        <v>1</v>
      </c>
      <c r="AC2588" s="17" t="str">
        <f>IFERROR(VLOOKUP(A2588,[1]Cruces!AJ:AK,2,0),VLOOKUP(CONCATENATE(X2588,AA2588),[1]Cruces!G:H,2,0))</f>
        <v>Solicitud de Obra</v>
      </c>
      <c r="AD2588" s="17">
        <f t="shared" si="705"/>
        <v>12</v>
      </c>
      <c r="AE2588" s="17">
        <f t="shared" si="706"/>
        <v>11</v>
      </c>
      <c r="AF2588" s="17">
        <f t="shared" si="707"/>
        <v>2020</v>
      </c>
      <c r="AG2588" s="17" t="str">
        <f>IFERROR(VLOOKUP(MID(A2588,2,4)*1,[1]Cruces!K:L,2,0),"Verificar")</f>
        <v>Atlántico Sur</v>
      </c>
      <c r="AH2588" s="17">
        <f t="shared" ca="1" si="708"/>
        <v>13</v>
      </c>
      <c r="AI2588" s="17" t="str">
        <f>IFERROR(VLOOKUP(U2588,[1]Cruces!$O$1:$P$6,2,0),"Sin Orden")</f>
        <v>Resuelta</v>
      </c>
      <c r="AJ2588" s="17">
        <f t="shared" si="709"/>
        <v>20</v>
      </c>
      <c r="AK2588" s="17">
        <f t="shared" si="710"/>
        <v>11</v>
      </c>
      <c r="AL2588" s="17">
        <f t="shared" si="711"/>
        <v>2020</v>
      </c>
      <c r="AM2588" s="17">
        <f t="shared" ca="1" si="712"/>
        <v>5</v>
      </c>
      <c r="AN2588" s="18" t="str">
        <f>IFERROR(VLOOKUP(R2588*1,'[1]Ordenes de Servicio'!G:K,5,0),"No Cruza")</f>
        <v>No Cruza</v>
      </c>
      <c r="AO2588" s="17">
        <f t="shared" ca="1" si="713"/>
        <v>8</v>
      </c>
      <c r="AP2588" s="17">
        <f t="shared" si="714"/>
        <v>20</v>
      </c>
      <c r="AQ2588" s="17">
        <f t="shared" si="715"/>
        <v>11</v>
      </c>
      <c r="AR2588" s="17">
        <f t="shared" si="716"/>
        <v>2020</v>
      </c>
      <c r="AS2588" s="17">
        <f t="shared" ca="1" si="717"/>
        <v>5</v>
      </c>
      <c r="AT2588" s="17" t="str">
        <f t="shared" ca="1" si="718"/>
        <v>No</v>
      </c>
      <c r="AU2588" s="17">
        <f t="shared" si="719"/>
        <v>0</v>
      </c>
      <c r="AV2588" s="17" t="str">
        <f>+VLOOKUP(B2588,[1]Cruces!S:T,2,0)</f>
        <v>4. Presupuesto de Obra</v>
      </c>
    </row>
    <row r="2589" spans="1:48" hidden="1" x14ac:dyDescent="0.25">
      <c r="A2589" s="17" t="s">
        <v>4747</v>
      </c>
      <c r="B2589" s="17" t="s">
        <v>68</v>
      </c>
      <c r="C2589" s="17">
        <v>6747920</v>
      </c>
      <c r="D2589" s="17">
        <v>34000500</v>
      </c>
      <c r="E2589" s="17" t="s">
        <v>93</v>
      </c>
      <c r="F2589" s="17" t="s">
        <v>107</v>
      </c>
      <c r="G2589" s="17" t="s">
        <v>4748</v>
      </c>
      <c r="H2589" s="17">
        <v>3013720692</v>
      </c>
      <c r="I2589" s="17" t="s">
        <v>104</v>
      </c>
      <c r="J2589" s="17" t="s">
        <v>4749</v>
      </c>
      <c r="K2589" s="17" t="s">
        <v>4750</v>
      </c>
      <c r="L2589" s="17" t="s">
        <v>111</v>
      </c>
      <c r="M2589" s="17" t="s">
        <v>112</v>
      </c>
      <c r="N2589" s="17" t="s">
        <v>75</v>
      </c>
      <c r="O2589" s="17">
        <v>20190520</v>
      </c>
      <c r="P2589" s="17">
        <v>20190520</v>
      </c>
      <c r="Q2589" s="17">
        <v>1110</v>
      </c>
      <c r="R2589" s="17">
        <v>26333542</v>
      </c>
      <c r="S2589" s="17" t="s">
        <v>76</v>
      </c>
      <c r="T2589" s="17" t="s">
        <v>63</v>
      </c>
      <c r="U2589" s="17" t="s">
        <v>88</v>
      </c>
      <c r="V2589" s="17">
        <f t="shared" si="704"/>
        <v>300</v>
      </c>
      <c r="W2589" s="17">
        <v>300000</v>
      </c>
      <c r="X2589" s="17" t="s">
        <v>89</v>
      </c>
      <c r="Y2589" s="17" t="s">
        <v>68</v>
      </c>
      <c r="Z2589" s="17">
        <v>20190520</v>
      </c>
      <c r="AA2589" s="17" t="s">
        <v>101</v>
      </c>
      <c r="AB2589" s="17">
        <v>1</v>
      </c>
      <c r="AC2589" s="17" t="str">
        <f>IFERROR(VLOOKUP(A2589,[1]Cruces!AJ:AK,2,0),VLOOKUP(CONCATENATE(X2589,AA2589),[1]Cruces!G:H,2,0))</f>
        <v>Solicitud de Obra</v>
      </c>
      <c r="AD2589" s="17">
        <f t="shared" si="705"/>
        <v>20</v>
      </c>
      <c r="AE2589" s="17">
        <f t="shared" si="706"/>
        <v>5</v>
      </c>
      <c r="AF2589" s="17">
        <f t="shared" si="707"/>
        <v>2019</v>
      </c>
      <c r="AG2589" s="17" t="str">
        <f>IFERROR(VLOOKUP(MID(A2589,2,4)*1,[1]Cruces!K:L,2,0),"Verificar")</f>
        <v>Atlántico Norte</v>
      </c>
      <c r="AH2589" s="17">
        <f t="shared" ca="1" si="708"/>
        <v>555</v>
      </c>
      <c r="AI2589" s="17" t="str">
        <f>IFERROR(VLOOKUP(U2589,[1]Cruces!$O$1:$P$6,2,0),"Sin Orden")</f>
        <v>Resuelta</v>
      </c>
      <c r="AJ2589" s="17">
        <f t="shared" si="709"/>
        <v>20</v>
      </c>
      <c r="AK2589" s="17">
        <f t="shared" si="710"/>
        <v>5</v>
      </c>
      <c r="AL2589" s="17">
        <f t="shared" si="711"/>
        <v>2019</v>
      </c>
      <c r="AM2589" s="17">
        <f t="shared" ca="1" si="712"/>
        <v>555</v>
      </c>
      <c r="AN2589" s="18" t="str">
        <f>IFERROR(VLOOKUP(R2589*1,'[1]Ordenes de Servicio'!G:K,5,0),"No Cruza")</f>
        <v>No Cruza</v>
      </c>
      <c r="AO2589" s="17">
        <f t="shared" ca="1" si="713"/>
        <v>0</v>
      </c>
      <c r="AP2589" s="17">
        <f t="shared" si="714"/>
        <v>20</v>
      </c>
      <c r="AQ2589" s="17">
        <f t="shared" si="715"/>
        <v>5</v>
      </c>
      <c r="AR2589" s="17">
        <f t="shared" si="716"/>
        <v>2019</v>
      </c>
      <c r="AS2589" s="17">
        <f t="shared" ca="1" si="717"/>
        <v>555</v>
      </c>
      <c r="AT2589" s="17" t="str">
        <f t="shared" ca="1" si="718"/>
        <v>Si</v>
      </c>
      <c r="AU2589" s="17">
        <f t="shared" si="719"/>
        <v>0</v>
      </c>
      <c r="AV2589" s="17" t="str">
        <f>+VLOOKUP(B2589,[1]Cruces!S:T,2,0)</f>
        <v>5. Consultoría / Adjudicación</v>
      </c>
    </row>
    <row r="2590" spans="1:48" hidden="1" x14ac:dyDescent="0.25">
      <c r="A2590" s="17" t="s">
        <v>4751</v>
      </c>
      <c r="B2590" s="17" t="s">
        <v>68</v>
      </c>
      <c r="C2590" s="17">
        <v>0</v>
      </c>
      <c r="D2590" s="17">
        <v>0</v>
      </c>
      <c r="E2590" s="17" t="s">
        <v>55</v>
      </c>
      <c r="F2590" s="17" t="s">
        <v>56</v>
      </c>
      <c r="G2590" s="17" t="s">
        <v>4752</v>
      </c>
      <c r="H2590" s="17">
        <v>0</v>
      </c>
      <c r="I2590" s="17" t="s">
        <v>71</v>
      </c>
      <c r="J2590" s="17" t="s">
        <v>59</v>
      </c>
      <c r="K2590" s="17" t="s">
        <v>4101</v>
      </c>
      <c r="L2590" s="17" t="s">
        <v>117</v>
      </c>
      <c r="M2590" s="17" t="s">
        <v>118</v>
      </c>
      <c r="N2590" s="17" t="s">
        <v>75</v>
      </c>
      <c r="O2590" s="17">
        <v>20191101</v>
      </c>
      <c r="P2590" s="17">
        <v>20200124</v>
      </c>
      <c r="Q2590" s="17">
        <v>1110</v>
      </c>
      <c r="R2590" s="17">
        <v>27846153</v>
      </c>
      <c r="S2590" s="17" t="s">
        <v>76</v>
      </c>
      <c r="T2590" s="17" t="s">
        <v>63</v>
      </c>
      <c r="U2590" s="17" t="s">
        <v>91</v>
      </c>
      <c r="V2590" s="17">
        <f t="shared" si="704"/>
        <v>225</v>
      </c>
      <c r="W2590" s="17">
        <v>225000</v>
      </c>
      <c r="X2590" s="17" t="s">
        <v>64</v>
      </c>
      <c r="Y2590" s="17" t="s">
        <v>105</v>
      </c>
      <c r="Z2590" s="17">
        <v>20200903</v>
      </c>
      <c r="AA2590" s="17" t="s">
        <v>101</v>
      </c>
      <c r="AB2590" s="17">
        <v>1</v>
      </c>
      <c r="AC2590" s="17" t="str">
        <f>IFERROR(VLOOKUP(A2590,[1]Cruces!AJ:AK,2,0),VLOOKUP(CONCATENATE(X2590,AA2590),[1]Cruces!G:H,2,0))</f>
        <v>Solicitud de Obra</v>
      </c>
      <c r="AD2590" s="17">
        <f t="shared" si="705"/>
        <v>1</v>
      </c>
      <c r="AE2590" s="17">
        <f t="shared" si="706"/>
        <v>11</v>
      </c>
      <c r="AF2590" s="17">
        <f t="shared" si="707"/>
        <v>2019</v>
      </c>
      <c r="AG2590" s="17" t="str">
        <f>IFERROR(VLOOKUP(MID(A2590,2,4)*1,[1]Cruces!K:L,2,0),"Verificar")</f>
        <v>Atlántico Norte</v>
      </c>
      <c r="AH2590" s="17">
        <f t="shared" ca="1" si="708"/>
        <v>390</v>
      </c>
      <c r="AI2590" s="17" t="str">
        <f>IFERROR(VLOOKUP(U2590,[1]Cruces!$O$1:$P$6,2,0),"Sin Orden")</f>
        <v>Resuelta</v>
      </c>
      <c r="AJ2590" s="17">
        <f t="shared" si="709"/>
        <v>3</v>
      </c>
      <c r="AK2590" s="17">
        <f t="shared" si="710"/>
        <v>9</v>
      </c>
      <c r="AL2590" s="17">
        <f t="shared" si="711"/>
        <v>2020</v>
      </c>
      <c r="AM2590" s="17">
        <f t="shared" ca="1" si="712"/>
        <v>83</v>
      </c>
      <c r="AN2590" s="18">
        <f>IFERROR(VLOOKUP(R2590*1,'[1]Ordenes de Servicio'!G:K,5,0),"No Cruza")</f>
        <v>44033</v>
      </c>
      <c r="AO2590" s="17">
        <f t="shared" ca="1" si="713"/>
        <v>307</v>
      </c>
      <c r="AP2590" s="17">
        <f t="shared" si="714"/>
        <v>24</v>
      </c>
      <c r="AQ2590" s="17">
        <f t="shared" si="715"/>
        <v>1</v>
      </c>
      <c r="AR2590" s="17">
        <f t="shared" si="716"/>
        <v>2020</v>
      </c>
      <c r="AS2590" s="17">
        <f t="shared" ca="1" si="717"/>
        <v>306</v>
      </c>
      <c r="AT2590" s="17" t="str">
        <f t="shared" ca="1" si="718"/>
        <v>No</v>
      </c>
      <c r="AU2590" s="17">
        <f t="shared" si="719"/>
        <v>223</v>
      </c>
      <c r="AV2590" s="17" t="str">
        <f>+VLOOKUP(B2590,[1]Cruces!S:T,2,0)</f>
        <v>5. Consultoría / Adjudicación</v>
      </c>
    </row>
    <row r="2591" spans="1:48" hidden="1" x14ac:dyDescent="0.25">
      <c r="A2591" s="17" t="s">
        <v>4753</v>
      </c>
      <c r="B2591" s="17" t="s">
        <v>54</v>
      </c>
      <c r="C2591" s="17">
        <v>1940034</v>
      </c>
      <c r="D2591" s="17">
        <v>36111092</v>
      </c>
      <c r="E2591" s="17" t="s">
        <v>93</v>
      </c>
      <c r="F2591" s="17" t="s">
        <v>126</v>
      </c>
      <c r="G2591" s="17" t="s">
        <v>4754</v>
      </c>
      <c r="H2591" s="17">
        <v>0</v>
      </c>
      <c r="I2591" s="17" t="s">
        <v>116</v>
      </c>
      <c r="J2591" s="17" t="s">
        <v>4755</v>
      </c>
      <c r="K2591" s="17" t="s">
        <v>97</v>
      </c>
      <c r="L2591" s="17" t="s">
        <v>129</v>
      </c>
      <c r="M2591" s="17" t="s">
        <v>130</v>
      </c>
      <c r="N2591" s="17" t="s">
        <v>62</v>
      </c>
      <c r="O2591" s="17">
        <v>20200713</v>
      </c>
      <c r="P2591" s="17">
        <v>20200716</v>
      </c>
      <c r="Q2591" s="17">
        <v>9330</v>
      </c>
      <c r="R2591" s="17">
        <v>27809661</v>
      </c>
      <c r="S2591" s="17" t="s">
        <v>100</v>
      </c>
      <c r="T2591" s="17" t="s">
        <v>63</v>
      </c>
      <c r="U2591" s="17" t="s">
        <v>91</v>
      </c>
      <c r="V2591" s="17">
        <f t="shared" si="704"/>
        <v>45</v>
      </c>
      <c r="W2591" s="17">
        <v>45000</v>
      </c>
      <c r="X2591" s="17" t="s">
        <v>89</v>
      </c>
      <c r="Y2591" s="17" t="s">
        <v>65</v>
      </c>
      <c r="Z2591" s="17">
        <v>20200716</v>
      </c>
      <c r="AA2591" s="17" t="s">
        <v>78</v>
      </c>
      <c r="AB2591" s="17">
        <v>1</v>
      </c>
      <c r="AC2591" s="17" t="str">
        <f>IFERROR(VLOOKUP(A2591,[1]Cruces!AJ:AK,2,0),VLOOKUP(CONCATENATE(X2591,AA2591),[1]Cruces!G:H,2,0))</f>
        <v>Solicitud de Obra</v>
      </c>
      <c r="AD2591" s="17">
        <f t="shared" si="705"/>
        <v>13</v>
      </c>
      <c r="AE2591" s="17">
        <f t="shared" si="706"/>
        <v>7</v>
      </c>
      <c r="AF2591" s="17">
        <f t="shared" si="707"/>
        <v>2020</v>
      </c>
      <c r="AG2591" s="17" t="str">
        <f>IFERROR(VLOOKUP(MID(A2591,2,4)*1,[1]Cruces!K:L,2,0),"Verificar")</f>
        <v>Guajira</v>
      </c>
      <c r="AH2591" s="17">
        <f t="shared" ca="1" si="708"/>
        <v>135</v>
      </c>
      <c r="AI2591" s="17" t="str">
        <f>IFERROR(VLOOKUP(U2591,[1]Cruces!$O$1:$P$6,2,0),"Sin Orden")</f>
        <v>Resuelta</v>
      </c>
      <c r="AJ2591" s="17">
        <f t="shared" si="709"/>
        <v>16</v>
      </c>
      <c r="AK2591" s="17">
        <f t="shared" si="710"/>
        <v>7</v>
      </c>
      <c r="AL2591" s="17">
        <f t="shared" si="711"/>
        <v>2020</v>
      </c>
      <c r="AM2591" s="17">
        <f t="shared" ca="1" si="712"/>
        <v>132</v>
      </c>
      <c r="AN2591" s="18" t="str">
        <f>IFERROR(VLOOKUP(R2591*1,'[1]Ordenes de Servicio'!G:K,5,0),"No Cruza")</f>
        <v>No Cruza</v>
      </c>
      <c r="AO2591" s="17">
        <f t="shared" ca="1" si="713"/>
        <v>3</v>
      </c>
      <c r="AP2591" s="17">
        <f t="shared" si="714"/>
        <v>16</v>
      </c>
      <c r="AQ2591" s="17">
        <f t="shared" si="715"/>
        <v>7</v>
      </c>
      <c r="AR2591" s="17">
        <f t="shared" si="716"/>
        <v>2020</v>
      </c>
      <c r="AS2591" s="17">
        <f t="shared" ca="1" si="717"/>
        <v>132</v>
      </c>
      <c r="AT2591" s="17" t="str">
        <f t="shared" ca="1" si="718"/>
        <v>No</v>
      </c>
      <c r="AU2591" s="17">
        <f t="shared" si="719"/>
        <v>0</v>
      </c>
      <c r="AV2591" s="17" t="str">
        <f>+VLOOKUP(B2591,[1]Cruces!S:T,2,0)</f>
        <v>4. Presupuesto de Obra</v>
      </c>
    </row>
    <row r="2592" spans="1:48" hidden="1" x14ac:dyDescent="0.25">
      <c r="A2592" s="17" t="s">
        <v>4756</v>
      </c>
      <c r="B2592" s="17" t="s">
        <v>296</v>
      </c>
      <c r="C2592" s="17">
        <v>0</v>
      </c>
      <c r="D2592" s="17">
        <v>0</v>
      </c>
      <c r="E2592" s="17" t="s">
        <v>55</v>
      </c>
      <c r="F2592" s="17" t="s">
        <v>126</v>
      </c>
      <c r="G2592" s="17" t="s">
        <v>4757</v>
      </c>
      <c r="H2592" s="17">
        <v>0</v>
      </c>
      <c r="I2592" s="17" t="s">
        <v>116</v>
      </c>
      <c r="J2592" s="17" t="s">
        <v>59</v>
      </c>
      <c r="K2592" s="17" t="s">
        <v>4758</v>
      </c>
      <c r="L2592" s="17" t="s">
        <v>129</v>
      </c>
      <c r="M2592" s="17" t="s">
        <v>130</v>
      </c>
      <c r="N2592" s="17" t="s">
        <v>301</v>
      </c>
      <c r="O2592" s="17">
        <v>20201021</v>
      </c>
      <c r="P2592" s="17">
        <v>20201022</v>
      </c>
      <c r="Q2592" s="17">
        <v>9332</v>
      </c>
      <c r="R2592" s="17">
        <v>28246040</v>
      </c>
      <c r="S2592" s="17" t="s">
        <v>100</v>
      </c>
      <c r="T2592" s="17" t="s">
        <v>63</v>
      </c>
      <c r="U2592" s="17" t="s">
        <v>91</v>
      </c>
      <c r="V2592" s="17">
        <f t="shared" si="704"/>
        <v>75</v>
      </c>
      <c r="W2592" s="17">
        <v>75000</v>
      </c>
      <c r="X2592" s="17" t="s">
        <v>64</v>
      </c>
      <c r="Y2592" s="17" t="s">
        <v>4759</v>
      </c>
      <c r="Z2592" s="17">
        <v>20201028</v>
      </c>
      <c r="AA2592" s="17" t="s">
        <v>78</v>
      </c>
      <c r="AB2592" s="17">
        <v>1</v>
      </c>
      <c r="AC2592" s="17" t="str">
        <f>IFERROR(VLOOKUP(A2592,[1]Cruces!AJ:AK,2,0),VLOOKUP(CONCATENATE(X2592,AA2592),[1]Cruces!G:H,2,0))</f>
        <v>Solicitud de Obra</v>
      </c>
      <c r="AD2592" s="17">
        <f t="shared" si="705"/>
        <v>21</v>
      </c>
      <c r="AE2592" s="17">
        <f t="shared" si="706"/>
        <v>10</v>
      </c>
      <c r="AF2592" s="17">
        <f t="shared" si="707"/>
        <v>2020</v>
      </c>
      <c r="AG2592" s="17" t="str">
        <f>IFERROR(VLOOKUP(MID(A2592,2,4)*1,[1]Cruces!K:L,2,0),"Verificar")</f>
        <v>Guajira</v>
      </c>
      <c r="AH2592" s="17">
        <f t="shared" ca="1" si="708"/>
        <v>35</v>
      </c>
      <c r="AI2592" s="17" t="str">
        <f>IFERROR(VLOOKUP(U2592,[1]Cruces!$O$1:$P$6,2,0),"Sin Orden")</f>
        <v>Resuelta</v>
      </c>
      <c r="AJ2592" s="17">
        <f t="shared" si="709"/>
        <v>28</v>
      </c>
      <c r="AK2592" s="17">
        <f t="shared" si="710"/>
        <v>10</v>
      </c>
      <c r="AL2592" s="17">
        <f t="shared" si="711"/>
        <v>2020</v>
      </c>
      <c r="AM2592" s="17">
        <f t="shared" ca="1" si="712"/>
        <v>28</v>
      </c>
      <c r="AN2592" s="18" t="str">
        <f>IFERROR(VLOOKUP(R2592*1,'[1]Ordenes de Servicio'!G:K,5,0),"No Cruza")</f>
        <v>No Cruza</v>
      </c>
      <c r="AO2592" s="17">
        <f t="shared" ca="1" si="713"/>
        <v>7</v>
      </c>
      <c r="AP2592" s="17">
        <f t="shared" si="714"/>
        <v>22</v>
      </c>
      <c r="AQ2592" s="17">
        <f t="shared" si="715"/>
        <v>10</v>
      </c>
      <c r="AR2592" s="17">
        <f t="shared" si="716"/>
        <v>2020</v>
      </c>
      <c r="AS2592" s="17">
        <f t="shared" ca="1" si="717"/>
        <v>34</v>
      </c>
      <c r="AT2592" s="17" t="str">
        <f t="shared" ca="1" si="718"/>
        <v>No</v>
      </c>
      <c r="AU2592" s="17">
        <f t="shared" si="719"/>
        <v>6</v>
      </c>
      <c r="AV2592" s="17" t="str">
        <f>+VLOOKUP(B2592,[1]Cruces!S:T,2,0)</f>
        <v>3. Evaluación Técnico Ecónomica</v>
      </c>
    </row>
    <row r="2593" spans="1:48" hidden="1" x14ac:dyDescent="0.25">
      <c r="A2593" s="17" t="s">
        <v>4760</v>
      </c>
      <c r="B2593" s="17" t="s">
        <v>68</v>
      </c>
      <c r="C2593" s="17">
        <v>5594746</v>
      </c>
      <c r="D2593" s="17">
        <v>20082816</v>
      </c>
      <c r="E2593" s="17" t="s">
        <v>93</v>
      </c>
      <c r="F2593" s="17" t="s">
        <v>107</v>
      </c>
      <c r="G2593" s="17" t="s">
        <v>4761</v>
      </c>
      <c r="H2593" s="17">
        <v>3158224237</v>
      </c>
      <c r="I2593" s="17" t="s">
        <v>71</v>
      </c>
      <c r="J2593" s="17" t="s">
        <v>4762</v>
      </c>
      <c r="K2593" s="17" t="s">
        <v>4763</v>
      </c>
      <c r="L2593" s="17" t="s">
        <v>117</v>
      </c>
      <c r="M2593" s="17" t="s">
        <v>118</v>
      </c>
      <c r="N2593" s="17" t="s">
        <v>75</v>
      </c>
      <c r="O2593" s="17">
        <v>20200518</v>
      </c>
      <c r="P2593" s="17">
        <v>20200618</v>
      </c>
      <c r="Q2593" s="17">
        <v>1110</v>
      </c>
      <c r="R2593" s="17">
        <v>27761259</v>
      </c>
      <c r="S2593" s="17" t="s">
        <v>76</v>
      </c>
      <c r="T2593" s="17" t="s">
        <v>63</v>
      </c>
      <c r="U2593" s="17" t="s">
        <v>88</v>
      </c>
      <c r="V2593" s="17">
        <f t="shared" si="704"/>
        <v>112.5</v>
      </c>
      <c r="W2593" s="17">
        <v>112500</v>
      </c>
      <c r="X2593" s="17" t="s">
        <v>89</v>
      </c>
      <c r="Y2593" s="17" t="s">
        <v>105</v>
      </c>
      <c r="Z2593" s="17">
        <v>20200806</v>
      </c>
      <c r="AA2593" s="17" t="s">
        <v>78</v>
      </c>
      <c r="AB2593" s="17">
        <v>1</v>
      </c>
      <c r="AC2593" s="17" t="str">
        <f>IFERROR(VLOOKUP(A2593,[1]Cruces!AJ:AK,2,0),VLOOKUP(CONCATENATE(X2593,AA2593),[1]Cruces!G:H,2,0))</f>
        <v>Solicitud de Obra</v>
      </c>
      <c r="AD2593" s="17">
        <f t="shared" si="705"/>
        <v>18</v>
      </c>
      <c r="AE2593" s="17">
        <f t="shared" si="706"/>
        <v>5</v>
      </c>
      <c r="AF2593" s="17">
        <f t="shared" si="707"/>
        <v>2020</v>
      </c>
      <c r="AG2593" s="17" t="str">
        <f>IFERROR(VLOOKUP(MID(A2593,2,4)*1,[1]Cruces!K:L,2,0),"Verificar")</f>
        <v>Atlántico Norte</v>
      </c>
      <c r="AH2593" s="17">
        <f t="shared" ca="1" si="708"/>
        <v>191</v>
      </c>
      <c r="AI2593" s="17" t="str">
        <f>IFERROR(VLOOKUP(U2593,[1]Cruces!$O$1:$P$6,2,0),"Sin Orden")</f>
        <v>Resuelta</v>
      </c>
      <c r="AJ2593" s="17">
        <f t="shared" si="709"/>
        <v>6</v>
      </c>
      <c r="AK2593" s="17">
        <f t="shared" si="710"/>
        <v>8</v>
      </c>
      <c r="AL2593" s="17">
        <f t="shared" si="711"/>
        <v>2020</v>
      </c>
      <c r="AM2593" s="17">
        <f t="shared" ca="1" si="712"/>
        <v>111</v>
      </c>
      <c r="AN2593" s="18" t="str">
        <f>IFERROR(VLOOKUP(R2593*1,'[1]Ordenes de Servicio'!G:K,5,0),"No Cruza")</f>
        <v>No Cruza</v>
      </c>
      <c r="AO2593" s="17">
        <f t="shared" ca="1" si="713"/>
        <v>80</v>
      </c>
      <c r="AP2593" s="17">
        <f t="shared" si="714"/>
        <v>18</v>
      </c>
      <c r="AQ2593" s="17">
        <f t="shared" si="715"/>
        <v>6</v>
      </c>
      <c r="AR2593" s="17">
        <f t="shared" si="716"/>
        <v>2020</v>
      </c>
      <c r="AS2593" s="17">
        <f t="shared" ca="1" si="717"/>
        <v>160</v>
      </c>
      <c r="AT2593" s="17" t="str">
        <f t="shared" ca="1" si="718"/>
        <v>No</v>
      </c>
      <c r="AU2593" s="17">
        <f t="shared" si="719"/>
        <v>49</v>
      </c>
      <c r="AV2593" s="17" t="str">
        <f>+VLOOKUP(B2593,[1]Cruces!S:T,2,0)</f>
        <v>5. Consultoría / Adjudicación</v>
      </c>
    </row>
    <row r="2594" spans="1:48" x14ac:dyDescent="0.25">
      <c r="A2594" s="17" t="s">
        <v>4764</v>
      </c>
      <c r="B2594" s="17" t="s">
        <v>80</v>
      </c>
      <c r="C2594" s="17">
        <v>0</v>
      </c>
      <c r="D2594" s="17">
        <v>0</v>
      </c>
      <c r="E2594" s="17" t="s">
        <v>55</v>
      </c>
      <c r="F2594" s="17" t="s">
        <v>120</v>
      </c>
      <c r="G2594" s="17" t="s">
        <v>4765</v>
      </c>
      <c r="H2594" s="17">
        <v>0</v>
      </c>
      <c r="I2594" s="17" t="s">
        <v>71</v>
      </c>
      <c r="J2594" s="17" t="s">
        <v>59</v>
      </c>
      <c r="K2594" s="17" t="s">
        <v>4766</v>
      </c>
      <c r="L2594" s="17" t="s">
        <v>487</v>
      </c>
      <c r="M2594" s="17" t="s">
        <v>55</v>
      </c>
      <c r="N2594" s="17" t="s">
        <v>87</v>
      </c>
      <c r="O2594" s="17">
        <v>20190628</v>
      </c>
      <c r="P2594" s="17">
        <v>20190718</v>
      </c>
      <c r="Q2594" s="17">
        <v>1110</v>
      </c>
      <c r="R2594" s="17">
        <v>0</v>
      </c>
      <c r="S2594" s="17"/>
      <c r="T2594" s="17" t="s">
        <v>63</v>
      </c>
      <c r="U2594" s="17"/>
      <c r="V2594" s="17">
        <f t="shared" si="704"/>
        <v>300</v>
      </c>
      <c r="W2594" s="17">
        <v>300000</v>
      </c>
      <c r="X2594" s="17" t="s">
        <v>64</v>
      </c>
      <c r="Y2594" s="17" t="s">
        <v>80</v>
      </c>
      <c r="Z2594" s="17">
        <v>20190718</v>
      </c>
      <c r="AA2594" s="17" t="s">
        <v>101</v>
      </c>
      <c r="AB2594" s="17">
        <v>1</v>
      </c>
      <c r="AC2594" s="17" t="str">
        <f>IFERROR(VLOOKUP(A2594,[1]Cruces!AJ:AK,2,0),VLOOKUP(CONCATENATE(X2594,AA2594),[1]Cruces!G:H,2,0))</f>
        <v>Solicitud de Obra</v>
      </c>
      <c r="AD2594" s="17">
        <f t="shared" si="705"/>
        <v>28</v>
      </c>
      <c r="AE2594" s="17">
        <f t="shared" si="706"/>
        <v>6</v>
      </c>
      <c r="AF2594" s="17">
        <f t="shared" si="707"/>
        <v>2019</v>
      </c>
      <c r="AG2594" s="17" t="str">
        <f>IFERROR(VLOOKUP(MID(A2594,2,4)*1,[1]Cruces!K:L,2,0),"Verificar")</f>
        <v>Atlántico Norte</v>
      </c>
      <c r="AH2594" s="17">
        <f t="shared" ca="1" si="708"/>
        <v>516</v>
      </c>
      <c r="AI2594" s="17" t="str">
        <f>IFERROR(VLOOKUP(U2594,[1]Cruces!$O$1:$P$6,2,0),"Sin Orden")</f>
        <v>Sin Orden</v>
      </c>
      <c r="AJ2594" s="17">
        <f t="shared" si="709"/>
        <v>18</v>
      </c>
      <c r="AK2594" s="17">
        <f t="shared" si="710"/>
        <v>7</v>
      </c>
      <c r="AL2594" s="17">
        <f t="shared" si="711"/>
        <v>2019</v>
      </c>
      <c r="AM2594" s="17">
        <f t="shared" ca="1" si="712"/>
        <v>496</v>
      </c>
      <c r="AN2594" s="18" t="str">
        <f>IFERROR(VLOOKUP(R2594*1,'[1]Ordenes de Servicio'!G:K,5,0),"No Cruza")</f>
        <v>No Cruza</v>
      </c>
      <c r="AO2594" s="17">
        <f t="shared" ca="1" si="713"/>
        <v>496</v>
      </c>
      <c r="AP2594" s="17">
        <f t="shared" si="714"/>
        <v>18</v>
      </c>
      <c r="AQ2594" s="17">
        <f t="shared" si="715"/>
        <v>7</v>
      </c>
      <c r="AR2594" s="17">
        <f t="shared" si="716"/>
        <v>2019</v>
      </c>
      <c r="AS2594" s="17">
        <f t="shared" ca="1" si="717"/>
        <v>496</v>
      </c>
      <c r="AT2594" s="17" t="str">
        <f t="shared" ca="1" si="718"/>
        <v>Si</v>
      </c>
      <c r="AU2594" s="17">
        <f t="shared" si="719"/>
        <v>0</v>
      </c>
      <c r="AV2594" s="17" t="str">
        <f>+VLOOKUP(B2594,[1]Cruces!S:T,2,0)</f>
        <v>8. Puesta en Servicio</v>
      </c>
    </row>
    <row r="2595" spans="1:48" hidden="1" x14ac:dyDescent="0.25">
      <c r="A2595" s="17" t="s">
        <v>9417</v>
      </c>
      <c r="B2595" s="17" t="s">
        <v>569</v>
      </c>
      <c r="C2595" s="17">
        <v>0</v>
      </c>
      <c r="D2595" s="17">
        <v>0</v>
      </c>
      <c r="E2595" s="17" t="s">
        <v>55</v>
      </c>
      <c r="F2595" s="17" t="s">
        <v>5366</v>
      </c>
      <c r="G2595" s="17" t="s">
        <v>9418</v>
      </c>
      <c r="H2595" s="17">
        <v>3043995985</v>
      </c>
      <c r="I2595" s="17" t="s">
        <v>71</v>
      </c>
      <c r="J2595" s="17" t="s">
        <v>59</v>
      </c>
      <c r="K2595" s="17" t="s">
        <v>97</v>
      </c>
      <c r="L2595" s="17" t="s">
        <v>5368</v>
      </c>
      <c r="M2595" s="17" t="s">
        <v>5369</v>
      </c>
      <c r="N2595" s="17" t="s">
        <v>572</v>
      </c>
      <c r="O2595" s="17">
        <v>20201030</v>
      </c>
      <c r="P2595" s="17">
        <v>20201030</v>
      </c>
      <c r="Q2595" s="17">
        <v>1170</v>
      </c>
      <c r="R2595" s="17">
        <v>0</v>
      </c>
      <c r="S2595" s="17"/>
      <c r="T2595" s="17" t="s">
        <v>63</v>
      </c>
      <c r="U2595" s="17"/>
      <c r="V2595" s="17">
        <f t="shared" si="704"/>
        <v>3</v>
      </c>
      <c r="W2595" s="17">
        <v>3000</v>
      </c>
      <c r="X2595" s="17" t="s">
        <v>7065</v>
      </c>
      <c r="Y2595" s="17" t="s">
        <v>569</v>
      </c>
      <c r="Z2595" s="17">
        <v>20201030</v>
      </c>
      <c r="AA2595" s="17" t="s">
        <v>1947</v>
      </c>
      <c r="AB2595" s="17">
        <v>1</v>
      </c>
      <c r="AC2595" s="17" t="str">
        <f>IFERROR(VLOOKUP(A2595,[1]Cruces!AJ:AK,2,0),VLOOKUP(CONCATENATE(X2595,AA2595),[1]Cruces!G:H,2,0))</f>
        <v>Solicitud por BT</v>
      </c>
      <c r="AD2595" s="17">
        <f t="shared" si="705"/>
        <v>30</v>
      </c>
      <c r="AE2595" s="17">
        <f t="shared" si="706"/>
        <v>10</v>
      </c>
      <c r="AF2595" s="17">
        <f t="shared" si="707"/>
        <v>2020</v>
      </c>
      <c r="AG2595" s="17" t="str">
        <f>IFERROR(VLOOKUP(MID(A2595,2,4)*1,[1]Cruces!K:L,2,0),"Verificar")</f>
        <v>Atlántico Norte</v>
      </c>
      <c r="AH2595" s="17">
        <f t="shared" ca="1" si="708"/>
        <v>26</v>
      </c>
      <c r="AI2595" s="17" t="str">
        <f>IFERROR(VLOOKUP(U2595,[1]Cruces!$O$1:$P$6,2,0),"Sin Orden")</f>
        <v>Sin Orden</v>
      </c>
      <c r="AJ2595" s="17">
        <f t="shared" si="709"/>
        <v>30</v>
      </c>
      <c r="AK2595" s="17">
        <f t="shared" si="710"/>
        <v>10</v>
      </c>
      <c r="AL2595" s="17">
        <f t="shared" si="711"/>
        <v>2020</v>
      </c>
      <c r="AM2595" s="17">
        <f t="shared" ca="1" si="712"/>
        <v>26</v>
      </c>
      <c r="AN2595" s="18" t="str">
        <f>IFERROR(VLOOKUP(R2595*1,'[1]Ordenes de Servicio'!G:K,5,0),"No Cruza")</f>
        <v>No Cruza</v>
      </c>
      <c r="AO2595" s="17">
        <f t="shared" ca="1" si="713"/>
        <v>26</v>
      </c>
      <c r="AP2595" s="17">
        <f t="shared" si="714"/>
        <v>30</v>
      </c>
      <c r="AQ2595" s="17">
        <f t="shared" si="715"/>
        <v>10</v>
      </c>
      <c r="AR2595" s="17">
        <f t="shared" si="716"/>
        <v>2020</v>
      </c>
      <c r="AS2595" s="17">
        <f t="shared" ca="1" si="717"/>
        <v>26</v>
      </c>
      <c r="AT2595" s="17" t="str">
        <f t="shared" ca="1" si="718"/>
        <v>No</v>
      </c>
      <c r="AU2595" s="17">
        <f t="shared" si="719"/>
        <v>0</v>
      </c>
      <c r="AV2595" s="17" t="str">
        <f>+VLOOKUP(B2595,[1]Cruces!S:T,2,0)</f>
        <v>1. Solicitud</v>
      </c>
    </row>
    <row r="2596" spans="1:48" hidden="1" x14ac:dyDescent="0.25">
      <c r="A2596" s="17" t="s">
        <v>9419</v>
      </c>
      <c r="B2596" s="17" t="s">
        <v>569</v>
      </c>
      <c r="C2596" s="17">
        <v>7715055</v>
      </c>
      <c r="D2596" s="17">
        <v>35101823</v>
      </c>
      <c r="E2596" s="17" t="s">
        <v>93</v>
      </c>
      <c r="F2596" s="17" t="s">
        <v>7098</v>
      </c>
      <c r="G2596" s="17" t="s">
        <v>8876</v>
      </c>
      <c r="H2596" s="17">
        <v>3225883567</v>
      </c>
      <c r="I2596" s="17" t="s">
        <v>71</v>
      </c>
      <c r="J2596" s="17" t="s">
        <v>9420</v>
      </c>
      <c r="K2596" s="17" t="s">
        <v>8877</v>
      </c>
      <c r="L2596" s="17" t="s">
        <v>7371</v>
      </c>
      <c r="M2596" s="17" t="s">
        <v>7372</v>
      </c>
      <c r="N2596" s="17" t="s">
        <v>572</v>
      </c>
      <c r="O2596" s="17">
        <v>20200915</v>
      </c>
      <c r="P2596" s="17">
        <v>20200915</v>
      </c>
      <c r="Q2596" s="17">
        <v>3340</v>
      </c>
      <c r="R2596" s="17">
        <v>0</v>
      </c>
      <c r="S2596" s="17"/>
      <c r="T2596" s="17" t="s">
        <v>63</v>
      </c>
      <c r="U2596" s="17"/>
      <c r="V2596" s="17">
        <f t="shared" si="704"/>
        <v>5</v>
      </c>
      <c r="W2596" s="17">
        <v>5000</v>
      </c>
      <c r="X2596" s="17" t="s">
        <v>89</v>
      </c>
      <c r="Y2596" s="17" t="s">
        <v>150</v>
      </c>
      <c r="Z2596" s="17">
        <v>20201029</v>
      </c>
      <c r="AA2596" s="17" t="s">
        <v>1947</v>
      </c>
      <c r="AB2596" s="17">
        <v>1</v>
      </c>
      <c r="AC2596" s="17" t="str">
        <f>IFERROR(VLOOKUP(A2596,[1]Cruces!AJ:AK,2,0),VLOOKUP(CONCATENATE(X2596,AA2596),[1]Cruces!G:H,2,0))</f>
        <v>Solicitud por BT</v>
      </c>
      <c r="AD2596" s="17">
        <f t="shared" si="705"/>
        <v>15</v>
      </c>
      <c r="AE2596" s="17">
        <f t="shared" si="706"/>
        <v>9</v>
      </c>
      <c r="AF2596" s="17">
        <f t="shared" si="707"/>
        <v>2020</v>
      </c>
      <c r="AG2596" s="17" t="str">
        <f>IFERROR(VLOOKUP(MID(A2596,2,4)*1,[1]Cruces!K:L,2,0),"Verificar")</f>
        <v>Guajira</v>
      </c>
      <c r="AH2596" s="17">
        <f t="shared" ca="1" si="708"/>
        <v>71</v>
      </c>
      <c r="AI2596" s="17" t="str">
        <f>IFERROR(VLOOKUP(U2596,[1]Cruces!$O$1:$P$6,2,0),"Sin Orden")</f>
        <v>Sin Orden</v>
      </c>
      <c r="AJ2596" s="17">
        <f t="shared" si="709"/>
        <v>29</v>
      </c>
      <c r="AK2596" s="17">
        <f t="shared" si="710"/>
        <v>10</v>
      </c>
      <c r="AL2596" s="17">
        <f t="shared" si="711"/>
        <v>2020</v>
      </c>
      <c r="AM2596" s="17">
        <f t="shared" ca="1" si="712"/>
        <v>27</v>
      </c>
      <c r="AN2596" s="18" t="str">
        <f>IFERROR(VLOOKUP(R2596*1,'[1]Ordenes de Servicio'!G:K,5,0),"No Cruza")</f>
        <v>No Cruza</v>
      </c>
      <c r="AO2596" s="17">
        <f t="shared" ca="1" si="713"/>
        <v>27</v>
      </c>
      <c r="AP2596" s="17">
        <f t="shared" si="714"/>
        <v>15</v>
      </c>
      <c r="AQ2596" s="17">
        <f t="shared" si="715"/>
        <v>9</v>
      </c>
      <c r="AR2596" s="17">
        <f t="shared" si="716"/>
        <v>2020</v>
      </c>
      <c r="AS2596" s="17">
        <f t="shared" ca="1" si="717"/>
        <v>71</v>
      </c>
      <c r="AT2596" s="17" t="str">
        <f t="shared" ca="1" si="718"/>
        <v>No</v>
      </c>
      <c r="AU2596" s="17">
        <f t="shared" si="719"/>
        <v>44</v>
      </c>
      <c r="AV2596" s="17" t="str">
        <f>+VLOOKUP(B2596,[1]Cruces!S:T,2,0)</f>
        <v>1. Solicitud</v>
      </c>
    </row>
    <row r="2597" spans="1:48" hidden="1" x14ac:dyDescent="0.25">
      <c r="A2597" s="17" t="s">
        <v>9421</v>
      </c>
      <c r="B2597" s="17" t="s">
        <v>1943</v>
      </c>
      <c r="C2597" s="17">
        <v>0</v>
      </c>
      <c r="D2597" s="17">
        <v>0</v>
      </c>
      <c r="E2597" s="17" t="s">
        <v>55</v>
      </c>
      <c r="F2597" s="17" t="s">
        <v>81</v>
      </c>
      <c r="G2597" s="17" t="s">
        <v>9422</v>
      </c>
      <c r="H2597" s="17">
        <v>0</v>
      </c>
      <c r="I2597" s="17" t="s">
        <v>116</v>
      </c>
      <c r="J2597" s="17" t="s">
        <v>59</v>
      </c>
      <c r="K2597" s="17" t="s">
        <v>9423</v>
      </c>
      <c r="L2597" s="17" t="s">
        <v>85</v>
      </c>
      <c r="M2597" s="17" t="s">
        <v>86</v>
      </c>
      <c r="N2597" s="17" t="s">
        <v>1946</v>
      </c>
      <c r="O2597" s="17">
        <v>20201015</v>
      </c>
      <c r="P2597" s="17">
        <v>20201015</v>
      </c>
      <c r="Q2597" s="17">
        <v>9343</v>
      </c>
      <c r="R2597" s="17">
        <v>28235146</v>
      </c>
      <c r="S2597" s="17" t="s">
        <v>6601</v>
      </c>
      <c r="T2597" s="17" t="s">
        <v>63</v>
      </c>
      <c r="U2597" s="17" t="s">
        <v>77</v>
      </c>
      <c r="V2597" s="17">
        <f t="shared" si="704"/>
        <v>2.7</v>
      </c>
      <c r="W2597" s="17">
        <v>2700</v>
      </c>
      <c r="X2597" s="17" t="s">
        <v>7065</v>
      </c>
      <c r="Y2597" s="17" t="s">
        <v>1943</v>
      </c>
      <c r="Z2597" s="17">
        <v>20201015</v>
      </c>
      <c r="AA2597" s="17" t="s">
        <v>1947</v>
      </c>
      <c r="AB2597" s="17">
        <v>1</v>
      </c>
      <c r="AC2597" s="17" t="str">
        <f>IFERROR(VLOOKUP(A2597,[1]Cruces!AJ:AK,2,0),VLOOKUP(CONCATENATE(X2597,AA2597),[1]Cruces!G:H,2,0))</f>
        <v>Solicitud por BT</v>
      </c>
      <c r="AD2597" s="17">
        <f t="shared" si="705"/>
        <v>15</v>
      </c>
      <c r="AE2597" s="17">
        <f t="shared" si="706"/>
        <v>10</v>
      </c>
      <c r="AF2597" s="17">
        <f t="shared" si="707"/>
        <v>2020</v>
      </c>
      <c r="AG2597" s="17" t="str">
        <f>IFERROR(VLOOKUP(MID(A2597,2,4)*1,[1]Cruces!K:L,2,0),"Verificar")</f>
        <v>Magdalena</v>
      </c>
      <c r="AH2597" s="17">
        <f t="shared" ca="1" si="708"/>
        <v>41</v>
      </c>
      <c r="AI2597" s="17" t="str">
        <f>IFERROR(VLOOKUP(U2597,[1]Cruces!$O$1:$P$6,2,0),"Sin Orden")</f>
        <v>Pendiente</v>
      </c>
      <c r="AJ2597" s="17">
        <f t="shared" si="709"/>
        <v>15</v>
      </c>
      <c r="AK2597" s="17">
        <f t="shared" si="710"/>
        <v>10</v>
      </c>
      <c r="AL2597" s="17">
        <f t="shared" si="711"/>
        <v>2020</v>
      </c>
      <c r="AM2597" s="17">
        <f t="shared" ca="1" si="712"/>
        <v>41</v>
      </c>
      <c r="AN2597" s="18">
        <f>IFERROR(VLOOKUP(R2597*1,'[1]Ordenes de Servicio'!G:K,5,0),"No Cruza")</f>
        <v>44119</v>
      </c>
      <c r="AO2597" s="17">
        <f t="shared" ca="1" si="713"/>
        <v>41</v>
      </c>
      <c r="AP2597" s="17">
        <f t="shared" si="714"/>
        <v>15</v>
      </c>
      <c r="AQ2597" s="17">
        <f t="shared" si="715"/>
        <v>10</v>
      </c>
      <c r="AR2597" s="17">
        <f t="shared" si="716"/>
        <v>2020</v>
      </c>
      <c r="AS2597" s="17">
        <f t="shared" ca="1" si="717"/>
        <v>41</v>
      </c>
      <c r="AT2597" s="17" t="str">
        <f t="shared" ca="1" si="718"/>
        <v>No</v>
      </c>
      <c r="AU2597" s="17">
        <f t="shared" si="719"/>
        <v>0</v>
      </c>
      <c r="AV2597" s="17" t="str">
        <f>+VLOOKUP(B2597,[1]Cruces!S:T,2,0)</f>
        <v>7. Ejecución en Campo OS BT</v>
      </c>
    </row>
    <row r="2598" spans="1:48" hidden="1" x14ac:dyDescent="0.25">
      <c r="A2598" s="17" t="s">
        <v>4767</v>
      </c>
      <c r="B2598" s="17" t="s">
        <v>68</v>
      </c>
      <c r="C2598" s="17">
        <v>0</v>
      </c>
      <c r="D2598" s="17">
        <v>0</v>
      </c>
      <c r="E2598" s="17" t="s">
        <v>55</v>
      </c>
      <c r="F2598" s="17" t="s">
        <v>81</v>
      </c>
      <c r="G2598" s="17" t="s">
        <v>2862</v>
      </c>
      <c r="H2598" s="17">
        <v>3199610</v>
      </c>
      <c r="I2598" s="17" t="s">
        <v>71</v>
      </c>
      <c r="J2598" s="17" t="s">
        <v>59</v>
      </c>
      <c r="K2598" s="17" t="s">
        <v>2863</v>
      </c>
      <c r="L2598" s="17" t="s">
        <v>85</v>
      </c>
      <c r="M2598" s="17" t="s">
        <v>86</v>
      </c>
      <c r="N2598" s="17" t="s">
        <v>75</v>
      </c>
      <c r="O2598" s="17">
        <v>20201011</v>
      </c>
      <c r="P2598" s="17">
        <v>20201030</v>
      </c>
      <c r="Q2598" s="17">
        <v>3410</v>
      </c>
      <c r="R2598" s="17">
        <v>28240031</v>
      </c>
      <c r="S2598" s="17" t="s">
        <v>100</v>
      </c>
      <c r="T2598" s="17" t="s">
        <v>63</v>
      </c>
      <c r="U2598" s="17" t="s">
        <v>91</v>
      </c>
      <c r="V2598" s="17">
        <f t="shared" si="704"/>
        <v>1</v>
      </c>
      <c r="W2598" s="17">
        <v>1000</v>
      </c>
      <c r="X2598" s="17" t="s">
        <v>64</v>
      </c>
      <c r="Y2598" s="17" t="s">
        <v>261</v>
      </c>
      <c r="Z2598" s="17">
        <v>20201120</v>
      </c>
      <c r="AA2598" s="17" t="s">
        <v>113</v>
      </c>
      <c r="AB2598" s="17">
        <v>1</v>
      </c>
      <c r="AC2598" s="17" t="str">
        <f>IFERROR(VLOOKUP(A2598,[1]Cruces!AJ:AK,2,0),VLOOKUP(CONCATENATE(X2598,AA2598),[1]Cruces!G:H,2,0))</f>
        <v>Solicitud de Obra</v>
      </c>
      <c r="AD2598" s="17">
        <f t="shared" si="705"/>
        <v>11</v>
      </c>
      <c r="AE2598" s="17">
        <f t="shared" si="706"/>
        <v>10</v>
      </c>
      <c r="AF2598" s="17">
        <f t="shared" si="707"/>
        <v>2020</v>
      </c>
      <c r="AG2598" s="17" t="str">
        <f>IFERROR(VLOOKUP(MID(A2598,2,4)*1,[1]Cruces!K:L,2,0),"Verificar")</f>
        <v>Magdalena</v>
      </c>
      <c r="AH2598" s="17">
        <f t="shared" ca="1" si="708"/>
        <v>45</v>
      </c>
      <c r="AI2598" s="17" t="str">
        <f>IFERROR(VLOOKUP(U2598,[1]Cruces!$O$1:$P$6,2,0),"Sin Orden")</f>
        <v>Resuelta</v>
      </c>
      <c r="AJ2598" s="17">
        <f t="shared" si="709"/>
        <v>20</v>
      </c>
      <c r="AK2598" s="17">
        <f t="shared" si="710"/>
        <v>11</v>
      </c>
      <c r="AL2598" s="17">
        <f t="shared" si="711"/>
        <v>2020</v>
      </c>
      <c r="AM2598" s="17">
        <f t="shared" ca="1" si="712"/>
        <v>5</v>
      </c>
      <c r="AN2598" s="18" t="str">
        <f>IFERROR(VLOOKUP(R2598*1,'[1]Ordenes de Servicio'!G:K,5,0),"No Cruza")</f>
        <v>No Cruza</v>
      </c>
      <c r="AO2598" s="17">
        <f t="shared" ca="1" si="713"/>
        <v>40</v>
      </c>
      <c r="AP2598" s="17">
        <f t="shared" si="714"/>
        <v>30</v>
      </c>
      <c r="AQ2598" s="17">
        <f t="shared" si="715"/>
        <v>10</v>
      </c>
      <c r="AR2598" s="17">
        <f t="shared" si="716"/>
        <v>2020</v>
      </c>
      <c r="AS2598" s="17">
        <f t="shared" ca="1" si="717"/>
        <v>26</v>
      </c>
      <c r="AT2598" s="17" t="str">
        <f t="shared" ca="1" si="718"/>
        <v>No</v>
      </c>
      <c r="AU2598" s="17">
        <f t="shared" si="719"/>
        <v>21</v>
      </c>
      <c r="AV2598" s="17" t="str">
        <f>+VLOOKUP(B2598,[1]Cruces!S:T,2,0)</f>
        <v>5. Consultoría / Adjudicación</v>
      </c>
    </row>
    <row r="2599" spans="1:48" hidden="1" x14ac:dyDescent="0.25">
      <c r="A2599" s="17" t="s">
        <v>4768</v>
      </c>
      <c r="B2599" s="17" t="s">
        <v>68</v>
      </c>
      <c r="C2599" s="17">
        <v>0</v>
      </c>
      <c r="D2599" s="17">
        <v>0</v>
      </c>
      <c r="E2599" s="17" t="s">
        <v>55</v>
      </c>
      <c r="F2599" s="17" t="s">
        <v>232</v>
      </c>
      <c r="G2599" s="17" t="s">
        <v>445</v>
      </c>
      <c r="H2599" s="17">
        <v>0</v>
      </c>
      <c r="I2599" s="17" t="s">
        <v>83</v>
      </c>
      <c r="J2599" s="17" t="s">
        <v>59</v>
      </c>
      <c r="K2599" s="17" t="s">
        <v>1122</v>
      </c>
      <c r="L2599" s="17" t="s">
        <v>111</v>
      </c>
      <c r="M2599" s="17" t="s">
        <v>112</v>
      </c>
      <c r="N2599" s="17" t="s">
        <v>75</v>
      </c>
      <c r="O2599" s="17">
        <v>20160411</v>
      </c>
      <c r="P2599" s="17">
        <v>20160412</v>
      </c>
      <c r="Q2599" s="17">
        <v>9521</v>
      </c>
      <c r="R2599" s="17">
        <v>0</v>
      </c>
      <c r="S2599" s="17"/>
      <c r="T2599" s="17" t="s">
        <v>63</v>
      </c>
      <c r="U2599" s="17"/>
      <c r="V2599" s="17">
        <f t="shared" si="704"/>
        <v>75</v>
      </c>
      <c r="W2599" s="17">
        <v>75000</v>
      </c>
      <c r="X2599" s="17" t="s">
        <v>64</v>
      </c>
      <c r="Y2599" s="17" t="s">
        <v>150</v>
      </c>
      <c r="Z2599" s="17">
        <v>20180928</v>
      </c>
      <c r="AA2599" s="17" t="s">
        <v>124</v>
      </c>
      <c r="AB2599" s="17">
        <v>1</v>
      </c>
      <c r="AC2599" s="17" t="str">
        <f>IFERROR(VLOOKUP(A2599,[1]Cruces!AJ:AK,2,0),VLOOKUP(CONCATENATE(X2599,AA2599),[1]Cruces!G:H,2,0))</f>
        <v>Solicitud de Obra</v>
      </c>
      <c r="AD2599" s="17">
        <f t="shared" si="705"/>
        <v>11</v>
      </c>
      <c r="AE2599" s="17">
        <f t="shared" si="706"/>
        <v>4</v>
      </c>
      <c r="AF2599" s="17">
        <f t="shared" si="707"/>
        <v>2016</v>
      </c>
      <c r="AG2599" s="17" t="str">
        <f>IFERROR(VLOOKUP(MID(A2599,2,4)*1,[1]Cruces!K:L,2,0),"Verificar")</f>
        <v>Atlántico Sur</v>
      </c>
      <c r="AH2599" s="17">
        <f t="shared" ca="1" si="708"/>
        <v>1689</v>
      </c>
      <c r="AI2599" s="17" t="str">
        <f>IFERROR(VLOOKUP(U2599,[1]Cruces!$O$1:$P$6,2,0),"Sin Orden")</f>
        <v>Sin Orden</v>
      </c>
      <c r="AJ2599" s="17">
        <f t="shared" si="709"/>
        <v>28</v>
      </c>
      <c r="AK2599" s="17">
        <f t="shared" si="710"/>
        <v>9</v>
      </c>
      <c r="AL2599" s="17">
        <f t="shared" si="711"/>
        <v>2018</v>
      </c>
      <c r="AM2599" s="17">
        <f t="shared" ca="1" si="712"/>
        <v>789</v>
      </c>
      <c r="AN2599" s="18" t="str">
        <f>IFERROR(VLOOKUP(R2599*1,'[1]Ordenes de Servicio'!G:K,5,0),"No Cruza")</f>
        <v>No Cruza</v>
      </c>
      <c r="AO2599" s="17">
        <f t="shared" ca="1" si="713"/>
        <v>789</v>
      </c>
      <c r="AP2599" s="17">
        <f t="shared" si="714"/>
        <v>12</v>
      </c>
      <c r="AQ2599" s="17">
        <f t="shared" si="715"/>
        <v>4</v>
      </c>
      <c r="AR2599" s="17">
        <f t="shared" si="716"/>
        <v>2016</v>
      </c>
      <c r="AS2599" s="17">
        <f t="shared" ca="1" si="717"/>
        <v>1688</v>
      </c>
      <c r="AT2599" s="17" t="str">
        <f t="shared" ca="1" si="718"/>
        <v>Si</v>
      </c>
      <c r="AU2599" s="17">
        <f t="shared" si="719"/>
        <v>899</v>
      </c>
      <c r="AV2599" s="17" t="str">
        <f>+VLOOKUP(B2599,[1]Cruces!S:T,2,0)</f>
        <v>5. Consultoría / Adjudicación</v>
      </c>
    </row>
    <row r="2600" spans="1:48" x14ac:dyDescent="0.25">
      <c r="A2600" s="17" t="s">
        <v>4769</v>
      </c>
      <c r="B2600" s="17" t="s">
        <v>80</v>
      </c>
      <c r="C2600" s="17">
        <v>0</v>
      </c>
      <c r="D2600" s="17">
        <v>0</v>
      </c>
      <c r="E2600" s="17" t="s">
        <v>55</v>
      </c>
      <c r="F2600" s="17" t="s">
        <v>56</v>
      </c>
      <c r="G2600" s="17" t="s">
        <v>4770</v>
      </c>
      <c r="H2600" s="17">
        <v>3008078383</v>
      </c>
      <c r="I2600" s="17" t="s">
        <v>116</v>
      </c>
      <c r="J2600" s="17" t="s">
        <v>59</v>
      </c>
      <c r="K2600" s="17" t="s">
        <v>4771</v>
      </c>
      <c r="L2600" s="17" t="s">
        <v>265</v>
      </c>
      <c r="M2600" s="17" t="s">
        <v>55</v>
      </c>
      <c r="N2600" s="17" t="s">
        <v>87</v>
      </c>
      <c r="O2600" s="17">
        <v>20161004</v>
      </c>
      <c r="P2600" s="17">
        <v>20170327</v>
      </c>
      <c r="Q2600" s="17">
        <v>1110</v>
      </c>
      <c r="R2600" s="17">
        <v>0</v>
      </c>
      <c r="S2600" s="17"/>
      <c r="T2600" s="17" t="s">
        <v>63</v>
      </c>
      <c r="U2600" s="17"/>
      <c r="V2600" s="17">
        <f t="shared" si="704"/>
        <v>400</v>
      </c>
      <c r="W2600" s="17">
        <v>400000</v>
      </c>
      <c r="X2600" s="17" t="s">
        <v>218</v>
      </c>
      <c r="Y2600" s="17" t="s">
        <v>80</v>
      </c>
      <c r="Z2600" s="17">
        <v>20170327</v>
      </c>
      <c r="AA2600" s="17" t="s">
        <v>219</v>
      </c>
      <c r="AB2600" s="17">
        <v>1</v>
      </c>
      <c r="AC2600" s="17" t="str">
        <f>IFERROR(VLOOKUP(A2600,[1]Cruces!AJ:AK,2,0),VLOOKUP(CONCATENATE(X2600,AA2600),[1]Cruces!G:H,2,0))</f>
        <v>Solicitud de Obra</v>
      </c>
      <c r="AD2600" s="17">
        <f t="shared" si="705"/>
        <v>4</v>
      </c>
      <c r="AE2600" s="17">
        <f t="shared" si="706"/>
        <v>10</v>
      </c>
      <c r="AF2600" s="17">
        <f t="shared" si="707"/>
        <v>2016</v>
      </c>
      <c r="AG2600" s="17" t="str">
        <f>IFERROR(VLOOKUP(MID(A2600,2,4)*1,[1]Cruces!K:L,2,0),"Verificar")</f>
        <v>Atlántico Norte</v>
      </c>
      <c r="AH2600" s="17">
        <f t="shared" ca="1" si="708"/>
        <v>1513</v>
      </c>
      <c r="AI2600" s="17" t="str">
        <f>IFERROR(VLOOKUP(U2600,[1]Cruces!$O$1:$P$6,2,0),"Sin Orden")</f>
        <v>Sin Orden</v>
      </c>
      <c r="AJ2600" s="17">
        <f t="shared" si="709"/>
        <v>27</v>
      </c>
      <c r="AK2600" s="17">
        <f t="shared" si="710"/>
        <v>3</v>
      </c>
      <c r="AL2600" s="17">
        <f t="shared" si="711"/>
        <v>2017</v>
      </c>
      <c r="AM2600" s="17">
        <f t="shared" ca="1" si="712"/>
        <v>1339</v>
      </c>
      <c r="AN2600" s="18" t="str">
        <f>IFERROR(VLOOKUP(R2600*1,'[1]Ordenes de Servicio'!G:K,5,0),"No Cruza")</f>
        <v>No Cruza</v>
      </c>
      <c r="AO2600" s="17">
        <f t="shared" ca="1" si="713"/>
        <v>1339</v>
      </c>
      <c r="AP2600" s="17">
        <f t="shared" si="714"/>
        <v>27</v>
      </c>
      <c r="AQ2600" s="17">
        <f t="shared" si="715"/>
        <v>3</v>
      </c>
      <c r="AR2600" s="17">
        <f t="shared" si="716"/>
        <v>2017</v>
      </c>
      <c r="AS2600" s="17">
        <f t="shared" ca="1" si="717"/>
        <v>1339</v>
      </c>
      <c r="AT2600" s="17" t="str">
        <f t="shared" ca="1" si="718"/>
        <v>Si</v>
      </c>
      <c r="AU2600" s="17">
        <f t="shared" si="719"/>
        <v>0</v>
      </c>
      <c r="AV2600" s="17" t="str">
        <f>+VLOOKUP(B2600,[1]Cruces!S:T,2,0)</f>
        <v>8. Puesta en Servicio</v>
      </c>
    </row>
    <row r="2601" spans="1:48" hidden="1" x14ac:dyDescent="0.25">
      <c r="A2601" s="17" t="s">
        <v>4772</v>
      </c>
      <c r="B2601" s="17" t="s">
        <v>68</v>
      </c>
      <c r="C2601" s="17">
        <v>0</v>
      </c>
      <c r="D2601" s="17">
        <v>0</v>
      </c>
      <c r="E2601" s="17" t="s">
        <v>55</v>
      </c>
      <c r="F2601" s="17" t="s">
        <v>56</v>
      </c>
      <c r="G2601" s="17" t="s">
        <v>4773</v>
      </c>
      <c r="H2601" s="17">
        <v>0</v>
      </c>
      <c r="I2601" s="17" t="s">
        <v>116</v>
      </c>
      <c r="J2601" s="17" t="s">
        <v>59</v>
      </c>
      <c r="K2601" s="17" t="s">
        <v>4774</v>
      </c>
      <c r="L2601" s="17" t="s">
        <v>265</v>
      </c>
      <c r="M2601" s="17" t="s">
        <v>55</v>
      </c>
      <c r="N2601" s="17" t="s">
        <v>75</v>
      </c>
      <c r="O2601" s="17">
        <v>20170519</v>
      </c>
      <c r="P2601" s="17">
        <v>20170614</v>
      </c>
      <c r="Q2601" s="17">
        <v>9350</v>
      </c>
      <c r="R2601" s="17">
        <v>23866179</v>
      </c>
      <c r="S2601" s="17" t="s">
        <v>100</v>
      </c>
      <c r="T2601" s="17" t="s">
        <v>63</v>
      </c>
      <c r="U2601" s="17" t="s">
        <v>91</v>
      </c>
      <c r="V2601" s="17">
        <f t="shared" si="704"/>
        <v>75</v>
      </c>
      <c r="W2601" s="17">
        <v>75000</v>
      </c>
      <c r="X2601" s="17" t="s">
        <v>64</v>
      </c>
      <c r="Y2601" s="17" t="s">
        <v>282</v>
      </c>
      <c r="Z2601" s="17">
        <v>20180523</v>
      </c>
      <c r="AA2601" s="17" t="s">
        <v>78</v>
      </c>
      <c r="AB2601" s="17">
        <v>1</v>
      </c>
      <c r="AC2601" s="17" t="str">
        <f>IFERROR(VLOOKUP(A2601,[1]Cruces!AJ:AK,2,0),VLOOKUP(CONCATENATE(X2601,AA2601),[1]Cruces!G:H,2,0))</f>
        <v>Solicitud de Obra</v>
      </c>
      <c r="AD2601" s="17">
        <f t="shared" si="705"/>
        <v>19</v>
      </c>
      <c r="AE2601" s="17">
        <f t="shared" si="706"/>
        <v>5</v>
      </c>
      <c r="AF2601" s="17">
        <f t="shared" si="707"/>
        <v>2017</v>
      </c>
      <c r="AG2601" s="17" t="str">
        <f>IFERROR(VLOOKUP(MID(A2601,2,4)*1,[1]Cruces!K:L,2,0),"Verificar")</f>
        <v>Magdalena</v>
      </c>
      <c r="AH2601" s="17">
        <f t="shared" ca="1" si="708"/>
        <v>1286</v>
      </c>
      <c r="AI2601" s="17" t="str">
        <f>IFERROR(VLOOKUP(U2601,[1]Cruces!$O$1:$P$6,2,0),"Sin Orden")</f>
        <v>Resuelta</v>
      </c>
      <c r="AJ2601" s="17">
        <f t="shared" si="709"/>
        <v>23</v>
      </c>
      <c r="AK2601" s="17">
        <f t="shared" si="710"/>
        <v>5</v>
      </c>
      <c r="AL2601" s="17">
        <f t="shared" si="711"/>
        <v>2018</v>
      </c>
      <c r="AM2601" s="17">
        <f t="shared" ca="1" si="712"/>
        <v>917</v>
      </c>
      <c r="AN2601" s="18" t="str">
        <f>IFERROR(VLOOKUP(R2601*1,'[1]Ordenes de Servicio'!G:K,5,0),"No Cruza")</f>
        <v>No Cruza</v>
      </c>
      <c r="AO2601" s="17">
        <f t="shared" ca="1" si="713"/>
        <v>369</v>
      </c>
      <c r="AP2601" s="17">
        <f t="shared" si="714"/>
        <v>14</v>
      </c>
      <c r="AQ2601" s="17">
        <f t="shared" si="715"/>
        <v>6</v>
      </c>
      <c r="AR2601" s="17">
        <f t="shared" si="716"/>
        <v>2017</v>
      </c>
      <c r="AS2601" s="17">
        <f t="shared" ca="1" si="717"/>
        <v>1260</v>
      </c>
      <c r="AT2601" s="17" t="str">
        <f t="shared" ca="1" si="718"/>
        <v>Si</v>
      </c>
      <c r="AU2601" s="17">
        <f t="shared" si="719"/>
        <v>343</v>
      </c>
      <c r="AV2601" s="17" t="str">
        <f>+VLOOKUP(B2601,[1]Cruces!S:T,2,0)</f>
        <v>5. Consultoría / Adjudicación</v>
      </c>
    </row>
    <row r="2602" spans="1:48" hidden="1" x14ac:dyDescent="0.25">
      <c r="A2602" s="17" t="s">
        <v>10606</v>
      </c>
      <c r="B2602" s="17" t="s">
        <v>296</v>
      </c>
      <c r="C2602" s="17">
        <v>0</v>
      </c>
      <c r="D2602" s="17">
        <v>0</v>
      </c>
      <c r="E2602" s="17" t="s">
        <v>55</v>
      </c>
      <c r="F2602" s="17" t="s">
        <v>932</v>
      </c>
      <c r="G2602" s="17" t="s">
        <v>10607</v>
      </c>
      <c r="H2602" s="17">
        <v>0</v>
      </c>
      <c r="I2602" s="17" t="s">
        <v>71</v>
      </c>
      <c r="J2602" s="17" t="s">
        <v>59</v>
      </c>
      <c r="K2602" s="17" t="s">
        <v>97</v>
      </c>
      <c r="L2602" s="17" t="s">
        <v>935</v>
      </c>
      <c r="M2602" s="17" t="s">
        <v>936</v>
      </c>
      <c r="N2602" s="17" t="s">
        <v>301</v>
      </c>
      <c r="O2602" s="17">
        <v>20200831</v>
      </c>
      <c r="P2602" s="17">
        <v>20200831</v>
      </c>
      <c r="Q2602" s="17">
        <v>9342</v>
      </c>
      <c r="R2602" s="17">
        <v>28112854</v>
      </c>
      <c r="S2602" s="17" t="s">
        <v>100</v>
      </c>
      <c r="T2602" s="17" t="s">
        <v>63</v>
      </c>
      <c r="U2602" s="17" t="s">
        <v>91</v>
      </c>
      <c r="V2602" s="17">
        <f t="shared" si="704"/>
        <v>45</v>
      </c>
      <c r="W2602" s="17">
        <v>45000</v>
      </c>
      <c r="X2602" s="17" t="s">
        <v>64</v>
      </c>
      <c r="Y2602" s="17" t="s">
        <v>296</v>
      </c>
      <c r="Z2602" s="17">
        <v>20200831</v>
      </c>
      <c r="AA2602" s="17" t="s">
        <v>78</v>
      </c>
      <c r="AB2602" s="17">
        <v>1</v>
      </c>
      <c r="AC2602" s="17" t="str">
        <f>IFERROR(VLOOKUP(A2602,[1]Cruces!AJ:AK,2,0),VLOOKUP(CONCATENATE(X2602,AA2602),[1]Cruces!G:H,2,0))</f>
        <v>Exp BMT</v>
      </c>
      <c r="AD2602" s="17">
        <f t="shared" si="705"/>
        <v>31</v>
      </c>
      <c r="AE2602" s="17">
        <f t="shared" si="706"/>
        <v>8</v>
      </c>
      <c r="AF2602" s="17">
        <f t="shared" si="707"/>
        <v>2020</v>
      </c>
      <c r="AG2602" s="17" t="str">
        <f>IFERROR(VLOOKUP(MID(A2602,2,4)*1,[1]Cruces!K:L,2,0),"Verificar")</f>
        <v>Magdalena</v>
      </c>
      <c r="AH2602" s="17">
        <f t="shared" ca="1" si="708"/>
        <v>86</v>
      </c>
      <c r="AI2602" s="17" t="str">
        <f>IFERROR(VLOOKUP(U2602,[1]Cruces!$O$1:$P$6,2,0),"Sin Orden")</f>
        <v>Resuelta</v>
      </c>
      <c r="AJ2602" s="17">
        <f t="shared" si="709"/>
        <v>31</v>
      </c>
      <c r="AK2602" s="17">
        <f t="shared" si="710"/>
        <v>8</v>
      </c>
      <c r="AL2602" s="17">
        <f t="shared" si="711"/>
        <v>2020</v>
      </c>
      <c r="AM2602" s="17">
        <f t="shared" ca="1" si="712"/>
        <v>86</v>
      </c>
      <c r="AN2602" s="18" t="str">
        <f>IFERROR(VLOOKUP(R2602*1,'[1]Ordenes de Servicio'!G:K,5,0),"No Cruza")</f>
        <v>No Cruza</v>
      </c>
      <c r="AO2602" s="17">
        <f t="shared" ca="1" si="713"/>
        <v>0</v>
      </c>
      <c r="AP2602" s="17">
        <f t="shared" si="714"/>
        <v>31</v>
      </c>
      <c r="AQ2602" s="17">
        <f t="shared" si="715"/>
        <v>8</v>
      </c>
      <c r="AR2602" s="17">
        <f t="shared" si="716"/>
        <v>2020</v>
      </c>
      <c r="AS2602" s="17">
        <f t="shared" ca="1" si="717"/>
        <v>86</v>
      </c>
      <c r="AT2602" s="17" t="str">
        <f t="shared" ca="1" si="718"/>
        <v>No</v>
      </c>
      <c r="AU2602" s="17">
        <f t="shared" si="719"/>
        <v>0</v>
      </c>
      <c r="AV2602" s="17" t="str">
        <f>+VLOOKUP(B2602,[1]Cruces!S:T,2,0)</f>
        <v>3. Evaluación Técnico Ecónomica</v>
      </c>
    </row>
    <row r="2603" spans="1:48" hidden="1" x14ac:dyDescent="0.25">
      <c r="A2603" s="17" t="s">
        <v>7020</v>
      </c>
      <c r="B2603" s="17" t="s">
        <v>296</v>
      </c>
      <c r="C2603" s="17">
        <v>0</v>
      </c>
      <c r="D2603" s="17">
        <v>0</v>
      </c>
      <c r="E2603" s="17" t="s">
        <v>55</v>
      </c>
      <c r="F2603" s="17" t="s">
        <v>56</v>
      </c>
      <c r="G2603" s="17" t="s">
        <v>7021</v>
      </c>
      <c r="H2603" s="17">
        <v>3013759528</v>
      </c>
      <c r="I2603" s="17" t="s">
        <v>71</v>
      </c>
      <c r="J2603" s="17" t="s">
        <v>59</v>
      </c>
      <c r="K2603" s="17" t="s">
        <v>7022</v>
      </c>
      <c r="L2603" s="17" t="s">
        <v>576</v>
      </c>
      <c r="M2603" s="17" t="s">
        <v>577</v>
      </c>
      <c r="N2603" s="17" t="s">
        <v>301</v>
      </c>
      <c r="O2603" s="17">
        <v>20200918</v>
      </c>
      <c r="P2603" s="17">
        <v>20200925</v>
      </c>
      <c r="Q2603" s="17">
        <v>1110</v>
      </c>
      <c r="R2603" s="17">
        <v>0</v>
      </c>
      <c r="S2603" s="17"/>
      <c r="T2603" s="17" t="s">
        <v>63</v>
      </c>
      <c r="U2603" s="17"/>
      <c r="V2603" s="17">
        <f t="shared" si="704"/>
        <v>3</v>
      </c>
      <c r="W2603" s="17">
        <v>3000</v>
      </c>
      <c r="X2603" s="17" t="s">
        <v>218</v>
      </c>
      <c r="Y2603" s="17" t="s">
        <v>296</v>
      </c>
      <c r="Z2603" s="17">
        <v>20200925</v>
      </c>
      <c r="AA2603" s="17" t="s">
        <v>219</v>
      </c>
      <c r="AB2603" s="17">
        <v>1</v>
      </c>
      <c r="AC2603" s="17" t="str">
        <f>IFERROR(VLOOKUP(A2603,[1]Cruces!AJ:AK,2,0),VLOOKUP(CONCATENATE(X2603,AA2603),[1]Cruces!G:H,2,0))</f>
        <v>Solicitud CREG 030</v>
      </c>
      <c r="AD2603" s="17">
        <f t="shared" si="705"/>
        <v>18</v>
      </c>
      <c r="AE2603" s="17">
        <f t="shared" si="706"/>
        <v>9</v>
      </c>
      <c r="AF2603" s="17">
        <f t="shared" si="707"/>
        <v>2020</v>
      </c>
      <c r="AG2603" s="17" t="str">
        <f>IFERROR(VLOOKUP(MID(A2603,2,4)*1,[1]Cruces!K:L,2,0),"Verificar")</f>
        <v>Atlántico Norte</v>
      </c>
      <c r="AH2603" s="17">
        <f t="shared" ca="1" si="708"/>
        <v>68</v>
      </c>
      <c r="AI2603" s="17" t="str">
        <f>IFERROR(VLOOKUP(U2603,[1]Cruces!$O$1:$P$6,2,0),"Sin Orden")</f>
        <v>Sin Orden</v>
      </c>
      <c r="AJ2603" s="17">
        <f t="shared" si="709"/>
        <v>25</v>
      </c>
      <c r="AK2603" s="17">
        <f t="shared" si="710"/>
        <v>9</v>
      </c>
      <c r="AL2603" s="17">
        <f t="shared" si="711"/>
        <v>2020</v>
      </c>
      <c r="AM2603" s="17">
        <f t="shared" ca="1" si="712"/>
        <v>61</v>
      </c>
      <c r="AN2603" s="18" t="str">
        <f>IFERROR(VLOOKUP(R2603*1,'[1]Ordenes de Servicio'!G:K,5,0),"No Cruza")</f>
        <v>No Cruza</v>
      </c>
      <c r="AO2603" s="17">
        <f t="shared" ca="1" si="713"/>
        <v>61</v>
      </c>
      <c r="AP2603" s="17">
        <f t="shared" si="714"/>
        <v>25</v>
      </c>
      <c r="AQ2603" s="17">
        <f t="shared" si="715"/>
        <v>9</v>
      </c>
      <c r="AR2603" s="17">
        <f t="shared" si="716"/>
        <v>2020</v>
      </c>
      <c r="AS2603" s="17">
        <f t="shared" ca="1" si="717"/>
        <v>61</v>
      </c>
      <c r="AT2603" s="17" t="str">
        <f t="shared" ca="1" si="718"/>
        <v>No</v>
      </c>
      <c r="AU2603" s="17">
        <f t="shared" si="719"/>
        <v>0</v>
      </c>
      <c r="AV2603" s="17" t="str">
        <f>+VLOOKUP(B2603,[1]Cruces!S:T,2,0)</f>
        <v>3. Evaluación Técnico Ecónomica</v>
      </c>
    </row>
    <row r="2604" spans="1:48" hidden="1" x14ac:dyDescent="0.25">
      <c r="A2604" s="17" t="s">
        <v>9424</v>
      </c>
      <c r="B2604" s="17" t="s">
        <v>569</v>
      </c>
      <c r="C2604" s="17">
        <v>0</v>
      </c>
      <c r="D2604" s="17">
        <v>0</v>
      </c>
      <c r="E2604" s="17" t="s">
        <v>55</v>
      </c>
      <c r="F2604" s="17" t="s">
        <v>126</v>
      </c>
      <c r="G2604" s="17" t="s">
        <v>9425</v>
      </c>
      <c r="H2604" s="17">
        <v>3007057500</v>
      </c>
      <c r="I2604" s="17" t="s">
        <v>71</v>
      </c>
      <c r="J2604" s="17" t="s">
        <v>59</v>
      </c>
      <c r="K2604" s="17" t="s">
        <v>97</v>
      </c>
      <c r="L2604" s="17" t="s">
        <v>7448</v>
      </c>
      <c r="M2604" s="17" t="s">
        <v>7449</v>
      </c>
      <c r="N2604" s="17" t="s">
        <v>572</v>
      </c>
      <c r="O2604" s="17">
        <v>20200806</v>
      </c>
      <c r="P2604" s="17">
        <v>20200806</v>
      </c>
      <c r="Q2604" s="17">
        <v>9330</v>
      </c>
      <c r="R2604" s="17">
        <v>0</v>
      </c>
      <c r="S2604" s="17"/>
      <c r="T2604" s="17" t="s">
        <v>63</v>
      </c>
      <c r="U2604" s="17"/>
      <c r="V2604" s="17">
        <f t="shared" si="704"/>
        <v>2</v>
      </c>
      <c r="W2604" s="17">
        <v>2000</v>
      </c>
      <c r="X2604" s="17" t="s">
        <v>7065</v>
      </c>
      <c r="Y2604" s="17" t="s">
        <v>150</v>
      </c>
      <c r="Z2604" s="17">
        <v>20200812</v>
      </c>
      <c r="AA2604" s="17" t="s">
        <v>1947</v>
      </c>
      <c r="AB2604" s="17">
        <v>1</v>
      </c>
      <c r="AC2604" s="17" t="str">
        <f>IFERROR(VLOOKUP(A2604,[1]Cruces!AJ:AK,2,0),VLOOKUP(CONCATENATE(X2604,AA2604),[1]Cruces!G:H,2,0))</f>
        <v>Solicitud por BT</v>
      </c>
      <c r="AD2604" s="17">
        <f t="shared" si="705"/>
        <v>6</v>
      </c>
      <c r="AE2604" s="17">
        <f t="shared" si="706"/>
        <v>8</v>
      </c>
      <c r="AF2604" s="17">
        <f t="shared" si="707"/>
        <v>2020</v>
      </c>
      <c r="AG2604" s="17" t="str">
        <f>IFERROR(VLOOKUP(MID(A2604,2,4)*1,[1]Cruces!K:L,2,0),"Verificar")</f>
        <v>Guajira</v>
      </c>
      <c r="AH2604" s="17">
        <f t="shared" ca="1" si="708"/>
        <v>111</v>
      </c>
      <c r="AI2604" s="17" t="str">
        <f>IFERROR(VLOOKUP(U2604,[1]Cruces!$O$1:$P$6,2,0),"Sin Orden")</f>
        <v>Sin Orden</v>
      </c>
      <c r="AJ2604" s="17">
        <f t="shared" si="709"/>
        <v>12</v>
      </c>
      <c r="AK2604" s="17">
        <f t="shared" si="710"/>
        <v>8</v>
      </c>
      <c r="AL2604" s="17">
        <f t="shared" si="711"/>
        <v>2020</v>
      </c>
      <c r="AM2604" s="17">
        <f t="shared" ca="1" si="712"/>
        <v>105</v>
      </c>
      <c r="AN2604" s="18" t="str">
        <f>IFERROR(VLOOKUP(R2604*1,'[1]Ordenes de Servicio'!G:K,5,0),"No Cruza")</f>
        <v>No Cruza</v>
      </c>
      <c r="AO2604" s="17">
        <f t="shared" ca="1" si="713"/>
        <v>105</v>
      </c>
      <c r="AP2604" s="17">
        <f t="shared" si="714"/>
        <v>6</v>
      </c>
      <c r="AQ2604" s="17">
        <f t="shared" si="715"/>
        <v>8</v>
      </c>
      <c r="AR2604" s="17">
        <f t="shared" si="716"/>
        <v>2020</v>
      </c>
      <c r="AS2604" s="17">
        <f t="shared" ca="1" si="717"/>
        <v>111</v>
      </c>
      <c r="AT2604" s="17" t="str">
        <f t="shared" ca="1" si="718"/>
        <v>No</v>
      </c>
      <c r="AU2604" s="17">
        <f t="shared" si="719"/>
        <v>6</v>
      </c>
      <c r="AV2604" s="17" t="str">
        <f>+VLOOKUP(B2604,[1]Cruces!S:T,2,0)</f>
        <v>1. Solicitud</v>
      </c>
    </row>
    <row r="2605" spans="1:48" hidden="1" x14ac:dyDescent="0.25">
      <c r="A2605" s="17" t="s">
        <v>4775</v>
      </c>
      <c r="B2605" s="17" t="s">
        <v>68</v>
      </c>
      <c r="C2605" s="17">
        <v>0</v>
      </c>
      <c r="D2605" s="17">
        <v>0</v>
      </c>
      <c r="E2605" s="17" t="s">
        <v>55</v>
      </c>
      <c r="F2605" s="17" t="s">
        <v>56</v>
      </c>
      <c r="G2605" s="17" t="s">
        <v>4776</v>
      </c>
      <c r="H2605" s="17">
        <v>0</v>
      </c>
      <c r="I2605" s="17" t="s">
        <v>71</v>
      </c>
      <c r="J2605" s="17" t="s">
        <v>59</v>
      </c>
      <c r="K2605" s="17" t="s">
        <v>4777</v>
      </c>
      <c r="L2605" s="17" t="s">
        <v>117</v>
      </c>
      <c r="M2605" s="17" t="s">
        <v>118</v>
      </c>
      <c r="N2605" s="17" t="s">
        <v>75</v>
      </c>
      <c r="O2605" s="17">
        <v>20190816</v>
      </c>
      <c r="P2605" s="17">
        <v>20191024</v>
      </c>
      <c r="Q2605" s="17">
        <v>9510</v>
      </c>
      <c r="R2605" s="17">
        <v>27162118</v>
      </c>
      <c r="S2605" s="17" t="s">
        <v>76</v>
      </c>
      <c r="T2605" s="17" t="s">
        <v>63</v>
      </c>
      <c r="U2605" s="17" t="s">
        <v>91</v>
      </c>
      <c r="V2605" s="17">
        <f t="shared" si="704"/>
        <v>25</v>
      </c>
      <c r="W2605" s="17">
        <v>25000</v>
      </c>
      <c r="X2605" s="17" t="s">
        <v>64</v>
      </c>
      <c r="Y2605" s="17" t="s">
        <v>105</v>
      </c>
      <c r="Z2605" s="17">
        <v>20200229</v>
      </c>
      <c r="AA2605" s="17" t="s">
        <v>78</v>
      </c>
      <c r="AB2605" s="17">
        <v>1</v>
      </c>
      <c r="AC2605" s="17" t="str">
        <f>IFERROR(VLOOKUP(A2605,[1]Cruces!AJ:AK,2,0),VLOOKUP(CONCATENATE(X2605,AA2605),[1]Cruces!G:H,2,0))</f>
        <v>Solicitud de Obra</v>
      </c>
      <c r="AD2605" s="17">
        <f t="shared" si="705"/>
        <v>16</v>
      </c>
      <c r="AE2605" s="17">
        <f t="shared" si="706"/>
        <v>8</v>
      </c>
      <c r="AF2605" s="17">
        <f t="shared" si="707"/>
        <v>2019</v>
      </c>
      <c r="AG2605" s="17" t="str">
        <f>IFERROR(VLOOKUP(MID(A2605,2,4)*1,[1]Cruces!K:L,2,0),"Verificar")</f>
        <v>Atlántico Norte</v>
      </c>
      <c r="AH2605" s="17">
        <f t="shared" ca="1" si="708"/>
        <v>467</v>
      </c>
      <c r="AI2605" s="17" t="str">
        <f>IFERROR(VLOOKUP(U2605,[1]Cruces!$O$1:$P$6,2,0),"Sin Orden")</f>
        <v>Resuelta</v>
      </c>
      <c r="AJ2605" s="17">
        <f t="shared" si="709"/>
        <v>29</v>
      </c>
      <c r="AK2605" s="17">
        <f t="shared" si="710"/>
        <v>2</v>
      </c>
      <c r="AL2605" s="17">
        <f t="shared" si="711"/>
        <v>2020</v>
      </c>
      <c r="AM2605" s="17">
        <f t="shared" ca="1" si="712"/>
        <v>270</v>
      </c>
      <c r="AN2605" s="18">
        <f>IFERROR(VLOOKUP(R2605*1,'[1]Ordenes de Servicio'!G:K,5,0),"No Cruza")</f>
        <v>43872</v>
      </c>
      <c r="AO2605" s="17">
        <f t="shared" ca="1" si="713"/>
        <v>197</v>
      </c>
      <c r="AP2605" s="17">
        <f t="shared" si="714"/>
        <v>24</v>
      </c>
      <c r="AQ2605" s="17">
        <f t="shared" si="715"/>
        <v>10</v>
      </c>
      <c r="AR2605" s="17">
        <f t="shared" si="716"/>
        <v>2019</v>
      </c>
      <c r="AS2605" s="17">
        <f t="shared" ca="1" si="717"/>
        <v>398</v>
      </c>
      <c r="AT2605" s="17" t="str">
        <f t="shared" ca="1" si="718"/>
        <v>Si</v>
      </c>
      <c r="AU2605" s="17">
        <f t="shared" si="719"/>
        <v>128</v>
      </c>
      <c r="AV2605" s="17" t="str">
        <f>+VLOOKUP(B2605,[1]Cruces!S:T,2,0)</f>
        <v>5. Consultoría / Adjudicación</v>
      </c>
    </row>
    <row r="2606" spans="1:48" hidden="1" x14ac:dyDescent="0.25">
      <c r="A2606" s="17" t="s">
        <v>4778</v>
      </c>
      <c r="B2606" s="17" t="s">
        <v>54</v>
      </c>
      <c r="C2606" s="17">
        <v>0</v>
      </c>
      <c r="D2606" s="17">
        <v>0</v>
      </c>
      <c r="E2606" s="17" t="s">
        <v>55</v>
      </c>
      <c r="F2606" s="17" t="s">
        <v>232</v>
      </c>
      <c r="G2606" s="17" t="s">
        <v>4779</v>
      </c>
      <c r="H2606" s="17">
        <v>3145970950</v>
      </c>
      <c r="I2606" s="17" t="s">
        <v>71</v>
      </c>
      <c r="J2606" s="17" t="s">
        <v>59</v>
      </c>
      <c r="K2606" s="17" t="s">
        <v>4780</v>
      </c>
      <c r="L2606" s="17" t="s">
        <v>111</v>
      </c>
      <c r="M2606" s="17" t="s">
        <v>112</v>
      </c>
      <c r="N2606" s="17" t="s">
        <v>62</v>
      </c>
      <c r="O2606" s="17">
        <v>20181227</v>
      </c>
      <c r="P2606" s="17">
        <v>20190114</v>
      </c>
      <c r="Q2606" s="17">
        <v>7541</v>
      </c>
      <c r="R2606" s="17">
        <v>25847123</v>
      </c>
      <c r="S2606" s="17" t="s">
        <v>100</v>
      </c>
      <c r="T2606" s="17" t="s">
        <v>63</v>
      </c>
      <c r="U2606" s="17" t="s">
        <v>91</v>
      </c>
      <c r="V2606" s="17">
        <f t="shared" si="704"/>
        <v>25</v>
      </c>
      <c r="W2606" s="17">
        <v>25000</v>
      </c>
      <c r="X2606" s="17" t="s">
        <v>64</v>
      </c>
      <c r="Y2606" s="17" t="s">
        <v>65</v>
      </c>
      <c r="Z2606" s="17">
        <v>20190114</v>
      </c>
      <c r="AA2606" s="17" t="s">
        <v>78</v>
      </c>
      <c r="AB2606" s="17">
        <v>1</v>
      </c>
      <c r="AC2606" s="17" t="str">
        <f>IFERROR(VLOOKUP(A2606,[1]Cruces!AJ:AK,2,0),VLOOKUP(CONCATENATE(X2606,AA2606),[1]Cruces!G:H,2,0))</f>
        <v>Solicitud de Obra</v>
      </c>
      <c r="AD2606" s="17">
        <f t="shared" si="705"/>
        <v>27</v>
      </c>
      <c r="AE2606" s="17">
        <f t="shared" si="706"/>
        <v>12</v>
      </c>
      <c r="AF2606" s="17">
        <f t="shared" si="707"/>
        <v>2018</v>
      </c>
      <c r="AG2606" s="17" t="str">
        <f>IFERROR(VLOOKUP(MID(A2606,2,4)*1,[1]Cruces!K:L,2,0),"Verificar")</f>
        <v>Atlántico Sur</v>
      </c>
      <c r="AH2606" s="17">
        <f t="shared" ca="1" si="708"/>
        <v>699</v>
      </c>
      <c r="AI2606" s="17" t="str">
        <f>IFERROR(VLOOKUP(U2606,[1]Cruces!$O$1:$P$6,2,0),"Sin Orden")</f>
        <v>Resuelta</v>
      </c>
      <c r="AJ2606" s="17">
        <f t="shared" si="709"/>
        <v>14</v>
      </c>
      <c r="AK2606" s="17">
        <f t="shared" si="710"/>
        <v>1</v>
      </c>
      <c r="AL2606" s="17">
        <f t="shared" si="711"/>
        <v>2019</v>
      </c>
      <c r="AM2606" s="17">
        <f t="shared" ca="1" si="712"/>
        <v>681</v>
      </c>
      <c r="AN2606" s="18" t="str">
        <f>IFERROR(VLOOKUP(R2606*1,'[1]Ordenes de Servicio'!G:K,5,0),"No Cruza")</f>
        <v>No Cruza</v>
      </c>
      <c r="AO2606" s="17">
        <f t="shared" ca="1" si="713"/>
        <v>18</v>
      </c>
      <c r="AP2606" s="17">
        <f t="shared" si="714"/>
        <v>14</v>
      </c>
      <c r="AQ2606" s="17">
        <f t="shared" si="715"/>
        <v>1</v>
      </c>
      <c r="AR2606" s="17">
        <f t="shared" si="716"/>
        <v>2019</v>
      </c>
      <c r="AS2606" s="17">
        <f t="shared" ca="1" si="717"/>
        <v>681</v>
      </c>
      <c r="AT2606" s="17" t="str">
        <f t="shared" ca="1" si="718"/>
        <v>Si</v>
      </c>
      <c r="AU2606" s="17">
        <f t="shared" si="719"/>
        <v>0</v>
      </c>
      <c r="AV2606" s="17" t="str">
        <f>+VLOOKUP(B2606,[1]Cruces!S:T,2,0)</f>
        <v>4. Presupuesto de Obra</v>
      </c>
    </row>
    <row r="2607" spans="1:48" hidden="1" x14ac:dyDescent="0.25">
      <c r="A2607" s="17" t="s">
        <v>4781</v>
      </c>
      <c r="B2607" s="17" t="s">
        <v>579</v>
      </c>
      <c r="C2607" s="17">
        <v>2549160</v>
      </c>
      <c r="D2607" s="17">
        <v>20182086</v>
      </c>
      <c r="E2607" s="17" t="s">
        <v>93</v>
      </c>
      <c r="F2607" s="17" t="s">
        <v>107</v>
      </c>
      <c r="G2607" s="17" t="s">
        <v>1277</v>
      </c>
      <c r="H2607" s="17">
        <v>3005163882</v>
      </c>
      <c r="I2607" s="17" t="s">
        <v>71</v>
      </c>
      <c r="J2607" s="17" t="s">
        <v>1278</v>
      </c>
      <c r="K2607" s="17" t="s">
        <v>97</v>
      </c>
      <c r="L2607" s="17" t="s">
        <v>145</v>
      </c>
      <c r="M2607" s="17" t="s">
        <v>146</v>
      </c>
      <c r="N2607" s="17" t="s">
        <v>582</v>
      </c>
      <c r="O2607" s="17">
        <v>20201120</v>
      </c>
      <c r="P2607" s="17">
        <v>20201120</v>
      </c>
      <c r="Q2607" s="17">
        <v>1210</v>
      </c>
      <c r="R2607" s="17">
        <v>0</v>
      </c>
      <c r="S2607" s="17"/>
      <c r="T2607" s="17" t="s">
        <v>63</v>
      </c>
      <c r="U2607" s="17"/>
      <c r="V2607" s="17">
        <f t="shared" si="704"/>
        <v>30</v>
      </c>
      <c r="W2607" s="17">
        <v>30000</v>
      </c>
      <c r="X2607" s="17" t="s">
        <v>89</v>
      </c>
      <c r="Y2607" s="17" t="s">
        <v>150</v>
      </c>
      <c r="Z2607" s="17">
        <v>20201120</v>
      </c>
      <c r="AA2607" s="17" t="s">
        <v>78</v>
      </c>
      <c r="AB2607" s="17">
        <v>1</v>
      </c>
      <c r="AC2607" s="17" t="str">
        <f>IFERROR(VLOOKUP(A2607,[1]Cruces!AJ:AK,2,0),VLOOKUP(CONCATENATE(X2607,AA2607),[1]Cruces!G:H,2,0))</f>
        <v>Solicitud de Obra</v>
      </c>
      <c r="AD2607" s="17">
        <f t="shared" si="705"/>
        <v>20</v>
      </c>
      <c r="AE2607" s="17">
        <f t="shared" si="706"/>
        <v>11</v>
      </c>
      <c r="AF2607" s="17">
        <f t="shared" si="707"/>
        <v>2020</v>
      </c>
      <c r="AG2607" s="17" t="str">
        <f>IFERROR(VLOOKUP(MID(A2607,2,4)*1,[1]Cruces!K:L,2,0),"Verificar")</f>
        <v>Atlántico Sur</v>
      </c>
      <c r="AH2607" s="17">
        <f t="shared" ca="1" si="708"/>
        <v>5</v>
      </c>
      <c r="AI2607" s="17" t="str">
        <f>IFERROR(VLOOKUP(U2607,[1]Cruces!$O$1:$P$6,2,0),"Sin Orden")</f>
        <v>Sin Orden</v>
      </c>
      <c r="AJ2607" s="17">
        <f t="shared" si="709"/>
        <v>20</v>
      </c>
      <c r="AK2607" s="17">
        <f t="shared" si="710"/>
        <v>11</v>
      </c>
      <c r="AL2607" s="17">
        <f t="shared" si="711"/>
        <v>2020</v>
      </c>
      <c r="AM2607" s="17">
        <f t="shared" ca="1" si="712"/>
        <v>5</v>
      </c>
      <c r="AN2607" s="18" t="str">
        <f>IFERROR(VLOOKUP(R2607*1,'[1]Ordenes de Servicio'!G:K,5,0),"No Cruza")</f>
        <v>No Cruza</v>
      </c>
      <c r="AO2607" s="17">
        <f t="shared" ca="1" si="713"/>
        <v>5</v>
      </c>
      <c r="AP2607" s="17">
        <f t="shared" si="714"/>
        <v>20</v>
      </c>
      <c r="AQ2607" s="17">
        <f t="shared" si="715"/>
        <v>11</v>
      </c>
      <c r="AR2607" s="17">
        <f t="shared" si="716"/>
        <v>2020</v>
      </c>
      <c r="AS2607" s="17">
        <f t="shared" ca="1" si="717"/>
        <v>5</v>
      </c>
      <c r="AT2607" s="17" t="str">
        <f t="shared" ca="1" si="718"/>
        <v>No</v>
      </c>
      <c r="AU2607" s="17">
        <f t="shared" si="719"/>
        <v>0</v>
      </c>
      <c r="AV2607" s="17" t="str">
        <f>+VLOOKUP(B2607,[1]Cruces!S:T,2,0)</f>
        <v>2. Factibilidad</v>
      </c>
    </row>
    <row r="2608" spans="1:48" hidden="1" x14ac:dyDescent="0.25">
      <c r="A2608" s="17" t="s">
        <v>9426</v>
      </c>
      <c r="B2608" s="17" t="s">
        <v>1268</v>
      </c>
      <c r="C2608" s="17">
        <v>0</v>
      </c>
      <c r="D2608" s="17">
        <v>0</v>
      </c>
      <c r="E2608" s="17" t="s">
        <v>55</v>
      </c>
      <c r="F2608" s="17" t="s">
        <v>7082</v>
      </c>
      <c r="G2608" s="17" t="s">
        <v>9427</v>
      </c>
      <c r="H2608" s="17">
        <v>3043871093</v>
      </c>
      <c r="I2608" s="17" t="s">
        <v>71</v>
      </c>
      <c r="J2608" s="17" t="s">
        <v>59</v>
      </c>
      <c r="K2608" s="17" t="s">
        <v>9428</v>
      </c>
      <c r="L2608" s="17" t="s">
        <v>7400</v>
      </c>
      <c r="M2608" s="17" t="s">
        <v>7401</v>
      </c>
      <c r="N2608" s="17" t="s">
        <v>1271</v>
      </c>
      <c r="O2608" s="17">
        <v>20201104</v>
      </c>
      <c r="P2608" s="17">
        <v>20201104</v>
      </c>
      <c r="Q2608" s="17">
        <v>9510</v>
      </c>
      <c r="R2608" s="17">
        <v>0</v>
      </c>
      <c r="S2608" s="17"/>
      <c r="T2608" s="17" t="s">
        <v>63</v>
      </c>
      <c r="U2608" s="17"/>
      <c r="V2608" s="17">
        <f t="shared" si="704"/>
        <v>3</v>
      </c>
      <c r="W2608" s="17">
        <v>3000</v>
      </c>
      <c r="X2608" s="17" t="s">
        <v>7065</v>
      </c>
      <c r="Y2608" s="17" t="s">
        <v>1272</v>
      </c>
      <c r="Z2608" s="17">
        <v>20201104</v>
      </c>
      <c r="AA2608" s="17" t="s">
        <v>1947</v>
      </c>
      <c r="AB2608" s="17">
        <v>1</v>
      </c>
      <c r="AC2608" s="17" t="str">
        <f>IFERROR(VLOOKUP(A2608,[1]Cruces!AJ:AK,2,0),VLOOKUP(CONCATENATE(X2608,AA2608),[1]Cruces!G:H,2,0))</f>
        <v>Solicitud por BT</v>
      </c>
      <c r="AD2608" s="17">
        <f t="shared" si="705"/>
        <v>4</v>
      </c>
      <c r="AE2608" s="17">
        <f t="shared" si="706"/>
        <v>11</v>
      </c>
      <c r="AF2608" s="17">
        <f t="shared" si="707"/>
        <v>2020</v>
      </c>
      <c r="AG2608" s="17" t="str">
        <f>IFERROR(VLOOKUP(MID(A2608,2,4)*1,[1]Cruces!K:L,2,0),"Verificar")</f>
        <v>Atlántico Norte</v>
      </c>
      <c r="AH2608" s="17">
        <f t="shared" ca="1" si="708"/>
        <v>21</v>
      </c>
      <c r="AI2608" s="17" t="str">
        <f>IFERROR(VLOOKUP(U2608,[1]Cruces!$O$1:$P$6,2,0),"Sin Orden")</f>
        <v>Sin Orden</v>
      </c>
      <c r="AJ2608" s="17">
        <f t="shared" si="709"/>
        <v>4</v>
      </c>
      <c r="AK2608" s="17">
        <f t="shared" si="710"/>
        <v>11</v>
      </c>
      <c r="AL2608" s="17">
        <f t="shared" si="711"/>
        <v>2020</v>
      </c>
      <c r="AM2608" s="17">
        <f t="shared" ca="1" si="712"/>
        <v>21</v>
      </c>
      <c r="AN2608" s="18" t="str">
        <f>IFERROR(VLOOKUP(R2608*1,'[1]Ordenes de Servicio'!G:K,5,0),"No Cruza")</f>
        <v>No Cruza</v>
      </c>
      <c r="AO2608" s="17">
        <f t="shared" ca="1" si="713"/>
        <v>21</v>
      </c>
      <c r="AP2608" s="17">
        <f t="shared" si="714"/>
        <v>4</v>
      </c>
      <c r="AQ2608" s="17">
        <f t="shared" si="715"/>
        <v>11</v>
      </c>
      <c r="AR2608" s="17">
        <f t="shared" si="716"/>
        <v>2020</v>
      </c>
      <c r="AS2608" s="17">
        <f t="shared" ca="1" si="717"/>
        <v>21</v>
      </c>
      <c r="AT2608" s="17" t="str">
        <f t="shared" ca="1" si="718"/>
        <v>No</v>
      </c>
      <c r="AU2608" s="17">
        <f t="shared" si="719"/>
        <v>0</v>
      </c>
      <c r="AV2608" s="17" t="str">
        <f>+VLOOKUP(B2608,[1]Cruces!S:T,2,0)</f>
        <v>2. Factibilidad</v>
      </c>
    </row>
    <row r="2609" spans="1:48" hidden="1" x14ac:dyDescent="0.25">
      <c r="A2609" s="17" t="s">
        <v>4782</v>
      </c>
      <c r="B2609" s="17" t="s">
        <v>54</v>
      </c>
      <c r="C2609" s="17">
        <v>0</v>
      </c>
      <c r="D2609" s="17">
        <v>0</v>
      </c>
      <c r="E2609" s="17" t="s">
        <v>55</v>
      </c>
      <c r="F2609" s="17" t="s">
        <v>126</v>
      </c>
      <c r="G2609" s="17" t="s">
        <v>4783</v>
      </c>
      <c r="H2609" s="17">
        <v>0</v>
      </c>
      <c r="I2609" s="17" t="s">
        <v>116</v>
      </c>
      <c r="J2609" s="17" t="s">
        <v>59</v>
      </c>
      <c r="K2609" s="17" t="s">
        <v>2547</v>
      </c>
      <c r="L2609" s="17" t="s">
        <v>129</v>
      </c>
      <c r="M2609" s="17" t="s">
        <v>130</v>
      </c>
      <c r="N2609" s="17" t="s">
        <v>62</v>
      </c>
      <c r="O2609" s="17">
        <v>20200909</v>
      </c>
      <c r="P2609" s="17">
        <v>20201019</v>
      </c>
      <c r="Q2609" s="17">
        <v>9330</v>
      </c>
      <c r="R2609" s="17">
        <v>28119831</v>
      </c>
      <c r="S2609" s="17" t="s">
        <v>100</v>
      </c>
      <c r="T2609" s="17" t="s">
        <v>63</v>
      </c>
      <c r="U2609" s="17" t="s">
        <v>91</v>
      </c>
      <c r="V2609" s="17">
        <f t="shared" si="704"/>
        <v>15</v>
      </c>
      <c r="W2609" s="17">
        <v>15000</v>
      </c>
      <c r="X2609" s="17" t="s">
        <v>64</v>
      </c>
      <c r="Y2609" s="17" t="s">
        <v>65</v>
      </c>
      <c r="Z2609" s="17">
        <v>20201019</v>
      </c>
      <c r="AA2609" s="17" t="s">
        <v>78</v>
      </c>
      <c r="AB2609" s="17">
        <v>1</v>
      </c>
      <c r="AC2609" s="17" t="str">
        <f>IFERROR(VLOOKUP(A2609,[1]Cruces!AJ:AK,2,0),VLOOKUP(CONCATENATE(X2609,AA2609),[1]Cruces!G:H,2,0))</f>
        <v>Solicitud de Obra</v>
      </c>
      <c r="AD2609" s="17">
        <f t="shared" si="705"/>
        <v>9</v>
      </c>
      <c r="AE2609" s="17">
        <f t="shared" si="706"/>
        <v>9</v>
      </c>
      <c r="AF2609" s="17">
        <f t="shared" si="707"/>
        <v>2020</v>
      </c>
      <c r="AG2609" s="17" t="str">
        <f>IFERROR(VLOOKUP(MID(A2609,2,4)*1,[1]Cruces!K:L,2,0),"Verificar")</f>
        <v>Guajira</v>
      </c>
      <c r="AH2609" s="17">
        <f t="shared" ca="1" si="708"/>
        <v>77</v>
      </c>
      <c r="AI2609" s="17" t="str">
        <f>IFERROR(VLOOKUP(U2609,[1]Cruces!$O$1:$P$6,2,0),"Sin Orden")</f>
        <v>Resuelta</v>
      </c>
      <c r="AJ2609" s="17">
        <f t="shared" si="709"/>
        <v>19</v>
      </c>
      <c r="AK2609" s="17">
        <f t="shared" si="710"/>
        <v>10</v>
      </c>
      <c r="AL2609" s="17">
        <f t="shared" si="711"/>
        <v>2020</v>
      </c>
      <c r="AM2609" s="17">
        <f t="shared" ca="1" si="712"/>
        <v>37</v>
      </c>
      <c r="AN2609" s="18" t="str">
        <f>IFERROR(VLOOKUP(R2609*1,'[1]Ordenes de Servicio'!G:K,5,0),"No Cruza")</f>
        <v>No Cruza</v>
      </c>
      <c r="AO2609" s="17">
        <f t="shared" ca="1" si="713"/>
        <v>40</v>
      </c>
      <c r="AP2609" s="17">
        <f t="shared" si="714"/>
        <v>19</v>
      </c>
      <c r="AQ2609" s="17">
        <f t="shared" si="715"/>
        <v>10</v>
      </c>
      <c r="AR2609" s="17">
        <f t="shared" si="716"/>
        <v>2020</v>
      </c>
      <c r="AS2609" s="17">
        <f t="shared" ca="1" si="717"/>
        <v>37</v>
      </c>
      <c r="AT2609" s="17" t="str">
        <f t="shared" ca="1" si="718"/>
        <v>No</v>
      </c>
      <c r="AU2609" s="17">
        <f t="shared" si="719"/>
        <v>0</v>
      </c>
      <c r="AV2609" s="17" t="str">
        <f>+VLOOKUP(B2609,[1]Cruces!S:T,2,0)</f>
        <v>4. Presupuesto de Obra</v>
      </c>
    </row>
    <row r="2610" spans="1:48" hidden="1" x14ac:dyDescent="0.25">
      <c r="A2610" s="17" t="s">
        <v>10608</v>
      </c>
      <c r="B2610" s="17" t="s">
        <v>296</v>
      </c>
      <c r="C2610" s="17">
        <v>0</v>
      </c>
      <c r="D2610" s="17">
        <v>0</v>
      </c>
      <c r="E2610" s="17" t="s">
        <v>55</v>
      </c>
      <c r="F2610" s="17" t="s">
        <v>932</v>
      </c>
      <c r="G2610" s="17" t="s">
        <v>10609</v>
      </c>
      <c r="H2610" s="17">
        <v>0</v>
      </c>
      <c r="I2610" s="17" t="s">
        <v>71</v>
      </c>
      <c r="J2610" s="17" t="s">
        <v>59</v>
      </c>
      <c r="K2610" s="17" t="s">
        <v>97</v>
      </c>
      <c r="L2610" s="17" t="s">
        <v>935</v>
      </c>
      <c r="M2610" s="17" t="s">
        <v>936</v>
      </c>
      <c r="N2610" s="17" t="s">
        <v>301</v>
      </c>
      <c r="O2610" s="17">
        <v>20200916</v>
      </c>
      <c r="P2610" s="17">
        <v>20200916</v>
      </c>
      <c r="Q2610" s="17">
        <v>3460</v>
      </c>
      <c r="R2610" s="17">
        <v>0</v>
      </c>
      <c r="S2610" s="17"/>
      <c r="T2610" s="17" t="s">
        <v>63</v>
      </c>
      <c r="U2610" s="17"/>
      <c r="V2610" s="17">
        <f t="shared" si="704"/>
        <v>25</v>
      </c>
      <c r="W2610" s="17">
        <v>25000</v>
      </c>
      <c r="X2610" s="17" t="s">
        <v>64</v>
      </c>
      <c r="Y2610" s="17" t="s">
        <v>296</v>
      </c>
      <c r="Z2610" s="17">
        <v>20200916</v>
      </c>
      <c r="AA2610" s="17" t="s">
        <v>78</v>
      </c>
      <c r="AB2610" s="17">
        <v>1</v>
      </c>
      <c r="AC2610" s="17" t="str">
        <f>IFERROR(VLOOKUP(A2610,[1]Cruces!AJ:AK,2,0),VLOOKUP(CONCATENATE(X2610,AA2610),[1]Cruces!G:H,2,0))</f>
        <v>Exp BMT</v>
      </c>
      <c r="AD2610" s="17">
        <f t="shared" si="705"/>
        <v>16</v>
      </c>
      <c r="AE2610" s="17">
        <f t="shared" si="706"/>
        <v>9</v>
      </c>
      <c r="AF2610" s="17">
        <f t="shared" si="707"/>
        <v>2020</v>
      </c>
      <c r="AG2610" s="17" t="str">
        <f>IFERROR(VLOOKUP(MID(A2610,2,4)*1,[1]Cruces!K:L,2,0),"Verificar")</f>
        <v>Magdalena</v>
      </c>
      <c r="AH2610" s="17">
        <f t="shared" ca="1" si="708"/>
        <v>70</v>
      </c>
      <c r="AI2610" s="17" t="str">
        <f>IFERROR(VLOOKUP(U2610,[1]Cruces!$O$1:$P$6,2,0),"Sin Orden")</f>
        <v>Sin Orden</v>
      </c>
      <c r="AJ2610" s="17">
        <f t="shared" si="709"/>
        <v>16</v>
      </c>
      <c r="AK2610" s="17">
        <f t="shared" si="710"/>
        <v>9</v>
      </c>
      <c r="AL2610" s="17">
        <f t="shared" si="711"/>
        <v>2020</v>
      </c>
      <c r="AM2610" s="17">
        <f t="shared" ca="1" si="712"/>
        <v>70</v>
      </c>
      <c r="AN2610" s="18" t="str">
        <f>IFERROR(VLOOKUP(R2610*1,'[1]Ordenes de Servicio'!G:K,5,0),"No Cruza")</f>
        <v>No Cruza</v>
      </c>
      <c r="AO2610" s="17">
        <f t="shared" ca="1" si="713"/>
        <v>70</v>
      </c>
      <c r="AP2610" s="17">
        <f t="shared" si="714"/>
        <v>16</v>
      </c>
      <c r="AQ2610" s="17">
        <f t="shared" si="715"/>
        <v>9</v>
      </c>
      <c r="AR2610" s="17">
        <f t="shared" si="716"/>
        <v>2020</v>
      </c>
      <c r="AS2610" s="17">
        <f t="shared" ca="1" si="717"/>
        <v>70</v>
      </c>
      <c r="AT2610" s="17" t="str">
        <f t="shared" ca="1" si="718"/>
        <v>No</v>
      </c>
      <c r="AU2610" s="17">
        <f t="shared" si="719"/>
        <v>0</v>
      </c>
      <c r="AV2610" s="17" t="str">
        <f>+VLOOKUP(B2610,[1]Cruces!S:T,2,0)</f>
        <v>3. Evaluación Técnico Ecónomica</v>
      </c>
    </row>
    <row r="2611" spans="1:48" hidden="1" x14ac:dyDescent="0.25">
      <c r="A2611" s="17" t="s">
        <v>4784</v>
      </c>
      <c r="B2611" s="17" t="s">
        <v>68</v>
      </c>
      <c r="C2611" s="17">
        <v>8632224</v>
      </c>
      <c r="D2611" s="17">
        <v>0</v>
      </c>
      <c r="E2611" s="17" t="s">
        <v>55</v>
      </c>
      <c r="F2611" s="17" t="s">
        <v>107</v>
      </c>
      <c r="G2611" s="17" t="s">
        <v>4785</v>
      </c>
      <c r="H2611" s="17">
        <v>3155098562</v>
      </c>
      <c r="I2611" s="17" t="s">
        <v>116</v>
      </c>
      <c r="J2611" s="17" t="s">
        <v>59</v>
      </c>
      <c r="K2611" s="17" t="s">
        <v>97</v>
      </c>
      <c r="L2611" s="17" t="s">
        <v>111</v>
      </c>
      <c r="M2611" s="17" t="s">
        <v>112</v>
      </c>
      <c r="N2611" s="17" t="s">
        <v>75</v>
      </c>
      <c r="O2611" s="17">
        <v>20190520</v>
      </c>
      <c r="P2611" s="17">
        <v>20190520</v>
      </c>
      <c r="Q2611" s="17">
        <v>1170</v>
      </c>
      <c r="R2611" s="17">
        <v>26793824</v>
      </c>
      <c r="S2611" s="17" t="s">
        <v>76</v>
      </c>
      <c r="T2611" s="17" t="s">
        <v>63</v>
      </c>
      <c r="U2611" s="17" t="s">
        <v>88</v>
      </c>
      <c r="V2611" s="17">
        <f t="shared" si="704"/>
        <v>900</v>
      </c>
      <c r="W2611" s="17">
        <v>900000</v>
      </c>
      <c r="X2611" s="17" t="s">
        <v>89</v>
      </c>
      <c r="Y2611" s="17" t="s">
        <v>150</v>
      </c>
      <c r="Z2611" s="17">
        <v>20191028</v>
      </c>
      <c r="AA2611" s="17" t="s">
        <v>101</v>
      </c>
      <c r="AB2611" s="17">
        <v>1</v>
      </c>
      <c r="AC2611" s="17" t="str">
        <f>IFERROR(VLOOKUP(A2611,[1]Cruces!AJ:AK,2,0),VLOOKUP(CONCATENATE(X2611,AA2611),[1]Cruces!G:H,2,0))</f>
        <v>Solicitud de Obra</v>
      </c>
      <c r="AD2611" s="17">
        <f t="shared" si="705"/>
        <v>20</v>
      </c>
      <c r="AE2611" s="17">
        <f t="shared" si="706"/>
        <v>5</v>
      </c>
      <c r="AF2611" s="17">
        <f t="shared" si="707"/>
        <v>2019</v>
      </c>
      <c r="AG2611" s="17" t="str">
        <f>IFERROR(VLOOKUP(MID(A2611,2,4)*1,[1]Cruces!K:L,2,0),"Verificar")</f>
        <v>Atlántico Norte</v>
      </c>
      <c r="AH2611" s="17">
        <f t="shared" ca="1" si="708"/>
        <v>555</v>
      </c>
      <c r="AI2611" s="17" t="str">
        <f>IFERROR(VLOOKUP(U2611,[1]Cruces!$O$1:$P$6,2,0),"Sin Orden")</f>
        <v>Resuelta</v>
      </c>
      <c r="AJ2611" s="17">
        <f t="shared" si="709"/>
        <v>28</v>
      </c>
      <c r="AK2611" s="17">
        <f t="shared" si="710"/>
        <v>10</v>
      </c>
      <c r="AL2611" s="17">
        <f t="shared" si="711"/>
        <v>2019</v>
      </c>
      <c r="AM2611" s="17">
        <f t="shared" ca="1" si="712"/>
        <v>394</v>
      </c>
      <c r="AN2611" s="18" t="str">
        <f>IFERROR(VLOOKUP(R2611*1,'[1]Ordenes de Servicio'!G:K,5,0),"No Cruza")</f>
        <v>No Cruza</v>
      </c>
      <c r="AO2611" s="17">
        <f t="shared" ca="1" si="713"/>
        <v>161</v>
      </c>
      <c r="AP2611" s="17">
        <f t="shared" si="714"/>
        <v>20</v>
      </c>
      <c r="AQ2611" s="17">
        <f t="shared" si="715"/>
        <v>5</v>
      </c>
      <c r="AR2611" s="17">
        <f t="shared" si="716"/>
        <v>2019</v>
      </c>
      <c r="AS2611" s="17">
        <f t="shared" ca="1" si="717"/>
        <v>555</v>
      </c>
      <c r="AT2611" s="17" t="str">
        <f t="shared" ca="1" si="718"/>
        <v>Si</v>
      </c>
      <c r="AU2611" s="17">
        <f t="shared" si="719"/>
        <v>161</v>
      </c>
      <c r="AV2611" s="17" t="str">
        <f>+VLOOKUP(B2611,[1]Cruces!S:T,2,0)</f>
        <v>5. Consultoría / Adjudicación</v>
      </c>
    </row>
    <row r="2612" spans="1:48" hidden="1" x14ac:dyDescent="0.25">
      <c r="A2612" s="17" t="s">
        <v>4786</v>
      </c>
      <c r="B2612" s="17" t="s">
        <v>54</v>
      </c>
      <c r="C2612" s="17">
        <v>0</v>
      </c>
      <c r="D2612" s="17">
        <v>0</v>
      </c>
      <c r="E2612" s="17" t="s">
        <v>55</v>
      </c>
      <c r="F2612" s="17" t="s">
        <v>126</v>
      </c>
      <c r="G2612" s="17" t="s">
        <v>4787</v>
      </c>
      <c r="H2612" s="17">
        <v>0</v>
      </c>
      <c r="I2612" s="17" t="s">
        <v>116</v>
      </c>
      <c r="J2612" s="17" t="s">
        <v>59</v>
      </c>
      <c r="K2612" s="17" t="s">
        <v>4788</v>
      </c>
      <c r="L2612" s="17" t="s">
        <v>129</v>
      </c>
      <c r="M2612" s="17" t="s">
        <v>130</v>
      </c>
      <c r="N2612" s="17" t="s">
        <v>62</v>
      </c>
      <c r="O2612" s="17">
        <v>20201019</v>
      </c>
      <c r="P2612" s="17">
        <v>20201029</v>
      </c>
      <c r="Q2612" s="17">
        <v>9332</v>
      </c>
      <c r="R2612" s="17">
        <v>28240703</v>
      </c>
      <c r="S2612" s="17" t="s">
        <v>100</v>
      </c>
      <c r="T2612" s="17" t="s">
        <v>63</v>
      </c>
      <c r="U2612" s="17" t="s">
        <v>91</v>
      </c>
      <c r="V2612" s="17">
        <f t="shared" si="704"/>
        <v>25</v>
      </c>
      <c r="W2612" s="17">
        <v>25000</v>
      </c>
      <c r="X2612" s="17" t="s">
        <v>64</v>
      </c>
      <c r="Y2612" s="17" t="s">
        <v>65</v>
      </c>
      <c r="Z2612" s="17">
        <v>20201029</v>
      </c>
      <c r="AA2612" s="17" t="s">
        <v>78</v>
      </c>
      <c r="AB2612" s="17">
        <v>1</v>
      </c>
      <c r="AC2612" s="17" t="str">
        <f>IFERROR(VLOOKUP(A2612,[1]Cruces!AJ:AK,2,0),VLOOKUP(CONCATENATE(X2612,AA2612),[1]Cruces!G:H,2,0))</f>
        <v>Solicitud de Obra</v>
      </c>
      <c r="AD2612" s="17">
        <f t="shared" si="705"/>
        <v>19</v>
      </c>
      <c r="AE2612" s="17">
        <f t="shared" si="706"/>
        <v>10</v>
      </c>
      <c r="AF2612" s="17">
        <f t="shared" si="707"/>
        <v>2020</v>
      </c>
      <c r="AG2612" s="17" t="str">
        <f>IFERROR(VLOOKUP(MID(A2612,2,4)*1,[1]Cruces!K:L,2,0),"Verificar")</f>
        <v>Guajira</v>
      </c>
      <c r="AH2612" s="17">
        <f t="shared" ca="1" si="708"/>
        <v>37</v>
      </c>
      <c r="AI2612" s="17" t="str">
        <f>IFERROR(VLOOKUP(U2612,[1]Cruces!$O$1:$P$6,2,0),"Sin Orden")</f>
        <v>Resuelta</v>
      </c>
      <c r="AJ2612" s="17">
        <f t="shared" si="709"/>
        <v>29</v>
      </c>
      <c r="AK2612" s="17">
        <f t="shared" si="710"/>
        <v>10</v>
      </c>
      <c r="AL2612" s="17">
        <f t="shared" si="711"/>
        <v>2020</v>
      </c>
      <c r="AM2612" s="17">
        <f t="shared" ca="1" si="712"/>
        <v>27</v>
      </c>
      <c r="AN2612" s="18" t="str">
        <f>IFERROR(VLOOKUP(R2612*1,'[1]Ordenes de Servicio'!G:K,5,0),"No Cruza")</f>
        <v>No Cruza</v>
      </c>
      <c r="AO2612" s="17">
        <f t="shared" ca="1" si="713"/>
        <v>10</v>
      </c>
      <c r="AP2612" s="17">
        <f t="shared" si="714"/>
        <v>29</v>
      </c>
      <c r="AQ2612" s="17">
        <f t="shared" si="715"/>
        <v>10</v>
      </c>
      <c r="AR2612" s="17">
        <f t="shared" si="716"/>
        <v>2020</v>
      </c>
      <c r="AS2612" s="17">
        <f t="shared" ca="1" si="717"/>
        <v>27</v>
      </c>
      <c r="AT2612" s="17" t="str">
        <f t="shared" ca="1" si="718"/>
        <v>No</v>
      </c>
      <c r="AU2612" s="17">
        <f t="shared" si="719"/>
        <v>0</v>
      </c>
      <c r="AV2612" s="17" t="str">
        <f>+VLOOKUP(B2612,[1]Cruces!S:T,2,0)</f>
        <v>4. Presupuesto de Obra</v>
      </c>
    </row>
    <row r="2613" spans="1:48" hidden="1" x14ac:dyDescent="0.25">
      <c r="A2613" s="17" t="s">
        <v>4789</v>
      </c>
      <c r="B2613" s="17" t="s">
        <v>68</v>
      </c>
      <c r="C2613" s="17">
        <v>0</v>
      </c>
      <c r="D2613" s="17">
        <v>0</v>
      </c>
      <c r="E2613" s="17" t="s">
        <v>55</v>
      </c>
      <c r="F2613" s="17" t="s">
        <v>107</v>
      </c>
      <c r="G2613" s="17" t="s">
        <v>4790</v>
      </c>
      <c r="H2613" s="17">
        <v>0</v>
      </c>
      <c r="I2613" s="17" t="s">
        <v>71</v>
      </c>
      <c r="J2613" s="17" t="s">
        <v>59</v>
      </c>
      <c r="K2613" s="17" t="s">
        <v>97</v>
      </c>
      <c r="L2613" s="17" t="s">
        <v>145</v>
      </c>
      <c r="M2613" s="17" t="s">
        <v>146</v>
      </c>
      <c r="N2613" s="17" t="s">
        <v>75</v>
      </c>
      <c r="O2613" s="17">
        <v>20200122</v>
      </c>
      <c r="P2613" s="17">
        <v>20200207</v>
      </c>
      <c r="Q2613" s="17">
        <v>1210</v>
      </c>
      <c r="R2613" s="17">
        <v>27281633</v>
      </c>
      <c r="S2613" s="17" t="s">
        <v>76</v>
      </c>
      <c r="T2613" s="17" t="s">
        <v>63</v>
      </c>
      <c r="U2613" s="17" t="s">
        <v>91</v>
      </c>
      <c r="V2613" s="17">
        <f t="shared" si="704"/>
        <v>112.5</v>
      </c>
      <c r="W2613" s="17">
        <v>112500</v>
      </c>
      <c r="X2613" s="17" t="s">
        <v>64</v>
      </c>
      <c r="Y2613" s="17" t="s">
        <v>150</v>
      </c>
      <c r="Z2613" s="17">
        <v>20200811</v>
      </c>
      <c r="AA2613" s="17" t="s">
        <v>101</v>
      </c>
      <c r="AB2613" s="17">
        <v>1</v>
      </c>
      <c r="AC2613" s="17" t="str">
        <f>IFERROR(VLOOKUP(A2613,[1]Cruces!AJ:AK,2,0),VLOOKUP(CONCATENATE(X2613,AA2613),[1]Cruces!G:H,2,0))</f>
        <v>Solicitud de Obra</v>
      </c>
      <c r="AD2613" s="17">
        <f t="shared" si="705"/>
        <v>22</v>
      </c>
      <c r="AE2613" s="17">
        <f t="shared" si="706"/>
        <v>1</v>
      </c>
      <c r="AF2613" s="17">
        <f t="shared" si="707"/>
        <v>2020</v>
      </c>
      <c r="AG2613" s="17" t="str">
        <f>IFERROR(VLOOKUP(MID(A2613,2,4)*1,[1]Cruces!K:L,2,0),"Verificar")</f>
        <v>Atlántico Sur</v>
      </c>
      <c r="AH2613" s="17">
        <f t="shared" ca="1" si="708"/>
        <v>308</v>
      </c>
      <c r="AI2613" s="17" t="str">
        <f>IFERROR(VLOOKUP(U2613,[1]Cruces!$O$1:$P$6,2,0),"Sin Orden")</f>
        <v>Resuelta</v>
      </c>
      <c r="AJ2613" s="17">
        <f t="shared" si="709"/>
        <v>11</v>
      </c>
      <c r="AK2613" s="17">
        <f t="shared" si="710"/>
        <v>8</v>
      </c>
      <c r="AL2613" s="17">
        <f t="shared" si="711"/>
        <v>2020</v>
      </c>
      <c r="AM2613" s="17">
        <f t="shared" ca="1" si="712"/>
        <v>106</v>
      </c>
      <c r="AN2613" s="18">
        <f>IFERROR(VLOOKUP(R2613*1,'[1]Ordenes de Servicio'!G:K,5,0),"No Cruza")</f>
        <v>43909</v>
      </c>
      <c r="AO2613" s="17">
        <f t="shared" ca="1" si="713"/>
        <v>202</v>
      </c>
      <c r="AP2613" s="17">
        <f t="shared" si="714"/>
        <v>7</v>
      </c>
      <c r="AQ2613" s="17">
        <f t="shared" si="715"/>
        <v>2</v>
      </c>
      <c r="AR2613" s="17">
        <f t="shared" si="716"/>
        <v>2020</v>
      </c>
      <c r="AS2613" s="17">
        <f t="shared" ca="1" si="717"/>
        <v>292</v>
      </c>
      <c r="AT2613" s="17" t="str">
        <f t="shared" ca="1" si="718"/>
        <v>No</v>
      </c>
      <c r="AU2613" s="17">
        <f t="shared" si="719"/>
        <v>186</v>
      </c>
      <c r="AV2613" s="17" t="str">
        <f>+VLOOKUP(B2613,[1]Cruces!S:T,2,0)</f>
        <v>5. Consultoría / Adjudicación</v>
      </c>
    </row>
    <row r="2614" spans="1:48" hidden="1" x14ac:dyDescent="0.25">
      <c r="A2614" s="17" t="s">
        <v>4791</v>
      </c>
      <c r="B2614" s="17" t="s">
        <v>68</v>
      </c>
      <c r="C2614" s="17">
        <v>0</v>
      </c>
      <c r="D2614" s="17">
        <v>0</v>
      </c>
      <c r="E2614" s="17" t="s">
        <v>55</v>
      </c>
      <c r="F2614" s="17" t="s">
        <v>56</v>
      </c>
      <c r="G2614" s="17" t="s">
        <v>4792</v>
      </c>
      <c r="H2614" s="17">
        <v>0</v>
      </c>
      <c r="I2614" s="17" t="s">
        <v>116</v>
      </c>
      <c r="J2614" s="17" t="s">
        <v>59</v>
      </c>
      <c r="K2614" s="17" t="s">
        <v>4793</v>
      </c>
      <c r="L2614" s="17" t="s">
        <v>117</v>
      </c>
      <c r="M2614" s="17" t="s">
        <v>118</v>
      </c>
      <c r="N2614" s="17" t="s">
        <v>75</v>
      </c>
      <c r="O2614" s="17">
        <v>20190910</v>
      </c>
      <c r="P2614" s="17">
        <v>20200215</v>
      </c>
      <c r="Q2614" s="17">
        <v>1180</v>
      </c>
      <c r="R2614" s="17">
        <v>26720154</v>
      </c>
      <c r="S2614" s="17" t="s">
        <v>100</v>
      </c>
      <c r="T2614" s="17" t="s">
        <v>63</v>
      </c>
      <c r="U2614" s="17" t="s">
        <v>91</v>
      </c>
      <c r="V2614" s="17">
        <f t="shared" si="704"/>
        <v>75</v>
      </c>
      <c r="W2614" s="17">
        <v>75000</v>
      </c>
      <c r="X2614" s="17" t="s">
        <v>64</v>
      </c>
      <c r="Y2614" s="17" t="s">
        <v>136</v>
      </c>
      <c r="Z2614" s="17">
        <v>20200218</v>
      </c>
      <c r="AA2614" s="17" t="s">
        <v>78</v>
      </c>
      <c r="AB2614" s="17">
        <v>1</v>
      </c>
      <c r="AC2614" s="17" t="str">
        <f>IFERROR(VLOOKUP(A2614,[1]Cruces!AJ:AK,2,0),VLOOKUP(CONCATENATE(X2614,AA2614),[1]Cruces!G:H,2,0))</f>
        <v>Solicitud de Obra</v>
      </c>
      <c r="AD2614" s="17">
        <f t="shared" si="705"/>
        <v>10</v>
      </c>
      <c r="AE2614" s="17">
        <f t="shared" si="706"/>
        <v>9</v>
      </c>
      <c r="AF2614" s="17">
        <f t="shared" si="707"/>
        <v>2019</v>
      </c>
      <c r="AG2614" s="17" t="str">
        <f>IFERROR(VLOOKUP(MID(A2614,2,4)*1,[1]Cruces!K:L,2,0),"Verificar")</f>
        <v>Atlántico Norte</v>
      </c>
      <c r="AH2614" s="17">
        <f t="shared" ca="1" si="708"/>
        <v>442</v>
      </c>
      <c r="AI2614" s="17" t="str">
        <f>IFERROR(VLOOKUP(U2614,[1]Cruces!$O$1:$P$6,2,0),"Sin Orden")</f>
        <v>Resuelta</v>
      </c>
      <c r="AJ2614" s="17">
        <f t="shared" si="709"/>
        <v>18</v>
      </c>
      <c r="AK2614" s="17">
        <f t="shared" si="710"/>
        <v>2</v>
      </c>
      <c r="AL2614" s="17">
        <f t="shared" si="711"/>
        <v>2020</v>
      </c>
      <c r="AM2614" s="17">
        <f t="shared" ca="1" si="712"/>
        <v>281</v>
      </c>
      <c r="AN2614" s="18" t="str">
        <f>IFERROR(VLOOKUP(R2614*1,'[1]Ordenes de Servicio'!G:K,5,0),"No Cruza")</f>
        <v>No Cruza</v>
      </c>
      <c r="AO2614" s="17">
        <f t="shared" ca="1" si="713"/>
        <v>161</v>
      </c>
      <c r="AP2614" s="17">
        <f t="shared" si="714"/>
        <v>15</v>
      </c>
      <c r="AQ2614" s="17">
        <f t="shared" si="715"/>
        <v>2</v>
      </c>
      <c r="AR2614" s="17">
        <f t="shared" si="716"/>
        <v>2020</v>
      </c>
      <c r="AS2614" s="17">
        <f t="shared" ca="1" si="717"/>
        <v>284</v>
      </c>
      <c r="AT2614" s="17" t="str">
        <f t="shared" ca="1" si="718"/>
        <v>No</v>
      </c>
      <c r="AU2614" s="17">
        <f t="shared" si="719"/>
        <v>3</v>
      </c>
      <c r="AV2614" s="17" t="str">
        <f>+VLOOKUP(B2614,[1]Cruces!S:T,2,0)</f>
        <v>5. Consultoría / Adjudicación</v>
      </c>
    </row>
    <row r="2615" spans="1:48" hidden="1" x14ac:dyDescent="0.25">
      <c r="A2615" s="17" t="s">
        <v>9429</v>
      </c>
      <c r="B2615" s="17" t="s">
        <v>569</v>
      </c>
      <c r="C2615" s="17">
        <v>0</v>
      </c>
      <c r="D2615" s="17">
        <v>0</v>
      </c>
      <c r="E2615" s="17" t="s">
        <v>55</v>
      </c>
      <c r="F2615" s="17" t="s">
        <v>7098</v>
      </c>
      <c r="G2615" s="17" t="s">
        <v>9430</v>
      </c>
      <c r="H2615" s="17">
        <v>3006417656</v>
      </c>
      <c r="I2615" s="17" t="s">
        <v>71</v>
      </c>
      <c r="J2615" s="17" t="s">
        <v>59</v>
      </c>
      <c r="K2615" s="17" t="s">
        <v>9431</v>
      </c>
      <c r="L2615" s="17" t="s">
        <v>7101</v>
      </c>
      <c r="M2615" s="17" t="s">
        <v>7102</v>
      </c>
      <c r="N2615" s="17" t="s">
        <v>572</v>
      </c>
      <c r="O2615" s="17">
        <v>20201006</v>
      </c>
      <c r="P2615" s="17">
        <v>20201006</v>
      </c>
      <c r="Q2615" s="17">
        <v>9510</v>
      </c>
      <c r="R2615" s="17">
        <v>0</v>
      </c>
      <c r="S2615" s="17"/>
      <c r="T2615" s="17" t="s">
        <v>63</v>
      </c>
      <c r="U2615" s="17"/>
      <c r="V2615" s="17">
        <f t="shared" si="704"/>
        <v>3</v>
      </c>
      <c r="W2615" s="17">
        <v>3000</v>
      </c>
      <c r="X2615" s="17" t="s">
        <v>7065</v>
      </c>
      <c r="Y2615" s="17" t="s">
        <v>569</v>
      </c>
      <c r="Z2615" s="17">
        <v>20201006</v>
      </c>
      <c r="AA2615" s="17" t="s">
        <v>1947</v>
      </c>
      <c r="AB2615" s="17">
        <v>1</v>
      </c>
      <c r="AC2615" s="17" t="str">
        <f>IFERROR(VLOOKUP(A2615,[1]Cruces!AJ:AK,2,0),VLOOKUP(CONCATENATE(X2615,AA2615),[1]Cruces!G:H,2,0))</f>
        <v>Solicitud por BT</v>
      </c>
      <c r="AD2615" s="17">
        <f t="shared" si="705"/>
        <v>6</v>
      </c>
      <c r="AE2615" s="17">
        <f t="shared" si="706"/>
        <v>10</v>
      </c>
      <c r="AF2615" s="17">
        <f t="shared" si="707"/>
        <v>2020</v>
      </c>
      <c r="AG2615" s="17" t="str">
        <f>IFERROR(VLOOKUP(MID(A2615,2,4)*1,[1]Cruces!K:L,2,0),"Verificar")</f>
        <v>Atlántico Norte</v>
      </c>
      <c r="AH2615" s="17">
        <f t="shared" ca="1" si="708"/>
        <v>50</v>
      </c>
      <c r="AI2615" s="17" t="str">
        <f>IFERROR(VLOOKUP(U2615,[1]Cruces!$O$1:$P$6,2,0),"Sin Orden")</f>
        <v>Sin Orden</v>
      </c>
      <c r="AJ2615" s="17">
        <f t="shared" si="709"/>
        <v>6</v>
      </c>
      <c r="AK2615" s="17">
        <f t="shared" si="710"/>
        <v>10</v>
      </c>
      <c r="AL2615" s="17">
        <f t="shared" si="711"/>
        <v>2020</v>
      </c>
      <c r="AM2615" s="17">
        <f t="shared" ca="1" si="712"/>
        <v>50</v>
      </c>
      <c r="AN2615" s="18" t="str">
        <f>IFERROR(VLOOKUP(R2615*1,'[1]Ordenes de Servicio'!G:K,5,0),"No Cruza")</f>
        <v>No Cruza</v>
      </c>
      <c r="AO2615" s="17">
        <f t="shared" ca="1" si="713"/>
        <v>50</v>
      </c>
      <c r="AP2615" s="17">
        <f t="shared" si="714"/>
        <v>6</v>
      </c>
      <c r="AQ2615" s="17">
        <f t="shared" si="715"/>
        <v>10</v>
      </c>
      <c r="AR2615" s="17">
        <f t="shared" si="716"/>
        <v>2020</v>
      </c>
      <c r="AS2615" s="17">
        <f t="shared" ca="1" si="717"/>
        <v>50</v>
      </c>
      <c r="AT2615" s="17" t="str">
        <f t="shared" ca="1" si="718"/>
        <v>No</v>
      </c>
      <c r="AU2615" s="17">
        <f t="shared" si="719"/>
        <v>0</v>
      </c>
      <c r="AV2615" s="17" t="str">
        <f>+VLOOKUP(B2615,[1]Cruces!S:T,2,0)</f>
        <v>1. Solicitud</v>
      </c>
    </row>
    <row r="2616" spans="1:48" hidden="1" x14ac:dyDescent="0.25">
      <c r="A2616" s="17" t="s">
        <v>9432</v>
      </c>
      <c r="B2616" s="17" t="s">
        <v>7104</v>
      </c>
      <c r="C2616" s="17">
        <v>0</v>
      </c>
      <c r="D2616" s="17">
        <v>0</v>
      </c>
      <c r="E2616" s="17" t="s">
        <v>55</v>
      </c>
      <c r="F2616" s="17" t="s">
        <v>6228</v>
      </c>
      <c r="G2616" s="17" t="s">
        <v>9433</v>
      </c>
      <c r="H2616" s="17">
        <v>3004158925</v>
      </c>
      <c r="I2616" s="17" t="s">
        <v>71</v>
      </c>
      <c r="J2616" s="17" t="s">
        <v>59</v>
      </c>
      <c r="K2616" s="17" t="s">
        <v>97</v>
      </c>
      <c r="L2616" s="17" t="s">
        <v>7152</v>
      </c>
      <c r="M2616" s="17" t="s">
        <v>7153</v>
      </c>
      <c r="N2616" s="17" t="s">
        <v>7108</v>
      </c>
      <c r="O2616" s="17">
        <v>20200903</v>
      </c>
      <c r="P2616" s="17">
        <v>20200912</v>
      </c>
      <c r="Q2616" s="17">
        <v>1210</v>
      </c>
      <c r="R2616" s="17">
        <v>28100496</v>
      </c>
      <c r="S2616" s="17" t="s">
        <v>6601</v>
      </c>
      <c r="T2616" s="17" t="s">
        <v>63</v>
      </c>
      <c r="U2616" s="17" t="s">
        <v>91</v>
      </c>
      <c r="V2616" s="17">
        <f t="shared" si="704"/>
        <v>3</v>
      </c>
      <c r="W2616" s="17">
        <v>3000</v>
      </c>
      <c r="X2616" s="17" t="s">
        <v>7065</v>
      </c>
      <c r="Y2616" s="17" t="s">
        <v>7104</v>
      </c>
      <c r="Z2616" s="17">
        <v>20200912</v>
      </c>
      <c r="AA2616" s="17" t="s">
        <v>1947</v>
      </c>
      <c r="AB2616" s="17">
        <v>1</v>
      </c>
      <c r="AC2616" s="17" t="str">
        <f>IFERROR(VLOOKUP(A2616,[1]Cruces!AJ:AK,2,0),VLOOKUP(CONCATENATE(X2616,AA2616),[1]Cruces!G:H,2,0))</f>
        <v>Solicitud por BT</v>
      </c>
      <c r="AD2616" s="17">
        <f t="shared" si="705"/>
        <v>3</v>
      </c>
      <c r="AE2616" s="17">
        <f t="shared" si="706"/>
        <v>9</v>
      </c>
      <c r="AF2616" s="17">
        <f t="shared" si="707"/>
        <v>2020</v>
      </c>
      <c r="AG2616" s="17" t="str">
        <f>IFERROR(VLOOKUP(MID(A2616,2,4)*1,[1]Cruces!K:L,2,0),"Verificar")</f>
        <v>Atlántico Sur</v>
      </c>
      <c r="AH2616" s="17">
        <f t="shared" ca="1" si="708"/>
        <v>83</v>
      </c>
      <c r="AI2616" s="17" t="str">
        <f>IFERROR(VLOOKUP(U2616,[1]Cruces!$O$1:$P$6,2,0),"Sin Orden")</f>
        <v>Resuelta</v>
      </c>
      <c r="AJ2616" s="17">
        <f t="shared" si="709"/>
        <v>12</v>
      </c>
      <c r="AK2616" s="17">
        <f t="shared" si="710"/>
        <v>9</v>
      </c>
      <c r="AL2616" s="17">
        <f t="shared" si="711"/>
        <v>2020</v>
      </c>
      <c r="AM2616" s="17">
        <f t="shared" ca="1" si="712"/>
        <v>74</v>
      </c>
      <c r="AN2616" s="18" t="str">
        <f>IFERROR(VLOOKUP(R2616*1,'[1]Ordenes de Servicio'!G:K,5,0),"No Cruza")</f>
        <v>No Cruza</v>
      </c>
      <c r="AO2616" s="17">
        <f t="shared" ca="1" si="713"/>
        <v>9</v>
      </c>
      <c r="AP2616" s="17">
        <f t="shared" si="714"/>
        <v>12</v>
      </c>
      <c r="AQ2616" s="17">
        <f t="shared" si="715"/>
        <v>9</v>
      </c>
      <c r="AR2616" s="17">
        <f t="shared" si="716"/>
        <v>2020</v>
      </c>
      <c r="AS2616" s="17">
        <f t="shared" ca="1" si="717"/>
        <v>74</v>
      </c>
      <c r="AT2616" s="17" t="str">
        <f t="shared" ca="1" si="718"/>
        <v>No</v>
      </c>
      <c r="AU2616" s="17">
        <f t="shared" si="719"/>
        <v>0</v>
      </c>
      <c r="AV2616" s="17" t="str">
        <f>+VLOOKUP(B2616,[1]Cruces!S:T,2,0)</f>
        <v>7. Ejecución en Campo OS BT</v>
      </c>
    </row>
    <row r="2617" spans="1:48" hidden="1" x14ac:dyDescent="0.25">
      <c r="A2617" s="17" t="s">
        <v>4795</v>
      </c>
      <c r="B2617" s="17" t="s">
        <v>68</v>
      </c>
      <c r="C2617" s="17">
        <v>2688444</v>
      </c>
      <c r="D2617" s="17">
        <v>20146855</v>
      </c>
      <c r="E2617" s="17" t="s">
        <v>93</v>
      </c>
      <c r="F2617" s="17" t="s">
        <v>107</v>
      </c>
      <c r="G2617" s="17" t="s">
        <v>4796</v>
      </c>
      <c r="H2617" s="17">
        <v>3680578</v>
      </c>
      <c r="I2617" s="17" t="s">
        <v>116</v>
      </c>
      <c r="J2617" s="17" t="s">
        <v>4797</v>
      </c>
      <c r="K2617" s="17" t="s">
        <v>4798</v>
      </c>
      <c r="L2617" s="17" t="s">
        <v>111</v>
      </c>
      <c r="M2617" s="17" t="s">
        <v>112</v>
      </c>
      <c r="N2617" s="17" t="s">
        <v>75</v>
      </c>
      <c r="O2617" s="17">
        <v>20190606</v>
      </c>
      <c r="P2617" s="17">
        <v>20191126</v>
      </c>
      <c r="Q2617" s="17">
        <v>1110</v>
      </c>
      <c r="R2617" s="17">
        <v>26388514</v>
      </c>
      <c r="S2617" s="17" t="s">
        <v>100</v>
      </c>
      <c r="T2617" s="17" t="s">
        <v>63</v>
      </c>
      <c r="U2617" s="17" t="s">
        <v>91</v>
      </c>
      <c r="V2617" s="17">
        <f t="shared" si="704"/>
        <v>25</v>
      </c>
      <c r="W2617" s="17">
        <v>25000</v>
      </c>
      <c r="X2617" s="17" t="s">
        <v>89</v>
      </c>
      <c r="Y2617" s="17" t="s">
        <v>105</v>
      </c>
      <c r="Z2617" s="17">
        <v>20200326</v>
      </c>
      <c r="AA2617" s="17" t="s">
        <v>78</v>
      </c>
      <c r="AB2617" s="17">
        <v>1</v>
      </c>
      <c r="AC2617" s="17" t="str">
        <f>IFERROR(VLOOKUP(A2617,[1]Cruces!AJ:AK,2,0),VLOOKUP(CONCATENATE(X2617,AA2617),[1]Cruces!G:H,2,0))</f>
        <v>Solicitud de Obra</v>
      </c>
      <c r="AD2617" s="17">
        <f t="shared" si="705"/>
        <v>6</v>
      </c>
      <c r="AE2617" s="17">
        <f t="shared" si="706"/>
        <v>6</v>
      </c>
      <c r="AF2617" s="17">
        <f t="shared" si="707"/>
        <v>2019</v>
      </c>
      <c r="AG2617" s="17" t="str">
        <f>IFERROR(VLOOKUP(MID(A2617,2,4)*1,[1]Cruces!K:L,2,0),"Verificar")</f>
        <v>Atlántico Norte</v>
      </c>
      <c r="AH2617" s="17">
        <f t="shared" ca="1" si="708"/>
        <v>538</v>
      </c>
      <c r="AI2617" s="17" t="str">
        <f>IFERROR(VLOOKUP(U2617,[1]Cruces!$O$1:$P$6,2,0),"Sin Orden")</f>
        <v>Resuelta</v>
      </c>
      <c r="AJ2617" s="17">
        <f t="shared" si="709"/>
        <v>26</v>
      </c>
      <c r="AK2617" s="17">
        <f t="shared" si="710"/>
        <v>3</v>
      </c>
      <c r="AL2617" s="17">
        <f t="shared" si="711"/>
        <v>2020</v>
      </c>
      <c r="AM2617" s="17">
        <f t="shared" ca="1" si="712"/>
        <v>244</v>
      </c>
      <c r="AN2617" s="18" t="str">
        <f>IFERROR(VLOOKUP(R2617*1,'[1]Ordenes de Servicio'!G:K,5,0),"No Cruza")</f>
        <v>No Cruza</v>
      </c>
      <c r="AO2617" s="17">
        <f t="shared" ca="1" si="713"/>
        <v>294</v>
      </c>
      <c r="AP2617" s="17">
        <f t="shared" si="714"/>
        <v>26</v>
      </c>
      <c r="AQ2617" s="17">
        <f t="shared" si="715"/>
        <v>11</v>
      </c>
      <c r="AR2617" s="17">
        <f t="shared" si="716"/>
        <v>2019</v>
      </c>
      <c r="AS2617" s="17">
        <f t="shared" ca="1" si="717"/>
        <v>365</v>
      </c>
      <c r="AT2617" s="17" t="str">
        <f t="shared" ca="1" si="718"/>
        <v>Si</v>
      </c>
      <c r="AU2617" s="17">
        <f t="shared" si="719"/>
        <v>121</v>
      </c>
      <c r="AV2617" s="17" t="str">
        <f>+VLOOKUP(B2617,[1]Cruces!S:T,2,0)</f>
        <v>5. Consultoría / Adjudicación</v>
      </c>
    </row>
    <row r="2618" spans="1:48" hidden="1" x14ac:dyDescent="0.25">
      <c r="A2618" s="17" t="s">
        <v>4799</v>
      </c>
      <c r="B2618" s="17" t="s">
        <v>68</v>
      </c>
      <c r="C2618" s="17">
        <v>0</v>
      </c>
      <c r="D2618" s="17">
        <v>0</v>
      </c>
      <c r="E2618" s="17" t="s">
        <v>55</v>
      </c>
      <c r="F2618" s="17" t="s">
        <v>107</v>
      </c>
      <c r="G2618" s="17" t="s">
        <v>4800</v>
      </c>
      <c r="H2618" s="17">
        <v>0</v>
      </c>
      <c r="I2618" s="17" t="s">
        <v>116</v>
      </c>
      <c r="J2618" s="17" t="s">
        <v>59</v>
      </c>
      <c r="K2618" s="17" t="s">
        <v>756</v>
      </c>
      <c r="L2618" s="17" t="s">
        <v>111</v>
      </c>
      <c r="M2618" s="17" t="s">
        <v>112</v>
      </c>
      <c r="N2618" s="17" t="s">
        <v>75</v>
      </c>
      <c r="O2618" s="17">
        <v>20190606</v>
      </c>
      <c r="P2618" s="17">
        <v>20190913</v>
      </c>
      <c r="Q2618" s="17">
        <v>1180</v>
      </c>
      <c r="R2618" s="17">
        <v>26391322</v>
      </c>
      <c r="S2618" s="17" t="s">
        <v>100</v>
      </c>
      <c r="T2618" s="17" t="s">
        <v>63</v>
      </c>
      <c r="U2618" s="17" t="s">
        <v>91</v>
      </c>
      <c r="V2618" s="17">
        <f t="shared" si="704"/>
        <v>75</v>
      </c>
      <c r="W2618" s="17">
        <v>75000</v>
      </c>
      <c r="X2618" s="17" t="s">
        <v>64</v>
      </c>
      <c r="Y2618" s="17" t="s">
        <v>136</v>
      </c>
      <c r="Z2618" s="17">
        <v>20190917</v>
      </c>
      <c r="AA2618" s="17" t="s">
        <v>101</v>
      </c>
      <c r="AB2618" s="17">
        <v>1</v>
      </c>
      <c r="AC2618" s="17" t="str">
        <f>IFERROR(VLOOKUP(A2618,[1]Cruces!AJ:AK,2,0),VLOOKUP(CONCATENATE(X2618,AA2618),[1]Cruces!G:H,2,0))</f>
        <v>Solicitud de Obra</v>
      </c>
      <c r="AD2618" s="17">
        <f t="shared" ref="AD2618:AD2676" si="720">MID(O2618,7,2)*1</f>
        <v>6</v>
      </c>
      <c r="AE2618" s="17">
        <f t="shared" ref="AE2618:AE2676" si="721">MID(O2618,5,2)*1</f>
        <v>6</v>
      </c>
      <c r="AF2618" s="17">
        <f t="shared" ref="AF2618:AF2676" si="722">MID(O2618,1,4)*1</f>
        <v>2019</v>
      </c>
      <c r="AG2618" s="17" t="str">
        <f>IFERROR(VLOOKUP(MID(A2618,2,4)*1,[1]Cruces!K:L,2,0),"Verificar")</f>
        <v>Atlántico Norte</v>
      </c>
      <c r="AH2618" s="17">
        <f t="shared" ref="AH2618:AH2676" ca="1" si="723">TODAY()-DATE(AF2618,AE2618,AD2618)</f>
        <v>538</v>
      </c>
      <c r="AI2618" s="17" t="str">
        <f>IFERROR(VLOOKUP(U2618,[1]Cruces!$O$1:$P$6,2,0),"Sin Orden")</f>
        <v>Resuelta</v>
      </c>
      <c r="AJ2618" s="17">
        <f t="shared" ref="AJ2618:AJ2676" si="724">MID(Z2618,7,2)*1</f>
        <v>17</v>
      </c>
      <c r="AK2618" s="17">
        <f t="shared" ref="AK2618:AK2676" si="725">MID(Z2618,5,2)*1</f>
        <v>9</v>
      </c>
      <c r="AL2618" s="17">
        <f t="shared" ref="AL2618:AL2676" si="726">MID(Z2618,1,4)*1</f>
        <v>2019</v>
      </c>
      <c r="AM2618" s="17">
        <f t="shared" ref="AM2618:AM2676" ca="1" si="727">+TODAY()-DATE(AL2618,AK2618,AJ2618)</f>
        <v>435</v>
      </c>
      <c r="AN2618" s="18" t="str">
        <f>IFERROR(VLOOKUP(R2618*1,'[1]Ordenes de Servicio'!G:K,5,0),"No Cruza")</f>
        <v>No Cruza</v>
      </c>
      <c r="AO2618" s="17">
        <f t="shared" ref="AO2618:AO2676" ca="1" si="728">+IF(AI2618="Resuelta",DATE(AL2618,AK2618,AJ2618)-DATE(AF2618,AE2618,AD2618),TODAY()-DATE(AL2618,AK2618,AJ2618))</f>
        <v>103</v>
      </c>
      <c r="AP2618" s="17">
        <f t="shared" ref="AP2618:AP2676" si="729">MID(P2618,7,2)*1</f>
        <v>13</v>
      </c>
      <c r="AQ2618" s="17">
        <f t="shared" ref="AQ2618:AQ2676" si="730">MID(P2618,5,2)*1</f>
        <v>9</v>
      </c>
      <c r="AR2618" s="17">
        <f t="shared" ref="AR2618:AR2676" si="731">MID(P2618,1,4)*1</f>
        <v>2019</v>
      </c>
      <c r="AS2618" s="17">
        <f t="shared" ref="AS2618:AS2676" ca="1" si="732">+TODAY()-DATE(AR2618,AQ2618,AP2618)</f>
        <v>439</v>
      </c>
      <c r="AT2618" s="17" t="str">
        <f t="shared" ca="1" si="718"/>
        <v>Si</v>
      </c>
      <c r="AU2618" s="17">
        <f t="shared" ref="AU2618:AU2676" si="733">IF(DATE(AL2618,AK2618,AJ2618)-DATE(AR2618,AQ2618,AP2618)&lt;0,DATE(AR2618,AQ2618,AP2618)-DATE(AL2618,AK2618,AJ2618),DATE(AL2618,AK2618,AJ2618)-DATE(AR2618,AQ2618,AP2618))</f>
        <v>4</v>
      </c>
      <c r="AV2618" s="17" t="str">
        <f>+VLOOKUP(B2618,[1]Cruces!S:T,2,0)</f>
        <v>5. Consultoría / Adjudicación</v>
      </c>
    </row>
    <row r="2619" spans="1:48" hidden="1" x14ac:dyDescent="0.25">
      <c r="A2619" s="17" t="s">
        <v>9434</v>
      </c>
      <c r="B2619" s="17" t="s">
        <v>1943</v>
      </c>
      <c r="C2619" s="17">
        <v>7733714</v>
      </c>
      <c r="D2619" s="17">
        <v>35106181</v>
      </c>
      <c r="E2619" s="17" t="s">
        <v>93</v>
      </c>
      <c r="F2619" s="17" t="s">
        <v>126</v>
      </c>
      <c r="G2619" s="17" t="s">
        <v>9435</v>
      </c>
      <c r="H2619" s="17">
        <v>3013714007</v>
      </c>
      <c r="I2619" s="17" t="s">
        <v>71</v>
      </c>
      <c r="J2619" s="17" t="s">
        <v>9436</v>
      </c>
      <c r="K2619" s="17" t="s">
        <v>9437</v>
      </c>
      <c r="L2619" s="17" t="s">
        <v>9038</v>
      </c>
      <c r="M2619" s="17" t="s">
        <v>9039</v>
      </c>
      <c r="N2619" s="17" t="s">
        <v>1946</v>
      </c>
      <c r="O2619" s="17">
        <v>20201120</v>
      </c>
      <c r="P2619" s="17">
        <v>20201120</v>
      </c>
      <c r="Q2619" s="17">
        <v>9330</v>
      </c>
      <c r="R2619" s="17">
        <v>28293793</v>
      </c>
      <c r="S2619" s="17" t="s">
        <v>7072</v>
      </c>
      <c r="T2619" s="17" t="s">
        <v>63</v>
      </c>
      <c r="U2619" s="17" t="s">
        <v>77</v>
      </c>
      <c r="V2619" s="17">
        <f t="shared" ref="V2619:V2676" si="734">+W2619/1000</f>
        <v>3</v>
      </c>
      <c r="W2619" s="17">
        <v>3000</v>
      </c>
      <c r="X2619" s="17" t="s">
        <v>89</v>
      </c>
      <c r="Y2619" s="17" t="s">
        <v>1943</v>
      </c>
      <c r="Z2619" s="17">
        <v>20201120</v>
      </c>
      <c r="AA2619" s="17" t="s">
        <v>1947</v>
      </c>
      <c r="AB2619" s="17">
        <v>1</v>
      </c>
      <c r="AC2619" s="17" t="str">
        <f>IFERROR(VLOOKUP(A2619,[1]Cruces!AJ:AK,2,0),VLOOKUP(CONCATENATE(X2619,AA2619),[1]Cruces!G:H,2,0))</f>
        <v>Solicitud por BT</v>
      </c>
      <c r="AD2619" s="17">
        <f t="shared" si="720"/>
        <v>20</v>
      </c>
      <c r="AE2619" s="17">
        <f t="shared" si="721"/>
        <v>11</v>
      </c>
      <c r="AF2619" s="17">
        <f t="shared" si="722"/>
        <v>2020</v>
      </c>
      <c r="AG2619" s="17" t="str">
        <f>IFERROR(VLOOKUP(MID(A2619,2,4)*1,[1]Cruces!K:L,2,0),"Verificar")</f>
        <v>Guajira</v>
      </c>
      <c r="AH2619" s="17">
        <f t="shared" ca="1" si="723"/>
        <v>5</v>
      </c>
      <c r="AI2619" s="17" t="str">
        <f>IFERROR(VLOOKUP(U2619,[1]Cruces!$O$1:$P$6,2,0),"Sin Orden")</f>
        <v>Pendiente</v>
      </c>
      <c r="AJ2619" s="17">
        <f t="shared" si="724"/>
        <v>20</v>
      </c>
      <c r="AK2619" s="17">
        <f t="shared" si="725"/>
        <v>11</v>
      </c>
      <c r="AL2619" s="17">
        <f t="shared" si="726"/>
        <v>2020</v>
      </c>
      <c r="AM2619" s="17">
        <f t="shared" ca="1" si="727"/>
        <v>5</v>
      </c>
      <c r="AN2619" s="18" t="str">
        <f>IFERROR(VLOOKUP(R2619*1,'[1]Ordenes de Servicio'!G:K,5,0),"No Cruza")</f>
        <v>No Cruza</v>
      </c>
      <c r="AO2619" s="17">
        <f t="shared" ca="1" si="728"/>
        <v>5</v>
      </c>
      <c r="AP2619" s="17">
        <f t="shared" si="729"/>
        <v>20</v>
      </c>
      <c r="AQ2619" s="17">
        <f t="shared" si="730"/>
        <v>11</v>
      </c>
      <c r="AR2619" s="17">
        <f t="shared" si="731"/>
        <v>2020</v>
      </c>
      <c r="AS2619" s="17">
        <f t="shared" ca="1" si="732"/>
        <v>5</v>
      </c>
      <c r="AT2619" s="17" t="str">
        <f t="shared" ref="AT2619:AT2676" ca="1" si="735">IF(AS2619&gt;359,"Si","No")</f>
        <v>No</v>
      </c>
      <c r="AU2619" s="17">
        <f t="shared" si="733"/>
        <v>0</v>
      </c>
      <c r="AV2619" s="17" t="str">
        <f>+VLOOKUP(B2619,[1]Cruces!S:T,2,0)</f>
        <v>7. Ejecución en Campo OS BT</v>
      </c>
    </row>
    <row r="2620" spans="1:48" hidden="1" x14ac:dyDescent="0.25">
      <c r="A2620" s="17" t="s">
        <v>9438</v>
      </c>
      <c r="B2620" s="17" t="s">
        <v>569</v>
      </c>
      <c r="C2620" s="17">
        <v>0</v>
      </c>
      <c r="D2620" s="17">
        <v>0</v>
      </c>
      <c r="E2620" s="17" t="s">
        <v>55</v>
      </c>
      <c r="F2620" s="17" t="s">
        <v>7098</v>
      </c>
      <c r="G2620" s="17" t="s">
        <v>9439</v>
      </c>
      <c r="H2620" s="17">
        <v>3215255919</v>
      </c>
      <c r="I2620" s="17" t="s">
        <v>71</v>
      </c>
      <c r="J2620" s="17" t="s">
        <v>59</v>
      </c>
      <c r="K2620" s="17" t="s">
        <v>97</v>
      </c>
      <c r="L2620" s="17" t="s">
        <v>7371</v>
      </c>
      <c r="M2620" s="17" t="s">
        <v>7372</v>
      </c>
      <c r="N2620" s="17" t="s">
        <v>572</v>
      </c>
      <c r="O2620" s="17">
        <v>20201027</v>
      </c>
      <c r="P2620" s="17">
        <v>20201027</v>
      </c>
      <c r="Q2620" s="17">
        <v>1170</v>
      </c>
      <c r="R2620" s="17">
        <v>0</v>
      </c>
      <c r="S2620" s="17"/>
      <c r="T2620" s="17" t="s">
        <v>63</v>
      </c>
      <c r="U2620" s="17"/>
      <c r="V2620" s="17">
        <f t="shared" si="734"/>
        <v>5</v>
      </c>
      <c r="W2620" s="17">
        <v>5000</v>
      </c>
      <c r="X2620" s="17" t="s">
        <v>7065</v>
      </c>
      <c r="Y2620" s="17" t="s">
        <v>569</v>
      </c>
      <c r="Z2620" s="17">
        <v>20201027</v>
      </c>
      <c r="AA2620" s="17" t="s">
        <v>1947</v>
      </c>
      <c r="AB2620" s="17">
        <v>1</v>
      </c>
      <c r="AC2620" s="17" t="str">
        <f>IFERROR(VLOOKUP(A2620,[1]Cruces!AJ:AK,2,0),VLOOKUP(CONCATENATE(X2620,AA2620),[1]Cruces!G:H,2,0))</f>
        <v>Solicitud por BT</v>
      </c>
      <c r="AD2620" s="17">
        <f t="shared" si="720"/>
        <v>27</v>
      </c>
      <c r="AE2620" s="17">
        <f t="shared" si="721"/>
        <v>10</v>
      </c>
      <c r="AF2620" s="17">
        <f t="shared" si="722"/>
        <v>2020</v>
      </c>
      <c r="AG2620" s="17" t="str">
        <f>IFERROR(VLOOKUP(MID(A2620,2,4)*1,[1]Cruces!K:L,2,0),"Verificar")</f>
        <v>Atlántico Norte</v>
      </c>
      <c r="AH2620" s="17">
        <f t="shared" ca="1" si="723"/>
        <v>29</v>
      </c>
      <c r="AI2620" s="17" t="str">
        <f>IFERROR(VLOOKUP(U2620,[1]Cruces!$O$1:$P$6,2,0),"Sin Orden")</f>
        <v>Sin Orden</v>
      </c>
      <c r="AJ2620" s="17">
        <f t="shared" si="724"/>
        <v>27</v>
      </c>
      <c r="AK2620" s="17">
        <f t="shared" si="725"/>
        <v>10</v>
      </c>
      <c r="AL2620" s="17">
        <f t="shared" si="726"/>
        <v>2020</v>
      </c>
      <c r="AM2620" s="17">
        <f t="shared" ca="1" si="727"/>
        <v>29</v>
      </c>
      <c r="AN2620" s="18" t="str">
        <f>IFERROR(VLOOKUP(R2620*1,'[1]Ordenes de Servicio'!G:K,5,0),"No Cruza")</f>
        <v>No Cruza</v>
      </c>
      <c r="AO2620" s="17">
        <f t="shared" ca="1" si="728"/>
        <v>29</v>
      </c>
      <c r="AP2620" s="17">
        <f t="shared" si="729"/>
        <v>27</v>
      </c>
      <c r="AQ2620" s="17">
        <f t="shared" si="730"/>
        <v>10</v>
      </c>
      <c r="AR2620" s="17">
        <f t="shared" si="731"/>
        <v>2020</v>
      </c>
      <c r="AS2620" s="17">
        <f t="shared" ca="1" si="732"/>
        <v>29</v>
      </c>
      <c r="AT2620" s="17" t="str">
        <f t="shared" ca="1" si="735"/>
        <v>No</v>
      </c>
      <c r="AU2620" s="17">
        <f t="shared" si="733"/>
        <v>0</v>
      </c>
      <c r="AV2620" s="17" t="str">
        <f>+VLOOKUP(B2620,[1]Cruces!S:T,2,0)</f>
        <v>1. Solicitud</v>
      </c>
    </row>
    <row r="2621" spans="1:48" hidden="1" x14ac:dyDescent="0.25">
      <c r="A2621" s="17" t="s">
        <v>4801</v>
      </c>
      <c r="B2621" s="17" t="s">
        <v>54</v>
      </c>
      <c r="C2621" s="17">
        <v>0</v>
      </c>
      <c r="D2621" s="17">
        <v>0</v>
      </c>
      <c r="E2621" s="17" t="s">
        <v>55</v>
      </c>
      <c r="F2621" s="17" t="s">
        <v>126</v>
      </c>
      <c r="G2621" s="17" t="s">
        <v>4802</v>
      </c>
      <c r="H2621" s="17">
        <v>0</v>
      </c>
      <c r="I2621" s="17" t="s">
        <v>71</v>
      </c>
      <c r="J2621" s="17" t="s">
        <v>59</v>
      </c>
      <c r="K2621" s="17" t="s">
        <v>4803</v>
      </c>
      <c r="L2621" s="17" t="s">
        <v>129</v>
      </c>
      <c r="M2621" s="17" t="s">
        <v>130</v>
      </c>
      <c r="N2621" s="17" t="s">
        <v>62</v>
      </c>
      <c r="O2621" s="17">
        <v>20201021</v>
      </c>
      <c r="P2621" s="17">
        <v>20201029</v>
      </c>
      <c r="Q2621" s="17">
        <v>7751</v>
      </c>
      <c r="R2621" s="17">
        <v>28246072</v>
      </c>
      <c r="S2621" s="17" t="s">
        <v>100</v>
      </c>
      <c r="T2621" s="17" t="s">
        <v>63</v>
      </c>
      <c r="U2621" s="17" t="s">
        <v>91</v>
      </c>
      <c r="V2621" s="17">
        <f t="shared" si="734"/>
        <v>15</v>
      </c>
      <c r="W2621" s="17">
        <v>15000</v>
      </c>
      <c r="X2621" s="17" t="s">
        <v>64</v>
      </c>
      <c r="Y2621" s="17" t="s">
        <v>65</v>
      </c>
      <c r="Z2621" s="17">
        <v>20201029</v>
      </c>
      <c r="AA2621" s="17" t="s">
        <v>78</v>
      </c>
      <c r="AB2621" s="17">
        <v>1</v>
      </c>
      <c r="AC2621" s="17" t="str">
        <f>IFERROR(VLOOKUP(A2621,[1]Cruces!AJ:AK,2,0),VLOOKUP(CONCATENATE(X2621,AA2621),[1]Cruces!G:H,2,0))</f>
        <v>Solicitud de Obra</v>
      </c>
      <c r="AD2621" s="17">
        <f t="shared" si="720"/>
        <v>21</v>
      </c>
      <c r="AE2621" s="17">
        <f t="shared" si="721"/>
        <v>10</v>
      </c>
      <c r="AF2621" s="17">
        <f t="shared" si="722"/>
        <v>2020</v>
      </c>
      <c r="AG2621" s="17" t="str">
        <f>IFERROR(VLOOKUP(MID(A2621,2,4)*1,[1]Cruces!K:L,2,0),"Verificar")</f>
        <v>Guajira</v>
      </c>
      <c r="AH2621" s="17">
        <f t="shared" ca="1" si="723"/>
        <v>35</v>
      </c>
      <c r="AI2621" s="17" t="str">
        <f>IFERROR(VLOOKUP(U2621,[1]Cruces!$O$1:$P$6,2,0),"Sin Orden")</f>
        <v>Resuelta</v>
      </c>
      <c r="AJ2621" s="17">
        <f t="shared" si="724"/>
        <v>29</v>
      </c>
      <c r="AK2621" s="17">
        <f t="shared" si="725"/>
        <v>10</v>
      </c>
      <c r="AL2621" s="17">
        <f t="shared" si="726"/>
        <v>2020</v>
      </c>
      <c r="AM2621" s="17">
        <f t="shared" ca="1" si="727"/>
        <v>27</v>
      </c>
      <c r="AN2621" s="18" t="str">
        <f>IFERROR(VLOOKUP(R2621*1,'[1]Ordenes de Servicio'!G:K,5,0),"No Cruza")</f>
        <v>No Cruza</v>
      </c>
      <c r="AO2621" s="17">
        <f t="shared" ca="1" si="728"/>
        <v>8</v>
      </c>
      <c r="AP2621" s="17">
        <f t="shared" si="729"/>
        <v>29</v>
      </c>
      <c r="AQ2621" s="17">
        <f t="shared" si="730"/>
        <v>10</v>
      </c>
      <c r="AR2621" s="17">
        <f t="shared" si="731"/>
        <v>2020</v>
      </c>
      <c r="AS2621" s="17">
        <f t="shared" ca="1" si="732"/>
        <v>27</v>
      </c>
      <c r="AT2621" s="17" t="str">
        <f t="shared" ca="1" si="735"/>
        <v>No</v>
      </c>
      <c r="AU2621" s="17">
        <f t="shared" si="733"/>
        <v>0</v>
      </c>
      <c r="AV2621" s="17" t="str">
        <f>+VLOOKUP(B2621,[1]Cruces!S:T,2,0)</f>
        <v>4. Presupuesto de Obra</v>
      </c>
    </row>
    <row r="2622" spans="1:48" hidden="1" x14ac:dyDescent="0.25">
      <c r="A2622" s="17" t="s">
        <v>4804</v>
      </c>
      <c r="B2622" s="17" t="s">
        <v>54</v>
      </c>
      <c r="C2622" s="17">
        <v>0</v>
      </c>
      <c r="D2622" s="17">
        <v>0</v>
      </c>
      <c r="E2622" s="17" t="s">
        <v>55</v>
      </c>
      <c r="F2622" s="17" t="s">
        <v>126</v>
      </c>
      <c r="G2622" s="17" t="s">
        <v>4805</v>
      </c>
      <c r="H2622" s="17">
        <v>0</v>
      </c>
      <c r="I2622" s="17" t="s">
        <v>71</v>
      </c>
      <c r="J2622" s="17" t="s">
        <v>59</v>
      </c>
      <c r="K2622" s="17" t="s">
        <v>4806</v>
      </c>
      <c r="L2622" s="17" t="s">
        <v>129</v>
      </c>
      <c r="M2622" s="17" t="s">
        <v>130</v>
      </c>
      <c r="N2622" s="17" t="s">
        <v>62</v>
      </c>
      <c r="O2622" s="17">
        <v>20201016</v>
      </c>
      <c r="P2622" s="17">
        <v>20201029</v>
      </c>
      <c r="Q2622" s="17">
        <v>9331</v>
      </c>
      <c r="R2622" s="17">
        <v>28236258</v>
      </c>
      <c r="S2622" s="17" t="s">
        <v>100</v>
      </c>
      <c r="T2622" s="17" t="s">
        <v>63</v>
      </c>
      <c r="U2622" s="17" t="s">
        <v>91</v>
      </c>
      <c r="V2622" s="17">
        <f t="shared" si="734"/>
        <v>25</v>
      </c>
      <c r="W2622" s="17">
        <v>25000</v>
      </c>
      <c r="X2622" s="17" t="s">
        <v>64</v>
      </c>
      <c r="Y2622" s="17" t="s">
        <v>65</v>
      </c>
      <c r="Z2622" s="17">
        <v>20201029</v>
      </c>
      <c r="AA2622" s="17" t="s">
        <v>78</v>
      </c>
      <c r="AB2622" s="17">
        <v>1</v>
      </c>
      <c r="AC2622" s="17" t="str">
        <f>IFERROR(VLOOKUP(A2622,[1]Cruces!AJ:AK,2,0),VLOOKUP(CONCATENATE(X2622,AA2622),[1]Cruces!G:H,2,0))</f>
        <v>Solicitud de Obra</v>
      </c>
      <c r="AD2622" s="17">
        <f t="shared" si="720"/>
        <v>16</v>
      </c>
      <c r="AE2622" s="17">
        <f t="shared" si="721"/>
        <v>10</v>
      </c>
      <c r="AF2622" s="17">
        <f t="shared" si="722"/>
        <v>2020</v>
      </c>
      <c r="AG2622" s="17" t="str">
        <f>IFERROR(VLOOKUP(MID(A2622,2,4)*1,[1]Cruces!K:L,2,0),"Verificar")</f>
        <v>Guajira</v>
      </c>
      <c r="AH2622" s="17">
        <f t="shared" ca="1" si="723"/>
        <v>40</v>
      </c>
      <c r="AI2622" s="17" t="str">
        <f>IFERROR(VLOOKUP(U2622,[1]Cruces!$O$1:$P$6,2,0),"Sin Orden")</f>
        <v>Resuelta</v>
      </c>
      <c r="AJ2622" s="17">
        <f t="shared" si="724"/>
        <v>29</v>
      </c>
      <c r="AK2622" s="17">
        <f t="shared" si="725"/>
        <v>10</v>
      </c>
      <c r="AL2622" s="17">
        <f t="shared" si="726"/>
        <v>2020</v>
      </c>
      <c r="AM2622" s="17">
        <f t="shared" ca="1" si="727"/>
        <v>27</v>
      </c>
      <c r="AN2622" s="18" t="str">
        <f>IFERROR(VLOOKUP(R2622*1,'[1]Ordenes de Servicio'!G:K,5,0),"No Cruza")</f>
        <v>No Cruza</v>
      </c>
      <c r="AO2622" s="17">
        <f t="shared" ca="1" si="728"/>
        <v>13</v>
      </c>
      <c r="AP2622" s="17">
        <f t="shared" si="729"/>
        <v>29</v>
      </c>
      <c r="AQ2622" s="17">
        <f t="shared" si="730"/>
        <v>10</v>
      </c>
      <c r="AR2622" s="17">
        <f t="shared" si="731"/>
        <v>2020</v>
      </c>
      <c r="AS2622" s="17">
        <f t="shared" ca="1" si="732"/>
        <v>27</v>
      </c>
      <c r="AT2622" s="17" t="str">
        <f t="shared" ca="1" si="735"/>
        <v>No</v>
      </c>
      <c r="AU2622" s="17">
        <f t="shared" si="733"/>
        <v>0</v>
      </c>
      <c r="AV2622" s="17" t="str">
        <f>+VLOOKUP(B2622,[1]Cruces!S:T,2,0)</f>
        <v>4. Presupuesto de Obra</v>
      </c>
    </row>
    <row r="2623" spans="1:48" hidden="1" x14ac:dyDescent="0.25">
      <c r="A2623" s="17" t="s">
        <v>9440</v>
      </c>
      <c r="B2623" s="17" t="s">
        <v>6595</v>
      </c>
      <c r="C2623" s="17">
        <v>0</v>
      </c>
      <c r="D2623" s="17">
        <v>0</v>
      </c>
      <c r="E2623" s="17" t="s">
        <v>55</v>
      </c>
      <c r="F2623" s="17" t="s">
        <v>7082</v>
      </c>
      <c r="G2623" s="17" t="s">
        <v>9441</v>
      </c>
      <c r="H2623" s="17">
        <v>3189486</v>
      </c>
      <c r="I2623" s="17" t="s">
        <v>71</v>
      </c>
      <c r="J2623" s="17" t="s">
        <v>59</v>
      </c>
      <c r="K2623" s="17" t="s">
        <v>97</v>
      </c>
      <c r="L2623" s="17" t="s">
        <v>9113</v>
      </c>
      <c r="M2623" s="17" t="s">
        <v>55</v>
      </c>
      <c r="N2623" s="17" t="s">
        <v>6600</v>
      </c>
      <c r="O2623" s="17">
        <v>20191125</v>
      </c>
      <c r="P2623" s="17">
        <v>20191126</v>
      </c>
      <c r="Q2623" s="17">
        <v>1110</v>
      </c>
      <c r="R2623" s="17">
        <v>26942175</v>
      </c>
      <c r="S2623" s="17" t="s">
        <v>6601</v>
      </c>
      <c r="T2623" s="17" t="s">
        <v>63</v>
      </c>
      <c r="U2623" s="17" t="s">
        <v>91</v>
      </c>
      <c r="V2623" s="17">
        <f t="shared" si="734"/>
        <v>3</v>
      </c>
      <c r="W2623" s="17">
        <v>3000</v>
      </c>
      <c r="X2623" s="17" t="s">
        <v>7065</v>
      </c>
      <c r="Y2623" s="17" t="s">
        <v>6595</v>
      </c>
      <c r="Z2623" s="17">
        <v>20191126</v>
      </c>
      <c r="AA2623" s="17" t="s">
        <v>1947</v>
      </c>
      <c r="AB2623" s="17">
        <v>1</v>
      </c>
      <c r="AC2623" s="17" t="str">
        <f>IFERROR(VLOOKUP(A2623,[1]Cruces!AJ:AK,2,0),VLOOKUP(CONCATENATE(X2623,AA2623),[1]Cruces!G:H,2,0))</f>
        <v>Solicitud por BT</v>
      </c>
      <c r="AD2623" s="17">
        <f t="shared" si="720"/>
        <v>25</v>
      </c>
      <c r="AE2623" s="17">
        <f t="shared" si="721"/>
        <v>11</v>
      </c>
      <c r="AF2623" s="17">
        <f t="shared" si="722"/>
        <v>2019</v>
      </c>
      <c r="AG2623" s="17" t="str">
        <f>IFERROR(VLOOKUP(MID(A2623,2,4)*1,[1]Cruces!K:L,2,0),"Verificar")</f>
        <v>Atlántico Norte</v>
      </c>
      <c r="AH2623" s="17">
        <f t="shared" ca="1" si="723"/>
        <v>366</v>
      </c>
      <c r="AI2623" s="17" t="str">
        <f>IFERROR(VLOOKUP(U2623,[1]Cruces!$O$1:$P$6,2,0),"Sin Orden")</f>
        <v>Resuelta</v>
      </c>
      <c r="AJ2623" s="17">
        <f t="shared" si="724"/>
        <v>26</v>
      </c>
      <c r="AK2623" s="17">
        <f t="shared" si="725"/>
        <v>11</v>
      </c>
      <c r="AL2623" s="17">
        <f t="shared" si="726"/>
        <v>2019</v>
      </c>
      <c r="AM2623" s="17">
        <f t="shared" ca="1" si="727"/>
        <v>365</v>
      </c>
      <c r="AN2623" s="18" t="str">
        <f>IFERROR(VLOOKUP(R2623*1,'[1]Ordenes de Servicio'!G:K,5,0),"No Cruza")</f>
        <v>No Cruza</v>
      </c>
      <c r="AO2623" s="17">
        <f t="shared" ca="1" si="728"/>
        <v>1</v>
      </c>
      <c r="AP2623" s="17">
        <f t="shared" si="729"/>
        <v>26</v>
      </c>
      <c r="AQ2623" s="17">
        <f t="shared" si="730"/>
        <v>11</v>
      </c>
      <c r="AR2623" s="17">
        <f t="shared" si="731"/>
        <v>2019</v>
      </c>
      <c r="AS2623" s="17">
        <f t="shared" ca="1" si="732"/>
        <v>365</v>
      </c>
      <c r="AT2623" s="17" t="str">
        <f t="shared" ca="1" si="735"/>
        <v>Si</v>
      </c>
      <c r="AU2623" s="17">
        <f t="shared" si="733"/>
        <v>0</v>
      </c>
      <c r="AV2623" s="17" t="str">
        <f>+VLOOKUP(B2623,[1]Cruces!S:T,2,0)</f>
        <v>7. Ejecución en Campo OS BT</v>
      </c>
    </row>
    <row r="2624" spans="1:48" hidden="1" x14ac:dyDescent="0.25">
      <c r="A2624" s="17" t="s">
        <v>4807</v>
      </c>
      <c r="B2624" s="17" t="s">
        <v>68</v>
      </c>
      <c r="C2624" s="17">
        <v>0</v>
      </c>
      <c r="D2624" s="17">
        <v>0</v>
      </c>
      <c r="E2624" s="17" t="s">
        <v>55</v>
      </c>
      <c r="F2624" s="17" t="s">
        <v>69</v>
      </c>
      <c r="G2624" s="17" t="s">
        <v>4808</v>
      </c>
      <c r="H2624" s="17">
        <v>0</v>
      </c>
      <c r="I2624" s="17" t="s">
        <v>116</v>
      </c>
      <c r="J2624" s="17" t="s">
        <v>59</v>
      </c>
      <c r="K2624" s="17" t="s">
        <v>4809</v>
      </c>
      <c r="L2624" s="17" t="s">
        <v>4810</v>
      </c>
      <c r="M2624" s="17" t="s">
        <v>4811</v>
      </c>
      <c r="N2624" s="17" t="s">
        <v>75</v>
      </c>
      <c r="O2624" s="17">
        <v>20190522</v>
      </c>
      <c r="P2624" s="17">
        <v>20191023</v>
      </c>
      <c r="Q2624" s="17">
        <v>3410</v>
      </c>
      <c r="R2624" s="17">
        <v>26342871</v>
      </c>
      <c r="S2624" s="17" t="s">
        <v>100</v>
      </c>
      <c r="T2624" s="17" t="s">
        <v>63</v>
      </c>
      <c r="U2624" s="17" t="s">
        <v>91</v>
      </c>
      <c r="V2624" s="17">
        <f t="shared" si="734"/>
        <v>630</v>
      </c>
      <c r="W2624" s="17">
        <v>630000</v>
      </c>
      <c r="X2624" s="17" t="s">
        <v>64</v>
      </c>
      <c r="Y2624" s="17" t="s">
        <v>105</v>
      </c>
      <c r="Z2624" s="17">
        <v>20200128</v>
      </c>
      <c r="AA2624" s="17" t="s">
        <v>137</v>
      </c>
      <c r="AB2624" s="17">
        <v>1</v>
      </c>
      <c r="AC2624" s="17" t="str">
        <f>IFERROR(VLOOKUP(A2624,[1]Cruces!AJ:AK,2,0),VLOOKUP(CONCATENATE(X2624,AA2624),[1]Cruces!G:H,2,0))</f>
        <v>Solicitud de Obra</v>
      </c>
      <c r="AD2624" s="17">
        <f t="shared" si="720"/>
        <v>22</v>
      </c>
      <c r="AE2624" s="17">
        <f t="shared" si="721"/>
        <v>5</v>
      </c>
      <c r="AF2624" s="17">
        <f t="shared" si="722"/>
        <v>2019</v>
      </c>
      <c r="AG2624" s="17" t="str">
        <f>IFERROR(VLOOKUP(MID(A2624,2,4)*1,[1]Cruces!K:L,2,0),"Verificar")</f>
        <v>Magdalena</v>
      </c>
      <c r="AH2624" s="17">
        <f t="shared" ca="1" si="723"/>
        <v>553</v>
      </c>
      <c r="AI2624" s="17" t="str">
        <f>IFERROR(VLOOKUP(U2624,[1]Cruces!$O$1:$P$6,2,0),"Sin Orden")</f>
        <v>Resuelta</v>
      </c>
      <c r="AJ2624" s="17">
        <f t="shared" si="724"/>
        <v>28</v>
      </c>
      <c r="AK2624" s="17">
        <f t="shared" si="725"/>
        <v>1</v>
      </c>
      <c r="AL2624" s="17">
        <f t="shared" si="726"/>
        <v>2020</v>
      </c>
      <c r="AM2624" s="17">
        <f t="shared" ca="1" si="727"/>
        <v>302</v>
      </c>
      <c r="AN2624" s="18" t="str">
        <f>IFERROR(VLOOKUP(R2624*1,'[1]Ordenes de Servicio'!G:K,5,0),"No Cruza")</f>
        <v>No Cruza</v>
      </c>
      <c r="AO2624" s="17">
        <f t="shared" ca="1" si="728"/>
        <v>251</v>
      </c>
      <c r="AP2624" s="17">
        <f t="shared" si="729"/>
        <v>23</v>
      </c>
      <c r="AQ2624" s="17">
        <f t="shared" si="730"/>
        <v>10</v>
      </c>
      <c r="AR2624" s="17">
        <f t="shared" si="731"/>
        <v>2019</v>
      </c>
      <c r="AS2624" s="17">
        <f t="shared" ca="1" si="732"/>
        <v>399</v>
      </c>
      <c r="AT2624" s="17" t="str">
        <f t="shared" ca="1" si="735"/>
        <v>Si</v>
      </c>
      <c r="AU2624" s="17">
        <f t="shared" si="733"/>
        <v>97</v>
      </c>
      <c r="AV2624" s="17" t="str">
        <f>+VLOOKUP(B2624,[1]Cruces!S:T,2,0)</f>
        <v>5. Consultoría / Adjudicación</v>
      </c>
    </row>
    <row r="2625" spans="1:48" hidden="1" x14ac:dyDescent="0.25">
      <c r="A2625" s="17" t="s">
        <v>9442</v>
      </c>
      <c r="B2625" s="17" t="s">
        <v>569</v>
      </c>
      <c r="C2625" s="17">
        <v>0</v>
      </c>
      <c r="D2625" s="17">
        <v>0</v>
      </c>
      <c r="E2625" s="17" t="s">
        <v>55</v>
      </c>
      <c r="F2625" s="17" t="s">
        <v>7098</v>
      </c>
      <c r="G2625" s="17" t="s">
        <v>6215</v>
      </c>
      <c r="H2625" s="17">
        <v>3218613063</v>
      </c>
      <c r="I2625" s="17" t="s">
        <v>116</v>
      </c>
      <c r="J2625" s="17" t="s">
        <v>59</v>
      </c>
      <c r="K2625" s="17" t="s">
        <v>6216</v>
      </c>
      <c r="L2625" s="17" t="s">
        <v>7371</v>
      </c>
      <c r="M2625" s="17" t="s">
        <v>7372</v>
      </c>
      <c r="N2625" s="17" t="s">
        <v>572</v>
      </c>
      <c r="O2625" s="17">
        <v>20200921</v>
      </c>
      <c r="P2625" s="17">
        <v>20200921</v>
      </c>
      <c r="Q2625" s="17">
        <v>9530</v>
      </c>
      <c r="R2625" s="17">
        <v>0</v>
      </c>
      <c r="S2625" s="17"/>
      <c r="T2625" s="17" t="s">
        <v>63</v>
      </c>
      <c r="U2625" s="17"/>
      <c r="V2625" s="17">
        <f t="shared" si="734"/>
        <v>3</v>
      </c>
      <c r="W2625" s="17">
        <v>3000</v>
      </c>
      <c r="X2625" s="17" t="s">
        <v>7065</v>
      </c>
      <c r="Y2625" s="17" t="s">
        <v>569</v>
      </c>
      <c r="Z2625" s="17">
        <v>20200921</v>
      </c>
      <c r="AA2625" s="17" t="s">
        <v>1947</v>
      </c>
      <c r="AB2625" s="17">
        <v>1</v>
      </c>
      <c r="AC2625" s="17" t="str">
        <f>IFERROR(VLOOKUP(A2625,[1]Cruces!AJ:AK,2,0),VLOOKUP(CONCATENATE(X2625,AA2625),[1]Cruces!G:H,2,0))</f>
        <v>Solicitud por BT</v>
      </c>
      <c r="AD2625" s="17">
        <f t="shared" si="720"/>
        <v>21</v>
      </c>
      <c r="AE2625" s="17">
        <f t="shared" si="721"/>
        <v>9</v>
      </c>
      <c r="AF2625" s="17">
        <f t="shared" si="722"/>
        <v>2020</v>
      </c>
      <c r="AG2625" s="17" t="str">
        <f>IFERROR(VLOOKUP(MID(A2625,2,4)*1,[1]Cruces!K:L,2,0),"Verificar")</f>
        <v>Atlántico Norte</v>
      </c>
      <c r="AH2625" s="17">
        <f t="shared" ca="1" si="723"/>
        <v>65</v>
      </c>
      <c r="AI2625" s="17" t="str">
        <f>IFERROR(VLOOKUP(U2625,[1]Cruces!$O$1:$P$6,2,0),"Sin Orden")</f>
        <v>Sin Orden</v>
      </c>
      <c r="AJ2625" s="17">
        <f t="shared" si="724"/>
        <v>21</v>
      </c>
      <c r="AK2625" s="17">
        <f t="shared" si="725"/>
        <v>9</v>
      </c>
      <c r="AL2625" s="17">
        <f t="shared" si="726"/>
        <v>2020</v>
      </c>
      <c r="AM2625" s="17">
        <f t="shared" ca="1" si="727"/>
        <v>65</v>
      </c>
      <c r="AN2625" s="18" t="str">
        <f>IFERROR(VLOOKUP(R2625*1,'[1]Ordenes de Servicio'!G:K,5,0),"No Cruza")</f>
        <v>No Cruza</v>
      </c>
      <c r="AO2625" s="17">
        <f t="shared" ca="1" si="728"/>
        <v>65</v>
      </c>
      <c r="AP2625" s="17">
        <f t="shared" si="729"/>
        <v>21</v>
      </c>
      <c r="AQ2625" s="17">
        <f t="shared" si="730"/>
        <v>9</v>
      </c>
      <c r="AR2625" s="17">
        <f t="shared" si="731"/>
        <v>2020</v>
      </c>
      <c r="AS2625" s="17">
        <f t="shared" ca="1" si="732"/>
        <v>65</v>
      </c>
      <c r="AT2625" s="17" t="str">
        <f t="shared" ca="1" si="735"/>
        <v>No</v>
      </c>
      <c r="AU2625" s="17">
        <f t="shared" si="733"/>
        <v>0</v>
      </c>
      <c r="AV2625" s="17" t="str">
        <f>+VLOOKUP(B2625,[1]Cruces!S:T,2,0)</f>
        <v>1. Solicitud</v>
      </c>
    </row>
    <row r="2626" spans="1:48" hidden="1" x14ac:dyDescent="0.25">
      <c r="A2626" s="17" t="s">
        <v>4812</v>
      </c>
      <c r="B2626" s="17" t="s">
        <v>68</v>
      </c>
      <c r="C2626" s="17">
        <v>2092998</v>
      </c>
      <c r="D2626" s="17">
        <v>20036743</v>
      </c>
      <c r="E2626" s="17" t="s">
        <v>93</v>
      </c>
      <c r="F2626" s="17" t="s">
        <v>107</v>
      </c>
      <c r="G2626" s="17" t="s">
        <v>4813</v>
      </c>
      <c r="H2626" s="17">
        <v>0</v>
      </c>
      <c r="I2626" s="17" t="s">
        <v>71</v>
      </c>
      <c r="J2626" s="17" t="s">
        <v>4814</v>
      </c>
      <c r="K2626" s="17" t="s">
        <v>4815</v>
      </c>
      <c r="L2626" s="17" t="s">
        <v>117</v>
      </c>
      <c r="M2626" s="17" t="s">
        <v>118</v>
      </c>
      <c r="N2626" s="17" t="s">
        <v>75</v>
      </c>
      <c r="O2626" s="17">
        <v>20200605</v>
      </c>
      <c r="P2626" s="17">
        <v>20200619</v>
      </c>
      <c r="Q2626" s="17">
        <v>1170</v>
      </c>
      <c r="R2626" s="17">
        <v>27761126</v>
      </c>
      <c r="S2626" s="17" t="s">
        <v>76</v>
      </c>
      <c r="T2626" s="17" t="s">
        <v>63</v>
      </c>
      <c r="U2626" s="17" t="s">
        <v>88</v>
      </c>
      <c r="V2626" s="17">
        <f t="shared" si="734"/>
        <v>30</v>
      </c>
      <c r="W2626" s="17">
        <v>30000</v>
      </c>
      <c r="X2626" s="17" t="s">
        <v>89</v>
      </c>
      <c r="Y2626" s="17" t="s">
        <v>136</v>
      </c>
      <c r="Z2626" s="17">
        <v>20200625</v>
      </c>
      <c r="AA2626" s="17" t="s">
        <v>78</v>
      </c>
      <c r="AB2626" s="17">
        <v>1</v>
      </c>
      <c r="AC2626" s="17" t="str">
        <f>IFERROR(VLOOKUP(A2626,[1]Cruces!AJ:AK,2,0),VLOOKUP(CONCATENATE(X2626,AA2626),[1]Cruces!G:H,2,0))</f>
        <v>Solicitud de Obra</v>
      </c>
      <c r="AD2626" s="17">
        <f t="shared" si="720"/>
        <v>5</v>
      </c>
      <c r="AE2626" s="17">
        <f t="shared" si="721"/>
        <v>6</v>
      </c>
      <c r="AF2626" s="17">
        <f t="shared" si="722"/>
        <v>2020</v>
      </c>
      <c r="AG2626" s="17" t="str">
        <f>IFERROR(VLOOKUP(MID(A2626,2,4)*1,[1]Cruces!K:L,2,0),"Verificar")</f>
        <v>Atlántico Norte</v>
      </c>
      <c r="AH2626" s="17">
        <f t="shared" ca="1" si="723"/>
        <v>173</v>
      </c>
      <c r="AI2626" s="17" t="str">
        <f>IFERROR(VLOOKUP(U2626,[1]Cruces!$O$1:$P$6,2,0),"Sin Orden")</f>
        <v>Resuelta</v>
      </c>
      <c r="AJ2626" s="17">
        <f t="shared" si="724"/>
        <v>25</v>
      </c>
      <c r="AK2626" s="17">
        <f t="shared" si="725"/>
        <v>6</v>
      </c>
      <c r="AL2626" s="17">
        <f t="shared" si="726"/>
        <v>2020</v>
      </c>
      <c r="AM2626" s="17">
        <f t="shared" ca="1" si="727"/>
        <v>153</v>
      </c>
      <c r="AN2626" s="18" t="str">
        <f>IFERROR(VLOOKUP(R2626*1,'[1]Ordenes de Servicio'!G:K,5,0),"No Cruza")</f>
        <v>No Cruza</v>
      </c>
      <c r="AO2626" s="17">
        <f t="shared" ca="1" si="728"/>
        <v>20</v>
      </c>
      <c r="AP2626" s="17">
        <f t="shared" si="729"/>
        <v>19</v>
      </c>
      <c r="AQ2626" s="17">
        <f t="shared" si="730"/>
        <v>6</v>
      </c>
      <c r="AR2626" s="17">
        <f t="shared" si="731"/>
        <v>2020</v>
      </c>
      <c r="AS2626" s="17">
        <f t="shared" ca="1" si="732"/>
        <v>159</v>
      </c>
      <c r="AT2626" s="17" t="str">
        <f t="shared" ca="1" si="735"/>
        <v>No</v>
      </c>
      <c r="AU2626" s="17">
        <f t="shared" si="733"/>
        <v>6</v>
      </c>
      <c r="AV2626" s="17" t="str">
        <f>+VLOOKUP(B2626,[1]Cruces!S:T,2,0)</f>
        <v>5. Consultoría / Adjudicación</v>
      </c>
    </row>
    <row r="2627" spans="1:48" hidden="1" x14ac:dyDescent="0.25">
      <c r="A2627" s="17" t="s">
        <v>4816</v>
      </c>
      <c r="B2627" s="17" t="s">
        <v>68</v>
      </c>
      <c r="C2627" s="17">
        <v>0</v>
      </c>
      <c r="D2627" s="17">
        <v>0</v>
      </c>
      <c r="E2627" s="17" t="s">
        <v>55</v>
      </c>
      <c r="F2627" s="17" t="s">
        <v>107</v>
      </c>
      <c r="G2627" s="17" t="s">
        <v>4817</v>
      </c>
      <c r="H2627" s="17">
        <v>3287784</v>
      </c>
      <c r="I2627" s="17" t="s">
        <v>71</v>
      </c>
      <c r="J2627" s="17" t="s">
        <v>59</v>
      </c>
      <c r="K2627" s="17" t="s">
        <v>97</v>
      </c>
      <c r="L2627" s="17" t="s">
        <v>145</v>
      </c>
      <c r="M2627" s="17" t="s">
        <v>146</v>
      </c>
      <c r="N2627" s="17" t="s">
        <v>75</v>
      </c>
      <c r="O2627" s="17">
        <v>20200824</v>
      </c>
      <c r="P2627" s="17">
        <v>20200824</v>
      </c>
      <c r="Q2627" s="17">
        <v>1210</v>
      </c>
      <c r="R2627" s="17">
        <v>0</v>
      </c>
      <c r="S2627" s="17"/>
      <c r="T2627" s="17" t="s">
        <v>63</v>
      </c>
      <c r="U2627" s="17"/>
      <c r="V2627" s="17">
        <f t="shared" si="734"/>
        <v>37.5</v>
      </c>
      <c r="W2627" s="17">
        <v>37500</v>
      </c>
      <c r="X2627" s="17" t="s">
        <v>64</v>
      </c>
      <c r="Y2627" s="17" t="s">
        <v>68</v>
      </c>
      <c r="Z2627" s="17">
        <v>20200824</v>
      </c>
      <c r="AA2627" s="17" t="s">
        <v>78</v>
      </c>
      <c r="AB2627" s="17">
        <v>1</v>
      </c>
      <c r="AC2627" s="17" t="str">
        <f>IFERROR(VLOOKUP(A2627,[1]Cruces!AJ:AK,2,0),VLOOKUP(CONCATENATE(X2627,AA2627),[1]Cruces!G:H,2,0))</f>
        <v>Solicitud de Obra</v>
      </c>
      <c r="AD2627" s="17">
        <f t="shared" si="720"/>
        <v>24</v>
      </c>
      <c r="AE2627" s="17">
        <f t="shared" si="721"/>
        <v>8</v>
      </c>
      <c r="AF2627" s="17">
        <f t="shared" si="722"/>
        <v>2020</v>
      </c>
      <c r="AG2627" s="17" t="str">
        <f>IFERROR(VLOOKUP(MID(A2627,2,4)*1,[1]Cruces!K:L,2,0),"Verificar")</f>
        <v>Atlántico Sur</v>
      </c>
      <c r="AH2627" s="17">
        <f t="shared" ca="1" si="723"/>
        <v>93</v>
      </c>
      <c r="AI2627" s="17" t="str">
        <f>IFERROR(VLOOKUP(U2627,[1]Cruces!$O$1:$P$6,2,0),"Sin Orden")</f>
        <v>Sin Orden</v>
      </c>
      <c r="AJ2627" s="17">
        <f t="shared" si="724"/>
        <v>24</v>
      </c>
      <c r="AK2627" s="17">
        <f t="shared" si="725"/>
        <v>8</v>
      </c>
      <c r="AL2627" s="17">
        <f t="shared" si="726"/>
        <v>2020</v>
      </c>
      <c r="AM2627" s="17">
        <f t="shared" ca="1" si="727"/>
        <v>93</v>
      </c>
      <c r="AN2627" s="18" t="str">
        <f>IFERROR(VLOOKUP(R2627*1,'[1]Ordenes de Servicio'!G:K,5,0),"No Cruza")</f>
        <v>No Cruza</v>
      </c>
      <c r="AO2627" s="17">
        <f t="shared" ca="1" si="728"/>
        <v>93</v>
      </c>
      <c r="AP2627" s="17">
        <f t="shared" si="729"/>
        <v>24</v>
      </c>
      <c r="AQ2627" s="17">
        <f t="shared" si="730"/>
        <v>8</v>
      </c>
      <c r="AR2627" s="17">
        <f t="shared" si="731"/>
        <v>2020</v>
      </c>
      <c r="AS2627" s="17">
        <f t="shared" ca="1" si="732"/>
        <v>93</v>
      </c>
      <c r="AT2627" s="17" t="str">
        <f t="shared" ca="1" si="735"/>
        <v>No</v>
      </c>
      <c r="AU2627" s="17">
        <f t="shared" si="733"/>
        <v>0</v>
      </c>
      <c r="AV2627" s="17" t="str">
        <f>+VLOOKUP(B2627,[1]Cruces!S:T,2,0)</f>
        <v>5. Consultoría / Adjudicación</v>
      </c>
    </row>
    <row r="2628" spans="1:48" hidden="1" x14ac:dyDescent="0.25">
      <c r="A2628" s="17" t="s">
        <v>9443</v>
      </c>
      <c r="B2628" s="17" t="s">
        <v>569</v>
      </c>
      <c r="C2628" s="17">
        <v>0</v>
      </c>
      <c r="D2628" s="17">
        <v>0</v>
      </c>
      <c r="E2628" s="17" t="s">
        <v>55</v>
      </c>
      <c r="F2628" s="17" t="s">
        <v>5366</v>
      </c>
      <c r="G2628" s="17" t="s">
        <v>9444</v>
      </c>
      <c r="H2628" s="17">
        <v>3104633662</v>
      </c>
      <c r="I2628" s="17" t="s">
        <v>71</v>
      </c>
      <c r="J2628" s="17" t="s">
        <v>59</v>
      </c>
      <c r="K2628" s="17" t="s">
        <v>9445</v>
      </c>
      <c r="L2628" s="17" t="s">
        <v>5368</v>
      </c>
      <c r="M2628" s="17" t="s">
        <v>5369</v>
      </c>
      <c r="N2628" s="17" t="s">
        <v>572</v>
      </c>
      <c r="O2628" s="17">
        <v>20201106</v>
      </c>
      <c r="P2628" s="17">
        <v>20201106</v>
      </c>
      <c r="Q2628" s="17">
        <v>1110</v>
      </c>
      <c r="R2628" s="17">
        <v>0</v>
      </c>
      <c r="S2628" s="17"/>
      <c r="T2628" s="17" t="s">
        <v>63</v>
      </c>
      <c r="U2628" s="17"/>
      <c r="V2628" s="17">
        <f t="shared" si="734"/>
        <v>3</v>
      </c>
      <c r="W2628" s="17">
        <v>3000</v>
      </c>
      <c r="X2628" s="17" t="s">
        <v>7065</v>
      </c>
      <c r="Y2628" s="17" t="s">
        <v>569</v>
      </c>
      <c r="Z2628" s="17">
        <v>20201106</v>
      </c>
      <c r="AA2628" s="17" t="s">
        <v>1947</v>
      </c>
      <c r="AB2628" s="17">
        <v>1</v>
      </c>
      <c r="AC2628" s="17" t="str">
        <f>IFERROR(VLOOKUP(A2628,[1]Cruces!AJ:AK,2,0),VLOOKUP(CONCATENATE(X2628,AA2628),[1]Cruces!G:H,2,0))</f>
        <v>Solicitud por BT</v>
      </c>
      <c r="AD2628" s="17">
        <f t="shared" si="720"/>
        <v>6</v>
      </c>
      <c r="AE2628" s="17">
        <f t="shared" si="721"/>
        <v>11</v>
      </c>
      <c r="AF2628" s="17">
        <f t="shared" si="722"/>
        <v>2020</v>
      </c>
      <c r="AG2628" s="17" t="str">
        <f>IFERROR(VLOOKUP(MID(A2628,2,4)*1,[1]Cruces!K:L,2,0),"Verificar")</f>
        <v>Atlántico Norte</v>
      </c>
      <c r="AH2628" s="17">
        <f t="shared" ca="1" si="723"/>
        <v>19</v>
      </c>
      <c r="AI2628" s="17" t="str">
        <f>IFERROR(VLOOKUP(U2628,[1]Cruces!$O$1:$P$6,2,0),"Sin Orden")</f>
        <v>Sin Orden</v>
      </c>
      <c r="AJ2628" s="17">
        <f t="shared" si="724"/>
        <v>6</v>
      </c>
      <c r="AK2628" s="17">
        <f t="shared" si="725"/>
        <v>11</v>
      </c>
      <c r="AL2628" s="17">
        <f t="shared" si="726"/>
        <v>2020</v>
      </c>
      <c r="AM2628" s="17">
        <f t="shared" ca="1" si="727"/>
        <v>19</v>
      </c>
      <c r="AN2628" s="18" t="str">
        <f>IFERROR(VLOOKUP(R2628*1,'[1]Ordenes de Servicio'!G:K,5,0),"No Cruza")</f>
        <v>No Cruza</v>
      </c>
      <c r="AO2628" s="17">
        <f t="shared" ca="1" si="728"/>
        <v>19</v>
      </c>
      <c r="AP2628" s="17">
        <f t="shared" si="729"/>
        <v>6</v>
      </c>
      <c r="AQ2628" s="17">
        <f t="shared" si="730"/>
        <v>11</v>
      </c>
      <c r="AR2628" s="17">
        <f t="shared" si="731"/>
        <v>2020</v>
      </c>
      <c r="AS2628" s="17">
        <f t="shared" ca="1" si="732"/>
        <v>19</v>
      </c>
      <c r="AT2628" s="17" t="str">
        <f t="shared" ca="1" si="735"/>
        <v>No</v>
      </c>
      <c r="AU2628" s="17">
        <f t="shared" si="733"/>
        <v>0</v>
      </c>
      <c r="AV2628" s="17" t="str">
        <f>+VLOOKUP(B2628,[1]Cruces!S:T,2,0)</f>
        <v>1. Solicitud</v>
      </c>
    </row>
    <row r="2629" spans="1:48" hidden="1" x14ac:dyDescent="0.25">
      <c r="A2629" s="17" t="s">
        <v>4818</v>
      </c>
      <c r="B2629" s="17" t="s">
        <v>68</v>
      </c>
      <c r="C2629" s="17">
        <v>0</v>
      </c>
      <c r="D2629" s="17">
        <v>0</v>
      </c>
      <c r="E2629" s="17" t="s">
        <v>55</v>
      </c>
      <c r="F2629" s="17" t="s">
        <v>81</v>
      </c>
      <c r="G2629" s="17" t="s">
        <v>4819</v>
      </c>
      <c r="H2629" s="17">
        <v>3002799170</v>
      </c>
      <c r="I2629" s="17" t="s">
        <v>71</v>
      </c>
      <c r="J2629" s="17" t="s">
        <v>59</v>
      </c>
      <c r="K2629" s="17" t="s">
        <v>4820</v>
      </c>
      <c r="L2629" s="17" t="s">
        <v>85</v>
      </c>
      <c r="M2629" s="17" t="s">
        <v>86</v>
      </c>
      <c r="N2629" s="17" t="s">
        <v>75</v>
      </c>
      <c r="O2629" s="17">
        <v>20200724</v>
      </c>
      <c r="P2629" s="17">
        <v>20200819</v>
      </c>
      <c r="Q2629" s="17">
        <v>3440</v>
      </c>
      <c r="R2629" s="17">
        <v>28270336</v>
      </c>
      <c r="S2629" s="17" t="s">
        <v>76</v>
      </c>
      <c r="T2629" s="17" t="s">
        <v>63</v>
      </c>
      <c r="U2629" s="17" t="s">
        <v>91</v>
      </c>
      <c r="V2629" s="17">
        <f t="shared" si="734"/>
        <v>37.5</v>
      </c>
      <c r="W2629" s="17">
        <v>37500</v>
      </c>
      <c r="X2629" s="17" t="s">
        <v>64</v>
      </c>
      <c r="Y2629" s="17" t="s">
        <v>136</v>
      </c>
      <c r="Z2629" s="17">
        <v>20200821</v>
      </c>
      <c r="AA2629" s="17" t="s">
        <v>78</v>
      </c>
      <c r="AB2629" s="17">
        <v>1</v>
      </c>
      <c r="AC2629" s="17" t="str">
        <f>IFERROR(VLOOKUP(A2629,[1]Cruces!AJ:AK,2,0),VLOOKUP(CONCATENATE(X2629,AA2629),[1]Cruces!G:H,2,0))</f>
        <v>Solicitud de Obra</v>
      </c>
      <c r="AD2629" s="17">
        <f t="shared" si="720"/>
        <v>24</v>
      </c>
      <c r="AE2629" s="17">
        <f t="shared" si="721"/>
        <v>7</v>
      </c>
      <c r="AF2629" s="17">
        <f t="shared" si="722"/>
        <v>2020</v>
      </c>
      <c r="AG2629" s="17" t="str">
        <f>IFERROR(VLOOKUP(MID(A2629,2,4)*1,[1]Cruces!K:L,2,0),"Verificar")</f>
        <v>Magdalena</v>
      </c>
      <c r="AH2629" s="17">
        <f t="shared" ca="1" si="723"/>
        <v>124</v>
      </c>
      <c r="AI2629" s="17" t="str">
        <f>IFERROR(VLOOKUP(U2629,[1]Cruces!$O$1:$P$6,2,0),"Sin Orden")</f>
        <v>Resuelta</v>
      </c>
      <c r="AJ2629" s="17">
        <f t="shared" si="724"/>
        <v>21</v>
      </c>
      <c r="AK2629" s="17">
        <f t="shared" si="725"/>
        <v>8</v>
      </c>
      <c r="AL2629" s="17">
        <f t="shared" si="726"/>
        <v>2020</v>
      </c>
      <c r="AM2629" s="17">
        <f t="shared" ca="1" si="727"/>
        <v>96</v>
      </c>
      <c r="AN2629" s="18" t="str">
        <f>IFERROR(VLOOKUP(R2629*1,'[1]Ordenes de Servicio'!G:K,5,0),"No Cruza")</f>
        <v>No Cruza</v>
      </c>
      <c r="AO2629" s="17">
        <f t="shared" ca="1" si="728"/>
        <v>28</v>
      </c>
      <c r="AP2629" s="17">
        <f t="shared" si="729"/>
        <v>19</v>
      </c>
      <c r="AQ2629" s="17">
        <f t="shared" si="730"/>
        <v>8</v>
      </c>
      <c r="AR2629" s="17">
        <f t="shared" si="731"/>
        <v>2020</v>
      </c>
      <c r="AS2629" s="17">
        <f t="shared" ca="1" si="732"/>
        <v>98</v>
      </c>
      <c r="AT2629" s="17" t="str">
        <f t="shared" ca="1" si="735"/>
        <v>No</v>
      </c>
      <c r="AU2629" s="17">
        <f t="shared" si="733"/>
        <v>2</v>
      </c>
      <c r="AV2629" s="17" t="str">
        <f>+VLOOKUP(B2629,[1]Cruces!S:T,2,0)</f>
        <v>5. Consultoría / Adjudicación</v>
      </c>
    </row>
    <row r="2630" spans="1:48" hidden="1" x14ac:dyDescent="0.25">
      <c r="A2630" s="17" t="s">
        <v>10610</v>
      </c>
      <c r="B2630" s="17" t="s">
        <v>296</v>
      </c>
      <c r="C2630" s="17">
        <v>0</v>
      </c>
      <c r="D2630" s="17">
        <v>0</v>
      </c>
      <c r="E2630" s="17" t="s">
        <v>55</v>
      </c>
      <c r="F2630" s="17" t="s">
        <v>932</v>
      </c>
      <c r="G2630" s="17" t="s">
        <v>10611</v>
      </c>
      <c r="H2630" s="17">
        <v>3107052979</v>
      </c>
      <c r="I2630" s="17" t="s">
        <v>71</v>
      </c>
      <c r="J2630" s="17" t="s">
        <v>59</v>
      </c>
      <c r="K2630" s="17" t="s">
        <v>97</v>
      </c>
      <c r="L2630" s="17" t="s">
        <v>935</v>
      </c>
      <c r="M2630" s="17" t="s">
        <v>936</v>
      </c>
      <c r="N2630" s="17" t="s">
        <v>301</v>
      </c>
      <c r="O2630" s="17">
        <v>20200928</v>
      </c>
      <c r="P2630" s="17">
        <v>20200928</v>
      </c>
      <c r="Q2630" s="17">
        <v>3470</v>
      </c>
      <c r="R2630" s="17">
        <v>0</v>
      </c>
      <c r="S2630" s="17"/>
      <c r="T2630" s="17" t="s">
        <v>63</v>
      </c>
      <c r="U2630" s="17"/>
      <c r="V2630" s="17">
        <f t="shared" si="734"/>
        <v>15</v>
      </c>
      <c r="W2630" s="17">
        <v>15000</v>
      </c>
      <c r="X2630" s="17" t="s">
        <v>64</v>
      </c>
      <c r="Y2630" s="17" t="s">
        <v>296</v>
      </c>
      <c r="Z2630" s="17">
        <v>20200928</v>
      </c>
      <c r="AA2630" s="17" t="s">
        <v>78</v>
      </c>
      <c r="AB2630" s="17">
        <v>1</v>
      </c>
      <c r="AC2630" s="17" t="str">
        <f>IFERROR(VLOOKUP(A2630,[1]Cruces!AJ:AK,2,0),VLOOKUP(CONCATENATE(X2630,AA2630),[1]Cruces!G:H,2,0))</f>
        <v>Exp BMT</v>
      </c>
      <c r="AD2630" s="17">
        <f t="shared" si="720"/>
        <v>28</v>
      </c>
      <c r="AE2630" s="17">
        <f t="shared" si="721"/>
        <v>9</v>
      </c>
      <c r="AF2630" s="17">
        <f t="shared" si="722"/>
        <v>2020</v>
      </c>
      <c r="AG2630" s="17" t="str">
        <f>IFERROR(VLOOKUP(MID(A2630,2,4)*1,[1]Cruces!K:L,2,0),"Verificar")</f>
        <v>Magdalena</v>
      </c>
      <c r="AH2630" s="17">
        <f t="shared" ca="1" si="723"/>
        <v>58</v>
      </c>
      <c r="AI2630" s="17" t="str">
        <f>IFERROR(VLOOKUP(U2630,[1]Cruces!$O$1:$P$6,2,0),"Sin Orden")</f>
        <v>Sin Orden</v>
      </c>
      <c r="AJ2630" s="17">
        <f t="shared" si="724"/>
        <v>28</v>
      </c>
      <c r="AK2630" s="17">
        <f t="shared" si="725"/>
        <v>9</v>
      </c>
      <c r="AL2630" s="17">
        <f t="shared" si="726"/>
        <v>2020</v>
      </c>
      <c r="AM2630" s="17">
        <f t="shared" ca="1" si="727"/>
        <v>58</v>
      </c>
      <c r="AN2630" s="18" t="str">
        <f>IFERROR(VLOOKUP(R2630*1,'[1]Ordenes de Servicio'!G:K,5,0),"No Cruza")</f>
        <v>No Cruza</v>
      </c>
      <c r="AO2630" s="17">
        <f t="shared" ca="1" si="728"/>
        <v>58</v>
      </c>
      <c r="AP2630" s="17">
        <f t="shared" si="729"/>
        <v>28</v>
      </c>
      <c r="AQ2630" s="17">
        <f t="shared" si="730"/>
        <v>9</v>
      </c>
      <c r="AR2630" s="17">
        <f t="shared" si="731"/>
        <v>2020</v>
      </c>
      <c r="AS2630" s="17">
        <f t="shared" ca="1" si="732"/>
        <v>58</v>
      </c>
      <c r="AT2630" s="17" t="str">
        <f t="shared" ca="1" si="735"/>
        <v>No</v>
      </c>
      <c r="AU2630" s="17">
        <f t="shared" si="733"/>
        <v>0</v>
      </c>
      <c r="AV2630" s="17" t="str">
        <f>+VLOOKUP(B2630,[1]Cruces!S:T,2,0)</f>
        <v>3. Evaluación Técnico Ecónomica</v>
      </c>
    </row>
    <row r="2631" spans="1:48" hidden="1" x14ac:dyDescent="0.25">
      <c r="A2631" s="17" t="s">
        <v>4821</v>
      </c>
      <c r="B2631" s="17" t="s">
        <v>68</v>
      </c>
      <c r="C2631" s="17">
        <v>4057923</v>
      </c>
      <c r="D2631" s="17">
        <v>20055320</v>
      </c>
      <c r="E2631" s="17" t="s">
        <v>93</v>
      </c>
      <c r="F2631" s="17" t="s">
        <v>56</v>
      </c>
      <c r="G2631" s="17" t="s">
        <v>4822</v>
      </c>
      <c r="H2631" s="17">
        <v>3005650840</v>
      </c>
      <c r="I2631" s="17" t="s">
        <v>71</v>
      </c>
      <c r="J2631" s="17" t="s">
        <v>4823</v>
      </c>
      <c r="K2631" s="17" t="s">
        <v>4824</v>
      </c>
      <c r="L2631" s="17" t="s">
        <v>117</v>
      </c>
      <c r="M2631" s="17" t="s">
        <v>118</v>
      </c>
      <c r="N2631" s="17" t="s">
        <v>75</v>
      </c>
      <c r="O2631" s="17">
        <v>20190805</v>
      </c>
      <c r="P2631" s="17">
        <v>20190911</v>
      </c>
      <c r="Q2631" s="17">
        <v>1170</v>
      </c>
      <c r="R2631" s="17">
        <v>26908659</v>
      </c>
      <c r="S2631" s="17" t="s">
        <v>76</v>
      </c>
      <c r="T2631" s="17" t="s">
        <v>63</v>
      </c>
      <c r="U2631" s="17" t="s">
        <v>88</v>
      </c>
      <c r="V2631" s="17">
        <f t="shared" si="734"/>
        <v>37.5</v>
      </c>
      <c r="W2631" s="17">
        <v>37500</v>
      </c>
      <c r="X2631" s="17" t="s">
        <v>89</v>
      </c>
      <c r="Y2631" s="17" t="s">
        <v>105</v>
      </c>
      <c r="Z2631" s="17">
        <v>20200811</v>
      </c>
      <c r="AA2631" s="17" t="s">
        <v>78</v>
      </c>
      <c r="AB2631" s="17">
        <v>1</v>
      </c>
      <c r="AC2631" s="17" t="str">
        <f>IFERROR(VLOOKUP(A2631,[1]Cruces!AJ:AK,2,0),VLOOKUP(CONCATENATE(X2631,AA2631),[1]Cruces!G:H,2,0))</f>
        <v>Solicitud de Obra</v>
      </c>
      <c r="AD2631" s="17">
        <f t="shared" si="720"/>
        <v>5</v>
      </c>
      <c r="AE2631" s="17">
        <f t="shared" si="721"/>
        <v>8</v>
      </c>
      <c r="AF2631" s="17">
        <f t="shared" si="722"/>
        <v>2019</v>
      </c>
      <c r="AG2631" s="17" t="str">
        <f>IFERROR(VLOOKUP(MID(A2631,2,4)*1,[1]Cruces!K:L,2,0),"Verificar")</f>
        <v>Atlántico Norte</v>
      </c>
      <c r="AH2631" s="17">
        <f t="shared" ca="1" si="723"/>
        <v>478</v>
      </c>
      <c r="AI2631" s="17" t="str">
        <f>IFERROR(VLOOKUP(U2631,[1]Cruces!$O$1:$P$6,2,0),"Sin Orden")</f>
        <v>Resuelta</v>
      </c>
      <c r="AJ2631" s="17">
        <f t="shared" si="724"/>
        <v>11</v>
      </c>
      <c r="AK2631" s="17">
        <f t="shared" si="725"/>
        <v>8</v>
      </c>
      <c r="AL2631" s="17">
        <f t="shared" si="726"/>
        <v>2020</v>
      </c>
      <c r="AM2631" s="17">
        <f t="shared" ca="1" si="727"/>
        <v>106</v>
      </c>
      <c r="AN2631" s="18" t="str">
        <f>IFERROR(VLOOKUP(R2631*1,'[1]Ordenes de Servicio'!G:K,5,0),"No Cruza")</f>
        <v>No Cruza</v>
      </c>
      <c r="AO2631" s="17">
        <f t="shared" ca="1" si="728"/>
        <v>372</v>
      </c>
      <c r="AP2631" s="17">
        <f t="shared" si="729"/>
        <v>11</v>
      </c>
      <c r="AQ2631" s="17">
        <f t="shared" si="730"/>
        <v>9</v>
      </c>
      <c r="AR2631" s="17">
        <f t="shared" si="731"/>
        <v>2019</v>
      </c>
      <c r="AS2631" s="17">
        <f t="shared" ca="1" si="732"/>
        <v>441</v>
      </c>
      <c r="AT2631" s="17" t="str">
        <f t="shared" ca="1" si="735"/>
        <v>Si</v>
      </c>
      <c r="AU2631" s="17">
        <f t="shared" si="733"/>
        <v>335</v>
      </c>
      <c r="AV2631" s="17" t="str">
        <f>+VLOOKUP(B2631,[1]Cruces!S:T,2,0)</f>
        <v>5. Consultoría / Adjudicación</v>
      </c>
    </row>
    <row r="2632" spans="1:48" x14ac:dyDescent="0.25">
      <c r="A2632" s="17" t="s">
        <v>9446</v>
      </c>
      <c r="B2632" s="17" t="s">
        <v>7266</v>
      </c>
      <c r="C2632" s="17">
        <v>0</v>
      </c>
      <c r="D2632" s="17">
        <v>0</v>
      </c>
      <c r="E2632" s="17" t="s">
        <v>55</v>
      </c>
      <c r="F2632" s="17" t="s">
        <v>56</v>
      </c>
      <c r="G2632" s="17" t="s">
        <v>9447</v>
      </c>
      <c r="H2632" s="17">
        <v>0</v>
      </c>
      <c r="I2632" s="17" t="s">
        <v>71</v>
      </c>
      <c r="J2632" s="17" t="s">
        <v>59</v>
      </c>
      <c r="K2632" s="17" t="s">
        <v>9448</v>
      </c>
      <c r="L2632" s="17" t="s">
        <v>7686</v>
      </c>
      <c r="M2632" s="17" t="s">
        <v>7687</v>
      </c>
      <c r="N2632" s="17" t="s">
        <v>7268</v>
      </c>
      <c r="O2632" s="17">
        <v>20201017</v>
      </c>
      <c r="P2632" s="17">
        <v>20201117</v>
      </c>
      <c r="Q2632" s="17">
        <v>1210</v>
      </c>
      <c r="R2632" s="17">
        <v>28272753</v>
      </c>
      <c r="S2632" s="17" t="s">
        <v>6601</v>
      </c>
      <c r="T2632" s="17" t="s">
        <v>63</v>
      </c>
      <c r="U2632" s="17" t="s">
        <v>91</v>
      </c>
      <c r="V2632" s="17">
        <f t="shared" si="734"/>
        <v>3</v>
      </c>
      <c r="W2632" s="17">
        <v>3000</v>
      </c>
      <c r="X2632" s="17" t="s">
        <v>7065</v>
      </c>
      <c r="Y2632" s="17" t="s">
        <v>7266</v>
      </c>
      <c r="Z2632" s="17">
        <v>20201117</v>
      </c>
      <c r="AA2632" s="17" t="s">
        <v>1947</v>
      </c>
      <c r="AB2632" s="17">
        <v>1</v>
      </c>
      <c r="AC2632" s="17" t="str">
        <f>IFERROR(VLOOKUP(A2632,[1]Cruces!AJ:AK,2,0),VLOOKUP(CONCATENATE(X2632,AA2632),[1]Cruces!G:H,2,0))</f>
        <v>Solicitud por BT</v>
      </c>
      <c r="AD2632" s="17">
        <f t="shared" si="720"/>
        <v>17</v>
      </c>
      <c r="AE2632" s="17">
        <f t="shared" si="721"/>
        <v>10</v>
      </c>
      <c r="AF2632" s="17">
        <f t="shared" si="722"/>
        <v>2020</v>
      </c>
      <c r="AG2632" s="17" t="str">
        <f>IFERROR(VLOOKUP(MID(A2632,2,4)*1,[1]Cruces!K:L,2,0),"Verificar")</f>
        <v>Atlántico Sur</v>
      </c>
      <c r="AH2632" s="17">
        <f t="shared" ca="1" si="723"/>
        <v>39</v>
      </c>
      <c r="AI2632" s="17" t="str">
        <f>IFERROR(VLOOKUP(U2632,[1]Cruces!$O$1:$P$6,2,0),"Sin Orden")</f>
        <v>Resuelta</v>
      </c>
      <c r="AJ2632" s="17">
        <f t="shared" si="724"/>
        <v>17</v>
      </c>
      <c r="AK2632" s="17">
        <f t="shared" si="725"/>
        <v>11</v>
      </c>
      <c r="AL2632" s="17">
        <f t="shared" si="726"/>
        <v>2020</v>
      </c>
      <c r="AM2632" s="17">
        <f t="shared" ca="1" si="727"/>
        <v>8</v>
      </c>
      <c r="AN2632" s="18" t="str">
        <f>IFERROR(VLOOKUP(R2632*1,'[1]Ordenes de Servicio'!G:K,5,0),"No Cruza")</f>
        <v>No Cruza</v>
      </c>
      <c r="AO2632" s="17">
        <f t="shared" ca="1" si="728"/>
        <v>31</v>
      </c>
      <c r="AP2632" s="17">
        <f t="shared" si="729"/>
        <v>17</v>
      </c>
      <c r="AQ2632" s="17">
        <f t="shared" si="730"/>
        <v>11</v>
      </c>
      <c r="AR2632" s="17">
        <f t="shared" si="731"/>
        <v>2020</v>
      </c>
      <c r="AS2632" s="17">
        <f t="shared" ca="1" si="732"/>
        <v>8</v>
      </c>
      <c r="AT2632" s="17" t="str">
        <f t="shared" ca="1" si="735"/>
        <v>No</v>
      </c>
      <c r="AU2632" s="17">
        <f t="shared" si="733"/>
        <v>0</v>
      </c>
      <c r="AV2632" s="17" t="str">
        <f>+VLOOKUP(B2632,[1]Cruces!S:T,2,0)</f>
        <v>9. Contratación</v>
      </c>
    </row>
    <row r="2633" spans="1:48" hidden="1" x14ac:dyDescent="0.25">
      <c r="A2633" s="17" t="s">
        <v>7023</v>
      </c>
      <c r="B2633" s="17" t="s">
        <v>296</v>
      </c>
      <c r="C2633" s="17">
        <v>0</v>
      </c>
      <c r="D2633" s="17">
        <v>0</v>
      </c>
      <c r="E2633" s="17" t="s">
        <v>55</v>
      </c>
      <c r="F2633" s="17" t="s">
        <v>56</v>
      </c>
      <c r="G2633" s="17" t="s">
        <v>1086</v>
      </c>
      <c r="H2633" s="17">
        <v>3008034110</v>
      </c>
      <c r="I2633" s="17" t="s">
        <v>1087</v>
      </c>
      <c r="J2633" s="17" t="s">
        <v>59</v>
      </c>
      <c r="K2633" s="17" t="s">
        <v>1088</v>
      </c>
      <c r="L2633" s="17" t="s">
        <v>255</v>
      </c>
      <c r="M2633" s="17" t="s">
        <v>256</v>
      </c>
      <c r="N2633" s="17" t="s">
        <v>301</v>
      </c>
      <c r="O2633" s="17">
        <v>20200616</v>
      </c>
      <c r="P2633" s="17">
        <v>20200623</v>
      </c>
      <c r="Q2633" s="17">
        <v>1110</v>
      </c>
      <c r="R2633" s="17">
        <v>0</v>
      </c>
      <c r="S2633" s="17"/>
      <c r="T2633" s="17" t="s">
        <v>63</v>
      </c>
      <c r="U2633" s="17"/>
      <c r="V2633" s="17">
        <f t="shared" si="734"/>
        <v>40</v>
      </c>
      <c r="W2633" s="17">
        <v>40000</v>
      </c>
      <c r="X2633" s="17" t="s">
        <v>218</v>
      </c>
      <c r="Y2633" s="17" t="s">
        <v>296</v>
      </c>
      <c r="Z2633" s="17">
        <v>20200623</v>
      </c>
      <c r="AA2633" s="17" t="s">
        <v>219</v>
      </c>
      <c r="AB2633" s="17">
        <v>1</v>
      </c>
      <c r="AC2633" s="17" t="str">
        <f>IFERROR(VLOOKUP(A2633,[1]Cruces!AJ:AK,2,0),VLOOKUP(CONCATENATE(X2633,AA2633),[1]Cruces!G:H,2,0))</f>
        <v>Solicitud CREG 030</v>
      </c>
      <c r="AD2633" s="17">
        <f t="shared" si="720"/>
        <v>16</v>
      </c>
      <c r="AE2633" s="17">
        <f t="shared" si="721"/>
        <v>6</v>
      </c>
      <c r="AF2633" s="17">
        <f t="shared" si="722"/>
        <v>2020</v>
      </c>
      <c r="AG2633" s="17" t="str">
        <f>IFERROR(VLOOKUP(MID(A2633,2,4)*1,[1]Cruces!K:L,2,0),"Verificar")</f>
        <v>Atlántico Norte</v>
      </c>
      <c r="AH2633" s="17">
        <f t="shared" ca="1" si="723"/>
        <v>162</v>
      </c>
      <c r="AI2633" s="17" t="str">
        <f>IFERROR(VLOOKUP(U2633,[1]Cruces!$O$1:$P$6,2,0),"Sin Orden")</f>
        <v>Sin Orden</v>
      </c>
      <c r="AJ2633" s="17">
        <f t="shared" si="724"/>
        <v>23</v>
      </c>
      <c r="AK2633" s="17">
        <f t="shared" si="725"/>
        <v>6</v>
      </c>
      <c r="AL2633" s="17">
        <f t="shared" si="726"/>
        <v>2020</v>
      </c>
      <c r="AM2633" s="17">
        <f t="shared" ca="1" si="727"/>
        <v>155</v>
      </c>
      <c r="AN2633" s="18" t="str">
        <f>IFERROR(VLOOKUP(R2633*1,'[1]Ordenes de Servicio'!G:K,5,0),"No Cruza")</f>
        <v>No Cruza</v>
      </c>
      <c r="AO2633" s="17">
        <f t="shared" ca="1" si="728"/>
        <v>155</v>
      </c>
      <c r="AP2633" s="17">
        <f t="shared" si="729"/>
        <v>23</v>
      </c>
      <c r="AQ2633" s="17">
        <f t="shared" si="730"/>
        <v>6</v>
      </c>
      <c r="AR2633" s="17">
        <f t="shared" si="731"/>
        <v>2020</v>
      </c>
      <c r="AS2633" s="17">
        <f t="shared" ca="1" si="732"/>
        <v>155</v>
      </c>
      <c r="AT2633" s="17" t="str">
        <f t="shared" ca="1" si="735"/>
        <v>No</v>
      </c>
      <c r="AU2633" s="17">
        <f t="shared" si="733"/>
        <v>0</v>
      </c>
      <c r="AV2633" s="17" t="str">
        <f>+VLOOKUP(B2633,[1]Cruces!S:T,2,0)</f>
        <v>3. Evaluación Técnico Ecónomica</v>
      </c>
    </row>
    <row r="2634" spans="1:48" hidden="1" x14ac:dyDescent="0.25">
      <c r="A2634" s="17" t="s">
        <v>9449</v>
      </c>
      <c r="B2634" s="17" t="s">
        <v>569</v>
      </c>
      <c r="C2634" s="17">
        <v>0</v>
      </c>
      <c r="D2634" s="17">
        <v>0</v>
      </c>
      <c r="E2634" s="17" t="s">
        <v>55</v>
      </c>
      <c r="F2634" s="17" t="s">
        <v>7098</v>
      </c>
      <c r="G2634" s="17" t="s">
        <v>9450</v>
      </c>
      <c r="H2634" s="17">
        <v>3157611192</v>
      </c>
      <c r="I2634" s="17" t="s">
        <v>71</v>
      </c>
      <c r="J2634" s="17" t="s">
        <v>59</v>
      </c>
      <c r="K2634" s="17" t="s">
        <v>9451</v>
      </c>
      <c r="L2634" s="17" t="s">
        <v>7101</v>
      </c>
      <c r="M2634" s="17" t="s">
        <v>7102</v>
      </c>
      <c r="N2634" s="17" t="s">
        <v>572</v>
      </c>
      <c r="O2634" s="17">
        <v>20201007</v>
      </c>
      <c r="P2634" s="17">
        <v>20201007</v>
      </c>
      <c r="Q2634" s="17">
        <v>1180</v>
      </c>
      <c r="R2634" s="17">
        <v>0</v>
      </c>
      <c r="S2634" s="17"/>
      <c r="T2634" s="17" t="s">
        <v>63</v>
      </c>
      <c r="U2634" s="17"/>
      <c r="V2634" s="17">
        <f t="shared" si="734"/>
        <v>3</v>
      </c>
      <c r="W2634" s="17">
        <v>3000</v>
      </c>
      <c r="X2634" s="17" t="s">
        <v>7065</v>
      </c>
      <c r="Y2634" s="17" t="s">
        <v>9452</v>
      </c>
      <c r="Z2634" s="17">
        <v>20201007</v>
      </c>
      <c r="AA2634" s="17" t="s">
        <v>1947</v>
      </c>
      <c r="AB2634" s="17">
        <v>1</v>
      </c>
      <c r="AC2634" s="17" t="str">
        <f>IFERROR(VLOOKUP(A2634,[1]Cruces!AJ:AK,2,0),VLOOKUP(CONCATENATE(X2634,AA2634),[1]Cruces!G:H,2,0))</f>
        <v>Solicitud por BT</v>
      </c>
      <c r="AD2634" s="17">
        <f t="shared" si="720"/>
        <v>7</v>
      </c>
      <c r="AE2634" s="17">
        <f t="shared" si="721"/>
        <v>10</v>
      </c>
      <c r="AF2634" s="17">
        <f t="shared" si="722"/>
        <v>2020</v>
      </c>
      <c r="AG2634" s="17" t="str">
        <f>IFERROR(VLOOKUP(MID(A2634,2,4)*1,[1]Cruces!K:L,2,0),"Verificar")</f>
        <v>Atlántico Norte</v>
      </c>
      <c r="AH2634" s="17">
        <f t="shared" ca="1" si="723"/>
        <v>49</v>
      </c>
      <c r="AI2634" s="17" t="str">
        <f>IFERROR(VLOOKUP(U2634,[1]Cruces!$O$1:$P$6,2,0),"Sin Orden")</f>
        <v>Sin Orden</v>
      </c>
      <c r="AJ2634" s="17">
        <f t="shared" si="724"/>
        <v>7</v>
      </c>
      <c r="AK2634" s="17">
        <f t="shared" si="725"/>
        <v>10</v>
      </c>
      <c r="AL2634" s="17">
        <f t="shared" si="726"/>
        <v>2020</v>
      </c>
      <c r="AM2634" s="17">
        <f t="shared" ca="1" si="727"/>
        <v>49</v>
      </c>
      <c r="AN2634" s="18" t="str">
        <f>IFERROR(VLOOKUP(R2634*1,'[1]Ordenes de Servicio'!G:K,5,0),"No Cruza")</f>
        <v>No Cruza</v>
      </c>
      <c r="AO2634" s="17">
        <f t="shared" ca="1" si="728"/>
        <v>49</v>
      </c>
      <c r="AP2634" s="17">
        <f t="shared" si="729"/>
        <v>7</v>
      </c>
      <c r="AQ2634" s="17">
        <f t="shared" si="730"/>
        <v>10</v>
      </c>
      <c r="AR2634" s="17">
        <f t="shared" si="731"/>
        <v>2020</v>
      </c>
      <c r="AS2634" s="17">
        <f t="shared" ca="1" si="732"/>
        <v>49</v>
      </c>
      <c r="AT2634" s="17" t="str">
        <f t="shared" ca="1" si="735"/>
        <v>No</v>
      </c>
      <c r="AU2634" s="17">
        <f t="shared" si="733"/>
        <v>0</v>
      </c>
      <c r="AV2634" s="17" t="str">
        <f>+VLOOKUP(B2634,[1]Cruces!S:T,2,0)</f>
        <v>1. Solicitud</v>
      </c>
    </row>
    <row r="2635" spans="1:48" hidden="1" x14ac:dyDescent="0.25">
      <c r="A2635" s="17" t="s">
        <v>4825</v>
      </c>
      <c r="B2635" s="17" t="s">
        <v>68</v>
      </c>
      <c r="C2635" s="17">
        <v>0</v>
      </c>
      <c r="D2635" s="17">
        <v>0</v>
      </c>
      <c r="E2635" s="17" t="s">
        <v>55</v>
      </c>
      <c r="F2635" s="17" t="s">
        <v>120</v>
      </c>
      <c r="G2635" s="17" t="s">
        <v>4826</v>
      </c>
      <c r="H2635" s="17">
        <v>0</v>
      </c>
      <c r="I2635" s="17" t="s">
        <v>116</v>
      </c>
      <c r="J2635" s="17" t="s">
        <v>59</v>
      </c>
      <c r="K2635" s="17" t="s">
        <v>97</v>
      </c>
      <c r="L2635" s="17" t="s">
        <v>122</v>
      </c>
      <c r="M2635" s="17" t="s">
        <v>123</v>
      </c>
      <c r="N2635" s="17" t="s">
        <v>75</v>
      </c>
      <c r="O2635" s="17">
        <v>20180905</v>
      </c>
      <c r="P2635" s="17">
        <v>20180921</v>
      </c>
      <c r="Q2635" s="17">
        <v>7551</v>
      </c>
      <c r="R2635" s="17">
        <v>25557942</v>
      </c>
      <c r="S2635" s="17" t="s">
        <v>76</v>
      </c>
      <c r="T2635" s="17" t="s">
        <v>63</v>
      </c>
      <c r="U2635" s="17" t="s">
        <v>91</v>
      </c>
      <c r="V2635" s="17">
        <f t="shared" si="734"/>
        <v>45</v>
      </c>
      <c r="W2635" s="17">
        <v>45000</v>
      </c>
      <c r="X2635" s="17" t="s">
        <v>64</v>
      </c>
      <c r="Y2635" s="17" t="s">
        <v>136</v>
      </c>
      <c r="Z2635" s="17">
        <v>20180925</v>
      </c>
      <c r="AA2635" s="17" t="s">
        <v>78</v>
      </c>
      <c r="AB2635" s="17">
        <v>1</v>
      </c>
      <c r="AC2635" s="17" t="str">
        <f>IFERROR(VLOOKUP(A2635,[1]Cruces!AJ:AK,2,0),VLOOKUP(CONCATENATE(X2635,AA2635),[1]Cruces!G:H,2,0))</f>
        <v>Solicitud de Obra</v>
      </c>
      <c r="AD2635" s="17">
        <f t="shared" si="720"/>
        <v>5</v>
      </c>
      <c r="AE2635" s="17">
        <f t="shared" si="721"/>
        <v>9</v>
      </c>
      <c r="AF2635" s="17">
        <f t="shared" si="722"/>
        <v>2018</v>
      </c>
      <c r="AG2635" s="17" t="str">
        <f>IFERROR(VLOOKUP(MID(A2635,2,4)*1,[1]Cruces!K:L,2,0),"Verificar")</f>
        <v>Atlántico Norte</v>
      </c>
      <c r="AH2635" s="17">
        <f t="shared" ca="1" si="723"/>
        <v>812</v>
      </c>
      <c r="AI2635" s="17" t="str">
        <f>IFERROR(VLOOKUP(U2635,[1]Cruces!$O$1:$P$6,2,0),"Sin Orden")</f>
        <v>Resuelta</v>
      </c>
      <c r="AJ2635" s="17">
        <f t="shared" si="724"/>
        <v>25</v>
      </c>
      <c r="AK2635" s="17">
        <f t="shared" si="725"/>
        <v>9</v>
      </c>
      <c r="AL2635" s="17">
        <f t="shared" si="726"/>
        <v>2018</v>
      </c>
      <c r="AM2635" s="17">
        <f t="shared" ca="1" si="727"/>
        <v>792</v>
      </c>
      <c r="AN2635" s="18">
        <f>IFERROR(VLOOKUP(R2635*1,'[1]Ordenes de Servicio'!G:K,5,0),"No Cruza")</f>
        <v>43368</v>
      </c>
      <c r="AO2635" s="17">
        <f t="shared" ca="1" si="728"/>
        <v>20</v>
      </c>
      <c r="AP2635" s="17">
        <f t="shared" si="729"/>
        <v>21</v>
      </c>
      <c r="AQ2635" s="17">
        <f t="shared" si="730"/>
        <v>9</v>
      </c>
      <c r="AR2635" s="17">
        <f t="shared" si="731"/>
        <v>2018</v>
      </c>
      <c r="AS2635" s="17">
        <f t="shared" ca="1" si="732"/>
        <v>796</v>
      </c>
      <c r="AT2635" s="17" t="str">
        <f t="shared" ca="1" si="735"/>
        <v>Si</v>
      </c>
      <c r="AU2635" s="17">
        <f t="shared" si="733"/>
        <v>4</v>
      </c>
      <c r="AV2635" s="17" t="str">
        <f>+VLOOKUP(B2635,[1]Cruces!S:T,2,0)</f>
        <v>5. Consultoría / Adjudicación</v>
      </c>
    </row>
    <row r="2636" spans="1:48" hidden="1" x14ac:dyDescent="0.25">
      <c r="A2636" s="17" t="s">
        <v>9453</v>
      </c>
      <c r="B2636" s="17" t="s">
        <v>6595</v>
      </c>
      <c r="C2636" s="17">
        <v>0</v>
      </c>
      <c r="D2636" s="17">
        <v>0</v>
      </c>
      <c r="E2636" s="17" t="s">
        <v>55</v>
      </c>
      <c r="F2636" s="17" t="s">
        <v>107</v>
      </c>
      <c r="G2636" s="17" t="s">
        <v>9454</v>
      </c>
      <c r="H2636" s="17">
        <v>3022055508</v>
      </c>
      <c r="I2636" s="17" t="s">
        <v>71</v>
      </c>
      <c r="J2636" s="17" t="s">
        <v>59</v>
      </c>
      <c r="K2636" s="17" t="s">
        <v>97</v>
      </c>
      <c r="L2636" s="17" t="s">
        <v>7944</v>
      </c>
      <c r="M2636" s="17" t="s">
        <v>7945</v>
      </c>
      <c r="N2636" s="17" t="s">
        <v>6600</v>
      </c>
      <c r="O2636" s="17">
        <v>20190620</v>
      </c>
      <c r="P2636" s="17">
        <v>20190816</v>
      </c>
      <c r="Q2636" s="17">
        <v>7551</v>
      </c>
      <c r="R2636" s="17">
        <v>28115743</v>
      </c>
      <c r="S2636" s="17" t="s">
        <v>6601</v>
      </c>
      <c r="T2636" s="17" t="s">
        <v>63</v>
      </c>
      <c r="U2636" s="17" t="s">
        <v>91</v>
      </c>
      <c r="V2636" s="17">
        <f t="shared" si="734"/>
        <v>3</v>
      </c>
      <c r="W2636" s="17">
        <v>3000</v>
      </c>
      <c r="X2636" s="17" t="s">
        <v>7065</v>
      </c>
      <c r="Y2636" s="17" t="s">
        <v>6595</v>
      </c>
      <c r="Z2636" s="17">
        <v>20190816</v>
      </c>
      <c r="AA2636" s="17" t="s">
        <v>1947</v>
      </c>
      <c r="AB2636" s="17">
        <v>1</v>
      </c>
      <c r="AC2636" s="17" t="str">
        <f>IFERROR(VLOOKUP(A2636,[1]Cruces!AJ:AK,2,0),VLOOKUP(CONCATENATE(X2636,AA2636),[1]Cruces!G:H,2,0))</f>
        <v>Solicitud por BT</v>
      </c>
      <c r="AD2636" s="17">
        <f t="shared" si="720"/>
        <v>20</v>
      </c>
      <c r="AE2636" s="17">
        <f t="shared" si="721"/>
        <v>6</v>
      </c>
      <c r="AF2636" s="17">
        <f t="shared" si="722"/>
        <v>2019</v>
      </c>
      <c r="AG2636" s="17" t="str">
        <f>IFERROR(VLOOKUP(MID(A2636,2,4)*1,[1]Cruces!K:L,2,0),"Verificar")</f>
        <v>Atlántico Norte</v>
      </c>
      <c r="AH2636" s="17">
        <f t="shared" ca="1" si="723"/>
        <v>524</v>
      </c>
      <c r="AI2636" s="17" t="str">
        <f>IFERROR(VLOOKUP(U2636,[1]Cruces!$O$1:$P$6,2,0),"Sin Orden")</f>
        <v>Resuelta</v>
      </c>
      <c r="AJ2636" s="17">
        <f t="shared" si="724"/>
        <v>16</v>
      </c>
      <c r="AK2636" s="17">
        <f t="shared" si="725"/>
        <v>8</v>
      </c>
      <c r="AL2636" s="17">
        <f t="shared" si="726"/>
        <v>2019</v>
      </c>
      <c r="AM2636" s="17">
        <f t="shared" ca="1" si="727"/>
        <v>467</v>
      </c>
      <c r="AN2636" s="18" t="str">
        <f>IFERROR(VLOOKUP(R2636*1,'[1]Ordenes de Servicio'!G:K,5,0),"No Cruza")</f>
        <v>No Cruza</v>
      </c>
      <c r="AO2636" s="17">
        <f t="shared" ca="1" si="728"/>
        <v>57</v>
      </c>
      <c r="AP2636" s="17">
        <f t="shared" si="729"/>
        <v>16</v>
      </c>
      <c r="AQ2636" s="17">
        <f t="shared" si="730"/>
        <v>8</v>
      </c>
      <c r="AR2636" s="17">
        <f t="shared" si="731"/>
        <v>2019</v>
      </c>
      <c r="AS2636" s="17">
        <f t="shared" ca="1" si="732"/>
        <v>467</v>
      </c>
      <c r="AT2636" s="17" t="str">
        <f t="shared" ca="1" si="735"/>
        <v>Si</v>
      </c>
      <c r="AU2636" s="17">
        <f t="shared" si="733"/>
        <v>0</v>
      </c>
      <c r="AV2636" s="17" t="str">
        <f>+VLOOKUP(B2636,[1]Cruces!S:T,2,0)</f>
        <v>7. Ejecución en Campo OS BT</v>
      </c>
    </row>
    <row r="2637" spans="1:48" hidden="1" x14ac:dyDescent="0.25">
      <c r="A2637" s="17" t="s">
        <v>9455</v>
      </c>
      <c r="B2637" s="17" t="s">
        <v>1943</v>
      </c>
      <c r="C2637" s="17">
        <v>0</v>
      </c>
      <c r="D2637" s="17">
        <v>0</v>
      </c>
      <c r="E2637" s="17" t="s">
        <v>55</v>
      </c>
      <c r="F2637" s="17" t="s">
        <v>232</v>
      </c>
      <c r="G2637" s="17" t="s">
        <v>9456</v>
      </c>
      <c r="H2637" s="17">
        <v>0</v>
      </c>
      <c r="I2637" s="17" t="s">
        <v>71</v>
      </c>
      <c r="J2637" s="17" t="s">
        <v>59</v>
      </c>
      <c r="K2637" s="17" t="s">
        <v>97</v>
      </c>
      <c r="L2637" s="17" t="s">
        <v>7118</v>
      </c>
      <c r="M2637" s="17" t="s">
        <v>7119</v>
      </c>
      <c r="N2637" s="17" t="s">
        <v>1946</v>
      </c>
      <c r="O2637" s="17">
        <v>20201105</v>
      </c>
      <c r="P2637" s="17">
        <v>20201105</v>
      </c>
      <c r="Q2637" s="17">
        <v>7541</v>
      </c>
      <c r="R2637" s="17">
        <v>28270122</v>
      </c>
      <c r="S2637" s="17" t="s">
        <v>6601</v>
      </c>
      <c r="T2637" s="17" t="s">
        <v>63</v>
      </c>
      <c r="U2637" s="17" t="s">
        <v>77</v>
      </c>
      <c r="V2637" s="17">
        <f t="shared" si="734"/>
        <v>3</v>
      </c>
      <c r="W2637" s="17">
        <v>3000</v>
      </c>
      <c r="X2637" s="17" t="s">
        <v>7065</v>
      </c>
      <c r="Y2637" s="17" t="s">
        <v>1943</v>
      </c>
      <c r="Z2637" s="17">
        <v>20201105</v>
      </c>
      <c r="AA2637" s="17" t="s">
        <v>1947</v>
      </c>
      <c r="AB2637" s="17">
        <v>1</v>
      </c>
      <c r="AC2637" s="17" t="str">
        <f>IFERROR(VLOOKUP(A2637,[1]Cruces!AJ:AK,2,0),VLOOKUP(CONCATENATE(X2637,AA2637),[1]Cruces!G:H,2,0))</f>
        <v>Solicitud por BT</v>
      </c>
      <c r="AD2637" s="17">
        <f t="shared" si="720"/>
        <v>5</v>
      </c>
      <c r="AE2637" s="17">
        <f t="shared" si="721"/>
        <v>11</v>
      </c>
      <c r="AF2637" s="17">
        <f t="shared" si="722"/>
        <v>2020</v>
      </c>
      <c r="AG2637" s="17" t="str">
        <f>IFERROR(VLOOKUP(MID(A2637,2,4)*1,[1]Cruces!K:L,2,0),"Verificar")</f>
        <v>Atlántico Sur</v>
      </c>
      <c r="AH2637" s="17">
        <f t="shared" ca="1" si="723"/>
        <v>20</v>
      </c>
      <c r="AI2637" s="17" t="str">
        <f>IFERROR(VLOOKUP(U2637,[1]Cruces!$O$1:$P$6,2,0),"Sin Orden")</f>
        <v>Pendiente</v>
      </c>
      <c r="AJ2637" s="17">
        <f t="shared" si="724"/>
        <v>5</v>
      </c>
      <c r="AK2637" s="17">
        <f t="shared" si="725"/>
        <v>11</v>
      </c>
      <c r="AL2637" s="17">
        <f t="shared" si="726"/>
        <v>2020</v>
      </c>
      <c r="AM2637" s="17">
        <f t="shared" ca="1" si="727"/>
        <v>20</v>
      </c>
      <c r="AN2637" s="18" t="str">
        <f>IFERROR(VLOOKUP(R2637*1,'[1]Ordenes de Servicio'!G:K,5,0),"No Cruza")</f>
        <v>No Cruza</v>
      </c>
      <c r="AO2637" s="17">
        <f t="shared" ca="1" si="728"/>
        <v>20</v>
      </c>
      <c r="AP2637" s="17">
        <f t="shared" si="729"/>
        <v>5</v>
      </c>
      <c r="AQ2637" s="17">
        <f t="shared" si="730"/>
        <v>11</v>
      </c>
      <c r="AR2637" s="17">
        <f t="shared" si="731"/>
        <v>2020</v>
      </c>
      <c r="AS2637" s="17">
        <f t="shared" ca="1" si="732"/>
        <v>20</v>
      </c>
      <c r="AT2637" s="17" t="str">
        <f t="shared" ca="1" si="735"/>
        <v>No</v>
      </c>
      <c r="AU2637" s="17">
        <f t="shared" si="733"/>
        <v>0</v>
      </c>
      <c r="AV2637" s="17" t="str">
        <f>+VLOOKUP(B2637,[1]Cruces!S:T,2,0)</f>
        <v>7. Ejecución en Campo OS BT</v>
      </c>
    </row>
    <row r="2638" spans="1:48" hidden="1" x14ac:dyDescent="0.25">
      <c r="A2638" s="17" t="s">
        <v>4827</v>
      </c>
      <c r="B2638" s="17" t="s">
        <v>54</v>
      </c>
      <c r="C2638" s="17">
        <v>2983932</v>
      </c>
      <c r="D2638" s="17">
        <v>20040895</v>
      </c>
      <c r="E2638" s="17" t="s">
        <v>93</v>
      </c>
      <c r="F2638" s="17" t="s">
        <v>56</v>
      </c>
      <c r="G2638" s="17" t="s">
        <v>4828</v>
      </c>
      <c r="H2638" s="17">
        <v>3704185</v>
      </c>
      <c r="I2638" s="17" t="s">
        <v>71</v>
      </c>
      <c r="J2638" s="17" t="s">
        <v>4829</v>
      </c>
      <c r="K2638" s="17" t="s">
        <v>97</v>
      </c>
      <c r="L2638" s="17" t="s">
        <v>299</v>
      </c>
      <c r="M2638" s="17" t="s">
        <v>300</v>
      </c>
      <c r="N2638" s="17" t="s">
        <v>62</v>
      </c>
      <c r="O2638" s="17">
        <v>20201112</v>
      </c>
      <c r="P2638" s="17">
        <v>20201118</v>
      </c>
      <c r="Q2638" s="17">
        <v>1170</v>
      </c>
      <c r="R2638" s="17">
        <v>28282388</v>
      </c>
      <c r="S2638" s="17" t="s">
        <v>100</v>
      </c>
      <c r="T2638" s="17" t="s">
        <v>63</v>
      </c>
      <c r="U2638" s="17" t="s">
        <v>91</v>
      </c>
      <c r="V2638" s="17">
        <f t="shared" si="734"/>
        <v>112.5</v>
      </c>
      <c r="W2638" s="17">
        <v>112500</v>
      </c>
      <c r="X2638" s="17" t="s">
        <v>89</v>
      </c>
      <c r="Y2638" s="17" t="s">
        <v>65</v>
      </c>
      <c r="Z2638" s="17">
        <v>20201118</v>
      </c>
      <c r="AA2638" s="17" t="s">
        <v>101</v>
      </c>
      <c r="AB2638" s="17">
        <v>1</v>
      </c>
      <c r="AC2638" s="17" t="str">
        <f>IFERROR(VLOOKUP(A2638,[1]Cruces!AJ:AK,2,0),VLOOKUP(CONCATENATE(X2638,AA2638),[1]Cruces!G:H,2,0))</f>
        <v>Solicitud de Obra</v>
      </c>
      <c r="AD2638" s="17">
        <f t="shared" si="720"/>
        <v>12</v>
      </c>
      <c r="AE2638" s="17">
        <f t="shared" si="721"/>
        <v>11</v>
      </c>
      <c r="AF2638" s="17">
        <f t="shared" si="722"/>
        <v>2020</v>
      </c>
      <c r="AG2638" s="17" t="str">
        <f>IFERROR(VLOOKUP(MID(A2638,2,4)*1,[1]Cruces!K:L,2,0),"Verificar")</f>
        <v>Atlántico Norte</v>
      </c>
      <c r="AH2638" s="17">
        <f t="shared" ca="1" si="723"/>
        <v>13</v>
      </c>
      <c r="AI2638" s="17" t="str">
        <f>IFERROR(VLOOKUP(U2638,[1]Cruces!$O$1:$P$6,2,0),"Sin Orden")</f>
        <v>Resuelta</v>
      </c>
      <c r="AJ2638" s="17">
        <f t="shared" si="724"/>
        <v>18</v>
      </c>
      <c r="AK2638" s="17">
        <f t="shared" si="725"/>
        <v>11</v>
      </c>
      <c r="AL2638" s="17">
        <f t="shared" si="726"/>
        <v>2020</v>
      </c>
      <c r="AM2638" s="17">
        <f t="shared" ca="1" si="727"/>
        <v>7</v>
      </c>
      <c r="AN2638" s="18" t="str">
        <f>IFERROR(VLOOKUP(R2638*1,'[1]Ordenes de Servicio'!G:K,5,0),"No Cruza")</f>
        <v>No Cruza</v>
      </c>
      <c r="AO2638" s="17">
        <f t="shared" ca="1" si="728"/>
        <v>6</v>
      </c>
      <c r="AP2638" s="17">
        <f t="shared" si="729"/>
        <v>18</v>
      </c>
      <c r="AQ2638" s="17">
        <f t="shared" si="730"/>
        <v>11</v>
      </c>
      <c r="AR2638" s="17">
        <f t="shared" si="731"/>
        <v>2020</v>
      </c>
      <c r="AS2638" s="17">
        <f t="shared" ca="1" si="732"/>
        <v>7</v>
      </c>
      <c r="AT2638" s="17" t="str">
        <f t="shared" ca="1" si="735"/>
        <v>No</v>
      </c>
      <c r="AU2638" s="17">
        <f t="shared" si="733"/>
        <v>0</v>
      </c>
      <c r="AV2638" s="17" t="str">
        <f>+VLOOKUP(B2638,[1]Cruces!S:T,2,0)</f>
        <v>4. Presupuesto de Obra</v>
      </c>
    </row>
    <row r="2639" spans="1:48" hidden="1" x14ac:dyDescent="0.25">
      <c r="A2639" s="17" t="s">
        <v>4830</v>
      </c>
      <c r="B2639" s="17" t="s">
        <v>68</v>
      </c>
      <c r="C2639" s="17">
        <v>0</v>
      </c>
      <c r="D2639" s="17">
        <v>0</v>
      </c>
      <c r="E2639" s="17" t="s">
        <v>55</v>
      </c>
      <c r="F2639" s="17" t="s">
        <v>107</v>
      </c>
      <c r="G2639" s="17" t="s">
        <v>4831</v>
      </c>
      <c r="H2639" s="17">
        <v>0</v>
      </c>
      <c r="I2639" s="17" t="s">
        <v>116</v>
      </c>
      <c r="J2639" s="17" t="s">
        <v>59</v>
      </c>
      <c r="K2639" s="17" t="s">
        <v>97</v>
      </c>
      <c r="L2639" s="17" t="s">
        <v>487</v>
      </c>
      <c r="M2639" s="17" t="s">
        <v>55</v>
      </c>
      <c r="N2639" s="17" t="s">
        <v>75</v>
      </c>
      <c r="O2639" s="17">
        <v>20170624</v>
      </c>
      <c r="P2639" s="17">
        <v>20180411</v>
      </c>
      <c r="Q2639" s="17">
        <v>9510</v>
      </c>
      <c r="R2639" s="17">
        <v>26117764</v>
      </c>
      <c r="S2639" s="17" t="s">
        <v>76</v>
      </c>
      <c r="T2639" s="17" t="s">
        <v>63</v>
      </c>
      <c r="U2639" s="17" t="s">
        <v>91</v>
      </c>
      <c r="V2639" s="17">
        <f t="shared" si="734"/>
        <v>112.5</v>
      </c>
      <c r="W2639" s="17">
        <v>112500</v>
      </c>
      <c r="X2639" s="17" t="s">
        <v>64</v>
      </c>
      <c r="Y2639" s="17" t="s">
        <v>105</v>
      </c>
      <c r="Z2639" s="17">
        <v>20190808</v>
      </c>
      <c r="AA2639" s="17" t="s">
        <v>78</v>
      </c>
      <c r="AB2639" s="17">
        <v>1</v>
      </c>
      <c r="AC2639" s="17" t="str">
        <f>IFERROR(VLOOKUP(A2639,[1]Cruces!AJ:AK,2,0),VLOOKUP(CONCATENATE(X2639,AA2639),[1]Cruces!G:H,2,0))</f>
        <v>Solicitud de Obra</v>
      </c>
      <c r="AD2639" s="17">
        <f t="shared" si="720"/>
        <v>24</v>
      </c>
      <c r="AE2639" s="17">
        <f t="shared" si="721"/>
        <v>6</v>
      </c>
      <c r="AF2639" s="17">
        <f t="shared" si="722"/>
        <v>2017</v>
      </c>
      <c r="AG2639" s="17" t="str">
        <f>IFERROR(VLOOKUP(MID(A2639,2,4)*1,[1]Cruces!K:L,2,0),"Verificar")</f>
        <v>Atlántico Norte</v>
      </c>
      <c r="AH2639" s="17">
        <f t="shared" ca="1" si="723"/>
        <v>1250</v>
      </c>
      <c r="AI2639" s="17" t="str">
        <f>IFERROR(VLOOKUP(U2639,[1]Cruces!$O$1:$P$6,2,0),"Sin Orden")</f>
        <v>Resuelta</v>
      </c>
      <c r="AJ2639" s="17">
        <f t="shared" si="724"/>
        <v>8</v>
      </c>
      <c r="AK2639" s="17">
        <f t="shared" si="725"/>
        <v>8</v>
      </c>
      <c r="AL2639" s="17">
        <f t="shared" si="726"/>
        <v>2019</v>
      </c>
      <c r="AM2639" s="17">
        <f t="shared" ca="1" si="727"/>
        <v>475</v>
      </c>
      <c r="AN2639" s="18">
        <f>IFERROR(VLOOKUP(R2639*1,'[1]Ordenes de Servicio'!G:K,5,0),"No Cruza")</f>
        <v>43543</v>
      </c>
      <c r="AO2639" s="17">
        <f t="shared" ca="1" si="728"/>
        <v>775</v>
      </c>
      <c r="AP2639" s="17">
        <f t="shared" si="729"/>
        <v>11</v>
      </c>
      <c r="AQ2639" s="17">
        <f t="shared" si="730"/>
        <v>4</v>
      </c>
      <c r="AR2639" s="17">
        <f t="shared" si="731"/>
        <v>2018</v>
      </c>
      <c r="AS2639" s="17">
        <f t="shared" ca="1" si="732"/>
        <v>959</v>
      </c>
      <c r="AT2639" s="17" t="str">
        <f t="shared" ca="1" si="735"/>
        <v>Si</v>
      </c>
      <c r="AU2639" s="17">
        <f t="shared" si="733"/>
        <v>484</v>
      </c>
      <c r="AV2639" s="17" t="str">
        <f>+VLOOKUP(B2639,[1]Cruces!S:T,2,0)</f>
        <v>5. Consultoría / Adjudicación</v>
      </c>
    </row>
    <row r="2640" spans="1:48" hidden="1" x14ac:dyDescent="0.25">
      <c r="A2640" s="17" t="s">
        <v>4832</v>
      </c>
      <c r="B2640" s="17" t="s">
        <v>68</v>
      </c>
      <c r="C2640" s="17">
        <v>0</v>
      </c>
      <c r="D2640" s="17">
        <v>0</v>
      </c>
      <c r="E2640" s="17" t="s">
        <v>55</v>
      </c>
      <c r="F2640" s="17" t="s">
        <v>126</v>
      </c>
      <c r="G2640" s="17" t="s">
        <v>4833</v>
      </c>
      <c r="H2640" s="17">
        <v>0</v>
      </c>
      <c r="I2640" s="17" t="s">
        <v>116</v>
      </c>
      <c r="J2640" s="17" t="s">
        <v>59</v>
      </c>
      <c r="K2640" s="17" t="s">
        <v>4834</v>
      </c>
      <c r="L2640" s="17" t="s">
        <v>129</v>
      </c>
      <c r="M2640" s="17" t="s">
        <v>130</v>
      </c>
      <c r="N2640" s="17" t="s">
        <v>75</v>
      </c>
      <c r="O2640" s="17">
        <v>20200205</v>
      </c>
      <c r="P2640" s="17">
        <v>20200709</v>
      </c>
      <c r="Q2640" s="17">
        <v>3330</v>
      </c>
      <c r="R2640" s="17">
        <v>28111186</v>
      </c>
      <c r="S2640" s="17" t="s">
        <v>76</v>
      </c>
      <c r="T2640" s="17" t="s">
        <v>63</v>
      </c>
      <c r="U2640" s="17" t="s">
        <v>88</v>
      </c>
      <c r="V2640" s="17">
        <f t="shared" si="734"/>
        <v>75</v>
      </c>
      <c r="W2640" s="17">
        <v>75000</v>
      </c>
      <c r="X2640" s="17" t="s">
        <v>64</v>
      </c>
      <c r="Y2640" s="17" t="s">
        <v>136</v>
      </c>
      <c r="Z2640" s="17">
        <v>20200716</v>
      </c>
      <c r="AA2640" s="17" t="s">
        <v>78</v>
      </c>
      <c r="AB2640" s="17">
        <v>1</v>
      </c>
      <c r="AC2640" s="17" t="str">
        <f>IFERROR(VLOOKUP(A2640,[1]Cruces!AJ:AK,2,0),VLOOKUP(CONCATENATE(X2640,AA2640),[1]Cruces!G:H,2,0))</f>
        <v>Solicitud de Obra</v>
      </c>
      <c r="AD2640" s="17">
        <f t="shared" si="720"/>
        <v>5</v>
      </c>
      <c r="AE2640" s="17">
        <f t="shared" si="721"/>
        <v>2</v>
      </c>
      <c r="AF2640" s="17">
        <f t="shared" si="722"/>
        <v>2020</v>
      </c>
      <c r="AG2640" s="17" t="str">
        <f>IFERROR(VLOOKUP(MID(A2640,2,4)*1,[1]Cruces!K:L,2,0),"Verificar")</f>
        <v>Guajira</v>
      </c>
      <c r="AH2640" s="17">
        <f t="shared" ca="1" si="723"/>
        <v>294</v>
      </c>
      <c r="AI2640" s="17" t="str">
        <f>IFERROR(VLOOKUP(U2640,[1]Cruces!$O$1:$P$6,2,0),"Sin Orden")</f>
        <v>Resuelta</v>
      </c>
      <c r="AJ2640" s="17">
        <f t="shared" si="724"/>
        <v>16</v>
      </c>
      <c r="AK2640" s="17">
        <f t="shared" si="725"/>
        <v>7</v>
      </c>
      <c r="AL2640" s="17">
        <f t="shared" si="726"/>
        <v>2020</v>
      </c>
      <c r="AM2640" s="17">
        <f t="shared" ca="1" si="727"/>
        <v>132</v>
      </c>
      <c r="AN2640" s="18" t="str">
        <f>IFERROR(VLOOKUP(R2640*1,'[1]Ordenes de Servicio'!G:K,5,0),"No Cruza")</f>
        <v>No Cruza</v>
      </c>
      <c r="AO2640" s="17">
        <f t="shared" ca="1" si="728"/>
        <v>162</v>
      </c>
      <c r="AP2640" s="17">
        <f t="shared" si="729"/>
        <v>9</v>
      </c>
      <c r="AQ2640" s="17">
        <f t="shared" si="730"/>
        <v>7</v>
      </c>
      <c r="AR2640" s="17">
        <f t="shared" si="731"/>
        <v>2020</v>
      </c>
      <c r="AS2640" s="17">
        <f t="shared" ca="1" si="732"/>
        <v>139</v>
      </c>
      <c r="AT2640" s="17" t="str">
        <f t="shared" ca="1" si="735"/>
        <v>No</v>
      </c>
      <c r="AU2640" s="17">
        <f t="shared" si="733"/>
        <v>7</v>
      </c>
      <c r="AV2640" s="17" t="str">
        <f>+VLOOKUP(B2640,[1]Cruces!S:T,2,0)</f>
        <v>5. Consultoría / Adjudicación</v>
      </c>
    </row>
    <row r="2641" spans="1:48" hidden="1" x14ac:dyDescent="0.25">
      <c r="A2641" s="17" t="s">
        <v>4835</v>
      </c>
      <c r="B2641" s="17" t="s">
        <v>68</v>
      </c>
      <c r="C2641" s="17">
        <v>2894208</v>
      </c>
      <c r="D2641" s="17">
        <v>20159038</v>
      </c>
      <c r="E2641" s="17" t="s">
        <v>93</v>
      </c>
      <c r="F2641" s="17" t="s">
        <v>56</v>
      </c>
      <c r="G2641" s="17" t="s">
        <v>4836</v>
      </c>
      <c r="H2641" s="17">
        <v>3190967</v>
      </c>
      <c r="I2641" s="17" t="s">
        <v>116</v>
      </c>
      <c r="J2641" s="17" t="s">
        <v>4837</v>
      </c>
      <c r="K2641" s="17" t="s">
        <v>97</v>
      </c>
      <c r="L2641" s="17" t="s">
        <v>117</v>
      </c>
      <c r="M2641" s="17" t="s">
        <v>118</v>
      </c>
      <c r="N2641" s="17" t="s">
        <v>75</v>
      </c>
      <c r="O2641" s="17">
        <v>20191008</v>
      </c>
      <c r="P2641" s="17">
        <v>20191127</v>
      </c>
      <c r="Q2641" s="17">
        <v>1110</v>
      </c>
      <c r="R2641" s="17">
        <v>26813240</v>
      </c>
      <c r="S2641" s="17" t="s">
        <v>100</v>
      </c>
      <c r="T2641" s="17" t="s">
        <v>63</v>
      </c>
      <c r="U2641" s="17" t="s">
        <v>91</v>
      </c>
      <c r="V2641" s="17">
        <f t="shared" si="734"/>
        <v>75</v>
      </c>
      <c r="W2641" s="17">
        <v>75000</v>
      </c>
      <c r="X2641" s="17" t="s">
        <v>89</v>
      </c>
      <c r="Y2641" s="17" t="s">
        <v>136</v>
      </c>
      <c r="Z2641" s="17">
        <v>20200108</v>
      </c>
      <c r="AA2641" s="17" t="s">
        <v>78</v>
      </c>
      <c r="AB2641" s="17">
        <v>1</v>
      </c>
      <c r="AC2641" s="17" t="str">
        <f>IFERROR(VLOOKUP(A2641,[1]Cruces!AJ:AK,2,0),VLOOKUP(CONCATENATE(X2641,AA2641),[1]Cruces!G:H,2,0))</f>
        <v>Solicitud de Obra</v>
      </c>
      <c r="AD2641" s="17">
        <f t="shared" si="720"/>
        <v>8</v>
      </c>
      <c r="AE2641" s="17">
        <f t="shared" si="721"/>
        <v>10</v>
      </c>
      <c r="AF2641" s="17">
        <f t="shared" si="722"/>
        <v>2019</v>
      </c>
      <c r="AG2641" s="17" t="str">
        <f>IFERROR(VLOOKUP(MID(A2641,2,4)*1,[1]Cruces!K:L,2,0),"Verificar")</f>
        <v>Atlántico Norte</v>
      </c>
      <c r="AH2641" s="17">
        <f t="shared" ca="1" si="723"/>
        <v>414</v>
      </c>
      <c r="AI2641" s="17" t="str">
        <f>IFERROR(VLOOKUP(U2641,[1]Cruces!$O$1:$P$6,2,0),"Sin Orden")</f>
        <v>Resuelta</v>
      </c>
      <c r="AJ2641" s="17">
        <f t="shared" si="724"/>
        <v>8</v>
      </c>
      <c r="AK2641" s="17">
        <f t="shared" si="725"/>
        <v>1</v>
      </c>
      <c r="AL2641" s="17">
        <f t="shared" si="726"/>
        <v>2020</v>
      </c>
      <c r="AM2641" s="17">
        <f t="shared" ca="1" si="727"/>
        <v>322</v>
      </c>
      <c r="AN2641" s="18" t="str">
        <f>IFERROR(VLOOKUP(R2641*1,'[1]Ordenes de Servicio'!G:K,5,0),"No Cruza")</f>
        <v>No Cruza</v>
      </c>
      <c r="AO2641" s="17">
        <f t="shared" ca="1" si="728"/>
        <v>92</v>
      </c>
      <c r="AP2641" s="17">
        <f t="shared" si="729"/>
        <v>27</v>
      </c>
      <c r="AQ2641" s="17">
        <f t="shared" si="730"/>
        <v>11</v>
      </c>
      <c r="AR2641" s="17">
        <f t="shared" si="731"/>
        <v>2019</v>
      </c>
      <c r="AS2641" s="17">
        <f t="shared" ca="1" si="732"/>
        <v>364</v>
      </c>
      <c r="AT2641" s="17" t="str">
        <f t="shared" ca="1" si="735"/>
        <v>Si</v>
      </c>
      <c r="AU2641" s="17">
        <f t="shared" si="733"/>
        <v>42</v>
      </c>
      <c r="AV2641" s="17" t="str">
        <f>+VLOOKUP(B2641,[1]Cruces!S:T,2,0)</f>
        <v>5. Consultoría / Adjudicación</v>
      </c>
    </row>
    <row r="2642" spans="1:48" hidden="1" x14ac:dyDescent="0.25">
      <c r="A2642" s="17" t="s">
        <v>4838</v>
      </c>
      <c r="B2642" s="17" t="s">
        <v>68</v>
      </c>
      <c r="C2642" s="17">
        <v>0</v>
      </c>
      <c r="D2642" s="17">
        <v>0</v>
      </c>
      <c r="E2642" s="17" t="s">
        <v>55</v>
      </c>
      <c r="F2642" s="17" t="s">
        <v>126</v>
      </c>
      <c r="G2642" s="17" t="s">
        <v>4839</v>
      </c>
      <c r="H2642" s="17">
        <v>0</v>
      </c>
      <c r="I2642" s="17" t="s">
        <v>116</v>
      </c>
      <c r="J2642" s="17" t="s">
        <v>59</v>
      </c>
      <c r="K2642" s="17" t="s">
        <v>4840</v>
      </c>
      <c r="L2642" s="17" t="s">
        <v>129</v>
      </c>
      <c r="M2642" s="17" t="s">
        <v>130</v>
      </c>
      <c r="N2642" s="17" t="s">
        <v>75</v>
      </c>
      <c r="O2642" s="17">
        <v>20200701</v>
      </c>
      <c r="P2642" s="17">
        <v>20200731</v>
      </c>
      <c r="Q2642" s="17">
        <v>3340</v>
      </c>
      <c r="R2642" s="17">
        <v>27909845</v>
      </c>
      <c r="S2642" s="17" t="s">
        <v>76</v>
      </c>
      <c r="T2642" s="17" t="s">
        <v>63</v>
      </c>
      <c r="U2642" s="17" t="s">
        <v>91</v>
      </c>
      <c r="V2642" s="17">
        <f t="shared" si="734"/>
        <v>37.5</v>
      </c>
      <c r="W2642" s="17">
        <v>37500</v>
      </c>
      <c r="X2642" s="17" t="s">
        <v>64</v>
      </c>
      <c r="Y2642" s="17" t="s">
        <v>68</v>
      </c>
      <c r="Z2642" s="17">
        <v>20200731</v>
      </c>
      <c r="AA2642" s="17" t="s">
        <v>78</v>
      </c>
      <c r="AB2642" s="17">
        <v>1</v>
      </c>
      <c r="AC2642" s="17" t="str">
        <f>IFERROR(VLOOKUP(A2642,[1]Cruces!AJ:AK,2,0),VLOOKUP(CONCATENATE(X2642,AA2642),[1]Cruces!G:H,2,0))</f>
        <v>Solicitud de Obra</v>
      </c>
      <c r="AD2642" s="17">
        <f t="shared" si="720"/>
        <v>1</v>
      </c>
      <c r="AE2642" s="17">
        <f t="shared" si="721"/>
        <v>7</v>
      </c>
      <c r="AF2642" s="17">
        <f t="shared" si="722"/>
        <v>2020</v>
      </c>
      <c r="AG2642" s="17" t="str">
        <f>IFERROR(VLOOKUP(MID(A2642,2,4)*1,[1]Cruces!K:L,2,0),"Verificar")</f>
        <v>Guajira</v>
      </c>
      <c r="AH2642" s="17">
        <f t="shared" ca="1" si="723"/>
        <v>147</v>
      </c>
      <c r="AI2642" s="17" t="str">
        <f>IFERROR(VLOOKUP(U2642,[1]Cruces!$O$1:$P$6,2,0),"Sin Orden")</f>
        <v>Resuelta</v>
      </c>
      <c r="AJ2642" s="17">
        <f t="shared" si="724"/>
        <v>31</v>
      </c>
      <c r="AK2642" s="17">
        <f t="shared" si="725"/>
        <v>7</v>
      </c>
      <c r="AL2642" s="17">
        <f t="shared" si="726"/>
        <v>2020</v>
      </c>
      <c r="AM2642" s="17">
        <f t="shared" ca="1" si="727"/>
        <v>117</v>
      </c>
      <c r="AN2642" s="18" t="str">
        <f>IFERROR(VLOOKUP(R2642*1,'[1]Ordenes de Servicio'!G:K,5,0),"No Cruza")</f>
        <v>No Cruza</v>
      </c>
      <c r="AO2642" s="17">
        <f t="shared" ca="1" si="728"/>
        <v>30</v>
      </c>
      <c r="AP2642" s="17">
        <f t="shared" si="729"/>
        <v>31</v>
      </c>
      <c r="AQ2642" s="17">
        <f t="shared" si="730"/>
        <v>7</v>
      </c>
      <c r="AR2642" s="17">
        <f t="shared" si="731"/>
        <v>2020</v>
      </c>
      <c r="AS2642" s="17">
        <f t="shared" ca="1" si="732"/>
        <v>117</v>
      </c>
      <c r="AT2642" s="17" t="str">
        <f t="shared" ca="1" si="735"/>
        <v>No</v>
      </c>
      <c r="AU2642" s="17">
        <f t="shared" si="733"/>
        <v>0</v>
      </c>
      <c r="AV2642" s="17" t="str">
        <f>+VLOOKUP(B2642,[1]Cruces!S:T,2,0)</f>
        <v>5. Consultoría / Adjudicación</v>
      </c>
    </row>
    <row r="2643" spans="1:48" hidden="1" x14ac:dyDescent="0.25">
      <c r="A2643" s="17" t="s">
        <v>4841</v>
      </c>
      <c r="B2643" s="17" t="s">
        <v>68</v>
      </c>
      <c r="C2643" s="17">
        <v>8199377</v>
      </c>
      <c r="D2643" s="17">
        <v>0</v>
      </c>
      <c r="E2643" s="17" t="s">
        <v>55</v>
      </c>
      <c r="F2643" s="17" t="s">
        <v>94</v>
      </c>
      <c r="G2643" s="17" t="s">
        <v>95</v>
      </c>
      <c r="H2643" s="17">
        <v>3003360026</v>
      </c>
      <c r="I2643" s="17" t="s">
        <v>83</v>
      </c>
      <c r="J2643" s="17" t="s">
        <v>59</v>
      </c>
      <c r="K2643" s="17" t="s">
        <v>97</v>
      </c>
      <c r="L2643" s="17" t="s">
        <v>98</v>
      </c>
      <c r="M2643" s="17" t="s">
        <v>99</v>
      </c>
      <c r="N2643" s="17" t="s">
        <v>75</v>
      </c>
      <c r="O2643" s="17">
        <v>20170103</v>
      </c>
      <c r="P2643" s="17">
        <v>20170403</v>
      </c>
      <c r="Q2643" s="17">
        <v>7551</v>
      </c>
      <c r="R2643" s="17">
        <v>23866989</v>
      </c>
      <c r="S2643" s="17" t="s">
        <v>76</v>
      </c>
      <c r="T2643" s="17" t="s">
        <v>63</v>
      </c>
      <c r="U2643" s="17" t="s">
        <v>88</v>
      </c>
      <c r="V2643" s="17">
        <f t="shared" si="734"/>
        <v>50</v>
      </c>
      <c r="W2643" s="17">
        <v>50000</v>
      </c>
      <c r="X2643" s="17" t="s">
        <v>89</v>
      </c>
      <c r="Y2643" s="17" t="s">
        <v>136</v>
      </c>
      <c r="Z2643" s="17">
        <v>20170403</v>
      </c>
      <c r="AA2643" s="17" t="s">
        <v>78</v>
      </c>
      <c r="AB2643" s="17">
        <v>1</v>
      </c>
      <c r="AC2643" s="17" t="str">
        <f>IFERROR(VLOOKUP(A2643,[1]Cruces!AJ:AK,2,0),VLOOKUP(CONCATENATE(X2643,AA2643),[1]Cruces!G:H,2,0))</f>
        <v>Solicitud de Obra</v>
      </c>
      <c r="AD2643" s="17">
        <f t="shared" si="720"/>
        <v>3</v>
      </c>
      <c r="AE2643" s="17">
        <f t="shared" si="721"/>
        <v>1</v>
      </c>
      <c r="AF2643" s="17">
        <f t="shared" si="722"/>
        <v>2017</v>
      </c>
      <c r="AG2643" s="17" t="str">
        <f>IFERROR(VLOOKUP(MID(A2643,2,4)*1,[1]Cruces!K:L,2,0),"Verificar")</f>
        <v>Atlántico Norte</v>
      </c>
      <c r="AH2643" s="17">
        <f t="shared" ca="1" si="723"/>
        <v>1422</v>
      </c>
      <c r="AI2643" s="17" t="str">
        <f>IFERROR(VLOOKUP(U2643,[1]Cruces!$O$1:$P$6,2,0),"Sin Orden")</f>
        <v>Resuelta</v>
      </c>
      <c r="AJ2643" s="17">
        <f t="shared" si="724"/>
        <v>3</v>
      </c>
      <c r="AK2643" s="17">
        <f t="shared" si="725"/>
        <v>4</v>
      </c>
      <c r="AL2643" s="17">
        <f t="shared" si="726"/>
        <v>2017</v>
      </c>
      <c r="AM2643" s="17">
        <f t="shared" ca="1" si="727"/>
        <v>1332</v>
      </c>
      <c r="AN2643" s="18" t="str">
        <f>IFERROR(VLOOKUP(R2643*1,'[1]Ordenes de Servicio'!G:K,5,0),"No Cruza")</f>
        <v>No Cruza</v>
      </c>
      <c r="AO2643" s="17">
        <f t="shared" ca="1" si="728"/>
        <v>90</v>
      </c>
      <c r="AP2643" s="17">
        <f t="shared" si="729"/>
        <v>3</v>
      </c>
      <c r="AQ2643" s="17">
        <f t="shared" si="730"/>
        <v>4</v>
      </c>
      <c r="AR2643" s="17">
        <f t="shared" si="731"/>
        <v>2017</v>
      </c>
      <c r="AS2643" s="17">
        <f t="shared" ca="1" si="732"/>
        <v>1332</v>
      </c>
      <c r="AT2643" s="17" t="str">
        <f t="shared" ca="1" si="735"/>
        <v>Si</v>
      </c>
      <c r="AU2643" s="17">
        <f t="shared" si="733"/>
        <v>0</v>
      </c>
      <c r="AV2643" s="17" t="str">
        <f>+VLOOKUP(B2643,[1]Cruces!S:T,2,0)</f>
        <v>5. Consultoría / Adjudicación</v>
      </c>
    </row>
    <row r="2644" spans="1:48" hidden="1" x14ac:dyDescent="0.25">
      <c r="A2644" s="17" t="s">
        <v>4842</v>
      </c>
      <c r="B2644" s="17" t="s">
        <v>68</v>
      </c>
      <c r="C2644" s="17">
        <v>0</v>
      </c>
      <c r="D2644" s="17">
        <v>0</v>
      </c>
      <c r="E2644" s="17" t="s">
        <v>55</v>
      </c>
      <c r="F2644" s="17" t="s">
        <v>81</v>
      </c>
      <c r="G2644" s="17" t="s">
        <v>4843</v>
      </c>
      <c r="H2644" s="17">
        <v>4317777</v>
      </c>
      <c r="I2644" s="17" t="s">
        <v>116</v>
      </c>
      <c r="J2644" s="17" t="s">
        <v>59</v>
      </c>
      <c r="K2644" s="17" t="s">
        <v>4844</v>
      </c>
      <c r="L2644" s="17" t="s">
        <v>85</v>
      </c>
      <c r="M2644" s="17" t="s">
        <v>86</v>
      </c>
      <c r="N2644" s="17" t="s">
        <v>75</v>
      </c>
      <c r="O2644" s="17">
        <v>20190207</v>
      </c>
      <c r="P2644" s="17">
        <v>20190313</v>
      </c>
      <c r="Q2644" s="17">
        <v>3410</v>
      </c>
      <c r="R2644" s="17">
        <v>26421451</v>
      </c>
      <c r="S2644" s="17" t="s">
        <v>76</v>
      </c>
      <c r="T2644" s="17" t="s">
        <v>63</v>
      </c>
      <c r="U2644" s="17" t="s">
        <v>88</v>
      </c>
      <c r="V2644" s="17">
        <f t="shared" si="734"/>
        <v>1</v>
      </c>
      <c r="W2644" s="17">
        <v>1000</v>
      </c>
      <c r="X2644" s="17" t="s">
        <v>64</v>
      </c>
      <c r="Y2644" s="17" t="s">
        <v>105</v>
      </c>
      <c r="Z2644" s="17">
        <v>20190412</v>
      </c>
      <c r="AA2644" s="17" t="s">
        <v>113</v>
      </c>
      <c r="AB2644" s="17">
        <v>1</v>
      </c>
      <c r="AC2644" s="17" t="str">
        <f>IFERROR(VLOOKUP(A2644,[1]Cruces!AJ:AK,2,0),VLOOKUP(CONCATENATE(X2644,AA2644),[1]Cruces!G:H,2,0))</f>
        <v>Solicitud de Obra</v>
      </c>
      <c r="AD2644" s="17">
        <f t="shared" si="720"/>
        <v>7</v>
      </c>
      <c r="AE2644" s="17">
        <f t="shared" si="721"/>
        <v>2</v>
      </c>
      <c r="AF2644" s="17">
        <f t="shared" si="722"/>
        <v>2019</v>
      </c>
      <c r="AG2644" s="17" t="str">
        <f>IFERROR(VLOOKUP(MID(A2644,2,4)*1,[1]Cruces!K:L,2,0),"Verificar")</f>
        <v>Magdalena</v>
      </c>
      <c r="AH2644" s="17">
        <f t="shared" ca="1" si="723"/>
        <v>657</v>
      </c>
      <c r="AI2644" s="17" t="str">
        <f>IFERROR(VLOOKUP(U2644,[1]Cruces!$O$1:$P$6,2,0),"Sin Orden")</f>
        <v>Resuelta</v>
      </c>
      <c r="AJ2644" s="17">
        <f t="shared" si="724"/>
        <v>12</v>
      </c>
      <c r="AK2644" s="17">
        <f t="shared" si="725"/>
        <v>4</v>
      </c>
      <c r="AL2644" s="17">
        <f t="shared" si="726"/>
        <v>2019</v>
      </c>
      <c r="AM2644" s="17">
        <f t="shared" ca="1" si="727"/>
        <v>593</v>
      </c>
      <c r="AN2644" s="18">
        <f>IFERROR(VLOOKUP(R2644*1,'[1]Ordenes de Servicio'!G:K,5,0),"No Cruza")</f>
        <v>43633</v>
      </c>
      <c r="AO2644" s="17">
        <f t="shared" ca="1" si="728"/>
        <v>64</v>
      </c>
      <c r="AP2644" s="17">
        <f t="shared" si="729"/>
        <v>13</v>
      </c>
      <c r="AQ2644" s="17">
        <f t="shared" si="730"/>
        <v>3</v>
      </c>
      <c r="AR2644" s="17">
        <f t="shared" si="731"/>
        <v>2019</v>
      </c>
      <c r="AS2644" s="17">
        <f t="shared" ca="1" si="732"/>
        <v>623</v>
      </c>
      <c r="AT2644" s="17" t="str">
        <f t="shared" ca="1" si="735"/>
        <v>Si</v>
      </c>
      <c r="AU2644" s="17">
        <f t="shared" si="733"/>
        <v>30</v>
      </c>
      <c r="AV2644" s="17" t="str">
        <f>+VLOOKUP(B2644,[1]Cruces!S:T,2,0)</f>
        <v>5. Consultoría / Adjudicación</v>
      </c>
    </row>
    <row r="2645" spans="1:48" hidden="1" x14ac:dyDescent="0.25">
      <c r="A2645" s="17" t="s">
        <v>4845</v>
      </c>
      <c r="B2645" s="17" t="s">
        <v>68</v>
      </c>
      <c r="C2645" s="17">
        <v>0</v>
      </c>
      <c r="D2645" s="17">
        <v>0</v>
      </c>
      <c r="E2645" s="17" t="s">
        <v>55</v>
      </c>
      <c r="F2645" s="17" t="s">
        <v>232</v>
      </c>
      <c r="G2645" s="17" t="s">
        <v>4846</v>
      </c>
      <c r="H2645" s="17">
        <v>8782211</v>
      </c>
      <c r="I2645" s="17" t="s">
        <v>116</v>
      </c>
      <c r="J2645" s="17" t="s">
        <v>59</v>
      </c>
      <c r="K2645" s="17" t="s">
        <v>4847</v>
      </c>
      <c r="L2645" s="17" t="s">
        <v>280</v>
      </c>
      <c r="M2645" s="17" t="s">
        <v>281</v>
      </c>
      <c r="N2645" s="17" t="s">
        <v>75</v>
      </c>
      <c r="O2645" s="17">
        <v>20190514</v>
      </c>
      <c r="P2645" s="17">
        <v>20190515</v>
      </c>
      <c r="Q2645" s="17">
        <v>1210</v>
      </c>
      <c r="R2645" s="17">
        <v>0</v>
      </c>
      <c r="S2645" s="17"/>
      <c r="T2645" s="17" t="s">
        <v>63</v>
      </c>
      <c r="U2645" s="17"/>
      <c r="V2645" s="17">
        <f t="shared" si="734"/>
        <v>10</v>
      </c>
      <c r="W2645" s="17">
        <v>10000</v>
      </c>
      <c r="X2645" s="17" t="s">
        <v>64</v>
      </c>
      <c r="Y2645" s="17" t="s">
        <v>68</v>
      </c>
      <c r="Z2645" s="17">
        <v>20190515</v>
      </c>
      <c r="AA2645" s="17" t="s">
        <v>113</v>
      </c>
      <c r="AB2645" s="17">
        <v>1</v>
      </c>
      <c r="AC2645" s="17" t="str">
        <f>IFERROR(VLOOKUP(A2645,[1]Cruces!AJ:AK,2,0),VLOOKUP(CONCATENATE(X2645,AA2645),[1]Cruces!G:H,2,0))</f>
        <v>Solicitud de Obra</v>
      </c>
      <c r="AD2645" s="17">
        <f t="shared" si="720"/>
        <v>14</v>
      </c>
      <c r="AE2645" s="17">
        <f t="shared" si="721"/>
        <v>5</v>
      </c>
      <c r="AF2645" s="17">
        <f t="shared" si="722"/>
        <v>2019</v>
      </c>
      <c r="AG2645" s="17" t="str">
        <f>IFERROR(VLOOKUP(MID(A2645,2,4)*1,[1]Cruces!K:L,2,0),"Verificar")</f>
        <v>Atlántico Sur</v>
      </c>
      <c r="AH2645" s="17">
        <f t="shared" ca="1" si="723"/>
        <v>561</v>
      </c>
      <c r="AI2645" s="17" t="str">
        <f>IFERROR(VLOOKUP(U2645,[1]Cruces!$O$1:$P$6,2,0),"Sin Orden")</f>
        <v>Sin Orden</v>
      </c>
      <c r="AJ2645" s="17">
        <f t="shared" si="724"/>
        <v>15</v>
      </c>
      <c r="AK2645" s="17">
        <f t="shared" si="725"/>
        <v>5</v>
      </c>
      <c r="AL2645" s="17">
        <f t="shared" si="726"/>
        <v>2019</v>
      </c>
      <c r="AM2645" s="17">
        <f t="shared" ca="1" si="727"/>
        <v>560</v>
      </c>
      <c r="AN2645" s="18" t="str">
        <f>IFERROR(VLOOKUP(R2645*1,'[1]Ordenes de Servicio'!G:K,5,0),"No Cruza")</f>
        <v>No Cruza</v>
      </c>
      <c r="AO2645" s="17">
        <f t="shared" ca="1" si="728"/>
        <v>560</v>
      </c>
      <c r="AP2645" s="17">
        <f t="shared" si="729"/>
        <v>15</v>
      </c>
      <c r="AQ2645" s="17">
        <f t="shared" si="730"/>
        <v>5</v>
      </c>
      <c r="AR2645" s="17">
        <f t="shared" si="731"/>
        <v>2019</v>
      </c>
      <c r="AS2645" s="17">
        <f t="shared" ca="1" si="732"/>
        <v>560</v>
      </c>
      <c r="AT2645" s="17" t="str">
        <f t="shared" ca="1" si="735"/>
        <v>Si</v>
      </c>
      <c r="AU2645" s="17">
        <f t="shared" si="733"/>
        <v>0</v>
      </c>
      <c r="AV2645" s="17" t="str">
        <f>+VLOOKUP(B2645,[1]Cruces!S:T,2,0)</f>
        <v>5. Consultoría / Adjudicación</v>
      </c>
    </row>
    <row r="2646" spans="1:48" x14ac:dyDescent="0.25">
      <c r="A2646" s="17" t="s">
        <v>4848</v>
      </c>
      <c r="B2646" s="17" t="s">
        <v>80</v>
      </c>
      <c r="C2646" s="17">
        <v>0</v>
      </c>
      <c r="D2646" s="17">
        <v>0</v>
      </c>
      <c r="E2646" s="17" t="s">
        <v>55</v>
      </c>
      <c r="F2646" s="17" t="s">
        <v>120</v>
      </c>
      <c r="G2646" s="17" t="s">
        <v>4849</v>
      </c>
      <c r="H2646" s="17">
        <v>0</v>
      </c>
      <c r="I2646" s="17" t="s">
        <v>71</v>
      </c>
      <c r="J2646" s="17" t="s">
        <v>59</v>
      </c>
      <c r="K2646" s="17" t="s">
        <v>4850</v>
      </c>
      <c r="L2646" s="17" t="s">
        <v>122</v>
      </c>
      <c r="M2646" s="17" t="s">
        <v>123</v>
      </c>
      <c r="N2646" s="17" t="s">
        <v>87</v>
      </c>
      <c r="O2646" s="17">
        <v>20171129</v>
      </c>
      <c r="P2646" s="17">
        <v>20180416</v>
      </c>
      <c r="Q2646" s="17">
        <v>1110</v>
      </c>
      <c r="R2646" s="17">
        <v>24876249</v>
      </c>
      <c r="S2646" s="17" t="s">
        <v>76</v>
      </c>
      <c r="T2646" s="17" t="s">
        <v>63</v>
      </c>
      <c r="U2646" s="17" t="s">
        <v>88</v>
      </c>
      <c r="V2646" s="17">
        <f t="shared" si="734"/>
        <v>300</v>
      </c>
      <c r="W2646" s="17">
        <v>300000</v>
      </c>
      <c r="X2646" s="17" t="s">
        <v>64</v>
      </c>
      <c r="Y2646" s="17" t="s">
        <v>80</v>
      </c>
      <c r="Z2646" s="17">
        <v>20180416</v>
      </c>
      <c r="AA2646" s="17" t="s">
        <v>137</v>
      </c>
      <c r="AB2646" s="17">
        <v>1</v>
      </c>
      <c r="AC2646" s="17" t="str">
        <f>IFERROR(VLOOKUP(A2646,[1]Cruces!AJ:AK,2,0),VLOOKUP(CONCATENATE(X2646,AA2646),[1]Cruces!G:H,2,0))</f>
        <v>Solicitud de Obra</v>
      </c>
      <c r="AD2646" s="17">
        <f t="shared" si="720"/>
        <v>29</v>
      </c>
      <c r="AE2646" s="17">
        <f t="shared" si="721"/>
        <v>11</v>
      </c>
      <c r="AF2646" s="17">
        <f t="shared" si="722"/>
        <v>2017</v>
      </c>
      <c r="AG2646" s="17" t="str">
        <f>IFERROR(VLOOKUP(MID(A2646,2,4)*1,[1]Cruces!K:L,2,0),"Verificar")</f>
        <v>Atlántico Norte</v>
      </c>
      <c r="AH2646" s="17">
        <f t="shared" ca="1" si="723"/>
        <v>1092</v>
      </c>
      <c r="AI2646" s="17" t="str">
        <f>IFERROR(VLOOKUP(U2646,[1]Cruces!$O$1:$P$6,2,0),"Sin Orden")</f>
        <v>Resuelta</v>
      </c>
      <c r="AJ2646" s="17">
        <f t="shared" si="724"/>
        <v>16</v>
      </c>
      <c r="AK2646" s="17">
        <f t="shared" si="725"/>
        <v>4</v>
      </c>
      <c r="AL2646" s="17">
        <f t="shared" si="726"/>
        <v>2018</v>
      </c>
      <c r="AM2646" s="17">
        <f t="shared" ca="1" si="727"/>
        <v>954</v>
      </c>
      <c r="AN2646" s="18" t="str">
        <f>IFERROR(VLOOKUP(R2646*1,'[1]Ordenes de Servicio'!G:K,5,0),"No Cruza")</f>
        <v>No Cruza</v>
      </c>
      <c r="AO2646" s="17">
        <f t="shared" ca="1" si="728"/>
        <v>138</v>
      </c>
      <c r="AP2646" s="17">
        <f t="shared" si="729"/>
        <v>16</v>
      </c>
      <c r="AQ2646" s="17">
        <f t="shared" si="730"/>
        <v>4</v>
      </c>
      <c r="AR2646" s="17">
        <f t="shared" si="731"/>
        <v>2018</v>
      </c>
      <c r="AS2646" s="17">
        <f t="shared" ca="1" si="732"/>
        <v>954</v>
      </c>
      <c r="AT2646" s="17" t="str">
        <f t="shared" ca="1" si="735"/>
        <v>Si</v>
      </c>
      <c r="AU2646" s="17">
        <f t="shared" si="733"/>
        <v>0</v>
      </c>
      <c r="AV2646" s="17" t="str">
        <f>+VLOOKUP(B2646,[1]Cruces!S:T,2,0)</f>
        <v>8. Puesta en Servicio</v>
      </c>
    </row>
    <row r="2647" spans="1:48" hidden="1" x14ac:dyDescent="0.25">
      <c r="A2647" s="17" t="s">
        <v>4851</v>
      </c>
      <c r="B2647" s="17" t="s">
        <v>68</v>
      </c>
      <c r="C2647" s="17">
        <v>0</v>
      </c>
      <c r="D2647" s="17">
        <v>0</v>
      </c>
      <c r="E2647" s="17" t="s">
        <v>55</v>
      </c>
      <c r="F2647" s="17" t="s">
        <v>56</v>
      </c>
      <c r="G2647" s="17" t="s">
        <v>4852</v>
      </c>
      <c r="H2647" s="17">
        <v>0</v>
      </c>
      <c r="I2647" s="17" t="s">
        <v>71</v>
      </c>
      <c r="J2647" s="17" t="s">
        <v>59</v>
      </c>
      <c r="K2647" s="17">
        <v>6592761</v>
      </c>
      <c r="L2647" s="17" t="s">
        <v>117</v>
      </c>
      <c r="M2647" s="17" t="s">
        <v>118</v>
      </c>
      <c r="N2647" s="17" t="s">
        <v>75</v>
      </c>
      <c r="O2647" s="17">
        <v>20190702</v>
      </c>
      <c r="P2647" s="17">
        <v>20190926</v>
      </c>
      <c r="Q2647" s="17">
        <v>1180</v>
      </c>
      <c r="R2647" s="17">
        <v>27006734</v>
      </c>
      <c r="S2647" s="17" t="s">
        <v>76</v>
      </c>
      <c r="T2647" s="17" t="s">
        <v>63</v>
      </c>
      <c r="U2647" s="17" t="s">
        <v>91</v>
      </c>
      <c r="V2647" s="17">
        <f t="shared" si="734"/>
        <v>225</v>
      </c>
      <c r="W2647" s="17">
        <v>225000</v>
      </c>
      <c r="X2647" s="17" t="s">
        <v>64</v>
      </c>
      <c r="Y2647" s="17" t="s">
        <v>105</v>
      </c>
      <c r="Z2647" s="17">
        <v>20200203</v>
      </c>
      <c r="AA2647" s="17" t="s">
        <v>101</v>
      </c>
      <c r="AB2647" s="17">
        <v>1</v>
      </c>
      <c r="AC2647" s="17" t="str">
        <f>IFERROR(VLOOKUP(A2647,[1]Cruces!AJ:AK,2,0),VLOOKUP(CONCATENATE(X2647,AA2647),[1]Cruces!G:H,2,0))</f>
        <v>Solicitud de Obra</v>
      </c>
      <c r="AD2647" s="17">
        <f t="shared" si="720"/>
        <v>2</v>
      </c>
      <c r="AE2647" s="17">
        <f t="shared" si="721"/>
        <v>7</v>
      </c>
      <c r="AF2647" s="17">
        <f t="shared" si="722"/>
        <v>2019</v>
      </c>
      <c r="AG2647" s="17" t="str">
        <f>IFERROR(VLOOKUP(MID(A2647,2,4)*1,[1]Cruces!K:L,2,0),"Verificar")</f>
        <v>Atlántico Norte</v>
      </c>
      <c r="AH2647" s="17">
        <f t="shared" ca="1" si="723"/>
        <v>512</v>
      </c>
      <c r="AI2647" s="17" t="str">
        <f>IFERROR(VLOOKUP(U2647,[1]Cruces!$O$1:$P$6,2,0),"Sin Orden")</f>
        <v>Resuelta</v>
      </c>
      <c r="AJ2647" s="17">
        <f t="shared" si="724"/>
        <v>3</v>
      </c>
      <c r="AK2647" s="17">
        <f t="shared" si="725"/>
        <v>2</v>
      </c>
      <c r="AL2647" s="17">
        <f t="shared" si="726"/>
        <v>2020</v>
      </c>
      <c r="AM2647" s="17">
        <f t="shared" ca="1" si="727"/>
        <v>296</v>
      </c>
      <c r="AN2647" s="18">
        <f>IFERROR(VLOOKUP(R2647*1,'[1]Ordenes de Servicio'!G:K,5,0),"No Cruza")</f>
        <v>43812</v>
      </c>
      <c r="AO2647" s="17">
        <f t="shared" ca="1" si="728"/>
        <v>216</v>
      </c>
      <c r="AP2647" s="17">
        <f t="shared" si="729"/>
        <v>26</v>
      </c>
      <c r="AQ2647" s="17">
        <f t="shared" si="730"/>
        <v>9</v>
      </c>
      <c r="AR2647" s="17">
        <f t="shared" si="731"/>
        <v>2019</v>
      </c>
      <c r="AS2647" s="17">
        <f t="shared" ca="1" si="732"/>
        <v>426</v>
      </c>
      <c r="AT2647" s="17" t="str">
        <f t="shared" ca="1" si="735"/>
        <v>Si</v>
      </c>
      <c r="AU2647" s="17">
        <f t="shared" si="733"/>
        <v>130</v>
      </c>
      <c r="AV2647" s="17" t="str">
        <f>+VLOOKUP(B2647,[1]Cruces!S:T,2,0)</f>
        <v>5. Consultoría / Adjudicación</v>
      </c>
    </row>
    <row r="2648" spans="1:48" hidden="1" x14ac:dyDescent="0.25">
      <c r="A2648" s="17" t="s">
        <v>9457</v>
      </c>
      <c r="B2648" s="17" t="s">
        <v>569</v>
      </c>
      <c r="C2648" s="17">
        <v>0</v>
      </c>
      <c r="D2648" s="17">
        <v>0</v>
      </c>
      <c r="E2648" s="17" t="s">
        <v>55</v>
      </c>
      <c r="F2648" s="17" t="s">
        <v>7098</v>
      </c>
      <c r="G2648" s="17" t="s">
        <v>9458</v>
      </c>
      <c r="H2648" s="17">
        <v>3128302799</v>
      </c>
      <c r="I2648" s="17" t="s">
        <v>71</v>
      </c>
      <c r="J2648" s="17" t="s">
        <v>59</v>
      </c>
      <c r="K2648" s="17" t="s">
        <v>9459</v>
      </c>
      <c r="L2648" s="17" t="s">
        <v>7101</v>
      </c>
      <c r="M2648" s="17" t="s">
        <v>7102</v>
      </c>
      <c r="N2648" s="17" t="s">
        <v>572</v>
      </c>
      <c r="O2648" s="17">
        <v>20201017</v>
      </c>
      <c r="P2648" s="17">
        <v>20201017</v>
      </c>
      <c r="Q2648" s="17">
        <v>9510</v>
      </c>
      <c r="R2648" s="17">
        <v>0</v>
      </c>
      <c r="S2648" s="17"/>
      <c r="T2648" s="17" t="s">
        <v>63</v>
      </c>
      <c r="U2648" s="17"/>
      <c r="V2648" s="17">
        <f t="shared" si="734"/>
        <v>3</v>
      </c>
      <c r="W2648" s="17">
        <v>3000</v>
      </c>
      <c r="X2648" s="17" t="s">
        <v>7065</v>
      </c>
      <c r="Y2648" s="17" t="s">
        <v>569</v>
      </c>
      <c r="Z2648" s="17">
        <v>20201017</v>
      </c>
      <c r="AA2648" s="17" t="s">
        <v>1947</v>
      </c>
      <c r="AB2648" s="17">
        <v>1</v>
      </c>
      <c r="AC2648" s="17" t="str">
        <f>IFERROR(VLOOKUP(A2648,[1]Cruces!AJ:AK,2,0),VLOOKUP(CONCATENATE(X2648,AA2648),[1]Cruces!G:H,2,0))</f>
        <v>Solicitud por BT</v>
      </c>
      <c r="AD2648" s="17">
        <f t="shared" si="720"/>
        <v>17</v>
      </c>
      <c r="AE2648" s="17">
        <f t="shared" si="721"/>
        <v>10</v>
      </c>
      <c r="AF2648" s="17">
        <f t="shared" si="722"/>
        <v>2020</v>
      </c>
      <c r="AG2648" s="17" t="str">
        <f>IFERROR(VLOOKUP(MID(A2648,2,4)*1,[1]Cruces!K:L,2,0),"Verificar")</f>
        <v>Atlántico Norte</v>
      </c>
      <c r="AH2648" s="17">
        <f t="shared" ca="1" si="723"/>
        <v>39</v>
      </c>
      <c r="AI2648" s="17" t="str">
        <f>IFERROR(VLOOKUP(U2648,[1]Cruces!$O$1:$P$6,2,0),"Sin Orden")</f>
        <v>Sin Orden</v>
      </c>
      <c r="AJ2648" s="17">
        <f t="shared" si="724"/>
        <v>17</v>
      </c>
      <c r="AK2648" s="17">
        <f t="shared" si="725"/>
        <v>10</v>
      </c>
      <c r="AL2648" s="17">
        <f t="shared" si="726"/>
        <v>2020</v>
      </c>
      <c r="AM2648" s="17">
        <f t="shared" ca="1" si="727"/>
        <v>39</v>
      </c>
      <c r="AN2648" s="18" t="str">
        <f>IFERROR(VLOOKUP(R2648*1,'[1]Ordenes de Servicio'!G:K,5,0),"No Cruza")</f>
        <v>No Cruza</v>
      </c>
      <c r="AO2648" s="17">
        <f t="shared" ca="1" si="728"/>
        <v>39</v>
      </c>
      <c r="AP2648" s="17">
        <f t="shared" si="729"/>
        <v>17</v>
      </c>
      <c r="AQ2648" s="17">
        <f t="shared" si="730"/>
        <v>10</v>
      </c>
      <c r="AR2648" s="17">
        <f t="shared" si="731"/>
        <v>2020</v>
      </c>
      <c r="AS2648" s="17">
        <f t="shared" ca="1" si="732"/>
        <v>39</v>
      </c>
      <c r="AT2648" s="17" t="str">
        <f t="shared" ca="1" si="735"/>
        <v>No</v>
      </c>
      <c r="AU2648" s="17">
        <f t="shared" si="733"/>
        <v>0</v>
      </c>
      <c r="AV2648" s="17" t="str">
        <f>+VLOOKUP(B2648,[1]Cruces!S:T,2,0)</f>
        <v>1. Solicitud</v>
      </c>
    </row>
    <row r="2649" spans="1:48" hidden="1" x14ac:dyDescent="0.25">
      <c r="A2649" s="17" t="s">
        <v>4853</v>
      </c>
      <c r="B2649" s="17" t="s">
        <v>68</v>
      </c>
      <c r="C2649" s="17">
        <v>0</v>
      </c>
      <c r="D2649" s="17">
        <v>0</v>
      </c>
      <c r="E2649" s="17" t="s">
        <v>55</v>
      </c>
      <c r="F2649" s="17" t="s">
        <v>120</v>
      </c>
      <c r="G2649" s="17" t="s">
        <v>4854</v>
      </c>
      <c r="H2649" s="17">
        <v>0</v>
      </c>
      <c r="I2649" s="17" t="s">
        <v>116</v>
      </c>
      <c r="J2649" s="17" t="s">
        <v>59</v>
      </c>
      <c r="K2649" s="17" t="s">
        <v>4855</v>
      </c>
      <c r="L2649" s="17" t="s">
        <v>111</v>
      </c>
      <c r="M2649" s="17" t="s">
        <v>112</v>
      </c>
      <c r="N2649" s="17" t="s">
        <v>75</v>
      </c>
      <c r="O2649" s="17">
        <v>20190424</v>
      </c>
      <c r="P2649" s="17">
        <v>20190530</v>
      </c>
      <c r="Q2649" s="17">
        <v>1150</v>
      </c>
      <c r="R2649" s="17">
        <v>26433870</v>
      </c>
      <c r="S2649" s="17" t="s">
        <v>76</v>
      </c>
      <c r="T2649" s="17" t="s">
        <v>63</v>
      </c>
      <c r="U2649" s="17" t="s">
        <v>91</v>
      </c>
      <c r="V2649" s="17">
        <f t="shared" si="734"/>
        <v>75</v>
      </c>
      <c r="W2649" s="17">
        <v>75000</v>
      </c>
      <c r="X2649" s="17" t="s">
        <v>64</v>
      </c>
      <c r="Y2649" s="17" t="s">
        <v>150</v>
      </c>
      <c r="Z2649" s="17">
        <v>20191127</v>
      </c>
      <c r="AA2649" s="17" t="s">
        <v>101</v>
      </c>
      <c r="AB2649" s="17">
        <v>1</v>
      </c>
      <c r="AC2649" s="17" t="str">
        <f>IFERROR(VLOOKUP(A2649,[1]Cruces!AJ:AK,2,0),VLOOKUP(CONCATENATE(X2649,AA2649),[1]Cruces!G:H,2,0))</f>
        <v>Solicitud de Obra</v>
      </c>
      <c r="AD2649" s="17">
        <f t="shared" si="720"/>
        <v>24</v>
      </c>
      <c r="AE2649" s="17">
        <f t="shared" si="721"/>
        <v>4</v>
      </c>
      <c r="AF2649" s="17">
        <f t="shared" si="722"/>
        <v>2019</v>
      </c>
      <c r="AG2649" s="17" t="str">
        <f>IFERROR(VLOOKUP(MID(A2649,2,4)*1,[1]Cruces!K:L,2,0),"Verificar")</f>
        <v>Atlántico Norte</v>
      </c>
      <c r="AH2649" s="17">
        <f t="shared" ca="1" si="723"/>
        <v>581</v>
      </c>
      <c r="AI2649" s="17" t="str">
        <f>IFERROR(VLOOKUP(U2649,[1]Cruces!$O$1:$P$6,2,0),"Sin Orden")</f>
        <v>Resuelta</v>
      </c>
      <c r="AJ2649" s="17">
        <f t="shared" si="724"/>
        <v>27</v>
      </c>
      <c r="AK2649" s="17">
        <f t="shared" si="725"/>
        <v>11</v>
      </c>
      <c r="AL2649" s="17">
        <f t="shared" si="726"/>
        <v>2019</v>
      </c>
      <c r="AM2649" s="17">
        <f t="shared" ca="1" si="727"/>
        <v>364</v>
      </c>
      <c r="AN2649" s="18">
        <f>IFERROR(VLOOKUP(R2649*1,'[1]Ordenes de Servicio'!G:K,5,0),"No Cruza")</f>
        <v>43636</v>
      </c>
      <c r="AO2649" s="17">
        <f t="shared" ca="1" si="728"/>
        <v>217</v>
      </c>
      <c r="AP2649" s="17">
        <f t="shared" si="729"/>
        <v>30</v>
      </c>
      <c r="AQ2649" s="17">
        <f t="shared" si="730"/>
        <v>5</v>
      </c>
      <c r="AR2649" s="17">
        <f t="shared" si="731"/>
        <v>2019</v>
      </c>
      <c r="AS2649" s="17">
        <f t="shared" ca="1" si="732"/>
        <v>545</v>
      </c>
      <c r="AT2649" s="17" t="str">
        <f t="shared" ca="1" si="735"/>
        <v>Si</v>
      </c>
      <c r="AU2649" s="17">
        <f t="shared" si="733"/>
        <v>181</v>
      </c>
      <c r="AV2649" s="17" t="str">
        <f>+VLOOKUP(B2649,[1]Cruces!S:T,2,0)</f>
        <v>5. Consultoría / Adjudicación</v>
      </c>
    </row>
    <row r="2650" spans="1:48" hidden="1" x14ac:dyDescent="0.25">
      <c r="A2650" s="17" t="s">
        <v>10612</v>
      </c>
      <c r="B2650" s="17" t="s">
        <v>296</v>
      </c>
      <c r="C2650" s="17">
        <v>0</v>
      </c>
      <c r="D2650" s="17">
        <v>0</v>
      </c>
      <c r="E2650" s="17" t="s">
        <v>55</v>
      </c>
      <c r="F2650" s="17" t="s">
        <v>932</v>
      </c>
      <c r="G2650" s="17" t="s">
        <v>10613</v>
      </c>
      <c r="H2650" s="17">
        <v>0</v>
      </c>
      <c r="I2650" s="17" t="s">
        <v>71</v>
      </c>
      <c r="J2650" s="17" t="s">
        <v>59</v>
      </c>
      <c r="K2650" s="17" t="s">
        <v>97</v>
      </c>
      <c r="L2650" s="17" t="s">
        <v>935</v>
      </c>
      <c r="M2650" s="17" t="s">
        <v>936</v>
      </c>
      <c r="N2650" s="17" t="s">
        <v>301</v>
      </c>
      <c r="O2650" s="17">
        <v>20200928</v>
      </c>
      <c r="P2650" s="17">
        <v>20200928</v>
      </c>
      <c r="Q2650" s="17">
        <v>3440</v>
      </c>
      <c r="R2650" s="17">
        <v>0</v>
      </c>
      <c r="S2650" s="17"/>
      <c r="T2650" s="17" t="s">
        <v>63</v>
      </c>
      <c r="U2650" s="17"/>
      <c r="V2650" s="17">
        <f t="shared" si="734"/>
        <v>25</v>
      </c>
      <c r="W2650" s="17">
        <v>25000</v>
      </c>
      <c r="X2650" s="17" t="s">
        <v>64</v>
      </c>
      <c r="Y2650" s="17" t="s">
        <v>296</v>
      </c>
      <c r="Z2650" s="17">
        <v>20200928</v>
      </c>
      <c r="AA2650" s="17" t="s">
        <v>78</v>
      </c>
      <c r="AB2650" s="17">
        <v>1</v>
      </c>
      <c r="AC2650" s="17" t="str">
        <f>IFERROR(VLOOKUP(A2650,[1]Cruces!AJ:AK,2,0),VLOOKUP(CONCATENATE(X2650,AA2650),[1]Cruces!G:H,2,0))</f>
        <v>Exp BMT</v>
      </c>
      <c r="AD2650" s="17">
        <f t="shared" si="720"/>
        <v>28</v>
      </c>
      <c r="AE2650" s="17">
        <f t="shared" si="721"/>
        <v>9</v>
      </c>
      <c r="AF2650" s="17">
        <f t="shared" si="722"/>
        <v>2020</v>
      </c>
      <c r="AG2650" s="17" t="str">
        <f>IFERROR(VLOOKUP(MID(A2650,2,4)*1,[1]Cruces!K:L,2,0),"Verificar")</f>
        <v>Magdalena</v>
      </c>
      <c r="AH2650" s="17">
        <f t="shared" ca="1" si="723"/>
        <v>58</v>
      </c>
      <c r="AI2650" s="17" t="str">
        <f>IFERROR(VLOOKUP(U2650,[1]Cruces!$O$1:$P$6,2,0),"Sin Orden")</f>
        <v>Sin Orden</v>
      </c>
      <c r="AJ2650" s="17">
        <f t="shared" si="724"/>
        <v>28</v>
      </c>
      <c r="AK2650" s="17">
        <f t="shared" si="725"/>
        <v>9</v>
      </c>
      <c r="AL2650" s="17">
        <f t="shared" si="726"/>
        <v>2020</v>
      </c>
      <c r="AM2650" s="17">
        <f t="shared" ca="1" si="727"/>
        <v>58</v>
      </c>
      <c r="AN2650" s="18" t="str">
        <f>IFERROR(VLOOKUP(R2650*1,'[1]Ordenes de Servicio'!G:K,5,0),"No Cruza")</f>
        <v>No Cruza</v>
      </c>
      <c r="AO2650" s="17">
        <f t="shared" ca="1" si="728"/>
        <v>58</v>
      </c>
      <c r="AP2650" s="17">
        <f t="shared" si="729"/>
        <v>28</v>
      </c>
      <c r="AQ2650" s="17">
        <f t="shared" si="730"/>
        <v>9</v>
      </c>
      <c r="AR2650" s="17">
        <f t="shared" si="731"/>
        <v>2020</v>
      </c>
      <c r="AS2650" s="17">
        <f t="shared" ca="1" si="732"/>
        <v>58</v>
      </c>
      <c r="AT2650" s="17" t="str">
        <f t="shared" ca="1" si="735"/>
        <v>No</v>
      </c>
      <c r="AU2650" s="17">
        <f t="shared" si="733"/>
        <v>0</v>
      </c>
      <c r="AV2650" s="17" t="str">
        <f>+VLOOKUP(B2650,[1]Cruces!S:T,2,0)</f>
        <v>3. Evaluación Técnico Ecónomica</v>
      </c>
    </row>
    <row r="2651" spans="1:48" hidden="1" x14ac:dyDescent="0.25">
      <c r="A2651" s="17" t="s">
        <v>4856</v>
      </c>
      <c r="B2651" s="17" t="s">
        <v>68</v>
      </c>
      <c r="C2651" s="17">
        <v>0</v>
      </c>
      <c r="D2651" s="17">
        <v>0</v>
      </c>
      <c r="E2651" s="17" t="s">
        <v>55</v>
      </c>
      <c r="F2651" s="17" t="s">
        <v>120</v>
      </c>
      <c r="G2651" s="17" t="s">
        <v>4857</v>
      </c>
      <c r="H2651" s="17">
        <v>0</v>
      </c>
      <c r="I2651" s="17" t="s">
        <v>71</v>
      </c>
      <c r="J2651" s="17" t="s">
        <v>59</v>
      </c>
      <c r="K2651" s="17" t="s">
        <v>97</v>
      </c>
      <c r="L2651" s="17" t="s">
        <v>122</v>
      </c>
      <c r="M2651" s="17" t="s">
        <v>123</v>
      </c>
      <c r="N2651" s="17" t="s">
        <v>75</v>
      </c>
      <c r="O2651" s="17">
        <v>20170811</v>
      </c>
      <c r="P2651" s="17">
        <v>20171213</v>
      </c>
      <c r="Q2651" s="17">
        <v>1110</v>
      </c>
      <c r="R2651" s="17">
        <v>25020395</v>
      </c>
      <c r="S2651" s="17" t="s">
        <v>76</v>
      </c>
      <c r="T2651" s="17" t="s">
        <v>63</v>
      </c>
      <c r="U2651" s="17" t="s">
        <v>91</v>
      </c>
      <c r="V2651" s="17">
        <f t="shared" si="734"/>
        <v>225</v>
      </c>
      <c r="W2651" s="17">
        <v>225000</v>
      </c>
      <c r="X2651" s="17" t="s">
        <v>64</v>
      </c>
      <c r="Y2651" s="17" t="s">
        <v>136</v>
      </c>
      <c r="Z2651" s="17">
        <v>20180125</v>
      </c>
      <c r="AA2651" s="17" t="s">
        <v>137</v>
      </c>
      <c r="AB2651" s="17">
        <v>1</v>
      </c>
      <c r="AC2651" s="17" t="str">
        <f>IFERROR(VLOOKUP(A2651,[1]Cruces!AJ:AK,2,0),VLOOKUP(CONCATENATE(X2651,AA2651),[1]Cruces!G:H,2,0))</f>
        <v>Solicitud de Obra</v>
      </c>
      <c r="AD2651" s="17">
        <f t="shared" si="720"/>
        <v>11</v>
      </c>
      <c r="AE2651" s="17">
        <f t="shared" si="721"/>
        <v>8</v>
      </c>
      <c r="AF2651" s="17">
        <f t="shared" si="722"/>
        <v>2017</v>
      </c>
      <c r="AG2651" s="17" t="str">
        <f>IFERROR(VLOOKUP(MID(A2651,2,4)*1,[1]Cruces!K:L,2,0),"Verificar")</f>
        <v>Atlántico Norte</v>
      </c>
      <c r="AH2651" s="17">
        <f t="shared" ca="1" si="723"/>
        <v>1202</v>
      </c>
      <c r="AI2651" s="17" t="str">
        <f>IFERROR(VLOOKUP(U2651,[1]Cruces!$O$1:$P$6,2,0),"Sin Orden")</f>
        <v>Resuelta</v>
      </c>
      <c r="AJ2651" s="17">
        <f t="shared" si="724"/>
        <v>25</v>
      </c>
      <c r="AK2651" s="17">
        <f t="shared" si="725"/>
        <v>1</v>
      </c>
      <c r="AL2651" s="17">
        <f t="shared" si="726"/>
        <v>2018</v>
      </c>
      <c r="AM2651" s="17">
        <f t="shared" ca="1" si="727"/>
        <v>1035</v>
      </c>
      <c r="AN2651" s="18">
        <f>IFERROR(VLOOKUP(R2651*1,'[1]Ordenes de Servicio'!G:K,5,0),"No Cruza")</f>
        <v>43215</v>
      </c>
      <c r="AO2651" s="17">
        <f t="shared" ca="1" si="728"/>
        <v>167</v>
      </c>
      <c r="AP2651" s="17">
        <f t="shared" si="729"/>
        <v>13</v>
      </c>
      <c r="AQ2651" s="17">
        <f t="shared" si="730"/>
        <v>12</v>
      </c>
      <c r="AR2651" s="17">
        <f t="shared" si="731"/>
        <v>2017</v>
      </c>
      <c r="AS2651" s="17">
        <f t="shared" ca="1" si="732"/>
        <v>1078</v>
      </c>
      <c r="AT2651" s="17" t="str">
        <f t="shared" ca="1" si="735"/>
        <v>Si</v>
      </c>
      <c r="AU2651" s="17">
        <f t="shared" si="733"/>
        <v>43</v>
      </c>
      <c r="AV2651" s="17" t="str">
        <f>+VLOOKUP(B2651,[1]Cruces!S:T,2,0)</f>
        <v>5. Consultoría / Adjudicación</v>
      </c>
    </row>
    <row r="2652" spans="1:48" hidden="1" x14ac:dyDescent="0.25">
      <c r="A2652" s="17" t="s">
        <v>4858</v>
      </c>
      <c r="B2652" s="17" t="s">
        <v>68</v>
      </c>
      <c r="C2652" s="17">
        <v>0</v>
      </c>
      <c r="D2652" s="17">
        <v>0</v>
      </c>
      <c r="E2652" s="17" t="s">
        <v>55</v>
      </c>
      <c r="F2652" s="17" t="s">
        <v>120</v>
      </c>
      <c r="G2652" s="17" t="s">
        <v>4859</v>
      </c>
      <c r="H2652" s="17">
        <v>0</v>
      </c>
      <c r="I2652" s="17" t="s">
        <v>116</v>
      </c>
      <c r="J2652" s="17" t="s">
        <v>59</v>
      </c>
      <c r="K2652" s="17" t="s">
        <v>4860</v>
      </c>
      <c r="L2652" s="17" t="s">
        <v>122</v>
      </c>
      <c r="M2652" s="17" t="s">
        <v>123</v>
      </c>
      <c r="N2652" s="17" t="s">
        <v>75</v>
      </c>
      <c r="O2652" s="17">
        <v>20181204</v>
      </c>
      <c r="P2652" s="17">
        <v>20190104</v>
      </c>
      <c r="Q2652" s="17">
        <v>9350</v>
      </c>
      <c r="R2652" s="17">
        <v>25796330</v>
      </c>
      <c r="S2652" s="17" t="s">
        <v>100</v>
      </c>
      <c r="T2652" s="17" t="s">
        <v>63</v>
      </c>
      <c r="U2652" s="17" t="s">
        <v>91</v>
      </c>
      <c r="V2652" s="17">
        <f t="shared" si="734"/>
        <v>250</v>
      </c>
      <c r="W2652" s="17">
        <v>250000</v>
      </c>
      <c r="X2652" s="17" t="s">
        <v>64</v>
      </c>
      <c r="Y2652" s="17" t="s">
        <v>68</v>
      </c>
      <c r="Z2652" s="17">
        <v>20190104</v>
      </c>
      <c r="AA2652" s="17" t="s">
        <v>101</v>
      </c>
      <c r="AB2652" s="17">
        <v>1</v>
      </c>
      <c r="AC2652" s="17" t="str">
        <f>IFERROR(VLOOKUP(A2652,[1]Cruces!AJ:AK,2,0),VLOOKUP(CONCATENATE(X2652,AA2652),[1]Cruces!G:H,2,0))</f>
        <v>Solicitud de Obra</v>
      </c>
      <c r="AD2652" s="17">
        <f t="shared" si="720"/>
        <v>4</v>
      </c>
      <c r="AE2652" s="17">
        <f t="shared" si="721"/>
        <v>12</v>
      </c>
      <c r="AF2652" s="17">
        <f t="shared" si="722"/>
        <v>2018</v>
      </c>
      <c r="AG2652" s="17" t="str">
        <f>IFERROR(VLOOKUP(MID(A2652,2,4)*1,[1]Cruces!K:L,2,0),"Verificar")</f>
        <v>Magdalena</v>
      </c>
      <c r="AH2652" s="17">
        <f t="shared" ca="1" si="723"/>
        <v>722</v>
      </c>
      <c r="AI2652" s="17" t="str">
        <f>IFERROR(VLOOKUP(U2652,[1]Cruces!$O$1:$P$6,2,0),"Sin Orden")</f>
        <v>Resuelta</v>
      </c>
      <c r="AJ2652" s="17">
        <f t="shared" si="724"/>
        <v>4</v>
      </c>
      <c r="AK2652" s="17">
        <f t="shared" si="725"/>
        <v>1</v>
      </c>
      <c r="AL2652" s="17">
        <f t="shared" si="726"/>
        <v>2019</v>
      </c>
      <c r="AM2652" s="17">
        <f t="shared" ca="1" si="727"/>
        <v>691</v>
      </c>
      <c r="AN2652" s="18" t="str">
        <f>IFERROR(VLOOKUP(R2652*1,'[1]Ordenes de Servicio'!G:K,5,0),"No Cruza")</f>
        <v>No Cruza</v>
      </c>
      <c r="AO2652" s="17">
        <f t="shared" ca="1" si="728"/>
        <v>31</v>
      </c>
      <c r="AP2652" s="17">
        <f t="shared" si="729"/>
        <v>4</v>
      </c>
      <c r="AQ2652" s="17">
        <f t="shared" si="730"/>
        <v>1</v>
      </c>
      <c r="AR2652" s="17">
        <f t="shared" si="731"/>
        <v>2019</v>
      </c>
      <c r="AS2652" s="17">
        <f t="shared" ca="1" si="732"/>
        <v>691</v>
      </c>
      <c r="AT2652" s="17" t="str">
        <f t="shared" ca="1" si="735"/>
        <v>Si</v>
      </c>
      <c r="AU2652" s="17">
        <f t="shared" si="733"/>
        <v>0</v>
      </c>
      <c r="AV2652" s="17" t="str">
        <f>+VLOOKUP(B2652,[1]Cruces!S:T,2,0)</f>
        <v>5. Consultoría / Adjudicación</v>
      </c>
    </row>
    <row r="2653" spans="1:48" x14ac:dyDescent="0.25">
      <c r="A2653" s="17" t="s">
        <v>4861</v>
      </c>
      <c r="B2653" s="17" t="s">
        <v>80</v>
      </c>
      <c r="C2653" s="17">
        <v>0</v>
      </c>
      <c r="D2653" s="17">
        <v>0</v>
      </c>
      <c r="E2653" s="17" t="s">
        <v>55</v>
      </c>
      <c r="F2653" s="17" t="s">
        <v>81</v>
      </c>
      <c r="G2653" s="17" t="s">
        <v>4862</v>
      </c>
      <c r="H2653" s="17">
        <v>311496087</v>
      </c>
      <c r="I2653" s="17" t="s">
        <v>116</v>
      </c>
      <c r="J2653" s="17" t="s">
        <v>59</v>
      </c>
      <c r="K2653" s="17" t="s">
        <v>4863</v>
      </c>
      <c r="L2653" s="17" t="s">
        <v>215</v>
      </c>
      <c r="M2653" s="17" t="s">
        <v>216</v>
      </c>
      <c r="N2653" s="17" t="s">
        <v>87</v>
      </c>
      <c r="O2653" s="17">
        <v>20201009</v>
      </c>
      <c r="P2653" s="17">
        <v>20201109</v>
      </c>
      <c r="Q2653" s="17">
        <v>3410</v>
      </c>
      <c r="R2653" s="17">
        <v>28243321</v>
      </c>
      <c r="S2653" s="17" t="s">
        <v>76</v>
      </c>
      <c r="T2653" s="17" t="s">
        <v>63</v>
      </c>
      <c r="U2653" s="17" t="s">
        <v>88</v>
      </c>
      <c r="V2653" s="17">
        <f t="shared" si="734"/>
        <v>112.5</v>
      </c>
      <c r="W2653" s="17">
        <v>112500</v>
      </c>
      <c r="X2653" s="17" t="s">
        <v>64</v>
      </c>
      <c r="Y2653" s="17" t="s">
        <v>90</v>
      </c>
      <c r="Z2653" s="17">
        <v>20201109</v>
      </c>
      <c r="AA2653" s="17" t="s">
        <v>78</v>
      </c>
      <c r="AB2653" s="17">
        <v>1</v>
      </c>
      <c r="AC2653" s="17" t="str">
        <f>IFERROR(VLOOKUP(A2653,[1]Cruces!AJ:AK,2,0),VLOOKUP(CONCATENATE(X2653,AA2653),[1]Cruces!G:H,2,0))</f>
        <v>Solicitud de Obra</v>
      </c>
      <c r="AD2653" s="17">
        <f t="shared" si="720"/>
        <v>9</v>
      </c>
      <c r="AE2653" s="17">
        <f t="shared" si="721"/>
        <v>10</v>
      </c>
      <c r="AF2653" s="17">
        <f t="shared" si="722"/>
        <v>2020</v>
      </c>
      <c r="AG2653" s="17" t="str">
        <f>IFERROR(VLOOKUP(MID(A2653,2,4)*1,[1]Cruces!K:L,2,0),"Verificar")</f>
        <v>Magdalena</v>
      </c>
      <c r="AH2653" s="17">
        <f t="shared" ca="1" si="723"/>
        <v>47</v>
      </c>
      <c r="AI2653" s="17" t="str">
        <f>IFERROR(VLOOKUP(U2653,[1]Cruces!$O$1:$P$6,2,0),"Sin Orden")</f>
        <v>Resuelta</v>
      </c>
      <c r="AJ2653" s="17">
        <f t="shared" si="724"/>
        <v>9</v>
      </c>
      <c r="AK2653" s="17">
        <f t="shared" si="725"/>
        <v>11</v>
      </c>
      <c r="AL2653" s="17">
        <f t="shared" si="726"/>
        <v>2020</v>
      </c>
      <c r="AM2653" s="17">
        <f t="shared" ca="1" si="727"/>
        <v>16</v>
      </c>
      <c r="AN2653" s="18">
        <f>IFERROR(VLOOKUP(R2653*1,'[1]Ordenes de Servicio'!G:K,5,0),"No Cruza")</f>
        <v>44124</v>
      </c>
      <c r="AO2653" s="17">
        <f t="shared" ca="1" si="728"/>
        <v>31</v>
      </c>
      <c r="AP2653" s="17">
        <f t="shared" si="729"/>
        <v>9</v>
      </c>
      <c r="AQ2653" s="17">
        <f t="shared" si="730"/>
        <v>11</v>
      </c>
      <c r="AR2653" s="17">
        <f t="shared" si="731"/>
        <v>2020</v>
      </c>
      <c r="AS2653" s="17">
        <f t="shared" ca="1" si="732"/>
        <v>16</v>
      </c>
      <c r="AT2653" s="17" t="str">
        <f t="shared" ca="1" si="735"/>
        <v>No</v>
      </c>
      <c r="AU2653" s="17">
        <f t="shared" si="733"/>
        <v>0</v>
      </c>
      <c r="AV2653" s="17" t="str">
        <f>+VLOOKUP(B2653,[1]Cruces!S:T,2,0)</f>
        <v>8. Puesta en Servicio</v>
      </c>
    </row>
    <row r="2654" spans="1:48" hidden="1" x14ac:dyDescent="0.25">
      <c r="A2654" s="17" t="s">
        <v>9460</v>
      </c>
      <c r="B2654" s="17" t="s">
        <v>6595</v>
      </c>
      <c r="C2654" s="17">
        <v>0</v>
      </c>
      <c r="D2654" s="17">
        <v>0</v>
      </c>
      <c r="E2654" s="17" t="s">
        <v>55</v>
      </c>
      <c r="F2654" s="17" t="s">
        <v>232</v>
      </c>
      <c r="G2654" s="17" t="s">
        <v>9461</v>
      </c>
      <c r="H2654" s="17">
        <v>3126103669</v>
      </c>
      <c r="I2654" s="17" t="s">
        <v>71</v>
      </c>
      <c r="J2654" s="17" t="s">
        <v>59</v>
      </c>
      <c r="K2654" s="17" t="s">
        <v>9462</v>
      </c>
      <c r="L2654" s="17" t="s">
        <v>7475</v>
      </c>
      <c r="M2654" s="17" t="s">
        <v>7476</v>
      </c>
      <c r="N2654" s="17" t="s">
        <v>6600</v>
      </c>
      <c r="O2654" s="17">
        <v>20200131</v>
      </c>
      <c r="P2654" s="17">
        <v>20200203</v>
      </c>
      <c r="Q2654" s="17">
        <v>7551</v>
      </c>
      <c r="R2654" s="17">
        <v>27133348</v>
      </c>
      <c r="S2654" s="17" t="s">
        <v>6601</v>
      </c>
      <c r="T2654" s="17" t="s">
        <v>63</v>
      </c>
      <c r="U2654" s="17" t="s">
        <v>91</v>
      </c>
      <c r="V2654" s="17">
        <f t="shared" si="734"/>
        <v>3</v>
      </c>
      <c r="W2654" s="17">
        <v>3000</v>
      </c>
      <c r="X2654" s="17" t="s">
        <v>7065</v>
      </c>
      <c r="Y2654" s="17" t="s">
        <v>6595</v>
      </c>
      <c r="Z2654" s="17">
        <v>20200203</v>
      </c>
      <c r="AA2654" s="17" t="s">
        <v>1947</v>
      </c>
      <c r="AB2654" s="17">
        <v>1</v>
      </c>
      <c r="AC2654" s="17" t="str">
        <f>IFERROR(VLOOKUP(A2654,[1]Cruces!AJ:AK,2,0),VLOOKUP(CONCATENATE(X2654,AA2654),[1]Cruces!G:H,2,0))</f>
        <v>Solicitud por BT</v>
      </c>
      <c r="AD2654" s="17">
        <f t="shared" si="720"/>
        <v>31</v>
      </c>
      <c r="AE2654" s="17">
        <f t="shared" si="721"/>
        <v>1</v>
      </c>
      <c r="AF2654" s="17">
        <f t="shared" si="722"/>
        <v>2020</v>
      </c>
      <c r="AG2654" s="17" t="str">
        <f>IFERROR(VLOOKUP(MID(A2654,2,4)*1,[1]Cruces!K:L,2,0),"Verificar")</f>
        <v>Atlántico Norte</v>
      </c>
      <c r="AH2654" s="17">
        <f t="shared" ca="1" si="723"/>
        <v>299</v>
      </c>
      <c r="AI2654" s="17" t="str">
        <f>IFERROR(VLOOKUP(U2654,[1]Cruces!$O$1:$P$6,2,0),"Sin Orden")</f>
        <v>Resuelta</v>
      </c>
      <c r="AJ2654" s="17">
        <f t="shared" si="724"/>
        <v>3</v>
      </c>
      <c r="AK2654" s="17">
        <f t="shared" si="725"/>
        <v>2</v>
      </c>
      <c r="AL2654" s="17">
        <f t="shared" si="726"/>
        <v>2020</v>
      </c>
      <c r="AM2654" s="17">
        <f t="shared" ca="1" si="727"/>
        <v>296</v>
      </c>
      <c r="AN2654" s="18" t="str">
        <f>IFERROR(VLOOKUP(R2654*1,'[1]Ordenes de Servicio'!G:K,5,0),"No Cruza")</f>
        <v>No Cruza</v>
      </c>
      <c r="AO2654" s="17">
        <f t="shared" ca="1" si="728"/>
        <v>3</v>
      </c>
      <c r="AP2654" s="17">
        <f t="shared" si="729"/>
        <v>3</v>
      </c>
      <c r="AQ2654" s="17">
        <f t="shared" si="730"/>
        <v>2</v>
      </c>
      <c r="AR2654" s="17">
        <f t="shared" si="731"/>
        <v>2020</v>
      </c>
      <c r="AS2654" s="17">
        <f t="shared" ca="1" si="732"/>
        <v>296</v>
      </c>
      <c r="AT2654" s="17" t="str">
        <f t="shared" ca="1" si="735"/>
        <v>No</v>
      </c>
      <c r="AU2654" s="17">
        <f t="shared" si="733"/>
        <v>0</v>
      </c>
      <c r="AV2654" s="17" t="str">
        <f>+VLOOKUP(B2654,[1]Cruces!S:T,2,0)</f>
        <v>7. Ejecución en Campo OS BT</v>
      </c>
    </row>
    <row r="2655" spans="1:48" hidden="1" x14ac:dyDescent="0.25">
      <c r="A2655" s="17" t="s">
        <v>9463</v>
      </c>
      <c r="B2655" s="17" t="s">
        <v>1943</v>
      </c>
      <c r="C2655" s="17">
        <v>0</v>
      </c>
      <c r="D2655" s="17">
        <v>0</v>
      </c>
      <c r="E2655" s="17" t="s">
        <v>55</v>
      </c>
      <c r="F2655" s="17" t="s">
        <v>107</v>
      </c>
      <c r="G2655" s="17" t="s">
        <v>9464</v>
      </c>
      <c r="H2655" s="17">
        <v>3093398</v>
      </c>
      <c r="I2655" s="17" t="s">
        <v>182</v>
      </c>
      <c r="J2655" s="17" t="s">
        <v>59</v>
      </c>
      <c r="K2655" s="17" t="s">
        <v>9465</v>
      </c>
      <c r="L2655" s="17" t="s">
        <v>1007</v>
      </c>
      <c r="M2655" s="17" t="s">
        <v>1008</v>
      </c>
      <c r="N2655" s="17" t="s">
        <v>1946</v>
      </c>
      <c r="O2655" s="17">
        <v>20191030</v>
      </c>
      <c r="P2655" s="17">
        <v>20191030</v>
      </c>
      <c r="Q2655" s="17">
        <v>1150</v>
      </c>
      <c r="R2655" s="17">
        <v>26934373</v>
      </c>
      <c r="S2655" s="17" t="s">
        <v>6601</v>
      </c>
      <c r="T2655" s="17" t="s">
        <v>63</v>
      </c>
      <c r="U2655" s="17" t="s">
        <v>91</v>
      </c>
      <c r="V2655" s="17">
        <f t="shared" si="734"/>
        <v>3</v>
      </c>
      <c r="W2655" s="17">
        <v>3000</v>
      </c>
      <c r="X2655" s="17" t="s">
        <v>7065</v>
      </c>
      <c r="Y2655" s="17" t="s">
        <v>1943</v>
      </c>
      <c r="Z2655" s="17">
        <v>20191030</v>
      </c>
      <c r="AA2655" s="17" t="s">
        <v>1947</v>
      </c>
      <c r="AB2655" s="17">
        <v>1</v>
      </c>
      <c r="AC2655" s="17" t="str">
        <f>IFERROR(VLOOKUP(A2655,[1]Cruces!AJ:AK,2,0),VLOOKUP(CONCATENATE(X2655,AA2655),[1]Cruces!G:H,2,0))</f>
        <v>Solicitud por BT</v>
      </c>
      <c r="AD2655" s="17">
        <f t="shared" si="720"/>
        <v>30</v>
      </c>
      <c r="AE2655" s="17">
        <f t="shared" si="721"/>
        <v>10</v>
      </c>
      <c r="AF2655" s="17">
        <f t="shared" si="722"/>
        <v>2019</v>
      </c>
      <c r="AG2655" s="17" t="str">
        <f>IFERROR(VLOOKUP(MID(A2655,2,4)*1,[1]Cruces!K:L,2,0),"Verificar")</f>
        <v>Atlántico Norte</v>
      </c>
      <c r="AH2655" s="17">
        <f t="shared" ca="1" si="723"/>
        <v>392</v>
      </c>
      <c r="AI2655" s="17" t="str">
        <f>IFERROR(VLOOKUP(U2655,[1]Cruces!$O$1:$P$6,2,0),"Sin Orden")</f>
        <v>Resuelta</v>
      </c>
      <c r="AJ2655" s="17">
        <f t="shared" si="724"/>
        <v>30</v>
      </c>
      <c r="AK2655" s="17">
        <f t="shared" si="725"/>
        <v>10</v>
      </c>
      <c r="AL2655" s="17">
        <f t="shared" si="726"/>
        <v>2019</v>
      </c>
      <c r="AM2655" s="17">
        <f t="shared" ca="1" si="727"/>
        <v>392</v>
      </c>
      <c r="AN2655" s="18" t="str">
        <f>IFERROR(VLOOKUP(R2655*1,'[1]Ordenes de Servicio'!G:K,5,0),"No Cruza")</f>
        <v>No Cruza</v>
      </c>
      <c r="AO2655" s="17">
        <f t="shared" ca="1" si="728"/>
        <v>0</v>
      </c>
      <c r="AP2655" s="17">
        <f t="shared" si="729"/>
        <v>30</v>
      </c>
      <c r="AQ2655" s="17">
        <f t="shared" si="730"/>
        <v>10</v>
      </c>
      <c r="AR2655" s="17">
        <f t="shared" si="731"/>
        <v>2019</v>
      </c>
      <c r="AS2655" s="17">
        <f t="shared" ca="1" si="732"/>
        <v>392</v>
      </c>
      <c r="AT2655" s="17" t="str">
        <f t="shared" ca="1" si="735"/>
        <v>Si</v>
      </c>
      <c r="AU2655" s="17">
        <f t="shared" si="733"/>
        <v>0</v>
      </c>
      <c r="AV2655" s="17" t="str">
        <f>+VLOOKUP(B2655,[1]Cruces!S:T,2,0)</f>
        <v>7. Ejecución en Campo OS BT</v>
      </c>
    </row>
    <row r="2656" spans="1:48" hidden="1" x14ac:dyDescent="0.25">
      <c r="A2656" s="17" t="s">
        <v>4864</v>
      </c>
      <c r="B2656" s="17" t="s">
        <v>68</v>
      </c>
      <c r="C2656" s="17">
        <v>1240846</v>
      </c>
      <c r="D2656" s="17">
        <v>0</v>
      </c>
      <c r="E2656" s="17" t="s">
        <v>55</v>
      </c>
      <c r="F2656" s="17" t="s">
        <v>232</v>
      </c>
      <c r="G2656" s="17" t="s">
        <v>4865</v>
      </c>
      <c r="H2656" s="17">
        <v>3004295313</v>
      </c>
      <c r="I2656" s="17" t="s">
        <v>83</v>
      </c>
      <c r="J2656" s="17" t="s">
        <v>59</v>
      </c>
      <c r="K2656" s="17" t="s">
        <v>4866</v>
      </c>
      <c r="L2656" s="17" t="s">
        <v>280</v>
      </c>
      <c r="M2656" s="17" t="s">
        <v>281</v>
      </c>
      <c r="N2656" s="17" t="s">
        <v>75</v>
      </c>
      <c r="O2656" s="17">
        <v>20180413</v>
      </c>
      <c r="P2656" s="17">
        <v>20180920</v>
      </c>
      <c r="Q2656" s="17">
        <v>7542</v>
      </c>
      <c r="R2656" s="17">
        <v>25615488</v>
      </c>
      <c r="S2656" s="17" t="s">
        <v>76</v>
      </c>
      <c r="T2656" s="17" t="s">
        <v>63</v>
      </c>
      <c r="U2656" s="17" t="s">
        <v>88</v>
      </c>
      <c r="V2656" s="17">
        <f t="shared" si="734"/>
        <v>225</v>
      </c>
      <c r="W2656" s="17">
        <v>225000</v>
      </c>
      <c r="X2656" s="17" t="s">
        <v>89</v>
      </c>
      <c r="Y2656" s="17" t="s">
        <v>136</v>
      </c>
      <c r="Z2656" s="17">
        <v>20181004</v>
      </c>
      <c r="AA2656" s="17" t="s">
        <v>318</v>
      </c>
      <c r="AB2656" s="17">
        <v>1</v>
      </c>
      <c r="AC2656" s="17" t="str">
        <f>IFERROR(VLOOKUP(A2656,[1]Cruces!AJ:AK,2,0),VLOOKUP(CONCATENATE(X2656,AA2656),[1]Cruces!G:H,2,0))</f>
        <v>Solicitud de Obra</v>
      </c>
      <c r="AD2656" s="17">
        <f t="shared" si="720"/>
        <v>13</v>
      </c>
      <c r="AE2656" s="17">
        <f t="shared" si="721"/>
        <v>4</v>
      </c>
      <c r="AF2656" s="17">
        <f t="shared" si="722"/>
        <v>2018</v>
      </c>
      <c r="AG2656" s="17" t="str">
        <f>IFERROR(VLOOKUP(MID(A2656,2,4)*1,[1]Cruces!K:L,2,0),"Verificar")</f>
        <v>Atlántico Sur</v>
      </c>
      <c r="AH2656" s="17">
        <f t="shared" ca="1" si="723"/>
        <v>957</v>
      </c>
      <c r="AI2656" s="17" t="str">
        <f>IFERROR(VLOOKUP(U2656,[1]Cruces!$O$1:$P$6,2,0),"Sin Orden")</f>
        <v>Resuelta</v>
      </c>
      <c r="AJ2656" s="17">
        <f t="shared" si="724"/>
        <v>4</v>
      </c>
      <c r="AK2656" s="17">
        <f t="shared" si="725"/>
        <v>10</v>
      </c>
      <c r="AL2656" s="17">
        <f t="shared" si="726"/>
        <v>2018</v>
      </c>
      <c r="AM2656" s="17">
        <f t="shared" ca="1" si="727"/>
        <v>783</v>
      </c>
      <c r="AN2656" s="18" t="str">
        <f>IFERROR(VLOOKUP(R2656*1,'[1]Ordenes de Servicio'!G:K,5,0),"No Cruza")</f>
        <v>No Cruza</v>
      </c>
      <c r="AO2656" s="17">
        <f t="shared" ca="1" si="728"/>
        <v>174</v>
      </c>
      <c r="AP2656" s="17">
        <f t="shared" si="729"/>
        <v>20</v>
      </c>
      <c r="AQ2656" s="17">
        <f t="shared" si="730"/>
        <v>9</v>
      </c>
      <c r="AR2656" s="17">
        <f t="shared" si="731"/>
        <v>2018</v>
      </c>
      <c r="AS2656" s="17">
        <f t="shared" ca="1" si="732"/>
        <v>797</v>
      </c>
      <c r="AT2656" s="17" t="str">
        <f t="shared" ca="1" si="735"/>
        <v>Si</v>
      </c>
      <c r="AU2656" s="17">
        <f t="shared" si="733"/>
        <v>14</v>
      </c>
      <c r="AV2656" s="17" t="str">
        <f>+VLOOKUP(B2656,[1]Cruces!S:T,2,0)</f>
        <v>5. Consultoría / Adjudicación</v>
      </c>
    </row>
    <row r="2657" spans="1:48" hidden="1" x14ac:dyDescent="0.25">
      <c r="A2657" s="17" t="s">
        <v>9466</v>
      </c>
      <c r="B2657" s="17" t="s">
        <v>569</v>
      </c>
      <c r="C2657" s="17">
        <v>0</v>
      </c>
      <c r="D2657" s="17">
        <v>0</v>
      </c>
      <c r="E2657" s="17" t="s">
        <v>55</v>
      </c>
      <c r="F2657" s="17" t="s">
        <v>5366</v>
      </c>
      <c r="G2657" s="17" t="s">
        <v>9467</v>
      </c>
      <c r="H2657" s="17">
        <v>0</v>
      </c>
      <c r="I2657" s="17" t="s">
        <v>71</v>
      </c>
      <c r="J2657" s="17" t="s">
        <v>59</v>
      </c>
      <c r="K2657" s="17" t="s">
        <v>9468</v>
      </c>
      <c r="L2657" s="17" t="s">
        <v>5368</v>
      </c>
      <c r="M2657" s="17" t="s">
        <v>5369</v>
      </c>
      <c r="N2657" s="17" t="s">
        <v>572</v>
      </c>
      <c r="O2657" s="17">
        <v>20201117</v>
      </c>
      <c r="P2657" s="17">
        <v>20201117</v>
      </c>
      <c r="Q2657" s="17">
        <v>9350</v>
      </c>
      <c r="R2657" s="17">
        <v>0</v>
      </c>
      <c r="S2657" s="17"/>
      <c r="T2657" s="17" t="s">
        <v>63</v>
      </c>
      <c r="U2657" s="17"/>
      <c r="V2657" s="17">
        <f t="shared" si="734"/>
        <v>3</v>
      </c>
      <c r="W2657" s="17">
        <v>3000</v>
      </c>
      <c r="X2657" s="17" t="s">
        <v>7065</v>
      </c>
      <c r="Y2657" s="17" t="s">
        <v>569</v>
      </c>
      <c r="Z2657" s="17">
        <v>20201117</v>
      </c>
      <c r="AA2657" s="17" t="s">
        <v>1947</v>
      </c>
      <c r="AB2657" s="17">
        <v>1</v>
      </c>
      <c r="AC2657" s="17" t="str">
        <f>IFERROR(VLOOKUP(A2657,[1]Cruces!AJ:AK,2,0),VLOOKUP(CONCATENATE(X2657,AA2657),[1]Cruces!G:H,2,0))</f>
        <v>Solicitud por BT</v>
      </c>
      <c r="AD2657" s="17">
        <f t="shared" si="720"/>
        <v>17</v>
      </c>
      <c r="AE2657" s="17">
        <f t="shared" si="721"/>
        <v>11</v>
      </c>
      <c r="AF2657" s="17">
        <f t="shared" si="722"/>
        <v>2020</v>
      </c>
      <c r="AG2657" s="17" t="str">
        <f>IFERROR(VLOOKUP(MID(A2657,2,4)*1,[1]Cruces!K:L,2,0),"Verificar")</f>
        <v>Magdalena</v>
      </c>
      <c r="AH2657" s="17">
        <f t="shared" ca="1" si="723"/>
        <v>8</v>
      </c>
      <c r="AI2657" s="17" t="str">
        <f>IFERROR(VLOOKUP(U2657,[1]Cruces!$O$1:$P$6,2,0),"Sin Orden")</f>
        <v>Sin Orden</v>
      </c>
      <c r="AJ2657" s="17">
        <f t="shared" si="724"/>
        <v>17</v>
      </c>
      <c r="AK2657" s="17">
        <f t="shared" si="725"/>
        <v>11</v>
      </c>
      <c r="AL2657" s="17">
        <f t="shared" si="726"/>
        <v>2020</v>
      </c>
      <c r="AM2657" s="17">
        <f t="shared" ca="1" si="727"/>
        <v>8</v>
      </c>
      <c r="AN2657" s="18" t="str">
        <f>IFERROR(VLOOKUP(R2657*1,'[1]Ordenes de Servicio'!G:K,5,0),"No Cruza")</f>
        <v>No Cruza</v>
      </c>
      <c r="AO2657" s="17">
        <f t="shared" ca="1" si="728"/>
        <v>8</v>
      </c>
      <c r="AP2657" s="17">
        <f t="shared" si="729"/>
        <v>17</v>
      </c>
      <c r="AQ2657" s="17">
        <f t="shared" si="730"/>
        <v>11</v>
      </c>
      <c r="AR2657" s="17">
        <f t="shared" si="731"/>
        <v>2020</v>
      </c>
      <c r="AS2657" s="17">
        <f t="shared" ca="1" si="732"/>
        <v>8</v>
      </c>
      <c r="AT2657" s="17" t="str">
        <f t="shared" ca="1" si="735"/>
        <v>No</v>
      </c>
      <c r="AU2657" s="17">
        <f t="shared" si="733"/>
        <v>0</v>
      </c>
      <c r="AV2657" s="17" t="str">
        <f>+VLOOKUP(B2657,[1]Cruces!S:T,2,0)</f>
        <v>1. Solicitud</v>
      </c>
    </row>
    <row r="2658" spans="1:48" hidden="1" x14ac:dyDescent="0.25">
      <c r="A2658" s="17" t="s">
        <v>4867</v>
      </c>
      <c r="B2658" s="17" t="s">
        <v>54</v>
      </c>
      <c r="C2658" s="17">
        <v>0</v>
      </c>
      <c r="D2658" s="17">
        <v>0</v>
      </c>
      <c r="E2658" s="17" t="s">
        <v>55</v>
      </c>
      <c r="F2658" s="17" t="s">
        <v>107</v>
      </c>
      <c r="G2658" s="17" t="s">
        <v>4868</v>
      </c>
      <c r="H2658" s="17">
        <v>0</v>
      </c>
      <c r="I2658" s="17" t="s">
        <v>116</v>
      </c>
      <c r="J2658" s="17" t="s">
        <v>59</v>
      </c>
      <c r="K2658" s="17" t="s">
        <v>683</v>
      </c>
      <c r="L2658" s="17" t="s">
        <v>145</v>
      </c>
      <c r="M2658" s="17" t="s">
        <v>146</v>
      </c>
      <c r="N2658" s="17" t="s">
        <v>62</v>
      </c>
      <c r="O2658" s="17">
        <v>20191025</v>
      </c>
      <c r="P2658" s="17">
        <v>20191101</v>
      </c>
      <c r="Q2658" s="17">
        <v>1210</v>
      </c>
      <c r="R2658" s="17">
        <v>26878307</v>
      </c>
      <c r="S2658" s="17" t="s">
        <v>100</v>
      </c>
      <c r="T2658" s="17" t="s">
        <v>63</v>
      </c>
      <c r="U2658" s="17" t="s">
        <v>91</v>
      </c>
      <c r="V2658" s="17">
        <f t="shared" si="734"/>
        <v>30</v>
      </c>
      <c r="W2658" s="17">
        <v>30000</v>
      </c>
      <c r="X2658" s="17" t="s">
        <v>64</v>
      </c>
      <c r="Y2658" s="17" t="s">
        <v>150</v>
      </c>
      <c r="Z2658" s="17">
        <v>20200424</v>
      </c>
      <c r="AA2658" s="17" t="s">
        <v>78</v>
      </c>
      <c r="AB2658" s="17">
        <v>1</v>
      </c>
      <c r="AC2658" s="17" t="str">
        <f>IFERROR(VLOOKUP(A2658,[1]Cruces!AJ:AK,2,0),VLOOKUP(CONCATENATE(X2658,AA2658),[1]Cruces!G:H,2,0))</f>
        <v>Solicitud de Obra</v>
      </c>
      <c r="AD2658" s="17">
        <f t="shared" si="720"/>
        <v>25</v>
      </c>
      <c r="AE2658" s="17">
        <f t="shared" si="721"/>
        <v>10</v>
      </c>
      <c r="AF2658" s="17">
        <f t="shared" si="722"/>
        <v>2019</v>
      </c>
      <c r="AG2658" s="17" t="str">
        <f>IFERROR(VLOOKUP(MID(A2658,2,4)*1,[1]Cruces!K:L,2,0),"Verificar")</f>
        <v>Atlántico Sur</v>
      </c>
      <c r="AH2658" s="17">
        <f t="shared" ca="1" si="723"/>
        <v>397</v>
      </c>
      <c r="AI2658" s="17" t="str">
        <f>IFERROR(VLOOKUP(U2658,[1]Cruces!$O$1:$P$6,2,0),"Sin Orden")</f>
        <v>Resuelta</v>
      </c>
      <c r="AJ2658" s="17">
        <f t="shared" si="724"/>
        <v>24</v>
      </c>
      <c r="AK2658" s="17">
        <f t="shared" si="725"/>
        <v>4</v>
      </c>
      <c r="AL2658" s="17">
        <f t="shared" si="726"/>
        <v>2020</v>
      </c>
      <c r="AM2658" s="17">
        <f t="shared" ca="1" si="727"/>
        <v>215</v>
      </c>
      <c r="AN2658" s="18" t="str">
        <f>IFERROR(VLOOKUP(R2658*1,'[1]Ordenes de Servicio'!G:K,5,0),"No Cruza")</f>
        <v>No Cruza</v>
      </c>
      <c r="AO2658" s="17">
        <f t="shared" ca="1" si="728"/>
        <v>182</v>
      </c>
      <c r="AP2658" s="17">
        <f t="shared" si="729"/>
        <v>1</v>
      </c>
      <c r="AQ2658" s="17">
        <f t="shared" si="730"/>
        <v>11</v>
      </c>
      <c r="AR2658" s="17">
        <f t="shared" si="731"/>
        <v>2019</v>
      </c>
      <c r="AS2658" s="17">
        <f t="shared" ca="1" si="732"/>
        <v>390</v>
      </c>
      <c r="AT2658" s="17" t="str">
        <f t="shared" ca="1" si="735"/>
        <v>Si</v>
      </c>
      <c r="AU2658" s="17">
        <f t="shared" si="733"/>
        <v>175</v>
      </c>
      <c r="AV2658" s="17" t="str">
        <f>+VLOOKUP(B2658,[1]Cruces!S:T,2,0)</f>
        <v>4. Presupuesto de Obra</v>
      </c>
    </row>
    <row r="2659" spans="1:48" hidden="1" x14ac:dyDescent="0.25">
      <c r="A2659" s="17" t="s">
        <v>9469</v>
      </c>
      <c r="B2659" s="17" t="s">
        <v>6595</v>
      </c>
      <c r="C2659" s="17">
        <v>6721113</v>
      </c>
      <c r="D2659" s="17">
        <v>20143232</v>
      </c>
      <c r="E2659" s="17" t="s">
        <v>93</v>
      </c>
      <c r="F2659" s="17" t="s">
        <v>7098</v>
      </c>
      <c r="G2659" s="17" t="s">
        <v>7229</v>
      </c>
      <c r="H2659" s="17">
        <v>3003582575</v>
      </c>
      <c r="I2659" s="17" t="s">
        <v>71</v>
      </c>
      <c r="J2659" s="17" t="s">
        <v>7230</v>
      </c>
      <c r="K2659" s="17" t="s">
        <v>7231</v>
      </c>
      <c r="L2659" s="17" t="s">
        <v>7678</v>
      </c>
      <c r="M2659" s="17" t="s">
        <v>7679</v>
      </c>
      <c r="N2659" s="17" t="s">
        <v>6600</v>
      </c>
      <c r="O2659" s="17">
        <v>20201028</v>
      </c>
      <c r="P2659" s="17">
        <v>20201104</v>
      </c>
      <c r="Q2659" s="17">
        <v>1110</v>
      </c>
      <c r="R2659" s="17">
        <v>28256380</v>
      </c>
      <c r="S2659" s="17" t="s">
        <v>7072</v>
      </c>
      <c r="T2659" s="17" t="s">
        <v>63</v>
      </c>
      <c r="U2659" s="17" t="s">
        <v>91</v>
      </c>
      <c r="V2659" s="17">
        <f t="shared" si="734"/>
        <v>3</v>
      </c>
      <c r="W2659" s="17">
        <v>3000</v>
      </c>
      <c r="X2659" s="17" t="s">
        <v>89</v>
      </c>
      <c r="Y2659" s="17" t="s">
        <v>6595</v>
      </c>
      <c r="Z2659" s="17">
        <v>20201104</v>
      </c>
      <c r="AA2659" s="17" t="s">
        <v>1947</v>
      </c>
      <c r="AB2659" s="17">
        <v>1</v>
      </c>
      <c r="AC2659" s="17" t="str">
        <f>IFERROR(VLOOKUP(A2659,[1]Cruces!AJ:AK,2,0),VLOOKUP(CONCATENATE(X2659,AA2659),[1]Cruces!G:H,2,0))</f>
        <v>Solicitud por BT</v>
      </c>
      <c r="AD2659" s="17">
        <f t="shared" si="720"/>
        <v>28</v>
      </c>
      <c r="AE2659" s="17">
        <f t="shared" si="721"/>
        <v>10</v>
      </c>
      <c r="AF2659" s="17">
        <f t="shared" si="722"/>
        <v>2020</v>
      </c>
      <c r="AG2659" s="17" t="str">
        <f>IFERROR(VLOOKUP(MID(A2659,2,4)*1,[1]Cruces!K:L,2,0),"Verificar")</f>
        <v>Atlántico Norte</v>
      </c>
      <c r="AH2659" s="17">
        <f t="shared" ca="1" si="723"/>
        <v>28</v>
      </c>
      <c r="AI2659" s="17" t="str">
        <f>IFERROR(VLOOKUP(U2659,[1]Cruces!$O$1:$P$6,2,0),"Sin Orden")</f>
        <v>Resuelta</v>
      </c>
      <c r="AJ2659" s="17">
        <f t="shared" si="724"/>
        <v>4</v>
      </c>
      <c r="AK2659" s="17">
        <f t="shared" si="725"/>
        <v>11</v>
      </c>
      <c r="AL2659" s="17">
        <f t="shared" si="726"/>
        <v>2020</v>
      </c>
      <c r="AM2659" s="17">
        <f t="shared" ca="1" si="727"/>
        <v>21</v>
      </c>
      <c r="AN2659" s="18">
        <f>IFERROR(VLOOKUP(R2659*1,'[1]Ordenes de Servicio'!G:K,5,0),"No Cruza")</f>
        <v>44132</v>
      </c>
      <c r="AO2659" s="17">
        <f t="shared" ca="1" si="728"/>
        <v>7</v>
      </c>
      <c r="AP2659" s="17">
        <f t="shared" si="729"/>
        <v>4</v>
      </c>
      <c r="AQ2659" s="17">
        <f t="shared" si="730"/>
        <v>11</v>
      </c>
      <c r="AR2659" s="17">
        <f t="shared" si="731"/>
        <v>2020</v>
      </c>
      <c r="AS2659" s="17">
        <f t="shared" ca="1" si="732"/>
        <v>21</v>
      </c>
      <c r="AT2659" s="17" t="str">
        <f t="shared" ca="1" si="735"/>
        <v>No</v>
      </c>
      <c r="AU2659" s="17">
        <f t="shared" si="733"/>
        <v>0</v>
      </c>
      <c r="AV2659" s="17" t="str">
        <f>+VLOOKUP(B2659,[1]Cruces!S:T,2,0)</f>
        <v>7. Ejecución en Campo OS BT</v>
      </c>
    </row>
    <row r="2660" spans="1:48" hidden="1" x14ac:dyDescent="0.25">
      <c r="A2660" s="17" t="s">
        <v>4869</v>
      </c>
      <c r="B2660" s="17" t="s">
        <v>68</v>
      </c>
      <c r="C2660" s="17">
        <v>0</v>
      </c>
      <c r="D2660" s="17">
        <v>0</v>
      </c>
      <c r="E2660" s="17" t="s">
        <v>55</v>
      </c>
      <c r="F2660" s="17" t="s">
        <v>232</v>
      </c>
      <c r="G2660" s="17" t="s">
        <v>4870</v>
      </c>
      <c r="H2660" s="17">
        <v>3307231</v>
      </c>
      <c r="I2660" s="17" t="s">
        <v>71</v>
      </c>
      <c r="J2660" s="17" t="s">
        <v>59</v>
      </c>
      <c r="K2660" s="17" t="s">
        <v>4871</v>
      </c>
      <c r="L2660" s="17" t="s">
        <v>280</v>
      </c>
      <c r="M2660" s="17" t="s">
        <v>281</v>
      </c>
      <c r="N2660" s="17" t="s">
        <v>75</v>
      </c>
      <c r="O2660" s="17">
        <v>20190528</v>
      </c>
      <c r="P2660" s="17">
        <v>20190528</v>
      </c>
      <c r="Q2660" s="17">
        <v>7541</v>
      </c>
      <c r="R2660" s="17">
        <v>0</v>
      </c>
      <c r="S2660" s="17"/>
      <c r="T2660" s="17" t="s">
        <v>63</v>
      </c>
      <c r="U2660" s="17"/>
      <c r="V2660" s="17">
        <f t="shared" si="734"/>
        <v>200</v>
      </c>
      <c r="W2660" s="17">
        <v>200000</v>
      </c>
      <c r="X2660" s="17" t="s">
        <v>64</v>
      </c>
      <c r="Y2660" s="17" t="s">
        <v>68</v>
      </c>
      <c r="Z2660" s="17">
        <v>20190528</v>
      </c>
      <c r="AA2660" s="17" t="s">
        <v>199</v>
      </c>
      <c r="AB2660" s="17">
        <v>1</v>
      </c>
      <c r="AC2660" s="17" t="str">
        <f>IFERROR(VLOOKUP(A2660,[1]Cruces!AJ:AK,2,0),VLOOKUP(CONCATENATE(X2660,AA2660),[1]Cruces!G:H,2,0))</f>
        <v>Solicitud de Obra</v>
      </c>
      <c r="AD2660" s="17">
        <f t="shared" si="720"/>
        <v>28</v>
      </c>
      <c r="AE2660" s="17">
        <f t="shared" si="721"/>
        <v>5</v>
      </c>
      <c r="AF2660" s="17">
        <f t="shared" si="722"/>
        <v>2019</v>
      </c>
      <c r="AG2660" s="17" t="str">
        <f>IFERROR(VLOOKUP(MID(A2660,2,4)*1,[1]Cruces!K:L,2,0),"Verificar")</f>
        <v>Atlántico Sur</v>
      </c>
      <c r="AH2660" s="17">
        <f t="shared" ca="1" si="723"/>
        <v>547</v>
      </c>
      <c r="AI2660" s="17" t="str">
        <f>IFERROR(VLOOKUP(U2660,[1]Cruces!$O$1:$P$6,2,0),"Sin Orden")</f>
        <v>Sin Orden</v>
      </c>
      <c r="AJ2660" s="17">
        <f t="shared" si="724"/>
        <v>28</v>
      </c>
      <c r="AK2660" s="17">
        <f t="shared" si="725"/>
        <v>5</v>
      </c>
      <c r="AL2660" s="17">
        <f t="shared" si="726"/>
        <v>2019</v>
      </c>
      <c r="AM2660" s="17">
        <f t="shared" ca="1" si="727"/>
        <v>547</v>
      </c>
      <c r="AN2660" s="18" t="str">
        <f>IFERROR(VLOOKUP(R2660*1,'[1]Ordenes de Servicio'!G:K,5,0),"No Cruza")</f>
        <v>No Cruza</v>
      </c>
      <c r="AO2660" s="17">
        <f t="shared" ca="1" si="728"/>
        <v>547</v>
      </c>
      <c r="AP2660" s="17">
        <f t="shared" si="729"/>
        <v>28</v>
      </c>
      <c r="AQ2660" s="17">
        <f t="shared" si="730"/>
        <v>5</v>
      </c>
      <c r="AR2660" s="17">
        <f t="shared" si="731"/>
        <v>2019</v>
      </c>
      <c r="AS2660" s="17">
        <f t="shared" ca="1" si="732"/>
        <v>547</v>
      </c>
      <c r="AT2660" s="17" t="str">
        <f t="shared" ca="1" si="735"/>
        <v>Si</v>
      </c>
      <c r="AU2660" s="17">
        <f t="shared" si="733"/>
        <v>0</v>
      </c>
      <c r="AV2660" s="17" t="str">
        <f>+VLOOKUP(B2660,[1]Cruces!S:T,2,0)</f>
        <v>5. Consultoría / Adjudicación</v>
      </c>
    </row>
    <row r="2661" spans="1:48" hidden="1" x14ac:dyDescent="0.25">
      <c r="A2661" s="17" t="s">
        <v>9470</v>
      </c>
      <c r="B2661" s="17" t="s">
        <v>1943</v>
      </c>
      <c r="C2661" s="17">
        <v>0</v>
      </c>
      <c r="D2661" s="17">
        <v>0</v>
      </c>
      <c r="E2661" s="17" t="s">
        <v>55</v>
      </c>
      <c r="F2661" s="17" t="s">
        <v>69</v>
      </c>
      <c r="G2661" s="17" t="s">
        <v>9471</v>
      </c>
      <c r="H2661" s="17">
        <v>3167840</v>
      </c>
      <c r="I2661" s="17" t="s">
        <v>71</v>
      </c>
      <c r="J2661" s="17" t="s">
        <v>59</v>
      </c>
      <c r="K2661" s="17" t="s">
        <v>9472</v>
      </c>
      <c r="L2661" s="17" t="s">
        <v>501</v>
      </c>
      <c r="M2661" s="17" t="s">
        <v>502</v>
      </c>
      <c r="N2661" s="17" t="s">
        <v>1946</v>
      </c>
      <c r="O2661" s="17">
        <v>20200917</v>
      </c>
      <c r="P2661" s="17">
        <v>20200917</v>
      </c>
      <c r="Q2661" s="17">
        <v>1180</v>
      </c>
      <c r="R2661" s="17">
        <v>28142046</v>
      </c>
      <c r="S2661" s="17" t="s">
        <v>6601</v>
      </c>
      <c r="T2661" s="17" t="s">
        <v>63</v>
      </c>
      <c r="U2661" s="17" t="s">
        <v>88</v>
      </c>
      <c r="V2661" s="17">
        <f t="shared" si="734"/>
        <v>3</v>
      </c>
      <c r="W2661" s="17">
        <v>3000</v>
      </c>
      <c r="X2661" s="17" t="s">
        <v>7065</v>
      </c>
      <c r="Y2661" s="17" t="s">
        <v>1943</v>
      </c>
      <c r="Z2661" s="17">
        <v>20200917</v>
      </c>
      <c r="AA2661" s="17" t="s">
        <v>1947</v>
      </c>
      <c r="AB2661" s="17">
        <v>1</v>
      </c>
      <c r="AC2661" s="17" t="str">
        <f>IFERROR(VLOOKUP(A2661,[1]Cruces!AJ:AK,2,0),VLOOKUP(CONCATENATE(X2661,AA2661),[1]Cruces!G:H,2,0))</f>
        <v>Solicitud por BT</v>
      </c>
      <c r="AD2661" s="17">
        <f t="shared" si="720"/>
        <v>17</v>
      </c>
      <c r="AE2661" s="17">
        <f t="shared" si="721"/>
        <v>9</v>
      </c>
      <c r="AF2661" s="17">
        <f t="shared" si="722"/>
        <v>2020</v>
      </c>
      <c r="AG2661" s="17" t="str">
        <f>IFERROR(VLOOKUP(MID(A2661,2,4)*1,[1]Cruces!K:L,2,0),"Verificar")</f>
        <v>Atlántico Norte</v>
      </c>
      <c r="AH2661" s="17">
        <f t="shared" ca="1" si="723"/>
        <v>69</v>
      </c>
      <c r="AI2661" s="17" t="str">
        <f>IFERROR(VLOOKUP(U2661,[1]Cruces!$O$1:$P$6,2,0),"Sin Orden")</f>
        <v>Resuelta</v>
      </c>
      <c r="AJ2661" s="17">
        <f t="shared" si="724"/>
        <v>17</v>
      </c>
      <c r="AK2661" s="17">
        <f t="shared" si="725"/>
        <v>9</v>
      </c>
      <c r="AL2661" s="17">
        <f t="shared" si="726"/>
        <v>2020</v>
      </c>
      <c r="AM2661" s="17">
        <f t="shared" ca="1" si="727"/>
        <v>69</v>
      </c>
      <c r="AN2661" s="18" t="str">
        <f>IFERROR(VLOOKUP(R2661*1,'[1]Ordenes de Servicio'!G:K,5,0),"No Cruza")</f>
        <v>No Cruza</v>
      </c>
      <c r="AO2661" s="17">
        <f t="shared" ca="1" si="728"/>
        <v>0</v>
      </c>
      <c r="AP2661" s="17">
        <f t="shared" si="729"/>
        <v>17</v>
      </c>
      <c r="AQ2661" s="17">
        <f t="shared" si="730"/>
        <v>9</v>
      </c>
      <c r="AR2661" s="17">
        <f t="shared" si="731"/>
        <v>2020</v>
      </c>
      <c r="AS2661" s="17">
        <f t="shared" ca="1" si="732"/>
        <v>69</v>
      </c>
      <c r="AT2661" s="17" t="str">
        <f t="shared" ca="1" si="735"/>
        <v>No</v>
      </c>
      <c r="AU2661" s="17">
        <f t="shared" si="733"/>
        <v>0</v>
      </c>
      <c r="AV2661" s="17" t="str">
        <f>+VLOOKUP(B2661,[1]Cruces!S:T,2,0)</f>
        <v>7. Ejecución en Campo OS BT</v>
      </c>
    </row>
    <row r="2662" spans="1:48" hidden="1" x14ac:dyDescent="0.25">
      <c r="A2662" s="17" t="s">
        <v>4872</v>
      </c>
      <c r="B2662" s="17" t="s">
        <v>68</v>
      </c>
      <c r="C2662" s="17">
        <v>0</v>
      </c>
      <c r="D2662" s="17">
        <v>0</v>
      </c>
      <c r="E2662" s="17" t="s">
        <v>55</v>
      </c>
      <c r="F2662" s="17" t="s">
        <v>56</v>
      </c>
      <c r="G2662" s="17" t="s">
        <v>4873</v>
      </c>
      <c r="H2662" s="17">
        <v>0</v>
      </c>
      <c r="I2662" s="17" t="s">
        <v>71</v>
      </c>
      <c r="J2662" s="17" t="s">
        <v>59</v>
      </c>
      <c r="K2662" s="17" t="s">
        <v>4874</v>
      </c>
      <c r="L2662" s="17" t="s">
        <v>265</v>
      </c>
      <c r="M2662" s="17" t="s">
        <v>55</v>
      </c>
      <c r="N2662" s="17" t="s">
        <v>75</v>
      </c>
      <c r="O2662" s="17">
        <v>20151124</v>
      </c>
      <c r="P2662" s="17">
        <v>20161013</v>
      </c>
      <c r="Q2662" s="17">
        <v>1110</v>
      </c>
      <c r="R2662" s="17">
        <v>23732274</v>
      </c>
      <c r="S2662" s="17" t="s">
        <v>76</v>
      </c>
      <c r="T2662" s="17" t="s">
        <v>63</v>
      </c>
      <c r="U2662" s="17" t="s">
        <v>91</v>
      </c>
      <c r="V2662" s="17">
        <f t="shared" si="734"/>
        <v>225</v>
      </c>
      <c r="W2662" s="17">
        <v>225000</v>
      </c>
      <c r="X2662" s="17" t="s">
        <v>64</v>
      </c>
      <c r="Y2662" s="17" t="s">
        <v>105</v>
      </c>
      <c r="Z2662" s="17">
        <v>20180221</v>
      </c>
      <c r="AA2662" s="17" t="s">
        <v>137</v>
      </c>
      <c r="AB2662" s="17">
        <v>1</v>
      </c>
      <c r="AC2662" s="17" t="str">
        <f>IFERROR(VLOOKUP(A2662,[1]Cruces!AJ:AK,2,0),VLOOKUP(CONCATENATE(X2662,AA2662),[1]Cruces!G:H,2,0))</f>
        <v>Solicitud de Obra</v>
      </c>
      <c r="AD2662" s="17">
        <f t="shared" si="720"/>
        <v>24</v>
      </c>
      <c r="AE2662" s="17">
        <f t="shared" si="721"/>
        <v>11</v>
      </c>
      <c r="AF2662" s="17">
        <f t="shared" si="722"/>
        <v>2015</v>
      </c>
      <c r="AG2662" s="17" t="str">
        <f>IFERROR(VLOOKUP(MID(A2662,2,4)*1,[1]Cruces!K:L,2,0),"Verificar")</f>
        <v>Atlántico Norte</v>
      </c>
      <c r="AH2662" s="17">
        <f t="shared" ca="1" si="723"/>
        <v>1828</v>
      </c>
      <c r="AI2662" s="17" t="str">
        <f>IFERROR(VLOOKUP(U2662,[1]Cruces!$O$1:$P$6,2,0),"Sin Orden")</f>
        <v>Resuelta</v>
      </c>
      <c r="AJ2662" s="17">
        <f t="shared" si="724"/>
        <v>21</v>
      </c>
      <c r="AK2662" s="17">
        <f t="shared" si="725"/>
        <v>2</v>
      </c>
      <c r="AL2662" s="17">
        <f t="shared" si="726"/>
        <v>2018</v>
      </c>
      <c r="AM2662" s="17">
        <f t="shared" ca="1" si="727"/>
        <v>1008</v>
      </c>
      <c r="AN2662" s="18" t="str">
        <f>IFERROR(VLOOKUP(R2662*1,'[1]Ordenes de Servicio'!G:K,5,0),"No Cruza")</f>
        <v>No Cruza</v>
      </c>
      <c r="AO2662" s="17">
        <f t="shared" ca="1" si="728"/>
        <v>820</v>
      </c>
      <c r="AP2662" s="17">
        <f t="shared" si="729"/>
        <v>13</v>
      </c>
      <c r="AQ2662" s="17">
        <f t="shared" si="730"/>
        <v>10</v>
      </c>
      <c r="AR2662" s="17">
        <f t="shared" si="731"/>
        <v>2016</v>
      </c>
      <c r="AS2662" s="17">
        <f t="shared" ca="1" si="732"/>
        <v>1504</v>
      </c>
      <c r="AT2662" s="17" t="str">
        <f t="shared" ca="1" si="735"/>
        <v>Si</v>
      </c>
      <c r="AU2662" s="17">
        <f t="shared" si="733"/>
        <v>496</v>
      </c>
      <c r="AV2662" s="17" t="str">
        <f>+VLOOKUP(B2662,[1]Cruces!S:T,2,0)</f>
        <v>5. Consultoría / Adjudicación</v>
      </c>
    </row>
    <row r="2663" spans="1:48" hidden="1" x14ac:dyDescent="0.25">
      <c r="A2663" s="17" t="s">
        <v>4875</v>
      </c>
      <c r="B2663" s="17" t="s">
        <v>68</v>
      </c>
      <c r="C2663" s="17">
        <v>0</v>
      </c>
      <c r="D2663" s="17">
        <v>0</v>
      </c>
      <c r="E2663" s="17" t="s">
        <v>55</v>
      </c>
      <c r="F2663" s="17" t="s">
        <v>107</v>
      </c>
      <c r="G2663" s="17" t="s">
        <v>4876</v>
      </c>
      <c r="H2663" s="17">
        <v>0</v>
      </c>
      <c r="I2663" s="17" t="s">
        <v>71</v>
      </c>
      <c r="J2663" s="17" t="s">
        <v>59</v>
      </c>
      <c r="K2663" s="17" t="s">
        <v>97</v>
      </c>
      <c r="L2663" s="17" t="s">
        <v>145</v>
      </c>
      <c r="M2663" s="17" t="s">
        <v>146</v>
      </c>
      <c r="N2663" s="17" t="s">
        <v>75</v>
      </c>
      <c r="O2663" s="17">
        <v>20191025</v>
      </c>
      <c r="P2663" s="17">
        <v>20200107</v>
      </c>
      <c r="Q2663" s="17">
        <v>7541</v>
      </c>
      <c r="R2663" s="17">
        <v>26868137</v>
      </c>
      <c r="S2663" s="17" t="s">
        <v>100</v>
      </c>
      <c r="T2663" s="17" t="s">
        <v>63</v>
      </c>
      <c r="U2663" s="17" t="s">
        <v>91</v>
      </c>
      <c r="V2663" s="17">
        <f t="shared" si="734"/>
        <v>100</v>
      </c>
      <c r="W2663" s="17">
        <v>100000</v>
      </c>
      <c r="X2663" s="17" t="s">
        <v>64</v>
      </c>
      <c r="Y2663" s="17" t="s">
        <v>150</v>
      </c>
      <c r="Z2663" s="17">
        <v>20200910</v>
      </c>
      <c r="AA2663" s="17" t="s">
        <v>176</v>
      </c>
      <c r="AB2663" s="17">
        <v>1</v>
      </c>
      <c r="AC2663" s="17" t="str">
        <f>IFERROR(VLOOKUP(A2663,[1]Cruces!AJ:AK,2,0),VLOOKUP(CONCATENATE(X2663,AA2663),[1]Cruces!G:H,2,0))</f>
        <v>Solicitud de Obra</v>
      </c>
      <c r="AD2663" s="17">
        <f t="shared" si="720"/>
        <v>25</v>
      </c>
      <c r="AE2663" s="17">
        <f t="shared" si="721"/>
        <v>10</v>
      </c>
      <c r="AF2663" s="17">
        <f t="shared" si="722"/>
        <v>2019</v>
      </c>
      <c r="AG2663" s="17" t="str">
        <f>IFERROR(VLOOKUP(MID(A2663,2,4)*1,[1]Cruces!K:L,2,0),"Verificar")</f>
        <v>Atlántico Sur</v>
      </c>
      <c r="AH2663" s="17">
        <f t="shared" ca="1" si="723"/>
        <v>397</v>
      </c>
      <c r="AI2663" s="17" t="str">
        <f>IFERROR(VLOOKUP(U2663,[1]Cruces!$O$1:$P$6,2,0),"Sin Orden")</f>
        <v>Resuelta</v>
      </c>
      <c r="AJ2663" s="17">
        <f t="shared" si="724"/>
        <v>10</v>
      </c>
      <c r="AK2663" s="17">
        <f t="shared" si="725"/>
        <v>9</v>
      </c>
      <c r="AL2663" s="17">
        <f t="shared" si="726"/>
        <v>2020</v>
      </c>
      <c r="AM2663" s="17">
        <f t="shared" ca="1" si="727"/>
        <v>76</v>
      </c>
      <c r="AN2663" s="18" t="str">
        <f>IFERROR(VLOOKUP(R2663*1,'[1]Ordenes de Servicio'!G:K,5,0),"No Cruza")</f>
        <v>No Cruza</v>
      </c>
      <c r="AO2663" s="17">
        <f t="shared" ca="1" si="728"/>
        <v>321</v>
      </c>
      <c r="AP2663" s="17">
        <f t="shared" si="729"/>
        <v>7</v>
      </c>
      <c r="AQ2663" s="17">
        <f t="shared" si="730"/>
        <v>1</v>
      </c>
      <c r="AR2663" s="17">
        <f t="shared" si="731"/>
        <v>2020</v>
      </c>
      <c r="AS2663" s="17">
        <f t="shared" ca="1" si="732"/>
        <v>323</v>
      </c>
      <c r="AT2663" s="17" t="str">
        <f t="shared" ca="1" si="735"/>
        <v>No</v>
      </c>
      <c r="AU2663" s="17">
        <f t="shared" si="733"/>
        <v>247</v>
      </c>
      <c r="AV2663" s="17" t="str">
        <f>+VLOOKUP(B2663,[1]Cruces!S:T,2,0)</f>
        <v>5. Consultoría / Adjudicación</v>
      </c>
    </row>
    <row r="2664" spans="1:48" hidden="1" x14ac:dyDescent="0.25">
      <c r="A2664" s="17" t="s">
        <v>4877</v>
      </c>
      <c r="B2664" s="17" t="s">
        <v>68</v>
      </c>
      <c r="C2664" s="17">
        <v>0</v>
      </c>
      <c r="D2664" s="17">
        <v>0</v>
      </c>
      <c r="E2664" s="17" t="s">
        <v>55</v>
      </c>
      <c r="F2664" s="17" t="s">
        <v>107</v>
      </c>
      <c r="G2664" s="17" t="s">
        <v>4095</v>
      </c>
      <c r="H2664" s="17">
        <v>0</v>
      </c>
      <c r="I2664" s="17" t="s">
        <v>71</v>
      </c>
      <c r="J2664" s="17" t="s">
        <v>59</v>
      </c>
      <c r="K2664" s="17" t="s">
        <v>97</v>
      </c>
      <c r="L2664" s="17" t="s">
        <v>145</v>
      </c>
      <c r="M2664" s="17" t="s">
        <v>146</v>
      </c>
      <c r="N2664" s="17" t="s">
        <v>75</v>
      </c>
      <c r="O2664" s="17">
        <v>20191127</v>
      </c>
      <c r="P2664" s="17">
        <v>20200122</v>
      </c>
      <c r="Q2664" s="17">
        <v>7541</v>
      </c>
      <c r="R2664" s="17">
        <v>28114361</v>
      </c>
      <c r="S2664" s="17" t="s">
        <v>76</v>
      </c>
      <c r="T2664" s="17" t="s">
        <v>63</v>
      </c>
      <c r="U2664" s="17" t="s">
        <v>91</v>
      </c>
      <c r="V2664" s="17">
        <f t="shared" si="734"/>
        <v>375</v>
      </c>
      <c r="W2664" s="17">
        <v>375000</v>
      </c>
      <c r="X2664" s="17" t="s">
        <v>64</v>
      </c>
      <c r="Y2664" s="17" t="s">
        <v>150</v>
      </c>
      <c r="Z2664" s="17">
        <v>20200908</v>
      </c>
      <c r="AA2664" s="17" t="s">
        <v>101</v>
      </c>
      <c r="AB2664" s="17">
        <v>1</v>
      </c>
      <c r="AC2664" s="17" t="str">
        <f>IFERROR(VLOOKUP(A2664,[1]Cruces!AJ:AK,2,0),VLOOKUP(CONCATENATE(X2664,AA2664),[1]Cruces!G:H,2,0))</f>
        <v>Solicitud de Obra</v>
      </c>
      <c r="AD2664" s="17">
        <f t="shared" si="720"/>
        <v>27</v>
      </c>
      <c r="AE2664" s="17">
        <f t="shared" si="721"/>
        <v>11</v>
      </c>
      <c r="AF2664" s="17">
        <f t="shared" si="722"/>
        <v>2019</v>
      </c>
      <c r="AG2664" s="17" t="str">
        <f>IFERROR(VLOOKUP(MID(A2664,2,4)*1,[1]Cruces!K:L,2,0),"Verificar")</f>
        <v>Atlántico Sur</v>
      </c>
      <c r="AH2664" s="17">
        <f t="shared" ca="1" si="723"/>
        <v>364</v>
      </c>
      <c r="AI2664" s="17" t="str">
        <f>IFERROR(VLOOKUP(U2664,[1]Cruces!$O$1:$P$6,2,0),"Sin Orden")</f>
        <v>Resuelta</v>
      </c>
      <c r="AJ2664" s="17">
        <f t="shared" si="724"/>
        <v>8</v>
      </c>
      <c r="AK2664" s="17">
        <f t="shared" si="725"/>
        <v>9</v>
      </c>
      <c r="AL2664" s="17">
        <f t="shared" si="726"/>
        <v>2020</v>
      </c>
      <c r="AM2664" s="17">
        <f t="shared" ca="1" si="727"/>
        <v>78</v>
      </c>
      <c r="AN2664" s="18">
        <f>IFERROR(VLOOKUP(R2664*1,'[1]Ordenes de Servicio'!G:K,5,0),"No Cruza")</f>
        <v>44082</v>
      </c>
      <c r="AO2664" s="17">
        <f t="shared" ca="1" si="728"/>
        <v>286</v>
      </c>
      <c r="AP2664" s="17">
        <f t="shared" si="729"/>
        <v>22</v>
      </c>
      <c r="AQ2664" s="17">
        <f t="shared" si="730"/>
        <v>1</v>
      </c>
      <c r="AR2664" s="17">
        <f t="shared" si="731"/>
        <v>2020</v>
      </c>
      <c r="AS2664" s="17">
        <f t="shared" ca="1" si="732"/>
        <v>308</v>
      </c>
      <c r="AT2664" s="17" t="str">
        <f t="shared" ca="1" si="735"/>
        <v>No</v>
      </c>
      <c r="AU2664" s="17">
        <f t="shared" si="733"/>
        <v>230</v>
      </c>
      <c r="AV2664" s="17" t="str">
        <f>+VLOOKUP(B2664,[1]Cruces!S:T,2,0)</f>
        <v>5. Consultoría / Adjudicación</v>
      </c>
    </row>
    <row r="2665" spans="1:48" hidden="1" x14ac:dyDescent="0.25">
      <c r="A2665" s="17" t="s">
        <v>9473</v>
      </c>
      <c r="B2665" s="17" t="s">
        <v>569</v>
      </c>
      <c r="C2665" s="17">
        <v>2398251</v>
      </c>
      <c r="D2665" s="17">
        <v>20268184</v>
      </c>
      <c r="E2665" s="17" t="s">
        <v>93</v>
      </c>
      <c r="F2665" s="17" t="s">
        <v>5366</v>
      </c>
      <c r="G2665" s="17" t="s">
        <v>9474</v>
      </c>
      <c r="H2665" s="17">
        <v>3017134605</v>
      </c>
      <c r="I2665" s="17" t="s">
        <v>71</v>
      </c>
      <c r="J2665" s="17" t="s">
        <v>9475</v>
      </c>
      <c r="K2665" s="17" t="s">
        <v>9476</v>
      </c>
      <c r="L2665" s="17" t="s">
        <v>5368</v>
      </c>
      <c r="M2665" s="17" t="s">
        <v>5369</v>
      </c>
      <c r="N2665" s="17" t="s">
        <v>572</v>
      </c>
      <c r="O2665" s="17">
        <v>20201020</v>
      </c>
      <c r="P2665" s="17">
        <v>20201020</v>
      </c>
      <c r="Q2665" s="17">
        <v>1180</v>
      </c>
      <c r="R2665" s="17">
        <v>0</v>
      </c>
      <c r="S2665" s="17"/>
      <c r="T2665" s="17" t="s">
        <v>63</v>
      </c>
      <c r="U2665" s="17"/>
      <c r="V2665" s="17">
        <f t="shared" si="734"/>
        <v>3</v>
      </c>
      <c r="W2665" s="17">
        <v>3000</v>
      </c>
      <c r="X2665" s="17" t="s">
        <v>89</v>
      </c>
      <c r="Y2665" s="17" t="s">
        <v>569</v>
      </c>
      <c r="Z2665" s="17">
        <v>20201020</v>
      </c>
      <c r="AA2665" s="17" t="s">
        <v>1947</v>
      </c>
      <c r="AB2665" s="17">
        <v>1</v>
      </c>
      <c r="AC2665" s="17" t="str">
        <f>IFERROR(VLOOKUP(A2665,[1]Cruces!AJ:AK,2,0),VLOOKUP(CONCATENATE(X2665,AA2665),[1]Cruces!G:H,2,0))</f>
        <v>Solicitud por BT</v>
      </c>
      <c r="AD2665" s="17">
        <f t="shared" si="720"/>
        <v>20</v>
      </c>
      <c r="AE2665" s="17">
        <f t="shared" si="721"/>
        <v>10</v>
      </c>
      <c r="AF2665" s="17">
        <f t="shared" si="722"/>
        <v>2020</v>
      </c>
      <c r="AG2665" s="17" t="str">
        <f>IFERROR(VLOOKUP(MID(A2665,2,4)*1,[1]Cruces!K:L,2,0),"Verificar")</f>
        <v>Atlántico Norte</v>
      </c>
      <c r="AH2665" s="17">
        <f t="shared" ca="1" si="723"/>
        <v>36</v>
      </c>
      <c r="AI2665" s="17" t="str">
        <f>IFERROR(VLOOKUP(U2665,[1]Cruces!$O$1:$P$6,2,0),"Sin Orden")</f>
        <v>Sin Orden</v>
      </c>
      <c r="AJ2665" s="17">
        <f t="shared" si="724"/>
        <v>20</v>
      </c>
      <c r="AK2665" s="17">
        <f t="shared" si="725"/>
        <v>10</v>
      </c>
      <c r="AL2665" s="17">
        <f t="shared" si="726"/>
        <v>2020</v>
      </c>
      <c r="AM2665" s="17">
        <f t="shared" ca="1" si="727"/>
        <v>36</v>
      </c>
      <c r="AN2665" s="18" t="str">
        <f>IFERROR(VLOOKUP(R2665*1,'[1]Ordenes de Servicio'!G:K,5,0),"No Cruza")</f>
        <v>No Cruza</v>
      </c>
      <c r="AO2665" s="17">
        <f t="shared" ca="1" si="728"/>
        <v>36</v>
      </c>
      <c r="AP2665" s="17">
        <f t="shared" si="729"/>
        <v>20</v>
      </c>
      <c r="AQ2665" s="17">
        <f t="shared" si="730"/>
        <v>10</v>
      </c>
      <c r="AR2665" s="17">
        <f t="shared" si="731"/>
        <v>2020</v>
      </c>
      <c r="AS2665" s="17">
        <f t="shared" ca="1" si="732"/>
        <v>36</v>
      </c>
      <c r="AT2665" s="17" t="str">
        <f t="shared" ca="1" si="735"/>
        <v>No</v>
      </c>
      <c r="AU2665" s="17">
        <f t="shared" si="733"/>
        <v>0</v>
      </c>
      <c r="AV2665" s="17" t="str">
        <f>+VLOOKUP(B2665,[1]Cruces!S:T,2,0)</f>
        <v>1. Solicitud</v>
      </c>
    </row>
    <row r="2666" spans="1:48" hidden="1" x14ac:dyDescent="0.25">
      <c r="A2666" s="17" t="s">
        <v>9477</v>
      </c>
      <c r="B2666" s="17" t="s">
        <v>6595</v>
      </c>
      <c r="C2666" s="17">
        <v>0</v>
      </c>
      <c r="D2666" s="17">
        <v>0</v>
      </c>
      <c r="E2666" s="17" t="s">
        <v>55</v>
      </c>
      <c r="F2666" s="17" t="s">
        <v>3386</v>
      </c>
      <c r="G2666" s="17" t="s">
        <v>9478</v>
      </c>
      <c r="H2666" s="17">
        <v>3126449672</v>
      </c>
      <c r="I2666" s="17" t="s">
        <v>71</v>
      </c>
      <c r="J2666" s="17" t="s">
        <v>59</v>
      </c>
      <c r="K2666" s="17" t="s">
        <v>97</v>
      </c>
      <c r="L2666" s="17" t="s">
        <v>7498</v>
      </c>
      <c r="M2666" s="17" t="s">
        <v>7499</v>
      </c>
      <c r="N2666" s="17" t="s">
        <v>6600</v>
      </c>
      <c r="O2666" s="17">
        <v>20200820</v>
      </c>
      <c r="P2666" s="17">
        <v>20201009</v>
      </c>
      <c r="Q2666" s="17">
        <v>1170</v>
      </c>
      <c r="R2666" s="17">
        <v>28276391</v>
      </c>
      <c r="S2666" s="17" t="s">
        <v>6601</v>
      </c>
      <c r="T2666" s="17" t="s">
        <v>63</v>
      </c>
      <c r="U2666" s="17" t="s">
        <v>91</v>
      </c>
      <c r="V2666" s="17">
        <f t="shared" si="734"/>
        <v>3</v>
      </c>
      <c r="W2666" s="17">
        <v>3000</v>
      </c>
      <c r="X2666" s="17" t="s">
        <v>7065</v>
      </c>
      <c r="Y2666" s="17" t="s">
        <v>6595</v>
      </c>
      <c r="Z2666" s="17">
        <v>20201009</v>
      </c>
      <c r="AA2666" s="17" t="s">
        <v>1947</v>
      </c>
      <c r="AB2666" s="17">
        <v>1</v>
      </c>
      <c r="AC2666" s="17" t="str">
        <f>IFERROR(VLOOKUP(A2666,[1]Cruces!AJ:AK,2,0),VLOOKUP(CONCATENATE(X2666,AA2666),[1]Cruces!G:H,2,0))</f>
        <v>Solicitud por BT</v>
      </c>
      <c r="AD2666" s="17">
        <f t="shared" si="720"/>
        <v>20</v>
      </c>
      <c r="AE2666" s="17">
        <f t="shared" si="721"/>
        <v>8</v>
      </c>
      <c r="AF2666" s="17">
        <f t="shared" si="722"/>
        <v>2020</v>
      </c>
      <c r="AG2666" s="17" t="str">
        <f>IFERROR(VLOOKUP(MID(A2666,2,4)*1,[1]Cruces!K:L,2,0),"Verificar")</f>
        <v>Atlántico Norte</v>
      </c>
      <c r="AH2666" s="17">
        <f t="shared" ca="1" si="723"/>
        <v>97</v>
      </c>
      <c r="AI2666" s="17" t="str">
        <f>IFERROR(VLOOKUP(U2666,[1]Cruces!$O$1:$P$6,2,0),"Sin Orden")</f>
        <v>Resuelta</v>
      </c>
      <c r="AJ2666" s="17">
        <f t="shared" si="724"/>
        <v>9</v>
      </c>
      <c r="AK2666" s="17">
        <f t="shared" si="725"/>
        <v>10</v>
      </c>
      <c r="AL2666" s="17">
        <f t="shared" si="726"/>
        <v>2020</v>
      </c>
      <c r="AM2666" s="17">
        <f t="shared" ca="1" si="727"/>
        <v>47</v>
      </c>
      <c r="AN2666" s="18" t="str">
        <f>IFERROR(VLOOKUP(R2666*1,'[1]Ordenes de Servicio'!G:K,5,0),"No Cruza")</f>
        <v>No Cruza</v>
      </c>
      <c r="AO2666" s="17">
        <f t="shared" ca="1" si="728"/>
        <v>50</v>
      </c>
      <c r="AP2666" s="17">
        <f t="shared" si="729"/>
        <v>9</v>
      </c>
      <c r="AQ2666" s="17">
        <f t="shared" si="730"/>
        <v>10</v>
      </c>
      <c r="AR2666" s="17">
        <f t="shared" si="731"/>
        <v>2020</v>
      </c>
      <c r="AS2666" s="17">
        <f t="shared" ca="1" si="732"/>
        <v>47</v>
      </c>
      <c r="AT2666" s="17" t="str">
        <f t="shared" ca="1" si="735"/>
        <v>No</v>
      </c>
      <c r="AU2666" s="17">
        <f t="shared" si="733"/>
        <v>0</v>
      </c>
      <c r="AV2666" s="17" t="str">
        <f>+VLOOKUP(B2666,[1]Cruces!S:T,2,0)</f>
        <v>7. Ejecución en Campo OS BT</v>
      </c>
    </row>
    <row r="2667" spans="1:48" hidden="1" x14ac:dyDescent="0.25">
      <c r="A2667" s="17" t="s">
        <v>4878</v>
      </c>
      <c r="B2667" s="17" t="s">
        <v>68</v>
      </c>
      <c r="C2667" s="17">
        <v>2374521</v>
      </c>
      <c r="D2667" s="17">
        <v>20296518</v>
      </c>
      <c r="E2667" s="17" t="s">
        <v>93</v>
      </c>
      <c r="F2667" s="17" t="s">
        <v>107</v>
      </c>
      <c r="G2667" s="17" t="s">
        <v>4879</v>
      </c>
      <c r="H2667" s="17">
        <v>3005544983</v>
      </c>
      <c r="I2667" s="17" t="s">
        <v>71</v>
      </c>
      <c r="J2667" s="17" t="s">
        <v>4880</v>
      </c>
      <c r="K2667" s="17" t="s">
        <v>97</v>
      </c>
      <c r="L2667" s="17" t="s">
        <v>111</v>
      </c>
      <c r="M2667" s="17" t="s">
        <v>112</v>
      </c>
      <c r="N2667" s="17" t="s">
        <v>75</v>
      </c>
      <c r="O2667" s="17">
        <v>20191211</v>
      </c>
      <c r="P2667" s="17">
        <v>20200206</v>
      </c>
      <c r="Q2667" s="17">
        <v>1180</v>
      </c>
      <c r="R2667" s="17">
        <v>27006543</v>
      </c>
      <c r="S2667" s="17" t="s">
        <v>100</v>
      </c>
      <c r="T2667" s="17" t="s">
        <v>63</v>
      </c>
      <c r="U2667" s="17" t="s">
        <v>91</v>
      </c>
      <c r="V2667" s="17">
        <f t="shared" si="734"/>
        <v>50</v>
      </c>
      <c r="W2667" s="17">
        <v>50000</v>
      </c>
      <c r="X2667" s="17" t="s">
        <v>89</v>
      </c>
      <c r="Y2667" s="17" t="s">
        <v>105</v>
      </c>
      <c r="Z2667" s="17">
        <v>20200407</v>
      </c>
      <c r="AA2667" s="17" t="s">
        <v>101</v>
      </c>
      <c r="AB2667" s="17">
        <v>1</v>
      </c>
      <c r="AC2667" s="17" t="str">
        <f>IFERROR(VLOOKUP(A2667,[1]Cruces!AJ:AK,2,0),VLOOKUP(CONCATENATE(X2667,AA2667),[1]Cruces!G:H,2,0))</f>
        <v>Solicitud de Obra</v>
      </c>
      <c r="AD2667" s="17">
        <f t="shared" si="720"/>
        <v>11</v>
      </c>
      <c r="AE2667" s="17">
        <f t="shared" si="721"/>
        <v>12</v>
      </c>
      <c r="AF2667" s="17">
        <f t="shared" si="722"/>
        <v>2019</v>
      </c>
      <c r="AG2667" s="17" t="str">
        <f>IFERROR(VLOOKUP(MID(A2667,2,4)*1,[1]Cruces!K:L,2,0),"Verificar")</f>
        <v>Atlántico Norte</v>
      </c>
      <c r="AH2667" s="17">
        <f t="shared" ca="1" si="723"/>
        <v>350</v>
      </c>
      <c r="AI2667" s="17" t="str">
        <f>IFERROR(VLOOKUP(U2667,[1]Cruces!$O$1:$P$6,2,0),"Sin Orden")</f>
        <v>Resuelta</v>
      </c>
      <c r="AJ2667" s="17">
        <f t="shared" si="724"/>
        <v>7</v>
      </c>
      <c r="AK2667" s="17">
        <f t="shared" si="725"/>
        <v>4</v>
      </c>
      <c r="AL2667" s="17">
        <f t="shared" si="726"/>
        <v>2020</v>
      </c>
      <c r="AM2667" s="17">
        <f t="shared" ca="1" si="727"/>
        <v>232</v>
      </c>
      <c r="AN2667" s="18" t="str">
        <f>IFERROR(VLOOKUP(R2667*1,'[1]Ordenes de Servicio'!G:K,5,0),"No Cruza")</f>
        <v>No Cruza</v>
      </c>
      <c r="AO2667" s="17">
        <f t="shared" ca="1" si="728"/>
        <v>118</v>
      </c>
      <c r="AP2667" s="17">
        <f t="shared" si="729"/>
        <v>6</v>
      </c>
      <c r="AQ2667" s="17">
        <f t="shared" si="730"/>
        <v>2</v>
      </c>
      <c r="AR2667" s="17">
        <f t="shared" si="731"/>
        <v>2020</v>
      </c>
      <c r="AS2667" s="17">
        <f t="shared" ca="1" si="732"/>
        <v>293</v>
      </c>
      <c r="AT2667" s="17" t="str">
        <f t="shared" ca="1" si="735"/>
        <v>No</v>
      </c>
      <c r="AU2667" s="17">
        <f t="shared" si="733"/>
        <v>61</v>
      </c>
      <c r="AV2667" s="17" t="str">
        <f>+VLOOKUP(B2667,[1]Cruces!S:T,2,0)</f>
        <v>5. Consultoría / Adjudicación</v>
      </c>
    </row>
    <row r="2668" spans="1:48" hidden="1" x14ac:dyDescent="0.25">
      <c r="A2668" s="17" t="s">
        <v>4881</v>
      </c>
      <c r="B2668" s="17" t="s">
        <v>68</v>
      </c>
      <c r="C2668" s="17">
        <v>2000016</v>
      </c>
      <c r="D2668" s="17">
        <v>0</v>
      </c>
      <c r="E2668" s="17" t="s">
        <v>55</v>
      </c>
      <c r="F2668" s="17" t="s">
        <v>56</v>
      </c>
      <c r="G2668" s="17" t="s">
        <v>4882</v>
      </c>
      <c r="H2668" s="17">
        <v>0</v>
      </c>
      <c r="I2668" s="17" t="s">
        <v>165</v>
      </c>
      <c r="J2668" s="17" t="s">
        <v>59</v>
      </c>
      <c r="K2668" s="17" t="s">
        <v>4883</v>
      </c>
      <c r="L2668" s="17" t="s">
        <v>172</v>
      </c>
      <c r="M2668" s="17" t="s">
        <v>173</v>
      </c>
      <c r="N2668" s="17" t="s">
        <v>75</v>
      </c>
      <c r="O2668" s="17">
        <v>20200707</v>
      </c>
      <c r="P2668" s="17">
        <v>20201110</v>
      </c>
      <c r="Q2668" s="17">
        <v>1170</v>
      </c>
      <c r="R2668" s="17">
        <v>27768123</v>
      </c>
      <c r="S2668" s="17" t="s">
        <v>100</v>
      </c>
      <c r="T2668" s="17" t="s">
        <v>63</v>
      </c>
      <c r="U2668" s="17" t="s">
        <v>91</v>
      </c>
      <c r="V2668" s="17">
        <f t="shared" si="734"/>
        <v>300</v>
      </c>
      <c r="W2668" s="17">
        <v>300000</v>
      </c>
      <c r="X2668" s="17" t="s">
        <v>89</v>
      </c>
      <c r="Y2668" s="17" t="s">
        <v>136</v>
      </c>
      <c r="Z2668" s="17">
        <v>20201111</v>
      </c>
      <c r="AA2668" s="17" t="s">
        <v>101</v>
      </c>
      <c r="AB2668" s="17">
        <v>1</v>
      </c>
      <c r="AC2668" s="17" t="str">
        <f>IFERROR(VLOOKUP(A2668,[1]Cruces!AJ:AK,2,0),VLOOKUP(CONCATENATE(X2668,AA2668),[1]Cruces!G:H,2,0))</f>
        <v>Solicitud de Obra</v>
      </c>
      <c r="AD2668" s="17">
        <f t="shared" si="720"/>
        <v>7</v>
      </c>
      <c r="AE2668" s="17">
        <f t="shared" si="721"/>
        <v>7</v>
      </c>
      <c r="AF2668" s="17">
        <f t="shared" si="722"/>
        <v>2020</v>
      </c>
      <c r="AG2668" s="17" t="str">
        <f>IFERROR(VLOOKUP(MID(A2668,2,4)*1,[1]Cruces!K:L,2,0),"Verificar")</f>
        <v>Atlántico Norte</v>
      </c>
      <c r="AH2668" s="17">
        <f t="shared" ca="1" si="723"/>
        <v>141</v>
      </c>
      <c r="AI2668" s="17" t="str">
        <f>IFERROR(VLOOKUP(U2668,[1]Cruces!$O$1:$P$6,2,0),"Sin Orden")</f>
        <v>Resuelta</v>
      </c>
      <c r="AJ2668" s="17">
        <f t="shared" si="724"/>
        <v>11</v>
      </c>
      <c r="AK2668" s="17">
        <f t="shared" si="725"/>
        <v>11</v>
      </c>
      <c r="AL2668" s="17">
        <f t="shared" si="726"/>
        <v>2020</v>
      </c>
      <c r="AM2668" s="17">
        <f t="shared" ca="1" si="727"/>
        <v>14</v>
      </c>
      <c r="AN2668" s="18" t="str">
        <f>IFERROR(VLOOKUP(R2668*1,'[1]Ordenes de Servicio'!G:K,5,0),"No Cruza")</f>
        <v>No Cruza</v>
      </c>
      <c r="AO2668" s="17">
        <f t="shared" ca="1" si="728"/>
        <v>127</v>
      </c>
      <c r="AP2668" s="17">
        <f t="shared" si="729"/>
        <v>10</v>
      </c>
      <c r="AQ2668" s="17">
        <f t="shared" si="730"/>
        <v>11</v>
      </c>
      <c r="AR2668" s="17">
        <f t="shared" si="731"/>
        <v>2020</v>
      </c>
      <c r="AS2668" s="17">
        <f t="shared" ca="1" si="732"/>
        <v>15</v>
      </c>
      <c r="AT2668" s="17" t="str">
        <f t="shared" ca="1" si="735"/>
        <v>No</v>
      </c>
      <c r="AU2668" s="17">
        <f t="shared" si="733"/>
        <v>1</v>
      </c>
      <c r="AV2668" s="17" t="str">
        <f>+VLOOKUP(B2668,[1]Cruces!S:T,2,0)</f>
        <v>5. Consultoría / Adjudicación</v>
      </c>
    </row>
    <row r="2669" spans="1:48" hidden="1" x14ac:dyDescent="0.25">
      <c r="A2669" s="17" t="s">
        <v>4884</v>
      </c>
      <c r="B2669" s="17" t="s">
        <v>68</v>
      </c>
      <c r="C2669" s="17">
        <v>0</v>
      </c>
      <c r="D2669" s="17">
        <v>0</v>
      </c>
      <c r="E2669" s="17" t="s">
        <v>55</v>
      </c>
      <c r="F2669" s="17" t="s">
        <v>232</v>
      </c>
      <c r="G2669" s="17" t="s">
        <v>4885</v>
      </c>
      <c r="H2669" s="17">
        <v>3014091866</v>
      </c>
      <c r="I2669" s="17" t="s">
        <v>116</v>
      </c>
      <c r="J2669" s="17" t="s">
        <v>59</v>
      </c>
      <c r="K2669" s="17" t="s">
        <v>4886</v>
      </c>
      <c r="L2669" s="17" t="s">
        <v>280</v>
      </c>
      <c r="M2669" s="17" t="s">
        <v>281</v>
      </c>
      <c r="N2669" s="17" t="s">
        <v>75</v>
      </c>
      <c r="O2669" s="17">
        <v>20191108</v>
      </c>
      <c r="P2669" s="17">
        <v>20191227</v>
      </c>
      <c r="Q2669" s="17">
        <v>7541</v>
      </c>
      <c r="R2669" s="17">
        <v>27239714</v>
      </c>
      <c r="S2669" s="17" t="s">
        <v>76</v>
      </c>
      <c r="T2669" s="17" t="s">
        <v>63</v>
      </c>
      <c r="U2669" s="17" t="s">
        <v>91</v>
      </c>
      <c r="V2669" s="17">
        <f t="shared" si="734"/>
        <v>300</v>
      </c>
      <c r="W2669" s="17">
        <v>300000</v>
      </c>
      <c r="X2669" s="17" t="s">
        <v>64</v>
      </c>
      <c r="Y2669" s="17" t="s">
        <v>150</v>
      </c>
      <c r="Z2669" s="17">
        <v>20200505</v>
      </c>
      <c r="AA2669" s="17" t="s">
        <v>78</v>
      </c>
      <c r="AB2669" s="17">
        <v>1</v>
      </c>
      <c r="AC2669" s="17" t="str">
        <f>IFERROR(VLOOKUP(A2669,[1]Cruces!AJ:AK,2,0),VLOOKUP(CONCATENATE(X2669,AA2669),[1]Cruces!G:H,2,0))</f>
        <v>Solicitud de Obra</v>
      </c>
      <c r="AD2669" s="17">
        <f t="shared" si="720"/>
        <v>8</v>
      </c>
      <c r="AE2669" s="17">
        <f t="shared" si="721"/>
        <v>11</v>
      </c>
      <c r="AF2669" s="17">
        <f t="shared" si="722"/>
        <v>2019</v>
      </c>
      <c r="AG2669" s="17" t="str">
        <f>IFERROR(VLOOKUP(MID(A2669,2,4)*1,[1]Cruces!K:L,2,0),"Verificar")</f>
        <v>Atlántico Sur</v>
      </c>
      <c r="AH2669" s="17">
        <f t="shared" ca="1" si="723"/>
        <v>383</v>
      </c>
      <c r="AI2669" s="17" t="str">
        <f>IFERROR(VLOOKUP(U2669,[1]Cruces!$O$1:$P$6,2,0),"Sin Orden")</f>
        <v>Resuelta</v>
      </c>
      <c r="AJ2669" s="17">
        <f t="shared" si="724"/>
        <v>5</v>
      </c>
      <c r="AK2669" s="17">
        <f t="shared" si="725"/>
        <v>5</v>
      </c>
      <c r="AL2669" s="17">
        <f t="shared" si="726"/>
        <v>2020</v>
      </c>
      <c r="AM2669" s="17">
        <f t="shared" ca="1" si="727"/>
        <v>204</v>
      </c>
      <c r="AN2669" s="18">
        <f>IFERROR(VLOOKUP(R2669*1,'[1]Ordenes de Servicio'!G:K,5,0),"No Cruza")</f>
        <v>43896</v>
      </c>
      <c r="AO2669" s="17">
        <f t="shared" ca="1" si="728"/>
        <v>179</v>
      </c>
      <c r="AP2669" s="17">
        <f t="shared" si="729"/>
        <v>27</v>
      </c>
      <c r="AQ2669" s="17">
        <f t="shared" si="730"/>
        <v>12</v>
      </c>
      <c r="AR2669" s="17">
        <f t="shared" si="731"/>
        <v>2019</v>
      </c>
      <c r="AS2669" s="17">
        <f t="shared" ca="1" si="732"/>
        <v>334</v>
      </c>
      <c r="AT2669" s="17" t="str">
        <f t="shared" ca="1" si="735"/>
        <v>No</v>
      </c>
      <c r="AU2669" s="17">
        <f t="shared" si="733"/>
        <v>130</v>
      </c>
      <c r="AV2669" s="17" t="str">
        <f>+VLOOKUP(B2669,[1]Cruces!S:T,2,0)</f>
        <v>5. Consultoría / Adjudicación</v>
      </c>
    </row>
    <row r="2670" spans="1:48" hidden="1" x14ac:dyDescent="0.25">
      <c r="A2670" s="17" t="s">
        <v>4887</v>
      </c>
      <c r="B2670" s="17" t="s">
        <v>68</v>
      </c>
      <c r="C2670" s="17">
        <v>0</v>
      </c>
      <c r="D2670" s="17">
        <v>0</v>
      </c>
      <c r="E2670" s="17" t="s">
        <v>55</v>
      </c>
      <c r="F2670" s="17" t="s">
        <v>56</v>
      </c>
      <c r="G2670" s="17" t="s">
        <v>3503</v>
      </c>
      <c r="H2670" s="17">
        <v>3218242673</v>
      </c>
      <c r="I2670" s="17" t="s">
        <v>71</v>
      </c>
      <c r="J2670" s="17" t="s">
        <v>59</v>
      </c>
      <c r="K2670" s="17" t="s">
        <v>3504</v>
      </c>
      <c r="L2670" s="17" t="s">
        <v>117</v>
      </c>
      <c r="M2670" s="17" t="s">
        <v>118</v>
      </c>
      <c r="N2670" s="17" t="s">
        <v>75</v>
      </c>
      <c r="O2670" s="17">
        <v>20191105</v>
      </c>
      <c r="P2670" s="17">
        <v>20191128</v>
      </c>
      <c r="Q2670" s="17">
        <v>1150</v>
      </c>
      <c r="R2670" s="17">
        <v>27006589</v>
      </c>
      <c r="S2670" s="17" t="s">
        <v>76</v>
      </c>
      <c r="T2670" s="17" t="s">
        <v>63</v>
      </c>
      <c r="U2670" s="17" t="s">
        <v>91</v>
      </c>
      <c r="V2670" s="17">
        <f t="shared" si="734"/>
        <v>25</v>
      </c>
      <c r="W2670" s="17">
        <v>25000</v>
      </c>
      <c r="X2670" s="17" t="s">
        <v>64</v>
      </c>
      <c r="Y2670" s="17" t="s">
        <v>105</v>
      </c>
      <c r="Z2670" s="17">
        <v>20191218</v>
      </c>
      <c r="AA2670" s="17" t="s">
        <v>78</v>
      </c>
      <c r="AB2670" s="17">
        <v>1</v>
      </c>
      <c r="AC2670" s="17" t="str">
        <f>IFERROR(VLOOKUP(A2670,[1]Cruces!AJ:AK,2,0),VLOOKUP(CONCATENATE(X2670,AA2670),[1]Cruces!G:H,2,0))</f>
        <v>Solicitud de Obra</v>
      </c>
      <c r="AD2670" s="17">
        <f t="shared" si="720"/>
        <v>5</v>
      </c>
      <c r="AE2670" s="17">
        <f t="shared" si="721"/>
        <v>11</v>
      </c>
      <c r="AF2670" s="17">
        <f t="shared" si="722"/>
        <v>2019</v>
      </c>
      <c r="AG2670" s="17" t="str">
        <f>IFERROR(VLOOKUP(MID(A2670,2,4)*1,[1]Cruces!K:L,2,0),"Verificar")</f>
        <v>Atlántico Norte</v>
      </c>
      <c r="AH2670" s="17">
        <f t="shared" ca="1" si="723"/>
        <v>386</v>
      </c>
      <c r="AI2670" s="17" t="str">
        <f>IFERROR(VLOOKUP(U2670,[1]Cruces!$O$1:$P$6,2,0),"Sin Orden")</f>
        <v>Resuelta</v>
      </c>
      <c r="AJ2670" s="17">
        <f t="shared" si="724"/>
        <v>18</v>
      </c>
      <c r="AK2670" s="17">
        <f t="shared" si="725"/>
        <v>12</v>
      </c>
      <c r="AL2670" s="17">
        <f t="shared" si="726"/>
        <v>2019</v>
      </c>
      <c r="AM2670" s="17">
        <f t="shared" ca="1" si="727"/>
        <v>343</v>
      </c>
      <c r="AN2670" s="18">
        <f>IFERROR(VLOOKUP(R2670*1,'[1]Ordenes de Servicio'!G:K,5,0),"No Cruza")</f>
        <v>43812</v>
      </c>
      <c r="AO2670" s="17">
        <f t="shared" ca="1" si="728"/>
        <v>43</v>
      </c>
      <c r="AP2670" s="17">
        <f t="shared" si="729"/>
        <v>28</v>
      </c>
      <c r="AQ2670" s="17">
        <f t="shared" si="730"/>
        <v>11</v>
      </c>
      <c r="AR2670" s="17">
        <f t="shared" si="731"/>
        <v>2019</v>
      </c>
      <c r="AS2670" s="17">
        <f t="shared" ca="1" si="732"/>
        <v>363</v>
      </c>
      <c r="AT2670" s="17" t="str">
        <f t="shared" ca="1" si="735"/>
        <v>Si</v>
      </c>
      <c r="AU2670" s="17">
        <f t="shared" si="733"/>
        <v>20</v>
      </c>
      <c r="AV2670" s="17" t="str">
        <f>+VLOOKUP(B2670,[1]Cruces!S:T,2,0)</f>
        <v>5. Consultoría / Adjudicación</v>
      </c>
    </row>
    <row r="2671" spans="1:48" hidden="1" x14ac:dyDescent="0.25">
      <c r="A2671" s="17" t="s">
        <v>4888</v>
      </c>
      <c r="B2671" s="17" t="s">
        <v>68</v>
      </c>
      <c r="C2671" s="17">
        <v>0</v>
      </c>
      <c r="D2671" s="17">
        <v>0</v>
      </c>
      <c r="E2671" s="17" t="s">
        <v>55</v>
      </c>
      <c r="F2671" s="17" t="s">
        <v>56</v>
      </c>
      <c r="G2671" s="17" t="s">
        <v>4889</v>
      </c>
      <c r="H2671" s="17">
        <v>0</v>
      </c>
      <c r="I2671" s="17" t="s">
        <v>116</v>
      </c>
      <c r="J2671" s="17" t="s">
        <v>59</v>
      </c>
      <c r="K2671" s="17" t="s">
        <v>97</v>
      </c>
      <c r="L2671" s="17" t="s">
        <v>117</v>
      </c>
      <c r="M2671" s="17" t="s">
        <v>118</v>
      </c>
      <c r="N2671" s="17" t="s">
        <v>75</v>
      </c>
      <c r="O2671" s="17">
        <v>20190801</v>
      </c>
      <c r="P2671" s="17">
        <v>20190905</v>
      </c>
      <c r="Q2671" s="17">
        <v>1110</v>
      </c>
      <c r="R2671" s="17">
        <v>26579294</v>
      </c>
      <c r="S2671" s="17" t="s">
        <v>100</v>
      </c>
      <c r="T2671" s="17" t="s">
        <v>63</v>
      </c>
      <c r="U2671" s="17" t="s">
        <v>91</v>
      </c>
      <c r="V2671" s="17">
        <f t="shared" si="734"/>
        <v>225</v>
      </c>
      <c r="W2671" s="17">
        <v>225000</v>
      </c>
      <c r="X2671" s="17" t="s">
        <v>64</v>
      </c>
      <c r="Y2671" s="17" t="s">
        <v>136</v>
      </c>
      <c r="Z2671" s="17">
        <v>20190923</v>
      </c>
      <c r="AA2671" s="17" t="s">
        <v>101</v>
      </c>
      <c r="AB2671" s="17">
        <v>1</v>
      </c>
      <c r="AC2671" s="17" t="str">
        <f>IFERROR(VLOOKUP(A2671,[1]Cruces!AJ:AK,2,0),VLOOKUP(CONCATENATE(X2671,AA2671),[1]Cruces!G:H,2,0))</f>
        <v>Solicitud de Obra</v>
      </c>
      <c r="AD2671" s="17">
        <f t="shared" si="720"/>
        <v>1</v>
      </c>
      <c r="AE2671" s="17">
        <f t="shared" si="721"/>
        <v>8</v>
      </c>
      <c r="AF2671" s="17">
        <f t="shared" si="722"/>
        <v>2019</v>
      </c>
      <c r="AG2671" s="17" t="str">
        <f>IFERROR(VLOOKUP(MID(A2671,2,4)*1,[1]Cruces!K:L,2,0),"Verificar")</f>
        <v>Atlántico Norte</v>
      </c>
      <c r="AH2671" s="17">
        <f t="shared" ca="1" si="723"/>
        <v>482</v>
      </c>
      <c r="AI2671" s="17" t="str">
        <f>IFERROR(VLOOKUP(U2671,[1]Cruces!$O$1:$P$6,2,0),"Sin Orden")</f>
        <v>Resuelta</v>
      </c>
      <c r="AJ2671" s="17">
        <f t="shared" si="724"/>
        <v>23</v>
      </c>
      <c r="AK2671" s="17">
        <f t="shared" si="725"/>
        <v>9</v>
      </c>
      <c r="AL2671" s="17">
        <f t="shared" si="726"/>
        <v>2019</v>
      </c>
      <c r="AM2671" s="17">
        <f t="shared" ca="1" si="727"/>
        <v>429</v>
      </c>
      <c r="AN2671" s="18" t="str">
        <f>IFERROR(VLOOKUP(R2671*1,'[1]Ordenes de Servicio'!G:K,5,0),"No Cruza")</f>
        <v>No Cruza</v>
      </c>
      <c r="AO2671" s="17">
        <f t="shared" ca="1" si="728"/>
        <v>53</v>
      </c>
      <c r="AP2671" s="17">
        <f t="shared" si="729"/>
        <v>5</v>
      </c>
      <c r="AQ2671" s="17">
        <f t="shared" si="730"/>
        <v>9</v>
      </c>
      <c r="AR2671" s="17">
        <f t="shared" si="731"/>
        <v>2019</v>
      </c>
      <c r="AS2671" s="17">
        <f t="shared" ca="1" si="732"/>
        <v>447</v>
      </c>
      <c r="AT2671" s="17" t="str">
        <f t="shared" ca="1" si="735"/>
        <v>Si</v>
      </c>
      <c r="AU2671" s="17">
        <f t="shared" si="733"/>
        <v>18</v>
      </c>
      <c r="AV2671" s="17" t="str">
        <f>+VLOOKUP(B2671,[1]Cruces!S:T,2,0)</f>
        <v>5. Consultoría / Adjudicación</v>
      </c>
    </row>
    <row r="2672" spans="1:48" hidden="1" x14ac:dyDescent="0.25">
      <c r="A2672" s="17" t="s">
        <v>4890</v>
      </c>
      <c r="B2672" s="17" t="s">
        <v>68</v>
      </c>
      <c r="C2672" s="17">
        <v>0</v>
      </c>
      <c r="D2672" s="17">
        <v>0</v>
      </c>
      <c r="E2672" s="17" t="s">
        <v>55</v>
      </c>
      <c r="F2672" s="17" t="s">
        <v>232</v>
      </c>
      <c r="G2672" s="17" t="s">
        <v>4891</v>
      </c>
      <c r="H2672" s="17">
        <v>0</v>
      </c>
      <c r="I2672" s="17" t="s">
        <v>83</v>
      </c>
      <c r="J2672" s="17" t="s">
        <v>59</v>
      </c>
      <c r="K2672" s="17" t="s">
        <v>4892</v>
      </c>
      <c r="L2672" s="17" t="s">
        <v>280</v>
      </c>
      <c r="M2672" s="17" t="s">
        <v>281</v>
      </c>
      <c r="N2672" s="17" t="s">
        <v>75</v>
      </c>
      <c r="O2672" s="17">
        <v>20191212</v>
      </c>
      <c r="P2672" s="17">
        <v>20200122</v>
      </c>
      <c r="Q2672" s="17">
        <v>1220</v>
      </c>
      <c r="R2672" s="17">
        <v>27020853</v>
      </c>
      <c r="S2672" s="17" t="s">
        <v>100</v>
      </c>
      <c r="T2672" s="17" t="s">
        <v>63</v>
      </c>
      <c r="U2672" s="17" t="s">
        <v>91</v>
      </c>
      <c r="V2672" s="17">
        <f t="shared" si="734"/>
        <v>45</v>
      </c>
      <c r="W2672" s="17">
        <v>45000</v>
      </c>
      <c r="X2672" s="17" t="s">
        <v>64</v>
      </c>
      <c r="Y2672" s="17" t="s">
        <v>282</v>
      </c>
      <c r="Z2672" s="17">
        <v>20200124</v>
      </c>
      <c r="AA2672" s="17" t="s">
        <v>78</v>
      </c>
      <c r="AB2672" s="17">
        <v>1</v>
      </c>
      <c r="AC2672" s="17" t="str">
        <f>IFERROR(VLOOKUP(A2672,[1]Cruces!AJ:AK,2,0),VLOOKUP(CONCATENATE(X2672,AA2672),[1]Cruces!G:H,2,0))</f>
        <v>Solicitud de Obra</v>
      </c>
      <c r="AD2672" s="17">
        <f t="shared" si="720"/>
        <v>12</v>
      </c>
      <c r="AE2672" s="17">
        <f t="shared" si="721"/>
        <v>12</v>
      </c>
      <c r="AF2672" s="17">
        <f t="shared" si="722"/>
        <v>2019</v>
      </c>
      <c r="AG2672" s="17" t="str">
        <f>IFERROR(VLOOKUP(MID(A2672,2,4)*1,[1]Cruces!K:L,2,0),"Verificar")</f>
        <v>Atlántico Sur</v>
      </c>
      <c r="AH2672" s="17">
        <f t="shared" ca="1" si="723"/>
        <v>349</v>
      </c>
      <c r="AI2672" s="17" t="str">
        <f>IFERROR(VLOOKUP(U2672,[1]Cruces!$O$1:$P$6,2,0),"Sin Orden")</f>
        <v>Resuelta</v>
      </c>
      <c r="AJ2672" s="17">
        <f t="shared" si="724"/>
        <v>24</v>
      </c>
      <c r="AK2672" s="17">
        <f t="shared" si="725"/>
        <v>1</v>
      </c>
      <c r="AL2672" s="17">
        <f t="shared" si="726"/>
        <v>2020</v>
      </c>
      <c r="AM2672" s="17">
        <f t="shared" ca="1" si="727"/>
        <v>306</v>
      </c>
      <c r="AN2672" s="18" t="str">
        <f>IFERROR(VLOOKUP(R2672*1,'[1]Ordenes de Servicio'!G:K,5,0),"No Cruza")</f>
        <v>No Cruza</v>
      </c>
      <c r="AO2672" s="17">
        <f t="shared" ca="1" si="728"/>
        <v>43</v>
      </c>
      <c r="AP2672" s="17">
        <f t="shared" si="729"/>
        <v>22</v>
      </c>
      <c r="AQ2672" s="17">
        <f t="shared" si="730"/>
        <v>1</v>
      </c>
      <c r="AR2672" s="17">
        <f t="shared" si="731"/>
        <v>2020</v>
      </c>
      <c r="AS2672" s="17">
        <f t="shared" ca="1" si="732"/>
        <v>308</v>
      </c>
      <c r="AT2672" s="17" t="str">
        <f t="shared" ca="1" si="735"/>
        <v>No</v>
      </c>
      <c r="AU2672" s="17">
        <f t="shared" si="733"/>
        <v>2</v>
      </c>
      <c r="AV2672" s="17" t="str">
        <f>+VLOOKUP(B2672,[1]Cruces!S:T,2,0)</f>
        <v>5. Consultoría / Adjudicación</v>
      </c>
    </row>
    <row r="2673" spans="1:48" hidden="1" x14ac:dyDescent="0.25">
      <c r="A2673" s="17" t="s">
        <v>9479</v>
      </c>
      <c r="B2673" s="17" t="s">
        <v>1943</v>
      </c>
      <c r="C2673" s="17">
        <v>0</v>
      </c>
      <c r="D2673" s="17">
        <v>0</v>
      </c>
      <c r="E2673" s="17" t="s">
        <v>55</v>
      </c>
      <c r="F2673" s="17" t="s">
        <v>2797</v>
      </c>
      <c r="G2673" s="17" t="s">
        <v>9480</v>
      </c>
      <c r="H2673" s="17">
        <v>4335745</v>
      </c>
      <c r="I2673" s="17" t="s">
        <v>71</v>
      </c>
      <c r="J2673" s="17" t="s">
        <v>59</v>
      </c>
      <c r="K2673" s="17" t="s">
        <v>97</v>
      </c>
      <c r="L2673" s="17" t="s">
        <v>7384</v>
      </c>
      <c r="M2673" s="17" t="s">
        <v>7385</v>
      </c>
      <c r="N2673" s="17" t="s">
        <v>1946</v>
      </c>
      <c r="O2673" s="17">
        <v>20201015</v>
      </c>
      <c r="P2673" s="17">
        <v>20201015</v>
      </c>
      <c r="Q2673" s="17">
        <v>3410</v>
      </c>
      <c r="R2673" s="17">
        <v>28234942</v>
      </c>
      <c r="S2673" s="17" t="s">
        <v>6601</v>
      </c>
      <c r="T2673" s="17" t="s">
        <v>63</v>
      </c>
      <c r="U2673" s="17" t="s">
        <v>77</v>
      </c>
      <c r="V2673" s="17">
        <f t="shared" si="734"/>
        <v>1.5</v>
      </c>
      <c r="W2673" s="17">
        <v>1500</v>
      </c>
      <c r="X2673" s="17" t="s">
        <v>7065</v>
      </c>
      <c r="Y2673" s="17" t="s">
        <v>1943</v>
      </c>
      <c r="Z2673" s="17">
        <v>20201015</v>
      </c>
      <c r="AA2673" s="17" t="s">
        <v>1947</v>
      </c>
      <c r="AB2673" s="17">
        <v>1</v>
      </c>
      <c r="AC2673" s="17" t="str">
        <f>IFERROR(VLOOKUP(A2673,[1]Cruces!AJ:AK,2,0),VLOOKUP(CONCATENATE(X2673,AA2673),[1]Cruces!G:H,2,0))</f>
        <v>Solicitud por BT</v>
      </c>
      <c r="AD2673" s="17">
        <f t="shared" si="720"/>
        <v>15</v>
      </c>
      <c r="AE2673" s="17">
        <f t="shared" si="721"/>
        <v>10</v>
      </c>
      <c r="AF2673" s="17">
        <f t="shared" si="722"/>
        <v>2020</v>
      </c>
      <c r="AG2673" s="17" t="str">
        <f>IFERROR(VLOOKUP(MID(A2673,2,4)*1,[1]Cruces!K:L,2,0),"Verificar")</f>
        <v>Magdalena</v>
      </c>
      <c r="AH2673" s="17">
        <f t="shared" ca="1" si="723"/>
        <v>41</v>
      </c>
      <c r="AI2673" s="17" t="str">
        <f>IFERROR(VLOOKUP(U2673,[1]Cruces!$O$1:$P$6,2,0),"Sin Orden")</f>
        <v>Pendiente</v>
      </c>
      <c r="AJ2673" s="17">
        <f t="shared" si="724"/>
        <v>15</v>
      </c>
      <c r="AK2673" s="17">
        <f t="shared" si="725"/>
        <v>10</v>
      </c>
      <c r="AL2673" s="17">
        <f t="shared" si="726"/>
        <v>2020</v>
      </c>
      <c r="AM2673" s="17">
        <f t="shared" ca="1" si="727"/>
        <v>41</v>
      </c>
      <c r="AN2673" s="18">
        <f>IFERROR(VLOOKUP(R2673*1,'[1]Ordenes de Servicio'!G:K,5,0),"No Cruza")</f>
        <v>44119</v>
      </c>
      <c r="AO2673" s="17">
        <f t="shared" ca="1" si="728"/>
        <v>41</v>
      </c>
      <c r="AP2673" s="17">
        <f t="shared" si="729"/>
        <v>15</v>
      </c>
      <c r="AQ2673" s="17">
        <f t="shared" si="730"/>
        <v>10</v>
      </c>
      <c r="AR2673" s="17">
        <f t="shared" si="731"/>
        <v>2020</v>
      </c>
      <c r="AS2673" s="17">
        <f t="shared" ca="1" si="732"/>
        <v>41</v>
      </c>
      <c r="AT2673" s="17" t="str">
        <f t="shared" ca="1" si="735"/>
        <v>No</v>
      </c>
      <c r="AU2673" s="17">
        <f t="shared" si="733"/>
        <v>0</v>
      </c>
      <c r="AV2673" s="17" t="str">
        <f>+VLOOKUP(B2673,[1]Cruces!S:T,2,0)</f>
        <v>7. Ejecución en Campo OS BT</v>
      </c>
    </row>
    <row r="2674" spans="1:48" hidden="1" x14ac:dyDescent="0.25">
      <c r="A2674" s="17" t="s">
        <v>9481</v>
      </c>
      <c r="B2674" s="17" t="s">
        <v>6595</v>
      </c>
      <c r="C2674" s="17">
        <v>2947311</v>
      </c>
      <c r="D2674" s="17">
        <v>20133134</v>
      </c>
      <c r="E2674" s="17" t="s">
        <v>93</v>
      </c>
      <c r="F2674" s="17" t="s">
        <v>7082</v>
      </c>
      <c r="G2674" s="17" t="s">
        <v>9482</v>
      </c>
      <c r="H2674" s="17">
        <v>3008146133</v>
      </c>
      <c r="I2674" s="17" t="s">
        <v>116</v>
      </c>
      <c r="J2674" s="17" t="s">
        <v>9483</v>
      </c>
      <c r="K2674" s="17" t="s">
        <v>97</v>
      </c>
      <c r="L2674" s="17" t="s">
        <v>7253</v>
      </c>
      <c r="M2674" s="17" t="s">
        <v>7254</v>
      </c>
      <c r="N2674" s="17" t="s">
        <v>6600</v>
      </c>
      <c r="O2674" s="17">
        <v>20201104</v>
      </c>
      <c r="P2674" s="17">
        <v>20201107</v>
      </c>
      <c r="Q2674" s="17">
        <v>1110</v>
      </c>
      <c r="R2674" s="17">
        <v>28268471</v>
      </c>
      <c r="S2674" s="17" t="s">
        <v>7072</v>
      </c>
      <c r="T2674" s="17" t="s">
        <v>63</v>
      </c>
      <c r="U2674" s="17" t="s">
        <v>91</v>
      </c>
      <c r="V2674" s="17">
        <f t="shared" si="734"/>
        <v>30</v>
      </c>
      <c r="W2674" s="17">
        <v>30000</v>
      </c>
      <c r="X2674" s="17" t="s">
        <v>89</v>
      </c>
      <c r="Y2674" s="17" t="s">
        <v>6595</v>
      </c>
      <c r="Z2674" s="17">
        <v>20201107</v>
      </c>
      <c r="AA2674" s="17" t="s">
        <v>1947</v>
      </c>
      <c r="AB2674" s="17">
        <v>1</v>
      </c>
      <c r="AC2674" s="17" t="str">
        <f>IFERROR(VLOOKUP(A2674,[1]Cruces!AJ:AK,2,0),VLOOKUP(CONCATENATE(X2674,AA2674),[1]Cruces!G:H,2,0))</f>
        <v>Solicitud por BT</v>
      </c>
      <c r="AD2674" s="17">
        <f t="shared" si="720"/>
        <v>4</v>
      </c>
      <c r="AE2674" s="17">
        <f t="shared" si="721"/>
        <v>11</v>
      </c>
      <c r="AF2674" s="17">
        <f t="shared" si="722"/>
        <v>2020</v>
      </c>
      <c r="AG2674" s="17" t="str">
        <f>IFERROR(VLOOKUP(MID(A2674,2,4)*1,[1]Cruces!K:L,2,0),"Verificar")</f>
        <v>Atlántico Norte</v>
      </c>
      <c r="AH2674" s="17">
        <f t="shared" ca="1" si="723"/>
        <v>21</v>
      </c>
      <c r="AI2674" s="17" t="str">
        <f>IFERROR(VLOOKUP(U2674,[1]Cruces!$O$1:$P$6,2,0),"Sin Orden")</f>
        <v>Resuelta</v>
      </c>
      <c r="AJ2674" s="17">
        <f t="shared" si="724"/>
        <v>7</v>
      </c>
      <c r="AK2674" s="17">
        <f t="shared" si="725"/>
        <v>11</v>
      </c>
      <c r="AL2674" s="17">
        <f t="shared" si="726"/>
        <v>2020</v>
      </c>
      <c r="AM2674" s="17">
        <f t="shared" ca="1" si="727"/>
        <v>18</v>
      </c>
      <c r="AN2674" s="18" t="str">
        <f>IFERROR(VLOOKUP(R2674*1,'[1]Ordenes de Servicio'!G:K,5,0),"No Cruza")</f>
        <v>No Cruza</v>
      </c>
      <c r="AO2674" s="17">
        <f t="shared" ca="1" si="728"/>
        <v>3</v>
      </c>
      <c r="AP2674" s="17">
        <f t="shared" si="729"/>
        <v>7</v>
      </c>
      <c r="AQ2674" s="17">
        <f t="shared" si="730"/>
        <v>11</v>
      </c>
      <c r="AR2674" s="17">
        <f t="shared" si="731"/>
        <v>2020</v>
      </c>
      <c r="AS2674" s="17">
        <f t="shared" ca="1" si="732"/>
        <v>18</v>
      </c>
      <c r="AT2674" s="17" t="str">
        <f t="shared" ca="1" si="735"/>
        <v>No</v>
      </c>
      <c r="AU2674" s="17">
        <f t="shared" si="733"/>
        <v>0</v>
      </c>
      <c r="AV2674" s="17" t="str">
        <f>+VLOOKUP(B2674,[1]Cruces!S:T,2,0)</f>
        <v>7. Ejecución en Campo OS BT</v>
      </c>
    </row>
    <row r="2675" spans="1:48" hidden="1" x14ac:dyDescent="0.25">
      <c r="A2675" s="17" t="s">
        <v>9484</v>
      </c>
      <c r="B2675" s="17" t="s">
        <v>6595</v>
      </c>
      <c r="C2675" s="17">
        <v>0</v>
      </c>
      <c r="D2675" s="17">
        <v>0</v>
      </c>
      <c r="E2675" s="17" t="s">
        <v>55</v>
      </c>
      <c r="F2675" s="17" t="s">
        <v>56</v>
      </c>
      <c r="G2675" s="17" t="s">
        <v>9485</v>
      </c>
      <c r="H2675" s="17">
        <v>3007372244</v>
      </c>
      <c r="I2675" s="17" t="s">
        <v>71</v>
      </c>
      <c r="J2675" s="17" t="s">
        <v>59</v>
      </c>
      <c r="K2675" s="17" t="s">
        <v>9486</v>
      </c>
      <c r="L2675" s="17" t="s">
        <v>8314</v>
      </c>
      <c r="M2675" s="17" t="s">
        <v>8315</v>
      </c>
      <c r="N2675" s="17" t="s">
        <v>6600</v>
      </c>
      <c r="O2675" s="17">
        <v>20201110</v>
      </c>
      <c r="P2675" s="17">
        <v>20201111</v>
      </c>
      <c r="Q2675" s="17">
        <v>9510</v>
      </c>
      <c r="R2675" s="17">
        <v>28276643</v>
      </c>
      <c r="S2675" s="17" t="s">
        <v>6601</v>
      </c>
      <c r="T2675" s="17" t="s">
        <v>63</v>
      </c>
      <c r="U2675" s="17" t="s">
        <v>91</v>
      </c>
      <c r="V2675" s="17">
        <f t="shared" si="734"/>
        <v>3</v>
      </c>
      <c r="W2675" s="17">
        <v>3000</v>
      </c>
      <c r="X2675" s="17" t="s">
        <v>7065</v>
      </c>
      <c r="Y2675" s="17" t="s">
        <v>6595</v>
      </c>
      <c r="Z2675" s="17">
        <v>20201111</v>
      </c>
      <c r="AA2675" s="17" t="s">
        <v>1947</v>
      </c>
      <c r="AB2675" s="17">
        <v>1</v>
      </c>
      <c r="AC2675" s="17" t="str">
        <f>IFERROR(VLOOKUP(A2675,[1]Cruces!AJ:AK,2,0),VLOOKUP(CONCATENATE(X2675,AA2675),[1]Cruces!G:H,2,0))</f>
        <v>Solicitud por BT</v>
      </c>
      <c r="AD2675" s="17">
        <f t="shared" si="720"/>
        <v>10</v>
      </c>
      <c r="AE2675" s="17">
        <f t="shared" si="721"/>
        <v>11</v>
      </c>
      <c r="AF2675" s="17">
        <f t="shared" si="722"/>
        <v>2020</v>
      </c>
      <c r="AG2675" s="17" t="str">
        <f>IFERROR(VLOOKUP(MID(A2675,2,4)*1,[1]Cruces!K:L,2,0),"Verificar")</f>
        <v>Atlántico Norte</v>
      </c>
      <c r="AH2675" s="17">
        <f t="shared" ca="1" si="723"/>
        <v>15</v>
      </c>
      <c r="AI2675" s="17" t="str">
        <f>IFERROR(VLOOKUP(U2675,[1]Cruces!$O$1:$P$6,2,0),"Sin Orden")</f>
        <v>Resuelta</v>
      </c>
      <c r="AJ2675" s="17">
        <f t="shared" si="724"/>
        <v>11</v>
      </c>
      <c r="AK2675" s="17">
        <f t="shared" si="725"/>
        <v>11</v>
      </c>
      <c r="AL2675" s="17">
        <f t="shared" si="726"/>
        <v>2020</v>
      </c>
      <c r="AM2675" s="17">
        <f t="shared" ca="1" si="727"/>
        <v>14</v>
      </c>
      <c r="AN2675" s="18" t="str">
        <f>IFERROR(VLOOKUP(R2675*1,'[1]Ordenes de Servicio'!G:K,5,0),"No Cruza")</f>
        <v>No Cruza</v>
      </c>
      <c r="AO2675" s="17">
        <f t="shared" ca="1" si="728"/>
        <v>1</v>
      </c>
      <c r="AP2675" s="17">
        <f t="shared" si="729"/>
        <v>11</v>
      </c>
      <c r="AQ2675" s="17">
        <f t="shared" si="730"/>
        <v>11</v>
      </c>
      <c r="AR2675" s="17">
        <f t="shared" si="731"/>
        <v>2020</v>
      </c>
      <c r="AS2675" s="17">
        <f t="shared" ca="1" si="732"/>
        <v>14</v>
      </c>
      <c r="AT2675" s="17" t="str">
        <f t="shared" ca="1" si="735"/>
        <v>No</v>
      </c>
      <c r="AU2675" s="17">
        <f t="shared" si="733"/>
        <v>0</v>
      </c>
      <c r="AV2675" s="17" t="str">
        <f>+VLOOKUP(B2675,[1]Cruces!S:T,2,0)</f>
        <v>7. Ejecución en Campo OS BT</v>
      </c>
    </row>
    <row r="2676" spans="1:48" hidden="1" x14ac:dyDescent="0.25">
      <c r="A2676" s="17" t="s">
        <v>4893</v>
      </c>
      <c r="B2676" s="17" t="s">
        <v>68</v>
      </c>
      <c r="C2676" s="17">
        <v>0</v>
      </c>
      <c r="D2676" s="17">
        <v>0</v>
      </c>
      <c r="E2676" s="17" t="s">
        <v>55</v>
      </c>
      <c r="F2676" s="17" t="s">
        <v>107</v>
      </c>
      <c r="G2676" s="17" t="s">
        <v>3017</v>
      </c>
      <c r="H2676" s="17">
        <v>0</v>
      </c>
      <c r="I2676" s="17" t="s">
        <v>116</v>
      </c>
      <c r="J2676" s="17" t="s">
        <v>59</v>
      </c>
      <c r="K2676" s="17" t="s">
        <v>97</v>
      </c>
      <c r="L2676" s="17" t="s">
        <v>111</v>
      </c>
      <c r="M2676" s="17" t="s">
        <v>112</v>
      </c>
      <c r="N2676" s="17" t="s">
        <v>75</v>
      </c>
      <c r="O2676" s="17">
        <v>20200313</v>
      </c>
      <c r="P2676" s="17">
        <v>20200403</v>
      </c>
      <c r="Q2676" s="17">
        <v>9530</v>
      </c>
      <c r="R2676" s="17">
        <v>27585841</v>
      </c>
      <c r="S2676" s="17" t="s">
        <v>76</v>
      </c>
      <c r="T2676" s="17" t="s">
        <v>63</v>
      </c>
      <c r="U2676" s="17" t="s">
        <v>91</v>
      </c>
      <c r="V2676" s="17">
        <f t="shared" si="734"/>
        <v>112.5</v>
      </c>
      <c r="W2676" s="17">
        <v>112500</v>
      </c>
      <c r="X2676" s="17" t="s">
        <v>64</v>
      </c>
      <c r="Y2676" s="17" t="s">
        <v>105</v>
      </c>
      <c r="Z2676" s="17">
        <v>20200806</v>
      </c>
      <c r="AA2676" s="17" t="s">
        <v>101</v>
      </c>
      <c r="AB2676" s="17">
        <v>1</v>
      </c>
      <c r="AC2676" s="17" t="str">
        <f>IFERROR(VLOOKUP(A2676,[1]Cruces!AJ:AK,2,0),VLOOKUP(CONCATENATE(X2676,AA2676),[1]Cruces!G:H,2,0))</f>
        <v>Solicitud de Obra</v>
      </c>
      <c r="AD2676" s="17">
        <f t="shared" si="720"/>
        <v>13</v>
      </c>
      <c r="AE2676" s="17">
        <f t="shared" si="721"/>
        <v>3</v>
      </c>
      <c r="AF2676" s="17">
        <f t="shared" si="722"/>
        <v>2020</v>
      </c>
      <c r="AG2676" s="17" t="str">
        <f>IFERROR(VLOOKUP(MID(A2676,2,4)*1,[1]Cruces!K:L,2,0),"Verificar")</f>
        <v>Atlántico Norte</v>
      </c>
      <c r="AH2676" s="17">
        <f t="shared" ca="1" si="723"/>
        <v>257</v>
      </c>
      <c r="AI2676" s="17" t="str">
        <f>IFERROR(VLOOKUP(U2676,[1]Cruces!$O$1:$P$6,2,0),"Sin Orden")</f>
        <v>Resuelta</v>
      </c>
      <c r="AJ2676" s="17">
        <f t="shared" si="724"/>
        <v>6</v>
      </c>
      <c r="AK2676" s="17">
        <f t="shared" si="725"/>
        <v>8</v>
      </c>
      <c r="AL2676" s="17">
        <f t="shared" si="726"/>
        <v>2020</v>
      </c>
      <c r="AM2676" s="17">
        <f t="shared" ca="1" si="727"/>
        <v>111</v>
      </c>
      <c r="AN2676" s="18">
        <f>IFERROR(VLOOKUP(R2676*1,'[1]Ordenes de Servicio'!G:K,5,0),"No Cruza")</f>
        <v>43987</v>
      </c>
      <c r="AO2676" s="17">
        <f t="shared" ca="1" si="728"/>
        <v>146</v>
      </c>
      <c r="AP2676" s="17">
        <f t="shared" si="729"/>
        <v>3</v>
      </c>
      <c r="AQ2676" s="17">
        <f t="shared" si="730"/>
        <v>4</v>
      </c>
      <c r="AR2676" s="17">
        <f t="shared" si="731"/>
        <v>2020</v>
      </c>
      <c r="AS2676" s="17">
        <f t="shared" ca="1" si="732"/>
        <v>236</v>
      </c>
      <c r="AT2676" s="17" t="str">
        <f t="shared" ca="1" si="735"/>
        <v>No</v>
      </c>
      <c r="AU2676" s="17">
        <f t="shared" si="733"/>
        <v>125</v>
      </c>
      <c r="AV2676" s="17" t="str">
        <f>+VLOOKUP(B2676,[1]Cruces!S:T,2,0)</f>
        <v>5. Consultoría / Adjudicación</v>
      </c>
    </row>
    <row r="2677" spans="1:48" hidden="1" x14ac:dyDescent="0.25">
      <c r="A2677" s="17" t="s">
        <v>4894</v>
      </c>
      <c r="B2677" s="17" t="s">
        <v>54</v>
      </c>
      <c r="C2677" s="17">
        <v>0</v>
      </c>
      <c r="D2677" s="17">
        <v>0</v>
      </c>
      <c r="E2677" s="17" t="s">
        <v>55</v>
      </c>
      <c r="F2677" s="17" t="s">
        <v>107</v>
      </c>
      <c r="G2677" s="17" t="s">
        <v>4895</v>
      </c>
      <c r="H2677" s="17">
        <v>3004256350</v>
      </c>
      <c r="I2677" s="17" t="s">
        <v>71</v>
      </c>
      <c r="J2677" s="17" t="s">
        <v>59</v>
      </c>
      <c r="K2677" s="17" t="s">
        <v>97</v>
      </c>
      <c r="L2677" s="17" t="s">
        <v>117</v>
      </c>
      <c r="M2677" s="17" t="s">
        <v>118</v>
      </c>
      <c r="N2677" s="17" t="s">
        <v>62</v>
      </c>
      <c r="O2677" s="17">
        <v>20200724</v>
      </c>
      <c r="P2677" s="17">
        <v>20200804</v>
      </c>
      <c r="Q2677" s="17">
        <v>1180</v>
      </c>
      <c r="R2677" s="17">
        <v>27884151</v>
      </c>
      <c r="S2677" s="17" t="s">
        <v>100</v>
      </c>
      <c r="T2677" s="17" t="s">
        <v>63</v>
      </c>
      <c r="U2677" s="17" t="s">
        <v>91</v>
      </c>
      <c r="V2677" s="17">
        <f t="shared" ref="V2677:V2729" si="736">+W2677/1000</f>
        <v>50</v>
      </c>
      <c r="W2677" s="17">
        <v>50000</v>
      </c>
      <c r="X2677" s="17" t="s">
        <v>64</v>
      </c>
      <c r="Y2677" s="17" t="s">
        <v>65</v>
      </c>
      <c r="Z2677" s="17">
        <v>20200804</v>
      </c>
      <c r="AA2677" s="17" t="s">
        <v>78</v>
      </c>
      <c r="AB2677" s="17">
        <v>1</v>
      </c>
      <c r="AC2677" s="17" t="str">
        <f>IFERROR(VLOOKUP(A2677,[1]Cruces!AJ:AK,2,0),VLOOKUP(CONCATENATE(X2677,AA2677),[1]Cruces!G:H,2,0))</f>
        <v>Solicitud de Obra</v>
      </c>
      <c r="AD2677" s="17">
        <f t="shared" ref="AD2677:AD2728" si="737">MID(O2677,7,2)*1</f>
        <v>24</v>
      </c>
      <c r="AE2677" s="17">
        <f t="shared" ref="AE2677:AE2728" si="738">MID(O2677,5,2)*1</f>
        <v>7</v>
      </c>
      <c r="AF2677" s="17">
        <f t="shared" ref="AF2677:AF2728" si="739">MID(O2677,1,4)*1</f>
        <v>2020</v>
      </c>
      <c r="AG2677" s="17" t="str">
        <f>IFERROR(VLOOKUP(MID(A2677,2,4)*1,[1]Cruces!K:L,2,0),"Verificar")</f>
        <v>Atlántico Norte</v>
      </c>
      <c r="AH2677" s="17">
        <f t="shared" ref="AH2677:AH2728" ca="1" si="740">TODAY()-DATE(AF2677,AE2677,AD2677)</f>
        <v>124</v>
      </c>
      <c r="AI2677" s="17" t="str">
        <f>IFERROR(VLOOKUP(U2677,[1]Cruces!$O$1:$P$6,2,0),"Sin Orden")</f>
        <v>Resuelta</v>
      </c>
      <c r="AJ2677" s="17">
        <f t="shared" ref="AJ2677:AJ2728" si="741">MID(Z2677,7,2)*1</f>
        <v>4</v>
      </c>
      <c r="AK2677" s="17">
        <f t="shared" ref="AK2677:AK2728" si="742">MID(Z2677,5,2)*1</f>
        <v>8</v>
      </c>
      <c r="AL2677" s="17">
        <f t="shared" ref="AL2677:AL2728" si="743">MID(Z2677,1,4)*1</f>
        <v>2020</v>
      </c>
      <c r="AM2677" s="17">
        <f t="shared" ref="AM2677:AM2728" ca="1" si="744">+TODAY()-DATE(AL2677,AK2677,AJ2677)</f>
        <v>113</v>
      </c>
      <c r="AN2677" s="18" t="str">
        <f>IFERROR(VLOOKUP(R2677*1,'[1]Ordenes de Servicio'!G:K,5,0),"No Cruza")</f>
        <v>No Cruza</v>
      </c>
      <c r="AO2677" s="17">
        <f t="shared" ref="AO2677:AO2728" ca="1" si="745">+IF(AI2677="Resuelta",DATE(AL2677,AK2677,AJ2677)-DATE(AF2677,AE2677,AD2677),TODAY()-DATE(AL2677,AK2677,AJ2677))</f>
        <v>11</v>
      </c>
      <c r="AP2677" s="17">
        <f t="shared" ref="AP2677:AP2728" si="746">MID(P2677,7,2)*1</f>
        <v>4</v>
      </c>
      <c r="AQ2677" s="17">
        <f t="shared" ref="AQ2677:AQ2728" si="747">MID(P2677,5,2)*1</f>
        <v>8</v>
      </c>
      <c r="AR2677" s="17">
        <f t="shared" ref="AR2677:AR2728" si="748">MID(P2677,1,4)*1</f>
        <v>2020</v>
      </c>
      <c r="AS2677" s="17">
        <f t="shared" ref="AS2677:AS2728" ca="1" si="749">+TODAY()-DATE(AR2677,AQ2677,AP2677)</f>
        <v>113</v>
      </c>
      <c r="AT2677" s="17" t="str">
        <f t="shared" ref="AT2677:AT2729" ca="1" si="750">IF(AS2677&gt;359,"Si","No")</f>
        <v>No</v>
      </c>
      <c r="AU2677" s="17">
        <f t="shared" ref="AU2677:AU2728" si="751">IF(DATE(AL2677,AK2677,AJ2677)-DATE(AR2677,AQ2677,AP2677)&lt;0,DATE(AR2677,AQ2677,AP2677)-DATE(AL2677,AK2677,AJ2677),DATE(AL2677,AK2677,AJ2677)-DATE(AR2677,AQ2677,AP2677))</f>
        <v>0</v>
      </c>
      <c r="AV2677" s="17" t="str">
        <f>+VLOOKUP(B2677,[1]Cruces!S:T,2,0)</f>
        <v>4. Presupuesto de Obra</v>
      </c>
    </row>
    <row r="2678" spans="1:48" hidden="1" x14ac:dyDescent="0.25">
      <c r="A2678" s="17" t="s">
        <v>4896</v>
      </c>
      <c r="B2678" s="17" t="s">
        <v>54</v>
      </c>
      <c r="C2678" s="17">
        <v>2199183</v>
      </c>
      <c r="D2678" s="17">
        <v>20155646</v>
      </c>
      <c r="E2678" s="17" t="s">
        <v>93</v>
      </c>
      <c r="F2678" s="17" t="s">
        <v>56</v>
      </c>
      <c r="G2678" s="17" t="s">
        <v>4897</v>
      </c>
      <c r="H2678" s="17">
        <v>3199610</v>
      </c>
      <c r="I2678" s="17" t="s">
        <v>71</v>
      </c>
      <c r="J2678" s="17" t="s">
        <v>4898</v>
      </c>
      <c r="K2678" s="17" t="s">
        <v>97</v>
      </c>
      <c r="L2678" s="17" t="s">
        <v>299</v>
      </c>
      <c r="M2678" s="17" t="s">
        <v>300</v>
      </c>
      <c r="N2678" s="17" t="s">
        <v>62</v>
      </c>
      <c r="O2678" s="17">
        <v>20201111</v>
      </c>
      <c r="P2678" s="17">
        <v>20201118</v>
      </c>
      <c r="Q2678" s="17">
        <v>1110</v>
      </c>
      <c r="R2678" s="17">
        <v>28282357</v>
      </c>
      <c r="S2678" s="17" t="s">
        <v>100</v>
      </c>
      <c r="T2678" s="17" t="s">
        <v>63</v>
      </c>
      <c r="U2678" s="17" t="s">
        <v>91</v>
      </c>
      <c r="V2678" s="17">
        <f t="shared" si="736"/>
        <v>75</v>
      </c>
      <c r="W2678" s="17">
        <v>75000</v>
      </c>
      <c r="X2678" s="17" t="s">
        <v>89</v>
      </c>
      <c r="Y2678" s="17" t="s">
        <v>65</v>
      </c>
      <c r="Z2678" s="17">
        <v>20201118</v>
      </c>
      <c r="AA2678" s="17" t="s">
        <v>78</v>
      </c>
      <c r="AB2678" s="17">
        <v>1</v>
      </c>
      <c r="AC2678" s="17" t="str">
        <f>IFERROR(VLOOKUP(A2678,[1]Cruces!AJ:AK,2,0),VLOOKUP(CONCATENATE(X2678,AA2678),[1]Cruces!G:H,2,0))</f>
        <v>Solicitud de Obra</v>
      </c>
      <c r="AD2678" s="17">
        <f t="shared" si="737"/>
        <v>11</v>
      </c>
      <c r="AE2678" s="17">
        <f t="shared" si="738"/>
        <v>11</v>
      </c>
      <c r="AF2678" s="17">
        <f t="shared" si="739"/>
        <v>2020</v>
      </c>
      <c r="AG2678" s="17" t="str">
        <f>IFERROR(VLOOKUP(MID(A2678,2,4)*1,[1]Cruces!K:L,2,0),"Verificar")</f>
        <v>Atlántico Norte</v>
      </c>
      <c r="AH2678" s="17">
        <f t="shared" ca="1" si="740"/>
        <v>14</v>
      </c>
      <c r="AI2678" s="17" t="str">
        <f>IFERROR(VLOOKUP(U2678,[1]Cruces!$O$1:$P$6,2,0),"Sin Orden")</f>
        <v>Resuelta</v>
      </c>
      <c r="AJ2678" s="17">
        <f t="shared" si="741"/>
        <v>18</v>
      </c>
      <c r="AK2678" s="17">
        <f t="shared" si="742"/>
        <v>11</v>
      </c>
      <c r="AL2678" s="17">
        <f t="shared" si="743"/>
        <v>2020</v>
      </c>
      <c r="AM2678" s="17">
        <f t="shared" ca="1" si="744"/>
        <v>7</v>
      </c>
      <c r="AN2678" s="18" t="str">
        <f>IFERROR(VLOOKUP(R2678*1,'[1]Ordenes de Servicio'!G:K,5,0),"No Cruza")</f>
        <v>No Cruza</v>
      </c>
      <c r="AO2678" s="17">
        <f t="shared" ca="1" si="745"/>
        <v>7</v>
      </c>
      <c r="AP2678" s="17">
        <f t="shared" si="746"/>
        <v>18</v>
      </c>
      <c r="AQ2678" s="17">
        <f t="shared" si="747"/>
        <v>11</v>
      </c>
      <c r="AR2678" s="17">
        <f t="shared" si="748"/>
        <v>2020</v>
      </c>
      <c r="AS2678" s="17">
        <f t="shared" ca="1" si="749"/>
        <v>7</v>
      </c>
      <c r="AT2678" s="17" t="str">
        <f t="shared" ca="1" si="750"/>
        <v>No</v>
      </c>
      <c r="AU2678" s="17">
        <f t="shared" si="751"/>
        <v>0</v>
      </c>
      <c r="AV2678" s="17" t="str">
        <f>+VLOOKUP(B2678,[1]Cruces!S:T,2,0)</f>
        <v>4. Presupuesto de Obra</v>
      </c>
    </row>
    <row r="2679" spans="1:48" hidden="1" x14ac:dyDescent="0.25">
      <c r="A2679" s="17" t="s">
        <v>4899</v>
      </c>
      <c r="B2679" s="17" t="s">
        <v>54</v>
      </c>
      <c r="C2679" s="17">
        <v>3791561</v>
      </c>
      <c r="D2679" s="17">
        <v>36150135</v>
      </c>
      <c r="E2679" s="17" t="s">
        <v>93</v>
      </c>
      <c r="F2679" s="17" t="s">
        <v>56</v>
      </c>
      <c r="G2679" s="17" t="s">
        <v>4900</v>
      </c>
      <c r="H2679" s="17">
        <v>0</v>
      </c>
      <c r="I2679" s="17" t="s">
        <v>71</v>
      </c>
      <c r="J2679" s="17" t="s">
        <v>4901</v>
      </c>
      <c r="K2679" s="17" t="s">
        <v>97</v>
      </c>
      <c r="L2679" s="17" t="s">
        <v>299</v>
      </c>
      <c r="M2679" s="17" t="s">
        <v>300</v>
      </c>
      <c r="N2679" s="17" t="s">
        <v>62</v>
      </c>
      <c r="O2679" s="17">
        <v>20201026</v>
      </c>
      <c r="P2679" s="17">
        <v>20201030</v>
      </c>
      <c r="Q2679" s="17">
        <v>1180</v>
      </c>
      <c r="R2679" s="17">
        <v>28257582</v>
      </c>
      <c r="S2679" s="17" t="s">
        <v>100</v>
      </c>
      <c r="T2679" s="17" t="s">
        <v>63</v>
      </c>
      <c r="U2679" s="17" t="s">
        <v>91</v>
      </c>
      <c r="V2679" s="17">
        <f t="shared" si="736"/>
        <v>300</v>
      </c>
      <c r="W2679" s="17">
        <v>300000</v>
      </c>
      <c r="X2679" s="17" t="s">
        <v>89</v>
      </c>
      <c r="Y2679" s="17" t="s">
        <v>65</v>
      </c>
      <c r="Z2679" s="17">
        <v>20201030</v>
      </c>
      <c r="AA2679" s="17" t="s">
        <v>101</v>
      </c>
      <c r="AB2679" s="17">
        <v>1</v>
      </c>
      <c r="AC2679" s="17" t="str">
        <f>IFERROR(VLOOKUP(A2679,[1]Cruces!AJ:AK,2,0),VLOOKUP(CONCATENATE(X2679,AA2679),[1]Cruces!G:H,2,0))</f>
        <v>Solicitud de Obra</v>
      </c>
      <c r="AD2679" s="17">
        <f t="shared" si="737"/>
        <v>26</v>
      </c>
      <c r="AE2679" s="17">
        <f t="shared" si="738"/>
        <v>10</v>
      </c>
      <c r="AF2679" s="17">
        <f t="shared" si="739"/>
        <v>2020</v>
      </c>
      <c r="AG2679" s="17" t="str">
        <f>IFERROR(VLOOKUP(MID(A2679,2,4)*1,[1]Cruces!K:L,2,0),"Verificar")</f>
        <v>Atlántico Norte</v>
      </c>
      <c r="AH2679" s="17">
        <f t="shared" ca="1" si="740"/>
        <v>30</v>
      </c>
      <c r="AI2679" s="17" t="str">
        <f>IFERROR(VLOOKUP(U2679,[1]Cruces!$O$1:$P$6,2,0),"Sin Orden")</f>
        <v>Resuelta</v>
      </c>
      <c r="AJ2679" s="17">
        <f t="shared" si="741"/>
        <v>30</v>
      </c>
      <c r="AK2679" s="17">
        <f t="shared" si="742"/>
        <v>10</v>
      </c>
      <c r="AL2679" s="17">
        <f t="shared" si="743"/>
        <v>2020</v>
      </c>
      <c r="AM2679" s="17">
        <f t="shared" ca="1" si="744"/>
        <v>26</v>
      </c>
      <c r="AN2679" s="18">
        <f>IFERROR(VLOOKUP(R2679*1,'[1]Ordenes de Servicio'!G:K,5,0),"No Cruza")</f>
        <v>44132</v>
      </c>
      <c r="AO2679" s="17">
        <f t="shared" ca="1" si="745"/>
        <v>4</v>
      </c>
      <c r="AP2679" s="17">
        <f t="shared" si="746"/>
        <v>30</v>
      </c>
      <c r="AQ2679" s="17">
        <f t="shared" si="747"/>
        <v>10</v>
      </c>
      <c r="AR2679" s="17">
        <f t="shared" si="748"/>
        <v>2020</v>
      </c>
      <c r="AS2679" s="17">
        <f t="shared" ca="1" si="749"/>
        <v>26</v>
      </c>
      <c r="AT2679" s="17" t="str">
        <f t="shared" ca="1" si="750"/>
        <v>No</v>
      </c>
      <c r="AU2679" s="17">
        <f t="shared" si="751"/>
        <v>0</v>
      </c>
      <c r="AV2679" s="17" t="str">
        <f>+VLOOKUP(B2679,[1]Cruces!S:T,2,0)</f>
        <v>4. Presupuesto de Obra</v>
      </c>
    </row>
    <row r="2680" spans="1:48" hidden="1" x14ac:dyDescent="0.25">
      <c r="A2680" s="17" t="s">
        <v>4902</v>
      </c>
      <c r="B2680" s="17" t="s">
        <v>68</v>
      </c>
      <c r="C2680" s="17">
        <v>5456953</v>
      </c>
      <c r="D2680" s="17">
        <v>0</v>
      </c>
      <c r="E2680" s="17" t="s">
        <v>55</v>
      </c>
      <c r="F2680" s="17" t="s">
        <v>232</v>
      </c>
      <c r="G2680" s="17" t="s">
        <v>4903</v>
      </c>
      <c r="H2680" s="17">
        <v>3174393941</v>
      </c>
      <c r="I2680" s="17" t="s">
        <v>116</v>
      </c>
      <c r="J2680" s="17" t="s">
        <v>59</v>
      </c>
      <c r="K2680" s="17" t="s">
        <v>97</v>
      </c>
      <c r="L2680" s="17" t="s">
        <v>280</v>
      </c>
      <c r="M2680" s="17" t="s">
        <v>281</v>
      </c>
      <c r="N2680" s="17" t="s">
        <v>75</v>
      </c>
      <c r="O2680" s="17">
        <v>20181231</v>
      </c>
      <c r="P2680" s="17">
        <v>20190605</v>
      </c>
      <c r="Q2680" s="17">
        <v>1220</v>
      </c>
      <c r="R2680" s="17">
        <v>25866003</v>
      </c>
      <c r="S2680" s="17" t="s">
        <v>100</v>
      </c>
      <c r="T2680" s="17" t="s">
        <v>63</v>
      </c>
      <c r="U2680" s="17" t="s">
        <v>91</v>
      </c>
      <c r="V2680" s="17">
        <f t="shared" si="736"/>
        <v>45</v>
      </c>
      <c r="W2680" s="17">
        <v>45000</v>
      </c>
      <c r="X2680" s="17" t="s">
        <v>89</v>
      </c>
      <c r="Y2680" s="17" t="s">
        <v>282</v>
      </c>
      <c r="Z2680" s="17">
        <v>20190607</v>
      </c>
      <c r="AA2680" s="17" t="s">
        <v>78</v>
      </c>
      <c r="AB2680" s="17">
        <v>1</v>
      </c>
      <c r="AC2680" s="17" t="str">
        <f>IFERROR(VLOOKUP(A2680,[1]Cruces!AJ:AK,2,0),VLOOKUP(CONCATENATE(X2680,AA2680),[1]Cruces!G:H,2,0))</f>
        <v>Solicitud de Obra</v>
      </c>
      <c r="AD2680" s="17">
        <f t="shared" si="737"/>
        <v>31</v>
      </c>
      <c r="AE2680" s="17">
        <f t="shared" si="738"/>
        <v>12</v>
      </c>
      <c r="AF2680" s="17">
        <f t="shared" si="739"/>
        <v>2018</v>
      </c>
      <c r="AG2680" s="17" t="str">
        <f>IFERROR(VLOOKUP(MID(A2680,2,4)*1,[1]Cruces!K:L,2,0),"Verificar")</f>
        <v>Atlántico Sur</v>
      </c>
      <c r="AH2680" s="17">
        <f t="shared" ca="1" si="740"/>
        <v>695</v>
      </c>
      <c r="AI2680" s="17" t="str">
        <f>IFERROR(VLOOKUP(U2680,[1]Cruces!$O$1:$P$6,2,0),"Sin Orden")</f>
        <v>Resuelta</v>
      </c>
      <c r="AJ2680" s="17">
        <f t="shared" si="741"/>
        <v>7</v>
      </c>
      <c r="AK2680" s="17">
        <f t="shared" si="742"/>
        <v>6</v>
      </c>
      <c r="AL2680" s="17">
        <f t="shared" si="743"/>
        <v>2019</v>
      </c>
      <c r="AM2680" s="17">
        <f t="shared" ca="1" si="744"/>
        <v>537</v>
      </c>
      <c r="AN2680" s="18" t="str">
        <f>IFERROR(VLOOKUP(R2680*1,'[1]Ordenes de Servicio'!G:K,5,0),"No Cruza")</f>
        <v>No Cruza</v>
      </c>
      <c r="AO2680" s="17">
        <f t="shared" ca="1" si="745"/>
        <v>158</v>
      </c>
      <c r="AP2680" s="17">
        <f t="shared" si="746"/>
        <v>5</v>
      </c>
      <c r="AQ2680" s="17">
        <f t="shared" si="747"/>
        <v>6</v>
      </c>
      <c r="AR2680" s="17">
        <f t="shared" si="748"/>
        <v>2019</v>
      </c>
      <c r="AS2680" s="17">
        <f t="shared" ca="1" si="749"/>
        <v>539</v>
      </c>
      <c r="AT2680" s="17" t="str">
        <f t="shared" ca="1" si="750"/>
        <v>Si</v>
      </c>
      <c r="AU2680" s="17">
        <f t="shared" si="751"/>
        <v>2</v>
      </c>
      <c r="AV2680" s="17" t="str">
        <f>+VLOOKUP(B2680,[1]Cruces!S:T,2,0)</f>
        <v>5. Consultoría / Adjudicación</v>
      </c>
    </row>
    <row r="2681" spans="1:48" x14ac:dyDescent="0.25">
      <c r="A2681" s="17" t="s">
        <v>4904</v>
      </c>
      <c r="B2681" s="17" t="s">
        <v>80</v>
      </c>
      <c r="C2681" s="17">
        <v>8042868</v>
      </c>
      <c r="D2681" s="17">
        <v>20080646</v>
      </c>
      <c r="E2681" s="17" t="s">
        <v>93</v>
      </c>
      <c r="F2681" s="17" t="s">
        <v>107</v>
      </c>
      <c r="G2681" s="17" t="s">
        <v>1086</v>
      </c>
      <c r="H2681" s="17">
        <v>3008034110</v>
      </c>
      <c r="I2681" s="17" t="s">
        <v>1087</v>
      </c>
      <c r="J2681" s="17" t="s">
        <v>4905</v>
      </c>
      <c r="K2681" s="17" t="s">
        <v>1088</v>
      </c>
      <c r="L2681" s="17" t="s">
        <v>325</v>
      </c>
      <c r="M2681" s="17" t="s">
        <v>326</v>
      </c>
      <c r="N2681" s="17" t="s">
        <v>87</v>
      </c>
      <c r="O2681" s="17">
        <v>20130715</v>
      </c>
      <c r="P2681" s="17">
        <v>20140423</v>
      </c>
      <c r="Q2681" s="17">
        <v>1110</v>
      </c>
      <c r="R2681" s="17">
        <v>20153771</v>
      </c>
      <c r="S2681" s="17" t="s">
        <v>76</v>
      </c>
      <c r="T2681" s="17" t="s">
        <v>63</v>
      </c>
      <c r="U2681" s="17" t="s">
        <v>91</v>
      </c>
      <c r="V2681" s="17">
        <f t="shared" si="736"/>
        <v>112.5</v>
      </c>
      <c r="W2681" s="17">
        <v>112500</v>
      </c>
      <c r="X2681" s="17" t="s">
        <v>89</v>
      </c>
      <c r="Y2681" s="17" t="s">
        <v>80</v>
      </c>
      <c r="Z2681" s="17">
        <v>20140423</v>
      </c>
      <c r="AA2681" s="17" t="s">
        <v>78</v>
      </c>
      <c r="AB2681" s="17">
        <v>1</v>
      </c>
      <c r="AC2681" s="17" t="str">
        <f>IFERROR(VLOOKUP(A2681,[1]Cruces!AJ:AK,2,0),VLOOKUP(CONCATENATE(X2681,AA2681),[1]Cruces!G:H,2,0))</f>
        <v>Solicitud de Obra</v>
      </c>
      <c r="AD2681" s="17">
        <f t="shared" si="737"/>
        <v>15</v>
      </c>
      <c r="AE2681" s="17">
        <f t="shared" si="738"/>
        <v>7</v>
      </c>
      <c r="AF2681" s="17">
        <f t="shared" si="739"/>
        <v>2013</v>
      </c>
      <c r="AG2681" s="17" t="str">
        <f>IFERROR(VLOOKUP(MID(A2681,2,4)*1,[1]Cruces!K:L,2,0),"Verificar")</f>
        <v>Atlántico Norte</v>
      </c>
      <c r="AH2681" s="17">
        <f t="shared" ca="1" si="740"/>
        <v>2690</v>
      </c>
      <c r="AI2681" s="17" t="str">
        <f>IFERROR(VLOOKUP(U2681,[1]Cruces!$O$1:$P$6,2,0),"Sin Orden")</f>
        <v>Resuelta</v>
      </c>
      <c r="AJ2681" s="17">
        <f t="shared" si="741"/>
        <v>23</v>
      </c>
      <c r="AK2681" s="17">
        <f t="shared" si="742"/>
        <v>4</v>
      </c>
      <c r="AL2681" s="17">
        <f t="shared" si="743"/>
        <v>2014</v>
      </c>
      <c r="AM2681" s="17">
        <f t="shared" ca="1" si="744"/>
        <v>2408</v>
      </c>
      <c r="AN2681" s="18" t="str">
        <f>IFERROR(VLOOKUP(R2681*1,'[1]Ordenes de Servicio'!G:K,5,0),"No Cruza")</f>
        <v>No Cruza</v>
      </c>
      <c r="AO2681" s="17">
        <f t="shared" ca="1" si="745"/>
        <v>282</v>
      </c>
      <c r="AP2681" s="17">
        <f t="shared" si="746"/>
        <v>23</v>
      </c>
      <c r="AQ2681" s="17">
        <f t="shared" si="747"/>
        <v>4</v>
      </c>
      <c r="AR2681" s="17">
        <f t="shared" si="748"/>
        <v>2014</v>
      </c>
      <c r="AS2681" s="17">
        <f t="shared" ca="1" si="749"/>
        <v>2408</v>
      </c>
      <c r="AT2681" s="17" t="str">
        <f t="shared" ca="1" si="750"/>
        <v>Si</v>
      </c>
      <c r="AU2681" s="17">
        <f t="shared" si="751"/>
        <v>0</v>
      </c>
      <c r="AV2681" s="17" t="str">
        <f>+VLOOKUP(B2681,[1]Cruces!S:T,2,0)</f>
        <v>8. Puesta en Servicio</v>
      </c>
    </row>
    <row r="2682" spans="1:48" hidden="1" x14ac:dyDescent="0.25">
      <c r="A2682" s="17" t="s">
        <v>4906</v>
      </c>
      <c r="B2682" s="17" t="s">
        <v>68</v>
      </c>
      <c r="C2682" s="17">
        <v>2551146</v>
      </c>
      <c r="D2682" s="17">
        <v>0</v>
      </c>
      <c r="E2682" s="17" t="s">
        <v>55</v>
      </c>
      <c r="F2682" s="17" t="s">
        <v>232</v>
      </c>
      <c r="G2682" s="17" t="s">
        <v>4907</v>
      </c>
      <c r="H2682" s="17">
        <v>3187338043</v>
      </c>
      <c r="I2682" s="17" t="s">
        <v>71</v>
      </c>
      <c r="J2682" s="17" t="s">
        <v>59</v>
      </c>
      <c r="K2682" s="17" t="s">
        <v>97</v>
      </c>
      <c r="L2682" s="17" t="s">
        <v>280</v>
      </c>
      <c r="M2682" s="17" t="s">
        <v>281</v>
      </c>
      <c r="N2682" s="17" t="s">
        <v>75</v>
      </c>
      <c r="O2682" s="17">
        <v>20200908</v>
      </c>
      <c r="P2682" s="17">
        <v>20201029</v>
      </c>
      <c r="Q2682" s="17">
        <v>1210</v>
      </c>
      <c r="R2682" s="17">
        <v>28117591</v>
      </c>
      <c r="S2682" s="17" t="s">
        <v>100</v>
      </c>
      <c r="T2682" s="17" t="s">
        <v>63</v>
      </c>
      <c r="U2682" s="17" t="s">
        <v>91</v>
      </c>
      <c r="V2682" s="17">
        <f t="shared" si="736"/>
        <v>122.5</v>
      </c>
      <c r="W2682" s="17">
        <v>122500</v>
      </c>
      <c r="X2682" s="17" t="s">
        <v>89</v>
      </c>
      <c r="Y2682" s="17" t="s">
        <v>150</v>
      </c>
      <c r="Z2682" s="17">
        <v>20201120</v>
      </c>
      <c r="AA2682" s="17" t="s">
        <v>78</v>
      </c>
      <c r="AB2682" s="17">
        <v>1</v>
      </c>
      <c r="AC2682" s="17" t="str">
        <f>IFERROR(VLOOKUP(A2682,[1]Cruces!AJ:AK,2,0),VLOOKUP(CONCATENATE(X2682,AA2682),[1]Cruces!G:H,2,0))</f>
        <v>Solicitud de Obra</v>
      </c>
      <c r="AD2682" s="17">
        <f t="shared" si="737"/>
        <v>8</v>
      </c>
      <c r="AE2682" s="17">
        <f t="shared" si="738"/>
        <v>9</v>
      </c>
      <c r="AF2682" s="17">
        <f t="shared" si="739"/>
        <v>2020</v>
      </c>
      <c r="AG2682" s="17" t="str">
        <f>IFERROR(VLOOKUP(MID(A2682,2,4)*1,[1]Cruces!K:L,2,0),"Verificar")</f>
        <v>Atlántico Sur</v>
      </c>
      <c r="AH2682" s="17">
        <f t="shared" ca="1" si="740"/>
        <v>78</v>
      </c>
      <c r="AI2682" s="17" t="str">
        <f>IFERROR(VLOOKUP(U2682,[1]Cruces!$O$1:$P$6,2,0),"Sin Orden")</f>
        <v>Resuelta</v>
      </c>
      <c r="AJ2682" s="17">
        <f t="shared" si="741"/>
        <v>20</v>
      </c>
      <c r="AK2682" s="17">
        <f t="shared" si="742"/>
        <v>11</v>
      </c>
      <c r="AL2682" s="17">
        <f t="shared" si="743"/>
        <v>2020</v>
      </c>
      <c r="AM2682" s="17">
        <f t="shared" ca="1" si="744"/>
        <v>5</v>
      </c>
      <c r="AN2682" s="18" t="str">
        <f>IFERROR(VLOOKUP(R2682*1,'[1]Ordenes de Servicio'!G:K,5,0),"No Cruza")</f>
        <v>No Cruza</v>
      </c>
      <c r="AO2682" s="17">
        <f t="shared" ca="1" si="745"/>
        <v>73</v>
      </c>
      <c r="AP2682" s="17">
        <f t="shared" si="746"/>
        <v>29</v>
      </c>
      <c r="AQ2682" s="17">
        <f t="shared" si="747"/>
        <v>10</v>
      </c>
      <c r="AR2682" s="17">
        <f t="shared" si="748"/>
        <v>2020</v>
      </c>
      <c r="AS2682" s="17">
        <f t="shared" ca="1" si="749"/>
        <v>27</v>
      </c>
      <c r="AT2682" s="17" t="str">
        <f t="shared" ca="1" si="750"/>
        <v>No</v>
      </c>
      <c r="AU2682" s="17">
        <f t="shared" si="751"/>
        <v>22</v>
      </c>
      <c r="AV2682" s="17" t="str">
        <f>+VLOOKUP(B2682,[1]Cruces!S:T,2,0)</f>
        <v>5. Consultoría / Adjudicación</v>
      </c>
    </row>
    <row r="2683" spans="1:48" hidden="1" x14ac:dyDescent="0.25">
      <c r="A2683" s="17" t="s">
        <v>4908</v>
      </c>
      <c r="B2683" s="17" t="s">
        <v>296</v>
      </c>
      <c r="C2683" s="17">
        <v>0</v>
      </c>
      <c r="D2683" s="17">
        <v>0</v>
      </c>
      <c r="E2683" s="17" t="s">
        <v>55</v>
      </c>
      <c r="F2683" s="17" t="s">
        <v>56</v>
      </c>
      <c r="G2683" s="17" t="s">
        <v>4909</v>
      </c>
      <c r="H2683" s="17">
        <v>0</v>
      </c>
      <c r="I2683" s="17" t="s">
        <v>116</v>
      </c>
      <c r="J2683" s="17" t="s">
        <v>59</v>
      </c>
      <c r="K2683" s="17" t="s">
        <v>4910</v>
      </c>
      <c r="L2683" s="17" t="s">
        <v>299</v>
      </c>
      <c r="M2683" s="17" t="s">
        <v>300</v>
      </c>
      <c r="N2683" s="17" t="s">
        <v>301</v>
      </c>
      <c r="O2683" s="17">
        <v>20201118</v>
      </c>
      <c r="P2683" s="17">
        <v>20201119</v>
      </c>
      <c r="Q2683" s="17">
        <v>9530</v>
      </c>
      <c r="R2683" s="17">
        <v>28293475</v>
      </c>
      <c r="S2683" s="17" t="s">
        <v>100</v>
      </c>
      <c r="T2683" s="17" t="s">
        <v>63</v>
      </c>
      <c r="U2683" s="17" t="s">
        <v>77</v>
      </c>
      <c r="V2683" s="17">
        <f t="shared" si="736"/>
        <v>75</v>
      </c>
      <c r="W2683" s="17">
        <v>75000</v>
      </c>
      <c r="X2683" s="17" t="s">
        <v>64</v>
      </c>
      <c r="Y2683" s="17" t="s">
        <v>296</v>
      </c>
      <c r="Z2683" s="17">
        <v>20201119</v>
      </c>
      <c r="AA2683" s="17" t="s">
        <v>78</v>
      </c>
      <c r="AB2683" s="17">
        <v>1</v>
      </c>
      <c r="AC2683" s="17" t="str">
        <f>IFERROR(VLOOKUP(A2683,[1]Cruces!AJ:AK,2,0),VLOOKUP(CONCATENATE(X2683,AA2683),[1]Cruces!G:H,2,0))</f>
        <v>Solicitud de Obra</v>
      </c>
      <c r="AD2683" s="17">
        <f t="shared" si="737"/>
        <v>18</v>
      </c>
      <c r="AE2683" s="17">
        <f t="shared" si="738"/>
        <v>11</v>
      </c>
      <c r="AF2683" s="17">
        <f t="shared" si="739"/>
        <v>2020</v>
      </c>
      <c r="AG2683" s="17" t="str">
        <f>IFERROR(VLOOKUP(MID(A2683,2,4)*1,[1]Cruces!K:L,2,0),"Verificar")</f>
        <v>Atlántico Norte</v>
      </c>
      <c r="AH2683" s="17">
        <f t="shared" ca="1" si="740"/>
        <v>7</v>
      </c>
      <c r="AI2683" s="17" t="str">
        <f>IFERROR(VLOOKUP(U2683,[1]Cruces!$O$1:$P$6,2,0),"Sin Orden")</f>
        <v>Pendiente</v>
      </c>
      <c r="AJ2683" s="17">
        <f t="shared" si="741"/>
        <v>19</v>
      </c>
      <c r="AK2683" s="17">
        <f t="shared" si="742"/>
        <v>11</v>
      </c>
      <c r="AL2683" s="17">
        <f t="shared" si="743"/>
        <v>2020</v>
      </c>
      <c r="AM2683" s="17">
        <f t="shared" ca="1" si="744"/>
        <v>6</v>
      </c>
      <c r="AN2683" s="18" t="str">
        <f>IFERROR(VLOOKUP(R2683*1,'[1]Ordenes de Servicio'!G:K,5,0),"No Cruza")</f>
        <v>No Cruza</v>
      </c>
      <c r="AO2683" s="17">
        <f t="shared" ca="1" si="745"/>
        <v>6</v>
      </c>
      <c r="AP2683" s="17">
        <f t="shared" si="746"/>
        <v>19</v>
      </c>
      <c r="AQ2683" s="17">
        <f t="shared" si="747"/>
        <v>11</v>
      </c>
      <c r="AR2683" s="17">
        <f t="shared" si="748"/>
        <v>2020</v>
      </c>
      <c r="AS2683" s="17">
        <f t="shared" ca="1" si="749"/>
        <v>6</v>
      </c>
      <c r="AT2683" s="17" t="str">
        <f t="shared" ca="1" si="750"/>
        <v>No</v>
      </c>
      <c r="AU2683" s="17">
        <f t="shared" si="751"/>
        <v>0</v>
      </c>
      <c r="AV2683" s="17" t="str">
        <f>+VLOOKUP(B2683,[1]Cruces!S:T,2,0)</f>
        <v>3. Evaluación Técnico Ecónomica</v>
      </c>
    </row>
    <row r="2684" spans="1:48" hidden="1" x14ac:dyDescent="0.25">
      <c r="A2684" s="17" t="s">
        <v>9487</v>
      </c>
      <c r="B2684" s="17" t="s">
        <v>569</v>
      </c>
      <c r="C2684" s="17">
        <v>0</v>
      </c>
      <c r="D2684" s="17">
        <v>0</v>
      </c>
      <c r="E2684" s="17" t="s">
        <v>55</v>
      </c>
      <c r="F2684" s="17" t="s">
        <v>56</v>
      </c>
      <c r="G2684" s="17" t="s">
        <v>9488</v>
      </c>
      <c r="H2684" s="17">
        <v>3211127080</v>
      </c>
      <c r="I2684" s="17" t="s">
        <v>71</v>
      </c>
      <c r="J2684" s="17" t="s">
        <v>59</v>
      </c>
      <c r="K2684" s="17" t="s">
        <v>9263</v>
      </c>
      <c r="L2684" s="17" t="s">
        <v>7470</v>
      </c>
      <c r="M2684" s="17" t="s">
        <v>7471</v>
      </c>
      <c r="N2684" s="17" t="s">
        <v>572</v>
      </c>
      <c r="O2684" s="17">
        <v>20201023</v>
      </c>
      <c r="P2684" s="17">
        <v>20201027</v>
      </c>
      <c r="Q2684" s="17">
        <v>1180</v>
      </c>
      <c r="R2684" s="17">
        <v>0</v>
      </c>
      <c r="S2684" s="17"/>
      <c r="T2684" s="17" t="s">
        <v>63</v>
      </c>
      <c r="U2684" s="17"/>
      <c r="V2684" s="17">
        <f t="shared" si="736"/>
        <v>3</v>
      </c>
      <c r="W2684" s="17">
        <v>3000</v>
      </c>
      <c r="X2684" s="17" t="s">
        <v>7065</v>
      </c>
      <c r="Y2684" s="17" t="s">
        <v>569</v>
      </c>
      <c r="Z2684" s="17">
        <v>20201027</v>
      </c>
      <c r="AA2684" s="17" t="s">
        <v>1947</v>
      </c>
      <c r="AB2684" s="17">
        <v>1</v>
      </c>
      <c r="AC2684" s="17" t="str">
        <f>IFERROR(VLOOKUP(A2684,[1]Cruces!AJ:AK,2,0),VLOOKUP(CONCATENATE(X2684,AA2684),[1]Cruces!G:H,2,0))</f>
        <v>Solicitud por BT</v>
      </c>
      <c r="AD2684" s="17">
        <f t="shared" si="737"/>
        <v>23</v>
      </c>
      <c r="AE2684" s="17">
        <f t="shared" si="738"/>
        <v>10</v>
      </c>
      <c r="AF2684" s="17">
        <f t="shared" si="739"/>
        <v>2020</v>
      </c>
      <c r="AG2684" s="17" t="str">
        <f>IFERROR(VLOOKUP(MID(A2684,2,4)*1,[1]Cruces!K:L,2,0),"Verificar")</f>
        <v>Atlántico Norte</v>
      </c>
      <c r="AH2684" s="17">
        <f t="shared" ca="1" si="740"/>
        <v>33</v>
      </c>
      <c r="AI2684" s="17" t="str">
        <f>IFERROR(VLOOKUP(U2684,[1]Cruces!$O$1:$P$6,2,0),"Sin Orden")</f>
        <v>Sin Orden</v>
      </c>
      <c r="AJ2684" s="17">
        <f t="shared" si="741"/>
        <v>27</v>
      </c>
      <c r="AK2684" s="17">
        <f t="shared" si="742"/>
        <v>10</v>
      </c>
      <c r="AL2684" s="17">
        <f t="shared" si="743"/>
        <v>2020</v>
      </c>
      <c r="AM2684" s="17">
        <f t="shared" ca="1" si="744"/>
        <v>29</v>
      </c>
      <c r="AN2684" s="18" t="str">
        <f>IFERROR(VLOOKUP(R2684*1,'[1]Ordenes de Servicio'!G:K,5,0),"No Cruza")</f>
        <v>No Cruza</v>
      </c>
      <c r="AO2684" s="17">
        <f t="shared" ca="1" si="745"/>
        <v>29</v>
      </c>
      <c r="AP2684" s="17">
        <f t="shared" si="746"/>
        <v>27</v>
      </c>
      <c r="AQ2684" s="17">
        <f t="shared" si="747"/>
        <v>10</v>
      </c>
      <c r="AR2684" s="17">
        <f t="shared" si="748"/>
        <v>2020</v>
      </c>
      <c r="AS2684" s="17">
        <f t="shared" ca="1" si="749"/>
        <v>29</v>
      </c>
      <c r="AT2684" s="17" t="str">
        <f t="shared" ca="1" si="750"/>
        <v>No</v>
      </c>
      <c r="AU2684" s="17">
        <f t="shared" si="751"/>
        <v>0</v>
      </c>
      <c r="AV2684" s="17" t="str">
        <f>+VLOOKUP(B2684,[1]Cruces!S:T,2,0)</f>
        <v>1. Solicitud</v>
      </c>
    </row>
    <row r="2685" spans="1:48" hidden="1" x14ac:dyDescent="0.25">
      <c r="A2685" s="17" t="s">
        <v>4911</v>
      </c>
      <c r="B2685" s="17" t="s">
        <v>68</v>
      </c>
      <c r="C2685" s="17">
        <v>0</v>
      </c>
      <c r="D2685" s="17">
        <v>0</v>
      </c>
      <c r="E2685" s="17" t="s">
        <v>55</v>
      </c>
      <c r="F2685" s="17" t="s">
        <v>107</v>
      </c>
      <c r="G2685" s="17" t="s">
        <v>4912</v>
      </c>
      <c r="H2685" s="17">
        <v>0</v>
      </c>
      <c r="I2685" s="17" t="s">
        <v>116</v>
      </c>
      <c r="J2685" s="17" t="s">
        <v>59</v>
      </c>
      <c r="K2685" s="17" t="s">
        <v>4913</v>
      </c>
      <c r="L2685" s="17" t="s">
        <v>111</v>
      </c>
      <c r="M2685" s="17" t="s">
        <v>112</v>
      </c>
      <c r="N2685" s="17" t="s">
        <v>75</v>
      </c>
      <c r="O2685" s="17">
        <v>20191016</v>
      </c>
      <c r="P2685" s="17">
        <v>20191106</v>
      </c>
      <c r="Q2685" s="17">
        <v>1110</v>
      </c>
      <c r="R2685" s="17">
        <v>26965813</v>
      </c>
      <c r="S2685" s="17" t="s">
        <v>76</v>
      </c>
      <c r="T2685" s="17" t="s">
        <v>63</v>
      </c>
      <c r="U2685" s="17" t="s">
        <v>91</v>
      </c>
      <c r="V2685" s="17">
        <f t="shared" si="736"/>
        <v>112.5</v>
      </c>
      <c r="W2685" s="17">
        <v>112500</v>
      </c>
      <c r="X2685" s="17" t="s">
        <v>64</v>
      </c>
      <c r="Y2685" s="17" t="s">
        <v>136</v>
      </c>
      <c r="Z2685" s="17">
        <v>20191121</v>
      </c>
      <c r="AA2685" s="17" t="s">
        <v>78</v>
      </c>
      <c r="AB2685" s="17">
        <v>1</v>
      </c>
      <c r="AC2685" s="17" t="str">
        <f>IFERROR(VLOOKUP(A2685,[1]Cruces!AJ:AK,2,0),VLOOKUP(CONCATENATE(X2685,AA2685),[1]Cruces!G:H,2,0))</f>
        <v>Solicitud de Obra</v>
      </c>
      <c r="AD2685" s="17">
        <f t="shared" si="737"/>
        <v>16</v>
      </c>
      <c r="AE2685" s="17">
        <f t="shared" si="738"/>
        <v>10</v>
      </c>
      <c r="AF2685" s="17">
        <f t="shared" si="739"/>
        <v>2019</v>
      </c>
      <c r="AG2685" s="17" t="str">
        <f>IFERROR(VLOOKUP(MID(A2685,2,4)*1,[1]Cruces!K:L,2,0),"Verificar")</f>
        <v>Atlántico Norte</v>
      </c>
      <c r="AH2685" s="17">
        <f t="shared" ca="1" si="740"/>
        <v>406</v>
      </c>
      <c r="AI2685" s="17" t="str">
        <f>IFERROR(VLOOKUP(U2685,[1]Cruces!$O$1:$P$6,2,0),"Sin Orden")</f>
        <v>Resuelta</v>
      </c>
      <c r="AJ2685" s="17">
        <f t="shared" si="741"/>
        <v>21</v>
      </c>
      <c r="AK2685" s="17">
        <f t="shared" si="742"/>
        <v>11</v>
      </c>
      <c r="AL2685" s="17">
        <f t="shared" si="743"/>
        <v>2019</v>
      </c>
      <c r="AM2685" s="17">
        <f t="shared" ca="1" si="744"/>
        <v>370</v>
      </c>
      <c r="AN2685" s="18">
        <f>IFERROR(VLOOKUP(R2685*1,'[1]Ordenes de Servicio'!G:K,5,0),"No Cruza")</f>
        <v>43801</v>
      </c>
      <c r="AO2685" s="17">
        <f t="shared" ca="1" si="745"/>
        <v>36</v>
      </c>
      <c r="AP2685" s="17">
        <f t="shared" si="746"/>
        <v>6</v>
      </c>
      <c r="AQ2685" s="17">
        <f t="shared" si="747"/>
        <v>11</v>
      </c>
      <c r="AR2685" s="17">
        <f t="shared" si="748"/>
        <v>2019</v>
      </c>
      <c r="AS2685" s="17">
        <f t="shared" ca="1" si="749"/>
        <v>385</v>
      </c>
      <c r="AT2685" s="17" t="str">
        <f t="shared" ca="1" si="750"/>
        <v>Si</v>
      </c>
      <c r="AU2685" s="17">
        <f t="shared" si="751"/>
        <v>15</v>
      </c>
      <c r="AV2685" s="17" t="str">
        <f>+VLOOKUP(B2685,[1]Cruces!S:T,2,0)</f>
        <v>5. Consultoría / Adjudicación</v>
      </c>
    </row>
    <row r="2686" spans="1:48" hidden="1" x14ac:dyDescent="0.25">
      <c r="A2686" s="17" t="s">
        <v>4914</v>
      </c>
      <c r="B2686" s="17" t="s">
        <v>68</v>
      </c>
      <c r="C2686" s="17">
        <v>0</v>
      </c>
      <c r="D2686" s="17">
        <v>0</v>
      </c>
      <c r="E2686" s="17" t="s">
        <v>55</v>
      </c>
      <c r="F2686" s="17" t="s">
        <v>107</v>
      </c>
      <c r="G2686" s="17" t="s">
        <v>4915</v>
      </c>
      <c r="H2686" s="17">
        <v>0</v>
      </c>
      <c r="I2686" s="17" t="s">
        <v>71</v>
      </c>
      <c r="J2686" s="17" t="s">
        <v>59</v>
      </c>
      <c r="K2686" s="17" t="s">
        <v>4916</v>
      </c>
      <c r="L2686" s="17" t="s">
        <v>117</v>
      </c>
      <c r="M2686" s="17" t="s">
        <v>118</v>
      </c>
      <c r="N2686" s="17" t="s">
        <v>75</v>
      </c>
      <c r="O2686" s="17">
        <v>20200109</v>
      </c>
      <c r="P2686" s="17">
        <v>20200325</v>
      </c>
      <c r="Q2686" s="17">
        <v>1110</v>
      </c>
      <c r="R2686" s="17">
        <v>27075758</v>
      </c>
      <c r="S2686" s="17" t="s">
        <v>100</v>
      </c>
      <c r="T2686" s="17" t="s">
        <v>63</v>
      </c>
      <c r="U2686" s="17" t="s">
        <v>91</v>
      </c>
      <c r="V2686" s="17">
        <f t="shared" si="736"/>
        <v>112.5</v>
      </c>
      <c r="W2686" s="17">
        <v>112500</v>
      </c>
      <c r="X2686" s="17" t="s">
        <v>64</v>
      </c>
      <c r="Y2686" s="17" t="s">
        <v>136</v>
      </c>
      <c r="Z2686" s="17">
        <v>20200917</v>
      </c>
      <c r="AA2686" s="17" t="s">
        <v>78</v>
      </c>
      <c r="AB2686" s="17">
        <v>1</v>
      </c>
      <c r="AC2686" s="17" t="str">
        <f>IFERROR(VLOOKUP(A2686,[1]Cruces!AJ:AK,2,0),VLOOKUP(CONCATENATE(X2686,AA2686),[1]Cruces!G:H,2,0))</f>
        <v>Solicitud de Obra</v>
      </c>
      <c r="AD2686" s="17">
        <f t="shared" si="737"/>
        <v>9</v>
      </c>
      <c r="AE2686" s="17">
        <f t="shared" si="738"/>
        <v>1</v>
      </c>
      <c r="AF2686" s="17">
        <f t="shared" si="739"/>
        <v>2020</v>
      </c>
      <c r="AG2686" s="17" t="str">
        <f>IFERROR(VLOOKUP(MID(A2686,2,4)*1,[1]Cruces!K:L,2,0),"Verificar")</f>
        <v>Atlántico Norte</v>
      </c>
      <c r="AH2686" s="17">
        <f t="shared" ca="1" si="740"/>
        <v>321</v>
      </c>
      <c r="AI2686" s="17" t="str">
        <f>IFERROR(VLOOKUP(U2686,[1]Cruces!$O$1:$P$6,2,0),"Sin Orden")</f>
        <v>Resuelta</v>
      </c>
      <c r="AJ2686" s="17">
        <f t="shared" si="741"/>
        <v>17</v>
      </c>
      <c r="AK2686" s="17">
        <f t="shared" si="742"/>
        <v>9</v>
      </c>
      <c r="AL2686" s="17">
        <f t="shared" si="743"/>
        <v>2020</v>
      </c>
      <c r="AM2686" s="17">
        <f t="shared" ca="1" si="744"/>
        <v>69</v>
      </c>
      <c r="AN2686" s="18" t="str">
        <f>IFERROR(VLOOKUP(R2686*1,'[1]Ordenes de Servicio'!G:K,5,0),"No Cruza")</f>
        <v>No Cruza</v>
      </c>
      <c r="AO2686" s="17">
        <f t="shared" ca="1" si="745"/>
        <v>252</v>
      </c>
      <c r="AP2686" s="17">
        <f t="shared" si="746"/>
        <v>25</v>
      </c>
      <c r="AQ2686" s="17">
        <f t="shared" si="747"/>
        <v>3</v>
      </c>
      <c r="AR2686" s="17">
        <f t="shared" si="748"/>
        <v>2020</v>
      </c>
      <c r="AS2686" s="17">
        <f t="shared" ca="1" si="749"/>
        <v>245</v>
      </c>
      <c r="AT2686" s="17" t="str">
        <f t="shared" ca="1" si="750"/>
        <v>No</v>
      </c>
      <c r="AU2686" s="17">
        <f t="shared" si="751"/>
        <v>176</v>
      </c>
      <c r="AV2686" s="17" t="str">
        <f>+VLOOKUP(B2686,[1]Cruces!S:T,2,0)</f>
        <v>5. Consultoría / Adjudicación</v>
      </c>
    </row>
    <row r="2687" spans="1:48" x14ac:dyDescent="0.25">
      <c r="A2687" s="17" t="s">
        <v>4917</v>
      </c>
      <c r="B2687" s="17" t="s">
        <v>80</v>
      </c>
      <c r="C2687" s="17">
        <v>2529120</v>
      </c>
      <c r="D2687" s="17">
        <v>0</v>
      </c>
      <c r="E2687" s="17" t="s">
        <v>55</v>
      </c>
      <c r="F2687" s="17" t="s">
        <v>107</v>
      </c>
      <c r="G2687" s="17" t="s">
        <v>4918</v>
      </c>
      <c r="H2687" s="17">
        <v>3553750</v>
      </c>
      <c r="I2687" s="17" t="s">
        <v>116</v>
      </c>
      <c r="J2687" s="17" t="s">
        <v>59</v>
      </c>
      <c r="K2687" s="17" t="s">
        <v>97</v>
      </c>
      <c r="L2687" s="17" t="s">
        <v>4919</v>
      </c>
      <c r="M2687" s="17" t="s">
        <v>55</v>
      </c>
      <c r="N2687" s="17" t="s">
        <v>87</v>
      </c>
      <c r="O2687" s="17">
        <v>20130730</v>
      </c>
      <c r="P2687" s="17">
        <v>20140705</v>
      </c>
      <c r="Q2687" s="17">
        <v>1110</v>
      </c>
      <c r="R2687" s="17">
        <v>20434652</v>
      </c>
      <c r="S2687" s="17" t="s">
        <v>76</v>
      </c>
      <c r="T2687" s="17" t="s">
        <v>63</v>
      </c>
      <c r="U2687" s="17" t="s">
        <v>91</v>
      </c>
      <c r="V2687" s="17">
        <f t="shared" si="736"/>
        <v>75</v>
      </c>
      <c r="W2687" s="17">
        <v>75000</v>
      </c>
      <c r="X2687" s="17" t="s">
        <v>89</v>
      </c>
      <c r="Y2687" s="17" t="s">
        <v>80</v>
      </c>
      <c r="Z2687" s="17">
        <v>20140705</v>
      </c>
      <c r="AA2687" s="17" t="s">
        <v>78</v>
      </c>
      <c r="AB2687" s="17">
        <v>1</v>
      </c>
      <c r="AC2687" s="17" t="str">
        <f>IFERROR(VLOOKUP(A2687,[1]Cruces!AJ:AK,2,0),VLOOKUP(CONCATENATE(X2687,AA2687),[1]Cruces!G:H,2,0))</f>
        <v>Solicitud de Obra</v>
      </c>
      <c r="AD2687" s="17">
        <f t="shared" si="737"/>
        <v>30</v>
      </c>
      <c r="AE2687" s="17">
        <f t="shared" si="738"/>
        <v>7</v>
      </c>
      <c r="AF2687" s="17">
        <f t="shared" si="739"/>
        <v>2013</v>
      </c>
      <c r="AG2687" s="17" t="str">
        <f>IFERROR(VLOOKUP(MID(A2687,2,4)*1,[1]Cruces!K:L,2,0),"Verificar")</f>
        <v>Atlántico Norte</v>
      </c>
      <c r="AH2687" s="17">
        <f t="shared" ca="1" si="740"/>
        <v>2675</v>
      </c>
      <c r="AI2687" s="17" t="str">
        <f>IFERROR(VLOOKUP(U2687,[1]Cruces!$O$1:$P$6,2,0),"Sin Orden")</f>
        <v>Resuelta</v>
      </c>
      <c r="AJ2687" s="17">
        <f t="shared" si="741"/>
        <v>5</v>
      </c>
      <c r="AK2687" s="17">
        <f t="shared" si="742"/>
        <v>7</v>
      </c>
      <c r="AL2687" s="17">
        <f t="shared" si="743"/>
        <v>2014</v>
      </c>
      <c r="AM2687" s="17">
        <f t="shared" ca="1" si="744"/>
        <v>2335</v>
      </c>
      <c r="AN2687" s="18" t="str">
        <f>IFERROR(VLOOKUP(R2687*1,'[1]Ordenes de Servicio'!G:K,5,0),"No Cruza")</f>
        <v>No Cruza</v>
      </c>
      <c r="AO2687" s="17">
        <f t="shared" ca="1" si="745"/>
        <v>340</v>
      </c>
      <c r="AP2687" s="17">
        <f t="shared" si="746"/>
        <v>5</v>
      </c>
      <c r="AQ2687" s="17">
        <f t="shared" si="747"/>
        <v>7</v>
      </c>
      <c r="AR2687" s="17">
        <f t="shared" si="748"/>
        <v>2014</v>
      </c>
      <c r="AS2687" s="17">
        <f t="shared" ca="1" si="749"/>
        <v>2335</v>
      </c>
      <c r="AT2687" s="17" t="str">
        <f t="shared" ca="1" si="750"/>
        <v>Si</v>
      </c>
      <c r="AU2687" s="17">
        <f t="shared" si="751"/>
        <v>0</v>
      </c>
      <c r="AV2687" s="17" t="str">
        <f>+VLOOKUP(B2687,[1]Cruces!S:T,2,0)</f>
        <v>8. Puesta en Servicio</v>
      </c>
    </row>
    <row r="2688" spans="1:48" hidden="1" x14ac:dyDescent="0.25">
      <c r="A2688" s="17" t="s">
        <v>4920</v>
      </c>
      <c r="B2688" s="17" t="s">
        <v>68</v>
      </c>
      <c r="C2688" s="17">
        <v>0</v>
      </c>
      <c r="D2688" s="17">
        <v>0</v>
      </c>
      <c r="E2688" s="17" t="s">
        <v>55</v>
      </c>
      <c r="F2688" s="17" t="s">
        <v>81</v>
      </c>
      <c r="G2688" s="17" t="s">
        <v>4921</v>
      </c>
      <c r="H2688" s="17">
        <v>0</v>
      </c>
      <c r="I2688" s="17" t="s">
        <v>116</v>
      </c>
      <c r="J2688" s="17" t="s">
        <v>59</v>
      </c>
      <c r="K2688" s="17">
        <v>1</v>
      </c>
      <c r="L2688" s="17" t="s">
        <v>85</v>
      </c>
      <c r="M2688" s="17" t="s">
        <v>86</v>
      </c>
      <c r="N2688" s="17" t="s">
        <v>75</v>
      </c>
      <c r="O2688" s="17">
        <v>20191107</v>
      </c>
      <c r="P2688" s="17">
        <v>20191204</v>
      </c>
      <c r="Q2688" s="17">
        <v>3460</v>
      </c>
      <c r="R2688" s="17">
        <v>26911856</v>
      </c>
      <c r="S2688" s="17" t="s">
        <v>100</v>
      </c>
      <c r="T2688" s="17" t="s">
        <v>63</v>
      </c>
      <c r="U2688" s="17" t="s">
        <v>91</v>
      </c>
      <c r="V2688" s="17">
        <f t="shared" si="736"/>
        <v>1</v>
      </c>
      <c r="W2688" s="17">
        <v>1000</v>
      </c>
      <c r="X2688" s="17" t="s">
        <v>64</v>
      </c>
      <c r="Y2688" s="17" t="s">
        <v>136</v>
      </c>
      <c r="Z2688" s="17">
        <v>20200306</v>
      </c>
      <c r="AA2688" s="17" t="s">
        <v>113</v>
      </c>
      <c r="AB2688" s="17">
        <v>1</v>
      </c>
      <c r="AC2688" s="17" t="str">
        <f>IFERROR(VLOOKUP(A2688,[1]Cruces!AJ:AK,2,0),VLOOKUP(CONCATENATE(X2688,AA2688),[1]Cruces!G:H,2,0))</f>
        <v>Solicitud de Obra</v>
      </c>
      <c r="AD2688" s="17">
        <f t="shared" si="737"/>
        <v>7</v>
      </c>
      <c r="AE2688" s="17">
        <f t="shared" si="738"/>
        <v>11</v>
      </c>
      <c r="AF2688" s="17">
        <f t="shared" si="739"/>
        <v>2019</v>
      </c>
      <c r="AG2688" s="17" t="str">
        <f>IFERROR(VLOOKUP(MID(A2688,2,4)*1,[1]Cruces!K:L,2,0),"Verificar")</f>
        <v>Magdalena</v>
      </c>
      <c r="AH2688" s="17">
        <f t="shared" ca="1" si="740"/>
        <v>384</v>
      </c>
      <c r="AI2688" s="17" t="str">
        <f>IFERROR(VLOOKUP(U2688,[1]Cruces!$O$1:$P$6,2,0),"Sin Orden")</f>
        <v>Resuelta</v>
      </c>
      <c r="AJ2688" s="17">
        <f t="shared" si="741"/>
        <v>6</v>
      </c>
      <c r="AK2688" s="17">
        <f t="shared" si="742"/>
        <v>3</v>
      </c>
      <c r="AL2688" s="17">
        <f t="shared" si="743"/>
        <v>2020</v>
      </c>
      <c r="AM2688" s="17">
        <f t="shared" ca="1" si="744"/>
        <v>264</v>
      </c>
      <c r="AN2688" s="18" t="str">
        <f>IFERROR(VLOOKUP(R2688*1,'[1]Ordenes de Servicio'!G:K,5,0),"No Cruza")</f>
        <v>No Cruza</v>
      </c>
      <c r="AO2688" s="17">
        <f t="shared" ca="1" si="745"/>
        <v>120</v>
      </c>
      <c r="AP2688" s="17">
        <f t="shared" si="746"/>
        <v>4</v>
      </c>
      <c r="AQ2688" s="17">
        <f t="shared" si="747"/>
        <v>12</v>
      </c>
      <c r="AR2688" s="17">
        <f t="shared" si="748"/>
        <v>2019</v>
      </c>
      <c r="AS2688" s="17">
        <f t="shared" ca="1" si="749"/>
        <v>357</v>
      </c>
      <c r="AT2688" s="17" t="str">
        <f t="shared" ca="1" si="750"/>
        <v>No</v>
      </c>
      <c r="AU2688" s="17">
        <f t="shared" si="751"/>
        <v>93</v>
      </c>
      <c r="AV2688" s="17" t="str">
        <f>+VLOOKUP(B2688,[1]Cruces!S:T,2,0)</f>
        <v>5. Consultoría / Adjudicación</v>
      </c>
    </row>
    <row r="2689" spans="1:48" x14ac:dyDescent="0.25">
      <c r="A2689" s="17" t="s">
        <v>4922</v>
      </c>
      <c r="B2689" s="17" t="s">
        <v>80</v>
      </c>
      <c r="C2689" s="17">
        <v>0</v>
      </c>
      <c r="D2689" s="17">
        <v>0</v>
      </c>
      <c r="E2689" s="17" t="s">
        <v>55</v>
      </c>
      <c r="F2689" s="17" t="s">
        <v>56</v>
      </c>
      <c r="G2689" s="17" t="s">
        <v>4923</v>
      </c>
      <c r="H2689" s="17">
        <v>3673837</v>
      </c>
      <c r="I2689" s="17" t="s">
        <v>116</v>
      </c>
      <c r="J2689" s="17" t="s">
        <v>59</v>
      </c>
      <c r="K2689" s="17" t="s">
        <v>97</v>
      </c>
      <c r="L2689" s="17" t="s">
        <v>172</v>
      </c>
      <c r="M2689" s="17" t="s">
        <v>173</v>
      </c>
      <c r="N2689" s="17" t="s">
        <v>87</v>
      </c>
      <c r="O2689" s="17">
        <v>20140127</v>
      </c>
      <c r="P2689" s="17">
        <v>20140708</v>
      </c>
      <c r="Q2689" s="17">
        <v>1110</v>
      </c>
      <c r="R2689" s="17">
        <v>20330169</v>
      </c>
      <c r="S2689" s="17" t="s">
        <v>76</v>
      </c>
      <c r="T2689" s="17" t="s">
        <v>63</v>
      </c>
      <c r="U2689" s="17" t="s">
        <v>91</v>
      </c>
      <c r="V2689" s="17">
        <f t="shared" si="736"/>
        <v>112.5</v>
      </c>
      <c r="W2689" s="17">
        <v>112500</v>
      </c>
      <c r="X2689" s="17" t="s">
        <v>64</v>
      </c>
      <c r="Y2689" s="17" t="s">
        <v>80</v>
      </c>
      <c r="Z2689" s="17">
        <v>20140708</v>
      </c>
      <c r="AA2689" s="17" t="s">
        <v>101</v>
      </c>
      <c r="AB2689" s="17">
        <v>1</v>
      </c>
      <c r="AC2689" s="17" t="str">
        <f>IFERROR(VLOOKUP(A2689,[1]Cruces!AJ:AK,2,0),VLOOKUP(CONCATENATE(X2689,AA2689),[1]Cruces!G:H,2,0))</f>
        <v>Solicitud de Obra</v>
      </c>
      <c r="AD2689" s="17">
        <f t="shared" si="737"/>
        <v>27</v>
      </c>
      <c r="AE2689" s="17">
        <f t="shared" si="738"/>
        <v>1</v>
      </c>
      <c r="AF2689" s="17">
        <f t="shared" si="739"/>
        <v>2014</v>
      </c>
      <c r="AG2689" s="17" t="str">
        <f>IFERROR(VLOOKUP(MID(A2689,2,4)*1,[1]Cruces!K:L,2,0),"Verificar")</f>
        <v>Atlántico Norte</v>
      </c>
      <c r="AH2689" s="17">
        <f t="shared" ca="1" si="740"/>
        <v>2494</v>
      </c>
      <c r="AI2689" s="17" t="str">
        <f>IFERROR(VLOOKUP(U2689,[1]Cruces!$O$1:$P$6,2,0),"Sin Orden")</f>
        <v>Resuelta</v>
      </c>
      <c r="AJ2689" s="17">
        <f t="shared" si="741"/>
        <v>8</v>
      </c>
      <c r="AK2689" s="17">
        <f t="shared" si="742"/>
        <v>7</v>
      </c>
      <c r="AL2689" s="17">
        <f t="shared" si="743"/>
        <v>2014</v>
      </c>
      <c r="AM2689" s="17">
        <f t="shared" ca="1" si="744"/>
        <v>2332</v>
      </c>
      <c r="AN2689" s="18" t="str">
        <f>IFERROR(VLOOKUP(R2689*1,'[1]Ordenes de Servicio'!G:K,5,0),"No Cruza")</f>
        <v>No Cruza</v>
      </c>
      <c r="AO2689" s="17">
        <f t="shared" ca="1" si="745"/>
        <v>162</v>
      </c>
      <c r="AP2689" s="17">
        <f t="shared" si="746"/>
        <v>8</v>
      </c>
      <c r="AQ2689" s="17">
        <f t="shared" si="747"/>
        <v>7</v>
      </c>
      <c r="AR2689" s="17">
        <f t="shared" si="748"/>
        <v>2014</v>
      </c>
      <c r="AS2689" s="17">
        <f t="shared" ca="1" si="749"/>
        <v>2332</v>
      </c>
      <c r="AT2689" s="17" t="str">
        <f t="shared" ca="1" si="750"/>
        <v>Si</v>
      </c>
      <c r="AU2689" s="17">
        <f t="shared" si="751"/>
        <v>0</v>
      </c>
      <c r="AV2689" s="17" t="str">
        <f>+VLOOKUP(B2689,[1]Cruces!S:T,2,0)</f>
        <v>8. Puesta en Servicio</v>
      </c>
    </row>
    <row r="2690" spans="1:48" hidden="1" x14ac:dyDescent="0.25">
      <c r="A2690" s="17" t="s">
        <v>4924</v>
      </c>
      <c r="B2690" s="17" t="s">
        <v>68</v>
      </c>
      <c r="C2690" s="17">
        <v>5627965</v>
      </c>
      <c r="D2690" s="17">
        <v>25637155</v>
      </c>
      <c r="E2690" s="17" t="s">
        <v>745</v>
      </c>
      <c r="F2690" s="17" t="s">
        <v>126</v>
      </c>
      <c r="G2690" s="17" t="s">
        <v>4925</v>
      </c>
      <c r="H2690" s="17">
        <v>3106224795</v>
      </c>
      <c r="I2690" s="17" t="s">
        <v>71</v>
      </c>
      <c r="J2690" s="17" t="s">
        <v>4926</v>
      </c>
      <c r="K2690" s="17" t="s">
        <v>97</v>
      </c>
      <c r="L2690" s="17" t="s">
        <v>129</v>
      </c>
      <c r="M2690" s="17" t="s">
        <v>130</v>
      </c>
      <c r="N2690" s="17" t="s">
        <v>75</v>
      </c>
      <c r="O2690" s="17">
        <v>20200122</v>
      </c>
      <c r="P2690" s="17">
        <v>20200505</v>
      </c>
      <c r="Q2690" s="17">
        <v>3310</v>
      </c>
      <c r="R2690" s="17">
        <v>27620417</v>
      </c>
      <c r="S2690" s="17" t="s">
        <v>76</v>
      </c>
      <c r="T2690" s="17" t="s">
        <v>63</v>
      </c>
      <c r="U2690" s="17" t="s">
        <v>88</v>
      </c>
      <c r="V2690" s="17">
        <f t="shared" si="736"/>
        <v>45</v>
      </c>
      <c r="W2690" s="17">
        <v>45000</v>
      </c>
      <c r="X2690" s="17" t="s">
        <v>89</v>
      </c>
      <c r="Y2690" s="17" t="s">
        <v>136</v>
      </c>
      <c r="Z2690" s="17">
        <v>20200507</v>
      </c>
      <c r="AA2690" s="17" t="s">
        <v>78</v>
      </c>
      <c r="AB2690" s="17">
        <v>1</v>
      </c>
      <c r="AC2690" s="17" t="str">
        <f>IFERROR(VLOOKUP(A2690,[1]Cruces!AJ:AK,2,0),VLOOKUP(CONCATENATE(X2690,AA2690),[1]Cruces!G:H,2,0))</f>
        <v>Solicitud de Obra</v>
      </c>
      <c r="AD2690" s="17">
        <f t="shared" si="737"/>
        <v>22</v>
      </c>
      <c r="AE2690" s="17">
        <f t="shared" si="738"/>
        <v>1</v>
      </c>
      <c r="AF2690" s="17">
        <f t="shared" si="739"/>
        <v>2020</v>
      </c>
      <c r="AG2690" s="17" t="str">
        <f>IFERROR(VLOOKUP(MID(A2690,2,4)*1,[1]Cruces!K:L,2,0),"Verificar")</f>
        <v>Guajira</v>
      </c>
      <c r="AH2690" s="17">
        <f t="shared" ca="1" si="740"/>
        <v>308</v>
      </c>
      <c r="AI2690" s="17" t="str">
        <f>IFERROR(VLOOKUP(U2690,[1]Cruces!$O$1:$P$6,2,0),"Sin Orden")</f>
        <v>Resuelta</v>
      </c>
      <c r="AJ2690" s="17">
        <f t="shared" si="741"/>
        <v>7</v>
      </c>
      <c r="AK2690" s="17">
        <f t="shared" si="742"/>
        <v>5</v>
      </c>
      <c r="AL2690" s="17">
        <f t="shared" si="743"/>
        <v>2020</v>
      </c>
      <c r="AM2690" s="17">
        <f t="shared" ca="1" si="744"/>
        <v>202</v>
      </c>
      <c r="AN2690" s="18" t="str">
        <f>IFERROR(VLOOKUP(R2690*1,'[1]Ordenes de Servicio'!G:K,5,0),"No Cruza")</f>
        <v>No Cruza</v>
      </c>
      <c r="AO2690" s="17">
        <f t="shared" ca="1" si="745"/>
        <v>106</v>
      </c>
      <c r="AP2690" s="17">
        <f t="shared" si="746"/>
        <v>5</v>
      </c>
      <c r="AQ2690" s="17">
        <f t="shared" si="747"/>
        <v>5</v>
      </c>
      <c r="AR2690" s="17">
        <f t="shared" si="748"/>
        <v>2020</v>
      </c>
      <c r="AS2690" s="17">
        <f t="shared" ca="1" si="749"/>
        <v>204</v>
      </c>
      <c r="AT2690" s="17" t="str">
        <f t="shared" ca="1" si="750"/>
        <v>No</v>
      </c>
      <c r="AU2690" s="17">
        <f t="shared" si="751"/>
        <v>2</v>
      </c>
      <c r="AV2690" s="17" t="str">
        <f>+VLOOKUP(B2690,[1]Cruces!S:T,2,0)</f>
        <v>5. Consultoría / Adjudicación</v>
      </c>
    </row>
    <row r="2691" spans="1:48" hidden="1" x14ac:dyDescent="0.25">
      <c r="A2691" s="17" t="s">
        <v>4927</v>
      </c>
      <c r="B2691" s="17" t="s">
        <v>68</v>
      </c>
      <c r="C2691" s="17">
        <v>0</v>
      </c>
      <c r="D2691" s="17">
        <v>0</v>
      </c>
      <c r="E2691" s="17" t="s">
        <v>55</v>
      </c>
      <c r="F2691" s="17" t="s">
        <v>163</v>
      </c>
      <c r="G2691" s="17" t="s">
        <v>4928</v>
      </c>
      <c r="H2691" s="17">
        <v>0</v>
      </c>
      <c r="I2691" s="17" t="s">
        <v>197</v>
      </c>
      <c r="J2691" s="17" t="s">
        <v>59</v>
      </c>
      <c r="K2691" s="17" t="s">
        <v>198</v>
      </c>
      <c r="L2691" s="17" t="s">
        <v>111</v>
      </c>
      <c r="M2691" s="17" t="s">
        <v>112</v>
      </c>
      <c r="N2691" s="17" t="s">
        <v>75</v>
      </c>
      <c r="O2691" s="17">
        <v>20200518</v>
      </c>
      <c r="P2691" s="17">
        <v>20200518</v>
      </c>
      <c r="Q2691" s="17">
        <v>9510</v>
      </c>
      <c r="R2691" s="17">
        <v>0</v>
      </c>
      <c r="S2691" s="17"/>
      <c r="T2691" s="17" t="s">
        <v>63</v>
      </c>
      <c r="U2691" s="17"/>
      <c r="V2691" s="17">
        <f t="shared" si="736"/>
        <v>75</v>
      </c>
      <c r="W2691" s="17">
        <v>75000</v>
      </c>
      <c r="X2691" s="17" t="s">
        <v>64</v>
      </c>
      <c r="Y2691" s="17" t="s">
        <v>68</v>
      </c>
      <c r="Z2691" s="17">
        <v>20200518</v>
      </c>
      <c r="AA2691" s="17" t="s">
        <v>66</v>
      </c>
      <c r="AB2691" s="17">
        <v>1</v>
      </c>
      <c r="AC2691" s="17" t="str">
        <f>IFERROR(VLOOKUP(A2691,[1]Cruces!AJ:AK,2,0),VLOOKUP(CONCATENATE(X2691,AA2691),[1]Cruces!G:H,2,0))</f>
        <v>Solicitud de Obra</v>
      </c>
      <c r="AD2691" s="17">
        <f t="shared" si="737"/>
        <v>18</v>
      </c>
      <c r="AE2691" s="17">
        <f t="shared" si="738"/>
        <v>5</v>
      </c>
      <c r="AF2691" s="17">
        <f t="shared" si="739"/>
        <v>2020</v>
      </c>
      <c r="AG2691" s="17" t="str">
        <f>IFERROR(VLOOKUP(MID(A2691,2,4)*1,[1]Cruces!K:L,2,0),"Verificar")</f>
        <v>Atlántico Norte</v>
      </c>
      <c r="AH2691" s="17">
        <f t="shared" ca="1" si="740"/>
        <v>191</v>
      </c>
      <c r="AI2691" s="17" t="str">
        <f>IFERROR(VLOOKUP(U2691,[1]Cruces!$O$1:$P$6,2,0),"Sin Orden")</f>
        <v>Sin Orden</v>
      </c>
      <c r="AJ2691" s="17">
        <f t="shared" si="741"/>
        <v>18</v>
      </c>
      <c r="AK2691" s="17">
        <f t="shared" si="742"/>
        <v>5</v>
      </c>
      <c r="AL2691" s="17">
        <f t="shared" si="743"/>
        <v>2020</v>
      </c>
      <c r="AM2691" s="17">
        <f t="shared" ca="1" si="744"/>
        <v>191</v>
      </c>
      <c r="AN2691" s="18" t="str">
        <f>IFERROR(VLOOKUP(R2691*1,'[1]Ordenes de Servicio'!G:K,5,0),"No Cruza")</f>
        <v>No Cruza</v>
      </c>
      <c r="AO2691" s="17">
        <f t="shared" ca="1" si="745"/>
        <v>191</v>
      </c>
      <c r="AP2691" s="17">
        <f t="shared" si="746"/>
        <v>18</v>
      </c>
      <c r="AQ2691" s="17">
        <f t="shared" si="747"/>
        <v>5</v>
      </c>
      <c r="AR2691" s="17">
        <f t="shared" si="748"/>
        <v>2020</v>
      </c>
      <c r="AS2691" s="17">
        <f t="shared" ca="1" si="749"/>
        <v>191</v>
      </c>
      <c r="AT2691" s="17" t="str">
        <f t="shared" ca="1" si="750"/>
        <v>No</v>
      </c>
      <c r="AU2691" s="17">
        <f t="shared" si="751"/>
        <v>0</v>
      </c>
      <c r="AV2691" s="17" t="str">
        <f>+VLOOKUP(B2691,[1]Cruces!S:T,2,0)</f>
        <v>5. Consultoría / Adjudicación</v>
      </c>
    </row>
    <row r="2692" spans="1:48" hidden="1" x14ac:dyDescent="0.25">
      <c r="A2692" s="17" t="s">
        <v>4929</v>
      </c>
      <c r="B2692" s="17" t="s">
        <v>68</v>
      </c>
      <c r="C2692" s="17">
        <v>0</v>
      </c>
      <c r="D2692" s="17">
        <v>0</v>
      </c>
      <c r="E2692" s="17" t="s">
        <v>55</v>
      </c>
      <c r="F2692" s="17" t="s">
        <v>126</v>
      </c>
      <c r="G2692" s="17" t="s">
        <v>4930</v>
      </c>
      <c r="H2692" s="17">
        <v>0</v>
      </c>
      <c r="I2692" s="17" t="s">
        <v>357</v>
      </c>
      <c r="J2692" s="17" t="s">
        <v>59</v>
      </c>
      <c r="K2692" s="17" t="s">
        <v>97</v>
      </c>
      <c r="L2692" s="17" t="s">
        <v>129</v>
      </c>
      <c r="M2692" s="17" t="s">
        <v>130</v>
      </c>
      <c r="N2692" s="17" t="s">
        <v>75</v>
      </c>
      <c r="O2692" s="17">
        <v>20200220</v>
      </c>
      <c r="P2692" s="17">
        <v>20200729</v>
      </c>
      <c r="Q2692" s="17">
        <v>3330</v>
      </c>
      <c r="R2692" s="17">
        <v>27214951</v>
      </c>
      <c r="S2692" s="17" t="s">
        <v>100</v>
      </c>
      <c r="T2692" s="17" t="s">
        <v>63</v>
      </c>
      <c r="U2692" s="17" t="s">
        <v>91</v>
      </c>
      <c r="V2692" s="17">
        <f t="shared" si="736"/>
        <v>15</v>
      </c>
      <c r="W2692" s="17">
        <v>15000</v>
      </c>
      <c r="X2692" s="17" t="s">
        <v>64</v>
      </c>
      <c r="Y2692" s="17" t="s">
        <v>282</v>
      </c>
      <c r="Z2692" s="17">
        <v>20200803</v>
      </c>
      <c r="AA2692" s="17" t="s">
        <v>78</v>
      </c>
      <c r="AB2692" s="17">
        <v>1</v>
      </c>
      <c r="AC2692" s="17" t="str">
        <f>IFERROR(VLOOKUP(A2692,[1]Cruces!AJ:AK,2,0),VLOOKUP(CONCATENATE(X2692,AA2692),[1]Cruces!G:H,2,0))</f>
        <v>Solicitud de Obra</v>
      </c>
      <c r="AD2692" s="17">
        <f t="shared" si="737"/>
        <v>20</v>
      </c>
      <c r="AE2692" s="17">
        <f t="shared" si="738"/>
        <v>2</v>
      </c>
      <c r="AF2692" s="17">
        <f t="shared" si="739"/>
        <v>2020</v>
      </c>
      <c r="AG2692" s="17" t="str">
        <f>IFERROR(VLOOKUP(MID(A2692,2,4)*1,[1]Cruces!K:L,2,0),"Verificar")</f>
        <v>Guajira</v>
      </c>
      <c r="AH2692" s="17">
        <f t="shared" ca="1" si="740"/>
        <v>279</v>
      </c>
      <c r="AI2692" s="17" t="str">
        <f>IFERROR(VLOOKUP(U2692,[1]Cruces!$O$1:$P$6,2,0),"Sin Orden")</f>
        <v>Resuelta</v>
      </c>
      <c r="AJ2692" s="17">
        <f t="shared" si="741"/>
        <v>3</v>
      </c>
      <c r="AK2692" s="17">
        <f t="shared" si="742"/>
        <v>8</v>
      </c>
      <c r="AL2692" s="17">
        <f t="shared" si="743"/>
        <v>2020</v>
      </c>
      <c r="AM2692" s="17">
        <f t="shared" ca="1" si="744"/>
        <v>114</v>
      </c>
      <c r="AN2692" s="18" t="str">
        <f>IFERROR(VLOOKUP(R2692*1,'[1]Ordenes de Servicio'!G:K,5,0),"No Cruza")</f>
        <v>No Cruza</v>
      </c>
      <c r="AO2692" s="17">
        <f t="shared" ca="1" si="745"/>
        <v>165</v>
      </c>
      <c r="AP2692" s="17">
        <f t="shared" si="746"/>
        <v>29</v>
      </c>
      <c r="AQ2692" s="17">
        <f t="shared" si="747"/>
        <v>7</v>
      </c>
      <c r="AR2692" s="17">
        <f t="shared" si="748"/>
        <v>2020</v>
      </c>
      <c r="AS2692" s="17">
        <f t="shared" ca="1" si="749"/>
        <v>119</v>
      </c>
      <c r="AT2692" s="17" t="str">
        <f t="shared" ca="1" si="750"/>
        <v>No</v>
      </c>
      <c r="AU2692" s="17">
        <f t="shared" si="751"/>
        <v>5</v>
      </c>
      <c r="AV2692" s="17" t="str">
        <f>+VLOOKUP(B2692,[1]Cruces!S:T,2,0)</f>
        <v>5. Consultoría / Adjudicación</v>
      </c>
    </row>
    <row r="2693" spans="1:48" hidden="1" x14ac:dyDescent="0.25">
      <c r="A2693" s="17" t="s">
        <v>4931</v>
      </c>
      <c r="B2693" s="17" t="s">
        <v>68</v>
      </c>
      <c r="C2693" s="17">
        <v>0</v>
      </c>
      <c r="D2693" s="17">
        <v>0</v>
      </c>
      <c r="E2693" s="17" t="s">
        <v>55</v>
      </c>
      <c r="F2693" s="17" t="s">
        <v>81</v>
      </c>
      <c r="G2693" s="17" t="s">
        <v>4932</v>
      </c>
      <c r="H2693" s="17">
        <v>3166459008</v>
      </c>
      <c r="I2693" s="17" t="s">
        <v>71</v>
      </c>
      <c r="J2693" s="17" t="s">
        <v>59</v>
      </c>
      <c r="K2693" s="17" t="s">
        <v>97</v>
      </c>
      <c r="L2693" s="17" t="s">
        <v>85</v>
      </c>
      <c r="M2693" s="17" t="s">
        <v>86</v>
      </c>
      <c r="N2693" s="17" t="s">
        <v>75</v>
      </c>
      <c r="O2693" s="17">
        <v>20200123</v>
      </c>
      <c r="P2693" s="17">
        <v>20200123</v>
      </c>
      <c r="Q2693" s="17">
        <v>9340</v>
      </c>
      <c r="R2693" s="17">
        <v>0</v>
      </c>
      <c r="S2693" s="17"/>
      <c r="T2693" s="17" t="s">
        <v>63</v>
      </c>
      <c r="U2693" s="17"/>
      <c r="V2693" s="17">
        <f t="shared" si="736"/>
        <v>30</v>
      </c>
      <c r="W2693" s="17">
        <v>30000</v>
      </c>
      <c r="X2693" s="17" t="s">
        <v>64</v>
      </c>
      <c r="Y2693" s="17" t="s">
        <v>105</v>
      </c>
      <c r="Z2693" s="17">
        <v>20200123</v>
      </c>
      <c r="AA2693" s="17" t="s">
        <v>78</v>
      </c>
      <c r="AB2693" s="17">
        <v>1</v>
      </c>
      <c r="AC2693" s="17" t="str">
        <f>IFERROR(VLOOKUP(A2693,[1]Cruces!AJ:AK,2,0),VLOOKUP(CONCATENATE(X2693,AA2693),[1]Cruces!G:H,2,0))</f>
        <v>Solicitud de Obra</v>
      </c>
      <c r="AD2693" s="17">
        <f t="shared" si="737"/>
        <v>23</v>
      </c>
      <c r="AE2693" s="17">
        <f t="shared" si="738"/>
        <v>1</v>
      </c>
      <c r="AF2693" s="17">
        <f t="shared" si="739"/>
        <v>2020</v>
      </c>
      <c r="AG2693" s="17" t="str">
        <f>IFERROR(VLOOKUP(MID(A2693,2,4)*1,[1]Cruces!K:L,2,0),"Verificar")</f>
        <v>Magdalena</v>
      </c>
      <c r="AH2693" s="17">
        <f t="shared" ca="1" si="740"/>
        <v>307</v>
      </c>
      <c r="AI2693" s="17" t="str">
        <f>IFERROR(VLOOKUP(U2693,[1]Cruces!$O$1:$P$6,2,0),"Sin Orden")</f>
        <v>Sin Orden</v>
      </c>
      <c r="AJ2693" s="17">
        <f t="shared" si="741"/>
        <v>23</v>
      </c>
      <c r="AK2693" s="17">
        <f t="shared" si="742"/>
        <v>1</v>
      </c>
      <c r="AL2693" s="17">
        <f t="shared" si="743"/>
        <v>2020</v>
      </c>
      <c r="AM2693" s="17">
        <f t="shared" ca="1" si="744"/>
        <v>307</v>
      </c>
      <c r="AN2693" s="18" t="str">
        <f>IFERROR(VLOOKUP(R2693*1,'[1]Ordenes de Servicio'!G:K,5,0),"No Cruza")</f>
        <v>No Cruza</v>
      </c>
      <c r="AO2693" s="17">
        <f t="shared" ca="1" si="745"/>
        <v>307</v>
      </c>
      <c r="AP2693" s="17">
        <f t="shared" si="746"/>
        <v>23</v>
      </c>
      <c r="AQ2693" s="17">
        <f t="shared" si="747"/>
        <v>1</v>
      </c>
      <c r="AR2693" s="17">
        <f t="shared" si="748"/>
        <v>2020</v>
      </c>
      <c r="AS2693" s="17">
        <f t="shared" ca="1" si="749"/>
        <v>307</v>
      </c>
      <c r="AT2693" s="17" t="str">
        <f t="shared" ca="1" si="750"/>
        <v>No</v>
      </c>
      <c r="AU2693" s="17">
        <f t="shared" si="751"/>
        <v>0</v>
      </c>
      <c r="AV2693" s="17" t="str">
        <f>+VLOOKUP(B2693,[1]Cruces!S:T,2,0)</f>
        <v>5. Consultoría / Adjudicación</v>
      </c>
    </row>
    <row r="2694" spans="1:48" hidden="1" x14ac:dyDescent="0.25">
      <c r="A2694" s="17" t="s">
        <v>9489</v>
      </c>
      <c r="B2694" s="17" t="s">
        <v>1943</v>
      </c>
      <c r="C2694" s="17">
        <v>0</v>
      </c>
      <c r="D2694" s="17">
        <v>0</v>
      </c>
      <c r="E2694" s="17" t="s">
        <v>55</v>
      </c>
      <c r="F2694" s="17" t="s">
        <v>7717</v>
      </c>
      <c r="G2694" s="17" t="s">
        <v>9490</v>
      </c>
      <c r="H2694" s="17">
        <v>3132431526</v>
      </c>
      <c r="I2694" s="17" t="s">
        <v>116</v>
      </c>
      <c r="J2694" s="17" t="s">
        <v>59</v>
      </c>
      <c r="K2694" s="17" t="s">
        <v>97</v>
      </c>
      <c r="L2694" s="17" t="s">
        <v>9070</v>
      </c>
      <c r="M2694" s="17" t="s">
        <v>9071</v>
      </c>
      <c r="N2694" s="17" t="s">
        <v>1946</v>
      </c>
      <c r="O2694" s="17">
        <v>20201106</v>
      </c>
      <c r="P2694" s="17">
        <v>20201106</v>
      </c>
      <c r="Q2694" s="17">
        <v>3470</v>
      </c>
      <c r="R2694" s="17">
        <v>28272170</v>
      </c>
      <c r="S2694" s="17" t="s">
        <v>6601</v>
      </c>
      <c r="T2694" s="17" t="s">
        <v>63</v>
      </c>
      <c r="U2694" s="17" t="s">
        <v>77</v>
      </c>
      <c r="V2694" s="17">
        <f t="shared" si="736"/>
        <v>1</v>
      </c>
      <c r="W2694" s="17">
        <v>1000</v>
      </c>
      <c r="X2694" s="17" t="s">
        <v>7065</v>
      </c>
      <c r="Y2694" s="17" t="s">
        <v>1943</v>
      </c>
      <c r="Z2694" s="17">
        <v>20201106</v>
      </c>
      <c r="AA2694" s="17" t="s">
        <v>1947</v>
      </c>
      <c r="AB2694" s="17">
        <v>1</v>
      </c>
      <c r="AC2694" s="17" t="str">
        <f>IFERROR(VLOOKUP(A2694,[1]Cruces!AJ:AK,2,0),VLOOKUP(CONCATENATE(X2694,AA2694),[1]Cruces!G:H,2,0))</f>
        <v>Solicitud por BT</v>
      </c>
      <c r="AD2694" s="17">
        <f t="shared" si="737"/>
        <v>6</v>
      </c>
      <c r="AE2694" s="17">
        <f t="shared" si="738"/>
        <v>11</v>
      </c>
      <c r="AF2694" s="17">
        <f t="shared" si="739"/>
        <v>2020</v>
      </c>
      <c r="AG2694" s="17" t="str">
        <f>IFERROR(VLOOKUP(MID(A2694,2,4)*1,[1]Cruces!K:L,2,0),"Verificar")</f>
        <v>Magdalena</v>
      </c>
      <c r="AH2694" s="17">
        <f t="shared" ca="1" si="740"/>
        <v>19</v>
      </c>
      <c r="AI2694" s="17" t="str">
        <f>IFERROR(VLOOKUP(U2694,[1]Cruces!$O$1:$P$6,2,0),"Sin Orden")</f>
        <v>Pendiente</v>
      </c>
      <c r="AJ2694" s="17">
        <f t="shared" si="741"/>
        <v>6</v>
      </c>
      <c r="AK2694" s="17">
        <f t="shared" si="742"/>
        <v>11</v>
      </c>
      <c r="AL2694" s="17">
        <f t="shared" si="743"/>
        <v>2020</v>
      </c>
      <c r="AM2694" s="17">
        <f t="shared" ca="1" si="744"/>
        <v>19</v>
      </c>
      <c r="AN2694" s="18" t="str">
        <f>IFERROR(VLOOKUP(R2694*1,'[1]Ordenes de Servicio'!G:K,5,0),"No Cruza")</f>
        <v>No Cruza</v>
      </c>
      <c r="AO2694" s="17">
        <f t="shared" ca="1" si="745"/>
        <v>19</v>
      </c>
      <c r="AP2694" s="17">
        <f t="shared" si="746"/>
        <v>6</v>
      </c>
      <c r="AQ2694" s="17">
        <f t="shared" si="747"/>
        <v>11</v>
      </c>
      <c r="AR2694" s="17">
        <f t="shared" si="748"/>
        <v>2020</v>
      </c>
      <c r="AS2694" s="17">
        <f t="shared" ca="1" si="749"/>
        <v>19</v>
      </c>
      <c r="AT2694" s="17" t="str">
        <f t="shared" ca="1" si="750"/>
        <v>No</v>
      </c>
      <c r="AU2694" s="17">
        <f t="shared" si="751"/>
        <v>0</v>
      </c>
      <c r="AV2694" s="17" t="str">
        <f>+VLOOKUP(B2694,[1]Cruces!S:T,2,0)</f>
        <v>7. Ejecución en Campo OS BT</v>
      </c>
    </row>
    <row r="2695" spans="1:48" hidden="1" x14ac:dyDescent="0.25">
      <c r="A2695" s="17" t="s">
        <v>9491</v>
      </c>
      <c r="B2695" s="17" t="s">
        <v>1943</v>
      </c>
      <c r="C2695" s="17">
        <v>0</v>
      </c>
      <c r="D2695" s="17">
        <v>0</v>
      </c>
      <c r="E2695" s="17" t="s">
        <v>55</v>
      </c>
      <c r="F2695" s="17" t="s">
        <v>932</v>
      </c>
      <c r="G2695" s="17" t="s">
        <v>7982</v>
      </c>
      <c r="H2695" s="17">
        <v>3205457715</v>
      </c>
      <c r="I2695" s="17" t="s">
        <v>71</v>
      </c>
      <c r="J2695" s="17" t="s">
        <v>59</v>
      </c>
      <c r="K2695" s="17" t="s">
        <v>97</v>
      </c>
      <c r="L2695" s="17" t="s">
        <v>7326</v>
      </c>
      <c r="M2695" s="17" t="s">
        <v>7327</v>
      </c>
      <c r="N2695" s="17" t="s">
        <v>1946</v>
      </c>
      <c r="O2695" s="17">
        <v>20201118</v>
      </c>
      <c r="P2695" s="17">
        <v>20201118</v>
      </c>
      <c r="Q2695" s="17">
        <v>3410</v>
      </c>
      <c r="R2695" s="17">
        <v>28288817</v>
      </c>
      <c r="S2695" s="17" t="s">
        <v>6601</v>
      </c>
      <c r="T2695" s="17" t="s">
        <v>63</v>
      </c>
      <c r="U2695" s="17" t="s">
        <v>77</v>
      </c>
      <c r="V2695" s="17">
        <f t="shared" si="736"/>
        <v>2.5</v>
      </c>
      <c r="W2695" s="17">
        <v>2500</v>
      </c>
      <c r="X2695" s="17" t="s">
        <v>7065</v>
      </c>
      <c r="Y2695" s="17" t="s">
        <v>1943</v>
      </c>
      <c r="Z2695" s="17">
        <v>20201118</v>
      </c>
      <c r="AA2695" s="17" t="s">
        <v>1947</v>
      </c>
      <c r="AB2695" s="17">
        <v>1</v>
      </c>
      <c r="AC2695" s="17" t="str">
        <f>IFERROR(VLOOKUP(A2695,[1]Cruces!AJ:AK,2,0),VLOOKUP(CONCATENATE(X2695,AA2695),[1]Cruces!G:H,2,0))</f>
        <v>Solicitud por BT</v>
      </c>
      <c r="AD2695" s="17">
        <f t="shared" si="737"/>
        <v>18</v>
      </c>
      <c r="AE2695" s="17">
        <f t="shared" si="738"/>
        <v>11</v>
      </c>
      <c r="AF2695" s="17">
        <f t="shared" si="739"/>
        <v>2020</v>
      </c>
      <c r="AG2695" s="17" t="str">
        <f>IFERROR(VLOOKUP(MID(A2695,2,4)*1,[1]Cruces!K:L,2,0),"Verificar")</f>
        <v>Magdalena</v>
      </c>
      <c r="AH2695" s="17">
        <f t="shared" ca="1" si="740"/>
        <v>7</v>
      </c>
      <c r="AI2695" s="17" t="str">
        <f>IFERROR(VLOOKUP(U2695,[1]Cruces!$O$1:$P$6,2,0),"Sin Orden")</f>
        <v>Pendiente</v>
      </c>
      <c r="AJ2695" s="17">
        <f t="shared" si="741"/>
        <v>18</v>
      </c>
      <c r="AK2695" s="17">
        <f t="shared" si="742"/>
        <v>11</v>
      </c>
      <c r="AL2695" s="17">
        <f t="shared" si="743"/>
        <v>2020</v>
      </c>
      <c r="AM2695" s="17">
        <f t="shared" ca="1" si="744"/>
        <v>7</v>
      </c>
      <c r="AN2695" s="18" t="str">
        <f>IFERROR(VLOOKUP(R2695*1,'[1]Ordenes de Servicio'!G:K,5,0),"No Cruza")</f>
        <v>No Cruza</v>
      </c>
      <c r="AO2695" s="17">
        <f t="shared" ca="1" si="745"/>
        <v>7</v>
      </c>
      <c r="AP2695" s="17">
        <f t="shared" si="746"/>
        <v>18</v>
      </c>
      <c r="AQ2695" s="17">
        <f t="shared" si="747"/>
        <v>11</v>
      </c>
      <c r="AR2695" s="17">
        <f t="shared" si="748"/>
        <v>2020</v>
      </c>
      <c r="AS2695" s="17">
        <f t="shared" ca="1" si="749"/>
        <v>7</v>
      </c>
      <c r="AT2695" s="17" t="str">
        <f t="shared" ca="1" si="750"/>
        <v>No</v>
      </c>
      <c r="AU2695" s="17">
        <f t="shared" si="751"/>
        <v>0</v>
      </c>
      <c r="AV2695" s="17" t="str">
        <f>+VLOOKUP(B2695,[1]Cruces!S:T,2,0)</f>
        <v>7. Ejecución en Campo OS BT</v>
      </c>
    </row>
    <row r="2696" spans="1:48" hidden="1" x14ac:dyDescent="0.25">
      <c r="A2696" s="17" t="s">
        <v>7024</v>
      </c>
      <c r="B2696" s="17" t="s">
        <v>68</v>
      </c>
      <c r="C2696" s="17">
        <v>0</v>
      </c>
      <c r="D2696" s="17">
        <v>0</v>
      </c>
      <c r="E2696" s="17" t="s">
        <v>55</v>
      </c>
      <c r="F2696" s="17" t="s">
        <v>56</v>
      </c>
      <c r="G2696" s="17" t="s">
        <v>7004</v>
      </c>
      <c r="H2696" s="17">
        <v>3723080</v>
      </c>
      <c r="I2696" s="17" t="s">
        <v>171</v>
      </c>
      <c r="J2696" s="17" t="s">
        <v>59</v>
      </c>
      <c r="K2696" s="17" t="s">
        <v>7005</v>
      </c>
      <c r="L2696" s="17" t="s">
        <v>255</v>
      </c>
      <c r="M2696" s="17" t="s">
        <v>256</v>
      </c>
      <c r="N2696" s="17" t="s">
        <v>75</v>
      </c>
      <c r="O2696" s="17">
        <v>20200728</v>
      </c>
      <c r="P2696" s="17">
        <v>20200929</v>
      </c>
      <c r="Q2696" s="17">
        <v>3410</v>
      </c>
      <c r="R2696" s="17">
        <v>0</v>
      </c>
      <c r="S2696" s="17"/>
      <c r="T2696" s="17" t="s">
        <v>63</v>
      </c>
      <c r="U2696" s="17"/>
      <c r="V2696" s="17">
        <f t="shared" si="736"/>
        <v>72</v>
      </c>
      <c r="W2696" s="17">
        <v>72000</v>
      </c>
      <c r="X2696" s="17" t="s">
        <v>218</v>
      </c>
      <c r="Y2696" s="17" t="s">
        <v>105</v>
      </c>
      <c r="Z2696" s="17">
        <v>20200929</v>
      </c>
      <c r="AA2696" s="17" t="s">
        <v>219</v>
      </c>
      <c r="AB2696" s="17">
        <v>1</v>
      </c>
      <c r="AC2696" s="17" t="str">
        <f>IFERROR(VLOOKUP(A2696,[1]Cruces!AJ:AK,2,0),VLOOKUP(CONCATENATE(X2696,AA2696),[1]Cruces!G:H,2,0))</f>
        <v>Solicitud CREG 030</v>
      </c>
      <c r="AD2696" s="17">
        <f t="shared" si="737"/>
        <v>28</v>
      </c>
      <c r="AE2696" s="17">
        <f t="shared" si="738"/>
        <v>7</v>
      </c>
      <c r="AF2696" s="17">
        <f t="shared" si="739"/>
        <v>2020</v>
      </c>
      <c r="AG2696" s="17" t="str">
        <f>IFERROR(VLOOKUP(MID(A2696,2,4)*1,[1]Cruces!K:L,2,0),"Verificar")</f>
        <v>Magdalena</v>
      </c>
      <c r="AH2696" s="17">
        <f t="shared" ca="1" si="740"/>
        <v>120</v>
      </c>
      <c r="AI2696" s="17" t="str">
        <f>IFERROR(VLOOKUP(U2696,[1]Cruces!$O$1:$P$6,2,0),"Sin Orden")</f>
        <v>Sin Orden</v>
      </c>
      <c r="AJ2696" s="17">
        <f t="shared" si="741"/>
        <v>29</v>
      </c>
      <c r="AK2696" s="17">
        <f t="shared" si="742"/>
        <v>9</v>
      </c>
      <c r="AL2696" s="17">
        <f t="shared" si="743"/>
        <v>2020</v>
      </c>
      <c r="AM2696" s="17">
        <f t="shared" ca="1" si="744"/>
        <v>57</v>
      </c>
      <c r="AN2696" s="18" t="str">
        <f>IFERROR(VLOOKUP(R2696*1,'[1]Ordenes de Servicio'!G:K,5,0),"No Cruza")</f>
        <v>No Cruza</v>
      </c>
      <c r="AO2696" s="17">
        <f t="shared" ca="1" si="745"/>
        <v>57</v>
      </c>
      <c r="AP2696" s="17">
        <f t="shared" si="746"/>
        <v>29</v>
      </c>
      <c r="AQ2696" s="17">
        <f t="shared" si="747"/>
        <v>9</v>
      </c>
      <c r="AR2696" s="17">
        <f t="shared" si="748"/>
        <v>2020</v>
      </c>
      <c r="AS2696" s="17">
        <f t="shared" ca="1" si="749"/>
        <v>57</v>
      </c>
      <c r="AT2696" s="17" t="str">
        <f t="shared" ca="1" si="750"/>
        <v>No</v>
      </c>
      <c r="AU2696" s="17">
        <f t="shared" si="751"/>
        <v>0</v>
      </c>
      <c r="AV2696" s="17" t="str">
        <f>+VLOOKUP(B2696,[1]Cruces!S:T,2,0)</f>
        <v>5. Consultoría / Adjudicación</v>
      </c>
    </row>
    <row r="2697" spans="1:48" hidden="1" x14ac:dyDescent="0.25">
      <c r="A2697" s="17" t="s">
        <v>4933</v>
      </c>
      <c r="B2697" s="17" t="s">
        <v>54</v>
      </c>
      <c r="C2697" s="17">
        <v>0</v>
      </c>
      <c r="D2697" s="17">
        <v>0</v>
      </c>
      <c r="E2697" s="17" t="s">
        <v>55</v>
      </c>
      <c r="F2697" s="17" t="s">
        <v>81</v>
      </c>
      <c r="G2697" s="17" t="s">
        <v>1254</v>
      </c>
      <c r="H2697" s="17">
        <v>3202085144</v>
      </c>
      <c r="I2697" s="17" t="s">
        <v>71</v>
      </c>
      <c r="J2697" s="17" t="s">
        <v>59</v>
      </c>
      <c r="K2697" s="17" t="s">
        <v>1255</v>
      </c>
      <c r="L2697" s="17" t="s">
        <v>85</v>
      </c>
      <c r="M2697" s="17" t="s">
        <v>86</v>
      </c>
      <c r="N2697" s="17" t="s">
        <v>62</v>
      </c>
      <c r="O2697" s="17">
        <v>20200901</v>
      </c>
      <c r="P2697" s="17">
        <v>20200907</v>
      </c>
      <c r="Q2697" s="17">
        <v>3470</v>
      </c>
      <c r="R2697" s="17">
        <v>28107055</v>
      </c>
      <c r="S2697" s="17" t="s">
        <v>100</v>
      </c>
      <c r="T2697" s="17" t="s">
        <v>63</v>
      </c>
      <c r="U2697" s="17" t="s">
        <v>91</v>
      </c>
      <c r="V2697" s="17">
        <f t="shared" si="736"/>
        <v>30</v>
      </c>
      <c r="W2697" s="17">
        <v>30000</v>
      </c>
      <c r="X2697" s="17" t="s">
        <v>64</v>
      </c>
      <c r="Y2697" s="17" t="s">
        <v>150</v>
      </c>
      <c r="Z2697" s="17">
        <v>20201103</v>
      </c>
      <c r="AA2697" s="17" t="s">
        <v>78</v>
      </c>
      <c r="AB2697" s="17">
        <v>1</v>
      </c>
      <c r="AC2697" s="17" t="str">
        <f>IFERROR(VLOOKUP(A2697,[1]Cruces!AJ:AK,2,0),VLOOKUP(CONCATENATE(X2697,AA2697),[1]Cruces!G:H,2,0))</f>
        <v>Solicitud de Obra</v>
      </c>
      <c r="AD2697" s="17">
        <f t="shared" si="737"/>
        <v>1</v>
      </c>
      <c r="AE2697" s="17">
        <f t="shared" si="738"/>
        <v>9</v>
      </c>
      <c r="AF2697" s="17">
        <f t="shared" si="739"/>
        <v>2020</v>
      </c>
      <c r="AG2697" s="17" t="str">
        <f>IFERROR(VLOOKUP(MID(A2697,2,4)*1,[1]Cruces!K:L,2,0),"Verificar")</f>
        <v>Magdalena</v>
      </c>
      <c r="AH2697" s="17">
        <f t="shared" ca="1" si="740"/>
        <v>85</v>
      </c>
      <c r="AI2697" s="17" t="str">
        <f>IFERROR(VLOOKUP(U2697,[1]Cruces!$O$1:$P$6,2,0),"Sin Orden")</f>
        <v>Resuelta</v>
      </c>
      <c r="AJ2697" s="17">
        <f t="shared" si="741"/>
        <v>3</v>
      </c>
      <c r="AK2697" s="17">
        <f t="shared" si="742"/>
        <v>11</v>
      </c>
      <c r="AL2697" s="17">
        <f t="shared" si="743"/>
        <v>2020</v>
      </c>
      <c r="AM2697" s="17">
        <f t="shared" ca="1" si="744"/>
        <v>22</v>
      </c>
      <c r="AN2697" s="18" t="str">
        <f>IFERROR(VLOOKUP(R2697*1,'[1]Ordenes de Servicio'!G:K,5,0),"No Cruza")</f>
        <v>No Cruza</v>
      </c>
      <c r="AO2697" s="17">
        <f t="shared" ca="1" si="745"/>
        <v>63</v>
      </c>
      <c r="AP2697" s="17">
        <f t="shared" si="746"/>
        <v>7</v>
      </c>
      <c r="AQ2697" s="17">
        <f t="shared" si="747"/>
        <v>9</v>
      </c>
      <c r="AR2697" s="17">
        <f t="shared" si="748"/>
        <v>2020</v>
      </c>
      <c r="AS2697" s="17">
        <f t="shared" ca="1" si="749"/>
        <v>79</v>
      </c>
      <c r="AT2697" s="17" t="str">
        <f t="shared" ca="1" si="750"/>
        <v>No</v>
      </c>
      <c r="AU2697" s="17">
        <f t="shared" si="751"/>
        <v>57</v>
      </c>
      <c r="AV2697" s="17" t="str">
        <f>+VLOOKUP(B2697,[1]Cruces!S:T,2,0)</f>
        <v>4. Presupuesto de Obra</v>
      </c>
    </row>
    <row r="2698" spans="1:48" hidden="1" x14ac:dyDescent="0.25">
      <c r="A2698" s="17" t="s">
        <v>9492</v>
      </c>
      <c r="B2698" s="17" t="s">
        <v>6595</v>
      </c>
      <c r="C2698" s="17">
        <v>0</v>
      </c>
      <c r="D2698" s="17">
        <v>0</v>
      </c>
      <c r="E2698" s="17" t="s">
        <v>55</v>
      </c>
      <c r="F2698" s="17" t="s">
        <v>7082</v>
      </c>
      <c r="G2698" s="17" t="s">
        <v>9493</v>
      </c>
      <c r="H2698" s="17">
        <v>3015575040</v>
      </c>
      <c r="I2698" s="17" t="s">
        <v>71</v>
      </c>
      <c r="J2698" s="17" t="s">
        <v>59</v>
      </c>
      <c r="K2698" s="17" t="s">
        <v>97</v>
      </c>
      <c r="L2698" s="17" t="s">
        <v>7260</v>
      </c>
      <c r="M2698" s="17" t="s">
        <v>7261</v>
      </c>
      <c r="N2698" s="17" t="s">
        <v>6600</v>
      </c>
      <c r="O2698" s="17">
        <v>20190926</v>
      </c>
      <c r="P2698" s="17">
        <v>20191017</v>
      </c>
      <c r="Q2698" s="17">
        <v>1110</v>
      </c>
      <c r="R2698" s="17">
        <v>27525313</v>
      </c>
      <c r="S2698" s="17" t="s">
        <v>6601</v>
      </c>
      <c r="T2698" s="17" t="s">
        <v>63</v>
      </c>
      <c r="U2698" s="17" t="s">
        <v>91</v>
      </c>
      <c r="V2698" s="17">
        <f t="shared" si="736"/>
        <v>3</v>
      </c>
      <c r="W2698" s="17">
        <v>3000</v>
      </c>
      <c r="X2698" s="17" t="s">
        <v>7065</v>
      </c>
      <c r="Y2698" s="17" t="s">
        <v>6595</v>
      </c>
      <c r="Z2698" s="17">
        <v>20191017</v>
      </c>
      <c r="AA2698" s="17" t="s">
        <v>1947</v>
      </c>
      <c r="AB2698" s="17">
        <v>1</v>
      </c>
      <c r="AC2698" s="17" t="str">
        <f>IFERROR(VLOOKUP(A2698,[1]Cruces!AJ:AK,2,0),VLOOKUP(CONCATENATE(X2698,AA2698),[1]Cruces!G:H,2,0))</f>
        <v>Solicitud por BT</v>
      </c>
      <c r="AD2698" s="17">
        <f t="shared" si="737"/>
        <v>26</v>
      </c>
      <c r="AE2698" s="17">
        <f t="shared" si="738"/>
        <v>9</v>
      </c>
      <c r="AF2698" s="17">
        <f t="shared" si="739"/>
        <v>2019</v>
      </c>
      <c r="AG2698" s="17" t="str">
        <f>IFERROR(VLOOKUP(MID(A2698,2,4)*1,[1]Cruces!K:L,2,0),"Verificar")</f>
        <v>Atlántico Norte</v>
      </c>
      <c r="AH2698" s="17">
        <f t="shared" ca="1" si="740"/>
        <v>426</v>
      </c>
      <c r="AI2698" s="17" t="str">
        <f>IFERROR(VLOOKUP(U2698,[1]Cruces!$O$1:$P$6,2,0),"Sin Orden")</f>
        <v>Resuelta</v>
      </c>
      <c r="AJ2698" s="17">
        <f t="shared" si="741"/>
        <v>17</v>
      </c>
      <c r="AK2698" s="17">
        <f t="shared" si="742"/>
        <v>10</v>
      </c>
      <c r="AL2698" s="17">
        <f t="shared" si="743"/>
        <v>2019</v>
      </c>
      <c r="AM2698" s="17">
        <f t="shared" ca="1" si="744"/>
        <v>405</v>
      </c>
      <c r="AN2698" s="18" t="str">
        <f>IFERROR(VLOOKUP(R2698*1,'[1]Ordenes de Servicio'!G:K,5,0),"No Cruza")</f>
        <v>No Cruza</v>
      </c>
      <c r="AO2698" s="17">
        <f t="shared" ca="1" si="745"/>
        <v>21</v>
      </c>
      <c r="AP2698" s="17">
        <f t="shared" si="746"/>
        <v>17</v>
      </c>
      <c r="AQ2698" s="17">
        <f t="shared" si="747"/>
        <v>10</v>
      </c>
      <c r="AR2698" s="17">
        <f t="shared" si="748"/>
        <v>2019</v>
      </c>
      <c r="AS2698" s="17">
        <f t="shared" ca="1" si="749"/>
        <v>405</v>
      </c>
      <c r="AT2698" s="17" t="str">
        <f t="shared" ca="1" si="750"/>
        <v>Si</v>
      </c>
      <c r="AU2698" s="17">
        <f t="shared" si="751"/>
        <v>0</v>
      </c>
      <c r="AV2698" s="17" t="str">
        <f>+VLOOKUP(B2698,[1]Cruces!S:T,2,0)</f>
        <v>7. Ejecución en Campo OS BT</v>
      </c>
    </row>
    <row r="2699" spans="1:48" x14ac:dyDescent="0.25">
      <c r="A2699" s="17" t="s">
        <v>4934</v>
      </c>
      <c r="B2699" s="17" t="s">
        <v>80</v>
      </c>
      <c r="C2699" s="17">
        <v>7084716</v>
      </c>
      <c r="D2699" s="17">
        <v>34201320</v>
      </c>
      <c r="E2699" s="17" t="s">
        <v>93</v>
      </c>
      <c r="F2699" s="17" t="s">
        <v>81</v>
      </c>
      <c r="G2699" s="17" t="s">
        <v>4935</v>
      </c>
      <c r="H2699" s="17">
        <v>3168337137</v>
      </c>
      <c r="I2699" s="17" t="s">
        <v>71</v>
      </c>
      <c r="J2699" s="17" t="s">
        <v>4936</v>
      </c>
      <c r="K2699" s="17" t="s">
        <v>4937</v>
      </c>
      <c r="L2699" s="17" t="s">
        <v>85</v>
      </c>
      <c r="M2699" s="17" t="s">
        <v>86</v>
      </c>
      <c r="N2699" s="17" t="s">
        <v>87</v>
      </c>
      <c r="O2699" s="17">
        <v>20200716</v>
      </c>
      <c r="P2699" s="17">
        <v>20201017</v>
      </c>
      <c r="Q2699" s="17">
        <v>9343</v>
      </c>
      <c r="R2699" s="17">
        <v>28212334</v>
      </c>
      <c r="S2699" s="17" t="s">
        <v>76</v>
      </c>
      <c r="T2699" s="17" t="s">
        <v>63</v>
      </c>
      <c r="U2699" s="17" t="s">
        <v>88</v>
      </c>
      <c r="V2699" s="17">
        <f t="shared" si="736"/>
        <v>112.5</v>
      </c>
      <c r="W2699" s="17">
        <v>112500</v>
      </c>
      <c r="X2699" s="17" t="s">
        <v>89</v>
      </c>
      <c r="Y2699" s="17" t="s">
        <v>90</v>
      </c>
      <c r="Z2699" s="17">
        <v>20201017</v>
      </c>
      <c r="AA2699" s="17" t="s">
        <v>78</v>
      </c>
      <c r="AB2699" s="17">
        <v>1</v>
      </c>
      <c r="AC2699" s="17" t="str">
        <f>IFERROR(VLOOKUP(A2699,[1]Cruces!AJ:AK,2,0),VLOOKUP(CONCATENATE(X2699,AA2699),[1]Cruces!G:H,2,0))</f>
        <v>Solicitud de Obra</v>
      </c>
      <c r="AD2699" s="17">
        <f t="shared" si="737"/>
        <v>16</v>
      </c>
      <c r="AE2699" s="17">
        <f t="shared" si="738"/>
        <v>7</v>
      </c>
      <c r="AF2699" s="17">
        <f t="shared" si="739"/>
        <v>2020</v>
      </c>
      <c r="AG2699" s="17" t="str">
        <f>IFERROR(VLOOKUP(MID(A2699,2,4)*1,[1]Cruces!K:L,2,0),"Verificar")</f>
        <v>Magdalena</v>
      </c>
      <c r="AH2699" s="17">
        <f t="shared" ca="1" si="740"/>
        <v>132</v>
      </c>
      <c r="AI2699" s="17" t="str">
        <f>IFERROR(VLOOKUP(U2699,[1]Cruces!$O$1:$P$6,2,0),"Sin Orden")</f>
        <v>Resuelta</v>
      </c>
      <c r="AJ2699" s="17">
        <f t="shared" si="741"/>
        <v>17</v>
      </c>
      <c r="AK2699" s="17">
        <f t="shared" si="742"/>
        <v>10</v>
      </c>
      <c r="AL2699" s="17">
        <f t="shared" si="743"/>
        <v>2020</v>
      </c>
      <c r="AM2699" s="17">
        <f t="shared" ca="1" si="744"/>
        <v>39</v>
      </c>
      <c r="AN2699" s="18" t="str">
        <f>IFERROR(VLOOKUP(R2699*1,'[1]Ordenes de Servicio'!G:K,5,0),"No Cruza")</f>
        <v>No Cruza</v>
      </c>
      <c r="AO2699" s="17">
        <f t="shared" ca="1" si="745"/>
        <v>93</v>
      </c>
      <c r="AP2699" s="17">
        <f t="shared" si="746"/>
        <v>17</v>
      </c>
      <c r="AQ2699" s="17">
        <f t="shared" si="747"/>
        <v>10</v>
      </c>
      <c r="AR2699" s="17">
        <f t="shared" si="748"/>
        <v>2020</v>
      </c>
      <c r="AS2699" s="17">
        <f t="shared" ca="1" si="749"/>
        <v>39</v>
      </c>
      <c r="AT2699" s="17" t="str">
        <f t="shared" ca="1" si="750"/>
        <v>No</v>
      </c>
      <c r="AU2699" s="17">
        <f t="shared" si="751"/>
        <v>0</v>
      </c>
      <c r="AV2699" s="17" t="str">
        <f>+VLOOKUP(B2699,[1]Cruces!S:T,2,0)</f>
        <v>8. Puesta en Servicio</v>
      </c>
    </row>
    <row r="2700" spans="1:48" hidden="1" x14ac:dyDescent="0.25">
      <c r="A2700" s="17" t="s">
        <v>9494</v>
      </c>
      <c r="B2700" s="17" t="s">
        <v>6595</v>
      </c>
      <c r="C2700" s="17">
        <v>0</v>
      </c>
      <c r="D2700" s="17">
        <v>0</v>
      </c>
      <c r="E2700" s="17" t="s">
        <v>55</v>
      </c>
      <c r="F2700" s="17" t="s">
        <v>5366</v>
      </c>
      <c r="G2700" s="17" t="s">
        <v>9495</v>
      </c>
      <c r="H2700" s="17">
        <v>3158443293</v>
      </c>
      <c r="I2700" s="17" t="s">
        <v>71</v>
      </c>
      <c r="J2700" s="17" t="s">
        <v>59</v>
      </c>
      <c r="K2700" s="17" t="s">
        <v>97</v>
      </c>
      <c r="L2700" s="17" t="s">
        <v>8411</v>
      </c>
      <c r="M2700" s="17" t="s">
        <v>8412</v>
      </c>
      <c r="N2700" s="17" t="s">
        <v>6600</v>
      </c>
      <c r="O2700" s="17">
        <v>20200316</v>
      </c>
      <c r="P2700" s="17">
        <v>20200810</v>
      </c>
      <c r="Q2700" s="17">
        <v>1110</v>
      </c>
      <c r="R2700" s="17">
        <v>27949033</v>
      </c>
      <c r="S2700" s="17" t="s">
        <v>6601</v>
      </c>
      <c r="T2700" s="17" t="s">
        <v>63</v>
      </c>
      <c r="U2700" s="17" t="s">
        <v>91</v>
      </c>
      <c r="V2700" s="17">
        <f t="shared" si="736"/>
        <v>3</v>
      </c>
      <c r="W2700" s="17">
        <v>3000</v>
      </c>
      <c r="X2700" s="17" t="s">
        <v>7065</v>
      </c>
      <c r="Y2700" s="17" t="s">
        <v>6595</v>
      </c>
      <c r="Z2700" s="17">
        <v>20200810</v>
      </c>
      <c r="AA2700" s="17" t="s">
        <v>1947</v>
      </c>
      <c r="AB2700" s="17">
        <v>1</v>
      </c>
      <c r="AC2700" s="17" t="str">
        <f>IFERROR(VLOOKUP(A2700,[1]Cruces!AJ:AK,2,0),VLOOKUP(CONCATENATE(X2700,AA2700),[1]Cruces!G:H,2,0))</f>
        <v>Solicitud por BT</v>
      </c>
      <c r="AD2700" s="17">
        <f t="shared" si="737"/>
        <v>16</v>
      </c>
      <c r="AE2700" s="17">
        <f t="shared" si="738"/>
        <v>3</v>
      </c>
      <c r="AF2700" s="17">
        <f t="shared" si="739"/>
        <v>2020</v>
      </c>
      <c r="AG2700" s="17" t="str">
        <f>IFERROR(VLOOKUP(MID(A2700,2,4)*1,[1]Cruces!K:L,2,0),"Verificar")</f>
        <v>Atlántico Norte</v>
      </c>
      <c r="AH2700" s="17">
        <f t="shared" ca="1" si="740"/>
        <v>254</v>
      </c>
      <c r="AI2700" s="17" t="str">
        <f>IFERROR(VLOOKUP(U2700,[1]Cruces!$O$1:$P$6,2,0),"Sin Orden")</f>
        <v>Resuelta</v>
      </c>
      <c r="AJ2700" s="17">
        <f t="shared" si="741"/>
        <v>10</v>
      </c>
      <c r="AK2700" s="17">
        <f t="shared" si="742"/>
        <v>8</v>
      </c>
      <c r="AL2700" s="17">
        <f t="shared" si="743"/>
        <v>2020</v>
      </c>
      <c r="AM2700" s="17">
        <f t="shared" ca="1" si="744"/>
        <v>107</v>
      </c>
      <c r="AN2700" s="18" t="str">
        <f>IFERROR(VLOOKUP(R2700*1,'[1]Ordenes de Servicio'!G:K,5,0),"No Cruza")</f>
        <v>No Cruza</v>
      </c>
      <c r="AO2700" s="17">
        <f t="shared" ca="1" si="745"/>
        <v>147</v>
      </c>
      <c r="AP2700" s="17">
        <f t="shared" si="746"/>
        <v>10</v>
      </c>
      <c r="AQ2700" s="17">
        <f t="shared" si="747"/>
        <v>8</v>
      </c>
      <c r="AR2700" s="17">
        <f t="shared" si="748"/>
        <v>2020</v>
      </c>
      <c r="AS2700" s="17">
        <f t="shared" ca="1" si="749"/>
        <v>107</v>
      </c>
      <c r="AT2700" s="17" t="str">
        <f t="shared" ca="1" si="750"/>
        <v>No</v>
      </c>
      <c r="AU2700" s="17">
        <f t="shared" si="751"/>
        <v>0</v>
      </c>
      <c r="AV2700" s="17" t="str">
        <f>+VLOOKUP(B2700,[1]Cruces!S:T,2,0)</f>
        <v>7. Ejecución en Campo OS BT</v>
      </c>
    </row>
    <row r="2701" spans="1:48" hidden="1" x14ac:dyDescent="0.25">
      <c r="A2701" s="17" t="s">
        <v>4938</v>
      </c>
      <c r="B2701" s="17" t="s">
        <v>68</v>
      </c>
      <c r="C2701" s="17">
        <v>0</v>
      </c>
      <c r="D2701" s="17">
        <v>0</v>
      </c>
      <c r="E2701" s="17" t="s">
        <v>55</v>
      </c>
      <c r="F2701" s="17" t="s">
        <v>107</v>
      </c>
      <c r="G2701" s="17" t="s">
        <v>4939</v>
      </c>
      <c r="H2701" s="17">
        <v>0</v>
      </c>
      <c r="I2701" s="17" t="s">
        <v>116</v>
      </c>
      <c r="J2701" s="17" t="s">
        <v>59</v>
      </c>
      <c r="K2701" s="17" t="s">
        <v>4940</v>
      </c>
      <c r="L2701" s="17" t="s">
        <v>117</v>
      </c>
      <c r="M2701" s="17" t="s">
        <v>118</v>
      </c>
      <c r="N2701" s="17" t="s">
        <v>75</v>
      </c>
      <c r="O2701" s="17">
        <v>20200319</v>
      </c>
      <c r="P2701" s="17">
        <v>20200727</v>
      </c>
      <c r="Q2701" s="17">
        <v>1150</v>
      </c>
      <c r="R2701" s="17">
        <v>27282438</v>
      </c>
      <c r="S2701" s="17" t="s">
        <v>100</v>
      </c>
      <c r="T2701" s="17" t="s">
        <v>63</v>
      </c>
      <c r="U2701" s="17" t="s">
        <v>91</v>
      </c>
      <c r="V2701" s="17">
        <f t="shared" si="736"/>
        <v>30</v>
      </c>
      <c r="W2701" s="17">
        <v>30000</v>
      </c>
      <c r="X2701" s="17" t="s">
        <v>64</v>
      </c>
      <c r="Y2701" s="17" t="s">
        <v>136</v>
      </c>
      <c r="Z2701" s="17">
        <v>20200728</v>
      </c>
      <c r="AA2701" s="17" t="s">
        <v>78</v>
      </c>
      <c r="AB2701" s="17">
        <v>1</v>
      </c>
      <c r="AC2701" s="17" t="str">
        <f>IFERROR(VLOOKUP(A2701,[1]Cruces!AJ:AK,2,0),VLOOKUP(CONCATENATE(X2701,AA2701),[1]Cruces!G:H,2,0))</f>
        <v>Solicitud de Obra</v>
      </c>
      <c r="AD2701" s="17">
        <f t="shared" si="737"/>
        <v>19</v>
      </c>
      <c r="AE2701" s="17">
        <f t="shared" si="738"/>
        <v>3</v>
      </c>
      <c r="AF2701" s="17">
        <f t="shared" si="739"/>
        <v>2020</v>
      </c>
      <c r="AG2701" s="17" t="str">
        <f>IFERROR(VLOOKUP(MID(A2701,2,4)*1,[1]Cruces!K:L,2,0),"Verificar")</f>
        <v>Atlántico Norte</v>
      </c>
      <c r="AH2701" s="17">
        <f t="shared" ca="1" si="740"/>
        <v>251</v>
      </c>
      <c r="AI2701" s="17" t="str">
        <f>IFERROR(VLOOKUP(U2701,[1]Cruces!$O$1:$P$6,2,0),"Sin Orden")</f>
        <v>Resuelta</v>
      </c>
      <c r="AJ2701" s="17">
        <f t="shared" si="741"/>
        <v>28</v>
      </c>
      <c r="AK2701" s="17">
        <f t="shared" si="742"/>
        <v>7</v>
      </c>
      <c r="AL2701" s="17">
        <f t="shared" si="743"/>
        <v>2020</v>
      </c>
      <c r="AM2701" s="17">
        <f t="shared" ca="1" si="744"/>
        <v>120</v>
      </c>
      <c r="AN2701" s="18" t="str">
        <f>IFERROR(VLOOKUP(R2701*1,'[1]Ordenes de Servicio'!G:K,5,0),"No Cruza")</f>
        <v>No Cruza</v>
      </c>
      <c r="AO2701" s="17">
        <f t="shared" ca="1" si="745"/>
        <v>131</v>
      </c>
      <c r="AP2701" s="17">
        <f t="shared" si="746"/>
        <v>27</v>
      </c>
      <c r="AQ2701" s="17">
        <f t="shared" si="747"/>
        <v>7</v>
      </c>
      <c r="AR2701" s="17">
        <f t="shared" si="748"/>
        <v>2020</v>
      </c>
      <c r="AS2701" s="17">
        <f t="shared" ca="1" si="749"/>
        <v>121</v>
      </c>
      <c r="AT2701" s="17" t="str">
        <f t="shared" ca="1" si="750"/>
        <v>No</v>
      </c>
      <c r="AU2701" s="17">
        <f t="shared" si="751"/>
        <v>1</v>
      </c>
      <c r="AV2701" s="17" t="str">
        <f>+VLOOKUP(B2701,[1]Cruces!S:T,2,0)</f>
        <v>5. Consultoría / Adjudicación</v>
      </c>
    </row>
    <row r="2702" spans="1:48" hidden="1" x14ac:dyDescent="0.25">
      <c r="A2702" s="17" t="s">
        <v>4941</v>
      </c>
      <c r="B2702" s="17" t="s">
        <v>244</v>
      </c>
      <c r="C2702" s="17">
        <v>0</v>
      </c>
      <c r="D2702" s="17">
        <v>0</v>
      </c>
      <c r="E2702" s="17" t="s">
        <v>55</v>
      </c>
      <c r="F2702" s="17" t="s">
        <v>56</v>
      </c>
      <c r="G2702" s="17" t="s">
        <v>4942</v>
      </c>
      <c r="H2702" s="17">
        <v>0</v>
      </c>
      <c r="I2702" s="17" t="s">
        <v>116</v>
      </c>
      <c r="J2702" s="17" t="s">
        <v>59</v>
      </c>
      <c r="K2702" s="17" t="s">
        <v>4943</v>
      </c>
      <c r="L2702" s="17" t="s">
        <v>172</v>
      </c>
      <c r="M2702" s="17" t="s">
        <v>173</v>
      </c>
      <c r="N2702" s="17" t="s">
        <v>247</v>
      </c>
      <c r="O2702" s="17">
        <v>20150715</v>
      </c>
      <c r="P2702" s="17">
        <v>20160623</v>
      </c>
      <c r="Q2702" s="17">
        <v>1110</v>
      </c>
      <c r="R2702" s="17">
        <v>22631307</v>
      </c>
      <c r="S2702" s="17" t="s">
        <v>76</v>
      </c>
      <c r="T2702" s="17" t="s">
        <v>63</v>
      </c>
      <c r="U2702" s="17" t="s">
        <v>91</v>
      </c>
      <c r="V2702" s="17">
        <f t="shared" si="736"/>
        <v>75</v>
      </c>
      <c r="W2702" s="17">
        <v>75000</v>
      </c>
      <c r="X2702" s="17" t="s">
        <v>64</v>
      </c>
      <c r="Y2702" s="17" t="s">
        <v>248</v>
      </c>
      <c r="Z2702" s="17">
        <v>20160623</v>
      </c>
      <c r="AA2702" s="17" t="s">
        <v>137</v>
      </c>
      <c r="AB2702" s="17">
        <v>1</v>
      </c>
      <c r="AC2702" s="17" t="str">
        <f>IFERROR(VLOOKUP(A2702,[1]Cruces!AJ:AK,2,0),VLOOKUP(CONCATENATE(X2702,AA2702),[1]Cruces!G:H,2,0))</f>
        <v>Solicitud de Obra</v>
      </c>
      <c r="AD2702" s="17">
        <f t="shared" si="737"/>
        <v>15</v>
      </c>
      <c r="AE2702" s="17">
        <f t="shared" si="738"/>
        <v>7</v>
      </c>
      <c r="AF2702" s="17">
        <f t="shared" si="739"/>
        <v>2015</v>
      </c>
      <c r="AG2702" s="17" t="str">
        <f>IFERROR(VLOOKUP(MID(A2702,2,4)*1,[1]Cruces!K:L,2,0),"Verificar")</f>
        <v>Atlántico Norte</v>
      </c>
      <c r="AH2702" s="17">
        <f t="shared" ca="1" si="740"/>
        <v>1960</v>
      </c>
      <c r="AI2702" s="17" t="str">
        <f>IFERROR(VLOOKUP(U2702,[1]Cruces!$O$1:$P$6,2,0),"Sin Orden")</f>
        <v>Resuelta</v>
      </c>
      <c r="AJ2702" s="17">
        <f t="shared" si="741"/>
        <v>23</v>
      </c>
      <c r="AK2702" s="17">
        <f t="shared" si="742"/>
        <v>6</v>
      </c>
      <c r="AL2702" s="17">
        <f t="shared" si="743"/>
        <v>2016</v>
      </c>
      <c r="AM2702" s="17">
        <f t="shared" ca="1" si="744"/>
        <v>1616</v>
      </c>
      <c r="AN2702" s="18" t="str">
        <f>IFERROR(VLOOKUP(R2702*1,'[1]Ordenes de Servicio'!G:K,5,0),"No Cruza")</f>
        <v>No Cruza</v>
      </c>
      <c r="AO2702" s="17">
        <f t="shared" ca="1" si="745"/>
        <v>344</v>
      </c>
      <c r="AP2702" s="17">
        <f t="shared" si="746"/>
        <v>23</v>
      </c>
      <c r="AQ2702" s="17">
        <f t="shared" si="747"/>
        <v>6</v>
      </c>
      <c r="AR2702" s="17">
        <f t="shared" si="748"/>
        <v>2016</v>
      </c>
      <c r="AS2702" s="17">
        <f t="shared" ca="1" si="749"/>
        <v>1616</v>
      </c>
      <c r="AT2702" s="17" t="str">
        <f t="shared" ca="1" si="750"/>
        <v>Si</v>
      </c>
      <c r="AU2702" s="17">
        <f t="shared" si="751"/>
        <v>0</v>
      </c>
      <c r="AV2702" s="17" t="str">
        <f>+VLOOKUP(B2702,[1]Cruces!S:T,2,0)</f>
        <v>6. Ejecución y Seguimiento de Obra</v>
      </c>
    </row>
    <row r="2703" spans="1:48" hidden="1" x14ac:dyDescent="0.25">
      <c r="A2703" s="17" t="s">
        <v>9496</v>
      </c>
      <c r="B2703" s="17" t="s">
        <v>569</v>
      </c>
      <c r="C2703" s="17">
        <v>5682411</v>
      </c>
      <c r="D2703" s="17">
        <v>25624575</v>
      </c>
      <c r="E2703" s="17" t="s">
        <v>93</v>
      </c>
      <c r="F2703" s="17" t="s">
        <v>126</v>
      </c>
      <c r="G2703" s="17" t="s">
        <v>8252</v>
      </c>
      <c r="H2703" s="17">
        <v>3128916758</v>
      </c>
      <c r="I2703" s="17" t="s">
        <v>71</v>
      </c>
      <c r="J2703" s="17" t="s">
        <v>8253</v>
      </c>
      <c r="K2703" s="17" t="s">
        <v>97</v>
      </c>
      <c r="L2703" s="17" t="s">
        <v>7278</v>
      </c>
      <c r="M2703" s="17" t="s">
        <v>7279</v>
      </c>
      <c r="N2703" s="17" t="s">
        <v>572</v>
      </c>
      <c r="O2703" s="17">
        <v>20200805</v>
      </c>
      <c r="P2703" s="17">
        <v>20200805</v>
      </c>
      <c r="Q2703" s="17">
        <v>9332</v>
      </c>
      <c r="R2703" s="17">
        <v>0</v>
      </c>
      <c r="S2703" s="17"/>
      <c r="T2703" s="17" t="s">
        <v>63</v>
      </c>
      <c r="U2703" s="17"/>
      <c r="V2703" s="17">
        <f t="shared" si="736"/>
        <v>1</v>
      </c>
      <c r="W2703" s="17">
        <v>1000</v>
      </c>
      <c r="X2703" s="17" t="s">
        <v>89</v>
      </c>
      <c r="Y2703" s="17" t="s">
        <v>150</v>
      </c>
      <c r="Z2703" s="17">
        <v>20201028</v>
      </c>
      <c r="AA2703" s="17" t="s">
        <v>1947</v>
      </c>
      <c r="AB2703" s="17">
        <v>1</v>
      </c>
      <c r="AC2703" s="17" t="str">
        <f>IFERROR(VLOOKUP(A2703,[1]Cruces!AJ:AK,2,0),VLOOKUP(CONCATENATE(X2703,AA2703),[1]Cruces!G:H,2,0))</f>
        <v>Solicitud por BT</v>
      </c>
      <c r="AD2703" s="17">
        <f t="shared" si="737"/>
        <v>5</v>
      </c>
      <c r="AE2703" s="17">
        <f t="shared" si="738"/>
        <v>8</v>
      </c>
      <c r="AF2703" s="17">
        <f t="shared" si="739"/>
        <v>2020</v>
      </c>
      <c r="AG2703" s="17" t="str">
        <f>IFERROR(VLOOKUP(MID(A2703,2,4)*1,[1]Cruces!K:L,2,0),"Verificar")</f>
        <v>Guajira</v>
      </c>
      <c r="AH2703" s="17">
        <f t="shared" ca="1" si="740"/>
        <v>112</v>
      </c>
      <c r="AI2703" s="17" t="str">
        <f>IFERROR(VLOOKUP(U2703,[1]Cruces!$O$1:$P$6,2,0),"Sin Orden")</f>
        <v>Sin Orden</v>
      </c>
      <c r="AJ2703" s="17">
        <f t="shared" si="741"/>
        <v>28</v>
      </c>
      <c r="AK2703" s="17">
        <f t="shared" si="742"/>
        <v>10</v>
      </c>
      <c r="AL2703" s="17">
        <f t="shared" si="743"/>
        <v>2020</v>
      </c>
      <c r="AM2703" s="17">
        <f t="shared" ca="1" si="744"/>
        <v>28</v>
      </c>
      <c r="AN2703" s="18" t="str">
        <f>IFERROR(VLOOKUP(R2703*1,'[1]Ordenes de Servicio'!G:K,5,0),"No Cruza")</f>
        <v>No Cruza</v>
      </c>
      <c r="AO2703" s="17">
        <f t="shared" ca="1" si="745"/>
        <v>28</v>
      </c>
      <c r="AP2703" s="17">
        <f t="shared" si="746"/>
        <v>5</v>
      </c>
      <c r="AQ2703" s="17">
        <f t="shared" si="747"/>
        <v>8</v>
      </c>
      <c r="AR2703" s="17">
        <f t="shared" si="748"/>
        <v>2020</v>
      </c>
      <c r="AS2703" s="17">
        <f t="shared" ca="1" si="749"/>
        <v>112</v>
      </c>
      <c r="AT2703" s="17" t="str">
        <f t="shared" ca="1" si="750"/>
        <v>No</v>
      </c>
      <c r="AU2703" s="17">
        <f t="shared" si="751"/>
        <v>84</v>
      </c>
      <c r="AV2703" s="17" t="str">
        <f>+VLOOKUP(B2703,[1]Cruces!S:T,2,0)</f>
        <v>1. Solicitud</v>
      </c>
    </row>
    <row r="2704" spans="1:48" x14ac:dyDescent="0.25">
      <c r="A2704" s="17" t="s">
        <v>4944</v>
      </c>
      <c r="B2704" s="17" t="s">
        <v>80</v>
      </c>
      <c r="C2704" s="17">
        <v>1388353</v>
      </c>
      <c r="D2704" s="17">
        <v>0</v>
      </c>
      <c r="E2704" s="17" t="s">
        <v>55</v>
      </c>
      <c r="F2704" s="17" t="s">
        <v>120</v>
      </c>
      <c r="G2704" s="17" t="s">
        <v>4945</v>
      </c>
      <c r="H2704" s="17">
        <v>3046194356</v>
      </c>
      <c r="I2704" s="17" t="s">
        <v>109</v>
      </c>
      <c r="J2704" s="17" t="s">
        <v>59</v>
      </c>
      <c r="K2704" s="17" t="s">
        <v>97</v>
      </c>
      <c r="L2704" s="17" t="s">
        <v>122</v>
      </c>
      <c r="M2704" s="17" t="s">
        <v>123</v>
      </c>
      <c r="N2704" s="17" t="s">
        <v>87</v>
      </c>
      <c r="O2704" s="17">
        <v>20171205</v>
      </c>
      <c r="P2704" s="17">
        <v>20190311</v>
      </c>
      <c r="Q2704" s="17">
        <v>1110</v>
      </c>
      <c r="R2704" s="17">
        <v>25056960</v>
      </c>
      <c r="S2704" s="17" t="s">
        <v>76</v>
      </c>
      <c r="T2704" s="17" t="s">
        <v>63</v>
      </c>
      <c r="U2704" s="17" t="s">
        <v>91</v>
      </c>
      <c r="V2704" s="17">
        <f t="shared" si="736"/>
        <v>75</v>
      </c>
      <c r="W2704" s="17">
        <v>75000</v>
      </c>
      <c r="X2704" s="17" t="s">
        <v>89</v>
      </c>
      <c r="Y2704" s="17" t="s">
        <v>80</v>
      </c>
      <c r="Z2704" s="17">
        <v>20190311</v>
      </c>
      <c r="AA2704" s="17" t="s">
        <v>78</v>
      </c>
      <c r="AB2704" s="17">
        <v>1</v>
      </c>
      <c r="AC2704" s="17" t="str">
        <f>IFERROR(VLOOKUP(A2704,[1]Cruces!AJ:AK,2,0),VLOOKUP(CONCATENATE(X2704,AA2704),[1]Cruces!G:H,2,0))</f>
        <v>Solicitud de Obra</v>
      </c>
      <c r="AD2704" s="17">
        <f t="shared" si="737"/>
        <v>5</v>
      </c>
      <c r="AE2704" s="17">
        <f t="shared" si="738"/>
        <v>12</v>
      </c>
      <c r="AF2704" s="17">
        <f t="shared" si="739"/>
        <v>2017</v>
      </c>
      <c r="AG2704" s="17" t="str">
        <f>IFERROR(VLOOKUP(MID(A2704,2,4)*1,[1]Cruces!K:L,2,0),"Verificar")</f>
        <v>Atlántico Norte</v>
      </c>
      <c r="AH2704" s="17">
        <f t="shared" ca="1" si="740"/>
        <v>1086</v>
      </c>
      <c r="AI2704" s="17" t="str">
        <f>IFERROR(VLOOKUP(U2704,[1]Cruces!$O$1:$P$6,2,0),"Sin Orden")</f>
        <v>Resuelta</v>
      </c>
      <c r="AJ2704" s="17">
        <f t="shared" si="741"/>
        <v>11</v>
      </c>
      <c r="AK2704" s="17">
        <f t="shared" si="742"/>
        <v>3</v>
      </c>
      <c r="AL2704" s="17">
        <f t="shared" si="743"/>
        <v>2019</v>
      </c>
      <c r="AM2704" s="17">
        <f t="shared" ca="1" si="744"/>
        <v>625</v>
      </c>
      <c r="AN2704" s="18" t="str">
        <f>IFERROR(VLOOKUP(R2704*1,'[1]Ordenes de Servicio'!G:K,5,0),"No Cruza")</f>
        <v>No Cruza</v>
      </c>
      <c r="AO2704" s="17">
        <f t="shared" ca="1" si="745"/>
        <v>461</v>
      </c>
      <c r="AP2704" s="17">
        <f t="shared" si="746"/>
        <v>11</v>
      </c>
      <c r="AQ2704" s="17">
        <f t="shared" si="747"/>
        <v>3</v>
      </c>
      <c r="AR2704" s="17">
        <f t="shared" si="748"/>
        <v>2019</v>
      </c>
      <c r="AS2704" s="17">
        <f t="shared" ca="1" si="749"/>
        <v>625</v>
      </c>
      <c r="AT2704" s="17" t="str">
        <f t="shared" ca="1" si="750"/>
        <v>Si</v>
      </c>
      <c r="AU2704" s="17">
        <f t="shared" si="751"/>
        <v>0</v>
      </c>
      <c r="AV2704" s="17" t="str">
        <f>+VLOOKUP(B2704,[1]Cruces!S:T,2,0)</f>
        <v>8. Puesta en Servicio</v>
      </c>
    </row>
    <row r="2705" spans="1:48" hidden="1" x14ac:dyDescent="0.25">
      <c r="A2705" s="17" t="s">
        <v>7025</v>
      </c>
      <c r="B2705" s="17" t="s">
        <v>1487</v>
      </c>
      <c r="C2705" s="17">
        <v>0</v>
      </c>
      <c r="D2705" s="17">
        <v>0</v>
      </c>
      <c r="E2705" s="17" t="s">
        <v>55</v>
      </c>
      <c r="F2705" s="17" t="s">
        <v>56</v>
      </c>
      <c r="G2705" s="17" t="s">
        <v>7026</v>
      </c>
      <c r="H2705" s="17">
        <v>3012577854</v>
      </c>
      <c r="I2705" s="17" t="s">
        <v>116</v>
      </c>
      <c r="J2705" s="17" t="s">
        <v>59</v>
      </c>
      <c r="K2705" s="17" t="s">
        <v>7027</v>
      </c>
      <c r="L2705" s="17" t="s">
        <v>2308</v>
      </c>
      <c r="M2705" s="17" t="s">
        <v>2309</v>
      </c>
      <c r="N2705" s="17" t="s">
        <v>1488</v>
      </c>
      <c r="O2705" s="17">
        <v>20190902</v>
      </c>
      <c r="P2705" s="17">
        <v>20191001</v>
      </c>
      <c r="Q2705" s="17">
        <v>1110</v>
      </c>
      <c r="R2705" s="17">
        <v>0</v>
      </c>
      <c r="S2705" s="17"/>
      <c r="T2705" s="17" t="s">
        <v>63</v>
      </c>
      <c r="U2705" s="17"/>
      <c r="V2705" s="17">
        <f t="shared" si="736"/>
        <v>0.9</v>
      </c>
      <c r="W2705" s="17">
        <v>900</v>
      </c>
      <c r="X2705" s="17" t="s">
        <v>218</v>
      </c>
      <c r="Y2705" s="17" t="s">
        <v>1487</v>
      </c>
      <c r="Z2705" s="17">
        <v>20191001</v>
      </c>
      <c r="AA2705" s="17" t="s">
        <v>219</v>
      </c>
      <c r="AB2705" s="17">
        <v>1</v>
      </c>
      <c r="AC2705" s="17" t="str">
        <f>IFERROR(VLOOKUP(A2705,[1]Cruces!AJ:AK,2,0),VLOOKUP(CONCATENATE(X2705,AA2705),[1]Cruces!G:H,2,0))</f>
        <v>Solicitud CREG 030</v>
      </c>
      <c r="AD2705" s="17">
        <f t="shared" si="737"/>
        <v>2</v>
      </c>
      <c r="AE2705" s="17">
        <f t="shared" si="738"/>
        <v>9</v>
      </c>
      <c r="AF2705" s="17">
        <f t="shared" si="739"/>
        <v>2019</v>
      </c>
      <c r="AG2705" s="17" t="str">
        <f>IFERROR(VLOOKUP(MID(A2705,2,4)*1,[1]Cruces!K:L,2,0),"Verificar")</f>
        <v>Atlántico Norte</v>
      </c>
      <c r="AH2705" s="17">
        <f t="shared" ca="1" si="740"/>
        <v>450</v>
      </c>
      <c r="AI2705" s="17" t="str">
        <f>IFERROR(VLOOKUP(U2705,[1]Cruces!$O$1:$P$6,2,0),"Sin Orden")</f>
        <v>Sin Orden</v>
      </c>
      <c r="AJ2705" s="17">
        <f t="shared" si="741"/>
        <v>1</v>
      </c>
      <c r="AK2705" s="17">
        <f t="shared" si="742"/>
        <v>10</v>
      </c>
      <c r="AL2705" s="17">
        <f t="shared" si="743"/>
        <v>2019</v>
      </c>
      <c r="AM2705" s="17">
        <f t="shared" ca="1" si="744"/>
        <v>421</v>
      </c>
      <c r="AN2705" s="18" t="str">
        <f>IFERROR(VLOOKUP(R2705*1,'[1]Ordenes de Servicio'!G:K,5,0),"No Cruza")</f>
        <v>No Cruza</v>
      </c>
      <c r="AO2705" s="17">
        <f t="shared" ca="1" si="745"/>
        <v>421</v>
      </c>
      <c r="AP2705" s="17">
        <f t="shared" si="746"/>
        <v>1</v>
      </c>
      <c r="AQ2705" s="17">
        <f t="shared" si="747"/>
        <v>10</v>
      </c>
      <c r="AR2705" s="17">
        <f t="shared" si="748"/>
        <v>2019</v>
      </c>
      <c r="AS2705" s="17">
        <f t="shared" ca="1" si="749"/>
        <v>421</v>
      </c>
      <c r="AT2705" s="17" t="str">
        <f t="shared" ca="1" si="750"/>
        <v>Si</v>
      </c>
      <c r="AU2705" s="17">
        <f t="shared" si="751"/>
        <v>0</v>
      </c>
      <c r="AV2705" s="17" t="str">
        <f>+VLOOKUP(B2705,[1]Cruces!S:T,2,0)</f>
        <v>6. Ejecución y Seguimiento de Obra</v>
      </c>
    </row>
    <row r="2706" spans="1:48" hidden="1" x14ac:dyDescent="0.25">
      <c r="A2706" s="17" t="s">
        <v>4946</v>
      </c>
      <c r="B2706" s="17" t="s">
        <v>68</v>
      </c>
      <c r="C2706" s="17">
        <v>0</v>
      </c>
      <c r="D2706" s="17">
        <v>0</v>
      </c>
      <c r="E2706" s="17" t="s">
        <v>55</v>
      </c>
      <c r="F2706" s="17" t="s">
        <v>232</v>
      </c>
      <c r="G2706" s="17" t="s">
        <v>4947</v>
      </c>
      <c r="H2706" s="17">
        <v>3770222</v>
      </c>
      <c r="I2706" s="17" t="s">
        <v>116</v>
      </c>
      <c r="J2706" s="17" t="s">
        <v>59</v>
      </c>
      <c r="K2706" s="17" t="s">
        <v>4948</v>
      </c>
      <c r="L2706" s="17" t="s">
        <v>111</v>
      </c>
      <c r="M2706" s="17" t="s">
        <v>112</v>
      </c>
      <c r="N2706" s="17" t="s">
        <v>75</v>
      </c>
      <c r="O2706" s="17">
        <v>20181113</v>
      </c>
      <c r="P2706" s="17">
        <v>20181113</v>
      </c>
      <c r="Q2706" s="17">
        <v>7542</v>
      </c>
      <c r="R2706" s="17">
        <v>0</v>
      </c>
      <c r="S2706" s="17"/>
      <c r="T2706" s="17" t="s">
        <v>63</v>
      </c>
      <c r="U2706" s="17"/>
      <c r="V2706" s="17">
        <f t="shared" si="736"/>
        <v>75</v>
      </c>
      <c r="W2706" s="17">
        <v>75000</v>
      </c>
      <c r="X2706" s="17" t="s">
        <v>64</v>
      </c>
      <c r="Y2706" s="17" t="s">
        <v>150</v>
      </c>
      <c r="Z2706" s="17">
        <v>20181115</v>
      </c>
      <c r="AA2706" s="17" t="s">
        <v>78</v>
      </c>
      <c r="AB2706" s="17">
        <v>1</v>
      </c>
      <c r="AC2706" s="17" t="str">
        <f>IFERROR(VLOOKUP(A2706,[1]Cruces!AJ:AK,2,0),VLOOKUP(CONCATENATE(X2706,AA2706),[1]Cruces!G:H,2,0))</f>
        <v>Solicitud de Obra</v>
      </c>
      <c r="AD2706" s="17">
        <f t="shared" si="737"/>
        <v>13</v>
      </c>
      <c r="AE2706" s="17">
        <f t="shared" si="738"/>
        <v>11</v>
      </c>
      <c r="AF2706" s="17">
        <f t="shared" si="739"/>
        <v>2018</v>
      </c>
      <c r="AG2706" s="17" t="str">
        <f>IFERROR(VLOOKUP(MID(A2706,2,4)*1,[1]Cruces!K:L,2,0),"Verificar")</f>
        <v>Atlántico Sur</v>
      </c>
      <c r="AH2706" s="17">
        <f t="shared" ca="1" si="740"/>
        <v>743</v>
      </c>
      <c r="AI2706" s="17" t="str">
        <f>IFERROR(VLOOKUP(U2706,[1]Cruces!$O$1:$P$6,2,0),"Sin Orden")</f>
        <v>Sin Orden</v>
      </c>
      <c r="AJ2706" s="17">
        <f t="shared" si="741"/>
        <v>15</v>
      </c>
      <c r="AK2706" s="17">
        <f t="shared" si="742"/>
        <v>11</v>
      </c>
      <c r="AL2706" s="17">
        <f t="shared" si="743"/>
        <v>2018</v>
      </c>
      <c r="AM2706" s="17">
        <f t="shared" ca="1" si="744"/>
        <v>741</v>
      </c>
      <c r="AN2706" s="18" t="str">
        <f>IFERROR(VLOOKUP(R2706*1,'[1]Ordenes de Servicio'!G:K,5,0),"No Cruza")</f>
        <v>No Cruza</v>
      </c>
      <c r="AO2706" s="17">
        <f t="shared" ca="1" si="745"/>
        <v>741</v>
      </c>
      <c r="AP2706" s="17">
        <f t="shared" si="746"/>
        <v>13</v>
      </c>
      <c r="AQ2706" s="17">
        <f t="shared" si="747"/>
        <v>11</v>
      </c>
      <c r="AR2706" s="17">
        <f t="shared" si="748"/>
        <v>2018</v>
      </c>
      <c r="AS2706" s="17">
        <f t="shared" ca="1" si="749"/>
        <v>743</v>
      </c>
      <c r="AT2706" s="17" t="str">
        <f t="shared" ca="1" si="750"/>
        <v>Si</v>
      </c>
      <c r="AU2706" s="17">
        <f t="shared" si="751"/>
        <v>2</v>
      </c>
      <c r="AV2706" s="17" t="str">
        <f>+VLOOKUP(B2706,[1]Cruces!S:T,2,0)</f>
        <v>5. Consultoría / Adjudicación</v>
      </c>
    </row>
    <row r="2707" spans="1:48" hidden="1" x14ac:dyDescent="0.25">
      <c r="A2707" s="17" t="s">
        <v>9497</v>
      </c>
      <c r="B2707" s="17" t="s">
        <v>569</v>
      </c>
      <c r="C2707" s="17">
        <v>0</v>
      </c>
      <c r="D2707" s="17">
        <v>0</v>
      </c>
      <c r="E2707" s="17" t="s">
        <v>55</v>
      </c>
      <c r="F2707" s="17" t="s">
        <v>3386</v>
      </c>
      <c r="G2707" s="17" t="s">
        <v>9498</v>
      </c>
      <c r="H2707" s="17">
        <v>3234610414</v>
      </c>
      <c r="I2707" s="17" t="s">
        <v>71</v>
      </c>
      <c r="J2707" s="17" t="s">
        <v>59</v>
      </c>
      <c r="K2707" s="17" t="s">
        <v>9499</v>
      </c>
      <c r="L2707" s="17" t="s">
        <v>7498</v>
      </c>
      <c r="M2707" s="17" t="s">
        <v>7499</v>
      </c>
      <c r="N2707" s="17" t="s">
        <v>572</v>
      </c>
      <c r="O2707" s="17">
        <v>20200820</v>
      </c>
      <c r="P2707" s="17">
        <v>20200820</v>
      </c>
      <c r="Q2707" s="17">
        <v>9510</v>
      </c>
      <c r="R2707" s="17">
        <v>0</v>
      </c>
      <c r="S2707" s="17"/>
      <c r="T2707" s="17" t="s">
        <v>63</v>
      </c>
      <c r="U2707" s="17"/>
      <c r="V2707" s="17">
        <f t="shared" si="736"/>
        <v>3</v>
      </c>
      <c r="W2707" s="17">
        <v>3000</v>
      </c>
      <c r="X2707" s="17" t="s">
        <v>7065</v>
      </c>
      <c r="Y2707" s="17" t="s">
        <v>150</v>
      </c>
      <c r="Z2707" s="17">
        <v>20200822</v>
      </c>
      <c r="AA2707" s="17" t="s">
        <v>1947</v>
      </c>
      <c r="AB2707" s="17">
        <v>1</v>
      </c>
      <c r="AC2707" s="17" t="str">
        <f>IFERROR(VLOOKUP(A2707,[1]Cruces!AJ:AK,2,0),VLOOKUP(CONCATENATE(X2707,AA2707),[1]Cruces!G:H,2,0))</f>
        <v>Solicitud por BT</v>
      </c>
      <c r="AD2707" s="17">
        <f t="shared" si="737"/>
        <v>20</v>
      </c>
      <c r="AE2707" s="17">
        <f t="shared" si="738"/>
        <v>8</v>
      </c>
      <c r="AF2707" s="17">
        <f t="shared" si="739"/>
        <v>2020</v>
      </c>
      <c r="AG2707" s="17" t="str">
        <f>IFERROR(VLOOKUP(MID(A2707,2,4)*1,[1]Cruces!K:L,2,0),"Verificar")</f>
        <v>Atlántico Norte</v>
      </c>
      <c r="AH2707" s="17">
        <f t="shared" ca="1" si="740"/>
        <v>97</v>
      </c>
      <c r="AI2707" s="17" t="str">
        <f>IFERROR(VLOOKUP(U2707,[1]Cruces!$O$1:$P$6,2,0),"Sin Orden")</f>
        <v>Sin Orden</v>
      </c>
      <c r="AJ2707" s="17">
        <f t="shared" si="741"/>
        <v>22</v>
      </c>
      <c r="AK2707" s="17">
        <f t="shared" si="742"/>
        <v>8</v>
      </c>
      <c r="AL2707" s="17">
        <f t="shared" si="743"/>
        <v>2020</v>
      </c>
      <c r="AM2707" s="17">
        <f t="shared" ca="1" si="744"/>
        <v>95</v>
      </c>
      <c r="AN2707" s="18" t="str">
        <f>IFERROR(VLOOKUP(R2707*1,'[1]Ordenes de Servicio'!G:K,5,0),"No Cruza")</f>
        <v>No Cruza</v>
      </c>
      <c r="AO2707" s="17">
        <f t="shared" ca="1" si="745"/>
        <v>95</v>
      </c>
      <c r="AP2707" s="17">
        <f t="shared" si="746"/>
        <v>20</v>
      </c>
      <c r="AQ2707" s="17">
        <f t="shared" si="747"/>
        <v>8</v>
      </c>
      <c r="AR2707" s="17">
        <f t="shared" si="748"/>
        <v>2020</v>
      </c>
      <c r="AS2707" s="17">
        <f t="shared" ca="1" si="749"/>
        <v>97</v>
      </c>
      <c r="AT2707" s="17" t="str">
        <f t="shared" ca="1" si="750"/>
        <v>No</v>
      </c>
      <c r="AU2707" s="17">
        <f t="shared" si="751"/>
        <v>2</v>
      </c>
      <c r="AV2707" s="17" t="str">
        <f>+VLOOKUP(B2707,[1]Cruces!S:T,2,0)</f>
        <v>1. Solicitud</v>
      </c>
    </row>
    <row r="2708" spans="1:48" hidden="1" x14ac:dyDescent="0.25">
      <c r="A2708" s="17" t="s">
        <v>4949</v>
      </c>
      <c r="B2708" s="17" t="s">
        <v>54</v>
      </c>
      <c r="C2708" s="17">
        <v>0</v>
      </c>
      <c r="D2708" s="17">
        <v>0</v>
      </c>
      <c r="E2708" s="17" t="s">
        <v>55</v>
      </c>
      <c r="F2708" s="17" t="s">
        <v>126</v>
      </c>
      <c r="G2708" s="17" t="s">
        <v>4950</v>
      </c>
      <c r="H2708" s="17">
        <v>0</v>
      </c>
      <c r="I2708" s="17" t="s">
        <v>71</v>
      </c>
      <c r="J2708" s="17" t="s">
        <v>59</v>
      </c>
      <c r="K2708" s="17" t="s">
        <v>4951</v>
      </c>
      <c r="L2708" s="17" t="s">
        <v>129</v>
      </c>
      <c r="M2708" s="17" t="s">
        <v>130</v>
      </c>
      <c r="N2708" s="17" t="s">
        <v>62</v>
      </c>
      <c r="O2708" s="17">
        <v>20200910</v>
      </c>
      <c r="P2708" s="17">
        <v>20201014</v>
      </c>
      <c r="Q2708" s="17">
        <v>7751</v>
      </c>
      <c r="R2708" s="17">
        <v>28122250</v>
      </c>
      <c r="S2708" s="17" t="s">
        <v>100</v>
      </c>
      <c r="T2708" s="17" t="s">
        <v>63</v>
      </c>
      <c r="U2708" s="17" t="s">
        <v>91</v>
      </c>
      <c r="V2708" s="17">
        <f t="shared" si="736"/>
        <v>15</v>
      </c>
      <c r="W2708" s="17">
        <v>15000</v>
      </c>
      <c r="X2708" s="17" t="s">
        <v>64</v>
      </c>
      <c r="Y2708" s="17" t="s">
        <v>65</v>
      </c>
      <c r="Z2708" s="17">
        <v>20201014</v>
      </c>
      <c r="AA2708" s="17" t="s">
        <v>78</v>
      </c>
      <c r="AB2708" s="17">
        <v>1</v>
      </c>
      <c r="AC2708" s="17" t="str">
        <f>IFERROR(VLOOKUP(A2708,[1]Cruces!AJ:AK,2,0),VLOOKUP(CONCATENATE(X2708,AA2708),[1]Cruces!G:H,2,0))</f>
        <v>Solicitud de Obra</v>
      </c>
      <c r="AD2708" s="17">
        <f t="shared" si="737"/>
        <v>10</v>
      </c>
      <c r="AE2708" s="17">
        <f t="shared" si="738"/>
        <v>9</v>
      </c>
      <c r="AF2708" s="17">
        <f t="shared" si="739"/>
        <v>2020</v>
      </c>
      <c r="AG2708" s="17" t="str">
        <f>IFERROR(VLOOKUP(MID(A2708,2,4)*1,[1]Cruces!K:L,2,0),"Verificar")</f>
        <v>Guajira</v>
      </c>
      <c r="AH2708" s="17">
        <f t="shared" ca="1" si="740"/>
        <v>76</v>
      </c>
      <c r="AI2708" s="17" t="str">
        <f>IFERROR(VLOOKUP(U2708,[1]Cruces!$O$1:$P$6,2,0),"Sin Orden")</f>
        <v>Resuelta</v>
      </c>
      <c r="AJ2708" s="17">
        <f t="shared" si="741"/>
        <v>14</v>
      </c>
      <c r="AK2708" s="17">
        <f t="shared" si="742"/>
        <v>10</v>
      </c>
      <c r="AL2708" s="17">
        <f t="shared" si="743"/>
        <v>2020</v>
      </c>
      <c r="AM2708" s="17">
        <f t="shared" ca="1" si="744"/>
        <v>42</v>
      </c>
      <c r="AN2708" s="18" t="str">
        <f>IFERROR(VLOOKUP(R2708*1,'[1]Ordenes de Servicio'!G:K,5,0),"No Cruza")</f>
        <v>No Cruza</v>
      </c>
      <c r="AO2708" s="17">
        <f t="shared" ca="1" si="745"/>
        <v>34</v>
      </c>
      <c r="AP2708" s="17">
        <f t="shared" si="746"/>
        <v>14</v>
      </c>
      <c r="AQ2708" s="17">
        <f t="shared" si="747"/>
        <v>10</v>
      </c>
      <c r="AR2708" s="17">
        <f t="shared" si="748"/>
        <v>2020</v>
      </c>
      <c r="AS2708" s="17">
        <f t="shared" ca="1" si="749"/>
        <v>42</v>
      </c>
      <c r="AT2708" s="17" t="str">
        <f t="shared" ca="1" si="750"/>
        <v>No</v>
      </c>
      <c r="AU2708" s="17">
        <f t="shared" si="751"/>
        <v>0</v>
      </c>
      <c r="AV2708" s="17" t="str">
        <f>+VLOOKUP(B2708,[1]Cruces!S:T,2,0)</f>
        <v>4. Presupuesto de Obra</v>
      </c>
    </row>
    <row r="2709" spans="1:48" hidden="1" x14ac:dyDescent="0.25">
      <c r="A2709" s="17" t="s">
        <v>9500</v>
      </c>
      <c r="B2709" s="17" t="s">
        <v>569</v>
      </c>
      <c r="C2709" s="17">
        <v>0</v>
      </c>
      <c r="D2709" s="17">
        <v>0</v>
      </c>
      <c r="E2709" s="17" t="s">
        <v>55</v>
      </c>
      <c r="F2709" s="17" t="s">
        <v>7098</v>
      </c>
      <c r="G2709" s="17" t="s">
        <v>9501</v>
      </c>
      <c r="H2709" s="17">
        <v>0</v>
      </c>
      <c r="I2709" s="17" t="s">
        <v>71</v>
      </c>
      <c r="J2709" s="17" t="s">
        <v>59</v>
      </c>
      <c r="K2709" s="17" t="s">
        <v>9502</v>
      </c>
      <c r="L2709" s="17" t="s">
        <v>7101</v>
      </c>
      <c r="M2709" s="17" t="s">
        <v>7102</v>
      </c>
      <c r="N2709" s="17" t="s">
        <v>572</v>
      </c>
      <c r="O2709" s="17">
        <v>20201109</v>
      </c>
      <c r="P2709" s="17">
        <v>20201109</v>
      </c>
      <c r="Q2709" s="17">
        <v>1110</v>
      </c>
      <c r="R2709" s="17">
        <v>0</v>
      </c>
      <c r="S2709" s="17"/>
      <c r="T2709" s="17" t="s">
        <v>63</v>
      </c>
      <c r="U2709" s="17"/>
      <c r="V2709" s="17">
        <f t="shared" si="736"/>
        <v>3</v>
      </c>
      <c r="W2709" s="17">
        <v>3000</v>
      </c>
      <c r="X2709" s="17" t="s">
        <v>7065</v>
      </c>
      <c r="Y2709" s="17" t="s">
        <v>569</v>
      </c>
      <c r="Z2709" s="17">
        <v>20201109</v>
      </c>
      <c r="AA2709" s="17" t="s">
        <v>1947</v>
      </c>
      <c r="AB2709" s="17">
        <v>1</v>
      </c>
      <c r="AC2709" s="17" t="str">
        <f>IFERROR(VLOOKUP(A2709,[1]Cruces!AJ:AK,2,0),VLOOKUP(CONCATENATE(X2709,AA2709),[1]Cruces!G:H,2,0))</f>
        <v>Solicitud por BT</v>
      </c>
      <c r="AD2709" s="17">
        <f t="shared" si="737"/>
        <v>9</v>
      </c>
      <c r="AE2709" s="17">
        <f t="shared" si="738"/>
        <v>11</v>
      </c>
      <c r="AF2709" s="17">
        <f t="shared" si="739"/>
        <v>2020</v>
      </c>
      <c r="AG2709" s="17" t="str">
        <f>IFERROR(VLOOKUP(MID(A2709,2,4)*1,[1]Cruces!K:L,2,0),"Verificar")</f>
        <v>Atlántico Norte</v>
      </c>
      <c r="AH2709" s="17">
        <f t="shared" ca="1" si="740"/>
        <v>16</v>
      </c>
      <c r="AI2709" s="17" t="str">
        <f>IFERROR(VLOOKUP(U2709,[1]Cruces!$O$1:$P$6,2,0),"Sin Orden")</f>
        <v>Sin Orden</v>
      </c>
      <c r="AJ2709" s="17">
        <f t="shared" si="741"/>
        <v>9</v>
      </c>
      <c r="AK2709" s="17">
        <f t="shared" si="742"/>
        <v>11</v>
      </c>
      <c r="AL2709" s="17">
        <f t="shared" si="743"/>
        <v>2020</v>
      </c>
      <c r="AM2709" s="17">
        <f t="shared" ca="1" si="744"/>
        <v>16</v>
      </c>
      <c r="AN2709" s="18" t="str">
        <f>IFERROR(VLOOKUP(R2709*1,'[1]Ordenes de Servicio'!G:K,5,0),"No Cruza")</f>
        <v>No Cruza</v>
      </c>
      <c r="AO2709" s="17">
        <f t="shared" ca="1" si="745"/>
        <v>16</v>
      </c>
      <c r="AP2709" s="17">
        <f t="shared" si="746"/>
        <v>9</v>
      </c>
      <c r="AQ2709" s="17">
        <f t="shared" si="747"/>
        <v>11</v>
      </c>
      <c r="AR2709" s="17">
        <f t="shared" si="748"/>
        <v>2020</v>
      </c>
      <c r="AS2709" s="17">
        <f t="shared" ca="1" si="749"/>
        <v>16</v>
      </c>
      <c r="AT2709" s="17" t="str">
        <f t="shared" ca="1" si="750"/>
        <v>No</v>
      </c>
      <c r="AU2709" s="17">
        <f t="shared" si="751"/>
        <v>0</v>
      </c>
      <c r="AV2709" s="17" t="str">
        <f>+VLOOKUP(B2709,[1]Cruces!S:T,2,0)</f>
        <v>1. Solicitud</v>
      </c>
    </row>
    <row r="2710" spans="1:48" hidden="1" x14ac:dyDescent="0.25">
      <c r="A2710" s="17" t="s">
        <v>4952</v>
      </c>
      <c r="B2710" s="17" t="s">
        <v>68</v>
      </c>
      <c r="C2710" s="17">
        <v>0</v>
      </c>
      <c r="D2710" s="17">
        <v>0</v>
      </c>
      <c r="E2710" s="17" t="s">
        <v>55</v>
      </c>
      <c r="F2710" s="17" t="s">
        <v>69</v>
      </c>
      <c r="G2710" s="17" t="s">
        <v>4953</v>
      </c>
      <c r="H2710" s="17">
        <v>0</v>
      </c>
      <c r="I2710" s="17" t="s">
        <v>71</v>
      </c>
      <c r="J2710" s="17" t="s">
        <v>59</v>
      </c>
      <c r="K2710" s="17" t="s">
        <v>4954</v>
      </c>
      <c r="L2710" s="17" t="s">
        <v>73</v>
      </c>
      <c r="M2710" s="17" t="s">
        <v>74</v>
      </c>
      <c r="N2710" s="17" t="s">
        <v>75</v>
      </c>
      <c r="O2710" s="17">
        <v>20200304</v>
      </c>
      <c r="P2710" s="17">
        <v>20200916</v>
      </c>
      <c r="Q2710" s="17">
        <v>3160</v>
      </c>
      <c r="R2710" s="17">
        <v>27290826</v>
      </c>
      <c r="S2710" s="17" t="s">
        <v>100</v>
      </c>
      <c r="T2710" s="17" t="s">
        <v>63</v>
      </c>
      <c r="U2710" s="17" t="s">
        <v>91</v>
      </c>
      <c r="V2710" s="17">
        <f t="shared" si="736"/>
        <v>25</v>
      </c>
      <c r="W2710" s="17">
        <v>25000</v>
      </c>
      <c r="X2710" s="17" t="s">
        <v>64</v>
      </c>
      <c r="Y2710" s="17" t="s">
        <v>68</v>
      </c>
      <c r="Z2710" s="17">
        <v>20200916</v>
      </c>
      <c r="AA2710" s="17" t="s">
        <v>78</v>
      </c>
      <c r="AB2710" s="17">
        <v>1</v>
      </c>
      <c r="AC2710" s="17" t="str">
        <f>IFERROR(VLOOKUP(A2710,[1]Cruces!AJ:AK,2,0),VLOOKUP(CONCATENATE(X2710,AA2710),[1]Cruces!G:H,2,0))</f>
        <v>Solicitud de Obra</v>
      </c>
      <c r="AD2710" s="17">
        <f t="shared" si="737"/>
        <v>4</v>
      </c>
      <c r="AE2710" s="17">
        <f t="shared" si="738"/>
        <v>3</v>
      </c>
      <c r="AF2710" s="17">
        <f t="shared" si="739"/>
        <v>2020</v>
      </c>
      <c r="AG2710" s="17" t="str">
        <f>IFERROR(VLOOKUP(MID(A2710,2,4)*1,[1]Cruces!K:L,2,0),"Verificar")</f>
        <v>Verificar</v>
      </c>
      <c r="AH2710" s="17">
        <f t="shared" ca="1" si="740"/>
        <v>266</v>
      </c>
      <c r="AI2710" s="17" t="str">
        <f>IFERROR(VLOOKUP(U2710,[1]Cruces!$O$1:$P$6,2,0),"Sin Orden")</f>
        <v>Resuelta</v>
      </c>
      <c r="AJ2710" s="17">
        <f t="shared" si="741"/>
        <v>16</v>
      </c>
      <c r="AK2710" s="17">
        <f t="shared" si="742"/>
        <v>9</v>
      </c>
      <c r="AL2710" s="17">
        <f t="shared" si="743"/>
        <v>2020</v>
      </c>
      <c r="AM2710" s="17">
        <f t="shared" ca="1" si="744"/>
        <v>70</v>
      </c>
      <c r="AN2710" s="18" t="str">
        <f>IFERROR(VLOOKUP(R2710*1,'[1]Ordenes de Servicio'!G:K,5,0),"No Cruza")</f>
        <v>No Cruza</v>
      </c>
      <c r="AO2710" s="17">
        <f t="shared" ca="1" si="745"/>
        <v>196</v>
      </c>
      <c r="AP2710" s="17">
        <f t="shared" si="746"/>
        <v>16</v>
      </c>
      <c r="AQ2710" s="17">
        <f t="shared" si="747"/>
        <v>9</v>
      </c>
      <c r="AR2710" s="17">
        <f t="shared" si="748"/>
        <v>2020</v>
      </c>
      <c r="AS2710" s="17">
        <f t="shared" ca="1" si="749"/>
        <v>70</v>
      </c>
      <c r="AT2710" s="17" t="str">
        <f t="shared" ca="1" si="750"/>
        <v>No</v>
      </c>
      <c r="AU2710" s="17">
        <f t="shared" si="751"/>
        <v>0</v>
      </c>
      <c r="AV2710" s="17" t="str">
        <f>+VLOOKUP(B2710,[1]Cruces!S:T,2,0)</f>
        <v>5. Consultoría / Adjudicación</v>
      </c>
    </row>
    <row r="2711" spans="1:48" hidden="1" x14ac:dyDescent="0.25">
      <c r="A2711" s="17" t="s">
        <v>4955</v>
      </c>
      <c r="B2711" s="17" t="s">
        <v>68</v>
      </c>
      <c r="C2711" s="17">
        <v>0</v>
      </c>
      <c r="D2711" s="17">
        <v>0</v>
      </c>
      <c r="E2711" s="17" t="s">
        <v>55</v>
      </c>
      <c r="F2711" s="17" t="s">
        <v>120</v>
      </c>
      <c r="G2711" s="17" t="s">
        <v>4956</v>
      </c>
      <c r="H2711" s="17">
        <v>0</v>
      </c>
      <c r="I2711" s="17" t="s">
        <v>4957</v>
      </c>
      <c r="J2711" s="17" t="s">
        <v>59</v>
      </c>
      <c r="K2711" s="17" t="s">
        <v>4958</v>
      </c>
      <c r="L2711" s="17" t="s">
        <v>122</v>
      </c>
      <c r="M2711" s="17" t="s">
        <v>123</v>
      </c>
      <c r="N2711" s="17" t="s">
        <v>75</v>
      </c>
      <c r="O2711" s="17">
        <v>20181109</v>
      </c>
      <c r="P2711" s="17">
        <v>20190214</v>
      </c>
      <c r="Q2711" s="17">
        <v>1170</v>
      </c>
      <c r="R2711" s="17">
        <v>26606334</v>
      </c>
      <c r="S2711" s="17" t="s">
        <v>76</v>
      </c>
      <c r="T2711" s="17" t="s">
        <v>63</v>
      </c>
      <c r="U2711" s="17" t="s">
        <v>88</v>
      </c>
      <c r="V2711" s="17">
        <f t="shared" si="736"/>
        <v>300</v>
      </c>
      <c r="W2711" s="17">
        <v>300000</v>
      </c>
      <c r="X2711" s="17" t="s">
        <v>64</v>
      </c>
      <c r="Y2711" s="17" t="s">
        <v>105</v>
      </c>
      <c r="Z2711" s="17">
        <v>20190820</v>
      </c>
      <c r="AA2711" s="17" t="s">
        <v>101</v>
      </c>
      <c r="AB2711" s="17">
        <v>1</v>
      </c>
      <c r="AC2711" s="17" t="str">
        <f>IFERROR(VLOOKUP(A2711,[1]Cruces!AJ:AK,2,0),VLOOKUP(CONCATENATE(X2711,AA2711),[1]Cruces!G:H,2,0))</f>
        <v>Solicitud de Obra</v>
      </c>
      <c r="AD2711" s="17">
        <f t="shared" si="737"/>
        <v>9</v>
      </c>
      <c r="AE2711" s="17">
        <f t="shared" si="738"/>
        <v>11</v>
      </c>
      <c r="AF2711" s="17">
        <f t="shared" si="739"/>
        <v>2018</v>
      </c>
      <c r="AG2711" s="17" t="str">
        <f>IFERROR(VLOOKUP(MID(A2711,2,4)*1,[1]Cruces!K:L,2,0),"Verificar")</f>
        <v>Atlántico Norte</v>
      </c>
      <c r="AH2711" s="17">
        <f t="shared" ca="1" si="740"/>
        <v>747</v>
      </c>
      <c r="AI2711" s="17" t="str">
        <f>IFERROR(VLOOKUP(U2711,[1]Cruces!$O$1:$P$6,2,0),"Sin Orden")</f>
        <v>Resuelta</v>
      </c>
      <c r="AJ2711" s="17">
        <f t="shared" si="741"/>
        <v>20</v>
      </c>
      <c r="AK2711" s="17">
        <f t="shared" si="742"/>
        <v>8</v>
      </c>
      <c r="AL2711" s="17">
        <f t="shared" si="743"/>
        <v>2019</v>
      </c>
      <c r="AM2711" s="17">
        <f t="shared" ca="1" si="744"/>
        <v>463</v>
      </c>
      <c r="AN2711" s="18" t="str">
        <f>IFERROR(VLOOKUP(R2711*1,'[1]Ordenes de Servicio'!G:K,5,0),"No Cruza")</f>
        <v>No Cruza</v>
      </c>
      <c r="AO2711" s="17">
        <f t="shared" ca="1" si="745"/>
        <v>284</v>
      </c>
      <c r="AP2711" s="17">
        <f t="shared" si="746"/>
        <v>14</v>
      </c>
      <c r="AQ2711" s="17">
        <f t="shared" si="747"/>
        <v>2</v>
      </c>
      <c r="AR2711" s="17">
        <f t="shared" si="748"/>
        <v>2019</v>
      </c>
      <c r="AS2711" s="17">
        <f t="shared" ca="1" si="749"/>
        <v>650</v>
      </c>
      <c r="AT2711" s="17" t="str">
        <f t="shared" ca="1" si="750"/>
        <v>Si</v>
      </c>
      <c r="AU2711" s="17">
        <f t="shared" si="751"/>
        <v>187</v>
      </c>
      <c r="AV2711" s="17" t="str">
        <f>+VLOOKUP(B2711,[1]Cruces!S:T,2,0)</f>
        <v>5. Consultoría / Adjudicación</v>
      </c>
    </row>
    <row r="2712" spans="1:48" hidden="1" x14ac:dyDescent="0.25">
      <c r="A2712" s="17" t="s">
        <v>10614</v>
      </c>
      <c r="B2712" s="17" t="s">
        <v>296</v>
      </c>
      <c r="C2712" s="17">
        <v>0</v>
      </c>
      <c r="D2712" s="17">
        <v>0</v>
      </c>
      <c r="E2712" s="17" t="s">
        <v>55</v>
      </c>
      <c r="F2712" s="17" t="s">
        <v>932</v>
      </c>
      <c r="G2712" s="17" t="s">
        <v>10615</v>
      </c>
      <c r="H2712" s="17">
        <v>0</v>
      </c>
      <c r="I2712" s="17" t="s">
        <v>71</v>
      </c>
      <c r="J2712" s="17" t="s">
        <v>59</v>
      </c>
      <c r="K2712" s="17" t="s">
        <v>97</v>
      </c>
      <c r="L2712" s="17" t="s">
        <v>935</v>
      </c>
      <c r="M2712" s="17" t="s">
        <v>936</v>
      </c>
      <c r="N2712" s="17" t="s">
        <v>301</v>
      </c>
      <c r="O2712" s="17">
        <v>20200828</v>
      </c>
      <c r="P2712" s="17">
        <v>20200828</v>
      </c>
      <c r="Q2712" s="17">
        <v>3410</v>
      </c>
      <c r="R2712" s="17">
        <v>28112821</v>
      </c>
      <c r="S2712" s="17" t="s">
        <v>100</v>
      </c>
      <c r="T2712" s="17" t="s">
        <v>63</v>
      </c>
      <c r="U2712" s="17" t="s">
        <v>91</v>
      </c>
      <c r="V2712" s="17">
        <f t="shared" si="736"/>
        <v>30</v>
      </c>
      <c r="W2712" s="17">
        <v>30000</v>
      </c>
      <c r="X2712" s="17" t="s">
        <v>64</v>
      </c>
      <c r="Y2712" s="17" t="s">
        <v>296</v>
      </c>
      <c r="Z2712" s="17">
        <v>20200828</v>
      </c>
      <c r="AA2712" s="17" t="s">
        <v>78</v>
      </c>
      <c r="AB2712" s="17">
        <v>1</v>
      </c>
      <c r="AC2712" s="17" t="str">
        <f>IFERROR(VLOOKUP(A2712,[1]Cruces!AJ:AK,2,0),VLOOKUP(CONCATENATE(X2712,AA2712),[1]Cruces!G:H,2,0))</f>
        <v>Exp BMT</v>
      </c>
      <c r="AD2712" s="17">
        <f t="shared" si="737"/>
        <v>28</v>
      </c>
      <c r="AE2712" s="17">
        <f t="shared" si="738"/>
        <v>8</v>
      </c>
      <c r="AF2712" s="17">
        <f t="shared" si="739"/>
        <v>2020</v>
      </c>
      <c r="AG2712" s="17" t="str">
        <f>IFERROR(VLOOKUP(MID(A2712,2,4)*1,[1]Cruces!K:L,2,0),"Verificar")</f>
        <v>Magdalena</v>
      </c>
      <c r="AH2712" s="17">
        <f t="shared" ca="1" si="740"/>
        <v>89</v>
      </c>
      <c r="AI2712" s="17" t="str">
        <f>IFERROR(VLOOKUP(U2712,[1]Cruces!$O$1:$P$6,2,0),"Sin Orden")</f>
        <v>Resuelta</v>
      </c>
      <c r="AJ2712" s="17">
        <f t="shared" si="741"/>
        <v>28</v>
      </c>
      <c r="AK2712" s="17">
        <f t="shared" si="742"/>
        <v>8</v>
      </c>
      <c r="AL2712" s="17">
        <f t="shared" si="743"/>
        <v>2020</v>
      </c>
      <c r="AM2712" s="17">
        <f t="shared" ca="1" si="744"/>
        <v>89</v>
      </c>
      <c r="AN2712" s="18" t="str">
        <f>IFERROR(VLOOKUP(R2712*1,'[1]Ordenes de Servicio'!G:K,5,0),"No Cruza")</f>
        <v>No Cruza</v>
      </c>
      <c r="AO2712" s="17">
        <f t="shared" ca="1" si="745"/>
        <v>0</v>
      </c>
      <c r="AP2712" s="17">
        <f t="shared" si="746"/>
        <v>28</v>
      </c>
      <c r="AQ2712" s="17">
        <f t="shared" si="747"/>
        <v>8</v>
      </c>
      <c r="AR2712" s="17">
        <f t="shared" si="748"/>
        <v>2020</v>
      </c>
      <c r="AS2712" s="17">
        <f t="shared" ca="1" si="749"/>
        <v>89</v>
      </c>
      <c r="AT2712" s="17" t="str">
        <f t="shared" ca="1" si="750"/>
        <v>No</v>
      </c>
      <c r="AU2712" s="17">
        <f t="shared" si="751"/>
        <v>0</v>
      </c>
      <c r="AV2712" s="17" t="str">
        <f>+VLOOKUP(B2712,[1]Cruces!S:T,2,0)</f>
        <v>3. Evaluación Técnico Ecónomica</v>
      </c>
    </row>
    <row r="2713" spans="1:48" hidden="1" x14ac:dyDescent="0.25">
      <c r="A2713" s="17" t="s">
        <v>9503</v>
      </c>
      <c r="B2713" s="17" t="s">
        <v>569</v>
      </c>
      <c r="C2713" s="17">
        <v>0</v>
      </c>
      <c r="D2713" s="17">
        <v>0</v>
      </c>
      <c r="E2713" s="17" t="s">
        <v>55</v>
      </c>
      <c r="F2713" s="17" t="s">
        <v>5366</v>
      </c>
      <c r="G2713" s="17" t="s">
        <v>9504</v>
      </c>
      <c r="H2713" s="17">
        <v>3005395836</v>
      </c>
      <c r="I2713" s="17" t="s">
        <v>71</v>
      </c>
      <c r="J2713" s="17" t="s">
        <v>59</v>
      </c>
      <c r="K2713" s="17" t="s">
        <v>97</v>
      </c>
      <c r="L2713" s="17" t="s">
        <v>5368</v>
      </c>
      <c r="M2713" s="17" t="s">
        <v>5369</v>
      </c>
      <c r="N2713" s="17" t="s">
        <v>572</v>
      </c>
      <c r="O2713" s="17">
        <v>20201030</v>
      </c>
      <c r="P2713" s="17">
        <v>20201030</v>
      </c>
      <c r="Q2713" s="17">
        <v>1170</v>
      </c>
      <c r="R2713" s="17">
        <v>0</v>
      </c>
      <c r="S2713" s="17"/>
      <c r="T2713" s="17" t="s">
        <v>63</v>
      </c>
      <c r="U2713" s="17"/>
      <c r="V2713" s="17">
        <f t="shared" si="736"/>
        <v>3</v>
      </c>
      <c r="W2713" s="17">
        <v>3000</v>
      </c>
      <c r="X2713" s="17" t="s">
        <v>7065</v>
      </c>
      <c r="Y2713" s="17" t="s">
        <v>569</v>
      </c>
      <c r="Z2713" s="17">
        <v>20201030</v>
      </c>
      <c r="AA2713" s="17" t="s">
        <v>1947</v>
      </c>
      <c r="AB2713" s="17">
        <v>1</v>
      </c>
      <c r="AC2713" s="17" t="str">
        <f>IFERROR(VLOOKUP(A2713,[1]Cruces!AJ:AK,2,0),VLOOKUP(CONCATENATE(X2713,AA2713),[1]Cruces!G:H,2,0))</f>
        <v>Solicitud por BT</v>
      </c>
      <c r="AD2713" s="17">
        <f t="shared" si="737"/>
        <v>30</v>
      </c>
      <c r="AE2713" s="17">
        <f t="shared" si="738"/>
        <v>10</v>
      </c>
      <c r="AF2713" s="17">
        <f t="shared" si="739"/>
        <v>2020</v>
      </c>
      <c r="AG2713" s="17" t="str">
        <f>IFERROR(VLOOKUP(MID(A2713,2,4)*1,[1]Cruces!K:L,2,0),"Verificar")</f>
        <v>Atlántico Norte</v>
      </c>
      <c r="AH2713" s="17">
        <f t="shared" ca="1" si="740"/>
        <v>26</v>
      </c>
      <c r="AI2713" s="17" t="str">
        <f>IFERROR(VLOOKUP(U2713,[1]Cruces!$O$1:$P$6,2,0),"Sin Orden")</f>
        <v>Sin Orden</v>
      </c>
      <c r="AJ2713" s="17">
        <f t="shared" si="741"/>
        <v>30</v>
      </c>
      <c r="AK2713" s="17">
        <f t="shared" si="742"/>
        <v>10</v>
      </c>
      <c r="AL2713" s="17">
        <f t="shared" si="743"/>
        <v>2020</v>
      </c>
      <c r="AM2713" s="17">
        <f t="shared" ca="1" si="744"/>
        <v>26</v>
      </c>
      <c r="AN2713" s="18" t="str">
        <f>IFERROR(VLOOKUP(R2713*1,'[1]Ordenes de Servicio'!G:K,5,0),"No Cruza")</f>
        <v>No Cruza</v>
      </c>
      <c r="AO2713" s="17">
        <f t="shared" ca="1" si="745"/>
        <v>26</v>
      </c>
      <c r="AP2713" s="17">
        <f t="shared" si="746"/>
        <v>30</v>
      </c>
      <c r="AQ2713" s="17">
        <f t="shared" si="747"/>
        <v>10</v>
      </c>
      <c r="AR2713" s="17">
        <f t="shared" si="748"/>
        <v>2020</v>
      </c>
      <c r="AS2713" s="17">
        <f t="shared" ca="1" si="749"/>
        <v>26</v>
      </c>
      <c r="AT2713" s="17" t="str">
        <f t="shared" ca="1" si="750"/>
        <v>No</v>
      </c>
      <c r="AU2713" s="17">
        <f t="shared" si="751"/>
        <v>0</v>
      </c>
      <c r="AV2713" s="17" t="str">
        <f>+VLOOKUP(B2713,[1]Cruces!S:T,2,0)</f>
        <v>1. Solicitud</v>
      </c>
    </row>
    <row r="2714" spans="1:48" hidden="1" x14ac:dyDescent="0.25">
      <c r="A2714" s="17" t="s">
        <v>4959</v>
      </c>
      <c r="B2714" s="17" t="s">
        <v>68</v>
      </c>
      <c r="C2714" s="17">
        <v>0</v>
      </c>
      <c r="D2714" s="17">
        <v>0</v>
      </c>
      <c r="E2714" s="17" t="s">
        <v>55</v>
      </c>
      <c r="F2714" s="17" t="s">
        <v>126</v>
      </c>
      <c r="G2714" s="17" t="s">
        <v>4960</v>
      </c>
      <c r="H2714" s="17">
        <v>0</v>
      </c>
      <c r="I2714" s="17" t="s">
        <v>71</v>
      </c>
      <c r="J2714" s="17" t="s">
        <v>59</v>
      </c>
      <c r="K2714" s="17" t="s">
        <v>879</v>
      </c>
      <c r="L2714" s="17" t="s">
        <v>129</v>
      </c>
      <c r="M2714" s="17" t="s">
        <v>130</v>
      </c>
      <c r="N2714" s="17" t="s">
        <v>75</v>
      </c>
      <c r="O2714" s="17">
        <v>20200630</v>
      </c>
      <c r="P2714" s="17">
        <v>20200731</v>
      </c>
      <c r="Q2714" s="17">
        <v>7751</v>
      </c>
      <c r="R2714" s="17">
        <v>27908158</v>
      </c>
      <c r="S2714" s="17" t="s">
        <v>76</v>
      </c>
      <c r="T2714" s="17" t="s">
        <v>63</v>
      </c>
      <c r="U2714" s="17" t="s">
        <v>91</v>
      </c>
      <c r="V2714" s="17">
        <f t="shared" si="736"/>
        <v>15</v>
      </c>
      <c r="W2714" s="17">
        <v>15000</v>
      </c>
      <c r="X2714" s="17" t="s">
        <v>64</v>
      </c>
      <c r="Y2714" s="17" t="s">
        <v>188</v>
      </c>
      <c r="Z2714" s="17">
        <v>20200731</v>
      </c>
      <c r="AA2714" s="17" t="s">
        <v>78</v>
      </c>
      <c r="AB2714" s="17">
        <v>1</v>
      </c>
      <c r="AC2714" s="17" t="str">
        <f>IFERROR(VLOOKUP(A2714,[1]Cruces!AJ:AK,2,0),VLOOKUP(CONCATENATE(X2714,AA2714),[1]Cruces!G:H,2,0))</f>
        <v>Solicitud de Obra</v>
      </c>
      <c r="AD2714" s="17">
        <f t="shared" si="737"/>
        <v>30</v>
      </c>
      <c r="AE2714" s="17">
        <f t="shared" si="738"/>
        <v>6</v>
      </c>
      <c r="AF2714" s="17">
        <f t="shared" si="739"/>
        <v>2020</v>
      </c>
      <c r="AG2714" s="17" t="str">
        <f>IFERROR(VLOOKUP(MID(A2714,2,4)*1,[1]Cruces!K:L,2,0),"Verificar")</f>
        <v>Guajira</v>
      </c>
      <c r="AH2714" s="17">
        <f t="shared" ca="1" si="740"/>
        <v>148</v>
      </c>
      <c r="AI2714" s="17" t="str">
        <f>IFERROR(VLOOKUP(U2714,[1]Cruces!$O$1:$P$6,2,0),"Sin Orden")</f>
        <v>Resuelta</v>
      </c>
      <c r="AJ2714" s="17">
        <f t="shared" si="741"/>
        <v>31</v>
      </c>
      <c r="AK2714" s="17">
        <f t="shared" si="742"/>
        <v>7</v>
      </c>
      <c r="AL2714" s="17">
        <f t="shared" si="743"/>
        <v>2020</v>
      </c>
      <c r="AM2714" s="17">
        <f t="shared" ca="1" si="744"/>
        <v>117</v>
      </c>
      <c r="AN2714" s="18" t="str">
        <f>IFERROR(VLOOKUP(R2714*1,'[1]Ordenes de Servicio'!G:K,5,0),"No Cruza")</f>
        <v>No Cruza</v>
      </c>
      <c r="AO2714" s="17">
        <f t="shared" ca="1" si="745"/>
        <v>31</v>
      </c>
      <c r="AP2714" s="17">
        <f t="shared" si="746"/>
        <v>31</v>
      </c>
      <c r="AQ2714" s="17">
        <f t="shared" si="747"/>
        <v>7</v>
      </c>
      <c r="AR2714" s="17">
        <f t="shared" si="748"/>
        <v>2020</v>
      </c>
      <c r="AS2714" s="17">
        <f t="shared" ca="1" si="749"/>
        <v>117</v>
      </c>
      <c r="AT2714" s="17" t="str">
        <f t="shared" ca="1" si="750"/>
        <v>No</v>
      </c>
      <c r="AU2714" s="17">
        <f t="shared" si="751"/>
        <v>0</v>
      </c>
      <c r="AV2714" s="17" t="str">
        <f>+VLOOKUP(B2714,[1]Cruces!S:T,2,0)</f>
        <v>5. Consultoría / Adjudicación</v>
      </c>
    </row>
    <row r="2715" spans="1:48" hidden="1" x14ac:dyDescent="0.25">
      <c r="A2715" s="17" t="s">
        <v>4961</v>
      </c>
      <c r="B2715" s="17" t="s">
        <v>68</v>
      </c>
      <c r="C2715" s="17">
        <v>0</v>
      </c>
      <c r="D2715" s="17">
        <v>0</v>
      </c>
      <c r="E2715" s="17" t="s">
        <v>55</v>
      </c>
      <c r="F2715" s="17" t="s">
        <v>56</v>
      </c>
      <c r="G2715" s="17" t="s">
        <v>4962</v>
      </c>
      <c r="H2715" s="17">
        <v>0</v>
      </c>
      <c r="I2715" s="17" t="s">
        <v>71</v>
      </c>
      <c r="J2715" s="17" t="s">
        <v>59</v>
      </c>
      <c r="K2715" s="17" t="s">
        <v>4963</v>
      </c>
      <c r="L2715" s="17" t="s">
        <v>117</v>
      </c>
      <c r="M2715" s="17" t="s">
        <v>118</v>
      </c>
      <c r="N2715" s="17" t="s">
        <v>75</v>
      </c>
      <c r="O2715" s="17">
        <v>20190911</v>
      </c>
      <c r="P2715" s="17">
        <v>20200129</v>
      </c>
      <c r="Q2715" s="17">
        <v>1110</v>
      </c>
      <c r="R2715" s="17">
        <v>28250678</v>
      </c>
      <c r="S2715" s="17" t="s">
        <v>76</v>
      </c>
      <c r="T2715" s="17" t="s">
        <v>63</v>
      </c>
      <c r="U2715" s="17" t="s">
        <v>91</v>
      </c>
      <c r="V2715" s="17">
        <f t="shared" si="736"/>
        <v>630</v>
      </c>
      <c r="W2715" s="17">
        <v>630000</v>
      </c>
      <c r="X2715" s="17" t="s">
        <v>64</v>
      </c>
      <c r="Y2715" s="17" t="s">
        <v>150</v>
      </c>
      <c r="Z2715" s="17">
        <v>20201024</v>
      </c>
      <c r="AA2715" s="17" t="s">
        <v>101</v>
      </c>
      <c r="AB2715" s="17">
        <v>1</v>
      </c>
      <c r="AC2715" s="17" t="str">
        <f>IFERROR(VLOOKUP(A2715,[1]Cruces!AJ:AK,2,0),VLOOKUP(CONCATENATE(X2715,AA2715),[1]Cruces!G:H,2,0))</f>
        <v>Solicitud de Obra</v>
      </c>
      <c r="AD2715" s="17">
        <f t="shared" si="737"/>
        <v>11</v>
      </c>
      <c r="AE2715" s="17">
        <f t="shared" si="738"/>
        <v>9</v>
      </c>
      <c r="AF2715" s="17">
        <f t="shared" si="739"/>
        <v>2019</v>
      </c>
      <c r="AG2715" s="17" t="str">
        <f>IFERROR(VLOOKUP(MID(A2715,2,4)*1,[1]Cruces!K:L,2,0),"Verificar")</f>
        <v>Atlántico Norte</v>
      </c>
      <c r="AH2715" s="17">
        <f t="shared" ca="1" si="740"/>
        <v>441</v>
      </c>
      <c r="AI2715" s="17" t="str">
        <f>IFERROR(VLOOKUP(U2715,[1]Cruces!$O$1:$P$6,2,0),"Sin Orden")</f>
        <v>Resuelta</v>
      </c>
      <c r="AJ2715" s="17">
        <f t="shared" si="741"/>
        <v>24</v>
      </c>
      <c r="AK2715" s="17">
        <f t="shared" si="742"/>
        <v>10</v>
      </c>
      <c r="AL2715" s="17">
        <f t="shared" si="743"/>
        <v>2020</v>
      </c>
      <c r="AM2715" s="17">
        <f t="shared" ca="1" si="744"/>
        <v>32</v>
      </c>
      <c r="AN2715" s="18">
        <f>IFERROR(VLOOKUP(R2715*1,'[1]Ordenes de Servicio'!G:K,5,0),"No Cruza")</f>
        <v>44128</v>
      </c>
      <c r="AO2715" s="17">
        <f t="shared" ca="1" si="745"/>
        <v>409</v>
      </c>
      <c r="AP2715" s="17">
        <f t="shared" si="746"/>
        <v>29</v>
      </c>
      <c r="AQ2715" s="17">
        <f t="shared" si="747"/>
        <v>1</v>
      </c>
      <c r="AR2715" s="17">
        <f t="shared" si="748"/>
        <v>2020</v>
      </c>
      <c r="AS2715" s="17">
        <f t="shared" ca="1" si="749"/>
        <v>301</v>
      </c>
      <c r="AT2715" s="17" t="str">
        <f t="shared" ca="1" si="750"/>
        <v>No</v>
      </c>
      <c r="AU2715" s="17">
        <f t="shared" si="751"/>
        <v>269</v>
      </c>
      <c r="AV2715" s="17" t="str">
        <f>+VLOOKUP(B2715,[1]Cruces!S:T,2,0)</f>
        <v>5. Consultoría / Adjudicación</v>
      </c>
    </row>
    <row r="2716" spans="1:48" hidden="1" x14ac:dyDescent="0.25">
      <c r="A2716" s="17" t="s">
        <v>4964</v>
      </c>
      <c r="B2716" s="17" t="s">
        <v>54</v>
      </c>
      <c r="C2716" s="17">
        <v>0</v>
      </c>
      <c r="D2716" s="17">
        <v>0</v>
      </c>
      <c r="E2716" s="17" t="s">
        <v>55</v>
      </c>
      <c r="F2716" s="17" t="s">
        <v>81</v>
      </c>
      <c r="G2716" s="17" t="s">
        <v>4965</v>
      </c>
      <c r="H2716" s="17">
        <v>3154638039</v>
      </c>
      <c r="I2716" s="17" t="s">
        <v>71</v>
      </c>
      <c r="J2716" s="17" t="s">
        <v>59</v>
      </c>
      <c r="K2716" s="17" t="s">
        <v>4966</v>
      </c>
      <c r="L2716" s="17" t="s">
        <v>85</v>
      </c>
      <c r="M2716" s="17" t="s">
        <v>86</v>
      </c>
      <c r="N2716" s="17" t="s">
        <v>62</v>
      </c>
      <c r="O2716" s="17">
        <v>20200914</v>
      </c>
      <c r="P2716" s="17">
        <v>20200916</v>
      </c>
      <c r="Q2716" s="17">
        <v>3410</v>
      </c>
      <c r="R2716" s="17">
        <v>28135337</v>
      </c>
      <c r="S2716" s="17" t="s">
        <v>100</v>
      </c>
      <c r="T2716" s="17" t="s">
        <v>63</v>
      </c>
      <c r="U2716" s="17" t="s">
        <v>91</v>
      </c>
      <c r="V2716" s="17">
        <f t="shared" si="736"/>
        <v>112.5</v>
      </c>
      <c r="W2716" s="17">
        <v>112500</v>
      </c>
      <c r="X2716" s="17" t="s">
        <v>64</v>
      </c>
      <c r="Y2716" s="17" t="s">
        <v>65</v>
      </c>
      <c r="Z2716" s="17">
        <v>20200916</v>
      </c>
      <c r="AA2716" s="17" t="s">
        <v>78</v>
      </c>
      <c r="AB2716" s="17">
        <v>1</v>
      </c>
      <c r="AC2716" s="17" t="str">
        <f>IFERROR(VLOOKUP(A2716,[1]Cruces!AJ:AK,2,0),VLOOKUP(CONCATENATE(X2716,AA2716),[1]Cruces!G:H,2,0))</f>
        <v>Solicitud de Obra</v>
      </c>
      <c r="AD2716" s="17">
        <f t="shared" si="737"/>
        <v>14</v>
      </c>
      <c r="AE2716" s="17">
        <f t="shared" si="738"/>
        <v>9</v>
      </c>
      <c r="AF2716" s="17">
        <f t="shared" si="739"/>
        <v>2020</v>
      </c>
      <c r="AG2716" s="17" t="str">
        <f>IFERROR(VLOOKUP(MID(A2716,2,4)*1,[1]Cruces!K:L,2,0),"Verificar")</f>
        <v>Magdalena</v>
      </c>
      <c r="AH2716" s="17">
        <f t="shared" ca="1" si="740"/>
        <v>72</v>
      </c>
      <c r="AI2716" s="17" t="str">
        <f>IFERROR(VLOOKUP(U2716,[1]Cruces!$O$1:$P$6,2,0),"Sin Orden")</f>
        <v>Resuelta</v>
      </c>
      <c r="AJ2716" s="17">
        <f t="shared" si="741"/>
        <v>16</v>
      </c>
      <c r="AK2716" s="17">
        <f t="shared" si="742"/>
        <v>9</v>
      </c>
      <c r="AL2716" s="17">
        <f t="shared" si="743"/>
        <v>2020</v>
      </c>
      <c r="AM2716" s="17">
        <f t="shared" ca="1" si="744"/>
        <v>70</v>
      </c>
      <c r="AN2716" s="18" t="str">
        <f>IFERROR(VLOOKUP(R2716*1,'[1]Ordenes de Servicio'!G:K,5,0),"No Cruza")</f>
        <v>No Cruza</v>
      </c>
      <c r="AO2716" s="17">
        <f t="shared" ca="1" si="745"/>
        <v>2</v>
      </c>
      <c r="AP2716" s="17">
        <f t="shared" si="746"/>
        <v>16</v>
      </c>
      <c r="AQ2716" s="17">
        <f t="shared" si="747"/>
        <v>9</v>
      </c>
      <c r="AR2716" s="17">
        <f t="shared" si="748"/>
        <v>2020</v>
      </c>
      <c r="AS2716" s="17">
        <f t="shared" ca="1" si="749"/>
        <v>70</v>
      </c>
      <c r="AT2716" s="17" t="str">
        <f t="shared" ca="1" si="750"/>
        <v>No</v>
      </c>
      <c r="AU2716" s="17">
        <f t="shared" si="751"/>
        <v>0</v>
      </c>
      <c r="AV2716" s="17" t="str">
        <f>+VLOOKUP(B2716,[1]Cruces!S:T,2,0)</f>
        <v>4. Presupuesto de Obra</v>
      </c>
    </row>
    <row r="2717" spans="1:48" hidden="1" x14ac:dyDescent="0.25">
      <c r="A2717" s="17" t="s">
        <v>4967</v>
      </c>
      <c r="B2717" s="17" t="s">
        <v>68</v>
      </c>
      <c r="C2717" s="17">
        <v>0</v>
      </c>
      <c r="D2717" s="17">
        <v>0</v>
      </c>
      <c r="E2717" s="17" t="s">
        <v>55</v>
      </c>
      <c r="F2717" s="17" t="s">
        <v>107</v>
      </c>
      <c r="G2717" s="17" t="s">
        <v>4968</v>
      </c>
      <c r="H2717" s="17">
        <v>3002008631</v>
      </c>
      <c r="I2717" s="17" t="s">
        <v>116</v>
      </c>
      <c r="J2717" s="17" t="s">
        <v>59</v>
      </c>
      <c r="K2717" s="17" t="s">
        <v>4969</v>
      </c>
      <c r="L2717" s="17" t="s">
        <v>325</v>
      </c>
      <c r="M2717" s="17" t="s">
        <v>326</v>
      </c>
      <c r="N2717" s="17" t="s">
        <v>75</v>
      </c>
      <c r="O2717" s="17">
        <v>20180425</v>
      </c>
      <c r="P2717" s="17">
        <v>20180809</v>
      </c>
      <c r="Q2717" s="17">
        <v>1110</v>
      </c>
      <c r="R2717" s="17">
        <v>25023539</v>
      </c>
      <c r="S2717" s="17" t="s">
        <v>100</v>
      </c>
      <c r="T2717" s="17" t="s">
        <v>63</v>
      </c>
      <c r="U2717" s="17" t="s">
        <v>91</v>
      </c>
      <c r="V2717" s="17">
        <f t="shared" si="736"/>
        <v>75</v>
      </c>
      <c r="W2717" s="17">
        <v>75000</v>
      </c>
      <c r="X2717" s="17" t="s">
        <v>64</v>
      </c>
      <c r="Y2717" s="17" t="s">
        <v>136</v>
      </c>
      <c r="Z2717" s="17">
        <v>20180904</v>
      </c>
      <c r="AA2717" s="17" t="s">
        <v>78</v>
      </c>
      <c r="AB2717" s="17">
        <v>1</v>
      </c>
      <c r="AC2717" s="17" t="str">
        <f>IFERROR(VLOOKUP(A2717,[1]Cruces!AJ:AK,2,0),VLOOKUP(CONCATENATE(X2717,AA2717),[1]Cruces!G:H,2,0))</f>
        <v>Solicitud de Obra</v>
      </c>
      <c r="AD2717" s="17">
        <f t="shared" si="737"/>
        <v>25</v>
      </c>
      <c r="AE2717" s="17">
        <f t="shared" si="738"/>
        <v>4</v>
      </c>
      <c r="AF2717" s="17">
        <f t="shared" si="739"/>
        <v>2018</v>
      </c>
      <c r="AG2717" s="17" t="str">
        <f>IFERROR(VLOOKUP(MID(A2717,2,4)*1,[1]Cruces!K:L,2,0),"Verificar")</f>
        <v>Atlántico Norte</v>
      </c>
      <c r="AH2717" s="17">
        <f t="shared" ca="1" si="740"/>
        <v>945</v>
      </c>
      <c r="AI2717" s="17" t="str">
        <f>IFERROR(VLOOKUP(U2717,[1]Cruces!$O$1:$P$6,2,0),"Sin Orden")</f>
        <v>Resuelta</v>
      </c>
      <c r="AJ2717" s="17">
        <f t="shared" si="741"/>
        <v>4</v>
      </c>
      <c r="AK2717" s="17">
        <f t="shared" si="742"/>
        <v>9</v>
      </c>
      <c r="AL2717" s="17">
        <f t="shared" si="743"/>
        <v>2018</v>
      </c>
      <c r="AM2717" s="17">
        <f t="shared" ca="1" si="744"/>
        <v>813</v>
      </c>
      <c r="AN2717" s="18" t="str">
        <f>IFERROR(VLOOKUP(R2717*1,'[1]Ordenes de Servicio'!G:K,5,0),"No Cruza")</f>
        <v>No Cruza</v>
      </c>
      <c r="AO2717" s="17">
        <f t="shared" ca="1" si="745"/>
        <v>132</v>
      </c>
      <c r="AP2717" s="17">
        <f t="shared" si="746"/>
        <v>9</v>
      </c>
      <c r="AQ2717" s="17">
        <f t="shared" si="747"/>
        <v>8</v>
      </c>
      <c r="AR2717" s="17">
        <f t="shared" si="748"/>
        <v>2018</v>
      </c>
      <c r="AS2717" s="17">
        <f t="shared" ca="1" si="749"/>
        <v>839</v>
      </c>
      <c r="AT2717" s="17" t="str">
        <f t="shared" ca="1" si="750"/>
        <v>Si</v>
      </c>
      <c r="AU2717" s="17">
        <f t="shared" si="751"/>
        <v>26</v>
      </c>
      <c r="AV2717" s="17" t="str">
        <f>+VLOOKUP(B2717,[1]Cruces!S:T,2,0)</f>
        <v>5. Consultoría / Adjudicación</v>
      </c>
    </row>
    <row r="2718" spans="1:48" hidden="1" x14ac:dyDescent="0.25">
      <c r="A2718" s="17" t="s">
        <v>9505</v>
      </c>
      <c r="B2718" s="17" t="s">
        <v>569</v>
      </c>
      <c r="C2718" s="17">
        <v>0</v>
      </c>
      <c r="D2718" s="17">
        <v>0</v>
      </c>
      <c r="E2718" s="17" t="s">
        <v>55</v>
      </c>
      <c r="F2718" s="17" t="s">
        <v>7082</v>
      </c>
      <c r="G2718" s="17" t="s">
        <v>9506</v>
      </c>
      <c r="H2718" s="17">
        <v>3022669383</v>
      </c>
      <c r="I2718" s="17" t="s">
        <v>71</v>
      </c>
      <c r="J2718" s="17" t="s">
        <v>59</v>
      </c>
      <c r="K2718" s="17" t="s">
        <v>9507</v>
      </c>
      <c r="L2718" s="17" t="s">
        <v>7253</v>
      </c>
      <c r="M2718" s="17" t="s">
        <v>7254</v>
      </c>
      <c r="N2718" s="17" t="s">
        <v>572</v>
      </c>
      <c r="O2718" s="17">
        <v>20201109</v>
      </c>
      <c r="P2718" s="17">
        <v>20201110</v>
      </c>
      <c r="Q2718" s="17">
        <v>1150</v>
      </c>
      <c r="R2718" s="17">
        <v>0</v>
      </c>
      <c r="S2718" s="17"/>
      <c r="T2718" s="17" t="s">
        <v>63</v>
      </c>
      <c r="U2718" s="17"/>
      <c r="V2718" s="17">
        <f t="shared" si="736"/>
        <v>3</v>
      </c>
      <c r="W2718" s="17">
        <v>3000</v>
      </c>
      <c r="X2718" s="17" t="s">
        <v>7065</v>
      </c>
      <c r="Y2718" s="17" t="s">
        <v>569</v>
      </c>
      <c r="Z2718" s="17">
        <v>20201110</v>
      </c>
      <c r="AA2718" s="17" t="s">
        <v>1947</v>
      </c>
      <c r="AB2718" s="17">
        <v>1</v>
      </c>
      <c r="AC2718" s="17" t="str">
        <f>IFERROR(VLOOKUP(A2718,[1]Cruces!AJ:AK,2,0),VLOOKUP(CONCATENATE(X2718,AA2718),[1]Cruces!G:H,2,0))</f>
        <v>Solicitud por BT</v>
      </c>
      <c r="AD2718" s="17">
        <f t="shared" si="737"/>
        <v>9</v>
      </c>
      <c r="AE2718" s="17">
        <f t="shared" si="738"/>
        <v>11</v>
      </c>
      <c r="AF2718" s="17">
        <f t="shared" si="739"/>
        <v>2020</v>
      </c>
      <c r="AG2718" s="17" t="str">
        <f>IFERROR(VLOOKUP(MID(A2718,2,4)*1,[1]Cruces!K:L,2,0),"Verificar")</f>
        <v>Atlántico Norte</v>
      </c>
      <c r="AH2718" s="17">
        <f t="shared" ca="1" si="740"/>
        <v>16</v>
      </c>
      <c r="AI2718" s="17" t="str">
        <f>IFERROR(VLOOKUP(U2718,[1]Cruces!$O$1:$P$6,2,0),"Sin Orden")</f>
        <v>Sin Orden</v>
      </c>
      <c r="AJ2718" s="17">
        <f t="shared" si="741"/>
        <v>10</v>
      </c>
      <c r="AK2718" s="17">
        <f t="shared" si="742"/>
        <v>11</v>
      </c>
      <c r="AL2718" s="17">
        <f t="shared" si="743"/>
        <v>2020</v>
      </c>
      <c r="AM2718" s="17">
        <f t="shared" ca="1" si="744"/>
        <v>15</v>
      </c>
      <c r="AN2718" s="18" t="str">
        <f>IFERROR(VLOOKUP(R2718*1,'[1]Ordenes de Servicio'!G:K,5,0),"No Cruza")</f>
        <v>No Cruza</v>
      </c>
      <c r="AO2718" s="17">
        <f t="shared" ca="1" si="745"/>
        <v>15</v>
      </c>
      <c r="AP2718" s="17">
        <f t="shared" si="746"/>
        <v>10</v>
      </c>
      <c r="AQ2718" s="17">
        <f t="shared" si="747"/>
        <v>11</v>
      </c>
      <c r="AR2718" s="17">
        <f t="shared" si="748"/>
        <v>2020</v>
      </c>
      <c r="AS2718" s="17">
        <f t="shared" ca="1" si="749"/>
        <v>15</v>
      </c>
      <c r="AT2718" s="17" t="str">
        <f t="shared" ca="1" si="750"/>
        <v>No</v>
      </c>
      <c r="AU2718" s="17">
        <f t="shared" si="751"/>
        <v>0</v>
      </c>
      <c r="AV2718" s="17" t="str">
        <f>+VLOOKUP(B2718,[1]Cruces!S:T,2,0)</f>
        <v>1. Solicitud</v>
      </c>
    </row>
    <row r="2719" spans="1:48" hidden="1" x14ac:dyDescent="0.25">
      <c r="A2719" s="17" t="s">
        <v>4970</v>
      </c>
      <c r="B2719" s="17" t="s">
        <v>203</v>
      </c>
      <c r="C2719" s="17">
        <v>2696760</v>
      </c>
      <c r="D2719" s="17">
        <v>0</v>
      </c>
      <c r="E2719" s="17" t="s">
        <v>55</v>
      </c>
      <c r="F2719" s="17" t="s">
        <v>56</v>
      </c>
      <c r="G2719" s="17" t="s">
        <v>4971</v>
      </c>
      <c r="H2719" s="17">
        <v>3587444</v>
      </c>
      <c r="I2719" s="17" t="s">
        <v>182</v>
      </c>
      <c r="J2719" s="17" t="s">
        <v>59</v>
      </c>
      <c r="K2719" s="17" t="s">
        <v>97</v>
      </c>
      <c r="L2719" s="17" t="s">
        <v>265</v>
      </c>
      <c r="M2719" s="17" t="s">
        <v>55</v>
      </c>
      <c r="N2719" s="17" t="s">
        <v>207</v>
      </c>
      <c r="O2719" s="17">
        <v>20160909</v>
      </c>
      <c r="P2719" s="17">
        <v>20160909</v>
      </c>
      <c r="Q2719" s="17">
        <v>1110</v>
      </c>
      <c r="R2719" s="17">
        <v>0</v>
      </c>
      <c r="S2719" s="17"/>
      <c r="T2719" s="17" t="s">
        <v>63</v>
      </c>
      <c r="U2719" s="17"/>
      <c r="V2719" s="17">
        <f t="shared" si="736"/>
        <v>112.5</v>
      </c>
      <c r="W2719" s="17">
        <v>112500</v>
      </c>
      <c r="X2719" s="17" t="s">
        <v>89</v>
      </c>
      <c r="Y2719" s="17" t="s">
        <v>203</v>
      </c>
      <c r="Z2719" s="17">
        <v>20160909</v>
      </c>
      <c r="AA2719" s="17" t="s">
        <v>101</v>
      </c>
      <c r="AB2719" s="17">
        <v>1</v>
      </c>
      <c r="AC2719" s="17" t="str">
        <f>IFERROR(VLOOKUP(A2719,[1]Cruces!AJ:AK,2,0),VLOOKUP(CONCATENATE(X2719,AA2719),[1]Cruces!G:H,2,0))</f>
        <v>Solicitud de Obra</v>
      </c>
      <c r="AD2719" s="17">
        <f t="shared" si="737"/>
        <v>9</v>
      </c>
      <c r="AE2719" s="17">
        <f t="shared" si="738"/>
        <v>9</v>
      </c>
      <c r="AF2719" s="17">
        <f t="shared" si="739"/>
        <v>2016</v>
      </c>
      <c r="AG2719" s="17" t="str">
        <f>IFERROR(VLOOKUP(MID(A2719,2,4)*1,[1]Cruces!K:L,2,0),"Verificar")</f>
        <v>Atlántico Norte</v>
      </c>
      <c r="AH2719" s="17">
        <f t="shared" ca="1" si="740"/>
        <v>1538</v>
      </c>
      <c r="AI2719" s="17" t="str">
        <f>IFERROR(VLOOKUP(U2719,[1]Cruces!$O$1:$P$6,2,0),"Sin Orden")</f>
        <v>Sin Orden</v>
      </c>
      <c r="AJ2719" s="17">
        <f t="shared" si="741"/>
        <v>9</v>
      </c>
      <c r="AK2719" s="17">
        <f t="shared" si="742"/>
        <v>9</v>
      </c>
      <c r="AL2719" s="17">
        <f t="shared" si="743"/>
        <v>2016</v>
      </c>
      <c r="AM2719" s="17">
        <f t="shared" ca="1" si="744"/>
        <v>1538</v>
      </c>
      <c r="AN2719" s="18" t="str">
        <f>IFERROR(VLOOKUP(R2719*1,'[1]Ordenes de Servicio'!G:K,5,0),"No Cruza")</f>
        <v>No Cruza</v>
      </c>
      <c r="AO2719" s="17">
        <f t="shared" ca="1" si="745"/>
        <v>1538</v>
      </c>
      <c r="AP2719" s="17">
        <f t="shared" si="746"/>
        <v>9</v>
      </c>
      <c r="AQ2719" s="17">
        <f t="shared" si="747"/>
        <v>9</v>
      </c>
      <c r="AR2719" s="17">
        <f t="shared" si="748"/>
        <v>2016</v>
      </c>
      <c r="AS2719" s="17">
        <f t="shared" ca="1" si="749"/>
        <v>1538</v>
      </c>
      <c r="AT2719" s="17" t="str">
        <f t="shared" ca="1" si="750"/>
        <v>Si</v>
      </c>
      <c r="AU2719" s="17">
        <f t="shared" si="751"/>
        <v>0</v>
      </c>
      <c r="AV2719" s="17" t="str">
        <f>+VLOOKUP(B2719,[1]Cruces!S:T,2,0)</f>
        <v>6. Ejecución y Seguimiento de Obra</v>
      </c>
    </row>
    <row r="2720" spans="1:48" hidden="1" x14ac:dyDescent="0.25">
      <c r="A2720" s="17" t="s">
        <v>4972</v>
      </c>
      <c r="B2720" s="17" t="s">
        <v>68</v>
      </c>
      <c r="C2720" s="17">
        <v>0</v>
      </c>
      <c r="D2720" s="17">
        <v>0</v>
      </c>
      <c r="E2720" s="17" t="s">
        <v>55</v>
      </c>
      <c r="F2720" s="17" t="s">
        <v>232</v>
      </c>
      <c r="G2720" s="17" t="s">
        <v>668</v>
      </c>
      <c r="H2720" s="17">
        <v>3115616802</v>
      </c>
      <c r="I2720" s="17" t="s">
        <v>116</v>
      </c>
      <c r="J2720" s="17" t="s">
        <v>59</v>
      </c>
      <c r="K2720" s="17" t="s">
        <v>97</v>
      </c>
      <c r="L2720" s="17" t="s">
        <v>111</v>
      </c>
      <c r="M2720" s="17" t="s">
        <v>112</v>
      </c>
      <c r="N2720" s="17" t="s">
        <v>75</v>
      </c>
      <c r="O2720" s="17">
        <v>20180727</v>
      </c>
      <c r="P2720" s="17">
        <v>20181001</v>
      </c>
      <c r="Q2720" s="17">
        <v>9520</v>
      </c>
      <c r="R2720" s="17">
        <v>25650923</v>
      </c>
      <c r="S2720" s="17" t="s">
        <v>76</v>
      </c>
      <c r="T2720" s="17" t="s">
        <v>63</v>
      </c>
      <c r="U2720" s="17" t="s">
        <v>91</v>
      </c>
      <c r="V2720" s="17">
        <f t="shared" si="736"/>
        <v>5</v>
      </c>
      <c r="W2720" s="17">
        <v>5000</v>
      </c>
      <c r="X2720" s="17" t="s">
        <v>64</v>
      </c>
      <c r="Y2720" s="17" t="s">
        <v>136</v>
      </c>
      <c r="Z2720" s="17">
        <v>20181108</v>
      </c>
      <c r="AA2720" s="17" t="s">
        <v>78</v>
      </c>
      <c r="AB2720" s="17">
        <v>1</v>
      </c>
      <c r="AC2720" s="17" t="str">
        <f>IFERROR(VLOOKUP(A2720,[1]Cruces!AJ:AK,2,0),VLOOKUP(CONCATENATE(X2720,AA2720),[1]Cruces!G:H,2,0))</f>
        <v>Solicitud de Obra</v>
      </c>
      <c r="AD2720" s="17">
        <f t="shared" si="737"/>
        <v>27</v>
      </c>
      <c r="AE2720" s="17">
        <f t="shared" si="738"/>
        <v>7</v>
      </c>
      <c r="AF2720" s="17">
        <f t="shared" si="739"/>
        <v>2018</v>
      </c>
      <c r="AG2720" s="17" t="str">
        <f>IFERROR(VLOOKUP(MID(A2720,2,4)*1,[1]Cruces!K:L,2,0),"Verificar")</f>
        <v>Atlántico Sur</v>
      </c>
      <c r="AH2720" s="17">
        <f t="shared" ca="1" si="740"/>
        <v>852</v>
      </c>
      <c r="AI2720" s="17" t="str">
        <f>IFERROR(VLOOKUP(U2720,[1]Cruces!$O$1:$P$6,2,0),"Sin Orden")</f>
        <v>Resuelta</v>
      </c>
      <c r="AJ2720" s="17">
        <f t="shared" si="741"/>
        <v>8</v>
      </c>
      <c r="AK2720" s="17">
        <f t="shared" si="742"/>
        <v>11</v>
      </c>
      <c r="AL2720" s="17">
        <f t="shared" si="743"/>
        <v>2018</v>
      </c>
      <c r="AM2720" s="17">
        <f t="shared" ca="1" si="744"/>
        <v>748</v>
      </c>
      <c r="AN2720" s="18">
        <f>IFERROR(VLOOKUP(R2720*1,'[1]Ordenes de Servicio'!G:K,5,0),"No Cruza")</f>
        <v>43396</v>
      </c>
      <c r="AO2720" s="17">
        <f t="shared" ca="1" si="745"/>
        <v>104</v>
      </c>
      <c r="AP2720" s="17">
        <f t="shared" si="746"/>
        <v>1</v>
      </c>
      <c r="AQ2720" s="17">
        <f t="shared" si="747"/>
        <v>10</v>
      </c>
      <c r="AR2720" s="17">
        <f t="shared" si="748"/>
        <v>2018</v>
      </c>
      <c r="AS2720" s="17">
        <f t="shared" ca="1" si="749"/>
        <v>786</v>
      </c>
      <c r="AT2720" s="17" t="str">
        <f t="shared" ca="1" si="750"/>
        <v>Si</v>
      </c>
      <c r="AU2720" s="17">
        <f t="shared" si="751"/>
        <v>38</v>
      </c>
      <c r="AV2720" s="17" t="str">
        <f>+VLOOKUP(B2720,[1]Cruces!S:T,2,0)</f>
        <v>5. Consultoría / Adjudicación</v>
      </c>
    </row>
    <row r="2721" spans="1:48" hidden="1" x14ac:dyDescent="0.25">
      <c r="A2721" s="17" t="s">
        <v>4973</v>
      </c>
      <c r="B2721" s="17" t="s">
        <v>68</v>
      </c>
      <c r="C2721" s="17">
        <v>0</v>
      </c>
      <c r="D2721" s="17">
        <v>0</v>
      </c>
      <c r="E2721" s="17" t="s">
        <v>55</v>
      </c>
      <c r="F2721" s="17" t="s">
        <v>232</v>
      </c>
      <c r="G2721" s="17" t="s">
        <v>4974</v>
      </c>
      <c r="H2721" s="17">
        <v>3013572178</v>
      </c>
      <c r="I2721" s="17" t="s">
        <v>116</v>
      </c>
      <c r="J2721" s="17" t="s">
        <v>59</v>
      </c>
      <c r="K2721" s="17" t="s">
        <v>97</v>
      </c>
      <c r="L2721" s="17" t="s">
        <v>280</v>
      </c>
      <c r="M2721" s="17" t="s">
        <v>281</v>
      </c>
      <c r="N2721" s="17" t="s">
        <v>75</v>
      </c>
      <c r="O2721" s="17">
        <v>20191203</v>
      </c>
      <c r="P2721" s="17">
        <v>20200121</v>
      </c>
      <c r="Q2721" s="17">
        <v>9520</v>
      </c>
      <c r="R2721" s="17">
        <v>27765343</v>
      </c>
      <c r="S2721" s="17" t="s">
        <v>76</v>
      </c>
      <c r="T2721" s="17" t="s">
        <v>63</v>
      </c>
      <c r="U2721" s="17" t="s">
        <v>91</v>
      </c>
      <c r="V2721" s="17">
        <f t="shared" si="736"/>
        <v>50</v>
      </c>
      <c r="W2721" s="17">
        <v>50000</v>
      </c>
      <c r="X2721" s="17" t="s">
        <v>64</v>
      </c>
      <c r="Y2721" s="17" t="s">
        <v>150</v>
      </c>
      <c r="Z2721" s="17">
        <v>20200824</v>
      </c>
      <c r="AA2721" s="17" t="s">
        <v>78</v>
      </c>
      <c r="AB2721" s="17">
        <v>1</v>
      </c>
      <c r="AC2721" s="17" t="str">
        <f>IFERROR(VLOOKUP(A2721,[1]Cruces!AJ:AK,2,0),VLOOKUP(CONCATENATE(X2721,AA2721),[1]Cruces!G:H,2,0))</f>
        <v>Solicitud de Obra</v>
      </c>
      <c r="AD2721" s="17">
        <f t="shared" si="737"/>
        <v>3</v>
      </c>
      <c r="AE2721" s="17">
        <f t="shared" si="738"/>
        <v>12</v>
      </c>
      <c r="AF2721" s="17">
        <f t="shared" si="739"/>
        <v>2019</v>
      </c>
      <c r="AG2721" s="17" t="str">
        <f>IFERROR(VLOOKUP(MID(A2721,2,4)*1,[1]Cruces!K:L,2,0),"Verificar")</f>
        <v>Atlántico Sur</v>
      </c>
      <c r="AH2721" s="17">
        <f t="shared" ca="1" si="740"/>
        <v>358</v>
      </c>
      <c r="AI2721" s="17" t="str">
        <f>IFERROR(VLOOKUP(U2721,[1]Cruces!$O$1:$P$6,2,0),"Sin Orden")</f>
        <v>Resuelta</v>
      </c>
      <c r="AJ2721" s="17">
        <f t="shared" si="741"/>
        <v>24</v>
      </c>
      <c r="AK2721" s="17">
        <f t="shared" si="742"/>
        <v>8</v>
      </c>
      <c r="AL2721" s="17">
        <f t="shared" si="743"/>
        <v>2020</v>
      </c>
      <c r="AM2721" s="17">
        <f t="shared" ca="1" si="744"/>
        <v>93</v>
      </c>
      <c r="AN2721" s="18">
        <f>IFERROR(VLOOKUP(R2721*1,'[1]Ordenes de Servicio'!G:K,5,0),"No Cruza")</f>
        <v>44019</v>
      </c>
      <c r="AO2721" s="17">
        <f t="shared" ca="1" si="745"/>
        <v>265</v>
      </c>
      <c r="AP2721" s="17">
        <f t="shared" si="746"/>
        <v>21</v>
      </c>
      <c r="AQ2721" s="17">
        <f t="shared" si="747"/>
        <v>1</v>
      </c>
      <c r="AR2721" s="17">
        <f t="shared" si="748"/>
        <v>2020</v>
      </c>
      <c r="AS2721" s="17">
        <f t="shared" ca="1" si="749"/>
        <v>309</v>
      </c>
      <c r="AT2721" s="17" t="str">
        <f t="shared" ca="1" si="750"/>
        <v>No</v>
      </c>
      <c r="AU2721" s="17">
        <f t="shared" si="751"/>
        <v>216</v>
      </c>
      <c r="AV2721" s="17" t="str">
        <f>+VLOOKUP(B2721,[1]Cruces!S:T,2,0)</f>
        <v>5. Consultoría / Adjudicación</v>
      </c>
    </row>
    <row r="2722" spans="1:48" hidden="1" x14ac:dyDescent="0.25">
      <c r="A2722" s="17" t="s">
        <v>9508</v>
      </c>
      <c r="B2722" s="17" t="s">
        <v>1943</v>
      </c>
      <c r="C2722" s="17">
        <v>0</v>
      </c>
      <c r="D2722" s="17">
        <v>0</v>
      </c>
      <c r="E2722" s="17" t="s">
        <v>55</v>
      </c>
      <c r="F2722" s="17" t="s">
        <v>232</v>
      </c>
      <c r="G2722" s="17" t="s">
        <v>9509</v>
      </c>
      <c r="H2722" s="17">
        <v>0</v>
      </c>
      <c r="I2722" s="17" t="s">
        <v>71</v>
      </c>
      <c r="J2722" s="17" t="s">
        <v>59</v>
      </c>
      <c r="K2722" s="17" t="s">
        <v>97</v>
      </c>
      <c r="L2722" s="17" t="s">
        <v>8050</v>
      </c>
      <c r="M2722" s="17" t="s">
        <v>8051</v>
      </c>
      <c r="N2722" s="17" t="s">
        <v>1946</v>
      </c>
      <c r="O2722" s="17">
        <v>20201117</v>
      </c>
      <c r="P2722" s="17">
        <v>20201117</v>
      </c>
      <c r="Q2722" s="17">
        <v>9520</v>
      </c>
      <c r="R2722" s="17">
        <v>28286821</v>
      </c>
      <c r="S2722" s="17" t="s">
        <v>6601</v>
      </c>
      <c r="T2722" s="17" t="s">
        <v>63</v>
      </c>
      <c r="U2722" s="17" t="s">
        <v>77</v>
      </c>
      <c r="V2722" s="17">
        <f t="shared" si="736"/>
        <v>3</v>
      </c>
      <c r="W2722" s="17">
        <v>3000</v>
      </c>
      <c r="X2722" s="17" t="s">
        <v>7065</v>
      </c>
      <c r="Y2722" s="17" t="s">
        <v>1943</v>
      </c>
      <c r="Z2722" s="17">
        <v>20201117</v>
      </c>
      <c r="AA2722" s="17" t="s">
        <v>1947</v>
      </c>
      <c r="AB2722" s="17">
        <v>1</v>
      </c>
      <c r="AC2722" s="17" t="str">
        <f>IFERROR(VLOOKUP(A2722,[1]Cruces!AJ:AK,2,0),VLOOKUP(CONCATENATE(X2722,AA2722),[1]Cruces!G:H,2,0))</f>
        <v>Solicitud por BT</v>
      </c>
      <c r="AD2722" s="17">
        <f t="shared" si="737"/>
        <v>17</v>
      </c>
      <c r="AE2722" s="17">
        <f t="shared" si="738"/>
        <v>11</v>
      </c>
      <c r="AF2722" s="17">
        <f t="shared" si="739"/>
        <v>2020</v>
      </c>
      <c r="AG2722" s="17" t="str">
        <f>IFERROR(VLOOKUP(MID(A2722,2,4)*1,[1]Cruces!K:L,2,0),"Verificar")</f>
        <v>Atlántico Sur</v>
      </c>
      <c r="AH2722" s="17">
        <f t="shared" ca="1" si="740"/>
        <v>8</v>
      </c>
      <c r="AI2722" s="17" t="str">
        <f>IFERROR(VLOOKUP(U2722,[1]Cruces!$O$1:$P$6,2,0),"Sin Orden")</f>
        <v>Pendiente</v>
      </c>
      <c r="AJ2722" s="17">
        <f t="shared" si="741"/>
        <v>17</v>
      </c>
      <c r="AK2722" s="17">
        <f t="shared" si="742"/>
        <v>11</v>
      </c>
      <c r="AL2722" s="17">
        <f t="shared" si="743"/>
        <v>2020</v>
      </c>
      <c r="AM2722" s="17">
        <f t="shared" ca="1" si="744"/>
        <v>8</v>
      </c>
      <c r="AN2722" s="18" t="str">
        <f>IFERROR(VLOOKUP(R2722*1,'[1]Ordenes de Servicio'!G:K,5,0),"No Cruza")</f>
        <v>No Cruza</v>
      </c>
      <c r="AO2722" s="17">
        <f t="shared" ca="1" si="745"/>
        <v>8</v>
      </c>
      <c r="AP2722" s="17">
        <f t="shared" si="746"/>
        <v>17</v>
      </c>
      <c r="AQ2722" s="17">
        <f t="shared" si="747"/>
        <v>11</v>
      </c>
      <c r="AR2722" s="17">
        <f t="shared" si="748"/>
        <v>2020</v>
      </c>
      <c r="AS2722" s="17">
        <f t="shared" ca="1" si="749"/>
        <v>8</v>
      </c>
      <c r="AT2722" s="17" t="str">
        <f t="shared" ca="1" si="750"/>
        <v>No</v>
      </c>
      <c r="AU2722" s="17">
        <f t="shared" si="751"/>
        <v>0</v>
      </c>
      <c r="AV2722" s="17" t="str">
        <f>+VLOOKUP(B2722,[1]Cruces!S:T,2,0)</f>
        <v>7. Ejecución en Campo OS BT</v>
      </c>
    </row>
    <row r="2723" spans="1:48" hidden="1" x14ac:dyDescent="0.25">
      <c r="A2723" s="17" t="s">
        <v>4975</v>
      </c>
      <c r="B2723" s="17" t="s">
        <v>68</v>
      </c>
      <c r="C2723" s="17">
        <v>0</v>
      </c>
      <c r="D2723" s="17">
        <v>0</v>
      </c>
      <c r="E2723" s="17" t="s">
        <v>55</v>
      </c>
      <c r="F2723" s="17" t="s">
        <v>81</v>
      </c>
      <c r="G2723" s="17" t="s">
        <v>1368</v>
      </c>
      <c r="H2723" s="17">
        <v>3114055620</v>
      </c>
      <c r="I2723" s="17" t="s">
        <v>1369</v>
      </c>
      <c r="J2723" s="17" t="s">
        <v>59</v>
      </c>
      <c r="K2723" s="17" t="s">
        <v>1371</v>
      </c>
      <c r="L2723" s="17" t="s">
        <v>85</v>
      </c>
      <c r="M2723" s="17" t="s">
        <v>86</v>
      </c>
      <c r="N2723" s="17" t="s">
        <v>75</v>
      </c>
      <c r="O2723" s="17">
        <v>20200213</v>
      </c>
      <c r="P2723" s="17">
        <v>20200513</v>
      </c>
      <c r="Q2723" s="17">
        <v>9324</v>
      </c>
      <c r="R2723" s="17">
        <v>27218964</v>
      </c>
      <c r="S2723" s="17" t="s">
        <v>100</v>
      </c>
      <c r="T2723" s="17" t="s">
        <v>63</v>
      </c>
      <c r="U2723" s="17" t="s">
        <v>91</v>
      </c>
      <c r="V2723" s="17">
        <f t="shared" si="736"/>
        <v>1</v>
      </c>
      <c r="W2723" s="17">
        <v>1000</v>
      </c>
      <c r="X2723" s="17" t="s">
        <v>64</v>
      </c>
      <c r="Y2723" s="17" t="s">
        <v>282</v>
      </c>
      <c r="Z2723" s="17">
        <v>20200529</v>
      </c>
      <c r="AA2723" s="17" t="s">
        <v>113</v>
      </c>
      <c r="AB2723" s="17">
        <v>1</v>
      </c>
      <c r="AC2723" s="17" t="str">
        <f>IFERROR(VLOOKUP(A2723,[1]Cruces!AJ:AK,2,0),VLOOKUP(CONCATENATE(X2723,AA2723),[1]Cruces!G:H,2,0))</f>
        <v>Solicitud de Obra</v>
      </c>
      <c r="AD2723" s="17">
        <f t="shared" si="737"/>
        <v>13</v>
      </c>
      <c r="AE2723" s="17">
        <f t="shared" si="738"/>
        <v>2</v>
      </c>
      <c r="AF2723" s="17">
        <f t="shared" si="739"/>
        <v>2020</v>
      </c>
      <c r="AG2723" s="17" t="str">
        <f>IFERROR(VLOOKUP(MID(A2723,2,4)*1,[1]Cruces!K:L,2,0),"Verificar")</f>
        <v>Magdalena</v>
      </c>
      <c r="AH2723" s="17">
        <f t="shared" ca="1" si="740"/>
        <v>286</v>
      </c>
      <c r="AI2723" s="17" t="str">
        <f>IFERROR(VLOOKUP(U2723,[1]Cruces!$O$1:$P$6,2,0),"Sin Orden")</f>
        <v>Resuelta</v>
      </c>
      <c r="AJ2723" s="17">
        <f t="shared" si="741"/>
        <v>29</v>
      </c>
      <c r="AK2723" s="17">
        <f t="shared" si="742"/>
        <v>5</v>
      </c>
      <c r="AL2723" s="17">
        <f t="shared" si="743"/>
        <v>2020</v>
      </c>
      <c r="AM2723" s="17">
        <f t="shared" ca="1" si="744"/>
        <v>180</v>
      </c>
      <c r="AN2723" s="18" t="str">
        <f>IFERROR(VLOOKUP(R2723*1,'[1]Ordenes de Servicio'!G:K,5,0),"No Cruza")</f>
        <v>No Cruza</v>
      </c>
      <c r="AO2723" s="17">
        <f t="shared" ca="1" si="745"/>
        <v>106</v>
      </c>
      <c r="AP2723" s="17">
        <f t="shared" si="746"/>
        <v>13</v>
      </c>
      <c r="AQ2723" s="17">
        <f t="shared" si="747"/>
        <v>5</v>
      </c>
      <c r="AR2723" s="17">
        <f t="shared" si="748"/>
        <v>2020</v>
      </c>
      <c r="AS2723" s="17">
        <f t="shared" ca="1" si="749"/>
        <v>196</v>
      </c>
      <c r="AT2723" s="17" t="str">
        <f t="shared" ca="1" si="750"/>
        <v>No</v>
      </c>
      <c r="AU2723" s="17">
        <f t="shared" si="751"/>
        <v>16</v>
      </c>
      <c r="AV2723" s="17" t="str">
        <f>+VLOOKUP(B2723,[1]Cruces!S:T,2,0)</f>
        <v>5. Consultoría / Adjudicación</v>
      </c>
    </row>
    <row r="2724" spans="1:48" hidden="1" x14ac:dyDescent="0.25">
      <c r="A2724" s="17" t="s">
        <v>4976</v>
      </c>
      <c r="B2724" s="17" t="s">
        <v>68</v>
      </c>
      <c r="C2724" s="17">
        <v>0</v>
      </c>
      <c r="D2724" s="17">
        <v>0</v>
      </c>
      <c r="E2724" s="17" t="s">
        <v>55</v>
      </c>
      <c r="F2724" s="17" t="s">
        <v>107</v>
      </c>
      <c r="G2724" s="17" t="s">
        <v>4977</v>
      </c>
      <c r="H2724" s="17">
        <v>0</v>
      </c>
      <c r="I2724" s="17" t="s">
        <v>116</v>
      </c>
      <c r="J2724" s="17" t="s">
        <v>59</v>
      </c>
      <c r="K2724" s="17" t="s">
        <v>4978</v>
      </c>
      <c r="L2724" s="17" t="s">
        <v>1007</v>
      </c>
      <c r="M2724" s="17" t="s">
        <v>1008</v>
      </c>
      <c r="N2724" s="17" t="s">
        <v>75</v>
      </c>
      <c r="O2724" s="17">
        <v>20181107</v>
      </c>
      <c r="P2724" s="17">
        <v>20181129</v>
      </c>
      <c r="Q2724" s="17">
        <v>1150</v>
      </c>
      <c r="R2724" s="17">
        <v>25789419</v>
      </c>
      <c r="S2724" s="17" t="s">
        <v>76</v>
      </c>
      <c r="T2724" s="17" t="s">
        <v>63</v>
      </c>
      <c r="U2724" s="17" t="s">
        <v>91</v>
      </c>
      <c r="V2724" s="17">
        <f t="shared" si="736"/>
        <v>15</v>
      </c>
      <c r="W2724" s="17">
        <v>15000</v>
      </c>
      <c r="X2724" s="17" t="s">
        <v>64</v>
      </c>
      <c r="Y2724" s="17" t="s">
        <v>136</v>
      </c>
      <c r="Z2724" s="17">
        <v>20181203</v>
      </c>
      <c r="AA2724" s="17" t="s">
        <v>78</v>
      </c>
      <c r="AB2724" s="17">
        <v>1</v>
      </c>
      <c r="AC2724" s="17" t="str">
        <f>IFERROR(VLOOKUP(A2724,[1]Cruces!AJ:AK,2,0),VLOOKUP(CONCATENATE(X2724,AA2724),[1]Cruces!G:H,2,0))</f>
        <v>Solicitud de Obra</v>
      </c>
      <c r="AD2724" s="17">
        <f t="shared" si="737"/>
        <v>7</v>
      </c>
      <c r="AE2724" s="17">
        <f t="shared" si="738"/>
        <v>11</v>
      </c>
      <c r="AF2724" s="17">
        <f t="shared" si="739"/>
        <v>2018</v>
      </c>
      <c r="AG2724" s="17" t="str">
        <f>IFERROR(VLOOKUP(MID(A2724,2,4)*1,[1]Cruces!K:L,2,0),"Verificar")</f>
        <v>Atlántico Norte</v>
      </c>
      <c r="AH2724" s="17">
        <f t="shared" ca="1" si="740"/>
        <v>749</v>
      </c>
      <c r="AI2724" s="17" t="str">
        <f>IFERROR(VLOOKUP(U2724,[1]Cruces!$O$1:$P$6,2,0),"Sin Orden")</f>
        <v>Resuelta</v>
      </c>
      <c r="AJ2724" s="17">
        <f t="shared" si="741"/>
        <v>3</v>
      </c>
      <c r="AK2724" s="17">
        <f t="shared" si="742"/>
        <v>12</v>
      </c>
      <c r="AL2724" s="17">
        <f t="shared" si="743"/>
        <v>2018</v>
      </c>
      <c r="AM2724" s="17">
        <f t="shared" ca="1" si="744"/>
        <v>723</v>
      </c>
      <c r="AN2724" s="18">
        <f>IFERROR(VLOOKUP(R2724*1,'[1]Ordenes de Servicio'!G:K,5,0),"No Cruza")</f>
        <v>43440</v>
      </c>
      <c r="AO2724" s="17">
        <f t="shared" ca="1" si="745"/>
        <v>26</v>
      </c>
      <c r="AP2724" s="17">
        <f t="shared" si="746"/>
        <v>29</v>
      </c>
      <c r="AQ2724" s="17">
        <f t="shared" si="747"/>
        <v>11</v>
      </c>
      <c r="AR2724" s="17">
        <f t="shared" si="748"/>
        <v>2018</v>
      </c>
      <c r="AS2724" s="17">
        <f t="shared" ca="1" si="749"/>
        <v>727</v>
      </c>
      <c r="AT2724" s="17" t="str">
        <f t="shared" ca="1" si="750"/>
        <v>Si</v>
      </c>
      <c r="AU2724" s="17">
        <f t="shared" si="751"/>
        <v>4</v>
      </c>
      <c r="AV2724" s="17" t="str">
        <f>+VLOOKUP(B2724,[1]Cruces!S:T,2,0)</f>
        <v>5. Consultoría / Adjudicación</v>
      </c>
    </row>
    <row r="2725" spans="1:48" hidden="1" x14ac:dyDescent="0.25">
      <c r="A2725" s="17" t="s">
        <v>9510</v>
      </c>
      <c r="B2725" s="17" t="s">
        <v>6595</v>
      </c>
      <c r="C2725" s="17">
        <v>0</v>
      </c>
      <c r="D2725" s="17">
        <v>0</v>
      </c>
      <c r="E2725" s="17" t="s">
        <v>55</v>
      </c>
      <c r="F2725" s="17" t="s">
        <v>56</v>
      </c>
      <c r="G2725" s="17" t="s">
        <v>9511</v>
      </c>
      <c r="H2725" s="17">
        <v>3215104256</v>
      </c>
      <c r="I2725" s="17" t="s">
        <v>71</v>
      </c>
      <c r="J2725" s="17" t="s">
        <v>59</v>
      </c>
      <c r="K2725" s="17" t="s">
        <v>9512</v>
      </c>
      <c r="L2725" s="17" t="s">
        <v>7310</v>
      </c>
      <c r="M2725" s="17" t="s">
        <v>7311</v>
      </c>
      <c r="N2725" s="17" t="s">
        <v>6600</v>
      </c>
      <c r="O2725" s="17">
        <v>20191204</v>
      </c>
      <c r="P2725" s="17">
        <v>20191206</v>
      </c>
      <c r="Q2725" s="17">
        <v>9510</v>
      </c>
      <c r="R2725" s="17">
        <v>26975297</v>
      </c>
      <c r="S2725" s="17" t="s">
        <v>6601</v>
      </c>
      <c r="T2725" s="17" t="s">
        <v>63</v>
      </c>
      <c r="U2725" s="17" t="s">
        <v>91</v>
      </c>
      <c r="V2725" s="17">
        <f t="shared" si="736"/>
        <v>3</v>
      </c>
      <c r="W2725" s="17">
        <v>3000</v>
      </c>
      <c r="X2725" s="17" t="s">
        <v>7065</v>
      </c>
      <c r="Y2725" s="17" t="s">
        <v>6595</v>
      </c>
      <c r="Z2725" s="17">
        <v>20191206</v>
      </c>
      <c r="AA2725" s="17" t="s">
        <v>1947</v>
      </c>
      <c r="AB2725" s="17">
        <v>1</v>
      </c>
      <c r="AC2725" s="17" t="str">
        <f>IFERROR(VLOOKUP(A2725,[1]Cruces!AJ:AK,2,0),VLOOKUP(CONCATENATE(X2725,AA2725),[1]Cruces!G:H,2,0))</f>
        <v>Solicitud por BT</v>
      </c>
      <c r="AD2725" s="17">
        <f t="shared" si="737"/>
        <v>4</v>
      </c>
      <c r="AE2725" s="17">
        <f t="shared" si="738"/>
        <v>12</v>
      </c>
      <c r="AF2725" s="17">
        <f t="shared" si="739"/>
        <v>2019</v>
      </c>
      <c r="AG2725" s="17" t="str">
        <f>IFERROR(VLOOKUP(MID(A2725,2,4)*1,[1]Cruces!K:L,2,0),"Verificar")</f>
        <v>Atlántico Norte</v>
      </c>
      <c r="AH2725" s="17">
        <f t="shared" ca="1" si="740"/>
        <v>357</v>
      </c>
      <c r="AI2725" s="17" t="str">
        <f>IFERROR(VLOOKUP(U2725,[1]Cruces!$O$1:$P$6,2,0),"Sin Orden")</f>
        <v>Resuelta</v>
      </c>
      <c r="AJ2725" s="17">
        <f t="shared" si="741"/>
        <v>6</v>
      </c>
      <c r="AK2725" s="17">
        <f t="shared" si="742"/>
        <v>12</v>
      </c>
      <c r="AL2725" s="17">
        <f t="shared" si="743"/>
        <v>2019</v>
      </c>
      <c r="AM2725" s="17">
        <f t="shared" ca="1" si="744"/>
        <v>355</v>
      </c>
      <c r="AN2725" s="18" t="str">
        <f>IFERROR(VLOOKUP(R2725*1,'[1]Ordenes de Servicio'!G:K,5,0),"No Cruza")</f>
        <v>No Cruza</v>
      </c>
      <c r="AO2725" s="17">
        <f t="shared" ca="1" si="745"/>
        <v>2</v>
      </c>
      <c r="AP2725" s="17">
        <f t="shared" si="746"/>
        <v>6</v>
      </c>
      <c r="AQ2725" s="17">
        <f t="shared" si="747"/>
        <v>12</v>
      </c>
      <c r="AR2725" s="17">
        <f t="shared" si="748"/>
        <v>2019</v>
      </c>
      <c r="AS2725" s="17">
        <f t="shared" ca="1" si="749"/>
        <v>355</v>
      </c>
      <c r="AT2725" s="17" t="str">
        <f t="shared" ca="1" si="750"/>
        <v>No</v>
      </c>
      <c r="AU2725" s="17">
        <f t="shared" si="751"/>
        <v>0</v>
      </c>
      <c r="AV2725" s="17" t="str">
        <f>+VLOOKUP(B2725,[1]Cruces!S:T,2,0)</f>
        <v>7. Ejecución en Campo OS BT</v>
      </c>
    </row>
    <row r="2726" spans="1:48" x14ac:dyDescent="0.25">
      <c r="A2726" s="17" t="s">
        <v>4979</v>
      </c>
      <c r="B2726" s="17" t="s">
        <v>253</v>
      </c>
      <c r="C2726" s="17">
        <v>3907376</v>
      </c>
      <c r="D2726" s="17">
        <v>0</v>
      </c>
      <c r="E2726" s="17" t="s">
        <v>55</v>
      </c>
      <c r="F2726" s="17" t="s">
        <v>107</v>
      </c>
      <c r="G2726" s="17" t="s">
        <v>4980</v>
      </c>
      <c r="H2726" s="17">
        <v>3113318316</v>
      </c>
      <c r="I2726" s="17" t="s">
        <v>182</v>
      </c>
      <c r="J2726" s="17" t="s">
        <v>59</v>
      </c>
      <c r="K2726" s="17" t="s">
        <v>4981</v>
      </c>
      <c r="L2726" s="17" t="s">
        <v>117</v>
      </c>
      <c r="M2726" s="17" t="s">
        <v>118</v>
      </c>
      <c r="N2726" s="17" t="s">
        <v>257</v>
      </c>
      <c r="O2726" s="17">
        <v>20200714</v>
      </c>
      <c r="P2726" s="17">
        <v>20200714</v>
      </c>
      <c r="Q2726" s="17">
        <v>1110</v>
      </c>
      <c r="R2726" s="17">
        <v>0</v>
      </c>
      <c r="S2726" s="17"/>
      <c r="T2726" s="17" t="s">
        <v>63</v>
      </c>
      <c r="U2726" s="17"/>
      <c r="V2726" s="17">
        <f t="shared" si="736"/>
        <v>75</v>
      </c>
      <c r="W2726" s="17">
        <v>75000</v>
      </c>
      <c r="X2726" s="17" t="s">
        <v>89</v>
      </c>
      <c r="Y2726" s="17" t="s">
        <v>253</v>
      </c>
      <c r="Z2726" s="17">
        <v>20200714</v>
      </c>
      <c r="AA2726" s="17" t="s">
        <v>335</v>
      </c>
      <c r="AB2726" s="17">
        <v>1</v>
      </c>
      <c r="AC2726" s="17" t="str">
        <f>IFERROR(VLOOKUP(A2726,[1]Cruces!AJ:AK,2,0),VLOOKUP(CONCATENATE(X2726,AA2726),[1]Cruces!G:H,2,0))</f>
        <v>Solicitud de Obra</v>
      </c>
      <c r="AD2726" s="17">
        <f t="shared" si="737"/>
        <v>14</v>
      </c>
      <c r="AE2726" s="17">
        <f t="shared" si="738"/>
        <v>7</v>
      </c>
      <c r="AF2726" s="17">
        <f t="shared" si="739"/>
        <v>2020</v>
      </c>
      <c r="AG2726" s="17" t="str">
        <f>IFERROR(VLOOKUP(MID(A2726,2,4)*1,[1]Cruces!K:L,2,0),"Verificar")</f>
        <v>Atlántico Norte</v>
      </c>
      <c r="AH2726" s="17">
        <f t="shared" ca="1" si="740"/>
        <v>134</v>
      </c>
      <c r="AI2726" s="17" t="str">
        <f>IFERROR(VLOOKUP(U2726,[1]Cruces!$O$1:$P$6,2,0),"Sin Orden")</f>
        <v>Sin Orden</v>
      </c>
      <c r="AJ2726" s="17">
        <f t="shared" si="741"/>
        <v>14</v>
      </c>
      <c r="AK2726" s="17">
        <f t="shared" si="742"/>
        <v>7</v>
      </c>
      <c r="AL2726" s="17">
        <f t="shared" si="743"/>
        <v>2020</v>
      </c>
      <c r="AM2726" s="17">
        <f t="shared" ca="1" si="744"/>
        <v>134</v>
      </c>
      <c r="AN2726" s="18" t="str">
        <f>IFERROR(VLOOKUP(R2726*1,'[1]Ordenes de Servicio'!G:K,5,0),"No Cruza")</f>
        <v>No Cruza</v>
      </c>
      <c r="AO2726" s="17">
        <f t="shared" ca="1" si="745"/>
        <v>134</v>
      </c>
      <c r="AP2726" s="17">
        <f t="shared" si="746"/>
        <v>14</v>
      </c>
      <c r="AQ2726" s="17">
        <f t="shared" si="747"/>
        <v>7</v>
      </c>
      <c r="AR2726" s="17">
        <f t="shared" si="748"/>
        <v>2020</v>
      </c>
      <c r="AS2726" s="17">
        <f t="shared" ca="1" si="749"/>
        <v>134</v>
      </c>
      <c r="AT2726" s="17" t="str">
        <f t="shared" ca="1" si="750"/>
        <v>No</v>
      </c>
      <c r="AU2726" s="17">
        <f t="shared" si="751"/>
        <v>0</v>
      </c>
      <c r="AV2726" s="17" t="str">
        <f>+VLOOKUP(B2726,[1]Cruces!S:T,2,0)</f>
        <v>9. Contratación</v>
      </c>
    </row>
    <row r="2727" spans="1:48" hidden="1" x14ac:dyDescent="0.25">
      <c r="A2727" s="17" t="s">
        <v>4982</v>
      </c>
      <c r="B2727" s="17" t="s">
        <v>68</v>
      </c>
      <c r="C2727" s="17">
        <v>0</v>
      </c>
      <c r="D2727" s="17">
        <v>0</v>
      </c>
      <c r="E2727" s="17" t="s">
        <v>55</v>
      </c>
      <c r="F2727" s="17" t="s">
        <v>107</v>
      </c>
      <c r="G2727" s="17" t="s">
        <v>4983</v>
      </c>
      <c r="H2727" s="17">
        <v>3558983</v>
      </c>
      <c r="I2727" s="17" t="s">
        <v>71</v>
      </c>
      <c r="J2727" s="17" t="s">
        <v>59</v>
      </c>
      <c r="K2727" s="17" t="s">
        <v>4984</v>
      </c>
      <c r="L2727" s="17" t="s">
        <v>487</v>
      </c>
      <c r="M2727" s="17" t="s">
        <v>55</v>
      </c>
      <c r="N2727" s="17" t="s">
        <v>75</v>
      </c>
      <c r="O2727" s="17">
        <v>20180522</v>
      </c>
      <c r="P2727" s="17">
        <v>20180608</v>
      </c>
      <c r="Q2727" s="17">
        <v>1110</v>
      </c>
      <c r="R2727" s="17">
        <v>0</v>
      </c>
      <c r="S2727" s="17"/>
      <c r="T2727" s="17" t="s">
        <v>63</v>
      </c>
      <c r="U2727" s="17"/>
      <c r="V2727" s="17">
        <f t="shared" si="736"/>
        <v>225</v>
      </c>
      <c r="W2727" s="17">
        <v>225000</v>
      </c>
      <c r="X2727" s="17" t="s">
        <v>64</v>
      </c>
      <c r="Y2727" s="17" t="s">
        <v>136</v>
      </c>
      <c r="Z2727" s="17">
        <v>20180824</v>
      </c>
      <c r="AA2727" s="17" t="s">
        <v>137</v>
      </c>
      <c r="AB2727" s="17">
        <v>1</v>
      </c>
      <c r="AC2727" s="17" t="str">
        <f>IFERROR(VLOOKUP(A2727,[1]Cruces!AJ:AK,2,0),VLOOKUP(CONCATENATE(X2727,AA2727),[1]Cruces!G:H,2,0))</f>
        <v>Solicitud de Obra</v>
      </c>
      <c r="AD2727" s="17">
        <f t="shared" si="737"/>
        <v>22</v>
      </c>
      <c r="AE2727" s="17">
        <f t="shared" si="738"/>
        <v>5</v>
      </c>
      <c r="AF2727" s="17">
        <f t="shared" si="739"/>
        <v>2018</v>
      </c>
      <c r="AG2727" s="17" t="str">
        <f>IFERROR(VLOOKUP(MID(A2727,2,4)*1,[1]Cruces!K:L,2,0),"Verificar")</f>
        <v>Atlántico Norte</v>
      </c>
      <c r="AH2727" s="17">
        <f t="shared" ca="1" si="740"/>
        <v>918</v>
      </c>
      <c r="AI2727" s="17" t="str">
        <f>IFERROR(VLOOKUP(U2727,[1]Cruces!$O$1:$P$6,2,0),"Sin Orden")</f>
        <v>Sin Orden</v>
      </c>
      <c r="AJ2727" s="17">
        <f t="shared" si="741"/>
        <v>24</v>
      </c>
      <c r="AK2727" s="17">
        <f t="shared" si="742"/>
        <v>8</v>
      </c>
      <c r="AL2727" s="17">
        <f t="shared" si="743"/>
        <v>2018</v>
      </c>
      <c r="AM2727" s="17">
        <f t="shared" ca="1" si="744"/>
        <v>824</v>
      </c>
      <c r="AN2727" s="18" t="str">
        <f>IFERROR(VLOOKUP(R2727*1,'[1]Ordenes de Servicio'!G:K,5,0),"No Cruza")</f>
        <v>No Cruza</v>
      </c>
      <c r="AO2727" s="17">
        <f t="shared" ca="1" si="745"/>
        <v>824</v>
      </c>
      <c r="AP2727" s="17">
        <f t="shared" si="746"/>
        <v>8</v>
      </c>
      <c r="AQ2727" s="17">
        <f t="shared" si="747"/>
        <v>6</v>
      </c>
      <c r="AR2727" s="17">
        <f t="shared" si="748"/>
        <v>2018</v>
      </c>
      <c r="AS2727" s="17">
        <f t="shared" ca="1" si="749"/>
        <v>901</v>
      </c>
      <c r="AT2727" s="17" t="str">
        <f t="shared" ca="1" si="750"/>
        <v>Si</v>
      </c>
      <c r="AU2727" s="17">
        <f t="shared" si="751"/>
        <v>77</v>
      </c>
      <c r="AV2727" s="17" t="str">
        <f>+VLOOKUP(B2727,[1]Cruces!S:T,2,0)</f>
        <v>5. Consultoría / Adjudicación</v>
      </c>
    </row>
    <row r="2728" spans="1:48" x14ac:dyDescent="0.25">
      <c r="A2728" s="17" t="s">
        <v>4985</v>
      </c>
      <c r="B2728" s="17" t="s">
        <v>80</v>
      </c>
      <c r="C2728" s="17">
        <v>8810879</v>
      </c>
      <c r="D2728" s="17">
        <v>0</v>
      </c>
      <c r="E2728" s="17" t="s">
        <v>55</v>
      </c>
      <c r="F2728" s="17" t="s">
        <v>107</v>
      </c>
      <c r="G2728" s="17" t="s">
        <v>4697</v>
      </c>
      <c r="H2728" s="17">
        <v>3126811221</v>
      </c>
      <c r="I2728" s="17" t="s">
        <v>116</v>
      </c>
      <c r="J2728" s="17" t="s">
        <v>59</v>
      </c>
      <c r="K2728" s="17" t="s">
        <v>4698</v>
      </c>
      <c r="L2728" s="17" t="s">
        <v>111</v>
      </c>
      <c r="M2728" s="17" t="s">
        <v>112</v>
      </c>
      <c r="N2728" s="17" t="s">
        <v>87</v>
      </c>
      <c r="O2728" s="17">
        <v>20191217</v>
      </c>
      <c r="P2728" s="17">
        <v>20201101</v>
      </c>
      <c r="Q2728" s="17">
        <v>3460</v>
      </c>
      <c r="R2728" s="17">
        <v>27515716</v>
      </c>
      <c r="S2728" s="17" t="s">
        <v>76</v>
      </c>
      <c r="T2728" s="17" t="s">
        <v>63</v>
      </c>
      <c r="U2728" s="17" t="s">
        <v>88</v>
      </c>
      <c r="V2728" s="17">
        <f t="shared" si="736"/>
        <v>45</v>
      </c>
      <c r="W2728" s="17">
        <v>45000</v>
      </c>
      <c r="X2728" s="17" t="s">
        <v>89</v>
      </c>
      <c r="Y2728" s="17" t="s">
        <v>90</v>
      </c>
      <c r="Z2728" s="17">
        <v>20201101</v>
      </c>
      <c r="AA2728" s="17" t="s">
        <v>101</v>
      </c>
      <c r="AB2728" s="17">
        <v>1</v>
      </c>
      <c r="AC2728" s="17" t="str">
        <f>IFERROR(VLOOKUP(A2728,[1]Cruces!AJ:AK,2,0),VLOOKUP(CONCATENATE(X2728,AA2728),[1]Cruces!G:H,2,0))</f>
        <v>Solicitud de Obra</v>
      </c>
      <c r="AD2728" s="17">
        <f t="shared" si="737"/>
        <v>17</v>
      </c>
      <c r="AE2728" s="17">
        <f t="shared" si="738"/>
        <v>12</v>
      </c>
      <c r="AF2728" s="17">
        <f t="shared" si="739"/>
        <v>2019</v>
      </c>
      <c r="AG2728" s="17" t="str">
        <f>IFERROR(VLOOKUP(MID(A2728,2,4)*1,[1]Cruces!K:L,2,0),"Verificar")</f>
        <v>Magdalena</v>
      </c>
      <c r="AH2728" s="17">
        <f t="shared" ca="1" si="740"/>
        <v>344</v>
      </c>
      <c r="AI2728" s="17" t="str">
        <f>IFERROR(VLOOKUP(U2728,[1]Cruces!$O$1:$P$6,2,0),"Sin Orden")</f>
        <v>Resuelta</v>
      </c>
      <c r="AJ2728" s="17">
        <f t="shared" si="741"/>
        <v>1</v>
      </c>
      <c r="AK2728" s="17">
        <f t="shared" si="742"/>
        <v>11</v>
      </c>
      <c r="AL2728" s="17">
        <f t="shared" si="743"/>
        <v>2020</v>
      </c>
      <c r="AM2728" s="17">
        <f t="shared" ca="1" si="744"/>
        <v>24</v>
      </c>
      <c r="AN2728" s="18">
        <f>IFERROR(VLOOKUP(R2728*1,'[1]Ordenes de Servicio'!G:K,5,0),"No Cruza")</f>
        <v>43973</v>
      </c>
      <c r="AO2728" s="17">
        <f t="shared" ca="1" si="745"/>
        <v>320</v>
      </c>
      <c r="AP2728" s="17">
        <f t="shared" si="746"/>
        <v>1</v>
      </c>
      <c r="AQ2728" s="17">
        <f t="shared" si="747"/>
        <v>11</v>
      </c>
      <c r="AR2728" s="17">
        <f t="shared" si="748"/>
        <v>2020</v>
      </c>
      <c r="AS2728" s="17">
        <f t="shared" ca="1" si="749"/>
        <v>24</v>
      </c>
      <c r="AT2728" s="17" t="str">
        <f t="shared" ca="1" si="750"/>
        <v>No</v>
      </c>
      <c r="AU2728" s="17">
        <f t="shared" si="751"/>
        <v>0</v>
      </c>
      <c r="AV2728" s="17" t="str">
        <f>+VLOOKUP(B2728,[1]Cruces!S:T,2,0)</f>
        <v>8. Puesta en Servicio</v>
      </c>
    </row>
    <row r="2729" spans="1:48" hidden="1" x14ac:dyDescent="0.25">
      <c r="A2729" s="17" t="s">
        <v>4986</v>
      </c>
      <c r="B2729" s="17" t="s">
        <v>68</v>
      </c>
      <c r="C2729" s="17">
        <v>2434143</v>
      </c>
      <c r="D2729" s="17">
        <v>0</v>
      </c>
      <c r="E2729" s="17" t="s">
        <v>55</v>
      </c>
      <c r="F2729" s="17" t="s">
        <v>56</v>
      </c>
      <c r="G2729" s="17" t="s">
        <v>4987</v>
      </c>
      <c r="H2729" s="17">
        <v>3004572608</v>
      </c>
      <c r="I2729" s="17" t="s">
        <v>71</v>
      </c>
      <c r="J2729" s="17" t="s">
        <v>59</v>
      </c>
      <c r="K2729" s="19">
        <v>44170</v>
      </c>
      <c r="L2729" s="17" t="s">
        <v>117</v>
      </c>
      <c r="M2729" s="17" t="s">
        <v>118</v>
      </c>
      <c r="N2729" s="17" t="s">
        <v>75</v>
      </c>
      <c r="O2729" s="17">
        <v>20190704</v>
      </c>
      <c r="P2729" s="17">
        <v>20191011</v>
      </c>
      <c r="Q2729" s="17">
        <v>1180</v>
      </c>
      <c r="R2729" s="17">
        <v>26931360</v>
      </c>
      <c r="S2729" s="17" t="s">
        <v>76</v>
      </c>
      <c r="T2729" s="17" t="s">
        <v>63</v>
      </c>
      <c r="U2729" s="17" t="s">
        <v>88</v>
      </c>
      <c r="V2729" s="17">
        <f t="shared" si="736"/>
        <v>75</v>
      </c>
      <c r="W2729" s="17">
        <v>75000</v>
      </c>
      <c r="X2729" s="17" t="s">
        <v>89</v>
      </c>
      <c r="Y2729" s="17" t="s">
        <v>105</v>
      </c>
      <c r="Z2729" s="17">
        <v>20191211</v>
      </c>
      <c r="AA2729" s="17" t="s">
        <v>78</v>
      </c>
      <c r="AB2729" s="17">
        <v>1</v>
      </c>
      <c r="AC2729" s="17" t="str">
        <f>IFERROR(VLOOKUP(A2729,[1]Cruces!AJ:AK,2,0),VLOOKUP(CONCATENATE(X2729,AA2729),[1]Cruces!G:H,2,0))</f>
        <v>Solicitud de Obra</v>
      </c>
      <c r="AD2729" s="17">
        <f t="shared" ref="AD2729:AD2784" si="752">MID(O2729,7,2)*1</f>
        <v>4</v>
      </c>
      <c r="AE2729" s="17">
        <f t="shared" ref="AE2729:AE2784" si="753">MID(O2729,5,2)*1</f>
        <v>7</v>
      </c>
      <c r="AF2729" s="17">
        <f t="shared" ref="AF2729:AF2784" si="754">MID(O2729,1,4)*1</f>
        <v>2019</v>
      </c>
      <c r="AG2729" s="17" t="str">
        <f>IFERROR(VLOOKUP(MID(A2729,2,4)*1,[1]Cruces!K:L,2,0),"Verificar")</f>
        <v>Atlántico Norte</v>
      </c>
      <c r="AH2729" s="17">
        <f t="shared" ref="AH2729:AH2784" ca="1" si="755">TODAY()-DATE(AF2729,AE2729,AD2729)</f>
        <v>510</v>
      </c>
      <c r="AI2729" s="17" t="str">
        <f>IFERROR(VLOOKUP(U2729,[1]Cruces!$O$1:$P$6,2,0),"Sin Orden")</f>
        <v>Resuelta</v>
      </c>
      <c r="AJ2729" s="17">
        <f t="shared" ref="AJ2729:AJ2784" si="756">MID(Z2729,7,2)*1</f>
        <v>11</v>
      </c>
      <c r="AK2729" s="17">
        <f t="shared" ref="AK2729:AK2784" si="757">MID(Z2729,5,2)*1</f>
        <v>12</v>
      </c>
      <c r="AL2729" s="17">
        <f t="shared" ref="AL2729:AL2784" si="758">MID(Z2729,1,4)*1</f>
        <v>2019</v>
      </c>
      <c r="AM2729" s="17">
        <f t="shared" ref="AM2729:AM2784" ca="1" si="759">+TODAY()-DATE(AL2729,AK2729,AJ2729)</f>
        <v>350</v>
      </c>
      <c r="AN2729" s="18" t="str">
        <f>IFERROR(VLOOKUP(R2729*1,'[1]Ordenes de Servicio'!G:K,5,0),"No Cruza")</f>
        <v>No Cruza</v>
      </c>
      <c r="AO2729" s="17">
        <f t="shared" ref="AO2729:AO2784" ca="1" si="760">+IF(AI2729="Resuelta",DATE(AL2729,AK2729,AJ2729)-DATE(AF2729,AE2729,AD2729),TODAY()-DATE(AL2729,AK2729,AJ2729))</f>
        <v>160</v>
      </c>
      <c r="AP2729" s="17">
        <f t="shared" ref="AP2729:AP2784" si="761">MID(P2729,7,2)*1</f>
        <v>11</v>
      </c>
      <c r="AQ2729" s="17">
        <f t="shared" ref="AQ2729:AQ2784" si="762">MID(P2729,5,2)*1</f>
        <v>10</v>
      </c>
      <c r="AR2729" s="17">
        <f t="shared" ref="AR2729:AR2784" si="763">MID(P2729,1,4)*1</f>
        <v>2019</v>
      </c>
      <c r="AS2729" s="17">
        <f t="shared" ref="AS2729:AS2784" ca="1" si="764">+TODAY()-DATE(AR2729,AQ2729,AP2729)</f>
        <v>411</v>
      </c>
      <c r="AT2729" s="17" t="str">
        <f t="shared" ca="1" si="750"/>
        <v>Si</v>
      </c>
      <c r="AU2729" s="17">
        <f t="shared" ref="AU2729:AU2784" si="765">IF(DATE(AL2729,AK2729,AJ2729)-DATE(AR2729,AQ2729,AP2729)&lt;0,DATE(AR2729,AQ2729,AP2729)-DATE(AL2729,AK2729,AJ2729),DATE(AL2729,AK2729,AJ2729)-DATE(AR2729,AQ2729,AP2729))</f>
        <v>61</v>
      </c>
      <c r="AV2729" s="17" t="str">
        <f>+VLOOKUP(B2729,[1]Cruces!S:T,2,0)</f>
        <v>5. Consultoría / Adjudicación</v>
      </c>
    </row>
    <row r="2730" spans="1:48" hidden="1" x14ac:dyDescent="0.25">
      <c r="A2730" s="17" t="s">
        <v>4988</v>
      </c>
      <c r="B2730" s="17" t="s">
        <v>68</v>
      </c>
      <c r="C2730" s="17">
        <v>0</v>
      </c>
      <c r="D2730" s="17">
        <v>0</v>
      </c>
      <c r="E2730" s="17" t="s">
        <v>55</v>
      </c>
      <c r="F2730" s="17" t="s">
        <v>81</v>
      </c>
      <c r="G2730" s="17" t="s">
        <v>4989</v>
      </c>
      <c r="H2730" s="17">
        <v>0</v>
      </c>
      <c r="I2730" s="17" t="s">
        <v>116</v>
      </c>
      <c r="J2730" s="17" t="s">
        <v>59</v>
      </c>
      <c r="K2730" s="17" t="s">
        <v>4990</v>
      </c>
      <c r="L2730" s="17" t="s">
        <v>85</v>
      </c>
      <c r="M2730" s="17" t="s">
        <v>86</v>
      </c>
      <c r="N2730" s="17" t="s">
        <v>75</v>
      </c>
      <c r="O2730" s="17">
        <v>20190821</v>
      </c>
      <c r="P2730" s="17">
        <v>20191123</v>
      </c>
      <c r="Q2730" s="17">
        <v>3410</v>
      </c>
      <c r="R2730" s="17">
        <v>28278459</v>
      </c>
      <c r="S2730" s="17" t="s">
        <v>76</v>
      </c>
      <c r="T2730" s="17" t="s">
        <v>63</v>
      </c>
      <c r="U2730" s="17" t="s">
        <v>91</v>
      </c>
      <c r="V2730" s="17">
        <f t="shared" ref="V2730:V2785" si="766">+W2730/1000</f>
        <v>112.5</v>
      </c>
      <c r="W2730" s="17">
        <v>112500</v>
      </c>
      <c r="X2730" s="17" t="s">
        <v>64</v>
      </c>
      <c r="Y2730" s="17" t="s">
        <v>136</v>
      </c>
      <c r="Z2730" s="17">
        <v>20191230</v>
      </c>
      <c r="AA2730" s="17" t="s">
        <v>78</v>
      </c>
      <c r="AB2730" s="17">
        <v>1</v>
      </c>
      <c r="AC2730" s="17" t="str">
        <f>IFERROR(VLOOKUP(A2730,[1]Cruces!AJ:AK,2,0),VLOOKUP(CONCATENATE(X2730,AA2730),[1]Cruces!G:H,2,0))</f>
        <v>Solicitud de Obra</v>
      </c>
      <c r="AD2730" s="17">
        <f t="shared" si="752"/>
        <v>21</v>
      </c>
      <c r="AE2730" s="17">
        <f t="shared" si="753"/>
        <v>8</v>
      </c>
      <c r="AF2730" s="17">
        <f t="shared" si="754"/>
        <v>2019</v>
      </c>
      <c r="AG2730" s="17" t="str">
        <f>IFERROR(VLOOKUP(MID(A2730,2,4)*1,[1]Cruces!K:L,2,0),"Verificar")</f>
        <v>Magdalena</v>
      </c>
      <c r="AH2730" s="17">
        <f t="shared" ca="1" si="755"/>
        <v>462</v>
      </c>
      <c r="AI2730" s="17" t="str">
        <f>IFERROR(VLOOKUP(U2730,[1]Cruces!$O$1:$P$6,2,0),"Sin Orden")</f>
        <v>Resuelta</v>
      </c>
      <c r="AJ2730" s="17">
        <f t="shared" si="756"/>
        <v>30</v>
      </c>
      <c r="AK2730" s="17">
        <f t="shared" si="757"/>
        <v>12</v>
      </c>
      <c r="AL2730" s="17">
        <f t="shared" si="758"/>
        <v>2019</v>
      </c>
      <c r="AM2730" s="17">
        <f t="shared" ca="1" si="759"/>
        <v>331</v>
      </c>
      <c r="AN2730" s="18" t="str">
        <f>IFERROR(VLOOKUP(R2730*1,'[1]Ordenes de Servicio'!G:K,5,0),"No Cruza")</f>
        <v>No Cruza</v>
      </c>
      <c r="AO2730" s="17">
        <f t="shared" ca="1" si="760"/>
        <v>131</v>
      </c>
      <c r="AP2730" s="17">
        <f t="shared" si="761"/>
        <v>23</v>
      </c>
      <c r="AQ2730" s="17">
        <f t="shared" si="762"/>
        <v>11</v>
      </c>
      <c r="AR2730" s="17">
        <f t="shared" si="763"/>
        <v>2019</v>
      </c>
      <c r="AS2730" s="17">
        <f t="shared" ca="1" si="764"/>
        <v>368</v>
      </c>
      <c r="AT2730" s="17" t="str">
        <f t="shared" ref="AT2730:AT2785" ca="1" si="767">IF(AS2730&gt;359,"Si","No")</f>
        <v>Si</v>
      </c>
      <c r="AU2730" s="17">
        <f t="shared" si="765"/>
        <v>37</v>
      </c>
      <c r="AV2730" s="17" t="str">
        <f>+VLOOKUP(B2730,[1]Cruces!S:T,2,0)</f>
        <v>5. Consultoría / Adjudicación</v>
      </c>
    </row>
    <row r="2731" spans="1:48" hidden="1" x14ac:dyDescent="0.25">
      <c r="A2731" s="17" t="s">
        <v>4991</v>
      </c>
      <c r="B2731" s="17" t="s">
        <v>68</v>
      </c>
      <c r="C2731" s="17">
        <v>0</v>
      </c>
      <c r="D2731" s="17">
        <v>0</v>
      </c>
      <c r="E2731" s="17" t="s">
        <v>55</v>
      </c>
      <c r="F2731" s="17" t="s">
        <v>120</v>
      </c>
      <c r="G2731" s="17" t="s">
        <v>4992</v>
      </c>
      <c r="H2731" s="17">
        <v>0</v>
      </c>
      <c r="I2731" s="17" t="s">
        <v>71</v>
      </c>
      <c r="J2731" s="17" t="s">
        <v>59</v>
      </c>
      <c r="K2731" s="17" t="s">
        <v>97</v>
      </c>
      <c r="L2731" s="17" t="s">
        <v>487</v>
      </c>
      <c r="M2731" s="17" t="s">
        <v>55</v>
      </c>
      <c r="N2731" s="17" t="s">
        <v>75</v>
      </c>
      <c r="O2731" s="17">
        <v>20190507</v>
      </c>
      <c r="P2731" s="17">
        <v>20190507</v>
      </c>
      <c r="Q2731" s="17">
        <v>9510</v>
      </c>
      <c r="R2731" s="17">
        <v>26278752</v>
      </c>
      <c r="S2731" s="17" t="s">
        <v>76</v>
      </c>
      <c r="T2731" s="17" t="s">
        <v>63</v>
      </c>
      <c r="U2731" s="17" t="s">
        <v>91</v>
      </c>
      <c r="V2731" s="17">
        <f t="shared" si="766"/>
        <v>330</v>
      </c>
      <c r="W2731" s="17">
        <v>330000</v>
      </c>
      <c r="X2731" s="17" t="s">
        <v>64</v>
      </c>
      <c r="Y2731" s="17" t="s">
        <v>105</v>
      </c>
      <c r="Z2731" s="17">
        <v>20190711</v>
      </c>
      <c r="AA2731" s="17" t="s">
        <v>137</v>
      </c>
      <c r="AB2731" s="17">
        <v>1</v>
      </c>
      <c r="AC2731" s="17" t="str">
        <f>IFERROR(VLOOKUP(A2731,[1]Cruces!AJ:AK,2,0),VLOOKUP(CONCATENATE(X2731,AA2731),[1]Cruces!G:H,2,0))</f>
        <v>Solicitud de Obra</v>
      </c>
      <c r="AD2731" s="17">
        <f t="shared" si="752"/>
        <v>7</v>
      </c>
      <c r="AE2731" s="17">
        <f t="shared" si="753"/>
        <v>5</v>
      </c>
      <c r="AF2731" s="17">
        <f t="shared" si="754"/>
        <v>2019</v>
      </c>
      <c r="AG2731" s="17" t="str">
        <f>IFERROR(VLOOKUP(MID(A2731,2,4)*1,[1]Cruces!K:L,2,0),"Verificar")</f>
        <v>Atlántico Norte</v>
      </c>
      <c r="AH2731" s="17">
        <f t="shared" ca="1" si="755"/>
        <v>568</v>
      </c>
      <c r="AI2731" s="17" t="str">
        <f>IFERROR(VLOOKUP(U2731,[1]Cruces!$O$1:$P$6,2,0),"Sin Orden")</f>
        <v>Resuelta</v>
      </c>
      <c r="AJ2731" s="17">
        <f t="shared" si="756"/>
        <v>11</v>
      </c>
      <c r="AK2731" s="17">
        <f t="shared" si="757"/>
        <v>7</v>
      </c>
      <c r="AL2731" s="17">
        <f t="shared" si="758"/>
        <v>2019</v>
      </c>
      <c r="AM2731" s="17">
        <f t="shared" ca="1" si="759"/>
        <v>503</v>
      </c>
      <c r="AN2731" s="18">
        <f>IFERROR(VLOOKUP(R2731*1,'[1]Ordenes de Servicio'!G:K,5,0),"No Cruza")</f>
        <v>43592</v>
      </c>
      <c r="AO2731" s="17">
        <f t="shared" ca="1" si="760"/>
        <v>65</v>
      </c>
      <c r="AP2731" s="17">
        <f t="shared" si="761"/>
        <v>7</v>
      </c>
      <c r="AQ2731" s="17">
        <f t="shared" si="762"/>
        <v>5</v>
      </c>
      <c r="AR2731" s="17">
        <f t="shared" si="763"/>
        <v>2019</v>
      </c>
      <c r="AS2731" s="17">
        <f t="shared" ca="1" si="764"/>
        <v>568</v>
      </c>
      <c r="AT2731" s="17" t="str">
        <f t="shared" ca="1" si="767"/>
        <v>Si</v>
      </c>
      <c r="AU2731" s="17">
        <f t="shared" si="765"/>
        <v>65</v>
      </c>
      <c r="AV2731" s="17" t="str">
        <f>+VLOOKUP(B2731,[1]Cruces!S:T,2,0)</f>
        <v>5. Consultoría / Adjudicación</v>
      </c>
    </row>
    <row r="2732" spans="1:48" hidden="1" x14ac:dyDescent="0.25">
      <c r="A2732" s="17" t="s">
        <v>4993</v>
      </c>
      <c r="B2732" s="17" t="s">
        <v>54</v>
      </c>
      <c r="C2732" s="17">
        <v>0</v>
      </c>
      <c r="D2732" s="17">
        <v>0</v>
      </c>
      <c r="E2732" s="17" t="s">
        <v>55</v>
      </c>
      <c r="F2732" s="17" t="s">
        <v>232</v>
      </c>
      <c r="G2732" s="17" t="s">
        <v>4994</v>
      </c>
      <c r="H2732" s="17">
        <v>0</v>
      </c>
      <c r="I2732" s="17" t="s">
        <v>71</v>
      </c>
      <c r="J2732" s="17" t="s">
        <v>59</v>
      </c>
      <c r="K2732" s="17" t="s">
        <v>97</v>
      </c>
      <c r="L2732" s="17" t="s">
        <v>280</v>
      </c>
      <c r="M2732" s="17" t="s">
        <v>281</v>
      </c>
      <c r="N2732" s="17" t="s">
        <v>62</v>
      </c>
      <c r="O2732" s="17">
        <v>20200813</v>
      </c>
      <c r="P2732" s="17">
        <v>20200819</v>
      </c>
      <c r="Q2732" s="17">
        <v>9521</v>
      </c>
      <c r="R2732" s="17">
        <v>0</v>
      </c>
      <c r="S2732" s="17"/>
      <c r="T2732" s="17" t="s">
        <v>63</v>
      </c>
      <c r="U2732" s="17"/>
      <c r="V2732" s="17">
        <f t="shared" si="766"/>
        <v>25</v>
      </c>
      <c r="W2732" s="17">
        <v>25000</v>
      </c>
      <c r="X2732" s="17" t="s">
        <v>64</v>
      </c>
      <c r="Y2732" s="17" t="s">
        <v>65</v>
      </c>
      <c r="Z2732" s="17">
        <v>20200819</v>
      </c>
      <c r="AA2732" s="17" t="s">
        <v>78</v>
      </c>
      <c r="AB2732" s="17">
        <v>1</v>
      </c>
      <c r="AC2732" s="17" t="str">
        <f>IFERROR(VLOOKUP(A2732,[1]Cruces!AJ:AK,2,0),VLOOKUP(CONCATENATE(X2732,AA2732),[1]Cruces!G:H,2,0))</f>
        <v>Solicitud de Obra</v>
      </c>
      <c r="AD2732" s="17">
        <f t="shared" si="752"/>
        <v>13</v>
      </c>
      <c r="AE2732" s="17">
        <f t="shared" si="753"/>
        <v>8</v>
      </c>
      <c r="AF2732" s="17">
        <f t="shared" si="754"/>
        <v>2020</v>
      </c>
      <c r="AG2732" s="17" t="str">
        <f>IFERROR(VLOOKUP(MID(A2732,2,4)*1,[1]Cruces!K:L,2,0),"Verificar")</f>
        <v>Atlántico Sur</v>
      </c>
      <c r="AH2732" s="17">
        <f t="shared" ca="1" si="755"/>
        <v>104</v>
      </c>
      <c r="AI2732" s="17" t="str">
        <f>IFERROR(VLOOKUP(U2732,[1]Cruces!$O$1:$P$6,2,0),"Sin Orden")</f>
        <v>Sin Orden</v>
      </c>
      <c r="AJ2732" s="17">
        <f t="shared" si="756"/>
        <v>19</v>
      </c>
      <c r="AK2732" s="17">
        <f t="shared" si="757"/>
        <v>8</v>
      </c>
      <c r="AL2732" s="17">
        <f t="shared" si="758"/>
        <v>2020</v>
      </c>
      <c r="AM2732" s="17">
        <f t="shared" ca="1" si="759"/>
        <v>98</v>
      </c>
      <c r="AN2732" s="18" t="str">
        <f>IFERROR(VLOOKUP(R2732*1,'[1]Ordenes de Servicio'!G:K,5,0),"No Cruza")</f>
        <v>No Cruza</v>
      </c>
      <c r="AO2732" s="17">
        <f t="shared" ca="1" si="760"/>
        <v>98</v>
      </c>
      <c r="AP2732" s="17">
        <f t="shared" si="761"/>
        <v>19</v>
      </c>
      <c r="AQ2732" s="17">
        <f t="shared" si="762"/>
        <v>8</v>
      </c>
      <c r="AR2732" s="17">
        <f t="shared" si="763"/>
        <v>2020</v>
      </c>
      <c r="AS2732" s="17">
        <f t="shared" ca="1" si="764"/>
        <v>98</v>
      </c>
      <c r="AT2732" s="17" t="str">
        <f t="shared" ca="1" si="767"/>
        <v>No</v>
      </c>
      <c r="AU2732" s="17">
        <f t="shared" si="765"/>
        <v>0</v>
      </c>
      <c r="AV2732" s="17" t="str">
        <f>+VLOOKUP(B2732,[1]Cruces!S:T,2,0)</f>
        <v>4. Presupuesto de Obra</v>
      </c>
    </row>
    <row r="2733" spans="1:48" hidden="1" x14ac:dyDescent="0.25">
      <c r="A2733" s="17" t="s">
        <v>4995</v>
      </c>
      <c r="B2733" s="17" t="s">
        <v>54</v>
      </c>
      <c r="C2733" s="17">
        <v>0</v>
      </c>
      <c r="D2733" s="17">
        <v>0</v>
      </c>
      <c r="E2733" s="17" t="s">
        <v>55</v>
      </c>
      <c r="F2733" s="17" t="s">
        <v>126</v>
      </c>
      <c r="G2733" s="17" t="s">
        <v>4996</v>
      </c>
      <c r="H2733" s="17">
        <v>0</v>
      </c>
      <c r="I2733" s="17" t="s">
        <v>71</v>
      </c>
      <c r="J2733" s="17" t="s">
        <v>59</v>
      </c>
      <c r="K2733" s="17" t="s">
        <v>1713</v>
      </c>
      <c r="L2733" s="17" t="s">
        <v>129</v>
      </c>
      <c r="M2733" s="17" t="s">
        <v>130</v>
      </c>
      <c r="N2733" s="17" t="s">
        <v>62</v>
      </c>
      <c r="O2733" s="17">
        <v>20201022</v>
      </c>
      <c r="P2733" s="17">
        <v>20201028</v>
      </c>
      <c r="Q2733" s="17">
        <v>9331</v>
      </c>
      <c r="R2733" s="17">
        <v>28253590</v>
      </c>
      <c r="S2733" s="17" t="s">
        <v>100</v>
      </c>
      <c r="T2733" s="17" t="s">
        <v>63</v>
      </c>
      <c r="U2733" s="17" t="s">
        <v>91</v>
      </c>
      <c r="V2733" s="17">
        <f t="shared" si="766"/>
        <v>25</v>
      </c>
      <c r="W2733" s="17">
        <v>25000</v>
      </c>
      <c r="X2733" s="17" t="s">
        <v>64</v>
      </c>
      <c r="Y2733" s="17" t="s">
        <v>65</v>
      </c>
      <c r="Z2733" s="17">
        <v>20201028</v>
      </c>
      <c r="AA2733" s="17" t="s">
        <v>78</v>
      </c>
      <c r="AB2733" s="17">
        <v>1</v>
      </c>
      <c r="AC2733" s="17" t="str">
        <f>IFERROR(VLOOKUP(A2733,[1]Cruces!AJ:AK,2,0),VLOOKUP(CONCATENATE(X2733,AA2733),[1]Cruces!G:H,2,0))</f>
        <v>Solicitud de Obra</v>
      </c>
      <c r="AD2733" s="17">
        <f t="shared" si="752"/>
        <v>22</v>
      </c>
      <c r="AE2733" s="17">
        <f t="shared" si="753"/>
        <v>10</v>
      </c>
      <c r="AF2733" s="17">
        <f t="shared" si="754"/>
        <v>2020</v>
      </c>
      <c r="AG2733" s="17" t="str">
        <f>IFERROR(VLOOKUP(MID(A2733,2,4)*1,[1]Cruces!K:L,2,0),"Verificar")</f>
        <v>Guajira</v>
      </c>
      <c r="AH2733" s="17">
        <f t="shared" ca="1" si="755"/>
        <v>34</v>
      </c>
      <c r="AI2733" s="17" t="str">
        <f>IFERROR(VLOOKUP(U2733,[1]Cruces!$O$1:$P$6,2,0),"Sin Orden")</f>
        <v>Resuelta</v>
      </c>
      <c r="AJ2733" s="17">
        <f t="shared" si="756"/>
        <v>28</v>
      </c>
      <c r="AK2733" s="17">
        <f t="shared" si="757"/>
        <v>10</v>
      </c>
      <c r="AL2733" s="17">
        <f t="shared" si="758"/>
        <v>2020</v>
      </c>
      <c r="AM2733" s="17">
        <f t="shared" ca="1" si="759"/>
        <v>28</v>
      </c>
      <c r="AN2733" s="18" t="str">
        <f>IFERROR(VLOOKUP(R2733*1,'[1]Ordenes de Servicio'!G:K,5,0),"No Cruza")</f>
        <v>No Cruza</v>
      </c>
      <c r="AO2733" s="17">
        <f t="shared" ca="1" si="760"/>
        <v>6</v>
      </c>
      <c r="AP2733" s="17">
        <f t="shared" si="761"/>
        <v>28</v>
      </c>
      <c r="AQ2733" s="17">
        <f t="shared" si="762"/>
        <v>10</v>
      </c>
      <c r="AR2733" s="17">
        <f t="shared" si="763"/>
        <v>2020</v>
      </c>
      <c r="AS2733" s="17">
        <f t="shared" ca="1" si="764"/>
        <v>28</v>
      </c>
      <c r="AT2733" s="17" t="str">
        <f t="shared" ca="1" si="767"/>
        <v>No</v>
      </c>
      <c r="AU2733" s="17">
        <f t="shared" si="765"/>
        <v>0</v>
      </c>
      <c r="AV2733" s="17" t="str">
        <f>+VLOOKUP(B2733,[1]Cruces!S:T,2,0)</f>
        <v>4. Presupuesto de Obra</v>
      </c>
    </row>
    <row r="2734" spans="1:48" hidden="1" x14ac:dyDescent="0.25">
      <c r="A2734" s="17" t="s">
        <v>9513</v>
      </c>
      <c r="B2734" s="17" t="s">
        <v>569</v>
      </c>
      <c r="C2734" s="17">
        <v>0</v>
      </c>
      <c r="D2734" s="17">
        <v>0</v>
      </c>
      <c r="E2734" s="17" t="s">
        <v>55</v>
      </c>
      <c r="F2734" s="17" t="s">
        <v>7098</v>
      </c>
      <c r="G2734" s="17" t="s">
        <v>9514</v>
      </c>
      <c r="H2734" s="17">
        <v>3126288860</v>
      </c>
      <c r="I2734" s="17" t="s">
        <v>71</v>
      </c>
      <c r="J2734" s="17" t="s">
        <v>59</v>
      </c>
      <c r="K2734" s="17" t="s">
        <v>9515</v>
      </c>
      <c r="L2734" s="17" t="s">
        <v>7101</v>
      </c>
      <c r="M2734" s="17" t="s">
        <v>7102</v>
      </c>
      <c r="N2734" s="17" t="s">
        <v>572</v>
      </c>
      <c r="O2734" s="17">
        <v>20201116</v>
      </c>
      <c r="P2734" s="17">
        <v>20201116</v>
      </c>
      <c r="Q2734" s="17">
        <v>1170</v>
      </c>
      <c r="R2734" s="17">
        <v>0</v>
      </c>
      <c r="S2734" s="17"/>
      <c r="T2734" s="17" t="s">
        <v>63</v>
      </c>
      <c r="U2734" s="17"/>
      <c r="V2734" s="17">
        <f t="shared" si="766"/>
        <v>3</v>
      </c>
      <c r="W2734" s="17">
        <v>3000</v>
      </c>
      <c r="X2734" s="17" t="s">
        <v>7065</v>
      </c>
      <c r="Y2734" s="17" t="s">
        <v>569</v>
      </c>
      <c r="Z2734" s="17">
        <v>20201116</v>
      </c>
      <c r="AA2734" s="17" t="s">
        <v>1947</v>
      </c>
      <c r="AB2734" s="17">
        <v>1</v>
      </c>
      <c r="AC2734" s="17" t="str">
        <f>IFERROR(VLOOKUP(A2734,[1]Cruces!AJ:AK,2,0),VLOOKUP(CONCATENATE(X2734,AA2734),[1]Cruces!G:H,2,0))</f>
        <v>Solicitud por BT</v>
      </c>
      <c r="AD2734" s="17">
        <f t="shared" si="752"/>
        <v>16</v>
      </c>
      <c r="AE2734" s="17">
        <f t="shared" si="753"/>
        <v>11</v>
      </c>
      <c r="AF2734" s="17">
        <f t="shared" si="754"/>
        <v>2020</v>
      </c>
      <c r="AG2734" s="17" t="str">
        <f>IFERROR(VLOOKUP(MID(A2734,2,4)*1,[1]Cruces!K:L,2,0),"Verificar")</f>
        <v>Atlántico Norte</v>
      </c>
      <c r="AH2734" s="17">
        <f t="shared" ca="1" si="755"/>
        <v>9</v>
      </c>
      <c r="AI2734" s="17" t="str">
        <f>IFERROR(VLOOKUP(U2734,[1]Cruces!$O$1:$P$6,2,0),"Sin Orden")</f>
        <v>Sin Orden</v>
      </c>
      <c r="AJ2734" s="17">
        <f t="shared" si="756"/>
        <v>16</v>
      </c>
      <c r="AK2734" s="17">
        <f t="shared" si="757"/>
        <v>11</v>
      </c>
      <c r="AL2734" s="17">
        <f t="shared" si="758"/>
        <v>2020</v>
      </c>
      <c r="AM2734" s="17">
        <f t="shared" ca="1" si="759"/>
        <v>9</v>
      </c>
      <c r="AN2734" s="18" t="str">
        <f>IFERROR(VLOOKUP(R2734*1,'[1]Ordenes de Servicio'!G:K,5,0),"No Cruza")</f>
        <v>No Cruza</v>
      </c>
      <c r="AO2734" s="17">
        <f t="shared" ca="1" si="760"/>
        <v>9</v>
      </c>
      <c r="AP2734" s="17">
        <f t="shared" si="761"/>
        <v>16</v>
      </c>
      <c r="AQ2734" s="17">
        <f t="shared" si="762"/>
        <v>11</v>
      </c>
      <c r="AR2734" s="17">
        <f t="shared" si="763"/>
        <v>2020</v>
      </c>
      <c r="AS2734" s="17">
        <f t="shared" ca="1" si="764"/>
        <v>9</v>
      </c>
      <c r="AT2734" s="17" t="str">
        <f t="shared" ca="1" si="767"/>
        <v>No</v>
      </c>
      <c r="AU2734" s="17">
        <f t="shared" si="765"/>
        <v>0</v>
      </c>
      <c r="AV2734" s="17" t="str">
        <f>+VLOOKUP(B2734,[1]Cruces!S:T,2,0)</f>
        <v>1. Solicitud</v>
      </c>
    </row>
    <row r="2735" spans="1:48" hidden="1" x14ac:dyDescent="0.25">
      <c r="A2735" s="17" t="s">
        <v>4997</v>
      </c>
      <c r="B2735" s="17" t="s">
        <v>54</v>
      </c>
      <c r="C2735" s="17">
        <v>0</v>
      </c>
      <c r="D2735" s="17">
        <v>0</v>
      </c>
      <c r="E2735" s="17" t="s">
        <v>55</v>
      </c>
      <c r="F2735" s="17" t="s">
        <v>107</v>
      </c>
      <c r="G2735" s="17" t="s">
        <v>2702</v>
      </c>
      <c r="H2735" s="17">
        <v>0</v>
      </c>
      <c r="I2735" s="17" t="s">
        <v>116</v>
      </c>
      <c r="J2735" s="17" t="s">
        <v>59</v>
      </c>
      <c r="K2735" s="17" t="s">
        <v>2703</v>
      </c>
      <c r="L2735" s="17" t="s">
        <v>117</v>
      </c>
      <c r="M2735" s="17" t="s">
        <v>118</v>
      </c>
      <c r="N2735" s="17" t="s">
        <v>62</v>
      </c>
      <c r="O2735" s="17">
        <v>20200623</v>
      </c>
      <c r="P2735" s="17">
        <v>20200703</v>
      </c>
      <c r="Q2735" s="17">
        <v>7551</v>
      </c>
      <c r="R2735" s="17">
        <v>27704090</v>
      </c>
      <c r="S2735" s="17" t="s">
        <v>100</v>
      </c>
      <c r="T2735" s="17" t="s">
        <v>63</v>
      </c>
      <c r="U2735" s="17" t="s">
        <v>91</v>
      </c>
      <c r="V2735" s="17">
        <f t="shared" si="766"/>
        <v>300</v>
      </c>
      <c r="W2735" s="17">
        <v>300000</v>
      </c>
      <c r="X2735" s="17" t="s">
        <v>64</v>
      </c>
      <c r="Y2735" s="17" t="s">
        <v>65</v>
      </c>
      <c r="Z2735" s="17">
        <v>20200703</v>
      </c>
      <c r="AA2735" s="17" t="s">
        <v>101</v>
      </c>
      <c r="AB2735" s="17">
        <v>1</v>
      </c>
      <c r="AC2735" s="17" t="str">
        <f>IFERROR(VLOOKUP(A2735,[1]Cruces!AJ:AK,2,0),VLOOKUP(CONCATENATE(X2735,AA2735),[1]Cruces!G:H,2,0))</f>
        <v>Solicitud de Obra</v>
      </c>
      <c r="AD2735" s="17">
        <f t="shared" si="752"/>
        <v>23</v>
      </c>
      <c r="AE2735" s="17">
        <f t="shared" si="753"/>
        <v>6</v>
      </c>
      <c r="AF2735" s="17">
        <f t="shared" si="754"/>
        <v>2020</v>
      </c>
      <c r="AG2735" s="17" t="str">
        <f>IFERROR(VLOOKUP(MID(A2735,2,4)*1,[1]Cruces!K:L,2,0),"Verificar")</f>
        <v>Atlántico Norte</v>
      </c>
      <c r="AH2735" s="17">
        <f t="shared" ca="1" si="755"/>
        <v>155</v>
      </c>
      <c r="AI2735" s="17" t="str">
        <f>IFERROR(VLOOKUP(U2735,[1]Cruces!$O$1:$P$6,2,0),"Sin Orden")</f>
        <v>Resuelta</v>
      </c>
      <c r="AJ2735" s="17">
        <f t="shared" si="756"/>
        <v>3</v>
      </c>
      <c r="AK2735" s="17">
        <f t="shared" si="757"/>
        <v>7</v>
      </c>
      <c r="AL2735" s="17">
        <f t="shared" si="758"/>
        <v>2020</v>
      </c>
      <c r="AM2735" s="17">
        <f t="shared" ca="1" si="759"/>
        <v>145</v>
      </c>
      <c r="AN2735" s="18" t="str">
        <f>IFERROR(VLOOKUP(R2735*1,'[1]Ordenes de Servicio'!G:K,5,0),"No Cruza")</f>
        <v>No Cruza</v>
      </c>
      <c r="AO2735" s="17">
        <f t="shared" ca="1" si="760"/>
        <v>10</v>
      </c>
      <c r="AP2735" s="17">
        <f t="shared" si="761"/>
        <v>3</v>
      </c>
      <c r="AQ2735" s="17">
        <f t="shared" si="762"/>
        <v>7</v>
      </c>
      <c r="AR2735" s="17">
        <f t="shared" si="763"/>
        <v>2020</v>
      </c>
      <c r="AS2735" s="17">
        <f t="shared" ca="1" si="764"/>
        <v>145</v>
      </c>
      <c r="AT2735" s="17" t="str">
        <f t="shared" ca="1" si="767"/>
        <v>No</v>
      </c>
      <c r="AU2735" s="17">
        <f t="shared" si="765"/>
        <v>0</v>
      </c>
      <c r="AV2735" s="17" t="str">
        <f>+VLOOKUP(B2735,[1]Cruces!S:T,2,0)</f>
        <v>4. Presupuesto de Obra</v>
      </c>
    </row>
    <row r="2736" spans="1:48" hidden="1" x14ac:dyDescent="0.25">
      <c r="A2736" s="17" t="s">
        <v>4998</v>
      </c>
      <c r="B2736" s="17" t="s">
        <v>68</v>
      </c>
      <c r="C2736" s="17">
        <v>6932080</v>
      </c>
      <c r="D2736" s="17">
        <v>0</v>
      </c>
      <c r="E2736" s="17" t="s">
        <v>55</v>
      </c>
      <c r="F2736" s="17" t="s">
        <v>2797</v>
      </c>
      <c r="G2736" s="17" t="s">
        <v>4999</v>
      </c>
      <c r="H2736" s="17">
        <v>4331628</v>
      </c>
      <c r="I2736" s="17" t="s">
        <v>182</v>
      </c>
      <c r="J2736" s="17" t="s">
        <v>59</v>
      </c>
      <c r="K2736" s="17" t="s">
        <v>5000</v>
      </c>
      <c r="L2736" s="17" t="s">
        <v>5001</v>
      </c>
      <c r="M2736" s="17" t="s">
        <v>5002</v>
      </c>
      <c r="N2736" s="17" t="s">
        <v>75</v>
      </c>
      <c r="O2736" s="17">
        <v>20181005</v>
      </c>
      <c r="P2736" s="17">
        <v>20181122</v>
      </c>
      <c r="Q2736" s="17">
        <v>3410</v>
      </c>
      <c r="R2736" s="17">
        <v>25611202</v>
      </c>
      <c r="S2736" s="17" t="s">
        <v>100</v>
      </c>
      <c r="T2736" s="17" t="s">
        <v>63</v>
      </c>
      <c r="U2736" s="17" t="s">
        <v>91</v>
      </c>
      <c r="V2736" s="17">
        <f t="shared" si="766"/>
        <v>250</v>
      </c>
      <c r="W2736" s="17">
        <v>250000</v>
      </c>
      <c r="X2736" s="17" t="s">
        <v>89</v>
      </c>
      <c r="Y2736" s="17" t="s">
        <v>105</v>
      </c>
      <c r="Z2736" s="17">
        <v>20190110</v>
      </c>
      <c r="AA2736" s="17" t="s">
        <v>318</v>
      </c>
      <c r="AB2736" s="17">
        <v>1</v>
      </c>
      <c r="AC2736" s="17" t="str">
        <f>IFERROR(VLOOKUP(A2736,[1]Cruces!AJ:AK,2,0),VLOOKUP(CONCATENATE(X2736,AA2736),[1]Cruces!G:H,2,0))</f>
        <v>Solicitud de Obra</v>
      </c>
      <c r="AD2736" s="17">
        <f t="shared" si="752"/>
        <v>5</v>
      </c>
      <c r="AE2736" s="17">
        <f t="shared" si="753"/>
        <v>10</v>
      </c>
      <c r="AF2736" s="17">
        <f t="shared" si="754"/>
        <v>2018</v>
      </c>
      <c r="AG2736" s="17" t="str">
        <f>IFERROR(VLOOKUP(MID(A2736,2,4)*1,[1]Cruces!K:L,2,0),"Verificar")</f>
        <v>Magdalena</v>
      </c>
      <c r="AH2736" s="17">
        <f t="shared" ca="1" si="755"/>
        <v>782</v>
      </c>
      <c r="AI2736" s="17" t="str">
        <f>IFERROR(VLOOKUP(U2736,[1]Cruces!$O$1:$P$6,2,0),"Sin Orden")</f>
        <v>Resuelta</v>
      </c>
      <c r="AJ2736" s="17">
        <f t="shared" si="756"/>
        <v>10</v>
      </c>
      <c r="AK2736" s="17">
        <f t="shared" si="757"/>
        <v>1</v>
      </c>
      <c r="AL2736" s="17">
        <f t="shared" si="758"/>
        <v>2019</v>
      </c>
      <c r="AM2736" s="17">
        <f t="shared" ca="1" si="759"/>
        <v>685</v>
      </c>
      <c r="AN2736" s="18" t="str">
        <f>IFERROR(VLOOKUP(R2736*1,'[1]Ordenes de Servicio'!G:K,5,0),"No Cruza")</f>
        <v>No Cruza</v>
      </c>
      <c r="AO2736" s="17">
        <f t="shared" ca="1" si="760"/>
        <v>97</v>
      </c>
      <c r="AP2736" s="17">
        <f t="shared" si="761"/>
        <v>22</v>
      </c>
      <c r="AQ2736" s="17">
        <f t="shared" si="762"/>
        <v>11</v>
      </c>
      <c r="AR2736" s="17">
        <f t="shared" si="763"/>
        <v>2018</v>
      </c>
      <c r="AS2736" s="17">
        <f t="shared" ca="1" si="764"/>
        <v>734</v>
      </c>
      <c r="AT2736" s="17" t="str">
        <f t="shared" ca="1" si="767"/>
        <v>Si</v>
      </c>
      <c r="AU2736" s="17">
        <f t="shared" si="765"/>
        <v>49</v>
      </c>
      <c r="AV2736" s="17" t="str">
        <f>+VLOOKUP(B2736,[1]Cruces!S:T,2,0)</f>
        <v>5. Consultoría / Adjudicación</v>
      </c>
    </row>
    <row r="2737" spans="1:48" hidden="1" x14ac:dyDescent="0.25">
      <c r="A2737" s="17" t="s">
        <v>9516</v>
      </c>
      <c r="B2737" s="17" t="s">
        <v>6595</v>
      </c>
      <c r="C2737" s="17">
        <v>0</v>
      </c>
      <c r="D2737" s="17">
        <v>0</v>
      </c>
      <c r="E2737" s="17" t="s">
        <v>55</v>
      </c>
      <c r="F2737" s="17" t="s">
        <v>3386</v>
      </c>
      <c r="G2737" s="17" t="s">
        <v>9517</v>
      </c>
      <c r="H2737" s="17">
        <v>3046753350</v>
      </c>
      <c r="I2737" s="17" t="s">
        <v>4957</v>
      </c>
      <c r="J2737" s="17" t="s">
        <v>59</v>
      </c>
      <c r="K2737" s="17" t="s">
        <v>9518</v>
      </c>
      <c r="L2737" s="17" t="s">
        <v>7208</v>
      </c>
      <c r="M2737" s="17" t="s">
        <v>7209</v>
      </c>
      <c r="N2737" s="17" t="s">
        <v>6600</v>
      </c>
      <c r="O2737" s="17">
        <v>20200305</v>
      </c>
      <c r="P2737" s="17">
        <v>20200708</v>
      </c>
      <c r="Q2737" s="17">
        <v>1170</v>
      </c>
      <c r="R2737" s="17">
        <v>27766868</v>
      </c>
      <c r="S2737" s="17" t="s">
        <v>6601</v>
      </c>
      <c r="T2737" s="17" t="s">
        <v>63</v>
      </c>
      <c r="U2737" s="17" t="s">
        <v>91</v>
      </c>
      <c r="V2737" s="17">
        <f t="shared" si="766"/>
        <v>5</v>
      </c>
      <c r="W2737" s="17">
        <v>5000</v>
      </c>
      <c r="X2737" s="17" t="s">
        <v>7065</v>
      </c>
      <c r="Y2737" s="17" t="s">
        <v>6595</v>
      </c>
      <c r="Z2737" s="17">
        <v>20200708</v>
      </c>
      <c r="AA2737" s="17" t="s">
        <v>1947</v>
      </c>
      <c r="AB2737" s="17">
        <v>1</v>
      </c>
      <c r="AC2737" s="17" t="str">
        <f>IFERROR(VLOOKUP(A2737,[1]Cruces!AJ:AK,2,0),VLOOKUP(CONCATENATE(X2737,AA2737),[1]Cruces!G:H,2,0))</f>
        <v>Solicitud por BT</v>
      </c>
      <c r="AD2737" s="17">
        <f t="shared" si="752"/>
        <v>5</v>
      </c>
      <c r="AE2737" s="17">
        <f t="shared" si="753"/>
        <v>3</v>
      </c>
      <c r="AF2737" s="17">
        <f t="shared" si="754"/>
        <v>2020</v>
      </c>
      <c r="AG2737" s="17" t="str">
        <f>IFERROR(VLOOKUP(MID(A2737,2,4)*1,[1]Cruces!K:L,2,0),"Verificar")</f>
        <v>Atlántico Norte</v>
      </c>
      <c r="AH2737" s="17">
        <f t="shared" ca="1" si="755"/>
        <v>265</v>
      </c>
      <c r="AI2737" s="17" t="str">
        <f>IFERROR(VLOOKUP(U2737,[1]Cruces!$O$1:$P$6,2,0),"Sin Orden")</f>
        <v>Resuelta</v>
      </c>
      <c r="AJ2737" s="17">
        <f t="shared" si="756"/>
        <v>8</v>
      </c>
      <c r="AK2737" s="17">
        <f t="shared" si="757"/>
        <v>7</v>
      </c>
      <c r="AL2737" s="17">
        <f t="shared" si="758"/>
        <v>2020</v>
      </c>
      <c r="AM2737" s="17">
        <f t="shared" ca="1" si="759"/>
        <v>140</v>
      </c>
      <c r="AN2737" s="18" t="str">
        <f>IFERROR(VLOOKUP(R2737*1,'[1]Ordenes de Servicio'!G:K,5,0),"No Cruza")</f>
        <v>No Cruza</v>
      </c>
      <c r="AO2737" s="17">
        <f t="shared" ca="1" si="760"/>
        <v>125</v>
      </c>
      <c r="AP2737" s="17">
        <f t="shared" si="761"/>
        <v>8</v>
      </c>
      <c r="AQ2737" s="17">
        <f t="shared" si="762"/>
        <v>7</v>
      </c>
      <c r="AR2737" s="17">
        <f t="shared" si="763"/>
        <v>2020</v>
      </c>
      <c r="AS2737" s="17">
        <f t="shared" ca="1" si="764"/>
        <v>140</v>
      </c>
      <c r="AT2737" s="17" t="str">
        <f t="shared" ca="1" si="767"/>
        <v>No</v>
      </c>
      <c r="AU2737" s="17">
        <f t="shared" si="765"/>
        <v>0</v>
      </c>
      <c r="AV2737" s="17" t="str">
        <f>+VLOOKUP(B2737,[1]Cruces!S:T,2,0)</f>
        <v>7. Ejecución en Campo OS BT</v>
      </c>
    </row>
    <row r="2738" spans="1:48" hidden="1" x14ac:dyDescent="0.25">
      <c r="A2738" s="17" t="s">
        <v>5003</v>
      </c>
      <c r="B2738" s="17" t="s">
        <v>68</v>
      </c>
      <c r="C2738" s="17">
        <v>0</v>
      </c>
      <c r="D2738" s="17">
        <v>0</v>
      </c>
      <c r="E2738" s="17" t="s">
        <v>55</v>
      </c>
      <c r="F2738" s="17" t="s">
        <v>81</v>
      </c>
      <c r="G2738" s="17" t="s">
        <v>209</v>
      </c>
      <c r="H2738" s="17">
        <v>3135860759</v>
      </c>
      <c r="I2738" s="17" t="s">
        <v>116</v>
      </c>
      <c r="J2738" s="17" t="s">
        <v>59</v>
      </c>
      <c r="K2738" s="17" t="s">
        <v>97</v>
      </c>
      <c r="L2738" s="17" t="s">
        <v>85</v>
      </c>
      <c r="M2738" s="17" t="s">
        <v>86</v>
      </c>
      <c r="N2738" s="17" t="s">
        <v>75</v>
      </c>
      <c r="O2738" s="17">
        <v>20190828</v>
      </c>
      <c r="P2738" s="17">
        <v>20191021</v>
      </c>
      <c r="Q2738" s="17">
        <v>3410</v>
      </c>
      <c r="R2738" s="17">
        <v>27106639</v>
      </c>
      <c r="S2738" s="17" t="s">
        <v>76</v>
      </c>
      <c r="T2738" s="17" t="s">
        <v>63</v>
      </c>
      <c r="U2738" s="17" t="s">
        <v>88</v>
      </c>
      <c r="V2738" s="17">
        <f t="shared" si="766"/>
        <v>45</v>
      </c>
      <c r="W2738" s="17">
        <v>45000</v>
      </c>
      <c r="X2738" s="17" t="s">
        <v>64</v>
      </c>
      <c r="Y2738" s="17" t="s">
        <v>105</v>
      </c>
      <c r="Z2738" s="17">
        <v>20191219</v>
      </c>
      <c r="AA2738" s="17" t="s">
        <v>78</v>
      </c>
      <c r="AB2738" s="17">
        <v>1</v>
      </c>
      <c r="AC2738" s="17" t="str">
        <f>IFERROR(VLOOKUP(A2738,[1]Cruces!AJ:AK,2,0),VLOOKUP(CONCATENATE(X2738,AA2738),[1]Cruces!G:H,2,0))</f>
        <v>Solicitud de Obra</v>
      </c>
      <c r="AD2738" s="17">
        <f t="shared" si="752"/>
        <v>28</v>
      </c>
      <c r="AE2738" s="17">
        <f t="shared" si="753"/>
        <v>8</v>
      </c>
      <c r="AF2738" s="17">
        <f t="shared" si="754"/>
        <v>2019</v>
      </c>
      <c r="AG2738" s="17" t="str">
        <f>IFERROR(VLOOKUP(MID(A2738,2,4)*1,[1]Cruces!K:L,2,0),"Verificar")</f>
        <v>Magdalena</v>
      </c>
      <c r="AH2738" s="17">
        <f t="shared" ca="1" si="755"/>
        <v>455</v>
      </c>
      <c r="AI2738" s="17" t="str">
        <f>IFERROR(VLOOKUP(U2738,[1]Cruces!$O$1:$P$6,2,0),"Sin Orden")</f>
        <v>Resuelta</v>
      </c>
      <c r="AJ2738" s="17">
        <f t="shared" si="756"/>
        <v>19</v>
      </c>
      <c r="AK2738" s="17">
        <f t="shared" si="757"/>
        <v>12</v>
      </c>
      <c r="AL2738" s="17">
        <f t="shared" si="758"/>
        <v>2019</v>
      </c>
      <c r="AM2738" s="17">
        <f t="shared" ca="1" si="759"/>
        <v>342</v>
      </c>
      <c r="AN2738" s="18">
        <f>IFERROR(VLOOKUP(R2738*1,'[1]Ordenes de Servicio'!G:K,5,0),"No Cruza")</f>
        <v>43853</v>
      </c>
      <c r="AO2738" s="17">
        <f t="shared" ca="1" si="760"/>
        <v>113</v>
      </c>
      <c r="AP2738" s="17">
        <f t="shared" si="761"/>
        <v>21</v>
      </c>
      <c r="AQ2738" s="17">
        <f t="shared" si="762"/>
        <v>10</v>
      </c>
      <c r="AR2738" s="17">
        <f t="shared" si="763"/>
        <v>2019</v>
      </c>
      <c r="AS2738" s="17">
        <f t="shared" ca="1" si="764"/>
        <v>401</v>
      </c>
      <c r="AT2738" s="17" t="str">
        <f t="shared" ca="1" si="767"/>
        <v>Si</v>
      </c>
      <c r="AU2738" s="17">
        <f t="shared" si="765"/>
        <v>59</v>
      </c>
      <c r="AV2738" s="17" t="str">
        <f>+VLOOKUP(B2738,[1]Cruces!S:T,2,0)</f>
        <v>5. Consultoría / Adjudicación</v>
      </c>
    </row>
    <row r="2739" spans="1:48" hidden="1" x14ac:dyDescent="0.25">
      <c r="A2739" s="17" t="s">
        <v>9519</v>
      </c>
      <c r="B2739" s="17" t="s">
        <v>6595</v>
      </c>
      <c r="C2739" s="17">
        <v>0</v>
      </c>
      <c r="D2739" s="17">
        <v>0</v>
      </c>
      <c r="E2739" s="17" t="s">
        <v>55</v>
      </c>
      <c r="F2739" s="17" t="s">
        <v>5366</v>
      </c>
      <c r="G2739" s="17" t="s">
        <v>9520</v>
      </c>
      <c r="H2739" s="17">
        <v>3116637984</v>
      </c>
      <c r="I2739" s="17" t="s">
        <v>71</v>
      </c>
      <c r="J2739" s="17" t="s">
        <v>59</v>
      </c>
      <c r="K2739" s="17" t="s">
        <v>9521</v>
      </c>
      <c r="L2739" s="17" t="s">
        <v>5368</v>
      </c>
      <c r="M2739" s="17" t="s">
        <v>5369</v>
      </c>
      <c r="N2739" s="17" t="s">
        <v>6600</v>
      </c>
      <c r="O2739" s="17">
        <v>20201118</v>
      </c>
      <c r="P2739" s="17">
        <v>20201120</v>
      </c>
      <c r="Q2739" s="17">
        <v>1170</v>
      </c>
      <c r="R2739" s="17">
        <v>28288021</v>
      </c>
      <c r="S2739" s="17" t="s">
        <v>6601</v>
      </c>
      <c r="T2739" s="17" t="s">
        <v>63</v>
      </c>
      <c r="U2739" s="17" t="s">
        <v>91</v>
      </c>
      <c r="V2739" s="17">
        <f t="shared" si="766"/>
        <v>3</v>
      </c>
      <c r="W2739" s="17">
        <v>3000</v>
      </c>
      <c r="X2739" s="17" t="s">
        <v>7065</v>
      </c>
      <c r="Y2739" s="17" t="s">
        <v>6595</v>
      </c>
      <c r="Z2739" s="17">
        <v>20201120</v>
      </c>
      <c r="AA2739" s="17" t="s">
        <v>1947</v>
      </c>
      <c r="AB2739" s="17">
        <v>1</v>
      </c>
      <c r="AC2739" s="17" t="str">
        <f>IFERROR(VLOOKUP(A2739,[1]Cruces!AJ:AK,2,0),VLOOKUP(CONCATENATE(X2739,AA2739),[1]Cruces!G:H,2,0))</f>
        <v>Solicitud por BT</v>
      </c>
      <c r="AD2739" s="17">
        <f t="shared" si="752"/>
        <v>18</v>
      </c>
      <c r="AE2739" s="17">
        <f t="shared" si="753"/>
        <v>11</v>
      </c>
      <c r="AF2739" s="17">
        <f t="shared" si="754"/>
        <v>2020</v>
      </c>
      <c r="AG2739" s="17" t="str">
        <f>IFERROR(VLOOKUP(MID(A2739,2,4)*1,[1]Cruces!K:L,2,0),"Verificar")</f>
        <v>Atlántico Norte</v>
      </c>
      <c r="AH2739" s="17">
        <f t="shared" ca="1" si="755"/>
        <v>7</v>
      </c>
      <c r="AI2739" s="17" t="str">
        <f>IFERROR(VLOOKUP(U2739,[1]Cruces!$O$1:$P$6,2,0),"Sin Orden")</f>
        <v>Resuelta</v>
      </c>
      <c r="AJ2739" s="17">
        <f t="shared" si="756"/>
        <v>20</v>
      </c>
      <c r="AK2739" s="17">
        <f t="shared" si="757"/>
        <v>11</v>
      </c>
      <c r="AL2739" s="17">
        <f t="shared" si="758"/>
        <v>2020</v>
      </c>
      <c r="AM2739" s="17">
        <f t="shared" ca="1" si="759"/>
        <v>5</v>
      </c>
      <c r="AN2739" s="18" t="str">
        <f>IFERROR(VLOOKUP(R2739*1,'[1]Ordenes de Servicio'!G:K,5,0),"No Cruza")</f>
        <v>No Cruza</v>
      </c>
      <c r="AO2739" s="17">
        <f t="shared" ca="1" si="760"/>
        <v>2</v>
      </c>
      <c r="AP2739" s="17">
        <f t="shared" si="761"/>
        <v>20</v>
      </c>
      <c r="AQ2739" s="17">
        <f t="shared" si="762"/>
        <v>11</v>
      </c>
      <c r="AR2739" s="17">
        <f t="shared" si="763"/>
        <v>2020</v>
      </c>
      <c r="AS2739" s="17">
        <f t="shared" ca="1" si="764"/>
        <v>5</v>
      </c>
      <c r="AT2739" s="17" t="str">
        <f t="shared" ca="1" si="767"/>
        <v>No</v>
      </c>
      <c r="AU2739" s="17">
        <f t="shared" si="765"/>
        <v>0</v>
      </c>
      <c r="AV2739" s="17" t="str">
        <f>+VLOOKUP(B2739,[1]Cruces!S:T,2,0)</f>
        <v>7. Ejecución en Campo OS BT</v>
      </c>
    </row>
    <row r="2740" spans="1:48" hidden="1" x14ac:dyDescent="0.25">
      <c r="A2740" s="17" t="s">
        <v>9522</v>
      </c>
      <c r="B2740" s="17" t="s">
        <v>569</v>
      </c>
      <c r="C2740" s="17">
        <v>0</v>
      </c>
      <c r="D2740" s="17">
        <v>0</v>
      </c>
      <c r="E2740" s="17" t="s">
        <v>55</v>
      </c>
      <c r="F2740" s="17" t="s">
        <v>7082</v>
      </c>
      <c r="G2740" s="17" t="s">
        <v>9523</v>
      </c>
      <c r="H2740" s="17">
        <v>0</v>
      </c>
      <c r="I2740" s="17" t="s">
        <v>71</v>
      </c>
      <c r="J2740" s="17" t="s">
        <v>59</v>
      </c>
      <c r="K2740" s="17" t="s">
        <v>97</v>
      </c>
      <c r="L2740" s="17" t="s">
        <v>7079</v>
      </c>
      <c r="M2740" s="17" t="s">
        <v>7080</v>
      </c>
      <c r="N2740" s="17" t="s">
        <v>572</v>
      </c>
      <c r="O2740" s="17">
        <v>20201023</v>
      </c>
      <c r="P2740" s="17">
        <v>20201023</v>
      </c>
      <c r="Q2740" s="17">
        <v>1210</v>
      </c>
      <c r="R2740" s="17">
        <v>0</v>
      </c>
      <c r="S2740" s="17"/>
      <c r="T2740" s="17" t="s">
        <v>63</v>
      </c>
      <c r="U2740" s="17"/>
      <c r="V2740" s="17">
        <f t="shared" si="766"/>
        <v>3</v>
      </c>
      <c r="W2740" s="17">
        <v>3000</v>
      </c>
      <c r="X2740" s="17" t="s">
        <v>7065</v>
      </c>
      <c r="Y2740" s="17" t="s">
        <v>569</v>
      </c>
      <c r="Z2740" s="17">
        <v>20201023</v>
      </c>
      <c r="AA2740" s="17" t="s">
        <v>1947</v>
      </c>
      <c r="AB2740" s="17">
        <v>1</v>
      </c>
      <c r="AC2740" s="17" t="str">
        <f>IFERROR(VLOOKUP(A2740,[1]Cruces!AJ:AK,2,0),VLOOKUP(CONCATENATE(X2740,AA2740),[1]Cruces!G:H,2,0))</f>
        <v>Solicitud por BT</v>
      </c>
      <c r="AD2740" s="17">
        <f t="shared" si="752"/>
        <v>23</v>
      </c>
      <c r="AE2740" s="17">
        <f t="shared" si="753"/>
        <v>10</v>
      </c>
      <c r="AF2740" s="17">
        <f t="shared" si="754"/>
        <v>2020</v>
      </c>
      <c r="AG2740" s="17" t="str">
        <f>IFERROR(VLOOKUP(MID(A2740,2,4)*1,[1]Cruces!K:L,2,0),"Verificar")</f>
        <v>Atlántico Sur</v>
      </c>
      <c r="AH2740" s="17">
        <f t="shared" ca="1" si="755"/>
        <v>33</v>
      </c>
      <c r="AI2740" s="17" t="str">
        <f>IFERROR(VLOOKUP(U2740,[1]Cruces!$O$1:$P$6,2,0),"Sin Orden")</f>
        <v>Sin Orden</v>
      </c>
      <c r="AJ2740" s="17">
        <f t="shared" si="756"/>
        <v>23</v>
      </c>
      <c r="AK2740" s="17">
        <f t="shared" si="757"/>
        <v>10</v>
      </c>
      <c r="AL2740" s="17">
        <f t="shared" si="758"/>
        <v>2020</v>
      </c>
      <c r="AM2740" s="17">
        <f t="shared" ca="1" si="759"/>
        <v>33</v>
      </c>
      <c r="AN2740" s="18" t="str">
        <f>IFERROR(VLOOKUP(R2740*1,'[1]Ordenes de Servicio'!G:K,5,0),"No Cruza")</f>
        <v>No Cruza</v>
      </c>
      <c r="AO2740" s="17">
        <f t="shared" ca="1" si="760"/>
        <v>33</v>
      </c>
      <c r="AP2740" s="17">
        <f t="shared" si="761"/>
        <v>23</v>
      </c>
      <c r="AQ2740" s="17">
        <f t="shared" si="762"/>
        <v>10</v>
      </c>
      <c r="AR2740" s="17">
        <f t="shared" si="763"/>
        <v>2020</v>
      </c>
      <c r="AS2740" s="17">
        <f t="shared" ca="1" si="764"/>
        <v>33</v>
      </c>
      <c r="AT2740" s="17" t="str">
        <f t="shared" ca="1" si="767"/>
        <v>No</v>
      </c>
      <c r="AU2740" s="17">
        <f t="shared" si="765"/>
        <v>0</v>
      </c>
      <c r="AV2740" s="17" t="str">
        <f>+VLOOKUP(B2740,[1]Cruces!S:T,2,0)</f>
        <v>1. Solicitud</v>
      </c>
    </row>
    <row r="2741" spans="1:48" hidden="1" x14ac:dyDescent="0.25">
      <c r="A2741" s="17" t="s">
        <v>9524</v>
      </c>
      <c r="B2741" s="17" t="s">
        <v>569</v>
      </c>
      <c r="C2741" s="17">
        <v>0</v>
      </c>
      <c r="D2741" s="17">
        <v>0</v>
      </c>
      <c r="E2741" s="17" t="s">
        <v>55</v>
      </c>
      <c r="F2741" s="17" t="s">
        <v>7098</v>
      </c>
      <c r="G2741" s="17" t="s">
        <v>9525</v>
      </c>
      <c r="H2741" s="17">
        <v>3013904940</v>
      </c>
      <c r="I2741" s="17" t="s">
        <v>71</v>
      </c>
      <c r="J2741" s="17" t="s">
        <v>59</v>
      </c>
      <c r="K2741" s="17" t="s">
        <v>9526</v>
      </c>
      <c r="L2741" s="17" t="s">
        <v>7101</v>
      </c>
      <c r="M2741" s="17" t="s">
        <v>7102</v>
      </c>
      <c r="N2741" s="17" t="s">
        <v>572</v>
      </c>
      <c r="O2741" s="17">
        <v>20201022</v>
      </c>
      <c r="P2741" s="17">
        <v>20201022</v>
      </c>
      <c r="Q2741" s="17">
        <v>1180</v>
      </c>
      <c r="R2741" s="17">
        <v>0</v>
      </c>
      <c r="S2741" s="17"/>
      <c r="T2741" s="17" t="s">
        <v>63</v>
      </c>
      <c r="U2741" s="17"/>
      <c r="V2741" s="17">
        <f t="shared" si="766"/>
        <v>3</v>
      </c>
      <c r="W2741" s="17">
        <v>3000</v>
      </c>
      <c r="X2741" s="17" t="s">
        <v>7065</v>
      </c>
      <c r="Y2741" s="17" t="s">
        <v>569</v>
      </c>
      <c r="Z2741" s="17">
        <v>20201022</v>
      </c>
      <c r="AA2741" s="17" t="s">
        <v>1947</v>
      </c>
      <c r="AB2741" s="17">
        <v>1</v>
      </c>
      <c r="AC2741" s="17" t="str">
        <f>IFERROR(VLOOKUP(A2741,[1]Cruces!AJ:AK,2,0),VLOOKUP(CONCATENATE(X2741,AA2741),[1]Cruces!G:H,2,0))</f>
        <v>Solicitud por BT</v>
      </c>
      <c r="AD2741" s="17">
        <f t="shared" si="752"/>
        <v>22</v>
      </c>
      <c r="AE2741" s="17">
        <f t="shared" si="753"/>
        <v>10</v>
      </c>
      <c r="AF2741" s="17">
        <f t="shared" si="754"/>
        <v>2020</v>
      </c>
      <c r="AG2741" s="17" t="str">
        <f>IFERROR(VLOOKUP(MID(A2741,2,4)*1,[1]Cruces!K:L,2,0),"Verificar")</f>
        <v>Atlántico Norte</v>
      </c>
      <c r="AH2741" s="17">
        <f t="shared" ca="1" si="755"/>
        <v>34</v>
      </c>
      <c r="AI2741" s="17" t="str">
        <f>IFERROR(VLOOKUP(U2741,[1]Cruces!$O$1:$P$6,2,0),"Sin Orden")</f>
        <v>Sin Orden</v>
      </c>
      <c r="AJ2741" s="17">
        <f t="shared" si="756"/>
        <v>22</v>
      </c>
      <c r="AK2741" s="17">
        <f t="shared" si="757"/>
        <v>10</v>
      </c>
      <c r="AL2741" s="17">
        <f t="shared" si="758"/>
        <v>2020</v>
      </c>
      <c r="AM2741" s="17">
        <f t="shared" ca="1" si="759"/>
        <v>34</v>
      </c>
      <c r="AN2741" s="18" t="str">
        <f>IFERROR(VLOOKUP(R2741*1,'[1]Ordenes de Servicio'!G:K,5,0),"No Cruza")</f>
        <v>No Cruza</v>
      </c>
      <c r="AO2741" s="17">
        <f t="shared" ca="1" si="760"/>
        <v>34</v>
      </c>
      <c r="AP2741" s="17">
        <f t="shared" si="761"/>
        <v>22</v>
      </c>
      <c r="AQ2741" s="17">
        <f t="shared" si="762"/>
        <v>10</v>
      </c>
      <c r="AR2741" s="17">
        <f t="shared" si="763"/>
        <v>2020</v>
      </c>
      <c r="AS2741" s="17">
        <f t="shared" ca="1" si="764"/>
        <v>34</v>
      </c>
      <c r="AT2741" s="17" t="str">
        <f t="shared" ca="1" si="767"/>
        <v>No</v>
      </c>
      <c r="AU2741" s="17">
        <f t="shared" si="765"/>
        <v>0</v>
      </c>
      <c r="AV2741" s="17" t="str">
        <f>+VLOOKUP(B2741,[1]Cruces!S:T,2,0)</f>
        <v>1. Solicitud</v>
      </c>
    </row>
    <row r="2742" spans="1:48" hidden="1" x14ac:dyDescent="0.25">
      <c r="A2742" s="17" t="s">
        <v>9527</v>
      </c>
      <c r="B2742" s="17" t="s">
        <v>6595</v>
      </c>
      <c r="C2742" s="17">
        <v>0</v>
      </c>
      <c r="D2742" s="17">
        <v>0</v>
      </c>
      <c r="E2742" s="17" t="s">
        <v>55</v>
      </c>
      <c r="F2742" s="17" t="s">
        <v>5366</v>
      </c>
      <c r="G2742" s="17" t="s">
        <v>9528</v>
      </c>
      <c r="H2742" s="17">
        <v>3107237080</v>
      </c>
      <c r="I2742" s="17" t="s">
        <v>71</v>
      </c>
      <c r="J2742" s="17" t="s">
        <v>59</v>
      </c>
      <c r="K2742" s="17" t="s">
        <v>9529</v>
      </c>
      <c r="L2742" s="17" t="s">
        <v>5368</v>
      </c>
      <c r="M2742" s="17" t="s">
        <v>5369</v>
      </c>
      <c r="N2742" s="17" t="s">
        <v>6600</v>
      </c>
      <c r="O2742" s="17">
        <v>20201117</v>
      </c>
      <c r="P2742" s="17">
        <v>20201121</v>
      </c>
      <c r="Q2742" s="17">
        <v>9510</v>
      </c>
      <c r="R2742" s="17">
        <v>28286571</v>
      </c>
      <c r="S2742" s="17" t="s">
        <v>6601</v>
      </c>
      <c r="T2742" s="17" t="s">
        <v>63</v>
      </c>
      <c r="U2742" s="17" t="s">
        <v>77</v>
      </c>
      <c r="V2742" s="17">
        <f t="shared" si="766"/>
        <v>3</v>
      </c>
      <c r="W2742" s="17">
        <v>3000</v>
      </c>
      <c r="X2742" s="17" t="s">
        <v>7065</v>
      </c>
      <c r="Y2742" s="17" t="s">
        <v>6595</v>
      </c>
      <c r="Z2742" s="17">
        <v>20201121</v>
      </c>
      <c r="AA2742" s="17" t="s">
        <v>1947</v>
      </c>
      <c r="AB2742" s="17">
        <v>1</v>
      </c>
      <c r="AC2742" s="17" t="str">
        <f>IFERROR(VLOOKUP(A2742,[1]Cruces!AJ:AK,2,0),VLOOKUP(CONCATENATE(X2742,AA2742),[1]Cruces!G:H,2,0))</f>
        <v>Solicitud por BT</v>
      </c>
      <c r="AD2742" s="17">
        <f t="shared" si="752"/>
        <v>17</v>
      </c>
      <c r="AE2742" s="17">
        <f t="shared" si="753"/>
        <v>11</v>
      </c>
      <c r="AF2742" s="17">
        <f t="shared" si="754"/>
        <v>2020</v>
      </c>
      <c r="AG2742" s="17" t="str">
        <f>IFERROR(VLOOKUP(MID(A2742,2,4)*1,[1]Cruces!K:L,2,0),"Verificar")</f>
        <v>Atlántico Norte</v>
      </c>
      <c r="AH2742" s="17">
        <f t="shared" ca="1" si="755"/>
        <v>8</v>
      </c>
      <c r="AI2742" s="17" t="str">
        <f>IFERROR(VLOOKUP(U2742,[1]Cruces!$O$1:$P$6,2,0),"Sin Orden")</f>
        <v>Pendiente</v>
      </c>
      <c r="AJ2742" s="17">
        <f t="shared" si="756"/>
        <v>21</v>
      </c>
      <c r="AK2742" s="17">
        <f t="shared" si="757"/>
        <v>11</v>
      </c>
      <c r="AL2742" s="17">
        <f t="shared" si="758"/>
        <v>2020</v>
      </c>
      <c r="AM2742" s="17">
        <f t="shared" ca="1" si="759"/>
        <v>4</v>
      </c>
      <c r="AN2742" s="18" t="str">
        <f>IFERROR(VLOOKUP(R2742*1,'[1]Ordenes de Servicio'!G:K,5,0),"No Cruza")</f>
        <v>No Cruza</v>
      </c>
      <c r="AO2742" s="17">
        <f t="shared" ca="1" si="760"/>
        <v>4</v>
      </c>
      <c r="AP2742" s="17">
        <f t="shared" si="761"/>
        <v>21</v>
      </c>
      <c r="AQ2742" s="17">
        <f t="shared" si="762"/>
        <v>11</v>
      </c>
      <c r="AR2742" s="17">
        <f t="shared" si="763"/>
        <v>2020</v>
      </c>
      <c r="AS2742" s="17">
        <f t="shared" ca="1" si="764"/>
        <v>4</v>
      </c>
      <c r="AT2742" s="17" t="str">
        <f t="shared" ca="1" si="767"/>
        <v>No</v>
      </c>
      <c r="AU2742" s="17">
        <f t="shared" si="765"/>
        <v>0</v>
      </c>
      <c r="AV2742" s="17" t="str">
        <f>+VLOOKUP(B2742,[1]Cruces!S:T,2,0)</f>
        <v>7. Ejecución en Campo OS BT</v>
      </c>
    </row>
    <row r="2743" spans="1:48" hidden="1" x14ac:dyDescent="0.25">
      <c r="A2743" s="17" t="s">
        <v>9530</v>
      </c>
      <c r="B2743" s="17" t="s">
        <v>1943</v>
      </c>
      <c r="C2743" s="17">
        <v>5662961</v>
      </c>
      <c r="D2743" s="17">
        <v>25604855</v>
      </c>
      <c r="E2743" s="17" t="s">
        <v>93</v>
      </c>
      <c r="F2743" s="17" t="s">
        <v>126</v>
      </c>
      <c r="G2743" s="17" t="s">
        <v>9531</v>
      </c>
      <c r="H2743" s="17">
        <v>3117598659</v>
      </c>
      <c r="I2743" s="17" t="s">
        <v>71</v>
      </c>
      <c r="J2743" s="17" t="s">
        <v>9532</v>
      </c>
      <c r="K2743" s="17" t="s">
        <v>97</v>
      </c>
      <c r="L2743" s="17" t="s">
        <v>7594</v>
      </c>
      <c r="M2743" s="17" t="s">
        <v>7595</v>
      </c>
      <c r="N2743" s="17" t="s">
        <v>1946</v>
      </c>
      <c r="O2743" s="17">
        <v>20201024</v>
      </c>
      <c r="P2743" s="17">
        <v>20201024</v>
      </c>
      <c r="Q2743" s="17">
        <v>7751</v>
      </c>
      <c r="R2743" s="17">
        <v>28250329</v>
      </c>
      <c r="S2743" s="17" t="s">
        <v>7072</v>
      </c>
      <c r="T2743" s="17" t="s">
        <v>7091</v>
      </c>
      <c r="U2743" s="17" t="s">
        <v>77</v>
      </c>
      <c r="V2743" s="17">
        <f t="shared" si="766"/>
        <v>3</v>
      </c>
      <c r="W2743" s="17">
        <v>3000</v>
      </c>
      <c r="X2743" s="17" t="s">
        <v>89</v>
      </c>
      <c r="Y2743" s="17" t="s">
        <v>1943</v>
      </c>
      <c r="Z2743" s="17">
        <v>20201024</v>
      </c>
      <c r="AA2743" s="17" t="s">
        <v>1947</v>
      </c>
      <c r="AB2743" s="17">
        <v>1</v>
      </c>
      <c r="AC2743" s="17" t="str">
        <f>IFERROR(VLOOKUP(A2743,[1]Cruces!AJ:AK,2,0),VLOOKUP(CONCATENATE(X2743,AA2743),[1]Cruces!G:H,2,0))</f>
        <v>Solicitud por BT</v>
      </c>
      <c r="AD2743" s="17">
        <f t="shared" si="752"/>
        <v>24</v>
      </c>
      <c r="AE2743" s="17">
        <f t="shared" si="753"/>
        <v>10</v>
      </c>
      <c r="AF2743" s="17">
        <f t="shared" si="754"/>
        <v>2020</v>
      </c>
      <c r="AG2743" s="17" t="str">
        <f>IFERROR(VLOOKUP(MID(A2743,2,4)*1,[1]Cruces!K:L,2,0),"Verificar")</f>
        <v>Guajira</v>
      </c>
      <c r="AH2743" s="17">
        <f t="shared" ca="1" si="755"/>
        <v>32</v>
      </c>
      <c r="AI2743" s="17" t="str">
        <f>IFERROR(VLOOKUP(U2743,[1]Cruces!$O$1:$P$6,2,0),"Sin Orden")</f>
        <v>Pendiente</v>
      </c>
      <c r="AJ2743" s="17">
        <f t="shared" si="756"/>
        <v>24</v>
      </c>
      <c r="AK2743" s="17">
        <f t="shared" si="757"/>
        <v>10</v>
      </c>
      <c r="AL2743" s="17">
        <f t="shared" si="758"/>
        <v>2020</v>
      </c>
      <c r="AM2743" s="17">
        <f t="shared" ca="1" si="759"/>
        <v>32</v>
      </c>
      <c r="AN2743" s="18">
        <f>IFERROR(VLOOKUP(R2743*1,'[1]Ordenes de Servicio'!G:K,5,0),"No Cruza")</f>
        <v>44128</v>
      </c>
      <c r="AO2743" s="17">
        <f t="shared" ca="1" si="760"/>
        <v>32</v>
      </c>
      <c r="AP2743" s="17">
        <f t="shared" si="761"/>
        <v>24</v>
      </c>
      <c r="AQ2743" s="17">
        <f t="shared" si="762"/>
        <v>10</v>
      </c>
      <c r="AR2743" s="17">
        <f t="shared" si="763"/>
        <v>2020</v>
      </c>
      <c r="AS2743" s="17">
        <f t="shared" ca="1" si="764"/>
        <v>32</v>
      </c>
      <c r="AT2743" s="17" t="str">
        <f t="shared" ca="1" si="767"/>
        <v>No</v>
      </c>
      <c r="AU2743" s="17">
        <f t="shared" si="765"/>
        <v>0</v>
      </c>
      <c r="AV2743" s="17" t="str">
        <f>+VLOOKUP(B2743,[1]Cruces!S:T,2,0)</f>
        <v>7. Ejecución en Campo OS BT</v>
      </c>
    </row>
    <row r="2744" spans="1:48" hidden="1" x14ac:dyDescent="0.25">
      <c r="A2744" s="17" t="s">
        <v>5006</v>
      </c>
      <c r="B2744" s="17" t="s">
        <v>54</v>
      </c>
      <c r="C2744" s="17">
        <v>0</v>
      </c>
      <c r="D2744" s="17">
        <v>0</v>
      </c>
      <c r="E2744" s="17" t="s">
        <v>55</v>
      </c>
      <c r="F2744" s="17" t="s">
        <v>81</v>
      </c>
      <c r="G2744" s="17" t="s">
        <v>5007</v>
      </c>
      <c r="H2744" s="17">
        <v>3003062486</v>
      </c>
      <c r="I2744" s="17" t="s">
        <v>116</v>
      </c>
      <c r="J2744" s="17" t="s">
        <v>59</v>
      </c>
      <c r="K2744" s="17" t="s">
        <v>5008</v>
      </c>
      <c r="L2744" s="17" t="s">
        <v>85</v>
      </c>
      <c r="M2744" s="17" t="s">
        <v>86</v>
      </c>
      <c r="N2744" s="17" t="s">
        <v>62</v>
      </c>
      <c r="O2744" s="17">
        <v>20191108</v>
      </c>
      <c r="P2744" s="17">
        <v>20191119</v>
      </c>
      <c r="Q2744" s="17">
        <v>9343</v>
      </c>
      <c r="R2744" s="17">
        <v>26919249</v>
      </c>
      <c r="S2744" s="17" t="s">
        <v>100</v>
      </c>
      <c r="T2744" s="17" t="s">
        <v>63</v>
      </c>
      <c r="U2744" s="17" t="s">
        <v>91</v>
      </c>
      <c r="V2744" s="17">
        <f t="shared" si="766"/>
        <v>30</v>
      </c>
      <c r="W2744" s="17">
        <v>30000</v>
      </c>
      <c r="X2744" s="17" t="s">
        <v>64</v>
      </c>
      <c r="Y2744" s="17" t="s">
        <v>65</v>
      </c>
      <c r="Z2744" s="17">
        <v>20191119</v>
      </c>
      <c r="AA2744" s="17" t="s">
        <v>78</v>
      </c>
      <c r="AB2744" s="17">
        <v>1</v>
      </c>
      <c r="AC2744" s="17" t="str">
        <f>IFERROR(VLOOKUP(A2744,[1]Cruces!AJ:AK,2,0),VLOOKUP(CONCATENATE(X2744,AA2744),[1]Cruces!G:H,2,0))</f>
        <v>Solicitud de Obra</v>
      </c>
      <c r="AD2744" s="17">
        <f t="shared" si="752"/>
        <v>8</v>
      </c>
      <c r="AE2744" s="17">
        <f t="shared" si="753"/>
        <v>11</v>
      </c>
      <c r="AF2744" s="17">
        <f t="shared" si="754"/>
        <v>2019</v>
      </c>
      <c r="AG2744" s="17" t="str">
        <f>IFERROR(VLOOKUP(MID(A2744,2,4)*1,[1]Cruces!K:L,2,0),"Verificar")</f>
        <v>Magdalena</v>
      </c>
      <c r="AH2744" s="17">
        <f t="shared" ca="1" si="755"/>
        <v>383</v>
      </c>
      <c r="AI2744" s="17" t="str">
        <f>IFERROR(VLOOKUP(U2744,[1]Cruces!$O$1:$P$6,2,0),"Sin Orden")</f>
        <v>Resuelta</v>
      </c>
      <c r="AJ2744" s="17">
        <f t="shared" si="756"/>
        <v>19</v>
      </c>
      <c r="AK2744" s="17">
        <f t="shared" si="757"/>
        <v>11</v>
      </c>
      <c r="AL2744" s="17">
        <f t="shared" si="758"/>
        <v>2019</v>
      </c>
      <c r="AM2744" s="17">
        <f t="shared" ca="1" si="759"/>
        <v>372</v>
      </c>
      <c r="AN2744" s="18" t="str">
        <f>IFERROR(VLOOKUP(R2744*1,'[1]Ordenes de Servicio'!G:K,5,0),"No Cruza")</f>
        <v>No Cruza</v>
      </c>
      <c r="AO2744" s="17">
        <f t="shared" ca="1" si="760"/>
        <v>11</v>
      </c>
      <c r="AP2744" s="17">
        <f t="shared" si="761"/>
        <v>19</v>
      </c>
      <c r="AQ2744" s="17">
        <f t="shared" si="762"/>
        <v>11</v>
      </c>
      <c r="AR2744" s="17">
        <f t="shared" si="763"/>
        <v>2019</v>
      </c>
      <c r="AS2744" s="17">
        <f t="shared" ca="1" si="764"/>
        <v>372</v>
      </c>
      <c r="AT2744" s="17" t="str">
        <f t="shared" ca="1" si="767"/>
        <v>Si</v>
      </c>
      <c r="AU2744" s="17">
        <f t="shared" si="765"/>
        <v>0</v>
      </c>
      <c r="AV2744" s="17" t="str">
        <f>+VLOOKUP(B2744,[1]Cruces!S:T,2,0)</f>
        <v>4. Presupuesto de Obra</v>
      </c>
    </row>
    <row r="2745" spans="1:48" hidden="1" x14ac:dyDescent="0.25">
      <c r="A2745" s="17" t="s">
        <v>5009</v>
      </c>
      <c r="B2745" s="17" t="s">
        <v>68</v>
      </c>
      <c r="C2745" s="17">
        <v>0</v>
      </c>
      <c r="D2745" s="17">
        <v>0</v>
      </c>
      <c r="E2745" s="17" t="s">
        <v>55</v>
      </c>
      <c r="F2745" s="17" t="s">
        <v>120</v>
      </c>
      <c r="G2745" s="17" t="s">
        <v>5010</v>
      </c>
      <c r="H2745" s="17">
        <v>0</v>
      </c>
      <c r="I2745" s="17" t="s">
        <v>71</v>
      </c>
      <c r="J2745" s="17" t="s">
        <v>59</v>
      </c>
      <c r="K2745" s="17" t="s">
        <v>5011</v>
      </c>
      <c r="L2745" s="17" t="s">
        <v>111</v>
      </c>
      <c r="M2745" s="17" t="s">
        <v>112</v>
      </c>
      <c r="N2745" s="17" t="s">
        <v>75</v>
      </c>
      <c r="O2745" s="17">
        <v>20190201</v>
      </c>
      <c r="P2745" s="17">
        <v>20190409</v>
      </c>
      <c r="Q2745" s="17">
        <v>9510</v>
      </c>
      <c r="R2745" s="17">
        <v>28291820</v>
      </c>
      <c r="S2745" s="17" t="s">
        <v>76</v>
      </c>
      <c r="T2745" s="17" t="s">
        <v>63</v>
      </c>
      <c r="U2745" s="17" t="s">
        <v>77</v>
      </c>
      <c r="V2745" s="17">
        <f t="shared" si="766"/>
        <v>525</v>
      </c>
      <c r="W2745" s="17">
        <v>525000</v>
      </c>
      <c r="X2745" s="17" t="s">
        <v>64</v>
      </c>
      <c r="Y2745" s="17" t="s">
        <v>136</v>
      </c>
      <c r="Z2745" s="17">
        <v>20190415</v>
      </c>
      <c r="AA2745" s="17" t="s">
        <v>137</v>
      </c>
      <c r="AB2745" s="17">
        <v>1</v>
      </c>
      <c r="AC2745" s="17" t="str">
        <f>IFERROR(VLOOKUP(A2745,[1]Cruces!AJ:AK,2,0),VLOOKUP(CONCATENATE(X2745,AA2745),[1]Cruces!G:H,2,0))</f>
        <v>Solicitud de Obra</v>
      </c>
      <c r="AD2745" s="17">
        <f t="shared" si="752"/>
        <v>1</v>
      </c>
      <c r="AE2745" s="17">
        <f t="shared" si="753"/>
        <v>2</v>
      </c>
      <c r="AF2745" s="17">
        <f t="shared" si="754"/>
        <v>2019</v>
      </c>
      <c r="AG2745" s="17" t="str">
        <f>IFERROR(VLOOKUP(MID(A2745,2,4)*1,[1]Cruces!K:L,2,0),"Verificar")</f>
        <v>Atlántico Norte</v>
      </c>
      <c r="AH2745" s="17">
        <f t="shared" ca="1" si="755"/>
        <v>663</v>
      </c>
      <c r="AI2745" s="17" t="str">
        <f>IFERROR(VLOOKUP(U2745,[1]Cruces!$O$1:$P$6,2,0),"Sin Orden")</f>
        <v>Pendiente</v>
      </c>
      <c r="AJ2745" s="17">
        <f t="shared" si="756"/>
        <v>15</v>
      </c>
      <c r="AK2745" s="17">
        <f t="shared" si="757"/>
        <v>4</v>
      </c>
      <c r="AL2745" s="17">
        <f t="shared" si="758"/>
        <v>2019</v>
      </c>
      <c r="AM2745" s="17">
        <f t="shared" ca="1" si="759"/>
        <v>590</v>
      </c>
      <c r="AN2745" s="18" t="str">
        <f>IFERROR(VLOOKUP(R2745*1,'[1]Ordenes de Servicio'!G:K,5,0),"No Cruza")</f>
        <v>No Cruza</v>
      </c>
      <c r="AO2745" s="17">
        <f t="shared" ca="1" si="760"/>
        <v>590</v>
      </c>
      <c r="AP2745" s="17">
        <f t="shared" si="761"/>
        <v>9</v>
      </c>
      <c r="AQ2745" s="17">
        <f t="shared" si="762"/>
        <v>4</v>
      </c>
      <c r="AR2745" s="17">
        <f t="shared" si="763"/>
        <v>2019</v>
      </c>
      <c r="AS2745" s="17">
        <f t="shared" ca="1" si="764"/>
        <v>596</v>
      </c>
      <c r="AT2745" s="17" t="str">
        <f t="shared" ca="1" si="767"/>
        <v>Si</v>
      </c>
      <c r="AU2745" s="17">
        <f t="shared" si="765"/>
        <v>6</v>
      </c>
      <c r="AV2745" s="17" t="str">
        <f>+VLOOKUP(B2745,[1]Cruces!S:T,2,0)</f>
        <v>5. Consultoría / Adjudicación</v>
      </c>
    </row>
    <row r="2746" spans="1:48" hidden="1" x14ac:dyDescent="0.25">
      <c r="A2746" s="17" t="s">
        <v>9533</v>
      </c>
      <c r="B2746" s="17" t="s">
        <v>6595</v>
      </c>
      <c r="C2746" s="17">
        <v>2130063</v>
      </c>
      <c r="D2746" s="17">
        <v>20039163</v>
      </c>
      <c r="E2746" s="17" t="s">
        <v>93</v>
      </c>
      <c r="F2746" s="17" t="s">
        <v>7082</v>
      </c>
      <c r="G2746" s="17" t="s">
        <v>9534</v>
      </c>
      <c r="H2746" s="17">
        <v>3005863</v>
      </c>
      <c r="I2746" s="17" t="s">
        <v>71</v>
      </c>
      <c r="J2746" s="17" t="s">
        <v>9535</v>
      </c>
      <c r="K2746" s="17" t="s">
        <v>9536</v>
      </c>
      <c r="L2746" s="17" t="s">
        <v>7260</v>
      </c>
      <c r="M2746" s="17" t="s">
        <v>7261</v>
      </c>
      <c r="N2746" s="17" t="s">
        <v>6600</v>
      </c>
      <c r="O2746" s="17">
        <v>20201105</v>
      </c>
      <c r="P2746" s="17">
        <v>20201113</v>
      </c>
      <c r="Q2746" s="17">
        <v>1170</v>
      </c>
      <c r="R2746" s="17">
        <v>28269273</v>
      </c>
      <c r="S2746" s="17" t="s">
        <v>7072</v>
      </c>
      <c r="T2746" s="17" t="s">
        <v>63</v>
      </c>
      <c r="U2746" s="17" t="s">
        <v>91</v>
      </c>
      <c r="V2746" s="17">
        <f t="shared" si="766"/>
        <v>3</v>
      </c>
      <c r="W2746" s="17">
        <v>3000</v>
      </c>
      <c r="X2746" s="17" t="s">
        <v>89</v>
      </c>
      <c r="Y2746" s="17" t="s">
        <v>6595</v>
      </c>
      <c r="Z2746" s="17">
        <v>20201113</v>
      </c>
      <c r="AA2746" s="17" t="s">
        <v>1947</v>
      </c>
      <c r="AB2746" s="17">
        <v>1</v>
      </c>
      <c r="AC2746" s="17" t="str">
        <f>IFERROR(VLOOKUP(A2746,[1]Cruces!AJ:AK,2,0),VLOOKUP(CONCATENATE(X2746,AA2746),[1]Cruces!G:H,2,0))</f>
        <v>Solicitud por BT</v>
      </c>
      <c r="AD2746" s="17">
        <f t="shared" si="752"/>
        <v>5</v>
      </c>
      <c r="AE2746" s="17">
        <f t="shared" si="753"/>
        <v>11</v>
      </c>
      <c r="AF2746" s="17">
        <f t="shared" si="754"/>
        <v>2020</v>
      </c>
      <c r="AG2746" s="17" t="str">
        <f>IFERROR(VLOOKUP(MID(A2746,2,4)*1,[1]Cruces!K:L,2,0),"Verificar")</f>
        <v>Atlántico Norte</v>
      </c>
      <c r="AH2746" s="17">
        <f t="shared" ca="1" si="755"/>
        <v>20</v>
      </c>
      <c r="AI2746" s="17" t="str">
        <f>IFERROR(VLOOKUP(U2746,[1]Cruces!$O$1:$P$6,2,0),"Sin Orden")</f>
        <v>Resuelta</v>
      </c>
      <c r="AJ2746" s="17">
        <f t="shared" si="756"/>
        <v>13</v>
      </c>
      <c r="AK2746" s="17">
        <f t="shared" si="757"/>
        <v>11</v>
      </c>
      <c r="AL2746" s="17">
        <f t="shared" si="758"/>
        <v>2020</v>
      </c>
      <c r="AM2746" s="17">
        <f t="shared" ca="1" si="759"/>
        <v>12</v>
      </c>
      <c r="AN2746" s="18" t="str">
        <f>IFERROR(VLOOKUP(R2746*1,'[1]Ordenes de Servicio'!G:K,5,0),"No Cruza")</f>
        <v>No Cruza</v>
      </c>
      <c r="AO2746" s="17">
        <f t="shared" ca="1" si="760"/>
        <v>8</v>
      </c>
      <c r="AP2746" s="17">
        <f t="shared" si="761"/>
        <v>13</v>
      </c>
      <c r="AQ2746" s="17">
        <f t="shared" si="762"/>
        <v>11</v>
      </c>
      <c r="AR2746" s="17">
        <f t="shared" si="763"/>
        <v>2020</v>
      </c>
      <c r="AS2746" s="17">
        <f t="shared" ca="1" si="764"/>
        <v>12</v>
      </c>
      <c r="AT2746" s="17" t="str">
        <f t="shared" ca="1" si="767"/>
        <v>No</v>
      </c>
      <c r="AU2746" s="17">
        <f t="shared" si="765"/>
        <v>0</v>
      </c>
      <c r="AV2746" s="17" t="str">
        <f>+VLOOKUP(B2746,[1]Cruces!S:T,2,0)</f>
        <v>7. Ejecución en Campo OS BT</v>
      </c>
    </row>
    <row r="2747" spans="1:48" hidden="1" x14ac:dyDescent="0.25">
      <c r="A2747" s="17" t="s">
        <v>9537</v>
      </c>
      <c r="B2747" s="17" t="s">
        <v>1943</v>
      </c>
      <c r="C2747" s="17">
        <v>0</v>
      </c>
      <c r="D2747" s="17">
        <v>0</v>
      </c>
      <c r="E2747" s="17" t="s">
        <v>55</v>
      </c>
      <c r="F2747" s="17" t="s">
        <v>232</v>
      </c>
      <c r="G2747" s="17" t="s">
        <v>9538</v>
      </c>
      <c r="H2747" s="17">
        <v>3114209450</v>
      </c>
      <c r="I2747" s="17" t="s">
        <v>71</v>
      </c>
      <c r="J2747" s="17" t="s">
        <v>59</v>
      </c>
      <c r="K2747" s="17" t="s">
        <v>97</v>
      </c>
      <c r="L2747" s="17" t="s">
        <v>280</v>
      </c>
      <c r="M2747" s="17" t="s">
        <v>281</v>
      </c>
      <c r="N2747" s="17" t="s">
        <v>1946</v>
      </c>
      <c r="O2747" s="17">
        <v>20200530</v>
      </c>
      <c r="P2747" s="17">
        <v>20200530</v>
      </c>
      <c r="Q2747" s="17">
        <v>9520</v>
      </c>
      <c r="R2747" s="17">
        <v>27552768</v>
      </c>
      <c r="S2747" s="17" t="s">
        <v>6601</v>
      </c>
      <c r="T2747" s="17" t="s">
        <v>7091</v>
      </c>
      <c r="U2747" s="17" t="s">
        <v>88</v>
      </c>
      <c r="V2747" s="17">
        <f t="shared" si="766"/>
        <v>3</v>
      </c>
      <c r="W2747" s="17">
        <v>3000</v>
      </c>
      <c r="X2747" s="17" t="s">
        <v>7065</v>
      </c>
      <c r="Y2747" s="17" t="s">
        <v>1943</v>
      </c>
      <c r="Z2747" s="17">
        <v>20200530</v>
      </c>
      <c r="AA2747" s="17" t="s">
        <v>1947</v>
      </c>
      <c r="AB2747" s="17">
        <v>1</v>
      </c>
      <c r="AC2747" s="17" t="str">
        <f>IFERROR(VLOOKUP(A2747,[1]Cruces!AJ:AK,2,0),VLOOKUP(CONCATENATE(X2747,AA2747),[1]Cruces!G:H,2,0))</f>
        <v>Solicitud por BT</v>
      </c>
      <c r="AD2747" s="17">
        <f t="shared" si="752"/>
        <v>30</v>
      </c>
      <c r="AE2747" s="17">
        <f t="shared" si="753"/>
        <v>5</v>
      </c>
      <c r="AF2747" s="17">
        <f t="shared" si="754"/>
        <v>2020</v>
      </c>
      <c r="AG2747" s="17" t="str">
        <f>IFERROR(VLOOKUP(MID(A2747,2,4)*1,[1]Cruces!K:L,2,0),"Verificar")</f>
        <v>Atlántico Sur</v>
      </c>
      <c r="AH2747" s="17">
        <f t="shared" ca="1" si="755"/>
        <v>179</v>
      </c>
      <c r="AI2747" s="17" t="str">
        <f>IFERROR(VLOOKUP(U2747,[1]Cruces!$O$1:$P$6,2,0),"Sin Orden")</f>
        <v>Resuelta</v>
      </c>
      <c r="AJ2747" s="17">
        <f t="shared" si="756"/>
        <v>30</v>
      </c>
      <c r="AK2747" s="17">
        <f t="shared" si="757"/>
        <v>5</v>
      </c>
      <c r="AL2747" s="17">
        <f t="shared" si="758"/>
        <v>2020</v>
      </c>
      <c r="AM2747" s="17">
        <f t="shared" ca="1" si="759"/>
        <v>179</v>
      </c>
      <c r="AN2747" s="18" t="str">
        <f>IFERROR(VLOOKUP(R2747*1,'[1]Ordenes de Servicio'!G:K,5,0),"No Cruza")</f>
        <v>No Cruza</v>
      </c>
      <c r="AO2747" s="17">
        <f t="shared" ca="1" si="760"/>
        <v>0</v>
      </c>
      <c r="AP2747" s="17">
        <f t="shared" si="761"/>
        <v>30</v>
      </c>
      <c r="AQ2747" s="17">
        <f t="shared" si="762"/>
        <v>5</v>
      </c>
      <c r="AR2747" s="17">
        <f t="shared" si="763"/>
        <v>2020</v>
      </c>
      <c r="AS2747" s="17">
        <f t="shared" ca="1" si="764"/>
        <v>179</v>
      </c>
      <c r="AT2747" s="17" t="str">
        <f t="shared" ca="1" si="767"/>
        <v>No</v>
      </c>
      <c r="AU2747" s="17">
        <f t="shared" si="765"/>
        <v>0</v>
      </c>
      <c r="AV2747" s="17" t="str">
        <f>+VLOOKUP(B2747,[1]Cruces!S:T,2,0)</f>
        <v>7. Ejecución en Campo OS BT</v>
      </c>
    </row>
    <row r="2748" spans="1:48" x14ac:dyDescent="0.25">
      <c r="A2748" s="17" t="s">
        <v>5012</v>
      </c>
      <c r="B2748" s="17" t="s">
        <v>80</v>
      </c>
      <c r="C2748" s="17">
        <v>0</v>
      </c>
      <c r="D2748" s="17">
        <v>0</v>
      </c>
      <c r="E2748" s="17" t="s">
        <v>55</v>
      </c>
      <c r="F2748" s="17" t="s">
        <v>107</v>
      </c>
      <c r="G2748" s="17" t="s">
        <v>5013</v>
      </c>
      <c r="H2748" s="17">
        <v>0</v>
      </c>
      <c r="I2748" s="17" t="s">
        <v>71</v>
      </c>
      <c r="J2748" s="17" t="s">
        <v>59</v>
      </c>
      <c r="K2748" s="17" t="s">
        <v>624</v>
      </c>
      <c r="L2748" s="17" t="s">
        <v>325</v>
      </c>
      <c r="M2748" s="17" t="s">
        <v>326</v>
      </c>
      <c r="N2748" s="17" t="s">
        <v>87</v>
      </c>
      <c r="O2748" s="17">
        <v>20131106</v>
      </c>
      <c r="P2748" s="17">
        <v>20140708</v>
      </c>
      <c r="Q2748" s="17">
        <v>1170</v>
      </c>
      <c r="R2748" s="17">
        <v>20147014</v>
      </c>
      <c r="S2748" s="17" t="s">
        <v>76</v>
      </c>
      <c r="T2748" s="17" t="s">
        <v>63</v>
      </c>
      <c r="U2748" s="17" t="s">
        <v>91</v>
      </c>
      <c r="V2748" s="17">
        <f t="shared" si="766"/>
        <v>800</v>
      </c>
      <c r="W2748" s="17">
        <v>800000</v>
      </c>
      <c r="X2748" s="17" t="s">
        <v>64</v>
      </c>
      <c r="Y2748" s="17" t="s">
        <v>80</v>
      </c>
      <c r="Z2748" s="17">
        <v>20140708</v>
      </c>
      <c r="AA2748" s="17" t="s">
        <v>137</v>
      </c>
      <c r="AB2748" s="17">
        <v>1</v>
      </c>
      <c r="AC2748" s="17" t="str">
        <f>IFERROR(VLOOKUP(A2748,[1]Cruces!AJ:AK,2,0),VLOOKUP(CONCATENATE(X2748,AA2748),[1]Cruces!G:H,2,0))</f>
        <v>Solicitud de Obra</v>
      </c>
      <c r="AD2748" s="17">
        <f t="shared" si="752"/>
        <v>6</v>
      </c>
      <c r="AE2748" s="17">
        <f t="shared" si="753"/>
        <v>11</v>
      </c>
      <c r="AF2748" s="17">
        <f t="shared" si="754"/>
        <v>2013</v>
      </c>
      <c r="AG2748" s="17" t="str">
        <f>IFERROR(VLOOKUP(MID(A2748,2,4)*1,[1]Cruces!K:L,2,0),"Verificar")</f>
        <v>Atlántico Norte</v>
      </c>
      <c r="AH2748" s="17">
        <f t="shared" ca="1" si="755"/>
        <v>2576</v>
      </c>
      <c r="AI2748" s="17" t="str">
        <f>IFERROR(VLOOKUP(U2748,[1]Cruces!$O$1:$P$6,2,0),"Sin Orden")</f>
        <v>Resuelta</v>
      </c>
      <c r="AJ2748" s="17">
        <f t="shared" si="756"/>
        <v>8</v>
      </c>
      <c r="AK2748" s="17">
        <f t="shared" si="757"/>
        <v>7</v>
      </c>
      <c r="AL2748" s="17">
        <f t="shared" si="758"/>
        <v>2014</v>
      </c>
      <c r="AM2748" s="17">
        <f t="shared" ca="1" si="759"/>
        <v>2332</v>
      </c>
      <c r="AN2748" s="18" t="str">
        <f>IFERROR(VLOOKUP(R2748*1,'[1]Ordenes de Servicio'!G:K,5,0),"No Cruza")</f>
        <v>No Cruza</v>
      </c>
      <c r="AO2748" s="17">
        <f t="shared" ca="1" si="760"/>
        <v>244</v>
      </c>
      <c r="AP2748" s="17">
        <f t="shared" si="761"/>
        <v>8</v>
      </c>
      <c r="AQ2748" s="17">
        <f t="shared" si="762"/>
        <v>7</v>
      </c>
      <c r="AR2748" s="17">
        <f t="shared" si="763"/>
        <v>2014</v>
      </c>
      <c r="AS2748" s="17">
        <f t="shared" ca="1" si="764"/>
        <v>2332</v>
      </c>
      <c r="AT2748" s="17" t="str">
        <f t="shared" ca="1" si="767"/>
        <v>Si</v>
      </c>
      <c r="AU2748" s="17">
        <f t="shared" si="765"/>
        <v>0</v>
      </c>
      <c r="AV2748" s="17" t="str">
        <f>+VLOOKUP(B2748,[1]Cruces!S:T,2,0)</f>
        <v>8. Puesta en Servicio</v>
      </c>
    </row>
    <row r="2749" spans="1:48" hidden="1" x14ac:dyDescent="0.25">
      <c r="A2749" s="17" t="s">
        <v>5014</v>
      </c>
      <c r="B2749" s="17" t="s">
        <v>68</v>
      </c>
      <c r="C2749" s="17">
        <v>0</v>
      </c>
      <c r="D2749" s="17">
        <v>0</v>
      </c>
      <c r="E2749" s="17" t="s">
        <v>55</v>
      </c>
      <c r="F2749" s="17" t="s">
        <v>107</v>
      </c>
      <c r="G2749" s="17" t="s">
        <v>5015</v>
      </c>
      <c r="H2749" s="17">
        <v>3222858965</v>
      </c>
      <c r="I2749" s="17" t="s">
        <v>71</v>
      </c>
      <c r="J2749" s="17" t="s">
        <v>59</v>
      </c>
      <c r="K2749" s="17" t="s">
        <v>5016</v>
      </c>
      <c r="L2749" s="17" t="s">
        <v>117</v>
      </c>
      <c r="M2749" s="17" t="s">
        <v>118</v>
      </c>
      <c r="N2749" s="17" t="s">
        <v>75</v>
      </c>
      <c r="O2749" s="17">
        <v>20191211</v>
      </c>
      <c r="P2749" s="17">
        <v>20200124</v>
      </c>
      <c r="Q2749" s="17">
        <v>1170</v>
      </c>
      <c r="R2749" s="17">
        <v>27131074</v>
      </c>
      <c r="S2749" s="17" t="s">
        <v>76</v>
      </c>
      <c r="T2749" s="17" t="s">
        <v>63</v>
      </c>
      <c r="U2749" s="17" t="s">
        <v>91</v>
      </c>
      <c r="V2749" s="17">
        <f t="shared" si="766"/>
        <v>25</v>
      </c>
      <c r="W2749" s="17">
        <v>25000</v>
      </c>
      <c r="X2749" s="17" t="s">
        <v>64</v>
      </c>
      <c r="Y2749" s="17" t="s">
        <v>105</v>
      </c>
      <c r="Z2749" s="17">
        <v>20200206</v>
      </c>
      <c r="AA2749" s="17" t="s">
        <v>78</v>
      </c>
      <c r="AB2749" s="17">
        <v>1</v>
      </c>
      <c r="AC2749" s="17" t="str">
        <f>IFERROR(VLOOKUP(A2749,[1]Cruces!AJ:AK,2,0),VLOOKUP(CONCATENATE(X2749,AA2749),[1]Cruces!G:H,2,0))</f>
        <v>Solicitud de Obra</v>
      </c>
      <c r="AD2749" s="17">
        <f t="shared" si="752"/>
        <v>11</v>
      </c>
      <c r="AE2749" s="17">
        <f t="shared" si="753"/>
        <v>12</v>
      </c>
      <c r="AF2749" s="17">
        <f t="shared" si="754"/>
        <v>2019</v>
      </c>
      <c r="AG2749" s="17" t="str">
        <f>IFERROR(VLOOKUP(MID(A2749,2,4)*1,[1]Cruces!K:L,2,0),"Verificar")</f>
        <v>Atlántico Norte</v>
      </c>
      <c r="AH2749" s="17">
        <f t="shared" ca="1" si="755"/>
        <v>350</v>
      </c>
      <c r="AI2749" s="17" t="str">
        <f>IFERROR(VLOOKUP(U2749,[1]Cruces!$O$1:$P$6,2,0),"Sin Orden")</f>
        <v>Resuelta</v>
      </c>
      <c r="AJ2749" s="17">
        <f t="shared" si="756"/>
        <v>6</v>
      </c>
      <c r="AK2749" s="17">
        <f t="shared" si="757"/>
        <v>2</v>
      </c>
      <c r="AL2749" s="17">
        <f t="shared" si="758"/>
        <v>2020</v>
      </c>
      <c r="AM2749" s="17">
        <f t="shared" ca="1" si="759"/>
        <v>293</v>
      </c>
      <c r="AN2749" s="18">
        <f>IFERROR(VLOOKUP(R2749*1,'[1]Ordenes de Servicio'!G:K,5,0),"No Cruza")</f>
        <v>43861</v>
      </c>
      <c r="AO2749" s="17">
        <f t="shared" ca="1" si="760"/>
        <v>57</v>
      </c>
      <c r="AP2749" s="17">
        <f t="shared" si="761"/>
        <v>24</v>
      </c>
      <c r="AQ2749" s="17">
        <f t="shared" si="762"/>
        <v>1</v>
      </c>
      <c r="AR2749" s="17">
        <f t="shared" si="763"/>
        <v>2020</v>
      </c>
      <c r="AS2749" s="17">
        <f t="shared" ca="1" si="764"/>
        <v>306</v>
      </c>
      <c r="AT2749" s="17" t="str">
        <f t="shared" ca="1" si="767"/>
        <v>No</v>
      </c>
      <c r="AU2749" s="17">
        <f t="shared" si="765"/>
        <v>13</v>
      </c>
      <c r="AV2749" s="17" t="str">
        <f>+VLOOKUP(B2749,[1]Cruces!S:T,2,0)</f>
        <v>5. Consultoría / Adjudicación</v>
      </c>
    </row>
    <row r="2750" spans="1:48" hidden="1" x14ac:dyDescent="0.25">
      <c r="A2750" s="17" t="s">
        <v>5017</v>
      </c>
      <c r="B2750" s="17" t="s">
        <v>68</v>
      </c>
      <c r="C2750" s="17">
        <v>7635191</v>
      </c>
      <c r="D2750" s="17">
        <v>20213452</v>
      </c>
      <c r="E2750" s="17" t="s">
        <v>93</v>
      </c>
      <c r="F2750" s="17" t="s">
        <v>232</v>
      </c>
      <c r="G2750" s="17" t="s">
        <v>1425</v>
      </c>
      <c r="H2750" s="17">
        <v>3006812486</v>
      </c>
      <c r="I2750" s="17" t="s">
        <v>71</v>
      </c>
      <c r="J2750" s="17" t="s">
        <v>5018</v>
      </c>
      <c r="K2750" s="17" t="s">
        <v>5019</v>
      </c>
      <c r="L2750" s="17" t="s">
        <v>280</v>
      </c>
      <c r="M2750" s="17" t="s">
        <v>281</v>
      </c>
      <c r="N2750" s="17" t="s">
        <v>75</v>
      </c>
      <c r="O2750" s="17">
        <v>20190725</v>
      </c>
      <c r="P2750" s="17">
        <v>20190905</v>
      </c>
      <c r="Q2750" s="17">
        <v>7541</v>
      </c>
      <c r="R2750" s="17">
        <v>26559625</v>
      </c>
      <c r="S2750" s="17" t="s">
        <v>100</v>
      </c>
      <c r="T2750" s="17" t="s">
        <v>63</v>
      </c>
      <c r="U2750" s="17" t="s">
        <v>91</v>
      </c>
      <c r="V2750" s="17">
        <f t="shared" si="766"/>
        <v>30</v>
      </c>
      <c r="W2750" s="17">
        <v>30000</v>
      </c>
      <c r="X2750" s="17" t="s">
        <v>89</v>
      </c>
      <c r="Y2750" s="17" t="s">
        <v>136</v>
      </c>
      <c r="Z2750" s="17">
        <v>20190923</v>
      </c>
      <c r="AA2750" s="17" t="s">
        <v>78</v>
      </c>
      <c r="AB2750" s="17">
        <v>1</v>
      </c>
      <c r="AC2750" s="17" t="str">
        <f>IFERROR(VLOOKUP(A2750,[1]Cruces!AJ:AK,2,0),VLOOKUP(CONCATENATE(X2750,AA2750),[1]Cruces!G:H,2,0))</f>
        <v>Solicitud de Obra</v>
      </c>
      <c r="AD2750" s="17">
        <f t="shared" si="752"/>
        <v>25</v>
      </c>
      <c r="AE2750" s="17">
        <f t="shared" si="753"/>
        <v>7</v>
      </c>
      <c r="AF2750" s="17">
        <f t="shared" si="754"/>
        <v>2019</v>
      </c>
      <c r="AG2750" s="17" t="str">
        <f>IFERROR(VLOOKUP(MID(A2750,2,4)*1,[1]Cruces!K:L,2,0),"Verificar")</f>
        <v>Atlántico Sur</v>
      </c>
      <c r="AH2750" s="17">
        <f t="shared" ca="1" si="755"/>
        <v>489</v>
      </c>
      <c r="AI2750" s="17" t="str">
        <f>IFERROR(VLOOKUP(U2750,[1]Cruces!$O$1:$P$6,2,0),"Sin Orden")</f>
        <v>Resuelta</v>
      </c>
      <c r="AJ2750" s="17">
        <f t="shared" si="756"/>
        <v>23</v>
      </c>
      <c r="AK2750" s="17">
        <f t="shared" si="757"/>
        <v>9</v>
      </c>
      <c r="AL2750" s="17">
        <f t="shared" si="758"/>
        <v>2019</v>
      </c>
      <c r="AM2750" s="17">
        <f t="shared" ca="1" si="759"/>
        <v>429</v>
      </c>
      <c r="AN2750" s="18" t="str">
        <f>IFERROR(VLOOKUP(R2750*1,'[1]Ordenes de Servicio'!G:K,5,0),"No Cruza")</f>
        <v>No Cruza</v>
      </c>
      <c r="AO2750" s="17">
        <f t="shared" ca="1" si="760"/>
        <v>60</v>
      </c>
      <c r="AP2750" s="17">
        <f t="shared" si="761"/>
        <v>5</v>
      </c>
      <c r="AQ2750" s="17">
        <f t="shared" si="762"/>
        <v>9</v>
      </c>
      <c r="AR2750" s="17">
        <f t="shared" si="763"/>
        <v>2019</v>
      </c>
      <c r="AS2750" s="17">
        <f t="shared" ca="1" si="764"/>
        <v>447</v>
      </c>
      <c r="AT2750" s="17" t="str">
        <f t="shared" ca="1" si="767"/>
        <v>Si</v>
      </c>
      <c r="AU2750" s="17">
        <f t="shared" si="765"/>
        <v>18</v>
      </c>
      <c r="AV2750" s="17" t="str">
        <f>+VLOOKUP(B2750,[1]Cruces!S:T,2,0)</f>
        <v>5. Consultoría / Adjudicación</v>
      </c>
    </row>
    <row r="2751" spans="1:48" hidden="1" x14ac:dyDescent="0.25">
      <c r="A2751" s="17" t="s">
        <v>5020</v>
      </c>
      <c r="B2751" s="17" t="s">
        <v>68</v>
      </c>
      <c r="C2751" s="17">
        <v>3837033</v>
      </c>
      <c r="D2751" s="17">
        <v>0</v>
      </c>
      <c r="E2751" s="17" t="s">
        <v>55</v>
      </c>
      <c r="F2751" s="17" t="s">
        <v>81</v>
      </c>
      <c r="G2751" s="17" t="s">
        <v>5021</v>
      </c>
      <c r="H2751" s="17">
        <v>3115002099</v>
      </c>
      <c r="I2751" s="17" t="s">
        <v>71</v>
      </c>
      <c r="J2751" s="17" t="s">
        <v>59</v>
      </c>
      <c r="K2751" s="17" t="s">
        <v>5022</v>
      </c>
      <c r="L2751" s="17" t="s">
        <v>85</v>
      </c>
      <c r="M2751" s="17" t="s">
        <v>86</v>
      </c>
      <c r="N2751" s="17" t="s">
        <v>75</v>
      </c>
      <c r="O2751" s="17">
        <v>20190307</v>
      </c>
      <c r="P2751" s="17">
        <v>20190404</v>
      </c>
      <c r="Q2751" s="17">
        <v>3460</v>
      </c>
      <c r="R2751" s="17">
        <v>26269700</v>
      </c>
      <c r="S2751" s="17" t="s">
        <v>76</v>
      </c>
      <c r="T2751" s="17" t="s">
        <v>63</v>
      </c>
      <c r="U2751" s="17" t="s">
        <v>88</v>
      </c>
      <c r="V2751" s="17">
        <f t="shared" si="766"/>
        <v>115</v>
      </c>
      <c r="W2751" s="17">
        <v>115000</v>
      </c>
      <c r="X2751" s="17" t="s">
        <v>89</v>
      </c>
      <c r="Y2751" s="17" t="s">
        <v>150</v>
      </c>
      <c r="Z2751" s="17">
        <v>20190911</v>
      </c>
      <c r="AA2751" s="17" t="s">
        <v>78</v>
      </c>
      <c r="AB2751" s="17">
        <v>1</v>
      </c>
      <c r="AC2751" s="17" t="str">
        <f>IFERROR(VLOOKUP(A2751,[1]Cruces!AJ:AK,2,0),VLOOKUP(CONCATENATE(X2751,AA2751),[1]Cruces!G:H,2,0))</f>
        <v>Solicitud de Obra</v>
      </c>
      <c r="AD2751" s="17">
        <f t="shared" si="752"/>
        <v>7</v>
      </c>
      <c r="AE2751" s="17">
        <f t="shared" si="753"/>
        <v>3</v>
      </c>
      <c r="AF2751" s="17">
        <f t="shared" si="754"/>
        <v>2019</v>
      </c>
      <c r="AG2751" s="17" t="str">
        <f>IFERROR(VLOOKUP(MID(A2751,2,4)*1,[1]Cruces!K:L,2,0),"Verificar")</f>
        <v>Magdalena</v>
      </c>
      <c r="AH2751" s="17">
        <f t="shared" ca="1" si="755"/>
        <v>629</v>
      </c>
      <c r="AI2751" s="17" t="str">
        <f>IFERROR(VLOOKUP(U2751,[1]Cruces!$O$1:$P$6,2,0),"Sin Orden")</f>
        <v>Resuelta</v>
      </c>
      <c r="AJ2751" s="17">
        <f t="shared" si="756"/>
        <v>11</v>
      </c>
      <c r="AK2751" s="17">
        <f t="shared" si="757"/>
        <v>9</v>
      </c>
      <c r="AL2751" s="17">
        <f t="shared" si="758"/>
        <v>2019</v>
      </c>
      <c r="AM2751" s="17">
        <f t="shared" ca="1" si="759"/>
        <v>441</v>
      </c>
      <c r="AN2751" s="18" t="str">
        <f>IFERROR(VLOOKUP(R2751*1,'[1]Ordenes de Servicio'!G:K,5,0),"No Cruza")</f>
        <v>No Cruza</v>
      </c>
      <c r="AO2751" s="17">
        <f t="shared" ca="1" si="760"/>
        <v>188</v>
      </c>
      <c r="AP2751" s="17">
        <f t="shared" si="761"/>
        <v>4</v>
      </c>
      <c r="AQ2751" s="17">
        <f t="shared" si="762"/>
        <v>4</v>
      </c>
      <c r="AR2751" s="17">
        <f t="shared" si="763"/>
        <v>2019</v>
      </c>
      <c r="AS2751" s="17">
        <f t="shared" ca="1" si="764"/>
        <v>601</v>
      </c>
      <c r="AT2751" s="17" t="str">
        <f t="shared" ca="1" si="767"/>
        <v>Si</v>
      </c>
      <c r="AU2751" s="17">
        <f t="shared" si="765"/>
        <v>160</v>
      </c>
      <c r="AV2751" s="17" t="str">
        <f>+VLOOKUP(B2751,[1]Cruces!S:T,2,0)</f>
        <v>5. Consultoría / Adjudicación</v>
      </c>
    </row>
    <row r="2752" spans="1:48" hidden="1" x14ac:dyDescent="0.25">
      <c r="A2752" s="17" t="s">
        <v>5023</v>
      </c>
      <c r="B2752" s="17" t="s">
        <v>54</v>
      </c>
      <c r="C2752" s="17">
        <v>0</v>
      </c>
      <c r="D2752" s="17">
        <v>0</v>
      </c>
      <c r="E2752" s="17" t="s">
        <v>55</v>
      </c>
      <c r="F2752" s="17" t="s">
        <v>126</v>
      </c>
      <c r="G2752" s="17" t="s">
        <v>5024</v>
      </c>
      <c r="H2752" s="17">
        <v>0</v>
      </c>
      <c r="I2752" s="17" t="s">
        <v>71</v>
      </c>
      <c r="J2752" s="17" t="s">
        <v>59</v>
      </c>
      <c r="K2752" s="17" t="s">
        <v>5025</v>
      </c>
      <c r="L2752" s="17" t="s">
        <v>129</v>
      </c>
      <c r="M2752" s="17" t="s">
        <v>130</v>
      </c>
      <c r="N2752" s="17" t="s">
        <v>62</v>
      </c>
      <c r="O2752" s="17">
        <v>20200912</v>
      </c>
      <c r="P2752" s="17">
        <v>20201029</v>
      </c>
      <c r="Q2752" s="17">
        <v>9331</v>
      </c>
      <c r="R2752" s="17">
        <v>28127123</v>
      </c>
      <c r="S2752" s="17" t="s">
        <v>100</v>
      </c>
      <c r="T2752" s="17" t="s">
        <v>63</v>
      </c>
      <c r="U2752" s="17" t="s">
        <v>91</v>
      </c>
      <c r="V2752" s="17">
        <f t="shared" si="766"/>
        <v>50</v>
      </c>
      <c r="W2752" s="17">
        <v>50000</v>
      </c>
      <c r="X2752" s="17" t="s">
        <v>64</v>
      </c>
      <c r="Y2752" s="17" t="s">
        <v>65</v>
      </c>
      <c r="Z2752" s="17">
        <v>20201029</v>
      </c>
      <c r="AA2752" s="17" t="s">
        <v>78</v>
      </c>
      <c r="AB2752" s="17">
        <v>1</v>
      </c>
      <c r="AC2752" s="17" t="str">
        <f>IFERROR(VLOOKUP(A2752,[1]Cruces!AJ:AK,2,0),VLOOKUP(CONCATENATE(X2752,AA2752),[1]Cruces!G:H,2,0))</f>
        <v>Solicitud de Obra</v>
      </c>
      <c r="AD2752" s="17">
        <f t="shared" si="752"/>
        <v>12</v>
      </c>
      <c r="AE2752" s="17">
        <f t="shared" si="753"/>
        <v>9</v>
      </c>
      <c r="AF2752" s="17">
        <f t="shared" si="754"/>
        <v>2020</v>
      </c>
      <c r="AG2752" s="17" t="str">
        <f>IFERROR(VLOOKUP(MID(A2752,2,4)*1,[1]Cruces!K:L,2,0),"Verificar")</f>
        <v>Guajira</v>
      </c>
      <c r="AH2752" s="17">
        <f t="shared" ca="1" si="755"/>
        <v>74</v>
      </c>
      <c r="AI2752" s="17" t="str">
        <f>IFERROR(VLOOKUP(U2752,[1]Cruces!$O$1:$P$6,2,0),"Sin Orden")</f>
        <v>Resuelta</v>
      </c>
      <c r="AJ2752" s="17">
        <f t="shared" si="756"/>
        <v>29</v>
      </c>
      <c r="AK2752" s="17">
        <f t="shared" si="757"/>
        <v>10</v>
      </c>
      <c r="AL2752" s="17">
        <f t="shared" si="758"/>
        <v>2020</v>
      </c>
      <c r="AM2752" s="17">
        <f t="shared" ca="1" si="759"/>
        <v>27</v>
      </c>
      <c r="AN2752" s="18" t="str">
        <f>IFERROR(VLOOKUP(R2752*1,'[1]Ordenes de Servicio'!G:K,5,0),"No Cruza")</f>
        <v>No Cruza</v>
      </c>
      <c r="AO2752" s="17">
        <f t="shared" ca="1" si="760"/>
        <v>47</v>
      </c>
      <c r="AP2752" s="17">
        <f t="shared" si="761"/>
        <v>29</v>
      </c>
      <c r="AQ2752" s="17">
        <f t="shared" si="762"/>
        <v>10</v>
      </c>
      <c r="AR2752" s="17">
        <f t="shared" si="763"/>
        <v>2020</v>
      </c>
      <c r="AS2752" s="17">
        <f t="shared" ca="1" si="764"/>
        <v>27</v>
      </c>
      <c r="AT2752" s="17" t="str">
        <f t="shared" ca="1" si="767"/>
        <v>No</v>
      </c>
      <c r="AU2752" s="17">
        <f t="shared" si="765"/>
        <v>0</v>
      </c>
      <c r="AV2752" s="17" t="str">
        <f>+VLOOKUP(B2752,[1]Cruces!S:T,2,0)</f>
        <v>4. Presupuesto de Obra</v>
      </c>
    </row>
    <row r="2753" spans="1:48" hidden="1" x14ac:dyDescent="0.25">
      <c r="A2753" s="17" t="s">
        <v>9539</v>
      </c>
      <c r="B2753" s="17" t="s">
        <v>569</v>
      </c>
      <c r="C2753" s="17">
        <v>0</v>
      </c>
      <c r="D2753" s="17">
        <v>0</v>
      </c>
      <c r="E2753" s="17" t="s">
        <v>55</v>
      </c>
      <c r="F2753" s="17" t="s">
        <v>7098</v>
      </c>
      <c r="G2753" s="17" t="s">
        <v>8277</v>
      </c>
      <c r="H2753" s="17">
        <v>3017947096</v>
      </c>
      <c r="I2753" s="17" t="s">
        <v>71</v>
      </c>
      <c r="J2753" s="17" t="s">
        <v>59</v>
      </c>
      <c r="K2753" s="17" t="s">
        <v>97</v>
      </c>
      <c r="L2753" s="17" t="s">
        <v>7101</v>
      </c>
      <c r="M2753" s="17" t="s">
        <v>7102</v>
      </c>
      <c r="N2753" s="17" t="s">
        <v>572</v>
      </c>
      <c r="O2753" s="17">
        <v>20201119</v>
      </c>
      <c r="P2753" s="17">
        <v>20201119</v>
      </c>
      <c r="Q2753" s="17">
        <v>9510</v>
      </c>
      <c r="R2753" s="17">
        <v>0</v>
      </c>
      <c r="S2753" s="17"/>
      <c r="T2753" s="17" t="s">
        <v>63</v>
      </c>
      <c r="U2753" s="17"/>
      <c r="V2753" s="17">
        <f t="shared" si="766"/>
        <v>1</v>
      </c>
      <c r="W2753" s="17">
        <v>1000</v>
      </c>
      <c r="X2753" s="17" t="s">
        <v>7065</v>
      </c>
      <c r="Y2753" s="17" t="s">
        <v>569</v>
      </c>
      <c r="Z2753" s="17">
        <v>20201119</v>
      </c>
      <c r="AA2753" s="17" t="s">
        <v>1947</v>
      </c>
      <c r="AB2753" s="17">
        <v>1</v>
      </c>
      <c r="AC2753" s="17" t="str">
        <f>IFERROR(VLOOKUP(A2753,[1]Cruces!AJ:AK,2,0),VLOOKUP(CONCATENATE(X2753,AA2753),[1]Cruces!G:H,2,0))</f>
        <v>Solicitud por BT</v>
      </c>
      <c r="AD2753" s="17">
        <f t="shared" si="752"/>
        <v>19</v>
      </c>
      <c r="AE2753" s="17">
        <f t="shared" si="753"/>
        <v>11</v>
      </c>
      <c r="AF2753" s="17">
        <f t="shared" si="754"/>
        <v>2020</v>
      </c>
      <c r="AG2753" s="17" t="str">
        <f>IFERROR(VLOOKUP(MID(A2753,2,4)*1,[1]Cruces!K:L,2,0),"Verificar")</f>
        <v>Atlántico Norte</v>
      </c>
      <c r="AH2753" s="17">
        <f t="shared" ca="1" si="755"/>
        <v>6</v>
      </c>
      <c r="AI2753" s="17" t="str">
        <f>IFERROR(VLOOKUP(U2753,[1]Cruces!$O$1:$P$6,2,0),"Sin Orden")</f>
        <v>Sin Orden</v>
      </c>
      <c r="AJ2753" s="17">
        <f t="shared" si="756"/>
        <v>19</v>
      </c>
      <c r="AK2753" s="17">
        <f t="shared" si="757"/>
        <v>11</v>
      </c>
      <c r="AL2753" s="17">
        <f t="shared" si="758"/>
        <v>2020</v>
      </c>
      <c r="AM2753" s="17">
        <f t="shared" ca="1" si="759"/>
        <v>6</v>
      </c>
      <c r="AN2753" s="18" t="str">
        <f>IFERROR(VLOOKUP(R2753*1,'[1]Ordenes de Servicio'!G:K,5,0),"No Cruza")</f>
        <v>No Cruza</v>
      </c>
      <c r="AO2753" s="17">
        <f t="shared" ca="1" si="760"/>
        <v>6</v>
      </c>
      <c r="AP2753" s="17">
        <f t="shared" si="761"/>
        <v>19</v>
      </c>
      <c r="AQ2753" s="17">
        <f t="shared" si="762"/>
        <v>11</v>
      </c>
      <c r="AR2753" s="17">
        <f t="shared" si="763"/>
        <v>2020</v>
      </c>
      <c r="AS2753" s="17">
        <f t="shared" ca="1" si="764"/>
        <v>6</v>
      </c>
      <c r="AT2753" s="17" t="str">
        <f t="shared" ca="1" si="767"/>
        <v>No</v>
      </c>
      <c r="AU2753" s="17">
        <f t="shared" si="765"/>
        <v>0</v>
      </c>
      <c r="AV2753" s="17" t="str">
        <f>+VLOOKUP(B2753,[1]Cruces!S:T,2,0)</f>
        <v>1. Solicitud</v>
      </c>
    </row>
    <row r="2754" spans="1:48" hidden="1" x14ac:dyDescent="0.25">
      <c r="A2754" s="17" t="s">
        <v>5026</v>
      </c>
      <c r="B2754" s="17" t="s">
        <v>54</v>
      </c>
      <c r="C2754" s="17">
        <v>0</v>
      </c>
      <c r="D2754" s="17">
        <v>0</v>
      </c>
      <c r="E2754" s="17" t="s">
        <v>55</v>
      </c>
      <c r="F2754" s="17" t="s">
        <v>81</v>
      </c>
      <c r="G2754" s="17" t="s">
        <v>500</v>
      </c>
      <c r="H2754" s="17">
        <v>3219982531</v>
      </c>
      <c r="I2754" s="17" t="s">
        <v>182</v>
      </c>
      <c r="J2754" s="17" t="s">
        <v>59</v>
      </c>
      <c r="K2754" s="17" t="s">
        <v>97</v>
      </c>
      <c r="L2754" s="17" t="s">
        <v>85</v>
      </c>
      <c r="M2754" s="17" t="s">
        <v>86</v>
      </c>
      <c r="N2754" s="17" t="s">
        <v>62</v>
      </c>
      <c r="O2754" s="17">
        <v>20200324</v>
      </c>
      <c r="P2754" s="17">
        <v>20200326</v>
      </c>
      <c r="Q2754" s="17">
        <v>9343</v>
      </c>
      <c r="R2754" s="17">
        <v>27292539</v>
      </c>
      <c r="S2754" s="17" t="s">
        <v>100</v>
      </c>
      <c r="T2754" s="17" t="s">
        <v>63</v>
      </c>
      <c r="U2754" s="17" t="s">
        <v>91</v>
      </c>
      <c r="V2754" s="17">
        <f t="shared" si="766"/>
        <v>10</v>
      </c>
      <c r="W2754" s="17">
        <v>10000</v>
      </c>
      <c r="X2754" s="17" t="s">
        <v>64</v>
      </c>
      <c r="Y2754" s="17" t="s">
        <v>65</v>
      </c>
      <c r="Z2754" s="17">
        <v>20200326</v>
      </c>
      <c r="AA2754" s="17" t="s">
        <v>78</v>
      </c>
      <c r="AB2754" s="17">
        <v>1</v>
      </c>
      <c r="AC2754" s="17" t="str">
        <f>IFERROR(VLOOKUP(A2754,[1]Cruces!AJ:AK,2,0),VLOOKUP(CONCATENATE(X2754,AA2754),[1]Cruces!G:H,2,0))</f>
        <v>Solicitud de Obra</v>
      </c>
      <c r="AD2754" s="17">
        <f t="shared" si="752"/>
        <v>24</v>
      </c>
      <c r="AE2754" s="17">
        <f t="shared" si="753"/>
        <v>3</v>
      </c>
      <c r="AF2754" s="17">
        <f t="shared" si="754"/>
        <v>2020</v>
      </c>
      <c r="AG2754" s="17" t="str">
        <f>IFERROR(VLOOKUP(MID(A2754,2,4)*1,[1]Cruces!K:L,2,0),"Verificar")</f>
        <v>Magdalena</v>
      </c>
      <c r="AH2754" s="17">
        <f t="shared" ca="1" si="755"/>
        <v>246</v>
      </c>
      <c r="AI2754" s="17" t="str">
        <f>IFERROR(VLOOKUP(U2754,[1]Cruces!$O$1:$P$6,2,0),"Sin Orden")</f>
        <v>Resuelta</v>
      </c>
      <c r="AJ2754" s="17">
        <f t="shared" si="756"/>
        <v>26</v>
      </c>
      <c r="AK2754" s="17">
        <f t="shared" si="757"/>
        <v>3</v>
      </c>
      <c r="AL2754" s="17">
        <f t="shared" si="758"/>
        <v>2020</v>
      </c>
      <c r="AM2754" s="17">
        <f t="shared" ca="1" si="759"/>
        <v>244</v>
      </c>
      <c r="AN2754" s="18" t="str">
        <f>IFERROR(VLOOKUP(R2754*1,'[1]Ordenes de Servicio'!G:K,5,0),"No Cruza")</f>
        <v>No Cruza</v>
      </c>
      <c r="AO2754" s="17">
        <f t="shared" ca="1" si="760"/>
        <v>2</v>
      </c>
      <c r="AP2754" s="17">
        <f t="shared" si="761"/>
        <v>26</v>
      </c>
      <c r="AQ2754" s="17">
        <f t="shared" si="762"/>
        <v>3</v>
      </c>
      <c r="AR2754" s="17">
        <f t="shared" si="763"/>
        <v>2020</v>
      </c>
      <c r="AS2754" s="17">
        <f t="shared" ca="1" si="764"/>
        <v>244</v>
      </c>
      <c r="AT2754" s="17" t="str">
        <f t="shared" ca="1" si="767"/>
        <v>No</v>
      </c>
      <c r="AU2754" s="17">
        <f t="shared" si="765"/>
        <v>0</v>
      </c>
      <c r="AV2754" s="17" t="str">
        <f>+VLOOKUP(B2754,[1]Cruces!S:T,2,0)</f>
        <v>4. Presupuesto de Obra</v>
      </c>
    </row>
    <row r="2755" spans="1:48" hidden="1" x14ac:dyDescent="0.25">
      <c r="A2755" s="17" t="s">
        <v>5027</v>
      </c>
      <c r="B2755" s="17" t="s">
        <v>54</v>
      </c>
      <c r="C2755" s="17">
        <v>0</v>
      </c>
      <c r="D2755" s="17">
        <v>0</v>
      </c>
      <c r="E2755" s="17" t="s">
        <v>55</v>
      </c>
      <c r="F2755" s="17" t="s">
        <v>232</v>
      </c>
      <c r="G2755" s="17" t="s">
        <v>5028</v>
      </c>
      <c r="H2755" s="17">
        <v>3166459008</v>
      </c>
      <c r="I2755" s="17" t="s">
        <v>116</v>
      </c>
      <c r="J2755" s="17" t="s">
        <v>59</v>
      </c>
      <c r="K2755" s="17" t="s">
        <v>5029</v>
      </c>
      <c r="L2755" s="17" t="s">
        <v>280</v>
      </c>
      <c r="M2755" s="17" t="s">
        <v>281</v>
      </c>
      <c r="N2755" s="17" t="s">
        <v>62</v>
      </c>
      <c r="O2755" s="17">
        <v>20201104</v>
      </c>
      <c r="P2755" s="17">
        <v>20201112</v>
      </c>
      <c r="Q2755" s="17">
        <v>1210</v>
      </c>
      <c r="R2755" s="17">
        <v>28277469</v>
      </c>
      <c r="S2755" s="17" t="s">
        <v>100</v>
      </c>
      <c r="T2755" s="17" t="s">
        <v>63</v>
      </c>
      <c r="U2755" s="17" t="s">
        <v>91</v>
      </c>
      <c r="V2755" s="17">
        <f t="shared" si="766"/>
        <v>25</v>
      </c>
      <c r="W2755" s="17">
        <v>25000</v>
      </c>
      <c r="X2755" s="17" t="s">
        <v>64</v>
      </c>
      <c r="Y2755" s="17" t="s">
        <v>65</v>
      </c>
      <c r="Z2755" s="17">
        <v>20201112</v>
      </c>
      <c r="AA2755" s="17" t="s">
        <v>78</v>
      </c>
      <c r="AB2755" s="17">
        <v>1</v>
      </c>
      <c r="AC2755" s="17" t="str">
        <f>IFERROR(VLOOKUP(A2755,[1]Cruces!AJ:AK,2,0),VLOOKUP(CONCATENATE(X2755,AA2755),[1]Cruces!G:H,2,0))</f>
        <v>Solicitud de Obra</v>
      </c>
      <c r="AD2755" s="17">
        <f t="shared" si="752"/>
        <v>4</v>
      </c>
      <c r="AE2755" s="17">
        <f t="shared" si="753"/>
        <v>11</v>
      </c>
      <c r="AF2755" s="17">
        <f t="shared" si="754"/>
        <v>2020</v>
      </c>
      <c r="AG2755" s="17" t="str">
        <f>IFERROR(VLOOKUP(MID(A2755,2,4)*1,[1]Cruces!K:L,2,0),"Verificar")</f>
        <v>Atlántico Sur</v>
      </c>
      <c r="AH2755" s="17">
        <f t="shared" ca="1" si="755"/>
        <v>21</v>
      </c>
      <c r="AI2755" s="17" t="str">
        <f>IFERROR(VLOOKUP(U2755,[1]Cruces!$O$1:$P$6,2,0),"Sin Orden")</f>
        <v>Resuelta</v>
      </c>
      <c r="AJ2755" s="17">
        <f t="shared" si="756"/>
        <v>12</v>
      </c>
      <c r="AK2755" s="17">
        <f t="shared" si="757"/>
        <v>11</v>
      </c>
      <c r="AL2755" s="17">
        <f t="shared" si="758"/>
        <v>2020</v>
      </c>
      <c r="AM2755" s="17">
        <f t="shared" ca="1" si="759"/>
        <v>13</v>
      </c>
      <c r="AN2755" s="18" t="str">
        <f>IFERROR(VLOOKUP(R2755*1,'[1]Ordenes de Servicio'!G:K,5,0),"No Cruza")</f>
        <v>No Cruza</v>
      </c>
      <c r="AO2755" s="17">
        <f t="shared" ca="1" si="760"/>
        <v>8</v>
      </c>
      <c r="AP2755" s="17">
        <f t="shared" si="761"/>
        <v>12</v>
      </c>
      <c r="AQ2755" s="17">
        <f t="shared" si="762"/>
        <v>11</v>
      </c>
      <c r="AR2755" s="17">
        <f t="shared" si="763"/>
        <v>2020</v>
      </c>
      <c r="AS2755" s="17">
        <f t="shared" ca="1" si="764"/>
        <v>13</v>
      </c>
      <c r="AT2755" s="17" t="str">
        <f t="shared" ca="1" si="767"/>
        <v>No</v>
      </c>
      <c r="AU2755" s="17">
        <f t="shared" si="765"/>
        <v>0</v>
      </c>
      <c r="AV2755" s="17" t="str">
        <f>+VLOOKUP(B2755,[1]Cruces!S:T,2,0)</f>
        <v>4. Presupuesto de Obra</v>
      </c>
    </row>
    <row r="2756" spans="1:48" hidden="1" x14ac:dyDescent="0.25">
      <c r="A2756" s="17" t="s">
        <v>5030</v>
      </c>
      <c r="B2756" s="17" t="s">
        <v>54</v>
      </c>
      <c r="C2756" s="17">
        <v>0</v>
      </c>
      <c r="D2756" s="17">
        <v>0</v>
      </c>
      <c r="E2756" s="17" t="s">
        <v>55</v>
      </c>
      <c r="F2756" s="17" t="s">
        <v>232</v>
      </c>
      <c r="G2756" s="17" t="s">
        <v>5031</v>
      </c>
      <c r="H2756" s="17">
        <v>0</v>
      </c>
      <c r="I2756" s="17" t="s">
        <v>83</v>
      </c>
      <c r="J2756" s="17" t="s">
        <v>59</v>
      </c>
      <c r="K2756" s="17" t="s">
        <v>5032</v>
      </c>
      <c r="L2756" s="17" t="s">
        <v>280</v>
      </c>
      <c r="M2756" s="17" t="s">
        <v>281</v>
      </c>
      <c r="N2756" s="17" t="s">
        <v>62</v>
      </c>
      <c r="O2756" s="17">
        <v>20201106</v>
      </c>
      <c r="P2756" s="17">
        <v>20201112</v>
      </c>
      <c r="Q2756" s="17">
        <v>9521</v>
      </c>
      <c r="R2756" s="17">
        <v>28274215</v>
      </c>
      <c r="S2756" s="17" t="s">
        <v>100</v>
      </c>
      <c r="T2756" s="17" t="s">
        <v>63</v>
      </c>
      <c r="U2756" s="17" t="s">
        <v>91</v>
      </c>
      <c r="V2756" s="17">
        <f t="shared" si="766"/>
        <v>45</v>
      </c>
      <c r="W2756" s="17">
        <v>45000</v>
      </c>
      <c r="X2756" s="17" t="s">
        <v>64</v>
      </c>
      <c r="Y2756" s="17" t="s">
        <v>65</v>
      </c>
      <c r="Z2756" s="17">
        <v>20201112</v>
      </c>
      <c r="AA2756" s="17" t="s">
        <v>78</v>
      </c>
      <c r="AB2756" s="17">
        <v>1</v>
      </c>
      <c r="AC2756" s="17" t="str">
        <f>IFERROR(VLOOKUP(A2756,[1]Cruces!AJ:AK,2,0),VLOOKUP(CONCATENATE(X2756,AA2756),[1]Cruces!G:H,2,0))</f>
        <v>Solicitud de Obra</v>
      </c>
      <c r="AD2756" s="17">
        <f t="shared" si="752"/>
        <v>6</v>
      </c>
      <c r="AE2756" s="17">
        <f t="shared" si="753"/>
        <v>11</v>
      </c>
      <c r="AF2756" s="17">
        <f t="shared" si="754"/>
        <v>2020</v>
      </c>
      <c r="AG2756" s="17" t="str">
        <f>IFERROR(VLOOKUP(MID(A2756,2,4)*1,[1]Cruces!K:L,2,0),"Verificar")</f>
        <v>Atlántico Sur</v>
      </c>
      <c r="AH2756" s="17">
        <f t="shared" ca="1" si="755"/>
        <v>19</v>
      </c>
      <c r="AI2756" s="17" t="str">
        <f>IFERROR(VLOOKUP(U2756,[1]Cruces!$O$1:$P$6,2,0),"Sin Orden")</f>
        <v>Resuelta</v>
      </c>
      <c r="AJ2756" s="17">
        <f t="shared" si="756"/>
        <v>12</v>
      </c>
      <c r="AK2756" s="17">
        <f t="shared" si="757"/>
        <v>11</v>
      </c>
      <c r="AL2756" s="17">
        <f t="shared" si="758"/>
        <v>2020</v>
      </c>
      <c r="AM2756" s="17">
        <f t="shared" ca="1" si="759"/>
        <v>13</v>
      </c>
      <c r="AN2756" s="18" t="str">
        <f>IFERROR(VLOOKUP(R2756*1,'[1]Ordenes de Servicio'!G:K,5,0),"No Cruza")</f>
        <v>No Cruza</v>
      </c>
      <c r="AO2756" s="17">
        <f t="shared" ca="1" si="760"/>
        <v>6</v>
      </c>
      <c r="AP2756" s="17">
        <f t="shared" si="761"/>
        <v>12</v>
      </c>
      <c r="AQ2756" s="17">
        <f t="shared" si="762"/>
        <v>11</v>
      </c>
      <c r="AR2756" s="17">
        <f t="shared" si="763"/>
        <v>2020</v>
      </c>
      <c r="AS2756" s="17">
        <f t="shared" ca="1" si="764"/>
        <v>13</v>
      </c>
      <c r="AT2756" s="17" t="str">
        <f t="shared" ca="1" si="767"/>
        <v>No</v>
      </c>
      <c r="AU2756" s="17">
        <f t="shared" si="765"/>
        <v>0</v>
      </c>
      <c r="AV2756" s="17" t="str">
        <f>+VLOOKUP(B2756,[1]Cruces!S:T,2,0)</f>
        <v>4. Presupuesto de Obra</v>
      </c>
    </row>
    <row r="2757" spans="1:48" hidden="1" x14ac:dyDescent="0.25">
      <c r="A2757" s="17" t="s">
        <v>5033</v>
      </c>
      <c r="B2757" s="17" t="s">
        <v>68</v>
      </c>
      <c r="C2757" s="17">
        <v>0</v>
      </c>
      <c r="D2757" s="17">
        <v>0</v>
      </c>
      <c r="E2757" s="17" t="s">
        <v>55</v>
      </c>
      <c r="F2757" s="17" t="s">
        <v>56</v>
      </c>
      <c r="G2757" s="17" t="s">
        <v>5034</v>
      </c>
      <c r="H2757" s="17">
        <v>0</v>
      </c>
      <c r="I2757" s="17" t="s">
        <v>165</v>
      </c>
      <c r="J2757" s="17" t="s">
        <v>59</v>
      </c>
      <c r="K2757" s="17" t="s">
        <v>5035</v>
      </c>
      <c r="L2757" s="17" t="s">
        <v>117</v>
      </c>
      <c r="M2757" s="17" t="s">
        <v>118</v>
      </c>
      <c r="N2757" s="17" t="s">
        <v>75</v>
      </c>
      <c r="O2757" s="17">
        <v>20190718</v>
      </c>
      <c r="P2757" s="17">
        <v>20190828</v>
      </c>
      <c r="Q2757" s="17">
        <v>1170</v>
      </c>
      <c r="R2757" s="17">
        <v>26715851</v>
      </c>
      <c r="S2757" s="17" t="s">
        <v>76</v>
      </c>
      <c r="T2757" s="17" t="s">
        <v>63</v>
      </c>
      <c r="U2757" s="17" t="s">
        <v>91</v>
      </c>
      <c r="V2757" s="17">
        <f t="shared" si="766"/>
        <v>112.5</v>
      </c>
      <c r="W2757" s="17">
        <v>112500</v>
      </c>
      <c r="X2757" s="17" t="s">
        <v>64</v>
      </c>
      <c r="Y2757" s="17" t="s">
        <v>150</v>
      </c>
      <c r="Z2757" s="17">
        <v>20190911</v>
      </c>
      <c r="AA2757" s="17" t="s">
        <v>78</v>
      </c>
      <c r="AB2757" s="17">
        <v>1</v>
      </c>
      <c r="AC2757" s="17" t="str">
        <f>IFERROR(VLOOKUP(A2757,[1]Cruces!AJ:AK,2,0),VLOOKUP(CONCATENATE(X2757,AA2757),[1]Cruces!G:H,2,0))</f>
        <v>Solicitud de Obra</v>
      </c>
      <c r="AD2757" s="17">
        <f t="shared" si="752"/>
        <v>18</v>
      </c>
      <c r="AE2757" s="17">
        <f t="shared" si="753"/>
        <v>7</v>
      </c>
      <c r="AF2757" s="17">
        <f t="shared" si="754"/>
        <v>2019</v>
      </c>
      <c r="AG2757" s="17" t="str">
        <f>IFERROR(VLOOKUP(MID(A2757,2,4)*1,[1]Cruces!K:L,2,0),"Verificar")</f>
        <v>Atlántico Norte</v>
      </c>
      <c r="AH2757" s="17">
        <f t="shared" ca="1" si="755"/>
        <v>496</v>
      </c>
      <c r="AI2757" s="17" t="str">
        <f>IFERROR(VLOOKUP(U2757,[1]Cruces!$O$1:$P$6,2,0),"Sin Orden")</f>
        <v>Resuelta</v>
      </c>
      <c r="AJ2757" s="17">
        <f t="shared" si="756"/>
        <v>11</v>
      </c>
      <c r="AK2757" s="17">
        <f t="shared" si="757"/>
        <v>9</v>
      </c>
      <c r="AL2757" s="17">
        <f t="shared" si="758"/>
        <v>2019</v>
      </c>
      <c r="AM2757" s="17">
        <f t="shared" ca="1" si="759"/>
        <v>441</v>
      </c>
      <c r="AN2757" s="18">
        <f>IFERROR(VLOOKUP(R2757*1,'[1]Ordenes de Servicio'!G:K,5,0),"No Cruza")</f>
        <v>43719</v>
      </c>
      <c r="AO2757" s="17">
        <f t="shared" ca="1" si="760"/>
        <v>55</v>
      </c>
      <c r="AP2757" s="17">
        <f t="shared" si="761"/>
        <v>28</v>
      </c>
      <c r="AQ2757" s="17">
        <f t="shared" si="762"/>
        <v>8</v>
      </c>
      <c r="AR2757" s="17">
        <f t="shared" si="763"/>
        <v>2019</v>
      </c>
      <c r="AS2757" s="17">
        <f t="shared" ca="1" si="764"/>
        <v>455</v>
      </c>
      <c r="AT2757" s="17" t="str">
        <f t="shared" ca="1" si="767"/>
        <v>Si</v>
      </c>
      <c r="AU2757" s="17">
        <f t="shared" si="765"/>
        <v>14</v>
      </c>
      <c r="AV2757" s="17" t="str">
        <f>+VLOOKUP(B2757,[1]Cruces!S:T,2,0)</f>
        <v>5. Consultoría / Adjudicación</v>
      </c>
    </row>
    <row r="2758" spans="1:48" hidden="1" x14ac:dyDescent="0.25">
      <c r="A2758" s="17" t="s">
        <v>10616</v>
      </c>
      <c r="B2758" s="17" t="s">
        <v>296</v>
      </c>
      <c r="C2758" s="17">
        <v>0</v>
      </c>
      <c r="D2758" s="17">
        <v>0</v>
      </c>
      <c r="E2758" s="17" t="s">
        <v>55</v>
      </c>
      <c r="F2758" s="17" t="s">
        <v>932</v>
      </c>
      <c r="G2758" s="17" t="s">
        <v>10617</v>
      </c>
      <c r="H2758" s="17">
        <v>0</v>
      </c>
      <c r="I2758" s="17" t="s">
        <v>71</v>
      </c>
      <c r="J2758" s="17" t="s">
        <v>59</v>
      </c>
      <c r="K2758" s="17" t="s">
        <v>97</v>
      </c>
      <c r="L2758" s="17" t="s">
        <v>935</v>
      </c>
      <c r="M2758" s="17" t="s">
        <v>936</v>
      </c>
      <c r="N2758" s="17" t="s">
        <v>301</v>
      </c>
      <c r="O2758" s="17">
        <v>20200928</v>
      </c>
      <c r="P2758" s="17">
        <v>20200928</v>
      </c>
      <c r="Q2758" s="17">
        <v>9353</v>
      </c>
      <c r="R2758" s="17">
        <v>0</v>
      </c>
      <c r="S2758" s="17"/>
      <c r="T2758" s="17" t="s">
        <v>63</v>
      </c>
      <c r="U2758" s="17"/>
      <c r="V2758" s="17">
        <f t="shared" si="766"/>
        <v>25</v>
      </c>
      <c r="W2758" s="17">
        <v>25000</v>
      </c>
      <c r="X2758" s="17" t="s">
        <v>64</v>
      </c>
      <c r="Y2758" s="17" t="s">
        <v>296</v>
      </c>
      <c r="Z2758" s="17">
        <v>20200928</v>
      </c>
      <c r="AA2758" s="17" t="s">
        <v>78</v>
      </c>
      <c r="AB2758" s="17">
        <v>1</v>
      </c>
      <c r="AC2758" s="17" t="str">
        <f>IFERROR(VLOOKUP(A2758,[1]Cruces!AJ:AK,2,0),VLOOKUP(CONCATENATE(X2758,AA2758),[1]Cruces!G:H,2,0))</f>
        <v>Exp BMT</v>
      </c>
      <c r="AD2758" s="17">
        <f t="shared" si="752"/>
        <v>28</v>
      </c>
      <c r="AE2758" s="17">
        <f t="shared" si="753"/>
        <v>9</v>
      </c>
      <c r="AF2758" s="17">
        <f t="shared" si="754"/>
        <v>2020</v>
      </c>
      <c r="AG2758" s="17" t="str">
        <f>IFERROR(VLOOKUP(MID(A2758,2,4)*1,[1]Cruces!K:L,2,0),"Verificar")</f>
        <v>Magdalena</v>
      </c>
      <c r="AH2758" s="17">
        <f t="shared" ca="1" si="755"/>
        <v>58</v>
      </c>
      <c r="AI2758" s="17" t="str">
        <f>IFERROR(VLOOKUP(U2758,[1]Cruces!$O$1:$P$6,2,0),"Sin Orden")</f>
        <v>Sin Orden</v>
      </c>
      <c r="AJ2758" s="17">
        <f t="shared" si="756"/>
        <v>28</v>
      </c>
      <c r="AK2758" s="17">
        <f t="shared" si="757"/>
        <v>9</v>
      </c>
      <c r="AL2758" s="17">
        <f t="shared" si="758"/>
        <v>2020</v>
      </c>
      <c r="AM2758" s="17">
        <f t="shared" ca="1" si="759"/>
        <v>58</v>
      </c>
      <c r="AN2758" s="18" t="str">
        <f>IFERROR(VLOOKUP(R2758*1,'[1]Ordenes de Servicio'!G:K,5,0),"No Cruza")</f>
        <v>No Cruza</v>
      </c>
      <c r="AO2758" s="17">
        <f t="shared" ca="1" si="760"/>
        <v>58</v>
      </c>
      <c r="AP2758" s="17">
        <f t="shared" si="761"/>
        <v>28</v>
      </c>
      <c r="AQ2758" s="17">
        <f t="shared" si="762"/>
        <v>9</v>
      </c>
      <c r="AR2758" s="17">
        <f t="shared" si="763"/>
        <v>2020</v>
      </c>
      <c r="AS2758" s="17">
        <f t="shared" ca="1" si="764"/>
        <v>58</v>
      </c>
      <c r="AT2758" s="17" t="str">
        <f t="shared" ca="1" si="767"/>
        <v>No</v>
      </c>
      <c r="AU2758" s="17">
        <f t="shared" si="765"/>
        <v>0</v>
      </c>
      <c r="AV2758" s="17" t="str">
        <f>+VLOOKUP(B2758,[1]Cruces!S:T,2,0)</f>
        <v>3. Evaluación Técnico Ecónomica</v>
      </c>
    </row>
    <row r="2759" spans="1:48" hidden="1" x14ac:dyDescent="0.25">
      <c r="A2759" s="17" t="s">
        <v>9540</v>
      </c>
      <c r="B2759" s="17" t="s">
        <v>1943</v>
      </c>
      <c r="C2759" s="17">
        <v>2707371</v>
      </c>
      <c r="D2759" s="17">
        <v>0</v>
      </c>
      <c r="E2759" s="17" t="s">
        <v>55</v>
      </c>
      <c r="F2759" s="17" t="s">
        <v>69</v>
      </c>
      <c r="G2759" s="17" t="s">
        <v>9541</v>
      </c>
      <c r="H2759" s="17" t="s">
        <v>9542</v>
      </c>
      <c r="I2759" s="17" t="s">
        <v>104</v>
      </c>
      <c r="J2759" s="17" t="s">
        <v>59</v>
      </c>
      <c r="K2759" s="17" t="s">
        <v>9543</v>
      </c>
      <c r="L2759" s="17" t="s">
        <v>501</v>
      </c>
      <c r="M2759" s="17" t="s">
        <v>502</v>
      </c>
      <c r="N2759" s="17" t="s">
        <v>1946</v>
      </c>
      <c r="O2759" s="17">
        <v>20191204</v>
      </c>
      <c r="P2759" s="17">
        <v>20191204</v>
      </c>
      <c r="Q2759" s="17">
        <v>1110</v>
      </c>
      <c r="R2759" s="17">
        <v>26978103</v>
      </c>
      <c r="S2759" s="17" t="s">
        <v>7072</v>
      </c>
      <c r="T2759" s="17" t="s">
        <v>63</v>
      </c>
      <c r="U2759" s="17" t="s">
        <v>91</v>
      </c>
      <c r="V2759" s="17">
        <f t="shared" si="766"/>
        <v>18</v>
      </c>
      <c r="W2759" s="17">
        <v>18000</v>
      </c>
      <c r="X2759" s="17" t="s">
        <v>89</v>
      </c>
      <c r="Y2759" s="17" t="s">
        <v>1943</v>
      </c>
      <c r="Z2759" s="17">
        <v>20191204</v>
      </c>
      <c r="AA2759" s="17" t="s">
        <v>1947</v>
      </c>
      <c r="AB2759" s="17">
        <v>1</v>
      </c>
      <c r="AC2759" s="17" t="str">
        <f>IFERROR(VLOOKUP(A2759,[1]Cruces!AJ:AK,2,0),VLOOKUP(CONCATENATE(X2759,AA2759),[1]Cruces!G:H,2,0))</f>
        <v>Solicitud por BT</v>
      </c>
      <c r="AD2759" s="17">
        <f t="shared" si="752"/>
        <v>4</v>
      </c>
      <c r="AE2759" s="17">
        <f t="shared" si="753"/>
        <v>12</v>
      </c>
      <c r="AF2759" s="17">
        <f t="shared" si="754"/>
        <v>2019</v>
      </c>
      <c r="AG2759" s="17" t="str">
        <f>IFERROR(VLOOKUP(MID(A2759,2,4)*1,[1]Cruces!K:L,2,0),"Verificar")</f>
        <v>Atlántico Norte</v>
      </c>
      <c r="AH2759" s="17">
        <f t="shared" ca="1" si="755"/>
        <v>357</v>
      </c>
      <c r="AI2759" s="17" t="str">
        <f>IFERROR(VLOOKUP(U2759,[1]Cruces!$O$1:$P$6,2,0),"Sin Orden")</f>
        <v>Resuelta</v>
      </c>
      <c r="AJ2759" s="17">
        <f t="shared" si="756"/>
        <v>4</v>
      </c>
      <c r="AK2759" s="17">
        <f t="shared" si="757"/>
        <v>12</v>
      </c>
      <c r="AL2759" s="17">
        <f t="shared" si="758"/>
        <v>2019</v>
      </c>
      <c r="AM2759" s="17">
        <f t="shared" ca="1" si="759"/>
        <v>357</v>
      </c>
      <c r="AN2759" s="18" t="str">
        <f>IFERROR(VLOOKUP(R2759*1,'[1]Ordenes de Servicio'!G:K,5,0),"No Cruza")</f>
        <v>No Cruza</v>
      </c>
      <c r="AO2759" s="17">
        <f t="shared" ca="1" si="760"/>
        <v>0</v>
      </c>
      <c r="AP2759" s="17">
        <f t="shared" si="761"/>
        <v>4</v>
      </c>
      <c r="AQ2759" s="17">
        <f t="shared" si="762"/>
        <v>12</v>
      </c>
      <c r="AR2759" s="17">
        <f t="shared" si="763"/>
        <v>2019</v>
      </c>
      <c r="AS2759" s="17">
        <f t="shared" ca="1" si="764"/>
        <v>357</v>
      </c>
      <c r="AT2759" s="17" t="str">
        <f t="shared" ca="1" si="767"/>
        <v>No</v>
      </c>
      <c r="AU2759" s="17">
        <f t="shared" si="765"/>
        <v>0</v>
      </c>
      <c r="AV2759" s="17" t="str">
        <f>+VLOOKUP(B2759,[1]Cruces!S:T,2,0)</f>
        <v>7. Ejecución en Campo OS BT</v>
      </c>
    </row>
    <row r="2760" spans="1:48" hidden="1" x14ac:dyDescent="0.25">
      <c r="A2760" s="17" t="s">
        <v>5036</v>
      </c>
      <c r="B2760" s="17" t="s">
        <v>68</v>
      </c>
      <c r="C2760" s="17">
        <v>0</v>
      </c>
      <c r="D2760" s="17">
        <v>0</v>
      </c>
      <c r="E2760" s="17" t="s">
        <v>55</v>
      </c>
      <c r="F2760" s="17" t="s">
        <v>107</v>
      </c>
      <c r="G2760" s="17" t="s">
        <v>5037</v>
      </c>
      <c r="H2760" s="17">
        <v>0</v>
      </c>
      <c r="I2760" s="17" t="s">
        <v>116</v>
      </c>
      <c r="J2760" s="17" t="s">
        <v>59</v>
      </c>
      <c r="K2760" s="17" t="s">
        <v>5038</v>
      </c>
      <c r="L2760" s="17" t="s">
        <v>111</v>
      </c>
      <c r="M2760" s="17" t="s">
        <v>112</v>
      </c>
      <c r="N2760" s="17" t="s">
        <v>75</v>
      </c>
      <c r="O2760" s="17">
        <v>20200212</v>
      </c>
      <c r="P2760" s="17">
        <v>20200212</v>
      </c>
      <c r="Q2760" s="17">
        <v>1110</v>
      </c>
      <c r="R2760" s="17">
        <v>27164954</v>
      </c>
      <c r="S2760" s="17" t="s">
        <v>76</v>
      </c>
      <c r="T2760" s="17" t="s">
        <v>63</v>
      </c>
      <c r="U2760" s="17" t="s">
        <v>91</v>
      </c>
      <c r="V2760" s="17">
        <f t="shared" si="766"/>
        <v>500</v>
      </c>
      <c r="W2760" s="17">
        <v>500000</v>
      </c>
      <c r="X2760" s="17" t="s">
        <v>64</v>
      </c>
      <c r="Y2760" s="17" t="s">
        <v>105</v>
      </c>
      <c r="Z2760" s="17">
        <v>20200507</v>
      </c>
      <c r="AA2760" s="17" t="s">
        <v>101</v>
      </c>
      <c r="AB2760" s="17">
        <v>1</v>
      </c>
      <c r="AC2760" s="17" t="str">
        <f>IFERROR(VLOOKUP(A2760,[1]Cruces!AJ:AK,2,0),VLOOKUP(CONCATENATE(X2760,AA2760),[1]Cruces!G:H,2,0))</f>
        <v>Solicitud de Obra</v>
      </c>
      <c r="AD2760" s="17">
        <f t="shared" si="752"/>
        <v>12</v>
      </c>
      <c r="AE2760" s="17">
        <f t="shared" si="753"/>
        <v>2</v>
      </c>
      <c r="AF2760" s="17">
        <f t="shared" si="754"/>
        <v>2020</v>
      </c>
      <c r="AG2760" s="17" t="str">
        <f>IFERROR(VLOOKUP(MID(A2760,2,4)*1,[1]Cruces!K:L,2,0),"Verificar")</f>
        <v>Atlántico Norte</v>
      </c>
      <c r="AH2760" s="17">
        <f t="shared" ca="1" si="755"/>
        <v>287</v>
      </c>
      <c r="AI2760" s="17" t="str">
        <f>IFERROR(VLOOKUP(U2760,[1]Cruces!$O$1:$P$6,2,0),"Sin Orden")</f>
        <v>Resuelta</v>
      </c>
      <c r="AJ2760" s="17">
        <f t="shared" si="756"/>
        <v>7</v>
      </c>
      <c r="AK2760" s="17">
        <f t="shared" si="757"/>
        <v>5</v>
      </c>
      <c r="AL2760" s="17">
        <f t="shared" si="758"/>
        <v>2020</v>
      </c>
      <c r="AM2760" s="17">
        <f t="shared" ca="1" si="759"/>
        <v>202</v>
      </c>
      <c r="AN2760" s="18">
        <f>IFERROR(VLOOKUP(R2760*1,'[1]Ordenes de Servicio'!G:K,5,0),"No Cruza")</f>
        <v>43873</v>
      </c>
      <c r="AO2760" s="17">
        <f t="shared" ca="1" si="760"/>
        <v>85</v>
      </c>
      <c r="AP2760" s="17">
        <f t="shared" si="761"/>
        <v>12</v>
      </c>
      <c r="AQ2760" s="17">
        <f t="shared" si="762"/>
        <v>2</v>
      </c>
      <c r="AR2760" s="17">
        <f t="shared" si="763"/>
        <v>2020</v>
      </c>
      <c r="AS2760" s="17">
        <f t="shared" ca="1" si="764"/>
        <v>287</v>
      </c>
      <c r="AT2760" s="17" t="str">
        <f t="shared" ca="1" si="767"/>
        <v>No</v>
      </c>
      <c r="AU2760" s="17">
        <f t="shared" si="765"/>
        <v>85</v>
      </c>
      <c r="AV2760" s="17" t="str">
        <f>+VLOOKUP(B2760,[1]Cruces!S:T,2,0)</f>
        <v>5. Consultoría / Adjudicación</v>
      </c>
    </row>
    <row r="2761" spans="1:48" hidden="1" x14ac:dyDescent="0.25">
      <c r="A2761" s="17" t="s">
        <v>9544</v>
      </c>
      <c r="B2761" s="17" t="s">
        <v>6595</v>
      </c>
      <c r="C2761" s="17">
        <v>0</v>
      </c>
      <c r="D2761" s="17">
        <v>0</v>
      </c>
      <c r="E2761" s="17" t="s">
        <v>55</v>
      </c>
      <c r="F2761" s="17" t="s">
        <v>107</v>
      </c>
      <c r="G2761" s="17" t="s">
        <v>9545</v>
      </c>
      <c r="H2761" s="17">
        <v>3126396296</v>
      </c>
      <c r="I2761" s="17" t="s">
        <v>71</v>
      </c>
      <c r="J2761" s="17" t="s">
        <v>59</v>
      </c>
      <c r="K2761" s="17" t="s">
        <v>9546</v>
      </c>
      <c r="L2761" s="17" t="s">
        <v>325</v>
      </c>
      <c r="M2761" s="17" t="s">
        <v>326</v>
      </c>
      <c r="N2761" s="17" t="s">
        <v>6600</v>
      </c>
      <c r="O2761" s="17">
        <v>20200429</v>
      </c>
      <c r="P2761" s="17">
        <v>20200505</v>
      </c>
      <c r="Q2761" s="17">
        <v>7551</v>
      </c>
      <c r="R2761" s="17">
        <v>27381696</v>
      </c>
      <c r="S2761" s="17" t="s">
        <v>6601</v>
      </c>
      <c r="T2761" s="17" t="s">
        <v>63</v>
      </c>
      <c r="U2761" s="17" t="s">
        <v>91</v>
      </c>
      <c r="V2761" s="17">
        <f t="shared" si="766"/>
        <v>3</v>
      </c>
      <c r="W2761" s="17">
        <v>3000</v>
      </c>
      <c r="X2761" s="17" t="s">
        <v>7065</v>
      </c>
      <c r="Y2761" s="17" t="s">
        <v>6595</v>
      </c>
      <c r="Z2761" s="17">
        <v>20200505</v>
      </c>
      <c r="AA2761" s="17" t="s">
        <v>1947</v>
      </c>
      <c r="AB2761" s="17">
        <v>1</v>
      </c>
      <c r="AC2761" s="17" t="str">
        <f>IFERROR(VLOOKUP(A2761,[1]Cruces!AJ:AK,2,0),VLOOKUP(CONCATENATE(X2761,AA2761),[1]Cruces!G:H,2,0))</f>
        <v>Solicitud por BT</v>
      </c>
      <c r="AD2761" s="17">
        <f t="shared" si="752"/>
        <v>29</v>
      </c>
      <c r="AE2761" s="17">
        <f t="shared" si="753"/>
        <v>4</v>
      </c>
      <c r="AF2761" s="17">
        <f t="shared" si="754"/>
        <v>2020</v>
      </c>
      <c r="AG2761" s="17" t="str">
        <f>IFERROR(VLOOKUP(MID(A2761,2,4)*1,[1]Cruces!K:L,2,0),"Verificar")</f>
        <v>Atlántico Norte</v>
      </c>
      <c r="AH2761" s="17">
        <f t="shared" ca="1" si="755"/>
        <v>210</v>
      </c>
      <c r="AI2761" s="17" t="str">
        <f>IFERROR(VLOOKUP(U2761,[1]Cruces!$O$1:$P$6,2,0),"Sin Orden")</f>
        <v>Resuelta</v>
      </c>
      <c r="AJ2761" s="17">
        <f t="shared" si="756"/>
        <v>5</v>
      </c>
      <c r="AK2761" s="17">
        <f t="shared" si="757"/>
        <v>5</v>
      </c>
      <c r="AL2761" s="17">
        <f t="shared" si="758"/>
        <v>2020</v>
      </c>
      <c r="AM2761" s="17">
        <f t="shared" ca="1" si="759"/>
        <v>204</v>
      </c>
      <c r="AN2761" s="18" t="str">
        <f>IFERROR(VLOOKUP(R2761*1,'[1]Ordenes de Servicio'!G:K,5,0),"No Cruza")</f>
        <v>No Cruza</v>
      </c>
      <c r="AO2761" s="17">
        <f t="shared" ca="1" si="760"/>
        <v>6</v>
      </c>
      <c r="AP2761" s="17">
        <f t="shared" si="761"/>
        <v>5</v>
      </c>
      <c r="AQ2761" s="17">
        <f t="shared" si="762"/>
        <v>5</v>
      </c>
      <c r="AR2761" s="17">
        <f t="shared" si="763"/>
        <v>2020</v>
      </c>
      <c r="AS2761" s="17">
        <f t="shared" ca="1" si="764"/>
        <v>204</v>
      </c>
      <c r="AT2761" s="17" t="str">
        <f t="shared" ca="1" si="767"/>
        <v>No</v>
      </c>
      <c r="AU2761" s="17">
        <f t="shared" si="765"/>
        <v>0</v>
      </c>
      <c r="AV2761" s="17" t="str">
        <f>+VLOOKUP(B2761,[1]Cruces!S:T,2,0)</f>
        <v>7. Ejecución en Campo OS BT</v>
      </c>
    </row>
    <row r="2762" spans="1:48" hidden="1" x14ac:dyDescent="0.25">
      <c r="A2762" s="17" t="s">
        <v>5039</v>
      </c>
      <c r="B2762" s="17" t="s">
        <v>68</v>
      </c>
      <c r="C2762" s="17">
        <v>6887933</v>
      </c>
      <c r="D2762" s="17">
        <v>35010582</v>
      </c>
      <c r="E2762" s="17" t="s">
        <v>93</v>
      </c>
      <c r="F2762" s="17" t="s">
        <v>232</v>
      </c>
      <c r="G2762" s="17" t="s">
        <v>5040</v>
      </c>
      <c r="H2762" s="17">
        <v>3582016</v>
      </c>
      <c r="I2762" s="17" t="s">
        <v>71</v>
      </c>
      <c r="J2762" s="17" t="s">
        <v>5041</v>
      </c>
      <c r="K2762" s="17" t="s">
        <v>5042</v>
      </c>
      <c r="L2762" s="17" t="s">
        <v>280</v>
      </c>
      <c r="M2762" s="17" t="s">
        <v>281</v>
      </c>
      <c r="N2762" s="17" t="s">
        <v>75</v>
      </c>
      <c r="O2762" s="17">
        <v>20200806</v>
      </c>
      <c r="P2762" s="17">
        <v>20200921</v>
      </c>
      <c r="Q2762" s="17">
        <v>1220</v>
      </c>
      <c r="R2762" s="17">
        <v>27973336</v>
      </c>
      <c r="S2762" s="17" t="s">
        <v>100</v>
      </c>
      <c r="T2762" s="17" t="s">
        <v>63</v>
      </c>
      <c r="U2762" s="17" t="s">
        <v>91</v>
      </c>
      <c r="V2762" s="17">
        <f t="shared" si="766"/>
        <v>112.5</v>
      </c>
      <c r="W2762" s="17">
        <v>112500</v>
      </c>
      <c r="X2762" s="17" t="s">
        <v>89</v>
      </c>
      <c r="Y2762" s="17" t="s">
        <v>150</v>
      </c>
      <c r="Z2762" s="17">
        <v>20201120</v>
      </c>
      <c r="AA2762" s="17" t="s">
        <v>318</v>
      </c>
      <c r="AB2762" s="17">
        <v>1</v>
      </c>
      <c r="AC2762" s="17" t="str">
        <f>IFERROR(VLOOKUP(A2762,[1]Cruces!AJ:AK,2,0),VLOOKUP(CONCATENATE(X2762,AA2762),[1]Cruces!G:H,2,0))</f>
        <v>Solicitud de Obra</v>
      </c>
      <c r="AD2762" s="17">
        <f t="shared" si="752"/>
        <v>6</v>
      </c>
      <c r="AE2762" s="17">
        <f t="shared" si="753"/>
        <v>8</v>
      </c>
      <c r="AF2762" s="17">
        <f t="shared" si="754"/>
        <v>2020</v>
      </c>
      <c r="AG2762" s="17" t="str">
        <f>IFERROR(VLOOKUP(MID(A2762,2,4)*1,[1]Cruces!K:L,2,0),"Verificar")</f>
        <v>Atlántico Sur</v>
      </c>
      <c r="AH2762" s="17">
        <f t="shared" ca="1" si="755"/>
        <v>111</v>
      </c>
      <c r="AI2762" s="17" t="str">
        <f>IFERROR(VLOOKUP(U2762,[1]Cruces!$O$1:$P$6,2,0),"Sin Orden")</f>
        <v>Resuelta</v>
      </c>
      <c r="AJ2762" s="17">
        <f t="shared" si="756"/>
        <v>20</v>
      </c>
      <c r="AK2762" s="17">
        <f t="shared" si="757"/>
        <v>11</v>
      </c>
      <c r="AL2762" s="17">
        <f t="shared" si="758"/>
        <v>2020</v>
      </c>
      <c r="AM2762" s="17">
        <f t="shared" ca="1" si="759"/>
        <v>5</v>
      </c>
      <c r="AN2762" s="18" t="str">
        <f>IFERROR(VLOOKUP(R2762*1,'[1]Ordenes de Servicio'!G:K,5,0),"No Cruza")</f>
        <v>No Cruza</v>
      </c>
      <c r="AO2762" s="17">
        <f t="shared" ca="1" si="760"/>
        <v>106</v>
      </c>
      <c r="AP2762" s="17">
        <f t="shared" si="761"/>
        <v>21</v>
      </c>
      <c r="AQ2762" s="17">
        <f t="shared" si="762"/>
        <v>9</v>
      </c>
      <c r="AR2762" s="17">
        <f t="shared" si="763"/>
        <v>2020</v>
      </c>
      <c r="AS2762" s="17">
        <f t="shared" ca="1" si="764"/>
        <v>65</v>
      </c>
      <c r="AT2762" s="17" t="str">
        <f t="shared" ca="1" si="767"/>
        <v>No</v>
      </c>
      <c r="AU2762" s="17">
        <f t="shared" si="765"/>
        <v>60</v>
      </c>
      <c r="AV2762" s="17" t="str">
        <f>+VLOOKUP(B2762,[1]Cruces!S:T,2,0)</f>
        <v>5. Consultoría / Adjudicación</v>
      </c>
    </row>
    <row r="2763" spans="1:48" hidden="1" x14ac:dyDescent="0.25">
      <c r="A2763" s="17" t="s">
        <v>5043</v>
      </c>
      <c r="B2763" s="17" t="s">
        <v>68</v>
      </c>
      <c r="C2763" s="17">
        <v>0</v>
      </c>
      <c r="D2763" s="17">
        <v>0</v>
      </c>
      <c r="E2763" s="17" t="s">
        <v>55</v>
      </c>
      <c r="F2763" s="17" t="s">
        <v>163</v>
      </c>
      <c r="G2763" s="17" t="s">
        <v>5044</v>
      </c>
      <c r="H2763" s="17">
        <v>0</v>
      </c>
      <c r="I2763" s="17" t="s">
        <v>71</v>
      </c>
      <c r="J2763" s="17" t="s">
        <v>59</v>
      </c>
      <c r="K2763" s="17" t="s">
        <v>5045</v>
      </c>
      <c r="L2763" s="17" t="s">
        <v>111</v>
      </c>
      <c r="M2763" s="17" t="s">
        <v>112</v>
      </c>
      <c r="N2763" s="17" t="s">
        <v>75</v>
      </c>
      <c r="O2763" s="17">
        <v>20200925</v>
      </c>
      <c r="P2763" s="17">
        <v>20201030</v>
      </c>
      <c r="Q2763" s="17">
        <v>1150</v>
      </c>
      <c r="R2763" s="17">
        <v>28294798</v>
      </c>
      <c r="S2763" s="17" t="s">
        <v>76</v>
      </c>
      <c r="T2763" s="17" t="s">
        <v>63</v>
      </c>
      <c r="U2763" s="17" t="s">
        <v>91</v>
      </c>
      <c r="V2763" s="17">
        <f t="shared" si="766"/>
        <v>30</v>
      </c>
      <c r="W2763" s="17">
        <v>30000</v>
      </c>
      <c r="X2763" s="17" t="s">
        <v>64</v>
      </c>
      <c r="Y2763" s="17" t="s">
        <v>150</v>
      </c>
      <c r="Z2763" s="17">
        <v>20201119</v>
      </c>
      <c r="AA2763" s="17" t="s">
        <v>78</v>
      </c>
      <c r="AB2763" s="17">
        <v>1</v>
      </c>
      <c r="AC2763" s="17" t="str">
        <f>IFERROR(VLOOKUP(A2763,[1]Cruces!AJ:AK,2,0),VLOOKUP(CONCATENATE(X2763,AA2763),[1]Cruces!G:H,2,0))</f>
        <v>Solicitud de Obra</v>
      </c>
      <c r="AD2763" s="17">
        <f t="shared" si="752"/>
        <v>25</v>
      </c>
      <c r="AE2763" s="17">
        <f t="shared" si="753"/>
        <v>9</v>
      </c>
      <c r="AF2763" s="17">
        <f t="shared" si="754"/>
        <v>2020</v>
      </c>
      <c r="AG2763" s="17" t="str">
        <f>IFERROR(VLOOKUP(MID(A2763,2,4)*1,[1]Cruces!K:L,2,0),"Verificar")</f>
        <v>Atlántico Norte</v>
      </c>
      <c r="AH2763" s="17">
        <f t="shared" ca="1" si="755"/>
        <v>61</v>
      </c>
      <c r="AI2763" s="17" t="str">
        <f>IFERROR(VLOOKUP(U2763,[1]Cruces!$O$1:$P$6,2,0),"Sin Orden")</f>
        <v>Resuelta</v>
      </c>
      <c r="AJ2763" s="17">
        <f t="shared" si="756"/>
        <v>19</v>
      </c>
      <c r="AK2763" s="17">
        <f t="shared" si="757"/>
        <v>11</v>
      </c>
      <c r="AL2763" s="17">
        <f t="shared" si="758"/>
        <v>2020</v>
      </c>
      <c r="AM2763" s="17">
        <f t="shared" ca="1" si="759"/>
        <v>6</v>
      </c>
      <c r="AN2763" s="18" t="str">
        <f>IFERROR(VLOOKUP(R2763*1,'[1]Ordenes de Servicio'!G:K,5,0),"No Cruza")</f>
        <v>No Cruza</v>
      </c>
      <c r="AO2763" s="17">
        <f t="shared" ca="1" si="760"/>
        <v>55</v>
      </c>
      <c r="AP2763" s="17">
        <f t="shared" si="761"/>
        <v>30</v>
      </c>
      <c r="AQ2763" s="17">
        <f t="shared" si="762"/>
        <v>10</v>
      </c>
      <c r="AR2763" s="17">
        <f t="shared" si="763"/>
        <v>2020</v>
      </c>
      <c r="AS2763" s="17">
        <f t="shared" ca="1" si="764"/>
        <v>26</v>
      </c>
      <c r="AT2763" s="17" t="str">
        <f t="shared" ca="1" si="767"/>
        <v>No</v>
      </c>
      <c r="AU2763" s="17">
        <f t="shared" si="765"/>
        <v>20</v>
      </c>
      <c r="AV2763" s="17" t="str">
        <f>+VLOOKUP(B2763,[1]Cruces!S:T,2,0)</f>
        <v>5. Consultoría / Adjudicación</v>
      </c>
    </row>
    <row r="2764" spans="1:48" hidden="1" x14ac:dyDescent="0.25">
      <c r="A2764" s="17" t="s">
        <v>5046</v>
      </c>
      <c r="B2764" s="17" t="s">
        <v>68</v>
      </c>
      <c r="C2764" s="17">
        <v>0</v>
      </c>
      <c r="D2764" s="17">
        <v>0</v>
      </c>
      <c r="E2764" s="17" t="s">
        <v>55</v>
      </c>
      <c r="F2764" s="17" t="s">
        <v>120</v>
      </c>
      <c r="G2764" s="17" t="s">
        <v>5047</v>
      </c>
      <c r="H2764" s="17">
        <v>0</v>
      </c>
      <c r="I2764" s="17" t="s">
        <v>116</v>
      </c>
      <c r="J2764" s="17" t="s">
        <v>59</v>
      </c>
      <c r="K2764" s="17" t="s">
        <v>5048</v>
      </c>
      <c r="L2764" s="17" t="s">
        <v>122</v>
      </c>
      <c r="M2764" s="17" t="s">
        <v>123</v>
      </c>
      <c r="N2764" s="17" t="s">
        <v>75</v>
      </c>
      <c r="O2764" s="17">
        <v>20180801</v>
      </c>
      <c r="P2764" s="17">
        <v>20181012</v>
      </c>
      <c r="Q2764" s="17">
        <v>9510</v>
      </c>
      <c r="R2764" s="17">
        <v>25716793</v>
      </c>
      <c r="S2764" s="17" t="s">
        <v>76</v>
      </c>
      <c r="T2764" s="17" t="s">
        <v>63</v>
      </c>
      <c r="U2764" s="17" t="s">
        <v>91</v>
      </c>
      <c r="V2764" s="17">
        <f t="shared" si="766"/>
        <v>75</v>
      </c>
      <c r="W2764" s="17">
        <v>75000</v>
      </c>
      <c r="X2764" s="17" t="s">
        <v>64</v>
      </c>
      <c r="Y2764" s="17" t="s">
        <v>136</v>
      </c>
      <c r="Z2764" s="17">
        <v>20181019</v>
      </c>
      <c r="AA2764" s="17" t="s">
        <v>78</v>
      </c>
      <c r="AB2764" s="17">
        <v>1</v>
      </c>
      <c r="AC2764" s="17" t="str">
        <f>IFERROR(VLOOKUP(A2764,[1]Cruces!AJ:AK,2,0),VLOOKUP(CONCATENATE(X2764,AA2764),[1]Cruces!G:H,2,0))</f>
        <v>Solicitud de Obra</v>
      </c>
      <c r="AD2764" s="17">
        <f t="shared" si="752"/>
        <v>1</v>
      </c>
      <c r="AE2764" s="17">
        <f t="shared" si="753"/>
        <v>8</v>
      </c>
      <c r="AF2764" s="17">
        <f t="shared" si="754"/>
        <v>2018</v>
      </c>
      <c r="AG2764" s="17" t="str">
        <f>IFERROR(VLOOKUP(MID(A2764,2,4)*1,[1]Cruces!K:L,2,0),"Verificar")</f>
        <v>Atlántico Norte</v>
      </c>
      <c r="AH2764" s="17">
        <f t="shared" ca="1" si="755"/>
        <v>847</v>
      </c>
      <c r="AI2764" s="17" t="str">
        <f>IFERROR(VLOOKUP(U2764,[1]Cruces!$O$1:$P$6,2,0),"Sin Orden")</f>
        <v>Resuelta</v>
      </c>
      <c r="AJ2764" s="17">
        <f t="shared" si="756"/>
        <v>19</v>
      </c>
      <c r="AK2764" s="17">
        <f t="shared" si="757"/>
        <v>10</v>
      </c>
      <c r="AL2764" s="17">
        <f t="shared" si="758"/>
        <v>2018</v>
      </c>
      <c r="AM2764" s="17">
        <f t="shared" ca="1" si="759"/>
        <v>768</v>
      </c>
      <c r="AN2764" s="18">
        <f>IFERROR(VLOOKUP(R2764*1,'[1]Ordenes de Servicio'!G:K,5,0),"No Cruza")</f>
        <v>43419</v>
      </c>
      <c r="AO2764" s="17">
        <f t="shared" ca="1" si="760"/>
        <v>79</v>
      </c>
      <c r="AP2764" s="17">
        <f t="shared" si="761"/>
        <v>12</v>
      </c>
      <c r="AQ2764" s="17">
        <f t="shared" si="762"/>
        <v>10</v>
      </c>
      <c r="AR2764" s="17">
        <f t="shared" si="763"/>
        <v>2018</v>
      </c>
      <c r="AS2764" s="17">
        <f t="shared" ca="1" si="764"/>
        <v>775</v>
      </c>
      <c r="AT2764" s="17" t="str">
        <f t="shared" ca="1" si="767"/>
        <v>Si</v>
      </c>
      <c r="AU2764" s="17">
        <f t="shared" si="765"/>
        <v>7</v>
      </c>
      <c r="AV2764" s="17" t="str">
        <f>+VLOOKUP(B2764,[1]Cruces!S:T,2,0)</f>
        <v>5. Consultoría / Adjudicación</v>
      </c>
    </row>
    <row r="2765" spans="1:48" hidden="1" x14ac:dyDescent="0.25">
      <c r="A2765" s="17" t="s">
        <v>9547</v>
      </c>
      <c r="B2765" s="17" t="s">
        <v>6595</v>
      </c>
      <c r="C2765" s="17">
        <v>0</v>
      </c>
      <c r="D2765" s="17">
        <v>0</v>
      </c>
      <c r="E2765" s="17" t="s">
        <v>55</v>
      </c>
      <c r="F2765" s="17" t="s">
        <v>7098</v>
      </c>
      <c r="G2765" s="17" t="s">
        <v>9548</v>
      </c>
      <c r="H2765" s="17">
        <v>3015602558</v>
      </c>
      <c r="I2765" s="17" t="s">
        <v>71</v>
      </c>
      <c r="J2765" s="17" t="s">
        <v>59</v>
      </c>
      <c r="K2765" s="17" t="s">
        <v>97</v>
      </c>
      <c r="L2765" s="17" t="s">
        <v>7101</v>
      </c>
      <c r="M2765" s="17" t="s">
        <v>7102</v>
      </c>
      <c r="N2765" s="17" t="s">
        <v>6600</v>
      </c>
      <c r="O2765" s="17">
        <v>20201026</v>
      </c>
      <c r="P2765" s="17">
        <v>20201028</v>
      </c>
      <c r="Q2765" s="17">
        <v>9530</v>
      </c>
      <c r="R2765" s="17">
        <v>28253359</v>
      </c>
      <c r="S2765" s="17" t="s">
        <v>6601</v>
      </c>
      <c r="T2765" s="17" t="s">
        <v>63</v>
      </c>
      <c r="U2765" s="17" t="s">
        <v>91</v>
      </c>
      <c r="V2765" s="17">
        <f t="shared" si="766"/>
        <v>3</v>
      </c>
      <c r="W2765" s="17">
        <v>3000</v>
      </c>
      <c r="X2765" s="17" t="s">
        <v>7065</v>
      </c>
      <c r="Y2765" s="17" t="s">
        <v>6595</v>
      </c>
      <c r="Z2765" s="17">
        <v>20201028</v>
      </c>
      <c r="AA2765" s="17" t="s">
        <v>1947</v>
      </c>
      <c r="AB2765" s="17">
        <v>1</v>
      </c>
      <c r="AC2765" s="17" t="str">
        <f>IFERROR(VLOOKUP(A2765,[1]Cruces!AJ:AK,2,0),VLOOKUP(CONCATENATE(X2765,AA2765),[1]Cruces!G:H,2,0))</f>
        <v>Solicitud por BT</v>
      </c>
      <c r="AD2765" s="17">
        <f t="shared" si="752"/>
        <v>26</v>
      </c>
      <c r="AE2765" s="17">
        <f t="shared" si="753"/>
        <v>10</v>
      </c>
      <c r="AF2765" s="17">
        <f t="shared" si="754"/>
        <v>2020</v>
      </c>
      <c r="AG2765" s="17" t="str">
        <f>IFERROR(VLOOKUP(MID(A2765,2,4)*1,[1]Cruces!K:L,2,0),"Verificar")</f>
        <v>Atlántico Norte</v>
      </c>
      <c r="AH2765" s="17">
        <f t="shared" ca="1" si="755"/>
        <v>30</v>
      </c>
      <c r="AI2765" s="17" t="str">
        <f>IFERROR(VLOOKUP(U2765,[1]Cruces!$O$1:$P$6,2,0),"Sin Orden")</f>
        <v>Resuelta</v>
      </c>
      <c r="AJ2765" s="17">
        <f t="shared" si="756"/>
        <v>28</v>
      </c>
      <c r="AK2765" s="17">
        <f t="shared" si="757"/>
        <v>10</v>
      </c>
      <c r="AL2765" s="17">
        <f t="shared" si="758"/>
        <v>2020</v>
      </c>
      <c r="AM2765" s="17">
        <f t="shared" ca="1" si="759"/>
        <v>28</v>
      </c>
      <c r="AN2765" s="18" t="str">
        <f>IFERROR(VLOOKUP(R2765*1,'[1]Ordenes de Servicio'!G:K,5,0),"No Cruza")</f>
        <v>No Cruza</v>
      </c>
      <c r="AO2765" s="17">
        <f t="shared" ca="1" si="760"/>
        <v>2</v>
      </c>
      <c r="AP2765" s="17">
        <f t="shared" si="761"/>
        <v>28</v>
      </c>
      <c r="AQ2765" s="17">
        <f t="shared" si="762"/>
        <v>10</v>
      </c>
      <c r="AR2765" s="17">
        <f t="shared" si="763"/>
        <v>2020</v>
      </c>
      <c r="AS2765" s="17">
        <f t="shared" ca="1" si="764"/>
        <v>28</v>
      </c>
      <c r="AT2765" s="17" t="str">
        <f t="shared" ca="1" si="767"/>
        <v>No</v>
      </c>
      <c r="AU2765" s="17">
        <f t="shared" si="765"/>
        <v>0</v>
      </c>
      <c r="AV2765" s="17" t="str">
        <f>+VLOOKUP(B2765,[1]Cruces!S:T,2,0)</f>
        <v>7. Ejecución en Campo OS BT</v>
      </c>
    </row>
    <row r="2766" spans="1:48" hidden="1" x14ac:dyDescent="0.25">
      <c r="A2766" s="17" t="s">
        <v>5049</v>
      </c>
      <c r="B2766" s="17" t="s">
        <v>54</v>
      </c>
      <c r="C2766" s="17">
        <v>2037249</v>
      </c>
      <c r="D2766" s="17">
        <v>20190810</v>
      </c>
      <c r="E2766" s="17" t="s">
        <v>745</v>
      </c>
      <c r="F2766" s="17" t="s">
        <v>232</v>
      </c>
      <c r="G2766" s="17" t="s">
        <v>5050</v>
      </c>
      <c r="H2766" s="17">
        <v>3107287137</v>
      </c>
      <c r="I2766" s="17" t="s">
        <v>182</v>
      </c>
      <c r="J2766" s="17" t="s">
        <v>5051</v>
      </c>
      <c r="K2766" s="17" t="s">
        <v>5052</v>
      </c>
      <c r="L2766" s="17" t="s">
        <v>280</v>
      </c>
      <c r="M2766" s="17" t="s">
        <v>281</v>
      </c>
      <c r="N2766" s="17" t="s">
        <v>62</v>
      </c>
      <c r="O2766" s="17">
        <v>20200916</v>
      </c>
      <c r="P2766" s="17">
        <v>20200922</v>
      </c>
      <c r="Q2766" s="17">
        <v>7542</v>
      </c>
      <c r="R2766" s="17">
        <v>28154634</v>
      </c>
      <c r="S2766" s="17" t="s">
        <v>100</v>
      </c>
      <c r="T2766" s="17" t="s">
        <v>63</v>
      </c>
      <c r="U2766" s="17" t="s">
        <v>91</v>
      </c>
      <c r="V2766" s="17">
        <f t="shared" si="766"/>
        <v>300</v>
      </c>
      <c r="W2766" s="17">
        <v>300000</v>
      </c>
      <c r="X2766" s="17" t="s">
        <v>89</v>
      </c>
      <c r="Y2766" s="17" t="s">
        <v>65</v>
      </c>
      <c r="Z2766" s="17">
        <v>20200922</v>
      </c>
      <c r="AA2766" s="17" t="s">
        <v>318</v>
      </c>
      <c r="AB2766" s="17">
        <v>1</v>
      </c>
      <c r="AC2766" s="17" t="str">
        <f>IFERROR(VLOOKUP(A2766,[1]Cruces!AJ:AK,2,0),VLOOKUP(CONCATENATE(X2766,AA2766),[1]Cruces!G:H,2,0))</f>
        <v>Solicitud de Obra</v>
      </c>
      <c r="AD2766" s="17">
        <f t="shared" si="752"/>
        <v>16</v>
      </c>
      <c r="AE2766" s="17">
        <f t="shared" si="753"/>
        <v>9</v>
      </c>
      <c r="AF2766" s="17">
        <f t="shared" si="754"/>
        <v>2020</v>
      </c>
      <c r="AG2766" s="17" t="str">
        <f>IFERROR(VLOOKUP(MID(A2766,2,4)*1,[1]Cruces!K:L,2,0),"Verificar")</f>
        <v>Atlántico Sur</v>
      </c>
      <c r="AH2766" s="17">
        <f t="shared" ca="1" si="755"/>
        <v>70</v>
      </c>
      <c r="AI2766" s="17" t="str">
        <f>IFERROR(VLOOKUP(U2766,[1]Cruces!$O$1:$P$6,2,0),"Sin Orden")</f>
        <v>Resuelta</v>
      </c>
      <c r="AJ2766" s="17">
        <f t="shared" si="756"/>
        <v>22</v>
      </c>
      <c r="AK2766" s="17">
        <f t="shared" si="757"/>
        <v>9</v>
      </c>
      <c r="AL2766" s="17">
        <f t="shared" si="758"/>
        <v>2020</v>
      </c>
      <c r="AM2766" s="17">
        <f t="shared" ca="1" si="759"/>
        <v>64</v>
      </c>
      <c r="AN2766" s="18" t="str">
        <f>IFERROR(VLOOKUP(R2766*1,'[1]Ordenes de Servicio'!G:K,5,0),"No Cruza")</f>
        <v>No Cruza</v>
      </c>
      <c r="AO2766" s="17">
        <f t="shared" ca="1" si="760"/>
        <v>6</v>
      </c>
      <c r="AP2766" s="17">
        <f t="shared" si="761"/>
        <v>22</v>
      </c>
      <c r="AQ2766" s="17">
        <f t="shared" si="762"/>
        <v>9</v>
      </c>
      <c r="AR2766" s="17">
        <f t="shared" si="763"/>
        <v>2020</v>
      </c>
      <c r="AS2766" s="17">
        <f t="shared" ca="1" si="764"/>
        <v>64</v>
      </c>
      <c r="AT2766" s="17" t="str">
        <f t="shared" ca="1" si="767"/>
        <v>No</v>
      </c>
      <c r="AU2766" s="17">
        <f t="shared" si="765"/>
        <v>0</v>
      </c>
      <c r="AV2766" s="17" t="str">
        <f>+VLOOKUP(B2766,[1]Cruces!S:T,2,0)</f>
        <v>4. Presupuesto de Obra</v>
      </c>
    </row>
    <row r="2767" spans="1:48" hidden="1" x14ac:dyDescent="0.25">
      <c r="A2767" s="17" t="s">
        <v>5053</v>
      </c>
      <c r="B2767" s="17" t="s">
        <v>54</v>
      </c>
      <c r="C2767" s="17">
        <v>0</v>
      </c>
      <c r="D2767" s="17">
        <v>0</v>
      </c>
      <c r="E2767" s="17" t="s">
        <v>55</v>
      </c>
      <c r="F2767" s="17" t="s">
        <v>56</v>
      </c>
      <c r="G2767" s="17" t="s">
        <v>5054</v>
      </c>
      <c r="H2767" s="17">
        <v>0</v>
      </c>
      <c r="I2767" s="17" t="s">
        <v>58</v>
      </c>
      <c r="J2767" s="17" t="s">
        <v>59</v>
      </c>
      <c r="K2767" s="17" t="s">
        <v>5055</v>
      </c>
      <c r="L2767" s="17" t="s">
        <v>61</v>
      </c>
      <c r="M2767" s="17" t="s">
        <v>55</v>
      </c>
      <c r="N2767" s="17" t="s">
        <v>62</v>
      </c>
      <c r="O2767" s="17">
        <v>20170329</v>
      </c>
      <c r="P2767" s="17">
        <v>20170405</v>
      </c>
      <c r="Q2767" s="17">
        <v>3440</v>
      </c>
      <c r="R2767" s="17">
        <v>0</v>
      </c>
      <c r="S2767" s="17"/>
      <c r="T2767" s="17" t="s">
        <v>63</v>
      </c>
      <c r="U2767" s="17"/>
      <c r="V2767" s="17">
        <f t="shared" si="766"/>
        <v>162.5</v>
      </c>
      <c r="W2767" s="17">
        <v>162500</v>
      </c>
      <c r="X2767" s="17" t="s">
        <v>64</v>
      </c>
      <c r="Y2767" s="17" t="s">
        <v>65</v>
      </c>
      <c r="Z2767" s="17">
        <v>20170405</v>
      </c>
      <c r="AA2767" s="17" t="s">
        <v>66</v>
      </c>
      <c r="AB2767" s="17">
        <v>1</v>
      </c>
      <c r="AC2767" s="17" t="str">
        <f>IFERROR(VLOOKUP(A2767,[1]Cruces!AJ:AK,2,0),VLOOKUP(CONCATENATE(X2767,AA2767),[1]Cruces!G:H,2,0))</f>
        <v>Solicitud de Obra</v>
      </c>
      <c r="AD2767" s="17">
        <f t="shared" si="752"/>
        <v>29</v>
      </c>
      <c r="AE2767" s="17">
        <f t="shared" si="753"/>
        <v>3</v>
      </c>
      <c r="AF2767" s="17">
        <f t="shared" si="754"/>
        <v>2017</v>
      </c>
      <c r="AG2767" s="17" t="str">
        <f>IFERROR(VLOOKUP(MID(A2767,2,4)*1,[1]Cruces!K:L,2,0),"Verificar")</f>
        <v>Magdalena</v>
      </c>
      <c r="AH2767" s="17">
        <f t="shared" ca="1" si="755"/>
        <v>1337</v>
      </c>
      <c r="AI2767" s="17" t="str">
        <f>IFERROR(VLOOKUP(U2767,[1]Cruces!$O$1:$P$6,2,0),"Sin Orden")</f>
        <v>Sin Orden</v>
      </c>
      <c r="AJ2767" s="17">
        <f t="shared" si="756"/>
        <v>5</v>
      </c>
      <c r="AK2767" s="17">
        <f t="shared" si="757"/>
        <v>4</v>
      </c>
      <c r="AL2767" s="17">
        <f t="shared" si="758"/>
        <v>2017</v>
      </c>
      <c r="AM2767" s="17">
        <f t="shared" ca="1" si="759"/>
        <v>1330</v>
      </c>
      <c r="AN2767" s="18" t="str">
        <f>IFERROR(VLOOKUP(R2767*1,'[1]Ordenes de Servicio'!G:K,5,0),"No Cruza")</f>
        <v>No Cruza</v>
      </c>
      <c r="AO2767" s="17">
        <f t="shared" ca="1" si="760"/>
        <v>1330</v>
      </c>
      <c r="AP2767" s="17">
        <f t="shared" si="761"/>
        <v>5</v>
      </c>
      <c r="AQ2767" s="17">
        <f t="shared" si="762"/>
        <v>4</v>
      </c>
      <c r="AR2767" s="17">
        <f t="shared" si="763"/>
        <v>2017</v>
      </c>
      <c r="AS2767" s="17">
        <f t="shared" ca="1" si="764"/>
        <v>1330</v>
      </c>
      <c r="AT2767" s="17" t="str">
        <f t="shared" ca="1" si="767"/>
        <v>Si</v>
      </c>
      <c r="AU2767" s="17">
        <f t="shared" si="765"/>
        <v>0</v>
      </c>
      <c r="AV2767" s="17" t="str">
        <f>+VLOOKUP(B2767,[1]Cruces!S:T,2,0)</f>
        <v>4. Presupuesto de Obra</v>
      </c>
    </row>
    <row r="2768" spans="1:48" hidden="1" x14ac:dyDescent="0.25">
      <c r="A2768" s="17" t="s">
        <v>5056</v>
      </c>
      <c r="B2768" s="17" t="s">
        <v>68</v>
      </c>
      <c r="C2768" s="17">
        <v>0</v>
      </c>
      <c r="D2768" s="17">
        <v>0</v>
      </c>
      <c r="E2768" s="17" t="s">
        <v>55</v>
      </c>
      <c r="F2768" s="17" t="s">
        <v>120</v>
      </c>
      <c r="G2768" s="17" t="s">
        <v>5057</v>
      </c>
      <c r="H2768" s="17">
        <v>3002023890</v>
      </c>
      <c r="I2768" s="17" t="s">
        <v>116</v>
      </c>
      <c r="J2768" s="17" t="s">
        <v>59</v>
      </c>
      <c r="K2768" s="17" t="s">
        <v>5058</v>
      </c>
      <c r="L2768" s="17" t="s">
        <v>487</v>
      </c>
      <c r="M2768" s="17" t="s">
        <v>55</v>
      </c>
      <c r="N2768" s="17" t="s">
        <v>75</v>
      </c>
      <c r="O2768" s="17">
        <v>20190708</v>
      </c>
      <c r="P2768" s="17">
        <v>20190715</v>
      </c>
      <c r="Q2768" s="17">
        <v>1110</v>
      </c>
      <c r="R2768" s="17">
        <v>0</v>
      </c>
      <c r="S2768" s="17"/>
      <c r="T2768" s="17" t="s">
        <v>63</v>
      </c>
      <c r="U2768" s="17"/>
      <c r="V2768" s="17">
        <f t="shared" si="766"/>
        <v>50</v>
      </c>
      <c r="W2768" s="17">
        <v>50000</v>
      </c>
      <c r="X2768" s="17" t="s">
        <v>64</v>
      </c>
      <c r="Y2768" s="17" t="s">
        <v>105</v>
      </c>
      <c r="Z2768" s="17">
        <v>20190924</v>
      </c>
      <c r="AA2768" s="17" t="s">
        <v>78</v>
      </c>
      <c r="AB2768" s="17">
        <v>1</v>
      </c>
      <c r="AC2768" s="17" t="str">
        <f>IFERROR(VLOOKUP(A2768,[1]Cruces!AJ:AK,2,0),VLOOKUP(CONCATENATE(X2768,AA2768),[1]Cruces!G:H,2,0))</f>
        <v>Solicitud de Obra</v>
      </c>
      <c r="AD2768" s="17">
        <f t="shared" si="752"/>
        <v>8</v>
      </c>
      <c r="AE2768" s="17">
        <f t="shared" si="753"/>
        <v>7</v>
      </c>
      <c r="AF2768" s="17">
        <f t="shared" si="754"/>
        <v>2019</v>
      </c>
      <c r="AG2768" s="17" t="str">
        <f>IFERROR(VLOOKUP(MID(A2768,2,4)*1,[1]Cruces!K:L,2,0),"Verificar")</f>
        <v>Atlántico Norte</v>
      </c>
      <c r="AH2768" s="17">
        <f t="shared" ca="1" si="755"/>
        <v>506</v>
      </c>
      <c r="AI2768" s="17" t="str">
        <f>IFERROR(VLOOKUP(U2768,[1]Cruces!$O$1:$P$6,2,0),"Sin Orden")</f>
        <v>Sin Orden</v>
      </c>
      <c r="AJ2768" s="17">
        <f t="shared" si="756"/>
        <v>24</v>
      </c>
      <c r="AK2768" s="17">
        <f t="shared" si="757"/>
        <v>9</v>
      </c>
      <c r="AL2768" s="17">
        <f t="shared" si="758"/>
        <v>2019</v>
      </c>
      <c r="AM2768" s="17">
        <f t="shared" ca="1" si="759"/>
        <v>428</v>
      </c>
      <c r="AN2768" s="18" t="str">
        <f>IFERROR(VLOOKUP(R2768*1,'[1]Ordenes de Servicio'!G:K,5,0),"No Cruza")</f>
        <v>No Cruza</v>
      </c>
      <c r="AO2768" s="17">
        <f t="shared" ca="1" si="760"/>
        <v>428</v>
      </c>
      <c r="AP2768" s="17">
        <f t="shared" si="761"/>
        <v>15</v>
      </c>
      <c r="AQ2768" s="17">
        <f t="shared" si="762"/>
        <v>7</v>
      </c>
      <c r="AR2768" s="17">
        <f t="shared" si="763"/>
        <v>2019</v>
      </c>
      <c r="AS2768" s="17">
        <f t="shared" ca="1" si="764"/>
        <v>499</v>
      </c>
      <c r="AT2768" s="17" t="str">
        <f t="shared" ca="1" si="767"/>
        <v>Si</v>
      </c>
      <c r="AU2768" s="17">
        <f t="shared" si="765"/>
        <v>71</v>
      </c>
      <c r="AV2768" s="17" t="str">
        <f>+VLOOKUP(B2768,[1]Cruces!S:T,2,0)</f>
        <v>5. Consultoría / Adjudicación</v>
      </c>
    </row>
    <row r="2769" spans="1:48" hidden="1" x14ac:dyDescent="0.25">
      <c r="A2769" s="17" t="s">
        <v>5059</v>
      </c>
      <c r="B2769" s="17" t="s">
        <v>68</v>
      </c>
      <c r="C2769" s="17">
        <v>1109728</v>
      </c>
      <c r="D2769" s="17">
        <v>0</v>
      </c>
      <c r="E2769" s="17" t="s">
        <v>55</v>
      </c>
      <c r="F2769" s="17" t="s">
        <v>81</v>
      </c>
      <c r="G2769" s="17" t="s">
        <v>5060</v>
      </c>
      <c r="H2769" s="17">
        <v>3015447795</v>
      </c>
      <c r="I2769" s="17" t="s">
        <v>71</v>
      </c>
      <c r="J2769" s="17" t="s">
        <v>59</v>
      </c>
      <c r="K2769" s="17" t="s">
        <v>5061</v>
      </c>
      <c r="L2769" s="17" t="s">
        <v>85</v>
      </c>
      <c r="M2769" s="17" t="s">
        <v>86</v>
      </c>
      <c r="N2769" s="17" t="s">
        <v>75</v>
      </c>
      <c r="O2769" s="17">
        <v>20191015</v>
      </c>
      <c r="P2769" s="17">
        <v>20191119</v>
      </c>
      <c r="Q2769" s="17">
        <v>3410</v>
      </c>
      <c r="R2769" s="17">
        <v>26853028</v>
      </c>
      <c r="S2769" s="17" t="s">
        <v>100</v>
      </c>
      <c r="T2769" s="17" t="s">
        <v>63</v>
      </c>
      <c r="U2769" s="17" t="s">
        <v>91</v>
      </c>
      <c r="V2769" s="17">
        <f t="shared" si="766"/>
        <v>75</v>
      </c>
      <c r="W2769" s="17">
        <v>75000</v>
      </c>
      <c r="X2769" s="17" t="s">
        <v>89</v>
      </c>
      <c r="Y2769" s="17" t="s">
        <v>282</v>
      </c>
      <c r="Z2769" s="17">
        <v>20191122</v>
      </c>
      <c r="AA2769" s="17" t="s">
        <v>78</v>
      </c>
      <c r="AB2769" s="17">
        <v>1</v>
      </c>
      <c r="AC2769" s="17" t="str">
        <f>IFERROR(VLOOKUP(A2769,[1]Cruces!AJ:AK,2,0),VLOOKUP(CONCATENATE(X2769,AA2769),[1]Cruces!G:H,2,0))</f>
        <v>Solicitud de Obra</v>
      </c>
      <c r="AD2769" s="17">
        <f t="shared" si="752"/>
        <v>15</v>
      </c>
      <c r="AE2769" s="17">
        <f t="shared" si="753"/>
        <v>10</v>
      </c>
      <c r="AF2769" s="17">
        <f t="shared" si="754"/>
        <v>2019</v>
      </c>
      <c r="AG2769" s="17" t="str">
        <f>IFERROR(VLOOKUP(MID(A2769,2,4)*1,[1]Cruces!K:L,2,0),"Verificar")</f>
        <v>Magdalena</v>
      </c>
      <c r="AH2769" s="17">
        <f t="shared" ca="1" si="755"/>
        <v>407</v>
      </c>
      <c r="AI2769" s="17" t="str">
        <f>IFERROR(VLOOKUP(U2769,[1]Cruces!$O$1:$P$6,2,0),"Sin Orden")</f>
        <v>Resuelta</v>
      </c>
      <c r="AJ2769" s="17">
        <f t="shared" si="756"/>
        <v>22</v>
      </c>
      <c r="AK2769" s="17">
        <f t="shared" si="757"/>
        <v>11</v>
      </c>
      <c r="AL2769" s="17">
        <f t="shared" si="758"/>
        <v>2019</v>
      </c>
      <c r="AM2769" s="17">
        <f t="shared" ca="1" si="759"/>
        <v>369</v>
      </c>
      <c r="AN2769" s="18" t="str">
        <f>IFERROR(VLOOKUP(R2769*1,'[1]Ordenes de Servicio'!G:K,5,0),"No Cruza")</f>
        <v>No Cruza</v>
      </c>
      <c r="AO2769" s="17">
        <f t="shared" ca="1" si="760"/>
        <v>38</v>
      </c>
      <c r="AP2769" s="17">
        <f t="shared" si="761"/>
        <v>19</v>
      </c>
      <c r="AQ2769" s="17">
        <f t="shared" si="762"/>
        <v>11</v>
      </c>
      <c r="AR2769" s="17">
        <f t="shared" si="763"/>
        <v>2019</v>
      </c>
      <c r="AS2769" s="17">
        <f t="shared" ca="1" si="764"/>
        <v>372</v>
      </c>
      <c r="AT2769" s="17" t="str">
        <f t="shared" ca="1" si="767"/>
        <v>Si</v>
      </c>
      <c r="AU2769" s="17">
        <f t="shared" si="765"/>
        <v>3</v>
      </c>
      <c r="AV2769" s="17" t="str">
        <f>+VLOOKUP(B2769,[1]Cruces!S:T,2,0)</f>
        <v>5. Consultoría / Adjudicación</v>
      </c>
    </row>
    <row r="2770" spans="1:48" hidden="1" x14ac:dyDescent="0.25">
      <c r="A2770" s="17" t="s">
        <v>5062</v>
      </c>
      <c r="B2770" s="17" t="s">
        <v>68</v>
      </c>
      <c r="C2770" s="17">
        <v>4998020</v>
      </c>
      <c r="D2770" s="17">
        <v>0</v>
      </c>
      <c r="E2770" s="17" t="s">
        <v>55</v>
      </c>
      <c r="F2770" s="17" t="s">
        <v>107</v>
      </c>
      <c r="G2770" s="17" t="s">
        <v>5063</v>
      </c>
      <c r="H2770" s="17">
        <v>3176448050</v>
      </c>
      <c r="I2770" s="17" t="s">
        <v>116</v>
      </c>
      <c r="J2770" s="17" t="s">
        <v>59</v>
      </c>
      <c r="K2770" s="17" t="s">
        <v>97</v>
      </c>
      <c r="L2770" s="17" t="s">
        <v>117</v>
      </c>
      <c r="M2770" s="17" t="s">
        <v>118</v>
      </c>
      <c r="N2770" s="17" t="s">
        <v>75</v>
      </c>
      <c r="O2770" s="17">
        <v>20200512</v>
      </c>
      <c r="P2770" s="17">
        <v>20200618</v>
      </c>
      <c r="Q2770" s="17">
        <v>7551</v>
      </c>
      <c r="R2770" s="17">
        <v>27463727</v>
      </c>
      <c r="S2770" s="17" t="s">
        <v>100</v>
      </c>
      <c r="T2770" s="17" t="s">
        <v>63</v>
      </c>
      <c r="U2770" s="17" t="s">
        <v>91</v>
      </c>
      <c r="V2770" s="17">
        <f t="shared" si="766"/>
        <v>225</v>
      </c>
      <c r="W2770" s="17">
        <v>225000</v>
      </c>
      <c r="X2770" s="17" t="s">
        <v>89</v>
      </c>
      <c r="Y2770" s="17" t="s">
        <v>136</v>
      </c>
      <c r="Z2770" s="17">
        <v>20200619</v>
      </c>
      <c r="AA2770" s="17" t="s">
        <v>101</v>
      </c>
      <c r="AB2770" s="17">
        <v>1</v>
      </c>
      <c r="AC2770" s="17" t="str">
        <f>IFERROR(VLOOKUP(A2770,[1]Cruces!AJ:AK,2,0),VLOOKUP(CONCATENATE(X2770,AA2770),[1]Cruces!G:H,2,0))</f>
        <v>Solicitud de Obra</v>
      </c>
      <c r="AD2770" s="17">
        <f t="shared" si="752"/>
        <v>12</v>
      </c>
      <c r="AE2770" s="17">
        <f t="shared" si="753"/>
        <v>5</v>
      </c>
      <c r="AF2770" s="17">
        <f t="shared" si="754"/>
        <v>2020</v>
      </c>
      <c r="AG2770" s="17" t="str">
        <f>IFERROR(VLOOKUP(MID(A2770,2,4)*1,[1]Cruces!K:L,2,0),"Verificar")</f>
        <v>Atlántico Norte</v>
      </c>
      <c r="AH2770" s="17">
        <f t="shared" ca="1" si="755"/>
        <v>197</v>
      </c>
      <c r="AI2770" s="17" t="str">
        <f>IFERROR(VLOOKUP(U2770,[1]Cruces!$O$1:$P$6,2,0),"Sin Orden")</f>
        <v>Resuelta</v>
      </c>
      <c r="AJ2770" s="17">
        <f t="shared" si="756"/>
        <v>19</v>
      </c>
      <c r="AK2770" s="17">
        <f t="shared" si="757"/>
        <v>6</v>
      </c>
      <c r="AL2770" s="17">
        <f t="shared" si="758"/>
        <v>2020</v>
      </c>
      <c r="AM2770" s="17">
        <f t="shared" ca="1" si="759"/>
        <v>159</v>
      </c>
      <c r="AN2770" s="18" t="str">
        <f>IFERROR(VLOOKUP(R2770*1,'[1]Ordenes de Servicio'!G:K,5,0),"No Cruza")</f>
        <v>No Cruza</v>
      </c>
      <c r="AO2770" s="17">
        <f t="shared" ca="1" si="760"/>
        <v>38</v>
      </c>
      <c r="AP2770" s="17">
        <f t="shared" si="761"/>
        <v>18</v>
      </c>
      <c r="AQ2770" s="17">
        <f t="shared" si="762"/>
        <v>6</v>
      </c>
      <c r="AR2770" s="17">
        <f t="shared" si="763"/>
        <v>2020</v>
      </c>
      <c r="AS2770" s="17">
        <f t="shared" ca="1" si="764"/>
        <v>160</v>
      </c>
      <c r="AT2770" s="17" t="str">
        <f t="shared" ca="1" si="767"/>
        <v>No</v>
      </c>
      <c r="AU2770" s="17">
        <f t="shared" si="765"/>
        <v>1</v>
      </c>
      <c r="AV2770" s="17" t="str">
        <f>+VLOOKUP(B2770,[1]Cruces!S:T,2,0)</f>
        <v>5. Consultoría / Adjudicación</v>
      </c>
    </row>
    <row r="2771" spans="1:48" hidden="1" x14ac:dyDescent="0.25">
      <c r="A2771" s="17" t="s">
        <v>5064</v>
      </c>
      <c r="B2771" s="17" t="s">
        <v>68</v>
      </c>
      <c r="C2771" s="17">
        <v>0</v>
      </c>
      <c r="D2771" s="17">
        <v>0</v>
      </c>
      <c r="E2771" s="17" t="s">
        <v>55</v>
      </c>
      <c r="F2771" s="17" t="s">
        <v>56</v>
      </c>
      <c r="G2771" s="17" t="s">
        <v>5065</v>
      </c>
      <c r="H2771" s="17">
        <v>3015849385</v>
      </c>
      <c r="I2771" s="17" t="s">
        <v>71</v>
      </c>
      <c r="J2771" s="17" t="s">
        <v>59</v>
      </c>
      <c r="K2771" s="17" t="s">
        <v>5066</v>
      </c>
      <c r="L2771" s="17" t="s">
        <v>205</v>
      </c>
      <c r="M2771" s="17" t="s">
        <v>206</v>
      </c>
      <c r="N2771" s="17" t="s">
        <v>75</v>
      </c>
      <c r="O2771" s="17">
        <v>20170324</v>
      </c>
      <c r="P2771" s="17">
        <v>20170330</v>
      </c>
      <c r="Q2771" s="17">
        <v>1180</v>
      </c>
      <c r="R2771" s="17">
        <v>23706264</v>
      </c>
      <c r="S2771" s="17" t="s">
        <v>76</v>
      </c>
      <c r="T2771" s="17" t="s">
        <v>63</v>
      </c>
      <c r="U2771" s="17" t="s">
        <v>91</v>
      </c>
      <c r="V2771" s="17">
        <f t="shared" si="766"/>
        <v>25</v>
      </c>
      <c r="W2771" s="17">
        <v>25000</v>
      </c>
      <c r="X2771" s="17" t="s">
        <v>64</v>
      </c>
      <c r="Y2771" s="17" t="s">
        <v>188</v>
      </c>
      <c r="Z2771" s="17">
        <v>20170330</v>
      </c>
      <c r="AA2771" s="17" t="s">
        <v>78</v>
      </c>
      <c r="AB2771" s="17">
        <v>1</v>
      </c>
      <c r="AC2771" s="17" t="str">
        <f>IFERROR(VLOOKUP(A2771,[1]Cruces!AJ:AK,2,0),VLOOKUP(CONCATENATE(X2771,AA2771),[1]Cruces!G:H,2,0))</f>
        <v>Solicitud de Obra</v>
      </c>
      <c r="AD2771" s="17">
        <f t="shared" si="752"/>
        <v>24</v>
      </c>
      <c r="AE2771" s="17">
        <f t="shared" si="753"/>
        <v>3</v>
      </c>
      <c r="AF2771" s="17">
        <f t="shared" si="754"/>
        <v>2017</v>
      </c>
      <c r="AG2771" s="17" t="str">
        <f>IFERROR(VLOOKUP(MID(A2771,2,4)*1,[1]Cruces!K:L,2,0),"Verificar")</f>
        <v>Atlántico Norte</v>
      </c>
      <c r="AH2771" s="17">
        <f t="shared" ca="1" si="755"/>
        <v>1342</v>
      </c>
      <c r="AI2771" s="17" t="str">
        <f>IFERROR(VLOOKUP(U2771,[1]Cruces!$O$1:$P$6,2,0),"Sin Orden")</f>
        <v>Resuelta</v>
      </c>
      <c r="AJ2771" s="17">
        <f t="shared" si="756"/>
        <v>30</v>
      </c>
      <c r="AK2771" s="17">
        <f t="shared" si="757"/>
        <v>3</v>
      </c>
      <c r="AL2771" s="17">
        <f t="shared" si="758"/>
        <v>2017</v>
      </c>
      <c r="AM2771" s="17">
        <f t="shared" ca="1" si="759"/>
        <v>1336</v>
      </c>
      <c r="AN2771" s="18">
        <f>IFERROR(VLOOKUP(R2771*1,'[1]Ordenes de Servicio'!G:K,5,0),"No Cruza")</f>
        <v>42824</v>
      </c>
      <c r="AO2771" s="17">
        <f t="shared" ca="1" si="760"/>
        <v>6</v>
      </c>
      <c r="AP2771" s="17">
        <f t="shared" si="761"/>
        <v>30</v>
      </c>
      <c r="AQ2771" s="17">
        <f t="shared" si="762"/>
        <v>3</v>
      </c>
      <c r="AR2771" s="17">
        <f t="shared" si="763"/>
        <v>2017</v>
      </c>
      <c r="AS2771" s="17">
        <f t="shared" ca="1" si="764"/>
        <v>1336</v>
      </c>
      <c r="AT2771" s="17" t="str">
        <f t="shared" ca="1" si="767"/>
        <v>Si</v>
      </c>
      <c r="AU2771" s="17">
        <f t="shared" si="765"/>
        <v>0</v>
      </c>
      <c r="AV2771" s="17" t="str">
        <f>+VLOOKUP(B2771,[1]Cruces!S:T,2,0)</f>
        <v>5. Consultoría / Adjudicación</v>
      </c>
    </row>
    <row r="2772" spans="1:48" hidden="1" x14ac:dyDescent="0.25">
      <c r="A2772" s="17" t="s">
        <v>5067</v>
      </c>
      <c r="B2772" s="17" t="s">
        <v>296</v>
      </c>
      <c r="C2772" s="17">
        <v>0</v>
      </c>
      <c r="D2772" s="17">
        <v>0</v>
      </c>
      <c r="E2772" s="17" t="s">
        <v>55</v>
      </c>
      <c r="F2772" s="17" t="s">
        <v>232</v>
      </c>
      <c r="G2772" s="17" t="s">
        <v>5068</v>
      </c>
      <c r="H2772" s="17">
        <v>0</v>
      </c>
      <c r="I2772" s="17" t="s">
        <v>71</v>
      </c>
      <c r="J2772" s="17" t="s">
        <v>59</v>
      </c>
      <c r="K2772" s="17" t="s">
        <v>5069</v>
      </c>
      <c r="L2772" s="17" t="s">
        <v>280</v>
      </c>
      <c r="M2772" s="17" t="s">
        <v>281</v>
      </c>
      <c r="N2772" s="17" t="s">
        <v>301</v>
      </c>
      <c r="O2772" s="17">
        <v>20201119</v>
      </c>
      <c r="P2772" s="17">
        <v>20201119</v>
      </c>
      <c r="Q2772" s="17">
        <v>1210</v>
      </c>
      <c r="R2772" s="17">
        <v>28291591</v>
      </c>
      <c r="S2772" s="17" t="s">
        <v>100</v>
      </c>
      <c r="T2772" s="17" t="s">
        <v>63</v>
      </c>
      <c r="U2772" s="17" t="s">
        <v>77</v>
      </c>
      <c r="V2772" s="17">
        <f t="shared" si="766"/>
        <v>75</v>
      </c>
      <c r="W2772" s="17">
        <v>75000</v>
      </c>
      <c r="X2772" s="17" t="s">
        <v>64</v>
      </c>
      <c r="Y2772" s="17" t="s">
        <v>296</v>
      </c>
      <c r="Z2772" s="17">
        <v>20201119</v>
      </c>
      <c r="AA2772" s="17" t="s">
        <v>78</v>
      </c>
      <c r="AB2772" s="17">
        <v>1</v>
      </c>
      <c r="AC2772" s="17" t="str">
        <f>IFERROR(VLOOKUP(A2772,[1]Cruces!AJ:AK,2,0),VLOOKUP(CONCATENATE(X2772,AA2772),[1]Cruces!G:H,2,0))</f>
        <v>Solicitud de Obra</v>
      </c>
      <c r="AD2772" s="17">
        <f t="shared" si="752"/>
        <v>19</v>
      </c>
      <c r="AE2772" s="17">
        <f t="shared" si="753"/>
        <v>11</v>
      </c>
      <c r="AF2772" s="17">
        <f t="shared" si="754"/>
        <v>2020</v>
      </c>
      <c r="AG2772" s="17" t="str">
        <f>IFERROR(VLOOKUP(MID(A2772,2,4)*1,[1]Cruces!K:L,2,0),"Verificar")</f>
        <v>Atlántico Sur</v>
      </c>
      <c r="AH2772" s="17">
        <f t="shared" ca="1" si="755"/>
        <v>6</v>
      </c>
      <c r="AI2772" s="17" t="str">
        <f>IFERROR(VLOOKUP(U2772,[1]Cruces!$O$1:$P$6,2,0),"Sin Orden")</f>
        <v>Pendiente</v>
      </c>
      <c r="AJ2772" s="17">
        <f t="shared" si="756"/>
        <v>19</v>
      </c>
      <c r="AK2772" s="17">
        <f t="shared" si="757"/>
        <v>11</v>
      </c>
      <c r="AL2772" s="17">
        <f t="shared" si="758"/>
        <v>2020</v>
      </c>
      <c r="AM2772" s="17">
        <f t="shared" ca="1" si="759"/>
        <v>6</v>
      </c>
      <c r="AN2772" s="18" t="str">
        <f>IFERROR(VLOOKUP(R2772*1,'[1]Ordenes de Servicio'!G:K,5,0),"No Cruza")</f>
        <v>No Cruza</v>
      </c>
      <c r="AO2772" s="17">
        <f t="shared" ca="1" si="760"/>
        <v>6</v>
      </c>
      <c r="AP2772" s="17">
        <f t="shared" si="761"/>
        <v>19</v>
      </c>
      <c r="AQ2772" s="17">
        <f t="shared" si="762"/>
        <v>11</v>
      </c>
      <c r="AR2772" s="17">
        <f t="shared" si="763"/>
        <v>2020</v>
      </c>
      <c r="AS2772" s="17">
        <f t="shared" ca="1" si="764"/>
        <v>6</v>
      </c>
      <c r="AT2772" s="17" t="str">
        <f t="shared" ca="1" si="767"/>
        <v>No</v>
      </c>
      <c r="AU2772" s="17">
        <f t="shared" si="765"/>
        <v>0</v>
      </c>
      <c r="AV2772" s="17" t="str">
        <f>+VLOOKUP(B2772,[1]Cruces!S:T,2,0)</f>
        <v>3. Evaluación Técnico Ecónomica</v>
      </c>
    </row>
    <row r="2773" spans="1:48" hidden="1" x14ac:dyDescent="0.25">
      <c r="A2773" s="17" t="s">
        <v>5070</v>
      </c>
      <c r="B2773" s="17" t="s">
        <v>244</v>
      </c>
      <c r="C2773" s="17">
        <v>7331578</v>
      </c>
      <c r="D2773" s="17">
        <v>35070721</v>
      </c>
      <c r="E2773" s="17" t="s">
        <v>93</v>
      </c>
      <c r="F2773" s="17" t="s">
        <v>120</v>
      </c>
      <c r="G2773" s="17" t="s">
        <v>277</v>
      </c>
      <c r="H2773" s="17">
        <v>3107756738</v>
      </c>
      <c r="I2773" s="17" t="s">
        <v>278</v>
      </c>
      <c r="J2773" s="17" t="s">
        <v>5071</v>
      </c>
      <c r="K2773" s="17" t="s">
        <v>97</v>
      </c>
      <c r="L2773" s="17" t="s">
        <v>122</v>
      </c>
      <c r="M2773" s="17" t="s">
        <v>123</v>
      </c>
      <c r="N2773" s="17" t="s">
        <v>247</v>
      </c>
      <c r="O2773" s="17">
        <v>20170818</v>
      </c>
      <c r="P2773" s="17">
        <v>20180427</v>
      </c>
      <c r="Q2773" s="17">
        <v>1180</v>
      </c>
      <c r="R2773" s="17">
        <v>24880222</v>
      </c>
      <c r="S2773" s="17" t="s">
        <v>76</v>
      </c>
      <c r="T2773" s="17" t="s">
        <v>63</v>
      </c>
      <c r="U2773" s="17" t="s">
        <v>88</v>
      </c>
      <c r="V2773" s="17">
        <f t="shared" si="766"/>
        <v>900</v>
      </c>
      <c r="W2773" s="17">
        <v>900000</v>
      </c>
      <c r="X2773" s="17" t="s">
        <v>89</v>
      </c>
      <c r="Y2773" s="17" t="s">
        <v>248</v>
      </c>
      <c r="Z2773" s="17">
        <v>20180427</v>
      </c>
      <c r="AA2773" s="17" t="s">
        <v>101</v>
      </c>
      <c r="AB2773" s="17">
        <v>1</v>
      </c>
      <c r="AC2773" s="17" t="str">
        <f>IFERROR(VLOOKUP(A2773,[1]Cruces!AJ:AK,2,0),VLOOKUP(CONCATENATE(X2773,AA2773),[1]Cruces!G:H,2,0))</f>
        <v>Solicitud de Obra</v>
      </c>
      <c r="AD2773" s="17">
        <f t="shared" si="752"/>
        <v>18</v>
      </c>
      <c r="AE2773" s="17">
        <f t="shared" si="753"/>
        <v>8</v>
      </c>
      <c r="AF2773" s="17">
        <f t="shared" si="754"/>
        <v>2017</v>
      </c>
      <c r="AG2773" s="17" t="str">
        <f>IFERROR(VLOOKUP(MID(A2773,2,4)*1,[1]Cruces!K:L,2,0),"Verificar")</f>
        <v>Atlántico Norte</v>
      </c>
      <c r="AH2773" s="17">
        <f t="shared" ca="1" si="755"/>
        <v>1195</v>
      </c>
      <c r="AI2773" s="17" t="str">
        <f>IFERROR(VLOOKUP(U2773,[1]Cruces!$O$1:$P$6,2,0),"Sin Orden")</f>
        <v>Resuelta</v>
      </c>
      <c r="AJ2773" s="17">
        <f t="shared" si="756"/>
        <v>27</v>
      </c>
      <c r="AK2773" s="17">
        <f t="shared" si="757"/>
        <v>4</v>
      </c>
      <c r="AL2773" s="17">
        <f t="shared" si="758"/>
        <v>2018</v>
      </c>
      <c r="AM2773" s="17">
        <f t="shared" ca="1" si="759"/>
        <v>943</v>
      </c>
      <c r="AN2773" s="18" t="str">
        <f>IFERROR(VLOOKUP(R2773*1,'[1]Ordenes de Servicio'!G:K,5,0),"No Cruza")</f>
        <v>No Cruza</v>
      </c>
      <c r="AO2773" s="17">
        <f t="shared" ca="1" si="760"/>
        <v>252</v>
      </c>
      <c r="AP2773" s="17">
        <f t="shared" si="761"/>
        <v>27</v>
      </c>
      <c r="AQ2773" s="17">
        <f t="shared" si="762"/>
        <v>4</v>
      </c>
      <c r="AR2773" s="17">
        <f t="shared" si="763"/>
        <v>2018</v>
      </c>
      <c r="AS2773" s="17">
        <f t="shared" ca="1" si="764"/>
        <v>943</v>
      </c>
      <c r="AT2773" s="17" t="str">
        <f t="shared" ca="1" si="767"/>
        <v>Si</v>
      </c>
      <c r="AU2773" s="17">
        <f t="shared" si="765"/>
        <v>0</v>
      </c>
      <c r="AV2773" s="17" t="str">
        <f>+VLOOKUP(B2773,[1]Cruces!S:T,2,0)</f>
        <v>6. Ejecución y Seguimiento de Obra</v>
      </c>
    </row>
    <row r="2774" spans="1:48" hidden="1" x14ac:dyDescent="0.25">
      <c r="A2774" s="17" t="s">
        <v>9549</v>
      </c>
      <c r="B2774" s="17" t="s">
        <v>569</v>
      </c>
      <c r="C2774" s="17">
        <v>2949108</v>
      </c>
      <c r="D2774" s="17">
        <v>20132460</v>
      </c>
      <c r="E2774" s="17" t="s">
        <v>93</v>
      </c>
      <c r="F2774" s="17" t="s">
        <v>7098</v>
      </c>
      <c r="G2774" s="17" t="s">
        <v>9550</v>
      </c>
      <c r="H2774" s="17">
        <v>3013442582</v>
      </c>
      <c r="I2774" s="17" t="s">
        <v>71</v>
      </c>
      <c r="J2774" s="17" t="s">
        <v>9551</v>
      </c>
      <c r="K2774" s="17" t="s">
        <v>97</v>
      </c>
      <c r="L2774" s="17" t="s">
        <v>7101</v>
      </c>
      <c r="M2774" s="17" t="s">
        <v>7102</v>
      </c>
      <c r="N2774" s="17" t="s">
        <v>572</v>
      </c>
      <c r="O2774" s="17">
        <v>20201106</v>
      </c>
      <c r="P2774" s="17">
        <v>20201106</v>
      </c>
      <c r="Q2774" s="17">
        <v>1110</v>
      </c>
      <c r="R2774" s="17">
        <v>0</v>
      </c>
      <c r="S2774" s="17"/>
      <c r="T2774" s="17" t="s">
        <v>63</v>
      </c>
      <c r="U2774" s="17"/>
      <c r="V2774" s="17">
        <f t="shared" si="766"/>
        <v>3</v>
      </c>
      <c r="W2774" s="17">
        <v>3000</v>
      </c>
      <c r="X2774" s="17" t="s">
        <v>89</v>
      </c>
      <c r="Y2774" s="17" t="s">
        <v>569</v>
      </c>
      <c r="Z2774" s="17">
        <v>20201106</v>
      </c>
      <c r="AA2774" s="17" t="s">
        <v>1947</v>
      </c>
      <c r="AB2774" s="17">
        <v>1</v>
      </c>
      <c r="AC2774" s="17" t="str">
        <f>IFERROR(VLOOKUP(A2774,[1]Cruces!AJ:AK,2,0),VLOOKUP(CONCATENATE(X2774,AA2774),[1]Cruces!G:H,2,0))</f>
        <v>Solicitud por BT</v>
      </c>
      <c r="AD2774" s="17">
        <f t="shared" si="752"/>
        <v>6</v>
      </c>
      <c r="AE2774" s="17">
        <f t="shared" si="753"/>
        <v>11</v>
      </c>
      <c r="AF2774" s="17">
        <f t="shared" si="754"/>
        <v>2020</v>
      </c>
      <c r="AG2774" s="17" t="str">
        <f>IFERROR(VLOOKUP(MID(A2774,2,4)*1,[1]Cruces!K:L,2,0),"Verificar")</f>
        <v>Atlántico Norte</v>
      </c>
      <c r="AH2774" s="17">
        <f t="shared" ca="1" si="755"/>
        <v>19</v>
      </c>
      <c r="AI2774" s="17" t="str">
        <f>IFERROR(VLOOKUP(U2774,[1]Cruces!$O$1:$P$6,2,0),"Sin Orden")</f>
        <v>Sin Orden</v>
      </c>
      <c r="AJ2774" s="17">
        <f t="shared" si="756"/>
        <v>6</v>
      </c>
      <c r="AK2774" s="17">
        <f t="shared" si="757"/>
        <v>11</v>
      </c>
      <c r="AL2774" s="17">
        <f t="shared" si="758"/>
        <v>2020</v>
      </c>
      <c r="AM2774" s="17">
        <f t="shared" ca="1" si="759"/>
        <v>19</v>
      </c>
      <c r="AN2774" s="18" t="str">
        <f>IFERROR(VLOOKUP(R2774*1,'[1]Ordenes de Servicio'!G:K,5,0),"No Cruza")</f>
        <v>No Cruza</v>
      </c>
      <c r="AO2774" s="17">
        <f t="shared" ca="1" si="760"/>
        <v>19</v>
      </c>
      <c r="AP2774" s="17">
        <f t="shared" si="761"/>
        <v>6</v>
      </c>
      <c r="AQ2774" s="17">
        <f t="shared" si="762"/>
        <v>11</v>
      </c>
      <c r="AR2774" s="17">
        <f t="shared" si="763"/>
        <v>2020</v>
      </c>
      <c r="AS2774" s="17">
        <f t="shared" ca="1" si="764"/>
        <v>19</v>
      </c>
      <c r="AT2774" s="17" t="str">
        <f t="shared" ca="1" si="767"/>
        <v>No</v>
      </c>
      <c r="AU2774" s="17">
        <f t="shared" si="765"/>
        <v>0</v>
      </c>
      <c r="AV2774" s="17" t="str">
        <f>+VLOOKUP(B2774,[1]Cruces!S:T,2,0)</f>
        <v>1. Solicitud</v>
      </c>
    </row>
    <row r="2775" spans="1:48" x14ac:dyDescent="0.25">
      <c r="A2775" s="17" t="s">
        <v>5072</v>
      </c>
      <c r="B2775" s="17" t="s">
        <v>80</v>
      </c>
      <c r="C2775" s="17">
        <v>0</v>
      </c>
      <c r="D2775" s="17">
        <v>0</v>
      </c>
      <c r="E2775" s="17" t="s">
        <v>55</v>
      </c>
      <c r="F2775" s="17" t="s">
        <v>107</v>
      </c>
      <c r="G2775" s="17" t="s">
        <v>5073</v>
      </c>
      <c r="H2775" s="17">
        <v>3400545</v>
      </c>
      <c r="I2775" s="17" t="s">
        <v>116</v>
      </c>
      <c r="J2775" s="17" t="s">
        <v>59</v>
      </c>
      <c r="K2775" s="17" t="s">
        <v>5074</v>
      </c>
      <c r="L2775" s="17" t="s">
        <v>145</v>
      </c>
      <c r="M2775" s="17" t="s">
        <v>146</v>
      </c>
      <c r="N2775" s="17" t="s">
        <v>87</v>
      </c>
      <c r="O2775" s="17">
        <v>20190725</v>
      </c>
      <c r="P2775" s="17">
        <v>20200220</v>
      </c>
      <c r="Q2775" s="17">
        <v>1210</v>
      </c>
      <c r="R2775" s="17">
        <v>26559601</v>
      </c>
      <c r="S2775" s="17" t="s">
        <v>100</v>
      </c>
      <c r="T2775" s="17" t="s">
        <v>63</v>
      </c>
      <c r="U2775" s="17" t="s">
        <v>91</v>
      </c>
      <c r="V2775" s="17">
        <f t="shared" si="766"/>
        <v>50</v>
      </c>
      <c r="W2775" s="17">
        <v>50000</v>
      </c>
      <c r="X2775" s="17" t="s">
        <v>64</v>
      </c>
      <c r="Y2775" s="17" t="s">
        <v>80</v>
      </c>
      <c r="Z2775" s="17">
        <v>20200220</v>
      </c>
      <c r="AA2775" s="17" t="s">
        <v>78</v>
      </c>
      <c r="AB2775" s="17">
        <v>1</v>
      </c>
      <c r="AC2775" s="17" t="str">
        <f>IFERROR(VLOOKUP(A2775,[1]Cruces!AJ:AK,2,0),VLOOKUP(CONCATENATE(X2775,AA2775),[1]Cruces!G:H,2,0))</f>
        <v>Solicitud de Obra</v>
      </c>
      <c r="AD2775" s="17">
        <f t="shared" si="752"/>
        <v>25</v>
      </c>
      <c r="AE2775" s="17">
        <f t="shared" si="753"/>
        <v>7</v>
      </c>
      <c r="AF2775" s="17">
        <f t="shared" si="754"/>
        <v>2019</v>
      </c>
      <c r="AG2775" s="17" t="str">
        <f>IFERROR(VLOOKUP(MID(A2775,2,4)*1,[1]Cruces!K:L,2,0),"Verificar")</f>
        <v>Atlántico Sur</v>
      </c>
      <c r="AH2775" s="17">
        <f t="shared" ca="1" si="755"/>
        <v>489</v>
      </c>
      <c r="AI2775" s="17" t="str">
        <f>IFERROR(VLOOKUP(U2775,[1]Cruces!$O$1:$P$6,2,0),"Sin Orden")</f>
        <v>Resuelta</v>
      </c>
      <c r="AJ2775" s="17">
        <f t="shared" si="756"/>
        <v>20</v>
      </c>
      <c r="AK2775" s="17">
        <f t="shared" si="757"/>
        <v>2</v>
      </c>
      <c r="AL2775" s="17">
        <f t="shared" si="758"/>
        <v>2020</v>
      </c>
      <c r="AM2775" s="17">
        <f t="shared" ca="1" si="759"/>
        <v>279</v>
      </c>
      <c r="AN2775" s="18" t="str">
        <f>IFERROR(VLOOKUP(R2775*1,'[1]Ordenes de Servicio'!G:K,5,0),"No Cruza")</f>
        <v>No Cruza</v>
      </c>
      <c r="AO2775" s="17">
        <f t="shared" ca="1" si="760"/>
        <v>210</v>
      </c>
      <c r="AP2775" s="17">
        <f t="shared" si="761"/>
        <v>20</v>
      </c>
      <c r="AQ2775" s="17">
        <f t="shared" si="762"/>
        <v>2</v>
      </c>
      <c r="AR2775" s="17">
        <f t="shared" si="763"/>
        <v>2020</v>
      </c>
      <c r="AS2775" s="17">
        <f t="shared" ca="1" si="764"/>
        <v>279</v>
      </c>
      <c r="AT2775" s="17" t="str">
        <f t="shared" ca="1" si="767"/>
        <v>No</v>
      </c>
      <c r="AU2775" s="17">
        <f t="shared" si="765"/>
        <v>0</v>
      </c>
      <c r="AV2775" s="17" t="str">
        <f>+VLOOKUP(B2775,[1]Cruces!S:T,2,0)</f>
        <v>8. Puesta en Servicio</v>
      </c>
    </row>
    <row r="2776" spans="1:48" hidden="1" x14ac:dyDescent="0.25">
      <c r="A2776" s="17" t="s">
        <v>9552</v>
      </c>
      <c r="B2776" s="17" t="s">
        <v>1943</v>
      </c>
      <c r="C2776" s="17">
        <v>0</v>
      </c>
      <c r="D2776" s="17">
        <v>0</v>
      </c>
      <c r="E2776" s="17" t="s">
        <v>55</v>
      </c>
      <c r="F2776" s="17" t="s">
        <v>7098</v>
      </c>
      <c r="G2776" s="17" t="s">
        <v>9553</v>
      </c>
      <c r="H2776" s="17">
        <v>3177328559</v>
      </c>
      <c r="I2776" s="17" t="s">
        <v>71</v>
      </c>
      <c r="J2776" s="17" t="s">
        <v>59</v>
      </c>
      <c r="K2776" s="17" t="s">
        <v>9554</v>
      </c>
      <c r="L2776" s="17" t="s">
        <v>7238</v>
      </c>
      <c r="M2776" s="17" t="s">
        <v>7239</v>
      </c>
      <c r="N2776" s="17" t="s">
        <v>1946</v>
      </c>
      <c r="O2776" s="17">
        <v>20200718</v>
      </c>
      <c r="P2776" s="17">
        <v>20201021</v>
      </c>
      <c r="Q2776" s="17">
        <v>1150</v>
      </c>
      <c r="R2776" s="17">
        <v>28288417</v>
      </c>
      <c r="S2776" s="17" t="s">
        <v>6601</v>
      </c>
      <c r="T2776" s="17" t="s">
        <v>63</v>
      </c>
      <c r="U2776" s="17" t="s">
        <v>77</v>
      </c>
      <c r="V2776" s="17">
        <f t="shared" si="766"/>
        <v>3</v>
      </c>
      <c r="W2776" s="17">
        <v>3000</v>
      </c>
      <c r="X2776" s="17" t="s">
        <v>7065</v>
      </c>
      <c r="Y2776" s="17" t="s">
        <v>150</v>
      </c>
      <c r="Z2776" s="17">
        <v>20201021</v>
      </c>
      <c r="AA2776" s="17" t="s">
        <v>1947</v>
      </c>
      <c r="AB2776" s="17">
        <v>1</v>
      </c>
      <c r="AC2776" s="17" t="str">
        <f>IFERROR(VLOOKUP(A2776,[1]Cruces!AJ:AK,2,0),VLOOKUP(CONCATENATE(X2776,AA2776),[1]Cruces!G:H,2,0))</f>
        <v>Solicitud por BT</v>
      </c>
      <c r="AD2776" s="17">
        <f t="shared" si="752"/>
        <v>18</v>
      </c>
      <c r="AE2776" s="17">
        <f t="shared" si="753"/>
        <v>7</v>
      </c>
      <c r="AF2776" s="17">
        <f t="shared" si="754"/>
        <v>2020</v>
      </c>
      <c r="AG2776" s="17" t="str">
        <f>IFERROR(VLOOKUP(MID(A2776,2,4)*1,[1]Cruces!K:L,2,0),"Verificar")</f>
        <v>Atlántico Norte</v>
      </c>
      <c r="AH2776" s="17">
        <f t="shared" ca="1" si="755"/>
        <v>130</v>
      </c>
      <c r="AI2776" s="17" t="str">
        <f>IFERROR(VLOOKUP(U2776,[1]Cruces!$O$1:$P$6,2,0),"Sin Orden")</f>
        <v>Pendiente</v>
      </c>
      <c r="AJ2776" s="17">
        <f t="shared" si="756"/>
        <v>21</v>
      </c>
      <c r="AK2776" s="17">
        <f t="shared" si="757"/>
        <v>10</v>
      </c>
      <c r="AL2776" s="17">
        <f t="shared" si="758"/>
        <v>2020</v>
      </c>
      <c r="AM2776" s="17">
        <f t="shared" ca="1" si="759"/>
        <v>35</v>
      </c>
      <c r="AN2776" s="18" t="str">
        <f>IFERROR(VLOOKUP(R2776*1,'[1]Ordenes de Servicio'!G:K,5,0),"No Cruza")</f>
        <v>No Cruza</v>
      </c>
      <c r="AO2776" s="17">
        <f t="shared" ca="1" si="760"/>
        <v>35</v>
      </c>
      <c r="AP2776" s="17">
        <f t="shared" si="761"/>
        <v>21</v>
      </c>
      <c r="AQ2776" s="17">
        <f t="shared" si="762"/>
        <v>10</v>
      </c>
      <c r="AR2776" s="17">
        <f t="shared" si="763"/>
        <v>2020</v>
      </c>
      <c r="AS2776" s="17">
        <f t="shared" ca="1" si="764"/>
        <v>35</v>
      </c>
      <c r="AT2776" s="17" t="str">
        <f t="shared" ca="1" si="767"/>
        <v>No</v>
      </c>
      <c r="AU2776" s="17">
        <f t="shared" si="765"/>
        <v>0</v>
      </c>
      <c r="AV2776" s="17" t="str">
        <f>+VLOOKUP(B2776,[1]Cruces!S:T,2,0)</f>
        <v>7. Ejecución en Campo OS BT</v>
      </c>
    </row>
    <row r="2777" spans="1:48" hidden="1" x14ac:dyDescent="0.25">
      <c r="A2777" s="17" t="s">
        <v>9555</v>
      </c>
      <c r="B2777" s="17" t="s">
        <v>569</v>
      </c>
      <c r="C2777" s="17">
        <v>0</v>
      </c>
      <c r="D2777" s="17">
        <v>0</v>
      </c>
      <c r="E2777" s="17" t="s">
        <v>55</v>
      </c>
      <c r="F2777" s="17" t="s">
        <v>7082</v>
      </c>
      <c r="G2777" s="17" t="s">
        <v>8022</v>
      </c>
      <c r="H2777" s="17">
        <v>3174928996</v>
      </c>
      <c r="I2777" s="17" t="s">
        <v>71</v>
      </c>
      <c r="J2777" s="17" t="s">
        <v>59</v>
      </c>
      <c r="K2777" s="17" t="s">
        <v>97</v>
      </c>
      <c r="L2777" s="17" t="s">
        <v>7079</v>
      </c>
      <c r="M2777" s="17" t="s">
        <v>7080</v>
      </c>
      <c r="N2777" s="17" t="s">
        <v>572</v>
      </c>
      <c r="O2777" s="17">
        <v>20201105</v>
      </c>
      <c r="P2777" s="17">
        <v>20201105</v>
      </c>
      <c r="Q2777" s="17">
        <v>9510</v>
      </c>
      <c r="R2777" s="17">
        <v>0</v>
      </c>
      <c r="S2777" s="17"/>
      <c r="T2777" s="17" t="s">
        <v>63</v>
      </c>
      <c r="U2777" s="17"/>
      <c r="V2777" s="17">
        <f t="shared" si="766"/>
        <v>3</v>
      </c>
      <c r="W2777" s="17">
        <v>3000</v>
      </c>
      <c r="X2777" s="17" t="s">
        <v>7065</v>
      </c>
      <c r="Y2777" s="17" t="s">
        <v>569</v>
      </c>
      <c r="Z2777" s="17">
        <v>20201105</v>
      </c>
      <c r="AA2777" s="17" t="s">
        <v>1947</v>
      </c>
      <c r="AB2777" s="17">
        <v>1</v>
      </c>
      <c r="AC2777" s="17" t="str">
        <f>IFERROR(VLOOKUP(A2777,[1]Cruces!AJ:AK,2,0),VLOOKUP(CONCATENATE(X2777,AA2777),[1]Cruces!G:H,2,0))</f>
        <v>Solicitud por BT</v>
      </c>
      <c r="AD2777" s="17">
        <f t="shared" si="752"/>
        <v>5</v>
      </c>
      <c r="AE2777" s="17">
        <f t="shared" si="753"/>
        <v>11</v>
      </c>
      <c r="AF2777" s="17">
        <f t="shared" si="754"/>
        <v>2020</v>
      </c>
      <c r="AG2777" s="17" t="str">
        <f>IFERROR(VLOOKUP(MID(A2777,2,4)*1,[1]Cruces!K:L,2,0),"Verificar")</f>
        <v>Atlántico Norte</v>
      </c>
      <c r="AH2777" s="17">
        <f t="shared" ca="1" si="755"/>
        <v>20</v>
      </c>
      <c r="AI2777" s="17" t="str">
        <f>IFERROR(VLOOKUP(U2777,[1]Cruces!$O$1:$P$6,2,0),"Sin Orden")</f>
        <v>Sin Orden</v>
      </c>
      <c r="AJ2777" s="17">
        <f t="shared" si="756"/>
        <v>5</v>
      </c>
      <c r="AK2777" s="17">
        <f t="shared" si="757"/>
        <v>11</v>
      </c>
      <c r="AL2777" s="17">
        <f t="shared" si="758"/>
        <v>2020</v>
      </c>
      <c r="AM2777" s="17">
        <f t="shared" ca="1" si="759"/>
        <v>20</v>
      </c>
      <c r="AN2777" s="18" t="str">
        <f>IFERROR(VLOOKUP(R2777*1,'[1]Ordenes de Servicio'!G:K,5,0),"No Cruza")</f>
        <v>No Cruza</v>
      </c>
      <c r="AO2777" s="17">
        <f t="shared" ca="1" si="760"/>
        <v>20</v>
      </c>
      <c r="AP2777" s="17">
        <f t="shared" si="761"/>
        <v>5</v>
      </c>
      <c r="AQ2777" s="17">
        <f t="shared" si="762"/>
        <v>11</v>
      </c>
      <c r="AR2777" s="17">
        <f t="shared" si="763"/>
        <v>2020</v>
      </c>
      <c r="AS2777" s="17">
        <f t="shared" ca="1" si="764"/>
        <v>20</v>
      </c>
      <c r="AT2777" s="17" t="str">
        <f t="shared" ca="1" si="767"/>
        <v>No</v>
      </c>
      <c r="AU2777" s="17">
        <f t="shared" si="765"/>
        <v>0</v>
      </c>
      <c r="AV2777" s="17" t="str">
        <f>+VLOOKUP(B2777,[1]Cruces!S:T,2,0)</f>
        <v>1. Solicitud</v>
      </c>
    </row>
    <row r="2778" spans="1:48" hidden="1" x14ac:dyDescent="0.25">
      <c r="A2778" s="17" t="s">
        <v>5075</v>
      </c>
      <c r="B2778" s="17" t="s">
        <v>68</v>
      </c>
      <c r="C2778" s="17">
        <v>0</v>
      </c>
      <c r="D2778" s="17">
        <v>0</v>
      </c>
      <c r="E2778" s="17" t="s">
        <v>55</v>
      </c>
      <c r="F2778" s="17" t="s">
        <v>107</v>
      </c>
      <c r="G2778" s="17" t="s">
        <v>4438</v>
      </c>
      <c r="H2778" s="17">
        <v>3195527</v>
      </c>
      <c r="I2778" s="17" t="s">
        <v>116</v>
      </c>
      <c r="J2778" s="17" t="s">
        <v>59</v>
      </c>
      <c r="K2778" s="17" t="s">
        <v>4439</v>
      </c>
      <c r="L2778" s="17" t="s">
        <v>117</v>
      </c>
      <c r="M2778" s="17" t="s">
        <v>118</v>
      </c>
      <c r="N2778" s="17" t="s">
        <v>75</v>
      </c>
      <c r="O2778" s="17">
        <v>20191126</v>
      </c>
      <c r="P2778" s="17">
        <v>20200129</v>
      </c>
      <c r="Q2778" s="17">
        <v>1110</v>
      </c>
      <c r="R2778" s="17">
        <v>26954300</v>
      </c>
      <c r="S2778" s="17" t="s">
        <v>100</v>
      </c>
      <c r="T2778" s="17" t="s">
        <v>63</v>
      </c>
      <c r="U2778" s="17" t="s">
        <v>91</v>
      </c>
      <c r="V2778" s="17">
        <f t="shared" si="766"/>
        <v>75</v>
      </c>
      <c r="W2778" s="17">
        <v>75000</v>
      </c>
      <c r="X2778" s="17" t="s">
        <v>64</v>
      </c>
      <c r="Y2778" s="17" t="s">
        <v>136</v>
      </c>
      <c r="Z2778" s="17">
        <v>20200303</v>
      </c>
      <c r="AA2778" s="17" t="s">
        <v>78</v>
      </c>
      <c r="AB2778" s="17">
        <v>1</v>
      </c>
      <c r="AC2778" s="17" t="str">
        <f>IFERROR(VLOOKUP(A2778,[1]Cruces!AJ:AK,2,0),VLOOKUP(CONCATENATE(X2778,AA2778),[1]Cruces!G:H,2,0))</f>
        <v>Solicitud de Obra</v>
      </c>
      <c r="AD2778" s="17">
        <f t="shared" si="752"/>
        <v>26</v>
      </c>
      <c r="AE2778" s="17">
        <f t="shared" si="753"/>
        <v>11</v>
      </c>
      <c r="AF2778" s="17">
        <f t="shared" si="754"/>
        <v>2019</v>
      </c>
      <c r="AG2778" s="17" t="str">
        <f>IFERROR(VLOOKUP(MID(A2778,2,4)*1,[1]Cruces!K:L,2,0),"Verificar")</f>
        <v>Atlántico Norte</v>
      </c>
      <c r="AH2778" s="17">
        <f t="shared" ca="1" si="755"/>
        <v>365</v>
      </c>
      <c r="AI2778" s="17" t="str">
        <f>IFERROR(VLOOKUP(U2778,[1]Cruces!$O$1:$P$6,2,0),"Sin Orden")</f>
        <v>Resuelta</v>
      </c>
      <c r="AJ2778" s="17">
        <f t="shared" si="756"/>
        <v>3</v>
      </c>
      <c r="AK2778" s="17">
        <f t="shared" si="757"/>
        <v>3</v>
      </c>
      <c r="AL2778" s="17">
        <f t="shared" si="758"/>
        <v>2020</v>
      </c>
      <c r="AM2778" s="17">
        <f t="shared" ca="1" si="759"/>
        <v>267</v>
      </c>
      <c r="AN2778" s="18" t="str">
        <f>IFERROR(VLOOKUP(R2778*1,'[1]Ordenes de Servicio'!G:K,5,0),"No Cruza")</f>
        <v>No Cruza</v>
      </c>
      <c r="AO2778" s="17">
        <f t="shared" ca="1" si="760"/>
        <v>98</v>
      </c>
      <c r="AP2778" s="17">
        <f t="shared" si="761"/>
        <v>29</v>
      </c>
      <c r="AQ2778" s="17">
        <f t="shared" si="762"/>
        <v>1</v>
      </c>
      <c r="AR2778" s="17">
        <f t="shared" si="763"/>
        <v>2020</v>
      </c>
      <c r="AS2778" s="17">
        <f t="shared" ca="1" si="764"/>
        <v>301</v>
      </c>
      <c r="AT2778" s="17" t="str">
        <f t="shared" ca="1" si="767"/>
        <v>No</v>
      </c>
      <c r="AU2778" s="17">
        <f t="shared" si="765"/>
        <v>34</v>
      </c>
      <c r="AV2778" s="17" t="str">
        <f>+VLOOKUP(B2778,[1]Cruces!S:T,2,0)</f>
        <v>5. Consultoría / Adjudicación</v>
      </c>
    </row>
    <row r="2779" spans="1:48" hidden="1" x14ac:dyDescent="0.25">
      <c r="A2779" s="17" t="s">
        <v>9556</v>
      </c>
      <c r="B2779" s="17" t="s">
        <v>6595</v>
      </c>
      <c r="C2779" s="17">
        <v>0</v>
      </c>
      <c r="D2779" s="17">
        <v>0</v>
      </c>
      <c r="E2779" s="17" t="s">
        <v>55</v>
      </c>
      <c r="F2779" s="17" t="s">
        <v>56</v>
      </c>
      <c r="G2779" s="17" t="s">
        <v>9557</v>
      </c>
      <c r="H2779" s="17">
        <v>3147725800</v>
      </c>
      <c r="I2779" s="17" t="s">
        <v>71</v>
      </c>
      <c r="J2779" s="17" t="s">
        <v>59</v>
      </c>
      <c r="K2779" s="17" t="s">
        <v>9558</v>
      </c>
      <c r="L2779" s="17" t="s">
        <v>7686</v>
      </c>
      <c r="M2779" s="17" t="s">
        <v>7687</v>
      </c>
      <c r="N2779" s="17" t="s">
        <v>6600</v>
      </c>
      <c r="O2779" s="17">
        <v>20200311</v>
      </c>
      <c r="P2779" s="17">
        <v>20200318</v>
      </c>
      <c r="Q2779" s="17">
        <v>1110</v>
      </c>
      <c r="R2779" s="17">
        <v>27255650</v>
      </c>
      <c r="S2779" s="17" t="s">
        <v>6601</v>
      </c>
      <c r="T2779" s="17" t="s">
        <v>63</v>
      </c>
      <c r="U2779" s="17" t="s">
        <v>91</v>
      </c>
      <c r="V2779" s="17">
        <f t="shared" si="766"/>
        <v>3</v>
      </c>
      <c r="W2779" s="17">
        <v>3000</v>
      </c>
      <c r="X2779" s="17" t="s">
        <v>7065</v>
      </c>
      <c r="Y2779" s="17" t="s">
        <v>6595</v>
      </c>
      <c r="Z2779" s="17">
        <v>20200318</v>
      </c>
      <c r="AA2779" s="17" t="s">
        <v>1947</v>
      </c>
      <c r="AB2779" s="17">
        <v>1</v>
      </c>
      <c r="AC2779" s="17" t="str">
        <f>IFERROR(VLOOKUP(A2779,[1]Cruces!AJ:AK,2,0),VLOOKUP(CONCATENATE(X2779,AA2779),[1]Cruces!G:H,2,0))</f>
        <v>Solicitud por BT</v>
      </c>
      <c r="AD2779" s="17">
        <f t="shared" si="752"/>
        <v>11</v>
      </c>
      <c r="AE2779" s="17">
        <f t="shared" si="753"/>
        <v>3</v>
      </c>
      <c r="AF2779" s="17">
        <f t="shared" si="754"/>
        <v>2020</v>
      </c>
      <c r="AG2779" s="17" t="str">
        <f>IFERROR(VLOOKUP(MID(A2779,2,4)*1,[1]Cruces!K:L,2,0),"Verificar")</f>
        <v>Atlántico Norte</v>
      </c>
      <c r="AH2779" s="17">
        <f t="shared" ca="1" si="755"/>
        <v>259</v>
      </c>
      <c r="AI2779" s="17" t="str">
        <f>IFERROR(VLOOKUP(U2779,[1]Cruces!$O$1:$P$6,2,0),"Sin Orden")</f>
        <v>Resuelta</v>
      </c>
      <c r="AJ2779" s="17">
        <f t="shared" si="756"/>
        <v>18</v>
      </c>
      <c r="AK2779" s="17">
        <f t="shared" si="757"/>
        <v>3</v>
      </c>
      <c r="AL2779" s="17">
        <f t="shared" si="758"/>
        <v>2020</v>
      </c>
      <c r="AM2779" s="17">
        <f t="shared" ca="1" si="759"/>
        <v>252</v>
      </c>
      <c r="AN2779" s="18" t="str">
        <f>IFERROR(VLOOKUP(R2779*1,'[1]Ordenes de Servicio'!G:K,5,0),"No Cruza")</f>
        <v>No Cruza</v>
      </c>
      <c r="AO2779" s="17">
        <f t="shared" ca="1" si="760"/>
        <v>7</v>
      </c>
      <c r="AP2779" s="17">
        <f t="shared" si="761"/>
        <v>18</v>
      </c>
      <c r="AQ2779" s="17">
        <f t="shared" si="762"/>
        <v>3</v>
      </c>
      <c r="AR2779" s="17">
        <f t="shared" si="763"/>
        <v>2020</v>
      </c>
      <c r="AS2779" s="17">
        <f t="shared" ca="1" si="764"/>
        <v>252</v>
      </c>
      <c r="AT2779" s="17" t="str">
        <f t="shared" ca="1" si="767"/>
        <v>No</v>
      </c>
      <c r="AU2779" s="17">
        <f t="shared" si="765"/>
        <v>0</v>
      </c>
      <c r="AV2779" s="17" t="str">
        <f>+VLOOKUP(B2779,[1]Cruces!S:T,2,0)</f>
        <v>7. Ejecución en Campo OS BT</v>
      </c>
    </row>
    <row r="2780" spans="1:48" hidden="1" x14ac:dyDescent="0.25">
      <c r="A2780" s="17" t="s">
        <v>5076</v>
      </c>
      <c r="B2780" s="17" t="s">
        <v>68</v>
      </c>
      <c r="C2780" s="17">
        <v>0</v>
      </c>
      <c r="D2780" s="17">
        <v>0</v>
      </c>
      <c r="E2780" s="17" t="s">
        <v>55</v>
      </c>
      <c r="F2780" s="17" t="s">
        <v>107</v>
      </c>
      <c r="G2780" s="17" t="s">
        <v>5077</v>
      </c>
      <c r="H2780" s="17">
        <v>0</v>
      </c>
      <c r="I2780" s="17" t="s">
        <v>71</v>
      </c>
      <c r="J2780" s="17" t="s">
        <v>59</v>
      </c>
      <c r="K2780" s="17" t="s">
        <v>97</v>
      </c>
      <c r="L2780" s="17" t="s">
        <v>111</v>
      </c>
      <c r="M2780" s="17" t="s">
        <v>112</v>
      </c>
      <c r="N2780" s="17" t="s">
        <v>75</v>
      </c>
      <c r="O2780" s="17">
        <v>20190527</v>
      </c>
      <c r="P2780" s="17">
        <v>20190626</v>
      </c>
      <c r="Q2780" s="17">
        <v>1110</v>
      </c>
      <c r="R2780" s="17">
        <v>26545754</v>
      </c>
      <c r="S2780" s="17" t="s">
        <v>76</v>
      </c>
      <c r="T2780" s="17" t="s">
        <v>63</v>
      </c>
      <c r="U2780" s="17" t="s">
        <v>91</v>
      </c>
      <c r="V2780" s="17">
        <f t="shared" si="766"/>
        <v>400</v>
      </c>
      <c r="W2780" s="17">
        <v>400000</v>
      </c>
      <c r="X2780" s="17" t="s">
        <v>64</v>
      </c>
      <c r="Y2780" s="17" t="s">
        <v>105</v>
      </c>
      <c r="Z2780" s="17">
        <v>20190805</v>
      </c>
      <c r="AA2780" s="17" t="s">
        <v>137</v>
      </c>
      <c r="AB2780" s="17">
        <v>1</v>
      </c>
      <c r="AC2780" s="17" t="str">
        <f>IFERROR(VLOOKUP(A2780,[1]Cruces!AJ:AK,2,0),VLOOKUP(CONCATENATE(X2780,AA2780),[1]Cruces!G:H,2,0))</f>
        <v>Solicitud de Obra</v>
      </c>
      <c r="AD2780" s="17">
        <f t="shared" si="752"/>
        <v>27</v>
      </c>
      <c r="AE2780" s="17">
        <f t="shared" si="753"/>
        <v>5</v>
      </c>
      <c r="AF2780" s="17">
        <f t="shared" si="754"/>
        <v>2019</v>
      </c>
      <c r="AG2780" s="17" t="str">
        <f>IFERROR(VLOOKUP(MID(A2780,2,4)*1,[1]Cruces!K:L,2,0),"Verificar")</f>
        <v>Atlántico Norte</v>
      </c>
      <c r="AH2780" s="17">
        <f t="shared" ca="1" si="755"/>
        <v>548</v>
      </c>
      <c r="AI2780" s="17" t="str">
        <f>IFERROR(VLOOKUP(U2780,[1]Cruces!$O$1:$P$6,2,0),"Sin Orden")</f>
        <v>Resuelta</v>
      </c>
      <c r="AJ2780" s="17">
        <f t="shared" si="756"/>
        <v>5</v>
      </c>
      <c r="AK2780" s="17">
        <f t="shared" si="757"/>
        <v>8</v>
      </c>
      <c r="AL2780" s="17">
        <f t="shared" si="758"/>
        <v>2019</v>
      </c>
      <c r="AM2780" s="17">
        <f t="shared" ca="1" si="759"/>
        <v>478</v>
      </c>
      <c r="AN2780" s="18">
        <f>IFERROR(VLOOKUP(R2780*1,'[1]Ordenes de Servicio'!G:K,5,0),"No Cruza")</f>
        <v>43670</v>
      </c>
      <c r="AO2780" s="17">
        <f t="shared" ca="1" si="760"/>
        <v>70</v>
      </c>
      <c r="AP2780" s="17">
        <f t="shared" si="761"/>
        <v>26</v>
      </c>
      <c r="AQ2780" s="17">
        <f t="shared" si="762"/>
        <v>6</v>
      </c>
      <c r="AR2780" s="17">
        <f t="shared" si="763"/>
        <v>2019</v>
      </c>
      <c r="AS2780" s="17">
        <f t="shared" ca="1" si="764"/>
        <v>518</v>
      </c>
      <c r="AT2780" s="17" t="str">
        <f t="shared" ca="1" si="767"/>
        <v>Si</v>
      </c>
      <c r="AU2780" s="17">
        <f t="shared" si="765"/>
        <v>40</v>
      </c>
      <c r="AV2780" s="17" t="str">
        <f>+VLOOKUP(B2780,[1]Cruces!S:T,2,0)</f>
        <v>5. Consultoría / Adjudicación</v>
      </c>
    </row>
    <row r="2781" spans="1:48" hidden="1" x14ac:dyDescent="0.25">
      <c r="A2781" s="17" t="s">
        <v>5078</v>
      </c>
      <c r="B2781" s="17" t="s">
        <v>68</v>
      </c>
      <c r="C2781" s="17">
        <v>0</v>
      </c>
      <c r="D2781" s="17">
        <v>0</v>
      </c>
      <c r="E2781" s="17" t="s">
        <v>55</v>
      </c>
      <c r="F2781" s="17" t="s">
        <v>81</v>
      </c>
      <c r="G2781" s="17" t="s">
        <v>2135</v>
      </c>
      <c r="H2781" s="17">
        <v>0</v>
      </c>
      <c r="I2781" s="17" t="s">
        <v>116</v>
      </c>
      <c r="J2781" s="17" t="s">
        <v>59</v>
      </c>
      <c r="K2781" s="17" t="s">
        <v>97</v>
      </c>
      <c r="L2781" s="17" t="s">
        <v>85</v>
      </c>
      <c r="M2781" s="17" t="s">
        <v>86</v>
      </c>
      <c r="N2781" s="17" t="s">
        <v>75</v>
      </c>
      <c r="O2781" s="17">
        <v>20200611</v>
      </c>
      <c r="P2781" s="17">
        <v>20200703</v>
      </c>
      <c r="Q2781" s="17">
        <v>3410</v>
      </c>
      <c r="R2781" s="17">
        <v>28260587</v>
      </c>
      <c r="S2781" s="17" t="s">
        <v>76</v>
      </c>
      <c r="T2781" s="17" t="s">
        <v>63</v>
      </c>
      <c r="U2781" s="17" t="s">
        <v>91</v>
      </c>
      <c r="V2781" s="17">
        <f t="shared" si="766"/>
        <v>112.5</v>
      </c>
      <c r="W2781" s="17">
        <v>112500</v>
      </c>
      <c r="X2781" s="17" t="s">
        <v>64</v>
      </c>
      <c r="Y2781" s="17" t="s">
        <v>150</v>
      </c>
      <c r="Z2781" s="17">
        <v>20201014</v>
      </c>
      <c r="AA2781" s="17" t="s">
        <v>78</v>
      </c>
      <c r="AB2781" s="17">
        <v>1</v>
      </c>
      <c r="AC2781" s="17" t="str">
        <f>IFERROR(VLOOKUP(A2781,[1]Cruces!AJ:AK,2,0),VLOOKUP(CONCATENATE(X2781,AA2781),[1]Cruces!G:H,2,0))</f>
        <v>Solicitud de Obra</v>
      </c>
      <c r="AD2781" s="17">
        <f t="shared" si="752"/>
        <v>11</v>
      </c>
      <c r="AE2781" s="17">
        <f t="shared" si="753"/>
        <v>6</v>
      </c>
      <c r="AF2781" s="17">
        <f t="shared" si="754"/>
        <v>2020</v>
      </c>
      <c r="AG2781" s="17" t="str">
        <f>IFERROR(VLOOKUP(MID(A2781,2,4)*1,[1]Cruces!K:L,2,0),"Verificar")</f>
        <v>Magdalena</v>
      </c>
      <c r="AH2781" s="17">
        <f t="shared" ca="1" si="755"/>
        <v>167</v>
      </c>
      <c r="AI2781" s="17" t="str">
        <f>IFERROR(VLOOKUP(U2781,[1]Cruces!$O$1:$P$6,2,0),"Sin Orden")</f>
        <v>Resuelta</v>
      </c>
      <c r="AJ2781" s="17">
        <f t="shared" si="756"/>
        <v>14</v>
      </c>
      <c r="AK2781" s="17">
        <f t="shared" si="757"/>
        <v>10</v>
      </c>
      <c r="AL2781" s="17">
        <f t="shared" si="758"/>
        <v>2020</v>
      </c>
      <c r="AM2781" s="17">
        <f t="shared" ca="1" si="759"/>
        <v>42</v>
      </c>
      <c r="AN2781" s="18" t="str">
        <f>IFERROR(VLOOKUP(R2781*1,'[1]Ordenes de Servicio'!G:K,5,0),"No Cruza")</f>
        <v>No Cruza</v>
      </c>
      <c r="AO2781" s="17">
        <f t="shared" ca="1" si="760"/>
        <v>125</v>
      </c>
      <c r="AP2781" s="17">
        <f t="shared" si="761"/>
        <v>3</v>
      </c>
      <c r="AQ2781" s="17">
        <f t="shared" si="762"/>
        <v>7</v>
      </c>
      <c r="AR2781" s="17">
        <f t="shared" si="763"/>
        <v>2020</v>
      </c>
      <c r="AS2781" s="17">
        <f t="shared" ca="1" si="764"/>
        <v>145</v>
      </c>
      <c r="AT2781" s="17" t="str">
        <f t="shared" ca="1" si="767"/>
        <v>No</v>
      </c>
      <c r="AU2781" s="17">
        <f t="shared" si="765"/>
        <v>103</v>
      </c>
      <c r="AV2781" s="17" t="str">
        <f>+VLOOKUP(B2781,[1]Cruces!S:T,2,0)</f>
        <v>5. Consultoría / Adjudicación</v>
      </c>
    </row>
    <row r="2782" spans="1:48" hidden="1" x14ac:dyDescent="0.25">
      <c r="A2782" s="17" t="s">
        <v>5079</v>
      </c>
      <c r="B2782" s="17" t="s">
        <v>54</v>
      </c>
      <c r="C2782" s="17">
        <v>0</v>
      </c>
      <c r="D2782" s="17">
        <v>0</v>
      </c>
      <c r="E2782" s="17" t="s">
        <v>55</v>
      </c>
      <c r="F2782" s="17" t="s">
        <v>126</v>
      </c>
      <c r="G2782" s="17" t="s">
        <v>5080</v>
      </c>
      <c r="H2782" s="17">
        <v>0</v>
      </c>
      <c r="I2782" s="17" t="s">
        <v>116</v>
      </c>
      <c r="J2782" s="17" t="s">
        <v>59</v>
      </c>
      <c r="K2782" s="17" t="s">
        <v>5081</v>
      </c>
      <c r="L2782" s="17" t="s">
        <v>129</v>
      </c>
      <c r="M2782" s="17" t="s">
        <v>130</v>
      </c>
      <c r="N2782" s="17" t="s">
        <v>62</v>
      </c>
      <c r="O2782" s="17">
        <v>20200904</v>
      </c>
      <c r="P2782" s="17">
        <v>20201009</v>
      </c>
      <c r="Q2782" s="17">
        <v>7752</v>
      </c>
      <c r="R2782" s="17">
        <v>28105890</v>
      </c>
      <c r="S2782" s="17" t="s">
        <v>100</v>
      </c>
      <c r="T2782" s="17" t="s">
        <v>63</v>
      </c>
      <c r="U2782" s="17" t="s">
        <v>91</v>
      </c>
      <c r="V2782" s="17">
        <f t="shared" si="766"/>
        <v>112.5</v>
      </c>
      <c r="W2782" s="17">
        <v>112500</v>
      </c>
      <c r="X2782" s="17" t="s">
        <v>64</v>
      </c>
      <c r="Y2782" s="17" t="s">
        <v>65</v>
      </c>
      <c r="Z2782" s="17">
        <v>20201009</v>
      </c>
      <c r="AA2782" s="17" t="s">
        <v>78</v>
      </c>
      <c r="AB2782" s="17">
        <v>1</v>
      </c>
      <c r="AC2782" s="17" t="str">
        <f>IFERROR(VLOOKUP(A2782,[1]Cruces!AJ:AK,2,0),VLOOKUP(CONCATENATE(X2782,AA2782),[1]Cruces!G:H,2,0))</f>
        <v>Solicitud de Obra</v>
      </c>
      <c r="AD2782" s="17">
        <f t="shared" si="752"/>
        <v>4</v>
      </c>
      <c r="AE2782" s="17">
        <f t="shared" si="753"/>
        <v>9</v>
      </c>
      <c r="AF2782" s="17">
        <f t="shared" si="754"/>
        <v>2020</v>
      </c>
      <c r="AG2782" s="17" t="str">
        <f>IFERROR(VLOOKUP(MID(A2782,2,4)*1,[1]Cruces!K:L,2,0),"Verificar")</f>
        <v>Guajira</v>
      </c>
      <c r="AH2782" s="17">
        <f t="shared" ca="1" si="755"/>
        <v>82</v>
      </c>
      <c r="AI2782" s="17" t="str">
        <f>IFERROR(VLOOKUP(U2782,[1]Cruces!$O$1:$P$6,2,0),"Sin Orden")</f>
        <v>Resuelta</v>
      </c>
      <c r="AJ2782" s="17">
        <f t="shared" si="756"/>
        <v>9</v>
      </c>
      <c r="AK2782" s="17">
        <f t="shared" si="757"/>
        <v>10</v>
      </c>
      <c r="AL2782" s="17">
        <f t="shared" si="758"/>
        <v>2020</v>
      </c>
      <c r="AM2782" s="17">
        <f t="shared" ca="1" si="759"/>
        <v>47</v>
      </c>
      <c r="AN2782" s="18" t="str">
        <f>IFERROR(VLOOKUP(R2782*1,'[1]Ordenes de Servicio'!G:K,5,0),"No Cruza")</f>
        <v>No Cruza</v>
      </c>
      <c r="AO2782" s="17">
        <f t="shared" ca="1" si="760"/>
        <v>35</v>
      </c>
      <c r="AP2782" s="17">
        <f t="shared" si="761"/>
        <v>9</v>
      </c>
      <c r="AQ2782" s="17">
        <f t="shared" si="762"/>
        <v>10</v>
      </c>
      <c r="AR2782" s="17">
        <f t="shared" si="763"/>
        <v>2020</v>
      </c>
      <c r="AS2782" s="17">
        <f t="shared" ca="1" si="764"/>
        <v>47</v>
      </c>
      <c r="AT2782" s="17" t="str">
        <f t="shared" ca="1" si="767"/>
        <v>No</v>
      </c>
      <c r="AU2782" s="17">
        <f t="shared" si="765"/>
        <v>0</v>
      </c>
      <c r="AV2782" s="17" t="str">
        <f>+VLOOKUP(B2782,[1]Cruces!S:T,2,0)</f>
        <v>4. Presupuesto de Obra</v>
      </c>
    </row>
    <row r="2783" spans="1:48" hidden="1" x14ac:dyDescent="0.25">
      <c r="A2783" s="17" t="s">
        <v>5082</v>
      </c>
      <c r="B2783" s="17" t="s">
        <v>68</v>
      </c>
      <c r="C2783" s="17">
        <v>5525615</v>
      </c>
      <c r="D2783" s="17">
        <v>36161920</v>
      </c>
      <c r="E2783" s="17" t="s">
        <v>93</v>
      </c>
      <c r="F2783" s="17" t="s">
        <v>107</v>
      </c>
      <c r="G2783" s="17" t="s">
        <v>5083</v>
      </c>
      <c r="H2783" s="17">
        <v>3175011886</v>
      </c>
      <c r="I2783" s="17" t="s">
        <v>116</v>
      </c>
      <c r="J2783" s="17" t="s">
        <v>5084</v>
      </c>
      <c r="K2783" s="17" t="s">
        <v>97</v>
      </c>
      <c r="L2783" s="17" t="s">
        <v>117</v>
      </c>
      <c r="M2783" s="17" t="s">
        <v>118</v>
      </c>
      <c r="N2783" s="17" t="s">
        <v>75</v>
      </c>
      <c r="O2783" s="17">
        <v>20200507</v>
      </c>
      <c r="P2783" s="17">
        <v>20200512</v>
      </c>
      <c r="Q2783" s="17">
        <v>1150</v>
      </c>
      <c r="R2783" s="17">
        <v>0</v>
      </c>
      <c r="S2783" s="17"/>
      <c r="T2783" s="17" t="s">
        <v>63</v>
      </c>
      <c r="U2783" s="17"/>
      <c r="V2783" s="17">
        <f t="shared" si="766"/>
        <v>112.5</v>
      </c>
      <c r="W2783" s="17">
        <v>112500</v>
      </c>
      <c r="X2783" s="17" t="s">
        <v>89</v>
      </c>
      <c r="Y2783" s="17" t="s">
        <v>136</v>
      </c>
      <c r="Z2783" s="17">
        <v>20200615</v>
      </c>
      <c r="AA2783" s="17" t="s">
        <v>101</v>
      </c>
      <c r="AB2783" s="17">
        <v>1</v>
      </c>
      <c r="AC2783" s="17" t="str">
        <f>IFERROR(VLOOKUP(A2783,[1]Cruces!AJ:AK,2,0),VLOOKUP(CONCATENATE(X2783,AA2783),[1]Cruces!G:H,2,0))</f>
        <v>Solicitud de Obra</v>
      </c>
      <c r="AD2783" s="17">
        <f t="shared" si="752"/>
        <v>7</v>
      </c>
      <c r="AE2783" s="17">
        <f t="shared" si="753"/>
        <v>5</v>
      </c>
      <c r="AF2783" s="17">
        <f t="shared" si="754"/>
        <v>2020</v>
      </c>
      <c r="AG2783" s="17" t="str">
        <f>IFERROR(VLOOKUP(MID(A2783,2,4)*1,[1]Cruces!K:L,2,0),"Verificar")</f>
        <v>Atlántico Norte</v>
      </c>
      <c r="AH2783" s="17">
        <f t="shared" ca="1" si="755"/>
        <v>202</v>
      </c>
      <c r="AI2783" s="17" t="str">
        <f>IFERROR(VLOOKUP(U2783,[1]Cruces!$O$1:$P$6,2,0),"Sin Orden")</f>
        <v>Sin Orden</v>
      </c>
      <c r="AJ2783" s="17">
        <f t="shared" si="756"/>
        <v>15</v>
      </c>
      <c r="AK2783" s="17">
        <f t="shared" si="757"/>
        <v>6</v>
      </c>
      <c r="AL2783" s="17">
        <f t="shared" si="758"/>
        <v>2020</v>
      </c>
      <c r="AM2783" s="17">
        <f t="shared" ca="1" si="759"/>
        <v>163</v>
      </c>
      <c r="AN2783" s="18" t="str">
        <f>IFERROR(VLOOKUP(R2783*1,'[1]Ordenes de Servicio'!G:K,5,0),"No Cruza")</f>
        <v>No Cruza</v>
      </c>
      <c r="AO2783" s="17">
        <f t="shared" ca="1" si="760"/>
        <v>163</v>
      </c>
      <c r="AP2783" s="17">
        <f t="shared" si="761"/>
        <v>12</v>
      </c>
      <c r="AQ2783" s="17">
        <f t="shared" si="762"/>
        <v>5</v>
      </c>
      <c r="AR2783" s="17">
        <f t="shared" si="763"/>
        <v>2020</v>
      </c>
      <c r="AS2783" s="17">
        <f t="shared" ca="1" si="764"/>
        <v>197</v>
      </c>
      <c r="AT2783" s="17" t="str">
        <f t="shared" ca="1" si="767"/>
        <v>No</v>
      </c>
      <c r="AU2783" s="17">
        <f t="shared" si="765"/>
        <v>34</v>
      </c>
      <c r="AV2783" s="17" t="str">
        <f>+VLOOKUP(B2783,[1]Cruces!S:T,2,0)</f>
        <v>5. Consultoría / Adjudicación</v>
      </c>
    </row>
    <row r="2784" spans="1:48" hidden="1" x14ac:dyDescent="0.25">
      <c r="A2784" s="17" t="s">
        <v>9559</v>
      </c>
      <c r="B2784" s="17" t="s">
        <v>6595</v>
      </c>
      <c r="C2784" s="17">
        <v>2037891</v>
      </c>
      <c r="D2784" s="17">
        <v>0</v>
      </c>
      <c r="E2784" s="17" t="s">
        <v>55</v>
      </c>
      <c r="F2784" s="17" t="s">
        <v>7082</v>
      </c>
      <c r="G2784" s="17" t="s">
        <v>9560</v>
      </c>
      <c r="H2784" s="17">
        <v>3004587753</v>
      </c>
      <c r="I2784" s="17" t="s">
        <v>71</v>
      </c>
      <c r="J2784" s="17" t="s">
        <v>59</v>
      </c>
      <c r="K2784" s="17" t="s">
        <v>9561</v>
      </c>
      <c r="L2784" s="17" t="s">
        <v>7606</v>
      </c>
      <c r="M2784" s="17" t="s">
        <v>7607</v>
      </c>
      <c r="N2784" s="17" t="s">
        <v>6600</v>
      </c>
      <c r="O2784" s="17">
        <v>20201111</v>
      </c>
      <c r="P2784" s="17">
        <v>20201118</v>
      </c>
      <c r="Q2784" s="17">
        <v>1170</v>
      </c>
      <c r="R2784" s="17">
        <v>28279732</v>
      </c>
      <c r="S2784" s="17" t="s">
        <v>7072</v>
      </c>
      <c r="T2784" s="17" t="s">
        <v>63</v>
      </c>
      <c r="U2784" s="17" t="s">
        <v>91</v>
      </c>
      <c r="V2784" s="17">
        <f t="shared" si="766"/>
        <v>3</v>
      </c>
      <c r="W2784" s="17">
        <v>3000</v>
      </c>
      <c r="X2784" s="17" t="s">
        <v>89</v>
      </c>
      <c r="Y2784" s="17" t="s">
        <v>6595</v>
      </c>
      <c r="Z2784" s="17">
        <v>20201118</v>
      </c>
      <c r="AA2784" s="17" t="s">
        <v>1947</v>
      </c>
      <c r="AB2784" s="17">
        <v>1</v>
      </c>
      <c r="AC2784" s="17" t="str">
        <f>IFERROR(VLOOKUP(A2784,[1]Cruces!AJ:AK,2,0),VLOOKUP(CONCATENATE(X2784,AA2784),[1]Cruces!G:H,2,0))</f>
        <v>Solicitud por BT</v>
      </c>
      <c r="AD2784" s="17">
        <f t="shared" si="752"/>
        <v>11</v>
      </c>
      <c r="AE2784" s="17">
        <f t="shared" si="753"/>
        <v>11</v>
      </c>
      <c r="AF2784" s="17">
        <f t="shared" si="754"/>
        <v>2020</v>
      </c>
      <c r="AG2784" s="17" t="str">
        <f>IFERROR(VLOOKUP(MID(A2784,2,4)*1,[1]Cruces!K:L,2,0),"Verificar")</f>
        <v>Atlántico Norte</v>
      </c>
      <c r="AH2784" s="17">
        <f t="shared" ca="1" si="755"/>
        <v>14</v>
      </c>
      <c r="AI2784" s="17" t="str">
        <f>IFERROR(VLOOKUP(U2784,[1]Cruces!$O$1:$P$6,2,0),"Sin Orden")</f>
        <v>Resuelta</v>
      </c>
      <c r="AJ2784" s="17">
        <f t="shared" si="756"/>
        <v>18</v>
      </c>
      <c r="AK2784" s="17">
        <f t="shared" si="757"/>
        <v>11</v>
      </c>
      <c r="AL2784" s="17">
        <f t="shared" si="758"/>
        <v>2020</v>
      </c>
      <c r="AM2784" s="17">
        <f t="shared" ca="1" si="759"/>
        <v>7</v>
      </c>
      <c r="AN2784" s="18" t="str">
        <f>IFERROR(VLOOKUP(R2784*1,'[1]Ordenes de Servicio'!G:K,5,0),"No Cruza")</f>
        <v>No Cruza</v>
      </c>
      <c r="AO2784" s="17">
        <f t="shared" ca="1" si="760"/>
        <v>7</v>
      </c>
      <c r="AP2784" s="17">
        <f t="shared" si="761"/>
        <v>18</v>
      </c>
      <c r="AQ2784" s="17">
        <f t="shared" si="762"/>
        <v>11</v>
      </c>
      <c r="AR2784" s="17">
        <f t="shared" si="763"/>
        <v>2020</v>
      </c>
      <c r="AS2784" s="17">
        <f t="shared" ca="1" si="764"/>
        <v>7</v>
      </c>
      <c r="AT2784" s="17" t="str">
        <f t="shared" ca="1" si="767"/>
        <v>No</v>
      </c>
      <c r="AU2784" s="17">
        <f t="shared" si="765"/>
        <v>0</v>
      </c>
      <c r="AV2784" s="17" t="str">
        <f>+VLOOKUP(B2784,[1]Cruces!S:T,2,0)</f>
        <v>7. Ejecución en Campo OS BT</v>
      </c>
    </row>
    <row r="2785" spans="1:48" x14ac:dyDescent="0.25">
      <c r="A2785" s="17" t="s">
        <v>5085</v>
      </c>
      <c r="B2785" s="17" t="s">
        <v>80</v>
      </c>
      <c r="C2785" s="17">
        <v>0</v>
      </c>
      <c r="D2785" s="17">
        <v>0</v>
      </c>
      <c r="E2785" s="17" t="s">
        <v>55</v>
      </c>
      <c r="F2785" s="17" t="s">
        <v>81</v>
      </c>
      <c r="G2785" s="17" t="s">
        <v>5086</v>
      </c>
      <c r="H2785" s="17">
        <v>3187711590</v>
      </c>
      <c r="I2785" s="17" t="s">
        <v>71</v>
      </c>
      <c r="J2785" s="17" t="s">
        <v>59</v>
      </c>
      <c r="K2785" s="17" t="s">
        <v>5087</v>
      </c>
      <c r="L2785" s="17" t="s">
        <v>215</v>
      </c>
      <c r="M2785" s="17" t="s">
        <v>216</v>
      </c>
      <c r="N2785" s="17" t="s">
        <v>87</v>
      </c>
      <c r="O2785" s="17">
        <v>20190206</v>
      </c>
      <c r="P2785" s="17">
        <v>20190206</v>
      </c>
      <c r="Q2785" s="17">
        <v>3430</v>
      </c>
      <c r="R2785" s="17">
        <v>0</v>
      </c>
      <c r="S2785" s="17"/>
      <c r="T2785" s="17" t="s">
        <v>63</v>
      </c>
      <c r="U2785" s="17"/>
      <c r="V2785" s="17">
        <f t="shared" si="766"/>
        <v>150</v>
      </c>
      <c r="W2785" s="17">
        <v>150000</v>
      </c>
      <c r="X2785" s="17" t="s">
        <v>64</v>
      </c>
      <c r="Y2785" s="17" t="s">
        <v>80</v>
      </c>
      <c r="Z2785" s="17">
        <v>20190206</v>
      </c>
      <c r="AA2785" s="17" t="s">
        <v>283</v>
      </c>
      <c r="AB2785" s="17">
        <v>1</v>
      </c>
      <c r="AC2785" s="17" t="str">
        <f>IFERROR(VLOOKUP(A2785,[1]Cruces!AJ:AK,2,0),VLOOKUP(CONCATENATE(X2785,AA2785),[1]Cruces!G:H,2,0))</f>
        <v>Solicitud de Obra</v>
      </c>
      <c r="AD2785" s="17">
        <f t="shared" ref="AD2785:AD2843" si="768">MID(O2785,7,2)*1</f>
        <v>6</v>
      </c>
      <c r="AE2785" s="17">
        <f t="shared" ref="AE2785:AE2843" si="769">MID(O2785,5,2)*1</f>
        <v>2</v>
      </c>
      <c r="AF2785" s="17">
        <f t="shared" ref="AF2785:AF2843" si="770">MID(O2785,1,4)*1</f>
        <v>2019</v>
      </c>
      <c r="AG2785" s="17" t="str">
        <f>IFERROR(VLOOKUP(MID(A2785,2,4)*1,[1]Cruces!K:L,2,0),"Verificar")</f>
        <v>Magdalena</v>
      </c>
      <c r="AH2785" s="17">
        <f t="shared" ref="AH2785:AH2843" ca="1" si="771">TODAY()-DATE(AF2785,AE2785,AD2785)</f>
        <v>658</v>
      </c>
      <c r="AI2785" s="17" t="str">
        <f>IFERROR(VLOOKUP(U2785,[1]Cruces!$O$1:$P$6,2,0),"Sin Orden")</f>
        <v>Sin Orden</v>
      </c>
      <c r="AJ2785" s="17">
        <f t="shared" ref="AJ2785:AJ2843" si="772">MID(Z2785,7,2)*1</f>
        <v>6</v>
      </c>
      <c r="AK2785" s="17">
        <f t="shared" ref="AK2785:AK2843" si="773">MID(Z2785,5,2)*1</f>
        <v>2</v>
      </c>
      <c r="AL2785" s="17">
        <f t="shared" ref="AL2785:AL2843" si="774">MID(Z2785,1,4)*1</f>
        <v>2019</v>
      </c>
      <c r="AM2785" s="17">
        <f t="shared" ref="AM2785:AM2843" ca="1" si="775">+TODAY()-DATE(AL2785,AK2785,AJ2785)</f>
        <v>658</v>
      </c>
      <c r="AN2785" s="18" t="str">
        <f>IFERROR(VLOOKUP(R2785*1,'[1]Ordenes de Servicio'!G:K,5,0),"No Cruza")</f>
        <v>No Cruza</v>
      </c>
      <c r="AO2785" s="17">
        <f t="shared" ref="AO2785:AO2843" ca="1" si="776">+IF(AI2785="Resuelta",DATE(AL2785,AK2785,AJ2785)-DATE(AF2785,AE2785,AD2785),TODAY()-DATE(AL2785,AK2785,AJ2785))</f>
        <v>658</v>
      </c>
      <c r="AP2785" s="17">
        <f t="shared" ref="AP2785:AP2843" si="777">MID(P2785,7,2)*1</f>
        <v>6</v>
      </c>
      <c r="AQ2785" s="17">
        <f t="shared" ref="AQ2785:AQ2843" si="778">MID(P2785,5,2)*1</f>
        <v>2</v>
      </c>
      <c r="AR2785" s="17">
        <f t="shared" ref="AR2785:AR2843" si="779">MID(P2785,1,4)*1</f>
        <v>2019</v>
      </c>
      <c r="AS2785" s="17">
        <f t="shared" ref="AS2785:AS2843" ca="1" si="780">+TODAY()-DATE(AR2785,AQ2785,AP2785)</f>
        <v>658</v>
      </c>
      <c r="AT2785" s="17" t="str">
        <f t="shared" ca="1" si="767"/>
        <v>Si</v>
      </c>
      <c r="AU2785" s="17">
        <f t="shared" ref="AU2785:AU2843" si="781">IF(DATE(AL2785,AK2785,AJ2785)-DATE(AR2785,AQ2785,AP2785)&lt;0,DATE(AR2785,AQ2785,AP2785)-DATE(AL2785,AK2785,AJ2785),DATE(AL2785,AK2785,AJ2785)-DATE(AR2785,AQ2785,AP2785))</f>
        <v>0</v>
      </c>
      <c r="AV2785" s="17" t="str">
        <f>+VLOOKUP(B2785,[1]Cruces!S:T,2,0)</f>
        <v>8. Puesta en Servicio</v>
      </c>
    </row>
    <row r="2786" spans="1:48" hidden="1" x14ac:dyDescent="0.25">
      <c r="A2786" s="17" t="s">
        <v>5088</v>
      </c>
      <c r="B2786" s="17" t="s">
        <v>68</v>
      </c>
      <c r="C2786" s="17">
        <v>0</v>
      </c>
      <c r="D2786" s="17">
        <v>0</v>
      </c>
      <c r="E2786" s="17" t="s">
        <v>55</v>
      </c>
      <c r="F2786" s="17" t="s">
        <v>126</v>
      </c>
      <c r="G2786" s="17" t="s">
        <v>5089</v>
      </c>
      <c r="H2786" s="17">
        <v>0</v>
      </c>
      <c r="I2786" s="17" t="s">
        <v>71</v>
      </c>
      <c r="J2786" s="17" t="s">
        <v>59</v>
      </c>
      <c r="K2786" s="17" t="s">
        <v>5090</v>
      </c>
      <c r="L2786" s="17" t="s">
        <v>129</v>
      </c>
      <c r="M2786" s="17" t="s">
        <v>130</v>
      </c>
      <c r="N2786" s="17" t="s">
        <v>75</v>
      </c>
      <c r="O2786" s="17">
        <v>20200522</v>
      </c>
      <c r="P2786" s="17">
        <v>20200702</v>
      </c>
      <c r="Q2786" s="17">
        <v>7753</v>
      </c>
      <c r="R2786" s="17">
        <v>27738791</v>
      </c>
      <c r="S2786" s="17" t="s">
        <v>76</v>
      </c>
      <c r="T2786" s="17" t="s">
        <v>63</v>
      </c>
      <c r="U2786" s="17" t="s">
        <v>91</v>
      </c>
      <c r="V2786" s="17">
        <f t="shared" ref="V2786:V2844" si="782">+W2786/1000</f>
        <v>75</v>
      </c>
      <c r="W2786" s="17">
        <v>75000</v>
      </c>
      <c r="X2786" s="17" t="s">
        <v>64</v>
      </c>
      <c r="Y2786" s="17" t="s">
        <v>188</v>
      </c>
      <c r="Z2786" s="17">
        <v>20200702</v>
      </c>
      <c r="AA2786" s="17" t="s">
        <v>78</v>
      </c>
      <c r="AB2786" s="17">
        <v>1</v>
      </c>
      <c r="AC2786" s="17" t="str">
        <f>IFERROR(VLOOKUP(A2786,[1]Cruces!AJ:AK,2,0),VLOOKUP(CONCATENATE(X2786,AA2786),[1]Cruces!G:H,2,0))</f>
        <v>Solicitud de Obra</v>
      </c>
      <c r="AD2786" s="17">
        <f t="shared" si="768"/>
        <v>22</v>
      </c>
      <c r="AE2786" s="17">
        <f t="shared" si="769"/>
        <v>5</v>
      </c>
      <c r="AF2786" s="17">
        <f t="shared" si="770"/>
        <v>2020</v>
      </c>
      <c r="AG2786" s="17" t="str">
        <f>IFERROR(VLOOKUP(MID(A2786,2,4)*1,[1]Cruces!K:L,2,0),"Verificar")</f>
        <v>Guajira</v>
      </c>
      <c r="AH2786" s="17">
        <f t="shared" ca="1" si="771"/>
        <v>187</v>
      </c>
      <c r="AI2786" s="17" t="str">
        <f>IFERROR(VLOOKUP(U2786,[1]Cruces!$O$1:$P$6,2,0),"Sin Orden")</f>
        <v>Resuelta</v>
      </c>
      <c r="AJ2786" s="17">
        <f t="shared" si="772"/>
        <v>2</v>
      </c>
      <c r="AK2786" s="17">
        <f t="shared" si="773"/>
        <v>7</v>
      </c>
      <c r="AL2786" s="17">
        <f t="shared" si="774"/>
        <v>2020</v>
      </c>
      <c r="AM2786" s="17">
        <f t="shared" ca="1" si="775"/>
        <v>146</v>
      </c>
      <c r="AN2786" s="18" t="str">
        <f>IFERROR(VLOOKUP(R2786*1,'[1]Ordenes de Servicio'!G:K,5,0),"No Cruza")</f>
        <v>No Cruza</v>
      </c>
      <c r="AO2786" s="17">
        <f t="shared" ca="1" si="776"/>
        <v>41</v>
      </c>
      <c r="AP2786" s="17">
        <f t="shared" si="777"/>
        <v>2</v>
      </c>
      <c r="AQ2786" s="17">
        <f t="shared" si="778"/>
        <v>7</v>
      </c>
      <c r="AR2786" s="17">
        <f t="shared" si="779"/>
        <v>2020</v>
      </c>
      <c r="AS2786" s="17">
        <f t="shared" ca="1" si="780"/>
        <v>146</v>
      </c>
      <c r="AT2786" s="17" t="str">
        <f t="shared" ref="AT2786:AT2844" ca="1" si="783">IF(AS2786&gt;359,"Si","No")</f>
        <v>No</v>
      </c>
      <c r="AU2786" s="17">
        <f t="shared" si="781"/>
        <v>0</v>
      </c>
      <c r="AV2786" s="17" t="str">
        <f>+VLOOKUP(B2786,[1]Cruces!S:T,2,0)</f>
        <v>5. Consultoría / Adjudicación</v>
      </c>
    </row>
    <row r="2787" spans="1:48" x14ac:dyDescent="0.25">
      <c r="A2787" s="17" t="s">
        <v>5091</v>
      </c>
      <c r="B2787" s="17" t="s">
        <v>253</v>
      </c>
      <c r="C2787" s="17">
        <v>0</v>
      </c>
      <c r="D2787" s="17">
        <v>0</v>
      </c>
      <c r="E2787" s="17" t="s">
        <v>55</v>
      </c>
      <c r="F2787" s="17" t="s">
        <v>107</v>
      </c>
      <c r="G2787" s="17" t="s">
        <v>5092</v>
      </c>
      <c r="H2787" s="17">
        <v>3859784</v>
      </c>
      <c r="I2787" s="17" t="s">
        <v>182</v>
      </c>
      <c r="J2787" s="17" t="s">
        <v>59</v>
      </c>
      <c r="K2787" s="17" t="s">
        <v>97</v>
      </c>
      <c r="L2787" s="17" t="s">
        <v>111</v>
      </c>
      <c r="M2787" s="17" t="s">
        <v>112</v>
      </c>
      <c r="N2787" s="17" t="s">
        <v>257</v>
      </c>
      <c r="O2787" s="17">
        <v>20200605</v>
      </c>
      <c r="P2787" s="17">
        <v>20200605</v>
      </c>
      <c r="Q2787" s="17">
        <v>9510</v>
      </c>
      <c r="R2787" s="17">
        <v>0</v>
      </c>
      <c r="S2787" s="17"/>
      <c r="T2787" s="17" t="s">
        <v>63</v>
      </c>
      <c r="U2787" s="17"/>
      <c r="V2787" s="17">
        <f t="shared" si="782"/>
        <v>300</v>
      </c>
      <c r="W2787" s="17">
        <v>300000</v>
      </c>
      <c r="X2787" s="17" t="s">
        <v>64</v>
      </c>
      <c r="Y2787" s="17" t="s">
        <v>253</v>
      </c>
      <c r="Z2787" s="17">
        <v>20200605</v>
      </c>
      <c r="AA2787" s="17" t="s">
        <v>101</v>
      </c>
      <c r="AB2787" s="17">
        <v>1</v>
      </c>
      <c r="AC2787" s="17" t="str">
        <f>IFERROR(VLOOKUP(A2787,[1]Cruces!AJ:AK,2,0),VLOOKUP(CONCATENATE(X2787,AA2787),[1]Cruces!G:H,2,0))</f>
        <v>Solicitud de Obra</v>
      </c>
      <c r="AD2787" s="17">
        <f t="shared" si="768"/>
        <v>5</v>
      </c>
      <c r="AE2787" s="17">
        <f t="shared" si="769"/>
        <v>6</v>
      </c>
      <c r="AF2787" s="17">
        <f t="shared" si="770"/>
        <v>2020</v>
      </c>
      <c r="AG2787" s="17" t="str">
        <f>IFERROR(VLOOKUP(MID(A2787,2,4)*1,[1]Cruces!K:L,2,0),"Verificar")</f>
        <v>Atlántico Norte</v>
      </c>
      <c r="AH2787" s="17">
        <f t="shared" ca="1" si="771"/>
        <v>173</v>
      </c>
      <c r="AI2787" s="17" t="str">
        <f>IFERROR(VLOOKUP(U2787,[1]Cruces!$O$1:$P$6,2,0),"Sin Orden")</f>
        <v>Sin Orden</v>
      </c>
      <c r="AJ2787" s="17">
        <f t="shared" si="772"/>
        <v>5</v>
      </c>
      <c r="AK2787" s="17">
        <f t="shared" si="773"/>
        <v>6</v>
      </c>
      <c r="AL2787" s="17">
        <f t="shared" si="774"/>
        <v>2020</v>
      </c>
      <c r="AM2787" s="17">
        <f t="shared" ca="1" si="775"/>
        <v>173</v>
      </c>
      <c r="AN2787" s="18" t="str">
        <f>IFERROR(VLOOKUP(R2787*1,'[1]Ordenes de Servicio'!G:K,5,0),"No Cruza")</f>
        <v>No Cruza</v>
      </c>
      <c r="AO2787" s="17">
        <f t="shared" ca="1" si="776"/>
        <v>173</v>
      </c>
      <c r="AP2787" s="17">
        <f t="shared" si="777"/>
        <v>5</v>
      </c>
      <c r="AQ2787" s="17">
        <f t="shared" si="778"/>
        <v>6</v>
      </c>
      <c r="AR2787" s="17">
        <f t="shared" si="779"/>
        <v>2020</v>
      </c>
      <c r="AS2787" s="17">
        <f t="shared" ca="1" si="780"/>
        <v>173</v>
      </c>
      <c r="AT2787" s="17" t="str">
        <f t="shared" ca="1" si="783"/>
        <v>No</v>
      </c>
      <c r="AU2787" s="17">
        <f t="shared" si="781"/>
        <v>0</v>
      </c>
      <c r="AV2787" s="17" t="str">
        <f>+VLOOKUP(B2787,[1]Cruces!S:T,2,0)</f>
        <v>9. Contratación</v>
      </c>
    </row>
    <row r="2788" spans="1:48" hidden="1" x14ac:dyDescent="0.25">
      <c r="A2788" s="17" t="s">
        <v>9562</v>
      </c>
      <c r="B2788" s="17" t="s">
        <v>569</v>
      </c>
      <c r="C2788" s="17">
        <v>0</v>
      </c>
      <c r="D2788" s="17">
        <v>0</v>
      </c>
      <c r="E2788" s="17" t="s">
        <v>55</v>
      </c>
      <c r="F2788" s="17" t="s">
        <v>5366</v>
      </c>
      <c r="G2788" s="17" t="s">
        <v>9563</v>
      </c>
      <c r="H2788" s="17">
        <v>3016112237</v>
      </c>
      <c r="I2788" s="17" t="s">
        <v>71</v>
      </c>
      <c r="J2788" s="17" t="s">
        <v>59</v>
      </c>
      <c r="K2788" s="17" t="s">
        <v>97</v>
      </c>
      <c r="L2788" s="17" t="s">
        <v>5368</v>
      </c>
      <c r="M2788" s="17" t="s">
        <v>5369</v>
      </c>
      <c r="N2788" s="17" t="s">
        <v>572</v>
      </c>
      <c r="O2788" s="17">
        <v>20201117</v>
      </c>
      <c r="P2788" s="17">
        <v>20201117</v>
      </c>
      <c r="Q2788" s="17">
        <v>1170</v>
      </c>
      <c r="R2788" s="17">
        <v>0</v>
      </c>
      <c r="S2788" s="17"/>
      <c r="T2788" s="17" t="s">
        <v>63</v>
      </c>
      <c r="U2788" s="17"/>
      <c r="V2788" s="17">
        <f t="shared" si="782"/>
        <v>3</v>
      </c>
      <c r="W2788" s="17">
        <v>3000</v>
      </c>
      <c r="X2788" s="17" t="s">
        <v>7065</v>
      </c>
      <c r="Y2788" s="17" t="s">
        <v>569</v>
      </c>
      <c r="Z2788" s="17">
        <v>20201117</v>
      </c>
      <c r="AA2788" s="17" t="s">
        <v>1947</v>
      </c>
      <c r="AB2788" s="17">
        <v>1</v>
      </c>
      <c r="AC2788" s="17" t="str">
        <f>IFERROR(VLOOKUP(A2788,[1]Cruces!AJ:AK,2,0),VLOOKUP(CONCATENATE(X2788,AA2788),[1]Cruces!G:H,2,0))</f>
        <v>Solicitud por BT</v>
      </c>
      <c r="AD2788" s="17">
        <f t="shared" si="768"/>
        <v>17</v>
      </c>
      <c r="AE2788" s="17">
        <f t="shared" si="769"/>
        <v>11</v>
      </c>
      <c r="AF2788" s="17">
        <f t="shared" si="770"/>
        <v>2020</v>
      </c>
      <c r="AG2788" s="17" t="str">
        <f>IFERROR(VLOOKUP(MID(A2788,2,4)*1,[1]Cruces!K:L,2,0),"Verificar")</f>
        <v>Atlántico Norte</v>
      </c>
      <c r="AH2788" s="17">
        <f t="shared" ca="1" si="771"/>
        <v>8</v>
      </c>
      <c r="AI2788" s="17" t="str">
        <f>IFERROR(VLOOKUP(U2788,[1]Cruces!$O$1:$P$6,2,0),"Sin Orden")</f>
        <v>Sin Orden</v>
      </c>
      <c r="AJ2788" s="17">
        <f t="shared" si="772"/>
        <v>17</v>
      </c>
      <c r="AK2788" s="17">
        <f t="shared" si="773"/>
        <v>11</v>
      </c>
      <c r="AL2788" s="17">
        <f t="shared" si="774"/>
        <v>2020</v>
      </c>
      <c r="AM2788" s="17">
        <f t="shared" ca="1" si="775"/>
        <v>8</v>
      </c>
      <c r="AN2788" s="18" t="str">
        <f>IFERROR(VLOOKUP(R2788*1,'[1]Ordenes de Servicio'!G:K,5,0),"No Cruza")</f>
        <v>No Cruza</v>
      </c>
      <c r="AO2788" s="17">
        <f t="shared" ca="1" si="776"/>
        <v>8</v>
      </c>
      <c r="AP2788" s="17">
        <f t="shared" si="777"/>
        <v>17</v>
      </c>
      <c r="AQ2788" s="17">
        <f t="shared" si="778"/>
        <v>11</v>
      </c>
      <c r="AR2788" s="17">
        <f t="shared" si="779"/>
        <v>2020</v>
      </c>
      <c r="AS2788" s="17">
        <f t="shared" ca="1" si="780"/>
        <v>8</v>
      </c>
      <c r="AT2788" s="17" t="str">
        <f t="shared" ca="1" si="783"/>
        <v>No</v>
      </c>
      <c r="AU2788" s="17">
        <f t="shared" si="781"/>
        <v>0</v>
      </c>
      <c r="AV2788" s="17" t="str">
        <f>+VLOOKUP(B2788,[1]Cruces!S:T,2,0)</f>
        <v>1. Solicitud</v>
      </c>
    </row>
    <row r="2789" spans="1:48" hidden="1" x14ac:dyDescent="0.25">
      <c r="A2789" s="17" t="s">
        <v>5093</v>
      </c>
      <c r="B2789" s="17" t="s">
        <v>68</v>
      </c>
      <c r="C2789" s="17">
        <v>0</v>
      </c>
      <c r="D2789" s="17">
        <v>0</v>
      </c>
      <c r="E2789" s="17" t="s">
        <v>55</v>
      </c>
      <c r="F2789" s="17" t="s">
        <v>107</v>
      </c>
      <c r="G2789" s="17" t="s">
        <v>5094</v>
      </c>
      <c r="H2789" s="17">
        <v>0</v>
      </c>
      <c r="I2789" s="17" t="s">
        <v>116</v>
      </c>
      <c r="J2789" s="17" t="s">
        <v>59</v>
      </c>
      <c r="K2789" s="17" t="s">
        <v>5095</v>
      </c>
      <c r="L2789" s="17" t="s">
        <v>117</v>
      </c>
      <c r="M2789" s="17" t="s">
        <v>118</v>
      </c>
      <c r="N2789" s="17" t="s">
        <v>75</v>
      </c>
      <c r="O2789" s="17">
        <v>20200211</v>
      </c>
      <c r="P2789" s="17">
        <v>20200515</v>
      </c>
      <c r="Q2789" s="17">
        <v>1110</v>
      </c>
      <c r="R2789" s="17">
        <v>28249521</v>
      </c>
      <c r="S2789" s="17" t="s">
        <v>76</v>
      </c>
      <c r="T2789" s="17" t="s">
        <v>63</v>
      </c>
      <c r="U2789" s="17" t="s">
        <v>91</v>
      </c>
      <c r="V2789" s="17">
        <f t="shared" si="782"/>
        <v>112.5</v>
      </c>
      <c r="W2789" s="17">
        <v>112500</v>
      </c>
      <c r="X2789" s="17" t="s">
        <v>64</v>
      </c>
      <c r="Y2789" s="17" t="s">
        <v>150</v>
      </c>
      <c r="Z2789" s="17">
        <v>20201023</v>
      </c>
      <c r="AA2789" s="17" t="s">
        <v>78</v>
      </c>
      <c r="AB2789" s="17">
        <v>1</v>
      </c>
      <c r="AC2789" s="17" t="str">
        <f>IFERROR(VLOOKUP(A2789,[1]Cruces!AJ:AK,2,0),VLOOKUP(CONCATENATE(X2789,AA2789),[1]Cruces!G:H,2,0))</f>
        <v>Solicitud de Obra</v>
      </c>
      <c r="AD2789" s="17">
        <f t="shared" si="768"/>
        <v>11</v>
      </c>
      <c r="AE2789" s="17">
        <f t="shared" si="769"/>
        <v>2</v>
      </c>
      <c r="AF2789" s="17">
        <f t="shared" si="770"/>
        <v>2020</v>
      </c>
      <c r="AG2789" s="17" t="str">
        <f>IFERROR(VLOOKUP(MID(A2789,2,4)*1,[1]Cruces!K:L,2,0),"Verificar")</f>
        <v>Atlántico Norte</v>
      </c>
      <c r="AH2789" s="17">
        <f t="shared" ca="1" si="771"/>
        <v>288</v>
      </c>
      <c r="AI2789" s="17" t="str">
        <f>IFERROR(VLOOKUP(U2789,[1]Cruces!$O$1:$P$6,2,0),"Sin Orden")</f>
        <v>Resuelta</v>
      </c>
      <c r="AJ2789" s="17">
        <f t="shared" si="772"/>
        <v>23</v>
      </c>
      <c r="AK2789" s="17">
        <f t="shared" si="773"/>
        <v>10</v>
      </c>
      <c r="AL2789" s="17">
        <f t="shared" si="774"/>
        <v>2020</v>
      </c>
      <c r="AM2789" s="17">
        <f t="shared" ca="1" si="775"/>
        <v>33</v>
      </c>
      <c r="AN2789" s="18">
        <f>IFERROR(VLOOKUP(R2789*1,'[1]Ordenes de Servicio'!G:K,5,0),"No Cruza")</f>
        <v>44127</v>
      </c>
      <c r="AO2789" s="17">
        <f t="shared" ca="1" si="776"/>
        <v>255</v>
      </c>
      <c r="AP2789" s="17">
        <f t="shared" si="777"/>
        <v>15</v>
      </c>
      <c r="AQ2789" s="17">
        <f t="shared" si="778"/>
        <v>5</v>
      </c>
      <c r="AR2789" s="17">
        <f t="shared" si="779"/>
        <v>2020</v>
      </c>
      <c r="AS2789" s="17">
        <f t="shared" ca="1" si="780"/>
        <v>194</v>
      </c>
      <c r="AT2789" s="17" t="str">
        <f t="shared" ca="1" si="783"/>
        <v>No</v>
      </c>
      <c r="AU2789" s="17">
        <f t="shared" si="781"/>
        <v>161</v>
      </c>
      <c r="AV2789" s="17" t="str">
        <f>+VLOOKUP(B2789,[1]Cruces!S:T,2,0)</f>
        <v>5. Consultoría / Adjudicación</v>
      </c>
    </row>
    <row r="2790" spans="1:48" hidden="1" x14ac:dyDescent="0.25">
      <c r="A2790" s="17" t="s">
        <v>5096</v>
      </c>
      <c r="B2790" s="17" t="s">
        <v>68</v>
      </c>
      <c r="C2790" s="17">
        <v>0</v>
      </c>
      <c r="D2790" s="17">
        <v>0</v>
      </c>
      <c r="E2790" s="17" t="s">
        <v>55</v>
      </c>
      <c r="F2790" s="17" t="s">
        <v>232</v>
      </c>
      <c r="G2790" s="17" t="s">
        <v>5097</v>
      </c>
      <c r="H2790" s="17">
        <v>0</v>
      </c>
      <c r="I2790" s="17" t="s">
        <v>71</v>
      </c>
      <c r="J2790" s="17" t="s">
        <v>59</v>
      </c>
      <c r="K2790" s="17" t="s">
        <v>1416</v>
      </c>
      <c r="L2790" s="17" t="s">
        <v>280</v>
      </c>
      <c r="M2790" s="17" t="s">
        <v>281</v>
      </c>
      <c r="N2790" s="17" t="s">
        <v>75</v>
      </c>
      <c r="O2790" s="17">
        <v>20200415</v>
      </c>
      <c r="P2790" s="17">
        <v>20200625</v>
      </c>
      <c r="Q2790" s="17">
        <v>1210</v>
      </c>
      <c r="R2790" s="17">
        <v>27322729</v>
      </c>
      <c r="S2790" s="17" t="s">
        <v>100</v>
      </c>
      <c r="T2790" s="17" t="s">
        <v>63</v>
      </c>
      <c r="U2790" s="17" t="s">
        <v>91</v>
      </c>
      <c r="V2790" s="17">
        <f t="shared" si="782"/>
        <v>75</v>
      </c>
      <c r="W2790" s="17">
        <v>75000</v>
      </c>
      <c r="X2790" s="17" t="s">
        <v>64</v>
      </c>
      <c r="Y2790" s="17" t="s">
        <v>136</v>
      </c>
      <c r="Z2790" s="17">
        <v>20200708</v>
      </c>
      <c r="AA2790" s="17" t="s">
        <v>176</v>
      </c>
      <c r="AB2790" s="17">
        <v>1</v>
      </c>
      <c r="AC2790" s="17" t="str">
        <f>IFERROR(VLOOKUP(A2790,[1]Cruces!AJ:AK,2,0),VLOOKUP(CONCATENATE(X2790,AA2790),[1]Cruces!G:H,2,0))</f>
        <v>Solicitud de Obra</v>
      </c>
      <c r="AD2790" s="17">
        <f t="shared" si="768"/>
        <v>15</v>
      </c>
      <c r="AE2790" s="17">
        <f t="shared" si="769"/>
        <v>4</v>
      </c>
      <c r="AF2790" s="17">
        <f t="shared" si="770"/>
        <v>2020</v>
      </c>
      <c r="AG2790" s="17" t="str">
        <f>IFERROR(VLOOKUP(MID(A2790,2,4)*1,[1]Cruces!K:L,2,0),"Verificar")</f>
        <v>Atlántico Sur</v>
      </c>
      <c r="AH2790" s="17">
        <f t="shared" ca="1" si="771"/>
        <v>224</v>
      </c>
      <c r="AI2790" s="17" t="str">
        <f>IFERROR(VLOOKUP(U2790,[1]Cruces!$O$1:$P$6,2,0),"Sin Orden")</f>
        <v>Resuelta</v>
      </c>
      <c r="AJ2790" s="17">
        <f t="shared" si="772"/>
        <v>8</v>
      </c>
      <c r="AK2790" s="17">
        <f t="shared" si="773"/>
        <v>7</v>
      </c>
      <c r="AL2790" s="17">
        <f t="shared" si="774"/>
        <v>2020</v>
      </c>
      <c r="AM2790" s="17">
        <f t="shared" ca="1" si="775"/>
        <v>140</v>
      </c>
      <c r="AN2790" s="18" t="str">
        <f>IFERROR(VLOOKUP(R2790*1,'[1]Ordenes de Servicio'!G:K,5,0),"No Cruza")</f>
        <v>No Cruza</v>
      </c>
      <c r="AO2790" s="17">
        <f t="shared" ca="1" si="776"/>
        <v>84</v>
      </c>
      <c r="AP2790" s="17">
        <f t="shared" si="777"/>
        <v>25</v>
      </c>
      <c r="AQ2790" s="17">
        <f t="shared" si="778"/>
        <v>6</v>
      </c>
      <c r="AR2790" s="17">
        <f t="shared" si="779"/>
        <v>2020</v>
      </c>
      <c r="AS2790" s="17">
        <f t="shared" ca="1" si="780"/>
        <v>153</v>
      </c>
      <c r="AT2790" s="17" t="str">
        <f t="shared" ca="1" si="783"/>
        <v>No</v>
      </c>
      <c r="AU2790" s="17">
        <f t="shared" si="781"/>
        <v>13</v>
      </c>
      <c r="AV2790" s="17" t="str">
        <f>+VLOOKUP(B2790,[1]Cruces!S:T,2,0)</f>
        <v>5. Consultoría / Adjudicación</v>
      </c>
    </row>
    <row r="2791" spans="1:48" hidden="1" x14ac:dyDescent="0.25">
      <c r="A2791" s="17" t="s">
        <v>9564</v>
      </c>
      <c r="B2791" s="17" t="s">
        <v>1943</v>
      </c>
      <c r="C2791" s="17">
        <v>0</v>
      </c>
      <c r="D2791" s="17">
        <v>0</v>
      </c>
      <c r="E2791" s="17" t="s">
        <v>55</v>
      </c>
      <c r="F2791" s="17" t="s">
        <v>232</v>
      </c>
      <c r="G2791" s="17" t="s">
        <v>9565</v>
      </c>
      <c r="H2791" s="17">
        <v>0</v>
      </c>
      <c r="I2791" s="17" t="s">
        <v>71</v>
      </c>
      <c r="J2791" s="17" t="s">
        <v>59</v>
      </c>
      <c r="K2791" s="17" t="s">
        <v>9566</v>
      </c>
      <c r="L2791" s="17" t="s">
        <v>8050</v>
      </c>
      <c r="M2791" s="17" t="s">
        <v>8051</v>
      </c>
      <c r="N2791" s="17" t="s">
        <v>1946</v>
      </c>
      <c r="O2791" s="17">
        <v>20201120</v>
      </c>
      <c r="P2791" s="17">
        <v>20201120</v>
      </c>
      <c r="Q2791" s="17">
        <v>1210</v>
      </c>
      <c r="R2791" s="17">
        <v>28292365</v>
      </c>
      <c r="S2791" s="17" t="s">
        <v>6601</v>
      </c>
      <c r="T2791" s="17" t="s">
        <v>63</v>
      </c>
      <c r="U2791" s="17" t="s">
        <v>77</v>
      </c>
      <c r="V2791" s="17">
        <f t="shared" si="782"/>
        <v>3</v>
      </c>
      <c r="W2791" s="17">
        <v>3000</v>
      </c>
      <c r="X2791" s="17" t="s">
        <v>7065</v>
      </c>
      <c r="Y2791" s="17" t="s">
        <v>1943</v>
      </c>
      <c r="Z2791" s="17">
        <v>20201120</v>
      </c>
      <c r="AA2791" s="17" t="s">
        <v>1947</v>
      </c>
      <c r="AB2791" s="17">
        <v>1</v>
      </c>
      <c r="AC2791" s="17" t="str">
        <f>IFERROR(VLOOKUP(A2791,[1]Cruces!AJ:AK,2,0),VLOOKUP(CONCATENATE(X2791,AA2791),[1]Cruces!G:H,2,0))</f>
        <v>Solicitud por BT</v>
      </c>
      <c r="AD2791" s="17">
        <f t="shared" si="768"/>
        <v>20</v>
      </c>
      <c r="AE2791" s="17">
        <f t="shared" si="769"/>
        <v>11</v>
      </c>
      <c r="AF2791" s="17">
        <f t="shared" si="770"/>
        <v>2020</v>
      </c>
      <c r="AG2791" s="17" t="str">
        <f>IFERROR(VLOOKUP(MID(A2791,2,4)*1,[1]Cruces!K:L,2,0),"Verificar")</f>
        <v>Atlántico Sur</v>
      </c>
      <c r="AH2791" s="17">
        <f t="shared" ca="1" si="771"/>
        <v>5</v>
      </c>
      <c r="AI2791" s="17" t="str">
        <f>IFERROR(VLOOKUP(U2791,[1]Cruces!$O$1:$P$6,2,0),"Sin Orden")</f>
        <v>Pendiente</v>
      </c>
      <c r="AJ2791" s="17">
        <f t="shared" si="772"/>
        <v>20</v>
      </c>
      <c r="AK2791" s="17">
        <f t="shared" si="773"/>
        <v>11</v>
      </c>
      <c r="AL2791" s="17">
        <f t="shared" si="774"/>
        <v>2020</v>
      </c>
      <c r="AM2791" s="17">
        <f t="shared" ca="1" si="775"/>
        <v>5</v>
      </c>
      <c r="AN2791" s="18" t="str">
        <f>IFERROR(VLOOKUP(R2791*1,'[1]Ordenes de Servicio'!G:K,5,0),"No Cruza")</f>
        <v>No Cruza</v>
      </c>
      <c r="AO2791" s="17">
        <f t="shared" ca="1" si="776"/>
        <v>5</v>
      </c>
      <c r="AP2791" s="17">
        <f t="shared" si="777"/>
        <v>20</v>
      </c>
      <c r="AQ2791" s="17">
        <f t="shared" si="778"/>
        <v>11</v>
      </c>
      <c r="AR2791" s="17">
        <f t="shared" si="779"/>
        <v>2020</v>
      </c>
      <c r="AS2791" s="17">
        <f t="shared" ca="1" si="780"/>
        <v>5</v>
      </c>
      <c r="AT2791" s="17" t="str">
        <f t="shared" ca="1" si="783"/>
        <v>No</v>
      </c>
      <c r="AU2791" s="17">
        <f t="shared" si="781"/>
        <v>0</v>
      </c>
      <c r="AV2791" s="17" t="str">
        <f>+VLOOKUP(B2791,[1]Cruces!S:T,2,0)</f>
        <v>7. Ejecución en Campo OS BT</v>
      </c>
    </row>
    <row r="2792" spans="1:48" hidden="1" x14ac:dyDescent="0.25">
      <c r="A2792" s="17" t="s">
        <v>5098</v>
      </c>
      <c r="B2792" s="17" t="s">
        <v>68</v>
      </c>
      <c r="C2792" s="17">
        <v>0</v>
      </c>
      <c r="D2792" s="17">
        <v>0</v>
      </c>
      <c r="E2792" s="17" t="s">
        <v>55</v>
      </c>
      <c r="F2792" s="17" t="s">
        <v>81</v>
      </c>
      <c r="G2792" s="17" t="s">
        <v>3295</v>
      </c>
      <c r="H2792" s="17">
        <v>7448614</v>
      </c>
      <c r="I2792" s="17" t="s">
        <v>116</v>
      </c>
      <c r="J2792" s="17" t="s">
        <v>59</v>
      </c>
      <c r="K2792" s="17" t="s">
        <v>3296</v>
      </c>
      <c r="L2792" s="17" t="s">
        <v>85</v>
      </c>
      <c r="M2792" s="17" t="s">
        <v>86</v>
      </c>
      <c r="N2792" s="17" t="s">
        <v>75</v>
      </c>
      <c r="O2792" s="17">
        <v>20200812</v>
      </c>
      <c r="P2792" s="17">
        <v>20200827</v>
      </c>
      <c r="Q2792" s="17">
        <v>3410</v>
      </c>
      <c r="R2792" s="17">
        <v>28128555</v>
      </c>
      <c r="S2792" s="17" t="s">
        <v>76</v>
      </c>
      <c r="T2792" s="17" t="s">
        <v>63</v>
      </c>
      <c r="U2792" s="17" t="s">
        <v>88</v>
      </c>
      <c r="V2792" s="17">
        <f t="shared" si="782"/>
        <v>1</v>
      </c>
      <c r="W2792" s="17">
        <v>1000</v>
      </c>
      <c r="X2792" s="17" t="s">
        <v>64</v>
      </c>
      <c r="Y2792" s="17" t="s">
        <v>136</v>
      </c>
      <c r="Z2792" s="17">
        <v>20200902</v>
      </c>
      <c r="AA2792" s="17" t="s">
        <v>113</v>
      </c>
      <c r="AB2792" s="17">
        <v>1</v>
      </c>
      <c r="AC2792" s="17" t="str">
        <f>IFERROR(VLOOKUP(A2792,[1]Cruces!AJ:AK,2,0),VLOOKUP(CONCATENATE(X2792,AA2792),[1]Cruces!G:H,2,0))</f>
        <v>Solicitud de Obra</v>
      </c>
      <c r="AD2792" s="17">
        <f t="shared" si="768"/>
        <v>12</v>
      </c>
      <c r="AE2792" s="17">
        <f t="shared" si="769"/>
        <v>8</v>
      </c>
      <c r="AF2792" s="17">
        <f t="shared" si="770"/>
        <v>2020</v>
      </c>
      <c r="AG2792" s="17" t="str">
        <f>IFERROR(VLOOKUP(MID(A2792,2,4)*1,[1]Cruces!K:L,2,0),"Verificar")</f>
        <v>Magdalena</v>
      </c>
      <c r="AH2792" s="17">
        <f t="shared" ca="1" si="771"/>
        <v>105</v>
      </c>
      <c r="AI2792" s="17" t="str">
        <f>IFERROR(VLOOKUP(U2792,[1]Cruces!$O$1:$P$6,2,0),"Sin Orden")</f>
        <v>Resuelta</v>
      </c>
      <c r="AJ2792" s="17">
        <f t="shared" si="772"/>
        <v>2</v>
      </c>
      <c r="AK2792" s="17">
        <f t="shared" si="773"/>
        <v>9</v>
      </c>
      <c r="AL2792" s="17">
        <f t="shared" si="774"/>
        <v>2020</v>
      </c>
      <c r="AM2792" s="17">
        <f t="shared" ca="1" si="775"/>
        <v>84</v>
      </c>
      <c r="AN2792" s="18">
        <f>IFERROR(VLOOKUP(R2792*1,'[1]Ordenes de Servicio'!G:K,5,0),"No Cruza")</f>
        <v>44088</v>
      </c>
      <c r="AO2792" s="17">
        <f t="shared" ca="1" si="776"/>
        <v>21</v>
      </c>
      <c r="AP2792" s="17">
        <f t="shared" si="777"/>
        <v>27</v>
      </c>
      <c r="AQ2792" s="17">
        <f t="shared" si="778"/>
        <v>8</v>
      </c>
      <c r="AR2792" s="17">
        <f t="shared" si="779"/>
        <v>2020</v>
      </c>
      <c r="AS2792" s="17">
        <f t="shared" ca="1" si="780"/>
        <v>90</v>
      </c>
      <c r="AT2792" s="17" t="str">
        <f t="shared" ca="1" si="783"/>
        <v>No</v>
      </c>
      <c r="AU2792" s="17">
        <f t="shared" si="781"/>
        <v>6</v>
      </c>
      <c r="AV2792" s="17" t="str">
        <f>+VLOOKUP(B2792,[1]Cruces!S:T,2,0)</f>
        <v>5. Consultoría / Adjudicación</v>
      </c>
    </row>
    <row r="2793" spans="1:48" hidden="1" x14ac:dyDescent="0.25">
      <c r="A2793" s="17" t="s">
        <v>5099</v>
      </c>
      <c r="B2793" s="17" t="s">
        <v>68</v>
      </c>
      <c r="C2793" s="17">
        <v>0</v>
      </c>
      <c r="D2793" s="17">
        <v>0</v>
      </c>
      <c r="E2793" s="17" t="s">
        <v>55</v>
      </c>
      <c r="F2793" s="17" t="s">
        <v>232</v>
      </c>
      <c r="G2793" s="17" t="s">
        <v>5100</v>
      </c>
      <c r="H2793" s="17">
        <v>3106538961</v>
      </c>
      <c r="I2793" s="17" t="s">
        <v>116</v>
      </c>
      <c r="J2793" s="17" t="s">
        <v>59</v>
      </c>
      <c r="K2793" s="17" t="s">
        <v>97</v>
      </c>
      <c r="L2793" s="17" t="s">
        <v>280</v>
      </c>
      <c r="M2793" s="17" t="s">
        <v>281</v>
      </c>
      <c r="N2793" s="17" t="s">
        <v>75</v>
      </c>
      <c r="O2793" s="17">
        <v>20200608</v>
      </c>
      <c r="P2793" s="17">
        <v>20200827</v>
      </c>
      <c r="Q2793" s="17">
        <v>9520</v>
      </c>
      <c r="R2793" s="17">
        <v>27621756</v>
      </c>
      <c r="S2793" s="17" t="s">
        <v>100</v>
      </c>
      <c r="T2793" s="17" t="s">
        <v>63</v>
      </c>
      <c r="U2793" s="17" t="s">
        <v>91</v>
      </c>
      <c r="V2793" s="17">
        <f t="shared" si="782"/>
        <v>112.5</v>
      </c>
      <c r="W2793" s="17">
        <v>112500</v>
      </c>
      <c r="X2793" s="17" t="s">
        <v>64</v>
      </c>
      <c r="Y2793" s="17" t="s">
        <v>150</v>
      </c>
      <c r="Z2793" s="17">
        <v>20200924</v>
      </c>
      <c r="AA2793" s="17" t="s">
        <v>78</v>
      </c>
      <c r="AB2793" s="17">
        <v>1</v>
      </c>
      <c r="AC2793" s="17" t="str">
        <f>IFERROR(VLOOKUP(A2793,[1]Cruces!AJ:AK,2,0),VLOOKUP(CONCATENATE(X2793,AA2793),[1]Cruces!G:H,2,0))</f>
        <v>Solicitud de Obra</v>
      </c>
      <c r="AD2793" s="17">
        <f t="shared" si="768"/>
        <v>8</v>
      </c>
      <c r="AE2793" s="17">
        <f t="shared" si="769"/>
        <v>6</v>
      </c>
      <c r="AF2793" s="17">
        <f t="shared" si="770"/>
        <v>2020</v>
      </c>
      <c r="AG2793" s="17" t="str">
        <f>IFERROR(VLOOKUP(MID(A2793,2,4)*1,[1]Cruces!K:L,2,0),"Verificar")</f>
        <v>Atlántico Sur</v>
      </c>
      <c r="AH2793" s="17">
        <f t="shared" ca="1" si="771"/>
        <v>170</v>
      </c>
      <c r="AI2793" s="17" t="str">
        <f>IFERROR(VLOOKUP(U2793,[1]Cruces!$O$1:$P$6,2,0),"Sin Orden")</f>
        <v>Resuelta</v>
      </c>
      <c r="AJ2793" s="17">
        <f t="shared" si="772"/>
        <v>24</v>
      </c>
      <c r="AK2793" s="17">
        <f t="shared" si="773"/>
        <v>9</v>
      </c>
      <c r="AL2793" s="17">
        <f t="shared" si="774"/>
        <v>2020</v>
      </c>
      <c r="AM2793" s="17">
        <f t="shared" ca="1" si="775"/>
        <v>62</v>
      </c>
      <c r="AN2793" s="18" t="str">
        <f>IFERROR(VLOOKUP(R2793*1,'[1]Ordenes de Servicio'!G:K,5,0),"No Cruza")</f>
        <v>No Cruza</v>
      </c>
      <c r="AO2793" s="17">
        <f t="shared" ca="1" si="776"/>
        <v>108</v>
      </c>
      <c r="AP2793" s="17">
        <f t="shared" si="777"/>
        <v>27</v>
      </c>
      <c r="AQ2793" s="17">
        <f t="shared" si="778"/>
        <v>8</v>
      </c>
      <c r="AR2793" s="17">
        <f t="shared" si="779"/>
        <v>2020</v>
      </c>
      <c r="AS2793" s="17">
        <f t="shared" ca="1" si="780"/>
        <v>90</v>
      </c>
      <c r="AT2793" s="17" t="str">
        <f t="shared" ca="1" si="783"/>
        <v>No</v>
      </c>
      <c r="AU2793" s="17">
        <f t="shared" si="781"/>
        <v>28</v>
      </c>
      <c r="AV2793" s="17" t="str">
        <f>+VLOOKUP(B2793,[1]Cruces!S:T,2,0)</f>
        <v>5. Consultoría / Adjudicación</v>
      </c>
    </row>
    <row r="2794" spans="1:48" hidden="1" x14ac:dyDescent="0.25">
      <c r="A2794" s="17" t="s">
        <v>5101</v>
      </c>
      <c r="B2794" s="17" t="s">
        <v>68</v>
      </c>
      <c r="C2794" s="17">
        <v>0</v>
      </c>
      <c r="D2794" s="17">
        <v>0</v>
      </c>
      <c r="E2794" s="17" t="s">
        <v>55</v>
      </c>
      <c r="F2794" s="17" t="s">
        <v>932</v>
      </c>
      <c r="G2794" s="17" t="s">
        <v>5102</v>
      </c>
      <c r="H2794" s="17">
        <v>0</v>
      </c>
      <c r="I2794" s="17" t="s">
        <v>71</v>
      </c>
      <c r="J2794" s="17" t="s">
        <v>59</v>
      </c>
      <c r="K2794" s="17" t="s">
        <v>5103</v>
      </c>
      <c r="L2794" s="17" t="s">
        <v>935</v>
      </c>
      <c r="M2794" s="17" t="s">
        <v>936</v>
      </c>
      <c r="N2794" s="17" t="s">
        <v>75</v>
      </c>
      <c r="O2794" s="17">
        <v>20201119</v>
      </c>
      <c r="P2794" s="17">
        <v>20201119</v>
      </c>
      <c r="Q2794" s="17">
        <v>3410</v>
      </c>
      <c r="R2794" s="17">
        <v>0</v>
      </c>
      <c r="S2794" s="17"/>
      <c r="T2794" s="17" t="s">
        <v>63</v>
      </c>
      <c r="U2794" s="17"/>
      <c r="V2794" s="17">
        <f t="shared" si="782"/>
        <v>37.5</v>
      </c>
      <c r="W2794" s="17">
        <v>37500</v>
      </c>
      <c r="X2794" s="17" t="s">
        <v>64</v>
      </c>
      <c r="Y2794" s="17" t="s">
        <v>68</v>
      </c>
      <c r="Z2794" s="17">
        <v>20201119</v>
      </c>
      <c r="AA2794" s="17" t="s">
        <v>78</v>
      </c>
      <c r="AB2794" s="17">
        <v>1</v>
      </c>
      <c r="AC2794" s="17" t="str">
        <f>IFERROR(VLOOKUP(A2794,[1]Cruces!AJ:AK,2,0),VLOOKUP(CONCATENATE(X2794,AA2794),[1]Cruces!G:H,2,0))</f>
        <v>Solicitud de Obra</v>
      </c>
      <c r="AD2794" s="17">
        <f t="shared" si="768"/>
        <v>19</v>
      </c>
      <c r="AE2794" s="17">
        <f t="shared" si="769"/>
        <v>11</v>
      </c>
      <c r="AF2794" s="17">
        <f t="shared" si="770"/>
        <v>2020</v>
      </c>
      <c r="AG2794" s="17" t="str">
        <f>IFERROR(VLOOKUP(MID(A2794,2,4)*1,[1]Cruces!K:L,2,0),"Verificar")</f>
        <v>Magdalena</v>
      </c>
      <c r="AH2794" s="17">
        <f t="shared" ca="1" si="771"/>
        <v>6</v>
      </c>
      <c r="AI2794" s="17" t="str">
        <f>IFERROR(VLOOKUP(U2794,[1]Cruces!$O$1:$P$6,2,0),"Sin Orden")</f>
        <v>Sin Orden</v>
      </c>
      <c r="AJ2794" s="17">
        <f t="shared" si="772"/>
        <v>19</v>
      </c>
      <c r="AK2794" s="17">
        <f t="shared" si="773"/>
        <v>11</v>
      </c>
      <c r="AL2794" s="17">
        <f t="shared" si="774"/>
        <v>2020</v>
      </c>
      <c r="AM2794" s="17">
        <f t="shared" ca="1" si="775"/>
        <v>6</v>
      </c>
      <c r="AN2794" s="18" t="str">
        <f>IFERROR(VLOOKUP(R2794*1,'[1]Ordenes de Servicio'!G:K,5,0),"No Cruza")</f>
        <v>No Cruza</v>
      </c>
      <c r="AO2794" s="17">
        <f t="shared" ca="1" si="776"/>
        <v>6</v>
      </c>
      <c r="AP2794" s="17">
        <f t="shared" si="777"/>
        <v>19</v>
      </c>
      <c r="AQ2794" s="17">
        <f t="shared" si="778"/>
        <v>11</v>
      </c>
      <c r="AR2794" s="17">
        <f t="shared" si="779"/>
        <v>2020</v>
      </c>
      <c r="AS2794" s="17">
        <f t="shared" ca="1" si="780"/>
        <v>6</v>
      </c>
      <c r="AT2794" s="17" t="str">
        <f t="shared" ca="1" si="783"/>
        <v>No</v>
      </c>
      <c r="AU2794" s="17">
        <f t="shared" si="781"/>
        <v>0</v>
      </c>
      <c r="AV2794" s="17" t="str">
        <f>+VLOOKUP(B2794,[1]Cruces!S:T,2,0)</f>
        <v>5. Consultoría / Adjudicación</v>
      </c>
    </row>
    <row r="2795" spans="1:48" hidden="1" x14ac:dyDescent="0.25">
      <c r="A2795" s="17" t="s">
        <v>9567</v>
      </c>
      <c r="B2795" s="17" t="s">
        <v>1943</v>
      </c>
      <c r="C2795" s="17">
        <v>0</v>
      </c>
      <c r="D2795" s="17">
        <v>0</v>
      </c>
      <c r="E2795" s="17" t="s">
        <v>55</v>
      </c>
      <c r="F2795" s="17" t="s">
        <v>232</v>
      </c>
      <c r="G2795" s="17" t="s">
        <v>9568</v>
      </c>
      <c r="H2795" s="17">
        <v>3003634034</v>
      </c>
      <c r="I2795" s="17" t="s">
        <v>71</v>
      </c>
      <c r="J2795" s="17" t="s">
        <v>59</v>
      </c>
      <c r="K2795" s="17" t="s">
        <v>9569</v>
      </c>
      <c r="L2795" s="17" t="s">
        <v>7475</v>
      </c>
      <c r="M2795" s="17" t="s">
        <v>7476</v>
      </c>
      <c r="N2795" s="17" t="s">
        <v>1946</v>
      </c>
      <c r="O2795" s="17">
        <v>20201110</v>
      </c>
      <c r="P2795" s="17">
        <v>20201110</v>
      </c>
      <c r="Q2795" s="17">
        <v>1210</v>
      </c>
      <c r="R2795" s="17">
        <v>28277080</v>
      </c>
      <c r="S2795" s="17" t="s">
        <v>6601</v>
      </c>
      <c r="T2795" s="17" t="s">
        <v>7091</v>
      </c>
      <c r="U2795" s="17" t="s">
        <v>77</v>
      </c>
      <c r="V2795" s="17">
        <f t="shared" si="782"/>
        <v>3</v>
      </c>
      <c r="W2795" s="17">
        <v>3000</v>
      </c>
      <c r="X2795" s="17" t="s">
        <v>7065</v>
      </c>
      <c r="Y2795" s="17" t="s">
        <v>1943</v>
      </c>
      <c r="Z2795" s="17">
        <v>20201110</v>
      </c>
      <c r="AA2795" s="17" t="s">
        <v>1947</v>
      </c>
      <c r="AB2795" s="17">
        <v>1</v>
      </c>
      <c r="AC2795" s="17" t="str">
        <f>IFERROR(VLOOKUP(A2795,[1]Cruces!AJ:AK,2,0),VLOOKUP(CONCATENATE(X2795,AA2795),[1]Cruces!G:H,2,0))</f>
        <v>Solicitud por BT</v>
      </c>
      <c r="AD2795" s="17">
        <f t="shared" si="768"/>
        <v>10</v>
      </c>
      <c r="AE2795" s="17">
        <f t="shared" si="769"/>
        <v>11</v>
      </c>
      <c r="AF2795" s="17">
        <f t="shared" si="770"/>
        <v>2020</v>
      </c>
      <c r="AG2795" s="17" t="str">
        <f>IFERROR(VLOOKUP(MID(A2795,2,4)*1,[1]Cruces!K:L,2,0),"Verificar")</f>
        <v>Atlántico Sur</v>
      </c>
      <c r="AH2795" s="17">
        <f t="shared" ca="1" si="771"/>
        <v>15</v>
      </c>
      <c r="AI2795" s="17" t="str">
        <f>IFERROR(VLOOKUP(U2795,[1]Cruces!$O$1:$P$6,2,0),"Sin Orden")</f>
        <v>Pendiente</v>
      </c>
      <c r="AJ2795" s="17">
        <f t="shared" si="772"/>
        <v>10</v>
      </c>
      <c r="AK2795" s="17">
        <f t="shared" si="773"/>
        <v>11</v>
      </c>
      <c r="AL2795" s="17">
        <f t="shared" si="774"/>
        <v>2020</v>
      </c>
      <c r="AM2795" s="17">
        <f t="shared" ca="1" si="775"/>
        <v>15</v>
      </c>
      <c r="AN2795" s="18" t="str">
        <f>IFERROR(VLOOKUP(R2795*1,'[1]Ordenes de Servicio'!G:K,5,0),"No Cruza")</f>
        <v>No Cruza</v>
      </c>
      <c r="AO2795" s="17">
        <f t="shared" ca="1" si="776"/>
        <v>15</v>
      </c>
      <c r="AP2795" s="17">
        <f t="shared" si="777"/>
        <v>10</v>
      </c>
      <c r="AQ2795" s="17">
        <f t="shared" si="778"/>
        <v>11</v>
      </c>
      <c r="AR2795" s="17">
        <f t="shared" si="779"/>
        <v>2020</v>
      </c>
      <c r="AS2795" s="17">
        <f t="shared" ca="1" si="780"/>
        <v>15</v>
      </c>
      <c r="AT2795" s="17" t="str">
        <f t="shared" ca="1" si="783"/>
        <v>No</v>
      </c>
      <c r="AU2795" s="17">
        <f t="shared" si="781"/>
        <v>0</v>
      </c>
      <c r="AV2795" s="17" t="str">
        <f>+VLOOKUP(B2795,[1]Cruces!S:T,2,0)</f>
        <v>7. Ejecución en Campo OS BT</v>
      </c>
    </row>
    <row r="2796" spans="1:48" x14ac:dyDescent="0.25">
      <c r="A2796" s="17" t="s">
        <v>5104</v>
      </c>
      <c r="B2796" s="17" t="s">
        <v>80</v>
      </c>
      <c r="C2796" s="17">
        <v>1161967</v>
      </c>
      <c r="D2796" s="17">
        <v>10008059</v>
      </c>
      <c r="E2796" s="17" t="s">
        <v>93</v>
      </c>
      <c r="F2796" s="17" t="s">
        <v>81</v>
      </c>
      <c r="G2796" s="17" t="s">
        <v>5105</v>
      </c>
      <c r="H2796" s="17">
        <v>3012493993</v>
      </c>
      <c r="I2796" s="17" t="s">
        <v>71</v>
      </c>
      <c r="J2796" s="17" t="s">
        <v>5106</v>
      </c>
      <c r="K2796" s="17" t="s">
        <v>97</v>
      </c>
      <c r="L2796" s="17" t="s">
        <v>85</v>
      </c>
      <c r="M2796" s="17" t="s">
        <v>86</v>
      </c>
      <c r="N2796" s="17" t="s">
        <v>87</v>
      </c>
      <c r="O2796" s="17">
        <v>20200716</v>
      </c>
      <c r="P2796" s="17">
        <v>20201110</v>
      </c>
      <c r="Q2796" s="17">
        <v>9343</v>
      </c>
      <c r="R2796" s="17">
        <v>28128430</v>
      </c>
      <c r="S2796" s="17" t="s">
        <v>76</v>
      </c>
      <c r="T2796" s="17" t="s">
        <v>63</v>
      </c>
      <c r="U2796" s="17" t="s">
        <v>88</v>
      </c>
      <c r="V2796" s="17">
        <f t="shared" si="782"/>
        <v>30</v>
      </c>
      <c r="W2796" s="17">
        <v>30000</v>
      </c>
      <c r="X2796" s="17" t="s">
        <v>89</v>
      </c>
      <c r="Y2796" s="17" t="s">
        <v>90</v>
      </c>
      <c r="Z2796" s="17">
        <v>20201110</v>
      </c>
      <c r="AA2796" s="17" t="s">
        <v>78</v>
      </c>
      <c r="AB2796" s="17">
        <v>1</v>
      </c>
      <c r="AC2796" s="17" t="str">
        <f>IFERROR(VLOOKUP(A2796,[1]Cruces!AJ:AK,2,0),VLOOKUP(CONCATENATE(X2796,AA2796),[1]Cruces!G:H,2,0))</f>
        <v>Solicitud de Obra</v>
      </c>
      <c r="AD2796" s="17">
        <f t="shared" si="768"/>
        <v>16</v>
      </c>
      <c r="AE2796" s="17">
        <f t="shared" si="769"/>
        <v>7</v>
      </c>
      <c r="AF2796" s="17">
        <f t="shared" si="770"/>
        <v>2020</v>
      </c>
      <c r="AG2796" s="17" t="str">
        <f>IFERROR(VLOOKUP(MID(A2796,2,4)*1,[1]Cruces!K:L,2,0),"Verificar")</f>
        <v>Magdalena</v>
      </c>
      <c r="AH2796" s="17">
        <f t="shared" ca="1" si="771"/>
        <v>132</v>
      </c>
      <c r="AI2796" s="17" t="str">
        <f>IFERROR(VLOOKUP(U2796,[1]Cruces!$O$1:$P$6,2,0),"Sin Orden")</f>
        <v>Resuelta</v>
      </c>
      <c r="AJ2796" s="17">
        <f t="shared" si="772"/>
        <v>10</v>
      </c>
      <c r="AK2796" s="17">
        <f t="shared" si="773"/>
        <v>11</v>
      </c>
      <c r="AL2796" s="17">
        <f t="shared" si="774"/>
        <v>2020</v>
      </c>
      <c r="AM2796" s="17">
        <f t="shared" ca="1" si="775"/>
        <v>15</v>
      </c>
      <c r="AN2796" s="18">
        <f>IFERROR(VLOOKUP(R2796*1,'[1]Ordenes de Servicio'!G:K,5,0),"No Cruza")</f>
        <v>44088</v>
      </c>
      <c r="AO2796" s="17">
        <f t="shared" ca="1" si="776"/>
        <v>117</v>
      </c>
      <c r="AP2796" s="17">
        <f t="shared" si="777"/>
        <v>10</v>
      </c>
      <c r="AQ2796" s="17">
        <f t="shared" si="778"/>
        <v>11</v>
      </c>
      <c r="AR2796" s="17">
        <f t="shared" si="779"/>
        <v>2020</v>
      </c>
      <c r="AS2796" s="17">
        <f t="shared" ca="1" si="780"/>
        <v>15</v>
      </c>
      <c r="AT2796" s="17" t="str">
        <f t="shared" ca="1" si="783"/>
        <v>No</v>
      </c>
      <c r="AU2796" s="17">
        <f t="shared" si="781"/>
        <v>0</v>
      </c>
      <c r="AV2796" s="17" t="str">
        <f>+VLOOKUP(B2796,[1]Cruces!S:T,2,0)</f>
        <v>8. Puesta en Servicio</v>
      </c>
    </row>
    <row r="2797" spans="1:48" hidden="1" x14ac:dyDescent="0.25">
      <c r="A2797" s="17" t="s">
        <v>5107</v>
      </c>
      <c r="B2797" s="17" t="s">
        <v>54</v>
      </c>
      <c r="C2797" s="17">
        <v>0</v>
      </c>
      <c r="D2797" s="17">
        <v>0</v>
      </c>
      <c r="E2797" s="17" t="s">
        <v>55</v>
      </c>
      <c r="F2797" s="17" t="s">
        <v>126</v>
      </c>
      <c r="G2797" s="17" t="s">
        <v>5108</v>
      </c>
      <c r="H2797" s="17">
        <v>0</v>
      </c>
      <c r="I2797" s="17" t="s">
        <v>71</v>
      </c>
      <c r="J2797" s="17" t="s">
        <v>59</v>
      </c>
      <c r="K2797" s="17" t="s">
        <v>5109</v>
      </c>
      <c r="L2797" s="17" t="s">
        <v>129</v>
      </c>
      <c r="M2797" s="17" t="s">
        <v>130</v>
      </c>
      <c r="N2797" s="17" t="s">
        <v>62</v>
      </c>
      <c r="O2797" s="17">
        <v>20201016</v>
      </c>
      <c r="P2797" s="17">
        <v>20201029</v>
      </c>
      <c r="Q2797" s="17">
        <v>3340</v>
      </c>
      <c r="R2797" s="17">
        <v>28238315</v>
      </c>
      <c r="S2797" s="17" t="s">
        <v>100</v>
      </c>
      <c r="T2797" s="17" t="s">
        <v>63</v>
      </c>
      <c r="U2797" s="17" t="s">
        <v>91</v>
      </c>
      <c r="V2797" s="17">
        <f t="shared" si="782"/>
        <v>25</v>
      </c>
      <c r="W2797" s="17">
        <v>25000</v>
      </c>
      <c r="X2797" s="17" t="s">
        <v>64</v>
      </c>
      <c r="Y2797" s="17" t="s">
        <v>65</v>
      </c>
      <c r="Z2797" s="17">
        <v>20201029</v>
      </c>
      <c r="AA2797" s="17" t="s">
        <v>78</v>
      </c>
      <c r="AB2797" s="17">
        <v>1</v>
      </c>
      <c r="AC2797" s="17" t="str">
        <f>IFERROR(VLOOKUP(A2797,[1]Cruces!AJ:AK,2,0),VLOOKUP(CONCATENATE(X2797,AA2797),[1]Cruces!G:H,2,0))</f>
        <v>Solicitud de Obra</v>
      </c>
      <c r="AD2797" s="17">
        <f t="shared" si="768"/>
        <v>16</v>
      </c>
      <c r="AE2797" s="17">
        <f t="shared" si="769"/>
        <v>10</v>
      </c>
      <c r="AF2797" s="17">
        <f t="shared" si="770"/>
        <v>2020</v>
      </c>
      <c r="AG2797" s="17" t="str">
        <f>IFERROR(VLOOKUP(MID(A2797,2,4)*1,[1]Cruces!K:L,2,0),"Verificar")</f>
        <v>Guajira</v>
      </c>
      <c r="AH2797" s="17">
        <f t="shared" ca="1" si="771"/>
        <v>40</v>
      </c>
      <c r="AI2797" s="17" t="str">
        <f>IFERROR(VLOOKUP(U2797,[1]Cruces!$O$1:$P$6,2,0),"Sin Orden")</f>
        <v>Resuelta</v>
      </c>
      <c r="AJ2797" s="17">
        <f t="shared" si="772"/>
        <v>29</v>
      </c>
      <c r="AK2797" s="17">
        <f t="shared" si="773"/>
        <v>10</v>
      </c>
      <c r="AL2797" s="17">
        <f t="shared" si="774"/>
        <v>2020</v>
      </c>
      <c r="AM2797" s="17">
        <f t="shared" ca="1" si="775"/>
        <v>27</v>
      </c>
      <c r="AN2797" s="18" t="str">
        <f>IFERROR(VLOOKUP(R2797*1,'[1]Ordenes de Servicio'!G:K,5,0),"No Cruza")</f>
        <v>No Cruza</v>
      </c>
      <c r="AO2797" s="17">
        <f t="shared" ca="1" si="776"/>
        <v>13</v>
      </c>
      <c r="AP2797" s="17">
        <f t="shared" si="777"/>
        <v>29</v>
      </c>
      <c r="AQ2797" s="17">
        <f t="shared" si="778"/>
        <v>10</v>
      </c>
      <c r="AR2797" s="17">
        <f t="shared" si="779"/>
        <v>2020</v>
      </c>
      <c r="AS2797" s="17">
        <f t="shared" ca="1" si="780"/>
        <v>27</v>
      </c>
      <c r="AT2797" s="17" t="str">
        <f t="shared" ca="1" si="783"/>
        <v>No</v>
      </c>
      <c r="AU2797" s="17">
        <f t="shared" si="781"/>
        <v>0</v>
      </c>
      <c r="AV2797" s="17" t="str">
        <f>+VLOOKUP(B2797,[1]Cruces!S:T,2,0)</f>
        <v>4. Presupuesto de Obra</v>
      </c>
    </row>
    <row r="2798" spans="1:48" hidden="1" x14ac:dyDescent="0.25">
      <c r="A2798" s="17" t="s">
        <v>5110</v>
      </c>
      <c r="B2798" s="17" t="s">
        <v>68</v>
      </c>
      <c r="C2798" s="17">
        <v>2640384</v>
      </c>
      <c r="D2798" s="17">
        <v>20143463</v>
      </c>
      <c r="E2798" s="17" t="s">
        <v>93</v>
      </c>
      <c r="F2798" s="17" t="s">
        <v>56</v>
      </c>
      <c r="G2798" s="17" t="s">
        <v>5111</v>
      </c>
      <c r="H2798" s="17">
        <v>3145524451</v>
      </c>
      <c r="I2798" s="17" t="s">
        <v>71</v>
      </c>
      <c r="J2798" s="17" t="s">
        <v>5112</v>
      </c>
      <c r="K2798" s="17" t="s">
        <v>97</v>
      </c>
      <c r="L2798" s="17" t="s">
        <v>172</v>
      </c>
      <c r="M2798" s="17" t="s">
        <v>173</v>
      </c>
      <c r="N2798" s="17" t="s">
        <v>75</v>
      </c>
      <c r="O2798" s="17">
        <v>20190502</v>
      </c>
      <c r="P2798" s="17">
        <v>20190522</v>
      </c>
      <c r="Q2798" s="17">
        <v>1110</v>
      </c>
      <c r="R2798" s="17">
        <v>26451391</v>
      </c>
      <c r="S2798" s="17" t="s">
        <v>76</v>
      </c>
      <c r="T2798" s="17" t="s">
        <v>63</v>
      </c>
      <c r="U2798" s="17" t="s">
        <v>88</v>
      </c>
      <c r="V2798" s="17">
        <f t="shared" si="782"/>
        <v>150</v>
      </c>
      <c r="W2798" s="17">
        <v>150000</v>
      </c>
      <c r="X2798" s="17" t="s">
        <v>89</v>
      </c>
      <c r="Y2798" s="17" t="s">
        <v>105</v>
      </c>
      <c r="Z2798" s="17">
        <v>20190730</v>
      </c>
      <c r="AA2798" s="17" t="s">
        <v>101</v>
      </c>
      <c r="AB2798" s="17">
        <v>1</v>
      </c>
      <c r="AC2798" s="17" t="str">
        <f>IFERROR(VLOOKUP(A2798,[1]Cruces!AJ:AK,2,0),VLOOKUP(CONCATENATE(X2798,AA2798),[1]Cruces!G:H,2,0))</f>
        <v>Solicitud de Obra</v>
      </c>
      <c r="AD2798" s="17">
        <f t="shared" si="768"/>
        <v>2</v>
      </c>
      <c r="AE2798" s="17">
        <f t="shared" si="769"/>
        <v>5</v>
      </c>
      <c r="AF2798" s="17">
        <f t="shared" si="770"/>
        <v>2019</v>
      </c>
      <c r="AG2798" s="17" t="str">
        <f>IFERROR(VLOOKUP(MID(A2798,2,4)*1,[1]Cruces!K:L,2,0),"Verificar")</f>
        <v>Atlántico Norte</v>
      </c>
      <c r="AH2798" s="17">
        <f t="shared" ca="1" si="771"/>
        <v>573</v>
      </c>
      <c r="AI2798" s="17" t="str">
        <f>IFERROR(VLOOKUP(U2798,[1]Cruces!$O$1:$P$6,2,0),"Sin Orden")</f>
        <v>Resuelta</v>
      </c>
      <c r="AJ2798" s="17">
        <f t="shared" si="772"/>
        <v>30</v>
      </c>
      <c r="AK2798" s="17">
        <f t="shared" si="773"/>
        <v>7</v>
      </c>
      <c r="AL2798" s="17">
        <f t="shared" si="774"/>
        <v>2019</v>
      </c>
      <c r="AM2798" s="17">
        <f t="shared" ca="1" si="775"/>
        <v>484</v>
      </c>
      <c r="AN2798" s="18" t="str">
        <f>IFERROR(VLOOKUP(R2798*1,'[1]Ordenes de Servicio'!G:K,5,0),"No Cruza")</f>
        <v>No Cruza</v>
      </c>
      <c r="AO2798" s="17">
        <f t="shared" ca="1" si="776"/>
        <v>89</v>
      </c>
      <c r="AP2798" s="17">
        <f t="shared" si="777"/>
        <v>22</v>
      </c>
      <c r="AQ2798" s="17">
        <f t="shared" si="778"/>
        <v>5</v>
      </c>
      <c r="AR2798" s="17">
        <f t="shared" si="779"/>
        <v>2019</v>
      </c>
      <c r="AS2798" s="17">
        <f t="shared" ca="1" si="780"/>
        <v>553</v>
      </c>
      <c r="AT2798" s="17" t="str">
        <f t="shared" ca="1" si="783"/>
        <v>Si</v>
      </c>
      <c r="AU2798" s="17">
        <f t="shared" si="781"/>
        <v>69</v>
      </c>
      <c r="AV2798" s="17" t="str">
        <f>+VLOOKUP(B2798,[1]Cruces!S:T,2,0)</f>
        <v>5. Consultoría / Adjudicación</v>
      </c>
    </row>
    <row r="2799" spans="1:48" hidden="1" x14ac:dyDescent="0.25">
      <c r="A2799" s="17" t="s">
        <v>5113</v>
      </c>
      <c r="B2799" s="17" t="s">
        <v>54</v>
      </c>
      <c r="C2799" s="17">
        <v>0</v>
      </c>
      <c r="D2799" s="17">
        <v>0</v>
      </c>
      <c r="E2799" s="17" t="s">
        <v>55</v>
      </c>
      <c r="F2799" s="17" t="s">
        <v>232</v>
      </c>
      <c r="G2799" s="17" t="s">
        <v>5114</v>
      </c>
      <c r="H2799" s="17">
        <v>3942914</v>
      </c>
      <c r="I2799" s="17" t="s">
        <v>71</v>
      </c>
      <c r="J2799" s="17" t="s">
        <v>59</v>
      </c>
      <c r="K2799" s="17" t="s">
        <v>5115</v>
      </c>
      <c r="L2799" s="17" t="s">
        <v>280</v>
      </c>
      <c r="M2799" s="17" t="s">
        <v>281</v>
      </c>
      <c r="N2799" s="17" t="s">
        <v>62</v>
      </c>
      <c r="O2799" s="17">
        <v>20190521</v>
      </c>
      <c r="P2799" s="17">
        <v>20190912</v>
      </c>
      <c r="Q2799" s="17">
        <v>7541</v>
      </c>
      <c r="R2799" s="17">
        <v>26332973</v>
      </c>
      <c r="S2799" s="17" t="s">
        <v>100</v>
      </c>
      <c r="T2799" s="17" t="s">
        <v>63</v>
      </c>
      <c r="U2799" s="17" t="s">
        <v>91</v>
      </c>
      <c r="V2799" s="17">
        <f t="shared" si="782"/>
        <v>15</v>
      </c>
      <c r="W2799" s="17">
        <v>15000</v>
      </c>
      <c r="X2799" s="17" t="s">
        <v>64</v>
      </c>
      <c r="Y2799" s="17" t="s">
        <v>65</v>
      </c>
      <c r="Z2799" s="17">
        <v>20190912</v>
      </c>
      <c r="AA2799" s="17" t="s">
        <v>78</v>
      </c>
      <c r="AB2799" s="17">
        <v>1</v>
      </c>
      <c r="AC2799" s="17" t="str">
        <f>IFERROR(VLOOKUP(A2799,[1]Cruces!AJ:AK,2,0),VLOOKUP(CONCATENATE(X2799,AA2799),[1]Cruces!G:H,2,0))</f>
        <v>Solicitud de Obra</v>
      </c>
      <c r="AD2799" s="17">
        <f t="shared" si="768"/>
        <v>21</v>
      </c>
      <c r="AE2799" s="17">
        <f t="shared" si="769"/>
        <v>5</v>
      </c>
      <c r="AF2799" s="17">
        <f t="shared" si="770"/>
        <v>2019</v>
      </c>
      <c r="AG2799" s="17" t="str">
        <f>IFERROR(VLOOKUP(MID(A2799,2,4)*1,[1]Cruces!K:L,2,0),"Verificar")</f>
        <v>Atlántico Sur</v>
      </c>
      <c r="AH2799" s="17">
        <f t="shared" ca="1" si="771"/>
        <v>554</v>
      </c>
      <c r="AI2799" s="17" t="str">
        <f>IFERROR(VLOOKUP(U2799,[1]Cruces!$O$1:$P$6,2,0),"Sin Orden")</f>
        <v>Resuelta</v>
      </c>
      <c r="AJ2799" s="17">
        <f t="shared" si="772"/>
        <v>12</v>
      </c>
      <c r="AK2799" s="17">
        <f t="shared" si="773"/>
        <v>9</v>
      </c>
      <c r="AL2799" s="17">
        <f t="shared" si="774"/>
        <v>2019</v>
      </c>
      <c r="AM2799" s="17">
        <f t="shared" ca="1" si="775"/>
        <v>440</v>
      </c>
      <c r="AN2799" s="18" t="str">
        <f>IFERROR(VLOOKUP(R2799*1,'[1]Ordenes de Servicio'!G:K,5,0),"No Cruza")</f>
        <v>No Cruza</v>
      </c>
      <c r="AO2799" s="17">
        <f t="shared" ca="1" si="776"/>
        <v>114</v>
      </c>
      <c r="AP2799" s="17">
        <f t="shared" si="777"/>
        <v>12</v>
      </c>
      <c r="AQ2799" s="17">
        <f t="shared" si="778"/>
        <v>9</v>
      </c>
      <c r="AR2799" s="17">
        <f t="shared" si="779"/>
        <v>2019</v>
      </c>
      <c r="AS2799" s="17">
        <f t="shared" ca="1" si="780"/>
        <v>440</v>
      </c>
      <c r="AT2799" s="17" t="str">
        <f t="shared" ca="1" si="783"/>
        <v>Si</v>
      </c>
      <c r="AU2799" s="17">
        <f t="shared" si="781"/>
        <v>0</v>
      </c>
      <c r="AV2799" s="17" t="str">
        <f>+VLOOKUP(B2799,[1]Cruces!S:T,2,0)</f>
        <v>4. Presupuesto de Obra</v>
      </c>
    </row>
    <row r="2800" spans="1:48" x14ac:dyDescent="0.25">
      <c r="A2800" s="17" t="s">
        <v>5116</v>
      </c>
      <c r="B2800" s="17" t="s">
        <v>80</v>
      </c>
      <c r="C2800" s="17">
        <v>0</v>
      </c>
      <c r="D2800" s="17">
        <v>0</v>
      </c>
      <c r="E2800" s="17" t="s">
        <v>55</v>
      </c>
      <c r="F2800" s="17" t="s">
        <v>932</v>
      </c>
      <c r="G2800" s="17" t="s">
        <v>749</v>
      </c>
      <c r="H2800" s="17">
        <v>0</v>
      </c>
      <c r="I2800" s="17" t="s">
        <v>83</v>
      </c>
      <c r="J2800" s="17" t="s">
        <v>59</v>
      </c>
      <c r="K2800" s="17" t="s">
        <v>750</v>
      </c>
      <c r="L2800" s="17" t="s">
        <v>935</v>
      </c>
      <c r="M2800" s="17" t="s">
        <v>936</v>
      </c>
      <c r="N2800" s="17" t="s">
        <v>87</v>
      </c>
      <c r="O2800" s="17">
        <v>20200120</v>
      </c>
      <c r="P2800" s="17">
        <v>20201031</v>
      </c>
      <c r="Q2800" s="17">
        <v>3410</v>
      </c>
      <c r="R2800" s="17">
        <v>27224172</v>
      </c>
      <c r="S2800" s="17" t="s">
        <v>76</v>
      </c>
      <c r="T2800" s="17" t="s">
        <v>63</v>
      </c>
      <c r="U2800" s="17" t="s">
        <v>88</v>
      </c>
      <c r="V2800" s="17">
        <f t="shared" si="782"/>
        <v>75</v>
      </c>
      <c r="W2800" s="17">
        <v>75000</v>
      </c>
      <c r="X2800" s="17" t="s">
        <v>64</v>
      </c>
      <c r="Y2800" s="17" t="s">
        <v>90</v>
      </c>
      <c r="Z2800" s="17">
        <v>20201031</v>
      </c>
      <c r="AA2800" s="17" t="s">
        <v>124</v>
      </c>
      <c r="AB2800" s="17">
        <v>1</v>
      </c>
      <c r="AC2800" s="17" t="str">
        <f>IFERROR(VLOOKUP(A2800,[1]Cruces!AJ:AK,2,0),VLOOKUP(CONCATENATE(X2800,AA2800),[1]Cruces!G:H,2,0))</f>
        <v>Solicitud de Obra</v>
      </c>
      <c r="AD2800" s="17">
        <f t="shared" si="768"/>
        <v>20</v>
      </c>
      <c r="AE2800" s="17">
        <f t="shared" si="769"/>
        <v>1</v>
      </c>
      <c r="AF2800" s="17">
        <f t="shared" si="770"/>
        <v>2020</v>
      </c>
      <c r="AG2800" s="17" t="str">
        <f>IFERROR(VLOOKUP(MID(A2800,2,4)*1,[1]Cruces!K:L,2,0),"Verificar")</f>
        <v>Magdalena</v>
      </c>
      <c r="AH2800" s="17">
        <f t="shared" ca="1" si="771"/>
        <v>310</v>
      </c>
      <c r="AI2800" s="17" t="str">
        <f>IFERROR(VLOOKUP(U2800,[1]Cruces!$O$1:$P$6,2,0),"Sin Orden")</f>
        <v>Resuelta</v>
      </c>
      <c r="AJ2800" s="17">
        <f t="shared" si="772"/>
        <v>31</v>
      </c>
      <c r="AK2800" s="17">
        <f t="shared" si="773"/>
        <v>10</v>
      </c>
      <c r="AL2800" s="17">
        <f t="shared" si="774"/>
        <v>2020</v>
      </c>
      <c r="AM2800" s="17">
        <f t="shared" ca="1" si="775"/>
        <v>25</v>
      </c>
      <c r="AN2800" s="18">
        <f>IFERROR(VLOOKUP(R2800*1,'[1]Ordenes de Servicio'!G:K,5,0),"No Cruza")</f>
        <v>43892</v>
      </c>
      <c r="AO2800" s="17">
        <f t="shared" ca="1" si="776"/>
        <v>285</v>
      </c>
      <c r="AP2800" s="17">
        <f t="shared" si="777"/>
        <v>31</v>
      </c>
      <c r="AQ2800" s="17">
        <f t="shared" si="778"/>
        <v>10</v>
      </c>
      <c r="AR2800" s="17">
        <f t="shared" si="779"/>
        <v>2020</v>
      </c>
      <c r="AS2800" s="17">
        <f t="shared" ca="1" si="780"/>
        <v>25</v>
      </c>
      <c r="AT2800" s="17" t="str">
        <f t="shared" ca="1" si="783"/>
        <v>No</v>
      </c>
      <c r="AU2800" s="17">
        <f t="shared" si="781"/>
        <v>0</v>
      </c>
      <c r="AV2800" s="17" t="str">
        <f>+VLOOKUP(B2800,[1]Cruces!S:T,2,0)</f>
        <v>8. Puesta en Servicio</v>
      </c>
    </row>
    <row r="2801" spans="1:48" hidden="1" x14ac:dyDescent="0.25">
      <c r="A2801" s="17" t="s">
        <v>5117</v>
      </c>
      <c r="B2801" s="17" t="s">
        <v>54</v>
      </c>
      <c r="C2801" s="17">
        <v>0</v>
      </c>
      <c r="D2801" s="17">
        <v>0</v>
      </c>
      <c r="E2801" s="17" t="s">
        <v>55</v>
      </c>
      <c r="F2801" s="17" t="s">
        <v>69</v>
      </c>
      <c r="G2801" s="17" t="s">
        <v>139</v>
      </c>
      <c r="H2801" s="17">
        <v>0</v>
      </c>
      <c r="I2801" s="17" t="s">
        <v>71</v>
      </c>
      <c r="J2801" s="17" t="s">
        <v>59</v>
      </c>
      <c r="K2801" s="17" t="s">
        <v>5118</v>
      </c>
      <c r="L2801" s="17" t="s">
        <v>73</v>
      </c>
      <c r="M2801" s="17" t="s">
        <v>74</v>
      </c>
      <c r="N2801" s="17" t="s">
        <v>62</v>
      </c>
      <c r="O2801" s="17">
        <v>20200914</v>
      </c>
      <c r="P2801" s="17">
        <v>20200917</v>
      </c>
      <c r="Q2801" s="17">
        <v>3160</v>
      </c>
      <c r="R2801" s="17">
        <v>28128902</v>
      </c>
      <c r="S2801" s="17" t="s">
        <v>100</v>
      </c>
      <c r="T2801" s="17" t="s">
        <v>63</v>
      </c>
      <c r="U2801" s="17" t="s">
        <v>91</v>
      </c>
      <c r="V2801" s="17">
        <f t="shared" si="782"/>
        <v>45</v>
      </c>
      <c r="W2801" s="17">
        <v>45000</v>
      </c>
      <c r="X2801" s="17" t="s">
        <v>64</v>
      </c>
      <c r="Y2801" s="17" t="s">
        <v>65</v>
      </c>
      <c r="Z2801" s="17">
        <v>20200917</v>
      </c>
      <c r="AA2801" s="17" t="s">
        <v>78</v>
      </c>
      <c r="AB2801" s="17">
        <v>1</v>
      </c>
      <c r="AC2801" s="17" t="str">
        <f>IFERROR(VLOOKUP(A2801,[1]Cruces!AJ:AK,2,0),VLOOKUP(CONCATENATE(X2801,AA2801),[1]Cruces!G:H,2,0))</f>
        <v>Solicitud de Obra</v>
      </c>
      <c r="AD2801" s="17">
        <f t="shared" si="768"/>
        <v>14</v>
      </c>
      <c r="AE2801" s="17">
        <f t="shared" si="769"/>
        <v>9</v>
      </c>
      <c r="AF2801" s="17">
        <f t="shared" si="770"/>
        <v>2020</v>
      </c>
      <c r="AG2801" s="17" t="str">
        <f>IFERROR(VLOOKUP(MID(A2801,2,4)*1,[1]Cruces!K:L,2,0),"Verificar")</f>
        <v>Verificar</v>
      </c>
      <c r="AH2801" s="17">
        <f t="shared" ca="1" si="771"/>
        <v>72</v>
      </c>
      <c r="AI2801" s="17" t="str">
        <f>IFERROR(VLOOKUP(U2801,[1]Cruces!$O$1:$P$6,2,0),"Sin Orden")</f>
        <v>Resuelta</v>
      </c>
      <c r="AJ2801" s="17">
        <f t="shared" si="772"/>
        <v>17</v>
      </c>
      <c r="AK2801" s="17">
        <f t="shared" si="773"/>
        <v>9</v>
      </c>
      <c r="AL2801" s="17">
        <f t="shared" si="774"/>
        <v>2020</v>
      </c>
      <c r="AM2801" s="17">
        <f t="shared" ca="1" si="775"/>
        <v>69</v>
      </c>
      <c r="AN2801" s="18" t="str">
        <f>IFERROR(VLOOKUP(R2801*1,'[1]Ordenes de Servicio'!G:K,5,0),"No Cruza")</f>
        <v>No Cruza</v>
      </c>
      <c r="AO2801" s="17">
        <f t="shared" ca="1" si="776"/>
        <v>3</v>
      </c>
      <c r="AP2801" s="17">
        <f t="shared" si="777"/>
        <v>17</v>
      </c>
      <c r="AQ2801" s="17">
        <f t="shared" si="778"/>
        <v>9</v>
      </c>
      <c r="AR2801" s="17">
        <f t="shared" si="779"/>
        <v>2020</v>
      </c>
      <c r="AS2801" s="17">
        <f t="shared" ca="1" si="780"/>
        <v>69</v>
      </c>
      <c r="AT2801" s="17" t="str">
        <f t="shared" ca="1" si="783"/>
        <v>No</v>
      </c>
      <c r="AU2801" s="17">
        <f t="shared" si="781"/>
        <v>0</v>
      </c>
      <c r="AV2801" s="17" t="str">
        <f>+VLOOKUP(B2801,[1]Cruces!S:T,2,0)</f>
        <v>4. Presupuesto de Obra</v>
      </c>
    </row>
    <row r="2802" spans="1:48" x14ac:dyDescent="0.25">
      <c r="A2802" s="17" t="s">
        <v>5119</v>
      </c>
      <c r="B2802" s="17" t="s">
        <v>80</v>
      </c>
      <c r="C2802" s="17">
        <v>2551749</v>
      </c>
      <c r="D2802" s="17">
        <v>20182302</v>
      </c>
      <c r="E2802" s="17" t="s">
        <v>93</v>
      </c>
      <c r="F2802" s="17" t="s">
        <v>107</v>
      </c>
      <c r="G2802" s="17" t="s">
        <v>5120</v>
      </c>
      <c r="H2802" s="17">
        <v>3208000873</v>
      </c>
      <c r="I2802" s="17" t="s">
        <v>71</v>
      </c>
      <c r="J2802" s="17" t="s">
        <v>5121</v>
      </c>
      <c r="K2802" s="17" t="s">
        <v>97</v>
      </c>
      <c r="L2802" s="17" t="s">
        <v>145</v>
      </c>
      <c r="M2802" s="17" t="s">
        <v>146</v>
      </c>
      <c r="N2802" s="17" t="s">
        <v>87</v>
      </c>
      <c r="O2802" s="17">
        <v>20190911</v>
      </c>
      <c r="P2802" s="17">
        <v>20200211</v>
      </c>
      <c r="Q2802" s="17">
        <v>1210</v>
      </c>
      <c r="R2802" s="17">
        <v>26978292</v>
      </c>
      <c r="S2802" s="17" t="s">
        <v>76</v>
      </c>
      <c r="T2802" s="17" t="s">
        <v>63</v>
      </c>
      <c r="U2802" s="17" t="s">
        <v>88</v>
      </c>
      <c r="V2802" s="17">
        <f t="shared" si="782"/>
        <v>50</v>
      </c>
      <c r="W2802" s="17">
        <v>50000</v>
      </c>
      <c r="X2802" s="17" t="s">
        <v>89</v>
      </c>
      <c r="Y2802" s="17" t="s">
        <v>150</v>
      </c>
      <c r="Z2802" s="17">
        <v>20200609</v>
      </c>
      <c r="AA2802" s="17" t="s">
        <v>78</v>
      </c>
      <c r="AB2802" s="17">
        <v>1</v>
      </c>
      <c r="AC2802" s="17" t="str">
        <f>IFERROR(VLOOKUP(A2802,[1]Cruces!AJ:AK,2,0),VLOOKUP(CONCATENATE(X2802,AA2802),[1]Cruces!G:H,2,0))</f>
        <v>Solicitud de Obra</v>
      </c>
      <c r="AD2802" s="17">
        <f t="shared" si="768"/>
        <v>11</v>
      </c>
      <c r="AE2802" s="17">
        <f t="shared" si="769"/>
        <v>9</v>
      </c>
      <c r="AF2802" s="17">
        <f t="shared" si="770"/>
        <v>2019</v>
      </c>
      <c r="AG2802" s="17" t="str">
        <f>IFERROR(VLOOKUP(MID(A2802,2,4)*1,[1]Cruces!K:L,2,0),"Verificar")</f>
        <v>Atlántico Sur</v>
      </c>
      <c r="AH2802" s="17">
        <f t="shared" ca="1" si="771"/>
        <v>441</v>
      </c>
      <c r="AI2802" s="17" t="str">
        <f>IFERROR(VLOOKUP(U2802,[1]Cruces!$O$1:$P$6,2,0),"Sin Orden")</f>
        <v>Resuelta</v>
      </c>
      <c r="AJ2802" s="17">
        <f t="shared" si="772"/>
        <v>9</v>
      </c>
      <c r="AK2802" s="17">
        <f t="shared" si="773"/>
        <v>6</v>
      </c>
      <c r="AL2802" s="17">
        <f t="shared" si="774"/>
        <v>2020</v>
      </c>
      <c r="AM2802" s="17">
        <f t="shared" ca="1" si="775"/>
        <v>169</v>
      </c>
      <c r="AN2802" s="18" t="str">
        <f>IFERROR(VLOOKUP(R2802*1,'[1]Ordenes de Servicio'!G:K,5,0),"No Cruza")</f>
        <v>No Cruza</v>
      </c>
      <c r="AO2802" s="17">
        <f t="shared" ca="1" si="776"/>
        <v>272</v>
      </c>
      <c r="AP2802" s="17">
        <f t="shared" si="777"/>
        <v>11</v>
      </c>
      <c r="AQ2802" s="17">
        <f t="shared" si="778"/>
        <v>2</v>
      </c>
      <c r="AR2802" s="17">
        <f t="shared" si="779"/>
        <v>2020</v>
      </c>
      <c r="AS2802" s="17">
        <f t="shared" ca="1" si="780"/>
        <v>288</v>
      </c>
      <c r="AT2802" s="17" t="str">
        <f t="shared" ca="1" si="783"/>
        <v>No</v>
      </c>
      <c r="AU2802" s="17">
        <f t="shared" si="781"/>
        <v>119</v>
      </c>
      <c r="AV2802" s="17" t="str">
        <f>+VLOOKUP(B2802,[1]Cruces!S:T,2,0)</f>
        <v>8. Puesta en Servicio</v>
      </c>
    </row>
    <row r="2803" spans="1:48" hidden="1" x14ac:dyDescent="0.25">
      <c r="A2803" s="17" t="s">
        <v>5122</v>
      </c>
      <c r="B2803" s="17" t="s">
        <v>68</v>
      </c>
      <c r="C2803" s="17">
        <v>1020649</v>
      </c>
      <c r="D2803" s="17">
        <v>10042277</v>
      </c>
      <c r="E2803" s="17" t="s">
        <v>93</v>
      </c>
      <c r="F2803" s="17" t="s">
        <v>81</v>
      </c>
      <c r="G2803" s="17" t="s">
        <v>5123</v>
      </c>
      <c r="H2803" s="17">
        <v>3136530660</v>
      </c>
      <c r="I2803" s="17" t="s">
        <v>71</v>
      </c>
      <c r="J2803" s="17" t="s">
        <v>5124</v>
      </c>
      <c r="K2803" s="17" t="s">
        <v>97</v>
      </c>
      <c r="L2803" s="17" t="s">
        <v>85</v>
      </c>
      <c r="M2803" s="17" t="s">
        <v>86</v>
      </c>
      <c r="N2803" s="17" t="s">
        <v>75</v>
      </c>
      <c r="O2803" s="17">
        <v>20200916</v>
      </c>
      <c r="P2803" s="17">
        <v>20201107</v>
      </c>
      <c r="Q2803" s="17">
        <v>3410</v>
      </c>
      <c r="R2803" s="17">
        <v>28243091</v>
      </c>
      <c r="S2803" s="17" t="s">
        <v>100</v>
      </c>
      <c r="T2803" s="17" t="s">
        <v>63</v>
      </c>
      <c r="U2803" s="17" t="s">
        <v>91</v>
      </c>
      <c r="V2803" s="17">
        <f t="shared" si="782"/>
        <v>45</v>
      </c>
      <c r="W2803" s="17">
        <v>45000</v>
      </c>
      <c r="X2803" s="17" t="s">
        <v>89</v>
      </c>
      <c r="Y2803" s="17" t="s">
        <v>136</v>
      </c>
      <c r="Z2803" s="17">
        <v>20201120</v>
      </c>
      <c r="AA2803" s="17" t="s">
        <v>78</v>
      </c>
      <c r="AB2803" s="17">
        <v>1</v>
      </c>
      <c r="AC2803" s="17" t="str">
        <f>IFERROR(VLOOKUP(A2803,[1]Cruces!AJ:AK,2,0),VLOOKUP(CONCATENATE(X2803,AA2803),[1]Cruces!G:H,2,0))</f>
        <v>Solicitud de Obra</v>
      </c>
      <c r="AD2803" s="17">
        <f t="shared" si="768"/>
        <v>16</v>
      </c>
      <c r="AE2803" s="17">
        <f t="shared" si="769"/>
        <v>9</v>
      </c>
      <c r="AF2803" s="17">
        <f t="shared" si="770"/>
        <v>2020</v>
      </c>
      <c r="AG2803" s="17" t="str">
        <f>IFERROR(VLOOKUP(MID(A2803,2,4)*1,[1]Cruces!K:L,2,0),"Verificar")</f>
        <v>Magdalena</v>
      </c>
      <c r="AH2803" s="17">
        <f t="shared" ca="1" si="771"/>
        <v>70</v>
      </c>
      <c r="AI2803" s="17" t="str">
        <f>IFERROR(VLOOKUP(U2803,[1]Cruces!$O$1:$P$6,2,0),"Sin Orden")</f>
        <v>Resuelta</v>
      </c>
      <c r="AJ2803" s="17">
        <f t="shared" si="772"/>
        <v>20</v>
      </c>
      <c r="AK2803" s="17">
        <f t="shared" si="773"/>
        <v>11</v>
      </c>
      <c r="AL2803" s="17">
        <f t="shared" si="774"/>
        <v>2020</v>
      </c>
      <c r="AM2803" s="17">
        <f t="shared" ca="1" si="775"/>
        <v>5</v>
      </c>
      <c r="AN2803" s="18" t="str">
        <f>IFERROR(VLOOKUP(R2803*1,'[1]Ordenes de Servicio'!G:K,5,0),"No Cruza")</f>
        <v>No Cruza</v>
      </c>
      <c r="AO2803" s="17">
        <f t="shared" ca="1" si="776"/>
        <v>65</v>
      </c>
      <c r="AP2803" s="17">
        <f t="shared" si="777"/>
        <v>7</v>
      </c>
      <c r="AQ2803" s="17">
        <f t="shared" si="778"/>
        <v>11</v>
      </c>
      <c r="AR2803" s="17">
        <f t="shared" si="779"/>
        <v>2020</v>
      </c>
      <c r="AS2803" s="17">
        <f t="shared" ca="1" si="780"/>
        <v>18</v>
      </c>
      <c r="AT2803" s="17" t="str">
        <f t="shared" ca="1" si="783"/>
        <v>No</v>
      </c>
      <c r="AU2803" s="17">
        <f t="shared" si="781"/>
        <v>13</v>
      </c>
      <c r="AV2803" s="17" t="str">
        <f>+VLOOKUP(B2803,[1]Cruces!S:T,2,0)</f>
        <v>5. Consultoría / Adjudicación</v>
      </c>
    </row>
    <row r="2804" spans="1:48" x14ac:dyDescent="0.25">
      <c r="A2804" s="17" t="s">
        <v>5125</v>
      </c>
      <c r="B2804" s="17" t="s">
        <v>80</v>
      </c>
      <c r="C2804" s="17">
        <v>2700591</v>
      </c>
      <c r="D2804" s="17">
        <v>0</v>
      </c>
      <c r="E2804" s="17" t="s">
        <v>55</v>
      </c>
      <c r="F2804" s="17" t="s">
        <v>120</v>
      </c>
      <c r="G2804" s="17" t="s">
        <v>5126</v>
      </c>
      <c r="H2804" s="17">
        <v>3023509719</v>
      </c>
      <c r="I2804" s="17" t="s">
        <v>182</v>
      </c>
      <c r="J2804" s="17" t="s">
        <v>59</v>
      </c>
      <c r="K2804" s="17" t="s">
        <v>97</v>
      </c>
      <c r="L2804" s="17" t="s">
        <v>122</v>
      </c>
      <c r="M2804" s="17" t="s">
        <v>123</v>
      </c>
      <c r="N2804" s="17" t="s">
        <v>87</v>
      </c>
      <c r="O2804" s="17">
        <v>20160621</v>
      </c>
      <c r="P2804" s="17">
        <v>20161128</v>
      </c>
      <c r="Q2804" s="17">
        <v>1110</v>
      </c>
      <c r="R2804" s="17">
        <v>22968004</v>
      </c>
      <c r="S2804" s="17" t="s">
        <v>76</v>
      </c>
      <c r="T2804" s="17" t="s">
        <v>63</v>
      </c>
      <c r="U2804" s="17" t="s">
        <v>91</v>
      </c>
      <c r="V2804" s="17">
        <f t="shared" si="782"/>
        <v>112.5</v>
      </c>
      <c r="W2804" s="17">
        <v>112500</v>
      </c>
      <c r="X2804" s="17" t="s">
        <v>89</v>
      </c>
      <c r="Y2804" s="17" t="s">
        <v>90</v>
      </c>
      <c r="Z2804" s="17">
        <v>20170818</v>
      </c>
      <c r="AA2804" s="17" t="s">
        <v>101</v>
      </c>
      <c r="AB2804" s="17">
        <v>1</v>
      </c>
      <c r="AC2804" s="17" t="str">
        <f>IFERROR(VLOOKUP(A2804,[1]Cruces!AJ:AK,2,0),VLOOKUP(CONCATENATE(X2804,AA2804),[1]Cruces!G:H,2,0))</f>
        <v>Solicitud de Obra</v>
      </c>
      <c r="AD2804" s="17">
        <f t="shared" si="768"/>
        <v>21</v>
      </c>
      <c r="AE2804" s="17">
        <f t="shared" si="769"/>
        <v>6</v>
      </c>
      <c r="AF2804" s="17">
        <f t="shared" si="770"/>
        <v>2016</v>
      </c>
      <c r="AG2804" s="17" t="str">
        <f>IFERROR(VLOOKUP(MID(A2804,2,4)*1,[1]Cruces!K:L,2,0),"Verificar")</f>
        <v>Atlántico Norte</v>
      </c>
      <c r="AH2804" s="17">
        <f t="shared" ca="1" si="771"/>
        <v>1618</v>
      </c>
      <c r="AI2804" s="17" t="str">
        <f>IFERROR(VLOOKUP(U2804,[1]Cruces!$O$1:$P$6,2,0),"Sin Orden")</f>
        <v>Resuelta</v>
      </c>
      <c r="AJ2804" s="17">
        <f t="shared" si="772"/>
        <v>18</v>
      </c>
      <c r="AK2804" s="17">
        <f t="shared" si="773"/>
        <v>8</v>
      </c>
      <c r="AL2804" s="17">
        <f t="shared" si="774"/>
        <v>2017</v>
      </c>
      <c r="AM2804" s="17">
        <f t="shared" ca="1" si="775"/>
        <v>1195</v>
      </c>
      <c r="AN2804" s="18" t="str">
        <f>IFERROR(VLOOKUP(R2804*1,'[1]Ordenes de Servicio'!G:K,5,0),"No Cruza")</f>
        <v>No Cruza</v>
      </c>
      <c r="AO2804" s="17">
        <f t="shared" ca="1" si="776"/>
        <v>423</v>
      </c>
      <c r="AP2804" s="17">
        <f t="shared" si="777"/>
        <v>28</v>
      </c>
      <c r="AQ2804" s="17">
        <f t="shared" si="778"/>
        <v>11</v>
      </c>
      <c r="AR2804" s="17">
        <f t="shared" si="779"/>
        <v>2016</v>
      </c>
      <c r="AS2804" s="17">
        <f t="shared" ca="1" si="780"/>
        <v>1458</v>
      </c>
      <c r="AT2804" s="17" t="str">
        <f t="shared" ca="1" si="783"/>
        <v>Si</v>
      </c>
      <c r="AU2804" s="17">
        <f t="shared" si="781"/>
        <v>263</v>
      </c>
      <c r="AV2804" s="17" t="str">
        <f>+VLOOKUP(B2804,[1]Cruces!S:T,2,0)</f>
        <v>8. Puesta en Servicio</v>
      </c>
    </row>
    <row r="2805" spans="1:48" hidden="1" x14ac:dyDescent="0.25">
      <c r="A2805" s="17" t="s">
        <v>5127</v>
      </c>
      <c r="B2805" s="17" t="s">
        <v>68</v>
      </c>
      <c r="C2805" s="17">
        <v>0</v>
      </c>
      <c r="D2805" s="17">
        <v>0</v>
      </c>
      <c r="E2805" s="17" t="s">
        <v>55</v>
      </c>
      <c r="F2805" s="17" t="s">
        <v>107</v>
      </c>
      <c r="G2805" s="17" t="s">
        <v>5128</v>
      </c>
      <c r="H2805" s="17">
        <v>0</v>
      </c>
      <c r="I2805" s="17" t="s">
        <v>71</v>
      </c>
      <c r="J2805" s="17" t="s">
        <v>59</v>
      </c>
      <c r="K2805" s="17" t="s">
        <v>5129</v>
      </c>
      <c r="L2805" s="17" t="s">
        <v>145</v>
      </c>
      <c r="M2805" s="17" t="s">
        <v>146</v>
      </c>
      <c r="N2805" s="17" t="s">
        <v>75</v>
      </c>
      <c r="O2805" s="17">
        <v>20191203</v>
      </c>
      <c r="P2805" s="17">
        <v>20200109</v>
      </c>
      <c r="Q2805" s="17">
        <v>9520</v>
      </c>
      <c r="R2805" s="17">
        <v>26978402</v>
      </c>
      <c r="S2805" s="17" t="s">
        <v>100</v>
      </c>
      <c r="T2805" s="17" t="s">
        <v>63</v>
      </c>
      <c r="U2805" s="17" t="s">
        <v>91</v>
      </c>
      <c r="V2805" s="17">
        <f t="shared" si="782"/>
        <v>162.5</v>
      </c>
      <c r="W2805" s="17">
        <v>162500</v>
      </c>
      <c r="X2805" s="17" t="s">
        <v>64</v>
      </c>
      <c r="Y2805" s="17" t="s">
        <v>105</v>
      </c>
      <c r="Z2805" s="17">
        <v>20200901</v>
      </c>
      <c r="AA2805" s="17" t="s">
        <v>124</v>
      </c>
      <c r="AB2805" s="17">
        <v>1</v>
      </c>
      <c r="AC2805" s="17" t="str">
        <f>IFERROR(VLOOKUP(A2805,[1]Cruces!AJ:AK,2,0),VLOOKUP(CONCATENATE(X2805,AA2805),[1]Cruces!G:H,2,0))</f>
        <v>Solicitud de Obra</v>
      </c>
      <c r="AD2805" s="17">
        <f t="shared" si="768"/>
        <v>3</v>
      </c>
      <c r="AE2805" s="17">
        <f t="shared" si="769"/>
        <v>12</v>
      </c>
      <c r="AF2805" s="17">
        <f t="shared" si="770"/>
        <v>2019</v>
      </c>
      <c r="AG2805" s="17" t="str">
        <f>IFERROR(VLOOKUP(MID(A2805,2,4)*1,[1]Cruces!K:L,2,0),"Verificar")</f>
        <v>Atlántico Sur</v>
      </c>
      <c r="AH2805" s="17">
        <f t="shared" ca="1" si="771"/>
        <v>358</v>
      </c>
      <c r="AI2805" s="17" t="str">
        <f>IFERROR(VLOOKUP(U2805,[1]Cruces!$O$1:$P$6,2,0),"Sin Orden")</f>
        <v>Resuelta</v>
      </c>
      <c r="AJ2805" s="17">
        <f t="shared" si="772"/>
        <v>1</v>
      </c>
      <c r="AK2805" s="17">
        <f t="shared" si="773"/>
        <v>9</v>
      </c>
      <c r="AL2805" s="17">
        <f t="shared" si="774"/>
        <v>2020</v>
      </c>
      <c r="AM2805" s="17">
        <f t="shared" ca="1" si="775"/>
        <v>85</v>
      </c>
      <c r="AN2805" s="18" t="str">
        <f>IFERROR(VLOOKUP(R2805*1,'[1]Ordenes de Servicio'!G:K,5,0),"No Cruza")</f>
        <v>No Cruza</v>
      </c>
      <c r="AO2805" s="17">
        <f t="shared" ca="1" si="776"/>
        <v>273</v>
      </c>
      <c r="AP2805" s="17">
        <f t="shared" si="777"/>
        <v>9</v>
      </c>
      <c r="AQ2805" s="17">
        <f t="shared" si="778"/>
        <v>1</v>
      </c>
      <c r="AR2805" s="17">
        <f t="shared" si="779"/>
        <v>2020</v>
      </c>
      <c r="AS2805" s="17">
        <f t="shared" ca="1" si="780"/>
        <v>321</v>
      </c>
      <c r="AT2805" s="17" t="str">
        <f t="shared" ca="1" si="783"/>
        <v>No</v>
      </c>
      <c r="AU2805" s="17">
        <f t="shared" si="781"/>
        <v>236</v>
      </c>
      <c r="AV2805" s="17" t="str">
        <f>+VLOOKUP(B2805,[1]Cruces!S:T,2,0)</f>
        <v>5. Consultoría / Adjudicación</v>
      </c>
    </row>
    <row r="2806" spans="1:48" hidden="1" x14ac:dyDescent="0.25">
      <c r="A2806" s="17" t="s">
        <v>5130</v>
      </c>
      <c r="B2806" s="17" t="s">
        <v>68</v>
      </c>
      <c r="C2806" s="17">
        <v>0</v>
      </c>
      <c r="D2806" s="17">
        <v>0</v>
      </c>
      <c r="E2806" s="17" t="s">
        <v>55</v>
      </c>
      <c r="F2806" s="17" t="s">
        <v>120</v>
      </c>
      <c r="G2806" s="17" t="s">
        <v>5131</v>
      </c>
      <c r="H2806" s="17">
        <v>0</v>
      </c>
      <c r="I2806" s="17" t="s">
        <v>116</v>
      </c>
      <c r="J2806" s="17" t="s">
        <v>59</v>
      </c>
      <c r="K2806" s="17" t="s">
        <v>97</v>
      </c>
      <c r="L2806" s="17" t="s">
        <v>122</v>
      </c>
      <c r="M2806" s="17" t="s">
        <v>123</v>
      </c>
      <c r="N2806" s="17" t="s">
        <v>75</v>
      </c>
      <c r="O2806" s="17">
        <v>20181101</v>
      </c>
      <c r="P2806" s="17">
        <v>20181127</v>
      </c>
      <c r="Q2806" s="17">
        <v>9510</v>
      </c>
      <c r="R2806" s="17">
        <v>25693519</v>
      </c>
      <c r="S2806" s="17" t="s">
        <v>100</v>
      </c>
      <c r="T2806" s="17" t="s">
        <v>63</v>
      </c>
      <c r="U2806" s="17" t="s">
        <v>91</v>
      </c>
      <c r="V2806" s="17">
        <f t="shared" si="782"/>
        <v>15</v>
      </c>
      <c r="W2806" s="17">
        <v>15000</v>
      </c>
      <c r="X2806" s="17" t="s">
        <v>64</v>
      </c>
      <c r="Y2806" s="17" t="s">
        <v>136</v>
      </c>
      <c r="Z2806" s="17">
        <v>20181203</v>
      </c>
      <c r="AA2806" s="17" t="s">
        <v>78</v>
      </c>
      <c r="AB2806" s="17">
        <v>1</v>
      </c>
      <c r="AC2806" s="17" t="str">
        <f>IFERROR(VLOOKUP(A2806,[1]Cruces!AJ:AK,2,0),VLOOKUP(CONCATENATE(X2806,AA2806),[1]Cruces!G:H,2,0))</f>
        <v>Solicitud de Obra</v>
      </c>
      <c r="AD2806" s="17">
        <f t="shared" si="768"/>
        <v>1</v>
      </c>
      <c r="AE2806" s="17">
        <f t="shared" si="769"/>
        <v>11</v>
      </c>
      <c r="AF2806" s="17">
        <f t="shared" si="770"/>
        <v>2018</v>
      </c>
      <c r="AG2806" s="17" t="str">
        <f>IFERROR(VLOOKUP(MID(A2806,2,4)*1,[1]Cruces!K:L,2,0),"Verificar")</f>
        <v>Atlántico Norte</v>
      </c>
      <c r="AH2806" s="17">
        <f t="shared" ca="1" si="771"/>
        <v>755</v>
      </c>
      <c r="AI2806" s="17" t="str">
        <f>IFERROR(VLOOKUP(U2806,[1]Cruces!$O$1:$P$6,2,0),"Sin Orden")</f>
        <v>Resuelta</v>
      </c>
      <c r="AJ2806" s="17">
        <f t="shared" si="772"/>
        <v>3</v>
      </c>
      <c r="AK2806" s="17">
        <f t="shared" si="773"/>
        <v>12</v>
      </c>
      <c r="AL2806" s="17">
        <f t="shared" si="774"/>
        <v>2018</v>
      </c>
      <c r="AM2806" s="17">
        <f t="shared" ca="1" si="775"/>
        <v>723</v>
      </c>
      <c r="AN2806" s="18" t="str">
        <f>IFERROR(VLOOKUP(R2806*1,'[1]Ordenes de Servicio'!G:K,5,0),"No Cruza")</f>
        <v>No Cruza</v>
      </c>
      <c r="AO2806" s="17">
        <f t="shared" ca="1" si="776"/>
        <v>32</v>
      </c>
      <c r="AP2806" s="17">
        <f t="shared" si="777"/>
        <v>27</v>
      </c>
      <c r="AQ2806" s="17">
        <f t="shared" si="778"/>
        <v>11</v>
      </c>
      <c r="AR2806" s="17">
        <f t="shared" si="779"/>
        <v>2018</v>
      </c>
      <c r="AS2806" s="17">
        <f t="shared" ca="1" si="780"/>
        <v>729</v>
      </c>
      <c r="AT2806" s="17" t="str">
        <f t="shared" ca="1" si="783"/>
        <v>Si</v>
      </c>
      <c r="AU2806" s="17">
        <f t="shared" si="781"/>
        <v>6</v>
      </c>
      <c r="AV2806" s="17" t="str">
        <f>+VLOOKUP(B2806,[1]Cruces!S:T,2,0)</f>
        <v>5. Consultoría / Adjudicación</v>
      </c>
    </row>
    <row r="2807" spans="1:48" hidden="1" x14ac:dyDescent="0.25">
      <c r="A2807" s="17" t="s">
        <v>9570</v>
      </c>
      <c r="B2807" s="17" t="s">
        <v>569</v>
      </c>
      <c r="C2807" s="17">
        <v>0</v>
      </c>
      <c r="D2807" s="17">
        <v>0</v>
      </c>
      <c r="E2807" s="17" t="s">
        <v>55</v>
      </c>
      <c r="F2807" s="17" t="s">
        <v>5366</v>
      </c>
      <c r="G2807" s="17" t="s">
        <v>9571</v>
      </c>
      <c r="H2807" s="17">
        <v>3006825725</v>
      </c>
      <c r="I2807" s="17" t="s">
        <v>71</v>
      </c>
      <c r="J2807" s="17" t="s">
        <v>59</v>
      </c>
      <c r="K2807" s="17" t="s">
        <v>9572</v>
      </c>
      <c r="L2807" s="17" t="s">
        <v>5368</v>
      </c>
      <c r="M2807" s="17" t="s">
        <v>5369</v>
      </c>
      <c r="N2807" s="17" t="s">
        <v>572</v>
      </c>
      <c r="O2807" s="17">
        <v>20201026</v>
      </c>
      <c r="P2807" s="17">
        <v>20201026</v>
      </c>
      <c r="Q2807" s="17">
        <v>1150</v>
      </c>
      <c r="R2807" s="17">
        <v>0</v>
      </c>
      <c r="S2807" s="17"/>
      <c r="T2807" s="17" t="s">
        <v>63</v>
      </c>
      <c r="U2807" s="17"/>
      <c r="V2807" s="17">
        <f t="shared" si="782"/>
        <v>3</v>
      </c>
      <c r="W2807" s="17">
        <v>3000</v>
      </c>
      <c r="X2807" s="17" t="s">
        <v>7065</v>
      </c>
      <c r="Y2807" s="17" t="s">
        <v>569</v>
      </c>
      <c r="Z2807" s="17">
        <v>20201026</v>
      </c>
      <c r="AA2807" s="17" t="s">
        <v>1947</v>
      </c>
      <c r="AB2807" s="17">
        <v>1</v>
      </c>
      <c r="AC2807" s="17" t="str">
        <f>IFERROR(VLOOKUP(A2807,[1]Cruces!AJ:AK,2,0),VLOOKUP(CONCATENATE(X2807,AA2807),[1]Cruces!G:H,2,0))</f>
        <v>Solicitud por BT</v>
      </c>
      <c r="AD2807" s="17">
        <f t="shared" si="768"/>
        <v>26</v>
      </c>
      <c r="AE2807" s="17">
        <f t="shared" si="769"/>
        <v>10</v>
      </c>
      <c r="AF2807" s="17">
        <f t="shared" si="770"/>
        <v>2020</v>
      </c>
      <c r="AG2807" s="17" t="str">
        <f>IFERROR(VLOOKUP(MID(A2807,2,4)*1,[1]Cruces!K:L,2,0),"Verificar")</f>
        <v>Atlántico Norte</v>
      </c>
      <c r="AH2807" s="17">
        <f t="shared" ca="1" si="771"/>
        <v>30</v>
      </c>
      <c r="AI2807" s="17" t="str">
        <f>IFERROR(VLOOKUP(U2807,[1]Cruces!$O$1:$P$6,2,0),"Sin Orden")</f>
        <v>Sin Orden</v>
      </c>
      <c r="AJ2807" s="17">
        <f t="shared" si="772"/>
        <v>26</v>
      </c>
      <c r="AK2807" s="17">
        <f t="shared" si="773"/>
        <v>10</v>
      </c>
      <c r="AL2807" s="17">
        <f t="shared" si="774"/>
        <v>2020</v>
      </c>
      <c r="AM2807" s="17">
        <f t="shared" ca="1" si="775"/>
        <v>30</v>
      </c>
      <c r="AN2807" s="18" t="str">
        <f>IFERROR(VLOOKUP(R2807*1,'[1]Ordenes de Servicio'!G:K,5,0),"No Cruza")</f>
        <v>No Cruza</v>
      </c>
      <c r="AO2807" s="17">
        <f t="shared" ca="1" si="776"/>
        <v>30</v>
      </c>
      <c r="AP2807" s="17">
        <f t="shared" si="777"/>
        <v>26</v>
      </c>
      <c r="AQ2807" s="17">
        <f t="shared" si="778"/>
        <v>10</v>
      </c>
      <c r="AR2807" s="17">
        <f t="shared" si="779"/>
        <v>2020</v>
      </c>
      <c r="AS2807" s="17">
        <f t="shared" ca="1" si="780"/>
        <v>30</v>
      </c>
      <c r="AT2807" s="17" t="str">
        <f t="shared" ca="1" si="783"/>
        <v>No</v>
      </c>
      <c r="AU2807" s="17">
        <f t="shared" si="781"/>
        <v>0</v>
      </c>
      <c r="AV2807" s="17" t="str">
        <f>+VLOOKUP(B2807,[1]Cruces!S:T,2,0)</f>
        <v>1. Solicitud</v>
      </c>
    </row>
    <row r="2808" spans="1:48" x14ac:dyDescent="0.25">
      <c r="A2808" s="17" t="s">
        <v>5132</v>
      </c>
      <c r="B2808" s="17" t="s">
        <v>80</v>
      </c>
      <c r="C2808" s="17">
        <v>0</v>
      </c>
      <c r="D2808" s="17">
        <v>0</v>
      </c>
      <c r="E2808" s="17" t="s">
        <v>55</v>
      </c>
      <c r="F2808" s="17" t="s">
        <v>120</v>
      </c>
      <c r="G2808" s="17" t="s">
        <v>5133</v>
      </c>
      <c r="H2808" s="17">
        <v>0</v>
      </c>
      <c r="I2808" s="17" t="s">
        <v>71</v>
      </c>
      <c r="J2808" s="17" t="s">
        <v>59</v>
      </c>
      <c r="K2808" s="17" t="s">
        <v>97</v>
      </c>
      <c r="L2808" s="17" t="s">
        <v>487</v>
      </c>
      <c r="M2808" s="17" t="s">
        <v>55</v>
      </c>
      <c r="N2808" s="17" t="s">
        <v>87</v>
      </c>
      <c r="O2808" s="17">
        <v>20190227</v>
      </c>
      <c r="P2808" s="17">
        <v>20190610</v>
      </c>
      <c r="Q2808" s="17">
        <v>1180</v>
      </c>
      <c r="R2808" s="17">
        <v>26048374</v>
      </c>
      <c r="S2808" s="17" t="s">
        <v>76</v>
      </c>
      <c r="T2808" s="17" t="s">
        <v>63</v>
      </c>
      <c r="U2808" s="17" t="s">
        <v>88</v>
      </c>
      <c r="V2808" s="17">
        <f t="shared" si="782"/>
        <v>350</v>
      </c>
      <c r="W2808" s="17">
        <v>350000</v>
      </c>
      <c r="X2808" s="17" t="s">
        <v>64</v>
      </c>
      <c r="Y2808" s="17" t="s">
        <v>80</v>
      </c>
      <c r="Z2808" s="17">
        <v>20190610</v>
      </c>
      <c r="AA2808" s="17" t="s">
        <v>137</v>
      </c>
      <c r="AB2808" s="17">
        <v>1</v>
      </c>
      <c r="AC2808" s="17" t="str">
        <f>IFERROR(VLOOKUP(A2808,[1]Cruces!AJ:AK,2,0),VLOOKUP(CONCATENATE(X2808,AA2808),[1]Cruces!G:H,2,0))</f>
        <v>Solicitud de Obra</v>
      </c>
      <c r="AD2808" s="17">
        <f t="shared" si="768"/>
        <v>27</v>
      </c>
      <c r="AE2808" s="17">
        <f t="shared" si="769"/>
        <v>2</v>
      </c>
      <c r="AF2808" s="17">
        <f t="shared" si="770"/>
        <v>2019</v>
      </c>
      <c r="AG2808" s="17" t="str">
        <f>IFERROR(VLOOKUP(MID(A2808,2,4)*1,[1]Cruces!K:L,2,0),"Verificar")</f>
        <v>Atlántico Norte</v>
      </c>
      <c r="AH2808" s="17">
        <f t="shared" ca="1" si="771"/>
        <v>637</v>
      </c>
      <c r="AI2808" s="17" t="str">
        <f>IFERROR(VLOOKUP(U2808,[1]Cruces!$O$1:$P$6,2,0),"Sin Orden")</f>
        <v>Resuelta</v>
      </c>
      <c r="AJ2808" s="17">
        <f t="shared" si="772"/>
        <v>10</v>
      </c>
      <c r="AK2808" s="17">
        <f t="shared" si="773"/>
        <v>6</v>
      </c>
      <c r="AL2808" s="17">
        <f t="shared" si="774"/>
        <v>2019</v>
      </c>
      <c r="AM2808" s="17">
        <f t="shared" ca="1" si="775"/>
        <v>534</v>
      </c>
      <c r="AN2808" s="18" t="str">
        <f>IFERROR(VLOOKUP(R2808*1,'[1]Ordenes de Servicio'!G:K,5,0),"No Cruza")</f>
        <v>No Cruza</v>
      </c>
      <c r="AO2808" s="17">
        <f t="shared" ca="1" si="776"/>
        <v>103</v>
      </c>
      <c r="AP2808" s="17">
        <f t="shared" si="777"/>
        <v>10</v>
      </c>
      <c r="AQ2808" s="17">
        <f t="shared" si="778"/>
        <v>6</v>
      </c>
      <c r="AR2808" s="17">
        <f t="shared" si="779"/>
        <v>2019</v>
      </c>
      <c r="AS2808" s="17">
        <f t="shared" ca="1" si="780"/>
        <v>534</v>
      </c>
      <c r="AT2808" s="17" t="str">
        <f t="shared" ca="1" si="783"/>
        <v>Si</v>
      </c>
      <c r="AU2808" s="17">
        <f t="shared" si="781"/>
        <v>0</v>
      </c>
      <c r="AV2808" s="17" t="str">
        <f>+VLOOKUP(B2808,[1]Cruces!S:T,2,0)</f>
        <v>8. Puesta en Servicio</v>
      </c>
    </row>
    <row r="2809" spans="1:48" hidden="1" x14ac:dyDescent="0.25">
      <c r="A2809" s="17" t="s">
        <v>10618</v>
      </c>
      <c r="B2809" s="17" t="s">
        <v>68</v>
      </c>
      <c r="C2809" s="17">
        <v>0</v>
      </c>
      <c r="D2809" s="17">
        <v>0</v>
      </c>
      <c r="E2809" s="17" t="s">
        <v>55</v>
      </c>
      <c r="F2809" s="17" t="s">
        <v>932</v>
      </c>
      <c r="G2809" s="17" t="s">
        <v>10619</v>
      </c>
      <c r="H2809" s="17">
        <v>0</v>
      </c>
      <c r="I2809" s="17" t="s">
        <v>71</v>
      </c>
      <c r="J2809" s="17" t="s">
        <v>59</v>
      </c>
      <c r="K2809" s="17" t="s">
        <v>97</v>
      </c>
      <c r="L2809" s="17" t="s">
        <v>935</v>
      </c>
      <c r="M2809" s="17" t="s">
        <v>936</v>
      </c>
      <c r="N2809" s="17" t="s">
        <v>75</v>
      </c>
      <c r="O2809" s="17">
        <v>20200916</v>
      </c>
      <c r="P2809" s="17">
        <v>20201113</v>
      </c>
      <c r="Q2809" s="17">
        <v>7791</v>
      </c>
      <c r="R2809" s="17">
        <v>28160345</v>
      </c>
      <c r="S2809" s="17" t="s">
        <v>100</v>
      </c>
      <c r="T2809" s="17" t="s">
        <v>63</v>
      </c>
      <c r="U2809" s="17" t="s">
        <v>91</v>
      </c>
      <c r="V2809" s="17">
        <f t="shared" si="782"/>
        <v>15</v>
      </c>
      <c r="W2809" s="17">
        <v>15000</v>
      </c>
      <c r="X2809" s="17" t="s">
        <v>64</v>
      </c>
      <c r="Y2809" s="17" t="s">
        <v>68</v>
      </c>
      <c r="Z2809" s="17">
        <v>20201113</v>
      </c>
      <c r="AA2809" s="17" t="s">
        <v>78</v>
      </c>
      <c r="AB2809" s="17">
        <v>1</v>
      </c>
      <c r="AC2809" s="17" t="str">
        <f>IFERROR(VLOOKUP(A2809,[1]Cruces!AJ:AK,2,0),VLOOKUP(CONCATENATE(X2809,AA2809),[1]Cruces!G:H,2,0))</f>
        <v>Exp BMT</v>
      </c>
      <c r="AD2809" s="17">
        <f t="shared" si="768"/>
        <v>16</v>
      </c>
      <c r="AE2809" s="17">
        <f t="shared" si="769"/>
        <v>9</v>
      </c>
      <c r="AF2809" s="17">
        <f t="shared" si="770"/>
        <v>2020</v>
      </c>
      <c r="AG2809" s="17" t="str">
        <f>IFERROR(VLOOKUP(MID(A2809,2,4)*1,[1]Cruces!K:L,2,0),"Verificar")</f>
        <v>Magdalena</v>
      </c>
      <c r="AH2809" s="17">
        <f t="shared" ca="1" si="771"/>
        <v>70</v>
      </c>
      <c r="AI2809" s="17" t="str">
        <f>IFERROR(VLOOKUP(U2809,[1]Cruces!$O$1:$P$6,2,0),"Sin Orden")</f>
        <v>Resuelta</v>
      </c>
      <c r="AJ2809" s="17">
        <f t="shared" si="772"/>
        <v>13</v>
      </c>
      <c r="AK2809" s="17">
        <f t="shared" si="773"/>
        <v>11</v>
      </c>
      <c r="AL2809" s="17">
        <f t="shared" si="774"/>
        <v>2020</v>
      </c>
      <c r="AM2809" s="17">
        <f t="shared" ca="1" si="775"/>
        <v>12</v>
      </c>
      <c r="AN2809" s="18" t="str">
        <f>IFERROR(VLOOKUP(R2809*1,'[1]Ordenes de Servicio'!G:K,5,0),"No Cruza")</f>
        <v>No Cruza</v>
      </c>
      <c r="AO2809" s="17">
        <f t="shared" ca="1" si="776"/>
        <v>58</v>
      </c>
      <c r="AP2809" s="17">
        <f t="shared" si="777"/>
        <v>13</v>
      </c>
      <c r="AQ2809" s="17">
        <f t="shared" si="778"/>
        <v>11</v>
      </c>
      <c r="AR2809" s="17">
        <f t="shared" si="779"/>
        <v>2020</v>
      </c>
      <c r="AS2809" s="17">
        <f t="shared" ca="1" si="780"/>
        <v>12</v>
      </c>
      <c r="AT2809" s="17" t="str">
        <f t="shared" ca="1" si="783"/>
        <v>No</v>
      </c>
      <c r="AU2809" s="17">
        <f t="shared" si="781"/>
        <v>0</v>
      </c>
      <c r="AV2809" s="17" t="str">
        <f>+VLOOKUP(B2809,[1]Cruces!S:T,2,0)</f>
        <v>5. Consultoría / Adjudicación</v>
      </c>
    </row>
    <row r="2810" spans="1:48" hidden="1" x14ac:dyDescent="0.25">
      <c r="A2810" s="17" t="s">
        <v>5134</v>
      </c>
      <c r="B2810" s="17" t="s">
        <v>203</v>
      </c>
      <c r="C2810" s="17">
        <v>2508027</v>
      </c>
      <c r="D2810" s="17">
        <v>0</v>
      </c>
      <c r="E2810" s="17" t="s">
        <v>55</v>
      </c>
      <c r="F2810" s="17" t="s">
        <v>232</v>
      </c>
      <c r="G2810" s="17" t="s">
        <v>482</v>
      </c>
      <c r="H2810" s="17">
        <v>3158838416</v>
      </c>
      <c r="I2810" s="17" t="s">
        <v>182</v>
      </c>
      <c r="J2810" s="17" t="s">
        <v>59</v>
      </c>
      <c r="K2810" s="17" t="s">
        <v>483</v>
      </c>
      <c r="L2810" s="17" t="s">
        <v>111</v>
      </c>
      <c r="M2810" s="17" t="s">
        <v>112</v>
      </c>
      <c r="N2810" s="17" t="s">
        <v>207</v>
      </c>
      <c r="O2810" s="17">
        <v>20160512</v>
      </c>
      <c r="P2810" s="17">
        <v>20160914</v>
      </c>
      <c r="Q2810" s="17">
        <v>1210</v>
      </c>
      <c r="R2810" s="17">
        <v>23088427</v>
      </c>
      <c r="S2810" s="17" t="s">
        <v>76</v>
      </c>
      <c r="T2810" s="17" t="s">
        <v>63</v>
      </c>
      <c r="U2810" s="17" t="s">
        <v>91</v>
      </c>
      <c r="V2810" s="17">
        <f t="shared" si="782"/>
        <v>225</v>
      </c>
      <c r="W2810" s="17">
        <v>225000</v>
      </c>
      <c r="X2810" s="17" t="s">
        <v>89</v>
      </c>
      <c r="Y2810" s="17" t="s">
        <v>203</v>
      </c>
      <c r="Z2810" s="17">
        <v>20160914</v>
      </c>
      <c r="AA2810" s="17" t="s">
        <v>101</v>
      </c>
      <c r="AB2810" s="17">
        <v>1</v>
      </c>
      <c r="AC2810" s="17" t="str">
        <f>IFERROR(VLOOKUP(A2810,[1]Cruces!AJ:AK,2,0),VLOOKUP(CONCATENATE(X2810,AA2810),[1]Cruces!G:H,2,0))</f>
        <v>Solicitud de Obra</v>
      </c>
      <c r="AD2810" s="17">
        <f t="shared" si="768"/>
        <v>12</v>
      </c>
      <c r="AE2810" s="17">
        <f t="shared" si="769"/>
        <v>5</v>
      </c>
      <c r="AF2810" s="17">
        <f t="shared" si="770"/>
        <v>2016</v>
      </c>
      <c r="AG2810" s="17" t="str">
        <f>IFERROR(VLOOKUP(MID(A2810,2,4)*1,[1]Cruces!K:L,2,0),"Verificar")</f>
        <v>Atlántico Sur</v>
      </c>
      <c r="AH2810" s="17">
        <f t="shared" ca="1" si="771"/>
        <v>1658</v>
      </c>
      <c r="AI2810" s="17" t="str">
        <f>IFERROR(VLOOKUP(U2810,[1]Cruces!$O$1:$P$6,2,0),"Sin Orden")</f>
        <v>Resuelta</v>
      </c>
      <c r="AJ2810" s="17">
        <f t="shared" si="772"/>
        <v>14</v>
      </c>
      <c r="AK2810" s="17">
        <f t="shared" si="773"/>
        <v>9</v>
      </c>
      <c r="AL2810" s="17">
        <f t="shared" si="774"/>
        <v>2016</v>
      </c>
      <c r="AM2810" s="17">
        <f t="shared" ca="1" si="775"/>
        <v>1533</v>
      </c>
      <c r="AN2810" s="18" t="str">
        <f>IFERROR(VLOOKUP(R2810*1,'[1]Ordenes de Servicio'!G:K,5,0),"No Cruza")</f>
        <v>No Cruza</v>
      </c>
      <c r="AO2810" s="17">
        <f t="shared" ca="1" si="776"/>
        <v>125</v>
      </c>
      <c r="AP2810" s="17">
        <f t="shared" si="777"/>
        <v>14</v>
      </c>
      <c r="AQ2810" s="17">
        <f t="shared" si="778"/>
        <v>9</v>
      </c>
      <c r="AR2810" s="17">
        <f t="shared" si="779"/>
        <v>2016</v>
      </c>
      <c r="AS2810" s="17">
        <f t="shared" ca="1" si="780"/>
        <v>1533</v>
      </c>
      <c r="AT2810" s="17" t="str">
        <f t="shared" ca="1" si="783"/>
        <v>Si</v>
      </c>
      <c r="AU2810" s="17">
        <f t="shared" si="781"/>
        <v>0</v>
      </c>
      <c r="AV2810" s="17" t="str">
        <f>+VLOOKUP(B2810,[1]Cruces!S:T,2,0)</f>
        <v>6. Ejecución y Seguimiento de Obra</v>
      </c>
    </row>
    <row r="2811" spans="1:48" hidden="1" x14ac:dyDescent="0.25">
      <c r="A2811" s="17" t="s">
        <v>9573</v>
      </c>
      <c r="B2811" s="17" t="s">
        <v>1943</v>
      </c>
      <c r="C2811" s="17">
        <v>0</v>
      </c>
      <c r="D2811" s="17">
        <v>0</v>
      </c>
      <c r="E2811" s="17" t="s">
        <v>55</v>
      </c>
      <c r="F2811" s="17" t="s">
        <v>7350</v>
      </c>
      <c r="G2811" s="17" t="s">
        <v>9574</v>
      </c>
      <c r="H2811" s="17">
        <v>3002776825</v>
      </c>
      <c r="I2811" s="17" t="s">
        <v>71</v>
      </c>
      <c r="J2811" s="17" t="s">
        <v>59</v>
      </c>
      <c r="K2811" s="17" t="s">
        <v>97</v>
      </c>
      <c r="L2811" s="17" t="s">
        <v>8254</v>
      </c>
      <c r="M2811" s="17" t="s">
        <v>8255</v>
      </c>
      <c r="N2811" s="17" t="s">
        <v>1946</v>
      </c>
      <c r="O2811" s="17">
        <v>20201120</v>
      </c>
      <c r="P2811" s="17">
        <v>20201120</v>
      </c>
      <c r="Q2811" s="17">
        <v>9332</v>
      </c>
      <c r="R2811" s="17">
        <v>28293981</v>
      </c>
      <c r="S2811" s="17" t="s">
        <v>6601</v>
      </c>
      <c r="T2811" s="17" t="s">
        <v>63</v>
      </c>
      <c r="U2811" s="17" t="s">
        <v>77</v>
      </c>
      <c r="V2811" s="17">
        <f t="shared" si="782"/>
        <v>11</v>
      </c>
      <c r="W2811" s="17">
        <v>11000</v>
      </c>
      <c r="X2811" s="17" t="s">
        <v>7065</v>
      </c>
      <c r="Y2811" s="17" t="s">
        <v>1943</v>
      </c>
      <c r="Z2811" s="17">
        <v>20201120</v>
      </c>
      <c r="AA2811" s="17" t="s">
        <v>1947</v>
      </c>
      <c r="AB2811" s="17">
        <v>1</v>
      </c>
      <c r="AC2811" s="17" t="str">
        <f>IFERROR(VLOOKUP(A2811,[1]Cruces!AJ:AK,2,0),VLOOKUP(CONCATENATE(X2811,AA2811),[1]Cruces!G:H,2,0))</f>
        <v>Solicitud por BT</v>
      </c>
      <c r="AD2811" s="17">
        <f t="shared" si="768"/>
        <v>20</v>
      </c>
      <c r="AE2811" s="17">
        <f t="shared" si="769"/>
        <v>11</v>
      </c>
      <c r="AF2811" s="17">
        <f t="shared" si="770"/>
        <v>2020</v>
      </c>
      <c r="AG2811" s="17" t="str">
        <f>IFERROR(VLOOKUP(MID(A2811,2,4)*1,[1]Cruces!K:L,2,0),"Verificar")</f>
        <v>Guajira</v>
      </c>
      <c r="AH2811" s="17">
        <f t="shared" ca="1" si="771"/>
        <v>5</v>
      </c>
      <c r="AI2811" s="17" t="str">
        <f>IFERROR(VLOOKUP(U2811,[1]Cruces!$O$1:$P$6,2,0),"Sin Orden")</f>
        <v>Pendiente</v>
      </c>
      <c r="AJ2811" s="17">
        <f t="shared" si="772"/>
        <v>20</v>
      </c>
      <c r="AK2811" s="17">
        <f t="shared" si="773"/>
        <v>11</v>
      </c>
      <c r="AL2811" s="17">
        <f t="shared" si="774"/>
        <v>2020</v>
      </c>
      <c r="AM2811" s="17">
        <f t="shared" ca="1" si="775"/>
        <v>5</v>
      </c>
      <c r="AN2811" s="18" t="str">
        <f>IFERROR(VLOOKUP(R2811*1,'[1]Ordenes de Servicio'!G:K,5,0),"No Cruza")</f>
        <v>No Cruza</v>
      </c>
      <c r="AO2811" s="17">
        <f t="shared" ca="1" si="776"/>
        <v>5</v>
      </c>
      <c r="AP2811" s="17">
        <f t="shared" si="777"/>
        <v>20</v>
      </c>
      <c r="AQ2811" s="17">
        <f t="shared" si="778"/>
        <v>11</v>
      </c>
      <c r="AR2811" s="17">
        <f t="shared" si="779"/>
        <v>2020</v>
      </c>
      <c r="AS2811" s="17">
        <f t="shared" ca="1" si="780"/>
        <v>5</v>
      </c>
      <c r="AT2811" s="17" t="str">
        <f t="shared" ca="1" si="783"/>
        <v>No</v>
      </c>
      <c r="AU2811" s="17">
        <f t="shared" si="781"/>
        <v>0</v>
      </c>
      <c r="AV2811" s="17" t="str">
        <f>+VLOOKUP(B2811,[1]Cruces!S:T,2,0)</f>
        <v>7. Ejecución en Campo OS BT</v>
      </c>
    </row>
    <row r="2812" spans="1:48" hidden="1" x14ac:dyDescent="0.25">
      <c r="A2812" s="17" t="s">
        <v>5135</v>
      </c>
      <c r="B2812" s="17" t="s">
        <v>68</v>
      </c>
      <c r="C2812" s="17">
        <v>0</v>
      </c>
      <c r="D2812" s="17">
        <v>0</v>
      </c>
      <c r="E2812" s="17" t="s">
        <v>55</v>
      </c>
      <c r="F2812" s="17" t="s">
        <v>232</v>
      </c>
      <c r="G2812" s="17" t="s">
        <v>4891</v>
      </c>
      <c r="H2812" s="17">
        <v>0</v>
      </c>
      <c r="I2812" s="17" t="s">
        <v>83</v>
      </c>
      <c r="J2812" s="17" t="s">
        <v>59</v>
      </c>
      <c r="K2812" s="17" t="s">
        <v>4892</v>
      </c>
      <c r="L2812" s="17" t="s">
        <v>280</v>
      </c>
      <c r="M2812" s="17" t="s">
        <v>281</v>
      </c>
      <c r="N2812" s="17" t="s">
        <v>75</v>
      </c>
      <c r="O2812" s="17">
        <v>20191211</v>
      </c>
      <c r="P2812" s="17">
        <v>20191226</v>
      </c>
      <c r="Q2812" s="17">
        <v>1220</v>
      </c>
      <c r="R2812" s="17">
        <v>27005016</v>
      </c>
      <c r="S2812" s="17" t="s">
        <v>100</v>
      </c>
      <c r="T2812" s="17" t="s">
        <v>63</v>
      </c>
      <c r="U2812" s="17" t="s">
        <v>91</v>
      </c>
      <c r="V2812" s="17">
        <f t="shared" si="782"/>
        <v>45</v>
      </c>
      <c r="W2812" s="17">
        <v>45000</v>
      </c>
      <c r="X2812" s="17" t="s">
        <v>64</v>
      </c>
      <c r="Y2812" s="17" t="s">
        <v>150</v>
      </c>
      <c r="Z2812" s="17">
        <v>20191230</v>
      </c>
      <c r="AA2812" s="17" t="s">
        <v>78</v>
      </c>
      <c r="AB2812" s="17">
        <v>1</v>
      </c>
      <c r="AC2812" s="17" t="str">
        <f>IFERROR(VLOOKUP(A2812,[1]Cruces!AJ:AK,2,0),VLOOKUP(CONCATENATE(X2812,AA2812),[1]Cruces!G:H,2,0))</f>
        <v>Solicitud de Obra</v>
      </c>
      <c r="AD2812" s="17">
        <f t="shared" si="768"/>
        <v>11</v>
      </c>
      <c r="AE2812" s="17">
        <f t="shared" si="769"/>
        <v>12</v>
      </c>
      <c r="AF2812" s="17">
        <f t="shared" si="770"/>
        <v>2019</v>
      </c>
      <c r="AG2812" s="17" t="str">
        <f>IFERROR(VLOOKUP(MID(A2812,2,4)*1,[1]Cruces!K:L,2,0),"Verificar")</f>
        <v>Atlántico Sur</v>
      </c>
      <c r="AH2812" s="17">
        <f t="shared" ca="1" si="771"/>
        <v>350</v>
      </c>
      <c r="AI2812" s="17" t="str">
        <f>IFERROR(VLOOKUP(U2812,[1]Cruces!$O$1:$P$6,2,0),"Sin Orden")</f>
        <v>Resuelta</v>
      </c>
      <c r="AJ2812" s="17">
        <f t="shared" si="772"/>
        <v>30</v>
      </c>
      <c r="AK2812" s="17">
        <f t="shared" si="773"/>
        <v>12</v>
      </c>
      <c r="AL2812" s="17">
        <f t="shared" si="774"/>
        <v>2019</v>
      </c>
      <c r="AM2812" s="17">
        <f t="shared" ca="1" si="775"/>
        <v>331</v>
      </c>
      <c r="AN2812" s="18" t="str">
        <f>IFERROR(VLOOKUP(R2812*1,'[1]Ordenes de Servicio'!G:K,5,0),"No Cruza")</f>
        <v>No Cruza</v>
      </c>
      <c r="AO2812" s="17">
        <f t="shared" ca="1" si="776"/>
        <v>19</v>
      </c>
      <c r="AP2812" s="17">
        <f t="shared" si="777"/>
        <v>26</v>
      </c>
      <c r="AQ2812" s="17">
        <f t="shared" si="778"/>
        <v>12</v>
      </c>
      <c r="AR2812" s="17">
        <f t="shared" si="779"/>
        <v>2019</v>
      </c>
      <c r="AS2812" s="17">
        <f t="shared" ca="1" si="780"/>
        <v>335</v>
      </c>
      <c r="AT2812" s="17" t="str">
        <f t="shared" ca="1" si="783"/>
        <v>No</v>
      </c>
      <c r="AU2812" s="17">
        <f t="shared" si="781"/>
        <v>4</v>
      </c>
      <c r="AV2812" s="17" t="str">
        <f>+VLOOKUP(B2812,[1]Cruces!S:T,2,0)</f>
        <v>5. Consultoría / Adjudicación</v>
      </c>
    </row>
    <row r="2813" spans="1:48" hidden="1" x14ac:dyDescent="0.25">
      <c r="A2813" s="17" t="s">
        <v>9575</v>
      </c>
      <c r="B2813" s="17" t="s">
        <v>7104</v>
      </c>
      <c r="C2813" s="17">
        <v>0</v>
      </c>
      <c r="D2813" s="17">
        <v>0</v>
      </c>
      <c r="E2813" s="17" t="s">
        <v>55</v>
      </c>
      <c r="F2813" s="17" t="s">
        <v>5366</v>
      </c>
      <c r="G2813" s="17" t="s">
        <v>9576</v>
      </c>
      <c r="H2813" s="17">
        <v>3004397815</v>
      </c>
      <c r="I2813" s="17" t="s">
        <v>71</v>
      </c>
      <c r="J2813" s="17" t="s">
        <v>59</v>
      </c>
      <c r="K2813" s="17" t="s">
        <v>9577</v>
      </c>
      <c r="L2813" s="17" t="s">
        <v>8411</v>
      </c>
      <c r="M2813" s="17" t="s">
        <v>8412</v>
      </c>
      <c r="N2813" s="17" t="s">
        <v>7108</v>
      </c>
      <c r="O2813" s="17">
        <v>20200311</v>
      </c>
      <c r="P2813" s="17">
        <v>20200313</v>
      </c>
      <c r="Q2813" s="17">
        <v>9510</v>
      </c>
      <c r="R2813" s="17">
        <v>27252876</v>
      </c>
      <c r="S2813" s="17" t="s">
        <v>6601</v>
      </c>
      <c r="T2813" s="17" t="s">
        <v>63</v>
      </c>
      <c r="U2813" s="17" t="s">
        <v>91</v>
      </c>
      <c r="V2813" s="17">
        <f t="shared" si="782"/>
        <v>3</v>
      </c>
      <c r="W2813" s="17">
        <v>3000</v>
      </c>
      <c r="X2813" s="17" t="s">
        <v>7065</v>
      </c>
      <c r="Y2813" s="17" t="s">
        <v>7104</v>
      </c>
      <c r="Z2813" s="17">
        <v>20200313</v>
      </c>
      <c r="AA2813" s="17" t="s">
        <v>1947</v>
      </c>
      <c r="AB2813" s="17">
        <v>1</v>
      </c>
      <c r="AC2813" s="17" t="str">
        <f>IFERROR(VLOOKUP(A2813,[1]Cruces!AJ:AK,2,0),VLOOKUP(CONCATENATE(X2813,AA2813),[1]Cruces!G:H,2,0))</f>
        <v>Solicitud por BT</v>
      </c>
      <c r="AD2813" s="17">
        <f t="shared" si="768"/>
        <v>11</v>
      </c>
      <c r="AE2813" s="17">
        <f t="shared" si="769"/>
        <v>3</v>
      </c>
      <c r="AF2813" s="17">
        <f t="shared" si="770"/>
        <v>2020</v>
      </c>
      <c r="AG2813" s="17" t="str">
        <f>IFERROR(VLOOKUP(MID(A2813,2,4)*1,[1]Cruces!K:L,2,0),"Verificar")</f>
        <v>Atlántico Norte</v>
      </c>
      <c r="AH2813" s="17">
        <f t="shared" ca="1" si="771"/>
        <v>259</v>
      </c>
      <c r="AI2813" s="17" t="str">
        <f>IFERROR(VLOOKUP(U2813,[1]Cruces!$O$1:$P$6,2,0),"Sin Orden")</f>
        <v>Resuelta</v>
      </c>
      <c r="AJ2813" s="17">
        <f t="shared" si="772"/>
        <v>13</v>
      </c>
      <c r="AK2813" s="17">
        <f t="shared" si="773"/>
        <v>3</v>
      </c>
      <c r="AL2813" s="17">
        <f t="shared" si="774"/>
        <v>2020</v>
      </c>
      <c r="AM2813" s="17">
        <f t="shared" ca="1" si="775"/>
        <v>257</v>
      </c>
      <c r="AN2813" s="18" t="str">
        <f>IFERROR(VLOOKUP(R2813*1,'[1]Ordenes de Servicio'!G:K,5,0),"No Cruza")</f>
        <v>No Cruza</v>
      </c>
      <c r="AO2813" s="17">
        <f t="shared" ca="1" si="776"/>
        <v>2</v>
      </c>
      <c r="AP2813" s="17">
        <f t="shared" si="777"/>
        <v>13</v>
      </c>
      <c r="AQ2813" s="17">
        <f t="shared" si="778"/>
        <v>3</v>
      </c>
      <c r="AR2813" s="17">
        <f t="shared" si="779"/>
        <v>2020</v>
      </c>
      <c r="AS2813" s="17">
        <f t="shared" ca="1" si="780"/>
        <v>257</v>
      </c>
      <c r="AT2813" s="17" t="str">
        <f t="shared" ca="1" si="783"/>
        <v>No</v>
      </c>
      <c r="AU2813" s="17">
        <f t="shared" si="781"/>
        <v>0</v>
      </c>
      <c r="AV2813" s="17" t="str">
        <f>+VLOOKUP(B2813,[1]Cruces!S:T,2,0)</f>
        <v>7. Ejecución en Campo OS BT</v>
      </c>
    </row>
    <row r="2814" spans="1:48" hidden="1" x14ac:dyDescent="0.25">
      <c r="A2814" s="17" t="s">
        <v>5136</v>
      </c>
      <c r="B2814" s="17" t="s">
        <v>569</v>
      </c>
      <c r="C2814" s="17">
        <v>0</v>
      </c>
      <c r="D2814" s="17">
        <v>0</v>
      </c>
      <c r="E2814" s="17" t="s">
        <v>55</v>
      </c>
      <c r="F2814" s="17" t="s">
        <v>56</v>
      </c>
      <c r="G2814" s="17" t="s">
        <v>5137</v>
      </c>
      <c r="H2814" s="17">
        <v>0</v>
      </c>
      <c r="I2814" s="17" t="s">
        <v>116</v>
      </c>
      <c r="J2814" s="17" t="s">
        <v>59</v>
      </c>
      <c r="K2814" s="17" t="s">
        <v>5138</v>
      </c>
      <c r="L2814" s="17" t="s">
        <v>255</v>
      </c>
      <c r="M2814" s="17" t="s">
        <v>256</v>
      </c>
      <c r="N2814" s="17" t="s">
        <v>572</v>
      </c>
      <c r="O2814" s="17">
        <v>20201029</v>
      </c>
      <c r="P2814" s="17">
        <v>20201029</v>
      </c>
      <c r="Q2814" s="17">
        <v>9520</v>
      </c>
      <c r="R2814" s="17">
        <v>0</v>
      </c>
      <c r="S2814" s="17"/>
      <c r="T2814" s="17" t="s">
        <v>63</v>
      </c>
      <c r="U2814" s="17"/>
      <c r="V2814" s="17">
        <f t="shared" si="782"/>
        <v>400</v>
      </c>
      <c r="W2814" s="17">
        <v>400000</v>
      </c>
      <c r="X2814" s="17" t="s">
        <v>218</v>
      </c>
      <c r="Y2814" s="17" t="s">
        <v>569</v>
      </c>
      <c r="Z2814" s="17">
        <v>20201029</v>
      </c>
      <c r="AA2814" s="17" t="s">
        <v>219</v>
      </c>
      <c r="AB2814" s="17">
        <v>1</v>
      </c>
      <c r="AC2814" s="17" t="str">
        <f>IFERROR(VLOOKUP(A2814,[1]Cruces!AJ:AK,2,0),VLOOKUP(CONCATENATE(X2814,AA2814),[1]Cruces!G:H,2,0))</f>
        <v>Solicitud de Obra</v>
      </c>
      <c r="AD2814" s="17">
        <f t="shared" si="768"/>
        <v>29</v>
      </c>
      <c r="AE2814" s="17">
        <f t="shared" si="769"/>
        <v>10</v>
      </c>
      <c r="AF2814" s="17">
        <f t="shared" si="770"/>
        <v>2020</v>
      </c>
      <c r="AG2814" s="17" t="str">
        <f>IFERROR(VLOOKUP(MID(A2814,2,4)*1,[1]Cruces!K:L,2,0),"Verificar")</f>
        <v>Atlántico Sur</v>
      </c>
      <c r="AH2814" s="17">
        <f t="shared" ca="1" si="771"/>
        <v>27</v>
      </c>
      <c r="AI2814" s="17" t="str">
        <f>IFERROR(VLOOKUP(U2814,[1]Cruces!$O$1:$P$6,2,0),"Sin Orden")</f>
        <v>Sin Orden</v>
      </c>
      <c r="AJ2814" s="17">
        <f t="shared" si="772"/>
        <v>29</v>
      </c>
      <c r="AK2814" s="17">
        <f t="shared" si="773"/>
        <v>10</v>
      </c>
      <c r="AL2814" s="17">
        <f t="shared" si="774"/>
        <v>2020</v>
      </c>
      <c r="AM2814" s="17">
        <f t="shared" ca="1" si="775"/>
        <v>27</v>
      </c>
      <c r="AN2814" s="18" t="str">
        <f>IFERROR(VLOOKUP(R2814*1,'[1]Ordenes de Servicio'!G:K,5,0),"No Cruza")</f>
        <v>No Cruza</v>
      </c>
      <c r="AO2814" s="17">
        <f t="shared" ca="1" si="776"/>
        <v>27</v>
      </c>
      <c r="AP2814" s="17">
        <f t="shared" si="777"/>
        <v>29</v>
      </c>
      <c r="AQ2814" s="17">
        <f t="shared" si="778"/>
        <v>10</v>
      </c>
      <c r="AR2814" s="17">
        <f t="shared" si="779"/>
        <v>2020</v>
      </c>
      <c r="AS2814" s="17">
        <f t="shared" ca="1" si="780"/>
        <v>27</v>
      </c>
      <c r="AT2814" s="17" t="str">
        <f t="shared" ca="1" si="783"/>
        <v>No</v>
      </c>
      <c r="AU2814" s="17">
        <f t="shared" si="781"/>
        <v>0</v>
      </c>
      <c r="AV2814" s="17" t="str">
        <f>+VLOOKUP(B2814,[1]Cruces!S:T,2,0)</f>
        <v>1. Solicitud</v>
      </c>
    </row>
    <row r="2815" spans="1:48" hidden="1" x14ac:dyDescent="0.25">
      <c r="A2815" s="17" t="s">
        <v>9578</v>
      </c>
      <c r="B2815" s="17" t="s">
        <v>569</v>
      </c>
      <c r="C2815" s="17">
        <v>0</v>
      </c>
      <c r="D2815" s="17">
        <v>0</v>
      </c>
      <c r="E2815" s="17" t="s">
        <v>55</v>
      </c>
      <c r="F2815" s="17" t="s">
        <v>126</v>
      </c>
      <c r="G2815" s="17" t="s">
        <v>9579</v>
      </c>
      <c r="H2815" s="17">
        <v>3147158858</v>
      </c>
      <c r="I2815" s="17" t="s">
        <v>71</v>
      </c>
      <c r="J2815" s="17" t="s">
        <v>59</v>
      </c>
      <c r="K2815" s="17" t="s">
        <v>97</v>
      </c>
      <c r="L2815" s="17" t="s">
        <v>7448</v>
      </c>
      <c r="M2815" s="17" t="s">
        <v>7449</v>
      </c>
      <c r="N2815" s="17" t="s">
        <v>572</v>
      </c>
      <c r="O2815" s="17">
        <v>20200806</v>
      </c>
      <c r="P2815" s="17">
        <v>20200806</v>
      </c>
      <c r="Q2815" s="17">
        <v>7753</v>
      </c>
      <c r="R2815" s="17">
        <v>0</v>
      </c>
      <c r="S2815" s="17"/>
      <c r="T2815" s="17" t="s">
        <v>63</v>
      </c>
      <c r="U2815" s="17"/>
      <c r="V2815" s="17">
        <f t="shared" si="782"/>
        <v>3</v>
      </c>
      <c r="W2815" s="17">
        <v>3000</v>
      </c>
      <c r="X2815" s="17" t="s">
        <v>7065</v>
      </c>
      <c r="Y2815" s="17" t="s">
        <v>150</v>
      </c>
      <c r="Z2815" s="17">
        <v>20201030</v>
      </c>
      <c r="AA2815" s="17" t="s">
        <v>1947</v>
      </c>
      <c r="AB2815" s="17">
        <v>1</v>
      </c>
      <c r="AC2815" s="17" t="str">
        <f>IFERROR(VLOOKUP(A2815,[1]Cruces!AJ:AK,2,0),VLOOKUP(CONCATENATE(X2815,AA2815),[1]Cruces!G:H,2,0))</f>
        <v>Solicitud por BT</v>
      </c>
      <c r="AD2815" s="17">
        <f t="shared" si="768"/>
        <v>6</v>
      </c>
      <c r="AE2815" s="17">
        <f t="shared" si="769"/>
        <v>8</v>
      </c>
      <c r="AF2815" s="17">
        <f t="shared" si="770"/>
        <v>2020</v>
      </c>
      <c r="AG2815" s="17" t="str">
        <f>IFERROR(VLOOKUP(MID(A2815,2,4)*1,[1]Cruces!K:L,2,0),"Verificar")</f>
        <v>Guajira</v>
      </c>
      <c r="AH2815" s="17">
        <f t="shared" ca="1" si="771"/>
        <v>111</v>
      </c>
      <c r="AI2815" s="17" t="str">
        <f>IFERROR(VLOOKUP(U2815,[1]Cruces!$O$1:$P$6,2,0),"Sin Orden")</f>
        <v>Sin Orden</v>
      </c>
      <c r="AJ2815" s="17">
        <f t="shared" si="772"/>
        <v>30</v>
      </c>
      <c r="AK2815" s="17">
        <f t="shared" si="773"/>
        <v>10</v>
      </c>
      <c r="AL2815" s="17">
        <f t="shared" si="774"/>
        <v>2020</v>
      </c>
      <c r="AM2815" s="17">
        <f t="shared" ca="1" si="775"/>
        <v>26</v>
      </c>
      <c r="AN2815" s="18" t="str">
        <f>IFERROR(VLOOKUP(R2815*1,'[1]Ordenes de Servicio'!G:K,5,0),"No Cruza")</f>
        <v>No Cruza</v>
      </c>
      <c r="AO2815" s="17">
        <f t="shared" ca="1" si="776"/>
        <v>26</v>
      </c>
      <c r="AP2815" s="17">
        <f t="shared" si="777"/>
        <v>6</v>
      </c>
      <c r="AQ2815" s="17">
        <f t="shared" si="778"/>
        <v>8</v>
      </c>
      <c r="AR2815" s="17">
        <f t="shared" si="779"/>
        <v>2020</v>
      </c>
      <c r="AS2815" s="17">
        <f t="shared" ca="1" si="780"/>
        <v>111</v>
      </c>
      <c r="AT2815" s="17" t="str">
        <f t="shared" ca="1" si="783"/>
        <v>No</v>
      </c>
      <c r="AU2815" s="17">
        <f t="shared" si="781"/>
        <v>85</v>
      </c>
      <c r="AV2815" s="17" t="str">
        <f>+VLOOKUP(B2815,[1]Cruces!S:T,2,0)</f>
        <v>1. Solicitud</v>
      </c>
    </row>
    <row r="2816" spans="1:48" hidden="1" x14ac:dyDescent="0.25">
      <c r="A2816" s="17" t="s">
        <v>5139</v>
      </c>
      <c r="B2816" s="17" t="s">
        <v>68</v>
      </c>
      <c r="C2816" s="17">
        <v>0</v>
      </c>
      <c r="D2816" s="17">
        <v>0</v>
      </c>
      <c r="E2816" s="17" t="s">
        <v>55</v>
      </c>
      <c r="F2816" s="17" t="s">
        <v>232</v>
      </c>
      <c r="G2816" s="17" t="s">
        <v>5140</v>
      </c>
      <c r="H2816" s="17">
        <v>3205227760</v>
      </c>
      <c r="I2816" s="17" t="s">
        <v>116</v>
      </c>
      <c r="J2816" s="17" t="s">
        <v>59</v>
      </c>
      <c r="K2816" s="17" t="s">
        <v>5141</v>
      </c>
      <c r="L2816" s="17" t="s">
        <v>280</v>
      </c>
      <c r="M2816" s="17" t="s">
        <v>281</v>
      </c>
      <c r="N2816" s="17" t="s">
        <v>75</v>
      </c>
      <c r="O2816" s="17">
        <v>20180223</v>
      </c>
      <c r="P2816" s="17">
        <v>20180531</v>
      </c>
      <c r="Q2816" s="17">
        <v>7541</v>
      </c>
      <c r="R2816" s="17">
        <v>25564595</v>
      </c>
      <c r="S2816" s="17" t="s">
        <v>76</v>
      </c>
      <c r="T2816" s="17" t="s">
        <v>63</v>
      </c>
      <c r="U2816" s="17" t="s">
        <v>88</v>
      </c>
      <c r="V2816" s="17">
        <f t="shared" si="782"/>
        <v>500</v>
      </c>
      <c r="W2816" s="17">
        <v>500000</v>
      </c>
      <c r="X2816" s="17" t="s">
        <v>64</v>
      </c>
      <c r="Y2816" s="17" t="s">
        <v>105</v>
      </c>
      <c r="Z2816" s="17">
        <v>20180926</v>
      </c>
      <c r="AA2816" s="17" t="s">
        <v>101</v>
      </c>
      <c r="AB2816" s="17">
        <v>1</v>
      </c>
      <c r="AC2816" s="17" t="str">
        <f>IFERROR(VLOOKUP(A2816,[1]Cruces!AJ:AK,2,0),VLOOKUP(CONCATENATE(X2816,AA2816),[1]Cruces!G:H,2,0))</f>
        <v>Solicitud de Obra</v>
      </c>
      <c r="AD2816" s="17">
        <f t="shared" si="768"/>
        <v>23</v>
      </c>
      <c r="AE2816" s="17">
        <f t="shared" si="769"/>
        <v>2</v>
      </c>
      <c r="AF2816" s="17">
        <f t="shared" si="770"/>
        <v>2018</v>
      </c>
      <c r="AG2816" s="17" t="str">
        <f>IFERROR(VLOOKUP(MID(A2816,2,4)*1,[1]Cruces!K:L,2,0),"Verificar")</f>
        <v>Atlántico Sur</v>
      </c>
      <c r="AH2816" s="17">
        <f t="shared" ca="1" si="771"/>
        <v>1006</v>
      </c>
      <c r="AI2816" s="17" t="str">
        <f>IFERROR(VLOOKUP(U2816,[1]Cruces!$O$1:$P$6,2,0),"Sin Orden")</f>
        <v>Resuelta</v>
      </c>
      <c r="AJ2816" s="17">
        <f t="shared" si="772"/>
        <v>26</v>
      </c>
      <c r="AK2816" s="17">
        <f t="shared" si="773"/>
        <v>9</v>
      </c>
      <c r="AL2816" s="17">
        <f t="shared" si="774"/>
        <v>2018</v>
      </c>
      <c r="AM2816" s="17">
        <f t="shared" ca="1" si="775"/>
        <v>791</v>
      </c>
      <c r="AN2816" s="18" t="str">
        <f>IFERROR(VLOOKUP(R2816*1,'[1]Ordenes de Servicio'!G:K,5,0),"No Cruza")</f>
        <v>No Cruza</v>
      </c>
      <c r="AO2816" s="17">
        <f t="shared" ca="1" si="776"/>
        <v>215</v>
      </c>
      <c r="AP2816" s="17">
        <f t="shared" si="777"/>
        <v>31</v>
      </c>
      <c r="AQ2816" s="17">
        <f t="shared" si="778"/>
        <v>5</v>
      </c>
      <c r="AR2816" s="17">
        <f t="shared" si="779"/>
        <v>2018</v>
      </c>
      <c r="AS2816" s="17">
        <f t="shared" ca="1" si="780"/>
        <v>909</v>
      </c>
      <c r="AT2816" s="17" t="str">
        <f t="shared" ca="1" si="783"/>
        <v>Si</v>
      </c>
      <c r="AU2816" s="17">
        <f t="shared" si="781"/>
        <v>118</v>
      </c>
      <c r="AV2816" s="17" t="str">
        <f>+VLOOKUP(B2816,[1]Cruces!S:T,2,0)</f>
        <v>5. Consultoría / Adjudicación</v>
      </c>
    </row>
    <row r="2817" spans="1:48" x14ac:dyDescent="0.25">
      <c r="A2817" s="17" t="s">
        <v>9580</v>
      </c>
      <c r="B2817" s="17" t="s">
        <v>7266</v>
      </c>
      <c r="C2817" s="17">
        <v>4871741</v>
      </c>
      <c r="D2817" s="17">
        <v>35597712</v>
      </c>
      <c r="E2817" s="17" t="s">
        <v>93</v>
      </c>
      <c r="F2817" s="17" t="s">
        <v>7717</v>
      </c>
      <c r="G2817" s="17" t="s">
        <v>9581</v>
      </c>
      <c r="H2817" s="17">
        <v>3145902655</v>
      </c>
      <c r="I2817" s="17" t="s">
        <v>71</v>
      </c>
      <c r="J2817" s="17" t="s">
        <v>9582</v>
      </c>
      <c r="K2817" s="17" t="s">
        <v>9583</v>
      </c>
      <c r="L2817" s="17" t="s">
        <v>7720</v>
      </c>
      <c r="M2817" s="17" t="s">
        <v>7721</v>
      </c>
      <c r="N2817" s="17" t="s">
        <v>7268</v>
      </c>
      <c r="O2817" s="17">
        <v>20201109</v>
      </c>
      <c r="P2817" s="17">
        <v>20201121</v>
      </c>
      <c r="Q2817" s="17">
        <v>9353</v>
      </c>
      <c r="R2817" s="17">
        <v>28274417</v>
      </c>
      <c r="S2817" s="17" t="s">
        <v>7072</v>
      </c>
      <c r="T2817" s="17" t="s">
        <v>63</v>
      </c>
      <c r="U2817" s="17" t="s">
        <v>91</v>
      </c>
      <c r="V2817" s="17">
        <f t="shared" si="782"/>
        <v>3</v>
      </c>
      <c r="W2817" s="17">
        <v>3000</v>
      </c>
      <c r="X2817" s="17" t="s">
        <v>89</v>
      </c>
      <c r="Y2817" s="17" t="s">
        <v>7266</v>
      </c>
      <c r="Z2817" s="17">
        <v>20201121</v>
      </c>
      <c r="AA2817" s="17" t="s">
        <v>1947</v>
      </c>
      <c r="AB2817" s="17">
        <v>1</v>
      </c>
      <c r="AC2817" s="17" t="str">
        <f>IFERROR(VLOOKUP(A2817,[1]Cruces!AJ:AK,2,0),VLOOKUP(CONCATENATE(X2817,AA2817),[1]Cruces!G:H,2,0))</f>
        <v>Solicitud por BT</v>
      </c>
      <c r="AD2817" s="17">
        <f t="shared" si="768"/>
        <v>9</v>
      </c>
      <c r="AE2817" s="17">
        <f t="shared" si="769"/>
        <v>11</v>
      </c>
      <c r="AF2817" s="17">
        <f t="shared" si="770"/>
        <v>2020</v>
      </c>
      <c r="AG2817" s="17" t="str">
        <f>IFERROR(VLOOKUP(MID(A2817,2,4)*1,[1]Cruces!K:L,2,0),"Verificar")</f>
        <v>Magdalena</v>
      </c>
      <c r="AH2817" s="17">
        <f t="shared" ca="1" si="771"/>
        <v>16</v>
      </c>
      <c r="AI2817" s="17" t="str">
        <f>IFERROR(VLOOKUP(U2817,[1]Cruces!$O$1:$P$6,2,0),"Sin Orden")</f>
        <v>Resuelta</v>
      </c>
      <c r="AJ2817" s="17">
        <f t="shared" si="772"/>
        <v>21</v>
      </c>
      <c r="AK2817" s="17">
        <f t="shared" si="773"/>
        <v>11</v>
      </c>
      <c r="AL2817" s="17">
        <f t="shared" si="774"/>
        <v>2020</v>
      </c>
      <c r="AM2817" s="17">
        <f t="shared" ca="1" si="775"/>
        <v>4</v>
      </c>
      <c r="AN2817" s="18" t="str">
        <f>IFERROR(VLOOKUP(R2817*1,'[1]Ordenes de Servicio'!G:K,5,0),"No Cruza")</f>
        <v>No Cruza</v>
      </c>
      <c r="AO2817" s="17">
        <f t="shared" ca="1" si="776"/>
        <v>12</v>
      </c>
      <c r="AP2817" s="17">
        <f t="shared" si="777"/>
        <v>21</v>
      </c>
      <c r="AQ2817" s="17">
        <f t="shared" si="778"/>
        <v>11</v>
      </c>
      <c r="AR2817" s="17">
        <f t="shared" si="779"/>
        <v>2020</v>
      </c>
      <c r="AS2817" s="17">
        <f t="shared" ca="1" si="780"/>
        <v>4</v>
      </c>
      <c r="AT2817" s="17" t="str">
        <f t="shared" ca="1" si="783"/>
        <v>No</v>
      </c>
      <c r="AU2817" s="17">
        <f t="shared" si="781"/>
        <v>0</v>
      </c>
      <c r="AV2817" s="17" t="str">
        <f>+VLOOKUP(B2817,[1]Cruces!S:T,2,0)</f>
        <v>9. Contratación</v>
      </c>
    </row>
    <row r="2818" spans="1:48" hidden="1" x14ac:dyDescent="0.25">
      <c r="A2818" s="17" t="s">
        <v>9584</v>
      </c>
      <c r="B2818" s="17" t="s">
        <v>1943</v>
      </c>
      <c r="C2818" s="17">
        <v>0</v>
      </c>
      <c r="D2818" s="17">
        <v>0</v>
      </c>
      <c r="E2818" s="17" t="s">
        <v>55</v>
      </c>
      <c r="F2818" s="17" t="s">
        <v>6228</v>
      </c>
      <c r="G2818" s="17" t="s">
        <v>9585</v>
      </c>
      <c r="H2818" s="17">
        <v>3176695759</v>
      </c>
      <c r="I2818" s="17" t="s">
        <v>71</v>
      </c>
      <c r="J2818" s="17" t="s">
        <v>59</v>
      </c>
      <c r="K2818" s="17" t="s">
        <v>97</v>
      </c>
      <c r="L2818" s="17" t="s">
        <v>7494</v>
      </c>
      <c r="M2818" s="17" t="s">
        <v>7495</v>
      </c>
      <c r="N2818" s="17" t="s">
        <v>1946</v>
      </c>
      <c r="O2818" s="17">
        <v>20201119</v>
      </c>
      <c r="P2818" s="17">
        <v>20201119</v>
      </c>
      <c r="Q2818" s="17">
        <v>9521</v>
      </c>
      <c r="R2818" s="17">
        <v>28290698</v>
      </c>
      <c r="S2818" s="17" t="s">
        <v>6601</v>
      </c>
      <c r="T2818" s="17" t="s">
        <v>63</v>
      </c>
      <c r="U2818" s="17" t="s">
        <v>77</v>
      </c>
      <c r="V2818" s="17">
        <f t="shared" si="782"/>
        <v>3</v>
      </c>
      <c r="W2818" s="17">
        <v>3000</v>
      </c>
      <c r="X2818" s="17" t="s">
        <v>7065</v>
      </c>
      <c r="Y2818" s="17" t="s">
        <v>1943</v>
      </c>
      <c r="Z2818" s="17">
        <v>20201119</v>
      </c>
      <c r="AA2818" s="17" t="s">
        <v>1947</v>
      </c>
      <c r="AB2818" s="17">
        <v>1</v>
      </c>
      <c r="AC2818" s="17" t="str">
        <f>IFERROR(VLOOKUP(A2818,[1]Cruces!AJ:AK,2,0),VLOOKUP(CONCATENATE(X2818,AA2818),[1]Cruces!G:H,2,0))</f>
        <v>Solicitud por BT</v>
      </c>
      <c r="AD2818" s="17">
        <f t="shared" si="768"/>
        <v>19</v>
      </c>
      <c r="AE2818" s="17">
        <f t="shared" si="769"/>
        <v>11</v>
      </c>
      <c r="AF2818" s="17">
        <f t="shared" si="770"/>
        <v>2020</v>
      </c>
      <c r="AG2818" s="17" t="str">
        <f>IFERROR(VLOOKUP(MID(A2818,2,4)*1,[1]Cruces!K:L,2,0),"Verificar")</f>
        <v>Atlántico Sur</v>
      </c>
      <c r="AH2818" s="17">
        <f t="shared" ca="1" si="771"/>
        <v>6</v>
      </c>
      <c r="AI2818" s="17" t="str">
        <f>IFERROR(VLOOKUP(U2818,[1]Cruces!$O$1:$P$6,2,0),"Sin Orden")</f>
        <v>Pendiente</v>
      </c>
      <c r="AJ2818" s="17">
        <f t="shared" si="772"/>
        <v>19</v>
      </c>
      <c r="AK2818" s="17">
        <f t="shared" si="773"/>
        <v>11</v>
      </c>
      <c r="AL2818" s="17">
        <f t="shared" si="774"/>
        <v>2020</v>
      </c>
      <c r="AM2818" s="17">
        <f t="shared" ca="1" si="775"/>
        <v>6</v>
      </c>
      <c r="AN2818" s="18" t="str">
        <f>IFERROR(VLOOKUP(R2818*1,'[1]Ordenes de Servicio'!G:K,5,0),"No Cruza")</f>
        <v>No Cruza</v>
      </c>
      <c r="AO2818" s="17">
        <f t="shared" ca="1" si="776"/>
        <v>6</v>
      </c>
      <c r="AP2818" s="17">
        <f t="shared" si="777"/>
        <v>19</v>
      </c>
      <c r="AQ2818" s="17">
        <f t="shared" si="778"/>
        <v>11</v>
      </c>
      <c r="AR2818" s="17">
        <f t="shared" si="779"/>
        <v>2020</v>
      </c>
      <c r="AS2818" s="17">
        <f t="shared" ca="1" si="780"/>
        <v>6</v>
      </c>
      <c r="AT2818" s="17" t="str">
        <f t="shared" ca="1" si="783"/>
        <v>No</v>
      </c>
      <c r="AU2818" s="17">
        <f t="shared" si="781"/>
        <v>0</v>
      </c>
      <c r="AV2818" s="17" t="str">
        <f>+VLOOKUP(B2818,[1]Cruces!S:T,2,0)</f>
        <v>7. Ejecución en Campo OS BT</v>
      </c>
    </row>
    <row r="2819" spans="1:48" hidden="1" x14ac:dyDescent="0.25">
      <c r="A2819" s="17" t="s">
        <v>5142</v>
      </c>
      <c r="B2819" s="17" t="s">
        <v>68</v>
      </c>
      <c r="C2819" s="17">
        <v>0</v>
      </c>
      <c r="D2819" s="17">
        <v>0</v>
      </c>
      <c r="E2819" s="17" t="s">
        <v>55</v>
      </c>
      <c r="F2819" s="17" t="s">
        <v>107</v>
      </c>
      <c r="G2819" s="17" t="s">
        <v>5143</v>
      </c>
      <c r="H2819" s="17">
        <v>0</v>
      </c>
      <c r="I2819" s="17" t="s">
        <v>357</v>
      </c>
      <c r="J2819" s="17" t="s">
        <v>59</v>
      </c>
      <c r="K2819" s="17" t="s">
        <v>97</v>
      </c>
      <c r="L2819" s="17" t="s">
        <v>325</v>
      </c>
      <c r="M2819" s="17" t="s">
        <v>326</v>
      </c>
      <c r="N2819" s="17" t="s">
        <v>75</v>
      </c>
      <c r="O2819" s="17">
        <v>20180713</v>
      </c>
      <c r="P2819" s="17">
        <v>20180730</v>
      </c>
      <c r="Q2819" s="17">
        <v>1170</v>
      </c>
      <c r="R2819" s="17">
        <v>25529677</v>
      </c>
      <c r="S2819" s="17" t="s">
        <v>76</v>
      </c>
      <c r="T2819" s="17" t="s">
        <v>63</v>
      </c>
      <c r="U2819" s="17" t="s">
        <v>91</v>
      </c>
      <c r="V2819" s="17">
        <f t="shared" si="782"/>
        <v>15</v>
      </c>
      <c r="W2819" s="17">
        <v>15000</v>
      </c>
      <c r="X2819" s="17" t="s">
        <v>64</v>
      </c>
      <c r="Y2819" s="17" t="s">
        <v>136</v>
      </c>
      <c r="Z2819" s="17">
        <v>20180831</v>
      </c>
      <c r="AA2819" s="17" t="s">
        <v>101</v>
      </c>
      <c r="AB2819" s="17">
        <v>1</v>
      </c>
      <c r="AC2819" s="17" t="str">
        <f>IFERROR(VLOOKUP(A2819,[1]Cruces!AJ:AK,2,0),VLOOKUP(CONCATENATE(X2819,AA2819),[1]Cruces!G:H,2,0))</f>
        <v>Solicitud de Obra</v>
      </c>
      <c r="AD2819" s="17">
        <f t="shared" si="768"/>
        <v>13</v>
      </c>
      <c r="AE2819" s="17">
        <f t="shared" si="769"/>
        <v>7</v>
      </c>
      <c r="AF2819" s="17">
        <f t="shared" si="770"/>
        <v>2018</v>
      </c>
      <c r="AG2819" s="17" t="str">
        <f>IFERROR(VLOOKUP(MID(A2819,2,4)*1,[1]Cruces!K:L,2,0),"Verificar")</f>
        <v>Atlántico Norte</v>
      </c>
      <c r="AH2819" s="17">
        <f t="shared" ca="1" si="771"/>
        <v>866</v>
      </c>
      <c r="AI2819" s="17" t="str">
        <f>IFERROR(VLOOKUP(U2819,[1]Cruces!$O$1:$P$6,2,0),"Sin Orden")</f>
        <v>Resuelta</v>
      </c>
      <c r="AJ2819" s="17">
        <f t="shared" si="772"/>
        <v>31</v>
      </c>
      <c r="AK2819" s="17">
        <f t="shared" si="773"/>
        <v>8</v>
      </c>
      <c r="AL2819" s="17">
        <f t="shared" si="774"/>
        <v>2018</v>
      </c>
      <c r="AM2819" s="17">
        <f t="shared" ca="1" si="775"/>
        <v>817</v>
      </c>
      <c r="AN2819" s="18">
        <f>IFERROR(VLOOKUP(R2819*1,'[1]Ordenes de Servicio'!G:K,5,0),"No Cruza")</f>
        <v>43360</v>
      </c>
      <c r="AO2819" s="17">
        <f t="shared" ca="1" si="776"/>
        <v>49</v>
      </c>
      <c r="AP2819" s="17">
        <f t="shared" si="777"/>
        <v>30</v>
      </c>
      <c r="AQ2819" s="17">
        <f t="shared" si="778"/>
        <v>7</v>
      </c>
      <c r="AR2819" s="17">
        <f t="shared" si="779"/>
        <v>2018</v>
      </c>
      <c r="AS2819" s="17">
        <f t="shared" ca="1" si="780"/>
        <v>849</v>
      </c>
      <c r="AT2819" s="17" t="str">
        <f t="shared" ca="1" si="783"/>
        <v>Si</v>
      </c>
      <c r="AU2819" s="17">
        <f t="shared" si="781"/>
        <v>32</v>
      </c>
      <c r="AV2819" s="17" t="str">
        <f>+VLOOKUP(B2819,[1]Cruces!S:T,2,0)</f>
        <v>5. Consultoría / Adjudicación</v>
      </c>
    </row>
    <row r="2820" spans="1:48" hidden="1" x14ac:dyDescent="0.25">
      <c r="A2820" s="17" t="s">
        <v>5144</v>
      </c>
      <c r="B2820" s="17" t="s">
        <v>68</v>
      </c>
      <c r="C2820" s="17">
        <v>2210733</v>
      </c>
      <c r="D2820" s="17">
        <v>0</v>
      </c>
      <c r="E2820" s="17" t="s">
        <v>55</v>
      </c>
      <c r="F2820" s="17" t="s">
        <v>120</v>
      </c>
      <c r="G2820" s="17" t="s">
        <v>5145</v>
      </c>
      <c r="H2820" s="17" t="s">
        <v>5146</v>
      </c>
      <c r="I2820" s="17" t="s">
        <v>116</v>
      </c>
      <c r="J2820" s="17" t="s">
        <v>59</v>
      </c>
      <c r="K2820" s="17" t="s">
        <v>97</v>
      </c>
      <c r="L2820" s="17" t="s">
        <v>122</v>
      </c>
      <c r="M2820" s="17" t="s">
        <v>123</v>
      </c>
      <c r="N2820" s="17" t="s">
        <v>75</v>
      </c>
      <c r="O2820" s="17">
        <v>20171206</v>
      </c>
      <c r="P2820" s="17">
        <v>20180124</v>
      </c>
      <c r="Q2820" s="17">
        <v>1110</v>
      </c>
      <c r="R2820" s="17">
        <v>24933017</v>
      </c>
      <c r="S2820" s="17" t="s">
        <v>76</v>
      </c>
      <c r="T2820" s="17" t="s">
        <v>63</v>
      </c>
      <c r="U2820" s="17" t="s">
        <v>88</v>
      </c>
      <c r="V2820" s="17">
        <f t="shared" si="782"/>
        <v>112.5</v>
      </c>
      <c r="W2820" s="17">
        <v>112500</v>
      </c>
      <c r="X2820" s="17" t="s">
        <v>89</v>
      </c>
      <c r="Y2820" s="17" t="s">
        <v>105</v>
      </c>
      <c r="Z2820" s="17">
        <v>20180416</v>
      </c>
      <c r="AA2820" s="17" t="s">
        <v>101</v>
      </c>
      <c r="AB2820" s="17">
        <v>1</v>
      </c>
      <c r="AC2820" s="17" t="str">
        <f>IFERROR(VLOOKUP(A2820,[1]Cruces!AJ:AK,2,0),VLOOKUP(CONCATENATE(X2820,AA2820),[1]Cruces!G:H,2,0))</f>
        <v>Solicitud de Obra</v>
      </c>
      <c r="AD2820" s="17">
        <f t="shared" si="768"/>
        <v>6</v>
      </c>
      <c r="AE2820" s="17">
        <f t="shared" si="769"/>
        <v>12</v>
      </c>
      <c r="AF2820" s="17">
        <f t="shared" si="770"/>
        <v>2017</v>
      </c>
      <c r="AG2820" s="17" t="str">
        <f>IFERROR(VLOOKUP(MID(A2820,2,4)*1,[1]Cruces!K:L,2,0),"Verificar")</f>
        <v>Atlántico Norte</v>
      </c>
      <c r="AH2820" s="17">
        <f t="shared" ca="1" si="771"/>
        <v>1085</v>
      </c>
      <c r="AI2820" s="17" t="str">
        <f>IFERROR(VLOOKUP(U2820,[1]Cruces!$O$1:$P$6,2,0),"Sin Orden")</f>
        <v>Resuelta</v>
      </c>
      <c r="AJ2820" s="17">
        <f t="shared" si="772"/>
        <v>16</v>
      </c>
      <c r="AK2820" s="17">
        <f t="shared" si="773"/>
        <v>4</v>
      </c>
      <c r="AL2820" s="17">
        <f t="shared" si="774"/>
        <v>2018</v>
      </c>
      <c r="AM2820" s="17">
        <f t="shared" ca="1" si="775"/>
        <v>954</v>
      </c>
      <c r="AN2820" s="18" t="str">
        <f>IFERROR(VLOOKUP(R2820*1,'[1]Ordenes de Servicio'!G:K,5,0),"No Cruza")</f>
        <v>No Cruza</v>
      </c>
      <c r="AO2820" s="17">
        <f t="shared" ca="1" si="776"/>
        <v>131</v>
      </c>
      <c r="AP2820" s="17">
        <f t="shared" si="777"/>
        <v>24</v>
      </c>
      <c r="AQ2820" s="17">
        <f t="shared" si="778"/>
        <v>1</v>
      </c>
      <c r="AR2820" s="17">
        <f t="shared" si="779"/>
        <v>2018</v>
      </c>
      <c r="AS2820" s="17">
        <f t="shared" ca="1" si="780"/>
        <v>1036</v>
      </c>
      <c r="AT2820" s="17" t="str">
        <f t="shared" ca="1" si="783"/>
        <v>Si</v>
      </c>
      <c r="AU2820" s="17">
        <f t="shared" si="781"/>
        <v>82</v>
      </c>
      <c r="AV2820" s="17" t="str">
        <f>+VLOOKUP(B2820,[1]Cruces!S:T,2,0)</f>
        <v>5. Consultoría / Adjudicación</v>
      </c>
    </row>
    <row r="2821" spans="1:48" hidden="1" x14ac:dyDescent="0.25">
      <c r="A2821" s="17" t="s">
        <v>9586</v>
      </c>
      <c r="B2821" s="17" t="s">
        <v>569</v>
      </c>
      <c r="C2821" s="17">
        <v>0</v>
      </c>
      <c r="D2821" s="17">
        <v>0</v>
      </c>
      <c r="E2821" s="17" t="s">
        <v>55</v>
      </c>
      <c r="F2821" s="17" t="s">
        <v>7082</v>
      </c>
      <c r="G2821" s="17" t="s">
        <v>9587</v>
      </c>
      <c r="H2821" s="17">
        <v>3006580000</v>
      </c>
      <c r="I2821" s="17" t="s">
        <v>71</v>
      </c>
      <c r="J2821" s="17" t="s">
        <v>59</v>
      </c>
      <c r="K2821" s="17" t="s">
        <v>9588</v>
      </c>
      <c r="L2821" s="17" t="s">
        <v>7260</v>
      </c>
      <c r="M2821" s="17" t="s">
        <v>7261</v>
      </c>
      <c r="N2821" s="17" t="s">
        <v>572</v>
      </c>
      <c r="O2821" s="17">
        <v>20201103</v>
      </c>
      <c r="P2821" s="17">
        <v>20201107</v>
      </c>
      <c r="Q2821" s="17">
        <v>9510</v>
      </c>
      <c r="R2821" s="17">
        <v>0</v>
      </c>
      <c r="S2821" s="17"/>
      <c r="T2821" s="17" t="s">
        <v>63</v>
      </c>
      <c r="U2821" s="17"/>
      <c r="V2821" s="17">
        <f t="shared" si="782"/>
        <v>3</v>
      </c>
      <c r="W2821" s="17">
        <v>3000</v>
      </c>
      <c r="X2821" s="17" t="s">
        <v>7065</v>
      </c>
      <c r="Y2821" s="17" t="s">
        <v>569</v>
      </c>
      <c r="Z2821" s="17">
        <v>20201107</v>
      </c>
      <c r="AA2821" s="17" t="s">
        <v>1947</v>
      </c>
      <c r="AB2821" s="17">
        <v>1</v>
      </c>
      <c r="AC2821" s="17" t="str">
        <f>IFERROR(VLOOKUP(A2821,[1]Cruces!AJ:AK,2,0),VLOOKUP(CONCATENATE(X2821,AA2821),[1]Cruces!G:H,2,0))</f>
        <v>Solicitud por BT</v>
      </c>
      <c r="AD2821" s="17">
        <f t="shared" si="768"/>
        <v>3</v>
      </c>
      <c r="AE2821" s="17">
        <f t="shared" si="769"/>
        <v>11</v>
      </c>
      <c r="AF2821" s="17">
        <f t="shared" si="770"/>
        <v>2020</v>
      </c>
      <c r="AG2821" s="17" t="str">
        <f>IFERROR(VLOOKUP(MID(A2821,2,4)*1,[1]Cruces!K:L,2,0),"Verificar")</f>
        <v>Atlántico Norte</v>
      </c>
      <c r="AH2821" s="17">
        <f t="shared" ca="1" si="771"/>
        <v>22</v>
      </c>
      <c r="AI2821" s="17" t="str">
        <f>IFERROR(VLOOKUP(U2821,[1]Cruces!$O$1:$P$6,2,0),"Sin Orden")</f>
        <v>Sin Orden</v>
      </c>
      <c r="AJ2821" s="17">
        <f t="shared" si="772"/>
        <v>7</v>
      </c>
      <c r="AK2821" s="17">
        <f t="shared" si="773"/>
        <v>11</v>
      </c>
      <c r="AL2821" s="17">
        <f t="shared" si="774"/>
        <v>2020</v>
      </c>
      <c r="AM2821" s="17">
        <f t="shared" ca="1" si="775"/>
        <v>18</v>
      </c>
      <c r="AN2821" s="18" t="str">
        <f>IFERROR(VLOOKUP(R2821*1,'[1]Ordenes de Servicio'!G:K,5,0),"No Cruza")</f>
        <v>No Cruza</v>
      </c>
      <c r="AO2821" s="17">
        <f t="shared" ca="1" si="776"/>
        <v>18</v>
      </c>
      <c r="AP2821" s="17">
        <f t="shared" si="777"/>
        <v>7</v>
      </c>
      <c r="AQ2821" s="17">
        <f t="shared" si="778"/>
        <v>11</v>
      </c>
      <c r="AR2821" s="17">
        <f t="shared" si="779"/>
        <v>2020</v>
      </c>
      <c r="AS2821" s="17">
        <f t="shared" ca="1" si="780"/>
        <v>18</v>
      </c>
      <c r="AT2821" s="17" t="str">
        <f t="shared" ca="1" si="783"/>
        <v>No</v>
      </c>
      <c r="AU2821" s="17">
        <f t="shared" si="781"/>
        <v>0</v>
      </c>
      <c r="AV2821" s="17" t="str">
        <f>+VLOOKUP(B2821,[1]Cruces!S:T,2,0)</f>
        <v>1. Solicitud</v>
      </c>
    </row>
    <row r="2822" spans="1:48" hidden="1" x14ac:dyDescent="0.25">
      <c r="A2822" s="17" t="s">
        <v>5147</v>
      </c>
      <c r="B2822" s="17" t="s">
        <v>68</v>
      </c>
      <c r="C2822" s="17">
        <v>0</v>
      </c>
      <c r="D2822" s="17">
        <v>0</v>
      </c>
      <c r="E2822" s="17" t="s">
        <v>55</v>
      </c>
      <c r="F2822" s="17" t="s">
        <v>69</v>
      </c>
      <c r="G2822" s="17" t="s">
        <v>5148</v>
      </c>
      <c r="H2822" s="17">
        <v>0</v>
      </c>
      <c r="I2822" s="17" t="s">
        <v>71</v>
      </c>
      <c r="J2822" s="17" t="s">
        <v>59</v>
      </c>
      <c r="K2822" s="17" t="s">
        <v>5149</v>
      </c>
      <c r="L2822" s="17" t="s">
        <v>73</v>
      </c>
      <c r="M2822" s="17" t="s">
        <v>74</v>
      </c>
      <c r="N2822" s="17" t="s">
        <v>75</v>
      </c>
      <c r="O2822" s="17">
        <v>20200129</v>
      </c>
      <c r="P2822" s="17">
        <v>20200916</v>
      </c>
      <c r="Q2822" s="17">
        <v>3160</v>
      </c>
      <c r="R2822" s="17">
        <v>27123802</v>
      </c>
      <c r="S2822" s="17" t="s">
        <v>100</v>
      </c>
      <c r="T2822" s="17" t="s">
        <v>63</v>
      </c>
      <c r="U2822" s="17" t="s">
        <v>91</v>
      </c>
      <c r="V2822" s="17">
        <f t="shared" si="782"/>
        <v>15</v>
      </c>
      <c r="W2822" s="17">
        <v>15000</v>
      </c>
      <c r="X2822" s="17" t="s">
        <v>64</v>
      </c>
      <c r="Y2822" s="17" t="s">
        <v>68</v>
      </c>
      <c r="Z2822" s="17">
        <v>20200916</v>
      </c>
      <c r="AA2822" s="17" t="s">
        <v>78</v>
      </c>
      <c r="AB2822" s="17">
        <v>1</v>
      </c>
      <c r="AC2822" s="17" t="str">
        <f>IFERROR(VLOOKUP(A2822,[1]Cruces!AJ:AK,2,0),VLOOKUP(CONCATENATE(X2822,AA2822),[1]Cruces!G:H,2,0))</f>
        <v>Solicitud de Obra</v>
      </c>
      <c r="AD2822" s="17">
        <f t="shared" si="768"/>
        <v>29</v>
      </c>
      <c r="AE2822" s="17">
        <f t="shared" si="769"/>
        <v>1</v>
      </c>
      <c r="AF2822" s="17">
        <f t="shared" si="770"/>
        <v>2020</v>
      </c>
      <c r="AG2822" s="17" t="str">
        <f>IFERROR(VLOOKUP(MID(A2822,2,4)*1,[1]Cruces!K:L,2,0),"Verificar")</f>
        <v>Verificar</v>
      </c>
      <c r="AH2822" s="17">
        <f t="shared" ca="1" si="771"/>
        <v>301</v>
      </c>
      <c r="AI2822" s="17" t="str">
        <f>IFERROR(VLOOKUP(U2822,[1]Cruces!$O$1:$P$6,2,0),"Sin Orden")</f>
        <v>Resuelta</v>
      </c>
      <c r="AJ2822" s="17">
        <f t="shared" si="772"/>
        <v>16</v>
      </c>
      <c r="AK2822" s="17">
        <f t="shared" si="773"/>
        <v>9</v>
      </c>
      <c r="AL2822" s="17">
        <f t="shared" si="774"/>
        <v>2020</v>
      </c>
      <c r="AM2822" s="17">
        <f t="shared" ca="1" si="775"/>
        <v>70</v>
      </c>
      <c r="AN2822" s="18" t="str">
        <f>IFERROR(VLOOKUP(R2822*1,'[1]Ordenes de Servicio'!G:K,5,0),"No Cruza")</f>
        <v>No Cruza</v>
      </c>
      <c r="AO2822" s="17">
        <f t="shared" ca="1" si="776"/>
        <v>231</v>
      </c>
      <c r="AP2822" s="17">
        <f t="shared" si="777"/>
        <v>16</v>
      </c>
      <c r="AQ2822" s="17">
        <f t="shared" si="778"/>
        <v>9</v>
      </c>
      <c r="AR2822" s="17">
        <f t="shared" si="779"/>
        <v>2020</v>
      </c>
      <c r="AS2822" s="17">
        <f t="shared" ca="1" si="780"/>
        <v>70</v>
      </c>
      <c r="AT2822" s="17" t="str">
        <f t="shared" ca="1" si="783"/>
        <v>No</v>
      </c>
      <c r="AU2822" s="17">
        <f t="shared" si="781"/>
        <v>0</v>
      </c>
      <c r="AV2822" s="17" t="str">
        <f>+VLOOKUP(B2822,[1]Cruces!S:T,2,0)</f>
        <v>5. Consultoría / Adjudicación</v>
      </c>
    </row>
    <row r="2823" spans="1:48" hidden="1" x14ac:dyDescent="0.25">
      <c r="A2823" s="17" t="s">
        <v>5150</v>
      </c>
      <c r="B2823" s="17" t="s">
        <v>54</v>
      </c>
      <c r="C2823" s="17">
        <v>0</v>
      </c>
      <c r="D2823" s="17">
        <v>0</v>
      </c>
      <c r="E2823" s="17" t="s">
        <v>55</v>
      </c>
      <c r="F2823" s="17" t="s">
        <v>120</v>
      </c>
      <c r="G2823" s="17" t="s">
        <v>5151</v>
      </c>
      <c r="H2823" s="17">
        <v>0</v>
      </c>
      <c r="I2823" s="17" t="s">
        <v>116</v>
      </c>
      <c r="J2823" s="17" t="s">
        <v>59</v>
      </c>
      <c r="K2823" s="17" t="s">
        <v>4587</v>
      </c>
      <c r="L2823" s="17" t="s">
        <v>122</v>
      </c>
      <c r="M2823" s="17" t="s">
        <v>123</v>
      </c>
      <c r="N2823" s="17" t="s">
        <v>62</v>
      </c>
      <c r="O2823" s="17">
        <v>20180423</v>
      </c>
      <c r="P2823" s="17">
        <v>20180503</v>
      </c>
      <c r="Q2823" s="17">
        <v>3440</v>
      </c>
      <c r="R2823" s="17">
        <v>25035856</v>
      </c>
      <c r="S2823" s="17" t="s">
        <v>100</v>
      </c>
      <c r="T2823" s="17" t="s">
        <v>63</v>
      </c>
      <c r="U2823" s="17" t="s">
        <v>91</v>
      </c>
      <c r="V2823" s="17">
        <f t="shared" si="782"/>
        <v>30</v>
      </c>
      <c r="W2823" s="17">
        <v>30000</v>
      </c>
      <c r="X2823" s="17" t="s">
        <v>64</v>
      </c>
      <c r="Y2823" s="17" t="s">
        <v>65</v>
      </c>
      <c r="Z2823" s="17">
        <v>20180503</v>
      </c>
      <c r="AA2823" s="17" t="s">
        <v>78</v>
      </c>
      <c r="AB2823" s="17">
        <v>1</v>
      </c>
      <c r="AC2823" s="17" t="str">
        <f>IFERROR(VLOOKUP(A2823,[1]Cruces!AJ:AK,2,0),VLOOKUP(CONCATENATE(X2823,AA2823),[1]Cruces!G:H,2,0))</f>
        <v>Solicitud de Obra</v>
      </c>
      <c r="AD2823" s="17">
        <f t="shared" si="768"/>
        <v>23</v>
      </c>
      <c r="AE2823" s="17">
        <f t="shared" si="769"/>
        <v>4</v>
      </c>
      <c r="AF2823" s="17">
        <f t="shared" si="770"/>
        <v>2018</v>
      </c>
      <c r="AG2823" s="17" t="str">
        <f>IFERROR(VLOOKUP(MID(A2823,2,4)*1,[1]Cruces!K:L,2,0),"Verificar")</f>
        <v>Magdalena</v>
      </c>
      <c r="AH2823" s="17">
        <f t="shared" ca="1" si="771"/>
        <v>947</v>
      </c>
      <c r="AI2823" s="17" t="str">
        <f>IFERROR(VLOOKUP(U2823,[1]Cruces!$O$1:$P$6,2,0),"Sin Orden")</f>
        <v>Resuelta</v>
      </c>
      <c r="AJ2823" s="17">
        <f t="shared" si="772"/>
        <v>3</v>
      </c>
      <c r="AK2823" s="17">
        <f t="shared" si="773"/>
        <v>5</v>
      </c>
      <c r="AL2823" s="17">
        <f t="shared" si="774"/>
        <v>2018</v>
      </c>
      <c r="AM2823" s="17">
        <f t="shared" ca="1" si="775"/>
        <v>937</v>
      </c>
      <c r="AN2823" s="18" t="str">
        <f>IFERROR(VLOOKUP(R2823*1,'[1]Ordenes de Servicio'!G:K,5,0),"No Cruza")</f>
        <v>No Cruza</v>
      </c>
      <c r="AO2823" s="17">
        <f t="shared" ca="1" si="776"/>
        <v>10</v>
      </c>
      <c r="AP2823" s="17">
        <f t="shared" si="777"/>
        <v>3</v>
      </c>
      <c r="AQ2823" s="17">
        <f t="shared" si="778"/>
        <v>5</v>
      </c>
      <c r="AR2823" s="17">
        <f t="shared" si="779"/>
        <v>2018</v>
      </c>
      <c r="AS2823" s="17">
        <f t="shared" ca="1" si="780"/>
        <v>937</v>
      </c>
      <c r="AT2823" s="17" t="str">
        <f t="shared" ca="1" si="783"/>
        <v>Si</v>
      </c>
      <c r="AU2823" s="17">
        <f t="shared" si="781"/>
        <v>0</v>
      </c>
      <c r="AV2823" s="17" t="str">
        <f>+VLOOKUP(B2823,[1]Cruces!S:T,2,0)</f>
        <v>4. Presupuesto de Obra</v>
      </c>
    </row>
    <row r="2824" spans="1:48" hidden="1" x14ac:dyDescent="0.25">
      <c r="A2824" s="17" t="s">
        <v>5152</v>
      </c>
      <c r="B2824" s="17" t="s">
        <v>68</v>
      </c>
      <c r="C2824" s="17">
        <v>2771937</v>
      </c>
      <c r="D2824" s="17">
        <v>0</v>
      </c>
      <c r="E2824" s="17" t="s">
        <v>55</v>
      </c>
      <c r="F2824" s="17" t="s">
        <v>120</v>
      </c>
      <c r="G2824" s="17" t="s">
        <v>5153</v>
      </c>
      <c r="H2824" s="17">
        <v>3506954155</v>
      </c>
      <c r="I2824" s="17" t="s">
        <v>182</v>
      </c>
      <c r="J2824" s="17" t="s">
        <v>59</v>
      </c>
      <c r="K2824" s="17" t="s">
        <v>97</v>
      </c>
      <c r="L2824" s="17" t="s">
        <v>122</v>
      </c>
      <c r="M2824" s="17" t="s">
        <v>123</v>
      </c>
      <c r="N2824" s="17" t="s">
        <v>75</v>
      </c>
      <c r="O2824" s="17">
        <v>20180907</v>
      </c>
      <c r="P2824" s="17">
        <v>20181102</v>
      </c>
      <c r="Q2824" s="17">
        <v>1110</v>
      </c>
      <c r="R2824" s="17">
        <v>25834271</v>
      </c>
      <c r="S2824" s="17" t="s">
        <v>76</v>
      </c>
      <c r="T2824" s="17" t="s">
        <v>63</v>
      </c>
      <c r="U2824" s="17" t="s">
        <v>88</v>
      </c>
      <c r="V2824" s="17">
        <f t="shared" si="782"/>
        <v>112.5</v>
      </c>
      <c r="W2824" s="17">
        <v>112500</v>
      </c>
      <c r="X2824" s="17" t="s">
        <v>89</v>
      </c>
      <c r="Y2824" s="17" t="s">
        <v>136</v>
      </c>
      <c r="Z2824" s="17">
        <v>20181218</v>
      </c>
      <c r="AA2824" s="17" t="s">
        <v>101</v>
      </c>
      <c r="AB2824" s="17">
        <v>1</v>
      </c>
      <c r="AC2824" s="17" t="str">
        <f>IFERROR(VLOOKUP(A2824,[1]Cruces!AJ:AK,2,0),VLOOKUP(CONCATENATE(X2824,AA2824),[1]Cruces!G:H,2,0))</f>
        <v>Solicitud de Obra</v>
      </c>
      <c r="AD2824" s="17">
        <f t="shared" si="768"/>
        <v>7</v>
      </c>
      <c r="AE2824" s="17">
        <f t="shared" si="769"/>
        <v>9</v>
      </c>
      <c r="AF2824" s="17">
        <f t="shared" si="770"/>
        <v>2018</v>
      </c>
      <c r="AG2824" s="17" t="str">
        <f>IFERROR(VLOOKUP(MID(A2824,2,4)*1,[1]Cruces!K:L,2,0),"Verificar")</f>
        <v>Atlántico Norte</v>
      </c>
      <c r="AH2824" s="17">
        <f t="shared" ca="1" si="771"/>
        <v>810</v>
      </c>
      <c r="AI2824" s="17" t="str">
        <f>IFERROR(VLOOKUP(U2824,[1]Cruces!$O$1:$P$6,2,0),"Sin Orden")</f>
        <v>Resuelta</v>
      </c>
      <c r="AJ2824" s="17">
        <f t="shared" si="772"/>
        <v>18</v>
      </c>
      <c r="AK2824" s="17">
        <f t="shared" si="773"/>
        <v>12</v>
      </c>
      <c r="AL2824" s="17">
        <f t="shared" si="774"/>
        <v>2018</v>
      </c>
      <c r="AM2824" s="17">
        <f t="shared" ca="1" si="775"/>
        <v>708</v>
      </c>
      <c r="AN2824" s="18" t="str">
        <f>IFERROR(VLOOKUP(R2824*1,'[1]Ordenes de Servicio'!G:K,5,0),"No Cruza")</f>
        <v>No Cruza</v>
      </c>
      <c r="AO2824" s="17">
        <f t="shared" ca="1" si="776"/>
        <v>102</v>
      </c>
      <c r="AP2824" s="17">
        <f t="shared" si="777"/>
        <v>2</v>
      </c>
      <c r="AQ2824" s="17">
        <f t="shared" si="778"/>
        <v>11</v>
      </c>
      <c r="AR2824" s="17">
        <f t="shared" si="779"/>
        <v>2018</v>
      </c>
      <c r="AS2824" s="17">
        <f t="shared" ca="1" si="780"/>
        <v>754</v>
      </c>
      <c r="AT2824" s="17" t="str">
        <f t="shared" ca="1" si="783"/>
        <v>Si</v>
      </c>
      <c r="AU2824" s="17">
        <f t="shared" si="781"/>
        <v>46</v>
      </c>
      <c r="AV2824" s="17" t="str">
        <f>+VLOOKUP(B2824,[1]Cruces!S:T,2,0)</f>
        <v>5. Consultoría / Adjudicación</v>
      </c>
    </row>
    <row r="2825" spans="1:48" hidden="1" x14ac:dyDescent="0.25">
      <c r="A2825" s="17" t="s">
        <v>9589</v>
      </c>
      <c r="B2825" s="17" t="s">
        <v>6595</v>
      </c>
      <c r="C2825" s="17">
        <v>0</v>
      </c>
      <c r="D2825" s="17">
        <v>0</v>
      </c>
      <c r="E2825" s="17" t="s">
        <v>55</v>
      </c>
      <c r="F2825" s="17" t="s">
        <v>7098</v>
      </c>
      <c r="G2825" s="17" t="s">
        <v>9590</v>
      </c>
      <c r="H2825" s="17">
        <v>3005773126</v>
      </c>
      <c r="I2825" s="17" t="s">
        <v>71</v>
      </c>
      <c r="J2825" s="17" t="s">
        <v>59</v>
      </c>
      <c r="K2825" s="17" t="s">
        <v>9591</v>
      </c>
      <c r="L2825" s="17" t="s">
        <v>7101</v>
      </c>
      <c r="M2825" s="17" t="s">
        <v>7102</v>
      </c>
      <c r="N2825" s="17" t="s">
        <v>6600</v>
      </c>
      <c r="O2825" s="17">
        <v>20201027</v>
      </c>
      <c r="P2825" s="17">
        <v>20201121</v>
      </c>
      <c r="Q2825" s="17">
        <v>1110</v>
      </c>
      <c r="R2825" s="17">
        <v>28287797</v>
      </c>
      <c r="S2825" s="17" t="s">
        <v>6601</v>
      </c>
      <c r="T2825" s="17" t="s">
        <v>63</v>
      </c>
      <c r="U2825" s="17" t="s">
        <v>91</v>
      </c>
      <c r="V2825" s="17">
        <f t="shared" si="782"/>
        <v>6</v>
      </c>
      <c r="W2825" s="17">
        <v>6000</v>
      </c>
      <c r="X2825" s="17" t="s">
        <v>7065</v>
      </c>
      <c r="Y2825" s="17" t="s">
        <v>6595</v>
      </c>
      <c r="Z2825" s="17">
        <v>20201121</v>
      </c>
      <c r="AA2825" s="17" t="s">
        <v>1947</v>
      </c>
      <c r="AB2825" s="17">
        <v>1</v>
      </c>
      <c r="AC2825" s="17" t="str">
        <f>IFERROR(VLOOKUP(A2825,[1]Cruces!AJ:AK,2,0),VLOOKUP(CONCATENATE(X2825,AA2825),[1]Cruces!G:H,2,0))</f>
        <v>Solicitud por BT</v>
      </c>
      <c r="AD2825" s="17">
        <f t="shared" si="768"/>
        <v>27</v>
      </c>
      <c r="AE2825" s="17">
        <f t="shared" si="769"/>
        <v>10</v>
      </c>
      <c r="AF2825" s="17">
        <f t="shared" si="770"/>
        <v>2020</v>
      </c>
      <c r="AG2825" s="17" t="str">
        <f>IFERROR(VLOOKUP(MID(A2825,2,4)*1,[1]Cruces!K:L,2,0),"Verificar")</f>
        <v>Atlántico Norte</v>
      </c>
      <c r="AH2825" s="17">
        <f t="shared" ca="1" si="771"/>
        <v>29</v>
      </c>
      <c r="AI2825" s="17" t="str">
        <f>IFERROR(VLOOKUP(U2825,[1]Cruces!$O$1:$P$6,2,0),"Sin Orden")</f>
        <v>Resuelta</v>
      </c>
      <c r="AJ2825" s="17">
        <f t="shared" si="772"/>
        <v>21</v>
      </c>
      <c r="AK2825" s="17">
        <f t="shared" si="773"/>
        <v>11</v>
      </c>
      <c r="AL2825" s="17">
        <f t="shared" si="774"/>
        <v>2020</v>
      </c>
      <c r="AM2825" s="17">
        <f t="shared" ca="1" si="775"/>
        <v>4</v>
      </c>
      <c r="AN2825" s="18" t="str">
        <f>IFERROR(VLOOKUP(R2825*1,'[1]Ordenes de Servicio'!G:K,5,0),"No Cruza")</f>
        <v>No Cruza</v>
      </c>
      <c r="AO2825" s="17">
        <f t="shared" ca="1" si="776"/>
        <v>25</v>
      </c>
      <c r="AP2825" s="17">
        <f t="shared" si="777"/>
        <v>21</v>
      </c>
      <c r="AQ2825" s="17">
        <f t="shared" si="778"/>
        <v>11</v>
      </c>
      <c r="AR2825" s="17">
        <f t="shared" si="779"/>
        <v>2020</v>
      </c>
      <c r="AS2825" s="17">
        <f t="shared" ca="1" si="780"/>
        <v>4</v>
      </c>
      <c r="AT2825" s="17" t="str">
        <f t="shared" ca="1" si="783"/>
        <v>No</v>
      </c>
      <c r="AU2825" s="17">
        <f t="shared" si="781"/>
        <v>0</v>
      </c>
      <c r="AV2825" s="17" t="str">
        <f>+VLOOKUP(B2825,[1]Cruces!S:T,2,0)</f>
        <v>7. Ejecución en Campo OS BT</v>
      </c>
    </row>
    <row r="2826" spans="1:48" hidden="1" x14ac:dyDescent="0.25">
      <c r="A2826" s="17" t="s">
        <v>9592</v>
      </c>
      <c r="B2826" s="17" t="s">
        <v>6595</v>
      </c>
      <c r="C2826" s="17">
        <v>2758329</v>
      </c>
      <c r="D2826" s="17">
        <v>20298322</v>
      </c>
      <c r="E2826" s="17" t="s">
        <v>93</v>
      </c>
      <c r="F2826" s="17" t="s">
        <v>5366</v>
      </c>
      <c r="G2826" s="17" t="s">
        <v>9593</v>
      </c>
      <c r="H2826" s="17">
        <v>3206088296</v>
      </c>
      <c r="I2826" s="17" t="s">
        <v>71</v>
      </c>
      <c r="J2826" s="17" t="s">
        <v>9594</v>
      </c>
      <c r="K2826" s="17" t="s">
        <v>9595</v>
      </c>
      <c r="L2826" s="17" t="s">
        <v>5368</v>
      </c>
      <c r="M2826" s="17" t="s">
        <v>5369</v>
      </c>
      <c r="N2826" s="17" t="s">
        <v>6600</v>
      </c>
      <c r="O2826" s="17">
        <v>20201104</v>
      </c>
      <c r="P2826" s="17">
        <v>20201113</v>
      </c>
      <c r="Q2826" s="17">
        <v>1170</v>
      </c>
      <c r="R2826" s="17">
        <v>28267686</v>
      </c>
      <c r="S2826" s="17" t="s">
        <v>7072</v>
      </c>
      <c r="T2826" s="17" t="s">
        <v>63</v>
      </c>
      <c r="U2826" s="17" t="s">
        <v>91</v>
      </c>
      <c r="V2826" s="17">
        <f t="shared" si="782"/>
        <v>3</v>
      </c>
      <c r="W2826" s="17">
        <v>3000</v>
      </c>
      <c r="X2826" s="17" t="s">
        <v>89</v>
      </c>
      <c r="Y2826" s="17" t="s">
        <v>6595</v>
      </c>
      <c r="Z2826" s="17">
        <v>20201113</v>
      </c>
      <c r="AA2826" s="17" t="s">
        <v>1947</v>
      </c>
      <c r="AB2826" s="17">
        <v>1</v>
      </c>
      <c r="AC2826" s="17" t="str">
        <f>IFERROR(VLOOKUP(A2826,[1]Cruces!AJ:AK,2,0),VLOOKUP(CONCATENATE(X2826,AA2826),[1]Cruces!G:H,2,0))</f>
        <v>Solicitud por BT</v>
      </c>
      <c r="AD2826" s="17">
        <f t="shared" si="768"/>
        <v>4</v>
      </c>
      <c r="AE2826" s="17">
        <f t="shared" si="769"/>
        <v>11</v>
      </c>
      <c r="AF2826" s="17">
        <f t="shared" si="770"/>
        <v>2020</v>
      </c>
      <c r="AG2826" s="17" t="str">
        <f>IFERROR(VLOOKUP(MID(A2826,2,4)*1,[1]Cruces!K:L,2,0),"Verificar")</f>
        <v>Atlántico Norte</v>
      </c>
      <c r="AH2826" s="17">
        <f t="shared" ca="1" si="771"/>
        <v>21</v>
      </c>
      <c r="AI2826" s="17" t="str">
        <f>IFERROR(VLOOKUP(U2826,[1]Cruces!$O$1:$P$6,2,0),"Sin Orden")</f>
        <v>Resuelta</v>
      </c>
      <c r="AJ2826" s="17">
        <f t="shared" si="772"/>
        <v>13</v>
      </c>
      <c r="AK2826" s="17">
        <f t="shared" si="773"/>
        <v>11</v>
      </c>
      <c r="AL2826" s="17">
        <f t="shared" si="774"/>
        <v>2020</v>
      </c>
      <c r="AM2826" s="17">
        <f t="shared" ca="1" si="775"/>
        <v>12</v>
      </c>
      <c r="AN2826" s="18" t="str">
        <f>IFERROR(VLOOKUP(R2826*1,'[1]Ordenes de Servicio'!G:K,5,0),"No Cruza")</f>
        <v>No Cruza</v>
      </c>
      <c r="AO2826" s="17">
        <f t="shared" ca="1" si="776"/>
        <v>9</v>
      </c>
      <c r="AP2826" s="17">
        <f t="shared" si="777"/>
        <v>13</v>
      </c>
      <c r="AQ2826" s="17">
        <f t="shared" si="778"/>
        <v>11</v>
      </c>
      <c r="AR2826" s="17">
        <f t="shared" si="779"/>
        <v>2020</v>
      </c>
      <c r="AS2826" s="17">
        <f t="shared" ca="1" si="780"/>
        <v>12</v>
      </c>
      <c r="AT2826" s="17" t="str">
        <f t="shared" ca="1" si="783"/>
        <v>No</v>
      </c>
      <c r="AU2826" s="17">
        <f t="shared" si="781"/>
        <v>0</v>
      </c>
      <c r="AV2826" s="17" t="str">
        <f>+VLOOKUP(B2826,[1]Cruces!S:T,2,0)</f>
        <v>7. Ejecución en Campo OS BT</v>
      </c>
    </row>
    <row r="2827" spans="1:48" hidden="1" x14ac:dyDescent="0.25">
      <c r="A2827" s="17" t="s">
        <v>5154</v>
      </c>
      <c r="B2827" s="17" t="s">
        <v>68</v>
      </c>
      <c r="C2827" s="17">
        <v>0</v>
      </c>
      <c r="D2827" s="17">
        <v>0</v>
      </c>
      <c r="E2827" s="17" t="s">
        <v>55</v>
      </c>
      <c r="F2827" s="17" t="s">
        <v>107</v>
      </c>
      <c r="G2827" s="17" t="s">
        <v>5155</v>
      </c>
      <c r="H2827" s="17">
        <v>3135747291</v>
      </c>
      <c r="I2827" s="17" t="s">
        <v>71</v>
      </c>
      <c r="J2827" s="17" t="s">
        <v>59</v>
      </c>
      <c r="K2827" s="17" t="s">
        <v>97</v>
      </c>
      <c r="L2827" s="17" t="s">
        <v>117</v>
      </c>
      <c r="M2827" s="17" t="s">
        <v>118</v>
      </c>
      <c r="N2827" s="17" t="s">
        <v>75</v>
      </c>
      <c r="O2827" s="17">
        <v>20200702</v>
      </c>
      <c r="P2827" s="17">
        <v>20200717</v>
      </c>
      <c r="Q2827" s="17">
        <v>1180</v>
      </c>
      <c r="R2827" s="17">
        <v>27741337</v>
      </c>
      <c r="S2827" s="17" t="s">
        <v>100</v>
      </c>
      <c r="T2827" s="17" t="s">
        <v>63</v>
      </c>
      <c r="U2827" s="17" t="s">
        <v>91</v>
      </c>
      <c r="V2827" s="17">
        <f t="shared" si="782"/>
        <v>112.5</v>
      </c>
      <c r="W2827" s="17">
        <v>112500</v>
      </c>
      <c r="X2827" s="17" t="s">
        <v>64</v>
      </c>
      <c r="Y2827" s="17" t="s">
        <v>136</v>
      </c>
      <c r="Z2827" s="17">
        <v>20200728</v>
      </c>
      <c r="AA2827" s="17" t="s">
        <v>78</v>
      </c>
      <c r="AB2827" s="17">
        <v>1</v>
      </c>
      <c r="AC2827" s="17" t="str">
        <f>IFERROR(VLOOKUP(A2827,[1]Cruces!AJ:AK,2,0),VLOOKUP(CONCATENATE(X2827,AA2827),[1]Cruces!G:H,2,0))</f>
        <v>Solicitud de Obra</v>
      </c>
      <c r="AD2827" s="17">
        <f t="shared" si="768"/>
        <v>2</v>
      </c>
      <c r="AE2827" s="17">
        <f t="shared" si="769"/>
        <v>7</v>
      </c>
      <c r="AF2827" s="17">
        <f t="shared" si="770"/>
        <v>2020</v>
      </c>
      <c r="AG2827" s="17" t="str">
        <f>IFERROR(VLOOKUP(MID(A2827,2,4)*1,[1]Cruces!K:L,2,0),"Verificar")</f>
        <v>Atlántico Norte</v>
      </c>
      <c r="AH2827" s="17">
        <f t="shared" ca="1" si="771"/>
        <v>146</v>
      </c>
      <c r="AI2827" s="17" t="str">
        <f>IFERROR(VLOOKUP(U2827,[1]Cruces!$O$1:$P$6,2,0),"Sin Orden")</f>
        <v>Resuelta</v>
      </c>
      <c r="AJ2827" s="17">
        <f t="shared" si="772"/>
        <v>28</v>
      </c>
      <c r="AK2827" s="17">
        <f t="shared" si="773"/>
        <v>7</v>
      </c>
      <c r="AL2827" s="17">
        <f t="shared" si="774"/>
        <v>2020</v>
      </c>
      <c r="AM2827" s="17">
        <f t="shared" ca="1" si="775"/>
        <v>120</v>
      </c>
      <c r="AN2827" s="18" t="str">
        <f>IFERROR(VLOOKUP(R2827*1,'[1]Ordenes de Servicio'!G:K,5,0),"No Cruza")</f>
        <v>No Cruza</v>
      </c>
      <c r="AO2827" s="17">
        <f t="shared" ca="1" si="776"/>
        <v>26</v>
      </c>
      <c r="AP2827" s="17">
        <f t="shared" si="777"/>
        <v>17</v>
      </c>
      <c r="AQ2827" s="17">
        <f t="shared" si="778"/>
        <v>7</v>
      </c>
      <c r="AR2827" s="17">
        <f t="shared" si="779"/>
        <v>2020</v>
      </c>
      <c r="AS2827" s="17">
        <f t="shared" ca="1" si="780"/>
        <v>131</v>
      </c>
      <c r="AT2827" s="17" t="str">
        <f t="shared" ca="1" si="783"/>
        <v>No</v>
      </c>
      <c r="AU2827" s="17">
        <f t="shared" si="781"/>
        <v>11</v>
      </c>
      <c r="AV2827" s="17" t="str">
        <f>+VLOOKUP(B2827,[1]Cruces!S:T,2,0)</f>
        <v>5. Consultoría / Adjudicación</v>
      </c>
    </row>
    <row r="2828" spans="1:48" hidden="1" x14ac:dyDescent="0.25">
      <c r="A2828" s="17" t="s">
        <v>5156</v>
      </c>
      <c r="B2828" s="17" t="s">
        <v>68</v>
      </c>
      <c r="C2828" s="17">
        <v>0</v>
      </c>
      <c r="D2828" s="17">
        <v>0</v>
      </c>
      <c r="E2828" s="17" t="s">
        <v>55</v>
      </c>
      <c r="F2828" s="17" t="s">
        <v>69</v>
      </c>
      <c r="G2828" s="17" t="s">
        <v>5157</v>
      </c>
      <c r="H2828" s="17">
        <v>0</v>
      </c>
      <c r="I2828" s="17" t="s">
        <v>71</v>
      </c>
      <c r="J2828" s="17" t="s">
        <v>59</v>
      </c>
      <c r="K2828" s="17" t="s">
        <v>72</v>
      </c>
      <c r="L2828" s="17" t="s">
        <v>73</v>
      </c>
      <c r="M2828" s="17" t="s">
        <v>74</v>
      </c>
      <c r="N2828" s="17" t="s">
        <v>75</v>
      </c>
      <c r="O2828" s="17">
        <v>20200129</v>
      </c>
      <c r="P2828" s="17">
        <v>20200916</v>
      </c>
      <c r="Q2828" s="17">
        <v>3160</v>
      </c>
      <c r="R2828" s="17">
        <v>27123783</v>
      </c>
      <c r="S2828" s="17" t="s">
        <v>100</v>
      </c>
      <c r="T2828" s="17" t="s">
        <v>63</v>
      </c>
      <c r="U2828" s="17" t="s">
        <v>91</v>
      </c>
      <c r="V2828" s="17">
        <f t="shared" si="782"/>
        <v>15</v>
      </c>
      <c r="W2828" s="17">
        <v>15000</v>
      </c>
      <c r="X2828" s="17" t="s">
        <v>64</v>
      </c>
      <c r="Y2828" s="17" t="s">
        <v>68</v>
      </c>
      <c r="Z2828" s="17">
        <v>20200916</v>
      </c>
      <c r="AA2828" s="17" t="s">
        <v>78</v>
      </c>
      <c r="AB2828" s="17">
        <v>1</v>
      </c>
      <c r="AC2828" s="17" t="str">
        <f>IFERROR(VLOOKUP(A2828,[1]Cruces!AJ:AK,2,0),VLOOKUP(CONCATENATE(X2828,AA2828),[1]Cruces!G:H,2,0))</f>
        <v>Solicitud de Obra</v>
      </c>
      <c r="AD2828" s="17">
        <f t="shared" si="768"/>
        <v>29</v>
      </c>
      <c r="AE2828" s="17">
        <f t="shared" si="769"/>
        <v>1</v>
      </c>
      <c r="AF2828" s="17">
        <f t="shared" si="770"/>
        <v>2020</v>
      </c>
      <c r="AG2828" s="17" t="str">
        <f>IFERROR(VLOOKUP(MID(A2828,2,4)*1,[1]Cruces!K:L,2,0),"Verificar")</f>
        <v>Verificar</v>
      </c>
      <c r="AH2828" s="17">
        <f t="shared" ca="1" si="771"/>
        <v>301</v>
      </c>
      <c r="AI2828" s="17" t="str">
        <f>IFERROR(VLOOKUP(U2828,[1]Cruces!$O$1:$P$6,2,0),"Sin Orden")</f>
        <v>Resuelta</v>
      </c>
      <c r="AJ2828" s="17">
        <f t="shared" si="772"/>
        <v>16</v>
      </c>
      <c r="AK2828" s="17">
        <f t="shared" si="773"/>
        <v>9</v>
      </c>
      <c r="AL2828" s="17">
        <f t="shared" si="774"/>
        <v>2020</v>
      </c>
      <c r="AM2828" s="17">
        <f t="shared" ca="1" si="775"/>
        <v>70</v>
      </c>
      <c r="AN2828" s="18" t="str">
        <f>IFERROR(VLOOKUP(R2828*1,'[1]Ordenes de Servicio'!G:K,5,0),"No Cruza")</f>
        <v>No Cruza</v>
      </c>
      <c r="AO2828" s="17">
        <f t="shared" ca="1" si="776"/>
        <v>231</v>
      </c>
      <c r="AP2828" s="17">
        <f t="shared" si="777"/>
        <v>16</v>
      </c>
      <c r="AQ2828" s="17">
        <f t="shared" si="778"/>
        <v>9</v>
      </c>
      <c r="AR2828" s="17">
        <f t="shared" si="779"/>
        <v>2020</v>
      </c>
      <c r="AS2828" s="17">
        <f t="shared" ca="1" si="780"/>
        <v>70</v>
      </c>
      <c r="AT2828" s="17" t="str">
        <f t="shared" ca="1" si="783"/>
        <v>No</v>
      </c>
      <c r="AU2828" s="17">
        <f t="shared" si="781"/>
        <v>0</v>
      </c>
      <c r="AV2828" s="17" t="str">
        <f>+VLOOKUP(B2828,[1]Cruces!S:T,2,0)</f>
        <v>5. Consultoría / Adjudicación</v>
      </c>
    </row>
    <row r="2829" spans="1:48" hidden="1" x14ac:dyDescent="0.25">
      <c r="A2829" s="17" t="s">
        <v>5158</v>
      </c>
      <c r="B2829" s="17" t="s">
        <v>68</v>
      </c>
      <c r="C2829" s="17">
        <v>4388137</v>
      </c>
      <c r="D2829" s="17">
        <v>0</v>
      </c>
      <c r="E2829" s="17" t="s">
        <v>55</v>
      </c>
      <c r="F2829" s="17" t="s">
        <v>107</v>
      </c>
      <c r="G2829" s="17" t="s">
        <v>5159</v>
      </c>
      <c r="H2829" s="17">
        <v>0</v>
      </c>
      <c r="I2829" s="17" t="s">
        <v>116</v>
      </c>
      <c r="J2829" s="17" t="s">
        <v>59</v>
      </c>
      <c r="K2829" s="17" t="s">
        <v>97</v>
      </c>
      <c r="L2829" s="17" t="s">
        <v>117</v>
      </c>
      <c r="M2829" s="17" t="s">
        <v>118</v>
      </c>
      <c r="N2829" s="17" t="s">
        <v>75</v>
      </c>
      <c r="O2829" s="17">
        <v>20200312</v>
      </c>
      <c r="P2829" s="17">
        <v>20200331</v>
      </c>
      <c r="Q2829" s="17">
        <v>1110</v>
      </c>
      <c r="R2829" s="17">
        <v>27662759</v>
      </c>
      <c r="S2829" s="17" t="s">
        <v>76</v>
      </c>
      <c r="T2829" s="17" t="s">
        <v>63</v>
      </c>
      <c r="U2829" s="17" t="s">
        <v>88</v>
      </c>
      <c r="V2829" s="17">
        <f t="shared" si="782"/>
        <v>75</v>
      </c>
      <c r="W2829" s="17">
        <v>75000</v>
      </c>
      <c r="X2829" s="17" t="s">
        <v>89</v>
      </c>
      <c r="Y2829" s="17" t="s">
        <v>105</v>
      </c>
      <c r="Z2829" s="17">
        <v>20200630</v>
      </c>
      <c r="AA2829" s="17" t="s">
        <v>78</v>
      </c>
      <c r="AB2829" s="17">
        <v>1</v>
      </c>
      <c r="AC2829" s="17" t="str">
        <f>IFERROR(VLOOKUP(A2829,[1]Cruces!AJ:AK,2,0),VLOOKUP(CONCATENATE(X2829,AA2829),[1]Cruces!G:H,2,0))</f>
        <v>Solicitud de Obra</v>
      </c>
      <c r="AD2829" s="17">
        <f t="shared" si="768"/>
        <v>12</v>
      </c>
      <c r="AE2829" s="17">
        <f t="shared" si="769"/>
        <v>3</v>
      </c>
      <c r="AF2829" s="17">
        <f t="shared" si="770"/>
        <v>2020</v>
      </c>
      <c r="AG2829" s="17" t="str">
        <f>IFERROR(VLOOKUP(MID(A2829,2,4)*1,[1]Cruces!K:L,2,0),"Verificar")</f>
        <v>Atlántico Norte</v>
      </c>
      <c r="AH2829" s="17">
        <f t="shared" ca="1" si="771"/>
        <v>258</v>
      </c>
      <c r="AI2829" s="17" t="str">
        <f>IFERROR(VLOOKUP(U2829,[1]Cruces!$O$1:$P$6,2,0),"Sin Orden")</f>
        <v>Resuelta</v>
      </c>
      <c r="AJ2829" s="17">
        <f t="shared" si="772"/>
        <v>30</v>
      </c>
      <c r="AK2829" s="17">
        <f t="shared" si="773"/>
        <v>6</v>
      </c>
      <c r="AL2829" s="17">
        <f t="shared" si="774"/>
        <v>2020</v>
      </c>
      <c r="AM2829" s="17">
        <f t="shared" ca="1" si="775"/>
        <v>148</v>
      </c>
      <c r="AN2829" s="18" t="str">
        <f>IFERROR(VLOOKUP(R2829*1,'[1]Ordenes de Servicio'!G:K,5,0),"No Cruza")</f>
        <v>No Cruza</v>
      </c>
      <c r="AO2829" s="17">
        <f t="shared" ca="1" si="776"/>
        <v>110</v>
      </c>
      <c r="AP2829" s="17">
        <f t="shared" si="777"/>
        <v>31</v>
      </c>
      <c r="AQ2829" s="17">
        <f t="shared" si="778"/>
        <v>3</v>
      </c>
      <c r="AR2829" s="17">
        <f t="shared" si="779"/>
        <v>2020</v>
      </c>
      <c r="AS2829" s="17">
        <f t="shared" ca="1" si="780"/>
        <v>239</v>
      </c>
      <c r="AT2829" s="17" t="str">
        <f t="shared" ca="1" si="783"/>
        <v>No</v>
      </c>
      <c r="AU2829" s="17">
        <f t="shared" si="781"/>
        <v>91</v>
      </c>
      <c r="AV2829" s="17" t="str">
        <f>+VLOOKUP(B2829,[1]Cruces!S:T,2,0)</f>
        <v>5. Consultoría / Adjudicación</v>
      </c>
    </row>
    <row r="2830" spans="1:48" x14ac:dyDescent="0.25">
      <c r="A2830" s="17" t="s">
        <v>5160</v>
      </c>
      <c r="B2830" s="17" t="s">
        <v>80</v>
      </c>
      <c r="C2830" s="17">
        <v>2322819</v>
      </c>
      <c r="D2830" s="17">
        <v>0</v>
      </c>
      <c r="E2830" s="17" t="s">
        <v>55</v>
      </c>
      <c r="F2830" s="17" t="s">
        <v>107</v>
      </c>
      <c r="G2830" s="17" t="s">
        <v>2007</v>
      </c>
      <c r="H2830" s="17">
        <v>3116383353</v>
      </c>
      <c r="I2830" s="17" t="s">
        <v>104</v>
      </c>
      <c r="J2830" s="17" t="s">
        <v>59</v>
      </c>
      <c r="K2830" s="17" t="s">
        <v>2009</v>
      </c>
      <c r="L2830" s="17" t="s">
        <v>325</v>
      </c>
      <c r="M2830" s="17" t="s">
        <v>326</v>
      </c>
      <c r="N2830" s="17" t="s">
        <v>87</v>
      </c>
      <c r="O2830" s="17">
        <v>20180709</v>
      </c>
      <c r="P2830" s="17">
        <v>20191128</v>
      </c>
      <c r="Q2830" s="17">
        <v>9510</v>
      </c>
      <c r="R2830" s="17">
        <v>26407792</v>
      </c>
      <c r="S2830" s="17" t="s">
        <v>76</v>
      </c>
      <c r="T2830" s="17" t="s">
        <v>63</v>
      </c>
      <c r="U2830" s="17" t="s">
        <v>88</v>
      </c>
      <c r="V2830" s="17">
        <f t="shared" si="782"/>
        <v>300</v>
      </c>
      <c r="W2830" s="17">
        <v>300000</v>
      </c>
      <c r="X2830" s="17" t="s">
        <v>89</v>
      </c>
      <c r="Y2830" s="17" t="s">
        <v>80</v>
      </c>
      <c r="Z2830" s="17">
        <v>20191128</v>
      </c>
      <c r="AA2830" s="17" t="s">
        <v>101</v>
      </c>
      <c r="AB2830" s="17">
        <v>1</v>
      </c>
      <c r="AC2830" s="17" t="str">
        <f>IFERROR(VLOOKUP(A2830,[1]Cruces!AJ:AK,2,0),VLOOKUP(CONCATENATE(X2830,AA2830),[1]Cruces!G:H,2,0))</f>
        <v>Solicitud de Obra</v>
      </c>
      <c r="AD2830" s="17">
        <f t="shared" si="768"/>
        <v>9</v>
      </c>
      <c r="AE2830" s="17">
        <f t="shared" si="769"/>
        <v>7</v>
      </c>
      <c r="AF2830" s="17">
        <f t="shared" si="770"/>
        <v>2018</v>
      </c>
      <c r="AG2830" s="17" t="str">
        <f>IFERROR(VLOOKUP(MID(A2830,2,4)*1,[1]Cruces!K:L,2,0),"Verificar")</f>
        <v>Atlántico Norte</v>
      </c>
      <c r="AH2830" s="17">
        <f t="shared" ca="1" si="771"/>
        <v>870</v>
      </c>
      <c r="AI2830" s="17" t="str">
        <f>IFERROR(VLOOKUP(U2830,[1]Cruces!$O$1:$P$6,2,0),"Sin Orden")</f>
        <v>Resuelta</v>
      </c>
      <c r="AJ2830" s="17">
        <f t="shared" si="772"/>
        <v>28</v>
      </c>
      <c r="AK2830" s="17">
        <f t="shared" si="773"/>
        <v>11</v>
      </c>
      <c r="AL2830" s="17">
        <f t="shared" si="774"/>
        <v>2019</v>
      </c>
      <c r="AM2830" s="17">
        <f t="shared" ca="1" si="775"/>
        <v>363</v>
      </c>
      <c r="AN2830" s="18" t="str">
        <f>IFERROR(VLOOKUP(R2830*1,'[1]Ordenes de Servicio'!G:K,5,0),"No Cruza")</f>
        <v>No Cruza</v>
      </c>
      <c r="AO2830" s="17">
        <f t="shared" ca="1" si="776"/>
        <v>507</v>
      </c>
      <c r="AP2830" s="17">
        <f t="shared" si="777"/>
        <v>28</v>
      </c>
      <c r="AQ2830" s="17">
        <f t="shared" si="778"/>
        <v>11</v>
      </c>
      <c r="AR2830" s="17">
        <f t="shared" si="779"/>
        <v>2019</v>
      </c>
      <c r="AS2830" s="17">
        <f t="shared" ca="1" si="780"/>
        <v>363</v>
      </c>
      <c r="AT2830" s="17" t="str">
        <f t="shared" ca="1" si="783"/>
        <v>Si</v>
      </c>
      <c r="AU2830" s="17">
        <f t="shared" si="781"/>
        <v>0</v>
      </c>
      <c r="AV2830" s="17" t="str">
        <f>+VLOOKUP(B2830,[1]Cruces!S:T,2,0)</f>
        <v>8. Puesta en Servicio</v>
      </c>
    </row>
    <row r="2831" spans="1:48" hidden="1" x14ac:dyDescent="0.25">
      <c r="A2831" s="17" t="s">
        <v>9596</v>
      </c>
      <c r="B2831" s="17" t="s">
        <v>569</v>
      </c>
      <c r="C2831" s="17">
        <v>5716865</v>
      </c>
      <c r="D2831" s="17">
        <v>25624507</v>
      </c>
      <c r="E2831" s="17" t="s">
        <v>93</v>
      </c>
      <c r="F2831" s="17" t="s">
        <v>7098</v>
      </c>
      <c r="G2831" s="17" t="s">
        <v>9597</v>
      </c>
      <c r="H2831" s="17">
        <v>3145973431</v>
      </c>
      <c r="I2831" s="17" t="s">
        <v>71</v>
      </c>
      <c r="J2831" s="17" t="s">
        <v>9598</v>
      </c>
      <c r="K2831" s="17" t="s">
        <v>97</v>
      </c>
      <c r="L2831" s="17" t="s">
        <v>7101</v>
      </c>
      <c r="M2831" s="17" t="s">
        <v>7102</v>
      </c>
      <c r="N2831" s="17" t="s">
        <v>572</v>
      </c>
      <c r="O2831" s="17">
        <v>20201103</v>
      </c>
      <c r="P2831" s="17">
        <v>20201103</v>
      </c>
      <c r="Q2831" s="17">
        <v>9332</v>
      </c>
      <c r="R2831" s="17">
        <v>0</v>
      </c>
      <c r="S2831" s="17"/>
      <c r="T2831" s="17" t="s">
        <v>63</v>
      </c>
      <c r="U2831" s="17"/>
      <c r="V2831" s="17">
        <f t="shared" si="782"/>
        <v>3</v>
      </c>
      <c r="W2831" s="17">
        <v>3000</v>
      </c>
      <c r="X2831" s="17" t="s">
        <v>89</v>
      </c>
      <c r="Y2831" s="17" t="s">
        <v>569</v>
      </c>
      <c r="Z2831" s="17">
        <v>20201103</v>
      </c>
      <c r="AA2831" s="17" t="s">
        <v>1947</v>
      </c>
      <c r="AB2831" s="17">
        <v>1</v>
      </c>
      <c r="AC2831" s="17" t="str">
        <f>IFERROR(VLOOKUP(A2831,[1]Cruces!AJ:AK,2,0),VLOOKUP(CONCATENATE(X2831,AA2831),[1]Cruces!G:H,2,0))</f>
        <v>Solicitud por BT</v>
      </c>
      <c r="AD2831" s="17">
        <f t="shared" si="768"/>
        <v>3</v>
      </c>
      <c r="AE2831" s="17">
        <f t="shared" si="769"/>
        <v>11</v>
      </c>
      <c r="AF2831" s="17">
        <f t="shared" si="770"/>
        <v>2020</v>
      </c>
      <c r="AG2831" s="17" t="str">
        <f>IFERROR(VLOOKUP(MID(A2831,2,4)*1,[1]Cruces!K:L,2,0),"Verificar")</f>
        <v>Guajira</v>
      </c>
      <c r="AH2831" s="17">
        <f t="shared" ca="1" si="771"/>
        <v>22</v>
      </c>
      <c r="AI2831" s="17" t="str">
        <f>IFERROR(VLOOKUP(U2831,[1]Cruces!$O$1:$P$6,2,0),"Sin Orden")</f>
        <v>Sin Orden</v>
      </c>
      <c r="AJ2831" s="17">
        <f t="shared" si="772"/>
        <v>3</v>
      </c>
      <c r="AK2831" s="17">
        <f t="shared" si="773"/>
        <v>11</v>
      </c>
      <c r="AL2831" s="17">
        <f t="shared" si="774"/>
        <v>2020</v>
      </c>
      <c r="AM2831" s="17">
        <f t="shared" ca="1" si="775"/>
        <v>22</v>
      </c>
      <c r="AN2831" s="18" t="str">
        <f>IFERROR(VLOOKUP(R2831*1,'[1]Ordenes de Servicio'!G:K,5,0),"No Cruza")</f>
        <v>No Cruza</v>
      </c>
      <c r="AO2831" s="17">
        <f t="shared" ca="1" si="776"/>
        <v>22</v>
      </c>
      <c r="AP2831" s="17">
        <f t="shared" si="777"/>
        <v>3</v>
      </c>
      <c r="AQ2831" s="17">
        <f t="shared" si="778"/>
        <v>11</v>
      </c>
      <c r="AR2831" s="17">
        <f t="shared" si="779"/>
        <v>2020</v>
      </c>
      <c r="AS2831" s="17">
        <f t="shared" ca="1" si="780"/>
        <v>22</v>
      </c>
      <c r="AT2831" s="17" t="str">
        <f t="shared" ca="1" si="783"/>
        <v>No</v>
      </c>
      <c r="AU2831" s="17">
        <f t="shared" si="781"/>
        <v>0</v>
      </c>
      <c r="AV2831" s="17" t="str">
        <f>+VLOOKUP(B2831,[1]Cruces!S:T,2,0)</f>
        <v>1. Solicitud</v>
      </c>
    </row>
    <row r="2832" spans="1:48" hidden="1" x14ac:dyDescent="0.25">
      <c r="A2832" s="17" t="s">
        <v>9599</v>
      </c>
      <c r="B2832" s="17" t="s">
        <v>1943</v>
      </c>
      <c r="C2832" s="17">
        <v>5668727</v>
      </c>
      <c r="D2832" s="17">
        <v>25622370</v>
      </c>
      <c r="E2832" s="17" t="s">
        <v>745</v>
      </c>
      <c r="F2832" s="17" t="s">
        <v>7350</v>
      </c>
      <c r="G2832" s="17" t="s">
        <v>9600</v>
      </c>
      <c r="H2832" s="17">
        <v>3153812540</v>
      </c>
      <c r="I2832" s="17" t="s">
        <v>71</v>
      </c>
      <c r="J2832" s="17" t="s">
        <v>9601</v>
      </c>
      <c r="K2832" s="17" t="s">
        <v>97</v>
      </c>
      <c r="L2832" s="17" t="s">
        <v>9602</v>
      </c>
      <c r="M2832" s="17" t="s">
        <v>9603</v>
      </c>
      <c r="N2832" s="17" t="s">
        <v>1946</v>
      </c>
      <c r="O2832" s="17">
        <v>20201113</v>
      </c>
      <c r="P2832" s="17">
        <v>20201113</v>
      </c>
      <c r="Q2832" s="17">
        <v>9332</v>
      </c>
      <c r="R2832" s="17">
        <v>28282615</v>
      </c>
      <c r="S2832" s="17" t="s">
        <v>7072</v>
      </c>
      <c r="T2832" s="17" t="s">
        <v>63</v>
      </c>
      <c r="U2832" s="17" t="s">
        <v>77</v>
      </c>
      <c r="V2832" s="17">
        <f t="shared" si="782"/>
        <v>6</v>
      </c>
      <c r="W2832" s="17">
        <v>6000</v>
      </c>
      <c r="X2832" s="17" t="s">
        <v>89</v>
      </c>
      <c r="Y2832" s="17" t="s">
        <v>1943</v>
      </c>
      <c r="Z2832" s="17">
        <v>20201113</v>
      </c>
      <c r="AA2832" s="17" t="s">
        <v>1947</v>
      </c>
      <c r="AB2832" s="17">
        <v>1</v>
      </c>
      <c r="AC2832" s="17" t="str">
        <f>IFERROR(VLOOKUP(A2832,[1]Cruces!AJ:AK,2,0),VLOOKUP(CONCATENATE(X2832,AA2832),[1]Cruces!G:H,2,0))</f>
        <v>Solicitud por BT</v>
      </c>
      <c r="AD2832" s="17">
        <f t="shared" si="768"/>
        <v>13</v>
      </c>
      <c r="AE2832" s="17">
        <f t="shared" si="769"/>
        <v>11</v>
      </c>
      <c r="AF2832" s="17">
        <f t="shared" si="770"/>
        <v>2020</v>
      </c>
      <c r="AG2832" s="17" t="str">
        <f>IFERROR(VLOOKUP(MID(A2832,2,4)*1,[1]Cruces!K:L,2,0),"Verificar")</f>
        <v>Guajira</v>
      </c>
      <c r="AH2832" s="17">
        <f t="shared" ca="1" si="771"/>
        <v>12</v>
      </c>
      <c r="AI2832" s="17" t="str">
        <f>IFERROR(VLOOKUP(U2832,[1]Cruces!$O$1:$P$6,2,0),"Sin Orden")</f>
        <v>Pendiente</v>
      </c>
      <c r="AJ2832" s="17">
        <f t="shared" si="772"/>
        <v>13</v>
      </c>
      <c r="AK2832" s="17">
        <f t="shared" si="773"/>
        <v>11</v>
      </c>
      <c r="AL2832" s="17">
        <f t="shared" si="774"/>
        <v>2020</v>
      </c>
      <c r="AM2832" s="17">
        <f t="shared" ca="1" si="775"/>
        <v>12</v>
      </c>
      <c r="AN2832" s="18" t="str">
        <f>IFERROR(VLOOKUP(R2832*1,'[1]Ordenes de Servicio'!G:K,5,0),"No Cruza")</f>
        <v>No Cruza</v>
      </c>
      <c r="AO2832" s="17">
        <f t="shared" ca="1" si="776"/>
        <v>12</v>
      </c>
      <c r="AP2832" s="17">
        <f t="shared" si="777"/>
        <v>13</v>
      </c>
      <c r="AQ2832" s="17">
        <f t="shared" si="778"/>
        <v>11</v>
      </c>
      <c r="AR2832" s="17">
        <f t="shared" si="779"/>
        <v>2020</v>
      </c>
      <c r="AS2832" s="17">
        <f t="shared" ca="1" si="780"/>
        <v>12</v>
      </c>
      <c r="AT2832" s="17" t="str">
        <f t="shared" ca="1" si="783"/>
        <v>No</v>
      </c>
      <c r="AU2832" s="17">
        <f t="shared" si="781"/>
        <v>0</v>
      </c>
      <c r="AV2832" s="17" t="str">
        <f>+VLOOKUP(B2832,[1]Cruces!S:T,2,0)</f>
        <v>7. Ejecución en Campo OS BT</v>
      </c>
    </row>
    <row r="2833" spans="1:48" hidden="1" x14ac:dyDescent="0.25">
      <c r="A2833" s="17" t="s">
        <v>5161</v>
      </c>
      <c r="B2833" s="17" t="s">
        <v>68</v>
      </c>
      <c r="C2833" s="17">
        <v>0</v>
      </c>
      <c r="D2833" s="17">
        <v>0</v>
      </c>
      <c r="E2833" s="17" t="s">
        <v>55</v>
      </c>
      <c r="F2833" s="17" t="s">
        <v>107</v>
      </c>
      <c r="G2833" s="17" t="s">
        <v>5162</v>
      </c>
      <c r="H2833" s="17">
        <v>0</v>
      </c>
      <c r="I2833" s="17" t="s">
        <v>116</v>
      </c>
      <c r="J2833" s="17" t="s">
        <v>59</v>
      </c>
      <c r="K2833" s="17" t="s">
        <v>5163</v>
      </c>
      <c r="L2833" s="17" t="s">
        <v>117</v>
      </c>
      <c r="M2833" s="17" t="s">
        <v>118</v>
      </c>
      <c r="N2833" s="17" t="s">
        <v>75</v>
      </c>
      <c r="O2833" s="17">
        <v>20200604</v>
      </c>
      <c r="P2833" s="17">
        <v>20200710</v>
      </c>
      <c r="Q2833" s="17">
        <v>9350</v>
      </c>
      <c r="R2833" s="17">
        <v>27602013</v>
      </c>
      <c r="S2833" s="17" t="s">
        <v>100</v>
      </c>
      <c r="T2833" s="17" t="s">
        <v>63</v>
      </c>
      <c r="U2833" s="17" t="s">
        <v>91</v>
      </c>
      <c r="V2833" s="17">
        <f t="shared" si="782"/>
        <v>250</v>
      </c>
      <c r="W2833" s="17">
        <v>250000</v>
      </c>
      <c r="X2833" s="17" t="s">
        <v>64</v>
      </c>
      <c r="Y2833" s="17" t="s">
        <v>136</v>
      </c>
      <c r="Z2833" s="17">
        <v>20200722</v>
      </c>
      <c r="AA2833" s="17" t="s">
        <v>101</v>
      </c>
      <c r="AB2833" s="17">
        <v>1</v>
      </c>
      <c r="AC2833" s="17" t="str">
        <f>IFERROR(VLOOKUP(A2833,[1]Cruces!AJ:AK,2,0),VLOOKUP(CONCATENATE(X2833,AA2833),[1]Cruces!G:H,2,0))</f>
        <v>Solicitud de Obra</v>
      </c>
      <c r="AD2833" s="17">
        <f t="shared" si="768"/>
        <v>4</v>
      </c>
      <c r="AE2833" s="17">
        <f t="shared" si="769"/>
        <v>6</v>
      </c>
      <c r="AF2833" s="17">
        <f t="shared" si="770"/>
        <v>2020</v>
      </c>
      <c r="AG2833" s="17" t="str">
        <f>IFERROR(VLOOKUP(MID(A2833,2,4)*1,[1]Cruces!K:L,2,0),"Verificar")</f>
        <v>Magdalena</v>
      </c>
      <c r="AH2833" s="17">
        <f t="shared" ca="1" si="771"/>
        <v>174</v>
      </c>
      <c r="AI2833" s="17" t="str">
        <f>IFERROR(VLOOKUP(U2833,[1]Cruces!$O$1:$P$6,2,0),"Sin Orden")</f>
        <v>Resuelta</v>
      </c>
      <c r="AJ2833" s="17">
        <f t="shared" si="772"/>
        <v>22</v>
      </c>
      <c r="AK2833" s="17">
        <f t="shared" si="773"/>
        <v>7</v>
      </c>
      <c r="AL2833" s="17">
        <f t="shared" si="774"/>
        <v>2020</v>
      </c>
      <c r="AM2833" s="17">
        <f t="shared" ca="1" si="775"/>
        <v>126</v>
      </c>
      <c r="AN2833" s="18" t="str">
        <f>IFERROR(VLOOKUP(R2833*1,'[1]Ordenes de Servicio'!G:K,5,0),"No Cruza")</f>
        <v>No Cruza</v>
      </c>
      <c r="AO2833" s="17">
        <f t="shared" ca="1" si="776"/>
        <v>48</v>
      </c>
      <c r="AP2833" s="17">
        <f t="shared" si="777"/>
        <v>10</v>
      </c>
      <c r="AQ2833" s="17">
        <f t="shared" si="778"/>
        <v>7</v>
      </c>
      <c r="AR2833" s="17">
        <f t="shared" si="779"/>
        <v>2020</v>
      </c>
      <c r="AS2833" s="17">
        <f t="shared" ca="1" si="780"/>
        <v>138</v>
      </c>
      <c r="AT2833" s="17" t="str">
        <f t="shared" ca="1" si="783"/>
        <v>No</v>
      </c>
      <c r="AU2833" s="17">
        <f t="shared" si="781"/>
        <v>12</v>
      </c>
      <c r="AV2833" s="17" t="str">
        <f>+VLOOKUP(B2833,[1]Cruces!S:T,2,0)</f>
        <v>5. Consultoría / Adjudicación</v>
      </c>
    </row>
    <row r="2834" spans="1:48" hidden="1" x14ac:dyDescent="0.25">
      <c r="A2834" s="17" t="s">
        <v>5164</v>
      </c>
      <c r="B2834" s="17" t="s">
        <v>68</v>
      </c>
      <c r="C2834" s="17">
        <v>0</v>
      </c>
      <c r="D2834" s="17">
        <v>0</v>
      </c>
      <c r="E2834" s="17" t="s">
        <v>55</v>
      </c>
      <c r="F2834" s="17" t="s">
        <v>56</v>
      </c>
      <c r="G2834" s="17" t="s">
        <v>5165</v>
      </c>
      <c r="H2834" s="17">
        <v>0</v>
      </c>
      <c r="I2834" s="17" t="s">
        <v>116</v>
      </c>
      <c r="J2834" s="17" t="s">
        <v>59</v>
      </c>
      <c r="K2834" s="17" t="s">
        <v>5166</v>
      </c>
      <c r="L2834" s="17" t="s">
        <v>265</v>
      </c>
      <c r="M2834" s="17" t="s">
        <v>55</v>
      </c>
      <c r="N2834" s="17" t="s">
        <v>75</v>
      </c>
      <c r="O2834" s="17">
        <v>20170504</v>
      </c>
      <c r="P2834" s="17">
        <v>20170803</v>
      </c>
      <c r="Q2834" s="17">
        <v>1110</v>
      </c>
      <c r="R2834" s="17">
        <v>23821635</v>
      </c>
      <c r="S2834" s="17" t="s">
        <v>100</v>
      </c>
      <c r="T2834" s="17" t="s">
        <v>63</v>
      </c>
      <c r="U2834" s="17" t="s">
        <v>91</v>
      </c>
      <c r="V2834" s="17">
        <f t="shared" si="782"/>
        <v>500</v>
      </c>
      <c r="W2834" s="17">
        <v>500000</v>
      </c>
      <c r="X2834" s="17" t="s">
        <v>64</v>
      </c>
      <c r="Y2834" s="17" t="s">
        <v>282</v>
      </c>
      <c r="Z2834" s="17">
        <v>20170809</v>
      </c>
      <c r="AA2834" s="17" t="s">
        <v>101</v>
      </c>
      <c r="AB2834" s="17">
        <v>1</v>
      </c>
      <c r="AC2834" s="17" t="str">
        <f>IFERROR(VLOOKUP(A2834,[1]Cruces!AJ:AK,2,0),VLOOKUP(CONCATENATE(X2834,AA2834),[1]Cruces!G:H,2,0))</f>
        <v>Solicitud de Obra</v>
      </c>
      <c r="AD2834" s="17">
        <f t="shared" si="768"/>
        <v>4</v>
      </c>
      <c r="AE2834" s="17">
        <f t="shared" si="769"/>
        <v>5</v>
      </c>
      <c r="AF2834" s="17">
        <f t="shared" si="770"/>
        <v>2017</v>
      </c>
      <c r="AG2834" s="17" t="str">
        <f>IFERROR(VLOOKUP(MID(A2834,2,4)*1,[1]Cruces!K:L,2,0),"Verificar")</f>
        <v>Atlántico Norte</v>
      </c>
      <c r="AH2834" s="17">
        <f t="shared" ca="1" si="771"/>
        <v>1301</v>
      </c>
      <c r="AI2834" s="17" t="str">
        <f>IFERROR(VLOOKUP(U2834,[1]Cruces!$O$1:$P$6,2,0),"Sin Orden")</f>
        <v>Resuelta</v>
      </c>
      <c r="AJ2834" s="17">
        <f t="shared" si="772"/>
        <v>9</v>
      </c>
      <c r="AK2834" s="17">
        <f t="shared" si="773"/>
        <v>8</v>
      </c>
      <c r="AL2834" s="17">
        <f t="shared" si="774"/>
        <v>2017</v>
      </c>
      <c r="AM2834" s="17">
        <f t="shared" ca="1" si="775"/>
        <v>1204</v>
      </c>
      <c r="AN2834" s="18" t="str">
        <f>IFERROR(VLOOKUP(R2834*1,'[1]Ordenes de Servicio'!G:K,5,0),"No Cruza")</f>
        <v>No Cruza</v>
      </c>
      <c r="AO2834" s="17">
        <f t="shared" ca="1" si="776"/>
        <v>97</v>
      </c>
      <c r="AP2834" s="17">
        <f t="shared" si="777"/>
        <v>3</v>
      </c>
      <c r="AQ2834" s="17">
        <f t="shared" si="778"/>
        <v>8</v>
      </c>
      <c r="AR2834" s="17">
        <f t="shared" si="779"/>
        <v>2017</v>
      </c>
      <c r="AS2834" s="17">
        <f t="shared" ca="1" si="780"/>
        <v>1210</v>
      </c>
      <c r="AT2834" s="17" t="str">
        <f t="shared" ca="1" si="783"/>
        <v>Si</v>
      </c>
      <c r="AU2834" s="17">
        <f t="shared" si="781"/>
        <v>6</v>
      </c>
      <c r="AV2834" s="17" t="str">
        <f>+VLOOKUP(B2834,[1]Cruces!S:T,2,0)</f>
        <v>5. Consultoría / Adjudicación</v>
      </c>
    </row>
    <row r="2835" spans="1:48" hidden="1" x14ac:dyDescent="0.25">
      <c r="A2835" s="17" t="s">
        <v>5167</v>
      </c>
      <c r="B2835" s="17" t="s">
        <v>68</v>
      </c>
      <c r="C2835" s="17">
        <v>2691930</v>
      </c>
      <c r="D2835" s="17">
        <v>20142618</v>
      </c>
      <c r="E2835" s="17" t="s">
        <v>93</v>
      </c>
      <c r="F2835" s="17" t="s">
        <v>107</v>
      </c>
      <c r="G2835" s="17" t="s">
        <v>5168</v>
      </c>
      <c r="H2835" s="17">
        <v>3007007299</v>
      </c>
      <c r="I2835" s="17" t="s">
        <v>182</v>
      </c>
      <c r="J2835" s="17" t="s">
        <v>5169</v>
      </c>
      <c r="K2835" s="17" t="s">
        <v>97</v>
      </c>
      <c r="L2835" s="17" t="s">
        <v>117</v>
      </c>
      <c r="M2835" s="17" t="s">
        <v>118</v>
      </c>
      <c r="N2835" s="17" t="s">
        <v>75</v>
      </c>
      <c r="O2835" s="17">
        <v>20200717</v>
      </c>
      <c r="P2835" s="17">
        <v>20200917</v>
      </c>
      <c r="Q2835" s="17">
        <v>1110</v>
      </c>
      <c r="R2835" s="17">
        <v>27849150</v>
      </c>
      <c r="S2835" s="17" t="s">
        <v>100</v>
      </c>
      <c r="T2835" s="17" t="s">
        <v>63</v>
      </c>
      <c r="U2835" s="17" t="s">
        <v>91</v>
      </c>
      <c r="V2835" s="17">
        <f t="shared" si="782"/>
        <v>112.5</v>
      </c>
      <c r="W2835" s="17">
        <v>112500</v>
      </c>
      <c r="X2835" s="17" t="s">
        <v>89</v>
      </c>
      <c r="Y2835" s="17" t="s">
        <v>282</v>
      </c>
      <c r="Z2835" s="17">
        <v>20201025</v>
      </c>
      <c r="AA2835" s="17" t="s">
        <v>78</v>
      </c>
      <c r="AB2835" s="17">
        <v>1</v>
      </c>
      <c r="AC2835" s="17" t="str">
        <f>IFERROR(VLOOKUP(A2835,[1]Cruces!AJ:AK,2,0),VLOOKUP(CONCATENATE(X2835,AA2835),[1]Cruces!G:H,2,0))</f>
        <v>Solicitud de Obra</v>
      </c>
      <c r="AD2835" s="17">
        <f t="shared" si="768"/>
        <v>17</v>
      </c>
      <c r="AE2835" s="17">
        <f t="shared" si="769"/>
        <v>7</v>
      </c>
      <c r="AF2835" s="17">
        <f t="shared" si="770"/>
        <v>2020</v>
      </c>
      <c r="AG2835" s="17" t="str">
        <f>IFERROR(VLOOKUP(MID(A2835,2,4)*1,[1]Cruces!K:L,2,0),"Verificar")</f>
        <v>Atlántico Norte</v>
      </c>
      <c r="AH2835" s="17">
        <f t="shared" ca="1" si="771"/>
        <v>131</v>
      </c>
      <c r="AI2835" s="17" t="str">
        <f>IFERROR(VLOOKUP(U2835,[1]Cruces!$O$1:$P$6,2,0),"Sin Orden")</f>
        <v>Resuelta</v>
      </c>
      <c r="AJ2835" s="17">
        <f t="shared" si="772"/>
        <v>25</v>
      </c>
      <c r="AK2835" s="17">
        <f t="shared" si="773"/>
        <v>10</v>
      </c>
      <c r="AL2835" s="17">
        <f t="shared" si="774"/>
        <v>2020</v>
      </c>
      <c r="AM2835" s="17">
        <f t="shared" ca="1" si="775"/>
        <v>31</v>
      </c>
      <c r="AN2835" s="18" t="str">
        <f>IFERROR(VLOOKUP(R2835*1,'[1]Ordenes de Servicio'!G:K,5,0),"No Cruza")</f>
        <v>No Cruza</v>
      </c>
      <c r="AO2835" s="17">
        <f t="shared" ca="1" si="776"/>
        <v>100</v>
      </c>
      <c r="AP2835" s="17">
        <f t="shared" si="777"/>
        <v>17</v>
      </c>
      <c r="AQ2835" s="17">
        <f t="shared" si="778"/>
        <v>9</v>
      </c>
      <c r="AR2835" s="17">
        <f t="shared" si="779"/>
        <v>2020</v>
      </c>
      <c r="AS2835" s="17">
        <f t="shared" ca="1" si="780"/>
        <v>69</v>
      </c>
      <c r="AT2835" s="17" t="str">
        <f t="shared" ca="1" si="783"/>
        <v>No</v>
      </c>
      <c r="AU2835" s="17">
        <f t="shared" si="781"/>
        <v>38</v>
      </c>
      <c r="AV2835" s="17" t="str">
        <f>+VLOOKUP(B2835,[1]Cruces!S:T,2,0)</f>
        <v>5. Consultoría / Adjudicación</v>
      </c>
    </row>
    <row r="2836" spans="1:48" hidden="1" x14ac:dyDescent="0.25">
      <c r="A2836" s="17" t="s">
        <v>5170</v>
      </c>
      <c r="B2836" s="17" t="s">
        <v>54</v>
      </c>
      <c r="C2836" s="17">
        <v>8894671</v>
      </c>
      <c r="D2836" s="17">
        <v>36179305</v>
      </c>
      <c r="E2836" s="17" t="s">
        <v>93</v>
      </c>
      <c r="F2836" s="17" t="s">
        <v>81</v>
      </c>
      <c r="G2836" s="17" t="s">
        <v>5171</v>
      </c>
      <c r="H2836" s="17">
        <v>4358420</v>
      </c>
      <c r="I2836" s="17" t="s">
        <v>116</v>
      </c>
      <c r="J2836" s="17" t="s">
        <v>5172</v>
      </c>
      <c r="K2836" s="17" t="s">
        <v>5173</v>
      </c>
      <c r="L2836" s="17" t="s">
        <v>85</v>
      </c>
      <c r="M2836" s="17" t="s">
        <v>86</v>
      </c>
      <c r="N2836" s="17" t="s">
        <v>62</v>
      </c>
      <c r="O2836" s="17">
        <v>20201102</v>
      </c>
      <c r="P2836" s="17">
        <v>20201119</v>
      </c>
      <c r="Q2836" s="17">
        <v>3470</v>
      </c>
      <c r="R2836" s="17">
        <v>28287492</v>
      </c>
      <c r="S2836" s="17" t="s">
        <v>100</v>
      </c>
      <c r="T2836" s="17" t="s">
        <v>63</v>
      </c>
      <c r="U2836" s="17" t="s">
        <v>91</v>
      </c>
      <c r="V2836" s="17">
        <f t="shared" si="782"/>
        <v>75</v>
      </c>
      <c r="W2836" s="17">
        <v>75000</v>
      </c>
      <c r="X2836" s="17" t="s">
        <v>89</v>
      </c>
      <c r="Y2836" s="17" t="s">
        <v>65</v>
      </c>
      <c r="Z2836" s="17">
        <v>20201119</v>
      </c>
      <c r="AA2836" s="17" t="s">
        <v>78</v>
      </c>
      <c r="AB2836" s="17">
        <v>1</v>
      </c>
      <c r="AC2836" s="17" t="str">
        <f>IFERROR(VLOOKUP(A2836,[1]Cruces!AJ:AK,2,0),VLOOKUP(CONCATENATE(X2836,AA2836),[1]Cruces!G:H,2,0))</f>
        <v>Solicitud de Obra</v>
      </c>
      <c r="AD2836" s="17">
        <f t="shared" si="768"/>
        <v>2</v>
      </c>
      <c r="AE2836" s="17">
        <f t="shared" si="769"/>
        <v>11</v>
      </c>
      <c r="AF2836" s="17">
        <f t="shared" si="770"/>
        <v>2020</v>
      </c>
      <c r="AG2836" s="17" t="str">
        <f>IFERROR(VLOOKUP(MID(A2836,2,4)*1,[1]Cruces!K:L,2,0),"Verificar")</f>
        <v>Magdalena</v>
      </c>
      <c r="AH2836" s="17">
        <f t="shared" ca="1" si="771"/>
        <v>23</v>
      </c>
      <c r="AI2836" s="17" t="str">
        <f>IFERROR(VLOOKUP(U2836,[1]Cruces!$O$1:$P$6,2,0),"Sin Orden")</f>
        <v>Resuelta</v>
      </c>
      <c r="AJ2836" s="17">
        <f t="shared" si="772"/>
        <v>19</v>
      </c>
      <c r="AK2836" s="17">
        <f t="shared" si="773"/>
        <v>11</v>
      </c>
      <c r="AL2836" s="17">
        <f t="shared" si="774"/>
        <v>2020</v>
      </c>
      <c r="AM2836" s="17">
        <f t="shared" ca="1" si="775"/>
        <v>6</v>
      </c>
      <c r="AN2836" s="18" t="str">
        <f>IFERROR(VLOOKUP(R2836*1,'[1]Ordenes de Servicio'!G:K,5,0),"No Cruza")</f>
        <v>No Cruza</v>
      </c>
      <c r="AO2836" s="17">
        <f t="shared" ca="1" si="776"/>
        <v>17</v>
      </c>
      <c r="AP2836" s="17">
        <f t="shared" si="777"/>
        <v>19</v>
      </c>
      <c r="AQ2836" s="17">
        <f t="shared" si="778"/>
        <v>11</v>
      </c>
      <c r="AR2836" s="17">
        <f t="shared" si="779"/>
        <v>2020</v>
      </c>
      <c r="AS2836" s="17">
        <f t="shared" ca="1" si="780"/>
        <v>6</v>
      </c>
      <c r="AT2836" s="17" t="str">
        <f t="shared" ca="1" si="783"/>
        <v>No</v>
      </c>
      <c r="AU2836" s="17">
        <f t="shared" si="781"/>
        <v>0</v>
      </c>
      <c r="AV2836" s="17" t="str">
        <f>+VLOOKUP(B2836,[1]Cruces!S:T,2,0)</f>
        <v>4. Presupuesto de Obra</v>
      </c>
    </row>
    <row r="2837" spans="1:48" x14ac:dyDescent="0.25">
      <c r="A2837" s="17" t="s">
        <v>5174</v>
      </c>
      <c r="B2837" s="17" t="s">
        <v>80</v>
      </c>
      <c r="C2837" s="17">
        <v>1030117</v>
      </c>
      <c r="D2837" s="17">
        <v>0</v>
      </c>
      <c r="E2837" s="17" t="s">
        <v>55</v>
      </c>
      <c r="F2837" s="17" t="s">
        <v>81</v>
      </c>
      <c r="G2837" s="17" t="s">
        <v>5175</v>
      </c>
      <c r="H2837" s="17">
        <v>3226868529</v>
      </c>
      <c r="I2837" s="17" t="s">
        <v>71</v>
      </c>
      <c r="J2837" s="17" t="s">
        <v>59</v>
      </c>
      <c r="K2837" s="17" t="s">
        <v>5176</v>
      </c>
      <c r="L2837" s="17" t="s">
        <v>85</v>
      </c>
      <c r="M2837" s="17" t="s">
        <v>86</v>
      </c>
      <c r="N2837" s="17" t="s">
        <v>87</v>
      </c>
      <c r="O2837" s="17">
        <v>20190515</v>
      </c>
      <c r="P2837" s="17">
        <v>20191021</v>
      </c>
      <c r="Q2837" s="17">
        <v>3410</v>
      </c>
      <c r="R2837" s="17">
        <v>26539385</v>
      </c>
      <c r="S2837" s="17" t="s">
        <v>76</v>
      </c>
      <c r="T2837" s="17" t="s">
        <v>63</v>
      </c>
      <c r="U2837" s="17" t="s">
        <v>88</v>
      </c>
      <c r="V2837" s="17">
        <f t="shared" si="782"/>
        <v>30</v>
      </c>
      <c r="W2837" s="17">
        <v>30000</v>
      </c>
      <c r="X2837" s="17" t="s">
        <v>89</v>
      </c>
      <c r="Y2837" s="17" t="s">
        <v>90</v>
      </c>
      <c r="Z2837" s="17">
        <v>20191021</v>
      </c>
      <c r="AA2837" s="17" t="s">
        <v>78</v>
      </c>
      <c r="AB2837" s="17">
        <v>1</v>
      </c>
      <c r="AC2837" s="17" t="str">
        <f>IFERROR(VLOOKUP(A2837,[1]Cruces!AJ:AK,2,0),VLOOKUP(CONCATENATE(X2837,AA2837),[1]Cruces!G:H,2,0))</f>
        <v>Solicitud de Obra</v>
      </c>
      <c r="AD2837" s="17">
        <f t="shared" si="768"/>
        <v>15</v>
      </c>
      <c r="AE2837" s="17">
        <f t="shared" si="769"/>
        <v>5</v>
      </c>
      <c r="AF2837" s="17">
        <f t="shared" si="770"/>
        <v>2019</v>
      </c>
      <c r="AG2837" s="17" t="str">
        <f>IFERROR(VLOOKUP(MID(A2837,2,4)*1,[1]Cruces!K:L,2,0),"Verificar")</f>
        <v>Magdalena</v>
      </c>
      <c r="AH2837" s="17">
        <f t="shared" ca="1" si="771"/>
        <v>560</v>
      </c>
      <c r="AI2837" s="17" t="str">
        <f>IFERROR(VLOOKUP(U2837,[1]Cruces!$O$1:$P$6,2,0),"Sin Orden")</f>
        <v>Resuelta</v>
      </c>
      <c r="AJ2837" s="17">
        <f t="shared" si="772"/>
        <v>21</v>
      </c>
      <c r="AK2837" s="17">
        <f t="shared" si="773"/>
        <v>10</v>
      </c>
      <c r="AL2837" s="17">
        <f t="shared" si="774"/>
        <v>2019</v>
      </c>
      <c r="AM2837" s="17">
        <f t="shared" ca="1" si="775"/>
        <v>401</v>
      </c>
      <c r="AN2837" s="18" t="str">
        <f>IFERROR(VLOOKUP(R2837*1,'[1]Ordenes de Servicio'!G:K,5,0),"No Cruza")</f>
        <v>No Cruza</v>
      </c>
      <c r="AO2837" s="17">
        <f t="shared" ca="1" si="776"/>
        <v>159</v>
      </c>
      <c r="AP2837" s="17">
        <f t="shared" si="777"/>
        <v>21</v>
      </c>
      <c r="AQ2837" s="17">
        <f t="shared" si="778"/>
        <v>10</v>
      </c>
      <c r="AR2837" s="17">
        <f t="shared" si="779"/>
        <v>2019</v>
      </c>
      <c r="AS2837" s="17">
        <f t="shared" ca="1" si="780"/>
        <v>401</v>
      </c>
      <c r="AT2837" s="17" t="str">
        <f t="shared" ca="1" si="783"/>
        <v>Si</v>
      </c>
      <c r="AU2837" s="17">
        <f t="shared" si="781"/>
        <v>0</v>
      </c>
      <c r="AV2837" s="17" t="str">
        <f>+VLOOKUP(B2837,[1]Cruces!S:T,2,0)</f>
        <v>8. Puesta en Servicio</v>
      </c>
    </row>
    <row r="2838" spans="1:48" hidden="1" x14ac:dyDescent="0.25">
      <c r="A2838" s="17" t="s">
        <v>5177</v>
      </c>
      <c r="B2838" s="17" t="s">
        <v>68</v>
      </c>
      <c r="C2838" s="17">
        <v>0</v>
      </c>
      <c r="D2838" s="17">
        <v>0</v>
      </c>
      <c r="E2838" s="17" t="s">
        <v>55</v>
      </c>
      <c r="F2838" s="17" t="s">
        <v>81</v>
      </c>
      <c r="G2838" s="17" t="s">
        <v>2296</v>
      </c>
      <c r="H2838" s="17">
        <v>4216755</v>
      </c>
      <c r="I2838" s="17" t="s">
        <v>71</v>
      </c>
      <c r="J2838" s="17" t="s">
        <v>59</v>
      </c>
      <c r="K2838" s="17" t="s">
        <v>2298</v>
      </c>
      <c r="L2838" s="17" t="s">
        <v>85</v>
      </c>
      <c r="M2838" s="17" t="s">
        <v>86</v>
      </c>
      <c r="N2838" s="17" t="s">
        <v>75</v>
      </c>
      <c r="O2838" s="17">
        <v>20190730</v>
      </c>
      <c r="P2838" s="17">
        <v>20190812</v>
      </c>
      <c r="Q2838" s="17">
        <v>9343</v>
      </c>
      <c r="R2838" s="17">
        <v>28261643</v>
      </c>
      <c r="S2838" s="17" t="s">
        <v>76</v>
      </c>
      <c r="T2838" s="17" t="s">
        <v>63</v>
      </c>
      <c r="U2838" s="17" t="s">
        <v>91</v>
      </c>
      <c r="V2838" s="17">
        <f t="shared" si="782"/>
        <v>1</v>
      </c>
      <c r="W2838" s="17">
        <v>1000</v>
      </c>
      <c r="X2838" s="17" t="s">
        <v>64</v>
      </c>
      <c r="Y2838" s="17" t="s">
        <v>105</v>
      </c>
      <c r="Z2838" s="17">
        <v>20190830</v>
      </c>
      <c r="AA2838" s="17" t="s">
        <v>113</v>
      </c>
      <c r="AB2838" s="17">
        <v>1</v>
      </c>
      <c r="AC2838" s="17" t="str">
        <f>IFERROR(VLOOKUP(A2838,[1]Cruces!AJ:AK,2,0),VLOOKUP(CONCATENATE(X2838,AA2838),[1]Cruces!G:H,2,0))</f>
        <v>Solicitud de Obra</v>
      </c>
      <c r="AD2838" s="17">
        <f t="shared" si="768"/>
        <v>30</v>
      </c>
      <c r="AE2838" s="17">
        <f t="shared" si="769"/>
        <v>7</v>
      </c>
      <c r="AF2838" s="17">
        <f t="shared" si="770"/>
        <v>2019</v>
      </c>
      <c r="AG2838" s="17" t="str">
        <f>IFERROR(VLOOKUP(MID(A2838,2,4)*1,[1]Cruces!K:L,2,0),"Verificar")</f>
        <v>Magdalena</v>
      </c>
      <c r="AH2838" s="17">
        <f t="shared" ca="1" si="771"/>
        <v>484</v>
      </c>
      <c r="AI2838" s="17" t="str">
        <f>IFERROR(VLOOKUP(U2838,[1]Cruces!$O$1:$P$6,2,0),"Sin Orden")</f>
        <v>Resuelta</v>
      </c>
      <c r="AJ2838" s="17">
        <f t="shared" si="772"/>
        <v>30</v>
      </c>
      <c r="AK2838" s="17">
        <f t="shared" si="773"/>
        <v>8</v>
      </c>
      <c r="AL2838" s="17">
        <f t="shared" si="774"/>
        <v>2019</v>
      </c>
      <c r="AM2838" s="17">
        <f t="shared" ca="1" si="775"/>
        <v>453</v>
      </c>
      <c r="AN2838" s="18" t="str">
        <f>IFERROR(VLOOKUP(R2838*1,'[1]Ordenes de Servicio'!G:K,5,0),"No Cruza")</f>
        <v>No Cruza</v>
      </c>
      <c r="AO2838" s="17">
        <f t="shared" ca="1" si="776"/>
        <v>31</v>
      </c>
      <c r="AP2838" s="17">
        <f t="shared" si="777"/>
        <v>12</v>
      </c>
      <c r="AQ2838" s="17">
        <f t="shared" si="778"/>
        <v>8</v>
      </c>
      <c r="AR2838" s="17">
        <f t="shared" si="779"/>
        <v>2019</v>
      </c>
      <c r="AS2838" s="17">
        <f t="shared" ca="1" si="780"/>
        <v>471</v>
      </c>
      <c r="AT2838" s="17" t="str">
        <f t="shared" ca="1" si="783"/>
        <v>Si</v>
      </c>
      <c r="AU2838" s="17">
        <f t="shared" si="781"/>
        <v>18</v>
      </c>
      <c r="AV2838" s="17" t="str">
        <f>+VLOOKUP(B2838,[1]Cruces!S:T,2,0)</f>
        <v>5. Consultoría / Adjudicación</v>
      </c>
    </row>
    <row r="2839" spans="1:48" hidden="1" x14ac:dyDescent="0.25">
      <c r="A2839" s="17" t="s">
        <v>5178</v>
      </c>
      <c r="B2839" s="17" t="s">
        <v>68</v>
      </c>
      <c r="C2839" s="17">
        <v>0</v>
      </c>
      <c r="D2839" s="17">
        <v>0</v>
      </c>
      <c r="E2839" s="17" t="s">
        <v>55</v>
      </c>
      <c r="F2839" s="17" t="s">
        <v>81</v>
      </c>
      <c r="G2839" s="17" t="s">
        <v>5179</v>
      </c>
      <c r="H2839" s="17">
        <v>5713355</v>
      </c>
      <c r="I2839" s="17" t="s">
        <v>71</v>
      </c>
      <c r="J2839" s="17" t="s">
        <v>59</v>
      </c>
      <c r="K2839" s="17" t="s">
        <v>5180</v>
      </c>
      <c r="L2839" s="17" t="s">
        <v>215</v>
      </c>
      <c r="M2839" s="17" t="s">
        <v>216</v>
      </c>
      <c r="N2839" s="17" t="s">
        <v>75</v>
      </c>
      <c r="O2839" s="17">
        <v>20190311</v>
      </c>
      <c r="P2839" s="17">
        <v>20190311</v>
      </c>
      <c r="Q2839" s="17">
        <v>3440</v>
      </c>
      <c r="R2839" s="17">
        <v>0</v>
      </c>
      <c r="S2839" s="17"/>
      <c r="T2839" s="17" t="s">
        <v>63</v>
      </c>
      <c r="U2839" s="17"/>
      <c r="V2839" s="17">
        <f t="shared" si="782"/>
        <v>600</v>
      </c>
      <c r="W2839" s="17">
        <v>600000</v>
      </c>
      <c r="X2839" s="17" t="s">
        <v>64</v>
      </c>
      <c r="Y2839" s="17" t="s">
        <v>150</v>
      </c>
      <c r="Z2839" s="17">
        <v>20190311</v>
      </c>
      <c r="AA2839" s="17" t="s">
        <v>124</v>
      </c>
      <c r="AB2839" s="17">
        <v>1</v>
      </c>
      <c r="AC2839" s="17" t="str">
        <f>IFERROR(VLOOKUP(A2839,[1]Cruces!AJ:AK,2,0),VLOOKUP(CONCATENATE(X2839,AA2839),[1]Cruces!G:H,2,0))</f>
        <v>Solicitud de Obra</v>
      </c>
      <c r="AD2839" s="17">
        <f t="shared" si="768"/>
        <v>11</v>
      </c>
      <c r="AE2839" s="17">
        <f t="shared" si="769"/>
        <v>3</v>
      </c>
      <c r="AF2839" s="17">
        <f t="shared" si="770"/>
        <v>2019</v>
      </c>
      <c r="AG2839" s="17" t="str">
        <f>IFERROR(VLOOKUP(MID(A2839,2,4)*1,[1]Cruces!K:L,2,0),"Verificar")</f>
        <v>Magdalena</v>
      </c>
      <c r="AH2839" s="17">
        <f t="shared" ca="1" si="771"/>
        <v>625</v>
      </c>
      <c r="AI2839" s="17" t="str">
        <f>IFERROR(VLOOKUP(U2839,[1]Cruces!$O$1:$P$6,2,0),"Sin Orden")</f>
        <v>Sin Orden</v>
      </c>
      <c r="AJ2839" s="17">
        <f t="shared" si="772"/>
        <v>11</v>
      </c>
      <c r="AK2839" s="17">
        <f t="shared" si="773"/>
        <v>3</v>
      </c>
      <c r="AL2839" s="17">
        <f t="shared" si="774"/>
        <v>2019</v>
      </c>
      <c r="AM2839" s="17">
        <f t="shared" ca="1" si="775"/>
        <v>625</v>
      </c>
      <c r="AN2839" s="18" t="str">
        <f>IFERROR(VLOOKUP(R2839*1,'[1]Ordenes de Servicio'!G:K,5,0),"No Cruza")</f>
        <v>No Cruza</v>
      </c>
      <c r="AO2839" s="17">
        <f t="shared" ca="1" si="776"/>
        <v>625</v>
      </c>
      <c r="AP2839" s="17">
        <f t="shared" si="777"/>
        <v>11</v>
      </c>
      <c r="AQ2839" s="17">
        <f t="shared" si="778"/>
        <v>3</v>
      </c>
      <c r="AR2839" s="17">
        <f t="shared" si="779"/>
        <v>2019</v>
      </c>
      <c r="AS2839" s="17">
        <f t="shared" ca="1" si="780"/>
        <v>625</v>
      </c>
      <c r="AT2839" s="17" t="str">
        <f t="shared" ca="1" si="783"/>
        <v>Si</v>
      </c>
      <c r="AU2839" s="17">
        <f t="shared" si="781"/>
        <v>0</v>
      </c>
      <c r="AV2839" s="17" t="str">
        <f>+VLOOKUP(B2839,[1]Cruces!S:T,2,0)</f>
        <v>5. Consultoría / Adjudicación</v>
      </c>
    </row>
    <row r="2840" spans="1:48" hidden="1" x14ac:dyDescent="0.25">
      <c r="A2840" s="17" t="s">
        <v>9604</v>
      </c>
      <c r="B2840" s="17" t="s">
        <v>6595</v>
      </c>
      <c r="C2840" s="17">
        <v>0</v>
      </c>
      <c r="D2840" s="17">
        <v>0</v>
      </c>
      <c r="E2840" s="17" t="s">
        <v>55</v>
      </c>
      <c r="F2840" s="17" t="s">
        <v>7098</v>
      </c>
      <c r="G2840" s="17" t="s">
        <v>9605</v>
      </c>
      <c r="H2840" s="17">
        <v>0</v>
      </c>
      <c r="I2840" s="17" t="s">
        <v>71</v>
      </c>
      <c r="J2840" s="17" t="s">
        <v>59</v>
      </c>
      <c r="K2840" s="17" t="s">
        <v>9606</v>
      </c>
      <c r="L2840" s="17" t="s">
        <v>7330</v>
      </c>
      <c r="M2840" s="17" t="s">
        <v>7331</v>
      </c>
      <c r="N2840" s="17" t="s">
        <v>6600</v>
      </c>
      <c r="O2840" s="17">
        <v>20200306</v>
      </c>
      <c r="P2840" s="17">
        <v>20200410</v>
      </c>
      <c r="Q2840" s="17">
        <v>1170</v>
      </c>
      <c r="R2840" s="17">
        <v>27571121</v>
      </c>
      <c r="S2840" s="17" t="s">
        <v>6601</v>
      </c>
      <c r="T2840" s="17" t="s">
        <v>63</v>
      </c>
      <c r="U2840" s="17" t="s">
        <v>91</v>
      </c>
      <c r="V2840" s="17">
        <f t="shared" si="782"/>
        <v>3</v>
      </c>
      <c r="W2840" s="17">
        <v>3000</v>
      </c>
      <c r="X2840" s="17" t="s">
        <v>7065</v>
      </c>
      <c r="Y2840" s="17" t="s">
        <v>6595</v>
      </c>
      <c r="Z2840" s="17">
        <v>20200410</v>
      </c>
      <c r="AA2840" s="17" t="s">
        <v>1947</v>
      </c>
      <c r="AB2840" s="17">
        <v>1</v>
      </c>
      <c r="AC2840" s="17" t="str">
        <f>IFERROR(VLOOKUP(A2840,[1]Cruces!AJ:AK,2,0),VLOOKUP(CONCATENATE(X2840,AA2840),[1]Cruces!G:H,2,0))</f>
        <v>Solicitud por BT</v>
      </c>
      <c r="AD2840" s="17">
        <f t="shared" si="768"/>
        <v>6</v>
      </c>
      <c r="AE2840" s="17">
        <f t="shared" si="769"/>
        <v>3</v>
      </c>
      <c r="AF2840" s="17">
        <f t="shared" si="770"/>
        <v>2020</v>
      </c>
      <c r="AG2840" s="17" t="str">
        <f>IFERROR(VLOOKUP(MID(A2840,2,4)*1,[1]Cruces!K:L,2,0),"Verificar")</f>
        <v>Atlántico Norte</v>
      </c>
      <c r="AH2840" s="17">
        <f t="shared" ca="1" si="771"/>
        <v>264</v>
      </c>
      <c r="AI2840" s="17" t="str">
        <f>IFERROR(VLOOKUP(U2840,[1]Cruces!$O$1:$P$6,2,0),"Sin Orden")</f>
        <v>Resuelta</v>
      </c>
      <c r="AJ2840" s="17">
        <f t="shared" si="772"/>
        <v>10</v>
      </c>
      <c r="AK2840" s="17">
        <f t="shared" si="773"/>
        <v>4</v>
      </c>
      <c r="AL2840" s="17">
        <f t="shared" si="774"/>
        <v>2020</v>
      </c>
      <c r="AM2840" s="17">
        <f t="shared" ca="1" si="775"/>
        <v>229</v>
      </c>
      <c r="AN2840" s="18" t="str">
        <f>IFERROR(VLOOKUP(R2840*1,'[1]Ordenes de Servicio'!G:K,5,0),"No Cruza")</f>
        <v>No Cruza</v>
      </c>
      <c r="AO2840" s="17">
        <f t="shared" ca="1" si="776"/>
        <v>35</v>
      </c>
      <c r="AP2840" s="17">
        <f t="shared" si="777"/>
        <v>10</v>
      </c>
      <c r="AQ2840" s="17">
        <f t="shared" si="778"/>
        <v>4</v>
      </c>
      <c r="AR2840" s="17">
        <f t="shared" si="779"/>
        <v>2020</v>
      </c>
      <c r="AS2840" s="17">
        <f t="shared" ca="1" si="780"/>
        <v>229</v>
      </c>
      <c r="AT2840" s="17" t="str">
        <f t="shared" ca="1" si="783"/>
        <v>No</v>
      </c>
      <c r="AU2840" s="17">
        <f t="shared" si="781"/>
        <v>0</v>
      </c>
      <c r="AV2840" s="17" t="str">
        <f>+VLOOKUP(B2840,[1]Cruces!S:T,2,0)</f>
        <v>7. Ejecución en Campo OS BT</v>
      </c>
    </row>
    <row r="2841" spans="1:48" hidden="1" x14ac:dyDescent="0.25">
      <c r="A2841" s="17" t="s">
        <v>5181</v>
      </c>
      <c r="B2841" s="17" t="s">
        <v>68</v>
      </c>
      <c r="C2841" s="17">
        <v>2323611</v>
      </c>
      <c r="D2841" s="17">
        <v>0</v>
      </c>
      <c r="E2841" s="17" t="s">
        <v>55</v>
      </c>
      <c r="F2841" s="17" t="s">
        <v>107</v>
      </c>
      <c r="G2841" s="17" t="s">
        <v>5182</v>
      </c>
      <c r="H2841" s="17">
        <v>3137753248</v>
      </c>
      <c r="I2841" s="17" t="s">
        <v>104</v>
      </c>
      <c r="J2841" s="17" t="s">
        <v>59</v>
      </c>
      <c r="K2841" s="17" t="s">
        <v>5183</v>
      </c>
      <c r="L2841" s="17" t="s">
        <v>325</v>
      </c>
      <c r="M2841" s="17" t="s">
        <v>326</v>
      </c>
      <c r="N2841" s="17" t="s">
        <v>75</v>
      </c>
      <c r="O2841" s="17">
        <v>20160905</v>
      </c>
      <c r="P2841" s="17">
        <v>20170331</v>
      </c>
      <c r="Q2841" s="17">
        <v>1110</v>
      </c>
      <c r="R2841" s="17">
        <v>23087138</v>
      </c>
      <c r="S2841" s="17" t="s">
        <v>100</v>
      </c>
      <c r="T2841" s="17" t="s">
        <v>63</v>
      </c>
      <c r="U2841" s="17" t="s">
        <v>91</v>
      </c>
      <c r="V2841" s="17">
        <f t="shared" si="782"/>
        <v>75</v>
      </c>
      <c r="W2841" s="17">
        <v>75000</v>
      </c>
      <c r="X2841" s="17" t="s">
        <v>89</v>
      </c>
      <c r="Y2841" s="17" t="s">
        <v>136</v>
      </c>
      <c r="Z2841" s="17">
        <v>20170403</v>
      </c>
      <c r="AA2841" s="17" t="s">
        <v>101</v>
      </c>
      <c r="AB2841" s="17">
        <v>1</v>
      </c>
      <c r="AC2841" s="17" t="str">
        <f>IFERROR(VLOOKUP(A2841,[1]Cruces!AJ:AK,2,0),VLOOKUP(CONCATENATE(X2841,AA2841),[1]Cruces!G:H,2,0))</f>
        <v>Solicitud de Obra</v>
      </c>
      <c r="AD2841" s="17">
        <f t="shared" si="768"/>
        <v>5</v>
      </c>
      <c r="AE2841" s="17">
        <f t="shared" si="769"/>
        <v>9</v>
      </c>
      <c r="AF2841" s="17">
        <f t="shared" si="770"/>
        <v>2016</v>
      </c>
      <c r="AG2841" s="17" t="str">
        <f>IFERROR(VLOOKUP(MID(A2841,2,4)*1,[1]Cruces!K:L,2,0),"Verificar")</f>
        <v>Atlántico Norte</v>
      </c>
      <c r="AH2841" s="17">
        <f t="shared" ca="1" si="771"/>
        <v>1542</v>
      </c>
      <c r="AI2841" s="17" t="str">
        <f>IFERROR(VLOOKUP(U2841,[1]Cruces!$O$1:$P$6,2,0),"Sin Orden")</f>
        <v>Resuelta</v>
      </c>
      <c r="AJ2841" s="17">
        <f t="shared" si="772"/>
        <v>3</v>
      </c>
      <c r="AK2841" s="17">
        <f t="shared" si="773"/>
        <v>4</v>
      </c>
      <c r="AL2841" s="17">
        <f t="shared" si="774"/>
        <v>2017</v>
      </c>
      <c r="AM2841" s="17">
        <f t="shared" ca="1" si="775"/>
        <v>1332</v>
      </c>
      <c r="AN2841" s="18" t="str">
        <f>IFERROR(VLOOKUP(R2841*1,'[1]Ordenes de Servicio'!G:K,5,0),"No Cruza")</f>
        <v>No Cruza</v>
      </c>
      <c r="AO2841" s="17">
        <f t="shared" ca="1" si="776"/>
        <v>210</v>
      </c>
      <c r="AP2841" s="17">
        <f t="shared" si="777"/>
        <v>31</v>
      </c>
      <c r="AQ2841" s="17">
        <f t="shared" si="778"/>
        <v>3</v>
      </c>
      <c r="AR2841" s="17">
        <f t="shared" si="779"/>
        <v>2017</v>
      </c>
      <c r="AS2841" s="17">
        <f t="shared" ca="1" si="780"/>
        <v>1335</v>
      </c>
      <c r="AT2841" s="17" t="str">
        <f t="shared" ca="1" si="783"/>
        <v>Si</v>
      </c>
      <c r="AU2841" s="17">
        <f t="shared" si="781"/>
        <v>3</v>
      </c>
      <c r="AV2841" s="17" t="str">
        <f>+VLOOKUP(B2841,[1]Cruces!S:T,2,0)</f>
        <v>5. Consultoría / Adjudicación</v>
      </c>
    </row>
    <row r="2842" spans="1:48" hidden="1" x14ac:dyDescent="0.25">
      <c r="A2842" s="17" t="s">
        <v>9607</v>
      </c>
      <c r="B2842" s="17" t="s">
        <v>1943</v>
      </c>
      <c r="C2842" s="17">
        <v>2074818</v>
      </c>
      <c r="D2842" s="17">
        <v>20050417</v>
      </c>
      <c r="E2842" s="17" t="s">
        <v>93</v>
      </c>
      <c r="F2842" s="17" t="s">
        <v>7098</v>
      </c>
      <c r="G2842" s="17" t="s">
        <v>9608</v>
      </c>
      <c r="H2842" s="17">
        <v>0</v>
      </c>
      <c r="I2842" s="17" t="s">
        <v>71</v>
      </c>
      <c r="J2842" s="17" t="s">
        <v>9609</v>
      </c>
      <c r="K2842" s="17" t="s">
        <v>9610</v>
      </c>
      <c r="L2842" s="17" t="s">
        <v>8422</v>
      </c>
      <c r="M2842" s="17" t="s">
        <v>8423</v>
      </c>
      <c r="N2842" s="17" t="s">
        <v>1946</v>
      </c>
      <c r="O2842" s="17">
        <v>20200908</v>
      </c>
      <c r="P2842" s="17">
        <v>20200909</v>
      </c>
      <c r="Q2842" s="17">
        <v>1170</v>
      </c>
      <c r="R2842" s="17">
        <v>28116566</v>
      </c>
      <c r="S2842" s="17" t="s">
        <v>7072</v>
      </c>
      <c r="T2842" s="17" t="s">
        <v>63</v>
      </c>
      <c r="U2842" s="17" t="s">
        <v>88</v>
      </c>
      <c r="V2842" s="17">
        <f t="shared" si="782"/>
        <v>3</v>
      </c>
      <c r="W2842" s="17">
        <v>3000</v>
      </c>
      <c r="X2842" s="17" t="s">
        <v>89</v>
      </c>
      <c r="Y2842" s="17" t="s">
        <v>150</v>
      </c>
      <c r="Z2842" s="17">
        <v>20200909</v>
      </c>
      <c r="AA2842" s="17" t="s">
        <v>1947</v>
      </c>
      <c r="AB2842" s="17">
        <v>1</v>
      </c>
      <c r="AC2842" s="17" t="str">
        <f>IFERROR(VLOOKUP(A2842,[1]Cruces!AJ:AK,2,0),VLOOKUP(CONCATENATE(X2842,AA2842),[1]Cruces!G:H,2,0))</f>
        <v>Solicitud por BT</v>
      </c>
      <c r="AD2842" s="17">
        <f t="shared" si="768"/>
        <v>8</v>
      </c>
      <c r="AE2842" s="17">
        <f t="shared" si="769"/>
        <v>9</v>
      </c>
      <c r="AF2842" s="17">
        <f t="shared" si="770"/>
        <v>2020</v>
      </c>
      <c r="AG2842" s="17" t="str">
        <f>IFERROR(VLOOKUP(MID(A2842,2,4)*1,[1]Cruces!K:L,2,0),"Verificar")</f>
        <v>Atlántico Norte</v>
      </c>
      <c r="AH2842" s="17">
        <f t="shared" ca="1" si="771"/>
        <v>78</v>
      </c>
      <c r="AI2842" s="17" t="str">
        <f>IFERROR(VLOOKUP(U2842,[1]Cruces!$O$1:$P$6,2,0),"Sin Orden")</f>
        <v>Resuelta</v>
      </c>
      <c r="AJ2842" s="17">
        <f t="shared" si="772"/>
        <v>9</v>
      </c>
      <c r="AK2842" s="17">
        <f t="shared" si="773"/>
        <v>9</v>
      </c>
      <c r="AL2842" s="17">
        <f t="shared" si="774"/>
        <v>2020</v>
      </c>
      <c r="AM2842" s="17">
        <f t="shared" ca="1" si="775"/>
        <v>77</v>
      </c>
      <c r="AN2842" s="18" t="str">
        <f>IFERROR(VLOOKUP(R2842*1,'[1]Ordenes de Servicio'!G:K,5,0),"No Cruza")</f>
        <v>No Cruza</v>
      </c>
      <c r="AO2842" s="17">
        <f t="shared" ca="1" si="776"/>
        <v>1</v>
      </c>
      <c r="AP2842" s="17">
        <f t="shared" si="777"/>
        <v>9</v>
      </c>
      <c r="AQ2842" s="17">
        <f t="shared" si="778"/>
        <v>9</v>
      </c>
      <c r="AR2842" s="17">
        <f t="shared" si="779"/>
        <v>2020</v>
      </c>
      <c r="AS2842" s="17">
        <f t="shared" ca="1" si="780"/>
        <v>77</v>
      </c>
      <c r="AT2842" s="17" t="str">
        <f t="shared" ca="1" si="783"/>
        <v>No</v>
      </c>
      <c r="AU2842" s="17">
        <f t="shared" si="781"/>
        <v>0</v>
      </c>
      <c r="AV2842" s="17" t="str">
        <f>+VLOOKUP(B2842,[1]Cruces!S:T,2,0)</f>
        <v>7. Ejecución en Campo OS BT</v>
      </c>
    </row>
    <row r="2843" spans="1:48" hidden="1" x14ac:dyDescent="0.25">
      <c r="A2843" s="17" t="s">
        <v>5184</v>
      </c>
      <c r="B2843" s="17" t="s">
        <v>68</v>
      </c>
      <c r="C2843" s="17">
        <v>0</v>
      </c>
      <c r="D2843" s="17">
        <v>0</v>
      </c>
      <c r="E2843" s="17" t="s">
        <v>55</v>
      </c>
      <c r="F2843" s="17" t="s">
        <v>232</v>
      </c>
      <c r="G2843" s="17" t="s">
        <v>5185</v>
      </c>
      <c r="H2843" s="17">
        <v>3157421253</v>
      </c>
      <c r="I2843" s="17" t="s">
        <v>71</v>
      </c>
      <c r="J2843" s="17" t="s">
        <v>59</v>
      </c>
      <c r="K2843" s="17" t="s">
        <v>5186</v>
      </c>
      <c r="L2843" s="17" t="s">
        <v>280</v>
      </c>
      <c r="M2843" s="17" t="s">
        <v>281</v>
      </c>
      <c r="N2843" s="17" t="s">
        <v>75</v>
      </c>
      <c r="O2843" s="17">
        <v>20190916</v>
      </c>
      <c r="P2843" s="17">
        <v>20200109</v>
      </c>
      <c r="Q2843" s="17">
        <v>7541</v>
      </c>
      <c r="R2843" s="17">
        <v>26738841</v>
      </c>
      <c r="S2843" s="17" t="s">
        <v>100</v>
      </c>
      <c r="T2843" s="17" t="s">
        <v>63</v>
      </c>
      <c r="U2843" s="17" t="s">
        <v>91</v>
      </c>
      <c r="V2843" s="17">
        <f t="shared" si="782"/>
        <v>300</v>
      </c>
      <c r="W2843" s="17">
        <v>300000</v>
      </c>
      <c r="X2843" s="17" t="s">
        <v>64</v>
      </c>
      <c r="Y2843" s="17" t="s">
        <v>150</v>
      </c>
      <c r="Z2843" s="17">
        <v>20201019</v>
      </c>
      <c r="AA2843" s="17" t="s">
        <v>78</v>
      </c>
      <c r="AB2843" s="17">
        <v>1</v>
      </c>
      <c r="AC2843" s="17" t="str">
        <f>IFERROR(VLOOKUP(A2843,[1]Cruces!AJ:AK,2,0),VLOOKUP(CONCATENATE(X2843,AA2843),[1]Cruces!G:H,2,0))</f>
        <v>Solicitud de Obra</v>
      </c>
      <c r="AD2843" s="17">
        <f t="shared" si="768"/>
        <v>16</v>
      </c>
      <c r="AE2843" s="17">
        <f t="shared" si="769"/>
        <v>9</v>
      </c>
      <c r="AF2843" s="17">
        <f t="shared" si="770"/>
        <v>2019</v>
      </c>
      <c r="AG2843" s="17" t="str">
        <f>IFERROR(VLOOKUP(MID(A2843,2,4)*1,[1]Cruces!K:L,2,0),"Verificar")</f>
        <v>Atlántico Sur</v>
      </c>
      <c r="AH2843" s="17">
        <f t="shared" ca="1" si="771"/>
        <v>436</v>
      </c>
      <c r="AI2843" s="17" t="str">
        <f>IFERROR(VLOOKUP(U2843,[1]Cruces!$O$1:$P$6,2,0),"Sin Orden")</f>
        <v>Resuelta</v>
      </c>
      <c r="AJ2843" s="17">
        <f t="shared" si="772"/>
        <v>19</v>
      </c>
      <c r="AK2843" s="17">
        <f t="shared" si="773"/>
        <v>10</v>
      </c>
      <c r="AL2843" s="17">
        <f t="shared" si="774"/>
        <v>2020</v>
      </c>
      <c r="AM2843" s="17">
        <f t="shared" ca="1" si="775"/>
        <v>37</v>
      </c>
      <c r="AN2843" s="18" t="str">
        <f>IFERROR(VLOOKUP(R2843*1,'[1]Ordenes de Servicio'!G:K,5,0),"No Cruza")</f>
        <v>No Cruza</v>
      </c>
      <c r="AO2843" s="17">
        <f t="shared" ca="1" si="776"/>
        <v>399</v>
      </c>
      <c r="AP2843" s="17">
        <f t="shared" si="777"/>
        <v>9</v>
      </c>
      <c r="AQ2843" s="17">
        <f t="shared" si="778"/>
        <v>1</v>
      </c>
      <c r="AR2843" s="17">
        <f t="shared" si="779"/>
        <v>2020</v>
      </c>
      <c r="AS2843" s="17">
        <f t="shared" ca="1" si="780"/>
        <v>321</v>
      </c>
      <c r="AT2843" s="17" t="str">
        <f t="shared" ca="1" si="783"/>
        <v>No</v>
      </c>
      <c r="AU2843" s="17">
        <f t="shared" si="781"/>
        <v>284</v>
      </c>
      <c r="AV2843" s="17" t="str">
        <f>+VLOOKUP(B2843,[1]Cruces!S:T,2,0)</f>
        <v>5. Consultoría / Adjudicación</v>
      </c>
    </row>
    <row r="2844" spans="1:48" hidden="1" x14ac:dyDescent="0.25">
      <c r="A2844" s="17" t="s">
        <v>5187</v>
      </c>
      <c r="B2844" s="17" t="s">
        <v>296</v>
      </c>
      <c r="C2844" s="17">
        <v>0</v>
      </c>
      <c r="D2844" s="17">
        <v>0</v>
      </c>
      <c r="E2844" s="17" t="s">
        <v>55</v>
      </c>
      <c r="F2844" s="17" t="s">
        <v>126</v>
      </c>
      <c r="G2844" s="17" t="s">
        <v>5188</v>
      </c>
      <c r="H2844" s="17">
        <v>0</v>
      </c>
      <c r="I2844" s="17" t="s">
        <v>71</v>
      </c>
      <c r="J2844" s="17" t="s">
        <v>59</v>
      </c>
      <c r="K2844" s="17" t="s">
        <v>5189</v>
      </c>
      <c r="L2844" s="17" t="s">
        <v>129</v>
      </c>
      <c r="M2844" s="17" t="s">
        <v>130</v>
      </c>
      <c r="N2844" s="17" t="s">
        <v>301</v>
      </c>
      <c r="O2844" s="17">
        <v>20201021</v>
      </c>
      <c r="P2844" s="17">
        <v>20201022</v>
      </c>
      <c r="Q2844" s="17">
        <v>9331</v>
      </c>
      <c r="R2844" s="17">
        <v>28246003</v>
      </c>
      <c r="S2844" s="17" t="s">
        <v>100</v>
      </c>
      <c r="T2844" s="17" t="s">
        <v>63</v>
      </c>
      <c r="U2844" s="17" t="s">
        <v>91</v>
      </c>
      <c r="V2844" s="17">
        <f t="shared" si="782"/>
        <v>25</v>
      </c>
      <c r="W2844" s="17">
        <v>25000</v>
      </c>
      <c r="X2844" s="17" t="s">
        <v>64</v>
      </c>
      <c r="Y2844" s="17" t="s">
        <v>4759</v>
      </c>
      <c r="Z2844" s="17">
        <v>20201028</v>
      </c>
      <c r="AA2844" s="17" t="s">
        <v>78</v>
      </c>
      <c r="AB2844" s="17">
        <v>1</v>
      </c>
      <c r="AC2844" s="17" t="str">
        <f>IFERROR(VLOOKUP(A2844,[1]Cruces!AJ:AK,2,0),VLOOKUP(CONCATENATE(X2844,AA2844),[1]Cruces!G:H,2,0))</f>
        <v>Solicitud de Obra</v>
      </c>
      <c r="AD2844" s="17">
        <f t="shared" ref="AD2844:AD2899" si="784">MID(O2844,7,2)*1</f>
        <v>21</v>
      </c>
      <c r="AE2844" s="17">
        <f t="shared" ref="AE2844:AE2899" si="785">MID(O2844,5,2)*1</f>
        <v>10</v>
      </c>
      <c r="AF2844" s="17">
        <f t="shared" ref="AF2844:AF2899" si="786">MID(O2844,1,4)*1</f>
        <v>2020</v>
      </c>
      <c r="AG2844" s="17" t="str">
        <f>IFERROR(VLOOKUP(MID(A2844,2,4)*1,[1]Cruces!K:L,2,0),"Verificar")</f>
        <v>Guajira</v>
      </c>
      <c r="AH2844" s="17">
        <f t="shared" ref="AH2844:AH2899" ca="1" si="787">TODAY()-DATE(AF2844,AE2844,AD2844)</f>
        <v>35</v>
      </c>
      <c r="AI2844" s="17" t="str">
        <f>IFERROR(VLOOKUP(U2844,[1]Cruces!$O$1:$P$6,2,0),"Sin Orden")</f>
        <v>Resuelta</v>
      </c>
      <c r="AJ2844" s="17">
        <f t="shared" ref="AJ2844:AJ2899" si="788">MID(Z2844,7,2)*1</f>
        <v>28</v>
      </c>
      <c r="AK2844" s="17">
        <f t="shared" ref="AK2844:AK2899" si="789">MID(Z2844,5,2)*1</f>
        <v>10</v>
      </c>
      <c r="AL2844" s="17">
        <f t="shared" ref="AL2844:AL2899" si="790">MID(Z2844,1,4)*1</f>
        <v>2020</v>
      </c>
      <c r="AM2844" s="17">
        <f t="shared" ref="AM2844:AM2899" ca="1" si="791">+TODAY()-DATE(AL2844,AK2844,AJ2844)</f>
        <v>28</v>
      </c>
      <c r="AN2844" s="18" t="str">
        <f>IFERROR(VLOOKUP(R2844*1,'[1]Ordenes de Servicio'!G:K,5,0),"No Cruza")</f>
        <v>No Cruza</v>
      </c>
      <c r="AO2844" s="17">
        <f t="shared" ref="AO2844:AO2899" ca="1" si="792">+IF(AI2844="Resuelta",DATE(AL2844,AK2844,AJ2844)-DATE(AF2844,AE2844,AD2844),TODAY()-DATE(AL2844,AK2844,AJ2844))</f>
        <v>7</v>
      </c>
      <c r="AP2844" s="17">
        <f t="shared" ref="AP2844:AP2899" si="793">MID(P2844,7,2)*1</f>
        <v>22</v>
      </c>
      <c r="AQ2844" s="17">
        <f t="shared" ref="AQ2844:AQ2899" si="794">MID(P2844,5,2)*1</f>
        <v>10</v>
      </c>
      <c r="AR2844" s="17">
        <f t="shared" ref="AR2844:AR2899" si="795">MID(P2844,1,4)*1</f>
        <v>2020</v>
      </c>
      <c r="AS2844" s="17">
        <f t="shared" ref="AS2844:AS2899" ca="1" si="796">+TODAY()-DATE(AR2844,AQ2844,AP2844)</f>
        <v>34</v>
      </c>
      <c r="AT2844" s="17" t="str">
        <f t="shared" ca="1" si="783"/>
        <v>No</v>
      </c>
      <c r="AU2844" s="17">
        <f t="shared" ref="AU2844:AU2899" si="797">IF(DATE(AL2844,AK2844,AJ2844)-DATE(AR2844,AQ2844,AP2844)&lt;0,DATE(AR2844,AQ2844,AP2844)-DATE(AL2844,AK2844,AJ2844),DATE(AL2844,AK2844,AJ2844)-DATE(AR2844,AQ2844,AP2844))</f>
        <v>6</v>
      </c>
      <c r="AV2844" s="17" t="str">
        <f>+VLOOKUP(B2844,[1]Cruces!S:T,2,0)</f>
        <v>3. Evaluación Técnico Ecónomica</v>
      </c>
    </row>
    <row r="2845" spans="1:48" hidden="1" x14ac:dyDescent="0.25">
      <c r="A2845" s="17" t="s">
        <v>5190</v>
      </c>
      <c r="B2845" s="17" t="s">
        <v>68</v>
      </c>
      <c r="C2845" s="17">
        <v>2989716</v>
      </c>
      <c r="D2845" s="17">
        <v>0</v>
      </c>
      <c r="E2845" s="17" t="s">
        <v>55</v>
      </c>
      <c r="F2845" s="17" t="s">
        <v>120</v>
      </c>
      <c r="G2845" s="17" t="s">
        <v>5191</v>
      </c>
      <c r="H2845" s="17">
        <v>3007437228</v>
      </c>
      <c r="I2845" s="17" t="s">
        <v>182</v>
      </c>
      <c r="J2845" s="17" t="s">
        <v>59</v>
      </c>
      <c r="K2845" s="17" t="s">
        <v>97</v>
      </c>
      <c r="L2845" s="17" t="s">
        <v>122</v>
      </c>
      <c r="M2845" s="17" t="s">
        <v>123</v>
      </c>
      <c r="N2845" s="17" t="s">
        <v>75</v>
      </c>
      <c r="O2845" s="17">
        <v>20180822</v>
      </c>
      <c r="P2845" s="17">
        <v>20181102</v>
      </c>
      <c r="Q2845" s="17">
        <v>1110</v>
      </c>
      <c r="R2845" s="17">
        <v>25717180</v>
      </c>
      <c r="S2845" s="17" t="s">
        <v>76</v>
      </c>
      <c r="T2845" s="17" t="s">
        <v>63</v>
      </c>
      <c r="U2845" s="17" t="s">
        <v>88</v>
      </c>
      <c r="V2845" s="17">
        <f t="shared" ref="V2845:V2900" si="798">+W2845/1000</f>
        <v>112.5</v>
      </c>
      <c r="W2845" s="17">
        <v>112500</v>
      </c>
      <c r="X2845" s="17" t="s">
        <v>89</v>
      </c>
      <c r="Y2845" s="17" t="s">
        <v>136</v>
      </c>
      <c r="Z2845" s="17">
        <v>20181107</v>
      </c>
      <c r="AA2845" s="17" t="s">
        <v>101</v>
      </c>
      <c r="AB2845" s="17">
        <v>1</v>
      </c>
      <c r="AC2845" s="17" t="str">
        <f>IFERROR(VLOOKUP(A2845,[1]Cruces!AJ:AK,2,0),VLOOKUP(CONCATENATE(X2845,AA2845),[1]Cruces!G:H,2,0))</f>
        <v>Solicitud de Obra</v>
      </c>
      <c r="AD2845" s="17">
        <f t="shared" si="784"/>
        <v>22</v>
      </c>
      <c r="AE2845" s="17">
        <f t="shared" si="785"/>
        <v>8</v>
      </c>
      <c r="AF2845" s="17">
        <f t="shared" si="786"/>
        <v>2018</v>
      </c>
      <c r="AG2845" s="17" t="str">
        <f>IFERROR(VLOOKUP(MID(A2845,2,4)*1,[1]Cruces!K:L,2,0),"Verificar")</f>
        <v>Atlántico Norte</v>
      </c>
      <c r="AH2845" s="17">
        <f t="shared" ca="1" si="787"/>
        <v>826</v>
      </c>
      <c r="AI2845" s="17" t="str">
        <f>IFERROR(VLOOKUP(U2845,[1]Cruces!$O$1:$P$6,2,0),"Sin Orden")</f>
        <v>Resuelta</v>
      </c>
      <c r="AJ2845" s="17">
        <f t="shared" si="788"/>
        <v>7</v>
      </c>
      <c r="AK2845" s="17">
        <f t="shared" si="789"/>
        <v>11</v>
      </c>
      <c r="AL2845" s="17">
        <f t="shared" si="790"/>
        <v>2018</v>
      </c>
      <c r="AM2845" s="17">
        <f t="shared" ca="1" si="791"/>
        <v>749</v>
      </c>
      <c r="AN2845" s="18" t="str">
        <f>IFERROR(VLOOKUP(R2845*1,'[1]Ordenes de Servicio'!G:K,5,0),"No Cruza")</f>
        <v>No Cruza</v>
      </c>
      <c r="AO2845" s="17">
        <f t="shared" ca="1" si="792"/>
        <v>77</v>
      </c>
      <c r="AP2845" s="17">
        <f t="shared" si="793"/>
        <v>2</v>
      </c>
      <c r="AQ2845" s="17">
        <f t="shared" si="794"/>
        <v>11</v>
      </c>
      <c r="AR2845" s="17">
        <f t="shared" si="795"/>
        <v>2018</v>
      </c>
      <c r="AS2845" s="17">
        <f t="shared" ca="1" si="796"/>
        <v>754</v>
      </c>
      <c r="AT2845" s="17" t="str">
        <f t="shared" ref="AT2845:AT2900" ca="1" si="799">IF(AS2845&gt;359,"Si","No")</f>
        <v>Si</v>
      </c>
      <c r="AU2845" s="17">
        <f t="shared" si="797"/>
        <v>5</v>
      </c>
      <c r="AV2845" s="17" t="str">
        <f>+VLOOKUP(B2845,[1]Cruces!S:T,2,0)</f>
        <v>5. Consultoría / Adjudicación</v>
      </c>
    </row>
    <row r="2846" spans="1:48" hidden="1" x14ac:dyDescent="0.25">
      <c r="A2846" s="17" t="s">
        <v>5192</v>
      </c>
      <c r="B2846" s="17" t="s">
        <v>68</v>
      </c>
      <c r="C2846" s="17">
        <v>2956173</v>
      </c>
      <c r="D2846" s="17">
        <v>20138368</v>
      </c>
      <c r="E2846" s="17" t="s">
        <v>93</v>
      </c>
      <c r="F2846" s="17" t="s">
        <v>120</v>
      </c>
      <c r="G2846" s="17" t="s">
        <v>5193</v>
      </c>
      <c r="H2846" s="17">
        <v>0</v>
      </c>
      <c r="I2846" s="17" t="s">
        <v>182</v>
      </c>
      <c r="J2846" s="17" t="s">
        <v>5194</v>
      </c>
      <c r="K2846" s="17" t="s">
        <v>97</v>
      </c>
      <c r="L2846" s="17" t="s">
        <v>487</v>
      </c>
      <c r="M2846" s="17" t="s">
        <v>55</v>
      </c>
      <c r="N2846" s="17" t="s">
        <v>75</v>
      </c>
      <c r="O2846" s="17">
        <v>20190206</v>
      </c>
      <c r="P2846" s="17">
        <v>20190206</v>
      </c>
      <c r="Q2846" s="17">
        <v>1110</v>
      </c>
      <c r="R2846" s="17">
        <v>0</v>
      </c>
      <c r="S2846" s="17"/>
      <c r="T2846" s="17" t="s">
        <v>63</v>
      </c>
      <c r="U2846" s="17"/>
      <c r="V2846" s="17">
        <f t="shared" si="798"/>
        <v>75</v>
      </c>
      <c r="W2846" s="17">
        <v>75000</v>
      </c>
      <c r="X2846" s="17" t="s">
        <v>89</v>
      </c>
      <c r="Y2846" s="17" t="s">
        <v>136</v>
      </c>
      <c r="Z2846" s="17">
        <v>20190206</v>
      </c>
      <c r="AA2846" s="17" t="s">
        <v>78</v>
      </c>
      <c r="AB2846" s="17">
        <v>1</v>
      </c>
      <c r="AC2846" s="17" t="str">
        <f>IFERROR(VLOOKUP(A2846,[1]Cruces!AJ:AK,2,0),VLOOKUP(CONCATENATE(X2846,AA2846),[1]Cruces!G:H,2,0))</f>
        <v>Solicitud de Obra</v>
      </c>
      <c r="AD2846" s="17">
        <f t="shared" si="784"/>
        <v>6</v>
      </c>
      <c r="AE2846" s="17">
        <f t="shared" si="785"/>
        <v>2</v>
      </c>
      <c r="AF2846" s="17">
        <f t="shared" si="786"/>
        <v>2019</v>
      </c>
      <c r="AG2846" s="17" t="str">
        <f>IFERROR(VLOOKUP(MID(A2846,2,4)*1,[1]Cruces!K:L,2,0),"Verificar")</f>
        <v>Atlántico Norte</v>
      </c>
      <c r="AH2846" s="17">
        <f t="shared" ca="1" si="787"/>
        <v>658</v>
      </c>
      <c r="AI2846" s="17" t="str">
        <f>IFERROR(VLOOKUP(U2846,[1]Cruces!$O$1:$P$6,2,0),"Sin Orden")</f>
        <v>Sin Orden</v>
      </c>
      <c r="AJ2846" s="17">
        <f t="shared" si="788"/>
        <v>6</v>
      </c>
      <c r="AK2846" s="17">
        <f t="shared" si="789"/>
        <v>2</v>
      </c>
      <c r="AL2846" s="17">
        <f t="shared" si="790"/>
        <v>2019</v>
      </c>
      <c r="AM2846" s="17">
        <f t="shared" ca="1" si="791"/>
        <v>658</v>
      </c>
      <c r="AN2846" s="18" t="str">
        <f>IFERROR(VLOOKUP(R2846*1,'[1]Ordenes de Servicio'!G:K,5,0),"No Cruza")</f>
        <v>No Cruza</v>
      </c>
      <c r="AO2846" s="17">
        <f t="shared" ca="1" si="792"/>
        <v>658</v>
      </c>
      <c r="AP2846" s="17">
        <f t="shared" si="793"/>
        <v>6</v>
      </c>
      <c r="AQ2846" s="17">
        <f t="shared" si="794"/>
        <v>2</v>
      </c>
      <c r="AR2846" s="17">
        <f t="shared" si="795"/>
        <v>2019</v>
      </c>
      <c r="AS2846" s="17">
        <f t="shared" ca="1" si="796"/>
        <v>658</v>
      </c>
      <c r="AT2846" s="17" t="str">
        <f t="shared" ca="1" si="799"/>
        <v>Si</v>
      </c>
      <c r="AU2846" s="17">
        <f t="shared" si="797"/>
        <v>0</v>
      </c>
      <c r="AV2846" s="17" t="str">
        <f>+VLOOKUP(B2846,[1]Cruces!S:T,2,0)</f>
        <v>5. Consultoría / Adjudicación</v>
      </c>
    </row>
    <row r="2847" spans="1:48" hidden="1" x14ac:dyDescent="0.25">
      <c r="A2847" s="17" t="s">
        <v>5195</v>
      </c>
      <c r="B2847" s="17" t="s">
        <v>54</v>
      </c>
      <c r="C2847" s="17">
        <v>4092599</v>
      </c>
      <c r="D2847" s="17">
        <v>36139224</v>
      </c>
      <c r="E2847" s="17" t="s">
        <v>93</v>
      </c>
      <c r="F2847" s="17" t="s">
        <v>81</v>
      </c>
      <c r="G2847" s="17" t="s">
        <v>4544</v>
      </c>
      <c r="H2847" s="17">
        <v>3187547963</v>
      </c>
      <c r="I2847" s="17" t="s">
        <v>182</v>
      </c>
      <c r="J2847" s="17" t="s">
        <v>5196</v>
      </c>
      <c r="K2847" s="17" t="s">
        <v>4545</v>
      </c>
      <c r="L2847" s="17" t="s">
        <v>85</v>
      </c>
      <c r="M2847" s="17" t="s">
        <v>86</v>
      </c>
      <c r="N2847" s="17" t="s">
        <v>62</v>
      </c>
      <c r="O2847" s="17">
        <v>20200325</v>
      </c>
      <c r="P2847" s="17">
        <v>20200403</v>
      </c>
      <c r="Q2847" s="17">
        <v>3410</v>
      </c>
      <c r="R2847" s="17">
        <v>27300059</v>
      </c>
      <c r="S2847" s="17" t="s">
        <v>100</v>
      </c>
      <c r="T2847" s="17" t="s">
        <v>63</v>
      </c>
      <c r="U2847" s="17" t="s">
        <v>91</v>
      </c>
      <c r="V2847" s="17">
        <f t="shared" si="798"/>
        <v>630</v>
      </c>
      <c r="W2847" s="17">
        <v>630000</v>
      </c>
      <c r="X2847" s="17" t="s">
        <v>89</v>
      </c>
      <c r="Y2847" s="17" t="s">
        <v>65</v>
      </c>
      <c r="Z2847" s="17">
        <v>20200403</v>
      </c>
      <c r="AA2847" s="17" t="s">
        <v>101</v>
      </c>
      <c r="AB2847" s="17">
        <v>1</v>
      </c>
      <c r="AC2847" s="17" t="str">
        <f>IFERROR(VLOOKUP(A2847,[1]Cruces!AJ:AK,2,0),VLOOKUP(CONCATENATE(X2847,AA2847),[1]Cruces!G:H,2,0))</f>
        <v>Solicitud de Obra</v>
      </c>
      <c r="AD2847" s="17">
        <f t="shared" si="784"/>
        <v>25</v>
      </c>
      <c r="AE2847" s="17">
        <f t="shared" si="785"/>
        <v>3</v>
      </c>
      <c r="AF2847" s="17">
        <f t="shared" si="786"/>
        <v>2020</v>
      </c>
      <c r="AG2847" s="17" t="str">
        <f>IFERROR(VLOOKUP(MID(A2847,2,4)*1,[1]Cruces!K:L,2,0),"Verificar")</f>
        <v>Magdalena</v>
      </c>
      <c r="AH2847" s="17">
        <f t="shared" ca="1" si="787"/>
        <v>245</v>
      </c>
      <c r="AI2847" s="17" t="str">
        <f>IFERROR(VLOOKUP(U2847,[1]Cruces!$O$1:$P$6,2,0),"Sin Orden")</f>
        <v>Resuelta</v>
      </c>
      <c r="AJ2847" s="17">
        <f t="shared" si="788"/>
        <v>3</v>
      </c>
      <c r="AK2847" s="17">
        <f t="shared" si="789"/>
        <v>4</v>
      </c>
      <c r="AL2847" s="17">
        <f t="shared" si="790"/>
        <v>2020</v>
      </c>
      <c r="AM2847" s="17">
        <f t="shared" ca="1" si="791"/>
        <v>236</v>
      </c>
      <c r="AN2847" s="18" t="str">
        <f>IFERROR(VLOOKUP(R2847*1,'[1]Ordenes de Servicio'!G:K,5,0),"No Cruza")</f>
        <v>No Cruza</v>
      </c>
      <c r="AO2847" s="17">
        <f t="shared" ca="1" si="792"/>
        <v>9</v>
      </c>
      <c r="AP2847" s="17">
        <f t="shared" si="793"/>
        <v>3</v>
      </c>
      <c r="AQ2847" s="17">
        <f t="shared" si="794"/>
        <v>4</v>
      </c>
      <c r="AR2847" s="17">
        <f t="shared" si="795"/>
        <v>2020</v>
      </c>
      <c r="AS2847" s="17">
        <f t="shared" ca="1" si="796"/>
        <v>236</v>
      </c>
      <c r="AT2847" s="17" t="str">
        <f t="shared" ca="1" si="799"/>
        <v>No</v>
      </c>
      <c r="AU2847" s="17">
        <f t="shared" si="797"/>
        <v>0</v>
      </c>
      <c r="AV2847" s="17" t="str">
        <f>+VLOOKUP(B2847,[1]Cruces!S:T,2,0)</f>
        <v>4. Presupuesto de Obra</v>
      </c>
    </row>
    <row r="2848" spans="1:48" hidden="1" x14ac:dyDescent="0.25">
      <c r="A2848" s="17" t="s">
        <v>5197</v>
      </c>
      <c r="B2848" s="17" t="s">
        <v>54</v>
      </c>
      <c r="C2848" s="17">
        <v>0</v>
      </c>
      <c r="D2848" s="17">
        <v>0</v>
      </c>
      <c r="E2848" s="17" t="s">
        <v>55</v>
      </c>
      <c r="F2848" s="17" t="s">
        <v>126</v>
      </c>
      <c r="G2848" s="17" t="s">
        <v>5198</v>
      </c>
      <c r="H2848" s="17">
        <v>0</v>
      </c>
      <c r="I2848" s="17" t="s">
        <v>83</v>
      </c>
      <c r="J2848" s="17" t="s">
        <v>59</v>
      </c>
      <c r="K2848" s="17" t="s">
        <v>329</v>
      </c>
      <c r="L2848" s="17" t="s">
        <v>129</v>
      </c>
      <c r="M2848" s="17" t="s">
        <v>130</v>
      </c>
      <c r="N2848" s="17" t="s">
        <v>62</v>
      </c>
      <c r="O2848" s="17">
        <v>20200608</v>
      </c>
      <c r="P2848" s="17">
        <v>20200611</v>
      </c>
      <c r="Q2848" s="17">
        <v>9331</v>
      </c>
      <c r="R2848" s="17">
        <v>27611015</v>
      </c>
      <c r="S2848" s="17" t="s">
        <v>100</v>
      </c>
      <c r="T2848" s="17" t="s">
        <v>63</v>
      </c>
      <c r="U2848" s="17" t="s">
        <v>91</v>
      </c>
      <c r="V2848" s="17">
        <f t="shared" si="798"/>
        <v>300</v>
      </c>
      <c r="W2848" s="17">
        <v>300000</v>
      </c>
      <c r="X2848" s="17" t="s">
        <v>64</v>
      </c>
      <c r="Y2848" s="17" t="s">
        <v>65</v>
      </c>
      <c r="Z2848" s="17">
        <v>20200611</v>
      </c>
      <c r="AA2848" s="17" t="s">
        <v>176</v>
      </c>
      <c r="AB2848" s="17">
        <v>1</v>
      </c>
      <c r="AC2848" s="17" t="str">
        <f>IFERROR(VLOOKUP(A2848,[1]Cruces!AJ:AK,2,0),VLOOKUP(CONCATENATE(X2848,AA2848),[1]Cruces!G:H,2,0))</f>
        <v>Solicitud de Obra</v>
      </c>
      <c r="AD2848" s="17">
        <f t="shared" si="784"/>
        <v>8</v>
      </c>
      <c r="AE2848" s="17">
        <f t="shared" si="785"/>
        <v>6</v>
      </c>
      <c r="AF2848" s="17">
        <f t="shared" si="786"/>
        <v>2020</v>
      </c>
      <c r="AG2848" s="17" t="str">
        <f>IFERROR(VLOOKUP(MID(A2848,2,4)*1,[1]Cruces!K:L,2,0),"Verificar")</f>
        <v>Guajira</v>
      </c>
      <c r="AH2848" s="17">
        <f t="shared" ca="1" si="787"/>
        <v>170</v>
      </c>
      <c r="AI2848" s="17" t="str">
        <f>IFERROR(VLOOKUP(U2848,[1]Cruces!$O$1:$P$6,2,0),"Sin Orden")</f>
        <v>Resuelta</v>
      </c>
      <c r="AJ2848" s="17">
        <f t="shared" si="788"/>
        <v>11</v>
      </c>
      <c r="AK2848" s="17">
        <f t="shared" si="789"/>
        <v>6</v>
      </c>
      <c r="AL2848" s="17">
        <f t="shared" si="790"/>
        <v>2020</v>
      </c>
      <c r="AM2848" s="17">
        <f t="shared" ca="1" si="791"/>
        <v>167</v>
      </c>
      <c r="AN2848" s="18" t="str">
        <f>IFERROR(VLOOKUP(R2848*1,'[1]Ordenes de Servicio'!G:K,5,0),"No Cruza")</f>
        <v>No Cruza</v>
      </c>
      <c r="AO2848" s="17">
        <f t="shared" ca="1" si="792"/>
        <v>3</v>
      </c>
      <c r="AP2848" s="17">
        <f t="shared" si="793"/>
        <v>11</v>
      </c>
      <c r="AQ2848" s="17">
        <f t="shared" si="794"/>
        <v>6</v>
      </c>
      <c r="AR2848" s="17">
        <f t="shared" si="795"/>
        <v>2020</v>
      </c>
      <c r="AS2848" s="17">
        <f t="shared" ca="1" si="796"/>
        <v>167</v>
      </c>
      <c r="AT2848" s="17" t="str">
        <f t="shared" ca="1" si="799"/>
        <v>No</v>
      </c>
      <c r="AU2848" s="17">
        <f t="shared" si="797"/>
        <v>0</v>
      </c>
      <c r="AV2848" s="17" t="str">
        <f>+VLOOKUP(B2848,[1]Cruces!S:T,2,0)</f>
        <v>4. Presupuesto de Obra</v>
      </c>
    </row>
    <row r="2849" spans="1:48" hidden="1" x14ac:dyDescent="0.25">
      <c r="A2849" s="17" t="s">
        <v>5199</v>
      </c>
      <c r="B2849" s="17" t="s">
        <v>68</v>
      </c>
      <c r="C2849" s="17">
        <v>8786296</v>
      </c>
      <c r="D2849" s="17">
        <v>20159765</v>
      </c>
      <c r="E2849" s="17" t="s">
        <v>93</v>
      </c>
      <c r="F2849" s="17" t="s">
        <v>163</v>
      </c>
      <c r="G2849" s="17" t="s">
        <v>1086</v>
      </c>
      <c r="H2849" s="17">
        <v>3008034110</v>
      </c>
      <c r="I2849" s="17" t="s">
        <v>1087</v>
      </c>
      <c r="J2849" s="17" t="s">
        <v>5200</v>
      </c>
      <c r="K2849" s="17" t="s">
        <v>1088</v>
      </c>
      <c r="L2849" s="17" t="s">
        <v>111</v>
      </c>
      <c r="M2849" s="17" t="s">
        <v>112</v>
      </c>
      <c r="N2849" s="17" t="s">
        <v>75</v>
      </c>
      <c r="O2849" s="17">
        <v>20201024</v>
      </c>
      <c r="P2849" s="17">
        <v>20201120</v>
      </c>
      <c r="Q2849" s="17">
        <v>1110</v>
      </c>
      <c r="R2849" s="17">
        <v>28253832</v>
      </c>
      <c r="S2849" s="17" t="s">
        <v>100</v>
      </c>
      <c r="T2849" s="17" t="s">
        <v>63</v>
      </c>
      <c r="U2849" s="17" t="s">
        <v>91</v>
      </c>
      <c r="V2849" s="17">
        <f t="shared" si="798"/>
        <v>150</v>
      </c>
      <c r="W2849" s="17">
        <v>150000</v>
      </c>
      <c r="X2849" s="17" t="s">
        <v>89</v>
      </c>
      <c r="Y2849" s="17" t="s">
        <v>261</v>
      </c>
      <c r="Z2849" s="17">
        <v>20201120</v>
      </c>
      <c r="AA2849" s="17" t="s">
        <v>101</v>
      </c>
      <c r="AB2849" s="17">
        <v>1</v>
      </c>
      <c r="AC2849" s="17" t="str">
        <f>IFERROR(VLOOKUP(A2849,[1]Cruces!AJ:AK,2,0),VLOOKUP(CONCATENATE(X2849,AA2849),[1]Cruces!G:H,2,0))</f>
        <v>Solicitud de Obra</v>
      </c>
      <c r="AD2849" s="17">
        <f t="shared" si="784"/>
        <v>24</v>
      </c>
      <c r="AE2849" s="17">
        <f t="shared" si="785"/>
        <v>10</v>
      </c>
      <c r="AF2849" s="17">
        <f t="shared" si="786"/>
        <v>2020</v>
      </c>
      <c r="AG2849" s="17" t="str">
        <f>IFERROR(VLOOKUP(MID(A2849,2,4)*1,[1]Cruces!K:L,2,0),"Verificar")</f>
        <v>Atlántico Norte</v>
      </c>
      <c r="AH2849" s="17">
        <f t="shared" ca="1" si="787"/>
        <v>32</v>
      </c>
      <c r="AI2849" s="17" t="str">
        <f>IFERROR(VLOOKUP(U2849,[1]Cruces!$O$1:$P$6,2,0),"Sin Orden")</f>
        <v>Resuelta</v>
      </c>
      <c r="AJ2849" s="17">
        <f t="shared" si="788"/>
        <v>20</v>
      </c>
      <c r="AK2849" s="17">
        <f t="shared" si="789"/>
        <v>11</v>
      </c>
      <c r="AL2849" s="17">
        <f t="shared" si="790"/>
        <v>2020</v>
      </c>
      <c r="AM2849" s="17">
        <f t="shared" ca="1" si="791"/>
        <v>5</v>
      </c>
      <c r="AN2849" s="18">
        <f>IFERROR(VLOOKUP(R2849*1,'[1]Ordenes de Servicio'!G:K,5,0),"No Cruza")</f>
        <v>44131</v>
      </c>
      <c r="AO2849" s="17">
        <f t="shared" ca="1" si="792"/>
        <v>27</v>
      </c>
      <c r="AP2849" s="17">
        <f t="shared" si="793"/>
        <v>20</v>
      </c>
      <c r="AQ2849" s="17">
        <f t="shared" si="794"/>
        <v>11</v>
      </c>
      <c r="AR2849" s="17">
        <f t="shared" si="795"/>
        <v>2020</v>
      </c>
      <c r="AS2849" s="17">
        <f t="shared" ca="1" si="796"/>
        <v>5</v>
      </c>
      <c r="AT2849" s="17" t="str">
        <f t="shared" ca="1" si="799"/>
        <v>No</v>
      </c>
      <c r="AU2849" s="17">
        <f t="shared" si="797"/>
        <v>0</v>
      </c>
      <c r="AV2849" s="17" t="str">
        <f>+VLOOKUP(B2849,[1]Cruces!S:T,2,0)</f>
        <v>5. Consultoría / Adjudicación</v>
      </c>
    </row>
    <row r="2850" spans="1:48" hidden="1" x14ac:dyDescent="0.25">
      <c r="A2850" s="17" t="s">
        <v>5201</v>
      </c>
      <c r="B2850" s="17" t="s">
        <v>68</v>
      </c>
      <c r="C2850" s="17">
        <v>7168943</v>
      </c>
      <c r="D2850" s="17">
        <v>35052396</v>
      </c>
      <c r="E2850" s="17" t="s">
        <v>93</v>
      </c>
      <c r="F2850" s="17" t="s">
        <v>224</v>
      </c>
      <c r="G2850" s="17" t="s">
        <v>5202</v>
      </c>
      <c r="H2850" s="17">
        <v>0</v>
      </c>
      <c r="I2850" s="17" t="s">
        <v>71</v>
      </c>
      <c r="J2850" s="17" t="s">
        <v>5203</v>
      </c>
      <c r="K2850" s="17" t="s">
        <v>5204</v>
      </c>
      <c r="L2850" s="17" t="s">
        <v>111</v>
      </c>
      <c r="M2850" s="17" t="s">
        <v>112</v>
      </c>
      <c r="N2850" s="17" t="s">
        <v>75</v>
      </c>
      <c r="O2850" s="17">
        <v>20181022</v>
      </c>
      <c r="P2850" s="17">
        <v>20181206</v>
      </c>
      <c r="Q2850" s="17">
        <v>9521</v>
      </c>
      <c r="R2850" s="17">
        <v>25670060</v>
      </c>
      <c r="S2850" s="17" t="s">
        <v>100</v>
      </c>
      <c r="T2850" s="17" t="s">
        <v>63</v>
      </c>
      <c r="U2850" s="17" t="s">
        <v>91</v>
      </c>
      <c r="V2850" s="17">
        <f t="shared" si="798"/>
        <v>37.5</v>
      </c>
      <c r="W2850" s="17">
        <v>37500</v>
      </c>
      <c r="X2850" s="17" t="s">
        <v>89</v>
      </c>
      <c r="Y2850" s="17" t="s">
        <v>105</v>
      </c>
      <c r="Z2850" s="17">
        <v>20200925</v>
      </c>
      <c r="AA2850" s="17" t="s">
        <v>78</v>
      </c>
      <c r="AB2850" s="17">
        <v>1</v>
      </c>
      <c r="AC2850" s="17" t="str">
        <f>IFERROR(VLOOKUP(A2850,[1]Cruces!AJ:AK,2,0),VLOOKUP(CONCATENATE(X2850,AA2850),[1]Cruces!G:H,2,0))</f>
        <v>Solicitud de Obra</v>
      </c>
      <c r="AD2850" s="17">
        <f t="shared" si="784"/>
        <v>22</v>
      </c>
      <c r="AE2850" s="17">
        <f t="shared" si="785"/>
        <v>10</v>
      </c>
      <c r="AF2850" s="17">
        <f t="shared" si="786"/>
        <v>2018</v>
      </c>
      <c r="AG2850" s="17" t="str">
        <f>IFERROR(VLOOKUP(MID(A2850,2,4)*1,[1]Cruces!K:L,2,0),"Verificar")</f>
        <v>Atlántico Sur</v>
      </c>
      <c r="AH2850" s="17">
        <f t="shared" ca="1" si="787"/>
        <v>765</v>
      </c>
      <c r="AI2850" s="17" t="str">
        <f>IFERROR(VLOOKUP(U2850,[1]Cruces!$O$1:$P$6,2,0),"Sin Orden")</f>
        <v>Resuelta</v>
      </c>
      <c r="AJ2850" s="17">
        <f t="shared" si="788"/>
        <v>25</v>
      </c>
      <c r="AK2850" s="17">
        <f t="shared" si="789"/>
        <v>9</v>
      </c>
      <c r="AL2850" s="17">
        <f t="shared" si="790"/>
        <v>2020</v>
      </c>
      <c r="AM2850" s="17">
        <f t="shared" ca="1" si="791"/>
        <v>61</v>
      </c>
      <c r="AN2850" s="18" t="str">
        <f>IFERROR(VLOOKUP(R2850*1,'[1]Ordenes de Servicio'!G:K,5,0),"No Cruza")</f>
        <v>No Cruza</v>
      </c>
      <c r="AO2850" s="17">
        <f t="shared" ca="1" si="792"/>
        <v>704</v>
      </c>
      <c r="AP2850" s="17">
        <f t="shared" si="793"/>
        <v>6</v>
      </c>
      <c r="AQ2850" s="17">
        <f t="shared" si="794"/>
        <v>12</v>
      </c>
      <c r="AR2850" s="17">
        <f t="shared" si="795"/>
        <v>2018</v>
      </c>
      <c r="AS2850" s="17">
        <f t="shared" ca="1" si="796"/>
        <v>720</v>
      </c>
      <c r="AT2850" s="17" t="str">
        <f t="shared" ca="1" si="799"/>
        <v>Si</v>
      </c>
      <c r="AU2850" s="17">
        <f t="shared" si="797"/>
        <v>659</v>
      </c>
      <c r="AV2850" s="17" t="str">
        <f>+VLOOKUP(B2850,[1]Cruces!S:T,2,0)</f>
        <v>5. Consultoría / Adjudicación</v>
      </c>
    </row>
    <row r="2851" spans="1:48" x14ac:dyDescent="0.25">
      <c r="A2851" s="17" t="s">
        <v>5205</v>
      </c>
      <c r="B2851" s="17" t="s">
        <v>80</v>
      </c>
      <c r="C2851" s="17">
        <v>1151272</v>
      </c>
      <c r="D2851" s="17">
        <v>10012403</v>
      </c>
      <c r="E2851" s="17" t="s">
        <v>93</v>
      </c>
      <c r="F2851" s="17" t="s">
        <v>81</v>
      </c>
      <c r="G2851" s="17" t="s">
        <v>3271</v>
      </c>
      <c r="H2851" s="17">
        <v>0</v>
      </c>
      <c r="I2851" s="17" t="s">
        <v>71</v>
      </c>
      <c r="J2851" s="17" t="s">
        <v>5206</v>
      </c>
      <c r="K2851" s="17" t="s">
        <v>97</v>
      </c>
      <c r="L2851" s="17" t="s">
        <v>215</v>
      </c>
      <c r="M2851" s="17" t="s">
        <v>216</v>
      </c>
      <c r="N2851" s="17" t="s">
        <v>87</v>
      </c>
      <c r="O2851" s="17">
        <v>20201024</v>
      </c>
      <c r="P2851" s="17">
        <v>20201024</v>
      </c>
      <c r="Q2851" s="17">
        <v>3410</v>
      </c>
      <c r="R2851" s="17">
        <v>0</v>
      </c>
      <c r="S2851" s="17"/>
      <c r="T2851" s="17" t="s">
        <v>63</v>
      </c>
      <c r="U2851" s="17"/>
      <c r="V2851" s="17">
        <f t="shared" si="798"/>
        <v>225</v>
      </c>
      <c r="W2851" s="17">
        <v>225000</v>
      </c>
      <c r="X2851" s="17" t="s">
        <v>89</v>
      </c>
      <c r="Y2851" s="17" t="s">
        <v>90</v>
      </c>
      <c r="Z2851" s="17">
        <v>20201024</v>
      </c>
      <c r="AA2851" s="17" t="s">
        <v>101</v>
      </c>
      <c r="AB2851" s="17">
        <v>1</v>
      </c>
      <c r="AC2851" s="17" t="str">
        <f>IFERROR(VLOOKUP(A2851,[1]Cruces!AJ:AK,2,0),VLOOKUP(CONCATENATE(X2851,AA2851),[1]Cruces!G:H,2,0))</f>
        <v>Solicitud de Obra</v>
      </c>
      <c r="AD2851" s="17">
        <f t="shared" si="784"/>
        <v>24</v>
      </c>
      <c r="AE2851" s="17">
        <f t="shared" si="785"/>
        <v>10</v>
      </c>
      <c r="AF2851" s="17">
        <f t="shared" si="786"/>
        <v>2020</v>
      </c>
      <c r="AG2851" s="17" t="str">
        <f>IFERROR(VLOOKUP(MID(A2851,2,4)*1,[1]Cruces!K:L,2,0),"Verificar")</f>
        <v>Magdalena</v>
      </c>
      <c r="AH2851" s="17">
        <f t="shared" ca="1" si="787"/>
        <v>32</v>
      </c>
      <c r="AI2851" s="17" t="str">
        <f>IFERROR(VLOOKUP(U2851,[1]Cruces!$O$1:$P$6,2,0),"Sin Orden")</f>
        <v>Sin Orden</v>
      </c>
      <c r="AJ2851" s="17">
        <f t="shared" si="788"/>
        <v>24</v>
      </c>
      <c r="AK2851" s="17">
        <f t="shared" si="789"/>
        <v>10</v>
      </c>
      <c r="AL2851" s="17">
        <f t="shared" si="790"/>
        <v>2020</v>
      </c>
      <c r="AM2851" s="17">
        <f t="shared" ca="1" si="791"/>
        <v>32</v>
      </c>
      <c r="AN2851" s="18" t="str">
        <f>IFERROR(VLOOKUP(R2851*1,'[1]Ordenes de Servicio'!G:K,5,0),"No Cruza")</f>
        <v>No Cruza</v>
      </c>
      <c r="AO2851" s="17">
        <f t="shared" ca="1" si="792"/>
        <v>32</v>
      </c>
      <c r="AP2851" s="17">
        <f t="shared" si="793"/>
        <v>24</v>
      </c>
      <c r="AQ2851" s="17">
        <f t="shared" si="794"/>
        <v>10</v>
      </c>
      <c r="AR2851" s="17">
        <f t="shared" si="795"/>
        <v>2020</v>
      </c>
      <c r="AS2851" s="17">
        <f t="shared" ca="1" si="796"/>
        <v>32</v>
      </c>
      <c r="AT2851" s="17" t="str">
        <f t="shared" ca="1" si="799"/>
        <v>No</v>
      </c>
      <c r="AU2851" s="17">
        <f t="shared" si="797"/>
        <v>0</v>
      </c>
      <c r="AV2851" s="17" t="str">
        <f>+VLOOKUP(B2851,[1]Cruces!S:T,2,0)</f>
        <v>8. Puesta en Servicio</v>
      </c>
    </row>
    <row r="2852" spans="1:48" hidden="1" x14ac:dyDescent="0.25">
      <c r="A2852" s="17" t="s">
        <v>5207</v>
      </c>
      <c r="B2852" s="17" t="s">
        <v>68</v>
      </c>
      <c r="C2852" s="17">
        <v>6577411</v>
      </c>
      <c r="D2852" s="17">
        <v>34515848</v>
      </c>
      <c r="E2852" s="17" t="s">
        <v>93</v>
      </c>
      <c r="F2852" s="17" t="s">
        <v>120</v>
      </c>
      <c r="G2852" s="17" t="s">
        <v>5208</v>
      </c>
      <c r="H2852" s="17">
        <v>3234644389</v>
      </c>
      <c r="I2852" s="17" t="s">
        <v>116</v>
      </c>
      <c r="J2852" s="17" t="s">
        <v>5209</v>
      </c>
      <c r="K2852" s="17" t="s">
        <v>97</v>
      </c>
      <c r="L2852" s="17" t="s">
        <v>122</v>
      </c>
      <c r="M2852" s="17" t="s">
        <v>123</v>
      </c>
      <c r="N2852" s="17" t="s">
        <v>75</v>
      </c>
      <c r="O2852" s="17">
        <v>20180508</v>
      </c>
      <c r="P2852" s="17">
        <v>20180608</v>
      </c>
      <c r="Q2852" s="17">
        <v>9510</v>
      </c>
      <c r="R2852" s="17">
        <v>25263826</v>
      </c>
      <c r="S2852" s="17" t="s">
        <v>76</v>
      </c>
      <c r="T2852" s="17" t="s">
        <v>63</v>
      </c>
      <c r="U2852" s="17" t="s">
        <v>88</v>
      </c>
      <c r="V2852" s="17">
        <f t="shared" si="798"/>
        <v>45</v>
      </c>
      <c r="W2852" s="17">
        <v>45000</v>
      </c>
      <c r="X2852" s="17" t="s">
        <v>89</v>
      </c>
      <c r="Y2852" s="17" t="s">
        <v>105</v>
      </c>
      <c r="Z2852" s="17">
        <v>20190904</v>
      </c>
      <c r="AA2852" s="17" t="s">
        <v>78</v>
      </c>
      <c r="AB2852" s="17">
        <v>1</v>
      </c>
      <c r="AC2852" s="17" t="str">
        <f>IFERROR(VLOOKUP(A2852,[1]Cruces!AJ:AK,2,0),VLOOKUP(CONCATENATE(X2852,AA2852),[1]Cruces!G:H,2,0))</f>
        <v>Solicitud de Obra</v>
      </c>
      <c r="AD2852" s="17">
        <f t="shared" si="784"/>
        <v>8</v>
      </c>
      <c r="AE2852" s="17">
        <f t="shared" si="785"/>
        <v>5</v>
      </c>
      <c r="AF2852" s="17">
        <f t="shared" si="786"/>
        <v>2018</v>
      </c>
      <c r="AG2852" s="17" t="str">
        <f>IFERROR(VLOOKUP(MID(A2852,2,4)*1,[1]Cruces!K:L,2,0),"Verificar")</f>
        <v>Atlántico Norte</v>
      </c>
      <c r="AH2852" s="17">
        <f t="shared" ca="1" si="787"/>
        <v>932</v>
      </c>
      <c r="AI2852" s="17" t="str">
        <f>IFERROR(VLOOKUP(U2852,[1]Cruces!$O$1:$P$6,2,0),"Sin Orden")</f>
        <v>Resuelta</v>
      </c>
      <c r="AJ2852" s="17">
        <f t="shared" si="788"/>
        <v>4</v>
      </c>
      <c r="AK2852" s="17">
        <f t="shared" si="789"/>
        <v>9</v>
      </c>
      <c r="AL2852" s="17">
        <f t="shared" si="790"/>
        <v>2019</v>
      </c>
      <c r="AM2852" s="17">
        <f t="shared" ca="1" si="791"/>
        <v>448</v>
      </c>
      <c r="AN2852" s="18" t="str">
        <f>IFERROR(VLOOKUP(R2852*1,'[1]Ordenes de Servicio'!G:K,5,0),"No Cruza")</f>
        <v>No Cruza</v>
      </c>
      <c r="AO2852" s="17">
        <f t="shared" ca="1" si="792"/>
        <v>484</v>
      </c>
      <c r="AP2852" s="17">
        <f t="shared" si="793"/>
        <v>8</v>
      </c>
      <c r="AQ2852" s="17">
        <f t="shared" si="794"/>
        <v>6</v>
      </c>
      <c r="AR2852" s="17">
        <f t="shared" si="795"/>
        <v>2018</v>
      </c>
      <c r="AS2852" s="17">
        <f t="shared" ca="1" si="796"/>
        <v>901</v>
      </c>
      <c r="AT2852" s="17" t="str">
        <f t="shared" ca="1" si="799"/>
        <v>Si</v>
      </c>
      <c r="AU2852" s="17">
        <f t="shared" si="797"/>
        <v>453</v>
      </c>
      <c r="AV2852" s="17" t="str">
        <f>+VLOOKUP(B2852,[1]Cruces!S:T,2,0)</f>
        <v>5. Consultoría / Adjudicación</v>
      </c>
    </row>
    <row r="2853" spans="1:48" hidden="1" x14ac:dyDescent="0.25">
      <c r="A2853" s="17" t="s">
        <v>10620</v>
      </c>
      <c r="B2853" s="17" t="s">
        <v>296</v>
      </c>
      <c r="C2853" s="17">
        <v>0</v>
      </c>
      <c r="D2853" s="17">
        <v>0</v>
      </c>
      <c r="E2853" s="17" t="s">
        <v>55</v>
      </c>
      <c r="F2853" s="17" t="s">
        <v>932</v>
      </c>
      <c r="G2853" s="17" t="s">
        <v>10621</v>
      </c>
      <c r="H2853" s="17">
        <v>3013568894</v>
      </c>
      <c r="I2853" s="17" t="s">
        <v>71</v>
      </c>
      <c r="J2853" s="17" t="s">
        <v>59</v>
      </c>
      <c r="K2853" s="17" t="s">
        <v>97</v>
      </c>
      <c r="L2853" s="17" t="s">
        <v>935</v>
      </c>
      <c r="M2853" s="17" t="s">
        <v>936</v>
      </c>
      <c r="N2853" s="17" t="s">
        <v>301</v>
      </c>
      <c r="O2853" s="17">
        <v>20200828</v>
      </c>
      <c r="P2853" s="17">
        <v>20200828</v>
      </c>
      <c r="Q2853" s="17">
        <v>3410</v>
      </c>
      <c r="R2853" s="17">
        <v>28116835</v>
      </c>
      <c r="S2853" s="17" t="s">
        <v>100</v>
      </c>
      <c r="T2853" s="17" t="s">
        <v>63</v>
      </c>
      <c r="U2853" s="17" t="s">
        <v>91</v>
      </c>
      <c r="V2853" s="17">
        <f t="shared" si="798"/>
        <v>45</v>
      </c>
      <c r="W2853" s="17">
        <v>45000</v>
      </c>
      <c r="X2853" s="17" t="s">
        <v>64</v>
      </c>
      <c r="Y2853" s="17" t="s">
        <v>296</v>
      </c>
      <c r="Z2853" s="17">
        <v>20200828</v>
      </c>
      <c r="AA2853" s="17" t="s">
        <v>78</v>
      </c>
      <c r="AB2853" s="17">
        <v>1</v>
      </c>
      <c r="AC2853" s="17" t="str">
        <f>IFERROR(VLOOKUP(A2853,[1]Cruces!AJ:AK,2,0),VLOOKUP(CONCATENATE(X2853,AA2853),[1]Cruces!G:H,2,0))</f>
        <v>Exp BMT</v>
      </c>
      <c r="AD2853" s="17">
        <f t="shared" si="784"/>
        <v>28</v>
      </c>
      <c r="AE2853" s="17">
        <f t="shared" si="785"/>
        <v>8</v>
      </c>
      <c r="AF2853" s="17">
        <f t="shared" si="786"/>
        <v>2020</v>
      </c>
      <c r="AG2853" s="17" t="str">
        <f>IFERROR(VLOOKUP(MID(A2853,2,4)*1,[1]Cruces!K:L,2,0),"Verificar")</f>
        <v>Magdalena</v>
      </c>
      <c r="AH2853" s="17">
        <f t="shared" ca="1" si="787"/>
        <v>89</v>
      </c>
      <c r="AI2853" s="17" t="str">
        <f>IFERROR(VLOOKUP(U2853,[1]Cruces!$O$1:$P$6,2,0),"Sin Orden")</f>
        <v>Resuelta</v>
      </c>
      <c r="AJ2853" s="17">
        <f t="shared" si="788"/>
        <v>28</v>
      </c>
      <c r="AK2853" s="17">
        <f t="shared" si="789"/>
        <v>8</v>
      </c>
      <c r="AL2853" s="17">
        <f t="shared" si="790"/>
        <v>2020</v>
      </c>
      <c r="AM2853" s="17">
        <f t="shared" ca="1" si="791"/>
        <v>89</v>
      </c>
      <c r="AN2853" s="18" t="str">
        <f>IFERROR(VLOOKUP(R2853*1,'[1]Ordenes de Servicio'!G:K,5,0),"No Cruza")</f>
        <v>No Cruza</v>
      </c>
      <c r="AO2853" s="17">
        <f t="shared" ca="1" si="792"/>
        <v>0</v>
      </c>
      <c r="AP2853" s="17">
        <f t="shared" si="793"/>
        <v>28</v>
      </c>
      <c r="AQ2853" s="17">
        <f t="shared" si="794"/>
        <v>8</v>
      </c>
      <c r="AR2853" s="17">
        <f t="shared" si="795"/>
        <v>2020</v>
      </c>
      <c r="AS2853" s="17">
        <f t="shared" ca="1" si="796"/>
        <v>89</v>
      </c>
      <c r="AT2853" s="17" t="str">
        <f t="shared" ca="1" si="799"/>
        <v>No</v>
      </c>
      <c r="AU2853" s="17">
        <f t="shared" si="797"/>
        <v>0</v>
      </c>
      <c r="AV2853" s="17" t="str">
        <f>+VLOOKUP(B2853,[1]Cruces!S:T,2,0)</f>
        <v>3. Evaluación Técnico Ecónomica</v>
      </c>
    </row>
    <row r="2854" spans="1:48" hidden="1" x14ac:dyDescent="0.25">
      <c r="A2854" s="17" t="s">
        <v>9611</v>
      </c>
      <c r="B2854" s="17" t="s">
        <v>1943</v>
      </c>
      <c r="C2854" s="17">
        <v>0</v>
      </c>
      <c r="D2854" s="17">
        <v>0</v>
      </c>
      <c r="E2854" s="17" t="s">
        <v>55</v>
      </c>
      <c r="F2854" s="17" t="s">
        <v>69</v>
      </c>
      <c r="G2854" s="17" t="s">
        <v>9612</v>
      </c>
      <c r="H2854" s="17">
        <v>3186718129</v>
      </c>
      <c r="I2854" s="17" t="s">
        <v>71</v>
      </c>
      <c r="J2854" s="17" t="s">
        <v>59</v>
      </c>
      <c r="K2854" s="17" t="s">
        <v>97</v>
      </c>
      <c r="L2854" s="17" t="s">
        <v>7653</v>
      </c>
      <c r="M2854" s="17" t="s">
        <v>7654</v>
      </c>
      <c r="N2854" s="17" t="s">
        <v>1946</v>
      </c>
      <c r="O2854" s="17">
        <v>20200923</v>
      </c>
      <c r="P2854" s="17">
        <v>20200923</v>
      </c>
      <c r="Q2854" s="17">
        <v>3460</v>
      </c>
      <c r="R2854" s="17">
        <v>28158789</v>
      </c>
      <c r="S2854" s="17" t="s">
        <v>6601</v>
      </c>
      <c r="T2854" s="17" t="s">
        <v>7091</v>
      </c>
      <c r="U2854" s="17" t="s">
        <v>77</v>
      </c>
      <c r="V2854" s="17">
        <f t="shared" si="798"/>
        <v>3</v>
      </c>
      <c r="W2854" s="17">
        <v>3000</v>
      </c>
      <c r="X2854" s="17" t="s">
        <v>7065</v>
      </c>
      <c r="Y2854" s="17" t="s">
        <v>1943</v>
      </c>
      <c r="Z2854" s="17">
        <v>20200923</v>
      </c>
      <c r="AA2854" s="17" t="s">
        <v>1947</v>
      </c>
      <c r="AB2854" s="17">
        <v>1</v>
      </c>
      <c r="AC2854" s="17" t="str">
        <f>IFERROR(VLOOKUP(A2854,[1]Cruces!AJ:AK,2,0),VLOOKUP(CONCATENATE(X2854,AA2854),[1]Cruces!G:H,2,0))</f>
        <v>Solicitud por BT</v>
      </c>
      <c r="AD2854" s="17">
        <f t="shared" si="784"/>
        <v>23</v>
      </c>
      <c r="AE2854" s="17">
        <f t="shared" si="785"/>
        <v>9</v>
      </c>
      <c r="AF2854" s="17">
        <f t="shared" si="786"/>
        <v>2020</v>
      </c>
      <c r="AG2854" s="17" t="str">
        <f>IFERROR(VLOOKUP(MID(A2854,2,4)*1,[1]Cruces!K:L,2,0),"Verificar")</f>
        <v>Magdalena</v>
      </c>
      <c r="AH2854" s="17">
        <f t="shared" ca="1" si="787"/>
        <v>63</v>
      </c>
      <c r="AI2854" s="17" t="str">
        <f>IFERROR(VLOOKUP(U2854,[1]Cruces!$O$1:$P$6,2,0),"Sin Orden")</f>
        <v>Pendiente</v>
      </c>
      <c r="AJ2854" s="17">
        <f t="shared" si="788"/>
        <v>23</v>
      </c>
      <c r="AK2854" s="17">
        <f t="shared" si="789"/>
        <v>9</v>
      </c>
      <c r="AL2854" s="17">
        <f t="shared" si="790"/>
        <v>2020</v>
      </c>
      <c r="AM2854" s="17">
        <f t="shared" ca="1" si="791"/>
        <v>63</v>
      </c>
      <c r="AN2854" s="18">
        <f>IFERROR(VLOOKUP(R2854*1,'[1]Ordenes de Servicio'!G:K,5,0),"No Cruza")</f>
        <v>44097</v>
      </c>
      <c r="AO2854" s="17">
        <f t="shared" ca="1" si="792"/>
        <v>63</v>
      </c>
      <c r="AP2854" s="17">
        <f t="shared" si="793"/>
        <v>23</v>
      </c>
      <c r="AQ2854" s="17">
        <f t="shared" si="794"/>
        <v>9</v>
      </c>
      <c r="AR2854" s="17">
        <f t="shared" si="795"/>
        <v>2020</v>
      </c>
      <c r="AS2854" s="17">
        <f t="shared" ca="1" si="796"/>
        <v>63</v>
      </c>
      <c r="AT2854" s="17" t="str">
        <f t="shared" ca="1" si="799"/>
        <v>No</v>
      </c>
      <c r="AU2854" s="17">
        <f t="shared" si="797"/>
        <v>0</v>
      </c>
      <c r="AV2854" s="17" t="str">
        <f>+VLOOKUP(B2854,[1]Cruces!S:T,2,0)</f>
        <v>7. Ejecución en Campo OS BT</v>
      </c>
    </row>
    <row r="2855" spans="1:48" hidden="1" x14ac:dyDescent="0.25">
      <c r="A2855" s="17" t="s">
        <v>5210</v>
      </c>
      <c r="B2855" s="17" t="s">
        <v>68</v>
      </c>
      <c r="C2855" s="17">
        <v>2700963</v>
      </c>
      <c r="D2855" s="17">
        <v>20141114</v>
      </c>
      <c r="E2855" s="17" t="s">
        <v>93</v>
      </c>
      <c r="F2855" s="17" t="s">
        <v>107</v>
      </c>
      <c r="G2855" s="17" t="s">
        <v>1323</v>
      </c>
      <c r="H2855" s="17">
        <v>3006890562</v>
      </c>
      <c r="I2855" s="17" t="s">
        <v>116</v>
      </c>
      <c r="J2855" s="17" t="s">
        <v>1324</v>
      </c>
      <c r="K2855" s="17" t="s">
        <v>1325</v>
      </c>
      <c r="L2855" s="17" t="s">
        <v>111</v>
      </c>
      <c r="M2855" s="17" t="s">
        <v>112</v>
      </c>
      <c r="N2855" s="17" t="s">
        <v>75</v>
      </c>
      <c r="O2855" s="17">
        <v>20201106</v>
      </c>
      <c r="P2855" s="17">
        <v>20201106</v>
      </c>
      <c r="Q2855" s="17">
        <v>1110</v>
      </c>
      <c r="R2855" s="17">
        <v>0</v>
      </c>
      <c r="S2855" s="17"/>
      <c r="T2855" s="17" t="s">
        <v>63</v>
      </c>
      <c r="U2855" s="17"/>
      <c r="V2855" s="17">
        <f t="shared" si="798"/>
        <v>50</v>
      </c>
      <c r="W2855" s="17">
        <v>50000</v>
      </c>
      <c r="X2855" s="17" t="s">
        <v>89</v>
      </c>
      <c r="Y2855" s="17" t="s">
        <v>136</v>
      </c>
      <c r="Z2855" s="17">
        <v>20201106</v>
      </c>
      <c r="AA2855" s="17" t="s">
        <v>101</v>
      </c>
      <c r="AB2855" s="17">
        <v>1</v>
      </c>
      <c r="AC2855" s="17" t="str">
        <f>IFERROR(VLOOKUP(A2855,[1]Cruces!AJ:AK,2,0),VLOOKUP(CONCATENATE(X2855,AA2855),[1]Cruces!G:H,2,0))</f>
        <v>Solicitud de Obra</v>
      </c>
      <c r="AD2855" s="17">
        <f t="shared" si="784"/>
        <v>6</v>
      </c>
      <c r="AE2855" s="17">
        <f t="shared" si="785"/>
        <v>11</v>
      </c>
      <c r="AF2855" s="17">
        <f t="shared" si="786"/>
        <v>2020</v>
      </c>
      <c r="AG2855" s="17" t="str">
        <f>IFERROR(VLOOKUP(MID(A2855,2,4)*1,[1]Cruces!K:L,2,0),"Verificar")</f>
        <v>Atlántico Norte</v>
      </c>
      <c r="AH2855" s="17">
        <f t="shared" ca="1" si="787"/>
        <v>19</v>
      </c>
      <c r="AI2855" s="17" t="str">
        <f>IFERROR(VLOOKUP(U2855,[1]Cruces!$O$1:$P$6,2,0),"Sin Orden")</f>
        <v>Sin Orden</v>
      </c>
      <c r="AJ2855" s="17">
        <f t="shared" si="788"/>
        <v>6</v>
      </c>
      <c r="AK2855" s="17">
        <f t="shared" si="789"/>
        <v>11</v>
      </c>
      <c r="AL2855" s="17">
        <f t="shared" si="790"/>
        <v>2020</v>
      </c>
      <c r="AM2855" s="17">
        <f t="shared" ca="1" si="791"/>
        <v>19</v>
      </c>
      <c r="AN2855" s="18" t="str">
        <f>IFERROR(VLOOKUP(R2855*1,'[1]Ordenes de Servicio'!G:K,5,0),"No Cruza")</f>
        <v>No Cruza</v>
      </c>
      <c r="AO2855" s="17">
        <f t="shared" ca="1" si="792"/>
        <v>19</v>
      </c>
      <c r="AP2855" s="17">
        <f t="shared" si="793"/>
        <v>6</v>
      </c>
      <c r="AQ2855" s="17">
        <f t="shared" si="794"/>
        <v>11</v>
      </c>
      <c r="AR2855" s="17">
        <f t="shared" si="795"/>
        <v>2020</v>
      </c>
      <c r="AS2855" s="17">
        <f t="shared" ca="1" si="796"/>
        <v>19</v>
      </c>
      <c r="AT2855" s="17" t="str">
        <f t="shared" ca="1" si="799"/>
        <v>No</v>
      </c>
      <c r="AU2855" s="17">
        <f t="shared" si="797"/>
        <v>0</v>
      </c>
      <c r="AV2855" s="17" t="str">
        <f>+VLOOKUP(B2855,[1]Cruces!S:T,2,0)</f>
        <v>5. Consultoría / Adjudicación</v>
      </c>
    </row>
    <row r="2856" spans="1:48" hidden="1" x14ac:dyDescent="0.25">
      <c r="A2856" s="17" t="s">
        <v>9613</v>
      </c>
      <c r="B2856" s="17" t="s">
        <v>569</v>
      </c>
      <c r="C2856" s="17">
        <v>0</v>
      </c>
      <c r="D2856" s="17">
        <v>0</v>
      </c>
      <c r="E2856" s="17" t="s">
        <v>55</v>
      </c>
      <c r="F2856" s="17" t="s">
        <v>5366</v>
      </c>
      <c r="G2856" s="17" t="s">
        <v>9614</v>
      </c>
      <c r="H2856" s="17">
        <v>3006707367</v>
      </c>
      <c r="I2856" s="17" t="s">
        <v>116</v>
      </c>
      <c r="J2856" s="17" t="s">
        <v>59</v>
      </c>
      <c r="K2856" s="17" t="s">
        <v>9615</v>
      </c>
      <c r="L2856" s="17" t="s">
        <v>5368</v>
      </c>
      <c r="M2856" s="17" t="s">
        <v>5369</v>
      </c>
      <c r="N2856" s="17" t="s">
        <v>572</v>
      </c>
      <c r="O2856" s="17">
        <v>20201029</v>
      </c>
      <c r="P2856" s="17">
        <v>20201029</v>
      </c>
      <c r="Q2856" s="17">
        <v>3440</v>
      </c>
      <c r="R2856" s="17">
        <v>0</v>
      </c>
      <c r="S2856" s="17"/>
      <c r="T2856" s="17" t="s">
        <v>63</v>
      </c>
      <c r="U2856" s="17"/>
      <c r="V2856" s="17">
        <f t="shared" si="798"/>
        <v>3</v>
      </c>
      <c r="W2856" s="17">
        <v>3000</v>
      </c>
      <c r="X2856" s="17" t="s">
        <v>7065</v>
      </c>
      <c r="Y2856" s="17" t="s">
        <v>569</v>
      </c>
      <c r="Z2856" s="17">
        <v>20201029</v>
      </c>
      <c r="AA2856" s="17" t="s">
        <v>1947</v>
      </c>
      <c r="AB2856" s="17">
        <v>1</v>
      </c>
      <c r="AC2856" s="17" t="str">
        <f>IFERROR(VLOOKUP(A2856,[1]Cruces!AJ:AK,2,0),VLOOKUP(CONCATENATE(X2856,AA2856),[1]Cruces!G:H,2,0))</f>
        <v>Solicitud por BT</v>
      </c>
      <c r="AD2856" s="17">
        <f t="shared" si="784"/>
        <v>29</v>
      </c>
      <c r="AE2856" s="17">
        <f t="shared" si="785"/>
        <v>10</v>
      </c>
      <c r="AF2856" s="17">
        <f t="shared" si="786"/>
        <v>2020</v>
      </c>
      <c r="AG2856" s="17" t="str">
        <f>IFERROR(VLOOKUP(MID(A2856,2,4)*1,[1]Cruces!K:L,2,0),"Verificar")</f>
        <v>Magdalena</v>
      </c>
      <c r="AH2856" s="17">
        <f t="shared" ca="1" si="787"/>
        <v>27</v>
      </c>
      <c r="AI2856" s="17" t="str">
        <f>IFERROR(VLOOKUP(U2856,[1]Cruces!$O$1:$P$6,2,0),"Sin Orden")</f>
        <v>Sin Orden</v>
      </c>
      <c r="AJ2856" s="17">
        <f t="shared" si="788"/>
        <v>29</v>
      </c>
      <c r="AK2856" s="17">
        <f t="shared" si="789"/>
        <v>10</v>
      </c>
      <c r="AL2856" s="17">
        <f t="shared" si="790"/>
        <v>2020</v>
      </c>
      <c r="AM2856" s="17">
        <f t="shared" ca="1" si="791"/>
        <v>27</v>
      </c>
      <c r="AN2856" s="18" t="str">
        <f>IFERROR(VLOOKUP(R2856*1,'[1]Ordenes de Servicio'!G:K,5,0),"No Cruza")</f>
        <v>No Cruza</v>
      </c>
      <c r="AO2856" s="17">
        <f t="shared" ca="1" si="792"/>
        <v>27</v>
      </c>
      <c r="AP2856" s="17">
        <f t="shared" si="793"/>
        <v>29</v>
      </c>
      <c r="AQ2856" s="17">
        <f t="shared" si="794"/>
        <v>10</v>
      </c>
      <c r="AR2856" s="17">
        <f t="shared" si="795"/>
        <v>2020</v>
      </c>
      <c r="AS2856" s="17">
        <f t="shared" ca="1" si="796"/>
        <v>27</v>
      </c>
      <c r="AT2856" s="17" t="str">
        <f t="shared" ca="1" si="799"/>
        <v>No</v>
      </c>
      <c r="AU2856" s="17">
        <f t="shared" si="797"/>
        <v>0</v>
      </c>
      <c r="AV2856" s="17" t="str">
        <f>+VLOOKUP(B2856,[1]Cruces!S:T,2,0)</f>
        <v>1. Solicitud</v>
      </c>
    </row>
    <row r="2857" spans="1:48" x14ac:dyDescent="0.25">
      <c r="A2857" s="17" t="s">
        <v>5211</v>
      </c>
      <c r="B2857" s="17" t="s">
        <v>80</v>
      </c>
      <c r="C2857" s="17">
        <v>2692632</v>
      </c>
      <c r="D2857" s="17">
        <v>20147772</v>
      </c>
      <c r="E2857" s="17" t="s">
        <v>93</v>
      </c>
      <c r="F2857" s="17" t="s">
        <v>56</v>
      </c>
      <c r="G2857" s="17" t="s">
        <v>5212</v>
      </c>
      <c r="H2857" s="17">
        <v>3012921379</v>
      </c>
      <c r="I2857" s="17" t="s">
        <v>116</v>
      </c>
      <c r="J2857" s="17" t="s">
        <v>5213</v>
      </c>
      <c r="K2857" s="17" t="s">
        <v>5214</v>
      </c>
      <c r="L2857" s="17" t="s">
        <v>117</v>
      </c>
      <c r="M2857" s="17" t="s">
        <v>118</v>
      </c>
      <c r="N2857" s="17" t="s">
        <v>87</v>
      </c>
      <c r="O2857" s="17">
        <v>20190719</v>
      </c>
      <c r="P2857" s="17">
        <v>20200814</v>
      </c>
      <c r="Q2857" s="17">
        <v>1110</v>
      </c>
      <c r="R2857" s="17">
        <v>26908909</v>
      </c>
      <c r="S2857" s="17" t="s">
        <v>76</v>
      </c>
      <c r="T2857" s="17" t="s">
        <v>63</v>
      </c>
      <c r="U2857" s="17" t="s">
        <v>88</v>
      </c>
      <c r="V2857" s="17">
        <f t="shared" si="798"/>
        <v>75</v>
      </c>
      <c r="W2857" s="17">
        <v>75000</v>
      </c>
      <c r="X2857" s="17" t="s">
        <v>89</v>
      </c>
      <c r="Y2857" s="17" t="s">
        <v>80</v>
      </c>
      <c r="Z2857" s="17">
        <v>20200814</v>
      </c>
      <c r="AA2857" s="17" t="s">
        <v>78</v>
      </c>
      <c r="AB2857" s="17">
        <v>1</v>
      </c>
      <c r="AC2857" s="17" t="str">
        <f>IFERROR(VLOOKUP(A2857,[1]Cruces!AJ:AK,2,0),VLOOKUP(CONCATENATE(X2857,AA2857),[1]Cruces!G:H,2,0))</f>
        <v>Solicitud de Obra</v>
      </c>
      <c r="AD2857" s="17">
        <f t="shared" si="784"/>
        <v>19</v>
      </c>
      <c r="AE2857" s="17">
        <f t="shared" si="785"/>
        <v>7</v>
      </c>
      <c r="AF2857" s="17">
        <f t="shared" si="786"/>
        <v>2019</v>
      </c>
      <c r="AG2857" s="17" t="str">
        <f>IFERROR(VLOOKUP(MID(A2857,2,4)*1,[1]Cruces!K:L,2,0),"Verificar")</f>
        <v>Atlántico Norte</v>
      </c>
      <c r="AH2857" s="17">
        <f t="shared" ca="1" si="787"/>
        <v>495</v>
      </c>
      <c r="AI2857" s="17" t="str">
        <f>IFERROR(VLOOKUP(U2857,[1]Cruces!$O$1:$P$6,2,0),"Sin Orden")</f>
        <v>Resuelta</v>
      </c>
      <c r="AJ2857" s="17">
        <f t="shared" si="788"/>
        <v>14</v>
      </c>
      <c r="AK2857" s="17">
        <f t="shared" si="789"/>
        <v>8</v>
      </c>
      <c r="AL2857" s="17">
        <f t="shared" si="790"/>
        <v>2020</v>
      </c>
      <c r="AM2857" s="17">
        <f t="shared" ca="1" si="791"/>
        <v>103</v>
      </c>
      <c r="AN2857" s="18" t="str">
        <f>IFERROR(VLOOKUP(R2857*1,'[1]Ordenes de Servicio'!G:K,5,0),"No Cruza")</f>
        <v>No Cruza</v>
      </c>
      <c r="AO2857" s="17">
        <f t="shared" ca="1" si="792"/>
        <v>392</v>
      </c>
      <c r="AP2857" s="17">
        <f t="shared" si="793"/>
        <v>14</v>
      </c>
      <c r="AQ2857" s="17">
        <f t="shared" si="794"/>
        <v>8</v>
      </c>
      <c r="AR2857" s="17">
        <f t="shared" si="795"/>
        <v>2020</v>
      </c>
      <c r="AS2857" s="17">
        <f t="shared" ca="1" si="796"/>
        <v>103</v>
      </c>
      <c r="AT2857" s="17" t="str">
        <f t="shared" ca="1" si="799"/>
        <v>No</v>
      </c>
      <c r="AU2857" s="17">
        <f t="shared" si="797"/>
        <v>0</v>
      </c>
      <c r="AV2857" s="17" t="str">
        <f>+VLOOKUP(B2857,[1]Cruces!S:T,2,0)</f>
        <v>8. Puesta en Servicio</v>
      </c>
    </row>
    <row r="2858" spans="1:48" hidden="1" x14ac:dyDescent="0.25">
      <c r="A2858" s="17" t="s">
        <v>9616</v>
      </c>
      <c r="B2858" s="17" t="s">
        <v>1943</v>
      </c>
      <c r="C2858" s="17">
        <v>0</v>
      </c>
      <c r="D2858" s="17">
        <v>0</v>
      </c>
      <c r="E2858" s="17" t="s">
        <v>55</v>
      </c>
      <c r="F2858" s="17" t="s">
        <v>7350</v>
      </c>
      <c r="G2858" s="17" t="s">
        <v>9617</v>
      </c>
      <c r="H2858" s="17">
        <v>0</v>
      </c>
      <c r="I2858" s="17" t="s">
        <v>116</v>
      </c>
      <c r="J2858" s="17" t="s">
        <v>59</v>
      </c>
      <c r="K2858" s="17" t="s">
        <v>9618</v>
      </c>
      <c r="L2858" s="17" t="s">
        <v>9619</v>
      </c>
      <c r="M2858" s="17" t="s">
        <v>9620</v>
      </c>
      <c r="N2858" s="17" t="s">
        <v>1946</v>
      </c>
      <c r="O2858" s="17">
        <v>20201111</v>
      </c>
      <c r="P2858" s="17">
        <v>20201111</v>
      </c>
      <c r="Q2858" s="17">
        <v>9332</v>
      </c>
      <c r="R2858" s="17">
        <v>28278890</v>
      </c>
      <c r="S2858" s="17" t="s">
        <v>6601</v>
      </c>
      <c r="T2858" s="17" t="s">
        <v>63</v>
      </c>
      <c r="U2858" s="17" t="s">
        <v>77</v>
      </c>
      <c r="V2858" s="17">
        <f t="shared" si="798"/>
        <v>4</v>
      </c>
      <c r="W2858" s="17">
        <v>4000</v>
      </c>
      <c r="X2858" s="17" t="s">
        <v>7065</v>
      </c>
      <c r="Y2858" s="17" t="s">
        <v>1943</v>
      </c>
      <c r="Z2858" s="17">
        <v>20201111</v>
      </c>
      <c r="AA2858" s="17" t="s">
        <v>1947</v>
      </c>
      <c r="AB2858" s="17">
        <v>1</v>
      </c>
      <c r="AC2858" s="17" t="str">
        <f>IFERROR(VLOOKUP(A2858,[1]Cruces!AJ:AK,2,0),VLOOKUP(CONCATENATE(X2858,AA2858),[1]Cruces!G:H,2,0))</f>
        <v>Solicitud por BT</v>
      </c>
      <c r="AD2858" s="17">
        <f t="shared" si="784"/>
        <v>11</v>
      </c>
      <c r="AE2858" s="17">
        <f t="shared" si="785"/>
        <v>11</v>
      </c>
      <c r="AF2858" s="17">
        <f t="shared" si="786"/>
        <v>2020</v>
      </c>
      <c r="AG2858" s="17" t="str">
        <f>IFERROR(VLOOKUP(MID(A2858,2,4)*1,[1]Cruces!K:L,2,0),"Verificar")</f>
        <v>Guajira</v>
      </c>
      <c r="AH2858" s="17">
        <f t="shared" ca="1" si="787"/>
        <v>14</v>
      </c>
      <c r="AI2858" s="17" t="str">
        <f>IFERROR(VLOOKUP(U2858,[1]Cruces!$O$1:$P$6,2,0),"Sin Orden")</f>
        <v>Pendiente</v>
      </c>
      <c r="AJ2858" s="17">
        <f t="shared" si="788"/>
        <v>11</v>
      </c>
      <c r="AK2858" s="17">
        <f t="shared" si="789"/>
        <v>11</v>
      </c>
      <c r="AL2858" s="17">
        <f t="shared" si="790"/>
        <v>2020</v>
      </c>
      <c r="AM2858" s="17">
        <f t="shared" ca="1" si="791"/>
        <v>14</v>
      </c>
      <c r="AN2858" s="18" t="str">
        <f>IFERROR(VLOOKUP(R2858*1,'[1]Ordenes de Servicio'!G:K,5,0),"No Cruza")</f>
        <v>No Cruza</v>
      </c>
      <c r="AO2858" s="17">
        <f t="shared" ca="1" si="792"/>
        <v>14</v>
      </c>
      <c r="AP2858" s="17">
        <f t="shared" si="793"/>
        <v>11</v>
      </c>
      <c r="AQ2858" s="17">
        <f t="shared" si="794"/>
        <v>11</v>
      </c>
      <c r="AR2858" s="17">
        <f t="shared" si="795"/>
        <v>2020</v>
      </c>
      <c r="AS2858" s="17">
        <f t="shared" ca="1" si="796"/>
        <v>14</v>
      </c>
      <c r="AT2858" s="17" t="str">
        <f t="shared" ca="1" si="799"/>
        <v>No</v>
      </c>
      <c r="AU2858" s="17">
        <f t="shared" si="797"/>
        <v>0</v>
      </c>
      <c r="AV2858" s="17" t="str">
        <f>+VLOOKUP(B2858,[1]Cruces!S:T,2,0)</f>
        <v>7. Ejecución en Campo OS BT</v>
      </c>
    </row>
    <row r="2859" spans="1:48" hidden="1" x14ac:dyDescent="0.25">
      <c r="A2859" s="17" t="s">
        <v>5215</v>
      </c>
      <c r="B2859" s="17" t="s">
        <v>244</v>
      </c>
      <c r="C2859" s="17">
        <v>0</v>
      </c>
      <c r="D2859" s="17">
        <v>0</v>
      </c>
      <c r="E2859" s="17" t="s">
        <v>55</v>
      </c>
      <c r="F2859" s="17" t="s">
        <v>120</v>
      </c>
      <c r="G2859" s="17" t="s">
        <v>5216</v>
      </c>
      <c r="H2859" s="17">
        <v>0</v>
      </c>
      <c r="I2859" s="17" t="s">
        <v>116</v>
      </c>
      <c r="J2859" s="17" t="s">
        <v>59</v>
      </c>
      <c r="K2859" s="17" t="s">
        <v>3118</v>
      </c>
      <c r="L2859" s="17" t="s">
        <v>122</v>
      </c>
      <c r="M2859" s="17" t="s">
        <v>123</v>
      </c>
      <c r="N2859" s="17" t="s">
        <v>247</v>
      </c>
      <c r="O2859" s="17">
        <v>20170925</v>
      </c>
      <c r="P2859" s="17">
        <v>20180427</v>
      </c>
      <c r="Q2859" s="17">
        <v>9510</v>
      </c>
      <c r="R2859" s="17">
        <v>24851657</v>
      </c>
      <c r="S2859" s="17" t="s">
        <v>76</v>
      </c>
      <c r="T2859" s="17" t="s">
        <v>63</v>
      </c>
      <c r="U2859" s="17" t="s">
        <v>88</v>
      </c>
      <c r="V2859" s="17">
        <f t="shared" si="798"/>
        <v>150</v>
      </c>
      <c r="W2859" s="17">
        <v>150000</v>
      </c>
      <c r="X2859" s="17" t="s">
        <v>64</v>
      </c>
      <c r="Y2859" s="17" t="s">
        <v>248</v>
      </c>
      <c r="Z2859" s="17">
        <v>20180427</v>
      </c>
      <c r="AA2859" s="17" t="s">
        <v>101</v>
      </c>
      <c r="AB2859" s="17">
        <v>1</v>
      </c>
      <c r="AC2859" s="17" t="str">
        <f>IFERROR(VLOOKUP(A2859,[1]Cruces!AJ:AK,2,0),VLOOKUP(CONCATENATE(X2859,AA2859),[1]Cruces!G:H,2,0))</f>
        <v>Solicitud de Obra</v>
      </c>
      <c r="AD2859" s="17">
        <f t="shared" si="784"/>
        <v>25</v>
      </c>
      <c r="AE2859" s="17">
        <f t="shared" si="785"/>
        <v>9</v>
      </c>
      <c r="AF2859" s="17">
        <f t="shared" si="786"/>
        <v>2017</v>
      </c>
      <c r="AG2859" s="17" t="str">
        <f>IFERROR(VLOOKUP(MID(A2859,2,4)*1,[1]Cruces!K:L,2,0),"Verificar")</f>
        <v>Atlántico Norte</v>
      </c>
      <c r="AH2859" s="17">
        <f t="shared" ca="1" si="787"/>
        <v>1157</v>
      </c>
      <c r="AI2859" s="17" t="str">
        <f>IFERROR(VLOOKUP(U2859,[1]Cruces!$O$1:$P$6,2,0),"Sin Orden")</f>
        <v>Resuelta</v>
      </c>
      <c r="AJ2859" s="17">
        <f t="shared" si="788"/>
        <v>27</v>
      </c>
      <c r="AK2859" s="17">
        <f t="shared" si="789"/>
        <v>4</v>
      </c>
      <c r="AL2859" s="17">
        <f t="shared" si="790"/>
        <v>2018</v>
      </c>
      <c r="AM2859" s="17">
        <f t="shared" ca="1" si="791"/>
        <v>943</v>
      </c>
      <c r="AN2859" s="18" t="str">
        <f>IFERROR(VLOOKUP(R2859*1,'[1]Ordenes de Servicio'!G:K,5,0),"No Cruza")</f>
        <v>No Cruza</v>
      </c>
      <c r="AO2859" s="17">
        <f t="shared" ca="1" si="792"/>
        <v>214</v>
      </c>
      <c r="AP2859" s="17">
        <f t="shared" si="793"/>
        <v>27</v>
      </c>
      <c r="AQ2859" s="17">
        <f t="shared" si="794"/>
        <v>4</v>
      </c>
      <c r="AR2859" s="17">
        <f t="shared" si="795"/>
        <v>2018</v>
      </c>
      <c r="AS2859" s="17">
        <f t="shared" ca="1" si="796"/>
        <v>943</v>
      </c>
      <c r="AT2859" s="17" t="str">
        <f t="shared" ca="1" si="799"/>
        <v>Si</v>
      </c>
      <c r="AU2859" s="17">
        <f t="shared" si="797"/>
        <v>0</v>
      </c>
      <c r="AV2859" s="17" t="str">
        <f>+VLOOKUP(B2859,[1]Cruces!S:T,2,0)</f>
        <v>6. Ejecución y Seguimiento de Obra</v>
      </c>
    </row>
    <row r="2860" spans="1:48" hidden="1" x14ac:dyDescent="0.25">
      <c r="A2860" s="17" t="s">
        <v>9621</v>
      </c>
      <c r="B2860" s="17" t="s">
        <v>7104</v>
      </c>
      <c r="C2860" s="17">
        <v>0</v>
      </c>
      <c r="D2860" s="17">
        <v>0</v>
      </c>
      <c r="E2860" s="17" t="s">
        <v>55</v>
      </c>
      <c r="F2860" s="17" t="s">
        <v>3386</v>
      </c>
      <c r="G2860" s="17" t="s">
        <v>9622</v>
      </c>
      <c r="H2860" s="17">
        <v>3106209525</v>
      </c>
      <c r="I2860" s="17" t="s">
        <v>71</v>
      </c>
      <c r="J2860" s="17" t="s">
        <v>59</v>
      </c>
      <c r="K2860" s="17" t="s">
        <v>9623</v>
      </c>
      <c r="L2860" s="17" t="s">
        <v>7482</v>
      </c>
      <c r="M2860" s="17" t="s">
        <v>7483</v>
      </c>
      <c r="N2860" s="17" t="s">
        <v>7108</v>
      </c>
      <c r="O2860" s="17">
        <v>20201103</v>
      </c>
      <c r="P2860" s="17">
        <v>20201108</v>
      </c>
      <c r="Q2860" s="17">
        <v>1170</v>
      </c>
      <c r="R2860" s="17">
        <v>28265633</v>
      </c>
      <c r="S2860" s="17" t="s">
        <v>6601</v>
      </c>
      <c r="T2860" s="17" t="s">
        <v>63</v>
      </c>
      <c r="U2860" s="17" t="s">
        <v>91</v>
      </c>
      <c r="V2860" s="17">
        <f t="shared" si="798"/>
        <v>3</v>
      </c>
      <c r="W2860" s="17">
        <v>3000</v>
      </c>
      <c r="X2860" s="17" t="s">
        <v>7065</v>
      </c>
      <c r="Y2860" s="17" t="s">
        <v>7104</v>
      </c>
      <c r="Z2860" s="17">
        <v>20201108</v>
      </c>
      <c r="AA2860" s="17" t="s">
        <v>1947</v>
      </c>
      <c r="AB2860" s="17">
        <v>1</v>
      </c>
      <c r="AC2860" s="17" t="str">
        <f>IFERROR(VLOOKUP(A2860,[1]Cruces!AJ:AK,2,0),VLOOKUP(CONCATENATE(X2860,AA2860),[1]Cruces!G:H,2,0))</f>
        <v>Solicitud por BT</v>
      </c>
      <c r="AD2860" s="17">
        <f t="shared" si="784"/>
        <v>3</v>
      </c>
      <c r="AE2860" s="17">
        <f t="shared" si="785"/>
        <v>11</v>
      </c>
      <c r="AF2860" s="17">
        <f t="shared" si="786"/>
        <v>2020</v>
      </c>
      <c r="AG2860" s="17" t="str">
        <f>IFERROR(VLOOKUP(MID(A2860,2,4)*1,[1]Cruces!K:L,2,0),"Verificar")</f>
        <v>Atlántico Norte</v>
      </c>
      <c r="AH2860" s="17">
        <f t="shared" ca="1" si="787"/>
        <v>22</v>
      </c>
      <c r="AI2860" s="17" t="str">
        <f>IFERROR(VLOOKUP(U2860,[1]Cruces!$O$1:$P$6,2,0),"Sin Orden")</f>
        <v>Resuelta</v>
      </c>
      <c r="AJ2860" s="17">
        <f t="shared" si="788"/>
        <v>8</v>
      </c>
      <c r="AK2860" s="17">
        <f t="shared" si="789"/>
        <v>11</v>
      </c>
      <c r="AL2860" s="17">
        <f t="shared" si="790"/>
        <v>2020</v>
      </c>
      <c r="AM2860" s="17">
        <f t="shared" ca="1" si="791"/>
        <v>17</v>
      </c>
      <c r="AN2860" s="18" t="str">
        <f>IFERROR(VLOOKUP(R2860*1,'[1]Ordenes de Servicio'!G:K,5,0),"No Cruza")</f>
        <v>No Cruza</v>
      </c>
      <c r="AO2860" s="17">
        <f t="shared" ca="1" si="792"/>
        <v>5</v>
      </c>
      <c r="AP2860" s="17">
        <f t="shared" si="793"/>
        <v>8</v>
      </c>
      <c r="AQ2860" s="17">
        <f t="shared" si="794"/>
        <v>11</v>
      </c>
      <c r="AR2860" s="17">
        <f t="shared" si="795"/>
        <v>2020</v>
      </c>
      <c r="AS2860" s="17">
        <f t="shared" ca="1" si="796"/>
        <v>17</v>
      </c>
      <c r="AT2860" s="17" t="str">
        <f t="shared" ca="1" si="799"/>
        <v>No</v>
      </c>
      <c r="AU2860" s="17">
        <f t="shared" si="797"/>
        <v>0</v>
      </c>
      <c r="AV2860" s="17" t="str">
        <f>+VLOOKUP(B2860,[1]Cruces!S:T,2,0)</f>
        <v>7. Ejecución en Campo OS BT</v>
      </c>
    </row>
    <row r="2861" spans="1:48" hidden="1" x14ac:dyDescent="0.25">
      <c r="A2861" s="17" t="s">
        <v>9624</v>
      </c>
      <c r="B2861" s="17" t="s">
        <v>6595</v>
      </c>
      <c r="C2861" s="17">
        <v>0</v>
      </c>
      <c r="D2861" s="17">
        <v>0</v>
      </c>
      <c r="E2861" s="17" t="s">
        <v>55</v>
      </c>
      <c r="F2861" s="17" t="s">
        <v>3386</v>
      </c>
      <c r="G2861" s="17" t="s">
        <v>9625</v>
      </c>
      <c r="H2861" s="17">
        <v>3135559308</v>
      </c>
      <c r="I2861" s="17" t="s">
        <v>71</v>
      </c>
      <c r="J2861" s="17" t="s">
        <v>59</v>
      </c>
      <c r="K2861" s="17" t="s">
        <v>97</v>
      </c>
      <c r="L2861" s="17" t="s">
        <v>7303</v>
      </c>
      <c r="M2861" s="17" t="s">
        <v>7304</v>
      </c>
      <c r="N2861" s="17" t="s">
        <v>6600</v>
      </c>
      <c r="O2861" s="17">
        <v>20201028</v>
      </c>
      <c r="P2861" s="17">
        <v>20201030</v>
      </c>
      <c r="Q2861" s="17">
        <v>9510</v>
      </c>
      <c r="R2861" s="17">
        <v>28257657</v>
      </c>
      <c r="S2861" s="17" t="s">
        <v>6601</v>
      </c>
      <c r="T2861" s="17" t="s">
        <v>63</v>
      </c>
      <c r="U2861" s="17" t="s">
        <v>91</v>
      </c>
      <c r="V2861" s="17">
        <f t="shared" si="798"/>
        <v>3</v>
      </c>
      <c r="W2861" s="17">
        <v>3000</v>
      </c>
      <c r="X2861" s="17" t="s">
        <v>7065</v>
      </c>
      <c r="Y2861" s="17" t="s">
        <v>6595</v>
      </c>
      <c r="Z2861" s="17">
        <v>20201030</v>
      </c>
      <c r="AA2861" s="17" t="s">
        <v>1947</v>
      </c>
      <c r="AB2861" s="17">
        <v>1</v>
      </c>
      <c r="AC2861" s="17" t="str">
        <f>IFERROR(VLOOKUP(A2861,[1]Cruces!AJ:AK,2,0),VLOOKUP(CONCATENATE(X2861,AA2861),[1]Cruces!G:H,2,0))</f>
        <v>Solicitud por BT</v>
      </c>
      <c r="AD2861" s="17">
        <f t="shared" si="784"/>
        <v>28</v>
      </c>
      <c r="AE2861" s="17">
        <f t="shared" si="785"/>
        <v>10</v>
      </c>
      <c r="AF2861" s="17">
        <f t="shared" si="786"/>
        <v>2020</v>
      </c>
      <c r="AG2861" s="17" t="str">
        <f>IFERROR(VLOOKUP(MID(A2861,2,4)*1,[1]Cruces!K:L,2,0),"Verificar")</f>
        <v>Atlántico Norte</v>
      </c>
      <c r="AH2861" s="17">
        <f t="shared" ca="1" si="787"/>
        <v>28</v>
      </c>
      <c r="AI2861" s="17" t="str">
        <f>IFERROR(VLOOKUP(U2861,[1]Cruces!$O$1:$P$6,2,0),"Sin Orden")</f>
        <v>Resuelta</v>
      </c>
      <c r="AJ2861" s="17">
        <f t="shared" si="788"/>
        <v>30</v>
      </c>
      <c r="AK2861" s="17">
        <f t="shared" si="789"/>
        <v>10</v>
      </c>
      <c r="AL2861" s="17">
        <f t="shared" si="790"/>
        <v>2020</v>
      </c>
      <c r="AM2861" s="17">
        <f t="shared" ca="1" si="791"/>
        <v>26</v>
      </c>
      <c r="AN2861" s="18">
        <f>IFERROR(VLOOKUP(R2861*1,'[1]Ordenes de Servicio'!G:K,5,0),"No Cruza")</f>
        <v>44132</v>
      </c>
      <c r="AO2861" s="17">
        <f t="shared" ca="1" si="792"/>
        <v>2</v>
      </c>
      <c r="AP2861" s="17">
        <f t="shared" si="793"/>
        <v>30</v>
      </c>
      <c r="AQ2861" s="17">
        <f t="shared" si="794"/>
        <v>10</v>
      </c>
      <c r="AR2861" s="17">
        <f t="shared" si="795"/>
        <v>2020</v>
      </c>
      <c r="AS2861" s="17">
        <f t="shared" ca="1" si="796"/>
        <v>26</v>
      </c>
      <c r="AT2861" s="17" t="str">
        <f t="shared" ca="1" si="799"/>
        <v>No</v>
      </c>
      <c r="AU2861" s="17">
        <f t="shared" si="797"/>
        <v>0</v>
      </c>
      <c r="AV2861" s="17" t="str">
        <f>+VLOOKUP(B2861,[1]Cruces!S:T,2,0)</f>
        <v>7. Ejecución en Campo OS BT</v>
      </c>
    </row>
    <row r="2862" spans="1:48" hidden="1" x14ac:dyDescent="0.25">
      <c r="A2862" s="17" t="s">
        <v>5217</v>
      </c>
      <c r="B2862" s="17" t="s">
        <v>54</v>
      </c>
      <c r="C2862" s="17">
        <v>0</v>
      </c>
      <c r="D2862" s="17">
        <v>0</v>
      </c>
      <c r="E2862" s="17" t="s">
        <v>55</v>
      </c>
      <c r="F2862" s="17" t="s">
        <v>107</v>
      </c>
      <c r="G2862" s="17" t="s">
        <v>5218</v>
      </c>
      <c r="H2862" s="17">
        <v>0</v>
      </c>
      <c r="I2862" s="17" t="s">
        <v>71</v>
      </c>
      <c r="J2862" s="17" t="s">
        <v>59</v>
      </c>
      <c r="K2862" s="17" t="s">
        <v>5219</v>
      </c>
      <c r="L2862" s="17" t="s">
        <v>117</v>
      </c>
      <c r="M2862" s="17" t="s">
        <v>118</v>
      </c>
      <c r="N2862" s="17" t="s">
        <v>62</v>
      </c>
      <c r="O2862" s="17">
        <v>20200703</v>
      </c>
      <c r="P2862" s="17">
        <v>20200713</v>
      </c>
      <c r="Q2862" s="17">
        <v>1150</v>
      </c>
      <c r="R2862" s="17">
        <v>27762407</v>
      </c>
      <c r="S2862" s="17" t="s">
        <v>100</v>
      </c>
      <c r="T2862" s="17" t="s">
        <v>63</v>
      </c>
      <c r="U2862" s="17" t="s">
        <v>91</v>
      </c>
      <c r="V2862" s="17">
        <f t="shared" si="798"/>
        <v>75</v>
      </c>
      <c r="W2862" s="17">
        <v>75000</v>
      </c>
      <c r="X2862" s="17" t="s">
        <v>64</v>
      </c>
      <c r="Y2862" s="17" t="s">
        <v>65</v>
      </c>
      <c r="Z2862" s="17">
        <v>20200713</v>
      </c>
      <c r="AA2862" s="17" t="s">
        <v>78</v>
      </c>
      <c r="AB2862" s="17">
        <v>1</v>
      </c>
      <c r="AC2862" s="17" t="str">
        <f>IFERROR(VLOOKUP(A2862,[1]Cruces!AJ:AK,2,0),VLOOKUP(CONCATENATE(X2862,AA2862),[1]Cruces!G:H,2,0))</f>
        <v>Solicitud de Obra</v>
      </c>
      <c r="AD2862" s="17">
        <f t="shared" si="784"/>
        <v>3</v>
      </c>
      <c r="AE2862" s="17">
        <f t="shared" si="785"/>
        <v>7</v>
      </c>
      <c r="AF2862" s="17">
        <f t="shared" si="786"/>
        <v>2020</v>
      </c>
      <c r="AG2862" s="17" t="str">
        <f>IFERROR(VLOOKUP(MID(A2862,2,4)*1,[1]Cruces!K:L,2,0),"Verificar")</f>
        <v>Atlántico Norte</v>
      </c>
      <c r="AH2862" s="17">
        <f t="shared" ca="1" si="787"/>
        <v>145</v>
      </c>
      <c r="AI2862" s="17" t="str">
        <f>IFERROR(VLOOKUP(U2862,[1]Cruces!$O$1:$P$6,2,0),"Sin Orden")</f>
        <v>Resuelta</v>
      </c>
      <c r="AJ2862" s="17">
        <f t="shared" si="788"/>
        <v>13</v>
      </c>
      <c r="AK2862" s="17">
        <f t="shared" si="789"/>
        <v>7</v>
      </c>
      <c r="AL2862" s="17">
        <f t="shared" si="790"/>
        <v>2020</v>
      </c>
      <c r="AM2862" s="17">
        <f t="shared" ca="1" si="791"/>
        <v>135</v>
      </c>
      <c r="AN2862" s="18" t="str">
        <f>IFERROR(VLOOKUP(R2862*1,'[1]Ordenes de Servicio'!G:K,5,0),"No Cruza")</f>
        <v>No Cruza</v>
      </c>
      <c r="AO2862" s="17">
        <f t="shared" ca="1" si="792"/>
        <v>10</v>
      </c>
      <c r="AP2862" s="17">
        <f t="shared" si="793"/>
        <v>13</v>
      </c>
      <c r="AQ2862" s="17">
        <f t="shared" si="794"/>
        <v>7</v>
      </c>
      <c r="AR2862" s="17">
        <f t="shared" si="795"/>
        <v>2020</v>
      </c>
      <c r="AS2862" s="17">
        <f t="shared" ca="1" si="796"/>
        <v>135</v>
      </c>
      <c r="AT2862" s="17" t="str">
        <f t="shared" ca="1" si="799"/>
        <v>No</v>
      </c>
      <c r="AU2862" s="17">
        <f t="shared" si="797"/>
        <v>0</v>
      </c>
      <c r="AV2862" s="17" t="str">
        <f>+VLOOKUP(B2862,[1]Cruces!S:T,2,0)</f>
        <v>4. Presupuesto de Obra</v>
      </c>
    </row>
    <row r="2863" spans="1:48" hidden="1" x14ac:dyDescent="0.25">
      <c r="A2863" s="17" t="s">
        <v>9626</v>
      </c>
      <c r="B2863" s="17" t="s">
        <v>6595</v>
      </c>
      <c r="C2863" s="17">
        <v>5736943</v>
      </c>
      <c r="D2863" s="17">
        <v>25610697</v>
      </c>
      <c r="E2863" s="17" t="s">
        <v>93</v>
      </c>
      <c r="F2863" s="17" t="s">
        <v>126</v>
      </c>
      <c r="G2863" s="17" t="s">
        <v>9627</v>
      </c>
      <c r="H2863" s="17">
        <v>3127370906</v>
      </c>
      <c r="I2863" s="17" t="s">
        <v>71</v>
      </c>
      <c r="J2863" s="17" t="s">
        <v>9628</v>
      </c>
      <c r="K2863" s="17" t="s">
        <v>97</v>
      </c>
      <c r="L2863" s="17" t="s">
        <v>7089</v>
      </c>
      <c r="M2863" s="17" t="s">
        <v>7090</v>
      </c>
      <c r="N2863" s="17" t="s">
        <v>6600</v>
      </c>
      <c r="O2863" s="17">
        <v>20201028</v>
      </c>
      <c r="P2863" s="17">
        <v>20201105</v>
      </c>
      <c r="Q2863" s="17">
        <v>3330</v>
      </c>
      <c r="R2863" s="17">
        <v>28255987</v>
      </c>
      <c r="S2863" s="17" t="s">
        <v>7072</v>
      </c>
      <c r="T2863" s="17" t="s">
        <v>63</v>
      </c>
      <c r="U2863" s="17" t="s">
        <v>91</v>
      </c>
      <c r="V2863" s="17">
        <f t="shared" si="798"/>
        <v>3.5</v>
      </c>
      <c r="W2863" s="17">
        <v>3500</v>
      </c>
      <c r="X2863" s="17" t="s">
        <v>89</v>
      </c>
      <c r="Y2863" s="17" t="s">
        <v>6595</v>
      </c>
      <c r="Z2863" s="17">
        <v>20201105</v>
      </c>
      <c r="AA2863" s="17" t="s">
        <v>1947</v>
      </c>
      <c r="AB2863" s="17">
        <v>1</v>
      </c>
      <c r="AC2863" s="17" t="str">
        <f>IFERROR(VLOOKUP(A2863,[1]Cruces!AJ:AK,2,0),VLOOKUP(CONCATENATE(X2863,AA2863),[1]Cruces!G:H,2,0))</f>
        <v>Solicitud por BT</v>
      </c>
      <c r="AD2863" s="17">
        <f t="shared" si="784"/>
        <v>28</v>
      </c>
      <c r="AE2863" s="17">
        <f t="shared" si="785"/>
        <v>10</v>
      </c>
      <c r="AF2863" s="17">
        <f t="shared" si="786"/>
        <v>2020</v>
      </c>
      <c r="AG2863" s="17" t="str">
        <f>IFERROR(VLOOKUP(MID(A2863,2,4)*1,[1]Cruces!K:L,2,0),"Verificar")</f>
        <v>Guajira</v>
      </c>
      <c r="AH2863" s="17">
        <f t="shared" ca="1" si="787"/>
        <v>28</v>
      </c>
      <c r="AI2863" s="17" t="str">
        <f>IFERROR(VLOOKUP(U2863,[1]Cruces!$O$1:$P$6,2,0),"Sin Orden")</f>
        <v>Resuelta</v>
      </c>
      <c r="AJ2863" s="17">
        <f t="shared" si="788"/>
        <v>5</v>
      </c>
      <c r="AK2863" s="17">
        <f t="shared" si="789"/>
        <v>11</v>
      </c>
      <c r="AL2863" s="17">
        <f t="shared" si="790"/>
        <v>2020</v>
      </c>
      <c r="AM2863" s="17">
        <f t="shared" ca="1" si="791"/>
        <v>20</v>
      </c>
      <c r="AN2863" s="18">
        <f>IFERROR(VLOOKUP(R2863*1,'[1]Ordenes de Servicio'!G:K,5,0),"No Cruza")</f>
        <v>44132</v>
      </c>
      <c r="AO2863" s="17">
        <f t="shared" ca="1" si="792"/>
        <v>8</v>
      </c>
      <c r="AP2863" s="17">
        <f t="shared" si="793"/>
        <v>5</v>
      </c>
      <c r="AQ2863" s="17">
        <f t="shared" si="794"/>
        <v>11</v>
      </c>
      <c r="AR2863" s="17">
        <f t="shared" si="795"/>
        <v>2020</v>
      </c>
      <c r="AS2863" s="17">
        <f t="shared" ca="1" si="796"/>
        <v>20</v>
      </c>
      <c r="AT2863" s="17" t="str">
        <f t="shared" ca="1" si="799"/>
        <v>No</v>
      </c>
      <c r="AU2863" s="17">
        <f t="shared" si="797"/>
        <v>0</v>
      </c>
      <c r="AV2863" s="17" t="str">
        <f>+VLOOKUP(B2863,[1]Cruces!S:T,2,0)</f>
        <v>7. Ejecución en Campo OS BT</v>
      </c>
    </row>
    <row r="2864" spans="1:48" hidden="1" x14ac:dyDescent="0.25">
      <c r="A2864" s="17" t="s">
        <v>5220</v>
      </c>
      <c r="B2864" s="17" t="s">
        <v>54</v>
      </c>
      <c r="C2864" s="17">
        <v>0</v>
      </c>
      <c r="D2864" s="17">
        <v>0</v>
      </c>
      <c r="E2864" s="17" t="s">
        <v>55</v>
      </c>
      <c r="F2864" s="17" t="s">
        <v>107</v>
      </c>
      <c r="G2864" s="17" t="s">
        <v>5221</v>
      </c>
      <c r="H2864" s="17">
        <v>3135943684</v>
      </c>
      <c r="I2864" s="17" t="s">
        <v>83</v>
      </c>
      <c r="J2864" s="17" t="s">
        <v>59</v>
      </c>
      <c r="K2864" s="17" t="s">
        <v>5222</v>
      </c>
      <c r="L2864" s="17" t="s">
        <v>145</v>
      </c>
      <c r="M2864" s="17" t="s">
        <v>146</v>
      </c>
      <c r="N2864" s="17" t="s">
        <v>62</v>
      </c>
      <c r="O2864" s="17">
        <v>20201020</v>
      </c>
      <c r="P2864" s="17">
        <v>20201023</v>
      </c>
      <c r="Q2864" s="17">
        <v>7541</v>
      </c>
      <c r="R2864" s="17">
        <v>28247751</v>
      </c>
      <c r="S2864" s="17" t="s">
        <v>100</v>
      </c>
      <c r="T2864" s="17" t="s">
        <v>63</v>
      </c>
      <c r="U2864" s="17" t="s">
        <v>91</v>
      </c>
      <c r="V2864" s="17">
        <f t="shared" si="798"/>
        <v>75</v>
      </c>
      <c r="W2864" s="17">
        <v>75000</v>
      </c>
      <c r="X2864" s="17" t="s">
        <v>64</v>
      </c>
      <c r="Y2864" s="17" t="s">
        <v>65</v>
      </c>
      <c r="Z2864" s="17">
        <v>20201023</v>
      </c>
      <c r="AA2864" s="17" t="s">
        <v>101</v>
      </c>
      <c r="AB2864" s="17">
        <v>1</v>
      </c>
      <c r="AC2864" s="17" t="str">
        <f>IFERROR(VLOOKUP(A2864,[1]Cruces!AJ:AK,2,0),VLOOKUP(CONCATENATE(X2864,AA2864),[1]Cruces!G:H,2,0))</f>
        <v>Solicitud de Obra</v>
      </c>
      <c r="AD2864" s="17">
        <f t="shared" si="784"/>
        <v>20</v>
      </c>
      <c r="AE2864" s="17">
        <f t="shared" si="785"/>
        <v>10</v>
      </c>
      <c r="AF2864" s="17">
        <f t="shared" si="786"/>
        <v>2020</v>
      </c>
      <c r="AG2864" s="17" t="str">
        <f>IFERROR(VLOOKUP(MID(A2864,2,4)*1,[1]Cruces!K:L,2,0),"Verificar")</f>
        <v>Atlántico Sur</v>
      </c>
      <c r="AH2864" s="17">
        <f t="shared" ca="1" si="787"/>
        <v>36</v>
      </c>
      <c r="AI2864" s="17" t="str">
        <f>IFERROR(VLOOKUP(U2864,[1]Cruces!$O$1:$P$6,2,0),"Sin Orden")</f>
        <v>Resuelta</v>
      </c>
      <c r="AJ2864" s="17">
        <f t="shared" si="788"/>
        <v>23</v>
      </c>
      <c r="AK2864" s="17">
        <f t="shared" si="789"/>
        <v>10</v>
      </c>
      <c r="AL2864" s="17">
        <f t="shared" si="790"/>
        <v>2020</v>
      </c>
      <c r="AM2864" s="17">
        <f t="shared" ca="1" si="791"/>
        <v>33</v>
      </c>
      <c r="AN2864" s="18" t="str">
        <f>IFERROR(VLOOKUP(R2864*1,'[1]Ordenes de Servicio'!G:K,5,0),"No Cruza")</f>
        <v>No Cruza</v>
      </c>
      <c r="AO2864" s="17">
        <f t="shared" ca="1" si="792"/>
        <v>3</v>
      </c>
      <c r="AP2864" s="17">
        <f t="shared" si="793"/>
        <v>23</v>
      </c>
      <c r="AQ2864" s="17">
        <f t="shared" si="794"/>
        <v>10</v>
      </c>
      <c r="AR2864" s="17">
        <f t="shared" si="795"/>
        <v>2020</v>
      </c>
      <c r="AS2864" s="17">
        <f t="shared" ca="1" si="796"/>
        <v>33</v>
      </c>
      <c r="AT2864" s="17" t="str">
        <f t="shared" ca="1" si="799"/>
        <v>No</v>
      </c>
      <c r="AU2864" s="17">
        <f t="shared" si="797"/>
        <v>0</v>
      </c>
      <c r="AV2864" s="17" t="str">
        <f>+VLOOKUP(B2864,[1]Cruces!S:T,2,0)</f>
        <v>4. Presupuesto de Obra</v>
      </c>
    </row>
    <row r="2865" spans="1:48" x14ac:dyDescent="0.25">
      <c r="A2865" s="17" t="s">
        <v>5223</v>
      </c>
      <c r="B2865" s="17" t="s">
        <v>80</v>
      </c>
      <c r="C2865" s="17">
        <v>0</v>
      </c>
      <c r="D2865" s="17">
        <v>0</v>
      </c>
      <c r="E2865" s="17" t="s">
        <v>55</v>
      </c>
      <c r="F2865" s="17" t="s">
        <v>107</v>
      </c>
      <c r="G2865" s="17" t="s">
        <v>5224</v>
      </c>
      <c r="H2865" s="17">
        <v>0</v>
      </c>
      <c r="I2865" s="17" t="s">
        <v>357</v>
      </c>
      <c r="J2865" s="17" t="s">
        <v>59</v>
      </c>
      <c r="K2865" s="17" t="s">
        <v>97</v>
      </c>
      <c r="L2865" s="17" t="s">
        <v>325</v>
      </c>
      <c r="M2865" s="17" t="s">
        <v>326</v>
      </c>
      <c r="N2865" s="17" t="s">
        <v>87</v>
      </c>
      <c r="O2865" s="17">
        <v>20170323</v>
      </c>
      <c r="P2865" s="17">
        <v>20171124</v>
      </c>
      <c r="Q2865" s="17">
        <v>9510</v>
      </c>
      <c r="R2865" s="17">
        <v>24132428</v>
      </c>
      <c r="S2865" s="17" t="s">
        <v>76</v>
      </c>
      <c r="T2865" s="17" t="s">
        <v>63</v>
      </c>
      <c r="U2865" s="17" t="s">
        <v>91</v>
      </c>
      <c r="V2865" s="17">
        <f t="shared" si="798"/>
        <v>15</v>
      </c>
      <c r="W2865" s="17">
        <v>15000</v>
      </c>
      <c r="X2865" s="17" t="s">
        <v>64</v>
      </c>
      <c r="Y2865" s="17" t="s">
        <v>80</v>
      </c>
      <c r="Z2865" s="17">
        <v>20171124</v>
      </c>
      <c r="AA2865" s="17" t="s">
        <v>78</v>
      </c>
      <c r="AB2865" s="17">
        <v>1</v>
      </c>
      <c r="AC2865" s="17" t="str">
        <f>IFERROR(VLOOKUP(A2865,[1]Cruces!AJ:AK,2,0),VLOOKUP(CONCATENATE(X2865,AA2865),[1]Cruces!G:H,2,0))</f>
        <v>Solicitud de Obra</v>
      </c>
      <c r="AD2865" s="17">
        <f t="shared" si="784"/>
        <v>23</v>
      </c>
      <c r="AE2865" s="17">
        <f t="shared" si="785"/>
        <v>3</v>
      </c>
      <c r="AF2865" s="17">
        <f t="shared" si="786"/>
        <v>2017</v>
      </c>
      <c r="AG2865" s="17" t="str">
        <f>IFERROR(VLOOKUP(MID(A2865,2,4)*1,[1]Cruces!K:L,2,0),"Verificar")</f>
        <v>Atlántico Norte</v>
      </c>
      <c r="AH2865" s="17">
        <f t="shared" ca="1" si="787"/>
        <v>1343</v>
      </c>
      <c r="AI2865" s="17" t="str">
        <f>IFERROR(VLOOKUP(U2865,[1]Cruces!$O$1:$P$6,2,0),"Sin Orden")</f>
        <v>Resuelta</v>
      </c>
      <c r="AJ2865" s="17">
        <f t="shared" si="788"/>
        <v>24</v>
      </c>
      <c r="AK2865" s="17">
        <f t="shared" si="789"/>
        <v>11</v>
      </c>
      <c r="AL2865" s="17">
        <f t="shared" si="790"/>
        <v>2017</v>
      </c>
      <c r="AM2865" s="17">
        <f t="shared" ca="1" si="791"/>
        <v>1097</v>
      </c>
      <c r="AN2865" s="18" t="str">
        <f>IFERROR(VLOOKUP(R2865*1,'[1]Ordenes de Servicio'!G:K,5,0),"No Cruza")</f>
        <v>No Cruza</v>
      </c>
      <c r="AO2865" s="17">
        <f t="shared" ca="1" si="792"/>
        <v>246</v>
      </c>
      <c r="AP2865" s="17">
        <f t="shared" si="793"/>
        <v>24</v>
      </c>
      <c r="AQ2865" s="17">
        <f t="shared" si="794"/>
        <v>11</v>
      </c>
      <c r="AR2865" s="17">
        <f t="shared" si="795"/>
        <v>2017</v>
      </c>
      <c r="AS2865" s="17">
        <f t="shared" ca="1" si="796"/>
        <v>1097</v>
      </c>
      <c r="AT2865" s="17" t="str">
        <f t="shared" ca="1" si="799"/>
        <v>Si</v>
      </c>
      <c r="AU2865" s="17">
        <f t="shared" si="797"/>
        <v>0</v>
      </c>
      <c r="AV2865" s="17" t="str">
        <f>+VLOOKUP(B2865,[1]Cruces!S:T,2,0)</f>
        <v>8. Puesta en Servicio</v>
      </c>
    </row>
    <row r="2866" spans="1:48" hidden="1" x14ac:dyDescent="0.25">
      <c r="A2866" s="17" t="s">
        <v>9629</v>
      </c>
      <c r="B2866" s="17" t="s">
        <v>6595</v>
      </c>
      <c r="C2866" s="17">
        <v>0</v>
      </c>
      <c r="D2866" s="17">
        <v>0</v>
      </c>
      <c r="E2866" s="17" t="s">
        <v>55</v>
      </c>
      <c r="F2866" s="17" t="s">
        <v>120</v>
      </c>
      <c r="G2866" s="17" t="s">
        <v>9630</v>
      </c>
      <c r="H2866" s="17">
        <v>0</v>
      </c>
      <c r="I2866" s="17" t="s">
        <v>71</v>
      </c>
      <c r="J2866" s="17" t="s">
        <v>59</v>
      </c>
      <c r="K2866" s="17" t="s">
        <v>9631</v>
      </c>
      <c r="L2866" s="17" t="s">
        <v>122</v>
      </c>
      <c r="M2866" s="17" t="s">
        <v>123</v>
      </c>
      <c r="N2866" s="17" t="s">
        <v>6600</v>
      </c>
      <c r="O2866" s="17">
        <v>20200522</v>
      </c>
      <c r="P2866" s="17">
        <v>20200525</v>
      </c>
      <c r="Q2866" s="17">
        <v>1170</v>
      </c>
      <c r="R2866" s="17">
        <v>27507242</v>
      </c>
      <c r="S2866" s="17" t="s">
        <v>6601</v>
      </c>
      <c r="T2866" s="17" t="s">
        <v>63</v>
      </c>
      <c r="U2866" s="17" t="s">
        <v>91</v>
      </c>
      <c r="V2866" s="17">
        <f t="shared" si="798"/>
        <v>3</v>
      </c>
      <c r="W2866" s="17">
        <v>3000</v>
      </c>
      <c r="X2866" s="17" t="s">
        <v>7065</v>
      </c>
      <c r="Y2866" s="17" t="s">
        <v>6595</v>
      </c>
      <c r="Z2866" s="17">
        <v>20200525</v>
      </c>
      <c r="AA2866" s="17" t="s">
        <v>1947</v>
      </c>
      <c r="AB2866" s="17">
        <v>1</v>
      </c>
      <c r="AC2866" s="17" t="str">
        <f>IFERROR(VLOOKUP(A2866,[1]Cruces!AJ:AK,2,0),VLOOKUP(CONCATENATE(X2866,AA2866),[1]Cruces!G:H,2,0))</f>
        <v>Solicitud por BT</v>
      </c>
      <c r="AD2866" s="17">
        <f t="shared" si="784"/>
        <v>22</v>
      </c>
      <c r="AE2866" s="17">
        <f t="shared" si="785"/>
        <v>5</v>
      </c>
      <c r="AF2866" s="17">
        <f t="shared" si="786"/>
        <v>2020</v>
      </c>
      <c r="AG2866" s="17" t="str">
        <f>IFERROR(VLOOKUP(MID(A2866,2,4)*1,[1]Cruces!K:L,2,0),"Verificar")</f>
        <v>Atlántico Norte</v>
      </c>
      <c r="AH2866" s="17">
        <f t="shared" ca="1" si="787"/>
        <v>187</v>
      </c>
      <c r="AI2866" s="17" t="str">
        <f>IFERROR(VLOOKUP(U2866,[1]Cruces!$O$1:$P$6,2,0),"Sin Orden")</f>
        <v>Resuelta</v>
      </c>
      <c r="AJ2866" s="17">
        <f t="shared" si="788"/>
        <v>25</v>
      </c>
      <c r="AK2866" s="17">
        <f t="shared" si="789"/>
        <v>5</v>
      </c>
      <c r="AL2866" s="17">
        <f t="shared" si="790"/>
        <v>2020</v>
      </c>
      <c r="AM2866" s="17">
        <f t="shared" ca="1" si="791"/>
        <v>184</v>
      </c>
      <c r="AN2866" s="18" t="str">
        <f>IFERROR(VLOOKUP(R2866*1,'[1]Ordenes de Servicio'!G:K,5,0),"No Cruza")</f>
        <v>No Cruza</v>
      </c>
      <c r="AO2866" s="17">
        <f t="shared" ca="1" si="792"/>
        <v>3</v>
      </c>
      <c r="AP2866" s="17">
        <f t="shared" si="793"/>
        <v>25</v>
      </c>
      <c r="AQ2866" s="17">
        <f t="shared" si="794"/>
        <v>5</v>
      </c>
      <c r="AR2866" s="17">
        <f t="shared" si="795"/>
        <v>2020</v>
      </c>
      <c r="AS2866" s="17">
        <f t="shared" ca="1" si="796"/>
        <v>184</v>
      </c>
      <c r="AT2866" s="17" t="str">
        <f t="shared" ca="1" si="799"/>
        <v>No</v>
      </c>
      <c r="AU2866" s="17">
        <f t="shared" si="797"/>
        <v>0</v>
      </c>
      <c r="AV2866" s="17" t="str">
        <f>+VLOOKUP(B2866,[1]Cruces!S:T,2,0)</f>
        <v>7. Ejecución en Campo OS BT</v>
      </c>
    </row>
    <row r="2867" spans="1:48" hidden="1" x14ac:dyDescent="0.25">
      <c r="A2867" s="17" t="s">
        <v>5225</v>
      </c>
      <c r="B2867" s="17" t="s">
        <v>54</v>
      </c>
      <c r="C2867" s="17">
        <v>0</v>
      </c>
      <c r="D2867" s="17">
        <v>0</v>
      </c>
      <c r="E2867" s="17" t="s">
        <v>55</v>
      </c>
      <c r="F2867" s="17" t="s">
        <v>932</v>
      </c>
      <c r="G2867" s="17" t="s">
        <v>5226</v>
      </c>
      <c r="H2867" s="17">
        <v>3106234570</v>
      </c>
      <c r="I2867" s="17" t="s">
        <v>71</v>
      </c>
      <c r="J2867" s="17" t="s">
        <v>59</v>
      </c>
      <c r="K2867" s="17" t="s">
        <v>4514</v>
      </c>
      <c r="L2867" s="17" t="s">
        <v>935</v>
      </c>
      <c r="M2867" s="17" t="s">
        <v>936</v>
      </c>
      <c r="N2867" s="17" t="s">
        <v>62</v>
      </c>
      <c r="O2867" s="17">
        <v>20200219</v>
      </c>
      <c r="P2867" s="17">
        <v>20200812</v>
      </c>
      <c r="Q2867" s="17">
        <v>9343</v>
      </c>
      <c r="R2867" s="17">
        <v>27222465</v>
      </c>
      <c r="S2867" s="17" t="s">
        <v>100</v>
      </c>
      <c r="T2867" s="17" t="s">
        <v>63</v>
      </c>
      <c r="U2867" s="17" t="s">
        <v>91</v>
      </c>
      <c r="V2867" s="17">
        <f t="shared" si="798"/>
        <v>50</v>
      </c>
      <c r="W2867" s="17">
        <v>50000</v>
      </c>
      <c r="X2867" s="17" t="s">
        <v>64</v>
      </c>
      <c r="Y2867" s="17" t="s">
        <v>65</v>
      </c>
      <c r="Z2867" s="17">
        <v>20200812</v>
      </c>
      <c r="AA2867" s="17" t="s">
        <v>78</v>
      </c>
      <c r="AB2867" s="17">
        <v>1</v>
      </c>
      <c r="AC2867" s="17" t="str">
        <f>IFERROR(VLOOKUP(A2867,[1]Cruces!AJ:AK,2,0),VLOOKUP(CONCATENATE(X2867,AA2867),[1]Cruces!G:H,2,0))</f>
        <v>Solicitud de Obra</v>
      </c>
      <c r="AD2867" s="17">
        <f t="shared" si="784"/>
        <v>19</v>
      </c>
      <c r="AE2867" s="17">
        <f t="shared" si="785"/>
        <v>2</v>
      </c>
      <c r="AF2867" s="17">
        <f t="shared" si="786"/>
        <v>2020</v>
      </c>
      <c r="AG2867" s="17" t="str">
        <f>IFERROR(VLOOKUP(MID(A2867,2,4)*1,[1]Cruces!K:L,2,0),"Verificar")</f>
        <v>Magdalena</v>
      </c>
      <c r="AH2867" s="17">
        <f t="shared" ca="1" si="787"/>
        <v>280</v>
      </c>
      <c r="AI2867" s="17" t="str">
        <f>IFERROR(VLOOKUP(U2867,[1]Cruces!$O$1:$P$6,2,0),"Sin Orden")</f>
        <v>Resuelta</v>
      </c>
      <c r="AJ2867" s="17">
        <f t="shared" si="788"/>
        <v>12</v>
      </c>
      <c r="AK2867" s="17">
        <f t="shared" si="789"/>
        <v>8</v>
      </c>
      <c r="AL2867" s="17">
        <f t="shared" si="790"/>
        <v>2020</v>
      </c>
      <c r="AM2867" s="17">
        <f t="shared" ca="1" si="791"/>
        <v>105</v>
      </c>
      <c r="AN2867" s="18" t="str">
        <f>IFERROR(VLOOKUP(R2867*1,'[1]Ordenes de Servicio'!G:K,5,0),"No Cruza")</f>
        <v>No Cruza</v>
      </c>
      <c r="AO2867" s="17">
        <f t="shared" ca="1" si="792"/>
        <v>175</v>
      </c>
      <c r="AP2867" s="17">
        <f t="shared" si="793"/>
        <v>12</v>
      </c>
      <c r="AQ2867" s="17">
        <f t="shared" si="794"/>
        <v>8</v>
      </c>
      <c r="AR2867" s="17">
        <f t="shared" si="795"/>
        <v>2020</v>
      </c>
      <c r="AS2867" s="17">
        <f t="shared" ca="1" si="796"/>
        <v>105</v>
      </c>
      <c r="AT2867" s="17" t="str">
        <f t="shared" ca="1" si="799"/>
        <v>No</v>
      </c>
      <c r="AU2867" s="17">
        <f t="shared" si="797"/>
        <v>0</v>
      </c>
      <c r="AV2867" s="17" t="str">
        <f>+VLOOKUP(B2867,[1]Cruces!S:T,2,0)</f>
        <v>4. Presupuesto de Obra</v>
      </c>
    </row>
    <row r="2868" spans="1:48" hidden="1" x14ac:dyDescent="0.25">
      <c r="A2868" s="17" t="s">
        <v>5227</v>
      </c>
      <c r="B2868" s="17" t="s">
        <v>54</v>
      </c>
      <c r="C2868" s="17">
        <v>0</v>
      </c>
      <c r="D2868" s="17">
        <v>0</v>
      </c>
      <c r="E2868" s="17" t="s">
        <v>55</v>
      </c>
      <c r="F2868" s="17" t="s">
        <v>232</v>
      </c>
      <c r="G2868" s="17" t="s">
        <v>5228</v>
      </c>
      <c r="H2868" s="17">
        <v>3007152150</v>
      </c>
      <c r="I2868" s="17" t="s">
        <v>71</v>
      </c>
      <c r="J2868" s="17" t="s">
        <v>59</v>
      </c>
      <c r="K2868" s="17" t="s">
        <v>5229</v>
      </c>
      <c r="L2868" s="17" t="s">
        <v>111</v>
      </c>
      <c r="M2868" s="17" t="s">
        <v>112</v>
      </c>
      <c r="N2868" s="17" t="s">
        <v>62</v>
      </c>
      <c r="O2868" s="17">
        <v>20180402</v>
      </c>
      <c r="P2868" s="17">
        <v>20180404</v>
      </c>
      <c r="Q2868" s="17">
        <v>7541</v>
      </c>
      <c r="R2868" s="17">
        <v>24930726</v>
      </c>
      <c r="S2868" s="17" t="s">
        <v>100</v>
      </c>
      <c r="T2868" s="17" t="s">
        <v>63</v>
      </c>
      <c r="U2868" s="17" t="s">
        <v>91</v>
      </c>
      <c r="V2868" s="17">
        <f t="shared" si="798"/>
        <v>15</v>
      </c>
      <c r="W2868" s="17">
        <v>15000</v>
      </c>
      <c r="X2868" s="17" t="s">
        <v>64</v>
      </c>
      <c r="Y2868" s="17" t="s">
        <v>65</v>
      </c>
      <c r="Z2868" s="17">
        <v>20180404</v>
      </c>
      <c r="AA2868" s="17" t="s">
        <v>78</v>
      </c>
      <c r="AB2868" s="17">
        <v>1</v>
      </c>
      <c r="AC2868" s="17" t="str">
        <f>IFERROR(VLOOKUP(A2868,[1]Cruces!AJ:AK,2,0),VLOOKUP(CONCATENATE(X2868,AA2868),[1]Cruces!G:H,2,0))</f>
        <v>Solicitud de Obra</v>
      </c>
      <c r="AD2868" s="17">
        <f t="shared" si="784"/>
        <v>2</v>
      </c>
      <c r="AE2868" s="17">
        <f t="shared" si="785"/>
        <v>4</v>
      </c>
      <c r="AF2868" s="17">
        <f t="shared" si="786"/>
        <v>2018</v>
      </c>
      <c r="AG2868" s="17" t="str">
        <f>IFERROR(VLOOKUP(MID(A2868,2,4)*1,[1]Cruces!K:L,2,0),"Verificar")</f>
        <v>Atlántico Sur</v>
      </c>
      <c r="AH2868" s="17">
        <f t="shared" ca="1" si="787"/>
        <v>968</v>
      </c>
      <c r="AI2868" s="17" t="str">
        <f>IFERROR(VLOOKUP(U2868,[1]Cruces!$O$1:$P$6,2,0),"Sin Orden")</f>
        <v>Resuelta</v>
      </c>
      <c r="AJ2868" s="17">
        <f t="shared" si="788"/>
        <v>4</v>
      </c>
      <c r="AK2868" s="17">
        <f t="shared" si="789"/>
        <v>4</v>
      </c>
      <c r="AL2868" s="17">
        <f t="shared" si="790"/>
        <v>2018</v>
      </c>
      <c r="AM2868" s="17">
        <f t="shared" ca="1" si="791"/>
        <v>966</v>
      </c>
      <c r="AN2868" s="18" t="str">
        <f>IFERROR(VLOOKUP(R2868*1,'[1]Ordenes de Servicio'!G:K,5,0),"No Cruza")</f>
        <v>No Cruza</v>
      </c>
      <c r="AO2868" s="17">
        <f t="shared" ca="1" si="792"/>
        <v>2</v>
      </c>
      <c r="AP2868" s="17">
        <f t="shared" si="793"/>
        <v>4</v>
      </c>
      <c r="AQ2868" s="17">
        <f t="shared" si="794"/>
        <v>4</v>
      </c>
      <c r="AR2868" s="17">
        <f t="shared" si="795"/>
        <v>2018</v>
      </c>
      <c r="AS2868" s="17">
        <f t="shared" ca="1" si="796"/>
        <v>966</v>
      </c>
      <c r="AT2868" s="17" t="str">
        <f t="shared" ca="1" si="799"/>
        <v>Si</v>
      </c>
      <c r="AU2868" s="17">
        <f t="shared" si="797"/>
        <v>0</v>
      </c>
      <c r="AV2868" s="17" t="str">
        <f>+VLOOKUP(B2868,[1]Cruces!S:T,2,0)</f>
        <v>4. Presupuesto de Obra</v>
      </c>
    </row>
    <row r="2869" spans="1:48" hidden="1" x14ac:dyDescent="0.25">
      <c r="A2869" s="17" t="s">
        <v>5230</v>
      </c>
      <c r="B2869" s="17" t="s">
        <v>68</v>
      </c>
      <c r="C2869" s="17">
        <v>0</v>
      </c>
      <c r="D2869" s="17">
        <v>0</v>
      </c>
      <c r="E2869" s="17" t="s">
        <v>55</v>
      </c>
      <c r="F2869" s="17" t="s">
        <v>126</v>
      </c>
      <c r="G2869" s="17" t="s">
        <v>5231</v>
      </c>
      <c r="H2869" s="17">
        <v>0</v>
      </c>
      <c r="I2869" s="17" t="s">
        <v>116</v>
      </c>
      <c r="J2869" s="17" t="s">
        <v>59</v>
      </c>
      <c r="K2869" s="17" t="s">
        <v>5232</v>
      </c>
      <c r="L2869" s="17" t="s">
        <v>129</v>
      </c>
      <c r="M2869" s="17" t="s">
        <v>130</v>
      </c>
      <c r="N2869" s="17" t="s">
        <v>75</v>
      </c>
      <c r="O2869" s="17">
        <v>20191121</v>
      </c>
      <c r="P2869" s="17">
        <v>20191220</v>
      </c>
      <c r="Q2869" s="17">
        <v>3310</v>
      </c>
      <c r="R2869" s="17">
        <v>26940297</v>
      </c>
      <c r="S2869" s="17" t="s">
        <v>100</v>
      </c>
      <c r="T2869" s="17" t="s">
        <v>63</v>
      </c>
      <c r="U2869" s="17" t="s">
        <v>91</v>
      </c>
      <c r="V2869" s="17">
        <f t="shared" si="798"/>
        <v>75</v>
      </c>
      <c r="W2869" s="17">
        <v>75000</v>
      </c>
      <c r="X2869" s="17" t="s">
        <v>64</v>
      </c>
      <c r="Y2869" s="17" t="s">
        <v>136</v>
      </c>
      <c r="Z2869" s="17">
        <v>20200121</v>
      </c>
      <c r="AA2869" s="17" t="s">
        <v>78</v>
      </c>
      <c r="AB2869" s="17">
        <v>1</v>
      </c>
      <c r="AC2869" s="17" t="str">
        <f>IFERROR(VLOOKUP(A2869,[1]Cruces!AJ:AK,2,0),VLOOKUP(CONCATENATE(X2869,AA2869),[1]Cruces!G:H,2,0))</f>
        <v>Solicitud de Obra</v>
      </c>
      <c r="AD2869" s="17">
        <f t="shared" si="784"/>
        <v>21</v>
      </c>
      <c r="AE2869" s="17">
        <f t="shared" si="785"/>
        <v>11</v>
      </c>
      <c r="AF2869" s="17">
        <f t="shared" si="786"/>
        <v>2019</v>
      </c>
      <c r="AG2869" s="17" t="str">
        <f>IFERROR(VLOOKUP(MID(A2869,2,4)*1,[1]Cruces!K:L,2,0),"Verificar")</f>
        <v>Guajira</v>
      </c>
      <c r="AH2869" s="17">
        <f t="shared" ca="1" si="787"/>
        <v>370</v>
      </c>
      <c r="AI2869" s="17" t="str">
        <f>IFERROR(VLOOKUP(U2869,[1]Cruces!$O$1:$P$6,2,0),"Sin Orden")</f>
        <v>Resuelta</v>
      </c>
      <c r="AJ2869" s="17">
        <f t="shared" si="788"/>
        <v>21</v>
      </c>
      <c r="AK2869" s="17">
        <f t="shared" si="789"/>
        <v>1</v>
      </c>
      <c r="AL2869" s="17">
        <f t="shared" si="790"/>
        <v>2020</v>
      </c>
      <c r="AM2869" s="17">
        <f t="shared" ca="1" si="791"/>
        <v>309</v>
      </c>
      <c r="AN2869" s="18" t="str">
        <f>IFERROR(VLOOKUP(R2869*1,'[1]Ordenes de Servicio'!G:K,5,0),"No Cruza")</f>
        <v>No Cruza</v>
      </c>
      <c r="AO2869" s="17">
        <f t="shared" ca="1" si="792"/>
        <v>61</v>
      </c>
      <c r="AP2869" s="17">
        <f t="shared" si="793"/>
        <v>20</v>
      </c>
      <c r="AQ2869" s="17">
        <f t="shared" si="794"/>
        <v>12</v>
      </c>
      <c r="AR2869" s="17">
        <f t="shared" si="795"/>
        <v>2019</v>
      </c>
      <c r="AS2869" s="17">
        <f t="shared" ca="1" si="796"/>
        <v>341</v>
      </c>
      <c r="AT2869" s="17" t="str">
        <f t="shared" ca="1" si="799"/>
        <v>No</v>
      </c>
      <c r="AU2869" s="17">
        <f t="shared" si="797"/>
        <v>32</v>
      </c>
      <c r="AV2869" s="17" t="str">
        <f>+VLOOKUP(B2869,[1]Cruces!S:T,2,0)</f>
        <v>5. Consultoría / Adjudicación</v>
      </c>
    </row>
    <row r="2870" spans="1:48" x14ac:dyDescent="0.25">
      <c r="A2870" s="17" t="s">
        <v>5233</v>
      </c>
      <c r="B2870" s="17" t="s">
        <v>80</v>
      </c>
      <c r="C2870" s="17">
        <v>0</v>
      </c>
      <c r="D2870" s="17">
        <v>0</v>
      </c>
      <c r="E2870" s="17" t="s">
        <v>55</v>
      </c>
      <c r="F2870" s="17" t="s">
        <v>120</v>
      </c>
      <c r="G2870" s="17" t="s">
        <v>5234</v>
      </c>
      <c r="H2870" s="17">
        <v>3682938</v>
      </c>
      <c r="I2870" s="17" t="s">
        <v>71</v>
      </c>
      <c r="J2870" s="17" t="s">
        <v>59</v>
      </c>
      <c r="K2870" s="17" t="s">
        <v>97</v>
      </c>
      <c r="L2870" s="17" t="s">
        <v>122</v>
      </c>
      <c r="M2870" s="17" t="s">
        <v>123</v>
      </c>
      <c r="N2870" s="17" t="s">
        <v>87</v>
      </c>
      <c r="O2870" s="17">
        <v>20180515</v>
      </c>
      <c r="P2870" s="17">
        <v>20190225</v>
      </c>
      <c r="Q2870" s="17">
        <v>1110</v>
      </c>
      <c r="R2870" s="17">
        <v>25659781</v>
      </c>
      <c r="S2870" s="17" t="s">
        <v>76</v>
      </c>
      <c r="T2870" s="17" t="s">
        <v>63</v>
      </c>
      <c r="U2870" s="17" t="s">
        <v>88</v>
      </c>
      <c r="V2870" s="17">
        <f t="shared" si="798"/>
        <v>112.5</v>
      </c>
      <c r="W2870" s="17">
        <v>112500</v>
      </c>
      <c r="X2870" s="17" t="s">
        <v>64</v>
      </c>
      <c r="Y2870" s="17" t="s">
        <v>80</v>
      </c>
      <c r="Z2870" s="17">
        <v>20190225</v>
      </c>
      <c r="AA2870" s="17" t="s">
        <v>78</v>
      </c>
      <c r="AB2870" s="17">
        <v>1</v>
      </c>
      <c r="AC2870" s="17" t="str">
        <f>IFERROR(VLOOKUP(A2870,[1]Cruces!AJ:AK,2,0),VLOOKUP(CONCATENATE(X2870,AA2870),[1]Cruces!G:H,2,0))</f>
        <v>Solicitud de Obra</v>
      </c>
      <c r="AD2870" s="17">
        <f t="shared" si="784"/>
        <v>15</v>
      </c>
      <c r="AE2870" s="17">
        <f t="shared" si="785"/>
        <v>5</v>
      </c>
      <c r="AF2870" s="17">
        <f t="shared" si="786"/>
        <v>2018</v>
      </c>
      <c r="AG2870" s="17" t="str">
        <f>IFERROR(VLOOKUP(MID(A2870,2,4)*1,[1]Cruces!K:L,2,0),"Verificar")</f>
        <v>Atlántico Norte</v>
      </c>
      <c r="AH2870" s="17">
        <f t="shared" ca="1" si="787"/>
        <v>925</v>
      </c>
      <c r="AI2870" s="17" t="str">
        <f>IFERROR(VLOOKUP(U2870,[1]Cruces!$O$1:$P$6,2,0),"Sin Orden")</f>
        <v>Resuelta</v>
      </c>
      <c r="AJ2870" s="17">
        <f t="shared" si="788"/>
        <v>25</v>
      </c>
      <c r="AK2870" s="17">
        <f t="shared" si="789"/>
        <v>2</v>
      </c>
      <c r="AL2870" s="17">
        <f t="shared" si="790"/>
        <v>2019</v>
      </c>
      <c r="AM2870" s="17">
        <f t="shared" ca="1" si="791"/>
        <v>639</v>
      </c>
      <c r="AN2870" s="18" t="str">
        <f>IFERROR(VLOOKUP(R2870*1,'[1]Ordenes de Servicio'!G:K,5,0),"No Cruza")</f>
        <v>No Cruza</v>
      </c>
      <c r="AO2870" s="17">
        <f t="shared" ca="1" si="792"/>
        <v>286</v>
      </c>
      <c r="AP2870" s="17">
        <f t="shared" si="793"/>
        <v>25</v>
      </c>
      <c r="AQ2870" s="17">
        <f t="shared" si="794"/>
        <v>2</v>
      </c>
      <c r="AR2870" s="17">
        <f t="shared" si="795"/>
        <v>2019</v>
      </c>
      <c r="AS2870" s="17">
        <f t="shared" ca="1" si="796"/>
        <v>639</v>
      </c>
      <c r="AT2870" s="17" t="str">
        <f t="shared" ca="1" si="799"/>
        <v>Si</v>
      </c>
      <c r="AU2870" s="17">
        <f t="shared" si="797"/>
        <v>0</v>
      </c>
      <c r="AV2870" s="17" t="str">
        <f>+VLOOKUP(B2870,[1]Cruces!S:T,2,0)</f>
        <v>8. Puesta en Servicio</v>
      </c>
    </row>
    <row r="2871" spans="1:48" hidden="1" x14ac:dyDescent="0.25">
      <c r="A2871" s="17" t="s">
        <v>9632</v>
      </c>
      <c r="B2871" s="17" t="s">
        <v>6595</v>
      </c>
      <c r="C2871" s="17">
        <v>0</v>
      </c>
      <c r="D2871" s="17">
        <v>0</v>
      </c>
      <c r="E2871" s="17" t="s">
        <v>55</v>
      </c>
      <c r="F2871" s="17" t="s">
        <v>56</v>
      </c>
      <c r="G2871" s="17" t="s">
        <v>9633</v>
      </c>
      <c r="H2871" s="17" t="s">
        <v>9634</v>
      </c>
      <c r="I2871" s="17" t="s">
        <v>71</v>
      </c>
      <c r="J2871" s="17" t="s">
        <v>59</v>
      </c>
      <c r="K2871" s="17" t="s">
        <v>9635</v>
      </c>
      <c r="L2871" s="17" t="s">
        <v>7111</v>
      </c>
      <c r="M2871" s="17" t="s">
        <v>7112</v>
      </c>
      <c r="N2871" s="17" t="s">
        <v>6600</v>
      </c>
      <c r="O2871" s="17">
        <v>20191008</v>
      </c>
      <c r="P2871" s="17">
        <v>20191022</v>
      </c>
      <c r="Q2871" s="17">
        <v>1110</v>
      </c>
      <c r="R2871" s="17">
        <v>27525370</v>
      </c>
      <c r="S2871" s="17" t="s">
        <v>6601</v>
      </c>
      <c r="T2871" s="17" t="s">
        <v>63</v>
      </c>
      <c r="U2871" s="17" t="s">
        <v>91</v>
      </c>
      <c r="V2871" s="17">
        <f t="shared" si="798"/>
        <v>3</v>
      </c>
      <c r="W2871" s="17">
        <v>3000</v>
      </c>
      <c r="X2871" s="17" t="s">
        <v>7065</v>
      </c>
      <c r="Y2871" s="17" t="s">
        <v>6595</v>
      </c>
      <c r="Z2871" s="17">
        <v>20191022</v>
      </c>
      <c r="AA2871" s="17" t="s">
        <v>1947</v>
      </c>
      <c r="AB2871" s="17">
        <v>1</v>
      </c>
      <c r="AC2871" s="17" t="str">
        <f>IFERROR(VLOOKUP(A2871,[1]Cruces!AJ:AK,2,0),VLOOKUP(CONCATENATE(X2871,AA2871),[1]Cruces!G:H,2,0))</f>
        <v>Solicitud por BT</v>
      </c>
      <c r="AD2871" s="17">
        <f t="shared" si="784"/>
        <v>8</v>
      </c>
      <c r="AE2871" s="17">
        <f t="shared" si="785"/>
        <v>10</v>
      </c>
      <c r="AF2871" s="17">
        <f t="shared" si="786"/>
        <v>2019</v>
      </c>
      <c r="AG2871" s="17" t="str">
        <f>IFERROR(VLOOKUP(MID(A2871,2,4)*1,[1]Cruces!K:L,2,0),"Verificar")</f>
        <v>Atlántico Norte</v>
      </c>
      <c r="AH2871" s="17">
        <f t="shared" ca="1" si="787"/>
        <v>414</v>
      </c>
      <c r="AI2871" s="17" t="str">
        <f>IFERROR(VLOOKUP(U2871,[1]Cruces!$O$1:$P$6,2,0),"Sin Orden")</f>
        <v>Resuelta</v>
      </c>
      <c r="AJ2871" s="17">
        <f t="shared" si="788"/>
        <v>22</v>
      </c>
      <c r="AK2871" s="17">
        <f t="shared" si="789"/>
        <v>10</v>
      </c>
      <c r="AL2871" s="17">
        <f t="shared" si="790"/>
        <v>2019</v>
      </c>
      <c r="AM2871" s="17">
        <f t="shared" ca="1" si="791"/>
        <v>400</v>
      </c>
      <c r="AN2871" s="18" t="str">
        <f>IFERROR(VLOOKUP(R2871*1,'[1]Ordenes de Servicio'!G:K,5,0),"No Cruza")</f>
        <v>No Cruza</v>
      </c>
      <c r="AO2871" s="17">
        <f t="shared" ca="1" si="792"/>
        <v>14</v>
      </c>
      <c r="AP2871" s="17">
        <f t="shared" si="793"/>
        <v>22</v>
      </c>
      <c r="AQ2871" s="17">
        <f t="shared" si="794"/>
        <v>10</v>
      </c>
      <c r="AR2871" s="17">
        <f t="shared" si="795"/>
        <v>2019</v>
      </c>
      <c r="AS2871" s="17">
        <f t="shared" ca="1" si="796"/>
        <v>400</v>
      </c>
      <c r="AT2871" s="17" t="str">
        <f t="shared" ca="1" si="799"/>
        <v>Si</v>
      </c>
      <c r="AU2871" s="17">
        <f t="shared" si="797"/>
        <v>0</v>
      </c>
      <c r="AV2871" s="17" t="str">
        <f>+VLOOKUP(B2871,[1]Cruces!S:T,2,0)</f>
        <v>7. Ejecución en Campo OS BT</v>
      </c>
    </row>
    <row r="2872" spans="1:48" hidden="1" x14ac:dyDescent="0.25">
      <c r="A2872" s="17" t="s">
        <v>9636</v>
      </c>
      <c r="B2872" s="17" t="s">
        <v>569</v>
      </c>
      <c r="C2872" s="17">
        <v>0</v>
      </c>
      <c r="D2872" s="17">
        <v>0</v>
      </c>
      <c r="E2872" s="17" t="s">
        <v>55</v>
      </c>
      <c r="F2872" s="17" t="s">
        <v>3386</v>
      </c>
      <c r="G2872" s="17" t="s">
        <v>9637</v>
      </c>
      <c r="H2872" s="17">
        <v>3065184</v>
      </c>
      <c r="I2872" s="17" t="s">
        <v>71</v>
      </c>
      <c r="J2872" s="17" t="s">
        <v>59</v>
      </c>
      <c r="K2872" s="17" t="s">
        <v>97</v>
      </c>
      <c r="L2872" s="17" t="s">
        <v>7208</v>
      </c>
      <c r="M2872" s="17" t="s">
        <v>7209</v>
      </c>
      <c r="N2872" s="17" t="s">
        <v>572</v>
      </c>
      <c r="O2872" s="17">
        <v>20200811</v>
      </c>
      <c r="P2872" s="17">
        <v>20200811</v>
      </c>
      <c r="Q2872" s="17">
        <v>9510</v>
      </c>
      <c r="R2872" s="17">
        <v>0</v>
      </c>
      <c r="S2872" s="17"/>
      <c r="T2872" s="17" t="s">
        <v>63</v>
      </c>
      <c r="U2872" s="17"/>
      <c r="V2872" s="17">
        <f t="shared" si="798"/>
        <v>3</v>
      </c>
      <c r="W2872" s="17">
        <v>3000</v>
      </c>
      <c r="X2872" s="17" t="s">
        <v>7065</v>
      </c>
      <c r="Y2872" s="17" t="s">
        <v>150</v>
      </c>
      <c r="Z2872" s="17">
        <v>20200817</v>
      </c>
      <c r="AA2872" s="17" t="s">
        <v>1947</v>
      </c>
      <c r="AB2872" s="17">
        <v>1</v>
      </c>
      <c r="AC2872" s="17" t="str">
        <f>IFERROR(VLOOKUP(A2872,[1]Cruces!AJ:AK,2,0),VLOOKUP(CONCATENATE(X2872,AA2872),[1]Cruces!G:H,2,0))</f>
        <v>Solicitud por BT</v>
      </c>
      <c r="AD2872" s="17">
        <f t="shared" si="784"/>
        <v>11</v>
      </c>
      <c r="AE2872" s="17">
        <f t="shared" si="785"/>
        <v>8</v>
      </c>
      <c r="AF2872" s="17">
        <f t="shared" si="786"/>
        <v>2020</v>
      </c>
      <c r="AG2872" s="17" t="str">
        <f>IFERROR(VLOOKUP(MID(A2872,2,4)*1,[1]Cruces!K:L,2,0),"Verificar")</f>
        <v>Atlántico Norte</v>
      </c>
      <c r="AH2872" s="17">
        <f t="shared" ca="1" si="787"/>
        <v>106</v>
      </c>
      <c r="AI2872" s="17" t="str">
        <f>IFERROR(VLOOKUP(U2872,[1]Cruces!$O$1:$P$6,2,0),"Sin Orden")</f>
        <v>Sin Orden</v>
      </c>
      <c r="AJ2872" s="17">
        <f t="shared" si="788"/>
        <v>17</v>
      </c>
      <c r="AK2872" s="17">
        <f t="shared" si="789"/>
        <v>8</v>
      </c>
      <c r="AL2872" s="17">
        <f t="shared" si="790"/>
        <v>2020</v>
      </c>
      <c r="AM2872" s="17">
        <f t="shared" ca="1" si="791"/>
        <v>100</v>
      </c>
      <c r="AN2872" s="18" t="str">
        <f>IFERROR(VLOOKUP(R2872*1,'[1]Ordenes de Servicio'!G:K,5,0),"No Cruza")</f>
        <v>No Cruza</v>
      </c>
      <c r="AO2872" s="17">
        <f t="shared" ca="1" si="792"/>
        <v>100</v>
      </c>
      <c r="AP2872" s="17">
        <f t="shared" si="793"/>
        <v>11</v>
      </c>
      <c r="AQ2872" s="17">
        <f t="shared" si="794"/>
        <v>8</v>
      </c>
      <c r="AR2872" s="17">
        <f t="shared" si="795"/>
        <v>2020</v>
      </c>
      <c r="AS2872" s="17">
        <f t="shared" ca="1" si="796"/>
        <v>106</v>
      </c>
      <c r="AT2872" s="17" t="str">
        <f t="shared" ca="1" si="799"/>
        <v>No</v>
      </c>
      <c r="AU2872" s="17">
        <f t="shared" si="797"/>
        <v>6</v>
      </c>
      <c r="AV2872" s="17" t="str">
        <f>+VLOOKUP(B2872,[1]Cruces!S:T,2,0)</f>
        <v>1. Solicitud</v>
      </c>
    </row>
    <row r="2873" spans="1:48" hidden="1" x14ac:dyDescent="0.25">
      <c r="A2873" s="17" t="s">
        <v>5235</v>
      </c>
      <c r="B2873" s="17" t="s">
        <v>54</v>
      </c>
      <c r="C2873" s="17">
        <v>0</v>
      </c>
      <c r="D2873" s="17">
        <v>0</v>
      </c>
      <c r="E2873" s="17" t="s">
        <v>55</v>
      </c>
      <c r="F2873" s="17" t="s">
        <v>81</v>
      </c>
      <c r="G2873" s="17" t="s">
        <v>4289</v>
      </c>
      <c r="H2873" s="17">
        <v>3114353942</v>
      </c>
      <c r="I2873" s="17" t="s">
        <v>83</v>
      </c>
      <c r="J2873" s="17" t="s">
        <v>59</v>
      </c>
      <c r="K2873" s="17" t="s">
        <v>3656</v>
      </c>
      <c r="L2873" s="17" t="s">
        <v>85</v>
      </c>
      <c r="M2873" s="17" t="s">
        <v>86</v>
      </c>
      <c r="N2873" s="17" t="s">
        <v>62</v>
      </c>
      <c r="O2873" s="17">
        <v>20181212</v>
      </c>
      <c r="P2873" s="17">
        <v>20181218</v>
      </c>
      <c r="Q2873" s="17">
        <v>3460</v>
      </c>
      <c r="R2873" s="17">
        <v>25816129</v>
      </c>
      <c r="S2873" s="17" t="s">
        <v>100</v>
      </c>
      <c r="T2873" s="17" t="s">
        <v>63</v>
      </c>
      <c r="U2873" s="17" t="s">
        <v>91</v>
      </c>
      <c r="V2873" s="17">
        <f t="shared" si="798"/>
        <v>25</v>
      </c>
      <c r="W2873" s="17">
        <v>25000</v>
      </c>
      <c r="X2873" s="17" t="s">
        <v>64</v>
      </c>
      <c r="Y2873" s="17" t="s">
        <v>65</v>
      </c>
      <c r="Z2873" s="17">
        <v>20181218</v>
      </c>
      <c r="AA2873" s="17" t="s">
        <v>78</v>
      </c>
      <c r="AB2873" s="17">
        <v>1</v>
      </c>
      <c r="AC2873" s="17" t="str">
        <f>IFERROR(VLOOKUP(A2873,[1]Cruces!AJ:AK,2,0),VLOOKUP(CONCATENATE(X2873,AA2873),[1]Cruces!G:H,2,0))</f>
        <v>Solicitud de Obra</v>
      </c>
      <c r="AD2873" s="17">
        <f t="shared" si="784"/>
        <v>12</v>
      </c>
      <c r="AE2873" s="17">
        <f t="shared" si="785"/>
        <v>12</v>
      </c>
      <c r="AF2873" s="17">
        <f t="shared" si="786"/>
        <v>2018</v>
      </c>
      <c r="AG2873" s="17" t="str">
        <f>IFERROR(VLOOKUP(MID(A2873,2,4)*1,[1]Cruces!K:L,2,0),"Verificar")</f>
        <v>Magdalena</v>
      </c>
      <c r="AH2873" s="17">
        <f t="shared" ca="1" si="787"/>
        <v>714</v>
      </c>
      <c r="AI2873" s="17" t="str">
        <f>IFERROR(VLOOKUP(U2873,[1]Cruces!$O$1:$P$6,2,0),"Sin Orden")</f>
        <v>Resuelta</v>
      </c>
      <c r="AJ2873" s="17">
        <f t="shared" si="788"/>
        <v>18</v>
      </c>
      <c r="AK2873" s="17">
        <f t="shared" si="789"/>
        <v>12</v>
      </c>
      <c r="AL2873" s="17">
        <f t="shared" si="790"/>
        <v>2018</v>
      </c>
      <c r="AM2873" s="17">
        <f t="shared" ca="1" si="791"/>
        <v>708</v>
      </c>
      <c r="AN2873" s="18" t="str">
        <f>IFERROR(VLOOKUP(R2873*1,'[1]Ordenes de Servicio'!G:K,5,0),"No Cruza")</f>
        <v>No Cruza</v>
      </c>
      <c r="AO2873" s="17">
        <f t="shared" ca="1" si="792"/>
        <v>6</v>
      </c>
      <c r="AP2873" s="17">
        <f t="shared" si="793"/>
        <v>18</v>
      </c>
      <c r="AQ2873" s="17">
        <f t="shared" si="794"/>
        <v>12</v>
      </c>
      <c r="AR2873" s="17">
        <f t="shared" si="795"/>
        <v>2018</v>
      </c>
      <c r="AS2873" s="17">
        <f t="shared" ca="1" si="796"/>
        <v>708</v>
      </c>
      <c r="AT2873" s="17" t="str">
        <f t="shared" ca="1" si="799"/>
        <v>Si</v>
      </c>
      <c r="AU2873" s="17">
        <f t="shared" si="797"/>
        <v>0</v>
      </c>
      <c r="AV2873" s="17" t="str">
        <f>+VLOOKUP(B2873,[1]Cruces!S:T,2,0)</f>
        <v>4. Presupuesto de Obra</v>
      </c>
    </row>
    <row r="2874" spans="1:48" hidden="1" x14ac:dyDescent="0.25">
      <c r="A2874" s="17" t="s">
        <v>5236</v>
      </c>
      <c r="B2874" s="17" t="s">
        <v>68</v>
      </c>
      <c r="C2874" s="17">
        <v>0</v>
      </c>
      <c r="D2874" s="17">
        <v>0</v>
      </c>
      <c r="E2874" s="17" t="s">
        <v>55</v>
      </c>
      <c r="F2874" s="17" t="s">
        <v>81</v>
      </c>
      <c r="G2874" s="17" t="s">
        <v>5237</v>
      </c>
      <c r="H2874" s="17">
        <v>9260222</v>
      </c>
      <c r="I2874" s="17" t="s">
        <v>116</v>
      </c>
      <c r="J2874" s="17" t="s">
        <v>59</v>
      </c>
      <c r="K2874" s="17" t="s">
        <v>5238</v>
      </c>
      <c r="L2874" s="17" t="s">
        <v>85</v>
      </c>
      <c r="M2874" s="17" t="s">
        <v>86</v>
      </c>
      <c r="N2874" s="17" t="s">
        <v>75</v>
      </c>
      <c r="O2874" s="17">
        <v>20190723</v>
      </c>
      <c r="P2874" s="17">
        <v>20190910</v>
      </c>
      <c r="Q2874" s="17">
        <v>3410</v>
      </c>
      <c r="R2874" s="17">
        <v>26620366</v>
      </c>
      <c r="S2874" s="17" t="s">
        <v>100</v>
      </c>
      <c r="T2874" s="17" t="s">
        <v>63</v>
      </c>
      <c r="U2874" s="17" t="s">
        <v>91</v>
      </c>
      <c r="V2874" s="17">
        <f t="shared" si="798"/>
        <v>112.5</v>
      </c>
      <c r="W2874" s="17">
        <v>112500</v>
      </c>
      <c r="X2874" s="17" t="s">
        <v>64</v>
      </c>
      <c r="Y2874" s="17" t="s">
        <v>105</v>
      </c>
      <c r="Z2874" s="17">
        <v>20191213</v>
      </c>
      <c r="AA2874" s="17" t="s">
        <v>78</v>
      </c>
      <c r="AB2874" s="17">
        <v>1</v>
      </c>
      <c r="AC2874" s="17" t="str">
        <f>IFERROR(VLOOKUP(A2874,[1]Cruces!AJ:AK,2,0),VLOOKUP(CONCATENATE(X2874,AA2874),[1]Cruces!G:H,2,0))</f>
        <v>Solicitud de Obra</v>
      </c>
      <c r="AD2874" s="17">
        <f t="shared" si="784"/>
        <v>23</v>
      </c>
      <c r="AE2874" s="17">
        <f t="shared" si="785"/>
        <v>7</v>
      </c>
      <c r="AF2874" s="17">
        <f t="shared" si="786"/>
        <v>2019</v>
      </c>
      <c r="AG2874" s="17" t="str">
        <f>IFERROR(VLOOKUP(MID(A2874,2,4)*1,[1]Cruces!K:L,2,0),"Verificar")</f>
        <v>Magdalena</v>
      </c>
      <c r="AH2874" s="17">
        <f t="shared" ca="1" si="787"/>
        <v>491</v>
      </c>
      <c r="AI2874" s="17" t="str">
        <f>IFERROR(VLOOKUP(U2874,[1]Cruces!$O$1:$P$6,2,0),"Sin Orden")</f>
        <v>Resuelta</v>
      </c>
      <c r="AJ2874" s="17">
        <f t="shared" si="788"/>
        <v>13</v>
      </c>
      <c r="AK2874" s="17">
        <f t="shared" si="789"/>
        <v>12</v>
      </c>
      <c r="AL2874" s="17">
        <f t="shared" si="790"/>
        <v>2019</v>
      </c>
      <c r="AM2874" s="17">
        <f t="shared" ca="1" si="791"/>
        <v>348</v>
      </c>
      <c r="AN2874" s="18" t="str">
        <f>IFERROR(VLOOKUP(R2874*1,'[1]Ordenes de Servicio'!G:K,5,0),"No Cruza")</f>
        <v>No Cruza</v>
      </c>
      <c r="AO2874" s="17">
        <f t="shared" ca="1" si="792"/>
        <v>143</v>
      </c>
      <c r="AP2874" s="17">
        <f t="shared" si="793"/>
        <v>10</v>
      </c>
      <c r="AQ2874" s="17">
        <f t="shared" si="794"/>
        <v>9</v>
      </c>
      <c r="AR2874" s="17">
        <f t="shared" si="795"/>
        <v>2019</v>
      </c>
      <c r="AS2874" s="17">
        <f t="shared" ca="1" si="796"/>
        <v>442</v>
      </c>
      <c r="AT2874" s="17" t="str">
        <f t="shared" ca="1" si="799"/>
        <v>Si</v>
      </c>
      <c r="AU2874" s="17">
        <f t="shared" si="797"/>
        <v>94</v>
      </c>
      <c r="AV2874" s="17" t="str">
        <f>+VLOOKUP(B2874,[1]Cruces!S:T,2,0)</f>
        <v>5. Consultoría / Adjudicación</v>
      </c>
    </row>
    <row r="2875" spans="1:48" hidden="1" x14ac:dyDescent="0.25">
      <c r="A2875" s="17" t="s">
        <v>5239</v>
      </c>
      <c r="B2875" s="17" t="s">
        <v>68</v>
      </c>
      <c r="C2875" s="17">
        <v>0</v>
      </c>
      <c r="D2875" s="17">
        <v>0</v>
      </c>
      <c r="E2875" s="17" t="s">
        <v>55</v>
      </c>
      <c r="F2875" s="17" t="s">
        <v>126</v>
      </c>
      <c r="G2875" s="17" t="s">
        <v>5240</v>
      </c>
      <c r="H2875" s="17">
        <v>0</v>
      </c>
      <c r="I2875" s="17" t="s">
        <v>83</v>
      </c>
      <c r="J2875" s="17" t="s">
        <v>59</v>
      </c>
      <c r="K2875" s="17" t="s">
        <v>97</v>
      </c>
      <c r="L2875" s="17" t="s">
        <v>129</v>
      </c>
      <c r="M2875" s="17" t="s">
        <v>130</v>
      </c>
      <c r="N2875" s="17" t="s">
        <v>75</v>
      </c>
      <c r="O2875" s="17">
        <v>20200724</v>
      </c>
      <c r="P2875" s="17">
        <v>20201111</v>
      </c>
      <c r="Q2875" s="17">
        <v>3310</v>
      </c>
      <c r="R2875" s="17">
        <v>27874570</v>
      </c>
      <c r="S2875" s="17" t="s">
        <v>100</v>
      </c>
      <c r="T2875" s="17" t="s">
        <v>63</v>
      </c>
      <c r="U2875" s="17" t="s">
        <v>91</v>
      </c>
      <c r="V2875" s="17">
        <f t="shared" si="798"/>
        <v>25</v>
      </c>
      <c r="W2875" s="17">
        <v>25000</v>
      </c>
      <c r="X2875" s="17" t="s">
        <v>64</v>
      </c>
      <c r="Y2875" s="17" t="s">
        <v>136</v>
      </c>
      <c r="Z2875" s="17">
        <v>20201120</v>
      </c>
      <c r="AA2875" s="17" t="s">
        <v>176</v>
      </c>
      <c r="AB2875" s="17">
        <v>1</v>
      </c>
      <c r="AC2875" s="17" t="str">
        <f>IFERROR(VLOOKUP(A2875,[1]Cruces!AJ:AK,2,0),VLOOKUP(CONCATENATE(X2875,AA2875),[1]Cruces!G:H,2,0))</f>
        <v>Solicitud de Obra</v>
      </c>
      <c r="AD2875" s="17">
        <f t="shared" si="784"/>
        <v>24</v>
      </c>
      <c r="AE2875" s="17">
        <f t="shared" si="785"/>
        <v>7</v>
      </c>
      <c r="AF2875" s="17">
        <f t="shared" si="786"/>
        <v>2020</v>
      </c>
      <c r="AG2875" s="17" t="str">
        <f>IFERROR(VLOOKUP(MID(A2875,2,4)*1,[1]Cruces!K:L,2,0),"Verificar")</f>
        <v>Guajira</v>
      </c>
      <c r="AH2875" s="17">
        <f t="shared" ca="1" si="787"/>
        <v>124</v>
      </c>
      <c r="AI2875" s="17" t="str">
        <f>IFERROR(VLOOKUP(U2875,[1]Cruces!$O$1:$P$6,2,0),"Sin Orden")</f>
        <v>Resuelta</v>
      </c>
      <c r="AJ2875" s="17">
        <f t="shared" si="788"/>
        <v>20</v>
      </c>
      <c r="AK2875" s="17">
        <f t="shared" si="789"/>
        <v>11</v>
      </c>
      <c r="AL2875" s="17">
        <f t="shared" si="790"/>
        <v>2020</v>
      </c>
      <c r="AM2875" s="17">
        <f t="shared" ca="1" si="791"/>
        <v>5</v>
      </c>
      <c r="AN2875" s="18" t="str">
        <f>IFERROR(VLOOKUP(R2875*1,'[1]Ordenes de Servicio'!G:K,5,0),"No Cruza")</f>
        <v>No Cruza</v>
      </c>
      <c r="AO2875" s="17">
        <f t="shared" ca="1" si="792"/>
        <v>119</v>
      </c>
      <c r="AP2875" s="17">
        <f t="shared" si="793"/>
        <v>11</v>
      </c>
      <c r="AQ2875" s="17">
        <f t="shared" si="794"/>
        <v>11</v>
      </c>
      <c r="AR2875" s="17">
        <f t="shared" si="795"/>
        <v>2020</v>
      </c>
      <c r="AS2875" s="17">
        <f t="shared" ca="1" si="796"/>
        <v>14</v>
      </c>
      <c r="AT2875" s="17" t="str">
        <f t="shared" ca="1" si="799"/>
        <v>No</v>
      </c>
      <c r="AU2875" s="17">
        <f t="shared" si="797"/>
        <v>9</v>
      </c>
      <c r="AV2875" s="17" t="str">
        <f>+VLOOKUP(B2875,[1]Cruces!S:T,2,0)</f>
        <v>5. Consultoría / Adjudicación</v>
      </c>
    </row>
    <row r="2876" spans="1:48" hidden="1" x14ac:dyDescent="0.25">
      <c r="A2876" s="17" t="s">
        <v>5241</v>
      </c>
      <c r="B2876" s="17" t="s">
        <v>68</v>
      </c>
      <c r="C2876" s="17">
        <v>2963940</v>
      </c>
      <c r="D2876" s="17">
        <v>20149101</v>
      </c>
      <c r="E2876" s="17" t="s">
        <v>93</v>
      </c>
      <c r="F2876" s="17" t="s">
        <v>107</v>
      </c>
      <c r="G2876" s="17" t="s">
        <v>5242</v>
      </c>
      <c r="H2876" s="17">
        <v>3508479608</v>
      </c>
      <c r="I2876" s="17" t="s">
        <v>116</v>
      </c>
      <c r="J2876" s="17" t="s">
        <v>5243</v>
      </c>
      <c r="K2876" s="17" t="s">
        <v>97</v>
      </c>
      <c r="L2876" s="17" t="s">
        <v>117</v>
      </c>
      <c r="M2876" s="17" t="s">
        <v>118</v>
      </c>
      <c r="N2876" s="17" t="s">
        <v>75</v>
      </c>
      <c r="O2876" s="17">
        <v>20200610</v>
      </c>
      <c r="P2876" s="17">
        <v>20200901</v>
      </c>
      <c r="Q2876" s="17">
        <v>1110</v>
      </c>
      <c r="R2876" s="17">
        <v>28250103</v>
      </c>
      <c r="S2876" s="17" t="s">
        <v>76</v>
      </c>
      <c r="T2876" s="17" t="s">
        <v>63</v>
      </c>
      <c r="U2876" s="17" t="s">
        <v>91</v>
      </c>
      <c r="V2876" s="17">
        <f t="shared" si="798"/>
        <v>112</v>
      </c>
      <c r="W2876" s="17">
        <v>112000</v>
      </c>
      <c r="X2876" s="17" t="s">
        <v>89</v>
      </c>
      <c r="Y2876" s="17" t="s">
        <v>150</v>
      </c>
      <c r="Z2876" s="17">
        <v>20201023</v>
      </c>
      <c r="AA2876" s="17" t="s">
        <v>78</v>
      </c>
      <c r="AB2876" s="17">
        <v>1</v>
      </c>
      <c r="AC2876" s="17" t="str">
        <f>IFERROR(VLOOKUP(A2876,[1]Cruces!AJ:AK,2,0),VLOOKUP(CONCATENATE(X2876,AA2876),[1]Cruces!G:H,2,0))</f>
        <v>Solicitud de Obra</v>
      </c>
      <c r="AD2876" s="17">
        <f t="shared" si="784"/>
        <v>10</v>
      </c>
      <c r="AE2876" s="17">
        <f t="shared" si="785"/>
        <v>6</v>
      </c>
      <c r="AF2876" s="17">
        <f t="shared" si="786"/>
        <v>2020</v>
      </c>
      <c r="AG2876" s="17" t="str">
        <f>IFERROR(VLOOKUP(MID(A2876,2,4)*1,[1]Cruces!K:L,2,0),"Verificar")</f>
        <v>Atlántico Norte</v>
      </c>
      <c r="AH2876" s="17">
        <f t="shared" ca="1" si="787"/>
        <v>168</v>
      </c>
      <c r="AI2876" s="17" t="str">
        <f>IFERROR(VLOOKUP(U2876,[1]Cruces!$O$1:$P$6,2,0),"Sin Orden")</f>
        <v>Resuelta</v>
      </c>
      <c r="AJ2876" s="17">
        <f t="shared" si="788"/>
        <v>23</v>
      </c>
      <c r="AK2876" s="17">
        <f t="shared" si="789"/>
        <v>10</v>
      </c>
      <c r="AL2876" s="17">
        <f t="shared" si="790"/>
        <v>2020</v>
      </c>
      <c r="AM2876" s="17">
        <f t="shared" ca="1" si="791"/>
        <v>33</v>
      </c>
      <c r="AN2876" s="18">
        <f>IFERROR(VLOOKUP(R2876*1,'[1]Ordenes de Servicio'!G:K,5,0),"No Cruza")</f>
        <v>44127</v>
      </c>
      <c r="AO2876" s="17">
        <f t="shared" ca="1" si="792"/>
        <v>135</v>
      </c>
      <c r="AP2876" s="17">
        <f t="shared" si="793"/>
        <v>1</v>
      </c>
      <c r="AQ2876" s="17">
        <f t="shared" si="794"/>
        <v>9</v>
      </c>
      <c r="AR2876" s="17">
        <f t="shared" si="795"/>
        <v>2020</v>
      </c>
      <c r="AS2876" s="17">
        <f t="shared" ca="1" si="796"/>
        <v>85</v>
      </c>
      <c r="AT2876" s="17" t="str">
        <f t="shared" ca="1" si="799"/>
        <v>No</v>
      </c>
      <c r="AU2876" s="17">
        <f t="shared" si="797"/>
        <v>52</v>
      </c>
      <c r="AV2876" s="17" t="str">
        <f>+VLOOKUP(B2876,[1]Cruces!S:T,2,0)</f>
        <v>5. Consultoría / Adjudicación</v>
      </c>
    </row>
    <row r="2877" spans="1:48" hidden="1" x14ac:dyDescent="0.25">
      <c r="A2877" s="17" t="s">
        <v>5244</v>
      </c>
      <c r="B2877" s="17" t="s">
        <v>203</v>
      </c>
      <c r="C2877" s="17">
        <v>0</v>
      </c>
      <c r="D2877" s="17">
        <v>0</v>
      </c>
      <c r="E2877" s="17" t="s">
        <v>55</v>
      </c>
      <c r="F2877" s="17" t="s">
        <v>69</v>
      </c>
      <c r="G2877" s="17" t="s">
        <v>5245</v>
      </c>
      <c r="H2877" s="17">
        <v>0</v>
      </c>
      <c r="I2877" s="17" t="s">
        <v>83</v>
      </c>
      <c r="J2877" s="17" t="s">
        <v>59</v>
      </c>
      <c r="K2877" s="17" t="s">
        <v>5246</v>
      </c>
      <c r="L2877" s="17" t="s">
        <v>487</v>
      </c>
      <c r="M2877" s="17" t="s">
        <v>55</v>
      </c>
      <c r="N2877" s="17" t="s">
        <v>207</v>
      </c>
      <c r="O2877" s="17">
        <v>20170116</v>
      </c>
      <c r="P2877" s="17">
        <v>20170203</v>
      </c>
      <c r="Q2877" s="17">
        <v>1110</v>
      </c>
      <c r="R2877" s="17">
        <v>23535078</v>
      </c>
      <c r="S2877" s="17" t="s">
        <v>76</v>
      </c>
      <c r="T2877" s="17" t="s">
        <v>63</v>
      </c>
      <c r="U2877" s="17" t="s">
        <v>91</v>
      </c>
      <c r="V2877" s="17">
        <f t="shared" si="798"/>
        <v>25</v>
      </c>
      <c r="W2877" s="17">
        <v>25000</v>
      </c>
      <c r="X2877" s="17" t="s">
        <v>64</v>
      </c>
      <c r="Y2877" s="17" t="s">
        <v>203</v>
      </c>
      <c r="Z2877" s="17">
        <v>20170203</v>
      </c>
      <c r="AA2877" s="17" t="s">
        <v>78</v>
      </c>
      <c r="AB2877" s="17">
        <v>1</v>
      </c>
      <c r="AC2877" s="17" t="str">
        <f>IFERROR(VLOOKUP(A2877,[1]Cruces!AJ:AK,2,0),VLOOKUP(CONCATENATE(X2877,AA2877),[1]Cruces!G:H,2,0))</f>
        <v>Solicitud de Obra</v>
      </c>
      <c r="AD2877" s="17">
        <f t="shared" si="784"/>
        <v>16</v>
      </c>
      <c r="AE2877" s="17">
        <f t="shared" si="785"/>
        <v>1</v>
      </c>
      <c r="AF2877" s="17">
        <f t="shared" si="786"/>
        <v>2017</v>
      </c>
      <c r="AG2877" s="17" t="str">
        <f>IFERROR(VLOOKUP(MID(A2877,2,4)*1,[1]Cruces!K:L,2,0),"Verificar")</f>
        <v>Atlántico Norte</v>
      </c>
      <c r="AH2877" s="17">
        <f t="shared" ca="1" si="787"/>
        <v>1409</v>
      </c>
      <c r="AI2877" s="17" t="str">
        <f>IFERROR(VLOOKUP(U2877,[1]Cruces!$O$1:$P$6,2,0),"Sin Orden")</f>
        <v>Resuelta</v>
      </c>
      <c r="AJ2877" s="17">
        <f t="shared" si="788"/>
        <v>3</v>
      </c>
      <c r="AK2877" s="17">
        <f t="shared" si="789"/>
        <v>2</v>
      </c>
      <c r="AL2877" s="17">
        <f t="shared" si="790"/>
        <v>2017</v>
      </c>
      <c r="AM2877" s="17">
        <f t="shared" ca="1" si="791"/>
        <v>1391</v>
      </c>
      <c r="AN2877" s="18" t="str">
        <f>IFERROR(VLOOKUP(R2877*1,'[1]Ordenes de Servicio'!G:K,5,0),"No Cruza")</f>
        <v>No Cruza</v>
      </c>
      <c r="AO2877" s="17">
        <f t="shared" ca="1" si="792"/>
        <v>18</v>
      </c>
      <c r="AP2877" s="17">
        <f t="shared" si="793"/>
        <v>3</v>
      </c>
      <c r="AQ2877" s="17">
        <f t="shared" si="794"/>
        <v>2</v>
      </c>
      <c r="AR2877" s="17">
        <f t="shared" si="795"/>
        <v>2017</v>
      </c>
      <c r="AS2877" s="17">
        <f t="shared" ca="1" si="796"/>
        <v>1391</v>
      </c>
      <c r="AT2877" s="17" t="str">
        <f t="shared" ca="1" si="799"/>
        <v>Si</v>
      </c>
      <c r="AU2877" s="17">
        <f t="shared" si="797"/>
        <v>0</v>
      </c>
      <c r="AV2877" s="17" t="str">
        <f>+VLOOKUP(B2877,[1]Cruces!S:T,2,0)</f>
        <v>6. Ejecución y Seguimiento de Obra</v>
      </c>
    </row>
    <row r="2878" spans="1:48" hidden="1" x14ac:dyDescent="0.25">
      <c r="A2878" s="17" t="s">
        <v>5247</v>
      </c>
      <c r="B2878" s="17" t="s">
        <v>54</v>
      </c>
      <c r="C2878" s="17">
        <v>0</v>
      </c>
      <c r="D2878" s="17">
        <v>0</v>
      </c>
      <c r="E2878" s="17" t="s">
        <v>55</v>
      </c>
      <c r="F2878" s="17" t="s">
        <v>126</v>
      </c>
      <c r="G2878" s="17" t="s">
        <v>5248</v>
      </c>
      <c r="H2878" s="17">
        <v>0</v>
      </c>
      <c r="I2878" s="17" t="s">
        <v>83</v>
      </c>
      <c r="J2878" s="17" t="s">
        <v>59</v>
      </c>
      <c r="K2878" s="17" t="s">
        <v>688</v>
      </c>
      <c r="L2878" s="17" t="s">
        <v>129</v>
      </c>
      <c r="M2878" s="17" t="s">
        <v>130</v>
      </c>
      <c r="N2878" s="17" t="s">
        <v>62</v>
      </c>
      <c r="O2878" s="17">
        <v>20200416</v>
      </c>
      <c r="P2878" s="17">
        <v>20200822</v>
      </c>
      <c r="Q2878" s="17">
        <v>9332</v>
      </c>
      <c r="R2878" s="17">
        <v>28020653</v>
      </c>
      <c r="S2878" s="17" t="s">
        <v>100</v>
      </c>
      <c r="T2878" s="17" t="s">
        <v>63</v>
      </c>
      <c r="U2878" s="17" t="s">
        <v>91</v>
      </c>
      <c r="V2878" s="17">
        <f t="shared" si="798"/>
        <v>200</v>
      </c>
      <c r="W2878" s="17">
        <v>200000</v>
      </c>
      <c r="X2878" s="17" t="s">
        <v>64</v>
      </c>
      <c r="Y2878" s="17" t="s">
        <v>65</v>
      </c>
      <c r="Z2878" s="17">
        <v>20200822</v>
      </c>
      <c r="AA2878" s="17" t="s">
        <v>176</v>
      </c>
      <c r="AB2878" s="17">
        <v>1</v>
      </c>
      <c r="AC2878" s="17" t="str">
        <f>IFERROR(VLOOKUP(A2878,[1]Cruces!AJ:AK,2,0),VLOOKUP(CONCATENATE(X2878,AA2878),[1]Cruces!G:H,2,0))</f>
        <v>Solicitud de Obra</v>
      </c>
      <c r="AD2878" s="17">
        <f t="shared" si="784"/>
        <v>16</v>
      </c>
      <c r="AE2878" s="17">
        <f t="shared" si="785"/>
        <v>4</v>
      </c>
      <c r="AF2878" s="17">
        <f t="shared" si="786"/>
        <v>2020</v>
      </c>
      <c r="AG2878" s="17" t="str">
        <f>IFERROR(VLOOKUP(MID(A2878,2,4)*1,[1]Cruces!K:L,2,0),"Verificar")</f>
        <v>Guajira</v>
      </c>
      <c r="AH2878" s="17">
        <f t="shared" ca="1" si="787"/>
        <v>223</v>
      </c>
      <c r="AI2878" s="17" t="str">
        <f>IFERROR(VLOOKUP(U2878,[1]Cruces!$O$1:$P$6,2,0),"Sin Orden")</f>
        <v>Resuelta</v>
      </c>
      <c r="AJ2878" s="17">
        <f t="shared" si="788"/>
        <v>22</v>
      </c>
      <c r="AK2878" s="17">
        <f t="shared" si="789"/>
        <v>8</v>
      </c>
      <c r="AL2878" s="17">
        <f t="shared" si="790"/>
        <v>2020</v>
      </c>
      <c r="AM2878" s="17">
        <f t="shared" ca="1" si="791"/>
        <v>95</v>
      </c>
      <c r="AN2878" s="18" t="str">
        <f>IFERROR(VLOOKUP(R2878*1,'[1]Ordenes de Servicio'!G:K,5,0),"No Cruza")</f>
        <v>No Cruza</v>
      </c>
      <c r="AO2878" s="17">
        <f t="shared" ca="1" si="792"/>
        <v>128</v>
      </c>
      <c r="AP2878" s="17">
        <f t="shared" si="793"/>
        <v>22</v>
      </c>
      <c r="AQ2878" s="17">
        <f t="shared" si="794"/>
        <v>8</v>
      </c>
      <c r="AR2878" s="17">
        <f t="shared" si="795"/>
        <v>2020</v>
      </c>
      <c r="AS2878" s="17">
        <f t="shared" ca="1" si="796"/>
        <v>95</v>
      </c>
      <c r="AT2878" s="17" t="str">
        <f t="shared" ca="1" si="799"/>
        <v>No</v>
      </c>
      <c r="AU2878" s="17">
        <f t="shared" si="797"/>
        <v>0</v>
      </c>
      <c r="AV2878" s="17" t="str">
        <f>+VLOOKUP(B2878,[1]Cruces!S:T,2,0)</f>
        <v>4. Presupuesto de Obra</v>
      </c>
    </row>
    <row r="2879" spans="1:48" hidden="1" x14ac:dyDescent="0.25">
      <c r="A2879" s="17" t="s">
        <v>5249</v>
      </c>
      <c r="B2879" s="17" t="s">
        <v>68</v>
      </c>
      <c r="C2879" s="17">
        <v>0</v>
      </c>
      <c r="D2879" s="17">
        <v>0</v>
      </c>
      <c r="E2879" s="17" t="s">
        <v>55</v>
      </c>
      <c r="F2879" s="17" t="s">
        <v>224</v>
      </c>
      <c r="G2879" s="17" t="s">
        <v>5250</v>
      </c>
      <c r="H2879" s="17">
        <v>0</v>
      </c>
      <c r="I2879" s="17" t="s">
        <v>71</v>
      </c>
      <c r="J2879" s="17" t="s">
        <v>59</v>
      </c>
      <c r="K2879" s="17" t="s">
        <v>5251</v>
      </c>
      <c r="L2879" s="17" t="s">
        <v>280</v>
      </c>
      <c r="M2879" s="17" t="s">
        <v>281</v>
      </c>
      <c r="N2879" s="17" t="s">
        <v>75</v>
      </c>
      <c r="O2879" s="17">
        <v>20190319</v>
      </c>
      <c r="P2879" s="17">
        <v>20190626</v>
      </c>
      <c r="Q2879" s="17">
        <v>7541</v>
      </c>
      <c r="R2879" s="17">
        <v>26135370</v>
      </c>
      <c r="S2879" s="17" t="s">
        <v>100</v>
      </c>
      <c r="T2879" s="17" t="s">
        <v>63</v>
      </c>
      <c r="U2879" s="17" t="s">
        <v>91</v>
      </c>
      <c r="V2879" s="17">
        <f t="shared" si="798"/>
        <v>30</v>
      </c>
      <c r="W2879" s="17">
        <v>30000</v>
      </c>
      <c r="X2879" s="17" t="s">
        <v>64</v>
      </c>
      <c r="Y2879" s="17" t="s">
        <v>150</v>
      </c>
      <c r="Z2879" s="17">
        <v>20190905</v>
      </c>
      <c r="AA2879" s="17" t="s">
        <v>78</v>
      </c>
      <c r="AB2879" s="17">
        <v>1</v>
      </c>
      <c r="AC2879" s="17" t="str">
        <f>IFERROR(VLOOKUP(A2879,[1]Cruces!AJ:AK,2,0),VLOOKUP(CONCATENATE(X2879,AA2879),[1]Cruces!G:H,2,0))</f>
        <v>Solicitud de Obra</v>
      </c>
      <c r="AD2879" s="17">
        <f t="shared" si="784"/>
        <v>19</v>
      </c>
      <c r="AE2879" s="17">
        <f t="shared" si="785"/>
        <v>3</v>
      </c>
      <c r="AF2879" s="17">
        <f t="shared" si="786"/>
        <v>2019</v>
      </c>
      <c r="AG2879" s="17" t="str">
        <f>IFERROR(VLOOKUP(MID(A2879,2,4)*1,[1]Cruces!K:L,2,0),"Verificar")</f>
        <v>Atlántico Sur</v>
      </c>
      <c r="AH2879" s="17">
        <f t="shared" ca="1" si="787"/>
        <v>617</v>
      </c>
      <c r="AI2879" s="17" t="str">
        <f>IFERROR(VLOOKUP(U2879,[1]Cruces!$O$1:$P$6,2,0),"Sin Orden")</f>
        <v>Resuelta</v>
      </c>
      <c r="AJ2879" s="17">
        <f t="shared" si="788"/>
        <v>5</v>
      </c>
      <c r="AK2879" s="17">
        <f t="shared" si="789"/>
        <v>9</v>
      </c>
      <c r="AL2879" s="17">
        <f t="shared" si="790"/>
        <v>2019</v>
      </c>
      <c r="AM2879" s="17">
        <f t="shared" ca="1" si="791"/>
        <v>447</v>
      </c>
      <c r="AN2879" s="18" t="str">
        <f>IFERROR(VLOOKUP(R2879*1,'[1]Ordenes de Servicio'!G:K,5,0),"No Cruza")</f>
        <v>No Cruza</v>
      </c>
      <c r="AO2879" s="17">
        <f t="shared" ca="1" si="792"/>
        <v>170</v>
      </c>
      <c r="AP2879" s="17">
        <f t="shared" si="793"/>
        <v>26</v>
      </c>
      <c r="AQ2879" s="17">
        <f t="shared" si="794"/>
        <v>6</v>
      </c>
      <c r="AR2879" s="17">
        <f t="shared" si="795"/>
        <v>2019</v>
      </c>
      <c r="AS2879" s="17">
        <f t="shared" ca="1" si="796"/>
        <v>518</v>
      </c>
      <c r="AT2879" s="17" t="str">
        <f t="shared" ca="1" si="799"/>
        <v>Si</v>
      </c>
      <c r="AU2879" s="17">
        <f t="shared" si="797"/>
        <v>71</v>
      </c>
      <c r="AV2879" s="17" t="str">
        <f>+VLOOKUP(B2879,[1]Cruces!S:T,2,0)</f>
        <v>5. Consultoría / Adjudicación</v>
      </c>
    </row>
    <row r="2880" spans="1:48" hidden="1" x14ac:dyDescent="0.25">
      <c r="A2880" s="17" t="s">
        <v>7028</v>
      </c>
      <c r="B2880" s="17" t="s">
        <v>68</v>
      </c>
      <c r="C2880" s="17">
        <v>0</v>
      </c>
      <c r="D2880" s="17">
        <v>0</v>
      </c>
      <c r="E2880" s="17" t="s">
        <v>55</v>
      </c>
      <c r="F2880" s="17" t="s">
        <v>56</v>
      </c>
      <c r="G2880" s="17" t="s">
        <v>7029</v>
      </c>
      <c r="H2880" s="17">
        <v>3127868154</v>
      </c>
      <c r="I2880" s="17" t="s">
        <v>165</v>
      </c>
      <c r="J2880" s="17" t="s">
        <v>59</v>
      </c>
      <c r="K2880" s="17" t="s">
        <v>7030</v>
      </c>
      <c r="L2880" s="17" t="s">
        <v>2308</v>
      </c>
      <c r="M2880" s="17" t="s">
        <v>2309</v>
      </c>
      <c r="N2880" s="17" t="s">
        <v>75</v>
      </c>
      <c r="O2880" s="17">
        <v>20190902</v>
      </c>
      <c r="P2880" s="17">
        <v>20200929</v>
      </c>
      <c r="Q2880" s="17">
        <v>9521</v>
      </c>
      <c r="R2880" s="17">
        <v>0</v>
      </c>
      <c r="S2880" s="17"/>
      <c r="T2880" s="17" t="s">
        <v>63</v>
      </c>
      <c r="U2880" s="17"/>
      <c r="V2880" s="17">
        <f t="shared" si="798"/>
        <v>140</v>
      </c>
      <c r="W2880" s="17">
        <v>140000</v>
      </c>
      <c r="X2880" s="17" t="s">
        <v>218</v>
      </c>
      <c r="Y2880" s="17" t="s">
        <v>105</v>
      </c>
      <c r="Z2880" s="17">
        <v>20200929</v>
      </c>
      <c r="AA2880" s="17" t="s">
        <v>219</v>
      </c>
      <c r="AB2880" s="17">
        <v>1</v>
      </c>
      <c r="AC2880" s="17" t="str">
        <f>IFERROR(VLOOKUP(A2880,[1]Cruces!AJ:AK,2,0),VLOOKUP(CONCATENATE(X2880,AA2880),[1]Cruces!G:H,2,0))</f>
        <v>Solicitud CREG 030</v>
      </c>
      <c r="AD2880" s="17">
        <f t="shared" si="784"/>
        <v>2</v>
      </c>
      <c r="AE2880" s="17">
        <f t="shared" si="785"/>
        <v>9</v>
      </c>
      <c r="AF2880" s="17">
        <f t="shared" si="786"/>
        <v>2019</v>
      </c>
      <c r="AG2880" s="17" t="str">
        <f>IFERROR(VLOOKUP(MID(A2880,2,4)*1,[1]Cruces!K:L,2,0),"Verificar")</f>
        <v>Atlántico Sur</v>
      </c>
      <c r="AH2880" s="17">
        <f t="shared" ca="1" si="787"/>
        <v>450</v>
      </c>
      <c r="AI2880" s="17" t="str">
        <f>IFERROR(VLOOKUP(U2880,[1]Cruces!$O$1:$P$6,2,0),"Sin Orden")</f>
        <v>Sin Orden</v>
      </c>
      <c r="AJ2880" s="17">
        <f t="shared" si="788"/>
        <v>29</v>
      </c>
      <c r="AK2880" s="17">
        <f t="shared" si="789"/>
        <v>9</v>
      </c>
      <c r="AL2880" s="17">
        <f t="shared" si="790"/>
        <v>2020</v>
      </c>
      <c r="AM2880" s="17">
        <f t="shared" ca="1" si="791"/>
        <v>57</v>
      </c>
      <c r="AN2880" s="18" t="str">
        <f>IFERROR(VLOOKUP(R2880*1,'[1]Ordenes de Servicio'!G:K,5,0),"No Cruza")</f>
        <v>No Cruza</v>
      </c>
      <c r="AO2880" s="17">
        <f t="shared" ca="1" si="792"/>
        <v>57</v>
      </c>
      <c r="AP2880" s="17">
        <f t="shared" si="793"/>
        <v>29</v>
      </c>
      <c r="AQ2880" s="17">
        <f t="shared" si="794"/>
        <v>9</v>
      </c>
      <c r="AR2880" s="17">
        <f t="shared" si="795"/>
        <v>2020</v>
      </c>
      <c r="AS2880" s="17">
        <f t="shared" ca="1" si="796"/>
        <v>57</v>
      </c>
      <c r="AT2880" s="17" t="str">
        <f t="shared" ca="1" si="799"/>
        <v>No</v>
      </c>
      <c r="AU2880" s="17">
        <f t="shared" si="797"/>
        <v>0</v>
      </c>
      <c r="AV2880" s="17" t="str">
        <f>+VLOOKUP(B2880,[1]Cruces!S:T,2,0)</f>
        <v>5. Consultoría / Adjudicación</v>
      </c>
    </row>
    <row r="2881" spans="1:48" hidden="1" x14ac:dyDescent="0.25">
      <c r="A2881" s="17" t="s">
        <v>9638</v>
      </c>
      <c r="B2881" s="17" t="s">
        <v>1943</v>
      </c>
      <c r="C2881" s="17">
        <v>0</v>
      </c>
      <c r="D2881" s="17">
        <v>0</v>
      </c>
      <c r="E2881" s="17" t="s">
        <v>55</v>
      </c>
      <c r="F2881" s="17" t="s">
        <v>7936</v>
      </c>
      <c r="G2881" s="17" t="s">
        <v>6474</v>
      </c>
      <c r="H2881" s="17">
        <v>3135985388</v>
      </c>
      <c r="I2881" s="17" t="s">
        <v>71</v>
      </c>
      <c r="J2881" s="17" t="s">
        <v>59</v>
      </c>
      <c r="K2881" s="17" t="s">
        <v>9639</v>
      </c>
      <c r="L2881" s="17" t="s">
        <v>8972</v>
      </c>
      <c r="M2881" s="17" t="s">
        <v>8973</v>
      </c>
      <c r="N2881" s="17" t="s">
        <v>1946</v>
      </c>
      <c r="O2881" s="17">
        <v>20201110</v>
      </c>
      <c r="P2881" s="17">
        <v>20201110</v>
      </c>
      <c r="Q2881" s="17">
        <v>3440</v>
      </c>
      <c r="R2881" s="17">
        <v>28277406</v>
      </c>
      <c r="S2881" s="17" t="s">
        <v>6601</v>
      </c>
      <c r="T2881" s="17" t="s">
        <v>63</v>
      </c>
      <c r="U2881" s="17" t="s">
        <v>77</v>
      </c>
      <c r="V2881" s="17">
        <f t="shared" si="798"/>
        <v>13</v>
      </c>
      <c r="W2881" s="17">
        <v>13000</v>
      </c>
      <c r="X2881" s="17" t="s">
        <v>7065</v>
      </c>
      <c r="Y2881" s="17" t="s">
        <v>1943</v>
      </c>
      <c r="Z2881" s="17">
        <v>20201110</v>
      </c>
      <c r="AA2881" s="17" t="s">
        <v>1947</v>
      </c>
      <c r="AB2881" s="17">
        <v>1</v>
      </c>
      <c r="AC2881" s="17" t="str">
        <f>IFERROR(VLOOKUP(A2881,[1]Cruces!AJ:AK,2,0),VLOOKUP(CONCATENATE(X2881,AA2881),[1]Cruces!G:H,2,0))</f>
        <v>Solicitud por BT</v>
      </c>
      <c r="AD2881" s="17">
        <f t="shared" si="784"/>
        <v>10</v>
      </c>
      <c r="AE2881" s="17">
        <f t="shared" si="785"/>
        <v>11</v>
      </c>
      <c r="AF2881" s="17">
        <f t="shared" si="786"/>
        <v>2020</v>
      </c>
      <c r="AG2881" s="17" t="str">
        <f>IFERROR(VLOOKUP(MID(A2881,2,4)*1,[1]Cruces!K:L,2,0),"Verificar")</f>
        <v>Magdalena</v>
      </c>
      <c r="AH2881" s="17">
        <f t="shared" ca="1" si="787"/>
        <v>15</v>
      </c>
      <c r="AI2881" s="17" t="str">
        <f>IFERROR(VLOOKUP(U2881,[1]Cruces!$O$1:$P$6,2,0),"Sin Orden")</f>
        <v>Pendiente</v>
      </c>
      <c r="AJ2881" s="17">
        <f t="shared" si="788"/>
        <v>10</v>
      </c>
      <c r="AK2881" s="17">
        <f t="shared" si="789"/>
        <v>11</v>
      </c>
      <c r="AL2881" s="17">
        <f t="shared" si="790"/>
        <v>2020</v>
      </c>
      <c r="AM2881" s="17">
        <f t="shared" ca="1" si="791"/>
        <v>15</v>
      </c>
      <c r="AN2881" s="18" t="str">
        <f>IFERROR(VLOOKUP(R2881*1,'[1]Ordenes de Servicio'!G:K,5,0),"No Cruza")</f>
        <v>No Cruza</v>
      </c>
      <c r="AO2881" s="17">
        <f t="shared" ca="1" si="792"/>
        <v>15</v>
      </c>
      <c r="AP2881" s="17">
        <f t="shared" si="793"/>
        <v>10</v>
      </c>
      <c r="AQ2881" s="17">
        <f t="shared" si="794"/>
        <v>11</v>
      </c>
      <c r="AR2881" s="17">
        <f t="shared" si="795"/>
        <v>2020</v>
      </c>
      <c r="AS2881" s="17">
        <f t="shared" ca="1" si="796"/>
        <v>15</v>
      </c>
      <c r="AT2881" s="17" t="str">
        <f t="shared" ca="1" si="799"/>
        <v>No</v>
      </c>
      <c r="AU2881" s="17">
        <f t="shared" si="797"/>
        <v>0</v>
      </c>
      <c r="AV2881" s="17" t="str">
        <f>+VLOOKUP(B2881,[1]Cruces!S:T,2,0)</f>
        <v>7. Ejecución en Campo OS BT</v>
      </c>
    </row>
    <row r="2882" spans="1:48" hidden="1" x14ac:dyDescent="0.25">
      <c r="A2882" s="17" t="s">
        <v>5252</v>
      </c>
      <c r="B2882" s="17" t="s">
        <v>68</v>
      </c>
      <c r="C2882" s="17">
        <v>0</v>
      </c>
      <c r="D2882" s="17">
        <v>0</v>
      </c>
      <c r="E2882" s="17" t="s">
        <v>55</v>
      </c>
      <c r="F2882" s="17" t="s">
        <v>107</v>
      </c>
      <c r="G2882" s="17" t="s">
        <v>5253</v>
      </c>
      <c r="H2882" s="17">
        <v>0</v>
      </c>
      <c r="I2882" s="17" t="s">
        <v>71</v>
      </c>
      <c r="J2882" s="17" t="s">
        <v>59</v>
      </c>
      <c r="K2882" s="17" t="s">
        <v>5254</v>
      </c>
      <c r="L2882" s="17" t="s">
        <v>117</v>
      </c>
      <c r="M2882" s="17" t="s">
        <v>118</v>
      </c>
      <c r="N2882" s="17" t="s">
        <v>75</v>
      </c>
      <c r="O2882" s="17">
        <v>20200626</v>
      </c>
      <c r="P2882" s="17">
        <v>20200724</v>
      </c>
      <c r="Q2882" s="17">
        <v>1110</v>
      </c>
      <c r="R2882" s="17">
        <v>27968434</v>
      </c>
      <c r="S2882" s="17" t="s">
        <v>76</v>
      </c>
      <c r="T2882" s="17" t="s">
        <v>63</v>
      </c>
      <c r="U2882" s="17" t="s">
        <v>91</v>
      </c>
      <c r="V2882" s="17">
        <f t="shared" si="798"/>
        <v>630.13</v>
      </c>
      <c r="W2882" s="17">
        <v>630130</v>
      </c>
      <c r="X2882" s="17" t="s">
        <v>64</v>
      </c>
      <c r="Y2882" s="17" t="s">
        <v>105</v>
      </c>
      <c r="Z2882" s="17">
        <v>20200907</v>
      </c>
      <c r="AA2882" s="17" t="s">
        <v>137</v>
      </c>
      <c r="AB2882" s="17">
        <v>1</v>
      </c>
      <c r="AC2882" s="17" t="str">
        <f>IFERROR(VLOOKUP(A2882,[1]Cruces!AJ:AK,2,0),VLOOKUP(CONCATENATE(X2882,AA2882),[1]Cruces!G:H,2,0))</f>
        <v>Solicitud de Obra</v>
      </c>
      <c r="AD2882" s="17">
        <f t="shared" si="784"/>
        <v>26</v>
      </c>
      <c r="AE2882" s="17">
        <f t="shared" si="785"/>
        <v>6</v>
      </c>
      <c r="AF2882" s="17">
        <f t="shared" si="786"/>
        <v>2020</v>
      </c>
      <c r="AG2882" s="17" t="str">
        <f>IFERROR(VLOOKUP(MID(A2882,2,4)*1,[1]Cruces!K:L,2,0),"Verificar")</f>
        <v>Atlántico Norte</v>
      </c>
      <c r="AH2882" s="17">
        <f t="shared" ca="1" si="787"/>
        <v>152</v>
      </c>
      <c r="AI2882" s="17" t="str">
        <f>IFERROR(VLOOKUP(U2882,[1]Cruces!$O$1:$P$6,2,0),"Sin Orden")</f>
        <v>Resuelta</v>
      </c>
      <c r="AJ2882" s="17">
        <f t="shared" si="788"/>
        <v>7</v>
      </c>
      <c r="AK2882" s="17">
        <f t="shared" si="789"/>
        <v>9</v>
      </c>
      <c r="AL2882" s="17">
        <f t="shared" si="790"/>
        <v>2020</v>
      </c>
      <c r="AM2882" s="17">
        <f t="shared" ca="1" si="791"/>
        <v>79</v>
      </c>
      <c r="AN2882" s="18">
        <f>IFERROR(VLOOKUP(R2882*1,'[1]Ordenes de Servicio'!G:K,5,0),"No Cruza")</f>
        <v>44054</v>
      </c>
      <c r="AO2882" s="17">
        <f t="shared" ca="1" si="792"/>
        <v>73</v>
      </c>
      <c r="AP2882" s="17">
        <f t="shared" si="793"/>
        <v>24</v>
      </c>
      <c r="AQ2882" s="17">
        <f t="shared" si="794"/>
        <v>7</v>
      </c>
      <c r="AR2882" s="17">
        <f t="shared" si="795"/>
        <v>2020</v>
      </c>
      <c r="AS2882" s="17">
        <f t="shared" ca="1" si="796"/>
        <v>124</v>
      </c>
      <c r="AT2882" s="17" t="str">
        <f t="shared" ca="1" si="799"/>
        <v>No</v>
      </c>
      <c r="AU2882" s="17">
        <f t="shared" si="797"/>
        <v>45</v>
      </c>
      <c r="AV2882" s="17" t="str">
        <f>+VLOOKUP(B2882,[1]Cruces!S:T,2,0)</f>
        <v>5. Consultoría / Adjudicación</v>
      </c>
    </row>
    <row r="2883" spans="1:48" hidden="1" x14ac:dyDescent="0.25">
      <c r="A2883" s="17" t="s">
        <v>5255</v>
      </c>
      <c r="B2883" s="17" t="s">
        <v>68</v>
      </c>
      <c r="C2883" s="17">
        <v>0</v>
      </c>
      <c r="D2883" s="17">
        <v>0</v>
      </c>
      <c r="E2883" s="17" t="s">
        <v>55</v>
      </c>
      <c r="F2883" s="17" t="s">
        <v>107</v>
      </c>
      <c r="G2883" s="17" t="s">
        <v>5256</v>
      </c>
      <c r="H2883" s="17">
        <v>0</v>
      </c>
      <c r="I2883" s="17" t="s">
        <v>116</v>
      </c>
      <c r="J2883" s="17" t="s">
        <v>59</v>
      </c>
      <c r="K2883" s="17" t="s">
        <v>5257</v>
      </c>
      <c r="L2883" s="17" t="s">
        <v>117</v>
      </c>
      <c r="M2883" s="17" t="s">
        <v>118</v>
      </c>
      <c r="N2883" s="17" t="s">
        <v>75</v>
      </c>
      <c r="O2883" s="17">
        <v>20200108</v>
      </c>
      <c r="P2883" s="17">
        <v>20200211</v>
      </c>
      <c r="Q2883" s="17">
        <v>1110</v>
      </c>
      <c r="R2883" s="17">
        <v>27070222</v>
      </c>
      <c r="S2883" s="17" t="s">
        <v>100</v>
      </c>
      <c r="T2883" s="17" t="s">
        <v>63</v>
      </c>
      <c r="U2883" s="17" t="s">
        <v>91</v>
      </c>
      <c r="V2883" s="17">
        <f t="shared" si="798"/>
        <v>500</v>
      </c>
      <c r="W2883" s="17">
        <v>500000</v>
      </c>
      <c r="X2883" s="17" t="s">
        <v>64</v>
      </c>
      <c r="Y2883" s="17" t="s">
        <v>136</v>
      </c>
      <c r="Z2883" s="17">
        <v>20200226</v>
      </c>
      <c r="AA2883" s="17" t="s">
        <v>101</v>
      </c>
      <c r="AB2883" s="17">
        <v>1</v>
      </c>
      <c r="AC2883" s="17" t="str">
        <f>IFERROR(VLOOKUP(A2883,[1]Cruces!AJ:AK,2,0),VLOOKUP(CONCATENATE(X2883,AA2883),[1]Cruces!G:H,2,0))</f>
        <v>Solicitud de Obra</v>
      </c>
      <c r="AD2883" s="17">
        <f t="shared" si="784"/>
        <v>8</v>
      </c>
      <c r="AE2883" s="17">
        <f t="shared" si="785"/>
        <v>1</v>
      </c>
      <c r="AF2883" s="17">
        <f t="shared" si="786"/>
        <v>2020</v>
      </c>
      <c r="AG2883" s="17" t="str">
        <f>IFERROR(VLOOKUP(MID(A2883,2,4)*1,[1]Cruces!K:L,2,0),"Verificar")</f>
        <v>Atlántico Norte</v>
      </c>
      <c r="AH2883" s="17">
        <f t="shared" ca="1" si="787"/>
        <v>322</v>
      </c>
      <c r="AI2883" s="17" t="str">
        <f>IFERROR(VLOOKUP(U2883,[1]Cruces!$O$1:$P$6,2,0),"Sin Orden")</f>
        <v>Resuelta</v>
      </c>
      <c r="AJ2883" s="17">
        <f t="shared" si="788"/>
        <v>26</v>
      </c>
      <c r="AK2883" s="17">
        <f t="shared" si="789"/>
        <v>2</v>
      </c>
      <c r="AL2883" s="17">
        <f t="shared" si="790"/>
        <v>2020</v>
      </c>
      <c r="AM2883" s="17">
        <f t="shared" ca="1" si="791"/>
        <v>273</v>
      </c>
      <c r="AN2883" s="18" t="str">
        <f>IFERROR(VLOOKUP(R2883*1,'[1]Ordenes de Servicio'!G:K,5,0),"No Cruza")</f>
        <v>No Cruza</v>
      </c>
      <c r="AO2883" s="17">
        <f t="shared" ca="1" si="792"/>
        <v>49</v>
      </c>
      <c r="AP2883" s="17">
        <f t="shared" si="793"/>
        <v>11</v>
      </c>
      <c r="AQ2883" s="17">
        <f t="shared" si="794"/>
        <v>2</v>
      </c>
      <c r="AR2883" s="17">
        <f t="shared" si="795"/>
        <v>2020</v>
      </c>
      <c r="AS2883" s="17">
        <f t="shared" ca="1" si="796"/>
        <v>288</v>
      </c>
      <c r="AT2883" s="17" t="str">
        <f t="shared" ca="1" si="799"/>
        <v>No</v>
      </c>
      <c r="AU2883" s="17">
        <f t="shared" si="797"/>
        <v>15</v>
      </c>
      <c r="AV2883" s="17" t="str">
        <f>+VLOOKUP(B2883,[1]Cruces!S:T,2,0)</f>
        <v>5. Consultoría / Adjudicación</v>
      </c>
    </row>
    <row r="2884" spans="1:48" x14ac:dyDescent="0.25">
      <c r="A2884" s="17" t="s">
        <v>5258</v>
      </c>
      <c r="B2884" s="17" t="s">
        <v>80</v>
      </c>
      <c r="C2884" s="17">
        <v>0</v>
      </c>
      <c r="D2884" s="17">
        <v>0</v>
      </c>
      <c r="E2884" s="17" t="s">
        <v>55</v>
      </c>
      <c r="F2884" s="17" t="s">
        <v>81</v>
      </c>
      <c r="G2884" s="17" t="s">
        <v>5259</v>
      </c>
      <c r="H2884" s="17">
        <v>3145247718</v>
      </c>
      <c r="I2884" s="17" t="s">
        <v>116</v>
      </c>
      <c r="J2884" s="17" t="s">
        <v>59</v>
      </c>
      <c r="K2884" s="17" t="s">
        <v>5260</v>
      </c>
      <c r="L2884" s="17" t="s">
        <v>85</v>
      </c>
      <c r="M2884" s="17" t="s">
        <v>86</v>
      </c>
      <c r="N2884" s="17" t="s">
        <v>87</v>
      </c>
      <c r="O2884" s="17">
        <v>20200723</v>
      </c>
      <c r="P2884" s="17">
        <v>20201023</v>
      </c>
      <c r="Q2884" s="17">
        <v>9340</v>
      </c>
      <c r="R2884" s="17">
        <v>28096518</v>
      </c>
      <c r="S2884" s="17" t="s">
        <v>76</v>
      </c>
      <c r="T2884" s="17" t="s">
        <v>63</v>
      </c>
      <c r="U2884" s="17" t="s">
        <v>88</v>
      </c>
      <c r="V2884" s="17">
        <f t="shared" si="798"/>
        <v>112.5</v>
      </c>
      <c r="W2884" s="17">
        <v>112500</v>
      </c>
      <c r="X2884" s="17" t="s">
        <v>64</v>
      </c>
      <c r="Y2884" s="17" t="s">
        <v>90</v>
      </c>
      <c r="Z2884" s="17">
        <v>20201023</v>
      </c>
      <c r="AA2884" s="17" t="s">
        <v>78</v>
      </c>
      <c r="AB2884" s="17">
        <v>1</v>
      </c>
      <c r="AC2884" s="17" t="str">
        <f>IFERROR(VLOOKUP(A2884,[1]Cruces!AJ:AK,2,0),VLOOKUP(CONCATENATE(X2884,AA2884),[1]Cruces!G:H,2,0))</f>
        <v>Solicitud de Obra</v>
      </c>
      <c r="AD2884" s="17">
        <f t="shared" si="784"/>
        <v>23</v>
      </c>
      <c r="AE2884" s="17">
        <f t="shared" si="785"/>
        <v>7</v>
      </c>
      <c r="AF2884" s="17">
        <f t="shared" si="786"/>
        <v>2020</v>
      </c>
      <c r="AG2884" s="17" t="str">
        <f>IFERROR(VLOOKUP(MID(A2884,2,4)*1,[1]Cruces!K:L,2,0),"Verificar")</f>
        <v>Magdalena</v>
      </c>
      <c r="AH2884" s="17">
        <f t="shared" ca="1" si="787"/>
        <v>125</v>
      </c>
      <c r="AI2884" s="17" t="str">
        <f>IFERROR(VLOOKUP(U2884,[1]Cruces!$O$1:$P$6,2,0),"Sin Orden")</f>
        <v>Resuelta</v>
      </c>
      <c r="AJ2884" s="17">
        <f t="shared" si="788"/>
        <v>23</v>
      </c>
      <c r="AK2884" s="17">
        <f t="shared" si="789"/>
        <v>10</v>
      </c>
      <c r="AL2884" s="17">
        <f t="shared" si="790"/>
        <v>2020</v>
      </c>
      <c r="AM2884" s="17">
        <f t="shared" ca="1" si="791"/>
        <v>33</v>
      </c>
      <c r="AN2884" s="18" t="str">
        <f>IFERROR(VLOOKUP(R2884*1,'[1]Ordenes de Servicio'!G:K,5,0),"No Cruza")</f>
        <v>No Cruza</v>
      </c>
      <c r="AO2884" s="17">
        <f t="shared" ca="1" si="792"/>
        <v>92</v>
      </c>
      <c r="AP2884" s="17">
        <f t="shared" si="793"/>
        <v>23</v>
      </c>
      <c r="AQ2884" s="17">
        <f t="shared" si="794"/>
        <v>10</v>
      </c>
      <c r="AR2884" s="17">
        <f t="shared" si="795"/>
        <v>2020</v>
      </c>
      <c r="AS2884" s="17">
        <f t="shared" ca="1" si="796"/>
        <v>33</v>
      </c>
      <c r="AT2884" s="17" t="str">
        <f t="shared" ca="1" si="799"/>
        <v>No</v>
      </c>
      <c r="AU2884" s="17">
        <f t="shared" si="797"/>
        <v>0</v>
      </c>
      <c r="AV2884" s="17" t="str">
        <f>+VLOOKUP(B2884,[1]Cruces!S:T,2,0)</f>
        <v>8. Puesta en Servicio</v>
      </c>
    </row>
    <row r="2885" spans="1:48" hidden="1" x14ac:dyDescent="0.25">
      <c r="A2885" s="17" t="s">
        <v>5261</v>
      </c>
      <c r="B2885" s="17" t="s">
        <v>1487</v>
      </c>
      <c r="C2885" s="17">
        <v>0</v>
      </c>
      <c r="D2885" s="17">
        <v>0</v>
      </c>
      <c r="E2885" s="17" t="s">
        <v>55</v>
      </c>
      <c r="F2885" s="17" t="s">
        <v>56</v>
      </c>
      <c r="G2885" s="17" t="s">
        <v>5262</v>
      </c>
      <c r="H2885" s="17">
        <v>0</v>
      </c>
      <c r="I2885" s="17" t="s">
        <v>71</v>
      </c>
      <c r="J2885" s="17" t="s">
        <v>59</v>
      </c>
      <c r="K2885" s="17" t="s">
        <v>97</v>
      </c>
      <c r="L2885" s="17" t="s">
        <v>172</v>
      </c>
      <c r="M2885" s="17" t="s">
        <v>173</v>
      </c>
      <c r="N2885" s="17" t="s">
        <v>1488</v>
      </c>
      <c r="O2885" s="17">
        <v>20131023</v>
      </c>
      <c r="P2885" s="17">
        <v>20140102</v>
      </c>
      <c r="Q2885" s="17">
        <v>1180</v>
      </c>
      <c r="R2885" s="17">
        <v>19958203</v>
      </c>
      <c r="S2885" s="17" t="s">
        <v>76</v>
      </c>
      <c r="T2885" s="17" t="s">
        <v>63</v>
      </c>
      <c r="U2885" s="17" t="s">
        <v>91</v>
      </c>
      <c r="V2885" s="17">
        <f t="shared" si="798"/>
        <v>150</v>
      </c>
      <c r="W2885" s="17">
        <v>150000</v>
      </c>
      <c r="X2885" s="17" t="s">
        <v>64</v>
      </c>
      <c r="Y2885" s="17" t="s">
        <v>1487</v>
      </c>
      <c r="Z2885" s="17">
        <v>20140102</v>
      </c>
      <c r="AA2885" s="17" t="s">
        <v>78</v>
      </c>
      <c r="AB2885" s="17">
        <v>1</v>
      </c>
      <c r="AC2885" s="17" t="str">
        <f>IFERROR(VLOOKUP(A2885,[1]Cruces!AJ:AK,2,0),VLOOKUP(CONCATENATE(X2885,AA2885),[1]Cruces!G:H,2,0))</f>
        <v>Solicitud de Obra</v>
      </c>
      <c r="AD2885" s="17">
        <f t="shared" si="784"/>
        <v>23</v>
      </c>
      <c r="AE2885" s="17">
        <f t="shared" si="785"/>
        <v>10</v>
      </c>
      <c r="AF2885" s="17">
        <f t="shared" si="786"/>
        <v>2013</v>
      </c>
      <c r="AG2885" s="17" t="str">
        <f>IFERROR(VLOOKUP(MID(A2885,2,4)*1,[1]Cruces!K:L,2,0),"Verificar")</f>
        <v>Atlántico Norte</v>
      </c>
      <c r="AH2885" s="17">
        <f t="shared" ca="1" si="787"/>
        <v>2590</v>
      </c>
      <c r="AI2885" s="17" t="str">
        <f>IFERROR(VLOOKUP(U2885,[1]Cruces!$O$1:$P$6,2,0),"Sin Orden")</f>
        <v>Resuelta</v>
      </c>
      <c r="AJ2885" s="17">
        <f t="shared" si="788"/>
        <v>2</v>
      </c>
      <c r="AK2885" s="17">
        <f t="shared" si="789"/>
        <v>1</v>
      </c>
      <c r="AL2885" s="17">
        <f t="shared" si="790"/>
        <v>2014</v>
      </c>
      <c r="AM2885" s="17">
        <f t="shared" ca="1" si="791"/>
        <v>2519</v>
      </c>
      <c r="AN2885" s="18" t="str">
        <f>IFERROR(VLOOKUP(R2885*1,'[1]Ordenes de Servicio'!G:K,5,0),"No Cruza")</f>
        <v>No Cruza</v>
      </c>
      <c r="AO2885" s="17">
        <f t="shared" ca="1" si="792"/>
        <v>71</v>
      </c>
      <c r="AP2885" s="17">
        <f t="shared" si="793"/>
        <v>2</v>
      </c>
      <c r="AQ2885" s="17">
        <f t="shared" si="794"/>
        <v>1</v>
      </c>
      <c r="AR2885" s="17">
        <f t="shared" si="795"/>
        <v>2014</v>
      </c>
      <c r="AS2885" s="17">
        <f t="shared" ca="1" si="796"/>
        <v>2519</v>
      </c>
      <c r="AT2885" s="17" t="str">
        <f t="shared" ca="1" si="799"/>
        <v>Si</v>
      </c>
      <c r="AU2885" s="17">
        <f t="shared" si="797"/>
        <v>0</v>
      </c>
      <c r="AV2885" s="17" t="str">
        <f>+VLOOKUP(B2885,[1]Cruces!S:T,2,0)</f>
        <v>6. Ejecución y Seguimiento de Obra</v>
      </c>
    </row>
    <row r="2886" spans="1:48" hidden="1" x14ac:dyDescent="0.25">
      <c r="A2886" s="17" t="s">
        <v>5263</v>
      </c>
      <c r="B2886" s="17" t="s">
        <v>68</v>
      </c>
      <c r="C2886" s="17">
        <v>0</v>
      </c>
      <c r="D2886" s="17">
        <v>0</v>
      </c>
      <c r="E2886" s="17" t="s">
        <v>55</v>
      </c>
      <c r="F2886" s="17" t="s">
        <v>56</v>
      </c>
      <c r="G2886" s="17" t="s">
        <v>5264</v>
      </c>
      <c r="H2886" s="17">
        <v>0</v>
      </c>
      <c r="I2886" s="17" t="s">
        <v>357</v>
      </c>
      <c r="J2886" s="17" t="s">
        <v>59</v>
      </c>
      <c r="K2886" s="17" t="s">
        <v>5265</v>
      </c>
      <c r="L2886" s="17" t="s">
        <v>117</v>
      </c>
      <c r="M2886" s="17" t="s">
        <v>118</v>
      </c>
      <c r="N2886" s="17" t="s">
        <v>75</v>
      </c>
      <c r="O2886" s="17">
        <v>20191001</v>
      </c>
      <c r="P2886" s="17">
        <v>20191001</v>
      </c>
      <c r="Q2886" s="17">
        <v>1150</v>
      </c>
      <c r="R2886" s="17">
        <v>0</v>
      </c>
      <c r="S2886" s="17"/>
      <c r="T2886" s="17" t="s">
        <v>63</v>
      </c>
      <c r="U2886" s="17"/>
      <c r="V2886" s="17">
        <f t="shared" si="798"/>
        <v>112.5</v>
      </c>
      <c r="W2886" s="17">
        <v>112500</v>
      </c>
      <c r="X2886" s="17" t="s">
        <v>64</v>
      </c>
      <c r="Y2886" s="17" t="s">
        <v>68</v>
      </c>
      <c r="Z2886" s="17">
        <v>20191001</v>
      </c>
      <c r="AA2886" s="17" t="s">
        <v>101</v>
      </c>
      <c r="AB2886" s="17">
        <v>1</v>
      </c>
      <c r="AC2886" s="17" t="str">
        <f>IFERROR(VLOOKUP(A2886,[1]Cruces!AJ:AK,2,0),VLOOKUP(CONCATENATE(X2886,AA2886),[1]Cruces!G:H,2,0))</f>
        <v>Solicitud de Obra</v>
      </c>
      <c r="AD2886" s="17">
        <f t="shared" si="784"/>
        <v>1</v>
      </c>
      <c r="AE2886" s="17">
        <f t="shared" si="785"/>
        <v>10</v>
      </c>
      <c r="AF2886" s="17">
        <f t="shared" si="786"/>
        <v>2019</v>
      </c>
      <c r="AG2886" s="17" t="str">
        <f>IFERROR(VLOOKUP(MID(A2886,2,4)*1,[1]Cruces!K:L,2,0),"Verificar")</f>
        <v>Atlántico Norte</v>
      </c>
      <c r="AH2886" s="17">
        <f t="shared" ca="1" si="787"/>
        <v>421</v>
      </c>
      <c r="AI2886" s="17" t="str">
        <f>IFERROR(VLOOKUP(U2886,[1]Cruces!$O$1:$P$6,2,0),"Sin Orden")</f>
        <v>Sin Orden</v>
      </c>
      <c r="AJ2886" s="17">
        <f t="shared" si="788"/>
        <v>1</v>
      </c>
      <c r="AK2886" s="17">
        <f t="shared" si="789"/>
        <v>10</v>
      </c>
      <c r="AL2886" s="17">
        <f t="shared" si="790"/>
        <v>2019</v>
      </c>
      <c r="AM2886" s="17">
        <f t="shared" ca="1" si="791"/>
        <v>421</v>
      </c>
      <c r="AN2886" s="18" t="str">
        <f>IFERROR(VLOOKUP(R2886*1,'[1]Ordenes de Servicio'!G:K,5,0),"No Cruza")</f>
        <v>No Cruza</v>
      </c>
      <c r="AO2886" s="17">
        <f t="shared" ca="1" si="792"/>
        <v>421</v>
      </c>
      <c r="AP2886" s="17">
        <f t="shared" si="793"/>
        <v>1</v>
      </c>
      <c r="AQ2886" s="17">
        <f t="shared" si="794"/>
        <v>10</v>
      </c>
      <c r="AR2886" s="17">
        <f t="shared" si="795"/>
        <v>2019</v>
      </c>
      <c r="AS2886" s="17">
        <f t="shared" ca="1" si="796"/>
        <v>421</v>
      </c>
      <c r="AT2886" s="17" t="str">
        <f t="shared" ca="1" si="799"/>
        <v>Si</v>
      </c>
      <c r="AU2886" s="17">
        <f t="shared" si="797"/>
        <v>0</v>
      </c>
      <c r="AV2886" s="17" t="str">
        <f>+VLOOKUP(B2886,[1]Cruces!S:T,2,0)</f>
        <v>5. Consultoría / Adjudicación</v>
      </c>
    </row>
    <row r="2887" spans="1:48" hidden="1" x14ac:dyDescent="0.25">
      <c r="A2887" s="17" t="s">
        <v>5266</v>
      </c>
      <c r="B2887" s="17" t="s">
        <v>68</v>
      </c>
      <c r="C2887" s="17">
        <v>0</v>
      </c>
      <c r="D2887" s="17">
        <v>0</v>
      </c>
      <c r="E2887" s="17" t="s">
        <v>55</v>
      </c>
      <c r="F2887" s="17" t="s">
        <v>81</v>
      </c>
      <c r="G2887" s="17" t="s">
        <v>1440</v>
      </c>
      <c r="H2887" s="17">
        <v>4216083</v>
      </c>
      <c r="I2887" s="17" t="s">
        <v>116</v>
      </c>
      <c r="J2887" s="17" t="s">
        <v>59</v>
      </c>
      <c r="K2887" s="17" t="s">
        <v>1441</v>
      </c>
      <c r="L2887" s="17" t="s">
        <v>85</v>
      </c>
      <c r="M2887" s="17" t="s">
        <v>86</v>
      </c>
      <c r="N2887" s="17" t="s">
        <v>75</v>
      </c>
      <c r="O2887" s="17">
        <v>20200905</v>
      </c>
      <c r="P2887" s="17">
        <v>20201118</v>
      </c>
      <c r="Q2887" s="17">
        <v>3410</v>
      </c>
      <c r="R2887" s="17">
        <v>28112699</v>
      </c>
      <c r="S2887" s="17" t="s">
        <v>100</v>
      </c>
      <c r="T2887" s="17" t="s">
        <v>63</v>
      </c>
      <c r="U2887" s="17" t="s">
        <v>91</v>
      </c>
      <c r="V2887" s="17">
        <f t="shared" si="798"/>
        <v>112.5</v>
      </c>
      <c r="W2887" s="17">
        <v>112500</v>
      </c>
      <c r="X2887" s="17" t="s">
        <v>64</v>
      </c>
      <c r="Y2887" s="17" t="s">
        <v>261</v>
      </c>
      <c r="Z2887" s="17">
        <v>20201118</v>
      </c>
      <c r="AA2887" s="17" t="s">
        <v>78</v>
      </c>
      <c r="AB2887" s="17">
        <v>1</v>
      </c>
      <c r="AC2887" s="17" t="str">
        <f>IFERROR(VLOOKUP(A2887,[1]Cruces!AJ:AK,2,0),VLOOKUP(CONCATENATE(X2887,AA2887),[1]Cruces!G:H,2,0))</f>
        <v>Solicitud de Obra</v>
      </c>
      <c r="AD2887" s="17">
        <f t="shared" si="784"/>
        <v>5</v>
      </c>
      <c r="AE2887" s="17">
        <f t="shared" si="785"/>
        <v>9</v>
      </c>
      <c r="AF2887" s="17">
        <f t="shared" si="786"/>
        <v>2020</v>
      </c>
      <c r="AG2887" s="17" t="str">
        <f>IFERROR(VLOOKUP(MID(A2887,2,4)*1,[1]Cruces!K:L,2,0),"Verificar")</f>
        <v>Magdalena</v>
      </c>
      <c r="AH2887" s="17">
        <f t="shared" ca="1" si="787"/>
        <v>81</v>
      </c>
      <c r="AI2887" s="17" t="str">
        <f>IFERROR(VLOOKUP(U2887,[1]Cruces!$O$1:$P$6,2,0),"Sin Orden")</f>
        <v>Resuelta</v>
      </c>
      <c r="AJ2887" s="17">
        <f t="shared" si="788"/>
        <v>18</v>
      </c>
      <c r="AK2887" s="17">
        <f t="shared" si="789"/>
        <v>11</v>
      </c>
      <c r="AL2887" s="17">
        <f t="shared" si="790"/>
        <v>2020</v>
      </c>
      <c r="AM2887" s="17">
        <f t="shared" ca="1" si="791"/>
        <v>7</v>
      </c>
      <c r="AN2887" s="18" t="str">
        <f>IFERROR(VLOOKUP(R2887*1,'[1]Ordenes de Servicio'!G:K,5,0),"No Cruza")</f>
        <v>No Cruza</v>
      </c>
      <c r="AO2887" s="17">
        <f t="shared" ca="1" si="792"/>
        <v>74</v>
      </c>
      <c r="AP2887" s="17">
        <f t="shared" si="793"/>
        <v>18</v>
      </c>
      <c r="AQ2887" s="17">
        <f t="shared" si="794"/>
        <v>11</v>
      </c>
      <c r="AR2887" s="17">
        <f t="shared" si="795"/>
        <v>2020</v>
      </c>
      <c r="AS2887" s="17">
        <f t="shared" ca="1" si="796"/>
        <v>7</v>
      </c>
      <c r="AT2887" s="17" t="str">
        <f t="shared" ca="1" si="799"/>
        <v>No</v>
      </c>
      <c r="AU2887" s="17">
        <f t="shared" si="797"/>
        <v>0</v>
      </c>
      <c r="AV2887" s="17" t="str">
        <f>+VLOOKUP(B2887,[1]Cruces!S:T,2,0)</f>
        <v>5. Consultoría / Adjudicación</v>
      </c>
    </row>
    <row r="2888" spans="1:48" hidden="1" x14ac:dyDescent="0.25">
      <c r="A2888" s="17" t="s">
        <v>9640</v>
      </c>
      <c r="B2888" s="17" t="s">
        <v>569</v>
      </c>
      <c r="C2888" s="17">
        <v>0</v>
      </c>
      <c r="D2888" s="17">
        <v>0</v>
      </c>
      <c r="E2888" s="17" t="s">
        <v>55</v>
      </c>
      <c r="F2888" s="17" t="s">
        <v>3386</v>
      </c>
      <c r="G2888" s="17" t="s">
        <v>9641</v>
      </c>
      <c r="H2888" s="17">
        <v>3282439</v>
      </c>
      <c r="I2888" s="17" t="s">
        <v>71</v>
      </c>
      <c r="J2888" s="17" t="s">
        <v>59</v>
      </c>
      <c r="K2888" s="17" t="s">
        <v>97</v>
      </c>
      <c r="L2888" s="17" t="s">
        <v>7498</v>
      </c>
      <c r="M2888" s="17" t="s">
        <v>7499</v>
      </c>
      <c r="N2888" s="17" t="s">
        <v>572</v>
      </c>
      <c r="O2888" s="17">
        <v>20200721</v>
      </c>
      <c r="P2888" s="17">
        <v>20200721</v>
      </c>
      <c r="Q2888" s="17">
        <v>7551</v>
      </c>
      <c r="R2888" s="17">
        <v>0</v>
      </c>
      <c r="S2888" s="17"/>
      <c r="T2888" s="17" t="s">
        <v>63</v>
      </c>
      <c r="U2888" s="17"/>
      <c r="V2888" s="17">
        <f t="shared" si="798"/>
        <v>3</v>
      </c>
      <c r="W2888" s="17">
        <v>3000</v>
      </c>
      <c r="X2888" s="17" t="s">
        <v>7065</v>
      </c>
      <c r="Y2888" s="17" t="s">
        <v>150</v>
      </c>
      <c r="Z2888" s="17">
        <v>20200808</v>
      </c>
      <c r="AA2888" s="17" t="s">
        <v>1947</v>
      </c>
      <c r="AB2888" s="17">
        <v>1</v>
      </c>
      <c r="AC2888" s="17" t="str">
        <f>IFERROR(VLOOKUP(A2888,[1]Cruces!AJ:AK,2,0),VLOOKUP(CONCATENATE(X2888,AA2888),[1]Cruces!G:H,2,0))</f>
        <v>Solicitud por BT</v>
      </c>
      <c r="AD2888" s="17">
        <f t="shared" si="784"/>
        <v>21</v>
      </c>
      <c r="AE2888" s="17">
        <f t="shared" si="785"/>
        <v>7</v>
      </c>
      <c r="AF2888" s="17">
        <f t="shared" si="786"/>
        <v>2020</v>
      </c>
      <c r="AG2888" s="17" t="str">
        <f>IFERROR(VLOOKUP(MID(A2888,2,4)*1,[1]Cruces!K:L,2,0),"Verificar")</f>
        <v>Atlántico Norte</v>
      </c>
      <c r="AH2888" s="17">
        <f t="shared" ca="1" si="787"/>
        <v>127</v>
      </c>
      <c r="AI2888" s="17" t="str">
        <f>IFERROR(VLOOKUP(U2888,[1]Cruces!$O$1:$P$6,2,0),"Sin Orden")</f>
        <v>Sin Orden</v>
      </c>
      <c r="AJ2888" s="17">
        <f t="shared" si="788"/>
        <v>8</v>
      </c>
      <c r="AK2888" s="17">
        <f t="shared" si="789"/>
        <v>8</v>
      </c>
      <c r="AL2888" s="17">
        <f t="shared" si="790"/>
        <v>2020</v>
      </c>
      <c r="AM2888" s="17">
        <f t="shared" ca="1" si="791"/>
        <v>109</v>
      </c>
      <c r="AN2888" s="18" t="str">
        <f>IFERROR(VLOOKUP(R2888*1,'[1]Ordenes de Servicio'!G:K,5,0),"No Cruza")</f>
        <v>No Cruza</v>
      </c>
      <c r="AO2888" s="17">
        <f t="shared" ca="1" si="792"/>
        <v>109</v>
      </c>
      <c r="AP2888" s="17">
        <f t="shared" si="793"/>
        <v>21</v>
      </c>
      <c r="AQ2888" s="17">
        <f t="shared" si="794"/>
        <v>7</v>
      </c>
      <c r="AR2888" s="17">
        <f t="shared" si="795"/>
        <v>2020</v>
      </c>
      <c r="AS2888" s="17">
        <f t="shared" ca="1" si="796"/>
        <v>127</v>
      </c>
      <c r="AT2888" s="17" t="str">
        <f t="shared" ca="1" si="799"/>
        <v>No</v>
      </c>
      <c r="AU2888" s="17">
        <f t="shared" si="797"/>
        <v>18</v>
      </c>
      <c r="AV2888" s="17" t="str">
        <f>+VLOOKUP(B2888,[1]Cruces!S:T,2,0)</f>
        <v>1. Solicitud</v>
      </c>
    </row>
    <row r="2889" spans="1:48" x14ac:dyDescent="0.25">
      <c r="A2889" s="17" t="s">
        <v>5269</v>
      </c>
      <c r="B2889" s="17" t="s">
        <v>80</v>
      </c>
      <c r="C2889" s="17">
        <v>0</v>
      </c>
      <c r="D2889" s="17">
        <v>0</v>
      </c>
      <c r="E2889" s="17" t="s">
        <v>55</v>
      </c>
      <c r="F2889" s="17" t="s">
        <v>120</v>
      </c>
      <c r="G2889" s="17" t="s">
        <v>5270</v>
      </c>
      <c r="H2889" s="17">
        <v>3043702990</v>
      </c>
      <c r="I2889" s="17" t="s">
        <v>116</v>
      </c>
      <c r="J2889" s="17" t="s">
        <v>59</v>
      </c>
      <c r="K2889" s="17" t="s">
        <v>5271</v>
      </c>
      <c r="L2889" s="17" t="s">
        <v>122</v>
      </c>
      <c r="M2889" s="17" t="s">
        <v>123</v>
      </c>
      <c r="N2889" s="17" t="s">
        <v>87</v>
      </c>
      <c r="O2889" s="17">
        <v>20140814</v>
      </c>
      <c r="P2889" s="17">
        <v>20150814</v>
      </c>
      <c r="Q2889" s="17">
        <v>1110</v>
      </c>
      <c r="R2889" s="17">
        <v>21453238</v>
      </c>
      <c r="S2889" s="17" t="s">
        <v>76</v>
      </c>
      <c r="T2889" s="17" t="s">
        <v>63</v>
      </c>
      <c r="U2889" s="17" t="s">
        <v>91</v>
      </c>
      <c r="V2889" s="17">
        <f t="shared" si="798"/>
        <v>300</v>
      </c>
      <c r="W2889" s="17">
        <v>300000</v>
      </c>
      <c r="X2889" s="17" t="s">
        <v>64</v>
      </c>
      <c r="Y2889" s="17" t="s">
        <v>80</v>
      </c>
      <c r="Z2889" s="17">
        <v>20150814</v>
      </c>
      <c r="AA2889" s="17" t="s">
        <v>101</v>
      </c>
      <c r="AB2889" s="17">
        <v>1</v>
      </c>
      <c r="AC2889" s="17" t="str">
        <f>IFERROR(VLOOKUP(A2889,[1]Cruces!AJ:AK,2,0),VLOOKUP(CONCATENATE(X2889,AA2889),[1]Cruces!G:H,2,0))</f>
        <v>Solicitud de Obra</v>
      </c>
      <c r="AD2889" s="17">
        <f t="shared" si="784"/>
        <v>14</v>
      </c>
      <c r="AE2889" s="17">
        <f t="shared" si="785"/>
        <v>8</v>
      </c>
      <c r="AF2889" s="17">
        <f t="shared" si="786"/>
        <v>2014</v>
      </c>
      <c r="AG2889" s="17" t="str">
        <f>IFERROR(VLOOKUP(MID(A2889,2,4)*1,[1]Cruces!K:L,2,0),"Verificar")</f>
        <v>Atlántico Norte</v>
      </c>
      <c r="AH2889" s="17">
        <f t="shared" ca="1" si="787"/>
        <v>2295</v>
      </c>
      <c r="AI2889" s="17" t="str">
        <f>IFERROR(VLOOKUP(U2889,[1]Cruces!$O$1:$P$6,2,0),"Sin Orden")</f>
        <v>Resuelta</v>
      </c>
      <c r="AJ2889" s="17">
        <f t="shared" si="788"/>
        <v>14</v>
      </c>
      <c r="AK2889" s="17">
        <f t="shared" si="789"/>
        <v>8</v>
      </c>
      <c r="AL2889" s="17">
        <f t="shared" si="790"/>
        <v>2015</v>
      </c>
      <c r="AM2889" s="17">
        <f t="shared" ca="1" si="791"/>
        <v>1930</v>
      </c>
      <c r="AN2889" s="18" t="str">
        <f>IFERROR(VLOOKUP(R2889*1,'[1]Ordenes de Servicio'!G:K,5,0),"No Cruza")</f>
        <v>No Cruza</v>
      </c>
      <c r="AO2889" s="17">
        <f t="shared" ca="1" si="792"/>
        <v>365</v>
      </c>
      <c r="AP2889" s="17">
        <f t="shared" si="793"/>
        <v>14</v>
      </c>
      <c r="AQ2889" s="17">
        <f t="shared" si="794"/>
        <v>8</v>
      </c>
      <c r="AR2889" s="17">
        <f t="shared" si="795"/>
        <v>2015</v>
      </c>
      <c r="AS2889" s="17">
        <f t="shared" ca="1" si="796"/>
        <v>1930</v>
      </c>
      <c r="AT2889" s="17" t="str">
        <f t="shared" ca="1" si="799"/>
        <v>Si</v>
      </c>
      <c r="AU2889" s="17">
        <f t="shared" si="797"/>
        <v>0</v>
      </c>
      <c r="AV2889" s="17" t="str">
        <f>+VLOOKUP(B2889,[1]Cruces!S:T,2,0)</f>
        <v>8. Puesta en Servicio</v>
      </c>
    </row>
    <row r="2890" spans="1:48" hidden="1" x14ac:dyDescent="0.25">
      <c r="A2890" s="17" t="s">
        <v>9642</v>
      </c>
      <c r="B2890" s="17" t="s">
        <v>1268</v>
      </c>
      <c r="C2890" s="17">
        <v>0</v>
      </c>
      <c r="D2890" s="17">
        <v>0</v>
      </c>
      <c r="E2890" s="17" t="s">
        <v>55</v>
      </c>
      <c r="F2890" s="17" t="s">
        <v>7082</v>
      </c>
      <c r="G2890" s="17" t="s">
        <v>9643</v>
      </c>
      <c r="H2890" s="17">
        <v>0</v>
      </c>
      <c r="I2890" s="17" t="s">
        <v>71</v>
      </c>
      <c r="J2890" s="17" t="s">
        <v>59</v>
      </c>
      <c r="K2890" s="17" t="s">
        <v>9644</v>
      </c>
      <c r="L2890" s="17" t="s">
        <v>7400</v>
      </c>
      <c r="M2890" s="17" t="s">
        <v>7401</v>
      </c>
      <c r="N2890" s="17" t="s">
        <v>1271</v>
      </c>
      <c r="O2890" s="17">
        <v>20201029</v>
      </c>
      <c r="P2890" s="17">
        <v>20201029</v>
      </c>
      <c r="Q2890" s="17">
        <v>1170</v>
      </c>
      <c r="R2890" s="17">
        <v>0</v>
      </c>
      <c r="S2890" s="17"/>
      <c r="T2890" s="17" t="s">
        <v>63</v>
      </c>
      <c r="U2890" s="17"/>
      <c r="V2890" s="17">
        <f t="shared" si="798"/>
        <v>3</v>
      </c>
      <c r="W2890" s="17">
        <v>3000</v>
      </c>
      <c r="X2890" s="17" t="s">
        <v>7065</v>
      </c>
      <c r="Y2890" s="17" t="s">
        <v>1272</v>
      </c>
      <c r="Z2890" s="17">
        <v>20201029</v>
      </c>
      <c r="AA2890" s="17" t="s">
        <v>1947</v>
      </c>
      <c r="AB2890" s="17">
        <v>1</v>
      </c>
      <c r="AC2890" s="17" t="str">
        <f>IFERROR(VLOOKUP(A2890,[1]Cruces!AJ:AK,2,0),VLOOKUP(CONCATENATE(X2890,AA2890),[1]Cruces!G:H,2,0))</f>
        <v>Solicitud por BT</v>
      </c>
      <c r="AD2890" s="17">
        <f t="shared" si="784"/>
        <v>29</v>
      </c>
      <c r="AE2890" s="17">
        <f t="shared" si="785"/>
        <v>10</v>
      </c>
      <c r="AF2890" s="17">
        <f t="shared" si="786"/>
        <v>2020</v>
      </c>
      <c r="AG2890" s="17" t="str">
        <f>IFERROR(VLOOKUP(MID(A2890,2,4)*1,[1]Cruces!K:L,2,0),"Verificar")</f>
        <v>Atlántico Norte</v>
      </c>
      <c r="AH2890" s="17">
        <f t="shared" ca="1" si="787"/>
        <v>27</v>
      </c>
      <c r="AI2890" s="17" t="str">
        <f>IFERROR(VLOOKUP(U2890,[1]Cruces!$O$1:$P$6,2,0),"Sin Orden")</f>
        <v>Sin Orden</v>
      </c>
      <c r="AJ2890" s="17">
        <f t="shared" si="788"/>
        <v>29</v>
      </c>
      <c r="AK2890" s="17">
        <f t="shared" si="789"/>
        <v>10</v>
      </c>
      <c r="AL2890" s="17">
        <f t="shared" si="790"/>
        <v>2020</v>
      </c>
      <c r="AM2890" s="17">
        <f t="shared" ca="1" si="791"/>
        <v>27</v>
      </c>
      <c r="AN2890" s="18" t="str">
        <f>IFERROR(VLOOKUP(R2890*1,'[1]Ordenes de Servicio'!G:K,5,0),"No Cruza")</f>
        <v>No Cruza</v>
      </c>
      <c r="AO2890" s="17">
        <f t="shared" ca="1" si="792"/>
        <v>27</v>
      </c>
      <c r="AP2890" s="17">
        <f t="shared" si="793"/>
        <v>29</v>
      </c>
      <c r="AQ2890" s="17">
        <f t="shared" si="794"/>
        <v>10</v>
      </c>
      <c r="AR2890" s="17">
        <f t="shared" si="795"/>
        <v>2020</v>
      </c>
      <c r="AS2890" s="17">
        <f t="shared" ca="1" si="796"/>
        <v>27</v>
      </c>
      <c r="AT2890" s="17" t="str">
        <f t="shared" ca="1" si="799"/>
        <v>No</v>
      </c>
      <c r="AU2890" s="17">
        <f t="shared" si="797"/>
        <v>0</v>
      </c>
      <c r="AV2890" s="17" t="str">
        <f>+VLOOKUP(B2890,[1]Cruces!S:T,2,0)</f>
        <v>2. Factibilidad</v>
      </c>
    </row>
    <row r="2891" spans="1:48" hidden="1" x14ac:dyDescent="0.25">
      <c r="A2891" s="17" t="s">
        <v>5272</v>
      </c>
      <c r="B2891" s="17" t="s">
        <v>68</v>
      </c>
      <c r="C2891" s="17">
        <v>0</v>
      </c>
      <c r="D2891" s="17">
        <v>0</v>
      </c>
      <c r="E2891" s="17" t="s">
        <v>55</v>
      </c>
      <c r="F2891" s="17" t="s">
        <v>126</v>
      </c>
      <c r="G2891" s="17" t="s">
        <v>5273</v>
      </c>
      <c r="H2891" s="17">
        <v>0</v>
      </c>
      <c r="I2891" s="17" t="s">
        <v>83</v>
      </c>
      <c r="J2891" s="17" t="s">
        <v>59</v>
      </c>
      <c r="K2891" s="17" t="s">
        <v>329</v>
      </c>
      <c r="L2891" s="17" t="s">
        <v>129</v>
      </c>
      <c r="M2891" s="17" t="s">
        <v>130</v>
      </c>
      <c r="N2891" s="17" t="s">
        <v>75</v>
      </c>
      <c r="O2891" s="17">
        <v>20200608</v>
      </c>
      <c r="P2891" s="17">
        <v>20200714</v>
      </c>
      <c r="Q2891" s="17">
        <v>3330</v>
      </c>
      <c r="R2891" s="17">
        <v>27611017</v>
      </c>
      <c r="S2891" s="17" t="s">
        <v>100</v>
      </c>
      <c r="T2891" s="17" t="s">
        <v>63</v>
      </c>
      <c r="U2891" s="17" t="s">
        <v>91</v>
      </c>
      <c r="V2891" s="17">
        <f t="shared" si="798"/>
        <v>750</v>
      </c>
      <c r="W2891" s="17">
        <v>750000</v>
      </c>
      <c r="X2891" s="17" t="s">
        <v>64</v>
      </c>
      <c r="Y2891" s="17" t="s">
        <v>282</v>
      </c>
      <c r="Z2891" s="17">
        <v>20200716</v>
      </c>
      <c r="AA2891" s="17" t="s">
        <v>176</v>
      </c>
      <c r="AB2891" s="17">
        <v>1</v>
      </c>
      <c r="AC2891" s="17" t="str">
        <f>IFERROR(VLOOKUP(A2891,[1]Cruces!AJ:AK,2,0),VLOOKUP(CONCATENATE(X2891,AA2891),[1]Cruces!G:H,2,0))</f>
        <v>Solicitud de Obra</v>
      </c>
      <c r="AD2891" s="17">
        <f t="shared" si="784"/>
        <v>8</v>
      </c>
      <c r="AE2891" s="17">
        <f t="shared" si="785"/>
        <v>6</v>
      </c>
      <c r="AF2891" s="17">
        <f t="shared" si="786"/>
        <v>2020</v>
      </c>
      <c r="AG2891" s="17" t="str">
        <f>IFERROR(VLOOKUP(MID(A2891,2,4)*1,[1]Cruces!K:L,2,0),"Verificar")</f>
        <v>Guajira</v>
      </c>
      <c r="AH2891" s="17">
        <f t="shared" ca="1" si="787"/>
        <v>170</v>
      </c>
      <c r="AI2891" s="17" t="str">
        <f>IFERROR(VLOOKUP(U2891,[1]Cruces!$O$1:$P$6,2,0),"Sin Orden")</f>
        <v>Resuelta</v>
      </c>
      <c r="AJ2891" s="17">
        <f t="shared" si="788"/>
        <v>16</v>
      </c>
      <c r="AK2891" s="17">
        <f t="shared" si="789"/>
        <v>7</v>
      </c>
      <c r="AL2891" s="17">
        <f t="shared" si="790"/>
        <v>2020</v>
      </c>
      <c r="AM2891" s="17">
        <f t="shared" ca="1" si="791"/>
        <v>132</v>
      </c>
      <c r="AN2891" s="18" t="str">
        <f>IFERROR(VLOOKUP(R2891*1,'[1]Ordenes de Servicio'!G:K,5,0),"No Cruza")</f>
        <v>No Cruza</v>
      </c>
      <c r="AO2891" s="17">
        <f t="shared" ca="1" si="792"/>
        <v>38</v>
      </c>
      <c r="AP2891" s="17">
        <f t="shared" si="793"/>
        <v>14</v>
      </c>
      <c r="AQ2891" s="17">
        <f t="shared" si="794"/>
        <v>7</v>
      </c>
      <c r="AR2891" s="17">
        <f t="shared" si="795"/>
        <v>2020</v>
      </c>
      <c r="AS2891" s="17">
        <f t="shared" ca="1" si="796"/>
        <v>134</v>
      </c>
      <c r="AT2891" s="17" t="str">
        <f t="shared" ca="1" si="799"/>
        <v>No</v>
      </c>
      <c r="AU2891" s="17">
        <f t="shared" si="797"/>
        <v>2</v>
      </c>
      <c r="AV2891" s="17" t="str">
        <f>+VLOOKUP(B2891,[1]Cruces!S:T,2,0)</f>
        <v>5. Consultoría / Adjudicación</v>
      </c>
    </row>
    <row r="2892" spans="1:48" hidden="1" x14ac:dyDescent="0.25">
      <c r="A2892" s="17" t="s">
        <v>9645</v>
      </c>
      <c r="B2892" s="17" t="s">
        <v>6595</v>
      </c>
      <c r="C2892" s="17">
        <v>2801754</v>
      </c>
      <c r="D2892" s="17">
        <v>0</v>
      </c>
      <c r="E2892" s="17" t="s">
        <v>55</v>
      </c>
      <c r="F2892" s="17" t="s">
        <v>120</v>
      </c>
      <c r="G2892" s="17" t="s">
        <v>9646</v>
      </c>
      <c r="H2892" s="17">
        <v>3225378446</v>
      </c>
      <c r="I2892" s="17" t="s">
        <v>116</v>
      </c>
      <c r="J2892" s="17" t="s">
        <v>59</v>
      </c>
      <c r="K2892" s="17" t="s">
        <v>9647</v>
      </c>
      <c r="L2892" s="17" t="s">
        <v>122</v>
      </c>
      <c r="M2892" s="17" t="s">
        <v>123</v>
      </c>
      <c r="N2892" s="17" t="s">
        <v>6600</v>
      </c>
      <c r="O2892" s="17">
        <v>20200402</v>
      </c>
      <c r="P2892" s="17">
        <v>20200406</v>
      </c>
      <c r="Q2892" s="17">
        <v>1110</v>
      </c>
      <c r="R2892" s="17">
        <v>27301787</v>
      </c>
      <c r="S2892" s="17" t="s">
        <v>7072</v>
      </c>
      <c r="T2892" s="17" t="s">
        <v>63</v>
      </c>
      <c r="U2892" s="17" t="s">
        <v>91</v>
      </c>
      <c r="V2892" s="17">
        <f t="shared" si="798"/>
        <v>3</v>
      </c>
      <c r="W2892" s="17">
        <v>3000</v>
      </c>
      <c r="X2892" s="17" t="s">
        <v>89</v>
      </c>
      <c r="Y2892" s="17" t="s">
        <v>6595</v>
      </c>
      <c r="Z2892" s="17">
        <v>20200406</v>
      </c>
      <c r="AA2892" s="17" t="s">
        <v>1947</v>
      </c>
      <c r="AB2892" s="17">
        <v>1</v>
      </c>
      <c r="AC2892" s="17" t="str">
        <f>IFERROR(VLOOKUP(A2892,[1]Cruces!AJ:AK,2,0),VLOOKUP(CONCATENATE(X2892,AA2892),[1]Cruces!G:H,2,0))</f>
        <v>Solicitud por BT</v>
      </c>
      <c r="AD2892" s="17">
        <f t="shared" si="784"/>
        <v>2</v>
      </c>
      <c r="AE2892" s="17">
        <f t="shared" si="785"/>
        <v>4</v>
      </c>
      <c r="AF2892" s="17">
        <f t="shared" si="786"/>
        <v>2020</v>
      </c>
      <c r="AG2892" s="17" t="str">
        <f>IFERROR(VLOOKUP(MID(A2892,2,4)*1,[1]Cruces!K:L,2,0),"Verificar")</f>
        <v>Atlántico Norte</v>
      </c>
      <c r="AH2892" s="17">
        <f t="shared" ca="1" si="787"/>
        <v>237</v>
      </c>
      <c r="AI2892" s="17" t="str">
        <f>IFERROR(VLOOKUP(U2892,[1]Cruces!$O$1:$P$6,2,0),"Sin Orden")</f>
        <v>Resuelta</v>
      </c>
      <c r="AJ2892" s="17">
        <f t="shared" si="788"/>
        <v>6</v>
      </c>
      <c r="AK2892" s="17">
        <f t="shared" si="789"/>
        <v>4</v>
      </c>
      <c r="AL2892" s="17">
        <f t="shared" si="790"/>
        <v>2020</v>
      </c>
      <c r="AM2892" s="17">
        <f t="shared" ca="1" si="791"/>
        <v>233</v>
      </c>
      <c r="AN2892" s="18" t="str">
        <f>IFERROR(VLOOKUP(R2892*1,'[1]Ordenes de Servicio'!G:K,5,0),"No Cruza")</f>
        <v>No Cruza</v>
      </c>
      <c r="AO2892" s="17">
        <f t="shared" ca="1" si="792"/>
        <v>4</v>
      </c>
      <c r="AP2892" s="17">
        <f t="shared" si="793"/>
        <v>6</v>
      </c>
      <c r="AQ2892" s="17">
        <f t="shared" si="794"/>
        <v>4</v>
      </c>
      <c r="AR2892" s="17">
        <f t="shared" si="795"/>
        <v>2020</v>
      </c>
      <c r="AS2892" s="17">
        <f t="shared" ca="1" si="796"/>
        <v>233</v>
      </c>
      <c r="AT2892" s="17" t="str">
        <f t="shared" ca="1" si="799"/>
        <v>No</v>
      </c>
      <c r="AU2892" s="17">
        <f t="shared" si="797"/>
        <v>0</v>
      </c>
      <c r="AV2892" s="17" t="str">
        <f>+VLOOKUP(B2892,[1]Cruces!S:T,2,0)</f>
        <v>7. Ejecución en Campo OS BT</v>
      </c>
    </row>
    <row r="2893" spans="1:48" hidden="1" x14ac:dyDescent="0.25">
      <c r="A2893" s="17" t="s">
        <v>5274</v>
      </c>
      <c r="B2893" s="17" t="s">
        <v>54</v>
      </c>
      <c r="C2893" s="17">
        <v>0</v>
      </c>
      <c r="D2893" s="17">
        <v>0</v>
      </c>
      <c r="E2893" s="17" t="s">
        <v>55</v>
      </c>
      <c r="F2893" s="17" t="s">
        <v>107</v>
      </c>
      <c r="G2893" s="17" t="s">
        <v>5275</v>
      </c>
      <c r="H2893" s="17">
        <v>3004436548</v>
      </c>
      <c r="I2893" s="17" t="s">
        <v>71</v>
      </c>
      <c r="J2893" s="17" t="s">
        <v>59</v>
      </c>
      <c r="K2893" s="17" t="s">
        <v>97</v>
      </c>
      <c r="L2893" s="17" t="s">
        <v>145</v>
      </c>
      <c r="M2893" s="17" t="s">
        <v>146</v>
      </c>
      <c r="N2893" s="17" t="s">
        <v>62</v>
      </c>
      <c r="O2893" s="17">
        <v>20190211</v>
      </c>
      <c r="P2893" s="17">
        <v>20190218</v>
      </c>
      <c r="Q2893" s="17">
        <v>7541</v>
      </c>
      <c r="R2893" s="17">
        <v>0</v>
      </c>
      <c r="S2893" s="17"/>
      <c r="T2893" s="17" t="s">
        <v>63</v>
      </c>
      <c r="U2893" s="17"/>
      <c r="V2893" s="17">
        <f t="shared" si="798"/>
        <v>300</v>
      </c>
      <c r="W2893" s="17">
        <v>300000</v>
      </c>
      <c r="X2893" s="17" t="s">
        <v>64</v>
      </c>
      <c r="Y2893" s="17" t="s">
        <v>150</v>
      </c>
      <c r="Z2893" s="17">
        <v>20200722</v>
      </c>
      <c r="AA2893" s="17" t="s">
        <v>124</v>
      </c>
      <c r="AB2893" s="17">
        <v>1</v>
      </c>
      <c r="AC2893" s="17" t="str">
        <f>IFERROR(VLOOKUP(A2893,[1]Cruces!AJ:AK,2,0),VLOOKUP(CONCATENATE(X2893,AA2893),[1]Cruces!G:H,2,0))</f>
        <v>Solicitud de Obra</v>
      </c>
      <c r="AD2893" s="17">
        <f t="shared" si="784"/>
        <v>11</v>
      </c>
      <c r="AE2893" s="17">
        <f t="shared" si="785"/>
        <v>2</v>
      </c>
      <c r="AF2893" s="17">
        <f t="shared" si="786"/>
        <v>2019</v>
      </c>
      <c r="AG2893" s="17" t="str">
        <f>IFERROR(VLOOKUP(MID(A2893,2,4)*1,[1]Cruces!K:L,2,0),"Verificar")</f>
        <v>Atlántico Sur</v>
      </c>
      <c r="AH2893" s="17">
        <f t="shared" ca="1" si="787"/>
        <v>653</v>
      </c>
      <c r="AI2893" s="17" t="str">
        <f>IFERROR(VLOOKUP(U2893,[1]Cruces!$O$1:$P$6,2,0),"Sin Orden")</f>
        <v>Sin Orden</v>
      </c>
      <c r="AJ2893" s="17">
        <f t="shared" si="788"/>
        <v>22</v>
      </c>
      <c r="AK2893" s="17">
        <f t="shared" si="789"/>
        <v>7</v>
      </c>
      <c r="AL2893" s="17">
        <f t="shared" si="790"/>
        <v>2020</v>
      </c>
      <c r="AM2893" s="17">
        <f t="shared" ca="1" si="791"/>
        <v>126</v>
      </c>
      <c r="AN2893" s="18" t="str">
        <f>IFERROR(VLOOKUP(R2893*1,'[1]Ordenes de Servicio'!G:K,5,0),"No Cruza")</f>
        <v>No Cruza</v>
      </c>
      <c r="AO2893" s="17">
        <f t="shared" ca="1" si="792"/>
        <v>126</v>
      </c>
      <c r="AP2893" s="17">
        <f t="shared" si="793"/>
        <v>18</v>
      </c>
      <c r="AQ2893" s="17">
        <f t="shared" si="794"/>
        <v>2</v>
      </c>
      <c r="AR2893" s="17">
        <f t="shared" si="795"/>
        <v>2019</v>
      </c>
      <c r="AS2893" s="17">
        <f t="shared" ca="1" si="796"/>
        <v>646</v>
      </c>
      <c r="AT2893" s="17" t="str">
        <f t="shared" ca="1" si="799"/>
        <v>Si</v>
      </c>
      <c r="AU2893" s="17">
        <f t="shared" si="797"/>
        <v>520</v>
      </c>
      <c r="AV2893" s="17" t="str">
        <f>+VLOOKUP(B2893,[1]Cruces!S:T,2,0)</f>
        <v>4. Presupuesto de Obra</v>
      </c>
    </row>
    <row r="2894" spans="1:48" hidden="1" x14ac:dyDescent="0.25">
      <c r="A2894" s="17" t="s">
        <v>9648</v>
      </c>
      <c r="B2894" s="17" t="s">
        <v>6595</v>
      </c>
      <c r="C2894" s="17">
        <v>0</v>
      </c>
      <c r="D2894" s="17">
        <v>0</v>
      </c>
      <c r="E2894" s="17" t="s">
        <v>55</v>
      </c>
      <c r="F2894" s="17" t="s">
        <v>56</v>
      </c>
      <c r="G2894" s="17" t="s">
        <v>9649</v>
      </c>
      <c r="H2894" s="17">
        <v>3103672001</v>
      </c>
      <c r="I2894" s="17" t="s">
        <v>71</v>
      </c>
      <c r="J2894" s="17" t="s">
        <v>59</v>
      </c>
      <c r="K2894" s="17" t="s">
        <v>9650</v>
      </c>
      <c r="L2894" s="17" t="s">
        <v>8224</v>
      </c>
      <c r="M2894" s="17" t="s">
        <v>8225</v>
      </c>
      <c r="N2894" s="17" t="s">
        <v>6600</v>
      </c>
      <c r="O2894" s="17">
        <v>20201112</v>
      </c>
      <c r="P2894" s="17">
        <v>20201117</v>
      </c>
      <c r="Q2894" s="17">
        <v>9510</v>
      </c>
      <c r="R2894" s="17">
        <v>28281179</v>
      </c>
      <c r="S2894" s="17" t="s">
        <v>6601</v>
      </c>
      <c r="T2894" s="17" t="s">
        <v>63</v>
      </c>
      <c r="U2894" s="17" t="s">
        <v>91</v>
      </c>
      <c r="V2894" s="17">
        <f t="shared" si="798"/>
        <v>3</v>
      </c>
      <c r="W2894" s="17">
        <v>3000</v>
      </c>
      <c r="X2894" s="17" t="s">
        <v>7065</v>
      </c>
      <c r="Y2894" s="17" t="s">
        <v>6595</v>
      </c>
      <c r="Z2894" s="17">
        <v>20201117</v>
      </c>
      <c r="AA2894" s="17" t="s">
        <v>1947</v>
      </c>
      <c r="AB2894" s="17">
        <v>1</v>
      </c>
      <c r="AC2894" s="17" t="str">
        <f>IFERROR(VLOOKUP(A2894,[1]Cruces!AJ:AK,2,0),VLOOKUP(CONCATENATE(X2894,AA2894),[1]Cruces!G:H,2,0))</f>
        <v>Solicitud por BT</v>
      </c>
      <c r="AD2894" s="17">
        <f t="shared" si="784"/>
        <v>12</v>
      </c>
      <c r="AE2894" s="17">
        <f t="shared" si="785"/>
        <v>11</v>
      </c>
      <c r="AF2894" s="17">
        <f t="shared" si="786"/>
        <v>2020</v>
      </c>
      <c r="AG2894" s="17" t="str">
        <f>IFERROR(VLOOKUP(MID(A2894,2,4)*1,[1]Cruces!K:L,2,0),"Verificar")</f>
        <v>Atlántico Norte</v>
      </c>
      <c r="AH2894" s="17">
        <f t="shared" ca="1" si="787"/>
        <v>13</v>
      </c>
      <c r="AI2894" s="17" t="str">
        <f>IFERROR(VLOOKUP(U2894,[1]Cruces!$O$1:$P$6,2,0),"Sin Orden")</f>
        <v>Resuelta</v>
      </c>
      <c r="AJ2894" s="17">
        <f t="shared" si="788"/>
        <v>17</v>
      </c>
      <c r="AK2894" s="17">
        <f t="shared" si="789"/>
        <v>11</v>
      </c>
      <c r="AL2894" s="17">
        <f t="shared" si="790"/>
        <v>2020</v>
      </c>
      <c r="AM2894" s="17">
        <f t="shared" ca="1" si="791"/>
        <v>8</v>
      </c>
      <c r="AN2894" s="18" t="str">
        <f>IFERROR(VLOOKUP(R2894*1,'[1]Ordenes de Servicio'!G:K,5,0),"No Cruza")</f>
        <v>No Cruza</v>
      </c>
      <c r="AO2894" s="17">
        <f t="shared" ca="1" si="792"/>
        <v>5</v>
      </c>
      <c r="AP2894" s="17">
        <f t="shared" si="793"/>
        <v>17</v>
      </c>
      <c r="AQ2894" s="17">
        <f t="shared" si="794"/>
        <v>11</v>
      </c>
      <c r="AR2894" s="17">
        <f t="shared" si="795"/>
        <v>2020</v>
      </c>
      <c r="AS2894" s="17">
        <f t="shared" ca="1" si="796"/>
        <v>8</v>
      </c>
      <c r="AT2894" s="17" t="str">
        <f t="shared" ca="1" si="799"/>
        <v>No</v>
      </c>
      <c r="AU2894" s="17">
        <f t="shared" si="797"/>
        <v>0</v>
      </c>
      <c r="AV2894" s="17" t="str">
        <f>+VLOOKUP(B2894,[1]Cruces!S:T,2,0)</f>
        <v>7. Ejecución en Campo OS BT</v>
      </c>
    </row>
    <row r="2895" spans="1:48" hidden="1" x14ac:dyDescent="0.25">
      <c r="A2895" s="17" t="s">
        <v>5276</v>
      </c>
      <c r="B2895" s="17" t="s">
        <v>68</v>
      </c>
      <c r="C2895" s="17">
        <v>2438679</v>
      </c>
      <c r="D2895" s="17">
        <v>20054430</v>
      </c>
      <c r="E2895" s="17" t="s">
        <v>93</v>
      </c>
      <c r="F2895" s="17" t="s">
        <v>107</v>
      </c>
      <c r="G2895" s="17" t="s">
        <v>5277</v>
      </c>
      <c r="H2895" s="17">
        <v>3135897188</v>
      </c>
      <c r="I2895" s="17" t="s">
        <v>71</v>
      </c>
      <c r="J2895" s="17" t="s">
        <v>5278</v>
      </c>
      <c r="K2895" s="17" t="s">
        <v>5279</v>
      </c>
      <c r="L2895" s="17" t="s">
        <v>117</v>
      </c>
      <c r="M2895" s="17" t="s">
        <v>118</v>
      </c>
      <c r="N2895" s="17" t="s">
        <v>75</v>
      </c>
      <c r="O2895" s="17">
        <v>20200907</v>
      </c>
      <c r="P2895" s="17">
        <v>20201019</v>
      </c>
      <c r="Q2895" s="17">
        <v>1170</v>
      </c>
      <c r="R2895" s="17">
        <v>28270618</v>
      </c>
      <c r="S2895" s="17" t="s">
        <v>76</v>
      </c>
      <c r="T2895" s="17" t="s">
        <v>63</v>
      </c>
      <c r="U2895" s="17" t="s">
        <v>91</v>
      </c>
      <c r="V2895" s="17">
        <f t="shared" si="798"/>
        <v>30</v>
      </c>
      <c r="W2895" s="17">
        <v>30000</v>
      </c>
      <c r="X2895" s="17" t="s">
        <v>89</v>
      </c>
      <c r="Y2895" s="17" t="s">
        <v>150</v>
      </c>
      <c r="Z2895" s="17">
        <v>20201105</v>
      </c>
      <c r="AA2895" s="17" t="s">
        <v>78</v>
      </c>
      <c r="AB2895" s="17">
        <v>1</v>
      </c>
      <c r="AC2895" s="17" t="str">
        <f>IFERROR(VLOOKUP(A2895,[1]Cruces!AJ:AK,2,0),VLOOKUP(CONCATENATE(X2895,AA2895),[1]Cruces!G:H,2,0))</f>
        <v>Solicitud de Obra</v>
      </c>
      <c r="AD2895" s="17">
        <f t="shared" si="784"/>
        <v>7</v>
      </c>
      <c r="AE2895" s="17">
        <f t="shared" si="785"/>
        <v>9</v>
      </c>
      <c r="AF2895" s="17">
        <f t="shared" si="786"/>
        <v>2020</v>
      </c>
      <c r="AG2895" s="17" t="str">
        <f>IFERROR(VLOOKUP(MID(A2895,2,4)*1,[1]Cruces!K:L,2,0),"Verificar")</f>
        <v>Atlántico Norte</v>
      </c>
      <c r="AH2895" s="17">
        <f t="shared" ca="1" si="787"/>
        <v>79</v>
      </c>
      <c r="AI2895" s="17" t="str">
        <f>IFERROR(VLOOKUP(U2895,[1]Cruces!$O$1:$P$6,2,0),"Sin Orden")</f>
        <v>Resuelta</v>
      </c>
      <c r="AJ2895" s="17">
        <f t="shared" si="788"/>
        <v>5</v>
      </c>
      <c r="AK2895" s="17">
        <f t="shared" si="789"/>
        <v>11</v>
      </c>
      <c r="AL2895" s="17">
        <f t="shared" si="790"/>
        <v>2020</v>
      </c>
      <c r="AM2895" s="17">
        <f t="shared" ca="1" si="791"/>
        <v>20</v>
      </c>
      <c r="AN2895" s="18" t="str">
        <f>IFERROR(VLOOKUP(R2895*1,'[1]Ordenes de Servicio'!G:K,5,0),"No Cruza")</f>
        <v>No Cruza</v>
      </c>
      <c r="AO2895" s="17">
        <f t="shared" ca="1" si="792"/>
        <v>59</v>
      </c>
      <c r="AP2895" s="17">
        <f t="shared" si="793"/>
        <v>19</v>
      </c>
      <c r="AQ2895" s="17">
        <f t="shared" si="794"/>
        <v>10</v>
      </c>
      <c r="AR2895" s="17">
        <f t="shared" si="795"/>
        <v>2020</v>
      </c>
      <c r="AS2895" s="17">
        <f t="shared" ca="1" si="796"/>
        <v>37</v>
      </c>
      <c r="AT2895" s="17" t="str">
        <f t="shared" ca="1" si="799"/>
        <v>No</v>
      </c>
      <c r="AU2895" s="17">
        <f t="shared" si="797"/>
        <v>17</v>
      </c>
      <c r="AV2895" s="17" t="str">
        <f>+VLOOKUP(B2895,[1]Cruces!S:T,2,0)</f>
        <v>5. Consultoría / Adjudicación</v>
      </c>
    </row>
    <row r="2896" spans="1:48" hidden="1" x14ac:dyDescent="0.25">
      <c r="A2896" s="17" t="s">
        <v>9651</v>
      </c>
      <c r="B2896" s="17" t="s">
        <v>1943</v>
      </c>
      <c r="C2896" s="17">
        <v>0</v>
      </c>
      <c r="D2896" s="17">
        <v>0</v>
      </c>
      <c r="E2896" s="17" t="s">
        <v>55</v>
      </c>
      <c r="F2896" s="17" t="s">
        <v>2797</v>
      </c>
      <c r="G2896" s="17" t="s">
        <v>9652</v>
      </c>
      <c r="H2896" s="17">
        <v>3014657604</v>
      </c>
      <c r="I2896" s="17" t="s">
        <v>71</v>
      </c>
      <c r="J2896" s="17" t="s">
        <v>59</v>
      </c>
      <c r="K2896" s="17" t="s">
        <v>9653</v>
      </c>
      <c r="L2896" s="17" t="s">
        <v>7384</v>
      </c>
      <c r="M2896" s="17" t="s">
        <v>7385</v>
      </c>
      <c r="N2896" s="17" t="s">
        <v>1946</v>
      </c>
      <c r="O2896" s="17">
        <v>20201111</v>
      </c>
      <c r="P2896" s="17">
        <v>20201111</v>
      </c>
      <c r="Q2896" s="17">
        <v>3410</v>
      </c>
      <c r="R2896" s="17">
        <v>28279750</v>
      </c>
      <c r="S2896" s="17" t="s">
        <v>6601</v>
      </c>
      <c r="T2896" s="17" t="s">
        <v>7091</v>
      </c>
      <c r="U2896" s="17" t="s">
        <v>77</v>
      </c>
      <c r="V2896" s="17">
        <f t="shared" si="798"/>
        <v>2</v>
      </c>
      <c r="W2896" s="17">
        <v>2000</v>
      </c>
      <c r="X2896" s="17" t="s">
        <v>7065</v>
      </c>
      <c r="Y2896" s="17" t="s">
        <v>1943</v>
      </c>
      <c r="Z2896" s="17">
        <v>20201111</v>
      </c>
      <c r="AA2896" s="17" t="s">
        <v>1947</v>
      </c>
      <c r="AB2896" s="17">
        <v>1</v>
      </c>
      <c r="AC2896" s="17" t="str">
        <f>IFERROR(VLOOKUP(A2896,[1]Cruces!AJ:AK,2,0),VLOOKUP(CONCATENATE(X2896,AA2896),[1]Cruces!G:H,2,0))</f>
        <v>Solicitud por BT</v>
      </c>
      <c r="AD2896" s="17">
        <f t="shared" si="784"/>
        <v>11</v>
      </c>
      <c r="AE2896" s="17">
        <f t="shared" si="785"/>
        <v>11</v>
      </c>
      <c r="AF2896" s="17">
        <f t="shared" si="786"/>
        <v>2020</v>
      </c>
      <c r="AG2896" s="17" t="str">
        <f>IFERROR(VLOOKUP(MID(A2896,2,4)*1,[1]Cruces!K:L,2,0),"Verificar")</f>
        <v>Magdalena</v>
      </c>
      <c r="AH2896" s="17">
        <f t="shared" ca="1" si="787"/>
        <v>14</v>
      </c>
      <c r="AI2896" s="17" t="str">
        <f>IFERROR(VLOOKUP(U2896,[1]Cruces!$O$1:$P$6,2,0),"Sin Orden")</f>
        <v>Pendiente</v>
      </c>
      <c r="AJ2896" s="17">
        <f t="shared" si="788"/>
        <v>11</v>
      </c>
      <c r="AK2896" s="17">
        <f t="shared" si="789"/>
        <v>11</v>
      </c>
      <c r="AL2896" s="17">
        <f t="shared" si="790"/>
        <v>2020</v>
      </c>
      <c r="AM2896" s="17">
        <f t="shared" ca="1" si="791"/>
        <v>14</v>
      </c>
      <c r="AN2896" s="18" t="str">
        <f>IFERROR(VLOOKUP(R2896*1,'[1]Ordenes de Servicio'!G:K,5,0),"No Cruza")</f>
        <v>No Cruza</v>
      </c>
      <c r="AO2896" s="17">
        <f t="shared" ca="1" si="792"/>
        <v>14</v>
      </c>
      <c r="AP2896" s="17">
        <f t="shared" si="793"/>
        <v>11</v>
      </c>
      <c r="AQ2896" s="17">
        <f t="shared" si="794"/>
        <v>11</v>
      </c>
      <c r="AR2896" s="17">
        <f t="shared" si="795"/>
        <v>2020</v>
      </c>
      <c r="AS2896" s="17">
        <f t="shared" ca="1" si="796"/>
        <v>14</v>
      </c>
      <c r="AT2896" s="17" t="str">
        <f t="shared" ca="1" si="799"/>
        <v>No</v>
      </c>
      <c r="AU2896" s="17">
        <f t="shared" si="797"/>
        <v>0</v>
      </c>
      <c r="AV2896" s="17" t="str">
        <f>+VLOOKUP(B2896,[1]Cruces!S:T,2,0)</f>
        <v>7. Ejecución en Campo OS BT</v>
      </c>
    </row>
    <row r="2897" spans="1:48" hidden="1" x14ac:dyDescent="0.25">
      <c r="A2897" s="17" t="s">
        <v>9654</v>
      </c>
      <c r="B2897" s="17" t="s">
        <v>569</v>
      </c>
      <c r="C2897" s="17">
        <v>0</v>
      </c>
      <c r="D2897" s="17">
        <v>0</v>
      </c>
      <c r="E2897" s="17" t="s">
        <v>55</v>
      </c>
      <c r="F2897" s="17" t="s">
        <v>7098</v>
      </c>
      <c r="G2897" s="17" t="s">
        <v>9655</v>
      </c>
      <c r="H2897" s="17">
        <v>3126238710</v>
      </c>
      <c r="I2897" s="17" t="s">
        <v>71</v>
      </c>
      <c r="J2897" s="17" t="s">
        <v>59</v>
      </c>
      <c r="K2897" s="17" t="s">
        <v>97</v>
      </c>
      <c r="L2897" s="17" t="s">
        <v>7101</v>
      </c>
      <c r="M2897" s="17" t="s">
        <v>7102</v>
      </c>
      <c r="N2897" s="17" t="s">
        <v>572</v>
      </c>
      <c r="O2897" s="17">
        <v>20201105</v>
      </c>
      <c r="P2897" s="17">
        <v>20201105</v>
      </c>
      <c r="Q2897" s="17">
        <v>1170</v>
      </c>
      <c r="R2897" s="17">
        <v>0</v>
      </c>
      <c r="S2897" s="17"/>
      <c r="T2897" s="17" t="s">
        <v>63</v>
      </c>
      <c r="U2897" s="17"/>
      <c r="V2897" s="17">
        <f t="shared" si="798"/>
        <v>3</v>
      </c>
      <c r="W2897" s="17">
        <v>3000</v>
      </c>
      <c r="X2897" s="17" t="s">
        <v>7065</v>
      </c>
      <c r="Y2897" s="17" t="s">
        <v>569</v>
      </c>
      <c r="Z2897" s="17">
        <v>20201105</v>
      </c>
      <c r="AA2897" s="17" t="s">
        <v>1947</v>
      </c>
      <c r="AB2897" s="17">
        <v>1</v>
      </c>
      <c r="AC2897" s="17" t="str">
        <f>IFERROR(VLOOKUP(A2897,[1]Cruces!AJ:AK,2,0),VLOOKUP(CONCATENATE(X2897,AA2897),[1]Cruces!G:H,2,0))</f>
        <v>Solicitud por BT</v>
      </c>
      <c r="AD2897" s="17">
        <f t="shared" si="784"/>
        <v>5</v>
      </c>
      <c r="AE2897" s="17">
        <f t="shared" si="785"/>
        <v>11</v>
      </c>
      <c r="AF2897" s="17">
        <f t="shared" si="786"/>
        <v>2020</v>
      </c>
      <c r="AG2897" s="17" t="str">
        <f>IFERROR(VLOOKUP(MID(A2897,2,4)*1,[1]Cruces!K:L,2,0),"Verificar")</f>
        <v>Atlántico Norte</v>
      </c>
      <c r="AH2897" s="17">
        <f t="shared" ca="1" si="787"/>
        <v>20</v>
      </c>
      <c r="AI2897" s="17" t="str">
        <f>IFERROR(VLOOKUP(U2897,[1]Cruces!$O$1:$P$6,2,0),"Sin Orden")</f>
        <v>Sin Orden</v>
      </c>
      <c r="AJ2897" s="17">
        <f t="shared" si="788"/>
        <v>5</v>
      </c>
      <c r="AK2897" s="17">
        <f t="shared" si="789"/>
        <v>11</v>
      </c>
      <c r="AL2897" s="17">
        <f t="shared" si="790"/>
        <v>2020</v>
      </c>
      <c r="AM2897" s="17">
        <f t="shared" ca="1" si="791"/>
        <v>20</v>
      </c>
      <c r="AN2897" s="18" t="str">
        <f>IFERROR(VLOOKUP(R2897*1,'[1]Ordenes de Servicio'!G:K,5,0),"No Cruza")</f>
        <v>No Cruza</v>
      </c>
      <c r="AO2897" s="17">
        <f t="shared" ca="1" si="792"/>
        <v>20</v>
      </c>
      <c r="AP2897" s="17">
        <f t="shared" si="793"/>
        <v>5</v>
      </c>
      <c r="AQ2897" s="17">
        <f t="shared" si="794"/>
        <v>11</v>
      </c>
      <c r="AR2897" s="17">
        <f t="shared" si="795"/>
        <v>2020</v>
      </c>
      <c r="AS2897" s="17">
        <f t="shared" ca="1" si="796"/>
        <v>20</v>
      </c>
      <c r="AT2897" s="17" t="str">
        <f t="shared" ca="1" si="799"/>
        <v>No</v>
      </c>
      <c r="AU2897" s="17">
        <f t="shared" si="797"/>
        <v>0</v>
      </c>
      <c r="AV2897" s="17" t="str">
        <f>+VLOOKUP(B2897,[1]Cruces!S:T,2,0)</f>
        <v>1. Solicitud</v>
      </c>
    </row>
    <row r="2898" spans="1:48" hidden="1" x14ac:dyDescent="0.25">
      <c r="A2898" s="17" t="s">
        <v>9656</v>
      </c>
      <c r="B2898" s="17" t="s">
        <v>569</v>
      </c>
      <c r="C2898" s="17">
        <v>0</v>
      </c>
      <c r="D2898" s="17">
        <v>0</v>
      </c>
      <c r="E2898" s="17" t="s">
        <v>55</v>
      </c>
      <c r="F2898" s="17" t="s">
        <v>7098</v>
      </c>
      <c r="G2898" s="17" t="s">
        <v>9657</v>
      </c>
      <c r="H2898" s="17">
        <v>0</v>
      </c>
      <c r="I2898" s="17" t="s">
        <v>71</v>
      </c>
      <c r="J2898" s="17" t="s">
        <v>59</v>
      </c>
      <c r="K2898" s="17" t="s">
        <v>97</v>
      </c>
      <c r="L2898" s="17" t="s">
        <v>7101</v>
      </c>
      <c r="M2898" s="17" t="s">
        <v>7102</v>
      </c>
      <c r="N2898" s="17" t="s">
        <v>572</v>
      </c>
      <c r="O2898" s="17">
        <v>20201109</v>
      </c>
      <c r="P2898" s="17">
        <v>20201109</v>
      </c>
      <c r="Q2898" s="17">
        <v>1180</v>
      </c>
      <c r="R2898" s="17">
        <v>0</v>
      </c>
      <c r="S2898" s="17"/>
      <c r="T2898" s="17" t="s">
        <v>63</v>
      </c>
      <c r="U2898" s="17"/>
      <c r="V2898" s="17">
        <f t="shared" si="798"/>
        <v>1.1000000000000001</v>
      </c>
      <c r="W2898" s="17">
        <v>1100</v>
      </c>
      <c r="X2898" s="17" t="s">
        <v>7065</v>
      </c>
      <c r="Y2898" s="17" t="s">
        <v>569</v>
      </c>
      <c r="Z2898" s="17">
        <v>20201109</v>
      </c>
      <c r="AA2898" s="17" t="s">
        <v>1947</v>
      </c>
      <c r="AB2898" s="17">
        <v>1</v>
      </c>
      <c r="AC2898" s="17" t="str">
        <f>IFERROR(VLOOKUP(A2898,[1]Cruces!AJ:AK,2,0),VLOOKUP(CONCATENATE(X2898,AA2898),[1]Cruces!G:H,2,0))</f>
        <v>Solicitud por BT</v>
      </c>
      <c r="AD2898" s="17">
        <f t="shared" si="784"/>
        <v>9</v>
      </c>
      <c r="AE2898" s="17">
        <f t="shared" si="785"/>
        <v>11</v>
      </c>
      <c r="AF2898" s="17">
        <f t="shared" si="786"/>
        <v>2020</v>
      </c>
      <c r="AG2898" s="17" t="str">
        <f>IFERROR(VLOOKUP(MID(A2898,2,4)*1,[1]Cruces!K:L,2,0),"Verificar")</f>
        <v>Atlántico Norte</v>
      </c>
      <c r="AH2898" s="17">
        <f t="shared" ca="1" si="787"/>
        <v>16</v>
      </c>
      <c r="AI2898" s="17" t="str">
        <f>IFERROR(VLOOKUP(U2898,[1]Cruces!$O$1:$P$6,2,0),"Sin Orden")</f>
        <v>Sin Orden</v>
      </c>
      <c r="AJ2898" s="17">
        <f t="shared" si="788"/>
        <v>9</v>
      </c>
      <c r="AK2898" s="17">
        <f t="shared" si="789"/>
        <v>11</v>
      </c>
      <c r="AL2898" s="17">
        <f t="shared" si="790"/>
        <v>2020</v>
      </c>
      <c r="AM2898" s="17">
        <f t="shared" ca="1" si="791"/>
        <v>16</v>
      </c>
      <c r="AN2898" s="18" t="str">
        <f>IFERROR(VLOOKUP(R2898*1,'[1]Ordenes de Servicio'!G:K,5,0),"No Cruza")</f>
        <v>No Cruza</v>
      </c>
      <c r="AO2898" s="17">
        <f t="shared" ca="1" si="792"/>
        <v>16</v>
      </c>
      <c r="AP2898" s="17">
        <f t="shared" si="793"/>
        <v>9</v>
      </c>
      <c r="AQ2898" s="17">
        <f t="shared" si="794"/>
        <v>11</v>
      </c>
      <c r="AR2898" s="17">
        <f t="shared" si="795"/>
        <v>2020</v>
      </c>
      <c r="AS2898" s="17">
        <f t="shared" ca="1" si="796"/>
        <v>16</v>
      </c>
      <c r="AT2898" s="17" t="str">
        <f t="shared" ca="1" si="799"/>
        <v>No</v>
      </c>
      <c r="AU2898" s="17">
        <f t="shared" si="797"/>
        <v>0</v>
      </c>
      <c r="AV2898" s="17" t="str">
        <f>+VLOOKUP(B2898,[1]Cruces!S:T,2,0)</f>
        <v>1. Solicitud</v>
      </c>
    </row>
    <row r="2899" spans="1:48" x14ac:dyDescent="0.25">
      <c r="A2899" s="17" t="s">
        <v>5280</v>
      </c>
      <c r="B2899" s="17" t="s">
        <v>80</v>
      </c>
      <c r="C2899" s="17">
        <v>0</v>
      </c>
      <c r="D2899" s="17">
        <v>0</v>
      </c>
      <c r="E2899" s="17" t="s">
        <v>55</v>
      </c>
      <c r="F2899" s="17" t="s">
        <v>56</v>
      </c>
      <c r="G2899" s="17" t="s">
        <v>5281</v>
      </c>
      <c r="H2899" s="17">
        <v>0</v>
      </c>
      <c r="I2899" s="17" t="s">
        <v>71</v>
      </c>
      <c r="J2899" s="17" t="s">
        <v>59</v>
      </c>
      <c r="K2899" s="17" t="s">
        <v>5282</v>
      </c>
      <c r="L2899" s="17" t="s">
        <v>117</v>
      </c>
      <c r="M2899" s="17" t="s">
        <v>118</v>
      </c>
      <c r="N2899" s="17" t="s">
        <v>87</v>
      </c>
      <c r="O2899" s="17">
        <v>20190709</v>
      </c>
      <c r="P2899" s="17">
        <v>20200312</v>
      </c>
      <c r="Q2899" s="17">
        <v>1150</v>
      </c>
      <c r="R2899" s="17">
        <v>27092941</v>
      </c>
      <c r="S2899" s="17" t="s">
        <v>76</v>
      </c>
      <c r="T2899" s="17" t="s">
        <v>63</v>
      </c>
      <c r="U2899" s="17" t="s">
        <v>88</v>
      </c>
      <c r="V2899" s="17">
        <f t="shared" si="798"/>
        <v>800</v>
      </c>
      <c r="W2899" s="17">
        <v>800000</v>
      </c>
      <c r="X2899" s="17" t="s">
        <v>64</v>
      </c>
      <c r="Y2899" s="17" t="s">
        <v>80</v>
      </c>
      <c r="Z2899" s="17">
        <v>20200312</v>
      </c>
      <c r="AA2899" s="17" t="s">
        <v>101</v>
      </c>
      <c r="AB2899" s="17">
        <v>1</v>
      </c>
      <c r="AC2899" s="17" t="str">
        <f>IFERROR(VLOOKUP(A2899,[1]Cruces!AJ:AK,2,0),VLOOKUP(CONCATENATE(X2899,AA2899),[1]Cruces!G:H,2,0))</f>
        <v>Solicitud de Obra</v>
      </c>
      <c r="AD2899" s="17">
        <f t="shared" si="784"/>
        <v>9</v>
      </c>
      <c r="AE2899" s="17">
        <f t="shared" si="785"/>
        <v>7</v>
      </c>
      <c r="AF2899" s="17">
        <f t="shared" si="786"/>
        <v>2019</v>
      </c>
      <c r="AG2899" s="17" t="str">
        <f>IFERROR(VLOOKUP(MID(A2899,2,4)*1,[1]Cruces!K:L,2,0),"Verificar")</f>
        <v>Atlántico Norte</v>
      </c>
      <c r="AH2899" s="17">
        <f t="shared" ca="1" si="787"/>
        <v>505</v>
      </c>
      <c r="AI2899" s="17" t="str">
        <f>IFERROR(VLOOKUP(U2899,[1]Cruces!$O$1:$P$6,2,0),"Sin Orden")</f>
        <v>Resuelta</v>
      </c>
      <c r="AJ2899" s="17">
        <f t="shared" si="788"/>
        <v>12</v>
      </c>
      <c r="AK2899" s="17">
        <f t="shared" si="789"/>
        <v>3</v>
      </c>
      <c r="AL2899" s="17">
        <f t="shared" si="790"/>
        <v>2020</v>
      </c>
      <c r="AM2899" s="17">
        <f t="shared" ca="1" si="791"/>
        <v>258</v>
      </c>
      <c r="AN2899" s="18" t="str">
        <f>IFERROR(VLOOKUP(R2899*1,'[1]Ordenes de Servicio'!G:K,5,0),"No Cruza")</f>
        <v>No Cruza</v>
      </c>
      <c r="AO2899" s="17">
        <f t="shared" ca="1" si="792"/>
        <v>247</v>
      </c>
      <c r="AP2899" s="17">
        <f t="shared" si="793"/>
        <v>12</v>
      </c>
      <c r="AQ2899" s="17">
        <f t="shared" si="794"/>
        <v>3</v>
      </c>
      <c r="AR2899" s="17">
        <f t="shared" si="795"/>
        <v>2020</v>
      </c>
      <c r="AS2899" s="17">
        <f t="shared" ca="1" si="796"/>
        <v>258</v>
      </c>
      <c r="AT2899" s="17" t="str">
        <f t="shared" ca="1" si="799"/>
        <v>No</v>
      </c>
      <c r="AU2899" s="17">
        <f t="shared" si="797"/>
        <v>0</v>
      </c>
      <c r="AV2899" s="17" t="str">
        <f>+VLOOKUP(B2899,[1]Cruces!S:T,2,0)</f>
        <v>8. Puesta en Servicio</v>
      </c>
    </row>
    <row r="2900" spans="1:48" hidden="1" x14ac:dyDescent="0.25">
      <c r="A2900" s="17" t="s">
        <v>5283</v>
      </c>
      <c r="B2900" s="17" t="s">
        <v>68</v>
      </c>
      <c r="C2900" s="17">
        <v>0</v>
      </c>
      <c r="D2900" s="17">
        <v>0</v>
      </c>
      <c r="E2900" s="17" t="s">
        <v>55</v>
      </c>
      <c r="F2900" s="17" t="s">
        <v>232</v>
      </c>
      <c r="G2900" s="17" t="s">
        <v>5284</v>
      </c>
      <c r="H2900" s="17">
        <v>0</v>
      </c>
      <c r="I2900" s="17" t="s">
        <v>71</v>
      </c>
      <c r="J2900" s="17" t="s">
        <v>59</v>
      </c>
      <c r="K2900" s="17" t="s">
        <v>5285</v>
      </c>
      <c r="L2900" s="17" t="s">
        <v>111</v>
      </c>
      <c r="M2900" s="17" t="s">
        <v>112</v>
      </c>
      <c r="N2900" s="17" t="s">
        <v>75</v>
      </c>
      <c r="O2900" s="17">
        <v>20171014</v>
      </c>
      <c r="P2900" s="17">
        <v>20171025</v>
      </c>
      <c r="Q2900" s="17">
        <v>7541</v>
      </c>
      <c r="R2900" s="17">
        <v>24374844</v>
      </c>
      <c r="S2900" s="17" t="s">
        <v>100</v>
      </c>
      <c r="T2900" s="17" t="s">
        <v>63</v>
      </c>
      <c r="U2900" s="17" t="s">
        <v>91</v>
      </c>
      <c r="V2900" s="17">
        <f t="shared" si="798"/>
        <v>1</v>
      </c>
      <c r="W2900" s="17">
        <v>1000</v>
      </c>
      <c r="X2900" s="17" t="s">
        <v>64</v>
      </c>
      <c r="Y2900" s="17" t="s">
        <v>282</v>
      </c>
      <c r="Z2900" s="17">
        <v>20180205</v>
      </c>
      <c r="AA2900" s="17" t="s">
        <v>113</v>
      </c>
      <c r="AB2900" s="17">
        <v>1</v>
      </c>
      <c r="AC2900" s="17" t="str">
        <f>IFERROR(VLOOKUP(A2900,[1]Cruces!AJ:AK,2,0),VLOOKUP(CONCATENATE(X2900,AA2900),[1]Cruces!G:H,2,0))</f>
        <v>Solicitud de Obra</v>
      </c>
      <c r="AD2900" s="17">
        <f t="shared" ref="AD2900:AD2959" si="800">MID(O2900,7,2)*1</f>
        <v>14</v>
      </c>
      <c r="AE2900" s="17">
        <f t="shared" ref="AE2900:AE2959" si="801">MID(O2900,5,2)*1</f>
        <v>10</v>
      </c>
      <c r="AF2900" s="17">
        <f t="shared" ref="AF2900:AF2959" si="802">MID(O2900,1,4)*1</f>
        <v>2017</v>
      </c>
      <c r="AG2900" s="17" t="str">
        <f>IFERROR(VLOOKUP(MID(A2900,2,4)*1,[1]Cruces!K:L,2,0),"Verificar")</f>
        <v>Atlántico Sur</v>
      </c>
      <c r="AH2900" s="17">
        <f t="shared" ref="AH2900:AH2959" ca="1" si="803">TODAY()-DATE(AF2900,AE2900,AD2900)</f>
        <v>1138</v>
      </c>
      <c r="AI2900" s="17" t="str">
        <f>IFERROR(VLOOKUP(U2900,[1]Cruces!$O$1:$P$6,2,0),"Sin Orden")</f>
        <v>Resuelta</v>
      </c>
      <c r="AJ2900" s="17">
        <f t="shared" ref="AJ2900:AJ2959" si="804">MID(Z2900,7,2)*1</f>
        <v>5</v>
      </c>
      <c r="AK2900" s="17">
        <f t="shared" ref="AK2900:AK2959" si="805">MID(Z2900,5,2)*1</f>
        <v>2</v>
      </c>
      <c r="AL2900" s="17">
        <f t="shared" ref="AL2900:AL2959" si="806">MID(Z2900,1,4)*1</f>
        <v>2018</v>
      </c>
      <c r="AM2900" s="17">
        <f t="shared" ref="AM2900:AM2959" ca="1" si="807">+TODAY()-DATE(AL2900,AK2900,AJ2900)</f>
        <v>1024</v>
      </c>
      <c r="AN2900" s="18" t="str">
        <f>IFERROR(VLOOKUP(R2900*1,'[1]Ordenes de Servicio'!G:K,5,0),"No Cruza")</f>
        <v>No Cruza</v>
      </c>
      <c r="AO2900" s="17">
        <f t="shared" ref="AO2900:AO2959" ca="1" si="808">+IF(AI2900="Resuelta",DATE(AL2900,AK2900,AJ2900)-DATE(AF2900,AE2900,AD2900),TODAY()-DATE(AL2900,AK2900,AJ2900))</f>
        <v>114</v>
      </c>
      <c r="AP2900" s="17">
        <f t="shared" ref="AP2900:AP2959" si="809">MID(P2900,7,2)*1</f>
        <v>25</v>
      </c>
      <c r="AQ2900" s="17">
        <f t="shared" ref="AQ2900:AQ2959" si="810">MID(P2900,5,2)*1</f>
        <v>10</v>
      </c>
      <c r="AR2900" s="17">
        <f t="shared" ref="AR2900:AR2959" si="811">MID(P2900,1,4)*1</f>
        <v>2017</v>
      </c>
      <c r="AS2900" s="17">
        <f t="shared" ref="AS2900:AS2959" ca="1" si="812">+TODAY()-DATE(AR2900,AQ2900,AP2900)</f>
        <v>1127</v>
      </c>
      <c r="AT2900" s="17" t="str">
        <f t="shared" ca="1" si="799"/>
        <v>Si</v>
      </c>
      <c r="AU2900" s="17">
        <f t="shared" ref="AU2900:AU2959" si="813">IF(DATE(AL2900,AK2900,AJ2900)-DATE(AR2900,AQ2900,AP2900)&lt;0,DATE(AR2900,AQ2900,AP2900)-DATE(AL2900,AK2900,AJ2900),DATE(AL2900,AK2900,AJ2900)-DATE(AR2900,AQ2900,AP2900))</f>
        <v>103</v>
      </c>
      <c r="AV2900" s="17" t="str">
        <f>+VLOOKUP(B2900,[1]Cruces!S:T,2,0)</f>
        <v>5. Consultoría / Adjudicación</v>
      </c>
    </row>
    <row r="2901" spans="1:48" hidden="1" x14ac:dyDescent="0.25">
      <c r="A2901" s="17" t="s">
        <v>5286</v>
      </c>
      <c r="B2901" s="17" t="s">
        <v>68</v>
      </c>
      <c r="C2901" s="17">
        <v>0</v>
      </c>
      <c r="D2901" s="17">
        <v>0</v>
      </c>
      <c r="E2901" s="17" t="s">
        <v>55</v>
      </c>
      <c r="F2901" s="17" t="s">
        <v>126</v>
      </c>
      <c r="G2901" s="17" t="s">
        <v>5287</v>
      </c>
      <c r="H2901" s="17">
        <v>0</v>
      </c>
      <c r="I2901" s="17" t="s">
        <v>83</v>
      </c>
      <c r="J2901" s="17" t="s">
        <v>59</v>
      </c>
      <c r="K2901" s="17" t="s">
        <v>97</v>
      </c>
      <c r="L2901" s="17" t="s">
        <v>129</v>
      </c>
      <c r="M2901" s="17" t="s">
        <v>130</v>
      </c>
      <c r="N2901" s="17" t="s">
        <v>75</v>
      </c>
      <c r="O2901" s="17">
        <v>20191024</v>
      </c>
      <c r="P2901" s="17">
        <v>20200314</v>
      </c>
      <c r="Q2901" s="17">
        <v>9331</v>
      </c>
      <c r="R2901" s="17">
        <v>26869764</v>
      </c>
      <c r="S2901" s="17" t="s">
        <v>100</v>
      </c>
      <c r="T2901" s="17" t="s">
        <v>63</v>
      </c>
      <c r="U2901" s="17" t="s">
        <v>91</v>
      </c>
      <c r="V2901" s="17">
        <f t="shared" ref="V2901:V2960" si="814">+W2901/1000</f>
        <v>112.5</v>
      </c>
      <c r="W2901" s="17">
        <v>112500</v>
      </c>
      <c r="X2901" s="17" t="s">
        <v>64</v>
      </c>
      <c r="Y2901" s="17" t="s">
        <v>136</v>
      </c>
      <c r="Z2901" s="17">
        <v>20200317</v>
      </c>
      <c r="AA2901" s="17" t="s">
        <v>78</v>
      </c>
      <c r="AB2901" s="17">
        <v>1</v>
      </c>
      <c r="AC2901" s="17" t="str">
        <f>IFERROR(VLOOKUP(A2901,[1]Cruces!AJ:AK,2,0),VLOOKUP(CONCATENATE(X2901,AA2901),[1]Cruces!G:H,2,0))</f>
        <v>Solicitud de Obra</v>
      </c>
      <c r="AD2901" s="17">
        <f t="shared" si="800"/>
        <v>24</v>
      </c>
      <c r="AE2901" s="17">
        <f t="shared" si="801"/>
        <v>10</v>
      </c>
      <c r="AF2901" s="17">
        <f t="shared" si="802"/>
        <v>2019</v>
      </c>
      <c r="AG2901" s="17" t="str">
        <f>IFERROR(VLOOKUP(MID(A2901,2,4)*1,[1]Cruces!K:L,2,0),"Verificar")</f>
        <v>Guajira</v>
      </c>
      <c r="AH2901" s="17">
        <f t="shared" ca="1" si="803"/>
        <v>398</v>
      </c>
      <c r="AI2901" s="17" t="str">
        <f>IFERROR(VLOOKUP(U2901,[1]Cruces!$O$1:$P$6,2,0),"Sin Orden")</f>
        <v>Resuelta</v>
      </c>
      <c r="AJ2901" s="17">
        <f t="shared" si="804"/>
        <v>17</v>
      </c>
      <c r="AK2901" s="17">
        <f t="shared" si="805"/>
        <v>3</v>
      </c>
      <c r="AL2901" s="17">
        <f t="shared" si="806"/>
        <v>2020</v>
      </c>
      <c r="AM2901" s="17">
        <f t="shared" ca="1" si="807"/>
        <v>253</v>
      </c>
      <c r="AN2901" s="18" t="str">
        <f>IFERROR(VLOOKUP(R2901*1,'[1]Ordenes de Servicio'!G:K,5,0),"No Cruza")</f>
        <v>No Cruza</v>
      </c>
      <c r="AO2901" s="17">
        <f t="shared" ca="1" si="808"/>
        <v>145</v>
      </c>
      <c r="AP2901" s="17">
        <f t="shared" si="809"/>
        <v>14</v>
      </c>
      <c r="AQ2901" s="17">
        <f t="shared" si="810"/>
        <v>3</v>
      </c>
      <c r="AR2901" s="17">
        <f t="shared" si="811"/>
        <v>2020</v>
      </c>
      <c r="AS2901" s="17">
        <f t="shared" ca="1" si="812"/>
        <v>256</v>
      </c>
      <c r="AT2901" s="17" t="str">
        <f t="shared" ref="AT2901:AT2960" ca="1" si="815">IF(AS2901&gt;359,"Si","No")</f>
        <v>No</v>
      </c>
      <c r="AU2901" s="17">
        <f t="shared" si="813"/>
        <v>3</v>
      </c>
      <c r="AV2901" s="17" t="str">
        <f>+VLOOKUP(B2901,[1]Cruces!S:T,2,0)</f>
        <v>5. Consultoría / Adjudicación</v>
      </c>
    </row>
    <row r="2902" spans="1:48" hidden="1" x14ac:dyDescent="0.25">
      <c r="A2902" s="17" t="s">
        <v>9658</v>
      </c>
      <c r="B2902" s="17" t="s">
        <v>6595</v>
      </c>
      <c r="C2902" s="17">
        <v>0</v>
      </c>
      <c r="D2902" s="17">
        <v>0</v>
      </c>
      <c r="E2902" s="17" t="s">
        <v>55</v>
      </c>
      <c r="F2902" s="17" t="s">
        <v>7098</v>
      </c>
      <c r="G2902" s="17" t="s">
        <v>9659</v>
      </c>
      <c r="H2902" s="17">
        <v>3006234647</v>
      </c>
      <c r="I2902" s="17" t="s">
        <v>71</v>
      </c>
      <c r="J2902" s="17" t="s">
        <v>59</v>
      </c>
      <c r="K2902" s="17" t="s">
        <v>9660</v>
      </c>
      <c r="L2902" s="17" t="s">
        <v>7371</v>
      </c>
      <c r="M2902" s="17" t="s">
        <v>7372</v>
      </c>
      <c r="N2902" s="17" t="s">
        <v>6600</v>
      </c>
      <c r="O2902" s="17">
        <v>20201027</v>
      </c>
      <c r="P2902" s="17">
        <v>20201104</v>
      </c>
      <c r="Q2902" s="17">
        <v>9510</v>
      </c>
      <c r="R2902" s="17">
        <v>28259885</v>
      </c>
      <c r="S2902" s="17" t="s">
        <v>6601</v>
      </c>
      <c r="T2902" s="17" t="s">
        <v>63</v>
      </c>
      <c r="U2902" s="17" t="s">
        <v>91</v>
      </c>
      <c r="V2902" s="17">
        <f t="shared" si="814"/>
        <v>10</v>
      </c>
      <c r="W2902" s="17">
        <v>10000</v>
      </c>
      <c r="X2902" s="17" t="s">
        <v>7065</v>
      </c>
      <c r="Y2902" s="17" t="s">
        <v>6595</v>
      </c>
      <c r="Z2902" s="17">
        <v>20201104</v>
      </c>
      <c r="AA2902" s="17" t="s">
        <v>1947</v>
      </c>
      <c r="AB2902" s="17">
        <v>1</v>
      </c>
      <c r="AC2902" s="17" t="str">
        <f>IFERROR(VLOOKUP(A2902,[1]Cruces!AJ:AK,2,0),VLOOKUP(CONCATENATE(X2902,AA2902),[1]Cruces!G:H,2,0))</f>
        <v>Solicitud por BT</v>
      </c>
      <c r="AD2902" s="17">
        <f t="shared" si="800"/>
        <v>27</v>
      </c>
      <c r="AE2902" s="17">
        <f t="shared" si="801"/>
        <v>10</v>
      </c>
      <c r="AF2902" s="17">
        <f t="shared" si="802"/>
        <v>2020</v>
      </c>
      <c r="AG2902" s="17" t="str">
        <f>IFERROR(VLOOKUP(MID(A2902,2,4)*1,[1]Cruces!K:L,2,0),"Verificar")</f>
        <v>Atlántico Norte</v>
      </c>
      <c r="AH2902" s="17">
        <f t="shared" ca="1" si="803"/>
        <v>29</v>
      </c>
      <c r="AI2902" s="17" t="str">
        <f>IFERROR(VLOOKUP(U2902,[1]Cruces!$O$1:$P$6,2,0),"Sin Orden")</f>
        <v>Resuelta</v>
      </c>
      <c r="AJ2902" s="17">
        <f t="shared" si="804"/>
        <v>4</v>
      </c>
      <c r="AK2902" s="17">
        <f t="shared" si="805"/>
        <v>11</v>
      </c>
      <c r="AL2902" s="17">
        <f t="shared" si="806"/>
        <v>2020</v>
      </c>
      <c r="AM2902" s="17">
        <f t="shared" ca="1" si="807"/>
        <v>21</v>
      </c>
      <c r="AN2902" s="18">
        <f>IFERROR(VLOOKUP(R2902*1,'[1]Ordenes de Servicio'!G:K,5,0),"No Cruza")</f>
        <v>44133</v>
      </c>
      <c r="AO2902" s="17">
        <f t="shared" ca="1" si="808"/>
        <v>8</v>
      </c>
      <c r="AP2902" s="17">
        <f t="shared" si="809"/>
        <v>4</v>
      </c>
      <c r="AQ2902" s="17">
        <f t="shared" si="810"/>
        <v>11</v>
      </c>
      <c r="AR2902" s="17">
        <f t="shared" si="811"/>
        <v>2020</v>
      </c>
      <c r="AS2902" s="17">
        <f t="shared" ca="1" si="812"/>
        <v>21</v>
      </c>
      <c r="AT2902" s="17" t="str">
        <f t="shared" ca="1" si="815"/>
        <v>No</v>
      </c>
      <c r="AU2902" s="17">
        <f t="shared" si="813"/>
        <v>0</v>
      </c>
      <c r="AV2902" s="17" t="str">
        <f>+VLOOKUP(B2902,[1]Cruces!S:T,2,0)</f>
        <v>7. Ejecución en Campo OS BT</v>
      </c>
    </row>
    <row r="2903" spans="1:48" hidden="1" x14ac:dyDescent="0.25">
      <c r="A2903" s="17" t="s">
        <v>5288</v>
      </c>
      <c r="B2903" s="17" t="s">
        <v>54</v>
      </c>
      <c r="C2903" s="17">
        <v>0</v>
      </c>
      <c r="D2903" s="17">
        <v>0</v>
      </c>
      <c r="E2903" s="17" t="s">
        <v>55</v>
      </c>
      <c r="F2903" s="17" t="s">
        <v>126</v>
      </c>
      <c r="G2903" s="17" t="s">
        <v>5289</v>
      </c>
      <c r="H2903" s="17">
        <v>0</v>
      </c>
      <c r="I2903" s="17" t="s">
        <v>71</v>
      </c>
      <c r="J2903" s="17" t="s">
        <v>59</v>
      </c>
      <c r="K2903" s="17" t="s">
        <v>5290</v>
      </c>
      <c r="L2903" s="17" t="s">
        <v>129</v>
      </c>
      <c r="M2903" s="17" t="s">
        <v>130</v>
      </c>
      <c r="N2903" s="17" t="s">
        <v>62</v>
      </c>
      <c r="O2903" s="17">
        <v>20201020</v>
      </c>
      <c r="P2903" s="17">
        <v>20201027</v>
      </c>
      <c r="Q2903" s="17">
        <v>9332</v>
      </c>
      <c r="R2903" s="17">
        <v>28246010</v>
      </c>
      <c r="S2903" s="17" t="s">
        <v>100</v>
      </c>
      <c r="T2903" s="17" t="s">
        <v>63</v>
      </c>
      <c r="U2903" s="17" t="s">
        <v>91</v>
      </c>
      <c r="V2903" s="17">
        <f t="shared" si="814"/>
        <v>25</v>
      </c>
      <c r="W2903" s="17">
        <v>25000</v>
      </c>
      <c r="X2903" s="17" t="s">
        <v>64</v>
      </c>
      <c r="Y2903" s="17" t="s">
        <v>65</v>
      </c>
      <c r="Z2903" s="17">
        <v>20201027</v>
      </c>
      <c r="AA2903" s="17" t="s">
        <v>78</v>
      </c>
      <c r="AB2903" s="17">
        <v>1</v>
      </c>
      <c r="AC2903" s="17" t="str">
        <f>IFERROR(VLOOKUP(A2903,[1]Cruces!AJ:AK,2,0),VLOOKUP(CONCATENATE(X2903,AA2903),[1]Cruces!G:H,2,0))</f>
        <v>Solicitud de Obra</v>
      </c>
      <c r="AD2903" s="17">
        <f t="shared" si="800"/>
        <v>20</v>
      </c>
      <c r="AE2903" s="17">
        <f t="shared" si="801"/>
        <v>10</v>
      </c>
      <c r="AF2903" s="17">
        <f t="shared" si="802"/>
        <v>2020</v>
      </c>
      <c r="AG2903" s="17" t="str">
        <f>IFERROR(VLOOKUP(MID(A2903,2,4)*1,[1]Cruces!K:L,2,0),"Verificar")</f>
        <v>Guajira</v>
      </c>
      <c r="AH2903" s="17">
        <f t="shared" ca="1" si="803"/>
        <v>36</v>
      </c>
      <c r="AI2903" s="17" t="str">
        <f>IFERROR(VLOOKUP(U2903,[1]Cruces!$O$1:$P$6,2,0),"Sin Orden")</f>
        <v>Resuelta</v>
      </c>
      <c r="AJ2903" s="17">
        <f t="shared" si="804"/>
        <v>27</v>
      </c>
      <c r="AK2903" s="17">
        <f t="shared" si="805"/>
        <v>10</v>
      </c>
      <c r="AL2903" s="17">
        <f t="shared" si="806"/>
        <v>2020</v>
      </c>
      <c r="AM2903" s="17">
        <f t="shared" ca="1" si="807"/>
        <v>29</v>
      </c>
      <c r="AN2903" s="18" t="str">
        <f>IFERROR(VLOOKUP(R2903*1,'[1]Ordenes de Servicio'!G:K,5,0),"No Cruza")</f>
        <v>No Cruza</v>
      </c>
      <c r="AO2903" s="17">
        <f t="shared" ca="1" si="808"/>
        <v>7</v>
      </c>
      <c r="AP2903" s="17">
        <f t="shared" si="809"/>
        <v>27</v>
      </c>
      <c r="AQ2903" s="17">
        <f t="shared" si="810"/>
        <v>10</v>
      </c>
      <c r="AR2903" s="17">
        <f t="shared" si="811"/>
        <v>2020</v>
      </c>
      <c r="AS2903" s="17">
        <f t="shared" ca="1" si="812"/>
        <v>29</v>
      </c>
      <c r="AT2903" s="17" t="str">
        <f t="shared" ca="1" si="815"/>
        <v>No</v>
      </c>
      <c r="AU2903" s="17">
        <f t="shared" si="813"/>
        <v>0</v>
      </c>
      <c r="AV2903" s="17" t="str">
        <f>+VLOOKUP(B2903,[1]Cruces!S:T,2,0)</f>
        <v>4. Presupuesto de Obra</v>
      </c>
    </row>
    <row r="2904" spans="1:48" hidden="1" x14ac:dyDescent="0.25">
      <c r="A2904" s="17" t="s">
        <v>9661</v>
      </c>
      <c r="B2904" s="17" t="s">
        <v>569</v>
      </c>
      <c r="C2904" s="17">
        <v>0</v>
      </c>
      <c r="D2904" s="17">
        <v>0</v>
      </c>
      <c r="E2904" s="17" t="s">
        <v>55</v>
      </c>
      <c r="F2904" s="17" t="s">
        <v>5366</v>
      </c>
      <c r="G2904" s="17" t="s">
        <v>9662</v>
      </c>
      <c r="H2904" s="17">
        <v>3235750473</v>
      </c>
      <c r="I2904" s="17" t="s">
        <v>71</v>
      </c>
      <c r="J2904" s="17" t="s">
        <v>59</v>
      </c>
      <c r="K2904" s="17" t="s">
        <v>97</v>
      </c>
      <c r="L2904" s="17" t="s">
        <v>5368</v>
      </c>
      <c r="M2904" s="17" t="s">
        <v>5369</v>
      </c>
      <c r="N2904" s="17" t="s">
        <v>572</v>
      </c>
      <c r="O2904" s="17">
        <v>20201029</v>
      </c>
      <c r="P2904" s="17">
        <v>20201029</v>
      </c>
      <c r="Q2904" s="17">
        <v>1150</v>
      </c>
      <c r="R2904" s="17">
        <v>0</v>
      </c>
      <c r="S2904" s="17"/>
      <c r="T2904" s="17" t="s">
        <v>63</v>
      </c>
      <c r="U2904" s="17"/>
      <c r="V2904" s="17">
        <f t="shared" si="814"/>
        <v>3</v>
      </c>
      <c r="W2904" s="17">
        <v>3000</v>
      </c>
      <c r="X2904" s="17" t="s">
        <v>7065</v>
      </c>
      <c r="Y2904" s="17" t="s">
        <v>569</v>
      </c>
      <c r="Z2904" s="17">
        <v>20201029</v>
      </c>
      <c r="AA2904" s="17" t="s">
        <v>1947</v>
      </c>
      <c r="AB2904" s="17">
        <v>1</v>
      </c>
      <c r="AC2904" s="17" t="str">
        <f>IFERROR(VLOOKUP(A2904,[1]Cruces!AJ:AK,2,0),VLOOKUP(CONCATENATE(X2904,AA2904),[1]Cruces!G:H,2,0))</f>
        <v>Solicitud por BT</v>
      </c>
      <c r="AD2904" s="17">
        <f t="shared" si="800"/>
        <v>29</v>
      </c>
      <c r="AE2904" s="17">
        <f t="shared" si="801"/>
        <v>10</v>
      </c>
      <c r="AF2904" s="17">
        <f t="shared" si="802"/>
        <v>2020</v>
      </c>
      <c r="AG2904" s="17" t="str">
        <f>IFERROR(VLOOKUP(MID(A2904,2,4)*1,[1]Cruces!K:L,2,0),"Verificar")</f>
        <v>Atlántico Norte</v>
      </c>
      <c r="AH2904" s="17">
        <f t="shared" ca="1" si="803"/>
        <v>27</v>
      </c>
      <c r="AI2904" s="17" t="str">
        <f>IFERROR(VLOOKUP(U2904,[1]Cruces!$O$1:$P$6,2,0),"Sin Orden")</f>
        <v>Sin Orden</v>
      </c>
      <c r="AJ2904" s="17">
        <f t="shared" si="804"/>
        <v>29</v>
      </c>
      <c r="AK2904" s="17">
        <f t="shared" si="805"/>
        <v>10</v>
      </c>
      <c r="AL2904" s="17">
        <f t="shared" si="806"/>
        <v>2020</v>
      </c>
      <c r="AM2904" s="17">
        <f t="shared" ca="1" si="807"/>
        <v>27</v>
      </c>
      <c r="AN2904" s="18" t="str">
        <f>IFERROR(VLOOKUP(R2904*1,'[1]Ordenes de Servicio'!G:K,5,0),"No Cruza")</f>
        <v>No Cruza</v>
      </c>
      <c r="AO2904" s="17">
        <f t="shared" ca="1" si="808"/>
        <v>27</v>
      </c>
      <c r="AP2904" s="17">
        <f t="shared" si="809"/>
        <v>29</v>
      </c>
      <c r="AQ2904" s="17">
        <f t="shared" si="810"/>
        <v>10</v>
      </c>
      <c r="AR2904" s="17">
        <f t="shared" si="811"/>
        <v>2020</v>
      </c>
      <c r="AS2904" s="17">
        <f t="shared" ca="1" si="812"/>
        <v>27</v>
      </c>
      <c r="AT2904" s="17" t="str">
        <f t="shared" ca="1" si="815"/>
        <v>No</v>
      </c>
      <c r="AU2904" s="17">
        <f t="shared" si="813"/>
        <v>0</v>
      </c>
      <c r="AV2904" s="17" t="str">
        <f>+VLOOKUP(B2904,[1]Cruces!S:T,2,0)</f>
        <v>1. Solicitud</v>
      </c>
    </row>
    <row r="2905" spans="1:48" hidden="1" x14ac:dyDescent="0.25">
      <c r="A2905" s="17" t="s">
        <v>5291</v>
      </c>
      <c r="B2905" s="17" t="s">
        <v>68</v>
      </c>
      <c r="C2905" s="17">
        <v>2319540</v>
      </c>
      <c r="D2905" s="17">
        <v>20079470</v>
      </c>
      <c r="E2905" s="17" t="s">
        <v>93</v>
      </c>
      <c r="F2905" s="17" t="s">
        <v>107</v>
      </c>
      <c r="G2905" s="17" t="s">
        <v>5292</v>
      </c>
      <c r="H2905" s="17">
        <v>3401173</v>
      </c>
      <c r="I2905" s="17" t="s">
        <v>104</v>
      </c>
      <c r="J2905" s="17" t="s">
        <v>5293</v>
      </c>
      <c r="K2905" s="17" t="s">
        <v>97</v>
      </c>
      <c r="L2905" s="17" t="s">
        <v>111</v>
      </c>
      <c r="M2905" s="17" t="s">
        <v>112</v>
      </c>
      <c r="N2905" s="17" t="s">
        <v>75</v>
      </c>
      <c r="O2905" s="17">
        <v>20200611</v>
      </c>
      <c r="P2905" s="17">
        <v>20200611</v>
      </c>
      <c r="Q2905" s="17">
        <v>1110</v>
      </c>
      <c r="R2905" s="17">
        <v>0</v>
      </c>
      <c r="S2905" s="17"/>
      <c r="T2905" s="17" t="s">
        <v>63</v>
      </c>
      <c r="U2905" s="17"/>
      <c r="V2905" s="17">
        <f t="shared" si="814"/>
        <v>225</v>
      </c>
      <c r="W2905" s="17">
        <v>225000</v>
      </c>
      <c r="X2905" s="17" t="s">
        <v>89</v>
      </c>
      <c r="Y2905" s="17" t="s">
        <v>136</v>
      </c>
      <c r="Z2905" s="17">
        <v>20200617</v>
      </c>
      <c r="AA2905" s="17" t="s">
        <v>101</v>
      </c>
      <c r="AB2905" s="17">
        <v>1</v>
      </c>
      <c r="AC2905" s="17" t="str">
        <f>IFERROR(VLOOKUP(A2905,[1]Cruces!AJ:AK,2,0),VLOOKUP(CONCATENATE(X2905,AA2905),[1]Cruces!G:H,2,0))</f>
        <v>Solicitud de Obra</v>
      </c>
      <c r="AD2905" s="17">
        <f t="shared" si="800"/>
        <v>11</v>
      </c>
      <c r="AE2905" s="17">
        <f t="shared" si="801"/>
        <v>6</v>
      </c>
      <c r="AF2905" s="17">
        <f t="shared" si="802"/>
        <v>2020</v>
      </c>
      <c r="AG2905" s="17" t="str">
        <f>IFERROR(VLOOKUP(MID(A2905,2,4)*1,[1]Cruces!K:L,2,0),"Verificar")</f>
        <v>Atlántico Norte</v>
      </c>
      <c r="AH2905" s="17">
        <f t="shared" ca="1" si="803"/>
        <v>167</v>
      </c>
      <c r="AI2905" s="17" t="str">
        <f>IFERROR(VLOOKUP(U2905,[1]Cruces!$O$1:$P$6,2,0),"Sin Orden")</f>
        <v>Sin Orden</v>
      </c>
      <c r="AJ2905" s="17">
        <f t="shared" si="804"/>
        <v>17</v>
      </c>
      <c r="AK2905" s="17">
        <f t="shared" si="805"/>
        <v>6</v>
      </c>
      <c r="AL2905" s="17">
        <f t="shared" si="806"/>
        <v>2020</v>
      </c>
      <c r="AM2905" s="17">
        <f t="shared" ca="1" si="807"/>
        <v>161</v>
      </c>
      <c r="AN2905" s="18" t="str">
        <f>IFERROR(VLOOKUP(R2905*1,'[1]Ordenes de Servicio'!G:K,5,0),"No Cruza")</f>
        <v>No Cruza</v>
      </c>
      <c r="AO2905" s="17">
        <f t="shared" ca="1" si="808"/>
        <v>161</v>
      </c>
      <c r="AP2905" s="17">
        <f t="shared" si="809"/>
        <v>11</v>
      </c>
      <c r="AQ2905" s="17">
        <f t="shared" si="810"/>
        <v>6</v>
      </c>
      <c r="AR2905" s="17">
        <f t="shared" si="811"/>
        <v>2020</v>
      </c>
      <c r="AS2905" s="17">
        <f t="shared" ca="1" si="812"/>
        <v>167</v>
      </c>
      <c r="AT2905" s="17" t="str">
        <f t="shared" ca="1" si="815"/>
        <v>No</v>
      </c>
      <c r="AU2905" s="17">
        <f t="shared" si="813"/>
        <v>6</v>
      </c>
      <c r="AV2905" s="17" t="str">
        <f>+VLOOKUP(B2905,[1]Cruces!S:T,2,0)</f>
        <v>5. Consultoría / Adjudicación</v>
      </c>
    </row>
    <row r="2906" spans="1:48" hidden="1" x14ac:dyDescent="0.25">
      <c r="A2906" s="17" t="s">
        <v>9663</v>
      </c>
      <c r="B2906" s="17" t="s">
        <v>6595</v>
      </c>
      <c r="C2906" s="17">
        <v>0</v>
      </c>
      <c r="D2906" s="17">
        <v>0</v>
      </c>
      <c r="E2906" s="17" t="s">
        <v>55</v>
      </c>
      <c r="F2906" s="17" t="s">
        <v>7098</v>
      </c>
      <c r="G2906" s="17" t="s">
        <v>9664</v>
      </c>
      <c r="H2906" s="17">
        <v>3008425395</v>
      </c>
      <c r="I2906" s="17" t="s">
        <v>71</v>
      </c>
      <c r="J2906" s="17" t="s">
        <v>59</v>
      </c>
      <c r="K2906" s="17" t="s">
        <v>9665</v>
      </c>
      <c r="L2906" s="17" t="s">
        <v>7238</v>
      </c>
      <c r="M2906" s="17" t="s">
        <v>7239</v>
      </c>
      <c r="N2906" s="17" t="s">
        <v>6600</v>
      </c>
      <c r="O2906" s="17">
        <v>20200609</v>
      </c>
      <c r="P2906" s="17">
        <v>20200617</v>
      </c>
      <c r="Q2906" s="17">
        <v>1110</v>
      </c>
      <c r="R2906" s="17">
        <v>27606201</v>
      </c>
      <c r="S2906" s="17" t="s">
        <v>6601</v>
      </c>
      <c r="T2906" s="17" t="s">
        <v>63</v>
      </c>
      <c r="U2906" s="17" t="s">
        <v>91</v>
      </c>
      <c r="V2906" s="17">
        <f t="shared" si="814"/>
        <v>3</v>
      </c>
      <c r="W2906" s="17">
        <v>3000</v>
      </c>
      <c r="X2906" s="17" t="s">
        <v>7065</v>
      </c>
      <c r="Y2906" s="17" t="s">
        <v>6595</v>
      </c>
      <c r="Z2906" s="17">
        <v>20200617</v>
      </c>
      <c r="AA2906" s="17" t="s">
        <v>1947</v>
      </c>
      <c r="AB2906" s="17">
        <v>1</v>
      </c>
      <c r="AC2906" s="17" t="str">
        <f>IFERROR(VLOOKUP(A2906,[1]Cruces!AJ:AK,2,0),VLOOKUP(CONCATENATE(X2906,AA2906),[1]Cruces!G:H,2,0))</f>
        <v>Solicitud por BT</v>
      </c>
      <c r="AD2906" s="17">
        <f t="shared" si="800"/>
        <v>9</v>
      </c>
      <c r="AE2906" s="17">
        <f t="shared" si="801"/>
        <v>6</v>
      </c>
      <c r="AF2906" s="17">
        <f t="shared" si="802"/>
        <v>2020</v>
      </c>
      <c r="AG2906" s="17" t="str">
        <f>IFERROR(VLOOKUP(MID(A2906,2,4)*1,[1]Cruces!K:L,2,0),"Verificar")</f>
        <v>Atlántico Norte</v>
      </c>
      <c r="AH2906" s="17">
        <f t="shared" ca="1" si="803"/>
        <v>169</v>
      </c>
      <c r="AI2906" s="17" t="str">
        <f>IFERROR(VLOOKUP(U2906,[1]Cruces!$O$1:$P$6,2,0),"Sin Orden")</f>
        <v>Resuelta</v>
      </c>
      <c r="AJ2906" s="17">
        <f t="shared" si="804"/>
        <v>17</v>
      </c>
      <c r="AK2906" s="17">
        <f t="shared" si="805"/>
        <v>6</v>
      </c>
      <c r="AL2906" s="17">
        <f t="shared" si="806"/>
        <v>2020</v>
      </c>
      <c r="AM2906" s="17">
        <f t="shared" ca="1" si="807"/>
        <v>161</v>
      </c>
      <c r="AN2906" s="18" t="str">
        <f>IFERROR(VLOOKUP(R2906*1,'[1]Ordenes de Servicio'!G:K,5,0),"No Cruza")</f>
        <v>No Cruza</v>
      </c>
      <c r="AO2906" s="17">
        <f t="shared" ca="1" si="808"/>
        <v>8</v>
      </c>
      <c r="AP2906" s="17">
        <f t="shared" si="809"/>
        <v>17</v>
      </c>
      <c r="AQ2906" s="17">
        <f t="shared" si="810"/>
        <v>6</v>
      </c>
      <c r="AR2906" s="17">
        <f t="shared" si="811"/>
        <v>2020</v>
      </c>
      <c r="AS2906" s="17">
        <f t="shared" ca="1" si="812"/>
        <v>161</v>
      </c>
      <c r="AT2906" s="17" t="str">
        <f t="shared" ca="1" si="815"/>
        <v>No</v>
      </c>
      <c r="AU2906" s="17">
        <f t="shared" si="813"/>
        <v>0</v>
      </c>
      <c r="AV2906" s="17" t="str">
        <f>+VLOOKUP(B2906,[1]Cruces!S:T,2,0)</f>
        <v>7. Ejecución en Campo OS BT</v>
      </c>
    </row>
    <row r="2907" spans="1:48" hidden="1" x14ac:dyDescent="0.25">
      <c r="A2907" s="17" t="s">
        <v>5294</v>
      </c>
      <c r="B2907" s="17" t="s">
        <v>68</v>
      </c>
      <c r="C2907" s="17">
        <v>2182932</v>
      </c>
      <c r="D2907" s="17">
        <v>0</v>
      </c>
      <c r="E2907" s="17" t="s">
        <v>55</v>
      </c>
      <c r="F2907" s="17" t="s">
        <v>120</v>
      </c>
      <c r="G2907" s="17" t="s">
        <v>5295</v>
      </c>
      <c r="H2907" s="17">
        <v>3114307846</v>
      </c>
      <c r="I2907" s="17" t="s">
        <v>182</v>
      </c>
      <c r="J2907" s="17" t="s">
        <v>59</v>
      </c>
      <c r="K2907" s="17" t="s">
        <v>97</v>
      </c>
      <c r="L2907" s="17" t="s">
        <v>122</v>
      </c>
      <c r="M2907" s="17" t="s">
        <v>123</v>
      </c>
      <c r="N2907" s="17" t="s">
        <v>75</v>
      </c>
      <c r="O2907" s="17">
        <v>20180914</v>
      </c>
      <c r="P2907" s="17">
        <v>20181003</v>
      </c>
      <c r="Q2907" s="17">
        <v>7551</v>
      </c>
      <c r="R2907" s="17">
        <v>25640420</v>
      </c>
      <c r="S2907" s="17" t="s">
        <v>76</v>
      </c>
      <c r="T2907" s="17" t="s">
        <v>63</v>
      </c>
      <c r="U2907" s="17" t="s">
        <v>88</v>
      </c>
      <c r="V2907" s="17">
        <f t="shared" si="814"/>
        <v>75</v>
      </c>
      <c r="W2907" s="17">
        <v>75000</v>
      </c>
      <c r="X2907" s="17" t="s">
        <v>89</v>
      </c>
      <c r="Y2907" s="17" t="s">
        <v>136</v>
      </c>
      <c r="Z2907" s="17">
        <v>20181016</v>
      </c>
      <c r="AA2907" s="17" t="s">
        <v>78</v>
      </c>
      <c r="AB2907" s="17">
        <v>1</v>
      </c>
      <c r="AC2907" s="17" t="str">
        <f>IFERROR(VLOOKUP(A2907,[1]Cruces!AJ:AK,2,0),VLOOKUP(CONCATENATE(X2907,AA2907),[1]Cruces!G:H,2,0))</f>
        <v>Solicitud de Obra</v>
      </c>
      <c r="AD2907" s="17">
        <f t="shared" si="800"/>
        <v>14</v>
      </c>
      <c r="AE2907" s="17">
        <f t="shared" si="801"/>
        <v>9</v>
      </c>
      <c r="AF2907" s="17">
        <f t="shared" si="802"/>
        <v>2018</v>
      </c>
      <c r="AG2907" s="17" t="str">
        <f>IFERROR(VLOOKUP(MID(A2907,2,4)*1,[1]Cruces!K:L,2,0),"Verificar")</f>
        <v>Atlántico Norte</v>
      </c>
      <c r="AH2907" s="17">
        <f t="shared" ca="1" si="803"/>
        <v>803</v>
      </c>
      <c r="AI2907" s="17" t="str">
        <f>IFERROR(VLOOKUP(U2907,[1]Cruces!$O$1:$P$6,2,0),"Sin Orden")</f>
        <v>Resuelta</v>
      </c>
      <c r="AJ2907" s="17">
        <f t="shared" si="804"/>
        <v>16</v>
      </c>
      <c r="AK2907" s="17">
        <f t="shared" si="805"/>
        <v>10</v>
      </c>
      <c r="AL2907" s="17">
        <f t="shared" si="806"/>
        <v>2018</v>
      </c>
      <c r="AM2907" s="17">
        <f t="shared" ca="1" si="807"/>
        <v>771</v>
      </c>
      <c r="AN2907" s="18" t="str">
        <f>IFERROR(VLOOKUP(R2907*1,'[1]Ordenes de Servicio'!G:K,5,0),"No Cruza")</f>
        <v>No Cruza</v>
      </c>
      <c r="AO2907" s="17">
        <f t="shared" ca="1" si="808"/>
        <v>32</v>
      </c>
      <c r="AP2907" s="17">
        <f t="shared" si="809"/>
        <v>3</v>
      </c>
      <c r="AQ2907" s="17">
        <f t="shared" si="810"/>
        <v>10</v>
      </c>
      <c r="AR2907" s="17">
        <f t="shared" si="811"/>
        <v>2018</v>
      </c>
      <c r="AS2907" s="17">
        <f t="shared" ca="1" si="812"/>
        <v>784</v>
      </c>
      <c r="AT2907" s="17" t="str">
        <f t="shared" ca="1" si="815"/>
        <v>Si</v>
      </c>
      <c r="AU2907" s="17">
        <f t="shared" si="813"/>
        <v>13</v>
      </c>
      <c r="AV2907" s="17" t="str">
        <f>+VLOOKUP(B2907,[1]Cruces!S:T,2,0)</f>
        <v>5. Consultoría / Adjudicación</v>
      </c>
    </row>
    <row r="2908" spans="1:48" hidden="1" x14ac:dyDescent="0.25">
      <c r="A2908" s="17" t="s">
        <v>5296</v>
      </c>
      <c r="B2908" s="17" t="s">
        <v>68</v>
      </c>
      <c r="C2908" s="17">
        <v>0</v>
      </c>
      <c r="D2908" s="17">
        <v>0</v>
      </c>
      <c r="E2908" s="17" t="s">
        <v>55</v>
      </c>
      <c r="F2908" s="17" t="s">
        <v>163</v>
      </c>
      <c r="G2908" s="17" t="s">
        <v>5297</v>
      </c>
      <c r="H2908" s="17">
        <v>3205129968</v>
      </c>
      <c r="I2908" s="17" t="s">
        <v>197</v>
      </c>
      <c r="J2908" s="17" t="s">
        <v>59</v>
      </c>
      <c r="K2908" s="17" t="s">
        <v>5298</v>
      </c>
      <c r="L2908" s="17" t="s">
        <v>111</v>
      </c>
      <c r="M2908" s="17" t="s">
        <v>112</v>
      </c>
      <c r="N2908" s="17" t="s">
        <v>75</v>
      </c>
      <c r="O2908" s="17">
        <v>20200917</v>
      </c>
      <c r="P2908" s="17">
        <v>20200917</v>
      </c>
      <c r="Q2908" s="17">
        <v>1180</v>
      </c>
      <c r="R2908" s="17">
        <v>0</v>
      </c>
      <c r="S2908" s="17"/>
      <c r="T2908" s="17" t="s">
        <v>63</v>
      </c>
      <c r="U2908" s="17"/>
      <c r="V2908" s="17">
        <f t="shared" si="814"/>
        <v>75</v>
      </c>
      <c r="W2908" s="17">
        <v>75000</v>
      </c>
      <c r="X2908" s="17" t="s">
        <v>64</v>
      </c>
      <c r="Y2908" s="17" t="s">
        <v>68</v>
      </c>
      <c r="Z2908" s="17">
        <v>20200917</v>
      </c>
      <c r="AA2908" s="17" t="s">
        <v>199</v>
      </c>
      <c r="AB2908" s="17">
        <v>1</v>
      </c>
      <c r="AC2908" s="17" t="str">
        <f>IFERROR(VLOOKUP(A2908,[1]Cruces!AJ:AK,2,0),VLOOKUP(CONCATENATE(X2908,AA2908),[1]Cruces!G:H,2,0))</f>
        <v>Solicitud de Obra</v>
      </c>
      <c r="AD2908" s="17">
        <f t="shared" si="800"/>
        <v>17</v>
      </c>
      <c r="AE2908" s="17">
        <f t="shared" si="801"/>
        <v>9</v>
      </c>
      <c r="AF2908" s="17">
        <f t="shared" si="802"/>
        <v>2020</v>
      </c>
      <c r="AG2908" s="17" t="str">
        <f>IFERROR(VLOOKUP(MID(A2908,2,4)*1,[1]Cruces!K:L,2,0),"Verificar")</f>
        <v>Atlántico Norte</v>
      </c>
      <c r="AH2908" s="17">
        <f t="shared" ca="1" si="803"/>
        <v>69</v>
      </c>
      <c r="AI2908" s="17" t="str">
        <f>IFERROR(VLOOKUP(U2908,[1]Cruces!$O$1:$P$6,2,0),"Sin Orden")</f>
        <v>Sin Orden</v>
      </c>
      <c r="AJ2908" s="17">
        <f t="shared" si="804"/>
        <v>17</v>
      </c>
      <c r="AK2908" s="17">
        <f t="shared" si="805"/>
        <v>9</v>
      </c>
      <c r="AL2908" s="17">
        <f t="shared" si="806"/>
        <v>2020</v>
      </c>
      <c r="AM2908" s="17">
        <f t="shared" ca="1" si="807"/>
        <v>69</v>
      </c>
      <c r="AN2908" s="18" t="str">
        <f>IFERROR(VLOOKUP(R2908*1,'[1]Ordenes de Servicio'!G:K,5,0),"No Cruza")</f>
        <v>No Cruza</v>
      </c>
      <c r="AO2908" s="17">
        <f t="shared" ca="1" si="808"/>
        <v>69</v>
      </c>
      <c r="AP2908" s="17">
        <f t="shared" si="809"/>
        <v>17</v>
      </c>
      <c r="AQ2908" s="17">
        <f t="shared" si="810"/>
        <v>9</v>
      </c>
      <c r="AR2908" s="17">
        <f t="shared" si="811"/>
        <v>2020</v>
      </c>
      <c r="AS2908" s="17">
        <f t="shared" ca="1" si="812"/>
        <v>69</v>
      </c>
      <c r="AT2908" s="17" t="str">
        <f t="shared" ca="1" si="815"/>
        <v>No</v>
      </c>
      <c r="AU2908" s="17">
        <f t="shared" si="813"/>
        <v>0</v>
      </c>
      <c r="AV2908" s="17" t="str">
        <f>+VLOOKUP(B2908,[1]Cruces!S:T,2,0)</f>
        <v>5. Consultoría / Adjudicación</v>
      </c>
    </row>
    <row r="2909" spans="1:48" hidden="1" x14ac:dyDescent="0.25">
      <c r="A2909" s="17" t="s">
        <v>9666</v>
      </c>
      <c r="B2909" s="17" t="s">
        <v>1943</v>
      </c>
      <c r="C2909" s="17">
        <v>0</v>
      </c>
      <c r="D2909" s="17">
        <v>0</v>
      </c>
      <c r="E2909" s="17" t="s">
        <v>55</v>
      </c>
      <c r="F2909" s="17" t="s">
        <v>7082</v>
      </c>
      <c r="G2909" s="17" t="s">
        <v>9667</v>
      </c>
      <c r="H2909" s="17">
        <v>3005777034</v>
      </c>
      <c r="I2909" s="17" t="s">
        <v>71</v>
      </c>
      <c r="J2909" s="17" t="s">
        <v>59</v>
      </c>
      <c r="K2909" s="17" t="s">
        <v>9668</v>
      </c>
      <c r="L2909" s="17" t="s">
        <v>7606</v>
      </c>
      <c r="M2909" s="17" t="s">
        <v>7607</v>
      </c>
      <c r="N2909" s="17" t="s">
        <v>1946</v>
      </c>
      <c r="O2909" s="17">
        <v>20191203</v>
      </c>
      <c r="P2909" s="17">
        <v>20191205</v>
      </c>
      <c r="Q2909" s="17">
        <v>1110</v>
      </c>
      <c r="R2909" s="17">
        <v>26980957</v>
      </c>
      <c r="S2909" s="17" t="s">
        <v>6601</v>
      </c>
      <c r="T2909" s="17" t="s">
        <v>63</v>
      </c>
      <c r="U2909" s="17" t="s">
        <v>88</v>
      </c>
      <c r="V2909" s="17">
        <f t="shared" si="814"/>
        <v>3</v>
      </c>
      <c r="W2909" s="17">
        <v>3000</v>
      </c>
      <c r="X2909" s="17" t="s">
        <v>7065</v>
      </c>
      <c r="Y2909" s="17" t="s">
        <v>150</v>
      </c>
      <c r="Z2909" s="17">
        <v>20191205</v>
      </c>
      <c r="AA2909" s="17" t="s">
        <v>1947</v>
      </c>
      <c r="AB2909" s="17">
        <v>1</v>
      </c>
      <c r="AC2909" s="17" t="str">
        <f>IFERROR(VLOOKUP(A2909,[1]Cruces!AJ:AK,2,0),VLOOKUP(CONCATENATE(X2909,AA2909),[1]Cruces!G:H,2,0))</f>
        <v>Solicitud por BT</v>
      </c>
      <c r="AD2909" s="17">
        <f t="shared" si="800"/>
        <v>3</v>
      </c>
      <c r="AE2909" s="17">
        <f t="shared" si="801"/>
        <v>12</v>
      </c>
      <c r="AF2909" s="17">
        <f t="shared" si="802"/>
        <v>2019</v>
      </c>
      <c r="AG2909" s="17" t="str">
        <f>IFERROR(VLOOKUP(MID(A2909,2,4)*1,[1]Cruces!K:L,2,0),"Verificar")</f>
        <v>Atlántico Norte</v>
      </c>
      <c r="AH2909" s="17">
        <f t="shared" ca="1" si="803"/>
        <v>358</v>
      </c>
      <c r="AI2909" s="17" t="str">
        <f>IFERROR(VLOOKUP(U2909,[1]Cruces!$O$1:$P$6,2,0),"Sin Orden")</f>
        <v>Resuelta</v>
      </c>
      <c r="AJ2909" s="17">
        <f t="shared" si="804"/>
        <v>5</v>
      </c>
      <c r="AK2909" s="17">
        <f t="shared" si="805"/>
        <v>12</v>
      </c>
      <c r="AL2909" s="17">
        <f t="shared" si="806"/>
        <v>2019</v>
      </c>
      <c r="AM2909" s="17">
        <f t="shared" ca="1" si="807"/>
        <v>356</v>
      </c>
      <c r="AN2909" s="18" t="str">
        <f>IFERROR(VLOOKUP(R2909*1,'[1]Ordenes de Servicio'!G:K,5,0),"No Cruza")</f>
        <v>No Cruza</v>
      </c>
      <c r="AO2909" s="17">
        <f t="shared" ca="1" si="808"/>
        <v>2</v>
      </c>
      <c r="AP2909" s="17">
        <f t="shared" si="809"/>
        <v>5</v>
      </c>
      <c r="AQ2909" s="17">
        <f t="shared" si="810"/>
        <v>12</v>
      </c>
      <c r="AR2909" s="17">
        <f t="shared" si="811"/>
        <v>2019</v>
      </c>
      <c r="AS2909" s="17">
        <f t="shared" ca="1" si="812"/>
        <v>356</v>
      </c>
      <c r="AT2909" s="17" t="str">
        <f t="shared" ca="1" si="815"/>
        <v>No</v>
      </c>
      <c r="AU2909" s="17">
        <f t="shared" si="813"/>
        <v>0</v>
      </c>
      <c r="AV2909" s="17" t="str">
        <f>+VLOOKUP(B2909,[1]Cruces!S:T,2,0)</f>
        <v>7. Ejecución en Campo OS BT</v>
      </c>
    </row>
    <row r="2910" spans="1:48" hidden="1" x14ac:dyDescent="0.25">
      <c r="A2910" s="17" t="s">
        <v>5299</v>
      </c>
      <c r="B2910" s="17" t="s">
        <v>68</v>
      </c>
      <c r="C2910" s="17">
        <v>0</v>
      </c>
      <c r="D2910" s="17">
        <v>0</v>
      </c>
      <c r="E2910" s="17" t="s">
        <v>55</v>
      </c>
      <c r="F2910" s="17" t="s">
        <v>126</v>
      </c>
      <c r="G2910" s="17" t="s">
        <v>5300</v>
      </c>
      <c r="H2910" s="17">
        <v>0</v>
      </c>
      <c r="I2910" s="17" t="s">
        <v>83</v>
      </c>
      <c r="J2910" s="17" t="s">
        <v>59</v>
      </c>
      <c r="K2910" s="17" t="s">
        <v>97</v>
      </c>
      <c r="L2910" s="17" t="s">
        <v>129</v>
      </c>
      <c r="M2910" s="17" t="s">
        <v>130</v>
      </c>
      <c r="N2910" s="17" t="s">
        <v>75</v>
      </c>
      <c r="O2910" s="17">
        <v>20190709</v>
      </c>
      <c r="P2910" s="17">
        <v>20190806</v>
      </c>
      <c r="Q2910" s="17">
        <v>3340</v>
      </c>
      <c r="R2910" s="17">
        <v>26809038</v>
      </c>
      <c r="S2910" s="17" t="s">
        <v>76</v>
      </c>
      <c r="T2910" s="17" t="s">
        <v>63</v>
      </c>
      <c r="U2910" s="17" t="s">
        <v>88</v>
      </c>
      <c r="V2910" s="17">
        <f t="shared" si="814"/>
        <v>15</v>
      </c>
      <c r="W2910" s="17">
        <v>15000</v>
      </c>
      <c r="X2910" s="17" t="s">
        <v>64</v>
      </c>
      <c r="Y2910" s="17" t="s">
        <v>136</v>
      </c>
      <c r="Z2910" s="17">
        <v>20190828</v>
      </c>
      <c r="AA2910" s="17" t="s">
        <v>78</v>
      </c>
      <c r="AB2910" s="17">
        <v>1</v>
      </c>
      <c r="AC2910" s="17" t="str">
        <f>IFERROR(VLOOKUP(A2910,[1]Cruces!AJ:AK,2,0),VLOOKUP(CONCATENATE(X2910,AA2910),[1]Cruces!G:H,2,0))</f>
        <v>Solicitud de Obra</v>
      </c>
      <c r="AD2910" s="17">
        <f t="shared" si="800"/>
        <v>9</v>
      </c>
      <c r="AE2910" s="17">
        <f t="shared" si="801"/>
        <v>7</v>
      </c>
      <c r="AF2910" s="17">
        <f t="shared" si="802"/>
        <v>2019</v>
      </c>
      <c r="AG2910" s="17" t="str">
        <f>IFERROR(VLOOKUP(MID(A2910,2,4)*1,[1]Cruces!K:L,2,0),"Verificar")</f>
        <v>Guajira</v>
      </c>
      <c r="AH2910" s="17">
        <f t="shared" ca="1" si="803"/>
        <v>505</v>
      </c>
      <c r="AI2910" s="17" t="str">
        <f>IFERROR(VLOOKUP(U2910,[1]Cruces!$O$1:$P$6,2,0),"Sin Orden")</f>
        <v>Resuelta</v>
      </c>
      <c r="AJ2910" s="17">
        <f t="shared" si="804"/>
        <v>28</v>
      </c>
      <c r="AK2910" s="17">
        <f t="shared" si="805"/>
        <v>8</v>
      </c>
      <c r="AL2910" s="17">
        <f t="shared" si="806"/>
        <v>2019</v>
      </c>
      <c r="AM2910" s="17">
        <f t="shared" ca="1" si="807"/>
        <v>455</v>
      </c>
      <c r="AN2910" s="18">
        <f>IFERROR(VLOOKUP(R2910*1,'[1]Ordenes de Servicio'!G:K,5,0),"No Cruza")</f>
        <v>43747</v>
      </c>
      <c r="AO2910" s="17">
        <f t="shared" ca="1" si="808"/>
        <v>50</v>
      </c>
      <c r="AP2910" s="17">
        <f t="shared" si="809"/>
        <v>6</v>
      </c>
      <c r="AQ2910" s="17">
        <f t="shared" si="810"/>
        <v>8</v>
      </c>
      <c r="AR2910" s="17">
        <f t="shared" si="811"/>
        <v>2019</v>
      </c>
      <c r="AS2910" s="17">
        <f t="shared" ca="1" si="812"/>
        <v>477</v>
      </c>
      <c r="AT2910" s="17" t="str">
        <f t="shared" ca="1" si="815"/>
        <v>Si</v>
      </c>
      <c r="AU2910" s="17">
        <f t="shared" si="813"/>
        <v>22</v>
      </c>
      <c r="AV2910" s="17" t="str">
        <f>+VLOOKUP(B2910,[1]Cruces!S:T,2,0)</f>
        <v>5. Consultoría / Adjudicación</v>
      </c>
    </row>
    <row r="2911" spans="1:48" hidden="1" x14ac:dyDescent="0.25">
      <c r="A2911" s="17" t="s">
        <v>9669</v>
      </c>
      <c r="B2911" s="17" t="s">
        <v>6595</v>
      </c>
      <c r="C2911" s="17">
        <v>0</v>
      </c>
      <c r="D2911" s="17">
        <v>0</v>
      </c>
      <c r="E2911" s="17" t="s">
        <v>55</v>
      </c>
      <c r="F2911" s="17" t="s">
        <v>5366</v>
      </c>
      <c r="G2911" s="17" t="s">
        <v>9670</v>
      </c>
      <c r="H2911" s="17">
        <v>3205253345</v>
      </c>
      <c r="I2911" s="17" t="s">
        <v>71</v>
      </c>
      <c r="J2911" s="17" t="s">
        <v>59</v>
      </c>
      <c r="K2911" s="17" t="s">
        <v>9671</v>
      </c>
      <c r="L2911" s="17" t="s">
        <v>5368</v>
      </c>
      <c r="M2911" s="17" t="s">
        <v>5369</v>
      </c>
      <c r="N2911" s="17" t="s">
        <v>6600</v>
      </c>
      <c r="O2911" s="17">
        <v>20201019</v>
      </c>
      <c r="P2911" s="17">
        <v>20201020</v>
      </c>
      <c r="Q2911" s="17">
        <v>1170</v>
      </c>
      <c r="R2911" s="17">
        <v>28278919</v>
      </c>
      <c r="S2911" s="17" t="s">
        <v>6601</v>
      </c>
      <c r="T2911" s="17" t="s">
        <v>63</v>
      </c>
      <c r="U2911" s="17" t="s">
        <v>91</v>
      </c>
      <c r="V2911" s="17">
        <f t="shared" si="814"/>
        <v>3</v>
      </c>
      <c r="W2911" s="17">
        <v>3000</v>
      </c>
      <c r="X2911" s="17" t="s">
        <v>7065</v>
      </c>
      <c r="Y2911" s="17" t="s">
        <v>6595</v>
      </c>
      <c r="Z2911" s="17">
        <v>20201020</v>
      </c>
      <c r="AA2911" s="17" t="s">
        <v>1947</v>
      </c>
      <c r="AB2911" s="17">
        <v>1</v>
      </c>
      <c r="AC2911" s="17" t="str">
        <f>IFERROR(VLOOKUP(A2911,[1]Cruces!AJ:AK,2,0),VLOOKUP(CONCATENATE(X2911,AA2911),[1]Cruces!G:H,2,0))</f>
        <v>Solicitud por BT</v>
      </c>
      <c r="AD2911" s="17">
        <f t="shared" si="800"/>
        <v>19</v>
      </c>
      <c r="AE2911" s="17">
        <f t="shared" si="801"/>
        <v>10</v>
      </c>
      <c r="AF2911" s="17">
        <f t="shared" si="802"/>
        <v>2020</v>
      </c>
      <c r="AG2911" s="17" t="str">
        <f>IFERROR(VLOOKUP(MID(A2911,2,4)*1,[1]Cruces!K:L,2,0),"Verificar")</f>
        <v>Atlántico Norte</v>
      </c>
      <c r="AH2911" s="17">
        <f t="shared" ca="1" si="803"/>
        <v>37</v>
      </c>
      <c r="AI2911" s="17" t="str">
        <f>IFERROR(VLOOKUP(U2911,[1]Cruces!$O$1:$P$6,2,0),"Sin Orden")</f>
        <v>Resuelta</v>
      </c>
      <c r="AJ2911" s="17">
        <f t="shared" si="804"/>
        <v>20</v>
      </c>
      <c r="AK2911" s="17">
        <f t="shared" si="805"/>
        <v>10</v>
      </c>
      <c r="AL2911" s="17">
        <f t="shared" si="806"/>
        <v>2020</v>
      </c>
      <c r="AM2911" s="17">
        <f t="shared" ca="1" si="807"/>
        <v>36</v>
      </c>
      <c r="AN2911" s="18" t="str">
        <f>IFERROR(VLOOKUP(R2911*1,'[1]Ordenes de Servicio'!G:K,5,0),"No Cruza")</f>
        <v>No Cruza</v>
      </c>
      <c r="AO2911" s="17">
        <f t="shared" ca="1" si="808"/>
        <v>1</v>
      </c>
      <c r="AP2911" s="17">
        <f t="shared" si="809"/>
        <v>20</v>
      </c>
      <c r="AQ2911" s="17">
        <f t="shared" si="810"/>
        <v>10</v>
      </c>
      <c r="AR2911" s="17">
        <f t="shared" si="811"/>
        <v>2020</v>
      </c>
      <c r="AS2911" s="17">
        <f t="shared" ca="1" si="812"/>
        <v>36</v>
      </c>
      <c r="AT2911" s="17" t="str">
        <f t="shared" ca="1" si="815"/>
        <v>No</v>
      </c>
      <c r="AU2911" s="17">
        <f t="shared" si="813"/>
        <v>0</v>
      </c>
      <c r="AV2911" s="17" t="str">
        <f>+VLOOKUP(B2911,[1]Cruces!S:T,2,0)</f>
        <v>7. Ejecución en Campo OS BT</v>
      </c>
    </row>
    <row r="2912" spans="1:48" hidden="1" x14ac:dyDescent="0.25">
      <c r="A2912" s="17" t="s">
        <v>9672</v>
      </c>
      <c r="B2912" s="17" t="s">
        <v>1943</v>
      </c>
      <c r="C2912" s="17">
        <v>0</v>
      </c>
      <c r="D2912" s="17">
        <v>0</v>
      </c>
      <c r="E2912" s="17" t="s">
        <v>55</v>
      </c>
      <c r="F2912" s="17" t="s">
        <v>932</v>
      </c>
      <c r="G2912" s="17" t="s">
        <v>9673</v>
      </c>
      <c r="H2912" s="17">
        <v>3106670619</v>
      </c>
      <c r="I2912" s="17" t="s">
        <v>71</v>
      </c>
      <c r="J2912" s="17" t="s">
        <v>59</v>
      </c>
      <c r="K2912" s="17" t="s">
        <v>97</v>
      </c>
      <c r="L2912" s="17" t="s">
        <v>7223</v>
      </c>
      <c r="M2912" s="17" t="s">
        <v>7224</v>
      </c>
      <c r="N2912" s="17" t="s">
        <v>1946</v>
      </c>
      <c r="O2912" s="17">
        <v>20201107</v>
      </c>
      <c r="P2912" s="17">
        <v>20201107</v>
      </c>
      <c r="Q2912" s="17">
        <v>3410</v>
      </c>
      <c r="R2912" s="17">
        <v>28272912</v>
      </c>
      <c r="S2912" s="17" t="s">
        <v>6601</v>
      </c>
      <c r="T2912" s="17" t="s">
        <v>63</v>
      </c>
      <c r="U2912" s="17" t="s">
        <v>77</v>
      </c>
      <c r="V2912" s="17">
        <f t="shared" si="814"/>
        <v>3</v>
      </c>
      <c r="W2912" s="17">
        <v>3000</v>
      </c>
      <c r="X2912" s="17" t="s">
        <v>7065</v>
      </c>
      <c r="Y2912" s="17" t="s">
        <v>1943</v>
      </c>
      <c r="Z2912" s="17">
        <v>20201107</v>
      </c>
      <c r="AA2912" s="17" t="s">
        <v>1947</v>
      </c>
      <c r="AB2912" s="17">
        <v>1</v>
      </c>
      <c r="AC2912" s="17" t="str">
        <f>IFERROR(VLOOKUP(A2912,[1]Cruces!AJ:AK,2,0),VLOOKUP(CONCATENATE(X2912,AA2912),[1]Cruces!G:H,2,0))</f>
        <v>Solicitud por BT</v>
      </c>
      <c r="AD2912" s="17">
        <f t="shared" si="800"/>
        <v>7</v>
      </c>
      <c r="AE2912" s="17">
        <f t="shared" si="801"/>
        <v>11</v>
      </c>
      <c r="AF2912" s="17">
        <f t="shared" si="802"/>
        <v>2020</v>
      </c>
      <c r="AG2912" s="17" t="str">
        <f>IFERROR(VLOOKUP(MID(A2912,2,4)*1,[1]Cruces!K:L,2,0),"Verificar")</f>
        <v>Magdalena</v>
      </c>
      <c r="AH2912" s="17">
        <f t="shared" ca="1" si="803"/>
        <v>18</v>
      </c>
      <c r="AI2912" s="17" t="str">
        <f>IFERROR(VLOOKUP(U2912,[1]Cruces!$O$1:$P$6,2,0),"Sin Orden")</f>
        <v>Pendiente</v>
      </c>
      <c r="AJ2912" s="17">
        <f t="shared" si="804"/>
        <v>7</v>
      </c>
      <c r="AK2912" s="17">
        <f t="shared" si="805"/>
        <v>11</v>
      </c>
      <c r="AL2912" s="17">
        <f t="shared" si="806"/>
        <v>2020</v>
      </c>
      <c r="AM2912" s="17">
        <f t="shared" ca="1" si="807"/>
        <v>18</v>
      </c>
      <c r="AN2912" s="18" t="str">
        <f>IFERROR(VLOOKUP(R2912*1,'[1]Ordenes de Servicio'!G:K,5,0),"No Cruza")</f>
        <v>No Cruza</v>
      </c>
      <c r="AO2912" s="17">
        <f t="shared" ca="1" si="808"/>
        <v>18</v>
      </c>
      <c r="AP2912" s="17">
        <f t="shared" si="809"/>
        <v>7</v>
      </c>
      <c r="AQ2912" s="17">
        <f t="shared" si="810"/>
        <v>11</v>
      </c>
      <c r="AR2912" s="17">
        <f t="shared" si="811"/>
        <v>2020</v>
      </c>
      <c r="AS2912" s="17">
        <f t="shared" ca="1" si="812"/>
        <v>18</v>
      </c>
      <c r="AT2912" s="17" t="str">
        <f t="shared" ca="1" si="815"/>
        <v>No</v>
      </c>
      <c r="AU2912" s="17">
        <f t="shared" si="813"/>
        <v>0</v>
      </c>
      <c r="AV2912" s="17" t="str">
        <f>+VLOOKUP(B2912,[1]Cruces!S:T,2,0)</f>
        <v>7. Ejecución en Campo OS BT</v>
      </c>
    </row>
    <row r="2913" spans="1:48" hidden="1" x14ac:dyDescent="0.25">
      <c r="A2913" s="17" t="s">
        <v>5301</v>
      </c>
      <c r="B2913" s="17" t="s">
        <v>68</v>
      </c>
      <c r="C2913" s="17">
        <v>0</v>
      </c>
      <c r="D2913" s="17">
        <v>0</v>
      </c>
      <c r="E2913" s="17" t="s">
        <v>55</v>
      </c>
      <c r="F2913" s="17" t="s">
        <v>232</v>
      </c>
      <c r="G2913" s="17" t="s">
        <v>5302</v>
      </c>
      <c r="H2913" s="17">
        <v>0</v>
      </c>
      <c r="I2913" s="17" t="s">
        <v>83</v>
      </c>
      <c r="J2913" s="17" t="s">
        <v>59</v>
      </c>
      <c r="K2913" s="17" t="s">
        <v>5303</v>
      </c>
      <c r="L2913" s="17" t="s">
        <v>280</v>
      </c>
      <c r="M2913" s="17" t="s">
        <v>281</v>
      </c>
      <c r="N2913" s="17" t="s">
        <v>75</v>
      </c>
      <c r="O2913" s="17">
        <v>20181205</v>
      </c>
      <c r="P2913" s="17">
        <v>20181213</v>
      </c>
      <c r="Q2913" s="17">
        <v>9520</v>
      </c>
      <c r="R2913" s="17">
        <v>26115793</v>
      </c>
      <c r="S2913" s="17" t="s">
        <v>76</v>
      </c>
      <c r="T2913" s="17" t="s">
        <v>63</v>
      </c>
      <c r="U2913" s="17" t="s">
        <v>91</v>
      </c>
      <c r="V2913" s="17">
        <f t="shared" si="814"/>
        <v>1</v>
      </c>
      <c r="W2913" s="17">
        <v>1000</v>
      </c>
      <c r="X2913" s="17" t="s">
        <v>64</v>
      </c>
      <c r="Y2913" s="17" t="s">
        <v>136</v>
      </c>
      <c r="Z2913" s="17">
        <v>20190117</v>
      </c>
      <c r="AA2913" s="17" t="s">
        <v>113</v>
      </c>
      <c r="AB2913" s="17">
        <v>1</v>
      </c>
      <c r="AC2913" s="17" t="str">
        <f>IFERROR(VLOOKUP(A2913,[1]Cruces!AJ:AK,2,0),VLOOKUP(CONCATENATE(X2913,AA2913),[1]Cruces!G:H,2,0))</f>
        <v>Solicitud de Obra</v>
      </c>
      <c r="AD2913" s="17">
        <f t="shared" si="800"/>
        <v>5</v>
      </c>
      <c r="AE2913" s="17">
        <f t="shared" si="801"/>
        <v>12</v>
      </c>
      <c r="AF2913" s="17">
        <f t="shared" si="802"/>
        <v>2018</v>
      </c>
      <c r="AG2913" s="17" t="str">
        <f>IFERROR(VLOOKUP(MID(A2913,2,4)*1,[1]Cruces!K:L,2,0),"Verificar")</f>
        <v>Atlántico Sur</v>
      </c>
      <c r="AH2913" s="17">
        <f t="shared" ca="1" si="803"/>
        <v>721</v>
      </c>
      <c r="AI2913" s="17" t="str">
        <f>IFERROR(VLOOKUP(U2913,[1]Cruces!$O$1:$P$6,2,0),"Sin Orden")</f>
        <v>Resuelta</v>
      </c>
      <c r="AJ2913" s="17">
        <f t="shared" si="804"/>
        <v>17</v>
      </c>
      <c r="AK2913" s="17">
        <f t="shared" si="805"/>
        <v>1</v>
      </c>
      <c r="AL2913" s="17">
        <f t="shared" si="806"/>
        <v>2019</v>
      </c>
      <c r="AM2913" s="17">
        <f t="shared" ca="1" si="807"/>
        <v>678</v>
      </c>
      <c r="AN2913" s="18">
        <f>IFERROR(VLOOKUP(R2913*1,'[1]Ordenes de Servicio'!G:K,5,0),"No Cruza")</f>
        <v>43543</v>
      </c>
      <c r="AO2913" s="17">
        <f t="shared" ca="1" si="808"/>
        <v>43</v>
      </c>
      <c r="AP2913" s="17">
        <f t="shared" si="809"/>
        <v>13</v>
      </c>
      <c r="AQ2913" s="17">
        <f t="shared" si="810"/>
        <v>12</v>
      </c>
      <c r="AR2913" s="17">
        <f t="shared" si="811"/>
        <v>2018</v>
      </c>
      <c r="AS2913" s="17">
        <f t="shared" ca="1" si="812"/>
        <v>713</v>
      </c>
      <c r="AT2913" s="17" t="str">
        <f t="shared" ca="1" si="815"/>
        <v>Si</v>
      </c>
      <c r="AU2913" s="17">
        <f t="shared" si="813"/>
        <v>35</v>
      </c>
      <c r="AV2913" s="17" t="str">
        <f>+VLOOKUP(B2913,[1]Cruces!S:T,2,0)</f>
        <v>5. Consultoría / Adjudicación</v>
      </c>
    </row>
    <row r="2914" spans="1:48" hidden="1" x14ac:dyDescent="0.25">
      <c r="A2914" s="17" t="s">
        <v>5304</v>
      </c>
      <c r="B2914" s="17" t="s">
        <v>54</v>
      </c>
      <c r="C2914" s="17">
        <v>0</v>
      </c>
      <c r="D2914" s="17">
        <v>0</v>
      </c>
      <c r="E2914" s="17" t="s">
        <v>55</v>
      </c>
      <c r="F2914" s="17" t="s">
        <v>120</v>
      </c>
      <c r="G2914" s="17" t="s">
        <v>2471</v>
      </c>
      <c r="H2914" s="17">
        <v>3014813805</v>
      </c>
      <c r="I2914" s="17" t="s">
        <v>182</v>
      </c>
      <c r="J2914" s="17" t="s">
        <v>59</v>
      </c>
      <c r="K2914" s="17" t="s">
        <v>2472</v>
      </c>
      <c r="L2914" s="17" t="s">
        <v>122</v>
      </c>
      <c r="M2914" s="17" t="s">
        <v>123</v>
      </c>
      <c r="N2914" s="17" t="s">
        <v>62</v>
      </c>
      <c r="O2914" s="17">
        <v>20171024</v>
      </c>
      <c r="P2914" s="17">
        <v>20171025</v>
      </c>
      <c r="Q2914" s="17">
        <v>9530</v>
      </c>
      <c r="R2914" s="17">
        <v>0</v>
      </c>
      <c r="S2914" s="17"/>
      <c r="T2914" s="17" t="s">
        <v>63</v>
      </c>
      <c r="U2914" s="17"/>
      <c r="V2914" s="17">
        <f t="shared" si="814"/>
        <v>112.5</v>
      </c>
      <c r="W2914" s="17">
        <v>112500</v>
      </c>
      <c r="X2914" s="17" t="s">
        <v>64</v>
      </c>
      <c r="Y2914" s="17" t="s">
        <v>65</v>
      </c>
      <c r="Z2914" s="17">
        <v>20171025</v>
      </c>
      <c r="AA2914" s="17" t="s">
        <v>101</v>
      </c>
      <c r="AB2914" s="17">
        <v>1</v>
      </c>
      <c r="AC2914" s="17" t="str">
        <f>IFERROR(VLOOKUP(A2914,[1]Cruces!AJ:AK,2,0),VLOOKUP(CONCATENATE(X2914,AA2914),[1]Cruces!G:H,2,0))</f>
        <v>Solicitud de Obra</v>
      </c>
      <c r="AD2914" s="17">
        <f t="shared" si="800"/>
        <v>24</v>
      </c>
      <c r="AE2914" s="17">
        <f t="shared" si="801"/>
        <v>10</v>
      </c>
      <c r="AF2914" s="17">
        <f t="shared" si="802"/>
        <v>2017</v>
      </c>
      <c r="AG2914" s="17" t="str">
        <f>IFERROR(VLOOKUP(MID(A2914,2,4)*1,[1]Cruces!K:L,2,0),"Verificar")</f>
        <v>Atlántico Norte</v>
      </c>
      <c r="AH2914" s="17">
        <f t="shared" ca="1" si="803"/>
        <v>1128</v>
      </c>
      <c r="AI2914" s="17" t="str">
        <f>IFERROR(VLOOKUP(U2914,[1]Cruces!$O$1:$P$6,2,0),"Sin Orden")</f>
        <v>Sin Orden</v>
      </c>
      <c r="AJ2914" s="17">
        <f t="shared" si="804"/>
        <v>25</v>
      </c>
      <c r="AK2914" s="17">
        <f t="shared" si="805"/>
        <v>10</v>
      </c>
      <c r="AL2914" s="17">
        <f t="shared" si="806"/>
        <v>2017</v>
      </c>
      <c r="AM2914" s="17">
        <f t="shared" ca="1" si="807"/>
        <v>1127</v>
      </c>
      <c r="AN2914" s="18" t="str">
        <f>IFERROR(VLOOKUP(R2914*1,'[1]Ordenes de Servicio'!G:K,5,0),"No Cruza")</f>
        <v>No Cruza</v>
      </c>
      <c r="AO2914" s="17">
        <f t="shared" ca="1" si="808"/>
        <v>1127</v>
      </c>
      <c r="AP2914" s="17">
        <f t="shared" si="809"/>
        <v>25</v>
      </c>
      <c r="AQ2914" s="17">
        <f t="shared" si="810"/>
        <v>10</v>
      </c>
      <c r="AR2914" s="17">
        <f t="shared" si="811"/>
        <v>2017</v>
      </c>
      <c r="AS2914" s="17">
        <f t="shared" ca="1" si="812"/>
        <v>1127</v>
      </c>
      <c r="AT2914" s="17" t="str">
        <f t="shared" ca="1" si="815"/>
        <v>Si</v>
      </c>
      <c r="AU2914" s="17">
        <f t="shared" si="813"/>
        <v>0</v>
      </c>
      <c r="AV2914" s="17" t="str">
        <f>+VLOOKUP(B2914,[1]Cruces!S:T,2,0)</f>
        <v>4. Presupuesto de Obra</v>
      </c>
    </row>
    <row r="2915" spans="1:48" hidden="1" x14ac:dyDescent="0.25">
      <c r="A2915" s="17" t="s">
        <v>9674</v>
      </c>
      <c r="B2915" s="17" t="s">
        <v>1943</v>
      </c>
      <c r="C2915" s="17">
        <v>3802941</v>
      </c>
      <c r="D2915" s="17">
        <v>0</v>
      </c>
      <c r="E2915" s="17" t="s">
        <v>55</v>
      </c>
      <c r="F2915" s="17" t="s">
        <v>69</v>
      </c>
      <c r="G2915" s="17" t="s">
        <v>9675</v>
      </c>
      <c r="H2915" s="17">
        <v>3135656275</v>
      </c>
      <c r="I2915" s="17" t="s">
        <v>71</v>
      </c>
      <c r="J2915" s="17" t="s">
        <v>59</v>
      </c>
      <c r="K2915" s="17" t="s">
        <v>97</v>
      </c>
      <c r="L2915" s="17" t="s">
        <v>9676</v>
      </c>
      <c r="M2915" s="17" t="s">
        <v>9677</v>
      </c>
      <c r="N2915" s="17" t="s">
        <v>1946</v>
      </c>
      <c r="O2915" s="17">
        <v>20200910</v>
      </c>
      <c r="P2915" s="17">
        <v>20200910</v>
      </c>
      <c r="Q2915" s="17">
        <v>3460</v>
      </c>
      <c r="R2915" s="17">
        <v>28119647</v>
      </c>
      <c r="S2915" s="17"/>
      <c r="T2915" s="17" t="s">
        <v>63</v>
      </c>
      <c r="U2915" s="17"/>
      <c r="V2915" s="17">
        <f t="shared" si="814"/>
        <v>3</v>
      </c>
      <c r="W2915" s="17">
        <v>3000</v>
      </c>
      <c r="X2915" s="17" t="s">
        <v>89</v>
      </c>
      <c r="Y2915" s="17" t="s">
        <v>1943</v>
      </c>
      <c r="Z2915" s="17">
        <v>20200910</v>
      </c>
      <c r="AA2915" s="17" t="s">
        <v>1947</v>
      </c>
      <c r="AB2915" s="17">
        <v>1</v>
      </c>
      <c r="AC2915" s="17" t="str">
        <f>IFERROR(VLOOKUP(A2915,[1]Cruces!AJ:AK,2,0),VLOOKUP(CONCATENATE(X2915,AA2915),[1]Cruces!G:H,2,0))</f>
        <v>Solicitud por BT</v>
      </c>
      <c r="AD2915" s="17">
        <f t="shared" si="800"/>
        <v>10</v>
      </c>
      <c r="AE2915" s="17">
        <f t="shared" si="801"/>
        <v>9</v>
      </c>
      <c r="AF2915" s="17">
        <f t="shared" si="802"/>
        <v>2020</v>
      </c>
      <c r="AG2915" s="17" t="str">
        <f>IFERROR(VLOOKUP(MID(A2915,2,4)*1,[1]Cruces!K:L,2,0),"Verificar")</f>
        <v>Magdalena</v>
      </c>
      <c r="AH2915" s="17">
        <f t="shared" ca="1" si="803"/>
        <v>76</v>
      </c>
      <c r="AI2915" s="17" t="str">
        <f>IFERROR(VLOOKUP(U2915,[1]Cruces!$O$1:$P$6,2,0),"Sin Orden")</f>
        <v>Sin Orden</v>
      </c>
      <c r="AJ2915" s="17">
        <f t="shared" si="804"/>
        <v>10</v>
      </c>
      <c r="AK2915" s="17">
        <f t="shared" si="805"/>
        <v>9</v>
      </c>
      <c r="AL2915" s="17">
        <f t="shared" si="806"/>
        <v>2020</v>
      </c>
      <c r="AM2915" s="17">
        <f t="shared" ca="1" si="807"/>
        <v>76</v>
      </c>
      <c r="AN2915" s="18" t="str">
        <f>IFERROR(VLOOKUP(R2915*1,'[1]Ordenes de Servicio'!G:K,5,0),"No Cruza")</f>
        <v>No Cruza</v>
      </c>
      <c r="AO2915" s="17">
        <f t="shared" ca="1" si="808"/>
        <v>76</v>
      </c>
      <c r="AP2915" s="17">
        <f t="shared" si="809"/>
        <v>10</v>
      </c>
      <c r="AQ2915" s="17">
        <f t="shared" si="810"/>
        <v>9</v>
      </c>
      <c r="AR2915" s="17">
        <f t="shared" si="811"/>
        <v>2020</v>
      </c>
      <c r="AS2915" s="17">
        <f t="shared" ca="1" si="812"/>
        <v>76</v>
      </c>
      <c r="AT2915" s="17" t="str">
        <f t="shared" ca="1" si="815"/>
        <v>No</v>
      </c>
      <c r="AU2915" s="17">
        <f t="shared" si="813"/>
        <v>0</v>
      </c>
      <c r="AV2915" s="17" t="str">
        <f>+VLOOKUP(B2915,[1]Cruces!S:T,2,0)</f>
        <v>7. Ejecución en Campo OS BT</v>
      </c>
    </row>
    <row r="2916" spans="1:48" hidden="1" x14ac:dyDescent="0.25">
      <c r="A2916" s="17" t="s">
        <v>5305</v>
      </c>
      <c r="B2916" s="17" t="s">
        <v>68</v>
      </c>
      <c r="C2916" s="17">
        <v>0</v>
      </c>
      <c r="D2916" s="17">
        <v>0</v>
      </c>
      <c r="E2916" s="17" t="s">
        <v>55</v>
      </c>
      <c r="F2916" s="17" t="s">
        <v>107</v>
      </c>
      <c r="G2916" s="17" t="s">
        <v>3339</v>
      </c>
      <c r="H2916" s="17">
        <v>0</v>
      </c>
      <c r="I2916" s="17" t="s">
        <v>71</v>
      </c>
      <c r="J2916" s="17" t="s">
        <v>59</v>
      </c>
      <c r="K2916" s="17" t="s">
        <v>97</v>
      </c>
      <c r="L2916" s="17" t="s">
        <v>145</v>
      </c>
      <c r="M2916" s="17" t="s">
        <v>146</v>
      </c>
      <c r="N2916" s="17" t="s">
        <v>75</v>
      </c>
      <c r="O2916" s="17">
        <v>20201015</v>
      </c>
      <c r="P2916" s="17">
        <v>20201110</v>
      </c>
      <c r="Q2916" s="17">
        <v>7541</v>
      </c>
      <c r="R2916" s="17">
        <v>28247654</v>
      </c>
      <c r="S2916" s="17" t="s">
        <v>100</v>
      </c>
      <c r="T2916" s="17" t="s">
        <v>63</v>
      </c>
      <c r="U2916" s="17" t="s">
        <v>91</v>
      </c>
      <c r="V2916" s="17">
        <f t="shared" si="814"/>
        <v>50</v>
      </c>
      <c r="W2916" s="17">
        <v>50000</v>
      </c>
      <c r="X2916" s="17" t="s">
        <v>64</v>
      </c>
      <c r="Y2916" s="17" t="s">
        <v>282</v>
      </c>
      <c r="Z2916" s="17">
        <v>20201111</v>
      </c>
      <c r="AA2916" s="17" t="s">
        <v>78</v>
      </c>
      <c r="AB2916" s="17">
        <v>1</v>
      </c>
      <c r="AC2916" s="17" t="str">
        <f>IFERROR(VLOOKUP(A2916,[1]Cruces!AJ:AK,2,0),VLOOKUP(CONCATENATE(X2916,AA2916),[1]Cruces!G:H,2,0))</f>
        <v>Solicitud de Obra</v>
      </c>
      <c r="AD2916" s="17">
        <f t="shared" si="800"/>
        <v>15</v>
      </c>
      <c r="AE2916" s="17">
        <f t="shared" si="801"/>
        <v>10</v>
      </c>
      <c r="AF2916" s="17">
        <f t="shared" si="802"/>
        <v>2020</v>
      </c>
      <c r="AG2916" s="17" t="str">
        <f>IFERROR(VLOOKUP(MID(A2916,2,4)*1,[1]Cruces!K:L,2,0),"Verificar")</f>
        <v>Atlántico Sur</v>
      </c>
      <c r="AH2916" s="17">
        <f t="shared" ca="1" si="803"/>
        <v>41</v>
      </c>
      <c r="AI2916" s="17" t="str">
        <f>IFERROR(VLOOKUP(U2916,[1]Cruces!$O$1:$P$6,2,0),"Sin Orden")</f>
        <v>Resuelta</v>
      </c>
      <c r="AJ2916" s="17">
        <f t="shared" si="804"/>
        <v>11</v>
      </c>
      <c r="AK2916" s="17">
        <f t="shared" si="805"/>
        <v>11</v>
      </c>
      <c r="AL2916" s="17">
        <f t="shared" si="806"/>
        <v>2020</v>
      </c>
      <c r="AM2916" s="17">
        <f t="shared" ca="1" si="807"/>
        <v>14</v>
      </c>
      <c r="AN2916" s="18" t="str">
        <f>IFERROR(VLOOKUP(R2916*1,'[1]Ordenes de Servicio'!G:K,5,0),"No Cruza")</f>
        <v>No Cruza</v>
      </c>
      <c r="AO2916" s="17">
        <f t="shared" ca="1" si="808"/>
        <v>27</v>
      </c>
      <c r="AP2916" s="17">
        <f t="shared" si="809"/>
        <v>10</v>
      </c>
      <c r="AQ2916" s="17">
        <f t="shared" si="810"/>
        <v>11</v>
      </c>
      <c r="AR2916" s="17">
        <f t="shared" si="811"/>
        <v>2020</v>
      </c>
      <c r="AS2916" s="17">
        <f t="shared" ca="1" si="812"/>
        <v>15</v>
      </c>
      <c r="AT2916" s="17" t="str">
        <f t="shared" ca="1" si="815"/>
        <v>No</v>
      </c>
      <c r="AU2916" s="17">
        <f t="shared" si="813"/>
        <v>1</v>
      </c>
      <c r="AV2916" s="17" t="str">
        <f>+VLOOKUP(B2916,[1]Cruces!S:T,2,0)</f>
        <v>5. Consultoría / Adjudicación</v>
      </c>
    </row>
    <row r="2917" spans="1:48" hidden="1" x14ac:dyDescent="0.25">
      <c r="A2917" s="17" t="s">
        <v>9678</v>
      </c>
      <c r="B2917" s="17" t="s">
        <v>6595</v>
      </c>
      <c r="C2917" s="17">
        <v>0</v>
      </c>
      <c r="D2917" s="17">
        <v>0</v>
      </c>
      <c r="E2917" s="17" t="s">
        <v>55</v>
      </c>
      <c r="F2917" s="17" t="s">
        <v>3386</v>
      </c>
      <c r="G2917" s="17" t="s">
        <v>9679</v>
      </c>
      <c r="H2917" s="17">
        <v>3008660090</v>
      </c>
      <c r="I2917" s="17" t="s">
        <v>71</v>
      </c>
      <c r="J2917" s="17" t="s">
        <v>59</v>
      </c>
      <c r="K2917" s="17" t="s">
        <v>9680</v>
      </c>
      <c r="L2917" s="17" t="s">
        <v>7498</v>
      </c>
      <c r="M2917" s="17" t="s">
        <v>7499</v>
      </c>
      <c r="N2917" s="17" t="s">
        <v>6600</v>
      </c>
      <c r="O2917" s="17">
        <v>20200316</v>
      </c>
      <c r="P2917" s="17">
        <v>20200819</v>
      </c>
      <c r="Q2917" s="17">
        <v>1180</v>
      </c>
      <c r="R2917" s="17">
        <v>27993920</v>
      </c>
      <c r="S2917" s="17" t="s">
        <v>6601</v>
      </c>
      <c r="T2917" s="17" t="s">
        <v>63</v>
      </c>
      <c r="U2917" s="17" t="s">
        <v>91</v>
      </c>
      <c r="V2917" s="17">
        <f t="shared" si="814"/>
        <v>3</v>
      </c>
      <c r="W2917" s="17">
        <v>3000</v>
      </c>
      <c r="X2917" s="17" t="s">
        <v>7065</v>
      </c>
      <c r="Y2917" s="17" t="s">
        <v>6595</v>
      </c>
      <c r="Z2917" s="17">
        <v>20200819</v>
      </c>
      <c r="AA2917" s="17" t="s">
        <v>1947</v>
      </c>
      <c r="AB2917" s="17">
        <v>1</v>
      </c>
      <c r="AC2917" s="17" t="str">
        <f>IFERROR(VLOOKUP(A2917,[1]Cruces!AJ:AK,2,0),VLOOKUP(CONCATENATE(X2917,AA2917),[1]Cruces!G:H,2,0))</f>
        <v>Solicitud por BT</v>
      </c>
      <c r="AD2917" s="17">
        <f t="shared" si="800"/>
        <v>16</v>
      </c>
      <c r="AE2917" s="17">
        <f t="shared" si="801"/>
        <v>3</v>
      </c>
      <c r="AF2917" s="17">
        <f t="shared" si="802"/>
        <v>2020</v>
      </c>
      <c r="AG2917" s="17" t="str">
        <f>IFERROR(VLOOKUP(MID(A2917,2,4)*1,[1]Cruces!K:L,2,0),"Verificar")</f>
        <v>Atlántico Norte</v>
      </c>
      <c r="AH2917" s="17">
        <f t="shared" ca="1" si="803"/>
        <v>254</v>
      </c>
      <c r="AI2917" s="17" t="str">
        <f>IFERROR(VLOOKUP(U2917,[1]Cruces!$O$1:$P$6,2,0),"Sin Orden")</f>
        <v>Resuelta</v>
      </c>
      <c r="AJ2917" s="17">
        <f t="shared" si="804"/>
        <v>19</v>
      </c>
      <c r="AK2917" s="17">
        <f t="shared" si="805"/>
        <v>8</v>
      </c>
      <c r="AL2917" s="17">
        <f t="shared" si="806"/>
        <v>2020</v>
      </c>
      <c r="AM2917" s="17">
        <f t="shared" ca="1" si="807"/>
        <v>98</v>
      </c>
      <c r="AN2917" s="18" t="str">
        <f>IFERROR(VLOOKUP(R2917*1,'[1]Ordenes de Servicio'!G:K,5,0),"No Cruza")</f>
        <v>No Cruza</v>
      </c>
      <c r="AO2917" s="17">
        <f t="shared" ca="1" si="808"/>
        <v>156</v>
      </c>
      <c r="AP2917" s="17">
        <f t="shared" si="809"/>
        <v>19</v>
      </c>
      <c r="AQ2917" s="17">
        <f t="shared" si="810"/>
        <v>8</v>
      </c>
      <c r="AR2917" s="17">
        <f t="shared" si="811"/>
        <v>2020</v>
      </c>
      <c r="AS2917" s="17">
        <f t="shared" ca="1" si="812"/>
        <v>98</v>
      </c>
      <c r="AT2917" s="17" t="str">
        <f t="shared" ca="1" si="815"/>
        <v>No</v>
      </c>
      <c r="AU2917" s="17">
        <f t="shared" si="813"/>
        <v>0</v>
      </c>
      <c r="AV2917" s="17" t="str">
        <f>+VLOOKUP(B2917,[1]Cruces!S:T,2,0)</f>
        <v>7. Ejecución en Campo OS BT</v>
      </c>
    </row>
    <row r="2918" spans="1:48" hidden="1" x14ac:dyDescent="0.25">
      <c r="A2918" s="17" t="s">
        <v>5306</v>
      </c>
      <c r="B2918" s="17" t="s">
        <v>54</v>
      </c>
      <c r="C2918" s="17">
        <v>0</v>
      </c>
      <c r="D2918" s="17">
        <v>0</v>
      </c>
      <c r="E2918" s="17" t="s">
        <v>55</v>
      </c>
      <c r="F2918" s="17" t="s">
        <v>126</v>
      </c>
      <c r="G2918" s="17" t="s">
        <v>5307</v>
      </c>
      <c r="H2918" s="17">
        <v>0</v>
      </c>
      <c r="I2918" s="17" t="s">
        <v>116</v>
      </c>
      <c r="J2918" s="17" t="s">
        <v>59</v>
      </c>
      <c r="K2918" s="17" t="s">
        <v>5308</v>
      </c>
      <c r="L2918" s="17" t="s">
        <v>129</v>
      </c>
      <c r="M2918" s="17" t="s">
        <v>130</v>
      </c>
      <c r="N2918" s="17" t="s">
        <v>62</v>
      </c>
      <c r="O2918" s="17">
        <v>20201027</v>
      </c>
      <c r="P2918" s="17">
        <v>20201029</v>
      </c>
      <c r="Q2918" s="17">
        <v>3340</v>
      </c>
      <c r="R2918" s="17">
        <v>28254232</v>
      </c>
      <c r="S2918" s="17" t="s">
        <v>100</v>
      </c>
      <c r="T2918" s="17" t="s">
        <v>63</v>
      </c>
      <c r="U2918" s="17" t="s">
        <v>91</v>
      </c>
      <c r="V2918" s="17">
        <f t="shared" si="814"/>
        <v>15</v>
      </c>
      <c r="W2918" s="17">
        <v>15000</v>
      </c>
      <c r="X2918" s="17" t="s">
        <v>64</v>
      </c>
      <c r="Y2918" s="17" t="s">
        <v>65</v>
      </c>
      <c r="Z2918" s="17">
        <v>20201029</v>
      </c>
      <c r="AA2918" s="17" t="s">
        <v>78</v>
      </c>
      <c r="AB2918" s="17">
        <v>1</v>
      </c>
      <c r="AC2918" s="17" t="str">
        <f>IFERROR(VLOOKUP(A2918,[1]Cruces!AJ:AK,2,0),VLOOKUP(CONCATENATE(X2918,AA2918),[1]Cruces!G:H,2,0))</f>
        <v>Solicitud de Obra</v>
      </c>
      <c r="AD2918" s="17">
        <f t="shared" si="800"/>
        <v>27</v>
      </c>
      <c r="AE2918" s="17">
        <f t="shared" si="801"/>
        <v>10</v>
      </c>
      <c r="AF2918" s="17">
        <f t="shared" si="802"/>
        <v>2020</v>
      </c>
      <c r="AG2918" s="17" t="str">
        <f>IFERROR(VLOOKUP(MID(A2918,2,4)*1,[1]Cruces!K:L,2,0),"Verificar")</f>
        <v>Guajira</v>
      </c>
      <c r="AH2918" s="17">
        <f t="shared" ca="1" si="803"/>
        <v>29</v>
      </c>
      <c r="AI2918" s="17" t="str">
        <f>IFERROR(VLOOKUP(U2918,[1]Cruces!$O$1:$P$6,2,0),"Sin Orden")</f>
        <v>Resuelta</v>
      </c>
      <c r="AJ2918" s="17">
        <f t="shared" si="804"/>
        <v>29</v>
      </c>
      <c r="AK2918" s="17">
        <f t="shared" si="805"/>
        <v>10</v>
      </c>
      <c r="AL2918" s="17">
        <f t="shared" si="806"/>
        <v>2020</v>
      </c>
      <c r="AM2918" s="17">
        <f t="shared" ca="1" si="807"/>
        <v>27</v>
      </c>
      <c r="AN2918" s="18" t="str">
        <f>IFERROR(VLOOKUP(R2918*1,'[1]Ordenes de Servicio'!G:K,5,0),"No Cruza")</f>
        <v>No Cruza</v>
      </c>
      <c r="AO2918" s="17">
        <f t="shared" ca="1" si="808"/>
        <v>2</v>
      </c>
      <c r="AP2918" s="17">
        <f t="shared" si="809"/>
        <v>29</v>
      </c>
      <c r="AQ2918" s="17">
        <f t="shared" si="810"/>
        <v>10</v>
      </c>
      <c r="AR2918" s="17">
        <f t="shared" si="811"/>
        <v>2020</v>
      </c>
      <c r="AS2918" s="17">
        <f t="shared" ca="1" si="812"/>
        <v>27</v>
      </c>
      <c r="AT2918" s="17" t="str">
        <f t="shared" ca="1" si="815"/>
        <v>No</v>
      </c>
      <c r="AU2918" s="17">
        <f t="shared" si="813"/>
        <v>0</v>
      </c>
      <c r="AV2918" s="17" t="str">
        <f>+VLOOKUP(B2918,[1]Cruces!S:T,2,0)</f>
        <v>4. Presupuesto de Obra</v>
      </c>
    </row>
    <row r="2919" spans="1:48" hidden="1" x14ac:dyDescent="0.25">
      <c r="A2919" s="17" t="s">
        <v>5309</v>
      </c>
      <c r="B2919" s="17" t="s">
        <v>68</v>
      </c>
      <c r="C2919" s="17">
        <v>0</v>
      </c>
      <c r="D2919" s="17">
        <v>0</v>
      </c>
      <c r="E2919" s="17" t="s">
        <v>55</v>
      </c>
      <c r="F2919" s="17" t="s">
        <v>126</v>
      </c>
      <c r="G2919" s="17" t="s">
        <v>5310</v>
      </c>
      <c r="H2919" s="17">
        <v>0</v>
      </c>
      <c r="I2919" s="17" t="s">
        <v>83</v>
      </c>
      <c r="J2919" s="17" t="s">
        <v>59</v>
      </c>
      <c r="K2919" s="17" t="s">
        <v>97</v>
      </c>
      <c r="L2919" s="17" t="s">
        <v>129</v>
      </c>
      <c r="M2919" s="17" t="s">
        <v>130</v>
      </c>
      <c r="N2919" s="17" t="s">
        <v>75</v>
      </c>
      <c r="O2919" s="17">
        <v>20200325</v>
      </c>
      <c r="P2919" s="17">
        <v>20200422</v>
      </c>
      <c r="Q2919" s="17">
        <v>3330</v>
      </c>
      <c r="R2919" s="17">
        <v>27293112</v>
      </c>
      <c r="S2919" s="17" t="s">
        <v>100</v>
      </c>
      <c r="T2919" s="17" t="s">
        <v>63</v>
      </c>
      <c r="U2919" s="17" t="s">
        <v>91</v>
      </c>
      <c r="V2919" s="17">
        <f t="shared" si="814"/>
        <v>25</v>
      </c>
      <c r="W2919" s="17">
        <v>25000</v>
      </c>
      <c r="X2919" s="17" t="s">
        <v>64</v>
      </c>
      <c r="Y2919" s="17" t="s">
        <v>282</v>
      </c>
      <c r="Z2919" s="17">
        <v>20200427</v>
      </c>
      <c r="AA2919" s="17" t="s">
        <v>176</v>
      </c>
      <c r="AB2919" s="17">
        <v>1</v>
      </c>
      <c r="AC2919" s="17" t="str">
        <f>IFERROR(VLOOKUP(A2919,[1]Cruces!AJ:AK,2,0),VLOOKUP(CONCATENATE(X2919,AA2919),[1]Cruces!G:H,2,0))</f>
        <v>Solicitud de Obra</v>
      </c>
      <c r="AD2919" s="17">
        <f t="shared" si="800"/>
        <v>25</v>
      </c>
      <c r="AE2919" s="17">
        <f t="shared" si="801"/>
        <v>3</v>
      </c>
      <c r="AF2919" s="17">
        <f t="shared" si="802"/>
        <v>2020</v>
      </c>
      <c r="AG2919" s="17" t="str">
        <f>IFERROR(VLOOKUP(MID(A2919,2,4)*1,[1]Cruces!K:L,2,0),"Verificar")</f>
        <v>Guajira</v>
      </c>
      <c r="AH2919" s="17">
        <f t="shared" ca="1" si="803"/>
        <v>245</v>
      </c>
      <c r="AI2919" s="17" t="str">
        <f>IFERROR(VLOOKUP(U2919,[1]Cruces!$O$1:$P$6,2,0),"Sin Orden")</f>
        <v>Resuelta</v>
      </c>
      <c r="AJ2919" s="17">
        <f t="shared" si="804"/>
        <v>27</v>
      </c>
      <c r="AK2919" s="17">
        <f t="shared" si="805"/>
        <v>4</v>
      </c>
      <c r="AL2919" s="17">
        <f t="shared" si="806"/>
        <v>2020</v>
      </c>
      <c r="AM2919" s="17">
        <f t="shared" ca="1" si="807"/>
        <v>212</v>
      </c>
      <c r="AN2919" s="18" t="str">
        <f>IFERROR(VLOOKUP(R2919*1,'[1]Ordenes de Servicio'!G:K,5,0),"No Cruza")</f>
        <v>No Cruza</v>
      </c>
      <c r="AO2919" s="17">
        <f t="shared" ca="1" si="808"/>
        <v>33</v>
      </c>
      <c r="AP2919" s="17">
        <f t="shared" si="809"/>
        <v>22</v>
      </c>
      <c r="AQ2919" s="17">
        <f t="shared" si="810"/>
        <v>4</v>
      </c>
      <c r="AR2919" s="17">
        <f t="shared" si="811"/>
        <v>2020</v>
      </c>
      <c r="AS2919" s="17">
        <f t="shared" ca="1" si="812"/>
        <v>217</v>
      </c>
      <c r="AT2919" s="17" t="str">
        <f t="shared" ca="1" si="815"/>
        <v>No</v>
      </c>
      <c r="AU2919" s="17">
        <f t="shared" si="813"/>
        <v>5</v>
      </c>
      <c r="AV2919" s="17" t="str">
        <f>+VLOOKUP(B2919,[1]Cruces!S:T,2,0)</f>
        <v>5. Consultoría / Adjudicación</v>
      </c>
    </row>
    <row r="2920" spans="1:48" hidden="1" x14ac:dyDescent="0.25">
      <c r="A2920" s="17" t="s">
        <v>9681</v>
      </c>
      <c r="B2920" s="17" t="s">
        <v>1943</v>
      </c>
      <c r="C2920" s="17">
        <v>0</v>
      </c>
      <c r="D2920" s="17">
        <v>0</v>
      </c>
      <c r="E2920" s="17" t="s">
        <v>55</v>
      </c>
      <c r="F2920" s="17" t="s">
        <v>7098</v>
      </c>
      <c r="G2920" s="17" t="s">
        <v>9682</v>
      </c>
      <c r="H2920" s="17">
        <v>3106172800</v>
      </c>
      <c r="I2920" s="17" t="s">
        <v>71</v>
      </c>
      <c r="J2920" s="17" t="s">
        <v>59</v>
      </c>
      <c r="K2920" s="17" t="s">
        <v>9683</v>
      </c>
      <c r="L2920" s="17" t="s">
        <v>7101</v>
      </c>
      <c r="M2920" s="17" t="s">
        <v>7102</v>
      </c>
      <c r="N2920" s="17" t="s">
        <v>1946</v>
      </c>
      <c r="O2920" s="17">
        <v>20201030</v>
      </c>
      <c r="P2920" s="17">
        <v>20201113</v>
      </c>
      <c r="Q2920" s="17">
        <v>1180</v>
      </c>
      <c r="R2920" s="17">
        <v>28283107</v>
      </c>
      <c r="S2920" s="17" t="s">
        <v>9684</v>
      </c>
      <c r="T2920" s="17" t="s">
        <v>63</v>
      </c>
      <c r="U2920" s="17" t="s">
        <v>88</v>
      </c>
      <c r="V2920" s="17">
        <f t="shared" si="814"/>
        <v>3</v>
      </c>
      <c r="W2920" s="17">
        <v>3000</v>
      </c>
      <c r="X2920" s="17" t="s">
        <v>7065</v>
      </c>
      <c r="Y2920" s="17" t="s">
        <v>1943</v>
      </c>
      <c r="Z2920" s="17">
        <v>20201113</v>
      </c>
      <c r="AA2920" s="17" t="s">
        <v>1947</v>
      </c>
      <c r="AB2920" s="17">
        <v>1</v>
      </c>
      <c r="AC2920" s="17" t="str">
        <f>IFERROR(VLOOKUP(A2920,[1]Cruces!AJ:AK,2,0),VLOOKUP(CONCATENATE(X2920,AA2920),[1]Cruces!G:H,2,0))</f>
        <v>Solicitud por BT</v>
      </c>
      <c r="AD2920" s="17">
        <f t="shared" si="800"/>
        <v>30</v>
      </c>
      <c r="AE2920" s="17">
        <f t="shared" si="801"/>
        <v>10</v>
      </c>
      <c r="AF2920" s="17">
        <f t="shared" si="802"/>
        <v>2020</v>
      </c>
      <c r="AG2920" s="17" t="str">
        <f>IFERROR(VLOOKUP(MID(A2920,2,4)*1,[1]Cruces!K:L,2,0),"Verificar")</f>
        <v>Atlántico Norte</v>
      </c>
      <c r="AH2920" s="17">
        <f t="shared" ca="1" si="803"/>
        <v>26</v>
      </c>
      <c r="AI2920" s="17" t="str">
        <f>IFERROR(VLOOKUP(U2920,[1]Cruces!$O$1:$P$6,2,0),"Sin Orden")</f>
        <v>Resuelta</v>
      </c>
      <c r="AJ2920" s="17">
        <f t="shared" si="804"/>
        <v>13</v>
      </c>
      <c r="AK2920" s="17">
        <f t="shared" si="805"/>
        <v>11</v>
      </c>
      <c r="AL2920" s="17">
        <f t="shared" si="806"/>
        <v>2020</v>
      </c>
      <c r="AM2920" s="17">
        <f t="shared" ca="1" si="807"/>
        <v>12</v>
      </c>
      <c r="AN2920" s="18" t="str">
        <f>IFERROR(VLOOKUP(R2920*1,'[1]Ordenes de Servicio'!G:K,5,0),"No Cruza")</f>
        <v>No Cruza</v>
      </c>
      <c r="AO2920" s="17">
        <f t="shared" ca="1" si="808"/>
        <v>14</v>
      </c>
      <c r="AP2920" s="17">
        <f t="shared" si="809"/>
        <v>13</v>
      </c>
      <c r="AQ2920" s="17">
        <f t="shared" si="810"/>
        <v>11</v>
      </c>
      <c r="AR2920" s="17">
        <f t="shared" si="811"/>
        <v>2020</v>
      </c>
      <c r="AS2920" s="17">
        <f t="shared" ca="1" si="812"/>
        <v>12</v>
      </c>
      <c r="AT2920" s="17" t="str">
        <f t="shared" ca="1" si="815"/>
        <v>No</v>
      </c>
      <c r="AU2920" s="17">
        <f t="shared" si="813"/>
        <v>0</v>
      </c>
      <c r="AV2920" s="17" t="str">
        <f>+VLOOKUP(B2920,[1]Cruces!S:T,2,0)</f>
        <v>7. Ejecución en Campo OS BT</v>
      </c>
    </row>
    <row r="2921" spans="1:48" hidden="1" x14ac:dyDescent="0.25">
      <c r="A2921" s="17" t="s">
        <v>9685</v>
      </c>
      <c r="B2921" s="17" t="s">
        <v>6595</v>
      </c>
      <c r="C2921" s="17">
        <v>5465485</v>
      </c>
      <c r="D2921" s="17">
        <v>20165902</v>
      </c>
      <c r="E2921" s="17" t="s">
        <v>93</v>
      </c>
      <c r="F2921" s="17" t="s">
        <v>56</v>
      </c>
      <c r="G2921" s="17" t="s">
        <v>9686</v>
      </c>
      <c r="H2921" s="17">
        <v>3022590778</v>
      </c>
      <c r="I2921" s="17" t="s">
        <v>71</v>
      </c>
      <c r="J2921" s="17" t="s">
        <v>9687</v>
      </c>
      <c r="K2921" s="17" t="s">
        <v>9688</v>
      </c>
      <c r="L2921" s="17" t="s">
        <v>7470</v>
      </c>
      <c r="M2921" s="17" t="s">
        <v>7471</v>
      </c>
      <c r="N2921" s="17" t="s">
        <v>6600</v>
      </c>
      <c r="O2921" s="17">
        <v>20201014</v>
      </c>
      <c r="P2921" s="17">
        <v>20201017</v>
      </c>
      <c r="Q2921" s="17">
        <v>9510</v>
      </c>
      <c r="R2921" s="17">
        <v>28251835</v>
      </c>
      <c r="S2921" s="17" t="s">
        <v>6601</v>
      </c>
      <c r="T2921" s="17" t="s">
        <v>63</v>
      </c>
      <c r="U2921" s="17" t="s">
        <v>88</v>
      </c>
      <c r="V2921" s="17">
        <f t="shared" si="814"/>
        <v>3</v>
      </c>
      <c r="W2921" s="17">
        <v>3000</v>
      </c>
      <c r="X2921" s="17" t="s">
        <v>89</v>
      </c>
      <c r="Y2921" s="17" t="s">
        <v>6595</v>
      </c>
      <c r="Z2921" s="17">
        <v>20201017</v>
      </c>
      <c r="AA2921" s="17" t="s">
        <v>1947</v>
      </c>
      <c r="AB2921" s="17">
        <v>1</v>
      </c>
      <c r="AC2921" s="17" t="str">
        <f>IFERROR(VLOOKUP(A2921,[1]Cruces!AJ:AK,2,0),VLOOKUP(CONCATENATE(X2921,AA2921),[1]Cruces!G:H,2,0))</f>
        <v>Solicitud por BT</v>
      </c>
      <c r="AD2921" s="17">
        <f t="shared" si="800"/>
        <v>14</v>
      </c>
      <c r="AE2921" s="17">
        <f t="shared" si="801"/>
        <v>10</v>
      </c>
      <c r="AF2921" s="17">
        <f t="shared" si="802"/>
        <v>2020</v>
      </c>
      <c r="AG2921" s="17" t="str">
        <f>IFERROR(VLOOKUP(MID(A2921,2,4)*1,[1]Cruces!K:L,2,0),"Verificar")</f>
        <v>Atlántico Norte</v>
      </c>
      <c r="AH2921" s="17">
        <f t="shared" ca="1" si="803"/>
        <v>42</v>
      </c>
      <c r="AI2921" s="17" t="str">
        <f>IFERROR(VLOOKUP(U2921,[1]Cruces!$O$1:$P$6,2,0),"Sin Orden")</f>
        <v>Resuelta</v>
      </c>
      <c r="AJ2921" s="17">
        <f t="shared" si="804"/>
        <v>17</v>
      </c>
      <c r="AK2921" s="17">
        <f t="shared" si="805"/>
        <v>10</v>
      </c>
      <c r="AL2921" s="17">
        <f t="shared" si="806"/>
        <v>2020</v>
      </c>
      <c r="AM2921" s="17">
        <f t="shared" ca="1" si="807"/>
        <v>39</v>
      </c>
      <c r="AN2921" s="18" t="str">
        <f>IFERROR(VLOOKUP(R2921*1,'[1]Ordenes de Servicio'!G:K,5,0),"No Cruza")</f>
        <v>No Cruza</v>
      </c>
      <c r="AO2921" s="17">
        <f t="shared" ca="1" si="808"/>
        <v>3</v>
      </c>
      <c r="AP2921" s="17">
        <f t="shared" si="809"/>
        <v>17</v>
      </c>
      <c r="AQ2921" s="17">
        <f t="shared" si="810"/>
        <v>10</v>
      </c>
      <c r="AR2921" s="17">
        <f t="shared" si="811"/>
        <v>2020</v>
      </c>
      <c r="AS2921" s="17">
        <f t="shared" ca="1" si="812"/>
        <v>39</v>
      </c>
      <c r="AT2921" s="17" t="str">
        <f t="shared" ca="1" si="815"/>
        <v>No</v>
      </c>
      <c r="AU2921" s="17">
        <f t="shared" si="813"/>
        <v>0</v>
      </c>
      <c r="AV2921" s="17" t="str">
        <f>+VLOOKUP(B2921,[1]Cruces!S:T,2,0)</f>
        <v>7. Ejecución en Campo OS BT</v>
      </c>
    </row>
    <row r="2922" spans="1:48" x14ac:dyDescent="0.25">
      <c r="A2922" s="17" t="s">
        <v>5311</v>
      </c>
      <c r="B2922" s="17" t="s">
        <v>80</v>
      </c>
      <c r="C2922" s="17">
        <v>8928761</v>
      </c>
      <c r="D2922" s="17">
        <v>0</v>
      </c>
      <c r="E2922" s="17" t="s">
        <v>55</v>
      </c>
      <c r="F2922" s="17" t="s">
        <v>107</v>
      </c>
      <c r="G2922" s="17" t="s">
        <v>5312</v>
      </c>
      <c r="H2922" s="17">
        <v>3045480223</v>
      </c>
      <c r="I2922" s="17" t="s">
        <v>182</v>
      </c>
      <c r="J2922" s="17" t="s">
        <v>59</v>
      </c>
      <c r="K2922" s="17" t="s">
        <v>5313</v>
      </c>
      <c r="L2922" s="17" t="s">
        <v>117</v>
      </c>
      <c r="M2922" s="17" t="s">
        <v>118</v>
      </c>
      <c r="N2922" s="17" t="s">
        <v>87</v>
      </c>
      <c r="O2922" s="17">
        <v>20191114</v>
      </c>
      <c r="P2922" s="17">
        <v>20200316</v>
      </c>
      <c r="Q2922" s="17">
        <v>1110</v>
      </c>
      <c r="R2922" s="17">
        <v>27192905</v>
      </c>
      <c r="S2922" s="17" t="s">
        <v>76</v>
      </c>
      <c r="T2922" s="17" t="s">
        <v>63</v>
      </c>
      <c r="U2922" s="17" t="s">
        <v>88</v>
      </c>
      <c r="V2922" s="17">
        <f t="shared" si="814"/>
        <v>112.5</v>
      </c>
      <c r="W2922" s="17">
        <v>112500</v>
      </c>
      <c r="X2922" s="17" t="s">
        <v>89</v>
      </c>
      <c r="Y2922" s="17" t="s">
        <v>80</v>
      </c>
      <c r="Z2922" s="17">
        <v>20200316</v>
      </c>
      <c r="AA2922" s="17" t="s">
        <v>78</v>
      </c>
      <c r="AB2922" s="17">
        <v>1</v>
      </c>
      <c r="AC2922" s="17" t="str">
        <f>IFERROR(VLOOKUP(A2922,[1]Cruces!AJ:AK,2,0),VLOOKUP(CONCATENATE(X2922,AA2922),[1]Cruces!G:H,2,0))</f>
        <v>Solicitud de Obra</v>
      </c>
      <c r="AD2922" s="17">
        <f t="shared" si="800"/>
        <v>14</v>
      </c>
      <c r="AE2922" s="17">
        <f t="shared" si="801"/>
        <v>11</v>
      </c>
      <c r="AF2922" s="17">
        <f t="shared" si="802"/>
        <v>2019</v>
      </c>
      <c r="AG2922" s="17" t="str">
        <f>IFERROR(VLOOKUP(MID(A2922,2,4)*1,[1]Cruces!K:L,2,0),"Verificar")</f>
        <v>Atlántico Norte</v>
      </c>
      <c r="AH2922" s="17">
        <f t="shared" ca="1" si="803"/>
        <v>377</v>
      </c>
      <c r="AI2922" s="17" t="str">
        <f>IFERROR(VLOOKUP(U2922,[1]Cruces!$O$1:$P$6,2,0),"Sin Orden")</f>
        <v>Resuelta</v>
      </c>
      <c r="AJ2922" s="17">
        <f t="shared" si="804"/>
        <v>16</v>
      </c>
      <c r="AK2922" s="17">
        <f t="shared" si="805"/>
        <v>3</v>
      </c>
      <c r="AL2922" s="17">
        <f t="shared" si="806"/>
        <v>2020</v>
      </c>
      <c r="AM2922" s="17">
        <f t="shared" ca="1" si="807"/>
        <v>254</v>
      </c>
      <c r="AN2922" s="18" t="str">
        <f>IFERROR(VLOOKUP(R2922*1,'[1]Ordenes de Servicio'!G:K,5,0),"No Cruza")</f>
        <v>No Cruza</v>
      </c>
      <c r="AO2922" s="17">
        <f t="shared" ca="1" si="808"/>
        <v>123</v>
      </c>
      <c r="AP2922" s="17">
        <f t="shared" si="809"/>
        <v>16</v>
      </c>
      <c r="AQ2922" s="17">
        <f t="shared" si="810"/>
        <v>3</v>
      </c>
      <c r="AR2922" s="17">
        <f t="shared" si="811"/>
        <v>2020</v>
      </c>
      <c r="AS2922" s="17">
        <f t="shared" ca="1" si="812"/>
        <v>254</v>
      </c>
      <c r="AT2922" s="17" t="str">
        <f t="shared" ca="1" si="815"/>
        <v>No</v>
      </c>
      <c r="AU2922" s="17">
        <f t="shared" si="813"/>
        <v>0</v>
      </c>
      <c r="AV2922" s="17" t="str">
        <f>+VLOOKUP(B2922,[1]Cruces!S:T,2,0)</f>
        <v>8. Puesta en Servicio</v>
      </c>
    </row>
    <row r="2923" spans="1:48" hidden="1" x14ac:dyDescent="0.25">
      <c r="A2923" s="17" t="s">
        <v>7031</v>
      </c>
      <c r="B2923" s="17" t="s">
        <v>68</v>
      </c>
      <c r="C2923" s="17">
        <v>0</v>
      </c>
      <c r="D2923" s="17">
        <v>0</v>
      </c>
      <c r="E2923" s="17" t="s">
        <v>55</v>
      </c>
      <c r="F2923" s="17" t="s">
        <v>56</v>
      </c>
      <c r="G2923" s="17" t="s">
        <v>1227</v>
      </c>
      <c r="H2923" s="17">
        <v>30133336519</v>
      </c>
      <c r="I2923" s="17" t="s">
        <v>182</v>
      </c>
      <c r="J2923" s="17" t="s">
        <v>59</v>
      </c>
      <c r="K2923" s="17" t="s">
        <v>1228</v>
      </c>
      <c r="L2923" s="17" t="s">
        <v>255</v>
      </c>
      <c r="M2923" s="17" t="s">
        <v>256</v>
      </c>
      <c r="N2923" s="17" t="s">
        <v>75</v>
      </c>
      <c r="O2923" s="17">
        <v>20200716</v>
      </c>
      <c r="P2923" s="17">
        <v>20200929</v>
      </c>
      <c r="Q2923" s="17">
        <v>1150</v>
      </c>
      <c r="R2923" s="17">
        <v>0</v>
      </c>
      <c r="S2923" s="17"/>
      <c r="T2923" s="17" t="s">
        <v>63</v>
      </c>
      <c r="U2923" s="17"/>
      <c r="V2923" s="17">
        <f t="shared" si="814"/>
        <v>17</v>
      </c>
      <c r="W2923" s="17">
        <v>17000</v>
      </c>
      <c r="X2923" s="17" t="s">
        <v>218</v>
      </c>
      <c r="Y2923" s="17" t="s">
        <v>105</v>
      </c>
      <c r="Z2923" s="17">
        <v>20200929</v>
      </c>
      <c r="AA2923" s="17" t="s">
        <v>219</v>
      </c>
      <c r="AB2923" s="17">
        <v>1</v>
      </c>
      <c r="AC2923" s="17" t="str">
        <f>IFERROR(VLOOKUP(A2923,[1]Cruces!AJ:AK,2,0),VLOOKUP(CONCATENATE(X2923,AA2923),[1]Cruces!G:H,2,0))</f>
        <v>Solicitud CREG 030</v>
      </c>
      <c r="AD2923" s="17">
        <f t="shared" si="800"/>
        <v>16</v>
      </c>
      <c r="AE2923" s="17">
        <f t="shared" si="801"/>
        <v>7</v>
      </c>
      <c r="AF2923" s="17">
        <f t="shared" si="802"/>
        <v>2020</v>
      </c>
      <c r="AG2923" s="17" t="str">
        <f>IFERROR(VLOOKUP(MID(A2923,2,4)*1,[1]Cruces!K:L,2,0),"Verificar")</f>
        <v>Atlántico Norte</v>
      </c>
      <c r="AH2923" s="17">
        <f t="shared" ca="1" si="803"/>
        <v>132</v>
      </c>
      <c r="AI2923" s="17" t="str">
        <f>IFERROR(VLOOKUP(U2923,[1]Cruces!$O$1:$P$6,2,0),"Sin Orden")</f>
        <v>Sin Orden</v>
      </c>
      <c r="AJ2923" s="17">
        <f t="shared" si="804"/>
        <v>29</v>
      </c>
      <c r="AK2923" s="17">
        <f t="shared" si="805"/>
        <v>9</v>
      </c>
      <c r="AL2923" s="17">
        <f t="shared" si="806"/>
        <v>2020</v>
      </c>
      <c r="AM2923" s="17">
        <f t="shared" ca="1" si="807"/>
        <v>57</v>
      </c>
      <c r="AN2923" s="18" t="str">
        <f>IFERROR(VLOOKUP(R2923*1,'[1]Ordenes de Servicio'!G:K,5,0),"No Cruza")</f>
        <v>No Cruza</v>
      </c>
      <c r="AO2923" s="17">
        <f t="shared" ca="1" si="808"/>
        <v>57</v>
      </c>
      <c r="AP2923" s="17">
        <f t="shared" si="809"/>
        <v>29</v>
      </c>
      <c r="AQ2923" s="17">
        <f t="shared" si="810"/>
        <v>9</v>
      </c>
      <c r="AR2923" s="17">
        <f t="shared" si="811"/>
        <v>2020</v>
      </c>
      <c r="AS2923" s="17">
        <f t="shared" ca="1" si="812"/>
        <v>57</v>
      </c>
      <c r="AT2923" s="17" t="str">
        <f t="shared" ca="1" si="815"/>
        <v>No</v>
      </c>
      <c r="AU2923" s="17">
        <f t="shared" si="813"/>
        <v>0</v>
      </c>
      <c r="AV2923" s="17" t="str">
        <f>+VLOOKUP(B2923,[1]Cruces!S:T,2,0)</f>
        <v>5. Consultoría / Adjudicación</v>
      </c>
    </row>
    <row r="2924" spans="1:48" hidden="1" x14ac:dyDescent="0.25">
      <c r="A2924" s="17" t="s">
        <v>5314</v>
      </c>
      <c r="B2924" s="17" t="s">
        <v>68</v>
      </c>
      <c r="C2924" s="17">
        <v>0</v>
      </c>
      <c r="D2924" s="17">
        <v>0</v>
      </c>
      <c r="E2924" s="17" t="s">
        <v>55</v>
      </c>
      <c r="F2924" s="17" t="s">
        <v>232</v>
      </c>
      <c r="G2924" s="17" t="s">
        <v>5315</v>
      </c>
      <c r="H2924" s="17">
        <v>0</v>
      </c>
      <c r="I2924" s="17" t="s">
        <v>116</v>
      </c>
      <c r="J2924" s="17" t="s">
        <v>59</v>
      </c>
      <c r="K2924" s="17" t="s">
        <v>348</v>
      </c>
      <c r="L2924" s="17" t="s">
        <v>111</v>
      </c>
      <c r="M2924" s="17" t="s">
        <v>112</v>
      </c>
      <c r="N2924" s="17" t="s">
        <v>75</v>
      </c>
      <c r="O2924" s="17">
        <v>20180426</v>
      </c>
      <c r="P2924" s="17">
        <v>20180531</v>
      </c>
      <c r="Q2924" s="17">
        <v>9520</v>
      </c>
      <c r="R2924" s="17">
        <v>25354700</v>
      </c>
      <c r="S2924" s="17" t="s">
        <v>76</v>
      </c>
      <c r="T2924" s="17" t="s">
        <v>63</v>
      </c>
      <c r="U2924" s="17" t="s">
        <v>88</v>
      </c>
      <c r="V2924" s="17">
        <f t="shared" si="814"/>
        <v>50</v>
      </c>
      <c r="W2924" s="17">
        <v>50000</v>
      </c>
      <c r="X2924" s="17" t="s">
        <v>64</v>
      </c>
      <c r="Y2924" s="17" t="s">
        <v>150</v>
      </c>
      <c r="Z2924" s="17">
        <v>20200731</v>
      </c>
      <c r="AA2924" s="17" t="s">
        <v>78</v>
      </c>
      <c r="AB2924" s="17">
        <v>1</v>
      </c>
      <c r="AC2924" s="17" t="str">
        <f>IFERROR(VLOOKUP(A2924,[1]Cruces!AJ:AK,2,0),VLOOKUP(CONCATENATE(X2924,AA2924),[1]Cruces!G:H,2,0))</f>
        <v>Solicitud de Obra</v>
      </c>
      <c r="AD2924" s="17">
        <f t="shared" si="800"/>
        <v>26</v>
      </c>
      <c r="AE2924" s="17">
        <f t="shared" si="801"/>
        <v>4</v>
      </c>
      <c r="AF2924" s="17">
        <f t="shared" si="802"/>
        <v>2018</v>
      </c>
      <c r="AG2924" s="17" t="str">
        <f>IFERROR(VLOOKUP(MID(A2924,2,4)*1,[1]Cruces!K:L,2,0),"Verificar")</f>
        <v>Atlántico Sur</v>
      </c>
      <c r="AH2924" s="17">
        <f t="shared" ca="1" si="803"/>
        <v>944</v>
      </c>
      <c r="AI2924" s="17" t="str">
        <f>IFERROR(VLOOKUP(U2924,[1]Cruces!$O$1:$P$6,2,0),"Sin Orden")</f>
        <v>Resuelta</v>
      </c>
      <c r="AJ2924" s="17">
        <f t="shared" si="804"/>
        <v>31</v>
      </c>
      <c r="AK2924" s="17">
        <f t="shared" si="805"/>
        <v>7</v>
      </c>
      <c r="AL2924" s="17">
        <f t="shared" si="806"/>
        <v>2020</v>
      </c>
      <c r="AM2924" s="17">
        <f t="shared" ca="1" si="807"/>
        <v>117</v>
      </c>
      <c r="AN2924" s="18" t="str">
        <f>IFERROR(VLOOKUP(R2924*1,'[1]Ordenes de Servicio'!G:K,5,0),"No Cruza")</f>
        <v>No Cruza</v>
      </c>
      <c r="AO2924" s="17">
        <f t="shared" ca="1" si="808"/>
        <v>827</v>
      </c>
      <c r="AP2924" s="17">
        <f t="shared" si="809"/>
        <v>31</v>
      </c>
      <c r="AQ2924" s="17">
        <f t="shared" si="810"/>
        <v>5</v>
      </c>
      <c r="AR2924" s="17">
        <f t="shared" si="811"/>
        <v>2018</v>
      </c>
      <c r="AS2924" s="17">
        <f t="shared" ca="1" si="812"/>
        <v>909</v>
      </c>
      <c r="AT2924" s="17" t="str">
        <f t="shared" ca="1" si="815"/>
        <v>Si</v>
      </c>
      <c r="AU2924" s="17">
        <f t="shared" si="813"/>
        <v>792</v>
      </c>
      <c r="AV2924" s="17" t="str">
        <f>+VLOOKUP(B2924,[1]Cruces!S:T,2,0)</f>
        <v>5. Consultoría / Adjudicación</v>
      </c>
    </row>
    <row r="2925" spans="1:48" hidden="1" x14ac:dyDescent="0.25">
      <c r="A2925" s="17" t="s">
        <v>5316</v>
      </c>
      <c r="B2925" s="17" t="s">
        <v>68</v>
      </c>
      <c r="C2925" s="17">
        <v>3030141</v>
      </c>
      <c r="D2925" s="17">
        <v>20114292</v>
      </c>
      <c r="E2925" s="17" t="s">
        <v>93</v>
      </c>
      <c r="F2925" s="17" t="s">
        <v>107</v>
      </c>
      <c r="G2925" s="17" t="s">
        <v>5317</v>
      </c>
      <c r="H2925" s="17">
        <v>3016580657</v>
      </c>
      <c r="I2925" s="17" t="s">
        <v>71</v>
      </c>
      <c r="J2925" s="17" t="s">
        <v>5318</v>
      </c>
      <c r="K2925" s="17" t="s">
        <v>97</v>
      </c>
      <c r="L2925" s="17" t="s">
        <v>117</v>
      </c>
      <c r="M2925" s="17" t="s">
        <v>118</v>
      </c>
      <c r="N2925" s="17" t="s">
        <v>75</v>
      </c>
      <c r="O2925" s="17">
        <v>20200908</v>
      </c>
      <c r="P2925" s="17">
        <v>20201030</v>
      </c>
      <c r="Q2925" s="17">
        <v>1110</v>
      </c>
      <c r="R2925" s="17">
        <v>28287183</v>
      </c>
      <c r="S2925" s="17" t="s">
        <v>76</v>
      </c>
      <c r="T2925" s="17" t="s">
        <v>63</v>
      </c>
      <c r="U2925" s="17" t="s">
        <v>77</v>
      </c>
      <c r="V2925" s="17">
        <f t="shared" si="814"/>
        <v>50</v>
      </c>
      <c r="W2925" s="17">
        <v>50000</v>
      </c>
      <c r="X2925" s="17" t="s">
        <v>89</v>
      </c>
      <c r="Y2925" s="17" t="s">
        <v>136</v>
      </c>
      <c r="Z2925" s="17">
        <v>20201101</v>
      </c>
      <c r="AA2925" s="17" t="s">
        <v>78</v>
      </c>
      <c r="AB2925" s="17">
        <v>1</v>
      </c>
      <c r="AC2925" s="17" t="str">
        <f>IFERROR(VLOOKUP(A2925,[1]Cruces!AJ:AK,2,0),VLOOKUP(CONCATENATE(X2925,AA2925),[1]Cruces!G:H,2,0))</f>
        <v>Solicitud de Obra</v>
      </c>
      <c r="AD2925" s="17">
        <f t="shared" si="800"/>
        <v>8</v>
      </c>
      <c r="AE2925" s="17">
        <f t="shared" si="801"/>
        <v>9</v>
      </c>
      <c r="AF2925" s="17">
        <f t="shared" si="802"/>
        <v>2020</v>
      </c>
      <c r="AG2925" s="17" t="str">
        <f>IFERROR(VLOOKUP(MID(A2925,2,4)*1,[1]Cruces!K:L,2,0),"Verificar")</f>
        <v>Atlántico Norte</v>
      </c>
      <c r="AH2925" s="17">
        <f t="shared" ca="1" si="803"/>
        <v>78</v>
      </c>
      <c r="AI2925" s="17" t="str">
        <f>IFERROR(VLOOKUP(U2925,[1]Cruces!$O$1:$P$6,2,0),"Sin Orden")</f>
        <v>Pendiente</v>
      </c>
      <c r="AJ2925" s="17">
        <f t="shared" si="804"/>
        <v>1</v>
      </c>
      <c r="AK2925" s="17">
        <f t="shared" si="805"/>
        <v>11</v>
      </c>
      <c r="AL2925" s="17">
        <f t="shared" si="806"/>
        <v>2020</v>
      </c>
      <c r="AM2925" s="17">
        <f t="shared" ca="1" si="807"/>
        <v>24</v>
      </c>
      <c r="AN2925" s="18" t="str">
        <f>IFERROR(VLOOKUP(R2925*1,'[1]Ordenes de Servicio'!G:K,5,0),"No Cruza")</f>
        <v>No Cruza</v>
      </c>
      <c r="AO2925" s="17">
        <f t="shared" ca="1" si="808"/>
        <v>24</v>
      </c>
      <c r="AP2925" s="17">
        <f t="shared" si="809"/>
        <v>30</v>
      </c>
      <c r="AQ2925" s="17">
        <f t="shared" si="810"/>
        <v>10</v>
      </c>
      <c r="AR2925" s="17">
        <f t="shared" si="811"/>
        <v>2020</v>
      </c>
      <c r="AS2925" s="17">
        <f t="shared" ca="1" si="812"/>
        <v>26</v>
      </c>
      <c r="AT2925" s="17" t="str">
        <f t="shared" ca="1" si="815"/>
        <v>No</v>
      </c>
      <c r="AU2925" s="17">
        <f t="shared" si="813"/>
        <v>2</v>
      </c>
      <c r="AV2925" s="17" t="str">
        <f>+VLOOKUP(B2925,[1]Cruces!S:T,2,0)</f>
        <v>5. Consultoría / Adjudicación</v>
      </c>
    </row>
    <row r="2926" spans="1:48" hidden="1" x14ac:dyDescent="0.25">
      <c r="A2926" s="17" t="s">
        <v>5319</v>
      </c>
      <c r="B2926" s="17" t="s">
        <v>68</v>
      </c>
      <c r="C2926" s="17">
        <v>6817686</v>
      </c>
      <c r="D2926" s="17">
        <v>34000366</v>
      </c>
      <c r="E2926" s="17" t="s">
        <v>93</v>
      </c>
      <c r="F2926" s="17" t="s">
        <v>107</v>
      </c>
      <c r="G2926" s="17" t="s">
        <v>5320</v>
      </c>
      <c r="H2926" s="17">
        <v>3165277907</v>
      </c>
      <c r="I2926" s="17" t="s">
        <v>104</v>
      </c>
      <c r="J2926" s="17" t="s">
        <v>5321</v>
      </c>
      <c r="K2926" s="17" t="s">
        <v>5322</v>
      </c>
      <c r="L2926" s="17" t="s">
        <v>333</v>
      </c>
      <c r="M2926" s="17" t="s">
        <v>334</v>
      </c>
      <c r="N2926" s="17" t="s">
        <v>75</v>
      </c>
      <c r="O2926" s="17">
        <v>20200226</v>
      </c>
      <c r="P2926" s="17">
        <v>20200226</v>
      </c>
      <c r="Q2926" s="17">
        <v>1110</v>
      </c>
      <c r="R2926" s="17">
        <v>0</v>
      </c>
      <c r="S2926" s="17"/>
      <c r="T2926" s="17" t="s">
        <v>63</v>
      </c>
      <c r="U2926" s="17"/>
      <c r="V2926" s="17">
        <f t="shared" si="814"/>
        <v>45</v>
      </c>
      <c r="W2926" s="17">
        <v>45000</v>
      </c>
      <c r="X2926" s="17" t="s">
        <v>89</v>
      </c>
      <c r="Y2926" s="17" t="s">
        <v>68</v>
      </c>
      <c r="Z2926" s="17">
        <v>20200226</v>
      </c>
      <c r="AA2926" s="17" t="s">
        <v>335</v>
      </c>
      <c r="AB2926" s="17">
        <v>1</v>
      </c>
      <c r="AC2926" s="17" t="str">
        <f>IFERROR(VLOOKUP(A2926,[1]Cruces!AJ:AK,2,0),VLOOKUP(CONCATENATE(X2926,AA2926),[1]Cruces!G:H,2,0))</f>
        <v>Solicitud de Obra</v>
      </c>
      <c r="AD2926" s="17">
        <f t="shared" si="800"/>
        <v>26</v>
      </c>
      <c r="AE2926" s="17">
        <f t="shared" si="801"/>
        <v>2</v>
      </c>
      <c r="AF2926" s="17">
        <f t="shared" si="802"/>
        <v>2020</v>
      </c>
      <c r="AG2926" s="17" t="str">
        <f>IFERROR(VLOOKUP(MID(A2926,2,4)*1,[1]Cruces!K:L,2,0),"Verificar")</f>
        <v>Atlántico Norte</v>
      </c>
      <c r="AH2926" s="17">
        <f t="shared" ca="1" si="803"/>
        <v>273</v>
      </c>
      <c r="AI2926" s="17" t="str">
        <f>IFERROR(VLOOKUP(U2926,[1]Cruces!$O$1:$P$6,2,0),"Sin Orden")</f>
        <v>Sin Orden</v>
      </c>
      <c r="AJ2926" s="17">
        <f t="shared" si="804"/>
        <v>26</v>
      </c>
      <c r="AK2926" s="17">
        <f t="shared" si="805"/>
        <v>2</v>
      </c>
      <c r="AL2926" s="17">
        <f t="shared" si="806"/>
        <v>2020</v>
      </c>
      <c r="AM2926" s="17">
        <f t="shared" ca="1" si="807"/>
        <v>273</v>
      </c>
      <c r="AN2926" s="18" t="str">
        <f>IFERROR(VLOOKUP(R2926*1,'[1]Ordenes de Servicio'!G:K,5,0),"No Cruza")</f>
        <v>No Cruza</v>
      </c>
      <c r="AO2926" s="17">
        <f t="shared" ca="1" si="808"/>
        <v>273</v>
      </c>
      <c r="AP2926" s="17">
        <f t="shared" si="809"/>
        <v>26</v>
      </c>
      <c r="AQ2926" s="17">
        <f t="shared" si="810"/>
        <v>2</v>
      </c>
      <c r="AR2926" s="17">
        <f t="shared" si="811"/>
        <v>2020</v>
      </c>
      <c r="AS2926" s="17">
        <f t="shared" ca="1" si="812"/>
        <v>273</v>
      </c>
      <c r="AT2926" s="17" t="str">
        <f t="shared" ca="1" si="815"/>
        <v>No</v>
      </c>
      <c r="AU2926" s="17">
        <f t="shared" si="813"/>
        <v>0</v>
      </c>
      <c r="AV2926" s="17" t="str">
        <f>+VLOOKUP(B2926,[1]Cruces!S:T,2,0)</f>
        <v>5. Consultoría / Adjudicación</v>
      </c>
    </row>
    <row r="2927" spans="1:48" hidden="1" x14ac:dyDescent="0.25">
      <c r="A2927" s="17" t="s">
        <v>9689</v>
      </c>
      <c r="B2927" s="17" t="s">
        <v>1943</v>
      </c>
      <c r="C2927" s="17">
        <v>0</v>
      </c>
      <c r="D2927" s="17">
        <v>0</v>
      </c>
      <c r="E2927" s="17" t="s">
        <v>55</v>
      </c>
      <c r="F2927" s="17" t="s">
        <v>932</v>
      </c>
      <c r="G2927" s="17" t="s">
        <v>9690</v>
      </c>
      <c r="H2927" s="17">
        <v>3118038476</v>
      </c>
      <c r="I2927" s="17" t="s">
        <v>71</v>
      </c>
      <c r="J2927" s="17" t="s">
        <v>59</v>
      </c>
      <c r="K2927" s="17" t="s">
        <v>9691</v>
      </c>
      <c r="L2927" s="17" t="s">
        <v>7326</v>
      </c>
      <c r="M2927" s="17" t="s">
        <v>7327</v>
      </c>
      <c r="N2927" s="17" t="s">
        <v>1946</v>
      </c>
      <c r="O2927" s="17">
        <v>20200929</v>
      </c>
      <c r="P2927" s="17">
        <v>20201015</v>
      </c>
      <c r="Q2927" s="17">
        <v>9343</v>
      </c>
      <c r="R2927" s="17">
        <v>28234450</v>
      </c>
      <c r="S2927" s="17" t="s">
        <v>6601</v>
      </c>
      <c r="T2927" s="17" t="s">
        <v>63</v>
      </c>
      <c r="U2927" s="17" t="s">
        <v>77</v>
      </c>
      <c r="V2927" s="17">
        <f t="shared" si="814"/>
        <v>2</v>
      </c>
      <c r="W2927" s="17">
        <v>2000</v>
      </c>
      <c r="X2927" s="17" t="s">
        <v>7065</v>
      </c>
      <c r="Y2927" s="17" t="s">
        <v>1943</v>
      </c>
      <c r="Z2927" s="17">
        <v>20201015</v>
      </c>
      <c r="AA2927" s="17" t="s">
        <v>1947</v>
      </c>
      <c r="AB2927" s="17">
        <v>1</v>
      </c>
      <c r="AC2927" s="17" t="str">
        <f>IFERROR(VLOOKUP(A2927,[1]Cruces!AJ:AK,2,0),VLOOKUP(CONCATENATE(X2927,AA2927),[1]Cruces!G:H,2,0))</f>
        <v>Solicitud por BT</v>
      </c>
      <c r="AD2927" s="17">
        <f t="shared" si="800"/>
        <v>29</v>
      </c>
      <c r="AE2927" s="17">
        <f t="shared" si="801"/>
        <v>9</v>
      </c>
      <c r="AF2927" s="17">
        <f t="shared" si="802"/>
        <v>2020</v>
      </c>
      <c r="AG2927" s="17" t="str">
        <f>IFERROR(VLOOKUP(MID(A2927,2,4)*1,[1]Cruces!K:L,2,0),"Verificar")</f>
        <v>Magdalena</v>
      </c>
      <c r="AH2927" s="17">
        <f t="shared" ca="1" si="803"/>
        <v>57</v>
      </c>
      <c r="AI2927" s="17" t="str">
        <f>IFERROR(VLOOKUP(U2927,[1]Cruces!$O$1:$P$6,2,0),"Sin Orden")</f>
        <v>Pendiente</v>
      </c>
      <c r="AJ2927" s="17">
        <f t="shared" si="804"/>
        <v>15</v>
      </c>
      <c r="AK2927" s="17">
        <f t="shared" si="805"/>
        <v>10</v>
      </c>
      <c r="AL2927" s="17">
        <f t="shared" si="806"/>
        <v>2020</v>
      </c>
      <c r="AM2927" s="17">
        <f t="shared" ca="1" si="807"/>
        <v>41</v>
      </c>
      <c r="AN2927" s="18">
        <f>IFERROR(VLOOKUP(R2927*1,'[1]Ordenes de Servicio'!G:K,5,0),"No Cruza")</f>
        <v>44119</v>
      </c>
      <c r="AO2927" s="17">
        <f t="shared" ca="1" si="808"/>
        <v>41</v>
      </c>
      <c r="AP2927" s="17">
        <f t="shared" si="809"/>
        <v>15</v>
      </c>
      <c r="AQ2927" s="17">
        <f t="shared" si="810"/>
        <v>10</v>
      </c>
      <c r="AR2927" s="17">
        <f t="shared" si="811"/>
        <v>2020</v>
      </c>
      <c r="AS2927" s="17">
        <f t="shared" ca="1" si="812"/>
        <v>41</v>
      </c>
      <c r="AT2927" s="17" t="str">
        <f t="shared" ca="1" si="815"/>
        <v>No</v>
      </c>
      <c r="AU2927" s="17">
        <f t="shared" si="813"/>
        <v>0</v>
      </c>
      <c r="AV2927" s="17" t="str">
        <f>+VLOOKUP(B2927,[1]Cruces!S:T,2,0)</f>
        <v>7. Ejecución en Campo OS BT</v>
      </c>
    </row>
    <row r="2928" spans="1:48" hidden="1" x14ac:dyDescent="0.25">
      <c r="A2928" s="17" t="s">
        <v>5323</v>
      </c>
      <c r="B2928" s="17" t="s">
        <v>54</v>
      </c>
      <c r="C2928" s="17">
        <v>0</v>
      </c>
      <c r="D2928" s="17">
        <v>0</v>
      </c>
      <c r="E2928" s="17" t="s">
        <v>55</v>
      </c>
      <c r="F2928" s="17" t="s">
        <v>56</v>
      </c>
      <c r="G2928" s="17" t="s">
        <v>5324</v>
      </c>
      <c r="H2928" s="17">
        <v>0</v>
      </c>
      <c r="I2928" s="17" t="s">
        <v>71</v>
      </c>
      <c r="J2928" s="17" t="s">
        <v>59</v>
      </c>
      <c r="K2928" s="17" t="s">
        <v>5325</v>
      </c>
      <c r="L2928" s="17" t="s">
        <v>117</v>
      </c>
      <c r="M2928" s="17" t="s">
        <v>118</v>
      </c>
      <c r="N2928" s="17" t="s">
        <v>62</v>
      </c>
      <c r="O2928" s="17">
        <v>20190820</v>
      </c>
      <c r="P2928" s="17">
        <v>20190826</v>
      </c>
      <c r="Q2928" s="17">
        <v>1150</v>
      </c>
      <c r="R2928" s="17">
        <v>26639438</v>
      </c>
      <c r="S2928" s="17" t="s">
        <v>100</v>
      </c>
      <c r="T2928" s="17" t="s">
        <v>63</v>
      </c>
      <c r="U2928" s="17" t="s">
        <v>91</v>
      </c>
      <c r="V2928" s="17">
        <f t="shared" si="814"/>
        <v>400</v>
      </c>
      <c r="W2928" s="17">
        <v>400000</v>
      </c>
      <c r="X2928" s="17" t="s">
        <v>64</v>
      </c>
      <c r="Y2928" s="17" t="s">
        <v>65</v>
      </c>
      <c r="Z2928" s="17">
        <v>20190826</v>
      </c>
      <c r="AA2928" s="17" t="s">
        <v>101</v>
      </c>
      <c r="AB2928" s="17">
        <v>1</v>
      </c>
      <c r="AC2928" s="17" t="str">
        <f>IFERROR(VLOOKUP(A2928,[1]Cruces!AJ:AK,2,0),VLOOKUP(CONCATENATE(X2928,AA2928),[1]Cruces!G:H,2,0))</f>
        <v>Solicitud de Obra</v>
      </c>
      <c r="AD2928" s="17">
        <f t="shared" si="800"/>
        <v>20</v>
      </c>
      <c r="AE2928" s="17">
        <f t="shared" si="801"/>
        <v>8</v>
      </c>
      <c r="AF2928" s="17">
        <f t="shared" si="802"/>
        <v>2019</v>
      </c>
      <c r="AG2928" s="17" t="str">
        <f>IFERROR(VLOOKUP(MID(A2928,2,4)*1,[1]Cruces!K:L,2,0),"Verificar")</f>
        <v>Atlántico Norte</v>
      </c>
      <c r="AH2928" s="17">
        <f t="shared" ca="1" si="803"/>
        <v>463</v>
      </c>
      <c r="AI2928" s="17" t="str">
        <f>IFERROR(VLOOKUP(U2928,[1]Cruces!$O$1:$P$6,2,0),"Sin Orden")</f>
        <v>Resuelta</v>
      </c>
      <c r="AJ2928" s="17">
        <f t="shared" si="804"/>
        <v>26</v>
      </c>
      <c r="AK2928" s="17">
        <f t="shared" si="805"/>
        <v>8</v>
      </c>
      <c r="AL2928" s="17">
        <f t="shared" si="806"/>
        <v>2019</v>
      </c>
      <c r="AM2928" s="17">
        <f t="shared" ca="1" si="807"/>
        <v>457</v>
      </c>
      <c r="AN2928" s="18" t="str">
        <f>IFERROR(VLOOKUP(R2928*1,'[1]Ordenes de Servicio'!G:K,5,0),"No Cruza")</f>
        <v>No Cruza</v>
      </c>
      <c r="AO2928" s="17">
        <f t="shared" ca="1" si="808"/>
        <v>6</v>
      </c>
      <c r="AP2928" s="17">
        <f t="shared" si="809"/>
        <v>26</v>
      </c>
      <c r="AQ2928" s="17">
        <f t="shared" si="810"/>
        <v>8</v>
      </c>
      <c r="AR2928" s="17">
        <f t="shared" si="811"/>
        <v>2019</v>
      </c>
      <c r="AS2928" s="17">
        <f t="shared" ca="1" si="812"/>
        <v>457</v>
      </c>
      <c r="AT2928" s="17" t="str">
        <f t="shared" ca="1" si="815"/>
        <v>Si</v>
      </c>
      <c r="AU2928" s="17">
        <f t="shared" si="813"/>
        <v>0</v>
      </c>
      <c r="AV2928" s="17" t="str">
        <f>+VLOOKUP(B2928,[1]Cruces!S:T,2,0)</f>
        <v>4. Presupuesto de Obra</v>
      </c>
    </row>
    <row r="2929" spans="1:48" hidden="1" x14ac:dyDescent="0.25">
      <c r="A2929" s="17" t="s">
        <v>5326</v>
      </c>
      <c r="B2929" s="17" t="s">
        <v>68</v>
      </c>
      <c r="C2929" s="17">
        <v>0</v>
      </c>
      <c r="D2929" s="17">
        <v>0</v>
      </c>
      <c r="E2929" s="17" t="s">
        <v>55</v>
      </c>
      <c r="F2929" s="17" t="s">
        <v>232</v>
      </c>
      <c r="G2929" s="17" t="s">
        <v>5327</v>
      </c>
      <c r="H2929" s="17" t="s">
        <v>5328</v>
      </c>
      <c r="I2929" s="17" t="s">
        <v>446</v>
      </c>
      <c r="J2929" s="17" t="s">
        <v>59</v>
      </c>
      <c r="K2929" s="17" t="s">
        <v>5329</v>
      </c>
      <c r="L2929" s="17" t="s">
        <v>111</v>
      </c>
      <c r="M2929" s="17" t="s">
        <v>112</v>
      </c>
      <c r="N2929" s="17" t="s">
        <v>75</v>
      </c>
      <c r="O2929" s="17">
        <v>20180711</v>
      </c>
      <c r="P2929" s="17">
        <v>20180712</v>
      </c>
      <c r="Q2929" s="17">
        <v>7541</v>
      </c>
      <c r="R2929" s="17">
        <v>0</v>
      </c>
      <c r="S2929" s="17"/>
      <c r="T2929" s="17" t="s">
        <v>63</v>
      </c>
      <c r="U2929" s="17"/>
      <c r="V2929" s="17">
        <f t="shared" si="814"/>
        <v>200</v>
      </c>
      <c r="W2929" s="17">
        <v>200000</v>
      </c>
      <c r="X2929" s="17" t="s">
        <v>64</v>
      </c>
      <c r="Y2929" s="17" t="s">
        <v>136</v>
      </c>
      <c r="Z2929" s="17">
        <v>20180712</v>
      </c>
      <c r="AA2929" s="17" t="s">
        <v>176</v>
      </c>
      <c r="AB2929" s="17">
        <v>1</v>
      </c>
      <c r="AC2929" s="17" t="str">
        <f>IFERROR(VLOOKUP(A2929,[1]Cruces!AJ:AK,2,0),VLOOKUP(CONCATENATE(X2929,AA2929),[1]Cruces!G:H,2,0))</f>
        <v>Solicitud de Obra</v>
      </c>
      <c r="AD2929" s="17">
        <f t="shared" si="800"/>
        <v>11</v>
      </c>
      <c r="AE2929" s="17">
        <f t="shared" si="801"/>
        <v>7</v>
      </c>
      <c r="AF2929" s="17">
        <f t="shared" si="802"/>
        <v>2018</v>
      </c>
      <c r="AG2929" s="17" t="str">
        <f>IFERROR(VLOOKUP(MID(A2929,2,4)*1,[1]Cruces!K:L,2,0),"Verificar")</f>
        <v>Atlántico Sur</v>
      </c>
      <c r="AH2929" s="17">
        <f t="shared" ca="1" si="803"/>
        <v>868</v>
      </c>
      <c r="AI2929" s="17" t="str">
        <f>IFERROR(VLOOKUP(U2929,[1]Cruces!$O$1:$P$6,2,0),"Sin Orden")</f>
        <v>Sin Orden</v>
      </c>
      <c r="AJ2929" s="17">
        <f t="shared" si="804"/>
        <v>12</v>
      </c>
      <c r="AK2929" s="17">
        <f t="shared" si="805"/>
        <v>7</v>
      </c>
      <c r="AL2929" s="17">
        <f t="shared" si="806"/>
        <v>2018</v>
      </c>
      <c r="AM2929" s="17">
        <f t="shared" ca="1" si="807"/>
        <v>867</v>
      </c>
      <c r="AN2929" s="18" t="str">
        <f>IFERROR(VLOOKUP(R2929*1,'[1]Ordenes de Servicio'!G:K,5,0),"No Cruza")</f>
        <v>No Cruza</v>
      </c>
      <c r="AO2929" s="17">
        <f t="shared" ca="1" si="808"/>
        <v>867</v>
      </c>
      <c r="AP2929" s="17">
        <f t="shared" si="809"/>
        <v>12</v>
      </c>
      <c r="AQ2929" s="17">
        <f t="shared" si="810"/>
        <v>7</v>
      </c>
      <c r="AR2929" s="17">
        <f t="shared" si="811"/>
        <v>2018</v>
      </c>
      <c r="AS2929" s="17">
        <f t="shared" ca="1" si="812"/>
        <v>867</v>
      </c>
      <c r="AT2929" s="17" t="str">
        <f t="shared" ca="1" si="815"/>
        <v>Si</v>
      </c>
      <c r="AU2929" s="17">
        <f t="shared" si="813"/>
        <v>0</v>
      </c>
      <c r="AV2929" s="17" t="str">
        <f>+VLOOKUP(B2929,[1]Cruces!S:T,2,0)</f>
        <v>5. Consultoría / Adjudicación</v>
      </c>
    </row>
    <row r="2930" spans="1:48" hidden="1" x14ac:dyDescent="0.25">
      <c r="A2930" s="17" t="s">
        <v>5330</v>
      </c>
      <c r="B2930" s="17" t="s">
        <v>68</v>
      </c>
      <c r="C2930" s="17">
        <v>0</v>
      </c>
      <c r="D2930" s="17">
        <v>0</v>
      </c>
      <c r="E2930" s="17" t="s">
        <v>55</v>
      </c>
      <c r="F2930" s="17" t="s">
        <v>107</v>
      </c>
      <c r="G2930" s="17" t="s">
        <v>5331</v>
      </c>
      <c r="H2930" s="17">
        <v>0</v>
      </c>
      <c r="I2930" s="17" t="s">
        <v>116</v>
      </c>
      <c r="J2930" s="17" t="s">
        <v>59</v>
      </c>
      <c r="K2930" s="17" t="s">
        <v>5332</v>
      </c>
      <c r="L2930" s="17" t="s">
        <v>145</v>
      </c>
      <c r="M2930" s="17" t="s">
        <v>146</v>
      </c>
      <c r="N2930" s="17" t="s">
        <v>75</v>
      </c>
      <c r="O2930" s="17">
        <v>20190311</v>
      </c>
      <c r="P2930" s="17">
        <v>20190529</v>
      </c>
      <c r="Q2930" s="17">
        <v>7542</v>
      </c>
      <c r="R2930" s="17">
        <v>26885112</v>
      </c>
      <c r="S2930" s="17" t="s">
        <v>76</v>
      </c>
      <c r="T2930" s="17" t="s">
        <v>63</v>
      </c>
      <c r="U2930" s="17" t="s">
        <v>88</v>
      </c>
      <c r="V2930" s="17">
        <f t="shared" si="814"/>
        <v>75</v>
      </c>
      <c r="W2930" s="17">
        <v>75000</v>
      </c>
      <c r="X2930" s="17" t="s">
        <v>64</v>
      </c>
      <c r="Y2930" s="17" t="s">
        <v>150</v>
      </c>
      <c r="Z2930" s="17">
        <v>20200806</v>
      </c>
      <c r="AA2930" s="17" t="s">
        <v>78</v>
      </c>
      <c r="AB2930" s="17">
        <v>1</v>
      </c>
      <c r="AC2930" s="17" t="str">
        <f>IFERROR(VLOOKUP(A2930,[1]Cruces!AJ:AK,2,0),VLOOKUP(CONCATENATE(X2930,AA2930),[1]Cruces!G:H,2,0))</f>
        <v>Solicitud de Obra</v>
      </c>
      <c r="AD2930" s="17">
        <f t="shared" si="800"/>
        <v>11</v>
      </c>
      <c r="AE2930" s="17">
        <f t="shared" si="801"/>
        <v>3</v>
      </c>
      <c r="AF2930" s="17">
        <f t="shared" si="802"/>
        <v>2019</v>
      </c>
      <c r="AG2930" s="17" t="str">
        <f>IFERROR(VLOOKUP(MID(A2930,2,4)*1,[1]Cruces!K:L,2,0),"Verificar")</f>
        <v>Atlántico Sur</v>
      </c>
      <c r="AH2930" s="17">
        <f t="shared" ca="1" si="803"/>
        <v>625</v>
      </c>
      <c r="AI2930" s="17" t="str">
        <f>IFERROR(VLOOKUP(U2930,[1]Cruces!$O$1:$P$6,2,0),"Sin Orden")</f>
        <v>Resuelta</v>
      </c>
      <c r="AJ2930" s="17">
        <f t="shared" si="804"/>
        <v>6</v>
      </c>
      <c r="AK2930" s="17">
        <f t="shared" si="805"/>
        <v>8</v>
      </c>
      <c r="AL2930" s="17">
        <f t="shared" si="806"/>
        <v>2020</v>
      </c>
      <c r="AM2930" s="17">
        <f t="shared" ca="1" si="807"/>
        <v>111</v>
      </c>
      <c r="AN2930" s="18" t="str">
        <f>IFERROR(VLOOKUP(R2930*1,'[1]Ordenes de Servicio'!G:K,5,0),"No Cruza")</f>
        <v>No Cruza</v>
      </c>
      <c r="AO2930" s="17">
        <f t="shared" ca="1" si="808"/>
        <v>514</v>
      </c>
      <c r="AP2930" s="17">
        <f t="shared" si="809"/>
        <v>29</v>
      </c>
      <c r="AQ2930" s="17">
        <f t="shared" si="810"/>
        <v>5</v>
      </c>
      <c r="AR2930" s="17">
        <f t="shared" si="811"/>
        <v>2019</v>
      </c>
      <c r="AS2930" s="17">
        <f t="shared" ca="1" si="812"/>
        <v>546</v>
      </c>
      <c r="AT2930" s="17" t="str">
        <f t="shared" ca="1" si="815"/>
        <v>Si</v>
      </c>
      <c r="AU2930" s="17">
        <f t="shared" si="813"/>
        <v>435</v>
      </c>
      <c r="AV2930" s="17" t="str">
        <f>+VLOOKUP(B2930,[1]Cruces!S:T,2,0)</f>
        <v>5. Consultoría / Adjudicación</v>
      </c>
    </row>
    <row r="2931" spans="1:48" x14ac:dyDescent="0.25">
      <c r="A2931" s="17" t="s">
        <v>5333</v>
      </c>
      <c r="B2931" s="17" t="s">
        <v>80</v>
      </c>
      <c r="C2931" s="17">
        <v>2562837</v>
      </c>
      <c r="D2931" s="17">
        <v>0</v>
      </c>
      <c r="E2931" s="17" t="s">
        <v>55</v>
      </c>
      <c r="F2931" s="17" t="s">
        <v>56</v>
      </c>
      <c r="G2931" s="17" t="s">
        <v>5334</v>
      </c>
      <c r="H2931" s="17">
        <v>3046292</v>
      </c>
      <c r="I2931" s="17" t="s">
        <v>71</v>
      </c>
      <c r="J2931" s="17" t="s">
        <v>59</v>
      </c>
      <c r="K2931" s="17" t="s">
        <v>5335</v>
      </c>
      <c r="L2931" s="17" t="s">
        <v>117</v>
      </c>
      <c r="M2931" s="17" t="s">
        <v>118</v>
      </c>
      <c r="N2931" s="17" t="s">
        <v>87</v>
      </c>
      <c r="O2931" s="17">
        <v>20190517</v>
      </c>
      <c r="P2931" s="17">
        <v>20191004</v>
      </c>
      <c r="Q2931" s="17">
        <v>1110</v>
      </c>
      <c r="R2931" s="17">
        <v>26433951</v>
      </c>
      <c r="S2931" s="17" t="s">
        <v>76</v>
      </c>
      <c r="T2931" s="17" t="s">
        <v>63</v>
      </c>
      <c r="U2931" s="17" t="s">
        <v>88</v>
      </c>
      <c r="V2931" s="17">
        <f t="shared" si="814"/>
        <v>25</v>
      </c>
      <c r="W2931" s="17">
        <v>25000</v>
      </c>
      <c r="X2931" s="17" t="s">
        <v>89</v>
      </c>
      <c r="Y2931" s="17" t="s">
        <v>90</v>
      </c>
      <c r="Z2931" s="17">
        <v>20201029</v>
      </c>
      <c r="AA2931" s="17" t="s">
        <v>78</v>
      </c>
      <c r="AB2931" s="17">
        <v>1</v>
      </c>
      <c r="AC2931" s="17" t="str">
        <f>IFERROR(VLOOKUP(A2931,[1]Cruces!AJ:AK,2,0),VLOOKUP(CONCATENATE(X2931,AA2931),[1]Cruces!G:H,2,0))</f>
        <v>Solicitud de Obra</v>
      </c>
      <c r="AD2931" s="17">
        <f t="shared" si="800"/>
        <v>17</v>
      </c>
      <c r="AE2931" s="17">
        <f t="shared" si="801"/>
        <v>5</v>
      </c>
      <c r="AF2931" s="17">
        <f t="shared" si="802"/>
        <v>2019</v>
      </c>
      <c r="AG2931" s="17" t="str">
        <f>IFERROR(VLOOKUP(MID(A2931,2,4)*1,[1]Cruces!K:L,2,0),"Verificar")</f>
        <v>Atlántico Norte</v>
      </c>
      <c r="AH2931" s="17">
        <f t="shared" ca="1" si="803"/>
        <v>558</v>
      </c>
      <c r="AI2931" s="17" t="str">
        <f>IFERROR(VLOOKUP(U2931,[1]Cruces!$O$1:$P$6,2,0),"Sin Orden")</f>
        <v>Resuelta</v>
      </c>
      <c r="AJ2931" s="17">
        <f t="shared" si="804"/>
        <v>29</v>
      </c>
      <c r="AK2931" s="17">
        <f t="shared" si="805"/>
        <v>10</v>
      </c>
      <c r="AL2931" s="17">
        <f t="shared" si="806"/>
        <v>2020</v>
      </c>
      <c r="AM2931" s="17">
        <f t="shared" ca="1" si="807"/>
        <v>27</v>
      </c>
      <c r="AN2931" s="18" t="str">
        <f>IFERROR(VLOOKUP(R2931*1,'[1]Ordenes de Servicio'!G:K,5,0),"No Cruza")</f>
        <v>No Cruza</v>
      </c>
      <c r="AO2931" s="17">
        <f t="shared" ca="1" si="808"/>
        <v>531</v>
      </c>
      <c r="AP2931" s="17">
        <f t="shared" si="809"/>
        <v>4</v>
      </c>
      <c r="AQ2931" s="17">
        <f t="shared" si="810"/>
        <v>10</v>
      </c>
      <c r="AR2931" s="17">
        <f t="shared" si="811"/>
        <v>2019</v>
      </c>
      <c r="AS2931" s="17">
        <f t="shared" ca="1" si="812"/>
        <v>418</v>
      </c>
      <c r="AT2931" s="17" t="str">
        <f t="shared" ca="1" si="815"/>
        <v>Si</v>
      </c>
      <c r="AU2931" s="17">
        <f t="shared" si="813"/>
        <v>391</v>
      </c>
      <c r="AV2931" s="17" t="str">
        <f>+VLOOKUP(B2931,[1]Cruces!S:T,2,0)</f>
        <v>8. Puesta en Servicio</v>
      </c>
    </row>
    <row r="2932" spans="1:48" hidden="1" x14ac:dyDescent="0.25">
      <c r="A2932" s="17" t="s">
        <v>5336</v>
      </c>
      <c r="B2932" s="17" t="s">
        <v>68</v>
      </c>
      <c r="C2932" s="17">
        <v>0</v>
      </c>
      <c r="D2932" s="17">
        <v>0</v>
      </c>
      <c r="E2932" s="17" t="s">
        <v>55</v>
      </c>
      <c r="F2932" s="17" t="s">
        <v>126</v>
      </c>
      <c r="G2932" s="17" t="s">
        <v>5337</v>
      </c>
      <c r="H2932" s="17">
        <v>0</v>
      </c>
      <c r="I2932" s="17" t="s">
        <v>446</v>
      </c>
      <c r="J2932" s="17" t="s">
        <v>59</v>
      </c>
      <c r="K2932" s="17" t="s">
        <v>1301</v>
      </c>
      <c r="L2932" s="17" t="s">
        <v>129</v>
      </c>
      <c r="M2932" s="17" t="s">
        <v>130</v>
      </c>
      <c r="N2932" s="17" t="s">
        <v>75</v>
      </c>
      <c r="O2932" s="17">
        <v>20191205</v>
      </c>
      <c r="P2932" s="17">
        <v>20200204</v>
      </c>
      <c r="Q2932" s="17">
        <v>9332</v>
      </c>
      <c r="R2932" s="17">
        <v>27000568</v>
      </c>
      <c r="S2932" s="17" t="s">
        <v>100</v>
      </c>
      <c r="T2932" s="17" t="s">
        <v>63</v>
      </c>
      <c r="U2932" s="17" t="s">
        <v>91</v>
      </c>
      <c r="V2932" s="17">
        <f t="shared" si="814"/>
        <v>350</v>
      </c>
      <c r="W2932" s="17">
        <v>350000</v>
      </c>
      <c r="X2932" s="17" t="s">
        <v>64</v>
      </c>
      <c r="Y2932" s="17" t="s">
        <v>136</v>
      </c>
      <c r="Z2932" s="17">
        <v>20200212</v>
      </c>
      <c r="AA2932" s="17" t="s">
        <v>176</v>
      </c>
      <c r="AB2932" s="17">
        <v>1</v>
      </c>
      <c r="AC2932" s="17" t="str">
        <f>IFERROR(VLOOKUP(A2932,[1]Cruces!AJ:AK,2,0),VLOOKUP(CONCATENATE(X2932,AA2932),[1]Cruces!G:H,2,0))</f>
        <v>Solicitud de Obra</v>
      </c>
      <c r="AD2932" s="17">
        <f t="shared" si="800"/>
        <v>5</v>
      </c>
      <c r="AE2932" s="17">
        <f t="shared" si="801"/>
        <v>12</v>
      </c>
      <c r="AF2932" s="17">
        <f t="shared" si="802"/>
        <v>2019</v>
      </c>
      <c r="AG2932" s="17" t="str">
        <f>IFERROR(VLOOKUP(MID(A2932,2,4)*1,[1]Cruces!K:L,2,0),"Verificar")</f>
        <v>Guajira</v>
      </c>
      <c r="AH2932" s="17">
        <f t="shared" ca="1" si="803"/>
        <v>356</v>
      </c>
      <c r="AI2932" s="17" t="str">
        <f>IFERROR(VLOOKUP(U2932,[1]Cruces!$O$1:$P$6,2,0),"Sin Orden")</f>
        <v>Resuelta</v>
      </c>
      <c r="AJ2932" s="17">
        <f t="shared" si="804"/>
        <v>12</v>
      </c>
      <c r="AK2932" s="17">
        <f t="shared" si="805"/>
        <v>2</v>
      </c>
      <c r="AL2932" s="17">
        <f t="shared" si="806"/>
        <v>2020</v>
      </c>
      <c r="AM2932" s="17">
        <f t="shared" ca="1" si="807"/>
        <v>287</v>
      </c>
      <c r="AN2932" s="18" t="str">
        <f>IFERROR(VLOOKUP(R2932*1,'[1]Ordenes de Servicio'!G:K,5,0),"No Cruza")</f>
        <v>No Cruza</v>
      </c>
      <c r="AO2932" s="17">
        <f t="shared" ca="1" si="808"/>
        <v>69</v>
      </c>
      <c r="AP2932" s="17">
        <f t="shared" si="809"/>
        <v>4</v>
      </c>
      <c r="AQ2932" s="17">
        <f t="shared" si="810"/>
        <v>2</v>
      </c>
      <c r="AR2932" s="17">
        <f t="shared" si="811"/>
        <v>2020</v>
      </c>
      <c r="AS2932" s="17">
        <f t="shared" ca="1" si="812"/>
        <v>295</v>
      </c>
      <c r="AT2932" s="17" t="str">
        <f t="shared" ca="1" si="815"/>
        <v>No</v>
      </c>
      <c r="AU2932" s="17">
        <f t="shared" si="813"/>
        <v>8</v>
      </c>
      <c r="AV2932" s="17" t="str">
        <f>+VLOOKUP(B2932,[1]Cruces!S:T,2,0)</f>
        <v>5. Consultoría / Adjudicación</v>
      </c>
    </row>
    <row r="2933" spans="1:48" hidden="1" x14ac:dyDescent="0.25">
      <c r="A2933" s="17" t="s">
        <v>9692</v>
      </c>
      <c r="B2933" s="17" t="s">
        <v>1943</v>
      </c>
      <c r="C2933" s="17">
        <v>0</v>
      </c>
      <c r="D2933" s="17">
        <v>0</v>
      </c>
      <c r="E2933" s="17" t="s">
        <v>55</v>
      </c>
      <c r="F2933" s="17" t="s">
        <v>6228</v>
      </c>
      <c r="G2933" s="17" t="s">
        <v>9693</v>
      </c>
      <c r="H2933" s="17">
        <v>3045573330</v>
      </c>
      <c r="I2933" s="17" t="s">
        <v>71</v>
      </c>
      <c r="J2933" s="17" t="s">
        <v>59</v>
      </c>
      <c r="K2933" s="17" t="s">
        <v>9694</v>
      </c>
      <c r="L2933" s="17" t="s">
        <v>7152</v>
      </c>
      <c r="M2933" s="17" t="s">
        <v>7153</v>
      </c>
      <c r="N2933" s="17" t="s">
        <v>1946</v>
      </c>
      <c r="O2933" s="17">
        <v>20200909</v>
      </c>
      <c r="P2933" s="17">
        <v>20200909</v>
      </c>
      <c r="Q2933" s="17">
        <v>9520</v>
      </c>
      <c r="R2933" s="17">
        <v>28116646</v>
      </c>
      <c r="S2933" s="17" t="s">
        <v>6601</v>
      </c>
      <c r="T2933" s="17" t="s">
        <v>7091</v>
      </c>
      <c r="U2933" s="17" t="s">
        <v>77</v>
      </c>
      <c r="V2933" s="17">
        <f t="shared" si="814"/>
        <v>2</v>
      </c>
      <c r="W2933" s="17">
        <v>2000</v>
      </c>
      <c r="X2933" s="17" t="s">
        <v>7065</v>
      </c>
      <c r="Y2933" s="17" t="s">
        <v>1943</v>
      </c>
      <c r="Z2933" s="17">
        <v>20200909</v>
      </c>
      <c r="AA2933" s="17" t="s">
        <v>1947</v>
      </c>
      <c r="AB2933" s="17">
        <v>1</v>
      </c>
      <c r="AC2933" s="17" t="str">
        <f>IFERROR(VLOOKUP(A2933,[1]Cruces!AJ:AK,2,0),VLOOKUP(CONCATENATE(X2933,AA2933),[1]Cruces!G:H,2,0))</f>
        <v>Solicitud por BT</v>
      </c>
      <c r="AD2933" s="17">
        <f t="shared" si="800"/>
        <v>9</v>
      </c>
      <c r="AE2933" s="17">
        <f t="shared" si="801"/>
        <v>9</v>
      </c>
      <c r="AF2933" s="17">
        <f t="shared" si="802"/>
        <v>2020</v>
      </c>
      <c r="AG2933" s="17" t="str">
        <f>IFERROR(VLOOKUP(MID(A2933,2,4)*1,[1]Cruces!K:L,2,0),"Verificar")</f>
        <v>Atlántico Sur</v>
      </c>
      <c r="AH2933" s="17">
        <f t="shared" ca="1" si="803"/>
        <v>77</v>
      </c>
      <c r="AI2933" s="17" t="str">
        <f>IFERROR(VLOOKUP(U2933,[1]Cruces!$O$1:$P$6,2,0),"Sin Orden")</f>
        <v>Pendiente</v>
      </c>
      <c r="AJ2933" s="17">
        <f t="shared" si="804"/>
        <v>9</v>
      </c>
      <c r="AK2933" s="17">
        <f t="shared" si="805"/>
        <v>9</v>
      </c>
      <c r="AL2933" s="17">
        <f t="shared" si="806"/>
        <v>2020</v>
      </c>
      <c r="AM2933" s="17">
        <f t="shared" ca="1" si="807"/>
        <v>77</v>
      </c>
      <c r="AN2933" s="18">
        <f>IFERROR(VLOOKUP(R2933*1,'[1]Ordenes de Servicio'!G:K,5,0),"No Cruza")</f>
        <v>44083</v>
      </c>
      <c r="AO2933" s="17">
        <f t="shared" ca="1" si="808"/>
        <v>77</v>
      </c>
      <c r="AP2933" s="17">
        <f t="shared" si="809"/>
        <v>9</v>
      </c>
      <c r="AQ2933" s="17">
        <f t="shared" si="810"/>
        <v>9</v>
      </c>
      <c r="AR2933" s="17">
        <f t="shared" si="811"/>
        <v>2020</v>
      </c>
      <c r="AS2933" s="17">
        <f t="shared" ca="1" si="812"/>
        <v>77</v>
      </c>
      <c r="AT2933" s="17" t="str">
        <f t="shared" ca="1" si="815"/>
        <v>No</v>
      </c>
      <c r="AU2933" s="17">
        <f t="shared" si="813"/>
        <v>0</v>
      </c>
      <c r="AV2933" s="17" t="str">
        <f>+VLOOKUP(B2933,[1]Cruces!S:T,2,0)</f>
        <v>7. Ejecución en Campo OS BT</v>
      </c>
    </row>
    <row r="2934" spans="1:48" hidden="1" x14ac:dyDescent="0.25">
      <c r="A2934" s="17" t="s">
        <v>9695</v>
      </c>
      <c r="B2934" s="17" t="s">
        <v>1943</v>
      </c>
      <c r="C2934" s="17">
        <v>0</v>
      </c>
      <c r="D2934" s="17">
        <v>0</v>
      </c>
      <c r="E2934" s="17" t="s">
        <v>55</v>
      </c>
      <c r="F2934" s="17" t="s">
        <v>7082</v>
      </c>
      <c r="G2934" s="17" t="s">
        <v>7676</v>
      </c>
      <c r="H2934" s="17">
        <v>3183832581</v>
      </c>
      <c r="I2934" s="17" t="s">
        <v>71</v>
      </c>
      <c r="J2934" s="17" t="s">
        <v>59</v>
      </c>
      <c r="K2934" s="17" t="s">
        <v>7677</v>
      </c>
      <c r="L2934" s="17" t="s">
        <v>7260</v>
      </c>
      <c r="M2934" s="17" t="s">
        <v>7261</v>
      </c>
      <c r="N2934" s="17" t="s">
        <v>1946</v>
      </c>
      <c r="O2934" s="17">
        <v>20201121</v>
      </c>
      <c r="P2934" s="17">
        <v>20201121</v>
      </c>
      <c r="Q2934" s="17">
        <v>1170</v>
      </c>
      <c r="R2934" s="17">
        <v>28294851</v>
      </c>
      <c r="S2934" s="17" t="s">
        <v>6601</v>
      </c>
      <c r="T2934" s="17" t="s">
        <v>63</v>
      </c>
      <c r="U2934" s="17" t="s">
        <v>77</v>
      </c>
      <c r="V2934" s="17">
        <f t="shared" si="814"/>
        <v>3</v>
      </c>
      <c r="W2934" s="17">
        <v>3000</v>
      </c>
      <c r="X2934" s="17" t="s">
        <v>7065</v>
      </c>
      <c r="Y2934" s="17" t="s">
        <v>1943</v>
      </c>
      <c r="Z2934" s="17">
        <v>20201121</v>
      </c>
      <c r="AA2934" s="17" t="s">
        <v>1947</v>
      </c>
      <c r="AB2934" s="17">
        <v>1</v>
      </c>
      <c r="AC2934" s="17" t="str">
        <f>IFERROR(VLOOKUP(A2934,[1]Cruces!AJ:AK,2,0),VLOOKUP(CONCATENATE(X2934,AA2934),[1]Cruces!G:H,2,0))</f>
        <v>Solicitud por BT</v>
      </c>
      <c r="AD2934" s="17">
        <f t="shared" si="800"/>
        <v>21</v>
      </c>
      <c r="AE2934" s="17">
        <f t="shared" si="801"/>
        <v>11</v>
      </c>
      <c r="AF2934" s="17">
        <f t="shared" si="802"/>
        <v>2020</v>
      </c>
      <c r="AG2934" s="17" t="str">
        <f>IFERROR(VLOOKUP(MID(A2934,2,4)*1,[1]Cruces!K:L,2,0),"Verificar")</f>
        <v>Atlántico Norte</v>
      </c>
      <c r="AH2934" s="17">
        <f t="shared" ca="1" si="803"/>
        <v>4</v>
      </c>
      <c r="AI2934" s="17" t="str">
        <f>IFERROR(VLOOKUP(U2934,[1]Cruces!$O$1:$P$6,2,0),"Sin Orden")</f>
        <v>Pendiente</v>
      </c>
      <c r="AJ2934" s="17">
        <f t="shared" si="804"/>
        <v>21</v>
      </c>
      <c r="AK2934" s="17">
        <f t="shared" si="805"/>
        <v>11</v>
      </c>
      <c r="AL2934" s="17">
        <f t="shared" si="806"/>
        <v>2020</v>
      </c>
      <c r="AM2934" s="17">
        <f t="shared" ca="1" si="807"/>
        <v>4</v>
      </c>
      <c r="AN2934" s="18" t="str">
        <f>IFERROR(VLOOKUP(R2934*1,'[1]Ordenes de Servicio'!G:K,5,0),"No Cruza")</f>
        <v>No Cruza</v>
      </c>
      <c r="AO2934" s="17">
        <f t="shared" ca="1" si="808"/>
        <v>4</v>
      </c>
      <c r="AP2934" s="17">
        <f t="shared" si="809"/>
        <v>21</v>
      </c>
      <c r="AQ2934" s="17">
        <f t="shared" si="810"/>
        <v>11</v>
      </c>
      <c r="AR2934" s="17">
        <f t="shared" si="811"/>
        <v>2020</v>
      </c>
      <c r="AS2934" s="17">
        <f t="shared" ca="1" si="812"/>
        <v>4</v>
      </c>
      <c r="AT2934" s="17" t="str">
        <f t="shared" ca="1" si="815"/>
        <v>No</v>
      </c>
      <c r="AU2934" s="17">
        <f t="shared" si="813"/>
        <v>0</v>
      </c>
      <c r="AV2934" s="17" t="str">
        <f>+VLOOKUP(B2934,[1]Cruces!S:T,2,0)</f>
        <v>7. Ejecución en Campo OS BT</v>
      </c>
    </row>
    <row r="2935" spans="1:48" hidden="1" x14ac:dyDescent="0.25">
      <c r="A2935" s="17" t="s">
        <v>9696</v>
      </c>
      <c r="B2935" s="17" t="s">
        <v>7104</v>
      </c>
      <c r="C2935" s="17">
        <v>0</v>
      </c>
      <c r="D2935" s="17">
        <v>0</v>
      </c>
      <c r="E2935" s="17" t="s">
        <v>55</v>
      </c>
      <c r="F2935" s="17" t="s">
        <v>7082</v>
      </c>
      <c r="G2935" s="17" t="s">
        <v>9697</v>
      </c>
      <c r="H2935" s="17">
        <v>3176808696</v>
      </c>
      <c r="I2935" s="17" t="s">
        <v>71</v>
      </c>
      <c r="J2935" s="17" t="s">
        <v>59</v>
      </c>
      <c r="K2935" s="17" t="s">
        <v>9698</v>
      </c>
      <c r="L2935" s="17" t="s">
        <v>7400</v>
      </c>
      <c r="M2935" s="17" t="s">
        <v>7401</v>
      </c>
      <c r="N2935" s="17" t="s">
        <v>7108</v>
      </c>
      <c r="O2935" s="17">
        <v>20201028</v>
      </c>
      <c r="P2935" s="17">
        <v>20201102</v>
      </c>
      <c r="Q2935" s="17">
        <v>9510</v>
      </c>
      <c r="R2935" s="17">
        <v>28257655</v>
      </c>
      <c r="S2935" s="17" t="s">
        <v>6601</v>
      </c>
      <c r="T2935" s="17" t="s">
        <v>63</v>
      </c>
      <c r="U2935" s="17" t="s">
        <v>91</v>
      </c>
      <c r="V2935" s="17">
        <f t="shared" si="814"/>
        <v>3</v>
      </c>
      <c r="W2935" s="17">
        <v>3000</v>
      </c>
      <c r="X2935" s="17" t="s">
        <v>7065</v>
      </c>
      <c r="Y2935" s="17" t="s">
        <v>7104</v>
      </c>
      <c r="Z2935" s="17">
        <v>20201102</v>
      </c>
      <c r="AA2935" s="17" t="s">
        <v>1947</v>
      </c>
      <c r="AB2935" s="17">
        <v>1</v>
      </c>
      <c r="AC2935" s="17" t="str">
        <f>IFERROR(VLOOKUP(A2935,[1]Cruces!AJ:AK,2,0),VLOOKUP(CONCATENATE(X2935,AA2935),[1]Cruces!G:H,2,0))</f>
        <v>Solicitud por BT</v>
      </c>
      <c r="AD2935" s="17">
        <f t="shared" si="800"/>
        <v>28</v>
      </c>
      <c r="AE2935" s="17">
        <f t="shared" si="801"/>
        <v>10</v>
      </c>
      <c r="AF2935" s="17">
        <f t="shared" si="802"/>
        <v>2020</v>
      </c>
      <c r="AG2935" s="17" t="str">
        <f>IFERROR(VLOOKUP(MID(A2935,2,4)*1,[1]Cruces!K:L,2,0),"Verificar")</f>
        <v>Atlántico Norte</v>
      </c>
      <c r="AH2935" s="17">
        <f t="shared" ca="1" si="803"/>
        <v>28</v>
      </c>
      <c r="AI2935" s="17" t="str">
        <f>IFERROR(VLOOKUP(U2935,[1]Cruces!$O$1:$P$6,2,0),"Sin Orden")</f>
        <v>Resuelta</v>
      </c>
      <c r="AJ2935" s="17">
        <f t="shared" si="804"/>
        <v>2</v>
      </c>
      <c r="AK2935" s="17">
        <f t="shared" si="805"/>
        <v>11</v>
      </c>
      <c r="AL2935" s="17">
        <f t="shared" si="806"/>
        <v>2020</v>
      </c>
      <c r="AM2935" s="17">
        <f t="shared" ca="1" si="807"/>
        <v>23</v>
      </c>
      <c r="AN2935" s="18">
        <f>IFERROR(VLOOKUP(R2935*1,'[1]Ordenes de Servicio'!G:K,5,0),"No Cruza")</f>
        <v>44132</v>
      </c>
      <c r="AO2935" s="17">
        <f t="shared" ca="1" si="808"/>
        <v>5</v>
      </c>
      <c r="AP2935" s="17">
        <f t="shared" si="809"/>
        <v>2</v>
      </c>
      <c r="AQ2935" s="17">
        <f t="shared" si="810"/>
        <v>11</v>
      </c>
      <c r="AR2935" s="17">
        <f t="shared" si="811"/>
        <v>2020</v>
      </c>
      <c r="AS2935" s="17">
        <f t="shared" ca="1" si="812"/>
        <v>23</v>
      </c>
      <c r="AT2935" s="17" t="str">
        <f t="shared" ca="1" si="815"/>
        <v>No</v>
      </c>
      <c r="AU2935" s="17">
        <f t="shared" si="813"/>
        <v>0</v>
      </c>
      <c r="AV2935" s="17" t="str">
        <f>+VLOOKUP(B2935,[1]Cruces!S:T,2,0)</f>
        <v>7. Ejecución en Campo OS BT</v>
      </c>
    </row>
    <row r="2936" spans="1:48" hidden="1" x14ac:dyDescent="0.25">
      <c r="A2936" s="17" t="s">
        <v>9699</v>
      </c>
      <c r="B2936" s="17" t="s">
        <v>1943</v>
      </c>
      <c r="C2936" s="17">
        <v>0</v>
      </c>
      <c r="D2936" s="17">
        <v>0</v>
      </c>
      <c r="E2936" s="17" t="s">
        <v>55</v>
      </c>
      <c r="F2936" s="17" t="s">
        <v>5366</v>
      </c>
      <c r="G2936" s="17" t="s">
        <v>9700</v>
      </c>
      <c r="H2936" s="17">
        <v>3135080115</v>
      </c>
      <c r="I2936" s="17" t="s">
        <v>71</v>
      </c>
      <c r="J2936" s="17" t="s">
        <v>59</v>
      </c>
      <c r="K2936" s="17" t="s">
        <v>9701</v>
      </c>
      <c r="L2936" s="17" t="s">
        <v>5368</v>
      </c>
      <c r="M2936" s="17" t="s">
        <v>5369</v>
      </c>
      <c r="N2936" s="17" t="s">
        <v>1946</v>
      </c>
      <c r="O2936" s="17">
        <v>20201117</v>
      </c>
      <c r="P2936" s="17">
        <v>20201117</v>
      </c>
      <c r="Q2936" s="17">
        <v>1180</v>
      </c>
      <c r="R2936" s="17">
        <v>28286427</v>
      </c>
      <c r="S2936" s="17" t="s">
        <v>6601</v>
      </c>
      <c r="T2936" s="17" t="s">
        <v>7091</v>
      </c>
      <c r="U2936" s="17" t="s">
        <v>77</v>
      </c>
      <c r="V2936" s="17">
        <f t="shared" si="814"/>
        <v>3</v>
      </c>
      <c r="W2936" s="17">
        <v>3000</v>
      </c>
      <c r="X2936" s="17" t="s">
        <v>7065</v>
      </c>
      <c r="Y2936" s="17" t="s">
        <v>1943</v>
      </c>
      <c r="Z2936" s="17">
        <v>20201117</v>
      </c>
      <c r="AA2936" s="17" t="s">
        <v>1947</v>
      </c>
      <c r="AB2936" s="17">
        <v>1</v>
      </c>
      <c r="AC2936" s="17" t="str">
        <f>IFERROR(VLOOKUP(A2936,[1]Cruces!AJ:AK,2,0),VLOOKUP(CONCATENATE(X2936,AA2936),[1]Cruces!G:H,2,0))</f>
        <v>Solicitud por BT</v>
      </c>
      <c r="AD2936" s="17">
        <f t="shared" si="800"/>
        <v>17</v>
      </c>
      <c r="AE2936" s="17">
        <f t="shared" si="801"/>
        <v>11</v>
      </c>
      <c r="AF2936" s="17">
        <f t="shared" si="802"/>
        <v>2020</v>
      </c>
      <c r="AG2936" s="17" t="str">
        <f>IFERROR(VLOOKUP(MID(A2936,2,4)*1,[1]Cruces!K:L,2,0),"Verificar")</f>
        <v>Atlántico Norte</v>
      </c>
      <c r="AH2936" s="17">
        <f t="shared" ca="1" si="803"/>
        <v>8</v>
      </c>
      <c r="AI2936" s="17" t="str">
        <f>IFERROR(VLOOKUP(U2936,[1]Cruces!$O$1:$P$6,2,0),"Sin Orden")</f>
        <v>Pendiente</v>
      </c>
      <c r="AJ2936" s="17">
        <f t="shared" si="804"/>
        <v>17</v>
      </c>
      <c r="AK2936" s="17">
        <f t="shared" si="805"/>
        <v>11</v>
      </c>
      <c r="AL2936" s="17">
        <f t="shared" si="806"/>
        <v>2020</v>
      </c>
      <c r="AM2936" s="17">
        <f t="shared" ca="1" si="807"/>
        <v>8</v>
      </c>
      <c r="AN2936" s="18" t="str">
        <f>IFERROR(VLOOKUP(R2936*1,'[1]Ordenes de Servicio'!G:K,5,0),"No Cruza")</f>
        <v>No Cruza</v>
      </c>
      <c r="AO2936" s="17">
        <f t="shared" ca="1" si="808"/>
        <v>8</v>
      </c>
      <c r="AP2936" s="17">
        <f t="shared" si="809"/>
        <v>17</v>
      </c>
      <c r="AQ2936" s="17">
        <f t="shared" si="810"/>
        <v>11</v>
      </c>
      <c r="AR2936" s="17">
        <f t="shared" si="811"/>
        <v>2020</v>
      </c>
      <c r="AS2936" s="17">
        <f t="shared" ca="1" si="812"/>
        <v>8</v>
      </c>
      <c r="AT2936" s="17" t="str">
        <f t="shared" ca="1" si="815"/>
        <v>No</v>
      </c>
      <c r="AU2936" s="17">
        <f t="shared" si="813"/>
        <v>0</v>
      </c>
      <c r="AV2936" s="17" t="str">
        <f>+VLOOKUP(B2936,[1]Cruces!S:T,2,0)</f>
        <v>7. Ejecución en Campo OS BT</v>
      </c>
    </row>
    <row r="2937" spans="1:48" hidden="1" x14ac:dyDescent="0.25">
      <c r="A2937" s="17" t="s">
        <v>9702</v>
      </c>
      <c r="B2937" s="17" t="s">
        <v>6595</v>
      </c>
      <c r="C2937" s="17">
        <v>2729058</v>
      </c>
      <c r="D2937" s="17">
        <v>20079902</v>
      </c>
      <c r="E2937" s="17" t="s">
        <v>93</v>
      </c>
      <c r="F2937" s="17" t="s">
        <v>7098</v>
      </c>
      <c r="G2937" s="17" t="s">
        <v>9703</v>
      </c>
      <c r="H2937" s="17">
        <v>3106335385</v>
      </c>
      <c r="I2937" s="17" t="s">
        <v>116</v>
      </c>
      <c r="J2937" s="17" t="s">
        <v>9704</v>
      </c>
      <c r="K2937" s="17" t="s">
        <v>97</v>
      </c>
      <c r="L2937" s="17" t="s">
        <v>7101</v>
      </c>
      <c r="M2937" s="17" t="s">
        <v>7102</v>
      </c>
      <c r="N2937" s="17" t="s">
        <v>6600</v>
      </c>
      <c r="O2937" s="17">
        <v>20201118</v>
      </c>
      <c r="P2937" s="17">
        <v>20201119</v>
      </c>
      <c r="Q2937" s="17">
        <v>1110</v>
      </c>
      <c r="R2937" s="17">
        <v>28289258</v>
      </c>
      <c r="S2937" s="17" t="s">
        <v>7072</v>
      </c>
      <c r="T2937" s="17" t="s">
        <v>63</v>
      </c>
      <c r="U2937" s="17" t="s">
        <v>91</v>
      </c>
      <c r="V2937" s="17">
        <f t="shared" si="814"/>
        <v>3</v>
      </c>
      <c r="W2937" s="17">
        <v>3000</v>
      </c>
      <c r="X2937" s="17" t="s">
        <v>89</v>
      </c>
      <c r="Y2937" s="17" t="s">
        <v>6595</v>
      </c>
      <c r="Z2937" s="17">
        <v>20201119</v>
      </c>
      <c r="AA2937" s="17" t="s">
        <v>1947</v>
      </c>
      <c r="AB2937" s="17">
        <v>1</v>
      </c>
      <c r="AC2937" s="17" t="str">
        <f>IFERROR(VLOOKUP(A2937,[1]Cruces!AJ:AK,2,0),VLOOKUP(CONCATENATE(X2937,AA2937),[1]Cruces!G:H,2,0))</f>
        <v>Solicitud por BT</v>
      </c>
      <c r="AD2937" s="17">
        <f t="shared" si="800"/>
        <v>18</v>
      </c>
      <c r="AE2937" s="17">
        <f t="shared" si="801"/>
        <v>11</v>
      </c>
      <c r="AF2937" s="17">
        <f t="shared" si="802"/>
        <v>2020</v>
      </c>
      <c r="AG2937" s="17" t="str">
        <f>IFERROR(VLOOKUP(MID(A2937,2,4)*1,[1]Cruces!K:L,2,0),"Verificar")</f>
        <v>Atlántico Norte</v>
      </c>
      <c r="AH2937" s="17">
        <f t="shared" ca="1" si="803"/>
        <v>7</v>
      </c>
      <c r="AI2937" s="17" t="str">
        <f>IFERROR(VLOOKUP(U2937,[1]Cruces!$O$1:$P$6,2,0),"Sin Orden")</f>
        <v>Resuelta</v>
      </c>
      <c r="AJ2937" s="17">
        <f t="shared" si="804"/>
        <v>19</v>
      </c>
      <c r="AK2937" s="17">
        <f t="shared" si="805"/>
        <v>11</v>
      </c>
      <c r="AL2937" s="17">
        <f t="shared" si="806"/>
        <v>2020</v>
      </c>
      <c r="AM2937" s="17">
        <f t="shared" ca="1" si="807"/>
        <v>6</v>
      </c>
      <c r="AN2937" s="18" t="str">
        <f>IFERROR(VLOOKUP(R2937*1,'[1]Ordenes de Servicio'!G:K,5,0),"No Cruza")</f>
        <v>No Cruza</v>
      </c>
      <c r="AO2937" s="17">
        <f t="shared" ca="1" si="808"/>
        <v>1</v>
      </c>
      <c r="AP2937" s="17">
        <f t="shared" si="809"/>
        <v>19</v>
      </c>
      <c r="AQ2937" s="17">
        <f t="shared" si="810"/>
        <v>11</v>
      </c>
      <c r="AR2937" s="17">
        <f t="shared" si="811"/>
        <v>2020</v>
      </c>
      <c r="AS2937" s="17">
        <f t="shared" ca="1" si="812"/>
        <v>6</v>
      </c>
      <c r="AT2937" s="17" t="str">
        <f t="shared" ca="1" si="815"/>
        <v>No</v>
      </c>
      <c r="AU2937" s="17">
        <f t="shared" si="813"/>
        <v>0</v>
      </c>
      <c r="AV2937" s="17" t="str">
        <f>+VLOOKUP(B2937,[1]Cruces!S:T,2,0)</f>
        <v>7. Ejecución en Campo OS BT</v>
      </c>
    </row>
    <row r="2938" spans="1:48" hidden="1" x14ac:dyDescent="0.25">
      <c r="A2938" s="17" t="s">
        <v>5338</v>
      </c>
      <c r="B2938" s="17" t="s">
        <v>68</v>
      </c>
      <c r="C2938" s="17">
        <v>6596622</v>
      </c>
      <c r="D2938" s="17">
        <v>20081064</v>
      </c>
      <c r="E2938" s="17" t="s">
        <v>745</v>
      </c>
      <c r="F2938" s="17" t="s">
        <v>163</v>
      </c>
      <c r="G2938" s="17" t="s">
        <v>3920</v>
      </c>
      <c r="H2938" s="17">
        <v>0</v>
      </c>
      <c r="I2938" s="17" t="s">
        <v>182</v>
      </c>
      <c r="J2938" s="17" t="s">
        <v>5339</v>
      </c>
      <c r="K2938" s="17" t="s">
        <v>3921</v>
      </c>
      <c r="L2938" s="17" t="s">
        <v>111</v>
      </c>
      <c r="M2938" s="17" t="s">
        <v>112</v>
      </c>
      <c r="N2938" s="17" t="s">
        <v>75</v>
      </c>
      <c r="O2938" s="17">
        <v>20201026</v>
      </c>
      <c r="P2938" s="17">
        <v>20201026</v>
      </c>
      <c r="Q2938" s="17">
        <v>1110</v>
      </c>
      <c r="R2938" s="17">
        <v>0</v>
      </c>
      <c r="S2938" s="17"/>
      <c r="T2938" s="17" t="s">
        <v>63</v>
      </c>
      <c r="U2938" s="17"/>
      <c r="V2938" s="17">
        <f t="shared" si="814"/>
        <v>225</v>
      </c>
      <c r="W2938" s="17">
        <v>225000</v>
      </c>
      <c r="X2938" s="17" t="s">
        <v>89</v>
      </c>
      <c r="Y2938" s="17" t="s">
        <v>68</v>
      </c>
      <c r="Z2938" s="17">
        <v>20201026</v>
      </c>
      <c r="AA2938" s="17" t="s">
        <v>101</v>
      </c>
      <c r="AB2938" s="17">
        <v>1</v>
      </c>
      <c r="AC2938" s="17" t="str">
        <f>IFERROR(VLOOKUP(A2938,[1]Cruces!AJ:AK,2,0),VLOOKUP(CONCATENATE(X2938,AA2938),[1]Cruces!G:H,2,0))</f>
        <v>Solicitud de Obra</v>
      </c>
      <c r="AD2938" s="17">
        <f t="shared" si="800"/>
        <v>26</v>
      </c>
      <c r="AE2938" s="17">
        <f t="shared" si="801"/>
        <v>10</v>
      </c>
      <c r="AF2938" s="17">
        <f t="shared" si="802"/>
        <v>2020</v>
      </c>
      <c r="AG2938" s="17" t="str">
        <f>IFERROR(VLOOKUP(MID(A2938,2,4)*1,[1]Cruces!K:L,2,0),"Verificar")</f>
        <v>Atlántico Norte</v>
      </c>
      <c r="AH2938" s="17">
        <f t="shared" ca="1" si="803"/>
        <v>30</v>
      </c>
      <c r="AI2938" s="17" t="str">
        <f>IFERROR(VLOOKUP(U2938,[1]Cruces!$O$1:$P$6,2,0),"Sin Orden")</f>
        <v>Sin Orden</v>
      </c>
      <c r="AJ2938" s="17">
        <f t="shared" si="804"/>
        <v>26</v>
      </c>
      <c r="AK2938" s="17">
        <f t="shared" si="805"/>
        <v>10</v>
      </c>
      <c r="AL2938" s="17">
        <f t="shared" si="806"/>
        <v>2020</v>
      </c>
      <c r="AM2938" s="17">
        <f t="shared" ca="1" si="807"/>
        <v>30</v>
      </c>
      <c r="AN2938" s="18" t="str">
        <f>IFERROR(VLOOKUP(R2938*1,'[1]Ordenes de Servicio'!G:K,5,0),"No Cruza")</f>
        <v>No Cruza</v>
      </c>
      <c r="AO2938" s="17">
        <f t="shared" ca="1" si="808"/>
        <v>30</v>
      </c>
      <c r="AP2938" s="17">
        <f t="shared" si="809"/>
        <v>26</v>
      </c>
      <c r="AQ2938" s="17">
        <f t="shared" si="810"/>
        <v>10</v>
      </c>
      <c r="AR2938" s="17">
        <f t="shared" si="811"/>
        <v>2020</v>
      </c>
      <c r="AS2938" s="17">
        <f t="shared" ca="1" si="812"/>
        <v>30</v>
      </c>
      <c r="AT2938" s="17" t="str">
        <f t="shared" ca="1" si="815"/>
        <v>No</v>
      </c>
      <c r="AU2938" s="17">
        <f t="shared" si="813"/>
        <v>0</v>
      </c>
      <c r="AV2938" s="17" t="str">
        <f>+VLOOKUP(B2938,[1]Cruces!S:T,2,0)</f>
        <v>5. Consultoría / Adjudicación</v>
      </c>
    </row>
    <row r="2939" spans="1:48" hidden="1" x14ac:dyDescent="0.25">
      <c r="A2939" s="17" t="s">
        <v>5340</v>
      </c>
      <c r="B2939" s="17" t="s">
        <v>54</v>
      </c>
      <c r="C2939" s="17">
        <v>8653056</v>
      </c>
      <c r="D2939" s="17">
        <v>36020894</v>
      </c>
      <c r="E2939" s="17" t="s">
        <v>93</v>
      </c>
      <c r="F2939" s="17" t="s">
        <v>107</v>
      </c>
      <c r="G2939" s="17" t="s">
        <v>5341</v>
      </c>
      <c r="H2939" s="17">
        <v>3152029820</v>
      </c>
      <c r="I2939" s="17" t="s">
        <v>165</v>
      </c>
      <c r="J2939" s="17" t="s">
        <v>5342</v>
      </c>
      <c r="K2939" s="17" t="s">
        <v>535</v>
      </c>
      <c r="L2939" s="17" t="s">
        <v>117</v>
      </c>
      <c r="M2939" s="17" t="s">
        <v>118</v>
      </c>
      <c r="N2939" s="17" t="s">
        <v>62</v>
      </c>
      <c r="O2939" s="17">
        <v>20200813</v>
      </c>
      <c r="P2939" s="17">
        <v>20201117</v>
      </c>
      <c r="Q2939" s="17">
        <v>1110</v>
      </c>
      <c r="R2939" s="17">
        <v>28012504</v>
      </c>
      <c r="S2939" s="17" t="s">
        <v>100</v>
      </c>
      <c r="T2939" s="17" t="s">
        <v>63</v>
      </c>
      <c r="U2939" s="17" t="s">
        <v>88</v>
      </c>
      <c r="V2939" s="17">
        <f t="shared" si="814"/>
        <v>75</v>
      </c>
      <c r="W2939" s="17">
        <v>75000</v>
      </c>
      <c r="X2939" s="17" t="s">
        <v>89</v>
      </c>
      <c r="Y2939" s="17" t="s">
        <v>65</v>
      </c>
      <c r="Z2939" s="17">
        <v>20201117</v>
      </c>
      <c r="AA2939" s="17" t="s">
        <v>335</v>
      </c>
      <c r="AB2939" s="17">
        <v>1</v>
      </c>
      <c r="AC2939" s="17" t="str">
        <f>IFERROR(VLOOKUP(A2939,[1]Cruces!AJ:AK,2,0),VLOOKUP(CONCATENATE(X2939,AA2939),[1]Cruces!G:H,2,0))</f>
        <v>Solicitud de Obra</v>
      </c>
      <c r="AD2939" s="17">
        <f t="shared" si="800"/>
        <v>13</v>
      </c>
      <c r="AE2939" s="17">
        <f t="shared" si="801"/>
        <v>8</v>
      </c>
      <c r="AF2939" s="17">
        <f t="shared" si="802"/>
        <v>2020</v>
      </c>
      <c r="AG2939" s="17" t="str">
        <f>IFERROR(VLOOKUP(MID(A2939,2,4)*1,[1]Cruces!K:L,2,0),"Verificar")</f>
        <v>Atlántico Norte</v>
      </c>
      <c r="AH2939" s="17">
        <f t="shared" ca="1" si="803"/>
        <v>104</v>
      </c>
      <c r="AI2939" s="17" t="str">
        <f>IFERROR(VLOOKUP(U2939,[1]Cruces!$O$1:$P$6,2,0),"Sin Orden")</f>
        <v>Resuelta</v>
      </c>
      <c r="AJ2939" s="17">
        <f t="shared" si="804"/>
        <v>17</v>
      </c>
      <c r="AK2939" s="17">
        <f t="shared" si="805"/>
        <v>11</v>
      </c>
      <c r="AL2939" s="17">
        <f t="shared" si="806"/>
        <v>2020</v>
      </c>
      <c r="AM2939" s="17">
        <f t="shared" ca="1" si="807"/>
        <v>8</v>
      </c>
      <c r="AN2939" s="18" t="str">
        <f>IFERROR(VLOOKUP(R2939*1,'[1]Ordenes de Servicio'!G:K,5,0),"No Cruza")</f>
        <v>No Cruza</v>
      </c>
      <c r="AO2939" s="17">
        <f t="shared" ca="1" si="808"/>
        <v>96</v>
      </c>
      <c r="AP2939" s="17">
        <f t="shared" si="809"/>
        <v>17</v>
      </c>
      <c r="AQ2939" s="17">
        <f t="shared" si="810"/>
        <v>11</v>
      </c>
      <c r="AR2939" s="17">
        <f t="shared" si="811"/>
        <v>2020</v>
      </c>
      <c r="AS2939" s="17">
        <f t="shared" ca="1" si="812"/>
        <v>8</v>
      </c>
      <c r="AT2939" s="17" t="str">
        <f t="shared" ca="1" si="815"/>
        <v>No</v>
      </c>
      <c r="AU2939" s="17">
        <f t="shared" si="813"/>
        <v>0</v>
      </c>
      <c r="AV2939" s="17" t="str">
        <f>+VLOOKUP(B2939,[1]Cruces!S:T,2,0)</f>
        <v>4. Presupuesto de Obra</v>
      </c>
    </row>
    <row r="2940" spans="1:48" hidden="1" x14ac:dyDescent="0.25">
      <c r="A2940" s="17" t="s">
        <v>9705</v>
      </c>
      <c r="B2940" s="17" t="s">
        <v>569</v>
      </c>
      <c r="C2940" s="17">
        <v>0</v>
      </c>
      <c r="D2940" s="17">
        <v>0</v>
      </c>
      <c r="E2940" s="17" t="s">
        <v>55</v>
      </c>
      <c r="F2940" s="17" t="s">
        <v>56</v>
      </c>
      <c r="G2940" s="17" t="s">
        <v>9706</v>
      </c>
      <c r="H2940" s="17">
        <v>3176679717</v>
      </c>
      <c r="I2940" s="17" t="s">
        <v>71</v>
      </c>
      <c r="J2940" s="17" t="s">
        <v>59</v>
      </c>
      <c r="K2940" s="17" t="s">
        <v>9707</v>
      </c>
      <c r="L2940" s="17" t="s">
        <v>7310</v>
      </c>
      <c r="M2940" s="17" t="s">
        <v>7311</v>
      </c>
      <c r="N2940" s="17" t="s">
        <v>572</v>
      </c>
      <c r="O2940" s="17">
        <v>20201104</v>
      </c>
      <c r="P2940" s="17">
        <v>20201107</v>
      </c>
      <c r="Q2940" s="17">
        <v>1110</v>
      </c>
      <c r="R2940" s="17">
        <v>0</v>
      </c>
      <c r="S2940" s="17"/>
      <c r="T2940" s="17" t="s">
        <v>63</v>
      </c>
      <c r="U2940" s="17"/>
      <c r="V2940" s="17">
        <f t="shared" si="814"/>
        <v>3</v>
      </c>
      <c r="W2940" s="17">
        <v>3000</v>
      </c>
      <c r="X2940" s="17" t="s">
        <v>7065</v>
      </c>
      <c r="Y2940" s="17" t="s">
        <v>569</v>
      </c>
      <c r="Z2940" s="17">
        <v>20201107</v>
      </c>
      <c r="AA2940" s="17" t="s">
        <v>1947</v>
      </c>
      <c r="AB2940" s="17">
        <v>1</v>
      </c>
      <c r="AC2940" s="17" t="str">
        <f>IFERROR(VLOOKUP(A2940,[1]Cruces!AJ:AK,2,0),VLOOKUP(CONCATENATE(X2940,AA2940),[1]Cruces!G:H,2,0))</f>
        <v>Solicitud por BT</v>
      </c>
      <c r="AD2940" s="17">
        <f t="shared" si="800"/>
        <v>4</v>
      </c>
      <c r="AE2940" s="17">
        <f t="shared" si="801"/>
        <v>11</v>
      </c>
      <c r="AF2940" s="17">
        <f t="shared" si="802"/>
        <v>2020</v>
      </c>
      <c r="AG2940" s="17" t="str">
        <f>IFERROR(VLOOKUP(MID(A2940,2,4)*1,[1]Cruces!K:L,2,0),"Verificar")</f>
        <v>Atlántico Norte</v>
      </c>
      <c r="AH2940" s="17">
        <f t="shared" ca="1" si="803"/>
        <v>21</v>
      </c>
      <c r="AI2940" s="17" t="str">
        <f>IFERROR(VLOOKUP(U2940,[1]Cruces!$O$1:$P$6,2,0),"Sin Orden")</f>
        <v>Sin Orden</v>
      </c>
      <c r="AJ2940" s="17">
        <f t="shared" si="804"/>
        <v>7</v>
      </c>
      <c r="AK2940" s="17">
        <f t="shared" si="805"/>
        <v>11</v>
      </c>
      <c r="AL2940" s="17">
        <f t="shared" si="806"/>
        <v>2020</v>
      </c>
      <c r="AM2940" s="17">
        <f t="shared" ca="1" si="807"/>
        <v>18</v>
      </c>
      <c r="AN2940" s="18" t="str">
        <f>IFERROR(VLOOKUP(R2940*1,'[1]Ordenes de Servicio'!G:K,5,0),"No Cruza")</f>
        <v>No Cruza</v>
      </c>
      <c r="AO2940" s="17">
        <f t="shared" ca="1" si="808"/>
        <v>18</v>
      </c>
      <c r="AP2940" s="17">
        <f t="shared" si="809"/>
        <v>7</v>
      </c>
      <c r="AQ2940" s="17">
        <f t="shared" si="810"/>
        <v>11</v>
      </c>
      <c r="AR2940" s="17">
        <f t="shared" si="811"/>
        <v>2020</v>
      </c>
      <c r="AS2940" s="17">
        <f t="shared" ca="1" si="812"/>
        <v>18</v>
      </c>
      <c r="AT2940" s="17" t="str">
        <f t="shared" ca="1" si="815"/>
        <v>No</v>
      </c>
      <c r="AU2940" s="17">
        <f t="shared" si="813"/>
        <v>0</v>
      </c>
      <c r="AV2940" s="17" t="str">
        <f>+VLOOKUP(B2940,[1]Cruces!S:T,2,0)</f>
        <v>1. Solicitud</v>
      </c>
    </row>
    <row r="2941" spans="1:48" x14ac:dyDescent="0.25">
      <c r="A2941" s="17" t="s">
        <v>5343</v>
      </c>
      <c r="B2941" s="17" t="s">
        <v>80</v>
      </c>
      <c r="C2941" s="17">
        <v>0</v>
      </c>
      <c r="D2941" s="17">
        <v>0</v>
      </c>
      <c r="E2941" s="17" t="s">
        <v>55</v>
      </c>
      <c r="F2941" s="17" t="s">
        <v>120</v>
      </c>
      <c r="G2941" s="17" t="s">
        <v>5344</v>
      </c>
      <c r="H2941" s="17">
        <v>0</v>
      </c>
      <c r="I2941" s="17" t="s">
        <v>71</v>
      </c>
      <c r="J2941" s="17" t="s">
        <v>59</v>
      </c>
      <c r="K2941" s="17" t="s">
        <v>97</v>
      </c>
      <c r="L2941" s="17" t="s">
        <v>111</v>
      </c>
      <c r="M2941" s="17" t="s">
        <v>112</v>
      </c>
      <c r="N2941" s="17" t="s">
        <v>87</v>
      </c>
      <c r="O2941" s="17">
        <v>20190128</v>
      </c>
      <c r="P2941" s="17">
        <v>20191128</v>
      </c>
      <c r="Q2941" s="17">
        <v>1180</v>
      </c>
      <c r="R2941" s="17">
        <v>26586587</v>
      </c>
      <c r="S2941" s="17" t="s">
        <v>76</v>
      </c>
      <c r="T2941" s="17" t="s">
        <v>63</v>
      </c>
      <c r="U2941" s="17" t="s">
        <v>88</v>
      </c>
      <c r="V2941" s="17">
        <f t="shared" si="814"/>
        <v>75</v>
      </c>
      <c r="W2941" s="17">
        <v>75000</v>
      </c>
      <c r="X2941" s="17" t="s">
        <v>64</v>
      </c>
      <c r="Y2941" s="17" t="s">
        <v>80</v>
      </c>
      <c r="Z2941" s="17">
        <v>20191128</v>
      </c>
      <c r="AA2941" s="17" t="s">
        <v>101</v>
      </c>
      <c r="AB2941" s="17">
        <v>1</v>
      </c>
      <c r="AC2941" s="17" t="str">
        <f>IFERROR(VLOOKUP(A2941,[1]Cruces!AJ:AK,2,0),VLOOKUP(CONCATENATE(X2941,AA2941),[1]Cruces!G:H,2,0))</f>
        <v>Solicitud de Obra</v>
      </c>
      <c r="AD2941" s="17">
        <f t="shared" si="800"/>
        <v>28</v>
      </c>
      <c r="AE2941" s="17">
        <f t="shared" si="801"/>
        <v>1</v>
      </c>
      <c r="AF2941" s="17">
        <f t="shared" si="802"/>
        <v>2019</v>
      </c>
      <c r="AG2941" s="17" t="str">
        <f>IFERROR(VLOOKUP(MID(A2941,2,4)*1,[1]Cruces!K:L,2,0),"Verificar")</f>
        <v>Atlántico Norte</v>
      </c>
      <c r="AH2941" s="17">
        <f t="shared" ca="1" si="803"/>
        <v>667</v>
      </c>
      <c r="AI2941" s="17" t="str">
        <f>IFERROR(VLOOKUP(U2941,[1]Cruces!$O$1:$P$6,2,0),"Sin Orden")</f>
        <v>Resuelta</v>
      </c>
      <c r="AJ2941" s="17">
        <f t="shared" si="804"/>
        <v>28</v>
      </c>
      <c r="AK2941" s="17">
        <f t="shared" si="805"/>
        <v>11</v>
      </c>
      <c r="AL2941" s="17">
        <f t="shared" si="806"/>
        <v>2019</v>
      </c>
      <c r="AM2941" s="17">
        <f t="shared" ca="1" si="807"/>
        <v>363</v>
      </c>
      <c r="AN2941" s="18" t="str">
        <f>IFERROR(VLOOKUP(R2941*1,'[1]Ordenes de Servicio'!G:K,5,0),"No Cruza")</f>
        <v>No Cruza</v>
      </c>
      <c r="AO2941" s="17">
        <f t="shared" ca="1" si="808"/>
        <v>304</v>
      </c>
      <c r="AP2941" s="17">
        <f t="shared" si="809"/>
        <v>28</v>
      </c>
      <c r="AQ2941" s="17">
        <f t="shared" si="810"/>
        <v>11</v>
      </c>
      <c r="AR2941" s="17">
        <f t="shared" si="811"/>
        <v>2019</v>
      </c>
      <c r="AS2941" s="17">
        <f t="shared" ca="1" si="812"/>
        <v>363</v>
      </c>
      <c r="AT2941" s="17" t="str">
        <f t="shared" ca="1" si="815"/>
        <v>Si</v>
      </c>
      <c r="AU2941" s="17">
        <f t="shared" si="813"/>
        <v>0</v>
      </c>
      <c r="AV2941" s="17" t="str">
        <f>+VLOOKUP(B2941,[1]Cruces!S:T,2,0)</f>
        <v>8. Puesta en Servicio</v>
      </c>
    </row>
    <row r="2942" spans="1:48" x14ac:dyDescent="0.25">
      <c r="A2942" s="17" t="s">
        <v>5345</v>
      </c>
      <c r="B2942" s="17" t="s">
        <v>80</v>
      </c>
      <c r="C2942" s="17">
        <v>7596942</v>
      </c>
      <c r="D2942" s="17">
        <v>0</v>
      </c>
      <c r="E2942" s="17" t="s">
        <v>55</v>
      </c>
      <c r="F2942" s="17" t="s">
        <v>107</v>
      </c>
      <c r="G2942" s="17" t="s">
        <v>5346</v>
      </c>
      <c r="H2942" s="17">
        <v>3012728374</v>
      </c>
      <c r="I2942" s="17" t="s">
        <v>71</v>
      </c>
      <c r="J2942" s="17" t="s">
        <v>59</v>
      </c>
      <c r="K2942" s="17" t="s">
        <v>5347</v>
      </c>
      <c r="L2942" s="17" t="s">
        <v>145</v>
      </c>
      <c r="M2942" s="17" t="s">
        <v>146</v>
      </c>
      <c r="N2942" s="17" t="s">
        <v>87</v>
      </c>
      <c r="O2942" s="17">
        <v>20191121</v>
      </c>
      <c r="P2942" s="17">
        <v>20200925</v>
      </c>
      <c r="Q2942" s="17">
        <v>9520</v>
      </c>
      <c r="R2942" s="17">
        <v>27120006</v>
      </c>
      <c r="S2942" s="17" t="s">
        <v>76</v>
      </c>
      <c r="T2942" s="17" t="s">
        <v>63</v>
      </c>
      <c r="U2942" s="17" t="s">
        <v>88</v>
      </c>
      <c r="V2942" s="17">
        <f t="shared" si="814"/>
        <v>30</v>
      </c>
      <c r="W2942" s="17">
        <v>30000</v>
      </c>
      <c r="X2942" s="17" t="s">
        <v>89</v>
      </c>
      <c r="Y2942" s="17" t="s">
        <v>80</v>
      </c>
      <c r="Z2942" s="17">
        <v>20200925</v>
      </c>
      <c r="AA2942" s="17" t="s">
        <v>78</v>
      </c>
      <c r="AB2942" s="17">
        <v>1</v>
      </c>
      <c r="AC2942" s="17" t="str">
        <f>IFERROR(VLOOKUP(A2942,[1]Cruces!AJ:AK,2,0),VLOOKUP(CONCATENATE(X2942,AA2942),[1]Cruces!G:H,2,0))</f>
        <v>Solicitud de Obra</v>
      </c>
      <c r="AD2942" s="17">
        <f t="shared" si="800"/>
        <v>21</v>
      </c>
      <c r="AE2942" s="17">
        <f t="shared" si="801"/>
        <v>11</v>
      </c>
      <c r="AF2942" s="17">
        <f t="shared" si="802"/>
        <v>2019</v>
      </c>
      <c r="AG2942" s="17" t="str">
        <f>IFERROR(VLOOKUP(MID(A2942,2,4)*1,[1]Cruces!K:L,2,0),"Verificar")</f>
        <v>Atlántico Sur</v>
      </c>
      <c r="AH2942" s="17">
        <f t="shared" ca="1" si="803"/>
        <v>370</v>
      </c>
      <c r="AI2942" s="17" t="str">
        <f>IFERROR(VLOOKUP(U2942,[1]Cruces!$O$1:$P$6,2,0),"Sin Orden")</f>
        <v>Resuelta</v>
      </c>
      <c r="AJ2942" s="17">
        <f t="shared" si="804"/>
        <v>25</v>
      </c>
      <c r="AK2942" s="17">
        <f t="shared" si="805"/>
        <v>9</v>
      </c>
      <c r="AL2942" s="17">
        <f t="shared" si="806"/>
        <v>2020</v>
      </c>
      <c r="AM2942" s="17">
        <f t="shared" ca="1" si="807"/>
        <v>61</v>
      </c>
      <c r="AN2942" s="18" t="str">
        <f>IFERROR(VLOOKUP(R2942*1,'[1]Ordenes de Servicio'!G:K,5,0),"No Cruza")</f>
        <v>No Cruza</v>
      </c>
      <c r="AO2942" s="17">
        <f t="shared" ca="1" si="808"/>
        <v>309</v>
      </c>
      <c r="AP2942" s="17">
        <f t="shared" si="809"/>
        <v>25</v>
      </c>
      <c r="AQ2942" s="17">
        <f t="shared" si="810"/>
        <v>9</v>
      </c>
      <c r="AR2942" s="17">
        <f t="shared" si="811"/>
        <v>2020</v>
      </c>
      <c r="AS2942" s="17">
        <f t="shared" ca="1" si="812"/>
        <v>61</v>
      </c>
      <c r="AT2942" s="17" t="str">
        <f t="shared" ca="1" si="815"/>
        <v>No</v>
      </c>
      <c r="AU2942" s="17">
        <f t="shared" si="813"/>
        <v>0</v>
      </c>
      <c r="AV2942" s="17" t="str">
        <f>+VLOOKUP(B2942,[1]Cruces!S:T,2,0)</f>
        <v>8. Puesta en Servicio</v>
      </c>
    </row>
    <row r="2943" spans="1:48" hidden="1" x14ac:dyDescent="0.25">
      <c r="A2943" s="17" t="s">
        <v>9708</v>
      </c>
      <c r="B2943" s="17" t="s">
        <v>569</v>
      </c>
      <c r="C2943" s="17">
        <v>2435640</v>
      </c>
      <c r="D2943" s="17">
        <v>20245041</v>
      </c>
      <c r="E2943" s="17" t="s">
        <v>93</v>
      </c>
      <c r="F2943" s="17" t="s">
        <v>3386</v>
      </c>
      <c r="G2943" s="17" t="s">
        <v>9709</v>
      </c>
      <c r="H2943" s="17">
        <v>3008368820</v>
      </c>
      <c r="I2943" s="17" t="s">
        <v>71</v>
      </c>
      <c r="J2943" s="17" t="s">
        <v>9710</v>
      </c>
      <c r="K2943" s="17" t="s">
        <v>97</v>
      </c>
      <c r="L2943" s="17" t="s">
        <v>7498</v>
      </c>
      <c r="M2943" s="17" t="s">
        <v>7499</v>
      </c>
      <c r="N2943" s="17" t="s">
        <v>572</v>
      </c>
      <c r="O2943" s="17">
        <v>20200825</v>
      </c>
      <c r="P2943" s="17">
        <v>20200825</v>
      </c>
      <c r="Q2943" s="17">
        <v>1180</v>
      </c>
      <c r="R2943" s="17">
        <v>0</v>
      </c>
      <c r="S2943" s="17"/>
      <c r="T2943" s="17" t="s">
        <v>63</v>
      </c>
      <c r="U2943" s="17"/>
      <c r="V2943" s="17">
        <f t="shared" si="814"/>
        <v>3</v>
      </c>
      <c r="W2943" s="17">
        <v>3000</v>
      </c>
      <c r="X2943" s="17" t="s">
        <v>89</v>
      </c>
      <c r="Y2943" s="17" t="s">
        <v>569</v>
      </c>
      <c r="Z2943" s="17">
        <v>20200825</v>
      </c>
      <c r="AA2943" s="17" t="s">
        <v>1947</v>
      </c>
      <c r="AB2943" s="17">
        <v>1</v>
      </c>
      <c r="AC2943" s="17" t="str">
        <f>IFERROR(VLOOKUP(A2943,[1]Cruces!AJ:AK,2,0),VLOOKUP(CONCATENATE(X2943,AA2943),[1]Cruces!G:H,2,0))</f>
        <v>Solicitud por BT</v>
      </c>
      <c r="AD2943" s="17">
        <f t="shared" si="800"/>
        <v>25</v>
      </c>
      <c r="AE2943" s="17">
        <f t="shared" si="801"/>
        <v>8</v>
      </c>
      <c r="AF2943" s="17">
        <f t="shared" si="802"/>
        <v>2020</v>
      </c>
      <c r="AG2943" s="17" t="str">
        <f>IFERROR(VLOOKUP(MID(A2943,2,4)*1,[1]Cruces!K:L,2,0),"Verificar")</f>
        <v>Atlántico Norte</v>
      </c>
      <c r="AH2943" s="17">
        <f t="shared" ca="1" si="803"/>
        <v>92</v>
      </c>
      <c r="AI2943" s="17" t="str">
        <f>IFERROR(VLOOKUP(U2943,[1]Cruces!$O$1:$P$6,2,0),"Sin Orden")</f>
        <v>Sin Orden</v>
      </c>
      <c r="AJ2943" s="17">
        <f t="shared" si="804"/>
        <v>25</v>
      </c>
      <c r="AK2943" s="17">
        <f t="shared" si="805"/>
        <v>8</v>
      </c>
      <c r="AL2943" s="17">
        <f t="shared" si="806"/>
        <v>2020</v>
      </c>
      <c r="AM2943" s="17">
        <f t="shared" ca="1" si="807"/>
        <v>92</v>
      </c>
      <c r="AN2943" s="18" t="str">
        <f>IFERROR(VLOOKUP(R2943*1,'[1]Ordenes de Servicio'!G:K,5,0),"No Cruza")</f>
        <v>No Cruza</v>
      </c>
      <c r="AO2943" s="17">
        <f t="shared" ca="1" si="808"/>
        <v>92</v>
      </c>
      <c r="AP2943" s="17">
        <f t="shared" si="809"/>
        <v>25</v>
      </c>
      <c r="AQ2943" s="17">
        <f t="shared" si="810"/>
        <v>8</v>
      </c>
      <c r="AR2943" s="17">
        <f t="shared" si="811"/>
        <v>2020</v>
      </c>
      <c r="AS2943" s="17">
        <f t="shared" ca="1" si="812"/>
        <v>92</v>
      </c>
      <c r="AT2943" s="17" t="str">
        <f t="shared" ca="1" si="815"/>
        <v>No</v>
      </c>
      <c r="AU2943" s="17">
        <f t="shared" si="813"/>
        <v>0</v>
      </c>
      <c r="AV2943" s="17" t="str">
        <f>+VLOOKUP(B2943,[1]Cruces!S:T,2,0)</f>
        <v>1. Solicitud</v>
      </c>
    </row>
    <row r="2944" spans="1:48" hidden="1" x14ac:dyDescent="0.25">
      <c r="A2944" s="17" t="s">
        <v>5348</v>
      </c>
      <c r="B2944" s="17" t="s">
        <v>54</v>
      </c>
      <c r="C2944" s="17">
        <v>0</v>
      </c>
      <c r="D2944" s="17">
        <v>0</v>
      </c>
      <c r="E2944" s="17" t="s">
        <v>55</v>
      </c>
      <c r="F2944" s="17" t="s">
        <v>126</v>
      </c>
      <c r="G2944" s="17" t="s">
        <v>5349</v>
      </c>
      <c r="H2944" s="17">
        <v>0</v>
      </c>
      <c r="I2944" s="17" t="s">
        <v>83</v>
      </c>
      <c r="J2944" s="17" t="s">
        <v>59</v>
      </c>
      <c r="K2944" s="17" t="s">
        <v>97</v>
      </c>
      <c r="L2944" s="17" t="s">
        <v>129</v>
      </c>
      <c r="M2944" s="17" t="s">
        <v>130</v>
      </c>
      <c r="N2944" s="17" t="s">
        <v>62</v>
      </c>
      <c r="O2944" s="17">
        <v>20190415</v>
      </c>
      <c r="P2944" s="17">
        <v>20190429</v>
      </c>
      <c r="Q2944" s="17">
        <v>9331</v>
      </c>
      <c r="R2944" s="17">
        <v>26249469</v>
      </c>
      <c r="S2944" s="17" t="s">
        <v>100</v>
      </c>
      <c r="T2944" s="17" t="s">
        <v>63</v>
      </c>
      <c r="U2944" s="17" t="s">
        <v>91</v>
      </c>
      <c r="V2944" s="17">
        <f t="shared" si="814"/>
        <v>200</v>
      </c>
      <c r="W2944" s="17">
        <v>200000</v>
      </c>
      <c r="X2944" s="17" t="s">
        <v>64</v>
      </c>
      <c r="Y2944" s="17" t="s">
        <v>65</v>
      </c>
      <c r="Z2944" s="17">
        <v>20190429</v>
      </c>
      <c r="AA2944" s="17" t="s">
        <v>176</v>
      </c>
      <c r="AB2944" s="17">
        <v>1</v>
      </c>
      <c r="AC2944" s="17" t="str">
        <f>IFERROR(VLOOKUP(A2944,[1]Cruces!AJ:AK,2,0),VLOOKUP(CONCATENATE(X2944,AA2944),[1]Cruces!G:H,2,0))</f>
        <v>Solicitud de Obra</v>
      </c>
      <c r="AD2944" s="17">
        <f t="shared" si="800"/>
        <v>15</v>
      </c>
      <c r="AE2944" s="17">
        <f t="shared" si="801"/>
        <v>4</v>
      </c>
      <c r="AF2944" s="17">
        <f t="shared" si="802"/>
        <v>2019</v>
      </c>
      <c r="AG2944" s="17" t="str">
        <f>IFERROR(VLOOKUP(MID(A2944,2,4)*1,[1]Cruces!K:L,2,0),"Verificar")</f>
        <v>Guajira</v>
      </c>
      <c r="AH2944" s="17">
        <f t="shared" ca="1" si="803"/>
        <v>590</v>
      </c>
      <c r="AI2944" s="17" t="str">
        <f>IFERROR(VLOOKUP(U2944,[1]Cruces!$O$1:$P$6,2,0),"Sin Orden")</f>
        <v>Resuelta</v>
      </c>
      <c r="AJ2944" s="17">
        <f t="shared" si="804"/>
        <v>29</v>
      </c>
      <c r="AK2944" s="17">
        <f t="shared" si="805"/>
        <v>4</v>
      </c>
      <c r="AL2944" s="17">
        <f t="shared" si="806"/>
        <v>2019</v>
      </c>
      <c r="AM2944" s="17">
        <f t="shared" ca="1" si="807"/>
        <v>576</v>
      </c>
      <c r="AN2944" s="18" t="str">
        <f>IFERROR(VLOOKUP(R2944*1,'[1]Ordenes de Servicio'!G:K,5,0),"No Cruza")</f>
        <v>No Cruza</v>
      </c>
      <c r="AO2944" s="17">
        <f t="shared" ca="1" si="808"/>
        <v>14</v>
      </c>
      <c r="AP2944" s="17">
        <f t="shared" si="809"/>
        <v>29</v>
      </c>
      <c r="AQ2944" s="17">
        <f t="shared" si="810"/>
        <v>4</v>
      </c>
      <c r="AR2944" s="17">
        <f t="shared" si="811"/>
        <v>2019</v>
      </c>
      <c r="AS2944" s="17">
        <f t="shared" ca="1" si="812"/>
        <v>576</v>
      </c>
      <c r="AT2944" s="17" t="str">
        <f t="shared" ca="1" si="815"/>
        <v>Si</v>
      </c>
      <c r="AU2944" s="17">
        <f t="shared" si="813"/>
        <v>0</v>
      </c>
      <c r="AV2944" s="17" t="str">
        <f>+VLOOKUP(B2944,[1]Cruces!S:T,2,0)</f>
        <v>4. Presupuesto de Obra</v>
      </c>
    </row>
    <row r="2945" spans="1:48" hidden="1" x14ac:dyDescent="0.25">
      <c r="A2945" s="17" t="s">
        <v>5350</v>
      </c>
      <c r="B2945" s="17" t="s">
        <v>68</v>
      </c>
      <c r="C2945" s="17">
        <v>3770223</v>
      </c>
      <c r="D2945" s="17">
        <v>36102906</v>
      </c>
      <c r="E2945" s="17" t="s">
        <v>93</v>
      </c>
      <c r="F2945" s="17" t="s">
        <v>107</v>
      </c>
      <c r="G2945" s="17" t="s">
        <v>5351</v>
      </c>
      <c r="H2945" s="17">
        <v>3853983</v>
      </c>
      <c r="I2945" s="17" t="s">
        <v>71</v>
      </c>
      <c r="J2945" s="17" t="s">
        <v>5352</v>
      </c>
      <c r="K2945" s="17" t="s">
        <v>97</v>
      </c>
      <c r="L2945" s="17" t="s">
        <v>111</v>
      </c>
      <c r="M2945" s="17" t="s">
        <v>112</v>
      </c>
      <c r="N2945" s="17" t="s">
        <v>75</v>
      </c>
      <c r="O2945" s="17">
        <v>20190527</v>
      </c>
      <c r="P2945" s="17">
        <v>20191010</v>
      </c>
      <c r="Q2945" s="17">
        <v>1150</v>
      </c>
      <c r="R2945" s="17">
        <v>27109467</v>
      </c>
      <c r="S2945" s="17" t="s">
        <v>76</v>
      </c>
      <c r="T2945" s="17" t="s">
        <v>63</v>
      </c>
      <c r="U2945" s="17" t="s">
        <v>88</v>
      </c>
      <c r="V2945" s="17">
        <f t="shared" si="814"/>
        <v>37.5</v>
      </c>
      <c r="W2945" s="17">
        <v>37500</v>
      </c>
      <c r="X2945" s="17" t="s">
        <v>89</v>
      </c>
      <c r="Y2945" s="17" t="s">
        <v>105</v>
      </c>
      <c r="Z2945" s="17">
        <v>20200309</v>
      </c>
      <c r="AA2945" s="17" t="s">
        <v>101</v>
      </c>
      <c r="AB2945" s="17">
        <v>1</v>
      </c>
      <c r="AC2945" s="17" t="str">
        <f>IFERROR(VLOOKUP(A2945,[1]Cruces!AJ:AK,2,0),VLOOKUP(CONCATENATE(X2945,AA2945),[1]Cruces!G:H,2,0))</f>
        <v>Solicitud de Obra</v>
      </c>
      <c r="AD2945" s="17">
        <f t="shared" si="800"/>
        <v>27</v>
      </c>
      <c r="AE2945" s="17">
        <f t="shared" si="801"/>
        <v>5</v>
      </c>
      <c r="AF2945" s="17">
        <f t="shared" si="802"/>
        <v>2019</v>
      </c>
      <c r="AG2945" s="17" t="str">
        <f>IFERROR(VLOOKUP(MID(A2945,2,4)*1,[1]Cruces!K:L,2,0),"Verificar")</f>
        <v>Atlántico Norte</v>
      </c>
      <c r="AH2945" s="17">
        <f t="shared" ca="1" si="803"/>
        <v>548</v>
      </c>
      <c r="AI2945" s="17" t="str">
        <f>IFERROR(VLOOKUP(U2945,[1]Cruces!$O$1:$P$6,2,0),"Sin Orden")</f>
        <v>Resuelta</v>
      </c>
      <c r="AJ2945" s="17">
        <f t="shared" si="804"/>
        <v>9</v>
      </c>
      <c r="AK2945" s="17">
        <f t="shared" si="805"/>
        <v>3</v>
      </c>
      <c r="AL2945" s="17">
        <f t="shared" si="806"/>
        <v>2020</v>
      </c>
      <c r="AM2945" s="17">
        <f t="shared" ca="1" si="807"/>
        <v>261</v>
      </c>
      <c r="AN2945" s="18" t="str">
        <f>IFERROR(VLOOKUP(R2945*1,'[1]Ordenes de Servicio'!G:K,5,0),"No Cruza")</f>
        <v>No Cruza</v>
      </c>
      <c r="AO2945" s="17">
        <f t="shared" ca="1" si="808"/>
        <v>287</v>
      </c>
      <c r="AP2945" s="17">
        <f t="shared" si="809"/>
        <v>10</v>
      </c>
      <c r="AQ2945" s="17">
        <f t="shared" si="810"/>
        <v>10</v>
      </c>
      <c r="AR2945" s="17">
        <f t="shared" si="811"/>
        <v>2019</v>
      </c>
      <c r="AS2945" s="17">
        <f t="shared" ca="1" si="812"/>
        <v>412</v>
      </c>
      <c r="AT2945" s="17" t="str">
        <f t="shared" ca="1" si="815"/>
        <v>Si</v>
      </c>
      <c r="AU2945" s="17">
        <f t="shared" si="813"/>
        <v>151</v>
      </c>
      <c r="AV2945" s="17" t="str">
        <f>+VLOOKUP(B2945,[1]Cruces!S:T,2,0)</f>
        <v>5. Consultoría / Adjudicación</v>
      </c>
    </row>
    <row r="2946" spans="1:48" hidden="1" x14ac:dyDescent="0.25">
      <c r="A2946" s="17" t="s">
        <v>9711</v>
      </c>
      <c r="B2946" s="17" t="s">
        <v>569</v>
      </c>
      <c r="C2946" s="17">
        <v>0</v>
      </c>
      <c r="D2946" s="17">
        <v>0</v>
      </c>
      <c r="E2946" s="17" t="s">
        <v>55</v>
      </c>
      <c r="F2946" s="17" t="s">
        <v>7098</v>
      </c>
      <c r="G2946" s="17" t="s">
        <v>9712</v>
      </c>
      <c r="H2946" s="17">
        <v>3045210994</v>
      </c>
      <c r="I2946" s="17" t="s">
        <v>71</v>
      </c>
      <c r="J2946" s="17" t="s">
        <v>59</v>
      </c>
      <c r="K2946" s="17" t="s">
        <v>9713</v>
      </c>
      <c r="L2946" s="17" t="s">
        <v>7101</v>
      </c>
      <c r="M2946" s="17" t="s">
        <v>7102</v>
      </c>
      <c r="N2946" s="17" t="s">
        <v>572</v>
      </c>
      <c r="O2946" s="17">
        <v>20201109</v>
      </c>
      <c r="P2946" s="17">
        <v>20201109</v>
      </c>
      <c r="Q2946" s="17">
        <v>9342</v>
      </c>
      <c r="R2946" s="17">
        <v>0</v>
      </c>
      <c r="S2946" s="17"/>
      <c r="T2946" s="17" t="s">
        <v>63</v>
      </c>
      <c r="U2946" s="17"/>
      <c r="V2946" s="17">
        <f t="shared" si="814"/>
        <v>3</v>
      </c>
      <c r="W2946" s="17">
        <v>3000</v>
      </c>
      <c r="X2946" s="17" t="s">
        <v>7065</v>
      </c>
      <c r="Y2946" s="17" t="s">
        <v>569</v>
      </c>
      <c r="Z2946" s="17">
        <v>20201109</v>
      </c>
      <c r="AA2946" s="17" t="s">
        <v>1947</v>
      </c>
      <c r="AB2946" s="17">
        <v>1</v>
      </c>
      <c r="AC2946" s="17" t="str">
        <f>IFERROR(VLOOKUP(A2946,[1]Cruces!AJ:AK,2,0),VLOOKUP(CONCATENATE(X2946,AA2946),[1]Cruces!G:H,2,0))</f>
        <v>Solicitud por BT</v>
      </c>
      <c r="AD2946" s="17">
        <f t="shared" si="800"/>
        <v>9</v>
      </c>
      <c r="AE2946" s="17">
        <f t="shared" si="801"/>
        <v>11</v>
      </c>
      <c r="AF2946" s="17">
        <f t="shared" si="802"/>
        <v>2020</v>
      </c>
      <c r="AG2946" s="17" t="str">
        <f>IFERROR(VLOOKUP(MID(A2946,2,4)*1,[1]Cruces!K:L,2,0),"Verificar")</f>
        <v>Magdalena</v>
      </c>
      <c r="AH2946" s="17">
        <f t="shared" ca="1" si="803"/>
        <v>16</v>
      </c>
      <c r="AI2946" s="17" t="str">
        <f>IFERROR(VLOOKUP(U2946,[1]Cruces!$O$1:$P$6,2,0),"Sin Orden")</f>
        <v>Sin Orden</v>
      </c>
      <c r="AJ2946" s="17">
        <f t="shared" si="804"/>
        <v>9</v>
      </c>
      <c r="AK2946" s="17">
        <f t="shared" si="805"/>
        <v>11</v>
      </c>
      <c r="AL2946" s="17">
        <f t="shared" si="806"/>
        <v>2020</v>
      </c>
      <c r="AM2946" s="17">
        <f t="shared" ca="1" si="807"/>
        <v>16</v>
      </c>
      <c r="AN2946" s="18" t="str">
        <f>IFERROR(VLOOKUP(R2946*1,'[1]Ordenes de Servicio'!G:K,5,0),"No Cruza")</f>
        <v>No Cruza</v>
      </c>
      <c r="AO2946" s="17">
        <f t="shared" ca="1" si="808"/>
        <v>16</v>
      </c>
      <c r="AP2946" s="17">
        <f t="shared" si="809"/>
        <v>9</v>
      </c>
      <c r="AQ2946" s="17">
        <f t="shared" si="810"/>
        <v>11</v>
      </c>
      <c r="AR2946" s="17">
        <f t="shared" si="811"/>
        <v>2020</v>
      </c>
      <c r="AS2946" s="17">
        <f t="shared" ca="1" si="812"/>
        <v>16</v>
      </c>
      <c r="AT2946" s="17" t="str">
        <f t="shared" ca="1" si="815"/>
        <v>No</v>
      </c>
      <c r="AU2946" s="17">
        <f t="shared" si="813"/>
        <v>0</v>
      </c>
      <c r="AV2946" s="17" t="str">
        <f>+VLOOKUP(B2946,[1]Cruces!S:T,2,0)</f>
        <v>1. Solicitud</v>
      </c>
    </row>
    <row r="2947" spans="1:48" hidden="1" x14ac:dyDescent="0.25">
      <c r="A2947" s="17" t="s">
        <v>9714</v>
      </c>
      <c r="B2947" s="17" t="s">
        <v>569</v>
      </c>
      <c r="C2947" s="17">
        <v>0</v>
      </c>
      <c r="D2947" s="17">
        <v>0</v>
      </c>
      <c r="E2947" s="17" t="s">
        <v>55</v>
      </c>
      <c r="F2947" s="17" t="s">
        <v>7098</v>
      </c>
      <c r="G2947" s="17" t="s">
        <v>9715</v>
      </c>
      <c r="H2947" s="17">
        <v>3017079354</v>
      </c>
      <c r="I2947" s="17" t="s">
        <v>71</v>
      </c>
      <c r="J2947" s="17" t="s">
        <v>59</v>
      </c>
      <c r="K2947" s="17" t="s">
        <v>9716</v>
      </c>
      <c r="L2947" s="17" t="s">
        <v>7101</v>
      </c>
      <c r="M2947" s="17" t="s">
        <v>7102</v>
      </c>
      <c r="N2947" s="17" t="s">
        <v>572</v>
      </c>
      <c r="O2947" s="17">
        <v>20201110</v>
      </c>
      <c r="P2947" s="17">
        <v>20201110</v>
      </c>
      <c r="Q2947" s="17">
        <v>1180</v>
      </c>
      <c r="R2947" s="17">
        <v>0</v>
      </c>
      <c r="S2947" s="17"/>
      <c r="T2947" s="17" t="s">
        <v>63</v>
      </c>
      <c r="U2947" s="17"/>
      <c r="V2947" s="17">
        <f t="shared" si="814"/>
        <v>3</v>
      </c>
      <c r="W2947" s="17">
        <v>3000</v>
      </c>
      <c r="X2947" s="17" t="s">
        <v>7065</v>
      </c>
      <c r="Y2947" s="17" t="s">
        <v>569</v>
      </c>
      <c r="Z2947" s="17">
        <v>20201110</v>
      </c>
      <c r="AA2947" s="17" t="s">
        <v>1947</v>
      </c>
      <c r="AB2947" s="17">
        <v>1</v>
      </c>
      <c r="AC2947" s="17" t="str">
        <f>IFERROR(VLOOKUP(A2947,[1]Cruces!AJ:AK,2,0),VLOOKUP(CONCATENATE(X2947,AA2947),[1]Cruces!G:H,2,0))</f>
        <v>Solicitud por BT</v>
      </c>
      <c r="AD2947" s="17">
        <f t="shared" si="800"/>
        <v>10</v>
      </c>
      <c r="AE2947" s="17">
        <f t="shared" si="801"/>
        <v>11</v>
      </c>
      <c r="AF2947" s="17">
        <f t="shared" si="802"/>
        <v>2020</v>
      </c>
      <c r="AG2947" s="17" t="str">
        <f>IFERROR(VLOOKUP(MID(A2947,2,4)*1,[1]Cruces!K:L,2,0),"Verificar")</f>
        <v>Atlántico Norte</v>
      </c>
      <c r="AH2947" s="17">
        <f t="shared" ca="1" si="803"/>
        <v>15</v>
      </c>
      <c r="AI2947" s="17" t="str">
        <f>IFERROR(VLOOKUP(U2947,[1]Cruces!$O$1:$P$6,2,0),"Sin Orden")</f>
        <v>Sin Orden</v>
      </c>
      <c r="AJ2947" s="17">
        <f t="shared" si="804"/>
        <v>10</v>
      </c>
      <c r="AK2947" s="17">
        <f t="shared" si="805"/>
        <v>11</v>
      </c>
      <c r="AL2947" s="17">
        <f t="shared" si="806"/>
        <v>2020</v>
      </c>
      <c r="AM2947" s="17">
        <f t="shared" ca="1" si="807"/>
        <v>15</v>
      </c>
      <c r="AN2947" s="18" t="str">
        <f>IFERROR(VLOOKUP(R2947*1,'[1]Ordenes de Servicio'!G:K,5,0),"No Cruza")</f>
        <v>No Cruza</v>
      </c>
      <c r="AO2947" s="17">
        <f t="shared" ca="1" si="808"/>
        <v>15</v>
      </c>
      <c r="AP2947" s="17">
        <f t="shared" si="809"/>
        <v>10</v>
      </c>
      <c r="AQ2947" s="17">
        <f t="shared" si="810"/>
        <v>11</v>
      </c>
      <c r="AR2947" s="17">
        <f t="shared" si="811"/>
        <v>2020</v>
      </c>
      <c r="AS2947" s="17">
        <f t="shared" ca="1" si="812"/>
        <v>15</v>
      </c>
      <c r="AT2947" s="17" t="str">
        <f t="shared" ca="1" si="815"/>
        <v>No</v>
      </c>
      <c r="AU2947" s="17">
        <f t="shared" si="813"/>
        <v>0</v>
      </c>
      <c r="AV2947" s="17" t="str">
        <f>+VLOOKUP(B2947,[1]Cruces!S:T,2,0)</f>
        <v>1. Solicitud</v>
      </c>
    </row>
    <row r="2948" spans="1:48" x14ac:dyDescent="0.25">
      <c r="A2948" s="17" t="s">
        <v>5353</v>
      </c>
      <c r="B2948" s="17" t="s">
        <v>80</v>
      </c>
      <c r="C2948" s="17">
        <v>0</v>
      </c>
      <c r="D2948" s="17">
        <v>0</v>
      </c>
      <c r="E2948" s="17" t="s">
        <v>55</v>
      </c>
      <c r="F2948" s="17" t="s">
        <v>107</v>
      </c>
      <c r="G2948" s="17" t="s">
        <v>5354</v>
      </c>
      <c r="H2948" s="17">
        <v>0</v>
      </c>
      <c r="I2948" s="17" t="s">
        <v>71</v>
      </c>
      <c r="J2948" s="17" t="s">
        <v>59</v>
      </c>
      <c r="K2948" s="17" t="s">
        <v>5355</v>
      </c>
      <c r="L2948" s="17" t="s">
        <v>325</v>
      </c>
      <c r="M2948" s="17" t="s">
        <v>326</v>
      </c>
      <c r="N2948" s="17" t="s">
        <v>87</v>
      </c>
      <c r="O2948" s="17">
        <v>20180709</v>
      </c>
      <c r="P2948" s="17">
        <v>20190612</v>
      </c>
      <c r="Q2948" s="17">
        <v>1150</v>
      </c>
      <c r="R2948" s="17">
        <v>25718916</v>
      </c>
      <c r="S2948" s="17" t="s">
        <v>76</v>
      </c>
      <c r="T2948" s="17" t="s">
        <v>63</v>
      </c>
      <c r="U2948" s="17" t="s">
        <v>88</v>
      </c>
      <c r="V2948" s="17">
        <f t="shared" si="814"/>
        <v>450</v>
      </c>
      <c r="W2948" s="17">
        <v>450000</v>
      </c>
      <c r="X2948" s="17" t="s">
        <v>64</v>
      </c>
      <c r="Y2948" s="17" t="s">
        <v>80</v>
      </c>
      <c r="Z2948" s="17">
        <v>20190612</v>
      </c>
      <c r="AA2948" s="17" t="s">
        <v>137</v>
      </c>
      <c r="AB2948" s="17">
        <v>1</v>
      </c>
      <c r="AC2948" s="17" t="str">
        <f>IFERROR(VLOOKUP(A2948,[1]Cruces!AJ:AK,2,0),VLOOKUP(CONCATENATE(X2948,AA2948),[1]Cruces!G:H,2,0))</f>
        <v>Solicitud de Obra</v>
      </c>
      <c r="AD2948" s="17">
        <f t="shared" si="800"/>
        <v>9</v>
      </c>
      <c r="AE2948" s="17">
        <f t="shared" si="801"/>
        <v>7</v>
      </c>
      <c r="AF2948" s="17">
        <f t="shared" si="802"/>
        <v>2018</v>
      </c>
      <c r="AG2948" s="17" t="str">
        <f>IFERROR(VLOOKUP(MID(A2948,2,4)*1,[1]Cruces!K:L,2,0),"Verificar")</f>
        <v>Atlántico Norte</v>
      </c>
      <c r="AH2948" s="17">
        <f t="shared" ca="1" si="803"/>
        <v>870</v>
      </c>
      <c r="AI2948" s="17" t="str">
        <f>IFERROR(VLOOKUP(U2948,[1]Cruces!$O$1:$P$6,2,0),"Sin Orden")</f>
        <v>Resuelta</v>
      </c>
      <c r="AJ2948" s="17">
        <f t="shared" si="804"/>
        <v>12</v>
      </c>
      <c r="AK2948" s="17">
        <f t="shared" si="805"/>
        <v>6</v>
      </c>
      <c r="AL2948" s="17">
        <f t="shared" si="806"/>
        <v>2019</v>
      </c>
      <c r="AM2948" s="17">
        <f t="shared" ca="1" si="807"/>
        <v>532</v>
      </c>
      <c r="AN2948" s="18" t="str">
        <f>IFERROR(VLOOKUP(R2948*1,'[1]Ordenes de Servicio'!G:K,5,0),"No Cruza")</f>
        <v>No Cruza</v>
      </c>
      <c r="AO2948" s="17">
        <f t="shared" ca="1" si="808"/>
        <v>338</v>
      </c>
      <c r="AP2948" s="17">
        <f t="shared" si="809"/>
        <v>12</v>
      </c>
      <c r="AQ2948" s="17">
        <f t="shared" si="810"/>
        <v>6</v>
      </c>
      <c r="AR2948" s="17">
        <f t="shared" si="811"/>
        <v>2019</v>
      </c>
      <c r="AS2948" s="17">
        <f t="shared" ca="1" si="812"/>
        <v>532</v>
      </c>
      <c r="AT2948" s="17" t="str">
        <f t="shared" ca="1" si="815"/>
        <v>Si</v>
      </c>
      <c r="AU2948" s="17">
        <f t="shared" si="813"/>
        <v>0</v>
      </c>
      <c r="AV2948" s="17" t="str">
        <f>+VLOOKUP(B2948,[1]Cruces!S:T,2,0)</f>
        <v>8. Puesta en Servicio</v>
      </c>
    </row>
    <row r="2949" spans="1:48" hidden="1" x14ac:dyDescent="0.25">
      <c r="A2949" s="17" t="s">
        <v>5356</v>
      </c>
      <c r="B2949" s="17" t="s">
        <v>296</v>
      </c>
      <c r="C2949" s="17">
        <v>0</v>
      </c>
      <c r="D2949" s="17">
        <v>0</v>
      </c>
      <c r="E2949" s="17" t="s">
        <v>55</v>
      </c>
      <c r="F2949" s="17" t="s">
        <v>932</v>
      </c>
      <c r="G2949" s="17" t="s">
        <v>5357</v>
      </c>
      <c r="H2949" s="17">
        <v>0</v>
      </c>
      <c r="I2949" s="17" t="s">
        <v>71</v>
      </c>
      <c r="J2949" s="17" t="s">
        <v>59</v>
      </c>
      <c r="K2949" s="17" t="s">
        <v>97</v>
      </c>
      <c r="L2949" s="17" t="s">
        <v>935</v>
      </c>
      <c r="M2949" s="17" t="s">
        <v>936</v>
      </c>
      <c r="N2949" s="17" t="s">
        <v>301</v>
      </c>
      <c r="O2949" s="17">
        <v>20200928</v>
      </c>
      <c r="P2949" s="17">
        <v>20200928</v>
      </c>
      <c r="Q2949" s="17">
        <v>3440</v>
      </c>
      <c r="R2949" s="17">
        <v>0</v>
      </c>
      <c r="S2949" s="17"/>
      <c r="T2949" s="17" t="s">
        <v>63</v>
      </c>
      <c r="U2949" s="17"/>
      <c r="V2949" s="17">
        <f t="shared" si="814"/>
        <v>37.5</v>
      </c>
      <c r="W2949" s="17">
        <v>37500</v>
      </c>
      <c r="X2949" s="17" t="s">
        <v>64</v>
      </c>
      <c r="Y2949" s="17" t="s">
        <v>296</v>
      </c>
      <c r="Z2949" s="17">
        <v>20200928</v>
      </c>
      <c r="AA2949" s="17" t="s">
        <v>78</v>
      </c>
      <c r="AB2949" s="17">
        <v>1</v>
      </c>
      <c r="AC2949" s="17" t="str">
        <f>IFERROR(VLOOKUP(A2949,[1]Cruces!AJ:AK,2,0),VLOOKUP(CONCATENATE(X2949,AA2949),[1]Cruces!G:H,2,0))</f>
        <v>Solicitud de Obra</v>
      </c>
      <c r="AD2949" s="17">
        <f t="shared" si="800"/>
        <v>28</v>
      </c>
      <c r="AE2949" s="17">
        <f t="shared" si="801"/>
        <v>9</v>
      </c>
      <c r="AF2949" s="17">
        <f t="shared" si="802"/>
        <v>2020</v>
      </c>
      <c r="AG2949" s="17" t="str">
        <f>IFERROR(VLOOKUP(MID(A2949,2,4)*1,[1]Cruces!K:L,2,0),"Verificar")</f>
        <v>Magdalena</v>
      </c>
      <c r="AH2949" s="17">
        <f t="shared" ca="1" si="803"/>
        <v>58</v>
      </c>
      <c r="AI2949" s="17" t="str">
        <f>IFERROR(VLOOKUP(U2949,[1]Cruces!$O$1:$P$6,2,0),"Sin Orden")</f>
        <v>Sin Orden</v>
      </c>
      <c r="AJ2949" s="17">
        <f t="shared" si="804"/>
        <v>28</v>
      </c>
      <c r="AK2949" s="17">
        <f t="shared" si="805"/>
        <v>9</v>
      </c>
      <c r="AL2949" s="17">
        <f t="shared" si="806"/>
        <v>2020</v>
      </c>
      <c r="AM2949" s="17">
        <f t="shared" ca="1" si="807"/>
        <v>58</v>
      </c>
      <c r="AN2949" s="18" t="str">
        <f>IFERROR(VLOOKUP(R2949*1,'[1]Ordenes de Servicio'!G:K,5,0),"No Cruza")</f>
        <v>No Cruza</v>
      </c>
      <c r="AO2949" s="17">
        <f t="shared" ca="1" si="808"/>
        <v>58</v>
      </c>
      <c r="AP2949" s="17">
        <f t="shared" si="809"/>
        <v>28</v>
      </c>
      <c r="AQ2949" s="17">
        <f t="shared" si="810"/>
        <v>9</v>
      </c>
      <c r="AR2949" s="17">
        <f t="shared" si="811"/>
        <v>2020</v>
      </c>
      <c r="AS2949" s="17">
        <f t="shared" ca="1" si="812"/>
        <v>58</v>
      </c>
      <c r="AT2949" s="17" t="str">
        <f t="shared" ca="1" si="815"/>
        <v>No</v>
      </c>
      <c r="AU2949" s="17">
        <f t="shared" si="813"/>
        <v>0</v>
      </c>
      <c r="AV2949" s="17" t="str">
        <f>+VLOOKUP(B2949,[1]Cruces!S:T,2,0)</f>
        <v>3. Evaluación Técnico Ecónomica</v>
      </c>
    </row>
    <row r="2950" spans="1:48" x14ac:dyDescent="0.25">
      <c r="A2950" s="17" t="s">
        <v>5358</v>
      </c>
      <c r="B2950" s="17" t="s">
        <v>80</v>
      </c>
      <c r="C2950" s="17">
        <v>2325327</v>
      </c>
      <c r="D2950" s="17">
        <v>0</v>
      </c>
      <c r="E2950" s="17" t="s">
        <v>55</v>
      </c>
      <c r="F2950" s="17" t="s">
        <v>56</v>
      </c>
      <c r="G2950" s="17" t="s">
        <v>1502</v>
      </c>
      <c r="H2950" s="17">
        <v>0</v>
      </c>
      <c r="I2950" s="17" t="s">
        <v>182</v>
      </c>
      <c r="J2950" s="17" t="s">
        <v>59</v>
      </c>
      <c r="K2950" s="17" t="s">
        <v>1503</v>
      </c>
      <c r="L2950" s="17" t="s">
        <v>117</v>
      </c>
      <c r="M2950" s="17" t="s">
        <v>118</v>
      </c>
      <c r="N2950" s="17" t="s">
        <v>87</v>
      </c>
      <c r="O2950" s="17">
        <v>20190509</v>
      </c>
      <c r="P2950" s="17">
        <v>20200514</v>
      </c>
      <c r="Q2950" s="17">
        <v>1110</v>
      </c>
      <c r="R2950" s="17">
        <v>27208717</v>
      </c>
      <c r="S2950" s="17" t="s">
        <v>76</v>
      </c>
      <c r="T2950" s="17" t="s">
        <v>63</v>
      </c>
      <c r="U2950" s="17" t="s">
        <v>88</v>
      </c>
      <c r="V2950" s="17">
        <f t="shared" si="814"/>
        <v>300</v>
      </c>
      <c r="W2950" s="17">
        <v>300000</v>
      </c>
      <c r="X2950" s="17" t="s">
        <v>89</v>
      </c>
      <c r="Y2950" s="17" t="s">
        <v>80</v>
      </c>
      <c r="Z2950" s="17">
        <v>20200514</v>
      </c>
      <c r="AA2950" s="17" t="s">
        <v>101</v>
      </c>
      <c r="AB2950" s="17">
        <v>1</v>
      </c>
      <c r="AC2950" s="17" t="str">
        <f>IFERROR(VLOOKUP(A2950,[1]Cruces!AJ:AK,2,0),VLOOKUP(CONCATENATE(X2950,AA2950),[1]Cruces!G:H,2,0))</f>
        <v>Solicitud de Obra</v>
      </c>
      <c r="AD2950" s="17">
        <f t="shared" si="800"/>
        <v>9</v>
      </c>
      <c r="AE2950" s="17">
        <f t="shared" si="801"/>
        <v>5</v>
      </c>
      <c r="AF2950" s="17">
        <f t="shared" si="802"/>
        <v>2019</v>
      </c>
      <c r="AG2950" s="17" t="str">
        <f>IFERROR(VLOOKUP(MID(A2950,2,4)*1,[1]Cruces!K:L,2,0),"Verificar")</f>
        <v>Atlántico Norte</v>
      </c>
      <c r="AH2950" s="17">
        <f t="shared" ca="1" si="803"/>
        <v>566</v>
      </c>
      <c r="AI2950" s="17" t="str">
        <f>IFERROR(VLOOKUP(U2950,[1]Cruces!$O$1:$P$6,2,0),"Sin Orden")</f>
        <v>Resuelta</v>
      </c>
      <c r="AJ2950" s="17">
        <f t="shared" si="804"/>
        <v>14</v>
      </c>
      <c r="AK2950" s="17">
        <f t="shared" si="805"/>
        <v>5</v>
      </c>
      <c r="AL2950" s="17">
        <f t="shared" si="806"/>
        <v>2020</v>
      </c>
      <c r="AM2950" s="17">
        <f t="shared" ca="1" si="807"/>
        <v>195</v>
      </c>
      <c r="AN2950" s="18" t="str">
        <f>IFERROR(VLOOKUP(R2950*1,'[1]Ordenes de Servicio'!G:K,5,0),"No Cruza")</f>
        <v>No Cruza</v>
      </c>
      <c r="AO2950" s="17">
        <f t="shared" ca="1" si="808"/>
        <v>371</v>
      </c>
      <c r="AP2950" s="17">
        <f t="shared" si="809"/>
        <v>14</v>
      </c>
      <c r="AQ2950" s="17">
        <f t="shared" si="810"/>
        <v>5</v>
      </c>
      <c r="AR2950" s="17">
        <f t="shared" si="811"/>
        <v>2020</v>
      </c>
      <c r="AS2950" s="17">
        <f t="shared" ca="1" si="812"/>
        <v>195</v>
      </c>
      <c r="AT2950" s="17" t="str">
        <f t="shared" ca="1" si="815"/>
        <v>No</v>
      </c>
      <c r="AU2950" s="17">
        <f t="shared" si="813"/>
        <v>0</v>
      </c>
      <c r="AV2950" s="17" t="str">
        <f>+VLOOKUP(B2950,[1]Cruces!S:T,2,0)</f>
        <v>8. Puesta en Servicio</v>
      </c>
    </row>
    <row r="2951" spans="1:48" hidden="1" x14ac:dyDescent="0.25">
      <c r="A2951" s="17" t="s">
        <v>5359</v>
      </c>
      <c r="B2951" s="17" t="s">
        <v>68</v>
      </c>
      <c r="C2951" s="17">
        <v>0</v>
      </c>
      <c r="D2951" s="17">
        <v>0</v>
      </c>
      <c r="E2951" s="17" t="s">
        <v>55</v>
      </c>
      <c r="F2951" s="17" t="s">
        <v>107</v>
      </c>
      <c r="G2951" s="17" t="s">
        <v>5360</v>
      </c>
      <c r="H2951" s="17">
        <v>3732424</v>
      </c>
      <c r="I2951" s="17" t="s">
        <v>109</v>
      </c>
      <c r="J2951" s="17" t="s">
        <v>59</v>
      </c>
      <c r="K2951" s="17" t="s">
        <v>5361</v>
      </c>
      <c r="L2951" s="17" t="s">
        <v>487</v>
      </c>
      <c r="M2951" s="17" t="s">
        <v>55</v>
      </c>
      <c r="N2951" s="17" t="s">
        <v>75</v>
      </c>
      <c r="O2951" s="17">
        <v>20171017</v>
      </c>
      <c r="P2951" s="17">
        <v>20171017</v>
      </c>
      <c r="Q2951" s="17">
        <v>1110</v>
      </c>
      <c r="R2951" s="17">
        <v>0</v>
      </c>
      <c r="S2951" s="17"/>
      <c r="T2951" s="17" t="s">
        <v>63</v>
      </c>
      <c r="U2951" s="17"/>
      <c r="V2951" s="17">
        <f t="shared" si="814"/>
        <v>630</v>
      </c>
      <c r="W2951" s="17">
        <v>630000</v>
      </c>
      <c r="X2951" s="17" t="s">
        <v>64</v>
      </c>
      <c r="Y2951" s="17" t="s">
        <v>68</v>
      </c>
      <c r="Z2951" s="17">
        <v>20171017</v>
      </c>
      <c r="AA2951" s="17" t="s">
        <v>137</v>
      </c>
      <c r="AB2951" s="17">
        <v>1</v>
      </c>
      <c r="AC2951" s="17" t="str">
        <f>IFERROR(VLOOKUP(A2951,[1]Cruces!AJ:AK,2,0),VLOOKUP(CONCATENATE(X2951,AA2951),[1]Cruces!G:H,2,0))</f>
        <v>Solicitud de Obra</v>
      </c>
      <c r="AD2951" s="17">
        <f t="shared" si="800"/>
        <v>17</v>
      </c>
      <c r="AE2951" s="17">
        <f t="shared" si="801"/>
        <v>10</v>
      </c>
      <c r="AF2951" s="17">
        <f t="shared" si="802"/>
        <v>2017</v>
      </c>
      <c r="AG2951" s="17" t="str">
        <f>IFERROR(VLOOKUP(MID(A2951,2,4)*1,[1]Cruces!K:L,2,0),"Verificar")</f>
        <v>Atlántico Norte</v>
      </c>
      <c r="AH2951" s="17">
        <f t="shared" ca="1" si="803"/>
        <v>1135</v>
      </c>
      <c r="AI2951" s="17" t="str">
        <f>IFERROR(VLOOKUP(U2951,[1]Cruces!$O$1:$P$6,2,0),"Sin Orden")</f>
        <v>Sin Orden</v>
      </c>
      <c r="AJ2951" s="17">
        <f t="shared" si="804"/>
        <v>17</v>
      </c>
      <c r="AK2951" s="17">
        <f t="shared" si="805"/>
        <v>10</v>
      </c>
      <c r="AL2951" s="17">
        <f t="shared" si="806"/>
        <v>2017</v>
      </c>
      <c r="AM2951" s="17">
        <f t="shared" ca="1" si="807"/>
        <v>1135</v>
      </c>
      <c r="AN2951" s="18" t="str">
        <f>IFERROR(VLOOKUP(R2951*1,'[1]Ordenes de Servicio'!G:K,5,0),"No Cruza")</f>
        <v>No Cruza</v>
      </c>
      <c r="AO2951" s="17">
        <f t="shared" ca="1" si="808"/>
        <v>1135</v>
      </c>
      <c r="AP2951" s="17">
        <f t="shared" si="809"/>
        <v>17</v>
      </c>
      <c r="AQ2951" s="17">
        <f t="shared" si="810"/>
        <v>10</v>
      </c>
      <c r="AR2951" s="17">
        <f t="shared" si="811"/>
        <v>2017</v>
      </c>
      <c r="AS2951" s="17">
        <f t="shared" ca="1" si="812"/>
        <v>1135</v>
      </c>
      <c r="AT2951" s="17" t="str">
        <f t="shared" ca="1" si="815"/>
        <v>Si</v>
      </c>
      <c r="AU2951" s="17">
        <f t="shared" si="813"/>
        <v>0</v>
      </c>
      <c r="AV2951" s="17" t="str">
        <f>+VLOOKUP(B2951,[1]Cruces!S:T,2,0)</f>
        <v>5. Consultoría / Adjudicación</v>
      </c>
    </row>
    <row r="2952" spans="1:48" hidden="1" x14ac:dyDescent="0.25">
      <c r="A2952" s="17" t="s">
        <v>10622</v>
      </c>
      <c r="B2952" s="17" t="s">
        <v>68</v>
      </c>
      <c r="C2952" s="17">
        <v>0</v>
      </c>
      <c r="D2952" s="17">
        <v>0</v>
      </c>
      <c r="E2952" s="17" t="s">
        <v>55</v>
      </c>
      <c r="F2952" s="17" t="s">
        <v>932</v>
      </c>
      <c r="G2952" s="17" t="s">
        <v>10623</v>
      </c>
      <c r="H2952" s="17">
        <v>0</v>
      </c>
      <c r="I2952" s="17" t="s">
        <v>71</v>
      </c>
      <c r="J2952" s="17" t="s">
        <v>59</v>
      </c>
      <c r="K2952" s="17" t="s">
        <v>10624</v>
      </c>
      <c r="L2952" s="17" t="s">
        <v>935</v>
      </c>
      <c r="M2952" s="17" t="s">
        <v>936</v>
      </c>
      <c r="N2952" s="17" t="s">
        <v>75</v>
      </c>
      <c r="O2952" s="17">
        <v>20200916</v>
      </c>
      <c r="P2952" s="17">
        <v>20201113</v>
      </c>
      <c r="Q2952" s="17">
        <v>7791</v>
      </c>
      <c r="R2952" s="17">
        <v>28160925</v>
      </c>
      <c r="S2952" s="17" t="s">
        <v>100</v>
      </c>
      <c r="T2952" s="17" t="s">
        <v>63</v>
      </c>
      <c r="U2952" s="17" t="s">
        <v>91</v>
      </c>
      <c r="V2952" s="17">
        <f t="shared" si="814"/>
        <v>25</v>
      </c>
      <c r="W2952" s="17">
        <v>25000</v>
      </c>
      <c r="X2952" s="17" t="s">
        <v>64</v>
      </c>
      <c r="Y2952" s="17" t="s">
        <v>68</v>
      </c>
      <c r="Z2952" s="17">
        <v>20201113</v>
      </c>
      <c r="AA2952" s="17" t="s">
        <v>78</v>
      </c>
      <c r="AB2952" s="17">
        <v>1</v>
      </c>
      <c r="AC2952" s="17" t="str">
        <f>IFERROR(VLOOKUP(A2952,[1]Cruces!AJ:AK,2,0),VLOOKUP(CONCATENATE(X2952,AA2952),[1]Cruces!G:H,2,0))</f>
        <v>Exp BMT</v>
      </c>
      <c r="AD2952" s="17">
        <f t="shared" si="800"/>
        <v>16</v>
      </c>
      <c r="AE2952" s="17">
        <f t="shared" si="801"/>
        <v>9</v>
      </c>
      <c r="AF2952" s="17">
        <f t="shared" si="802"/>
        <v>2020</v>
      </c>
      <c r="AG2952" s="17" t="str">
        <f>IFERROR(VLOOKUP(MID(A2952,2,4)*1,[1]Cruces!K:L,2,0),"Verificar")</f>
        <v>Magdalena</v>
      </c>
      <c r="AH2952" s="17">
        <f t="shared" ca="1" si="803"/>
        <v>70</v>
      </c>
      <c r="AI2952" s="17" t="str">
        <f>IFERROR(VLOOKUP(U2952,[1]Cruces!$O$1:$P$6,2,0),"Sin Orden")</f>
        <v>Resuelta</v>
      </c>
      <c r="AJ2952" s="17">
        <f t="shared" si="804"/>
        <v>13</v>
      </c>
      <c r="AK2952" s="17">
        <f t="shared" si="805"/>
        <v>11</v>
      </c>
      <c r="AL2952" s="17">
        <f t="shared" si="806"/>
        <v>2020</v>
      </c>
      <c r="AM2952" s="17">
        <f t="shared" ca="1" si="807"/>
        <v>12</v>
      </c>
      <c r="AN2952" s="18" t="str">
        <f>IFERROR(VLOOKUP(R2952*1,'[1]Ordenes de Servicio'!G:K,5,0),"No Cruza")</f>
        <v>No Cruza</v>
      </c>
      <c r="AO2952" s="17">
        <f t="shared" ca="1" si="808"/>
        <v>58</v>
      </c>
      <c r="AP2952" s="17">
        <f t="shared" si="809"/>
        <v>13</v>
      </c>
      <c r="AQ2952" s="17">
        <f t="shared" si="810"/>
        <v>11</v>
      </c>
      <c r="AR2952" s="17">
        <f t="shared" si="811"/>
        <v>2020</v>
      </c>
      <c r="AS2952" s="17">
        <f t="shared" ca="1" si="812"/>
        <v>12</v>
      </c>
      <c r="AT2952" s="17" t="str">
        <f t="shared" ca="1" si="815"/>
        <v>No</v>
      </c>
      <c r="AU2952" s="17">
        <f t="shared" si="813"/>
        <v>0</v>
      </c>
      <c r="AV2952" s="17" t="str">
        <f>+VLOOKUP(B2952,[1]Cruces!S:T,2,0)</f>
        <v>5. Consultoría / Adjudicación</v>
      </c>
    </row>
    <row r="2953" spans="1:48" hidden="1" x14ac:dyDescent="0.25">
      <c r="A2953" s="17" t="s">
        <v>9717</v>
      </c>
      <c r="B2953" s="17" t="s">
        <v>6595</v>
      </c>
      <c r="C2953" s="17">
        <v>0</v>
      </c>
      <c r="D2953" s="17">
        <v>0</v>
      </c>
      <c r="E2953" s="17" t="s">
        <v>55</v>
      </c>
      <c r="F2953" s="17" t="s">
        <v>232</v>
      </c>
      <c r="G2953" s="17" t="s">
        <v>9718</v>
      </c>
      <c r="H2953" s="17">
        <v>3107366560</v>
      </c>
      <c r="I2953" s="17" t="s">
        <v>71</v>
      </c>
      <c r="J2953" s="17" t="s">
        <v>59</v>
      </c>
      <c r="K2953" s="17" t="s">
        <v>7644</v>
      </c>
      <c r="L2953" s="17" t="s">
        <v>7490</v>
      </c>
      <c r="M2953" s="17" t="s">
        <v>7491</v>
      </c>
      <c r="N2953" s="17" t="s">
        <v>6600</v>
      </c>
      <c r="O2953" s="17">
        <v>20201026</v>
      </c>
      <c r="P2953" s="17">
        <v>20201029</v>
      </c>
      <c r="Q2953" s="17">
        <v>1180</v>
      </c>
      <c r="R2953" s="17">
        <v>28252606</v>
      </c>
      <c r="S2953" s="17" t="s">
        <v>6601</v>
      </c>
      <c r="T2953" s="17" t="s">
        <v>63</v>
      </c>
      <c r="U2953" s="17" t="s">
        <v>91</v>
      </c>
      <c r="V2953" s="17">
        <f t="shared" si="814"/>
        <v>3</v>
      </c>
      <c r="W2953" s="17">
        <v>3000</v>
      </c>
      <c r="X2953" s="17" t="s">
        <v>7065</v>
      </c>
      <c r="Y2953" s="17" t="s">
        <v>6595</v>
      </c>
      <c r="Z2953" s="17">
        <v>20201029</v>
      </c>
      <c r="AA2953" s="17" t="s">
        <v>1947</v>
      </c>
      <c r="AB2953" s="17">
        <v>1</v>
      </c>
      <c r="AC2953" s="17" t="str">
        <f>IFERROR(VLOOKUP(A2953,[1]Cruces!AJ:AK,2,0),VLOOKUP(CONCATENATE(X2953,AA2953),[1]Cruces!G:H,2,0))</f>
        <v>Solicitud por BT</v>
      </c>
      <c r="AD2953" s="17">
        <f t="shared" si="800"/>
        <v>26</v>
      </c>
      <c r="AE2953" s="17">
        <f t="shared" si="801"/>
        <v>10</v>
      </c>
      <c r="AF2953" s="17">
        <f t="shared" si="802"/>
        <v>2020</v>
      </c>
      <c r="AG2953" s="17" t="str">
        <f>IFERROR(VLOOKUP(MID(A2953,2,4)*1,[1]Cruces!K:L,2,0),"Verificar")</f>
        <v>Atlántico Norte</v>
      </c>
      <c r="AH2953" s="17">
        <f t="shared" ca="1" si="803"/>
        <v>30</v>
      </c>
      <c r="AI2953" s="17" t="str">
        <f>IFERROR(VLOOKUP(U2953,[1]Cruces!$O$1:$P$6,2,0),"Sin Orden")</f>
        <v>Resuelta</v>
      </c>
      <c r="AJ2953" s="17">
        <f t="shared" si="804"/>
        <v>29</v>
      </c>
      <c r="AK2953" s="17">
        <f t="shared" si="805"/>
        <v>10</v>
      </c>
      <c r="AL2953" s="17">
        <f t="shared" si="806"/>
        <v>2020</v>
      </c>
      <c r="AM2953" s="17">
        <f t="shared" ca="1" si="807"/>
        <v>27</v>
      </c>
      <c r="AN2953" s="18">
        <f>IFERROR(VLOOKUP(R2953*1,'[1]Ordenes de Servicio'!G:K,5,0),"No Cruza")</f>
        <v>44130</v>
      </c>
      <c r="AO2953" s="17">
        <f t="shared" ca="1" si="808"/>
        <v>3</v>
      </c>
      <c r="AP2953" s="17">
        <f t="shared" si="809"/>
        <v>29</v>
      </c>
      <c r="AQ2953" s="17">
        <f t="shared" si="810"/>
        <v>10</v>
      </c>
      <c r="AR2953" s="17">
        <f t="shared" si="811"/>
        <v>2020</v>
      </c>
      <c r="AS2953" s="17">
        <f t="shared" ca="1" si="812"/>
        <v>27</v>
      </c>
      <c r="AT2953" s="17" t="str">
        <f t="shared" ca="1" si="815"/>
        <v>No</v>
      </c>
      <c r="AU2953" s="17">
        <f t="shared" si="813"/>
        <v>0</v>
      </c>
      <c r="AV2953" s="17" t="str">
        <f>+VLOOKUP(B2953,[1]Cruces!S:T,2,0)</f>
        <v>7. Ejecución en Campo OS BT</v>
      </c>
    </row>
    <row r="2954" spans="1:48" hidden="1" x14ac:dyDescent="0.25">
      <c r="A2954" s="17" t="s">
        <v>5362</v>
      </c>
      <c r="B2954" s="17" t="s">
        <v>68</v>
      </c>
      <c r="C2954" s="17">
        <v>4191987</v>
      </c>
      <c r="D2954" s="17">
        <v>0</v>
      </c>
      <c r="E2954" s="17" t="s">
        <v>55</v>
      </c>
      <c r="F2954" s="17" t="s">
        <v>120</v>
      </c>
      <c r="G2954" s="17" t="s">
        <v>5363</v>
      </c>
      <c r="H2954" s="17">
        <v>3776021</v>
      </c>
      <c r="I2954" s="17" t="s">
        <v>116</v>
      </c>
      <c r="J2954" s="17" t="s">
        <v>59</v>
      </c>
      <c r="K2954" s="17" t="s">
        <v>5364</v>
      </c>
      <c r="L2954" s="17" t="s">
        <v>122</v>
      </c>
      <c r="M2954" s="17" t="s">
        <v>123</v>
      </c>
      <c r="N2954" s="17" t="s">
        <v>75</v>
      </c>
      <c r="O2954" s="17">
        <v>20181109</v>
      </c>
      <c r="P2954" s="17">
        <v>20181109</v>
      </c>
      <c r="Q2954" s="17">
        <v>1110</v>
      </c>
      <c r="R2954" s="17">
        <v>0</v>
      </c>
      <c r="S2954" s="17"/>
      <c r="T2954" s="17" t="s">
        <v>63</v>
      </c>
      <c r="U2954" s="17"/>
      <c r="V2954" s="17">
        <f t="shared" si="814"/>
        <v>54</v>
      </c>
      <c r="W2954" s="17">
        <v>54000</v>
      </c>
      <c r="X2954" s="17" t="s">
        <v>89</v>
      </c>
      <c r="Y2954" s="17" t="s">
        <v>282</v>
      </c>
      <c r="Z2954" s="17">
        <v>20181123</v>
      </c>
      <c r="AA2954" s="17" t="s">
        <v>101</v>
      </c>
      <c r="AB2954" s="17">
        <v>1</v>
      </c>
      <c r="AC2954" s="17" t="str">
        <f>IFERROR(VLOOKUP(A2954,[1]Cruces!AJ:AK,2,0),VLOOKUP(CONCATENATE(X2954,AA2954),[1]Cruces!G:H,2,0))</f>
        <v>Solicitud de Obra</v>
      </c>
      <c r="AD2954" s="17">
        <f t="shared" si="800"/>
        <v>9</v>
      </c>
      <c r="AE2954" s="17">
        <f t="shared" si="801"/>
        <v>11</v>
      </c>
      <c r="AF2954" s="17">
        <f t="shared" si="802"/>
        <v>2018</v>
      </c>
      <c r="AG2954" s="17" t="str">
        <f>IFERROR(VLOOKUP(MID(A2954,2,4)*1,[1]Cruces!K:L,2,0),"Verificar")</f>
        <v>Atlántico Norte</v>
      </c>
      <c r="AH2954" s="17">
        <f t="shared" ca="1" si="803"/>
        <v>747</v>
      </c>
      <c r="AI2954" s="17" t="str">
        <f>IFERROR(VLOOKUP(U2954,[1]Cruces!$O$1:$P$6,2,0),"Sin Orden")</f>
        <v>Sin Orden</v>
      </c>
      <c r="AJ2954" s="17">
        <f t="shared" si="804"/>
        <v>23</v>
      </c>
      <c r="AK2954" s="17">
        <f t="shared" si="805"/>
        <v>11</v>
      </c>
      <c r="AL2954" s="17">
        <f t="shared" si="806"/>
        <v>2018</v>
      </c>
      <c r="AM2954" s="17">
        <f t="shared" ca="1" si="807"/>
        <v>733</v>
      </c>
      <c r="AN2954" s="18" t="str">
        <f>IFERROR(VLOOKUP(R2954*1,'[1]Ordenes de Servicio'!G:K,5,0),"No Cruza")</f>
        <v>No Cruza</v>
      </c>
      <c r="AO2954" s="17">
        <f t="shared" ca="1" si="808"/>
        <v>733</v>
      </c>
      <c r="AP2954" s="17">
        <f t="shared" si="809"/>
        <v>9</v>
      </c>
      <c r="AQ2954" s="17">
        <f t="shared" si="810"/>
        <v>11</v>
      </c>
      <c r="AR2954" s="17">
        <f t="shared" si="811"/>
        <v>2018</v>
      </c>
      <c r="AS2954" s="17">
        <f t="shared" ca="1" si="812"/>
        <v>747</v>
      </c>
      <c r="AT2954" s="17" t="str">
        <f t="shared" ca="1" si="815"/>
        <v>Si</v>
      </c>
      <c r="AU2954" s="17">
        <f t="shared" si="813"/>
        <v>14</v>
      </c>
      <c r="AV2954" s="17" t="str">
        <f>+VLOOKUP(B2954,[1]Cruces!S:T,2,0)</f>
        <v>5. Consultoría / Adjudicación</v>
      </c>
    </row>
    <row r="2955" spans="1:48" hidden="1" x14ac:dyDescent="0.25">
      <c r="A2955" s="17" t="s">
        <v>10625</v>
      </c>
      <c r="B2955" s="17" t="s">
        <v>296</v>
      </c>
      <c r="C2955" s="17">
        <v>0</v>
      </c>
      <c r="D2955" s="17">
        <v>0</v>
      </c>
      <c r="E2955" s="17" t="s">
        <v>55</v>
      </c>
      <c r="F2955" s="17" t="s">
        <v>932</v>
      </c>
      <c r="G2955" s="17" t="s">
        <v>10626</v>
      </c>
      <c r="H2955" s="17">
        <v>0</v>
      </c>
      <c r="I2955" s="17" t="s">
        <v>71</v>
      </c>
      <c r="J2955" s="17" t="s">
        <v>59</v>
      </c>
      <c r="K2955" s="17" t="s">
        <v>97</v>
      </c>
      <c r="L2955" s="17" t="s">
        <v>935</v>
      </c>
      <c r="M2955" s="17" t="s">
        <v>936</v>
      </c>
      <c r="N2955" s="17" t="s">
        <v>301</v>
      </c>
      <c r="O2955" s="17">
        <v>20200928</v>
      </c>
      <c r="P2955" s="17">
        <v>20200928</v>
      </c>
      <c r="Q2955" s="17">
        <v>3460</v>
      </c>
      <c r="R2955" s="17">
        <v>0</v>
      </c>
      <c r="S2955" s="17"/>
      <c r="T2955" s="17" t="s">
        <v>63</v>
      </c>
      <c r="U2955" s="17"/>
      <c r="V2955" s="17">
        <f t="shared" si="814"/>
        <v>25</v>
      </c>
      <c r="W2955" s="17">
        <v>25000</v>
      </c>
      <c r="X2955" s="17" t="s">
        <v>64</v>
      </c>
      <c r="Y2955" s="17" t="s">
        <v>296</v>
      </c>
      <c r="Z2955" s="17">
        <v>20200928</v>
      </c>
      <c r="AA2955" s="17" t="s">
        <v>78</v>
      </c>
      <c r="AB2955" s="17">
        <v>1</v>
      </c>
      <c r="AC2955" s="17" t="str">
        <f>IFERROR(VLOOKUP(A2955,[1]Cruces!AJ:AK,2,0),VLOOKUP(CONCATENATE(X2955,AA2955),[1]Cruces!G:H,2,0))</f>
        <v>Exp BMT</v>
      </c>
      <c r="AD2955" s="17">
        <f t="shared" si="800"/>
        <v>28</v>
      </c>
      <c r="AE2955" s="17">
        <f t="shared" si="801"/>
        <v>9</v>
      </c>
      <c r="AF2955" s="17">
        <f t="shared" si="802"/>
        <v>2020</v>
      </c>
      <c r="AG2955" s="17" t="str">
        <f>IFERROR(VLOOKUP(MID(A2955,2,4)*1,[1]Cruces!K:L,2,0),"Verificar")</f>
        <v>Magdalena</v>
      </c>
      <c r="AH2955" s="17">
        <f t="shared" ca="1" si="803"/>
        <v>58</v>
      </c>
      <c r="AI2955" s="17" t="str">
        <f>IFERROR(VLOOKUP(U2955,[1]Cruces!$O$1:$P$6,2,0),"Sin Orden")</f>
        <v>Sin Orden</v>
      </c>
      <c r="AJ2955" s="17">
        <f t="shared" si="804"/>
        <v>28</v>
      </c>
      <c r="AK2955" s="17">
        <f t="shared" si="805"/>
        <v>9</v>
      </c>
      <c r="AL2955" s="17">
        <f t="shared" si="806"/>
        <v>2020</v>
      </c>
      <c r="AM2955" s="17">
        <f t="shared" ca="1" si="807"/>
        <v>58</v>
      </c>
      <c r="AN2955" s="18" t="str">
        <f>IFERROR(VLOOKUP(R2955*1,'[1]Ordenes de Servicio'!G:K,5,0),"No Cruza")</f>
        <v>No Cruza</v>
      </c>
      <c r="AO2955" s="17">
        <f t="shared" ca="1" si="808"/>
        <v>58</v>
      </c>
      <c r="AP2955" s="17">
        <f t="shared" si="809"/>
        <v>28</v>
      </c>
      <c r="AQ2955" s="17">
        <f t="shared" si="810"/>
        <v>9</v>
      </c>
      <c r="AR2955" s="17">
        <f t="shared" si="811"/>
        <v>2020</v>
      </c>
      <c r="AS2955" s="17">
        <f t="shared" ca="1" si="812"/>
        <v>58</v>
      </c>
      <c r="AT2955" s="17" t="str">
        <f t="shared" ca="1" si="815"/>
        <v>No</v>
      </c>
      <c r="AU2955" s="17">
        <f t="shared" si="813"/>
        <v>0</v>
      </c>
      <c r="AV2955" s="17" t="str">
        <f>+VLOOKUP(B2955,[1]Cruces!S:T,2,0)</f>
        <v>3. Evaluación Técnico Ecónomica</v>
      </c>
    </row>
    <row r="2956" spans="1:48" hidden="1" x14ac:dyDescent="0.25">
      <c r="A2956" s="17" t="s">
        <v>5365</v>
      </c>
      <c r="B2956" s="17" t="s">
        <v>569</v>
      </c>
      <c r="C2956" s="17">
        <v>0</v>
      </c>
      <c r="D2956" s="17">
        <v>0</v>
      </c>
      <c r="E2956" s="17" t="s">
        <v>55</v>
      </c>
      <c r="F2956" s="17" t="s">
        <v>5366</v>
      </c>
      <c r="G2956" s="17" t="s">
        <v>5367</v>
      </c>
      <c r="H2956" s="17">
        <v>3144108889</v>
      </c>
      <c r="I2956" s="17" t="s">
        <v>71</v>
      </c>
      <c r="J2956" s="17" t="s">
        <v>59</v>
      </c>
      <c r="K2956" s="17" t="s">
        <v>97</v>
      </c>
      <c r="L2956" s="17" t="s">
        <v>5368</v>
      </c>
      <c r="M2956" s="17" t="s">
        <v>5369</v>
      </c>
      <c r="N2956" s="17" t="s">
        <v>572</v>
      </c>
      <c r="O2956" s="17">
        <v>20201013</v>
      </c>
      <c r="P2956" s="17">
        <v>20201013</v>
      </c>
      <c r="Q2956" s="17">
        <v>1110</v>
      </c>
      <c r="R2956" s="17">
        <v>0</v>
      </c>
      <c r="S2956" s="17"/>
      <c r="T2956" s="17" t="s">
        <v>63</v>
      </c>
      <c r="U2956" s="17"/>
      <c r="V2956" s="17">
        <f t="shared" si="814"/>
        <v>5</v>
      </c>
      <c r="W2956" s="17">
        <v>5000</v>
      </c>
      <c r="X2956" s="17" t="s">
        <v>1032</v>
      </c>
      <c r="Y2956" s="17" t="s">
        <v>569</v>
      </c>
      <c r="Z2956" s="17">
        <v>20201013</v>
      </c>
      <c r="AA2956" s="17" t="s">
        <v>1947</v>
      </c>
      <c r="AB2956" s="17">
        <v>1</v>
      </c>
      <c r="AC2956" s="17" t="str">
        <f>IFERROR(VLOOKUP(A2956,[1]Cruces!AJ:AK,2,0),VLOOKUP(CONCATENATE(X2956,AA2956),[1]Cruces!G:H,2,0))</f>
        <v>Solicitud de Obra</v>
      </c>
      <c r="AD2956" s="17">
        <f t="shared" si="800"/>
        <v>13</v>
      </c>
      <c r="AE2956" s="17">
        <f t="shared" si="801"/>
        <v>10</v>
      </c>
      <c r="AF2956" s="17">
        <f t="shared" si="802"/>
        <v>2020</v>
      </c>
      <c r="AG2956" s="17" t="str">
        <f>IFERROR(VLOOKUP(MID(A2956,2,4)*1,[1]Cruces!K:L,2,0),"Verificar")</f>
        <v>Atlántico Norte</v>
      </c>
      <c r="AH2956" s="17">
        <f t="shared" ca="1" si="803"/>
        <v>43</v>
      </c>
      <c r="AI2956" s="17" t="str">
        <f>IFERROR(VLOOKUP(U2956,[1]Cruces!$O$1:$P$6,2,0),"Sin Orden")</f>
        <v>Sin Orden</v>
      </c>
      <c r="AJ2956" s="17">
        <f t="shared" si="804"/>
        <v>13</v>
      </c>
      <c r="AK2956" s="17">
        <f t="shared" si="805"/>
        <v>10</v>
      </c>
      <c r="AL2956" s="17">
        <f t="shared" si="806"/>
        <v>2020</v>
      </c>
      <c r="AM2956" s="17">
        <f t="shared" ca="1" si="807"/>
        <v>43</v>
      </c>
      <c r="AN2956" s="18" t="str">
        <f>IFERROR(VLOOKUP(R2956*1,'[1]Ordenes de Servicio'!G:K,5,0),"No Cruza")</f>
        <v>No Cruza</v>
      </c>
      <c r="AO2956" s="17">
        <f t="shared" ca="1" si="808"/>
        <v>43</v>
      </c>
      <c r="AP2956" s="17">
        <f t="shared" si="809"/>
        <v>13</v>
      </c>
      <c r="AQ2956" s="17">
        <f t="shared" si="810"/>
        <v>10</v>
      </c>
      <c r="AR2956" s="17">
        <f t="shared" si="811"/>
        <v>2020</v>
      </c>
      <c r="AS2956" s="17">
        <f t="shared" ca="1" si="812"/>
        <v>43</v>
      </c>
      <c r="AT2956" s="17" t="str">
        <f t="shared" ca="1" si="815"/>
        <v>No</v>
      </c>
      <c r="AU2956" s="17">
        <f t="shared" si="813"/>
        <v>0</v>
      </c>
      <c r="AV2956" s="17" t="str">
        <f>+VLOOKUP(B2956,[1]Cruces!S:T,2,0)</f>
        <v>1. Solicitud</v>
      </c>
    </row>
    <row r="2957" spans="1:48" hidden="1" x14ac:dyDescent="0.25">
      <c r="A2957" s="17" t="s">
        <v>5370</v>
      </c>
      <c r="B2957" s="17" t="s">
        <v>54</v>
      </c>
      <c r="C2957" s="17">
        <v>0</v>
      </c>
      <c r="D2957" s="17">
        <v>0</v>
      </c>
      <c r="E2957" s="17" t="s">
        <v>55</v>
      </c>
      <c r="F2957" s="17" t="s">
        <v>107</v>
      </c>
      <c r="G2957" s="17" t="s">
        <v>5371</v>
      </c>
      <c r="H2957" s="17">
        <v>0</v>
      </c>
      <c r="I2957" s="17" t="s">
        <v>71</v>
      </c>
      <c r="J2957" s="17" t="s">
        <v>59</v>
      </c>
      <c r="K2957" s="17" t="s">
        <v>5372</v>
      </c>
      <c r="L2957" s="17" t="s">
        <v>73</v>
      </c>
      <c r="M2957" s="17" t="s">
        <v>74</v>
      </c>
      <c r="N2957" s="17" t="s">
        <v>62</v>
      </c>
      <c r="O2957" s="17">
        <v>20190131</v>
      </c>
      <c r="P2957" s="17">
        <v>20190202</v>
      </c>
      <c r="Q2957" s="17">
        <v>3460</v>
      </c>
      <c r="R2957" s="17">
        <v>25948967</v>
      </c>
      <c r="S2957" s="17" t="s">
        <v>100</v>
      </c>
      <c r="T2957" s="17" t="s">
        <v>63</v>
      </c>
      <c r="U2957" s="17" t="s">
        <v>91</v>
      </c>
      <c r="V2957" s="17">
        <f t="shared" si="814"/>
        <v>15</v>
      </c>
      <c r="W2957" s="17">
        <v>15000</v>
      </c>
      <c r="X2957" s="17" t="s">
        <v>64</v>
      </c>
      <c r="Y2957" s="17" t="s">
        <v>65</v>
      </c>
      <c r="Z2957" s="17">
        <v>20190202</v>
      </c>
      <c r="AA2957" s="17" t="s">
        <v>78</v>
      </c>
      <c r="AB2957" s="17">
        <v>1</v>
      </c>
      <c r="AC2957" s="17" t="str">
        <f>IFERROR(VLOOKUP(A2957,[1]Cruces!AJ:AK,2,0),VLOOKUP(CONCATENATE(X2957,AA2957),[1]Cruces!G:H,2,0))</f>
        <v>Solicitud de Obra</v>
      </c>
      <c r="AD2957" s="17">
        <f t="shared" si="800"/>
        <v>31</v>
      </c>
      <c r="AE2957" s="17">
        <f t="shared" si="801"/>
        <v>1</v>
      </c>
      <c r="AF2957" s="17">
        <f t="shared" si="802"/>
        <v>2019</v>
      </c>
      <c r="AG2957" s="17" t="str">
        <f>IFERROR(VLOOKUP(MID(A2957,2,4)*1,[1]Cruces!K:L,2,0),"Verificar")</f>
        <v>Magdalena</v>
      </c>
      <c r="AH2957" s="17">
        <f t="shared" ca="1" si="803"/>
        <v>664</v>
      </c>
      <c r="AI2957" s="17" t="str">
        <f>IFERROR(VLOOKUP(U2957,[1]Cruces!$O$1:$P$6,2,0),"Sin Orden")</f>
        <v>Resuelta</v>
      </c>
      <c r="AJ2957" s="17">
        <f t="shared" si="804"/>
        <v>2</v>
      </c>
      <c r="AK2957" s="17">
        <f t="shared" si="805"/>
        <v>2</v>
      </c>
      <c r="AL2957" s="17">
        <f t="shared" si="806"/>
        <v>2019</v>
      </c>
      <c r="AM2957" s="17">
        <f t="shared" ca="1" si="807"/>
        <v>662</v>
      </c>
      <c r="AN2957" s="18" t="str">
        <f>IFERROR(VLOOKUP(R2957*1,'[1]Ordenes de Servicio'!G:K,5,0),"No Cruza")</f>
        <v>No Cruza</v>
      </c>
      <c r="AO2957" s="17">
        <f t="shared" ca="1" si="808"/>
        <v>2</v>
      </c>
      <c r="AP2957" s="17">
        <f t="shared" si="809"/>
        <v>2</v>
      </c>
      <c r="AQ2957" s="17">
        <f t="shared" si="810"/>
        <v>2</v>
      </c>
      <c r="AR2957" s="17">
        <f t="shared" si="811"/>
        <v>2019</v>
      </c>
      <c r="AS2957" s="17">
        <f t="shared" ca="1" si="812"/>
        <v>662</v>
      </c>
      <c r="AT2957" s="17" t="str">
        <f t="shared" ca="1" si="815"/>
        <v>Si</v>
      </c>
      <c r="AU2957" s="17">
        <f t="shared" si="813"/>
        <v>0</v>
      </c>
      <c r="AV2957" s="17" t="str">
        <f>+VLOOKUP(B2957,[1]Cruces!S:T,2,0)</f>
        <v>4. Presupuesto de Obra</v>
      </c>
    </row>
    <row r="2958" spans="1:48" hidden="1" x14ac:dyDescent="0.25">
      <c r="A2958" s="17" t="s">
        <v>5373</v>
      </c>
      <c r="B2958" s="17" t="s">
        <v>68</v>
      </c>
      <c r="C2958" s="17">
        <v>0</v>
      </c>
      <c r="D2958" s="17">
        <v>0</v>
      </c>
      <c r="E2958" s="17" t="s">
        <v>55</v>
      </c>
      <c r="F2958" s="17" t="s">
        <v>81</v>
      </c>
      <c r="G2958" s="17" t="s">
        <v>5374</v>
      </c>
      <c r="H2958" s="17">
        <v>3174289306</v>
      </c>
      <c r="I2958" s="17" t="s">
        <v>116</v>
      </c>
      <c r="J2958" s="17" t="s">
        <v>59</v>
      </c>
      <c r="K2958" s="17" t="s">
        <v>5375</v>
      </c>
      <c r="L2958" s="17" t="s">
        <v>215</v>
      </c>
      <c r="M2958" s="17" t="s">
        <v>216</v>
      </c>
      <c r="N2958" s="17" t="s">
        <v>75</v>
      </c>
      <c r="O2958" s="17">
        <v>20200218</v>
      </c>
      <c r="P2958" s="17">
        <v>20200218</v>
      </c>
      <c r="Q2958" s="17">
        <v>9340</v>
      </c>
      <c r="R2958" s="17">
        <v>0</v>
      </c>
      <c r="S2958" s="17"/>
      <c r="T2958" s="17" t="s">
        <v>63</v>
      </c>
      <c r="U2958" s="17"/>
      <c r="V2958" s="17">
        <f t="shared" si="814"/>
        <v>45</v>
      </c>
      <c r="W2958" s="17">
        <v>45000</v>
      </c>
      <c r="X2958" s="17" t="s">
        <v>64</v>
      </c>
      <c r="Y2958" s="17" t="s">
        <v>68</v>
      </c>
      <c r="Z2958" s="17">
        <v>20200218</v>
      </c>
      <c r="AA2958" s="17" t="s">
        <v>78</v>
      </c>
      <c r="AB2958" s="17">
        <v>1</v>
      </c>
      <c r="AC2958" s="17" t="str">
        <f>IFERROR(VLOOKUP(A2958,[1]Cruces!AJ:AK,2,0),VLOOKUP(CONCATENATE(X2958,AA2958),[1]Cruces!G:H,2,0))</f>
        <v>Solicitud de Obra</v>
      </c>
      <c r="AD2958" s="17">
        <f t="shared" si="800"/>
        <v>18</v>
      </c>
      <c r="AE2958" s="17">
        <f t="shared" si="801"/>
        <v>2</v>
      </c>
      <c r="AF2958" s="17">
        <f t="shared" si="802"/>
        <v>2020</v>
      </c>
      <c r="AG2958" s="17" t="str">
        <f>IFERROR(VLOOKUP(MID(A2958,2,4)*1,[1]Cruces!K:L,2,0),"Verificar")</f>
        <v>Magdalena</v>
      </c>
      <c r="AH2958" s="17">
        <f t="shared" ca="1" si="803"/>
        <v>281</v>
      </c>
      <c r="AI2958" s="17" t="str">
        <f>IFERROR(VLOOKUP(U2958,[1]Cruces!$O$1:$P$6,2,0),"Sin Orden")</f>
        <v>Sin Orden</v>
      </c>
      <c r="AJ2958" s="17">
        <f t="shared" si="804"/>
        <v>18</v>
      </c>
      <c r="AK2958" s="17">
        <f t="shared" si="805"/>
        <v>2</v>
      </c>
      <c r="AL2958" s="17">
        <f t="shared" si="806"/>
        <v>2020</v>
      </c>
      <c r="AM2958" s="17">
        <f t="shared" ca="1" si="807"/>
        <v>281</v>
      </c>
      <c r="AN2958" s="18" t="str">
        <f>IFERROR(VLOOKUP(R2958*1,'[1]Ordenes de Servicio'!G:K,5,0),"No Cruza")</f>
        <v>No Cruza</v>
      </c>
      <c r="AO2958" s="17">
        <f t="shared" ca="1" si="808"/>
        <v>281</v>
      </c>
      <c r="AP2958" s="17">
        <f t="shared" si="809"/>
        <v>18</v>
      </c>
      <c r="AQ2958" s="17">
        <f t="shared" si="810"/>
        <v>2</v>
      </c>
      <c r="AR2958" s="17">
        <f t="shared" si="811"/>
        <v>2020</v>
      </c>
      <c r="AS2958" s="17">
        <f t="shared" ca="1" si="812"/>
        <v>281</v>
      </c>
      <c r="AT2958" s="17" t="str">
        <f t="shared" ca="1" si="815"/>
        <v>No</v>
      </c>
      <c r="AU2958" s="17">
        <f t="shared" si="813"/>
        <v>0</v>
      </c>
      <c r="AV2958" s="17" t="str">
        <f>+VLOOKUP(B2958,[1]Cruces!S:T,2,0)</f>
        <v>5. Consultoría / Adjudicación</v>
      </c>
    </row>
    <row r="2959" spans="1:48" hidden="1" x14ac:dyDescent="0.25">
      <c r="A2959" s="17" t="s">
        <v>5376</v>
      </c>
      <c r="B2959" s="17" t="s">
        <v>54</v>
      </c>
      <c r="C2959" s="17">
        <v>0</v>
      </c>
      <c r="D2959" s="17">
        <v>0</v>
      </c>
      <c r="E2959" s="17" t="s">
        <v>55</v>
      </c>
      <c r="F2959" s="17" t="s">
        <v>107</v>
      </c>
      <c r="G2959" s="17" t="s">
        <v>5377</v>
      </c>
      <c r="H2959" s="17">
        <v>0</v>
      </c>
      <c r="I2959" s="17" t="s">
        <v>116</v>
      </c>
      <c r="J2959" s="17" t="s">
        <v>59</v>
      </c>
      <c r="K2959" s="17" t="s">
        <v>4490</v>
      </c>
      <c r="L2959" s="17" t="s">
        <v>117</v>
      </c>
      <c r="M2959" s="17" t="s">
        <v>118</v>
      </c>
      <c r="N2959" s="17" t="s">
        <v>62</v>
      </c>
      <c r="O2959" s="17">
        <v>20200811</v>
      </c>
      <c r="P2959" s="17">
        <v>20200820</v>
      </c>
      <c r="Q2959" s="17">
        <v>3440</v>
      </c>
      <c r="R2959" s="17">
        <v>27986445</v>
      </c>
      <c r="S2959" s="17" t="s">
        <v>100</v>
      </c>
      <c r="T2959" s="17" t="s">
        <v>63</v>
      </c>
      <c r="U2959" s="17" t="s">
        <v>91</v>
      </c>
      <c r="V2959" s="17">
        <f t="shared" si="814"/>
        <v>500</v>
      </c>
      <c r="W2959" s="17">
        <v>500000</v>
      </c>
      <c r="X2959" s="17" t="s">
        <v>64</v>
      </c>
      <c r="Y2959" s="17" t="s">
        <v>65</v>
      </c>
      <c r="Z2959" s="17">
        <v>20200820</v>
      </c>
      <c r="AA2959" s="17" t="s">
        <v>101</v>
      </c>
      <c r="AB2959" s="17">
        <v>1</v>
      </c>
      <c r="AC2959" s="17" t="str">
        <f>IFERROR(VLOOKUP(A2959,[1]Cruces!AJ:AK,2,0),VLOOKUP(CONCATENATE(X2959,AA2959),[1]Cruces!G:H,2,0))</f>
        <v>Solicitud de Obra</v>
      </c>
      <c r="AD2959" s="17">
        <f t="shared" si="800"/>
        <v>11</v>
      </c>
      <c r="AE2959" s="17">
        <f t="shared" si="801"/>
        <v>8</v>
      </c>
      <c r="AF2959" s="17">
        <f t="shared" si="802"/>
        <v>2020</v>
      </c>
      <c r="AG2959" s="17" t="str">
        <f>IFERROR(VLOOKUP(MID(A2959,2,4)*1,[1]Cruces!K:L,2,0),"Verificar")</f>
        <v>Magdalena</v>
      </c>
      <c r="AH2959" s="17">
        <f t="shared" ca="1" si="803"/>
        <v>106</v>
      </c>
      <c r="AI2959" s="17" t="str">
        <f>IFERROR(VLOOKUP(U2959,[1]Cruces!$O$1:$P$6,2,0),"Sin Orden")</f>
        <v>Resuelta</v>
      </c>
      <c r="AJ2959" s="17">
        <f t="shared" si="804"/>
        <v>20</v>
      </c>
      <c r="AK2959" s="17">
        <f t="shared" si="805"/>
        <v>8</v>
      </c>
      <c r="AL2959" s="17">
        <f t="shared" si="806"/>
        <v>2020</v>
      </c>
      <c r="AM2959" s="17">
        <f t="shared" ca="1" si="807"/>
        <v>97</v>
      </c>
      <c r="AN2959" s="18" t="str">
        <f>IFERROR(VLOOKUP(R2959*1,'[1]Ordenes de Servicio'!G:K,5,0),"No Cruza")</f>
        <v>No Cruza</v>
      </c>
      <c r="AO2959" s="17">
        <f t="shared" ca="1" si="808"/>
        <v>9</v>
      </c>
      <c r="AP2959" s="17">
        <f t="shared" si="809"/>
        <v>20</v>
      </c>
      <c r="AQ2959" s="17">
        <f t="shared" si="810"/>
        <v>8</v>
      </c>
      <c r="AR2959" s="17">
        <f t="shared" si="811"/>
        <v>2020</v>
      </c>
      <c r="AS2959" s="17">
        <f t="shared" ca="1" si="812"/>
        <v>97</v>
      </c>
      <c r="AT2959" s="17" t="str">
        <f t="shared" ca="1" si="815"/>
        <v>No</v>
      </c>
      <c r="AU2959" s="17">
        <f t="shared" si="813"/>
        <v>0</v>
      </c>
      <c r="AV2959" s="17" t="str">
        <f>+VLOOKUP(B2959,[1]Cruces!S:T,2,0)</f>
        <v>4. Presupuesto de Obra</v>
      </c>
    </row>
    <row r="2960" spans="1:48" hidden="1" x14ac:dyDescent="0.25">
      <c r="A2960" s="17" t="s">
        <v>9719</v>
      </c>
      <c r="B2960" s="17" t="s">
        <v>569</v>
      </c>
      <c r="C2960" s="17">
        <v>0</v>
      </c>
      <c r="D2960" s="17">
        <v>0</v>
      </c>
      <c r="E2960" s="17" t="s">
        <v>55</v>
      </c>
      <c r="F2960" s="17" t="s">
        <v>126</v>
      </c>
      <c r="G2960" s="17" t="s">
        <v>9720</v>
      </c>
      <c r="H2960" s="17">
        <v>3006195668</v>
      </c>
      <c r="I2960" s="17" t="s">
        <v>116</v>
      </c>
      <c r="J2960" s="17" t="s">
        <v>59</v>
      </c>
      <c r="K2960" s="17" t="s">
        <v>97</v>
      </c>
      <c r="L2960" s="17" t="s">
        <v>9721</v>
      </c>
      <c r="M2960" s="17" t="s">
        <v>9722</v>
      </c>
      <c r="N2960" s="17" t="s">
        <v>572</v>
      </c>
      <c r="O2960" s="17">
        <v>20200806</v>
      </c>
      <c r="P2960" s="17">
        <v>20200806</v>
      </c>
      <c r="Q2960" s="17">
        <v>9332</v>
      </c>
      <c r="R2960" s="17">
        <v>0</v>
      </c>
      <c r="S2960" s="17"/>
      <c r="T2960" s="17" t="s">
        <v>63</v>
      </c>
      <c r="U2960" s="17"/>
      <c r="V2960" s="17">
        <f t="shared" si="814"/>
        <v>3</v>
      </c>
      <c r="W2960" s="17">
        <v>3000</v>
      </c>
      <c r="X2960" s="17" t="s">
        <v>7065</v>
      </c>
      <c r="Y2960" s="17" t="s">
        <v>150</v>
      </c>
      <c r="Z2960" s="17">
        <v>20201028</v>
      </c>
      <c r="AA2960" s="17" t="s">
        <v>1947</v>
      </c>
      <c r="AB2960" s="17">
        <v>1</v>
      </c>
      <c r="AC2960" s="17" t="str">
        <f>IFERROR(VLOOKUP(A2960,[1]Cruces!AJ:AK,2,0),VLOOKUP(CONCATENATE(X2960,AA2960),[1]Cruces!G:H,2,0))</f>
        <v>Solicitud por BT</v>
      </c>
      <c r="AD2960" s="17">
        <f t="shared" ref="AD2960:AD3021" si="816">MID(O2960,7,2)*1</f>
        <v>6</v>
      </c>
      <c r="AE2960" s="17">
        <f t="shared" ref="AE2960:AE3021" si="817">MID(O2960,5,2)*1</f>
        <v>8</v>
      </c>
      <c r="AF2960" s="17">
        <f t="shared" ref="AF2960:AF3021" si="818">MID(O2960,1,4)*1</f>
        <v>2020</v>
      </c>
      <c r="AG2960" s="17" t="str">
        <f>IFERROR(VLOOKUP(MID(A2960,2,4)*1,[1]Cruces!K:L,2,0),"Verificar")</f>
        <v>Guajira</v>
      </c>
      <c r="AH2960" s="17">
        <f t="shared" ref="AH2960:AH3021" ca="1" si="819">TODAY()-DATE(AF2960,AE2960,AD2960)</f>
        <v>111</v>
      </c>
      <c r="AI2960" s="17" t="str">
        <f>IFERROR(VLOOKUP(U2960,[1]Cruces!$O$1:$P$6,2,0),"Sin Orden")</f>
        <v>Sin Orden</v>
      </c>
      <c r="AJ2960" s="17">
        <f t="shared" ref="AJ2960:AJ3021" si="820">MID(Z2960,7,2)*1</f>
        <v>28</v>
      </c>
      <c r="AK2960" s="17">
        <f t="shared" ref="AK2960:AK3021" si="821">MID(Z2960,5,2)*1</f>
        <v>10</v>
      </c>
      <c r="AL2960" s="17">
        <f t="shared" ref="AL2960:AL3021" si="822">MID(Z2960,1,4)*1</f>
        <v>2020</v>
      </c>
      <c r="AM2960" s="17">
        <f t="shared" ref="AM2960:AM3021" ca="1" si="823">+TODAY()-DATE(AL2960,AK2960,AJ2960)</f>
        <v>28</v>
      </c>
      <c r="AN2960" s="18" t="str">
        <f>IFERROR(VLOOKUP(R2960*1,'[1]Ordenes de Servicio'!G:K,5,0),"No Cruza")</f>
        <v>No Cruza</v>
      </c>
      <c r="AO2960" s="17">
        <f t="shared" ref="AO2960:AO3021" ca="1" si="824">+IF(AI2960="Resuelta",DATE(AL2960,AK2960,AJ2960)-DATE(AF2960,AE2960,AD2960),TODAY()-DATE(AL2960,AK2960,AJ2960))</f>
        <v>28</v>
      </c>
      <c r="AP2960" s="17">
        <f t="shared" ref="AP2960:AP3021" si="825">MID(P2960,7,2)*1</f>
        <v>6</v>
      </c>
      <c r="AQ2960" s="17">
        <f t="shared" ref="AQ2960:AQ3021" si="826">MID(P2960,5,2)*1</f>
        <v>8</v>
      </c>
      <c r="AR2960" s="17">
        <f t="shared" ref="AR2960:AR3021" si="827">MID(P2960,1,4)*1</f>
        <v>2020</v>
      </c>
      <c r="AS2960" s="17">
        <f t="shared" ref="AS2960:AS3021" ca="1" si="828">+TODAY()-DATE(AR2960,AQ2960,AP2960)</f>
        <v>111</v>
      </c>
      <c r="AT2960" s="17" t="str">
        <f t="shared" ca="1" si="815"/>
        <v>No</v>
      </c>
      <c r="AU2960" s="17">
        <f t="shared" ref="AU2960:AU3021" si="829">IF(DATE(AL2960,AK2960,AJ2960)-DATE(AR2960,AQ2960,AP2960)&lt;0,DATE(AR2960,AQ2960,AP2960)-DATE(AL2960,AK2960,AJ2960),DATE(AL2960,AK2960,AJ2960)-DATE(AR2960,AQ2960,AP2960))</f>
        <v>83</v>
      </c>
      <c r="AV2960" s="17" t="str">
        <f>+VLOOKUP(B2960,[1]Cruces!S:T,2,0)</f>
        <v>1. Solicitud</v>
      </c>
    </row>
    <row r="2961" spans="1:48" hidden="1" x14ac:dyDescent="0.25">
      <c r="A2961" s="17" t="s">
        <v>9723</v>
      </c>
      <c r="B2961" s="17" t="s">
        <v>6595</v>
      </c>
      <c r="C2961" s="17">
        <v>0</v>
      </c>
      <c r="D2961" s="17">
        <v>0</v>
      </c>
      <c r="E2961" s="17" t="s">
        <v>55</v>
      </c>
      <c r="F2961" s="17" t="s">
        <v>7098</v>
      </c>
      <c r="G2961" s="17" t="s">
        <v>9724</v>
      </c>
      <c r="H2961" s="17">
        <v>3016059350</v>
      </c>
      <c r="I2961" s="17" t="s">
        <v>71</v>
      </c>
      <c r="J2961" s="17" t="s">
        <v>59</v>
      </c>
      <c r="K2961" s="17" t="s">
        <v>9725</v>
      </c>
      <c r="L2961" s="17" t="s">
        <v>7371</v>
      </c>
      <c r="M2961" s="17" t="s">
        <v>7372</v>
      </c>
      <c r="N2961" s="17" t="s">
        <v>6600</v>
      </c>
      <c r="O2961" s="17">
        <v>20200922</v>
      </c>
      <c r="P2961" s="17">
        <v>20200928</v>
      </c>
      <c r="Q2961" s="17">
        <v>1110</v>
      </c>
      <c r="R2961" s="17">
        <v>0</v>
      </c>
      <c r="S2961" s="17"/>
      <c r="T2961" s="17" t="s">
        <v>63</v>
      </c>
      <c r="U2961" s="17"/>
      <c r="V2961" s="17">
        <f t="shared" ref="V2961:V3022" si="830">+W2961/1000</f>
        <v>3</v>
      </c>
      <c r="W2961" s="17">
        <v>3000</v>
      </c>
      <c r="X2961" s="17" t="s">
        <v>7065</v>
      </c>
      <c r="Y2961" s="17" t="s">
        <v>6595</v>
      </c>
      <c r="Z2961" s="17">
        <v>20200928</v>
      </c>
      <c r="AA2961" s="17" t="s">
        <v>1947</v>
      </c>
      <c r="AB2961" s="17">
        <v>1</v>
      </c>
      <c r="AC2961" s="17" t="str">
        <f>IFERROR(VLOOKUP(A2961,[1]Cruces!AJ:AK,2,0),VLOOKUP(CONCATENATE(X2961,AA2961),[1]Cruces!G:H,2,0))</f>
        <v>Solicitud por BT</v>
      </c>
      <c r="AD2961" s="17">
        <f t="shared" si="816"/>
        <v>22</v>
      </c>
      <c r="AE2961" s="17">
        <f t="shared" si="817"/>
        <v>9</v>
      </c>
      <c r="AF2961" s="17">
        <f t="shared" si="818"/>
        <v>2020</v>
      </c>
      <c r="AG2961" s="17" t="str">
        <f>IFERROR(VLOOKUP(MID(A2961,2,4)*1,[1]Cruces!K:L,2,0),"Verificar")</f>
        <v>Atlántico Norte</v>
      </c>
      <c r="AH2961" s="17">
        <f t="shared" ca="1" si="819"/>
        <v>64</v>
      </c>
      <c r="AI2961" s="17" t="str">
        <f>IFERROR(VLOOKUP(U2961,[1]Cruces!$O$1:$P$6,2,0),"Sin Orden")</f>
        <v>Sin Orden</v>
      </c>
      <c r="AJ2961" s="17">
        <f t="shared" si="820"/>
        <v>28</v>
      </c>
      <c r="AK2961" s="17">
        <f t="shared" si="821"/>
        <v>9</v>
      </c>
      <c r="AL2961" s="17">
        <f t="shared" si="822"/>
        <v>2020</v>
      </c>
      <c r="AM2961" s="17">
        <f t="shared" ca="1" si="823"/>
        <v>58</v>
      </c>
      <c r="AN2961" s="18" t="str">
        <f>IFERROR(VLOOKUP(R2961*1,'[1]Ordenes de Servicio'!G:K,5,0),"No Cruza")</f>
        <v>No Cruza</v>
      </c>
      <c r="AO2961" s="17">
        <f t="shared" ca="1" si="824"/>
        <v>58</v>
      </c>
      <c r="AP2961" s="17">
        <f t="shared" si="825"/>
        <v>28</v>
      </c>
      <c r="AQ2961" s="17">
        <f t="shared" si="826"/>
        <v>9</v>
      </c>
      <c r="AR2961" s="17">
        <f t="shared" si="827"/>
        <v>2020</v>
      </c>
      <c r="AS2961" s="17">
        <f t="shared" ca="1" si="828"/>
        <v>58</v>
      </c>
      <c r="AT2961" s="17" t="str">
        <f t="shared" ref="AT2961:AT3022" ca="1" si="831">IF(AS2961&gt;359,"Si","No")</f>
        <v>No</v>
      </c>
      <c r="AU2961" s="17">
        <f t="shared" si="829"/>
        <v>0</v>
      </c>
      <c r="AV2961" s="17" t="str">
        <f>+VLOOKUP(B2961,[1]Cruces!S:T,2,0)</f>
        <v>7. Ejecución en Campo OS BT</v>
      </c>
    </row>
    <row r="2962" spans="1:48" hidden="1" x14ac:dyDescent="0.25">
      <c r="A2962" s="17" t="s">
        <v>9726</v>
      </c>
      <c r="B2962" s="17" t="s">
        <v>569</v>
      </c>
      <c r="C2962" s="17">
        <v>0</v>
      </c>
      <c r="D2962" s="17">
        <v>0</v>
      </c>
      <c r="E2962" s="17" t="s">
        <v>55</v>
      </c>
      <c r="F2962" s="17" t="s">
        <v>7082</v>
      </c>
      <c r="G2962" s="17" t="s">
        <v>9727</v>
      </c>
      <c r="H2962" s="17">
        <v>3052919062</v>
      </c>
      <c r="I2962" s="17" t="s">
        <v>71</v>
      </c>
      <c r="J2962" s="17" t="s">
        <v>59</v>
      </c>
      <c r="K2962" s="17" t="s">
        <v>97</v>
      </c>
      <c r="L2962" s="17" t="s">
        <v>7606</v>
      </c>
      <c r="M2962" s="17" t="s">
        <v>7607</v>
      </c>
      <c r="N2962" s="17" t="s">
        <v>572</v>
      </c>
      <c r="O2962" s="17">
        <v>20201029</v>
      </c>
      <c r="P2962" s="17">
        <v>20201110</v>
      </c>
      <c r="Q2962" s="17">
        <v>1110</v>
      </c>
      <c r="R2962" s="17">
        <v>0</v>
      </c>
      <c r="S2962" s="17"/>
      <c r="T2962" s="17" t="s">
        <v>63</v>
      </c>
      <c r="U2962" s="17"/>
      <c r="V2962" s="17">
        <f t="shared" si="830"/>
        <v>3</v>
      </c>
      <c r="W2962" s="17">
        <v>3000</v>
      </c>
      <c r="X2962" s="17" t="s">
        <v>7065</v>
      </c>
      <c r="Y2962" s="17" t="s">
        <v>569</v>
      </c>
      <c r="Z2962" s="17">
        <v>20201110</v>
      </c>
      <c r="AA2962" s="17" t="s">
        <v>1947</v>
      </c>
      <c r="AB2962" s="17">
        <v>1</v>
      </c>
      <c r="AC2962" s="17" t="str">
        <f>IFERROR(VLOOKUP(A2962,[1]Cruces!AJ:AK,2,0),VLOOKUP(CONCATENATE(X2962,AA2962),[1]Cruces!G:H,2,0))</f>
        <v>Solicitud por BT</v>
      </c>
      <c r="AD2962" s="17">
        <f t="shared" si="816"/>
        <v>29</v>
      </c>
      <c r="AE2962" s="17">
        <f t="shared" si="817"/>
        <v>10</v>
      </c>
      <c r="AF2962" s="17">
        <f t="shared" si="818"/>
        <v>2020</v>
      </c>
      <c r="AG2962" s="17" t="str">
        <f>IFERROR(VLOOKUP(MID(A2962,2,4)*1,[1]Cruces!K:L,2,0),"Verificar")</f>
        <v>Atlántico Norte</v>
      </c>
      <c r="AH2962" s="17">
        <f t="shared" ca="1" si="819"/>
        <v>27</v>
      </c>
      <c r="AI2962" s="17" t="str">
        <f>IFERROR(VLOOKUP(U2962,[1]Cruces!$O$1:$P$6,2,0),"Sin Orden")</f>
        <v>Sin Orden</v>
      </c>
      <c r="AJ2962" s="17">
        <f t="shared" si="820"/>
        <v>10</v>
      </c>
      <c r="AK2962" s="17">
        <f t="shared" si="821"/>
        <v>11</v>
      </c>
      <c r="AL2962" s="17">
        <f t="shared" si="822"/>
        <v>2020</v>
      </c>
      <c r="AM2962" s="17">
        <f t="shared" ca="1" si="823"/>
        <v>15</v>
      </c>
      <c r="AN2962" s="18" t="str">
        <f>IFERROR(VLOOKUP(R2962*1,'[1]Ordenes de Servicio'!G:K,5,0),"No Cruza")</f>
        <v>No Cruza</v>
      </c>
      <c r="AO2962" s="17">
        <f t="shared" ca="1" si="824"/>
        <v>15</v>
      </c>
      <c r="AP2962" s="17">
        <f t="shared" si="825"/>
        <v>10</v>
      </c>
      <c r="AQ2962" s="17">
        <f t="shared" si="826"/>
        <v>11</v>
      </c>
      <c r="AR2962" s="17">
        <f t="shared" si="827"/>
        <v>2020</v>
      </c>
      <c r="AS2962" s="17">
        <f t="shared" ca="1" si="828"/>
        <v>15</v>
      </c>
      <c r="AT2962" s="17" t="str">
        <f t="shared" ca="1" si="831"/>
        <v>No</v>
      </c>
      <c r="AU2962" s="17">
        <f t="shared" si="829"/>
        <v>0</v>
      </c>
      <c r="AV2962" s="17" t="str">
        <f>+VLOOKUP(B2962,[1]Cruces!S:T,2,0)</f>
        <v>1. Solicitud</v>
      </c>
    </row>
    <row r="2963" spans="1:48" hidden="1" x14ac:dyDescent="0.25">
      <c r="A2963" s="17" t="s">
        <v>5378</v>
      </c>
      <c r="B2963" s="17" t="s">
        <v>54</v>
      </c>
      <c r="C2963" s="17">
        <v>0</v>
      </c>
      <c r="D2963" s="17">
        <v>0</v>
      </c>
      <c r="E2963" s="17" t="s">
        <v>55</v>
      </c>
      <c r="F2963" s="17" t="s">
        <v>81</v>
      </c>
      <c r="G2963" s="17" t="s">
        <v>5379</v>
      </c>
      <c r="H2963" s="17">
        <v>3105037416</v>
      </c>
      <c r="I2963" s="17" t="s">
        <v>165</v>
      </c>
      <c r="J2963" s="17" t="s">
        <v>59</v>
      </c>
      <c r="K2963" s="17" t="s">
        <v>5380</v>
      </c>
      <c r="L2963" s="17" t="s">
        <v>85</v>
      </c>
      <c r="M2963" s="17" t="s">
        <v>86</v>
      </c>
      <c r="N2963" s="17" t="s">
        <v>62</v>
      </c>
      <c r="O2963" s="17">
        <v>20200407</v>
      </c>
      <c r="P2963" s="17">
        <v>20200424</v>
      </c>
      <c r="Q2963" s="17">
        <v>3410</v>
      </c>
      <c r="R2963" s="17">
        <v>27356405</v>
      </c>
      <c r="S2963" s="17" t="s">
        <v>100</v>
      </c>
      <c r="T2963" s="17" t="s">
        <v>63</v>
      </c>
      <c r="U2963" s="17" t="s">
        <v>91</v>
      </c>
      <c r="V2963" s="17">
        <f t="shared" si="830"/>
        <v>45</v>
      </c>
      <c r="W2963" s="17">
        <v>45000</v>
      </c>
      <c r="X2963" s="17" t="s">
        <v>64</v>
      </c>
      <c r="Y2963" s="17" t="s">
        <v>65</v>
      </c>
      <c r="Z2963" s="17">
        <v>20200424</v>
      </c>
      <c r="AA2963" s="17" t="s">
        <v>78</v>
      </c>
      <c r="AB2963" s="17">
        <v>1</v>
      </c>
      <c r="AC2963" s="17" t="str">
        <f>IFERROR(VLOOKUP(A2963,[1]Cruces!AJ:AK,2,0),VLOOKUP(CONCATENATE(X2963,AA2963),[1]Cruces!G:H,2,0))</f>
        <v>Solicitud de Obra</v>
      </c>
      <c r="AD2963" s="17">
        <f t="shared" si="816"/>
        <v>7</v>
      </c>
      <c r="AE2963" s="17">
        <f t="shared" si="817"/>
        <v>4</v>
      </c>
      <c r="AF2963" s="17">
        <f t="shared" si="818"/>
        <v>2020</v>
      </c>
      <c r="AG2963" s="17" t="str">
        <f>IFERROR(VLOOKUP(MID(A2963,2,4)*1,[1]Cruces!K:L,2,0),"Verificar")</f>
        <v>Magdalena</v>
      </c>
      <c r="AH2963" s="17">
        <f t="shared" ca="1" si="819"/>
        <v>232</v>
      </c>
      <c r="AI2963" s="17" t="str">
        <f>IFERROR(VLOOKUP(U2963,[1]Cruces!$O$1:$P$6,2,0),"Sin Orden")</f>
        <v>Resuelta</v>
      </c>
      <c r="AJ2963" s="17">
        <f t="shared" si="820"/>
        <v>24</v>
      </c>
      <c r="AK2963" s="17">
        <f t="shared" si="821"/>
        <v>4</v>
      </c>
      <c r="AL2963" s="17">
        <f t="shared" si="822"/>
        <v>2020</v>
      </c>
      <c r="AM2963" s="17">
        <f t="shared" ca="1" si="823"/>
        <v>215</v>
      </c>
      <c r="AN2963" s="18" t="str">
        <f>IFERROR(VLOOKUP(R2963*1,'[1]Ordenes de Servicio'!G:K,5,0),"No Cruza")</f>
        <v>No Cruza</v>
      </c>
      <c r="AO2963" s="17">
        <f t="shared" ca="1" si="824"/>
        <v>17</v>
      </c>
      <c r="AP2963" s="17">
        <f t="shared" si="825"/>
        <v>24</v>
      </c>
      <c r="AQ2963" s="17">
        <f t="shared" si="826"/>
        <v>4</v>
      </c>
      <c r="AR2963" s="17">
        <f t="shared" si="827"/>
        <v>2020</v>
      </c>
      <c r="AS2963" s="17">
        <f t="shared" ca="1" si="828"/>
        <v>215</v>
      </c>
      <c r="AT2963" s="17" t="str">
        <f t="shared" ca="1" si="831"/>
        <v>No</v>
      </c>
      <c r="AU2963" s="17">
        <f t="shared" si="829"/>
        <v>0</v>
      </c>
      <c r="AV2963" s="17" t="str">
        <f>+VLOOKUP(B2963,[1]Cruces!S:T,2,0)</f>
        <v>4. Presupuesto de Obra</v>
      </c>
    </row>
    <row r="2964" spans="1:48" hidden="1" x14ac:dyDescent="0.25">
      <c r="A2964" s="17" t="s">
        <v>9728</v>
      </c>
      <c r="B2964" s="17" t="s">
        <v>6595</v>
      </c>
      <c r="C2964" s="17">
        <v>2439276</v>
      </c>
      <c r="D2964" s="17">
        <v>20250284</v>
      </c>
      <c r="E2964" s="17" t="s">
        <v>93</v>
      </c>
      <c r="F2964" s="17" t="s">
        <v>56</v>
      </c>
      <c r="G2964" s="17" t="s">
        <v>9729</v>
      </c>
      <c r="H2964" s="17">
        <v>3182215601</v>
      </c>
      <c r="I2964" s="17" t="s">
        <v>71</v>
      </c>
      <c r="J2964" s="17" t="s">
        <v>9730</v>
      </c>
      <c r="K2964" s="17" t="s">
        <v>9731</v>
      </c>
      <c r="L2964" s="17" t="s">
        <v>7686</v>
      </c>
      <c r="M2964" s="17" t="s">
        <v>7687</v>
      </c>
      <c r="N2964" s="17" t="s">
        <v>6600</v>
      </c>
      <c r="O2964" s="17">
        <v>20201029</v>
      </c>
      <c r="P2964" s="17">
        <v>20201110</v>
      </c>
      <c r="Q2964" s="17">
        <v>1180</v>
      </c>
      <c r="R2964" s="17">
        <v>28260359</v>
      </c>
      <c r="S2964" s="17" t="s">
        <v>7072</v>
      </c>
      <c r="T2964" s="17" t="s">
        <v>63</v>
      </c>
      <c r="U2964" s="17" t="s">
        <v>91</v>
      </c>
      <c r="V2964" s="17">
        <f t="shared" si="830"/>
        <v>3</v>
      </c>
      <c r="W2964" s="17">
        <v>3000</v>
      </c>
      <c r="X2964" s="17" t="s">
        <v>89</v>
      </c>
      <c r="Y2964" s="17" t="s">
        <v>6595</v>
      </c>
      <c r="Z2964" s="17">
        <v>20201110</v>
      </c>
      <c r="AA2964" s="17" t="s">
        <v>1947</v>
      </c>
      <c r="AB2964" s="17">
        <v>1</v>
      </c>
      <c r="AC2964" s="17" t="str">
        <f>IFERROR(VLOOKUP(A2964,[1]Cruces!AJ:AK,2,0),VLOOKUP(CONCATENATE(X2964,AA2964),[1]Cruces!G:H,2,0))</f>
        <v>Solicitud por BT</v>
      </c>
      <c r="AD2964" s="17">
        <f t="shared" si="816"/>
        <v>29</v>
      </c>
      <c r="AE2964" s="17">
        <f t="shared" si="817"/>
        <v>10</v>
      </c>
      <c r="AF2964" s="17">
        <f t="shared" si="818"/>
        <v>2020</v>
      </c>
      <c r="AG2964" s="17" t="str">
        <f>IFERROR(VLOOKUP(MID(A2964,2,4)*1,[1]Cruces!K:L,2,0),"Verificar")</f>
        <v>Atlántico Norte</v>
      </c>
      <c r="AH2964" s="17">
        <f t="shared" ca="1" si="819"/>
        <v>27</v>
      </c>
      <c r="AI2964" s="17" t="str">
        <f>IFERROR(VLOOKUP(U2964,[1]Cruces!$O$1:$P$6,2,0),"Sin Orden")</f>
        <v>Resuelta</v>
      </c>
      <c r="AJ2964" s="17">
        <f t="shared" si="820"/>
        <v>10</v>
      </c>
      <c r="AK2964" s="17">
        <f t="shared" si="821"/>
        <v>11</v>
      </c>
      <c r="AL2964" s="17">
        <f t="shared" si="822"/>
        <v>2020</v>
      </c>
      <c r="AM2964" s="17">
        <f t="shared" ca="1" si="823"/>
        <v>15</v>
      </c>
      <c r="AN2964" s="18" t="str">
        <f>IFERROR(VLOOKUP(R2964*1,'[1]Ordenes de Servicio'!G:K,5,0),"No Cruza")</f>
        <v>No Cruza</v>
      </c>
      <c r="AO2964" s="17">
        <f t="shared" ca="1" si="824"/>
        <v>12</v>
      </c>
      <c r="AP2964" s="17">
        <f t="shared" si="825"/>
        <v>10</v>
      </c>
      <c r="AQ2964" s="17">
        <f t="shared" si="826"/>
        <v>11</v>
      </c>
      <c r="AR2964" s="17">
        <f t="shared" si="827"/>
        <v>2020</v>
      </c>
      <c r="AS2964" s="17">
        <f t="shared" ca="1" si="828"/>
        <v>15</v>
      </c>
      <c r="AT2964" s="17" t="str">
        <f t="shared" ca="1" si="831"/>
        <v>No</v>
      </c>
      <c r="AU2964" s="17">
        <f t="shared" si="829"/>
        <v>0</v>
      </c>
      <c r="AV2964" s="17" t="str">
        <f>+VLOOKUP(B2964,[1]Cruces!S:T,2,0)</f>
        <v>7. Ejecución en Campo OS BT</v>
      </c>
    </row>
    <row r="2965" spans="1:48" hidden="1" x14ac:dyDescent="0.25">
      <c r="A2965" s="17" t="s">
        <v>9732</v>
      </c>
      <c r="B2965" s="17" t="s">
        <v>6595</v>
      </c>
      <c r="C2965" s="17">
        <v>0</v>
      </c>
      <c r="D2965" s="17">
        <v>0</v>
      </c>
      <c r="E2965" s="17" t="s">
        <v>55</v>
      </c>
      <c r="F2965" s="17" t="s">
        <v>5366</v>
      </c>
      <c r="G2965" s="17" t="s">
        <v>9733</v>
      </c>
      <c r="H2965" s="17">
        <v>3116677631</v>
      </c>
      <c r="I2965" s="17" t="s">
        <v>71</v>
      </c>
      <c r="J2965" s="17" t="s">
        <v>59</v>
      </c>
      <c r="K2965" s="17" t="s">
        <v>97</v>
      </c>
      <c r="L2965" s="17" t="s">
        <v>5368</v>
      </c>
      <c r="M2965" s="17" t="s">
        <v>5369</v>
      </c>
      <c r="N2965" s="17" t="s">
        <v>6600</v>
      </c>
      <c r="O2965" s="17">
        <v>20201113</v>
      </c>
      <c r="P2965" s="17">
        <v>20201116</v>
      </c>
      <c r="Q2965" s="17">
        <v>1180</v>
      </c>
      <c r="R2965" s="17">
        <v>28282778</v>
      </c>
      <c r="S2965" s="17" t="s">
        <v>6601</v>
      </c>
      <c r="T2965" s="17" t="s">
        <v>63</v>
      </c>
      <c r="U2965" s="17" t="s">
        <v>91</v>
      </c>
      <c r="V2965" s="17">
        <f t="shared" si="830"/>
        <v>3</v>
      </c>
      <c r="W2965" s="17">
        <v>3000</v>
      </c>
      <c r="X2965" s="17" t="s">
        <v>7065</v>
      </c>
      <c r="Y2965" s="17" t="s">
        <v>6595</v>
      </c>
      <c r="Z2965" s="17">
        <v>20201116</v>
      </c>
      <c r="AA2965" s="17" t="s">
        <v>1947</v>
      </c>
      <c r="AB2965" s="17">
        <v>1</v>
      </c>
      <c r="AC2965" s="17" t="str">
        <f>IFERROR(VLOOKUP(A2965,[1]Cruces!AJ:AK,2,0),VLOOKUP(CONCATENATE(X2965,AA2965),[1]Cruces!G:H,2,0))</f>
        <v>Solicitud por BT</v>
      </c>
      <c r="AD2965" s="17">
        <f t="shared" si="816"/>
        <v>13</v>
      </c>
      <c r="AE2965" s="17">
        <f t="shared" si="817"/>
        <v>11</v>
      </c>
      <c r="AF2965" s="17">
        <f t="shared" si="818"/>
        <v>2020</v>
      </c>
      <c r="AG2965" s="17" t="str">
        <f>IFERROR(VLOOKUP(MID(A2965,2,4)*1,[1]Cruces!K:L,2,0),"Verificar")</f>
        <v>Atlántico Norte</v>
      </c>
      <c r="AH2965" s="17">
        <f t="shared" ca="1" si="819"/>
        <v>12</v>
      </c>
      <c r="AI2965" s="17" t="str">
        <f>IFERROR(VLOOKUP(U2965,[1]Cruces!$O$1:$P$6,2,0),"Sin Orden")</f>
        <v>Resuelta</v>
      </c>
      <c r="AJ2965" s="17">
        <f t="shared" si="820"/>
        <v>16</v>
      </c>
      <c r="AK2965" s="17">
        <f t="shared" si="821"/>
        <v>11</v>
      </c>
      <c r="AL2965" s="17">
        <f t="shared" si="822"/>
        <v>2020</v>
      </c>
      <c r="AM2965" s="17">
        <f t="shared" ca="1" si="823"/>
        <v>9</v>
      </c>
      <c r="AN2965" s="18" t="str">
        <f>IFERROR(VLOOKUP(R2965*1,'[1]Ordenes de Servicio'!G:K,5,0),"No Cruza")</f>
        <v>No Cruza</v>
      </c>
      <c r="AO2965" s="17">
        <f t="shared" ca="1" si="824"/>
        <v>3</v>
      </c>
      <c r="AP2965" s="17">
        <f t="shared" si="825"/>
        <v>16</v>
      </c>
      <c r="AQ2965" s="17">
        <f t="shared" si="826"/>
        <v>11</v>
      </c>
      <c r="AR2965" s="17">
        <f t="shared" si="827"/>
        <v>2020</v>
      </c>
      <c r="AS2965" s="17">
        <f t="shared" ca="1" si="828"/>
        <v>9</v>
      </c>
      <c r="AT2965" s="17" t="str">
        <f t="shared" ca="1" si="831"/>
        <v>No</v>
      </c>
      <c r="AU2965" s="17">
        <f t="shared" si="829"/>
        <v>0</v>
      </c>
      <c r="AV2965" s="17" t="str">
        <f>+VLOOKUP(B2965,[1]Cruces!S:T,2,0)</f>
        <v>7. Ejecución en Campo OS BT</v>
      </c>
    </row>
    <row r="2966" spans="1:48" hidden="1" x14ac:dyDescent="0.25">
      <c r="A2966" s="17" t="s">
        <v>5381</v>
      </c>
      <c r="B2966" s="17" t="s">
        <v>54</v>
      </c>
      <c r="C2966" s="17">
        <v>0</v>
      </c>
      <c r="D2966" s="17">
        <v>0</v>
      </c>
      <c r="E2966" s="17" t="s">
        <v>55</v>
      </c>
      <c r="F2966" s="17" t="s">
        <v>126</v>
      </c>
      <c r="G2966" s="17" t="s">
        <v>4754</v>
      </c>
      <c r="H2966" s="17">
        <v>0</v>
      </c>
      <c r="I2966" s="17" t="s">
        <v>116</v>
      </c>
      <c r="J2966" s="17" t="s">
        <v>59</v>
      </c>
      <c r="K2966" s="17" t="s">
        <v>97</v>
      </c>
      <c r="L2966" s="17" t="s">
        <v>129</v>
      </c>
      <c r="M2966" s="17" t="s">
        <v>130</v>
      </c>
      <c r="N2966" s="17" t="s">
        <v>62</v>
      </c>
      <c r="O2966" s="17">
        <v>20200902</v>
      </c>
      <c r="P2966" s="17">
        <v>20201014</v>
      </c>
      <c r="Q2966" s="17">
        <v>3310</v>
      </c>
      <c r="R2966" s="17">
        <v>28097041</v>
      </c>
      <c r="S2966" s="17" t="s">
        <v>100</v>
      </c>
      <c r="T2966" s="17" t="s">
        <v>63</v>
      </c>
      <c r="U2966" s="17" t="s">
        <v>91</v>
      </c>
      <c r="V2966" s="17">
        <f t="shared" si="830"/>
        <v>25</v>
      </c>
      <c r="W2966" s="17">
        <v>25000</v>
      </c>
      <c r="X2966" s="17" t="s">
        <v>64</v>
      </c>
      <c r="Y2966" s="17" t="s">
        <v>65</v>
      </c>
      <c r="Z2966" s="17">
        <v>20201014</v>
      </c>
      <c r="AA2966" s="17" t="s">
        <v>78</v>
      </c>
      <c r="AB2966" s="17">
        <v>1</v>
      </c>
      <c r="AC2966" s="17" t="str">
        <f>IFERROR(VLOOKUP(A2966,[1]Cruces!AJ:AK,2,0),VLOOKUP(CONCATENATE(X2966,AA2966),[1]Cruces!G:H,2,0))</f>
        <v>Solicitud de Obra</v>
      </c>
      <c r="AD2966" s="17">
        <f t="shared" si="816"/>
        <v>2</v>
      </c>
      <c r="AE2966" s="17">
        <f t="shared" si="817"/>
        <v>9</v>
      </c>
      <c r="AF2966" s="17">
        <f t="shared" si="818"/>
        <v>2020</v>
      </c>
      <c r="AG2966" s="17" t="str">
        <f>IFERROR(VLOOKUP(MID(A2966,2,4)*1,[1]Cruces!K:L,2,0),"Verificar")</f>
        <v>Guajira</v>
      </c>
      <c r="AH2966" s="17">
        <f t="shared" ca="1" si="819"/>
        <v>84</v>
      </c>
      <c r="AI2966" s="17" t="str">
        <f>IFERROR(VLOOKUP(U2966,[1]Cruces!$O$1:$P$6,2,0),"Sin Orden")</f>
        <v>Resuelta</v>
      </c>
      <c r="AJ2966" s="17">
        <f t="shared" si="820"/>
        <v>14</v>
      </c>
      <c r="AK2966" s="17">
        <f t="shared" si="821"/>
        <v>10</v>
      </c>
      <c r="AL2966" s="17">
        <f t="shared" si="822"/>
        <v>2020</v>
      </c>
      <c r="AM2966" s="17">
        <f t="shared" ca="1" si="823"/>
        <v>42</v>
      </c>
      <c r="AN2966" s="18" t="str">
        <f>IFERROR(VLOOKUP(R2966*1,'[1]Ordenes de Servicio'!G:K,5,0),"No Cruza")</f>
        <v>No Cruza</v>
      </c>
      <c r="AO2966" s="17">
        <f t="shared" ca="1" si="824"/>
        <v>42</v>
      </c>
      <c r="AP2966" s="17">
        <f t="shared" si="825"/>
        <v>14</v>
      </c>
      <c r="AQ2966" s="17">
        <f t="shared" si="826"/>
        <v>10</v>
      </c>
      <c r="AR2966" s="17">
        <f t="shared" si="827"/>
        <v>2020</v>
      </c>
      <c r="AS2966" s="17">
        <f t="shared" ca="1" si="828"/>
        <v>42</v>
      </c>
      <c r="AT2966" s="17" t="str">
        <f t="shared" ca="1" si="831"/>
        <v>No</v>
      </c>
      <c r="AU2966" s="17">
        <f t="shared" si="829"/>
        <v>0</v>
      </c>
      <c r="AV2966" s="17" t="str">
        <f>+VLOOKUP(B2966,[1]Cruces!S:T,2,0)</f>
        <v>4. Presupuesto de Obra</v>
      </c>
    </row>
    <row r="2967" spans="1:48" hidden="1" x14ac:dyDescent="0.25">
      <c r="A2967" s="17" t="s">
        <v>5382</v>
      </c>
      <c r="B2967" s="17" t="s">
        <v>54</v>
      </c>
      <c r="C2967" s="17">
        <v>0</v>
      </c>
      <c r="D2967" s="17">
        <v>0</v>
      </c>
      <c r="E2967" s="17" t="s">
        <v>55</v>
      </c>
      <c r="F2967" s="17" t="s">
        <v>126</v>
      </c>
      <c r="G2967" s="17" t="s">
        <v>5383</v>
      </c>
      <c r="H2967" s="17">
        <v>0</v>
      </c>
      <c r="I2967" s="17" t="s">
        <v>83</v>
      </c>
      <c r="J2967" s="17" t="s">
        <v>59</v>
      </c>
      <c r="K2967" s="17" t="s">
        <v>97</v>
      </c>
      <c r="L2967" s="17" t="s">
        <v>129</v>
      </c>
      <c r="M2967" s="17" t="s">
        <v>130</v>
      </c>
      <c r="N2967" s="17" t="s">
        <v>62</v>
      </c>
      <c r="O2967" s="17">
        <v>20190415</v>
      </c>
      <c r="P2967" s="17">
        <v>20190510</v>
      </c>
      <c r="Q2967" s="17">
        <v>9331</v>
      </c>
      <c r="R2967" s="17">
        <v>26288615</v>
      </c>
      <c r="S2967" s="17" t="s">
        <v>100</v>
      </c>
      <c r="T2967" s="17" t="s">
        <v>63</v>
      </c>
      <c r="U2967" s="17" t="s">
        <v>91</v>
      </c>
      <c r="V2967" s="17">
        <f t="shared" si="830"/>
        <v>500</v>
      </c>
      <c r="W2967" s="17">
        <v>500000</v>
      </c>
      <c r="X2967" s="17" t="s">
        <v>64</v>
      </c>
      <c r="Y2967" s="17" t="s">
        <v>65</v>
      </c>
      <c r="Z2967" s="17">
        <v>20190510</v>
      </c>
      <c r="AA2967" s="17" t="s">
        <v>176</v>
      </c>
      <c r="AB2967" s="17">
        <v>1</v>
      </c>
      <c r="AC2967" s="17" t="str">
        <f>IFERROR(VLOOKUP(A2967,[1]Cruces!AJ:AK,2,0),VLOOKUP(CONCATENATE(X2967,AA2967),[1]Cruces!G:H,2,0))</f>
        <v>Solicitud de Obra</v>
      </c>
      <c r="AD2967" s="17">
        <f t="shared" si="816"/>
        <v>15</v>
      </c>
      <c r="AE2967" s="17">
        <f t="shared" si="817"/>
        <v>4</v>
      </c>
      <c r="AF2967" s="17">
        <f t="shared" si="818"/>
        <v>2019</v>
      </c>
      <c r="AG2967" s="17" t="str">
        <f>IFERROR(VLOOKUP(MID(A2967,2,4)*1,[1]Cruces!K:L,2,0),"Verificar")</f>
        <v>Guajira</v>
      </c>
      <c r="AH2967" s="17">
        <f t="shared" ca="1" si="819"/>
        <v>590</v>
      </c>
      <c r="AI2967" s="17" t="str">
        <f>IFERROR(VLOOKUP(U2967,[1]Cruces!$O$1:$P$6,2,0),"Sin Orden")</f>
        <v>Resuelta</v>
      </c>
      <c r="AJ2967" s="17">
        <f t="shared" si="820"/>
        <v>10</v>
      </c>
      <c r="AK2967" s="17">
        <f t="shared" si="821"/>
        <v>5</v>
      </c>
      <c r="AL2967" s="17">
        <f t="shared" si="822"/>
        <v>2019</v>
      </c>
      <c r="AM2967" s="17">
        <f t="shared" ca="1" si="823"/>
        <v>565</v>
      </c>
      <c r="AN2967" s="18" t="str">
        <f>IFERROR(VLOOKUP(R2967*1,'[1]Ordenes de Servicio'!G:K,5,0),"No Cruza")</f>
        <v>No Cruza</v>
      </c>
      <c r="AO2967" s="17">
        <f t="shared" ca="1" si="824"/>
        <v>25</v>
      </c>
      <c r="AP2967" s="17">
        <f t="shared" si="825"/>
        <v>10</v>
      </c>
      <c r="AQ2967" s="17">
        <f t="shared" si="826"/>
        <v>5</v>
      </c>
      <c r="AR2967" s="17">
        <f t="shared" si="827"/>
        <v>2019</v>
      </c>
      <c r="AS2967" s="17">
        <f t="shared" ca="1" si="828"/>
        <v>565</v>
      </c>
      <c r="AT2967" s="17" t="str">
        <f t="shared" ca="1" si="831"/>
        <v>Si</v>
      </c>
      <c r="AU2967" s="17">
        <f t="shared" si="829"/>
        <v>0</v>
      </c>
      <c r="AV2967" s="17" t="str">
        <f>+VLOOKUP(B2967,[1]Cruces!S:T,2,0)</f>
        <v>4. Presupuesto de Obra</v>
      </c>
    </row>
    <row r="2968" spans="1:48" hidden="1" x14ac:dyDescent="0.25">
      <c r="A2968" s="17" t="s">
        <v>9734</v>
      </c>
      <c r="B2968" s="17" t="s">
        <v>569</v>
      </c>
      <c r="C2968" s="17">
        <v>0</v>
      </c>
      <c r="D2968" s="17">
        <v>0</v>
      </c>
      <c r="E2968" s="17" t="s">
        <v>55</v>
      </c>
      <c r="F2968" s="17" t="s">
        <v>7098</v>
      </c>
      <c r="G2968" s="17" t="s">
        <v>9735</v>
      </c>
      <c r="H2968" s="17">
        <v>3022922457</v>
      </c>
      <c r="I2968" s="17" t="s">
        <v>71</v>
      </c>
      <c r="J2968" s="17" t="s">
        <v>59</v>
      </c>
      <c r="K2968" s="17" t="s">
        <v>9736</v>
      </c>
      <c r="L2968" s="17" t="s">
        <v>7101</v>
      </c>
      <c r="M2968" s="17" t="s">
        <v>7102</v>
      </c>
      <c r="N2968" s="17" t="s">
        <v>572</v>
      </c>
      <c r="O2968" s="17">
        <v>20201120</v>
      </c>
      <c r="P2968" s="17">
        <v>20201120</v>
      </c>
      <c r="Q2968" s="17">
        <v>3410</v>
      </c>
      <c r="R2968" s="17">
        <v>0</v>
      </c>
      <c r="S2968" s="17"/>
      <c r="T2968" s="17" t="s">
        <v>63</v>
      </c>
      <c r="U2968" s="17"/>
      <c r="V2968" s="17">
        <f t="shared" si="830"/>
        <v>3</v>
      </c>
      <c r="W2968" s="17">
        <v>3000</v>
      </c>
      <c r="X2968" s="17" t="s">
        <v>7065</v>
      </c>
      <c r="Y2968" s="17" t="s">
        <v>569</v>
      </c>
      <c r="Z2968" s="17">
        <v>20201120</v>
      </c>
      <c r="AA2968" s="17" t="s">
        <v>1947</v>
      </c>
      <c r="AB2968" s="17">
        <v>1</v>
      </c>
      <c r="AC2968" s="17" t="str">
        <f>IFERROR(VLOOKUP(A2968,[1]Cruces!AJ:AK,2,0),VLOOKUP(CONCATENATE(X2968,AA2968),[1]Cruces!G:H,2,0))</f>
        <v>Solicitud por BT</v>
      </c>
      <c r="AD2968" s="17">
        <f t="shared" si="816"/>
        <v>20</v>
      </c>
      <c r="AE2968" s="17">
        <f t="shared" si="817"/>
        <v>11</v>
      </c>
      <c r="AF2968" s="17">
        <f t="shared" si="818"/>
        <v>2020</v>
      </c>
      <c r="AG2968" s="17" t="str">
        <f>IFERROR(VLOOKUP(MID(A2968,2,4)*1,[1]Cruces!K:L,2,0),"Verificar")</f>
        <v>Magdalena</v>
      </c>
      <c r="AH2968" s="17">
        <f t="shared" ca="1" si="819"/>
        <v>5</v>
      </c>
      <c r="AI2968" s="17" t="str">
        <f>IFERROR(VLOOKUP(U2968,[1]Cruces!$O$1:$P$6,2,0),"Sin Orden")</f>
        <v>Sin Orden</v>
      </c>
      <c r="AJ2968" s="17">
        <f t="shared" si="820"/>
        <v>20</v>
      </c>
      <c r="AK2968" s="17">
        <f t="shared" si="821"/>
        <v>11</v>
      </c>
      <c r="AL2968" s="17">
        <f t="shared" si="822"/>
        <v>2020</v>
      </c>
      <c r="AM2968" s="17">
        <f t="shared" ca="1" si="823"/>
        <v>5</v>
      </c>
      <c r="AN2968" s="18" t="str">
        <f>IFERROR(VLOOKUP(R2968*1,'[1]Ordenes de Servicio'!G:K,5,0),"No Cruza")</f>
        <v>No Cruza</v>
      </c>
      <c r="AO2968" s="17">
        <f t="shared" ca="1" si="824"/>
        <v>5</v>
      </c>
      <c r="AP2968" s="17">
        <f t="shared" si="825"/>
        <v>20</v>
      </c>
      <c r="AQ2968" s="17">
        <f t="shared" si="826"/>
        <v>11</v>
      </c>
      <c r="AR2968" s="17">
        <f t="shared" si="827"/>
        <v>2020</v>
      </c>
      <c r="AS2968" s="17">
        <f t="shared" ca="1" si="828"/>
        <v>5</v>
      </c>
      <c r="AT2968" s="17" t="str">
        <f t="shared" ca="1" si="831"/>
        <v>No</v>
      </c>
      <c r="AU2968" s="17">
        <f t="shared" si="829"/>
        <v>0</v>
      </c>
      <c r="AV2968" s="17" t="str">
        <f>+VLOOKUP(B2968,[1]Cruces!S:T,2,0)</f>
        <v>1. Solicitud</v>
      </c>
    </row>
    <row r="2969" spans="1:48" hidden="1" x14ac:dyDescent="0.25">
      <c r="A2969" s="17" t="s">
        <v>9737</v>
      </c>
      <c r="B2969" s="17" t="s">
        <v>1943</v>
      </c>
      <c r="C2969" s="17">
        <v>0</v>
      </c>
      <c r="D2969" s="17">
        <v>0</v>
      </c>
      <c r="E2969" s="17" t="s">
        <v>55</v>
      </c>
      <c r="F2969" s="17" t="s">
        <v>126</v>
      </c>
      <c r="G2969" s="17" t="s">
        <v>9738</v>
      </c>
      <c r="H2969" s="17">
        <v>3103134741</v>
      </c>
      <c r="I2969" s="17" t="s">
        <v>2424</v>
      </c>
      <c r="J2969" s="17" t="s">
        <v>59</v>
      </c>
      <c r="K2969" s="17" t="s">
        <v>97</v>
      </c>
      <c r="L2969" s="17" t="s">
        <v>7594</v>
      </c>
      <c r="M2969" s="17" t="s">
        <v>7595</v>
      </c>
      <c r="N2969" s="17" t="s">
        <v>1946</v>
      </c>
      <c r="O2969" s="17">
        <v>20201120</v>
      </c>
      <c r="P2969" s="17">
        <v>20201120</v>
      </c>
      <c r="Q2969" s="17">
        <v>9330</v>
      </c>
      <c r="R2969" s="17">
        <v>28293427</v>
      </c>
      <c r="S2969" s="17" t="s">
        <v>6601</v>
      </c>
      <c r="T2969" s="17" t="s">
        <v>63</v>
      </c>
      <c r="U2969" s="17" t="s">
        <v>77</v>
      </c>
      <c r="V2969" s="17">
        <f t="shared" si="830"/>
        <v>3</v>
      </c>
      <c r="W2969" s="17">
        <v>3000</v>
      </c>
      <c r="X2969" s="17" t="s">
        <v>7065</v>
      </c>
      <c r="Y2969" s="17" t="s">
        <v>1943</v>
      </c>
      <c r="Z2969" s="17">
        <v>20201120</v>
      </c>
      <c r="AA2969" s="17" t="s">
        <v>1947</v>
      </c>
      <c r="AB2969" s="17">
        <v>1</v>
      </c>
      <c r="AC2969" s="17" t="str">
        <f>IFERROR(VLOOKUP(A2969,[1]Cruces!AJ:AK,2,0),VLOOKUP(CONCATENATE(X2969,AA2969),[1]Cruces!G:H,2,0))</f>
        <v>Solicitud por BT</v>
      </c>
      <c r="AD2969" s="17">
        <f t="shared" si="816"/>
        <v>20</v>
      </c>
      <c r="AE2969" s="17">
        <f t="shared" si="817"/>
        <v>11</v>
      </c>
      <c r="AF2969" s="17">
        <f t="shared" si="818"/>
        <v>2020</v>
      </c>
      <c r="AG2969" s="17" t="str">
        <f>IFERROR(VLOOKUP(MID(A2969,2,4)*1,[1]Cruces!K:L,2,0),"Verificar")</f>
        <v>Guajira</v>
      </c>
      <c r="AH2969" s="17">
        <f t="shared" ca="1" si="819"/>
        <v>5</v>
      </c>
      <c r="AI2969" s="17" t="str">
        <f>IFERROR(VLOOKUP(U2969,[1]Cruces!$O$1:$P$6,2,0),"Sin Orden")</f>
        <v>Pendiente</v>
      </c>
      <c r="AJ2969" s="17">
        <f t="shared" si="820"/>
        <v>20</v>
      </c>
      <c r="AK2969" s="17">
        <f t="shared" si="821"/>
        <v>11</v>
      </c>
      <c r="AL2969" s="17">
        <f t="shared" si="822"/>
        <v>2020</v>
      </c>
      <c r="AM2969" s="17">
        <f t="shared" ca="1" si="823"/>
        <v>5</v>
      </c>
      <c r="AN2969" s="18" t="str">
        <f>IFERROR(VLOOKUP(R2969*1,'[1]Ordenes de Servicio'!G:K,5,0),"No Cruza")</f>
        <v>No Cruza</v>
      </c>
      <c r="AO2969" s="17">
        <f t="shared" ca="1" si="824"/>
        <v>5</v>
      </c>
      <c r="AP2969" s="17">
        <f t="shared" si="825"/>
        <v>20</v>
      </c>
      <c r="AQ2969" s="17">
        <f t="shared" si="826"/>
        <v>11</v>
      </c>
      <c r="AR2969" s="17">
        <f t="shared" si="827"/>
        <v>2020</v>
      </c>
      <c r="AS2969" s="17">
        <f t="shared" ca="1" si="828"/>
        <v>5</v>
      </c>
      <c r="AT2969" s="17" t="str">
        <f t="shared" ca="1" si="831"/>
        <v>No</v>
      </c>
      <c r="AU2969" s="17">
        <f t="shared" si="829"/>
        <v>0</v>
      </c>
      <c r="AV2969" s="17" t="str">
        <f>+VLOOKUP(B2969,[1]Cruces!S:T,2,0)</f>
        <v>7. Ejecución en Campo OS BT</v>
      </c>
    </row>
    <row r="2970" spans="1:48" hidden="1" x14ac:dyDescent="0.25">
      <c r="A2970" s="17" t="s">
        <v>9739</v>
      </c>
      <c r="B2970" s="17" t="s">
        <v>1943</v>
      </c>
      <c r="C2970" s="17">
        <v>0</v>
      </c>
      <c r="D2970" s="17">
        <v>0</v>
      </c>
      <c r="E2970" s="17" t="s">
        <v>55</v>
      </c>
      <c r="F2970" s="17" t="s">
        <v>7350</v>
      </c>
      <c r="G2970" s="17" t="s">
        <v>9740</v>
      </c>
      <c r="H2970" s="17">
        <v>3016102329</v>
      </c>
      <c r="I2970" s="17" t="s">
        <v>71</v>
      </c>
      <c r="J2970" s="17" t="s">
        <v>59</v>
      </c>
      <c r="K2970" s="17" t="s">
        <v>2676</v>
      </c>
      <c r="L2970" s="17" t="s">
        <v>9741</v>
      </c>
      <c r="M2970" s="17" t="s">
        <v>9742</v>
      </c>
      <c r="N2970" s="17" t="s">
        <v>1946</v>
      </c>
      <c r="O2970" s="17">
        <v>20201118</v>
      </c>
      <c r="P2970" s="17">
        <v>20201118</v>
      </c>
      <c r="Q2970" s="17">
        <v>9332</v>
      </c>
      <c r="R2970" s="17">
        <v>28288598</v>
      </c>
      <c r="S2970" s="17" t="s">
        <v>6601</v>
      </c>
      <c r="T2970" s="17" t="s">
        <v>63</v>
      </c>
      <c r="U2970" s="17" t="s">
        <v>77</v>
      </c>
      <c r="V2970" s="17">
        <f t="shared" si="830"/>
        <v>4</v>
      </c>
      <c r="W2970" s="17">
        <v>4000</v>
      </c>
      <c r="X2970" s="17" t="s">
        <v>7065</v>
      </c>
      <c r="Y2970" s="17" t="s">
        <v>1943</v>
      </c>
      <c r="Z2970" s="17">
        <v>20201118</v>
      </c>
      <c r="AA2970" s="17" t="s">
        <v>1947</v>
      </c>
      <c r="AB2970" s="17">
        <v>1</v>
      </c>
      <c r="AC2970" s="17" t="str">
        <f>IFERROR(VLOOKUP(A2970,[1]Cruces!AJ:AK,2,0),VLOOKUP(CONCATENATE(X2970,AA2970),[1]Cruces!G:H,2,0))</f>
        <v>Solicitud por BT</v>
      </c>
      <c r="AD2970" s="17">
        <f t="shared" si="816"/>
        <v>18</v>
      </c>
      <c r="AE2970" s="17">
        <f t="shared" si="817"/>
        <v>11</v>
      </c>
      <c r="AF2970" s="17">
        <f t="shared" si="818"/>
        <v>2020</v>
      </c>
      <c r="AG2970" s="17" t="str">
        <f>IFERROR(VLOOKUP(MID(A2970,2,4)*1,[1]Cruces!K:L,2,0),"Verificar")</f>
        <v>Guajira</v>
      </c>
      <c r="AH2970" s="17">
        <f t="shared" ca="1" si="819"/>
        <v>7</v>
      </c>
      <c r="AI2970" s="17" t="str">
        <f>IFERROR(VLOOKUP(U2970,[1]Cruces!$O$1:$P$6,2,0),"Sin Orden")</f>
        <v>Pendiente</v>
      </c>
      <c r="AJ2970" s="17">
        <f t="shared" si="820"/>
        <v>18</v>
      </c>
      <c r="AK2970" s="17">
        <f t="shared" si="821"/>
        <v>11</v>
      </c>
      <c r="AL2970" s="17">
        <f t="shared" si="822"/>
        <v>2020</v>
      </c>
      <c r="AM2970" s="17">
        <f t="shared" ca="1" si="823"/>
        <v>7</v>
      </c>
      <c r="AN2970" s="18" t="str">
        <f>IFERROR(VLOOKUP(R2970*1,'[1]Ordenes de Servicio'!G:K,5,0),"No Cruza")</f>
        <v>No Cruza</v>
      </c>
      <c r="AO2970" s="17">
        <f t="shared" ca="1" si="824"/>
        <v>7</v>
      </c>
      <c r="AP2970" s="17">
        <f t="shared" si="825"/>
        <v>18</v>
      </c>
      <c r="AQ2970" s="17">
        <f t="shared" si="826"/>
        <v>11</v>
      </c>
      <c r="AR2970" s="17">
        <f t="shared" si="827"/>
        <v>2020</v>
      </c>
      <c r="AS2970" s="17">
        <f t="shared" ca="1" si="828"/>
        <v>7</v>
      </c>
      <c r="AT2970" s="17" t="str">
        <f t="shared" ca="1" si="831"/>
        <v>No</v>
      </c>
      <c r="AU2970" s="17">
        <f t="shared" si="829"/>
        <v>0</v>
      </c>
      <c r="AV2970" s="17" t="str">
        <f>+VLOOKUP(B2970,[1]Cruces!S:T,2,0)</f>
        <v>7. Ejecución en Campo OS BT</v>
      </c>
    </row>
    <row r="2971" spans="1:48" x14ac:dyDescent="0.25">
      <c r="A2971" s="17" t="s">
        <v>5384</v>
      </c>
      <c r="B2971" s="17" t="s">
        <v>80</v>
      </c>
      <c r="C2971" s="17">
        <v>0</v>
      </c>
      <c r="D2971" s="17">
        <v>0</v>
      </c>
      <c r="E2971" s="17" t="s">
        <v>55</v>
      </c>
      <c r="F2971" s="17" t="s">
        <v>56</v>
      </c>
      <c r="G2971" s="17" t="s">
        <v>5385</v>
      </c>
      <c r="H2971" s="17">
        <v>3157311873</v>
      </c>
      <c r="I2971" s="17" t="s">
        <v>116</v>
      </c>
      <c r="J2971" s="17" t="s">
        <v>59</v>
      </c>
      <c r="K2971" s="17" t="s">
        <v>97</v>
      </c>
      <c r="L2971" s="17" t="s">
        <v>117</v>
      </c>
      <c r="M2971" s="17" t="s">
        <v>118</v>
      </c>
      <c r="N2971" s="17" t="s">
        <v>87</v>
      </c>
      <c r="O2971" s="17">
        <v>20190829</v>
      </c>
      <c r="P2971" s="17">
        <v>20200814</v>
      </c>
      <c r="Q2971" s="17">
        <v>1110</v>
      </c>
      <c r="R2971" s="17">
        <v>27073716</v>
      </c>
      <c r="S2971" s="17" t="s">
        <v>76</v>
      </c>
      <c r="T2971" s="17" t="s">
        <v>63</v>
      </c>
      <c r="U2971" s="17" t="s">
        <v>88</v>
      </c>
      <c r="V2971" s="17">
        <f t="shared" si="830"/>
        <v>112.5</v>
      </c>
      <c r="W2971" s="17">
        <v>112500</v>
      </c>
      <c r="X2971" s="17" t="s">
        <v>64</v>
      </c>
      <c r="Y2971" s="17" t="s">
        <v>80</v>
      </c>
      <c r="Z2971" s="17">
        <v>20200814</v>
      </c>
      <c r="AA2971" s="17" t="s">
        <v>137</v>
      </c>
      <c r="AB2971" s="17">
        <v>1</v>
      </c>
      <c r="AC2971" s="17" t="str">
        <f>IFERROR(VLOOKUP(A2971,[1]Cruces!AJ:AK,2,0),VLOOKUP(CONCATENATE(X2971,AA2971),[1]Cruces!G:H,2,0))</f>
        <v>Solicitud de Obra</v>
      </c>
      <c r="AD2971" s="17">
        <f t="shared" si="816"/>
        <v>29</v>
      </c>
      <c r="AE2971" s="17">
        <f t="shared" si="817"/>
        <v>8</v>
      </c>
      <c r="AF2971" s="17">
        <f t="shared" si="818"/>
        <v>2019</v>
      </c>
      <c r="AG2971" s="17" t="str">
        <f>IFERROR(VLOOKUP(MID(A2971,2,4)*1,[1]Cruces!K:L,2,0),"Verificar")</f>
        <v>Atlántico Norte</v>
      </c>
      <c r="AH2971" s="17">
        <f t="shared" ca="1" si="819"/>
        <v>454</v>
      </c>
      <c r="AI2971" s="17" t="str">
        <f>IFERROR(VLOOKUP(U2971,[1]Cruces!$O$1:$P$6,2,0),"Sin Orden")</f>
        <v>Resuelta</v>
      </c>
      <c r="AJ2971" s="17">
        <f t="shared" si="820"/>
        <v>14</v>
      </c>
      <c r="AK2971" s="17">
        <f t="shared" si="821"/>
        <v>8</v>
      </c>
      <c r="AL2971" s="17">
        <f t="shared" si="822"/>
        <v>2020</v>
      </c>
      <c r="AM2971" s="17">
        <f t="shared" ca="1" si="823"/>
        <v>103</v>
      </c>
      <c r="AN2971" s="18" t="str">
        <f>IFERROR(VLOOKUP(R2971*1,'[1]Ordenes de Servicio'!G:K,5,0),"No Cruza")</f>
        <v>No Cruza</v>
      </c>
      <c r="AO2971" s="17">
        <f t="shared" ca="1" si="824"/>
        <v>351</v>
      </c>
      <c r="AP2971" s="17">
        <f t="shared" si="825"/>
        <v>14</v>
      </c>
      <c r="AQ2971" s="17">
        <f t="shared" si="826"/>
        <v>8</v>
      </c>
      <c r="AR2971" s="17">
        <f t="shared" si="827"/>
        <v>2020</v>
      </c>
      <c r="AS2971" s="17">
        <f t="shared" ca="1" si="828"/>
        <v>103</v>
      </c>
      <c r="AT2971" s="17" t="str">
        <f t="shared" ca="1" si="831"/>
        <v>No</v>
      </c>
      <c r="AU2971" s="17">
        <f t="shared" si="829"/>
        <v>0</v>
      </c>
      <c r="AV2971" s="17" t="str">
        <f>+VLOOKUP(B2971,[1]Cruces!S:T,2,0)</f>
        <v>8. Puesta en Servicio</v>
      </c>
    </row>
    <row r="2972" spans="1:48" x14ac:dyDescent="0.25">
      <c r="A2972" s="17" t="s">
        <v>5386</v>
      </c>
      <c r="B2972" s="17" t="s">
        <v>80</v>
      </c>
      <c r="C2972" s="17">
        <v>2640744</v>
      </c>
      <c r="D2972" s="17">
        <v>20143452</v>
      </c>
      <c r="E2972" s="17" t="s">
        <v>93</v>
      </c>
      <c r="F2972" s="17" t="s">
        <v>56</v>
      </c>
      <c r="G2972" s="17" t="s">
        <v>5387</v>
      </c>
      <c r="H2972" s="17">
        <v>3215083540</v>
      </c>
      <c r="I2972" s="17" t="s">
        <v>71</v>
      </c>
      <c r="J2972" s="17" t="s">
        <v>5388</v>
      </c>
      <c r="K2972" s="17" t="s">
        <v>97</v>
      </c>
      <c r="L2972" s="17" t="s">
        <v>172</v>
      </c>
      <c r="M2972" s="17" t="s">
        <v>173</v>
      </c>
      <c r="N2972" s="17" t="s">
        <v>87</v>
      </c>
      <c r="O2972" s="17">
        <v>20190222</v>
      </c>
      <c r="P2972" s="17">
        <v>20190801</v>
      </c>
      <c r="Q2972" s="17">
        <v>1110</v>
      </c>
      <c r="R2972" s="17">
        <v>26170390</v>
      </c>
      <c r="S2972" s="17" t="s">
        <v>76</v>
      </c>
      <c r="T2972" s="17" t="s">
        <v>63</v>
      </c>
      <c r="U2972" s="17" t="s">
        <v>88</v>
      </c>
      <c r="V2972" s="17">
        <f t="shared" si="830"/>
        <v>75</v>
      </c>
      <c r="W2972" s="17">
        <v>75000</v>
      </c>
      <c r="X2972" s="17" t="s">
        <v>89</v>
      </c>
      <c r="Y2972" s="17" t="s">
        <v>80</v>
      </c>
      <c r="Z2972" s="17">
        <v>20190801</v>
      </c>
      <c r="AA2972" s="17" t="s">
        <v>78</v>
      </c>
      <c r="AB2972" s="17">
        <v>1</v>
      </c>
      <c r="AC2972" s="17" t="str">
        <f>IFERROR(VLOOKUP(A2972,[1]Cruces!AJ:AK,2,0),VLOOKUP(CONCATENATE(X2972,AA2972),[1]Cruces!G:H,2,0))</f>
        <v>Solicitud de Obra</v>
      </c>
      <c r="AD2972" s="17">
        <f t="shared" si="816"/>
        <v>22</v>
      </c>
      <c r="AE2972" s="17">
        <f t="shared" si="817"/>
        <v>2</v>
      </c>
      <c r="AF2972" s="17">
        <f t="shared" si="818"/>
        <v>2019</v>
      </c>
      <c r="AG2972" s="17" t="str">
        <f>IFERROR(VLOOKUP(MID(A2972,2,4)*1,[1]Cruces!K:L,2,0),"Verificar")</f>
        <v>Atlántico Norte</v>
      </c>
      <c r="AH2972" s="17">
        <f t="shared" ca="1" si="819"/>
        <v>642</v>
      </c>
      <c r="AI2972" s="17" t="str">
        <f>IFERROR(VLOOKUP(U2972,[1]Cruces!$O$1:$P$6,2,0),"Sin Orden")</f>
        <v>Resuelta</v>
      </c>
      <c r="AJ2972" s="17">
        <f t="shared" si="820"/>
        <v>1</v>
      </c>
      <c r="AK2972" s="17">
        <f t="shared" si="821"/>
        <v>8</v>
      </c>
      <c r="AL2972" s="17">
        <f t="shared" si="822"/>
        <v>2019</v>
      </c>
      <c r="AM2972" s="17">
        <f t="shared" ca="1" si="823"/>
        <v>482</v>
      </c>
      <c r="AN2972" s="18" t="str">
        <f>IFERROR(VLOOKUP(R2972*1,'[1]Ordenes de Servicio'!G:K,5,0),"No Cruza")</f>
        <v>No Cruza</v>
      </c>
      <c r="AO2972" s="17">
        <f t="shared" ca="1" si="824"/>
        <v>160</v>
      </c>
      <c r="AP2972" s="17">
        <f t="shared" si="825"/>
        <v>1</v>
      </c>
      <c r="AQ2972" s="17">
        <f t="shared" si="826"/>
        <v>8</v>
      </c>
      <c r="AR2972" s="17">
        <f t="shared" si="827"/>
        <v>2019</v>
      </c>
      <c r="AS2972" s="17">
        <f t="shared" ca="1" si="828"/>
        <v>482</v>
      </c>
      <c r="AT2972" s="17" t="str">
        <f t="shared" ca="1" si="831"/>
        <v>Si</v>
      </c>
      <c r="AU2972" s="17">
        <f t="shared" si="829"/>
        <v>0</v>
      </c>
      <c r="AV2972" s="17" t="str">
        <f>+VLOOKUP(B2972,[1]Cruces!S:T,2,0)</f>
        <v>8. Puesta en Servicio</v>
      </c>
    </row>
    <row r="2973" spans="1:48" x14ac:dyDescent="0.25">
      <c r="A2973" s="17" t="s">
        <v>9743</v>
      </c>
      <c r="B2973" s="17" t="s">
        <v>7266</v>
      </c>
      <c r="C2973" s="17">
        <v>0</v>
      </c>
      <c r="D2973" s="17">
        <v>0</v>
      </c>
      <c r="E2973" s="17" t="s">
        <v>55</v>
      </c>
      <c r="F2973" s="17" t="s">
        <v>232</v>
      </c>
      <c r="G2973" s="17" t="s">
        <v>7533</v>
      </c>
      <c r="H2973" s="17">
        <v>3148823260</v>
      </c>
      <c r="I2973" s="17" t="s">
        <v>71</v>
      </c>
      <c r="J2973" s="17" t="s">
        <v>59</v>
      </c>
      <c r="K2973" s="17" t="s">
        <v>7535</v>
      </c>
      <c r="L2973" s="17" t="s">
        <v>7490</v>
      </c>
      <c r="M2973" s="17" t="s">
        <v>7491</v>
      </c>
      <c r="N2973" s="17" t="s">
        <v>7268</v>
      </c>
      <c r="O2973" s="17">
        <v>20201117</v>
      </c>
      <c r="P2973" s="17">
        <v>20201120</v>
      </c>
      <c r="Q2973" s="17">
        <v>1180</v>
      </c>
      <c r="R2973" s="17">
        <v>28286802</v>
      </c>
      <c r="S2973" s="17" t="s">
        <v>6601</v>
      </c>
      <c r="T2973" s="17" t="s">
        <v>63</v>
      </c>
      <c r="U2973" s="17" t="s">
        <v>91</v>
      </c>
      <c r="V2973" s="17">
        <f t="shared" si="830"/>
        <v>3</v>
      </c>
      <c r="W2973" s="17">
        <v>3000</v>
      </c>
      <c r="X2973" s="17" t="s">
        <v>7065</v>
      </c>
      <c r="Y2973" s="17" t="s">
        <v>7266</v>
      </c>
      <c r="Z2973" s="17">
        <v>20201120</v>
      </c>
      <c r="AA2973" s="17" t="s">
        <v>1947</v>
      </c>
      <c r="AB2973" s="17">
        <v>1</v>
      </c>
      <c r="AC2973" s="17" t="str">
        <f>IFERROR(VLOOKUP(A2973,[1]Cruces!AJ:AK,2,0),VLOOKUP(CONCATENATE(X2973,AA2973),[1]Cruces!G:H,2,0))</f>
        <v>Solicitud por BT</v>
      </c>
      <c r="AD2973" s="17">
        <f t="shared" si="816"/>
        <v>17</v>
      </c>
      <c r="AE2973" s="17">
        <f t="shared" si="817"/>
        <v>11</v>
      </c>
      <c r="AF2973" s="17">
        <f t="shared" si="818"/>
        <v>2020</v>
      </c>
      <c r="AG2973" s="17" t="str">
        <f>IFERROR(VLOOKUP(MID(A2973,2,4)*1,[1]Cruces!K:L,2,0),"Verificar")</f>
        <v>Atlántico Norte</v>
      </c>
      <c r="AH2973" s="17">
        <f t="shared" ca="1" si="819"/>
        <v>8</v>
      </c>
      <c r="AI2973" s="17" t="str">
        <f>IFERROR(VLOOKUP(U2973,[1]Cruces!$O$1:$P$6,2,0),"Sin Orden")</f>
        <v>Resuelta</v>
      </c>
      <c r="AJ2973" s="17">
        <f t="shared" si="820"/>
        <v>20</v>
      </c>
      <c r="AK2973" s="17">
        <f t="shared" si="821"/>
        <v>11</v>
      </c>
      <c r="AL2973" s="17">
        <f t="shared" si="822"/>
        <v>2020</v>
      </c>
      <c r="AM2973" s="17">
        <f t="shared" ca="1" si="823"/>
        <v>5</v>
      </c>
      <c r="AN2973" s="18" t="str">
        <f>IFERROR(VLOOKUP(R2973*1,'[1]Ordenes de Servicio'!G:K,5,0),"No Cruza")</f>
        <v>No Cruza</v>
      </c>
      <c r="AO2973" s="17">
        <f t="shared" ca="1" si="824"/>
        <v>3</v>
      </c>
      <c r="AP2973" s="17">
        <f t="shared" si="825"/>
        <v>20</v>
      </c>
      <c r="AQ2973" s="17">
        <f t="shared" si="826"/>
        <v>11</v>
      </c>
      <c r="AR2973" s="17">
        <f t="shared" si="827"/>
        <v>2020</v>
      </c>
      <c r="AS2973" s="17">
        <f t="shared" ca="1" si="828"/>
        <v>5</v>
      </c>
      <c r="AT2973" s="17" t="str">
        <f t="shared" ca="1" si="831"/>
        <v>No</v>
      </c>
      <c r="AU2973" s="17">
        <f t="shared" si="829"/>
        <v>0</v>
      </c>
      <c r="AV2973" s="17" t="str">
        <f>+VLOOKUP(B2973,[1]Cruces!S:T,2,0)</f>
        <v>9. Contratación</v>
      </c>
    </row>
    <row r="2974" spans="1:48" hidden="1" x14ac:dyDescent="0.25">
      <c r="A2974" s="17" t="s">
        <v>5389</v>
      </c>
      <c r="B2974" s="17" t="s">
        <v>68</v>
      </c>
      <c r="C2974" s="17">
        <v>0</v>
      </c>
      <c r="D2974" s="17">
        <v>0</v>
      </c>
      <c r="E2974" s="17" t="s">
        <v>55</v>
      </c>
      <c r="F2974" s="17" t="s">
        <v>81</v>
      </c>
      <c r="G2974" s="17" t="s">
        <v>5390</v>
      </c>
      <c r="H2974" s="17">
        <v>4221117</v>
      </c>
      <c r="I2974" s="17" t="s">
        <v>71</v>
      </c>
      <c r="J2974" s="17" t="s">
        <v>59</v>
      </c>
      <c r="K2974" s="17" t="s">
        <v>5391</v>
      </c>
      <c r="L2974" s="17" t="s">
        <v>85</v>
      </c>
      <c r="M2974" s="17" t="s">
        <v>86</v>
      </c>
      <c r="N2974" s="17" t="s">
        <v>75</v>
      </c>
      <c r="O2974" s="17">
        <v>20200512</v>
      </c>
      <c r="P2974" s="17">
        <v>20200612</v>
      </c>
      <c r="Q2974" s="17">
        <v>9343</v>
      </c>
      <c r="R2974" s="17">
        <v>27447627</v>
      </c>
      <c r="S2974" s="17" t="s">
        <v>100</v>
      </c>
      <c r="T2974" s="17" t="s">
        <v>63</v>
      </c>
      <c r="U2974" s="17" t="s">
        <v>91</v>
      </c>
      <c r="V2974" s="17">
        <f t="shared" si="830"/>
        <v>45</v>
      </c>
      <c r="W2974" s="17">
        <v>45000</v>
      </c>
      <c r="X2974" s="17" t="s">
        <v>64</v>
      </c>
      <c r="Y2974" s="17" t="s">
        <v>136</v>
      </c>
      <c r="Z2974" s="17">
        <v>20200630</v>
      </c>
      <c r="AA2974" s="17" t="s">
        <v>78</v>
      </c>
      <c r="AB2974" s="17">
        <v>1</v>
      </c>
      <c r="AC2974" s="17" t="str">
        <f>IFERROR(VLOOKUP(A2974,[1]Cruces!AJ:AK,2,0),VLOOKUP(CONCATENATE(X2974,AA2974),[1]Cruces!G:H,2,0))</f>
        <v>Solicitud de Obra</v>
      </c>
      <c r="AD2974" s="17">
        <f t="shared" si="816"/>
        <v>12</v>
      </c>
      <c r="AE2974" s="17">
        <f t="shared" si="817"/>
        <v>5</v>
      </c>
      <c r="AF2974" s="17">
        <f t="shared" si="818"/>
        <v>2020</v>
      </c>
      <c r="AG2974" s="17" t="str">
        <f>IFERROR(VLOOKUP(MID(A2974,2,4)*1,[1]Cruces!K:L,2,0),"Verificar")</f>
        <v>Magdalena</v>
      </c>
      <c r="AH2974" s="17">
        <f t="shared" ca="1" si="819"/>
        <v>197</v>
      </c>
      <c r="AI2974" s="17" t="str">
        <f>IFERROR(VLOOKUP(U2974,[1]Cruces!$O$1:$P$6,2,0),"Sin Orden")</f>
        <v>Resuelta</v>
      </c>
      <c r="AJ2974" s="17">
        <f t="shared" si="820"/>
        <v>30</v>
      </c>
      <c r="AK2974" s="17">
        <f t="shared" si="821"/>
        <v>6</v>
      </c>
      <c r="AL2974" s="17">
        <f t="shared" si="822"/>
        <v>2020</v>
      </c>
      <c r="AM2974" s="17">
        <f t="shared" ca="1" si="823"/>
        <v>148</v>
      </c>
      <c r="AN2974" s="18" t="str">
        <f>IFERROR(VLOOKUP(R2974*1,'[1]Ordenes de Servicio'!G:K,5,0),"No Cruza")</f>
        <v>No Cruza</v>
      </c>
      <c r="AO2974" s="17">
        <f t="shared" ca="1" si="824"/>
        <v>49</v>
      </c>
      <c r="AP2974" s="17">
        <f t="shared" si="825"/>
        <v>12</v>
      </c>
      <c r="AQ2974" s="17">
        <f t="shared" si="826"/>
        <v>6</v>
      </c>
      <c r="AR2974" s="17">
        <f t="shared" si="827"/>
        <v>2020</v>
      </c>
      <c r="AS2974" s="17">
        <f t="shared" ca="1" si="828"/>
        <v>166</v>
      </c>
      <c r="AT2974" s="17" t="str">
        <f t="shared" ca="1" si="831"/>
        <v>No</v>
      </c>
      <c r="AU2974" s="17">
        <f t="shared" si="829"/>
        <v>18</v>
      </c>
      <c r="AV2974" s="17" t="str">
        <f>+VLOOKUP(B2974,[1]Cruces!S:T,2,0)</f>
        <v>5. Consultoría / Adjudicación</v>
      </c>
    </row>
    <row r="2975" spans="1:48" hidden="1" x14ac:dyDescent="0.25">
      <c r="A2975" s="17" t="s">
        <v>9744</v>
      </c>
      <c r="B2975" s="17" t="s">
        <v>6595</v>
      </c>
      <c r="C2975" s="17">
        <v>0</v>
      </c>
      <c r="D2975" s="17">
        <v>0</v>
      </c>
      <c r="E2975" s="17" t="s">
        <v>55</v>
      </c>
      <c r="F2975" s="17" t="s">
        <v>6228</v>
      </c>
      <c r="G2975" s="17" t="s">
        <v>9745</v>
      </c>
      <c r="H2975" s="17">
        <v>3183627328</v>
      </c>
      <c r="I2975" s="17" t="s">
        <v>71</v>
      </c>
      <c r="J2975" s="17" t="s">
        <v>59</v>
      </c>
      <c r="K2975" s="17" t="s">
        <v>97</v>
      </c>
      <c r="L2975" s="17" t="s">
        <v>7494</v>
      </c>
      <c r="M2975" s="17" t="s">
        <v>7495</v>
      </c>
      <c r="N2975" s="17" t="s">
        <v>6600</v>
      </c>
      <c r="O2975" s="17">
        <v>20190523</v>
      </c>
      <c r="P2975" s="17">
        <v>20190614</v>
      </c>
      <c r="Q2975" s="17">
        <v>1110</v>
      </c>
      <c r="R2975" s="17">
        <v>26343431</v>
      </c>
      <c r="S2975" s="17" t="s">
        <v>6601</v>
      </c>
      <c r="T2975" s="17" t="s">
        <v>63</v>
      </c>
      <c r="U2975" s="17" t="s">
        <v>91</v>
      </c>
      <c r="V2975" s="17">
        <f t="shared" si="830"/>
        <v>3</v>
      </c>
      <c r="W2975" s="17">
        <v>3000</v>
      </c>
      <c r="X2975" s="17" t="s">
        <v>7065</v>
      </c>
      <c r="Y2975" s="17" t="s">
        <v>6595</v>
      </c>
      <c r="Z2975" s="17">
        <v>20190614</v>
      </c>
      <c r="AA2975" s="17" t="s">
        <v>1947</v>
      </c>
      <c r="AB2975" s="17">
        <v>1</v>
      </c>
      <c r="AC2975" s="17" t="str">
        <f>IFERROR(VLOOKUP(A2975,[1]Cruces!AJ:AK,2,0),VLOOKUP(CONCATENATE(X2975,AA2975),[1]Cruces!G:H,2,0))</f>
        <v>Solicitud por BT</v>
      </c>
      <c r="AD2975" s="17">
        <f t="shared" si="816"/>
        <v>23</v>
      </c>
      <c r="AE2975" s="17">
        <f t="shared" si="817"/>
        <v>5</v>
      </c>
      <c r="AF2975" s="17">
        <f t="shared" si="818"/>
        <v>2019</v>
      </c>
      <c r="AG2975" s="17" t="str">
        <f>IFERROR(VLOOKUP(MID(A2975,2,4)*1,[1]Cruces!K:L,2,0),"Verificar")</f>
        <v>Atlántico Norte</v>
      </c>
      <c r="AH2975" s="17">
        <f t="shared" ca="1" si="819"/>
        <v>552</v>
      </c>
      <c r="AI2975" s="17" t="str">
        <f>IFERROR(VLOOKUP(U2975,[1]Cruces!$O$1:$P$6,2,0),"Sin Orden")</f>
        <v>Resuelta</v>
      </c>
      <c r="AJ2975" s="17">
        <f t="shared" si="820"/>
        <v>14</v>
      </c>
      <c r="AK2975" s="17">
        <f t="shared" si="821"/>
        <v>6</v>
      </c>
      <c r="AL2975" s="17">
        <f t="shared" si="822"/>
        <v>2019</v>
      </c>
      <c r="AM2975" s="17">
        <f t="shared" ca="1" si="823"/>
        <v>530</v>
      </c>
      <c r="AN2975" s="18" t="str">
        <f>IFERROR(VLOOKUP(R2975*1,'[1]Ordenes de Servicio'!G:K,5,0),"No Cruza")</f>
        <v>No Cruza</v>
      </c>
      <c r="AO2975" s="17">
        <f t="shared" ca="1" si="824"/>
        <v>22</v>
      </c>
      <c r="AP2975" s="17">
        <f t="shared" si="825"/>
        <v>14</v>
      </c>
      <c r="AQ2975" s="17">
        <f t="shared" si="826"/>
        <v>6</v>
      </c>
      <c r="AR2975" s="17">
        <f t="shared" si="827"/>
        <v>2019</v>
      </c>
      <c r="AS2975" s="17">
        <f t="shared" ca="1" si="828"/>
        <v>530</v>
      </c>
      <c r="AT2975" s="17" t="str">
        <f t="shared" ca="1" si="831"/>
        <v>Si</v>
      </c>
      <c r="AU2975" s="17">
        <f t="shared" si="829"/>
        <v>0</v>
      </c>
      <c r="AV2975" s="17" t="str">
        <f>+VLOOKUP(B2975,[1]Cruces!S:T,2,0)</f>
        <v>7. Ejecución en Campo OS BT</v>
      </c>
    </row>
    <row r="2976" spans="1:48" hidden="1" x14ac:dyDescent="0.25">
      <c r="A2976" s="17" t="s">
        <v>5392</v>
      </c>
      <c r="B2976" s="17" t="s">
        <v>54</v>
      </c>
      <c r="C2976" s="17">
        <v>0</v>
      </c>
      <c r="D2976" s="17">
        <v>0</v>
      </c>
      <c r="E2976" s="17" t="s">
        <v>55</v>
      </c>
      <c r="F2976" s="17" t="s">
        <v>107</v>
      </c>
      <c r="G2976" s="17" t="s">
        <v>5393</v>
      </c>
      <c r="H2976" s="17">
        <v>0</v>
      </c>
      <c r="I2976" s="17" t="s">
        <v>116</v>
      </c>
      <c r="J2976" s="17" t="s">
        <v>59</v>
      </c>
      <c r="K2976" s="17" t="s">
        <v>5394</v>
      </c>
      <c r="L2976" s="17" t="s">
        <v>325</v>
      </c>
      <c r="M2976" s="17" t="s">
        <v>326</v>
      </c>
      <c r="N2976" s="17" t="s">
        <v>62</v>
      </c>
      <c r="O2976" s="17">
        <v>20161004</v>
      </c>
      <c r="P2976" s="17">
        <v>20161010</v>
      </c>
      <c r="Q2976" s="17">
        <v>9350</v>
      </c>
      <c r="R2976" s="17">
        <v>23171685</v>
      </c>
      <c r="S2976" s="17" t="s">
        <v>100</v>
      </c>
      <c r="T2976" s="17" t="s">
        <v>63</v>
      </c>
      <c r="U2976" s="17" t="s">
        <v>91</v>
      </c>
      <c r="V2976" s="17">
        <f t="shared" si="830"/>
        <v>37.5</v>
      </c>
      <c r="W2976" s="17">
        <v>37500</v>
      </c>
      <c r="X2976" s="17" t="s">
        <v>64</v>
      </c>
      <c r="Y2976" s="17" t="s">
        <v>65</v>
      </c>
      <c r="Z2976" s="17">
        <v>20161010</v>
      </c>
      <c r="AA2976" s="17" t="s">
        <v>78</v>
      </c>
      <c r="AB2976" s="17">
        <v>1</v>
      </c>
      <c r="AC2976" s="17" t="str">
        <f>IFERROR(VLOOKUP(A2976,[1]Cruces!AJ:AK,2,0),VLOOKUP(CONCATENATE(X2976,AA2976),[1]Cruces!G:H,2,0))</f>
        <v>Solicitud de Obra</v>
      </c>
      <c r="AD2976" s="17">
        <f t="shared" si="816"/>
        <v>4</v>
      </c>
      <c r="AE2976" s="17">
        <f t="shared" si="817"/>
        <v>10</v>
      </c>
      <c r="AF2976" s="17">
        <f t="shared" si="818"/>
        <v>2016</v>
      </c>
      <c r="AG2976" s="17" t="str">
        <f>IFERROR(VLOOKUP(MID(A2976,2,4)*1,[1]Cruces!K:L,2,0),"Verificar")</f>
        <v>Magdalena</v>
      </c>
      <c r="AH2976" s="17">
        <f t="shared" ca="1" si="819"/>
        <v>1513</v>
      </c>
      <c r="AI2976" s="17" t="str">
        <f>IFERROR(VLOOKUP(U2976,[1]Cruces!$O$1:$P$6,2,0),"Sin Orden")</f>
        <v>Resuelta</v>
      </c>
      <c r="AJ2976" s="17">
        <f t="shared" si="820"/>
        <v>10</v>
      </c>
      <c r="AK2976" s="17">
        <f t="shared" si="821"/>
        <v>10</v>
      </c>
      <c r="AL2976" s="17">
        <f t="shared" si="822"/>
        <v>2016</v>
      </c>
      <c r="AM2976" s="17">
        <f t="shared" ca="1" si="823"/>
        <v>1507</v>
      </c>
      <c r="AN2976" s="18" t="str">
        <f>IFERROR(VLOOKUP(R2976*1,'[1]Ordenes de Servicio'!G:K,5,0),"No Cruza")</f>
        <v>No Cruza</v>
      </c>
      <c r="AO2976" s="17">
        <f t="shared" ca="1" si="824"/>
        <v>6</v>
      </c>
      <c r="AP2976" s="17">
        <f t="shared" si="825"/>
        <v>10</v>
      </c>
      <c r="AQ2976" s="17">
        <f t="shared" si="826"/>
        <v>10</v>
      </c>
      <c r="AR2976" s="17">
        <f t="shared" si="827"/>
        <v>2016</v>
      </c>
      <c r="AS2976" s="17">
        <f t="shared" ca="1" si="828"/>
        <v>1507</v>
      </c>
      <c r="AT2976" s="17" t="str">
        <f t="shared" ca="1" si="831"/>
        <v>Si</v>
      </c>
      <c r="AU2976" s="17">
        <f t="shared" si="829"/>
        <v>0</v>
      </c>
      <c r="AV2976" s="17" t="str">
        <f>+VLOOKUP(B2976,[1]Cruces!S:T,2,0)</f>
        <v>4. Presupuesto de Obra</v>
      </c>
    </row>
    <row r="2977" spans="1:48" hidden="1" x14ac:dyDescent="0.25">
      <c r="A2977" s="17" t="s">
        <v>5395</v>
      </c>
      <c r="B2977" s="17" t="s">
        <v>54</v>
      </c>
      <c r="C2977" s="17">
        <v>3455851</v>
      </c>
      <c r="D2977" s="17">
        <v>0</v>
      </c>
      <c r="E2977" s="17" t="s">
        <v>55</v>
      </c>
      <c r="F2977" s="17" t="s">
        <v>232</v>
      </c>
      <c r="G2977" s="17" t="s">
        <v>5396</v>
      </c>
      <c r="H2977" s="17">
        <v>3176590582</v>
      </c>
      <c r="I2977" s="17" t="s">
        <v>71</v>
      </c>
      <c r="J2977" s="17" t="s">
        <v>59</v>
      </c>
      <c r="K2977" s="17" t="s">
        <v>97</v>
      </c>
      <c r="L2977" s="17" t="s">
        <v>111</v>
      </c>
      <c r="M2977" s="17" t="s">
        <v>112</v>
      </c>
      <c r="N2977" s="17" t="s">
        <v>62</v>
      </c>
      <c r="O2977" s="17">
        <v>20180117</v>
      </c>
      <c r="P2977" s="17">
        <v>20180117</v>
      </c>
      <c r="Q2977" s="17">
        <v>1220</v>
      </c>
      <c r="R2977" s="17">
        <v>24654169</v>
      </c>
      <c r="S2977" s="17" t="s">
        <v>100</v>
      </c>
      <c r="T2977" s="17" t="s">
        <v>63</v>
      </c>
      <c r="U2977" s="17" t="s">
        <v>91</v>
      </c>
      <c r="V2977" s="17">
        <f t="shared" si="830"/>
        <v>30</v>
      </c>
      <c r="W2977" s="17">
        <v>30000</v>
      </c>
      <c r="X2977" s="17" t="s">
        <v>89</v>
      </c>
      <c r="Y2977" s="17" t="s">
        <v>65</v>
      </c>
      <c r="Z2977" s="17">
        <v>20180124</v>
      </c>
      <c r="AA2977" s="17" t="s">
        <v>78</v>
      </c>
      <c r="AB2977" s="17">
        <v>1</v>
      </c>
      <c r="AC2977" s="17" t="str">
        <f>IFERROR(VLOOKUP(A2977,[1]Cruces!AJ:AK,2,0),VLOOKUP(CONCATENATE(X2977,AA2977),[1]Cruces!G:H,2,0))</f>
        <v>Solicitud de Obra</v>
      </c>
      <c r="AD2977" s="17">
        <f t="shared" si="816"/>
        <v>17</v>
      </c>
      <c r="AE2977" s="17">
        <f t="shared" si="817"/>
        <v>1</v>
      </c>
      <c r="AF2977" s="17">
        <f t="shared" si="818"/>
        <v>2018</v>
      </c>
      <c r="AG2977" s="17" t="str">
        <f>IFERROR(VLOOKUP(MID(A2977,2,4)*1,[1]Cruces!K:L,2,0),"Verificar")</f>
        <v>Atlántico Sur</v>
      </c>
      <c r="AH2977" s="17">
        <f t="shared" ca="1" si="819"/>
        <v>1043</v>
      </c>
      <c r="AI2977" s="17" t="str">
        <f>IFERROR(VLOOKUP(U2977,[1]Cruces!$O$1:$P$6,2,0),"Sin Orden")</f>
        <v>Resuelta</v>
      </c>
      <c r="AJ2977" s="17">
        <f t="shared" si="820"/>
        <v>24</v>
      </c>
      <c r="AK2977" s="17">
        <f t="shared" si="821"/>
        <v>1</v>
      </c>
      <c r="AL2977" s="17">
        <f t="shared" si="822"/>
        <v>2018</v>
      </c>
      <c r="AM2977" s="17">
        <f t="shared" ca="1" si="823"/>
        <v>1036</v>
      </c>
      <c r="AN2977" s="18" t="str">
        <f>IFERROR(VLOOKUP(R2977*1,'[1]Ordenes de Servicio'!G:K,5,0),"No Cruza")</f>
        <v>No Cruza</v>
      </c>
      <c r="AO2977" s="17">
        <f t="shared" ca="1" si="824"/>
        <v>7</v>
      </c>
      <c r="AP2977" s="17">
        <f t="shared" si="825"/>
        <v>17</v>
      </c>
      <c r="AQ2977" s="17">
        <f t="shared" si="826"/>
        <v>1</v>
      </c>
      <c r="AR2977" s="17">
        <f t="shared" si="827"/>
        <v>2018</v>
      </c>
      <c r="AS2977" s="17">
        <f t="shared" ca="1" si="828"/>
        <v>1043</v>
      </c>
      <c r="AT2977" s="17" t="str">
        <f t="shared" ca="1" si="831"/>
        <v>Si</v>
      </c>
      <c r="AU2977" s="17">
        <f t="shared" si="829"/>
        <v>7</v>
      </c>
      <c r="AV2977" s="17" t="str">
        <f>+VLOOKUP(B2977,[1]Cruces!S:T,2,0)</f>
        <v>4. Presupuesto de Obra</v>
      </c>
    </row>
    <row r="2978" spans="1:48" x14ac:dyDescent="0.25">
      <c r="A2978" s="17" t="s">
        <v>5397</v>
      </c>
      <c r="B2978" s="17" t="s">
        <v>80</v>
      </c>
      <c r="C2978" s="17">
        <v>2017133</v>
      </c>
      <c r="D2978" s="17">
        <v>20214242</v>
      </c>
      <c r="E2978" s="17" t="s">
        <v>93</v>
      </c>
      <c r="F2978" s="17" t="s">
        <v>232</v>
      </c>
      <c r="G2978" s="17" t="s">
        <v>2206</v>
      </c>
      <c r="H2978" s="17">
        <v>3186834840</v>
      </c>
      <c r="I2978" s="17" t="s">
        <v>83</v>
      </c>
      <c r="J2978" s="17" t="s">
        <v>5398</v>
      </c>
      <c r="K2978" s="17" t="s">
        <v>97</v>
      </c>
      <c r="L2978" s="17" t="s">
        <v>111</v>
      </c>
      <c r="M2978" s="17" t="s">
        <v>112</v>
      </c>
      <c r="N2978" s="17" t="s">
        <v>87</v>
      </c>
      <c r="O2978" s="17">
        <v>20180817</v>
      </c>
      <c r="P2978" s="17">
        <v>20190727</v>
      </c>
      <c r="Q2978" s="17">
        <v>7541</v>
      </c>
      <c r="R2978" s="17">
        <v>25884372</v>
      </c>
      <c r="S2978" s="17" t="s">
        <v>76</v>
      </c>
      <c r="T2978" s="17" t="s">
        <v>63</v>
      </c>
      <c r="U2978" s="17" t="s">
        <v>88</v>
      </c>
      <c r="V2978" s="17">
        <f t="shared" si="830"/>
        <v>25</v>
      </c>
      <c r="W2978" s="17">
        <v>25000</v>
      </c>
      <c r="X2978" s="17" t="s">
        <v>89</v>
      </c>
      <c r="Y2978" s="17" t="s">
        <v>150</v>
      </c>
      <c r="Z2978" s="17">
        <v>20191112</v>
      </c>
      <c r="AA2978" s="17" t="s">
        <v>78</v>
      </c>
      <c r="AB2978" s="17">
        <v>1</v>
      </c>
      <c r="AC2978" s="17" t="str">
        <f>IFERROR(VLOOKUP(A2978,[1]Cruces!AJ:AK,2,0),VLOOKUP(CONCATENATE(X2978,AA2978),[1]Cruces!G:H,2,0))</f>
        <v>Solicitud de Obra</v>
      </c>
      <c r="AD2978" s="17">
        <f t="shared" si="816"/>
        <v>17</v>
      </c>
      <c r="AE2978" s="17">
        <f t="shared" si="817"/>
        <v>8</v>
      </c>
      <c r="AF2978" s="17">
        <f t="shared" si="818"/>
        <v>2018</v>
      </c>
      <c r="AG2978" s="17" t="str">
        <f>IFERROR(VLOOKUP(MID(A2978,2,4)*1,[1]Cruces!K:L,2,0),"Verificar")</f>
        <v>Atlántico Sur</v>
      </c>
      <c r="AH2978" s="17">
        <f t="shared" ca="1" si="819"/>
        <v>831</v>
      </c>
      <c r="AI2978" s="17" t="str">
        <f>IFERROR(VLOOKUP(U2978,[1]Cruces!$O$1:$P$6,2,0),"Sin Orden")</f>
        <v>Resuelta</v>
      </c>
      <c r="AJ2978" s="17">
        <f t="shared" si="820"/>
        <v>12</v>
      </c>
      <c r="AK2978" s="17">
        <f t="shared" si="821"/>
        <v>11</v>
      </c>
      <c r="AL2978" s="17">
        <f t="shared" si="822"/>
        <v>2019</v>
      </c>
      <c r="AM2978" s="17">
        <f t="shared" ca="1" si="823"/>
        <v>379</v>
      </c>
      <c r="AN2978" s="18" t="str">
        <f>IFERROR(VLOOKUP(R2978*1,'[1]Ordenes de Servicio'!G:K,5,0),"No Cruza")</f>
        <v>No Cruza</v>
      </c>
      <c r="AO2978" s="17">
        <f t="shared" ca="1" si="824"/>
        <v>452</v>
      </c>
      <c r="AP2978" s="17">
        <f t="shared" si="825"/>
        <v>27</v>
      </c>
      <c r="AQ2978" s="17">
        <f t="shared" si="826"/>
        <v>7</v>
      </c>
      <c r="AR2978" s="17">
        <f t="shared" si="827"/>
        <v>2019</v>
      </c>
      <c r="AS2978" s="17">
        <f t="shared" ca="1" si="828"/>
        <v>487</v>
      </c>
      <c r="AT2978" s="17" t="str">
        <f t="shared" ca="1" si="831"/>
        <v>Si</v>
      </c>
      <c r="AU2978" s="17">
        <f t="shared" si="829"/>
        <v>108</v>
      </c>
      <c r="AV2978" s="17" t="str">
        <f>+VLOOKUP(B2978,[1]Cruces!S:T,2,0)</f>
        <v>8. Puesta en Servicio</v>
      </c>
    </row>
    <row r="2979" spans="1:48" hidden="1" x14ac:dyDescent="0.25">
      <c r="A2979" s="17" t="s">
        <v>5399</v>
      </c>
      <c r="B2979" s="17" t="s">
        <v>68</v>
      </c>
      <c r="C2979" s="17">
        <v>0</v>
      </c>
      <c r="D2979" s="17">
        <v>0</v>
      </c>
      <c r="E2979" s="17" t="s">
        <v>55</v>
      </c>
      <c r="F2979" s="17" t="s">
        <v>56</v>
      </c>
      <c r="G2979" s="17" t="s">
        <v>5400</v>
      </c>
      <c r="H2979" s="17">
        <v>0</v>
      </c>
      <c r="I2979" s="17" t="s">
        <v>116</v>
      </c>
      <c r="J2979" s="17" t="s">
        <v>59</v>
      </c>
      <c r="K2979" s="17" t="s">
        <v>5401</v>
      </c>
      <c r="L2979" s="17" t="s">
        <v>117</v>
      </c>
      <c r="M2979" s="17" t="s">
        <v>118</v>
      </c>
      <c r="N2979" s="17" t="s">
        <v>75</v>
      </c>
      <c r="O2979" s="17">
        <v>20191023</v>
      </c>
      <c r="P2979" s="17">
        <v>20191119</v>
      </c>
      <c r="Q2979" s="17">
        <v>1170</v>
      </c>
      <c r="R2979" s="17">
        <v>27065918</v>
      </c>
      <c r="S2979" s="17" t="s">
        <v>76</v>
      </c>
      <c r="T2979" s="17" t="s">
        <v>63</v>
      </c>
      <c r="U2979" s="17" t="s">
        <v>77</v>
      </c>
      <c r="V2979" s="17">
        <f t="shared" si="830"/>
        <v>75</v>
      </c>
      <c r="W2979" s="17">
        <v>75000</v>
      </c>
      <c r="X2979" s="17" t="s">
        <v>64</v>
      </c>
      <c r="Y2979" s="17" t="s">
        <v>150</v>
      </c>
      <c r="Z2979" s="17">
        <v>20200108</v>
      </c>
      <c r="AA2979" s="17" t="s">
        <v>78</v>
      </c>
      <c r="AB2979" s="17">
        <v>1</v>
      </c>
      <c r="AC2979" s="17" t="str">
        <f>IFERROR(VLOOKUP(A2979,[1]Cruces!AJ:AK,2,0),VLOOKUP(CONCATENATE(X2979,AA2979),[1]Cruces!G:H,2,0))</f>
        <v>Solicitud de Obra</v>
      </c>
      <c r="AD2979" s="17">
        <f t="shared" si="816"/>
        <v>23</v>
      </c>
      <c r="AE2979" s="17">
        <f t="shared" si="817"/>
        <v>10</v>
      </c>
      <c r="AF2979" s="17">
        <f t="shared" si="818"/>
        <v>2019</v>
      </c>
      <c r="AG2979" s="17" t="str">
        <f>IFERROR(VLOOKUP(MID(A2979,2,4)*1,[1]Cruces!K:L,2,0),"Verificar")</f>
        <v>Atlántico Norte</v>
      </c>
      <c r="AH2979" s="17">
        <f t="shared" ca="1" si="819"/>
        <v>399</v>
      </c>
      <c r="AI2979" s="17" t="str">
        <f>IFERROR(VLOOKUP(U2979,[1]Cruces!$O$1:$P$6,2,0),"Sin Orden")</f>
        <v>Pendiente</v>
      </c>
      <c r="AJ2979" s="17">
        <f t="shared" si="820"/>
        <v>8</v>
      </c>
      <c r="AK2979" s="17">
        <f t="shared" si="821"/>
        <v>1</v>
      </c>
      <c r="AL2979" s="17">
        <f t="shared" si="822"/>
        <v>2020</v>
      </c>
      <c r="AM2979" s="17">
        <f t="shared" ca="1" si="823"/>
        <v>322</v>
      </c>
      <c r="AN2979" s="18">
        <f>IFERROR(VLOOKUP(R2979*1,'[1]Ordenes de Servicio'!G:K,5,0),"No Cruza")</f>
        <v>43838</v>
      </c>
      <c r="AO2979" s="17">
        <f t="shared" ca="1" si="824"/>
        <v>322</v>
      </c>
      <c r="AP2979" s="17">
        <f t="shared" si="825"/>
        <v>19</v>
      </c>
      <c r="AQ2979" s="17">
        <f t="shared" si="826"/>
        <v>11</v>
      </c>
      <c r="AR2979" s="17">
        <f t="shared" si="827"/>
        <v>2019</v>
      </c>
      <c r="AS2979" s="17">
        <f t="shared" ca="1" si="828"/>
        <v>372</v>
      </c>
      <c r="AT2979" s="17" t="str">
        <f t="shared" ca="1" si="831"/>
        <v>Si</v>
      </c>
      <c r="AU2979" s="17">
        <f t="shared" si="829"/>
        <v>50</v>
      </c>
      <c r="AV2979" s="17" t="str">
        <f>+VLOOKUP(B2979,[1]Cruces!S:T,2,0)</f>
        <v>5. Consultoría / Adjudicación</v>
      </c>
    </row>
    <row r="2980" spans="1:48" hidden="1" x14ac:dyDescent="0.25">
      <c r="A2980" s="17" t="s">
        <v>5402</v>
      </c>
      <c r="B2980" s="17" t="s">
        <v>54</v>
      </c>
      <c r="C2980" s="17">
        <v>0</v>
      </c>
      <c r="D2980" s="17">
        <v>0</v>
      </c>
      <c r="E2980" s="17" t="s">
        <v>55</v>
      </c>
      <c r="F2980" s="17" t="s">
        <v>56</v>
      </c>
      <c r="G2980" s="17" t="s">
        <v>5403</v>
      </c>
      <c r="H2980" s="17">
        <v>0</v>
      </c>
      <c r="I2980" s="17" t="s">
        <v>58</v>
      </c>
      <c r="J2980" s="17" t="s">
        <v>59</v>
      </c>
      <c r="K2980" s="17" t="s">
        <v>97</v>
      </c>
      <c r="L2980" s="17" t="s">
        <v>61</v>
      </c>
      <c r="M2980" s="17" t="s">
        <v>55</v>
      </c>
      <c r="N2980" s="17" t="s">
        <v>62</v>
      </c>
      <c r="O2980" s="17">
        <v>20170913</v>
      </c>
      <c r="P2980" s="17">
        <v>20170913</v>
      </c>
      <c r="Q2980" s="17">
        <v>9330</v>
      </c>
      <c r="R2980" s="17">
        <v>0</v>
      </c>
      <c r="S2980" s="17"/>
      <c r="T2980" s="17" t="s">
        <v>63</v>
      </c>
      <c r="U2980" s="17"/>
      <c r="V2980" s="17">
        <f t="shared" si="830"/>
        <v>495</v>
      </c>
      <c r="W2980" s="17">
        <v>495000</v>
      </c>
      <c r="X2980" s="17" t="s">
        <v>64</v>
      </c>
      <c r="Y2980" s="17" t="s">
        <v>65</v>
      </c>
      <c r="Z2980" s="17">
        <v>20170913</v>
      </c>
      <c r="AA2980" s="17" t="s">
        <v>222</v>
      </c>
      <c r="AB2980" s="17">
        <v>1</v>
      </c>
      <c r="AC2980" s="17" t="str">
        <f>IFERROR(VLOOKUP(A2980,[1]Cruces!AJ:AK,2,0),VLOOKUP(CONCATENATE(X2980,AA2980),[1]Cruces!G:H,2,0))</f>
        <v>Solicitud de Obra</v>
      </c>
      <c r="AD2980" s="17">
        <f t="shared" si="816"/>
        <v>13</v>
      </c>
      <c r="AE2980" s="17">
        <f t="shared" si="817"/>
        <v>9</v>
      </c>
      <c r="AF2980" s="17">
        <f t="shared" si="818"/>
        <v>2017</v>
      </c>
      <c r="AG2980" s="17" t="str">
        <f>IFERROR(VLOOKUP(MID(A2980,2,4)*1,[1]Cruces!K:L,2,0),"Verificar")</f>
        <v>Guajira</v>
      </c>
      <c r="AH2980" s="17">
        <f t="shared" ca="1" si="819"/>
        <v>1169</v>
      </c>
      <c r="AI2980" s="17" t="str">
        <f>IFERROR(VLOOKUP(U2980,[1]Cruces!$O$1:$P$6,2,0),"Sin Orden")</f>
        <v>Sin Orden</v>
      </c>
      <c r="AJ2980" s="17">
        <f t="shared" si="820"/>
        <v>13</v>
      </c>
      <c r="AK2980" s="17">
        <f t="shared" si="821"/>
        <v>9</v>
      </c>
      <c r="AL2980" s="17">
        <f t="shared" si="822"/>
        <v>2017</v>
      </c>
      <c r="AM2980" s="17">
        <f t="shared" ca="1" si="823"/>
        <v>1169</v>
      </c>
      <c r="AN2980" s="18" t="str">
        <f>IFERROR(VLOOKUP(R2980*1,'[1]Ordenes de Servicio'!G:K,5,0),"No Cruza")</f>
        <v>No Cruza</v>
      </c>
      <c r="AO2980" s="17">
        <f t="shared" ca="1" si="824"/>
        <v>1169</v>
      </c>
      <c r="AP2980" s="17">
        <f t="shared" si="825"/>
        <v>13</v>
      </c>
      <c r="AQ2980" s="17">
        <f t="shared" si="826"/>
        <v>9</v>
      </c>
      <c r="AR2980" s="17">
        <f t="shared" si="827"/>
        <v>2017</v>
      </c>
      <c r="AS2980" s="17">
        <f t="shared" ca="1" si="828"/>
        <v>1169</v>
      </c>
      <c r="AT2980" s="17" t="str">
        <f t="shared" ca="1" si="831"/>
        <v>Si</v>
      </c>
      <c r="AU2980" s="17">
        <f t="shared" si="829"/>
        <v>0</v>
      </c>
      <c r="AV2980" s="17" t="str">
        <f>+VLOOKUP(B2980,[1]Cruces!S:T,2,0)</f>
        <v>4. Presupuesto de Obra</v>
      </c>
    </row>
    <row r="2981" spans="1:48" hidden="1" x14ac:dyDescent="0.25">
      <c r="A2981" s="17" t="s">
        <v>5404</v>
      </c>
      <c r="B2981" s="17" t="s">
        <v>68</v>
      </c>
      <c r="C2981" s="17">
        <v>0</v>
      </c>
      <c r="D2981" s="17">
        <v>0</v>
      </c>
      <c r="E2981" s="17" t="s">
        <v>55</v>
      </c>
      <c r="F2981" s="17" t="s">
        <v>81</v>
      </c>
      <c r="G2981" s="17" t="s">
        <v>5405</v>
      </c>
      <c r="H2981" s="17">
        <v>3107031334</v>
      </c>
      <c r="I2981" s="17" t="s">
        <v>71</v>
      </c>
      <c r="J2981" s="17" t="s">
        <v>59</v>
      </c>
      <c r="K2981" s="17" t="s">
        <v>5406</v>
      </c>
      <c r="L2981" s="17" t="s">
        <v>85</v>
      </c>
      <c r="M2981" s="17" t="s">
        <v>86</v>
      </c>
      <c r="N2981" s="17" t="s">
        <v>75</v>
      </c>
      <c r="O2981" s="17">
        <v>20200129</v>
      </c>
      <c r="P2981" s="17">
        <v>20200302</v>
      </c>
      <c r="Q2981" s="17">
        <v>9343</v>
      </c>
      <c r="R2981" s="17">
        <v>28027956</v>
      </c>
      <c r="S2981" s="17" t="s">
        <v>76</v>
      </c>
      <c r="T2981" s="17" t="s">
        <v>63</v>
      </c>
      <c r="U2981" s="17" t="s">
        <v>88</v>
      </c>
      <c r="V2981" s="17">
        <f t="shared" si="830"/>
        <v>15</v>
      </c>
      <c r="W2981" s="17">
        <v>15000</v>
      </c>
      <c r="X2981" s="17" t="s">
        <v>64</v>
      </c>
      <c r="Y2981" s="17" t="s">
        <v>136</v>
      </c>
      <c r="Z2981" s="17">
        <v>20200327</v>
      </c>
      <c r="AA2981" s="17" t="s">
        <v>78</v>
      </c>
      <c r="AB2981" s="17">
        <v>1</v>
      </c>
      <c r="AC2981" s="17" t="str">
        <f>IFERROR(VLOOKUP(A2981,[1]Cruces!AJ:AK,2,0),VLOOKUP(CONCATENATE(X2981,AA2981),[1]Cruces!G:H,2,0))</f>
        <v>Solicitud de Obra</v>
      </c>
      <c r="AD2981" s="17">
        <f t="shared" si="816"/>
        <v>29</v>
      </c>
      <c r="AE2981" s="17">
        <f t="shared" si="817"/>
        <v>1</v>
      </c>
      <c r="AF2981" s="17">
        <f t="shared" si="818"/>
        <v>2020</v>
      </c>
      <c r="AG2981" s="17" t="str">
        <f>IFERROR(VLOOKUP(MID(A2981,2,4)*1,[1]Cruces!K:L,2,0),"Verificar")</f>
        <v>Magdalena</v>
      </c>
      <c r="AH2981" s="17">
        <f t="shared" ca="1" si="819"/>
        <v>301</v>
      </c>
      <c r="AI2981" s="17" t="str">
        <f>IFERROR(VLOOKUP(U2981,[1]Cruces!$O$1:$P$6,2,0),"Sin Orden")</f>
        <v>Resuelta</v>
      </c>
      <c r="AJ2981" s="17">
        <f t="shared" si="820"/>
        <v>27</v>
      </c>
      <c r="AK2981" s="17">
        <f t="shared" si="821"/>
        <v>3</v>
      </c>
      <c r="AL2981" s="17">
        <f t="shared" si="822"/>
        <v>2020</v>
      </c>
      <c r="AM2981" s="17">
        <f t="shared" ca="1" si="823"/>
        <v>243</v>
      </c>
      <c r="AN2981" s="18">
        <f>IFERROR(VLOOKUP(R2981*1,'[1]Ordenes de Servicio'!G:K,5,0),"No Cruza")</f>
        <v>44063</v>
      </c>
      <c r="AO2981" s="17">
        <f t="shared" ca="1" si="824"/>
        <v>58</v>
      </c>
      <c r="AP2981" s="17">
        <f t="shared" si="825"/>
        <v>2</v>
      </c>
      <c r="AQ2981" s="17">
        <f t="shared" si="826"/>
        <v>3</v>
      </c>
      <c r="AR2981" s="17">
        <f t="shared" si="827"/>
        <v>2020</v>
      </c>
      <c r="AS2981" s="17">
        <f t="shared" ca="1" si="828"/>
        <v>268</v>
      </c>
      <c r="AT2981" s="17" t="str">
        <f t="shared" ca="1" si="831"/>
        <v>No</v>
      </c>
      <c r="AU2981" s="17">
        <f t="shared" si="829"/>
        <v>25</v>
      </c>
      <c r="AV2981" s="17" t="str">
        <f>+VLOOKUP(B2981,[1]Cruces!S:T,2,0)</f>
        <v>5. Consultoría / Adjudicación</v>
      </c>
    </row>
    <row r="2982" spans="1:48" hidden="1" x14ac:dyDescent="0.25">
      <c r="A2982" s="17" t="s">
        <v>5407</v>
      </c>
      <c r="B2982" s="17" t="s">
        <v>54</v>
      </c>
      <c r="C2982" s="17">
        <v>0</v>
      </c>
      <c r="D2982" s="17">
        <v>0</v>
      </c>
      <c r="E2982" s="17" t="s">
        <v>55</v>
      </c>
      <c r="F2982" s="17" t="s">
        <v>56</v>
      </c>
      <c r="G2982" s="17" t="s">
        <v>5408</v>
      </c>
      <c r="H2982" s="17">
        <v>0</v>
      </c>
      <c r="I2982" s="17" t="s">
        <v>58</v>
      </c>
      <c r="J2982" s="17" t="s">
        <v>59</v>
      </c>
      <c r="K2982" s="17" t="s">
        <v>5409</v>
      </c>
      <c r="L2982" s="17" t="s">
        <v>61</v>
      </c>
      <c r="M2982" s="17" t="s">
        <v>55</v>
      </c>
      <c r="N2982" s="17" t="s">
        <v>62</v>
      </c>
      <c r="O2982" s="17">
        <v>20170329</v>
      </c>
      <c r="P2982" s="17">
        <v>20170405</v>
      </c>
      <c r="Q2982" s="17">
        <v>3460</v>
      </c>
      <c r="R2982" s="17">
        <v>0</v>
      </c>
      <c r="S2982" s="17"/>
      <c r="T2982" s="17" t="s">
        <v>63</v>
      </c>
      <c r="U2982" s="17"/>
      <c r="V2982" s="17">
        <f t="shared" si="830"/>
        <v>62.5</v>
      </c>
      <c r="W2982" s="17">
        <v>62500</v>
      </c>
      <c r="X2982" s="17" t="s">
        <v>64</v>
      </c>
      <c r="Y2982" s="17" t="s">
        <v>65</v>
      </c>
      <c r="Z2982" s="17">
        <v>20170405</v>
      </c>
      <c r="AA2982" s="17" t="s">
        <v>66</v>
      </c>
      <c r="AB2982" s="17">
        <v>1</v>
      </c>
      <c r="AC2982" s="17" t="str">
        <f>IFERROR(VLOOKUP(A2982,[1]Cruces!AJ:AK,2,0),VLOOKUP(CONCATENATE(X2982,AA2982),[1]Cruces!G:H,2,0))</f>
        <v>Solicitud de Obra</v>
      </c>
      <c r="AD2982" s="17">
        <f t="shared" si="816"/>
        <v>29</v>
      </c>
      <c r="AE2982" s="17">
        <f t="shared" si="817"/>
        <v>3</v>
      </c>
      <c r="AF2982" s="17">
        <f t="shared" si="818"/>
        <v>2017</v>
      </c>
      <c r="AG2982" s="17" t="str">
        <f>IFERROR(VLOOKUP(MID(A2982,2,4)*1,[1]Cruces!K:L,2,0),"Verificar")</f>
        <v>Magdalena</v>
      </c>
      <c r="AH2982" s="17">
        <f t="shared" ca="1" si="819"/>
        <v>1337</v>
      </c>
      <c r="AI2982" s="17" t="str">
        <f>IFERROR(VLOOKUP(U2982,[1]Cruces!$O$1:$P$6,2,0),"Sin Orden")</f>
        <v>Sin Orden</v>
      </c>
      <c r="AJ2982" s="17">
        <f t="shared" si="820"/>
        <v>5</v>
      </c>
      <c r="AK2982" s="17">
        <f t="shared" si="821"/>
        <v>4</v>
      </c>
      <c r="AL2982" s="17">
        <f t="shared" si="822"/>
        <v>2017</v>
      </c>
      <c r="AM2982" s="17">
        <f t="shared" ca="1" si="823"/>
        <v>1330</v>
      </c>
      <c r="AN2982" s="18" t="str">
        <f>IFERROR(VLOOKUP(R2982*1,'[1]Ordenes de Servicio'!G:K,5,0),"No Cruza")</f>
        <v>No Cruza</v>
      </c>
      <c r="AO2982" s="17">
        <f t="shared" ca="1" si="824"/>
        <v>1330</v>
      </c>
      <c r="AP2982" s="17">
        <f t="shared" si="825"/>
        <v>5</v>
      </c>
      <c r="AQ2982" s="17">
        <f t="shared" si="826"/>
        <v>4</v>
      </c>
      <c r="AR2982" s="17">
        <f t="shared" si="827"/>
        <v>2017</v>
      </c>
      <c r="AS2982" s="17">
        <f t="shared" ca="1" si="828"/>
        <v>1330</v>
      </c>
      <c r="AT2982" s="17" t="str">
        <f t="shared" ca="1" si="831"/>
        <v>Si</v>
      </c>
      <c r="AU2982" s="17">
        <f t="shared" si="829"/>
        <v>0</v>
      </c>
      <c r="AV2982" s="17" t="str">
        <f>+VLOOKUP(B2982,[1]Cruces!S:T,2,0)</f>
        <v>4. Presupuesto de Obra</v>
      </c>
    </row>
    <row r="2983" spans="1:48" hidden="1" x14ac:dyDescent="0.25">
      <c r="A2983" s="17" t="s">
        <v>9746</v>
      </c>
      <c r="B2983" s="17" t="s">
        <v>6595</v>
      </c>
      <c r="C2983" s="17">
        <v>8660383</v>
      </c>
      <c r="D2983" s="17">
        <v>20014368</v>
      </c>
      <c r="E2983" s="17" t="s">
        <v>93</v>
      </c>
      <c r="F2983" s="17" t="s">
        <v>120</v>
      </c>
      <c r="G2983" s="17" t="s">
        <v>9747</v>
      </c>
      <c r="H2983" s="17">
        <v>3162771908</v>
      </c>
      <c r="I2983" s="17" t="s">
        <v>71</v>
      </c>
      <c r="J2983" s="17" t="s">
        <v>9748</v>
      </c>
      <c r="K2983" s="17" t="s">
        <v>9749</v>
      </c>
      <c r="L2983" s="17" t="s">
        <v>122</v>
      </c>
      <c r="M2983" s="17" t="s">
        <v>123</v>
      </c>
      <c r="N2983" s="17" t="s">
        <v>6600</v>
      </c>
      <c r="O2983" s="17">
        <v>20200522</v>
      </c>
      <c r="P2983" s="17">
        <v>20200525</v>
      </c>
      <c r="Q2983" s="17">
        <v>1170</v>
      </c>
      <c r="R2983" s="17">
        <v>27507620</v>
      </c>
      <c r="S2983" s="17" t="s">
        <v>7072</v>
      </c>
      <c r="T2983" s="17" t="s">
        <v>63</v>
      </c>
      <c r="U2983" s="17" t="s">
        <v>91</v>
      </c>
      <c r="V2983" s="17">
        <f t="shared" si="830"/>
        <v>3</v>
      </c>
      <c r="W2983" s="17">
        <v>3000</v>
      </c>
      <c r="X2983" s="17" t="s">
        <v>89</v>
      </c>
      <c r="Y2983" s="17" t="s">
        <v>6595</v>
      </c>
      <c r="Z2983" s="17">
        <v>20200525</v>
      </c>
      <c r="AA2983" s="17" t="s">
        <v>1947</v>
      </c>
      <c r="AB2983" s="17">
        <v>1</v>
      </c>
      <c r="AC2983" s="17" t="str">
        <f>IFERROR(VLOOKUP(A2983,[1]Cruces!AJ:AK,2,0),VLOOKUP(CONCATENATE(X2983,AA2983),[1]Cruces!G:H,2,0))</f>
        <v>Solicitud por BT</v>
      </c>
      <c r="AD2983" s="17">
        <f t="shared" si="816"/>
        <v>22</v>
      </c>
      <c r="AE2983" s="17">
        <f t="shared" si="817"/>
        <v>5</v>
      </c>
      <c r="AF2983" s="17">
        <f t="shared" si="818"/>
        <v>2020</v>
      </c>
      <c r="AG2983" s="17" t="str">
        <f>IFERROR(VLOOKUP(MID(A2983,2,4)*1,[1]Cruces!K:L,2,0),"Verificar")</f>
        <v>Atlántico Norte</v>
      </c>
      <c r="AH2983" s="17">
        <f t="shared" ca="1" si="819"/>
        <v>187</v>
      </c>
      <c r="AI2983" s="17" t="str">
        <f>IFERROR(VLOOKUP(U2983,[1]Cruces!$O$1:$P$6,2,0),"Sin Orden")</f>
        <v>Resuelta</v>
      </c>
      <c r="AJ2983" s="17">
        <f t="shared" si="820"/>
        <v>25</v>
      </c>
      <c r="AK2983" s="17">
        <f t="shared" si="821"/>
        <v>5</v>
      </c>
      <c r="AL2983" s="17">
        <f t="shared" si="822"/>
        <v>2020</v>
      </c>
      <c r="AM2983" s="17">
        <f t="shared" ca="1" si="823"/>
        <v>184</v>
      </c>
      <c r="AN2983" s="18" t="str">
        <f>IFERROR(VLOOKUP(R2983*1,'[1]Ordenes de Servicio'!G:K,5,0),"No Cruza")</f>
        <v>No Cruza</v>
      </c>
      <c r="AO2983" s="17">
        <f t="shared" ca="1" si="824"/>
        <v>3</v>
      </c>
      <c r="AP2983" s="17">
        <f t="shared" si="825"/>
        <v>25</v>
      </c>
      <c r="AQ2983" s="17">
        <f t="shared" si="826"/>
        <v>5</v>
      </c>
      <c r="AR2983" s="17">
        <f t="shared" si="827"/>
        <v>2020</v>
      </c>
      <c r="AS2983" s="17">
        <f t="shared" ca="1" si="828"/>
        <v>184</v>
      </c>
      <c r="AT2983" s="17" t="str">
        <f t="shared" ca="1" si="831"/>
        <v>No</v>
      </c>
      <c r="AU2983" s="17">
        <f t="shared" si="829"/>
        <v>0</v>
      </c>
      <c r="AV2983" s="17" t="str">
        <f>+VLOOKUP(B2983,[1]Cruces!S:T,2,0)</f>
        <v>7. Ejecución en Campo OS BT</v>
      </c>
    </row>
    <row r="2984" spans="1:48" hidden="1" x14ac:dyDescent="0.25">
      <c r="A2984" s="17" t="s">
        <v>5410</v>
      </c>
      <c r="B2984" s="17" t="s">
        <v>68</v>
      </c>
      <c r="C2984" s="17">
        <v>5530783</v>
      </c>
      <c r="D2984" s="17">
        <v>36162936</v>
      </c>
      <c r="E2984" s="17" t="s">
        <v>93</v>
      </c>
      <c r="F2984" s="17" t="s">
        <v>56</v>
      </c>
      <c r="G2984" s="17" t="s">
        <v>5411</v>
      </c>
      <c r="H2984" s="17">
        <v>3157286198</v>
      </c>
      <c r="I2984" s="17" t="s">
        <v>116</v>
      </c>
      <c r="J2984" s="17" t="s">
        <v>5412</v>
      </c>
      <c r="K2984" s="17" t="s">
        <v>5413</v>
      </c>
      <c r="L2984" s="17" t="s">
        <v>117</v>
      </c>
      <c r="M2984" s="17" t="s">
        <v>118</v>
      </c>
      <c r="N2984" s="17" t="s">
        <v>75</v>
      </c>
      <c r="O2984" s="17">
        <v>20191029</v>
      </c>
      <c r="P2984" s="17">
        <v>20200203</v>
      </c>
      <c r="Q2984" s="17">
        <v>1150</v>
      </c>
      <c r="R2984" s="17">
        <v>28032258</v>
      </c>
      <c r="S2984" s="17" t="s">
        <v>76</v>
      </c>
      <c r="T2984" s="17" t="s">
        <v>63</v>
      </c>
      <c r="U2984" s="17" t="s">
        <v>91</v>
      </c>
      <c r="V2984" s="17">
        <f t="shared" si="830"/>
        <v>112.5</v>
      </c>
      <c r="W2984" s="17">
        <v>112500</v>
      </c>
      <c r="X2984" s="17" t="s">
        <v>89</v>
      </c>
      <c r="Y2984" s="17" t="s">
        <v>150</v>
      </c>
      <c r="Z2984" s="17">
        <v>20200821</v>
      </c>
      <c r="AA2984" s="17" t="s">
        <v>78</v>
      </c>
      <c r="AB2984" s="17">
        <v>1</v>
      </c>
      <c r="AC2984" s="17" t="str">
        <f>IFERROR(VLOOKUP(A2984,[1]Cruces!AJ:AK,2,0),VLOOKUP(CONCATENATE(X2984,AA2984),[1]Cruces!G:H,2,0))</f>
        <v>Solicitud de Obra</v>
      </c>
      <c r="AD2984" s="17">
        <f t="shared" si="816"/>
        <v>29</v>
      </c>
      <c r="AE2984" s="17">
        <f t="shared" si="817"/>
        <v>10</v>
      </c>
      <c r="AF2984" s="17">
        <f t="shared" si="818"/>
        <v>2019</v>
      </c>
      <c r="AG2984" s="17" t="str">
        <f>IFERROR(VLOOKUP(MID(A2984,2,4)*1,[1]Cruces!K:L,2,0),"Verificar")</f>
        <v>Atlántico Norte</v>
      </c>
      <c r="AH2984" s="17">
        <f t="shared" ca="1" si="819"/>
        <v>393</v>
      </c>
      <c r="AI2984" s="17" t="str">
        <f>IFERROR(VLOOKUP(U2984,[1]Cruces!$O$1:$P$6,2,0),"Sin Orden")</f>
        <v>Resuelta</v>
      </c>
      <c r="AJ2984" s="17">
        <f t="shared" si="820"/>
        <v>21</v>
      </c>
      <c r="AK2984" s="17">
        <f t="shared" si="821"/>
        <v>8</v>
      </c>
      <c r="AL2984" s="17">
        <f t="shared" si="822"/>
        <v>2020</v>
      </c>
      <c r="AM2984" s="17">
        <f t="shared" ca="1" si="823"/>
        <v>96</v>
      </c>
      <c r="AN2984" s="18">
        <f>IFERROR(VLOOKUP(R2984*1,'[1]Ordenes de Servicio'!G:K,5,0),"No Cruza")</f>
        <v>44064</v>
      </c>
      <c r="AO2984" s="17">
        <f t="shared" ca="1" si="824"/>
        <v>297</v>
      </c>
      <c r="AP2984" s="17">
        <f t="shared" si="825"/>
        <v>3</v>
      </c>
      <c r="AQ2984" s="17">
        <f t="shared" si="826"/>
        <v>2</v>
      </c>
      <c r="AR2984" s="17">
        <f t="shared" si="827"/>
        <v>2020</v>
      </c>
      <c r="AS2984" s="17">
        <f t="shared" ca="1" si="828"/>
        <v>296</v>
      </c>
      <c r="AT2984" s="17" t="str">
        <f t="shared" ca="1" si="831"/>
        <v>No</v>
      </c>
      <c r="AU2984" s="17">
        <f t="shared" si="829"/>
        <v>200</v>
      </c>
      <c r="AV2984" s="17" t="str">
        <f>+VLOOKUP(B2984,[1]Cruces!S:T,2,0)</f>
        <v>5. Consultoría / Adjudicación</v>
      </c>
    </row>
    <row r="2985" spans="1:48" hidden="1" x14ac:dyDescent="0.25">
      <c r="A2985" s="17" t="s">
        <v>5414</v>
      </c>
      <c r="B2985" s="17" t="s">
        <v>54</v>
      </c>
      <c r="C2985" s="17">
        <v>0</v>
      </c>
      <c r="D2985" s="17">
        <v>0</v>
      </c>
      <c r="E2985" s="17" t="s">
        <v>55</v>
      </c>
      <c r="F2985" s="17" t="s">
        <v>126</v>
      </c>
      <c r="G2985" s="17" t="s">
        <v>5415</v>
      </c>
      <c r="H2985" s="17">
        <v>0</v>
      </c>
      <c r="I2985" s="17" t="s">
        <v>116</v>
      </c>
      <c r="J2985" s="17" t="s">
        <v>59</v>
      </c>
      <c r="K2985" s="17" t="s">
        <v>2547</v>
      </c>
      <c r="L2985" s="17" t="s">
        <v>129</v>
      </c>
      <c r="M2985" s="17" t="s">
        <v>130</v>
      </c>
      <c r="N2985" s="17" t="s">
        <v>62</v>
      </c>
      <c r="O2985" s="17">
        <v>20200904</v>
      </c>
      <c r="P2985" s="17">
        <v>20200909</v>
      </c>
      <c r="Q2985" s="17">
        <v>7751</v>
      </c>
      <c r="R2985" s="17">
        <v>28112002</v>
      </c>
      <c r="S2985" s="17" t="s">
        <v>100</v>
      </c>
      <c r="T2985" s="17" t="s">
        <v>63</v>
      </c>
      <c r="U2985" s="17" t="s">
        <v>91</v>
      </c>
      <c r="V2985" s="17">
        <f t="shared" si="830"/>
        <v>10</v>
      </c>
      <c r="W2985" s="17">
        <v>10000</v>
      </c>
      <c r="X2985" s="17" t="s">
        <v>64</v>
      </c>
      <c r="Y2985" s="17" t="s">
        <v>65</v>
      </c>
      <c r="Z2985" s="17">
        <v>20200909</v>
      </c>
      <c r="AA2985" s="17" t="s">
        <v>78</v>
      </c>
      <c r="AB2985" s="17">
        <v>1</v>
      </c>
      <c r="AC2985" s="17" t="str">
        <f>IFERROR(VLOOKUP(A2985,[1]Cruces!AJ:AK,2,0),VLOOKUP(CONCATENATE(X2985,AA2985),[1]Cruces!G:H,2,0))</f>
        <v>Solicitud de Obra</v>
      </c>
      <c r="AD2985" s="17">
        <f t="shared" si="816"/>
        <v>4</v>
      </c>
      <c r="AE2985" s="17">
        <f t="shared" si="817"/>
        <v>9</v>
      </c>
      <c r="AF2985" s="17">
        <f t="shared" si="818"/>
        <v>2020</v>
      </c>
      <c r="AG2985" s="17" t="str">
        <f>IFERROR(VLOOKUP(MID(A2985,2,4)*1,[1]Cruces!K:L,2,0),"Verificar")</f>
        <v>Guajira</v>
      </c>
      <c r="AH2985" s="17">
        <f t="shared" ca="1" si="819"/>
        <v>82</v>
      </c>
      <c r="AI2985" s="17" t="str">
        <f>IFERROR(VLOOKUP(U2985,[1]Cruces!$O$1:$P$6,2,0),"Sin Orden")</f>
        <v>Resuelta</v>
      </c>
      <c r="AJ2985" s="17">
        <f t="shared" si="820"/>
        <v>9</v>
      </c>
      <c r="AK2985" s="17">
        <f t="shared" si="821"/>
        <v>9</v>
      </c>
      <c r="AL2985" s="17">
        <f t="shared" si="822"/>
        <v>2020</v>
      </c>
      <c r="AM2985" s="17">
        <f t="shared" ca="1" si="823"/>
        <v>77</v>
      </c>
      <c r="AN2985" s="18" t="str">
        <f>IFERROR(VLOOKUP(R2985*1,'[1]Ordenes de Servicio'!G:K,5,0),"No Cruza")</f>
        <v>No Cruza</v>
      </c>
      <c r="AO2985" s="17">
        <f t="shared" ca="1" si="824"/>
        <v>5</v>
      </c>
      <c r="AP2985" s="17">
        <f t="shared" si="825"/>
        <v>9</v>
      </c>
      <c r="AQ2985" s="17">
        <f t="shared" si="826"/>
        <v>9</v>
      </c>
      <c r="AR2985" s="17">
        <f t="shared" si="827"/>
        <v>2020</v>
      </c>
      <c r="AS2985" s="17">
        <f t="shared" ca="1" si="828"/>
        <v>77</v>
      </c>
      <c r="AT2985" s="17" t="str">
        <f t="shared" ca="1" si="831"/>
        <v>No</v>
      </c>
      <c r="AU2985" s="17">
        <f t="shared" si="829"/>
        <v>0</v>
      </c>
      <c r="AV2985" s="17" t="str">
        <f>+VLOOKUP(B2985,[1]Cruces!S:T,2,0)</f>
        <v>4. Presupuesto de Obra</v>
      </c>
    </row>
    <row r="2986" spans="1:48" hidden="1" x14ac:dyDescent="0.25">
      <c r="A2986" s="17" t="s">
        <v>5416</v>
      </c>
      <c r="B2986" s="17" t="s">
        <v>68</v>
      </c>
      <c r="C2986" s="17">
        <v>0</v>
      </c>
      <c r="D2986" s="17">
        <v>0</v>
      </c>
      <c r="E2986" s="17" t="s">
        <v>55</v>
      </c>
      <c r="F2986" s="17" t="s">
        <v>107</v>
      </c>
      <c r="G2986" s="17" t="s">
        <v>5417</v>
      </c>
      <c r="H2986" s="17">
        <v>0</v>
      </c>
      <c r="I2986" s="17" t="s">
        <v>71</v>
      </c>
      <c r="J2986" s="17" t="s">
        <v>59</v>
      </c>
      <c r="K2986" s="17" t="s">
        <v>5418</v>
      </c>
      <c r="L2986" s="17" t="s">
        <v>117</v>
      </c>
      <c r="M2986" s="17" t="s">
        <v>118</v>
      </c>
      <c r="N2986" s="17" t="s">
        <v>75</v>
      </c>
      <c r="O2986" s="17">
        <v>20200603</v>
      </c>
      <c r="P2986" s="17">
        <v>20200701</v>
      </c>
      <c r="Q2986" s="17">
        <v>9530</v>
      </c>
      <c r="R2986" s="17">
        <v>27575968</v>
      </c>
      <c r="S2986" s="17" t="s">
        <v>100</v>
      </c>
      <c r="T2986" s="17" t="s">
        <v>63</v>
      </c>
      <c r="U2986" s="17" t="s">
        <v>91</v>
      </c>
      <c r="V2986" s="17">
        <f t="shared" si="830"/>
        <v>75</v>
      </c>
      <c r="W2986" s="17">
        <v>75000</v>
      </c>
      <c r="X2986" s="17" t="s">
        <v>64</v>
      </c>
      <c r="Y2986" s="17" t="s">
        <v>136</v>
      </c>
      <c r="Z2986" s="17">
        <v>20200702</v>
      </c>
      <c r="AA2986" s="17" t="s">
        <v>78</v>
      </c>
      <c r="AB2986" s="17">
        <v>1</v>
      </c>
      <c r="AC2986" s="17" t="str">
        <f>IFERROR(VLOOKUP(A2986,[1]Cruces!AJ:AK,2,0),VLOOKUP(CONCATENATE(X2986,AA2986),[1]Cruces!G:H,2,0))</f>
        <v>Solicitud de Obra</v>
      </c>
      <c r="AD2986" s="17">
        <f t="shared" si="816"/>
        <v>3</v>
      </c>
      <c r="AE2986" s="17">
        <f t="shared" si="817"/>
        <v>6</v>
      </c>
      <c r="AF2986" s="17">
        <f t="shared" si="818"/>
        <v>2020</v>
      </c>
      <c r="AG2986" s="17" t="str">
        <f>IFERROR(VLOOKUP(MID(A2986,2,4)*1,[1]Cruces!K:L,2,0),"Verificar")</f>
        <v>Atlántico Norte</v>
      </c>
      <c r="AH2986" s="17">
        <f t="shared" ca="1" si="819"/>
        <v>175</v>
      </c>
      <c r="AI2986" s="17" t="str">
        <f>IFERROR(VLOOKUP(U2986,[1]Cruces!$O$1:$P$6,2,0),"Sin Orden")</f>
        <v>Resuelta</v>
      </c>
      <c r="AJ2986" s="17">
        <f t="shared" si="820"/>
        <v>2</v>
      </c>
      <c r="AK2986" s="17">
        <f t="shared" si="821"/>
        <v>7</v>
      </c>
      <c r="AL2986" s="17">
        <f t="shared" si="822"/>
        <v>2020</v>
      </c>
      <c r="AM2986" s="17">
        <f t="shared" ca="1" si="823"/>
        <v>146</v>
      </c>
      <c r="AN2986" s="18" t="str">
        <f>IFERROR(VLOOKUP(R2986*1,'[1]Ordenes de Servicio'!G:K,5,0),"No Cruza")</f>
        <v>No Cruza</v>
      </c>
      <c r="AO2986" s="17">
        <f t="shared" ca="1" si="824"/>
        <v>29</v>
      </c>
      <c r="AP2986" s="17">
        <f t="shared" si="825"/>
        <v>1</v>
      </c>
      <c r="AQ2986" s="17">
        <f t="shared" si="826"/>
        <v>7</v>
      </c>
      <c r="AR2986" s="17">
        <f t="shared" si="827"/>
        <v>2020</v>
      </c>
      <c r="AS2986" s="17">
        <f t="shared" ca="1" si="828"/>
        <v>147</v>
      </c>
      <c r="AT2986" s="17" t="str">
        <f t="shared" ca="1" si="831"/>
        <v>No</v>
      </c>
      <c r="AU2986" s="17">
        <f t="shared" si="829"/>
        <v>1</v>
      </c>
      <c r="AV2986" s="17" t="str">
        <f>+VLOOKUP(B2986,[1]Cruces!S:T,2,0)</f>
        <v>5. Consultoría / Adjudicación</v>
      </c>
    </row>
    <row r="2987" spans="1:48" x14ac:dyDescent="0.25">
      <c r="A2987" s="17" t="s">
        <v>5419</v>
      </c>
      <c r="B2987" s="17" t="s">
        <v>80</v>
      </c>
      <c r="C2987" s="17">
        <v>0</v>
      </c>
      <c r="D2987" s="17">
        <v>0</v>
      </c>
      <c r="E2987" s="17" t="s">
        <v>55</v>
      </c>
      <c r="F2987" s="17" t="s">
        <v>56</v>
      </c>
      <c r="G2987" s="17" t="s">
        <v>5420</v>
      </c>
      <c r="H2987" s="17">
        <v>0</v>
      </c>
      <c r="I2987" s="17" t="s">
        <v>182</v>
      </c>
      <c r="J2987" s="17" t="s">
        <v>59</v>
      </c>
      <c r="K2987" s="17" t="s">
        <v>5421</v>
      </c>
      <c r="L2987" s="17" t="s">
        <v>117</v>
      </c>
      <c r="M2987" s="17" t="s">
        <v>118</v>
      </c>
      <c r="N2987" s="17" t="s">
        <v>87</v>
      </c>
      <c r="O2987" s="17">
        <v>20190718</v>
      </c>
      <c r="P2987" s="17">
        <v>20200213</v>
      </c>
      <c r="Q2987" s="17">
        <v>9510</v>
      </c>
      <c r="R2987" s="17">
        <v>26689934</v>
      </c>
      <c r="S2987" s="17" t="s">
        <v>76</v>
      </c>
      <c r="T2987" s="17" t="s">
        <v>63</v>
      </c>
      <c r="U2987" s="17" t="s">
        <v>88</v>
      </c>
      <c r="V2987" s="17">
        <f t="shared" si="830"/>
        <v>200</v>
      </c>
      <c r="W2987" s="17">
        <v>200000</v>
      </c>
      <c r="X2987" s="17" t="s">
        <v>64</v>
      </c>
      <c r="Y2987" s="17" t="s">
        <v>80</v>
      </c>
      <c r="Z2987" s="17">
        <v>20200213</v>
      </c>
      <c r="AA2987" s="17" t="s">
        <v>101</v>
      </c>
      <c r="AB2987" s="17">
        <v>1</v>
      </c>
      <c r="AC2987" s="17" t="str">
        <f>IFERROR(VLOOKUP(A2987,[1]Cruces!AJ:AK,2,0),VLOOKUP(CONCATENATE(X2987,AA2987),[1]Cruces!G:H,2,0))</f>
        <v>Solicitud de Obra</v>
      </c>
      <c r="AD2987" s="17">
        <f t="shared" si="816"/>
        <v>18</v>
      </c>
      <c r="AE2987" s="17">
        <f t="shared" si="817"/>
        <v>7</v>
      </c>
      <c r="AF2987" s="17">
        <f t="shared" si="818"/>
        <v>2019</v>
      </c>
      <c r="AG2987" s="17" t="str">
        <f>IFERROR(VLOOKUP(MID(A2987,2,4)*1,[1]Cruces!K:L,2,0),"Verificar")</f>
        <v>Atlántico Norte</v>
      </c>
      <c r="AH2987" s="17">
        <f t="shared" ca="1" si="819"/>
        <v>496</v>
      </c>
      <c r="AI2987" s="17" t="str">
        <f>IFERROR(VLOOKUP(U2987,[1]Cruces!$O$1:$P$6,2,0),"Sin Orden")</f>
        <v>Resuelta</v>
      </c>
      <c r="AJ2987" s="17">
        <f t="shared" si="820"/>
        <v>13</v>
      </c>
      <c r="AK2987" s="17">
        <f t="shared" si="821"/>
        <v>2</v>
      </c>
      <c r="AL2987" s="17">
        <f t="shared" si="822"/>
        <v>2020</v>
      </c>
      <c r="AM2987" s="17">
        <f t="shared" ca="1" si="823"/>
        <v>286</v>
      </c>
      <c r="AN2987" s="18" t="str">
        <f>IFERROR(VLOOKUP(R2987*1,'[1]Ordenes de Servicio'!G:K,5,0),"No Cruza")</f>
        <v>No Cruza</v>
      </c>
      <c r="AO2987" s="17">
        <f t="shared" ca="1" si="824"/>
        <v>210</v>
      </c>
      <c r="AP2987" s="17">
        <f t="shared" si="825"/>
        <v>13</v>
      </c>
      <c r="AQ2987" s="17">
        <f t="shared" si="826"/>
        <v>2</v>
      </c>
      <c r="AR2987" s="17">
        <f t="shared" si="827"/>
        <v>2020</v>
      </c>
      <c r="AS2987" s="17">
        <f t="shared" ca="1" si="828"/>
        <v>286</v>
      </c>
      <c r="AT2987" s="17" t="str">
        <f t="shared" ca="1" si="831"/>
        <v>No</v>
      </c>
      <c r="AU2987" s="17">
        <f t="shared" si="829"/>
        <v>0</v>
      </c>
      <c r="AV2987" s="17" t="str">
        <f>+VLOOKUP(B2987,[1]Cruces!S:T,2,0)</f>
        <v>8. Puesta en Servicio</v>
      </c>
    </row>
    <row r="2988" spans="1:48" hidden="1" x14ac:dyDescent="0.25">
      <c r="A2988" s="17" t="s">
        <v>5422</v>
      </c>
      <c r="B2988" s="17" t="s">
        <v>68</v>
      </c>
      <c r="C2988" s="17">
        <v>0</v>
      </c>
      <c r="D2988" s="17">
        <v>0</v>
      </c>
      <c r="E2988" s="17" t="s">
        <v>55</v>
      </c>
      <c r="F2988" s="17" t="s">
        <v>120</v>
      </c>
      <c r="G2988" s="17" t="s">
        <v>5423</v>
      </c>
      <c r="H2988" s="17">
        <v>0</v>
      </c>
      <c r="I2988" s="17" t="s">
        <v>116</v>
      </c>
      <c r="J2988" s="17" t="s">
        <v>59</v>
      </c>
      <c r="K2988" s="17" t="s">
        <v>97</v>
      </c>
      <c r="L2988" s="17" t="s">
        <v>122</v>
      </c>
      <c r="M2988" s="17" t="s">
        <v>123</v>
      </c>
      <c r="N2988" s="17" t="s">
        <v>75</v>
      </c>
      <c r="O2988" s="17">
        <v>20181221</v>
      </c>
      <c r="P2988" s="17">
        <v>20190116</v>
      </c>
      <c r="Q2988" s="17">
        <v>1150</v>
      </c>
      <c r="R2988" s="17">
        <v>26995568</v>
      </c>
      <c r="S2988" s="17" t="s">
        <v>76</v>
      </c>
      <c r="T2988" s="17" t="s">
        <v>63</v>
      </c>
      <c r="U2988" s="17" t="s">
        <v>91</v>
      </c>
      <c r="V2988" s="17">
        <f t="shared" si="830"/>
        <v>45</v>
      </c>
      <c r="W2988" s="17">
        <v>45000</v>
      </c>
      <c r="X2988" s="17" t="s">
        <v>64</v>
      </c>
      <c r="Y2988" s="17" t="s">
        <v>150</v>
      </c>
      <c r="Z2988" s="17">
        <v>20191210</v>
      </c>
      <c r="AA2988" s="17" t="s">
        <v>78</v>
      </c>
      <c r="AB2988" s="17">
        <v>1</v>
      </c>
      <c r="AC2988" s="17" t="str">
        <f>IFERROR(VLOOKUP(A2988,[1]Cruces!AJ:AK,2,0),VLOOKUP(CONCATENATE(X2988,AA2988),[1]Cruces!G:H,2,0))</f>
        <v>Solicitud de Obra</v>
      </c>
      <c r="AD2988" s="17">
        <f t="shared" si="816"/>
        <v>21</v>
      </c>
      <c r="AE2988" s="17">
        <f t="shared" si="817"/>
        <v>12</v>
      </c>
      <c r="AF2988" s="17">
        <f t="shared" si="818"/>
        <v>2018</v>
      </c>
      <c r="AG2988" s="17" t="str">
        <f>IFERROR(VLOOKUP(MID(A2988,2,4)*1,[1]Cruces!K:L,2,0),"Verificar")</f>
        <v>Atlántico Norte</v>
      </c>
      <c r="AH2988" s="17">
        <f t="shared" ca="1" si="819"/>
        <v>705</v>
      </c>
      <c r="AI2988" s="17" t="str">
        <f>IFERROR(VLOOKUP(U2988,[1]Cruces!$O$1:$P$6,2,0),"Sin Orden")</f>
        <v>Resuelta</v>
      </c>
      <c r="AJ2988" s="17">
        <f t="shared" si="820"/>
        <v>10</v>
      </c>
      <c r="AK2988" s="17">
        <f t="shared" si="821"/>
        <v>12</v>
      </c>
      <c r="AL2988" s="17">
        <f t="shared" si="822"/>
        <v>2019</v>
      </c>
      <c r="AM2988" s="17">
        <f t="shared" ca="1" si="823"/>
        <v>351</v>
      </c>
      <c r="AN2988" s="18">
        <f>IFERROR(VLOOKUP(R2988*1,'[1]Ordenes de Servicio'!G:K,5,0),"No Cruza")</f>
        <v>43809</v>
      </c>
      <c r="AO2988" s="17">
        <f t="shared" ca="1" si="824"/>
        <v>354</v>
      </c>
      <c r="AP2988" s="17">
        <f t="shared" si="825"/>
        <v>16</v>
      </c>
      <c r="AQ2988" s="17">
        <f t="shared" si="826"/>
        <v>1</v>
      </c>
      <c r="AR2988" s="17">
        <f t="shared" si="827"/>
        <v>2019</v>
      </c>
      <c r="AS2988" s="17">
        <f t="shared" ca="1" si="828"/>
        <v>679</v>
      </c>
      <c r="AT2988" s="17" t="str">
        <f t="shared" ca="1" si="831"/>
        <v>Si</v>
      </c>
      <c r="AU2988" s="17">
        <f t="shared" si="829"/>
        <v>328</v>
      </c>
      <c r="AV2988" s="17" t="str">
        <f>+VLOOKUP(B2988,[1]Cruces!S:T,2,0)</f>
        <v>5. Consultoría / Adjudicación</v>
      </c>
    </row>
    <row r="2989" spans="1:48" hidden="1" x14ac:dyDescent="0.25">
      <c r="A2989" s="17" t="s">
        <v>9750</v>
      </c>
      <c r="B2989" s="17" t="s">
        <v>1943</v>
      </c>
      <c r="C2989" s="17">
        <v>0</v>
      </c>
      <c r="D2989" s="17">
        <v>0</v>
      </c>
      <c r="E2989" s="17" t="s">
        <v>55</v>
      </c>
      <c r="F2989" s="17" t="s">
        <v>69</v>
      </c>
      <c r="G2989" s="17" t="s">
        <v>9751</v>
      </c>
      <c r="H2989" s="17">
        <v>3126010456</v>
      </c>
      <c r="I2989" s="17" t="s">
        <v>71</v>
      </c>
      <c r="J2989" s="17" t="s">
        <v>59</v>
      </c>
      <c r="K2989" s="17" t="s">
        <v>9752</v>
      </c>
      <c r="L2989" s="17" t="s">
        <v>7653</v>
      </c>
      <c r="M2989" s="17" t="s">
        <v>7654</v>
      </c>
      <c r="N2989" s="17" t="s">
        <v>1946</v>
      </c>
      <c r="O2989" s="17">
        <v>20200930</v>
      </c>
      <c r="P2989" s="17">
        <v>20200930</v>
      </c>
      <c r="Q2989" s="17">
        <v>3460</v>
      </c>
      <c r="R2989" s="17">
        <v>28182850</v>
      </c>
      <c r="S2989" s="17" t="s">
        <v>6601</v>
      </c>
      <c r="T2989" s="17" t="s">
        <v>63</v>
      </c>
      <c r="U2989" s="17" t="s">
        <v>77</v>
      </c>
      <c r="V2989" s="17">
        <f t="shared" si="830"/>
        <v>3</v>
      </c>
      <c r="W2989" s="17">
        <v>3000</v>
      </c>
      <c r="X2989" s="17" t="s">
        <v>7065</v>
      </c>
      <c r="Y2989" s="17" t="s">
        <v>1943</v>
      </c>
      <c r="Z2989" s="17">
        <v>20200930</v>
      </c>
      <c r="AA2989" s="17" t="s">
        <v>1947</v>
      </c>
      <c r="AB2989" s="17">
        <v>1</v>
      </c>
      <c r="AC2989" s="17" t="str">
        <f>IFERROR(VLOOKUP(A2989,[1]Cruces!AJ:AK,2,0),VLOOKUP(CONCATENATE(X2989,AA2989),[1]Cruces!G:H,2,0))</f>
        <v>Solicitud por BT</v>
      </c>
      <c r="AD2989" s="17">
        <f t="shared" si="816"/>
        <v>30</v>
      </c>
      <c r="AE2989" s="17">
        <f t="shared" si="817"/>
        <v>9</v>
      </c>
      <c r="AF2989" s="17">
        <f t="shared" si="818"/>
        <v>2020</v>
      </c>
      <c r="AG2989" s="17" t="str">
        <f>IFERROR(VLOOKUP(MID(A2989,2,4)*1,[1]Cruces!K:L,2,0),"Verificar")</f>
        <v>Magdalena</v>
      </c>
      <c r="AH2989" s="17">
        <f t="shared" ca="1" si="819"/>
        <v>56</v>
      </c>
      <c r="AI2989" s="17" t="str">
        <f>IFERROR(VLOOKUP(U2989,[1]Cruces!$O$1:$P$6,2,0),"Sin Orden")</f>
        <v>Pendiente</v>
      </c>
      <c r="AJ2989" s="17">
        <f t="shared" si="820"/>
        <v>30</v>
      </c>
      <c r="AK2989" s="17">
        <f t="shared" si="821"/>
        <v>9</v>
      </c>
      <c r="AL2989" s="17">
        <f t="shared" si="822"/>
        <v>2020</v>
      </c>
      <c r="AM2989" s="17">
        <f t="shared" ca="1" si="823"/>
        <v>56</v>
      </c>
      <c r="AN2989" s="18">
        <f>IFERROR(VLOOKUP(R2989*1,'[1]Ordenes de Servicio'!G:K,5,0),"No Cruza")</f>
        <v>44104</v>
      </c>
      <c r="AO2989" s="17">
        <f t="shared" ca="1" si="824"/>
        <v>56</v>
      </c>
      <c r="AP2989" s="17">
        <f t="shared" si="825"/>
        <v>30</v>
      </c>
      <c r="AQ2989" s="17">
        <f t="shared" si="826"/>
        <v>9</v>
      </c>
      <c r="AR2989" s="17">
        <f t="shared" si="827"/>
        <v>2020</v>
      </c>
      <c r="AS2989" s="17">
        <f t="shared" ca="1" si="828"/>
        <v>56</v>
      </c>
      <c r="AT2989" s="17" t="str">
        <f t="shared" ca="1" si="831"/>
        <v>No</v>
      </c>
      <c r="AU2989" s="17">
        <f t="shared" si="829"/>
        <v>0</v>
      </c>
      <c r="AV2989" s="17" t="str">
        <f>+VLOOKUP(B2989,[1]Cruces!S:T,2,0)</f>
        <v>7. Ejecución en Campo OS BT</v>
      </c>
    </row>
    <row r="2990" spans="1:48" hidden="1" x14ac:dyDescent="0.25">
      <c r="A2990" s="17" t="s">
        <v>9753</v>
      </c>
      <c r="B2990" s="17" t="s">
        <v>1943</v>
      </c>
      <c r="C2990" s="17">
        <v>0</v>
      </c>
      <c r="D2990" s="17">
        <v>0</v>
      </c>
      <c r="E2990" s="17" t="s">
        <v>55</v>
      </c>
      <c r="F2990" s="17" t="s">
        <v>7350</v>
      </c>
      <c r="G2990" s="17" t="s">
        <v>9754</v>
      </c>
      <c r="H2990" s="17">
        <v>3016739457</v>
      </c>
      <c r="I2990" s="17" t="s">
        <v>71</v>
      </c>
      <c r="J2990" s="17" t="s">
        <v>59</v>
      </c>
      <c r="K2990" s="17" t="s">
        <v>97</v>
      </c>
      <c r="L2990" s="17" t="s">
        <v>9602</v>
      </c>
      <c r="M2990" s="17" t="s">
        <v>9603</v>
      </c>
      <c r="N2990" s="17" t="s">
        <v>1946</v>
      </c>
      <c r="O2990" s="17">
        <v>20201005</v>
      </c>
      <c r="P2990" s="17">
        <v>20201005</v>
      </c>
      <c r="Q2990" s="17">
        <v>9332</v>
      </c>
      <c r="R2990" s="17">
        <v>28212920</v>
      </c>
      <c r="S2990" s="17" t="s">
        <v>6601</v>
      </c>
      <c r="T2990" s="17" t="s">
        <v>63</v>
      </c>
      <c r="U2990" s="17" t="s">
        <v>77</v>
      </c>
      <c r="V2990" s="17">
        <f t="shared" si="830"/>
        <v>3</v>
      </c>
      <c r="W2990" s="17">
        <v>3000</v>
      </c>
      <c r="X2990" s="17" t="s">
        <v>7065</v>
      </c>
      <c r="Y2990" s="17" t="s">
        <v>1943</v>
      </c>
      <c r="Z2990" s="17">
        <v>20201005</v>
      </c>
      <c r="AA2990" s="17" t="s">
        <v>1947</v>
      </c>
      <c r="AB2990" s="17">
        <v>1</v>
      </c>
      <c r="AC2990" s="17" t="str">
        <f>IFERROR(VLOOKUP(A2990,[1]Cruces!AJ:AK,2,0),VLOOKUP(CONCATENATE(X2990,AA2990),[1]Cruces!G:H,2,0))</f>
        <v>Solicitud por BT</v>
      </c>
      <c r="AD2990" s="17">
        <f t="shared" si="816"/>
        <v>5</v>
      </c>
      <c r="AE2990" s="17">
        <f t="shared" si="817"/>
        <v>10</v>
      </c>
      <c r="AF2990" s="17">
        <f t="shared" si="818"/>
        <v>2020</v>
      </c>
      <c r="AG2990" s="17" t="str">
        <f>IFERROR(VLOOKUP(MID(A2990,2,4)*1,[1]Cruces!K:L,2,0),"Verificar")</f>
        <v>Guajira</v>
      </c>
      <c r="AH2990" s="17">
        <f t="shared" ca="1" si="819"/>
        <v>51</v>
      </c>
      <c r="AI2990" s="17" t="str">
        <f>IFERROR(VLOOKUP(U2990,[1]Cruces!$O$1:$P$6,2,0),"Sin Orden")</f>
        <v>Pendiente</v>
      </c>
      <c r="AJ2990" s="17">
        <f t="shared" si="820"/>
        <v>5</v>
      </c>
      <c r="AK2990" s="17">
        <f t="shared" si="821"/>
        <v>10</v>
      </c>
      <c r="AL2990" s="17">
        <f t="shared" si="822"/>
        <v>2020</v>
      </c>
      <c r="AM2990" s="17">
        <f t="shared" ca="1" si="823"/>
        <v>51</v>
      </c>
      <c r="AN2990" s="18">
        <f>IFERROR(VLOOKUP(R2990*1,'[1]Ordenes de Servicio'!G:K,5,0),"No Cruza")</f>
        <v>44109</v>
      </c>
      <c r="AO2990" s="17">
        <f t="shared" ca="1" si="824"/>
        <v>51</v>
      </c>
      <c r="AP2990" s="17">
        <f t="shared" si="825"/>
        <v>5</v>
      </c>
      <c r="AQ2990" s="17">
        <f t="shared" si="826"/>
        <v>10</v>
      </c>
      <c r="AR2990" s="17">
        <f t="shared" si="827"/>
        <v>2020</v>
      </c>
      <c r="AS2990" s="17">
        <f t="shared" ca="1" si="828"/>
        <v>51</v>
      </c>
      <c r="AT2990" s="17" t="str">
        <f t="shared" ca="1" si="831"/>
        <v>No</v>
      </c>
      <c r="AU2990" s="17">
        <f t="shared" si="829"/>
        <v>0</v>
      </c>
      <c r="AV2990" s="17" t="str">
        <f>+VLOOKUP(B2990,[1]Cruces!S:T,2,0)</f>
        <v>7. Ejecución en Campo OS BT</v>
      </c>
    </row>
    <row r="2991" spans="1:48" hidden="1" x14ac:dyDescent="0.25">
      <c r="A2991" s="17" t="s">
        <v>5424</v>
      </c>
      <c r="B2991" s="17" t="s">
        <v>68</v>
      </c>
      <c r="C2991" s="17">
        <v>0</v>
      </c>
      <c r="D2991" s="17">
        <v>0</v>
      </c>
      <c r="E2991" s="17" t="s">
        <v>55</v>
      </c>
      <c r="F2991" s="17" t="s">
        <v>81</v>
      </c>
      <c r="G2991" s="17" t="s">
        <v>2426</v>
      </c>
      <c r="H2991" s="17" t="s">
        <v>2427</v>
      </c>
      <c r="I2991" s="17" t="s">
        <v>182</v>
      </c>
      <c r="J2991" s="17" t="s">
        <v>59</v>
      </c>
      <c r="K2991" s="17" t="s">
        <v>97</v>
      </c>
      <c r="L2991" s="17" t="s">
        <v>85</v>
      </c>
      <c r="M2991" s="17" t="s">
        <v>86</v>
      </c>
      <c r="N2991" s="17" t="s">
        <v>75</v>
      </c>
      <c r="O2991" s="17">
        <v>20191024</v>
      </c>
      <c r="P2991" s="17">
        <v>20200317</v>
      </c>
      <c r="Q2991" s="17">
        <v>3410</v>
      </c>
      <c r="R2991" s="17">
        <v>26858893</v>
      </c>
      <c r="S2991" s="17" t="s">
        <v>100</v>
      </c>
      <c r="T2991" s="17" t="s">
        <v>63</v>
      </c>
      <c r="U2991" s="17" t="s">
        <v>91</v>
      </c>
      <c r="V2991" s="17">
        <f t="shared" si="830"/>
        <v>15</v>
      </c>
      <c r="W2991" s="17">
        <v>15000</v>
      </c>
      <c r="X2991" s="17" t="s">
        <v>64</v>
      </c>
      <c r="Y2991" s="17" t="s">
        <v>136</v>
      </c>
      <c r="Z2991" s="17">
        <v>20200617</v>
      </c>
      <c r="AA2991" s="17" t="s">
        <v>78</v>
      </c>
      <c r="AB2991" s="17">
        <v>1</v>
      </c>
      <c r="AC2991" s="17" t="str">
        <f>IFERROR(VLOOKUP(A2991,[1]Cruces!AJ:AK,2,0),VLOOKUP(CONCATENATE(X2991,AA2991),[1]Cruces!G:H,2,0))</f>
        <v>Solicitud de Obra</v>
      </c>
      <c r="AD2991" s="17">
        <f t="shared" si="816"/>
        <v>24</v>
      </c>
      <c r="AE2991" s="17">
        <f t="shared" si="817"/>
        <v>10</v>
      </c>
      <c r="AF2991" s="17">
        <f t="shared" si="818"/>
        <v>2019</v>
      </c>
      <c r="AG2991" s="17" t="str">
        <f>IFERROR(VLOOKUP(MID(A2991,2,4)*1,[1]Cruces!K:L,2,0),"Verificar")</f>
        <v>Magdalena</v>
      </c>
      <c r="AH2991" s="17">
        <f t="shared" ca="1" si="819"/>
        <v>398</v>
      </c>
      <c r="AI2991" s="17" t="str">
        <f>IFERROR(VLOOKUP(U2991,[1]Cruces!$O$1:$P$6,2,0),"Sin Orden")</f>
        <v>Resuelta</v>
      </c>
      <c r="AJ2991" s="17">
        <f t="shared" si="820"/>
        <v>17</v>
      </c>
      <c r="AK2991" s="17">
        <f t="shared" si="821"/>
        <v>6</v>
      </c>
      <c r="AL2991" s="17">
        <f t="shared" si="822"/>
        <v>2020</v>
      </c>
      <c r="AM2991" s="17">
        <f t="shared" ca="1" si="823"/>
        <v>161</v>
      </c>
      <c r="AN2991" s="18" t="str">
        <f>IFERROR(VLOOKUP(R2991*1,'[1]Ordenes de Servicio'!G:K,5,0),"No Cruza")</f>
        <v>No Cruza</v>
      </c>
      <c r="AO2991" s="17">
        <f t="shared" ca="1" si="824"/>
        <v>237</v>
      </c>
      <c r="AP2991" s="17">
        <f t="shared" si="825"/>
        <v>17</v>
      </c>
      <c r="AQ2991" s="17">
        <f t="shared" si="826"/>
        <v>3</v>
      </c>
      <c r="AR2991" s="17">
        <f t="shared" si="827"/>
        <v>2020</v>
      </c>
      <c r="AS2991" s="17">
        <f t="shared" ca="1" si="828"/>
        <v>253</v>
      </c>
      <c r="AT2991" s="17" t="str">
        <f t="shared" ca="1" si="831"/>
        <v>No</v>
      </c>
      <c r="AU2991" s="17">
        <f t="shared" si="829"/>
        <v>92</v>
      </c>
      <c r="AV2991" s="17" t="str">
        <f>+VLOOKUP(B2991,[1]Cruces!S:T,2,0)</f>
        <v>5. Consultoría / Adjudicación</v>
      </c>
    </row>
    <row r="2992" spans="1:48" hidden="1" x14ac:dyDescent="0.25">
      <c r="A2992" s="17" t="s">
        <v>5425</v>
      </c>
      <c r="B2992" s="17" t="s">
        <v>54</v>
      </c>
      <c r="C2992" s="17">
        <v>0</v>
      </c>
      <c r="D2992" s="17">
        <v>0</v>
      </c>
      <c r="E2992" s="17" t="s">
        <v>55</v>
      </c>
      <c r="F2992" s="17" t="s">
        <v>107</v>
      </c>
      <c r="G2992" s="17" t="s">
        <v>5426</v>
      </c>
      <c r="H2992" s="17">
        <v>0</v>
      </c>
      <c r="I2992" s="17" t="s">
        <v>165</v>
      </c>
      <c r="J2992" s="17" t="s">
        <v>59</v>
      </c>
      <c r="K2992" s="17" t="s">
        <v>5427</v>
      </c>
      <c r="L2992" s="17" t="s">
        <v>117</v>
      </c>
      <c r="M2992" s="17" t="s">
        <v>118</v>
      </c>
      <c r="N2992" s="17" t="s">
        <v>62</v>
      </c>
      <c r="O2992" s="17">
        <v>20200702</v>
      </c>
      <c r="P2992" s="17">
        <v>20200707</v>
      </c>
      <c r="Q2992" s="17">
        <v>9530</v>
      </c>
      <c r="R2992" s="17">
        <v>27741700</v>
      </c>
      <c r="S2992" s="17" t="s">
        <v>100</v>
      </c>
      <c r="T2992" s="17" t="s">
        <v>63</v>
      </c>
      <c r="U2992" s="17" t="s">
        <v>91</v>
      </c>
      <c r="V2992" s="17">
        <f t="shared" si="830"/>
        <v>75</v>
      </c>
      <c r="W2992" s="17">
        <v>75000</v>
      </c>
      <c r="X2992" s="17" t="s">
        <v>64</v>
      </c>
      <c r="Y2992" s="17" t="s">
        <v>65</v>
      </c>
      <c r="Z2992" s="17">
        <v>20200707</v>
      </c>
      <c r="AA2992" s="17" t="s">
        <v>78</v>
      </c>
      <c r="AB2992" s="17">
        <v>1</v>
      </c>
      <c r="AC2992" s="17" t="str">
        <f>IFERROR(VLOOKUP(A2992,[1]Cruces!AJ:AK,2,0),VLOOKUP(CONCATENATE(X2992,AA2992),[1]Cruces!G:H,2,0))</f>
        <v>Solicitud de Obra</v>
      </c>
      <c r="AD2992" s="17">
        <f t="shared" si="816"/>
        <v>2</v>
      </c>
      <c r="AE2992" s="17">
        <f t="shared" si="817"/>
        <v>7</v>
      </c>
      <c r="AF2992" s="17">
        <f t="shared" si="818"/>
        <v>2020</v>
      </c>
      <c r="AG2992" s="17" t="str">
        <f>IFERROR(VLOOKUP(MID(A2992,2,4)*1,[1]Cruces!K:L,2,0),"Verificar")</f>
        <v>Atlántico Norte</v>
      </c>
      <c r="AH2992" s="17">
        <f t="shared" ca="1" si="819"/>
        <v>146</v>
      </c>
      <c r="AI2992" s="17" t="str">
        <f>IFERROR(VLOOKUP(U2992,[1]Cruces!$O$1:$P$6,2,0),"Sin Orden")</f>
        <v>Resuelta</v>
      </c>
      <c r="AJ2992" s="17">
        <f t="shared" si="820"/>
        <v>7</v>
      </c>
      <c r="AK2992" s="17">
        <f t="shared" si="821"/>
        <v>7</v>
      </c>
      <c r="AL2992" s="17">
        <f t="shared" si="822"/>
        <v>2020</v>
      </c>
      <c r="AM2992" s="17">
        <f t="shared" ca="1" si="823"/>
        <v>141</v>
      </c>
      <c r="AN2992" s="18" t="str">
        <f>IFERROR(VLOOKUP(R2992*1,'[1]Ordenes de Servicio'!G:K,5,0),"No Cruza")</f>
        <v>No Cruza</v>
      </c>
      <c r="AO2992" s="17">
        <f t="shared" ca="1" si="824"/>
        <v>5</v>
      </c>
      <c r="AP2992" s="17">
        <f t="shared" si="825"/>
        <v>7</v>
      </c>
      <c r="AQ2992" s="17">
        <f t="shared" si="826"/>
        <v>7</v>
      </c>
      <c r="AR2992" s="17">
        <f t="shared" si="827"/>
        <v>2020</v>
      </c>
      <c r="AS2992" s="17">
        <f t="shared" ca="1" si="828"/>
        <v>141</v>
      </c>
      <c r="AT2992" s="17" t="str">
        <f t="shared" ca="1" si="831"/>
        <v>No</v>
      </c>
      <c r="AU2992" s="17">
        <f t="shared" si="829"/>
        <v>0</v>
      </c>
      <c r="AV2992" s="17" t="str">
        <f>+VLOOKUP(B2992,[1]Cruces!S:T,2,0)</f>
        <v>4. Presupuesto de Obra</v>
      </c>
    </row>
    <row r="2993" spans="1:48" hidden="1" x14ac:dyDescent="0.25">
      <c r="A2993" s="17" t="s">
        <v>5428</v>
      </c>
      <c r="B2993" s="17" t="s">
        <v>54</v>
      </c>
      <c r="C2993" s="17">
        <v>0</v>
      </c>
      <c r="D2993" s="17">
        <v>0</v>
      </c>
      <c r="E2993" s="17" t="s">
        <v>55</v>
      </c>
      <c r="F2993" s="17" t="s">
        <v>232</v>
      </c>
      <c r="G2993" s="17" t="s">
        <v>5429</v>
      </c>
      <c r="H2993" s="17">
        <v>3737603</v>
      </c>
      <c r="I2993" s="17" t="s">
        <v>71</v>
      </c>
      <c r="J2993" s="17" t="s">
        <v>59</v>
      </c>
      <c r="K2993" s="17" t="s">
        <v>5430</v>
      </c>
      <c r="L2993" s="17" t="s">
        <v>111</v>
      </c>
      <c r="M2993" s="17" t="s">
        <v>112</v>
      </c>
      <c r="N2993" s="17" t="s">
        <v>62</v>
      </c>
      <c r="O2993" s="17">
        <v>20171123</v>
      </c>
      <c r="P2993" s="17">
        <v>20171128</v>
      </c>
      <c r="Q2993" s="17">
        <v>7541</v>
      </c>
      <c r="R2993" s="17">
        <v>24479866</v>
      </c>
      <c r="S2993" s="17" t="s">
        <v>100</v>
      </c>
      <c r="T2993" s="17" t="s">
        <v>63</v>
      </c>
      <c r="U2993" s="17" t="s">
        <v>91</v>
      </c>
      <c r="V2993" s="17">
        <f t="shared" si="830"/>
        <v>25</v>
      </c>
      <c r="W2993" s="17">
        <v>25000</v>
      </c>
      <c r="X2993" s="17" t="s">
        <v>64</v>
      </c>
      <c r="Y2993" s="17" t="s">
        <v>65</v>
      </c>
      <c r="Z2993" s="17">
        <v>20171128</v>
      </c>
      <c r="AA2993" s="17" t="s">
        <v>78</v>
      </c>
      <c r="AB2993" s="17">
        <v>1</v>
      </c>
      <c r="AC2993" s="17" t="str">
        <f>IFERROR(VLOOKUP(A2993,[1]Cruces!AJ:AK,2,0),VLOOKUP(CONCATENATE(X2993,AA2993),[1]Cruces!G:H,2,0))</f>
        <v>Solicitud de Obra</v>
      </c>
      <c r="AD2993" s="17">
        <f t="shared" si="816"/>
        <v>23</v>
      </c>
      <c r="AE2993" s="17">
        <f t="shared" si="817"/>
        <v>11</v>
      </c>
      <c r="AF2993" s="17">
        <f t="shared" si="818"/>
        <v>2017</v>
      </c>
      <c r="AG2993" s="17" t="str">
        <f>IFERROR(VLOOKUP(MID(A2993,2,4)*1,[1]Cruces!K:L,2,0),"Verificar")</f>
        <v>Atlántico Sur</v>
      </c>
      <c r="AH2993" s="17">
        <f t="shared" ca="1" si="819"/>
        <v>1098</v>
      </c>
      <c r="AI2993" s="17" t="str">
        <f>IFERROR(VLOOKUP(U2993,[1]Cruces!$O$1:$P$6,2,0),"Sin Orden")</f>
        <v>Resuelta</v>
      </c>
      <c r="AJ2993" s="17">
        <f t="shared" si="820"/>
        <v>28</v>
      </c>
      <c r="AK2993" s="17">
        <f t="shared" si="821"/>
        <v>11</v>
      </c>
      <c r="AL2993" s="17">
        <f t="shared" si="822"/>
        <v>2017</v>
      </c>
      <c r="AM2993" s="17">
        <f t="shared" ca="1" si="823"/>
        <v>1093</v>
      </c>
      <c r="AN2993" s="18" t="str">
        <f>IFERROR(VLOOKUP(R2993*1,'[1]Ordenes de Servicio'!G:K,5,0),"No Cruza")</f>
        <v>No Cruza</v>
      </c>
      <c r="AO2993" s="17">
        <f t="shared" ca="1" si="824"/>
        <v>5</v>
      </c>
      <c r="AP2993" s="17">
        <f t="shared" si="825"/>
        <v>28</v>
      </c>
      <c r="AQ2993" s="17">
        <f t="shared" si="826"/>
        <v>11</v>
      </c>
      <c r="AR2993" s="17">
        <f t="shared" si="827"/>
        <v>2017</v>
      </c>
      <c r="AS2993" s="17">
        <f t="shared" ca="1" si="828"/>
        <v>1093</v>
      </c>
      <c r="AT2993" s="17" t="str">
        <f t="shared" ca="1" si="831"/>
        <v>Si</v>
      </c>
      <c r="AU2993" s="17">
        <f t="shared" si="829"/>
        <v>0</v>
      </c>
      <c r="AV2993" s="17" t="str">
        <f>+VLOOKUP(B2993,[1]Cruces!S:T,2,0)</f>
        <v>4. Presupuesto de Obra</v>
      </c>
    </row>
    <row r="2994" spans="1:48" hidden="1" x14ac:dyDescent="0.25">
      <c r="A2994" s="17" t="s">
        <v>5431</v>
      </c>
      <c r="B2994" s="17" t="s">
        <v>54</v>
      </c>
      <c r="C2994" s="17">
        <v>0</v>
      </c>
      <c r="D2994" s="17">
        <v>0</v>
      </c>
      <c r="E2994" s="17" t="s">
        <v>55</v>
      </c>
      <c r="F2994" s="17" t="s">
        <v>126</v>
      </c>
      <c r="G2994" s="17" t="s">
        <v>5432</v>
      </c>
      <c r="H2994" s="17">
        <v>0</v>
      </c>
      <c r="I2994" s="17" t="s">
        <v>71</v>
      </c>
      <c r="J2994" s="17" t="s">
        <v>59</v>
      </c>
      <c r="K2994" s="17" t="s">
        <v>97</v>
      </c>
      <c r="L2994" s="17" t="s">
        <v>129</v>
      </c>
      <c r="M2994" s="17" t="s">
        <v>130</v>
      </c>
      <c r="N2994" s="17" t="s">
        <v>62</v>
      </c>
      <c r="O2994" s="17">
        <v>20191018</v>
      </c>
      <c r="P2994" s="17">
        <v>20191028</v>
      </c>
      <c r="Q2994" s="17">
        <v>7751</v>
      </c>
      <c r="R2994" s="17">
        <v>26864537</v>
      </c>
      <c r="S2994" s="17" t="s">
        <v>100</v>
      </c>
      <c r="T2994" s="17" t="s">
        <v>63</v>
      </c>
      <c r="U2994" s="17" t="s">
        <v>91</v>
      </c>
      <c r="V2994" s="17">
        <f t="shared" si="830"/>
        <v>112.5</v>
      </c>
      <c r="W2994" s="17">
        <v>112500</v>
      </c>
      <c r="X2994" s="17" t="s">
        <v>64</v>
      </c>
      <c r="Y2994" s="17" t="s">
        <v>65</v>
      </c>
      <c r="Z2994" s="17">
        <v>20191028</v>
      </c>
      <c r="AA2994" s="17" t="s">
        <v>78</v>
      </c>
      <c r="AB2994" s="17">
        <v>1</v>
      </c>
      <c r="AC2994" s="17" t="str">
        <f>IFERROR(VLOOKUP(A2994,[1]Cruces!AJ:AK,2,0),VLOOKUP(CONCATENATE(X2994,AA2994),[1]Cruces!G:H,2,0))</f>
        <v>Solicitud de Obra</v>
      </c>
      <c r="AD2994" s="17">
        <f t="shared" si="816"/>
        <v>18</v>
      </c>
      <c r="AE2994" s="17">
        <f t="shared" si="817"/>
        <v>10</v>
      </c>
      <c r="AF2994" s="17">
        <f t="shared" si="818"/>
        <v>2019</v>
      </c>
      <c r="AG2994" s="17" t="str">
        <f>IFERROR(VLOOKUP(MID(A2994,2,4)*1,[1]Cruces!K:L,2,0),"Verificar")</f>
        <v>Guajira</v>
      </c>
      <c r="AH2994" s="17">
        <f t="shared" ca="1" si="819"/>
        <v>404</v>
      </c>
      <c r="AI2994" s="17" t="str">
        <f>IFERROR(VLOOKUP(U2994,[1]Cruces!$O$1:$P$6,2,0),"Sin Orden")</f>
        <v>Resuelta</v>
      </c>
      <c r="AJ2994" s="17">
        <f t="shared" si="820"/>
        <v>28</v>
      </c>
      <c r="AK2994" s="17">
        <f t="shared" si="821"/>
        <v>10</v>
      </c>
      <c r="AL2994" s="17">
        <f t="shared" si="822"/>
        <v>2019</v>
      </c>
      <c r="AM2994" s="17">
        <f t="shared" ca="1" si="823"/>
        <v>394</v>
      </c>
      <c r="AN2994" s="18" t="str">
        <f>IFERROR(VLOOKUP(R2994*1,'[1]Ordenes de Servicio'!G:K,5,0),"No Cruza")</f>
        <v>No Cruza</v>
      </c>
      <c r="AO2994" s="17">
        <f t="shared" ca="1" si="824"/>
        <v>10</v>
      </c>
      <c r="AP2994" s="17">
        <f t="shared" si="825"/>
        <v>28</v>
      </c>
      <c r="AQ2994" s="17">
        <f t="shared" si="826"/>
        <v>10</v>
      </c>
      <c r="AR2994" s="17">
        <f t="shared" si="827"/>
        <v>2019</v>
      </c>
      <c r="AS2994" s="17">
        <f t="shared" ca="1" si="828"/>
        <v>394</v>
      </c>
      <c r="AT2994" s="17" t="str">
        <f t="shared" ca="1" si="831"/>
        <v>Si</v>
      </c>
      <c r="AU2994" s="17">
        <f t="shared" si="829"/>
        <v>0</v>
      </c>
      <c r="AV2994" s="17" t="str">
        <f>+VLOOKUP(B2994,[1]Cruces!S:T,2,0)</f>
        <v>4. Presupuesto de Obra</v>
      </c>
    </row>
    <row r="2995" spans="1:48" hidden="1" x14ac:dyDescent="0.25">
      <c r="A2995" s="17" t="s">
        <v>9755</v>
      </c>
      <c r="B2995" s="17" t="s">
        <v>1943</v>
      </c>
      <c r="C2995" s="17">
        <v>0</v>
      </c>
      <c r="D2995" s="17">
        <v>0</v>
      </c>
      <c r="E2995" s="17" t="s">
        <v>55</v>
      </c>
      <c r="F2995" s="17" t="s">
        <v>232</v>
      </c>
      <c r="G2995" s="17" t="s">
        <v>9756</v>
      </c>
      <c r="H2995" s="17">
        <v>3014560966</v>
      </c>
      <c r="I2995" s="17" t="s">
        <v>71</v>
      </c>
      <c r="J2995" s="17" t="s">
        <v>59</v>
      </c>
      <c r="K2995" s="17" t="s">
        <v>9757</v>
      </c>
      <c r="L2995" s="17" t="s">
        <v>7475</v>
      </c>
      <c r="M2995" s="17" t="s">
        <v>7476</v>
      </c>
      <c r="N2995" s="17" t="s">
        <v>1946</v>
      </c>
      <c r="O2995" s="17">
        <v>20201118</v>
      </c>
      <c r="P2995" s="17">
        <v>20201118</v>
      </c>
      <c r="Q2995" s="17">
        <v>7542</v>
      </c>
      <c r="R2995" s="17">
        <v>28288532</v>
      </c>
      <c r="S2995" s="17" t="s">
        <v>6601</v>
      </c>
      <c r="T2995" s="17" t="s">
        <v>63</v>
      </c>
      <c r="U2995" s="17" t="s">
        <v>77</v>
      </c>
      <c r="V2995" s="17">
        <f t="shared" si="830"/>
        <v>3</v>
      </c>
      <c r="W2995" s="17">
        <v>3000</v>
      </c>
      <c r="X2995" s="17" t="s">
        <v>7065</v>
      </c>
      <c r="Y2995" s="17" t="s">
        <v>1943</v>
      </c>
      <c r="Z2995" s="17">
        <v>20201118</v>
      </c>
      <c r="AA2995" s="17" t="s">
        <v>1947</v>
      </c>
      <c r="AB2995" s="17">
        <v>1</v>
      </c>
      <c r="AC2995" s="17" t="str">
        <f>IFERROR(VLOOKUP(A2995,[1]Cruces!AJ:AK,2,0),VLOOKUP(CONCATENATE(X2995,AA2995),[1]Cruces!G:H,2,0))</f>
        <v>Solicitud por BT</v>
      </c>
      <c r="AD2995" s="17">
        <f t="shared" si="816"/>
        <v>18</v>
      </c>
      <c r="AE2995" s="17">
        <f t="shared" si="817"/>
        <v>11</v>
      </c>
      <c r="AF2995" s="17">
        <f t="shared" si="818"/>
        <v>2020</v>
      </c>
      <c r="AG2995" s="17" t="str">
        <f>IFERROR(VLOOKUP(MID(A2995,2,4)*1,[1]Cruces!K:L,2,0),"Verificar")</f>
        <v>Atlántico Sur</v>
      </c>
      <c r="AH2995" s="17">
        <f t="shared" ca="1" si="819"/>
        <v>7</v>
      </c>
      <c r="AI2995" s="17" t="str">
        <f>IFERROR(VLOOKUP(U2995,[1]Cruces!$O$1:$P$6,2,0),"Sin Orden")</f>
        <v>Pendiente</v>
      </c>
      <c r="AJ2995" s="17">
        <f t="shared" si="820"/>
        <v>18</v>
      </c>
      <c r="AK2995" s="17">
        <f t="shared" si="821"/>
        <v>11</v>
      </c>
      <c r="AL2995" s="17">
        <f t="shared" si="822"/>
        <v>2020</v>
      </c>
      <c r="AM2995" s="17">
        <f t="shared" ca="1" si="823"/>
        <v>7</v>
      </c>
      <c r="AN2995" s="18" t="str">
        <f>IFERROR(VLOOKUP(R2995*1,'[1]Ordenes de Servicio'!G:K,5,0),"No Cruza")</f>
        <v>No Cruza</v>
      </c>
      <c r="AO2995" s="17">
        <f t="shared" ca="1" si="824"/>
        <v>7</v>
      </c>
      <c r="AP2995" s="17">
        <f t="shared" si="825"/>
        <v>18</v>
      </c>
      <c r="AQ2995" s="17">
        <f t="shared" si="826"/>
        <v>11</v>
      </c>
      <c r="AR2995" s="17">
        <f t="shared" si="827"/>
        <v>2020</v>
      </c>
      <c r="AS2995" s="17">
        <f t="shared" ca="1" si="828"/>
        <v>7</v>
      </c>
      <c r="AT2995" s="17" t="str">
        <f t="shared" ca="1" si="831"/>
        <v>No</v>
      </c>
      <c r="AU2995" s="17">
        <f t="shared" si="829"/>
        <v>0</v>
      </c>
      <c r="AV2995" s="17" t="str">
        <f>+VLOOKUP(B2995,[1]Cruces!S:T,2,0)</f>
        <v>7. Ejecución en Campo OS BT</v>
      </c>
    </row>
    <row r="2996" spans="1:48" hidden="1" x14ac:dyDescent="0.25">
      <c r="A2996" s="17" t="s">
        <v>10627</v>
      </c>
      <c r="B2996" s="17" t="s">
        <v>296</v>
      </c>
      <c r="C2996" s="17">
        <v>0</v>
      </c>
      <c r="D2996" s="17">
        <v>0</v>
      </c>
      <c r="E2996" s="17" t="s">
        <v>55</v>
      </c>
      <c r="F2996" s="17" t="s">
        <v>932</v>
      </c>
      <c r="G2996" s="17" t="s">
        <v>10628</v>
      </c>
      <c r="H2996" s="17">
        <v>0</v>
      </c>
      <c r="I2996" s="17" t="s">
        <v>71</v>
      </c>
      <c r="J2996" s="17" t="s">
        <v>59</v>
      </c>
      <c r="K2996" s="17" t="s">
        <v>97</v>
      </c>
      <c r="L2996" s="17" t="s">
        <v>935</v>
      </c>
      <c r="M2996" s="17" t="s">
        <v>936</v>
      </c>
      <c r="N2996" s="17" t="s">
        <v>301</v>
      </c>
      <c r="O2996" s="17">
        <v>20200916</v>
      </c>
      <c r="P2996" s="17">
        <v>20200916</v>
      </c>
      <c r="Q2996" s="17">
        <v>3460</v>
      </c>
      <c r="R2996" s="17">
        <v>28165793</v>
      </c>
      <c r="S2996" s="17" t="s">
        <v>100</v>
      </c>
      <c r="T2996" s="17" t="s">
        <v>63</v>
      </c>
      <c r="U2996" s="17" t="s">
        <v>91</v>
      </c>
      <c r="V2996" s="17">
        <f t="shared" si="830"/>
        <v>15</v>
      </c>
      <c r="W2996" s="17">
        <v>15000</v>
      </c>
      <c r="X2996" s="17" t="s">
        <v>64</v>
      </c>
      <c r="Y2996" s="17" t="s">
        <v>296</v>
      </c>
      <c r="Z2996" s="17">
        <v>20200916</v>
      </c>
      <c r="AA2996" s="17" t="s">
        <v>78</v>
      </c>
      <c r="AB2996" s="17">
        <v>1</v>
      </c>
      <c r="AC2996" s="17" t="str">
        <f>IFERROR(VLOOKUP(A2996,[1]Cruces!AJ:AK,2,0),VLOOKUP(CONCATENATE(X2996,AA2996),[1]Cruces!G:H,2,0))</f>
        <v>Exp BMT</v>
      </c>
      <c r="AD2996" s="17">
        <f t="shared" si="816"/>
        <v>16</v>
      </c>
      <c r="AE2996" s="17">
        <f t="shared" si="817"/>
        <v>9</v>
      </c>
      <c r="AF2996" s="17">
        <f t="shared" si="818"/>
        <v>2020</v>
      </c>
      <c r="AG2996" s="17" t="str">
        <f>IFERROR(VLOOKUP(MID(A2996,2,4)*1,[1]Cruces!K:L,2,0),"Verificar")</f>
        <v>Magdalena</v>
      </c>
      <c r="AH2996" s="17">
        <f t="shared" ca="1" si="819"/>
        <v>70</v>
      </c>
      <c r="AI2996" s="17" t="str">
        <f>IFERROR(VLOOKUP(U2996,[1]Cruces!$O$1:$P$6,2,0),"Sin Orden")</f>
        <v>Resuelta</v>
      </c>
      <c r="AJ2996" s="17">
        <f t="shared" si="820"/>
        <v>16</v>
      </c>
      <c r="AK2996" s="17">
        <f t="shared" si="821"/>
        <v>9</v>
      </c>
      <c r="AL2996" s="17">
        <f t="shared" si="822"/>
        <v>2020</v>
      </c>
      <c r="AM2996" s="17">
        <f t="shared" ca="1" si="823"/>
        <v>70</v>
      </c>
      <c r="AN2996" s="18" t="str">
        <f>IFERROR(VLOOKUP(R2996*1,'[1]Ordenes de Servicio'!G:K,5,0),"No Cruza")</f>
        <v>No Cruza</v>
      </c>
      <c r="AO2996" s="17">
        <f t="shared" ca="1" si="824"/>
        <v>0</v>
      </c>
      <c r="AP2996" s="17">
        <f t="shared" si="825"/>
        <v>16</v>
      </c>
      <c r="AQ2996" s="17">
        <f t="shared" si="826"/>
        <v>9</v>
      </c>
      <c r="AR2996" s="17">
        <f t="shared" si="827"/>
        <v>2020</v>
      </c>
      <c r="AS2996" s="17">
        <f t="shared" ca="1" si="828"/>
        <v>70</v>
      </c>
      <c r="AT2996" s="17" t="str">
        <f t="shared" ca="1" si="831"/>
        <v>No</v>
      </c>
      <c r="AU2996" s="17">
        <f t="shared" si="829"/>
        <v>0</v>
      </c>
      <c r="AV2996" s="17" t="str">
        <f>+VLOOKUP(B2996,[1]Cruces!S:T,2,0)</f>
        <v>3. Evaluación Técnico Ecónomica</v>
      </c>
    </row>
    <row r="2997" spans="1:48" hidden="1" x14ac:dyDescent="0.25">
      <c r="A2997" s="17" t="s">
        <v>9758</v>
      </c>
      <c r="B2997" s="17" t="s">
        <v>6595</v>
      </c>
      <c r="C2997" s="17">
        <v>0</v>
      </c>
      <c r="D2997" s="17">
        <v>0</v>
      </c>
      <c r="E2997" s="17" t="s">
        <v>55</v>
      </c>
      <c r="F2997" s="17" t="s">
        <v>7098</v>
      </c>
      <c r="G2997" s="17" t="s">
        <v>9759</v>
      </c>
      <c r="H2997" s="17">
        <v>3815717</v>
      </c>
      <c r="I2997" s="17" t="s">
        <v>116</v>
      </c>
      <c r="J2997" s="17" t="s">
        <v>59</v>
      </c>
      <c r="K2997" s="17" t="s">
        <v>9760</v>
      </c>
      <c r="L2997" s="17" t="s">
        <v>7101</v>
      </c>
      <c r="M2997" s="17" t="s">
        <v>7102</v>
      </c>
      <c r="N2997" s="17" t="s">
        <v>6600</v>
      </c>
      <c r="O2997" s="17">
        <v>20201019</v>
      </c>
      <c r="P2997" s="17">
        <v>20201117</v>
      </c>
      <c r="Q2997" s="17">
        <v>1180</v>
      </c>
      <c r="R2997" s="17">
        <v>28280265</v>
      </c>
      <c r="S2997" s="17" t="s">
        <v>6601</v>
      </c>
      <c r="T2997" s="17" t="s">
        <v>63</v>
      </c>
      <c r="U2997" s="17" t="s">
        <v>91</v>
      </c>
      <c r="V2997" s="17">
        <f t="shared" si="830"/>
        <v>3</v>
      </c>
      <c r="W2997" s="17">
        <v>3000</v>
      </c>
      <c r="X2997" s="17" t="s">
        <v>7065</v>
      </c>
      <c r="Y2997" s="17" t="s">
        <v>6595</v>
      </c>
      <c r="Z2997" s="17">
        <v>20201117</v>
      </c>
      <c r="AA2997" s="17" t="s">
        <v>1947</v>
      </c>
      <c r="AB2997" s="17">
        <v>1</v>
      </c>
      <c r="AC2997" s="17" t="str">
        <f>IFERROR(VLOOKUP(A2997,[1]Cruces!AJ:AK,2,0),VLOOKUP(CONCATENATE(X2997,AA2997),[1]Cruces!G:H,2,0))</f>
        <v>Solicitud por BT</v>
      </c>
      <c r="AD2997" s="17">
        <f t="shared" si="816"/>
        <v>19</v>
      </c>
      <c r="AE2997" s="17">
        <f t="shared" si="817"/>
        <v>10</v>
      </c>
      <c r="AF2997" s="17">
        <f t="shared" si="818"/>
        <v>2020</v>
      </c>
      <c r="AG2997" s="17" t="str">
        <f>IFERROR(VLOOKUP(MID(A2997,2,4)*1,[1]Cruces!K:L,2,0),"Verificar")</f>
        <v>Atlántico Norte</v>
      </c>
      <c r="AH2997" s="17">
        <f t="shared" ca="1" si="819"/>
        <v>37</v>
      </c>
      <c r="AI2997" s="17" t="str">
        <f>IFERROR(VLOOKUP(U2997,[1]Cruces!$O$1:$P$6,2,0),"Sin Orden")</f>
        <v>Resuelta</v>
      </c>
      <c r="AJ2997" s="17">
        <f t="shared" si="820"/>
        <v>17</v>
      </c>
      <c r="AK2997" s="17">
        <f t="shared" si="821"/>
        <v>11</v>
      </c>
      <c r="AL2997" s="17">
        <f t="shared" si="822"/>
        <v>2020</v>
      </c>
      <c r="AM2997" s="17">
        <f t="shared" ca="1" si="823"/>
        <v>8</v>
      </c>
      <c r="AN2997" s="18" t="str">
        <f>IFERROR(VLOOKUP(R2997*1,'[1]Ordenes de Servicio'!G:K,5,0),"No Cruza")</f>
        <v>No Cruza</v>
      </c>
      <c r="AO2997" s="17">
        <f t="shared" ca="1" si="824"/>
        <v>29</v>
      </c>
      <c r="AP2997" s="17">
        <f t="shared" si="825"/>
        <v>17</v>
      </c>
      <c r="AQ2997" s="17">
        <f t="shared" si="826"/>
        <v>11</v>
      </c>
      <c r="AR2997" s="17">
        <f t="shared" si="827"/>
        <v>2020</v>
      </c>
      <c r="AS2997" s="17">
        <f t="shared" ca="1" si="828"/>
        <v>8</v>
      </c>
      <c r="AT2997" s="17" t="str">
        <f t="shared" ca="1" si="831"/>
        <v>No</v>
      </c>
      <c r="AU2997" s="17">
        <f t="shared" si="829"/>
        <v>0</v>
      </c>
      <c r="AV2997" s="17" t="str">
        <f>+VLOOKUP(B2997,[1]Cruces!S:T,2,0)</f>
        <v>7. Ejecución en Campo OS BT</v>
      </c>
    </row>
    <row r="2998" spans="1:48" hidden="1" x14ac:dyDescent="0.25">
      <c r="A2998" s="17" t="s">
        <v>5433</v>
      </c>
      <c r="B2998" s="17" t="s">
        <v>54</v>
      </c>
      <c r="C2998" s="17">
        <v>0</v>
      </c>
      <c r="D2998" s="17">
        <v>0</v>
      </c>
      <c r="E2998" s="17" t="s">
        <v>55</v>
      </c>
      <c r="F2998" s="17" t="s">
        <v>126</v>
      </c>
      <c r="G2998" s="17" t="s">
        <v>5434</v>
      </c>
      <c r="H2998" s="17">
        <v>0</v>
      </c>
      <c r="I2998" s="17" t="s">
        <v>71</v>
      </c>
      <c r="J2998" s="17" t="s">
        <v>59</v>
      </c>
      <c r="K2998" s="17" t="s">
        <v>1413</v>
      </c>
      <c r="L2998" s="17" t="s">
        <v>129</v>
      </c>
      <c r="M2998" s="17" t="s">
        <v>130</v>
      </c>
      <c r="N2998" s="17" t="s">
        <v>62</v>
      </c>
      <c r="O2998" s="17">
        <v>20200904</v>
      </c>
      <c r="P2998" s="17">
        <v>20201104</v>
      </c>
      <c r="Q2998" s="17">
        <v>9331</v>
      </c>
      <c r="R2998" s="17">
        <v>28105958</v>
      </c>
      <c r="S2998" s="17" t="s">
        <v>100</v>
      </c>
      <c r="T2998" s="17" t="s">
        <v>63</v>
      </c>
      <c r="U2998" s="17" t="s">
        <v>91</v>
      </c>
      <c r="V2998" s="17">
        <f t="shared" si="830"/>
        <v>15</v>
      </c>
      <c r="W2998" s="17">
        <v>15000</v>
      </c>
      <c r="X2998" s="17" t="s">
        <v>64</v>
      </c>
      <c r="Y2998" s="17" t="s">
        <v>65</v>
      </c>
      <c r="Z2998" s="17">
        <v>20201104</v>
      </c>
      <c r="AA2998" s="17" t="s">
        <v>78</v>
      </c>
      <c r="AB2998" s="17">
        <v>1</v>
      </c>
      <c r="AC2998" s="17" t="str">
        <f>IFERROR(VLOOKUP(A2998,[1]Cruces!AJ:AK,2,0),VLOOKUP(CONCATENATE(X2998,AA2998),[1]Cruces!G:H,2,0))</f>
        <v>Solicitud de Obra</v>
      </c>
      <c r="AD2998" s="17">
        <f t="shared" si="816"/>
        <v>4</v>
      </c>
      <c r="AE2998" s="17">
        <f t="shared" si="817"/>
        <v>9</v>
      </c>
      <c r="AF2998" s="17">
        <f t="shared" si="818"/>
        <v>2020</v>
      </c>
      <c r="AG2998" s="17" t="str">
        <f>IFERROR(VLOOKUP(MID(A2998,2,4)*1,[1]Cruces!K:L,2,0),"Verificar")</f>
        <v>Guajira</v>
      </c>
      <c r="AH2998" s="17">
        <f t="shared" ca="1" si="819"/>
        <v>82</v>
      </c>
      <c r="AI2998" s="17" t="str">
        <f>IFERROR(VLOOKUP(U2998,[1]Cruces!$O$1:$P$6,2,0),"Sin Orden")</f>
        <v>Resuelta</v>
      </c>
      <c r="AJ2998" s="17">
        <f t="shared" si="820"/>
        <v>4</v>
      </c>
      <c r="AK2998" s="17">
        <f t="shared" si="821"/>
        <v>11</v>
      </c>
      <c r="AL2998" s="17">
        <f t="shared" si="822"/>
        <v>2020</v>
      </c>
      <c r="AM2998" s="17">
        <f t="shared" ca="1" si="823"/>
        <v>21</v>
      </c>
      <c r="AN2998" s="18" t="str">
        <f>IFERROR(VLOOKUP(R2998*1,'[1]Ordenes de Servicio'!G:K,5,0),"No Cruza")</f>
        <v>No Cruza</v>
      </c>
      <c r="AO2998" s="17">
        <f t="shared" ca="1" si="824"/>
        <v>61</v>
      </c>
      <c r="AP2998" s="17">
        <f t="shared" si="825"/>
        <v>4</v>
      </c>
      <c r="AQ2998" s="17">
        <f t="shared" si="826"/>
        <v>11</v>
      </c>
      <c r="AR2998" s="17">
        <f t="shared" si="827"/>
        <v>2020</v>
      </c>
      <c r="AS2998" s="17">
        <f t="shared" ca="1" si="828"/>
        <v>21</v>
      </c>
      <c r="AT2998" s="17" t="str">
        <f t="shared" ca="1" si="831"/>
        <v>No</v>
      </c>
      <c r="AU2998" s="17">
        <f t="shared" si="829"/>
        <v>0</v>
      </c>
      <c r="AV2998" s="17" t="str">
        <f>+VLOOKUP(B2998,[1]Cruces!S:T,2,0)</f>
        <v>4. Presupuesto de Obra</v>
      </c>
    </row>
    <row r="2999" spans="1:48" hidden="1" x14ac:dyDescent="0.25">
      <c r="A2999" s="17" t="s">
        <v>5435</v>
      </c>
      <c r="B2999" s="17" t="s">
        <v>579</v>
      </c>
      <c r="C2999" s="17">
        <v>0</v>
      </c>
      <c r="D2999" s="17">
        <v>0</v>
      </c>
      <c r="E2999" s="17" t="s">
        <v>55</v>
      </c>
      <c r="F2999" s="17" t="s">
        <v>126</v>
      </c>
      <c r="G2999" s="17" t="s">
        <v>5436</v>
      </c>
      <c r="H2999" s="17">
        <v>0</v>
      </c>
      <c r="I2999" s="17" t="s">
        <v>83</v>
      </c>
      <c r="J2999" s="17" t="s">
        <v>59</v>
      </c>
      <c r="K2999" s="17" t="s">
        <v>329</v>
      </c>
      <c r="L2999" s="17" t="s">
        <v>129</v>
      </c>
      <c r="M2999" s="17" t="s">
        <v>130</v>
      </c>
      <c r="N2999" s="17" t="s">
        <v>582</v>
      </c>
      <c r="O2999" s="17">
        <v>20201118</v>
      </c>
      <c r="P2999" s="17">
        <v>20201118</v>
      </c>
      <c r="Q2999" s="17">
        <v>9332</v>
      </c>
      <c r="R2999" s="17">
        <v>0</v>
      </c>
      <c r="S2999" s="17"/>
      <c r="T2999" s="17" t="s">
        <v>63</v>
      </c>
      <c r="U2999" s="17"/>
      <c r="V2999" s="17">
        <f t="shared" si="830"/>
        <v>25</v>
      </c>
      <c r="W2999" s="17">
        <v>25000</v>
      </c>
      <c r="X2999" s="17" t="s">
        <v>64</v>
      </c>
      <c r="Y2999" s="17" t="s">
        <v>583</v>
      </c>
      <c r="Z2999" s="17">
        <v>20201118</v>
      </c>
      <c r="AA2999" s="17" t="s">
        <v>78</v>
      </c>
      <c r="AB2999" s="17">
        <v>1</v>
      </c>
      <c r="AC2999" s="17" t="str">
        <f>IFERROR(VLOOKUP(A2999,[1]Cruces!AJ:AK,2,0),VLOOKUP(CONCATENATE(X2999,AA2999),[1]Cruces!G:H,2,0))</f>
        <v>Solicitud de Obra</v>
      </c>
      <c r="AD2999" s="17">
        <f t="shared" si="816"/>
        <v>18</v>
      </c>
      <c r="AE2999" s="17">
        <f t="shared" si="817"/>
        <v>11</v>
      </c>
      <c r="AF2999" s="17">
        <f t="shared" si="818"/>
        <v>2020</v>
      </c>
      <c r="AG2999" s="17" t="str">
        <f>IFERROR(VLOOKUP(MID(A2999,2,4)*1,[1]Cruces!K:L,2,0),"Verificar")</f>
        <v>Guajira</v>
      </c>
      <c r="AH2999" s="17">
        <f t="shared" ca="1" si="819"/>
        <v>7</v>
      </c>
      <c r="AI2999" s="17" t="str">
        <f>IFERROR(VLOOKUP(U2999,[1]Cruces!$O$1:$P$6,2,0),"Sin Orden")</f>
        <v>Sin Orden</v>
      </c>
      <c r="AJ2999" s="17">
        <f t="shared" si="820"/>
        <v>18</v>
      </c>
      <c r="AK2999" s="17">
        <f t="shared" si="821"/>
        <v>11</v>
      </c>
      <c r="AL2999" s="17">
        <f t="shared" si="822"/>
        <v>2020</v>
      </c>
      <c r="AM2999" s="17">
        <f t="shared" ca="1" si="823"/>
        <v>7</v>
      </c>
      <c r="AN2999" s="18" t="str">
        <f>IFERROR(VLOOKUP(R2999*1,'[1]Ordenes de Servicio'!G:K,5,0),"No Cruza")</f>
        <v>No Cruza</v>
      </c>
      <c r="AO2999" s="17">
        <f t="shared" ca="1" si="824"/>
        <v>7</v>
      </c>
      <c r="AP2999" s="17">
        <f t="shared" si="825"/>
        <v>18</v>
      </c>
      <c r="AQ2999" s="17">
        <f t="shared" si="826"/>
        <v>11</v>
      </c>
      <c r="AR2999" s="17">
        <f t="shared" si="827"/>
        <v>2020</v>
      </c>
      <c r="AS2999" s="17">
        <f t="shared" ca="1" si="828"/>
        <v>7</v>
      </c>
      <c r="AT2999" s="17" t="str">
        <f t="shared" ca="1" si="831"/>
        <v>No</v>
      </c>
      <c r="AU2999" s="17">
        <f t="shared" si="829"/>
        <v>0</v>
      </c>
      <c r="AV2999" s="17" t="str">
        <f>+VLOOKUP(B2999,[1]Cruces!S:T,2,0)</f>
        <v>2. Factibilidad</v>
      </c>
    </row>
    <row r="3000" spans="1:48" hidden="1" x14ac:dyDescent="0.25">
      <c r="A3000" s="17" t="s">
        <v>9761</v>
      </c>
      <c r="B3000" s="17" t="s">
        <v>6595</v>
      </c>
      <c r="C3000" s="17">
        <v>0</v>
      </c>
      <c r="D3000" s="17">
        <v>0</v>
      </c>
      <c r="E3000" s="17" t="s">
        <v>55</v>
      </c>
      <c r="F3000" s="17" t="s">
        <v>56</v>
      </c>
      <c r="G3000" s="17" t="s">
        <v>9762</v>
      </c>
      <c r="H3000" s="17">
        <v>3014687531</v>
      </c>
      <c r="I3000" s="17" t="s">
        <v>71</v>
      </c>
      <c r="J3000" s="17" t="s">
        <v>59</v>
      </c>
      <c r="K3000" s="17" t="s">
        <v>97</v>
      </c>
      <c r="L3000" s="17" t="s">
        <v>7686</v>
      </c>
      <c r="M3000" s="17" t="s">
        <v>7687</v>
      </c>
      <c r="N3000" s="17" t="s">
        <v>6600</v>
      </c>
      <c r="O3000" s="17">
        <v>20200312</v>
      </c>
      <c r="P3000" s="17">
        <v>20200316</v>
      </c>
      <c r="Q3000" s="17">
        <v>1180</v>
      </c>
      <c r="R3000" s="17">
        <v>27257955</v>
      </c>
      <c r="S3000" s="17" t="s">
        <v>6601</v>
      </c>
      <c r="T3000" s="17" t="s">
        <v>63</v>
      </c>
      <c r="U3000" s="17" t="s">
        <v>91</v>
      </c>
      <c r="V3000" s="17">
        <f t="shared" si="830"/>
        <v>3</v>
      </c>
      <c r="W3000" s="17">
        <v>3000</v>
      </c>
      <c r="X3000" s="17" t="s">
        <v>7065</v>
      </c>
      <c r="Y3000" s="17" t="s">
        <v>6595</v>
      </c>
      <c r="Z3000" s="17">
        <v>20200316</v>
      </c>
      <c r="AA3000" s="17" t="s">
        <v>1947</v>
      </c>
      <c r="AB3000" s="17">
        <v>1</v>
      </c>
      <c r="AC3000" s="17" t="str">
        <f>IFERROR(VLOOKUP(A3000,[1]Cruces!AJ:AK,2,0),VLOOKUP(CONCATENATE(X3000,AA3000),[1]Cruces!G:H,2,0))</f>
        <v>Solicitud por BT</v>
      </c>
      <c r="AD3000" s="17">
        <f t="shared" si="816"/>
        <v>12</v>
      </c>
      <c r="AE3000" s="17">
        <f t="shared" si="817"/>
        <v>3</v>
      </c>
      <c r="AF3000" s="17">
        <f t="shared" si="818"/>
        <v>2020</v>
      </c>
      <c r="AG3000" s="17" t="str">
        <f>IFERROR(VLOOKUP(MID(A3000,2,4)*1,[1]Cruces!K:L,2,0),"Verificar")</f>
        <v>Atlántico Norte</v>
      </c>
      <c r="AH3000" s="17">
        <f t="shared" ca="1" si="819"/>
        <v>258</v>
      </c>
      <c r="AI3000" s="17" t="str">
        <f>IFERROR(VLOOKUP(U3000,[1]Cruces!$O$1:$P$6,2,0),"Sin Orden")</f>
        <v>Resuelta</v>
      </c>
      <c r="AJ3000" s="17">
        <f t="shared" si="820"/>
        <v>16</v>
      </c>
      <c r="AK3000" s="17">
        <f t="shared" si="821"/>
        <v>3</v>
      </c>
      <c r="AL3000" s="17">
        <f t="shared" si="822"/>
        <v>2020</v>
      </c>
      <c r="AM3000" s="17">
        <f t="shared" ca="1" si="823"/>
        <v>254</v>
      </c>
      <c r="AN3000" s="18" t="str">
        <f>IFERROR(VLOOKUP(R3000*1,'[1]Ordenes de Servicio'!G:K,5,0),"No Cruza")</f>
        <v>No Cruza</v>
      </c>
      <c r="AO3000" s="17">
        <f t="shared" ca="1" si="824"/>
        <v>4</v>
      </c>
      <c r="AP3000" s="17">
        <f t="shared" si="825"/>
        <v>16</v>
      </c>
      <c r="AQ3000" s="17">
        <f t="shared" si="826"/>
        <v>3</v>
      </c>
      <c r="AR3000" s="17">
        <f t="shared" si="827"/>
        <v>2020</v>
      </c>
      <c r="AS3000" s="17">
        <f t="shared" ca="1" si="828"/>
        <v>254</v>
      </c>
      <c r="AT3000" s="17" t="str">
        <f t="shared" ca="1" si="831"/>
        <v>No</v>
      </c>
      <c r="AU3000" s="17">
        <f t="shared" si="829"/>
        <v>0</v>
      </c>
      <c r="AV3000" s="17" t="str">
        <f>+VLOOKUP(B3000,[1]Cruces!S:T,2,0)</f>
        <v>7. Ejecución en Campo OS BT</v>
      </c>
    </row>
    <row r="3001" spans="1:48" hidden="1" x14ac:dyDescent="0.25">
      <c r="A3001" s="17" t="s">
        <v>9763</v>
      </c>
      <c r="B3001" s="17" t="s">
        <v>6595</v>
      </c>
      <c r="C3001" s="17">
        <v>0</v>
      </c>
      <c r="D3001" s="17">
        <v>0</v>
      </c>
      <c r="E3001" s="17" t="s">
        <v>55</v>
      </c>
      <c r="F3001" s="17" t="s">
        <v>107</v>
      </c>
      <c r="G3001" s="17" t="s">
        <v>9764</v>
      </c>
      <c r="H3001" s="17">
        <v>3622555</v>
      </c>
      <c r="I3001" s="17" t="s">
        <v>71</v>
      </c>
      <c r="J3001" s="17" t="s">
        <v>59</v>
      </c>
      <c r="K3001" s="17" t="s">
        <v>97</v>
      </c>
      <c r="L3001" s="17" t="s">
        <v>5267</v>
      </c>
      <c r="M3001" s="17" t="s">
        <v>5268</v>
      </c>
      <c r="N3001" s="17" t="s">
        <v>6600</v>
      </c>
      <c r="O3001" s="17">
        <v>20200724</v>
      </c>
      <c r="P3001" s="17">
        <v>20200725</v>
      </c>
      <c r="Q3001" s="17">
        <v>1170</v>
      </c>
      <c r="R3001" s="17">
        <v>27866040</v>
      </c>
      <c r="S3001" s="17" t="s">
        <v>6601</v>
      </c>
      <c r="T3001" s="17" t="s">
        <v>63</v>
      </c>
      <c r="U3001" s="17" t="s">
        <v>91</v>
      </c>
      <c r="V3001" s="17">
        <f t="shared" si="830"/>
        <v>3</v>
      </c>
      <c r="W3001" s="17">
        <v>3000</v>
      </c>
      <c r="X3001" s="17" t="s">
        <v>7065</v>
      </c>
      <c r="Y3001" s="17" t="s">
        <v>6595</v>
      </c>
      <c r="Z3001" s="17">
        <v>20200725</v>
      </c>
      <c r="AA3001" s="17" t="s">
        <v>1947</v>
      </c>
      <c r="AB3001" s="17">
        <v>1</v>
      </c>
      <c r="AC3001" s="17" t="str">
        <f>IFERROR(VLOOKUP(A3001,[1]Cruces!AJ:AK,2,0),VLOOKUP(CONCATENATE(X3001,AA3001),[1]Cruces!G:H,2,0))</f>
        <v>Solicitud por BT</v>
      </c>
      <c r="AD3001" s="17">
        <f t="shared" si="816"/>
        <v>24</v>
      </c>
      <c r="AE3001" s="17">
        <f t="shared" si="817"/>
        <v>7</v>
      </c>
      <c r="AF3001" s="17">
        <f t="shared" si="818"/>
        <v>2020</v>
      </c>
      <c r="AG3001" s="17" t="str">
        <f>IFERROR(VLOOKUP(MID(A3001,2,4)*1,[1]Cruces!K:L,2,0),"Verificar")</f>
        <v>Atlántico Norte</v>
      </c>
      <c r="AH3001" s="17">
        <f t="shared" ca="1" si="819"/>
        <v>124</v>
      </c>
      <c r="AI3001" s="17" t="str">
        <f>IFERROR(VLOOKUP(U3001,[1]Cruces!$O$1:$P$6,2,0),"Sin Orden")</f>
        <v>Resuelta</v>
      </c>
      <c r="AJ3001" s="17">
        <f t="shared" si="820"/>
        <v>25</v>
      </c>
      <c r="AK3001" s="17">
        <f t="shared" si="821"/>
        <v>7</v>
      </c>
      <c r="AL3001" s="17">
        <f t="shared" si="822"/>
        <v>2020</v>
      </c>
      <c r="AM3001" s="17">
        <f t="shared" ca="1" si="823"/>
        <v>123</v>
      </c>
      <c r="AN3001" s="18" t="str">
        <f>IFERROR(VLOOKUP(R3001*1,'[1]Ordenes de Servicio'!G:K,5,0),"No Cruza")</f>
        <v>No Cruza</v>
      </c>
      <c r="AO3001" s="17">
        <f t="shared" ca="1" si="824"/>
        <v>1</v>
      </c>
      <c r="AP3001" s="17">
        <f t="shared" si="825"/>
        <v>25</v>
      </c>
      <c r="AQ3001" s="17">
        <f t="shared" si="826"/>
        <v>7</v>
      </c>
      <c r="AR3001" s="17">
        <f t="shared" si="827"/>
        <v>2020</v>
      </c>
      <c r="AS3001" s="17">
        <f t="shared" ca="1" si="828"/>
        <v>123</v>
      </c>
      <c r="AT3001" s="17" t="str">
        <f t="shared" ca="1" si="831"/>
        <v>No</v>
      </c>
      <c r="AU3001" s="17">
        <f t="shared" si="829"/>
        <v>0</v>
      </c>
      <c r="AV3001" s="17" t="str">
        <f>+VLOOKUP(B3001,[1]Cruces!S:T,2,0)</f>
        <v>7. Ejecución en Campo OS BT</v>
      </c>
    </row>
    <row r="3002" spans="1:48" hidden="1" x14ac:dyDescent="0.25">
      <c r="A3002" s="17" t="s">
        <v>9765</v>
      </c>
      <c r="B3002" s="17" t="s">
        <v>1943</v>
      </c>
      <c r="C3002" s="17">
        <v>5691807</v>
      </c>
      <c r="D3002" s="17">
        <v>25629108</v>
      </c>
      <c r="E3002" s="17" t="s">
        <v>93</v>
      </c>
      <c r="F3002" s="17" t="s">
        <v>7350</v>
      </c>
      <c r="G3002" s="17" t="s">
        <v>9766</v>
      </c>
      <c r="H3002" s="17">
        <v>3013266005</v>
      </c>
      <c r="I3002" s="17" t="s">
        <v>71</v>
      </c>
      <c r="J3002" s="17" t="s">
        <v>9767</v>
      </c>
      <c r="K3002" s="17" t="s">
        <v>97</v>
      </c>
      <c r="L3002" s="17" t="s">
        <v>7353</v>
      </c>
      <c r="M3002" s="17" t="s">
        <v>7354</v>
      </c>
      <c r="N3002" s="17" t="s">
        <v>1946</v>
      </c>
      <c r="O3002" s="17">
        <v>20201119</v>
      </c>
      <c r="P3002" s="17">
        <v>20201119</v>
      </c>
      <c r="Q3002" s="17">
        <v>9332</v>
      </c>
      <c r="R3002" s="17">
        <v>28291519</v>
      </c>
      <c r="S3002" s="17" t="s">
        <v>7072</v>
      </c>
      <c r="T3002" s="17" t="s">
        <v>63</v>
      </c>
      <c r="U3002" s="17" t="s">
        <v>77</v>
      </c>
      <c r="V3002" s="17">
        <f t="shared" si="830"/>
        <v>7</v>
      </c>
      <c r="W3002" s="17">
        <v>7000</v>
      </c>
      <c r="X3002" s="17" t="s">
        <v>89</v>
      </c>
      <c r="Y3002" s="17" t="s">
        <v>1943</v>
      </c>
      <c r="Z3002" s="17">
        <v>20201119</v>
      </c>
      <c r="AA3002" s="17" t="s">
        <v>1947</v>
      </c>
      <c r="AB3002" s="17">
        <v>1</v>
      </c>
      <c r="AC3002" s="17" t="str">
        <f>IFERROR(VLOOKUP(A3002,[1]Cruces!AJ:AK,2,0),VLOOKUP(CONCATENATE(X3002,AA3002),[1]Cruces!G:H,2,0))</f>
        <v>Solicitud por BT</v>
      </c>
      <c r="AD3002" s="17">
        <f t="shared" si="816"/>
        <v>19</v>
      </c>
      <c r="AE3002" s="17">
        <f t="shared" si="817"/>
        <v>11</v>
      </c>
      <c r="AF3002" s="17">
        <f t="shared" si="818"/>
        <v>2020</v>
      </c>
      <c r="AG3002" s="17" t="str">
        <f>IFERROR(VLOOKUP(MID(A3002,2,4)*1,[1]Cruces!K:L,2,0),"Verificar")</f>
        <v>Guajira</v>
      </c>
      <c r="AH3002" s="17">
        <f t="shared" ca="1" si="819"/>
        <v>6</v>
      </c>
      <c r="AI3002" s="17" t="str">
        <f>IFERROR(VLOOKUP(U3002,[1]Cruces!$O$1:$P$6,2,0),"Sin Orden")</f>
        <v>Pendiente</v>
      </c>
      <c r="AJ3002" s="17">
        <f t="shared" si="820"/>
        <v>19</v>
      </c>
      <c r="AK3002" s="17">
        <f t="shared" si="821"/>
        <v>11</v>
      </c>
      <c r="AL3002" s="17">
        <f t="shared" si="822"/>
        <v>2020</v>
      </c>
      <c r="AM3002" s="17">
        <f t="shared" ca="1" si="823"/>
        <v>6</v>
      </c>
      <c r="AN3002" s="18" t="str">
        <f>IFERROR(VLOOKUP(R3002*1,'[1]Ordenes de Servicio'!G:K,5,0),"No Cruza")</f>
        <v>No Cruza</v>
      </c>
      <c r="AO3002" s="17">
        <f t="shared" ca="1" si="824"/>
        <v>6</v>
      </c>
      <c r="AP3002" s="17">
        <f t="shared" si="825"/>
        <v>19</v>
      </c>
      <c r="AQ3002" s="17">
        <f t="shared" si="826"/>
        <v>11</v>
      </c>
      <c r="AR3002" s="17">
        <f t="shared" si="827"/>
        <v>2020</v>
      </c>
      <c r="AS3002" s="17">
        <f t="shared" ca="1" si="828"/>
        <v>6</v>
      </c>
      <c r="AT3002" s="17" t="str">
        <f t="shared" ca="1" si="831"/>
        <v>No</v>
      </c>
      <c r="AU3002" s="17">
        <f t="shared" si="829"/>
        <v>0</v>
      </c>
      <c r="AV3002" s="17" t="str">
        <f>+VLOOKUP(B3002,[1]Cruces!S:T,2,0)</f>
        <v>7. Ejecución en Campo OS BT</v>
      </c>
    </row>
    <row r="3003" spans="1:48" hidden="1" x14ac:dyDescent="0.25">
      <c r="A3003" s="17" t="s">
        <v>9768</v>
      </c>
      <c r="B3003" s="17" t="s">
        <v>569</v>
      </c>
      <c r="C3003" s="17">
        <v>0</v>
      </c>
      <c r="D3003" s="17">
        <v>0</v>
      </c>
      <c r="E3003" s="17" t="s">
        <v>55</v>
      </c>
      <c r="F3003" s="17" t="s">
        <v>126</v>
      </c>
      <c r="G3003" s="17" t="s">
        <v>9769</v>
      </c>
      <c r="H3003" s="17">
        <v>3135887271</v>
      </c>
      <c r="I3003" s="17" t="s">
        <v>71</v>
      </c>
      <c r="J3003" s="17" t="s">
        <v>59</v>
      </c>
      <c r="K3003" s="17" t="s">
        <v>97</v>
      </c>
      <c r="L3003" s="17" t="s">
        <v>7448</v>
      </c>
      <c r="M3003" s="17" t="s">
        <v>7449</v>
      </c>
      <c r="N3003" s="17" t="s">
        <v>572</v>
      </c>
      <c r="O3003" s="17">
        <v>20200929</v>
      </c>
      <c r="P3003" s="17">
        <v>20200929</v>
      </c>
      <c r="Q3003" s="17">
        <v>3310</v>
      </c>
      <c r="R3003" s="17">
        <v>0</v>
      </c>
      <c r="S3003" s="17"/>
      <c r="T3003" s="17" t="s">
        <v>63</v>
      </c>
      <c r="U3003" s="17"/>
      <c r="V3003" s="17">
        <f t="shared" si="830"/>
        <v>3</v>
      </c>
      <c r="W3003" s="17">
        <v>3000</v>
      </c>
      <c r="X3003" s="17" t="s">
        <v>7065</v>
      </c>
      <c r="Y3003" s="17" t="s">
        <v>569</v>
      </c>
      <c r="Z3003" s="17">
        <v>20200929</v>
      </c>
      <c r="AA3003" s="17" t="s">
        <v>1947</v>
      </c>
      <c r="AB3003" s="17">
        <v>1</v>
      </c>
      <c r="AC3003" s="17" t="str">
        <f>IFERROR(VLOOKUP(A3003,[1]Cruces!AJ:AK,2,0),VLOOKUP(CONCATENATE(X3003,AA3003),[1]Cruces!G:H,2,0))</f>
        <v>Solicitud por BT</v>
      </c>
      <c r="AD3003" s="17">
        <f t="shared" si="816"/>
        <v>29</v>
      </c>
      <c r="AE3003" s="17">
        <f t="shared" si="817"/>
        <v>9</v>
      </c>
      <c r="AF3003" s="17">
        <f t="shared" si="818"/>
        <v>2020</v>
      </c>
      <c r="AG3003" s="17" t="str">
        <f>IFERROR(VLOOKUP(MID(A3003,2,4)*1,[1]Cruces!K:L,2,0),"Verificar")</f>
        <v>Guajira</v>
      </c>
      <c r="AH3003" s="17">
        <f t="shared" ca="1" si="819"/>
        <v>57</v>
      </c>
      <c r="AI3003" s="17" t="str">
        <f>IFERROR(VLOOKUP(U3003,[1]Cruces!$O$1:$P$6,2,0),"Sin Orden")</f>
        <v>Sin Orden</v>
      </c>
      <c r="AJ3003" s="17">
        <f t="shared" si="820"/>
        <v>29</v>
      </c>
      <c r="AK3003" s="17">
        <f t="shared" si="821"/>
        <v>9</v>
      </c>
      <c r="AL3003" s="17">
        <f t="shared" si="822"/>
        <v>2020</v>
      </c>
      <c r="AM3003" s="17">
        <f t="shared" ca="1" si="823"/>
        <v>57</v>
      </c>
      <c r="AN3003" s="18" t="str">
        <f>IFERROR(VLOOKUP(R3003*1,'[1]Ordenes de Servicio'!G:K,5,0),"No Cruza")</f>
        <v>No Cruza</v>
      </c>
      <c r="AO3003" s="17">
        <f t="shared" ca="1" si="824"/>
        <v>57</v>
      </c>
      <c r="AP3003" s="17">
        <f t="shared" si="825"/>
        <v>29</v>
      </c>
      <c r="AQ3003" s="17">
        <f t="shared" si="826"/>
        <v>9</v>
      </c>
      <c r="AR3003" s="17">
        <f t="shared" si="827"/>
        <v>2020</v>
      </c>
      <c r="AS3003" s="17">
        <f t="shared" ca="1" si="828"/>
        <v>57</v>
      </c>
      <c r="AT3003" s="17" t="str">
        <f t="shared" ca="1" si="831"/>
        <v>No</v>
      </c>
      <c r="AU3003" s="17">
        <f t="shared" si="829"/>
        <v>0</v>
      </c>
      <c r="AV3003" s="17" t="str">
        <f>+VLOOKUP(B3003,[1]Cruces!S:T,2,0)</f>
        <v>1. Solicitud</v>
      </c>
    </row>
    <row r="3004" spans="1:48" hidden="1" x14ac:dyDescent="0.25">
      <c r="A3004" s="17" t="s">
        <v>5437</v>
      </c>
      <c r="B3004" s="17" t="s">
        <v>68</v>
      </c>
      <c r="C3004" s="17">
        <v>0</v>
      </c>
      <c r="D3004" s="17">
        <v>0</v>
      </c>
      <c r="E3004" s="17" t="s">
        <v>55</v>
      </c>
      <c r="F3004" s="17" t="s">
        <v>81</v>
      </c>
      <c r="G3004" s="17" t="s">
        <v>5438</v>
      </c>
      <c r="H3004" s="17">
        <v>3218133762</v>
      </c>
      <c r="I3004" s="17" t="s">
        <v>182</v>
      </c>
      <c r="J3004" s="17" t="s">
        <v>59</v>
      </c>
      <c r="K3004" s="17" t="s">
        <v>97</v>
      </c>
      <c r="L3004" s="17" t="s">
        <v>85</v>
      </c>
      <c r="M3004" s="17" t="s">
        <v>86</v>
      </c>
      <c r="N3004" s="17" t="s">
        <v>75</v>
      </c>
      <c r="O3004" s="17">
        <v>20190715</v>
      </c>
      <c r="P3004" s="17">
        <v>20190813</v>
      </c>
      <c r="Q3004" s="17">
        <v>9342</v>
      </c>
      <c r="R3004" s="17">
        <v>0</v>
      </c>
      <c r="S3004" s="17"/>
      <c r="T3004" s="17" t="s">
        <v>63</v>
      </c>
      <c r="U3004" s="17"/>
      <c r="V3004" s="17">
        <f t="shared" si="830"/>
        <v>112.5</v>
      </c>
      <c r="W3004" s="17">
        <v>112500</v>
      </c>
      <c r="X3004" s="17" t="s">
        <v>64</v>
      </c>
      <c r="Y3004" s="17" t="s">
        <v>105</v>
      </c>
      <c r="Z3004" s="17">
        <v>20190923</v>
      </c>
      <c r="AA3004" s="17" t="s">
        <v>78</v>
      </c>
      <c r="AB3004" s="17">
        <v>1</v>
      </c>
      <c r="AC3004" s="17" t="str">
        <f>IFERROR(VLOOKUP(A3004,[1]Cruces!AJ:AK,2,0),VLOOKUP(CONCATENATE(X3004,AA3004),[1]Cruces!G:H,2,0))</f>
        <v>Solicitud de Obra</v>
      </c>
      <c r="AD3004" s="17">
        <f t="shared" si="816"/>
        <v>15</v>
      </c>
      <c r="AE3004" s="17">
        <f t="shared" si="817"/>
        <v>7</v>
      </c>
      <c r="AF3004" s="17">
        <f t="shared" si="818"/>
        <v>2019</v>
      </c>
      <c r="AG3004" s="17" t="str">
        <f>IFERROR(VLOOKUP(MID(A3004,2,4)*1,[1]Cruces!K:L,2,0),"Verificar")</f>
        <v>Magdalena</v>
      </c>
      <c r="AH3004" s="17">
        <f t="shared" ca="1" si="819"/>
        <v>499</v>
      </c>
      <c r="AI3004" s="17" t="str">
        <f>IFERROR(VLOOKUP(U3004,[1]Cruces!$O$1:$P$6,2,0),"Sin Orden")</f>
        <v>Sin Orden</v>
      </c>
      <c r="AJ3004" s="17">
        <f t="shared" si="820"/>
        <v>23</v>
      </c>
      <c r="AK3004" s="17">
        <f t="shared" si="821"/>
        <v>9</v>
      </c>
      <c r="AL3004" s="17">
        <f t="shared" si="822"/>
        <v>2019</v>
      </c>
      <c r="AM3004" s="17">
        <f t="shared" ca="1" si="823"/>
        <v>429</v>
      </c>
      <c r="AN3004" s="18" t="str">
        <f>IFERROR(VLOOKUP(R3004*1,'[1]Ordenes de Servicio'!G:K,5,0),"No Cruza")</f>
        <v>No Cruza</v>
      </c>
      <c r="AO3004" s="17">
        <f t="shared" ca="1" si="824"/>
        <v>429</v>
      </c>
      <c r="AP3004" s="17">
        <f t="shared" si="825"/>
        <v>13</v>
      </c>
      <c r="AQ3004" s="17">
        <f t="shared" si="826"/>
        <v>8</v>
      </c>
      <c r="AR3004" s="17">
        <f t="shared" si="827"/>
        <v>2019</v>
      </c>
      <c r="AS3004" s="17">
        <f t="shared" ca="1" si="828"/>
        <v>470</v>
      </c>
      <c r="AT3004" s="17" t="str">
        <f t="shared" ca="1" si="831"/>
        <v>Si</v>
      </c>
      <c r="AU3004" s="17">
        <f t="shared" si="829"/>
        <v>41</v>
      </c>
      <c r="AV3004" s="17" t="str">
        <f>+VLOOKUP(B3004,[1]Cruces!S:T,2,0)</f>
        <v>5. Consultoría / Adjudicación</v>
      </c>
    </row>
    <row r="3005" spans="1:48" hidden="1" x14ac:dyDescent="0.25">
      <c r="A3005" s="17" t="s">
        <v>5439</v>
      </c>
      <c r="B3005" s="17" t="s">
        <v>54</v>
      </c>
      <c r="C3005" s="17">
        <v>0</v>
      </c>
      <c r="D3005" s="17">
        <v>0</v>
      </c>
      <c r="E3005" s="17" t="s">
        <v>55</v>
      </c>
      <c r="F3005" s="17" t="s">
        <v>81</v>
      </c>
      <c r="G3005" s="17" t="s">
        <v>5440</v>
      </c>
      <c r="H3005" s="17">
        <v>3194447518</v>
      </c>
      <c r="I3005" s="17" t="s">
        <v>71</v>
      </c>
      <c r="J3005" s="17" t="s">
        <v>59</v>
      </c>
      <c r="K3005" s="17" t="s">
        <v>5441</v>
      </c>
      <c r="L3005" s="17" t="s">
        <v>85</v>
      </c>
      <c r="M3005" s="17" t="s">
        <v>86</v>
      </c>
      <c r="N3005" s="17" t="s">
        <v>62</v>
      </c>
      <c r="O3005" s="17">
        <v>20200605</v>
      </c>
      <c r="P3005" s="17">
        <v>20200619</v>
      </c>
      <c r="Q3005" s="17">
        <v>3410</v>
      </c>
      <c r="R3005" s="17">
        <v>27652567</v>
      </c>
      <c r="S3005" s="17" t="s">
        <v>100</v>
      </c>
      <c r="T3005" s="17" t="s">
        <v>63</v>
      </c>
      <c r="U3005" s="17" t="s">
        <v>91</v>
      </c>
      <c r="V3005" s="17">
        <f t="shared" si="830"/>
        <v>112.5</v>
      </c>
      <c r="W3005" s="17">
        <v>112500</v>
      </c>
      <c r="X3005" s="17" t="s">
        <v>64</v>
      </c>
      <c r="Y3005" s="17" t="s">
        <v>65</v>
      </c>
      <c r="Z3005" s="17">
        <v>20200619</v>
      </c>
      <c r="AA3005" s="17" t="s">
        <v>78</v>
      </c>
      <c r="AB3005" s="17">
        <v>1</v>
      </c>
      <c r="AC3005" s="17" t="str">
        <f>IFERROR(VLOOKUP(A3005,[1]Cruces!AJ:AK,2,0),VLOOKUP(CONCATENATE(X3005,AA3005),[1]Cruces!G:H,2,0))</f>
        <v>Solicitud de Obra</v>
      </c>
      <c r="AD3005" s="17">
        <f t="shared" si="816"/>
        <v>5</v>
      </c>
      <c r="AE3005" s="17">
        <f t="shared" si="817"/>
        <v>6</v>
      </c>
      <c r="AF3005" s="17">
        <f t="shared" si="818"/>
        <v>2020</v>
      </c>
      <c r="AG3005" s="17" t="str">
        <f>IFERROR(VLOOKUP(MID(A3005,2,4)*1,[1]Cruces!K:L,2,0),"Verificar")</f>
        <v>Magdalena</v>
      </c>
      <c r="AH3005" s="17">
        <f t="shared" ca="1" si="819"/>
        <v>173</v>
      </c>
      <c r="AI3005" s="17" t="str">
        <f>IFERROR(VLOOKUP(U3005,[1]Cruces!$O$1:$P$6,2,0),"Sin Orden")</f>
        <v>Resuelta</v>
      </c>
      <c r="AJ3005" s="17">
        <f t="shared" si="820"/>
        <v>19</v>
      </c>
      <c r="AK3005" s="17">
        <f t="shared" si="821"/>
        <v>6</v>
      </c>
      <c r="AL3005" s="17">
        <f t="shared" si="822"/>
        <v>2020</v>
      </c>
      <c r="AM3005" s="17">
        <f t="shared" ca="1" si="823"/>
        <v>159</v>
      </c>
      <c r="AN3005" s="18" t="str">
        <f>IFERROR(VLOOKUP(R3005*1,'[1]Ordenes de Servicio'!G:K,5,0),"No Cruza")</f>
        <v>No Cruza</v>
      </c>
      <c r="AO3005" s="17">
        <f t="shared" ca="1" si="824"/>
        <v>14</v>
      </c>
      <c r="AP3005" s="17">
        <f t="shared" si="825"/>
        <v>19</v>
      </c>
      <c r="AQ3005" s="17">
        <f t="shared" si="826"/>
        <v>6</v>
      </c>
      <c r="AR3005" s="17">
        <f t="shared" si="827"/>
        <v>2020</v>
      </c>
      <c r="AS3005" s="17">
        <f t="shared" ca="1" si="828"/>
        <v>159</v>
      </c>
      <c r="AT3005" s="17" t="str">
        <f t="shared" ca="1" si="831"/>
        <v>No</v>
      </c>
      <c r="AU3005" s="17">
        <f t="shared" si="829"/>
        <v>0</v>
      </c>
      <c r="AV3005" s="17" t="str">
        <f>+VLOOKUP(B3005,[1]Cruces!S:T,2,0)</f>
        <v>4. Presupuesto de Obra</v>
      </c>
    </row>
    <row r="3006" spans="1:48" hidden="1" x14ac:dyDescent="0.25">
      <c r="A3006" s="17" t="s">
        <v>9770</v>
      </c>
      <c r="B3006" s="17" t="s">
        <v>569</v>
      </c>
      <c r="C3006" s="17">
        <v>0</v>
      </c>
      <c r="D3006" s="17">
        <v>0</v>
      </c>
      <c r="E3006" s="17" t="s">
        <v>55</v>
      </c>
      <c r="F3006" s="17" t="s">
        <v>7451</v>
      </c>
      <c r="G3006" s="17" t="s">
        <v>9771</v>
      </c>
      <c r="H3006" s="17">
        <v>3006684213</v>
      </c>
      <c r="I3006" s="17" t="s">
        <v>71</v>
      </c>
      <c r="J3006" s="17" t="s">
        <v>59</v>
      </c>
      <c r="K3006" s="17" t="s">
        <v>97</v>
      </c>
      <c r="L3006" s="17" t="s">
        <v>7453</v>
      </c>
      <c r="M3006" s="17" t="s">
        <v>7454</v>
      </c>
      <c r="N3006" s="17" t="s">
        <v>572</v>
      </c>
      <c r="O3006" s="17">
        <v>20201029</v>
      </c>
      <c r="P3006" s="17">
        <v>20201029</v>
      </c>
      <c r="Q3006" s="17">
        <v>1110</v>
      </c>
      <c r="R3006" s="17">
        <v>0</v>
      </c>
      <c r="S3006" s="17"/>
      <c r="T3006" s="17" t="s">
        <v>63</v>
      </c>
      <c r="U3006" s="17"/>
      <c r="V3006" s="17">
        <f t="shared" si="830"/>
        <v>3</v>
      </c>
      <c r="W3006" s="17">
        <v>3000</v>
      </c>
      <c r="X3006" s="17" t="s">
        <v>7065</v>
      </c>
      <c r="Y3006" s="17" t="s">
        <v>569</v>
      </c>
      <c r="Z3006" s="17">
        <v>20201029</v>
      </c>
      <c r="AA3006" s="17" t="s">
        <v>1947</v>
      </c>
      <c r="AB3006" s="17">
        <v>1</v>
      </c>
      <c r="AC3006" s="17" t="str">
        <f>IFERROR(VLOOKUP(A3006,[1]Cruces!AJ:AK,2,0),VLOOKUP(CONCATENATE(X3006,AA3006),[1]Cruces!G:H,2,0))</f>
        <v>Solicitud por BT</v>
      </c>
      <c r="AD3006" s="17">
        <f t="shared" si="816"/>
        <v>29</v>
      </c>
      <c r="AE3006" s="17">
        <f t="shared" si="817"/>
        <v>10</v>
      </c>
      <c r="AF3006" s="17">
        <f t="shared" si="818"/>
        <v>2020</v>
      </c>
      <c r="AG3006" s="17" t="str">
        <f>IFERROR(VLOOKUP(MID(A3006,2,4)*1,[1]Cruces!K:L,2,0),"Verificar")</f>
        <v>Atlántico Norte</v>
      </c>
      <c r="AH3006" s="17">
        <f t="shared" ca="1" si="819"/>
        <v>27</v>
      </c>
      <c r="AI3006" s="17" t="str">
        <f>IFERROR(VLOOKUP(U3006,[1]Cruces!$O$1:$P$6,2,0),"Sin Orden")</f>
        <v>Sin Orden</v>
      </c>
      <c r="AJ3006" s="17">
        <f t="shared" si="820"/>
        <v>29</v>
      </c>
      <c r="AK3006" s="17">
        <f t="shared" si="821"/>
        <v>10</v>
      </c>
      <c r="AL3006" s="17">
        <f t="shared" si="822"/>
        <v>2020</v>
      </c>
      <c r="AM3006" s="17">
        <f t="shared" ca="1" si="823"/>
        <v>27</v>
      </c>
      <c r="AN3006" s="18" t="str">
        <f>IFERROR(VLOOKUP(R3006*1,'[1]Ordenes de Servicio'!G:K,5,0),"No Cruza")</f>
        <v>No Cruza</v>
      </c>
      <c r="AO3006" s="17">
        <f t="shared" ca="1" si="824"/>
        <v>27</v>
      </c>
      <c r="AP3006" s="17">
        <f t="shared" si="825"/>
        <v>29</v>
      </c>
      <c r="AQ3006" s="17">
        <f t="shared" si="826"/>
        <v>10</v>
      </c>
      <c r="AR3006" s="17">
        <f t="shared" si="827"/>
        <v>2020</v>
      </c>
      <c r="AS3006" s="17">
        <f t="shared" ca="1" si="828"/>
        <v>27</v>
      </c>
      <c r="AT3006" s="17" t="str">
        <f t="shared" ca="1" si="831"/>
        <v>No</v>
      </c>
      <c r="AU3006" s="17">
        <f t="shared" si="829"/>
        <v>0</v>
      </c>
      <c r="AV3006" s="17" t="str">
        <f>+VLOOKUP(B3006,[1]Cruces!S:T,2,0)</f>
        <v>1. Solicitud</v>
      </c>
    </row>
    <row r="3007" spans="1:48" x14ac:dyDescent="0.25">
      <c r="A3007" s="17" t="s">
        <v>5442</v>
      </c>
      <c r="B3007" s="17" t="s">
        <v>80</v>
      </c>
      <c r="C3007" s="17">
        <v>0</v>
      </c>
      <c r="D3007" s="17">
        <v>0</v>
      </c>
      <c r="E3007" s="17" t="s">
        <v>55</v>
      </c>
      <c r="F3007" s="17" t="s">
        <v>107</v>
      </c>
      <c r="G3007" s="17" t="s">
        <v>5443</v>
      </c>
      <c r="H3007" s="17">
        <v>0</v>
      </c>
      <c r="I3007" s="17" t="s">
        <v>71</v>
      </c>
      <c r="J3007" s="17" t="s">
        <v>59</v>
      </c>
      <c r="K3007" s="17" t="s">
        <v>97</v>
      </c>
      <c r="L3007" s="17" t="s">
        <v>325</v>
      </c>
      <c r="M3007" s="17" t="s">
        <v>326</v>
      </c>
      <c r="N3007" s="17" t="s">
        <v>87</v>
      </c>
      <c r="O3007" s="17">
        <v>20160721</v>
      </c>
      <c r="P3007" s="17">
        <v>20170518</v>
      </c>
      <c r="Q3007" s="17">
        <v>1110</v>
      </c>
      <c r="R3007" s="17">
        <v>23534026</v>
      </c>
      <c r="S3007" s="17" t="s">
        <v>76</v>
      </c>
      <c r="T3007" s="17" t="s">
        <v>63</v>
      </c>
      <c r="U3007" s="17" t="s">
        <v>91</v>
      </c>
      <c r="V3007" s="17">
        <f t="shared" si="830"/>
        <v>500</v>
      </c>
      <c r="W3007" s="17">
        <v>500000</v>
      </c>
      <c r="X3007" s="17" t="s">
        <v>64</v>
      </c>
      <c r="Y3007" s="17" t="s">
        <v>80</v>
      </c>
      <c r="Z3007" s="17">
        <v>20170518</v>
      </c>
      <c r="AA3007" s="17" t="s">
        <v>101</v>
      </c>
      <c r="AB3007" s="17">
        <v>1</v>
      </c>
      <c r="AC3007" s="17" t="str">
        <f>IFERROR(VLOOKUP(A3007,[1]Cruces!AJ:AK,2,0),VLOOKUP(CONCATENATE(X3007,AA3007),[1]Cruces!G:H,2,0))</f>
        <v>Solicitud de Obra</v>
      </c>
      <c r="AD3007" s="17">
        <f t="shared" si="816"/>
        <v>21</v>
      </c>
      <c r="AE3007" s="17">
        <f t="shared" si="817"/>
        <v>7</v>
      </c>
      <c r="AF3007" s="17">
        <f t="shared" si="818"/>
        <v>2016</v>
      </c>
      <c r="AG3007" s="17" t="str">
        <f>IFERROR(VLOOKUP(MID(A3007,2,4)*1,[1]Cruces!K:L,2,0),"Verificar")</f>
        <v>Atlántico Norte</v>
      </c>
      <c r="AH3007" s="17">
        <f t="shared" ca="1" si="819"/>
        <v>1588</v>
      </c>
      <c r="AI3007" s="17" t="str">
        <f>IFERROR(VLOOKUP(U3007,[1]Cruces!$O$1:$P$6,2,0),"Sin Orden")</f>
        <v>Resuelta</v>
      </c>
      <c r="AJ3007" s="17">
        <f t="shared" si="820"/>
        <v>18</v>
      </c>
      <c r="AK3007" s="17">
        <f t="shared" si="821"/>
        <v>5</v>
      </c>
      <c r="AL3007" s="17">
        <f t="shared" si="822"/>
        <v>2017</v>
      </c>
      <c r="AM3007" s="17">
        <f t="shared" ca="1" si="823"/>
        <v>1287</v>
      </c>
      <c r="AN3007" s="18" t="str">
        <f>IFERROR(VLOOKUP(R3007*1,'[1]Ordenes de Servicio'!G:K,5,0),"No Cruza")</f>
        <v>No Cruza</v>
      </c>
      <c r="AO3007" s="17">
        <f t="shared" ca="1" si="824"/>
        <v>301</v>
      </c>
      <c r="AP3007" s="17">
        <f t="shared" si="825"/>
        <v>18</v>
      </c>
      <c r="AQ3007" s="17">
        <f t="shared" si="826"/>
        <v>5</v>
      </c>
      <c r="AR3007" s="17">
        <f t="shared" si="827"/>
        <v>2017</v>
      </c>
      <c r="AS3007" s="17">
        <f t="shared" ca="1" si="828"/>
        <v>1287</v>
      </c>
      <c r="AT3007" s="17" t="str">
        <f t="shared" ca="1" si="831"/>
        <v>Si</v>
      </c>
      <c r="AU3007" s="17">
        <f t="shared" si="829"/>
        <v>0</v>
      </c>
      <c r="AV3007" s="17" t="str">
        <f>+VLOOKUP(B3007,[1]Cruces!S:T,2,0)</f>
        <v>8. Puesta en Servicio</v>
      </c>
    </row>
    <row r="3008" spans="1:48" hidden="1" x14ac:dyDescent="0.25">
      <c r="A3008" s="17" t="s">
        <v>5444</v>
      </c>
      <c r="B3008" s="17" t="s">
        <v>54</v>
      </c>
      <c r="C3008" s="17">
        <v>3863834</v>
      </c>
      <c r="D3008" s="17">
        <v>20683463</v>
      </c>
      <c r="E3008" s="17" t="s">
        <v>93</v>
      </c>
      <c r="F3008" s="17" t="s">
        <v>81</v>
      </c>
      <c r="G3008" s="17" t="s">
        <v>5445</v>
      </c>
      <c r="H3008" s="17">
        <v>3163876318</v>
      </c>
      <c r="I3008" s="17" t="s">
        <v>182</v>
      </c>
      <c r="J3008" s="17" t="s">
        <v>5446</v>
      </c>
      <c r="K3008" s="17" t="s">
        <v>5447</v>
      </c>
      <c r="L3008" s="17" t="s">
        <v>85</v>
      </c>
      <c r="M3008" s="17" t="s">
        <v>86</v>
      </c>
      <c r="N3008" s="17" t="s">
        <v>62</v>
      </c>
      <c r="O3008" s="17">
        <v>20201022</v>
      </c>
      <c r="P3008" s="17">
        <v>20201028</v>
      </c>
      <c r="Q3008" s="17">
        <v>3440</v>
      </c>
      <c r="R3008" s="17">
        <v>28251171</v>
      </c>
      <c r="S3008" s="17" t="s">
        <v>100</v>
      </c>
      <c r="T3008" s="17" t="s">
        <v>63</v>
      </c>
      <c r="U3008" s="17" t="s">
        <v>91</v>
      </c>
      <c r="V3008" s="17">
        <f t="shared" si="830"/>
        <v>30</v>
      </c>
      <c r="W3008" s="17">
        <v>30000</v>
      </c>
      <c r="X3008" s="17" t="s">
        <v>89</v>
      </c>
      <c r="Y3008" s="17" t="s">
        <v>65</v>
      </c>
      <c r="Z3008" s="17">
        <v>20201028</v>
      </c>
      <c r="AA3008" s="17" t="s">
        <v>78</v>
      </c>
      <c r="AB3008" s="17">
        <v>1</v>
      </c>
      <c r="AC3008" s="17" t="str">
        <f>IFERROR(VLOOKUP(A3008,[1]Cruces!AJ:AK,2,0),VLOOKUP(CONCATENATE(X3008,AA3008),[1]Cruces!G:H,2,0))</f>
        <v>Solicitud de Obra</v>
      </c>
      <c r="AD3008" s="17">
        <f t="shared" si="816"/>
        <v>22</v>
      </c>
      <c r="AE3008" s="17">
        <f t="shared" si="817"/>
        <v>10</v>
      </c>
      <c r="AF3008" s="17">
        <f t="shared" si="818"/>
        <v>2020</v>
      </c>
      <c r="AG3008" s="17" t="str">
        <f>IFERROR(VLOOKUP(MID(A3008,2,4)*1,[1]Cruces!K:L,2,0),"Verificar")</f>
        <v>Magdalena</v>
      </c>
      <c r="AH3008" s="17">
        <f t="shared" ca="1" si="819"/>
        <v>34</v>
      </c>
      <c r="AI3008" s="17" t="str">
        <f>IFERROR(VLOOKUP(U3008,[1]Cruces!$O$1:$P$6,2,0),"Sin Orden")</f>
        <v>Resuelta</v>
      </c>
      <c r="AJ3008" s="17">
        <f t="shared" si="820"/>
        <v>28</v>
      </c>
      <c r="AK3008" s="17">
        <f t="shared" si="821"/>
        <v>10</v>
      </c>
      <c r="AL3008" s="17">
        <f t="shared" si="822"/>
        <v>2020</v>
      </c>
      <c r="AM3008" s="17">
        <f t="shared" ca="1" si="823"/>
        <v>28</v>
      </c>
      <c r="AN3008" s="18" t="str">
        <f>IFERROR(VLOOKUP(R3008*1,'[1]Ordenes de Servicio'!G:K,5,0),"No Cruza")</f>
        <v>No Cruza</v>
      </c>
      <c r="AO3008" s="17">
        <f t="shared" ca="1" si="824"/>
        <v>6</v>
      </c>
      <c r="AP3008" s="17">
        <f t="shared" si="825"/>
        <v>28</v>
      </c>
      <c r="AQ3008" s="17">
        <f t="shared" si="826"/>
        <v>10</v>
      </c>
      <c r="AR3008" s="17">
        <f t="shared" si="827"/>
        <v>2020</v>
      </c>
      <c r="AS3008" s="17">
        <f t="shared" ca="1" si="828"/>
        <v>28</v>
      </c>
      <c r="AT3008" s="17" t="str">
        <f t="shared" ca="1" si="831"/>
        <v>No</v>
      </c>
      <c r="AU3008" s="17">
        <f t="shared" si="829"/>
        <v>0</v>
      </c>
      <c r="AV3008" s="17" t="str">
        <f>+VLOOKUP(B3008,[1]Cruces!S:T,2,0)</f>
        <v>4. Presupuesto de Obra</v>
      </c>
    </row>
    <row r="3009" spans="1:48" x14ac:dyDescent="0.25">
      <c r="A3009" s="17" t="s">
        <v>5448</v>
      </c>
      <c r="B3009" s="17" t="s">
        <v>80</v>
      </c>
      <c r="C3009" s="17">
        <v>0</v>
      </c>
      <c r="D3009" s="17">
        <v>0</v>
      </c>
      <c r="E3009" s="17" t="s">
        <v>55</v>
      </c>
      <c r="F3009" s="17" t="s">
        <v>81</v>
      </c>
      <c r="G3009" s="17" t="s">
        <v>5449</v>
      </c>
      <c r="H3009" s="17">
        <v>0</v>
      </c>
      <c r="I3009" s="17" t="s">
        <v>116</v>
      </c>
      <c r="J3009" s="17" t="s">
        <v>59</v>
      </c>
      <c r="K3009" s="17" t="s">
        <v>5450</v>
      </c>
      <c r="L3009" s="17" t="s">
        <v>215</v>
      </c>
      <c r="M3009" s="17" t="s">
        <v>216</v>
      </c>
      <c r="N3009" s="17" t="s">
        <v>87</v>
      </c>
      <c r="O3009" s="17">
        <v>20191021</v>
      </c>
      <c r="P3009" s="17">
        <v>20191102</v>
      </c>
      <c r="Q3009" s="17">
        <v>3410</v>
      </c>
      <c r="R3009" s="17">
        <v>26857349</v>
      </c>
      <c r="S3009" s="17" t="s">
        <v>76</v>
      </c>
      <c r="T3009" s="17" t="s">
        <v>63</v>
      </c>
      <c r="U3009" s="17" t="s">
        <v>88</v>
      </c>
      <c r="V3009" s="17">
        <f t="shared" si="830"/>
        <v>500</v>
      </c>
      <c r="W3009" s="17">
        <v>500000</v>
      </c>
      <c r="X3009" s="17" t="s">
        <v>64</v>
      </c>
      <c r="Y3009" s="17" t="s">
        <v>90</v>
      </c>
      <c r="Z3009" s="17">
        <v>20191102</v>
      </c>
      <c r="AA3009" s="17" t="s">
        <v>78</v>
      </c>
      <c r="AB3009" s="17">
        <v>1</v>
      </c>
      <c r="AC3009" s="17" t="str">
        <f>IFERROR(VLOOKUP(A3009,[1]Cruces!AJ:AK,2,0),VLOOKUP(CONCATENATE(X3009,AA3009),[1]Cruces!G:H,2,0))</f>
        <v>Solicitud de Obra</v>
      </c>
      <c r="AD3009" s="17">
        <f t="shared" si="816"/>
        <v>21</v>
      </c>
      <c r="AE3009" s="17">
        <f t="shared" si="817"/>
        <v>10</v>
      </c>
      <c r="AF3009" s="17">
        <f t="shared" si="818"/>
        <v>2019</v>
      </c>
      <c r="AG3009" s="17" t="str">
        <f>IFERROR(VLOOKUP(MID(A3009,2,4)*1,[1]Cruces!K:L,2,0),"Verificar")</f>
        <v>Magdalena</v>
      </c>
      <c r="AH3009" s="17">
        <f t="shared" ca="1" si="819"/>
        <v>401</v>
      </c>
      <c r="AI3009" s="17" t="str">
        <f>IFERROR(VLOOKUP(U3009,[1]Cruces!$O$1:$P$6,2,0),"Sin Orden")</f>
        <v>Resuelta</v>
      </c>
      <c r="AJ3009" s="17">
        <f t="shared" si="820"/>
        <v>2</v>
      </c>
      <c r="AK3009" s="17">
        <f t="shared" si="821"/>
        <v>11</v>
      </c>
      <c r="AL3009" s="17">
        <f t="shared" si="822"/>
        <v>2019</v>
      </c>
      <c r="AM3009" s="17">
        <f t="shared" ca="1" si="823"/>
        <v>389</v>
      </c>
      <c r="AN3009" s="18" t="str">
        <f>IFERROR(VLOOKUP(R3009*1,'[1]Ordenes de Servicio'!G:K,5,0),"No Cruza")</f>
        <v>No Cruza</v>
      </c>
      <c r="AO3009" s="17">
        <f t="shared" ca="1" si="824"/>
        <v>12</v>
      </c>
      <c r="AP3009" s="17">
        <f t="shared" si="825"/>
        <v>2</v>
      </c>
      <c r="AQ3009" s="17">
        <f t="shared" si="826"/>
        <v>11</v>
      </c>
      <c r="AR3009" s="17">
        <f t="shared" si="827"/>
        <v>2019</v>
      </c>
      <c r="AS3009" s="17">
        <f t="shared" ca="1" si="828"/>
        <v>389</v>
      </c>
      <c r="AT3009" s="17" t="str">
        <f t="shared" ca="1" si="831"/>
        <v>Si</v>
      </c>
      <c r="AU3009" s="17">
        <f t="shared" si="829"/>
        <v>0</v>
      </c>
      <c r="AV3009" s="17" t="str">
        <f>+VLOOKUP(B3009,[1]Cruces!S:T,2,0)</f>
        <v>8. Puesta en Servicio</v>
      </c>
    </row>
    <row r="3010" spans="1:48" hidden="1" x14ac:dyDescent="0.25">
      <c r="A3010" s="17" t="s">
        <v>5451</v>
      </c>
      <c r="B3010" s="17" t="s">
        <v>68</v>
      </c>
      <c r="C3010" s="17">
        <v>8785838</v>
      </c>
      <c r="D3010" s="17">
        <v>0</v>
      </c>
      <c r="E3010" s="17" t="s">
        <v>55</v>
      </c>
      <c r="F3010" s="17" t="s">
        <v>107</v>
      </c>
      <c r="G3010" s="17" t="s">
        <v>5452</v>
      </c>
      <c r="H3010" s="17">
        <v>8749012</v>
      </c>
      <c r="I3010" s="17" t="s">
        <v>71</v>
      </c>
      <c r="J3010" s="17" t="s">
        <v>59</v>
      </c>
      <c r="K3010" s="17" t="s">
        <v>97</v>
      </c>
      <c r="L3010" s="17" t="s">
        <v>145</v>
      </c>
      <c r="M3010" s="17" t="s">
        <v>146</v>
      </c>
      <c r="N3010" s="17" t="s">
        <v>75</v>
      </c>
      <c r="O3010" s="17">
        <v>20190923</v>
      </c>
      <c r="P3010" s="17">
        <v>20191211</v>
      </c>
      <c r="Q3010" s="17">
        <v>7542</v>
      </c>
      <c r="R3010" s="17">
        <v>26764915</v>
      </c>
      <c r="S3010" s="17" t="s">
        <v>100</v>
      </c>
      <c r="T3010" s="17" t="s">
        <v>63</v>
      </c>
      <c r="U3010" s="17" t="s">
        <v>91</v>
      </c>
      <c r="V3010" s="17">
        <f t="shared" si="830"/>
        <v>150</v>
      </c>
      <c r="W3010" s="17">
        <v>150000</v>
      </c>
      <c r="X3010" s="17" t="s">
        <v>89</v>
      </c>
      <c r="Y3010" s="17" t="s">
        <v>150</v>
      </c>
      <c r="Z3010" s="17">
        <v>20201113</v>
      </c>
      <c r="AA3010" s="17" t="s">
        <v>101</v>
      </c>
      <c r="AB3010" s="17">
        <v>1</v>
      </c>
      <c r="AC3010" s="17" t="str">
        <f>IFERROR(VLOOKUP(A3010,[1]Cruces!AJ:AK,2,0),VLOOKUP(CONCATENATE(X3010,AA3010),[1]Cruces!G:H,2,0))</f>
        <v>Solicitud de Obra</v>
      </c>
      <c r="AD3010" s="17">
        <f t="shared" si="816"/>
        <v>23</v>
      </c>
      <c r="AE3010" s="17">
        <f t="shared" si="817"/>
        <v>9</v>
      </c>
      <c r="AF3010" s="17">
        <f t="shared" si="818"/>
        <v>2019</v>
      </c>
      <c r="AG3010" s="17" t="str">
        <f>IFERROR(VLOOKUP(MID(A3010,2,4)*1,[1]Cruces!K:L,2,0),"Verificar")</f>
        <v>Atlántico Sur</v>
      </c>
      <c r="AH3010" s="17">
        <f t="shared" ca="1" si="819"/>
        <v>429</v>
      </c>
      <c r="AI3010" s="17" t="str">
        <f>IFERROR(VLOOKUP(U3010,[1]Cruces!$O$1:$P$6,2,0),"Sin Orden")</f>
        <v>Resuelta</v>
      </c>
      <c r="AJ3010" s="17">
        <f t="shared" si="820"/>
        <v>13</v>
      </c>
      <c r="AK3010" s="17">
        <f t="shared" si="821"/>
        <v>11</v>
      </c>
      <c r="AL3010" s="17">
        <f t="shared" si="822"/>
        <v>2020</v>
      </c>
      <c r="AM3010" s="17">
        <f t="shared" ca="1" si="823"/>
        <v>12</v>
      </c>
      <c r="AN3010" s="18" t="str">
        <f>IFERROR(VLOOKUP(R3010*1,'[1]Ordenes de Servicio'!G:K,5,0),"No Cruza")</f>
        <v>No Cruza</v>
      </c>
      <c r="AO3010" s="17">
        <f t="shared" ca="1" si="824"/>
        <v>417</v>
      </c>
      <c r="AP3010" s="17">
        <f t="shared" si="825"/>
        <v>11</v>
      </c>
      <c r="AQ3010" s="17">
        <f t="shared" si="826"/>
        <v>12</v>
      </c>
      <c r="AR3010" s="17">
        <f t="shared" si="827"/>
        <v>2019</v>
      </c>
      <c r="AS3010" s="17">
        <f t="shared" ca="1" si="828"/>
        <v>350</v>
      </c>
      <c r="AT3010" s="17" t="str">
        <f t="shared" ca="1" si="831"/>
        <v>No</v>
      </c>
      <c r="AU3010" s="17">
        <f t="shared" si="829"/>
        <v>338</v>
      </c>
      <c r="AV3010" s="17" t="str">
        <f>+VLOOKUP(B3010,[1]Cruces!S:T,2,0)</f>
        <v>5. Consultoría / Adjudicación</v>
      </c>
    </row>
    <row r="3011" spans="1:48" x14ac:dyDescent="0.25">
      <c r="A3011" s="17" t="s">
        <v>5453</v>
      </c>
      <c r="B3011" s="17" t="s">
        <v>253</v>
      </c>
      <c r="C3011" s="17">
        <v>0</v>
      </c>
      <c r="D3011" s="17">
        <v>0</v>
      </c>
      <c r="E3011" s="17" t="s">
        <v>55</v>
      </c>
      <c r="F3011" s="17" t="s">
        <v>107</v>
      </c>
      <c r="G3011" s="17" t="s">
        <v>5454</v>
      </c>
      <c r="H3011" s="17">
        <v>0</v>
      </c>
      <c r="I3011" s="17" t="s">
        <v>165</v>
      </c>
      <c r="J3011" s="17" t="s">
        <v>59</v>
      </c>
      <c r="K3011" s="17" t="s">
        <v>5455</v>
      </c>
      <c r="L3011" s="17" t="s">
        <v>117</v>
      </c>
      <c r="M3011" s="17" t="s">
        <v>118</v>
      </c>
      <c r="N3011" s="17" t="s">
        <v>257</v>
      </c>
      <c r="O3011" s="17">
        <v>20200609</v>
      </c>
      <c r="P3011" s="17">
        <v>20200611</v>
      </c>
      <c r="Q3011" s="17">
        <v>1180</v>
      </c>
      <c r="R3011" s="17">
        <v>0</v>
      </c>
      <c r="S3011" s="17"/>
      <c r="T3011" s="17" t="s">
        <v>63</v>
      </c>
      <c r="U3011" s="17"/>
      <c r="V3011" s="17">
        <f t="shared" si="830"/>
        <v>220</v>
      </c>
      <c r="W3011" s="17">
        <v>220000</v>
      </c>
      <c r="X3011" s="17" t="s">
        <v>64</v>
      </c>
      <c r="Y3011" s="17" t="s">
        <v>253</v>
      </c>
      <c r="Z3011" s="17">
        <v>20200611</v>
      </c>
      <c r="AA3011" s="17" t="s">
        <v>646</v>
      </c>
      <c r="AB3011" s="17">
        <v>1</v>
      </c>
      <c r="AC3011" s="17" t="str">
        <f>IFERROR(VLOOKUP(A3011,[1]Cruces!AJ:AK,2,0),VLOOKUP(CONCATENATE(X3011,AA3011),[1]Cruces!G:H,2,0))</f>
        <v>Solicitud de Obra</v>
      </c>
      <c r="AD3011" s="17">
        <f t="shared" si="816"/>
        <v>9</v>
      </c>
      <c r="AE3011" s="17">
        <f t="shared" si="817"/>
        <v>6</v>
      </c>
      <c r="AF3011" s="17">
        <f t="shared" si="818"/>
        <v>2020</v>
      </c>
      <c r="AG3011" s="17" t="str">
        <f>IFERROR(VLOOKUP(MID(A3011,2,4)*1,[1]Cruces!K:L,2,0),"Verificar")</f>
        <v>Atlántico Norte</v>
      </c>
      <c r="AH3011" s="17">
        <f t="shared" ca="1" si="819"/>
        <v>169</v>
      </c>
      <c r="AI3011" s="17" t="str">
        <f>IFERROR(VLOOKUP(U3011,[1]Cruces!$O$1:$P$6,2,0),"Sin Orden")</f>
        <v>Sin Orden</v>
      </c>
      <c r="AJ3011" s="17">
        <f t="shared" si="820"/>
        <v>11</v>
      </c>
      <c r="AK3011" s="17">
        <f t="shared" si="821"/>
        <v>6</v>
      </c>
      <c r="AL3011" s="17">
        <f t="shared" si="822"/>
        <v>2020</v>
      </c>
      <c r="AM3011" s="17">
        <f t="shared" ca="1" si="823"/>
        <v>167</v>
      </c>
      <c r="AN3011" s="18" t="str">
        <f>IFERROR(VLOOKUP(R3011*1,'[1]Ordenes de Servicio'!G:K,5,0),"No Cruza")</f>
        <v>No Cruza</v>
      </c>
      <c r="AO3011" s="17">
        <f t="shared" ca="1" si="824"/>
        <v>167</v>
      </c>
      <c r="AP3011" s="17">
        <f t="shared" si="825"/>
        <v>11</v>
      </c>
      <c r="AQ3011" s="17">
        <f t="shared" si="826"/>
        <v>6</v>
      </c>
      <c r="AR3011" s="17">
        <f t="shared" si="827"/>
        <v>2020</v>
      </c>
      <c r="AS3011" s="17">
        <f t="shared" ca="1" si="828"/>
        <v>167</v>
      </c>
      <c r="AT3011" s="17" t="str">
        <f t="shared" ca="1" si="831"/>
        <v>No</v>
      </c>
      <c r="AU3011" s="17">
        <f t="shared" si="829"/>
        <v>0</v>
      </c>
      <c r="AV3011" s="17" t="str">
        <f>+VLOOKUP(B3011,[1]Cruces!S:T,2,0)</f>
        <v>9. Contratación</v>
      </c>
    </row>
    <row r="3012" spans="1:48" hidden="1" x14ac:dyDescent="0.25">
      <c r="A3012" s="17" t="s">
        <v>9772</v>
      </c>
      <c r="B3012" s="17" t="s">
        <v>1943</v>
      </c>
      <c r="C3012" s="17">
        <v>0</v>
      </c>
      <c r="D3012" s="17">
        <v>0</v>
      </c>
      <c r="E3012" s="17" t="s">
        <v>55</v>
      </c>
      <c r="F3012" s="17" t="s">
        <v>232</v>
      </c>
      <c r="G3012" s="17" t="s">
        <v>9773</v>
      </c>
      <c r="H3012" s="17">
        <v>3178786469</v>
      </c>
      <c r="I3012" s="17" t="s">
        <v>71</v>
      </c>
      <c r="J3012" s="17" t="s">
        <v>59</v>
      </c>
      <c r="K3012" s="17" t="s">
        <v>9774</v>
      </c>
      <c r="L3012" s="17" t="s">
        <v>8677</v>
      </c>
      <c r="M3012" s="17" t="s">
        <v>8678</v>
      </c>
      <c r="N3012" s="17" t="s">
        <v>1946</v>
      </c>
      <c r="O3012" s="17">
        <v>20201118</v>
      </c>
      <c r="P3012" s="17">
        <v>20201118</v>
      </c>
      <c r="Q3012" s="17">
        <v>1210</v>
      </c>
      <c r="R3012" s="17">
        <v>28288067</v>
      </c>
      <c r="S3012" s="17" t="s">
        <v>6601</v>
      </c>
      <c r="T3012" s="17" t="s">
        <v>63</v>
      </c>
      <c r="U3012" s="17" t="s">
        <v>77</v>
      </c>
      <c r="V3012" s="17">
        <f t="shared" si="830"/>
        <v>3</v>
      </c>
      <c r="W3012" s="17">
        <v>3000</v>
      </c>
      <c r="X3012" s="17" t="s">
        <v>7065</v>
      </c>
      <c r="Y3012" s="17" t="s">
        <v>1943</v>
      </c>
      <c r="Z3012" s="17">
        <v>20201118</v>
      </c>
      <c r="AA3012" s="17" t="s">
        <v>1947</v>
      </c>
      <c r="AB3012" s="17">
        <v>1</v>
      </c>
      <c r="AC3012" s="17" t="str">
        <f>IFERROR(VLOOKUP(A3012,[1]Cruces!AJ:AK,2,0),VLOOKUP(CONCATENATE(X3012,AA3012),[1]Cruces!G:H,2,0))</f>
        <v>Solicitud por BT</v>
      </c>
      <c r="AD3012" s="17">
        <f t="shared" si="816"/>
        <v>18</v>
      </c>
      <c r="AE3012" s="17">
        <f t="shared" si="817"/>
        <v>11</v>
      </c>
      <c r="AF3012" s="17">
        <f t="shared" si="818"/>
        <v>2020</v>
      </c>
      <c r="AG3012" s="17" t="str">
        <f>IFERROR(VLOOKUP(MID(A3012,2,4)*1,[1]Cruces!K:L,2,0),"Verificar")</f>
        <v>Atlántico Sur</v>
      </c>
      <c r="AH3012" s="17">
        <f t="shared" ca="1" si="819"/>
        <v>7</v>
      </c>
      <c r="AI3012" s="17" t="str">
        <f>IFERROR(VLOOKUP(U3012,[1]Cruces!$O$1:$P$6,2,0),"Sin Orden")</f>
        <v>Pendiente</v>
      </c>
      <c r="AJ3012" s="17">
        <f t="shared" si="820"/>
        <v>18</v>
      </c>
      <c r="AK3012" s="17">
        <f t="shared" si="821"/>
        <v>11</v>
      </c>
      <c r="AL3012" s="17">
        <f t="shared" si="822"/>
        <v>2020</v>
      </c>
      <c r="AM3012" s="17">
        <f t="shared" ca="1" si="823"/>
        <v>7</v>
      </c>
      <c r="AN3012" s="18" t="str">
        <f>IFERROR(VLOOKUP(R3012*1,'[1]Ordenes de Servicio'!G:K,5,0),"No Cruza")</f>
        <v>No Cruza</v>
      </c>
      <c r="AO3012" s="17">
        <f t="shared" ca="1" si="824"/>
        <v>7</v>
      </c>
      <c r="AP3012" s="17">
        <f t="shared" si="825"/>
        <v>18</v>
      </c>
      <c r="AQ3012" s="17">
        <f t="shared" si="826"/>
        <v>11</v>
      </c>
      <c r="AR3012" s="17">
        <f t="shared" si="827"/>
        <v>2020</v>
      </c>
      <c r="AS3012" s="17">
        <f t="shared" ca="1" si="828"/>
        <v>7</v>
      </c>
      <c r="AT3012" s="17" t="str">
        <f t="shared" ca="1" si="831"/>
        <v>No</v>
      </c>
      <c r="AU3012" s="17">
        <f t="shared" si="829"/>
        <v>0</v>
      </c>
      <c r="AV3012" s="17" t="str">
        <f>+VLOOKUP(B3012,[1]Cruces!S:T,2,0)</f>
        <v>7. Ejecución en Campo OS BT</v>
      </c>
    </row>
    <row r="3013" spans="1:48" hidden="1" x14ac:dyDescent="0.25">
      <c r="A3013" s="17" t="s">
        <v>5456</v>
      </c>
      <c r="B3013" s="17" t="s">
        <v>54</v>
      </c>
      <c r="C3013" s="17">
        <v>0</v>
      </c>
      <c r="D3013" s="17">
        <v>0</v>
      </c>
      <c r="E3013" s="17" t="s">
        <v>55</v>
      </c>
      <c r="F3013" s="17" t="s">
        <v>126</v>
      </c>
      <c r="G3013" s="17" t="s">
        <v>2943</v>
      </c>
      <c r="H3013" s="17">
        <v>0</v>
      </c>
      <c r="I3013" s="17" t="s">
        <v>71</v>
      </c>
      <c r="J3013" s="17" t="s">
        <v>59</v>
      </c>
      <c r="K3013" s="17" t="s">
        <v>2944</v>
      </c>
      <c r="L3013" s="17" t="s">
        <v>129</v>
      </c>
      <c r="M3013" s="17" t="s">
        <v>130</v>
      </c>
      <c r="N3013" s="17" t="s">
        <v>62</v>
      </c>
      <c r="O3013" s="17">
        <v>20201019</v>
      </c>
      <c r="P3013" s="17">
        <v>20201029</v>
      </c>
      <c r="Q3013" s="17">
        <v>3310</v>
      </c>
      <c r="R3013" s="17">
        <v>28241378</v>
      </c>
      <c r="S3013" s="17" t="s">
        <v>100</v>
      </c>
      <c r="T3013" s="17" t="s">
        <v>63</v>
      </c>
      <c r="U3013" s="17" t="s">
        <v>91</v>
      </c>
      <c r="V3013" s="17">
        <f t="shared" si="830"/>
        <v>30</v>
      </c>
      <c r="W3013" s="17">
        <v>30000</v>
      </c>
      <c r="X3013" s="17" t="s">
        <v>64</v>
      </c>
      <c r="Y3013" s="17" t="s">
        <v>65</v>
      </c>
      <c r="Z3013" s="17">
        <v>20201029</v>
      </c>
      <c r="AA3013" s="17" t="s">
        <v>78</v>
      </c>
      <c r="AB3013" s="17">
        <v>1</v>
      </c>
      <c r="AC3013" s="17" t="str">
        <f>IFERROR(VLOOKUP(A3013,[1]Cruces!AJ:AK,2,0),VLOOKUP(CONCATENATE(X3013,AA3013),[1]Cruces!G:H,2,0))</f>
        <v>Solicitud de Obra</v>
      </c>
      <c r="AD3013" s="17">
        <f t="shared" si="816"/>
        <v>19</v>
      </c>
      <c r="AE3013" s="17">
        <f t="shared" si="817"/>
        <v>10</v>
      </c>
      <c r="AF3013" s="17">
        <f t="shared" si="818"/>
        <v>2020</v>
      </c>
      <c r="AG3013" s="17" t="str">
        <f>IFERROR(VLOOKUP(MID(A3013,2,4)*1,[1]Cruces!K:L,2,0),"Verificar")</f>
        <v>Guajira</v>
      </c>
      <c r="AH3013" s="17">
        <f t="shared" ca="1" si="819"/>
        <v>37</v>
      </c>
      <c r="AI3013" s="17" t="str">
        <f>IFERROR(VLOOKUP(U3013,[1]Cruces!$O$1:$P$6,2,0),"Sin Orden")</f>
        <v>Resuelta</v>
      </c>
      <c r="AJ3013" s="17">
        <f t="shared" si="820"/>
        <v>29</v>
      </c>
      <c r="AK3013" s="17">
        <f t="shared" si="821"/>
        <v>10</v>
      </c>
      <c r="AL3013" s="17">
        <f t="shared" si="822"/>
        <v>2020</v>
      </c>
      <c r="AM3013" s="17">
        <f t="shared" ca="1" si="823"/>
        <v>27</v>
      </c>
      <c r="AN3013" s="18" t="str">
        <f>IFERROR(VLOOKUP(R3013*1,'[1]Ordenes de Servicio'!G:K,5,0),"No Cruza")</f>
        <v>No Cruza</v>
      </c>
      <c r="AO3013" s="17">
        <f t="shared" ca="1" si="824"/>
        <v>10</v>
      </c>
      <c r="AP3013" s="17">
        <f t="shared" si="825"/>
        <v>29</v>
      </c>
      <c r="AQ3013" s="17">
        <f t="shared" si="826"/>
        <v>10</v>
      </c>
      <c r="AR3013" s="17">
        <f t="shared" si="827"/>
        <v>2020</v>
      </c>
      <c r="AS3013" s="17">
        <f t="shared" ca="1" si="828"/>
        <v>27</v>
      </c>
      <c r="AT3013" s="17" t="str">
        <f t="shared" ca="1" si="831"/>
        <v>No</v>
      </c>
      <c r="AU3013" s="17">
        <f t="shared" si="829"/>
        <v>0</v>
      </c>
      <c r="AV3013" s="17" t="str">
        <f>+VLOOKUP(B3013,[1]Cruces!S:T,2,0)</f>
        <v>4. Presupuesto de Obra</v>
      </c>
    </row>
    <row r="3014" spans="1:48" hidden="1" x14ac:dyDescent="0.25">
      <c r="A3014" s="17" t="s">
        <v>5457</v>
      </c>
      <c r="B3014" s="17" t="s">
        <v>68</v>
      </c>
      <c r="C3014" s="17">
        <v>2692503</v>
      </c>
      <c r="D3014" s="17">
        <v>0</v>
      </c>
      <c r="E3014" s="17" t="s">
        <v>55</v>
      </c>
      <c r="F3014" s="17" t="s">
        <v>56</v>
      </c>
      <c r="G3014" s="17" t="s">
        <v>5458</v>
      </c>
      <c r="H3014" s="17" t="s">
        <v>5459</v>
      </c>
      <c r="I3014" s="17" t="s">
        <v>182</v>
      </c>
      <c r="J3014" s="17" t="s">
        <v>59</v>
      </c>
      <c r="K3014" s="17" t="s">
        <v>97</v>
      </c>
      <c r="L3014" s="17" t="s">
        <v>172</v>
      </c>
      <c r="M3014" s="17" t="s">
        <v>173</v>
      </c>
      <c r="N3014" s="17" t="s">
        <v>75</v>
      </c>
      <c r="O3014" s="17">
        <v>20190218</v>
      </c>
      <c r="P3014" s="17">
        <v>20190927</v>
      </c>
      <c r="Q3014" s="17">
        <v>1110</v>
      </c>
      <c r="R3014" s="17">
        <v>27161805</v>
      </c>
      <c r="S3014" s="17" t="s">
        <v>76</v>
      </c>
      <c r="T3014" s="17" t="s">
        <v>63</v>
      </c>
      <c r="U3014" s="17" t="s">
        <v>88</v>
      </c>
      <c r="V3014" s="17">
        <f t="shared" si="830"/>
        <v>225</v>
      </c>
      <c r="W3014" s="17">
        <v>225000</v>
      </c>
      <c r="X3014" s="17" t="s">
        <v>89</v>
      </c>
      <c r="Y3014" s="17" t="s">
        <v>105</v>
      </c>
      <c r="Z3014" s="17">
        <v>20200301</v>
      </c>
      <c r="AA3014" s="17" t="s">
        <v>101</v>
      </c>
      <c r="AB3014" s="17">
        <v>1</v>
      </c>
      <c r="AC3014" s="17" t="str">
        <f>IFERROR(VLOOKUP(A3014,[1]Cruces!AJ:AK,2,0),VLOOKUP(CONCATENATE(X3014,AA3014),[1]Cruces!G:H,2,0))</f>
        <v>Solicitud de Obra</v>
      </c>
      <c r="AD3014" s="17">
        <f t="shared" si="816"/>
        <v>18</v>
      </c>
      <c r="AE3014" s="17">
        <f t="shared" si="817"/>
        <v>2</v>
      </c>
      <c r="AF3014" s="17">
        <f t="shared" si="818"/>
        <v>2019</v>
      </c>
      <c r="AG3014" s="17" t="str">
        <f>IFERROR(VLOOKUP(MID(A3014,2,4)*1,[1]Cruces!K:L,2,0),"Verificar")</f>
        <v>Atlántico Norte</v>
      </c>
      <c r="AH3014" s="17">
        <f t="shared" ca="1" si="819"/>
        <v>646</v>
      </c>
      <c r="AI3014" s="17" t="str">
        <f>IFERROR(VLOOKUP(U3014,[1]Cruces!$O$1:$P$6,2,0),"Sin Orden")</f>
        <v>Resuelta</v>
      </c>
      <c r="AJ3014" s="17">
        <f t="shared" si="820"/>
        <v>1</v>
      </c>
      <c r="AK3014" s="17">
        <f t="shared" si="821"/>
        <v>3</v>
      </c>
      <c r="AL3014" s="17">
        <f t="shared" si="822"/>
        <v>2020</v>
      </c>
      <c r="AM3014" s="17">
        <f t="shared" ca="1" si="823"/>
        <v>269</v>
      </c>
      <c r="AN3014" s="18" t="str">
        <f>IFERROR(VLOOKUP(R3014*1,'[1]Ordenes de Servicio'!G:K,5,0),"No Cruza")</f>
        <v>No Cruza</v>
      </c>
      <c r="AO3014" s="17">
        <f t="shared" ca="1" si="824"/>
        <v>377</v>
      </c>
      <c r="AP3014" s="17">
        <f t="shared" si="825"/>
        <v>27</v>
      </c>
      <c r="AQ3014" s="17">
        <f t="shared" si="826"/>
        <v>9</v>
      </c>
      <c r="AR3014" s="17">
        <f t="shared" si="827"/>
        <v>2019</v>
      </c>
      <c r="AS3014" s="17">
        <f t="shared" ca="1" si="828"/>
        <v>425</v>
      </c>
      <c r="AT3014" s="17" t="str">
        <f t="shared" ca="1" si="831"/>
        <v>Si</v>
      </c>
      <c r="AU3014" s="17">
        <f t="shared" si="829"/>
        <v>156</v>
      </c>
      <c r="AV3014" s="17" t="str">
        <f>+VLOOKUP(B3014,[1]Cruces!S:T,2,0)</f>
        <v>5. Consultoría / Adjudicación</v>
      </c>
    </row>
    <row r="3015" spans="1:48" hidden="1" x14ac:dyDescent="0.25">
      <c r="A3015" s="17" t="s">
        <v>5460</v>
      </c>
      <c r="B3015" s="17" t="s">
        <v>68</v>
      </c>
      <c r="C3015" s="17">
        <v>0</v>
      </c>
      <c r="D3015" s="17">
        <v>0</v>
      </c>
      <c r="E3015" s="17" t="s">
        <v>55</v>
      </c>
      <c r="F3015" s="17" t="s">
        <v>107</v>
      </c>
      <c r="G3015" s="17" t="s">
        <v>668</v>
      </c>
      <c r="H3015" s="17">
        <v>3115616802</v>
      </c>
      <c r="I3015" s="17" t="s">
        <v>116</v>
      </c>
      <c r="J3015" s="17" t="s">
        <v>59</v>
      </c>
      <c r="K3015" s="17" t="s">
        <v>97</v>
      </c>
      <c r="L3015" s="17" t="s">
        <v>111</v>
      </c>
      <c r="M3015" s="17" t="s">
        <v>112</v>
      </c>
      <c r="N3015" s="17" t="s">
        <v>75</v>
      </c>
      <c r="O3015" s="17">
        <v>20190404</v>
      </c>
      <c r="P3015" s="17">
        <v>20190423</v>
      </c>
      <c r="Q3015" s="17">
        <v>9530</v>
      </c>
      <c r="R3015" s="17">
        <v>26554192</v>
      </c>
      <c r="S3015" s="17" t="s">
        <v>76</v>
      </c>
      <c r="T3015" s="17" t="s">
        <v>63</v>
      </c>
      <c r="U3015" s="17" t="s">
        <v>88</v>
      </c>
      <c r="V3015" s="17">
        <f t="shared" si="830"/>
        <v>30</v>
      </c>
      <c r="W3015" s="17">
        <v>30000</v>
      </c>
      <c r="X3015" s="17" t="s">
        <v>64</v>
      </c>
      <c r="Y3015" s="17" t="s">
        <v>150</v>
      </c>
      <c r="Z3015" s="17">
        <v>20190912</v>
      </c>
      <c r="AA3015" s="17" t="s">
        <v>78</v>
      </c>
      <c r="AB3015" s="17">
        <v>1</v>
      </c>
      <c r="AC3015" s="17" t="str">
        <f>IFERROR(VLOOKUP(A3015,[1]Cruces!AJ:AK,2,0),VLOOKUP(CONCATENATE(X3015,AA3015),[1]Cruces!G:H,2,0))</f>
        <v>Solicitud de Obra</v>
      </c>
      <c r="AD3015" s="17">
        <f t="shared" si="816"/>
        <v>4</v>
      </c>
      <c r="AE3015" s="17">
        <f t="shared" si="817"/>
        <v>4</v>
      </c>
      <c r="AF3015" s="17">
        <f t="shared" si="818"/>
        <v>2019</v>
      </c>
      <c r="AG3015" s="17" t="str">
        <f>IFERROR(VLOOKUP(MID(A3015,2,4)*1,[1]Cruces!K:L,2,0),"Verificar")</f>
        <v>Atlántico Norte</v>
      </c>
      <c r="AH3015" s="17">
        <f t="shared" ca="1" si="819"/>
        <v>601</v>
      </c>
      <c r="AI3015" s="17" t="str">
        <f>IFERROR(VLOOKUP(U3015,[1]Cruces!$O$1:$P$6,2,0),"Sin Orden")</f>
        <v>Resuelta</v>
      </c>
      <c r="AJ3015" s="17">
        <f t="shared" si="820"/>
        <v>12</v>
      </c>
      <c r="AK3015" s="17">
        <f t="shared" si="821"/>
        <v>9</v>
      </c>
      <c r="AL3015" s="17">
        <f t="shared" si="822"/>
        <v>2019</v>
      </c>
      <c r="AM3015" s="17">
        <f t="shared" ca="1" si="823"/>
        <v>440</v>
      </c>
      <c r="AN3015" s="18" t="str">
        <f>IFERROR(VLOOKUP(R3015*1,'[1]Ordenes de Servicio'!G:K,5,0),"No Cruza")</f>
        <v>No Cruza</v>
      </c>
      <c r="AO3015" s="17">
        <f t="shared" ca="1" si="824"/>
        <v>161</v>
      </c>
      <c r="AP3015" s="17">
        <f t="shared" si="825"/>
        <v>23</v>
      </c>
      <c r="AQ3015" s="17">
        <f t="shared" si="826"/>
        <v>4</v>
      </c>
      <c r="AR3015" s="17">
        <f t="shared" si="827"/>
        <v>2019</v>
      </c>
      <c r="AS3015" s="17">
        <f t="shared" ca="1" si="828"/>
        <v>582</v>
      </c>
      <c r="AT3015" s="17" t="str">
        <f t="shared" ca="1" si="831"/>
        <v>Si</v>
      </c>
      <c r="AU3015" s="17">
        <f t="shared" si="829"/>
        <v>142</v>
      </c>
      <c r="AV3015" s="17" t="str">
        <f>+VLOOKUP(B3015,[1]Cruces!S:T,2,0)</f>
        <v>5. Consultoría / Adjudicación</v>
      </c>
    </row>
    <row r="3016" spans="1:48" hidden="1" x14ac:dyDescent="0.25">
      <c r="A3016" s="17" t="s">
        <v>5461</v>
      </c>
      <c r="B3016" s="17" t="s">
        <v>569</v>
      </c>
      <c r="C3016" s="17">
        <v>7168298</v>
      </c>
      <c r="D3016" s="17">
        <v>35052144</v>
      </c>
      <c r="E3016" s="17" t="s">
        <v>93</v>
      </c>
      <c r="F3016" s="17" t="s">
        <v>126</v>
      </c>
      <c r="G3016" s="17" t="s">
        <v>562</v>
      </c>
      <c r="H3016" s="17">
        <v>3136648194</v>
      </c>
      <c r="I3016" s="17" t="s">
        <v>71</v>
      </c>
      <c r="J3016" s="17" t="s">
        <v>563</v>
      </c>
      <c r="K3016" s="17" t="s">
        <v>564</v>
      </c>
      <c r="L3016" s="17" t="s">
        <v>129</v>
      </c>
      <c r="M3016" s="17" t="s">
        <v>130</v>
      </c>
      <c r="N3016" s="17" t="s">
        <v>572</v>
      </c>
      <c r="O3016" s="17">
        <v>20200827</v>
      </c>
      <c r="P3016" s="17">
        <v>20200827</v>
      </c>
      <c r="Q3016" s="17">
        <v>9332</v>
      </c>
      <c r="R3016" s="17">
        <v>0</v>
      </c>
      <c r="S3016" s="17"/>
      <c r="T3016" s="17" t="s">
        <v>63</v>
      </c>
      <c r="U3016" s="17"/>
      <c r="V3016" s="17">
        <f t="shared" si="830"/>
        <v>225</v>
      </c>
      <c r="W3016" s="17">
        <v>225000</v>
      </c>
      <c r="X3016" s="17" t="s">
        <v>89</v>
      </c>
      <c r="Y3016" s="17" t="s">
        <v>150</v>
      </c>
      <c r="Z3016" s="17">
        <v>20201028</v>
      </c>
      <c r="AA3016" s="17" t="s">
        <v>78</v>
      </c>
      <c r="AB3016" s="17">
        <v>1</v>
      </c>
      <c r="AC3016" s="17" t="str">
        <f>IFERROR(VLOOKUP(A3016,[1]Cruces!AJ:AK,2,0),VLOOKUP(CONCATENATE(X3016,AA3016),[1]Cruces!G:H,2,0))</f>
        <v>Solicitud de Obra</v>
      </c>
      <c r="AD3016" s="17">
        <f t="shared" si="816"/>
        <v>27</v>
      </c>
      <c r="AE3016" s="17">
        <f t="shared" si="817"/>
        <v>8</v>
      </c>
      <c r="AF3016" s="17">
        <f t="shared" si="818"/>
        <v>2020</v>
      </c>
      <c r="AG3016" s="17" t="str">
        <f>IFERROR(VLOOKUP(MID(A3016,2,4)*1,[1]Cruces!K:L,2,0),"Verificar")</f>
        <v>Guajira</v>
      </c>
      <c r="AH3016" s="17">
        <f t="shared" ca="1" si="819"/>
        <v>90</v>
      </c>
      <c r="AI3016" s="17" t="str">
        <f>IFERROR(VLOOKUP(U3016,[1]Cruces!$O$1:$P$6,2,0),"Sin Orden")</f>
        <v>Sin Orden</v>
      </c>
      <c r="AJ3016" s="17">
        <f t="shared" si="820"/>
        <v>28</v>
      </c>
      <c r="AK3016" s="17">
        <f t="shared" si="821"/>
        <v>10</v>
      </c>
      <c r="AL3016" s="17">
        <f t="shared" si="822"/>
        <v>2020</v>
      </c>
      <c r="AM3016" s="17">
        <f t="shared" ca="1" si="823"/>
        <v>28</v>
      </c>
      <c r="AN3016" s="18" t="str">
        <f>IFERROR(VLOOKUP(R3016*1,'[1]Ordenes de Servicio'!G:K,5,0),"No Cruza")</f>
        <v>No Cruza</v>
      </c>
      <c r="AO3016" s="17">
        <f t="shared" ca="1" si="824"/>
        <v>28</v>
      </c>
      <c r="AP3016" s="17">
        <f t="shared" si="825"/>
        <v>27</v>
      </c>
      <c r="AQ3016" s="17">
        <f t="shared" si="826"/>
        <v>8</v>
      </c>
      <c r="AR3016" s="17">
        <f t="shared" si="827"/>
        <v>2020</v>
      </c>
      <c r="AS3016" s="17">
        <f t="shared" ca="1" si="828"/>
        <v>90</v>
      </c>
      <c r="AT3016" s="17" t="str">
        <f t="shared" ca="1" si="831"/>
        <v>No</v>
      </c>
      <c r="AU3016" s="17">
        <f t="shared" si="829"/>
        <v>62</v>
      </c>
      <c r="AV3016" s="17" t="str">
        <f>+VLOOKUP(B3016,[1]Cruces!S:T,2,0)</f>
        <v>1. Solicitud</v>
      </c>
    </row>
    <row r="3017" spans="1:48" hidden="1" x14ac:dyDescent="0.25">
      <c r="A3017" s="17" t="s">
        <v>5462</v>
      </c>
      <c r="B3017" s="17" t="s">
        <v>68</v>
      </c>
      <c r="C3017" s="17">
        <v>2006561</v>
      </c>
      <c r="D3017" s="17">
        <v>20106419</v>
      </c>
      <c r="E3017" s="17" t="s">
        <v>93</v>
      </c>
      <c r="F3017" s="17" t="s">
        <v>107</v>
      </c>
      <c r="G3017" s="17" t="s">
        <v>95</v>
      </c>
      <c r="H3017" s="17">
        <v>3003360026</v>
      </c>
      <c r="I3017" s="17" t="s">
        <v>83</v>
      </c>
      <c r="J3017" s="17" t="s">
        <v>5463</v>
      </c>
      <c r="K3017" s="17" t="s">
        <v>97</v>
      </c>
      <c r="L3017" s="17" t="s">
        <v>117</v>
      </c>
      <c r="M3017" s="17" t="s">
        <v>118</v>
      </c>
      <c r="N3017" s="17" t="s">
        <v>75</v>
      </c>
      <c r="O3017" s="17">
        <v>20191127</v>
      </c>
      <c r="P3017" s="17">
        <v>20191231</v>
      </c>
      <c r="Q3017" s="17">
        <v>7553</v>
      </c>
      <c r="R3017" s="17">
        <v>26974498</v>
      </c>
      <c r="S3017" s="17" t="s">
        <v>100</v>
      </c>
      <c r="T3017" s="17" t="s">
        <v>63</v>
      </c>
      <c r="U3017" s="17" t="s">
        <v>91</v>
      </c>
      <c r="V3017" s="17">
        <f t="shared" si="830"/>
        <v>150</v>
      </c>
      <c r="W3017" s="17">
        <v>150000</v>
      </c>
      <c r="X3017" s="17" t="s">
        <v>89</v>
      </c>
      <c r="Y3017" s="17" t="s">
        <v>136</v>
      </c>
      <c r="Z3017" s="17">
        <v>20200113</v>
      </c>
      <c r="AA3017" s="17" t="s">
        <v>101</v>
      </c>
      <c r="AB3017" s="17">
        <v>1</v>
      </c>
      <c r="AC3017" s="17" t="str">
        <f>IFERROR(VLOOKUP(A3017,[1]Cruces!AJ:AK,2,0),VLOOKUP(CONCATENATE(X3017,AA3017),[1]Cruces!G:H,2,0))</f>
        <v>Solicitud de Obra</v>
      </c>
      <c r="AD3017" s="17">
        <f t="shared" si="816"/>
        <v>27</v>
      </c>
      <c r="AE3017" s="17">
        <f t="shared" si="817"/>
        <v>11</v>
      </c>
      <c r="AF3017" s="17">
        <f t="shared" si="818"/>
        <v>2019</v>
      </c>
      <c r="AG3017" s="17" t="str">
        <f>IFERROR(VLOOKUP(MID(A3017,2,4)*1,[1]Cruces!K:L,2,0),"Verificar")</f>
        <v>Atlántico Norte</v>
      </c>
      <c r="AH3017" s="17">
        <f t="shared" ca="1" si="819"/>
        <v>364</v>
      </c>
      <c r="AI3017" s="17" t="str">
        <f>IFERROR(VLOOKUP(U3017,[1]Cruces!$O$1:$P$6,2,0),"Sin Orden")</f>
        <v>Resuelta</v>
      </c>
      <c r="AJ3017" s="17">
        <f t="shared" si="820"/>
        <v>13</v>
      </c>
      <c r="AK3017" s="17">
        <f t="shared" si="821"/>
        <v>1</v>
      </c>
      <c r="AL3017" s="17">
        <f t="shared" si="822"/>
        <v>2020</v>
      </c>
      <c r="AM3017" s="17">
        <f t="shared" ca="1" si="823"/>
        <v>317</v>
      </c>
      <c r="AN3017" s="18" t="str">
        <f>IFERROR(VLOOKUP(R3017*1,'[1]Ordenes de Servicio'!G:K,5,0),"No Cruza")</f>
        <v>No Cruza</v>
      </c>
      <c r="AO3017" s="17">
        <f t="shared" ca="1" si="824"/>
        <v>47</v>
      </c>
      <c r="AP3017" s="17">
        <f t="shared" si="825"/>
        <v>31</v>
      </c>
      <c r="AQ3017" s="17">
        <f t="shared" si="826"/>
        <v>12</v>
      </c>
      <c r="AR3017" s="17">
        <f t="shared" si="827"/>
        <v>2019</v>
      </c>
      <c r="AS3017" s="17">
        <f t="shared" ca="1" si="828"/>
        <v>330</v>
      </c>
      <c r="AT3017" s="17" t="str">
        <f t="shared" ca="1" si="831"/>
        <v>No</v>
      </c>
      <c r="AU3017" s="17">
        <f t="shared" si="829"/>
        <v>13</v>
      </c>
      <c r="AV3017" s="17" t="str">
        <f>+VLOOKUP(B3017,[1]Cruces!S:T,2,0)</f>
        <v>5. Consultoría / Adjudicación</v>
      </c>
    </row>
    <row r="3018" spans="1:48" hidden="1" x14ac:dyDescent="0.25">
      <c r="A3018" s="17" t="s">
        <v>9775</v>
      </c>
      <c r="B3018" s="17" t="s">
        <v>569</v>
      </c>
      <c r="C3018" s="17">
        <v>0</v>
      </c>
      <c r="D3018" s="17">
        <v>0</v>
      </c>
      <c r="E3018" s="17" t="s">
        <v>55</v>
      </c>
      <c r="F3018" s="17" t="s">
        <v>7098</v>
      </c>
      <c r="G3018" s="17" t="s">
        <v>9776</v>
      </c>
      <c r="H3018" s="17">
        <v>3215657418</v>
      </c>
      <c r="I3018" s="17" t="s">
        <v>116</v>
      </c>
      <c r="J3018" s="17" t="s">
        <v>59</v>
      </c>
      <c r="K3018" s="17" t="s">
        <v>9777</v>
      </c>
      <c r="L3018" s="17" t="s">
        <v>7101</v>
      </c>
      <c r="M3018" s="17" t="s">
        <v>7102</v>
      </c>
      <c r="N3018" s="17" t="s">
        <v>572</v>
      </c>
      <c r="O3018" s="17">
        <v>20201029</v>
      </c>
      <c r="P3018" s="17">
        <v>20201029</v>
      </c>
      <c r="Q3018" s="17">
        <v>1170</v>
      </c>
      <c r="R3018" s="17">
        <v>0</v>
      </c>
      <c r="S3018" s="17"/>
      <c r="T3018" s="17" t="s">
        <v>63</v>
      </c>
      <c r="U3018" s="17"/>
      <c r="V3018" s="17">
        <f t="shared" si="830"/>
        <v>3</v>
      </c>
      <c r="W3018" s="17">
        <v>3000</v>
      </c>
      <c r="X3018" s="17" t="s">
        <v>7065</v>
      </c>
      <c r="Y3018" s="17" t="s">
        <v>569</v>
      </c>
      <c r="Z3018" s="17">
        <v>20201029</v>
      </c>
      <c r="AA3018" s="17" t="s">
        <v>1947</v>
      </c>
      <c r="AB3018" s="17">
        <v>1</v>
      </c>
      <c r="AC3018" s="17" t="str">
        <f>IFERROR(VLOOKUP(A3018,[1]Cruces!AJ:AK,2,0),VLOOKUP(CONCATENATE(X3018,AA3018),[1]Cruces!G:H,2,0))</f>
        <v>Solicitud por BT</v>
      </c>
      <c r="AD3018" s="17">
        <f t="shared" si="816"/>
        <v>29</v>
      </c>
      <c r="AE3018" s="17">
        <f t="shared" si="817"/>
        <v>10</v>
      </c>
      <c r="AF3018" s="17">
        <f t="shared" si="818"/>
        <v>2020</v>
      </c>
      <c r="AG3018" s="17" t="str">
        <f>IFERROR(VLOOKUP(MID(A3018,2,4)*1,[1]Cruces!K:L,2,0),"Verificar")</f>
        <v>Atlántico Norte</v>
      </c>
      <c r="AH3018" s="17">
        <f t="shared" ca="1" si="819"/>
        <v>27</v>
      </c>
      <c r="AI3018" s="17" t="str">
        <f>IFERROR(VLOOKUP(U3018,[1]Cruces!$O$1:$P$6,2,0),"Sin Orden")</f>
        <v>Sin Orden</v>
      </c>
      <c r="AJ3018" s="17">
        <f t="shared" si="820"/>
        <v>29</v>
      </c>
      <c r="AK3018" s="17">
        <f t="shared" si="821"/>
        <v>10</v>
      </c>
      <c r="AL3018" s="17">
        <f t="shared" si="822"/>
        <v>2020</v>
      </c>
      <c r="AM3018" s="17">
        <f t="shared" ca="1" si="823"/>
        <v>27</v>
      </c>
      <c r="AN3018" s="18" t="str">
        <f>IFERROR(VLOOKUP(R3018*1,'[1]Ordenes de Servicio'!G:K,5,0),"No Cruza")</f>
        <v>No Cruza</v>
      </c>
      <c r="AO3018" s="17">
        <f t="shared" ca="1" si="824"/>
        <v>27</v>
      </c>
      <c r="AP3018" s="17">
        <f t="shared" si="825"/>
        <v>29</v>
      </c>
      <c r="AQ3018" s="17">
        <f t="shared" si="826"/>
        <v>10</v>
      </c>
      <c r="AR3018" s="17">
        <f t="shared" si="827"/>
        <v>2020</v>
      </c>
      <c r="AS3018" s="17">
        <f t="shared" ca="1" si="828"/>
        <v>27</v>
      </c>
      <c r="AT3018" s="17" t="str">
        <f t="shared" ca="1" si="831"/>
        <v>No</v>
      </c>
      <c r="AU3018" s="17">
        <f t="shared" si="829"/>
        <v>0</v>
      </c>
      <c r="AV3018" s="17" t="str">
        <f>+VLOOKUP(B3018,[1]Cruces!S:T,2,0)</f>
        <v>1. Solicitud</v>
      </c>
    </row>
    <row r="3019" spans="1:48" hidden="1" x14ac:dyDescent="0.25">
      <c r="A3019" s="17" t="s">
        <v>9778</v>
      </c>
      <c r="B3019" s="17" t="s">
        <v>569</v>
      </c>
      <c r="C3019" s="17">
        <v>0</v>
      </c>
      <c r="D3019" s="17">
        <v>0</v>
      </c>
      <c r="E3019" s="17" t="s">
        <v>55</v>
      </c>
      <c r="F3019" s="17" t="s">
        <v>7098</v>
      </c>
      <c r="G3019" s="17" t="s">
        <v>9779</v>
      </c>
      <c r="H3019" s="17">
        <v>3145207574</v>
      </c>
      <c r="I3019" s="17" t="s">
        <v>71</v>
      </c>
      <c r="J3019" s="17" t="s">
        <v>59</v>
      </c>
      <c r="K3019" s="17" t="s">
        <v>9780</v>
      </c>
      <c r="L3019" s="17" t="s">
        <v>7101</v>
      </c>
      <c r="M3019" s="17" t="s">
        <v>7102</v>
      </c>
      <c r="N3019" s="17" t="s">
        <v>572</v>
      </c>
      <c r="O3019" s="17">
        <v>20201026</v>
      </c>
      <c r="P3019" s="17">
        <v>20201026</v>
      </c>
      <c r="Q3019" s="17">
        <v>9530</v>
      </c>
      <c r="R3019" s="17">
        <v>0</v>
      </c>
      <c r="S3019" s="17"/>
      <c r="T3019" s="17" t="s">
        <v>63</v>
      </c>
      <c r="U3019" s="17"/>
      <c r="V3019" s="17">
        <f t="shared" si="830"/>
        <v>3</v>
      </c>
      <c r="W3019" s="17">
        <v>3000</v>
      </c>
      <c r="X3019" s="17" t="s">
        <v>7065</v>
      </c>
      <c r="Y3019" s="17" t="s">
        <v>569</v>
      </c>
      <c r="Z3019" s="17">
        <v>20201026</v>
      </c>
      <c r="AA3019" s="17" t="s">
        <v>1947</v>
      </c>
      <c r="AB3019" s="17">
        <v>1</v>
      </c>
      <c r="AC3019" s="17" t="str">
        <f>IFERROR(VLOOKUP(A3019,[1]Cruces!AJ:AK,2,0),VLOOKUP(CONCATENATE(X3019,AA3019),[1]Cruces!G:H,2,0))</f>
        <v>Solicitud por BT</v>
      </c>
      <c r="AD3019" s="17">
        <f t="shared" si="816"/>
        <v>26</v>
      </c>
      <c r="AE3019" s="17">
        <f t="shared" si="817"/>
        <v>10</v>
      </c>
      <c r="AF3019" s="17">
        <f t="shared" si="818"/>
        <v>2020</v>
      </c>
      <c r="AG3019" s="17" t="str">
        <f>IFERROR(VLOOKUP(MID(A3019,2,4)*1,[1]Cruces!K:L,2,0),"Verificar")</f>
        <v>Atlántico Norte</v>
      </c>
      <c r="AH3019" s="17">
        <f t="shared" ca="1" si="819"/>
        <v>30</v>
      </c>
      <c r="AI3019" s="17" t="str">
        <f>IFERROR(VLOOKUP(U3019,[1]Cruces!$O$1:$P$6,2,0),"Sin Orden")</f>
        <v>Sin Orden</v>
      </c>
      <c r="AJ3019" s="17">
        <f t="shared" si="820"/>
        <v>26</v>
      </c>
      <c r="AK3019" s="17">
        <f t="shared" si="821"/>
        <v>10</v>
      </c>
      <c r="AL3019" s="17">
        <f t="shared" si="822"/>
        <v>2020</v>
      </c>
      <c r="AM3019" s="17">
        <f t="shared" ca="1" si="823"/>
        <v>30</v>
      </c>
      <c r="AN3019" s="18" t="str">
        <f>IFERROR(VLOOKUP(R3019*1,'[1]Ordenes de Servicio'!G:K,5,0),"No Cruza")</f>
        <v>No Cruza</v>
      </c>
      <c r="AO3019" s="17">
        <f t="shared" ca="1" si="824"/>
        <v>30</v>
      </c>
      <c r="AP3019" s="17">
        <f t="shared" si="825"/>
        <v>26</v>
      </c>
      <c r="AQ3019" s="17">
        <f t="shared" si="826"/>
        <v>10</v>
      </c>
      <c r="AR3019" s="17">
        <f t="shared" si="827"/>
        <v>2020</v>
      </c>
      <c r="AS3019" s="17">
        <f t="shared" ca="1" si="828"/>
        <v>30</v>
      </c>
      <c r="AT3019" s="17" t="str">
        <f t="shared" ca="1" si="831"/>
        <v>No</v>
      </c>
      <c r="AU3019" s="17">
        <f t="shared" si="829"/>
        <v>0</v>
      </c>
      <c r="AV3019" s="17" t="str">
        <f>+VLOOKUP(B3019,[1]Cruces!S:T,2,0)</f>
        <v>1. Solicitud</v>
      </c>
    </row>
    <row r="3020" spans="1:48" x14ac:dyDescent="0.25">
      <c r="A3020" s="17" t="s">
        <v>5464</v>
      </c>
      <c r="B3020" s="17" t="s">
        <v>80</v>
      </c>
      <c r="C3020" s="17">
        <v>3900467</v>
      </c>
      <c r="D3020" s="17">
        <v>20153348</v>
      </c>
      <c r="E3020" s="17" t="s">
        <v>93</v>
      </c>
      <c r="F3020" s="17" t="s">
        <v>107</v>
      </c>
      <c r="G3020" s="17" t="s">
        <v>1086</v>
      </c>
      <c r="H3020" s="17">
        <v>3008034110</v>
      </c>
      <c r="I3020" s="17" t="s">
        <v>1087</v>
      </c>
      <c r="J3020" s="17" t="s">
        <v>5465</v>
      </c>
      <c r="K3020" s="17" t="s">
        <v>1088</v>
      </c>
      <c r="L3020" s="17" t="s">
        <v>325</v>
      </c>
      <c r="M3020" s="17" t="s">
        <v>326</v>
      </c>
      <c r="N3020" s="17" t="s">
        <v>87</v>
      </c>
      <c r="O3020" s="17">
        <v>20170309</v>
      </c>
      <c r="P3020" s="17">
        <v>20180104</v>
      </c>
      <c r="Q3020" s="17">
        <v>1110</v>
      </c>
      <c r="R3020" s="17">
        <v>24157467</v>
      </c>
      <c r="S3020" s="17" t="s">
        <v>76</v>
      </c>
      <c r="T3020" s="17" t="s">
        <v>63</v>
      </c>
      <c r="U3020" s="17" t="s">
        <v>91</v>
      </c>
      <c r="V3020" s="17">
        <f t="shared" si="830"/>
        <v>225</v>
      </c>
      <c r="W3020" s="17">
        <v>225000</v>
      </c>
      <c r="X3020" s="17" t="s">
        <v>89</v>
      </c>
      <c r="Y3020" s="17" t="s">
        <v>80</v>
      </c>
      <c r="Z3020" s="17">
        <v>20180104</v>
      </c>
      <c r="AA3020" s="17" t="s">
        <v>594</v>
      </c>
      <c r="AB3020" s="17">
        <v>1</v>
      </c>
      <c r="AC3020" s="17" t="str">
        <f>IFERROR(VLOOKUP(A3020,[1]Cruces!AJ:AK,2,0),VLOOKUP(CONCATENATE(X3020,AA3020),[1]Cruces!G:H,2,0))</f>
        <v>Solicitud de Obra</v>
      </c>
      <c r="AD3020" s="17">
        <f t="shared" si="816"/>
        <v>9</v>
      </c>
      <c r="AE3020" s="17">
        <f t="shared" si="817"/>
        <v>3</v>
      </c>
      <c r="AF3020" s="17">
        <f t="shared" si="818"/>
        <v>2017</v>
      </c>
      <c r="AG3020" s="17" t="str">
        <f>IFERROR(VLOOKUP(MID(A3020,2,4)*1,[1]Cruces!K:L,2,0),"Verificar")</f>
        <v>Atlántico Norte</v>
      </c>
      <c r="AH3020" s="17">
        <f t="shared" ca="1" si="819"/>
        <v>1357</v>
      </c>
      <c r="AI3020" s="17" t="str">
        <f>IFERROR(VLOOKUP(U3020,[1]Cruces!$O$1:$P$6,2,0),"Sin Orden")</f>
        <v>Resuelta</v>
      </c>
      <c r="AJ3020" s="17">
        <f t="shared" si="820"/>
        <v>4</v>
      </c>
      <c r="AK3020" s="17">
        <f t="shared" si="821"/>
        <v>1</v>
      </c>
      <c r="AL3020" s="17">
        <f t="shared" si="822"/>
        <v>2018</v>
      </c>
      <c r="AM3020" s="17">
        <f t="shared" ca="1" si="823"/>
        <v>1056</v>
      </c>
      <c r="AN3020" s="18" t="str">
        <f>IFERROR(VLOOKUP(R3020*1,'[1]Ordenes de Servicio'!G:K,5,0),"No Cruza")</f>
        <v>No Cruza</v>
      </c>
      <c r="AO3020" s="17">
        <f t="shared" ca="1" si="824"/>
        <v>301</v>
      </c>
      <c r="AP3020" s="17">
        <f t="shared" si="825"/>
        <v>4</v>
      </c>
      <c r="AQ3020" s="17">
        <f t="shared" si="826"/>
        <v>1</v>
      </c>
      <c r="AR3020" s="17">
        <f t="shared" si="827"/>
        <v>2018</v>
      </c>
      <c r="AS3020" s="17">
        <f t="shared" ca="1" si="828"/>
        <v>1056</v>
      </c>
      <c r="AT3020" s="17" t="str">
        <f t="shared" ca="1" si="831"/>
        <v>Si</v>
      </c>
      <c r="AU3020" s="17">
        <f t="shared" si="829"/>
        <v>0</v>
      </c>
      <c r="AV3020" s="17" t="str">
        <f>+VLOOKUP(B3020,[1]Cruces!S:T,2,0)</f>
        <v>8. Puesta en Servicio</v>
      </c>
    </row>
    <row r="3021" spans="1:48" hidden="1" x14ac:dyDescent="0.25">
      <c r="A3021" s="17" t="s">
        <v>5466</v>
      </c>
      <c r="B3021" s="17" t="s">
        <v>68</v>
      </c>
      <c r="C3021" s="17">
        <v>0</v>
      </c>
      <c r="D3021" s="17">
        <v>0</v>
      </c>
      <c r="E3021" s="17" t="s">
        <v>55</v>
      </c>
      <c r="F3021" s="17" t="s">
        <v>120</v>
      </c>
      <c r="G3021" s="17" t="s">
        <v>5467</v>
      </c>
      <c r="H3021" s="17">
        <v>0</v>
      </c>
      <c r="I3021" s="17" t="s">
        <v>357</v>
      </c>
      <c r="J3021" s="17" t="s">
        <v>59</v>
      </c>
      <c r="K3021" s="17" t="s">
        <v>1347</v>
      </c>
      <c r="L3021" s="17" t="s">
        <v>122</v>
      </c>
      <c r="M3021" s="17" t="s">
        <v>123</v>
      </c>
      <c r="N3021" s="17" t="s">
        <v>75</v>
      </c>
      <c r="O3021" s="17">
        <v>20180608</v>
      </c>
      <c r="P3021" s="17">
        <v>20181023</v>
      </c>
      <c r="Q3021" s="17">
        <v>9510</v>
      </c>
      <c r="R3021" s="17">
        <v>25733292</v>
      </c>
      <c r="S3021" s="17" t="s">
        <v>76</v>
      </c>
      <c r="T3021" s="17" t="s">
        <v>63</v>
      </c>
      <c r="U3021" s="17" t="s">
        <v>91</v>
      </c>
      <c r="V3021" s="17">
        <f t="shared" si="830"/>
        <v>1</v>
      </c>
      <c r="W3021" s="17">
        <v>1000</v>
      </c>
      <c r="X3021" s="17" t="s">
        <v>64</v>
      </c>
      <c r="Y3021" s="17" t="s">
        <v>136</v>
      </c>
      <c r="Z3021" s="17">
        <v>20181107</v>
      </c>
      <c r="AA3021" s="17" t="s">
        <v>113</v>
      </c>
      <c r="AB3021" s="17">
        <v>1</v>
      </c>
      <c r="AC3021" s="17" t="str">
        <f>IFERROR(VLOOKUP(A3021,[1]Cruces!AJ:AK,2,0),VLOOKUP(CONCATENATE(X3021,AA3021),[1]Cruces!G:H,2,0))</f>
        <v>Solicitud de Obra</v>
      </c>
      <c r="AD3021" s="17">
        <f t="shared" si="816"/>
        <v>8</v>
      </c>
      <c r="AE3021" s="17">
        <f t="shared" si="817"/>
        <v>6</v>
      </c>
      <c r="AF3021" s="17">
        <f t="shared" si="818"/>
        <v>2018</v>
      </c>
      <c r="AG3021" s="17" t="str">
        <f>IFERROR(VLOOKUP(MID(A3021,2,4)*1,[1]Cruces!K:L,2,0),"Verificar")</f>
        <v>Atlántico Norte</v>
      </c>
      <c r="AH3021" s="17">
        <f t="shared" ca="1" si="819"/>
        <v>901</v>
      </c>
      <c r="AI3021" s="17" t="str">
        <f>IFERROR(VLOOKUP(U3021,[1]Cruces!$O$1:$P$6,2,0),"Sin Orden")</f>
        <v>Resuelta</v>
      </c>
      <c r="AJ3021" s="17">
        <f t="shared" si="820"/>
        <v>7</v>
      </c>
      <c r="AK3021" s="17">
        <f t="shared" si="821"/>
        <v>11</v>
      </c>
      <c r="AL3021" s="17">
        <f t="shared" si="822"/>
        <v>2018</v>
      </c>
      <c r="AM3021" s="17">
        <f t="shared" ca="1" si="823"/>
        <v>749</v>
      </c>
      <c r="AN3021" s="18">
        <f>IFERROR(VLOOKUP(R3021*1,'[1]Ordenes de Servicio'!G:K,5,0),"No Cruza")</f>
        <v>43424</v>
      </c>
      <c r="AO3021" s="17">
        <f t="shared" ca="1" si="824"/>
        <v>152</v>
      </c>
      <c r="AP3021" s="17">
        <f t="shared" si="825"/>
        <v>23</v>
      </c>
      <c r="AQ3021" s="17">
        <f t="shared" si="826"/>
        <v>10</v>
      </c>
      <c r="AR3021" s="17">
        <f t="shared" si="827"/>
        <v>2018</v>
      </c>
      <c r="AS3021" s="17">
        <f t="shared" ca="1" si="828"/>
        <v>764</v>
      </c>
      <c r="AT3021" s="17" t="str">
        <f t="shared" ca="1" si="831"/>
        <v>Si</v>
      </c>
      <c r="AU3021" s="17">
        <f t="shared" si="829"/>
        <v>15</v>
      </c>
      <c r="AV3021" s="17" t="str">
        <f>+VLOOKUP(B3021,[1]Cruces!S:T,2,0)</f>
        <v>5. Consultoría / Adjudicación</v>
      </c>
    </row>
    <row r="3022" spans="1:48" hidden="1" x14ac:dyDescent="0.25">
      <c r="A3022" s="17" t="s">
        <v>5468</v>
      </c>
      <c r="B3022" s="17" t="s">
        <v>54</v>
      </c>
      <c r="C3022" s="17">
        <v>0</v>
      </c>
      <c r="D3022" s="17">
        <v>0</v>
      </c>
      <c r="E3022" s="17" t="s">
        <v>55</v>
      </c>
      <c r="F3022" s="17" t="s">
        <v>126</v>
      </c>
      <c r="G3022" s="17" t="s">
        <v>5469</v>
      </c>
      <c r="H3022" s="17">
        <v>0</v>
      </c>
      <c r="I3022" s="17" t="s">
        <v>116</v>
      </c>
      <c r="J3022" s="17" t="s">
        <v>59</v>
      </c>
      <c r="K3022" s="17" t="s">
        <v>5470</v>
      </c>
      <c r="L3022" s="17" t="s">
        <v>129</v>
      </c>
      <c r="M3022" s="17" t="s">
        <v>130</v>
      </c>
      <c r="N3022" s="17" t="s">
        <v>62</v>
      </c>
      <c r="O3022" s="17">
        <v>20201015</v>
      </c>
      <c r="P3022" s="17">
        <v>20201029</v>
      </c>
      <c r="Q3022" s="17">
        <v>7752</v>
      </c>
      <c r="R3022" s="17">
        <v>28234593</v>
      </c>
      <c r="S3022" s="17" t="s">
        <v>100</v>
      </c>
      <c r="T3022" s="17" t="s">
        <v>63</v>
      </c>
      <c r="U3022" s="17" t="s">
        <v>91</v>
      </c>
      <c r="V3022" s="17">
        <f t="shared" si="830"/>
        <v>30</v>
      </c>
      <c r="W3022" s="17">
        <v>30000</v>
      </c>
      <c r="X3022" s="17" t="s">
        <v>64</v>
      </c>
      <c r="Y3022" s="17" t="s">
        <v>65</v>
      </c>
      <c r="Z3022" s="17">
        <v>20201029</v>
      </c>
      <c r="AA3022" s="17" t="s">
        <v>78</v>
      </c>
      <c r="AB3022" s="17">
        <v>1</v>
      </c>
      <c r="AC3022" s="17" t="str">
        <f>IFERROR(VLOOKUP(A3022,[1]Cruces!AJ:AK,2,0),VLOOKUP(CONCATENATE(X3022,AA3022),[1]Cruces!G:H,2,0))</f>
        <v>Solicitud de Obra</v>
      </c>
      <c r="AD3022" s="17">
        <f t="shared" ref="AD3022:AD3082" si="832">MID(O3022,7,2)*1</f>
        <v>15</v>
      </c>
      <c r="AE3022" s="17">
        <f t="shared" ref="AE3022:AE3082" si="833">MID(O3022,5,2)*1</f>
        <v>10</v>
      </c>
      <c r="AF3022" s="17">
        <f t="shared" ref="AF3022:AF3082" si="834">MID(O3022,1,4)*1</f>
        <v>2020</v>
      </c>
      <c r="AG3022" s="17" t="str">
        <f>IFERROR(VLOOKUP(MID(A3022,2,4)*1,[1]Cruces!K:L,2,0),"Verificar")</f>
        <v>Guajira</v>
      </c>
      <c r="AH3022" s="17">
        <f t="shared" ref="AH3022:AH3082" ca="1" si="835">TODAY()-DATE(AF3022,AE3022,AD3022)</f>
        <v>41</v>
      </c>
      <c r="AI3022" s="17" t="str">
        <f>IFERROR(VLOOKUP(U3022,[1]Cruces!$O$1:$P$6,2,0),"Sin Orden")</f>
        <v>Resuelta</v>
      </c>
      <c r="AJ3022" s="17">
        <f t="shared" ref="AJ3022:AJ3082" si="836">MID(Z3022,7,2)*1</f>
        <v>29</v>
      </c>
      <c r="AK3022" s="17">
        <f t="shared" ref="AK3022:AK3082" si="837">MID(Z3022,5,2)*1</f>
        <v>10</v>
      </c>
      <c r="AL3022" s="17">
        <f t="shared" ref="AL3022:AL3082" si="838">MID(Z3022,1,4)*1</f>
        <v>2020</v>
      </c>
      <c r="AM3022" s="17">
        <f t="shared" ref="AM3022:AM3082" ca="1" si="839">+TODAY()-DATE(AL3022,AK3022,AJ3022)</f>
        <v>27</v>
      </c>
      <c r="AN3022" s="18" t="str">
        <f>IFERROR(VLOOKUP(R3022*1,'[1]Ordenes de Servicio'!G:K,5,0),"No Cruza")</f>
        <v>No Cruza</v>
      </c>
      <c r="AO3022" s="17">
        <f t="shared" ref="AO3022:AO3082" ca="1" si="840">+IF(AI3022="Resuelta",DATE(AL3022,AK3022,AJ3022)-DATE(AF3022,AE3022,AD3022),TODAY()-DATE(AL3022,AK3022,AJ3022))</f>
        <v>14</v>
      </c>
      <c r="AP3022" s="17">
        <f t="shared" ref="AP3022:AP3082" si="841">MID(P3022,7,2)*1</f>
        <v>29</v>
      </c>
      <c r="AQ3022" s="17">
        <f t="shared" ref="AQ3022:AQ3082" si="842">MID(P3022,5,2)*1</f>
        <v>10</v>
      </c>
      <c r="AR3022" s="17">
        <f t="shared" ref="AR3022:AR3082" si="843">MID(P3022,1,4)*1</f>
        <v>2020</v>
      </c>
      <c r="AS3022" s="17">
        <f t="shared" ref="AS3022:AS3082" ca="1" si="844">+TODAY()-DATE(AR3022,AQ3022,AP3022)</f>
        <v>27</v>
      </c>
      <c r="AT3022" s="17" t="str">
        <f t="shared" ca="1" si="831"/>
        <v>No</v>
      </c>
      <c r="AU3022" s="17">
        <f t="shared" ref="AU3022:AU3082" si="845">IF(DATE(AL3022,AK3022,AJ3022)-DATE(AR3022,AQ3022,AP3022)&lt;0,DATE(AR3022,AQ3022,AP3022)-DATE(AL3022,AK3022,AJ3022),DATE(AL3022,AK3022,AJ3022)-DATE(AR3022,AQ3022,AP3022))</f>
        <v>0</v>
      </c>
      <c r="AV3022" s="17" t="str">
        <f>+VLOOKUP(B3022,[1]Cruces!S:T,2,0)</f>
        <v>4. Presupuesto de Obra</v>
      </c>
    </row>
    <row r="3023" spans="1:48" hidden="1" x14ac:dyDescent="0.25">
      <c r="A3023" s="17" t="s">
        <v>9781</v>
      </c>
      <c r="B3023" s="17" t="s">
        <v>569</v>
      </c>
      <c r="C3023" s="17">
        <v>0</v>
      </c>
      <c r="D3023" s="17">
        <v>0</v>
      </c>
      <c r="E3023" s="17" t="s">
        <v>55</v>
      </c>
      <c r="F3023" s="17" t="s">
        <v>7098</v>
      </c>
      <c r="G3023" s="17" t="s">
        <v>9782</v>
      </c>
      <c r="H3023" s="17" t="s">
        <v>9783</v>
      </c>
      <c r="I3023" s="17" t="s">
        <v>71</v>
      </c>
      <c r="J3023" s="17" t="s">
        <v>59</v>
      </c>
      <c r="K3023" s="17" t="s">
        <v>9784</v>
      </c>
      <c r="L3023" s="17" t="s">
        <v>7101</v>
      </c>
      <c r="M3023" s="17" t="s">
        <v>7102</v>
      </c>
      <c r="N3023" s="17" t="s">
        <v>572</v>
      </c>
      <c r="O3023" s="17">
        <v>20201109</v>
      </c>
      <c r="P3023" s="17">
        <v>20201109</v>
      </c>
      <c r="Q3023" s="17">
        <v>1110</v>
      </c>
      <c r="R3023" s="17">
        <v>0</v>
      </c>
      <c r="S3023" s="17"/>
      <c r="T3023" s="17" t="s">
        <v>63</v>
      </c>
      <c r="U3023" s="17"/>
      <c r="V3023" s="17">
        <f t="shared" ref="V3023:V3083" si="846">+W3023/1000</f>
        <v>3</v>
      </c>
      <c r="W3023" s="17">
        <v>3000</v>
      </c>
      <c r="X3023" s="17" t="s">
        <v>7065</v>
      </c>
      <c r="Y3023" s="17" t="s">
        <v>569</v>
      </c>
      <c r="Z3023" s="17">
        <v>20201109</v>
      </c>
      <c r="AA3023" s="17" t="s">
        <v>1947</v>
      </c>
      <c r="AB3023" s="17">
        <v>1</v>
      </c>
      <c r="AC3023" s="17" t="str">
        <f>IFERROR(VLOOKUP(A3023,[1]Cruces!AJ:AK,2,0),VLOOKUP(CONCATENATE(X3023,AA3023),[1]Cruces!G:H,2,0))</f>
        <v>Solicitud por BT</v>
      </c>
      <c r="AD3023" s="17">
        <f t="shared" si="832"/>
        <v>9</v>
      </c>
      <c r="AE3023" s="17">
        <f t="shared" si="833"/>
        <v>11</v>
      </c>
      <c r="AF3023" s="17">
        <f t="shared" si="834"/>
        <v>2020</v>
      </c>
      <c r="AG3023" s="17" t="str">
        <f>IFERROR(VLOOKUP(MID(A3023,2,4)*1,[1]Cruces!K:L,2,0),"Verificar")</f>
        <v>Atlántico Norte</v>
      </c>
      <c r="AH3023" s="17">
        <f t="shared" ca="1" si="835"/>
        <v>16</v>
      </c>
      <c r="AI3023" s="17" t="str">
        <f>IFERROR(VLOOKUP(U3023,[1]Cruces!$O$1:$P$6,2,0),"Sin Orden")</f>
        <v>Sin Orden</v>
      </c>
      <c r="AJ3023" s="17">
        <f t="shared" si="836"/>
        <v>9</v>
      </c>
      <c r="AK3023" s="17">
        <f t="shared" si="837"/>
        <v>11</v>
      </c>
      <c r="AL3023" s="17">
        <f t="shared" si="838"/>
        <v>2020</v>
      </c>
      <c r="AM3023" s="17">
        <f t="shared" ca="1" si="839"/>
        <v>16</v>
      </c>
      <c r="AN3023" s="18" t="str">
        <f>IFERROR(VLOOKUP(R3023*1,'[1]Ordenes de Servicio'!G:K,5,0),"No Cruza")</f>
        <v>No Cruza</v>
      </c>
      <c r="AO3023" s="17">
        <f t="shared" ca="1" si="840"/>
        <v>16</v>
      </c>
      <c r="AP3023" s="17">
        <f t="shared" si="841"/>
        <v>9</v>
      </c>
      <c r="AQ3023" s="17">
        <f t="shared" si="842"/>
        <v>11</v>
      </c>
      <c r="AR3023" s="17">
        <f t="shared" si="843"/>
        <v>2020</v>
      </c>
      <c r="AS3023" s="17">
        <f t="shared" ca="1" si="844"/>
        <v>16</v>
      </c>
      <c r="AT3023" s="17" t="str">
        <f t="shared" ref="AT3023:AT3083" ca="1" si="847">IF(AS3023&gt;359,"Si","No")</f>
        <v>No</v>
      </c>
      <c r="AU3023" s="17">
        <f t="shared" si="845"/>
        <v>0</v>
      </c>
      <c r="AV3023" s="17" t="str">
        <f>+VLOOKUP(B3023,[1]Cruces!S:T,2,0)</f>
        <v>1. Solicitud</v>
      </c>
    </row>
    <row r="3024" spans="1:48" hidden="1" x14ac:dyDescent="0.25">
      <c r="A3024" s="17" t="s">
        <v>9785</v>
      </c>
      <c r="B3024" s="17" t="s">
        <v>6595</v>
      </c>
      <c r="C3024" s="17">
        <v>0</v>
      </c>
      <c r="D3024" s="17">
        <v>0</v>
      </c>
      <c r="E3024" s="17" t="s">
        <v>55</v>
      </c>
      <c r="F3024" s="17" t="s">
        <v>5366</v>
      </c>
      <c r="G3024" s="17" t="s">
        <v>9786</v>
      </c>
      <c r="H3024" s="17">
        <v>3014143364</v>
      </c>
      <c r="I3024" s="17" t="s">
        <v>71</v>
      </c>
      <c r="J3024" s="17" t="s">
        <v>59</v>
      </c>
      <c r="K3024" s="17" t="s">
        <v>9787</v>
      </c>
      <c r="L3024" s="17" t="s">
        <v>7536</v>
      </c>
      <c r="M3024" s="17" t="s">
        <v>7537</v>
      </c>
      <c r="N3024" s="17" t="s">
        <v>6600</v>
      </c>
      <c r="O3024" s="17">
        <v>20200311</v>
      </c>
      <c r="P3024" s="17">
        <v>20200815</v>
      </c>
      <c r="Q3024" s="17">
        <v>1180</v>
      </c>
      <c r="R3024" s="17">
        <v>28276312</v>
      </c>
      <c r="S3024" s="17" t="s">
        <v>6601</v>
      </c>
      <c r="T3024" s="17" t="s">
        <v>63</v>
      </c>
      <c r="U3024" s="17" t="s">
        <v>91</v>
      </c>
      <c r="V3024" s="17">
        <f t="shared" si="846"/>
        <v>3</v>
      </c>
      <c r="W3024" s="17">
        <v>3000</v>
      </c>
      <c r="X3024" s="17" t="s">
        <v>7065</v>
      </c>
      <c r="Y3024" s="17" t="s">
        <v>6595</v>
      </c>
      <c r="Z3024" s="17">
        <v>20200815</v>
      </c>
      <c r="AA3024" s="17" t="s">
        <v>1947</v>
      </c>
      <c r="AB3024" s="17">
        <v>1</v>
      </c>
      <c r="AC3024" s="17" t="str">
        <f>IFERROR(VLOOKUP(A3024,[1]Cruces!AJ:AK,2,0),VLOOKUP(CONCATENATE(X3024,AA3024),[1]Cruces!G:H,2,0))</f>
        <v>Solicitud por BT</v>
      </c>
      <c r="AD3024" s="17">
        <f t="shared" si="832"/>
        <v>11</v>
      </c>
      <c r="AE3024" s="17">
        <f t="shared" si="833"/>
        <v>3</v>
      </c>
      <c r="AF3024" s="17">
        <f t="shared" si="834"/>
        <v>2020</v>
      </c>
      <c r="AG3024" s="17" t="str">
        <f>IFERROR(VLOOKUP(MID(A3024,2,4)*1,[1]Cruces!K:L,2,0),"Verificar")</f>
        <v>Atlántico Norte</v>
      </c>
      <c r="AH3024" s="17">
        <f t="shared" ca="1" si="835"/>
        <v>259</v>
      </c>
      <c r="AI3024" s="17" t="str">
        <f>IFERROR(VLOOKUP(U3024,[1]Cruces!$O$1:$P$6,2,0),"Sin Orden")</f>
        <v>Resuelta</v>
      </c>
      <c r="AJ3024" s="17">
        <f t="shared" si="836"/>
        <v>15</v>
      </c>
      <c r="AK3024" s="17">
        <f t="shared" si="837"/>
        <v>8</v>
      </c>
      <c r="AL3024" s="17">
        <f t="shared" si="838"/>
        <v>2020</v>
      </c>
      <c r="AM3024" s="17">
        <f t="shared" ca="1" si="839"/>
        <v>102</v>
      </c>
      <c r="AN3024" s="18" t="str">
        <f>IFERROR(VLOOKUP(R3024*1,'[1]Ordenes de Servicio'!G:K,5,0),"No Cruza")</f>
        <v>No Cruza</v>
      </c>
      <c r="AO3024" s="17">
        <f t="shared" ca="1" si="840"/>
        <v>157</v>
      </c>
      <c r="AP3024" s="17">
        <f t="shared" si="841"/>
        <v>15</v>
      </c>
      <c r="AQ3024" s="17">
        <f t="shared" si="842"/>
        <v>8</v>
      </c>
      <c r="AR3024" s="17">
        <f t="shared" si="843"/>
        <v>2020</v>
      </c>
      <c r="AS3024" s="17">
        <f t="shared" ca="1" si="844"/>
        <v>102</v>
      </c>
      <c r="AT3024" s="17" t="str">
        <f t="shared" ca="1" si="847"/>
        <v>No</v>
      </c>
      <c r="AU3024" s="17">
        <f t="shared" si="845"/>
        <v>0</v>
      </c>
      <c r="AV3024" s="17" t="str">
        <f>+VLOOKUP(B3024,[1]Cruces!S:T,2,0)</f>
        <v>7. Ejecución en Campo OS BT</v>
      </c>
    </row>
    <row r="3025" spans="1:48" hidden="1" x14ac:dyDescent="0.25">
      <c r="A3025" s="17" t="s">
        <v>5471</v>
      </c>
      <c r="B3025" s="17" t="s">
        <v>68</v>
      </c>
      <c r="C3025" s="17">
        <v>0</v>
      </c>
      <c r="D3025" s="17">
        <v>0</v>
      </c>
      <c r="E3025" s="17" t="s">
        <v>55</v>
      </c>
      <c r="F3025" s="17" t="s">
        <v>56</v>
      </c>
      <c r="G3025" s="17" t="s">
        <v>5472</v>
      </c>
      <c r="H3025" s="17">
        <v>3214827209</v>
      </c>
      <c r="I3025" s="17" t="s">
        <v>71</v>
      </c>
      <c r="J3025" s="17" t="s">
        <v>59</v>
      </c>
      <c r="K3025" s="17" t="s">
        <v>97</v>
      </c>
      <c r="L3025" s="17" t="s">
        <v>117</v>
      </c>
      <c r="M3025" s="17" t="s">
        <v>118</v>
      </c>
      <c r="N3025" s="17" t="s">
        <v>75</v>
      </c>
      <c r="O3025" s="17">
        <v>20190815</v>
      </c>
      <c r="P3025" s="17">
        <v>20191119</v>
      </c>
      <c r="Q3025" s="17">
        <v>1110</v>
      </c>
      <c r="R3025" s="17">
        <v>28240500</v>
      </c>
      <c r="S3025" s="17" t="s">
        <v>76</v>
      </c>
      <c r="T3025" s="17" t="s">
        <v>63</v>
      </c>
      <c r="U3025" s="17" t="s">
        <v>91</v>
      </c>
      <c r="V3025" s="17">
        <f t="shared" si="846"/>
        <v>300</v>
      </c>
      <c r="W3025" s="17">
        <v>300000</v>
      </c>
      <c r="X3025" s="17" t="s">
        <v>64</v>
      </c>
      <c r="Y3025" s="17" t="s">
        <v>150</v>
      </c>
      <c r="Z3025" s="17">
        <v>20201014</v>
      </c>
      <c r="AA3025" s="17" t="s">
        <v>137</v>
      </c>
      <c r="AB3025" s="17">
        <v>1</v>
      </c>
      <c r="AC3025" s="17" t="str">
        <f>IFERROR(VLOOKUP(A3025,[1]Cruces!AJ:AK,2,0),VLOOKUP(CONCATENATE(X3025,AA3025),[1]Cruces!G:H,2,0))</f>
        <v>Solicitud de Obra</v>
      </c>
      <c r="AD3025" s="17">
        <f t="shared" si="832"/>
        <v>15</v>
      </c>
      <c r="AE3025" s="17">
        <f t="shared" si="833"/>
        <v>8</v>
      </c>
      <c r="AF3025" s="17">
        <f t="shared" si="834"/>
        <v>2019</v>
      </c>
      <c r="AG3025" s="17" t="str">
        <f>IFERROR(VLOOKUP(MID(A3025,2,4)*1,[1]Cruces!K:L,2,0),"Verificar")</f>
        <v>Atlántico Norte</v>
      </c>
      <c r="AH3025" s="17">
        <f t="shared" ca="1" si="835"/>
        <v>468</v>
      </c>
      <c r="AI3025" s="17" t="str">
        <f>IFERROR(VLOOKUP(U3025,[1]Cruces!$O$1:$P$6,2,0),"Sin Orden")</f>
        <v>Resuelta</v>
      </c>
      <c r="AJ3025" s="17">
        <f t="shared" si="836"/>
        <v>14</v>
      </c>
      <c r="AK3025" s="17">
        <f t="shared" si="837"/>
        <v>10</v>
      </c>
      <c r="AL3025" s="17">
        <f t="shared" si="838"/>
        <v>2020</v>
      </c>
      <c r="AM3025" s="17">
        <f t="shared" ca="1" si="839"/>
        <v>42</v>
      </c>
      <c r="AN3025" s="18">
        <f>IFERROR(VLOOKUP(R3025*1,'[1]Ordenes de Servicio'!G:K,5,0),"No Cruza")</f>
        <v>44123</v>
      </c>
      <c r="AO3025" s="17">
        <f t="shared" ca="1" si="840"/>
        <v>426</v>
      </c>
      <c r="AP3025" s="17">
        <f t="shared" si="841"/>
        <v>19</v>
      </c>
      <c r="AQ3025" s="17">
        <f t="shared" si="842"/>
        <v>11</v>
      </c>
      <c r="AR3025" s="17">
        <f t="shared" si="843"/>
        <v>2019</v>
      </c>
      <c r="AS3025" s="17">
        <f t="shared" ca="1" si="844"/>
        <v>372</v>
      </c>
      <c r="AT3025" s="17" t="str">
        <f t="shared" ca="1" si="847"/>
        <v>Si</v>
      </c>
      <c r="AU3025" s="17">
        <f t="shared" si="845"/>
        <v>330</v>
      </c>
      <c r="AV3025" s="17" t="str">
        <f>+VLOOKUP(B3025,[1]Cruces!S:T,2,0)</f>
        <v>5. Consultoría / Adjudicación</v>
      </c>
    </row>
    <row r="3026" spans="1:48" hidden="1" x14ac:dyDescent="0.25">
      <c r="A3026" s="17" t="s">
        <v>5473</v>
      </c>
      <c r="B3026" s="17" t="s">
        <v>68</v>
      </c>
      <c r="C3026" s="17">
        <v>0</v>
      </c>
      <c r="D3026" s="17">
        <v>0</v>
      </c>
      <c r="E3026" s="17" t="s">
        <v>55</v>
      </c>
      <c r="F3026" s="17" t="s">
        <v>107</v>
      </c>
      <c r="G3026" s="17" t="s">
        <v>5474</v>
      </c>
      <c r="H3026" s="17">
        <v>0</v>
      </c>
      <c r="I3026" s="17" t="s">
        <v>71</v>
      </c>
      <c r="J3026" s="17" t="s">
        <v>59</v>
      </c>
      <c r="K3026" s="17" t="s">
        <v>97</v>
      </c>
      <c r="L3026" s="17" t="s">
        <v>325</v>
      </c>
      <c r="M3026" s="17" t="s">
        <v>326</v>
      </c>
      <c r="N3026" s="17" t="s">
        <v>75</v>
      </c>
      <c r="O3026" s="17">
        <v>20170223</v>
      </c>
      <c r="P3026" s="17">
        <v>20170324</v>
      </c>
      <c r="Q3026" s="17">
        <v>1170</v>
      </c>
      <c r="R3026" s="17">
        <v>23710663</v>
      </c>
      <c r="S3026" s="17" t="s">
        <v>76</v>
      </c>
      <c r="T3026" s="17" t="s">
        <v>63</v>
      </c>
      <c r="U3026" s="17" t="s">
        <v>91</v>
      </c>
      <c r="V3026" s="17">
        <f t="shared" si="846"/>
        <v>50</v>
      </c>
      <c r="W3026" s="17">
        <v>50000</v>
      </c>
      <c r="X3026" s="17" t="s">
        <v>64</v>
      </c>
      <c r="Y3026" s="17" t="s">
        <v>136</v>
      </c>
      <c r="Z3026" s="17">
        <v>20170330</v>
      </c>
      <c r="AA3026" s="17" t="s">
        <v>78</v>
      </c>
      <c r="AB3026" s="17">
        <v>1</v>
      </c>
      <c r="AC3026" s="17" t="str">
        <f>IFERROR(VLOOKUP(A3026,[1]Cruces!AJ:AK,2,0),VLOOKUP(CONCATENATE(X3026,AA3026),[1]Cruces!G:H,2,0))</f>
        <v>Solicitud de Obra</v>
      </c>
      <c r="AD3026" s="17">
        <f t="shared" si="832"/>
        <v>23</v>
      </c>
      <c r="AE3026" s="17">
        <f t="shared" si="833"/>
        <v>2</v>
      </c>
      <c r="AF3026" s="17">
        <f t="shared" si="834"/>
        <v>2017</v>
      </c>
      <c r="AG3026" s="17" t="str">
        <f>IFERROR(VLOOKUP(MID(A3026,2,4)*1,[1]Cruces!K:L,2,0),"Verificar")</f>
        <v>Atlántico Norte</v>
      </c>
      <c r="AH3026" s="17">
        <f t="shared" ca="1" si="835"/>
        <v>1371</v>
      </c>
      <c r="AI3026" s="17" t="str">
        <f>IFERROR(VLOOKUP(U3026,[1]Cruces!$O$1:$P$6,2,0),"Sin Orden")</f>
        <v>Resuelta</v>
      </c>
      <c r="AJ3026" s="17">
        <f t="shared" si="836"/>
        <v>30</v>
      </c>
      <c r="AK3026" s="17">
        <f t="shared" si="837"/>
        <v>3</v>
      </c>
      <c r="AL3026" s="17">
        <f t="shared" si="838"/>
        <v>2017</v>
      </c>
      <c r="AM3026" s="17">
        <f t="shared" ca="1" si="839"/>
        <v>1336</v>
      </c>
      <c r="AN3026" s="18">
        <f>IFERROR(VLOOKUP(R3026*1,'[1]Ordenes de Servicio'!G:K,5,0),"No Cruza")</f>
        <v>42825</v>
      </c>
      <c r="AO3026" s="17">
        <f t="shared" ca="1" si="840"/>
        <v>35</v>
      </c>
      <c r="AP3026" s="17">
        <f t="shared" si="841"/>
        <v>24</v>
      </c>
      <c r="AQ3026" s="17">
        <f t="shared" si="842"/>
        <v>3</v>
      </c>
      <c r="AR3026" s="17">
        <f t="shared" si="843"/>
        <v>2017</v>
      </c>
      <c r="AS3026" s="17">
        <f t="shared" ca="1" si="844"/>
        <v>1342</v>
      </c>
      <c r="AT3026" s="17" t="str">
        <f t="shared" ca="1" si="847"/>
        <v>Si</v>
      </c>
      <c r="AU3026" s="17">
        <f t="shared" si="845"/>
        <v>6</v>
      </c>
      <c r="AV3026" s="17" t="str">
        <f>+VLOOKUP(B3026,[1]Cruces!S:T,2,0)</f>
        <v>5. Consultoría / Adjudicación</v>
      </c>
    </row>
    <row r="3027" spans="1:48" hidden="1" x14ac:dyDescent="0.25">
      <c r="A3027" s="17" t="s">
        <v>9788</v>
      </c>
      <c r="B3027" s="17" t="s">
        <v>1943</v>
      </c>
      <c r="C3027" s="17">
        <v>0</v>
      </c>
      <c r="D3027" s="17">
        <v>0</v>
      </c>
      <c r="E3027" s="17" t="s">
        <v>55</v>
      </c>
      <c r="F3027" s="17" t="s">
        <v>120</v>
      </c>
      <c r="G3027" s="17" t="s">
        <v>9789</v>
      </c>
      <c r="H3027" s="17">
        <v>0</v>
      </c>
      <c r="I3027" s="17" t="s">
        <v>71</v>
      </c>
      <c r="J3027" s="17" t="s">
        <v>59</v>
      </c>
      <c r="K3027" s="17" t="s">
        <v>9790</v>
      </c>
      <c r="L3027" s="17" t="s">
        <v>122</v>
      </c>
      <c r="M3027" s="17" t="s">
        <v>123</v>
      </c>
      <c r="N3027" s="17" t="s">
        <v>1946</v>
      </c>
      <c r="O3027" s="17">
        <v>20201120</v>
      </c>
      <c r="P3027" s="17">
        <v>20201120</v>
      </c>
      <c r="Q3027" s="17">
        <v>1170</v>
      </c>
      <c r="R3027" s="17">
        <v>28293376</v>
      </c>
      <c r="S3027" s="17" t="s">
        <v>6601</v>
      </c>
      <c r="T3027" s="17" t="s">
        <v>63</v>
      </c>
      <c r="U3027" s="17" t="s">
        <v>77</v>
      </c>
      <c r="V3027" s="17">
        <f t="shared" si="846"/>
        <v>3</v>
      </c>
      <c r="W3027" s="17">
        <v>3000</v>
      </c>
      <c r="X3027" s="17" t="s">
        <v>7065</v>
      </c>
      <c r="Y3027" s="17" t="s">
        <v>1943</v>
      </c>
      <c r="Z3027" s="17">
        <v>20201120</v>
      </c>
      <c r="AA3027" s="17" t="s">
        <v>1947</v>
      </c>
      <c r="AB3027" s="17">
        <v>1</v>
      </c>
      <c r="AC3027" s="17" t="str">
        <f>IFERROR(VLOOKUP(A3027,[1]Cruces!AJ:AK,2,0),VLOOKUP(CONCATENATE(X3027,AA3027),[1]Cruces!G:H,2,0))</f>
        <v>Solicitud por BT</v>
      </c>
      <c r="AD3027" s="17">
        <f t="shared" si="832"/>
        <v>20</v>
      </c>
      <c r="AE3027" s="17">
        <f t="shared" si="833"/>
        <v>11</v>
      </c>
      <c r="AF3027" s="17">
        <f t="shared" si="834"/>
        <v>2020</v>
      </c>
      <c r="AG3027" s="17" t="str">
        <f>IFERROR(VLOOKUP(MID(A3027,2,4)*1,[1]Cruces!K:L,2,0),"Verificar")</f>
        <v>Atlántico Norte</v>
      </c>
      <c r="AH3027" s="17">
        <f t="shared" ca="1" si="835"/>
        <v>5</v>
      </c>
      <c r="AI3027" s="17" t="str">
        <f>IFERROR(VLOOKUP(U3027,[1]Cruces!$O$1:$P$6,2,0),"Sin Orden")</f>
        <v>Pendiente</v>
      </c>
      <c r="AJ3027" s="17">
        <f t="shared" si="836"/>
        <v>20</v>
      </c>
      <c r="AK3027" s="17">
        <f t="shared" si="837"/>
        <v>11</v>
      </c>
      <c r="AL3027" s="17">
        <f t="shared" si="838"/>
        <v>2020</v>
      </c>
      <c r="AM3027" s="17">
        <f t="shared" ca="1" si="839"/>
        <v>5</v>
      </c>
      <c r="AN3027" s="18" t="str">
        <f>IFERROR(VLOOKUP(R3027*1,'[1]Ordenes de Servicio'!G:K,5,0),"No Cruza")</f>
        <v>No Cruza</v>
      </c>
      <c r="AO3027" s="17">
        <f t="shared" ca="1" si="840"/>
        <v>5</v>
      </c>
      <c r="AP3027" s="17">
        <f t="shared" si="841"/>
        <v>20</v>
      </c>
      <c r="AQ3027" s="17">
        <f t="shared" si="842"/>
        <v>11</v>
      </c>
      <c r="AR3027" s="17">
        <f t="shared" si="843"/>
        <v>2020</v>
      </c>
      <c r="AS3027" s="17">
        <f t="shared" ca="1" si="844"/>
        <v>5</v>
      </c>
      <c r="AT3027" s="17" t="str">
        <f t="shared" ca="1" si="847"/>
        <v>No</v>
      </c>
      <c r="AU3027" s="17">
        <f t="shared" si="845"/>
        <v>0</v>
      </c>
      <c r="AV3027" s="17" t="str">
        <f>+VLOOKUP(B3027,[1]Cruces!S:T,2,0)</f>
        <v>7. Ejecución en Campo OS BT</v>
      </c>
    </row>
    <row r="3028" spans="1:48" x14ac:dyDescent="0.25">
      <c r="A3028" s="17" t="s">
        <v>5475</v>
      </c>
      <c r="B3028" s="17" t="s">
        <v>80</v>
      </c>
      <c r="C3028" s="17">
        <v>0</v>
      </c>
      <c r="D3028" s="17">
        <v>0</v>
      </c>
      <c r="E3028" s="17" t="s">
        <v>55</v>
      </c>
      <c r="F3028" s="17" t="s">
        <v>94</v>
      </c>
      <c r="G3028" s="17" t="s">
        <v>5476</v>
      </c>
      <c r="H3028" s="17">
        <v>3012163106</v>
      </c>
      <c r="I3028" s="17" t="s">
        <v>182</v>
      </c>
      <c r="J3028" s="17" t="s">
        <v>59</v>
      </c>
      <c r="K3028" s="17" t="s">
        <v>97</v>
      </c>
      <c r="L3028" s="17" t="s">
        <v>98</v>
      </c>
      <c r="M3028" s="17" t="s">
        <v>99</v>
      </c>
      <c r="N3028" s="17" t="s">
        <v>87</v>
      </c>
      <c r="O3028" s="17">
        <v>20171107</v>
      </c>
      <c r="P3028" s="17">
        <v>20190104</v>
      </c>
      <c r="Q3028" s="17">
        <v>1180</v>
      </c>
      <c r="R3028" s="17">
        <v>25660937</v>
      </c>
      <c r="S3028" s="17" t="s">
        <v>76</v>
      </c>
      <c r="T3028" s="17" t="s">
        <v>63</v>
      </c>
      <c r="U3028" s="17" t="s">
        <v>88</v>
      </c>
      <c r="V3028" s="17">
        <f t="shared" si="846"/>
        <v>75</v>
      </c>
      <c r="W3028" s="17">
        <v>75000</v>
      </c>
      <c r="X3028" s="17" t="s">
        <v>64</v>
      </c>
      <c r="Y3028" s="17" t="s">
        <v>80</v>
      </c>
      <c r="Z3028" s="17">
        <v>20190104</v>
      </c>
      <c r="AA3028" s="17" t="s">
        <v>78</v>
      </c>
      <c r="AB3028" s="17">
        <v>1</v>
      </c>
      <c r="AC3028" s="17" t="str">
        <f>IFERROR(VLOOKUP(A3028,[1]Cruces!AJ:AK,2,0),VLOOKUP(CONCATENATE(X3028,AA3028),[1]Cruces!G:H,2,0))</f>
        <v>Solicitud de Obra</v>
      </c>
      <c r="AD3028" s="17">
        <f t="shared" si="832"/>
        <v>7</v>
      </c>
      <c r="AE3028" s="17">
        <f t="shared" si="833"/>
        <v>11</v>
      </c>
      <c r="AF3028" s="17">
        <f t="shared" si="834"/>
        <v>2017</v>
      </c>
      <c r="AG3028" s="17" t="str">
        <f>IFERROR(VLOOKUP(MID(A3028,2,4)*1,[1]Cruces!K:L,2,0),"Verificar")</f>
        <v>Atlántico Norte</v>
      </c>
      <c r="AH3028" s="17">
        <f t="shared" ca="1" si="835"/>
        <v>1114</v>
      </c>
      <c r="AI3028" s="17" t="str">
        <f>IFERROR(VLOOKUP(U3028,[1]Cruces!$O$1:$P$6,2,0),"Sin Orden")</f>
        <v>Resuelta</v>
      </c>
      <c r="AJ3028" s="17">
        <f t="shared" si="836"/>
        <v>4</v>
      </c>
      <c r="AK3028" s="17">
        <f t="shared" si="837"/>
        <v>1</v>
      </c>
      <c r="AL3028" s="17">
        <f t="shared" si="838"/>
        <v>2019</v>
      </c>
      <c r="AM3028" s="17">
        <f t="shared" ca="1" si="839"/>
        <v>691</v>
      </c>
      <c r="AN3028" s="18" t="str">
        <f>IFERROR(VLOOKUP(R3028*1,'[1]Ordenes de Servicio'!G:K,5,0),"No Cruza")</f>
        <v>No Cruza</v>
      </c>
      <c r="AO3028" s="17">
        <f t="shared" ca="1" si="840"/>
        <v>423</v>
      </c>
      <c r="AP3028" s="17">
        <f t="shared" si="841"/>
        <v>4</v>
      </c>
      <c r="AQ3028" s="17">
        <f t="shared" si="842"/>
        <v>1</v>
      </c>
      <c r="AR3028" s="17">
        <f t="shared" si="843"/>
        <v>2019</v>
      </c>
      <c r="AS3028" s="17">
        <f t="shared" ca="1" si="844"/>
        <v>691</v>
      </c>
      <c r="AT3028" s="17" t="str">
        <f t="shared" ca="1" si="847"/>
        <v>Si</v>
      </c>
      <c r="AU3028" s="17">
        <f t="shared" si="845"/>
        <v>0</v>
      </c>
      <c r="AV3028" s="17" t="str">
        <f>+VLOOKUP(B3028,[1]Cruces!S:T,2,0)</f>
        <v>8. Puesta en Servicio</v>
      </c>
    </row>
    <row r="3029" spans="1:48" hidden="1" x14ac:dyDescent="0.25">
      <c r="A3029" s="17" t="s">
        <v>9791</v>
      </c>
      <c r="B3029" s="17" t="s">
        <v>1943</v>
      </c>
      <c r="C3029" s="17">
        <v>0</v>
      </c>
      <c r="D3029" s="17">
        <v>0</v>
      </c>
      <c r="E3029" s="17" t="s">
        <v>55</v>
      </c>
      <c r="F3029" s="17" t="s">
        <v>7082</v>
      </c>
      <c r="G3029" s="17" t="s">
        <v>9065</v>
      </c>
      <c r="H3029" s="17">
        <v>3152367817</v>
      </c>
      <c r="I3029" s="17" t="s">
        <v>71</v>
      </c>
      <c r="J3029" s="17" t="s">
        <v>59</v>
      </c>
      <c r="K3029" s="17" t="s">
        <v>97</v>
      </c>
      <c r="L3029" s="17" t="s">
        <v>7136</v>
      </c>
      <c r="M3029" s="17" t="s">
        <v>7137</v>
      </c>
      <c r="N3029" s="17" t="s">
        <v>1946</v>
      </c>
      <c r="O3029" s="17">
        <v>20201110</v>
      </c>
      <c r="P3029" s="17">
        <v>20201121</v>
      </c>
      <c r="Q3029" s="17">
        <v>1110</v>
      </c>
      <c r="R3029" s="17">
        <v>28294671</v>
      </c>
      <c r="S3029" s="17" t="s">
        <v>6601</v>
      </c>
      <c r="T3029" s="17" t="s">
        <v>63</v>
      </c>
      <c r="U3029" s="17" t="s">
        <v>640</v>
      </c>
      <c r="V3029" s="17">
        <f t="shared" si="846"/>
        <v>3</v>
      </c>
      <c r="W3029" s="17">
        <v>3000</v>
      </c>
      <c r="X3029" s="17" t="s">
        <v>7065</v>
      </c>
      <c r="Y3029" s="17" t="s">
        <v>1943</v>
      </c>
      <c r="Z3029" s="17">
        <v>20201121</v>
      </c>
      <c r="AA3029" s="17" t="s">
        <v>1947</v>
      </c>
      <c r="AB3029" s="17">
        <v>1</v>
      </c>
      <c r="AC3029" s="17" t="str">
        <f>IFERROR(VLOOKUP(A3029,[1]Cruces!AJ:AK,2,0),VLOOKUP(CONCATENATE(X3029,AA3029),[1]Cruces!G:H,2,0))</f>
        <v>Solicitud por BT</v>
      </c>
      <c r="AD3029" s="17">
        <f t="shared" si="832"/>
        <v>10</v>
      </c>
      <c r="AE3029" s="17">
        <f t="shared" si="833"/>
        <v>11</v>
      </c>
      <c r="AF3029" s="17">
        <f t="shared" si="834"/>
        <v>2020</v>
      </c>
      <c r="AG3029" s="17" t="str">
        <f>IFERROR(VLOOKUP(MID(A3029,2,4)*1,[1]Cruces!K:L,2,0),"Verificar")</f>
        <v>Atlántico Norte</v>
      </c>
      <c r="AH3029" s="17">
        <f t="shared" ca="1" si="835"/>
        <v>15</v>
      </c>
      <c r="AI3029" s="17" t="str">
        <f>IFERROR(VLOOKUP(U3029,[1]Cruces!$O$1:$P$6,2,0),"Sin Orden")</f>
        <v>Pendiente</v>
      </c>
      <c r="AJ3029" s="17">
        <f t="shared" si="836"/>
        <v>21</v>
      </c>
      <c r="AK3029" s="17">
        <f t="shared" si="837"/>
        <v>11</v>
      </c>
      <c r="AL3029" s="17">
        <f t="shared" si="838"/>
        <v>2020</v>
      </c>
      <c r="AM3029" s="17">
        <f t="shared" ca="1" si="839"/>
        <v>4</v>
      </c>
      <c r="AN3029" s="18" t="str">
        <f>IFERROR(VLOOKUP(R3029*1,'[1]Ordenes de Servicio'!G:K,5,0),"No Cruza")</f>
        <v>No Cruza</v>
      </c>
      <c r="AO3029" s="17">
        <f t="shared" ca="1" si="840"/>
        <v>4</v>
      </c>
      <c r="AP3029" s="17">
        <f t="shared" si="841"/>
        <v>21</v>
      </c>
      <c r="AQ3029" s="17">
        <f t="shared" si="842"/>
        <v>11</v>
      </c>
      <c r="AR3029" s="17">
        <f t="shared" si="843"/>
        <v>2020</v>
      </c>
      <c r="AS3029" s="17">
        <f t="shared" ca="1" si="844"/>
        <v>4</v>
      </c>
      <c r="AT3029" s="17" t="str">
        <f t="shared" ca="1" si="847"/>
        <v>No</v>
      </c>
      <c r="AU3029" s="17">
        <f t="shared" si="845"/>
        <v>0</v>
      </c>
      <c r="AV3029" s="17" t="str">
        <f>+VLOOKUP(B3029,[1]Cruces!S:T,2,0)</f>
        <v>7. Ejecución en Campo OS BT</v>
      </c>
    </row>
    <row r="3030" spans="1:48" hidden="1" x14ac:dyDescent="0.25">
      <c r="A3030" s="17" t="s">
        <v>9792</v>
      </c>
      <c r="B3030" s="17" t="s">
        <v>7104</v>
      </c>
      <c r="C3030" s="17">
        <v>0</v>
      </c>
      <c r="D3030" s="17">
        <v>0</v>
      </c>
      <c r="E3030" s="17" t="s">
        <v>55</v>
      </c>
      <c r="F3030" s="17" t="s">
        <v>232</v>
      </c>
      <c r="G3030" s="17" t="s">
        <v>9793</v>
      </c>
      <c r="H3030" s="17">
        <v>3008017422</v>
      </c>
      <c r="I3030" s="17" t="s">
        <v>71</v>
      </c>
      <c r="J3030" s="17" t="s">
        <v>59</v>
      </c>
      <c r="K3030" s="17" t="s">
        <v>9794</v>
      </c>
      <c r="L3030" s="17" t="s">
        <v>7475</v>
      </c>
      <c r="M3030" s="17" t="s">
        <v>7476</v>
      </c>
      <c r="N3030" s="17" t="s">
        <v>7108</v>
      </c>
      <c r="O3030" s="17">
        <v>20200311</v>
      </c>
      <c r="P3030" s="17">
        <v>20200318</v>
      </c>
      <c r="Q3030" s="17">
        <v>1150</v>
      </c>
      <c r="R3030" s="17">
        <v>27255325</v>
      </c>
      <c r="S3030" s="17" t="s">
        <v>6601</v>
      </c>
      <c r="T3030" s="17" t="s">
        <v>63</v>
      </c>
      <c r="U3030" s="17" t="s">
        <v>91</v>
      </c>
      <c r="V3030" s="17">
        <f t="shared" si="846"/>
        <v>3</v>
      </c>
      <c r="W3030" s="17">
        <v>3000</v>
      </c>
      <c r="X3030" s="17" t="s">
        <v>7065</v>
      </c>
      <c r="Y3030" s="17" t="s">
        <v>7104</v>
      </c>
      <c r="Z3030" s="17">
        <v>20200318</v>
      </c>
      <c r="AA3030" s="17" t="s">
        <v>1947</v>
      </c>
      <c r="AB3030" s="17">
        <v>1</v>
      </c>
      <c r="AC3030" s="17" t="str">
        <f>IFERROR(VLOOKUP(A3030,[1]Cruces!AJ:AK,2,0),VLOOKUP(CONCATENATE(X3030,AA3030),[1]Cruces!G:H,2,0))</f>
        <v>Solicitud por BT</v>
      </c>
      <c r="AD3030" s="17">
        <f t="shared" si="832"/>
        <v>11</v>
      </c>
      <c r="AE3030" s="17">
        <f t="shared" si="833"/>
        <v>3</v>
      </c>
      <c r="AF3030" s="17">
        <f t="shared" si="834"/>
        <v>2020</v>
      </c>
      <c r="AG3030" s="17" t="str">
        <f>IFERROR(VLOOKUP(MID(A3030,2,4)*1,[1]Cruces!K:L,2,0),"Verificar")</f>
        <v>Atlántico Norte</v>
      </c>
      <c r="AH3030" s="17">
        <f t="shared" ca="1" si="835"/>
        <v>259</v>
      </c>
      <c r="AI3030" s="17" t="str">
        <f>IFERROR(VLOOKUP(U3030,[1]Cruces!$O$1:$P$6,2,0),"Sin Orden")</f>
        <v>Resuelta</v>
      </c>
      <c r="AJ3030" s="17">
        <f t="shared" si="836"/>
        <v>18</v>
      </c>
      <c r="AK3030" s="17">
        <f t="shared" si="837"/>
        <v>3</v>
      </c>
      <c r="AL3030" s="17">
        <f t="shared" si="838"/>
        <v>2020</v>
      </c>
      <c r="AM3030" s="17">
        <f t="shared" ca="1" si="839"/>
        <v>252</v>
      </c>
      <c r="AN3030" s="18" t="str">
        <f>IFERROR(VLOOKUP(R3030*1,'[1]Ordenes de Servicio'!G:K,5,0),"No Cruza")</f>
        <v>No Cruza</v>
      </c>
      <c r="AO3030" s="17">
        <f t="shared" ca="1" si="840"/>
        <v>7</v>
      </c>
      <c r="AP3030" s="17">
        <f t="shared" si="841"/>
        <v>18</v>
      </c>
      <c r="AQ3030" s="17">
        <f t="shared" si="842"/>
        <v>3</v>
      </c>
      <c r="AR3030" s="17">
        <f t="shared" si="843"/>
        <v>2020</v>
      </c>
      <c r="AS3030" s="17">
        <f t="shared" ca="1" si="844"/>
        <v>252</v>
      </c>
      <c r="AT3030" s="17" t="str">
        <f t="shared" ca="1" si="847"/>
        <v>No</v>
      </c>
      <c r="AU3030" s="17">
        <f t="shared" si="845"/>
        <v>0</v>
      </c>
      <c r="AV3030" s="17" t="str">
        <f>+VLOOKUP(B3030,[1]Cruces!S:T,2,0)</f>
        <v>7. Ejecución en Campo OS BT</v>
      </c>
    </row>
    <row r="3031" spans="1:48" hidden="1" x14ac:dyDescent="0.25">
      <c r="A3031" s="17" t="s">
        <v>9795</v>
      </c>
      <c r="B3031" s="17" t="s">
        <v>6595</v>
      </c>
      <c r="C3031" s="17">
        <v>0</v>
      </c>
      <c r="D3031" s="17">
        <v>0</v>
      </c>
      <c r="E3031" s="17" t="s">
        <v>55</v>
      </c>
      <c r="F3031" s="17" t="s">
        <v>7098</v>
      </c>
      <c r="G3031" s="17" t="s">
        <v>9796</v>
      </c>
      <c r="H3031" s="17">
        <v>0</v>
      </c>
      <c r="I3031" s="17" t="s">
        <v>71</v>
      </c>
      <c r="J3031" s="17" t="s">
        <v>59</v>
      </c>
      <c r="K3031" s="17" t="s">
        <v>9797</v>
      </c>
      <c r="L3031" s="17" t="s">
        <v>7330</v>
      </c>
      <c r="M3031" s="17" t="s">
        <v>7331</v>
      </c>
      <c r="N3031" s="17" t="s">
        <v>6600</v>
      </c>
      <c r="O3031" s="17">
        <v>20200709</v>
      </c>
      <c r="P3031" s="17">
        <v>20200728</v>
      </c>
      <c r="Q3031" s="17">
        <v>9510</v>
      </c>
      <c r="R3031" s="17">
        <v>27875387</v>
      </c>
      <c r="S3031" s="17" t="s">
        <v>6601</v>
      </c>
      <c r="T3031" s="17" t="s">
        <v>63</v>
      </c>
      <c r="U3031" s="17" t="s">
        <v>91</v>
      </c>
      <c r="V3031" s="17">
        <f t="shared" si="846"/>
        <v>3</v>
      </c>
      <c r="W3031" s="17">
        <v>3000</v>
      </c>
      <c r="X3031" s="17" t="s">
        <v>7065</v>
      </c>
      <c r="Y3031" s="17" t="s">
        <v>6595</v>
      </c>
      <c r="Z3031" s="17">
        <v>20200728</v>
      </c>
      <c r="AA3031" s="17" t="s">
        <v>1947</v>
      </c>
      <c r="AB3031" s="17">
        <v>1</v>
      </c>
      <c r="AC3031" s="17" t="str">
        <f>IFERROR(VLOOKUP(A3031,[1]Cruces!AJ:AK,2,0),VLOOKUP(CONCATENATE(X3031,AA3031),[1]Cruces!G:H,2,0))</f>
        <v>Solicitud por BT</v>
      </c>
      <c r="AD3031" s="17">
        <f t="shared" si="832"/>
        <v>9</v>
      </c>
      <c r="AE3031" s="17">
        <f t="shared" si="833"/>
        <v>7</v>
      </c>
      <c r="AF3031" s="17">
        <f t="shared" si="834"/>
        <v>2020</v>
      </c>
      <c r="AG3031" s="17" t="str">
        <f>IFERROR(VLOOKUP(MID(A3031,2,4)*1,[1]Cruces!K:L,2,0),"Verificar")</f>
        <v>Atlántico Norte</v>
      </c>
      <c r="AH3031" s="17">
        <f t="shared" ca="1" si="835"/>
        <v>139</v>
      </c>
      <c r="AI3031" s="17" t="str">
        <f>IFERROR(VLOOKUP(U3031,[1]Cruces!$O$1:$P$6,2,0),"Sin Orden")</f>
        <v>Resuelta</v>
      </c>
      <c r="AJ3031" s="17">
        <f t="shared" si="836"/>
        <v>28</v>
      </c>
      <c r="AK3031" s="17">
        <f t="shared" si="837"/>
        <v>7</v>
      </c>
      <c r="AL3031" s="17">
        <f t="shared" si="838"/>
        <v>2020</v>
      </c>
      <c r="AM3031" s="17">
        <f t="shared" ca="1" si="839"/>
        <v>120</v>
      </c>
      <c r="AN3031" s="18" t="str">
        <f>IFERROR(VLOOKUP(R3031*1,'[1]Ordenes de Servicio'!G:K,5,0),"No Cruza")</f>
        <v>No Cruza</v>
      </c>
      <c r="AO3031" s="17">
        <f t="shared" ca="1" si="840"/>
        <v>19</v>
      </c>
      <c r="AP3031" s="17">
        <f t="shared" si="841"/>
        <v>28</v>
      </c>
      <c r="AQ3031" s="17">
        <f t="shared" si="842"/>
        <v>7</v>
      </c>
      <c r="AR3031" s="17">
        <f t="shared" si="843"/>
        <v>2020</v>
      </c>
      <c r="AS3031" s="17">
        <f t="shared" ca="1" si="844"/>
        <v>120</v>
      </c>
      <c r="AT3031" s="17" t="str">
        <f t="shared" ca="1" si="847"/>
        <v>No</v>
      </c>
      <c r="AU3031" s="17">
        <f t="shared" si="845"/>
        <v>0</v>
      </c>
      <c r="AV3031" s="17" t="str">
        <f>+VLOOKUP(B3031,[1]Cruces!S:T,2,0)</f>
        <v>7. Ejecución en Campo OS BT</v>
      </c>
    </row>
    <row r="3032" spans="1:48" hidden="1" x14ac:dyDescent="0.25">
      <c r="A3032" s="17" t="s">
        <v>9798</v>
      </c>
      <c r="B3032" s="17" t="s">
        <v>1943</v>
      </c>
      <c r="C3032" s="17">
        <v>2438976</v>
      </c>
      <c r="D3032" s="17">
        <v>20249720</v>
      </c>
      <c r="E3032" s="17" t="s">
        <v>93</v>
      </c>
      <c r="F3032" s="17" t="s">
        <v>120</v>
      </c>
      <c r="G3032" s="17" t="s">
        <v>9799</v>
      </c>
      <c r="H3032" s="17">
        <v>3233280143</v>
      </c>
      <c r="I3032" s="17" t="s">
        <v>71</v>
      </c>
      <c r="J3032" s="17" t="s">
        <v>9800</v>
      </c>
      <c r="K3032" s="17" t="s">
        <v>9801</v>
      </c>
      <c r="L3032" s="17" t="s">
        <v>122</v>
      </c>
      <c r="M3032" s="17" t="s">
        <v>123</v>
      </c>
      <c r="N3032" s="17" t="s">
        <v>1946</v>
      </c>
      <c r="O3032" s="17">
        <v>20200522</v>
      </c>
      <c r="P3032" s="17">
        <v>20200522</v>
      </c>
      <c r="Q3032" s="17">
        <v>1180</v>
      </c>
      <c r="R3032" s="17">
        <v>27513409</v>
      </c>
      <c r="S3032" s="17" t="s">
        <v>6601</v>
      </c>
      <c r="T3032" s="17" t="s">
        <v>63</v>
      </c>
      <c r="U3032" s="17" t="s">
        <v>88</v>
      </c>
      <c r="V3032" s="17">
        <f t="shared" si="846"/>
        <v>3</v>
      </c>
      <c r="W3032" s="17">
        <v>3000</v>
      </c>
      <c r="X3032" s="17" t="s">
        <v>89</v>
      </c>
      <c r="Y3032" s="17" t="s">
        <v>1943</v>
      </c>
      <c r="Z3032" s="17">
        <v>20200522</v>
      </c>
      <c r="AA3032" s="17" t="s">
        <v>1947</v>
      </c>
      <c r="AB3032" s="17">
        <v>1</v>
      </c>
      <c r="AC3032" s="17" t="str">
        <f>IFERROR(VLOOKUP(A3032,[1]Cruces!AJ:AK,2,0),VLOOKUP(CONCATENATE(X3032,AA3032),[1]Cruces!G:H,2,0))</f>
        <v>Solicitud por BT</v>
      </c>
      <c r="AD3032" s="17">
        <f t="shared" si="832"/>
        <v>22</v>
      </c>
      <c r="AE3032" s="17">
        <f t="shared" si="833"/>
        <v>5</v>
      </c>
      <c r="AF3032" s="17">
        <f t="shared" si="834"/>
        <v>2020</v>
      </c>
      <c r="AG3032" s="17" t="str">
        <f>IFERROR(VLOOKUP(MID(A3032,2,4)*1,[1]Cruces!K:L,2,0),"Verificar")</f>
        <v>Atlántico Norte</v>
      </c>
      <c r="AH3032" s="17">
        <f t="shared" ca="1" si="835"/>
        <v>187</v>
      </c>
      <c r="AI3032" s="17" t="str">
        <f>IFERROR(VLOOKUP(U3032,[1]Cruces!$O$1:$P$6,2,0),"Sin Orden")</f>
        <v>Resuelta</v>
      </c>
      <c r="AJ3032" s="17">
        <f t="shared" si="836"/>
        <v>22</v>
      </c>
      <c r="AK3032" s="17">
        <f t="shared" si="837"/>
        <v>5</v>
      </c>
      <c r="AL3032" s="17">
        <f t="shared" si="838"/>
        <v>2020</v>
      </c>
      <c r="AM3032" s="17">
        <f t="shared" ca="1" si="839"/>
        <v>187</v>
      </c>
      <c r="AN3032" s="18" t="str">
        <f>IFERROR(VLOOKUP(R3032*1,'[1]Ordenes de Servicio'!G:K,5,0),"No Cruza")</f>
        <v>No Cruza</v>
      </c>
      <c r="AO3032" s="17">
        <f t="shared" ca="1" si="840"/>
        <v>0</v>
      </c>
      <c r="AP3032" s="17">
        <f t="shared" si="841"/>
        <v>22</v>
      </c>
      <c r="AQ3032" s="17">
        <f t="shared" si="842"/>
        <v>5</v>
      </c>
      <c r="AR3032" s="17">
        <f t="shared" si="843"/>
        <v>2020</v>
      </c>
      <c r="AS3032" s="17">
        <f t="shared" ca="1" si="844"/>
        <v>187</v>
      </c>
      <c r="AT3032" s="17" t="str">
        <f t="shared" ca="1" si="847"/>
        <v>No</v>
      </c>
      <c r="AU3032" s="17">
        <f t="shared" si="845"/>
        <v>0</v>
      </c>
      <c r="AV3032" s="17" t="str">
        <f>+VLOOKUP(B3032,[1]Cruces!S:T,2,0)</f>
        <v>7. Ejecución en Campo OS BT</v>
      </c>
    </row>
    <row r="3033" spans="1:48" hidden="1" x14ac:dyDescent="0.25">
      <c r="A3033" s="17" t="s">
        <v>5477</v>
      </c>
      <c r="B3033" s="17" t="s">
        <v>54</v>
      </c>
      <c r="C3033" s="17">
        <v>0</v>
      </c>
      <c r="D3033" s="17">
        <v>0</v>
      </c>
      <c r="E3033" s="17" t="s">
        <v>55</v>
      </c>
      <c r="F3033" s="17" t="s">
        <v>126</v>
      </c>
      <c r="G3033" s="17" t="s">
        <v>5478</v>
      </c>
      <c r="H3033" s="17">
        <v>0</v>
      </c>
      <c r="I3033" s="17" t="s">
        <v>83</v>
      </c>
      <c r="J3033" s="17" t="s">
        <v>59</v>
      </c>
      <c r="K3033" s="17" t="s">
        <v>329</v>
      </c>
      <c r="L3033" s="17" t="s">
        <v>129</v>
      </c>
      <c r="M3033" s="17" t="s">
        <v>130</v>
      </c>
      <c r="N3033" s="17" t="s">
        <v>62</v>
      </c>
      <c r="O3033" s="17">
        <v>20200107</v>
      </c>
      <c r="P3033" s="17">
        <v>20200110</v>
      </c>
      <c r="Q3033" s="17">
        <v>3310</v>
      </c>
      <c r="R3033" s="17">
        <v>27067381</v>
      </c>
      <c r="S3033" s="17" t="s">
        <v>100</v>
      </c>
      <c r="T3033" s="17" t="s">
        <v>63</v>
      </c>
      <c r="U3033" s="17" t="s">
        <v>91</v>
      </c>
      <c r="V3033" s="17">
        <f t="shared" si="846"/>
        <v>75</v>
      </c>
      <c r="W3033" s="17">
        <v>75000</v>
      </c>
      <c r="X3033" s="17" t="s">
        <v>64</v>
      </c>
      <c r="Y3033" s="17" t="s">
        <v>65</v>
      </c>
      <c r="Z3033" s="17">
        <v>20200110</v>
      </c>
      <c r="AA3033" s="17" t="s">
        <v>78</v>
      </c>
      <c r="AB3033" s="17">
        <v>1</v>
      </c>
      <c r="AC3033" s="17" t="str">
        <f>IFERROR(VLOOKUP(A3033,[1]Cruces!AJ:AK,2,0),VLOOKUP(CONCATENATE(X3033,AA3033),[1]Cruces!G:H,2,0))</f>
        <v>Solicitud de Obra</v>
      </c>
      <c r="AD3033" s="17">
        <f t="shared" si="832"/>
        <v>7</v>
      </c>
      <c r="AE3033" s="17">
        <f t="shared" si="833"/>
        <v>1</v>
      </c>
      <c r="AF3033" s="17">
        <f t="shared" si="834"/>
        <v>2020</v>
      </c>
      <c r="AG3033" s="17" t="str">
        <f>IFERROR(VLOOKUP(MID(A3033,2,4)*1,[1]Cruces!K:L,2,0),"Verificar")</f>
        <v>Guajira</v>
      </c>
      <c r="AH3033" s="17">
        <f t="shared" ca="1" si="835"/>
        <v>323</v>
      </c>
      <c r="AI3033" s="17" t="str">
        <f>IFERROR(VLOOKUP(U3033,[1]Cruces!$O$1:$P$6,2,0),"Sin Orden")</f>
        <v>Resuelta</v>
      </c>
      <c r="AJ3033" s="17">
        <f t="shared" si="836"/>
        <v>10</v>
      </c>
      <c r="AK3033" s="17">
        <f t="shared" si="837"/>
        <v>1</v>
      </c>
      <c r="AL3033" s="17">
        <f t="shared" si="838"/>
        <v>2020</v>
      </c>
      <c r="AM3033" s="17">
        <f t="shared" ca="1" si="839"/>
        <v>320</v>
      </c>
      <c r="AN3033" s="18" t="str">
        <f>IFERROR(VLOOKUP(R3033*1,'[1]Ordenes de Servicio'!G:K,5,0),"No Cruza")</f>
        <v>No Cruza</v>
      </c>
      <c r="AO3033" s="17">
        <f t="shared" ca="1" si="840"/>
        <v>3</v>
      </c>
      <c r="AP3033" s="17">
        <f t="shared" si="841"/>
        <v>10</v>
      </c>
      <c r="AQ3033" s="17">
        <f t="shared" si="842"/>
        <v>1</v>
      </c>
      <c r="AR3033" s="17">
        <f t="shared" si="843"/>
        <v>2020</v>
      </c>
      <c r="AS3033" s="17">
        <f t="shared" ca="1" si="844"/>
        <v>320</v>
      </c>
      <c r="AT3033" s="17" t="str">
        <f t="shared" ca="1" si="847"/>
        <v>No</v>
      </c>
      <c r="AU3033" s="17">
        <f t="shared" si="845"/>
        <v>0</v>
      </c>
      <c r="AV3033" s="17" t="str">
        <f>+VLOOKUP(B3033,[1]Cruces!S:T,2,0)</f>
        <v>4. Presupuesto de Obra</v>
      </c>
    </row>
    <row r="3034" spans="1:48" hidden="1" x14ac:dyDescent="0.25">
      <c r="A3034" s="17" t="s">
        <v>5479</v>
      </c>
      <c r="B3034" s="17" t="s">
        <v>68</v>
      </c>
      <c r="C3034" s="17">
        <v>2476974</v>
      </c>
      <c r="D3034" s="17">
        <v>20160449</v>
      </c>
      <c r="E3034" s="17" t="s">
        <v>93</v>
      </c>
      <c r="F3034" s="17" t="s">
        <v>107</v>
      </c>
      <c r="G3034" s="17" t="s">
        <v>5480</v>
      </c>
      <c r="H3034" s="17">
        <v>3684922</v>
      </c>
      <c r="I3034" s="17" t="s">
        <v>71</v>
      </c>
      <c r="J3034" s="17" t="s">
        <v>5481</v>
      </c>
      <c r="K3034" s="17" t="s">
        <v>5482</v>
      </c>
      <c r="L3034" s="17" t="s">
        <v>325</v>
      </c>
      <c r="M3034" s="17" t="s">
        <v>326</v>
      </c>
      <c r="N3034" s="17" t="s">
        <v>75</v>
      </c>
      <c r="O3034" s="17">
        <v>20161209</v>
      </c>
      <c r="P3034" s="17">
        <v>20170306</v>
      </c>
      <c r="Q3034" s="17">
        <v>1110</v>
      </c>
      <c r="R3034" s="17">
        <v>24717033</v>
      </c>
      <c r="S3034" s="17" t="s">
        <v>76</v>
      </c>
      <c r="T3034" s="17" t="s">
        <v>63</v>
      </c>
      <c r="U3034" s="17" t="s">
        <v>88</v>
      </c>
      <c r="V3034" s="17">
        <f t="shared" si="846"/>
        <v>50</v>
      </c>
      <c r="W3034" s="17">
        <v>50000</v>
      </c>
      <c r="X3034" s="17" t="s">
        <v>89</v>
      </c>
      <c r="Y3034" s="17" t="s">
        <v>136</v>
      </c>
      <c r="Z3034" s="17">
        <v>20170308</v>
      </c>
      <c r="AA3034" s="17" t="s">
        <v>594</v>
      </c>
      <c r="AB3034" s="17">
        <v>1</v>
      </c>
      <c r="AC3034" s="17" t="str">
        <f>IFERROR(VLOOKUP(A3034,[1]Cruces!AJ:AK,2,0),VLOOKUP(CONCATENATE(X3034,AA3034),[1]Cruces!G:H,2,0))</f>
        <v>Solicitud de Obra</v>
      </c>
      <c r="AD3034" s="17">
        <f t="shared" si="832"/>
        <v>9</v>
      </c>
      <c r="AE3034" s="17">
        <f t="shared" si="833"/>
        <v>12</v>
      </c>
      <c r="AF3034" s="17">
        <f t="shared" si="834"/>
        <v>2016</v>
      </c>
      <c r="AG3034" s="17" t="str">
        <f>IFERROR(VLOOKUP(MID(A3034,2,4)*1,[1]Cruces!K:L,2,0),"Verificar")</f>
        <v>Atlántico Norte</v>
      </c>
      <c r="AH3034" s="17">
        <f t="shared" ca="1" si="835"/>
        <v>1447</v>
      </c>
      <c r="AI3034" s="17" t="str">
        <f>IFERROR(VLOOKUP(U3034,[1]Cruces!$O$1:$P$6,2,0),"Sin Orden")</f>
        <v>Resuelta</v>
      </c>
      <c r="AJ3034" s="17">
        <f t="shared" si="836"/>
        <v>8</v>
      </c>
      <c r="AK3034" s="17">
        <f t="shared" si="837"/>
        <v>3</v>
      </c>
      <c r="AL3034" s="17">
        <f t="shared" si="838"/>
        <v>2017</v>
      </c>
      <c r="AM3034" s="17">
        <f t="shared" ca="1" si="839"/>
        <v>1358</v>
      </c>
      <c r="AN3034" s="18" t="str">
        <f>IFERROR(VLOOKUP(R3034*1,'[1]Ordenes de Servicio'!G:K,5,0),"No Cruza")</f>
        <v>No Cruza</v>
      </c>
      <c r="AO3034" s="17">
        <f t="shared" ca="1" si="840"/>
        <v>89</v>
      </c>
      <c r="AP3034" s="17">
        <f t="shared" si="841"/>
        <v>6</v>
      </c>
      <c r="AQ3034" s="17">
        <f t="shared" si="842"/>
        <v>3</v>
      </c>
      <c r="AR3034" s="17">
        <f t="shared" si="843"/>
        <v>2017</v>
      </c>
      <c r="AS3034" s="17">
        <f t="shared" ca="1" si="844"/>
        <v>1360</v>
      </c>
      <c r="AT3034" s="17" t="str">
        <f t="shared" ca="1" si="847"/>
        <v>Si</v>
      </c>
      <c r="AU3034" s="17">
        <f t="shared" si="845"/>
        <v>2</v>
      </c>
      <c r="AV3034" s="17" t="str">
        <f>+VLOOKUP(B3034,[1]Cruces!S:T,2,0)</f>
        <v>5. Consultoría / Adjudicación</v>
      </c>
    </row>
    <row r="3035" spans="1:48" hidden="1" x14ac:dyDescent="0.25">
      <c r="A3035" s="17" t="s">
        <v>5483</v>
      </c>
      <c r="B3035" s="17" t="s">
        <v>68</v>
      </c>
      <c r="C3035" s="17">
        <v>4047097</v>
      </c>
      <c r="D3035" s="17">
        <v>36134394</v>
      </c>
      <c r="E3035" s="17" t="s">
        <v>93</v>
      </c>
      <c r="F3035" s="17" t="s">
        <v>120</v>
      </c>
      <c r="G3035" s="17" t="s">
        <v>5484</v>
      </c>
      <c r="H3035" s="17">
        <v>3005449944</v>
      </c>
      <c r="I3035" s="17" t="s">
        <v>71</v>
      </c>
      <c r="J3035" s="17" t="s">
        <v>5485</v>
      </c>
      <c r="K3035" s="17" t="s">
        <v>5486</v>
      </c>
      <c r="L3035" s="17" t="s">
        <v>122</v>
      </c>
      <c r="M3035" s="17" t="s">
        <v>123</v>
      </c>
      <c r="N3035" s="17" t="s">
        <v>75</v>
      </c>
      <c r="O3035" s="17">
        <v>20190109</v>
      </c>
      <c r="P3035" s="17">
        <v>20190826</v>
      </c>
      <c r="Q3035" s="17">
        <v>1150</v>
      </c>
      <c r="R3035" s="17">
        <v>25883893</v>
      </c>
      <c r="S3035" s="17" t="s">
        <v>100</v>
      </c>
      <c r="T3035" s="17" t="s">
        <v>63</v>
      </c>
      <c r="U3035" s="17" t="s">
        <v>91</v>
      </c>
      <c r="V3035" s="17">
        <f t="shared" si="846"/>
        <v>150</v>
      </c>
      <c r="W3035" s="17">
        <v>150000</v>
      </c>
      <c r="X3035" s="17" t="s">
        <v>89</v>
      </c>
      <c r="Y3035" s="17" t="s">
        <v>136</v>
      </c>
      <c r="Z3035" s="17">
        <v>20190923</v>
      </c>
      <c r="AA3035" s="17" t="s">
        <v>78</v>
      </c>
      <c r="AB3035" s="17">
        <v>1</v>
      </c>
      <c r="AC3035" s="17" t="str">
        <f>IFERROR(VLOOKUP(A3035,[1]Cruces!AJ:AK,2,0),VLOOKUP(CONCATENATE(X3035,AA3035),[1]Cruces!G:H,2,0))</f>
        <v>Solicitud de Obra</v>
      </c>
      <c r="AD3035" s="17">
        <f t="shared" si="832"/>
        <v>9</v>
      </c>
      <c r="AE3035" s="17">
        <f t="shared" si="833"/>
        <v>1</v>
      </c>
      <c r="AF3035" s="17">
        <f t="shared" si="834"/>
        <v>2019</v>
      </c>
      <c r="AG3035" s="17" t="str">
        <f>IFERROR(VLOOKUP(MID(A3035,2,4)*1,[1]Cruces!K:L,2,0),"Verificar")</f>
        <v>Atlántico Norte</v>
      </c>
      <c r="AH3035" s="17">
        <f t="shared" ca="1" si="835"/>
        <v>686</v>
      </c>
      <c r="AI3035" s="17" t="str">
        <f>IFERROR(VLOOKUP(U3035,[1]Cruces!$O$1:$P$6,2,0),"Sin Orden")</f>
        <v>Resuelta</v>
      </c>
      <c r="AJ3035" s="17">
        <f t="shared" si="836"/>
        <v>23</v>
      </c>
      <c r="AK3035" s="17">
        <f t="shared" si="837"/>
        <v>9</v>
      </c>
      <c r="AL3035" s="17">
        <f t="shared" si="838"/>
        <v>2019</v>
      </c>
      <c r="AM3035" s="17">
        <f t="shared" ca="1" si="839"/>
        <v>429</v>
      </c>
      <c r="AN3035" s="18" t="str">
        <f>IFERROR(VLOOKUP(R3035*1,'[1]Ordenes de Servicio'!G:K,5,0),"No Cruza")</f>
        <v>No Cruza</v>
      </c>
      <c r="AO3035" s="17">
        <f t="shared" ca="1" si="840"/>
        <v>257</v>
      </c>
      <c r="AP3035" s="17">
        <f t="shared" si="841"/>
        <v>26</v>
      </c>
      <c r="AQ3035" s="17">
        <f t="shared" si="842"/>
        <v>8</v>
      </c>
      <c r="AR3035" s="17">
        <f t="shared" si="843"/>
        <v>2019</v>
      </c>
      <c r="AS3035" s="17">
        <f t="shared" ca="1" si="844"/>
        <v>457</v>
      </c>
      <c r="AT3035" s="17" t="str">
        <f t="shared" ca="1" si="847"/>
        <v>Si</v>
      </c>
      <c r="AU3035" s="17">
        <f t="shared" si="845"/>
        <v>28</v>
      </c>
      <c r="AV3035" s="17" t="str">
        <f>+VLOOKUP(B3035,[1]Cruces!S:T,2,0)</f>
        <v>5. Consultoría / Adjudicación</v>
      </c>
    </row>
    <row r="3036" spans="1:48" hidden="1" x14ac:dyDescent="0.25">
      <c r="A3036" s="17" t="s">
        <v>5487</v>
      </c>
      <c r="B3036" s="17" t="s">
        <v>68</v>
      </c>
      <c r="C3036" s="17">
        <v>2999697</v>
      </c>
      <c r="D3036" s="17">
        <v>0</v>
      </c>
      <c r="E3036" s="17" t="s">
        <v>55</v>
      </c>
      <c r="F3036" s="17" t="s">
        <v>120</v>
      </c>
      <c r="G3036" s="17" t="s">
        <v>5488</v>
      </c>
      <c r="H3036" s="17">
        <v>3168323163</v>
      </c>
      <c r="I3036" s="17" t="s">
        <v>116</v>
      </c>
      <c r="J3036" s="17" t="s">
        <v>59</v>
      </c>
      <c r="K3036" s="17" t="s">
        <v>97</v>
      </c>
      <c r="L3036" s="17" t="s">
        <v>487</v>
      </c>
      <c r="M3036" s="17" t="s">
        <v>55</v>
      </c>
      <c r="N3036" s="17" t="s">
        <v>75</v>
      </c>
      <c r="O3036" s="17">
        <v>20181217</v>
      </c>
      <c r="P3036" s="17">
        <v>20181217</v>
      </c>
      <c r="Q3036" s="17">
        <v>1110</v>
      </c>
      <c r="R3036" s="17">
        <v>0</v>
      </c>
      <c r="S3036" s="17"/>
      <c r="T3036" s="17" t="s">
        <v>63</v>
      </c>
      <c r="U3036" s="17"/>
      <c r="V3036" s="17">
        <f t="shared" si="846"/>
        <v>75</v>
      </c>
      <c r="W3036" s="17">
        <v>75000</v>
      </c>
      <c r="X3036" s="17" t="s">
        <v>89</v>
      </c>
      <c r="Y3036" s="17" t="s">
        <v>105</v>
      </c>
      <c r="Z3036" s="17">
        <v>20181217</v>
      </c>
      <c r="AA3036" s="17" t="s">
        <v>78</v>
      </c>
      <c r="AB3036" s="17">
        <v>1</v>
      </c>
      <c r="AC3036" s="17" t="str">
        <f>IFERROR(VLOOKUP(A3036,[1]Cruces!AJ:AK,2,0),VLOOKUP(CONCATENATE(X3036,AA3036),[1]Cruces!G:H,2,0))</f>
        <v>Solicitud de Obra</v>
      </c>
      <c r="AD3036" s="17">
        <f t="shared" si="832"/>
        <v>17</v>
      </c>
      <c r="AE3036" s="17">
        <f t="shared" si="833"/>
        <v>12</v>
      </c>
      <c r="AF3036" s="17">
        <f t="shared" si="834"/>
        <v>2018</v>
      </c>
      <c r="AG3036" s="17" t="str">
        <f>IFERROR(VLOOKUP(MID(A3036,2,4)*1,[1]Cruces!K:L,2,0),"Verificar")</f>
        <v>Atlántico Norte</v>
      </c>
      <c r="AH3036" s="17">
        <f t="shared" ca="1" si="835"/>
        <v>709</v>
      </c>
      <c r="AI3036" s="17" t="str">
        <f>IFERROR(VLOOKUP(U3036,[1]Cruces!$O$1:$P$6,2,0),"Sin Orden")</f>
        <v>Sin Orden</v>
      </c>
      <c r="AJ3036" s="17">
        <f t="shared" si="836"/>
        <v>17</v>
      </c>
      <c r="AK3036" s="17">
        <f t="shared" si="837"/>
        <v>12</v>
      </c>
      <c r="AL3036" s="17">
        <f t="shared" si="838"/>
        <v>2018</v>
      </c>
      <c r="AM3036" s="17">
        <f t="shared" ca="1" si="839"/>
        <v>709</v>
      </c>
      <c r="AN3036" s="18" t="str">
        <f>IFERROR(VLOOKUP(R3036*1,'[1]Ordenes de Servicio'!G:K,5,0),"No Cruza")</f>
        <v>No Cruza</v>
      </c>
      <c r="AO3036" s="17">
        <f t="shared" ca="1" si="840"/>
        <v>709</v>
      </c>
      <c r="AP3036" s="17">
        <f t="shared" si="841"/>
        <v>17</v>
      </c>
      <c r="AQ3036" s="17">
        <f t="shared" si="842"/>
        <v>12</v>
      </c>
      <c r="AR3036" s="17">
        <f t="shared" si="843"/>
        <v>2018</v>
      </c>
      <c r="AS3036" s="17">
        <f t="shared" ca="1" si="844"/>
        <v>709</v>
      </c>
      <c r="AT3036" s="17" t="str">
        <f t="shared" ca="1" si="847"/>
        <v>Si</v>
      </c>
      <c r="AU3036" s="17">
        <f t="shared" si="845"/>
        <v>0</v>
      </c>
      <c r="AV3036" s="17" t="str">
        <f>+VLOOKUP(B3036,[1]Cruces!S:T,2,0)</f>
        <v>5. Consultoría / Adjudicación</v>
      </c>
    </row>
    <row r="3037" spans="1:48" hidden="1" x14ac:dyDescent="0.25">
      <c r="A3037" s="17" t="s">
        <v>5489</v>
      </c>
      <c r="B3037" s="17" t="s">
        <v>54</v>
      </c>
      <c r="C3037" s="17">
        <v>0</v>
      </c>
      <c r="D3037" s="17">
        <v>0</v>
      </c>
      <c r="E3037" s="17" t="s">
        <v>55</v>
      </c>
      <c r="F3037" s="17" t="s">
        <v>81</v>
      </c>
      <c r="G3037" s="17" t="s">
        <v>5490</v>
      </c>
      <c r="H3037" s="17">
        <v>4212798</v>
      </c>
      <c r="I3037" s="17" t="s">
        <v>116</v>
      </c>
      <c r="J3037" s="17" t="s">
        <v>59</v>
      </c>
      <c r="K3037" s="17" t="s">
        <v>5491</v>
      </c>
      <c r="L3037" s="17" t="s">
        <v>85</v>
      </c>
      <c r="M3037" s="17" t="s">
        <v>86</v>
      </c>
      <c r="N3037" s="17" t="s">
        <v>62</v>
      </c>
      <c r="O3037" s="17">
        <v>20200513</v>
      </c>
      <c r="P3037" s="17">
        <v>20200619</v>
      </c>
      <c r="Q3037" s="17">
        <v>3410</v>
      </c>
      <c r="R3037" s="17">
        <v>27652591</v>
      </c>
      <c r="S3037" s="17" t="s">
        <v>100</v>
      </c>
      <c r="T3037" s="17" t="s">
        <v>63</v>
      </c>
      <c r="U3037" s="17" t="s">
        <v>91</v>
      </c>
      <c r="V3037" s="17">
        <f t="shared" si="846"/>
        <v>225</v>
      </c>
      <c r="W3037" s="17">
        <v>225000</v>
      </c>
      <c r="X3037" s="17" t="s">
        <v>64</v>
      </c>
      <c r="Y3037" s="17" t="s">
        <v>65</v>
      </c>
      <c r="Z3037" s="17">
        <v>20200619</v>
      </c>
      <c r="AA3037" s="17" t="s">
        <v>137</v>
      </c>
      <c r="AB3037" s="17">
        <v>1</v>
      </c>
      <c r="AC3037" s="17" t="str">
        <f>IFERROR(VLOOKUP(A3037,[1]Cruces!AJ:AK,2,0),VLOOKUP(CONCATENATE(X3037,AA3037),[1]Cruces!G:H,2,0))</f>
        <v>Solicitud de Obra</v>
      </c>
      <c r="AD3037" s="17">
        <f t="shared" si="832"/>
        <v>13</v>
      </c>
      <c r="AE3037" s="17">
        <f t="shared" si="833"/>
        <v>5</v>
      </c>
      <c r="AF3037" s="17">
        <f t="shared" si="834"/>
        <v>2020</v>
      </c>
      <c r="AG3037" s="17" t="str">
        <f>IFERROR(VLOOKUP(MID(A3037,2,4)*1,[1]Cruces!K:L,2,0),"Verificar")</f>
        <v>Magdalena</v>
      </c>
      <c r="AH3037" s="17">
        <f t="shared" ca="1" si="835"/>
        <v>196</v>
      </c>
      <c r="AI3037" s="17" t="str">
        <f>IFERROR(VLOOKUP(U3037,[1]Cruces!$O$1:$P$6,2,0),"Sin Orden")</f>
        <v>Resuelta</v>
      </c>
      <c r="AJ3037" s="17">
        <f t="shared" si="836"/>
        <v>19</v>
      </c>
      <c r="AK3037" s="17">
        <f t="shared" si="837"/>
        <v>6</v>
      </c>
      <c r="AL3037" s="17">
        <f t="shared" si="838"/>
        <v>2020</v>
      </c>
      <c r="AM3037" s="17">
        <f t="shared" ca="1" si="839"/>
        <v>159</v>
      </c>
      <c r="AN3037" s="18" t="str">
        <f>IFERROR(VLOOKUP(R3037*1,'[1]Ordenes de Servicio'!G:K,5,0),"No Cruza")</f>
        <v>No Cruza</v>
      </c>
      <c r="AO3037" s="17">
        <f t="shared" ca="1" si="840"/>
        <v>37</v>
      </c>
      <c r="AP3037" s="17">
        <f t="shared" si="841"/>
        <v>19</v>
      </c>
      <c r="AQ3037" s="17">
        <f t="shared" si="842"/>
        <v>6</v>
      </c>
      <c r="AR3037" s="17">
        <f t="shared" si="843"/>
        <v>2020</v>
      </c>
      <c r="AS3037" s="17">
        <f t="shared" ca="1" si="844"/>
        <v>159</v>
      </c>
      <c r="AT3037" s="17" t="str">
        <f t="shared" ca="1" si="847"/>
        <v>No</v>
      </c>
      <c r="AU3037" s="17">
        <f t="shared" si="845"/>
        <v>0</v>
      </c>
      <c r="AV3037" s="17" t="str">
        <f>+VLOOKUP(B3037,[1]Cruces!S:T,2,0)</f>
        <v>4. Presupuesto de Obra</v>
      </c>
    </row>
    <row r="3038" spans="1:48" hidden="1" x14ac:dyDescent="0.25">
      <c r="A3038" s="17" t="s">
        <v>5492</v>
      </c>
      <c r="B3038" s="17" t="s">
        <v>54</v>
      </c>
      <c r="C3038" s="17">
        <v>0</v>
      </c>
      <c r="D3038" s="17">
        <v>0</v>
      </c>
      <c r="E3038" s="17" t="s">
        <v>55</v>
      </c>
      <c r="F3038" s="17" t="s">
        <v>107</v>
      </c>
      <c r="G3038" s="17" t="s">
        <v>5493</v>
      </c>
      <c r="H3038" s="17">
        <v>0</v>
      </c>
      <c r="I3038" s="17" t="s">
        <v>116</v>
      </c>
      <c r="J3038" s="17" t="s">
        <v>59</v>
      </c>
      <c r="K3038" s="17" t="s">
        <v>97</v>
      </c>
      <c r="L3038" s="17" t="s">
        <v>325</v>
      </c>
      <c r="M3038" s="17" t="s">
        <v>326</v>
      </c>
      <c r="N3038" s="17" t="s">
        <v>62</v>
      </c>
      <c r="O3038" s="17">
        <v>20160906</v>
      </c>
      <c r="P3038" s="17">
        <v>20160909</v>
      </c>
      <c r="Q3038" s="17">
        <v>9350</v>
      </c>
      <c r="R3038" s="17">
        <v>23081293</v>
      </c>
      <c r="S3038" s="17" t="s">
        <v>100</v>
      </c>
      <c r="T3038" s="17" t="s">
        <v>63</v>
      </c>
      <c r="U3038" s="17" t="s">
        <v>91</v>
      </c>
      <c r="V3038" s="17">
        <f t="shared" si="846"/>
        <v>112.5</v>
      </c>
      <c r="W3038" s="17">
        <v>112500</v>
      </c>
      <c r="X3038" s="17" t="s">
        <v>64</v>
      </c>
      <c r="Y3038" s="17" t="s">
        <v>65</v>
      </c>
      <c r="Z3038" s="17">
        <v>20160909</v>
      </c>
      <c r="AA3038" s="17" t="s">
        <v>78</v>
      </c>
      <c r="AB3038" s="17">
        <v>1</v>
      </c>
      <c r="AC3038" s="17" t="str">
        <f>IFERROR(VLOOKUP(A3038,[1]Cruces!AJ:AK,2,0),VLOOKUP(CONCATENATE(X3038,AA3038),[1]Cruces!G:H,2,0))</f>
        <v>Solicitud de Obra</v>
      </c>
      <c r="AD3038" s="17">
        <f t="shared" si="832"/>
        <v>6</v>
      </c>
      <c r="AE3038" s="17">
        <f t="shared" si="833"/>
        <v>9</v>
      </c>
      <c r="AF3038" s="17">
        <f t="shared" si="834"/>
        <v>2016</v>
      </c>
      <c r="AG3038" s="17" t="str">
        <f>IFERROR(VLOOKUP(MID(A3038,2,4)*1,[1]Cruces!K:L,2,0),"Verificar")</f>
        <v>Magdalena</v>
      </c>
      <c r="AH3038" s="17">
        <f t="shared" ca="1" si="835"/>
        <v>1541</v>
      </c>
      <c r="AI3038" s="17" t="str">
        <f>IFERROR(VLOOKUP(U3038,[1]Cruces!$O$1:$P$6,2,0),"Sin Orden")</f>
        <v>Resuelta</v>
      </c>
      <c r="AJ3038" s="17">
        <f t="shared" si="836"/>
        <v>9</v>
      </c>
      <c r="AK3038" s="17">
        <f t="shared" si="837"/>
        <v>9</v>
      </c>
      <c r="AL3038" s="17">
        <f t="shared" si="838"/>
        <v>2016</v>
      </c>
      <c r="AM3038" s="17">
        <f t="shared" ca="1" si="839"/>
        <v>1538</v>
      </c>
      <c r="AN3038" s="18" t="str">
        <f>IFERROR(VLOOKUP(R3038*1,'[1]Ordenes de Servicio'!G:K,5,0),"No Cruza")</f>
        <v>No Cruza</v>
      </c>
      <c r="AO3038" s="17">
        <f t="shared" ca="1" si="840"/>
        <v>3</v>
      </c>
      <c r="AP3038" s="17">
        <f t="shared" si="841"/>
        <v>9</v>
      </c>
      <c r="AQ3038" s="17">
        <f t="shared" si="842"/>
        <v>9</v>
      </c>
      <c r="AR3038" s="17">
        <f t="shared" si="843"/>
        <v>2016</v>
      </c>
      <c r="AS3038" s="17">
        <f t="shared" ca="1" si="844"/>
        <v>1538</v>
      </c>
      <c r="AT3038" s="17" t="str">
        <f t="shared" ca="1" si="847"/>
        <v>Si</v>
      </c>
      <c r="AU3038" s="17">
        <f t="shared" si="845"/>
        <v>0</v>
      </c>
      <c r="AV3038" s="17" t="str">
        <f>+VLOOKUP(B3038,[1]Cruces!S:T,2,0)</f>
        <v>4. Presupuesto de Obra</v>
      </c>
    </row>
    <row r="3039" spans="1:48" hidden="1" x14ac:dyDescent="0.25">
      <c r="A3039" s="17" t="s">
        <v>5494</v>
      </c>
      <c r="B3039" s="17" t="s">
        <v>68</v>
      </c>
      <c r="C3039" s="17">
        <v>0</v>
      </c>
      <c r="D3039" s="17">
        <v>0</v>
      </c>
      <c r="E3039" s="17" t="s">
        <v>55</v>
      </c>
      <c r="F3039" s="17" t="s">
        <v>232</v>
      </c>
      <c r="G3039" s="17" t="s">
        <v>5495</v>
      </c>
      <c r="H3039" s="17" t="s">
        <v>5496</v>
      </c>
      <c r="I3039" s="17" t="s">
        <v>83</v>
      </c>
      <c r="J3039" s="17" t="s">
        <v>59</v>
      </c>
      <c r="K3039" s="17" t="s">
        <v>5497</v>
      </c>
      <c r="L3039" s="17" t="s">
        <v>280</v>
      </c>
      <c r="M3039" s="17" t="s">
        <v>281</v>
      </c>
      <c r="N3039" s="17" t="s">
        <v>75</v>
      </c>
      <c r="O3039" s="17">
        <v>20200729</v>
      </c>
      <c r="P3039" s="17">
        <v>20200811</v>
      </c>
      <c r="Q3039" s="17">
        <v>1220</v>
      </c>
      <c r="R3039" s="17">
        <v>27906375</v>
      </c>
      <c r="S3039" s="17" t="s">
        <v>100</v>
      </c>
      <c r="T3039" s="17" t="s">
        <v>63</v>
      </c>
      <c r="U3039" s="17" t="s">
        <v>91</v>
      </c>
      <c r="V3039" s="17">
        <f t="shared" si="846"/>
        <v>30</v>
      </c>
      <c r="W3039" s="17">
        <v>30000</v>
      </c>
      <c r="X3039" s="17" t="s">
        <v>64</v>
      </c>
      <c r="Y3039" s="17" t="s">
        <v>150</v>
      </c>
      <c r="Z3039" s="17">
        <v>20201120</v>
      </c>
      <c r="AA3039" s="17" t="s">
        <v>78</v>
      </c>
      <c r="AB3039" s="17">
        <v>1</v>
      </c>
      <c r="AC3039" s="17" t="str">
        <f>IFERROR(VLOOKUP(A3039,[1]Cruces!AJ:AK,2,0),VLOOKUP(CONCATENATE(X3039,AA3039),[1]Cruces!G:H,2,0))</f>
        <v>Solicitud de Obra</v>
      </c>
      <c r="AD3039" s="17">
        <f t="shared" si="832"/>
        <v>29</v>
      </c>
      <c r="AE3039" s="17">
        <f t="shared" si="833"/>
        <v>7</v>
      </c>
      <c r="AF3039" s="17">
        <f t="shared" si="834"/>
        <v>2020</v>
      </c>
      <c r="AG3039" s="17" t="str">
        <f>IFERROR(VLOOKUP(MID(A3039,2,4)*1,[1]Cruces!K:L,2,0),"Verificar")</f>
        <v>Atlántico Sur</v>
      </c>
      <c r="AH3039" s="17">
        <f t="shared" ca="1" si="835"/>
        <v>119</v>
      </c>
      <c r="AI3039" s="17" t="str">
        <f>IFERROR(VLOOKUP(U3039,[1]Cruces!$O$1:$P$6,2,0),"Sin Orden")</f>
        <v>Resuelta</v>
      </c>
      <c r="AJ3039" s="17">
        <f t="shared" si="836"/>
        <v>20</v>
      </c>
      <c r="AK3039" s="17">
        <f t="shared" si="837"/>
        <v>11</v>
      </c>
      <c r="AL3039" s="17">
        <f t="shared" si="838"/>
        <v>2020</v>
      </c>
      <c r="AM3039" s="17">
        <f t="shared" ca="1" si="839"/>
        <v>5</v>
      </c>
      <c r="AN3039" s="18" t="str">
        <f>IFERROR(VLOOKUP(R3039*1,'[1]Ordenes de Servicio'!G:K,5,0),"No Cruza")</f>
        <v>No Cruza</v>
      </c>
      <c r="AO3039" s="17">
        <f t="shared" ca="1" si="840"/>
        <v>114</v>
      </c>
      <c r="AP3039" s="17">
        <f t="shared" si="841"/>
        <v>11</v>
      </c>
      <c r="AQ3039" s="17">
        <f t="shared" si="842"/>
        <v>8</v>
      </c>
      <c r="AR3039" s="17">
        <f t="shared" si="843"/>
        <v>2020</v>
      </c>
      <c r="AS3039" s="17">
        <f t="shared" ca="1" si="844"/>
        <v>106</v>
      </c>
      <c r="AT3039" s="17" t="str">
        <f t="shared" ca="1" si="847"/>
        <v>No</v>
      </c>
      <c r="AU3039" s="17">
        <f t="shared" si="845"/>
        <v>101</v>
      </c>
      <c r="AV3039" s="17" t="str">
        <f>+VLOOKUP(B3039,[1]Cruces!S:T,2,0)</f>
        <v>5. Consultoría / Adjudicación</v>
      </c>
    </row>
    <row r="3040" spans="1:48" hidden="1" x14ac:dyDescent="0.25">
      <c r="A3040" s="17" t="s">
        <v>5498</v>
      </c>
      <c r="B3040" s="17" t="s">
        <v>54</v>
      </c>
      <c r="C3040" s="17">
        <v>0</v>
      </c>
      <c r="D3040" s="17">
        <v>0</v>
      </c>
      <c r="E3040" s="17" t="s">
        <v>55</v>
      </c>
      <c r="F3040" s="17" t="s">
        <v>69</v>
      </c>
      <c r="G3040" s="17" t="s">
        <v>5499</v>
      </c>
      <c r="H3040" s="17">
        <v>3112886281</v>
      </c>
      <c r="I3040" s="17" t="s">
        <v>71</v>
      </c>
      <c r="J3040" s="17" t="s">
        <v>59</v>
      </c>
      <c r="K3040" s="17" t="s">
        <v>3729</v>
      </c>
      <c r="L3040" s="17" t="s">
        <v>1521</v>
      </c>
      <c r="M3040" s="17" t="s">
        <v>55</v>
      </c>
      <c r="N3040" s="17" t="s">
        <v>62</v>
      </c>
      <c r="O3040" s="17">
        <v>20190225</v>
      </c>
      <c r="P3040" s="17">
        <v>20190302</v>
      </c>
      <c r="Q3040" s="17">
        <v>3160</v>
      </c>
      <c r="R3040" s="17">
        <v>26038090</v>
      </c>
      <c r="S3040" s="17" t="s">
        <v>100</v>
      </c>
      <c r="T3040" s="17" t="s">
        <v>63</v>
      </c>
      <c r="U3040" s="17" t="s">
        <v>91</v>
      </c>
      <c r="V3040" s="17">
        <f t="shared" si="846"/>
        <v>10</v>
      </c>
      <c r="W3040" s="17">
        <v>10000</v>
      </c>
      <c r="X3040" s="17" t="s">
        <v>64</v>
      </c>
      <c r="Y3040" s="17" t="s">
        <v>65</v>
      </c>
      <c r="Z3040" s="17">
        <v>20190302</v>
      </c>
      <c r="AA3040" s="17" t="s">
        <v>78</v>
      </c>
      <c r="AB3040" s="17">
        <v>1</v>
      </c>
      <c r="AC3040" s="17" t="str">
        <f>IFERROR(VLOOKUP(A3040,[1]Cruces!AJ:AK,2,0),VLOOKUP(CONCATENATE(X3040,AA3040),[1]Cruces!G:H,2,0))</f>
        <v>Solicitud de Obra</v>
      </c>
      <c r="AD3040" s="17">
        <f t="shared" si="832"/>
        <v>25</v>
      </c>
      <c r="AE3040" s="17">
        <f t="shared" si="833"/>
        <v>2</v>
      </c>
      <c r="AF3040" s="17">
        <f t="shared" si="834"/>
        <v>2019</v>
      </c>
      <c r="AG3040" s="17" t="str">
        <f>IFERROR(VLOOKUP(MID(A3040,2,4)*1,[1]Cruces!K:L,2,0),"Verificar")</f>
        <v>Verificar</v>
      </c>
      <c r="AH3040" s="17">
        <f t="shared" ca="1" si="835"/>
        <v>639</v>
      </c>
      <c r="AI3040" s="17" t="str">
        <f>IFERROR(VLOOKUP(U3040,[1]Cruces!$O$1:$P$6,2,0),"Sin Orden")</f>
        <v>Resuelta</v>
      </c>
      <c r="AJ3040" s="17">
        <f t="shared" si="836"/>
        <v>2</v>
      </c>
      <c r="AK3040" s="17">
        <f t="shared" si="837"/>
        <v>3</v>
      </c>
      <c r="AL3040" s="17">
        <f t="shared" si="838"/>
        <v>2019</v>
      </c>
      <c r="AM3040" s="17">
        <f t="shared" ca="1" si="839"/>
        <v>634</v>
      </c>
      <c r="AN3040" s="18" t="str">
        <f>IFERROR(VLOOKUP(R3040*1,'[1]Ordenes de Servicio'!G:K,5,0),"No Cruza")</f>
        <v>No Cruza</v>
      </c>
      <c r="AO3040" s="17">
        <f t="shared" ca="1" si="840"/>
        <v>5</v>
      </c>
      <c r="AP3040" s="17">
        <f t="shared" si="841"/>
        <v>2</v>
      </c>
      <c r="AQ3040" s="17">
        <f t="shared" si="842"/>
        <v>3</v>
      </c>
      <c r="AR3040" s="17">
        <f t="shared" si="843"/>
        <v>2019</v>
      </c>
      <c r="AS3040" s="17">
        <f t="shared" ca="1" si="844"/>
        <v>634</v>
      </c>
      <c r="AT3040" s="17" t="str">
        <f t="shared" ca="1" si="847"/>
        <v>Si</v>
      </c>
      <c r="AU3040" s="17">
        <f t="shared" si="845"/>
        <v>0</v>
      </c>
      <c r="AV3040" s="17" t="str">
        <f>+VLOOKUP(B3040,[1]Cruces!S:T,2,0)</f>
        <v>4. Presupuesto de Obra</v>
      </c>
    </row>
    <row r="3041" spans="1:48" hidden="1" x14ac:dyDescent="0.25">
      <c r="A3041" s="17" t="s">
        <v>9802</v>
      </c>
      <c r="B3041" s="17" t="s">
        <v>569</v>
      </c>
      <c r="C3041" s="17">
        <v>0</v>
      </c>
      <c r="D3041" s="17">
        <v>0</v>
      </c>
      <c r="E3041" s="17" t="s">
        <v>55</v>
      </c>
      <c r="F3041" s="17" t="s">
        <v>7082</v>
      </c>
      <c r="G3041" s="17" t="s">
        <v>9803</v>
      </c>
      <c r="H3041" s="17">
        <v>0</v>
      </c>
      <c r="I3041" s="17" t="s">
        <v>71</v>
      </c>
      <c r="J3041" s="17" t="s">
        <v>59</v>
      </c>
      <c r="K3041" s="17" t="s">
        <v>9804</v>
      </c>
      <c r="L3041" s="17" t="s">
        <v>7503</v>
      </c>
      <c r="M3041" s="17" t="s">
        <v>7504</v>
      </c>
      <c r="N3041" s="17" t="s">
        <v>572</v>
      </c>
      <c r="O3041" s="17">
        <v>20201111</v>
      </c>
      <c r="P3041" s="17">
        <v>20201111</v>
      </c>
      <c r="Q3041" s="17">
        <v>1180</v>
      </c>
      <c r="R3041" s="17">
        <v>0</v>
      </c>
      <c r="S3041" s="17"/>
      <c r="T3041" s="17" t="s">
        <v>63</v>
      </c>
      <c r="U3041" s="17"/>
      <c r="V3041" s="17">
        <f t="shared" si="846"/>
        <v>3</v>
      </c>
      <c r="W3041" s="17">
        <v>3000</v>
      </c>
      <c r="X3041" s="17" t="s">
        <v>7065</v>
      </c>
      <c r="Y3041" s="17" t="s">
        <v>569</v>
      </c>
      <c r="Z3041" s="17">
        <v>20201111</v>
      </c>
      <c r="AA3041" s="17" t="s">
        <v>1947</v>
      </c>
      <c r="AB3041" s="17">
        <v>1</v>
      </c>
      <c r="AC3041" s="17" t="str">
        <f>IFERROR(VLOOKUP(A3041,[1]Cruces!AJ:AK,2,0),VLOOKUP(CONCATENATE(X3041,AA3041),[1]Cruces!G:H,2,0))</f>
        <v>Solicitud por BT</v>
      </c>
      <c r="AD3041" s="17">
        <f t="shared" si="832"/>
        <v>11</v>
      </c>
      <c r="AE3041" s="17">
        <f t="shared" si="833"/>
        <v>11</v>
      </c>
      <c r="AF3041" s="17">
        <f t="shared" si="834"/>
        <v>2020</v>
      </c>
      <c r="AG3041" s="17" t="str">
        <f>IFERROR(VLOOKUP(MID(A3041,2,4)*1,[1]Cruces!K:L,2,0),"Verificar")</f>
        <v>Atlántico Norte</v>
      </c>
      <c r="AH3041" s="17">
        <f t="shared" ca="1" si="835"/>
        <v>14</v>
      </c>
      <c r="AI3041" s="17" t="str">
        <f>IFERROR(VLOOKUP(U3041,[1]Cruces!$O$1:$P$6,2,0),"Sin Orden")</f>
        <v>Sin Orden</v>
      </c>
      <c r="AJ3041" s="17">
        <f t="shared" si="836"/>
        <v>11</v>
      </c>
      <c r="AK3041" s="17">
        <f t="shared" si="837"/>
        <v>11</v>
      </c>
      <c r="AL3041" s="17">
        <f t="shared" si="838"/>
        <v>2020</v>
      </c>
      <c r="AM3041" s="17">
        <f t="shared" ca="1" si="839"/>
        <v>14</v>
      </c>
      <c r="AN3041" s="18" t="str">
        <f>IFERROR(VLOOKUP(R3041*1,'[1]Ordenes de Servicio'!G:K,5,0),"No Cruza")</f>
        <v>No Cruza</v>
      </c>
      <c r="AO3041" s="17">
        <f t="shared" ca="1" si="840"/>
        <v>14</v>
      </c>
      <c r="AP3041" s="17">
        <f t="shared" si="841"/>
        <v>11</v>
      </c>
      <c r="AQ3041" s="17">
        <f t="shared" si="842"/>
        <v>11</v>
      </c>
      <c r="AR3041" s="17">
        <f t="shared" si="843"/>
        <v>2020</v>
      </c>
      <c r="AS3041" s="17">
        <f t="shared" ca="1" si="844"/>
        <v>14</v>
      </c>
      <c r="AT3041" s="17" t="str">
        <f t="shared" ca="1" si="847"/>
        <v>No</v>
      </c>
      <c r="AU3041" s="17">
        <f t="shared" si="845"/>
        <v>0</v>
      </c>
      <c r="AV3041" s="17" t="str">
        <f>+VLOOKUP(B3041,[1]Cruces!S:T,2,0)</f>
        <v>1. Solicitud</v>
      </c>
    </row>
    <row r="3042" spans="1:48" hidden="1" x14ac:dyDescent="0.25">
      <c r="A3042" s="17" t="s">
        <v>5500</v>
      </c>
      <c r="B3042" s="17" t="s">
        <v>68</v>
      </c>
      <c r="C3042" s="17">
        <v>0</v>
      </c>
      <c r="D3042" s="17">
        <v>0</v>
      </c>
      <c r="E3042" s="17" t="s">
        <v>55</v>
      </c>
      <c r="F3042" s="17" t="s">
        <v>56</v>
      </c>
      <c r="G3042" s="17" t="s">
        <v>5501</v>
      </c>
      <c r="H3042" s="17">
        <v>0</v>
      </c>
      <c r="I3042" s="17" t="s">
        <v>71</v>
      </c>
      <c r="J3042" s="17" t="s">
        <v>59</v>
      </c>
      <c r="K3042" s="17" t="s">
        <v>5502</v>
      </c>
      <c r="L3042" s="17" t="s">
        <v>117</v>
      </c>
      <c r="M3042" s="17" t="s">
        <v>118</v>
      </c>
      <c r="N3042" s="17" t="s">
        <v>75</v>
      </c>
      <c r="O3042" s="17">
        <v>20191017</v>
      </c>
      <c r="P3042" s="17">
        <v>20191017</v>
      </c>
      <c r="Q3042" s="17">
        <v>1150</v>
      </c>
      <c r="R3042" s="17">
        <v>0</v>
      </c>
      <c r="S3042" s="17"/>
      <c r="T3042" s="17" t="s">
        <v>63</v>
      </c>
      <c r="U3042" s="17"/>
      <c r="V3042" s="17">
        <f t="shared" si="846"/>
        <v>75</v>
      </c>
      <c r="W3042" s="17">
        <v>75000</v>
      </c>
      <c r="X3042" s="17" t="s">
        <v>64</v>
      </c>
      <c r="Y3042" s="17" t="s">
        <v>68</v>
      </c>
      <c r="Z3042" s="17">
        <v>20191017</v>
      </c>
      <c r="AA3042" s="17" t="s">
        <v>137</v>
      </c>
      <c r="AB3042" s="17">
        <v>1</v>
      </c>
      <c r="AC3042" s="17" t="str">
        <f>IFERROR(VLOOKUP(A3042,[1]Cruces!AJ:AK,2,0),VLOOKUP(CONCATENATE(X3042,AA3042),[1]Cruces!G:H,2,0))</f>
        <v>Solicitud de Obra</v>
      </c>
      <c r="AD3042" s="17">
        <f t="shared" si="832"/>
        <v>17</v>
      </c>
      <c r="AE3042" s="17">
        <f t="shared" si="833"/>
        <v>10</v>
      </c>
      <c r="AF3042" s="17">
        <f t="shared" si="834"/>
        <v>2019</v>
      </c>
      <c r="AG3042" s="17" t="str">
        <f>IFERROR(VLOOKUP(MID(A3042,2,4)*1,[1]Cruces!K:L,2,0),"Verificar")</f>
        <v>Atlántico Norte</v>
      </c>
      <c r="AH3042" s="17">
        <f t="shared" ca="1" si="835"/>
        <v>405</v>
      </c>
      <c r="AI3042" s="17" t="str">
        <f>IFERROR(VLOOKUP(U3042,[1]Cruces!$O$1:$P$6,2,0),"Sin Orden")</f>
        <v>Sin Orden</v>
      </c>
      <c r="AJ3042" s="17">
        <f t="shared" si="836"/>
        <v>17</v>
      </c>
      <c r="AK3042" s="17">
        <f t="shared" si="837"/>
        <v>10</v>
      </c>
      <c r="AL3042" s="17">
        <f t="shared" si="838"/>
        <v>2019</v>
      </c>
      <c r="AM3042" s="17">
        <f t="shared" ca="1" si="839"/>
        <v>405</v>
      </c>
      <c r="AN3042" s="18" t="str">
        <f>IFERROR(VLOOKUP(R3042*1,'[1]Ordenes de Servicio'!G:K,5,0),"No Cruza")</f>
        <v>No Cruza</v>
      </c>
      <c r="AO3042" s="17">
        <f t="shared" ca="1" si="840"/>
        <v>405</v>
      </c>
      <c r="AP3042" s="17">
        <f t="shared" si="841"/>
        <v>17</v>
      </c>
      <c r="AQ3042" s="17">
        <f t="shared" si="842"/>
        <v>10</v>
      </c>
      <c r="AR3042" s="17">
        <f t="shared" si="843"/>
        <v>2019</v>
      </c>
      <c r="AS3042" s="17">
        <f t="shared" ca="1" si="844"/>
        <v>405</v>
      </c>
      <c r="AT3042" s="17" t="str">
        <f t="shared" ca="1" si="847"/>
        <v>Si</v>
      </c>
      <c r="AU3042" s="17">
        <f t="shared" si="845"/>
        <v>0</v>
      </c>
      <c r="AV3042" s="17" t="str">
        <f>+VLOOKUP(B3042,[1]Cruces!S:T,2,0)</f>
        <v>5. Consultoría / Adjudicación</v>
      </c>
    </row>
    <row r="3043" spans="1:48" hidden="1" x14ac:dyDescent="0.25">
      <c r="A3043" s="17" t="s">
        <v>9805</v>
      </c>
      <c r="B3043" s="17" t="s">
        <v>6595</v>
      </c>
      <c r="C3043" s="17">
        <v>0</v>
      </c>
      <c r="D3043" s="17">
        <v>0</v>
      </c>
      <c r="E3043" s="17" t="s">
        <v>55</v>
      </c>
      <c r="F3043" s="17" t="s">
        <v>5366</v>
      </c>
      <c r="G3043" s="17" t="s">
        <v>9806</v>
      </c>
      <c r="H3043" s="17">
        <v>3268576</v>
      </c>
      <c r="I3043" s="17" t="s">
        <v>71</v>
      </c>
      <c r="J3043" s="17" t="s">
        <v>59</v>
      </c>
      <c r="K3043" s="17" t="s">
        <v>97</v>
      </c>
      <c r="L3043" s="17" t="s">
        <v>9107</v>
      </c>
      <c r="M3043" s="17" t="s">
        <v>9108</v>
      </c>
      <c r="N3043" s="17" t="s">
        <v>6600</v>
      </c>
      <c r="O3043" s="17">
        <v>20191011</v>
      </c>
      <c r="P3043" s="17">
        <v>20191029</v>
      </c>
      <c r="Q3043" s="17">
        <v>1180</v>
      </c>
      <c r="R3043" s="17">
        <v>27525371</v>
      </c>
      <c r="S3043" s="17" t="s">
        <v>6601</v>
      </c>
      <c r="T3043" s="17" t="s">
        <v>63</v>
      </c>
      <c r="U3043" s="17" t="s">
        <v>91</v>
      </c>
      <c r="V3043" s="17">
        <f t="shared" si="846"/>
        <v>3</v>
      </c>
      <c r="W3043" s="17">
        <v>3000</v>
      </c>
      <c r="X3043" s="17" t="s">
        <v>7065</v>
      </c>
      <c r="Y3043" s="17" t="s">
        <v>6595</v>
      </c>
      <c r="Z3043" s="17">
        <v>20191029</v>
      </c>
      <c r="AA3043" s="17" t="s">
        <v>1947</v>
      </c>
      <c r="AB3043" s="17">
        <v>1</v>
      </c>
      <c r="AC3043" s="17" t="str">
        <f>IFERROR(VLOOKUP(A3043,[1]Cruces!AJ:AK,2,0),VLOOKUP(CONCATENATE(X3043,AA3043),[1]Cruces!G:H,2,0))</f>
        <v>Solicitud por BT</v>
      </c>
      <c r="AD3043" s="17">
        <f t="shared" si="832"/>
        <v>11</v>
      </c>
      <c r="AE3043" s="17">
        <f t="shared" si="833"/>
        <v>10</v>
      </c>
      <c r="AF3043" s="17">
        <f t="shared" si="834"/>
        <v>2019</v>
      </c>
      <c r="AG3043" s="17" t="str">
        <f>IFERROR(VLOOKUP(MID(A3043,2,4)*1,[1]Cruces!K:L,2,0),"Verificar")</f>
        <v>Atlántico Norte</v>
      </c>
      <c r="AH3043" s="17">
        <f t="shared" ca="1" si="835"/>
        <v>411</v>
      </c>
      <c r="AI3043" s="17" t="str">
        <f>IFERROR(VLOOKUP(U3043,[1]Cruces!$O$1:$P$6,2,0),"Sin Orden")</f>
        <v>Resuelta</v>
      </c>
      <c r="AJ3043" s="17">
        <f t="shared" si="836"/>
        <v>29</v>
      </c>
      <c r="AK3043" s="17">
        <f t="shared" si="837"/>
        <v>10</v>
      </c>
      <c r="AL3043" s="17">
        <f t="shared" si="838"/>
        <v>2019</v>
      </c>
      <c r="AM3043" s="17">
        <f t="shared" ca="1" si="839"/>
        <v>393</v>
      </c>
      <c r="AN3043" s="18" t="str">
        <f>IFERROR(VLOOKUP(R3043*1,'[1]Ordenes de Servicio'!G:K,5,0),"No Cruza")</f>
        <v>No Cruza</v>
      </c>
      <c r="AO3043" s="17">
        <f t="shared" ca="1" si="840"/>
        <v>18</v>
      </c>
      <c r="AP3043" s="17">
        <f t="shared" si="841"/>
        <v>29</v>
      </c>
      <c r="AQ3043" s="17">
        <f t="shared" si="842"/>
        <v>10</v>
      </c>
      <c r="AR3043" s="17">
        <f t="shared" si="843"/>
        <v>2019</v>
      </c>
      <c r="AS3043" s="17">
        <f t="shared" ca="1" si="844"/>
        <v>393</v>
      </c>
      <c r="AT3043" s="17" t="str">
        <f t="shared" ca="1" si="847"/>
        <v>Si</v>
      </c>
      <c r="AU3043" s="17">
        <f t="shared" si="845"/>
        <v>0</v>
      </c>
      <c r="AV3043" s="17" t="str">
        <f>+VLOOKUP(B3043,[1]Cruces!S:T,2,0)</f>
        <v>7. Ejecución en Campo OS BT</v>
      </c>
    </row>
    <row r="3044" spans="1:48" hidden="1" x14ac:dyDescent="0.25">
      <c r="A3044" s="17" t="s">
        <v>9807</v>
      </c>
      <c r="B3044" s="17" t="s">
        <v>1943</v>
      </c>
      <c r="C3044" s="17">
        <v>0</v>
      </c>
      <c r="D3044" s="17">
        <v>0</v>
      </c>
      <c r="E3044" s="17" t="s">
        <v>55</v>
      </c>
      <c r="F3044" s="17" t="s">
        <v>932</v>
      </c>
      <c r="G3044" s="17" t="s">
        <v>9808</v>
      </c>
      <c r="H3044" s="17">
        <v>3157531889</v>
      </c>
      <c r="I3044" s="17" t="s">
        <v>71</v>
      </c>
      <c r="J3044" s="17" t="s">
        <v>59</v>
      </c>
      <c r="K3044" s="17" t="s">
        <v>97</v>
      </c>
      <c r="L3044" s="17" t="s">
        <v>7223</v>
      </c>
      <c r="M3044" s="17" t="s">
        <v>7224</v>
      </c>
      <c r="N3044" s="17" t="s">
        <v>1946</v>
      </c>
      <c r="O3044" s="17">
        <v>20201110</v>
      </c>
      <c r="P3044" s="17">
        <v>20201110</v>
      </c>
      <c r="Q3044" s="17">
        <v>3410</v>
      </c>
      <c r="R3044" s="17">
        <v>28277023</v>
      </c>
      <c r="S3044" s="17" t="s">
        <v>6601</v>
      </c>
      <c r="T3044" s="17" t="s">
        <v>63</v>
      </c>
      <c r="U3044" s="17" t="s">
        <v>77</v>
      </c>
      <c r="V3044" s="17">
        <f t="shared" si="846"/>
        <v>2</v>
      </c>
      <c r="W3044" s="17">
        <v>2000</v>
      </c>
      <c r="X3044" s="17" t="s">
        <v>7065</v>
      </c>
      <c r="Y3044" s="17" t="s">
        <v>1943</v>
      </c>
      <c r="Z3044" s="17">
        <v>20201110</v>
      </c>
      <c r="AA3044" s="17" t="s">
        <v>1947</v>
      </c>
      <c r="AB3044" s="17">
        <v>1</v>
      </c>
      <c r="AC3044" s="17" t="str">
        <f>IFERROR(VLOOKUP(A3044,[1]Cruces!AJ:AK,2,0),VLOOKUP(CONCATENATE(X3044,AA3044),[1]Cruces!G:H,2,0))</f>
        <v>Solicitud por BT</v>
      </c>
      <c r="AD3044" s="17">
        <f t="shared" si="832"/>
        <v>10</v>
      </c>
      <c r="AE3044" s="17">
        <f t="shared" si="833"/>
        <v>11</v>
      </c>
      <c r="AF3044" s="17">
        <f t="shared" si="834"/>
        <v>2020</v>
      </c>
      <c r="AG3044" s="17" t="str">
        <f>IFERROR(VLOOKUP(MID(A3044,2,4)*1,[1]Cruces!K:L,2,0),"Verificar")</f>
        <v>Magdalena</v>
      </c>
      <c r="AH3044" s="17">
        <f t="shared" ca="1" si="835"/>
        <v>15</v>
      </c>
      <c r="AI3044" s="17" t="str">
        <f>IFERROR(VLOOKUP(U3044,[1]Cruces!$O$1:$P$6,2,0),"Sin Orden")</f>
        <v>Pendiente</v>
      </c>
      <c r="AJ3044" s="17">
        <f t="shared" si="836"/>
        <v>10</v>
      </c>
      <c r="AK3044" s="17">
        <f t="shared" si="837"/>
        <v>11</v>
      </c>
      <c r="AL3044" s="17">
        <f t="shared" si="838"/>
        <v>2020</v>
      </c>
      <c r="AM3044" s="17">
        <f t="shared" ca="1" si="839"/>
        <v>15</v>
      </c>
      <c r="AN3044" s="18" t="str">
        <f>IFERROR(VLOOKUP(R3044*1,'[1]Ordenes de Servicio'!G:K,5,0),"No Cruza")</f>
        <v>No Cruza</v>
      </c>
      <c r="AO3044" s="17">
        <f t="shared" ca="1" si="840"/>
        <v>15</v>
      </c>
      <c r="AP3044" s="17">
        <f t="shared" si="841"/>
        <v>10</v>
      </c>
      <c r="AQ3044" s="17">
        <f t="shared" si="842"/>
        <v>11</v>
      </c>
      <c r="AR3044" s="17">
        <f t="shared" si="843"/>
        <v>2020</v>
      </c>
      <c r="AS3044" s="17">
        <f t="shared" ca="1" si="844"/>
        <v>15</v>
      </c>
      <c r="AT3044" s="17" t="str">
        <f t="shared" ca="1" si="847"/>
        <v>No</v>
      </c>
      <c r="AU3044" s="17">
        <f t="shared" si="845"/>
        <v>0</v>
      </c>
      <c r="AV3044" s="17" t="str">
        <f>+VLOOKUP(B3044,[1]Cruces!S:T,2,0)</f>
        <v>7. Ejecución en Campo OS BT</v>
      </c>
    </row>
    <row r="3045" spans="1:48" hidden="1" x14ac:dyDescent="0.25">
      <c r="A3045" s="17" t="s">
        <v>5503</v>
      </c>
      <c r="B3045" s="17" t="s">
        <v>54</v>
      </c>
      <c r="C3045" s="17">
        <v>0</v>
      </c>
      <c r="D3045" s="17">
        <v>0</v>
      </c>
      <c r="E3045" s="17" t="s">
        <v>55</v>
      </c>
      <c r="F3045" s="17" t="s">
        <v>107</v>
      </c>
      <c r="G3045" s="17" t="s">
        <v>5504</v>
      </c>
      <c r="H3045" s="17">
        <v>0</v>
      </c>
      <c r="I3045" s="17" t="s">
        <v>83</v>
      </c>
      <c r="J3045" s="17" t="s">
        <v>59</v>
      </c>
      <c r="K3045" s="17" t="s">
        <v>97</v>
      </c>
      <c r="L3045" s="17" t="s">
        <v>145</v>
      </c>
      <c r="M3045" s="17" t="s">
        <v>146</v>
      </c>
      <c r="N3045" s="17" t="s">
        <v>62</v>
      </c>
      <c r="O3045" s="17">
        <v>20200122</v>
      </c>
      <c r="P3045" s="17">
        <v>20200129</v>
      </c>
      <c r="Q3045" s="17">
        <v>1210</v>
      </c>
      <c r="R3045" s="17">
        <v>27114501</v>
      </c>
      <c r="S3045" s="17" t="s">
        <v>100</v>
      </c>
      <c r="T3045" s="17" t="s">
        <v>63</v>
      </c>
      <c r="U3045" s="17" t="s">
        <v>91</v>
      </c>
      <c r="V3045" s="17">
        <f t="shared" si="846"/>
        <v>15</v>
      </c>
      <c r="W3045" s="17">
        <v>15000</v>
      </c>
      <c r="X3045" s="17" t="s">
        <v>64</v>
      </c>
      <c r="Y3045" s="17" t="s">
        <v>65</v>
      </c>
      <c r="Z3045" s="17">
        <v>20200129</v>
      </c>
      <c r="AA3045" s="17" t="s">
        <v>78</v>
      </c>
      <c r="AB3045" s="17">
        <v>1</v>
      </c>
      <c r="AC3045" s="17" t="str">
        <f>IFERROR(VLOOKUP(A3045,[1]Cruces!AJ:AK,2,0),VLOOKUP(CONCATENATE(X3045,AA3045),[1]Cruces!G:H,2,0))</f>
        <v>Solicitud de Obra</v>
      </c>
      <c r="AD3045" s="17">
        <f t="shared" si="832"/>
        <v>22</v>
      </c>
      <c r="AE3045" s="17">
        <f t="shared" si="833"/>
        <v>1</v>
      </c>
      <c r="AF3045" s="17">
        <f t="shared" si="834"/>
        <v>2020</v>
      </c>
      <c r="AG3045" s="17" t="str">
        <f>IFERROR(VLOOKUP(MID(A3045,2,4)*1,[1]Cruces!K:L,2,0),"Verificar")</f>
        <v>Atlántico Sur</v>
      </c>
      <c r="AH3045" s="17">
        <f t="shared" ca="1" si="835"/>
        <v>308</v>
      </c>
      <c r="AI3045" s="17" t="str">
        <f>IFERROR(VLOOKUP(U3045,[1]Cruces!$O$1:$P$6,2,0),"Sin Orden")</f>
        <v>Resuelta</v>
      </c>
      <c r="AJ3045" s="17">
        <f t="shared" si="836"/>
        <v>29</v>
      </c>
      <c r="AK3045" s="17">
        <f t="shared" si="837"/>
        <v>1</v>
      </c>
      <c r="AL3045" s="17">
        <f t="shared" si="838"/>
        <v>2020</v>
      </c>
      <c r="AM3045" s="17">
        <f t="shared" ca="1" si="839"/>
        <v>301</v>
      </c>
      <c r="AN3045" s="18" t="str">
        <f>IFERROR(VLOOKUP(R3045*1,'[1]Ordenes de Servicio'!G:K,5,0),"No Cruza")</f>
        <v>No Cruza</v>
      </c>
      <c r="AO3045" s="17">
        <f t="shared" ca="1" si="840"/>
        <v>7</v>
      </c>
      <c r="AP3045" s="17">
        <f t="shared" si="841"/>
        <v>29</v>
      </c>
      <c r="AQ3045" s="17">
        <f t="shared" si="842"/>
        <v>1</v>
      </c>
      <c r="AR3045" s="17">
        <f t="shared" si="843"/>
        <v>2020</v>
      </c>
      <c r="AS3045" s="17">
        <f t="shared" ca="1" si="844"/>
        <v>301</v>
      </c>
      <c r="AT3045" s="17" t="str">
        <f t="shared" ca="1" si="847"/>
        <v>No</v>
      </c>
      <c r="AU3045" s="17">
        <f t="shared" si="845"/>
        <v>0</v>
      </c>
      <c r="AV3045" s="17" t="str">
        <f>+VLOOKUP(B3045,[1]Cruces!S:T,2,0)</f>
        <v>4. Presupuesto de Obra</v>
      </c>
    </row>
    <row r="3046" spans="1:48" hidden="1" x14ac:dyDescent="0.25">
      <c r="A3046" s="17" t="s">
        <v>5505</v>
      </c>
      <c r="B3046" s="17" t="s">
        <v>68</v>
      </c>
      <c r="C3046" s="17">
        <v>0</v>
      </c>
      <c r="D3046" s="17">
        <v>0</v>
      </c>
      <c r="E3046" s="17" t="s">
        <v>55</v>
      </c>
      <c r="F3046" s="17" t="s">
        <v>120</v>
      </c>
      <c r="G3046" s="17" t="s">
        <v>5506</v>
      </c>
      <c r="H3046" s="17">
        <v>0</v>
      </c>
      <c r="I3046" s="17" t="s">
        <v>71</v>
      </c>
      <c r="J3046" s="17" t="s">
        <v>59</v>
      </c>
      <c r="K3046" s="17" t="s">
        <v>97</v>
      </c>
      <c r="L3046" s="17" t="s">
        <v>122</v>
      </c>
      <c r="M3046" s="17" t="s">
        <v>123</v>
      </c>
      <c r="N3046" s="17" t="s">
        <v>75</v>
      </c>
      <c r="O3046" s="17">
        <v>20170901</v>
      </c>
      <c r="P3046" s="17">
        <v>20180216</v>
      </c>
      <c r="Q3046" s="17">
        <v>1150</v>
      </c>
      <c r="R3046" s="17">
        <v>25862710</v>
      </c>
      <c r="S3046" s="17" t="s">
        <v>76</v>
      </c>
      <c r="T3046" s="17" t="s">
        <v>63</v>
      </c>
      <c r="U3046" s="17" t="s">
        <v>91</v>
      </c>
      <c r="V3046" s="17">
        <f t="shared" si="846"/>
        <v>225</v>
      </c>
      <c r="W3046" s="17">
        <v>225000</v>
      </c>
      <c r="X3046" s="17" t="s">
        <v>64</v>
      </c>
      <c r="Y3046" s="17" t="s">
        <v>136</v>
      </c>
      <c r="Z3046" s="17">
        <v>20180222</v>
      </c>
      <c r="AA3046" s="17" t="s">
        <v>137</v>
      </c>
      <c r="AB3046" s="17">
        <v>1</v>
      </c>
      <c r="AC3046" s="17" t="str">
        <f>IFERROR(VLOOKUP(A3046,[1]Cruces!AJ:AK,2,0),VLOOKUP(CONCATENATE(X3046,AA3046),[1]Cruces!G:H,2,0))</f>
        <v>Solicitud de Obra</v>
      </c>
      <c r="AD3046" s="17">
        <f t="shared" si="832"/>
        <v>1</v>
      </c>
      <c r="AE3046" s="17">
        <f t="shared" si="833"/>
        <v>9</v>
      </c>
      <c r="AF3046" s="17">
        <f t="shared" si="834"/>
        <v>2017</v>
      </c>
      <c r="AG3046" s="17" t="str">
        <f>IFERROR(VLOOKUP(MID(A3046,2,4)*1,[1]Cruces!K:L,2,0),"Verificar")</f>
        <v>Atlántico Norte</v>
      </c>
      <c r="AH3046" s="17">
        <f t="shared" ca="1" si="835"/>
        <v>1181</v>
      </c>
      <c r="AI3046" s="17" t="str">
        <f>IFERROR(VLOOKUP(U3046,[1]Cruces!$O$1:$P$6,2,0),"Sin Orden")</f>
        <v>Resuelta</v>
      </c>
      <c r="AJ3046" s="17">
        <f t="shared" si="836"/>
        <v>22</v>
      </c>
      <c r="AK3046" s="17">
        <f t="shared" si="837"/>
        <v>2</v>
      </c>
      <c r="AL3046" s="17">
        <f t="shared" si="838"/>
        <v>2018</v>
      </c>
      <c r="AM3046" s="17">
        <f t="shared" ca="1" si="839"/>
        <v>1007</v>
      </c>
      <c r="AN3046" s="18">
        <f>IFERROR(VLOOKUP(R3046*1,'[1]Ordenes de Servicio'!G:K,5,0),"No Cruza")</f>
        <v>43468</v>
      </c>
      <c r="AO3046" s="17">
        <f t="shared" ca="1" si="840"/>
        <v>174</v>
      </c>
      <c r="AP3046" s="17">
        <f t="shared" si="841"/>
        <v>16</v>
      </c>
      <c r="AQ3046" s="17">
        <f t="shared" si="842"/>
        <v>2</v>
      </c>
      <c r="AR3046" s="17">
        <f t="shared" si="843"/>
        <v>2018</v>
      </c>
      <c r="AS3046" s="17">
        <f t="shared" ca="1" si="844"/>
        <v>1013</v>
      </c>
      <c r="AT3046" s="17" t="str">
        <f t="shared" ca="1" si="847"/>
        <v>Si</v>
      </c>
      <c r="AU3046" s="17">
        <f t="shared" si="845"/>
        <v>6</v>
      </c>
      <c r="AV3046" s="17" t="str">
        <f>+VLOOKUP(B3046,[1]Cruces!S:T,2,0)</f>
        <v>5. Consultoría / Adjudicación</v>
      </c>
    </row>
    <row r="3047" spans="1:48" hidden="1" x14ac:dyDescent="0.25">
      <c r="A3047" s="17" t="s">
        <v>9809</v>
      </c>
      <c r="B3047" s="17" t="s">
        <v>569</v>
      </c>
      <c r="C3047" s="17">
        <v>1055905</v>
      </c>
      <c r="D3047" s="17">
        <v>10009319</v>
      </c>
      <c r="E3047" s="17" t="s">
        <v>93</v>
      </c>
      <c r="F3047" s="17" t="s">
        <v>7098</v>
      </c>
      <c r="G3047" s="17" t="s">
        <v>9810</v>
      </c>
      <c r="H3047" s="17" t="s">
        <v>9811</v>
      </c>
      <c r="I3047" s="17" t="s">
        <v>71</v>
      </c>
      <c r="J3047" s="17" t="s">
        <v>9812</v>
      </c>
      <c r="K3047" s="17" t="s">
        <v>9813</v>
      </c>
      <c r="L3047" s="17" t="s">
        <v>7101</v>
      </c>
      <c r="M3047" s="17" t="s">
        <v>7102</v>
      </c>
      <c r="N3047" s="17" t="s">
        <v>572</v>
      </c>
      <c r="O3047" s="17">
        <v>20201116</v>
      </c>
      <c r="P3047" s="17">
        <v>20201116</v>
      </c>
      <c r="Q3047" s="17">
        <v>3410</v>
      </c>
      <c r="R3047" s="17">
        <v>0</v>
      </c>
      <c r="S3047" s="17"/>
      <c r="T3047" s="17" t="s">
        <v>63</v>
      </c>
      <c r="U3047" s="17"/>
      <c r="V3047" s="17">
        <f t="shared" si="846"/>
        <v>3</v>
      </c>
      <c r="W3047" s="17">
        <v>3000</v>
      </c>
      <c r="X3047" s="17" t="s">
        <v>89</v>
      </c>
      <c r="Y3047" s="17" t="s">
        <v>569</v>
      </c>
      <c r="Z3047" s="17">
        <v>20201116</v>
      </c>
      <c r="AA3047" s="17" t="s">
        <v>1947</v>
      </c>
      <c r="AB3047" s="17">
        <v>1</v>
      </c>
      <c r="AC3047" s="17" t="str">
        <f>IFERROR(VLOOKUP(A3047,[1]Cruces!AJ:AK,2,0),VLOOKUP(CONCATENATE(X3047,AA3047),[1]Cruces!G:H,2,0))</f>
        <v>Solicitud por BT</v>
      </c>
      <c r="AD3047" s="17">
        <f t="shared" si="832"/>
        <v>16</v>
      </c>
      <c r="AE3047" s="17">
        <f t="shared" si="833"/>
        <v>11</v>
      </c>
      <c r="AF3047" s="17">
        <f t="shared" si="834"/>
        <v>2020</v>
      </c>
      <c r="AG3047" s="17" t="str">
        <f>IFERROR(VLOOKUP(MID(A3047,2,4)*1,[1]Cruces!K:L,2,0),"Verificar")</f>
        <v>Magdalena</v>
      </c>
      <c r="AH3047" s="17">
        <f t="shared" ca="1" si="835"/>
        <v>9</v>
      </c>
      <c r="AI3047" s="17" t="str">
        <f>IFERROR(VLOOKUP(U3047,[1]Cruces!$O$1:$P$6,2,0),"Sin Orden")</f>
        <v>Sin Orden</v>
      </c>
      <c r="AJ3047" s="17">
        <f t="shared" si="836"/>
        <v>16</v>
      </c>
      <c r="AK3047" s="17">
        <f t="shared" si="837"/>
        <v>11</v>
      </c>
      <c r="AL3047" s="17">
        <f t="shared" si="838"/>
        <v>2020</v>
      </c>
      <c r="AM3047" s="17">
        <f t="shared" ca="1" si="839"/>
        <v>9</v>
      </c>
      <c r="AN3047" s="18" t="str">
        <f>IFERROR(VLOOKUP(R3047*1,'[1]Ordenes de Servicio'!G:K,5,0),"No Cruza")</f>
        <v>No Cruza</v>
      </c>
      <c r="AO3047" s="17">
        <f t="shared" ca="1" si="840"/>
        <v>9</v>
      </c>
      <c r="AP3047" s="17">
        <f t="shared" si="841"/>
        <v>16</v>
      </c>
      <c r="AQ3047" s="17">
        <f t="shared" si="842"/>
        <v>11</v>
      </c>
      <c r="AR3047" s="17">
        <f t="shared" si="843"/>
        <v>2020</v>
      </c>
      <c r="AS3047" s="17">
        <f t="shared" ca="1" si="844"/>
        <v>9</v>
      </c>
      <c r="AT3047" s="17" t="str">
        <f t="shared" ca="1" si="847"/>
        <v>No</v>
      </c>
      <c r="AU3047" s="17">
        <f t="shared" si="845"/>
        <v>0</v>
      </c>
      <c r="AV3047" s="17" t="str">
        <f>+VLOOKUP(B3047,[1]Cruces!S:T,2,0)</f>
        <v>1. Solicitud</v>
      </c>
    </row>
    <row r="3048" spans="1:48" hidden="1" x14ac:dyDescent="0.25">
      <c r="A3048" s="17" t="s">
        <v>5507</v>
      </c>
      <c r="B3048" s="17" t="s">
        <v>68</v>
      </c>
      <c r="C3048" s="17">
        <v>0</v>
      </c>
      <c r="D3048" s="17">
        <v>0</v>
      </c>
      <c r="E3048" s="17" t="s">
        <v>55</v>
      </c>
      <c r="F3048" s="17" t="s">
        <v>107</v>
      </c>
      <c r="G3048" s="17" t="s">
        <v>5063</v>
      </c>
      <c r="H3048" s="17">
        <v>3176448050</v>
      </c>
      <c r="I3048" s="17" t="s">
        <v>116</v>
      </c>
      <c r="J3048" s="17" t="s">
        <v>59</v>
      </c>
      <c r="K3048" s="17" t="s">
        <v>97</v>
      </c>
      <c r="L3048" s="17" t="s">
        <v>117</v>
      </c>
      <c r="M3048" s="17" t="s">
        <v>118</v>
      </c>
      <c r="N3048" s="17" t="s">
        <v>75</v>
      </c>
      <c r="O3048" s="17">
        <v>20191112</v>
      </c>
      <c r="P3048" s="17">
        <v>20200208</v>
      </c>
      <c r="Q3048" s="17">
        <v>7551</v>
      </c>
      <c r="R3048" s="17">
        <v>27216576</v>
      </c>
      <c r="S3048" s="17" t="s">
        <v>76</v>
      </c>
      <c r="T3048" s="17" t="s">
        <v>63</v>
      </c>
      <c r="U3048" s="17" t="s">
        <v>91</v>
      </c>
      <c r="V3048" s="17">
        <f t="shared" si="846"/>
        <v>45</v>
      </c>
      <c r="W3048" s="17">
        <v>45000</v>
      </c>
      <c r="X3048" s="17" t="s">
        <v>64</v>
      </c>
      <c r="Y3048" s="17" t="s">
        <v>105</v>
      </c>
      <c r="Z3048" s="17">
        <v>20200407</v>
      </c>
      <c r="AA3048" s="17" t="s">
        <v>78</v>
      </c>
      <c r="AB3048" s="17">
        <v>1</v>
      </c>
      <c r="AC3048" s="17" t="str">
        <f>IFERROR(VLOOKUP(A3048,[1]Cruces!AJ:AK,2,0),VLOOKUP(CONCATENATE(X3048,AA3048),[1]Cruces!G:H,2,0))</f>
        <v>Solicitud de Obra</v>
      </c>
      <c r="AD3048" s="17">
        <f t="shared" si="832"/>
        <v>12</v>
      </c>
      <c r="AE3048" s="17">
        <f t="shared" si="833"/>
        <v>11</v>
      </c>
      <c r="AF3048" s="17">
        <f t="shared" si="834"/>
        <v>2019</v>
      </c>
      <c r="AG3048" s="17" t="str">
        <f>IFERROR(VLOOKUP(MID(A3048,2,4)*1,[1]Cruces!K:L,2,0),"Verificar")</f>
        <v>Atlántico Norte</v>
      </c>
      <c r="AH3048" s="17">
        <f t="shared" ca="1" si="835"/>
        <v>379</v>
      </c>
      <c r="AI3048" s="17" t="str">
        <f>IFERROR(VLOOKUP(U3048,[1]Cruces!$O$1:$P$6,2,0),"Sin Orden")</f>
        <v>Resuelta</v>
      </c>
      <c r="AJ3048" s="17">
        <f t="shared" si="836"/>
        <v>7</v>
      </c>
      <c r="AK3048" s="17">
        <f t="shared" si="837"/>
        <v>4</v>
      </c>
      <c r="AL3048" s="17">
        <f t="shared" si="838"/>
        <v>2020</v>
      </c>
      <c r="AM3048" s="17">
        <f t="shared" ca="1" si="839"/>
        <v>232</v>
      </c>
      <c r="AN3048" s="18">
        <f>IFERROR(VLOOKUP(R3048*1,'[1]Ordenes de Servicio'!G:K,5,0),"No Cruza")</f>
        <v>43889</v>
      </c>
      <c r="AO3048" s="17">
        <f t="shared" ca="1" si="840"/>
        <v>147</v>
      </c>
      <c r="AP3048" s="17">
        <f t="shared" si="841"/>
        <v>8</v>
      </c>
      <c r="AQ3048" s="17">
        <f t="shared" si="842"/>
        <v>2</v>
      </c>
      <c r="AR3048" s="17">
        <f t="shared" si="843"/>
        <v>2020</v>
      </c>
      <c r="AS3048" s="17">
        <f t="shared" ca="1" si="844"/>
        <v>291</v>
      </c>
      <c r="AT3048" s="17" t="str">
        <f t="shared" ca="1" si="847"/>
        <v>No</v>
      </c>
      <c r="AU3048" s="17">
        <f t="shared" si="845"/>
        <v>59</v>
      </c>
      <c r="AV3048" s="17" t="str">
        <f>+VLOOKUP(B3048,[1]Cruces!S:T,2,0)</f>
        <v>5. Consultoría / Adjudicación</v>
      </c>
    </row>
    <row r="3049" spans="1:48" hidden="1" x14ac:dyDescent="0.25">
      <c r="A3049" s="17" t="s">
        <v>5508</v>
      </c>
      <c r="B3049" s="17" t="s">
        <v>68</v>
      </c>
      <c r="C3049" s="17">
        <v>0</v>
      </c>
      <c r="D3049" s="17">
        <v>0</v>
      </c>
      <c r="E3049" s="17" t="s">
        <v>55</v>
      </c>
      <c r="F3049" s="17" t="s">
        <v>107</v>
      </c>
      <c r="G3049" s="17" t="s">
        <v>5509</v>
      </c>
      <c r="H3049" s="17">
        <v>0</v>
      </c>
      <c r="I3049" s="17" t="s">
        <v>116</v>
      </c>
      <c r="J3049" s="17" t="s">
        <v>59</v>
      </c>
      <c r="K3049" s="17" t="s">
        <v>5510</v>
      </c>
      <c r="L3049" s="17" t="s">
        <v>145</v>
      </c>
      <c r="M3049" s="17" t="s">
        <v>146</v>
      </c>
      <c r="N3049" s="17" t="s">
        <v>75</v>
      </c>
      <c r="O3049" s="17">
        <v>20191108</v>
      </c>
      <c r="P3049" s="17">
        <v>20200124</v>
      </c>
      <c r="Q3049" s="17">
        <v>9520</v>
      </c>
      <c r="R3049" s="17">
        <v>27268599</v>
      </c>
      <c r="S3049" s="17" t="s">
        <v>76</v>
      </c>
      <c r="T3049" s="17" t="s">
        <v>63</v>
      </c>
      <c r="U3049" s="17" t="s">
        <v>77</v>
      </c>
      <c r="V3049" s="17">
        <f t="shared" si="846"/>
        <v>75</v>
      </c>
      <c r="W3049" s="17">
        <v>75000</v>
      </c>
      <c r="X3049" s="17" t="s">
        <v>64</v>
      </c>
      <c r="Y3049" s="17" t="s">
        <v>150</v>
      </c>
      <c r="Z3049" s="17">
        <v>20200512</v>
      </c>
      <c r="AA3049" s="17" t="s">
        <v>78</v>
      </c>
      <c r="AB3049" s="17">
        <v>1</v>
      </c>
      <c r="AC3049" s="17" t="str">
        <f>IFERROR(VLOOKUP(A3049,[1]Cruces!AJ:AK,2,0),VLOOKUP(CONCATENATE(X3049,AA3049),[1]Cruces!G:H,2,0))</f>
        <v>Solicitud de Obra</v>
      </c>
      <c r="AD3049" s="17">
        <f t="shared" si="832"/>
        <v>8</v>
      </c>
      <c r="AE3049" s="17">
        <f t="shared" si="833"/>
        <v>11</v>
      </c>
      <c r="AF3049" s="17">
        <f t="shared" si="834"/>
        <v>2019</v>
      </c>
      <c r="AG3049" s="17" t="str">
        <f>IFERROR(VLOOKUP(MID(A3049,2,4)*1,[1]Cruces!K:L,2,0),"Verificar")</f>
        <v>Atlántico Sur</v>
      </c>
      <c r="AH3049" s="17">
        <f t="shared" ca="1" si="835"/>
        <v>383</v>
      </c>
      <c r="AI3049" s="17" t="str">
        <f>IFERROR(VLOOKUP(U3049,[1]Cruces!$O$1:$P$6,2,0),"Sin Orden")</f>
        <v>Pendiente</v>
      </c>
      <c r="AJ3049" s="17">
        <f t="shared" si="836"/>
        <v>12</v>
      </c>
      <c r="AK3049" s="17">
        <f t="shared" si="837"/>
        <v>5</v>
      </c>
      <c r="AL3049" s="17">
        <f t="shared" si="838"/>
        <v>2020</v>
      </c>
      <c r="AM3049" s="17">
        <f t="shared" ca="1" si="839"/>
        <v>197</v>
      </c>
      <c r="AN3049" s="18">
        <f>IFERROR(VLOOKUP(R3049*1,'[1]Ordenes de Servicio'!G:K,5,0),"No Cruza")</f>
        <v>43906</v>
      </c>
      <c r="AO3049" s="17">
        <f t="shared" ca="1" si="840"/>
        <v>197</v>
      </c>
      <c r="AP3049" s="17">
        <f t="shared" si="841"/>
        <v>24</v>
      </c>
      <c r="AQ3049" s="17">
        <f t="shared" si="842"/>
        <v>1</v>
      </c>
      <c r="AR3049" s="17">
        <f t="shared" si="843"/>
        <v>2020</v>
      </c>
      <c r="AS3049" s="17">
        <f t="shared" ca="1" si="844"/>
        <v>306</v>
      </c>
      <c r="AT3049" s="17" t="str">
        <f t="shared" ca="1" si="847"/>
        <v>No</v>
      </c>
      <c r="AU3049" s="17">
        <f t="shared" si="845"/>
        <v>109</v>
      </c>
      <c r="AV3049" s="17" t="str">
        <f>+VLOOKUP(B3049,[1]Cruces!S:T,2,0)</f>
        <v>5. Consultoría / Adjudicación</v>
      </c>
    </row>
    <row r="3050" spans="1:48" hidden="1" x14ac:dyDescent="0.25">
      <c r="A3050" s="17" t="s">
        <v>5511</v>
      </c>
      <c r="B3050" s="17" t="s">
        <v>68</v>
      </c>
      <c r="C3050" s="17">
        <v>0</v>
      </c>
      <c r="D3050" s="17">
        <v>0</v>
      </c>
      <c r="E3050" s="17" t="s">
        <v>55</v>
      </c>
      <c r="F3050" s="17" t="s">
        <v>81</v>
      </c>
      <c r="G3050" s="17" t="s">
        <v>2621</v>
      </c>
      <c r="H3050" s="17">
        <v>1</v>
      </c>
      <c r="I3050" s="17" t="s">
        <v>83</v>
      </c>
      <c r="J3050" s="17" t="s">
        <v>59</v>
      </c>
      <c r="K3050" s="17" t="s">
        <v>2622</v>
      </c>
      <c r="L3050" s="17" t="s">
        <v>85</v>
      </c>
      <c r="M3050" s="17" t="s">
        <v>86</v>
      </c>
      <c r="N3050" s="17" t="s">
        <v>75</v>
      </c>
      <c r="O3050" s="17">
        <v>20190821</v>
      </c>
      <c r="P3050" s="17">
        <v>20191118</v>
      </c>
      <c r="Q3050" s="17">
        <v>3440</v>
      </c>
      <c r="R3050" s="17">
        <v>26732239</v>
      </c>
      <c r="S3050" s="17" t="s">
        <v>100</v>
      </c>
      <c r="T3050" s="17" t="s">
        <v>63</v>
      </c>
      <c r="U3050" s="17" t="s">
        <v>91</v>
      </c>
      <c r="V3050" s="17">
        <f t="shared" si="846"/>
        <v>30</v>
      </c>
      <c r="W3050" s="17">
        <v>30000</v>
      </c>
      <c r="X3050" s="17" t="s">
        <v>64</v>
      </c>
      <c r="Y3050" s="17" t="s">
        <v>105</v>
      </c>
      <c r="Z3050" s="17">
        <v>20200107</v>
      </c>
      <c r="AA3050" s="17" t="s">
        <v>78</v>
      </c>
      <c r="AB3050" s="17">
        <v>1</v>
      </c>
      <c r="AC3050" s="17" t="str">
        <f>IFERROR(VLOOKUP(A3050,[1]Cruces!AJ:AK,2,0),VLOOKUP(CONCATENATE(X3050,AA3050),[1]Cruces!G:H,2,0))</f>
        <v>Solicitud de Obra</v>
      </c>
      <c r="AD3050" s="17">
        <f t="shared" si="832"/>
        <v>21</v>
      </c>
      <c r="AE3050" s="17">
        <f t="shared" si="833"/>
        <v>8</v>
      </c>
      <c r="AF3050" s="17">
        <f t="shared" si="834"/>
        <v>2019</v>
      </c>
      <c r="AG3050" s="17" t="str">
        <f>IFERROR(VLOOKUP(MID(A3050,2,4)*1,[1]Cruces!K:L,2,0),"Verificar")</f>
        <v>Magdalena</v>
      </c>
      <c r="AH3050" s="17">
        <f t="shared" ca="1" si="835"/>
        <v>462</v>
      </c>
      <c r="AI3050" s="17" t="str">
        <f>IFERROR(VLOOKUP(U3050,[1]Cruces!$O$1:$P$6,2,0),"Sin Orden")</f>
        <v>Resuelta</v>
      </c>
      <c r="AJ3050" s="17">
        <f t="shared" si="836"/>
        <v>7</v>
      </c>
      <c r="AK3050" s="17">
        <f t="shared" si="837"/>
        <v>1</v>
      </c>
      <c r="AL3050" s="17">
        <f t="shared" si="838"/>
        <v>2020</v>
      </c>
      <c r="AM3050" s="17">
        <f t="shared" ca="1" si="839"/>
        <v>323</v>
      </c>
      <c r="AN3050" s="18" t="str">
        <f>IFERROR(VLOOKUP(R3050*1,'[1]Ordenes de Servicio'!G:K,5,0),"No Cruza")</f>
        <v>No Cruza</v>
      </c>
      <c r="AO3050" s="17">
        <f t="shared" ca="1" si="840"/>
        <v>139</v>
      </c>
      <c r="AP3050" s="17">
        <f t="shared" si="841"/>
        <v>18</v>
      </c>
      <c r="AQ3050" s="17">
        <f t="shared" si="842"/>
        <v>11</v>
      </c>
      <c r="AR3050" s="17">
        <f t="shared" si="843"/>
        <v>2019</v>
      </c>
      <c r="AS3050" s="17">
        <f t="shared" ca="1" si="844"/>
        <v>373</v>
      </c>
      <c r="AT3050" s="17" t="str">
        <f t="shared" ca="1" si="847"/>
        <v>Si</v>
      </c>
      <c r="AU3050" s="17">
        <f t="shared" si="845"/>
        <v>50</v>
      </c>
      <c r="AV3050" s="17" t="str">
        <f>+VLOOKUP(B3050,[1]Cruces!S:T,2,0)</f>
        <v>5. Consultoría / Adjudicación</v>
      </c>
    </row>
    <row r="3051" spans="1:48" hidden="1" x14ac:dyDescent="0.25">
      <c r="A3051" s="17" t="s">
        <v>5512</v>
      </c>
      <c r="B3051" s="17" t="s">
        <v>68</v>
      </c>
      <c r="C3051" s="17">
        <v>3251720</v>
      </c>
      <c r="D3051" s="17">
        <v>36148005</v>
      </c>
      <c r="E3051" s="17" t="s">
        <v>93</v>
      </c>
      <c r="F3051" s="17" t="s">
        <v>81</v>
      </c>
      <c r="G3051" s="17" t="s">
        <v>5513</v>
      </c>
      <c r="H3051" s="17">
        <v>3003273136</v>
      </c>
      <c r="I3051" s="17" t="s">
        <v>116</v>
      </c>
      <c r="J3051" s="17" t="s">
        <v>5514</v>
      </c>
      <c r="K3051" s="17" t="s">
        <v>97</v>
      </c>
      <c r="L3051" s="17" t="s">
        <v>85</v>
      </c>
      <c r="M3051" s="17" t="s">
        <v>86</v>
      </c>
      <c r="N3051" s="17" t="s">
        <v>75</v>
      </c>
      <c r="O3051" s="17">
        <v>20190904</v>
      </c>
      <c r="P3051" s="17">
        <v>20191022</v>
      </c>
      <c r="Q3051" s="17">
        <v>9340</v>
      </c>
      <c r="R3051" s="17">
        <v>26706954</v>
      </c>
      <c r="S3051" s="17" t="s">
        <v>100</v>
      </c>
      <c r="T3051" s="17" t="s">
        <v>63</v>
      </c>
      <c r="U3051" s="17" t="s">
        <v>91</v>
      </c>
      <c r="V3051" s="17">
        <f t="shared" si="846"/>
        <v>300</v>
      </c>
      <c r="W3051" s="17">
        <v>300000</v>
      </c>
      <c r="X3051" s="17" t="s">
        <v>89</v>
      </c>
      <c r="Y3051" s="17" t="s">
        <v>136</v>
      </c>
      <c r="Z3051" s="17">
        <v>20191211</v>
      </c>
      <c r="AA3051" s="17" t="s">
        <v>78</v>
      </c>
      <c r="AB3051" s="17">
        <v>1</v>
      </c>
      <c r="AC3051" s="17" t="str">
        <f>IFERROR(VLOOKUP(A3051,[1]Cruces!AJ:AK,2,0),VLOOKUP(CONCATENATE(X3051,AA3051),[1]Cruces!G:H,2,0))</f>
        <v>Solicitud de Obra</v>
      </c>
      <c r="AD3051" s="17">
        <f t="shared" si="832"/>
        <v>4</v>
      </c>
      <c r="AE3051" s="17">
        <f t="shared" si="833"/>
        <v>9</v>
      </c>
      <c r="AF3051" s="17">
        <f t="shared" si="834"/>
        <v>2019</v>
      </c>
      <c r="AG3051" s="17" t="str">
        <f>IFERROR(VLOOKUP(MID(A3051,2,4)*1,[1]Cruces!K:L,2,0),"Verificar")</f>
        <v>Magdalena</v>
      </c>
      <c r="AH3051" s="17">
        <f t="shared" ca="1" si="835"/>
        <v>448</v>
      </c>
      <c r="AI3051" s="17" t="str">
        <f>IFERROR(VLOOKUP(U3051,[1]Cruces!$O$1:$P$6,2,0),"Sin Orden")</f>
        <v>Resuelta</v>
      </c>
      <c r="AJ3051" s="17">
        <f t="shared" si="836"/>
        <v>11</v>
      </c>
      <c r="AK3051" s="17">
        <f t="shared" si="837"/>
        <v>12</v>
      </c>
      <c r="AL3051" s="17">
        <f t="shared" si="838"/>
        <v>2019</v>
      </c>
      <c r="AM3051" s="17">
        <f t="shared" ca="1" si="839"/>
        <v>350</v>
      </c>
      <c r="AN3051" s="18" t="str">
        <f>IFERROR(VLOOKUP(R3051*1,'[1]Ordenes de Servicio'!G:K,5,0),"No Cruza")</f>
        <v>No Cruza</v>
      </c>
      <c r="AO3051" s="17">
        <f t="shared" ca="1" si="840"/>
        <v>98</v>
      </c>
      <c r="AP3051" s="17">
        <f t="shared" si="841"/>
        <v>22</v>
      </c>
      <c r="AQ3051" s="17">
        <f t="shared" si="842"/>
        <v>10</v>
      </c>
      <c r="AR3051" s="17">
        <f t="shared" si="843"/>
        <v>2019</v>
      </c>
      <c r="AS3051" s="17">
        <f t="shared" ca="1" si="844"/>
        <v>400</v>
      </c>
      <c r="AT3051" s="17" t="str">
        <f t="shared" ca="1" si="847"/>
        <v>Si</v>
      </c>
      <c r="AU3051" s="17">
        <f t="shared" si="845"/>
        <v>50</v>
      </c>
      <c r="AV3051" s="17" t="str">
        <f>+VLOOKUP(B3051,[1]Cruces!S:T,2,0)</f>
        <v>5. Consultoría / Adjudicación</v>
      </c>
    </row>
    <row r="3052" spans="1:48" hidden="1" x14ac:dyDescent="0.25">
      <c r="A3052" s="17" t="s">
        <v>5515</v>
      </c>
      <c r="B3052" s="17" t="s">
        <v>68</v>
      </c>
      <c r="C3052" s="17">
        <v>0</v>
      </c>
      <c r="D3052" s="17">
        <v>0</v>
      </c>
      <c r="E3052" s="17" t="s">
        <v>55</v>
      </c>
      <c r="F3052" s="17" t="s">
        <v>120</v>
      </c>
      <c r="G3052" s="17" t="s">
        <v>5516</v>
      </c>
      <c r="H3052" s="17">
        <v>0</v>
      </c>
      <c r="I3052" s="17" t="s">
        <v>83</v>
      </c>
      <c r="J3052" s="17" t="s">
        <v>59</v>
      </c>
      <c r="K3052" s="17" t="s">
        <v>5517</v>
      </c>
      <c r="L3052" s="17" t="s">
        <v>122</v>
      </c>
      <c r="M3052" s="17" t="s">
        <v>123</v>
      </c>
      <c r="N3052" s="17" t="s">
        <v>75</v>
      </c>
      <c r="O3052" s="17">
        <v>20180928</v>
      </c>
      <c r="P3052" s="17">
        <v>20180928</v>
      </c>
      <c r="Q3052" s="17">
        <v>1110</v>
      </c>
      <c r="R3052" s="17">
        <v>0</v>
      </c>
      <c r="S3052" s="17"/>
      <c r="T3052" s="17" t="s">
        <v>63</v>
      </c>
      <c r="U3052" s="17"/>
      <c r="V3052" s="17">
        <f t="shared" si="846"/>
        <v>1</v>
      </c>
      <c r="W3052" s="17">
        <v>1000</v>
      </c>
      <c r="X3052" s="17" t="s">
        <v>64</v>
      </c>
      <c r="Y3052" s="17" t="s">
        <v>136</v>
      </c>
      <c r="Z3052" s="17">
        <v>20181113</v>
      </c>
      <c r="AA3052" s="17" t="s">
        <v>113</v>
      </c>
      <c r="AB3052" s="17">
        <v>1</v>
      </c>
      <c r="AC3052" s="17" t="str">
        <f>IFERROR(VLOOKUP(A3052,[1]Cruces!AJ:AK,2,0),VLOOKUP(CONCATENATE(X3052,AA3052),[1]Cruces!G:H,2,0))</f>
        <v>Solicitud de Obra</v>
      </c>
      <c r="AD3052" s="17">
        <f t="shared" si="832"/>
        <v>28</v>
      </c>
      <c r="AE3052" s="17">
        <f t="shared" si="833"/>
        <v>9</v>
      </c>
      <c r="AF3052" s="17">
        <f t="shared" si="834"/>
        <v>2018</v>
      </c>
      <c r="AG3052" s="17" t="str">
        <f>IFERROR(VLOOKUP(MID(A3052,2,4)*1,[1]Cruces!K:L,2,0),"Verificar")</f>
        <v>Atlántico Norte</v>
      </c>
      <c r="AH3052" s="17">
        <f t="shared" ca="1" si="835"/>
        <v>789</v>
      </c>
      <c r="AI3052" s="17" t="str">
        <f>IFERROR(VLOOKUP(U3052,[1]Cruces!$O$1:$P$6,2,0),"Sin Orden")</f>
        <v>Sin Orden</v>
      </c>
      <c r="AJ3052" s="17">
        <f t="shared" si="836"/>
        <v>13</v>
      </c>
      <c r="AK3052" s="17">
        <f t="shared" si="837"/>
        <v>11</v>
      </c>
      <c r="AL3052" s="17">
        <f t="shared" si="838"/>
        <v>2018</v>
      </c>
      <c r="AM3052" s="17">
        <f t="shared" ca="1" si="839"/>
        <v>743</v>
      </c>
      <c r="AN3052" s="18" t="str">
        <f>IFERROR(VLOOKUP(R3052*1,'[1]Ordenes de Servicio'!G:K,5,0),"No Cruza")</f>
        <v>No Cruza</v>
      </c>
      <c r="AO3052" s="17">
        <f t="shared" ca="1" si="840"/>
        <v>743</v>
      </c>
      <c r="AP3052" s="17">
        <f t="shared" si="841"/>
        <v>28</v>
      </c>
      <c r="AQ3052" s="17">
        <f t="shared" si="842"/>
        <v>9</v>
      </c>
      <c r="AR3052" s="17">
        <f t="shared" si="843"/>
        <v>2018</v>
      </c>
      <c r="AS3052" s="17">
        <f t="shared" ca="1" si="844"/>
        <v>789</v>
      </c>
      <c r="AT3052" s="17" t="str">
        <f t="shared" ca="1" si="847"/>
        <v>Si</v>
      </c>
      <c r="AU3052" s="17">
        <f t="shared" si="845"/>
        <v>46</v>
      </c>
      <c r="AV3052" s="17" t="str">
        <f>+VLOOKUP(B3052,[1]Cruces!S:T,2,0)</f>
        <v>5. Consultoría / Adjudicación</v>
      </c>
    </row>
    <row r="3053" spans="1:48" hidden="1" x14ac:dyDescent="0.25">
      <c r="A3053" s="17" t="s">
        <v>9814</v>
      </c>
      <c r="B3053" s="17" t="s">
        <v>1943</v>
      </c>
      <c r="C3053" s="17">
        <v>0</v>
      </c>
      <c r="D3053" s="17">
        <v>0</v>
      </c>
      <c r="E3053" s="17" t="s">
        <v>55</v>
      </c>
      <c r="F3053" s="17" t="s">
        <v>3386</v>
      </c>
      <c r="G3053" s="17" t="s">
        <v>9815</v>
      </c>
      <c r="H3053" s="17" t="s">
        <v>9816</v>
      </c>
      <c r="I3053" s="17" t="s">
        <v>116</v>
      </c>
      <c r="J3053" s="17" t="s">
        <v>59</v>
      </c>
      <c r="K3053" s="17" t="s">
        <v>97</v>
      </c>
      <c r="L3053" s="17" t="s">
        <v>7172</v>
      </c>
      <c r="M3053" s="17" t="s">
        <v>7173</v>
      </c>
      <c r="N3053" s="17" t="s">
        <v>1946</v>
      </c>
      <c r="O3053" s="17">
        <v>20200316</v>
      </c>
      <c r="P3053" s="17">
        <v>20200316</v>
      </c>
      <c r="Q3053" s="17">
        <v>1110</v>
      </c>
      <c r="R3053" s="17">
        <v>0</v>
      </c>
      <c r="S3053" s="17"/>
      <c r="T3053" s="17" t="s">
        <v>63</v>
      </c>
      <c r="U3053" s="17"/>
      <c r="V3053" s="17">
        <f t="shared" si="846"/>
        <v>3</v>
      </c>
      <c r="W3053" s="17">
        <v>3000</v>
      </c>
      <c r="X3053" s="17" t="s">
        <v>7065</v>
      </c>
      <c r="Y3053" s="17" t="s">
        <v>150</v>
      </c>
      <c r="Z3053" s="17">
        <v>20200316</v>
      </c>
      <c r="AA3053" s="17" t="s">
        <v>1947</v>
      </c>
      <c r="AB3053" s="17">
        <v>1</v>
      </c>
      <c r="AC3053" s="17" t="str">
        <f>IFERROR(VLOOKUP(A3053,[1]Cruces!AJ:AK,2,0),VLOOKUP(CONCATENATE(X3053,AA3053),[1]Cruces!G:H,2,0))</f>
        <v>Solicitud por BT</v>
      </c>
      <c r="AD3053" s="17">
        <f t="shared" si="832"/>
        <v>16</v>
      </c>
      <c r="AE3053" s="17">
        <f t="shared" si="833"/>
        <v>3</v>
      </c>
      <c r="AF3053" s="17">
        <f t="shared" si="834"/>
        <v>2020</v>
      </c>
      <c r="AG3053" s="17" t="str">
        <f>IFERROR(VLOOKUP(MID(A3053,2,4)*1,[1]Cruces!K:L,2,0),"Verificar")</f>
        <v>Atlántico Norte</v>
      </c>
      <c r="AH3053" s="17">
        <f t="shared" ca="1" si="835"/>
        <v>254</v>
      </c>
      <c r="AI3053" s="17" t="str">
        <f>IFERROR(VLOOKUP(U3053,[1]Cruces!$O$1:$P$6,2,0),"Sin Orden")</f>
        <v>Sin Orden</v>
      </c>
      <c r="AJ3053" s="17">
        <f t="shared" si="836"/>
        <v>16</v>
      </c>
      <c r="AK3053" s="17">
        <f t="shared" si="837"/>
        <v>3</v>
      </c>
      <c r="AL3053" s="17">
        <f t="shared" si="838"/>
        <v>2020</v>
      </c>
      <c r="AM3053" s="17">
        <f t="shared" ca="1" si="839"/>
        <v>254</v>
      </c>
      <c r="AN3053" s="18" t="str">
        <f>IFERROR(VLOOKUP(R3053*1,'[1]Ordenes de Servicio'!G:K,5,0),"No Cruza")</f>
        <v>No Cruza</v>
      </c>
      <c r="AO3053" s="17">
        <f t="shared" ca="1" si="840"/>
        <v>254</v>
      </c>
      <c r="AP3053" s="17">
        <f t="shared" si="841"/>
        <v>16</v>
      </c>
      <c r="AQ3053" s="17">
        <f t="shared" si="842"/>
        <v>3</v>
      </c>
      <c r="AR3053" s="17">
        <f t="shared" si="843"/>
        <v>2020</v>
      </c>
      <c r="AS3053" s="17">
        <f t="shared" ca="1" si="844"/>
        <v>254</v>
      </c>
      <c r="AT3053" s="17" t="str">
        <f t="shared" ca="1" si="847"/>
        <v>No</v>
      </c>
      <c r="AU3053" s="17">
        <f t="shared" si="845"/>
        <v>0</v>
      </c>
      <c r="AV3053" s="17" t="str">
        <f>+VLOOKUP(B3053,[1]Cruces!S:T,2,0)</f>
        <v>7. Ejecución en Campo OS BT</v>
      </c>
    </row>
    <row r="3054" spans="1:48" hidden="1" x14ac:dyDescent="0.25">
      <c r="A3054" s="17" t="s">
        <v>5518</v>
      </c>
      <c r="B3054" s="17" t="s">
        <v>68</v>
      </c>
      <c r="C3054" s="17">
        <v>0</v>
      </c>
      <c r="D3054" s="17">
        <v>0</v>
      </c>
      <c r="E3054" s="17" t="s">
        <v>55</v>
      </c>
      <c r="F3054" s="17" t="s">
        <v>107</v>
      </c>
      <c r="G3054" s="17" t="s">
        <v>2670</v>
      </c>
      <c r="H3054" s="17">
        <v>6618290</v>
      </c>
      <c r="I3054" s="17" t="s">
        <v>182</v>
      </c>
      <c r="J3054" s="17" t="s">
        <v>59</v>
      </c>
      <c r="K3054" s="17" t="s">
        <v>2671</v>
      </c>
      <c r="L3054" s="17" t="s">
        <v>117</v>
      </c>
      <c r="M3054" s="17" t="s">
        <v>118</v>
      </c>
      <c r="N3054" s="17" t="s">
        <v>75</v>
      </c>
      <c r="O3054" s="17">
        <v>20191219</v>
      </c>
      <c r="P3054" s="17">
        <v>20200120</v>
      </c>
      <c r="Q3054" s="17">
        <v>1110</v>
      </c>
      <c r="R3054" s="17">
        <v>27109041</v>
      </c>
      <c r="S3054" s="17" t="s">
        <v>76</v>
      </c>
      <c r="T3054" s="17" t="s">
        <v>63</v>
      </c>
      <c r="U3054" s="17" t="s">
        <v>91</v>
      </c>
      <c r="V3054" s="17">
        <f t="shared" si="846"/>
        <v>15</v>
      </c>
      <c r="W3054" s="17">
        <v>15000</v>
      </c>
      <c r="X3054" s="17" t="s">
        <v>64</v>
      </c>
      <c r="Y3054" s="17" t="s">
        <v>105</v>
      </c>
      <c r="Z3054" s="17">
        <v>20200205</v>
      </c>
      <c r="AA3054" s="17" t="s">
        <v>78</v>
      </c>
      <c r="AB3054" s="17">
        <v>1</v>
      </c>
      <c r="AC3054" s="17" t="str">
        <f>IFERROR(VLOOKUP(A3054,[1]Cruces!AJ:AK,2,0),VLOOKUP(CONCATENATE(X3054,AA3054),[1]Cruces!G:H,2,0))</f>
        <v>Solicitud de Obra</v>
      </c>
      <c r="AD3054" s="17">
        <f t="shared" si="832"/>
        <v>19</v>
      </c>
      <c r="AE3054" s="17">
        <f t="shared" si="833"/>
        <v>12</v>
      </c>
      <c r="AF3054" s="17">
        <f t="shared" si="834"/>
        <v>2019</v>
      </c>
      <c r="AG3054" s="17" t="str">
        <f>IFERROR(VLOOKUP(MID(A3054,2,4)*1,[1]Cruces!K:L,2,0),"Verificar")</f>
        <v>Atlántico Norte</v>
      </c>
      <c r="AH3054" s="17">
        <f t="shared" ca="1" si="835"/>
        <v>342</v>
      </c>
      <c r="AI3054" s="17" t="str">
        <f>IFERROR(VLOOKUP(U3054,[1]Cruces!$O$1:$P$6,2,0),"Sin Orden")</f>
        <v>Resuelta</v>
      </c>
      <c r="AJ3054" s="17">
        <f t="shared" si="836"/>
        <v>5</v>
      </c>
      <c r="AK3054" s="17">
        <f t="shared" si="837"/>
        <v>2</v>
      </c>
      <c r="AL3054" s="17">
        <f t="shared" si="838"/>
        <v>2020</v>
      </c>
      <c r="AM3054" s="17">
        <f t="shared" ca="1" si="839"/>
        <v>294</v>
      </c>
      <c r="AN3054" s="18">
        <f>IFERROR(VLOOKUP(R3054*1,'[1]Ordenes de Servicio'!G:K,5,0),"No Cruza")</f>
        <v>43854</v>
      </c>
      <c r="AO3054" s="17">
        <f t="shared" ca="1" si="840"/>
        <v>48</v>
      </c>
      <c r="AP3054" s="17">
        <f t="shared" si="841"/>
        <v>20</v>
      </c>
      <c r="AQ3054" s="17">
        <f t="shared" si="842"/>
        <v>1</v>
      </c>
      <c r="AR3054" s="17">
        <f t="shared" si="843"/>
        <v>2020</v>
      </c>
      <c r="AS3054" s="17">
        <f t="shared" ca="1" si="844"/>
        <v>310</v>
      </c>
      <c r="AT3054" s="17" t="str">
        <f t="shared" ca="1" si="847"/>
        <v>No</v>
      </c>
      <c r="AU3054" s="17">
        <f t="shared" si="845"/>
        <v>16</v>
      </c>
      <c r="AV3054" s="17" t="str">
        <f>+VLOOKUP(B3054,[1]Cruces!S:T,2,0)</f>
        <v>5. Consultoría / Adjudicación</v>
      </c>
    </row>
    <row r="3055" spans="1:48" hidden="1" x14ac:dyDescent="0.25">
      <c r="A3055" s="17" t="s">
        <v>9817</v>
      </c>
      <c r="B3055" s="17" t="s">
        <v>569</v>
      </c>
      <c r="C3055" s="17">
        <v>0</v>
      </c>
      <c r="D3055" s="17">
        <v>0</v>
      </c>
      <c r="E3055" s="17" t="s">
        <v>55</v>
      </c>
      <c r="F3055" s="17" t="s">
        <v>7082</v>
      </c>
      <c r="G3055" s="17" t="s">
        <v>9818</v>
      </c>
      <c r="H3055" s="17">
        <v>0</v>
      </c>
      <c r="I3055" s="17" t="s">
        <v>71</v>
      </c>
      <c r="J3055" s="17" t="s">
        <v>59</v>
      </c>
      <c r="K3055" s="17" t="s">
        <v>9804</v>
      </c>
      <c r="L3055" s="17" t="s">
        <v>7503</v>
      </c>
      <c r="M3055" s="17" t="s">
        <v>7504</v>
      </c>
      <c r="N3055" s="17" t="s">
        <v>572</v>
      </c>
      <c r="O3055" s="17">
        <v>20201111</v>
      </c>
      <c r="P3055" s="17">
        <v>20201111</v>
      </c>
      <c r="Q3055" s="17">
        <v>1180</v>
      </c>
      <c r="R3055" s="17">
        <v>0</v>
      </c>
      <c r="S3055" s="17"/>
      <c r="T3055" s="17" t="s">
        <v>63</v>
      </c>
      <c r="U3055" s="17"/>
      <c r="V3055" s="17">
        <f t="shared" si="846"/>
        <v>3</v>
      </c>
      <c r="W3055" s="17">
        <v>3000</v>
      </c>
      <c r="X3055" s="17" t="s">
        <v>7065</v>
      </c>
      <c r="Y3055" s="17" t="s">
        <v>569</v>
      </c>
      <c r="Z3055" s="17">
        <v>20201111</v>
      </c>
      <c r="AA3055" s="17" t="s">
        <v>1947</v>
      </c>
      <c r="AB3055" s="17">
        <v>1</v>
      </c>
      <c r="AC3055" s="17" t="str">
        <f>IFERROR(VLOOKUP(A3055,[1]Cruces!AJ:AK,2,0),VLOOKUP(CONCATENATE(X3055,AA3055),[1]Cruces!G:H,2,0))</f>
        <v>Solicitud por BT</v>
      </c>
      <c r="AD3055" s="17">
        <f t="shared" si="832"/>
        <v>11</v>
      </c>
      <c r="AE3055" s="17">
        <f t="shared" si="833"/>
        <v>11</v>
      </c>
      <c r="AF3055" s="17">
        <f t="shared" si="834"/>
        <v>2020</v>
      </c>
      <c r="AG3055" s="17" t="str">
        <f>IFERROR(VLOOKUP(MID(A3055,2,4)*1,[1]Cruces!K:L,2,0),"Verificar")</f>
        <v>Atlántico Norte</v>
      </c>
      <c r="AH3055" s="17">
        <f t="shared" ca="1" si="835"/>
        <v>14</v>
      </c>
      <c r="AI3055" s="17" t="str">
        <f>IFERROR(VLOOKUP(U3055,[1]Cruces!$O$1:$P$6,2,0),"Sin Orden")</f>
        <v>Sin Orden</v>
      </c>
      <c r="AJ3055" s="17">
        <f t="shared" si="836"/>
        <v>11</v>
      </c>
      <c r="AK3055" s="17">
        <f t="shared" si="837"/>
        <v>11</v>
      </c>
      <c r="AL3055" s="17">
        <f t="shared" si="838"/>
        <v>2020</v>
      </c>
      <c r="AM3055" s="17">
        <f t="shared" ca="1" si="839"/>
        <v>14</v>
      </c>
      <c r="AN3055" s="18" t="str">
        <f>IFERROR(VLOOKUP(R3055*1,'[1]Ordenes de Servicio'!G:K,5,0),"No Cruza")</f>
        <v>No Cruza</v>
      </c>
      <c r="AO3055" s="17">
        <f t="shared" ca="1" si="840"/>
        <v>14</v>
      </c>
      <c r="AP3055" s="17">
        <f t="shared" si="841"/>
        <v>11</v>
      </c>
      <c r="AQ3055" s="17">
        <f t="shared" si="842"/>
        <v>11</v>
      </c>
      <c r="AR3055" s="17">
        <f t="shared" si="843"/>
        <v>2020</v>
      </c>
      <c r="AS3055" s="17">
        <f t="shared" ca="1" si="844"/>
        <v>14</v>
      </c>
      <c r="AT3055" s="17" t="str">
        <f t="shared" ca="1" si="847"/>
        <v>No</v>
      </c>
      <c r="AU3055" s="17">
        <f t="shared" si="845"/>
        <v>0</v>
      </c>
      <c r="AV3055" s="17" t="str">
        <f>+VLOOKUP(B3055,[1]Cruces!S:T,2,0)</f>
        <v>1. Solicitud</v>
      </c>
    </row>
    <row r="3056" spans="1:48" hidden="1" x14ac:dyDescent="0.25">
      <c r="A3056" s="17" t="s">
        <v>9819</v>
      </c>
      <c r="B3056" s="17" t="s">
        <v>1943</v>
      </c>
      <c r="C3056" s="17">
        <v>0</v>
      </c>
      <c r="D3056" s="17">
        <v>0</v>
      </c>
      <c r="E3056" s="17" t="s">
        <v>55</v>
      </c>
      <c r="F3056" s="17" t="s">
        <v>126</v>
      </c>
      <c r="G3056" s="17" t="s">
        <v>9820</v>
      </c>
      <c r="H3056" s="17">
        <v>3012502245</v>
      </c>
      <c r="I3056" s="17" t="s">
        <v>71</v>
      </c>
      <c r="J3056" s="17" t="s">
        <v>59</v>
      </c>
      <c r="K3056" s="17" t="s">
        <v>97</v>
      </c>
      <c r="L3056" s="17" t="s">
        <v>9038</v>
      </c>
      <c r="M3056" s="17" t="s">
        <v>9039</v>
      </c>
      <c r="N3056" s="17" t="s">
        <v>1946</v>
      </c>
      <c r="O3056" s="17">
        <v>20201118</v>
      </c>
      <c r="P3056" s="17">
        <v>20201118</v>
      </c>
      <c r="Q3056" s="17">
        <v>9330</v>
      </c>
      <c r="R3056" s="17">
        <v>28288829</v>
      </c>
      <c r="S3056" s="17" t="s">
        <v>6601</v>
      </c>
      <c r="T3056" s="17" t="s">
        <v>63</v>
      </c>
      <c r="U3056" s="17" t="s">
        <v>77</v>
      </c>
      <c r="V3056" s="17">
        <f t="shared" si="846"/>
        <v>3</v>
      </c>
      <c r="W3056" s="17">
        <v>3000</v>
      </c>
      <c r="X3056" s="17" t="s">
        <v>7065</v>
      </c>
      <c r="Y3056" s="17" t="s">
        <v>1943</v>
      </c>
      <c r="Z3056" s="17">
        <v>20201118</v>
      </c>
      <c r="AA3056" s="17" t="s">
        <v>1947</v>
      </c>
      <c r="AB3056" s="17">
        <v>1</v>
      </c>
      <c r="AC3056" s="17" t="str">
        <f>IFERROR(VLOOKUP(A3056,[1]Cruces!AJ:AK,2,0),VLOOKUP(CONCATENATE(X3056,AA3056),[1]Cruces!G:H,2,0))</f>
        <v>Solicitud por BT</v>
      </c>
      <c r="AD3056" s="17">
        <f t="shared" si="832"/>
        <v>18</v>
      </c>
      <c r="AE3056" s="17">
        <f t="shared" si="833"/>
        <v>11</v>
      </c>
      <c r="AF3056" s="17">
        <f t="shared" si="834"/>
        <v>2020</v>
      </c>
      <c r="AG3056" s="17" t="str">
        <f>IFERROR(VLOOKUP(MID(A3056,2,4)*1,[1]Cruces!K:L,2,0),"Verificar")</f>
        <v>Guajira</v>
      </c>
      <c r="AH3056" s="17">
        <f t="shared" ca="1" si="835"/>
        <v>7</v>
      </c>
      <c r="AI3056" s="17" t="str">
        <f>IFERROR(VLOOKUP(U3056,[1]Cruces!$O$1:$P$6,2,0),"Sin Orden")</f>
        <v>Pendiente</v>
      </c>
      <c r="AJ3056" s="17">
        <f t="shared" si="836"/>
        <v>18</v>
      </c>
      <c r="AK3056" s="17">
        <f t="shared" si="837"/>
        <v>11</v>
      </c>
      <c r="AL3056" s="17">
        <f t="shared" si="838"/>
        <v>2020</v>
      </c>
      <c r="AM3056" s="17">
        <f t="shared" ca="1" si="839"/>
        <v>7</v>
      </c>
      <c r="AN3056" s="18" t="str">
        <f>IFERROR(VLOOKUP(R3056*1,'[1]Ordenes de Servicio'!G:K,5,0),"No Cruza")</f>
        <v>No Cruza</v>
      </c>
      <c r="AO3056" s="17">
        <f t="shared" ca="1" si="840"/>
        <v>7</v>
      </c>
      <c r="AP3056" s="17">
        <f t="shared" si="841"/>
        <v>18</v>
      </c>
      <c r="AQ3056" s="17">
        <f t="shared" si="842"/>
        <v>11</v>
      </c>
      <c r="AR3056" s="17">
        <f t="shared" si="843"/>
        <v>2020</v>
      </c>
      <c r="AS3056" s="17">
        <f t="shared" ca="1" si="844"/>
        <v>7</v>
      </c>
      <c r="AT3056" s="17" t="str">
        <f t="shared" ca="1" si="847"/>
        <v>No</v>
      </c>
      <c r="AU3056" s="17">
        <f t="shared" si="845"/>
        <v>0</v>
      </c>
      <c r="AV3056" s="17" t="str">
        <f>+VLOOKUP(B3056,[1]Cruces!S:T,2,0)</f>
        <v>7. Ejecución en Campo OS BT</v>
      </c>
    </row>
    <row r="3057" spans="1:48" hidden="1" x14ac:dyDescent="0.25">
      <c r="A3057" s="17" t="s">
        <v>9821</v>
      </c>
      <c r="B3057" s="17" t="s">
        <v>6595</v>
      </c>
      <c r="C3057" s="17">
        <v>4329281</v>
      </c>
      <c r="D3057" s="17">
        <v>0</v>
      </c>
      <c r="E3057" s="17" t="s">
        <v>55</v>
      </c>
      <c r="F3057" s="17" t="s">
        <v>7098</v>
      </c>
      <c r="G3057" s="17" t="s">
        <v>8395</v>
      </c>
      <c r="H3057" s="17">
        <v>3006028790</v>
      </c>
      <c r="I3057" s="17" t="s">
        <v>71</v>
      </c>
      <c r="J3057" s="17" t="s">
        <v>59</v>
      </c>
      <c r="K3057" s="17" t="s">
        <v>8396</v>
      </c>
      <c r="L3057" s="17" t="s">
        <v>7330</v>
      </c>
      <c r="M3057" s="17" t="s">
        <v>7331</v>
      </c>
      <c r="N3057" s="17" t="s">
        <v>6600</v>
      </c>
      <c r="O3057" s="17">
        <v>20200824</v>
      </c>
      <c r="P3057" s="17">
        <v>20200828</v>
      </c>
      <c r="Q3057" s="17">
        <v>9510</v>
      </c>
      <c r="R3057" s="17">
        <v>28045667</v>
      </c>
      <c r="S3057" s="17" t="s">
        <v>7072</v>
      </c>
      <c r="T3057" s="17" t="s">
        <v>63</v>
      </c>
      <c r="U3057" s="17" t="s">
        <v>91</v>
      </c>
      <c r="V3057" s="17">
        <f t="shared" si="846"/>
        <v>3</v>
      </c>
      <c r="W3057" s="17">
        <v>3000</v>
      </c>
      <c r="X3057" s="17" t="s">
        <v>89</v>
      </c>
      <c r="Y3057" s="17" t="s">
        <v>6595</v>
      </c>
      <c r="Z3057" s="17">
        <v>20200828</v>
      </c>
      <c r="AA3057" s="17" t="s">
        <v>1947</v>
      </c>
      <c r="AB3057" s="17">
        <v>1</v>
      </c>
      <c r="AC3057" s="17" t="str">
        <f>IFERROR(VLOOKUP(A3057,[1]Cruces!AJ:AK,2,0),VLOOKUP(CONCATENATE(X3057,AA3057),[1]Cruces!G:H,2,0))</f>
        <v>Solicitud por BT</v>
      </c>
      <c r="AD3057" s="17">
        <f t="shared" si="832"/>
        <v>24</v>
      </c>
      <c r="AE3057" s="17">
        <f t="shared" si="833"/>
        <v>8</v>
      </c>
      <c r="AF3057" s="17">
        <f t="shared" si="834"/>
        <v>2020</v>
      </c>
      <c r="AG3057" s="17" t="str">
        <f>IFERROR(VLOOKUP(MID(A3057,2,4)*1,[1]Cruces!K:L,2,0),"Verificar")</f>
        <v>Atlántico Norte</v>
      </c>
      <c r="AH3057" s="17">
        <f t="shared" ca="1" si="835"/>
        <v>93</v>
      </c>
      <c r="AI3057" s="17" t="str">
        <f>IFERROR(VLOOKUP(U3057,[1]Cruces!$O$1:$P$6,2,0),"Sin Orden")</f>
        <v>Resuelta</v>
      </c>
      <c r="AJ3057" s="17">
        <f t="shared" si="836"/>
        <v>28</v>
      </c>
      <c r="AK3057" s="17">
        <f t="shared" si="837"/>
        <v>8</v>
      </c>
      <c r="AL3057" s="17">
        <f t="shared" si="838"/>
        <v>2020</v>
      </c>
      <c r="AM3057" s="17">
        <f t="shared" ca="1" si="839"/>
        <v>89</v>
      </c>
      <c r="AN3057" s="18" t="str">
        <f>IFERROR(VLOOKUP(R3057*1,'[1]Ordenes de Servicio'!G:K,5,0),"No Cruza")</f>
        <v>No Cruza</v>
      </c>
      <c r="AO3057" s="17">
        <f t="shared" ca="1" si="840"/>
        <v>4</v>
      </c>
      <c r="AP3057" s="17">
        <f t="shared" si="841"/>
        <v>28</v>
      </c>
      <c r="AQ3057" s="17">
        <f t="shared" si="842"/>
        <v>8</v>
      </c>
      <c r="AR3057" s="17">
        <f t="shared" si="843"/>
        <v>2020</v>
      </c>
      <c r="AS3057" s="17">
        <f t="shared" ca="1" si="844"/>
        <v>89</v>
      </c>
      <c r="AT3057" s="17" t="str">
        <f t="shared" ca="1" si="847"/>
        <v>No</v>
      </c>
      <c r="AU3057" s="17">
        <f t="shared" si="845"/>
        <v>0</v>
      </c>
      <c r="AV3057" s="17" t="str">
        <f>+VLOOKUP(B3057,[1]Cruces!S:T,2,0)</f>
        <v>7. Ejecución en Campo OS BT</v>
      </c>
    </row>
    <row r="3058" spans="1:48" x14ac:dyDescent="0.25">
      <c r="A3058" s="17" t="s">
        <v>5519</v>
      </c>
      <c r="B3058" s="17" t="s">
        <v>80</v>
      </c>
      <c r="C3058" s="17">
        <v>2018648</v>
      </c>
      <c r="D3058" s="17">
        <v>0</v>
      </c>
      <c r="E3058" s="17" t="s">
        <v>55</v>
      </c>
      <c r="F3058" s="17" t="s">
        <v>94</v>
      </c>
      <c r="G3058" s="17" t="s">
        <v>95</v>
      </c>
      <c r="H3058" s="17">
        <v>3003360026</v>
      </c>
      <c r="I3058" s="17" t="s">
        <v>83</v>
      </c>
      <c r="J3058" s="17" t="s">
        <v>59</v>
      </c>
      <c r="K3058" s="17" t="s">
        <v>97</v>
      </c>
      <c r="L3058" s="17" t="s">
        <v>98</v>
      </c>
      <c r="M3058" s="17" t="s">
        <v>99</v>
      </c>
      <c r="N3058" s="17" t="s">
        <v>87</v>
      </c>
      <c r="O3058" s="17">
        <v>20160902</v>
      </c>
      <c r="P3058" s="17">
        <v>20180122</v>
      </c>
      <c r="Q3058" s="17">
        <v>1110</v>
      </c>
      <c r="R3058" s="17">
        <v>23346644</v>
      </c>
      <c r="S3058" s="17" t="s">
        <v>76</v>
      </c>
      <c r="T3058" s="17" t="s">
        <v>63</v>
      </c>
      <c r="U3058" s="17" t="s">
        <v>91</v>
      </c>
      <c r="V3058" s="17">
        <f t="shared" si="846"/>
        <v>150</v>
      </c>
      <c r="W3058" s="17">
        <v>150000</v>
      </c>
      <c r="X3058" s="17" t="s">
        <v>89</v>
      </c>
      <c r="Y3058" s="17" t="s">
        <v>80</v>
      </c>
      <c r="Z3058" s="17">
        <v>20180122</v>
      </c>
      <c r="AA3058" s="17" t="s">
        <v>101</v>
      </c>
      <c r="AB3058" s="17">
        <v>1</v>
      </c>
      <c r="AC3058" s="17" t="str">
        <f>IFERROR(VLOOKUP(A3058,[1]Cruces!AJ:AK,2,0),VLOOKUP(CONCATENATE(X3058,AA3058),[1]Cruces!G:H,2,0))</f>
        <v>Solicitud de Obra</v>
      </c>
      <c r="AD3058" s="17">
        <f t="shared" si="832"/>
        <v>2</v>
      </c>
      <c r="AE3058" s="17">
        <f t="shared" si="833"/>
        <v>9</v>
      </c>
      <c r="AF3058" s="17">
        <f t="shared" si="834"/>
        <v>2016</v>
      </c>
      <c r="AG3058" s="17" t="str">
        <f>IFERROR(VLOOKUP(MID(A3058,2,4)*1,[1]Cruces!K:L,2,0),"Verificar")</f>
        <v>Atlántico Norte</v>
      </c>
      <c r="AH3058" s="17">
        <f t="shared" ca="1" si="835"/>
        <v>1545</v>
      </c>
      <c r="AI3058" s="17" t="str">
        <f>IFERROR(VLOOKUP(U3058,[1]Cruces!$O$1:$P$6,2,0),"Sin Orden")</f>
        <v>Resuelta</v>
      </c>
      <c r="AJ3058" s="17">
        <f t="shared" si="836"/>
        <v>22</v>
      </c>
      <c r="AK3058" s="17">
        <f t="shared" si="837"/>
        <v>1</v>
      </c>
      <c r="AL3058" s="17">
        <f t="shared" si="838"/>
        <v>2018</v>
      </c>
      <c r="AM3058" s="17">
        <f t="shared" ca="1" si="839"/>
        <v>1038</v>
      </c>
      <c r="AN3058" s="18" t="str">
        <f>IFERROR(VLOOKUP(R3058*1,'[1]Ordenes de Servicio'!G:K,5,0),"No Cruza")</f>
        <v>No Cruza</v>
      </c>
      <c r="AO3058" s="17">
        <f t="shared" ca="1" si="840"/>
        <v>507</v>
      </c>
      <c r="AP3058" s="17">
        <f t="shared" si="841"/>
        <v>22</v>
      </c>
      <c r="AQ3058" s="17">
        <f t="shared" si="842"/>
        <v>1</v>
      </c>
      <c r="AR3058" s="17">
        <f t="shared" si="843"/>
        <v>2018</v>
      </c>
      <c r="AS3058" s="17">
        <f t="shared" ca="1" si="844"/>
        <v>1038</v>
      </c>
      <c r="AT3058" s="17" t="str">
        <f t="shared" ca="1" si="847"/>
        <v>Si</v>
      </c>
      <c r="AU3058" s="17">
        <f t="shared" si="845"/>
        <v>0</v>
      </c>
      <c r="AV3058" s="17" t="str">
        <f>+VLOOKUP(B3058,[1]Cruces!S:T,2,0)</f>
        <v>8. Puesta en Servicio</v>
      </c>
    </row>
    <row r="3059" spans="1:48" hidden="1" x14ac:dyDescent="0.25">
      <c r="A3059" s="17" t="s">
        <v>5520</v>
      </c>
      <c r="B3059" s="17" t="s">
        <v>68</v>
      </c>
      <c r="C3059" s="17">
        <v>0</v>
      </c>
      <c r="D3059" s="17">
        <v>0</v>
      </c>
      <c r="E3059" s="17" t="s">
        <v>55</v>
      </c>
      <c r="F3059" s="17" t="s">
        <v>107</v>
      </c>
      <c r="G3059" s="17" t="s">
        <v>5521</v>
      </c>
      <c r="H3059" s="17">
        <v>3108995481</v>
      </c>
      <c r="I3059" s="17" t="s">
        <v>109</v>
      </c>
      <c r="J3059" s="17" t="s">
        <v>59</v>
      </c>
      <c r="K3059" s="17" t="s">
        <v>97</v>
      </c>
      <c r="L3059" s="17" t="s">
        <v>1007</v>
      </c>
      <c r="M3059" s="17" t="s">
        <v>1008</v>
      </c>
      <c r="N3059" s="17" t="s">
        <v>75</v>
      </c>
      <c r="O3059" s="17">
        <v>20180924</v>
      </c>
      <c r="P3059" s="17">
        <v>20181009</v>
      </c>
      <c r="Q3059" s="17">
        <v>1110</v>
      </c>
      <c r="R3059" s="17">
        <v>25606316</v>
      </c>
      <c r="S3059" s="17" t="s">
        <v>76</v>
      </c>
      <c r="T3059" s="17" t="s">
        <v>63</v>
      </c>
      <c r="U3059" s="17" t="s">
        <v>91</v>
      </c>
      <c r="V3059" s="17">
        <f t="shared" si="846"/>
        <v>225</v>
      </c>
      <c r="W3059" s="17">
        <v>225000</v>
      </c>
      <c r="X3059" s="17" t="s">
        <v>5522</v>
      </c>
      <c r="Y3059" s="17" t="s">
        <v>68</v>
      </c>
      <c r="Z3059" s="17">
        <v>20181009</v>
      </c>
      <c r="AA3059" s="17" t="s">
        <v>1947</v>
      </c>
      <c r="AB3059" s="17">
        <v>1</v>
      </c>
      <c r="AC3059" s="17" t="str">
        <f>IFERROR(VLOOKUP(A3059,[1]Cruces!AJ:AK,2,0),VLOOKUP(CONCATENATE(X3059,AA3059),[1]Cruces!G:H,2,0))</f>
        <v>Solicitud de Obra</v>
      </c>
      <c r="AD3059" s="17">
        <f t="shared" si="832"/>
        <v>24</v>
      </c>
      <c r="AE3059" s="17">
        <f t="shared" si="833"/>
        <v>9</v>
      </c>
      <c r="AF3059" s="17">
        <f t="shared" si="834"/>
        <v>2018</v>
      </c>
      <c r="AG3059" s="17" t="str">
        <f>IFERROR(VLOOKUP(MID(A3059,2,4)*1,[1]Cruces!K:L,2,0),"Verificar")</f>
        <v>Atlántico Norte</v>
      </c>
      <c r="AH3059" s="17">
        <f t="shared" ca="1" si="835"/>
        <v>793</v>
      </c>
      <c r="AI3059" s="17" t="str">
        <f>IFERROR(VLOOKUP(U3059,[1]Cruces!$O$1:$P$6,2,0),"Sin Orden")</f>
        <v>Resuelta</v>
      </c>
      <c r="AJ3059" s="17">
        <f t="shared" si="836"/>
        <v>9</v>
      </c>
      <c r="AK3059" s="17">
        <f t="shared" si="837"/>
        <v>10</v>
      </c>
      <c r="AL3059" s="17">
        <f t="shared" si="838"/>
        <v>2018</v>
      </c>
      <c r="AM3059" s="17">
        <f t="shared" ca="1" si="839"/>
        <v>778</v>
      </c>
      <c r="AN3059" s="18">
        <f>IFERROR(VLOOKUP(R3059*1,'[1]Ordenes de Servicio'!G:K,5,0),"No Cruza")</f>
        <v>43382</v>
      </c>
      <c r="AO3059" s="17">
        <f t="shared" ca="1" si="840"/>
        <v>15</v>
      </c>
      <c r="AP3059" s="17">
        <f t="shared" si="841"/>
        <v>9</v>
      </c>
      <c r="AQ3059" s="17">
        <f t="shared" si="842"/>
        <v>10</v>
      </c>
      <c r="AR3059" s="17">
        <f t="shared" si="843"/>
        <v>2018</v>
      </c>
      <c r="AS3059" s="17">
        <f t="shared" ca="1" si="844"/>
        <v>778</v>
      </c>
      <c r="AT3059" s="17" t="str">
        <f t="shared" ca="1" si="847"/>
        <v>Si</v>
      </c>
      <c r="AU3059" s="17">
        <f t="shared" si="845"/>
        <v>0</v>
      </c>
      <c r="AV3059" s="17" t="str">
        <f>+VLOOKUP(B3059,[1]Cruces!S:T,2,0)</f>
        <v>5. Consultoría / Adjudicación</v>
      </c>
    </row>
    <row r="3060" spans="1:48" hidden="1" x14ac:dyDescent="0.25">
      <c r="A3060" s="17" t="s">
        <v>5523</v>
      </c>
      <c r="B3060" s="17" t="s">
        <v>68</v>
      </c>
      <c r="C3060" s="17">
        <v>0</v>
      </c>
      <c r="D3060" s="17">
        <v>0</v>
      </c>
      <c r="E3060" s="17" t="s">
        <v>55</v>
      </c>
      <c r="F3060" s="17" t="s">
        <v>56</v>
      </c>
      <c r="G3060" s="17" t="s">
        <v>5524</v>
      </c>
      <c r="H3060" s="17">
        <v>0</v>
      </c>
      <c r="I3060" s="17" t="s">
        <v>357</v>
      </c>
      <c r="J3060" s="17" t="s">
        <v>59</v>
      </c>
      <c r="K3060" s="17" t="s">
        <v>5525</v>
      </c>
      <c r="L3060" s="17" t="s">
        <v>117</v>
      </c>
      <c r="M3060" s="17" t="s">
        <v>118</v>
      </c>
      <c r="N3060" s="17" t="s">
        <v>75</v>
      </c>
      <c r="O3060" s="17">
        <v>20190723</v>
      </c>
      <c r="P3060" s="17">
        <v>20190909</v>
      </c>
      <c r="Q3060" s="17">
        <v>1180</v>
      </c>
      <c r="R3060" s="17">
        <v>26546858</v>
      </c>
      <c r="S3060" s="17" t="s">
        <v>100</v>
      </c>
      <c r="T3060" s="17" t="s">
        <v>63</v>
      </c>
      <c r="U3060" s="17" t="s">
        <v>91</v>
      </c>
      <c r="V3060" s="17">
        <f t="shared" si="846"/>
        <v>15</v>
      </c>
      <c r="W3060" s="17">
        <v>15000</v>
      </c>
      <c r="X3060" s="17" t="s">
        <v>64</v>
      </c>
      <c r="Y3060" s="17" t="s">
        <v>136</v>
      </c>
      <c r="Z3060" s="17">
        <v>20190919</v>
      </c>
      <c r="AA3060" s="17" t="s">
        <v>78</v>
      </c>
      <c r="AB3060" s="17">
        <v>1</v>
      </c>
      <c r="AC3060" s="17" t="str">
        <f>IFERROR(VLOOKUP(A3060,[1]Cruces!AJ:AK,2,0),VLOOKUP(CONCATENATE(X3060,AA3060),[1]Cruces!G:H,2,0))</f>
        <v>Solicitud de Obra</v>
      </c>
      <c r="AD3060" s="17">
        <f t="shared" si="832"/>
        <v>23</v>
      </c>
      <c r="AE3060" s="17">
        <f t="shared" si="833"/>
        <v>7</v>
      </c>
      <c r="AF3060" s="17">
        <f t="shared" si="834"/>
        <v>2019</v>
      </c>
      <c r="AG3060" s="17" t="str">
        <f>IFERROR(VLOOKUP(MID(A3060,2,4)*1,[1]Cruces!K:L,2,0),"Verificar")</f>
        <v>Atlántico Norte</v>
      </c>
      <c r="AH3060" s="17">
        <f t="shared" ca="1" si="835"/>
        <v>491</v>
      </c>
      <c r="AI3060" s="17" t="str">
        <f>IFERROR(VLOOKUP(U3060,[1]Cruces!$O$1:$P$6,2,0),"Sin Orden")</f>
        <v>Resuelta</v>
      </c>
      <c r="AJ3060" s="17">
        <f t="shared" si="836"/>
        <v>19</v>
      </c>
      <c r="AK3060" s="17">
        <f t="shared" si="837"/>
        <v>9</v>
      </c>
      <c r="AL3060" s="17">
        <f t="shared" si="838"/>
        <v>2019</v>
      </c>
      <c r="AM3060" s="17">
        <f t="shared" ca="1" si="839"/>
        <v>433</v>
      </c>
      <c r="AN3060" s="18" t="str">
        <f>IFERROR(VLOOKUP(R3060*1,'[1]Ordenes de Servicio'!G:K,5,0),"No Cruza")</f>
        <v>No Cruza</v>
      </c>
      <c r="AO3060" s="17">
        <f t="shared" ca="1" si="840"/>
        <v>58</v>
      </c>
      <c r="AP3060" s="17">
        <f t="shared" si="841"/>
        <v>9</v>
      </c>
      <c r="AQ3060" s="17">
        <f t="shared" si="842"/>
        <v>9</v>
      </c>
      <c r="AR3060" s="17">
        <f t="shared" si="843"/>
        <v>2019</v>
      </c>
      <c r="AS3060" s="17">
        <f t="shared" ca="1" si="844"/>
        <v>443</v>
      </c>
      <c r="AT3060" s="17" t="str">
        <f t="shared" ca="1" si="847"/>
        <v>Si</v>
      </c>
      <c r="AU3060" s="17">
        <f t="shared" si="845"/>
        <v>10</v>
      </c>
      <c r="AV3060" s="17" t="str">
        <f>+VLOOKUP(B3060,[1]Cruces!S:T,2,0)</f>
        <v>5. Consultoría / Adjudicación</v>
      </c>
    </row>
    <row r="3061" spans="1:48" hidden="1" x14ac:dyDescent="0.25">
      <c r="A3061" s="17" t="s">
        <v>5526</v>
      </c>
      <c r="B3061" s="17" t="s">
        <v>68</v>
      </c>
      <c r="C3061" s="17">
        <v>0</v>
      </c>
      <c r="D3061" s="17">
        <v>0</v>
      </c>
      <c r="E3061" s="17" t="s">
        <v>55</v>
      </c>
      <c r="F3061" s="17" t="s">
        <v>232</v>
      </c>
      <c r="G3061" s="17" t="s">
        <v>5527</v>
      </c>
      <c r="H3061" s="17">
        <v>3187653175</v>
      </c>
      <c r="I3061" s="17" t="s">
        <v>104</v>
      </c>
      <c r="J3061" s="17" t="s">
        <v>59</v>
      </c>
      <c r="K3061" s="17" t="s">
        <v>5528</v>
      </c>
      <c r="L3061" s="17" t="s">
        <v>111</v>
      </c>
      <c r="M3061" s="17" t="s">
        <v>112</v>
      </c>
      <c r="N3061" s="17" t="s">
        <v>75</v>
      </c>
      <c r="O3061" s="17">
        <v>20180508</v>
      </c>
      <c r="P3061" s="17">
        <v>20180712</v>
      </c>
      <c r="Q3061" s="17">
        <v>1220</v>
      </c>
      <c r="R3061" s="17">
        <v>25477667</v>
      </c>
      <c r="S3061" s="17" t="s">
        <v>76</v>
      </c>
      <c r="T3061" s="17" t="s">
        <v>63</v>
      </c>
      <c r="U3061" s="17" t="s">
        <v>88</v>
      </c>
      <c r="V3061" s="17">
        <f t="shared" si="846"/>
        <v>25</v>
      </c>
      <c r="W3061" s="17">
        <v>25000</v>
      </c>
      <c r="X3061" s="17" t="s">
        <v>64</v>
      </c>
      <c r="Y3061" s="17" t="s">
        <v>150</v>
      </c>
      <c r="Z3061" s="17">
        <v>20181003</v>
      </c>
      <c r="AA3061" s="17" t="s">
        <v>78</v>
      </c>
      <c r="AB3061" s="17">
        <v>1</v>
      </c>
      <c r="AC3061" s="17" t="str">
        <f>IFERROR(VLOOKUP(A3061,[1]Cruces!AJ:AK,2,0),VLOOKUP(CONCATENATE(X3061,AA3061),[1]Cruces!G:H,2,0))</f>
        <v>Solicitud de Obra</v>
      </c>
      <c r="AD3061" s="17">
        <f t="shared" si="832"/>
        <v>8</v>
      </c>
      <c r="AE3061" s="17">
        <f t="shared" si="833"/>
        <v>5</v>
      </c>
      <c r="AF3061" s="17">
        <f t="shared" si="834"/>
        <v>2018</v>
      </c>
      <c r="AG3061" s="17" t="str">
        <f>IFERROR(VLOOKUP(MID(A3061,2,4)*1,[1]Cruces!K:L,2,0),"Verificar")</f>
        <v>Atlántico Sur</v>
      </c>
      <c r="AH3061" s="17">
        <f t="shared" ca="1" si="835"/>
        <v>932</v>
      </c>
      <c r="AI3061" s="17" t="str">
        <f>IFERROR(VLOOKUP(U3061,[1]Cruces!$O$1:$P$6,2,0),"Sin Orden")</f>
        <v>Resuelta</v>
      </c>
      <c r="AJ3061" s="17">
        <f t="shared" si="836"/>
        <v>3</v>
      </c>
      <c r="AK3061" s="17">
        <f t="shared" si="837"/>
        <v>10</v>
      </c>
      <c r="AL3061" s="17">
        <f t="shared" si="838"/>
        <v>2018</v>
      </c>
      <c r="AM3061" s="17">
        <f t="shared" ca="1" si="839"/>
        <v>784</v>
      </c>
      <c r="AN3061" s="18" t="str">
        <f>IFERROR(VLOOKUP(R3061*1,'[1]Ordenes de Servicio'!G:K,5,0),"No Cruza")</f>
        <v>No Cruza</v>
      </c>
      <c r="AO3061" s="17">
        <f t="shared" ca="1" si="840"/>
        <v>148</v>
      </c>
      <c r="AP3061" s="17">
        <f t="shared" si="841"/>
        <v>12</v>
      </c>
      <c r="AQ3061" s="17">
        <f t="shared" si="842"/>
        <v>7</v>
      </c>
      <c r="AR3061" s="17">
        <f t="shared" si="843"/>
        <v>2018</v>
      </c>
      <c r="AS3061" s="17">
        <f t="shared" ca="1" si="844"/>
        <v>867</v>
      </c>
      <c r="AT3061" s="17" t="str">
        <f t="shared" ca="1" si="847"/>
        <v>Si</v>
      </c>
      <c r="AU3061" s="17">
        <f t="shared" si="845"/>
        <v>83</v>
      </c>
      <c r="AV3061" s="17" t="str">
        <f>+VLOOKUP(B3061,[1]Cruces!S:T,2,0)</f>
        <v>5. Consultoría / Adjudicación</v>
      </c>
    </row>
    <row r="3062" spans="1:48" hidden="1" x14ac:dyDescent="0.25">
      <c r="A3062" s="17" t="s">
        <v>5529</v>
      </c>
      <c r="B3062" s="17" t="s">
        <v>68</v>
      </c>
      <c r="C3062" s="17">
        <v>0</v>
      </c>
      <c r="D3062" s="17">
        <v>0</v>
      </c>
      <c r="E3062" s="17" t="s">
        <v>55</v>
      </c>
      <c r="F3062" s="17" t="s">
        <v>81</v>
      </c>
      <c r="G3062" s="17" t="s">
        <v>209</v>
      </c>
      <c r="H3062" s="17">
        <v>3135860759</v>
      </c>
      <c r="I3062" s="17" t="s">
        <v>116</v>
      </c>
      <c r="J3062" s="17" t="s">
        <v>59</v>
      </c>
      <c r="K3062" s="17" t="s">
        <v>97</v>
      </c>
      <c r="L3062" s="17" t="s">
        <v>85</v>
      </c>
      <c r="M3062" s="17" t="s">
        <v>86</v>
      </c>
      <c r="N3062" s="17" t="s">
        <v>75</v>
      </c>
      <c r="O3062" s="17">
        <v>20190910</v>
      </c>
      <c r="P3062" s="17">
        <v>20191002</v>
      </c>
      <c r="Q3062" s="17">
        <v>3410</v>
      </c>
      <c r="R3062" s="17">
        <v>27032756</v>
      </c>
      <c r="S3062" s="17" t="s">
        <v>76</v>
      </c>
      <c r="T3062" s="17" t="s">
        <v>63</v>
      </c>
      <c r="U3062" s="17" t="s">
        <v>88</v>
      </c>
      <c r="V3062" s="17">
        <f t="shared" si="846"/>
        <v>30</v>
      </c>
      <c r="W3062" s="17">
        <v>30000</v>
      </c>
      <c r="X3062" s="17" t="s">
        <v>64</v>
      </c>
      <c r="Y3062" s="17" t="s">
        <v>105</v>
      </c>
      <c r="Z3062" s="17">
        <v>20191219</v>
      </c>
      <c r="AA3062" s="17" t="s">
        <v>78</v>
      </c>
      <c r="AB3062" s="17">
        <v>1</v>
      </c>
      <c r="AC3062" s="17" t="str">
        <f>IFERROR(VLOOKUP(A3062,[1]Cruces!AJ:AK,2,0),VLOOKUP(CONCATENATE(X3062,AA3062),[1]Cruces!G:H,2,0))</f>
        <v>Solicitud de Obra</v>
      </c>
      <c r="AD3062" s="17">
        <f t="shared" si="832"/>
        <v>10</v>
      </c>
      <c r="AE3062" s="17">
        <f t="shared" si="833"/>
        <v>9</v>
      </c>
      <c r="AF3062" s="17">
        <f t="shared" si="834"/>
        <v>2019</v>
      </c>
      <c r="AG3062" s="17" t="str">
        <f>IFERROR(VLOOKUP(MID(A3062,2,4)*1,[1]Cruces!K:L,2,0),"Verificar")</f>
        <v>Magdalena</v>
      </c>
      <c r="AH3062" s="17">
        <f t="shared" ca="1" si="835"/>
        <v>442</v>
      </c>
      <c r="AI3062" s="17" t="str">
        <f>IFERROR(VLOOKUP(U3062,[1]Cruces!$O$1:$P$6,2,0),"Sin Orden")</f>
        <v>Resuelta</v>
      </c>
      <c r="AJ3062" s="17">
        <f t="shared" si="836"/>
        <v>19</v>
      </c>
      <c r="AK3062" s="17">
        <f t="shared" si="837"/>
        <v>12</v>
      </c>
      <c r="AL3062" s="17">
        <f t="shared" si="838"/>
        <v>2019</v>
      </c>
      <c r="AM3062" s="17">
        <f t="shared" ca="1" si="839"/>
        <v>342</v>
      </c>
      <c r="AN3062" s="18">
        <f>IFERROR(VLOOKUP(R3062*1,'[1]Ordenes de Servicio'!G:K,5,0),"No Cruza")</f>
        <v>43822</v>
      </c>
      <c r="AO3062" s="17">
        <f t="shared" ca="1" si="840"/>
        <v>100</v>
      </c>
      <c r="AP3062" s="17">
        <f t="shared" si="841"/>
        <v>2</v>
      </c>
      <c r="AQ3062" s="17">
        <f t="shared" si="842"/>
        <v>10</v>
      </c>
      <c r="AR3062" s="17">
        <f t="shared" si="843"/>
        <v>2019</v>
      </c>
      <c r="AS3062" s="17">
        <f t="shared" ca="1" si="844"/>
        <v>420</v>
      </c>
      <c r="AT3062" s="17" t="str">
        <f t="shared" ca="1" si="847"/>
        <v>Si</v>
      </c>
      <c r="AU3062" s="17">
        <f t="shared" si="845"/>
        <v>78</v>
      </c>
      <c r="AV3062" s="17" t="str">
        <f>+VLOOKUP(B3062,[1]Cruces!S:T,2,0)</f>
        <v>5. Consultoría / Adjudicación</v>
      </c>
    </row>
    <row r="3063" spans="1:48" x14ac:dyDescent="0.25">
      <c r="A3063" s="17" t="s">
        <v>5530</v>
      </c>
      <c r="B3063" s="17" t="s">
        <v>80</v>
      </c>
      <c r="C3063" s="17">
        <v>0</v>
      </c>
      <c r="D3063" s="17">
        <v>0</v>
      </c>
      <c r="E3063" s="17" t="s">
        <v>55</v>
      </c>
      <c r="F3063" s="17" t="s">
        <v>107</v>
      </c>
      <c r="G3063" s="17" t="s">
        <v>5531</v>
      </c>
      <c r="H3063" s="17">
        <v>0</v>
      </c>
      <c r="I3063" s="17" t="s">
        <v>83</v>
      </c>
      <c r="J3063" s="17" t="s">
        <v>59</v>
      </c>
      <c r="K3063" s="17" t="s">
        <v>97</v>
      </c>
      <c r="L3063" s="17" t="s">
        <v>325</v>
      </c>
      <c r="M3063" s="17" t="s">
        <v>326</v>
      </c>
      <c r="N3063" s="17" t="s">
        <v>87</v>
      </c>
      <c r="O3063" s="17">
        <v>20190227</v>
      </c>
      <c r="P3063" s="17">
        <v>20190905</v>
      </c>
      <c r="Q3063" s="17">
        <v>1110</v>
      </c>
      <c r="R3063" s="17">
        <v>26363491</v>
      </c>
      <c r="S3063" s="17" t="s">
        <v>76</v>
      </c>
      <c r="T3063" s="17" t="s">
        <v>63</v>
      </c>
      <c r="U3063" s="17" t="s">
        <v>88</v>
      </c>
      <c r="V3063" s="17">
        <f t="shared" si="846"/>
        <v>225</v>
      </c>
      <c r="W3063" s="17">
        <v>225000</v>
      </c>
      <c r="X3063" s="17" t="s">
        <v>64</v>
      </c>
      <c r="Y3063" s="17" t="s">
        <v>80</v>
      </c>
      <c r="Z3063" s="17">
        <v>20190905</v>
      </c>
      <c r="AA3063" s="17" t="s">
        <v>101</v>
      </c>
      <c r="AB3063" s="17">
        <v>1</v>
      </c>
      <c r="AC3063" s="17" t="str">
        <f>IFERROR(VLOOKUP(A3063,[1]Cruces!AJ:AK,2,0),VLOOKUP(CONCATENATE(X3063,AA3063),[1]Cruces!G:H,2,0))</f>
        <v>Solicitud de Obra</v>
      </c>
      <c r="AD3063" s="17">
        <f t="shared" si="832"/>
        <v>27</v>
      </c>
      <c r="AE3063" s="17">
        <f t="shared" si="833"/>
        <v>2</v>
      </c>
      <c r="AF3063" s="17">
        <f t="shared" si="834"/>
        <v>2019</v>
      </c>
      <c r="AG3063" s="17" t="str">
        <f>IFERROR(VLOOKUP(MID(A3063,2,4)*1,[1]Cruces!K:L,2,0),"Verificar")</f>
        <v>Atlántico Norte</v>
      </c>
      <c r="AH3063" s="17">
        <f t="shared" ca="1" si="835"/>
        <v>637</v>
      </c>
      <c r="AI3063" s="17" t="str">
        <f>IFERROR(VLOOKUP(U3063,[1]Cruces!$O$1:$P$6,2,0),"Sin Orden")</f>
        <v>Resuelta</v>
      </c>
      <c r="AJ3063" s="17">
        <f t="shared" si="836"/>
        <v>5</v>
      </c>
      <c r="AK3063" s="17">
        <f t="shared" si="837"/>
        <v>9</v>
      </c>
      <c r="AL3063" s="17">
        <f t="shared" si="838"/>
        <v>2019</v>
      </c>
      <c r="AM3063" s="17">
        <f t="shared" ca="1" si="839"/>
        <v>447</v>
      </c>
      <c r="AN3063" s="18" t="str">
        <f>IFERROR(VLOOKUP(R3063*1,'[1]Ordenes de Servicio'!G:K,5,0),"No Cruza")</f>
        <v>No Cruza</v>
      </c>
      <c r="AO3063" s="17">
        <f t="shared" ca="1" si="840"/>
        <v>190</v>
      </c>
      <c r="AP3063" s="17">
        <f t="shared" si="841"/>
        <v>5</v>
      </c>
      <c r="AQ3063" s="17">
        <f t="shared" si="842"/>
        <v>9</v>
      </c>
      <c r="AR3063" s="17">
        <f t="shared" si="843"/>
        <v>2019</v>
      </c>
      <c r="AS3063" s="17">
        <f t="shared" ca="1" si="844"/>
        <v>447</v>
      </c>
      <c r="AT3063" s="17" t="str">
        <f t="shared" ca="1" si="847"/>
        <v>Si</v>
      </c>
      <c r="AU3063" s="17">
        <f t="shared" si="845"/>
        <v>0</v>
      </c>
      <c r="AV3063" s="17" t="str">
        <f>+VLOOKUP(B3063,[1]Cruces!S:T,2,0)</f>
        <v>8. Puesta en Servicio</v>
      </c>
    </row>
    <row r="3064" spans="1:48" hidden="1" x14ac:dyDescent="0.25">
      <c r="A3064" s="17" t="s">
        <v>5532</v>
      </c>
      <c r="B3064" s="17" t="s">
        <v>68</v>
      </c>
      <c r="C3064" s="17">
        <v>0</v>
      </c>
      <c r="D3064" s="17">
        <v>0</v>
      </c>
      <c r="E3064" s="17" t="s">
        <v>55</v>
      </c>
      <c r="F3064" s="17" t="s">
        <v>107</v>
      </c>
      <c r="G3064" s="17" t="s">
        <v>5533</v>
      </c>
      <c r="H3064" s="17">
        <v>0</v>
      </c>
      <c r="I3064" s="17" t="s">
        <v>83</v>
      </c>
      <c r="J3064" s="17" t="s">
        <v>59</v>
      </c>
      <c r="K3064" s="17" t="s">
        <v>5534</v>
      </c>
      <c r="L3064" s="17" t="s">
        <v>111</v>
      </c>
      <c r="M3064" s="17" t="s">
        <v>112</v>
      </c>
      <c r="N3064" s="17" t="s">
        <v>75</v>
      </c>
      <c r="O3064" s="17">
        <v>20191028</v>
      </c>
      <c r="P3064" s="17">
        <v>20191125</v>
      </c>
      <c r="Q3064" s="17">
        <v>1180</v>
      </c>
      <c r="R3064" s="17">
        <v>26872632</v>
      </c>
      <c r="S3064" s="17" t="s">
        <v>100</v>
      </c>
      <c r="T3064" s="17" t="s">
        <v>63</v>
      </c>
      <c r="U3064" s="17" t="s">
        <v>91</v>
      </c>
      <c r="V3064" s="17">
        <f t="shared" si="846"/>
        <v>630</v>
      </c>
      <c r="W3064" s="17">
        <v>630000</v>
      </c>
      <c r="X3064" s="17" t="s">
        <v>64</v>
      </c>
      <c r="Y3064" s="17" t="s">
        <v>136</v>
      </c>
      <c r="Z3064" s="17">
        <v>20191209</v>
      </c>
      <c r="AA3064" s="17" t="s">
        <v>101</v>
      </c>
      <c r="AB3064" s="17">
        <v>1</v>
      </c>
      <c r="AC3064" s="17" t="str">
        <f>IFERROR(VLOOKUP(A3064,[1]Cruces!AJ:AK,2,0),VLOOKUP(CONCATENATE(X3064,AA3064),[1]Cruces!G:H,2,0))</f>
        <v>Solicitud de Obra</v>
      </c>
      <c r="AD3064" s="17">
        <f t="shared" si="832"/>
        <v>28</v>
      </c>
      <c r="AE3064" s="17">
        <f t="shared" si="833"/>
        <v>10</v>
      </c>
      <c r="AF3064" s="17">
        <f t="shared" si="834"/>
        <v>2019</v>
      </c>
      <c r="AG3064" s="17" t="str">
        <f>IFERROR(VLOOKUP(MID(A3064,2,4)*1,[1]Cruces!K:L,2,0),"Verificar")</f>
        <v>Atlántico Norte</v>
      </c>
      <c r="AH3064" s="17">
        <f t="shared" ca="1" si="835"/>
        <v>394</v>
      </c>
      <c r="AI3064" s="17" t="str">
        <f>IFERROR(VLOOKUP(U3064,[1]Cruces!$O$1:$P$6,2,0),"Sin Orden")</f>
        <v>Resuelta</v>
      </c>
      <c r="AJ3064" s="17">
        <f t="shared" si="836"/>
        <v>9</v>
      </c>
      <c r="AK3064" s="17">
        <f t="shared" si="837"/>
        <v>12</v>
      </c>
      <c r="AL3064" s="17">
        <f t="shared" si="838"/>
        <v>2019</v>
      </c>
      <c r="AM3064" s="17">
        <f t="shared" ca="1" si="839"/>
        <v>352</v>
      </c>
      <c r="AN3064" s="18" t="str">
        <f>IFERROR(VLOOKUP(R3064*1,'[1]Ordenes de Servicio'!G:K,5,0),"No Cruza")</f>
        <v>No Cruza</v>
      </c>
      <c r="AO3064" s="17">
        <f t="shared" ca="1" si="840"/>
        <v>42</v>
      </c>
      <c r="AP3064" s="17">
        <f t="shared" si="841"/>
        <v>25</v>
      </c>
      <c r="AQ3064" s="17">
        <f t="shared" si="842"/>
        <v>11</v>
      </c>
      <c r="AR3064" s="17">
        <f t="shared" si="843"/>
        <v>2019</v>
      </c>
      <c r="AS3064" s="17">
        <f t="shared" ca="1" si="844"/>
        <v>366</v>
      </c>
      <c r="AT3064" s="17" t="str">
        <f t="shared" ca="1" si="847"/>
        <v>Si</v>
      </c>
      <c r="AU3064" s="17">
        <f t="shared" si="845"/>
        <v>14</v>
      </c>
      <c r="AV3064" s="17" t="str">
        <f>+VLOOKUP(B3064,[1]Cruces!S:T,2,0)</f>
        <v>5. Consultoría / Adjudicación</v>
      </c>
    </row>
    <row r="3065" spans="1:48" hidden="1" x14ac:dyDescent="0.25">
      <c r="A3065" s="17" t="s">
        <v>5535</v>
      </c>
      <c r="B3065" s="17" t="s">
        <v>68</v>
      </c>
      <c r="C3065" s="17">
        <v>2032299</v>
      </c>
      <c r="D3065" s="17">
        <v>0</v>
      </c>
      <c r="E3065" s="17" t="s">
        <v>55</v>
      </c>
      <c r="F3065" s="17" t="s">
        <v>107</v>
      </c>
      <c r="G3065" s="17" t="s">
        <v>5536</v>
      </c>
      <c r="H3065" s="17">
        <v>3143294</v>
      </c>
      <c r="I3065" s="17" t="s">
        <v>182</v>
      </c>
      <c r="J3065" s="17" t="s">
        <v>59</v>
      </c>
      <c r="K3065" s="17" t="s">
        <v>97</v>
      </c>
      <c r="L3065" s="17" t="s">
        <v>117</v>
      </c>
      <c r="M3065" s="17" t="s">
        <v>118</v>
      </c>
      <c r="N3065" s="17" t="s">
        <v>75</v>
      </c>
      <c r="O3065" s="17">
        <v>20191113</v>
      </c>
      <c r="P3065" s="17">
        <v>20191113</v>
      </c>
      <c r="Q3065" s="17">
        <v>1110</v>
      </c>
      <c r="R3065" s="17">
        <v>0</v>
      </c>
      <c r="S3065" s="17"/>
      <c r="T3065" s="17" t="s">
        <v>63</v>
      </c>
      <c r="U3065" s="17"/>
      <c r="V3065" s="17">
        <f t="shared" si="846"/>
        <v>45</v>
      </c>
      <c r="W3065" s="17">
        <v>45000</v>
      </c>
      <c r="X3065" s="17" t="s">
        <v>89</v>
      </c>
      <c r="Y3065" s="17" t="s">
        <v>105</v>
      </c>
      <c r="Z3065" s="17">
        <v>20200203</v>
      </c>
      <c r="AA3065" s="17" t="s">
        <v>78</v>
      </c>
      <c r="AB3065" s="17">
        <v>1</v>
      </c>
      <c r="AC3065" s="17" t="str">
        <f>IFERROR(VLOOKUP(A3065,[1]Cruces!AJ:AK,2,0),VLOOKUP(CONCATENATE(X3065,AA3065),[1]Cruces!G:H,2,0))</f>
        <v>Solicitud de Obra</v>
      </c>
      <c r="AD3065" s="17">
        <f t="shared" si="832"/>
        <v>13</v>
      </c>
      <c r="AE3065" s="17">
        <f t="shared" si="833"/>
        <v>11</v>
      </c>
      <c r="AF3065" s="17">
        <f t="shared" si="834"/>
        <v>2019</v>
      </c>
      <c r="AG3065" s="17" t="str">
        <f>IFERROR(VLOOKUP(MID(A3065,2,4)*1,[1]Cruces!K:L,2,0),"Verificar")</f>
        <v>Atlántico Norte</v>
      </c>
      <c r="AH3065" s="17">
        <f t="shared" ca="1" si="835"/>
        <v>378</v>
      </c>
      <c r="AI3065" s="17" t="str">
        <f>IFERROR(VLOOKUP(U3065,[1]Cruces!$O$1:$P$6,2,0),"Sin Orden")</f>
        <v>Sin Orden</v>
      </c>
      <c r="AJ3065" s="17">
        <f t="shared" si="836"/>
        <v>3</v>
      </c>
      <c r="AK3065" s="17">
        <f t="shared" si="837"/>
        <v>2</v>
      </c>
      <c r="AL3065" s="17">
        <f t="shared" si="838"/>
        <v>2020</v>
      </c>
      <c r="AM3065" s="17">
        <f t="shared" ca="1" si="839"/>
        <v>296</v>
      </c>
      <c r="AN3065" s="18" t="str">
        <f>IFERROR(VLOOKUP(R3065*1,'[1]Ordenes de Servicio'!G:K,5,0),"No Cruza")</f>
        <v>No Cruza</v>
      </c>
      <c r="AO3065" s="17">
        <f t="shared" ca="1" si="840"/>
        <v>296</v>
      </c>
      <c r="AP3065" s="17">
        <f t="shared" si="841"/>
        <v>13</v>
      </c>
      <c r="AQ3065" s="17">
        <f t="shared" si="842"/>
        <v>11</v>
      </c>
      <c r="AR3065" s="17">
        <f t="shared" si="843"/>
        <v>2019</v>
      </c>
      <c r="AS3065" s="17">
        <f t="shared" ca="1" si="844"/>
        <v>378</v>
      </c>
      <c r="AT3065" s="17" t="str">
        <f t="shared" ca="1" si="847"/>
        <v>Si</v>
      </c>
      <c r="AU3065" s="17">
        <f t="shared" si="845"/>
        <v>82</v>
      </c>
      <c r="AV3065" s="17" t="str">
        <f>+VLOOKUP(B3065,[1]Cruces!S:T,2,0)</f>
        <v>5. Consultoría / Adjudicación</v>
      </c>
    </row>
    <row r="3066" spans="1:48" hidden="1" x14ac:dyDescent="0.25">
      <c r="A3066" s="17" t="s">
        <v>9822</v>
      </c>
      <c r="B3066" s="17" t="s">
        <v>6595</v>
      </c>
      <c r="C3066" s="17">
        <v>0</v>
      </c>
      <c r="D3066" s="17">
        <v>0</v>
      </c>
      <c r="E3066" s="17" t="s">
        <v>55</v>
      </c>
      <c r="F3066" s="17" t="s">
        <v>232</v>
      </c>
      <c r="G3066" s="17" t="s">
        <v>9823</v>
      </c>
      <c r="H3066" s="17">
        <v>3107080033</v>
      </c>
      <c r="I3066" s="17" t="s">
        <v>71</v>
      </c>
      <c r="J3066" s="17" t="s">
        <v>59</v>
      </c>
      <c r="K3066" s="17" t="s">
        <v>97</v>
      </c>
      <c r="L3066" s="17" t="s">
        <v>7490</v>
      </c>
      <c r="M3066" s="17" t="s">
        <v>7491</v>
      </c>
      <c r="N3066" s="17" t="s">
        <v>6600</v>
      </c>
      <c r="O3066" s="17">
        <v>20200312</v>
      </c>
      <c r="P3066" s="17">
        <v>20200317</v>
      </c>
      <c r="Q3066" s="17">
        <v>1180</v>
      </c>
      <c r="R3066" s="17">
        <v>27464983</v>
      </c>
      <c r="S3066" s="17" t="s">
        <v>6601</v>
      </c>
      <c r="T3066" s="17" t="s">
        <v>63</v>
      </c>
      <c r="U3066" s="17" t="s">
        <v>91</v>
      </c>
      <c r="V3066" s="17">
        <f t="shared" si="846"/>
        <v>3</v>
      </c>
      <c r="W3066" s="17">
        <v>3000</v>
      </c>
      <c r="X3066" s="17" t="s">
        <v>7065</v>
      </c>
      <c r="Y3066" s="17" t="s">
        <v>6595</v>
      </c>
      <c r="Z3066" s="17">
        <v>20200317</v>
      </c>
      <c r="AA3066" s="17" t="s">
        <v>1947</v>
      </c>
      <c r="AB3066" s="17">
        <v>1</v>
      </c>
      <c r="AC3066" s="17" t="str">
        <f>IFERROR(VLOOKUP(A3066,[1]Cruces!AJ:AK,2,0),VLOOKUP(CONCATENATE(X3066,AA3066),[1]Cruces!G:H,2,0))</f>
        <v>Solicitud por BT</v>
      </c>
      <c r="AD3066" s="17">
        <f t="shared" si="832"/>
        <v>12</v>
      </c>
      <c r="AE3066" s="17">
        <f t="shared" si="833"/>
        <v>3</v>
      </c>
      <c r="AF3066" s="17">
        <f t="shared" si="834"/>
        <v>2020</v>
      </c>
      <c r="AG3066" s="17" t="str">
        <f>IFERROR(VLOOKUP(MID(A3066,2,4)*1,[1]Cruces!K:L,2,0),"Verificar")</f>
        <v>Atlántico Norte</v>
      </c>
      <c r="AH3066" s="17">
        <f t="shared" ca="1" si="835"/>
        <v>258</v>
      </c>
      <c r="AI3066" s="17" t="str">
        <f>IFERROR(VLOOKUP(U3066,[1]Cruces!$O$1:$P$6,2,0),"Sin Orden")</f>
        <v>Resuelta</v>
      </c>
      <c r="AJ3066" s="17">
        <f t="shared" si="836"/>
        <v>17</v>
      </c>
      <c r="AK3066" s="17">
        <f t="shared" si="837"/>
        <v>3</v>
      </c>
      <c r="AL3066" s="17">
        <f t="shared" si="838"/>
        <v>2020</v>
      </c>
      <c r="AM3066" s="17">
        <f t="shared" ca="1" si="839"/>
        <v>253</v>
      </c>
      <c r="AN3066" s="18" t="str">
        <f>IFERROR(VLOOKUP(R3066*1,'[1]Ordenes de Servicio'!G:K,5,0),"No Cruza")</f>
        <v>No Cruza</v>
      </c>
      <c r="AO3066" s="17">
        <f t="shared" ca="1" si="840"/>
        <v>5</v>
      </c>
      <c r="AP3066" s="17">
        <f t="shared" si="841"/>
        <v>17</v>
      </c>
      <c r="AQ3066" s="17">
        <f t="shared" si="842"/>
        <v>3</v>
      </c>
      <c r="AR3066" s="17">
        <f t="shared" si="843"/>
        <v>2020</v>
      </c>
      <c r="AS3066" s="17">
        <f t="shared" ca="1" si="844"/>
        <v>253</v>
      </c>
      <c r="AT3066" s="17" t="str">
        <f t="shared" ca="1" si="847"/>
        <v>No</v>
      </c>
      <c r="AU3066" s="17">
        <f t="shared" si="845"/>
        <v>0</v>
      </c>
      <c r="AV3066" s="17" t="str">
        <f>+VLOOKUP(B3066,[1]Cruces!S:T,2,0)</f>
        <v>7. Ejecución en Campo OS BT</v>
      </c>
    </row>
    <row r="3067" spans="1:48" hidden="1" x14ac:dyDescent="0.25">
      <c r="A3067" s="17" t="s">
        <v>9824</v>
      </c>
      <c r="B3067" s="17" t="s">
        <v>6595</v>
      </c>
      <c r="C3067" s="17">
        <v>0</v>
      </c>
      <c r="D3067" s="17">
        <v>0</v>
      </c>
      <c r="E3067" s="17" t="s">
        <v>55</v>
      </c>
      <c r="F3067" s="17" t="s">
        <v>120</v>
      </c>
      <c r="G3067" s="17" t="s">
        <v>9825</v>
      </c>
      <c r="H3067" s="17">
        <v>3006498208</v>
      </c>
      <c r="I3067" s="17" t="s">
        <v>71</v>
      </c>
      <c r="J3067" s="17" t="s">
        <v>59</v>
      </c>
      <c r="K3067" s="17" t="s">
        <v>9826</v>
      </c>
      <c r="L3067" s="17" t="s">
        <v>122</v>
      </c>
      <c r="M3067" s="17" t="s">
        <v>123</v>
      </c>
      <c r="N3067" s="17" t="s">
        <v>6600</v>
      </c>
      <c r="O3067" s="17">
        <v>20200917</v>
      </c>
      <c r="P3067" s="17">
        <v>20200923</v>
      </c>
      <c r="Q3067" s="17">
        <v>1110</v>
      </c>
      <c r="R3067" s="17">
        <v>28140969</v>
      </c>
      <c r="S3067" s="17" t="s">
        <v>6601</v>
      </c>
      <c r="T3067" s="17" t="s">
        <v>63</v>
      </c>
      <c r="U3067" s="17" t="s">
        <v>91</v>
      </c>
      <c r="V3067" s="17">
        <f t="shared" si="846"/>
        <v>3</v>
      </c>
      <c r="W3067" s="17">
        <v>3000</v>
      </c>
      <c r="X3067" s="17" t="s">
        <v>7065</v>
      </c>
      <c r="Y3067" s="17" t="s">
        <v>6595</v>
      </c>
      <c r="Z3067" s="17">
        <v>20200923</v>
      </c>
      <c r="AA3067" s="17" t="s">
        <v>1947</v>
      </c>
      <c r="AB3067" s="17">
        <v>1</v>
      </c>
      <c r="AC3067" s="17" t="str">
        <f>IFERROR(VLOOKUP(A3067,[1]Cruces!AJ:AK,2,0),VLOOKUP(CONCATENATE(X3067,AA3067),[1]Cruces!G:H,2,0))</f>
        <v>Solicitud por BT</v>
      </c>
      <c r="AD3067" s="17">
        <f t="shared" si="832"/>
        <v>17</v>
      </c>
      <c r="AE3067" s="17">
        <f t="shared" si="833"/>
        <v>9</v>
      </c>
      <c r="AF3067" s="17">
        <f t="shared" si="834"/>
        <v>2020</v>
      </c>
      <c r="AG3067" s="17" t="str">
        <f>IFERROR(VLOOKUP(MID(A3067,2,4)*1,[1]Cruces!K:L,2,0),"Verificar")</f>
        <v>Atlántico Norte</v>
      </c>
      <c r="AH3067" s="17">
        <f t="shared" ca="1" si="835"/>
        <v>69</v>
      </c>
      <c r="AI3067" s="17" t="str">
        <f>IFERROR(VLOOKUP(U3067,[1]Cruces!$O$1:$P$6,2,0),"Sin Orden")</f>
        <v>Resuelta</v>
      </c>
      <c r="AJ3067" s="17">
        <f t="shared" si="836"/>
        <v>23</v>
      </c>
      <c r="AK3067" s="17">
        <f t="shared" si="837"/>
        <v>9</v>
      </c>
      <c r="AL3067" s="17">
        <f t="shared" si="838"/>
        <v>2020</v>
      </c>
      <c r="AM3067" s="17">
        <f t="shared" ca="1" si="839"/>
        <v>63</v>
      </c>
      <c r="AN3067" s="18" t="str">
        <f>IFERROR(VLOOKUP(R3067*1,'[1]Ordenes de Servicio'!G:K,5,0),"No Cruza")</f>
        <v>No Cruza</v>
      </c>
      <c r="AO3067" s="17">
        <f t="shared" ca="1" si="840"/>
        <v>6</v>
      </c>
      <c r="AP3067" s="17">
        <f t="shared" si="841"/>
        <v>23</v>
      </c>
      <c r="AQ3067" s="17">
        <f t="shared" si="842"/>
        <v>9</v>
      </c>
      <c r="AR3067" s="17">
        <f t="shared" si="843"/>
        <v>2020</v>
      </c>
      <c r="AS3067" s="17">
        <f t="shared" ca="1" si="844"/>
        <v>63</v>
      </c>
      <c r="AT3067" s="17" t="str">
        <f t="shared" ca="1" si="847"/>
        <v>No</v>
      </c>
      <c r="AU3067" s="17">
        <f t="shared" si="845"/>
        <v>0</v>
      </c>
      <c r="AV3067" s="17" t="str">
        <f>+VLOOKUP(B3067,[1]Cruces!S:T,2,0)</f>
        <v>7. Ejecución en Campo OS BT</v>
      </c>
    </row>
    <row r="3068" spans="1:48" hidden="1" x14ac:dyDescent="0.25">
      <c r="A3068" s="17" t="s">
        <v>9827</v>
      </c>
      <c r="B3068" s="17" t="s">
        <v>6595</v>
      </c>
      <c r="C3068" s="17">
        <v>0</v>
      </c>
      <c r="D3068" s="17">
        <v>0</v>
      </c>
      <c r="E3068" s="17" t="s">
        <v>55</v>
      </c>
      <c r="F3068" s="17" t="s">
        <v>107</v>
      </c>
      <c r="G3068" s="17" t="s">
        <v>9828</v>
      </c>
      <c r="H3068" s="17">
        <v>3014112089</v>
      </c>
      <c r="I3068" s="17" t="s">
        <v>71</v>
      </c>
      <c r="J3068" s="17" t="s">
        <v>59</v>
      </c>
      <c r="K3068" s="17" t="s">
        <v>97</v>
      </c>
      <c r="L3068" s="17" t="s">
        <v>325</v>
      </c>
      <c r="M3068" s="17" t="s">
        <v>326</v>
      </c>
      <c r="N3068" s="17" t="s">
        <v>6600</v>
      </c>
      <c r="O3068" s="17">
        <v>20200609</v>
      </c>
      <c r="P3068" s="17">
        <v>20200613</v>
      </c>
      <c r="Q3068" s="17">
        <v>1170</v>
      </c>
      <c r="R3068" s="17">
        <v>28159880</v>
      </c>
      <c r="S3068" s="17" t="s">
        <v>6601</v>
      </c>
      <c r="T3068" s="17" t="s">
        <v>63</v>
      </c>
      <c r="U3068" s="17" t="s">
        <v>91</v>
      </c>
      <c r="V3068" s="17">
        <f t="shared" si="846"/>
        <v>3</v>
      </c>
      <c r="W3068" s="17">
        <v>3000</v>
      </c>
      <c r="X3068" s="17" t="s">
        <v>7065</v>
      </c>
      <c r="Y3068" s="17" t="s">
        <v>6595</v>
      </c>
      <c r="Z3068" s="17">
        <v>20200613</v>
      </c>
      <c r="AA3068" s="17" t="s">
        <v>1947</v>
      </c>
      <c r="AB3068" s="17">
        <v>1</v>
      </c>
      <c r="AC3068" s="17" t="str">
        <f>IFERROR(VLOOKUP(A3068,[1]Cruces!AJ:AK,2,0),VLOOKUP(CONCATENATE(X3068,AA3068),[1]Cruces!G:H,2,0))</f>
        <v>Solicitud por BT</v>
      </c>
      <c r="AD3068" s="17">
        <f t="shared" si="832"/>
        <v>9</v>
      </c>
      <c r="AE3068" s="17">
        <f t="shared" si="833"/>
        <v>6</v>
      </c>
      <c r="AF3068" s="17">
        <f t="shared" si="834"/>
        <v>2020</v>
      </c>
      <c r="AG3068" s="17" t="str">
        <f>IFERROR(VLOOKUP(MID(A3068,2,4)*1,[1]Cruces!K:L,2,0),"Verificar")</f>
        <v>Atlántico Norte</v>
      </c>
      <c r="AH3068" s="17">
        <f t="shared" ca="1" si="835"/>
        <v>169</v>
      </c>
      <c r="AI3068" s="17" t="str">
        <f>IFERROR(VLOOKUP(U3068,[1]Cruces!$O$1:$P$6,2,0),"Sin Orden")</f>
        <v>Resuelta</v>
      </c>
      <c r="AJ3068" s="17">
        <f t="shared" si="836"/>
        <v>13</v>
      </c>
      <c r="AK3068" s="17">
        <f t="shared" si="837"/>
        <v>6</v>
      </c>
      <c r="AL3068" s="17">
        <f t="shared" si="838"/>
        <v>2020</v>
      </c>
      <c r="AM3068" s="17">
        <f t="shared" ca="1" si="839"/>
        <v>165</v>
      </c>
      <c r="AN3068" s="18" t="str">
        <f>IFERROR(VLOOKUP(R3068*1,'[1]Ordenes de Servicio'!G:K,5,0),"No Cruza")</f>
        <v>No Cruza</v>
      </c>
      <c r="AO3068" s="17">
        <f t="shared" ca="1" si="840"/>
        <v>4</v>
      </c>
      <c r="AP3068" s="17">
        <f t="shared" si="841"/>
        <v>13</v>
      </c>
      <c r="AQ3068" s="17">
        <f t="shared" si="842"/>
        <v>6</v>
      </c>
      <c r="AR3068" s="17">
        <f t="shared" si="843"/>
        <v>2020</v>
      </c>
      <c r="AS3068" s="17">
        <f t="shared" ca="1" si="844"/>
        <v>165</v>
      </c>
      <c r="AT3068" s="17" t="str">
        <f t="shared" ca="1" si="847"/>
        <v>No</v>
      </c>
      <c r="AU3068" s="17">
        <f t="shared" si="845"/>
        <v>0</v>
      </c>
      <c r="AV3068" s="17" t="str">
        <f>+VLOOKUP(B3068,[1]Cruces!S:T,2,0)</f>
        <v>7. Ejecución en Campo OS BT</v>
      </c>
    </row>
    <row r="3069" spans="1:48" x14ac:dyDescent="0.25">
      <c r="A3069" s="17" t="s">
        <v>5537</v>
      </c>
      <c r="B3069" s="17" t="s">
        <v>80</v>
      </c>
      <c r="C3069" s="17">
        <v>0</v>
      </c>
      <c r="D3069" s="17">
        <v>0</v>
      </c>
      <c r="E3069" s="17" t="s">
        <v>55</v>
      </c>
      <c r="F3069" s="17" t="s">
        <v>232</v>
      </c>
      <c r="G3069" s="17" t="s">
        <v>5538</v>
      </c>
      <c r="H3069" s="17">
        <v>3572142</v>
      </c>
      <c r="I3069" s="17" t="s">
        <v>116</v>
      </c>
      <c r="J3069" s="17" t="s">
        <v>59</v>
      </c>
      <c r="K3069" s="17" t="s">
        <v>5539</v>
      </c>
      <c r="L3069" s="17" t="s">
        <v>111</v>
      </c>
      <c r="M3069" s="17" t="s">
        <v>112</v>
      </c>
      <c r="N3069" s="17" t="s">
        <v>87</v>
      </c>
      <c r="O3069" s="17">
        <v>20190115</v>
      </c>
      <c r="P3069" s="17">
        <v>20190809</v>
      </c>
      <c r="Q3069" s="17">
        <v>1150</v>
      </c>
      <c r="R3069" s="17">
        <v>0</v>
      </c>
      <c r="S3069" s="17"/>
      <c r="T3069" s="17" t="s">
        <v>63</v>
      </c>
      <c r="U3069" s="17"/>
      <c r="V3069" s="17">
        <f t="shared" si="846"/>
        <v>400</v>
      </c>
      <c r="W3069" s="17">
        <v>400000</v>
      </c>
      <c r="X3069" s="17" t="s">
        <v>64</v>
      </c>
      <c r="Y3069" s="17" t="s">
        <v>80</v>
      </c>
      <c r="Z3069" s="17">
        <v>20190809</v>
      </c>
      <c r="AA3069" s="17" t="s">
        <v>124</v>
      </c>
      <c r="AB3069" s="17">
        <v>1</v>
      </c>
      <c r="AC3069" s="17" t="str">
        <f>IFERROR(VLOOKUP(A3069,[1]Cruces!AJ:AK,2,0),VLOOKUP(CONCATENATE(X3069,AA3069),[1]Cruces!G:H,2,0))</f>
        <v>Solicitud de Obra</v>
      </c>
      <c r="AD3069" s="17">
        <f t="shared" si="832"/>
        <v>15</v>
      </c>
      <c r="AE3069" s="17">
        <f t="shared" si="833"/>
        <v>1</v>
      </c>
      <c r="AF3069" s="17">
        <f t="shared" si="834"/>
        <v>2019</v>
      </c>
      <c r="AG3069" s="17" t="str">
        <f>IFERROR(VLOOKUP(MID(A3069,2,4)*1,[1]Cruces!K:L,2,0),"Verificar")</f>
        <v>Atlántico Norte</v>
      </c>
      <c r="AH3069" s="17">
        <f t="shared" ca="1" si="835"/>
        <v>680</v>
      </c>
      <c r="AI3069" s="17" t="str">
        <f>IFERROR(VLOOKUP(U3069,[1]Cruces!$O$1:$P$6,2,0),"Sin Orden")</f>
        <v>Sin Orden</v>
      </c>
      <c r="AJ3069" s="17">
        <f t="shared" si="836"/>
        <v>9</v>
      </c>
      <c r="AK3069" s="17">
        <f t="shared" si="837"/>
        <v>8</v>
      </c>
      <c r="AL3069" s="17">
        <f t="shared" si="838"/>
        <v>2019</v>
      </c>
      <c r="AM3069" s="17">
        <f t="shared" ca="1" si="839"/>
        <v>474</v>
      </c>
      <c r="AN3069" s="18" t="str">
        <f>IFERROR(VLOOKUP(R3069*1,'[1]Ordenes de Servicio'!G:K,5,0),"No Cruza")</f>
        <v>No Cruza</v>
      </c>
      <c r="AO3069" s="17">
        <f t="shared" ca="1" si="840"/>
        <v>474</v>
      </c>
      <c r="AP3069" s="17">
        <f t="shared" si="841"/>
        <v>9</v>
      </c>
      <c r="AQ3069" s="17">
        <f t="shared" si="842"/>
        <v>8</v>
      </c>
      <c r="AR3069" s="17">
        <f t="shared" si="843"/>
        <v>2019</v>
      </c>
      <c r="AS3069" s="17">
        <f t="shared" ca="1" si="844"/>
        <v>474</v>
      </c>
      <c r="AT3069" s="17" t="str">
        <f t="shared" ca="1" si="847"/>
        <v>Si</v>
      </c>
      <c r="AU3069" s="17">
        <f t="shared" si="845"/>
        <v>0</v>
      </c>
      <c r="AV3069" s="17" t="str">
        <f>+VLOOKUP(B3069,[1]Cruces!S:T,2,0)</f>
        <v>8. Puesta en Servicio</v>
      </c>
    </row>
    <row r="3070" spans="1:48" hidden="1" x14ac:dyDescent="0.25">
      <c r="A3070" s="17" t="s">
        <v>5540</v>
      </c>
      <c r="B3070" s="17" t="s">
        <v>68</v>
      </c>
      <c r="C3070" s="17">
        <v>0</v>
      </c>
      <c r="D3070" s="17">
        <v>0</v>
      </c>
      <c r="E3070" s="17" t="s">
        <v>55</v>
      </c>
      <c r="F3070" s="17" t="s">
        <v>107</v>
      </c>
      <c r="G3070" s="17" t="s">
        <v>5541</v>
      </c>
      <c r="H3070" s="17">
        <v>3023772163</v>
      </c>
      <c r="I3070" s="17" t="s">
        <v>71</v>
      </c>
      <c r="J3070" s="17" t="s">
        <v>59</v>
      </c>
      <c r="K3070" s="17" t="s">
        <v>97</v>
      </c>
      <c r="L3070" s="17" t="s">
        <v>145</v>
      </c>
      <c r="M3070" s="17" t="s">
        <v>146</v>
      </c>
      <c r="N3070" s="17" t="s">
        <v>75</v>
      </c>
      <c r="O3070" s="17">
        <v>20190115</v>
      </c>
      <c r="P3070" s="17">
        <v>20190205</v>
      </c>
      <c r="Q3070" s="17">
        <v>7541</v>
      </c>
      <c r="R3070" s="17">
        <v>25898290</v>
      </c>
      <c r="S3070" s="17" t="s">
        <v>100</v>
      </c>
      <c r="T3070" s="17" t="s">
        <v>63</v>
      </c>
      <c r="U3070" s="17" t="s">
        <v>91</v>
      </c>
      <c r="V3070" s="17">
        <f t="shared" si="846"/>
        <v>25</v>
      </c>
      <c r="W3070" s="17">
        <v>25000</v>
      </c>
      <c r="X3070" s="17" t="s">
        <v>64</v>
      </c>
      <c r="Y3070" s="17" t="s">
        <v>150</v>
      </c>
      <c r="Z3070" s="17">
        <v>20190218</v>
      </c>
      <c r="AA3070" s="17" t="s">
        <v>78</v>
      </c>
      <c r="AB3070" s="17">
        <v>1</v>
      </c>
      <c r="AC3070" s="17" t="str">
        <f>IFERROR(VLOOKUP(A3070,[1]Cruces!AJ:AK,2,0),VLOOKUP(CONCATENATE(X3070,AA3070),[1]Cruces!G:H,2,0))</f>
        <v>Solicitud de Obra</v>
      </c>
      <c r="AD3070" s="17">
        <f t="shared" si="832"/>
        <v>15</v>
      </c>
      <c r="AE3070" s="17">
        <f t="shared" si="833"/>
        <v>1</v>
      </c>
      <c r="AF3070" s="17">
        <f t="shared" si="834"/>
        <v>2019</v>
      </c>
      <c r="AG3070" s="17" t="str">
        <f>IFERROR(VLOOKUP(MID(A3070,2,4)*1,[1]Cruces!K:L,2,0),"Verificar")</f>
        <v>Atlántico Sur</v>
      </c>
      <c r="AH3070" s="17">
        <f t="shared" ca="1" si="835"/>
        <v>680</v>
      </c>
      <c r="AI3070" s="17" t="str">
        <f>IFERROR(VLOOKUP(U3070,[1]Cruces!$O$1:$P$6,2,0),"Sin Orden")</f>
        <v>Resuelta</v>
      </c>
      <c r="AJ3070" s="17">
        <f t="shared" si="836"/>
        <v>18</v>
      </c>
      <c r="AK3070" s="17">
        <f t="shared" si="837"/>
        <v>2</v>
      </c>
      <c r="AL3070" s="17">
        <f t="shared" si="838"/>
        <v>2019</v>
      </c>
      <c r="AM3070" s="17">
        <f t="shared" ca="1" si="839"/>
        <v>646</v>
      </c>
      <c r="AN3070" s="18" t="str">
        <f>IFERROR(VLOOKUP(R3070*1,'[1]Ordenes de Servicio'!G:K,5,0),"No Cruza")</f>
        <v>No Cruza</v>
      </c>
      <c r="AO3070" s="17">
        <f t="shared" ca="1" si="840"/>
        <v>34</v>
      </c>
      <c r="AP3070" s="17">
        <f t="shared" si="841"/>
        <v>5</v>
      </c>
      <c r="AQ3070" s="17">
        <f t="shared" si="842"/>
        <v>2</v>
      </c>
      <c r="AR3070" s="17">
        <f t="shared" si="843"/>
        <v>2019</v>
      </c>
      <c r="AS3070" s="17">
        <f t="shared" ca="1" si="844"/>
        <v>659</v>
      </c>
      <c r="AT3070" s="17" t="str">
        <f t="shared" ca="1" si="847"/>
        <v>Si</v>
      </c>
      <c r="AU3070" s="17">
        <f t="shared" si="845"/>
        <v>13</v>
      </c>
      <c r="AV3070" s="17" t="str">
        <f>+VLOOKUP(B3070,[1]Cruces!S:T,2,0)</f>
        <v>5. Consultoría / Adjudicación</v>
      </c>
    </row>
    <row r="3071" spans="1:48" x14ac:dyDescent="0.25">
      <c r="A3071" s="17" t="s">
        <v>9829</v>
      </c>
      <c r="B3071" s="17" t="s">
        <v>7266</v>
      </c>
      <c r="C3071" s="17">
        <v>0</v>
      </c>
      <c r="D3071" s="17">
        <v>0</v>
      </c>
      <c r="E3071" s="17" t="s">
        <v>55</v>
      </c>
      <c r="F3071" s="17" t="s">
        <v>56</v>
      </c>
      <c r="G3071" s="17" t="s">
        <v>9830</v>
      </c>
      <c r="H3071" s="17" t="s">
        <v>9831</v>
      </c>
      <c r="I3071" s="17" t="s">
        <v>71</v>
      </c>
      <c r="J3071" s="17" t="s">
        <v>59</v>
      </c>
      <c r="K3071" s="17" t="s">
        <v>9832</v>
      </c>
      <c r="L3071" s="17" t="s">
        <v>7310</v>
      </c>
      <c r="M3071" s="17" t="s">
        <v>7311</v>
      </c>
      <c r="N3071" s="17" t="s">
        <v>7268</v>
      </c>
      <c r="O3071" s="17">
        <v>20201005</v>
      </c>
      <c r="P3071" s="17">
        <v>20201023</v>
      </c>
      <c r="Q3071" s="17">
        <v>1180</v>
      </c>
      <c r="R3071" s="17">
        <v>28212226</v>
      </c>
      <c r="S3071" s="17" t="s">
        <v>6601</v>
      </c>
      <c r="T3071" s="17" t="s">
        <v>63</v>
      </c>
      <c r="U3071" s="17" t="s">
        <v>91</v>
      </c>
      <c r="V3071" s="17">
        <f t="shared" si="846"/>
        <v>3</v>
      </c>
      <c r="W3071" s="17">
        <v>3000</v>
      </c>
      <c r="X3071" s="17" t="s">
        <v>7065</v>
      </c>
      <c r="Y3071" s="17" t="s">
        <v>7266</v>
      </c>
      <c r="Z3071" s="17">
        <v>20201023</v>
      </c>
      <c r="AA3071" s="17" t="s">
        <v>1947</v>
      </c>
      <c r="AB3071" s="17">
        <v>1</v>
      </c>
      <c r="AC3071" s="17" t="str">
        <f>IFERROR(VLOOKUP(A3071,[1]Cruces!AJ:AK,2,0),VLOOKUP(CONCATENATE(X3071,AA3071),[1]Cruces!G:H,2,0))</f>
        <v>Solicitud por BT</v>
      </c>
      <c r="AD3071" s="17">
        <f t="shared" si="832"/>
        <v>5</v>
      </c>
      <c r="AE3071" s="17">
        <f t="shared" si="833"/>
        <v>10</v>
      </c>
      <c r="AF3071" s="17">
        <f t="shared" si="834"/>
        <v>2020</v>
      </c>
      <c r="AG3071" s="17" t="str">
        <f>IFERROR(VLOOKUP(MID(A3071,2,4)*1,[1]Cruces!K:L,2,0),"Verificar")</f>
        <v>Atlántico Norte</v>
      </c>
      <c r="AH3071" s="17">
        <f t="shared" ca="1" si="835"/>
        <v>51</v>
      </c>
      <c r="AI3071" s="17" t="str">
        <f>IFERROR(VLOOKUP(U3071,[1]Cruces!$O$1:$P$6,2,0),"Sin Orden")</f>
        <v>Resuelta</v>
      </c>
      <c r="AJ3071" s="17">
        <f t="shared" si="836"/>
        <v>23</v>
      </c>
      <c r="AK3071" s="17">
        <f t="shared" si="837"/>
        <v>10</v>
      </c>
      <c r="AL3071" s="17">
        <f t="shared" si="838"/>
        <v>2020</v>
      </c>
      <c r="AM3071" s="17">
        <f t="shared" ca="1" si="839"/>
        <v>33</v>
      </c>
      <c r="AN3071" s="18" t="str">
        <f>IFERROR(VLOOKUP(R3071*1,'[1]Ordenes de Servicio'!G:K,5,0),"No Cruza")</f>
        <v>No Cruza</v>
      </c>
      <c r="AO3071" s="17">
        <f t="shared" ca="1" si="840"/>
        <v>18</v>
      </c>
      <c r="AP3071" s="17">
        <f t="shared" si="841"/>
        <v>23</v>
      </c>
      <c r="AQ3071" s="17">
        <f t="shared" si="842"/>
        <v>10</v>
      </c>
      <c r="AR3071" s="17">
        <f t="shared" si="843"/>
        <v>2020</v>
      </c>
      <c r="AS3071" s="17">
        <f t="shared" ca="1" si="844"/>
        <v>33</v>
      </c>
      <c r="AT3071" s="17" t="str">
        <f t="shared" ca="1" si="847"/>
        <v>No</v>
      </c>
      <c r="AU3071" s="17">
        <f t="shared" si="845"/>
        <v>0</v>
      </c>
      <c r="AV3071" s="17" t="str">
        <f>+VLOOKUP(B3071,[1]Cruces!S:T,2,0)</f>
        <v>9. Contratación</v>
      </c>
    </row>
    <row r="3072" spans="1:48" x14ac:dyDescent="0.25">
      <c r="A3072" s="17" t="s">
        <v>5542</v>
      </c>
      <c r="B3072" s="17" t="s">
        <v>80</v>
      </c>
      <c r="C3072" s="17">
        <v>2651814</v>
      </c>
      <c r="D3072" s="17">
        <v>0</v>
      </c>
      <c r="E3072" s="17" t="s">
        <v>55</v>
      </c>
      <c r="F3072" s="17" t="s">
        <v>107</v>
      </c>
      <c r="G3072" s="17" t="s">
        <v>5543</v>
      </c>
      <c r="H3072" s="17">
        <v>3689759</v>
      </c>
      <c r="I3072" s="17" t="s">
        <v>182</v>
      </c>
      <c r="J3072" s="17" t="s">
        <v>59</v>
      </c>
      <c r="K3072" s="17" t="s">
        <v>97</v>
      </c>
      <c r="L3072" s="17" t="s">
        <v>111</v>
      </c>
      <c r="M3072" s="17" t="s">
        <v>112</v>
      </c>
      <c r="N3072" s="17" t="s">
        <v>87</v>
      </c>
      <c r="O3072" s="17">
        <v>20190604</v>
      </c>
      <c r="P3072" s="17">
        <v>20200514</v>
      </c>
      <c r="Q3072" s="17">
        <v>1110</v>
      </c>
      <c r="R3072" s="17">
        <v>26708770</v>
      </c>
      <c r="S3072" s="17" t="s">
        <v>76</v>
      </c>
      <c r="T3072" s="17" t="s">
        <v>63</v>
      </c>
      <c r="U3072" s="17" t="s">
        <v>88</v>
      </c>
      <c r="V3072" s="17">
        <f t="shared" si="846"/>
        <v>75</v>
      </c>
      <c r="W3072" s="17">
        <v>75000</v>
      </c>
      <c r="X3072" s="17" t="s">
        <v>89</v>
      </c>
      <c r="Y3072" s="17" t="s">
        <v>80</v>
      </c>
      <c r="Z3072" s="17">
        <v>20200514</v>
      </c>
      <c r="AA3072" s="17" t="s">
        <v>101</v>
      </c>
      <c r="AB3072" s="17">
        <v>1</v>
      </c>
      <c r="AC3072" s="17" t="str">
        <f>IFERROR(VLOOKUP(A3072,[1]Cruces!AJ:AK,2,0),VLOOKUP(CONCATENATE(X3072,AA3072),[1]Cruces!G:H,2,0))</f>
        <v>Solicitud de Obra</v>
      </c>
      <c r="AD3072" s="17">
        <f t="shared" si="832"/>
        <v>4</v>
      </c>
      <c r="AE3072" s="17">
        <f t="shared" si="833"/>
        <v>6</v>
      </c>
      <c r="AF3072" s="17">
        <f t="shared" si="834"/>
        <v>2019</v>
      </c>
      <c r="AG3072" s="17" t="str">
        <f>IFERROR(VLOOKUP(MID(A3072,2,4)*1,[1]Cruces!K:L,2,0),"Verificar")</f>
        <v>Atlántico Norte</v>
      </c>
      <c r="AH3072" s="17">
        <f t="shared" ca="1" si="835"/>
        <v>540</v>
      </c>
      <c r="AI3072" s="17" t="str">
        <f>IFERROR(VLOOKUP(U3072,[1]Cruces!$O$1:$P$6,2,0),"Sin Orden")</f>
        <v>Resuelta</v>
      </c>
      <c r="AJ3072" s="17">
        <f t="shared" si="836"/>
        <v>14</v>
      </c>
      <c r="AK3072" s="17">
        <f t="shared" si="837"/>
        <v>5</v>
      </c>
      <c r="AL3072" s="17">
        <f t="shared" si="838"/>
        <v>2020</v>
      </c>
      <c r="AM3072" s="17">
        <f t="shared" ca="1" si="839"/>
        <v>195</v>
      </c>
      <c r="AN3072" s="18" t="str">
        <f>IFERROR(VLOOKUP(R3072*1,'[1]Ordenes de Servicio'!G:K,5,0),"No Cruza")</f>
        <v>No Cruza</v>
      </c>
      <c r="AO3072" s="17">
        <f t="shared" ca="1" si="840"/>
        <v>345</v>
      </c>
      <c r="AP3072" s="17">
        <f t="shared" si="841"/>
        <v>14</v>
      </c>
      <c r="AQ3072" s="17">
        <f t="shared" si="842"/>
        <v>5</v>
      </c>
      <c r="AR3072" s="17">
        <f t="shared" si="843"/>
        <v>2020</v>
      </c>
      <c r="AS3072" s="17">
        <f t="shared" ca="1" si="844"/>
        <v>195</v>
      </c>
      <c r="AT3072" s="17" t="str">
        <f t="shared" ca="1" si="847"/>
        <v>No</v>
      </c>
      <c r="AU3072" s="17">
        <f t="shared" si="845"/>
        <v>0</v>
      </c>
      <c r="AV3072" s="17" t="str">
        <f>+VLOOKUP(B3072,[1]Cruces!S:T,2,0)</f>
        <v>8. Puesta en Servicio</v>
      </c>
    </row>
    <row r="3073" spans="1:48" hidden="1" x14ac:dyDescent="0.25">
      <c r="A3073" s="17" t="s">
        <v>5544</v>
      </c>
      <c r="B3073" s="17" t="s">
        <v>68</v>
      </c>
      <c r="C3073" s="17">
        <v>0</v>
      </c>
      <c r="D3073" s="17">
        <v>0</v>
      </c>
      <c r="E3073" s="17" t="s">
        <v>55</v>
      </c>
      <c r="F3073" s="17" t="s">
        <v>107</v>
      </c>
      <c r="G3073" s="17" t="s">
        <v>5545</v>
      </c>
      <c r="H3073" s="17">
        <v>0</v>
      </c>
      <c r="I3073" s="17" t="s">
        <v>71</v>
      </c>
      <c r="J3073" s="17" t="s">
        <v>59</v>
      </c>
      <c r="K3073" s="17" t="s">
        <v>97</v>
      </c>
      <c r="L3073" s="17" t="s">
        <v>325</v>
      </c>
      <c r="M3073" s="17" t="s">
        <v>326</v>
      </c>
      <c r="N3073" s="17" t="s">
        <v>75</v>
      </c>
      <c r="O3073" s="17">
        <v>20161031</v>
      </c>
      <c r="P3073" s="17">
        <v>20170220</v>
      </c>
      <c r="Q3073" s="17">
        <v>1150</v>
      </c>
      <c r="R3073" s="17">
        <v>23258265</v>
      </c>
      <c r="S3073" s="17" t="s">
        <v>100</v>
      </c>
      <c r="T3073" s="17" t="s">
        <v>63</v>
      </c>
      <c r="U3073" s="17" t="s">
        <v>91</v>
      </c>
      <c r="V3073" s="17">
        <f t="shared" si="846"/>
        <v>10</v>
      </c>
      <c r="W3073" s="17">
        <v>10000</v>
      </c>
      <c r="X3073" s="17" t="s">
        <v>64</v>
      </c>
      <c r="Y3073" s="17" t="s">
        <v>136</v>
      </c>
      <c r="Z3073" s="17">
        <v>20170307</v>
      </c>
      <c r="AA3073" s="17" t="s">
        <v>78</v>
      </c>
      <c r="AB3073" s="17">
        <v>1</v>
      </c>
      <c r="AC3073" s="17" t="str">
        <f>IFERROR(VLOOKUP(A3073,[1]Cruces!AJ:AK,2,0),VLOOKUP(CONCATENATE(X3073,AA3073),[1]Cruces!G:H,2,0))</f>
        <v>Solicitud de Obra</v>
      </c>
      <c r="AD3073" s="17">
        <f t="shared" si="832"/>
        <v>31</v>
      </c>
      <c r="AE3073" s="17">
        <f t="shared" si="833"/>
        <v>10</v>
      </c>
      <c r="AF3073" s="17">
        <f t="shared" si="834"/>
        <v>2016</v>
      </c>
      <c r="AG3073" s="17" t="str">
        <f>IFERROR(VLOOKUP(MID(A3073,2,4)*1,[1]Cruces!K:L,2,0),"Verificar")</f>
        <v>Atlántico Norte</v>
      </c>
      <c r="AH3073" s="17">
        <f t="shared" ca="1" si="835"/>
        <v>1486</v>
      </c>
      <c r="AI3073" s="17" t="str">
        <f>IFERROR(VLOOKUP(U3073,[1]Cruces!$O$1:$P$6,2,0),"Sin Orden")</f>
        <v>Resuelta</v>
      </c>
      <c r="AJ3073" s="17">
        <f t="shared" si="836"/>
        <v>7</v>
      </c>
      <c r="AK3073" s="17">
        <f t="shared" si="837"/>
        <v>3</v>
      </c>
      <c r="AL3073" s="17">
        <f t="shared" si="838"/>
        <v>2017</v>
      </c>
      <c r="AM3073" s="17">
        <f t="shared" ca="1" si="839"/>
        <v>1359</v>
      </c>
      <c r="AN3073" s="18" t="str">
        <f>IFERROR(VLOOKUP(R3073*1,'[1]Ordenes de Servicio'!G:K,5,0),"No Cruza")</f>
        <v>No Cruza</v>
      </c>
      <c r="AO3073" s="17">
        <f t="shared" ca="1" si="840"/>
        <v>127</v>
      </c>
      <c r="AP3073" s="17">
        <f t="shared" si="841"/>
        <v>20</v>
      </c>
      <c r="AQ3073" s="17">
        <f t="shared" si="842"/>
        <v>2</v>
      </c>
      <c r="AR3073" s="17">
        <f t="shared" si="843"/>
        <v>2017</v>
      </c>
      <c r="AS3073" s="17">
        <f t="shared" ca="1" si="844"/>
        <v>1374</v>
      </c>
      <c r="AT3073" s="17" t="str">
        <f t="shared" ca="1" si="847"/>
        <v>Si</v>
      </c>
      <c r="AU3073" s="17">
        <f t="shared" si="845"/>
        <v>15</v>
      </c>
      <c r="AV3073" s="17" t="str">
        <f>+VLOOKUP(B3073,[1]Cruces!S:T,2,0)</f>
        <v>5. Consultoría / Adjudicación</v>
      </c>
    </row>
    <row r="3074" spans="1:48" hidden="1" x14ac:dyDescent="0.25">
      <c r="A3074" s="17" t="s">
        <v>5546</v>
      </c>
      <c r="B3074" s="17" t="s">
        <v>54</v>
      </c>
      <c r="C3074" s="17">
        <v>0</v>
      </c>
      <c r="D3074" s="17">
        <v>0</v>
      </c>
      <c r="E3074" s="17" t="s">
        <v>55</v>
      </c>
      <c r="F3074" s="17" t="s">
        <v>126</v>
      </c>
      <c r="G3074" s="17" t="s">
        <v>5547</v>
      </c>
      <c r="H3074" s="17">
        <v>0</v>
      </c>
      <c r="I3074" s="17" t="s">
        <v>83</v>
      </c>
      <c r="J3074" s="17" t="s">
        <v>59</v>
      </c>
      <c r="K3074" s="17" t="s">
        <v>97</v>
      </c>
      <c r="L3074" s="17" t="s">
        <v>129</v>
      </c>
      <c r="M3074" s="17" t="s">
        <v>130</v>
      </c>
      <c r="N3074" s="17" t="s">
        <v>62</v>
      </c>
      <c r="O3074" s="17">
        <v>20200512</v>
      </c>
      <c r="P3074" s="17">
        <v>20200527</v>
      </c>
      <c r="Q3074" s="17">
        <v>9331</v>
      </c>
      <c r="R3074" s="17">
        <v>27512114</v>
      </c>
      <c r="S3074" s="17" t="s">
        <v>100</v>
      </c>
      <c r="T3074" s="17" t="s">
        <v>63</v>
      </c>
      <c r="U3074" s="17" t="s">
        <v>91</v>
      </c>
      <c r="V3074" s="17">
        <f t="shared" si="846"/>
        <v>25</v>
      </c>
      <c r="W3074" s="17">
        <v>25000</v>
      </c>
      <c r="X3074" s="17" t="s">
        <v>64</v>
      </c>
      <c r="Y3074" s="17" t="s">
        <v>65</v>
      </c>
      <c r="Z3074" s="17">
        <v>20200527</v>
      </c>
      <c r="AA3074" s="17" t="s">
        <v>176</v>
      </c>
      <c r="AB3074" s="17">
        <v>1</v>
      </c>
      <c r="AC3074" s="17" t="str">
        <f>IFERROR(VLOOKUP(A3074,[1]Cruces!AJ:AK,2,0),VLOOKUP(CONCATENATE(X3074,AA3074),[1]Cruces!G:H,2,0))</f>
        <v>Solicitud de Obra</v>
      </c>
      <c r="AD3074" s="17">
        <f t="shared" si="832"/>
        <v>12</v>
      </c>
      <c r="AE3074" s="17">
        <f t="shared" si="833"/>
        <v>5</v>
      </c>
      <c r="AF3074" s="17">
        <f t="shared" si="834"/>
        <v>2020</v>
      </c>
      <c r="AG3074" s="17" t="str">
        <f>IFERROR(VLOOKUP(MID(A3074,2,4)*1,[1]Cruces!K:L,2,0),"Verificar")</f>
        <v>Guajira</v>
      </c>
      <c r="AH3074" s="17">
        <f t="shared" ca="1" si="835"/>
        <v>197</v>
      </c>
      <c r="AI3074" s="17" t="str">
        <f>IFERROR(VLOOKUP(U3074,[1]Cruces!$O$1:$P$6,2,0),"Sin Orden")</f>
        <v>Resuelta</v>
      </c>
      <c r="AJ3074" s="17">
        <f t="shared" si="836"/>
        <v>27</v>
      </c>
      <c r="AK3074" s="17">
        <f t="shared" si="837"/>
        <v>5</v>
      </c>
      <c r="AL3074" s="17">
        <f t="shared" si="838"/>
        <v>2020</v>
      </c>
      <c r="AM3074" s="17">
        <f t="shared" ca="1" si="839"/>
        <v>182</v>
      </c>
      <c r="AN3074" s="18" t="str">
        <f>IFERROR(VLOOKUP(R3074*1,'[1]Ordenes de Servicio'!G:K,5,0),"No Cruza")</f>
        <v>No Cruza</v>
      </c>
      <c r="AO3074" s="17">
        <f t="shared" ca="1" si="840"/>
        <v>15</v>
      </c>
      <c r="AP3074" s="17">
        <f t="shared" si="841"/>
        <v>27</v>
      </c>
      <c r="AQ3074" s="17">
        <f t="shared" si="842"/>
        <v>5</v>
      </c>
      <c r="AR3074" s="17">
        <f t="shared" si="843"/>
        <v>2020</v>
      </c>
      <c r="AS3074" s="17">
        <f t="shared" ca="1" si="844"/>
        <v>182</v>
      </c>
      <c r="AT3074" s="17" t="str">
        <f t="shared" ca="1" si="847"/>
        <v>No</v>
      </c>
      <c r="AU3074" s="17">
        <f t="shared" si="845"/>
        <v>0</v>
      </c>
      <c r="AV3074" s="17" t="str">
        <f>+VLOOKUP(B3074,[1]Cruces!S:T,2,0)</f>
        <v>4. Presupuesto de Obra</v>
      </c>
    </row>
    <row r="3075" spans="1:48" hidden="1" x14ac:dyDescent="0.25">
      <c r="A3075" s="17" t="s">
        <v>9833</v>
      </c>
      <c r="B3075" s="17" t="s">
        <v>569</v>
      </c>
      <c r="C3075" s="17">
        <v>0</v>
      </c>
      <c r="D3075" s="17">
        <v>0</v>
      </c>
      <c r="E3075" s="17" t="s">
        <v>55</v>
      </c>
      <c r="F3075" s="17" t="s">
        <v>7098</v>
      </c>
      <c r="G3075" s="17" t="s">
        <v>9834</v>
      </c>
      <c r="H3075" s="17">
        <v>3571988</v>
      </c>
      <c r="I3075" s="17" t="s">
        <v>71</v>
      </c>
      <c r="J3075" s="17" t="s">
        <v>59</v>
      </c>
      <c r="K3075" s="17" t="s">
        <v>97</v>
      </c>
      <c r="L3075" s="17" t="s">
        <v>7101</v>
      </c>
      <c r="M3075" s="17" t="s">
        <v>7102</v>
      </c>
      <c r="N3075" s="17" t="s">
        <v>572</v>
      </c>
      <c r="O3075" s="17">
        <v>20201026</v>
      </c>
      <c r="P3075" s="17">
        <v>20201026</v>
      </c>
      <c r="Q3075" s="17">
        <v>1180</v>
      </c>
      <c r="R3075" s="17">
        <v>0</v>
      </c>
      <c r="S3075" s="17"/>
      <c r="T3075" s="17" t="s">
        <v>63</v>
      </c>
      <c r="U3075" s="17"/>
      <c r="V3075" s="17">
        <f t="shared" si="846"/>
        <v>3</v>
      </c>
      <c r="W3075" s="17">
        <v>3000</v>
      </c>
      <c r="X3075" s="17" t="s">
        <v>7065</v>
      </c>
      <c r="Y3075" s="17" t="s">
        <v>569</v>
      </c>
      <c r="Z3075" s="17">
        <v>20201026</v>
      </c>
      <c r="AA3075" s="17" t="s">
        <v>1947</v>
      </c>
      <c r="AB3075" s="17">
        <v>1</v>
      </c>
      <c r="AC3075" s="17" t="str">
        <f>IFERROR(VLOOKUP(A3075,[1]Cruces!AJ:AK,2,0),VLOOKUP(CONCATENATE(X3075,AA3075),[1]Cruces!G:H,2,0))</f>
        <v>Solicitud por BT</v>
      </c>
      <c r="AD3075" s="17">
        <f t="shared" si="832"/>
        <v>26</v>
      </c>
      <c r="AE3075" s="17">
        <f t="shared" si="833"/>
        <v>10</v>
      </c>
      <c r="AF3075" s="17">
        <f t="shared" si="834"/>
        <v>2020</v>
      </c>
      <c r="AG3075" s="17" t="str">
        <f>IFERROR(VLOOKUP(MID(A3075,2,4)*1,[1]Cruces!K:L,2,0),"Verificar")</f>
        <v>Atlántico Norte</v>
      </c>
      <c r="AH3075" s="17">
        <f t="shared" ca="1" si="835"/>
        <v>30</v>
      </c>
      <c r="AI3075" s="17" t="str">
        <f>IFERROR(VLOOKUP(U3075,[1]Cruces!$O$1:$P$6,2,0),"Sin Orden")</f>
        <v>Sin Orden</v>
      </c>
      <c r="AJ3075" s="17">
        <f t="shared" si="836"/>
        <v>26</v>
      </c>
      <c r="AK3075" s="17">
        <f t="shared" si="837"/>
        <v>10</v>
      </c>
      <c r="AL3075" s="17">
        <f t="shared" si="838"/>
        <v>2020</v>
      </c>
      <c r="AM3075" s="17">
        <f t="shared" ca="1" si="839"/>
        <v>30</v>
      </c>
      <c r="AN3075" s="18" t="str">
        <f>IFERROR(VLOOKUP(R3075*1,'[1]Ordenes de Servicio'!G:K,5,0),"No Cruza")</f>
        <v>No Cruza</v>
      </c>
      <c r="AO3075" s="17">
        <f t="shared" ca="1" si="840"/>
        <v>30</v>
      </c>
      <c r="AP3075" s="17">
        <f t="shared" si="841"/>
        <v>26</v>
      </c>
      <c r="AQ3075" s="17">
        <f t="shared" si="842"/>
        <v>10</v>
      </c>
      <c r="AR3075" s="17">
        <f t="shared" si="843"/>
        <v>2020</v>
      </c>
      <c r="AS3075" s="17">
        <f t="shared" ca="1" si="844"/>
        <v>30</v>
      </c>
      <c r="AT3075" s="17" t="str">
        <f t="shared" ca="1" si="847"/>
        <v>No</v>
      </c>
      <c r="AU3075" s="17">
        <f t="shared" si="845"/>
        <v>0</v>
      </c>
      <c r="AV3075" s="17" t="str">
        <f>+VLOOKUP(B3075,[1]Cruces!S:T,2,0)</f>
        <v>1. Solicitud</v>
      </c>
    </row>
    <row r="3076" spans="1:48" hidden="1" x14ac:dyDescent="0.25">
      <c r="A3076" s="17" t="s">
        <v>10629</v>
      </c>
      <c r="B3076" s="17" t="s">
        <v>296</v>
      </c>
      <c r="C3076" s="17">
        <v>0</v>
      </c>
      <c r="D3076" s="17">
        <v>0</v>
      </c>
      <c r="E3076" s="17" t="s">
        <v>55</v>
      </c>
      <c r="F3076" s="17" t="s">
        <v>932</v>
      </c>
      <c r="G3076" s="17" t="s">
        <v>10630</v>
      </c>
      <c r="H3076" s="17">
        <v>3176674203</v>
      </c>
      <c r="I3076" s="17" t="s">
        <v>71</v>
      </c>
      <c r="J3076" s="17" t="s">
        <v>59</v>
      </c>
      <c r="K3076" s="17" t="s">
        <v>97</v>
      </c>
      <c r="L3076" s="17" t="s">
        <v>935</v>
      </c>
      <c r="M3076" s="17" t="s">
        <v>936</v>
      </c>
      <c r="N3076" s="17" t="s">
        <v>301</v>
      </c>
      <c r="O3076" s="17">
        <v>20200907</v>
      </c>
      <c r="P3076" s="17">
        <v>20200907</v>
      </c>
      <c r="Q3076" s="17">
        <v>9341</v>
      </c>
      <c r="R3076" s="17">
        <v>0</v>
      </c>
      <c r="S3076" s="17"/>
      <c r="T3076" s="17" t="s">
        <v>63</v>
      </c>
      <c r="U3076" s="17"/>
      <c r="V3076" s="17">
        <f t="shared" si="846"/>
        <v>37.5</v>
      </c>
      <c r="W3076" s="17">
        <v>37500</v>
      </c>
      <c r="X3076" s="17" t="s">
        <v>64</v>
      </c>
      <c r="Y3076" s="17" t="s">
        <v>296</v>
      </c>
      <c r="Z3076" s="17">
        <v>20200907</v>
      </c>
      <c r="AA3076" s="17" t="s">
        <v>78</v>
      </c>
      <c r="AB3076" s="17">
        <v>1</v>
      </c>
      <c r="AC3076" s="17" t="str">
        <f>IFERROR(VLOOKUP(A3076,[1]Cruces!AJ:AK,2,0),VLOOKUP(CONCATENATE(X3076,AA3076),[1]Cruces!G:H,2,0))</f>
        <v>Exp BMT</v>
      </c>
      <c r="AD3076" s="17">
        <f t="shared" si="832"/>
        <v>7</v>
      </c>
      <c r="AE3076" s="17">
        <f t="shared" si="833"/>
        <v>9</v>
      </c>
      <c r="AF3076" s="17">
        <f t="shared" si="834"/>
        <v>2020</v>
      </c>
      <c r="AG3076" s="17" t="str">
        <f>IFERROR(VLOOKUP(MID(A3076,2,4)*1,[1]Cruces!K:L,2,0),"Verificar")</f>
        <v>Magdalena</v>
      </c>
      <c r="AH3076" s="17">
        <f t="shared" ca="1" si="835"/>
        <v>79</v>
      </c>
      <c r="AI3076" s="17" t="str">
        <f>IFERROR(VLOOKUP(U3076,[1]Cruces!$O$1:$P$6,2,0),"Sin Orden")</f>
        <v>Sin Orden</v>
      </c>
      <c r="AJ3076" s="17">
        <f t="shared" si="836"/>
        <v>7</v>
      </c>
      <c r="AK3076" s="17">
        <f t="shared" si="837"/>
        <v>9</v>
      </c>
      <c r="AL3076" s="17">
        <f t="shared" si="838"/>
        <v>2020</v>
      </c>
      <c r="AM3076" s="17">
        <f t="shared" ca="1" si="839"/>
        <v>79</v>
      </c>
      <c r="AN3076" s="18" t="str">
        <f>IFERROR(VLOOKUP(R3076*1,'[1]Ordenes de Servicio'!G:K,5,0),"No Cruza")</f>
        <v>No Cruza</v>
      </c>
      <c r="AO3076" s="17">
        <f t="shared" ca="1" si="840"/>
        <v>79</v>
      </c>
      <c r="AP3076" s="17">
        <f t="shared" si="841"/>
        <v>7</v>
      </c>
      <c r="AQ3076" s="17">
        <f t="shared" si="842"/>
        <v>9</v>
      </c>
      <c r="AR3076" s="17">
        <f t="shared" si="843"/>
        <v>2020</v>
      </c>
      <c r="AS3076" s="17">
        <f t="shared" ca="1" si="844"/>
        <v>79</v>
      </c>
      <c r="AT3076" s="17" t="str">
        <f t="shared" ca="1" si="847"/>
        <v>No</v>
      </c>
      <c r="AU3076" s="17">
        <f t="shared" si="845"/>
        <v>0</v>
      </c>
      <c r="AV3076" s="17" t="str">
        <f>+VLOOKUP(B3076,[1]Cruces!S:T,2,0)</f>
        <v>3. Evaluación Técnico Ecónomica</v>
      </c>
    </row>
    <row r="3077" spans="1:48" hidden="1" x14ac:dyDescent="0.25">
      <c r="A3077" s="17" t="s">
        <v>5548</v>
      </c>
      <c r="B3077" s="17" t="s">
        <v>68</v>
      </c>
      <c r="C3077" s="17">
        <v>0</v>
      </c>
      <c r="D3077" s="17">
        <v>0</v>
      </c>
      <c r="E3077" s="17" t="s">
        <v>55</v>
      </c>
      <c r="F3077" s="17" t="s">
        <v>232</v>
      </c>
      <c r="G3077" s="17" t="s">
        <v>5549</v>
      </c>
      <c r="H3077" s="17">
        <v>0</v>
      </c>
      <c r="I3077" s="17" t="s">
        <v>116</v>
      </c>
      <c r="J3077" s="17" t="s">
        <v>59</v>
      </c>
      <c r="K3077" s="17" t="s">
        <v>5550</v>
      </c>
      <c r="L3077" s="17" t="s">
        <v>280</v>
      </c>
      <c r="M3077" s="17" t="s">
        <v>281</v>
      </c>
      <c r="N3077" s="17" t="s">
        <v>75</v>
      </c>
      <c r="O3077" s="17">
        <v>20200212</v>
      </c>
      <c r="P3077" s="17">
        <v>20200309</v>
      </c>
      <c r="Q3077" s="17">
        <v>7542</v>
      </c>
      <c r="R3077" s="17">
        <v>27172481</v>
      </c>
      <c r="S3077" s="17" t="s">
        <v>100</v>
      </c>
      <c r="T3077" s="17" t="s">
        <v>63</v>
      </c>
      <c r="U3077" s="17" t="s">
        <v>91</v>
      </c>
      <c r="V3077" s="17">
        <f t="shared" si="846"/>
        <v>500</v>
      </c>
      <c r="W3077" s="17">
        <v>500000</v>
      </c>
      <c r="X3077" s="17" t="s">
        <v>64</v>
      </c>
      <c r="Y3077" s="17" t="s">
        <v>136</v>
      </c>
      <c r="Z3077" s="17">
        <v>20200317</v>
      </c>
      <c r="AA3077" s="17" t="s">
        <v>101</v>
      </c>
      <c r="AB3077" s="17">
        <v>1</v>
      </c>
      <c r="AC3077" s="17" t="str">
        <f>IFERROR(VLOOKUP(A3077,[1]Cruces!AJ:AK,2,0),VLOOKUP(CONCATENATE(X3077,AA3077),[1]Cruces!G:H,2,0))</f>
        <v>Solicitud de Obra</v>
      </c>
      <c r="AD3077" s="17">
        <f t="shared" si="832"/>
        <v>12</v>
      </c>
      <c r="AE3077" s="17">
        <f t="shared" si="833"/>
        <v>2</v>
      </c>
      <c r="AF3077" s="17">
        <f t="shared" si="834"/>
        <v>2020</v>
      </c>
      <c r="AG3077" s="17" t="str">
        <f>IFERROR(VLOOKUP(MID(A3077,2,4)*1,[1]Cruces!K:L,2,0),"Verificar")</f>
        <v>Atlántico Sur</v>
      </c>
      <c r="AH3077" s="17">
        <f t="shared" ca="1" si="835"/>
        <v>287</v>
      </c>
      <c r="AI3077" s="17" t="str">
        <f>IFERROR(VLOOKUP(U3077,[1]Cruces!$O$1:$P$6,2,0),"Sin Orden")</f>
        <v>Resuelta</v>
      </c>
      <c r="AJ3077" s="17">
        <f t="shared" si="836"/>
        <v>17</v>
      </c>
      <c r="AK3077" s="17">
        <f t="shared" si="837"/>
        <v>3</v>
      </c>
      <c r="AL3077" s="17">
        <f t="shared" si="838"/>
        <v>2020</v>
      </c>
      <c r="AM3077" s="17">
        <f t="shared" ca="1" si="839"/>
        <v>253</v>
      </c>
      <c r="AN3077" s="18" t="str">
        <f>IFERROR(VLOOKUP(R3077*1,'[1]Ordenes de Servicio'!G:K,5,0),"No Cruza")</f>
        <v>No Cruza</v>
      </c>
      <c r="AO3077" s="17">
        <f t="shared" ca="1" si="840"/>
        <v>34</v>
      </c>
      <c r="AP3077" s="17">
        <f t="shared" si="841"/>
        <v>9</v>
      </c>
      <c r="AQ3077" s="17">
        <f t="shared" si="842"/>
        <v>3</v>
      </c>
      <c r="AR3077" s="17">
        <f t="shared" si="843"/>
        <v>2020</v>
      </c>
      <c r="AS3077" s="17">
        <f t="shared" ca="1" si="844"/>
        <v>261</v>
      </c>
      <c r="AT3077" s="17" t="str">
        <f t="shared" ca="1" si="847"/>
        <v>No</v>
      </c>
      <c r="AU3077" s="17">
        <f t="shared" si="845"/>
        <v>8</v>
      </c>
      <c r="AV3077" s="17" t="str">
        <f>+VLOOKUP(B3077,[1]Cruces!S:T,2,0)</f>
        <v>5. Consultoría / Adjudicación</v>
      </c>
    </row>
    <row r="3078" spans="1:48" hidden="1" x14ac:dyDescent="0.25">
      <c r="A3078" s="17" t="s">
        <v>5551</v>
      </c>
      <c r="B3078" s="17" t="s">
        <v>68</v>
      </c>
      <c r="C3078" s="17">
        <v>2034516</v>
      </c>
      <c r="D3078" s="17">
        <v>20055236</v>
      </c>
      <c r="E3078" s="17" t="s">
        <v>93</v>
      </c>
      <c r="F3078" s="17" t="s">
        <v>56</v>
      </c>
      <c r="G3078" s="17" t="s">
        <v>5552</v>
      </c>
      <c r="H3078" s="17">
        <v>3215419736</v>
      </c>
      <c r="I3078" s="17" t="s">
        <v>182</v>
      </c>
      <c r="J3078" s="17" t="s">
        <v>5553</v>
      </c>
      <c r="K3078" s="17" t="s">
        <v>5554</v>
      </c>
      <c r="L3078" s="17" t="s">
        <v>842</v>
      </c>
      <c r="M3078" s="17" t="s">
        <v>55</v>
      </c>
      <c r="N3078" s="17" t="s">
        <v>75</v>
      </c>
      <c r="O3078" s="17">
        <v>20200309</v>
      </c>
      <c r="P3078" s="17">
        <v>20200326</v>
      </c>
      <c r="Q3078" s="17">
        <v>1170</v>
      </c>
      <c r="R3078" s="17">
        <v>28257695</v>
      </c>
      <c r="S3078" s="17" t="s">
        <v>76</v>
      </c>
      <c r="T3078" s="17" t="s">
        <v>63</v>
      </c>
      <c r="U3078" s="17" t="s">
        <v>91</v>
      </c>
      <c r="V3078" s="17">
        <f t="shared" si="846"/>
        <v>75</v>
      </c>
      <c r="W3078" s="17">
        <v>75000</v>
      </c>
      <c r="X3078" s="17" t="s">
        <v>89</v>
      </c>
      <c r="Y3078" s="17" t="s">
        <v>150</v>
      </c>
      <c r="Z3078" s="17">
        <v>20201028</v>
      </c>
      <c r="AA3078" s="17" t="s">
        <v>78</v>
      </c>
      <c r="AB3078" s="17">
        <v>1</v>
      </c>
      <c r="AC3078" s="17" t="str">
        <f>IFERROR(VLOOKUP(A3078,[1]Cruces!AJ:AK,2,0),VLOOKUP(CONCATENATE(X3078,AA3078),[1]Cruces!G:H,2,0))</f>
        <v>Solicitud de Obra</v>
      </c>
      <c r="AD3078" s="17">
        <f t="shared" si="832"/>
        <v>9</v>
      </c>
      <c r="AE3078" s="17">
        <f t="shared" si="833"/>
        <v>3</v>
      </c>
      <c r="AF3078" s="17">
        <f t="shared" si="834"/>
        <v>2020</v>
      </c>
      <c r="AG3078" s="17" t="str">
        <f>IFERROR(VLOOKUP(MID(A3078,2,4)*1,[1]Cruces!K:L,2,0),"Verificar")</f>
        <v>Atlántico Norte</v>
      </c>
      <c r="AH3078" s="17">
        <f t="shared" ca="1" si="835"/>
        <v>261</v>
      </c>
      <c r="AI3078" s="17" t="str">
        <f>IFERROR(VLOOKUP(U3078,[1]Cruces!$O$1:$P$6,2,0),"Sin Orden")</f>
        <v>Resuelta</v>
      </c>
      <c r="AJ3078" s="17">
        <f t="shared" si="836"/>
        <v>28</v>
      </c>
      <c r="AK3078" s="17">
        <f t="shared" si="837"/>
        <v>10</v>
      </c>
      <c r="AL3078" s="17">
        <f t="shared" si="838"/>
        <v>2020</v>
      </c>
      <c r="AM3078" s="17">
        <f t="shared" ca="1" si="839"/>
        <v>28</v>
      </c>
      <c r="AN3078" s="18">
        <f>IFERROR(VLOOKUP(R3078*1,'[1]Ordenes de Servicio'!G:K,5,0),"No Cruza")</f>
        <v>44132</v>
      </c>
      <c r="AO3078" s="17">
        <f t="shared" ca="1" si="840"/>
        <v>233</v>
      </c>
      <c r="AP3078" s="17">
        <f t="shared" si="841"/>
        <v>26</v>
      </c>
      <c r="AQ3078" s="17">
        <f t="shared" si="842"/>
        <v>3</v>
      </c>
      <c r="AR3078" s="17">
        <f t="shared" si="843"/>
        <v>2020</v>
      </c>
      <c r="AS3078" s="17">
        <f t="shared" ca="1" si="844"/>
        <v>244</v>
      </c>
      <c r="AT3078" s="17" t="str">
        <f t="shared" ca="1" si="847"/>
        <v>No</v>
      </c>
      <c r="AU3078" s="17">
        <f t="shared" si="845"/>
        <v>216</v>
      </c>
      <c r="AV3078" s="17" t="str">
        <f>+VLOOKUP(B3078,[1]Cruces!S:T,2,0)</f>
        <v>5. Consultoría / Adjudicación</v>
      </c>
    </row>
    <row r="3079" spans="1:48" hidden="1" x14ac:dyDescent="0.25">
      <c r="A3079" s="17" t="s">
        <v>9835</v>
      </c>
      <c r="B3079" s="17" t="s">
        <v>569</v>
      </c>
      <c r="C3079" s="17">
        <v>0</v>
      </c>
      <c r="D3079" s="17">
        <v>0</v>
      </c>
      <c r="E3079" s="17" t="s">
        <v>55</v>
      </c>
      <c r="F3079" s="17" t="s">
        <v>7082</v>
      </c>
      <c r="G3079" s="17" t="s">
        <v>9836</v>
      </c>
      <c r="H3079" s="17">
        <v>3226462651</v>
      </c>
      <c r="I3079" s="17" t="s">
        <v>71</v>
      </c>
      <c r="J3079" s="17" t="s">
        <v>59</v>
      </c>
      <c r="K3079" s="17" t="s">
        <v>9837</v>
      </c>
      <c r="L3079" s="17" t="s">
        <v>7260</v>
      </c>
      <c r="M3079" s="17" t="s">
        <v>7261</v>
      </c>
      <c r="N3079" s="17" t="s">
        <v>572</v>
      </c>
      <c r="O3079" s="17">
        <v>20201111</v>
      </c>
      <c r="P3079" s="17">
        <v>20201111</v>
      </c>
      <c r="Q3079" s="17">
        <v>1170</v>
      </c>
      <c r="R3079" s="17">
        <v>0</v>
      </c>
      <c r="S3079" s="17"/>
      <c r="T3079" s="17" t="s">
        <v>63</v>
      </c>
      <c r="U3079" s="17"/>
      <c r="V3079" s="17">
        <f t="shared" si="846"/>
        <v>3</v>
      </c>
      <c r="W3079" s="17">
        <v>3000</v>
      </c>
      <c r="X3079" s="17" t="s">
        <v>7065</v>
      </c>
      <c r="Y3079" s="17" t="s">
        <v>569</v>
      </c>
      <c r="Z3079" s="17">
        <v>20201111</v>
      </c>
      <c r="AA3079" s="17" t="s">
        <v>1947</v>
      </c>
      <c r="AB3079" s="17">
        <v>1</v>
      </c>
      <c r="AC3079" s="17" t="str">
        <f>IFERROR(VLOOKUP(A3079,[1]Cruces!AJ:AK,2,0),VLOOKUP(CONCATENATE(X3079,AA3079),[1]Cruces!G:H,2,0))</f>
        <v>Solicitud por BT</v>
      </c>
      <c r="AD3079" s="17">
        <f t="shared" si="832"/>
        <v>11</v>
      </c>
      <c r="AE3079" s="17">
        <f t="shared" si="833"/>
        <v>11</v>
      </c>
      <c r="AF3079" s="17">
        <f t="shared" si="834"/>
        <v>2020</v>
      </c>
      <c r="AG3079" s="17" t="str">
        <f>IFERROR(VLOOKUP(MID(A3079,2,4)*1,[1]Cruces!K:L,2,0),"Verificar")</f>
        <v>Atlántico Norte</v>
      </c>
      <c r="AH3079" s="17">
        <f t="shared" ca="1" si="835"/>
        <v>14</v>
      </c>
      <c r="AI3079" s="17" t="str">
        <f>IFERROR(VLOOKUP(U3079,[1]Cruces!$O$1:$P$6,2,0),"Sin Orden")</f>
        <v>Sin Orden</v>
      </c>
      <c r="AJ3079" s="17">
        <f t="shared" si="836"/>
        <v>11</v>
      </c>
      <c r="AK3079" s="17">
        <f t="shared" si="837"/>
        <v>11</v>
      </c>
      <c r="AL3079" s="17">
        <f t="shared" si="838"/>
        <v>2020</v>
      </c>
      <c r="AM3079" s="17">
        <f t="shared" ca="1" si="839"/>
        <v>14</v>
      </c>
      <c r="AN3079" s="18" t="str">
        <f>IFERROR(VLOOKUP(R3079*1,'[1]Ordenes de Servicio'!G:K,5,0),"No Cruza")</f>
        <v>No Cruza</v>
      </c>
      <c r="AO3079" s="17">
        <f t="shared" ca="1" si="840"/>
        <v>14</v>
      </c>
      <c r="AP3079" s="17">
        <f t="shared" si="841"/>
        <v>11</v>
      </c>
      <c r="AQ3079" s="17">
        <f t="shared" si="842"/>
        <v>11</v>
      </c>
      <c r="AR3079" s="17">
        <f t="shared" si="843"/>
        <v>2020</v>
      </c>
      <c r="AS3079" s="17">
        <f t="shared" ca="1" si="844"/>
        <v>14</v>
      </c>
      <c r="AT3079" s="17" t="str">
        <f t="shared" ca="1" si="847"/>
        <v>No</v>
      </c>
      <c r="AU3079" s="17">
        <f t="shared" si="845"/>
        <v>0</v>
      </c>
      <c r="AV3079" s="17" t="str">
        <f>+VLOOKUP(B3079,[1]Cruces!S:T,2,0)</f>
        <v>1. Solicitud</v>
      </c>
    </row>
    <row r="3080" spans="1:48" hidden="1" x14ac:dyDescent="0.25">
      <c r="A3080" s="17" t="s">
        <v>5555</v>
      </c>
      <c r="B3080" s="17" t="s">
        <v>296</v>
      </c>
      <c r="C3080" s="17">
        <v>0</v>
      </c>
      <c r="D3080" s="17">
        <v>0</v>
      </c>
      <c r="E3080" s="17" t="s">
        <v>55</v>
      </c>
      <c r="F3080" s="17" t="s">
        <v>932</v>
      </c>
      <c r="G3080" s="17" t="s">
        <v>5556</v>
      </c>
      <c r="H3080" s="17">
        <v>3135837732</v>
      </c>
      <c r="I3080" s="17" t="s">
        <v>71</v>
      </c>
      <c r="J3080" s="17" t="s">
        <v>59</v>
      </c>
      <c r="K3080" s="17" t="s">
        <v>97</v>
      </c>
      <c r="L3080" s="17" t="s">
        <v>935</v>
      </c>
      <c r="M3080" s="17" t="s">
        <v>936</v>
      </c>
      <c r="N3080" s="17" t="s">
        <v>301</v>
      </c>
      <c r="O3080" s="17">
        <v>20200519</v>
      </c>
      <c r="P3080" s="17">
        <v>20200519</v>
      </c>
      <c r="Q3080" s="17">
        <v>3410</v>
      </c>
      <c r="R3080" s="17">
        <v>27519139</v>
      </c>
      <c r="S3080" s="17" t="s">
        <v>100</v>
      </c>
      <c r="T3080" s="17" t="s">
        <v>63</v>
      </c>
      <c r="U3080" s="17" t="s">
        <v>91</v>
      </c>
      <c r="V3080" s="17">
        <f t="shared" si="846"/>
        <v>15</v>
      </c>
      <c r="W3080" s="17">
        <v>15000</v>
      </c>
      <c r="X3080" s="17" t="s">
        <v>64</v>
      </c>
      <c r="Y3080" s="17" t="s">
        <v>296</v>
      </c>
      <c r="Z3080" s="17">
        <v>20200519</v>
      </c>
      <c r="AA3080" s="17" t="s">
        <v>78</v>
      </c>
      <c r="AB3080" s="17">
        <v>1</v>
      </c>
      <c r="AC3080" s="17" t="str">
        <f>IFERROR(VLOOKUP(A3080,[1]Cruces!AJ:AK,2,0),VLOOKUP(CONCATENATE(X3080,AA3080),[1]Cruces!G:H,2,0))</f>
        <v>Solicitud de Obra</v>
      </c>
      <c r="AD3080" s="17">
        <f t="shared" si="832"/>
        <v>19</v>
      </c>
      <c r="AE3080" s="17">
        <f t="shared" si="833"/>
        <v>5</v>
      </c>
      <c r="AF3080" s="17">
        <f t="shared" si="834"/>
        <v>2020</v>
      </c>
      <c r="AG3080" s="17" t="str">
        <f>IFERROR(VLOOKUP(MID(A3080,2,4)*1,[1]Cruces!K:L,2,0),"Verificar")</f>
        <v>Magdalena</v>
      </c>
      <c r="AH3080" s="17">
        <f t="shared" ca="1" si="835"/>
        <v>190</v>
      </c>
      <c r="AI3080" s="17" t="str">
        <f>IFERROR(VLOOKUP(U3080,[1]Cruces!$O$1:$P$6,2,0),"Sin Orden")</f>
        <v>Resuelta</v>
      </c>
      <c r="AJ3080" s="17">
        <f t="shared" si="836"/>
        <v>19</v>
      </c>
      <c r="AK3080" s="17">
        <f t="shared" si="837"/>
        <v>5</v>
      </c>
      <c r="AL3080" s="17">
        <f t="shared" si="838"/>
        <v>2020</v>
      </c>
      <c r="AM3080" s="17">
        <f t="shared" ca="1" si="839"/>
        <v>190</v>
      </c>
      <c r="AN3080" s="18" t="str">
        <f>IFERROR(VLOOKUP(R3080*1,'[1]Ordenes de Servicio'!G:K,5,0),"No Cruza")</f>
        <v>No Cruza</v>
      </c>
      <c r="AO3080" s="17">
        <f t="shared" ca="1" si="840"/>
        <v>0</v>
      </c>
      <c r="AP3080" s="17">
        <f t="shared" si="841"/>
        <v>19</v>
      </c>
      <c r="AQ3080" s="17">
        <f t="shared" si="842"/>
        <v>5</v>
      </c>
      <c r="AR3080" s="17">
        <f t="shared" si="843"/>
        <v>2020</v>
      </c>
      <c r="AS3080" s="17">
        <f t="shared" ca="1" si="844"/>
        <v>190</v>
      </c>
      <c r="AT3080" s="17" t="str">
        <f t="shared" ca="1" si="847"/>
        <v>No</v>
      </c>
      <c r="AU3080" s="17">
        <f t="shared" si="845"/>
        <v>0</v>
      </c>
      <c r="AV3080" s="17" t="str">
        <f>+VLOOKUP(B3080,[1]Cruces!S:T,2,0)</f>
        <v>3. Evaluación Técnico Ecónomica</v>
      </c>
    </row>
    <row r="3081" spans="1:48" hidden="1" x14ac:dyDescent="0.25">
      <c r="A3081" s="17" t="s">
        <v>5557</v>
      </c>
      <c r="B3081" s="17" t="s">
        <v>54</v>
      </c>
      <c r="C3081" s="17">
        <v>0</v>
      </c>
      <c r="D3081" s="17">
        <v>0</v>
      </c>
      <c r="E3081" s="17" t="s">
        <v>55</v>
      </c>
      <c r="F3081" s="17" t="s">
        <v>126</v>
      </c>
      <c r="G3081" s="17" t="s">
        <v>5558</v>
      </c>
      <c r="H3081" s="17">
        <v>0</v>
      </c>
      <c r="I3081" s="17" t="s">
        <v>71</v>
      </c>
      <c r="J3081" s="17" t="s">
        <v>59</v>
      </c>
      <c r="K3081" s="17" t="s">
        <v>1301</v>
      </c>
      <c r="L3081" s="17" t="s">
        <v>129</v>
      </c>
      <c r="M3081" s="17" t="s">
        <v>130</v>
      </c>
      <c r="N3081" s="17" t="s">
        <v>62</v>
      </c>
      <c r="O3081" s="17">
        <v>20191205</v>
      </c>
      <c r="P3081" s="17">
        <v>20191211</v>
      </c>
      <c r="Q3081" s="17">
        <v>9330</v>
      </c>
      <c r="R3081" s="17">
        <v>26990238</v>
      </c>
      <c r="S3081" s="17" t="s">
        <v>100</v>
      </c>
      <c r="T3081" s="17" t="s">
        <v>63</v>
      </c>
      <c r="U3081" s="17" t="s">
        <v>91</v>
      </c>
      <c r="V3081" s="17">
        <f t="shared" si="846"/>
        <v>100</v>
      </c>
      <c r="W3081" s="17">
        <v>100000</v>
      </c>
      <c r="X3081" s="17" t="s">
        <v>64</v>
      </c>
      <c r="Y3081" s="17" t="s">
        <v>65</v>
      </c>
      <c r="Z3081" s="17">
        <v>20191211</v>
      </c>
      <c r="AA3081" s="17" t="s">
        <v>176</v>
      </c>
      <c r="AB3081" s="17">
        <v>1</v>
      </c>
      <c r="AC3081" s="17" t="str">
        <f>IFERROR(VLOOKUP(A3081,[1]Cruces!AJ:AK,2,0),VLOOKUP(CONCATENATE(X3081,AA3081),[1]Cruces!G:H,2,0))</f>
        <v>Solicitud de Obra</v>
      </c>
      <c r="AD3081" s="17">
        <f t="shared" si="832"/>
        <v>5</v>
      </c>
      <c r="AE3081" s="17">
        <f t="shared" si="833"/>
        <v>12</v>
      </c>
      <c r="AF3081" s="17">
        <f t="shared" si="834"/>
        <v>2019</v>
      </c>
      <c r="AG3081" s="17" t="str">
        <f>IFERROR(VLOOKUP(MID(A3081,2,4)*1,[1]Cruces!K:L,2,0),"Verificar")</f>
        <v>Guajira</v>
      </c>
      <c r="AH3081" s="17">
        <f t="shared" ca="1" si="835"/>
        <v>356</v>
      </c>
      <c r="AI3081" s="17" t="str">
        <f>IFERROR(VLOOKUP(U3081,[1]Cruces!$O$1:$P$6,2,0),"Sin Orden")</f>
        <v>Resuelta</v>
      </c>
      <c r="AJ3081" s="17">
        <f t="shared" si="836"/>
        <v>11</v>
      </c>
      <c r="AK3081" s="17">
        <f t="shared" si="837"/>
        <v>12</v>
      </c>
      <c r="AL3081" s="17">
        <f t="shared" si="838"/>
        <v>2019</v>
      </c>
      <c r="AM3081" s="17">
        <f t="shared" ca="1" si="839"/>
        <v>350</v>
      </c>
      <c r="AN3081" s="18" t="str">
        <f>IFERROR(VLOOKUP(R3081*1,'[1]Ordenes de Servicio'!G:K,5,0),"No Cruza")</f>
        <v>No Cruza</v>
      </c>
      <c r="AO3081" s="17">
        <f t="shared" ca="1" si="840"/>
        <v>6</v>
      </c>
      <c r="AP3081" s="17">
        <f t="shared" si="841"/>
        <v>11</v>
      </c>
      <c r="AQ3081" s="17">
        <f t="shared" si="842"/>
        <v>12</v>
      </c>
      <c r="AR3081" s="17">
        <f t="shared" si="843"/>
        <v>2019</v>
      </c>
      <c r="AS3081" s="17">
        <f t="shared" ca="1" si="844"/>
        <v>350</v>
      </c>
      <c r="AT3081" s="17" t="str">
        <f t="shared" ca="1" si="847"/>
        <v>No</v>
      </c>
      <c r="AU3081" s="17">
        <f t="shared" si="845"/>
        <v>0</v>
      </c>
      <c r="AV3081" s="17" t="str">
        <f>+VLOOKUP(B3081,[1]Cruces!S:T,2,0)</f>
        <v>4. Presupuesto de Obra</v>
      </c>
    </row>
    <row r="3082" spans="1:48" hidden="1" x14ac:dyDescent="0.25">
      <c r="A3082" s="17" t="s">
        <v>9838</v>
      </c>
      <c r="B3082" s="17" t="s">
        <v>1943</v>
      </c>
      <c r="C3082" s="17">
        <v>0</v>
      </c>
      <c r="D3082" s="17">
        <v>0</v>
      </c>
      <c r="E3082" s="17" t="s">
        <v>55</v>
      </c>
      <c r="F3082" s="17" t="s">
        <v>8378</v>
      </c>
      <c r="G3082" s="17" t="s">
        <v>9839</v>
      </c>
      <c r="H3082" s="17">
        <v>0</v>
      </c>
      <c r="I3082" s="17" t="s">
        <v>71</v>
      </c>
      <c r="J3082" s="17" t="s">
        <v>59</v>
      </c>
      <c r="K3082" s="17" t="s">
        <v>97</v>
      </c>
      <c r="L3082" s="17" t="s">
        <v>8780</v>
      </c>
      <c r="M3082" s="17" t="s">
        <v>8781</v>
      </c>
      <c r="N3082" s="17" t="s">
        <v>1946</v>
      </c>
      <c r="O3082" s="17">
        <v>20201120</v>
      </c>
      <c r="P3082" s="17">
        <v>20201120</v>
      </c>
      <c r="Q3082" s="17">
        <v>3340</v>
      </c>
      <c r="R3082" s="17">
        <v>28293493</v>
      </c>
      <c r="S3082" s="17" t="s">
        <v>6601</v>
      </c>
      <c r="T3082" s="17" t="s">
        <v>63</v>
      </c>
      <c r="U3082" s="17" t="s">
        <v>77</v>
      </c>
      <c r="V3082" s="17">
        <f t="shared" si="846"/>
        <v>5</v>
      </c>
      <c r="W3082" s="17">
        <v>5000</v>
      </c>
      <c r="X3082" s="17" t="s">
        <v>7065</v>
      </c>
      <c r="Y3082" s="17" t="s">
        <v>1943</v>
      </c>
      <c r="Z3082" s="17">
        <v>20201120</v>
      </c>
      <c r="AA3082" s="17" t="s">
        <v>1947</v>
      </c>
      <c r="AB3082" s="17">
        <v>1</v>
      </c>
      <c r="AC3082" s="17" t="str">
        <f>IFERROR(VLOOKUP(A3082,[1]Cruces!AJ:AK,2,0),VLOOKUP(CONCATENATE(X3082,AA3082),[1]Cruces!G:H,2,0))</f>
        <v>Solicitud por BT</v>
      </c>
      <c r="AD3082" s="17">
        <f t="shared" si="832"/>
        <v>20</v>
      </c>
      <c r="AE3082" s="17">
        <f t="shared" si="833"/>
        <v>11</v>
      </c>
      <c r="AF3082" s="17">
        <f t="shared" si="834"/>
        <v>2020</v>
      </c>
      <c r="AG3082" s="17" t="str">
        <f>IFERROR(VLOOKUP(MID(A3082,2,4)*1,[1]Cruces!K:L,2,0),"Verificar")</f>
        <v>Guajira</v>
      </c>
      <c r="AH3082" s="17">
        <f t="shared" ca="1" si="835"/>
        <v>5</v>
      </c>
      <c r="AI3082" s="17" t="str">
        <f>IFERROR(VLOOKUP(U3082,[1]Cruces!$O$1:$P$6,2,0),"Sin Orden")</f>
        <v>Pendiente</v>
      </c>
      <c r="AJ3082" s="17">
        <f t="shared" si="836"/>
        <v>20</v>
      </c>
      <c r="AK3082" s="17">
        <f t="shared" si="837"/>
        <v>11</v>
      </c>
      <c r="AL3082" s="17">
        <f t="shared" si="838"/>
        <v>2020</v>
      </c>
      <c r="AM3082" s="17">
        <f t="shared" ca="1" si="839"/>
        <v>5</v>
      </c>
      <c r="AN3082" s="18" t="str">
        <f>IFERROR(VLOOKUP(R3082*1,'[1]Ordenes de Servicio'!G:K,5,0),"No Cruza")</f>
        <v>No Cruza</v>
      </c>
      <c r="AO3082" s="17">
        <f t="shared" ca="1" si="840"/>
        <v>5</v>
      </c>
      <c r="AP3082" s="17">
        <f t="shared" si="841"/>
        <v>20</v>
      </c>
      <c r="AQ3082" s="17">
        <f t="shared" si="842"/>
        <v>11</v>
      </c>
      <c r="AR3082" s="17">
        <f t="shared" si="843"/>
        <v>2020</v>
      </c>
      <c r="AS3082" s="17">
        <f t="shared" ca="1" si="844"/>
        <v>5</v>
      </c>
      <c r="AT3082" s="17" t="str">
        <f t="shared" ca="1" si="847"/>
        <v>No</v>
      </c>
      <c r="AU3082" s="17">
        <f t="shared" si="845"/>
        <v>0</v>
      </c>
      <c r="AV3082" s="17" t="str">
        <f>+VLOOKUP(B3082,[1]Cruces!S:T,2,0)</f>
        <v>7. Ejecución en Campo OS BT</v>
      </c>
    </row>
    <row r="3083" spans="1:48" hidden="1" x14ac:dyDescent="0.25">
      <c r="A3083" s="17" t="s">
        <v>5559</v>
      </c>
      <c r="B3083" s="17" t="s">
        <v>68</v>
      </c>
      <c r="C3083" s="17">
        <v>2319954</v>
      </c>
      <c r="D3083" s="17">
        <v>0</v>
      </c>
      <c r="E3083" s="17" t="s">
        <v>55</v>
      </c>
      <c r="F3083" s="17" t="s">
        <v>107</v>
      </c>
      <c r="G3083" s="17" t="s">
        <v>3341</v>
      </c>
      <c r="H3083" s="17">
        <v>3137358786</v>
      </c>
      <c r="I3083" s="17" t="s">
        <v>71</v>
      </c>
      <c r="J3083" s="17" t="s">
        <v>59</v>
      </c>
      <c r="K3083" s="17" t="s">
        <v>97</v>
      </c>
      <c r="L3083" s="17" t="s">
        <v>111</v>
      </c>
      <c r="M3083" s="17" t="s">
        <v>112</v>
      </c>
      <c r="N3083" s="17" t="s">
        <v>75</v>
      </c>
      <c r="O3083" s="17">
        <v>20190611</v>
      </c>
      <c r="P3083" s="17">
        <v>20200303</v>
      </c>
      <c r="Q3083" s="17">
        <v>1110</v>
      </c>
      <c r="R3083" s="17">
        <v>27285728</v>
      </c>
      <c r="S3083" s="17" t="s">
        <v>76</v>
      </c>
      <c r="T3083" s="17" t="s">
        <v>63</v>
      </c>
      <c r="U3083" s="17" t="s">
        <v>88</v>
      </c>
      <c r="V3083" s="17">
        <f t="shared" si="846"/>
        <v>75</v>
      </c>
      <c r="W3083" s="17">
        <v>75000</v>
      </c>
      <c r="X3083" s="17" t="s">
        <v>89</v>
      </c>
      <c r="Y3083" s="17" t="s">
        <v>105</v>
      </c>
      <c r="Z3083" s="17">
        <v>20200423</v>
      </c>
      <c r="AA3083" s="17" t="s">
        <v>78</v>
      </c>
      <c r="AB3083" s="17">
        <v>1</v>
      </c>
      <c r="AC3083" s="17" t="str">
        <f>IFERROR(VLOOKUP(A3083,[1]Cruces!AJ:AK,2,0),VLOOKUP(CONCATENATE(X3083,AA3083),[1]Cruces!G:H,2,0))</f>
        <v>Solicitud de Obra</v>
      </c>
      <c r="AD3083" s="17">
        <f t="shared" ref="AD3083:AD3137" si="848">MID(O3083,7,2)*1</f>
        <v>11</v>
      </c>
      <c r="AE3083" s="17">
        <f t="shared" ref="AE3083:AE3137" si="849">MID(O3083,5,2)*1</f>
        <v>6</v>
      </c>
      <c r="AF3083" s="17">
        <f t="shared" ref="AF3083:AF3137" si="850">MID(O3083,1,4)*1</f>
        <v>2019</v>
      </c>
      <c r="AG3083" s="17" t="str">
        <f>IFERROR(VLOOKUP(MID(A3083,2,4)*1,[1]Cruces!K:L,2,0),"Verificar")</f>
        <v>Atlántico Norte</v>
      </c>
      <c r="AH3083" s="17">
        <f t="shared" ref="AH3083:AH3137" ca="1" si="851">TODAY()-DATE(AF3083,AE3083,AD3083)</f>
        <v>533</v>
      </c>
      <c r="AI3083" s="17" t="str">
        <f>IFERROR(VLOOKUP(U3083,[1]Cruces!$O$1:$P$6,2,0),"Sin Orden")</f>
        <v>Resuelta</v>
      </c>
      <c r="AJ3083" s="17">
        <f t="shared" ref="AJ3083:AJ3137" si="852">MID(Z3083,7,2)*1</f>
        <v>23</v>
      </c>
      <c r="AK3083" s="17">
        <f t="shared" ref="AK3083:AK3137" si="853">MID(Z3083,5,2)*1</f>
        <v>4</v>
      </c>
      <c r="AL3083" s="17">
        <f t="shared" ref="AL3083:AL3137" si="854">MID(Z3083,1,4)*1</f>
        <v>2020</v>
      </c>
      <c r="AM3083" s="17">
        <f t="shared" ref="AM3083:AM3137" ca="1" si="855">+TODAY()-DATE(AL3083,AK3083,AJ3083)</f>
        <v>216</v>
      </c>
      <c r="AN3083" s="18" t="str">
        <f>IFERROR(VLOOKUP(R3083*1,'[1]Ordenes de Servicio'!G:K,5,0),"No Cruza")</f>
        <v>No Cruza</v>
      </c>
      <c r="AO3083" s="17">
        <f t="shared" ref="AO3083:AO3137" ca="1" si="856">+IF(AI3083="Resuelta",DATE(AL3083,AK3083,AJ3083)-DATE(AF3083,AE3083,AD3083),TODAY()-DATE(AL3083,AK3083,AJ3083))</f>
        <v>317</v>
      </c>
      <c r="AP3083" s="17">
        <f t="shared" ref="AP3083:AP3137" si="857">MID(P3083,7,2)*1</f>
        <v>3</v>
      </c>
      <c r="AQ3083" s="17">
        <f t="shared" ref="AQ3083:AQ3137" si="858">MID(P3083,5,2)*1</f>
        <v>3</v>
      </c>
      <c r="AR3083" s="17">
        <f t="shared" ref="AR3083:AR3137" si="859">MID(P3083,1,4)*1</f>
        <v>2020</v>
      </c>
      <c r="AS3083" s="17">
        <f t="shared" ref="AS3083:AS3137" ca="1" si="860">+TODAY()-DATE(AR3083,AQ3083,AP3083)</f>
        <v>267</v>
      </c>
      <c r="AT3083" s="17" t="str">
        <f t="shared" ca="1" si="847"/>
        <v>No</v>
      </c>
      <c r="AU3083" s="17">
        <f t="shared" ref="AU3083:AU3137" si="861">IF(DATE(AL3083,AK3083,AJ3083)-DATE(AR3083,AQ3083,AP3083)&lt;0,DATE(AR3083,AQ3083,AP3083)-DATE(AL3083,AK3083,AJ3083),DATE(AL3083,AK3083,AJ3083)-DATE(AR3083,AQ3083,AP3083))</f>
        <v>51</v>
      </c>
      <c r="AV3083" s="17" t="str">
        <f>+VLOOKUP(B3083,[1]Cruces!S:T,2,0)</f>
        <v>5. Consultoría / Adjudicación</v>
      </c>
    </row>
    <row r="3084" spans="1:48" hidden="1" x14ac:dyDescent="0.25">
      <c r="A3084" s="17" t="s">
        <v>7032</v>
      </c>
      <c r="B3084" s="17" t="s">
        <v>579</v>
      </c>
      <c r="C3084" s="17">
        <v>0</v>
      </c>
      <c r="D3084" s="17">
        <v>0</v>
      </c>
      <c r="E3084" s="17" t="s">
        <v>55</v>
      </c>
      <c r="F3084" s="17" t="s">
        <v>56</v>
      </c>
      <c r="G3084" s="17" t="s">
        <v>7033</v>
      </c>
      <c r="H3084" s="17">
        <v>4227836</v>
      </c>
      <c r="I3084" s="17" t="s">
        <v>71</v>
      </c>
      <c r="J3084" s="17" t="s">
        <v>59</v>
      </c>
      <c r="K3084" s="17" t="s">
        <v>97</v>
      </c>
      <c r="L3084" s="17" t="s">
        <v>255</v>
      </c>
      <c r="M3084" s="17" t="s">
        <v>256</v>
      </c>
      <c r="N3084" s="17" t="s">
        <v>582</v>
      </c>
      <c r="O3084" s="17">
        <v>20200918</v>
      </c>
      <c r="P3084" s="17">
        <v>20200924</v>
      </c>
      <c r="Q3084" s="17">
        <v>3410</v>
      </c>
      <c r="R3084" s="17">
        <v>0</v>
      </c>
      <c r="S3084" s="17"/>
      <c r="T3084" s="17" t="s">
        <v>63</v>
      </c>
      <c r="U3084" s="17"/>
      <c r="V3084" s="17">
        <f t="shared" ref="V3084:V3138" si="862">+W3084/1000</f>
        <v>6</v>
      </c>
      <c r="W3084" s="17">
        <v>6000</v>
      </c>
      <c r="X3084" s="17" t="s">
        <v>218</v>
      </c>
      <c r="Y3084" s="17" t="s">
        <v>583</v>
      </c>
      <c r="Z3084" s="17">
        <v>20200924</v>
      </c>
      <c r="AA3084" s="17" t="s">
        <v>219</v>
      </c>
      <c r="AB3084" s="17">
        <v>1</v>
      </c>
      <c r="AC3084" s="17" t="str">
        <f>IFERROR(VLOOKUP(A3084,[1]Cruces!AJ:AK,2,0),VLOOKUP(CONCATENATE(X3084,AA3084),[1]Cruces!G:H,2,0))</f>
        <v>Solicitud CREG 030</v>
      </c>
      <c r="AD3084" s="17">
        <f t="shared" si="848"/>
        <v>18</v>
      </c>
      <c r="AE3084" s="17">
        <f t="shared" si="849"/>
        <v>9</v>
      </c>
      <c r="AF3084" s="17">
        <f t="shared" si="850"/>
        <v>2020</v>
      </c>
      <c r="AG3084" s="17" t="str">
        <f>IFERROR(VLOOKUP(MID(A3084,2,4)*1,[1]Cruces!K:L,2,0),"Verificar")</f>
        <v>Magdalena</v>
      </c>
      <c r="AH3084" s="17">
        <f t="shared" ca="1" si="851"/>
        <v>68</v>
      </c>
      <c r="AI3084" s="17" t="str">
        <f>IFERROR(VLOOKUP(U3084,[1]Cruces!$O$1:$P$6,2,0),"Sin Orden")</f>
        <v>Sin Orden</v>
      </c>
      <c r="AJ3084" s="17">
        <f t="shared" si="852"/>
        <v>24</v>
      </c>
      <c r="AK3084" s="17">
        <f t="shared" si="853"/>
        <v>9</v>
      </c>
      <c r="AL3084" s="17">
        <f t="shared" si="854"/>
        <v>2020</v>
      </c>
      <c r="AM3084" s="17">
        <f t="shared" ca="1" si="855"/>
        <v>62</v>
      </c>
      <c r="AN3084" s="18" t="str">
        <f>IFERROR(VLOOKUP(R3084*1,'[1]Ordenes de Servicio'!G:K,5,0),"No Cruza")</f>
        <v>No Cruza</v>
      </c>
      <c r="AO3084" s="17">
        <f t="shared" ca="1" si="856"/>
        <v>62</v>
      </c>
      <c r="AP3084" s="17">
        <f t="shared" si="857"/>
        <v>24</v>
      </c>
      <c r="AQ3084" s="17">
        <f t="shared" si="858"/>
        <v>9</v>
      </c>
      <c r="AR3084" s="17">
        <f t="shared" si="859"/>
        <v>2020</v>
      </c>
      <c r="AS3084" s="17">
        <f t="shared" ca="1" si="860"/>
        <v>62</v>
      </c>
      <c r="AT3084" s="17" t="str">
        <f t="shared" ref="AT3084:AT3138" ca="1" si="863">IF(AS3084&gt;359,"Si","No")</f>
        <v>No</v>
      </c>
      <c r="AU3084" s="17">
        <f t="shared" si="861"/>
        <v>0</v>
      </c>
      <c r="AV3084" s="17" t="str">
        <f>+VLOOKUP(B3084,[1]Cruces!S:T,2,0)</f>
        <v>2. Factibilidad</v>
      </c>
    </row>
    <row r="3085" spans="1:48" hidden="1" x14ac:dyDescent="0.25">
      <c r="A3085" s="17" t="s">
        <v>5560</v>
      </c>
      <c r="B3085" s="17" t="s">
        <v>68</v>
      </c>
      <c r="C3085" s="17">
        <v>0</v>
      </c>
      <c r="D3085" s="17">
        <v>0</v>
      </c>
      <c r="E3085" s="17" t="s">
        <v>55</v>
      </c>
      <c r="F3085" s="17" t="s">
        <v>81</v>
      </c>
      <c r="G3085" s="17" t="s">
        <v>2402</v>
      </c>
      <c r="H3085" s="17">
        <v>4216210</v>
      </c>
      <c r="I3085" s="17" t="s">
        <v>71</v>
      </c>
      <c r="J3085" s="17" t="s">
        <v>59</v>
      </c>
      <c r="K3085" s="17" t="s">
        <v>2403</v>
      </c>
      <c r="L3085" s="17" t="s">
        <v>215</v>
      </c>
      <c r="M3085" s="17" t="s">
        <v>216</v>
      </c>
      <c r="N3085" s="17" t="s">
        <v>75</v>
      </c>
      <c r="O3085" s="17">
        <v>20200131</v>
      </c>
      <c r="P3085" s="17">
        <v>20200131</v>
      </c>
      <c r="Q3085" s="17">
        <v>9343</v>
      </c>
      <c r="R3085" s="17">
        <v>27179046</v>
      </c>
      <c r="S3085" s="17" t="s">
        <v>76</v>
      </c>
      <c r="T3085" s="17" t="s">
        <v>63</v>
      </c>
      <c r="U3085" s="17" t="s">
        <v>88</v>
      </c>
      <c r="V3085" s="17">
        <f t="shared" si="862"/>
        <v>150</v>
      </c>
      <c r="W3085" s="17">
        <v>150000</v>
      </c>
      <c r="X3085" s="17" t="s">
        <v>64</v>
      </c>
      <c r="Y3085" s="17" t="s">
        <v>68</v>
      </c>
      <c r="Z3085" s="17">
        <v>20200131</v>
      </c>
      <c r="AA3085" s="17" t="s">
        <v>137</v>
      </c>
      <c r="AB3085" s="17">
        <v>1</v>
      </c>
      <c r="AC3085" s="17" t="str">
        <f>IFERROR(VLOOKUP(A3085,[1]Cruces!AJ:AK,2,0),VLOOKUP(CONCATENATE(X3085,AA3085),[1]Cruces!G:H,2,0))</f>
        <v>Solicitud de Obra</v>
      </c>
      <c r="AD3085" s="17">
        <f t="shared" si="848"/>
        <v>31</v>
      </c>
      <c r="AE3085" s="17">
        <f t="shared" si="849"/>
        <v>1</v>
      </c>
      <c r="AF3085" s="17">
        <f t="shared" si="850"/>
        <v>2020</v>
      </c>
      <c r="AG3085" s="17" t="str">
        <f>IFERROR(VLOOKUP(MID(A3085,2,4)*1,[1]Cruces!K:L,2,0),"Verificar")</f>
        <v>Magdalena</v>
      </c>
      <c r="AH3085" s="17">
        <f t="shared" ca="1" si="851"/>
        <v>299</v>
      </c>
      <c r="AI3085" s="17" t="str">
        <f>IFERROR(VLOOKUP(U3085,[1]Cruces!$O$1:$P$6,2,0),"Sin Orden")</f>
        <v>Resuelta</v>
      </c>
      <c r="AJ3085" s="17">
        <f t="shared" si="852"/>
        <v>31</v>
      </c>
      <c r="AK3085" s="17">
        <f t="shared" si="853"/>
        <v>1</v>
      </c>
      <c r="AL3085" s="17">
        <f t="shared" si="854"/>
        <v>2020</v>
      </c>
      <c r="AM3085" s="17">
        <f t="shared" ca="1" si="855"/>
        <v>299</v>
      </c>
      <c r="AN3085" s="18" t="str">
        <f>IFERROR(VLOOKUP(R3085*1,'[1]Ordenes de Servicio'!G:K,5,0),"No Cruza")</f>
        <v>No Cruza</v>
      </c>
      <c r="AO3085" s="17">
        <f t="shared" ca="1" si="856"/>
        <v>0</v>
      </c>
      <c r="AP3085" s="17">
        <f t="shared" si="857"/>
        <v>31</v>
      </c>
      <c r="AQ3085" s="17">
        <f t="shared" si="858"/>
        <v>1</v>
      </c>
      <c r="AR3085" s="17">
        <f t="shared" si="859"/>
        <v>2020</v>
      </c>
      <c r="AS3085" s="17">
        <f t="shared" ca="1" si="860"/>
        <v>299</v>
      </c>
      <c r="AT3085" s="17" t="str">
        <f t="shared" ca="1" si="863"/>
        <v>No</v>
      </c>
      <c r="AU3085" s="17">
        <f t="shared" si="861"/>
        <v>0</v>
      </c>
      <c r="AV3085" s="17" t="str">
        <f>+VLOOKUP(B3085,[1]Cruces!S:T,2,0)</f>
        <v>5. Consultoría / Adjudicación</v>
      </c>
    </row>
    <row r="3086" spans="1:48" hidden="1" x14ac:dyDescent="0.25">
      <c r="A3086" s="17" t="s">
        <v>10631</v>
      </c>
      <c r="B3086" s="17" t="s">
        <v>296</v>
      </c>
      <c r="C3086" s="17">
        <v>0</v>
      </c>
      <c r="D3086" s="17">
        <v>0</v>
      </c>
      <c r="E3086" s="17" t="s">
        <v>55</v>
      </c>
      <c r="F3086" s="17" t="s">
        <v>932</v>
      </c>
      <c r="G3086" s="17" t="s">
        <v>10632</v>
      </c>
      <c r="H3086" s="17">
        <v>0</v>
      </c>
      <c r="I3086" s="17" t="s">
        <v>71</v>
      </c>
      <c r="J3086" s="17" t="s">
        <v>59</v>
      </c>
      <c r="K3086" s="17" t="s">
        <v>97</v>
      </c>
      <c r="L3086" s="17" t="s">
        <v>935</v>
      </c>
      <c r="M3086" s="17" t="s">
        <v>936</v>
      </c>
      <c r="N3086" s="17" t="s">
        <v>301</v>
      </c>
      <c r="O3086" s="17">
        <v>20200916</v>
      </c>
      <c r="P3086" s="17">
        <v>20200916</v>
      </c>
      <c r="Q3086" s="17">
        <v>7791</v>
      </c>
      <c r="R3086" s="17">
        <v>0</v>
      </c>
      <c r="S3086" s="17"/>
      <c r="T3086" s="17" t="s">
        <v>63</v>
      </c>
      <c r="U3086" s="17"/>
      <c r="V3086" s="17">
        <f t="shared" si="862"/>
        <v>75</v>
      </c>
      <c r="W3086" s="17">
        <v>75000</v>
      </c>
      <c r="X3086" s="17" t="s">
        <v>64</v>
      </c>
      <c r="Y3086" s="17" t="s">
        <v>296</v>
      </c>
      <c r="Z3086" s="17">
        <v>20200916</v>
      </c>
      <c r="AA3086" s="17" t="s">
        <v>78</v>
      </c>
      <c r="AB3086" s="17">
        <v>1</v>
      </c>
      <c r="AC3086" s="17" t="str">
        <f>IFERROR(VLOOKUP(A3086,[1]Cruces!AJ:AK,2,0),VLOOKUP(CONCATENATE(X3086,AA3086),[1]Cruces!G:H,2,0))</f>
        <v>Exp BMT</v>
      </c>
      <c r="AD3086" s="17">
        <f t="shared" si="848"/>
        <v>16</v>
      </c>
      <c r="AE3086" s="17">
        <f t="shared" si="849"/>
        <v>9</v>
      </c>
      <c r="AF3086" s="17">
        <f t="shared" si="850"/>
        <v>2020</v>
      </c>
      <c r="AG3086" s="17" t="str">
        <f>IFERROR(VLOOKUP(MID(A3086,2,4)*1,[1]Cruces!K:L,2,0),"Verificar")</f>
        <v>Magdalena</v>
      </c>
      <c r="AH3086" s="17">
        <f t="shared" ca="1" si="851"/>
        <v>70</v>
      </c>
      <c r="AI3086" s="17" t="str">
        <f>IFERROR(VLOOKUP(U3086,[1]Cruces!$O$1:$P$6,2,0),"Sin Orden")</f>
        <v>Sin Orden</v>
      </c>
      <c r="AJ3086" s="17">
        <f t="shared" si="852"/>
        <v>16</v>
      </c>
      <c r="AK3086" s="17">
        <f t="shared" si="853"/>
        <v>9</v>
      </c>
      <c r="AL3086" s="17">
        <f t="shared" si="854"/>
        <v>2020</v>
      </c>
      <c r="AM3086" s="17">
        <f t="shared" ca="1" si="855"/>
        <v>70</v>
      </c>
      <c r="AN3086" s="18" t="str">
        <f>IFERROR(VLOOKUP(R3086*1,'[1]Ordenes de Servicio'!G:K,5,0),"No Cruza")</f>
        <v>No Cruza</v>
      </c>
      <c r="AO3086" s="17">
        <f t="shared" ca="1" si="856"/>
        <v>70</v>
      </c>
      <c r="AP3086" s="17">
        <f t="shared" si="857"/>
        <v>16</v>
      </c>
      <c r="AQ3086" s="17">
        <f t="shared" si="858"/>
        <v>9</v>
      </c>
      <c r="AR3086" s="17">
        <f t="shared" si="859"/>
        <v>2020</v>
      </c>
      <c r="AS3086" s="17">
        <f t="shared" ca="1" si="860"/>
        <v>70</v>
      </c>
      <c r="AT3086" s="17" t="str">
        <f t="shared" ca="1" si="863"/>
        <v>No</v>
      </c>
      <c r="AU3086" s="17">
        <f t="shared" si="861"/>
        <v>0</v>
      </c>
      <c r="AV3086" s="17" t="str">
        <f>+VLOOKUP(B3086,[1]Cruces!S:T,2,0)</f>
        <v>3. Evaluación Técnico Ecónomica</v>
      </c>
    </row>
    <row r="3087" spans="1:48" hidden="1" x14ac:dyDescent="0.25">
      <c r="A3087" s="17" t="s">
        <v>5561</v>
      </c>
      <c r="B3087" s="17" t="s">
        <v>68</v>
      </c>
      <c r="C3087" s="17">
        <v>0</v>
      </c>
      <c r="D3087" s="17">
        <v>0</v>
      </c>
      <c r="E3087" s="17" t="s">
        <v>55</v>
      </c>
      <c r="F3087" s="17" t="s">
        <v>107</v>
      </c>
      <c r="G3087" s="17" t="s">
        <v>5562</v>
      </c>
      <c r="H3087" s="17">
        <v>0</v>
      </c>
      <c r="I3087" s="17" t="s">
        <v>116</v>
      </c>
      <c r="J3087" s="17" t="s">
        <v>59</v>
      </c>
      <c r="K3087" s="17" t="s">
        <v>5563</v>
      </c>
      <c r="L3087" s="17" t="s">
        <v>117</v>
      </c>
      <c r="M3087" s="17" t="s">
        <v>118</v>
      </c>
      <c r="N3087" s="17" t="s">
        <v>75</v>
      </c>
      <c r="O3087" s="17">
        <v>20200907</v>
      </c>
      <c r="P3087" s="17">
        <v>20200925</v>
      </c>
      <c r="Q3087" s="17">
        <v>1110</v>
      </c>
      <c r="R3087" s="17">
        <v>28113994</v>
      </c>
      <c r="S3087" s="17" t="s">
        <v>100</v>
      </c>
      <c r="T3087" s="17" t="s">
        <v>63</v>
      </c>
      <c r="U3087" s="17" t="s">
        <v>91</v>
      </c>
      <c r="V3087" s="17">
        <f t="shared" si="862"/>
        <v>112.5</v>
      </c>
      <c r="W3087" s="17">
        <v>112500</v>
      </c>
      <c r="X3087" s="17" t="s">
        <v>64</v>
      </c>
      <c r="Y3087" s="17" t="s">
        <v>136</v>
      </c>
      <c r="Z3087" s="17">
        <v>20201030</v>
      </c>
      <c r="AA3087" s="17" t="s">
        <v>78</v>
      </c>
      <c r="AB3087" s="17">
        <v>1</v>
      </c>
      <c r="AC3087" s="17" t="str">
        <f>IFERROR(VLOOKUP(A3087,[1]Cruces!AJ:AK,2,0),VLOOKUP(CONCATENATE(X3087,AA3087),[1]Cruces!G:H,2,0))</f>
        <v>Solicitud de Obra</v>
      </c>
      <c r="AD3087" s="17">
        <f t="shared" si="848"/>
        <v>7</v>
      </c>
      <c r="AE3087" s="17">
        <f t="shared" si="849"/>
        <v>9</v>
      </c>
      <c r="AF3087" s="17">
        <f t="shared" si="850"/>
        <v>2020</v>
      </c>
      <c r="AG3087" s="17" t="str">
        <f>IFERROR(VLOOKUP(MID(A3087,2,4)*1,[1]Cruces!K:L,2,0),"Verificar")</f>
        <v>Atlántico Norte</v>
      </c>
      <c r="AH3087" s="17">
        <f t="shared" ca="1" si="851"/>
        <v>79</v>
      </c>
      <c r="AI3087" s="17" t="str">
        <f>IFERROR(VLOOKUP(U3087,[1]Cruces!$O$1:$P$6,2,0),"Sin Orden")</f>
        <v>Resuelta</v>
      </c>
      <c r="AJ3087" s="17">
        <f t="shared" si="852"/>
        <v>30</v>
      </c>
      <c r="AK3087" s="17">
        <f t="shared" si="853"/>
        <v>10</v>
      </c>
      <c r="AL3087" s="17">
        <f t="shared" si="854"/>
        <v>2020</v>
      </c>
      <c r="AM3087" s="17">
        <f t="shared" ca="1" si="855"/>
        <v>26</v>
      </c>
      <c r="AN3087" s="18" t="str">
        <f>IFERROR(VLOOKUP(R3087*1,'[1]Ordenes de Servicio'!G:K,5,0),"No Cruza")</f>
        <v>No Cruza</v>
      </c>
      <c r="AO3087" s="17">
        <f t="shared" ca="1" si="856"/>
        <v>53</v>
      </c>
      <c r="AP3087" s="17">
        <f t="shared" si="857"/>
        <v>25</v>
      </c>
      <c r="AQ3087" s="17">
        <f t="shared" si="858"/>
        <v>9</v>
      </c>
      <c r="AR3087" s="17">
        <f t="shared" si="859"/>
        <v>2020</v>
      </c>
      <c r="AS3087" s="17">
        <f t="shared" ca="1" si="860"/>
        <v>61</v>
      </c>
      <c r="AT3087" s="17" t="str">
        <f t="shared" ca="1" si="863"/>
        <v>No</v>
      </c>
      <c r="AU3087" s="17">
        <f t="shared" si="861"/>
        <v>35</v>
      </c>
      <c r="AV3087" s="17" t="str">
        <f>+VLOOKUP(B3087,[1]Cruces!S:T,2,0)</f>
        <v>5. Consultoría / Adjudicación</v>
      </c>
    </row>
    <row r="3088" spans="1:48" hidden="1" x14ac:dyDescent="0.25">
      <c r="A3088" s="17" t="s">
        <v>5564</v>
      </c>
      <c r="B3088" s="17" t="s">
        <v>68</v>
      </c>
      <c r="C3088" s="17">
        <v>0</v>
      </c>
      <c r="D3088" s="17">
        <v>0</v>
      </c>
      <c r="E3088" s="17" t="s">
        <v>55</v>
      </c>
      <c r="F3088" s="17" t="s">
        <v>126</v>
      </c>
      <c r="G3088" s="17" t="s">
        <v>5565</v>
      </c>
      <c r="H3088" s="17">
        <v>0</v>
      </c>
      <c r="I3088" s="17" t="s">
        <v>71</v>
      </c>
      <c r="J3088" s="17" t="s">
        <v>59</v>
      </c>
      <c r="K3088" s="17" t="s">
        <v>5566</v>
      </c>
      <c r="L3088" s="17" t="s">
        <v>129</v>
      </c>
      <c r="M3088" s="17" t="s">
        <v>130</v>
      </c>
      <c r="N3088" s="17" t="s">
        <v>75</v>
      </c>
      <c r="O3088" s="17">
        <v>20190824</v>
      </c>
      <c r="P3088" s="17">
        <v>20190827</v>
      </c>
      <c r="Q3088" s="17">
        <v>9330</v>
      </c>
      <c r="R3088" s="17">
        <v>27120717</v>
      </c>
      <c r="S3088" s="17" t="s">
        <v>76</v>
      </c>
      <c r="T3088" s="17" t="s">
        <v>63</v>
      </c>
      <c r="U3088" s="17" t="s">
        <v>91</v>
      </c>
      <c r="V3088" s="17">
        <f t="shared" si="862"/>
        <v>25</v>
      </c>
      <c r="W3088" s="17">
        <v>25000</v>
      </c>
      <c r="X3088" s="17" t="s">
        <v>64</v>
      </c>
      <c r="Y3088" s="17" t="s">
        <v>188</v>
      </c>
      <c r="Z3088" s="17">
        <v>20190827</v>
      </c>
      <c r="AA3088" s="17" t="s">
        <v>78</v>
      </c>
      <c r="AB3088" s="17">
        <v>1</v>
      </c>
      <c r="AC3088" s="17" t="str">
        <f>IFERROR(VLOOKUP(A3088,[1]Cruces!AJ:AK,2,0),VLOOKUP(CONCATENATE(X3088,AA3088),[1]Cruces!G:H,2,0))</f>
        <v>Solicitud de Obra</v>
      </c>
      <c r="AD3088" s="17">
        <f t="shared" si="848"/>
        <v>24</v>
      </c>
      <c r="AE3088" s="17">
        <f t="shared" si="849"/>
        <v>8</v>
      </c>
      <c r="AF3088" s="17">
        <f t="shared" si="850"/>
        <v>2019</v>
      </c>
      <c r="AG3088" s="17" t="str">
        <f>IFERROR(VLOOKUP(MID(A3088,2,4)*1,[1]Cruces!K:L,2,0),"Verificar")</f>
        <v>Guajira</v>
      </c>
      <c r="AH3088" s="17">
        <f t="shared" ca="1" si="851"/>
        <v>459</v>
      </c>
      <c r="AI3088" s="17" t="str">
        <f>IFERROR(VLOOKUP(U3088,[1]Cruces!$O$1:$P$6,2,0),"Sin Orden")</f>
        <v>Resuelta</v>
      </c>
      <c r="AJ3088" s="17">
        <f t="shared" si="852"/>
        <v>27</v>
      </c>
      <c r="AK3088" s="17">
        <f t="shared" si="853"/>
        <v>8</v>
      </c>
      <c r="AL3088" s="17">
        <f t="shared" si="854"/>
        <v>2019</v>
      </c>
      <c r="AM3088" s="17">
        <f t="shared" ca="1" si="855"/>
        <v>456</v>
      </c>
      <c r="AN3088" s="18" t="str">
        <f>IFERROR(VLOOKUP(R3088*1,'[1]Ordenes de Servicio'!G:K,5,0),"No Cruza")</f>
        <v>No Cruza</v>
      </c>
      <c r="AO3088" s="17">
        <f t="shared" ca="1" si="856"/>
        <v>3</v>
      </c>
      <c r="AP3088" s="17">
        <f t="shared" si="857"/>
        <v>27</v>
      </c>
      <c r="AQ3088" s="17">
        <f t="shared" si="858"/>
        <v>8</v>
      </c>
      <c r="AR3088" s="17">
        <f t="shared" si="859"/>
        <v>2019</v>
      </c>
      <c r="AS3088" s="17">
        <f t="shared" ca="1" si="860"/>
        <v>456</v>
      </c>
      <c r="AT3088" s="17" t="str">
        <f t="shared" ca="1" si="863"/>
        <v>Si</v>
      </c>
      <c r="AU3088" s="17">
        <f t="shared" si="861"/>
        <v>0</v>
      </c>
      <c r="AV3088" s="17" t="str">
        <f>+VLOOKUP(B3088,[1]Cruces!S:T,2,0)</f>
        <v>5. Consultoría / Adjudicación</v>
      </c>
    </row>
    <row r="3089" spans="1:48" hidden="1" x14ac:dyDescent="0.25">
      <c r="A3089" s="17" t="s">
        <v>9840</v>
      </c>
      <c r="B3089" s="17" t="s">
        <v>6595</v>
      </c>
      <c r="C3089" s="17">
        <v>0</v>
      </c>
      <c r="D3089" s="17">
        <v>0</v>
      </c>
      <c r="E3089" s="17" t="s">
        <v>55</v>
      </c>
      <c r="F3089" s="17" t="s">
        <v>7098</v>
      </c>
      <c r="G3089" s="17" t="s">
        <v>9841</v>
      </c>
      <c r="H3089" s="17">
        <v>3147194658</v>
      </c>
      <c r="I3089" s="17" t="s">
        <v>71</v>
      </c>
      <c r="J3089" s="17" t="s">
        <v>59</v>
      </c>
      <c r="K3089" s="17" t="s">
        <v>9842</v>
      </c>
      <c r="L3089" s="17" t="s">
        <v>7238</v>
      </c>
      <c r="M3089" s="17" t="s">
        <v>7239</v>
      </c>
      <c r="N3089" s="17" t="s">
        <v>6600</v>
      </c>
      <c r="O3089" s="17">
        <v>20200522</v>
      </c>
      <c r="P3089" s="17">
        <v>20200618</v>
      </c>
      <c r="Q3089" s="17">
        <v>1110</v>
      </c>
      <c r="R3089" s="17">
        <v>27609878</v>
      </c>
      <c r="S3089" s="17" t="s">
        <v>6601</v>
      </c>
      <c r="T3089" s="17" t="s">
        <v>63</v>
      </c>
      <c r="U3089" s="17" t="s">
        <v>91</v>
      </c>
      <c r="V3089" s="17">
        <f t="shared" si="862"/>
        <v>3</v>
      </c>
      <c r="W3089" s="17">
        <v>3000</v>
      </c>
      <c r="X3089" s="17" t="s">
        <v>7065</v>
      </c>
      <c r="Y3089" s="17" t="s">
        <v>6595</v>
      </c>
      <c r="Z3089" s="17">
        <v>20200618</v>
      </c>
      <c r="AA3089" s="17" t="s">
        <v>1947</v>
      </c>
      <c r="AB3089" s="17">
        <v>1</v>
      </c>
      <c r="AC3089" s="17" t="str">
        <f>IFERROR(VLOOKUP(A3089,[1]Cruces!AJ:AK,2,0),VLOOKUP(CONCATENATE(X3089,AA3089),[1]Cruces!G:H,2,0))</f>
        <v>Solicitud por BT</v>
      </c>
      <c r="AD3089" s="17">
        <f t="shared" si="848"/>
        <v>22</v>
      </c>
      <c r="AE3089" s="17">
        <f t="shared" si="849"/>
        <v>5</v>
      </c>
      <c r="AF3089" s="17">
        <f t="shared" si="850"/>
        <v>2020</v>
      </c>
      <c r="AG3089" s="17" t="str">
        <f>IFERROR(VLOOKUP(MID(A3089,2,4)*1,[1]Cruces!K:L,2,0),"Verificar")</f>
        <v>Atlántico Norte</v>
      </c>
      <c r="AH3089" s="17">
        <f t="shared" ca="1" si="851"/>
        <v>187</v>
      </c>
      <c r="AI3089" s="17" t="str">
        <f>IFERROR(VLOOKUP(U3089,[1]Cruces!$O$1:$P$6,2,0),"Sin Orden")</f>
        <v>Resuelta</v>
      </c>
      <c r="AJ3089" s="17">
        <f t="shared" si="852"/>
        <v>18</v>
      </c>
      <c r="AK3089" s="17">
        <f t="shared" si="853"/>
        <v>6</v>
      </c>
      <c r="AL3089" s="17">
        <f t="shared" si="854"/>
        <v>2020</v>
      </c>
      <c r="AM3089" s="17">
        <f t="shared" ca="1" si="855"/>
        <v>160</v>
      </c>
      <c r="AN3089" s="18" t="str">
        <f>IFERROR(VLOOKUP(R3089*1,'[1]Ordenes de Servicio'!G:K,5,0),"No Cruza")</f>
        <v>No Cruza</v>
      </c>
      <c r="AO3089" s="17">
        <f t="shared" ca="1" si="856"/>
        <v>27</v>
      </c>
      <c r="AP3089" s="17">
        <f t="shared" si="857"/>
        <v>18</v>
      </c>
      <c r="AQ3089" s="17">
        <f t="shared" si="858"/>
        <v>6</v>
      </c>
      <c r="AR3089" s="17">
        <f t="shared" si="859"/>
        <v>2020</v>
      </c>
      <c r="AS3089" s="17">
        <f t="shared" ca="1" si="860"/>
        <v>160</v>
      </c>
      <c r="AT3089" s="17" t="str">
        <f t="shared" ca="1" si="863"/>
        <v>No</v>
      </c>
      <c r="AU3089" s="17">
        <f t="shared" si="861"/>
        <v>0</v>
      </c>
      <c r="AV3089" s="17" t="str">
        <f>+VLOOKUP(B3089,[1]Cruces!S:T,2,0)</f>
        <v>7. Ejecución en Campo OS BT</v>
      </c>
    </row>
    <row r="3090" spans="1:48" hidden="1" x14ac:dyDescent="0.25">
      <c r="A3090" s="17" t="s">
        <v>5567</v>
      </c>
      <c r="B3090" s="17" t="s">
        <v>68</v>
      </c>
      <c r="C3090" s="17">
        <v>0</v>
      </c>
      <c r="D3090" s="17">
        <v>0</v>
      </c>
      <c r="E3090" s="17" t="s">
        <v>55</v>
      </c>
      <c r="F3090" s="17" t="s">
        <v>56</v>
      </c>
      <c r="G3090" s="17" t="s">
        <v>500</v>
      </c>
      <c r="H3090" s="17">
        <v>3219982531</v>
      </c>
      <c r="I3090" s="17" t="s">
        <v>182</v>
      </c>
      <c r="J3090" s="17" t="s">
        <v>59</v>
      </c>
      <c r="K3090" s="17" t="s">
        <v>97</v>
      </c>
      <c r="L3090" s="17" t="s">
        <v>765</v>
      </c>
      <c r="M3090" s="17" t="s">
        <v>766</v>
      </c>
      <c r="N3090" s="17" t="s">
        <v>75</v>
      </c>
      <c r="O3090" s="17">
        <v>20171023</v>
      </c>
      <c r="P3090" s="17">
        <v>20171110</v>
      </c>
      <c r="Q3090" s="17">
        <v>1110</v>
      </c>
      <c r="R3090" s="17">
        <v>24519695</v>
      </c>
      <c r="S3090" s="17" t="s">
        <v>76</v>
      </c>
      <c r="T3090" s="17" t="s">
        <v>63</v>
      </c>
      <c r="U3090" s="17" t="s">
        <v>91</v>
      </c>
      <c r="V3090" s="17">
        <f t="shared" si="862"/>
        <v>15</v>
      </c>
      <c r="W3090" s="17">
        <v>15000</v>
      </c>
      <c r="X3090" s="17" t="s">
        <v>64</v>
      </c>
      <c r="Y3090" s="17" t="s">
        <v>136</v>
      </c>
      <c r="Z3090" s="17">
        <v>20171120</v>
      </c>
      <c r="AA3090" s="17" t="s">
        <v>78</v>
      </c>
      <c r="AB3090" s="17">
        <v>1</v>
      </c>
      <c r="AC3090" s="17" t="str">
        <f>IFERROR(VLOOKUP(A3090,[1]Cruces!AJ:AK,2,0),VLOOKUP(CONCATENATE(X3090,AA3090),[1]Cruces!G:H,2,0))</f>
        <v>Solicitud de Obra</v>
      </c>
      <c r="AD3090" s="17">
        <f t="shared" si="848"/>
        <v>23</v>
      </c>
      <c r="AE3090" s="17">
        <f t="shared" si="849"/>
        <v>10</v>
      </c>
      <c r="AF3090" s="17">
        <f t="shared" si="850"/>
        <v>2017</v>
      </c>
      <c r="AG3090" s="17" t="str">
        <f>IFERROR(VLOOKUP(MID(A3090,2,4)*1,[1]Cruces!K:L,2,0),"Verificar")</f>
        <v>Atlántico Norte</v>
      </c>
      <c r="AH3090" s="17">
        <f t="shared" ca="1" si="851"/>
        <v>1129</v>
      </c>
      <c r="AI3090" s="17" t="str">
        <f>IFERROR(VLOOKUP(U3090,[1]Cruces!$O$1:$P$6,2,0),"Sin Orden")</f>
        <v>Resuelta</v>
      </c>
      <c r="AJ3090" s="17">
        <f t="shared" si="852"/>
        <v>20</v>
      </c>
      <c r="AK3090" s="17">
        <f t="shared" si="853"/>
        <v>11</v>
      </c>
      <c r="AL3090" s="17">
        <f t="shared" si="854"/>
        <v>2017</v>
      </c>
      <c r="AM3090" s="17">
        <f t="shared" ca="1" si="855"/>
        <v>1101</v>
      </c>
      <c r="AN3090" s="18">
        <f>IFERROR(VLOOKUP(R3090*1,'[1]Ordenes de Servicio'!G:K,5,0),"No Cruza")</f>
        <v>43074</v>
      </c>
      <c r="AO3090" s="17">
        <f t="shared" ca="1" si="856"/>
        <v>28</v>
      </c>
      <c r="AP3090" s="17">
        <f t="shared" si="857"/>
        <v>10</v>
      </c>
      <c r="AQ3090" s="17">
        <f t="shared" si="858"/>
        <v>11</v>
      </c>
      <c r="AR3090" s="17">
        <f t="shared" si="859"/>
        <v>2017</v>
      </c>
      <c r="AS3090" s="17">
        <f t="shared" ca="1" si="860"/>
        <v>1111</v>
      </c>
      <c r="AT3090" s="17" t="str">
        <f t="shared" ca="1" si="863"/>
        <v>Si</v>
      </c>
      <c r="AU3090" s="17">
        <f t="shared" si="861"/>
        <v>10</v>
      </c>
      <c r="AV3090" s="17" t="str">
        <f>+VLOOKUP(B3090,[1]Cruces!S:T,2,0)</f>
        <v>5. Consultoría / Adjudicación</v>
      </c>
    </row>
    <row r="3091" spans="1:48" hidden="1" x14ac:dyDescent="0.25">
      <c r="A3091" s="17" t="s">
        <v>9843</v>
      </c>
      <c r="B3091" s="17" t="s">
        <v>6595</v>
      </c>
      <c r="C3091" s="17">
        <v>0</v>
      </c>
      <c r="D3091" s="17">
        <v>0</v>
      </c>
      <c r="E3091" s="17" t="s">
        <v>55</v>
      </c>
      <c r="F3091" s="17" t="s">
        <v>5366</v>
      </c>
      <c r="G3091" s="17" t="s">
        <v>9844</v>
      </c>
      <c r="H3091" s="17">
        <v>3052905353</v>
      </c>
      <c r="I3091" s="17" t="s">
        <v>71</v>
      </c>
      <c r="J3091" s="17" t="s">
        <v>59</v>
      </c>
      <c r="K3091" s="17" t="s">
        <v>9845</v>
      </c>
      <c r="L3091" s="17" t="s">
        <v>5368</v>
      </c>
      <c r="M3091" s="17" t="s">
        <v>5369</v>
      </c>
      <c r="N3091" s="17" t="s">
        <v>6600</v>
      </c>
      <c r="O3091" s="17">
        <v>20201106</v>
      </c>
      <c r="P3091" s="17">
        <v>20201111</v>
      </c>
      <c r="Q3091" s="17">
        <v>1180</v>
      </c>
      <c r="R3091" s="17">
        <v>28271618</v>
      </c>
      <c r="S3091" s="17" t="s">
        <v>6601</v>
      </c>
      <c r="T3091" s="17" t="s">
        <v>63</v>
      </c>
      <c r="U3091" s="17" t="s">
        <v>91</v>
      </c>
      <c r="V3091" s="17">
        <f t="shared" si="862"/>
        <v>3</v>
      </c>
      <c r="W3091" s="17">
        <v>3000</v>
      </c>
      <c r="X3091" s="17" t="s">
        <v>7065</v>
      </c>
      <c r="Y3091" s="17" t="s">
        <v>6595</v>
      </c>
      <c r="Z3091" s="17">
        <v>20201111</v>
      </c>
      <c r="AA3091" s="17" t="s">
        <v>1947</v>
      </c>
      <c r="AB3091" s="17">
        <v>1</v>
      </c>
      <c r="AC3091" s="17" t="str">
        <f>IFERROR(VLOOKUP(A3091,[1]Cruces!AJ:AK,2,0),VLOOKUP(CONCATENATE(X3091,AA3091),[1]Cruces!G:H,2,0))</f>
        <v>Solicitud por BT</v>
      </c>
      <c r="AD3091" s="17">
        <f t="shared" si="848"/>
        <v>6</v>
      </c>
      <c r="AE3091" s="17">
        <f t="shared" si="849"/>
        <v>11</v>
      </c>
      <c r="AF3091" s="17">
        <f t="shared" si="850"/>
        <v>2020</v>
      </c>
      <c r="AG3091" s="17" t="str">
        <f>IFERROR(VLOOKUP(MID(A3091,2,4)*1,[1]Cruces!K:L,2,0),"Verificar")</f>
        <v>Atlántico Norte</v>
      </c>
      <c r="AH3091" s="17">
        <f t="shared" ca="1" si="851"/>
        <v>19</v>
      </c>
      <c r="AI3091" s="17" t="str">
        <f>IFERROR(VLOOKUP(U3091,[1]Cruces!$O$1:$P$6,2,0),"Sin Orden")</f>
        <v>Resuelta</v>
      </c>
      <c r="AJ3091" s="17">
        <f t="shared" si="852"/>
        <v>11</v>
      </c>
      <c r="AK3091" s="17">
        <f t="shared" si="853"/>
        <v>11</v>
      </c>
      <c r="AL3091" s="17">
        <f t="shared" si="854"/>
        <v>2020</v>
      </c>
      <c r="AM3091" s="17">
        <f t="shared" ca="1" si="855"/>
        <v>14</v>
      </c>
      <c r="AN3091" s="18" t="str">
        <f>IFERROR(VLOOKUP(R3091*1,'[1]Ordenes de Servicio'!G:K,5,0),"No Cruza")</f>
        <v>No Cruza</v>
      </c>
      <c r="AO3091" s="17">
        <f t="shared" ca="1" si="856"/>
        <v>5</v>
      </c>
      <c r="AP3091" s="17">
        <f t="shared" si="857"/>
        <v>11</v>
      </c>
      <c r="AQ3091" s="17">
        <f t="shared" si="858"/>
        <v>11</v>
      </c>
      <c r="AR3091" s="17">
        <f t="shared" si="859"/>
        <v>2020</v>
      </c>
      <c r="AS3091" s="17">
        <f t="shared" ca="1" si="860"/>
        <v>14</v>
      </c>
      <c r="AT3091" s="17" t="str">
        <f t="shared" ca="1" si="863"/>
        <v>No</v>
      </c>
      <c r="AU3091" s="17">
        <f t="shared" si="861"/>
        <v>0</v>
      </c>
      <c r="AV3091" s="17" t="str">
        <f>+VLOOKUP(B3091,[1]Cruces!S:T,2,0)</f>
        <v>7. Ejecución en Campo OS BT</v>
      </c>
    </row>
    <row r="3092" spans="1:48" hidden="1" x14ac:dyDescent="0.25">
      <c r="A3092" s="17" t="s">
        <v>5568</v>
      </c>
      <c r="B3092" s="17" t="s">
        <v>68</v>
      </c>
      <c r="C3092" s="17">
        <v>6708373</v>
      </c>
      <c r="D3092" s="17">
        <v>34547579</v>
      </c>
      <c r="E3092" s="17" t="s">
        <v>93</v>
      </c>
      <c r="F3092" s="17" t="s">
        <v>81</v>
      </c>
      <c r="G3092" s="17" t="s">
        <v>5569</v>
      </c>
      <c r="H3092" s="17">
        <v>3125841305</v>
      </c>
      <c r="I3092" s="17" t="s">
        <v>71</v>
      </c>
      <c r="J3092" s="17" t="s">
        <v>5570</v>
      </c>
      <c r="K3092" s="17" t="s">
        <v>5571</v>
      </c>
      <c r="L3092" s="17" t="s">
        <v>85</v>
      </c>
      <c r="M3092" s="17" t="s">
        <v>86</v>
      </c>
      <c r="N3092" s="17" t="s">
        <v>75</v>
      </c>
      <c r="O3092" s="17">
        <v>20201109</v>
      </c>
      <c r="P3092" s="17">
        <v>20201118</v>
      </c>
      <c r="Q3092" s="17">
        <v>3410</v>
      </c>
      <c r="R3092" s="17">
        <v>28279284</v>
      </c>
      <c r="S3092" s="17" t="s">
        <v>100</v>
      </c>
      <c r="T3092" s="17" t="s">
        <v>63</v>
      </c>
      <c r="U3092" s="17" t="s">
        <v>91</v>
      </c>
      <c r="V3092" s="17">
        <f t="shared" si="862"/>
        <v>75</v>
      </c>
      <c r="W3092" s="17">
        <v>75000</v>
      </c>
      <c r="X3092" s="17" t="s">
        <v>89</v>
      </c>
      <c r="Y3092" s="17" t="s">
        <v>261</v>
      </c>
      <c r="Z3092" s="17">
        <v>20201118</v>
      </c>
      <c r="AA3092" s="17" t="s">
        <v>78</v>
      </c>
      <c r="AB3092" s="17">
        <v>1</v>
      </c>
      <c r="AC3092" s="17" t="str">
        <f>IFERROR(VLOOKUP(A3092,[1]Cruces!AJ:AK,2,0),VLOOKUP(CONCATENATE(X3092,AA3092),[1]Cruces!G:H,2,0))</f>
        <v>Solicitud de Obra</v>
      </c>
      <c r="AD3092" s="17">
        <f t="shared" si="848"/>
        <v>9</v>
      </c>
      <c r="AE3092" s="17">
        <f t="shared" si="849"/>
        <v>11</v>
      </c>
      <c r="AF3092" s="17">
        <f t="shared" si="850"/>
        <v>2020</v>
      </c>
      <c r="AG3092" s="17" t="str">
        <f>IFERROR(VLOOKUP(MID(A3092,2,4)*1,[1]Cruces!K:L,2,0),"Verificar")</f>
        <v>Magdalena</v>
      </c>
      <c r="AH3092" s="17">
        <f t="shared" ca="1" si="851"/>
        <v>16</v>
      </c>
      <c r="AI3092" s="17" t="str">
        <f>IFERROR(VLOOKUP(U3092,[1]Cruces!$O$1:$P$6,2,0),"Sin Orden")</f>
        <v>Resuelta</v>
      </c>
      <c r="AJ3092" s="17">
        <f t="shared" si="852"/>
        <v>18</v>
      </c>
      <c r="AK3092" s="17">
        <f t="shared" si="853"/>
        <v>11</v>
      </c>
      <c r="AL3092" s="17">
        <f t="shared" si="854"/>
        <v>2020</v>
      </c>
      <c r="AM3092" s="17">
        <f t="shared" ca="1" si="855"/>
        <v>7</v>
      </c>
      <c r="AN3092" s="18" t="str">
        <f>IFERROR(VLOOKUP(R3092*1,'[1]Ordenes de Servicio'!G:K,5,0),"No Cruza")</f>
        <v>No Cruza</v>
      </c>
      <c r="AO3092" s="17">
        <f t="shared" ca="1" si="856"/>
        <v>9</v>
      </c>
      <c r="AP3092" s="17">
        <f t="shared" si="857"/>
        <v>18</v>
      </c>
      <c r="AQ3092" s="17">
        <f t="shared" si="858"/>
        <v>11</v>
      </c>
      <c r="AR3092" s="17">
        <f t="shared" si="859"/>
        <v>2020</v>
      </c>
      <c r="AS3092" s="17">
        <f t="shared" ca="1" si="860"/>
        <v>7</v>
      </c>
      <c r="AT3092" s="17" t="str">
        <f t="shared" ca="1" si="863"/>
        <v>No</v>
      </c>
      <c r="AU3092" s="17">
        <f t="shared" si="861"/>
        <v>0</v>
      </c>
      <c r="AV3092" s="17" t="str">
        <f>+VLOOKUP(B3092,[1]Cruces!S:T,2,0)</f>
        <v>5. Consultoría / Adjudicación</v>
      </c>
    </row>
    <row r="3093" spans="1:48" hidden="1" x14ac:dyDescent="0.25">
      <c r="A3093" s="17" t="s">
        <v>5572</v>
      </c>
      <c r="B3093" s="17" t="s">
        <v>54</v>
      </c>
      <c r="C3093" s="17">
        <v>0</v>
      </c>
      <c r="D3093" s="17">
        <v>0</v>
      </c>
      <c r="E3093" s="17" t="s">
        <v>55</v>
      </c>
      <c r="F3093" s="17" t="s">
        <v>107</v>
      </c>
      <c r="G3093" s="17" t="s">
        <v>5573</v>
      </c>
      <c r="H3093" s="17">
        <v>0</v>
      </c>
      <c r="I3093" s="17" t="s">
        <v>165</v>
      </c>
      <c r="J3093" s="17" t="s">
        <v>59</v>
      </c>
      <c r="K3093" s="17" t="s">
        <v>5574</v>
      </c>
      <c r="L3093" s="17" t="s">
        <v>117</v>
      </c>
      <c r="M3093" s="17" t="s">
        <v>118</v>
      </c>
      <c r="N3093" s="17" t="s">
        <v>62</v>
      </c>
      <c r="O3093" s="17">
        <v>20191128</v>
      </c>
      <c r="P3093" s="17">
        <v>20191209</v>
      </c>
      <c r="Q3093" s="17">
        <v>9530</v>
      </c>
      <c r="R3093" s="17">
        <v>26963076</v>
      </c>
      <c r="S3093" s="17" t="s">
        <v>100</v>
      </c>
      <c r="T3093" s="17" t="s">
        <v>63</v>
      </c>
      <c r="U3093" s="17" t="s">
        <v>91</v>
      </c>
      <c r="V3093" s="17">
        <f t="shared" si="862"/>
        <v>150</v>
      </c>
      <c r="W3093" s="17">
        <v>150000</v>
      </c>
      <c r="X3093" s="17" t="s">
        <v>64</v>
      </c>
      <c r="Y3093" s="17" t="s">
        <v>65</v>
      </c>
      <c r="Z3093" s="17">
        <v>20191209</v>
      </c>
      <c r="AA3093" s="17" t="s">
        <v>101</v>
      </c>
      <c r="AB3093" s="17">
        <v>1</v>
      </c>
      <c r="AC3093" s="17" t="str">
        <f>IFERROR(VLOOKUP(A3093,[1]Cruces!AJ:AK,2,0),VLOOKUP(CONCATENATE(X3093,AA3093),[1]Cruces!G:H,2,0))</f>
        <v>Solicitud de Obra</v>
      </c>
      <c r="AD3093" s="17">
        <f t="shared" si="848"/>
        <v>28</v>
      </c>
      <c r="AE3093" s="17">
        <f t="shared" si="849"/>
        <v>11</v>
      </c>
      <c r="AF3093" s="17">
        <f t="shared" si="850"/>
        <v>2019</v>
      </c>
      <c r="AG3093" s="17" t="str">
        <f>IFERROR(VLOOKUP(MID(A3093,2,4)*1,[1]Cruces!K:L,2,0),"Verificar")</f>
        <v>Atlántico Norte</v>
      </c>
      <c r="AH3093" s="17">
        <f t="shared" ca="1" si="851"/>
        <v>363</v>
      </c>
      <c r="AI3093" s="17" t="str">
        <f>IFERROR(VLOOKUP(U3093,[1]Cruces!$O$1:$P$6,2,0),"Sin Orden")</f>
        <v>Resuelta</v>
      </c>
      <c r="AJ3093" s="17">
        <f t="shared" si="852"/>
        <v>9</v>
      </c>
      <c r="AK3093" s="17">
        <f t="shared" si="853"/>
        <v>12</v>
      </c>
      <c r="AL3093" s="17">
        <f t="shared" si="854"/>
        <v>2019</v>
      </c>
      <c r="AM3093" s="17">
        <f t="shared" ca="1" si="855"/>
        <v>352</v>
      </c>
      <c r="AN3093" s="18" t="str">
        <f>IFERROR(VLOOKUP(R3093*1,'[1]Ordenes de Servicio'!G:K,5,0),"No Cruza")</f>
        <v>No Cruza</v>
      </c>
      <c r="AO3093" s="17">
        <f t="shared" ca="1" si="856"/>
        <v>11</v>
      </c>
      <c r="AP3093" s="17">
        <f t="shared" si="857"/>
        <v>9</v>
      </c>
      <c r="AQ3093" s="17">
        <f t="shared" si="858"/>
        <v>12</v>
      </c>
      <c r="AR3093" s="17">
        <f t="shared" si="859"/>
        <v>2019</v>
      </c>
      <c r="AS3093" s="17">
        <f t="shared" ca="1" si="860"/>
        <v>352</v>
      </c>
      <c r="AT3093" s="17" t="str">
        <f t="shared" ca="1" si="863"/>
        <v>No</v>
      </c>
      <c r="AU3093" s="17">
        <f t="shared" si="861"/>
        <v>0</v>
      </c>
      <c r="AV3093" s="17" t="str">
        <f>+VLOOKUP(B3093,[1]Cruces!S:T,2,0)</f>
        <v>4. Presupuesto de Obra</v>
      </c>
    </row>
    <row r="3094" spans="1:48" hidden="1" x14ac:dyDescent="0.25">
      <c r="A3094" s="17" t="s">
        <v>9846</v>
      </c>
      <c r="B3094" s="17" t="s">
        <v>6595</v>
      </c>
      <c r="C3094" s="17">
        <v>2993415</v>
      </c>
      <c r="D3094" s="17">
        <v>20085958</v>
      </c>
      <c r="E3094" s="17" t="s">
        <v>93</v>
      </c>
      <c r="F3094" s="17" t="s">
        <v>56</v>
      </c>
      <c r="G3094" s="17" t="s">
        <v>7984</v>
      </c>
      <c r="H3094" s="17">
        <v>3022438676</v>
      </c>
      <c r="I3094" s="17" t="s">
        <v>71</v>
      </c>
      <c r="J3094" s="17" t="s">
        <v>9847</v>
      </c>
      <c r="K3094" s="17" t="s">
        <v>7985</v>
      </c>
      <c r="L3094" s="17" t="s">
        <v>7470</v>
      </c>
      <c r="M3094" s="17" t="s">
        <v>7471</v>
      </c>
      <c r="N3094" s="17" t="s">
        <v>6600</v>
      </c>
      <c r="O3094" s="17">
        <v>20201117</v>
      </c>
      <c r="P3094" s="17">
        <v>20201120</v>
      </c>
      <c r="Q3094" s="17">
        <v>1110</v>
      </c>
      <c r="R3094" s="17">
        <v>28285948</v>
      </c>
      <c r="S3094" s="17" t="s">
        <v>7072</v>
      </c>
      <c r="T3094" s="17" t="s">
        <v>63</v>
      </c>
      <c r="U3094" s="17" t="s">
        <v>91</v>
      </c>
      <c r="V3094" s="17">
        <f t="shared" si="862"/>
        <v>3</v>
      </c>
      <c r="W3094" s="17">
        <v>3000</v>
      </c>
      <c r="X3094" s="17" t="s">
        <v>89</v>
      </c>
      <c r="Y3094" s="17" t="s">
        <v>6595</v>
      </c>
      <c r="Z3094" s="17">
        <v>20201120</v>
      </c>
      <c r="AA3094" s="17" t="s">
        <v>1947</v>
      </c>
      <c r="AB3094" s="17">
        <v>1</v>
      </c>
      <c r="AC3094" s="17" t="str">
        <f>IFERROR(VLOOKUP(A3094,[1]Cruces!AJ:AK,2,0),VLOOKUP(CONCATENATE(X3094,AA3094),[1]Cruces!G:H,2,0))</f>
        <v>Solicitud por BT</v>
      </c>
      <c r="AD3094" s="17">
        <f t="shared" si="848"/>
        <v>17</v>
      </c>
      <c r="AE3094" s="17">
        <f t="shared" si="849"/>
        <v>11</v>
      </c>
      <c r="AF3094" s="17">
        <f t="shared" si="850"/>
        <v>2020</v>
      </c>
      <c r="AG3094" s="17" t="str">
        <f>IFERROR(VLOOKUP(MID(A3094,2,4)*1,[1]Cruces!K:L,2,0),"Verificar")</f>
        <v>Atlántico Norte</v>
      </c>
      <c r="AH3094" s="17">
        <f t="shared" ca="1" si="851"/>
        <v>8</v>
      </c>
      <c r="AI3094" s="17" t="str">
        <f>IFERROR(VLOOKUP(U3094,[1]Cruces!$O$1:$P$6,2,0),"Sin Orden")</f>
        <v>Resuelta</v>
      </c>
      <c r="AJ3094" s="17">
        <f t="shared" si="852"/>
        <v>20</v>
      </c>
      <c r="AK3094" s="17">
        <f t="shared" si="853"/>
        <v>11</v>
      </c>
      <c r="AL3094" s="17">
        <f t="shared" si="854"/>
        <v>2020</v>
      </c>
      <c r="AM3094" s="17">
        <f t="shared" ca="1" si="855"/>
        <v>5</v>
      </c>
      <c r="AN3094" s="18" t="str">
        <f>IFERROR(VLOOKUP(R3094*1,'[1]Ordenes de Servicio'!G:K,5,0),"No Cruza")</f>
        <v>No Cruza</v>
      </c>
      <c r="AO3094" s="17">
        <f t="shared" ca="1" si="856"/>
        <v>3</v>
      </c>
      <c r="AP3094" s="17">
        <f t="shared" si="857"/>
        <v>20</v>
      </c>
      <c r="AQ3094" s="17">
        <f t="shared" si="858"/>
        <v>11</v>
      </c>
      <c r="AR3094" s="17">
        <f t="shared" si="859"/>
        <v>2020</v>
      </c>
      <c r="AS3094" s="17">
        <f t="shared" ca="1" si="860"/>
        <v>5</v>
      </c>
      <c r="AT3094" s="17" t="str">
        <f t="shared" ca="1" si="863"/>
        <v>No</v>
      </c>
      <c r="AU3094" s="17">
        <f t="shared" si="861"/>
        <v>0</v>
      </c>
      <c r="AV3094" s="17" t="str">
        <f>+VLOOKUP(B3094,[1]Cruces!S:T,2,0)</f>
        <v>7. Ejecución en Campo OS BT</v>
      </c>
    </row>
    <row r="3095" spans="1:48" hidden="1" x14ac:dyDescent="0.25">
      <c r="A3095" s="17" t="s">
        <v>9848</v>
      </c>
      <c r="B3095" s="17" t="s">
        <v>1943</v>
      </c>
      <c r="C3095" s="17">
        <v>0</v>
      </c>
      <c r="D3095" s="17">
        <v>0</v>
      </c>
      <c r="E3095" s="17" t="s">
        <v>55</v>
      </c>
      <c r="F3095" s="17" t="s">
        <v>232</v>
      </c>
      <c r="G3095" s="17" t="s">
        <v>9849</v>
      </c>
      <c r="H3095" s="17">
        <v>3016363265</v>
      </c>
      <c r="I3095" s="17" t="s">
        <v>71</v>
      </c>
      <c r="J3095" s="17" t="s">
        <v>59</v>
      </c>
      <c r="K3095" s="17" t="s">
        <v>9850</v>
      </c>
      <c r="L3095" s="17" t="s">
        <v>8050</v>
      </c>
      <c r="M3095" s="17" t="s">
        <v>8051</v>
      </c>
      <c r="N3095" s="17" t="s">
        <v>1946</v>
      </c>
      <c r="O3095" s="17">
        <v>20201030</v>
      </c>
      <c r="P3095" s="17">
        <v>20201030</v>
      </c>
      <c r="Q3095" s="17">
        <v>1210</v>
      </c>
      <c r="R3095" s="17">
        <v>28261415</v>
      </c>
      <c r="S3095" s="17" t="s">
        <v>6601</v>
      </c>
      <c r="T3095" s="17" t="s">
        <v>63</v>
      </c>
      <c r="U3095" s="17" t="s">
        <v>77</v>
      </c>
      <c r="V3095" s="17">
        <f t="shared" si="862"/>
        <v>3</v>
      </c>
      <c r="W3095" s="17">
        <v>3000</v>
      </c>
      <c r="X3095" s="17" t="s">
        <v>7065</v>
      </c>
      <c r="Y3095" s="17" t="s">
        <v>1943</v>
      </c>
      <c r="Z3095" s="17">
        <v>20201030</v>
      </c>
      <c r="AA3095" s="17" t="s">
        <v>1947</v>
      </c>
      <c r="AB3095" s="17">
        <v>1</v>
      </c>
      <c r="AC3095" s="17" t="str">
        <f>IFERROR(VLOOKUP(A3095,[1]Cruces!AJ:AK,2,0),VLOOKUP(CONCATENATE(X3095,AA3095),[1]Cruces!G:H,2,0))</f>
        <v>Solicitud por BT</v>
      </c>
      <c r="AD3095" s="17">
        <f t="shared" si="848"/>
        <v>30</v>
      </c>
      <c r="AE3095" s="17">
        <f t="shared" si="849"/>
        <v>10</v>
      </c>
      <c r="AF3095" s="17">
        <f t="shared" si="850"/>
        <v>2020</v>
      </c>
      <c r="AG3095" s="17" t="str">
        <f>IFERROR(VLOOKUP(MID(A3095,2,4)*1,[1]Cruces!K:L,2,0),"Verificar")</f>
        <v>Atlántico Sur</v>
      </c>
      <c r="AH3095" s="17">
        <f t="shared" ca="1" si="851"/>
        <v>26</v>
      </c>
      <c r="AI3095" s="17" t="str">
        <f>IFERROR(VLOOKUP(U3095,[1]Cruces!$O$1:$P$6,2,0),"Sin Orden")</f>
        <v>Pendiente</v>
      </c>
      <c r="AJ3095" s="17">
        <f t="shared" si="852"/>
        <v>30</v>
      </c>
      <c r="AK3095" s="17">
        <f t="shared" si="853"/>
        <v>10</v>
      </c>
      <c r="AL3095" s="17">
        <f t="shared" si="854"/>
        <v>2020</v>
      </c>
      <c r="AM3095" s="17">
        <f t="shared" ca="1" si="855"/>
        <v>26</v>
      </c>
      <c r="AN3095" s="18" t="str">
        <f>IFERROR(VLOOKUP(R3095*1,'[1]Ordenes de Servicio'!G:K,5,0),"No Cruza")</f>
        <v>No Cruza</v>
      </c>
      <c r="AO3095" s="17">
        <f t="shared" ca="1" si="856"/>
        <v>26</v>
      </c>
      <c r="AP3095" s="17">
        <f t="shared" si="857"/>
        <v>30</v>
      </c>
      <c r="AQ3095" s="17">
        <f t="shared" si="858"/>
        <v>10</v>
      </c>
      <c r="AR3095" s="17">
        <f t="shared" si="859"/>
        <v>2020</v>
      </c>
      <c r="AS3095" s="17">
        <f t="shared" ca="1" si="860"/>
        <v>26</v>
      </c>
      <c r="AT3095" s="17" t="str">
        <f t="shared" ca="1" si="863"/>
        <v>No</v>
      </c>
      <c r="AU3095" s="17">
        <f t="shared" si="861"/>
        <v>0</v>
      </c>
      <c r="AV3095" s="17" t="str">
        <f>+VLOOKUP(B3095,[1]Cruces!S:T,2,0)</f>
        <v>7. Ejecución en Campo OS BT</v>
      </c>
    </row>
    <row r="3096" spans="1:48" hidden="1" x14ac:dyDescent="0.25">
      <c r="A3096" s="17" t="s">
        <v>9851</v>
      </c>
      <c r="B3096" s="17" t="s">
        <v>1943</v>
      </c>
      <c r="C3096" s="17">
        <v>0</v>
      </c>
      <c r="D3096" s="17">
        <v>0</v>
      </c>
      <c r="E3096" s="17" t="s">
        <v>55</v>
      </c>
      <c r="F3096" s="17" t="s">
        <v>69</v>
      </c>
      <c r="G3096" s="17" t="s">
        <v>9852</v>
      </c>
      <c r="H3096" s="17">
        <v>0</v>
      </c>
      <c r="I3096" s="17" t="s">
        <v>116</v>
      </c>
      <c r="J3096" s="17" t="s">
        <v>59</v>
      </c>
      <c r="K3096" s="17" t="s">
        <v>7931</v>
      </c>
      <c r="L3096" s="17" t="s">
        <v>501</v>
      </c>
      <c r="M3096" s="17" t="s">
        <v>502</v>
      </c>
      <c r="N3096" s="17" t="s">
        <v>1946</v>
      </c>
      <c r="O3096" s="17">
        <v>20201117</v>
      </c>
      <c r="P3096" s="17">
        <v>20201117</v>
      </c>
      <c r="Q3096" s="17">
        <v>1180</v>
      </c>
      <c r="R3096" s="17">
        <v>28286853</v>
      </c>
      <c r="S3096" s="17" t="s">
        <v>6601</v>
      </c>
      <c r="T3096" s="17" t="s">
        <v>7091</v>
      </c>
      <c r="U3096" s="17" t="s">
        <v>77</v>
      </c>
      <c r="V3096" s="17">
        <f t="shared" si="862"/>
        <v>3</v>
      </c>
      <c r="W3096" s="17">
        <v>3000</v>
      </c>
      <c r="X3096" s="17" t="s">
        <v>7065</v>
      </c>
      <c r="Y3096" s="17" t="s">
        <v>1943</v>
      </c>
      <c r="Z3096" s="17">
        <v>20201117</v>
      </c>
      <c r="AA3096" s="17" t="s">
        <v>1947</v>
      </c>
      <c r="AB3096" s="17">
        <v>1</v>
      </c>
      <c r="AC3096" s="17" t="str">
        <f>IFERROR(VLOOKUP(A3096,[1]Cruces!AJ:AK,2,0),VLOOKUP(CONCATENATE(X3096,AA3096),[1]Cruces!G:H,2,0))</f>
        <v>Solicitud por BT</v>
      </c>
      <c r="AD3096" s="17">
        <f t="shared" si="848"/>
        <v>17</v>
      </c>
      <c r="AE3096" s="17">
        <f t="shared" si="849"/>
        <v>11</v>
      </c>
      <c r="AF3096" s="17">
        <f t="shared" si="850"/>
        <v>2020</v>
      </c>
      <c r="AG3096" s="17" t="str">
        <f>IFERROR(VLOOKUP(MID(A3096,2,4)*1,[1]Cruces!K:L,2,0),"Verificar")</f>
        <v>Atlántico Norte</v>
      </c>
      <c r="AH3096" s="17">
        <f t="shared" ca="1" si="851"/>
        <v>8</v>
      </c>
      <c r="AI3096" s="17" t="str">
        <f>IFERROR(VLOOKUP(U3096,[1]Cruces!$O$1:$P$6,2,0),"Sin Orden")</f>
        <v>Pendiente</v>
      </c>
      <c r="AJ3096" s="17">
        <f t="shared" si="852"/>
        <v>17</v>
      </c>
      <c r="AK3096" s="17">
        <f t="shared" si="853"/>
        <v>11</v>
      </c>
      <c r="AL3096" s="17">
        <f t="shared" si="854"/>
        <v>2020</v>
      </c>
      <c r="AM3096" s="17">
        <f t="shared" ca="1" si="855"/>
        <v>8</v>
      </c>
      <c r="AN3096" s="18" t="str">
        <f>IFERROR(VLOOKUP(R3096*1,'[1]Ordenes de Servicio'!G:K,5,0),"No Cruza")</f>
        <v>No Cruza</v>
      </c>
      <c r="AO3096" s="17">
        <f t="shared" ca="1" si="856"/>
        <v>8</v>
      </c>
      <c r="AP3096" s="17">
        <f t="shared" si="857"/>
        <v>17</v>
      </c>
      <c r="AQ3096" s="17">
        <f t="shared" si="858"/>
        <v>11</v>
      </c>
      <c r="AR3096" s="17">
        <f t="shared" si="859"/>
        <v>2020</v>
      </c>
      <c r="AS3096" s="17">
        <f t="shared" ca="1" si="860"/>
        <v>8</v>
      </c>
      <c r="AT3096" s="17" t="str">
        <f t="shared" ca="1" si="863"/>
        <v>No</v>
      </c>
      <c r="AU3096" s="17">
        <f t="shared" si="861"/>
        <v>0</v>
      </c>
      <c r="AV3096" s="17" t="str">
        <f>+VLOOKUP(B3096,[1]Cruces!S:T,2,0)</f>
        <v>7. Ejecución en Campo OS BT</v>
      </c>
    </row>
    <row r="3097" spans="1:48" hidden="1" x14ac:dyDescent="0.25">
      <c r="A3097" s="17" t="s">
        <v>7034</v>
      </c>
      <c r="B3097" s="17" t="s">
        <v>68</v>
      </c>
      <c r="C3097" s="17">
        <v>0</v>
      </c>
      <c r="D3097" s="17">
        <v>0</v>
      </c>
      <c r="E3097" s="17" t="s">
        <v>55</v>
      </c>
      <c r="F3097" s="17" t="s">
        <v>56</v>
      </c>
      <c r="G3097" s="17" t="s">
        <v>7035</v>
      </c>
      <c r="H3097" s="17">
        <v>3739201</v>
      </c>
      <c r="I3097" s="17" t="s">
        <v>71</v>
      </c>
      <c r="J3097" s="17" t="s">
        <v>59</v>
      </c>
      <c r="K3097" s="17" t="s">
        <v>97</v>
      </c>
      <c r="L3097" s="17" t="s">
        <v>255</v>
      </c>
      <c r="M3097" s="17" t="s">
        <v>256</v>
      </c>
      <c r="N3097" s="17" t="s">
        <v>75</v>
      </c>
      <c r="O3097" s="17">
        <v>20200828</v>
      </c>
      <c r="P3097" s="17">
        <v>20200929</v>
      </c>
      <c r="Q3097" s="17">
        <v>1110</v>
      </c>
      <c r="R3097" s="17">
        <v>0</v>
      </c>
      <c r="S3097" s="17"/>
      <c r="T3097" s="17" t="s">
        <v>63</v>
      </c>
      <c r="U3097" s="17"/>
      <c r="V3097" s="17">
        <f t="shared" si="862"/>
        <v>7.2</v>
      </c>
      <c r="W3097" s="17">
        <v>7200</v>
      </c>
      <c r="X3097" s="17" t="s">
        <v>218</v>
      </c>
      <c r="Y3097" s="17" t="s">
        <v>105</v>
      </c>
      <c r="Z3097" s="17">
        <v>20200929</v>
      </c>
      <c r="AA3097" s="17" t="s">
        <v>219</v>
      </c>
      <c r="AB3097" s="17">
        <v>1</v>
      </c>
      <c r="AC3097" s="17" t="str">
        <f>IFERROR(VLOOKUP(A3097,[1]Cruces!AJ:AK,2,0),VLOOKUP(CONCATENATE(X3097,AA3097),[1]Cruces!G:H,2,0))</f>
        <v>Solicitud CREG 030</v>
      </c>
      <c r="AD3097" s="17">
        <f t="shared" si="848"/>
        <v>28</v>
      </c>
      <c r="AE3097" s="17">
        <f t="shared" si="849"/>
        <v>8</v>
      </c>
      <c r="AF3097" s="17">
        <f t="shared" si="850"/>
        <v>2020</v>
      </c>
      <c r="AG3097" s="17" t="str">
        <f>IFERROR(VLOOKUP(MID(A3097,2,4)*1,[1]Cruces!K:L,2,0),"Verificar")</f>
        <v>Atlántico Norte</v>
      </c>
      <c r="AH3097" s="17">
        <f t="shared" ca="1" si="851"/>
        <v>89</v>
      </c>
      <c r="AI3097" s="17" t="str">
        <f>IFERROR(VLOOKUP(U3097,[1]Cruces!$O$1:$P$6,2,0),"Sin Orden")</f>
        <v>Sin Orden</v>
      </c>
      <c r="AJ3097" s="17">
        <f t="shared" si="852"/>
        <v>29</v>
      </c>
      <c r="AK3097" s="17">
        <f t="shared" si="853"/>
        <v>9</v>
      </c>
      <c r="AL3097" s="17">
        <f t="shared" si="854"/>
        <v>2020</v>
      </c>
      <c r="AM3097" s="17">
        <f t="shared" ca="1" si="855"/>
        <v>57</v>
      </c>
      <c r="AN3097" s="18" t="str">
        <f>IFERROR(VLOOKUP(R3097*1,'[1]Ordenes de Servicio'!G:K,5,0),"No Cruza")</f>
        <v>No Cruza</v>
      </c>
      <c r="AO3097" s="17">
        <f t="shared" ca="1" si="856"/>
        <v>57</v>
      </c>
      <c r="AP3097" s="17">
        <f t="shared" si="857"/>
        <v>29</v>
      </c>
      <c r="AQ3097" s="17">
        <f t="shared" si="858"/>
        <v>9</v>
      </c>
      <c r="AR3097" s="17">
        <f t="shared" si="859"/>
        <v>2020</v>
      </c>
      <c r="AS3097" s="17">
        <f t="shared" ca="1" si="860"/>
        <v>57</v>
      </c>
      <c r="AT3097" s="17" t="str">
        <f t="shared" ca="1" si="863"/>
        <v>No</v>
      </c>
      <c r="AU3097" s="17">
        <f t="shared" si="861"/>
        <v>0</v>
      </c>
      <c r="AV3097" s="17" t="str">
        <f>+VLOOKUP(B3097,[1]Cruces!S:T,2,0)</f>
        <v>5. Consultoría / Adjudicación</v>
      </c>
    </row>
    <row r="3098" spans="1:48" hidden="1" x14ac:dyDescent="0.25">
      <c r="A3098" s="17" t="s">
        <v>5575</v>
      </c>
      <c r="B3098" s="17" t="s">
        <v>54</v>
      </c>
      <c r="C3098" s="17">
        <v>0</v>
      </c>
      <c r="D3098" s="17">
        <v>0</v>
      </c>
      <c r="E3098" s="17" t="s">
        <v>55</v>
      </c>
      <c r="F3098" s="17" t="s">
        <v>107</v>
      </c>
      <c r="G3098" s="17" t="s">
        <v>5576</v>
      </c>
      <c r="H3098" s="17">
        <v>0</v>
      </c>
      <c r="I3098" s="17" t="s">
        <v>71</v>
      </c>
      <c r="J3098" s="17" t="s">
        <v>59</v>
      </c>
      <c r="K3098" s="17" t="s">
        <v>5577</v>
      </c>
      <c r="L3098" s="17" t="s">
        <v>117</v>
      </c>
      <c r="M3098" s="17" t="s">
        <v>118</v>
      </c>
      <c r="N3098" s="17" t="s">
        <v>62</v>
      </c>
      <c r="O3098" s="17">
        <v>20200605</v>
      </c>
      <c r="P3098" s="17">
        <v>20200616</v>
      </c>
      <c r="Q3098" s="17">
        <v>1150</v>
      </c>
      <c r="R3098" s="17">
        <v>27601985</v>
      </c>
      <c r="S3098" s="17" t="s">
        <v>100</v>
      </c>
      <c r="T3098" s="17" t="s">
        <v>63</v>
      </c>
      <c r="U3098" s="17" t="s">
        <v>91</v>
      </c>
      <c r="V3098" s="17">
        <f t="shared" si="862"/>
        <v>225</v>
      </c>
      <c r="W3098" s="17">
        <v>225000</v>
      </c>
      <c r="X3098" s="17" t="s">
        <v>64</v>
      </c>
      <c r="Y3098" s="17" t="s">
        <v>65</v>
      </c>
      <c r="Z3098" s="17">
        <v>20200616</v>
      </c>
      <c r="AA3098" s="17" t="s">
        <v>78</v>
      </c>
      <c r="AB3098" s="17">
        <v>1</v>
      </c>
      <c r="AC3098" s="17" t="str">
        <f>IFERROR(VLOOKUP(A3098,[1]Cruces!AJ:AK,2,0),VLOOKUP(CONCATENATE(X3098,AA3098),[1]Cruces!G:H,2,0))</f>
        <v>Solicitud de Obra</v>
      </c>
      <c r="AD3098" s="17">
        <f t="shared" si="848"/>
        <v>5</v>
      </c>
      <c r="AE3098" s="17">
        <f t="shared" si="849"/>
        <v>6</v>
      </c>
      <c r="AF3098" s="17">
        <f t="shared" si="850"/>
        <v>2020</v>
      </c>
      <c r="AG3098" s="17" t="str">
        <f>IFERROR(VLOOKUP(MID(A3098,2,4)*1,[1]Cruces!K:L,2,0),"Verificar")</f>
        <v>Atlántico Norte</v>
      </c>
      <c r="AH3098" s="17">
        <f t="shared" ca="1" si="851"/>
        <v>173</v>
      </c>
      <c r="AI3098" s="17" t="str">
        <f>IFERROR(VLOOKUP(U3098,[1]Cruces!$O$1:$P$6,2,0),"Sin Orden")</f>
        <v>Resuelta</v>
      </c>
      <c r="AJ3098" s="17">
        <f t="shared" si="852"/>
        <v>16</v>
      </c>
      <c r="AK3098" s="17">
        <f t="shared" si="853"/>
        <v>6</v>
      </c>
      <c r="AL3098" s="17">
        <f t="shared" si="854"/>
        <v>2020</v>
      </c>
      <c r="AM3098" s="17">
        <f t="shared" ca="1" si="855"/>
        <v>162</v>
      </c>
      <c r="AN3098" s="18" t="str">
        <f>IFERROR(VLOOKUP(R3098*1,'[1]Ordenes de Servicio'!G:K,5,0),"No Cruza")</f>
        <v>No Cruza</v>
      </c>
      <c r="AO3098" s="17">
        <f t="shared" ca="1" si="856"/>
        <v>11</v>
      </c>
      <c r="AP3098" s="17">
        <f t="shared" si="857"/>
        <v>16</v>
      </c>
      <c r="AQ3098" s="17">
        <f t="shared" si="858"/>
        <v>6</v>
      </c>
      <c r="AR3098" s="17">
        <f t="shared" si="859"/>
        <v>2020</v>
      </c>
      <c r="AS3098" s="17">
        <f t="shared" ca="1" si="860"/>
        <v>162</v>
      </c>
      <c r="AT3098" s="17" t="str">
        <f t="shared" ca="1" si="863"/>
        <v>No</v>
      </c>
      <c r="AU3098" s="17">
        <f t="shared" si="861"/>
        <v>0</v>
      </c>
      <c r="AV3098" s="17" t="str">
        <f>+VLOOKUP(B3098,[1]Cruces!S:T,2,0)</f>
        <v>4. Presupuesto de Obra</v>
      </c>
    </row>
    <row r="3099" spans="1:48" x14ac:dyDescent="0.25">
      <c r="A3099" s="17" t="s">
        <v>5578</v>
      </c>
      <c r="B3099" s="17" t="s">
        <v>80</v>
      </c>
      <c r="C3099" s="17">
        <v>1205134</v>
      </c>
      <c r="D3099" s="17">
        <v>10036987</v>
      </c>
      <c r="E3099" s="17" t="s">
        <v>93</v>
      </c>
      <c r="F3099" s="17" t="s">
        <v>81</v>
      </c>
      <c r="G3099" s="17" t="s">
        <v>5579</v>
      </c>
      <c r="H3099" s="17" t="s">
        <v>5580</v>
      </c>
      <c r="I3099" s="17" t="s">
        <v>71</v>
      </c>
      <c r="J3099" s="17" t="s">
        <v>5581</v>
      </c>
      <c r="K3099" s="17" t="s">
        <v>97</v>
      </c>
      <c r="L3099" s="17" t="s">
        <v>85</v>
      </c>
      <c r="M3099" s="17" t="s">
        <v>86</v>
      </c>
      <c r="N3099" s="17" t="s">
        <v>87</v>
      </c>
      <c r="O3099" s="17">
        <v>20200310</v>
      </c>
      <c r="P3099" s="17">
        <v>20201120</v>
      </c>
      <c r="Q3099" s="17">
        <v>3410</v>
      </c>
      <c r="R3099" s="17">
        <v>28146074</v>
      </c>
      <c r="S3099" s="17" t="s">
        <v>76</v>
      </c>
      <c r="T3099" s="17" t="s">
        <v>63</v>
      </c>
      <c r="U3099" s="17" t="s">
        <v>88</v>
      </c>
      <c r="V3099" s="17">
        <f t="shared" si="862"/>
        <v>75</v>
      </c>
      <c r="W3099" s="17">
        <v>75000</v>
      </c>
      <c r="X3099" s="17" t="s">
        <v>89</v>
      </c>
      <c r="Y3099" s="17" t="s">
        <v>90</v>
      </c>
      <c r="Z3099" s="17">
        <v>20201120</v>
      </c>
      <c r="AA3099" s="17" t="s">
        <v>78</v>
      </c>
      <c r="AB3099" s="17">
        <v>1</v>
      </c>
      <c r="AC3099" s="17" t="str">
        <f>IFERROR(VLOOKUP(A3099,[1]Cruces!AJ:AK,2,0),VLOOKUP(CONCATENATE(X3099,AA3099),[1]Cruces!G:H,2,0))</f>
        <v>Solicitud de Obra</v>
      </c>
      <c r="AD3099" s="17">
        <f t="shared" si="848"/>
        <v>10</v>
      </c>
      <c r="AE3099" s="17">
        <f t="shared" si="849"/>
        <v>3</v>
      </c>
      <c r="AF3099" s="17">
        <f t="shared" si="850"/>
        <v>2020</v>
      </c>
      <c r="AG3099" s="17" t="str">
        <f>IFERROR(VLOOKUP(MID(A3099,2,4)*1,[1]Cruces!K:L,2,0),"Verificar")</f>
        <v>Magdalena</v>
      </c>
      <c r="AH3099" s="17">
        <f t="shared" ca="1" si="851"/>
        <v>260</v>
      </c>
      <c r="AI3099" s="17" t="str">
        <f>IFERROR(VLOOKUP(U3099,[1]Cruces!$O$1:$P$6,2,0),"Sin Orden")</f>
        <v>Resuelta</v>
      </c>
      <c r="AJ3099" s="17">
        <f t="shared" si="852"/>
        <v>20</v>
      </c>
      <c r="AK3099" s="17">
        <f t="shared" si="853"/>
        <v>11</v>
      </c>
      <c r="AL3099" s="17">
        <f t="shared" si="854"/>
        <v>2020</v>
      </c>
      <c r="AM3099" s="17">
        <f t="shared" ca="1" si="855"/>
        <v>5</v>
      </c>
      <c r="AN3099" s="18">
        <f>IFERROR(VLOOKUP(R3099*1,'[1]Ordenes de Servicio'!G:K,5,0),"No Cruza")</f>
        <v>44092</v>
      </c>
      <c r="AO3099" s="17">
        <f t="shared" ca="1" si="856"/>
        <v>255</v>
      </c>
      <c r="AP3099" s="17">
        <f t="shared" si="857"/>
        <v>20</v>
      </c>
      <c r="AQ3099" s="17">
        <f t="shared" si="858"/>
        <v>11</v>
      </c>
      <c r="AR3099" s="17">
        <f t="shared" si="859"/>
        <v>2020</v>
      </c>
      <c r="AS3099" s="17">
        <f t="shared" ca="1" si="860"/>
        <v>5</v>
      </c>
      <c r="AT3099" s="17" t="str">
        <f t="shared" ca="1" si="863"/>
        <v>No</v>
      </c>
      <c r="AU3099" s="17">
        <f t="shared" si="861"/>
        <v>0</v>
      </c>
      <c r="AV3099" s="17" t="str">
        <f>+VLOOKUP(B3099,[1]Cruces!S:T,2,0)</f>
        <v>8. Puesta en Servicio</v>
      </c>
    </row>
    <row r="3100" spans="1:48" hidden="1" x14ac:dyDescent="0.25">
      <c r="A3100" s="17" t="s">
        <v>5582</v>
      </c>
      <c r="B3100" s="17" t="s">
        <v>54</v>
      </c>
      <c r="C3100" s="17">
        <v>0</v>
      </c>
      <c r="D3100" s="17">
        <v>0</v>
      </c>
      <c r="E3100" s="17" t="s">
        <v>55</v>
      </c>
      <c r="F3100" s="17" t="s">
        <v>126</v>
      </c>
      <c r="G3100" s="17" t="s">
        <v>5583</v>
      </c>
      <c r="H3100" s="17">
        <v>0</v>
      </c>
      <c r="I3100" s="17" t="s">
        <v>71</v>
      </c>
      <c r="J3100" s="17" t="s">
        <v>59</v>
      </c>
      <c r="K3100" s="17" t="s">
        <v>2272</v>
      </c>
      <c r="L3100" s="17" t="s">
        <v>129</v>
      </c>
      <c r="M3100" s="17" t="s">
        <v>130</v>
      </c>
      <c r="N3100" s="17" t="s">
        <v>62</v>
      </c>
      <c r="O3100" s="17">
        <v>20201015</v>
      </c>
      <c r="P3100" s="17">
        <v>20201029</v>
      </c>
      <c r="Q3100" s="17">
        <v>7751</v>
      </c>
      <c r="R3100" s="17">
        <v>28234554</v>
      </c>
      <c r="S3100" s="17" t="s">
        <v>100</v>
      </c>
      <c r="T3100" s="17" t="s">
        <v>63</v>
      </c>
      <c r="U3100" s="17" t="s">
        <v>91</v>
      </c>
      <c r="V3100" s="17">
        <f t="shared" si="862"/>
        <v>25</v>
      </c>
      <c r="W3100" s="17">
        <v>25000</v>
      </c>
      <c r="X3100" s="17" t="s">
        <v>64</v>
      </c>
      <c r="Y3100" s="17" t="s">
        <v>65</v>
      </c>
      <c r="Z3100" s="17">
        <v>20201029</v>
      </c>
      <c r="AA3100" s="17" t="s">
        <v>78</v>
      </c>
      <c r="AB3100" s="17">
        <v>1</v>
      </c>
      <c r="AC3100" s="17" t="str">
        <f>IFERROR(VLOOKUP(A3100,[1]Cruces!AJ:AK,2,0),VLOOKUP(CONCATENATE(X3100,AA3100),[1]Cruces!G:H,2,0))</f>
        <v>Solicitud de Obra</v>
      </c>
      <c r="AD3100" s="17">
        <f t="shared" si="848"/>
        <v>15</v>
      </c>
      <c r="AE3100" s="17">
        <f t="shared" si="849"/>
        <v>10</v>
      </c>
      <c r="AF3100" s="17">
        <f t="shared" si="850"/>
        <v>2020</v>
      </c>
      <c r="AG3100" s="17" t="str">
        <f>IFERROR(VLOOKUP(MID(A3100,2,4)*1,[1]Cruces!K:L,2,0),"Verificar")</f>
        <v>Guajira</v>
      </c>
      <c r="AH3100" s="17">
        <f t="shared" ca="1" si="851"/>
        <v>41</v>
      </c>
      <c r="AI3100" s="17" t="str">
        <f>IFERROR(VLOOKUP(U3100,[1]Cruces!$O$1:$P$6,2,0),"Sin Orden")</f>
        <v>Resuelta</v>
      </c>
      <c r="AJ3100" s="17">
        <f t="shared" si="852"/>
        <v>29</v>
      </c>
      <c r="AK3100" s="17">
        <f t="shared" si="853"/>
        <v>10</v>
      </c>
      <c r="AL3100" s="17">
        <f t="shared" si="854"/>
        <v>2020</v>
      </c>
      <c r="AM3100" s="17">
        <f t="shared" ca="1" si="855"/>
        <v>27</v>
      </c>
      <c r="AN3100" s="18" t="str">
        <f>IFERROR(VLOOKUP(R3100*1,'[1]Ordenes de Servicio'!G:K,5,0),"No Cruza")</f>
        <v>No Cruza</v>
      </c>
      <c r="AO3100" s="17">
        <f t="shared" ca="1" si="856"/>
        <v>14</v>
      </c>
      <c r="AP3100" s="17">
        <f t="shared" si="857"/>
        <v>29</v>
      </c>
      <c r="AQ3100" s="17">
        <f t="shared" si="858"/>
        <v>10</v>
      </c>
      <c r="AR3100" s="17">
        <f t="shared" si="859"/>
        <v>2020</v>
      </c>
      <c r="AS3100" s="17">
        <f t="shared" ca="1" si="860"/>
        <v>27</v>
      </c>
      <c r="AT3100" s="17" t="str">
        <f t="shared" ca="1" si="863"/>
        <v>No</v>
      </c>
      <c r="AU3100" s="17">
        <f t="shared" si="861"/>
        <v>0</v>
      </c>
      <c r="AV3100" s="17" t="str">
        <f>+VLOOKUP(B3100,[1]Cruces!S:T,2,0)</f>
        <v>4. Presupuesto de Obra</v>
      </c>
    </row>
    <row r="3101" spans="1:48" hidden="1" x14ac:dyDescent="0.25">
      <c r="A3101" s="17" t="s">
        <v>5584</v>
      </c>
      <c r="B3101" s="17" t="s">
        <v>68</v>
      </c>
      <c r="C3101" s="17">
        <v>0</v>
      </c>
      <c r="D3101" s="17">
        <v>0</v>
      </c>
      <c r="E3101" s="17" t="s">
        <v>55</v>
      </c>
      <c r="F3101" s="17" t="s">
        <v>81</v>
      </c>
      <c r="G3101" s="17" t="s">
        <v>82</v>
      </c>
      <c r="H3101" s="17">
        <v>3106317797</v>
      </c>
      <c r="I3101" s="17" t="s">
        <v>83</v>
      </c>
      <c r="J3101" s="17" t="s">
        <v>59</v>
      </c>
      <c r="K3101" s="17" t="s">
        <v>84</v>
      </c>
      <c r="L3101" s="17" t="s">
        <v>215</v>
      </c>
      <c r="M3101" s="17" t="s">
        <v>216</v>
      </c>
      <c r="N3101" s="17" t="s">
        <v>75</v>
      </c>
      <c r="O3101" s="17">
        <v>20190312</v>
      </c>
      <c r="P3101" s="17">
        <v>20190312</v>
      </c>
      <c r="Q3101" s="17">
        <v>3410</v>
      </c>
      <c r="R3101" s="17">
        <v>26906821</v>
      </c>
      <c r="S3101" s="17" t="s">
        <v>76</v>
      </c>
      <c r="T3101" s="17" t="s">
        <v>63</v>
      </c>
      <c r="U3101" s="17" t="s">
        <v>88</v>
      </c>
      <c r="V3101" s="17">
        <f t="shared" si="862"/>
        <v>15</v>
      </c>
      <c r="W3101" s="17">
        <v>15000</v>
      </c>
      <c r="X3101" s="17" t="s">
        <v>64</v>
      </c>
      <c r="Y3101" s="17" t="s">
        <v>68</v>
      </c>
      <c r="Z3101" s="17">
        <v>20190312</v>
      </c>
      <c r="AA3101" s="17" t="s">
        <v>78</v>
      </c>
      <c r="AB3101" s="17">
        <v>1</v>
      </c>
      <c r="AC3101" s="17" t="str">
        <f>IFERROR(VLOOKUP(A3101,[1]Cruces!AJ:AK,2,0),VLOOKUP(CONCATENATE(X3101,AA3101),[1]Cruces!G:H,2,0))</f>
        <v>Solicitud de Obra</v>
      </c>
      <c r="AD3101" s="17">
        <f t="shared" si="848"/>
        <v>12</v>
      </c>
      <c r="AE3101" s="17">
        <f t="shared" si="849"/>
        <v>3</v>
      </c>
      <c r="AF3101" s="17">
        <f t="shared" si="850"/>
        <v>2019</v>
      </c>
      <c r="AG3101" s="17" t="str">
        <f>IFERROR(VLOOKUP(MID(A3101,2,4)*1,[1]Cruces!K:L,2,0),"Verificar")</f>
        <v>Magdalena</v>
      </c>
      <c r="AH3101" s="17">
        <f t="shared" ca="1" si="851"/>
        <v>624</v>
      </c>
      <c r="AI3101" s="17" t="str">
        <f>IFERROR(VLOOKUP(U3101,[1]Cruces!$O$1:$P$6,2,0),"Sin Orden")</f>
        <v>Resuelta</v>
      </c>
      <c r="AJ3101" s="17">
        <f t="shared" si="852"/>
        <v>12</v>
      </c>
      <c r="AK3101" s="17">
        <f t="shared" si="853"/>
        <v>3</v>
      </c>
      <c r="AL3101" s="17">
        <f t="shared" si="854"/>
        <v>2019</v>
      </c>
      <c r="AM3101" s="17">
        <f t="shared" ca="1" si="855"/>
        <v>624</v>
      </c>
      <c r="AN3101" s="18">
        <f>IFERROR(VLOOKUP(R3101*1,'[1]Ordenes de Servicio'!G:K,5,0),"No Cruza")</f>
        <v>43782</v>
      </c>
      <c r="AO3101" s="17">
        <f t="shared" ca="1" si="856"/>
        <v>0</v>
      </c>
      <c r="AP3101" s="17">
        <f t="shared" si="857"/>
        <v>12</v>
      </c>
      <c r="AQ3101" s="17">
        <f t="shared" si="858"/>
        <v>3</v>
      </c>
      <c r="AR3101" s="17">
        <f t="shared" si="859"/>
        <v>2019</v>
      </c>
      <c r="AS3101" s="17">
        <f t="shared" ca="1" si="860"/>
        <v>624</v>
      </c>
      <c r="AT3101" s="17" t="str">
        <f t="shared" ca="1" si="863"/>
        <v>Si</v>
      </c>
      <c r="AU3101" s="17">
        <f t="shared" si="861"/>
        <v>0</v>
      </c>
      <c r="AV3101" s="17" t="str">
        <f>+VLOOKUP(B3101,[1]Cruces!S:T,2,0)</f>
        <v>5. Consultoría / Adjudicación</v>
      </c>
    </row>
    <row r="3102" spans="1:48" hidden="1" x14ac:dyDescent="0.25">
      <c r="A3102" s="17" t="s">
        <v>5585</v>
      </c>
      <c r="B3102" s="17" t="s">
        <v>68</v>
      </c>
      <c r="C3102" s="17">
        <v>2763090</v>
      </c>
      <c r="D3102" s="17">
        <v>0</v>
      </c>
      <c r="E3102" s="17" t="s">
        <v>55</v>
      </c>
      <c r="F3102" s="17" t="s">
        <v>56</v>
      </c>
      <c r="G3102" s="17" t="s">
        <v>5586</v>
      </c>
      <c r="H3102" s="17">
        <v>3495067</v>
      </c>
      <c r="I3102" s="17" t="s">
        <v>116</v>
      </c>
      <c r="J3102" s="17" t="s">
        <v>59</v>
      </c>
      <c r="K3102" s="17" t="s">
        <v>97</v>
      </c>
      <c r="L3102" s="17" t="s">
        <v>172</v>
      </c>
      <c r="M3102" s="17" t="s">
        <v>173</v>
      </c>
      <c r="N3102" s="17" t="s">
        <v>75</v>
      </c>
      <c r="O3102" s="17">
        <v>20190506</v>
      </c>
      <c r="P3102" s="17">
        <v>20190814</v>
      </c>
      <c r="Q3102" s="17">
        <v>1110</v>
      </c>
      <c r="R3102" s="17">
        <v>26946394</v>
      </c>
      <c r="S3102" s="17" t="s">
        <v>76</v>
      </c>
      <c r="T3102" s="17" t="s">
        <v>63</v>
      </c>
      <c r="U3102" s="17" t="s">
        <v>88</v>
      </c>
      <c r="V3102" s="17">
        <f t="shared" si="862"/>
        <v>112.5</v>
      </c>
      <c r="W3102" s="17">
        <v>112500</v>
      </c>
      <c r="X3102" s="17" t="s">
        <v>89</v>
      </c>
      <c r="Y3102" s="17" t="s">
        <v>105</v>
      </c>
      <c r="Z3102" s="17">
        <v>20191211</v>
      </c>
      <c r="AA3102" s="17" t="s">
        <v>101</v>
      </c>
      <c r="AB3102" s="17">
        <v>1</v>
      </c>
      <c r="AC3102" s="17" t="str">
        <f>IFERROR(VLOOKUP(A3102,[1]Cruces!AJ:AK,2,0),VLOOKUP(CONCATENATE(X3102,AA3102),[1]Cruces!G:H,2,0))</f>
        <v>Solicitud de Obra</v>
      </c>
      <c r="AD3102" s="17">
        <f t="shared" si="848"/>
        <v>6</v>
      </c>
      <c r="AE3102" s="17">
        <f t="shared" si="849"/>
        <v>5</v>
      </c>
      <c r="AF3102" s="17">
        <f t="shared" si="850"/>
        <v>2019</v>
      </c>
      <c r="AG3102" s="17" t="str">
        <f>IFERROR(VLOOKUP(MID(A3102,2,4)*1,[1]Cruces!K:L,2,0),"Verificar")</f>
        <v>Atlántico Norte</v>
      </c>
      <c r="AH3102" s="17">
        <f t="shared" ca="1" si="851"/>
        <v>569</v>
      </c>
      <c r="AI3102" s="17" t="str">
        <f>IFERROR(VLOOKUP(U3102,[1]Cruces!$O$1:$P$6,2,0),"Sin Orden")</f>
        <v>Resuelta</v>
      </c>
      <c r="AJ3102" s="17">
        <f t="shared" si="852"/>
        <v>11</v>
      </c>
      <c r="AK3102" s="17">
        <f t="shared" si="853"/>
        <v>12</v>
      </c>
      <c r="AL3102" s="17">
        <f t="shared" si="854"/>
        <v>2019</v>
      </c>
      <c r="AM3102" s="17">
        <f t="shared" ca="1" si="855"/>
        <v>350</v>
      </c>
      <c r="AN3102" s="18" t="str">
        <f>IFERROR(VLOOKUP(R3102*1,'[1]Ordenes de Servicio'!G:K,5,0),"No Cruza")</f>
        <v>No Cruza</v>
      </c>
      <c r="AO3102" s="17">
        <f t="shared" ca="1" si="856"/>
        <v>219</v>
      </c>
      <c r="AP3102" s="17">
        <f t="shared" si="857"/>
        <v>14</v>
      </c>
      <c r="AQ3102" s="17">
        <f t="shared" si="858"/>
        <v>8</v>
      </c>
      <c r="AR3102" s="17">
        <f t="shared" si="859"/>
        <v>2019</v>
      </c>
      <c r="AS3102" s="17">
        <f t="shared" ca="1" si="860"/>
        <v>469</v>
      </c>
      <c r="AT3102" s="17" t="str">
        <f t="shared" ca="1" si="863"/>
        <v>Si</v>
      </c>
      <c r="AU3102" s="17">
        <f t="shared" si="861"/>
        <v>119</v>
      </c>
      <c r="AV3102" s="17" t="str">
        <f>+VLOOKUP(B3102,[1]Cruces!S:T,2,0)</f>
        <v>5. Consultoría / Adjudicación</v>
      </c>
    </row>
    <row r="3103" spans="1:48" hidden="1" x14ac:dyDescent="0.25">
      <c r="A3103" s="17" t="s">
        <v>5587</v>
      </c>
      <c r="B3103" s="17" t="s">
        <v>54</v>
      </c>
      <c r="C3103" s="17">
        <v>0</v>
      </c>
      <c r="D3103" s="17">
        <v>0</v>
      </c>
      <c r="E3103" s="17" t="s">
        <v>55</v>
      </c>
      <c r="F3103" s="17" t="s">
        <v>126</v>
      </c>
      <c r="G3103" s="17" t="s">
        <v>5588</v>
      </c>
      <c r="H3103" s="17">
        <v>0</v>
      </c>
      <c r="I3103" s="17" t="s">
        <v>71</v>
      </c>
      <c r="J3103" s="17" t="s">
        <v>59</v>
      </c>
      <c r="K3103" s="17" t="s">
        <v>4580</v>
      </c>
      <c r="L3103" s="17" t="s">
        <v>129</v>
      </c>
      <c r="M3103" s="17" t="s">
        <v>130</v>
      </c>
      <c r="N3103" s="17" t="s">
        <v>62</v>
      </c>
      <c r="O3103" s="17">
        <v>20200904</v>
      </c>
      <c r="P3103" s="17">
        <v>20201028</v>
      </c>
      <c r="Q3103" s="17">
        <v>9331</v>
      </c>
      <c r="R3103" s="17">
        <v>28105997</v>
      </c>
      <c r="S3103" s="17" t="s">
        <v>100</v>
      </c>
      <c r="T3103" s="17" t="s">
        <v>63</v>
      </c>
      <c r="U3103" s="17" t="s">
        <v>91</v>
      </c>
      <c r="V3103" s="17">
        <f t="shared" si="862"/>
        <v>30</v>
      </c>
      <c r="W3103" s="17">
        <v>30000</v>
      </c>
      <c r="X3103" s="17" t="s">
        <v>64</v>
      </c>
      <c r="Y3103" s="17" t="s">
        <v>65</v>
      </c>
      <c r="Z3103" s="17">
        <v>20201028</v>
      </c>
      <c r="AA3103" s="17" t="s">
        <v>78</v>
      </c>
      <c r="AB3103" s="17">
        <v>1</v>
      </c>
      <c r="AC3103" s="17" t="str">
        <f>IFERROR(VLOOKUP(A3103,[1]Cruces!AJ:AK,2,0),VLOOKUP(CONCATENATE(X3103,AA3103),[1]Cruces!G:H,2,0))</f>
        <v>Solicitud de Obra</v>
      </c>
      <c r="AD3103" s="17">
        <f t="shared" si="848"/>
        <v>4</v>
      </c>
      <c r="AE3103" s="17">
        <f t="shared" si="849"/>
        <v>9</v>
      </c>
      <c r="AF3103" s="17">
        <f t="shared" si="850"/>
        <v>2020</v>
      </c>
      <c r="AG3103" s="17" t="str">
        <f>IFERROR(VLOOKUP(MID(A3103,2,4)*1,[1]Cruces!K:L,2,0),"Verificar")</f>
        <v>Guajira</v>
      </c>
      <c r="AH3103" s="17">
        <f t="shared" ca="1" si="851"/>
        <v>82</v>
      </c>
      <c r="AI3103" s="17" t="str">
        <f>IFERROR(VLOOKUP(U3103,[1]Cruces!$O$1:$P$6,2,0),"Sin Orden")</f>
        <v>Resuelta</v>
      </c>
      <c r="AJ3103" s="17">
        <f t="shared" si="852"/>
        <v>28</v>
      </c>
      <c r="AK3103" s="17">
        <f t="shared" si="853"/>
        <v>10</v>
      </c>
      <c r="AL3103" s="17">
        <f t="shared" si="854"/>
        <v>2020</v>
      </c>
      <c r="AM3103" s="17">
        <f t="shared" ca="1" si="855"/>
        <v>28</v>
      </c>
      <c r="AN3103" s="18" t="str">
        <f>IFERROR(VLOOKUP(R3103*1,'[1]Ordenes de Servicio'!G:K,5,0),"No Cruza")</f>
        <v>No Cruza</v>
      </c>
      <c r="AO3103" s="17">
        <f t="shared" ca="1" si="856"/>
        <v>54</v>
      </c>
      <c r="AP3103" s="17">
        <f t="shared" si="857"/>
        <v>28</v>
      </c>
      <c r="AQ3103" s="17">
        <f t="shared" si="858"/>
        <v>10</v>
      </c>
      <c r="AR3103" s="17">
        <f t="shared" si="859"/>
        <v>2020</v>
      </c>
      <c r="AS3103" s="17">
        <f t="shared" ca="1" si="860"/>
        <v>28</v>
      </c>
      <c r="AT3103" s="17" t="str">
        <f t="shared" ca="1" si="863"/>
        <v>No</v>
      </c>
      <c r="AU3103" s="17">
        <f t="shared" si="861"/>
        <v>0</v>
      </c>
      <c r="AV3103" s="17" t="str">
        <f>+VLOOKUP(B3103,[1]Cruces!S:T,2,0)</f>
        <v>4. Presupuesto de Obra</v>
      </c>
    </row>
    <row r="3104" spans="1:48" hidden="1" x14ac:dyDescent="0.25">
      <c r="A3104" s="17" t="s">
        <v>5589</v>
      </c>
      <c r="B3104" s="17" t="s">
        <v>54</v>
      </c>
      <c r="C3104" s="17">
        <v>0</v>
      </c>
      <c r="D3104" s="17">
        <v>0</v>
      </c>
      <c r="E3104" s="17" t="s">
        <v>55</v>
      </c>
      <c r="F3104" s="17" t="s">
        <v>126</v>
      </c>
      <c r="G3104" s="17" t="s">
        <v>5590</v>
      </c>
      <c r="H3104" s="17">
        <v>0</v>
      </c>
      <c r="I3104" s="17" t="s">
        <v>71</v>
      </c>
      <c r="J3104" s="17" t="s">
        <v>59</v>
      </c>
      <c r="K3104" s="17" t="s">
        <v>5591</v>
      </c>
      <c r="L3104" s="17" t="s">
        <v>129</v>
      </c>
      <c r="M3104" s="17" t="s">
        <v>130</v>
      </c>
      <c r="N3104" s="17" t="s">
        <v>62</v>
      </c>
      <c r="O3104" s="17">
        <v>20201031</v>
      </c>
      <c r="P3104" s="17">
        <v>20201106</v>
      </c>
      <c r="Q3104" s="17">
        <v>7751</v>
      </c>
      <c r="R3104" s="17">
        <v>28263600</v>
      </c>
      <c r="S3104" s="17" t="s">
        <v>100</v>
      </c>
      <c r="T3104" s="17" t="s">
        <v>63</v>
      </c>
      <c r="U3104" s="17" t="s">
        <v>91</v>
      </c>
      <c r="V3104" s="17">
        <f t="shared" si="862"/>
        <v>30</v>
      </c>
      <c r="W3104" s="17">
        <v>30000</v>
      </c>
      <c r="X3104" s="17" t="s">
        <v>64</v>
      </c>
      <c r="Y3104" s="17" t="s">
        <v>65</v>
      </c>
      <c r="Z3104" s="17">
        <v>20201106</v>
      </c>
      <c r="AA3104" s="17" t="s">
        <v>78</v>
      </c>
      <c r="AB3104" s="17">
        <v>1</v>
      </c>
      <c r="AC3104" s="17" t="str">
        <f>IFERROR(VLOOKUP(A3104,[1]Cruces!AJ:AK,2,0),VLOOKUP(CONCATENATE(X3104,AA3104),[1]Cruces!G:H,2,0))</f>
        <v>Solicitud de Obra</v>
      </c>
      <c r="AD3104" s="17">
        <f t="shared" si="848"/>
        <v>31</v>
      </c>
      <c r="AE3104" s="17">
        <f t="shared" si="849"/>
        <v>10</v>
      </c>
      <c r="AF3104" s="17">
        <f t="shared" si="850"/>
        <v>2020</v>
      </c>
      <c r="AG3104" s="17" t="str">
        <f>IFERROR(VLOOKUP(MID(A3104,2,4)*1,[1]Cruces!K:L,2,0),"Verificar")</f>
        <v>Guajira</v>
      </c>
      <c r="AH3104" s="17">
        <f t="shared" ca="1" si="851"/>
        <v>25</v>
      </c>
      <c r="AI3104" s="17" t="str">
        <f>IFERROR(VLOOKUP(U3104,[1]Cruces!$O$1:$P$6,2,0),"Sin Orden")</f>
        <v>Resuelta</v>
      </c>
      <c r="AJ3104" s="17">
        <f t="shared" si="852"/>
        <v>6</v>
      </c>
      <c r="AK3104" s="17">
        <f t="shared" si="853"/>
        <v>11</v>
      </c>
      <c r="AL3104" s="17">
        <f t="shared" si="854"/>
        <v>2020</v>
      </c>
      <c r="AM3104" s="17">
        <f t="shared" ca="1" si="855"/>
        <v>19</v>
      </c>
      <c r="AN3104" s="18" t="str">
        <f>IFERROR(VLOOKUP(R3104*1,'[1]Ordenes de Servicio'!G:K,5,0),"No Cruza")</f>
        <v>No Cruza</v>
      </c>
      <c r="AO3104" s="17">
        <f t="shared" ca="1" si="856"/>
        <v>6</v>
      </c>
      <c r="AP3104" s="17">
        <f t="shared" si="857"/>
        <v>6</v>
      </c>
      <c r="AQ3104" s="17">
        <f t="shared" si="858"/>
        <v>11</v>
      </c>
      <c r="AR3104" s="17">
        <f t="shared" si="859"/>
        <v>2020</v>
      </c>
      <c r="AS3104" s="17">
        <f t="shared" ca="1" si="860"/>
        <v>19</v>
      </c>
      <c r="AT3104" s="17" t="str">
        <f t="shared" ca="1" si="863"/>
        <v>No</v>
      </c>
      <c r="AU3104" s="17">
        <f t="shared" si="861"/>
        <v>0</v>
      </c>
      <c r="AV3104" s="17" t="str">
        <f>+VLOOKUP(B3104,[1]Cruces!S:T,2,0)</f>
        <v>4. Presupuesto de Obra</v>
      </c>
    </row>
    <row r="3105" spans="1:48" hidden="1" x14ac:dyDescent="0.25">
      <c r="A3105" s="17" t="s">
        <v>9853</v>
      </c>
      <c r="B3105" s="17" t="s">
        <v>569</v>
      </c>
      <c r="C3105" s="17">
        <v>0</v>
      </c>
      <c r="D3105" s="17">
        <v>0</v>
      </c>
      <c r="E3105" s="17" t="s">
        <v>55</v>
      </c>
      <c r="F3105" s="17" t="s">
        <v>7098</v>
      </c>
      <c r="G3105" s="17" t="s">
        <v>9854</v>
      </c>
      <c r="H3105" s="17">
        <v>3926135</v>
      </c>
      <c r="I3105" s="17" t="s">
        <v>71</v>
      </c>
      <c r="J3105" s="17" t="s">
        <v>59</v>
      </c>
      <c r="K3105" s="17" t="s">
        <v>97</v>
      </c>
      <c r="L3105" s="17" t="s">
        <v>7101</v>
      </c>
      <c r="M3105" s="17" t="s">
        <v>7102</v>
      </c>
      <c r="N3105" s="17" t="s">
        <v>572</v>
      </c>
      <c r="O3105" s="17">
        <v>20201106</v>
      </c>
      <c r="P3105" s="17">
        <v>20201106</v>
      </c>
      <c r="Q3105" s="17">
        <v>1180</v>
      </c>
      <c r="R3105" s="17">
        <v>0</v>
      </c>
      <c r="S3105" s="17"/>
      <c r="T3105" s="17" t="s">
        <v>63</v>
      </c>
      <c r="U3105" s="17"/>
      <c r="V3105" s="17">
        <f t="shared" si="862"/>
        <v>3</v>
      </c>
      <c r="W3105" s="17">
        <v>3000</v>
      </c>
      <c r="X3105" s="17" t="s">
        <v>7065</v>
      </c>
      <c r="Y3105" s="17" t="s">
        <v>569</v>
      </c>
      <c r="Z3105" s="17">
        <v>20201106</v>
      </c>
      <c r="AA3105" s="17" t="s">
        <v>1947</v>
      </c>
      <c r="AB3105" s="17">
        <v>1</v>
      </c>
      <c r="AC3105" s="17" t="str">
        <f>IFERROR(VLOOKUP(A3105,[1]Cruces!AJ:AK,2,0),VLOOKUP(CONCATENATE(X3105,AA3105),[1]Cruces!G:H,2,0))</f>
        <v>Solicitud por BT</v>
      </c>
      <c r="AD3105" s="17">
        <f t="shared" si="848"/>
        <v>6</v>
      </c>
      <c r="AE3105" s="17">
        <f t="shared" si="849"/>
        <v>11</v>
      </c>
      <c r="AF3105" s="17">
        <f t="shared" si="850"/>
        <v>2020</v>
      </c>
      <c r="AG3105" s="17" t="str">
        <f>IFERROR(VLOOKUP(MID(A3105,2,4)*1,[1]Cruces!K:L,2,0),"Verificar")</f>
        <v>Atlántico Norte</v>
      </c>
      <c r="AH3105" s="17">
        <f t="shared" ca="1" si="851"/>
        <v>19</v>
      </c>
      <c r="AI3105" s="17" t="str">
        <f>IFERROR(VLOOKUP(U3105,[1]Cruces!$O$1:$P$6,2,0),"Sin Orden")</f>
        <v>Sin Orden</v>
      </c>
      <c r="AJ3105" s="17">
        <f t="shared" si="852"/>
        <v>6</v>
      </c>
      <c r="AK3105" s="17">
        <f t="shared" si="853"/>
        <v>11</v>
      </c>
      <c r="AL3105" s="17">
        <f t="shared" si="854"/>
        <v>2020</v>
      </c>
      <c r="AM3105" s="17">
        <f t="shared" ca="1" si="855"/>
        <v>19</v>
      </c>
      <c r="AN3105" s="18" t="str">
        <f>IFERROR(VLOOKUP(R3105*1,'[1]Ordenes de Servicio'!G:K,5,0),"No Cruza")</f>
        <v>No Cruza</v>
      </c>
      <c r="AO3105" s="17">
        <f t="shared" ca="1" si="856"/>
        <v>19</v>
      </c>
      <c r="AP3105" s="17">
        <f t="shared" si="857"/>
        <v>6</v>
      </c>
      <c r="AQ3105" s="17">
        <f t="shared" si="858"/>
        <v>11</v>
      </c>
      <c r="AR3105" s="17">
        <f t="shared" si="859"/>
        <v>2020</v>
      </c>
      <c r="AS3105" s="17">
        <f t="shared" ca="1" si="860"/>
        <v>19</v>
      </c>
      <c r="AT3105" s="17" t="str">
        <f t="shared" ca="1" si="863"/>
        <v>No</v>
      </c>
      <c r="AU3105" s="17">
        <f t="shared" si="861"/>
        <v>0</v>
      </c>
      <c r="AV3105" s="17" t="str">
        <f>+VLOOKUP(B3105,[1]Cruces!S:T,2,0)</f>
        <v>1. Solicitud</v>
      </c>
    </row>
    <row r="3106" spans="1:48" hidden="1" x14ac:dyDescent="0.25">
      <c r="A3106" s="17" t="s">
        <v>5592</v>
      </c>
      <c r="B3106" s="17" t="s">
        <v>54</v>
      </c>
      <c r="C3106" s="17">
        <v>0</v>
      </c>
      <c r="D3106" s="17">
        <v>0</v>
      </c>
      <c r="E3106" s="17" t="s">
        <v>55</v>
      </c>
      <c r="F3106" s="17" t="s">
        <v>163</v>
      </c>
      <c r="G3106" s="17" t="s">
        <v>5593</v>
      </c>
      <c r="H3106" s="17">
        <v>0</v>
      </c>
      <c r="I3106" s="17" t="s">
        <v>116</v>
      </c>
      <c r="J3106" s="17" t="s">
        <v>59</v>
      </c>
      <c r="K3106" s="17" t="s">
        <v>5594</v>
      </c>
      <c r="L3106" s="17" t="s">
        <v>111</v>
      </c>
      <c r="M3106" s="17" t="s">
        <v>112</v>
      </c>
      <c r="N3106" s="17" t="s">
        <v>62</v>
      </c>
      <c r="O3106" s="17">
        <v>20201019</v>
      </c>
      <c r="P3106" s="17">
        <v>20201023</v>
      </c>
      <c r="Q3106" s="17">
        <v>1110</v>
      </c>
      <c r="R3106" s="17">
        <v>28241037</v>
      </c>
      <c r="S3106" s="17" t="s">
        <v>100</v>
      </c>
      <c r="T3106" s="17" t="s">
        <v>63</v>
      </c>
      <c r="U3106" s="17" t="s">
        <v>91</v>
      </c>
      <c r="V3106" s="17">
        <f t="shared" si="862"/>
        <v>75</v>
      </c>
      <c r="W3106" s="17">
        <v>75000</v>
      </c>
      <c r="X3106" s="17" t="s">
        <v>64</v>
      </c>
      <c r="Y3106" s="17" t="s">
        <v>65</v>
      </c>
      <c r="Z3106" s="17">
        <v>20201023</v>
      </c>
      <c r="AA3106" s="17" t="s">
        <v>78</v>
      </c>
      <c r="AB3106" s="17">
        <v>1</v>
      </c>
      <c r="AC3106" s="17" t="str">
        <f>IFERROR(VLOOKUP(A3106,[1]Cruces!AJ:AK,2,0),VLOOKUP(CONCATENATE(X3106,AA3106),[1]Cruces!G:H,2,0))</f>
        <v>Solicitud de Obra</v>
      </c>
      <c r="AD3106" s="17">
        <f t="shared" si="848"/>
        <v>19</v>
      </c>
      <c r="AE3106" s="17">
        <f t="shared" si="849"/>
        <v>10</v>
      </c>
      <c r="AF3106" s="17">
        <f t="shared" si="850"/>
        <v>2020</v>
      </c>
      <c r="AG3106" s="17" t="str">
        <f>IFERROR(VLOOKUP(MID(A3106,2,4)*1,[1]Cruces!K:L,2,0),"Verificar")</f>
        <v>Atlántico Norte</v>
      </c>
      <c r="AH3106" s="17">
        <f t="shared" ca="1" si="851"/>
        <v>37</v>
      </c>
      <c r="AI3106" s="17" t="str">
        <f>IFERROR(VLOOKUP(U3106,[1]Cruces!$O$1:$P$6,2,0),"Sin Orden")</f>
        <v>Resuelta</v>
      </c>
      <c r="AJ3106" s="17">
        <f t="shared" si="852"/>
        <v>23</v>
      </c>
      <c r="AK3106" s="17">
        <f t="shared" si="853"/>
        <v>10</v>
      </c>
      <c r="AL3106" s="17">
        <f t="shared" si="854"/>
        <v>2020</v>
      </c>
      <c r="AM3106" s="17">
        <f t="shared" ca="1" si="855"/>
        <v>33</v>
      </c>
      <c r="AN3106" s="18" t="str">
        <f>IFERROR(VLOOKUP(R3106*1,'[1]Ordenes de Servicio'!G:K,5,0),"No Cruza")</f>
        <v>No Cruza</v>
      </c>
      <c r="AO3106" s="17">
        <f t="shared" ca="1" si="856"/>
        <v>4</v>
      </c>
      <c r="AP3106" s="17">
        <f t="shared" si="857"/>
        <v>23</v>
      </c>
      <c r="AQ3106" s="17">
        <f t="shared" si="858"/>
        <v>10</v>
      </c>
      <c r="AR3106" s="17">
        <f t="shared" si="859"/>
        <v>2020</v>
      </c>
      <c r="AS3106" s="17">
        <f t="shared" ca="1" si="860"/>
        <v>33</v>
      </c>
      <c r="AT3106" s="17" t="str">
        <f t="shared" ca="1" si="863"/>
        <v>No</v>
      </c>
      <c r="AU3106" s="17">
        <f t="shared" si="861"/>
        <v>0</v>
      </c>
      <c r="AV3106" s="17" t="str">
        <f>+VLOOKUP(B3106,[1]Cruces!S:T,2,0)</f>
        <v>4. Presupuesto de Obra</v>
      </c>
    </row>
    <row r="3107" spans="1:48" hidden="1" x14ac:dyDescent="0.25">
      <c r="A3107" s="17" t="s">
        <v>9855</v>
      </c>
      <c r="B3107" s="17" t="s">
        <v>6595</v>
      </c>
      <c r="C3107" s="17">
        <v>6636739</v>
      </c>
      <c r="D3107" s="17">
        <v>34529183</v>
      </c>
      <c r="E3107" s="17" t="s">
        <v>93</v>
      </c>
      <c r="F3107" s="17" t="s">
        <v>5366</v>
      </c>
      <c r="G3107" s="17" t="s">
        <v>9856</v>
      </c>
      <c r="H3107" s="17">
        <v>3002181933</v>
      </c>
      <c r="I3107" s="17" t="s">
        <v>71</v>
      </c>
      <c r="J3107" s="17" t="s">
        <v>9857</v>
      </c>
      <c r="K3107" s="17" t="s">
        <v>9858</v>
      </c>
      <c r="L3107" s="17" t="s">
        <v>8411</v>
      </c>
      <c r="M3107" s="17" t="s">
        <v>8412</v>
      </c>
      <c r="N3107" s="17" t="s">
        <v>6600</v>
      </c>
      <c r="O3107" s="17">
        <v>20200228</v>
      </c>
      <c r="P3107" s="17">
        <v>20200303</v>
      </c>
      <c r="Q3107" s="17">
        <v>1180</v>
      </c>
      <c r="R3107" s="17">
        <v>27767445</v>
      </c>
      <c r="S3107" s="17" t="s">
        <v>6601</v>
      </c>
      <c r="T3107" s="17" t="s">
        <v>63</v>
      </c>
      <c r="U3107" s="17" t="s">
        <v>88</v>
      </c>
      <c r="V3107" s="17">
        <f t="shared" si="862"/>
        <v>3</v>
      </c>
      <c r="W3107" s="17">
        <v>3000</v>
      </c>
      <c r="X3107" s="17" t="s">
        <v>89</v>
      </c>
      <c r="Y3107" s="17" t="s">
        <v>6595</v>
      </c>
      <c r="Z3107" s="17">
        <v>20200303</v>
      </c>
      <c r="AA3107" s="17" t="s">
        <v>1947</v>
      </c>
      <c r="AB3107" s="17">
        <v>1</v>
      </c>
      <c r="AC3107" s="17" t="str">
        <f>IFERROR(VLOOKUP(A3107,[1]Cruces!AJ:AK,2,0),VLOOKUP(CONCATENATE(X3107,AA3107),[1]Cruces!G:H,2,0))</f>
        <v>Solicitud por BT</v>
      </c>
      <c r="AD3107" s="17">
        <f t="shared" si="848"/>
        <v>28</v>
      </c>
      <c r="AE3107" s="17">
        <f t="shared" si="849"/>
        <v>2</v>
      </c>
      <c r="AF3107" s="17">
        <f t="shared" si="850"/>
        <v>2020</v>
      </c>
      <c r="AG3107" s="17" t="str">
        <f>IFERROR(VLOOKUP(MID(A3107,2,4)*1,[1]Cruces!K:L,2,0),"Verificar")</f>
        <v>Atlántico Norte</v>
      </c>
      <c r="AH3107" s="17">
        <f t="shared" ca="1" si="851"/>
        <v>271</v>
      </c>
      <c r="AI3107" s="17" t="str">
        <f>IFERROR(VLOOKUP(U3107,[1]Cruces!$O$1:$P$6,2,0),"Sin Orden")</f>
        <v>Resuelta</v>
      </c>
      <c r="AJ3107" s="17">
        <f t="shared" si="852"/>
        <v>3</v>
      </c>
      <c r="AK3107" s="17">
        <f t="shared" si="853"/>
        <v>3</v>
      </c>
      <c r="AL3107" s="17">
        <f t="shared" si="854"/>
        <v>2020</v>
      </c>
      <c r="AM3107" s="17">
        <f t="shared" ca="1" si="855"/>
        <v>267</v>
      </c>
      <c r="AN3107" s="18" t="str">
        <f>IFERROR(VLOOKUP(R3107*1,'[1]Ordenes de Servicio'!G:K,5,0),"No Cruza")</f>
        <v>No Cruza</v>
      </c>
      <c r="AO3107" s="17">
        <f t="shared" ca="1" si="856"/>
        <v>4</v>
      </c>
      <c r="AP3107" s="17">
        <f t="shared" si="857"/>
        <v>3</v>
      </c>
      <c r="AQ3107" s="17">
        <f t="shared" si="858"/>
        <v>3</v>
      </c>
      <c r="AR3107" s="17">
        <f t="shared" si="859"/>
        <v>2020</v>
      </c>
      <c r="AS3107" s="17">
        <f t="shared" ca="1" si="860"/>
        <v>267</v>
      </c>
      <c r="AT3107" s="17" t="str">
        <f t="shared" ca="1" si="863"/>
        <v>No</v>
      </c>
      <c r="AU3107" s="17">
        <f t="shared" si="861"/>
        <v>0</v>
      </c>
      <c r="AV3107" s="17" t="str">
        <f>+VLOOKUP(B3107,[1]Cruces!S:T,2,0)</f>
        <v>7. Ejecución en Campo OS BT</v>
      </c>
    </row>
    <row r="3108" spans="1:48" hidden="1" x14ac:dyDescent="0.25">
      <c r="A3108" s="17" t="s">
        <v>9859</v>
      </c>
      <c r="B3108" s="17" t="s">
        <v>1943</v>
      </c>
      <c r="C3108" s="17">
        <v>0</v>
      </c>
      <c r="D3108" s="17">
        <v>0</v>
      </c>
      <c r="E3108" s="17" t="s">
        <v>55</v>
      </c>
      <c r="F3108" s="17" t="s">
        <v>932</v>
      </c>
      <c r="G3108" s="17" t="s">
        <v>9860</v>
      </c>
      <c r="H3108" s="17">
        <v>3157434616</v>
      </c>
      <c r="I3108" s="17" t="s">
        <v>71</v>
      </c>
      <c r="J3108" s="17" t="s">
        <v>59</v>
      </c>
      <c r="K3108" s="17" t="s">
        <v>9861</v>
      </c>
      <c r="L3108" s="17" t="s">
        <v>7198</v>
      </c>
      <c r="M3108" s="17" t="s">
        <v>7199</v>
      </c>
      <c r="N3108" s="17" t="s">
        <v>1946</v>
      </c>
      <c r="O3108" s="17">
        <v>20201029</v>
      </c>
      <c r="P3108" s="17">
        <v>20201029</v>
      </c>
      <c r="Q3108" s="17">
        <v>3410</v>
      </c>
      <c r="R3108" s="17">
        <v>28259238</v>
      </c>
      <c r="S3108" s="17" t="s">
        <v>6601</v>
      </c>
      <c r="T3108" s="17" t="s">
        <v>63</v>
      </c>
      <c r="U3108" s="17" t="s">
        <v>77</v>
      </c>
      <c r="V3108" s="17">
        <f t="shared" si="862"/>
        <v>3</v>
      </c>
      <c r="W3108" s="17">
        <v>3000</v>
      </c>
      <c r="X3108" s="17" t="s">
        <v>7065</v>
      </c>
      <c r="Y3108" s="17" t="s">
        <v>1943</v>
      </c>
      <c r="Z3108" s="17">
        <v>20201029</v>
      </c>
      <c r="AA3108" s="17" t="s">
        <v>1947</v>
      </c>
      <c r="AB3108" s="17">
        <v>1</v>
      </c>
      <c r="AC3108" s="17" t="str">
        <f>IFERROR(VLOOKUP(A3108,[1]Cruces!AJ:AK,2,0),VLOOKUP(CONCATENATE(X3108,AA3108),[1]Cruces!G:H,2,0))</f>
        <v>Solicitud por BT</v>
      </c>
      <c r="AD3108" s="17">
        <f t="shared" si="848"/>
        <v>29</v>
      </c>
      <c r="AE3108" s="17">
        <f t="shared" si="849"/>
        <v>10</v>
      </c>
      <c r="AF3108" s="17">
        <f t="shared" si="850"/>
        <v>2020</v>
      </c>
      <c r="AG3108" s="17" t="str">
        <f>IFERROR(VLOOKUP(MID(A3108,2,4)*1,[1]Cruces!K:L,2,0),"Verificar")</f>
        <v>Magdalena</v>
      </c>
      <c r="AH3108" s="17">
        <f t="shared" ca="1" si="851"/>
        <v>27</v>
      </c>
      <c r="AI3108" s="17" t="str">
        <f>IFERROR(VLOOKUP(U3108,[1]Cruces!$O$1:$P$6,2,0),"Sin Orden")</f>
        <v>Pendiente</v>
      </c>
      <c r="AJ3108" s="17">
        <f t="shared" si="852"/>
        <v>29</v>
      </c>
      <c r="AK3108" s="17">
        <f t="shared" si="853"/>
        <v>10</v>
      </c>
      <c r="AL3108" s="17">
        <f t="shared" si="854"/>
        <v>2020</v>
      </c>
      <c r="AM3108" s="17">
        <f t="shared" ca="1" si="855"/>
        <v>27</v>
      </c>
      <c r="AN3108" s="18">
        <f>IFERROR(VLOOKUP(R3108*1,'[1]Ordenes de Servicio'!G:K,5,0),"No Cruza")</f>
        <v>44133</v>
      </c>
      <c r="AO3108" s="17">
        <f t="shared" ca="1" si="856"/>
        <v>27</v>
      </c>
      <c r="AP3108" s="17">
        <f t="shared" si="857"/>
        <v>29</v>
      </c>
      <c r="AQ3108" s="17">
        <f t="shared" si="858"/>
        <v>10</v>
      </c>
      <c r="AR3108" s="17">
        <f t="shared" si="859"/>
        <v>2020</v>
      </c>
      <c r="AS3108" s="17">
        <f t="shared" ca="1" si="860"/>
        <v>27</v>
      </c>
      <c r="AT3108" s="17" t="str">
        <f t="shared" ca="1" si="863"/>
        <v>No</v>
      </c>
      <c r="AU3108" s="17">
        <f t="shared" si="861"/>
        <v>0</v>
      </c>
      <c r="AV3108" s="17" t="str">
        <f>+VLOOKUP(B3108,[1]Cruces!S:T,2,0)</f>
        <v>7. Ejecución en Campo OS BT</v>
      </c>
    </row>
    <row r="3109" spans="1:48" hidden="1" x14ac:dyDescent="0.25">
      <c r="A3109" s="17" t="s">
        <v>5595</v>
      </c>
      <c r="B3109" s="17" t="s">
        <v>68</v>
      </c>
      <c r="C3109" s="17">
        <v>0</v>
      </c>
      <c r="D3109" s="17">
        <v>0</v>
      </c>
      <c r="E3109" s="17" t="s">
        <v>55</v>
      </c>
      <c r="F3109" s="17" t="s">
        <v>163</v>
      </c>
      <c r="G3109" s="17" t="s">
        <v>5596</v>
      </c>
      <c r="H3109" s="17">
        <v>0</v>
      </c>
      <c r="I3109" s="17" t="s">
        <v>116</v>
      </c>
      <c r="J3109" s="17" t="s">
        <v>59</v>
      </c>
      <c r="K3109" s="17" t="s">
        <v>97</v>
      </c>
      <c r="L3109" s="17" t="s">
        <v>111</v>
      </c>
      <c r="M3109" s="17" t="s">
        <v>112</v>
      </c>
      <c r="N3109" s="17" t="s">
        <v>75</v>
      </c>
      <c r="O3109" s="17">
        <v>20200929</v>
      </c>
      <c r="P3109" s="17">
        <v>20201110</v>
      </c>
      <c r="Q3109" s="17">
        <v>9510</v>
      </c>
      <c r="R3109" s="17">
        <v>28247623</v>
      </c>
      <c r="S3109" s="17" t="s">
        <v>100</v>
      </c>
      <c r="T3109" s="17" t="s">
        <v>63</v>
      </c>
      <c r="U3109" s="17" t="s">
        <v>91</v>
      </c>
      <c r="V3109" s="17">
        <f t="shared" si="862"/>
        <v>75</v>
      </c>
      <c r="W3109" s="17">
        <v>75000</v>
      </c>
      <c r="X3109" s="17" t="s">
        <v>64</v>
      </c>
      <c r="Y3109" s="17" t="s">
        <v>282</v>
      </c>
      <c r="Z3109" s="17">
        <v>20201111</v>
      </c>
      <c r="AA3109" s="17" t="s">
        <v>101</v>
      </c>
      <c r="AB3109" s="17">
        <v>1</v>
      </c>
      <c r="AC3109" s="17" t="str">
        <f>IFERROR(VLOOKUP(A3109,[1]Cruces!AJ:AK,2,0),VLOOKUP(CONCATENATE(X3109,AA3109),[1]Cruces!G:H,2,0))</f>
        <v>Solicitud de Obra</v>
      </c>
      <c r="AD3109" s="17">
        <f t="shared" si="848"/>
        <v>29</v>
      </c>
      <c r="AE3109" s="17">
        <f t="shared" si="849"/>
        <v>9</v>
      </c>
      <c r="AF3109" s="17">
        <f t="shared" si="850"/>
        <v>2020</v>
      </c>
      <c r="AG3109" s="17" t="str">
        <f>IFERROR(VLOOKUP(MID(A3109,2,4)*1,[1]Cruces!K:L,2,0),"Verificar")</f>
        <v>Atlántico Norte</v>
      </c>
      <c r="AH3109" s="17">
        <f t="shared" ca="1" si="851"/>
        <v>57</v>
      </c>
      <c r="AI3109" s="17" t="str">
        <f>IFERROR(VLOOKUP(U3109,[1]Cruces!$O$1:$P$6,2,0),"Sin Orden")</f>
        <v>Resuelta</v>
      </c>
      <c r="AJ3109" s="17">
        <f t="shared" si="852"/>
        <v>11</v>
      </c>
      <c r="AK3109" s="17">
        <f t="shared" si="853"/>
        <v>11</v>
      </c>
      <c r="AL3109" s="17">
        <f t="shared" si="854"/>
        <v>2020</v>
      </c>
      <c r="AM3109" s="17">
        <f t="shared" ca="1" si="855"/>
        <v>14</v>
      </c>
      <c r="AN3109" s="18" t="str">
        <f>IFERROR(VLOOKUP(R3109*1,'[1]Ordenes de Servicio'!G:K,5,0),"No Cruza")</f>
        <v>No Cruza</v>
      </c>
      <c r="AO3109" s="17">
        <f t="shared" ca="1" si="856"/>
        <v>43</v>
      </c>
      <c r="AP3109" s="17">
        <f t="shared" si="857"/>
        <v>10</v>
      </c>
      <c r="AQ3109" s="17">
        <f t="shared" si="858"/>
        <v>11</v>
      </c>
      <c r="AR3109" s="17">
        <f t="shared" si="859"/>
        <v>2020</v>
      </c>
      <c r="AS3109" s="17">
        <f t="shared" ca="1" si="860"/>
        <v>15</v>
      </c>
      <c r="AT3109" s="17" t="str">
        <f t="shared" ca="1" si="863"/>
        <v>No</v>
      </c>
      <c r="AU3109" s="17">
        <f t="shared" si="861"/>
        <v>1</v>
      </c>
      <c r="AV3109" s="17" t="str">
        <f>+VLOOKUP(B3109,[1]Cruces!S:T,2,0)</f>
        <v>5. Consultoría / Adjudicación</v>
      </c>
    </row>
    <row r="3110" spans="1:48" hidden="1" x14ac:dyDescent="0.25">
      <c r="A3110" s="17" t="s">
        <v>9862</v>
      </c>
      <c r="B3110" s="17" t="s">
        <v>1943</v>
      </c>
      <c r="C3110" s="17">
        <v>0</v>
      </c>
      <c r="D3110" s="17">
        <v>0</v>
      </c>
      <c r="E3110" s="17" t="s">
        <v>55</v>
      </c>
      <c r="F3110" s="17" t="s">
        <v>232</v>
      </c>
      <c r="G3110" s="17" t="s">
        <v>9538</v>
      </c>
      <c r="H3110" s="17">
        <v>3114209450</v>
      </c>
      <c r="I3110" s="17" t="s">
        <v>71</v>
      </c>
      <c r="J3110" s="17" t="s">
        <v>59</v>
      </c>
      <c r="K3110" s="17" t="s">
        <v>97</v>
      </c>
      <c r="L3110" s="17" t="s">
        <v>280</v>
      </c>
      <c r="M3110" s="17" t="s">
        <v>281</v>
      </c>
      <c r="N3110" s="17" t="s">
        <v>1946</v>
      </c>
      <c r="O3110" s="17">
        <v>20201022</v>
      </c>
      <c r="P3110" s="17">
        <v>20201023</v>
      </c>
      <c r="Q3110" s="17">
        <v>9520</v>
      </c>
      <c r="R3110" s="17">
        <v>28248971</v>
      </c>
      <c r="S3110" s="17" t="s">
        <v>6601</v>
      </c>
      <c r="T3110" s="17" t="s">
        <v>63</v>
      </c>
      <c r="U3110" s="17" t="s">
        <v>77</v>
      </c>
      <c r="V3110" s="17">
        <f t="shared" si="862"/>
        <v>3</v>
      </c>
      <c r="W3110" s="17">
        <v>3000</v>
      </c>
      <c r="X3110" s="17" t="s">
        <v>7065</v>
      </c>
      <c r="Y3110" s="17" t="s">
        <v>1943</v>
      </c>
      <c r="Z3110" s="17">
        <v>20201023</v>
      </c>
      <c r="AA3110" s="17" t="s">
        <v>1947</v>
      </c>
      <c r="AB3110" s="17">
        <v>1</v>
      </c>
      <c r="AC3110" s="17" t="str">
        <f>IFERROR(VLOOKUP(A3110,[1]Cruces!AJ:AK,2,0),VLOOKUP(CONCATENATE(X3110,AA3110),[1]Cruces!G:H,2,0))</f>
        <v>Solicitud por BT</v>
      </c>
      <c r="AD3110" s="17">
        <f t="shared" si="848"/>
        <v>22</v>
      </c>
      <c r="AE3110" s="17">
        <f t="shared" si="849"/>
        <v>10</v>
      </c>
      <c r="AF3110" s="17">
        <f t="shared" si="850"/>
        <v>2020</v>
      </c>
      <c r="AG3110" s="17" t="str">
        <f>IFERROR(VLOOKUP(MID(A3110,2,4)*1,[1]Cruces!K:L,2,0),"Verificar")</f>
        <v>Atlántico Sur</v>
      </c>
      <c r="AH3110" s="17">
        <f t="shared" ca="1" si="851"/>
        <v>34</v>
      </c>
      <c r="AI3110" s="17" t="str">
        <f>IFERROR(VLOOKUP(U3110,[1]Cruces!$O$1:$P$6,2,0),"Sin Orden")</f>
        <v>Pendiente</v>
      </c>
      <c r="AJ3110" s="17">
        <f t="shared" si="852"/>
        <v>23</v>
      </c>
      <c r="AK3110" s="17">
        <f t="shared" si="853"/>
        <v>10</v>
      </c>
      <c r="AL3110" s="17">
        <f t="shared" si="854"/>
        <v>2020</v>
      </c>
      <c r="AM3110" s="17">
        <f t="shared" ca="1" si="855"/>
        <v>33</v>
      </c>
      <c r="AN3110" s="18">
        <f>IFERROR(VLOOKUP(R3110*1,'[1]Ordenes de Servicio'!G:K,5,0),"No Cruza")</f>
        <v>44127</v>
      </c>
      <c r="AO3110" s="17">
        <f t="shared" ca="1" si="856"/>
        <v>33</v>
      </c>
      <c r="AP3110" s="17">
        <f t="shared" si="857"/>
        <v>23</v>
      </c>
      <c r="AQ3110" s="17">
        <f t="shared" si="858"/>
        <v>10</v>
      </c>
      <c r="AR3110" s="17">
        <f t="shared" si="859"/>
        <v>2020</v>
      </c>
      <c r="AS3110" s="17">
        <f t="shared" ca="1" si="860"/>
        <v>33</v>
      </c>
      <c r="AT3110" s="17" t="str">
        <f t="shared" ca="1" si="863"/>
        <v>No</v>
      </c>
      <c r="AU3110" s="17">
        <f t="shared" si="861"/>
        <v>0</v>
      </c>
      <c r="AV3110" s="17" t="str">
        <f>+VLOOKUP(B3110,[1]Cruces!S:T,2,0)</f>
        <v>7. Ejecución en Campo OS BT</v>
      </c>
    </row>
    <row r="3111" spans="1:48" hidden="1" x14ac:dyDescent="0.25">
      <c r="A3111" s="17" t="s">
        <v>5597</v>
      </c>
      <c r="B3111" s="17" t="s">
        <v>54</v>
      </c>
      <c r="C3111" s="17">
        <v>0</v>
      </c>
      <c r="D3111" s="17">
        <v>0</v>
      </c>
      <c r="E3111" s="17" t="s">
        <v>55</v>
      </c>
      <c r="F3111" s="17" t="s">
        <v>126</v>
      </c>
      <c r="G3111" s="17" t="s">
        <v>5598</v>
      </c>
      <c r="H3111" s="17">
        <v>0</v>
      </c>
      <c r="I3111" s="17" t="s">
        <v>357</v>
      </c>
      <c r="J3111" s="17" t="s">
        <v>59</v>
      </c>
      <c r="K3111" s="17" t="s">
        <v>2724</v>
      </c>
      <c r="L3111" s="17" t="s">
        <v>129</v>
      </c>
      <c r="M3111" s="17" t="s">
        <v>130</v>
      </c>
      <c r="N3111" s="17" t="s">
        <v>62</v>
      </c>
      <c r="O3111" s="17">
        <v>20190727</v>
      </c>
      <c r="P3111" s="17">
        <v>20190731</v>
      </c>
      <c r="Q3111" s="17">
        <v>7753</v>
      </c>
      <c r="R3111" s="17">
        <v>26564089</v>
      </c>
      <c r="S3111" s="17" t="s">
        <v>100</v>
      </c>
      <c r="T3111" s="17" t="s">
        <v>63</v>
      </c>
      <c r="U3111" s="17" t="s">
        <v>91</v>
      </c>
      <c r="V3111" s="17">
        <f t="shared" si="862"/>
        <v>25</v>
      </c>
      <c r="W3111" s="17">
        <v>25000</v>
      </c>
      <c r="X3111" s="17" t="s">
        <v>64</v>
      </c>
      <c r="Y3111" s="17" t="s">
        <v>65</v>
      </c>
      <c r="Z3111" s="17">
        <v>20190731</v>
      </c>
      <c r="AA3111" s="17" t="s">
        <v>78</v>
      </c>
      <c r="AB3111" s="17">
        <v>1</v>
      </c>
      <c r="AC3111" s="17" t="str">
        <f>IFERROR(VLOOKUP(A3111,[1]Cruces!AJ:AK,2,0),VLOOKUP(CONCATENATE(X3111,AA3111),[1]Cruces!G:H,2,0))</f>
        <v>Solicitud de Obra</v>
      </c>
      <c r="AD3111" s="17">
        <f t="shared" si="848"/>
        <v>27</v>
      </c>
      <c r="AE3111" s="17">
        <f t="shared" si="849"/>
        <v>7</v>
      </c>
      <c r="AF3111" s="17">
        <f t="shared" si="850"/>
        <v>2019</v>
      </c>
      <c r="AG3111" s="17" t="str">
        <f>IFERROR(VLOOKUP(MID(A3111,2,4)*1,[1]Cruces!K:L,2,0),"Verificar")</f>
        <v>Guajira</v>
      </c>
      <c r="AH3111" s="17">
        <f t="shared" ca="1" si="851"/>
        <v>487</v>
      </c>
      <c r="AI3111" s="17" t="str">
        <f>IFERROR(VLOOKUP(U3111,[1]Cruces!$O$1:$P$6,2,0),"Sin Orden")</f>
        <v>Resuelta</v>
      </c>
      <c r="AJ3111" s="17">
        <f t="shared" si="852"/>
        <v>31</v>
      </c>
      <c r="AK3111" s="17">
        <f t="shared" si="853"/>
        <v>7</v>
      </c>
      <c r="AL3111" s="17">
        <f t="shared" si="854"/>
        <v>2019</v>
      </c>
      <c r="AM3111" s="17">
        <f t="shared" ca="1" si="855"/>
        <v>483</v>
      </c>
      <c r="AN3111" s="18" t="str">
        <f>IFERROR(VLOOKUP(R3111*1,'[1]Ordenes de Servicio'!G:K,5,0),"No Cruza")</f>
        <v>No Cruza</v>
      </c>
      <c r="AO3111" s="17">
        <f t="shared" ca="1" si="856"/>
        <v>4</v>
      </c>
      <c r="AP3111" s="17">
        <f t="shared" si="857"/>
        <v>31</v>
      </c>
      <c r="AQ3111" s="17">
        <f t="shared" si="858"/>
        <v>7</v>
      </c>
      <c r="AR3111" s="17">
        <f t="shared" si="859"/>
        <v>2019</v>
      </c>
      <c r="AS3111" s="17">
        <f t="shared" ca="1" si="860"/>
        <v>483</v>
      </c>
      <c r="AT3111" s="17" t="str">
        <f t="shared" ca="1" si="863"/>
        <v>Si</v>
      </c>
      <c r="AU3111" s="17">
        <f t="shared" si="861"/>
        <v>0</v>
      </c>
      <c r="AV3111" s="17" t="str">
        <f>+VLOOKUP(B3111,[1]Cruces!S:T,2,0)</f>
        <v>4. Presupuesto de Obra</v>
      </c>
    </row>
    <row r="3112" spans="1:48" hidden="1" x14ac:dyDescent="0.25">
      <c r="A3112" s="17" t="s">
        <v>9863</v>
      </c>
      <c r="B3112" s="17" t="s">
        <v>6595</v>
      </c>
      <c r="C3112" s="17">
        <v>2146284</v>
      </c>
      <c r="D3112" s="17">
        <v>0</v>
      </c>
      <c r="E3112" s="17" t="s">
        <v>55</v>
      </c>
      <c r="F3112" s="17" t="s">
        <v>3386</v>
      </c>
      <c r="G3112" s="17" t="s">
        <v>9864</v>
      </c>
      <c r="H3112" s="17" t="s">
        <v>9865</v>
      </c>
      <c r="I3112" s="17" t="s">
        <v>71</v>
      </c>
      <c r="J3112" s="17" t="s">
        <v>59</v>
      </c>
      <c r="K3112" s="17" t="s">
        <v>9866</v>
      </c>
      <c r="L3112" s="17" t="s">
        <v>7075</v>
      </c>
      <c r="M3112" s="17" t="s">
        <v>7076</v>
      </c>
      <c r="N3112" s="17" t="s">
        <v>6600</v>
      </c>
      <c r="O3112" s="17">
        <v>20200317</v>
      </c>
      <c r="P3112" s="17">
        <v>20200320</v>
      </c>
      <c r="Q3112" s="17">
        <v>9510</v>
      </c>
      <c r="R3112" s="17">
        <v>27272881</v>
      </c>
      <c r="S3112" s="17" t="s">
        <v>7072</v>
      </c>
      <c r="T3112" s="17" t="s">
        <v>63</v>
      </c>
      <c r="U3112" s="17" t="s">
        <v>91</v>
      </c>
      <c r="V3112" s="17">
        <f t="shared" si="862"/>
        <v>3</v>
      </c>
      <c r="W3112" s="17">
        <v>3000</v>
      </c>
      <c r="X3112" s="17" t="s">
        <v>89</v>
      </c>
      <c r="Y3112" s="17" t="s">
        <v>6595</v>
      </c>
      <c r="Z3112" s="17">
        <v>20200320</v>
      </c>
      <c r="AA3112" s="17" t="s">
        <v>1947</v>
      </c>
      <c r="AB3112" s="17">
        <v>1</v>
      </c>
      <c r="AC3112" s="17" t="str">
        <f>IFERROR(VLOOKUP(A3112,[1]Cruces!AJ:AK,2,0),VLOOKUP(CONCATENATE(X3112,AA3112),[1]Cruces!G:H,2,0))</f>
        <v>Solicitud por BT</v>
      </c>
      <c r="AD3112" s="17">
        <f t="shared" si="848"/>
        <v>17</v>
      </c>
      <c r="AE3112" s="17">
        <f t="shared" si="849"/>
        <v>3</v>
      </c>
      <c r="AF3112" s="17">
        <f t="shared" si="850"/>
        <v>2020</v>
      </c>
      <c r="AG3112" s="17" t="str">
        <f>IFERROR(VLOOKUP(MID(A3112,2,4)*1,[1]Cruces!K:L,2,0),"Verificar")</f>
        <v>Atlántico Norte</v>
      </c>
      <c r="AH3112" s="17">
        <f t="shared" ca="1" si="851"/>
        <v>253</v>
      </c>
      <c r="AI3112" s="17" t="str">
        <f>IFERROR(VLOOKUP(U3112,[1]Cruces!$O$1:$P$6,2,0),"Sin Orden")</f>
        <v>Resuelta</v>
      </c>
      <c r="AJ3112" s="17">
        <f t="shared" si="852"/>
        <v>20</v>
      </c>
      <c r="AK3112" s="17">
        <f t="shared" si="853"/>
        <v>3</v>
      </c>
      <c r="AL3112" s="17">
        <f t="shared" si="854"/>
        <v>2020</v>
      </c>
      <c r="AM3112" s="17">
        <f t="shared" ca="1" si="855"/>
        <v>250</v>
      </c>
      <c r="AN3112" s="18" t="str">
        <f>IFERROR(VLOOKUP(R3112*1,'[1]Ordenes de Servicio'!G:K,5,0),"No Cruza")</f>
        <v>No Cruza</v>
      </c>
      <c r="AO3112" s="17">
        <f t="shared" ca="1" si="856"/>
        <v>3</v>
      </c>
      <c r="AP3112" s="17">
        <f t="shared" si="857"/>
        <v>20</v>
      </c>
      <c r="AQ3112" s="17">
        <f t="shared" si="858"/>
        <v>3</v>
      </c>
      <c r="AR3112" s="17">
        <f t="shared" si="859"/>
        <v>2020</v>
      </c>
      <c r="AS3112" s="17">
        <f t="shared" ca="1" si="860"/>
        <v>250</v>
      </c>
      <c r="AT3112" s="17" t="str">
        <f t="shared" ca="1" si="863"/>
        <v>No</v>
      </c>
      <c r="AU3112" s="17">
        <f t="shared" si="861"/>
        <v>0</v>
      </c>
      <c r="AV3112" s="17" t="str">
        <f>+VLOOKUP(B3112,[1]Cruces!S:T,2,0)</f>
        <v>7. Ejecución en Campo OS BT</v>
      </c>
    </row>
    <row r="3113" spans="1:48" x14ac:dyDescent="0.25">
      <c r="A3113" s="17" t="s">
        <v>5599</v>
      </c>
      <c r="B3113" s="17" t="s">
        <v>80</v>
      </c>
      <c r="C3113" s="17">
        <v>0</v>
      </c>
      <c r="D3113" s="17">
        <v>0</v>
      </c>
      <c r="E3113" s="17" t="s">
        <v>55</v>
      </c>
      <c r="F3113" s="17" t="s">
        <v>232</v>
      </c>
      <c r="G3113" s="17" t="s">
        <v>668</v>
      </c>
      <c r="H3113" s="17">
        <v>3115616802</v>
      </c>
      <c r="I3113" s="17" t="s">
        <v>116</v>
      </c>
      <c r="J3113" s="17" t="s">
        <v>59</v>
      </c>
      <c r="K3113" s="17" t="s">
        <v>97</v>
      </c>
      <c r="L3113" s="17" t="s">
        <v>111</v>
      </c>
      <c r="M3113" s="17" t="s">
        <v>112</v>
      </c>
      <c r="N3113" s="17" t="s">
        <v>87</v>
      </c>
      <c r="O3113" s="17">
        <v>20180727</v>
      </c>
      <c r="P3113" s="17">
        <v>20190905</v>
      </c>
      <c r="Q3113" s="17">
        <v>9520</v>
      </c>
      <c r="R3113" s="17">
        <v>25620257</v>
      </c>
      <c r="S3113" s="17" t="s">
        <v>76</v>
      </c>
      <c r="T3113" s="17" t="s">
        <v>63</v>
      </c>
      <c r="U3113" s="17" t="s">
        <v>88</v>
      </c>
      <c r="V3113" s="17">
        <f t="shared" si="862"/>
        <v>30</v>
      </c>
      <c r="W3113" s="17">
        <v>30000</v>
      </c>
      <c r="X3113" s="17" t="s">
        <v>64</v>
      </c>
      <c r="Y3113" s="17" t="s">
        <v>80</v>
      </c>
      <c r="Z3113" s="17">
        <v>20190905</v>
      </c>
      <c r="AA3113" s="17" t="s">
        <v>78</v>
      </c>
      <c r="AB3113" s="17">
        <v>1</v>
      </c>
      <c r="AC3113" s="17" t="str">
        <f>IFERROR(VLOOKUP(A3113,[1]Cruces!AJ:AK,2,0),VLOOKUP(CONCATENATE(X3113,AA3113),[1]Cruces!G:H,2,0))</f>
        <v>Solicitud de Obra</v>
      </c>
      <c r="AD3113" s="17">
        <f t="shared" si="848"/>
        <v>27</v>
      </c>
      <c r="AE3113" s="17">
        <f t="shared" si="849"/>
        <v>7</v>
      </c>
      <c r="AF3113" s="17">
        <f t="shared" si="850"/>
        <v>2018</v>
      </c>
      <c r="AG3113" s="17" t="str">
        <f>IFERROR(VLOOKUP(MID(A3113,2,4)*1,[1]Cruces!K:L,2,0),"Verificar")</f>
        <v>Atlántico Sur</v>
      </c>
      <c r="AH3113" s="17">
        <f t="shared" ca="1" si="851"/>
        <v>852</v>
      </c>
      <c r="AI3113" s="17" t="str">
        <f>IFERROR(VLOOKUP(U3113,[1]Cruces!$O$1:$P$6,2,0),"Sin Orden")</f>
        <v>Resuelta</v>
      </c>
      <c r="AJ3113" s="17">
        <f t="shared" si="852"/>
        <v>5</v>
      </c>
      <c r="AK3113" s="17">
        <f t="shared" si="853"/>
        <v>9</v>
      </c>
      <c r="AL3113" s="17">
        <f t="shared" si="854"/>
        <v>2019</v>
      </c>
      <c r="AM3113" s="17">
        <f t="shared" ca="1" si="855"/>
        <v>447</v>
      </c>
      <c r="AN3113" s="18" t="str">
        <f>IFERROR(VLOOKUP(R3113*1,'[1]Ordenes de Servicio'!G:K,5,0),"No Cruza")</f>
        <v>No Cruza</v>
      </c>
      <c r="AO3113" s="17">
        <f t="shared" ca="1" si="856"/>
        <v>405</v>
      </c>
      <c r="AP3113" s="17">
        <f t="shared" si="857"/>
        <v>5</v>
      </c>
      <c r="AQ3113" s="17">
        <f t="shared" si="858"/>
        <v>9</v>
      </c>
      <c r="AR3113" s="17">
        <f t="shared" si="859"/>
        <v>2019</v>
      </c>
      <c r="AS3113" s="17">
        <f t="shared" ca="1" si="860"/>
        <v>447</v>
      </c>
      <c r="AT3113" s="17" t="str">
        <f t="shared" ca="1" si="863"/>
        <v>Si</v>
      </c>
      <c r="AU3113" s="17">
        <f t="shared" si="861"/>
        <v>0</v>
      </c>
      <c r="AV3113" s="17" t="str">
        <f>+VLOOKUP(B3113,[1]Cruces!S:T,2,0)</f>
        <v>8. Puesta en Servicio</v>
      </c>
    </row>
    <row r="3114" spans="1:48" hidden="1" x14ac:dyDescent="0.25">
      <c r="A3114" s="17" t="s">
        <v>5600</v>
      </c>
      <c r="B3114" s="17" t="s">
        <v>68</v>
      </c>
      <c r="C3114" s="17">
        <v>0</v>
      </c>
      <c r="D3114" s="17">
        <v>0</v>
      </c>
      <c r="E3114" s="17" t="s">
        <v>55</v>
      </c>
      <c r="F3114" s="17" t="s">
        <v>107</v>
      </c>
      <c r="G3114" s="17" t="s">
        <v>5601</v>
      </c>
      <c r="H3114" s="17">
        <v>0</v>
      </c>
      <c r="I3114" s="17" t="s">
        <v>71</v>
      </c>
      <c r="J3114" s="17" t="s">
        <v>59</v>
      </c>
      <c r="K3114" s="17" t="s">
        <v>5602</v>
      </c>
      <c r="L3114" s="17" t="s">
        <v>117</v>
      </c>
      <c r="M3114" s="17" t="s">
        <v>118</v>
      </c>
      <c r="N3114" s="17" t="s">
        <v>75</v>
      </c>
      <c r="O3114" s="17">
        <v>20200123</v>
      </c>
      <c r="P3114" s="17">
        <v>20200307</v>
      </c>
      <c r="Q3114" s="17">
        <v>1110</v>
      </c>
      <c r="R3114" s="17">
        <v>27111298</v>
      </c>
      <c r="S3114" s="17" t="s">
        <v>100</v>
      </c>
      <c r="T3114" s="17" t="s">
        <v>63</v>
      </c>
      <c r="U3114" s="17" t="s">
        <v>91</v>
      </c>
      <c r="V3114" s="17">
        <f t="shared" si="862"/>
        <v>75</v>
      </c>
      <c r="W3114" s="17">
        <v>75000</v>
      </c>
      <c r="X3114" s="17" t="s">
        <v>64</v>
      </c>
      <c r="Y3114" s="17" t="s">
        <v>136</v>
      </c>
      <c r="Z3114" s="17">
        <v>20200311</v>
      </c>
      <c r="AA3114" s="17" t="s">
        <v>78</v>
      </c>
      <c r="AB3114" s="17">
        <v>1</v>
      </c>
      <c r="AC3114" s="17" t="str">
        <f>IFERROR(VLOOKUP(A3114,[1]Cruces!AJ:AK,2,0),VLOOKUP(CONCATENATE(X3114,AA3114),[1]Cruces!G:H,2,0))</f>
        <v>Solicitud de Obra</v>
      </c>
      <c r="AD3114" s="17">
        <f t="shared" si="848"/>
        <v>23</v>
      </c>
      <c r="AE3114" s="17">
        <f t="shared" si="849"/>
        <v>1</v>
      </c>
      <c r="AF3114" s="17">
        <f t="shared" si="850"/>
        <v>2020</v>
      </c>
      <c r="AG3114" s="17" t="str">
        <f>IFERROR(VLOOKUP(MID(A3114,2,4)*1,[1]Cruces!K:L,2,0),"Verificar")</f>
        <v>Atlántico Norte</v>
      </c>
      <c r="AH3114" s="17">
        <f t="shared" ca="1" si="851"/>
        <v>307</v>
      </c>
      <c r="AI3114" s="17" t="str">
        <f>IFERROR(VLOOKUP(U3114,[1]Cruces!$O$1:$P$6,2,0),"Sin Orden")</f>
        <v>Resuelta</v>
      </c>
      <c r="AJ3114" s="17">
        <f t="shared" si="852"/>
        <v>11</v>
      </c>
      <c r="AK3114" s="17">
        <f t="shared" si="853"/>
        <v>3</v>
      </c>
      <c r="AL3114" s="17">
        <f t="shared" si="854"/>
        <v>2020</v>
      </c>
      <c r="AM3114" s="17">
        <f t="shared" ca="1" si="855"/>
        <v>259</v>
      </c>
      <c r="AN3114" s="18" t="str">
        <f>IFERROR(VLOOKUP(R3114*1,'[1]Ordenes de Servicio'!G:K,5,0),"No Cruza")</f>
        <v>No Cruza</v>
      </c>
      <c r="AO3114" s="17">
        <f t="shared" ca="1" si="856"/>
        <v>48</v>
      </c>
      <c r="AP3114" s="17">
        <f t="shared" si="857"/>
        <v>7</v>
      </c>
      <c r="AQ3114" s="17">
        <f t="shared" si="858"/>
        <v>3</v>
      </c>
      <c r="AR3114" s="17">
        <f t="shared" si="859"/>
        <v>2020</v>
      </c>
      <c r="AS3114" s="17">
        <f t="shared" ca="1" si="860"/>
        <v>263</v>
      </c>
      <c r="AT3114" s="17" t="str">
        <f t="shared" ca="1" si="863"/>
        <v>No</v>
      </c>
      <c r="AU3114" s="17">
        <f t="shared" si="861"/>
        <v>4</v>
      </c>
      <c r="AV3114" s="17" t="str">
        <f>+VLOOKUP(B3114,[1]Cruces!S:T,2,0)</f>
        <v>5. Consultoría / Adjudicación</v>
      </c>
    </row>
    <row r="3115" spans="1:48" hidden="1" x14ac:dyDescent="0.25">
      <c r="A3115" s="17" t="s">
        <v>5603</v>
      </c>
      <c r="B3115" s="17" t="s">
        <v>68</v>
      </c>
      <c r="C3115" s="17">
        <v>0</v>
      </c>
      <c r="D3115" s="17">
        <v>0</v>
      </c>
      <c r="E3115" s="17" t="s">
        <v>55</v>
      </c>
      <c r="F3115" s="17" t="s">
        <v>126</v>
      </c>
      <c r="G3115" s="17" t="s">
        <v>5604</v>
      </c>
      <c r="H3115" s="17">
        <v>0</v>
      </c>
      <c r="I3115" s="17" t="s">
        <v>71</v>
      </c>
      <c r="J3115" s="17" t="s">
        <v>59</v>
      </c>
      <c r="K3115" s="17" t="s">
        <v>5605</v>
      </c>
      <c r="L3115" s="17" t="s">
        <v>129</v>
      </c>
      <c r="M3115" s="17" t="s">
        <v>130</v>
      </c>
      <c r="N3115" s="17" t="s">
        <v>75</v>
      </c>
      <c r="O3115" s="17">
        <v>20200619</v>
      </c>
      <c r="P3115" s="17">
        <v>20200729</v>
      </c>
      <c r="Q3115" s="17">
        <v>9332</v>
      </c>
      <c r="R3115" s="17">
        <v>27687892</v>
      </c>
      <c r="S3115" s="17" t="s">
        <v>100</v>
      </c>
      <c r="T3115" s="17" t="s">
        <v>63</v>
      </c>
      <c r="U3115" s="17" t="s">
        <v>91</v>
      </c>
      <c r="V3115" s="17">
        <f t="shared" si="862"/>
        <v>50</v>
      </c>
      <c r="W3115" s="17">
        <v>50000</v>
      </c>
      <c r="X3115" s="17" t="s">
        <v>64</v>
      </c>
      <c r="Y3115" s="17" t="s">
        <v>282</v>
      </c>
      <c r="Z3115" s="17">
        <v>20200731</v>
      </c>
      <c r="AA3115" s="17" t="s">
        <v>78</v>
      </c>
      <c r="AB3115" s="17">
        <v>1</v>
      </c>
      <c r="AC3115" s="17" t="str">
        <f>IFERROR(VLOOKUP(A3115,[1]Cruces!AJ:AK,2,0),VLOOKUP(CONCATENATE(X3115,AA3115),[1]Cruces!G:H,2,0))</f>
        <v>Solicitud de Obra</v>
      </c>
      <c r="AD3115" s="17">
        <f t="shared" si="848"/>
        <v>19</v>
      </c>
      <c r="AE3115" s="17">
        <f t="shared" si="849"/>
        <v>6</v>
      </c>
      <c r="AF3115" s="17">
        <f t="shared" si="850"/>
        <v>2020</v>
      </c>
      <c r="AG3115" s="17" t="str">
        <f>IFERROR(VLOOKUP(MID(A3115,2,4)*1,[1]Cruces!K:L,2,0),"Verificar")</f>
        <v>Guajira</v>
      </c>
      <c r="AH3115" s="17">
        <f t="shared" ca="1" si="851"/>
        <v>159</v>
      </c>
      <c r="AI3115" s="17" t="str">
        <f>IFERROR(VLOOKUP(U3115,[1]Cruces!$O$1:$P$6,2,0),"Sin Orden")</f>
        <v>Resuelta</v>
      </c>
      <c r="AJ3115" s="17">
        <f t="shared" si="852"/>
        <v>31</v>
      </c>
      <c r="AK3115" s="17">
        <f t="shared" si="853"/>
        <v>7</v>
      </c>
      <c r="AL3115" s="17">
        <f t="shared" si="854"/>
        <v>2020</v>
      </c>
      <c r="AM3115" s="17">
        <f t="shared" ca="1" si="855"/>
        <v>117</v>
      </c>
      <c r="AN3115" s="18" t="str">
        <f>IFERROR(VLOOKUP(R3115*1,'[1]Ordenes de Servicio'!G:K,5,0),"No Cruza")</f>
        <v>No Cruza</v>
      </c>
      <c r="AO3115" s="17">
        <f t="shared" ca="1" si="856"/>
        <v>42</v>
      </c>
      <c r="AP3115" s="17">
        <f t="shared" si="857"/>
        <v>29</v>
      </c>
      <c r="AQ3115" s="17">
        <f t="shared" si="858"/>
        <v>7</v>
      </c>
      <c r="AR3115" s="17">
        <f t="shared" si="859"/>
        <v>2020</v>
      </c>
      <c r="AS3115" s="17">
        <f t="shared" ca="1" si="860"/>
        <v>119</v>
      </c>
      <c r="AT3115" s="17" t="str">
        <f t="shared" ca="1" si="863"/>
        <v>No</v>
      </c>
      <c r="AU3115" s="17">
        <f t="shared" si="861"/>
        <v>2</v>
      </c>
      <c r="AV3115" s="17" t="str">
        <f>+VLOOKUP(B3115,[1]Cruces!S:T,2,0)</f>
        <v>5. Consultoría / Adjudicación</v>
      </c>
    </row>
    <row r="3116" spans="1:48" hidden="1" x14ac:dyDescent="0.25">
      <c r="A3116" s="17" t="s">
        <v>9867</v>
      </c>
      <c r="B3116" s="17" t="s">
        <v>6595</v>
      </c>
      <c r="C3116" s="17">
        <v>0</v>
      </c>
      <c r="D3116" s="17">
        <v>0</v>
      </c>
      <c r="E3116" s="17" t="s">
        <v>55</v>
      </c>
      <c r="F3116" s="17" t="s">
        <v>3386</v>
      </c>
      <c r="G3116" s="17" t="s">
        <v>9868</v>
      </c>
      <c r="H3116" s="17">
        <v>3004692337</v>
      </c>
      <c r="I3116" s="17" t="s">
        <v>71</v>
      </c>
      <c r="J3116" s="17" t="s">
        <v>59</v>
      </c>
      <c r="K3116" s="17" t="s">
        <v>97</v>
      </c>
      <c r="L3116" s="17" t="s">
        <v>7172</v>
      </c>
      <c r="M3116" s="17" t="s">
        <v>7173</v>
      </c>
      <c r="N3116" s="17" t="s">
        <v>6600</v>
      </c>
      <c r="O3116" s="17">
        <v>20200910</v>
      </c>
      <c r="P3116" s="17">
        <v>20200911</v>
      </c>
      <c r="Q3116" s="17">
        <v>1170</v>
      </c>
      <c r="R3116" s="17">
        <v>28121800</v>
      </c>
      <c r="S3116" s="17" t="s">
        <v>6601</v>
      </c>
      <c r="T3116" s="17" t="s">
        <v>63</v>
      </c>
      <c r="U3116" s="17" t="s">
        <v>91</v>
      </c>
      <c r="V3116" s="17">
        <f t="shared" si="862"/>
        <v>3</v>
      </c>
      <c r="W3116" s="17">
        <v>3000</v>
      </c>
      <c r="X3116" s="17" t="s">
        <v>7065</v>
      </c>
      <c r="Y3116" s="17" t="s">
        <v>6595</v>
      </c>
      <c r="Z3116" s="17">
        <v>20200911</v>
      </c>
      <c r="AA3116" s="17" t="s">
        <v>1947</v>
      </c>
      <c r="AB3116" s="17">
        <v>1</v>
      </c>
      <c r="AC3116" s="17" t="str">
        <f>IFERROR(VLOOKUP(A3116,[1]Cruces!AJ:AK,2,0),VLOOKUP(CONCATENATE(X3116,AA3116),[1]Cruces!G:H,2,0))</f>
        <v>Solicitud por BT</v>
      </c>
      <c r="AD3116" s="17">
        <f t="shared" si="848"/>
        <v>10</v>
      </c>
      <c r="AE3116" s="17">
        <f t="shared" si="849"/>
        <v>9</v>
      </c>
      <c r="AF3116" s="17">
        <f t="shared" si="850"/>
        <v>2020</v>
      </c>
      <c r="AG3116" s="17" t="str">
        <f>IFERROR(VLOOKUP(MID(A3116,2,4)*1,[1]Cruces!K:L,2,0),"Verificar")</f>
        <v>Atlántico Norte</v>
      </c>
      <c r="AH3116" s="17">
        <f t="shared" ca="1" si="851"/>
        <v>76</v>
      </c>
      <c r="AI3116" s="17" t="str">
        <f>IFERROR(VLOOKUP(U3116,[1]Cruces!$O$1:$P$6,2,0),"Sin Orden")</f>
        <v>Resuelta</v>
      </c>
      <c r="AJ3116" s="17">
        <f t="shared" si="852"/>
        <v>11</v>
      </c>
      <c r="AK3116" s="17">
        <f t="shared" si="853"/>
        <v>9</v>
      </c>
      <c r="AL3116" s="17">
        <f t="shared" si="854"/>
        <v>2020</v>
      </c>
      <c r="AM3116" s="17">
        <f t="shared" ca="1" si="855"/>
        <v>75</v>
      </c>
      <c r="AN3116" s="18" t="str">
        <f>IFERROR(VLOOKUP(R3116*1,'[1]Ordenes de Servicio'!G:K,5,0),"No Cruza")</f>
        <v>No Cruza</v>
      </c>
      <c r="AO3116" s="17">
        <f t="shared" ca="1" si="856"/>
        <v>1</v>
      </c>
      <c r="AP3116" s="17">
        <f t="shared" si="857"/>
        <v>11</v>
      </c>
      <c r="AQ3116" s="17">
        <f t="shared" si="858"/>
        <v>9</v>
      </c>
      <c r="AR3116" s="17">
        <f t="shared" si="859"/>
        <v>2020</v>
      </c>
      <c r="AS3116" s="17">
        <f t="shared" ca="1" si="860"/>
        <v>75</v>
      </c>
      <c r="AT3116" s="17" t="str">
        <f t="shared" ca="1" si="863"/>
        <v>No</v>
      </c>
      <c r="AU3116" s="17">
        <f t="shared" si="861"/>
        <v>0</v>
      </c>
      <c r="AV3116" s="17" t="str">
        <f>+VLOOKUP(B3116,[1]Cruces!S:T,2,0)</f>
        <v>7. Ejecución en Campo OS BT</v>
      </c>
    </row>
    <row r="3117" spans="1:48" hidden="1" x14ac:dyDescent="0.25">
      <c r="A3117" s="17" t="s">
        <v>9869</v>
      </c>
      <c r="B3117" s="17" t="s">
        <v>6595</v>
      </c>
      <c r="C3117" s="17">
        <v>0</v>
      </c>
      <c r="D3117" s="17">
        <v>0</v>
      </c>
      <c r="E3117" s="17" t="s">
        <v>55</v>
      </c>
      <c r="F3117" s="17" t="s">
        <v>5366</v>
      </c>
      <c r="G3117" s="17" t="s">
        <v>7632</v>
      </c>
      <c r="H3117" s="17">
        <v>3004751655</v>
      </c>
      <c r="I3117" s="17" t="s">
        <v>71</v>
      </c>
      <c r="J3117" s="17" t="s">
        <v>59</v>
      </c>
      <c r="K3117" s="17" t="s">
        <v>97</v>
      </c>
      <c r="L3117" s="17" t="s">
        <v>7338</v>
      </c>
      <c r="M3117" s="17" t="s">
        <v>7339</v>
      </c>
      <c r="N3117" s="17" t="s">
        <v>6600</v>
      </c>
      <c r="O3117" s="17">
        <v>20200311</v>
      </c>
      <c r="P3117" s="17">
        <v>20200317</v>
      </c>
      <c r="Q3117" s="17">
        <v>1180</v>
      </c>
      <c r="R3117" s="17">
        <v>27254037</v>
      </c>
      <c r="S3117" s="17" t="s">
        <v>6601</v>
      </c>
      <c r="T3117" s="17" t="s">
        <v>63</v>
      </c>
      <c r="U3117" s="17" t="s">
        <v>91</v>
      </c>
      <c r="V3117" s="17">
        <f t="shared" si="862"/>
        <v>3</v>
      </c>
      <c r="W3117" s="17">
        <v>3000</v>
      </c>
      <c r="X3117" s="17" t="s">
        <v>7065</v>
      </c>
      <c r="Y3117" s="17" t="s">
        <v>6595</v>
      </c>
      <c r="Z3117" s="17">
        <v>20200317</v>
      </c>
      <c r="AA3117" s="17" t="s">
        <v>1947</v>
      </c>
      <c r="AB3117" s="17">
        <v>1</v>
      </c>
      <c r="AC3117" s="17" t="str">
        <f>IFERROR(VLOOKUP(A3117,[1]Cruces!AJ:AK,2,0),VLOOKUP(CONCATENATE(X3117,AA3117),[1]Cruces!G:H,2,0))</f>
        <v>Solicitud por BT</v>
      </c>
      <c r="AD3117" s="17">
        <f t="shared" si="848"/>
        <v>11</v>
      </c>
      <c r="AE3117" s="17">
        <f t="shared" si="849"/>
        <v>3</v>
      </c>
      <c r="AF3117" s="17">
        <f t="shared" si="850"/>
        <v>2020</v>
      </c>
      <c r="AG3117" s="17" t="str">
        <f>IFERROR(VLOOKUP(MID(A3117,2,4)*1,[1]Cruces!K:L,2,0),"Verificar")</f>
        <v>Atlántico Norte</v>
      </c>
      <c r="AH3117" s="17">
        <f t="shared" ca="1" si="851"/>
        <v>259</v>
      </c>
      <c r="AI3117" s="17" t="str">
        <f>IFERROR(VLOOKUP(U3117,[1]Cruces!$O$1:$P$6,2,0),"Sin Orden")</f>
        <v>Resuelta</v>
      </c>
      <c r="AJ3117" s="17">
        <f t="shared" si="852"/>
        <v>17</v>
      </c>
      <c r="AK3117" s="17">
        <f t="shared" si="853"/>
        <v>3</v>
      </c>
      <c r="AL3117" s="17">
        <f t="shared" si="854"/>
        <v>2020</v>
      </c>
      <c r="AM3117" s="17">
        <f t="shared" ca="1" si="855"/>
        <v>253</v>
      </c>
      <c r="AN3117" s="18" t="str">
        <f>IFERROR(VLOOKUP(R3117*1,'[1]Ordenes de Servicio'!G:K,5,0),"No Cruza")</f>
        <v>No Cruza</v>
      </c>
      <c r="AO3117" s="17">
        <f t="shared" ca="1" si="856"/>
        <v>6</v>
      </c>
      <c r="AP3117" s="17">
        <f t="shared" si="857"/>
        <v>17</v>
      </c>
      <c r="AQ3117" s="17">
        <f t="shared" si="858"/>
        <v>3</v>
      </c>
      <c r="AR3117" s="17">
        <f t="shared" si="859"/>
        <v>2020</v>
      </c>
      <c r="AS3117" s="17">
        <f t="shared" ca="1" si="860"/>
        <v>253</v>
      </c>
      <c r="AT3117" s="17" t="str">
        <f t="shared" ca="1" si="863"/>
        <v>No</v>
      </c>
      <c r="AU3117" s="17">
        <f t="shared" si="861"/>
        <v>0</v>
      </c>
      <c r="AV3117" s="17" t="str">
        <f>+VLOOKUP(B3117,[1]Cruces!S:T,2,0)</f>
        <v>7. Ejecución en Campo OS BT</v>
      </c>
    </row>
    <row r="3118" spans="1:48" hidden="1" x14ac:dyDescent="0.25">
      <c r="A3118" s="17" t="s">
        <v>5606</v>
      </c>
      <c r="B3118" s="17" t="s">
        <v>68</v>
      </c>
      <c r="C3118" s="17">
        <v>0</v>
      </c>
      <c r="D3118" s="17">
        <v>0</v>
      </c>
      <c r="E3118" s="17" t="s">
        <v>55</v>
      </c>
      <c r="F3118" s="17" t="s">
        <v>232</v>
      </c>
      <c r="G3118" s="17" t="s">
        <v>3060</v>
      </c>
      <c r="H3118" s="17">
        <v>3580327</v>
      </c>
      <c r="I3118" s="17" t="s">
        <v>71</v>
      </c>
      <c r="J3118" s="17" t="s">
        <v>59</v>
      </c>
      <c r="K3118" s="17" t="s">
        <v>3061</v>
      </c>
      <c r="L3118" s="17" t="s">
        <v>280</v>
      </c>
      <c r="M3118" s="17" t="s">
        <v>281</v>
      </c>
      <c r="N3118" s="17" t="s">
        <v>75</v>
      </c>
      <c r="O3118" s="17">
        <v>20181121</v>
      </c>
      <c r="P3118" s="17">
        <v>20190618</v>
      </c>
      <c r="Q3118" s="17">
        <v>9520</v>
      </c>
      <c r="R3118" s="17">
        <v>25784495</v>
      </c>
      <c r="S3118" s="17" t="s">
        <v>100</v>
      </c>
      <c r="T3118" s="17" t="s">
        <v>63</v>
      </c>
      <c r="U3118" s="17" t="s">
        <v>91</v>
      </c>
      <c r="V3118" s="17">
        <f t="shared" si="862"/>
        <v>420</v>
      </c>
      <c r="W3118" s="17">
        <v>420000</v>
      </c>
      <c r="X3118" s="17" t="s">
        <v>64</v>
      </c>
      <c r="Y3118" s="17" t="s">
        <v>150</v>
      </c>
      <c r="Z3118" s="17">
        <v>20200110</v>
      </c>
      <c r="AA3118" s="17" t="s">
        <v>124</v>
      </c>
      <c r="AB3118" s="17">
        <v>1</v>
      </c>
      <c r="AC3118" s="17" t="str">
        <f>IFERROR(VLOOKUP(A3118,[1]Cruces!AJ:AK,2,0),VLOOKUP(CONCATENATE(X3118,AA3118),[1]Cruces!G:H,2,0))</f>
        <v>Solicitud de Obra</v>
      </c>
      <c r="AD3118" s="17">
        <f t="shared" si="848"/>
        <v>21</v>
      </c>
      <c r="AE3118" s="17">
        <f t="shared" si="849"/>
        <v>11</v>
      </c>
      <c r="AF3118" s="17">
        <f t="shared" si="850"/>
        <v>2018</v>
      </c>
      <c r="AG3118" s="17" t="str">
        <f>IFERROR(VLOOKUP(MID(A3118,2,4)*1,[1]Cruces!K:L,2,0),"Verificar")</f>
        <v>Atlántico Sur</v>
      </c>
      <c r="AH3118" s="17">
        <f t="shared" ca="1" si="851"/>
        <v>735</v>
      </c>
      <c r="AI3118" s="17" t="str">
        <f>IFERROR(VLOOKUP(U3118,[1]Cruces!$O$1:$P$6,2,0),"Sin Orden")</f>
        <v>Resuelta</v>
      </c>
      <c r="AJ3118" s="17">
        <f t="shared" si="852"/>
        <v>10</v>
      </c>
      <c r="AK3118" s="17">
        <f t="shared" si="853"/>
        <v>1</v>
      </c>
      <c r="AL3118" s="17">
        <f t="shared" si="854"/>
        <v>2020</v>
      </c>
      <c r="AM3118" s="17">
        <f t="shared" ca="1" si="855"/>
        <v>320</v>
      </c>
      <c r="AN3118" s="18" t="str">
        <f>IFERROR(VLOOKUP(R3118*1,'[1]Ordenes de Servicio'!G:K,5,0),"No Cruza")</f>
        <v>No Cruza</v>
      </c>
      <c r="AO3118" s="17">
        <f t="shared" ca="1" si="856"/>
        <v>415</v>
      </c>
      <c r="AP3118" s="17">
        <f t="shared" si="857"/>
        <v>18</v>
      </c>
      <c r="AQ3118" s="17">
        <f t="shared" si="858"/>
        <v>6</v>
      </c>
      <c r="AR3118" s="17">
        <f t="shared" si="859"/>
        <v>2019</v>
      </c>
      <c r="AS3118" s="17">
        <f t="shared" ca="1" si="860"/>
        <v>526</v>
      </c>
      <c r="AT3118" s="17" t="str">
        <f t="shared" ca="1" si="863"/>
        <v>Si</v>
      </c>
      <c r="AU3118" s="17">
        <f t="shared" si="861"/>
        <v>206</v>
      </c>
      <c r="AV3118" s="17" t="str">
        <f>+VLOOKUP(B3118,[1]Cruces!S:T,2,0)</f>
        <v>5. Consultoría / Adjudicación</v>
      </c>
    </row>
    <row r="3119" spans="1:48" hidden="1" x14ac:dyDescent="0.25">
      <c r="A3119" s="17" t="s">
        <v>5607</v>
      </c>
      <c r="B3119" s="17" t="s">
        <v>68</v>
      </c>
      <c r="C3119" s="17">
        <v>0</v>
      </c>
      <c r="D3119" s="17">
        <v>0</v>
      </c>
      <c r="E3119" s="17" t="s">
        <v>55</v>
      </c>
      <c r="F3119" s="17" t="s">
        <v>81</v>
      </c>
      <c r="G3119" s="17" t="s">
        <v>4770</v>
      </c>
      <c r="H3119" s="17">
        <v>0</v>
      </c>
      <c r="I3119" s="17" t="s">
        <v>116</v>
      </c>
      <c r="J3119" s="17" t="s">
        <v>59</v>
      </c>
      <c r="K3119" s="17" t="s">
        <v>5608</v>
      </c>
      <c r="L3119" s="17" t="s">
        <v>85</v>
      </c>
      <c r="M3119" s="17" t="s">
        <v>86</v>
      </c>
      <c r="N3119" s="17" t="s">
        <v>75</v>
      </c>
      <c r="O3119" s="17">
        <v>20201021</v>
      </c>
      <c r="P3119" s="17">
        <v>20201030</v>
      </c>
      <c r="Q3119" s="17">
        <v>3410</v>
      </c>
      <c r="R3119" s="17">
        <v>28247299</v>
      </c>
      <c r="S3119" s="17" t="s">
        <v>100</v>
      </c>
      <c r="T3119" s="17" t="s">
        <v>63</v>
      </c>
      <c r="U3119" s="17" t="s">
        <v>91</v>
      </c>
      <c r="V3119" s="17">
        <f t="shared" si="862"/>
        <v>25</v>
      </c>
      <c r="W3119" s="17">
        <v>25000</v>
      </c>
      <c r="X3119" s="17" t="s">
        <v>64</v>
      </c>
      <c r="Y3119" s="17" t="s">
        <v>282</v>
      </c>
      <c r="Z3119" s="17">
        <v>20201105</v>
      </c>
      <c r="AA3119" s="17" t="s">
        <v>78</v>
      </c>
      <c r="AB3119" s="17">
        <v>1</v>
      </c>
      <c r="AC3119" s="17" t="str">
        <f>IFERROR(VLOOKUP(A3119,[1]Cruces!AJ:AK,2,0),VLOOKUP(CONCATENATE(X3119,AA3119),[1]Cruces!G:H,2,0))</f>
        <v>Solicitud de Obra</v>
      </c>
      <c r="AD3119" s="17">
        <f t="shared" si="848"/>
        <v>21</v>
      </c>
      <c r="AE3119" s="17">
        <f t="shared" si="849"/>
        <v>10</v>
      </c>
      <c r="AF3119" s="17">
        <f t="shared" si="850"/>
        <v>2020</v>
      </c>
      <c r="AG3119" s="17" t="str">
        <f>IFERROR(VLOOKUP(MID(A3119,2,4)*1,[1]Cruces!K:L,2,0),"Verificar")</f>
        <v>Magdalena</v>
      </c>
      <c r="AH3119" s="17">
        <f t="shared" ca="1" si="851"/>
        <v>35</v>
      </c>
      <c r="AI3119" s="17" t="str">
        <f>IFERROR(VLOOKUP(U3119,[1]Cruces!$O$1:$P$6,2,0),"Sin Orden")</f>
        <v>Resuelta</v>
      </c>
      <c r="AJ3119" s="17">
        <f t="shared" si="852"/>
        <v>5</v>
      </c>
      <c r="AK3119" s="17">
        <f t="shared" si="853"/>
        <v>11</v>
      </c>
      <c r="AL3119" s="17">
        <f t="shared" si="854"/>
        <v>2020</v>
      </c>
      <c r="AM3119" s="17">
        <f t="shared" ca="1" si="855"/>
        <v>20</v>
      </c>
      <c r="AN3119" s="18" t="str">
        <f>IFERROR(VLOOKUP(R3119*1,'[1]Ordenes de Servicio'!G:K,5,0),"No Cruza")</f>
        <v>No Cruza</v>
      </c>
      <c r="AO3119" s="17">
        <f t="shared" ca="1" si="856"/>
        <v>15</v>
      </c>
      <c r="AP3119" s="17">
        <f t="shared" si="857"/>
        <v>30</v>
      </c>
      <c r="AQ3119" s="17">
        <f t="shared" si="858"/>
        <v>10</v>
      </c>
      <c r="AR3119" s="17">
        <f t="shared" si="859"/>
        <v>2020</v>
      </c>
      <c r="AS3119" s="17">
        <f t="shared" ca="1" si="860"/>
        <v>26</v>
      </c>
      <c r="AT3119" s="17" t="str">
        <f t="shared" ca="1" si="863"/>
        <v>No</v>
      </c>
      <c r="AU3119" s="17">
        <f t="shared" si="861"/>
        <v>6</v>
      </c>
      <c r="AV3119" s="17" t="str">
        <f>+VLOOKUP(B3119,[1]Cruces!S:T,2,0)</f>
        <v>5. Consultoría / Adjudicación</v>
      </c>
    </row>
    <row r="3120" spans="1:48" hidden="1" x14ac:dyDescent="0.25">
      <c r="A3120" s="17" t="s">
        <v>9870</v>
      </c>
      <c r="B3120" s="17" t="s">
        <v>6595</v>
      </c>
      <c r="C3120" s="17">
        <v>0</v>
      </c>
      <c r="D3120" s="17">
        <v>0</v>
      </c>
      <c r="E3120" s="17" t="s">
        <v>55</v>
      </c>
      <c r="F3120" s="17" t="s">
        <v>56</v>
      </c>
      <c r="G3120" s="17" t="s">
        <v>3220</v>
      </c>
      <c r="H3120" s="17">
        <v>0</v>
      </c>
      <c r="I3120" s="17" t="s">
        <v>116</v>
      </c>
      <c r="J3120" s="17" t="s">
        <v>59</v>
      </c>
      <c r="K3120" s="17" t="s">
        <v>3221</v>
      </c>
      <c r="L3120" s="17" t="s">
        <v>7163</v>
      </c>
      <c r="M3120" s="17" t="s">
        <v>7164</v>
      </c>
      <c r="N3120" s="17" t="s">
        <v>6600</v>
      </c>
      <c r="O3120" s="17">
        <v>20200124</v>
      </c>
      <c r="P3120" s="17">
        <v>20200305</v>
      </c>
      <c r="Q3120" s="17">
        <v>9350</v>
      </c>
      <c r="R3120" s="17">
        <v>27228107</v>
      </c>
      <c r="S3120" s="17" t="s">
        <v>6601</v>
      </c>
      <c r="T3120" s="17" t="s">
        <v>63</v>
      </c>
      <c r="U3120" s="17" t="s">
        <v>91</v>
      </c>
      <c r="V3120" s="17">
        <f t="shared" si="862"/>
        <v>5</v>
      </c>
      <c r="W3120" s="17">
        <v>5000</v>
      </c>
      <c r="X3120" s="17" t="s">
        <v>7065</v>
      </c>
      <c r="Y3120" s="17" t="s">
        <v>6595</v>
      </c>
      <c r="Z3120" s="17">
        <v>20200305</v>
      </c>
      <c r="AA3120" s="17" t="s">
        <v>1947</v>
      </c>
      <c r="AB3120" s="17">
        <v>1</v>
      </c>
      <c r="AC3120" s="17" t="str">
        <f>IFERROR(VLOOKUP(A3120,[1]Cruces!AJ:AK,2,0),VLOOKUP(CONCATENATE(X3120,AA3120),[1]Cruces!G:H,2,0))</f>
        <v>Solicitud por BT</v>
      </c>
      <c r="AD3120" s="17">
        <f t="shared" si="848"/>
        <v>24</v>
      </c>
      <c r="AE3120" s="17">
        <f t="shared" si="849"/>
        <v>1</v>
      </c>
      <c r="AF3120" s="17">
        <f t="shared" si="850"/>
        <v>2020</v>
      </c>
      <c r="AG3120" s="17" t="str">
        <f>IFERROR(VLOOKUP(MID(A3120,2,4)*1,[1]Cruces!K:L,2,0),"Verificar")</f>
        <v>Magdalena</v>
      </c>
      <c r="AH3120" s="17">
        <f t="shared" ca="1" si="851"/>
        <v>306</v>
      </c>
      <c r="AI3120" s="17" t="str">
        <f>IFERROR(VLOOKUP(U3120,[1]Cruces!$O$1:$P$6,2,0),"Sin Orden")</f>
        <v>Resuelta</v>
      </c>
      <c r="AJ3120" s="17">
        <f t="shared" si="852"/>
        <v>5</v>
      </c>
      <c r="AK3120" s="17">
        <f t="shared" si="853"/>
        <v>3</v>
      </c>
      <c r="AL3120" s="17">
        <f t="shared" si="854"/>
        <v>2020</v>
      </c>
      <c r="AM3120" s="17">
        <f t="shared" ca="1" si="855"/>
        <v>265</v>
      </c>
      <c r="AN3120" s="18" t="str">
        <f>IFERROR(VLOOKUP(R3120*1,'[1]Ordenes de Servicio'!G:K,5,0),"No Cruza")</f>
        <v>No Cruza</v>
      </c>
      <c r="AO3120" s="17">
        <f t="shared" ca="1" si="856"/>
        <v>41</v>
      </c>
      <c r="AP3120" s="17">
        <f t="shared" si="857"/>
        <v>5</v>
      </c>
      <c r="AQ3120" s="17">
        <f t="shared" si="858"/>
        <v>3</v>
      </c>
      <c r="AR3120" s="17">
        <f t="shared" si="859"/>
        <v>2020</v>
      </c>
      <c r="AS3120" s="17">
        <f t="shared" ca="1" si="860"/>
        <v>265</v>
      </c>
      <c r="AT3120" s="17" t="str">
        <f t="shared" ca="1" si="863"/>
        <v>No</v>
      </c>
      <c r="AU3120" s="17">
        <f t="shared" si="861"/>
        <v>0</v>
      </c>
      <c r="AV3120" s="17" t="str">
        <f>+VLOOKUP(B3120,[1]Cruces!S:T,2,0)</f>
        <v>7. Ejecución en Campo OS BT</v>
      </c>
    </row>
    <row r="3121" spans="1:48" hidden="1" x14ac:dyDescent="0.25">
      <c r="A3121" s="17" t="s">
        <v>5609</v>
      </c>
      <c r="B3121" s="17" t="s">
        <v>68</v>
      </c>
      <c r="C3121" s="17">
        <v>0</v>
      </c>
      <c r="D3121" s="17">
        <v>0</v>
      </c>
      <c r="E3121" s="17" t="s">
        <v>55</v>
      </c>
      <c r="F3121" s="17" t="s">
        <v>107</v>
      </c>
      <c r="G3121" s="17" t="s">
        <v>5610</v>
      </c>
      <c r="H3121" s="17">
        <v>0</v>
      </c>
      <c r="I3121" s="17" t="s">
        <v>116</v>
      </c>
      <c r="J3121" s="17" t="s">
        <v>59</v>
      </c>
      <c r="K3121" s="17" t="s">
        <v>2737</v>
      </c>
      <c r="L3121" s="17" t="s">
        <v>117</v>
      </c>
      <c r="M3121" s="17" t="s">
        <v>118</v>
      </c>
      <c r="N3121" s="17" t="s">
        <v>75</v>
      </c>
      <c r="O3121" s="17">
        <v>20191211</v>
      </c>
      <c r="P3121" s="17">
        <v>20201013</v>
      </c>
      <c r="Q3121" s="17">
        <v>1170</v>
      </c>
      <c r="R3121" s="17">
        <v>28253395</v>
      </c>
      <c r="S3121" s="17" t="s">
        <v>76</v>
      </c>
      <c r="T3121" s="17" t="s">
        <v>63</v>
      </c>
      <c r="U3121" s="17" t="s">
        <v>91</v>
      </c>
      <c r="V3121" s="17">
        <f t="shared" si="862"/>
        <v>500</v>
      </c>
      <c r="W3121" s="17">
        <v>500000</v>
      </c>
      <c r="X3121" s="17" t="s">
        <v>64</v>
      </c>
      <c r="Y3121" s="17" t="s">
        <v>150</v>
      </c>
      <c r="Z3121" s="17">
        <v>20201026</v>
      </c>
      <c r="AA3121" s="17" t="s">
        <v>101</v>
      </c>
      <c r="AB3121" s="17">
        <v>1</v>
      </c>
      <c r="AC3121" s="17" t="str">
        <f>IFERROR(VLOOKUP(A3121,[1]Cruces!AJ:AK,2,0),VLOOKUP(CONCATENATE(X3121,AA3121),[1]Cruces!G:H,2,0))</f>
        <v>Solicitud de Obra</v>
      </c>
      <c r="AD3121" s="17">
        <f t="shared" si="848"/>
        <v>11</v>
      </c>
      <c r="AE3121" s="17">
        <f t="shared" si="849"/>
        <v>12</v>
      </c>
      <c r="AF3121" s="17">
        <f t="shared" si="850"/>
        <v>2019</v>
      </c>
      <c r="AG3121" s="17" t="str">
        <f>IFERROR(VLOOKUP(MID(A3121,2,4)*1,[1]Cruces!K:L,2,0),"Verificar")</f>
        <v>Atlántico Norte</v>
      </c>
      <c r="AH3121" s="17">
        <f t="shared" ca="1" si="851"/>
        <v>350</v>
      </c>
      <c r="AI3121" s="17" t="str">
        <f>IFERROR(VLOOKUP(U3121,[1]Cruces!$O$1:$P$6,2,0),"Sin Orden")</f>
        <v>Resuelta</v>
      </c>
      <c r="AJ3121" s="17">
        <f t="shared" si="852"/>
        <v>26</v>
      </c>
      <c r="AK3121" s="17">
        <f t="shared" si="853"/>
        <v>10</v>
      </c>
      <c r="AL3121" s="17">
        <f t="shared" si="854"/>
        <v>2020</v>
      </c>
      <c r="AM3121" s="17">
        <f t="shared" ca="1" si="855"/>
        <v>30</v>
      </c>
      <c r="AN3121" s="18">
        <f>IFERROR(VLOOKUP(R3121*1,'[1]Ordenes de Servicio'!G:K,5,0),"No Cruza")</f>
        <v>44130</v>
      </c>
      <c r="AO3121" s="17">
        <f t="shared" ca="1" si="856"/>
        <v>320</v>
      </c>
      <c r="AP3121" s="17">
        <f t="shared" si="857"/>
        <v>13</v>
      </c>
      <c r="AQ3121" s="17">
        <f t="shared" si="858"/>
        <v>10</v>
      </c>
      <c r="AR3121" s="17">
        <f t="shared" si="859"/>
        <v>2020</v>
      </c>
      <c r="AS3121" s="17">
        <f t="shared" ca="1" si="860"/>
        <v>43</v>
      </c>
      <c r="AT3121" s="17" t="str">
        <f t="shared" ca="1" si="863"/>
        <v>No</v>
      </c>
      <c r="AU3121" s="17">
        <f t="shared" si="861"/>
        <v>13</v>
      </c>
      <c r="AV3121" s="17" t="str">
        <f>+VLOOKUP(B3121,[1]Cruces!S:T,2,0)</f>
        <v>5. Consultoría / Adjudicación</v>
      </c>
    </row>
    <row r="3122" spans="1:48" hidden="1" x14ac:dyDescent="0.25">
      <c r="A3122" s="17" t="s">
        <v>5611</v>
      </c>
      <c r="B3122" s="17" t="s">
        <v>68</v>
      </c>
      <c r="C3122" s="17">
        <v>2530836</v>
      </c>
      <c r="D3122" s="17">
        <v>0</v>
      </c>
      <c r="E3122" s="17" t="s">
        <v>55</v>
      </c>
      <c r="F3122" s="17" t="s">
        <v>107</v>
      </c>
      <c r="G3122" s="17" t="s">
        <v>5612</v>
      </c>
      <c r="H3122" s="17">
        <v>3157162053</v>
      </c>
      <c r="I3122" s="17" t="s">
        <v>71</v>
      </c>
      <c r="J3122" s="17" t="s">
        <v>59</v>
      </c>
      <c r="K3122" s="17" t="s">
        <v>97</v>
      </c>
      <c r="L3122" s="17" t="s">
        <v>117</v>
      </c>
      <c r="M3122" s="17" t="s">
        <v>118</v>
      </c>
      <c r="N3122" s="17" t="s">
        <v>75</v>
      </c>
      <c r="O3122" s="17">
        <v>20200123</v>
      </c>
      <c r="P3122" s="17">
        <v>20200703</v>
      </c>
      <c r="Q3122" s="17">
        <v>1110</v>
      </c>
      <c r="R3122" s="17">
        <v>27851349</v>
      </c>
      <c r="S3122" s="17" t="s">
        <v>76</v>
      </c>
      <c r="T3122" s="17" t="s">
        <v>63</v>
      </c>
      <c r="U3122" s="17" t="s">
        <v>91</v>
      </c>
      <c r="V3122" s="17">
        <f t="shared" si="862"/>
        <v>75</v>
      </c>
      <c r="W3122" s="17">
        <v>75000</v>
      </c>
      <c r="X3122" s="17" t="s">
        <v>89</v>
      </c>
      <c r="Y3122" s="17" t="s">
        <v>150</v>
      </c>
      <c r="Z3122" s="17">
        <v>20201121</v>
      </c>
      <c r="AA3122" s="17" t="s">
        <v>78</v>
      </c>
      <c r="AB3122" s="17">
        <v>1</v>
      </c>
      <c r="AC3122" s="17" t="str">
        <f>IFERROR(VLOOKUP(A3122,[1]Cruces!AJ:AK,2,0),VLOOKUP(CONCATENATE(X3122,AA3122),[1]Cruces!G:H,2,0))</f>
        <v>Solicitud de Obra</v>
      </c>
      <c r="AD3122" s="17">
        <f t="shared" si="848"/>
        <v>23</v>
      </c>
      <c r="AE3122" s="17">
        <f t="shared" si="849"/>
        <v>1</v>
      </c>
      <c r="AF3122" s="17">
        <f t="shared" si="850"/>
        <v>2020</v>
      </c>
      <c r="AG3122" s="17" t="str">
        <f>IFERROR(VLOOKUP(MID(A3122,2,4)*1,[1]Cruces!K:L,2,0),"Verificar")</f>
        <v>Atlántico Norte</v>
      </c>
      <c r="AH3122" s="17">
        <f t="shared" ca="1" si="851"/>
        <v>307</v>
      </c>
      <c r="AI3122" s="17" t="str">
        <f>IFERROR(VLOOKUP(U3122,[1]Cruces!$O$1:$P$6,2,0),"Sin Orden")</f>
        <v>Resuelta</v>
      </c>
      <c r="AJ3122" s="17">
        <f t="shared" si="852"/>
        <v>21</v>
      </c>
      <c r="AK3122" s="17">
        <f t="shared" si="853"/>
        <v>11</v>
      </c>
      <c r="AL3122" s="17">
        <f t="shared" si="854"/>
        <v>2020</v>
      </c>
      <c r="AM3122" s="17">
        <f t="shared" ca="1" si="855"/>
        <v>4</v>
      </c>
      <c r="AN3122" s="18">
        <f>IFERROR(VLOOKUP(R3122*1,'[1]Ordenes de Servicio'!G:K,5,0),"No Cruza")</f>
        <v>44034</v>
      </c>
      <c r="AO3122" s="17">
        <f t="shared" ca="1" si="856"/>
        <v>303</v>
      </c>
      <c r="AP3122" s="17">
        <f t="shared" si="857"/>
        <v>3</v>
      </c>
      <c r="AQ3122" s="17">
        <f t="shared" si="858"/>
        <v>7</v>
      </c>
      <c r="AR3122" s="17">
        <f t="shared" si="859"/>
        <v>2020</v>
      </c>
      <c r="AS3122" s="17">
        <f t="shared" ca="1" si="860"/>
        <v>145</v>
      </c>
      <c r="AT3122" s="17" t="str">
        <f t="shared" ca="1" si="863"/>
        <v>No</v>
      </c>
      <c r="AU3122" s="17">
        <f t="shared" si="861"/>
        <v>141</v>
      </c>
      <c r="AV3122" s="17" t="str">
        <f>+VLOOKUP(B3122,[1]Cruces!S:T,2,0)</f>
        <v>5. Consultoría / Adjudicación</v>
      </c>
    </row>
    <row r="3123" spans="1:48" hidden="1" x14ac:dyDescent="0.25">
      <c r="A3123" s="17" t="s">
        <v>5613</v>
      </c>
      <c r="B3123" s="17" t="s">
        <v>244</v>
      </c>
      <c r="C3123" s="17">
        <v>0</v>
      </c>
      <c r="D3123" s="17">
        <v>0</v>
      </c>
      <c r="E3123" s="17" t="s">
        <v>55</v>
      </c>
      <c r="F3123" s="17" t="s">
        <v>81</v>
      </c>
      <c r="G3123" s="17" t="s">
        <v>5614</v>
      </c>
      <c r="H3123" s="17">
        <v>0</v>
      </c>
      <c r="I3123" s="17" t="s">
        <v>71</v>
      </c>
      <c r="J3123" s="17" t="s">
        <v>59</v>
      </c>
      <c r="K3123" s="17" t="s">
        <v>5615</v>
      </c>
      <c r="L3123" s="17" t="s">
        <v>215</v>
      </c>
      <c r="M3123" s="17" t="s">
        <v>216</v>
      </c>
      <c r="N3123" s="17" t="s">
        <v>247</v>
      </c>
      <c r="O3123" s="17">
        <v>20200423</v>
      </c>
      <c r="P3123" s="17">
        <v>20200423</v>
      </c>
      <c r="Q3123" s="17">
        <v>3410</v>
      </c>
      <c r="R3123" s="17">
        <v>0</v>
      </c>
      <c r="S3123" s="17"/>
      <c r="T3123" s="17" t="s">
        <v>63</v>
      </c>
      <c r="U3123" s="17"/>
      <c r="V3123" s="17">
        <f t="shared" si="862"/>
        <v>75</v>
      </c>
      <c r="W3123" s="17">
        <v>75000</v>
      </c>
      <c r="X3123" s="17" t="s">
        <v>64</v>
      </c>
      <c r="Y3123" s="17" t="s">
        <v>244</v>
      </c>
      <c r="Z3123" s="17">
        <v>20200423</v>
      </c>
      <c r="AA3123" s="17" t="s">
        <v>283</v>
      </c>
      <c r="AB3123" s="17">
        <v>1</v>
      </c>
      <c r="AC3123" s="17" t="str">
        <f>IFERROR(VLOOKUP(A3123,[1]Cruces!AJ:AK,2,0),VLOOKUP(CONCATENATE(X3123,AA3123),[1]Cruces!G:H,2,0))</f>
        <v>Solicitud de Obra</v>
      </c>
      <c r="AD3123" s="17">
        <f t="shared" si="848"/>
        <v>23</v>
      </c>
      <c r="AE3123" s="17">
        <f t="shared" si="849"/>
        <v>4</v>
      </c>
      <c r="AF3123" s="17">
        <f t="shared" si="850"/>
        <v>2020</v>
      </c>
      <c r="AG3123" s="17" t="str">
        <f>IFERROR(VLOOKUP(MID(A3123,2,4)*1,[1]Cruces!K:L,2,0),"Verificar")</f>
        <v>Magdalena</v>
      </c>
      <c r="AH3123" s="17">
        <f t="shared" ca="1" si="851"/>
        <v>216</v>
      </c>
      <c r="AI3123" s="17" t="str">
        <f>IFERROR(VLOOKUP(U3123,[1]Cruces!$O$1:$P$6,2,0),"Sin Orden")</f>
        <v>Sin Orden</v>
      </c>
      <c r="AJ3123" s="17">
        <f t="shared" si="852"/>
        <v>23</v>
      </c>
      <c r="AK3123" s="17">
        <f t="shared" si="853"/>
        <v>4</v>
      </c>
      <c r="AL3123" s="17">
        <f t="shared" si="854"/>
        <v>2020</v>
      </c>
      <c r="AM3123" s="17">
        <f t="shared" ca="1" si="855"/>
        <v>216</v>
      </c>
      <c r="AN3123" s="18" t="str">
        <f>IFERROR(VLOOKUP(R3123*1,'[1]Ordenes de Servicio'!G:K,5,0),"No Cruza")</f>
        <v>No Cruza</v>
      </c>
      <c r="AO3123" s="17">
        <f t="shared" ca="1" si="856"/>
        <v>216</v>
      </c>
      <c r="AP3123" s="17">
        <f t="shared" si="857"/>
        <v>23</v>
      </c>
      <c r="AQ3123" s="17">
        <f t="shared" si="858"/>
        <v>4</v>
      </c>
      <c r="AR3123" s="17">
        <f t="shared" si="859"/>
        <v>2020</v>
      </c>
      <c r="AS3123" s="17">
        <f t="shared" ca="1" si="860"/>
        <v>216</v>
      </c>
      <c r="AT3123" s="17" t="str">
        <f t="shared" ca="1" si="863"/>
        <v>No</v>
      </c>
      <c r="AU3123" s="17">
        <f t="shared" si="861"/>
        <v>0</v>
      </c>
      <c r="AV3123" s="17" t="str">
        <f>+VLOOKUP(B3123,[1]Cruces!S:T,2,0)</f>
        <v>6. Ejecución y Seguimiento de Obra</v>
      </c>
    </row>
    <row r="3124" spans="1:48" hidden="1" x14ac:dyDescent="0.25">
      <c r="A3124" s="17" t="s">
        <v>5616</v>
      </c>
      <c r="B3124" s="17" t="s">
        <v>68</v>
      </c>
      <c r="C3124" s="17">
        <v>0</v>
      </c>
      <c r="D3124" s="17">
        <v>0</v>
      </c>
      <c r="E3124" s="17" t="s">
        <v>55</v>
      </c>
      <c r="F3124" s="17" t="s">
        <v>232</v>
      </c>
      <c r="G3124" s="17" t="s">
        <v>2718</v>
      </c>
      <c r="H3124" s="17">
        <v>3013582240</v>
      </c>
      <c r="I3124" s="17" t="s">
        <v>116</v>
      </c>
      <c r="J3124" s="17" t="s">
        <v>59</v>
      </c>
      <c r="K3124" s="17" t="s">
        <v>2547</v>
      </c>
      <c r="L3124" s="17" t="s">
        <v>280</v>
      </c>
      <c r="M3124" s="17" t="s">
        <v>281</v>
      </c>
      <c r="N3124" s="17" t="s">
        <v>75</v>
      </c>
      <c r="O3124" s="17">
        <v>20190823</v>
      </c>
      <c r="P3124" s="17">
        <v>20200213</v>
      </c>
      <c r="Q3124" s="17">
        <v>1210</v>
      </c>
      <c r="R3124" s="17">
        <v>27304684</v>
      </c>
      <c r="S3124" s="17" t="s">
        <v>76</v>
      </c>
      <c r="T3124" s="17" t="s">
        <v>63</v>
      </c>
      <c r="U3124" s="17" t="s">
        <v>77</v>
      </c>
      <c r="V3124" s="17">
        <f t="shared" si="862"/>
        <v>150</v>
      </c>
      <c r="W3124" s="17">
        <v>150000</v>
      </c>
      <c r="X3124" s="17" t="s">
        <v>64</v>
      </c>
      <c r="Y3124" s="17" t="s">
        <v>150</v>
      </c>
      <c r="Z3124" s="17">
        <v>20200813</v>
      </c>
      <c r="AA3124" s="17" t="s">
        <v>283</v>
      </c>
      <c r="AB3124" s="17">
        <v>1</v>
      </c>
      <c r="AC3124" s="17" t="str">
        <f>IFERROR(VLOOKUP(A3124,[1]Cruces!AJ:AK,2,0),VLOOKUP(CONCATENATE(X3124,AA3124),[1]Cruces!G:H,2,0))</f>
        <v>Solicitud de Obra</v>
      </c>
      <c r="AD3124" s="17">
        <f t="shared" si="848"/>
        <v>23</v>
      </c>
      <c r="AE3124" s="17">
        <f t="shared" si="849"/>
        <v>8</v>
      </c>
      <c r="AF3124" s="17">
        <f t="shared" si="850"/>
        <v>2019</v>
      </c>
      <c r="AG3124" s="17" t="str">
        <f>IFERROR(VLOOKUP(MID(A3124,2,4)*1,[1]Cruces!K:L,2,0),"Verificar")</f>
        <v>Atlántico Sur</v>
      </c>
      <c r="AH3124" s="17">
        <f t="shared" ca="1" si="851"/>
        <v>460</v>
      </c>
      <c r="AI3124" s="17" t="str">
        <f>IFERROR(VLOOKUP(U3124,[1]Cruces!$O$1:$P$6,2,0),"Sin Orden")</f>
        <v>Pendiente</v>
      </c>
      <c r="AJ3124" s="17">
        <f t="shared" si="852"/>
        <v>13</v>
      </c>
      <c r="AK3124" s="17">
        <f t="shared" si="853"/>
        <v>8</v>
      </c>
      <c r="AL3124" s="17">
        <f t="shared" si="854"/>
        <v>2020</v>
      </c>
      <c r="AM3124" s="17">
        <f t="shared" ca="1" si="855"/>
        <v>104</v>
      </c>
      <c r="AN3124" s="18">
        <f>IFERROR(VLOOKUP(R3124*1,'[1]Ordenes de Servicio'!G:K,5,0),"No Cruza")</f>
        <v>43924</v>
      </c>
      <c r="AO3124" s="17">
        <f t="shared" ca="1" si="856"/>
        <v>104</v>
      </c>
      <c r="AP3124" s="17">
        <f t="shared" si="857"/>
        <v>13</v>
      </c>
      <c r="AQ3124" s="17">
        <f t="shared" si="858"/>
        <v>2</v>
      </c>
      <c r="AR3124" s="17">
        <f t="shared" si="859"/>
        <v>2020</v>
      </c>
      <c r="AS3124" s="17">
        <f t="shared" ca="1" si="860"/>
        <v>286</v>
      </c>
      <c r="AT3124" s="17" t="str">
        <f t="shared" ca="1" si="863"/>
        <v>No</v>
      </c>
      <c r="AU3124" s="17">
        <f t="shared" si="861"/>
        <v>182</v>
      </c>
      <c r="AV3124" s="17" t="str">
        <f>+VLOOKUP(B3124,[1]Cruces!S:T,2,0)</f>
        <v>5. Consultoría / Adjudicación</v>
      </c>
    </row>
    <row r="3125" spans="1:48" hidden="1" x14ac:dyDescent="0.25">
      <c r="A3125" s="17" t="s">
        <v>5617</v>
      </c>
      <c r="B3125" s="17" t="s">
        <v>54</v>
      </c>
      <c r="C3125" s="17">
        <v>1901442</v>
      </c>
      <c r="D3125" s="17">
        <v>0</v>
      </c>
      <c r="E3125" s="17" t="s">
        <v>55</v>
      </c>
      <c r="F3125" s="17" t="s">
        <v>120</v>
      </c>
      <c r="G3125" s="17" t="s">
        <v>5618</v>
      </c>
      <c r="H3125" s="17">
        <v>3703665</v>
      </c>
      <c r="I3125" s="17" t="s">
        <v>182</v>
      </c>
      <c r="J3125" s="17" t="s">
        <v>59</v>
      </c>
      <c r="K3125" s="17" t="s">
        <v>5619</v>
      </c>
      <c r="L3125" s="17" t="s">
        <v>122</v>
      </c>
      <c r="M3125" s="17" t="s">
        <v>123</v>
      </c>
      <c r="N3125" s="17" t="s">
        <v>62</v>
      </c>
      <c r="O3125" s="17">
        <v>20181130</v>
      </c>
      <c r="P3125" s="17">
        <v>20181206</v>
      </c>
      <c r="Q3125" s="17">
        <v>1170</v>
      </c>
      <c r="R3125" s="17">
        <v>25780245</v>
      </c>
      <c r="S3125" s="17" t="s">
        <v>100</v>
      </c>
      <c r="T3125" s="17" t="s">
        <v>63</v>
      </c>
      <c r="U3125" s="17" t="s">
        <v>91</v>
      </c>
      <c r="V3125" s="17">
        <f t="shared" si="862"/>
        <v>150</v>
      </c>
      <c r="W3125" s="17">
        <v>150000</v>
      </c>
      <c r="X3125" s="17" t="s">
        <v>89</v>
      </c>
      <c r="Y3125" s="17" t="s">
        <v>65</v>
      </c>
      <c r="Z3125" s="17">
        <v>20181206</v>
      </c>
      <c r="AA3125" s="17" t="s">
        <v>101</v>
      </c>
      <c r="AB3125" s="17">
        <v>1</v>
      </c>
      <c r="AC3125" s="17" t="str">
        <f>IFERROR(VLOOKUP(A3125,[1]Cruces!AJ:AK,2,0),VLOOKUP(CONCATENATE(X3125,AA3125),[1]Cruces!G:H,2,0))</f>
        <v>Solicitud de Obra</v>
      </c>
      <c r="AD3125" s="17">
        <f t="shared" si="848"/>
        <v>30</v>
      </c>
      <c r="AE3125" s="17">
        <f t="shared" si="849"/>
        <v>11</v>
      </c>
      <c r="AF3125" s="17">
        <f t="shared" si="850"/>
        <v>2018</v>
      </c>
      <c r="AG3125" s="17" t="str">
        <f>IFERROR(VLOOKUP(MID(A3125,2,4)*1,[1]Cruces!K:L,2,0),"Verificar")</f>
        <v>Atlántico Norte</v>
      </c>
      <c r="AH3125" s="17">
        <f t="shared" ca="1" si="851"/>
        <v>726</v>
      </c>
      <c r="AI3125" s="17" t="str">
        <f>IFERROR(VLOOKUP(U3125,[1]Cruces!$O$1:$P$6,2,0),"Sin Orden")</f>
        <v>Resuelta</v>
      </c>
      <c r="AJ3125" s="17">
        <f t="shared" si="852"/>
        <v>6</v>
      </c>
      <c r="AK3125" s="17">
        <f t="shared" si="853"/>
        <v>12</v>
      </c>
      <c r="AL3125" s="17">
        <f t="shared" si="854"/>
        <v>2018</v>
      </c>
      <c r="AM3125" s="17">
        <f t="shared" ca="1" si="855"/>
        <v>720</v>
      </c>
      <c r="AN3125" s="18" t="str">
        <f>IFERROR(VLOOKUP(R3125*1,'[1]Ordenes de Servicio'!G:K,5,0),"No Cruza")</f>
        <v>No Cruza</v>
      </c>
      <c r="AO3125" s="17">
        <f t="shared" ca="1" si="856"/>
        <v>6</v>
      </c>
      <c r="AP3125" s="17">
        <f t="shared" si="857"/>
        <v>6</v>
      </c>
      <c r="AQ3125" s="17">
        <f t="shared" si="858"/>
        <v>12</v>
      </c>
      <c r="AR3125" s="17">
        <f t="shared" si="859"/>
        <v>2018</v>
      </c>
      <c r="AS3125" s="17">
        <f t="shared" ca="1" si="860"/>
        <v>720</v>
      </c>
      <c r="AT3125" s="17" t="str">
        <f t="shared" ca="1" si="863"/>
        <v>Si</v>
      </c>
      <c r="AU3125" s="17">
        <f t="shared" si="861"/>
        <v>0</v>
      </c>
      <c r="AV3125" s="17" t="str">
        <f>+VLOOKUP(B3125,[1]Cruces!S:T,2,0)</f>
        <v>4. Presupuesto de Obra</v>
      </c>
    </row>
    <row r="3126" spans="1:48" hidden="1" x14ac:dyDescent="0.25">
      <c r="A3126" s="17" t="s">
        <v>5620</v>
      </c>
      <c r="B3126" s="17" t="s">
        <v>68</v>
      </c>
      <c r="C3126" s="17">
        <v>3213117</v>
      </c>
      <c r="D3126" s="17">
        <v>25639325</v>
      </c>
      <c r="E3126" s="17" t="s">
        <v>745</v>
      </c>
      <c r="F3126" s="17" t="s">
        <v>126</v>
      </c>
      <c r="G3126" s="17" t="s">
        <v>5621</v>
      </c>
      <c r="H3126" s="17">
        <v>3156042070</v>
      </c>
      <c r="I3126" s="17" t="s">
        <v>71</v>
      </c>
      <c r="J3126" s="17" t="s">
        <v>5622</v>
      </c>
      <c r="K3126" s="17" t="s">
        <v>97</v>
      </c>
      <c r="L3126" s="17" t="s">
        <v>129</v>
      </c>
      <c r="M3126" s="17" t="s">
        <v>130</v>
      </c>
      <c r="N3126" s="17" t="s">
        <v>75</v>
      </c>
      <c r="O3126" s="17">
        <v>20200810</v>
      </c>
      <c r="P3126" s="17">
        <v>20200827</v>
      </c>
      <c r="Q3126" s="17">
        <v>3310</v>
      </c>
      <c r="R3126" s="17">
        <v>27978218</v>
      </c>
      <c r="S3126" s="17" t="s">
        <v>100</v>
      </c>
      <c r="T3126" s="17" t="s">
        <v>63</v>
      </c>
      <c r="U3126" s="17" t="s">
        <v>91</v>
      </c>
      <c r="V3126" s="17">
        <f t="shared" si="862"/>
        <v>50</v>
      </c>
      <c r="W3126" s="17">
        <v>50000</v>
      </c>
      <c r="X3126" s="17" t="s">
        <v>89</v>
      </c>
      <c r="Y3126" s="17" t="s">
        <v>136</v>
      </c>
      <c r="Z3126" s="17">
        <v>20200828</v>
      </c>
      <c r="AA3126" s="17" t="s">
        <v>78</v>
      </c>
      <c r="AB3126" s="17">
        <v>1</v>
      </c>
      <c r="AC3126" s="17" t="str">
        <f>IFERROR(VLOOKUP(A3126,[1]Cruces!AJ:AK,2,0),VLOOKUP(CONCATENATE(X3126,AA3126),[1]Cruces!G:H,2,0))</f>
        <v>Solicitud de Obra</v>
      </c>
      <c r="AD3126" s="17">
        <f t="shared" si="848"/>
        <v>10</v>
      </c>
      <c r="AE3126" s="17">
        <f t="shared" si="849"/>
        <v>8</v>
      </c>
      <c r="AF3126" s="17">
        <f t="shared" si="850"/>
        <v>2020</v>
      </c>
      <c r="AG3126" s="17" t="str">
        <f>IFERROR(VLOOKUP(MID(A3126,2,4)*1,[1]Cruces!K:L,2,0),"Verificar")</f>
        <v>Guajira</v>
      </c>
      <c r="AH3126" s="17">
        <f t="shared" ca="1" si="851"/>
        <v>107</v>
      </c>
      <c r="AI3126" s="17" t="str">
        <f>IFERROR(VLOOKUP(U3126,[1]Cruces!$O$1:$P$6,2,0),"Sin Orden")</f>
        <v>Resuelta</v>
      </c>
      <c r="AJ3126" s="17">
        <f t="shared" si="852"/>
        <v>28</v>
      </c>
      <c r="AK3126" s="17">
        <f t="shared" si="853"/>
        <v>8</v>
      </c>
      <c r="AL3126" s="17">
        <f t="shared" si="854"/>
        <v>2020</v>
      </c>
      <c r="AM3126" s="17">
        <f t="shared" ca="1" si="855"/>
        <v>89</v>
      </c>
      <c r="AN3126" s="18" t="str">
        <f>IFERROR(VLOOKUP(R3126*1,'[1]Ordenes de Servicio'!G:K,5,0),"No Cruza")</f>
        <v>No Cruza</v>
      </c>
      <c r="AO3126" s="17">
        <f t="shared" ca="1" si="856"/>
        <v>18</v>
      </c>
      <c r="AP3126" s="17">
        <f t="shared" si="857"/>
        <v>27</v>
      </c>
      <c r="AQ3126" s="17">
        <f t="shared" si="858"/>
        <v>8</v>
      </c>
      <c r="AR3126" s="17">
        <f t="shared" si="859"/>
        <v>2020</v>
      </c>
      <c r="AS3126" s="17">
        <f t="shared" ca="1" si="860"/>
        <v>90</v>
      </c>
      <c r="AT3126" s="17" t="str">
        <f t="shared" ca="1" si="863"/>
        <v>No</v>
      </c>
      <c r="AU3126" s="17">
        <f t="shared" si="861"/>
        <v>1</v>
      </c>
      <c r="AV3126" s="17" t="str">
        <f>+VLOOKUP(B3126,[1]Cruces!S:T,2,0)</f>
        <v>5. Consultoría / Adjudicación</v>
      </c>
    </row>
    <row r="3127" spans="1:48" x14ac:dyDescent="0.25">
      <c r="A3127" s="17" t="s">
        <v>5623</v>
      </c>
      <c r="B3127" s="17" t="s">
        <v>253</v>
      </c>
      <c r="C3127" s="17">
        <v>0</v>
      </c>
      <c r="D3127" s="17">
        <v>0</v>
      </c>
      <c r="E3127" s="17" t="s">
        <v>55</v>
      </c>
      <c r="F3127" s="17" t="s">
        <v>56</v>
      </c>
      <c r="G3127" s="17" t="s">
        <v>5624</v>
      </c>
      <c r="H3127" s="17">
        <v>0</v>
      </c>
      <c r="I3127" s="17" t="s">
        <v>116</v>
      </c>
      <c r="J3127" s="17" t="s">
        <v>59</v>
      </c>
      <c r="K3127" s="17" t="s">
        <v>5625</v>
      </c>
      <c r="L3127" s="17" t="s">
        <v>172</v>
      </c>
      <c r="M3127" s="17" t="s">
        <v>173</v>
      </c>
      <c r="N3127" s="17" t="s">
        <v>257</v>
      </c>
      <c r="O3127" s="17">
        <v>20180425</v>
      </c>
      <c r="P3127" s="17">
        <v>20180425</v>
      </c>
      <c r="Q3127" s="17">
        <v>1110</v>
      </c>
      <c r="R3127" s="17">
        <v>0</v>
      </c>
      <c r="S3127" s="17"/>
      <c r="T3127" s="17" t="s">
        <v>63</v>
      </c>
      <c r="U3127" s="17"/>
      <c r="V3127" s="17">
        <f t="shared" si="862"/>
        <v>500</v>
      </c>
      <c r="W3127" s="17">
        <v>500000</v>
      </c>
      <c r="X3127" s="17" t="s">
        <v>1032</v>
      </c>
      <c r="Y3127" s="17" t="s">
        <v>253</v>
      </c>
      <c r="Z3127" s="17">
        <v>20180425</v>
      </c>
      <c r="AA3127" s="17" t="s">
        <v>101</v>
      </c>
      <c r="AB3127" s="17">
        <v>1</v>
      </c>
      <c r="AC3127" s="17" t="str">
        <f>IFERROR(VLOOKUP(A3127,[1]Cruces!AJ:AK,2,0),VLOOKUP(CONCATENATE(X3127,AA3127),[1]Cruces!G:H,2,0))</f>
        <v>Solicitud de Obra</v>
      </c>
      <c r="AD3127" s="17">
        <f t="shared" si="848"/>
        <v>25</v>
      </c>
      <c r="AE3127" s="17">
        <f t="shared" si="849"/>
        <v>4</v>
      </c>
      <c r="AF3127" s="17">
        <f t="shared" si="850"/>
        <v>2018</v>
      </c>
      <c r="AG3127" s="17" t="str">
        <f>IFERROR(VLOOKUP(MID(A3127,2,4)*1,[1]Cruces!K:L,2,0),"Verificar")</f>
        <v>Atlántico Norte</v>
      </c>
      <c r="AH3127" s="17">
        <f t="shared" ca="1" si="851"/>
        <v>945</v>
      </c>
      <c r="AI3127" s="17" t="str">
        <f>IFERROR(VLOOKUP(U3127,[1]Cruces!$O$1:$P$6,2,0),"Sin Orden")</f>
        <v>Sin Orden</v>
      </c>
      <c r="AJ3127" s="17">
        <f t="shared" si="852"/>
        <v>25</v>
      </c>
      <c r="AK3127" s="17">
        <f t="shared" si="853"/>
        <v>4</v>
      </c>
      <c r="AL3127" s="17">
        <f t="shared" si="854"/>
        <v>2018</v>
      </c>
      <c r="AM3127" s="17">
        <f t="shared" ca="1" si="855"/>
        <v>945</v>
      </c>
      <c r="AN3127" s="18" t="str">
        <f>IFERROR(VLOOKUP(R3127*1,'[1]Ordenes de Servicio'!G:K,5,0),"No Cruza")</f>
        <v>No Cruza</v>
      </c>
      <c r="AO3127" s="17">
        <f t="shared" ca="1" si="856"/>
        <v>945</v>
      </c>
      <c r="AP3127" s="17">
        <f t="shared" si="857"/>
        <v>25</v>
      </c>
      <c r="AQ3127" s="17">
        <f t="shared" si="858"/>
        <v>4</v>
      </c>
      <c r="AR3127" s="17">
        <f t="shared" si="859"/>
        <v>2018</v>
      </c>
      <c r="AS3127" s="17">
        <f t="shared" ca="1" si="860"/>
        <v>945</v>
      </c>
      <c r="AT3127" s="17" t="str">
        <f t="shared" ca="1" si="863"/>
        <v>Si</v>
      </c>
      <c r="AU3127" s="17">
        <f t="shared" si="861"/>
        <v>0</v>
      </c>
      <c r="AV3127" s="17" t="str">
        <f>+VLOOKUP(B3127,[1]Cruces!S:T,2,0)</f>
        <v>9. Contratación</v>
      </c>
    </row>
    <row r="3128" spans="1:48" hidden="1" x14ac:dyDescent="0.25">
      <c r="A3128" s="17" t="s">
        <v>9871</v>
      </c>
      <c r="B3128" s="17" t="s">
        <v>6595</v>
      </c>
      <c r="C3128" s="17">
        <v>0</v>
      </c>
      <c r="D3128" s="17">
        <v>0</v>
      </c>
      <c r="E3128" s="17" t="s">
        <v>55</v>
      </c>
      <c r="F3128" s="17" t="s">
        <v>7082</v>
      </c>
      <c r="G3128" s="17" t="s">
        <v>8079</v>
      </c>
      <c r="H3128" s="17">
        <v>3856685</v>
      </c>
      <c r="I3128" s="17" t="s">
        <v>71</v>
      </c>
      <c r="J3128" s="17" t="s">
        <v>59</v>
      </c>
      <c r="K3128" s="17" t="s">
        <v>8080</v>
      </c>
      <c r="L3128" s="17" t="s">
        <v>7260</v>
      </c>
      <c r="M3128" s="17" t="s">
        <v>7261</v>
      </c>
      <c r="N3128" s="17" t="s">
        <v>6600</v>
      </c>
      <c r="O3128" s="17">
        <v>20191108</v>
      </c>
      <c r="P3128" s="17">
        <v>20191118</v>
      </c>
      <c r="Q3128" s="17">
        <v>1110</v>
      </c>
      <c r="R3128" s="17">
        <v>27012834</v>
      </c>
      <c r="S3128" s="17" t="s">
        <v>6601</v>
      </c>
      <c r="T3128" s="17" t="s">
        <v>63</v>
      </c>
      <c r="U3128" s="17" t="s">
        <v>91</v>
      </c>
      <c r="V3128" s="17">
        <f t="shared" si="862"/>
        <v>3</v>
      </c>
      <c r="W3128" s="17">
        <v>3000</v>
      </c>
      <c r="X3128" s="17" t="s">
        <v>7065</v>
      </c>
      <c r="Y3128" s="17" t="s">
        <v>6595</v>
      </c>
      <c r="Z3128" s="17">
        <v>20191118</v>
      </c>
      <c r="AA3128" s="17" t="s">
        <v>1947</v>
      </c>
      <c r="AB3128" s="17">
        <v>1</v>
      </c>
      <c r="AC3128" s="17" t="str">
        <f>IFERROR(VLOOKUP(A3128,[1]Cruces!AJ:AK,2,0),VLOOKUP(CONCATENATE(X3128,AA3128),[1]Cruces!G:H,2,0))</f>
        <v>Solicitud por BT</v>
      </c>
      <c r="AD3128" s="17">
        <f t="shared" si="848"/>
        <v>8</v>
      </c>
      <c r="AE3128" s="17">
        <f t="shared" si="849"/>
        <v>11</v>
      </c>
      <c r="AF3128" s="17">
        <f t="shared" si="850"/>
        <v>2019</v>
      </c>
      <c r="AG3128" s="17" t="str">
        <f>IFERROR(VLOOKUP(MID(A3128,2,4)*1,[1]Cruces!K:L,2,0),"Verificar")</f>
        <v>Atlántico Norte</v>
      </c>
      <c r="AH3128" s="17">
        <f t="shared" ca="1" si="851"/>
        <v>383</v>
      </c>
      <c r="AI3128" s="17" t="str">
        <f>IFERROR(VLOOKUP(U3128,[1]Cruces!$O$1:$P$6,2,0),"Sin Orden")</f>
        <v>Resuelta</v>
      </c>
      <c r="AJ3128" s="17">
        <f t="shared" si="852"/>
        <v>18</v>
      </c>
      <c r="AK3128" s="17">
        <f t="shared" si="853"/>
        <v>11</v>
      </c>
      <c r="AL3128" s="17">
        <f t="shared" si="854"/>
        <v>2019</v>
      </c>
      <c r="AM3128" s="17">
        <f t="shared" ca="1" si="855"/>
        <v>373</v>
      </c>
      <c r="AN3128" s="18" t="str">
        <f>IFERROR(VLOOKUP(R3128*1,'[1]Ordenes de Servicio'!G:K,5,0),"No Cruza")</f>
        <v>No Cruza</v>
      </c>
      <c r="AO3128" s="17">
        <f t="shared" ca="1" si="856"/>
        <v>10</v>
      </c>
      <c r="AP3128" s="17">
        <f t="shared" si="857"/>
        <v>18</v>
      </c>
      <c r="AQ3128" s="17">
        <f t="shared" si="858"/>
        <v>11</v>
      </c>
      <c r="AR3128" s="17">
        <f t="shared" si="859"/>
        <v>2019</v>
      </c>
      <c r="AS3128" s="17">
        <f t="shared" ca="1" si="860"/>
        <v>373</v>
      </c>
      <c r="AT3128" s="17" t="str">
        <f t="shared" ca="1" si="863"/>
        <v>Si</v>
      </c>
      <c r="AU3128" s="17">
        <f t="shared" si="861"/>
        <v>0</v>
      </c>
      <c r="AV3128" s="17" t="str">
        <f>+VLOOKUP(B3128,[1]Cruces!S:T,2,0)</f>
        <v>7. Ejecución en Campo OS BT</v>
      </c>
    </row>
    <row r="3129" spans="1:48" hidden="1" x14ac:dyDescent="0.25">
      <c r="A3129" s="17" t="s">
        <v>9872</v>
      </c>
      <c r="B3129" s="17" t="s">
        <v>6595</v>
      </c>
      <c r="C3129" s="17">
        <v>0</v>
      </c>
      <c r="D3129" s="17">
        <v>0</v>
      </c>
      <c r="E3129" s="17" t="s">
        <v>55</v>
      </c>
      <c r="F3129" s="17" t="s">
        <v>3386</v>
      </c>
      <c r="G3129" s="17" t="s">
        <v>9873</v>
      </c>
      <c r="H3129" s="17">
        <v>3022705549</v>
      </c>
      <c r="I3129" s="17" t="s">
        <v>71</v>
      </c>
      <c r="J3129" s="17" t="s">
        <v>59</v>
      </c>
      <c r="K3129" s="17" t="s">
        <v>9874</v>
      </c>
      <c r="L3129" s="17" t="s">
        <v>7498</v>
      </c>
      <c r="M3129" s="17" t="s">
        <v>7499</v>
      </c>
      <c r="N3129" s="17" t="s">
        <v>6600</v>
      </c>
      <c r="O3129" s="17">
        <v>20200727</v>
      </c>
      <c r="P3129" s="17">
        <v>20200729</v>
      </c>
      <c r="Q3129" s="17">
        <v>9510</v>
      </c>
      <c r="R3129" s="17">
        <v>27884027</v>
      </c>
      <c r="S3129" s="17" t="s">
        <v>6601</v>
      </c>
      <c r="T3129" s="17" t="s">
        <v>63</v>
      </c>
      <c r="U3129" s="17" t="s">
        <v>91</v>
      </c>
      <c r="V3129" s="17">
        <f t="shared" si="862"/>
        <v>3</v>
      </c>
      <c r="W3129" s="17">
        <v>3000</v>
      </c>
      <c r="X3129" s="17" t="s">
        <v>7065</v>
      </c>
      <c r="Y3129" s="17" t="s">
        <v>6595</v>
      </c>
      <c r="Z3129" s="17">
        <v>20200729</v>
      </c>
      <c r="AA3129" s="17" t="s">
        <v>1947</v>
      </c>
      <c r="AB3129" s="17">
        <v>1</v>
      </c>
      <c r="AC3129" s="17" t="str">
        <f>IFERROR(VLOOKUP(A3129,[1]Cruces!AJ:AK,2,0),VLOOKUP(CONCATENATE(X3129,AA3129),[1]Cruces!G:H,2,0))</f>
        <v>Solicitud por BT</v>
      </c>
      <c r="AD3129" s="17">
        <f t="shared" si="848"/>
        <v>27</v>
      </c>
      <c r="AE3129" s="17">
        <f t="shared" si="849"/>
        <v>7</v>
      </c>
      <c r="AF3129" s="17">
        <f t="shared" si="850"/>
        <v>2020</v>
      </c>
      <c r="AG3129" s="17" t="str">
        <f>IFERROR(VLOOKUP(MID(A3129,2,4)*1,[1]Cruces!K:L,2,0),"Verificar")</f>
        <v>Atlántico Norte</v>
      </c>
      <c r="AH3129" s="17">
        <f t="shared" ca="1" si="851"/>
        <v>121</v>
      </c>
      <c r="AI3129" s="17" t="str">
        <f>IFERROR(VLOOKUP(U3129,[1]Cruces!$O$1:$P$6,2,0),"Sin Orden")</f>
        <v>Resuelta</v>
      </c>
      <c r="AJ3129" s="17">
        <f t="shared" si="852"/>
        <v>29</v>
      </c>
      <c r="AK3129" s="17">
        <f t="shared" si="853"/>
        <v>7</v>
      </c>
      <c r="AL3129" s="17">
        <f t="shared" si="854"/>
        <v>2020</v>
      </c>
      <c r="AM3129" s="17">
        <f t="shared" ca="1" si="855"/>
        <v>119</v>
      </c>
      <c r="AN3129" s="18" t="str">
        <f>IFERROR(VLOOKUP(R3129*1,'[1]Ordenes de Servicio'!G:K,5,0),"No Cruza")</f>
        <v>No Cruza</v>
      </c>
      <c r="AO3129" s="17">
        <f t="shared" ca="1" si="856"/>
        <v>2</v>
      </c>
      <c r="AP3129" s="17">
        <f t="shared" si="857"/>
        <v>29</v>
      </c>
      <c r="AQ3129" s="17">
        <f t="shared" si="858"/>
        <v>7</v>
      </c>
      <c r="AR3129" s="17">
        <f t="shared" si="859"/>
        <v>2020</v>
      </c>
      <c r="AS3129" s="17">
        <f t="shared" ca="1" si="860"/>
        <v>119</v>
      </c>
      <c r="AT3129" s="17" t="str">
        <f t="shared" ca="1" si="863"/>
        <v>No</v>
      </c>
      <c r="AU3129" s="17">
        <f t="shared" si="861"/>
        <v>0</v>
      </c>
      <c r="AV3129" s="17" t="str">
        <f>+VLOOKUP(B3129,[1]Cruces!S:T,2,0)</f>
        <v>7. Ejecución en Campo OS BT</v>
      </c>
    </row>
    <row r="3130" spans="1:48" hidden="1" x14ac:dyDescent="0.25">
      <c r="A3130" s="17" t="s">
        <v>5626</v>
      </c>
      <c r="B3130" s="17" t="s">
        <v>68</v>
      </c>
      <c r="C3130" s="17">
        <v>0</v>
      </c>
      <c r="D3130" s="17">
        <v>0</v>
      </c>
      <c r="E3130" s="17" t="s">
        <v>55</v>
      </c>
      <c r="F3130" s="17" t="s">
        <v>126</v>
      </c>
      <c r="G3130" s="17" t="s">
        <v>5627</v>
      </c>
      <c r="H3130" s="17">
        <v>0</v>
      </c>
      <c r="I3130" s="17" t="s">
        <v>71</v>
      </c>
      <c r="J3130" s="17" t="s">
        <v>59</v>
      </c>
      <c r="K3130" s="17" t="s">
        <v>5628</v>
      </c>
      <c r="L3130" s="17" t="s">
        <v>129</v>
      </c>
      <c r="M3130" s="17" t="s">
        <v>130</v>
      </c>
      <c r="N3130" s="17" t="s">
        <v>75</v>
      </c>
      <c r="O3130" s="17">
        <v>20200701</v>
      </c>
      <c r="P3130" s="17">
        <v>20200731</v>
      </c>
      <c r="Q3130" s="17">
        <v>9331</v>
      </c>
      <c r="R3130" s="17">
        <v>27913729</v>
      </c>
      <c r="S3130" s="17" t="s">
        <v>76</v>
      </c>
      <c r="T3130" s="17" t="s">
        <v>63</v>
      </c>
      <c r="U3130" s="17" t="s">
        <v>91</v>
      </c>
      <c r="V3130" s="17">
        <f t="shared" si="862"/>
        <v>30</v>
      </c>
      <c r="W3130" s="17">
        <v>30000</v>
      </c>
      <c r="X3130" s="17" t="s">
        <v>64</v>
      </c>
      <c r="Y3130" s="17" t="s">
        <v>188</v>
      </c>
      <c r="Z3130" s="17">
        <v>20200731</v>
      </c>
      <c r="AA3130" s="17" t="s">
        <v>78</v>
      </c>
      <c r="AB3130" s="17">
        <v>1</v>
      </c>
      <c r="AC3130" s="17" t="str">
        <f>IFERROR(VLOOKUP(A3130,[1]Cruces!AJ:AK,2,0),VLOOKUP(CONCATENATE(X3130,AA3130),[1]Cruces!G:H,2,0))</f>
        <v>Solicitud de Obra</v>
      </c>
      <c r="AD3130" s="17">
        <f t="shared" si="848"/>
        <v>1</v>
      </c>
      <c r="AE3130" s="17">
        <f t="shared" si="849"/>
        <v>7</v>
      </c>
      <c r="AF3130" s="17">
        <f t="shared" si="850"/>
        <v>2020</v>
      </c>
      <c r="AG3130" s="17" t="str">
        <f>IFERROR(VLOOKUP(MID(A3130,2,4)*1,[1]Cruces!K:L,2,0),"Verificar")</f>
        <v>Guajira</v>
      </c>
      <c r="AH3130" s="17">
        <f t="shared" ca="1" si="851"/>
        <v>147</v>
      </c>
      <c r="AI3130" s="17" t="str">
        <f>IFERROR(VLOOKUP(U3130,[1]Cruces!$O$1:$P$6,2,0),"Sin Orden")</f>
        <v>Resuelta</v>
      </c>
      <c r="AJ3130" s="17">
        <f t="shared" si="852"/>
        <v>31</v>
      </c>
      <c r="AK3130" s="17">
        <f t="shared" si="853"/>
        <v>7</v>
      </c>
      <c r="AL3130" s="17">
        <f t="shared" si="854"/>
        <v>2020</v>
      </c>
      <c r="AM3130" s="17">
        <f t="shared" ca="1" si="855"/>
        <v>117</v>
      </c>
      <c r="AN3130" s="18" t="str">
        <f>IFERROR(VLOOKUP(R3130*1,'[1]Ordenes de Servicio'!G:K,5,0),"No Cruza")</f>
        <v>No Cruza</v>
      </c>
      <c r="AO3130" s="17">
        <f t="shared" ca="1" si="856"/>
        <v>30</v>
      </c>
      <c r="AP3130" s="17">
        <f t="shared" si="857"/>
        <v>31</v>
      </c>
      <c r="AQ3130" s="17">
        <f t="shared" si="858"/>
        <v>7</v>
      </c>
      <c r="AR3130" s="17">
        <f t="shared" si="859"/>
        <v>2020</v>
      </c>
      <c r="AS3130" s="17">
        <f t="shared" ca="1" si="860"/>
        <v>117</v>
      </c>
      <c r="AT3130" s="17" t="str">
        <f t="shared" ca="1" si="863"/>
        <v>No</v>
      </c>
      <c r="AU3130" s="17">
        <f t="shared" si="861"/>
        <v>0</v>
      </c>
      <c r="AV3130" s="17" t="str">
        <f>+VLOOKUP(B3130,[1]Cruces!S:T,2,0)</f>
        <v>5. Consultoría / Adjudicación</v>
      </c>
    </row>
    <row r="3131" spans="1:48" hidden="1" x14ac:dyDescent="0.25">
      <c r="A3131" s="17" t="s">
        <v>5629</v>
      </c>
      <c r="B3131" s="17" t="s">
        <v>54</v>
      </c>
      <c r="C3131" s="17">
        <v>0</v>
      </c>
      <c r="D3131" s="17">
        <v>0</v>
      </c>
      <c r="E3131" s="17" t="s">
        <v>55</v>
      </c>
      <c r="F3131" s="17" t="s">
        <v>163</v>
      </c>
      <c r="G3131" s="17" t="s">
        <v>5630</v>
      </c>
      <c r="H3131" s="17">
        <v>0</v>
      </c>
      <c r="I3131" s="17" t="s">
        <v>71</v>
      </c>
      <c r="J3131" s="17" t="s">
        <v>59</v>
      </c>
      <c r="K3131" s="17" t="s">
        <v>5631</v>
      </c>
      <c r="L3131" s="17" t="s">
        <v>111</v>
      </c>
      <c r="M3131" s="17" t="s">
        <v>112</v>
      </c>
      <c r="N3131" s="17" t="s">
        <v>62</v>
      </c>
      <c r="O3131" s="17">
        <v>20201020</v>
      </c>
      <c r="P3131" s="17">
        <v>20201020</v>
      </c>
      <c r="Q3131" s="17">
        <v>1170</v>
      </c>
      <c r="R3131" s="17">
        <v>0</v>
      </c>
      <c r="S3131" s="17"/>
      <c r="T3131" s="17" t="s">
        <v>63</v>
      </c>
      <c r="U3131" s="17"/>
      <c r="V3131" s="17">
        <f t="shared" si="862"/>
        <v>75</v>
      </c>
      <c r="W3131" s="17">
        <v>75000</v>
      </c>
      <c r="X3131" s="17" t="s">
        <v>64</v>
      </c>
      <c r="Y3131" s="17" t="s">
        <v>65</v>
      </c>
      <c r="Z3131" s="17">
        <v>20201020</v>
      </c>
      <c r="AA3131" s="17" t="s">
        <v>199</v>
      </c>
      <c r="AB3131" s="17">
        <v>1</v>
      </c>
      <c r="AC3131" s="17" t="str">
        <f>IFERROR(VLOOKUP(A3131,[1]Cruces!AJ:AK,2,0),VLOOKUP(CONCATENATE(X3131,AA3131),[1]Cruces!G:H,2,0))</f>
        <v>Solicitud de Obra</v>
      </c>
      <c r="AD3131" s="17">
        <f t="shared" si="848"/>
        <v>20</v>
      </c>
      <c r="AE3131" s="17">
        <f t="shared" si="849"/>
        <v>10</v>
      </c>
      <c r="AF3131" s="17">
        <f t="shared" si="850"/>
        <v>2020</v>
      </c>
      <c r="AG3131" s="17" t="str">
        <f>IFERROR(VLOOKUP(MID(A3131,2,4)*1,[1]Cruces!K:L,2,0),"Verificar")</f>
        <v>Atlántico Norte</v>
      </c>
      <c r="AH3131" s="17">
        <f t="shared" ca="1" si="851"/>
        <v>36</v>
      </c>
      <c r="AI3131" s="17" t="str">
        <f>IFERROR(VLOOKUP(U3131,[1]Cruces!$O$1:$P$6,2,0),"Sin Orden")</f>
        <v>Sin Orden</v>
      </c>
      <c r="AJ3131" s="17">
        <f t="shared" si="852"/>
        <v>20</v>
      </c>
      <c r="AK3131" s="17">
        <f t="shared" si="853"/>
        <v>10</v>
      </c>
      <c r="AL3131" s="17">
        <f t="shared" si="854"/>
        <v>2020</v>
      </c>
      <c r="AM3131" s="17">
        <f t="shared" ca="1" si="855"/>
        <v>36</v>
      </c>
      <c r="AN3131" s="18" t="str">
        <f>IFERROR(VLOOKUP(R3131*1,'[1]Ordenes de Servicio'!G:K,5,0),"No Cruza")</f>
        <v>No Cruza</v>
      </c>
      <c r="AO3131" s="17">
        <f t="shared" ca="1" si="856"/>
        <v>36</v>
      </c>
      <c r="AP3131" s="17">
        <f t="shared" si="857"/>
        <v>20</v>
      </c>
      <c r="AQ3131" s="17">
        <f t="shared" si="858"/>
        <v>10</v>
      </c>
      <c r="AR3131" s="17">
        <f t="shared" si="859"/>
        <v>2020</v>
      </c>
      <c r="AS3131" s="17">
        <f t="shared" ca="1" si="860"/>
        <v>36</v>
      </c>
      <c r="AT3131" s="17" t="str">
        <f t="shared" ca="1" si="863"/>
        <v>No</v>
      </c>
      <c r="AU3131" s="17">
        <f t="shared" si="861"/>
        <v>0</v>
      </c>
      <c r="AV3131" s="17" t="str">
        <f>+VLOOKUP(B3131,[1]Cruces!S:T,2,0)</f>
        <v>4. Presupuesto de Obra</v>
      </c>
    </row>
    <row r="3132" spans="1:48" x14ac:dyDescent="0.25">
      <c r="A3132" s="17" t="s">
        <v>5632</v>
      </c>
      <c r="B3132" s="17" t="s">
        <v>80</v>
      </c>
      <c r="C3132" s="17">
        <v>2255535</v>
      </c>
      <c r="D3132" s="17">
        <v>0</v>
      </c>
      <c r="E3132" s="17" t="s">
        <v>55</v>
      </c>
      <c r="F3132" s="17" t="s">
        <v>107</v>
      </c>
      <c r="G3132" s="17" t="s">
        <v>5633</v>
      </c>
      <c r="H3132" s="17">
        <v>3593764</v>
      </c>
      <c r="I3132" s="17" t="s">
        <v>182</v>
      </c>
      <c r="J3132" s="17" t="s">
        <v>59</v>
      </c>
      <c r="K3132" s="17" t="s">
        <v>97</v>
      </c>
      <c r="L3132" s="17" t="s">
        <v>111</v>
      </c>
      <c r="M3132" s="17" t="s">
        <v>112</v>
      </c>
      <c r="N3132" s="17" t="s">
        <v>87</v>
      </c>
      <c r="O3132" s="17">
        <v>20190408</v>
      </c>
      <c r="P3132" s="17">
        <v>20190916</v>
      </c>
      <c r="Q3132" s="17">
        <v>1110</v>
      </c>
      <c r="R3132" s="17">
        <v>26543429</v>
      </c>
      <c r="S3132" s="17" t="s">
        <v>76</v>
      </c>
      <c r="T3132" s="17" t="s">
        <v>63</v>
      </c>
      <c r="U3132" s="17" t="s">
        <v>88</v>
      </c>
      <c r="V3132" s="17">
        <f t="shared" si="862"/>
        <v>112.5</v>
      </c>
      <c r="W3132" s="17">
        <v>112500</v>
      </c>
      <c r="X3132" s="17" t="s">
        <v>89</v>
      </c>
      <c r="Y3132" s="17" t="s">
        <v>80</v>
      </c>
      <c r="Z3132" s="17">
        <v>20190916</v>
      </c>
      <c r="AA3132" s="17" t="s">
        <v>78</v>
      </c>
      <c r="AB3132" s="17">
        <v>1</v>
      </c>
      <c r="AC3132" s="17" t="str">
        <f>IFERROR(VLOOKUP(A3132,[1]Cruces!AJ:AK,2,0),VLOOKUP(CONCATENATE(X3132,AA3132),[1]Cruces!G:H,2,0))</f>
        <v>Solicitud de Obra</v>
      </c>
      <c r="AD3132" s="17">
        <f t="shared" si="848"/>
        <v>8</v>
      </c>
      <c r="AE3132" s="17">
        <f t="shared" si="849"/>
        <v>4</v>
      </c>
      <c r="AF3132" s="17">
        <f t="shared" si="850"/>
        <v>2019</v>
      </c>
      <c r="AG3132" s="17" t="str">
        <f>IFERROR(VLOOKUP(MID(A3132,2,4)*1,[1]Cruces!K:L,2,0),"Verificar")</f>
        <v>Atlántico Norte</v>
      </c>
      <c r="AH3132" s="17">
        <f t="shared" ca="1" si="851"/>
        <v>597</v>
      </c>
      <c r="AI3132" s="17" t="str">
        <f>IFERROR(VLOOKUP(U3132,[1]Cruces!$O$1:$P$6,2,0),"Sin Orden")</f>
        <v>Resuelta</v>
      </c>
      <c r="AJ3132" s="17">
        <f t="shared" si="852"/>
        <v>16</v>
      </c>
      <c r="AK3132" s="17">
        <f t="shared" si="853"/>
        <v>9</v>
      </c>
      <c r="AL3132" s="17">
        <f t="shared" si="854"/>
        <v>2019</v>
      </c>
      <c r="AM3132" s="17">
        <f t="shared" ca="1" si="855"/>
        <v>436</v>
      </c>
      <c r="AN3132" s="18" t="str">
        <f>IFERROR(VLOOKUP(R3132*1,'[1]Ordenes de Servicio'!G:K,5,0),"No Cruza")</f>
        <v>No Cruza</v>
      </c>
      <c r="AO3132" s="17">
        <f t="shared" ca="1" si="856"/>
        <v>161</v>
      </c>
      <c r="AP3132" s="17">
        <f t="shared" si="857"/>
        <v>16</v>
      </c>
      <c r="AQ3132" s="17">
        <f t="shared" si="858"/>
        <v>9</v>
      </c>
      <c r="AR3132" s="17">
        <f t="shared" si="859"/>
        <v>2019</v>
      </c>
      <c r="AS3132" s="17">
        <f t="shared" ca="1" si="860"/>
        <v>436</v>
      </c>
      <c r="AT3132" s="17" t="str">
        <f t="shared" ca="1" si="863"/>
        <v>Si</v>
      </c>
      <c r="AU3132" s="17">
        <f t="shared" si="861"/>
        <v>0</v>
      </c>
      <c r="AV3132" s="17" t="str">
        <f>+VLOOKUP(B3132,[1]Cruces!S:T,2,0)</f>
        <v>8. Puesta en Servicio</v>
      </c>
    </row>
    <row r="3133" spans="1:48" hidden="1" x14ac:dyDescent="0.25">
      <c r="A3133" s="17" t="s">
        <v>9875</v>
      </c>
      <c r="B3133" s="17" t="s">
        <v>1943</v>
      </c>
      <c r="C3133" s="17">
        <v>1143646</v>
      </c>
      <c r="D3133" s="17">
        <v>10054394</v>
      </c>
      <c r="E3133" s="17" t="s">
        <v>93</v>
      </c>
      <c r="F3133" s="17" t="s">
        <v>2797</v>
      </c>
      <c r="G3133" s="17" t="s">
        <v>9876</v>
      </c>
      <c r="H3133" s="17">
        <v>3012171275</v>
      </c>
      <c r="I3133" s="17" t="s">
        <v>71</v>
      </c>
      <c r="J3133" s="17" t="s">
        <v>9877</v>
      </c>
      <c r="K3133" s="17" t="s">
        <v>97</v>
      </c>
      <c r="L3133" s="17" t="s">
        <v>8457</v>
      </c>
      <c r="M3133" s="17" t="s">
        <v>8458</v>
      </c>
      <c r="N3133" s="17" t="s">
        <v>1946</v>
      </c>
      <c r="O3133" s="17">
        <v>20201111</v>
      </c>
      <c r="P3133" s="17">
        <v>20201111</v>
      </c>
      <c r="Q3133" s="17">
        <v>3410</v>
      </c>
      <c r="R3133" s="17">
        <v>28278880</v>
      </c>
      <c r="S3133" s="17" t="s">
        <v>7072</v>
      </c>
      <c r="T3133" s="17" t="s">
        <v>63</v>
      </c>
      <c r="U3133" s="17" t="s">
        <v>77</v>
      </c>
      <c r="V3133" s="17">
        <f t="shared" si="862"/>
        <v>3</v>
      </c>
      <c r="W3133" s="17">
        <v>3000</v>
      </c>
      <c r="X3133" s="17" t="s">
        <v>89</v>
      </c>
      <c r="Y3133" s="17" t="s">
        <v>1943</v>
      </c>
      <c r="Z3133" s="17">
        <v>20201111</v>
      </c>
      <c r="AA3133" s="17" t="s">
        <v>1947</v>
      </c>
      <c r="AB3133" s="17">
        <v>1</v>
      </c>
      <c r="AC3133" s="17" t="str">
        <f>IFERROR(VLOOKUP(A3133,[1]Cruces!AJ:AK,2,0),VLOOKUP(CONCATENATE(X3133,AA3133),[1]Cruces!G:H,2,0))</f>
        <v>Solicitud por BT</v>
      </c>
      <c r="AD3133" s="17">
        <f t="shared" si="848"/>
        <v>11</v>
      </c>
      <c r="AE3133" s="17">
        <f t="shared" si="849"/>
        <v>11</v>
      </c>
      <c r="AF3133" s="17">
        <f t="shared" si="850"/>
        <v>2020</v>
      </c>
      <c r="AG3133" s="17" t="str">
        <f>IFERROR(VLOOKUP(MID(A3133,2,4)*1,[1]Cruces!K:L,2,0),"Verificar")</f>
        <v>Magdalena</v>
      </c>
      <c r="AH3133" s="17">
        <f t="shared" ca="1" si="851"/>
        <v>14</v>
      </c>
      <c r="AI3133" s="17" t="str">
        <f>IFERROR(VLOOKUP(U3133,[1]Cruces!$O$1:$P$6,2,0),"Sin Orden")</f>
        <v>Pendiente</v>
      </c>
      <c r="AJ3133" s="17">
        <f t="shared" si="852"/>
        <v>11</v>
      </c>
      <c r="AK3133" s="17">
        <f t="shared" si="853"/>
        <v>11</v>
      </c>
      <c r="AL3133" s="17">
        <f t="shared" si="854"/>
        <v>2020</v>
      </c>
      <c r="AM3133" s="17">
        <f t="shared" ca="1" si="855"/>
        <v>14</v>
      </c>
      <c r="AN3133" s="18" t="str">
        <f>IFERROR(VLOOKUP(R3133*1,'[1]Ordenes de Servicio'!G:K,5,0),"No Cruza")</f>
        <v>No Cruza</v>
      </c>
      <c r="AO3133" s="17">
        <f t="shared" ca="1" si="856"/>
        <v>14</v>
      </c>
      <c r="AP3133" s="17">
        <f t="shared" si="857"/>
        <v>11</v>
      </c>
      <c r="AQ3133" s="17">
        <f t="shared" si="858"/>
        <v>11</v>
      </c>
      <c r="AR3133" s="17">
        <f t="shared" si="859"/>
        <v>2020</v>
      </c>
      <c r="AS3133" s="17">
        <f t="shared" ca="1" si="860"/>
        <v>14</v>
      </c>
      <c r="AT3133" s="17" t="str">
        <f t="shared" ca="1" si="863"/>
        <v>No</v>
      </c>
      <c r="AU3133" s="17">
        <f t="shared" si="861"/>
        <v>0</v>
      </c>
      <c r="AV3133" s="17" t="str">
        <f>+VLOOKUP(B3133,[1]Cruces!S:T,2,0)</f>
        <v>7. Ejecución en Campo OS BT</v>
      </c>
    </row>
    <row r="3134" spans="1:48" x14ac:dyDescent="0.25">
      <c r="A3134" s="17" t="s">
        <v>5634</v>
      </c>
      <c r="B3134" s="17" t="s">
        <v>80</v>
      </c>
      <c r="C3134" s="17">
        <v>0</v>
      </c>
      <c r="D3134" s="17">
        <v>0</v>
      </c>
      <c r="E3134" s="17" t="s">
        <v>55</v>
      </c>
      <c r="F3134" s="17" t="s">
        <v>224</v>
      </c>
      <c r="G3134" s="17" t="s">
        <v>5635</v>
      </c>
      <c r="H3134" s="17">
        <v>3135618311</v>
      </c>
      <c r="I3134" s="17" t="s">
        <v>116</v>
      </c>
      <c r="J3134" s="17" t="s">
        <v>59</v>
      </c>
      <c r="K3134" s="17" t="s">
        <v>1544</v>
      </c>
      <c r="L3134" s="17" t="s">
        <v>145</v>
      </c>
      <c r="M3134" s="17" t="s">
        <v>146</v>
      </c>
      <c r="N3134" s="17" t="s">
        <v>87</v>
      </c>
      <c r="O3134" s="17">
        <v>20190320</v>
      </c>
      <c r="P3134" s="17">
        <v>20190808</v>
      </c>
      <c r="Q3134" s="17">
        <v>9520</v>
      </c>
      <c r="R3134" s="17">
        <v>26378072</v>
      </c>
      <c r="S3134" s="17" t="s">
        <v>76</v>
      </c>
      <c r="T3134" s="17" t="s">
        <v>63</v>
      </c>
      <c r="U3134" s="17" t="s">
        <v>88</v>
      </c>
      <c r="V3134" s="17">
        <f t="shared" si="862"/>
        <v>30</v>
      </c>
      <c r="W3134" s="17">
        <v>30000</v>
      </c>
      <c r="X3134" s="17" t="s">
        <v>64</v>
      </c>
      <c r="Y3134" s="17" t="s">
        <v>80</v>
      </c>
      <c r="Z3134" s="17">
        <v>20190808</v>
      </c>
      <c r="AA3134" s="17" t="s">
        <v>78</v>
      </c>
      <c r="AB3134" s="17">
        <v>1</v>
      </c>
      <c r="AC3134" s="17" t="str">
        <f>IFERROR(VLOOKUP(A3134,[1]Cruces!AJ:AK,2,0),VLOOKUP(CONCATENATE(X3134,AA3134),[1]Cruces!G:H,2,0))</f>
        <v>Solicitud de Obra</v>
      </c>
      <c r="AD3134" s="17">
        <f t="shared" si="848"/>
        <v>20</v>
      </c>
      <c r="AE3134" s="17">
        <f t="shared" si="849"/>
        <v>3</v>
      </c>
      <c r="AF3134" s="17">
        <f t="shared" si="850"/>
        <v>2019</v>
      </c>
      <c r="AG3134" s="17" t="str">
        <f>IFERROR(VLOOKUP(MID(A3134,2,4)*1,[1]Cruces!K:L,2,0),"Verificar")</f>
        <v>Atlántico Sur</v>
      </c>
      <c r="AH3134" s="17">
        <f t="shared" ca="1" si="851"/>
        <v>616</v>
      </c>
      <c r="AI3134" s="17" t="str">
        <f>IFERROR(VLOOKUP(U3134,[1]Cruces!$O$1:$P$6,2,0),"Sin Orden")</f>
        <v>Resuelta</v>
      </c>
      <c r="AJ3134" s="17">
        <f t="shared" si="852"/>
        <v>8</v>
      </c>
      <c r="AK3134" s="17">
        <f t="shared" si="853"/>
        <v>8</v>
      </c>
      <c r="AL3134" s="17">
        <f t="shared" si="854"/>
        <v>2019</v>
      </c>
      <c r="AM3134" s="17">
        <f t="shared" ca="1" si="855"/>
        <v>475</v>
      </c>
      <c r="AN3134" s="18" t="str">
        <f>IFERROR(VLOOKUP(R3134*1,'[1]Ordenes de Servicio'!G:K,5,0),"No Cruza")</f>
        <v>No Cruza</v>
      </c>
      <c r="AO3134" s="17">
        <f t="shared" ca="1" si="856"/>
        <v>141</v>
      </c>
      <c r="AP3134" s="17">
        <f t="shared" si="857"/>
        <v>8</v>
      </c>
      <c r="AQ3134" s="17">
        <f t="shared" si="858"/>
        <v>8</v>
      </c>
      <c r="AR3134" s="17">
        <f t="shared" si="859"/>
        <v>2019</v>
      </c>
      <c r="AS3134" s="17">
        <f t="shared" ca="1" si="860"/>
        <v>475</v>
      </c>
      <c r="AT3134" s="17" t="str">
        <f t="shared" ca="1" si="863"/>
        <v>Si</v>
      </c>
      <c r="AU3134" s="17">
        <f t="shared" si="861"/>
        <v>0</v>
      </c>
      <c r="AV3134" s="17" t="str">
        <f>+VLOOKUP(B3134,[1]Cruces!S:T,2,0)</f>
        <v>8. Puesta en Servicio</v>
      </c>
    </row>
    <row r="3135" spans="1:48" hidden="1" x14ac:dyDescent="0.25">
      <c r="A3135" s="17" t="s">
        <v>5636</v>
      </c>
      <c r="B3135" s="17" t="s">
        <v>68</v>
      </c>
      <c r="C3135" s="17">
        <v>2929416</v>
      </c>
      <c r="D3135" s="17">
        <v>0</v>
      </c>
      <c r="E3135" s="17" t="s">
        <v>55</v>
      </c>
      <c r="F3135" s="17" t="s">
        <v>56</v>
      </c>
      <c r="G3135" s="17" t="s">
        <v>5637</v>
      </c>
      <c r="H3135" s="17">
        <v>3532164</v>
      </c>
      <c r="I3135" s="17" t="s">
        <v>71</v>
      </c>
      <c r="J3135" s="17" t="s">
        <v>59</v>
      </c>
      <c r="K3135" s="17" t="s">
        <v>97</v>
      </c>
      <c r="L3135" s="17" t="s">
        <v>117</v>
      </c>
      <c r="M3135" s="17" t="s">
        <v>118</v>
      </c>
      <c r="N3135" s="17" t="s">
        <v>75</v>
      </c>
      <c r="O3135" s="17">
        <v>20190815</v>
      </c>
      <c r="P3135" s="17">
        <v>20200806</v>
      </c>
      <c r="Q3135" s="17">
        <v>1110</v>
      </c>
      <c r="R3135" s="17">
        <v>28101913</v>
      </c>
      <c r="S3135" s="17" t="s">
        <v>76</v>
      </c>
      <c r="T3135" s="17" t="s">
        <v>63</v>
      </c>
      <c r="U3135" s="17" t="s">
        <v>91</v>
      </c>
      <c r="V3135" s="17">
        <f t="shared" si="862"/>
        <v>45</v>
      </c>
      <c r="W3135" s="17">
        <v>45000</v>
      </c>
      <c r="X3135" s="17" t="s">
        <v>89</v>
      </c>
      <c r="Y3135" s="17" t="s">
        <v>105</v>
      </c>
      <c r="Z3135" s="17">
        <v>20200917</v>
      </c>
      <c r="AA3135" s="17" t="s">
        <v>78</v>
      </c>
      <c r="AB3135" s="17">
        <v>1</v>
      </c>
      <c r="AC3135" s="17" t="str">
        <f>IFERROR(VLOOKUP(A3135,[1]Cruces!AJ:AK,2,0),VLOOKUP(CONCATENATE(X3135,AA3135),[1]Cruces!G:H,2,0))</f>
        <v>Solicitud de Obra</v>
      </c>
      <c r="AD3135" s="17">
        <f t="shared" si="848"/>
        <v>15</v>
      </c>
      <c r="AE3135" s="17">
        <f t="shared" si="849"/>
        <v>8</v>
      </c>
      <c r="AF3135" s="17">
        <f t="shared" si="850"/>
        <v>2019</v>
      </c>
      <c r="AG3135" s="17" t="str">
        <f>IFERROR(VLOOKUP(MID(A3135,2,4)*1,[1]Cruces!K:L,2,0),"Verificar")</f>
        <v>Atlántico Norte</v>
      </c>
      <c r="AH3135" s="17">
        <f t="shared" ca="1" si="851"/>
        <v>468</v>
      </c>
      <c r="AI3135" s="17" t="str">
        <f>IFERROR(VLOOKUP(U3135,[1]Cruces!$O$1:$P$6,2,0),"Sin Orden")</f>
        <v>Resuelta</v>
      </c>
      <c r="AJ3135" s="17">
        <f t="shared" si="852"/>
        <v>17</v>
      </c>
      <c r="AK3135" s="17">
        <f t="shared" si="853"/>
        <v>9</v>
      </c>
      <c r="AL3135" s="17">
        <f t="shared" si="854"/>
        <v>2020</v>
      </c>
      <c r="AM3135" s="17">
        <f t="shared" ca="1" si="855"/>
        <v>69</v>
      </c>
      <c r="AN3135" s="18">
        <f>IFERROR(VLOOKUP(R3135*1,'[1]Ordenes de Servicio'!G:K,5,0),"No Cruza")</f>
        <v>44077</v>
      </c>
      <c r="AO3135" s="17">
        <f t="shared" ca="1" si="856"/>
        <v>399</v>
      </c>
      <c r="AP3135" s="17">
        <f t="shared" si="857"/>
        <v>6</v>
      </c>
      <c r="AQ3135" s="17">
        <f t="shared" si="858"/>
        <v>8</v>
      </c>
      <c r="AR3135" s="17">
        <f t="shared" si="859"/>
        <v>2020</v>
      </c>
      <c r="AS3135" s="17">
        <f t="shared" ca="1" si="860"/>
        <v>111</v>
      </c>
      <c r="AT3135" s="17" t="str">
        <f t="shared" ca="1" si="863"/>
        <v>No</v>
      </c>
      <c r="AU3135" s="17">
        <f t="shared" si="861"/>
        <v>42</v>
      </c>
      <c r="AV3135" s="17" t="str">
        <f>+VLOOKUP(B3135,[1]Cruces!S:T,2,0)</f>
        <v>5. Consultoría / Adjudicación</v>
      </c>
    </row>
    <row r="3136" spans="1:48" hidden="1" x14ac:dyDescent="0.25">
      <c r="A3136" s="17" t="s">
        <v>5638</v>
      </c>
      <c r="B3136" s="17" t="s">
        <v>68</v>
      </c>
      <c r="C3136" s="17">
        <v>0</v>
      </c>
      <c r="D3136" s="17">
        <v>0</v>
      </c>
      <c r="E3136" s="17" t="s">
        <v>55</v>
      </c>
      <c r="F3136" s="17" t="s">
        <v>56</v>
      </c>
      <c r="G3136" s="17" t="s">
        <v>5639</v>
      </c>
      <c r="H3136" s="20">
        <v>0</v>
      </c>
      <c r="I3136" s="17" t="s">
        <v>71</v>
      </c>
      <c r="J3136" s="17" t="s">
        <v>59</v>
      </c>
      <c r="K3136" s="17" t="s">
        <v>5640</v>
      </c>
      <c r="L3136" s="17" t="s">
        <v>117</v>
      </c>
      <c r="M3136" s="17" t="s">
        <v>118</v>
      </c>
      <c r="N3136" s="17" t="s">
        <v>75</v>
      </c>
      <c r="O3136" s="17">
        <v>20190813</v>
      </c>
      <c r="P3136" s="17">
        <v>20190910</v>
      </c>
      <c r="Q3136" s="17">
        <v>1180</v>
      </c>
      <c r="R3136" s="17">
        <v>26639510</v>
      </c>
      <c r="S3136" s="17" t="s">
        <v>100</v>
      </c>
      <c r="T3136" s="17" t="s">
        <v>63</v>
      </c>
      <c r="U3136" s="17" t="s">
        <v>91</v>
      </c>
      <c r="V3136" s="17">
        <f t="shared" si="862"/>
        <v>900</v>
      </c>
      <c r="W3136" s="17">
        <v>900000</v>
      </c>
      <c r="X3136" s="17" t="s">
        <v>64</v>
      </c>
      <c r="Y3136" s="17" t="s">
        <v>150</v>
      </c>
      <c r="Z3136" s="17">
        <v>20201117</v>
      </c>
      <c r="AA3136" s="17" t="s">
        <v>101</v>
      </c>
      <c r="AB3136" s="17">
        <v>1</v>
      </c>
      <c r="AC3136" s="17" t="str">
        <f>IFERROR(VLOOKUP(A3136,[1]Cruces!AJ:AK,2,0),VLOOKUP(CONCATENATE(X3136,AA3136),[1]Cruces!G:H,2,0))</f>
        <v>Solicitud de Obra</v>
      </c>
      <c r="AD3136" s="17">
        <f t="shared" si="848"/>
        <v>13</v>
      </c>
      <c r="AE3136" s="17">
        <f t="shared" si="849"/>
        <v>8</v>
      </c>
      <c r="AF3136" s="17">
        <f t="shared" si="850"/>
        <v>2019</v>
      </c>
      <c r="AG3136" s="17" t="str">
        <f>IFERROR(VLOOKUP(MID(A3136,2,4)*1,[1]Cruces!K:L,2,0),"Verificar")</f>
        <v>Atlántico Norte</v>
      </c>
      <c r="AH3136" s="17">
        <f t="shared" ca="1" si="851"/>
        <v>470</v>
      </c>
      <c r="AI3136" s="17" t="str">
        <f>IFERROR(VLOOKUP(U3136,[1]Cruces!$O$1:$P$6,2,0),"Sin Orden")</f>
        <v>Resuelta</v>
      </c>
      <c r="AJ3136" s="17">
        <f t="shared" si="852"/>
        <v>17</v>
      </c>
      <c r="AK3136" s="17">
        <f t="shared" si="853"/>
        <v>11</v>
      </c>
      <c r="AL3136" s="17">
        <f t="shared" si="854"/>
        <v>2020</v>
      </c>
      <c r="AM3136" s="17">
        <f t="shared" ca="1" si="855"/>
        <v>8</v>
      </c>
      <c r="AN3136" s="18" t="str">
        <f>IFERROR(VLOOKUP(R3136*1,'[1]Ordenes de Servicio'!G:K,5,0),"No Cruza")</f>
        <v>No Cruza</v>
      </c>
      <c r="AO3136" s="17">
        <f t="shared" ca="1" si="856"/>
        <v>462</v>
      </c>
      <c r="AP3136" s="17">
        <f t="shared" si="857"/>
        <v>10</v>
      </c>
      <c r="AQ3136" s="17">
        <f t="shared" si="858"/>
        <v>9</v>
      </c>
      <c r="AR3136" s="17">
        <f t="shared" si="859"/>
        <v>2019</v>
      </c>
      <c r="AS3136" s="17">
        <f t="shared" ca="1" si="860"/>
        <v>442</v>
      </c>
      <c r="AT3136" s="17" t="str">
        <f t="shared" ca="1" si="863"/>
        <v>Si</v>
      </c>
      <c r="AU3136" s="17">
        <f t="shared" si="861"/>
        <v>434</v>
      </c>
      <c r="AV3136" s="17" t="str">
        <f>+VLOOKUP(B3136,[1]Cruces!S:T,2,0)</f>
        <v>5. Consultoría / Adjudicación</v>
      </c>
    </row>
    <row r="3137" spans="1:48" hidden="1" x14ac:dyDescent="0.25">
      <c r="A3137" s="17" t="s">
        <v>9878</v>
      </c>
      <c r="B3137" s="17" t="s">
        <v>569</v>
      </c>
      <c r="C3137" s="17">
        <v>0</v>
      </c>
      <c r="D3137" s="17">
        <v>0</v>
      </c>
      <c r="E3137" s="17" t="s">
        <v>55</v>
      </c>
      <c r="F3137" s="17" t="s">
        <v>3386</v>
      </c>
      <c r="G3137" s="17" t="s">
        <v>9879</v>
      </c>
      <c r="H3137" s="17">
        <v>3014051146</v>
      </c>
      <c r="I3137" s="17" t="s">
        <v>71</v>
      </c>
      <c r="J3137" s="17" t="s">
        <v>59</v>
      </c>
      <c r="K3137" s="17" t="s">
        <v>9880</v>
      </c>
      <c r="L3137" s="17" t="s">
        <v>7498</v>
      </c>
      <c r="M3137" s="17" t="s">
        <v>7499</v>
      </c>
      <c r="N3137" s="17" t="s">
        <v>572</v>
      </c>
      <c r="O3137" s="17">
        <v>20200731</v>
      </c>
      <c r="P3137" s="17">
        <v>20200731</v>
      </c>
      <c r="Q3137" s="17">
        <v>9510</v>
      </c>
      <c r="R3137" s="17">
        <v>0</v>
      </c>
      <c r="S3137" s="17"/>
      <c r="T3137" s="17" t="s">
        <v>63</v>
      </c>
      <c r="U3137" s="17"/>
      <c r="V3137" s="17">
        <f t="shared" si="862"/>
        <v>3</v>
      </c>
      <c r="W3137" s="17">
        <v>3000</v>
      </c>
      <c r="X3137" s="17" t="s">
        <v>7065</v>
      </c>
      <c r="Y3137" s="17" t="s">
        <v>150</v>
      </c>
      <c r="Z3137" s="17">
        <v>20200819</v>
      </c>
      <c r="AA3137" s="17" t="s">
        <v>1947</v>
      </c>
      <c r="AB3137" s="17">
        <v>1</v>
      </c>
      <c r="AC3137" s="17" t="str">
        <f>IFERROR(VLOOKUP(A3137,[1]Cruces!AJ:AK,2,0),VLOOKUP(CONCATENATE(X3137,AA3137),[1]Cruces!G:H,2,0))</f>
        <v>Solicitud por BT</v>
      </c>
      <c r="AD3137" s="17">
        <f t="shared" si="848"/>
        <v>31</v>
      </c>
      <c r="AE3137" s="17">
        <f t="shared" si="849"/>
        <v>7</v>
      </c>
      <c r="AF3137" s="17">
        <f t="shared" si="850"/>
        <v>2020</v>
      </c>
      <c r="AG3137" s="17" t="str">
        <f>IFERROR(VLOOKUP(MID(A3137,2,4)*1,[1]Cruces!K:L,2,0),"Verificar")</f>
        <v>Atlántico Norte</v>
      </c>
      <c r="AH3137" s="17">
        <f t="shared" ca="1" si="851"/>
        <v>117</v>
      </c>
      <c r="AI3137" s="17" t="str">
        <f>IFERROR(VLOOKUP(U3137,[1]Cruces!$O$1:$P$6,2,0),"Sin Orden")</f>
        <v>Sin Orden</v>
      </c>
      <c r="AJ3137" s="17">
        <f t="shared" si="852"/>
        <v>19</v>
      </c>
      <c r="AK3137" s="17">
        <f t="shared" si="853"/>
        <v>8</v>
      </c>
      <c r="AL3137" s="17">
        <f t="shared" si="854"/>
        <v>2020</v>
      </c>
      <c r="AM3137" s="17">
        <f t="shared" ca="1" si="855"/>
        <v>98</v>
      </c>
      <c r="AN3137" s="18" t="str">
        <f>IFERROR(VLOOKUP(R3137*1,'[1]Ordenes de Servicio'!G:K,5,0),"No Cruza")</f>
        <v>No Cruza</v>
      </c>
      <c r="AO3137" s="17">
        <f t="shared" ca="1" si="856"/>
        <v>98</v>
      </c>
      <c r="AP3137" s="17">
        <f t="shared" si="857"/>
        <v>31</v>
      </c>
      <c r="AQ3137" s="17">
        <f t="shared" si="858"/>
        <v>7</v>
      </c>
      <c r="AR3137" s="17">
        <f t="shared" si="859"/>
        <v>2020</v>
      </c>
      <c r="AS3137" s="17">
        <f t="shared" ca="1" si="860"/>
        <v>117</v>
      </c>
      <c r="AT3137" s="17" t="str">
        <f t="shared" ca="1" si="863"/>
        <v>No</v>
      </c>
      <c r="AU3137" s="17">
        <f t="shared" si="861"/>
        <v>19</v>
      </c>
      <c r="AV3137" s="17" t="str">
        <f>+VLOOKUP(B3137,[1]Cruces!S:T,2,0)</f>
        <v>1. Solicitud</v>
      </c>
    </row>
    <row r="3138" spans="1:48" hidden="1" x14ac:dyDescent="0.25">
      <c r="A3138" s="17" t="s">
        <v>9881</v>
      </c>
      <c r="B3138" s="17" t="s">
        <v>569</v>
      </c>
      <c r="C3138" s="17">
        <v>0</v>
      </c>
      <c r="D3138" s="17">
        <v>0</v>
      </c>
      <c r="E3138" s="17" t="s">
        <v>55</v>
      </c>
      <c r="F3138" s="17" t="s">
        <v>5366</v>
      </c>
      <c r="G3138" s="17" t="s">
        <v>9882</v>
      </c>
      <c r="H3138" s="17">
        <v>3004245715</v>
      </c>
      <c r="I3138" s="17" t="s">
        <v>71</v>
      </c>
      <c r="J3138" s="17" t="s">
        <v>59</v>
      </c>
      <c r="K3138" s="17" t="s">
        <v>9883</v>
      </c>
      <c r="L3138" s="17" t="s">
        <v>5368</v>
      </c>
      <c r="M3138" s="17" t="s">
        <v>5369</v>
      </c>
      <c r="N3138" s="17" t="s">
        <v>572</v>
      </c>
      <c r="O3138" s="17">
        <v>20201111</v>
      </c>
      <c r="P3138" s="17">
        <v>20201111</v>
      </c>
      <c r="Q3138" s="17">
        <v>1180</v>
      </c>
      <c r="R3138" s="17">
        <v>0</v>
      </c>
      <c r="S3138" s="17"/>
      <c r="T3138" s="17" t="s">
        <v>63</v>
      </c>
      <c r="U3138" s="17"/>
      <c r="V3138" s="17">
        <f t="shared" si="862"/>
        <v>3</v>
      </c>
      <c r="W3138" s="17">
        <v>3000</v>
      </c>
      <c r="X3138" s="17" t="s">
        <v>7065</v>
      </c>
      <c r="Y3138" s="17" t="s">
        <v>569</v>
      </c>
      <c r="Z3138" s="17">
        <v>20201111</v>
      </c>
      <c r="AA3138" s="17" t="s">
        <v>1947</v>
      </c>
      <c r="AB3138" s="17">
        <v>1</v>
      </c>
      <c r="AC3138" s="17" t="str">
        <f>IFERROR(VLOOKUP(A3138,[1]Cruces!AJ:AK,2,0),VLOOKUP(CONCATENATE(X3138,AA3138),[1]Cruces!G:H,2,0))</f>
        <v>Solicitud por BT</v>
      </c>
      <c r="AD3138" s="17">
        <f t="shared" ref="AD3138:AD3195" si="864">MID(O3138,7,2)*1</f>
        <v>11</v>
      </c>
      <c r="AE3138" s="17">
        <f t="shared" ref="AE3138:AE3195" si="865">MID(O3138,5,2)*1</f>
        <v>11</v>
      </c>
      <c r="AF3138" s="17">
        <f t="shared" ref="AF3138:AF3195" si="866">MID(O3138,1,4)*1</f>
        <v>2020</v>
      </c>
      <c r="AG3138" s="17" t="str">
        <f>IFERROR(VLOOKUP(MID(A3138,2,4)*1,[1]Cruces!K:L,2,0),"Verificar")</f>
        <v>Atlántico Norte</v>
      </c>
      <c r="AH3138" s="17">
        <f t="shared" ref="AH3138:AH3195" ca="1" si="867">TODAY()-DATE(AF3138,AE3138,AD3138)</f>
        <v>14</v>
      </c>
      <c r="AI3138" s="17" t="str">
        <f>IFERROR(VLOOKUP(U3138,[1]Cruces!$O$1:$P$6,2,0),"Sin Orden")</f>
        <v>Sin Orden</v>
      </c>
      <c r="AJ3138" s="17">
        <f t="shared" ref="AJ3138:AJ3195" si="868">MID(Z3138,7,2)*1</f>
        <v>11</v>
      </c>
      <c r="AK3138" s="17">
        <f t="shared" ref="AK3138:AK3195" si="869">MID(Z3138,5,2)*1</f>
        <v>11</v>
      </c>
      <c r="AL3138" s="17">
        <f t="shared" ref="AL3138:AL3195" si="870">MID(Z3138,1,4)*1</f>
        <v>2020</v>
      </c>
      <c r="AM3138" s="17">
        <f t="shared" ref="AM3138:AM3195" ca="1" si="871">+TODAY()-DATE(AL3138,AK3138,AJ3138)</f>
        <v>14</v>
      </c>
      <c r="AN3138" s="18" t="str">
        <f>IFERROR(VLOOKUP(R3138*1,'[1]Ordenes de Servicio'!G:K,5,0),"No Cruza")</f>
        <v>No Cruza</v>
      </c>
      <c r="AO3138" s="17">
        <f t="shared" ref="AO3138:AO3195" ca="1" si="872">+IF(AI3138="Resuelta",DATE(AL3138,AK3138,AJ3138)-DATE(AF3138,AE3138,AD3138),TODAY()-DATE(AL3138,AK3138,AJ3138))</f>
        <v>14</v>
      </c>
      <c r="AP3138" s="17">
        <f t="shared" ref="AP3138:AP3195" si="873">MID(P3138,7,2)*1</f>
        <v>11</v>
      </c>
      <c r="AQ3138" s="17">
        <f t="shared" ref="AQ3138:AQ3195" si="874">MID(P3138,5,2)*1</f>
        <v>11</v>
      </c>
      <c r="AR3138" s="17">
        <f t="shared" ref="AR3138:AR3195" si="875">MID(P3138,1,4)*1</f>
        <v>2020</v>
      </c>
      <c r="AS3138" s="17">
        <f t="shared" ref="AS3138:AS3195" ca="1" si="876">+TODAY()-DATE(AR3138,AQ3138,AP3138)</f>
        <v>14</v>
      </c>
      <c r="AT3138" s="17" t="str">
        <f t="shared" ca="1" si="863"/>
        <v>No</v>
      </c>
      <c r="AU3138" s="17">
        <f t="shared" ref="AU3138:AU3195" si="877">IF(DATE(AL3138,AK3138,AJ3138)-DATE(AR3138,AQ3138,AP3138)&lt;0,DATE(AR3138,AQ3138,AP3138)-DATE(AL3138,AK3138,AJ3138),DATE(AL3138,AK3138,AJ3138)-DATE(AR3138,AQ3138,AP3138))</f>
        <v>0</v>
      </c>
      <c r="AV3138" s="17" t="str">
        <f>+VLOOKUP(B3138,[1]Cruces!S:T,2,0)</f>
        <v>1. Solicitud</v>
      </c>
    </row>
    <row r="3139" spans="1:48" hidden="1" x14ac:dyDescent="0.25">
      <c r="A3139" s="17" t="s">
        <v>5641</v>
      </c>
      <c r="B3139" s="17" t="s">
        <v>68</v>
      </c>
      <c r="C3139" s="17">
        <v>0</v>
      </c>
      <c r="D3139" s="17">
        <v>0</v>
      </c>
      <c r="E3139" s="17" t="s">
        <v>55</v>
      </c>
      <c r="F3139" s="17" t="s">
        <v>107</v>
      </c>
      <c r="G3139" s="17" t="s">
        <v>5642</v>
      </c>
      <c r="H3139" s="17">
        <v>3153529226</v>
      </c>
      <c r="I3139" s="17" t="s">
        <v>71</v>
      </c>
      <c r="J3139" s="17" t="s">
        <v>59</v>
      </c>
      <c r="K3139" s="17" t="s">
        <v>97</v>
      </c>
      <c r="L3139" s="17" t="s">
        <v>117</v>
      </c>
      <c r="M3139" s="17" t="s">
        <v>118</v>
      </c>
      <c r="N3139" s="17" t="s">
        <v>75</v>
      </c>
      <c r="O3139" s="17">
        <v>20200313</v>
      </c>
      <c r="P3139" s="17">
        <v>20200413</v>
      </c>
      <c r="Q3139" s="17">
        <v>1110</v>
      </c>
      <c r="R3139" s="17">
        <v>27459293</v>
      </c>
      <c r="S3139" s="17" t="s">
        <v>76</v>
      </c>
      <c r="T3139" s="17" t="s">
        <v>63</v>
      </c>
      <c r="U3139" s="17" t="s">
        <v>88</v>
      </c>
      <c r="V3139" s="17">
        <f t="shared" ref="V3139:V3196" si="878">+W3139/1000</f>
        <v>75</v>
      </c>
      <c r="W3139" s="17">
        <v>75000</v>
      </c>
      <c r="X3139" s="17" t="s">
        <v>64</v>
      </c>
      <c r="Y3139" s="17" t="s">
        <v>150</v>
      </c>
      <c r="Z3139" s="17">
        <v>20200702</v>
      </c>
      <c r="AA3139" s="17" t="s">
        <v>78</v>
      </c>
      <c r="AB3139" s="17">
        <v>1</v>
      </c>
      <c r="AC3139" s="17" t="str">
        <f>IFERROR(VLOOKUP(A3139,[1]Cruces!AJ:AK,2,0),VLOOKUP(CONCATENATE(X3139,AA3139),[1]Cruces!G:H,2,0))</f>
        <v>Solicitud de Obra</v>
      </c>
      <c r="AD3139" s="17">
        <f t="shared" si="864"/>
        <v>13</v>
      </c>
      <c r="AE3139" s="17">
        <f t="shared" si="865"/>
        <v>3</v>
      </c>
      <c r="AF3139" s="17">
        <f t="shared" si="866"/>
        <v>2020</v>
      </c>
      <c r="AG3139" s="17" t="str">
        <f>IFERROR(VLOOKUP(MID(A3139,2,4)*1,[1]Cruces!K:L,2,0),"Verificar")</f>
        <v>Atlántico Norte</v>
      </c>
      <c r="AH3139" s="17">
        <f t="shared" ca="1" si="867"/>
        <v>257</v>
      </c>
      <c r="AI3139" s="17" t="str">
        <f>IFERROR(VLOOKUP(U3139,[1]Cruces!$O$1:$P$6,2,0),"Sin Orden")</f>
        <v>Resuelta</v>
      </c>
      <c r="AJ3139" s="17">
        <f t="shared" si="868"/>
        <v>2</v>
      </c>
      <c r="AK3139" s="17">
        <f t="shared" si="869"/>
        <v>7</v>
      </c>
      <c r="AL3139" s="17">
        <f t="shared" si="870"/>
        <v>2020</v>
      </c>
      <c r="AM3139" s="17">
        <f t="shared" ca="1" si="871"/>
        <v>146</v>
      </c>
      <c r="AN3139" s="18" t="str">
        <f>IFERROR(VLOOKUP(R3139*1,'[1]Ordenes de Servicio'!G:K,5,0),"No Cruza")</f>
        <v>No Cruza</v>
      </c>
      <c r="AO3139" s="17">
        <f t="shared" ca="1" si="872"/>
        <v>111</v>
      </c>
      <c r="AP3139" s="17">
        <f t="shared" si="873"/>
        <v>13</v>
      </c>
      <c r="AQ3139" s="17">
        <f t="shared" si="874"/>
        <v>4</v>
      </c>
      <c r="AR3139" s="17">
        <f t="shared" si="875"/>
        <v>2020</v>
      </c>
      <c r="AS3139" s="17">
        <f t="shared" ca="1" si="876"/>
        <v>226</v>
      </c>
      <c r="AT3139" s="17" t="str">
        <f t="shared" ref="AT3139:AT3196" ca="1" si="879">IF(AS3139&gt;359,"Si","No")</f>
        <v>No</v>
      </c>
      <c r="AU3139" s="17">
        <f t="shared" si="877"/>
        <v>80</v>
      </c>
      <c r="AV3139" s="17" t="str">
        <f>+VLOOKUP(B3139,[1]Cruces!S:T,2,0)</f>
        <v>5. Consultoría / Adjudicación</v>
      </c>
    </row>
    <row r="3140" spans="1:48" hidden="1" x14ac:dyDescent="0.25">
      <c r="A3140" s="17" t="s">
        <v>9884</v>
      </c>
      <c r="B3140" s="17" t="s">
        <v>569</v>
      </c>
      <c r="C3140" s="17">
        <v>0</v>
      </c>
      <c r="D3140" s="17">
        <v>0</v>
      </c>
      <c r="E3140" s="17" t="s">
        <v>55</v>
      </c>
      <c r="F3140" s="17" t="s">
        <v>126</v>
      </c>
      <c r="G3140" s="17" t="s">
        <v>9885</v>
      </c>
      <c r="H3140" s="17">
        <v>3043319757</v>
      </c>
      <c r="I3140" s="17" t="s">
        <v>71</v>
      </c>
      <c r="J3140" s="17" t="s">
        <v>59</v>
      </c>
      <c r="K3140" s="17" t="s">
        <v>9886</v>
      </c>
      <c r="L3140" s="17" t="s">
        <v>7448</v>
      </c>
      <c r="M3140" s="17" t="s">
        <v>7449</v>
      </c>
      <c r="N3140" s="17" t="s">
        <v>572</v>
      </c>
      <c r="O3140" s="17">
        <v>20200929</v>
      </c>
      <c r="P3140" s="17">
        <v>20200929</v>
      </c>
      <c r="Q3140" s="17">
        <v>3310</v>
      </c>
      <c r="R3140" s="17">
        <v>0</v>
      </c>
      <c r="S3140" s="17"/>
      <c r="T3140" s="17" t="s">
        <v>63</v>
      </c>
      <c r="U3140" s="17"/>
      <c r="V3140" s="17">
        <f t="shared" si="878"/>
        <v>3</v>
      </c>
      <c r="W3140" s="17">
        <v>3000</v>
      </c>
      <c r="X3140" s="17" t="s">
        <v>7065</v>
      </c>
      <c r="Y3140" s="17" t="s">
        <v>150</v>
      </c>
      <c r="Z3140" s="17">
        <v>20201028</v>
      </c>
      <c r="AA3140" s="17" t="s">
        <v>1947</v>
      </c>
      <c r="AB3140" s="17">
        <v>1</v>
      </c>
      <c r="AC3140" s="17" t="str">
        <f>IFERROR(VLOOKUP(A3140,[1]Cruces!AJ:AK,2,0),VLOOKUP(CONCATENATE(X3140,AA3140),[1]Cruces!G:H,2,0))</f>
        <v>Solicitud por BT</v>
      </c>
      <c r="AD3140" s="17">
        <f t="shared" si="864"/>
        <v>29</v>
      </c>
      <c r="AE3140" s="17">
        <f t="shared" si="865"/>
        <v>9</v>
      </c>
      <c r="AF3140" s="17">
        <f t="shared" si="866"/>
        <v>2020</v>
      </c>
      <c r="AG3140" s="17" t="str">
        <f>IFERROR(VLOOKUP(MID(A3140,2,4)*1,[1]Cruces!K:L,2,0),"Verificar")</f>
        <v>Guajira</v>
      </c>
      <c r="AH3140" s="17">
        <f t="shared" ca="1" si="867"/>
        <v>57</v>
      </c>
      <c r="AI3140" s="17" t="str">
        <f>IFERROR(VLOOKUP(U3140,[1]Cruces!$O$1:$P$6,2,0),"Sin Orden")</f>
        <v>Sin Orden</v>
      </c>
      <c r="AJ3140" s="17">
        <f t="shared" si="868"/>
        <v>28</v>
      </c>
      <c r="AK3140" s="17">
        <f t="shared" si="869"/>
        <v>10</v>
      </c>
      <c r="AL3140" s="17">
        <f t="shared" si="870"/>
        <v>2020</v>
      </c>
      <c r="AM3140" s="17">
        <f t="shared" ca="1" si="871"/>
        <v>28</v>
      </c>
      <c r="AN3140" s="18" t="str">
        <f>IFERROR(VLOOKUP(R3140*1,'[1]Ordenes de Servicio'!G:K,5,0),"No Cruza")</f>
        <v>No Cruza</v>
      </c>
      <c r="AO3140" s="17">
        <f t="shared" ca="1" si="872"/>
        <v>28</v>
      </c>
      <c r="AP3140" s="17">
        <f t="shared" si="873"/>
        <v>29</v>
      </c>
      <c r="AQ3140" s="17">
        <f t="shared" si="874"/>
        <v>9</v>
      </c>
      <c r="AR3140" s="17">
        <f t="shared" si="875"/>
        <v>2020</v>
      </c>
      <c r="AS3140" s="17">
        <f t="shared" ca="1" si="876"/>
        <v>57</v>
      </c>
      <c r="AT3140" s="17" t="str">
        <f t="shared" ca="1" si="879"/>
        <v>No</v>
      </c>
      <c r="AU3140" s="17">
        <f t="shared" si="877"/>
        <v>29</v>
      </c>
      <c r="AV3140" s="17" t="str">
        <f>+VLOOKUP(B3140,[1]Cruces!S:T,2,0)</f>
        <v>1. Solicitud</v>
      </c>
    </row>
    <row r="3141" spans="1:48" hidden="1" x14ac:dyDescent="0.25">
      <c r="A3141" s="17" t="s">
        <v>5643</v>
      </c>
      <c r="B3141" s="17" t="s">
        <v>54</v>
      </c>
      <c r="C3141" s="17">
        <v>0</v>
      </c>
      <c r="D3141" s="17">
        <v>0</v>
      </c>
      <c r="E3141" s="17" t="s">
        <v>55</v>
      </c>
      <c r="F3141" s="17" t="s">
        <v>126</v>
      </c>
      <c r="G3141" s="17" t="s">
        <v>5644</v>
      </c>
      <c r="H3141" s="17">
        <v>0</v>
      </c>
      <c r="I3141" s="17" t="s">
        <v>71</v>
      </c>
      <c r="J3141" s="17" t="s">
        <v>59</v>
      </c>
      <c r="K3141" s="17" t="s">
        <v>5645</v>
      </c>
      <c r="L3141" s="17" t="s">
        <v>129</v>
      </c>
      <c r="M3141" s="17" t="s">
        <v>130</v>
      </c>
      <c r="N3141" s="17" t="s">
        <v>62</v>
      </c>
      <c r="O3141" s="17">
        <v>20201104</v>
      </c>
      <c r="P3141" s="17">
        <v>20201112</v>
      </c>
      <c r="Q3141" s="17">
        <v>3340</v>
      </c>
      <c r="R3141" s="17">
        <v>28271701</v>
      </c>
      <c r="S3141" s="17" t="s">
        <v>100</v>
      </c>
      <c r="T3141" s="17" t="s">
        <v>63</v>
      </c>
      <c r="U3141" s="17" t="s">
        <v>91</v>
      </c>
      <c r="V3141" s="17">
        <f t="shared" si="878"/>
        <v>87.5</v>
      </c>
      <c r="W3141" s="17">
        <v>87500</v>
      </c>
      <c r="X3141" s="17" t="s">
        <v>64</v>
      </c>
      <c r="Y3141" s="17" t="s">
        <v>65</v>
      </c>
      <c r="Z3141" s="17">
        <v>20201112</v>
      </c>
      <c r="AA3141" s="17" t="s">
        <v>124</v>
      </c>
      <c r="AB3141" s="17">
        <v>1</v>
      </c>
      <c r="AC3141" s="17" t="str">
        <f>IFERROR(VLOOKUP(A3141,[1]Cruces!AJ:AK,2,0),VLOOKUP(CONCATENATE(X3141,AA3141),[1]Cruces!G:H,2,0))</f>
        <v>Solicitud de Obra</v>
      </c>
      <c r="AD3141" s="17">
        <f t="shared" si="864"/>
        <v>4</v>
      </c>
      <c r="AE3141" s="17">
        <f t="shared" si="865"/>
        <v>11</v>
      </c>
      <c r="AF3141" s="17">
        <f t="shared" si="866"/>
        <v>2020</v>
      </c>
      <c r="AG3141" s="17" t="str">
        <f>IFERROR(VLOOKUP(MID(A3141,2,4)*1,[1]Cruces!K:L,2,0),"Verificar")</f>
        <v>Guajira</v>
      </c>
      <c r="AH3141" s="17">
        <f t="shared" ca="1" si="867"/>
        <v>21</v>
      </c>
      <c r="AI3141" s="17" t="str">
        <f>IFERROR(VLOOKUP(U3141,[1]Cruces!$O$1:$P$6,2,0),"Sin Orden")</f>
        <v>Resuelta</v>
      </c>
      <c r="AJ3141" s="17">
        <f t="shared" si="868"/>
        <v>12</v>
      </c>
      <c r="AK3141" s="17">
        <f t="shared" si="869"/>
        <v>11</v>
      </c>
      <c r="AL3141" s="17">
        <f t="shared" si="870"/>
        <v>2020</v>
      </c>
      <c r="AM3141" s="17">
        <f t="shared" ca="1" si="871"/>
        <v>13</v>
      </c>
      <c r="AN3141" s="18" t="str">
        <f>IFERROR(VLOOKUP(R3141*1,'[1]Ordenes de Servicio'!G:K,5,0),"No Cruza")</f>
        <v>No Cruza</v>
      </c>
      <c r="AO3141" s="17">
        <f t="shared" ca="1" si="872"/>
        <v>8</v>
      </c>
      <c r="AP3141" s="17">
        <f t="shared" si="873"/>
        <v>12</v>
      </c>
      <c r="AQ3141" s="17">
        <f t="shared" si="874"/>
        <v>11</v>
      </c>
      <c r="AR3141" s="17">
        <f t="shared" si="875"/>
        <v>2020</v>
      </c>
      <c r="AS3141" s="17">
        <f t="shared" ca="1" si="876"/>
        <v>13</v>
      </c>
      <c r="AT3141" s="17" t="str">
        <f t="shared" ca="1" si="879"/>
        <v>No</v>
      </c>
      <c r="AU3141" s="17">
        <f t="shared" si="877"/>
        <v>0</v>
      </c>
      <c r="AV3141" s="17" t="str">
        <f>+VLOOKUP(B3141,[1]Cruces!S:T,2,0)</f>
        <v>4. Presupuesto de Obra</v>
      </c>
    </row>
    <row r="3142" spans="1:48" hidden="1" x14ac:dyDescent="0.25">
      <c r="A3142" s="17" t="s">
        <v>5646</v>
      </c>
      <c r="B3142" s="17" t="s">
        <v>54</v>
      </c>
      <c r="C3142" s="17">
        <v>0</v>
      </c>
      <c r="D3142" s="17">
        <v>0</v>
      </c>
      <c r="E3142" s="17" t="s">
        <v>55</v>
      </c>
      <c r="F3142" s="17" t="s">
        <v>232</v>
      </c>
      <c r="G3142" s="17" t="s">
        <v>5647</v>
      </c>
      <c r="H3142" s="17">
        <v>0</v>
      </c>
      <c r="I3142" s="17" t="s">
        <v>71</v>
      </c>
      <c r="J3142" s="17" t="s">
        <v>59</v>
      </c>
      <c r="K3142" s="17" t="s">
        <v>5648</v>
      </c>
      <c r="L3142" s="17" t="s">
        <v>111</v>
      </c>
      <c r="M3142" s="17" t="s">
        <v>112</v>
      </c>
      <c r="N3142" s="17" t="s">
        <v>62</v>
      </c>
      <c r="O3142" s="17">
        <v>20170927</v>
      </c>
      <c r="P3142" s="17">
        <v>20170928</v>
      </c>
      <c r="Q3142" s="17">
        <v>9521</v>
      </c>
      <c r="R3142" s="17">
        <v>24292617</v>
      </c>
      <c r="S3142" s="17" t="s">
        <v>100</v>
      </c>
      <c r="T3142" s="17" t="s">
        <v>63</v>
      </c>
      <c r="U3142" s="17" t="s">
        <v>91</v>
      </c>
      <c r="V3142" s="17">
        <f t="shared" si="878"/>
        <v>75</v>
      </c>
      <c r="W3142" s="17">
        <v>75000</v>
      </c>
      <c r="X3142" s="17" t="s">
        <v>64</v>
      </c>
      <c r="Y3142" s="17" t="s">
        <v>150</v>
      </c>
      <c r="Z3142" s="17">
        <v>20180621</v>
      </c>
      <c r="AA3142" s="17" t="s">
        <v>78</v>
      </c>
      <c r="AB3142" s="17">
        <v>1</v>
      </c>
      <c r="AC3142" s="17" t="str">
        <f>IFERROR(VLOOKUP(A3142,[1]Cruces!AJ:AK,2,0),VLOOKUP(CONCATENATE(X3142,AA3142),[1]Cruces!G:H,2,0))</f>
        <v>Solicitud de Obra</v>
      </c>
      <c r="AD3142" s="17">
        <f t="shared" si="864"/>
        <v>27</v>
      </c>
      <c r="AE3142" s="17">
        <f t="shared" si="865"/>
        <v>9</v>
      </c>
      <c r="AF3142" s="17">
        <f t="shared" si="866"/>
        <v>2017</v>
      </c>
      <c r="AG3142" s="17" t="str">
        <f>IFERROR(VLOOKUP(MID(A3142,2,4)*1,[1]Cruces!K:L,2,0),"Verificar")</f>
        <v>Atlántico Sur</v>
      </c>
      <c r="AH3142" s="17">
        <f t="shared" ca="1" si="867"/>
        <v>1155</v>
      </c>
      <c r="AI3142" s="17" t="str">
        <f>IFERROR(VLOOKUP(U3142,[1]Cruces!$O$1:$P$6,2,0),"Sin Orden")</f>
        <v>Resuelta</v>
      </c>
      <c r="AJ3142" s="17">
        <f t="shared" si="868"/>
        <v>21</v>
      </c>
      <c r="AK3142" s="17">
        <f t="shared" si="869"/>
        <v>6</v>
      </c>
      <c r="AL3142" s="17">
        <f t="shared" si="870"/>
        <v>2018</v>
      </c>
      <c r="AM3142" s="17">
        <f t="shared" ca="1" si="871"/>
        <v>888</v>
      </c>
      <c r="AN3142" s="18" t="str">
        <f>IFERROR(VLOOKUP(R3142*1,'[1]Ordenes de Servicio'!G:K,5,0),"No Cruza")</f>
        <v>No Cruza</v>
      </c>
      <c r="AO3142" s="17">
        <f t="shared" ca="1" si="872"/>
        <v>267</v>
      </c>
      <c r="AP3142" s="17">
        <f t="shared" si="873"/>
        <v>28</v>
      </c>
      <c r="AQ3142" s="17">
        <f t="shared" si="874"/>
        <v>9</v>
      </c>
      <c r="AR3142" s="17">
        <f t="shared" si="875"/>
        <v>2017</v>
      </c>
      <c r="AS3142" s="17">
        <f t="shared" ca="1" si="876"/>
        <v>1154</v>
      </c>
      <c r="AT3142" s="17" t="str">
        <f t="shared" ca="1" si="879"/>
        <v>Si</v>
      </c>
      <c r="AU3142" s="17">
        <f t="shared" si="877"/>
        <v>266</v>
      </c>
      <c r="AV3142" s="17" t="str">
        <f>+VLOOKUP(B3142,[1]Cruces!S:T,2,0)</f>
        <v>4. Presupuesto de Obra</v>
      </c>
    </row>
    <row r="3143" spans="1:48" hidden="1" x14ac:dyDescent="0.25">
      <c r="A3143" s="17" t="s">
        <v>9887</v>
      </c>
      <c r="B3143" s="17" t="s">
        <v>569</v>
      </c>
      <c r="C3143" s="17">
        <v>0</v>
      </c>
      <c r="D3143" s="17">
        <v>0</v>
      </c>
      <c r="E3143" s="17" t="s">
        <v>55</v>
      </c>
      <c r="F3143" s="17" t="s">
        <v>7098</v>
      </c>
      <c r="G3143" s="17" t="s">
        <v>9888</v>
      </c>
      <c r="H3143" s="17">
        <v>3113328391</v>
      </c>
      <c r="I3143" s="17" t="s">
        <v>71</v>
      </c>
      <c r="J3143" s="17" t="s">
        <v>59</v>
      </c>
      <c r="K3143" s="17" t="s">
        <v>9889</v>
      </c>
      <c r="L3143" s="17" t="s">
        <v>7101</v>
      </c>
      <c r="M3143" s="17" t="s">
        <v>7102</v>
      </c>
      <c r="N3143" s="17" t="s">
        <v>572</v>
      </c>
      <c r="O3143" s="17">
        <v>20201005</v>
      </c>
      <c r="P3143" s="17">
        <v>20201005</v>
      </c>
      <c r="Q3143" s="17">
        <v>1220</v>
      </c>
      <c r="R3143" s="17">
        <v>0</v>
      </c>
      <c r="S3143" s="17"/>
      <c r="T3143" s="17" t="s">
        <v>63</v>
      </c>
      <c r="U3143" s="17"/>
      <c r="V3143" s="17">
        <f t="shared" si="878"/>
        <v>3</v>
      </c>
      <c r="W3143" s="17">
        <v>3000</v>
      </c>
      <c r="X3143" s="17" t="s">
        <v>7065</v>
      </c>
      <c r="Y3143" s="17" t="s">
        <v>569</v>
      </c>
      <c r="Z3143" s="17">
        <v>20201005</v>
      </c>
      <c r="AA3143" s="17" t="s">
        <v>1947</v>
      </c>
      <c r="AB3143" s="17">
        <v>1</v>
      </c>
      <c r="AC3143" s="17" t="str">
        <f>IFERROR(VLOOKUP(A3143,[1]Cruces!AJ:AK,2,0),VLOOKUP(CONCATENATE(X3143,AA3143),[1]Cruces!G:H,2,0))</f>
        <v>Solicitud por BT</v>
      </c>
      <c r="AD3143" s="17">
        <f t="shared" si="864"/>
        <v>5</v>
      </c>
      <c r="AE3143" s="17">
        <f t="shared" si="865"/>
        <v>10</v>
      </c>
      <c r="AF3143" s="17">
        <f t="shared" si="866"/>
        <v>2020</v>
      </c>
      <c r="AG3143" s="17" t="str">
        <f>IFERROR(VLOOKUP(MID(A3143,2,4)*1,[1]Cruces!K:L,2,0),"Verificar")</f>
        <v>Atlántico Sur</v>
      </c>
      <c r="AH3143" s="17">
        <f t="shared" ca="1" si="867"/>
        <v>51</v>
      </c>
      <c r="AI3143" s="17" t="str">
        <f>IFERROR(VLOOKUP(U3143,[1]Cruces!$O$1:$P$6,2,0),"Sin Orden")</f>
        <v>Sin Orden</v>
      </c>
      <c r="AJ3143" s="17">
        <f t="shared" si="868"/>
        <v>5</v>
      </c>
      <c r="AK3143" s="17">
        <f t="shared" si="869"/>
        <v>10</v>
      </c>
      <c r="AL3143" s="17">
        <f t="shared" si="870"/>
        <v>2020</v>
      </c>
      <c r="AM3143" s="17">
        <f t="shared" ca="1" si="871"/>
        <v>51</v>
      </c>
      <c r="AN3143" s="18" t="str">
        <f>IFERROR(VLOOKUP(R3143*1,'[1]Ordenes de Servicio'!G:K,5,0),"No Cruza")</f>
        <v>No Cruza</v>
      </c>
      <c r="AO3143" s="17">
        <f t="shared" ca="1" si="872"/>
        <v>51</v>
      </c>
      <c r="AP3143" s="17">
        <f t="shared" si="873"/>
        <v>5</v>
      </c>
      <c r="AQ3143" s="17">
        <f t="shared" si="874"/>
        <v>10</v>
      </c>
      <c r="AR3143" s="17">
        <f t="shared" si="875"/>
        <v>2020</v>
      </c>
      <c r="AS3143" s="17">
        <f t="shared" ca="1" si="876"/>
        <v>51</v>
      </c>
      <c r="AT3143" s="17" t="str">
        <f t="shared" ca="1" si="879"/>
        <v>No</v>
      </c>
      <c r="AU3143" s="17">
        <f t="shared" si="877"/>
        <v>0</v>
      </c>
      <c r="AV3143" s="17" t="str">
        <f>+VLOOKUP(B3143,[1]Cruces!S:T,2,0)</f>
        <v>1. Solicitud</v>
      </c>
    </row>
    <row r="3144" spans="1:48" hidden="1" x14ac:dyDescent="0.25">
      <c r="A3144" s="17" t="s">
        <v>5649</v>
      </c>
      <c r="B3144" s="17" t="s">
        <v>54</v>
      </c>
      <c r="C3144" s="17">
        <v>0</v>
      </c>
      <c r="D3144" s="17">
        <v>0</v>
      </c>
      <c r="E3144" s="17" t="s">
        <v>55</v>
      </c>
      <c r="F3144" s="17" t="s">
        <v>126</v>
      </c>
      <c r="G3144" s="17" t="s">
        <v>5650</v>
      </c>
      <c r="H3144" s="17">
        <v>0</v>
      </c>
      <c r="I3144" s="17" t="s">
        <v>71</v>
      </c>
      <c r="J3144" s="17" t="s">
        <v>59</v>
      </c>
      <c r="K3144" s="17" t="s">
        <v>5651</v>
      </c>
      <c r="L3144" s="17" t="s">
        <v>129</v>
      </c>
      <c r="M3144" s="17" t="s">
        <v>130</v>
      </c>
      <c r="N3144" s="17" t="s">
        <v>62</v>
      </c>
      <c r="O3144" s="17">
        <v>20201021</v>
      </c>
      <c r="P3144" s="17">
        <v>20201029</v>
      </c>
      <c r="Q3144" s="17">
        <v>9332</v>
      </c>
      <c r="R3144" s="17">
        <v>28244818</v>
      </c>
      <c r="S3144" s="17" t="s">
        <v>100</v>
      </c>
      <c r="T3144" s="17" t="s">
        <v>63</v>
      </c>
      <c r="U3144" s="17" t="s">
        <v>91</v>
      </c>
      <c r="V3144" s="17">
        <f t="shared" si="878"/>
        <v>37.5</v>
      </c>
      <c r="W3144" s="17">
        <v>37500</v>
      </c>
      <c r="X3144" s="17" t="s">
        <v>64</v>
      </c>
      <c r="Y3144" s="17" t="s">
        <v>65</v>
      </c>
      <c r="Z3144" s="17">
        <v>20201029</v>
      </c>
      <c r="AA3144" s="17" t="s">
        <v>78</v>
      </c>
      <c r="AB3144" s="17">
        <v>1</v>
      </c>
      <c r="AC3144" s="17" t="str">
        <f>IFERROR(VLOOKUP(A3144,[1]Cruces!AJ:AK,2,0),VLOOKUP(CONCATENATE(X3144,AA3144),[1]Cruces!G:H,2,0))</f>
        <v>Solicitud de Obra</v>
      </c>
      <c r="AD3144" s="17">
        <f t="shared" si="864"/>
        <v>21</v>
      </c>
      <c r="AE3144" s="17">
        <f t="shared" si="865"/>
        <v>10</v>
      </c>
      <c r="AF3144" s="17">
        <f t="shared" si="866"/>
        <v>2020</v>
      </c>
      <c r="AG3144" s="17" t="str">
        <f>IFERROR(VLOOKUP(MID(A3144,2,4)*1,[1]Cruces!K:L,2,0),"Verificar")</f>
        <v>Guajira</v>
      </c>
      <c r="AH3144" s="17">
        <f t="shared" ca="1" si="867"/>
        <v>35</v>
      </c>
      <c r="AI3144" s="17" t="str">
        <f>IFERROR(VLOOKUP(U3144,[1]Cruces!$O$1:$P$6,2,0),"Sin Orden")</f>
        <v>Resuelta</v>
      </c>
      <c r="AJ3144" s="17">
        <f t="shared" si="868"/>
        <v>29</v>
      </c>
      <c r="AK3144" s="17">
        <f t="shared" si="869"/>
        <v>10</v>
      </c>
      <c r="AL3144" s="17">
        <f t="shared" si="870"/>
        <v>2020</v>
      </c>
      <c r="AM3144" s="17">
        <f t="shared" ca="1" si="871"/>
        <v>27</v>
      </c>
      <c r="AN3144" s="18" t="str">
        <f>IFERROR(VLOOKUP(R3144*1,'[1]Ordenes de Servicio'!G:K,5,0),"No Cruza")</f>
        <v>No Cruza</v>
      </c>
      <c r="AO3144" s="17">
        <f t="shared" ca="1" si="872"/>
        <v>8</v>
      </c>
      <c r="AP3144" s="17">
        <f t="shared" si="873"/>
        <v>29</v>
      </c>
      <c r="AQ3144" s="17">
        <f t="shared" si="874"/>
        <v>10</v>
      </c>
      <c r="AR3144" s="17">
        <f t="shared" si="875"/>
        <v>2020</v>
      </c>
      <c r="AS3144" s="17">
        <f t="shared" ca="1" si="876"/>
        <v>27</v>
      </c>
      <c r="AT3144" s="17" t="str">
        <f t="shared" ca="1" si="879"/>
        <v>No</v>
      </c>
      <c r="AU3144" s="17">
        <f t="shared" si="877"/>
        <v>0</v>
      </c>
      <c r="AV3144" s="17" t="str">
        <f>+VLOOKUP(B3144,[1]Cruces!S:T,2,0)</f>
        <v>4. Presupuesto de Obra</v>
      </c>
    </row>
    <row r="3145" spans="1:48" hidden="1" x14ac:dyDescent="0.25">
      <c r="A3145" s="17" t="s">
        <v>5652</v>
      </c>
      <c r="B3145" s="17" t="s">
        <v>68</v>
      </c>
      <c r="C3145" s="17">
        <v>0</v>
      </c>
      <c r="D3145" s="17">
        <v>0</v>
      </c>
      <c r="E3145" s="17" t="s">
        <v>55</v>
      </c>
      <c r="F3145" s="17" t="s">
        <v>81</v>
      </c>
      <c r="G3145" s="17" t="s">
        <v>5653</v>
      </c>
      <c r="H3145" s="17">
        <v>3204254166</v>
      </c>
      <c r="I3145" s="17" t="s">
        <v>71</v>
      </c>
      <c r="J3145" s="17" t="s">
        <v>59</v>
      </c>
      <c r="K3145" s="17" t="s">
        <v>5654</v>
      </c>
      <c r="L3145" s="17" t="s">
        <v>85</v>
      </c>
      <c r="M3145" s="17" t="s">
        <v>86</v>
      </c>
      <c r="N3145" s="17" t="s">
        <v>75</v>
      </c>
      <c r="O3145" s="17">
        <v>20190128</v>
      </c>
      <c r="P3145" s="17">
        <v>20200130</v>
      </c>
      <c r="Q3145" s="17">
        <v>3410</v>
      </c>
      <c r="R3145" s="17">
        <v>28268717</v>
      </c>
      <c r="S3145" s="17" t="s">
        <v>76</v>
      </c>
      <c r="T3145" s="17" t="s">
        <v>63</v>
      </c>
      <c r="U3145" s="17" t="s">
        <v>91</v>
      </c>
      <c r="V3145" s="17">
        <f t="shared" si="878"/>
        <v>300</v>
      </c>
      <c r="W3145" s="17">
        <v>300000</v>
      </c>
      <c r="X3145" s="17" t="s">
        <v>64</v>
      </c>
      <c r="Y3145" s="17" t="s">
        <v>136</v>
      </c>
      <c r="Z3145" s="17">
        <v>20200805</v>
      </c>
      <c r="AA3145" s="17" t="s">
        <v>137</v>
      </c>
      <c r="AB3145" s="17">
        <v>1</v>
      </c>
      <c r="AC3145" s="17" t="str">
        <f>IFERROR(VLOOKUP(A3145,[1]Cruces!AJ:AK,2,0),VLOOKUP(CONCATENATE(X3145,AA3145),[1]Cruces!G:H,2,0))</f>
        <v>Solicitud de Obra</v>
      </c>
      <c r="AD3145" s="17">
        <f t="shared" si="864"/>
        <v>28</v>
      </c>
      <c r="AE3145" s="17">
        <f t="shared" si="865"/>
        <v>1</v>
      </c>
      <c r="AF3145" s="17">
        <f t="shared" si="866"/>
        <v>2019</v>
      </c>
      <c r="AG3145" s="17" t="str">
        <f>IFERROR(VLOOKUP(MID(A3145,2,4)*1,[1]Cruces!K:L,2,0),"Verificar")</f>
        <v>Magdalena</v>
      </c>
      <c r="AH3145" s="17">
        <f t="shared" ca="1" si="867"/>
        <v>667</v>
      </c>
      <c r="AI3145" s="17" t="str">
        <f>IFERROR(VLOOKUP(U3145,[1]Cruces!$O$1:$P$6,2,0),"Sin Orden")</f>
        <v>Resuelta</v>
      </c>
      <c r="AJ3145" s="17">
        <f t="shared" si="868"/>
        <v>5</v>
      </c>
      <c r="AK3145" s="17">
        <f t="shared" si="869"/>
        <v>8</v>
      </c>
      <c r="AL3145" s="17">
        <f t="shared" si="870"/>
        <v>2020</v>
      </c>
      <c r="AM3145" s="17">
        <f t="shared" ca="1" si="871"/>
        <v>112</v>
      </c>
      <c r="AN3145" s="18" t="str">
        <f>IFERROR(VLOOKUP(R3145*1,'[1]Ordenes de Servicio'!G:K,5,0),"No Cruza")</f>
        <v>No Cruza</v>
      </c>
      <c r="AO3145" s="17">
        <f t="shared" ca="1" si="872"/>
        <v>555</v>
      </c>
      <c r="AP3145" s="17">
        <f t="shared" si="873"/>
        <v>30</v>
      </c>
      <c r="AQ3145" s="17">
        <f t="shared" si="874"/>
        <v>1</v>
      </c>
      <c r="AR3145" s="17">
        <f t="shared" si="875"/>
        <v>2020</v>
      </c>
      <c r="AS3145" s="17">
        <f t="shared" ca="1" si="876"/>
        <v>300</v>
      </c>
      <c r="AT3145" s="17" t="str">
        <f t="shared" ca="1" si="879"/>
        <v>No</v>
      </c>
      <c r="AU3145" s="17">
        <f t="shared" si="877"/>
        <v>188</v>
      </c>
      <c r="AV3145" s="17" t="str">
        <f>+VLOOKUP(B3145,[1]Cruces!S:T,2,0)</f>
        <v>5. Consultoría / Adjudicación</v>
      </c>
    </row>
    <row r="3146" spans="1:48" hidden="1" x14ac:dyDescent="0.25">
      <c r="A3146" s="17" t="s">
        <v>5655</v>
      </c>
      <c r="B3146" s="17" t="s">
        <v>54</v>
      </c>
      <c r="C3146" s="17">
        <v>0</v>
      </c>
      <c r="D3146" s="17">
        <v>0</v>
      </c>
      <c r="E3146" s="17" t="s">
        <v>55</v>
      </c>
      <c r="F3146" s="17" t="s">
        <v>126</v>
      </c>
      <c r="G3146" s="17" t="s">
        <v>5656</v>
      </c>
      <c r="H3146" s="17">
        <v>0</v>
      </c>
      <c r="I3146" s="17" t="s">
        <v>71</v>
      </c>
      <c r="J3146" s="17" t="s">
        <v>59</v>
      </c>
      <c r="K3146" s="17" t="s">
        <v>329</v>
      </c>
      <c r="L3146" s="17" t="s">
        <v>129</v>
      </c>
      <c r="M3146" s="17" t="s">
        <v>130</v>
      </c>
      <c r="N3146" s="17" t="s">
        <v>62</v>
      </c>
      <c r="O3146" s="17">
        <v>20191112</v>
      </c>
      <c r="P3146" s="17">
        <v>20200814</v>
      </c>
      <c r="Q3146" s="17">
        <v>9331</v>
      </c>
      <c r="R3146" s="17">
        <v>27990170</v>
      </c>
      <c r="S3146" s="17" t="s">
        <v>100</v>
      </c>
      <c r="T3146" s="17" t="s">
        <v>63</v>
      </c>
      <c r="U3146" s="17" t="s">
        <v>91</v>
      </c>
      <c r="V3146" s="17">
        <f t="shared" si="878"/>
        <v>425</v>
      </c>
      <c r="W3146" s="17">
        <v>425000</v>
      </c>
      <c r="X3146" s="17" t="s">
        <v>64</v>
      </c>
      <c r="Y3146" s="17" t="s">
        <v>65</v>
      </c>
      <c r="Z3146" s="17">
        <v>20200814</v>
      </c>
      <c r="AA3146" s="17" t="s">
        <v>176</v>
      </c>
      <c r="AB3146" s="17">
        <v>1</v>
      </c>
      <c r="AC3146" s="17" t="str">
        <f>IFERROR(VLOOKUP(A3146,[1]Cruces!AJ:AK,2,0),VLOOKUP(CONCATENATE(X3146,AA3146),[1]Cruces!G:H,2,0))</f>
        <v>Solicitud de Obra</v>
      </c>
      <c r="AD3146" s="17">
        <f t="shared" si="864"/>
        <v>12</v>
      </c>
      <c r="AE3146" s="17">
        <f t="shared" si="865"/>
        <v>11</v>
      </c>
      <c r="AF3146" s="17">
        <f t="shared" si="866"/>
        <v>2019</v>
      </c>
      <c r="AG3146" s="17" t="str">
        <f>IFERROR(VLOOKUP(MID(A3146,2,4)*1,[1]Cruces!K:L,2,0),"Verificar")</f>
        <v>Guajira</v>
      </c>
      <c r="AH3146" s="17">
        <f t="shared" ca="1" si="867"/>
        <v>379</v>
      </c>
      <c r="AI3146" s="17" t="str">
        <f>IFERROR(VLOOKUP(U3146,[1]Cruces!$O$1:$P$6,2,0),"Sin Orden")</f>
        <v>Resuelta</v>
      </c>
      <c r="AJ3146" s="17">
        <f t="shared" si="868"/>
        <v>14</v>
      </c>
      <c r="AK3146" s="17">
        <f t="shared" si="869"/>
        <v>8</v>
      </c>
      <c r="AL3146" s="17">
        <f t="shared" si="870"/>
        <v>2020</v>
      </c>
      <c r="AM3146" s="17">
        <f t="shared" ca="1" si="871"/>
        <v>103</v>
      </c>
      <c r="AN3146" s="18" t="str">
        <f>IFERROR(VLOOKUP(R3146*1,'[1]Ordenes de Servicio'!G:K,5,0),"No Cruza")</f>
        <v>No Cruza</v>
      </c>
      <c r="AO3146" s="17">
        <f t="shared" ca="1" si="872"/>
        <v>276</v>
      </c>
      <c r="AP3146" s="17">
        <f t="shared" si="873"/>
        <v>14</v>
      </c>
      <c r="AQ3146" s="17">
        <f t="shared" si="874"/>
        <v>8</v>
      </c>
      <c r="AR3146" s="17">
        <f t="shared" si="875"/>
        <v>2020</v>
      </c>
      <c r="AS3146" s="17">
        <f t="shared" ca="1" si="876"/>
        <v>103</v>
      </c>
      <c r="AT3146" s="17" t="str">
        <f t="shared" ca="1" si="879"/>
        <v>No</v>
      </c>
      <c r="AU3146" s="17">
        <f t="shared" si="877"/>
        <v>0</v>
      </c>
      <c r="AV3146" s="17" t="str">
        <f>+VLOOKUP(B3146,[1]Cruces!S:T,2,0)</f>
        <v>4. Presupuesto de Obra</v>
      </c>
    </row>
    <row r="3147" spans="1:48" hidden="1" x14ac:dyDescent="0.25">
      <c r="A3147" s="17" t="s">
        <v>5657</v>
      </c>
      <c r="B3147" s="17" t="s">
        <v>68</v>
      </c>
      <c r="C3147" s="17">
        <v>6876860</v>
      </c>
      <c r="D3147" s="17">
        <v>0</v>
      </c>
      <c r="E3147" s="17" t="s">
        <v>55</v>
      </c>
      <c r="F3147" s="17" t="s">
        <v>120</v>
      </c>
      <c r="G3147" s="17" t="s">
        <v>5658</v>
      </c>
      <c r="H3147" s="17" t="s">
        <v>5659</v>
      </c>
      <c r="I3147" s="17" t="s">
        <v>104</v>
      </c>
      <c r="J3147" s="17" t="s">
        <v>59</v>
      </c>
      <c r="K3147" s="17" t="s">
        <v>5660</v>
      </c>
      <c r="L3147" s="17" t="s">
        <v>487</v>
      </c>
      <c r="M3147" s="17" t="s">
        <v>55</v>
      </c>
      <c r="N3147" s="17" t="s">
        <v>75</v>
      </c>
      <c r="O3147" s="17">
        <v>20181123</v>
      </c>
      <c r="P3147" s="17">
        <v>20181123</v>
      </c>
      <c r="Q3147" s="17">
        <v>1170</v>
      </c>
      <c r="R3147" s="17">
        <v>0</v>
      </c>
      <c r="S3147" s="17"/>
      <c r="T3147" s="17" t="s">
        <v>63</v>
      </c>
      <c r="U3147" s="17"/>
      <c r="V3147" s="17">
        <f t="shared" si="878"/>
        <v>500</v>
      </c>
      <c r="W3147" s="17">
        <v>500000</v>
      </c>
      <c r="X3147" s="17" t="s">
        <v>89</v>
      </c>
      <c r="Y3147" s="17" t="s">
        <v>136</v>
      </c>
      <c r="Z3147" s="17">
        <v>20181123</v>
      </c>
      <c r="AA3147" s="17" t="s">
        <v>101</v>
      </c>
      <c r="AB3147" s="17">
        <v>1</v>
      </c>
      <c r="AC3147" s="17" t="str">
        <f>IFERROR(VLOOKUP(A3147,[1]Cruces!AJ:AK,2,0),VLOOKUP(CONCATENATE(X3147,AA3147),[1]Cruces!G:H,2,0))</f>
        <v>Solicitud de Obra</v>
      </c>
      <c r="AD3147" s="17">
        <f t="shared" si="864"/>
        <v>23</v>
      </c>
      <c r="AE3147" s="17">
        <f t="shared" si="865"/>
        <v>11</v>
      </c>
      <c r="AF3147" s="17">
        <f t="shared" si="866"/>
        <v>2018</v>
      </c>
      <c r="AG3147" s="17" t="str">
        <f>IFERROR(VLOOKUP(MID(A3147,2,4)*1,[1]Cruces!K:L,2,0),"Verificar")</f>
        <v>Atlántico Norte</v>
      </c>
      <c r="AH3147" s="17">
        <f t="shared" ca="1" si="867"/>
        <v>733</v>
      </c>
      <c r="AI3147" s="17" t="str">
        <f>IFERROR(VLOOKUP(U3147,[1]Cruces!$O$1:$P$6,2,0),"Sin Orden")</f>
        <v>Sin Orden</v>
      </c>
      <c r="AJ3147" s="17">
        <f t="shared" si="868"/>
        <v>23</v>
      </c>
      <c r="AK3147" s="17">
        <f t="shared" si="869"/>
        <v>11</v>
      </c>
      <c r="AL3147" s="17">
        <f t="shared" si="870"/>
        <v>2018</v>
      </c>
      <c r="AM3147" s="17">
        <f t="shared" ca="1" si="871"/>
        <v>733</v>
      </c>
      <c r="AN3147" s="18" t="str">
        <f>IFERROR(VLOOKUP(R3147*1,'[1]Ordenes de Servicio'!G:K,5,0),"No Cruza")</f>
        <v>No Cruza</v>
      </c>
      <c r="AO3147" s="17">
        <f t="shared" ca="1" si="872"/>
        <v>733</v>
      </c>
      <c r="AP3147" s="17">
        <f t="shared" si="873"/>
        <v>23</v>
      </c>
      <c r="AQ3147" s="17">
        <f t="shared" si="874"/>
        <v>11</v>
      </c>
      <c r="AR3147" s="17">
        <f t="shared" si="875"/>
        <v>2018</v>
      </c>
      <c r="AS3147" s="17">
        <f t="shared" ca="1" si="876"/>
        <v>733</v>
      </c>
      <c r="AT3147" s="17" t="str">
        <f t="shared" ca="1" si="879"/>
        <v>Si</v>
      </c>
      <c r="AU3147" s="17">
        <f t="shared" si="877"/>
        <v>0</v>
      </c>
      <c r="AV3147" s="17" t="str">
        <f>+VLOOKUP(B3147,[1]Cruces!S:T,2,0)</f>
        <v>5. Consultoría / Adjudicación</v>
      </c>
    </row>
    <row r="3148" spans="1:48" hidden="1" x14ac:dyDescent="0.25">
      <c r="A3148" s="17" t="s">
        <v>5661</v>
      </c>
      <c r="B3148" s="17" t="s">
        <v>68</v>
      </c>
      <c r="C3148" s="17">
        <v>0</v>
      </c>
      <c r="D3148" s="17">
        <v>0</v>
      </c>
      <c r="E3148" s="17" t="s">
        <v>55</v>
      </c>
      <c r="F3148" s="17" t="s">
        <v>56</v>
      </c>
      <c r="G3148" s="17" t="s">
        <v>5662</v>
      </c>
      <c r="H3148" s="17">
        <v>0</v>
      </c>
      <c r="I3148" s="17" t="s">
        <v>165</v>
      </c>
      <c r="J3148" s="17" t="s">
        <v>59</v>
      </c>
      <c r="K3148" s="17" t="s">
        <v>2809</v>
      </c>
      <c r="L3148" s="17" t="s">
        <v>117</v>
      </c>
      <c r="M3148" s="17" t="s">
        <v>118</v>
      </c>
      <c r="N3148" s="17" t="s">
        <v>75</v>
      </c>
      <c r="O3148" s="17">
        <v>20190828</v>
      </c>
      <c r="P3148" s="17">
        <v>20191017</v>
      </c>
      <c r="Q3148" s="17">
        <v>9510</v>
      </c>
      <c r="R3148" s="17">
        <v>27412811</v>
      </c>
      <c r="S3148" s="17" t="s">
        <v>76</v>
      </c>
      <c r="T3148" s="17" t="s">
        <v>63</v>
      </c>
      <c r="U3148" s="17" t="s">
        <v>91</v>
      </c>
      <c r="V3148" s="17">
        <f t="shared" si="878"/>
        <v>30</v>
      </c>
      <c r="W3148" s="17">
        <v>30000</v>
      </c>
      <c r="X3148" s="17" t="s">
        <v>64</v>
      </c>
      <c r="Y3148" s="17" t="s">
        <v>105</v>
      </c>
      <c r="Z3148" s="17">
        <v>20200611</v>
      </c>
      <c r="AA3148" s="17" t="s">
        <v>78</v>
      </c>
      <c r="AB3148" s="17">
        <v>1</v>
      </c>
      <c r="AC3148" s="17" t="str">
        <f>IFERROR(VLOOKUP(A3148,[1]Cruces!AJ:AK,2,0),VLOOKUP(CONCATENATE(X3148,AA3148),[1]Cruces!G:H,2,0))</f>
        <v>Solicitud de Obra</v>
      </c>
      <c r="AD3148" s="17">
        <f t="shared" si="864"/>
        <v>28</v>
      </c>
      <c r="AE3148" s="17">
        <f t="shared" si="865"/>
        <v>8</v>
      </c>
      <c r="AF3148" s="17">
        <f t="shared" si="866"/>
        <v>2019</v>
      </c>
      <c r="AG3148" s="17" t="str">
        <f>IFERROR(VLOOKUP(MID(A3148,2,4)*1,[1]Cruces!K:L,2,0),"Verificar")</f>
        <v>Atlántico Norte</v>
      </c>
      <c r="AH3148" s="17">
        <f t="shared" ca="1" si="867"/>
        <v>455</v>
      </c>
      <c r="AI3148" s="17" t="str">
        <f>IFERROR(VLOOKUP(U3148,[1]Cruces!$O$1:$P$6,2,0),"Sin Orden")</f>
        <v>Resuelta</v>
      </c>
      <c r="AJ3148" s="17">
        <f t="shared" si="868"/>
        <v>11</v>
      </c>
      <c r="AK3148" s="17">
        <f t="shared" si="869"/>
        <v>6</v>
      </c>
      <c r="AL3148" s="17">
        <f t="shared" si="870"/>
        <v>2020</v>
      </c>
      <c r="AM3148" s="17">
        <f t="shared" ca="1" si="871"/>
        <v>167</v>
      </c>
      <c r="AN3148" s="18">
        <f>IFERROR(VLOOKUP(R3148*1,'[1]Ordenes de Servicio'!G:K,5,0),"No Cruza")</f>
        <v>43957</v>
      </c>
      <c r="AO3148" s="17">
        <f t="shared" ca="1" si="872"/>
        <v>288</v>
      </c>
      <c r="AP3148" s="17">
        <f t="shared" si="873"/>
        <v>17</v>
      </c>
      <c r="AQ3148" s="17">
        <f t="shared" si="874"/>
        <v>10</v>
      </c>
      <c r="AR3148" s="17">
        <f t="shared" si="875"/>
        <v>2019</v>
      </c>
      <c r="AS3148" s="17">
        <f t="shared" ca="1" si="876"/>
        <v>405</v>
      </c>
      <c r="AT3148" s="17" t="str">
        <f t="shared" ca="1" si="879"/>
        <v>Si</v>
      </c>
      <c r="AU3148" s="17">
        <f t="shared" si="877"/>
        <v>238</v>
      </c>
      <c r="AV3148" s="17" t="str">
        <f>+VLOOKUP(B3148,[1]Cruces!S:T,2,0)</f>
        <v>5. Consultoría / Adjudicación</v>
      </c>
    </row>
    <row r="3149" spans="1:48" hidden="1" x14ac:dyDescent="0.25">
      <c r="A3149" s="17" t="s">
        <v>5663</v>
      </c>
      <c r="B3149" s="17" t="s">
        <v>68</v>
      </c>
      <c r="C3149" s="17">
        <v>2976321</v>
      </c>
      <c r="D3149" s="17">
        <v>0</v>
      </c>
      <c r="E3149" s="17" t="s">
        <v>55</v>
      </c>
      <c r="F3149" s="17" t="s">
        <v>56</v>
      </c>
      <c r="G3149" s="17" t="s">
        <v>5664</v>
      </c>
      <c r="H3149" s="17">
        <v>3042179142</v>
      </c>
      <c r="I3149" s="17" t="s">
        <v>104</v>
      </c>
      <c r="J3149" s="17" t="s">
        <v>59</v>
      </c>
      <c r="K3149" s="17" t="s">
        <v>5665</v>
      </c>
      <c r="L3149" s="17" t="s">
        <v>117</v>
      </c>
      <c r="M3149" s="17" t="s">
        <v>118</v>
      </c>
      <c r="N3149" s="17" t="s">
        <v>75</v>
      </c>
      <c r="O3149" s="17">
        <v>20191004</v>
      </c>
      <c r="P3149" s="17">
        <v>20200211</v>
      </c>
      <c r="Q3149" s="17">
        <v>1170</v>
      </c>
      <c r="R3149" s="17">
        <v>26806079</v>
      </c>
      <c r="S3149" s="17" t="s">
        <v>100</v>
      </c>
      <c r="T3149" s="17" t="s">
        <v>63</v>
      </c>
      <c r="U3149" s="17" t="s">
        <v>91</v>
      </c>
      <c r="V3149" s="17">
        <f t="shared" si="878"/>
        <v>300</v>
      </c>
      <c r="W3149" s="17">
        <v>300000</v>
      </c>
      <c r="X3149" s="17" t="s">
        <v>89</v>
      </c>
      <c r="Y3149" s="17" t="s">
        <v>136</v>
      </c>
      <c r="Z3149" s="17">
        <v>20200427</v>
      </c>
      <c r="AA3149" s="17" t="s">
        <v>101</v>
      </c>
      <c r="AB3149" s="17">
        <v>1</v>
      </c>
      <c r="AC3149" s="17" t="str">
        <f>IFERROR(VLOOKUP(A3149,[1]Cruces!AJ:AK,2,0),VLOOKUP(CONCATENATE(X3149,AA3149),[1]Cruces!G:H,2,0))</f>
        <v>Solicitud de Obra</v>
      </c>
      <c r="AD3149" s="17">
        <f t="shared" si="864"/>
        <v>4</v>
      </c>
      <c r="AE3149" s="17">
        <f t="shared" si="865"/>
        <v>10</v>
      </c>
      <c r="AF3149" s="17">
        <f t="shared" si="866"/>
        <v>2019</v>
      </c>
      <c r="AG3149" s="17" t="str">
        <f>IFERROR(VLOOKUP(MID(A3149,2,4)*1,[1]Cruces!K:L,2,0),"Verificar")</f>
        <v>Atlántico Norte</v>
      </c>
      <c r="AH3149" s="17">
        <f t="shared" ca="1" si="867"/>
        <v>418</v>
      </c>
      <c r="AI3149" s="17" t="str">
        <f>IFERROR(VLOOKUP(U3149,[1]Cruces!$O$1:$P$6,2,0),"Sin Orden")</f>
        <v>Resuelta</v>
      </c>
      <c r="AJ3149" s="17">
        <f t="shared" si="868"/>
        <v>27</v>
      </c>
      <c r="AK3149" s="17">
        <f t="shared" si="869"/>
        <v>4</v>
      </c>
      <c r="AL3149" s="17">
        <f t="shared" si="870"/>
        <v>2020</v>
      </c>
      <c r="AM3149" s="17">
        <f t="shared" ca="1" si="871"/>
        <v>212</v>
      </c>
      <c r="AN3149" s="18" t="str">
        <f>IFERROR(VLOOKUP(R3149*1,'[1]Ordenes de Servicio'!G:K,5,0),"No Cruza")</f>
        <v>No Cruza</v>
      </c>
      <c r="AO3149" s="17">
        <f t="shared" ca="1" si="872"/>
        <v>206</v>
      </c>
      <c r="AP3149" s="17">
        <f t="shared" si="873"/>
        <v>11</v>
      </c>
      <c r="AQ3149" s="17">
        <f t="shared" si="874"/>
        <v>2</v>
      </c>
      <c r="AR3149" s="17">
        <f t="shared" si="875"/>
        <v>2020</v>
      </c>
      <c r="AS3149" s="17">
        <f t="shared" ca="1" si="876"/>
        <v>288</v>
      </c>
      <c r="AT3149" s="17" t="str">
        <f t="shared" ca="1" si="879"/>
        <v>No</v>
      </c>
      <c r="AU3149" s="17">
        <f t="shared" si="877"/>
        <v>76</v>
      </c>
      <c r="AV3149" s="17" t="str">
        <f>+VLOOKUP(B3149,[1]Cruces!S:T,2,0)</f>
        <v>5. Consultoría / Adjudicación</v>
      </c>
    </row>
    <row r="3150" spans="1:48" hidden="1" x14ac:dyDescent="0.25">
      <c r="A3150" s="17" t="s">
        <v>9890</v>
      </c>
      <c r="B3150" s="17" t="s">
        <v>6595</v>
      </c>
      <c r="C3150" s="17">
        <v>0</v>
      </c>
      <c r="D3150" s="17">
        <v>0</v>
      </c>
      <c r="E3150" s="17" t="s">
        <v>55</v>
      </c>
      <c r="F3150" s="17" t="s">
        <v>56</v>
      </c>
      <c r="G3150" s="17" t="s">
        <v>9891</v>
      </c>
      <c r="H3150" s="17">
        <v>3772009</v>
      </c>
      <c r="I3150" s="17" t="s">
        <v>71</v>
      </c>
      <c r="J3150" s="17" t="s">
        <v>59</v>
      </c>
      <c r="K3150" s="17" t="s">
        <v>1006</v>
      </c>
      <c r="L3150" s="17" t="s">
        <v>7470</v>
      </c>
      <c r="M3150" s="17" t="s">
        <v>7471</v>
      </c>
      <c r="N3150" s="17" t="s">
        <v>6600</v>
      </c>
      <c r="O3150" s="17">
        <v>20201031</v>
      </c>
      <c r="P3150" s="17">
        <v>20201105</v>
      </c>
      <c r="Q3150" s="17">
        <v>1110</v>
      </c>
      <c r="R3150" s="17">
        <v>28263067</v>
      </c>
      <c r="S3150" s="17" t="s">
        <v>6601</v>
      </c>
      <c r="T3150" s="17" t="s">
        <v>63</v>
      </c>
      <c r="U3150" s="17" t="s">
        <v>91</v>
      </c>
      <c r="V3150" s="17">
        <f t="shared" si="878"/>
        <v>3</v>
      </c>
      <c r="W3150" s="17">
        <v>3000</v>
      </c>
      <c r="X3150" s="17" t="s">
        <v>7065</v>
      </c>
      <c r="Y3150" s="17" t="s">
        <v>6595</v>
      </c>
      <c r="Z3150" s="17">
        <v>20201105</v>
      </c>
      <c r="AA3150" s="17" t="s">
        <v>1947</v>
      </c>
      <c r="AB3150" s="17">
        <v>1</v>
      </c>
      <c r="AC3150" s="17" t="str">
        <f>IFERROR(VLOOKUP(A3150,[1]Cruces!AJ:AK,2,0),VLOOKUP(CONCATENATE(X3150,AA3150),[1]Cruces!G:H,2,0))</f>
        <v>Solicitud por BT</v>
      </c>
      <c r="AD3150" s="17">
        <f t="shared" si="864"/>
        <v>31</v>
      </c>
      <c r="AE3150" s="17">
        <f t="shared" si="865"/>
        <v>10</v>
      </c>
      <c r="AF3150" s="17">
        <f t="shared" si="866"/>
        <v>2020</v>
      </c>
      <c r="AG3150" s="17" t="str">
        <f>IFERROR(VLOOKUP(MID(A3150,2,4)*1,[1]Cruces!K:L,2,0),"Verificar")</f>
        <v>Atlántico Norte</v>
      </c>
      <c r="AH3150" s="17">
        <f t="shared" ca="1" si="867"/>
        <v>25</v>
      </c>
      <c r="AI3150" s="17" t="str">
        <f>IFERROR(VLOOKUP(U3150,[1]Cruces!$O$1:$P$6,2,0),"Sin Orden")</f>
        <v>Resuelta</v>
      </c>
      <c r="AJ3150" s="17">
        <f t="shared" si="868"/>
        <v>5</v>
      </c>
      <c r="AK3150" s="17">
        <f t="shared" si="869"/>
        <v>11</v>
      </c>
      <c r="AL3150" s="17">
        <f t="shared" si="870"/>
        <v>2020</v>
      </c>
      <c r="AM3150" s="17">
        <f t="shared" ca="1" si="871"/>
        <v>20</v>
      </c>
      <c r="AN3150" s="18" t="str">
        <f>IFERROR(VLOOKUP(R3150*1,'[1]Ordenes de Servicio'!G:K,5,0),"No Cruza")</f>
        <v>No Cruza</v>
      </c>
      <c r="AO3150" s="17">
        <f t="shared" ca="1" si="872"/>
        <v>5</v>
      </c>
      <c r="AP3150" s="17">
        <f t="shared" si="873"/>
        <v>5</v>
      </c>
      <c r="AQ3150" s="17">
        <f t="shared" si="874"/>
        <v>11</v>
      </c>
      <c r="AR3150" s="17">
        <f t="shared" si="875"/>
        <v>2020</v>
      </c>
      <c r="AS3150" s="17">
        <f t="shared" ca="1" si="876"/>
        <v>20</v>
      </c>
      <c r="AT3150" s="17" t="str">
        <f t="shared" ca="1" si="879"/>
        <v>No</v>
      </c>
      <c r="AU3150" s="17">
        <f t="shared" si="877"/>
        <v>0</v>
      </c>
      <c r="AV3150" s="17" t="str">
        <f>+VLOOKUP(B3150,[1]Cruces!S:T,2,0)</f>
        <v>7. Ejecución en Campo OS BT</v>
      </c>
    </row>
    <row r="3151" spans="1:48" hidden="1" x14ac:dyDescent="0.25">
      <c r="A3151" s="17" t="s">
        <v>5666</v>
      </c>
      <c r="B3151" s="17" t="s">
        <v>54</v>
      </c>
      <c r="C3151" s="17">
        <v>0</v>
      </c>
      <c r="D3151" s="17">
        <v>0</v>
      </c>
      <c r="E3151" s="17" t="s">
        <v>55</v>
      </c>
      <c r="F3151" s="17" t="s">
        <v>126</v>
      </c>
      <c r="G3151" s="17" t="s">
        <v>5667</v>
      </c>
      <c r="H3151" s="17">
        <v>0</v>
      </c>
      <c r="I3151" s="17" t="s">
        <v>71</v>
      </c>
      <c r="J3151" s="17" t="s">
        <v>59</v>
      </c>
      <c r="K3151" s="17" t="s">
        <v>5668</v>
      </c>
      <c r="L3151" s="17" t="s">
        <v>129</v>
      </c>
      <c r="M3151" s="17" t="s">
        <v>130</v>
      </c>
      <c r="N3151" s="17" t="s">
        <v>62</v>
      </c>
      <c r="O3151" s="17">
        <v>20201020</v>
      </c>
      <c r="P3151" s="17">
        <v>20201027</v>
      </c>
      <c r="Q3151" s="17">
        <v>9332</v>
      </c>
      <c r="R3151" s="17">
        <v>28246011</v>
      </c>
      <c r="S3151" s="17" t="s">
        <v>100</v>
      </c>
      <c r="T3151" s="17" t="s">
        <v>63</v>
      </c>
      <c r="U3151" s="17" t="s">
        <v>91</v>
      </c>
      <c r="V3151" s="17">
        <f t="shared" si="878"/>
        <v>25</v>
      </c>
      <c r="W3151" s="17">
        <v>25000</v>
      </c>
      <c r="X3151" s="17" t="s">
        <v>64</v>
      </c>
      <c r="Y3151" s="17" t="s">
        <v>65</v>
      </c>
      <c r="Z3151" s="17">
        <v>20201027</v>
      </c>
      <c r="AA3151" s="17" t="s">
        <v>78</v>
      </c>
      <c r="AB3151" s="17">
        <v>1</v>
      </c>
      <c r="AC3151" s="17" t="str">
        <f>IFERROR(VLOOKUP(A3151,[1]Cruces!AJ:AK,2,0),VLOOKUP(CONCATENATE(X3151,AA3151),[1]Cruces!G:H,2,0))</f>
        <v>Solicitud de Obra</v>
      </c>
      <c r="AD3151" s="17">
        <f t="shared" si="864"/>
        <v>20</v>
      </c>
      <c r="AE3151" s="17">
        <f t="shared" si="865"/>
        <v>10</v>
      </c>
      <c r="AF3151" s="17">
        <f t="shared" si="866"/>
        <v>2020</v>
      </c>
      <c r="AG3151" s="17" t="str">
        <f>IFERROR(VLOOKUP(MID(A3151,2,4)*1,[1]Cruces!K:L,2,0),"Verificar")</f>
        <v>Guajira</v>
      </c>
      <c r="AH3151" s="17">
        <f t="shared" ca="1" si="867"/>
        <v>36</v>
      </c>
      <c r="AI3151" s="17" t="str">
        <f>IFERROR(VLOOKUP(U3151,[1]Cruces!$O$1:$P$6,2,0),"Sin Orden")</f>
        <v>Resuelta</v>
      </c>
      <c r="AJ3151" s="17">
        <f t="shared" si="868"/>
        <v>27</v>
      </c>
      <c r="AK3151" s="17">
        <f t="shared" si="869"/>
        <v>10</v>
      </c>
      <c r="AL3151" s="17">
        <f t="shared" si="870"/>
        <v>2020</v>
      </c>
      <c r="AM3151" s="17">
        <f t="shared" ca="1" si="871"/>
        <v>29</v>
      </c>
      <c r="AN3151" s="18" t="str">
        <f>IFERROR(VLOOKUP(R3151*1,'[1]Ordenes de Servicio'!G:K,5,0),"No Cruza")</f>
        <v>No Cruza</v>
      </c>
      <c r="AO3151" s="17">
        <f t="shared" ca="1" si="872"/>
        <v>7</v>
      </c>
      <c r="AP3151" s="17">
        <f t="shared" si="873"/>
        <v>27</v>
      </c>
      <c r="AQ3151" s="17">
        <f t="shared" si="874"/>
        <v>10</v>
      </c>
      <c r="AR3151" s="17">
        <f t="shared" si="875"/>
        <v>2020</v>
      </c>
      <c r="AS3151" s="17">
        <f t="shared" ca="1" si="876"/>
        <v>29</v>
      </c>
      <c r="AT3151" s="17" t="str">
        <f t="shared" ca="1" si="879"/>
        <v>No</v>
      </c>
      <c r="AU3151" s="17">
        <f t="shared" si="877"/>
        <v>0</v>
      </c>
      <c r="AV3151" s="17" t="str">
        <f>+VLOOKUP(B3151,[1]Cruces!S:T,2,0)</f>
        <v>4. Presupuesto de Obra</v>
      </c>
    </row>
    <row r="3152" spans="1:48" hidden="1" x14ac:dyDescent="0.25">
      <c r="A3152" s="17" t="s">
        <v>5669</v>
      </c>
      <c r="B3152" s="17" t="s">
        <v>68</v>
      </c>
      <c r="C3152" s="17">
        <v>0</v>
      </c>
      <c r="D3152" s="17">
        <v>0</v>
      </c>
      <c r="E3152" s="17" t="s">
        <v>55</v>
      </c>
      <c r="F3152" s="17" t="s">
        <v>232</v>
      </c>
      <c r="G3152" s="17" t="s">
        <v>5670</v>
      </c>
      <c r="H3152" s="17">
        <v>3012820548</v>
      </c>
      <c r="I3152" s="17" t="s">
        <v>71</v>
      </c>
      <c r="J3152" s="17" t="s">
        <v>59</v>
      </c>
      <c r="K3152" s="17">
        <v>6656805</v>
      </c>
      <c r="L3152" s="17" t="s">
        <v>280</v>
      </c>
      <c r="M3152" s="17" t="s">
        <v>281</v>
      </c>
      <c r="N3152" s="17" t="s">
        <v>75</v>
      </c>
      <c r="O3152" s="17">
        <v>20170919</v>
      </c>
      <c r="P3152" s="17">
        <v>20171211</v>
      </c>
      <c r="Q3152" s="17">
        <v>7542</v>
      </c>
      <c r="R3152" s="17">
        <v>24261389</v>
      </c>
      <c r="S3152" s="17" t="s">
        <v>100</v>
      </c>
      <c r="T3152" s="17" t="s">
        <v>63</v>
      </c>
      <c r="U3152" s="17" t="s">
        <v>91</v>
      </c>
      <c r="V3152" s="17">
        <f t="shared" si="878"/>
        <v>300</v>
      </c>
      <c r="W3152" s="17">
        <v>300000</v>
      </c>
      <c r="X3152" s="17" t="s">
        <v>64</v>
      </c>
      <c r="Y3152" s="17" t="s">
        <v>136</v>
      </c>
      <c r="Z3152" s="17">
        <v>20180316</v>
      </c>
      <c r="AA3152" s="17" t="s">
        <v>78</v>
      </c>
      <c r="AB3152" s="17">
        <v>1</v>
      </c>
      <c r="AC3152" s="17" t="str">
        <f>IFERROR(VLOOKUP(A3152,[1]Cruces!AJ:AK,2,0),VLOOKUP(CONCATENATE(X3152,AA3152),[1]Cruces!G:H,2,0))</f>
        <v>Solicitud de Obra</v>
      </c>
      <c r="AD3152" s="17">
        <f t="shared" si="864"/>
        <v>19</v>
      </c>
      <c r="AE3152" s="17">
        <f t="shared" si="865"/>
        <v>9</v>
      </c>
      <c r="AF3152" s="17">
        <f t="shared" si="866"/>
        <v>2017</v>
      </c>
      <c r="AG3152" s="17" t="str">
        <f>IFERROR(VLOOKUP(MID(A3152,2,4)*1,[1]Cruces!K:L,2,0),"Verificar")</f>
        <v>Atlántico Sur</v>
      </c>
      <c r="AH3152" s="17">
        <f t="shared" ca="1" si="867"/>
        <v>1163</v>
      </c>
      <c r="AI3152" s="17" t="str">
        <f>IFERROR(VLOOKUP(U3152,[1]Cruces!$O$1:$P$6,2,0),"Sin Orden")</f>
        <v>Resuelta</v>
      </c>
      <c r="AJ3152" s="17">
        <f t="shared" si="868"/>
        <v>16</v>
      </c>
      <c r="AK3152" s="17">
        <f t="shared" si="869"/>
        <v>3</v>
      </c>
      <c r="AL3152" s="17">
        <f t="shared" si="870"/>
        <v>2018</v>
      </c>
      <c r="AM3152" s="17">
        <f t="shared" ca="1" si="871"/>
        <v>985</v>
      </c>
      <c r="AN3152" s="18" t="str">
        <f>IFERROR(VLOOKUP(R3152*1,'[1]Ordenes de Servicio'!G:K,5,0),"No Cruza")</f>
        <v>No Cruza</v>
      </c>
      <c r="AO3152" s="17">
        <f t="shared" ca="1" si="872"/>
        <v>178</v>
      </c>
      <c r="AP3152" s="17">
        <f t="shared" si="873"/>
        <v>11</v>
      </c>
      <c r="AQ3152" s="17">
        <f t="shared" si="874"/>
        <v>12</v>
      </c>
      <c r="AR3152" s="17">
        <f t="shared" si="875"/>
        <v>2017</v>
      </c>
      <c r="AS3152" s="17">
        <f t="shared" ca="1" si="876"/>
        <v>1080</v>
      </c>
      <c r="AT3152" s="17" t="str">
        <f t="shared" ca="1" si="879"/>
        <v>Si</v>
      </c>
      <c r="AU3152" s="17">
        <f t="shared" si="877"/>
        <v>95</v>
      </c>
      <c r="AV3152" s="17" t="str">
        <f>+VLOOKUP(B3152,[1]Cruces!S:T,2,0)</f>
        <v>5. Consultoría / Adjudicación</v>
      </c>
    </row>
    <row r="3153" spans="1:48" hidden="1" x14ac:dyDescent="0.25">
      <c r="A3153" s="17" t="s">
        <v>5671</v>
      </c>
      <c r="B3153" s="17" t="s">
        <v>54</v>
      </c>
      <c r="C3153" s="17">
        <v>0</v>
      </c>
      <c r="D3153" s="17">
        <v>0</v>
      </c>
      <c r="E3153" s="17" t="s">
        <v>55</v>
      </c>
      <c r="F3153" s="17" t="s">
        <v>126</v>
      </c>
      <c r="G3153" s="17" t="s">
        <v>5672</v>
      </c>
      <c r="H3153" s="17">
        <v>0</v>
      </c>
      <c r="I3153" s="17" t="s">
        <v>116</v>
      </c>
      <c r="J3153" s="17" t="s">
        <v>59</v>
      </c>
      <c r="K3153" s="17" t="s">
        <v>5673</v>
      </c>
      <c r="L3153" s="17" t="s">
        <v>129</v>
      </c>
      <c r="M3153" s="17" t="s">
        <v>130</v>
      </c>
      <c r="N3153" s="17" t="s">
        <v>62</v>
      </c>
      <c r="O3153" s="17">
        <v>20201021</v>
      </c>
      <c r="P3153" s="17">
        <v>20201029</v>
      </c>
      <c r="Q3153" s="17">
        <v>9332</v>
      </c>
      <c r="R3153" s="17">
        <v>28246052</v>
      </c>
      <c r="S3153" s="17" t="s">
        <v>100</v>
      </c>
      <c r="T3153" s="17" t="s">
        <v>63</v>
      </c>
      <c r="U3153" s="17" t="s">
        <v>91</v>
      </c>
      <c r="V3153" s="17">
        <f t="shared" si="878"/>
        <v>15</v>
      </c>
      <c r="W3153" s="17">
        <v>15000</v>
      </c>
      <c r="X3153" s="17" t="s">
        <v>64</v>
      </c>
      <c r="Y3153" s="17" t="s">
        <v>65</v>
      </c>
      <c r="Z3153" s="17">
        <v>20201029</v>
      </c>
      <c r="AA3153" s="17" t="s">
        <v>78</v>
      </c>
      <c r="AB3153" s="17">
        <v>1</v>
      </c>
      <c r="AC3153" s="17" t="str">
        <f>IFERROR(VLOOKUP(A3153,[1]Cruces!AJ:AK,2,0),VLOOKUP(CONCATENATE(X3153,AA3153),[1]Cruces!G:H,2,0))</f>
        <v>Solicitud de Obra</v>
      </c>
      <c r="AD3153" s="17">
        <f t="shared" si="864"/>
        <v>21</v>
      </c>
      <c r="AE3153" s="17">
        <f t="shared" si="865"/>
        <v>10</v>
      </c>
      <c r="AF3153" s="17">
        <f t="shared" si="866"/>
        <v>2020</v>
      </c>
      <c r="AG3153" s="17" t="str">
        <f>IFERROR(VLOOKUP(MID(A3153,2,4)*1,[1]Cruces!K:L,2,0),"Verificar")</f>
        <v>Guajira</v>
      </c>
      <c r="AH3153" s="17">
        <f t="shared" ca="1" si="867"/>
        <v>35</v>
      </c>
      <c r="AI3153" s="17" t="str">
        <f>IFERROR(VLOOKUP(U3153,[1]Cruces!$O$1:$P$6,2,0),"Sin Orden")</f>
        <v>Resuelta</v>
      </c>
      <c r="AJ3153" s="17">
        <f t="shared" si="868"/>
        <v>29</v>
      </c>
      <c r="AK3153" s="17">
        <f t="shared" si="869"/>
        <v>10</v>
      </c>
      <c r="AL3153" s="17">
        <f t="shared" si="870"/>
        <v>2020</v>
      </c>
      <c r="AM3153" s="17">
        <f t="shared" ca="1" si="871"/>
        <v>27</v>
      </c>
      <c r="AN3153" s="18" t="str">
        <f>IFERROR(VLOOKUP(R3153*1,'[1]Ordenes de Servicio'!G:K,5,0),"No Cruza")</f>
        <v>No Cruza</v>
      </c>
      <c r="AO3153" s="17">
        <f t="shared" ca="1" si="872"/>
        <v>8</v>
      </c>
      <c r="AP3153" s="17">
        <f t="shared" si="873"/>
        <v>29</v>
      </c>
      <c r="AQ3153" s="17">
        <f t="shared" si="874"/>
        <v>10</v>
      </c>
      <c r="AR3153" s="17">
        <f t="shared" si="875"/>
        <v>2020</v>
      </c>
      <c r="AS3153" s="17">
        <f t="shared" ca="1" si="876"/>
        <v>27</v>
      </c>
      <c r="AT3153" s="17" t="str">
        <f t="shared" ca="1" si="879"/>
        <v>No</v>
      </c>
      <c r="AU3153" s="17">
        <f t="shared" si="877"/>
        <v>0</v>
      </c>
      <c r="AV3153" s="17" t="str">
        <f>+VLOOKUP(B3153,[1]Cruces!S:T,2,0)</f>
        <v>4. Presupuesto de Obra</v>
      </c>
    </row>
    <row r="3154" spans="1:48" hidden="1" x14ac:dyDescent="0.25">
      <c r="A3154" s="17" t="s">
        <v>5674</v>
      </c>
      <c r="B3154" s="17" t="s">
        <v>54</v>
      </c>
      <c r="C3154" s="17">
        <v>0</v>
      </c>
      <c r="D3154" s="17">
        <v>0</v>
      </c>
      <c r="E3154" s="17" t="s">
        <v>55</v>
      </c>
      <c r="F3154" s="17" t="s">
        <v>107</v>
      </c>
      <c r="G3154" s="17" t="s">
        <v>5675</v>
      </c>
      <c r="H3154" s="17">
        <v>0</v>
      </c>
      <c r="I3154" s="17" t="s">
        <v>116</v>
      </c>
      <c r="J3154" s="17" t="s">
        <v>59</v>
      </c>
      <c r="K3154" s="17" t="s">
        <v>5676</v>
      </c>
      <c r="L3154" s="17" t="s">
        <v>111</v>
      </c>
      <c r="M3154" s="17" t="s">
        <v>112</v>
      </c>
      <c r="N3154" s="17" t="s">
        <v>62</v>
      </c>
      <c r="O3154" s="17">
        <v>20190531</v>
      </c>
      <c r="P3154" s="17">
        <v>20190610</v>
      </c>
      <c r="Q3154" s="17">
        <v>1110</v>
      </c>
      <c r="R3154" s="17">
        <v>26374641</v>
      </c>
      <c r="S3154" s="17" t="s">
        <v>100</v>
      </c>
      <c r="T3154" s="17" t="s">
        <v>63</v>
      </c>
      <c r="U3154" s="17" t="s">
        <v>91</v>
      </c>
      <c r="V3154" s="17">
        <f t="shared" si="878"/>
        <v>630</v>
      </c>
      <c r="W3154" s="17">
        <v>630000</v>
      </c>
      <c r="X3154" s="17" t="s">
        <v>64</v>
      </c>
      <c r="Y3154" s="17" t="s">
        <v>65</v>
      </c>
      <c r="Z3154" s="17">
        <v>20190610</v>
      </c>
      <c r="AA3154" s="17" t="s">
        <v>101</v>
      </c>
      <c r="AB3154" s="17">
        <v>1</v>
      </c>
      <c r="AC3154" s="17" t="str">
        <f>IFERROR(VLOOKUP(A3154,[1]Cruces!AJ:AK,2,0),VLOOKUP(CONCATENATE(X3154,AA3154),[1]Cruces!G:H,2,0))</f>
        <v>Solicitud de Obra</v>
      </c>
      <c r="AD3154" s="17">
        <f t="shared" si="864"/>
        <v>31</v>
      </c>
      <c r="AE3154" s="17">
        <f t="shared" si="865"/>
        <v>5</v>
      </c>
      <c r="AF3154" s="17">
        <f t="shared" si="866"/>
        <v>2019</v>
      </c>
      <c r="AG3154" s="17" t="str">
        <f>IFERROR(VLOOKUP(MID(A3154,2,4)*1,[1]Cruces!K:L,2,0),"Verificar")</f>
        <v>Atlántico Norte</v>
      </c>
      <c r="AH3154" s="17">
        <f t="shared" ca="1" si="867"/>
        <v>544</v>
      </c>
      <c r="AI3154" s="17" t="str">
        <f>IFERROR(VLOOKUP(U3154,[1]Cruces!$O$1:$P$6,2,0),"Sin Orden")</f>
        <v>Resuelta</v>
      </c>
      <c r="AJ3154" s="17">
        <f t="shared" si="868"/>
        <v>10</v>
      </c>
      <c r="AK3154" s="17">
        <f t="shared" si="869"/>
        <v>6</v>
      </c>
      <c r="AL3154" s="17">
        <f t="shared" si="870"/>
        <v>2019</v>
      </c>
      <c r="AM3154" s="17">
        <f t="shared" ca="1" si="871"/>
        <v>534</v>
      </c>
      <c r="AN3154" s="18" t="str">
        <f>IFERROR(VLOOKUP(R3154*1,'[1]Ordenes de Servicio'!G:K,5,0),"No Cruza")</f>
        <v>No Cruza</v>
      </c>
      <c r="AO3154" s="17">
        <f t="shared" ca="1" si="872"/>
        <v>10</v>
      </c>
      <c r="AP3154" s="17">
        <f t="shared" si="873"/>
        <v>10</v>
      </c>
      <c r="AQ3154" s="17">
        <f t="shared" si="874"/>
        <v>6</v>
      </c>
      <c r="AR3154" s="17">
        <f t="shared" si="875"/>
        <v>2019</v>
      </c>
      <c r="AS3154" s="17">
        <f t="shared" ca="1" si="876"/>
        <v>534</v>
      </c>
      <c r="AT3154" s="17" t="str">
        <f t="shared" ca="1" si="879"/>
        <v>Si</v>
      </c>
      <c r="AU3154" s="17">
        <f t="shared" si="877"/>
        <v>0</v>
      </c>
      <c r="AV3154" s="17" t="str">
        <f>+VLOOKUP(B3154,[1]Cruces!S:T,2,0)</f>
        <v>4. Presupuesto de Obra</v>
      </c>
    </row>
    <row r="3155" spans="1:48" x14ac:dyDescent="0.25">
      <c r="A3155" s="17" t="s">
        <v>5677</v>
      </c>
      <c r="B3155" s="17" t="s">
        <v>80</v>
      </c>
      <c r="C3155" s="17">
        <v>3311730</v>
      </c>
      <c r="D3155" s="17">
        <v>0</v>
      </c>
      <c r="E3155" s="17" t="s">
        <v>55</v>
      </c>
      <c r="F3155" s="17" t="s">
        <v>56</v>
      </c>
      <c r="G3155" s="17" t="s">
        <v>5678</v>
      </c>
      <c r="H3155" s="17">
        <v>3148609129</v>
      </c>
      <c r="I3155" s="17" t="s">
        <v>71</v>
      </c>
      <c r="J3155" s="17" t="s">
        <v>59</v>
      </c>
      <c r="K3155" s="17" t="s">
        <v>97</v>
      </c>
      <c r="L3155" s="17" t="s">
        <v>117</v>
      </c>
      <c r="M3155" s="17" t="s">
        <v>118</v>
      </c>
      <c r="N3155" s="17" t="s">
        <v>87</v>
      </c>
      <c r="O3155" s="17">
        <v>20191021</v>
      </c>
      <c r="P3155" s="17">
        <v>20200110</v>
      </c>
      <c r="Q3155" s="17">
        <v>1110</v>
      </c>
      <c r="R3155" s="17">
        <v>27001930</v>
      </c>
      <c r="S3155" s="17" t="s">
        <v>76</v>
      </c>
      <c r="T3155" s="17" t="s">
        <v>63</v>
      </c>
      <c r="U3155" s="17" t="s">
        <v>88</v>
      </c>
      <c r="V3155" s="17">
        <f t="shared" si="878"/>
        <v>50</v>
      </c>
      <c r="W3155" s="17">
        <v>50000</v>
      </c>
      <c r="X3155" s="17" t="s">
        <v>89</v>
      </c>
      <c r="Y3155" s="17" t="s">
        <v>80</v>
      </c>
      <c r="Z3155" s="17">
        <v>20200110</v>
      </c>
      <c r="AA3155" s="17" t="s">
        <v>78</v>
      </c>
      <c r="AB3155" s="17">
        <v>1</v>
      </c>
      <c r="AC3155" s="17" t="str">
        <f>IFERROR(VLOOKUP(A3155,[1]Cruces!AJ:AK,2,0),VLOOKUP(CONCATENATE(X3155,AA3155),[1]Cruces!G:H,2,0))</f>
        <v>Solicitud de Obra</v>
      </c>
      <c r="AD3155" s="17">
        <f t="shared" si="864"/>
        <v>21</v>
      </c>
      <c r="AE3155" s="17">
        <f t="shared" si="865"/>
        <v>10</v>
      </c>
      <c r="AF3155" s="17">
        <f t="shared" si="866"/>
        <v>2019</v>
      </c>
      <c r="AG3155" s="17" t="str">
        <f>IFERROR(VLOOKUP(MID(A3155,2,4)*1,[1]Cruces!K:L,2,0),"Verificar")</f>
        <v>Atlántico Norte</v>
      </c>
      <c r="AH3155" s="17">
        <f t="shared" ca="1" si="867"/>
        <v>401</v>
      </c>
      <c r="AI3155" s="17" t="str">
        <f>IFERROR(VLOOKUP(U3155,[1]Cruces!$O$1:$P$6,2,0),"Sin Orden")</f>
        <v>Resuelta</v>
      </c>
      <c r="AJ3155" s="17">
        <f t="shared" si="868"/>
        <v>10</v>
      </c>
      <c r="AK3155" s="17">
        <f t="shared" si="869"/>
        <v>1</v>
      </c>
      <c r="AL3155" s="17">
        <f t="shared" si="870"/>
        <v>2020</v>
      </c>
      <c r="AM3155" s="17">
        <f t="shared" ca="1" si="871"/>
        <v>320</v>
      </c>
      <c r="AN3155" s="18" t="str">
        <f>IFERROR(VLOOKUP(R3155*1,'[1]Ordenes de Servicio'!G:K,5,0),"No Cruza")</f>
        <v>No Cruza</v>
      </c>
      <c r="AO3155" s="17">
        <f t="shared" ca="1" si="872"/>
        <v>81</v>
      </c>
      <c r="AP3155" s="17">
        <f t="shared" si="873"/>
        <v>10</v>
      </c>
      <c r="AQ3155" s="17">
        <f t="shared" si="874"/>
        <v>1</v>
      </c>
      <c r="AR3155" s="17">
        <f t="shared" si="875"/>
        <v>2020</v>
      </c>
      <c r="AS3155" s="17">
        <f t="shared" ca="1" si="876"/>
        <v>320</v>
      </c>
      <c r="AT3155" s="17" t="str">
        <f t="shared" ca="1" si="879"/>
        <v>No</v>
      </c>
      <c r="AU3155" s="17">
        <f t="shared" si="877"/>
        <v>0</v>
      </c>
      <c r="AV3155" s="17" t="str">
        <f>+VLOOKUP(B3155,[1]Cruces!S:T,2,0)</f>
        <v>8. Puesta en Servicio</v>
      </c>
    </row>
    <row r="3156" spans="1:48" hidden="1" x14ac:dyDescent="0.25">
      <c r="A3156" s="17" t="s">
        <v>9892</v>
      </c>
      <c r="B3156" s="17" t="s">
        <v>6595</v>
      </c>
      <c r="C3156" s="17">
        <v>0</v>
      </c>
      <c r="D3156" s="17">
        <v>0</v>
      </c>
      <c r="E3156" s="17" t="s">
        <v>55</v>
      </c>
      <c r="F3156" s="17" t="s">
        <v>7098</v>
      </c>
      <c r="G3156" s="17" t="s">
        <v>9893</v>
      </c>
      <c r="H3156" s="17">
        <v>3007590443</v>
      </c>
      <c r="I3156" s="17" t="s">
        <v>71</v>
      </c>
      <c r="J3156" s="17" t="s">
        <v>59</v>
      </c>
      <c r="K3156" s="17" t="s">
        <v>9894</v>
      </c>
      <c r="L3156" s="17" t="s">
        <v>8127</v>
      </c>
      <c r="M3156" s="17" t="s">
        <v>8128</v>
      </c>
      <c r="N3156" s="17" t="s">
        <v>6600</v>
      </c>
      <c r="O3156" s="17">
        <v>20200604</v>
      </c>
      <c r="P3156" s="17">
        <v>20200609</v>
      </c>
      <c r="Q3156" s="17">
        <v>1180</v>
      </c>
      <c r="R3156" s="17">
        <v>27738636</v>
      </c>
      <c r="S3156" s="17" t="s">
        <v>6601</v>
      </c>
      <c r="T3156" s="17" t="s">
        <v>63</v>
      </c>
      <c r="U3156" s="17" t="s">
        <v>91</v>
      </c>
      <c r="V3156" s="17">
        <f t="shared" si="878"/>
        <v>3</v>
      </c>
      <c r="W3156" s="17">
        <v>3000</v>
      </c>
      <c r="X3156" s="17" t="s">
        <v>7065</v>
      </c>
      <c r="Y3156" s="17" t="s">
        <v>6595</v>
      </c>
      <c r="Z3156" s="17">
        <v>20200609</v>
      </c>
      <c r="AA3156" s="17" t="s">
        <v>1947</v>
      </c>
      <c r="AB3156" s="17">
        <v>1</v>
      </c>
      <c r="AC3156" s="17" t="str">
        <f>IFERROR(VLOOKUP(A3156,[1]Cruces!AJ:AK,2,0),VLOOKUP(CONCATENATE(X3156,AA3156),[1]Cruces!G:H,2,0))</f>
        <v>Solicitud por BT</v>
      </c>
      <c r="AD3156" s="17">
        <f t="shared" si="864"/>
        <v>4</v>
      </c>
      <c r="AE3156" s="17">
        <f t="shared" si="865"/>
        <v>6</v>
      </c>
      <c r="AF3156" s="17">
        <f t="shared" si="866"/>
        <v>2020</v>
      </c>
      <c r="AG3156" s="17" t="str">
        <f>IFERROR(VLOOKUP(MID(A3156,2,4)*1,[1]Cruces!K:L,2,0),"Verificar")</f>
        <v>Atlántico Norte</v>
      </c>
      <c r="AH3156" s="17">
        <f t="shared" ca="1" si="867"/>
        <v>174</v>
      </c>
      <c r="AI3156" s="17" t="str">
        <f>IFERROR(VLOOKUP(U3156,[1]Cruces!$O$1:$P$6,2,0),"Sin Orden")</f>
        <v>Resuelta</v>
      </c>
      <c r="AJ3156" s="17">
        <f t="shared" si="868"/>
        <v>9</v>
      </c>
      <c r="AK3156" s="17">
        <f t="shared" si="869"/>
        <v>6</v>
      </c>
      <c r="AL3156" s="17">
        <f t="shared" si="870"/>
        <v>2020</v>
      </c>
      <c r="AM3156" s="17">
        <f t="shared" ca="1" si="871"/>
        <v>169</v>
      </c>
      <c r="AN3156" s="18" t="str">
        <f>IFERROR(VLOOKUP(R3156*1,'[1]Ordenes de Servicio'!G:K,5,0),"No Cruza")</f>
        <v>No Cruza</v>
      </c>
      <c r="AO3156" s="17">
        <f t="shared" ca="1" si="872"/>
        <v>5</v>
      </c>
      <c r="AP3156" s="17">
        <f t="shared" si="873"/>
        <v>9</v>
      </c>
      <c r="AQ3156" s="17">
        <f t="shared" si="874"/>
        <v>6</v>
      </c>
      <c r="AR3156" s="17">
        <f t="shared" si="875"/>
        <v>2020</v>
      </c>
      <c r="AS3156" s="17">
        <f t="shared" ca="1" si="876"/>
        <v>169</v>
      </c>
      <c r="AT3156" s="17" t="str">
        <f t="shared" ca="1" si="879"/>
        <v>No</v>
      </c>
      <c r="AU3156" s="17">
        <f t="shared" si="877"/>
        <v>0</v>
      </c>
      <c r="AV3156" s="17" t="str">
        <f>+VLOOKUP(B3156,[1]Cruces!S:T,2,0)</f>
        <v>7. Ejecución en Campo OS BT</v>
      </c>
    </row>
    <row r="3157" spans="1:48" hidden="1" x14ac:dyDescent="0.25">
      <c r="A3157" s="17" t="s">
        <v>5679</v>
      </c>
      <c r="B3157" s="17" t="s">
        <v>54</v>
      </c>
      <c r="C3157" s="17">
        <v>0</v>
      </c>
      <c r="D3157" s="17">
        <v>0</v>
      </c>
      <c r="E3157" s="17" t="s">
        <v>55</v>
      </c>
      <c r="F3157" s="17" t="s">
        <v>126</v>
      </c>
      <c r="G3157" s="17" t="s">
        <v>5680</v>
      </c>
      <c r="H3157" s="17">
        <v>0</v>
      </c>
      <c r="I3157" s="17" t="s">
        <v>83</v>
      </c>
      <c r="J3157" s="17" t="s">
        <v>59</v>
      </c>
      <c r="K3157" s="17" t="s">
        <v>688</v>
      </c>
      <c r="L3157" s="17" t="s">
        <v>129</v>
      </c>
      <c r="M3157" s="17" t="s">
        <v>130</v>
      </c>
      <c r="N3157" s="17" t="s">
        <v>62</v>
      </c>
      <c r="O3157" s="17">
        <v>20200318</v>
      </c>
      <c r="P3157" s="17">
        <v>20200326</v>
      </c>
      <c r="Q3157" s="17">
        <v>9332</v>
      </c>
      <c r="R3157" s="17">
        <v>27290583</v>
      </c>
      <c r="S3157" s="17" t="s">
        <v>100</v>
      </c>
      <c r="T3157" s="17" t="s">
        <v>63</v>
      </c>
      <c r="U3157" s="17" t="s">
        <v>91</v>
      </c>
      <c r="V3157" s="17">
        <f t="shared" si="878"/>
        <v>200</v>
      </c>
      <c r="W3157" s="17">
        <v>200000</v>
      </c>
      <c r="X3157" s="17" t="s">
        <v>64</v>
      </c>
      <c r="Y3157" s="17" t="s">
        <v>65</v>
      </c>
      <c r="Z3157" s="17">
        <v>20200326</v>
      </c>
      <c r="AA3157" s="17" t="s">
        <v>176</v>
      </c>
      <c r="AB3157" s="17">
        <v>1</v>
      </c>
      <c r="AC3157" s="17" t="str">
        <f>IFERROR(VLOOKUP(A3157,[1]Cruces!AJ:AK,2,0),VLOOKUP(CONCATENATE(X3157,AA3157),[1]Cruces!G:H,2,0))</f>
        <v>Solicitud de Obra</v>
      </c>
      <c r="AD3157" s="17">
        <f t="shared" si="864"/>
        <v>18</v>
      </c>
      <c r="AE3157" s="17">
        <f t="shared" si="865"/>
        <v>3</v>
      </c>
      <c r="AF3157" s="17">
        <f t="shared" si="866"/>
        <v>2020</v>
      </c>
      <c r="AG3157" s="17" t="str">
        <f>IFERROR(VLOOKUP(MID(A3157,2,4)*1,[1]Cruces!K:L,2,0),"Verificar")</f>
        <v>Guajira</v>
      </c>
      <c r="AH3157" s="17">
        <f t="shared" ca="1" si="867"/>
        <v>252</v>
      </c>
      <c r="AI3157" s="17" t="str">
        <f>IFERROR(VLOOKUP(U3157,[1]Cruces!$O$1:$P$6,2,0),"Sin Orden")</f>
        <v>Resuelta</v>
      </c>
      <c r="AJ3157" s="17">
        <f t="shared" si="868"/>
        <v>26</v>
      </c>
      <c r="AK3157" s="17">
        <f t="shared" si="869"/>
        <v>3</v>
      </c>
      <c r="AL3157" s="17">
        <f t="shared" si="870"/>
        <v>2020</v>
      </c>
      <c r="AM3157" s="17">
        <f t="shared" ca="1" si="871"/>
        <v>244</v>
      </c>
      <c r="AN3157" s="18" t="str">
        <f>IFERROR(VLOOKUP(R3157*1,'[1]Ordenes de Servicio'!G:K,5,0),"No Cruza")</f>
        <v>No Cruza</v>
      </c>
      <c r="AO3157" s="17">
        <f t="shared" ca="1" si="872"/>
        <v>8</v>
      </c>
      <c r="AP3157" s="17">
        <f t="shared" si="873"/>
        <v>26</v>
      </c>
      <c r="AQ3157" s="17">
        <f t="shared" si="874"/>
        <v>3</v>
      </c>
      <c r="AR3157" s="17">
        <f t="shared" si="875"/>
        <v>2020</v>
      </c>
      <c r="AS3157" s="17">
        <f t="shared" ca="1" si="876"/>
        <v>244</v>
      </c>
      <c r="AT3157" s="17" t="str">
        <f t="shared" ca="1" si="879"/>
        <v>No</v>
      </c>
      <c r="AU3157" s="17">
        <f t="shared" si="877"/>
        <v>0</v>
      </c>
      <c r="AV3157" s="17" t="str">
        <f>+VLOOKUP(B3157,[1]Cruces!S:T,2,0)</f>
        <v>4. Presupuesto de Obra</v>
      </c>
    </row>
    <row r="3158" spans="1:48" x14ac:dyDescent="0.25">
      <c r="A3158" s="17" t="s">
        <v>5681</v>
      </c>
      <c r="B3158" s="17" t="s">
        <v>80</v>
      </c>
      <c r="C3158" s="17">
        <v>0</v>
      </c>
      <c r="D3158" s="17">
        <v>0</v>
      </c>
      <c r="E3158" s="17" t="s">
        <v>55</v>
      </c>
      <c r="F3158" s="17" t="s">
        <v>56</v>
      </c>
      <c r="G3158" s="17" t="s">
        <v>178</v>
      </c>
      <c r="H3158" s="17">
        <v>0</v>
      </c>
      <c r="I3158" s="17" t="s">
        <v>116</v>
      </c>
      <c r="J3158" s="17" t="s">
        <v>59</v>
      </c>
      <c r="K3158" s="17" t="s">
        <v>396</v>
      </c>
      <c r="L3158" s="17" t="s">
        <v>172</v>
      </c>
      <c r="M3158" s="17" t="s">
        <v>173</v>
      </c>
      <c r="N3158" s="17" t="s">
        <v>87</v>
      </c>
      <c r="O3158" s="17">
        <v>20190712</v>
      </c>
      <c r="P3158" s="17">
        <v>20200110</v>
      </c>
      <c r="Q3158" s="17">
        <v>1180</v>
      </c>
      <c r="R3158" s="17">
        <v>26775961</v>
      </c>
      <c r="S3158" s="17" t="s">
        <v>76</v>
      </c>
      <c r="T3158" s="17" t="s">
        <v>63</v>
      </c>
      <c r="U3158" s="17" t="s">
        <v>88</v>
      </c>
      <c r="V3158" s="17">
        <f t="shared" si="878"/>
        <v>112.5</v>
      </c>
      <c r="W3158" s="17">
        <v>112500</v>
      </c>
      <c r="X3158" s="17" t="s">
        <v>64</v>
      </c>
      <c r="Y3158" s="17" t="s">
        <v>80</v>
      </c>
      <c r="Z3158" s="17">
        <v>20200110</v>
      </c>
      <c r="AA3158" s="17" t="s">
        <v>137</v>
      </c>
      <c r="AB3158" s="17">
        <v>1</v>
      </c>
      <c r="AC3158" s="17" t="str">
        <f>IFERROR(VLOOKUP(A3158,[1]Cruces!AJ:AK,2,0),VLOOKUP(CONCATENATE(X3158,AA3158),[1]Cruces!G:H,2,0))</f>
        <v>Solicitud de Obra</v>
      </c>
      <c r="AD3158" s="17">
        <f t="shared" si="864"/>
        <v>12</v>
      </c>
      <c r="AE3158" s="17">
        <f t="shared" si="865"/>
        <v>7</v>
      </c>
      <c r="AF3158" s="17">
        <f t="shared" si="866"/>
        <v>2019</v>
      </c>
      <c r="AG3158" s="17" t="str">
        <f>IFERROR(VLOOKUP(MID(A3158,2,4)*1,[1]Cruces!K:L,2,0),"Verificar")</f>
        <v>Atlántico Norte</v>
      </c>
      <c r="AH3158" s="17">
        <f t="shared" ca="1" si="867"/>
        <v>502</v>
      </c>
      <c r="AI3158" s="17" t="str">
        <f>IFERROR(VLOOKUP(U3158,[1]Cruces!$O$1:$P$6,2,0),"Sin Orden")</f>
        <v>Resuelta</v>
      </c>
      <c r="AJ3158" s="17">
        <f t="shared" si="868"/>
        <v>10</v>
      </c>
      <c r="AK3158" s="17">
        <f t="shared" si="869"/>
        <v>1</v>
      </c>
      <c r="AL3158" s="17">
        <f t="shared" si="870"/>
        <v>2020</v>
      </c>
      <c r="AM3158" s="17">
        <f t="shared" ca="1" si="871"/>
        <v>320</v>
      </c>
      <c r="AN3158" s="18" t="str">
        <f>IFERROR(VLOOKUP(R3158*1,'[1]Ordenes de Servicio'!G:K,5,0),"No Cruza")</f>
        <v>No Cruza</v>
      </c>
      <c r="AO3158" s="17">
        <f t="shared" ca="1" si="872"/>
        <v>182</v>
      </c>
      <c r="AP3158" s="17">
        <f t="shared" si="873"/>
        <v>10</v>
      </c>
      <c r="AQ3158" s="17">
        <f t="shared" si="874"/>
        <v>1</v>
      </c>
      <c r="AR3158" s="17">
        <f t="shared" si="875"/>
        <v>2020</v>
      </c>
      <c r="AS3158" s="17">
        <f t="shared" ca="1" si="876"/>
        <v>320</v>
      </c>
      <c r="AT3158" s="17" t="str">
        <f t="shared" ca="1" si="879"/>
        <v>No</v>
      </c>
      <c r="AU3158" s="17">
        <f t="shared" si="877"/>
        <v>0</v>
      </c>
      <c r="AV3158" s="17" t="str">
        <f>+VLOOKUP(B3158,[1]Cruces!S:T,2,0)</f>
        <v>8. Puesta en Servicio</v>
      </c>
    </row>
    <row r="3159" spans="1:48" x14ac:dyDescent="0.25">
      <c r="A3159" s="17" t="s">
        <v>5682</v>
      </c>
      <c r="B3159" s="17" t="s">
        <v>80</v>
      </c>
      <c r="C3159" s="17">
        <v>0</v>
      </c>
      <c r="D3159" s="17">
        <v>0</v>
      </c>
      <c r="E3159" s="17" t="s">
        <v>55</v>
      </c>
      <c r="F3159" s="17" t="s">
        <v>56</v>
      </c>
      <c r="G3159" s="17" t="s">
        <v>1232</v>
      </c>
      <c r="H3159" s="17">
        <v>0</v>
      </c>
      <c r="I3159" s="17" t="s">
        <v>71</v>
      </c>
      <c r="J3159" s="17" t="s">
        <v>59</v>
      </c>
      <c r="K3159" s="17" t="s">
        <v>97</v>
      </c>
      <c r="L3159" s="17" t="s">
        <v>117</v>
      </c>
      <c r="M3159" s="17" t="s">
        <v>118</v>
      </c>
      <c r="N3159" s="17" t="s">
        <v>87</v>
      </c>
      <c r="O3159" s="17">
        <v>20190723</v>
      </c>
      <c r="P3159" s="17">
        <v>20200312</v>
      </c>
      <c r="Q3159" s="17">
        <v>1180</v>
      </c>
      <c r="R3159" s="17">
        <v>27067286</v>
      </c>
      <c r="S3159" s="17" t="s">
        <v>76</v>
      </c>
      <c r="T3159" s="17" t="s">
        <v>63</v>
      </c>
      <c r="U3159" s="17" t="s">
        <v>88</v>
      </c>
      <c r="V3159" s="17">
        <f t="shared" si="878"/>
        <v>75</v>
      </c>
      <c r="W3159" s="17">
        <v>75000</v>
      </c>
      <c r="X3159" s="17" t="s">
        <v>64</v>
      </c>
      <c r="Y3159" s="17" t="s">
        <v>80</v>
      </c>
      <c r="Z3159" s="17">
        <v>20200312</v>
      </c>
      <c r="AA3159" s="17" t="s">
        <v>78</v>
      </c>
      <c r="AB3159" s="17">
        <v>1</v>
      </c>
      <c r="AC3159" s="17" t="str">
        <f>IFERROR(VLOOKUP(A3159,[1]Cruces!AJ:AK,2,0),VLOOKUP(CONCATENATE(X3159,AA3159),[1]Cruces!G:H,2,0))</f>
        <v>Solicitud de Obra</v>
      </c>
      <c r="AD3159" s="17">
        <f t="shared" si="864"/>
        <v>23</v>
      </c>
      <c r="AE3159" s="17">
        <f t="shared" si="865"/>
        <v>7</v>
      </c>
      <c r="AF3159" s="17">
        <f t="shared" si="866"/>
        <v>2019</v>
      </c>
      <c r="AG3159" s="17" t="str">
        <f>IFERROR(VLOOKUP(MID(A3159,2,4)*1,[1]Cruces!K:L,2,0),"Verificar")</f>
        <v>Atlántico Norte</v>
      </c>
      <c r="AH3159" s="17">
        <f t="shared" ca="1" si="867"/>
        <v>491</v>
      </c>
      <c r="AI3159" s="17" t="str">
        <f>IFERROR(VLOOKUP(U3159,[1]Cruces!$O$1:$P$6,2,0),"Sin Orden")</f>
        <v>Resuelta</v>
      </c>
      <c r="AJ3159" s="17">
        <f t="shared" si="868"/>
        <v>12</v>
      </c>
      <c r="AK3159" s="17">
        <f t="shared" si="869"/>
        <v>3</v>
      </c>
      <c r="AL3159" s="17">
        <f t="shared" si="870"/>
        <v>2020</v>
      </c>
      <c r="AM3159" s="17">
        <f t="shared" ca="1" si="871"/>
        <v>258</v>
      </c>
      <c r="AN3159" s="18" t="str">
        <f>IFERROR(VLOOKUP(R3159*1,'[1]Ordenes de Servicio'!G:K,5,0),"No Cruza")</f>
        <v>No Cruza</v>
      </c>
      <c r="AO3159" s="17">
        <f t="shared" ca="1" si="872"/>
        <v>233</v>
      </c>
      <c r="AP3159" s="17">
        <f t="shared" si="873"/>
        <v>12</v>
      </c>
      <c r="AQ3159" s="17">
        <f t="shared" si="874"/>
        <v>3</v>
      </c>
      <c r="AR3159" s="17">
        <f t="shared" si="875"/>
        <v>2020</v>
      </c>
      <c r="AS3159" s="17">
        <f t="shared" ca="1" si="876"/>
        <v>258</v>
      </c>
      <c r="AT3159" s="17" t="str">
        <f t="shared" ca="1" si="879"/>
        <v>No</v>
      </c>
      <c r="AU3159" s="17">
        <f t="shared" si="877"/>
        <v>0</v>
      </c>
      <c r="AV3159" s="17" t="str">
        <f>+VLOOKUP(B3159,[1]Cruces!S:T,2,0)</f>
        <v>8. Puesta en Servicio</v>
      </c>
    </row>
    <row r="3160" spans="1:48" x14ac:dyDescent="0.25">
      <c r="A3160" s="17" t="s">
        <v>5683</v>
      </c>
      <c r="B3160" s="17" t="s">
        <v>80</v>
      </c>
      <c r="C3160" s="17">
        <v>0</v>
      </c>
      <c r="D3160" s="17">
        <v>0</v>
      </c>
      <c r="E3160" s="17" t="s">
        <v>55</v>
      </c>
      <c r="F3160" s="17" t="s">
        <v>81</v>
      </c>
      <c r="G3160" s="17" t="s">
        <v>5684</v>
      </c>
      <c r="H3160" s="17">
        <v>3152220272</v>
      </c>
      <c r="I3160" s="17" t="s">
        <v>116</v>
      </c>
      <c r="J3160" s="17" t="s">
        <v>59</v>
      </c>
      <c r="K3160" s="17" t="s">
        <v>5685</v>
      </c>
      <c r="L3160" s="17" t="s">
        <v>215</v>
      </c>
      <c r="M3160" s="17" t="s">
        <v>216</v>
      </c>
      <c r="N3160" s="17" t="s">
        <v>87</v>
      </c>
      <c r="O3160" s="17">
        <v>20190204</v>
      </c>
      <c r="P3160" s="17">
        <v>20190204</v>
      </c>
      <c r="Q3160" s="17">
        <v>3410</v>
      </c>
      <c r="R3160" s="17">
        <v>0</v>
      </c>
      <c r="S3160" s="17"/>
      <c r="T3160" s="17" t="s">
        <v>63</v>
      </c>
      <c r="U3160" s="17"/>
      <c r="V3160" s="17">
        <f t="shared" si="878"/>
        <v>225</v>
      </c>
      <c r="W3160" s="17">
        <v>225000</v>
      </c>
      <c r="X3160" s="17" t="s">
        <v>64</v>
      </c>
      <c r="Y3160" s="17" t="s">
        <v>80</v>
      </c>
      <c r="Z3160" s="17">
        <v>20190204</v>
      </c>
      <c r="AA3160" s="17" t="s">
        <v>78</v>
      </c>
      <c r="AB3160" s="17">
        <v>1</v>
      </c>
      <c r="AC3160" s="17" t="str">
        <f>IFERROR(VLOOKUP(A3160,[1]Cruces!AJ:AK,2,0),VLOOKUP(CONCATENATE(X3160,AA3160),[1]Cruces!G:H,2,0))</f>
        <v>Solicitud de Obra</v>
      </c>
      <c r="AD3160" s="17">
        <f t="shared" si="864"/>
        <v>4</v>
      </c>
      <c r="AE3160" s="17">
        <f t="shared" si="865"/>
        <v>2</v>
      </c>
      <c r="AF3160" s="17">
        <f t="shared" si="866"/>
        <v>2019</v>
      </c>
      <c r="AG3160" s="17" t="str">
        <f>IFERROR(VLOOKUP(MID(A3160,2,4)*1,[1]Cruces!K:L,2,0),"Verificar")</f>
        <v>Magdalena</v>
      </c>
      <c r="AH3160" s="17">
        <f t="shared" ca="1" si="867"/>
        <v>660</v>
      </c>
      <c r="AI3160" s="17" t="str">
        <f>IFERROR(VLOOKUP(U3160,[1]Cruces!$O$1:$P$6,2,0),"Sin Orden")</f>
        <v>Sin Orden</v>
      </c>
      <c r="AJ3160" s="17">
        <f t="shared" si="868"/>
        <v>4</v>
      </c>
      <c r="AK3160" s="17">
        <f t="shared" si="869"/>
        <v>2</v>
      </c>
      <c r="AL3160" s="17">
        <f t="shared" si="870"/>
        <v>2019</v>
      </c>
      <c r="AM3160" s="17">
        <f t="shared" ca="1" si="871"/>
        <v>660</v>
      </c>
      <c r="AN3160" s="18" t="str">
        <f>IFERROR(VLOOKUP(R3160*1,'[1]Ordenes de Servicio'!G:K,5,0),"No Cruza")</f>
        <v>No Cruza</v>
      </c>
      <c r="AO3160" s="17">
        <f t="shared" ca="1" si="872"/>
        <v>660</v>
      </c>
      <c r="AP3160" s="17">
        <f t="shared" si="873"/>
        <v>4</v>
      </c>
      <c r="AQ3160" s="17">
        <f t="shared" si="874"/>
        <v>2</v>
      </c>
      <c r="AR3160" s="17">
        <f t="shared" si="875"/>
        <v>2019</v>
      </c>
      <c r="AS3160" s="17">
        <f t="shared" ca="1" si="876"/>
        <v>660</v>
      </c>
      <c r="AT3160" s="17" t="str">
        <f t="shared" ca="1" si="879"/>
        <v>Si</v>
      </c>
      <c r="AU3160" s="17">
        <f t="shared" si="877"/>
        <v>0</v>
      </c>
      <c r="AV3160" s="17" t="str">
        <f>+VLOOKUP(B3160,[1]Cruces!S:T,2,0)</f>
        <v>8. Puesta en Servicio</v>
      </c>
    </row>
    <row r="3161" spans="1:48" x14ac:dyDescent="0.25">
      <c r="A3161" s="17" t="s">
        <v>5686</v>
      </c>
      <c r="B3161" s="17" t="s">
        <v>80</v>
      </c>
      <c r="C3161" s="17">
        <v>0</v>
      </c>
      <c r="D3161" s="17">
        <v>0</v>
      </c>
      <c r="E3161" s="17" t="s">
        <v>55</v>
      </c>
      <c r="F3161" s="17" t="s">
        <v>81</v>
      </c>
      <c r="G3161" s="17" t="s">
        <v>5687</v>
      </c>
      <c r="H3161" s="17">
        <v>3113836005</v>
      </c>
      <c r="I3161" s="17" t="s">
        <v>165</v>
      </c>
      <c r="J3161" s="17" t="s">
        <v>59</v>
      </c>
      <c r="K3161" s="17" t="s">
        <v>97</v>
      </c>
      <c r="L3161" s="17" t="s">
        <v>85</v>
      </c>
      <c r="M3161" s="17" t="s">
        <v>86</v>
      </c>
      <c r="N3161" s="17" t="s">
        <v>87</v>
      </c>
      <c r="O3161" s="17">
        <v>20171221</v>
      </c>
      <c r="P3161" s="17">
        <v>20181126</v>
      </c>
      <c r="Q3161" s="17">
        <v>3410</v>
      </c>
      <c r="R3161" s="17">
        <v>25612164</v>
      </c>
      <c r="S3161" s="17" t="s">
        <v>76</v>
      </c>
      <c r="T3161" s="17" t="s">
        <v>63</v>
      </c>
      <c r="U3161" s="17" t="s">
        <v>88</v>
      </c>
      <c r="V3161" s="17">
        <f t="shared" si="878"/>
        <v>250</v>
      </c>
      <c r="W3161" s="17">
        <v>250000</v>
      </c>
      <c r="X3161" s="17" t="s">
        <v>64</v>
      </c>
      <c r="Y3161" s="17" t="s">
        <v>90</v>
      </c>
      <c r="Z3161" s="17">
        <v>20181126</v>
      </c>
      <c r="AA3161" s="17" t="s">
        <v>101</v>
      </c>
      <c r="AB3161" s="17">
        <v>1</v>
      </c>
      <c r="AC3161" s="17" t="str">
        <f>IFERROR(VLOOKUP(A3161,[1]Cruces!AJ:AK,2,0),VLOOKUP(CONCATENATE(X3161,AA3161),[1]Cruces!G:H,2,0))</f>
        <v>Solicitud de Obra</v>
      </c>
      <c r="AD3161" s="17">
        <f t="shared" si="864"/>
        <v>21</v>
      </c>
      <c r="AE3161" s="17">
        <f t="shared" si="865"/>
        <v>12</v>
      </c>
      <c r="AF3161" s="17">
        <f t="shared" si="866"/>
        <v>2017</v>
      </c>
      <c r="AG3161" s="17" t="str">
        <f>IFERROR(VLOOKUP(MID(A3161,2,4)*1,[1]Cruces!K:L,2,0),"Verificar")</f>
        <v>Magdalena</v>
      </c>
      <c r="AH3161" s="17">
        <f t="shared" ca="1" si="867"/>
        <v>1070</v>
      </c>
      <c r="AI3161" s="17" t="str">
        <f>IFERROR(VLOOKUP(U3161,[1]Cruces!$O$1:$P$6,2,0),"Sin Orden")</f>
        <v>Resuelta</v>
      </c>
      <c r="AJ3161" s="17">
        <f t="shared" si="868"/>
        <v>26</v>
      </c>
      <c r="AK3161" s="17">
        <f t="shared" si="869"/>
        <v>11</v>
      </c>
      <c r="AL3161" s="17">
        <f t="shared" si="870"/>
        <v>2018</v>
      </c>
      <c r="AM3161" s="17">
        <f t="shared" ca="1" si="871"/>
        <v>730</v>
      </c>
      <c r="AN3161" s="18" t="str">
        <f>IFERROR(VLOOKUP(R3161*1,'[1]Ordenes de Servicio'!G:K,5,0),"No Cruza")</f>
        <v>No Cruza</v>
      </c>
      <c r="AO3161" s="17">
        <f t="shared" ca="1" si="872"/>
        <v>340</v>
      </c>
      <c r="AP3161" s="17">
        <f t="shared" si="873"/>
        <v>26</v>
      </c>
      <c r="AQ3161" s="17">
        <f t="shared" si="874"/>
        <v>11</v>
      </c>
      <c r="AR3161" s="17">
        <f t="shared" si="875"/>
        <v>2018</v>
      </c>
      <c r="AS3161" s="17">
        <f t="shared" ca="1" si="876"/>
        <v>730</v>
      </c>
      <c r="AT3161" s="17" t="str">
        <f t="shared" ca="1" si="879"/>
        <v>Si</v>
      </c>
      <c r="AU3161" s="17">
        <f t="shared" si="877"/>
        <v>0</v>
      </c>
      <c r="AV3161" s="17" t="str">
        <f>+VLOOKUP(B3161,[1]Cruces!S:T,2,0)</f>
        <v>8. Puesta en Servicio</v>
      </c>
    </row>
    <row r="3162" spans="1:48" x14ac:dyDescent="0.25">
      <c r="A3162" s="17" t="s">
        <v>5688</v>
      </c>
      <c r="B3162" s="17" t="s">
        <v>80</v>
      </c>
      <c r="C3162" s="17">
        <v>0</v>
      </c>
      <c r="D3162" s="17">
        <v>0</v>
      </c>
      <c r="E3162" s="17" t="s">
        <v>55</v>
      </c>
      <c r="F3162" s="17" t="s">
        <v>56</v>
      </c>
      <c r="G3162" s="17" t="s">
        <v>500</v>
      </c>
      <c r="H3162" s="17">
        <v>3219982531</v>
      </c>
      <c r="I3162" s="17" t="s">
        <v>182</v>
      </c>
      <c r="J3162" s="17" t="s">
        <v>59</v>
      </c>
      <c r="K3162" s="17" t="s">
        <v>97</v>
      </c>
      <c r="L3162" s="17" t="s">
        <v>765</v>
      </c>
      <c r="M3162" s="17" t="s">
        <v>766</v>
      </c>
      <c r="N3162" s="17" t="s">
        <v>87</v>
      </c>
      <c r="O3162" s="17">
        <v>20190520</v>
      </c>
      <c r="P3162" s="17">
        <v>20200514</v>
      </c>
      <c r="Q3162" s="17">
        <v>1180</v>
      </c>
      <c r="R3162" s="17">
        <v>26607273</v>
      </c>
      <c r="S3162" s="17" t="s">
        <v>76</v>
      </c>
      <c r="T3162" s="17" t="s">
        <v>63</v>
      </c>
      <c r="U3162" s="17" t="s">
        <v>88</v>
      </c>
      <c r="V3162" s="17">
        <f t="shared" si="878"/>
        <v>10</v>
      </c>
      <c r="W3162" s="17">
        <v>10000</v>
      </c>
      <c r="X3162" s="17" t="s">
        <v>64</v>
      </c>
      <c r="Y3162" s="17" t="s">
        <v>80</v>
      </c>
      <c r="Z3162" s="17">
        <v>20200514</v>
      </c>
      <c r="AA3162" s="17" t="s">
        <v>78</v>
      </c>
      <c r="AB3162" s="17">
        <v>1</v>
      </c>
      <c r="AC3162" s="17" t="str">
        <f>IFERROR(VLOOKUP(A3162,[1]Cruces!AJ:AK,2,0),VLOOKUP(CONCATENATE(X3162,AA3162),[1]Cruces!G:H,2,0))</f>
        <v>Solicitud de Obra</v>
      </c>
      <c r="AD3162" s="17">
        <f t="shared" si="864"/>
        <v>20</v>
      </c>
      <c r="AE3162" s="17">
        <f t="shared" si="865"/>
        <v>5</v>
      </c>
      <c r="AF3162" s="17">
        <f t="shared" si="866"/>
        <v>2019</v>
      </c>
      <c r="AG3162" s="17" t="str">
        <f>IFERROR(VLOOKUP(MID(A3162,2,4)*1,[1]Cruces!K:L,2,0),"Verificar")</f>
        <v>Atlántico Norte</v>
      </c>
      <c r="AH3162" s="17">
        <f t="shared" ca="1" si="867"/>
        <v>555</v>
      </c>
      <c r="AI3162" s="17" t="str">
        <f>IFERROR(VLOOKUP(U3162,[1]Cruces!$O$1:$P$6,2,0),"Sin Orden")</f>
        <v>Resuelta</v>
      </c>
      <c r="AJ3162" s="17">
        <f t="shared" si="868"/>
        <v>14</v>
      </c>
      <c r="AK3162" s="17">
        <f t="shared" si="869"/>
        <v>5</v>
      </c>
      <c r="AL3162" s="17">
        <f t="shared" si="870"/>
        <v>2020</v>
      </c>
      <c r="AM3162" s="17">
        <f t="shared" ca="1" si="871"/>
        <v>195</v>
      </c>
      <c r="AN3162" s="18" t="str">
        <f>IFERROR(VLOOKUP(R3162*1,'[1]Ordenes de Servicio'!G:K,5,0),"No Cruza")</f>
        <v>No Cruza</v>
      </c>
      <c r="AO3162" s="17">
        <f t="shared" ca="1" si="872"/>
        <v>360</v>
      </c>
      <c r="AP3162" s="17">
        <f t="shared" si="873"/>
        <v>14</v>
      </c>
      <c r="AQ3162" s="17">
        <f t="shared" si="874"/>
        <v>5</v>
      </c>
      <c r="AR3162" s="17">
        <f t="shared" si="875"/>
        <v>2020</v>
      </c>
      <c r="AS3162" s="17">
        <f t="shared" ca="1" si="876"/>
        <v>195</v>
      </c>
      <c r="AT3162" s="17" t="str">
        <f t="shared" ca="1" si="879"/>
        <v>No</v>
      </c>
      <c r="AU3162" s="17">
        <f t="shared" si="877"/>
        <v>0</v>
      </c>
      <c r="AV3162" s="17" t="str">
        <f>+VLOOKUP(B3162,[1]Cruces!S:T,2,0)</f>
        <v>8. Puesta en Servicio</v>
      </c>
    </row>
    <row r="3163" spans="1:48" hidden="1" x14ac:dyDescent="0.25">
      <c r="A3163" s="17" t="s">
        <v>5689</v>
      </c>
      <c r="B3163" s="17" t="s">
        <v>68</v>
      </c>
      <c r="C3163" s="17">
        <v>0</v>
      </c>
      <c r="D3163" s="17">
        <v>0</v>
      </c>
      <c r="E3163" s="17" t="s">
        <v>55</v>
      </c>
      <c r="F3163" s="17" t="s">
        <v>81</v>
      </c>
      <c r="G3163" s="17" t="s">
        <v>5690</v>
      </c>
      <c r="H3163" s="17">
        <v>0</v>
      </c>
      <c r="I3163" s="17" t="s">
        <v>83</v>
      </c>
      <c r="J3163" s="17" t="s">
        <v>59</v>
      </c>
      <c r="K3163" s="17" t="s">
        <v>97</v>
      </c>
      <c r="L3163" s="17" t="s">
        <v>85</v>
      </c>
      <c r="M3163" s="17" t="s">
        <v>86</v>
      </c>
      <c r="N3163" s="17" t="s">
        <v>75</v>
      </c>
      <c r="O3163" s="17">
        <v>20200724</v>
      </c>
      <c r="P3163" s="17">
        <v>20200903</v>
      </c>
      <c r="Q3163" s="17">
        <v>3470</v>
      </c>
      <c r="R3163" s="17">
        <v>28267058</v>
      </c>
      <c r="S3163" s="17" t="s">
        <v>76</v>
      </c>
      <c r="T3163" s="17" t="s">
        <v>63</v>
      </c>
      <c r="U3163" s="17" t="s">
        <v>91</v>
      </c>
      <c r="V3163" s="17">
        <f t="shared" si="878"/>
        <v>187.5</v>
      </c>
      <c r="W3163" s="17">
        <v>187500</v>
      </c>
      <c r="X3163" s="17" t="s">
        <v>64</v>
      </c>
      <c r="Y3163" s="17" t="s">
        <v>136</v>
      </c>
      <c r="Z3163" s="17">
        <v>20200924</v>
      </c>
      <c r="AA3163" s="17" t="s">
        <v>124</v>
      </c>
      <c r="AB3163" s="17">
        <v>1</v>
      </c>
      <c r="AC3163" s="17" t="str">
        <f>IFERROR(VLOOKUP(A3163,[1]Cruces!AJ:AK,2,0),VLOOKUP(CONCATENATE(X3163,AA3163),[1]Cruces!G:H,2,0))</f>
        <v>Solicitud de Obra</v>
      </c>
      <c r="AD3163" s="17">
        <f t="shared" si="864"/>
        <v>24</v>
      </c>
      <c r="AE3163" s="17">
        <f t="shared" si="865"/>
        <v>7</v>
      </c>
      <c r="AF3163" s="17">
        <f t="shared" si="866"/>
        <v>2020</v>
      </c>
      <c r="AG3163" s="17" t="str">
        <f>IFERROR(VLOOKUP(MID(A3163,2,4)*1,[1]Cruces!K:L,2,0),"Verificar")</f>
        <v>Magdalena</v>
      </c>
      <c r="AH3163" s="17">
        <f t="shared" ca="1" si="867"/>
        <v>124</v>
      </c>
      <c r="AI3163" s="17" t="str">
        <f>IFERROR(VLOOKUP(U3163,[1]Cruces!$O$1:$P$6,2,0),"Sin Orden")</f>
        <v>Resuelta</v>
      </c>
      <c r="AJ3163" s="17">
        <f t="shared" si="868"/>
        <v>24</v>
      </c>
      <c r="AK3163" s="17">
        <f t="shared" si="869"/>
        <v>9</v>
      </c>
      <c r="AL3163" s="17">
        <f t="shared" si="870"/>
        <v>2020</v>
      </c>
      <c r="AM3163" s="17">
        <f t="shared" ca="1" si="871"/>
        <v>62</v>
      </c>
      <c r="AN3163" s="18" t="str">
        <f>IFERROR(VLOOKUP(R3163*1,'[1]Ordenes de Servicio'!G:K,5,0),"No Cruza")</f>
        <v>No Cruza</v>
      </c>
      <c r="AO3163" s="17">
        <f t="shared" ca="1" si="872"/>
        <v>62</v>
      </c>
      <c r="AP3163" s="17">
        <f t="shared" si="873"/>
        <v>3</v>
      </c>
      <c r="AQ3163" s="17">
        <f t="shared" si="874"/>
        <v>9</v>
      </c>
      <c r="AR3163" s="17">
        <f t="shared" si="875"/>
        <v>2020</v>
      </c>
      <c r="AS3163" s="17">
        <f t="shared" ca="1" si="876"/>
        <v>83</v>
      </c>
      <c r="AT3163" s="17" t="str">
        <f t="shared" ca="1" si="879"/>
        <v>No</v>
      </c>
      <c r="AU3163" s="17">
        <f t="shared" si="877"/>
        <v>21</v>
      </c>
      <c r="AV3163" s="17" t="str">
        <f>+VLOOKUP(B3163,[1]Cruces!S:T,2,0)</f>
        <v>5. Consultoría / Adjudicación</v>
      </c>
    </row>
    <row r="3164" spans="1:48" hidden="1" x14ac:dyDescent="0.25">
      <c r="A3164" s="17" t="s">
        <v>5691</v>
      </c>
      <c r="B3164" s="17" t="s">
        <v>54</v>
      </c>
      <c r="C3164" s="17">
        <v>3666827</v>
      </c>
      <c r="D3164" s="17">
        <v>0</v>
      </c>
      <c r="E3164" s="17" t="s">
        <v>55</v>
      </c>
      <c r="F3164" s="17" t="s">
        <v>232</v>
      </c>
      <c r="G3164" s="17" t="s">
        <v>5692</v>
      </c>
      <c r="H3164" s="17">
        <v>3213578262</v>
      </c>
      <c r="I3164" s="17" t="s">
        <v>71</v>
      </c>
      <c r="J3164" s="17" t="s">
        <v>59</v>
      </c>
      <c r="K3164" s="17" t="s">
        <v>5693</v>
      </c>
      <c r="L3164" s="17" t="s">
        <v>111</v>
      </c>
      <c r="M3164" s="17" t="s">
        <v>112</v>
      </c>
      <c r="N3164" s="17" t="s">
        <v>62</v>
      </c>
      <c r="O3164" s="17">
        <v>20161006</v>
      </c>
      <c r="P3164" s="17">
        <v>20161013</v>
      </c>
      <c r="Q3164" s="17">
        <v>9521</v>
      </c>
      <c r="R3164" s="17">
        <v>0</v>
      </c>
      <c r="S3164" s="17"/>
      <c r="T3164" s="17" t="s">
        <v>63</v>
      </c>
      <c r="U3164" s="17"/>
      <c r="V3164" s="17">
        <f t="shared" si="878"/>
        <v>25</v>
      </c>
      <c r="W3164" s="17">
        <v>25000</v>
      </c>
      <c r="X3164" s="17" t="s">
        <v>89</v>
      </c>
      <c r="Y3164" s="17" t="s">
        <v>65</v>
      </c>
      <c r="Z3164" s="17">
        <v>20161013</v>
      </c>
      <c r="AA3164" s="17" t="s">
        <v>78</v>
      </c>
      <c r="AB3164" s="17">
        <v>1</v>
      </c>
      <c r="AC3164" s="17" t="str">
        <f>IFERROR(VLOOKUP(A3164,[1]Cruces!AJ:AK,2,0),VLOOKUP(CONCATENATE(X3164,AA3164),[1]Cruces!G:H,2,0))</f>
        <v>Solicitud de Obra</v>
      </c>
      <c r="AD3164" s="17">
        <f t="shared" si="864"/>
        <v>6</v>
      </c>
      <c r="AE3164" s="17">
        <f t="shared" si="865"/>
        <v>10</v>
      </c>
      <c r="AF3164" s="17">
        <f t="shared" si="866"/>
        <v>2016</v>
      </c>
      <c r="AG3164" s="17" t="str">
        <f>IFERROR(VLOOKUP(MID(A3164,2,4)*1,[1]Cruces!K:L,2,0),"Verificar")</f>
        <v>Atlántico Sur</v>
      </c>
      <c r="AH3164" s="17">
        <f t="shared" ca="1" si="867"/>
        <v>1511</v>
      </c>
      <c r="AI3164" s="17" t="str">
        <f>IFERROR(VLOOKUP(U3164,[1]Cruces!$O$1:$P$6,2,0),"Sin Orden")</f>
        <v>Sin Orden</v>
      </c>
      <c r="AJ3164" s="17">
        <f t="shared" si="868"/>
        <v>13</v>
      </c>
      <c r="AK3164" s="17">
        <f t="shared" si="869"/>
        <v>10</v>
      </c>
      <c r="AL3164" s="17">
        <f t="shared" si="870"/>
        <v>2016</v>
      </c>
      <c r="AM3164" s="17">
        <f t="shared" ca="1" si="871"/>
        <v>1504</v>
      </c>
      <c r="AN3164" s="18" t="str">
        <f>IFERROR(VLOOKUP(R3164*1,'[1]Ordenes de Servicio'!G:K,5,0),"No Cruza")</f>
        <v>No Cruza</v>
      </c>
      <c r="AO3164" s="17">
        <f t="shared" ca="1" si="872"/>
        <v>1504</v>
      </c>
      <c r="AP3164" s="17">
        <f t="shared" si="873"/>
        <v>13</v>
      </c>
      <c r="AQ3164" s="17">
        <f t="shared" si="874"/>
        <v>10</v>
      </c>
      <c r="AR3164" s="17">
        <f t="shared" si="875"/>
        <v>2016</v>
      </c>
      <c r="AS3164" s="17">
        <f t="shared" ca="1" si="876"/>
        <v>1504</v>
      </c>
      <c r="AT3164" s="17" t="str">
        <f t="shared" ca="1" si="879"/>
        <v>Si</v>
      </c>
      <c r="AU3164" s="17">
        <f t="shared" si="877"/>
        <v>0</v>
      </c>
      <c r="AV3164" s="17" t="str">
        <f>+VLOOKUP(B3164,[1]Cruces!S:T,2,0)</f>
        <v>4. Presupuesto de Obra</v>
      </c>
    </row>
    <row r="3165" spans="1:48" hidden="1" x14ac:dyDescent="0.25">
      <c r="A3165" s="17" t="s">
        <v>5694</v>
      </c>
      <c r="B3165" s="17" t="s">
        <v>68</v>
      </c>
      <c r="C3165" s="17">
        <v>0</v>
      </c>
      <c r="D3165" s="17">
        <v>0</v>
      </c>
      <c r="E3165" s="17" t="s">
        <v>55</v>
      </c>
      <c r="F3165" s="17" t="s">
        <v>81</v>
      </c>
      <c r="G3165" s="17" t="s">
        <v>1254</v>
      </c>
      <c r="H3165" s="17">
        <v>3202085144</v>
      </c>
      <c r="I3165" s="17" t="s">
        <v>71</v>
      </c>
      <c r="J3165" s="17" t="s">
        <v>59</v>
      </c>
      <c r="K3165" s="17" t="s">
        <v>1255</v>
      </c>
      <c r="L3165" s="17" t="s">
        <v>85</v>
      </c>
      <c r="M3165" s="17" t="s">
        <v>86</v>
      </c>
      <c r="N3165" s="17" t="s">
        <v>75</v>
      </c>
      <c r="O3165" s="17">
        <v>20200401</v>
      </c>
      <c r="P3165" s="17">
        <v>20200724</v>
      </c>
      <c r="Q3165" s="17">
        <v>3470</v>
      </c>
      <c r="R3165" s="17">
        <v>27377719</v>
      </c>
      <c r="S3165" s="17" t="s">
        <v>100</v>
      </c>
      <c r="T3165" s="17" t="s">
        <v>63</v>
      </c>
      <c r="U3165" s="17" t="s">
        <v>91</v>
      </c>
      <c r="V3165" s="17">
        <f t="shared" si="878"/>
        <v>50</v>
      </c>
      <c r="W3165" s="17">
        <v>50000</v>
      </c>
      <c r="X3165" s="17" t="s">
        <v>64</v>
      </c>
      <c r="Y3165" s="17" t="s">
        <v>261</v>
      </c>
      <c r="Z3165" s="17">
        <v>20201114</v>
      </c>
      <c r="AA3165" s="17" t="s">
        <v>124</v>
      </c>
      <c r="AB3165" s="17">
        <v>1</v>
      </c>
      <c r="AC3165" s="17" t="str">
        <f>IFERROR(VLOOKUP(A3165,[1]Cruces!AJ:AK,2,0),VLOOKUP(CONCATENATE(X3165,AA3165),[1]Cruces!G:H,2,0))</f>
        <v>Solicitud de Obra</v>
      </c>
      <c r="AD3165" s="17">
        <f t="shared" si="864"/>
        <v>1</v>
      </c>
      <c r="AE3165" s="17">
        <f t="shared" si="865"/>
        <v>4</v>
      </c>
      <c r="AF3165" s="17">
        <f t="shared" si="866"/>
        <v>2020</v>
      </c>
      <c r="AG3165" s="17" t="str">
        <f>IFERROR(VLOOKUP(MID(A3165,2,4)*1,[1]Cruces!K:L,2,0),"Verificar")</f>
        <v>Magdalena</v>
      </c>
      <c r="AH3165" s="17">
        <f t="shared" ca="1" si="867"/>
        <v>238</v>
      </c>
      <c r="AI3165" s="17" t="str">
        <f>IFERROR(VLOOKUP(U3165,[1]Cruces!$O$1:$P$6,2,0),"Sin Orden")</f>
        <v>Resuelta</v>
      </c>
      <c r="AJ3165" s="17">
        <f t="shared" si="868"/>
        <v>14</v>
      </c>
      <c r="AK3165" s="17">
        <f t="shared" si="869"/>
        <v>11</v>
      </c>
      <c r="AL3165" s="17">
        <f t="shared" si="870"/>
        <v>2020</v>
      </c>
      <c r="AM3165" s="17">
        <f t="shared" ca="1" si="871"/>
        <v>11</v>
      </c>
      <c r="AN3165" s="18" t="str">
        <f>IFERROR(VLOOKUP(R3165*1,'[1]Ordenes de Servicio'!G:K,5,0),"No Cruza")</f>
        <v>No Cruza</v>
      </c>
      <c r="AO3165" s="17">
        <f t="shared" ca="1" si="872"/>
        <v>227</v>
      </c>
      <c r="AP3165" s="17">
        <f t="shared" si="873"/>
        <v>24</v>
      </c>
      <c r="AQ3165" s="17">
        <f t="shared" si="874"/>
        <v>7</v>
      </c>
      <c r="AR3165" s="17">
        <f t="shared" si="875"/>
        <v>2020</v>
      </c>
      <c r="AS3165" s="17">
        <f t="shared" ca="1" si="876"/>
        <v>124</v>
      </c>
      <c r="AT3165" s="17" t="str">
        <f t="shared" ca="1" si="879"/>
        <v>No</v>
      </c>
      <c r="AU3165" s="17">
        <f t="shared" si="877"/>
        <v>113</v>
      </c>
      <c r="AV3165" s="17" t="str">
        <f>+VLOOKUP(B3165,[1]Cruces!S:T,2,0)</f>
        <v>5. Consultoría / Adjudicación</v>
      </c>
    </row>
    <row r="3166" spans="1:48" hidden="1" x14ac:dyDescent="0.25">
      <c r="A3166" s="17" t="s">
        <v>5695</v>
      </c>
      <c r="B3166" s="17" t="s">
        <v>68</v>
      </c>
      <c r="C3166" s="17">
        <v>0</v>
      </c>
      <c r="D3166" s="17">
        <v>0</v>
      </c>
      <c r="E3166" s="17" t="s">
        <v>55</v>
      </c>
      <c r="F3166" s="17" t="s">
        <v>120</v>
      </c>
      <c r="G3166" s="17" t="s">
        <v>5696</v>
      </c>
      <c r="H3166" s="17">
        <v>0</v>
      </c>
      <c r="I3166" s="17" t="s">
        <v>116</v>
      </c>
      <c r="J3166" s="17" t="s">
        <v>59</v>
      </c>
      <c r="K3166" s="17" t="s">
        <v>5697</v>
      </c>
      <c r="L3166" s="17" t="s">
        <v>122</v>
      </c>
      <c r="M3166" s="17" t="s">
        <v>123</v>
      </c>
      <c r="N3166" s="17" t="s">
        <v>75</v>
      </c>
      <c r="O3166" s="17">
        <v>20170831</v>
      </c>
      <c r="P3166" s="17">
        <v>20170921</v>
      </c>
      <c r="Q3166" s="17">
        <v>1180</v>
      </c>
      <c r="R3166" s="17">
        <v>0</v>
      </c>
      <c r="S3166" s="17"/>
      <c r="T3166" s="17" t="s">
        <v>63</v>
      </c>
      <c r="U3166" s="17"/>
      <c r="V3166" s="17">
        <f t="shared" si="878"/>
        <v>1</v>
      </c>
      <c r="W3166" s="17">
        <v>1000</v>
      </c>
      <c r="X3166" s="17" t="s">
        <v>64</v>
      </c>
      <c r="Y3166" s="17" t="s">
        <v>136</v>
      </c>
      <c r="Z3166" s="17">
        <v>20170927</v>
      </c>
      <c r="AA3166" s="17" t="s">
        <v>113</v>
      </c>
      <c r="AB3166" s="17">
        <v>1</v>
      </c>
      <c r="AC3166" s="17" t="str">
        <f>IFERROR(VLOOKUP(A3166,[1]Cruces!AJ:AK,2,0),VLOOKUP(CONCATENATE(X3166,AA3166),[1]Cruces!G:H,2,0))</f>
        <v>Solicitud de Obra</v>
      </c>
      <c r="AD3166" s="17">
        <f t="shared" si="864"/>
        <v>31</v>
      </c>
      <c r="AE3166" s="17">
        <f t="shared" si="865"/>
        <v>8</v>
      </c>
      <c r="AF3166" s="17">
        <f t="shared" si="866"/>
        <v>2017</v>
      </c>
      <c r="AG3166" s="17" t="str">
        <f>IFERROR(VLOOKUP(MID(A3166,2,4)*1,[1]Cruces!K:L,2,0),"Verificar")</f>
        <v>Atlántico Norte</v>
      </c>
      <c r="AH3166" s="17">
        <f t="shared" ca="1" si="867"/>
        <v>1182</v>
      </c>
      <c r="AI3166" s="17" t="str">
        <f>IFERROR(VLOOKUP(U3166,[1]Cruces!$O$1:$P$6,2,0),"Sin Orden")</f>
        <v>Sin Orden</v>
      </c>
      <c r="AJ3166" s="17">
        <f t="shared" si="868"/>
        <v>27</v>
      </c>
      <c r="AK3166" s="17">
        <f t="shared" si="869"/>
        <v>9</v>
      </c>
      <c r="AL3166" s="17">
        <f t="shared" si="870"/>
        <v>2017</v>
      </c>
      <c r="AM3166" s="17">
        <f t="shared" ca="1" si="871"/>
        <v>1155</v>
      </c>
      <c r="AN3166" s="18" t="str">
        <f>IFERROR(VLOOKUP(R3166*1,'[1]Ordenes de Servicio'!G:K,5,0),"No Cruza")</f>
        <v>No Cruza</v>
      </c>
      <c r="AO3166" s="17">
        <f t="shared" ca="1" si="872"/>
        <v>1155</v>
      </c>
      <c r="AP3166" s="17">
        <f t="shared" si="873"/>
        <v>21</v>
      </c>
      <c r="AQ3166" s="17">
        <f t="shared" si="874"/>
        <v>9</v>
      </c>
      <c r="AR3166" s="17">
        <f t="shared" si="875"/>
        <v>2017</v>
      </c>
      <c r="AS3166" s="17">
        <f t="shared" ca="1" si="876"/>
        <v>1161</v>
      </c>
      <c r="AT3166" s="17" t="str">
        <f t="shared" ca="1" si="879"/>
        <v>Si</v>
      </c>
      <c r="AU3166" s="17">
        <f t="shared" si="877"/>
        <v>6</v>
      </c>
      <c r="AV3166" s="17" t="str">
        <f>+VLOOKUP(B3166,[1]Cruces!S:T,2,0)</f>
        <v>5. Consultoría / Adjudicación</v>
      </c>
    </row>
    <row r="3167" spans="1:48" x14ac:dyDescent="0.25">
      <c r="A3167" s="17" t="s">
        <v>5698</v>
      </c>
      <c r="B3167" s="17" t="s">
        <v>80</v>
      </c>
      <c r="C3167" s="17">
        <v>0</v>
      </c>
      <c r="D3167" s="17">
        <v>0</v>
      </c>
      <c r="E3167" s="17" t="s">
        <v>55</v>
      </c>
      <c r="F3167" s="17" t="s">
        <v>107</v>
      </c>
      <c r="G3167" s="17" t="s">
        <v>5699</v>
      </c>
      <c r="H3167" s="17">
        <v>0</v>
      </c>
      <c r="I3167" s="17" t="s">
        <v>116</v>
      </c>
      <c r="J3167" s="17" t="s">
        <v>59</v>
      </c>
      <c r="K3167" s="17" t="s">
        <v>756</v>
      </c>
      <c r="L3167" s="17" t="s">
        <v>111</v>
      </c>
      <c r="M3167" s="17" t="s">
        <v>112</v>
      </c>
      <c r="N3167" s="17" t="s">
        <v>87</v>
      </c>
      <c r="O3167" s="17">
        <v>20190606</v>
      </c>
      <c r="P3167" s="17">
        <v>20191106</v>
      </c>
      <c r="Q3167" s="17">
        <v>1180</v>
      </c>
      <c r="R3167" s="17">
        <v>26721927</v>
      </c>
      <c r="S3167" s="17" t="s">
        <v>76</v>
      </c>
      <c r="T3167" s="17" t="s">
        <v>63</v>
      </c>
      <c r="U3167" s="17" t="s">
        <v>88</v>
      </c>
      <c r="V3167" s="17">
        <f t="shared" si="878"/>
        <v>75</v>
      </c>
      <c r="W3167" s="17">
        <v>75000</v>
      </c>
      <c r="X3167" s="17" t="s">
        <v>64</v>
      </c>
      <c r="Y3167" s="17" t="s">
        <v>80</v>
      </c>
      <c r="Z3167" s="17">
        <v>20191106</v>
      </c>
      <c r="AA3167" s="17" t="s">
        <v>101</v>
      </c>
      <c r="AB3167" s="17">
        <v>1</v>
      </c>
      <c r="AC3167" s="17" t="str">
        <f>IFERROR(VLOOKUP(A3167,[1]Cruces!AJ:AK,2,0),VLOOKUP(CONCATENATE(X3167,AA3167),[1]Cruces!G:H,2,0))</f>
        <v>Solicitud de Obra</v>
      </c>
      <c r="AD3167" s="17">
        <f t="shared" si="864"/>
        <v>6</v>
      </c>
      <c r="AE3167" s="17">
        <f t="shared" si="865"/>
        <v>6</v>
      </c>
      <c r="AF3167" s="17">
        <f t="shared" si="866"/>
        <v>2019</v>
      </c>
      <c r="AG3167" s="17" t="str">
        <f>IFERROR(VLOOKUP(MID(A3167,2,4)*1,[1]Cruces!K:L,2,0),"Verificar")</f>
        <v>Atlántico Norte</v>
      </c>
      <c r="AH3167" s="17">
        <f t="shared" ca="1" si="867"/>
        <v>538</v>
      </c>
      <c r="AI3167" s="17" t="str">
        <f>IFERROR(VLOOKUP(U3167,[1]Cruces!$O$1:$P$6,2,0),"Sin Orden")</f>
        <v>Resuelta</v>
      </c>
      <c r="AJ3167" s="17">
        <f t="shared" si="868"/>
        <v>6</v>
      </c>
      <c r="AK3167" s="17">
        <f t="shared" si="869"/>
        <v>11</v>
      </c>
      <c r="AL3167" s="17">
        <f t="shared" si="870"/>
        <v>2019</v>
      </c>
      <c r="AM3167" s="17">
        <f t="shared" ca="1" si="871"/>
        <v>385</v>
      </c>
      <c r="AN3167" s="18" t="str">
        <f>IFERROR(VLOOKUP(R3167*1,'[1]Ordenes de Servicio'!G:K,5,0),"No Cruza")</f>
        <v>No Cruza</v>
      </c>
      <c r="AO3167" s="17">
        <f t="shared" ca="1" si="872"/>
        <v>153</v>
      </c>
      <c r="AP3167" s="17">
        <f t="shared" si="873"/>
        <v>6</v>
      </c>
      <c r="AQ3167" s="17">
        <f t="shared" si="874"/>
        <v>11</v>
      </c>
      <c r="AR3167" s="17">
        <f t="shared" si="875"/>
        <v>2019</v>
      </c>
      <c r="AS3167" s="17">
        <f t="shared" ca="1" si="876"/>
        <v>385</v>
      </c>
      <c r="AT3167" s="17" t="str">
        <f t="shared" ca="1" si="879"/>
        <v>Si</v>
      </c>
      <c r="AU3167" s="17">
        <f t="shared" si="877"/>
        <v>0</v>
      </c>
      <c r="AV3167" s="17" t="str">
        <f>+VLOOKUP(B3167,[1]Cruces!S:T,2,0)</f>
        <v>8. Puesta en Servicio</v>
      </c>
    </row>
    <row r="3168" spans="1:48" hidden="1" x14ac:dyDescent="0.25">
      <c r="A3168" s="17" t="s">
        <v>5700</v>
      </c>
      <c r="B3168" s="17" t="s">
        <v>68</v>
      </c>
      <c r="C3168" s="17">
        <v>0</v>
      </c>
      <c r="D3168" s="17">
        <v>0</v>
      </c>
      <c r="E3168" s="17" t="s">
        <v>55</v>
      </c>
      <c r="F3168" s="17" t="s">
        <v>126</v>
      </c>
      <c r="G3168" s="17" t="s">
        <v>5701</v>
      </c>
      <c r="H3168" s="17">
        <v>0</v>
      </c>
      <c r="I3168" s="17" t="s">
        <v>116</v>
      </c>
      <c r="J3168" s="17" t="s">
        <v>59</v>
      </c>
      <c r="K3168" s="17" t="s">
        <v>5702</v>
      </c>
      <c r="L3168" s="17" t="s">
        <v>129</v>
      </c>
      <c r="M3168" s="17" t="s">
        <v>130</v>
      </c>
      <c r="N3168" s="17" t="s">
        <v>75</v>
      </c>
      <c r="O3168" s="17">
        <v>20191017</v>
      </c>
      <c r="P3168" s="17">
        <v>20200522</v>
      </c>
      <c r="Q3168" s="17">
        <v>9330</v>
      </c>
      <c r="R3168" s="17">
        <v>26837512</v>
      </c>
      <c r="S3168" s="17" t="s">
        <v>100</v>
      </c>
      <c r="T3168" s="17" t="s">
        <v>63</v>
      </c>
      <c r="U3168" s="17" t="s">
        <v>91</v>
      </c>
      <c r="V3168" s="17">
        <f t="shared" si="878"/>
        <v>15</v>
      </c>
      <c r="W3168" s="17">
        <v>15000</v>
      </c>
      <c r="X3168" s="17" t="s">
        <v>64</v>
      </c>
      <c r="Y3168" s="17" t="s">
        <v>282</v>
      </c>
      <c r="Z3168" s="17">
        <v>20200706</v>
      </c>
      <c r="AA3168" s="17" t="s">
        <v>78</v>
      </c>
      <c r="AB3168" s="17">
        <v>1</v>
      </c>
      <c r="AC3168" s="17" t="str">
        <f>IFERROR(VLOOKUP(A3168,[1]Cruces!AJ:AK,2,0),VLOOKUP(CONCATENATE(X3168,AA3168),[1]Cruces!G:H,2,0))</f>
        <v>Solicitud de Obra</v>
      </c>
      <c r="AD3168" s="17">
        <f t="shared" si="864"/>
        <v>17</v>
      </c>
      <c r="AE3168" s="17">
        <f t="shared" si="865"/>
        <v>10</v>
      </c>
      <c r="AF3168" s="17">
        <f t="shared" si="866"/>
        <v>2019</v>
      </c>
      <c r="AG3168" s="17" t="str">
        <f>IFERROR(VLOOKUP(MID(A3168,2,4)*1,[1]Cruces!K:L,2,0),"Verificar")</f>
        <v>Guajira</v>
      </c>
      <c r="AH3168" s="17">
        <f t="shared" ca="1" si="867"/>
        <v>405</v>
      </c>
      <c r="AI3168" s="17" t="str">
        <f>IFERROR(VLOOKUP(U3168,[1]Cruces!$O$1:$P$6,2,0),"Sin Orden")</f>
        <v>Resuelta</v>
      </c>
      <c r="AJ3168" s="17">
        <f t="shared" si="868"/>
        <v>6</v>
      </c>
      <c r="AK3168" s="17">
        <f t="shared" si="869"/>
        <v>7</v>
      </c>
      <c r="AL3168" s="17">
        <f t="shared" si="870"/>
        <v>2020</v>
      </c>
      <c r="AM3168" s="17">
        <f t="shared" ca="1" si="871"/>
        <v>142</v>
      </c>
      <c r="AN3168" s="18" t="str">
        <f>IFERROR(VLOOKUP(R3168*1,'[1]Ordenes de Servicio'!G:K,5,0),"No Cruza")</f>
        <v>No Cruza</v>
      </c>
      <c r="AO3168" s="17">
        <f t="shared" ca="1" si="872"/>
        <v>263</v>
      </c>
      <c r="AP3168" s="17">
        <f t="shared" si="873"/>
        <v>22</v>
      </c>
      <c r="AQ3168" s="17">
        <f t="shared" si="874"/>
        <v>5</v>
      </c>
      <c r="AR3168" s="17">
        <f t="shared" si="875"/>
        <v>2020</v>
      </c>
      <c r="AS3168" s="17">
        <f t="shared" ca="1" si="876"/>
        <v>187</v>
      </c>
      <c r="AT3168" s="17" t="str">
        <f t="shared" ca="1" si="879"/>
        <v>No</v>
      </c>
      <c r="AU3168" s="17">
        <f t="shared" si="877"/>
        <v>45</v>
      </c>
      <c r="AV3168" s="17" t="str">
        <f>+VLOOKUP(B3168,[1]Cruces!S:T,2,0)</f>
        <v>5. Consultoría / Adjudicación</v>
      </c>
    </row>
    <row r="3169" spans="1:48" hidden="1" x14ac:dyDescent="0.25">
      <c r="A3169" s="17" t="s">
        <v>5703</v>
      </c>
      <c r="B3169" s="17" t="s">
        <v>68</v>
      </c>
      <c r="C3169" s="17">
        <v>0</v>
      </c>
      <c r="D3169" s="17">
        <v>0</v>
      </c>
      <c r="E3169" s="17" t="s">
        <v>55</v>
      </c>
      <c r="F3169" s="17" t="s">
        <v>107</v>
      </c>
      <c r="G3169" s="17" t="s">
        <v>5704</v>
      </c>
      <c r="H3169" s="17">
        <v>3013572178</v>
      </c>
      <c r="I3169" s="17" t="s">
        <v>71</v>
      </c>
      <c r="J3169" s="17" t="s">
        <v>59</v>
      </c>
      <c r="K3169" s="17" t="s">
        <v>4840</v>
      </c>
      <c r="L3169" s="17" t="s">
        <v>117</v>
      </c>
      <c r="M3169" s="17" t="s">
        <v>118</v>
      </c>
      <c r="N3169" s="17" t="s">
        <v>75</v>
      </c>
      <c r="O3169" s="17">
        <v>20191120</v>
      </c>
      <c r="P3169" s="17">
        <v>20191205</v>
      </c>
      <c r="Q3169" s="17">
        <v>1180</v>
      </c>
      <c r="R3169" s="17">
        <v>27006627</v>
      </c>
      <c r="S3169" s="17" t="s">
        <v>76</v>
      </c>
      <c r="T3169" s="17" t="s">
        <v>63</v>
      </c>
      <c r="U3169" s="17" t="s">
        <v>91</v>
      </c>
      <c r="V3169" s="17">
        <f t="shared" si="878"/>
        <v>112.5</v>
      </c>
      <c r="W3169" s="17">
        <v>112500</v>
      </c>
      <c r="X3169" s="17" t="s">
        <v>64</v>
      </c>
      <c r="Y3169" s="17" t="s">
        <v>136</v>
      </c>
      <c r="Z3169" s="17">
        <v>20191209</v>
      </c>
      <c r="AA3169" s="17" t="s">
        <v>78</v>
      </c>
      <c r="AB3169" s="17">
        <v>1</v>
      </c>
      <c r="AC3169" s="17" t="str">
        <f>IFERROR(VLOOKUP(A3169,[1]Cruces!AJ:AK,2,0),VLOOKUP(CONCATENATE(X3169,AA3169),[1]Cruces!G:H,2,0))</f>
        <v>Solicitud de Obra</v>
      </c>
      <c r="AD3169" s="17">
        <f t="shared" si="864"/>
        <v>20</v>
      </c>
      <c r="AE3169" s="17">
        <f t="shared" si="865"/>
        <v>11</v>
      </c>
      <c r="AF3169" s="17">
        <f t="shared" si="866"/>
        <v>2019</v>
      </c>
      <c r="AG3169" s="17" t="str">
        <f>IFERROR(VLOOKUP(MID(A3169,2,4)*1,[1]Cruces!K:L,2,0),"Verificar")</f>
        <v>Atlántico Norte</v>
      </c>
      <c r="AH3169" s="17">
        <f t="shared" ca="1" si="867"/>
        <v>371</v>
      </c>
      <c r="AI3169" s="17" t="str">
        <f>IFERROR(VLOOKUP(U3169,[1]Cruces!$O$1:$P$6,2,0),"Sin Orden")</f>
        <v>Resuelta</v>
      </c>
      <c r="AJ3169" s="17">
        <f t="shared" si="868"/>
        <v>9</v>
      </c>
      <c r="AK3169" s="17">
        <f t="shared" si="869"/>
        <v>12</v>
      </c>
      <c r="AL3169" s="17">
        <f t="shared" si="870"/>
        <v>2019</v>
      </c>
      <c r="AM3169" s="17">
        <f t="shared" ca="1" si="871"/>
        <v>352</v>
      </c>
      <c r="AN3169" s="18">
        <f>IFERROR(VLOOKUP(R3169*1,'[1]Ordenes de Servicio'!G:K,5,0),"No Cruza")</f>
        <v>43812</v>
      </c>
      <c r="AO3169" s="17">
        <f t="shared" ca="1" si="872"/>
        <v>19</v>
      </c>
      <c r="AP3169" s="17">
        <f t="shared" si="873"/>
        <v>5</v>
      </c>
      <c r="AQ3169" s="17">
        <f t="shared" si="874"/>
        <v>12</v>
      </c>
      <c r="AR3169" s="17">
        <f t="shared" si="875"/>
        <v>2019</v>
      </c>
      <c r="AS3169" s="17">
        <f t="shared" ca="1" si="876"/>
        <v>356</v>
      </c>
      <c r="AT3169" s="17" t="str">
        <f t="shared" ca="1" si="879"/>
        <v>No</v>
      </c>
      <c r="AU3169" s="17">
        <f t="shared" si="877"/>
        <v>4</v>
      </c>
      <c r="AV3169" s="17" t="str">
        <f>+VLOOKUP(B3169,[1]Cruces!S:T,2,0)</f>
        <v>5. Consultoría / Adjudicación</v>
      </c>
    </row>
    <row r="3170" spans="1:48" hidden="1" x14ac:dyDescent="0.25">
      <c r="A3170" s="17" t="s">
        <v>5705</v>
      </c>
      <c r="B3170" s="17" t="s">
        <v>68</v>
      </c>
      <c r="C3170" s="17">
        <v>2178402</v>
      </c>
      <c r="D3170" s="17">
        <v>0</v>
      </c>
      <c r="E3170" s="17" t="s">
        <v>55</v>
      </c>
      <c r="F3170" s="17" t="s">
        <v>120</v>
      </c>
      <c r="G3170" s="17" t="s">
        <v>5706</v>
      </c>
      <c r="H3170" s="17">
        <v>3162743838</v>
      </c>
      <c r="I3170" s="17" t="s">
        <v>182</v>
      </c>
      <c r="J3170" s="17" t="s">
        <v>59</v>
      </c>
      <c r="K3170" s="17" t="s">
        <v>97</v>
      </c>
      <c r="L3170" s="17" t="s">
        <v>122</v>
      </c>
      <c r="M3170" s="17" t="s">
        <v>123</v>
      </c>
      <c r="N3170" s="17" t="s">
        <v>75</v>
      </c>
      <c r="O3170" s="17">
        <v>20180726</v>
      </c>
      <c r="P3170" s="17">
        <v>20180813</v>
      </c>
      <c r="Q3170" s="17">
        <v>7551</v>
      </c>
      <c r="R3170" s="17">
        <v>25538996</v>
      </c>
      <c r="S3170" s="17" t="s">
        <v>76</v>
      </c>
      <c r="T3170" s="17" t="s">
        <v>63</v>
      </c>
      <c r="U3170" s="17" t="s">
        <v>88</v>
      </c>
      <c r="V3170" s="17">
        <f t="shared" si="878"/>
        <v>75</v>
      </c>
      <c r="W3170" s="17">
        <v>75000</v>
      </c>
      <c r="X3170" s="17" t="s">
        <v>89</v>
      </c>
      <c r="Y3170" s="17" t="s">
        <v>136</v>
      </c>
      <c r="Z3170" s="17">
        <v>20180817</v>
      </c>
      <c r="AA3170" s="17" t="s">
        <v>78</v>
      </c>
      <c r="AB3170" s="17">
        <v>1</v>
      </c>
      <c r="AC3170" s="17" t="str">
        <f>IFERROR(VLOOKUP(A3170,[1]Cruces!AJ:AK,2,0),VLOOKUP(CONCATENATE(X3170,AA3170),[1]Cruces!G:H,2,0))</f>
        <v>Solicitud de Obra</v>
      </c>
      <c r="AD3170" s="17">
        <f t="shared" si="864"/>
        <v>26</v>
      </c>
      <c r="AE3170" s="17">
        <f t="shared" si="865"/>
        <v>7</v>
      </c>
      <c r="AF3170" s="17">
        <f t="shared" si="866"/>
        <v>2018</v>
      </c>
      <c r="AG3170" s="17" t="str">
        <f>IFERROR(VLOOKUP(MID(A3170,2,4)*1,[1]Cruces!K:L,2,0),"Verificar")</f>
        <v>Atlántico Norte</v>
      </c>
      <c r="AH3170" s="17">
        <f t="shared" ca="1" si="867"/>
        <v>853</v>
      </c>
      <c r="AI3170" s="17" t="str">
        <f>IFERROR(VLOOKUP(U3170,[1]Cruces!$O$1:$P$6,2,0),"Sin Orden")</f>
        <v>Resuelta</v>
      </c>
      <c r="AJ3170" s="17">
        <f t="shared" si="868"/>
        <v>17</v>
      </c>
      <c r="AK3170" s="17">
        <f t="shared" si="869"/>
        <v>8</v>
      </c>
      <c r="AL3170" s="17">
        <f t="shared" si="870"/>
        <v>2018</v>
      </c>
      <c r="AM3170" s="17">
        <f t="shared" ca="1" si="871"/>
        <v>831</v>
      </c>
      <c r="AN3170" s="18" t="str">
        <f>IFERROR(VLOOKUP(R3170*1,'[1]Ordenes de Servicio'!G:K,5,0),"No Cruza")</f>
        <v>No Cruza</v>
      </c>
      <c r="AO3170" s="17">
        <f t="shared" ca="1" si="872"/>
        <v>22</v>
      </c>
      <c r="AP3170" s="17">
        <f t="shared" si="873"/>
        <v>13</v>
      </c>
      <c r="AQ3170" s="17">
        <f t="shared" si="874"/>
        <v>8</v>
      </c>
      <c r="AR3170" s="17">
        <f t="shared" si="875"/>
        <v>2018</v>
      </c>
      <c r="AS3170" s="17">
        <f t="shared" ca="1" si="876"/>
        <v>835</v>
      </c>
      <c r="AT3170" s="17" t="str">
        <f t="shared" ca="1" si="879"/>
        <v>Si</v>
      </c>
      <c r="AU3170" s="17">
        <f t="shared" si="877"/>
        <v>4</v>
      </c>
      <c r="AV3170" s="17" t="str">
        <f>+VLOOKUP(B3170,[1]Cruces!S:T,2,0)</f>
        <v>5. Consultoría / Adjudicación</v>
      </c>
    </row>
    <row r="3171" spans="1:48" hidden="1" x14ac:dyDescent="0.25">
      <c r="A3171" s="17" t="s">
        <v>5707</v>
      </c>
      <c r="B3171" s="17" t="s">
        <v>68</v>
      </c>
      <c r="C3171" s="17">
        <v>0</v>
      </c>
      <c r="D3171" s="17">
        <v>0</v>
      </c>
      <c r="E3171" s="17" t="s">
        <v>55</v>
      </c>
      <c r="F3171" s="17" t="s">
        <v>56</v>
      </c>
      <c r="G3171" s="17" t="s">
        <v>5708</v>
      </c>
      <c r="H3171" s="17">
        <v>0</v>
      </c>
      <c r="I3171" s="17" t="s">
        <v>116</v>
      </c>
      <c r="J3171" s="17" t="s">
        <v>59</v>
      </c>
      <c r="K3171" s="17" t="s">
        <v>5709</v>
      </c>
      <c r="L3171" s="17" t="s">
        <v>117</v>
      </c>
      <c r="M3171" s="17" t="s">
        <v>118</v>
      </c>
      <c r="N3171" s="17" t="s">
        <v>75</v>
      </c>
      <c r="O3171" s="17">
        <v>20191030</v>
      </c>
      <c r="P3171" s="17">
        <v>20191121</v>
      </c>
      <c r="Q3171" s="17">
        <v>1180</v>
      </c>
      <c r="R3171" s="17">
        <v>28257728</v>
      </c>
      <c r="S3171" s="17" t="s">
        <v>76</v>
      </c>
      <c r="T3171" s="17" t="s">
        <v>63</v>
      </c>
      <c r="U3171" s="17" t="s">
        <v>91</v>
      </c>
      <c r="V3171" s="17">
        <f t="shared" si="878"/>
        <v>300</v>
      </c>
      <c r="W3171" s="17">
        <v>300000</v>
      </c>
      <c r="X3171" s="17" t="s">
        <v>64</v>
      </c>
      <c r="Y3171" s="17" t="s">
        <v>150</v>
      </c>
      <c r="Z3171" s="17">
        <v>20201028</v>
      </c>
      <c r="AA3171" s="17" t="s">
        <v>101</v>
      </c>
      <c r="AB3171" s="17">
        <v>1</v>
      </c>
      <c r="AC3171" s="17" t="str">
        <f>IFERROR(VLOOKUP(A3171,[1]Cruces!AJ:AK,2,0),VLOOKUP(CONCATENATE(X3171,AA3171),[1]Cruces!G:H,2,0))</f>
        <v>Solicitud de Obra</v>
      </c>
      <c r="AD3171" s="17">
        <f t="shared" si="864"/>
        <v>30</v>
      </c>
      <c r="AE3171" s="17">
        <f t="shared" si="865"/>
        <v>10</v>
      </c>
      <c r="AF3171" s="17">
        <f t="shared" si="866"/>
        <v>2019</v>
      </c>
      <c r="AG3171" s="17" t="str">
        <f>IFERROR(VLOOKUP(MID(A3171,2,4)*1,[1]Cruces!K:L,2,0),"Verificar")</f>
        <v>Atlántico Norte</v>
      </c>
      <c r="AH3171" s="17">
        <f t="shared" ca="1" si="867"/>
        <v>392</v>
      </c>
      <c r="AI3171" s="17" t="str">
        <f>IFERROR(VLOOKUP(U3171,[1]Cruces!$O$1:$P$6,2,0),"Sin Orden")</f>
        <v>Resuelta</v>
      </c>
      <c r="AJ3171" s="17">
        <f t="shared" si="868"/>
        <v>28</v>
      </c>
      <c r="AK3171" s="17">
        <f t="shared" si="869"/>
        <v>10</v>
      </c>
      <c r="AL3171" s="17">
        <f t="shared" si="870"/>
        <v>2020</v>
      </c>
      <c r="AM3171" s="17">
        <f t="shared" ca="1" si="871"/>
        <v>28</v>
      </c>
      <c r="AN3171" s="18">
        <f>IFERROR(VLOOKUP(R3171*1,'[1]Ordenes de Servicio'!G:K,5,0),"No Cruza")</f>
        <v>44132</v>
      </c>
      <c r="AO3171" s="17">
        <f t="shared" ca="1" si="872"/>
        <v>364</v>
      </c>
      <c r="AP3171" s="17">
        <f t="shared" si="873"/>
        <v>21</v>
      </c>
      <c r="AQ3171" s="17">
        <f t="shared" si="874"/>
        <v>11</v>
      </c>
      <c r="AR3171" s="17">
        <f t="shared" si="875"/>
        <v>2019</v>
      </c>
      <c r="AS3171" s="17">
        <f t="shared" ca="1" si="876"/>
        <v>370</v>
      </c>
      <c r="AT3171" s="17" t="str">
        <f t="shared" ca="1" si="879"/>
        <v>Si</v>
      </c>
      <c r="AU3171" s="17">
        <f t="shared" si="877"/>
        <v>342</v>
      </c>
      <c r="AV3171" s="17" t="str">
        <f>+VLOOKUP(B3171,[1]Cruces!S:T,2,0)</f>
        <v>5. Consultoría / Adjudicación</v>
      </c>
    </row>
    <row r="3172" spans="1:48" hidden="1" x14ac:dyDescent="0.25">
      <c r="A3172" s="17" t="s">
        <v>9895</v>
      </c>
      <c r="B3172" s="17" t="s">
        <v>6595</v>
      </c>
      <c r="C3172" s="17">
        <v>0</v>
      </c>
      <c r="D3172" s="17">
        <v>0</v>
      </c>
      <c r="E3172" s="17" t="s">
        <v>55</v>
      </c>
      <c r="F3172" s="17" t="s">
        <v>5366</v>
      </c>
      <c r="G3172" s="17" t="s">
        <v>9896</v>
      </c>
      <c r="H3172" s="17">
        <v>3017099256</v>
      </c>
      <c r="I3172" s="17" t="s">
        <v>71</v>
      </c>
      <c r="J3172" s="17" t="s">
        <v>59</v>
      </c>
      <c r="K3172" s="17" t="s">
        <v>9897</v>
      </c>
      <c r="L3172" s="17" t="s">
        <v>5368</v>
      </c>
      <c r="M3172" s="17" t="s">
        <v>5369</v>
      </c>
      <c r="N3172" s="17" t="s">
        <v>6600</v>
      </c>
      <c r="O3172" s="17">
        <v>20201009</v>
      </c>
      <c r="P3172" s="17">
        <v>20201010</v>
      </c>
      <c r="Q3172" s="17">
        <v>1180</v>
      </c>
      <c r="R3172" s="17">
        <v>28261801</v>
      </c>
      <c r="S3172" s="17" t="s">
        <v>6601</v>
      </c>
      <c r="T3172" s="17" t="s">
        <v>63</v>
      </c>
      <c r="U3172" s="17" t="s">
        <v>91</v>
      </c>
      <c r="V3172" s="17">
        <f t="shared" si="878"/>
        <v>3</v>
      </c>
      <c r="W3172" s="17">
        <v>3000</v>
      </c>
      <c r="X3172" s="17" t="s">
        <v>7065</v>
      </c>
      <c r="Y3172" s="17" t="s">
        <v>6595</v>
      </c>
      <c r="Z3172" s="17">
        <v>20201010</v>
      </c>
      <c r="AA3172" s="17" t="s">
        <v>1947</v>
      </c>
      <c r="AB3172" s="17">
        <v>1</v>
      </c>
      <c r="AC3172" s="17" t="str">
        <f>IFERROR(VLOOKUP(A3172,[1]Cruces!AJ:AK,2,0),VLOOKUP(CONCATENATE(X3172,AA3172),[1]Cruces!G:H,2,0))</f>
        <v>Solicitud por BT</v>
      </c>
      <c r="AD3172" s="17">
        <f t="shared" si="864"/>
        <v>9</v>
      </c>
      <c r="AE3172" s="17">
        <f t="shared" si="865"/>
        <v>10</v>
      </c>
      <c r="AF3172" s="17">
        <f t="shared" si="866"/>
        <v>2020</v>
      </c>
      <c r="AG3172" s="17" t="str">
        <f>IFERROR(VLOOKUP(MID(A3172,2,4)*1,[1]Cruces!K:L,2,0),"Verificar")</f>
        <v>Atlántico Norte</v>
      </c>
      <c r="AH3172" s="17">
        <f t="shared" ca="1" si="867"/>
        <v>47</v>
      </c>
      <c r="AI3172" s="17" t="str">
        <f>IFERROR(VLOOKUP(U3172,[1]Cruces!$O$1:$P$6,2,0),"Sin Orden")</f>
        <v>Resuelta</v>
      </c>
      <c r="AJ3172" s="17">
        <f t="shared" si="868"/>
        <v>10</v>
      </c>
      <c r="AK3172" s="17">
        <f t="shared" si="869"/>
        <v>10</v>
      </c>
      <c r="AL3172" s="17">
        <f t="shared" si="870"/>
        <v>2020</v>
      </c>
      <c r="AM3172" s="17">
        <f t="shared" ca="1" si="871"/>
        <v>46</v>
      </c>
      <c r="AN3172" s="18" t="str">
        <f>IFERROR(VLOOKUP(R3172*1,'[1]Ordenes de Servicio'!G:K,5,0),"No Cruza")</f>
        <v>No Cruza</v>
      </c>
      <c r="AO3172" s="17">
        <f t="shared" ca="1" si="872"/>
        <v>1</v>
      </c>
      <c r="AP3172" s="17">
        <f t="shared" si="873"/>
        <v>10</v>
      </c>
      <c r="AQ3172" s="17">
        <f t="shared" si="874"/>
        <v>10</v>
      </c>
      <c r="AR3172" s="17">
        <f t="shared" si="875"/>
        <v>2020</v>
      </c>
      <c r="AS3172" s="17">
        <f t="shared" ca="1" si="876"/>
        <v>46</v>
      </c>
      <c r="AT3172" s="17" t="str">
        <f t="shared" ca="1" si="879"/>
        <v>No</v>
      </c>
      <c r="AU3172" s="17">
        <f t="shared" si="877"/>
        <v>0</v>
      </c>
      <c r="AV3172" s="17" t="str">
        <f>+VLOOKUP(B3172,[1]Cruces!S:T,2,0)</f>
        <v>7. Ejecución en Campo OS BT</v>
      </c>
    </row>
    <row r="3173" spans="1:48" hidden="1" x14ac:dyDescent="0.25">
      <c r="A3173" s="17" t="s">
        <v>9898</v>
      </c>
      <c r="B3173" s="17" t="s">
        <v>6595</v>
      </c>
      <c r="C3173" s="17">
        <v>0</v>
      </c>
      <c r="D3173" s="17">
        <v>0</v>
      </c>
      <c r="E3173" s="17" t="s">
        <v>55</v>
      </c>
      <c r="F3173" s="17" t="s">
        <v>107</v>
      </c>
      <c r="G3173" s="17" t="s">
        <v>9899</v>
      </c>
      <c r="H3173" s="17">
        <v>3045905927</v>
      </c>
      <c r="I3173" s="17" t="s">
        <v>71</v>
      </c>
      <c r="J3173" s="17" t="s">
        <v>59</v>
      </c>
      <c r="K3173" s="17" t="s">
        <v>97</v>
      </c>
      <c r="L3173" s="17" t="s">
        <v>325</v>
      </c>
      <c r="M3173" s="17" t="s">
        <v>326</v>
      </c>
      <c r="N3173" s="17" t="s">
        <v>6600</v>
      </c>
      <c r="O3173" s="17">
        <v>20200417</v>
      </c>
      <c r="P3173" s="17">
        <v>20200420</v>
      </c>
      <c r="Q3173" s="17">
        <v>9510</v>
      </c>
      <c r="R3173" s="17">
        <v>27328055</v>
      </c>
      <c r="S3173" s="17" t="s">
        <v>6601</v>
      </c>
      <c r="T3173" s="17" t="s">
        <v>63</v>
      </c>
      <c r="U3173" s="17" t="s">
        <v>91</v>
      </c>
      <c r="V3173" s="17">
        <f t="shared" si="878"/>
        <v>3</v>
      </c>
      <c r="W3173" s="17">
        <v>3000</v>
      </c>
      <c r="X3173" s="17" t="s">
        <v>7065</v>
      </c>
      <c r="Y3173" s="17" t="s">
        <v>6595</v>
      </c>
      <c r="Z3173" s="17">
        <v>20200420</v>
      </c>
      <c r="AA3173" s="17" t="s">
        <v>1947</v>
      </c>
      <c r="AB3173" s="17">
        <v>1</v>
      </c>
      <c r="AC3173" s="17" t="str">
        <f>IFERROR(VLOOKUP(A3173,[1]Cruces!AJ:AK,2,0),VLOOKUP(CONCATENATE(X3173,AA3173),[1]Cruces!G:H,2,0))</f>
        <v>Solicitud por BT</v>
      </c>
      <c r="AD3173" s="17">
        <f t="shared" si="864"/>
        <v>17</v>
      </c>
      <c r="AE3173" s="17">
        <f t="shared" si="865"/>
        <v>4</v>
      </c>
      <c r="AF3173" s="17">
        <f t="shared" si="866"/>
        <v>2020</v>
      </c>
      <c r="AG3173" s="17" t="str">
        <f>IFERROR(VLOOKUP(MID(A3173,2,4)*1,[1]Cruces!K:L,2,0),"Verificar")</f>
        <v>Atlántico Norte</v>
      </c>
      <c r="AH3173" s="17">
        <f t="shared" ca="1" si="867"/>
        <v>222</v>
      </c>
      <c r="AI3173" s="17" t="str">
        <f>IFERROR(VLOOKUP(U3173,[1]Cruces!$O$1:$P$6,2,0),"Sin Orden")</f>
        <v>Resuelta</v>
      </c>
      <c r="AJ3173" s="17">
        <f t="shared" si="868"/>
        <v>20</v>
      </c>
      <c r="AK3173" s="17">
        <f t="shared" si="869"/>
        <v>4</v>
      </c>
      <c r="AL3173" s="17">
        <f t="shared" si="870"/>
        <v>2020</v>
      </c>
      <c r="AM3173" s="17">
        <f t="shared" ca="1" si="871"/>
        <v>219</v>
      </c>
      <c r="AN3173" s="18" t="str">
        <f>IFERROR(VLOOKUP(R3173*1,'[1]Ordenes de Servicio'!G:K,5,0),"No Cruza")</f>
        <v>No Cruza</v>
      </c>
      <c r="AO3173" s="17">
        <f t="shared" ca="1" si="872"/>
        <v>3</v>
      </c>
      <c r="AP3173" s="17">
        <f t="shared" si="873"/>
        <v>20</v>
      </c>
      <c r="AQ3173" s="17">
        <f t="shared" si="874"/>
        <v>4</v>
      </c>
      <c r="AR3173" s="17">
        <f t="shared" si="875"/>
        <v>2020</v>
      </c>
      <c r="AS3173" s="17">
        <f t="shared" ca="1" si="876"/>
        <v>219</v>
      </c>
      <c r="AT3173" s="17" t="str">
        <f t="shared" ca="1" si="879"/>
        <v>No</v>
      </c>
      <c r="AU3173" s="17">
        <f t="shared" si="877"/>
        <v>0</v>
      </c>
      <c r="AV3173" s="17" t="str">
        <f>+VLOOKUP(B3173,[1]Cruces!S:T,2,0)</f>
        <v>7. Ejecución en Campo OS BT</v>
      </c>
    </row>
    <row r="3174" spans="1:48" hidden="1" x14ac:dyDescent="0.25">
      <c r="A3174" s="17" t="s">
        <v>7036</v>
      </c>
      <c r="B3174" s="17" t="s">
        <v>68</v>
      </c>
      <c r="C3174" s="17">
        <v>0</v>
      </c>
      <c r="D3174" s="17">
        <v>0</v>
      </c>
      <c r="E3174" s="17" t="s">
        <v>55</v>
      </c>
      <c r="F3174" s="17" t="s">
        <v>56</v>
      </c>
      <c r="G3174" s="17" t="s">
        <v>7037</v>
      </c>
      <c r="H3174" s="17">
        <v>3577051</v>
      </c>
      <c r="I3174" s="17" t="s">
        <v>71</v>
      </c>
      <c r="J3174" s="17" t="s">
        <v>59</v>
      </c>
      <c r="K3174" s="17" t="s">
        <v>2991</v>
      </c>
      <c r="L3174" s="17" t="s">
        <v>255</v>
      </c>
      <c r="M3174" s="17" t="s">
        <v>256</v>
      </c>
      <c r="N3174" s="17" t="s">
        <v>75</v>
      </c>
      <c r="O3174" s="17">
        <v>20200915</v>
      </c>
      <c r="P3174" s="17">
        <v>20200929</v>
      </c>
      <c r="Q3174" s="17">
        <v>1110</v>
      </c>
      <c r="R3174" s="17">
        <v>0</v>
      </c>
      <c r="S3174" s="17"/>
      <c r="T3174" s="17" t="s">
        <v>63</v>
      </c>
      <c r="U3174" s="17"/>
      <c r="V3174" s="17">
        <f t="shared" si="878"/>
        <v>5</v>
      </c>
      <c r="W3174" s="17">
        <v>5000</v>
      </c>
      <c r="X3174" s="17" t="s">
        <v>218</v>
      </c>
      <c r="Y3174" s="17" t="s">
        <v>105</v>
      </c>
      <c r="Z3174" s="17">
        <v>20200929</v>
      </c>
      <c r="AA3174" s="17" t="s">
        <v>219</v>
      </c>
      <c r="AB3174" s="17">
        <v>1</v>
      </c>
      <c r="AC3174" s="17" t="str">
        <f>IFERROR(VLOOKUP(A3174,[1]Cruces!AJ:AK,2,0),VLOOKUP(CONCATENATE(X3174,AA3174),[1]Cruces!G:H,2,0))</f>
        <v>Solicitud CREG 030</v>
      </c>
      <c r="AD3174" s="17">
        <f t="shared" si="864"/>
        <v>15</v>
      </c>
      <c r="AE3174" s="17">
        <f t="shared" si="865"/>
        <v>9</v>
      </c>
      <c r="AF3174" s="17">
        <f t="shared" si="866"/>
        <v>2020</v>
      </c>
      <c r="AG3174" s="17" t="str">
        <f>IFERROR(VLOOKUP(MID(A3174,2,4)*1,[1]Cruces!K:L,2,0),"Verificar")</f>
        <v>Atlántico Norte</v>
      </c>
      <c r="AH3174" s="17">
        <f t="shared" ca="1" si="867"/>
        <v>71</v>
      </c>
      <c r="AI3174" s="17" t="str">
        <f>IFERROR(VLOOKUP(U3174,[1]Cruces!$O$1:$P$6,2,0),"Sin Orden")</f>
        <v>Sin Orden</v>
      </c>
      <c r="AJ3174" s="17">
        <f t="shared" si="868"/>
        <v>29</v>
      </c>
      <c r="AK3174" s="17">
        <f t="shared" si="869"/>
        <v>9</v>
      </c>
      <c r="AL3174" s="17">
        <f t="shared" si="870"/>
        <v>2020</v>
      </c>
      <c r="AM3174" s="17">
        <f t="shared" ca="1" si="871"/>
        <v>57</v>
      </c>
      <c r="AN3174" s="18" t="str">
        <f>IFERROR(VLOOKUP(R3174*1,'[1]Ordenes de Servicio'!G:K,5,0),"No Cruza")</f>
        <v>No Cruza</v>
      </c>
      <c r="AO3174" s="17">
        <f t="shared" ca="1" si="872"/>
        <v>57</v>
      </c>
      <c r="AP3174" s="17">
        <f t="shared" si="873"/>
        <v>29</v>
      </c>
      <c r="AQ3174" s="17">
        <f t="shared" si="874"/>
        <v>9</v>
      </c>
      <c r="AR3174" s="17">
        <f t="shared" si="875"/>
        <v>2020</v>
      </c>
      <c r="AS3174" s="17">
        <f t="shared" ca="1" si="876"/>
        <v>57</v>
      </c>
      <c r="AT3174" s="17" t="str">
        <f t="shared" ca="1" si="879"/>
        <v>No</v>
      </c>
      <c r="AU3174" s="17">
        <f t="shared" si="877"/>
        <v>0</v>
      </c>
      <c r="AV3174" s="17" t="str">
        <f>+VLOOKUP(B3174,[1]Cruces!S:T,2,0)</f>
        <v>5. Consultoría / Adjudicación</v>
      </c>
    </row>
    <row r="3175" spans="1:48" hidden="1" x14ac:dyDescent="0.25">
      <c r="A3175" s="17" t="s">
        <v>9900</v>
      </c>
      <c r="B3175" s="17" t="s">
        <v>569</v>
      </c>
      <c r="C3175" s="17">
        <v>0</v>
      </c>
      <c r="D3175" s="17">
        <v>0</v>
      </c>
      <c r="E3175" s="17" t="s">
        <v>55</v>
      </c>
      <c r="F3175" s="17" t="s">
        <v>7098</v>
      </c>
      <c r="G3175" s="17" t="s">
        <v>9901</v>
      </c>
      <c r="H3175" s="17">
        <v>3165385747</v>
      </c>
      <c r="I3175" s="17" t="s">
        <v>71</v>
      </c>
      <c r="J3175" s="17" t="s">
        <v>59</v>
      </c>
      <c r="K3175" s="17" t="s">
        <v>97</v>
      </c>
      <c r="L3175" s="17" t="s">
        <v>7101</v>
      </c>
      <c r="M3175" s="17" t="s">
        <v>7102</v>
      </c>
      <c r="N3175" s="17" t="s">
        <v>572</v>
      </c>
      <c r="O3175" s="17">
        <v>20201112</v>
      </c>
      <c r="P3175" s="17">
        <v>20201112</v>
      </c>
      <c r="Q3175" s="17">
        <v>1170</v>
      </c>
      <c r="R3175" s="17">
        <v>0</v>
      </c>
      <c r="S3175" s="17"/>
      <c r="T3175" s="17" t="s">
        <v>63</v>
      </c>
      <c r="U3175" s="17"/>
      <c r="V3175" s="17">
        <f t="shared" si="878"/>
        <v>3</v>
      </c>
      <c r="W3175" s="17">
        <v>3000</v>
      </c>
      <c r="X3175" s="17" t="s">
        <v>7065</v>
      </c>
      <c r="Y3175" s="17" t="s">
        <v>569</v>
      </c>
      <c r="Z3175" s="17">
        <v>20201112</v>
      </c>
      <c r="AA3175" s="17" t="s">
        <v>1947</v>
      </c>
      <c r="AB3175" s="17">
        <v>1</v>
      </c>
      <c r="AC3175" s="17" t="str">
        <f>IFERROR(VLOOKUP(A3175,[1]Cruces!AJ:AK,2,0),VLOOKUP(CONCATENATE(X3175,AA3175),[1]Cruces!G:H,2,0))</f>
        <v>Solicitud por BT</v>
      </c>
      <c r="AD3175" s="17">
        <f t="shared" si="864"/>
        <v>12</v>
      </c>
      <c r="AE3175" s="17">
        <f t="shared" si="865"/>
        <v>11</v>
      </c>
      <c r="AF3175" s="17">
        <f t="shared" si="866"/>
        <v>2020</v>
      </c>
      <c r="AG3175" s="17" t="str">
        <f>IFERROR(VLOOKUP(MID(A3175,2,4)*1,[1]Cruces!K:L,2,0),"Verificar")</f>
        <v>Atlántico Norte</v>
      </c>
      <c r="AH3175" s="17">
        <f t="shared" ca="1" si="867"/>
        <v>13</v>
      </c>
      <c r="AI3175" s="17" t="str">
        <f>IFERROR(VLOOKUP(U3175,[1]Cruces!$O$1:$P$6,2,0),"Sin Orden")</f>
        <v>Sin Orden</v>
      </c>
      <c r="AJ3175" s="17">
        <f t="shared" si="868"/>
        <v>12</v>
      </c>
      <c r="AK3175" s="17">
        <f t="shared" si="869"/>
        <v>11</v>
      </c>
      <c r="AL3175" s="17">
        <f t="shared" si="870"/>
        <v>2020</v>
      </c>
      <c r="AM3175" s="17">
        <f t="shared" ca="1" si="871"/>
        <v>13</v>
      </c>
      <c r="AN3175" s="18" t="str">
        <f>IFERROR(VLOOKUP(R3175*1,'[1]Ordenes de Servicio'!G:K,5,0),"No Cruza")</f>
        <v>No Cruza</v>
      </c>
      <c r="AO3175" s="17">
        <f t="shared" ca="1" si="872"/>
        <v>13</v>
      </c>
      <c r="AP3175" s="17">
        <f t="shared" si="873"/>
        <v>12</v>
      </c>
      <c r="AQ3175" s="17">
        <f t="shared" si="874"/>
        <v>11</v>
      </c>
      <c r="AR3175" s="17">
        <f t="shared" si="875"/>
        <v>2020</v>
      </c>
      <c r="AS3175" s="17">
        <f t="shared" ca="1" si="876"/>
        <v>13</v>
      </c>
      <c r="AT3175" s="17" t="str">
        <f t="shared" ca="1" si="879"/>
        <v>No</v>
      </c>
      <c r="AU3175" s="17">
        <f t="shared" si="877"/>
        <v>0</v>
      </c>
      <c r="AV3175" s="17" t="str">
        <f>+VLOOKUP(B3175,[1]Cruces!S:T,2,0)</f>
        <v>1. Solicitud</v>
      </c>
    </row>
    <row r="3176" spans="1:48" hidden="1" x14ac:dyDescent="0.25">
      <c r="A3176" s="17" t="s">
        <v>5710</v>
      </c>
      <c r="B3176" s="17" t="s">
        <v>68</v>
      </c>
      <c r="C3176" s="17">
        <v>2247708</v>
      </c>
      <c r="D3176" s="17">
        <v>0</v>
      </c>
      <c r="E3176" s="17" t="s">
        <v>55</v>
      </c>
      <c r="F3176" s="17" t="s">
        <v>107</v>
      </c>
      <c r="G3176" s="17" t="s">
        <v>5527</v>
      </c>
      <c r="H3176" s="17">
        <v>3187653175</v>
      </c>
      <c r="I3176" s="17" t="s">
        <v>104</v>
      </c>
      <c r="J3176" s="17" t="s">
        <v>59</v>
      </c>
      <c r="K3176" s="17" t="s">
        <v>5528</v>
      </c>
      <c r="L3176" s="17" t="s">
        <v>325</v>
      </c>
      <c r="M3176" s="17" t="s">
        <v>326</v>
      </c>
      <c r="N3176" s="17" t="s">
        <v>75</v>
      </c>
      <c r="O3176" s="17">
        <v>20190423</v>
      </c>
      <c r="P3176" s="17">
        <v>20190529</v>
      </c>
      <c r="Q3176" s="17">
        <v>1170</v>
      </c>
      <c r="R3176" s="17">
        <v>26422843</v>
      </c>
      <c r="S3176" s="17" t="s">
        <v>76</v>
      </c>
      <c r="T3176" s="17" t="s">
        <v>63</v>
      </c>
      <c r="U3176" s="17" t="s">
        <v>88</v>
      </c>
      <c r="V3176" s="17">
        <f t="shared" si="878"/>
        <v>112.5</v>
      </c>
      <c r="W3176" s="17">
        <v>112500</v>
      </c>
      <c r="X3176" s="17" t="s">
        <v>89</v>
      </c>
      <c r="Y3176" s="17" t="s">
        <v>105</v>
      </c>
      <c r="Z3176" s="17">
        <v>20190711</v>
      </c>
      <c r="AA3176" s="17" t="s">
        <v>101</v>
      </c>
      <c r="AB3176" s="17">
        <v>1</v>
      </c>
      <c r="AC3176" s="17" t="str">
        <f>IFERROR(VLOOKUP(A3176,[1]Cruces!AJ:AK,2,0),VLOOKUP(CONCATENATE(X3176,AA3176),[1]Cruces!G:H,2,0))</f>
        <v>Solicitud de Obra</v>
      </c>
      <c r="AD3176" s="17">
        <f t="shared" si="864"/>
        <v>23</v>
      </c>
      <c r="AE3176" s="17">
        <f t="shared" si="865"/>
        <v>4</v>
      </c>
      <c r="AF3176" s="17">
        <f t="shared" si="866"/>
        <v>2019</v>
      </c>
      <c r="AG3176" s="17" t="str">
        <f>IFERROR(VLOOKUP(MID(A3176,2,4)*1,[1]Cruces!K:L,2,0),"Verificar")</f>
        <v>Atlántico Norte</v>
      </c>
      <c r="AH3176" s="17">
        <f t="shared" ca="1" si="867"/>
        <v>582</v>
      </c>
      <c r="AI3176" s="17" t="str">
        <f>IFERROR(VLOOKUP(U3176,[1]Cruces!$O$1:$P$6,2,0),"Sin Orden")</f>
        <v>Resuelta</v>
      </c>
      <c r="AJ3176" s="17">
        <f t="shared" si="868"/>
        <v>11</v>
      </c>
      <c r="AK3176" s="17">
        <f t="shared" si="869"/>
        <v>7</v>
      </c>
      <c r="AL3176" s="17">
        <f t="shared" si="870"/>
        <v>2019</v>
      </c>
      <c r="AM3176" s="17">
        <f t="shared" ca="1" si="871"/>
        <v>503</v>
      </c>
      <c r="AN3176" s="18" t="str">
        <f>IFERROR(VLOOKUP(R3176*1,'[1]Ordenes de Servicio'!G:K,5,0),"No Cruza")</f>
        <v>No Cruza</v>
      </c>
      <c r="AO3176" s="17">
        <f t="shared" ca="1" si="872"/>
        <v>79</v>
      </c>
      <c r="AP3176" s="17">
        <f t="shared" si="873"/>
        <v>29</v>
      </c>
      <c r="AQ3176" s="17">
        <f t="shared" si="874"/>
        <v>5</v>
      </c>
      <c r="AR3176" s="17">
        <f t="shared" si="875"/>
        <v>2019</v>
      </c>
      <c r="AS3176" s="17">
        <f t="shared" ca="1" si="876"/>
        <v>546</v>
      </c>
      <c r="AT3176" s="17" t="str">
        <f t="shared" ca="1" si="879"/>
        <v>Si</v>
      </c>
      <c r="AU3176" s="17">
        <f t="shared" si="877"/>
        <v>43</v>
      </c>
      <c r="AV3176" s="17" t="str">
        <f>+VLOOKUP(B3176,[1]Cruces!S:T,2,0)</f>
        <v>5. Consultoría / Adjudicación</v>
      </c>
    </row>
    <row r="3177" spans="1:48" hidden="1" x14ac:dyDescent="0.25">
      <c r="A3177" s="17" t="s">
        <v>5711</v>
      </c>
      <c r="B3177" s="17" t="s">
        <v>54</v>
      </c>
      <c r="C3177" s="17">
        <v>2352501</v>
      </c>
      <c r="D3177" s="17">
        <v>0</v>
      </c>
      <c r="E3177" s="17" t="s">
        <v>55</v>
      </c>
      <c r="F3177" s="17" t="s">
        <v>107</v>
      </c>
      <c r="G3177" s="17" t="s">
        <v>5712</v>
      </c>
      <c r="H3177" s="17">
        <v>3014361116</v>
      </c>
      <c r="I3177" s="17" t="s">
        <v>116</v>
      </c>
      <c r="J3177" s="17" t="s">
        <v>59</v>
      </c>
      <c r="K3177" s="17" t="s">
        <v>97</v>
      </c>
      <c r="L3177" s="17" t="s">
        <v>117</v>
      </c>
      <c r="M3177" s="17" t="s">
        <v>118</v>
      </c>
      <c r="N3177" s="17" t="s">
        <v>62</v>
      </c>
      <c r="O3177" s="17">
        <v>20200626</v>
      </c>
      <c r="P3177" s="17">
        <v>20200707</v>
      </c>
      <c r="Q3177" s="17">
        <v>1180</v>
      </c>
      <c r="R3177" s="17">
        <v>27723836</v>
      </c>
      <c r="S3177" s="17" t="s">
        <v>100</v>
      </c>
      <c r="T3177" s="17" t="s">
        <v>63</v>
      </c>
      <c r="U3177" s="17" t="s">
        <v>91</v>
      </c>
      <c r="V3177" s="17">
        <f t="shared" si="878"/>
        <v>300</v>
      </c>
      <c r="W3177" s="17">
        <v>300000</v>
      </c>
      <c r="X3177" s="17" t="s">
        <v>89</v>
      </c>
      <c r="Y3177" s="17" t="s">
        <v>65</v>
      </c>
      <c r="Z3177" s="17">
        <v>20200707</v>
      </c>
      <c r="AA3177" s="17" t="s">
        <v>101</v>
      </c>
      <c r="AB3177" s="17">
        <v>1</v>
      </c>
      <c r="AC3177" s="17" t="str">
        <f>IFERROR(VLOOKUP(A3177,[1]Cruces!AJ:AK,2,0),VLOOKUP(CONCATENATE(X3177,AA3177),[1]Cruces!G:H,2,0))</f>
        <v>Solicitud de Obra</v>
      </c>
      <c r="AD3177" s="17">
        <f t="shared" si="864"/>
        <v>26</v>
      </c>
      <c r="AE3177" s="17">
        <f t="shared" si="865"/>
        <v>6</v>
      </c>
      <c r="AF3177" s="17">
        <f t="shared" si="866"/>
        <v>2020</v>
      </c>
      <c r="AG3177" s="17" t="str">
        <f>IFERROR(VLOOKUP(MID(A3177,2,4)*1,[1]Cruces!K:L,2,0),"Verificar")</f>
        <v>Atlántico Norte</v>
      </c>
      <c r="AH3177" s="17">
        <f t="shared" ca="1" si="867"/>
        <v>152</v>
      </c>
      <c r="AI3177" s="17" t="str">
        <f>IFERROR(VLOOKUP(U3177,[1]Cruces!$O$1:$P$6,2,0),"Sin Orden")</f>
        <v>Resuelta</v>
      </c>
      <c r="AJ3177" s="17">
        <f t="shared" si="868"/>
        <v>7</v>
      </c>
      <c r="AK3177" s="17">
        <f t="shared" si="869"/>
        <v>7</v>
      </c>
      <c r="AL3177" s="17">
        <f t="shared" si="870"/>
        <v>2020</v>
      </c>
      <c r="AM3177" s="17">
        <f t="shared" ca="1" si="871"/>
        <v>141</v>
      </c>
      <c r="AN3177" s="18" t="str">
        <f>IFERROR(VLOOKUP(R3177*1,'[1]Ordenes de Servicio'!G:K,5,0),"No Cruza")</f>
        <v>No Cruza</v>
      </c>
      <c r="AO3177" s="17">
        <f t="shared" ca="1" si="872"/>
        <v>11</v>
      </c>
      <c r="AP3177" s="17">
        <f t="shared" si="873"/>
        <v>7</v>
      </c>
      <c r="AQ3177" s="17">
        <f t="shared" si="874"/>
        <v>7</v>
      </c>
      <c r="AR3177" s="17">
        <f t="shared" si="875"/>
        <v>2020</v>
      </c>
      <c r="AS3177" s="17">
        <f t="shared" ca="1" si="876"/>
        <v>141</v>
      </c>
      <c r="AT3177" s="17" t="str">
        <f t="shared" ca="1" si="879"/>
        <v>No</v>
      </c>
      <c r="AU3177" s="17">
        <f t="shared" si="877"/>
        <v>0</v>
      </c>
      <c r="AV3177" s="17" t="str">
        <f>+VLOOKUP(B3177,[1]Cruces!S:T,2,0)</f>
        <v>4. Presupuesto de Obra</v>
      </c>
    </row>
    <row r="3178" spans="1:48" hidden="1" x14ac:dyDescent="0.25">
      <c r="A3178" s="17" t="s">
        <v>5713</v>
      </c>
      <c r="B3178" s="17" t="s">
        <v>54</v>
      </c>
      <c r="C3178" s="17">
        <v>0</v>
      </c>
      <c r="D3178" s="17">
        <v>0</v>
      </c>
      <c r="E3178" s="17" t="s">
        <v>55</v>
      </c>
      <c r="F3178" s="17" t="s">
        <v>81</v>
      </c>
      <c r="G3178" s="17" t="s">
        <v>1368</v>
      </c>
      <c r="H3178" s="17">
        <v>3114055620</v>
      </c>
      <c r="I3178" s="17" t="s">
        <v>1369</v>
      </c>
      <c r="J3178" s="17" t="s">
        <v>59</v>
      </c>
      <c r="K3178" s="17" t="s">
        <v>1371</v>
      </c>
      <c r="L3178" s="17" t="s">
        <v>85</v>
      </c>
      <c r="M3178" s="17" t="s">
        <v>86</v>
      </c>
      <c r="N3178" s="17" t="s">
        <v>62</v>
      </c>
      <c r="O3178" s="17">
        <v>20201029</v>
      </c>
      <c r="P3178" s="17">
        <v>20201104</v>
      </c>
      <c r="Q3178" s="17">
        <v>9324</v>
      </c>
      <c r="R3178" s="17">
        <v>28263899</v>
      </c>
      <c r="S3178" s="17" t="s">
        <v>100</v>
      </c>
      <c r="T3178" s="17" t="s">
        <v>63</v>
      </c>
      <c r="U3178" s="17" t="s">
        <v>91</v>
      </c>
      <c r="V3178" s="17">
        <f t="shared" si="878"/>
        <v>45</v>
      </c>
      <c r="W3178" s="17">
        <v>45000</v>
      </c>
      <c r="X3178" s="17" t="s">
        <v>64</v>
      </c>
      <c r="Y3178" s="17" t="s">
        <v>65</v>
      </c>
      <c r="Z3178" s="17">
        <v>20201104</v>
      </c>
      <c r="AA3178" s="17" t="s">
        <v>78</v>
      </c>
      <c r="AB3178" s="17">
        <v>1</v>
      </c>
      <c r="AC3178" s="17" t="str">
        <f>IFERROR(VLOOKUP(A3178,[1]Cruces!AJ:AK,2,0),VLOOKUP(CONCATENATE(X3178,AA3178),[1]Cruces!G:H,2,0))</f>
        <v>Solicitud de Obra</v>
      </c>
      <c r="AD3178" s="17">
        <f t="shared" si="864"/>
        <v>29</v>
      </c>
      <c r="AE3178" s="17">
        <f t="shared" si="865"/>
        <v>10</v>
      </c>
      <c r="AF3178" s="17">
        <f t="shared" si="866"/>
        <v>2020</v>
      </c>
      <c r="AG3178" s="17" t="str">
        <f>IFERROR(VLOOKUP(MID(A3178,2,4)*1,[1]Cruces!K:L,2,0),"Verificar")</f>
        <v>Magdalena</v>
      </c>
      <c r="AH3178" s="17">
        <f t="shared" ca="1" si="867"/>
        <v>27</v>
      </c>
      <c r="AI3178" s="17" t="str">
        <f>IFERROR(VLOOKUP(U3178,[1]Cruces!$O$1:$P$6,2,0),"Sin Orden")</f>
        <v>Resuelta</v>
      </c>
      <c r="AJ3178" s="17">
        <f t="shared" si="868"/>
        <v>4</v>
      </c>
      <c r="AK3178" s="17">
        <f t="shared" si="869"/>
        <v>11</v>
      </c>
      <c r="AL3178" s="17">
        <f t="shared" si="870"/>
        <v>2020</v>
      </c>
      <c r="AM3178" s="17">
        <f t="shared" ca="1" si="871"/>
        <v>21</v>
      </c>
      <c r="AN3178" s="18" t="str">
        <f>IFERROR(VLOOKUP(R3178*1,'[1]Ordenes de Servicio'!G:K,5,0),"No Cruza")</f>
        <v>No Cruza</v>
      </c>
      <c r="AO3178" s="17">
        <f t="shared" ca="1" si="872"/>
        <v>6</v>
      </c>
      <c r="AP3178" s="17">
        <f t="shared" si="873"/>
        <v>4</v>
      </c>
      <c r="AQ3178" s="17">
        <f t="shared" si="874"/>
        <v>11</v>
      </c>
      <c r="AR3178" s="17">
        <f t="shared" si="875"/>
        <v>2020</v>
      </c>
      <c r="AS3178" s="17">
        <f t="shared" ca="1" si="876"/>
        <v>21</v>
      </c>
      <c r="AT3178" s="17" t="str">
        <f t="shared" ca="1" si="879"/>
        <v>No</v>
      </c>
      <c r="AU3178" s="17">
        <f t="shared" si="877"/>
        <v>0</v>
      </c>
      <c r="AV3178" s="17" t="str">
        <f>+VLOOKUP(B3178,[1]Cruces!S:T,2,0)</f>
        <v>4. Presupuesto de Obra</v>
      </c>
    </row>
    <row r="3179" spans="1:48" hidden="1" x14ac:dyDescent="0.25">
      <c r="A3179" s="17" t="s">
        <v>5714</v>
      </c>
      <c r="B3179" s="17" t="s">
        <v>68</v>
      </c>
      <c r="C3179" s="17">
        <v>3646393</v>
      </c>
      <c r="D3179" s="17">
        <v>0</v>
      </c>
      <c r="E3179" s="17" t="s">
        <v>55</v>
      </c>
      <c r="F3179" s="17" t="s">
        <v>120</v>
      </c>
      <c r="G3179" s="17" t="s">
        <v>5715</v>
      </c>
      <c r="H3179" s="17" t="s">
        <v>5716</v>
      </c>
      <c r="I3179" s="17" t="s">
        <v>182</v>
      </c>
      <c r="J3179" s="17" t="s">
        <v>59</v>
      </c>
      <c r="K3179" s="17" t="s">
        <v>5717</v>
      </c>
      <c r="L3179" s="17" t="s">
        <v>122</v>
      </c>
      <c r="M3179" s="17" t="s">
        <v>123</v>
      </c>
      <c r="N3179" s="17" t="s">
        <v>75</v>
      </c>
      <c r="O3179" s="17">
        <v>20180725</v>
      </c>
      <c r="P3179" s="17">
        <v>20180815</v>
      </c>
      <c r="Q3179" s="17">
        <v>1180</v>
      </c>
      <c r="R3179" s="17">
        <v>25345158</v>
      </c>
      <c r="S3179" s="17" t="s">
        <v>100</v>
      </c>
      <c r="T3179" s="17" t="s">
        <v>63</v>
      </c>
      <c r="U3179" s="17" t="s">
        <v>91</v>
      </c>
      <c r="V3179" s="17">
        <f t="shared" si="878"/>
        <v>112.5</v>
      </c>
      <c r="W3179" s="17">
        <v>112500</v>
      </c>
      <c r="X3179" s="17" t="s">
        <v>89</v>
      </c>
      <c r="Y3179" s="17" t="s">
        <v>136</v>
      </c>
      <c r="Z3179" s="17">
        <v>20180925</v>
      </c>
      <c r="AA3179" s="17" t="s">
        <v>318</v>
      </c>
      <c r="AB3179" s="17">
        <v>1</v>
      </c>
      <c r="AC3179" s="17" t="str">
        <f>IFERROR(VLOOKUP(A3179,[1]Cruces!AJ:AK,2,0),VLOOKUP(CONCATENATE(X3179,AA3179),[1]Cruces!G:H,2,0))</f>
        <v>Solicitud de Obra</v>
      </c>
      <c r="AD3179" s="17">
        <f t="shared" si="864"/>
        <v>25</v>
      </c>
      <c r="AE3179" s="17">
        <f t="shared" si="865"/>
        <v>7</v>
      </c>
      <c r="AF3179" s="17">
        <f t="shared" si="866"/>
        <v>2018</v>
      </c>
      <c r="AG3179" s="17" t="str">
        <f>IFERROR(VLOOKUP(MID(A3179,2,4)*1,[1]Cruces!K:L,2,0),"Verificar")</f>
        <v>Atlántico Norte</v>
      </c>
      <c r="AH3179" s="17">
        <f t="shared" ca="1" si="867"/>
        <v>854</v>
      </c>
      <c r="AI3179" s="17" t="str">
        <f>IFERROR(VLOOKUP(U3179,[1]Cruces!$O$1:$P$6,2,0),"Sin Orden")</f>
        <v>Resuelta</v>
      </c>
      <c r="AJ3179" s="17">
        <f t="shared" si="868"/>
        <v>25</v>
      </c>
      <c r="AK3179" s="17">
        <f t="shared" si="869"/>
        <v>9</v>
      </c>
      <c r="AL3179" s="17">
        <f t="shared" si="870"/>
        <v>2018</v>
      </c>
      <c r="AM3179" s="17">
        <f t="shared" ca="1" si="871"/>
        <v>792</v>
      </c>
      <c r="AN3179" s="18" t="str">
        <f>IFERROR(VLOOKUP(R3179*1,'[1]Ordenes de Servicio'!G:K,5,0),"No Cruza")</f>
        <v>No Cruza</v>
      </c>
      <c r="AO3179" s="17">
        <f t="shared" ca="1" si="872"/>
        <v>62</v>
      </c>
      <c r="AP3179" s="17">
        <f t="shared" si="873"/>
        <v>15</v>
      </c>
      <c r="AQ3179" s="17">
        <f t="shared" si="874"/>
        <v>8</v>
      </c>
      <c r="AR3179" s="17">
        <f t="shared" si="875"/>
        <v>2018</v>
      </c>
      <c r="AS3179" s="17">
        <f t="shared" ca="1" si="876"/>
        <v>833</v>
      </c>
      <c r="AT3179" s="17" t="str">
        <f t="shared" ca="1" si="879"/>
        <v>Si</v>
      </c>
      <c r="AU3179" s="17">
        <f t="shared" si="877"/>
        <v>41</v>
      </c>
      <c r="AV3179" s="17" t="str">
        <f>+VLOOKUP(B3179,[1]Cruces!S:T,2,0)</f>
        <v>5. Consultoría / Adjudicación</v>
      </c>
    </row>
    <row r="3180" spans="1:48" hidden="1" x14ac:dyDescent="0.25">
      <c r="A3180" s="17" t="s">
        <v>5718</v>
      </c>
      <c r="B3180" s="17" t="s">
        <v>54</v>
      </c>
      <c r="C3180" s="17">
        <v>2020520</v>
      </c>
      <c r="D3180" s="17">
        <v>20159715</v>
      </c>
      <c r="E3180" s="17" t="s">
        <v>93</v>
      </c>
      <c r="F3180" s="17" t="s">
        <v>107</v>
      </c>
      <c r="G3180" s="17" t="s">
        <v>5719</v>
      </c>
      <c r="H3180" s="17">
        <v>0</v>
      </c>
      <c r="I3180" s="17" t="s">
        <v>165</v>
      </c>
      <c r="J3180" s="17" t="s">
        <v>5720</v>
      </c>
      <c r="K3180" s="17" t="s">
        <v>5721</v>
      </c>
      <c r="L3180" s="17" t="s">
        <v>117</v>
      </c>
      <c r="M3180" s="17" t="s">
        <v>118</v>
      </c>
      <c r="N3180" s="17" t="s">
        <v>62</v>
      </c>
      <c r="O3180" s="17">
        <v>20200206</v>
      </c>
      <c r="P3180" s="17">
        <v>20200212</v>
      </c>
      <c r="Q3180" s="17">
        <v>1110</v>
      </c>
      <c r="R3180" s="17">
        <v>27153744</v>
      </c>
      <c r="S3180" s="17" t="s">
        <v>100</v>
      </c>
      <c r="T3180" s="17" t="s">
        <v>63</v>
      </c>
      <c r="U3180" s="17" t="s">
        <v>91</v>
      </c>
      <c r="V3180" s="17">
        <f t="shared" si="878"/>
        <v>225</v>
      </c>
      <c r="W3180" s="17">
        <v>225000</v>
      </c>
      <c r="X3180" s="17" t="s">
        <v>89</v>
      </c>
      <c r="Y3180" s="17" t="s">
        <v>65</v>
      </c>
      <c r="Z3180" s="17">
        <v>20200212</v>
      </c>
      <c r="AA3180" s="17" t="s">
        <v>101</v>
      </c>
      <c r="AB3180" s="17">
        <v>1</v>
      </c>
      <c r="AC3180" s="17" t="str">
        <f>IFERROR(VLOOKUP(A3180,[1]Cruces!AJ:AK,2,0),VLOOKUP(CONCATENATE(X3180,AA3180),[1]Cruces!G:H,2,0))</f>
        <v>Solicitud de Obra</v>
      </c>
      <c r="AD3180" s="17">
        <f t="shared" si="864"/>
        <v>6</v>
      </c>
      <c r="AE3180" s="17">
        <f t="shared" si="865"/>
        <v>2</v>
      </c>
      <c r="AF3180" s="17">
        <f t="shared" si="866"/>
        <v>2020</v>
      </c>
      <c r="AG3180" s="17" t="str">
        <f>IFERROR(VLOOKUP(MID(A3180,2,4)*1,[1]Cruces!K:L,2,0),"Verificar")</f>
        <v>Atlántico Norte</v>
      </c>
      <c r="AH3180" s="17">
        <f t="shared" ca="1" si="867"/>
        <v>293</v>
      </c>
      <c r="AI3180" s="17" t="str">
        <f>IFERROR(VLOOKUP(U3180,[1]Cruces!$O$1:$P$6,2,0),"Sin Orden")</f>
        <v>Resuelta</v>
      </c>
      <c r="AJ3180" s="17">
        <f t="shared" si="868"/>
        <v>12</v>
      </c>
      <c r="AK3180" s="17">
        <f t="shared" si="869"/>
        <v>2</v>
      </c>
      <c r="AL3180" s="17">
        <f t="shared" si="870"/>
        <v>2020</v>
      </c>
      <c r="AM3180" s="17">
        <f t="shared" ca="1" si="871"/>
        <v>287</v>
      </c>
      <c r="AN3180" s="18" t="str">
        <f>IFERROR(VLOOKUP(R3180*1,'[1]Ordenes de Servicio'!G:K,5,0),"No Cruza")</f>
        <v>No Cruza</v>
      </c>
      <c r="AO3180" s="17">
        <f t="shared" ca="1" si="872"/>
        <v>6</v>
      </c>
      <c r="AP3180" s="17">
        <f t="shared" si="873"/>
        <v>12</v>
      </c>
      <c r="AQ3180" s="17">
        <f t="shared" si="874"/>
        <v>2</v>
      </c>
      <c r="AR3180" s="17">
        <f t="shared" si="875"/>
        <v>2020</v>
      </c>
      <c r="AS3180" s="17">
        <f t="shared" ca="1" si="876"/>
        <v>287</v>
      </c>
      <c r="AT3180" s="17" t="str">
        <f t="shared" ca="1" si="879"/>
        <v>No</v>
      </c>
      <c r="AU3180" s="17">
        <f t="shared" si="877"/>
        <v>0</v>
      </c>
      <c r="AV3180" s="17" t="str">
        <f>+VLOOKUP(B3180,[1]Cruces!S:T,2,0)</f>
        <v>4. Presupuesto de Obra</v>
      </c>
    </row>
    <row r="3181" spans="1:48" hidden="1" x14ac:dyDescent="0.25">
      <c r="A3181" s="17" t="s">
        <v>9902</v>
      </c>
      <c r="B3181" s="17" t="s">
        <v>1943</v>
      </c>
      <c r="C3181" s="17">
        <v>0</v>
      </c>
      <c r="D3181" s="17">
        <v>0</v>
      </c>
      <c r="E3181" s="17" t="s">
        <v>55</v>
      </c>
      <c r="F3181" s="17" t="s">
        <v>932</v>
      </c>
      <c r="G3181" s="17" t="s">
        <v>9903</v>
      </c>
      <c r="H3181" s="17">
        <v>3135897740</v>
      </c>
      <c r="I3181" s="17" t="s">
        <v>71</v>
      </c>
      <c r="J3181" s="17" t="s">
        <v>59</v>
      </c>
      <c r="K3181" s="17" t="s">
        <v>9904</v>
      </c>
      <c r="L3181" s="17" t="s">
        <v>7192</v>
      </c>
      <c r="M3181" s="17" t="s">
        <v>7193</v>
      </c>
      <c r="N3181" s="17" t="s">
        <v>1946</v>
      </c>
      <c r="O3181" s="17">
        <v>20201118</v>
      </c>
      <c r="P3181" s="17">
        <v>20201118</v>
      </c>
      <c r="Q3181" s="17">
        <v>9342</v>
      </c>
      <c r="R3181" s="17">
        <v>28288883</v>
      </c>
      <c r="S3181" s="17" t="s">
        <v>6601</v>
      </c>
      <c r="T3181" s="17" t="s">
        <v>63</v>
      </c>
      <c r="U3181" s="17" t="s">
        <v>77</v>
      </c>
      <c r="V3181" s="17">
        <f t="shared" si="878"/>
        <v>3.2</v>
      </c>
      <c r="W3181" s="17">
        <v>3200</v>
      </c>
      <c r="X3181" s="17" t="s">
        <v>7065</v>
      </c>
      <c r="Y3181" s="17" t="s">
        <v>1943</v>
      </c>
      <c r="Z3181" s="17">
        <v>20201118</v>
      </c>
      <c r="AA3181" s="17" t="s">
        <v>1947</v>
      </c>
      <c r="AB3181" s="17">
        <v>1</v>
      </c>
      <c r="AC3181" s="17" t="str">
        <f>IFERROR(VLOOKUP(A3181,[1]Cruces!AJ:AK,2,0),VLOOKUP(CONCATENATE(X3181,AA3181),[1]Cruces!G:H,2,0))</f>
        <v>Solicitud por BT</v>
      </c>
      <c r="AD3181" s="17">
        <f t="shared" si="864"/>
        <v>18</v>
      </c>
      <c r="AE3181" s="17">
        <f t="shared" si="865"/>
        <v>11</v>
      </c>
      <c r="AF3181" s="17">
        <f t="shared" si="866"/>
        <v>2020</v>
      </c>
      <c r="AG3181" s="17" t="str">
        <f>IFERROR(VLOOKUP(MID(A3181,2,4)*1,[1]Cruces!K:L,2,0),"Verificar")</f>
        <v>Magdalena</v>
      </c>
      <c r="AH3181" s="17">
        <f t="shared" ca="1" si="867"/>
        <v>7</v>
      </c>
      <c r="AI3181" s="17" t="str">
        <f>IFERROR(VLOOKUP(U3181,[1]Cruces!$O$1:$P$6,2,0),"Sin Orden")</f>
        <v>Pendiente</v>
      </c>
      <c r="AJ3181" s="17">
        <f t="shared" si="868"/>
        <v>18</v>
      </c>
      <c r="AK3181" s="17">
        <f t="shared" si="869"/>
        <v>11</v>
      </c>
      <c r="AL3181" s="17">
        <f t="shared" si="870"/>
        <v>2020</v>
      </c>
      <c r="AM3181" s="17">
        <f t="shared" ca="1" si="871"/>
        <v>7</v>
      </c>
      <c r="AN3181" s="18" t="str">
        <f>IFERROR(VLOOKUP(R3181*1,'[1]Ordenes de Servicio'!G:K,5,0),"No Cruza")</f>
        <v>No Cruza</v>
      </c>
      <c r="AO3181" s="17">
        <f t="shared" ca="1" si="872"/>
        <v>7</v>
      </c>
      <c r="AP3181" s="17">
        <f t="shared" si="873"/>
        <v>18</v>
      </c>
      <c r="AQ3181" s="17">
        <f t="shared" si="874"/>
        <v>11</v>
      </c>
      <c r="AR3181" s="17">
        <f t="shared" si="875"/>
        <v>2020</v>
      </c>
      <c r="AS3181" s="17">
        <f t="shared" ca="1" si="876"/>
        <v>7</v>
      </c>
      <c r="AT3181" s="17" t="str">
        <f t="shared" ca="1" si="879"/>
        <v>No</v>
      </c>
      <c r="AU3181" s="17">
        <f t="shared" si="877"/>
        <v>0</v>
      </c>
      <c r="AV3181" s="17" t="str">
        <f>+VLOOKUP(B3181,[1]Cruces!S:T,2,0)</f>
        <v>7. Ejecución en Campo OS BT</v>
      </c>
    </row>
    <row r="3182" spans="1:48" hidden="1" x14ac:dyDescent="0.25">
      <c r="A3182" s="17" t="s">
        <v>5722</v>
      </c>
      <c r="B3182" s="17" t="s">
        <v>68</v>
      </c>
      <c r="C3182" s="17">
        <v>0</v>
      </c>
      <c r="D3182" s="17">
        <v>0</v>
      </c>
      <c r="E3182" s="17" t="s">
        <v>55</v>
      </c>
      <c r="F3182" s="17" t="s">
        <v>107</v>
      </c>
      <c r="G3182" s="17" t="s">
        <v>5723</v>
      </c>
      <c r="H3182" s="17">
        <v>0</v>
      </c>
      <c r="I3182" s="17" t="s">
        <v>116</v>
      </c>
      <c r="J3182" s="17" t="s">
        <v>59</v>
      </c>
      <c r="K3182" s="17" t="s">
        <v>3882</v>
      </c>
      <c r="L3182" s="17" t="s">
        <v>117</v>
      </c>
      <c r="M3182" s="17" t="s">
        <v>118</v>
      </c>
      <c r="N3182" s="17" t="s">
        <v>75</v>
      </c>
      <c r="O3182" s="17">
        <v>20200521</v>
      </c>
      <c r="P3182" s="17">
        <v>20200521</v>
      </c>
      <c r="Q3182" s="17">
        <v>1110</v>
      </c>
      <c r="R3182" s="17">
        <v>27681208</v>
      </c>
      <c r="S3182" s="17" t="s">
        <v>76</v>
      </c>
      <c r="T3182" s="17" t="s">
        <v>63</v>
      </c>
      <c r="U3182" s="17" t="s">
        <v>91</v>
      </c>
      <c r="V3182" s="17">
        <f t="shared" si="878"/>
        <v>500</v>
      </c>
      <c r="W3182" s="17">
        <v>500000</v>
      </c>
      <c r="X3182" s="17" t="s">
        <v>64</v>
      </c>
      <c r="Y3182" s="17" t="s">
        <v>136</v>
      </c>
      <c r="Z3182" s="17">
        <v>20200919</v>
      </c>
      <c r="AA3182" s="17" t="s">
        <v>101</v>
      </c>
      <c r="AB3182" s="17">
        <v>1</v>
      </c>
      <c r="AC3182" s="17" t="str">
        <f>IFERROR(VLOOKUP(A3182,[1]Cruces!AJ:AK,2,0),VLOOKUP(CONCATENATE(X3182,AA3182),[1]Cruces!G:H,2,0))</f>
        <v>Solicitud de Obra</v>
      </c>
      <c r="AD3182" s="17">
        <f t="shared" si="864"/>
        <v>21</v>
      </c>
      <c r="AE3182" s="17">
        <f t="shared" si="865"/>
        <v>5</v>
      </c>
      <c r="AF3182" s="17">
        <f t="shared" si="866"/>
        <v>2020</v>
      </c>
      <c r="AG3182" s="17" t="str">
        <f>IFERROR(VLOOKUP(MID(A3182,2,4)*1,[1]Cruces!K:L,2,0),"Verificar")</f>
        <v>Atlántico Norte</v>
      </c>
      <c r="AH3182" s="17">
        <f t="shared" ca="1" si="867"/>
        <v>188</v>
      </c>
      <c r="AI3182" s="17" t="str">
        <f>IFERROR(VLOOKUP(U3182,[1]Cruces!$O$1:$P$6,2,0),"Sin Orden")</f>
        <v>Resuelta</v>
      </c>
      <c r="AJ3182" s="17">
        <f t="shared" si="868"/>
        <v>19</v>
      </c>
      <c r="AK3182" s="17">
        <f t="shared" si="869"/>
        <v>9</v>
      </c>
      <c r="AL3182" s="17">
        <f t="shared" si="870"/>
        <v>2020</v>
      </c>
      <c r="AM3182" s="17">
        <f t="shared" ca="1" si="871"/>
        <v>67</v>
      </c>
      <c r="AN3182" s="18">
        <f>IFERROR(VLOOKUP(R3182*1,'[1]Ordenes de Servicio'!G:K,5,0),"No Cruza")</f>
        <v>44004</v>
      </c>
      <c r="AO3182" s="17">
        <f t="shared" ca="1" si="872"/>
        <v>121</v>
      </c>
      <c r="AP3182" s="17">
        <f t="shared" si="873"/>
        <v>21</v>
      </c>
      <c r="AQ3182" s="17">
        <f t="shared" si="874"/>
        <v>5</v>
      </c>
      <c r="AR3182" s="17">
        <f t="shared" si="875"/>
        <v>2020</v>
      </c>
      <c r="AS3182" s="17">
        <f t="shared" ca="1" si="876"/>
        <v>188</v>
      </c>
      <c r="AT3182" s="17" t="str">
        <f t="shared" ca="1" si="879"/>
        <v>No</v>
      </c>
      <c r="AU3182" s="17">
        <f t="shared" si="877"/>
        <v>121</v>
      </c>
      <c r="AV3182" s="17" t="str">
        <f>+VLOOKUP(B3182,[1]Cruces!S:T,2,0)</f>
        <v>5. Consultoría / Adjudicación</v>
      </c>
    </row>
    <row r="3183" spans="1:48" hidden="1" x14ac:dyDescent="0.25">
      <c r="A3183" s="17" t="s">
        <v>9905</v>
      </c>
      <c r="B3183" s="17" t="s">
        <v>1943</v>
      </c>
      <c r="C3183" s="17">
        <v>2422755</v>
      </c>
      <c r="D3183" s="17">
        <v>20300440</v>
      </c>
      <c r="E3183" s="17" t="s">
        <v>93</v>
      </c>
      <c r="F3183" s="17" t="s">
        <v>3386</v>
      </c>
      <c r="G3183" s="17" t="s">
        <v>9906</v>
      </c>
      <c r="H3183" s="17" t="s">
        <v>9907</v>
      </c>
      <c r="I3183" s="17" t="s">
        <v>71</v>
      </c>
      <c r="J3183" s="17" t="s">
        <v>9908</v>
      </c>
      <c r="K3183" s="17" t="s">
        <v>9909</v>
      </c>
      <c r="L3183" s="17" t="s">
        <v>7498</v>
      </c>
      <c r="M3183" s="17" t="s">
        <v>7499</v>
      </c>
      <c r="N3183" s="17" t="s">
        <v>1946</v>
      </c>
      <c r="O3183" s="17">
        <v>20200901</v>
      </c>
      <c r="P3183" s="17">
        <v>20201023</v>
      </c>
      <c r="Q3183" s="17">
        <v>1180</v>
      </c>
      <c r="R3183" s="17">
        <v>28248992</v>
      </c>
      <c r="S3183" s="17" t="s">
        <v>6601</v>
      </c>
      <c r="T3183" s="17" t="s">
        <v>63</v>
      </c>
      <c r="U3183" s="17" t="s">
        <v>88</v>
      </c>
      <c r="V3183" s="17">
        <f t="shared" si="878"/>
        <v>3</v>
      </c>
      <c r="W3183" s="17">
        <v>3000</v>
      </c>
      <c r="X3183" s="17" t="s">
        <v>89</v>
      </c>
      <c r="Y3183" s="17" t="s">
        <v>1943</v>
      </c>
      <c r="Z3183" s="17">
        <v>20201023</v>
      </c>
      <c r="AA3183" s="17" t="s">
        <v>1947</v>
      </c>
      <c r="AB3183" s="17">
        <v>1</v>
      </c>
      <c r="AC3183" s="17" t="str">
        <f>IFERROR(VLOOKUP(A3183,[1]Cruces!AJ:AK,2,0),VLOOKUP(CONCATENATE(X3183,AA3183),[1]Cruces!G:H,2,0))</f>
        <v>Solicitud por BT</v>
      </c>
      <c r="AD3183" s="17">
        <f t="shared" si="864"/>
        <v>1</v>
      </c>
      <c r="AE3183" s="17">
        <f t="shared" si="865"/>
        <v>9</v>
      </c>
      <c r="AF3183" s="17">
        <f t="shared" si="866"/>
        <v>2020</v>
      </c>
      <c r="AG3183" s="17" t="str">
        <f>IFERROR(VLOOKUP(MID(A3183,2,4)*1,[1]Cruces!K:L,2,0),"Verificar")</f>
        <v>Atlántico Norte</v>
      </c>
      <c r="AH3183" s="17">
        <f t="shared" ca="1" si="867"/>
        <v>85</v>
      </c>
      <c r="AI3183" s="17" t="str">
        <f>IFERROR(VLOOKUP(U3183,[1]Cruces!$O$1:$P$6,2,0),"Sin Orden")</f>
        <v>Resuelta</v>
      </c>
      <c r="AJ3183" s="17">
        <f t="shared" si="868"/>
        <v>23</v>
      </c>
      <c r="AK3183" s="17">
        <f t="shared" si="869"/>
        <v>10</v>
      </c>
      <c r="AL3183" s="17">
        <f t="shared" si="870"/>
        <v>2020</v>
      </c>
      <c r="AM3183" s="17">
        <f t="shared" ca="1" si="871"/>
        <v>33</v>
      </c>
      <c r="AN3183" s="18" t="str">
        <f>IFERROR(VLOOKUP(R3183*1,'[1]Ordenes de Servicio'!G:K,5,0),"No Cruza")</f>
        <v>No Cruza</v>
      </c>
      <c r="AO3183" s="17">
        <f t="shared" ca="1" si="872"/>
        <v>52</v>
      </c>
      <c r="AP3183" s="17">
        <f t="shared" si="873"/>
        <v>23</v>
      </c>
      <c r="AQ3183" s="17">
        <f t="shared" si="874"/>
        <v>10</v>
      </c>
      <c r="AR3183" s="17">
        <f t="shared" si="875"/>
        <v>2020</v>
      </c>
      <c r="AS3183" s="17">
        <f t="shared" ca="1" si="876"/>
        <v>33</v>
      </c>
      <c r="AT3183" s="17" t="str">
        <f t="shared" ca="1" si="879"/>
        <v>No</v>
      </c>
      <c r="AU3183" s="17">
        <f t="shared" si="877"/>
        <v>0</v>
      </c>
      <c r="AV3183" s="17" t="str">
        <f>+VLOOKUP(B3183,[1]Cruces!S:T,2,0)</f>
        <v>7. Ejecución en Campo OS BT</v>
      </c>
    </row>
    <row r="3184" spans="1:48" hidden="1" x14ac:dyDescent="0.25">
      <c r="A3184" s="17" t="s">
        <v>5724</v>
      </c>
      <c r="B3184" s="17" t="s">
        <v>68</v>
      </c>
      <c r="C3184" s="17">
        <v>0</v>
      </c>
      <c r="D3184" s="17">
        <v>0</v>
      </c>
      <c r="E3184" s="17" t="s">
        <v>55</v>
      </c>
      <c r="F3184" s="17" t="s">
        <v>163</v>
      </c>
      <c r="G3184" s="17" t="s">
        <v>3223</v>
      </c>
      <c r="H3184" s="17">
        <v>0</v>
      </c>
      <c r="I3184" s="17" t="s">
        <v>197</v>
      </c>
      <c r="J3184" s="17" t="s">
        <v>59</v>
      </c>
      <c r="K3184" s="17" t="s">
        <v>3224</v>
      </c>
      <c r="L3184" s="17" t="s">
        <v>111</v>
      </c>
      <c r="M3184" s="17" t="s">
        <v>112</v>
      </c>
      <c r="N3184" s="17" t="s">
        <v>75</v>
      </c>
      <c r="O3184" s="17">
        <v>20201016</v>
      </c>
      <c r="P3184" s="17">
        <v>20201016</v>
      </c>
      <c r="Q3184" s="17">
        <v>1110</v>
      </c>
      <c r="R3184" s="17">
        <v>0</v>
      </c>
      <c r="S3184" s="17"/>
      <c r="T3184" s="17" t="s">
        <v>63</v>
      </c>
      <c r="U3184" s="17"/>
      <c r="V3184" s="17">
        <f t="shared" si="878"/>
        <v>125</v>
      </c>
      <c r="W3184" s="17">
        <v>125000</v>
      </c>
      <c r="X3184" s="17" t="s">
        <v>64</v>
      </c>
      <c r="Y3184" s="17" t="s">
        <v>68</v>
      </c>
      <c r="Z3184" s="17">
        <v>20201016</v>
      </c>
      <c r="AA3184" s="17" t="s">
        <v>78</v>
      </c>
      <c r="AB3184" s="17">
        <v>1</v>
      </c>
      <c r="AC3184" s="17" t="str">
        <f>IFERROR(VLOOKUP(A3184,[1]Cruces!AJ:AK,2,0),VLOOKUP(CONCATENATE(X3184,AA3184),[1]Cruces!G:H,2,0))</f>
        <v>Solicitud de Obra</v>
      </c>
      <c r="AD3184" s="17">
        <f t="shared" si="864"/>
        <v>16</v>
      </c>
      <c r="AE3184" s="17">
        <f t="shared" si="865"/>
        <v>10</v>
      </c>
      <c r="AF3184" s="17">
        <f t="shared" si="866"/>
        <v>2020</v>
      </c>
      <c r="AG3184" s="17" t="str">
        <f>IFERROR(VLOOKUP(MID(A3184,2,4)*1,[1]Cruces!K:L,2,0),"Verificar")</f>
        <v>Atlántico Norte</v>
      </c>
      <c r="AH3184" s="17">
        <f t="shared" ca="1" si="867"/>
        <v>40</v>
      </c>
      <c r="AI3184" s="17" t="str">
        <f>IFERROR(VLOOKUP(U3184,[1]Cruces!$O$1:$P$6,2,0),"Sin Orden")</f>
        <v>Sin Orden</v>
      </c>
      <c r="AJ3184" s="17">
        <f t="shared" si="868"/>
        <v>16</v>
      </c>
      <c r="AK3184" s="17">
        <f t="shared" si="869"/>
        <v>10</v>
      </c>
      <c r="AL3184" s="17">
        <f t="shared" si="870"/>
        <v>2020</v>
      </c>
      <c r="AM3184" s="17">
        <f t="shared" ca="1" si="871"/>
        <v>40</v>
      </c>
      <c r="AN3184" s="18" t="str">
        <f>IFERROR(VLOOKUP(R3184*1,'[1]Ordenes de Servicio'!G:K,5,0),"No Cruza")</f>
        <v>No Cruza</v>
      </c>
      <c r="AO3184" s="17">
        <f t="shared" ca="1" si="872"/>
        <v>40</v>
      </c>
      <c r="AP3184" s="17">
        <f t="shared" si="873"/>
        <v>16</v>
      </c>
      <c r="AQ3184" s="17">
        <f t="shared" si="874"/>
        <v>10</v>
      </c>
      <c r="AR3184" s="17">
        <f t="shared" si="875"/>
        <v>2020</v>
      </c>
      <c r="AS3184" s="17">
        <f t="shared" ca="1" si="876"/>
        <v>40</v>
      </c>
      <c r="AT3184" s="17" t="str">
        <f t="shared" ca="1" si="879"/>
        <v>No</v>
      </c>
      <c r="AU3184" s="17">
        <f t="shared" si="877"/>
        <v>0</v>
      </c>
      <c r="AV3184" s="17" t="str">
        <f>+VLOOKUP(B3184,[1]Cruces!S:T,2,0)</f>
        <v>5. Consultoría / Adjudicación</v>
      </c>
    </row>
    <row r="3185" spans="1:48" hidden="1" x14ac:dyDescent="0.25">
      <c r="A3185" s="17" t="s">
        <v>5725</v>
      </c>
      <c r="B3185" s="17" t="s">
        <v>68</v>
      </c>
      <c r="C3185" s="17">
        <v>2016810</v>
      </c>
      <c r="D3185" s="17">
        <v>20177349</v>
      </c>
      <c r="E3185" s="17" t="s">
        <v>93</v>
      </c>
      <c r="F3185" s="17" t="s">
        <v>107</v>
      </c>
      <c r="G3185" s="17" t="s">
        <v>5726</v>
      </c>
      <c r="H3185" s="17">
        <v>3004943013</v>
      </c>
      <c r="I3185" s="17" t="s">
        <v>83</v>
      </c>
      <c r="J3185" s="17" t="s">
        <v>5727</v>
      </c>
      <c r="K3185" s="17" t="s">
        <v>5728</v>
      </c>
      <c r="L3185" s="17" t="s">
        <v>145</v>
      </c>
      <c r="M3185" s="17" t="s">
        <v>146</v>
      </c>
      <c r="N3185" s="17" t="s">
        <v>75</v>
      </c>
      <c r="O3185" s="17">
        <v>20190614</v>
      </c>
      <c r="P3185" s="17">
        <v>20190709</v>
      </c>
      <c r="Q3185" s="17">
        <v>7541</v>
      </c>
      <c r="R3185" s="17">
        <v>27441148</v>
      </c>
      <c r="S3185" s="17" t="s">
        <v>76</v>
      </c>
      <c r="T3185" s="17" t="s">
        <v>63</v>
      </c>
      <c r="U3185" s="17" t="s">
        <v>91</v>
      </c>
      <c r="V3185" s="17">
        <f t="shared" si="878"/>
        <v>375</v>
      </c>
      <c r="W3185" s="17">
        <v>375000</v>
      </c>
      <c r="X3185" s="17" t="s">
        <v>89</v>
      </c>
      <c r="Y3185" s="17" t="s">
        <v>150</v>
      </c>
      <c r="Z3185" s="17">
        <v>20200710</v>
      </c>
      <c r="AA3185" s="17" t="s">
        <v>101</v>
      </c>
      <c r="AB3185" s="17">
        <v>1</v>
      </c>
      <c r="AC3185" s="17" t="str">
        <f>IFERROR(VLOOKUP(A3185,[1]Cruces!AJ:AK,2,0),VLOOKUP(CONCATENATE(X3185,AA3185),[1]Cruces!G:H,2,0))</f>
        <v>Solicitud de Obra</v>
      </c>
      <c r="AD3185" s="17">
        <f t="shared" si="864"/>
        <v>14</v>
      </c>
      <c r="AE3185" s="17">
        <f t="shared" si="865"/>
        <v>6</v>
      </c>
      <c r="AF3185" s="17">
        <f t="shared" si="866"/>
        <v>2019</v>
      </c>
      <c r="AG3185" s="17" t="str">
        <f>IFERROR(VLOOKUP(MID(A3185,2,4)*1,[1]Cruces!K:L,2,0),"Verificar")</f>
        <v>Atlántico Sur</v>
      </c>
      <c r="AH3185" s="17">
        <f t="shared" ca="1" si="867"/>
        <v>530</v>
      </c>
      <c r="AI3185" s="17" t="str">
        <f>IFERROR(VLOOKUP(U3185,[1]Cruces!$O$1:$P$6,2,0),"Sin Orden")</f>
        <v>Resuelta</v>
      </c>
      <c r="AJ3185" s="17">
        <f t="shared" si="868"/>
        <v>10</v>
      </c>
      <c r="AK3185" s="17">
        <f t="shared" si="869"/>
        <v>7</v>
      </c>
      <c r="AL3185" s="17">
        <f t="shared" si="870"/>
        <v>2020</v>
      </c>
      <c r="AM3185" s="17">
        <f t="shared" ca="1" si="871"/>
        <v>138</v>
      </c>
      <c r="AN3185" s="18">
        <f>IFERROR(VLOOKUP(R3185*1,'[1]Ordenes de Servicio'!G:K,5,0),"No Cruza")</f>
        <v>43962</v>
      </c>
      <c r="AO3185" s="17">
        <f t="shared" ca="1" si="872"/>
        <v>392</v>
      </c>
      <c r="AP3185" s="17">
        <f t="shared" si="873"/>
        <v>9</v>
      </c>
      <c r="AQ3185" s="17">
        <f t="shared" si="874"/>
        <v>7</v>
      </c>
      <c r="AR3185" s="17">
        <f t="shared" si="875"/>
        <v>2019</v>
      </c>
      <c r="AS3185" s="17">
        <f t="shared" ca="1" si="876"/>
        <v>505</v>
      </c>
      <c r="AT3185" s="17" t="str">
        <f t="shared" ca="1" si="879"/>
        <v>Si</v>
      </c>
      <c r="AU3185" s="17">
        <f t="shared" si="877"/>
        <v>367</v>
      </c>
      <c r="AV3185" s="17" t="str">
        <f>+VLOOKUP(B3185,[1]Cruces!S:T,2,0)</f>
        <v>5. Consultoría / Adjudicación</v>
      </c>
    </row>
    <row r="3186" spans="1:48" hidden="1" x14ac:dyDescent="0.25">
      <c r="A3186" s="17" t="s">
        <v>5729</v>
      </c>
      <c r="B3186" s="17" t="s">
        <v>68</v>
      </c>
      <c r="C3186" s="17">
        <v>0</v>
      </c>
      <c r="D3186" s="17">
        <v>0</v>
      </c>
      <c r="E3186" s="17" t="s">
        <v>55</v>
      </c>
      <c r="F3186" s="17" t="s">
        <v>107</v>
      </c>
      <c r="G3186" s="17" t="s">
        <v>5730</v>
      </c>
      <c r="H3186" s="17">
        <v>0</v>
      </c>
      <c r="I3186" s="17" t="s">
        <v>116</v>
      </c>
      <c r="J3186" s="17" t="s">
        <v>59</v>
      </c>
      <c r="K3186" s="17" t="s">
        <v>5731</v>
      </c>
      <c r="L3186" s="17" t="s">
        <v>117</v>
      </c>
      <c r="M3186" s="17" t="s">
        <v>118</v>
      </c>
      <c r="N3186" s="17" t="s">
        <v>75</v>
      </c>
      <c r="O3186" s="17">
        <v>20200414</v>
      </c>
      <c r="P3186" s="17">
        <v>20200520</v>
      </c>
      <c r="Q3186" s="17">
        <v>1180</v>
      </c>
      <c r="R3186" s="17">
        <v>28257707</v>
      </c>
      <c r="S3186" s="17" t="s">
        <v>76</v>
      </c>
      <c r="T3186" s="17" t="s">
        <v>63</v>
      </c>
      <c r="U3186" s="17" t="s">
        <v>91</v>
      </c>
      <c r="V3186" s="17">
        <f t="shared" si="878"/>
        <v>150</v>
      </c>
      <c r="W3186" s="17">
        <v>150000</v>
      </c>
      <c r="X3186" s="17" t="s">
        <v>64</v>
      </c>
      <c r="Y3186" s="17" t="s">
        <v>150</v>
      </c>
      <c r="Z3186" s="17">
        <v>20201028</v>
      </c>
      <c r="AA3186" s="17" t="s">
        <v>101</v>
      </c>
      <c r="AB3186" s="17">
        <v>1</v>
      </c>
      <c r="AC3186" s="17" t="str">
        <f>IFERROR(VLOOKUP(A3186,[1]Cruces!AJ:AK,2,0),VLOOKUP(CONCATENATE(X3186,AA3186),[1]Cruces!G:H,2,0))</f>
        <v>Solicitud de Obra</v>
      </c>
      <c r="AD3186" s="17">
        <f t="shared" si="864"/>
        <v>14</v>
      </c>
      <c r="AE3186" s="17">
        <f t="shared" si="865"/>
        <v>4</v>
      </c>
      <c r="AF3186" s="17">
        <f t="shared" si="866"/>
        <v>2020</v>
      </c>
      <c r="AG3186" s="17" t="str">
        <f>IFERROR(VLOOKUP(MID(A3186,2,4)*1,[1]Cruces!K:L,2,0),"Verificar")</f>
        <v>Atlántico Norte</v>
      </c>
      <c r="AH3186" s="17">
        <f t="shared" ca="1" si="867"/>
        <v>225</v>
      </c>
      <c r="AI3186" s="17" t="str">
        <f>IFERROR(VLOOKUP(U3186,[1]Cruces!$O$1:$P$6,2,0),"Sin Orden")</f>
        <v>Resuelta</v>
      </c>
      <c r="AJ3186" s="17">
        <f t="shared" si="868"/>
        <v>28</v>
      </c>
      <c r="AK3186" s="17">
        <f t="shared" si="869"/>
        <v>10</v>
      </c>
      <c r="AL3186" s="17">
        <f t="shared" si="870"/>
        <v>2020</v>
      </c>
      <c r="AM3186" s="17">
        <f t="shared" ca="1" si="871"/>
        <v>28</v>
      </c>
      <c r="AN3186" s="18">
        <f>IFERROR(VLOOKUP(R3186*1,'[1]Ordenes de Servicio'!G:K,5,0),"No Cruza")</f>
        <v>44132</v>
      </c>
      <c r="AO3186" s="17">
        <f t="shared" ca="1" si="872"/>
        <v>197</v>
      </c>
      <c r="AP3186" s="17">
        <f t="shared" si="873"/>
        <v>20</v>
      </c>
      <c r="AQ3186" s="17">
        <f t="shared" si="874"/>
        <v>5</v>
      </c>
      <c r="AR3186" s="17">
        <f t="shared" si="875"/>
        <v>2020</v>
      </c>
      <c r="AS3186" s="17">
        <f t="shared" ca="1" si="876"/>
        <v>189</v>
      </c>
      <c r="AT3186" s="17" t="str">
        <f t="shared" ca="1" si="879"/>
        <v>No</v>
      </c>
      <c r="AU3186" s="17">
        <f t="shared" si="877"/>
        <v>161</v>
      </c>
      <c r="AV3186" s="17" t="str">
        <f>+VLOOKUP(B3186,[1]Cruces!S:T,2,0)</f>
        <v>5. Consultoría / Adjudicación</v>
      </c>
    </row>
    <row r="3187" spans="1:48" hidden="1" x14ac:dyDescent="0.25">
      <c r="A3187" s="17" t="s">
        <v>9910</v>
      </c>
      <c r="B3187" s="17" t="s">
        <v>569</v>
      </c>
      <c r="C3187" s="17">
        <v>0</v>
      </c>
      <c r="D3187" s="17">
        <v>0</v>
      </c>
      <c r="E3187" s="17" t="s">
        <v>55</v>
      </c>
      <c r="F3187" s="17" t="s">
        <v>7098</v>
      </c>
      <c r="G3187" s="17" t="s">
        <v>9911</v>
      </c>
      <c r="H3187" s="17">
        <v>3008347246</v>
      </c>
      <c r="I3187" s="17" t="s">
        <v>71</v>
      </c>
      <c r="J3187" s="17" t="s">
        <v>59</v>
      </c>
      <c r="K3187" s="17" t="s">
        <v>9912</v>
      </c>
      <c r="L3187" s="17" t="s">
        <v>7101</v>
      </c>
      <c r="M3187" s="17" t="s">
        <v>7102</v>
      </c>
      <c r="N3187" s="17" t="s">
        <v>572</v>
      </c>
      <c r="O3187" s="17">
        <v>20201029</v>
      </c>
      <c r="P3187" s="17">
        <v>20201029</v>
      </c>
      <c r="Q3187" s="17">
        <v>1170</v>
      </c>
      <c r="R3187" s="17">
        <v>0</v>
      </c>
      <c r="S3187" s="17"/>
      <c r="T3187" s="17" t="s">
        <v>63</v>
      </c>
      <c r="U3187" s="17"/>
      <c r="V3187" s="17">
        <f t="shared" si="878"/>
        <v>5</v>
      </c>
      <c r="W3187" s="17">
        <v>5000</v>
      </c>
      <c r="X3187" s="17" t="s">
        <v>7065</v>
      </c>
      <c r="Y3187" s="17" t="s">
        <v>569</v>
      </c>
      <c r="Z3187" s="17">
        <v>20201029</v>
      </c>
      <c r="AA3187" s="17" t="s">
        <v>1947</v>
      </c>
      <c r="AB3187" s="17">
        <v>1</v>
      </c>
      <c r="AC3187" s="17" t="str">
        <f>IFERROR(VLOOKUP(A3187,[1]Cruces!AJ:AK,2,0),VLOOKUP(CONCATENATE(X3187,AA3187),[1]Cruces!G:H,2,0))</f>
        <v>Solicitud por BT</v>
      </c>
      <c r="AD3187" s="17">
        <f t="shared" si="864"/>
        <v>29</v>
      </c>
      <c r="AE3187" s="17">
        <f t="shared" si="865"/>
        <v>10</v>
      </c>
      <c r="AF3187" s="17">
        <f t="shared" si="866"/>
        <v>2020</v>
      </c>
      <c r="AG3187" s="17" t="str">
        <f>IFERROR(VLOOKUP(MID(A3187,2,4)*1,[1]Cruces!K:L,2,0),"Verificar")</f>
        <v>Atlántico Norte</v>
      </c>
      <c r="AH3187" s="17">
        <f t="shared" ca="1" si="867"/>
        <v>27</v>
      </c>
      <c r="AI3187" s="17" t="str">
        <f>IFERROR(VLOOKUP(U3187,[1]Cruces!$O$1:$P$6,2,0),"Sin Orden")</f>
        <v>Sin Orden</v>
      </c>
      <c r="AJ3187" s="17">
        <f t="shared" si="868"/>
        <v>29</v>
      </c>
      <c r="AK3187" s="17">
        <f t="shared" si="869"/>
        <v>10</v>
      </c>
      <c r="AL3187" s="17">
        <f t="shared" si="870"/>
        <v>2020</v>
      </c>
      <c r="AM3187" s="17">
        <f t="shared" ca="1" si="871"/>
        <v>27</v>
      </c>
      <c r="AN3187" s="18" t="str">
        <f>IFERROR(VLOOKUP(R3187*1,'[1]Ordenes de Servicio'!G:K,5,0),"No Cruza")</f>
        <v>No Cruza</v>
      </c>
      <c r="AO3187" s="17">
        <f t="shared" ca="1" si="872"/>
        <v>27</v>
      </c>
      <c r="AP3187" s="17">
        <f t="shared" si="873"/>
        <v>29</v>
      </c>
      <c r="AQ3187" s="17">
        <f t="shared" si="874"/>
        <v>10</v>
      </c>
      <c r="AR3187" s="17">
        <f t="shared" si="875"/>
        <v>2020</v>
      </c>
      <c r="AS3187" s="17">
        <f t="shared" ca="1" si="876"/>
        <v>27</v>
      </c>
      <c r="AT3187" s="17" t="str">
        <f t="shared" ca="1" si="879"/>
        <v>No</v>
      </c>
      <c r="AU3187" s="17">
        <f t="shared" si="877"/>
        <v>0</v>
      </c>
      <c r="AV3187" s="17" t="str">
        <f>+VLOOKUP(B3187,[1]Cruces!S:T,2,0)</f>
        <v>1. Solicitud</v>
      </c>
    </row>
    <row r="3188" spans="1:48" hidden="1" x14ac:dyDescent="0.25">
      <c r="A3188" s="17" t="s">
        <v>5732</v>
      </c>
      <c r="B3188" s="17" t="s">
        <v>68</v>
      </c>
      <c r="C3188" s="17">
        <v>2500632</v>
      </c>
      <c r="D3188" s="17">
        <v>0</v>
      </c>
      <c r="E3188" s="17" t="s">
        <v>55</v>
      </c>
      <c r="F3188" s="17" t="s">
        <v>107</v>
      </c>
      <c r="G3188" s="17" t="s">
        <v>5733</v>
      </c>
      <c r="H3188" s="17">
        <v>0</v>
      </c>
      <c r="I3188" s="17" t="s">
        <v>71</v>
      </c>
      <c r="J3188" s="17" t="s">
        <v>59</v>
      </c>
      <c r="K3188" s="17" t="s">
        <v>97</v>
      </c>
      <c r="L3188" s="17" t="s">
        <v>145</v>
      </c>
      <c r="M3188" s="17" t="s">
        <v>146</v>
      </c>
      <c r="N3188" s="17" t="s">
        <v>75</v>
      </c>
      <c r="O3188" s="17">
        <v>20190218</v>
      </c>
      <c r="P3188" s="17">
        <v>20190218</v>
      </c>
      <c r="Q3188" s="17">
        <v>1210</v>
      </c>
      <c r="R3188" s="17">
        <v>0</v>
      </c>
      <c r="S3188" s="17"/>
      <c r="T3188" s="17" t="s">
        <v>63</v>
      </c>
      <c r="U3188" s="17"/>
      <c r="V3188" s="17">
        <f t="shared" si="878"/>
        <v>75</v>
      </c>
      <c r="W3188" s="17">
        <v>75000</v>
      </c>
      <c r="X3188" s="17" t="s">
        <v>89</v>
      </c>
      <c r="Y3188" s="17" t="s">
        <v>150</v>
      </c>
      <c r="Z3188" s="17">
        <v>20190308</v>
      </c>
      <c r="AA3188" s="17" t="s">
        <v>78</v>
      </c>
      <c r="AB3188" s="17">
        <v>1</v>
      </c>
      <c r="AC3188" s="17" t="str">
        <f>IFERROR(VLOOKUP(A3188,[1]Cruces!AJ:AK,2,0),VLOOKUP(CONCATENATE(X3188,AA3188),[1]Cruces!G:H,2,0))</f>
        <v>Solicitud de Obra</v>
      </c>
      <c r="AD3188" s="17">
        <f t="shared" si="864"/>
        <v>18</v>
      </c>
      <c r="AE3188" s="17">
        <f t="shared" si="865"/>
        <v>2</v>
      </c>
      <c r="AF3188" s="17">
        <f t="shared" si="866"/>
        <v>2019</v>
      </c>
      <c r="AG3188" s="17" t="str">
        <f>IFERROR(VLOOKUP(MID(A3188,2,4)*1,[1]Cruces!K:L,2,0),"Verificar")</f>
        <v>Atlántico Sur</v>
      </c>
      <c r="AH3188" s="17">
        <f t="shared" ca="1" si="867"/>
        <v>646</v>
      </c>
      <c r="AI3188" s="17" t="str">
        <f>IFERROR(VLOOKUP(U3188,[1]Cruces!$O$1:$P$6,2,0),"Sin Orden")</f>
        <v>Sin Orden</v>
      </c>
      <c r="AJ3188" s="17">
        <f t="shared" si="868"/>
        <v>8</v>
      </c>
      <c r="AK3188" s="17">
        <f t="shared" si="869"/>
        <v>3</v>
      </c>
      <c r="AL3188" s="17">
        <f t="shared" si="870"/>
        <v>2019</v>
      </c>
      <c r="AM3188" s="17">
        <f t="shared" ca="1" si="871"/>
        <v>628</v>
      </c>
      <c r="AN3188" s="18" t="str">
        <f>IFERROR(VLOOKUP(R3188*1,'[1]Ordenes de Servicio'!G:K,5,0),"No Cruza")</f>
        <v>No Cruza</v>
      </c>
      <c r="AO3188" s="17">
        <f t="shared" ca="1" si="872"/>
        <v>628</v>
      </c>
      <c r="AP3188" s="17">
        <f t="shared" si="873"/>
        <v>18</v>
      </c>
      <c r="AQ3188" s="17">
        <f t="shared" si="874"/>
        <v>2</v>
      </c>
      <c r="AR3188" s="17">
        <f t="shared" si="875"/>
        <v>2019</v>
      </c>
      <c r="AS3188" s="17">
        <f t="shared" ca="1" si="876"/>
        <v>646</v>
      </c>
      <c r="AT3188" s="17" t="str">
        <f t="shared" ca="1" si="879"/>
        <v>Si</v>
      </c>
      <c r="AU3188" s="17">
        <f t="shared" si="877"/>
        <v>18</v>
      </c>
      <c r="AV3188" s="17" t="str">
        <f>+VLOOKUP(B3188,[1]Cruces!S:T,2,0)</f>
        <v>5. Consultoría / Adjudicación</v>
      </c>
    </row>
    <row r="3189" spans="1:48" hidden="1" x14ac:dyDescent="0.25">
      <c r="A3189" s="17" t="s">
        <v>9913</v>
      </c>
      <c r="B3189" s="17" t="s">
        <v>1943</v>
      </c>
      <c r="C3189" s="17">
        <v>0</v>
      </c>
      <c r="D3189" s="17">
        <v>0</v>
      </c>
      <c r="E3189" s="17" t="s">
        <v>55</v>
      </c>
      <c r="F3189" s="17" t="s">
        <v>232</v>
      </c>
      <c r="G3189" s="17" t="s">
        <v>9914</v>
      </c>
      <c r="H3189" s="17">
        <v>0</v>
      </c>
      <c r="I3189" s="17" t="s">
        <v>71</v>
      </c>
      <c r="J3189" s="17" t="s">
        <v>59</v>
      </c>
      <c r="K3189" s="17" t="s">
        <v>97</v>
      </c>
      <c r="L3189" s="17" t="s">
        <v>280</v>
      </c>
      <c r="M3189" s="17" t="s">
        <v>281</v>
      </c>
      <c r="N3189" s="17" t="s">
        <v>1946</v>
      </c>
      <c r="O3189" s="17">
        <v>20200530</v>
      </c>
      <c r="P3189" s="17">
        <v>20200530</v>
      </c>
      <c r="Q3189" s="17">
        <v>7541</v>
      </c>
      <c r="R3189" s="17">
        <v>28242901</v>
      </c>
      <c r="S3189" s="17" t="s">
        <v>6601</v>
      </c>
      <c r="T3189" s="17" t="s">
        <v>7091</v>
      </c>
      <c r="U3189" s="17" t="s">
        <v>77</v>
      </c>
      <c r="V3189" s="17">
        <f t="shared" si="878"/>
        <v>3</v>
      </c>
      <c r="W3189" s="17">
        <v>3000</v>
      </c>
      <c r="X3189" s="17" t="s">
        <v>7065</v>
      </c>
      <c r="Y3189" s="17" t="s">
        <v>1943</v>
      </c>
      <c r="Z3189" s="17">
        <v>20200530</v>
      </c>
      <c r="AA3189" s="17" t="s">
        <v>1947</v>
      </c>
      <c r="AB3189" s="17">
        <v>1</v>
      </c>
      <c r="AC3189" s="17" t="str">
        <f>IFERROR(VLOOKUP(A3189,[1]Cruces!AJ:AK,2,0),VLOOKUP(CONCATENATE(X3189,AA3189),[1]Cruces!G:H,2,0))</f>
        <v>Solicitud por BT</v>
      </c>
      <c r="AD3189" s="17">
        <f t="shared" si="864"/>
        <v>30</v>
      </c>
      <c r="AE3189" s="17">
        <f t="shared" si="865"/>
        <v>5</v>
      </c>
      <c r="AF3189" s="17">
        <f t="shared" si="866"/>
        <v>2020</v>
      </c>
      <c r="AG3189" s="17" t="str">
        <f>IFERROR(VLOOKUP(MID(A3189,2,4)*1,[1]Cruces!K:L,2,0),"Verificar")</f>
        <v>Atlántico Sur</v>
      </c>
      <c r="AH3189" s="17">
        <f t="shared" ca="1" si="867"/>
        <v>179</v>
      </c>
      <c r="AI3189" s="17" t="str">
        <f>IFERROR(VLOOKUP(U3189,[1]Cruces!$O$1:$P$6,2,0),"Sin Orden")</f>
        <v>Pendiente</v>
      </c>
      <c r="AJ3189" s="17">
        <f t="shared" si="868"/>
        <v>30</v>
      </c>
      <c r="AK3189" s="17">
        <f t="shared" si="869"/>
        <v>5</v>
      </c>
      <c r="AL3189" s="17">
        <f t="shared" si="870"/>
        <v>2020</v>
      </c>
      <c r="AM3189" s="17">
        <f t="shared" ca="1" si="871"/>
        <v>179</v>
      </c>
      <c r="AN3189" s="18">
        <f>IFERROR(VLOOKUP(R3189*1,'[1]Ordenes de Servicio'!G:K,5,0),"No Cruza")</f>
        <v>44124</v>
      </c>
      <c r="AO3189" s="17">
        <f t="shared" ca="1" si="872"/>
        <v>179</v>
      </c>
      <c r="AP3189" s="17">
        <f t="shared" si="873"/>
        <v>30</v>
      </c>
      <c r="AQ3189" s="17">
        <f t="shared" si="874"/>
        <v>5</v>
      </c>
      <c r="AR3189" s="17">
        <f t="shared" si="875"/>
        <v>2020</v>
      </c>
      <c r="AS3189" s="17">
        <f t="shared" ca="1" si="876"/>
        <v>179</v>
      </c>
      <c r="AT3189" s="17" t="str">
        <f t="shared" ca="1" si="879"/>
        <v>No</v>
      </c>
      <c r="AU3189" s="17">
        <f t="shared" si="877"/>
        <v>0</v>
      </c>
      <c r="AV3189" s="17" t="str">
        <f>+VLOOKUP(B3189,[1]Cruces!S:T,2,0)</f>
        <v>7. Ejecución en Campo OS BT</v>
      </c>
    </row>
    <row r="3190" spans="1:48" hidden="1" x14ac:dyDescent="0.25">
      <c r="A3190" s="17" t="s">
        <v>9915</v>
      </c>
      <c r="B3190" s="17" t="s">
        <v>569</v>
      </c>
      <c r="C3190" s="17">
        <v>0</v>
      </c>
      <c r="D3190" s="17">
        <v>0</v>
      </c>
      <c r="E3190" s="17" t="s">
        <v>55</v>
      </c>
      <c r="F3190" s="17" t="s">
        <v>5366</v>
      </c>
      <c r="G3190" s="17" t="s">
        <v>9916</v>
      </c>
      <c r="H3190" s="17">
        <v>3506872693</v>
      </c>
      <c r="I3190" s="17" t="s">
        <v>71</v>
      </c>
      <c r="J3190" s="17" t="s">
        <v>59</v>
      </c>
      <c r="K3190" s="17" t="s">
        <v>9917</v>
      </c>
      <c r="L3190" s="17" t="s">
        <v>5368</v>
      </c>
      <c r="M3190" s="17" t="s">
        <v>5369</v>
      </c>
      <c r="N3190" s="17" t="s">
        <v>572</v>
      </c>
      <c r="O3190" s="17">
        <v>20200918</v>
      </c>
      <c r="P3190" s="17">
        <v>20200918</v>
      </c>
      <c r="Q3190" s="17">
        <v>9510</v>
      </c>
      <c r="R3190" s="17">
        <v>0</v>
      </c>
      <c r="S3190" s="17"/>
      <c r="T3190" s="17" t="s">
        <v>63</v>
      </c>
      <c r="U3190" s="17"/>
      <c r="V3190" s="17">
        <f t="shared" si="878"/>
        <v>3</v>
      </c>
      <c r="W3190" s="17">
        <v>3000</v>
      </c>
      <c r="X3190" s="17" t="s">
        <v>7065</v>
      </c>
      <c r="Y3190" s="17" t="s">
        <v>569</v>
      </c>
      <c r="Z3190" s="17">
        <v>20200918</v>
      </c>
      <c r="AA3190" s="17" t="s">
        <v>1947</v>
      </c>
      <c r="AB3190" s="17">
        <v>1</v>
      </c>
      <c r="AC3190" s="17" t="str">
        <f>IFERROR(VLOOKUP(A3190,[1]Cruces!AJ:AK,2,0),VLOOKUP(CONCATENATE(X3190,AA3190),[1]Cruces!G:H,2,0))</f>
        <v>Solicitud por BT</v>
      </c>
      <c r="AD3190" s="17">
        <f t="shared" si="864"/>
        <v>18</v>
      </c>
      <c r="AE3190" s="17">
        <f t="shared" si="865"/>
        <v>9</v>
      </c>
      <c r="AF3190" s="17">
        <f t="shared" si="866"/>
        <v>2020</v>
      </c>
      <c r="AG3190" s="17" t="str">
        <f>IFERROR(VLOOKUP(MID(A3190,2,4)*1,[1]Cruces!K:L,2,0),"Verificar")</f>
        <v>Atlántico Norte</v>
      </c>
      <c r="AH3190" s="17">
        <f t="shared" ca="1" si="867"/>
        <v>68</v>
      </c>
      <c r="AI3190" s="17" t="str">
        <f>IFERROR(VLOOKUP(U3190,[1]Cruces!$O$1:$P$6,2,0),"Sin Orden")</f>
        <v>Sin Orden</v>
      </c>
      <c r="AJ3190" s="17">
        <f t="shared" si="868"/>
        <v>18</v>
      </c>
      <c r="AK3190" s="17">
        <f t="shared" si="869"/>
        <v>9</v>
      </c>
      <c r="AL3190" s="17">
        <f t="shared" si="870"/>
        <v>2020</v>
      </c>
      <c r="AM3190" s="17">
        <f t="shared" ca="1" si="871"/>
        <v>68</v>
      </c>
      <c r="AN3190" s="18" t="str">
        <f>IFERROR(VLOOKUP(R3190*1,'[1]Ordenes de Servicio'!G:K,5,0),"No Cruza")</f>
        <v>No Cruza</v>
      </c>
      <c r="AO3190" s="17">
        <f t="shared" ca="1" si="872"/>
        <v>68</v>
      </c>
      <c r="AP3190" s="17">
        <f t="shared" si="873"/>
        <v>18</v>
      </c>
      <c r="AQ3190" s="17">
        <f t="shared" si="874"/>
        <v>9</v>
      </c>
      <c r="AR3190" s="17">
        <f t="shared" si="875"/>
        <v>2020</v>
      </c>
      <c r="AS3190" s="17">
        <f t="shared" ca="1" si="876"/>
        <v>68</v>
      </c>
      <c r="AT3190" s="17" t="str">
        <f t="shared" ca="1" si="879"/>
        <v>No</v>
      </c>
      <c r="AU3190" s="17">
        <f t="shared" si="877"/>
        <v>0</v>
      </c>
      <c r="AV3190" s="17" t="str">
        <f>+VLOOKUP(B3190,[1]Cruces!S:T,2,0)</f>
        <v>1. Solicitud</v>
      </c>
    </row>
    <row r="3191" spans="1:48" hidden="1" x14ac:dyDescent="0.25">
      <c r="A3191" s="17" t="s">
        <v>5734</v>
      </c>
      <c r="B3191" s="17" t="s">
        <v>569</v>
      </c>
      <c r="C3191" s="17">
        <v>0</v>
      </c>
      <c r="D3191" s="17">
        <v>0</v>
      </c>
      <c r="E3191" s="17" t="s">
        <v>55</v>
      </c>
      <c r="F3191" s="17" t="s">
        <v>107</v>
      </c>
      <c r="G3191" s="17" t="s">
        <v>5735</v>
      </c>
      <c r="H3191" s="17">
        <v>0</v>
      </c>
      <c r="I3191" s="17" t="s">
        <v>83</v>
      </c>
      <c r="J3191" s="17" t="s">
        <v>59</v>
      </c>
      <c r="K3191" s="17" t="s">
        <v>5736</v>
      </c>
      <c r="L3191" s="17" t="s">
        <v>111</v>
      </c>
      <c r="M3191" s="17" t="s">
        <v>112</v>
      </c>
      <c r="N3191" s="17" t="s">
        <v>572</v>
      </c>
      <c r="O3191" s="17">
        <v>20201109</v>
      </c>
      <c r="P3191" s="17">
        <v>20201109</v>
      </c>
      <c r="Q3191" s="17">
        <v>1110</v>
      </c>
      <c r="R3191" s="17">
        <v>0</v>
      </c>
      <c r="S3191" s="17"/>
      <c r="T3191" s="17" t="s">
        <v>63</v>
      </c>
      <c r="U3191" s="17"/>
      <c r="V3191" s="17">
        <f t="shared" si="878"/>
        <v>1</v>
      </c>
      <c r="W3191" s="17">
        <v>1000</v>
      </c>
      <c r="X3191" s="17" t="s">
        <v>64</v>
      </c>
      <c r="Y3191" s="17" t="s">
        <v>569</v>
      </c>
      <c r="Z3191" s="17">
        <v>20201109</v>
      </c>
      <c r="AA3191" s="17" t="s">
        <v>113</v>
      </c>
      <c r="AB3191" s="17">
        <v>1</v>
      </c>
      <c r="AC3191" s="17" t="str">
        <f>IFERROR(VLOOKUP(A3191,[1]Cruces!AJ:AK,2,0),VLOOKUP(CONCATENATE(X3191,AA3191),[1]Cruces!G:H,2,0))</f>
        <v>Solicitud de Obra</v>
      </c>
      <c r="AD3191" s="17">
        <f t="shared" si="864"/>
        <v>9</v>
      </c>
      <c r="AE3191" s="17">
        <f t="shared" si="865"/>
        <v>11</v>
      </c>
      <c r="AF3191" s="17">
        <f t="shared" si="866"/>
        <v>2020</v>
      </c>
      <c r="AG3191" s="17" t="str">
        <f>IFERROR(VLOOKUP(MID(A3191,2,4)*1,[1]Cruces!K:L,2,0),"Verificar")</f>
        <v>Atlántico Norte</v>
      </c>
      <c r="AH3191" s="17">
        <f t="shared" ca="1" si="867"/>
        <v>16</v>
      </c>
      <c r="AI3191" s="17" t="str">
        <f>IFERROR(VLOOKUP(U3191,[1]Cruces!$O$1:$P$6,2,0),"Sin Orden")</f>
        <v>Sin Orden</v>
      </c>
      <c r="AJ3191" s="17">
        <f t="shared" si="868"/>
        <v>9</v>
      </c>
      <c r="AK3191" s="17">
        <f t="shared" si="869"/>
        <v>11</v>
      </c>
      <c r="AL3191" s="17">
        <f t="shared" si="870"/>
        <v>2020</v>
      </c>
      <c r="AM3191" s="17">
        <f t="shared" ca="1" si="871"/>
        <v>16</v>
      </c>
      <c r="AN3191" s="18" t="str">
        <f>IFERROR(VLOOKUP(R3191*1,'[1]Ordenes de Servicio'!G:K,5,0),"No Cruza")</f>
        <v>No Cruza</v>
      </c>
      <c r="AO3191" s="17">
        <f t="shared" ca="1" si="872"/>
        <v>16</v>
      </c>
      <c r="AP3191" s="17">
        <f t="shared" si="873"/>
        <v>9</v>
      </c>
      <c r="AQ3191" s="17">
        <f t="shared" si="874"/>
        <v>11</v>
      </c>
      <c r="AR3191" s="17">
        <f t="shared" si="875"/>
        <v>2020</v>
      </c>
      <c r="AS3191" s="17">
        <f t="shared" ca="1" si="876"/>
        <v>16</v>
      </c>
      <c r="AT3191" s="17" t="str">
        <f t="shared" ca="1" si="879"/>
        <v>No</v>
      </c>
      <c r="AU3191" s="17">
        <f t="shared" si="877"/>
        <v>0</v>
      </c>
      <c r="AV3191" s="17" t="str">
        <f>+VLOOKUP(B3191,[1]Cruces!S:T,2,0)</f>
        <v>1. Solicitud</v>
      </c>
    </row>
    <row r="3192" spans="1:48" x14ac:dyDescent="0.25">
      <c r="A3192" s="17" t="s">
        <v>5737</v>
      </c>
      <c r="B3192" s="17" t="s">
        <v>80</v>
      </c>
      <c r="C3192" s="17">
        <v>0</v>
      </c>
      <c r="D3192" s="17">
        <v>0</v>
      </c>
      <c r="E3192" s="17" t="s">
        <v>55</v>
      </c>
      <c r="F3192" s="17" t="s">
        <v>56</v>
      </c>
      <c r="G3192" s="17" t="s">
        <v>1232</v>
      </c>
      <c r="H3192" s="17">
        <v>0</v>
      </c>
      <c r="I3192" s="17" t="s">
        <v>71</v>
      </c>
      <c r="J3192" s="17" t="s">
        <v>59</v>
      </c>
      <c r="K3192" s="17" t="s">
        <v>97</v>
      </c>
      <c r="L3192" s="17" t="s">
        <v>117</v>
      </c>
      <c r="M3192" s="17" t="s">
        <v>118</v>
      </c>
      <c r="N3192" s="17" t="s">
        <v>87</v>
      </c>
      <c r="O3192" s="17">
        <v>20190927</v>
      </c>
      <c r="P3192" s="17">
        <v>20200312</v>
      </c>
      <c r="Q3192" s="17">
        <v>1180</v>
      </c>
      <c r="R3192" s="17">
        <v>27092099</v>
      </c>
      <c r="S3192" s="17" t="s">
        <v>76</v>
      </c>
      <c r="T3192" s="17" t="s">
        <v>63</v>
      </c>
      <c r="U3192" s="17" t="s">
        <v>88</v>
      </c>
      <c r="V3192" s="17">
        <f t="shared" si="878"/>
        <v>75</v>
      </c>
      <c r="W3192" s="17">
        <v>75000</v>
      </c>
      <c r="X3192" s="17" t="s">
        <v>64</v>
      </c>
      <c r="Y3192" s="17" t="s">
        <v>80</v>
      </c>
      <c r="Z3192" s="17">
        <v>20200312</v>
      </c>
      <c r="AA3192" s="17" t="s">
        <v>78</v>
      </c>
      <c r="AB3192" s="17">
        <v>1</v>
      </c>
      <c r="AC3192" s="17" t="str">
        <f>IFERROR(VLOOKUP(A3192,[1]Cruces!AJ:AK,2,0),VLOOKUP(CONCATENATE(X3192,AA3192),[1]Cruces!G:H,2,0))</f>
        <v>Solicitud de Obra</v>
      </c>
      <c r="AD3192" s="17">
        <f t="shared" si="864"/>
        <v>27</v>
      </c>
      <c r="AE3192" s="17">
        <f t="shared" si="865"/>
        <v>9</v>
      </c>
      <c r="AF3192" s="17">
        <f t="shared" si="866"/>
        <v>2019</v>
      </c>
      <c r="AG3192" s="17" t="str">
        <f>IFERROR(VLOOKUP(MID(A3192,2,4)*1,[1]Cruces!K:L,2,0),"Verificar")</f>
        <v>Atlántico Norte</v>
      </c>
      <c r="AH3192" s="17">
        <f t="shared" ca="1" si="867"/>
        <v>425</v>
      </c>
      <c r="AI3192" s="17" t="str">
        <f>IFERROR(VLOOKUP(U3192,[1]Cruces!$O$1:$P$6,2,0),"Sin Orden")</f>
        <v>Resuelta</v>
      </c>
      <c r="AJ3192" s="17">
        <f t="shared" si="868"/>
        <v>12</v>
      </c>
      <c r="AK3192" s="17">
        <f t="shared" si="869"/>
        <v>3</v>
      </c>
      <c r="AL3192" s="17">
        <f t="shared" si="870"/>
        <v>2020</v>
      </c>
      <c r="AM3192" s="17">
        <f t="shared" ca="1" si="871"/>
        <v>258</v>
      </c>
      <c r="AN3192" s="18" t="str">
        <f>IFERROR(VLOOKUP(R3192*1,'[1]Ordenes de Servicio'!G:K,5,0),"No Cruza")</f>
        <v>No Cruza</v>
      </c>
      <c r="AO3192" s="17">
        <f t="shared" ca="1" si="872"/>
        <v>167</v>
      </c>
      <c r="AP3192" s="17">
        <f t="shared" si="873"/>
        <v>12</v>
      </c>
      <c r="AQ3192" s="17">
        <f t="shared" si="874"/>
        <v>3</v>
      </c>
      <c r="AR3192" s="17">
        <f t="shared" si="875"/>
        <v>2020</v>
      </c>
      <c r="AS3192" s="17">
        <f t="shared" ca="1" si="876"/>
        <v>258</v>
      </c>
      <c r="AT3192" s="17" t="str">
        <f t="shared" ca="1" si="879"/>
        <v>No</v>
      </c>
      <c r="AU3192" s="17">
        <f t="shared" si="877"/>
        <v>0</v>
      </c>
      <c r="AV3192" s="17" t="str">
        <f>+VLOOKUP(B3192,[1]Cruces!S:T,2,0)</f>
        <v>8. Puesta en Servicio</v>
      </c>
    </row>
    <row r="3193" spans="1:48" hidden="1" x14ac:dyDescent="0.25">
      <c r="A3193" s="17" t="s">
        <v>5738</v>
      </c>
      <c r="B3193" s="17" t="s">
        <v>54</v>
      </c>
      <c r="C3193" s="17">
        <v>0</v>
      </c>
      <c r="D3193" s="17">
        <v>0</v>
      </c>
      <c r="E3193" s="17" t="s">
        <v>55</v>
      </c>
      <c r="F3193" s="17" t="s">
        <v>232</v>
      </c>
      <c r="G3193" s="17" t="s">
        <v>5739</v>
      </c>
      <c r="H3193" s="17">
        <v>3107362056</v>
      </c>
      <c r="I3193" s="17" t="s">
        <v>197</v>
      </c>
      <c r="J3193" s="17" t="s">
        <v>59</v>
      </c>
      <c r="K3193" s="17" t="s">
        <v>5740</v>
      </c>
      <c r="L3193" s="17" t="s">
        <v>280</v>
      </c>
      <c r="M3193" s="17" t="s">
        <v>281</v>
      </c>
      <c r="N3193" s="17" t="s">
        <v>62</v>
      </c>
      <c r="O3193" s="17">
        <v>20200625</v>
      </c>
      <c r="P3193" s="17">
        <v>20200629</v>
      </c>
      <c r="Q3193" s="17">
        <v>7542</v>
      </c>
      <c r="R3193" s="17">
        <v>0</v>
      </c>
      <c r="S3193" s="17"/>
      <c r="T3193" s="17" t="s">
        <v>63</v>
      </c>
      <c r="U3193" s="17"/>
      <c r="V3193" s="17">
        <f t="shared" si="878"/>
        <v>75</v>
      </c>
      <c r="W3193" s="17">
        <v>75000</v>
      </c>
      <c r="X3193" s="17" t="s">
        <v>64</v>
      </c>
      <c r="Y3193" s="17" t="s">
        <v>65</v>
      </c>
      <c r="Z3193" s="17">
        <v>20200629</v>
      </c>
      <c r="AA3193" s="17" t="s">
        <v>199</v>
      </c>
      <c r="AB3193" s="17">
        <v>1</v>
      </c>
      <c r="AC3193" s="17" t="str">
        <f>IFERROR(VLOOKUP(A3193,[1]Cruces!AJ:AK,2,0),VLOOKUP(CONCATENATE(X3193,AA3193),[1]Cruces!G:H,2,0))</f>
        <v>Solicitud de Obra</v>
      </c>
      <c r="AD3193" s="17">
        <f t="shared" si="864"/>
        <v>25</v>
      </c>
      <c r="AE3193" s="17">
        <f t="shared" si="865"/>
        <v>6</v>
      </c>
      <c r="AF3193" s="17">
        <f t="shared" si="866"/>
        <v>2020</v>
      </c>
      <c r="AG3193" s="17" t="str">
        <f>IFERROR(VLOOKUP(MID(A3193,2,4)*1,[1]Cruces!K:L,2,0),"Verificar")</f>
        <v>Atlántico Sur</v>
      </c>
      <c r="AH3193" s="17">
        <f t="shared" ca="1" si="867"/>
        <v>153</v>
      </c>
      <c r="AI3193" s="17" t="str">
        <f>IFERROR(VLOOKUP(U3193,[1]Cruces!$O$1:$P$6,2,0),"Sin Orden")</f>
        <v>Sin Orden</v>
      </c>
      <c r="AJ3193" s="17">
        <f t="shared" si="868"/>
        <v>29</v>
      </c>
      <c r="AK3193" s="17">
        <f t="shared" si="869"/>
        <v>6</v>
      </c>
      <c r="AL3193" s="17">
        <f t="shared" si="870"/>
        <v>2020</v>
      </c>
      <c r="AM3193" s="17">
        <f t="shared" ca="1" si="871"/>
        <v>149</v>
      </c>
      <c r="AN3193" s="18" t="str">
        <f>IFERROR(VLOOKUP(R3193*1,'[1]Ordenes de Servicio'!G:K,5,0),"No Cruza")</f>
        <v>No Cruza</v>
      </c>
      <c r="AO3193" s="17">
        <f t="shared" ca="1" si="872"/>
        <v>149</v>
      </c>
      <c r="AP3193" s="17">
        <f t="shared" si="873"/>
        <v>29</v>
      </c>
      <c r="AQ3193" s="17">
        <f t="shared" si="874"/>
        <v>6</v>
      </c>
      <c r="AR3193" s="17">
        <f t="shared" si="875"/>
        <v>2020</v>
      </c>
      <c r="AS3193" s="17">
        <f t="shared" ca="1" si="876"/>
        <v>149</v>
      </c>
      <c r="AT3193" s="17" t="str">
        <f t="shared" ca="1" si="879"/>
        <v>No</v>
      </c>
      <c r="AU3193" s="17">
        <f t="shared" si="877"/>
        <v>0</v>
      </c>
      <c r="AV3193" s="17" t="str">
        <f>+VLOOKUP(B3193,[1]Cruces!S:T,2,0)</f>
        <v>4. Presupuesto de Obra</v>
      </c>
    </row>
    <row r="3194" spans="1:48" hidden="1" x14ac:dyDescent="0.25">
      <c r="A3194" s="17" t="s">
        <v>5741</v>
      </c>
      <c r="B3194" s="17" t="s">
        <v>54</v>
      </c>
      <c r="C3194" s="17">
        <v>2687403</v>
      </c>
      <c r="D3194" s="17">
        <v>20147022</v>
      </c>
      <c r="E3194" s="17" t="s">
        <v>93</v>
      </c>
      <c r="F3194" s="17" t="s">
        <v>107</v>
      </c>
      <c r="G3194" s="17" t="s">
        <v>5742</v>
      </c>
      <c r="H3194" s="17">
        <v>3106019406</v>
      </c>
      <c r="I3194" s="17" t="s">
        <v>116</v>
      </c>
      <c r="J3194" s="17" t="s">
        <v>5743</v>
      </c>
      <c r="K3194" s="17" t="s">
        <v>97</v>
      </c>
      <c r="L3194" s="17" t="s">
        <v>117</v>
      </c>
      <c r="M3194" s="17" t="s">
        <v>118</v>
      </c>
      <c r="N3194" s="17" t="s">
        <v>62</v>
      </c>
      <c r="O3194" s="17">
        <v>20200522</v>
      </c>
      <c r="P3194" s="17">
        <v>20200529</v>
      </c>
      <c r="Q3194" s="17">
        <v>1110</v>
      </c>
      <c r="R3194" s="17">
        <v>27531919</v>
      </c>
      <c r="S3194" s="17" t="s">
        <v>100</v>
      </c>
      <c r="T3194" s="17" t="s">
        <v>63</v>
      </c>
      <c r="U3194" s="17" t="s">
        <v>91</v>
      </c>
      <c r="V3194" s="17">
        <f t="shared" si="878"/>
        <v>45</v>
      </c>
      <c r="W3194" s="17">
        <v>45000</v>
      </c>
      <c r="X3194" s="17" t="s">
        <v>89</v>
      </c>
      <c r="Y3194" s="17" t="s">
        <v>65</v>
      </c>
      <c r="Z3194" s="17">
        <v>20200529</v>
      </c>
      <c r="AA3194" s="17" t="s">
        <v>78</v>
      </c>
      <c r="AB3194" s="17">
        <v>1</v>
      </c>
      <c r="AC3194" s="17" t="str">
        <f>IFERROR(VLOOKUP(A3194,[1]Cruces!AJ:AK,2,0),VLOOKUP(CONCATENATE(X3194,AA3194),[1]Cruces!G:H,2,0))</f>
        <v>Solicitud de Obra</v>
      </c>
      <c r="AD3194" s="17">
        <f t="shared" si="864"/>
        <v>22</v>
      </c>
      <c r="AE3194" s="17">
        <f t="shared" si="865"/>
        <v>5</v>
      </c>
      <c r="AF3194" s="17">
        <f t="shared" si="866"/>
        <v>2020</v>
      </c>
      <c r="AG3194" s="17" t="str">
        <f>IFERROR(VLOOKUP(MID(A3194,2,4)*1,[1]Cruces!K:L,2,0),"Verificar")</f>
        <v>Atlántico Norte</v>
      </c>
      <c r="AH3194" s="17">
        <f t="shared" ca="1" si="867"/>
        <v>187</v>
      </c>
      <c r="AI3194" s="17" t="str">
        <f>IFERROR(VLOOKUP(U3194,[1]Cruces!$O$1:$P$6,2,0),"Sin Orden")</f>
        <v>Resuelta</v>
      </c>
      <c r="AJ3194" s="17">
        <f t="shared" si="868"/>
        <v>29</v>
      </c>
      <c r="AK3194" s="17">
        <f t="shared" si="869"/>
        <v>5</v>
      </c>
      <c r="AL3194" s="17">
        <f t="shared" si="870"/>
        <v>2020</v>
      </c>
      <c r="AM3194" s="17">
        <f t="shared" ca="1" si="871"/>
        <v>180</v>
      </c>
      <c r="AN3194" s="18" t="str">
        <f>IFERROR(VLOOKUP(R3194*1,'[1]Ordenes de Servicio'!G:K,5,0),"No Cruza")</f>
        <v>No Cruza</v>
      </c>
      <c r="AO3194" s="17">
        <f t="shared" ca="1" si="872"/>
        <v>7</v>
      </c>
      <c r="AP3194" s="17">
        <f t="shared" si="873"/>
        <v>29</v>
      </c>
      <c r="AQ3194" s="17">
        <f t="shared" si="874"/>
        <v>5</v>
      </c>
      <c r="AR3194" s="17">
        <f t="shared" si="875"/>
        <v>2020</v>
      </c>
      <c r="AS3194" s="17">
        <f t="shared" ca="1" si="876"/>
        <v>180</v>
      </c>
      <c r="AT3194" s="17" t="str">
        <f t="shared" ca="1" si="879"/>
        <v>No</v>
      </c>
      <c r="AU3194" s="17">
        <f t="shared" si="877"/>
        <v>0</v>
      </c>
      <c r="AV3194" s="17" t="str">
        <f>+VLOOKUP(B3194,[1]Cruces!S:T,2,0)</f>
        <v>4. Presupuesto de Obra</v>
      </c>
    </row>
    <row r="3195" spans="1:48" hidden="1" x14ac:dyDescent="0.25">
      <c r="A3195" s="17" t="s">
        <v>5744</v>
      </c>
      <c r="B3195" s="17" t="s">
        <v>68</v>
      </c>
      <c r="C3195" s="17">
        <v>2323335</v>
      </c>
      <c r="D3195" s="17">
        <v>0</v>
      </c>
      <c r="E3195" s="17" t="s">
        <v>55</v>
      </c>
      <c r="F3195" s="17" t="s">
        <v>107</v>
      </c>
      <c r="G3195" s="17" t="s">
        <v>5745</v>
      </c>
      <c r="H3195" s="17" t="s">
        <v>5746</v>
      </c>
      <c r="I3195" s="17" t="s">
        <v>116</v>
      </c>
      <c r="J3195" s="17" t="s">
        <v>59</v>
      </c>
      <c r="K3195" s="17" t="s">
        <v>5747</v>
      </c>
      <c r="L3195" s="17" t="s">
        <v>117</v>
      </c>
      <c r="M3195" s="17" t="s">
        <v>118</v>
      </c>
      <c r="N3195" s="17" t="s">
        <v>75</v>
      </c>
      <c r="O3195" s="17">
        <v>20200203</v>
      </c>
      <c r="P3195" s="17">
        <v>20200330</v>
      </c>
      <c r="Q3195" s="17">
        <v>1110</v>
      </c>
      <c r="R3195" s="17">
        <v>27139978</v>
      </c>
      <c r="S3195" s="17" t="s">
        <v>100</v>
      </c>
      <c r="T3195" s="17" t="s">
        <v>63</v>
      </c>
      <c r="U3195" s="17" t="s">
        <v>91</v>
      </c>
      <c r="V3195" s="17">
        <f t="shared" si="878"/>
        <v>225</v>
      </c>
      <c r="W3195" s="17">
        <v>225000</v>
      </c>
      <c r="X3195" s="17" t="s">
        <v>89</v>
      </c>
      <c r="Y3195" s="17" t="s">
        <v>136</v>
      </c>
      <c r="Z3195" s="17">
        <v>20200408</v>
      </c>
      <c r="AA3195" s="17" t="s">
        <v>101</v>
      </c>
      <c r="AB3195" s="17">
        <v>1</v>
      </c>
      <c r="AC3195" s="17" t="str">
        <f>IFERROR(VLOOKUP(A3195,[1]Cruces!AJ:AK,2,0),VLOOKUP(CONCATENATE(X3195,AA3195),[1]Cruces!G:H,2,0))</f>
        <v>Solicitud de Obra</v>
      </c>
      <c r="AD3195" s="17">
        <f t="shared" si="864"/>
        <v>3</v>
      </c>
      <c r="AE3195" s="17">
        <f t="shared" si="865"/>
        <v>2</v>
      </c>
      <c r="AF3195" s="17">
        <f t="shared" si="866"/>
        <v>2020</v>
      </c>
      <c r="AG3195" s="17" t="str">
        <f>IFERROR(VLOOKUP(MID(A3195,2,4)*1,[1]Cruces!K:L,2,0),"Verificar")</f>
        <v>Atlántico Norte</v>
      </c>
      <c r="AH3195" s="17">
        <f t="shared" ca="1" si="867"/>
        <v>296</v>
      </c>
      <c r="AI3195" s="17" t="str">
        <f>IFERROR(VLOOKUP(U3195,[1]Cruces!$O$1:$P$6,2,0),"Sin Orden")</f>
        <v>Resuelta</v>
      </c>
      <c r="AJ3195" s="17">
        <f t="shared" si="868"/>
        <v>8</v>
      </c>
      <c r="AK3195" s="17">
        <f t="shared" si="869"/>
        <v>4</v>
      </c>
      <c r="AL3195" s="17">
        <f t="shared" si="870"/>
        <v>2020</v>
      </c>
      <c r="AM3195" s="17">
        <f t="shared" ca="1" si="871"/>
        <v>231</v>
      </c>
      <c r="AN3195" s="18" t="str">
        <f>IFERROR(VLOOKUP(R3195*1,'[1]Ordenes de Servicio'!G:K,5,0),"No Cruza")</f>
        <v>No Cruza</v>
      </c>
      <c r="AO3195" s="17">
        <f t="shared" ca="1" si="872"/>
        <v>65</v>
      </c>
      <c r="AP3195" s="17">
        <f t="shared" si="873"/>
        <v>30</v>
      </c>
      <c r="AQ3195" s="17">
        <f t="shared" si="874"/>
        <v>3</v>
      </c>
      <c r="AR3195" s="17">
        <f t="shared" si="875"/>
        <v>2020</v>
      </c>
      <c r="AS3195" s="17">
        <f t="shared" ca="1" si="876"/>
        <v>240</v>
      </c>
      <c r="AT3195" s="17" t="str">
        <f t="shared" ca="1" si="879"/>
        <v>No</v>
      </c>
      <c r="AU3195" s="17">
        <f t="shared" si="877"/>
        <v>9</v>
      </c>
      <c r="AV3195" s="17" t="str">
        <f>+VLOOKUP(B3195,[1]Cruces!S:T,2,0)</f>
        <v>5. Consultoría / Adjudicación</v>
      </c>
    </row>
    <row r="3196" spans="1:48" hidden="1" x14ac:dyDescent="0.25">
      <c r="A3196" s="17" t="s">
        <v>5748</v>
      </c>
      <c r="B3196" s="17" t="s">
        <v>54</v>
      </c>
      <c r="C3196" s="17">
        <v>0</v>
      </c>
      <c r="D3196" s="17">
        <v>0</v>
      </c>
      <c r="E3196" s="17" t="s">
        <v>55</v>
      </c>
      <c r="F3196" s="17" t="s">
        <v>126</v>
      </c>
      <c r="G3196" s="17" t="s">
        <v>5749</v>
      </c>
      <c r="H3196" s="17">
        <v>0</v>
      </c>
      <c r="I3196" s="17" t="s">
        <v>71</v>
      </c>
      <c r="J3196" s="17" t="s">
        <v>59</v>
      </c>
      <c r="K3196" s="17" t="s">
        <v>5750</v>
      </c>
      <c r="L3196" s="17" t="s">
        <v>129</v>
      </c>
      <c r="M3196" s="17" t="s">
        <v>130</v>
      </c>
      <c r="N3196" s="17" t="s">
        <v>62</v>
      </c>
      <c r="O3196" s="17">
        <v>20200910</v>
      </c>
      <c r="P3196" s="17">
        <v>20201026</v>
      </c>
      <c r="Q3196" s="17">
        <v>3310</v>
      </c>
      <c r="R3196" s="17">
        <v>28122243</v>
      </c>
      <c r="S3196" s="17" t="s">
        <v>100</v>
      </c>
      <c r="T3196" s="17" t="s">
        <v>63</v>
      </c>
      <c r="U3196" s="17" t="s">
        <v>91</v>
      </c>
      <c r="V3196" s="17">
        <f t="shared" si="878"/>
        <v>190</v>
      </c>
      <c r="W3196" s="17">
        <v>190000</v>
      </c>
      <c r="X3196" s="17" t="s">
        <v>64</v>
      </c>
      <c r="Y3196" s="17" t="s">
        <v>65</v>
      </c>
      <c r="Z3196" s="17">
        <v>20201026</v>
      </c>
      <c r="AA3196" s="17" t="s">
        <v>78</v>
      </c>
      <c r="AB3196" s="17">
        <v>1</v>
      </c>
      <c r="AC3196" s="17" t="str">
        <f>IFERROR(VLOOKUP(A3196,[1]Cruces!AJ:AK,2,0),VLOOKUP(CONCATENATE(X3196,AA3196),[1]Cruces!G:H,2,0))</f>
        <v>Solicitud de Obra</v>
      </c>
      <c r="AD3196" s="17">
        <f t="shared" ref="AD3196:AD3251" si="880">MID(O3196,7,2)*1</f>
        <v>10</v>
      </c>
      <c r="AE3196" s="17">
        <f t="shared" ref="AE3196:AE3251" si="881">MID(O3196,5,2)*1</f>
        <v>9</v>
      </c>
      <c r="AF3196" s="17">
        <f t="shared" ref="AF3196:AF3251" si="882">MID(O3196,1,4)*1</f>
        <v>2020</v>
      </c>
      <c r="AG3196" s="17" t="str">
        <f>IFERROR(VLOOKUP(MID(A3196,2,4)*1,[1]Cruces!K:L,2,0),"Verificar")</f>
        <v>Guajira</v>
      </c>
      <c r="AH3196" s="17">
        <f t="shared" ref="AH3196:AH3251" ca="1" si="883">TODAY()-DATE(AF3196,AE3196,AD3196)</f>
        <v>76</v>
      </c>
      <c r="AI3196" s="17" t="str">
        <f>IFERROR(VLOOKUP(U3196,[1]Cruces!$O$1:$P$6,2,0),"Sin Orden")</f>
        <v>Resuelta</v>
      </c>
      <c r="AJ3196" s="17">
        <f t="shared" ref="AJ3196:AJ3251" si="884">MID(Z3196,7,2)*1</f>
        <v>26</v>
      </c>
      <c r="AK3196" s="17">
        <f t="shared" ref="AK3196:AK3251" si="885">MID(Z3196,5,2)*1</f>
        <v>10</v>
      </c>
      <c r="AL3196" s="17">
        <f t="shared" ref="AL3196:AL3251" si="886">MID(Z3196,1,4)*1</f>
        <v>2020</v>
      </c>
      <c r="AM3196" s="17">
        <f t="shared" ref="AM3196:AM3251" ca="1" si="887">+TODAY()-DATE(AL3196,AK3196,AJ3196)</f>
        <v>30</v>
      </c>
      <c r="AN3196" s="18" t="str">
        <f>IFERROR(VLOOKUP(R3196*1,'[1]Ordenes de Servicio'!G:K,5,0),"No Cruza")</f>
        <v>No Cruza</v>
      </c>
      <c r="AO3196" s="17">
        <f t="shared" ref="AO3196:AO3251" ca="1" si="888">+IF(AI3196="Resuelta",DATE(AL3196,AK3196,AJ3196)-DATE(AF3196,AE3196,AD3196),TODAY()-DATE(AL3196,AK3196,AJ3196))</f>
        <v>46</v>
      </c>
      <c r="AP3196" s="17">
        <f t="shared" ref="AP3196:AP3251" si="889">MID(P3196,7,2)*1</f>
        <v>26</v>
      </c>
      <c r="AQ3196" s="17">
        <f t="shared" ref="AQ3196:AQ3251" si="890">MID(P3196,5,2)*1</f>
        <v>10</v>
      </c>
      <c r="AR3196" s="17">
        <f t="shared" ref="AR3196:AR3251" si="891">MID(P3196,1,4)*1</f>
        <v>2020</v>
      </c>
      <c r="AS3196" s="17">
        <f t="shared" ref="AS3196:AS3251" ca="1" si="892">+TODAY()-DATE(AR3196,AQ3196,AP3196)</f>
        <v>30</v>
      </c>
      <c r="AT3196" s="17" t="str">
        <f t="shared" ca="1" si="879"/>
        <v>No</v>
      </c>
      <c r="AU3196" s="17">
        <f t="shared" ref="AU3196:AU3251" si="893">IF(DATE(AL3196,AK3196,AJ3196)-DATE(AR3196,AQ3196,AP3196)&lt;0,DATE(AR3196,AQ3196,AP3196)-DATE(AL3196,AK3196,AJ3196),DATE(AL3196,AK3196,AJ3196)-DATE(AR3196,AQ3196,AP3196))</f>
        <v>0</v>
      </c>
      <c r="AV3196" s="17" t="str">
        <f>+VLOOKUP(B3196,[1]Cruces!S:T,2,0)</f>
        <v>4. Presupuesto de Obra</v>
      </c>
    </row>
    <row r="3197" spans="1:48" hidden="1" x14ac:dyDescent="0.25">
      <c r="A3197" s="17" t="s">
        <v>5751</v>
      </c>
      <c r="B3197" s="17" t="s">
        <v>54</v>
      </c>
      <c r="C3197" s="17">
        <v>0</v>
      </c>
      <c r="D3197" s="17">
        <v>0</v>
      </c>
      <c r="E3197" s="17" t="s">
        <v>55</v>
      </c>
      <c r="F3197" s="17" t="s">
        <v>107</v>
      </c>
      <c r="G3197" s="17" t="s">
        <v>5752</v>
      </c>
      <c r="H3197" s="17">
        <v>0</v>
      </c>
      <c r="I3197" s="17" t="s">
        <v>71</v>
      </c>
      <c r="J3197" s="17" t="s">
        <v>59</v>
      </c>
      <c r="K3197" s="17" t="s">
        <v>5753</v>
      </c>
      <c r="L3197" s="17" t="s">
        <v>487</v>
      </c>
      <c r="M3197" s="17" t="s">
        <v>55</v>
      </c>
      <c r="N3197" s="17" t="s">
        <v>62</v>
      </c>
      <c r="O3197" s="17">
        <v>20180208</v>
      </c>
      <c r="P3197" s="17">
        <v>20180208</v>
      </c>
      <c r="Q3197" s="17">
        <v>1180</v>
      </c>
      <c r="R3197" s="17">
        <v>0</v>
      </c>
      <c r="S3197" s="17"/>
      <c r="T3197" s="17" t="s">
        <v>63</v>
      </c>
      <c r="U3197" s="17"/>
      <c r="V3197" s="17">
        <f t="shared" ref="V3197:V3252" si="894">+W3197/1000</f>
        <v>75</v>
      </c>
      <c r="W3197" s="17">
        <v>75000</v>
      </c>
      <c r="X3197" s="17" t="s">
        <v>64</v>
      </c>
      <c r="Y3197" s="17" t="s">
        <v>65</v>
      </c>
      <c r="Z3197" s="17">
        <v>20180208</v>
      </c>
      <c r="AA3197" s="17" t="s">
        <v>78</v>
      </c>
      <c r="AB3197" s="17">
        <v>1</v>
      </c>
      <c r="AC3197" s="17" t="str">
        <f>IFERROR(VLOOKUP(A3197,[1]Cruces!AJ:AK,2,0),VLOOKUP(CONCATENATE(X3197,AA3197),[1]Cruces!G:H,2,0))</f>
        <v>Solicitud de Obra</v>
      </c>
      <c r="AD3197" s="17">
        <f t="shared" si="880"/>
        <v>8</v>
      </c>
      <c r="AE3197" s="17">
        <f t="shared" si="881"/>
        <v>2</v>
      </c>
      <c r="AF3197" s="17">
        <f t="shared" si="882"/>
        <v>2018</v>
      </c>
      <c r="AG3197" s="17" t="str">
        <f>IFERROR(VLOOKUP(MID(A3197,2,4)*1,[1]Cruces!K:L,2,0),"Verificar")</f>
        <v>Atlántico Norte</v>
      </c>
      <c r="AH3197" s="17">
        <f t="shared" ca="1" si="883"/>
        <v>1021</v>
      </c>
      <c r="AI3197" s="17" t="str">
        <f>IFERROR(VLOOKUP(U3197,[1]Cruces!$O$1:$P$6,2,0),"Sin Orden")</f>
        <v>Sin Orden</v>
      </c>
      <c r="AJ3197" s="17">
        <f t="shared" si="884"/>
        <v>8</v>
      </c>
      <c r="AK3197" s="17">
        <f t="shared" si="885"/>
        <v>2</v>
      </c>
      <c r="AL3197" s="17">
        <f t="shared" si="886"/>
        <v>2018</v>
      </c>
      <c r="AM3197" s="17">
        <f t="shared" ca="1" si="887"/>
        <v>1021</v>
      </c>
      <c r="AN3197" s="18" t="str">
        <f>IFERROR(VLOOKUP(R3197*1,'[1]Ordenes de Servicio'!G:K,5,0),"No Cruza")</f>
        <v>No Cruza</v>
      </c>
      <c r="AO3197" s="17">
        <f t="shared" ca="1" si="888"/>
        <v>1021</v>
      </c>
      <c r="AP3197" s="17">
        <f t="shared" si="889"/>
        <v>8</v>
      </c>
      <c r="AQ3197" s="17">
        <f t="shared" si="890"/>
        <v>2</v>
      </c>
      <c r="AR3197" s="17">
        <f t="shared" si="891"/>
        <v>2018</v>
      </c>
      <c r="AS3197" s="17">
        <f t="shared" ca="1" si="892"/>
        <v>1021</v>
      </c>
      <c r="AT3197" s="17" t="str">
        <f t="shared" ref="AT3197:AT3252" ca="1" si="895">IF(AS3197&gt;359,"Si","No")</f>
        <v>Si</v>
      </c>
      <c r="AU3197" s="17">
        <f t="shared" si="893"/>
        <v>0</v>
      </c>
      <c r="AV3197" s="17" t="str">
        <f>+VLOOKUP(B3197,[1]Cruces!S:T,2,0)</f>
        <v>4. Presupuesto de Obra</v>
      </c>
    </row>
    <row r="3198" spans="1:48" hidden="1" x14ac:dyDescent="0.25">
      <c r="A3198" s="17" t="s">
        <v>5754</v>
      </c>
      <c r="B3198" s="17" t="s">
        <v>68</v>
      </c>
      <c r="C3198" s="17">
        <v>0</v>
      </c>
      <c r="D3198" s="17">
        <v>0</v>
      </c>
      <c r="E3198" s="17" t="s">
        <v>55</v>
      </c>
      <c r="F3198" s="17" t="s">
        <v>56</v>
      </c>
      <c r="G3198" s="17" t="s">
        <v>5755</v>
      </c>
      <c r="H3198" s="17">
        <v>0</v>
      </c>
      <c r="I3198" s="17" t="s">
        <v>71</v>
      </c>
      <c r="J3198" s="17" t="s">
        <v>59</v>
      </c>
      <c r="K3198" s="17" t="s">
        <v>97</v>
      </c>
      <c r="L3198" s="17" t="s">
        <v>842</v>
      </c>
      <c r="M3198" s="17" t="s">
        <v>55</v>
      </c>
      <c r="N3198" s="17" t="s">
        <v>75</v>
      </c>
      <c r="O3198" s="17">
        <v>20200306</v>
      </c>
      <c r="P3198" s="17">
        <v>20200325</v>
      </c>
      <c r="Q3198" s="17">
        <v>1180</v>
      </c>
      <c r="R3198" s="17">
        <v>28257730</v>
      </c>
      <c r="S3198" s="17" t="s">
        <v>76</v>
      </c>
      <c r="T3198" s="17" t="s">
        <v>63</v>
      </c>
      <c r="U3198" s="17" t="s">
        <v>91</v>
      </c>
      <c r="V3198" s="17">
        <f t="shared" si="894"/>
        <v>270</v>
      </c>
      <c r="W3198" s="17">
        <v>270000</v>
      </c>
      <c r="X3198" s="17" t="s">
        <v>64</v>
      </c>
      <c r="Y3198" s="17" t="s">
        <v>150</v>
      </c>
      <c r="Z3198" s="17">
        <v>20201028</v>
      </c>
      <c r="AA3198" s="17" t="s">
        <v>101</v>
      </c>
      <c r="AB3198" s="17">
        <v>1</v>
      </c>
      <c r="AC3198" s="17" t="str">
        <f>IFERROR(VLOOKUP(A3198,[1]Cruces!AJ:AK,2,0),VLOOKUP(CONCATENATE(X3198,AA3198),[1]Cruces!G:H,2,0))</f>
        <v>Solicitud de Obra</v>
      </c>
      <c r="AD3198" s="17">
        <f t="shared" si="880"/>
        <v>6</v>
      </c>
      <c r="AE3198" s="17">
        <f t="shared" si="881"/>
        <v>3</v>
      </c>
      <c r="AF3198" s="17">
        <f t="shared" si="882"/>
        <v>2020</v>
      </c>
      <c r="AG3198" s="17" t="str">
        <f>IFERROR(VLOOKUP(MID(A3198,2,4)*1,[1]Cruces!K:L,2,0),"Verificar")</f>
        <v>Atlántico Norte</v>
      </c>
      <c r="AH3198" s="17">
        <f t="shared" ca="1" si="883"/>
        <v>264</v>
      </c>
      <c r="AI3198" s="17" t="str">
        <f>IFERROR(VLOOKUP(U3198,[1]Cruces!$O$1:$P$6,2,0),"Sin Orden")</f>
        <v>Resuelta</v>
      </c>
      <c r="AJ3198" s="17">
        <f t="shared" si="884"/>
        <v>28</v>
      </c>
      <c r="AK3198" s="17">
        <f t="shared" si="885"/>
        <v>10</v>
      </c>
      <c r="AL3198" s="17">
        <f t="shared" si="886"/>
        <v>2020</v>
      </c>
      <c r="AM3198" s="17">
        <f t="shared" ca="1" si="887"/>
        <v>28</v>
      </c>
      <c r="AN3198" s="18">
        <f>IFERROR(VLOOKUP(R3198*1,'[1]Ordenes de Servicio'!G:K,5,0),"No Cruza")</f>
        <v>44132</v>
      </c>
      <c r="AO3198" s="17">
        <f t="shared" ca="1" si="888"/>
        <v>236</v>
      </c>
      <c r="AP3198" s="17">
        <f t="shared" si="889"/>
        <v>25</v>
      </c>
      <c r="AQ3198" s="17">
        <f t="shared" si="890"/>
        <v>3</v>
      </c>
      <c r="AR3198" s="17">
        <f t="shared" si="891"/>
        <v>2020</v>
      </c>
      <c r="AS3198" s="17">
        <f t="shared" ca="1" si="892"/>
        <v>245</v>
      </c>
      <c r="AT3198" s="17" t="str">
        <f t="shared" ca="1" si="895"/>
        <v>No</v>
      </c>
      <c r="AU3198" s="17">
        <f t="shared" si="893"/>
        <v>217</v>
      </c>
      <c r="AV3198" s="17" t="str">
        <f>+VLOOKUP(B3198,[1]Cruces!S:T,2,0)</f>
        <v>5. Consultoría / Adjudicación</v>
      </c>
    </row>
    <row r="3199" spans="1:48" hidden="1" x14ac:dyDescent="0.25">
      <c r="A3199" s="17" t="s">
        <v>9918</v>
      </c>
      <c r="B3199" s="17" t="s">
        <v>1943</v>
      </c>
      <c r="C3199" s="17">
        <v>0</v>
      </c>
      <c r="D3199" s="17">
        <v>0</v>
      </c>
      <c r="E3199" s="17" t="s">
        <v>55</v>
      </c>
      <c r="F3199" s="17" t="s">
        <v>8723</v>
      </c>
      <c r="G3199" s="17" t="s">
        <v>9919</v>
      </c>
      <c r="H3199" s="17">
        <v>3008082384</v>
      </c>
      <c r="I3199" s="17" t="s">
        <v>116</v>
      </c>
      <c r="J3199" s="17" t="s">
        <v>59</v>
      </c>
      <c r="K3199" s="17" t="s">
        <v>97</v>
      </c>
      <c r="L3199" s="17" t="s">
        <v>9350</v>
      </c>
      <c r="M3199" s="17" t="s">
        <v>9351</v>
      </c>
      <c r="N3199" s="17" t="s">
        <v>1946</v>
      </c>
      <c r="O3199" s="17">
        <v>20201118</v>
      </c>
      <c r="P3199" s="17">
        <v>20201118</v>
      </c>
      <c r="Q3199" s="17">
        <v>3410</v>
      </c>
      <c r="R3199" s="17">
        <v>28289213</v>
      </c>
      <c r="S3199" s="17" t="s">
        <v>6601</v>
      </c>
      <c r="T3199" s="17" t="s">
        <v>63</v>
      </c>
      <c r="U3199" s="17" t="s">
        <v>77</v>
      </c>
      <c r="V3199" s="17">
        <f t="shared" si="894"/>
        <v>3</v>
      </c>
      <c r="W3199" s="17">
        <v>3000</v>
      </c>
      <c r="X3199" s="17" t="s">
        <v>7065</v>
      </c>
      <c r="Y3199" s="17" t="s">
        <v>1943</v>
      </c>
      <c r="Z3199" s="17">
        <v>20201118</v>
      </c>
      <c r="AA3199" s="17" t="s">
        <v>1947</v>
      </c>
      <c r="AB3199" s="17">
        <v>1</v>
      </c>
      <c r="AC3199" s="17" t="str">
        <f>IFERROR(VLOOKUP(A3199,[1]Cruces!AJ:AK,2,0),VLOOKUP(CONCATENATE(X3199,AA3199),[1]Cruces!G:H,2,0))</f>
        <v>Solicitud por BT</v>
      </c>
      <c r="AD3199" s="17">
        <f t="shared" si="880"/>
        <v>18</v>
      </c>
      <c r="AE3199" s="17">
        <f t="shared" si="881"/>
        <v>11</v>
      </c>
      <c r="AF3199" s="17">
        <f t="shared" si="882"/>
        <v>2020</v>
      </c>
      <c r="AG3199" s="17" t="str">
        <f>IFERROR(VLOOKUP(MID(A3199,2,4)*1,[1]Cruces!K:L,2,0),"Verificar")</f>
        <v>Magdalena</v>
      </c>
      <c r="AH3199" s="17">
        <f t="shared" ca="1" si="883"/>
        <v>7</v>
      </c>
      <c r="AI3199" s="17" t="str">
        <f>IFERROR(VLOOKUP(U3199,[1]Cruces!$O$1:$P$6,2,0),"Sin Orden")</f>
        <v>Pendiente</v>
      </c>
      <c r="AJ3199" s="17">
        <f t="shared" si="884"/>
        <v>18</v>
      </c>
      <c r="AK3199" s="17">
        <f t="shared" si="885"/>
        <v>11</v>
      </c>
      <c r="AL3199" s="17">
        <f t="shared" si="886"/>
        <v>2020</v>
      </c>
      <c r="AM3199" s="17">
        <f t="shared" ca="1" si="887"/>
        <v>7</v>
      </c>
      <c r="AN3199" s="18" t="str">
        <f>IFERROR(VLOOKUP(R3199*1,'[1]Ordenes de Servicio'!G:K,5,0),"No Cruza")</f>
        <v>No Cruza</v>
      </c>
      <c r="AO3199" s="17">
        <f t="shared" ca="1" si="888"/>
        <v>7</v>
      </c>
      <c r="AP3199" s="17">
        <f t="shared" si="889"/>
        <v>18</v>
      </c>
      <c r="AQ3199" s="17">
        <f t="shared" si="890"/>
        <v>11</v>
      </c>
      <c r="AR3199" s="17">
        <f t="shared" si="891"/>
        <v>2020</v>
      </c>
      <c r="AS3199" s="17">
        <f t="shared" ca="1" si="892"/>
        <v>7</v>
      </c>
      <c r="AT3199" s="17" t="str">
        <f t="shared" ca="1" si="895"/>
        <v>No</v>
      </c>
      <c r="AU3199" s="17">
        <f t="shared" si="893"/>
        <v>0</v>
      </c>
      <c r="AV3199" s="17" t="str">
        <f>+VLOOKUP(B3199,[1]Cruces!S:T,2,0)</f>
        <v>7. Ejecución en Campo OS BT</v>
      </c>
    </row>
    <row r="3200" spans="1:48" x14ac:dyDescent="0.25">
      <c r="A3200" s="17" t="s">
        <v>5756</v>
      </c>
      <c r="B3200" s="17" t="s">
        <v>80</v>
      </c>
      <c r="C3200" s="17">
        <v>2690001</v>
      </c>
      <c r="D3200" s="17">
        <v>0</v>
      </c>
      <c r="E3200" s="17" t="s">
        <v>55</v>
      </c>
      <c r="F3200" s="17" t="s">
        <v>107</v>
      </c>
      <c r="G3200" s="17" t="s">
        <v>5757</v>
      </c>
      <c r="H3200" s="17">
        <v>3045967262</v>
      </c>
      <c r="I3200" s="17" t="s">
        <v>116</v>
      </c>
      <c r="J3200" s="17" t="s">
        <v>59</v>
      </c>
      <c r="K3200" s="17" t="s">
        <v>97</v>
      </c>
      <c r="L3200" s="17" t="s">
        <v>111</v>
      </c>
      <c r="M3200" s="17" t="s">
        <v>112</v>
      </c>
      <c r="N3200" s="17" t="s">
        <v>87</v>
      </c>
      <c r="O3200" s="17">
        <v>20190620</v>
      </c>
      <c r="P3200" s="17">
        <v>20200110</v>
      </c>
      <c r="Q3200" s="17">
        <v>1110</v>
      </c>
      <c r="R3200" s="17">
        <v>26613035</v>
      </c>
      <c r="S3200" s="17" t="s">
        <v>76</v>
      </c>
      <c r="T3200" s="17" t="s">
        <v>63</v>
      </c>
      <c r="U3200" s="17" t="s">
        <v>88</v>
      </c>
      <c r="V3200" s="17">
        <f t="shared" si="894"/>
        <v>30</v>
      </c>
      <c r="W3200" s="17">
        <v>30000</v>
      </c>
      <c r="X3200" s="17" t="s">
        <v>89</v>
      </c>
      <c r="Y3200" s="17" t="s">
        <v>80</v>
      </c>
      <c r="Z3200" s="17">
        <v>20200110</v>
      </c>
      <c r="AA3200" s="17" t="s">
        <v>78</v>
      </c>
      <c r="AB3200" s="17">
        <v>1</v>
      </c>
      <c r="AC3200" s="17" t="str">
        <f>IFERROR(VLOOKUP(A3200,[1]Cruces!AJ:AK,2,0),VLOOKUP(CONCATENATE(X3200,AA3200),[1]Cruces!G:H,2,0))</f>
        <v>Solicitud de Obra</v>
      </c>
      <c r="AD3200" s="17">
        <f t="shared" si="880"/>
        <v>20</v>
      </c>
      <c r="AE3200" s="17">
        <f t="shared" si="881"/>
        <v>6</v>
      </c>
      <c r="AF3200" s="17">
        <f t="shared" si="882"/>
        <v>2019</v>
      </c>
      <c r="AG3200" s="17" t="str">
        <f>IFERROR(VLOOKUP(MID(A3200,2,4)*1,[1]Cruces!K:L,2,0),"Verificar")</f>
        <v>Atlántico Norte</v>
      </c>
      <c r="AH3200" s="17">
        <f t="shared" ca="1" si="883"/>
        <v>524</v>
      </c>
      <c r="AI3200" s="17" t="str">
        <f>IFERROR(VLOOKUP(U3200,[1]Cruces!$O$1:$P$6,2,0),"Sin Orden")</f>
        <v>Resuelta</v>
      </c>
      <c r="AJ3200" s="17">
        <f t="shared" si="884"/>
        <v>10</v>
      </c>
      <c r="AK3200" s="17">
        <f t="shared" si="885"/>
        <v>1</v>
      </c>
      <c r="AL3200" s="17">
        <f t="shared" si="886"/>
        <v>2020</v>
      </c>
      <c r="AM3200" s="17">
        <f t="shared" ca="1" si="887"/>
        <v>320</v>
      </c>
      <c r="AN3200" s="18" t="str">
        <f>IFERROR(VLOOKUP(R3200*1,'[1]Ordenes de Servicio'!G:K,5,0),"No Cruza")</f>
        <v>No Cruza</v>
      </c>
      <c r="AO3200" s="17">
        <f t="shared" ca="1" si="888"/>
        <v>204</v>
      </c>
      <c r="AP3200" s="17">
        <f t="shared" si="889"/>
        <v>10</v>
      </c>
      <c r="AQ3200" s="17">
        <f t="shared" si="890"/>
        <v>1</v>
      </c>
      <c r="AR3200" s="17">
        <f t="shared" si="891"/>
        <v>2020</v>
      </c>
      <c r="AS3200" s="17">
        <f t="shared" ca="1" si="892"/>
        <v>320</v>
      </c>
      <c r="AT3200" s="17" t="str">
        <f t="shared" ca="1" si="895"/>
        <v>No</v>
      </c>
      <c r="AU3200" s="17">
        <f t="shared" si="893"/>
        <v>0</v>
      </c>
      <c r="AV3200" s="17" t="str">
        <f>+VLOOKUP(B3200,[1]Cruces!S:T,2,0)</f>
        <v>8. Puesta en Servicio</v>
      </c>
    </row>
    <row r="3201" spans="1:48" hidden="1" x14ac:dyDescent="0.25">
      <c r="A3201" s="17" t="s">
        <v>5758</v>
      </c>
      <c r="B3201" s="17" t="s">
        <v>68</v>
      </c>
      <c r="C3201" s="17">
        <v>5634291</v>
      </c>
      <c r="D3201" s="17">
        <v>25642199</v>
      </c>
      <c r="E3201" s="17" t="s">
        <v>93</v>
      </c>
      <c r="F3201" s="17" t="s">
        <v>126</v>
      </c>
      <c r="G3201" s="17" t="s">
        <v>5759</v>
      </c>
      <c r="H3201" s="17">
        <v>3003982876</v>
      </c>
      <c r="I3201" s="17" t="s">
        <v>116</v>
      </c>
      <c r="J3201" s="17" t="s">
        <v>5760</v>
      </c>
      <c r="K3201" s="17" t="s">
        <v>97</v>
      </c>
      <c r="L3201" s="17" t="s">
        <v>129</v>
      </c>
      <c r="M3201" s="17" t="s">
        <v>130</v>
      </c>
      <c r="N3201" s="17" t="s">
        <v>75</v>
      </c>
      <c r="O3201" s="17">
        <v>20190824</v>
      </c>
      <c r="P3201" s="17">
        <v>20190824</v>
      </c>
      <c r="Q3201" s="17">
        <v>3310</v>
      </c>
      <c r="R3201" s="17">
        <v>0</v>
      </c>
      <c r="S3201" s="17"/>
      <c r="T3201" s="17" t="s">
        <v>63</v>
      </c>
      <c r="U3201" s="17"/>
      <c r="V3201" s="17">
        <f t="shared" si="894"/>
        <v>225</v>
      </c>
      <c r="W3201" s="17">
        <v>225000</v>
      </c>
      <c r="X3201" s="17" t="s">
        <v>89</v>
      </c>
      <c r="Y3201" s="17" t="s">
        <v>136</v>
      </c>
      <c r="Z3201" s="17">
        <v>20190824</v>
      </c>
      <c r="AA3201" s="17" t="s">
        <v>78</v>
      </c>
      <c r="AB3201" s="17">
        <v>1</v>
      </c>
      <c r="AC3201" s="17" t="str">
        <f>IFERROR(VLOOKUP(A3201,[1]Cruces!AJ:AK,2,0),VLOOKUP(CONCATENATE(X3201,AA3201),[1]Cruces!G:H,2,0))</f>
        <v>Solicitud de Obra</v>
      </c>
      <c r="AD3201" s="17">
        <f t="shared" si="880"/>
        <v>24</v>
      </c>
      <c r="AE3201" s="17">
        <f t="shared" si="881"/>
        <v>8</v>
      </c>
      <c r="AF3201" s="17">
        <f t="shared" si="882"/>
        <v>2019</v>
      </c>
      <c r="AG3201" s="17" t="str">
        <f>IFERROR(VLOOKUP(MID(A3201,2,4)*1,[1]Cruces!K:L,2,0),"Verificar")</f>
        <v>Guajira</v>
      </c>
      <c r="AH3201" s="17">
        <f t="shared" ca="1" si="883"/>
        <v>459</v>
      </c>
      <c r="AI3201" s="17" t="str">
        <f>IFERROR(VLOOKUP(U3201,[1]Cruces!$O$1:$P$6,2,0),"Sin Orden")</f>
        <v>Sin Orden</v>
      </c>
      <c r="AJ3201" s="17">
        <f t="shared" si="884"/>
        <v>24</v>
      </c>
      <c r="AK3201" s="17">
        <f t="shared" si="885"/>
        <v>8</v>
      </c>
      <c r="AL3201" s="17">
        <f t="shared" si="886"/>
        <v>2019</v>
      </c>
      <c r="AM3201" s="17">
        <f t="shared" ca="1" si="887"/>
        <v>459</v>
      </c>
      <c r="AN3201" s="18" t="str">
        <f>IFERROR(VLOOKUP(R3201*1,'[1]Ordenes de Servicio'!G:K,5,0),"No Cruza")</f>
        <v>No Cruza</v>
      </c>
      <c r="AO3201" s="17">
        <f t="shared" ca="1" si="888"/>
        <v>459</v>
      </c>
      <c r="AP3201" s="17">
        <f t="shared" si="889"/>
        <v>24</v>
      </c>
      <c r="AQ3201" s="17">
        <f t="shared" si="890"/>
        <v>8</v>
      </c>
      <c r="AR3201" s="17">
        <f t="shared" si="891"/>
        <v>2019</v>
      </c>
      <c r="AS3201" s="17">
        <f t="shared" ca="1" si="892"/>
        <v>459</v>
      </c>
      <c r="AT3201" s="17" t="str">
        <f t="shared" ca="1" si="895"/>
        <v>Si</v>
      </c>
      <c r="AU3201" s="17">
        <f t="shared" si="893"/>
        <v>0</v>
      </c>
      <c r="AV3201" s="17" t="str">
        <f>+VLOOKUP(B3201,[1]Cruces!S:T,2,0)</f>
        <v>5. Consultoría / Adjudicación</v>
      </c>
    </row>
    <row r="3202" spans="1:48" hidden="1" x14ac:dyDescent="0.25">
      <c r="A3202" s="17" t="s">
        <v>9920</v>
      </c>
      <c r="B3202" s="17" t="s">
        <v>1943</v>
      </c>
      <c r="C3202" s="17">
        <v>0</v>
      </c>
      <c r="D3202" s="17">
        <v>0</v>
      </c>
      <c r="E3202" s="17" t="s">
        <v>55</v>
      </c>
      <c r="F3202" s="17" t="s">
        <v>7082</v>
      </c>
      <c r="G3202" s="17" t="s">
        <v>9921</v>
      </c>
      <c r="H3202" s="17">
        <v>3183001725</v>
      </c>
      <c r="I3202" s="17" t="s">
        <v>71</v>
      </c>
      <c r="J3202" s="17" t="s">
        <v>59</v>
      </c>
      <c r="K3202" s="17" t="s">
        <v>97</v>
      </c>
      <c r="L3202" s="17" t="s">
        <v>7176</v>
      </c>
      <c r="M3202" s="17" t="s">
        <v>7177</v>
      </c>
      <c r="N3202" s="17" t="s">
        <v>1946</v>
      </c>
      <c r="O3202" s="17">
        <v>20201117</v>
      </c>
      <c r="P3202" s="17">
        <v>20201117</v>
      </c>
      <c r="Q3202" s="17">
        <v>1110</v>
      </c>
      <c r="R3202" s="17">
        <v>28287247</v>
      </c>
      <c r="S3202" s="17" t="s">
        <v>6601</v>
      </c>
      <c r="T3202" s="17" t="s">
        <v>63</v>
      </c>
      <c r="U3202" s="17" t="s">
        <v>77</v>
      </c>
      <c r="V3202" s="17">
        <f t="shared" si="894"/>
        <v>3</v>
      </c>
      <c r="W3202" s="17">
        <v>3000</v>
      </c>
      <c r="X3202" s="17" t="s">
        <v>7065</v>
      </c>
      <c r="Y3202" s="17" t="s">
        <v>1943</v>
      </c>
      <c r="Z3202" s="17">
        <v>20201117</v>
      </c>
      <c r="AA3202" s="17" t="s">
        <v>1947</v>
      </c>
      <c r="AB3202" s="17">
        <v>1</v>
      </c>
      <c r="AC3202" s="17" t="str">
        <f>IFERROR(VLOOKUP(A3202,[1]Cruces!AJ:AK,2,0),VLOOKUP(CONCATENATE(X3202,AA3202),[1]Cruces!G:H,2,0))</f>
        <v>Solicitud por BT</v>
      </c>
      <c r="AD3202" s="17">
        <f t="shared" si="880"/>
        <v>17</v>
      </c>
      <c r="AE3202" s="17">
        <f t="shared" si="881"/>
        <v>11</v>
      </c>
      <c r="AF3202" s="17">
        <f t="shared" si="882"/>
        <v>2020</v>
      </c>
      <c r="AG3202" s="17" t="str">
        <f>IFERROR(VLOOKUP(MID(A3202,2,4)*1,[1]Cruces!K:L,2,0),"Verificar")</f>
        <v>Atlántico Norte</v>
      </c>
      <c r="AH3202" s="17">
        <f t="shared" ca="1" si="883"/>
        <v>8</v>
      </c>
      <c r="AI3202" s="17" t="str">
        <f>IFERROR(VLOOKUP(U3202,[1]Cruces!$O$1:$P$6,2,0),"Sin Orden")</f>
        <v>Pendiente</v>
      </c>
      <c r="AJ3202" s="17">
        <f t="shared" si="884"/>
        <v>17</v>
      </c>
      <c r="AK3202" s="17">
        <f t="shared" si="885"/>
        <v>11</v>
      </c>
      <c r="AL3202" s="17">
        <f t="shared" si="886"/>
        <v>2020</v>
      </c>
      <c r="AM3202" s="17">
        <f t="shared" ca="1" si="887"/>
        <v>8</v>
      </c>
      <c r="AN3202" s="18" t="str">
        <f>IFERROR(VLOOKUP(R3202*1,'[1]Ordenes de Servicio'!G:K,5,0),"No Cruza")</f>
        <v>No Cruza</v>
      </c>
      <c r="AO3202" s="17">
        <f t="shared" ca="1" si="888"/>
        <v>8</v>
      </c>
      <c r="AP3202" s="17">
        <f t="shared" si="889"/>
        <v>17</v>
      </c>
      <c r="AQ3202" s="17">
        <f t="shared" si="890"/>
        <v>11</v>
      </c>
      <c r="AR3202" s="17">
        <f t="shared" si="891"/>
        <v>2020</v>
      </c>
      <c r="AS3202" s="17">
        <f t="shared" ca="1" si="892"/>
        <v>8</v>
      </c>
      <c r="AT3202" s="17" t="str">
        <f t="shared" ca="1" si="895"/>
        <v>No</v>
      </c>
      <c r="AU3202" s="17">
        <f t="shared" si="893"/>
        <v>0</v>
      </c>
      <c r="AV3202" s="17" t="str">
        <f>+VLOOKUP(B3202,[1]Cruces!S:T,2,0)</f>
        <v>7. Ejecución en Campo OS BT</v>
      </c>
    </row>
    <row r="3203" spans="1:48" hidden="1" x14ac:dyDescent="0.25">
      <c r="A3203" s="17" t="s">
        <v>5761</v>
      </c>
      <c r="B3203" s="17" t="s">
        <v>54</v>
      </c>
      <c r="C3203" s="17">
        <v>0</v>
      </c>
      <c r="D3203" s="17">
        <v>0</v>
      </c>
      <c r="E3203" s="17" t="s">
        <v>55</v>
      </c>
      <c r="F3203" s="17" t="s">
        <v>107</v>
      </c>
      <c r="G3203" s="17" t="s">
        <v>1112</v>
      </c>
      <c r="H3203" s="17">
        <v>0</v>
      </c>
      <c r="I3203" s="17" t="s">
        <v>71</v>
      </c>
      <c r="J3203" s="17" t="s">
        <v>59</v>
      </c>
      <c r="K3203" s="17" t="s">
        <v>1113</v>
      </c>
      <c r="L3203" s="17" t="s">
        <v>117</v>
      </c>
      <c r="M3203" s="17" t="s">
        <v>118</v>
      </c>
      <c r="N3203" s="17" t="s">
        <v>62</v>
      </c>
      <c r="O3203" s="17">
        <v>20200724</v>
      </c>
      <c r="P3203" s="17">
        <v>20200731</v>
      </c>
      <c r="Q3203" s="17">
        <v>1180</v>
      </c>
      <c r="R3203" s="17">
        <v>27884148</v>
      </c>
      <c r="S3203" s="17" t="s">
        <v>100</v>
      </c>
      <c r="T3203" s="17" t="s">
        <v>63</v>
      </c>
      <c r="U3203" s="17" t="s">
        <v>91</v>
      </c>
      <c r="V3203" s="17">
        <f t="shared" si="894"/>
        <v>630</v>
      </c>
      <c r="W3203" s="17">
        <v>630000</v>
      </c>
      <c r="X3203" s="17" t="s">
        <v>64</v>
      </c>
      <c r="Y3203" s="17" t="s">
        <v>65</v>
      </c>
      <c r="Z3203" s="17">
        <v>20200731</v>
      </c>
      <c r="AA3203" s="17" t="s">
        <v>101</v>
      </c>
      <c r="AB3203" s="17">
        <v>1</v>
      </c>
      <c r="AC3203" s="17" t="str">
        <f>IFERROR(VLOOKUP(A3203,[1]Cruces!AJ:AK,2,0),VLOOKUP(CONCATENATE(X3203,AA3203),[1]Cruces!G:H,2,0))</f>
        <v>Solicitud de Obra</v>
      </c>
      <c r="AD3203" s="17">
        <f t="shared" si="880"/>
        <v>24</v>
      </c>
      <c r="AE3203" s="17">
        <f t="shared" si="881"/>
        <v>7</v>
      </c>
      <c r="AF3203" s="17">
        <f t="shared" si="882"/>
        <v>2020</v>
      </c>
      <c r="AG3203" s="17" t="str">
        <f>IFERROR(VLOOKUP(MID(A3203,2,4)*1,[1]Cruces!K:L,2,0),"Verificar")</f>
        <v>Atlántico Norte</v>
      </c>
      <c r="AH3203" s="17">
        <f t="shared" ca="1" si="883"/>
        <v>124</v>
      </c>
      <c r="AI3203" s="17" t="str">
        <f>IFERROR(VLOOKUP(U3203,[1]Cruces!$O$1:$P$6,2,0),"Sin Orden")</f>
        <v>Resuelta</v>
      </c>
      <c r="AJ3203" s="17">
        <f t="shared" si="884"/>
        <v>31</v>
      </c>
      <c r="AK3203" s="17">
        <f t="shared" si="885"/>
        <v>7</v>
      </c>
      <c r="AL3203" s="17">
        <f t="shared" si="886"/>
        <v>2020</v>
      </c>
      <c r="AM3203" s="17">
        <f t="shared" ca="1" si="887"/>
        <v>117</v>
      </c>
      <c r="AN3203" s="18" t="str">
        <f>IFERROR(VLOOKUP(R3203*1,'[1]Ordenes de Servicio'!G:K,5,0),"No Cruza")</f>
        <v>No Cruza</v>
      </c>
      <c r="AO3203" s="17">
        <f t="shared" ca="1" si="888"/>
        <v>7</v>
      </c>
      <c r="AP3203" s="17">
        <f t="shared" si="889"/>
        <v>31</v>
      </c>
      <c r="AQ3203" s="17">
        <f t="shared" si="890"/>
        <v>7</v>
      </c>
      <c r="AR3203" s="17">
        <f t="shared" si="891"/>
        <v>2020</v>
      </c>
      <c r="AS3203" s="17">
        <f t="shared" ca="1" si="892"/>
        <v>117</v>
      </c>
      <c r="AT3203" s="17" t="str">
        <f t="shared" ca="1" si="895"/>
        <v>No</v>
      </c>
      <c r="AU3203" s="17">
        <f t="shared" si="893"/>
        <v>0</v>
      </c>
      <c r="AV3203" s="17" t="str">
        <f>+VLOOKUP(B3203,[1]Cruces!S:T,2,0)</f>
        <v>4. Presupuesto de Obra</v>
      </c>
    </row>
    <row r="3204" spans="1:48" hidden="1" x14ac:dyDescent="0.25">
      <c r="A3204" s="17" t="s">
        <v>5762</v>
      </c>
      <c r="B3204" s="17" t="s">
        <v>296</v>
      </c>
      <c r="C3204" s="17">
        <v>0</v>
      </c>
      <c r="D3204" s="17">
        <v>0</v>
      </c>
      <c r="E3204" s="17" t="s">
        <v>55</v>
      </c>
      <c r="F3204" s="17" t="s">
        <v>932</v>
      </c>
      <c r="G3204" s="17" t="s">
        <v>5763</v>
      </c>
      <c r="H3204" s="17">
        <v>0</v>
      </c>
      <c r="I3204" s="17" t="s">
        <v>171</v>
      </c>
      <c r="J3204" s="17" t="s">
        <v>59</v>
      </c>
      <c r="K3204" s="17" t="s">
        <v>5764</v>
      </c>
      <c r="L3204" s="17" t="s">
        <v>1116</v>
      </c>
      <c r="M3204" s="17" t="s">
        <v>1117</v>
      </c>
      <c r="N3204" s="17" t="s">
        <v>301</v>
      </c>
      <c r="O3204" s="17">
        <v>20201010</v>
      </c>
      <c r="P3204" s="17">
        <v>20201010</v>
      </c>
      <c r="Q3204" s="17">
        <v>3410</v>
      </c>
      <c r="R3204" s="17">
        <v>0</v>
      </c>
      <c r="S3204" s="17"/>
      <c r="T3204" s="17" t="s">
        <v>63</v>
      </c>
      <c r="U3204" s="17"/>
      <c r="V3204" s="17">
        <f t="shared" si="894"/>
        <v>100</v>
      </c>
      <c r="W3204" s="17">
        <v>100000</v>
      </c>
      <c r="X3204" s="17" t="s">
        <v>64</v>
      </c>
      <c r="Y3204" s="17" t="s">
        <v>296</v>
      </c>
      <c r="Z3204" s="17">
        <v>20201010</v>
      </c>
      <c r="AA3204" s="17" t="s">
        <v>78</v>
      </c>
      <c r="AB3204" s="17">
        <v>1</v>
      </c>
      <c r="AC3204" s="17" t="str">
        <f>IFERROR(VLOOKUP(A3204,[1]Cruces!AJ:AK,2,0),VLOOKUP(CONCATENATE(X3204,AA3204),[1]Cruces!G:H,2,0))</f>
        <v>Solicitud de Obra</v>
      </c>
      <c r="AD3204" s="17">
        <f t="shared" si="880"/>
        <v>10</v>
      </c>
      <c r="AE3204" s="17">
        <f t="shared" si="881"/>
        <v>10</v>
      </c>
      <c r="AF3204" s="17">
        <f t="shared" si="882"/>
        <v>2020</v>
      </c>
      <c r="AG3204" s="17" t="str">
        <f>IFERROR(VLOOKUP(MID(A3204,2,4)*1,[1]Cruces!K:L,2,0),"Verificar")</f>
        <v>Magdalena</v>
      </c>
      <c r="AH3204" s="17">
        <f t="shared" ca="1" si="883"/>
        <v>46</v>
      </c>
      <c r="AI3204" s="17" t="str">
        <f>IFERROR(VLOOKUP(U3204,[1]Cruces!$O$1:$P$6,2,0),"Sin Orden")</f>
        <v>Sin Orden</v>
      </c>
      <c r="AJ3204" s="17">
        <f t="shared" si="884"/>
        <v>10</v>
      </c>
      <c r="AK3204" s="17">
        <f t="shared" si="885"/>
        <v>10</v>
      </c>
      <c r="AL3204" s="17">
        <f t="shared" si="886"/>
        <v>2020</v>
      </c>
      <c r="AM3204" s="17">
        <f t="shared" ca="1" si="887"/>
        <v>46</v>
      </c>
      <c r="AN3204" s="18" t="str">
        <f>IFERROR(VLOOKUP(R3204*1,'[1]Ordenes de Servicio'!G:K,5,0),"No Cruza")</f>
        <v>No Cruza</v>
      </c>
      <c r="AO3204" s="17">
        <f t="shared" ca="1" si="888"/>
        <v>46</v>
      </c>
      <c r="AP3204" s="17">
        <f t="shared" si="889"/>
        <v>10</v>
      </c>
      <c r="AQ3204" s="17">
        <f t="shared" si="890"/>
        <v>10</v>
      </c>
      <c r="AR3204" s="17">
        <f t="shared" si="891"/>
        <v>2020</v>
      </c>
      <c r="AS3204" s="17">
        <f t="shared" ca="1" si="892"/>
        <v>46</v>
      </c>
      <c r="AT3204" s="17" t="str">
        <f t="shared" ca="1" si="895"/>
        <v>No</v>
      </c>
      <c r="AU3204" s="17">
        <f t="shared" si="893"/>
        <v>0</v>
      </c>
      <c r="AV3204" s="17" t="str">
        <f>+VLOOKUP(B3204,[1]Cruces!S:T,2,0)</f>
        <v>3. Evaluación Técnico Ecónomica</v>
      </c>
    </row>
    <row r="3205" spans="1:48" hidden="1" x14ac:dyDescent="0.25">
      <c r="A3205" s="17" t="s">
        <v>5765</v>
      </c>
      <c r="B3205" s="17" t="s">
        <v>68</v>
      </c>
      <c r="C3205" s="17">
        <v>0</v>
      </c>
      <c r="D3205" s="17">
        <v>0</v>
      </c>
      <c r="E3205" s="17" t="s">
        <v>55</v>
      </c>
      <c r="F3205" s="17" t="s">
        <v>126</v>
      </c>
      <c r="G3205" s="17" t="s">
        <v>5766</v>
      </c>
      <c r="H3205" s="17">
        <v>0</v>
      </c>
      <c r="I3205" s="17" t="s">
        <v>83</v>
      </c>
      <c r="J3205" s="17" t="s">
        <v>59</v>
      </c>
      <c r="K3205" s="17" t="s">
        <v>97</v>
      </c>
      <c r="L3205" s="17" t="s">
        <v>129</v>
      </c>
      <c r="M3205" s="17" t="s">
        <v>130</v>
      </c>
      <c r="N3205" s="17" t="s">
        <v>75</v>
      </c>
      <c r="O3205" s="17">
        <v>20200604</v>
      </c>
      <c r="P3205" s="17">
        <v>20200708</v>
      </c>
      <c r="Q3205" s="17">
        <v>9331</v>
      </c>
      <c r="R3205" s="17">
        <v>27601831</v>
      </c>
      <c r="S3205" s="17" t="s">
        <v>100</v>
      </c>
      <c r="T3205" s="17" t="s">
        <v>63</v>
      </c>
      <c r="U3205" s="17" t="s">
        <v>91</v>
      </c>
      <c r="V3205" s="17">
        <f t="shared" si="894"/>
        <v>25</v>
      </c>
      <c r="W3205" s="17">
        <v>25000</v>
      </c>
      <c r="X3205" s="17" t="s">
        <v>64</v>
      </c>
      <c r="Y3205" s="17" t="s">
        <v>136</v>
      </c>
      <c r="Z3205" s="17">
        <v>20200818</v>
      </c>
      <c r="AA3205" s="17" t="s">
        <v>176</v>
      </c>
      <c r="AB3205" s="17">
        <v>1</v>
      </c>
      <c r="AC3205" s="17" t="str">
        <f>IFERROR(VLOOKUP(A3205,[1]Cruces!AJ:AK,2,0),VLOOKUP(CONCATENATE(X3205,AA3205),[1]Cruces!G:H,2,0))</f>
        <v>Solicitud de Obra</v>
      </c>
      <c r="AD3205" s="17">
        <f t="shared" si="880"/>
        <v>4</v>
      </c>
      <c r="AE3205" s="17">
        <f t="shared" si="881"/>
        <v>6</v>
      </c>
      <c r="AF3205" s="17">
        <f t="shared" si="882"/>
        <v>2020</v>
      </c>
      <c r="AG3205" s="17" t="str">
        <f>IFERROR(VLOOKUP(MID(A3205,2,4)*1,[1]Cruces!K:L,2,0),"Verificar")</f>
        <v>Guajira</v>
      </c>
      <c r="AH3205" s="17">
        <f t="shared" ca="1" si="883"/>
        <v>174</v>
      </c>
      <c r="AI3205" s="17" t="str">
        <f>IFERROR(VLOOKUP(U3205,[1]Cruces!$O$1:$P$6,2,0),"Sin Orden")</f>
        <v>Resuelta</v>
      </c>
      <c r="AJ3205" s="17">
        <f t="shared" si="884"/>
        <v>18</v>
      </c>
      <c r="AK3205" s="17">
        <f t="shared" si="885"/>
        <v>8</v>
      </c>
      <c r="AL3205" s="17">
        <f t="shared" si="886"/>
        <v>2020</v>
      </c>
      <c r="AM3205" s="17">
        <f t="shared" ca="1" si="887"/>
        <v>99</v>
      </c>
      <c r="AN3205" s="18" t="str">
        <f>IFERROR(VLOOKUP(R3205*1,'[1]Ordenes de Servicio'!G:K,5,0),"No Cruza")</f>
        <v>No Cruza</v>
      </c>
      <c r="AO3205" s="17">
        <f t="shared" ca="1" si="888"/>
        <v>75</v>
      </c>
      <c r="AP3205" s="17">
        <f t="shared" si="889"/>
        <v>8</v>
      </c>
      <c r="AQ3205" s="17">
        <f t="shared" si="890"/>
        <v>7</v>
      </c>
      <c r="AR3205" s="17">
        <f t="shared" si="891"/>
        <v>2020</v>
      </c>
      <c r="AS3205" s="17">
        <f t="shared" ca="1" si="892"/>
        <v>140</v>
      </c>
      <c r="AT3205" s="17" t="str">
        <f t="shared" ca="1" si="895"/>
        <v>No</v>
      </c>
      <c r="AU3205" s="17">
        <f t="shared" si="893"/>
        <v>41</v>
      </c>
      <c r="AV3205" s="17" t="str">
        <f>+VLOOKUP(B3205,[1]Cruces!S:T,2,0)</f>
        <v>5. Consultoría / Adjudicación</v>
      </c>
    </row>
    <row r="3206" spans="1:48" hidden="1" x14ac:dyDescent="0.25">
      <c r="A3206" s="17" t="s">
        <v>9922</v>
      </c>
      <c r="B3206" s="17" t="s">
        <v>1943</v>
      </c>
      <c r="C3206" s="17">
        <v>0</v>
      </c>
      <c r="D3206" s="17">
        <v>0</v>
      </c>
      <c r="E3206" s="17" t="s">
        <v>55</v>
      </c>
      <c r="F3206" s="17" t="s">
        <v>232</v>
      </c>
      <c r="G3206" s="17" t="s">
        <v>9923</v>
      </c>
      <c r="H3206" s="17">
        <v>3014209165</v>
      </c>
      <c r="I3206" s="17" t="s">
        <v>71</v>
      </c>
      <c r="J3206" s="17" t="s">
        <v>59</v>
      </c>
      <c r="K3206" s="17" t="s">
        <v>9924</v>
      </c>
      <c r="L3206" s="17" t="s">
        <v>7475</v>
      </c>
      <c r="M3206" s="17" t="s">
        <v>7476</v>
      </c>
      <c r="N3206" s="17" t="s">
        <v>1946</v>
      </c>
      <c r="O3206" s="17">
        <v>20201120</v>
      </c>
      <c r="P3206" s="17">
        <v>20201120</v>
      </c>
      <c r="Q3206" s="17">
        <v>1220</v>
      </c>
      <c r="R3206" s="17">
        <v>28293816</v>
      </c>
      <c r="S3206" s="17" t="s">
        <v>6601</v>
      </c>
      <c r="T3206" s="17" t="s">
        <v>63</v>
      </c>
      <c r="U3206" s="17" t="s">
        <v>77</v>
      </c>
      <c r="V3206" s="17">
        <f t="shared" si="894"/>
        <v>3</v>
      </c>
      <c r="W3206" s="17">
        <v>3000</v>
      </c>
      <c r="X3206" s="17" t="s">
        <v>7065</v>
      </c>
      <c r="Y3206" s="17" t="s">
        <v>1943</v>
      </c>
      <c r="Z3206" s="17">
        <v>20201120</v>
      </c>
      <c r="AA3206" s="17" t="s">
        <v>1947</v>
      </c>
      <c r="AB3206" s="17">
        <v>1</v>
      </c>
      <c r="AC3206" s="17" t="str">
        <f>IFERROR(VLOOKUP(A3206,[1]Cruces!AJ:AK,2,0),VLOOKUP(CONCATENATE(X3206,AA3206),[1]Cruces!G:H,2,0))</f>
        <v>Solicitud por BT</v>
      </c>
      <c r="AD3206" s="17">
        <f t="shared" si="880"/>
        <v>20</v>
      </c>
      <c r="AE3206" s="17">
        <f t="shared" si="881"/>
        <v>11</v>
      </c>
      <c r="AF3206" s="17">
        <f t="shared" si="882"/>
        <v>2020</v>
      </c>
      <c r="AG3206" s="17" t="str">
        <f>IFERROR(VLOOKUP(MID(A3206,2,4)*1,[1]Cruces!K:L,2,0),"Verificar")</f>
        <v>Atlántico Sur</v>
      </c>
      <c r="AH3206" s="17">
        <f t="shared" ca="1" si="883"/>
        <v>5</v>
      </c>
      <c r="AI3206" s="17" t="str">
        <f>IFERROR(VLOOKUP(U3206,[1]Cruces!$O$1:$P$6,2,0),"Sin Orden")</f>
        <v>Pendiente</v>
      </c>
      <c r="AJ3206" s="17">
        <f t="shared" si="884"/>
        <v>20</v>
      </c>
      <c r="AK3206" s="17">
        <f t="shared" si="885"/>
        <v>11</v>
      </c>
      <c r="AL3206" s="17">
        <f t="shared" si="886"/>
        <v>2020</v>
      </c>
      <c r="AM3206" s="17">
        <f t="shared" ca="1" si="887"/>
        <v>5</v>
      </c>
      <c r="AN3206" s="18" t="str">
        <f>IFERROR(VLOOKUP(R3206*1,'[1]Ordenes de Servicio'!G:K,5,0),"No Cruza")</f>
        <v>No Cruza</v>
      </c>
      <c r="AO3206" s="17">
        <f t="shared" ca="1" si="888"/>
        <v>5</v>
      </c>
      <c r="AP3206" s="17">
        <f t="shared" si="889"/>
        <v>20</v>
      </c>
      <c r="AQ3206" s="17">
        <f t="shared" si="890"/>
        <v>11</v>
      </c>
      <c r="AR3206" s="17">
        <f t="shared" si="891"/>
        <v>2020</v>
      </c>
      <c r="AS3206" s="17">
        <f t="shared" ca="1" si="892"/>
        <v>5</v>
      </c>
      <c r="AT3206" s="17" t="str">
        <f t="shared" ca="1" si="895"/>
        <v>No</v>
      </c>
      <c r="AU3206" s="17">
        <f t="shared" si="893"/>
        <v>0</v>
      </c>
      <c r="AV3206" s="17" t="str">
        <f>+VLOOKUP(B3206,[1]Cruces!S:T,2,0)</f>
        <v>7. Ejecución en Campo OS BT</v>
      </c>
    </row>
    <row r="3207" spans="1:48" x14ac:dyDescent="0.25">
      <c r="A3207" s="17" t="s">
        <v>5767</v>
      </c>
      <c r="B3207" s="17" t="s">
        <v>80</v>
      </c>
      <c r="C3207" s="17">
        <v>0</v>
      </c>
      <c r="D3207" s="17">
        <v>0</v>
      </c>
      <c r="E3207" s="17" t="s">
        <v>55</v>
      </c>
      <c r="F3207" s="17" t="s">
        <v>56</v>
      </c>
      <c r="G3207" s="17" t="s">
        <v>5768</v>
      </c>
      <c r="H3207" s="17">
        <v>0</v>
      </c>
      <c r="I3207" s="17" t="s">
        <v>71</v>
      </c>
      <c r="J3207" s="17" t="s">
        <v>59</v>
      </c>
      <c r="K3207" s="17" t="s">
        <v>5769</v>
      </c>
      <c r="L3207" s="17" t="s">
        <v>117</v>
      </c>
      <c r="M3207" s="17" t="s">
        <v>118</v>
      </c>
      <c r="N3207" s="17" t="s">
        <v>87</v>
      </c>
      <c r="O3207" s="17">
        <v>20190725</v>
      </c>
      <c r="P3207" s="17">
        <v>20200110</v>
      </c>
      <c r="Q3207" s="17">
        <v>9520</v>
      </c>
      <c r="R3207" s="17">
        <v>26936813</v>
      </c>
      <c r="S3207" s="17" t="s">
        <v>76</v>
      </c>
      <c r="T3207" s="17" t="s">
        <v>63</v>
      </c>
      <c r="U3207" s="17" t="s">
        <v>88</v>
      </c>
      <c r="V3207" s="17">
        <f t="shared" si="894"/>
        <v>75</v>
      </c>
      <c r="W3207" s="17">
        <v>75000</v>
      </c>
      <c r="X3207" s="17" t="s">
        <v>64</v>
      </c>
      <c r="Y3207" s="17" t="s">
        <v>80</v>
      </c>
      <c r="Z3207" s="17">
        <v>20200110</v>
      </c>
      <c r="AA3207" s="17" t="s">
        <v>78</v>
      </c>
      <c r="AB3207" s="17">
        <v>1</v>
      </c>
      <c r="AC3207" s="17" t="str">
        <f>IFERROR(VLOOKUP(A3207,[1]Cruces!AJ:AK,2,0),VLOOKUP(CONCATENATE(X3207,AA3207),[1]Cruces!G:H,2,0))</f>
        <v>Solicitud de Obra</v>
      </c>
      <c r="AD3207" s="17">
        <f t="shared" si="880"/>
        <v>25</v>
      </c>
      <c r="AE3207" s="17">
        <f t="shared" si="881"/>
        <v>7</v>
      </c>
      <c r="AF3207" s="17">
        <f t="shared" si="882"/>
        <v>2019</v>
      </c>
      <c r="AG3207" s="17" t="str">
        <f>IFERROR(VLOOKUP(MID(A3207,2,4)*1,[1]Cruces!K:L,2,0),"Verificar")</f>
        <v>Atlántico Sur</v>
      </c>
      <c r="AH3207" s="17">
        <f t="shared" ca="1" si="883"/>
        <v>489</v>
      </c>
      <c r="AI3207" s="17" t="str">
        <f>IFERROR(VLOOKUP(U3207,[1]Cruces!$O$1:$P$6,2,0),"Sin Orden")</f>
        <v>Resuelta</v>
      </c>
      <c r="AJ3207" s="17">
        <f t="shared" si="884"/>
        <v>10</v>
      </c>
      <c r="AK3207" s="17">
        <f t="shared" si="885"/>
        <v>1</v>
      </c>
      <c r="AL3207" s="17">
        <f t="shared" si="886"/>
        <v>2020</v>
      </c>
      <c r="AM3207" s="17">
        <f t="shared" ca="1" si="887"/>
        <v>320</v>
      </c>
      <c r="AN3207" s="18" t="str">
        <f>IFERROR(VLOOKUP(R3207*1,'[1]Ordenes de Servicio'!G:K,5,0),"No Cruza")</f>
        <v>No Cruza</v>
      </c>
      <c r="AO3207" s="17">
        <f t="shared" ca="1" si="888"/>
        <v>169</v>
      </c>
      <c r="AP3207" s="17">
        <f t="shared" si="889"/>
        <v>10</v>
      </c>
      <c r="AQ3207" s="17">
        <f t="shared" si="890"/>
        <v>1</v>
      </c>
      <c r="AR3207" s="17">
        <f t="shared" si="891"/>
        <v>2020</v>
      </c>
      <c r="AS3207" s="17">
        <f t="shared" ca="1" si="892"/>
        <v>320</v>
      </c>
      <c r="AT3207" s="17" t="str">
        <f t="shared" ca="1" si="895"/>
        <v>No</v>
      </c>
      <c r="AU3207" s="17">
        <f t="shared" si="893"/>
        <v>0</v>
      </c>
      <c r="AV3207" s="17" t="str">
        <f>+VLOOKUP(B3207,[1]Cruces!S:T,2,0)</f>
        <v>8. Puesta en Servicio</v>
      </c>
    </row>
    <row r="3208" spans="1:48" hidden="1" x14ac:dyDescent="0.25">
      <c r="A3208" s="17" t="s">
        <v>5770</v>
      </c>
      <c r="B3208" s="17" t="s">
        <v>68</v>
      </c>
      <c r="C3208" s="17">
        <v>0</v>
      </c>
      <c r="D3208" s="17">
        <v>0</v>
      </c>
      <c r="E3208" s="17" t="s">
        <v>55</v>
      </c>
      <c r="F3208" s="17" t="s">
        <v>120</v>
      </c>
      <c r="G3208" s="17" t="s">
        <v>5771</v>
      </c>
      <c r="H3208" s="17">
        <v>0</v>
      </c>
      <c r="I3208" s="17" t="s">
        <v>71</v>
      </c>
      <c r="J3208" s="17" t="s">
        <v>59</v>
      </c>
      <c r="K3208" s="17" t="s">
        <v>97</v>
      </c>
      <c r="L3208" s="17" t="s">
        <v>122</v>
      </c>
      <c r="M3208" s="17" t="s">
        <v>123</v>
      </c>
      <c r="N3208" s="17" t="s">
        <v>75</v>
      </c>
      <c r="O3208" s="17">
        <v>20171101</v>
      </c>
      <c r="P3208" s="17">
        <v>20171204</v>
      </c>
      <c r="Q3208" s="17">
        <v>1160</v>
      </c>
      <c r="R3208" s="17">
        <v>24705340</v>
      </c>
      <c r="S3208" s="17" t="s">
        <v>76</v>
      </c>
      <c r="T3208" s="17" t="s">
        <v>63</v>
      </c>
      <c r="U3208" s="17" t="s">
        <v>91</v>
      </c>
      <c r="V3208" s="17">
        <f t="shared" si="894"/>
        <v>400</v>
      </c>
      <c r="W3208" s="17">
        <v>400000</v>
      </c>
      <c r="X3208" s="17" t="s">
        <v>64</v>
      </c>
      <c r="Y3208" s="17" t="s">
        <v>136</v>
      </c>
      <c r="Z3208" s="17">
        <v>20180103</v>
      </c>
      <c r="AA3208" s="17" t="s">
        <v>101</v>
      </c>
      <c r="AB3208" s="17">
        <v>1</v>
      </c>
      <c r="AC3208" s="17" t="str">
        <f>IFERROR(VLOOKUP(A3208,[1]Cruces!AJ:AK,2,0),VLOOKUP(CONCATENATE(X3208,AA3208),[1]Cruces!G:H,2,0))</f>
        <v>Solicitud de Obra</v>
      </c>
      <c r="AD3208" s="17">
        <f t="shared" si="880"/>
        <v>1</v>
      </c>
      <c r="AE3208" s="17">
        <f t="shared" si="881"/>
        <v>11</v>
      </c>
      <c r="AF3208" s="17">
        <f t="shared" si="882"/>
        <v>2017</v>
      </c>
      <c r="AG3208" s="17" t="str">
        <f>IFERROR(VLOOKUP(MID(A3208,2,4)*1,[1]Cruces!K:L,2,0),"Verificar")</f>
        <v>Atlántico Norte</v>
      </c>
      <c r="AH3208" s="17">
        <f t="shared" ca="1" si="883"/>
        <v>1120</v>
      </c>
      <c r="AI3208" s="17" t="str">
        <f>IFERROR(VLOOKUP(U3208,[1]Cruces!$O$1:$P$6,2,0),"Sin Orden")</f>
        <v>Resuelta</v>
      </c>
      <c r="AJ3208" s="17">
        <f t="shared" si="884"/>
        <v>3</v>
      </c>
      <c r="AK3208" s="17">
        <f t="shared" si="885"/>
        <v>1</v>
      </c>
      <c r="AL3208" s="17">
        <f t="shared" si="886"/>
        <v>2018</v>
      </c>
      <c r="AM3208" s="17">
        <f t="shared" ca="1" si="887"/>
        <v>1057</v>
      </c>
      <c r="AN3208" s="18">
        <f>IFERROR(VLOOKUP(R3208*1,'[1]Ordenes de Servicio'!G:K,5,0),"No Cruza")</f>
        <v>43130</v>
      </c>
      <c r="AO3208" s="17">
        <f t="shared" ca="1" si="888"/>
        <v>63</v>
      </c>
      <c r="AP3208" s="17">
        <f t="shared" si="889"/>
        <v>4</v>
      </c>
      <c r="AQ3208" s="17">
        <f t="shared" si="890"/>
        <v>12</v>
      </c>
      <c r="AR3208" s="17">
        <f t="shared" si="891"/>
        <v>2017</v>
      </c>
      <c r="AS3208" s="17">
        <f t="shared" ca="1" si="892"/>
        <v>1087</v>
      </c>
      <c r="AT3208" s="17" t="str">
        <f t="shared" ca="1" si="895"/>
        <v>Si</v>
      </c>
      <c r="AU3208" s="17">
        <f t="shared" si="893"/>
        <v>30</v>
      </c>
      <c r="AV3208" s="17" t="str">
        <f>+VLOOKUP(B3208,[1]Cruces!S:T,2,0)</f>
        <v>5. Consultoría / Adjudicación</v>
      </c>
    </row>
    <row r="3209" spans="1:48" hidden="1" x14ac:dyDescent="0.25">
      <c r="A3209" s="17" t="s">
        <v>5772</v>
      </c>
      <c r="B3209" s="17" t="s">
        <v>68</v>
      </c>
      <c r="C3209" s="17">
        <v>0</v>
      </c>
      <c r="D3209" s="17">
        <v>0</v>
      </c>
      <c r="E3209" s="17" t="s">
        <v>55</v>
      </c>
      <c r="F3209" s="17" t="s">
        <v>120</v>
      </c>
      <c r="G3209" s="17" t="s">
        <v>5773</v>
      </c>
      <c r="H3209" s="17">
        <v>0</v>
      </c>
      <c r="I3209" s="17" t="s">
        <v>116</v>
      </c>
      <c r="J3209" s="17" t="s">
        <v>59</v>
      </c>
      <c r="K3209" s="17" t="s">
        <v>97</v>
      </c>
      <c r="L3209" s="17" t="s">
        <v>122</v>
      </c>
      <c r="M3209" s="17" t="s">
        <v>123</v>
      </c>
      <c r="N3209" s="17" t="s">
        <v>75</v>
      </c>
      <c r="O3209" s="17">
        <v>20180124</v>
      </c>
      <c r="P3209" s="17">
        <v>20180124</v>
      </c>
      <c r="Q3209" s="17">
        <v>9510</v>
      </c>
      <c r="R3209" s="17">
        <v>0</v>
      </c>
      <c r="S3209" s="17"/>
      <c r="T3209" s="17" t="s">
        <v>63</v>
      </c>
      <c r="U3209" s="17"/>
      <c r="V3209" s="17">
        <f t="shared" si="894"/>
        <v>300</v>
      </c>
      <c r="W3209" s="17">
        <v>300000</v>
      </c>
      <c r="X3209" s="17" t="s">
        <v>64</v>
      </c>
      <c r="Y3209" s="17" t="s">
        <v>136</v>
      </c>
      <c r="Z3209" s="17">
        <v>20180124</v>
      </c>
      <c r="AA3209" s="17" t="s">
        <v>101</v>
      </c>
      <c r="AB3209" s="17">
        <v>1</v>
      </c>
      <c r="AC3209" s="17" t="str">
        <f>IFERROR(VLOOKUP(A3209,[1]Cruces!AJ:AK,2,0),VLOOKUP(CONCATENATE(X3209,AA3209),[1]Cruces!G:H,2,0))</f>
        <v>Solicitud de Obra</v>
      </c>
      <c r="AD3209" s="17">
        <f t="shared" si="880"/>
        <v>24</v>
      </c>
      <c r="AE3209" s="17">
        <f t="shared" si="881"/>
        <v>1</v>
      </c>
      <c r="AF3209" s="17">
        <f t="shared" si="882"/>
        <v>2018</v>
      </c>
      <c r="AG3209" s="17" t="str">
        <f>IFERROR(VLOOKUP(MID(A3209,2,4)*1,[1]Cruces!K:L,2,0),"Verificar")</f>
        <v>Atlántico Norte</v>
      </c>
      <c r="AH3209" s="17">
        <f t="shared" ca="1" si="883"/>
        <v>1036</v>
      </c>
      <c r="AI3209" s="17" t="str">
        <f>IFERROR(VLOOKUP(U3209,[1]Cruces!$O$1:$P$6,2,0),"Sin Orden")</f>
        <v>Sin Orden</v>
      </c>
      <c r="AJ3209" s="17">
        <f t="shared" si="884"/>
        <v>24</v>
      </c>
      <c r="AK3209" s="17">
        <f t="shared" si="885"/>
        <v>1</v>
      </c>
      <c r="AL3209" s="17">
        <f t="shared" si="886"/>
        <v>2018</v>
      </c>
      <c r="AM3209" s="17">
        <f t="shared" ca="1" si="887"/>
        <v>1036</v>
      </c>
      <c r="AN3209" s="18" t="str">
        <f>IFERROR(VLOOKUP(R3209*1,'[1]Ordenes de Servicio'!G:K,5,0),"No Cruza")</f>
        <v>No Cruza</v>
      </c>
      <c r="AO3209" s="17">
        <f t="shared" ca="1" si="888"/>
        <v>1036</v>
      </c>
      <c r="AP3209" s="17">
        <f t="shared" si="889"/>
        <v>24</v>
      </c>
      <c r="AQ3209" s="17">
        <f t="shared" si="890"/>
        <v>1</v>
      </c>
      <c r="AR3209" s="17">
        <f t="shared" si="891"/>
        <v>2018</v>
      </c>
      <c r="AS3209" s="17">
        <f t="shared" ca="1" si="892"/>
        <v>1036</v>
      </c>
      <c r="AT3209" s="17" t="str">
        <f t="shared" ca="1" si="895"/>
        <v>Si</v>
      </c>
      <c r="AU3209" s="17">
        <f t="shared" si="893"/>
        <v>0</v>
      </c>
      <c r="AV3209" s="17" t="str">
        <f>+VLOOKUP(B3209,[1]Cruces!S:T,2,0)</f>
        <v>5. Consultoría / Adjudicación</v>
      </c>
    </row>
    <row r="3210" spans="1:48" hidden="1" x14ac:dyDescent="0.25">
      <c r="A3210" s="17" t="s">
        <v>5774</v>
      </c>
      <c r="B3210" s="17" t="s">
        <v>68</v>
      </c>
      <c r="C3210" s="17">
        <v>0</v>
      </c>
      <c r="D3210" s="17">
        <v>0</v>
      </c>
      <c r="E3210" s="17" t="s">
        <v>55</v>
      </c>
      <c r="F3210" s="17" t="s">
        <v>81</v>
      </c>
      <c r="G3210" s="17" t="s">
        <v>5775</v>
      </c>
      <c r="H3210" s="17">
        <v>4201825</v>
      </c>
      <c r="I3210" s="17" t="s">
        <v>71</v>
      </c>
      <c r="J3210" s="17" t="s">
        <v>59</v>
      </c>
      <c r="K3210" s="17" t="s">
        <v>97</v>
      </c>
      <c r="L3210" s="17" t="s">
        <v>85</v>
      </c>
      <c r="M3210" s="17" t="s">
        <v>86</v>
      </c>
      <c r="N3210" s="17" t="s">
        <v>75</v>
      </c>
      <c r="O3210" s="17">
        <v>20180530</v>
      </c>
      <c r="P3210" s="17">
        <v>20180912</v>
      </c>
      <c r="Q3210" s="17">
        <v>9340</v>
      </c>
      <c r="R3210" s="17">
        <v>25676825</v>
      </c>
      <c r="S3210" s="17" t="s">
        <v>76</v>
      </c>
      <c r="T3210" s="17" t="s">
        <v>63</v>
      </c>
      <c r="U3210" s="17" t="s">
        <v>88</v>
      </c>
      <c r="V3210" s="17">
        <f t="shared" si="894"/>
        <v>45</v>
      </c>
      <c r="W3210" s="17">
        <v>45000</v>
      </c>
      <c r="X3210" s="17" t="s">
        <v>64</v>
      </c>
      <c r="Y3210" s="17" t="s">
        <v>105</v>
      </c>
      <c r="Z3210" s="17">
        <v>20181012</v>
      </c>
      <c r="AA3210" s="17" t="s">
        <v>78</v>
      </c>
      <c r="AB3210" s="17">
        <v>1</v>
      </c>
      <c r="AC3210" s="17" t="str">
        <f>IFERROR(VLOOKUP(A3210,[1]Cruces!AJ:AK,2,0),VLOOKUP(CONCATENATE(X3210,AA3210),[1]Cruces!G:H,2,0))</f>
        <v>Solicitud de Obra</v>
      </c>
      <c r="AD3210" s="17">
        <f t="shared" si="880"/>
        <v>30</v>
      </c>
      <c r="AE3210" s="17">
        <f t="shared" si="881"/>
        <v>5</v>
      </c>
      <c r="AF3210" s="17">
        <f t="shared" si="882"/>
        <v>2018</v>
      </c>
      <c r="AG3210" s="17" t="str">
        <f>IFERROR(VLOOKUP(MID(A3210,2,4)*1,[1]Cruces!K:L,2,0),"Verificar")</f>
        <v>Magdalena</v>
      </c>
      <c r="AH3210" s="17">
        <f t="shared" ca="1" si="883"/>
        <v>910</v>
      </c>
      <c r="AI3210" s="17" t="str">
        <f>IFERROR(VLOOKUP(U3210,[1]Cruces!$O$1:$P$6,2,0),"Sin Orden")</f>
        <v>Resuelta</v>
      </c>
      <c r="AJ3210" s="17">
        <f t="shared" si="884"/>
        <v>12</v>
      </c>
      <c r="AK3210" s="17">
        <f t="shared" si="885"/>
        <v>10</v>
      </c>
      <c r="AL3210" s="17">
        <f t="shared" si="886"/>
        <v>2018</v>
      </c>
      <c r="AM3210" s="17">
        <f t="shared" ca="1" si="887"/>
        <v>775</v>
      </c>
      <c r="AN3210" s="18" t="str">
        <f>IFERROR(VLOOKUP(R3210*1,'[1]Ordenes de Servicio'!G:K,5,0),"No Cruza")</f>
        <v>No Cruza</v>
      </c>
      <c r="AO3210" s="17">
        <f t="shared" ca="1" si="888"/>
        <v>135</v>
      </c>
      <c r="AP3210" s="17">
        <f t="shared" si="889"/>
        <v>12</v>
      </c>
      <c r="AQ3210" s="17">
        <f t="shared" si="890"/>
        <v>9</v>
      </c>
      <c r="AR3210" s="17">
        <f t="shared" si="891"/>
        <v>2018</v>
      </c>
      <c r="AS3210" s="17">
        <f t="shared" ca="1" si="892"/>
        <v>805</v>
      </c>
      <c r="AT3210" s="17" t="str">
        <f t="shared" ca="1" si="895"/>
        <v>Si</v>
      </c>
      <c r="AU3210" s="17">
        <f t="shared" si="893"/>
        <v>30</v>
      </c>
      <c r="AV3210" s="17" t="str">
        <f>+VLOOKUP(B3210,[1]Cruces!S:T,2,0)</f>
        <v>5. Consultoría / Adjudicación</v>
      </c>
    </row>
    <row r="3211" spans="1:48" hidden="1" x14ac:dyDescent="0.25">
      <c r="A3211" s="17" t="s">
        <v>9925</v>
      </c>
      <c r="B3211" s="17" t="s">
        <v>569</v>
      </c>
      <c r="C3211" s="17">
        <v>7603102</v>
      </c>
      <c r="D3211" s="17">
        <v>35089983</v>
      </c>
      <c r="E3211" s="17" t="s">
        <v>93</v>
      </c>
      <c r="F3211" s="17" t="s">
        <v>7082</v>
      </c>
      <c r="G3211" s="17" t="s">
        <v>9926</v>
      </c>
      <c r="H3211" s="17">
        <v>3106046511</v>
      </c>
      <c r="I3211" s="17" t="s">
        <v>71</v>
      </c>
      <c r="J3211" s="17" t="s">
        <v>9927</v>
      </c>
      <c r="K3211" s="17" t="s">
        <v>97</v>
      </c>
      <c r="L3211" s="17" t="s">
        <v>7253</v>
      </c>
      <c r="M3211" s="17" t="s">
        <v>7254</v>
      </c>
      <c r="N3211" s="17" t="s">
        <v>572</v>
      </c>
      <c r="O3211" s="17">
        <v>20201016</v>
      </c>
      <c r="P3211" s="17">
        <v>20201016</v>
      </c>
      <c r="Q3211" s="17">
        <v>1210</v>
      </c>
      <c r="R3211" s="17">
        <v>0</v>
      </c>
      <c r="S3211" s="17"/>
      <c r="T3211" s="17" t="s">
        <v>63</v>
      </c>
      <c r="U3211" s="17"/>
      <c r="V3211" s="17">
        <f t="shared" si="894"/>
        <v>6</v>
      </c>
      <c r="W3211" s="17">
        <v>6000</v>
      </c>
      <c r="X3211" s="17" t="s">
        <v>89</v>
      </c>
      <c r="Y3211" s="17" t="s">
        <v>569</v>
      </c>
      <c r="Z3211" s="17">
        <v>20201016</v>
      </c>
      <c r="AA3211" s="17" t="s">
        <v>1947</v>
      </c>
      <c r="AB3211" s="17">
        <v>1</v>
      </c>
      <c r="AC3211" s="17" t="str">
        <f>IFERROR(VLOOKUP(A3211,[1]Cruces!AJ:AK,2,0),VLOOKUP(CONCATENATE(X3211,AA3211),[1]Cruces!G:H,2,0))</f>
        <v>Solicitud por BT</v>
      </c>
      <c r="AD3211" s="17">
        <f t="shared" si="880"/>
        <v>16</v>
      </c>
      <c r="AE3211" s="17">
        <f t="shared" si="881"/>
        <v>10</v>
      </c>
      <c r="AF3211" s="17">
        <f t="shared" si="882"/>
        <v>2020</v>
      </c>
      <c r="AG3211" s="17" t="str">
        <f>IFERROR(VLOOKUP(MID(A3211,2,4)*1,[1]Cruces!K:L,2,0),"Verificar")</f>
        <v>Atlántico Sur</v>
      </c>
      <c r="AH3211" s="17">
        <f t="shared" ca="1" si="883"/>
        <v>40</v>
      </c>
      <c r="AI3211" s="17" t="str">
        <f>IFERROR(VLOOKUP(U3211,[1]Cruces!$O$1:$P$6,2,0),"Sin Orden")</f>
        <v>Sin Orden</v>
      </c>
      <c r="AJ3211" s="17">
        <f t="shared" si="884"/>
        <v>16</v>
      </c>
      <c r="AK3211" s="17">
        <f t="shared" si="885"/>
        <v>10</v>
      </c>
      <c r="AL3211" s="17">
        <f t="shared" si="886"/>
        <v>2020</v>
      </c>
      <c r="AM3211" s="17">
        <f t="shared" ca="1" si="887"/>
        <v>40</v>
      </c>
      <c r="AN3211" s="18" t="str">
        <f>IFERROR(VLOOKUP(R3211*1,'[1]Ordenes de Servicio'!G:K,5,0),"No Cruza")</f>
        <v>No Cruza</v>
      </c>
      <c r="AO3211" s="17">
        <f t="shared" ca="1" si="888"/>
        <v>40</v>
      </c>
      <c r="AP3211" s="17">
        <f t="shared" si="889"/>
        <v>16</v>
      </c>
      <c r="AQ3211" s="17">
        <f t="shared" si="890"/>
        <v>10</v>
      </c>
      <c r="AR3211" s="17">
        <f t="shared" si="891"/>
        <v>2020</v>
      </c>
      <c r="AS3211" s="17">
        <f t="shared" ca="1" si="892"/>
        <v>40</v>
      </c>
      <c r="AT3211" s="17" t="str">
        <f t="shared" ca="1" si="895"/>
        <v>No</v>
      </c>
      <c r="AU3211" s="17">
        <f t="shared" si="893"/>
        <v>0</v>
      </c>
      <c r="AV3211" s="17" t="str">
        <f>+VLOOKUP(B3211,[1]Cruces!S:T,2,0)</f>
        <v>1. Solicitud</v>
      </c>
    </row>
    <row r="3212" spans="1:48" hidden="1" x14ac:dyDescent="0.25">
      <c r="A3212" s="17" t="s">
        <v>5776</v>
      </c>
      <c r="B3212" s="17" t="s">
        <v>54</v>
      </c>
      <c r="C3212" s="17">
        <v>0</v>
      </c>
      <c r="D3212" s="17">
        <v>0</v>
      </c>
      <c r="E3212" s="17" t="s">
        <v>55</v>
      </c>
      <c r="F3212" s="17" t="s">
        <v>232</v>
      </c>
      <c r="G3212" s="17" t="s">
        <v>5777</v>
      </c>
      <c r="H3212" s="17">
        <v>3003232102</v>
      </c>
      <c r="I3212" s="17" t="s">
        <v>71</v>
      </c>
      <c r="J3212" s="17" t="s">
        <v>59</v>
      </c>
      <c r="K3212" s="17" t="s">
        <v>5778</v>
      </c>
      <c r="L3212" s="17" t="s">
        <v>280</v>
      </c>
      <c r="M3212" s="17" t="s">
        <v>281</v>
      </c>
      <c r="N3212" s="17" t="s">
        <v>62</v>
      </c>
      <c r="O3212" s="17">
        <v>20200923</v>
      </c>
      <c r="P3212" s="17">
        <v>20201028</v>
      </c>
      <c r="Q3212" s="17">
        <v>1210</v>
      </c>
      <c r="R3212" s="17">
        <v>28255779</v>
      </c>
      <c r="S3212" s="17" t="s">
        <v>100</v>
      </c>
      <c r="T3212" s="17" t="s">
        <v>63</v>
      </c>
      <c r="U3212" s="17" t="s">
        <v>91</v>
      </c>
      <c r="V3212" s="17">
        <f t="shared" si="894"/>
        <v>150</v>
      </c>
      <c r="W3212" s="17">
        <v>150000</v>
      </c>
      <c r="X3212" s="17" t="s">
        <v>64</v>
      </c>
      <c r="Y3212" s="17" t="s">
        <v>65</v>
      </c>
      <c r="Z3212" s="17">
        <v>20201028</v>
      </c>
      <c r="AA3212" s="17" t="s">
        <v>78</v>
      </c>
      <c r="AB3212" s="17">
        <v>1</v>
      </c>
      <c r="AC3212" s="17" t="str">
        <f>IFERROR(VLOOKUP(A3212,[1]Cruces!AJ:AK,2,0),VLOOKUP(CONCATENATE(X3212,AA3212),[1]Cruces!G:H,2,0))</f>
        <v>Solicitud de Obra</v>
      </c>
      <c r="AD3212" s="17">
        <f t="shared" si="880"/>
        <v>23</v>
      </c>
      <c r="AE3212" s="17">
        <f t="shared" si="881"/>
        <v>9</v>
      </c>
      <c r="AF3212" s="17">
        <f t="shared" si="882"/>
        <v>2020</v>
      </c>
      <c r="AG3212" s="17" t="str">
        <f>IFERROR(VLOOKUP(MID(A3212,2,4)*1,[1]Cruces!K:L,2,0),"Verificar")</f>
        <v>Atlántico Sur</v>
      </c>
      <c r="AH3212" s="17">
        <f t="shared" ca="1" si="883"/>
        <v>63</v>
      </c>
      <c r="AI3212" s="17" t="str">
        <f>IFERROR(VLOOKUP(U3212,[1]Cruces!$O$1:$P$6,2,0),"Sin Orden")</f>
        <v>Resuelta</v>
      </c>
      <c r="AJ3212" s="17">
        <f t="shared" si="884"/>
        <v>28</v>
      </c>
      <c r="AK3212" s="17">
        <f t="shared" si="885"/>
        <v>10</v>
      </c>
      <c r="AL3212" s="17">
        <f t="shared" si="886"/>
        <v>2020</v>
      </c>
      <c r="AM3212" s="17">
        <f t="shared" ca="1" si="887"/>
        <v>28</v>
      </c>
      <c r="AN3212" s="18" t="str">
        <f>IFERROR(VLOOKUP(R3212*1,'[1]Ordenes de Servicio'!G:K,5,0),"No Cruza")</f>
        <v>No Cruza</v>
      </c>
      <c r="AO3212" s="17">
        <f t="shared" ca="1" si="888"/>
        <v>35</v>
      </c>
      <c r="AP3212" s="17">
        <f t="shared" si="889"/>
        <v>28</v>
      </c>
      <c r="AQ3212" s="17">
        <f t="shared" si="890"/>
        <v>10</v>
      </c>
      <c r="AR3212" s="17">
        <f t="shared" si="891"/>
        <v>2020</v>
      </c>
      <c r="AS3212" s="17">
        <f t="shared" ca="1" si="892"/>
        <v>28</v>
      </c>
      <c r="AT3212" s="17" t="str">
        <f t="shared" ca="1" si="895"/>
        <v>No</v>
      </c>
      <c r="AU3212" s="17">
        <f t="shared" si="893"/>
        <v>0</v>
      </c>
      <c r="AV3212" s="17" t="str">
        <f>+VLOOKUP(B3212,[1]Cruces!S:T,2,0)</f>
        <v>4. Presupuesto de Obra</v>
      </c>
    </row>
    <row r="3213" spans="1:48" hidden="1" x14ac:dyDescent="0.25">
      <c r="A3213" s="17" t="s">
        <v>9928</v>
      </c>
      <c r="B3213" s="17" t="s">
        <v>1943</v>
      </c>
      <c r="C3213" s="17">
        <v>1112923</v>
      </c>
      <c r="D3213" s="17">
        <v>10013679</v>
      </c>
      <c r="E3213" s="17" t="s">
        <v>93</v>
      </c>
      <c r="F3213" s="17" t="s">
        <v>932</v>
      </c>
      <c r="G3213" s="17" t="s">
        <v>9929</v>
      </c>
      <c r="H3213" s="17">
        <v>3157449759</v>
      </c>
      <c r="I3213" s="17" t="s">
        <v>71</v>
      </c>
      <c r="J3213" s="17" t="s">
        <v>9930</v>
      </c>
      <c r="K3213" s="17" t="s">
        <v>97</v>
      </c>
      <c r="L3213" s="17" t="s">
        <v>7095</v>
      </c>
      <c r="M3213" s="17" t="s">
        <v>7096</v>
      </c>
      <c r="N3213" s="17" t="s">
        <v>1946</v>
      </c>
      <c r="O3213" s="17">
        <v>20201119</v>
      </c>
      <c r="P3213" s="17">
        <v>20201119</v>
      </c>
      <c r="Q3213" s="17">
        <v>3410</v>
      </c>
      <c r="R3213" s="17">
        <v>28291224</v>
      </c>
      <c r="S3213" s="17" t="s">
        <v>7072</v>
      </c>
      <c r="T3213" s="17" t="s">
        <v>63</v>
      </c>
      <c r="U3213" s="17" t="s">
        <v>77</v>
      </c>
      <c r="V3213" s="17">
        <f t="shared" si="894"/>
        <v>4</v>
      </c>
      <c r="W3213" s="17">
        <v>4000</v>
      </c>
      <c r="X3213" s="17" t="s">
        <v>89</v>
      </c>
      <c r="Y3213" s="17" t="s">
        <v>1943</v>
      </c>
      <c r="Z3213" s="17">
        <v>20201119</v>
      </c>
      <c r="AA3213" s="17" t="s">
        <v>1947</v>
      </c>
      <c r="AB3213" s="17">
        <v>1</v>
      </c>
      <c r="AC3213" s="17" t="str">
        <f>IFERROR(VLOOKUP(A3213,[1]Cruces!AJ:AK,2,0),VLOOKUP(CONCATENATE(X3213,AA3213),[1]Cruces!G:H,2,0))</f>
        <v>Solicitud por BT</v>
      </c>
      <c r="AD3213" s="17">
        <f t="shared" si="880"/>
        <v>19</v>
      </c>
      <c r="AE3213" s="17">
        <f t="shared" si="881"/>
        <v>11</v>
      </c>
      <c r="AF3213" s="17">
        <f t="shared" si="882"/>
        <v>2020</v>
      </c>
      <c r="AG3213" s="17" t="str">
        <f>IFERROR(VLOOKUP(MID(A3213,2,4)*1,[1]Cruces!K:L,2,0),"Verificar")</f>
        <v>Magdalena</v>
      </c>
      <c r="AH3213" s="17">
        <f t="shared" ca="1" si="883"/>
        <v>6</v>
      </c>
      <c r="AI3213" s="17" t="str">
        <f>IFERROR(VLOOKUP(U3213,[1]Cruces!$O$1:$P$6,2,0),"Sin Orden")</f>
        <v>Pendiente</v>
      </c>
      <c r="AJ3213" s="17">
        <f t="shared" si="884"/>
        <v>19</v>
      </c>
      <c r="AK3213" s="17">
        <f t="shared" si="885"/>
        <v>11</v>
      </c>
      <c r="AL3213" s="17">
        <f t="shared" si="886"/>
        <v>2020</v>
      </c>
      <c r="AM3213" s="17">
        <f t="shared" ca="1" si="887"/>
        <v>6</v>
      </c>
      <c r="AN3213" s="18" t="str">
        <f>IFERROR(VLOOKUP(R3213*1,'[1]Ordenes de Servicio'!G:K,5,0),"No Cruza")</f>
        <v>No Cruza</v>
      </c>
      <c r="AO3213" s="17">
        <f t="shared" ca="1" si="888"/>
        <v>6</v>
      </c>
      <c r="AP3213" s="17">
        <f t="shared" si="889"/>
        <v>19</v>
      </c>
      <c r="AQ3213" s="17">
        <f t="shared" si="890"/>
        <v>11</v>
      </c>
      <c r="AR3213" s="17">
        <f t="shared" si="891"/>
        <v>2020</v>
      </c>
      <c r="AS3213" s="17">
        <f t="shared" ca="1" si="892"/>
        <v>6</v>
      </c>
      <c r="AT3213" s="17" t="str">
        <f t="shared" ca="1" si="895"/>
        <v>No</v>
      </c>
      <c r="AU3213" s="17">
        <f t="shared" si="893"/>
        <v>0</v>
      </c>
      <c r="AV3213" s="17" t="str">
        <f>+VLOOKUP(B3213,[1]Cruces!S:T,2,0)</f>
        <v>7. Ejecución en Campo OS BT</v>
      </c>
    </row>
    <row r="3214" spans="1:48" hidden="1" x14ac:dyDescent="0.25">
      <c r="A3214" s="17" t="s">
        <v>5779</v>
      </c>
      <c r="B3214" s="17" t="s">
        <v>68</v>
      </c>
      <c r="C3214" s="17">
        <v>0</v>
      </c>
      <c r="D3214" s="17">
        <v>0</v>
      </c>
      <c r="E3214" s="17" t="s">
        <v>55</v>
      </c>
      <c r="F3214" s="17" t="s">
        <v>107</v>
      </c>
      <c r="G3214" s="17" t="s">
        <v>668</v>
      </c>
      <c r="H3214" s="17">
        <v>3115616802</v>
      </c>
      <c r="I3214" s="17" t="s">
        <v>116</v>
      </c>
      <c r="J3214" s="17" t="s">
        <v>59</v>
      </c>
      <c r="K3214" s="17" t="s">
        <v>97</v>
      </c>
      <c r="L3214" s="17" t="s">
        <v>111</v>
      </c>
      <c r="M3214" s="17" t="s">
        <v>112</v>
      </c>
      <c r="N3214" s="17" t="s">
        <v>75</v>
      </c>
      <c r="O3214" s="17">
        <v>20190408</v>
      </c>
      <c r="P3214" s="17">
        <v>20200416</v>
      </c>
      <c r="Q3214" s="17">
        <v>9530</v>
      </c>
      <c r="R3214" s="17">
        <v>27768366</v>
      </c>
      <c r="S3214" s="17" t="s">
        <v>76</v>
      </c>
      <c r="T3214" s="17" t="s">
        <v>63</v>
      </c>
      <c r="U3214" s="17" t="s">
        <v>77</v>
      </c>
      <c r="V3214" s="17">
        <f t="shared" si="894"/>
        <v>15</v>
      </c>
      <c r="W3214" s="17">
        <v>15000</v>
      </c>
      <c r="X3214" s="17" t="s">
        <v>64</v>
      </c>
      <c r="Y3214" s="17" t="s">
        <v>150</v>
      </c>
      <c r="Z3214" s="17">
        <v>20200707</v>
      </c>
      <c r="AA3214" s="17" t="s">
        <v>78</v>
      </c>
      <c r="AB3214" s="17">
        <v>1</v>
      </c>
      <c r="AC3214" s="17" t="str">
        <f>IFERROR(VLOOKUP(A3214,[1]Cruces!AJ:AK,2,0),VLOOKUP(CONCATENATE(X3214,AA3214),[1]Cruces!G:H,2,0))</f>
        <v>Solicitud de Obra</v>
      </c>
      <c r="AD3214" s="17">
        <f t="shared" si="880"/>
        <v>8</v>
      </c>
      <c r="AE3214" s="17">
        <f t="shared" si="881"/>
        <v>4</v>
      </c>
      <c r="AF3214" s="17">
        <f t="shared" si="882"/>
        <v>2019</v>
      </c>
      <c r="AG3214" s="17" t="str">
        <f>IFERROR(VLOOKUP(MID(A3214,2,4)*1,[1]Cruces!K:L,2,0),"Verificar")</f>
        <v>Atlántico Norte</v>
      </c>
      <c r="AH3214" s="17">
        <f t="shared" ca="1" si="883"/>
        <v>597</v>
      </c>
      <c r="AI3214" s="17" t="str">
        <f>IFERROR(VLOOKUP(U3214,[1]Cruces!$O$1:$P$6,2,0),"Sin Orden")</f>
        <v>Pendiente</v>
      </c>
      <c r="AJ3214" s="17">
        <f t="shared" si="884"/>
        <v>7</v>
      </c>
      <c r="AK3214" s="17">
        <f t="shared" si="885"/>
        <v>7</v>
      </c>
      <c r="AL3214" s="17">
        <f t="shared" si="886"/>
        <v>2020</v>
      </c>
      <c r="AM3214" s="17">
        <f t="shared" ca="1" si="887"/>
        <v>141</v>
      </c>
      <c r="AN3214" s="18">
        <f>IFERROR(VLOOKUP(R3214*1,'[1]Ordenes de Servicio'!G:K,5,0),"No Cruza")</f>
        <v>44019</v>
      </c>
      <c r="AO3214" s="17">
        <f t="shared" ca="1" si="888"/>
        <v>141</v>
      </c>
      <c r="AP3214" s="17">
        <f t="shared" si="889"/>
        <v>16</v>
      </c>
      <c r="AQ3214" s="17">
        <f t="shared" si="890"/>
        <v>4</v>
      </c>
      <c r="AR3214" s="17">
        <f t="shared" si="891"/>
        <v>2020</v>
      </c>
      <c r="AS3214" s="17">
        <f t="shared" ca="1" si="892"/>
        <v>223</v>
      </c>
      <c r="AT3214" s="17" t="str">
        <f t="shared" ca="1" si="895"/>
        <v>No</v>
      </c>
      <c r="AU3214" s="17">
        <f t="shared" si="893"/>
        <v>82</v>
      </c>
      <c r="AV3214" s="17" t="str">
        <f>+VLOOKUP(B3214,[1]Cruces!S:T,2,0)</f>
        <v>5. Consultoría / Adjudicación</v>
      </c>
    </row>
    <row r="3215" spans="1:48" hidden="1" x14ac:dyDescent="0.25">
      <c r="A3215" s="17" t="s">
        <v>10633</v>
      </c>
      <c r="B3215" s="17" t="s">
        <v>296</v>
      </c>
      <c r="C3215" s="17">
        <v>0</v>
      </c>
      <c r="D3215" s="17">
        <v>0</v>
      </c>
      <c r="E3215" s="17" t="s">
        <v>55</v>
      </c>
      <c r="F3215" s="17" t="s">
        <v>932</v>
      </c>
      <c r="G3215" s="17" t="s">
        <v>10634</v>
      </c>
      <c r="H3215" s="17">
        <v>3188375679</v>
      </c>
      <c r="I3215" s="17" t="s">
        <v>71</v>
      </c>
      <c r="J3215" s="17" t="s">
        <v>59</v>
      </c>
      <c r="K3215" s="17" t="s">
        <v>97</v>
      </c>
      <c r="L3215" s="17" t="s">
        <v>935</v>
      </c>
      <c r="M3215" s="17" t="s">
        <v>936</v>
      </c>
      <c r="N3215" s="17" t="s">
        <v>301</v>
      </c>
      <c r="O3215" s="17">
        <v>20200831</v>
      </c>
      <c r="P3215" s="17">
        <v>20200831</v>
      </c>
      <c r="Q3215" s="17">
        <v>3410</v>
      </c>
      <c r="R3215" s="17">
        <v>28112740</v>
      </c>
      <c r="S3215" s="17" t="s">
        <v>100</v>
      </c>
      <c r="T3215" s="17" t="s">
        <v>63</v>
      </c>
      <c r="U3215" s="17" t="s">
        <v>91</v>
      </c>
      <c r="V3215" s="17">
        <f t="shared" si="894"/>
        <v>37.5</v>
      </c>
      <c r="W3215" s="17">
        <v>37500</v>
      </c>
      <c r="X3215" s="17" t="s">
        <v>64</v>
      </c>
      <c r="Y3215" s="17" t="s">
        <v>296</v>
      </c>
      <c r="Z3215" s="17">
        <v>20200831</v>
      </c>
      <c r="AA3215" s="17" t="s">
        <v>78</v>
      </c>
      <c r="AB3215" s="17">
        <v>1</v>
      </c>
      <c r="AC3215" s="17" t="str">
        <f>IFERROR(VLOOKUP(A3215,[1]Cruces!AJ:AK,2,0),VLOOKUP(CONCATENATE(X3215,AA3215),[1]Cruces!G:H,2,0))</f>
        <v>Exp BMT</v>
      </c>
      <c r="AD3215" s="17">
        <f t="shared" si="880"/>
        <v>31</v>
      </c>
      <c r="AE3215" s="17">
        <f t="shared" si="881"/>
        <v>8</v>
      </c>
      <c r="AF3215" s="17">
        <f t="shared" si="882"/>
        <v>2020</v>
      </c>
      <c r="AG3215" s="17" t="str">
        <f>IFERROR(VLOOKUP(MID(A3215,2,4)*1,[1]Cruces!K:L,2,0),"Verificar")</f>
        <v>Magdalena</v>
      </c>
      <c r="AH3215" s="17">
        <f t="shared" ca="1" si="883"/>
        <v>86</v>
      </c>
      <c r="AI3215" s="17" t="str">
        <f>IFERROR(VLOOKUP(U3215,[1]Cruces!$O$1:$P$6,2,0),"Sin Orden")</f>
        <v>Resuelta</v>
      </c>
      <c r="AJ3215" s="17">
        <f t="shared" si="884"/>
        <v>31</v>
      </c>
      <c r="AK3215" s="17">
        <f t="shared" si="885"/>
        <v>8</v>
      </c>
      <c r="AL3215" s="17">
        <f t="shared" si="886"/>
        <v>2020</v>
      </c>
      <c r="AM3215" s="17">
        <f t="shared" ca="1" si="887"/>
        <v>86</v>
      </c>
      <c r="AN3215" s="18" t="str">
        <f>IFERROR(VLOOKUP(R3215*1,'[1]Ordenes de Servicio'!G:K,5,0),"No Cruza")</f>
        <v>No Cruza</v>
      </c>
      <c r="AO3215" s="17">
        <f t="shared" ca="1" si="888"/>
        <v>0</v>
      </c>
      <c r="AP3215" s="17">
        <f t="shared" si="889"/>
        <v>31</v>
      </c>
      <c r="AQ3215" s="17">
        <f t="shared" si="890"/>
        <v>8</v>
      </c>
      <c r="AR3215" s="17">
        <f t="shared" si="891"/>
        <v>2020</v>
      </c>
      <c r="AS3215" s="17">
        <f t="shared" ca="1" si="892"/>
        <v>86</v>
      </c>
      <c r="AT3215" s="17" t="str">
        <f t="shared" ca="1" si="895"/>
        <v>No</v>
      </c>
      <c r="AU3215" s="17">
        <f t="shared" si="893"/>
        <v>0</v>
      </c>
      <c r="AV3215" s="17" t="str">
        <f>+VLOOKUP(B3215,[1]Cruces!S:T,2,0)</f>
        <v>3. Evaluación Técnico Ecónomica</v>
      </c>
    </row>
    <row r="3216" spans="1:48" hidden="1" x14ac:dyDescent="0.25">
      <c r="A3216" s="17" t="s">
        <v>9931</v>
      </c>
      <c r="B3216" s="17" t="s">
        <v>6595</v>
      </c>
      <c r="C3216" s="17">
        <v>1929815</v>
      </c>
      <c r="D3216" s="17">
        <v>36109664</v>
      </c>
      <c r="E3216" s="17" t="s">
        <v>93</v>
      </c>
      <c r="F3216" s="17" t="s">
        <v>5366</v>
      </c>
      <c r="G3216" s="17" t="s">
        <v>9932</v>
      </c>
      <c r="H3216" s="17">
        <v>3024106726</v>
      </c>
      <c r="I3216" s="17" t="s">
        <v>71</v>
      </c>
      <c r="J3216" s="17" t="s">
        <v>9933</v>
      </c>
      <c r="K3216" s="17" t="s">
        <v>97</v>
      </c>
      <c r="L3216" s="17" t="s">
        <v>5368</v>
      </c>
      <c r="M3216" s="17" t="s">
        <v>5369</v>
      </c>
      <c r="N3216" s="17" t="s">
        <v>6600</v>
      </c>
      <c r="O3216" s="17">
        <v>20201111</v>
      </c>
      <c r="P3216" s="17">
        <v>20201112</v>
      </c>
      <c r="Q3216" s="17">
        <v>1180</v>
      </c>
      <c r="R3216" s="17">
        <v>28278658</v>
      </c>
      <c r="S3216" s="17" t="s">
        <v>7072</v>
      </c>
      <c r="T3216" s="17" t="s">
        <v>63</v>
      </c>
      <c r="U3216" s="17" t="s">
        <v>91</v>
      </c>
      <c r="V3216" s="17">
        <f t="shared" si="894"/>
        <v>3</v>
      </c>
      <c r="W3216" s="17">
        <v>3000</v>
      </c>
      <c r="X3216" s="17" t="s">
        <v>89</v>
      </c>
      <c r="Y3216" s="17" t="s">
        <v>6595</v>
      </c>
      <c r="Z3216" s="17">
        <v>20201112</v>
      </c>
      <c r="AA3216" s="17" t="s">
        <v>1947</v>
      </c>
      <c r="AB3216" s="17">
        <v>1</v>
      </c>
      <c r="AC3216" s="17" t="str">
        <f>IFERROR(VLOOKUP(A3216,[1]Cruces!AJ:AK,2,0),VLOOKUP(CONCATENATE(X3216,AA3216),[1]Cruces!G:H,2,0))</f>
        <v>Solicitud por BT</v>
      </c>
      <c r="AD3216" s="17">
        <f t="shared" si="880"/>
        <v>11</v>
      </c>
      <c r="AE3216" s="17">
        <f t="shared" si="881"/>
        <v>11</v>
      </c>
      <c r="AF3216" s="17">
        <f t="shared" si="882"/>
        <v>2020</v>
      </c>
      <c r="AG3216" s="17" t="str">
        <f>IFERROR(VLOOKUP(MID(A3216,2,4)*1,[1]Cruces!K:L,2,0),"Verificar")</f>
        <v>Atlántico Norte</v>
      </c>
      <c r="AH3216" s="17">
        <f t="shared" ca="1" si="883"/>
        <v>14</v>
      </c>
      <c r="AI3216" s="17" t="str">
        <f>IFERROR(VLOOKUP(U3216,[1]Cruces!$O$1:$P$6,2,0),"Sin Orden")</f>
        <v>Resuelta</v>
      </c>
      <c r="AJ3216" s="17">
        <f t="shared" si="884"/>
        <v>12</v>
      </c>
      <c r="AK3216" s="17">
        <f t="shared" si="885"/>
        <v>11</v>
      </c>
      <c r="AL3216" s="17">
        <f t="shared" si="886"/>
        <v>2020</v>
      </c>
      <c r="AM3216" s="17">
        <f t="shared" ca="1" si="887"/>
        <v>13</v>
      </c>
      <c r="AN3216" s="18" t="str">
        <f>IFERROR(VLOOKUP(R3216*1,'[1]Ordenes de Servicio'!G:K,5,0),"No Cruza")</f>
        <v>No Cruza</v>
      </c>
      <c r="AO3216" s="17">
        <f t="shared" ca="1" si="888"/>
        <v>1</v>
      </c>
      <c r="AP3216" s="17">
        <f t="shared" si="889"/>
        <v>12</v>
      </c>
      <c r="AQ3216" s="17">
        <f t="shared" si="890"/>
        <v>11</v>
      </c>
      <c r="AR3216" s="17">
        <f t="shared" si="891"/>
        <v>2020</v>
      </c>
      <c r="AS3216" s="17">
        <f t="shared" ca="1" si="892"/>
        <v>13</v>
      </c>
      <c r="AT3216" s="17" t="str">
        <f t="shared" ca="1" si="895"/>
        <v>No</v>
      </c>
      <c r="AU3216" s="17">
        <f t="shared" si="893"/>
        <v>0</v>
      </c>
      <c r="AV3216" s="17" t="str">
        <f>+VLOOKUP(B3216,[1]Cruces!S:T,2,0)</f>
        <v>7. Ejecución en Campo OS BT</v>
      </c>
    </row>
    <row r="3217" spans="1:48" hidden="1" x14ac:dyDescent="0.25">
      <c r="A3217" s="17" t="s">
        <v>5780</v>
      </c>
      <c r="B3217" s="17" t="s">
        <v>68</v>
      </c>
      <c r="C3217" s="17">
        <v>0</v>
      </c>
      <c r="D3217" s="17">
        <v>0</v>
      </c>
      <c r="E3217" s="17" t="s">
        <v>55</v>
      </c>
      <c r="F3217" s="17" t="s">
        <v>107</v>
      </c>
      <c r="G3217" s="17" t="s">
        <v>5781</v>
      </c>
      <c r="H3217" s="17">
        <v>0</v>
      </c>
      <c r="I3217" s="17" t="s">
        <v>71</v>
      </c>
      <c r="J3217" s="17" t="s">
        <v>59</v>
      </c>
      <c r="K3217" s="17" t="s">
        <v>97</v>
      </c>
      <c r="L3217" s="17" t="s">
        <v>145</v>
      </c>
      <c r="M3217" s="17" t="s">
        <v>146</v>
      </c>
      <c r="N3217" s="17" t="s">
        <v>75</v>
      </c>
      <c r="O3217" s="17">
        <v>20190318</v>
      </c>
      <c r="P3217" s="17">
        <v>20190626</v>
      </c>
      <c r="Q3217" s="17">
        <v>7541</v>
      </c>
      <c r="R3217" s="17">
        <v>26121754</v>
      </c>
      <c r="S3217" s="17" t="s">
        <v>100</v>
      </c>
      <c r="T3217" s="17" t="s">
        <v>63</v>
      </c>
      <c r="U3217" s="17" t="s">
        <v>91</v>
      </c>
      <c r="V3217" s="17">
        <f t="shared" si="894"/>
        <v>40</v>
      </c>
      <c r="W3217" s="17">
        <v>40000</v>
      </c>
      <c r="X3217" s="17" t="s">
        <v>64</v>
      </c>
      <c r="Y3217" s="17" t="s">
        <v>136</v>
      </c>
      <c r="Z3217" s="17">
        <v>20190909</v>
      </c>
      <c r="AA3217" s="17" t="s">
        <v>176</v>
      </c>
      <c r="AB3217" s="17">
        <v>1</v>
      </c>
      <c r="AC3217" s="17" t="str">
        <f>IFERROR(VLOOKUP(A3217,[1]Cruces!AJ:AK,2,0),VLOOKUP(CONCATENATE(X3217,AA3217),[1]Cruces!G:H,2,0))</f>
        <v>Solicitud de Obra</v>
      </c>
      <c r="AD3217" s="17">
        <f t="shared" si="880"/>
        <v>18</v>
      </c>
      <c r="AE3217" s="17">
        <f t="shared" si="881"/>
        <v>3</v>
      </c>
      <c r="AF3217" s="17">
        <f t="shared" si="882"/>
        <v>2019</v>
      </c>
      <c r="AG3217" s="17" t="str">
        <f>IFERROR(VLOOKUP(MID(A3217,2,4)*1,[1]Cruces!K:L,2,0),"Verificar")</f>
        <v>Atlántico Sur</v>
      </c>
      <c r="AH3217" s="17">
        <f t="shared" ca="1" si="883"/>
        <v>618</v>
      </c>
      <c r="AI3217" s="17" t="str">
        <f>IFERROR(VLOOKUP(U3217,[1]Cruces!$O$1:$P$6,2,0),"Sin Orden")</f>
        <v>Resuelta</v>
      </c>
      <c r="AJ3217" s="17">
        <f t="shared" si="884"/>
        <v>9</v>
      </c>
      <c r="AK3217" s="17">
        <f t="shared" si="885"/>
        <v>9</v>
      </c>
      <c r="AL3217" s="17">
        <f t="shared" si="886"/>
        <v>2019</v>
      </c>
      <c r="AM3217" s="17">
        <f t="shared" ca="1" si="887"/>
        <v>443</v>
      </c>
      <c r="AN3217" s="18" t="str">
        <f>IFERROR(VLOOKUP(R3217*1,'[1]Ordenes de Servicio'!G:K,5,0),"No Cruza")</f>
        <v>No Cruza</v>
      </c>
      <c r="AO3217" s="17">
        <f t="shared" ca="1" si="888"/>
        <v>175</v>
      </c>
      <c r="AP3217" s="17">
        <f t="shared" si="889"/>
        <v>26</v>
      </c>
      <c r="AQ3217" s="17">
        <f t="shared" si="890"/>
        <v>6</v>
      </c>
      <c r="AR3217" s="17">
        <f t="shared" si="891"/>
        <v>2019</v>
      </c>
      <c r="AS3217" s="17">
        <f t="shared" ca="1" si="892"/>
        <v>518</v>
      </c>
      <c r="AT3217" s="17" t="str">
        <f t="shared" ca="1" si="895"/>
        <v>Si</v>
      </c>
      <c r="AU3217" s="17">
        <f t="shared" si="893"/>
        <v>75</v>
      </c>
      <c r="AV3217" s="17" t="str">
        <f>+VLOOKUP(B3217,[1]Cruces!S:T,2,0)</f>
        <v>5. Consultoría / Adjudicación</v>
      </c>
    </row>
    <row r="3218" spans="1:48" hidden="1" x14ac:dyDescent="0.25">
      <c r="A3218" s="17" t="s">
        <v>9934</v>
      </c>
      <c r="B3218" s="17" t="s">
        <v>1943</v>
      </c>
      <c r="C3218" s="17">
        <v>0</v>
      </c>
      <c r="D3218" s="17">
        <v>0</v>
      </c>
      <c r="E3218" s="17" t="s">
        <v>55</v>
      </c>
      <c r="F3218" s="17" t="s">
        <v>932</v>
      </c>
      <c r="G3218" s="17" t="s">
        <v>9935</v>
      </c>
      <c r="H3218" s="17">
        <v>3045840204</v>
      </c>
      <c r="I3218" s="17" t="s">
        <v>71</v>
      </c>
      <c r="J3218" s="17" t="s">
        <v>59</v>
      </c>
      <c r="K3218" s="17" t="s">
        <v>9936</v>
      </c>
      <c r="L3218" s="17" t="s">
        <v>7198</v>
      </c>
      <c r="M3218" s="17" t="s">
        <v>7199</v>
      </c>
      <c r="N3218" s="17" t="s">
        <v>1946</v>
      </c>
      <c r="O3218" s="17">
        <v>20201111</v>
      </c>
      <c r="P3218" s="17">
        <v>20201111</v>
      </c>
      <c r="Q3218" s="17">
        <v>3410</v>
      </c>
      <c r="R3218" s="17">
        <v>28279364</v>
      </c>
      <c r="S3218" s="17" t="s">
        <v>6601</v>
      </c>
      <c r="T3218" s="17" t="s">
        <v>63</v>
      </c>
      <c r="U3218" s="17" t="s">
        <v>77</v>
      </c>
      <c r="V3218" s="17">
        <f t="shared" si="894"/>
        <v>1.5</v>
      </c>
      <c r="W3218" s="17">
        <v>1500</v>
      </c>
      <c r="X3218" s="17" t="s">
        <v>7065</v>
      </c>
      <c r="Y3218" s="17" t="s">
        <v>1943</v>
      </c>
      <c r="Z3218" s="17">
        <v>20201111</v>
      </c>
      <c r="AA3218" s="17" t="s">
        <v>1947</v>
      </c>
      <c r="AB3218" s="17">
        <v>1</v>
      </c>
      <c r="AC3218" s="17" t="str">
        <f>IFERROR(VLOOKUP(A3218,[1]Cruces!AJ:AK,2,0),VLOOKUP(CONCATENATE(X3218,AA3218),[1]Cruces!G:H,2,0))</f>
        <v>Solicitud por BT</v>
      </c>
      <c r="AD3218" s="17">
        <f t="shared" si="880"/>
        <v>11</v>
      </c>
      <c r="AE3218" s="17">
        <f t="shared" si="881"/>
        <v>11</v>
      </c>
      <c r="AF3218" s="17">
        <f t="shared" si="882"/>
        <v>2020</v>
      </c>
      <c r="AG3218" s="17" t="str">
        <f>IFERROR(VLOOKUP(MID(A3218,2,4)*1,[1]Cruces!K:L,2,0),"Verificar")</f>
        <v>Magdalena</v>
      </c>
      <c r="AH3218" s="17">
        <f t="shared" ca="1" si="883"/>
        <v>14</v>
      </c>
      <c r="AI3218" s="17" t="str">
        <f>IFERROR(VLOOKUP(U3218,[1]Cruces!$O$1:$P$6,2,0),"Sin Orden")</f>
        <v>Pendiente</v>
      </c>
      <c r="AJ3218" s="17">
        <f t="shared" si="884"/>
        <v>11</v>
      </c>
      <c r="AK3218" s="17">
        <f t="shared" si="885"/>
        <v>11</v>
      </c>
      <c r="AL3218" s="17">
        <f t="shared" si="886"/>
        <v>2020</v>
      </c>
      <c r="AM3218" s="17">
        <f t="shared" ca="1" si="887"/>
        <v>14</v>
      </c>
      <c r="AN3218" s="18" t="str">
        <f>IFERROR(VLOOKUP(R3218*1,'[1]Ordenes de Servicio'!G:K,5,0),"No Cruza")</f>
        <v>No Cruza</v>
      </c>
      <c r="AO3218" s="17">
        <f t="shared" ca="1" si="888"/>
        <v>14</v>
      </c>
      <c r="AP3218" s="17">
        <f t="shared" si="889"/>
        <v>11</v>
      </c>
      <c r="AQ3218" s="17">
        <f t="shared" si="890"/>
        <v>11</v>
      </c>
      <c r="AR3218" s="17">
        <f t="shared" si="891"/>
        <v>2020</v>
      </c>
      <c r="AS3218" s="17">
        <f t="shared" ca="1" si="892"/>
        <v>14</v>
      </c>
      <c r="AT3218" s="17" t="str">
        <f t="shared" ca="1" si="895"/>
        <v>No</v>
      </c>
      <c r="AU3218" s="17">
        <f t="shared" si="893"/>
        <v>0</v>
      </c>
      <c r="AV3218" s="17" t="str">
        <f>+VLOOKUP(B3218,[1]Cruces!S:T,2,0)</f>
        <v>7. Ejecución en Campo OS BT</v>
      </c>
    </row>
    <row r="3219" spans="1:48" hidden="1" x14ac:dyDescent="0.25">
      <c r="A3219" s="17" t="s">
        <v>5782</v>
      </c>
      <c r="B3219" s="17" t="s">
        <v>68</v>
      </c>
      <c r="C3219" s="17">
        <v>0</v>
      </c>
      <c r="D3219" s="17">
        <v>0</v>
      </c>
      <c r="E3219" s="17" t="s">
        <v>55</v>
      </c>
      <c r="F3219" s="17" t="s">
        <v>120</v>
      </c>
      <c r="G3219" s="17" t="s">
        <v>5783</v>
      </c>
      <c r="H3219" s="17">
        <v>0</v>
      </c>
      <c r="I3219" s="17" t="s">
        <v>116</v>
      </c>
      <c r="J3219" s="17" t="s">
        <v>59</v>
      </c>
      <c r="K3219" s="17" t="s">
        <v>5784</v>
      </c>
      <c r="L3219" s="17" t="s">
        <v>122</v>
      </c>
      <c r="M3219" s="17" t="s">
        <v>123</v>
      </c>
      <c r="N3219" s="17" t="s">
        <v>75</v>
      </c>
      <c r="O3219" s="17">
        <v>20180907</v>
      </c>
      <c r="P3219" s="17">
        <v>20181120</v>
      </c>
      <c r="Q3219" s="17">
        <v>1150</v>
      </c>
      <c r="R3219" s="17">
        <v>25932244</v>
      </c>
      <c r="S3219" s="17" t="s">
        <v>76</v>
      </c>
      <c r="T3219" s="17" t="s">
        <v>63</v>
      </c>
      <c r="U3219" s="17" t="s">
        <v>91</v>
      </c>
      <c r="V3219" s="17">
        <f t="shared" si="894"/>
        <v>225</v>
      </c>
      <c r="W3219" s="17">
        <v>225000</v>
      </c>
      <c r="X3219" s="17" t="s">
        <v>64</v>
      </c>
      <c r="Y3219" s="17" t="s">
        <v>136</v>
      </c>
      <c r="Z3219" s="17">
        <v>20181123</v>
      </c>
      <c r="AA3219" s="17" t="s">
        <v>101</v>
      </c>
      <c r="AB3219" s="17">
        <v>1</v>
      </c>
      <c r="AC3219" s="17" t="str">
        <f>IFERROR(VLOOKUP(A3219,[1]Cruces!AJ:AK,2,0),VLOOKUP(CONCATENATE(X3219,AA3219),[1]Cruces!G:H,2,0))</f>
        <v>Solicitud de Obra</v>
      </c>
      <c r="AD3219" s="17">
        <f t="shared" si="880"/>
        <v>7</v>
      </c>
      <c r="AE3219" s="17">
        <f t="shared" si="881"/>
        <v>9</v>
      </c>
      <c r="AF3219" s="17">
        <f t="shared" si="882"/>
        <v>2018</v>
      </c>
      <c r="AG3219" s="17" t="str">
        <f>IFERROR(VLOOKUP(MID(A3219,2,4)*1,[1]Cruces!K:L,2,0),"Verificar")</f>
        <v>Atlántico Norte</v>
      </c>
      <c r="AH3219" s="17">
        <f t="shared" ca="1" si="883"/>
        <v>810</v>
      </c>
      <c r="AI3219" s="17" t="str">
        <f>IFERROR(VLOOKUP(U3219,[1]Cruces!$O$1:$P$6,2,0),"Sin Orden")</f>
        <v>Resuelta</v>
      </c>
      <c r="AJ3219" s="17">
        <f t="shared" si="884"/>
        <v>23</v>
      </c>
      <c r="AK3219" s="17">
        <f t="shared" si="885"/>
        <v>11</v>
      </c>
      <c r="AL3219" s="17">
        <f t="shared" si="886"/>
        <v>2018</v>
      </c>
      <c r="AM3219" s="17">
        <f t="shared" ca="1" si="887"/>
        <v>733</v>
      </c>
      <c r="AN3219" s="18">
        <f>IFERROR(VLOOKUP(R3219*1,'[1]Ordenes de Servicio'!G:K,5,0),"No Cruza")</f>
        <v>43490</v>
      </c>
      <c r="AO3219" s="17">
        <f t="shared" ca="1" si="888"/>
        <v>77</v>
      </c>
      <c r="AP3219" s="17">
        <f t="shared" si="889"/>
        <v>20</v>
      </c>
      <c r="AQ3219" s="17">
        <f t="shared" si="890"/>
        <v>11</v>
      </c>
      <c r="AR3219" s="17">
        <f t="shared" si="891"/>
        <v>2018</v>
      </c>
      <c r="AS3219" s="17">
        <f t="shared" ca="1" si="892"/>
        <v>736</v>
      </c>
      <c r="AT3219" s="17" t="str">
        <f t="shared" ca="1" si="895"/>
        <v>Si</v>
      </c>
      <c r="AU3219" s="17">
        <f t="shared" si="893"/>
        <v>3</v>
      </c>
      <c r="AV3219" s="17" t="str">
        <f>+VLOOKUP(B3219,[1]Cruces!S:T,2,0)</f>
        <v>5. Consultoría / Adjudicación</v>
      </c>
    </row>
    <row r="3220" spans="1:48" hidden="1" x14ac:dyDescent="0.25">
      <c r="A3220" s="17" t="s">
        <v>5785</v>
      </c>
      <c r="B3220" s="17" t="s">
        <v>68</v>
      </c>
      <c r="C3220" s="17">
        <v>0</v>
      </c>
      <c r="D3220" s="17">
        <v>0</v>
      </c>
      <c r="E3220" s="17" t="s">
        <v>55</v>
      </c>
      <c r="F3220" s="17" t="s">
        <v>107</v>
      </c>
      <c r="G3220" s="17" t="s">
        <v>5786</v>
      </c>
      <c r="H3220" s="17">
        <v>0</v>
      </c>
      <c r="I3220" s="17" t="s">
        <v>71</v>
      </c>
      <c r="J3220" s="17" t="s">
        <v>59</v>
      </c>
      <c r="K3220" s="17" t="s">
        <v>5787</v>
      </c>
      <c r="L3220" s="17" t="s">
        <v>325</v>
      </c>
      <c r="M3220" s="17" t="s">
        <v>326</v>
      </c>
      <c r="N3220" s="17" t="s">
        <v>75</v>
      </c>
      <c r="O3220" s="17">
        <v>20180413</v>
      </c>
      <c r="P3220" s="17">
        <v>20180522</v>
      </c>
      <c r="Q3220" s="17">
        <v>3460</v>
      </c>
      <c r="R3220" s="17">
        <v>24989201</v>
      </c>
      <c r="S3220" s="17" t="s">
        <v>100</v>
      </c>
      <c r="T3220" s="17" t="s">
        <v>63</v>
      </c>
      <c r="U3220" s="17" t="s">
        <v>91</v>
      </c>
      <c r="V3220" s="17">
        <f t="shared" si="894"/>
        <v>75</v>
      </c>
      <c r="W3220" s="17">
        <v>75000</v>
      </c>
      <c r="X3220" s="17" t="s">
        <v>64</v>
      </c>
      <c r="Y3220" s="17" t="s">
        <v>282</v>
      </c>
      <c r="Z3220" s="17">
        <v>20180613</v>
      </c>
      <c r="AA3220" s="17" t="s">
        <v>137</v>
      </c>
      <c r="AB3220" s="17">
        <v>1</v>
      </c>
      <c r="AC3220" s="17" t="str">
        <f>IFERROR(VLOOKUP(A3220,[1]Cruces!AJ:AK,2,0),VLOOKUP(CONCATENATE(X3220,AA3220),[1]Cruces!G:H,2,0))</f>
        <v>Solicitud de Obra</v>
      </c>
      <c r="AD3220" s="17">
        <f t="shared" si="880"/>
        <v>13</v>
      </c>
      <c r="AE3220" s="17">
        <f t="shared" si="881"/>
        <v>4</v>
      </c>
      <c r="AF3220" s="17">
        <f t="shared" si="882"/>
        <v>2018</v>
      </c>
      <c r="AG3220" s="17" t="str">
        <f>IFERROR(VLOOKUP(MID(A3220,2,4)*1,[1]Cruces!K:L,2,0),"Verificar")</f>
        <v>Magdalena</v>
      </c>
      <c r="AH3220" s="17">
        <f t="shared" ca="1" si="883"/>
        <v>957</v>
      </c>
      <c r="AI3220" s="17" t="str">
        <f>IFERROR(VLOOKUP(U3220,[1]Cruces!$O$1:$P$6,2,0),"Sin Orden")</f>
        <v>Resuelta</v>
      </c>
      <c r="AJ3220" s="17">
        <f t="shared" si="884"/>
        <v>13</v>
      </c>
      <c r="AK3220" s="17">
        <f t="shared" si="885"/>
        <v>6</v>
      </c>
      <c r="AL3220" s="17">
        <f t="shared" si="886"/>
        <v>2018</v>
      </c>
      <c r="AM3220" s="17">
        <f t="shared" ca="1" si="887"/>
        <v>896</v>
      </c>
      <c r="AN3220" s="18" t="str">
        <f>IFERROR(VLOOKUP(R3220*1,'[1]Ordenes de Servicio'!G:K,5,0),"No Cruza")</f>
        <v>No Cruza</v>
      </c>
      <c r="AO3220" s="17">
        <f t="shared" ca="1" si="888"/>
        <v>61</v>
      </c>
      <c r="AP3220" s="17">
        <f t="shared" si="889"/>
        <v>22</v>
      </c>
      <c r="AQ3220" s="17">
        <f t="shared" si="890"/>
        <v>5</v>
      </c>
      <c r="AR3220" s="17">
        <f t="shared" si="891"/>
        <v>2018</v>
      </c>
      <c r="AS3220" s="17">
        <f t="shared" ca="1" si="892"/>
        <v>918</v>
      </c>
      <c r="AT3220" s="17" t="str">
        <f t="shared" ca="1" si="895"/>
        <v>Si</v>
      </c>
      <c r="AU3220" s="17">
        <f t="shared" si="893"/>
        <v>22</v>
      </c>
      <c r="AV3220" s="17" t="str">
        <f>+VLOOKUP(B3220,[1]Cruces!S:T,2,0)</f>
        <v>5. Consultoría / Adjudicación</v>
      </c>
    </row>
    <row r="3221" spans="1:48" x14ac:dyDescent="0.25">
      <c r="A3221" s="17" t="s">
        <v>5788</v>
      </c>
      <c r="B3221" s="17" t="s">
        <v>80</v>
      </c>
      <c r="C3221" s="17">
        <v>0</v>
      </c>
      <c r="D3221" s="17">
        <v>0</v>
      </c>
      <c r="E3221" s="17" t="s">
        <v>55</v>
      </c>
      <c r="F3221" s="17" t="s">
        <v>107</v>
      </c>
      <c r="G3221" s="17" t="s">
        <v>5789</v>
      </c>
      <c r="H3221" s="17">
        <v>0</v>
      </c>
      <c r="I3221" s="17" t="s">
        <v>71</v>
      </c>
      <c r="J3221" s="17" t="s">
        <v>59</v>
      </c>
      <c r="K3221" s="17" t="s">
        <v>5790</v>
      </c>
      <c r="L3221" s="17" t="s">
        <v>111</v>
      </c>
      <c r="M3221" s="17" t="s">
        <v>112</v>
      </c>
      <c r="N3221" s="17" t="s">
        <v>87</v>
      </c>
      <c r="O3221" s="17">
        <v>20190415</v>
      </c>
      <c r="P3221" s="17">
        <v>20200213</v>
      </c>
      <c r="Q3221" s="17">
        <v>1180</v>
      </c>
      <c r="R3221" s="17">
        <v>26639653</v>
      </c>
      <c r="S3221" s="17" t="s">
        <v>76</v>
      </c>
      <c r="T3221" s="17" t="s">
        <v>63</v>
      </c>
      <c r="U3221" s="17" t="s">
        <v>88</v>
      </c>
      <c r="V3221" s="17">
        <f t="shared" si="894"/>
        <v>112.5</v>
      </c>
      <c r="W3221" s="17">
        <v>112500</v>
      </c>
      <c r="X3221" s="17" t="s">
        <v>64</v>
      </c>
      <c r="Y3221" s="17" t="s">
        <v>80</v>
      </c>
      <c r="Z3221" s="17">
        <v>20200213</v>
      </c>
      <c r="AA3221" s="17" t="s">
        <v>137</v>
      </c>
      <c r="AB3221" s="17">
        <v>1</v>
      </c>
      <c r="AC3221" s="17" t="str">
        <f>IFERROR(VLOOKUP(A3221,[1]Cruces!AJ:AK,2,0),VLOOKUP(CONCATENATE(X3221,AA3221),[1]Cruces!G:H,2,0))</f>
        <v>Solicitud de Obra</v>
      </c>
      <c r="AD3221" s="17">
        <f t="shared" si="880"/>
        <v>15</v>
      </c>
      <c r="AE3221" s="17">
        <f t="shared" si="881"/>
        <v>4</v>
      </c>
      <c r="AF3221" s="17">
        <f t="shared" si="882"/>
        <v>2019</v>
      </c>
      <c r="AG3221" s="17" t="str">
        <f>IFERROR(VLOOKUP(MID(A3221,2,4)*1,[1]Cruces!K:L,2,0),"Verificar")</f>
        <v>Atlántico Norte</v>
      </c>
      <c r="AH3221" s="17">
        <f t="shared" ca="1" si="883"/>
        <v>590</v>
      </c>
      <c r="AI3221" s="17" t="str">
        <f>IFERROR(VLOOKUP(U3221,[1]Cruces!$O$1:$P$6,2,0),"Sin Orden")</f>
        <v>Resuelta</v>
      </c>
      <c r="AJ3221" s="17">
        <f t="shared" si="884"/>
        <v>13</v>
      </c>
      <c r="AK3221" s="17">
        <f t="shared" si="885"/>
        <v>2</v>
      </c>
      <c r="AL3221" s="17">
        <f t="shared" si="886"/>
        <v>2020</v>
      </c>
      <c r="AM3221" s="17">
        <f t="shared" ca="1" si="887"/>
        <v>286</v>
      </c>
      <c r="AN3221" s="18" t="str">
        <f>IFERROR(VLOOKUP(R3221*1,'[1]Ordenes de Servicio'!G:K,5,0),"No Cruza")</f>
        <v>No Cruza</v>
      </c>
      <c r="AO3221" s="17">
        <f t="shared" ca="1" si="888"/>
        <v>304</v>
      </c>
      <c r="AP3221" s="17">
        <f t="shared" si="889"/>
        <v>13</v>
      </c>
      <c r="AQ3221" s="17">
        <f t="shared" si="890"/>
        <v>2</v>
      </c>
      <c r="AR3221" s="17">
        <f t="shared" si="891"/>
        <v>2020</v>
      </c>
      <c r="AS3221" s="17">
        <f t="shared" ca="1" si="892"/>
        <v>286</v>
      </c>
      <c r="AT3221" s="17" t="str">
        <f t="shared" ca="1" si="895"/>
        <v>No</v>
      </c>
      <c r="AU3221" s="17">
        <f t="shared" si="893"/>
        <v>0</v>
      </c>
      <c r="AV3221" s="17" t="str">
        <f>+VLOOKUP(B3221,[1]Cruces!S:T,2,0)</f>
        <v>8. Puesta en Servicio</v>
      </c>
    </row>
    <row r="3222" spans="1:48" hidden="1" x14ac:dyDescent="0.25">
      <c r="A3222" s="17" t="s">
        <v>9937</v>
      </c>
      <c r="B3222" s="17" t="s">
        <v>569</v>
      </c>
      <c r="C3222" s="17">
        <v>0</v>
      </c>
      <c r="D3222" s="17">
        <v>0</v>
      </c>
      <c r="E3222" s="17" t="s">
        <v>55</v>
      </c>
      <c r="F3222" s="17" t="s">
        <v>7082</v>
      </c>
      <c r="G3222" s="17" t="s">
        <v>9938</v>
      </c>
      <c r="H3222" s="17">
        <v>3232891807</v>
      </c>
      <c r="I3222" s="17" t="s">
        <v>71</v>
      </c>
      <c r="J3222" s="17" t="s">
        <v>59</v>
      </c>
      <c r="K3222" s="17" t="s">
        <v>9939</v>
      </c>
      <c r="L3222" s="17" t="s">
        <v>7260</v>
      </c>
      <c r="M3222" s="17" t="s">
        <v>7261</v>
      </c>
      <c r="N3222" s="17" t="s">
        <v>572</v>
      </c>
      <c r="O3222" s="17">
        <v>20201121</v>
      </c>
      <c r="P3222" s="17">
        <v>20201121</v>
      </c>
      <c r="Q3222" s="17">
        <v>9510</v>
      </c>
      <c r="R3222" s="17">
        <v>0</v>
      </c>
      <c r="S3222" s="17"/>
      <c r="T3222" s="17" t="s">
        <v>63</v>
      </c>
      <c r="U3222" s="17"/>
      <c r="V3222" s="17">
        <f t="shared" si="894"/>
        <v>3</v>
      </c>
      <c r="W3222" s="17">
        <v>3000</v>
      </c>
      <c r="X3222" s="17" t="s">
        <v>7065</v>
      </c>
      <c r="Y3222" s="17" t="s">
        <v>569</v>
      </c>
      <c r="Z3222" s="17">
        <v>20201121</v>
      </c>
      <c r="AA3222" s="17" t="s">
        <v>1947</v>
      </c>
      <c r="AB3222" s="17">
        <v>1</v>
      </c>
      <c r="AC3222" s="17" t="str">
        <f>IFERROR(VLOOKUP(A3222,[1]Cruces!AJ:AK,2,0),VLOOKUP(CONCATENATE(X3222,AA3222),[1]Cruces!G:H,2,0))</f>
        <v>Solicitud por BT</v>
      </c>
      <c r="AD3222" s="17">
        <f t="shared" si="880"/>
        <v>21</v>
      </c>
      <c r="AE3222" s="17">
        <f t="shared" si="881"/>
        <v>11</v>
      </c>
      <c r="AF3222" s="17">
        <f t="shared" si="882"/>
        <v>2020</v>
      </c>
      <c r="AG3222" s="17" t="str">
        <f>IFERROR(VLOOKUP(MID(A3222,2,4)*1,[1]Cruces!K:L,2,0),"Verificar")</f>
        <v>Atlántico Norte</v>
      </c>
      <c r="AH3222" s="17">
        <f t="shared" ca="1" si="883"/>
        <v>4</v>
      </c>
      <c r="AI3222" s="17" t="str">
        <f>IFERROR(VLOOKUP(U3222,[1]Cruces!$O$1:$P$6,2,0),"Sin Orden")</f>
        <v>Sin Orden</v>
      </c>
      <c r="AJ3222" s="17">
        <f t="shared" si="884"/>
        <v>21</v>
      </c>
      <c r="AK3222" s="17">
        <f t="shared" si="885"/>
        <v>11</v>
      </c>
      <c r="AL3222" s="17">
        <f t="shared" si="886"/>
        <v>2020</v>
      </c>
      <c r="AM3222" s="17">
        <f t="shared" ca="1" si="887"/>
        <v>4</v>
      </c>
      <c r="AN3222" s="18" t="str">
        <f>IFERROR(VLOOKUP(R3222*1,'[1]Ordenes de Servicio'!G:K,5,0),"No Cruza")</f>
        <v>No Cruza</v>
      </c>
      <c r="AO3222" s="17">
        <f t="shared" ca="1" si="888"/>
        <v>4</v>
      </c>
      <c r="AP3222" s="17">
        <f t="shared" si="889"/>
        <v>21</v>
      </c>
      <c r="AQ3222" s="17">
        <f t="shared" si="890"/>
        <v>11</v>
      </c>
      <c r="AR3222" s="17">
        <f t="shared" si="891"/>
        <v>2020</v>
      </c>
      <c r="AS3222" s="17">
        <f t="shared" ca="1" si="892"/>
        <v>4</v>
      </c>
      <c r="AT3222" s="17" t="str">
        <f t="shared" ca="1" si="895"/>
        <v>No</v>
      </c>
      <c r="AU3222" s="17">
        <f t="shared" si="893"/>
        <v>0</v>
      </c>
      <c r="AV3222" s="17" t="str">
        <f>+VLOOKUP(B3222,[1]Cruces!S:T,2,0)</f>
        <v>1. Solicitud</v>
      </c>
    </row>
    <row r="3223" spans="1:48" hidden="1" x14ac:dyDescent="0.25">
      <c r="A3223" s="17" t="s">
        <v>5791</v>
      </c>
      <c r="B3223" s="17" t="s">
        <v>569</v>
      </c>
      <c r="C3223" s="17">
        <v>0</v>
      </c>
      <c r="D3223" s="17">
        <v>0</v>
      </c>
      <c r="E3223" s="17" t="s">
        <v>55</v>
      </c>
      <c r="F3223" s="17" t="s">
        <v>56</v>
      </c>
      <c r="G3223" s="17" t="s">
        <v>5792</v>
      </c>
      <c r="H3223" s="17">
        <v>0</v>
      </c>
      <c r="I3223" s="17" t="s">
        <v>165</v>
      </c>
      <c r="J3223" s="17" t="s">
        <v>59</v>
      </c>
      <c r="K3223" s="17" t="s">
        <v>5793</v>
      </c>
      <c r="L3223" s="17" t="s">
        <v>217</v>
      </c>
      <c r="M3223" s="17" t="s">
        <v>55</v>
      </c>
      <c r="N3223" s="17" t="s">
        <v>572</v>
      </c>
      <c r="O3223" s="17">
        <v>20191029</v>
      </c>
      <c r="P3223" s="17">
        <v>20191029</v>
      </c>
      <c r="Q3223" s="17">
        <v>9330</v>
      </c>
      <c r="R3223" s="17">
        <v>0</v>
      </c>
      <c r="S3223" s="17"/>
      <c r="T3223" s="17" t="s">
        <v>63</v>
      </c>
      <c r="U3223" s="17"/>
      <c r="V3223" s="17">
        <f t="shared" si="894"/>
        <v>4.5</v>
      </c>
      <c r="W3223" s="17">
        <v>4500</v>
      </c>
      <c r="X3223" s="17" t="s">
        <v>218</v>
      </c>
      <c r="Y3223" s="17" t="s">
        <v>569</v>
      </c>
      <c r="Z3223" s="17">
        <v>20191029</v>
      </c>
      <c r="AA3223" s="17" t="s">
        <v>219</v>
      </c>
      <c r="AB3223" s="17">
        <v>1</v>
      </c>
      <c r="AC3223" s="17" t="str">
        <f>IFERROR(VLOOKUP(A3223,[1]Cruces!AJ:AK,2,0),VLOOKUP(CONCATENATE(X3223,AA3223),[1]Cruces!G:H,2,0))</f>
        <v>Solicitud de Obra</v>
      </c>
      <c r="AD3223" s="17">
        <f t="shared" si="880"/>
        <v>29</v>
      </c>
      <c r="AE3223" s="17">
        <f t="shared" si="881"/>
        <v>10</v>
      </c>
      <c r="AF3223" s="17">
        <f t="shared" si="882"/>
        <v>2019</v>
      </c>
      <c r="AG3223" s="17" t="str">
        <f>IFERROR(VLOOKUP(MID(A3223,2,4)*1,[1]Cruces!K:L,2,0),"Verificar")</f>
        <v>Guajira</v>
      </c>
      <c r="AH3223" s="17">
        <f t="shared" ca="1" si="883"/>
        <v>393</v>
      </c>
      <c r="AI3223" s="17" t="str">
        <f>IFERROR(VLOOKUP(U3223,[1]Cruces!$O$1:$P$6,2,0),"Sin Orden")</f>
        <v>Sin Orden</v>
      </c>
      <c r="AJ3223" s="17">
        <f t="shared" si="884"/>
        <v>29</v>
      </c>
      <c r="AK3223" s="17">
        <f t="shared" si="885"/>
        <v>10</v>
      </c>
      <c r="AL3223" s="17">
        <f t="shared" si="886"/>
        <v>2019</v>
      </c>
      <c r="AM3223" s="17">
        <f t="shared" ca="1" si="887"/>
        <v>393</v>
      </c>
      <c r="AN3223" s="18" t="str">
        <f>IFERROR(VLOOKUP(R3223*1,'[1]Ordenes de Servicio'!G:K,5,0),"No Cruza")</f>
        <v>No Cruza</v>
      </c>
      <c r="AO3223" s="17">
        <f t="shared" ca="1" si="888"/>
        <v>393</v>
      </c>
      <c r="AP3223" s="17">
        <f t="shared" si="889"/>
        <v>29</v>
      </c>
      <c r="AQ3223" s="17">
        <f t="shared" si="890"/>
        <v>10</v>
      </c>
      <c r="AR3223" s="17">
        <f t="shared" si="891"/>
        <v>2019</v>
      </c>
      <c r="AS3223" s="17">
        <f t="shared" ca="1" si="892"/>
        <v>393</v>
      </c>
      <c r="AT3223" s="17" t="str">
        <f t="shared" ca="1" si="895"/>
        <v>Si</v>
      </c>
      <c r="AU3223" s="17">
        <f t="shared" si="893"/>
        <v>0</v>
      </c>
      <c r="AV3223" s="17" t="str">
        <f>+VLOOKUP(B3223,[1]Cruces!S:T,2,0)</f>
        <v>1. Solicitud</v>
      </c>
    </row>
    <row r="3224" spans="1:48" hidden="1" x14ac:dyDescent="0.25">
      <c r="A3224" s="17" t="s">
        <v>5794</v>
      </c>
      <c r="B3224" s="17" t="s">
        <v>54</v>
      </c>
      <c r="C3224" s="17">
        <v>0</v>
      </c>
      <c r="D3224" s="17">
        <v>0</v>
      </c>
      <c r="E3224" s="17" t="s">
        <v>55</v>
      </c>
      <c r="F3224" s="17" t="s">
        <v>232</v>
      </c>
      <c r="G3224" s="17" t="s">
        <v>5795</v>
      </c>
      <c r="H3224" s="17">
        <v>3116656025</v>
      </c>
      <c r="I3224" s="17" t="s">
        <v>71</v>
      </c>
      <c r="J3224" s="17" t="s">
        <v>59</v>
      </c>
      <c r="K3224" s="17" t="s">
        <v>5796</v>
      </c>
      <c r="L3224" s="17" t="s">
        <v>111</v>
      </c>
      <c r="M3224" s="17" t="s">
        <v>112</v>
      </c>
      <c r="N3224" s="17" t="s">
        <v>62</v>
      </c>
      <c r="O3224" s="17">
        <v>20180403</v>
      </c>
      <c r="P3224" s="17">
        <v>20180404</v>
      </c>
      <c r="Q3224" s="17">
        <v>9520</v>
      </c>
      <c r="R3224" s="17">
        <v>24931652</v>
      </c>
      <c r="S3224" s="17" t="s">
        <v>100</v>
      </c>
      <c r="T3224" s="17" t="s">
        <v>63</v>
      </c>
      <c r="U3224" s="17" t="s">
        <v>91</v>
      </c>
      <c r="V3224" s="17">
        <f t="shared" si="894"/>
        <v>15</v>
      </c>
      <c r="W3224" s="17">
        <v>15000</v>
      </c>
      <c r="X3224" s="17" t="s">
        <v>64</v>
      </c>
      <c r="Y3224" s="17" t="s">
        <v>65</v>
      </c>
      <c r="Z3224" s="17">
        <v>20180404</v>
      </c>
      <c r="AA3224" s="17" t="s">
        <v>78</v>
      </c>
      <c r="AB3224" s="17">
        <v>1</v>
      </c>
      <c r="AC3224" s="17" t="str">
        <f>IFERROR(VLOOKUP(A3224,[1]Cruces!AJ:AK,2,0),VLOOKUP(CONCATENATE(X3224,AA3224),[1]Cruces!G:H,2,0))</f>
        <v>Solicitud de Obra</v>
      </c>
      <c r="AD3224" s="17">
        <f t="shared" si="880"/>
        <v>3</v>
      </c>
      <c r="AE3224" s="17">
        <f t="shared" si="881"/>
        <v>4</v>
      </c>
      <c r="AF3224" s="17">
        <f t="shared" si="882"/>
        <v>2018</v>
      </c>
      <c r="AG3224" s="17" t="str">
        <f>IFERROR(VLOOKUP(MID(A3224,2,4)*1,[1]Cruces!K:L,2,0),"Verificar")</f>
        <v>Atlántico Sur</v>
      </c>
      <c r="AH3224" s="17">
        <f t="shared" ca="1" si="883"/>
        <v>967</v>
      </c>
      <c r="AI3224" s="17" t="str">
        <f>IFERROR(VLOOKUP(U3224,[1]Cruces!$O$1:$P$6,2,0),"Sin Orden")</f>
        <v>Resuelta</v>
      </c>
      <c r="AJ3224" s="17">
        <f t="shared" si="884"/>
        <v>4</v>
      </c>
      <c r="AK3224" s="17">
        <f t="shared" si="885"/>
        <v>4</v>
      </c>
      <c r="AL3224" s="17">
        <f t="shared" si="886"/>
        <v>2018</v>
      </c>
      <c r="AM3224" s="17">
        <f t="shared" ca="1" si="887"/>
        <v>966</v>
      </c>
      <c r="AN3224" s="18" t="str">
        <f>IFERROR(VLOOKUP(R3224*1,'[1]Ordenes de Servicio'!G:K,5,0),"No Cruza")</f>
        <v>No Cruza</v>
      </c>
      <c r="AO3224" s="17">
        <f t="shared" ca="1" si="888"/>
        <v>1</v>
      </c>
      <c r="AP3224" s="17">
        <f t="shared" si="889"/>
        <v>4</v>
      </c>
      <c r="AQ3224" s="17">
        <f t="shared" si="890"/>
        <v>4</v>
      </c>
      <c r="AR3224" s="17">
        <f t="shared" si="891"/>
        <v>2018</v>
      </c>
      <c r="AS3224" s="17">
        <f t="shared" ca="1" si="892"/>
        <v>966</v>
      </c>
      <c r="AT3224" s="17" t="str">
        <f t="shared" ca="1" si="895"/>
        <v>Si</v>
      </c>
      <c r="AU3224" s="17">
        <f t="shared" si="893"/>
        <v>0</v>
      </c>
      <c r="AV3224" s="17" t="str">
        <f>+VLOOKUP(B3224,[1]Cruces!S:T,2,0)</f>
        <v>4. Presupuesto de Obra</v>
      </c>
    </row>
    <row r="3225" spans="1:48" hidden="1" x14ac:dyDescent="0.25">
      <c r="A3225" s="17" t="s">
        <v>9940</v>
      </c>
      <c r="B3225" s="17" t="s">
        <v>6595</v>
      </c>
      <c r="C3225" s="17">
        <v>0</v>
      </c>
      <c r="D3225" s="17">
        <v>0</v>
      </c>
      <c r="E3225" s="17" t="s">
        <v>55</v>
      </c>
      <c r="F3225" s="17" t="s">
        <v>56</v>
      </c>
      <c r="G3225" s="17" t="s">
        <v>9941</v>
      </c>
      <c r="H3225" s="17">
        <v>3006341938</v>
      </c>
      <c r="I3225" s="17" t="s">
        <v>71</v>
      </c>
      <c r="J3225" s="17" t="s">
        <v>59</v>
      </c>
      <c r="K3225" s="17" t="s">
        <v>97</v>
      </c>
      <c r="L3225" s="17" t="s">
        <v>7163</v>
      </c>
      <c r="M3225" s="17" t="s">
        <v>7164</v>
      </c>
      <c r="N3225" s="17" t="s">
        <v>6600</v>
      </c>
      <c r="O3225" s="17">
        <v>20200305</v>
      </c>
      <c r="P3225" s="17">
        <v>20200311</v>
      </c>
      <c r="Q3225" s="17">
        <v>1110</v>
      </c>
      <c r="R3225" s="17">
        <v>27417304</v>
      </c>
      <c r="S3225" s="17" t="s">
        <v>6601</v>
      </c>
      <c r="T3225" s="17" t="s">
        <v>63</v>
      </c>
      <c r="U3225" s="17" t="s">
        <v>91</v>
      </c>
      <c r="V3225" s="17">
        <f t="shared" si="894"/>
        <v>3</v>
      </c>
      <c r="W3225" s="17">
        <v>3000</v>
      </c>
      <c r="X3225" s="17" t="s">
        <v>7065</v>
      </c>
      <c r="Y3225" s="17" t="s">
        <v>150</v>
      </c>
      <c r="Z3225" s="17">
        <v>20201028</v>
      </c>
      <c r="AA3225" s="17" t="s">
        <v>1947</v>
      </c>
      <c r="AB3225" s="17">
        <v>1</v>
      </c>
      <c r="AC3225" s="17" t="str">
        <f>IFERROR(VLOOKUP(A3225,[1]Cruces!AJ:AK,2,0),VLOOKUP(CONCATENATE(X3225,AA3225),[1]Cruces!G:H,2,0))</f>
        <v>Solicitud por BT</v>
      </c>
      <c r="AD3225" s="17">
        <f t="shared" si="880"/>
        <v>5</v>
      </c>
      <c r="AE3225" s="17">
        <f t="shared" si="881"/>
        <v>3</v>
      </c>
      <c r="AF3225" s="17">
        <f t="shared" si="882"/>
        <v>2020</v>
      </c>
      <c r="AG3225" s="17" t="str">
        <f>IFERROR(VLOOKUP(MID(A3225,2,4)*1,[1]Cruces!K:L,2,0),"Verificar")</f>
        <v>Atlántico Norte</v>
      </c>
      <c r="AH3225" s="17">
        <f t="shared" ca="1" si="883"/>
        <v>265</v>
      </c>
      <c r="AI3225" s="17" t="str">
        <f>IFERROR(VLOOKUP(U3225,[1]Cruces!$O$1:$P$6,2,0),"Sin Orden")</f>
        <v>Resuelta</v>
      </c>
      <c r="AJ3225" s="17">
        <f t="shared" si="884"/>
        <v>28</v>
      </c>
      <c r="AK3225" s="17">
        <f t="shared" si="885"/>
        <v>10</v>
      </c>
      <c r="AL3225" s="17">
        <f t="shared" si="886"/>
        <v>2020</v>
      </c>
      <c r="AM3225" s="17">
        <f t="shared" ca="1" si="887"/>
        <v>28</v>
      </c>
      <c r="AN3225" s="18" t="str">
        <f>IFERROR(VLOOKUP(R3225*1,'[1]Ordenes de Servicio'!G:K,5,0),"No Cruza")</f>
        <v>No Cruza</v>
      </c>
      <c r="AO3225" s="17">
        <f t="shared" ca="1" si="888"/>
        <v>237</v>
      </c>
      <c r="AP3225" s="17">
        <f t="shared" si="889"/>
        <v>11</v>
      </c>
      <c r="AQ3225" s="17">
        <f t="shared" si="890"/>
        <v>3</v>
      </c>
      <c r="AR3225" s="17">
        <f t="shared" si="891"/>
        <v>2020</v>
      </c>
      <c r="AS3225" s="17">
        <f t="shared" ca="1" si="892"/>
        <v>259</v>
      </c>
      <c r="AT3225" s="17" t="str">
        <f t="shared" ca="1" si="895"/>
        <v>No</v>
      </c>
      <c r="AU3225" s="17">
        <f t="shared" si="893"/>
        <v>231</v>
      </c>
      <c r="AV3225" s="17" t="str">
        <f>+VLOOKUP(B3225,[1]Cruces!S:T,2,0)</f>
        <v>7. Ejecución en Campo OS BT</v>
      </c>
    </row>
    <row r="3226" spans="1:48" hidden="1" x14ac:dyDescent="0.25">
      <c r="A3226" s="17" t="s">
        <v>5797</v>
      </c>
      <c r="B3226" s="17" t="s">
        <v>68</v>
      </c>
      <c r="C3226" s="17">
        <v>0</v>
      </c>
      <c r="D3226" s="17">
        <v>0</v>
      </c>
      <c r="E3226" s="17" t="s">
        <v>55</v>
      </c>
      <c r="F3226" s="17" t="s">
        <v>69</v>
      </c>
      <c r="G3226" s="17" t="s">
        <v>5798</v>
      </c>
      <c r="H3226" s="17">
        <v>0</v>
      </c>
      <c r="I3226" s="17" t="s">
        <v>71</v>
      </c>
      <c r="J3226" s="17" t="s">
        <v>59</v>
      </c>
      <c r="K3226" s="17" t="s">
        <v>5799</v>
      </c>
      <c r="L3226" s="17" t="s">
        <v>73</v>
      </c>
      <c r="M3226" s="17" t="s">
        <v>74</v>
      </c>
      <c r="N3226" s="17" t="s">
        <v>75</v>
      </c>
      <c r="O3226" s="17">
        <v>20200530</v>
      </c>
      <c r="P3226" s="17">
        <v>20200604</v>
      </c>
      <c r="Q3226" s="17">
        <v>3160</v>
      </c>
      <c r="R3226" s="17">
        <v>0</v>
      </c>
      <c r="S3226" s="17"/>
      <c r="T3226" s="17" t="s">
        <v>63</v>
      </c>
      <c r="U3226" s="17"/>
      <c r="V3226" s="17">
        <f t="shared" si="894"/>
        <v>15</v>
      </c>
      <c r="W3226" s="17">
        <v>15000</v>
      </c>
      <c r="X3226" s="17" t="s">
        <v>64</v>
      </c>
      <c r="Y3226" s="17" t="s">
        <v>68</v>
      </c>
      <c r="Z3226" s="17">
        <v>20200604</v>
      </c>
      <c r="AA3226" s="17" t="s">
        <v>78</v>
      </c>
      <c r="AB3226" s="17">
        <v>1</v>
      </c>
      <c r="AC3226" s="17" t="str">
        <f>IFERROR(VLOOKUP(A3226,[1]Cruces!AJ:AK,2,0),VLOOKUP(CONCATENATE(X3226,AA3226),[1]Cruces!G:H,2,0))</f>
        <v>Solicitud de Obra</v>
      </c>
      <c r="AD3226" s="17">
        <f t="shared" si="880"/>
        <v>30</v>
      </c>
      <c r="AE3226" s="17">
        <f t="shared" si="881"/>
        <v>5</v>
      </c>
      <c r="AF3226" s="17">
        <f t="shared" si="882"/>
        <v>2020</v>
      </c>
      <c r="AG3226" s="17" t="str">
        <f>IFERROR(VLOOKUP(MID(A3226,2,4)*1,[1]Cruces!K:L,2,0),"Verificar")</f>
        <v>Verificar</v>
      </c>
      <c r="AH3226" s="17">
        <f t="shared" ca="1" si="883"/>
        <v>179</v>
      </c>
      <c r="AI3226" s="17" t="str">
        <f>IFERROR(VLOOKUP(U3226,[1]Cruces!$O$1:$P$6,2,0),"Sin Orden")</f>
        <v>Sin Orden</v>
      </c>
      <c r="AJ3226" s="17">
        <f t="shared" si="884"/>
        <v>4</v>
      </c>
      <c r="AK3226" s="17">
        <f t="shared" si="885"/>
        <v>6</v>
      </c>
      <c r="AL3226" s="17">
        <f t="shared" si="886"/>
        <v>2020</v>
      </c>
      <c r="AM3226" s="17">
        <f t="shared" ca="1" si="887"/>
        <v>174</v>
      </c>
      <c r="AN3226" s="18" t="str">
        <f>IFERROR(VLOOKUP(R3226*1,'[1]Ordenes de Servicio'!G:K,5,0),"No Cruza")</f>
        <v>No Cruza</v>
      </c>
      <c r="AO3226" s="17">
        <f t="shared" ca="1" si="888"/>
        <v>174</v>
      </c>
      <c r="AP3226" s="17">
        <f t="shared" si="889"/>
        <v>4</v>
      </c>
      <c r="AQ3226" s="17">
        <f t="shared" si="890"/>
        <v>6</v>
      </c>
      <c r="AR3226" s="17">
        <f t="shared" si="891"/>
        <v>2020</v>
      </c>
      <c r="AS3226" s="17">
        <f t="shared" ca="1" si="892"/>
        <v>174</v>
      </c>
      <c r="AT3226" s="17" t="str">
        <f t="shared" ca="1" si="895"/>
        <v>No</v>
      </c>
      <c r="AU3226" s="17">
        <f t="shared" si="893"/>
        <v>0</v>
      </c>
      <c r="AV3226" s="17" t="str">
        <f>+VLOOKUP(B3226,[1]Cruces!S:T,2,0)</f>
        <v>5. Consultoría / Adjudicación</v>
      </c>
    </row>
    <row r="3227" spans="1:48" hidden="1" x14ac:dyDescent="0.25">
      <c r="A3227" s="17" t="s">
        <v>9942</v>
      </c>
      <c r="B3227" s="17" t="s">
        <v>6595</v>
      </c>
      <c r="C3227" s="17">
        <v>2975022</v>
      </c>
      <c r="D3227" s="17">
        <v>20040025</v>
      </c>
      <c r="E3227" s="17" t="s">
        <v>93</v>
      </c>
      <c r="F3227" s="17" t="s">
        <v>7082</v>
      </c>
      <c r="G3227" s="17" t="s">
        <v>9943</v>
      </c>
      <c r="H3227" s="17">
        <v>3013135707</v>
      </c>
      <c r="I3227" s="17" t="s">
        <v>71</v>
      </c>
      <c r="J3227" s="17" t="s">
        <v>9944</v>
      </c>
      <c r="K3227" s="17" t="s">
        <v>9945</v>
      </c>
      <c r="L3227" s="17" t="s">
        <v>7123</v>
      </c>
      <c r="M3227" s="17" t="s">
        <v>7124</v>
      </c>
      <c r="N3227" s="17" t="s">
        <v>6600</v>
      </c>
      <c r="O3227" s="17">
        <v>20201020</v>
      </c>
      <c r="P3227" s="17">
        <v>20201116</v>
      </c>
      <c r="Q3227" s="17">
        <v>1170</v>
      </c>
      <c r="R3227" s="17">
        <v>28282549</v>
      </c>
      <c r="S3227" s="17" t="s">
        <v>7072</v>
      </c>
      <c r="T3227" s="17" t="s">
        <v>63</v>
      </c>
      <c r="U3227" s="17" t="s">
        <v>91</v>
      </c>
      <c r="V3227" s="17">
        <f t="shared" si="894"/>
        <v>3</v>
      </c>
      <c r="W3227" s="17">
        <v>3000</v>
      </c>
      <c r="X3227" s="17" t="s">
        <v>89</v>
      </c>
      <c r="Y3227" s="17" t="s">
        <v>6595</v>
      </c>
      <c r="Z3227" s="17">
        <v>20201116</v>
      </c>
      <c r="AA3227" s="17" t="s">
        <v>1947</v>
      </c>
      <c r="AB3227" s="17">
        <v>1</v>
      </c>
      <c r="AC3227" s="17" t="str">
        <f>IFERROR(VLOOKUP(A3227,[1]Cruces!AJ:AK,2,0),VLOOKUP(CONCATENATE(X3227,AA3227),[1]Cruces!G:H,2,0))</f>
        <v>Solicitud por BT</v>
      </c>
      <c r="AD3227" s="17">
        <f t="shared" si="880"/>
        <v>20</v>
      </c>
      <c r="AE3227" s="17">
        <f t="shared" si="881"/>
        <v>10</v>
      </c>
      <c r="AF3227" s="17">
        <f t="shared" si="882"/>
        <v>2020</v>
      </c>
      <c r="AG3227" s="17" t="str">
        <f>IFERROR(VLOOKUP(MID(A3227,2,4)*1,[1]Cruces!K:L,2,0),"Verificar")</f>
        <v>Atlántico Norte</v>
      </c>
      <c r="AH3227" s="17">
        <f t="shared" ca="1" si="883"/>
        <v>36</v>
      </c>
      <c r="AI3227" s="17" t="str">
        <f>IFERROR(VLOOKUP(U3227,[1]Cruces!$O$1:$P$6,2,0),"Sin Orden")</f>
        <v>Resuelta</v>
      </c>
      <c r="AJ3227" s="17">
        <f t="shared" si="884"/>
        <v>16</v>
      </c>
      <c r="AK3227" s="17">
        <f t="shared" si="885"/>
        <v>11</v>
      </c>
      <c r="AL3227" s="17">
        <f t="shared" si="886"/>
        <v>2020</v>
      </c>
      <c r="AM3227" s="17">
        <f t="shared" ca="1" si="887"/>
        <v>9</v>
      </c>
      <c r="AN3227" s="18" t="str">
        <f>IFERROR(VLOOKUP(R3227*1,'[1]Ordenes de Servicio'!G:K,5,0),"No Cruza")</f>
        <v>No Cruza</v>
      </c>
      <c r="AO3227" s="17">
        <f t="shared" ca="1" si="888"/>
        <v>27</v>
      </c>
      <c r="AP3227" s="17">
        <f t="shared" si="889"/>
        <v>16</v>
      </c>
      <c r="AQ3227" s="17">
        <f t="shared" si="890"/>
        <v>11</v>
      </c>
      <c r="AR3227" s="17">
        <f t="shared" si="891"/>
        <v>2020</v>
      </c>
      <c r="AS3227" s="17">
        <f t="shared" ca="1" si="892"/>
        <v>9</v>
      </c>
      <c r="AT3227" s="17" t="str">
        <f t="shared" ca="1" si="895"/>
        <v>No</v>
      </c>
      <c r="AU3227" s="17">
        <f t="shared" si="893"/>
        <v>0</v>
      </c>
      <c r="AV3227" s="17" t="str">
        <f>+VLOOKUP(B3227,[1]Cruces!S:T,2,0)</f>
        <v>7. Ejecución en Campo OS BT</v>
      </c>
    </row>
    <row r="3228" spans="1:48" hidden="1" x14ac:dyDescent="0.25">
      <c r="A3228" s="17" t="s">
        <v>5800</v>
      </c>
      <c r="B3228" s="17" t="s">
        <v>54</v>
      </c>
      <c r="C3228" s="17">
        <v>8639522</v>
      </c>
      <c r="D3228" s="17">
        <v>0</v>
      </c>
      <c r="E3228" s="17" t="s">
        <v>55</v>
      </c>
      <c r="F3228" s="17" t="s">
        <v>107</v>
      </c>
      <c r="G3228" s="17" t="s">
        <v>5801</v>
      </c>
      <c r="H3228" s="17">
        <v>3016491469</v>
      </c>
      <c r="I3228" s="17" t="s">
        <v>116</v>
      </c>
      <c r="J3228" s="17" t="s">
        <v>59</v>
      </c>
      <c r="K3228" s="17" t="s">
        <v>5802</v>
      </c>
      <c r="L3228" s="17" t="s">
        <v>117</v>
      </c>
      <c r="M3228" s="17" t="s">
        <v>118</v>
      </c>
      <c r="N3228" s="17" t="s">
        <v>62</v>
      </c>
      <c r="O3228" s="17">
        <v>20200406</v>
      </c>
      <c r="P3228" s="17">
        <v>20200417</v>
      </c>
      <c r="Q3228" s="17">
        <v>1110</v>
      </c>
      <c r="R3228" s="17">
        <v>27309179</v>
      </c>
      <c r="S3228" s="17" t="s">
        <v>100</v>
      </c>
      <c r="T3228" s="17" t="s">
        <v>63</v>
      </c>
      <c r="U3228" s="17" t="s">
        <v>91</v>
      </c>
      <c r="V3228" s="17">
        <f t="shared" si="894"/>
        <v>30</v>
      </c>
      <c r="W3228" s="17">
        <v>30000</v>
      </c>
      <c r="X3228" s="17" t="s">
        <v>89</v>
      </c>
      <c r="Y3228" s="17" t="s">
        <v>65</v>
      </c>
      <c r="Z3228" s="17">
        <v>20200417</v>
      </c>
      <c r="AA3228" s="17" t="s">
        <v>78</v>
      </c>
      <c r="AB3228" s="17">
        <v>1</v>
      </c>
      <c r="AC3228" s="17" t="str">
        <f>IFERROR(VLOOKUP(A3228,[1]Cruces!AJ:AK,2,0),VLOOKUP(CONCATENATE(X3228,AA3228),[1]Cruces!G:H,2,0))</f>
        <v>Solicitud de Obra</v>
      </c>
      <c r="AD3228" s="17">
        <f t="shared" si="880"/>
        <v>6</v>
      </c>
      <c r="AE3228" s="17">
        <f t="shared" si="881"/>
        <v>4</v>
      </c>
      <c r="AF3228" s="17">
        <f t="shared" si="882"/>
        <v>2020</v>
      </c>
      <c r="AG3228" s="17" t="str">
        <f>IFERROR(VLOOKUP(MID(A3228,2,4)*1,[1]Cruces!K:L,2,0),"Verificar")</f>
        <v>Atlántico Norte</v>
      </c>
      <c r="AH3228" s="17">
        <f t="shared" ca="1" si="883"/>
        <v>233</v>
      </c>
      <c r="AI3228" s="17" t="str">
        <f>IFERROR(VLOOKUP(U3228,[1]Cruces!$O$1:$P$6,2,0),"Sin Orden")</f>
        <v>Resuelta</v>
      </c>
      <c r="AJ3228" s="17">
        <f t="shared" si="884"/>
        <v>17</v>
      </c>
      <c r="AK3228" s="17">
        <f t="shared" si="885"/>
        <v>4</v>
      </c>
      <c r="AL3228" s="17">
        <f t="shared" si="886"/>
        <v>2020</v>
      </c>
      <c r="AM3228" s="17">
        <f t="shared" ca="1" si="887"/>
        <v>222</v>
      </c>
      <c r="AN3228" s="18" t="str">
        <f>IFERROR(VLOOKUP(R3228*1,'[1]Ordenes de Servicio'!G:K,5,0),"No Cruza")</f>
        <v>No Cruza</v>
      </c>
      <c r="AO3228" s="17">
        <f t="shared" ca="1" si="888"/>
        <v>11</v>
      </c>
      <c r="AP3228" s="17">
        <f t="shared" si="889"/>
        <v>17</v>
      </c>
      <c r="AQ3228" s="17">
        <f t="shared" si="890"/>
        <v>4</v>
      </c>
      <c r="AR3228" s="17">
        <f t="shared" si="891"/>
        <v>2020</v>
      </c>
      <c r="AS3228" s="17">
        <f t="shared" ca="1" si="892"/>
        <v>222</v>
      </c>
      <c r="AT3228" s="17" t="str">
        <f t="shared" ca="1" si="895"/>
        <v>No</v>
      </c>
      <c r="AU3228" s="17">
        <f t="shared" si="893"/>
        <v>0</v>
      </c>
      <c r="AV3228" s="17" t="str">
        <f>+VLOOKUP(B3228,[1]Cruces!S:T,2,0)</f>
        <v>4. Presupuesto de Obra</v>
      </c>
    </row>
    <row r="3229" spans="1:48" hidden="1" x14ac:dyDescent="0.25">
      <c r="A3229" s="17" t="s">
        <v>5803</v>
      </c>
      <c r="B3229" s="17" t="s">
        <v>68</v>
      </c>
      <c r="C3229" s="17">
        <v>0</v>
      </c>
      <c r="D3229" s="17">
        <v>0</v>
      </c>
      <c r="E3229" s="17" t="s">
        <v>55</v>
      </c>
      <c r="F3229" s="17" t="s">
        <v>81</v>
      </c>
      <c r="G3229" s="17" t="s">
        <v>5804</v>
      </c>
      <c r="H3229" s="17">
        <v>4207844</v>
      </c>
      <c r="I3229" s="17" t="s">
        <v>116</v>
      </c>
      <c r="J3229" s="17" t="s">
        <v>59</v>
      </c>
      <c r="K3229" s="17" t="s">
        <v>5805</v>
      </c>
      <c r="L3229" s="17" t="s">
        <v>85</v>
      </c>
      <c r="M3229" s="17" t="s">
        <v>86</v>
      </c>
      <c r="N3229" s="17" t="s">
        <v>75</v>
      </c>
      <c r="O3229" s="17">
        <v>20190723</v>
      </c>
      <c r="P3229" s="17">
        <v>20190820</v>
      </c>
      <c r="Q3229" s="17">
        <v>3460</v>
      </c>
      <c r="R3229" s="17">
        <v>26543538</v>
      </c>
      <c r="S3229" s="17" t="s">
        <v>100</v>
      </c>
      <c r="T3229" s="17" t="s">
        <v>63</v>
      </c>
      <c r="U3229" s="17" t="s">
        <v>91</v>
      </c>
      <c r="V3229" s="17">
        <f t="shared" si="894"/>
        <v>37.5</v>
      </c>
      <c r="W3229" s="17">
        <v>37500</v>
      </c>
      <c r="X3229" s="17" t="s">
        <v>64</v>
      </c>
      <c r="Y3229" s="17" t="s">
        <v>105</v>
      </c>
      <c r="Z3229" s="17">
        <v>20190918</v>
      </c>
      <c r="AA3229" s="17" t="s">
        <v>78</v>
      </c>
      <c r="AB3229" s="17">
        <v>1</v>
      </c>
      <c r="AC3229" s="17" t="str">
        <f>IFERROR(VLOOKUP(A3229,[1]Cruces!AJ:AK,2,0),VLOOKUP(CONCATENATE(X3229,AA3229),[1]Cruces!G:H,2,0))</f>
        <v>Solicitud de Obra</v>
      </c>
      <c r="AD3229" s="17">
        <f t="shared" si="880"/>
        <v>23</v>
      </c>
      <c r="AE3229" s="17">
        <f t="shared" si="881"/>
        <v>7</v>
      </c>
      <c r="AF3229" s="17">
        <f t="shared" si="882"/>
        <v>2019</v>
      </c>
      <c r="AG3229" s="17" t="str">
        <f>IFERROR(VLOOKUP(MID(A3229,2,4)*1,[1]Cruces!K:L,2,0),"Verificar")</f>
        <v>Magdalena</v>
      </c>
      <c r="AH3229" s="17">
        <f t="shared" ca="1" si="883"/>
        <v>491</v>
      </c>
      <c r="AI3229" s="17" t="str">
        <f>IFERROR(VLOOKUP(U3229,[1]Cruces!$O$1:$P$6,2,0),"Sin Orden")</f>
        <v>Resuelta</v>
      </c>
      <c r="AJ3229" s="17">
        <f t="shared" si="884"/>
        <v>18</v>
      </c>
      <c r="AK3229" s="17">
        <f t="shared" si="885"/>
        <v>9</v>
      </c>
      <c r="AL3229" s="17">
        <f t="shared" si="886"/>
        <v>2019</v>
      </c>
      <c r="AM3229" s="17">
        <f t="shared" ca="1" si="887"/>
        <v>434</v>
      </c>
      <c r="AN3229" s="18" t="str">
        <f>IFERROR(VLOOKUP(R3229*1,'[1]Ordenes de Servicio'!G:K,5,0),"No Cruza")</f>
        <v>No Cruza</v>
      </c>
      <c r="AO3229" s="17">
        <f t="shared" ca="1" si="888"/>
        <v>57</v>
      </c>
      <c r="AP3229" s="17">
        <f t="shared" si="889"/>
        <v>20</v>
      </c>
      <c r="AQ3229" s="17">
        <f t="shared" si="890"/>
        <v>8</v>
      </c>
      <c r="AR3229" s="17">
        <f t="shared" si="891"/>
        <v>2019</v>
      </c>
      <c r="AS3229" s="17">
        <f t="shared" ca="1" si="892"/>
        <v>463</v>
      </c>
      <c r="AT3229" s="17" t="str">
        <f t="shared" ca="1" si="895"/>
        <v>Si</v>
      </c>
      <c r="AU3229" s="17">
        <f t="shared" si="893"/>
        <v>29</v>
      </c>
      <c r="AV3229" s="17" t="str">
        <f>+VLOOKUP(B3229,[1]Cruces!S:T,2,0)</f>
        <v>5. Consultoría / Adjudicación</v>
      </c>
    </row>
    <row r="3230" spans="1:48" hidden="1" x14ac:dyDescent="0.25">
      <c r="A3230" s="17" t="s">
        <v>9946</v>
      </c>
      <c r="B3230" s="17" t="s">
        <v>6595</v>
      </c>
      <c r="C3230" s="17">
        <v>0</v>
      </c>
      <c r="D3230" s="17">
        <v>0</v>
      </c>
      <c r="E3230" s="17" t="s">
        <v>55</v>
      </c>
      <c r="F3230" s="17" t="s">
        <v>120</v>
      </c>
      <c r="G3230" s="17" t="s">
        <v>8436</v>
      </c>
      <c r="H3230" s="17">
        <v>0</v>
      </c>
      <c r="I3230" s="17" t="s">
        <v>71</v>
      </c>
      <c r="J3230" s="17" t="s">
        <v>59</v>
      </c>
      <c r="K3230" s="17" t="s">
        <v>8437</v>
      </c>
      <c r="L3230" s="17" t="s">
        <v>122</v>
      </c>
      <c r="M3230" s="17" t="s">
        <v>123</v>
      </c>
      <c r="N3230" s="17" t="s">
        <v>6600</v>
      </c>
      <c r="O3230" s="17">
        <v>20200427</v>
      </c>
      <c r="P3230" s="17">
        <v>20200429</v>
      </c>
      <c r="Q3230" s="17">
        <v>1180</v>
      </c>
      <c r="R3230" s="17">
        <v>27370769</v>
      </c>
      <c r="S3230" s="17" t="s">
        <v>6601</v>
      </c>
      <c r="T3230" s="17" t="s">
        <v>63</v>
      </c>
      <c r="U3230" s="17" t="s">
        <v>91</v>
      </c>
      <c r="V3230" s="17">
        <f t="shared" si="894"/>
        <v>3</v>
      </c>
      <c r="W3230" s="17">
        <v>3000</v>
      </c>
      <c r="X3230" s="17" t="s">
        <v>7065</v>
      </c>
      <c r="Y3230" s="17" t="s">
        <v>6595</v>
      </c>
      <c r="Z3230" s="17">
        <v>20200429</v>
      </c>
      <c r="AA3230" s="17" t="s">
        <v>1947</v>
      </c>
      <c r="AB3230" s="17">
        <v>1</v>
      </c>
      <c r="AC3230" s="17" t="str">
        <f>IFERROR(VLOOKUP(A3230,[1]Cruces!AJ:AK,2,0),VLOOKUP(CONCATENATE(X3230,AA3230),[1]Cruces!G:H,2,0))</f>
        <v>Solicitud por BT</v>
      </c>
      <c r="AD3230" s="17">
        <f t="shared" si="880"/>
        <v>27</v>
      </c>
      <c r="AE3230" s="17">
        <f t="shared" si="881"/>
        <v>4</v>
      </c>
      <c r="AF3230" s="17">
        <f t="shared" si="882"/>
        <v>2020</v>
      </c>
      <c r="AG3230" s="17" t="str">
        <f>IFERROR(VLOOKUP(MID(A3230,2,4)*1,[1]Cruces!K:L,2,0),"Verificar")</f>
        <v>Atlántico Norte</v>
      </c>
      <c r="AH3230" s="17">
        <f t="shared" ca="1" si="883"/>
        <v>212</v>
      </c>
      <c r="AI3230" s="17" t="str">
        <f>IFERROR(VLOOKUP(U3230,[1]Cruces!$O$1:$P$6,2,0),"Sin Orden")</f>
        <v>Resuelta</v>
      </c>
      <c r="AJ3230" s="17">
        <f t="shared" si="884"/>
        <v>29</v>
      </c>
      <c r="AK3230" s="17">
        <f t="shared" si="885"/>
        <v>4</v>
      </c>
      <c r="AL3230" s="17">
        <f t="shared" si="886"/>
        <v>2020</v>
      </c>
      <c r="AM3230" s="17">
        <f t="shared" ca="1" si="887"/>
        <v>210</v>
      </c>
      <c r="AN3230" s="18" t="str">
        <f>IFERROR(VLOOKUP(R3230*1,'[1]Ordenes de Servicio'!G:K,5,0),"No Cruza")</f>
        <v>No Cruza</v>
      </c>
      <c r="AO3230" s="17">
        <f t="shared" ca="1" si="888"/>
        <v>2</v>
      </c>
      <c r="AP3230" s="17">
        <f t="shared" si="889"/>
        <v>29</v>
      </c>
      <c r="AQ3230" s="17">
        <f t="shared" si="890"/>
        <v>4</v>
      </c>
      <c r="AR3230" s="17">
        <f t="shared" si="891"/>
        <v>2020</v>
      </c>
      <c r="AS3230" s="17">
        <f t="shared" ca="1" si="892"/>
        <v>210</v>
      </c>
      <c r="AT3230" s="17" t="str">
        <f t="shared" ca="1" si="895"/>
        <v>No</v>
      </c>
      <c r="AU3230" s="17">
        <f t="shared" si="893"/>
        <v>0</v>
      </c>
      <c r="AV3230" s="17" t="str">
        <f>+VLOOKUP(B3230,[1]Cruces!S:T,2,0)</f>
        <v>7. Ejecución en Campo OS BT</v>
      </c>
    </row>
    <row r="3231" spans="1:48" hidden="1" x14ac:dyDescent="0.25">
      <c r="A3231" s="17" t="s">
        <v>9947</v>
      </c>
      <c r="B3231" s="17" t="s">
        <v>7104</v>
      </c>
      <c r="C3231" s="17">
        <v>0</v>
      </c>
      <c r="D3231" s="17">
        <v>0</v>
      </c>
      <c r="E3231" s="17" t="s">
        <v>55</v>
      </c>
      <c r="F3231" s="17" t="s">
        <v>3386</v>
      </c>
      <c r="G3231" s="17" t="s">
        <v>9948</v>
      </c>
      <c r="H3231" s="17">
        <v>3006613674</v>
      </c>
      <c r="I3231" s="17" t="s">
        <v>71</v>
      </c>
      <c r="J3231" s="17" t="s">
        <v>59</v>
      </c>
      <c r="K3231" s="17" t="s">
        <v>97</v>
      </c>
      <c r="L3231" s="17" t="s">
        <v>7498</v>
      </c>
      <c r="M3231" s="17" t="s">
        <v>7499</v>
      </c>
      <c r="N3231" s="17" t="s">
        <v>7108</v>
      </c>
      <c r="O3231" s="17">
        <v>20200716</v>
      </c>
      <c r="P3231" s="17">
        <v>20200723</v>
      </c>
      <c r="Q3231" s="17">
        <v>1150</v>
      </c>
      <c r="R3231" s="17">
        <v>27845979</v>
      </c>
      <c r="S3231" s="17" t="s">
        <v>6601</v>
      </c>
      <c r="T3231" s="17" t="s">
        <v>63</v>
      </c>
      <c r="U3231" s="17" t="s">
        <v>91</v>
      </c>
      <c r="V3231" s="17">
        <f t="shared" si="894"/>
        <v>3</v>
      </c>
      <c r="W3231" s="17">
        <v>3000</v>
      </c>
      <c r="X3231" s="17" t="s">
        <v>7065</v>
      </c>
      <c r="Y3231" s="17" t="s">
        <v>150</v>
      </c>
      <c r="Z3231" s="17">
        <v>20200803</v>
      </c>
      <c r="AA3231" s="17" t="s">
        <v>1947</v>
      </c>
      <c r="AB3231" s="17">
        <v>1</v>
      </c>
      <c r="AC3231" s="17" t="str">
        <f>IFERROR(VLOOKUP(A3231,[1]Cruces!AJ:AK,2,0),VLOOKUP(CONCATENATE(X3231,AA3231),[1]Cruces!G:H,2,0))</f>
        <v>Solicitud por BT</v>
      </c>
      <c r="AD3231" s="17">
        <f t="shared" si="880"/>
        <v>16</v>
      </c>
      <c r="AE3231" s="17">
        <f t="shared" si="881"/>
        <v>7</v>
      </c>
      <c r="AF3231" s="17">
        <f t="shared" si="882"/>
        <v>2020</v>
      </c>
      <c r="AG3231" s="17" t="str">
        <f>IFERROR(VLOOKUP(MID(A3231,2,4)*1,[1]Cruces!K:L,2,0),"Verificar")</f>
        <v>Atlántico Norte</v>
      </c>
      <c r="AH3231" s="17">
        <f t="shared" ca="1" si="883"/>
        <v>132</v>
      </c>
      <c r="AI3231" s="17" t="str">
        <f>IFERROR(VLOOKUP(U3231,[1]Cruces!$O$1:$P$6,2,0),"Sin Orden")</f>
        <v>Resuelta</v>
      </c>
      <c r="AJ3231" s="17">
        <f t="shared" si="884"/>
        <v>3</v>
      </c>
      <c r="AK3231" s="17">
        <f t="shared" si="885"/>
        <v>8</v>
      </c>
      <c r="AL3231" s="17">
        <f t="shared" si="886"/>
        <v>2020</v>
      </c>
      <c r="AM3231" s="17">
        <f t="shared" ca="1" si="887"/>
        <v>114</v>
      </c>
      <c r="AN3231" s="18" t="str">
        <f>IFERROR(VLOOKUP(R3231*1,'[1]Ordenes de Servicio'!G:K,5,0),"No Cruza")</f>
        <v>No Cruza</v>
      </c>
      <c r="AO3231" s="17">
        <f t="shared" ca="1" si="888"/>
        <v>18</v>
      </c>
      <c r="AP3231" s="17">
        <f t="shared" si="889"/>
        <v>23</v>
      </c>
      <c r="AQ3231" s="17">
        <f t="shared" si="890"/>
        <v>7</v>
      </c>
      <c r="AR3231" s="17">
        <f t="shared" si="891"/>
        <v>2020</v>
      </c>
      <c r="AS3231" s="17">
        <f t="shared" ca="1" si="892"/>
        <v>125</v>
      </c>
      <c r="AT3231" s="17" t="str">
        <f t="shared" ca="1" si="895"/>
        <v>No</v>
      </c>
      <c r="AU3231" s="17">
        <f t="shared" si="893"/>
        <v>11</v>
      </c>
      <c r="AV3231" s="17" t="str">
        <f>+VLOOKUP(B3231,[1]Cruces!S:T,2,0)</f>
        <v>7. Ejecución en Campo OS BT</v>
      </c>
    </row>
    <row r="3232" spans="1:48" hidden="1" x14ac:dyDescent="0.25">
      <c r="A3232" s="17" t="s">
        <v>5806</v>
      </c>
      <c r="B3232" s="17" t="s">
        <v>68</v>
      </c>
      <c r="C3232" s="17">
        <v>3944009</v>
      </c>
      <c r="D3232" s="17">
        <v>20147734</v>
      </c>
      <c r="E3232" s="17" t="s">
        <v>93</v>
      </c>
      <c r="F3232" s="17" t="s">
        <v>107</v>
      </c>
      <c r="G3232" s="17" t="s">
        <v>5807</v>
      </c>
      <c r="H3232" s="17">
        <v>3043325021</v>
      </c>
      <c r="I3232" s="17" t="s">
        <v>116</v>
      </c>
      <c r="J3232" s="17" t="s">
        <v>5808</v>
      </c>
      <c r="K3232" s="17" t="s">
        <v>5809</v>
      </c>
      <c r="L3232" s="17" t="s">
        <v>117</v>
      </c>
      <c r="M3232" s="17" t="s">
        <v>118</v>
      </c>
      <c r="N3232" s="17" t="s">
        <v>75</v>
      </c>
      <c r="O3232" s="17">
        <v>20200123</v>
      </c>
      <c r="P3232" s="17">
        <v>20200217</v>
      </c>
      <c r="Q3232" s="17">
        <v>1110</v>
      </c>
      <c r="R3232" s="17">
        <v>27114792</v>
      </c>
      <c r="S3232" s="17" t="s">
        <v>100</v>
      </c>
      <c r="T3232" s="17" t="s">
        <v>63</v>
      </c>
      <c r="U3232" s="17" t="s">
        <v>91</v>
      </c>
      <c r="V3232" s="17">
        <f t="shared" si="894"/>
        <v>625</v>
      </c>
      <c r="W3232" s="17">
        <v>625000</v>
      </c>
      <c r="X3232" s="17" t="s">
        <v>89</v>
      </c>
      <c r="Y3232" s="17" t="s">
        <v>282</v>
      </c>
      <c r="Z3232" s="17">
        <v>20200506</v>
      </c>
      <c r="AA3232" s="17" t="s">
        <v>101</v>
      </c>
      <c r="AB3232" s="17">
        <v>1</v>
      </c>
      <c r="AC3232" s="17" t="str">
        <f>IFERROR(VLOOKUP(A3232,[1]Cruces!AJ:AK,2,0),VLOOKUP(CONCATENATE(X3232,AA3232),[1]Cruces!G:H,2,0))</f>
        <v>Solicitud de Obra</v>
      </c>
      <c r="AD3232" s="17">
        <f t="shared" si="880"/>
        <v>23</v>
      </c>
      <c r="AE3232" s="17">
        <f t="shared" si="881"/>
        <v>1</v>
      </c>
      <c r="AF3232" s="17">
        <f t="shared" si="882"/>
        <v>2020</v>
      </c>
      <c r="AG3232" s="17" t="str">
        <f>IFERROR(VLOOKUP(MID(A3232,2,4)*1,[1]Cruces!K:L,2,0),"Verificar")</f>
        <v>Atlántico Norte</v>
      </c>
      <c r="AH3232" s="17">
        <f t="shared" ca="1" si="883"/>
        <v>307</v>
      </c>
      <c r="AI3232" s="17" t="str">
        <f>IFERROR(VLOOKUP(U3232,[1]Cruces!$O$1:$P$6,2,0),"Sin Orden")</f>
        <v>Resuelta</v>
      </c>
      <c r="AJ3232" s="17">
        <f t="shared" si="884"/>
        <v>6</v>
      </c>
      <c r="AK3232" s="17">
        <f t="shared" si="885"/>
        <v>5</v>
      </c>
      <c r="AL3232" s="17">
        <f t="shared" si="886"/>
        <v>2020</v>
      </c>
      <c r="AM3232" s="17">
        <f t="shared" ca="1" si="887"/>
        <v>203</v>
      </c>
      <c r="AN3232" s="18" t="str">
        <f>IFERROR(VLOOKUP(R3232*1,'[1]Ordenes de Servicio'!G:K,5,0),"No Cruza")</f>
        <v>No Cruza</v>
      </c>
      <c r="AO3232" s="17">
        <f t="shared" ca="1" si="888"/>
        <v>104</v>
      </c>
      <c r="AP3232" s="17">
        <f t="shared" si="889"/>
        <v>17</v>
      </c>
      <c r="AQ3232" s="17">
        <f t="shared" si="890"/>
        <v>2</v>
      </c>
      <c r="AR3232" s="17">
        <f t="shared" si="891"/>
        <v>2020</v>
      </c>
      <c r="AS3232" s="17">
        <f t="shared" ca="1" si="892"/>
        <v>282</v>
      </c>
      <c r="AT3232" s="17" t="str">
        <f t="shared" ca="1" si="895"/>
        <v>No</v>
      </c>
      <c r="AU3232" s="17">
        <f t="shared" si="893"/>
        <v>79</v>
      </c>
      <c r="AV3232" s="17" t="str">
        <f>+VLOOKUP(B3232,[1]Cruces!S:T,2,0)</f>
        <v>5. Consultoría / Adjudicación</v>
      </c>
    </row>
    <row r="3233" spans="1:48" hidden="1" x14ac:dyDescent="0.25">
      <c r="A3233" s="17" t="s">
        <v>5810</v>
      </c>
      <c r="B3233" s="17" t="s">
        <v>68</v>
      </c>
      <c r="C3233" s="17">
        <v>0</v>
      </c>
      <c r="D3233" s="17">
        <v>0</v>
      </c>
      <c r="E3233" s="17" t="s">
        <v>55</v>
      </c>
      <c r="F3233" s="17" t="s">
        <v>107</v>
      </c>
      <c r="G3233" s="17" t="s">
        <v>4438</v>
      </c>
      <c r="H3233" s="17">
        <v>3195527</v>
      </c>
      <c r="I3233" s="17" t="s">
        <v>116</v>
      </c>
      <c r="J3233" s="17" t="s">
        <v>59</v>
      </c>
      <c r="K3233" s="17" t="s">
        <v>4439</v>
      </c>
      <c r="L3233" s="17" t="s">
        <v>117</v>
      </c>
      <c r="M3233" s="17" t="s">
        <v>118</v>
      </c>
      <c r="N3233" s="17" t="s">
        <v>75</v>
      </c>
      <c r="O3233" s="17">
        <v>20191210</v>
      </c>
      <c r="P3233" s="17">
        <v>20200129</v>
      </c>
      <c r="Q3233" s="17">
        <v>1110</v>
      </c>
      <c r="R3233" s="17">
        <v>27002009</v>
      </c>
      <c r="S3233" s="17" t="s">
        <v>100</v>
      </c>
      <c r="T3233" s="17" t="s">
        <v>63</v>
      </c>
      <c r="U3233" s="17" t="s">
        <v>91</v>
      </c>
      <c r="V3233" s="17">
        <f t="shared" si="894"/>
        <v>75</v>
      </c>
      <c r="W3233" s="17">
        <v>75000</v>
      </c>
      <c r="X3233" s="17" t="s">
        <v>64</v>
      </c>
      <c r="Y3233" s="17" t="s">
        <v>136</v>
      </c>
      <c r="Z3233" s="17">
        <v>20200303</v>
      </c>
      <c r="AA3233" s="17" t="s">
        <v>78</v>
      </c>
      <c r="AB3233" s="17">
        <v>1</v>
      </c>
      <c r="AC3233" s="17" t="str">
        <f>IFERROR(VLOOKUP(A3233,[1]Cruces!AJ:AK,2,0),VLOOKUP(CONCATENATE(X3233,AA3233),[1]Cruces!G:H,2,0))</f>
        <v>Solicitud de Obra</v>
      </c>
      <c r="AD3233" s="17">
        <f t="shared" si="880"/>
        <v>10</v>
      </c>
      <c r="AE3233" s="17">
        <f t="shared" si="881"/>
        <v>12</v>
      </c>
      <c r="AF3233" s="17">
        <f t="shared" si="882"/>
        <v>2019</v>
      </c>
      <c r="AG3233" s="17" t="str">
        <f>IFERROR(VLOOKUP(MID(A3233,2,4)*1,[1]Cruces!K:L,2,0),"Verificar")</f>
        <v>Atlántico Norte</v>
      </c>
      <c r="AH3233" s="17">
        <f t="shared" ca="1" si="883"/>
        <v>351</v>
      </c>
      <c r="AI3233" s="17" t="str">
        <f>IFERROR(VLOOKUP(U3233,[1]Cruces!$O$1:$P$6,2,0),"Sin Orden")</f>
        <v>Resuelta</v>
      </c>
      <c r="AJ3233" s="17">
        <f t="shared" si="884"/>
        <v>3</v>
      </c>
      <c r="AK3233" s="17">
        <f t="shared" si="885"/>
        <v>3</v>
      </c>
      <c r="AL3233" s="17">
        <f t="shared" si="886"/>
        <v>2020</v>
      </c>
      <c r="AM3233" s="17">
        <f t="shared" ca="1" si="887"/>
        <v>267</v>
      </c>
      <c r="AN3233" s="18" t="str">
        <f>IFERROR(VLOOKUP(R3233*1,'[1]Ordenes de Servicio'!G:K,5,0),"No Cruza")</f>
        <v>No Cruza</v>
      </c>
      <c r="AO3233" s="17">
        <f t="shared" ca="1" si="888"/>
        <v>84</v>
      </c>
      <c r="AP3233" s="17">
        <f t="shared" si="889"/>
        <v>29</v>
      </c>
      <c r="AQ3233" s="17">
        <f t="shared" si="890"/>
        <v>1</v>
      </c>
      <c r="AR3233" s="17">
        <f t="shared" si="891"/>
        <v>2020</v>
      </c>
      <c r="AS3233" s="17">
        <f t="shared" ca="1" si="892"/>
        <v>301</v>
      </c>
      <c r="AT3233" s="17" t="str">
        <f t="shared" ca="1" si="895"/>
        <v>No</v>
      </c>
      <c r="AU3233" s="17">
        <f t="shared" si="893"/>
        <v>34</v>
      </c>
      <c r="AV3233" s="17" t="str">
        <f>+VLOOKUP(B3233,[1]Cruces!S:T,2,0)</f>
        <v>5. Consultoría / Adjudicación</v>
      </c>
    </row>
    <row r="3234" spans="1:48" hidden="1" x14ac:dyDescent="0.25">
      <c r="A3234" s="17" t="s">
        <v>9949</v>
      </c>
      <c r="B3234" s="17" t="s">
        <v>1943</v>
      </c>
      <c r="C3234" s="17">
        <v>3603958</v>
      </c>
      <c r="D3234" s="17">
        <v>35304626</v>
      </c>
      <c r="E3234" s="17" t="s">
        <v>93</v>
      </c>
      <c r="F3234" s="17" t="s">
        <v>7936</v>
      </c>
      <c r="G3234" s="17" t="s">
        <v>9950</v>
      </c>
      <c r="H3234" s="17" t="s">
        <v>540</v>
      </c>
      <c r="I3234" s="17" t="s">
        <v>71</v>
      </c>
      <c r="J3234" s="17" t="s">
        <v>9951</v>
      </c>
      <c r="K3234" s="17" t="s">
        <v>97</v>
      </c>
      <c r="L3234" s="17" t="s">
        <v>7939</v>
      </c>
      <c r="M3234" s="17" t="s">
        <v>7940</v>
      </c>
      <c r="N3234" s="17" t="s">
        <v>1946</v>
      </c>
      <c r="O3234" s="17">
        <v>20201113</v>
      </c>
      <c r="P3234" s="17">
        <v>20201113</v>
      </c>
      <c r="Q3234" s="17">
        <v>3440</v>
      </c>
      <c r="R3234" s="17">
        <v>28282701</v>
      </c>
      <c r="S3234" s="17" t="s">
        <v>7072</v>
      </c>
      <c r="T3234" s="17" t="s">
        <v>63</v>
      </c>
      <c r="U3234" s="17" t="s">
        <v>77</v>
      </c>
      <c r="V3234" s="17">
        <f t="shared" si="894"/>
        <v>2.2999999999999998</v>
      </c>
      <c r="W3234" s="17">
        <v>2300</v>
      </c>
      <c r="X3234" s="17" t="s">
        <v>89</v>
      </c>
      <c r="Y3234" s="17" t="s">
        <v>1943</v>
      </c>
      <c r="Z3234" s="17">
        <v>20201113</v>
      </c>
      <c r="AA3234" s="17" t="s">
        <v>1947</v>
      </c>
      <c r="AB3234" s="17">
        <v>1</v>
      </c>
      <c r="AC3234" s="17" t="str">
        <f>IFERROR(VLOOKUP(A3234,[1]Cruces!AJ:AK,2,0),VLOOKUP(CONCATENATE(X3234,AA3234),[1]Cruces!G:H,2,0))</f>
        <v>Solicitud por BT</v>
      </c>
      <c r="AD3234" s="17">
        <f t="shared" si="880"/>
        <v>13</v>
      </c>
      <c r="AE3234" s="17">
        <f t="shared" si="881"/>
        <v>11</v>
      </c>
      <c r="AF3234" s="17">
        <f t="shared" si="882"/>
        <v>2020</v>
      </c>
      <c r="AG3234" s="17" t="str">
        <f>IFERROR(VLOOKUP(MID(A3234,2,4)*1,[1]Cruces!K:L,2,0),"Verificar")</f>
        <v>Magdalena</v>
      </c>
      <c r="AH3234" s="17">
        <f t="shared" ca="1" si="883"/>
        <v>12</v>
      </c>
      <c r="AI3234" s="17" t="str">
        <f>IFERROR(VLOOKUP(U3234,[1]Cruces!$O$1:$P$6,2,0),"Sin Orden")</f>
        <v>Pendiente</v>
      </c>
      <c r="AJ3234" s="17">
        <f t="shared" si="884"/>
        <v>13</v>
      </c>
      <c r="AK3234" s="17">
        <f t="shared" si="885"/>
        <v>11</v>
      </c>
      <c r="AL3234" s="17">
        <f t="shared" si="886"/>
        <v>2020</v>
      </c>
      <c r="AM3234" s="17">
        <f t="shared" ca="1" si="887"/>
        <v>12</v>
      </c>
      <c r="AN3234" s="18" t="str">
        <f>IFERROR(VLOOKUP(R3234*1,'[1]Ordenes de Servicio'!G:K,5,0),"No Cruza")</f>
        <v>No Cruza</v>
      </c>
      <c r="AO3234" s="17">
        <f t="shared" ca="1" si="888"/>
        <v>12</v>
      </c>
      <c r="AP3234" s="17">
        <f t="shared" si="889"/>
        <v>13</v>
      </c>
      <c r="AQ3234" s="17">
        <f t="shared" si="890"/>
        <v>11</v>
      </c>
      <c r="AR3234" s="17">
        <f t="shared" si="891"/>
        <v>2020</v>
      </c>
      <c r="AS3234" s="17">
        <f t="shared" ca="1" si="892"/>
        <v>12</v>
      </c>
      <c r="AT3234" s="17" t="str">
        <f t="shared" ca="1" si="895"/>
        <v>No</v>
      </c>
      <c r="AU3234" s="17">
        <f t="shared" si="893"/>
        <v>0</v>
      </c>
      <c r="AV3234" s="17" t="str">
        <f>+VLOOKUP(B3234,[1]Cruces!S:T,2,0)</f>
        <v>7. Ejecución en Campo OS BT</v>
      </c>
    </row>
    <row r="3235" spans="1:48" hidden="1" x14ac:dyDescent="0.25">
      <c r="A3235" s="17" t="s">
        <v>5811</v>
      </c>
      <c r="B3235" s="17" t="s">
        <v>68</v>
      </c>
      <c r="C3235" s="17">
        <v>0</v>
      </c>
      <c r="D3235" s="17">
        <v>0</v>
      </c>
      <c r="E3235" s="17" t="s">
        <v>55</v>
      </c>
      <c r="F3235" s="17" t="s">
        <v>107</v>
      </c>
      <c r="G3235" s="17" t="s">
        <v>5812</v>
      </c>
      <c r="H3235" s="17">
        <v>3106102904</v>
      </c>
      <c r="I3235" s="17" t="s">
        <v>109</v>
      </c>
      <c r="J3235" s="17" t="s">
        <v>59</v>
      </c>
      <c r="K3235" s="17" t="s">
        <v>97</v>
      </c>
      <c r="L3235" s="17" t="s">
        <v>487</v>
      </c>
      <c r="M3235" s="17" t="s">
        <v>55</v>
      </c>
      <c r="N3235" s="17" t="s">
        <v>75</v>
      </c>
      <c r="O3235" s="17">
        <v>20180719</v>
      </c>
      <c r="P3235" s="17">
        <v>20180719</v>
      </c>
      <c r="Q3235" s="17">
        <v>1110</v>
      </c>
      <c r="R3235" s="17">
        <v>25333323</v>
      </c>
      <c r="S3235" s="17" t="s">
        <v>76</v>
      </c>
      <c r="T3235" s="17" t="s">
        <v>63</v>
      </c>
      <c r="U3235" s="17" t="s">
        <v>91</v>
      </c>
      <c r="V3235" s="17">
        <f t="shared" si="894"/>
        <v>400</v>
      </c>
      <c r="W3235" s="17">
        <v>400000</v>
      </c>
      <c r="X3235" s="17" t="s">
        <v>64</v>
      </c>
      <c r="Y3235" s="17" t="s">
        <v>136</v>
      </c>
      <c r="Z3235" s="17">
        <v>20180719</v>
      </c>
      <c r="AA3235" s="17" t="s">
        <v>101</v>
      </c>
      <c r="AB3235" s="17">
        <v>1</v>
      </c>
      <c r="AC3235" s="17" t="str">
        <f>IFERROR(VLOOKUP(A3235,[1]Cruces!AJ:AK,2,0),VLOOKUP(CONCATENATE(X3235,AA3235),[1]Cruces!G:H,2,0))</f>
        <v>Solicitud de Obra</v>
      </c>
      <c r="AD3235" s="17">
        <f t="shared" si="880"/>
        <v>19</v>
      </c>
      <c r="AE3235" s="17">
        <f t="shared" si="881"/>
        <v>7</v>
      </c>
      <c r="AF3235" s="17">
        <f t="shared" si="882"/>
        <v>2018</v>
      </c>
      <c r="AG3235" s="17" t="str">
        <f>IFERROR(VLOOKUP(MID(A3235,2,4)*1,[1]Cruces!K:L,2,0),"Verificar")</f>
        <v>Atlántico Norte</v>
      </c>
      <c r="AH3235" s="17">
        <f t="shared" ca="1" si="883"/>
        <v>860</v>
      </c>
      <c r="AI3235" s="17" t="str">
        <f>IFERROR(VLOOKUP(U3235,[1]Cruces!$O$1:$P$6,2,0),"Sin Orden")</f>
        <v>Resuelta</v>
      </c>
      <c r="AJ3235" s="17">
        <f t="shared" si="884"/>
        <v>19</v>
      </c>
      <c r="AK3235" s="17">
        <f t="shared" si="885"/>
        <v>7</v>
      </c>
      <c r="AL3235" s="17">
        <f t="shared" si="886"/>
        <v>2018</v>
      </c>
      <c r="AM3235" s="17">
        <f t="shared" ca="1" si="887"/>
        <v>860</v>
      </c>
      <c r="AN3235" s="18">
        <f>IFERROR(VLOOKUP(R3235*1,'[1]Ordenes de Servicio'!G:K,5,0),"No Cruza")</f>
        <v>43305</v>
      </c>
      <c r="AO3235" s="17">
        <f t="shared" ca="1" si="888"/>
        <v>0</v>
      </c>
      <c r="AP3235" s="17">
        <f t="shared" si="889"/>
        <v>19</v>
      </c>
      <c r="AQ3235" s="17">
        <f t="shared" si="890"/>
        <v>7</v>
      </c>
      <c r="AR3235" s="17">
        <f t="shared" si="891"/>
        <v>2018</v>
      </c>
      <c r="AS3235" s="17">
        <f t="shared" ca="1" si="892"/>
        <v>860</v>
      </c>
      <c r="AT3235" s="17" t="str">
        <f t="shared" ca="1" si="895"/>
        <v>Si</v>
      </c>
      <c r="AU3235" s="17">
        <f t="shared" si="893"/>
        <v>0</v>
      </c>
      <c r="AV3235" s="17" t="str">
        <f>+VLOOKUP(B3235,[1]Cruces!S:T,2,0)</f>
        <v>5. Consultoría / Adjudicación</v>
      </c>
    </row>
    <row r="3236" spans="1:48" hidden="1" x14ac:dyDescent="0.25">
      <c r="A3236" s="17" t="s">
        <v>9952</v>
      </c>
      <c r="B3236" s="17" t="s">
        <v>6595</v>
      </c>
      <c r="C3236" s="17">
        <v>2378028</v>
      </c>
      <c r="D3236" s="17">
        <v>20281395</v>
      </c>
      <c r="E3236" s="17" t="s">
        <v>93</v>
      </c>
      <c r="F3236" s="17" t="s">
        <v>107</v>
      </c>
      <c r="G3236" s="17" t="s">
        <v>9953</v>
      </c>
      <c r="H3236" s="17">
        <v>3043327860</v>
      </c>
      <c r="I3236" s="17" t="s">
        <v>71</v>
      </c>
      <c r="J3236" s="17" t="s">
        <v>9954</v>
      </c>
      <c r="K3236" s="17" t="s">
        <v>97</v>
      </c>
      <c r="L3236" s="17" t="s">
        <v>7944</v>
      </c>
      <c r="M3236" s="17" t="s">
        <v>7945</v>
      </c>
      <c r="N3236" s="17" t="s">
        <v>6600</v>
      </c>
      <c r="O3236" s="17">
        <v>20201021</v>
      </c>
      <c r="P3236" s="17">
        <v>20201024</v>
      </c>
      <c r="Q3236" s="17">
        <v>1180</v>
      </c>
      <c r="R3236" s="17">
        <v>28276347</v>
      </c>
      <c r="S3236" s="17" t="s">
        <v>6601</v>
      </c>
      <c r="T3236" s="17" t="s">
        <v>63</v>
      </c>
      <c r="U3236" s="17" t="s">
        <v>88</v>
      </c>
      <c r="V3236" s="17">
        <f t="shared" si="894"/>
        <v>3</v>
      </c>
      <c r="W3236" s="17">
        <v>3000</v>
      </c>
      <c r="X3236" s="17" t="s">
        <v>89</v>
      </c>
      <c r="Y3236" s="17" t="s">
        <v>6595</v>
      </c>
      <c r="Z3236" s="17">
        <v>20201024</v>
      </c>
      <c r="AA3236" s="17" t="s">
        <v>1947</v>
      </c>
      <c r="AB3236" s="17">
        <v>1</v>
      </c>
      <c r="AC3236" s="17" t="str">
        <f>IFERROR(VLOOKUP(A3236,[1]Cruces!AJ:AK,2,0),VLOOKUP(CONCATENATE(X3236,AA3236),[1]Cruces!G:H,2,0))</f>
        <v>Solicitud por BT</v>
      </c>
      <c r="AD3236" s="17">
        <f t="shared" si="880"/>
        <v>21</v>
      </c>
      <c r="AE3236" s="17">
        <f t="shared" si="881"/>
        <v>10</v>
      </c>
      <c r="AF3236" s="17">
        <f t="shared" si="882"/>
        <v>2020</v>
      </c>
      <c r="AG3236" s="17" t="str">
        <f>IFERROR(VLOOKUP(MID(A3236,2,4)*1,[1]Cruces!K:L,2,0),"Verificar")</f>
        <v>Atlántico Norte</v>
      </c>
      <c r="AH3236" s="17">
        <f t="shared" ca="1" si="883"/>
        <v>35</v>
      </c>
      <c r="AI3236" s="17" t="str">
        <f>IFERROR(VLOOKUP(U3236,[1]Cruces!$O$1:$P$6,2,0),"Sin Orden")</f>
        <v>Resuelta</v>
      </c>
      <c r="AJ3236" s="17">
        <f t="shared" si="884"/>
        <v>24</v>
      </c>
      <c r="AK3236" s="17">
        <f t="shared" si="885"/>
        <v>10</v>
      </c>
      <c r="AL3236" s="17">
        <f t="shared" si="886"/>
        <v>2020</v>
      </c>
      <c r="AM3236" s="17">
        <f t="shared" ca="1" si="887"/>
        <v>32</v>
      </c>
      <c r="AN3236" s="18" t="str">
        <f>IFERROR(VLOOKUP(R3236*1,'[1]Ordenes de Servicio'!G:K,5,0),"No Cruza")</f>
        <v>No Cruza</v>
      </c>
      <c r="AO3236" s="17">
        <f t="shared" ca="1" si="888"/>
        <v>3</v>
      </c>
      <c r="AP3236" s="17">
        <f t="shared" si="889"/>
        <v>24</v>
      </c>
      <c r="AQ3236" s="17">
        <f t="shared" si="890"/>
        <v>10</v>
      </c>
      <c r="AR3236" s="17">
        <f t="shared" si="891"/>
        <v>2020</v>
      </c>
      <c r="AS3236" s="17">
        <f t="shared" ca="1" si="892"/>
        <v>32</v>
      </c>
      <c r="AT3236" s="17" t="str">
        <f t="shared" ca="1" si="895"/>
        <v>No</v>
      </c>
      <c r="AU3236" s="17">
        <f t="shared" si="893"/>
        <v>0</v>
      </c>
      <c r="AV3236" s="17" t="str">
        <f>+VLOOKUP(B3236,[1]Cruces!S:T,2,0)</f>
        <v>7. Ejecución en Campo OS BT</v>
      </c>
    </row>
    <row r="3237" spans="1:48" hidden="1" x14ac:dyDescent="0.25">
      <c r="A3237" s="17" t="s">
        <v>5813</v>
      </c>
      <c r="B3237" s="17" t="s">
        <v>68</v>
      </c>
      <c r="C3237" s="17">
        <v>5216216</v>
      </c>
      <c r="D3237" s="17">
        <v>36151429</v>
      </c>
      <c r="E3237" s="17" t="s">
        <v>93</v>
      </c>
      <c r="F3237" s="17" t="s">
        <v>232</v>
      </c>
      <c r="G3237" s="17" t="s">
        <v>5814</v>
      </c>
      <c r="H3237" s="17">
        <v>0</v>
      </c>
      <c r="I3237" s="17" t="s">
        <v>71</v>
      </c>
      <c r="J3237" s="17" t="s">
        <v>5815</v>
      </c>
      <c r="K3237" s="17" t="s">
        <v>5816</v>
      </c>
      <c r="L3237" s="17" t="s">
        <v>280</v>
      </c>
      <c r="M3237" s="17" t="s">
        <v>281</v>
      </c>
      <c r="N3237" s="17" t="s">
        <v>75</v>
      </c>
      <c r="O3237" s="17">
        <v>20200404</v>
      </c>
      <c r="P3237" s="17">
        <v>20200514</v>
      </c>
      <c r="Q3237" s="17">
        <v>7542</v>
      </c>
      <c r="R3237" s="17">
        <v>27308240</v>
      </c>
      <c r="S3237" s="17" t="s">
        <v>100</v>
      </c>
      <c r="T3237" s="17" t="s">
        <v>63</v>
      </c>
      <c r="U3237" s="17" t="s">
        <v>91</v>
      </c>
      <c r="V3237" s="17">
        <f t="shared" si="894"/>
        <v>225</v>
      </c>
      <c r="W3237" s="17">
        <v>225000</v>
      </c>
      <c r="X3237" s="17" t="s">
        <v>89</v>
      </c>
      <c r="Y3237" s="17" t="s">
        <v>150</v>
      </c>
      <c r="Z3237" s="17">
        <v>20200918</v>
      </c>
      <c r="AA3237" s="17" t="s">
        <v>78</v>
      </c>
      <c r="AB3237" s="17">
        <v>1</v>
      </c>
      <c r="AC3237" s="17" t="str">
        <f>IFERROR(VLOOKUP(A3237,[1]Cruces!AJ:AK,2,0),VLOOKUP(CONCATENATE(X3237,AA3237),[1]Cruces!G:H,2,0))</f>
        <v>Solicitud de Obra</v>
      </c>
      <c r="AD3237" s="17">
        <f t="shared" si="880"/>
        <v>4</v>
      </c>
      <c r="AE3237" s="17">
        <f t="shared" si="881"/>
        <v>4</v>
      </c>
      <c r="AF3237" s="17">
        <f t="shared" si="882"/>
        <v>2020</v>
      </c>
      <c r="AG3237" s="17" t="str">
        <f>IFERROR(VLOOKUP(MID(A3237,2,4)*1,[1]Cruces!K:L,2,0),"Verificar")</f>
        <v>Atlántico Sur</v>
      </c>
      <c r="AH3237" s="17">
        <f t="shared" ca="1" si="883"/>
        <v>235</v>
      </c>
      <c r="AI3237" s="17" t="str">
        <f>IFERROR(VLOOKUP(U3237,[1]Cruces!$O$1:$P$6,2,0),"Sin Orden")</f>
        <v>Resuelta</v>
      </c>
      <c r="AJ3237" s="17">
        <f t="shared" si="884"/>
        <v>18</v>
      </c>
      <c r="AK3237" s="17">
        <f t="shared" si="885"/>
        <v>9</v>
      </c>
      <c r="AL3237" s="17">
        <f t="shared" si="886"/>
        <v>2020</v>
      </c>
      <c r="AM3237" s="17">
        <f t="shared" ca="1" si="887"/>
        <v>68</v>
      </c>
      <c r="AN3237" s="18" t="str">
        <f>IFERROR(VLOOKUP(R3237*1,'[1]Ordenes de Servicio'!G:K,5,0),"No Cruza")</f>
        <v>No Cruza</v>
      </c>
      <c r="AO3237" s="17">
        <f t="shared" ca="1" si="888"/>
        <v>167</v>
      </c>
      <c r="AP3237" s="17">
        <f t="shared" si="889"/>
        <v>14</v>
      </c>
      <c r="AQ3237" s="17">
        <f t="shared" si="890"/>
        <v>5</v>
      </c>
      <c r="AR3237" s="17">
        <f t="shared" si="891"/>
        <v>2020</v>
      </c>
      <c r="AS3237" s="17">
        <f t="shared" ca="1" si="892"/>
        <v>195</v>
      </c>
      <c r="AT3237" s="17" t="str">
        <f t="shared" ca="1" si="895"/>
        <v>No</v>
      </c>
      <c r="AU3237" s="17">
        <f t="shared" si="893"/>
        <v>127</v>
      </c>
      <c r="AV3237" s="17" t="str">
        <f>+VLOOKUP(B3237,[1]Cruces!S:T,2,0)</f>
        <v>5. Consultoría / Adjudicación</v>
      </c>
    </row>
    <row r="3238" spans="1:48" hidden="1" x14ac:dyDescent="0.25">
      <c r="A3238" s="17" t="s">
        <v>5817</v>
      </c>
      <c r="B3238" s="17" t="s">
        <v>68</v>
      </c>
      <c r="C3238" s="17">
        <v>0</v>
      </c>
      <c r="D3238" s="17">
        <v>0</v>
      </c>
      <c r="E3238" s="17" t="s">
        <v>55</v>
      </c>
      <c r="F3238" s="17" t="s">
        <v>232</v>
      </c>
      <c r="G3238" s="17" t="s">
        <v>5818</v>
      </c>
      <c r="H3238" s="17">
        <v>0</v>
      </c>
      <c r="I3238" s="17" t="s">
        <v>71</v>
      </c>
      <c r="J3238" s="17" t="s">
        <v>59</v>
      </c>
      <c r="K3238" s="17" t="s">
        <v>5819</v>
      </c>
      <c r="L3238" s="17" t="s">
        <v>280</v>
      </c>
      <c r="M3238" s="17" t="s">
        <v>281</v>
      </c>
      <c r="N3238" s="17" t="s">
        <v>75</v>
      </c>
      <c r="O3238" s="17">
        <v>20200312</v>
      </c>
      <c r="P3238" s="17">
        <v>20200625</v>
      </c>
      <c r="Q3238" s="17">
        <v>9520</v>
      </c>
      <c r="R3238" s="17">
        <v>27271330</v>
      </c>
      <c r="S3238" s="17" t="s">
        <v>100</v>
      </c>
      <c r="T3238" s="17" t="s">
        <v>63</v>
      </c>
      <c r="U3238" s="17" t="s">
        <v>91</v>
      </c>
      <c r="V3238" s="17">
        <f t="shared" si="894"/>
        <v>125</v>
      </c>
      <c r="W3238" s="17">
        <v>125000</v>
      </c>
      <c r="X3238" s="17" t="s">
        <v>64</v>
      </c>
      <c r="Y3238" s="17" t="s">
        <v>136</v>
      </c>
      <c r="Z3238" s="17">
        <v>20200818</v>
      </c>
      <c r="AA3238" s="17" t="s">
        <v>78</v>
      </c>
      <c r="AB3238" s="17">
        <v>1</v>
      </c>
      <c r="AC3238" s="17" t="str">
        <f>IFERROR(VLOOKUP(A3238,[1]Cruces!AJ:AK,2,0),VLOOKUP(CONCATENATE(X3238,AA3238),[1]Cruces!G:H,2,0))</f>
        <v>Solicitud de Obra</v>
      </c>
      <c r="AD3238" s="17">
        <f t="shared" si="880"/>
        <v>12</v>
      </c>
      <c r="AE3238" s="17">
        <f t="shared" si="881"/>
        <v>3</v>
      </c>
      <c r="AF3238" s="17">
        <f t="shared" si="882"/>
        <v>2020</v>
      </c>
      <c r="AG3238" s="17" t="str">
        <f>IFERROR(VLOOKUP(MID(A3238,2,4)*1,[1]Cruces!K:L,2,0),"Verificar")</f>
        <v>Atlántico Sur</v>
      </c>
      <c r="AH3238" s="17">
        <f t="shared" ca="1" si="883"/>
        <v>258</v>
      </c>
      <c r="AI3238" s="17" t="str">
        <f>IFERROR(VLOOKUP(U3238,[1]Cruces!$O$1:$P$6,2,0),"Sin Orden")</f>
        <v>Resuelta</v>
      </c>
      <c r="AJ3238" s="17">
        <f t="shared" si="884"/>
        <v>18</v>
      </c>
      <c r="AK3238" s="17">
        <f t="shared" si="885"/>
        <v>8</v>
      </c>
      <c r="AL3238" s="17">
        <f t="shared" si="886"/>
        <v>2020</v>
      </c>
      <c r="AM3238" s="17">
        <f t="shared" ca="1" si="887"/>
        <v>99</v>
      </c>
      <c r="AN3238" s="18" t="str">
        <f>IFERROR(VLOOKUP(R3238*1,'[1]Ordenes de Servicio'!G:K,5,0),"No Cruza")</f>
        <v>No Cruza</v>
      </c>
      <c r="AO3238" s="17">
        <f t="shared" ca="1" si="888"/>
        <v>159</v>
      </c>
      <c r="AP3238" s="17">
        <f t="shared" si="889"/>
        <v>25</v>
      </c>
      <c r="AQ3238" s="17">
        <f t="shared" si="890"/>
        <v>6</v>
      </c>
      <c r="AR3238" s="17">
        <f t="shared" si="891"/>
        <v>2020</v>
      </c>
      <c r="AS3238" s="17">
        <f t="shared" ca="1" si="892"/>
        <v>153</v>
      </c>
      <c r="AT3238" s="17" t="str">
        <f t="shared" ca="1" si="895"/>
        <v>No</v>
      </c>
      <c r="AU3238" s="17">
        <f t="shared" si="893"/>
        <v>54</v>
      </c>
      <c r="AV3238" s="17" t="str">
        <f>+VLOOKUP(B3238,[1]Cruces!S:T,2,0)</f>
        <v>5. Consultoría / Adjudicación</v>
      </c>
    </row>
    <row r="3239" spans="1:48" hidden="1" x14ac:dyDescent="0.25">
      <c r="A3239" s="17" t="s">
        <v>9955</v>
      </c>
      <c r="B3239" s="17" t="s">
        <v>1943</v>
      </c>
      <c r="C3239" s="17">
        <v>0</v>
      </c>
      <c r="D3239" s="17">
        <v>0</v>
      </c>
      <c r="E3239" s="17" t="s">
        <v>55</v>
      </c>
      <c r="F3239" s="17" t="s">
        <v>5366</v>
      </c>
      <c r="G3239" s="17" t="s">
        <v>9956</v>
      </c>
      <c r="H3239" s="17">
        <v>3004056551</v>
      </c>
      <c r="I3239" s="17" t="s">
        <v>71</v>
      </c>
      <c r="J3239" s="17" t="s">
        <v>59</v>
      </c>
      <c r="K3239" s="17" t="s">
        <v>97</v>
      </c>
      <c r="L3239" s="17" t="s">
        <v>5368</v>
      </c>
      <c r="M3239" s="17" t="s">
        <v>5369</v>
      </c>
      <c r="N3239" s="17" t="s">
        <v>1946</v>
      </c>
      <c r="O3239" s="17">
        <v>20201120</v>
      </c>
      <c r="P3239" s="17">
        <v>20201120</v>
      </c>
      <c r="Q3239" s="17">
        <v>1170</v>
      </c>
      <c r="R3239" s="17">
        <v>28293068</v>
      </c>
      <c r="S3239" s="17" t="s">
        <v>6601</v>
      </c>
      <c r="T3239" s="17" t="s">
        <v>63</v>
      </c>
      <c r="U3239" s="17" t="s">
        <v>77</v>
      </c>
      <c r="V3239" s="17">
        <f t="shared" si="894"/>
        <v>3</v>
      </c>
      <c r="W3239" s="17">
        <v>3000</v>
      </c>
      <c r="X3239" s="17" t="s">
        <v>7065</v>
      </c>
      <c r="Y3239" s="17" t="s">
        <v>1943</v>
      </c>
      <c r="Z3239" s="17">
        <v>20201120</v>
      </c>
      <c r="AA3239" s="17" t="s">
        <v>1947</v>
      </c>
      <c r="AB3239" s="17">
        <v>1</v>
      </c>
      <c r="AC3239" s="17" t="str">
        <f>IFERROR(VLOOKUP(A3239,[1]Cruces!AJ:AK,2,0),VLOOKUP(CONCATENATE(X3239,AA3239),[1]Cruces!G:H,2,0))</f>
        <v>Solicitud por BT</v>
      </c>
      <c r="AD3239" s="17">
        <f t="shared" si="880"/>
        <v>20</v>
      </c>
      <c r="AE3239" s="17">
        <f t="shared" si="881"/>
        <v>11</v>
      </c>
      <c r="AF3239" s="17">
        <f t="shared" si="882"/>
        <v>2020</v>
      </c>
      <c r="AG3239" s="17" t="str">
        <f>IFERROR(VLOOKUP(MID(A3239,2,4)*1,[1]Cruces!K:L,2,0),"Verificar")</f>
        <v>Atlántico Norte</v>
      </c>
      <c r="AH3239" s="17">
        <f t="shared" ca="1" si="883"/>
        <v>5</v>
      </c>
      <c r="AI3239" s="17" t="str">
        <f>IFERROR(VLOOKUP(U3239,[1]Cruces!$O$1:$P$6,2,0),"Sin Orden")</f>
        <v>Pendiente</v>
      </c>
      <c r="AJ3239" s="17">
        <f t="shared" si="884"/>
        <v>20</v>
      </c>
      <c r="AK3239" s="17">
        <f t="shared" si="885"/>
        <v>11</v>
      </c>
      <c r="AL3239" s="17">
        <f t="shared" si="886"/>
        <v>2020</v>
      </c>
      <c r="AM3239" s="17">
        <f t="shared" ca="1" si="887"/>
        <v>5</v>
      </c>
      <c r="AN3239" s="18" t="str">
        <f>IFERROR(VLOOKUP(R3239*1,'[1]Ordenes de Servicio'!G:K,5,0),"No Cruza")</f>
        <v>No Cruza</v>
      </c>
      <c r="AO3239" s="17">
        <f t="shared" ca="1" si="888"/>
        <v>5</v>
      </c>
      <c r="AP3239" s="17">
        <f t="shared" si="889"/>
        <v>20</v>
      </c>
      <c r="AQ3239" s="17">
        <f t="shared" si="890"/>
        <v>11</v>
      </c>
      <c r="AR3239" s="17">
        <f t="shared" si="891"/>
        <v>2020</v>
      </c>
      <c r="AS3239" s="17">
        <f t="shared" ca="1" si="892"/>
        <v>5</v>
      </c>
      <c r="AT3239" s="17" t="str">
        <f t="shared" ca="1" si="895"/>
        <v>No</v>
      </c>
      <c r="AU3239" s="17">
        <f t="shared" si="893"/>
        <v>0</v>
      </c>
      <c r="AV3239" s="17" t="str">
        <f>+VLOOKUP(B3239,[1]Cruces!S:T,2,0)</f>
        <v>7. Ejecución en Campo OS BT</v>
      </c>
    </row>
    <row r="3240" spans="1:48" hidden="1" x14ac:dyDescent="0.25">
      <c r="A3240" s="17" t="s">
        <v>9957</v>
      </c>
      <c r="B3240" s="17" t="s">
        <v>569</v>
      </c>
      <c r="C3240" s="17">
        <v>0</v>
      </c>
      <c r="D3240" s="17">
        <v>0</v>
      </c>
      <c r="E3240" s="17" t="s">
        <v>55</v>
      </c>
      <c r="F3240" s="17" t="s">
        <v>7082</v>
      </c>
      <c r="G3240" s="17" t="s">
        <v>9958</v>
      </c>
      <c r="H3240" s="17">
        <v>0</v>
      </c>
      <c r="I3240" s="17" t="s">
        <v>71</v>
      </c>
      <c r="J3240" s="17" t="s">
        <v>59</v>
      </c>
      <c r="K3240" s="17" t="s">
        <v>97</v>
      </c>
      <c r="L3240" s="17" t="s">
        <v>7606</v>
      </c>
      <c r="M3240" s="17" t="s">
        <v>7607</v>
      </c>
      <c r="N3240" s="17" t="s">
        <v>572</v>
      </c>
      <c r="O3240" s="17">
        <v>20201120</v>
      </c>
      <c r="P3240" s="17">
        <v>20201120</v>
      </c>
      <c r="Q3240" s="17">
        <v>1110</v>
      </c>
      <c r="R3240" s="17">
        <v>0</v>
      </c>
      <c r="S3240" s="17"/>
      <c r="T3240" s="17" t="s">
        <v>63</v>
      </c>
      <c r="U3240" s="17"/>
      <c r="V3240" s="17">
        <f t="shared" si="894"/>
        <v>3</v>
      </c>
      <c r="W3240" s="17">
        <v>3000</v>
      </c>
      <c r="X3240" s="17" t="s">
        <v>7065</v>
      </c>
      <c r="Y3240" s="17" t="s">
        <v>569</v>
      </c>
      <c r="Z3240" s="17">
        <v>20201120</v>
      </c>
      <c r="AA3240" s="17" t="s">
        <v>1947</v>
      </c>
      <c r="AB3240" s="17">
        <v>1</v>
      </c>
      <c r="AC3240" s="17" t="str">
        <f>IFERROR(VLOOKUP(A3240,[1]Cruces!AJ:AK,2,0),VLOOKUP(CONCATENATE(X3240,AA3240),[1]Cruces!G:H,2,0))</f>
        <v>Solicitud por BT</v>
      </c>
      <c r="AD3240" s="17">
        <f t="shared" si="880"/>
        <v>20</v>
      </c>
      <c r="AE3240" s="17">
        <f t="shared" si="881"/>
        <v>11</v>
      </c>
      <c r="AF3240" s="17">
        <f t="shared" si="882"/>
        <v>2020</v>
      </c>
      <c r="AG3240" s="17" t="str">
        <f>IFERROR(VLOOKUP(MID(A3240,2,4)*1,[1]Cruces!K:L,2,0),"Verificar")</f>
        <v>Atlántico Norte</v>
      </c>
      <c r="AH3240" s="17">
        <f t="shared" ca="1" si="883"/>
        <v>5</v>
      </c>
      <c r="AI3240" s="17" t="str">
        <f>IFERROR(VLOOKUP(U3240,[1]Cruces!$O$1:$P$6,2,0),"Sin Orden")</f>
        <v>Sin Orden</v>
      </c>
      <c r="AJ3240" s="17">
        <f t="shared" si="884"/>
        <v>20</v>
      </c>
      <c r="AK3240" s="17">
        <f t="shared" si="885"/>
        <v>11</v>
      </c>
      <c r="AL3240" s="17">
        <f t="shared" si="886"/>
        <v>2020</v>
      </c>
      <c r="AM3240" s="17">
        <f t="shared" ca="1" si="887"/>
        <v>5</v>
      </c>
      <c r="AN3240" s="18" t="str">
        <f>IFERROR(VLOOKUP(R3240*1,'[1]Ordenes de Servicio'!G:K,5,0),"No Cruza")</f>
        <v>No Cruza</v>
      </c>
      <c r="AO3240" s="17">
        <f t="shared" ca="1" si="888"/>
        <v>5</v>
      </c>
      <c r="AP3240" s="17">
        <f t="shared" si="889"/>
        <v>20</v>
      </c>
      <c r="AQ3240" s="17">
        <f t="shared" si="890"/>
        <v>11</v>
      </c>
      <c r="AR3240" s="17">
        <f t="shared" si="891"/>
        <v>2020</v>
      </c>
      <c r="AS3240" s="17">
        <f t="shared" ca="1" si="892"/>
        <v>5</v>
      </c>
      <c r="AT3240" s="17" t="str">
        <f t="shared" ca="1" si="895"/>
        <v>No</v>
      </c>
      <c r="AU3240" s="17">
        <f t="shared" si="893"/>
        <v>0</v>
      </c>
      <c r="AV3240" s="17" t="str">
        <f>+VLOOKUP(B3240,[1]Cruces!S:T,2,0)</f>
        <v>1. Solicitud</v>
      </c>
    </row>
    <row r="3241" spans="1:48" hidden="1" x14ac:dyDescent="0.25">
      <c r="A3241" s="17" t="s">
        <v>5820</v>
      </c>
      <c r="B3241" s="17" t="s">
        <v>68</v>
      </c>
      <c r="C3241" s="17">
        <v>0</v>
      </c>
      <c r="D3241" s="17">
        <v>0</v>
      </c>
      <c r="E3241" s="17" t="s">
        <v>55</v>
      </c>
      <c r="F3241" s="17" t="s">
        <v>232</v>
      </c>
      <c r="G3241" s="17" t="s">
        <v>5821</v>
      </c>
      <c r="H3241" s="17">
        <v>3580327</v>
      </c>
      <c r="I3241" s="17" t="s">
        <v>71</v>
      </c>
      <c r="J3241" s="17" t="s">
        <v>59</v>
      </c>
      <c r="K3241" s="17" t="s">
        <v>366</v>
      </c>
      <c r="L3241" s="17" t="s">
        <v>280</v>
      </c>
      <c r="M3241" s="17" t="s">
        <v>281</v>
      </c>
      <c r="N3241" s="17" t="s">
        <v>75</v>
      </c>
      <c r="O3241" s="17">
        <v>20200729</v>
      </c>
      <c r="P3241" s="17">
        <v>20201030</v>
      </c>
      <c r="Q3241" s="17">
        <v>7541</v>
      </c>
      <c r="R3241" s="17">
        <v>27933733</v>
      </c>
      <c r="S3241" s="17" t="s">
        <v>100</v>
      </c>
      <c r="T3241" s="17" t="s">
        <v>63</v>
      </c>
      <c r="U3241" s="17" t="s">
        <v>91</v>
      </c>
      <c r="V3241" s="17">
        <f t="shared" si="894"/>
        <v>1</v>
      </c>
      <c r="W3241" s="17">
        <v>1000</v>
      </c>
      <c r="X3241" s="17" t="s">
        <v>64</v>
      </c>
      <c r="Y3241" s="17" t="s">
        <v>282</v>
      </c>
      <c r="Z3241" s="17">
        <v>20201101</v>
      </c>
      <c r="AA3241" s="17" t="s">
        <v>113</v>
      </c>
      <c r="AB3241" s="17">
        <v>1</v>
      </c>
      <c r="AC3241" s="17" t="str">
        <f>IFERROR(VLOOKUP(A3241,[1]Cruces!AJ:AK,2,0),VLOOKUP(CONCATENATE(X3241,AA3241),[1]Cruces!G:H,2,0))</f>
        <v>Solicitud de Obra</v>
      </c>
      <c r="AD3241" s="17">
        <f t="shared" si="880"/>
        <v>29</v>
      </c>
      <c r="AE3241" s="17">
        <f t="shared" si="881"/>
        <v>7</v>
      </c>
      <c r="AF3241" s="17">
        <f t="shared" si="882"/>
        <v>2020</v>
      </c>
      <c r="AG3241" s="17" t="str">
        <f>IFERROR(VLOOKUP(MID(A3241,2,4)*1,[1]Cruces!K:L,2,0),"Verificar")</f>
        <v>Atlántico Sur</v>
      </c>
      <c r="AH3241" s="17">
        <f t="shared" ca="1" si="883"/>
        <v>119</v>
      </c>
      <c r="AI3241" s="17" t="str">
        <f>IFERROR(VLOOKUP(U3241,[1]Cruces!$O$1:$P$6,2,0),"Sin Orden")</f>
        <v>Resuelta</v>
      </c>
      <c r="AJ3241" s="17">
        <f t="shared" si="884"/>
        <v>1</v>
      </c>
      <c r="AK3241" s="17">
        <f t="shared" si="885"/>
        <v>11</v>
      </c>
      <c r="AL3241" s="17">
        <f t="shared" si="886"/>
        <v>2020</v>
      </c>
      <c r="AM3241" s="17">
        <f t="shared" ca="1" si="887"/>
        <v>24</v>
      </c>
      <c r="AN3241" s="18" t="str">
        <f>IFERROR(VLOOKUP(R3241*1,'[1]Ordenes de Servicio'!G:K,5,0),"No Cruza")</f>
        <v>No Cruza</v>
      </c>
      <c r="AO3241" s="17">
        <f t="shared" ca="1" si="888"/>
        <v>95</v>
      </c>
      <c r="AP3241" s="17">
        <f t="shared" si="889"/>
        <v>30</v>
      </c>
      <c r="AQ3241" s="17">
        <f t="shared" si="890"/>
        <v>10</v>
      </c>
      <c r="AR3241" s="17">
        <f t="shared" si="891"/>
        <v>2020</v>
      </c>
      <c r="AS3241" s="17">
        <f t="shared" ca="1" si="892"/>
        <v>26</v>
      </c>
      <c r="AT3241" s="17" t="str">
        <f t="shared" ca="1" si="895"/>
        <v>No</v>
      </c>
      <c r="AU3241" s="17">
        <f t="shared" si="893"/>
        <v>2</v>
      </c>
      <c r="AV3241" s="17" t="str">
        <f>+VLOOKUP(B3241,[1]Cruces!S:T,2,0)</f>
        <v>5. Consultoría / Adjudicación</v>
      </c>
    </row>
    <row r="3242" spans="1:48" hidden="1" x14ac:dyDescent="0.25">
      <c r="A3242" s="17" t="s">
        <v>5822</v>
      </c>
      <c r="B3242" s="17" t="s">
        <v>68</v>
      </c>
      <c r="C3242" s="17">
        <v>0</v>
      </c>
      <c r="D3242" s="17">
        <v>0</v>
      </c>
      <c r="E3242" s="17" t="s">
        <v>55</v>
      </c>
      <c r="F3242" s="17" t="s">
        <v>232</v>
      </c>
      <c r="G3242" s="17" t="s">
        <v>5823</v>
      </c>
      <c r="H3242" s="17">
        <v>3885130</v>
      </c>
      <c r="I3242" s="17" t="s">
        <v>116</v>
      </c>
      <c r="J3242" s="17" t="s">
        <v>59</v>
      </c>
      <c r="K3242" s="17" t="s">
        <v>5824</v>
      </c>
      <c r="L3242" s="17" t="s">
        <v>3323</v>
      </c>
      <c r="M3242" s="17" t="s">
        <v>55</v>
      </c>
      <c r="N3242" s="17" t="s">
        <v>75</v>
      </c>
      <c r="O3242" s="17">
        <v>20190122</v>
      </c>
      <c r="P3242" s="17">
        <v>20190409</v>
      </c>
      <c r="Q3242" s="17">
        <v>1210</v>
      </c>
      <c r="R3242" s="17">
        <v>26253854</v>
      </c>
      <c r="S3242" s="17" t="s">
        <v>76</v>
      </c>
      <c r="T3242" s="17" t="s">
        <v>63</v>
      </c>
      <c r="U3242" s="17" t="s">
        <v>88</v>
      </c>
      <c r="V3242" s="17">
        <f t="shared" si="894"/>
        <v>90</v>
      </c>
      <c r="W3242" s="17">
        <v>90000</v>
      </c>
      <c r="X3242" s="17" t="s">
        <v>64</v>
      </c>
      <c r="Y3242" s="17" t="s">
        <v>150</v>
      </c>
      <c r="Z3242" s="17">
        <v>20190903</v>
      </c>
      <c r="AA3242" s="17" t="s">
        <v>78</v>
      </c>
      <c r="AB3242" s="17">
        <v>1</v>
      </c>
      <c r="AC3242" s="17" t="str">
        <f>IFERROR(VLOOKUP(A3242,[1]Cruces!AJ:AK,2,0),VLOOKUP(CONCATENATE(X3242,AA3242),[1]Cruces!G:H,2,0))</f>
        <v>Solicitud de Obra</v>
      </c>
      <c r="AD3242" s="17">
        <f t="shared" si="880"/>
        <v>22</v>
      </c>
      <c r="AE3242" s="17">
        <f t="shared" si="881"/>
        <v>1</v>
      </c>
      <c r="AF3242" s="17">
        <f t="shared" si="882"/>
        <v>2019</v>
      </c>
      <c r="AG3242" s="17" t="str">
        <f>IFERROR(VLOOKUP(MID(A3242,2,4)*1,[1]Cruces!K:L,2,0),"Verificar")</f>
        <v>Atlántico Sur</v>
      </c>
      <c r="AH3242" s="17">
        <f t="shared" ca="1" si="883"/>
        <v>673</v>
      </c>
      <c r="AI3242" s="17" t="str">
        <f>IFERROR(VLOOKUP(U3242,[1]Cruces!$O$1:$P$6,2,0),"Sin Orden")</f>
        <v>Resuelta</v>
      </c>
      <c r="AJ3242" s="17">
        <f t="shared" si="884"/>
        <v>3</v>
      </c>
      <c r="AK3242" s="17">
        <f t="shared" si="885"/>
        <v>9</v>
      </c>
      <c r="AL3242" s="17">
        <f t="shared" si="886"/>
        <v>2019</v>
      </c>
      <c r="AM3242" s="17">
        <f t="shared" ca="1" si="887"/>
        <v>449</v>
      </c>
      <c r="AN3242" s="18" t="str">
        <f>IFERROR(VLOOKUP(R3242*1,'[1]Ordenes de Servicio'!G:K,5,0),"No Cruza")</f>
        <v>No Cruza</v>
      </c>
      <c r="AO3242" s="17">
        <f t="shared" ca="1" si="888"/>
        <v>224</v>
      </c>
      <c r="AP3242" s="17">
        <f t="shared" si="889"/>
        <v>9</v>
      </c>
      <c r="AQ3242" s="17">
        <f t="shared" si="890"/>
        <v>4</v>
      </c>
      <c r="AR3242" s="17">
        <f t="shared" si="891"/>
        <v>2019</v>
      </c>
      <c r="AS3242" s="17">
        <f t="shared" ca="1" si="892"/>
        <v>596</v>
      </c>
      <c r="AT3242" s="17" t="str">
        <f t="shared" ca="1" si="895"/>
        <v>Si</v>
      </c>
      <c r="AU3242" s="17">
        <f t="shared" si="893"/>
        <v>147</v>
      </c>
      <c r="AV3242" s="17" t="str">
        <f>+VLOOKUP(B3242,[1]Cruces!S:T,2,0)</f>
        <v>5. Consultoría / Adjudicación</v>
      </c>
    </row>
    <row r="3243" spans="1:48" hidden="1" x14ac:dyDescent="0.25">
      <c r="A3243" s="17" t="s">
        <v>5825</v>
      </c>
      <c r="B3243" s="17" t="s">
        <v>54</v>
      </c>
      <c r="C3243" s="17">
        <v>0</v>
      </c>
      <c r="D3243" s="17">
        <v>0</v>
      </c>
      <c r="E3243" s="17" t="s">
        <v>55</v>
      </c>
      <c r="F3243" s="17" t="s">
        <v>232</v>
      </c>
      <c r="G3243" s="17" t="s">
        <v>5826</v>
      </c>
      <c r="H3243" s="17">
        <v>3013357684</v>
      </c>
      <c r="I3243" s="17" t="s">
        <v>71</v>
      </c>
      <c r="J3243" s="17" t="s">
        <v>59</v>
      </c>
      <c r="K3243" s="17" t="s">
        <v>5827</v>
      </c>
      <c r="L3243" s="17" t="s">
        <v>280</v>
      </c>
      <c r="M3243" s="17" t="s">
        <v>281</v>
      </c>
      <c r="N3243" s="17" t="s">
        <v>62</v>
      </c>
      <c r="O3243" s="17">
        <v>20200514</v>
      </c>
      <c r="P3243" s="17">
        <v>20200522</v>
      </c>
      <c r="Q3243" s="17">
        <v>7541</v>
      </c>
      <c r="R3243" s="17">
        <v>27486097</v>
      </c>
      <c r="S3243" s="17" t="s">
        <v>100</v>
      </c>
      <c r="T3243" s="17" t="s">
        <v>63</v>
      </c>
      <c r="U3243" s="17" t="s">
        <v>91</v>
      </c>
      <c r="V3243" s="17">
        <f t="shared" si="894"/>
        <v>75</v>
      </c>
      <c r="W3243" s="17">
        <v>75000</v>
      </c>
      <c r="X3243" s="17" t="s">
        <v>64</v>
      </c>
      <c r="Y3243" s="17" t="s">
        <v>65</v>
      </c>
      <c r="Z3243" s="17">
        <v>20200522</v>
      </c>
      <c r="AA3243" s="17" t="s">
        <v>124</v>
      </c>
      <c r="AB3243" s="17">
        <v>1</v>
      </c>
      <c r="AC3243" s="17" t="str">
        <f>IFERROR(VLOOKUP(A3243,[1]Cruces!AJ:AK,2,0),VLOOKUP(CONCATENATE(X3243,AA3243),[1]Cruces!G:H,2,0))</f>
        <v>Solicitud de Obra</v>
      </c>
      <c r="AD3243" s="17">
        <f t="shared" si="880"/>
        <v>14</v>
      </c>
      <c r="AE3243" s="17">
        <f t="shared" si="881"/>
        <v>5</v>
      </c>
      <c r="AF3243" s="17">
        <f t="shared" si="882"/>
        <v>2020</v>
      </c>
      <c r="AG3243" s="17" t="str">
        <f>IFERROR(VLOOKUP(MID(A3243,2,4)*1,[1]Cruces!K:L,2,0),"Verificar")</f>
        <v>Atlántico Sur</v>
      </c>
      <c r="AH3243" s="17">
        <f t="shared" ca="1" si="883"/>
        <v>195</v>
      </c>
      <c r="AI3243" s="17" t="str">
        <f>IFERROR(VLOOKUP(U3243,[1]Cruces!$O$1:$P$6,2,0),"Sin Orden")</f>
        <v>Resuelta</v>
      </c>
      <c r="AJ3243" s="17">
        <f t="shared" si="884"/>
        <v>22</v>
      </c>
      <c r="AK3243" s="17">
        <f t="shared" si="885"/>
        <v>5</v>
      </c>
      <c r="AL3243" s="17">
        <f t="shared" si="886"/>
        <v>2020</v>
      </c>
      <c r="AM3243" s="17">
        <f t="shared" ca="1" si="887"/>
        <v>187</v>
      </c>
      <c r="AN3243" s="18" t="str">
        <f>IFERROR(VLOOKUP(R3243*1,'[1]Ordenes de Servicio'!G:K,5,0),"No Cruza")</f>
        <v>No Cruza</v>
      </c>
      <c r="AO3243" s="17">
        <f t="shared" ca="1" si="888"/>
        <v>8</v>
      </c>
      <c r="AP3243" s="17">
        <f t="shared" si="889"/>
        <v>22</v>
      </c>
      <c r="AQ3243" s="17">
        <f t="shared" si="890"/>
        <v>5</v>
      </c>
      <c r="AR3243" s="17">
        <f t="shared" si="891"/>
        <v>2020</v>
      </c>
      <c r="AS3243" s="17">
        <f t="shared" ca="1" si="892"/>
        <v>187</v>
      </c>
      <c r="AT3243" s="17" t="str">
        <f t="shared" ca="1" si="895"/>
        <v>No</v>
      </c>
      <c r="AU3243" s="17">
        <f t="shared" si="893"/>
        <v>0</v>
      </c>
      <c r="AV3243" s="17" t="str">
        <f>+VLOOKUP(B3243,[1]Cruces!S:T,2,0)</f>
        <v>4. Presupuesto de Obra</v>
      </c>
    </row>
    <row r="3244" spans="1:48" hidden="1" x14ac:dyDescent="0.25">
      <c r="A3244" s="17" t="s">
        <v>7038</v>
      </c>
      <c r="B3244" s="17" t="s">
        <v>68</v>
      </c>
      <c r="C3244" s="17">
        <v>0</v>
      </c>
      <c r="D3244" s="17">
        <v>0</v>
      </c>
      <c r="E3244" s="17" t="s">
        <v>55</v>
      </c>
      <c r="F3244" s="17" t="s">
        <v>56</v>
      </c>
      <c r="G3244" s="17" t="s">
        <v>7039</v>
      </c>
      <c r="H3244" s="17">
        <v>3104998328</v>
      </c>
      <c r="I3244" s="17" t="s">
        <v>71</v>
      </c>
      <c r="J3244" s="17" t="s">
        <v>59</v>
      </c>
      <c r="K3244" s="17" t="s">
        <v>7040</v>
      </c>
      <c r="L3244" s="17" t="s">
        <v>255</v>
      </c>
      <c r="M3244" s="17" t="s">
        <v>256</v>
      </c>
      <c r="N3244" s="17" t="s">
        <v>75</v>
      </c>
      <c r="O3244" s="17">
        <v>20200710</v>
      </c>
      <c r="P3244" s="17">
        <v>20200806</v>
      </c>
      <c r="Q3244" s="17">
        <v>1150</v>
      </c>
      <c r="R3244" s="17">
        <v>0</v>
      </c>
      <c r="S3244" s="17"/>
      <c r="T3244" s="17" t="s">
        <v>63</v>
      </c>
      <c r="U3244" s="17"/>
      <c r="V3244" s="17">
        <f t="shared" si="894"/>
        <v>15</v>
      </c>
      <c r="W3244" s="17">
        <v>15000</v>
      </c>
      <c r="X3244" s="17" t="s">
        <v>218</v>
      </c>
      <c r="Y3244" s="17" t="s">
        <v>105</v>
      </c>
      <c r="Z3244" s="17">
        <v>20200806</v>
      </c>
      <c r="AA3244" s="17" t="s">
        <v>219</v>
      </c>
      <c r="AB3244" s="17">
        <v>1</v>
      </c>
      <c r="AC3244" s="17" t="str">
        <f>IFERROR(VLOOKUP(A3244,[1]Cruces!AJ:AK,2,0),VLOOKUP(CONCATENATE(X3244,AA3244),[1]Cruces!G:H,2,0))</f>
        <v>Solicitud CREG 030</v>
      </c>
      <c r="AD3244" s="17">
        <f t="shared" si="880"/>
        <v>10</v>
      </c>
      <c r="AE3244" s="17">
        <f t="shared" si="881"/>
        <v>7</v>
      </c>
      <c r="AF3244" s="17">
        <f t="shared" si="882"/>
        <v>2020</v>
      </c>
      <c r="AG3244" s="17" t="str">
        <f>IFERROR(VLOOKUP(MID(A3244,2,4)*1,[1]Cruces!K:L,2,0),"Verificar")</f>
        <v>Atlántico Norte</v>
      </c>
      <c r="AH3244" s="17">
        <f t="shared" ca="1" si="883"/>
        <v>138</v>
      </c>
      <c r="AI3244" s="17" t="str">
        <f>IFERROR(VLOOKUP(U3244,[1]Cruces!$O$1:$P$6,2,0),"Sin Orden")</f>
        <v>Sin Orden</v>
      </c>
      <c r="AJ3244" s="17">
        <f t="shared" si="884"/>
        <v>6</v>
      </c>
      <c r="AK3244" s="17">
        <f t="shared" si="885"/>
        <v>8</v>
      </c>
      <c r="AL3244" s="17">
        <f t="shared" si="886"/>
        <v>2020</v>
      </c>
      <c r="AM3244" s="17">
        <f t="shared" ca="1" si="887"/>
        <v>111</v>
      </c>
      <c r="AN3244" s="18" t="str">
        <f>IFERROR(VLOOKUP(R3244*1,'[1]Ordenes de Servicio'!G:K,5,0),"No Cruza")</f>
        <v>No Cruza</v>
      </c>
      <c r="AO3244" s="17">
        <f t="shared" ca="1" si="888"/>
        <v>111</v>
      </c>
      <c r="AP3244" s="17">
        <f t="shared" si="889"/>
        <v>6</v>
      </c>
      <c r="AQ3244" s="17">
        <f t="shared" si="890"/>
        <v>8</v>
      </c>
      <c r="AR3244" s="17">
        <f t="shared" si="891"/>
        <v>2020</v>
      </c>
      <c r="AS3244" s="17">
        <f t="shared" ca="1" si="892"/>
        <v>111</v>
      </c>
      <c r="AT3244" s="17" t="str">
        <f t="shared" ca="1" si="895"/>
        <v>No</v>
      </c>
      <c r="AU3244" s="17">
        <f t="shared" si="893"/>
        <v>0</v>
      </c>
      <c r="AV3244" s="17" t="str">
        <f>+VLOOKUP(B3244,[1]Cruces!S:T,2,0)</f>
        <v>5. Consultoría / Adjudicación</v>
      </c>
    </row>
    <row r="3245" spans="1:48" hidden="1" x14ac:dyDescent="0.25">
      <c r="A3245" s="17" t="s">
        <v>5828</v>
      </c>
      <c r="B3245" s="17" t="s">
        <v>68</v>
      </c>
      <c r="C3245" s="17">
        <v>0</v>
      </c>
      <c r="D3245" s="17">
        <v>0</v>
      </c>
      <c r="E3245" s="17" t="s">
        <v>55</v>
      </c>
      <c r="F3245" s="17" t="s">
        <v>107</v>
      </c>
      <c r="G3245" s="17" t="s">
        <v>881</v>
      </c>
      <c r="H3245" s="17">
        <v>0</v>
      </c>
      <c r="I3245" s="17" t="s">
        <v>83</v>
      </c>
      <c r="J3245" s="17" t="s">
        <v>59</v>
      </c>
      <c r="K3245" s="17" t="s">
        <v>882</v>
      </c>
      <c r="L3245" s="17" t="s">
        <v>117</v>
      </c>
      <c r="M3245" s="17" t="s">
        <v>118</v>
      </c>
      <c r="N3245" s="17" t="s">
        <v>75</v>
      </c>
      <c r="O3245" s="17">
        <v>20200108</v>
      </c>
      <c r="P3245" s="17">
        <v>20200108</v>
      </c>
      <c r="Q3245" s="17">
        <v>1180</v>
      </c>
      <c r="R3245" s="17">
        <v>0</v>
      </c>
      <c r="S3245" s="17"/>
      <c r="T3245" s="17" t="s">
        <v>63</v>
      </c>
      <c r="U3245" s="17"/>
      <c r="V3245" s="17">
        <f t="shared" si="894"/>
        <v>25</v>
      </c>
      <c r="W3245" s="17">
        <v>25000</v>
      </c>
      <c r="X3245" s="17" t="s">
        <v>64</v>
      </c>
      <c r="Y3245" s="17" t="s">
        <v>68</v>
      </c>
      <c r="Z3245" s="17">
        <v>20200108</v>
      </c>
      <c r="AA3245" s="17" t="s">
        <v>78</v>
      </c>
      <c r="AB3245" s="17">
        <v>1</v>
      </c>
      <c r="AC3245" s="17" t="str">
        <f>IFERROR(VLOOKUP(A3245,[1]Cruces!AJ:AK,2,0),VLOOKUP(CONCATENATE(X3245,AA3245),[1]Cruces!G:H,2,0))</f>
        <v>Solicitud de Obra</v>
      </c>
      <c r="AD3245" s="17">
        <f t="shared" si="880"/>
        <v>8</v>
      </c>
      <c r="AE3245" s="17">
        <f t="shared" si="881"/>
        <v>1</v>
      </c>
      <c r="AF3245" s="17">
        <f t="shared" si="882"/>
        <v>2020</v>
      </c>
      <c r="AG3245" s="17" t="str">
        <f>IFERROR(VLOOKUP(MID(A3245,2,4)*1,[1]Cruces!K:L,2,0),"Verificar")</f>
        <v>Atlántico Norte</v>
      </c>
      <c r="AH3245" s="17">
        <f t="shared" ca="1" si="883"/>
        <v>322</v>
      </c>
      <c r="AI3245" s="17" t="str">
        <f>IFERROR(VLOOKUP(U3245,[1]Cruces!$O$1:$P$6,2,0),"Sin Orden")</f>
        <v>Sin Orden</v>
      </c>
      <c r="AJ3245" s="17">
        <f t="shared" si="884"/>
        <v>8</v>
      </c>
      <c r="AK3245" s="17">
        <f t="shared" si="885"/>
        <v>1</v>
      </c>
      <c r="AL3245" s="17">
        <f t="shared" si="886"/>
        <v>2020</v>
      </c>
      <c r="AM3245" s="17">
        <f t="shared" ca="1" si="887"/>
        <v>322</v>
      </c>
      <c r="AN3245" s="18" t="str">
        <f>IFERROR(VLOOKUP(R3245*1,'[1]Ordenes de Servicio'!G:K,5,0),"No Cruza")</f>
        <v>No Cruza</v>
      </c>
      <c r="AO3245" s="17">
        <f t="shared" ca="1" si="888"/>
        <v>322</v>
      </c>
      <c r="AP3245" s="17">
        <f t="shared" si="889"/>
        <v>8</v>
      </c>
      <c r="AQ3245" s="17">
        <f t="shared" si="890"/>
        <v>1</v>
      </c>
      <c r="AR3245" s="17">
        <f t="shared" si="891"/>
        <v>2020</v>
      </c>
      <c r="AS3245" s="17">
        <f t="shared" ca="1" si="892"/>
        <v>322</v>
      </c>
      <c r="AT3245" s="17" t="str">
        <f t="shared" ca="1" si="895"/>
        <v>No</v>
      </c>
      <c r="AU3245" s="17">
        <f t="shared" si="893"/>
        <v>0</v>
      </c>
      <c r="AV3245" s="17" t="str">
        <f>+VLOOKUP(B3245,[1]Cruces!S:T,2,0)</f>
        <v>5. Consultoría / Adjudicación</v>
      </c>
    </row>
    <row r="3246" spans="1:48" x14ac:dyDescent="0.25">
      <c r="A3246" s="17" t="s">
        <v>5829</v>
      </c>
      <c r="B3246" s="17" t="s">
        <v>80</v>
      </c>
      <c r="C3246" s="17">
        <v>2023338</v>
      </c>
      <c r="D3246" s="17">
        <v>0</v>
      </c>
      <c r="E3246" s="17" t="s">
        <v>55</v>
      </c>
      <c r="F3246" s="17" t="s">
        <v>107</v>
      </c>
      <c r="G3246" s="17" t="s">
        <v>5830</v>
      </c>
      <c r="H3246" s="17">
        <v>3233945</v>
      </c>
      <c r="I3246" s="17" t="s">
        <v>182</v>
      </c>
      <c r="J3246" s="17" t="s">
        <v>59</v>
      </c>
      <c r="K3246" s="17" t="s">
        <v>5831</v>
      </c>
      <c r="L3246" s="17" t="s">
        <v>111</v>
      </c>
      <c r="M3246" s="17" t="s">
        <v>112</v>
      </c>
      <c r="N3246" s="17" t="s">
        <v>87</v>
      </c>
      <c r="O3246" s="17">
        <v>20190520</v>
      </c>
      <c r="P3246" s="17">
        <v>20200514</v>
      </c>
      <c r="Q3246" s="17">
        <v>1170</v>
      </c>
      <c r="R3246" s="17">
        <v>27196916</v>
      </c>
      <c r="S3246" s="17" t="s">
        <v>76</v>
      </c>
      <c r="T3246" s="17" t="s">
        <v>63</v>
      </c>
      <c r="U3246" s="17" t="s">
        <v>88</v>
      </c>
      <c r="V3246" s="17">
        <f t="shared" si="894"/>
        <v>75</v>
      </c>
      <c r="W3246" s="17">
        <v>75000</v>
      </c>
      <c r="X3246" s="17" t="s">
        <v>89</v>
      </c>
      <c r="Y3246" s="17" t="s">
        <v>80</v>
      </c>
      <c r="Z3246" s="17">
        <v>20200514</v>
      </c>
      <c r="AA3246" s="17" t="s">
        <v>101</v>
      </c>
      <c r="AB3246" s="17">
        <v>1</v>
      </c>
      <c r="AC3246" s="17" t="str">
        <f>IFERROR(VLOOKUP(A3246,[1]Cruces!AJ:AK,2,0),VLOOKUP(CONCATENATE(X3246,AA3246),[1]Cruces!G:H,2,0))</f>
        <v>Solicitud de Obra</v>
      </c>
      <c r="AD3246" s="17">
        <f t="shared" si="880"/>
        <v>20</v>
      </c>
      <c r="AE3246" s="17">
        <f t="shared" si="881"/>
        <v>5</v>
      </c>
      <c r="AF3246" s="17">
        <f t="shared" si="882"/>
        <v>2019</v>
      </c>
      <c r="AG3246" s="17" t="str">
        <f>IFERROR(VLOOKUP(MID(A3246,2,4)*1,[1]Cruces!K:L,2,0),"Verificar")</f>
        <v>Atlántico Norte</v>
      </c>
      <c r="AH3246" s="17">
        <f t="shared" ca="1" si="883"/>
        <v>555</v>
      </c>
      <c r="AI3246" s="17" t="str">
        <f>IFERROR(VLOOKUP(U3246,[1]Cruces!$O$1:$P$6,2,0),"Sin Orden")</f>
        <v>Resuelta</v>
      </c>
      <c r="AJ3246" s="17">
        <f t="shared" si="884"/>
        <v>14</v>
      </c>
      <c r="AK3246" s="17">
        <f t="shared" si="885"/>
        <v>5</v>
      </c>
      <c r="AL3246" s="17">
        <f t="shared" si="886"/>
        <v>2020</v>
      </c>
      <c r="AM3246" s="17">
        <f t="shared" ca="1" si="887"/>
        <v>195</v>
      </c>
      <c r="AN3246" s="18" t="str">
        <f>IFERROR(VLOOKUP(R3246*1,'[1]Ordenes de Servicio'!G:K,5,0),"No Cruza")</f>
        <v>No Cruza</v>
      </c>
      <c r="AO3246" s="17">
        <f t="shared" ca="1" si="888"/>
        <v>360</v>
      </c>
      <c r="AP3246" s="17">
        <f t="shared" si="889"/>
        <v>14</v>
      </c>
      <c r="AQ3246" s="17">
        <f t="shared" si="890"/>
        <v>5</v>
      </c>
      <c r="AR3246" s="17">
        <f t="shared" si="891"/>
        <v>2020</v>
      </c>
      <c r="AS3246" s="17">
        <f t="shared" ca="1" si="892"/>
        <v>195</v>
      </c>
      <c r="AT3246" s="17" t="str">
        <f t="shared" ca="1" si="895"/>
        <v>No</v>
      </c>
      <c r="AU3246" s="17">
        <f t="shared" si="893"/>
        <v>0</v>
      </c>
      <c r="AV3246" s="17" t="str">
        <f>+VLOOKUP(B3246,[1]Cruces!S:T,2,0)</f>
        <v>8. Puesta en Servicio</v>
      </c>
    </row>
    <row r="3247" spans="1:48" x14ac:dyDescent="0.25">
      <c r="A3247" s="17" t="s">
        <v>5832</v>
      </c>
      <c r="B3247" s="17" t="s">
        <v>80</v>
      </c>
      <c r="C3247" s="17">
        <v>0</v>
      </c>
      <c r="D3247" s="17">
        <v>0</v>
      </c>
      <c r="E3247" s="17" t="s">
        <v>55</v>
      </c>
      <c r="F3247" s="17" t="s">
        <v>56</v>
      </c>
      <c r="G3247" s="17" t="s">
        <v>5833</v>
      </c>
      <c r="H3247" s="17">
        <v>0</v>
      </c>
      <c r="I3247" s="17" t="s">
        <v>71</v>
      </c>
      <c r="J3247" s="17" t="s">
        <v>59</v>
      </c>
      <c r="K3247" s="17" t="s">
        <v>97</v>
      </c>
      <c r="L3247" s="17" t="s">
        <v>117</v>
      </c>
      <c r="M3247" s="17" t="s">
        <v>118</v>
      </c>
      <c r="N3247" s="17" t="s">
        <v>87</v>
      </c>
      <c r="O3247" s="17">
        <v>20190912</v>
      </c>
      <c r="P3247" s="17">
        <v>20191113</v>
      </c>
      <c r="Q3247" s="17">
        <v>1110</v>
      </c>
      <c r="R3247" s="17">
        <v>0</v>
      </c>
      <c r="S3247" s="17"/>
      <c r="T3247" s="17" t="s">
        <v>63</v>
      </c>
      <c r="U3247" s="17"/>
      <c r="V3247" s="17">
        <f t="shared" si="894"/>
        <v>800</v>
      </c>
      <c r="W3247" s="17">
        <v>800000</v>
      </c>
      <c r="X3247" s="17" t="s">
        <v>64</v>
      </c>
      <c r="Y3247" s="17" t="s">
        <v>80</v>
      </c>
      <c r="Z3247" s="17">
        <v>20191113</v>
      </c>
      <c r="AA3247" s="17" t="s">
        <v>137</v>
      </c>
      <c r="AB3247" s="17">
        <v>1</v>
      </c>
      <c r="AC3247" s="17" t="str">
        <f>IFERROR(VLOOKUP(A3247,[1]Cruces!AJ:AK,2,0),VLOOKUP(CONCATENATE(X3247,AA3247),[1]Cruces!G:H,2,0))</f>
        <v>Solicitud de Obra</v>
      </c>
      <c r="AD3247" s="17">
        <f t="shared" si="880"/>
        <v>12</v>
      </c>
      <c r="AE3247" s="17">
        <f t="shared" si="881"/>
        <v>9</v>
      </c>
      <c r="AF3247" s="17">
        <f t="shared" si="882"/>
        <v>2019</v>
      </c>
      <c r="AG3247" s="17" t="str">
        <f>IFERROR(VLOOKUP(MID(A3247,2,4)*1,[1]Cruces!K:L,2,0),"Verificar")</f>
        <v>Atlántico Norte</v>
      </c>
      <c r="AH3247" s="17">
        <f t="shared" ca="1" si="883"/>
        <v>440</v>
      </c>
      <c r="AI3247" s="17" t="str">
        <f>IFERROR(VLOOKUP(U3247,[1]Cruces!$O$1:$P$6,2,0),"Sin Orden")</f>
        <v>Sin Orden</v>
      </c>
      <c r="AJ3247" s="17">
        <f t="shared" si="884"/>
        <v>13</v>
      </c>
      <c r="AK3247" s="17">
        <f t="shared" si="885"/>
        <v>11</v>
      </c>
      <c r="AL3247" s="17">
        <f t="shared" si="886"/>
        <v>2019</v>
      </c>
      <c r="AM3247" s="17">
        <f t="shared" ca="1" si="887"/>
        <v>378</v>
      </c>
      <c r="AN3247" s="18" t="str">
        <f>IFERROR(VLOOKUP(R3247*1,'[1]Ordenes de Servicio'!G:K,5,0),"No Cruza")</f>
        <v>No Cruza</v>
      </c>
      <c r="AO3247" s="17">
        <f t="shared" ca="1" si="888"/>
        <v>378</v>
      </c>
      <c r="AP3247" s="17">
        <f t="shared" si="889"/>
        <v>13</v>
      </c>
      <c r="AQ3247" s="17">
        <f t="shared" si="890"/>
        <v>11</v>
      </c>
      <c r="AR3247" s="17">
        <f t="shared" si="891"/>
        <v>2019</v>
      </c>
      <c r="AS3247" s="17">
        <f t="shared" ca="1" si="892"/>
        <v>378</v>
      </c>
      <c r="AT3247" s="17" t="str">
        <f t="shared" ca="1" si="895"/>
        <v>Si</v>
      </c>
      <c r="AU3247" s="17">
        <f t="shared" si="893"/>
        <v>0</v>
      </c>
      <c r="AV3247" s="17" t="str">
        <f>+VLOOKUP(B3247,[1]Cruces!S:T,2,0)</f>
        <v>8. Puesta en Servicio</v>
      </c>
    </row>
    <row r="3248" spans="1:48" hidden="1" x14ac:dyDescent="0.25">
      <c r="A3248" s="17" t="s">
        <v>5834</v>
      </c>
      <c r="B3248" s="17" t="s">
        <v>68</v>
      </c>
      <c r="C3248" s="17">
        <v>0</v>
      </c>
      <c r="D3248" s="17">
        <v>0</v>
      </c>
      <c r="E3248" s="17" t="s">
        <v>55</v>
      </c>
      <c r="F3248" s="17" t="s">
        <v>81</v>
      </c>
      <c r="G3248" s="17" t="s">
        <v>5835</v>
      </c>
      <c r="H3248" s="17">
        <v>3135988327</v>
      </c>
      <c r="I3248" s="17" t="s">
        <v>71</v>
      </c>
      <c r="J3248" s="17" t="s">
        <v>59</v>
      </c>
      <c r="K3248" s="17" t="s">
        <v>5836</v>
      </c>
      <c r="L3248" s="17" t="s">
        <v>85</v>
      </c>
      <c r="M3248" s="17" t="s">
        <v>86</v>
      </c>
      <c r="N3248" s="17" t="s">
        <v>75</v>
      </c>
      <c r="O3248" s="17">
        <v>20200220</v>
      </c>
      <c r="P3248" s="17">
        <v>20200617</v>
      </c>
      <c r="Q3248" s="17">
        <v>3410</v>
      </c>
      <c r="R3248" s="17">
        <v>27297778</v>
      </c>
      <c r="S3248" s="17" t="s">
        <v>100</v>
      </c>
      <c r="T3248" s="17" t="s">
        <v>63</v>
      </c>
      <c r="U3248" s="17" t="s">
        <v>91</v>
      </c>
      <c r="V3248" s="17">
        <f t="shared" si="894"/>
        <v>112.5</v>
      </c>
      <c r="W3248" s="17">
        <v>112500</v>
      </c>
      <c r="X3248" s="17" t="s">
        <v>64</v>
      </c>
      <c r="Y3248" s="17" t="s">
        <v>136</v>
      </c>
      <c r="Z3248" s="17">
        <v>20200618</v>
      </c>
      <c r="AA3248" s="17" t="s">
        <v>78</v>
      </c>
      <c r="AB3248" s="17">
        <v>1</v>
      </c>
      <c r="AC3248" s="17" t="str">
        <f>IFERROR(VLOOKUP(A3248,[1]Cruces!AJ:AK,2,0),VLOOKUP(CONCATENATE(X3248,AA3248),[1]Cruces!G:H,2,0))</f>
        <v>Solicitud de Obra</v>
      </c>
      <c r="AD3248" s="17">
        <f t="shared" si="880"/>
        <v>20</v>
      </c>
      <c r="AE3248" s="17">
        <f t="shared" si="881"/>
        <v>2</v>
      </c>
      <c r="AF3248" s="17">
        <f t="shared" si="882"/>
        <v>2020</v>
      </c>
      <c r="AG3248" s="17" t="str">
        <f>IFERROR(VLOOKUP(MID(A3248,2,4)*1,[1]Cruces!K:L,2,0),"Verificar")</f>
        <v>Magdalena</v>
      </c>
      <c r="AH3248" s="17">
        <f t="shared" ca="1" si="883"/>
        <v>279</v>
      </c>
      <c r="AI3248" s="17" t="str">
        <f>IFERROR(VLOOKUP(U3248,[1]Cruces!$O$1:$P$6,2,0),"Sin Orden")</f>
        <v>Resuelta</v>
      </c>
      <c r="AJ3248" s="17">
        <f t="shared" si="884"/>
        <v>18</v>
      </c>
      <c r="AK3248" s="17">
        <f t="shared" si="885"/>
        <v>6</v>
      </c>
      <c r="AL3248" s="17">
        <f t="shared" si="886"/>
        <v>2020</v>
      </c>
      <c r="AM3248" s="17">
        <f t="shared" ca="1" si="887"/>
        <v>160</v>
      </c>
      <c r="AN3248" s="18" t="str">
        <f>IFERROR(VLOOKUP(R3248*1,'[1]Ordenes de Servicio'!G:K,5,0),"No Cruza")</f>
        <v>No Cruza</v>
      </c>
      <c r="AO3248" s="17">
        <f t="shared" ca="1" si="888"/>
        <v>119</v>
      </c>
      <c r="AP3248" s="17">
        <f t="shared" si="889"/>
        <v>17</v>
      </c>
      <c r="AQ3248" s="17">
        <f t="shared" si="890"/>
        <v>6</v>
      </c>
      <c r="AR3248" s="17">
        <f t="shared" si="891"/>
        <v>2020</v>
      </c>
      <c r="AS3248" s="17">
        <f t="shared" ca="1" si="892"/>
        <v>161</v>
      </c>
      <c r="AT3248" s="17" t="str">
        <f t="shared" ca="1" si="895"/>
        <v>No</v>
      </c>
      <c r="AU3248" s="17">
        <f t="shared" si="893"/>
        <v>1</v>
      </c>
      <c r="AV3248" s="17" t="str">
        <f>+VLOOKUP(B3248,[1]Cruces!S:T,2,0)</f>
        <v>5. Consultoría / Adjudicación</v>
      </c>
    </row>
    <row r="3249" spans="1:48" x14ac:dyDescent="0.25">
      <c r="A3249" s="17" t="s">
        <v>5837</v>
      </c>
      <c r="B3249" s="17" t="s">
        <v>80</v>
      </c>
      <c r="C3249" s="17">
        <v>2629257</v>
      </c>
      <c r="D3249" s="17">
        <v>20216236</v>
      </c>
      <c r="E3249" s="17" t="s">
        <v>93</v>
      </c>
      <c r="F3249" s="17" t="s">
        <v>120</v>
      </c>
      <c r="G3249" s="17" t="s">
        <v>5838</v>
      </c>
      <c r="H3249" s="17">
        <v>3145160414</v>
      </c>
      <c r="I3249" s="17" t="s">
        <v>71</v>
      </c>
      <c r="J3249" s="17" t="s">
        <v>5839</v>
      </c>
      <c r="K3249" s="17" t="s">
        <v>97</v>
      </c>
      <c r="L3249" s="17" t="s">
        <v>122</v>
      </c>
      <c r="M3249" s="17" t="s">
        <v>123</v>
      </c>
      <c r="N3249" s="17" t="s">
        <v>87</v>
      </c>
      <c r="O3249" s="17">
        <v>20180813</v>
      </c>
      <c r="P3249" s="17">
        <v>20200110</v>
      </c>
      <c r="Q3249" s="17">
        <v>1150</v>
      </c>
      <c r="R3249" s="17">
        <v>26186356</v>
      </c>
      <c r="S3249" s="17" t="s">
        <v>76</v>
      </c>
      <c r="T3249" s="17" t="s">
        <v>63</v>
      </c>
      <c r="U3249" s="17" t="s">
        <v>88</v>
      </c>
      <c r="V3249" s="17">
        <f t="shared" si="894"/>
        <v>75</v>
      </c>
      <c r="W3249" s="17">
        <v>75000</v>
      </c>
      <c r="X3249" s="17" t="s">
        <v>89</v>
      </c>
      <c r="Y3249" s="17" t="s">
        <v>80</v>
      </c>
      <c r="Z3249" s="17">
        <v>20200110</v>
      </c>
      <c r="AA3249" s="17" t="s">
        <v>78</v>
      </c>
      <c r="AB3249" s="17">
        <v>1</v>
      </c>
      <c r="AC3249" s="17" t="str">
        <f>IFERROR(VLOOKUP(A3249,[1]Cruces!AJ:AK,2,0),VLOOKUP(CONCATENATE(X3249,AA3249),[1]Cruces!G:H,2,0))</f>
        <v>Solicitud de Obra</v>
      </c>
      <c r="AD3249" s="17">
        <f t="shared" si="880"/>
        <v>13</v>
      </c>
      <c r="AE3249" s="17">
        <f t="shared" si="881"/>
        <v>8</v>
      </c>
      <c r="AF3249" s="17">
        <f t="shared" si="882"/>
        <v>2018</v>
      </c>
      <c r="AG3249" s="17" t="str">
        <f>IFERROR(VLOOKUP(MID(A3249,2,4)*1,[1]Cruces!K:L,2,0),"Verificar")</f>
        <v>Atlántico Norte</v>
      </c>
      <c r="AH3249" s="17">
        <f t="shared" ca="1" si="883"/>
        <v>835</v>
      </c>
      <c r="AI3249" s="17" t="str">
        <f>IFERROR(VLOOKUP(U3249,[1]Cruces!$O$1:$P$6,2,0),"Sin Orden")</f>
        <v>Resuelta</v>
      </c>
      <c r="AJ3249" s="17">
        <f t="shared" si="884"/>
        <v>10</v>
      </c>
      <c r="AK3249" s="17">
        <f t="shared" si="885"/>
        <v>1</v>
      </c>
      <c r="AL3249" s="17">
        <f t="shared" si="886"/>
        <v>2020</v>
      </c>
      <c r="AM3249" s="17">
        <f t="shared" ca="1" si="887"/>
        <v>320</v>
      </c>
      <c r="AN3249" s="18" t="str">
        <f>IFERROR(VLOOKUP(R3249*1,'[1]Ordenes de Servicio'!G:K,5,0),"No Cruza")</f>
        <v>No Cruza</v>
      </c>
      <c r="AO3249" s="17">
        <f t="shared" ca="1" si="888"/>
        <v>515</v>
      </c>
      <c r="AP3249" s="17">
        <f t="shared" si="889"/>
        <v>10</v>
      </c>
      <c r="AQ3249" s="17">
        <f t="shared" si="890"/>
        <v>1</v>
      </c>
      <c r="AR3249" s="17">
        <f t="shared" si="891"/>
        <v>2020</v>
      </c>
      <c r="AS3249" s="17">
        <f t="shared" ca="1" si="892"/>
        <v>320</v>
      </c>
      <c r="AT3249" s="17" t="str">
        <f t="shared" ca="1" si="895"/>
        <v>No</v>
      </c>
      <c r="AU3249" s="17">
        <f t="shared" si="893"/>
        <v>0</v>
      </c>
      <c r="AV3249" s="17" t="str">
        <f>+VLOOKUP(B3249,[1]Cruces!S:T,2,0)</f>
        <v>8. Puesta en Servicio</v>
      </c>
    </row>
    <row r="3250" spans="1:48" hidden="1" x14ac:dyDescent="0.25">
      <c r="A3250" s="17" t="s">
        <v>5840</v>
      </c>
      <c r="B3250" s="17" t="s">
        <v>54</v>
      </c>
      <c r="C3250" s="17">
        <v>2924145</v>
      </c>
      <c r="D3250" s="17">
        <v>0</v>
      </c>
      <c r="E3250" s="17" t="s">
        <v>55</v>
      </c>
      <c r="F3250" s="17" t="s">
        <v>107</v>
      </c>
      <c r="G3250" s="17" t="s">
        <v>4737</v>
      </c>
      <c r="H3250" s="17">
        <v>3103951712</v>
      </c>
      <c r="I3250" s="17" t="s">
        <v>116</v>
      </c>
      <c r="J3250" s="17" t="s">
        <v>59</v>
      </c>
      <c r="K3250" s="17" t="s">
        <v>97</v>
      </c>
      <c r="L3250" s="17" t="s">
        <v>111</v>
      </c>
      <c r="M3250" s="17" t="s">
        <v>112</v>
      </c>
      <c r="N3250" s="17" t="s">
        <v>62</v>
      </c>
      <c r="O3250" s="17">
        <v>20190327</v>
      </c>
      <c r="P3250" s="17">
        <v>20190329</v>
      </c>
      <c r="Q3250" s="17">
        <v>1110</v>
      </c>
      <c r="R3250" s="17">
        <v>26144414</v>
      </c>
      <c r="S3250" s="17" t="s">
        <v>100</v>
      </c>
      <c r="T3250" s="17" t="s">
        <v>63</v>
      </c>
      <c r="U3250" s="17" t="s">
        <v>91</v>
      </c>
      <c r="V3250" s="17">
        <f t="shared" si="894"/>
        <v>112.5</v>
      </c>
      <c r="W3250" s="17">
        <v>112500</v>
      </c>
      <c r="X3250" s="17" t="s">
        <v>89</v>
      </c>
      <c r="Y3250" s="17" t="s">
        <v>65</v>
      </c>
      <c r="Z3250" s="17">
        <v>20190329</v>
      </c>
      <c r="AA3250" s="17" t="s">
        <v>78</v>
      </c>
      <c r="AB3250" s="17">
        <v>1</v>
      </c>
      <c r="AC3250" s="17" t="str">
        <f>IFERROR(VLOOKUP(A3250,[1]Cruces!AJ:AK,2,0),VLOOKUP(CONCATENATE(X3250,AA3250),[1]Cruces!G:H,2,0))</f>
        <v>Solicitud de Obra</v>
      </c>
      <c r="AD3250" s="17">
        <f t="shared" si="880"/>
        <v>27</v>
      </c>
      <c r="AE3250" s="17">
        <f t="shared" si="881"/>
        <v>3</v>
      </c>
      <c r="AF3250" s="17">
        <f t="shared" si="882"/>
        <v>2019</v>
      </c>
      <c r="AG3250" s="17" t="str">
        <f>IFERROR(VLOOKUP(MID(A3250,2,4)*1,[1]Cruces!K:L,2,0),"Verificar")</f>
        <v>Atlántico Norte</v>
      </c>
      <c r="AH3250" s="17">
        <f t="shared" ca="1" si="883"/>
        <v>609</v>
      </c>
      <c r="AI3250" s="17" t="str">
        <f>IFERROR(VLOOKUP(U3250,[1]Cruces!$O$1:$P$6,2,0),"Sin Orden")</f>
        <v>Resuelta</v>
      </c>
      <c r="AJ3250" s="17">
        <f t="shared" si="884"/>
        <v>29</v>
      </c>
      <c r="AK3250" s="17">
        <f t="shared" si="885"/>
        <v>3</v>
      </c>
      <c r="AL3250" s="17">
        <f t="shared" si="886"/>
        <v>2019</v>
      </c>
      <c r="AM3250" s="17">
        <f t="shared" ca="1" si="887"/>
        <v>607</v>
      </c>
      <c r="AN3250" s="18" t="str">
        <f>IFERROR(VLOOKUP(R3250*1,'[1]Ordenes de Servicio'!G:K,5,0),"No Cruza")</f>
        <v>No Cruza</v>
      </c>
      <c r="AO3250" s="17">
        <f t="shared" ca="1" si="888"/>
        <v>2</v>
      </c>
      <c r="AP3250" s="17">
        <f t="shared" si="889"/>
        <v>29</v>
      </c>
      <c r="AQ3250" s="17">
        <f t="shared" si="890"/>
        <v>3</v>
      </c>
      <c r="AR3250" s="17">
        <f t="shared" si="891"/>
        <v>2019</v>
      </c>
      <c r="AS3250" s="17">
        <f t="shared" ca="1" si="892"/>
        <v>607</v>
      </c>
      <c r="AT3250" s="17" t="str">
        <f t="shared" ca="1" si="895"/>
        <v>Si</v>
      </c>
      <c r="AU3250" s="17">
        <f t="shared" si="893"/>
        <v>0</v>
      </c>
      <c r="AV3250" s="17" t="str">
        <f>+VLOOKUP(B3250,[1]Cruces!S:T,2,0)</f>
        <v>4. Presupuesto de Obra</v>
      </c>
    </row>
    <row r="3251" spans="1:48" hidden="1" x14ac:dyDescent="0.25">
      <c r="A3251" s="17" t="s">
        <v>9959</v>
      </c>
      <c r="B3251" s="17" t="s">
        <v>6595</v>
      </c>
      <c r="C3251" s="17">
        <v>0</v>
      </c>
      <c r="D3251" s="17">
        <v>0</v>
      </c>
      <c r="E3251" s="17" t="s">
        <v>55</v>
      </c>
      <c r="F3251" s="17" t="s">
        <v>7098</v>
      </c>
      <c r="G3251" s="17" t="s">
        <v>7634</v>
      </c>
      <c r="H3251" s="17">
        <v>3653400</v>
      </c>
      <c r="I3251" s="17" t="s">
        <v>71</v>
      </c>
      <c r="J3251" s="17" t="s">
        <v>59</v>
      </c>
      <c r="K3251" s="17" t="s">
        <v>97</v>
      </c>
      <c r="L3251" s="17" t="s">
        <v>7330</v>
      </c>
      <c r="M3251" s="17" t="s">
        <v>7331</v>
      </c>
      <c r="N3251" s="17" t="s">
        <v>6600</v>
      </c>
      <c r="O3251" s="17">
        <v>20200316</v>
      </c>
      <c r="P3251" s="17">
        <v>20200324</v>
      </c>
      <c r="Q3251" s="17">
        <v>1110</v>
      </c>
      <c r="R3251" s="17">
        <v>27265836</v>
      </c>
      <c r="S3251" s="17" t="s">
        <v>6601</v>
      </c>
      <c r="T3251" s="17" t="s">
        <v>63</v>
      </c>
      <c r="U3251" s="17" t="s">
        <v>91</v>
      </c>
      <c r="V3251" s="17">
        <f t="shared" si="894"/>
        <v>3</v>
      </c>
      <c r="W3251" s="17">
        <v>3000</v>
      </c>
      <c r="X3251" s="17" t="s">
        <v>7065</v>
      </c>
      <c r="Y3251" s="17" t="s">
        <v>6595</v>
      </c>
      <c r="Z3251" s="17">
        <v>20200324</v>
      </c>
      <c r="AA3251" s="17" t="s">
        <v>1947</v>
      </c>
      <c r="AB3251" s="17">
        <v>1</v>
      </c>
      <c r="AC3251" s="17" t="str">
        <f>IFERROR(VLOOKUP(A3251,[1]Cruces!AJ:AK,2,0),VLOOKUP(CONCATENATE(X3251,AA3251),[1]Cruces!G:H,2,0))</f>
        <v>Solicitud por BT</v>
      </c>
      <c r="AD3251" s="17">
        <f t="shared" si="880"/>
        <v>16</v>
      </c>
      <c r="AE3251" s="17">
        <f t="shared" si="881"/>
        <v>3</v>
      </c>
      <c r="AF3251" s="17">
        <f t="shared" si="882"/>
        <v>2020</v>
      </c>
      <c r="AG3251" s="17" t="str">
        <f>IFERROR(VLOOKUP(MID(A3251,2,4)*1,[1]Cruces!K:L,2,0),"Verificar")</f>
        <v>Atlántico Norte</v>
      </c>
      <c r="AH3251" s="17">
        <f t="shared" ca="1" si="883"/>
        <v>254</v>
      </c>
      <c r="AI3251" s="17" t="str">
        <f>IFERROR(VLOOKUP(U3251,[1]Cruces!$O$1:$P$6,2,0),"Sin Orden")</f>
        <v>Resuelta</v>
      </c>
      <c r="AJ3251" s="17">
        <f t="shared" si="884"/>
        <v>24</v>
      </c>
      <c r="AK3251" s="17">
        <f t="shared" si="885"/>
        <v>3</v>
      </c>
      <c r="AL3251" s="17">
        <f t="shared" si="886"/>
        <v>2020</v>
      </c>
      <c r="AM3251" s="17">
        <f t="shared" ca="1" si="887"/>
        <v>246</v>
      </c>
      <c r="AN3251" s="18" t="str">
        <f>IFERROR(VLOOKUP(R3251*1,'[1]Ordenes de Servicio'!G:K,5,0),"No Cruza")</f>
        <v>No Cruza</v>
      </c>
      <c r="AO3251" s="17">
        <f t="shared" ca="1" si="888"/>
        <v>8</v>
      </c>
      <c r="AP3251" s="17">
        <f t="shared" si="889"/>
        <v>24</v>
      </c>
      <c r="AQ3251" s="17">
        <f t="shared" si="890"/>
        <v>3</v>
      </c>
      <c r="AR3251" s="17">
        <f t="shared" si="891"/>
        <v>2020</v>
      </c>
      <c r="AS3251" s="17">
        <f t="shared" ca="1" si="892"/>
        <v>246</v>
      </c>
      <c r="AT3251" s="17" t="str">
        <f t="shared" ca="1" si="895"/>
        <v>No</v>
      </c>
      <c r="AU3251" s="17">
        <f t="shared" si="893"/>
        <v>0</v>
      </c>
      <c r="AV3251" s="17" t="str">
        <f>+VLOOKUP(B3251,[1]Cruces!S:T,2,0)</f>
        <v>7. Ejecución en Campo OS BT</v>
      </c>
    </row>
    <row r="3252" spans="1:48" hidden="1" x14ac:dyDescent="0.25">
      <c r="A3252" s="17" t="s">
        <v>5841</v>
      </c>
      <c r="B3252" s="17" t="s">
        <v>68</v>
      </c>
      <c r="C3252" s="17">
        <v>0</v>
      </c>
      <c r="D3252" s="17">
        <v>0</v>
      </c>
      <c r="E3252" s="17" t="s">
        <v>55</v>
      </c>
      <c r="F3252" s="17" t="s">
        <v>56</v>
      </c>
      <c r="G3252" s="17" t="s">
        <v>5842</v>
      </c>
      <c r="H3252" s="17">
        <v>0</v>
      </c>
      <c r="I3252" s="17" t="s">
        <v>116</v>
      </c>
      <c r="J3252" s="17" t="s">
        <v>59</v>
      </c>
      <c r="K3252" s="17" t="s">
        <v>97</v>
      </c>
      <c r="L3252" s="17" t="s">
        <v>172</v>
      </c>
      <c r="M3252" s="17" t="s">
        <v>173</v>
      </c>
      <c r="N3252" s="17" t="s">
        <v>75</v>
      </c>
      <c r="O3252" s="17">
        <v>20200306</v>
      </c>
      <c r="P3252" s="17">
        <v>20200306</v>
      </c>
      <c r="Q3252" s="17">
        <v>1150</v>
      </c>
      <c r="R3252" s="17">
        <v>28140697</v>
      </c>
      <c r="S3252" s="17" t="s">
        <v>76</v>
      </c>
      <c r="T3252" s="17" t="s">
        <v>63</v>
      </c>
      <c r="U3252" s="17" t="s">
        <v>91</v>
      </c>
      <c r="V3252" s="17">
        <f t="shared" si="894"/>
        <v>112.5</v>
      </c>
      <c r="W3252" s="17">
        <v>112500</v>
      </c>
      <c r="X3252" s="17" t="s">
        <v>64</v>
      </c>
      <c r="Y3252" s="17" t="s">
        <v>150</v>
      </c>
      <c r="Z3252" s="17">
        <v>20200928</v>
      </c>
      <c r="AA3252" s="17" t="s">
        <v>101</v>
      </c>
      <c r="AB3252" s="17">
        <v>1</v>
      </c>
      <c r="AC3252" s="17" t="str">
        <f>IFERROR(VLOOKUP(A3252,[1]Cruces!AJ:AK,2,0),VLOOKUP(CONCATENATE(X3252,AA3252),[1]Cruces!G:H,2,0))</f>
        <v>Solicitud de Obra</v>
      </c>
      <c r="AD3252" s="17">
        <f t="shared" ref="AD3252:AD3309" si="896">MID(O3252,7,2)*1</f>
        <v>6</v>
      </c>
      <c r="AE3252" s="17">
        <f t="shared" ref="AE3252:AE3309" si="897">MID(O3252,5,2)*1</f>
        <v>3</v>
      </c>
      <c r="AF3252" s="17">
        <f t="shared" ref="AF3252:AF3309" si="898">MID(O3252,1,4)*1</f>
        <v>2020</v>
      </c>
      <c r="AG3252" s="17" t="str">
        <f>IFERROR(VLOOKUP(MID(A3252,2,4)*1,[1]Cruces!K:L,2,0),"Verificar")</f>
        <v>Atlántico Norte</v>
      </c>
      <c r="AH3252" s="17">
        <f t="shared" ref="AH3252:AH3309" ca="1" si="899">TODAY()-DATE(AF3252,AE3252,AD3252)</f>
        <v>264</v>
      </c>
      <c r="AI3252" s="17" t="str">
        <f>IFERROR(VLOOKUP(U3252,[1]Cruces!$O$1:$P$6,2,0),"Sin Orden")</f>
        <v>Resuelta</v>
      </c>
      <c r="AJ3252" s="17">
        <f t="shared" ref="AJ3252:AJ3309" si="900">MID(Z3252,7,2)*1</f>
        <v>28</v>
      </c>
      <c r="AK3252" s="17">
        <f t="shared" ref="AK3252:AK3309" si="901">MID(Z3252,5,2)*1</f>
        <v>9</v>
      </c>
      <c r="AL3252" s="17">
        <f t="shared" ref="AL3252:AL3309" si="902">MID(Z3252,1,4)*1</f>
        <v>2020</v>
      </c>
      <c r="AM3252" s="17">
        <f t="shared" ref="AM3252:AM3309" ca="1" si="903">+TODAY()-DATE(AL3252,AK3252,AJ3252)</f>
        <v>58</v>
      </c>
      <c r="AN3252" s="18">
        <f>IFERROR(VLOOKUP(R3252*1,'[1]Ordenes de Servicio'!G:K,5,0),"No Cruza")</f>
        <v>44091</v>
      </c>
      <c r="AO3252" s="17">
        <f t="shared" ref="AO3252:AO3309" ca="1" si="904">+IF(AI3252="Resuelta",DATE(AL3252,AK3252,AJ3252)-DATE(AF3252,AE3252,AD3252),TODAY()-DATE(AL3252,AK3252,AJ3252))</f>
        <v>206</v>
      </c>
      <c r="AP3252" s="17">
        <f t="shared" ref="AP3252:AP3309" si="905">MID(P3252,7,2)*1</f>
        <v>6</v>
      </c>
      <c r="AQ3252" s="17">
        <f t="shared" ref="AQ3252:AQ3309" si="906">MID(P3252,5,2)*1</f>
        <v>3</v>
      </c>
      <c r="AR3252" s="17">
        <f t="shared" ref="AR3252:AR3309" si="907">MID(P3252,1,4)*1</f>
        <v>2020</v>
      </c>
      <c r="AS3252" s="17">
        <f t="shared" ref="AS3252:AS3309" ca="1" si="908">+TODAY()-DATE(AR3252,AQ3252,AP3252)</f>
        <v>264</v>
      </c>
      <c r="AT3252" s="17" t="str">
        <f t="shared" ca="1" si="895"/>
        <v>No</v>
      </c>
      <c r="AU3252" s="17">
        <f t="shared" ref="AU3252:AU3309" si="909">IF(DATE(AL3252,AK3252,AJ3252)-DATE(AR3252,AQ3252,AP3252)&lt;0,DATE(AR3252,AQ3252,AP3252)-DATE(AL3252,AK3252,AJ3252),DATE(AL3252,AK3252,AJ3252)-DATE(AR3252,AQ3252,AP3252))</f>
        <v>206</v>
      </c>
      <c r="AV3252" s="17" t="str">
        <f>+VLOOKUP(B3252,[1]Cruces!S:T,2,0)</f>
        <v>5. Consultoría / Adjudicación</v>
      </c>
    </row>
    <row r="3253" spans="1:48" hidden="1" x14ac:dyDescent="0.25">
      <c r="A3253" s="17" t="s">
        <v>9960</v>
      </c>
      <c r="B3253" s="17" t="s">
        <v>1943</v>
      </c>
      <c r="C3253" s="17">
        <v>0</v>
      </c>
      <c r="D3253" s="17">
        <v>0</v>
      </c>
      <c r="E3253" s="17" t="s">
        <v>55</v>
      </c>
      <c r="F3253" s="17" t="s">
        <v>5366</v>
      </c>
      <c r="G3253" s="17" t="s">
        <v>9961</v>
      </c>
      <c r="H3253" s="17">
        <v>3014038117</v>
      </c>
      <c r="I3253" s="17" t="s">
        <v>71</v>
      </c>
      <c r="J3253" s="17" t="s">
        <v>59</v>
      </c>
      <c r="K3253" s="17" t="s">
        <v>97</v>
      </c>
      <c r="L3253" s="17" t="s">
        <v>541</v>
      </c>
      <c r="M3253" s="17" t="s">
        <v>542</v>
      </c>
      <c r="N3253" s="17" t="s">
        <v>1946</v>
      </c>
      <c r="O3253" s="17">
        <v>20201008</v>
      </c>
      <c r="P3253" s="17">
        <v>20201008</v>
      </c>
      <c r="Q3253" s="17">
        <v>1210</v>
      </c>
      <c r="R3253" s="17">
        <v>28218382</v>
      </c>
      <c r="S3253" s="17" t="s">
        <v>6601</v>
      </c>
      <c r="T3253" s="17" t="s">
        <v>63</v>
      </c>
      <c r="U3253" s="17" t="s">
        <v>77</v>
      </c>
      <c r="V3253" s="17">
        <f t="shared" ref="V3253:V3310" si="910">+W3253/1000</f>
        <v>3</v>
      </c>
      <c r="W3253" s="17">
        <v>3000</v>
      </c>
      <c r="X3253" s="17" t="s">
        <v>7065</v>
      </c>
      <c r="Y3253" s="17" t="s">
        <v>1943</v>
      </c>
      <c r="Z3253" s="17">
        <v>20201008</v>
      </c>
      <c r="AA3253" s="17" t="s">
        <v>1947</v>
      </c>
      <c r="AB3253" s="17">
        <v>1</v>
      </c>
      <c r="AC3253" s="17" t="str">
        <f>IFERROR(VLOOKUP(A3253,[1]Cruces!AJ:AK,2,0),VLOOKUP(CONCATENATE(X3253,AA3253),[1]Cruces!G:H,2,0))</f>
        <v>Solicitud por BT</v>
      </c>
      <c r="AD3253" s="17">
        <f t="shared" si="896"/>
        <v>8</v>
      </c>
      <c r="AE3253" s="17">
        <f t="shared" si="897"/>
        <v>10</v>
      </c>
      <c r="AF3253" s="17">
        <f t="shared" si="898"/>
        <v>2020</v>
      </c>
      <c r="AG3253" s="17" t="str">
        <f>IFERROR(VLOOKUP(MID(A3253,2,4)*1,[1]Cruces!K:L,2,0),"Verificar")</f>
        <v>Atlántico Sur</v>
      </c>
      <c r="AH3253" s="17">
        <f t="shared" ca="1" si="899"/>
        <v>48</v>
      </c>
      <c r="AI3253" s="17" t="str">
        <f>IFERROR(VLOOKUP(U3253,[1]Cruces!$O$1:$P$6,2,0),"Sin Orden")</f>
        <v>Pendiente</v>
      </c>
      <c r="AJ3253" s="17">
        <f t="shared" si="900"/>
        <v>8</v>
      </c>
      <c r="AK3253" s="17">
        <f t="shared" si="901"/>
        <v>10</v>
      </c>
      <c r="AL3253" s="17">
        <f t="shared" si="902"/>
        <v>2020</v>
      </c>
      <c r="AM3253" s="17">
        <f t="shared" ca="1" si="903"/>
        <v>48</v>
      </c>
      <c r="AN3253" s="18">
        <f>IFERROR(VLOOKUP(R3253*1,'[1]Ordenes de Servicio'!G:K,5,0),"No Cruza")</f>
        <v>44112</v>
      </c>
      <c r="AO3253" s="17">
        <f t="shared" ca="1" si="904"/>
        <v>48</v>
      </c>
      <c r="AP3253" s="17">
        <f t="shared" si="905"/>
        <v>8</v>
      </c>
      <c r="AQ3253" s="17">
        <f t="shared" si="906"/>
        <v>10</v>
      </c>
      <c r="AR3253" s="17">
        <f t="shared" si="907"/>
        <v>2020</v>
      </c>
      <c r="AS3253" s="17">
        <f t="shared" ca="1" si="908"/>
        <v>48</v>
      </c>
      <c r="AT3253" s="17" t="str">
        <f t="shared" ref="AT3253:AT3310" ca="1" si="911">IF(AS3253&gt;359,"Si","No")</f>
        <v>No</v>
      </c>
      <c r="AU3253" s="17">
        <f t="shared" si="909"/>
        <v>0</v>
      </c>
      <c r="AV3253" s="17" t="str">
        <f>+VLOOKUP(B3253,[1]Cruces!S:T,2,0)</f>
        <v>7. Ejecución en Campo OS BT</v>
      </c>
    </row>
    <row r="3254" spans="1:48" hidden="1" x14ac:dyDescent="0.25">
      <c r="A3254" s="17" t="s">
        <v>9962</v>
      </c>
      <c r="B3254" s="17" t="s">
        <v>1943</v>
      </c>
      <c r="C3254" s="17">
        <v>0</v>
      </c>
      <c r="D3254" s="17">
        <v>0</v>
      </c>
      <c r="E3254" s="17" t="s">
        <v>55</v>
      </c>
      <c r="F3254" s="17" t="s">
        <v>932</v>
      </c>
      <c r="G3254" s="17" t="s">
        <v>9963</v>
      </c>
      <c r="H3254" s="17">
        <v>3045637642</v>
      </c>
      <c r="I3254" s="17" t="s">
        <v>71</v>
      </c>
      <c r="J3254" s="17" t="s">
        <v>59</v>
      </c>
      <c r="K3254" s="17" t="s">
        <v>9964</v>
      </c>
      <c r="L3254" s="17" t="s">
        <v>7958</v>
      </c>
      <c r="M3254" s="17" t="s">
        <v>7959</v>
      </c>
      <c r="N3254" s="17" t="s">
        <v>1946</v>
      </c>
      <c r="O3254" s="17">
        <v>20201023</v>
      </c>
      <c r="P3254" s="17">
        <v>20201023</v>
      </c>
      <c r="Q3254" s="17">
        <v>3410</v>
      </c>
      <c r="R3254" s="17">
        <v>28249013</v>
      </c>
      <c r="S3254" s="17" t="s">
        <v>6601</v>
      </c>
      <c r="T3254" s="17" t="s">
        <v>63</v>
      </c>
      <c r="U3254" s="17" t="s">
        <v>77</v>
      </c>
      <c r="V3254" s="17">
        <f t="shared" si="910"/>
        <v>2.5</v>
      </c>
      <c r="W3254" s="17">
        <v>2500</v>
      </c>
      <c r="X3254" s="17" t="s">
        <v>7065</v>
      </c>
      <c r="Y3254" s="17" t="s">
        <v>1943</v>
      </c>
      <c r="Z3254" s="17">
        <v>20201023</v>
      </c>
      <c r="AA3254" s="17" t="s">
        <v>1947</v>
      </c>
      <c r="AB3254" s="17">
        <v>1</v>
      </c>
      <c r="AC3254" s="17" t="str">
        <f>IFERROR(VLOOKUP(A3254,[1]Cruces!AJ:AK,2,0),VLOOKUP(CONCATENATE(X3254,AA3254),[1]Cruces!G:H,2,0))</f>
        <v>Solicitud por BT</v>
      </c>
      <c r="AD3254" s="17">
        <f t="shared" si="896"/>
        <v>23</v>
      </c>
      <c r="AE3254" s="17">
        <f t="shared" si="897"/>
        <v>10</v>
      </c>
      <c r="AF3254" s="17">
        <f t="shared" si="898"/>
        <v>2020</v>
      </c>
      <c r="AG3254" s="17" t="str">
        <f>IFERROR(VLOOKUP(MID(A3254,2,4)*1,[1]Cruces!K:L,2,0),"Verificar")</f>
        <v>Magdalena</v>
      </c>
      <c r="AH3254" s="17">
        <f t="shared" ca="1" si="899"/>
        <v>33</v>
      </c>
      <c r="AI3254" s="17" t="str">
        <f>IFERROR(VLOOKUP(U3254,[1]Cruces!$O$1:$P$6,2,0),"Sin Orden")</f>
        <v>Pendiente</v>
      </c>
      <c r="AJ3254" s="17">
        <f t="shared" si="900"/>
        <v>23</v>
      </c>
      <c r="AK3254" s="17">
        <f t="shared" si="901"/>
        <v>10</v>
      </c>
      <c r="AL3254" s="17">
        <f t="shared" si="902"/>
        <v>2020</v>
      </c>
      <c r="AM3254" s="17">
        <f t="shared" ca="1" si="903"/>
        <v>33</v>
      </c>
      <c r="AN3254" s="18">
        <f>IFERROR(VLOOKUP(R3254*1,'[1]Ordenes de Servicio'!G:K,5,0),"No Cruza")</f>
        <v>44127</v>
      </c>
      <c r="AO3254" s="17">
        <f t="shared" ca="1" si="904"/>
        <v>33</v>
      </c>
      <c r="AP3254" s="17">
        <f t="shared" si="905"/>
        <v>23</v>
      </c>
      <c r="AQ3254" s="17">
        <f t="shared" si="906"/>
        <v>10</v>
      </c>
      <c r="AR3254" s="17">
        <f t="shared" si="907"/>
        <v>2020</v>
      </c>
      <c r="AS3254" s="17">
        <f t="shared" ca="1" si="908"/>
        <v>33</v>
      </c>
      <c r="AT3254" s="17" t="str">
        <f t="shared" ca="1" si="911"/>
        <v>No</v>
      </c>
      <c r="AU3254" s="17">
        <f t="shared" si="909"/>
        <v>0</v>
      </c>
      <c r="AV3254" s="17" t="str">
        <f>+VLOOKUP(B3254,[1]Cruces!S:T,2,0)</f>
        <v>7. Ejecución en Campo OS BT</v>
      </c>
    </row>
    <row r="3255" spans="1:48" hidden="1" x14ac:dyDescent="0.25">
      <c r="A3255" s="17" t="s">
        <v>5843</v>
      </c>
      <c r="B3255" s="17" t="s">
        <v>68</v>
      </c>
      <c r="C3255" s="17">
        <v>0</v>
      </c>
      <c r="D3255" s="17">
        <v>0</v>
      </c>
      <c r="E3255" s="17" t="s">
        <v>55</v>
      </c>
      <c r="F3255" s="17" t="s">
        <v>126</v>
      </c>
      <c r="G3255" s="17" t="s">
        <v>5844</v>
      </c>
      <c r="H3255" s="17">
        <v>0</v>
      </c>
      <c r="I3255" s="17" t="s">
        <v>71</v>
      </c>
      <c r="J3255" s="17" t="s">
        <v>59</v>
      </c>
      <c r="K3255" s="17" t="s">
        <v>5845</v>
      </c>
      <c r="L3255" s="17" t="s">
        <v>129</v>
      </c>
      <c r="M3255" s="17" t="s">
        <v>130</v>
      </c>
      <c r="N3255" s="17" t="s">
        <v>75</v>
      </c>
      <c r="O3255" s="17">
        <v>20200113</v>
      </c>
      <c r="P3255" s="17">
        <v>20200217</v>
      </c>
      <c r="Q3255" s="17">
        <v>9331</v>
      </c>
      <c r="R3255" s="17">
        <v>27620414</v>
      </c>
      <c r="S3255" s="17" t="s">
        <v>76</v>
      </c>
      <c r="T3255" s="17" t="s">
        <v>63</v>
      </c>
      <c r="U3255" s="17" t="s">
        <v>88</v>
      </c>
      <c r="V3255" s="17">
        <f t="shared" si="910"/>
        <v>175</v>
      </c>
      <c r="W3255" s="17">
        <v>175000</v>
      </c>
      <c r="X3255" s="17" t="s">
        <v>64</v>
      </c>
      <c r="Y3255" s="17" t="s">
        <v>136</v>
      </c>
      <c r="Z3255" s="17">
        <v>20200312</v>
      </c>
      <c r="AA3255" s="17" t="s">
        <v>124</v>
      </c>
      <c r="AB3255" s="17">
        <v>1</v>
      </c>
      <c r="AC3255" s="17" t="str">
        <f>IFERROR(VLOOKUP(A3255,[1]Cruces!AJ:AK,2,0),VLOOKUP(CONCATENATE(X3255,AA3255),[1]Cruces!G:H,2,0))</f>
        <v>Solicitud de Obra</v>
      </c>
      <c r="AD3255" s="17">
        <f t="shared" si="896"/>
        <v>13</v>
      </c>
      <c r="AE3255" s="17">
        <f t="shared" si="897"/>
        <v>1</v>
      </c>
      <c r="AF3255" s="17">
        <f t="shared" si="898"/>
        <v>2020</v>
      </c>
      <c r="AG3255" s="17" t="str">
        <f>IFERROR(VLOOKUP(MID(A3255,2,4)*1,[1]Cruces!K:L,2,0),"Verificar")</f>
        <v>Guajira</v>
      </c>
      <c r="AH3255" s="17">
        <f t="shared" ca="1" si="899"/>
        <v>317</v>
      </c>
      <c r="AI3255" s="17" t="str">
        <f>IFERROR(VLOOKUP(U3255,[1]Cruces!$O$1:$P$6,2,0),"Sin Orden")</f>
        <v>Resuelta</v>
      </c>
      <c r="AJ3255" s="17">
        <f t="shared" si="900"/>
        <v>12</v>
      </c>
      <c r="AK3255" s="17">
        <f t="shared" si="901"/>
        <v>3</v>
      </c>
      <c r="AL3255" s="17">
        <f t="shared" si="902"/>
        <v>2020</v>
      </c>
      <c r="AM3255" s="17">
        <f t="shared" ca="1" si="903"/>
        <v>258</v>
      </c>
      <c r="AN3255" s="18" t="str">
        <f>IFERROR(VLOOKUP(R3255*1,'[1]Ordenes de Servicio'!G:K,5,0),"No Cruza")</f>
        <v>No Cruza</v>
      </c>
      <c r="AO3255" s="17">
        <f t="shared" ca="1" si="904"/>
        <v>59</v>
      </c>
      <c r="AP3255" s="17">
        <f t="shared" si="905"/>
        <v>17</v>
      </c>
      <c r="AQ3255" s="17">
        <f t="shared" si="906"/>
        <v>2</v>
      </c>
      <c r="AR3255" s="17">
        <f t="shared" si="907"/>
        <v>2020</v>
      </c>
      <c r="AS3255" s="17">
        <f t="shared" ca="1" si="908"/>
        <v>282</v>
      </c>
      <c r="AT3255" s="17" t="str">
        <f t="shared" ca="1" si="911"/>
        <v>No</v>
      </c>
      <c r="AU3255" s="17">
        <f t="shared" si="909"/>
        <v>24</v>
      </c>
      <c r="AV3255" s="17" t="str">
        <f>+VLOOKUP(B3255,[1]Cruces!S:T,2,0)</f>
        <v>5. Consultoría / Adjudicación</v>
      </c>
    </row>
    <row r="3256" spans="1:48" hidden="1" x14ac:dyDescent="0.25">
      <c r="A3256" s="17" t="s">
        <v>5846</v>
      </c>
      <c r="B3256" s="17" t="s">
        <v>68</v>
      </c>
      <c r="C3256" s="17">
        <v>0</v>
      </c>
      <c r="D3256" s="17">
        <v>0</v>
      </c>
      <c r="E3256" s="17" t="s">
        <v>55</v>
      </c>
      <c r="F3256" s="17" t="s">
        <v>81</v>
      </c>
      <c r="G3256" s="17" t="s">
        <v>5847</v>
      </c>
      <c r="H3256" s="17">
        <v>3232323925</v>
      </c>
      <c r="I3256" s="17" t="s">
        <v>116</v>
      </c>
      <c r="J3256" s="17" t="s">
        <v>59</v>
      </c>
      <c r="K3256" s="17" t="s">
        <v>97</v>
      </c>
      <c r="L3256" s="17" t="s">
        <v>85</v>
      </c>
      <c r="M3256" s="17" t="s">
        <v>86</v>
      </c>
      <c r="N3256" s="17" t="s">
        <v>75</v>
      </c>
      <c r="O3256" s="17">
        <v>20200826</v>
      </c>
      <c r="P3256" s="17">
        <v>20201016</v>
      </c>
      <c r="Q3256" s="17">
        <v>3460</v>
      </c>
      <c r="R3256" s="17">
        <v>28087116</v>
      </c>
      <c r="S3256" s="17" t="s">
        <v>100</v>
      </c>
      <c r="T3256" s="17" t="s">
        <v>63</v>
      </c>
      <c r="U3256" s="17" t="s">
        <v>91</v>
      </c>
      <c r="V3256" s="17">
        <f t="shared" si="910"/>
        <v>300</v>
      </c>
      <c r="W3256" s="17">
        <v>300000</v>
      </c>
      <c r="X3256" s="17" t="s">
        <v>64</v>
      </c>
      <c r="Y3256" s="17" t="s">
        <v>136</v>
      </c>
      <c r="Z3256" s="17">
        <v>20201016</v>
      </c>
      <c r="AA3256" s="17" t="s">
        <v>101</v>
      </c>
      <c r="AB3256" s="17">
        <v>1</v>
      </c>
      <c r="AC3256" s="17" t="str">
        <f>IFERROR(VLOOKUP(A3256,[1]Cruces!AJ:AK,2,0),VLOOKUP(CONCATENATE(X3256,AA3256),[1]Cruces!G:H,2,0))</f>
        <v>Solicitud de Obra</v>
      </c>
      <c r="AD3256" s="17">
        <f t="shared" si="896"/>
        <v>26</v>
      </c>
      <c r="AE3256" s="17">
        <f t="shared" si="897"/>
        <v>8</v>
      </c>
      <c r="AF3256" s="17">
        <f t="shared" si="898"/>
        <v>2020</v>
      </c>
      <c r="AG3256" s="17" t="str">
        <f>IFERROR(VLOOKUP(MID(A3256,2,4)*1,[1]Cruces!K:L,2,0),"Verificar")</f>
        <v>Magdalena</v>
      </c>
      <c r="AH3256" s="17">
        <f t="shared" ca="1" si="899"/>
        <v>91</v>
      </c>
      <c r="AI3256" s="17" t="str">
        <f>IFERROR(VLOOKUP(U3256,[1]Cruces!$O$1:$P$6,2,0),"Sin Orden")</f>
        <v>Resuelta</v>
      </c>
      <c r="AJ3256" s="17">
        <f t="shared" si="900"/>
        <v>16</v>
      </c>
      <c r="AK3256" s="17">
        <f t="shared" si="901"/>
        <v>10</v>
      </c>
      <c r="AL3256" s="17">
        <f t="shared" si="902"/>
        <v>2020</v>
      </c>
      <c r="AM3256" s="17">
        <f t="shared" ca="1" si="903"/>
        <v>40</v>
      </c>
      <c r="AN3256" s="18" t="str">
        <f>IFERROR(VLOOKUP(R3256*1,'[1]Ordenes de Servicio'!G:K,5,0),"No Cruza")</f>
        <v>No Cruza</v>
      </c>
      <c r="AO3256" s="17">
        <f t="shared" ca="1" si="904"/>
        <v>51</v>
      </c>
      <c r="AP3256" s="17">
        <f t="shared" si="905"/>
        <v>16</v>
      </c>
      <c r="AQ3256" s="17">
        <f t="shared" si="906"/>
        <v>10</v>
      </c>
      <c r="AR3256" s="17">
        <f t="shared" si="907"/>
        <v>2020</v>
      </c>
      <c r="AS3256" s="17">
        <f t="shared" ca="1" si="908"/>
        <v>40</v>
      </c>
      <c r="AT3256" s="17" t="str">
        <f t="shared" ca="1" si="911"/>
        <v>No</v>
      </c>
      <c r="AU3256" s="17">
        <f t="shared" si="909"/>
        <v>0</v>
      </c>
      <c r="AV3256" s="17" t="str">
        <f>+VLOOKUP(B3256,[1]Cruces!S:T,2,0)</f>
        <v>5. Consultoría / Adjudicación</v>
      </c>
    </row>
    <row r="3257" spans="1:48" hidden="1" x14ac:dyDescent="0.25">
      <c r="A3257" s="17" t="s">
        <v>5848</v>
      </c>
      <c r="B3257" s="17" t="s">
        <v>296</v>
      </c>
      <c r="C3257" s="17">
        <v>0</v>
      </c>
      <c r="D3257" s="17">
        <v>0</v>
      </c>
      <c r="E3257" s="17" t="s">
        <v>55</v>
      </c>
      <c r="F3257" s="17" t="s">
        <v>107</v>
      </c>
      <c r="G3257" s="17" t="s">
        <v>5849</v>
      </c>
      <c r="H3257" s="17">
        <v>3421113</v>
      </c>
      <c r="I3257" s="17" t="s">
        <v>71</v>
      </c>
      <c r="J3257" s="17" t="s">
        <v>59</v>
      </c>
      <c r="K3257" s="17" t="s">
        <v>97</v>
      </c>
      <c r="L3257" s="17" t="s">
        <v>145</v>
      </c>
      <c r="M3257" s="17" t="s">
        <v>146</v>
      </c>
      <c r="N3257" s="17" t="s">
        <v>301</v>
      </c>
      <c r="O3257" s="17">
        <v>20201106</v>
      </c>
      <c r="P3257" s="17">
        <v>20201106</v>
      </c>
      <c r="Q3257" s="17">
        <v>9520</v>
      </c>
      <c r="R3257" s="17">
        <v>28276249</v>
      </c>
      <c r="S3257" s="17" t="s">
        <v>100</v>
      </c>
      <c r="T3257" s="17" t="s">
        <v>63</v>
      </c>
      <c r="U3257" s="17" t="s">
        <v>91</v>
      </c>
      <c r="V3257" s="17">
        <f t="shared" si="910"/>
        <v>45</v>
      </c>
      <c r="W3257" s="17">
        <v>45000</v>
      </c>
      <c r="X3257" s="17" t="s">
        <v>64</v>
      </c>
      <c r="Y3257" s="17" t="s">
        <v>296</v>
      </c>
      <c r="Z3257" s="17">
        <v>20201106</v>
      </c>
      <c r="AA3257" s="17" t="s">
        <v>78</v>
      </c>
      <c r="AB3257" s="17">
        <v>1</v>
      </c>
      <c r="AC3257" s="17" t="str">
        <f>IFERROR(VLOOKUP(A3257,[1]Cruces!AJ:AK,2,0),VLOOKUP(CONCATENATE(X3257,AA3257),[1]Cruces!G:H,2,0))</f>
        <v>Solicitud de Obra</v>
      </c>
      <c r="AD3257" s="17">
        <f t="shared" si="896"/>
        <v>6</v>
      </c>
      <c r="AE3257" s="17">
        <f t="shared" si="897"/>
        <v>11</v>
      </c>
      <c r="AF3257" s="17">
        <f t="shared" si="898"/>
        <v>2020</v>
      </c>
      <c r="AG3257" s="17" t="str">
        <f>IFERROR(VLOOKUP(MID(A3257,2,4)*1,[1]Cruces!K:L,2,0),"Verificar")</f>
        <v>Atlántico Sur</v>
      </c>
      <c r="AH3257" s="17">
        <f t="shared" ca="1" si="899"/>
        <v>19</v>
      </c>
      <c r="AI3257" s="17" t="str">
        <f>IFERROR(VLOOKUP(U3257,[1]Cruces!$O$1:$P$6,2,0),"Sin Orden")</f>
        <v>Resuelta</v>
      </c>
      <c r="AJ3257" s="17">
        <f t="shared" si="900"/>
        <v>6</v>
      </c>
      <c r="AK3257" s="17">
        <f t="shared" si="901"/>
        <v>11</v>
      </c>
      <c r="AL3257" s="17">
        <f t="shared" si="902"/>
        <v>2020</v>
      </c>
      <c r="AM3257" s="17">
        <f t="shared" ca="1" si="903"/>
        <v>19</v>
      </c>
      <c r="AN3257" s="18" t="str">
        <f>IFERROR(VLOOKUP(R3257*1,'[1]Ordenes de Servicio'!G:K,5,0),"No Cruza")</f>
        <v>No Cruza</v>
      </c>
      <c r="AO3257" s="17">
        <f t="shared" ca="1" si="904"/>
        <v>0</v>
      </c>
      <c r="AP3257" s="17">
        <f t="shared" si="905"/>
        <v>6</v>
      </c>
      <c r="AQ3257" s="17">
        <f t="shared" si="906"/>
        <v>11</v>
      </c>
      <c r="AR3257" s="17">
        <f t="shared" si="907"/>
        <v>2020</v>
      </c>
      <c r="AS3257" s="17">
        <f t="shared" ca="1" si="908"/>
        <v>19</v>
      </c>
      <c r="AT3257" s="17" t="str">
        <f t="shared" ca="1" si="911"/>
        <v>No</v>
      </c>
      <c r="AU3257" s="17">
        <f t="shared" si="909"/>
        <v>0</v>
      </c>
      <c r="AV3257" s="17" t="str">
        <f>+VLOOKUP(B3257,[1]Cruces!S:T,2,0)</f>
        <v>3. Evaluación Técnico Ecónomica</v>
      </c>
    </row>
    <row r="3258" spans="1:48" hidden="1" x14ac:dyDescent="0.25">
      <c r="A3258" s="17" t="s">
        <v>5850</v>
      </c>
      <c r="B3258" s="17" t="s">
        <v>54</v>
      </c>
      <c r="C3258" s="17">
        <v>0</v>
      </c>
      <c r="D3258" s="17">
        <v>0</v>
      </c>
      <c r="E3258" s="17" t="s">
        <v>55</v>
      </c>
      <c r="F3258" s="17" t="s">
        <v>932</v>
      </c>
      <c r="G3258" s="17" t="s">
        <v>5851</v>
      </c>
      <c r="H3258" s="17">
        <v>0</v>
      </c>
      <c r="I3258" s="17" t="s">
        <v>71</v>
      </c>
      <c r="J3258" s="17" t="s">
        <v>59</v>
      </c>
      <c r="K3258" s="17" t="s">
        <v>97</v>
      </c>
      <c r="L3258" s="17" t="s">
        <v>935</v>
      </c>
      <c r="M3258" s="17" t="s">
        <v>936</v>
      </c>
      <c r="N3258" s="17" t="s">
        <v>62</v>
      </c>
      <c r="O3258" s="17">
        <v>20181120</v>
      </c>
      <c r="P3258" s="17">
        <v>20181123</v>
      </c>
      <c r="Q3258" s="17">
        <v>3410</v>
      </c>
      <c r="R3258" s="17">
        <v>25741459</v>
      </c>
      <c r="S3258" s="17" t="s">
        <v>100</v>
      </c>
      <c r="T3258" s="17" t="s">
        <v>63</v>
      </c>
      <c r="U3258" s="17" t="s">
        <v>91</v>
      </c>
      <c r="V3258" s="17">
        <f t="shared" si="910"/>
        <v>75</v>
      </c>
      <c r="W3258" s="17">
        <v>75000</v>
      </c>
      <c r="X3258" s="17" t="s">
        <v>64</v>
      </c>
      <c r="Y3258" s="17" t="s">
        <v>65</v>
      </c>
      <c r="Z3258" s="17">
        <v>20181123</v>
      </c>
      <c r="AA3258" s="17" t="s">
        <v>78</v>
      </c>
      <c r="AB3258" s="17">
        <v>1</v>
      </c>
      <c r="AC3258" s="17" t="str">
        <f>IFERROR(VLOOKUP(A3258,[1]Cruces!AJ:AK,2,0),VLOOKUP(CONCATENATE(X3258,AA3258),[1]Cruces!G:H,2,0))</f>
        <v>Solicitud de Obra</v>
      </c>
      <c r="AD3258" s="17">
        <f t="shared" si="896"/>
        <v>20</v>
      </c>
      <c r="AE3258" s="17">
        <f t="shared" si="897"/>
        <v>11</v>
      </c>
      <c r="AF3258" s="17">
        <f t="shared" si="898"/>
        <v>2018</v>
      </c>
      <c r="AG3258" s="17" t="str">
        <f>IFERROR(VLOOKUP(MID(A3258,2,4)*1,[1]Cruces!K:L,2,0),"Verificar")</f>
        <v>Magdalena</v>
      </c>
      <c r="AH3258" s="17">
        <f t="shared" ca="1" si="899"/>
        <v>736</v>
      </c>
      <c r="AI3258" s="17" t="str">
        <f>IFERROR(VLOOKUP(U3258,[1]Cruces!$O$1:$P$6,2,0),"Sin Orden")</f>
        <v>Resuelta</v>
      </c>
      <c r="AJ3258" s="17">
        <f t="shared" si="900"/>
        <v>23</v>
      </c>
      <c r="AK3258" s="17">
        <f t="shared" si="901"/>
        <v>11</v>
      </c>
      <c r="AL3258" s="17">
        <f t="shared" si="902"/>
        <v>2018</v>
      </c>
      <c r="AM3258" s="17">
        <f t="shared" ca="1" si="903"/>
        <v>733</v>
      </c>
      <c r="AN3258" s="18" t="str">
        <f>IFERROR(VLOOKUP(R3258*1,'[1]Ordenes de Servicio'!G:K,5,0),"No Cruza")</f>
        <v>No Cruza</v>
      </c>
      <c r="AO3258" s="17">
        <f t="shared" ca="1" si="904"/>
        <v>3</v>
      </c>
      <c r="AP3258" s="17">
        <f t="shared" si="905"/>
        <v>23</v>
      </c>
      <c r="AQ3258" s="17">
        <f t="shared" si="906"/>
        <v>11</v>
      </c>
      <c r="AR3258" s="17">
        <f t="shared" si="907"/>
        <v>2018</v>
      </c>
      <c r="AS3258" s="17">
        <f t="shared" ca="1" si="908"/>
        <v>733</v>
      </c>
      <c r="AT3258" s="17" t="str">
        <f t="shared" ca="1" si="911"/>
        <v>Si</v>
      </c>
      <c r="AU3258" s="17">
        <f t="shared" si="909"/>
        <v>0</v>
      </c>
      <c r="AV3258" s="17" t="str">
        <f>+VLOOKUP(B3258,[1]Cruces!S:T,2,0)</f>
        <v>4. Presupuesto de Obra</v>
      </c>
    </row>
    <row r="3259" spans="1:48" hidden="1" x14ac:dyDescent="0.25">
      <c r="A3259" s="17" t="s">
        <v>9965</v>
      </c>
      <c r="B3259" s="17" t="s">
        <v>6595</v>
      </c>
      <c r="C3259" s="17">
        <v>0</v>
      </c>
      <c r="D3259" s="17">
        <v>0</v>
      </c>
      <c r="E3259" s="17" t="s">
        <v>55</v>
      </c>
      <c r="F3259" s="17" t="s">
        <v>56</v>
      </c>
      <c r="G3259" s="17" t="s">
        <v>9966</v>
      </c>
      <c r="H3259" s="17">
        <v>0</v>
      </c>
      <c r="I3259" s="17" t="s">
        <v>71</v>
      </c>
      <c r="J3259" s="17" t="s">
        <v>59</v>
      </c>
      <c r="K3259" s="17" t="s">
        <v>9967</v>
      </c>
      <c r="L3259" s="17" t="s">
        <v>7310</v>
      </c>
      <c r="M3259" s="17" t="s">
        <v>7311</v>
      </c>
      <c r="N3259" s="17" t="s">
        <v>6600</v>
      </c>
      <c r="O3259" s="17">
        <v>20191009</v>
      </c>
      <c r="P3259" s="17">
        <v>20191021</v>
      </c>
      <c r="Q3259" s="17">
        <v>1110</v>
      </c>
      <c r="R3259" s="17">
        <v>26886597</v>
      </c>
      <c r="S3259" s="17" t="s">
        <v>6601</v>
      </c>
      <c r="T3259" s="17" t="s">
        <v>63</v>
      </c>
      <c r="U3259" s="17" t="s">
        <v>91</v>
      </c>
      <c r="V3259" s="17">
        <f t="shared" si="910"/>
        <v>3</v>
      </c>
      <c r="W3259" s="17">
        <v>3000</v>
      </c>
      <c r="X3259" s="17" t="s">
        <v>7065</v>
      </c>
      <c r="Y3259" s="17" t="s">
        <v>6595</v>
      </c>
      <c r="Z3259" s="17">
        <v>20191021</v>
      </c>
      <c r="AA3259" s="17" t="s">
        <v>1947</v>
      </c>
      <c r="AB3259" s="17">
        <v>1</v>
      </c>
      <c r="AC3259" s="17" t="str">
        <f>IFERROR(VLOOKUP(A3259,[1]Cruces!AJ:AK,2,0),VLOOKUP(CONCATENATE(X3259,AA3259),[1]Cruces!G:H,2,0))</f>
        <v>Solicitud por BT</v>
      </c>
      <c r="AD3259" s="17">
        <f t="shared" si="896"/>
        <v>9</v>
      </c>
      <c r="AE3259" s="17">
        <f t="shared" si="897"/>
        <v>10</v>
      </c>
      <c r="AF3259" s="17">
        <f t="shared" si="898"/>
        <v>2019</v>
      </c>
      <c r="AG3259" s="17" t="str">
        <f>IFERROR(VLOOKUP(MID(A3259,2,4)*1,[1]Cruces!K:L,2,0),"Verificar")</f>
        <v>Atlántico Norte</v>
      </c>
      <c r="AH3259" s="17">
        <f t="shared" ca="1" si="899"/>
        <v>413</v>
      </c>
      <c r="AI3259" s="17" t="str">
        <f>IFERROR(VLOOKUP(U3259,[1]Cruces!$O$1:$P$6,2,0),"Sin Orden")</f>
        <v>Resuelta</v>
      </c>
      <c r="AJ3259" s="17">
        <f t="shared" si="900"/>
        <v>21</v>
      </c>
      <c r="AK3259" s="17">
        <f t="shared" si="901"/>
        <v>10</v>
      </c>
      <c r="AL3259" s="17">
        <f t="shared" si="902"/>
        <v>2019</v>
      </c>
      <c r="AM3259" s="17">
        <f t="shared" ca="1" si="903"/>
        <v>401</v>
      </c>
      <c r="AN3259" s="18" t="str">
        <f>IFERROR(VLOOKUP(R3259*1,'[1]Ordenes de Servicio'!G:K,5,0),"No Cruza")</f>
        <v>No Cruza</v>
      </c>
      <c r="AO3259" s="17">
        <f t="shared" ca="1" si="904"/>
        <v>12</v>
      </c>
      <c r="AP3259" s="17">
        <f t="shared" si="905"/>
        <v>21</v>
      </c>
      <c r="AQ3259" s="17">
        <f t="shared" si="906"/>
        <v>10</v>
      </c>
      <c r="AR3259" s="17">
        <f t="shared" si="907"/>
        <v>2019</v>
      </c>
      <c r="AS3259" s="17">
        <f t="shared" ca="1" si="908"/>
        <v>401</v>
      </c>
      <c r="AT3259" s="17" t="str">
        <f t="shared" ca="1" si="911"/>
        <v>Si</v>
      </c>
      <c r="AU3259" s="17">
        <f t="shared" si="909"/>
        <v>0</v>
      </c>
      <c r="AV3259" s="17" t="str">
        <f>+VLOOKUP(B3259,[1]Cruces!S:T,2,0)</f>
        <v>7. Ejecución en Campo OS BT</v>
      </c>
    </row>
    <row r="3260" spans="1:48" hidden="1" x14ac:dyDescent="0.25">
      <c r="A3260" s="17" t="s">
        <v>7041</v>
      </c>
      <c r="B3260" s="17" t="s">
        <v>569</v>
      </c>
      <c r="C3260" s="17">
        <v>0</v>
      </c>
      <c r="D3260" s="17">
        <v>0</v>
      </c>
      <c r="E3260" s="17" t="s">
        <v>55</v>
      </c>
      <c r="F3260" s="17" t="s">
        <v>56</v>
      </c>
      <c r="G3260" s="17" t="s">
        <v>1688</v>
      </c>
      <c r="H3260" s="17">
        <v>3017294</v>
      </c>
      <c r="I3260" s="17" t="s">
        <v>71</v>
      </c>
      <c r="J3260" s="17" t="s">
        <v>59</v>
      </c>
      <c r="K3260" s="17" t="s">
        <v>97</v>
      </c>
      <c r="L3260" s="17" t="s">
        <v>255</v>
      </c>
      <c r="M3260" s="17" t="s">
        <v>256</v>
      </c>
      <c r="N3260" s="17" t="s">
        <v>572</v>
      </c>
      <c r="O3260" s="17">
        <v>20200919</v>
      </c>
      <c r="P3260" s="17">
        <v>20200919</v>
      </c>
      <c r="Q3260" s="17">
        <v>1150</v>
      </c>
      <c r="R3260" s="17">
        <v>0</v>
      </c>
      <c r="S3260" s="17"/>
      <c r="T3260" s="17" t="s">
        <v>63</v>
      </c>
      <c r="U3260" s="17"/>
      <c r="V3260" s="17">
        <f t="shared" si="910"/>
        <v>15</v>
      </c>
      <c r="W3260" s="17">
        <v>15000</v>
      </c>
      <c r="X3260" s="17" t="s">
        <v>218</v>
      </c>
      <c r="Y3260" s="17" t="s">
        <v>569</v>
      </c>
      <c r="Z3260" s="17">
        <v>20200919</v>
      </c>
      <c r="AA3260" s="17" t="s">
        <v>219</v>
      </c>
      <c r="AB3260" s="17">
        <v>1</v>
      </c>
      <c r="AC3260" s="17" t="str">
        <f>IFERROR(VLOOKUP(A3260,[1]Cruces!AJ:AK,2,0),VLOOKUP(CONCATENATE(X3260,AA3260),[1]Cruces!G:H,2,0))</f>
        <v>Solicitud CREG 030</v>
      </c>
      <c r="AD3260" s="17">
        <f t="shared" si="896"/>
        <v>19</v>
      </c>
      <c r="AE3260" s="17">
        <f t="shared" si="897"/>
        <v>9</v>
      </c>
      <c r="AF3260" s="17">
        <f t="shared" si="898"/>
        <v>2020</v>
      </c>
      <c r="AG3260" s="17" t="str">
        <f>IFERROR(VLOOKUP(MID(A3260,2,4)*1,[1]Cruces!K:L,2,0),"Verificar")</f>
        <v>Atlántico Norte</v>
      </c>
      <c r="AH3260" s="17">
        <f t="shared" ca="1" si="899"/>
        <v>67</v>
      </c>
      <c r="AI3260" s="17" t="str">
        <f>IFERROR(VLOOKUP(U3260,[1]Cruces!$O$1:$P$6,2,0),"Sin Orden")</f>
        <v>Sin Orden</v>
      </c>
      <c r="AJ3260" s="17">
        <f t="shared" si="900"/>
        <v>19</v>
      </c>
      <c r="AK3260" s="17">
        <f t="shared" si="901"/>
        <v>9</v>
      </c>
      <c r="AL3260" s="17">
        <f t="shared" si="902"/>
        <v>2020</v>
      </c>
      <c r="AM3260" s="17">
        <f t="shared" ca="1" si="903"/>
        <v>67</v>
      </c>
      <c r="AN3260" s="18" t="str">
        <f>IFERROR(VLOOKUP(R3260*1,'[1]Ordenes de Servicio'!G:K,5,0),"No Cruza")</f>
        <v>No Cruza</v>
      </c>
      <c r="AO3260" s="17">
        <f t="shared" ca="1" si="904"/>
        <v>67</v>
      </c>
      <c r="AP3260" s="17">
        <f t="shared" si="905"/>
        <v>19</v>
      </c>
      <c r="AQ3260" s="17">
        <f t="shared" si="906"/>
        <v>9</v>
      </c>
      <c r="AR3260" s="17">
        <f t="shared" si="907"/>
        <v>2020</v>
      </c>
      <c r="AS3260" s="17">
        <f t="shared" ca="1" si="908"/>
        <v>67</v>
      </c>
      <c r="AT3260" s="17" t="str">
        <f t="shared" ca="1" si="911"/>
        <v>No</v>
      </c>
      <c r="AU3260" s="17">
        <f t="shared" si="909"/>
        <v>0</v>
      </c>
      <c r="AV3260" s="17" t="str">
        <f>+VLOOKUP(B3260,[1]Cruces!S:T,2,0)</f>
        <v>1. Solicitud</v>
      </c>
    </row>
    <row r="3261" spans="1:48" hidden="1" x14ac:dyDescent="0.25">
      <c r="A3261" s="17" t="s">
        <v>5852</v>
      </c>
      <c r="B3261" s="17" t="s">
        <v>68</v>
      </c>
      <c r="C3261" s="17">
        <v>2050092</v>
      </c>
      <c r="D3261" s="17">
        <v>20061447</v>
      </c>
      <c r="E3261" s="17" t="s">
        <v>93</v>
      </c>
      <c r="F3261" s="17" t="s">
        <v>107</v>
      </c>
      <c r="G3261" s="17" t="s">
        <v>5853</v>
      </c>
      <c r="H3261" s="17">
        <v>3114310101</v>
      </c>
      <c r="I3261" s="17" t="s">
        <v>71</v>
      </c>
      <c r="J3261" s="17" t="s">
        <v>5854</v>
      </c>
      <c r="K3261" s="17" t="s">
        <v>97</v>
      </c>
      <c r="L3261" s="17" t="s">
        <v>117</v>
      </c>
      <c r="M3261" s="17" t="s">
        <v>118</v>
      </c>
      <c r="N3261" s="17" t="s">
        <v>75</v>
      </c>
      <c r="O3261" s="17">
        <v>20200506</v>
      </c>
      <c r="P3261" s="17">
        <v>20200714</v>
      </c>
      <c r="Q3261" s="17">
        <v>1170</v>
      </c>
      <c r="R3261" s="17">
        <v>28229471</v>
      </c>
      <c r="S3261" s="17" t="s">
        <v>76</v>
      </c>
      <c r="T3261" s="17" t="s">
        <v>63</v>
      </c>
      <c r="U3261" s="17" t="s">
        <v>91</v>
      </c>
      <c r="V3261" s="17">
        <f t="shared" si="910"/>
        <v>50</v>
      </c>
      <c r="W3261" s="17">
        <v>50000</v>
      </c>
      <c r="X3261" s="17" t="s">
        <v>89</v>
      </c>
      <c r="Y3261" s="17" t="s">
        <v>150</v>
      </c>
      <c r="Z3261" s="17">
        <v>20201013</v>
      </c>
      <c r="AA3261" s="17" t="s">
        <v>78</v>
      </c>
      <c r="AB3261" s="17">
        <v>1</v>
      </c>
      <c r="AC3261" s="17" t="str">
        <f>IFERROR(VLOOKUP(A3261,[1]Cruces!AJ:AK,2,0),VLOOKUP(CONCATENATE(X3261,AA3261),[1]Cruces!G:H,2,0))</f>
        <v>Solicitud de Obra</v>
      </c>
      <c r="AD3261" s="17">
        <f t="shared" si="896"/>
        <v>6</v>
      </c>
      <c r="AE3261" s="17">
        <f t="shared" si="897"/>
        <v>5</v>
      </c>
      <c r="AF3261" s="17">
        <f t="shared" si="898"/>
        <v>2020</v>
      </c>
      <c r="AG3261" s="17" t="str">
        <f>IFERROR(VLOOKUP(MID(A3261,2,4)*1,[1]Cruces!K:L,2,0),"Verificar")</f>
        <v>Atlántico Norte</v>
      </c>
      <c r="AH3261" s="17">
        <f t="shared" ca="1" si="899"/>
        <v>203</v>
      </c>
      <c r="AI3261" s="17" t="str">
        <f>IFERROR(VLOOKUP(U3261,[1]Cruces!$O$1:$P$6,2,0),"Sin Orden")</f>
        <v>Resuelta</v>
      </c>
      <c r="AJ3261" s="17">
        <f t="shared" si="900"/>
        <v>13</v>
      </c>
      <c r="AK3261" s="17">
        <f t="shared" si="901"/>
        <v>10</v>
      </c>
      <c r="AL3261" s="17">
        <f t="shared" si="902"/>
        <v>2020</v>
      </c>
      <c r="AM3261" s="17">
        <f t="shared" ca="1" si="903"/>
        <v>43</v>
      </c>
      <c r="AN3261" s="18">
        <f>IFERROR(VLOOKUP(R3261*1,'[1]Ordenes de Servicio'!G:K,5,0),"No Cruza")</f>
        <v>44117</v>
      </c>
      <c r="AO3261" s="17">
        <f t="shared" ca="1" si="904"/>
        <v>160</v>
      </c>
      <c r="AP3261" s="17">
        <f t="shared" si="905"/>
        <v>14</v>
      </c>
      <c r="AQ3261" s="17">
        <f t="shared" si="906"/>
        <v>7</v>
      </c>
      <c r="AR3261" s="17">
        <f t="shared" si="907"/>
        <v>2020</v>
      </c>
      <c r="AS3261" s="17">
        <f t="shared" ca="1" si="908"/>
        <v>134</v>
      </c>
      <c r="AT3261" s="17" t="str">
        <f t="shared" ca="1" si="911"/>
        <v>No</v>
      </c>
      <c r="AU3261" s="17">
        <f t="shared" si="909"/>
        <v>91</v>
      </c>
      <c r="AV3261" s="17" t="str">
        <f>+VLOOKUP(B3261,[1]Cruces!S:T,2,0)</f>
        <v>5. Consultoría / Adjudicación</v>
      </c>
    </row>
    <row r="3262" spans="1:48" hidden="1" x14ac:dyDescent="0.25">
      <c r="A3262" s="17" t="s">
        <v>5855</v>
      </c>
      <c r="B3262" s="17" t="s">
        <v>68</v>
      </c>
      <c r="C3262" s="17">
        <v>0</v>
      </c>
      <c r="D3262" s="17">
        <v>0</v>
      </c>
      <c r="E3262" s="17" t="s">
        <v>55</v>
      </c>
      <c r="F3262" s="17" t="s">
        <v>107</v>
      </c>
      <c r="G3262" s="17" t="s">
        <v>5856</v>
      </c>
      <c r="H3262" s="17">
        <v>0</v>
      </c>
      <c r="I3262" s="17" t="s">
        <v>116</v>
      </c>
      <c r="J3262" s="17" t="s">
        <v>59</v>
      </c>
      <c r="K3262" s="17" t="s">
        <v>97</v>
      </c>
      <c r="L3262" s="17" t="s">
        <v>145</v>
      </c>
      <c r="M3262" s="17" t="s">
        <v>146</v>
      </c>
      <c r="N3262" s="17" t="s">
        <v>75</v>
      </c>
      <c r="O3262" s="17">
        <v>20190902</v>
      </c>
      <c r="P3262" s="17">
        <v>20200207</v>
      </c>
      <c r="Q3262" s="17">
        <v>9520</v>
      </c>
      <c r="R3262" s="17">
        <v>26690979</v>
      </c>
      <c r="S3262" s="17" t="s">
        <v>100</v>
      </c>
      <c r="T3262" s="17" t="s">
        <v>63</v>
      </c>
      <c r="U3262" s="17" t="s">
        <v>91</v>
      </c>
      <c r="V3262" s="17">
        <f t="shared" si="910"/>
        <v>37.5</v>
      </c>
      <c r="W3262" s="17">
        <v>37500</v>
      </c>
      <c r="X3262" s="17" t="s">
        <v>64</v>
      </c>
      <c r="Y3262" s="17" t="s">
        <v>150</v>
      </c>
      <c r="Z3262" s="17">
        <v>20200915</v>
      </c>
      <c r="AA3262" s="17" t="s">
        <v>78</v>
      </c>
      <c r="AB3262" s="17">
        <v>1</v>
      </c>
      <c r="AC3262" s="17" t="str">
        <f>IFERROR(VLOOKUP(A3262,[1]Cruces!AJ:AK,2,0),VLOOKUP(CONCATENATE(X3262,AA3262),[1]Cruces!G:H,2,0))</f>
        <v>Solicitud de Obra</v>
      </c>
      <c r="AD3262" s="17">
        <f t="shared" si="896"/>
        <v>2</v>
      </c>
      <c r="AE3262" s="17">
        <f t="shared" si="897"/>
        <v>9</v>
      </c>
      <c r="AF3262" s="17">
        <f t="shared" si="898"/>
        <v>2019</v>
      </c>
      <c r="AG3262" s="17" t="str">
        <f>IFERROR(VLOOKUP(MID(A3262,2,4)*1,[1]Cruces!K:L,2,0),"Verificar")</f>
        <v>Atlántico Sur</v>
      </c>
      <c r="AH3262" s="17">
        <f t="shared" ca="1" si="899"/>
        <v>450</v>
      </c>
      <c r="AI3262" s="17" t="str">
        <f>IFERROR(VLOOKUP(U3262,[1]Cruces!$O$1:$P$6,2,0),"Sin Orden")</f>
        <v>Resuelta</v>
      </c>
      <c r="AJ3262" s="17">
        <f t="shared" si="900"/>
        <v>15</v>
      </c>
      <c r="AK3262" s="17">
        <f t="shared" si="901"/>
        <v>9</v>
      </c>
      <c r="AL3262" s="17">
        <f t="shared" si="902"/>
        <v>2020</v>
      </c>
      <c r="AM3262" s="17">
        <f t="shared" ca="1" si="903"/>
        <v>71</v>
      </c>
      <c r="AN3262" s="18" t="str">
        <f>IFERROR(VLOOKUP(R3262*1,'[1]Ordenes de Servicio'!G:K,5,0),"No Cruza")</f>
        <v>No Cruza</v>
      </c>
      <c r="AO3262" s="17">
        <f t="shared" ca="1" si="904"/>
        <v>379</v>
      </c>
      <c r="AP3262" s="17">
        <f t="shared" si="905"/>
        <v>7</v>
      </c>
      <c r="AQ3262" s="17">
        <f t="shared" si="906"/>
        <v>2</v>
      </c>
      <c r="AR3262" s="17">
        <f t="shared" si="907"/>
        <v>2020</v>
      </c>
      <c r="AS3262" s="17">
        <f t="shared" ca="1" si="908"/>
        <v>292</v>
      </c>
      <c r="AT3262" s="17" t="str">
        <f t="shared" ca="1" si="911"/>
        <v>No</v>
      </c>
      <c r="AU3262" s="17">
        <f t="shared" si="909"/>
        <v>221</v>
      </c>
      <c r="AV3262" s="17" t="str">
        <f>+VLOOKUP(B3262,[1]Cruces!S:T,2,0)</f>
        <v>5. Consultoría / Adjudicación</v>
      </c>
    </row>
    <row r="3263" spans="1:48" hidden="1" x14ac:dyDescent="0.25">
      <c r="A3263" s="17" t="s">
        <v>5857</v>
      </c>
      <c r="B3263" s="17" t="s">
        <v>68</v>
      </c>
      <c r="C3263" s="17">
        <v>0</v>
      </c>
      <c r="D3263" s="17">
        <v>0</v>
      </c>
      <c r="E3263" s="17" t="s">
        <v>55</v>
      </c>
      <c r="F3263" s="17" t="s">
        <v>56</v>
      </c>
      <c r="G3263" s="17" t="s">
        <v>5858</v>
      </c>
      <c r="H3263" s="17">
        <v>0</v>
      </c>
      <c r="I3263" s="17" t="s">
        <v>116</v>
      </c>
      <c r="J3263" s="17" t="s">
        <v>59</v>
      </c>
      <c r="K3263" s="17" t="s">
        <v>5859</v>
      </c>
      <c r="L3263" s="17" t="s">
        <v>172</v>
      </c>
      <c r="M3263" s="17" t="s">
        <v>173</v>
      </c>
      <c r="N3263" s="17" t="s">
        <v>75</v>
      </c>
      <c r="O3263" s="17">
        <v>20190320</v>
      </c>
      <c r="P3263" s="17">
        <v>20190403</v>
      </c>
      <c r="Q3263" s="17">
        <v>9510</v>
      </c>
      <c r="R3263" s="17">
        <v>26256398</v>
      </c>
      <c r="S3263" s="17" t="s">
        <v>76</v>
      </c>
      <c r="T3263" s="17" t="s">
        <v>63</v>
      </c>
      <c r="U3263" s="17" t="s">
        <v>91</v>
      </c>
      <c r="V3263" s="17">
        <f t="shared" si="910"/>
        <v>30</v>
      </c>
      <c r="W3263" s="17">
        <v>30000</v>
      </c>
      <c r="X3263" s="17" t="s">
        <v>64</v>
      </c>
      <c r="Y3263" s="17" t="s">
        <v>136</v>
      </c>
      <c r="Z3263" s="17">
        <v>20190412</v>
      </c>
      <c r="AA3263" s="17" t="s">
        <v>78</v>
      </c>
      <c r="AB3263" s="17">
        <v>1</v>
      </c>
      <c r="AC3263" s="17" t="str">
        <f>IFERROR(VLOOKUP(A3263,[1]Cruces!AJ:AK,2,0),VLOOKUP(CONCATENATE(X3263,AA3263),[1]Cruces!G:H,2,0))</f>
        <v>Solicitud de Obra</v>
      </c>
      <c r="AD3263" s="17">
        <f t="shared" si="896"/>
        <v>20</v>
      </c>
      <c r="AE3263" s="17">
        <f t="shared" si="897"/>
        <v>3</v>
      </c>
      <c r="AF3263" s="17">
        <f t="shared" si="898"/>
        <v>2019</v>
      </c>
      <c r="AG3263" s="17" t="str">
        <f>IFERROR(VLOOKUP(MID(A3263,2,4)*1,[1]Cruces!K:L,2,0),"Verificar")</f>
        <v>Atlántico Norte</v>
      </c>
      <c r="AH3263" s="17">
        <f t="shared" ca="1" si="899"/>
        <v>616</v>
      </c>
      <c r="AI3263" s="17" t="str">
        <f>IFERROR(VLOOKUP(U3263,[1]Cruces!$O$1:$P$6,2,0),"Sin Orden")</f>
        <v>Resuelta</v>
      </c>
      <c r="AJ3263" s="17">
        <f t="shared" si="900"/>
        <v>12</v>
      </c>
      <c r="AK3263" s="17">
        <f t="shared" si="901"/>
        <v>4</v>
      </c>
      <c r="AL3263" s="17">
        <f t="shared" si="902"/>
        <v>2019</v>
      </c>
      <c r="AM3263" s="17">
        <f t="shared" ca="1" si="903"/>
        <v>593</v>
      </c>
      <c r="AN3263" s="18">
        <f>IFERROR(VLOOKUP(R3263*1,'[1]Ordenes de Servicio'!G:K,5,0),"No Cruza")</f>
        <v>43585</v>
      </c>
      <c r="AO3263" s="17">
        <f t="shared" ca="1" si="904"/>
        <v>23</v>
      </c>
      <c r="AP3263" s="17">
        <f t="shared" si="905"/>
        <v>3</v>
      </c>
      <c r="AQ3263" s="17">
        <f t="shared" si="906"/>
        <v>4</v>
      </c>
      <c r="AR3263" s="17">
        <f t="shared" si="907"/>
        <v>2019</v>
      </c>
      <c r="AS3263" s="17">
        <f t="shared" ca="1" si="908"/>
        <v>602</v>
      </c>
      <c r="AT3263" s="17" t="str">
        <f t="shared" ca="1" si="911"/>
        <v>Si</v>
      </c>
      <c r="AU3263" s="17">
        <f t="shared" si="909"/>
        <v>9</v>
      </c>
      <c r="AV3263" s="17" t="str">
        <f>+VLOOKUP(B3263,[1]Cruces!S:T,2,0)</f>
        <v>5. Consultoría / Adjudicación</v>
      </c>
    </row>
    <row r="3264" spans="1:48" hidden="1" x14ac:dyDescent="0.25">
      <c r="A3264" s="17" t="s">
        <v>5860</v>
      </c>
      <c r="B3264" s="17" t="s">
        <v>54</v>
      </c>
      <c r="C3264" s="17">
        <v>0</v>
      </c>
      <c r="D3264" s="17">
        <v>0</v>
      </c>
      <c r="E3264" s="17" t="s">
        <v>55</v>
      </c>
      <c r="F3264" s="17" t="s">
        <v>126</v>
      </c>
      <c r="G3264" s="17" t="s">
        <v>5861</v>
      </c>
      <c r="H3264" s="17">
        <v>0</v>
      </c>
      <c r="I3264" s="17" t="s">
        <v>71</v>
      </c>
      <c r="J3264" s="17" t="s">
        <v>59</v>
      </c>
      <c r="K3264" s="17" t="s">
        <v>560</v>
      </c>
      <c r="L3264" s="17" t="s">
        <v>129</v>
      </c>
      <c r="M3264" s="17" t="s">
        <v>130</v>
      </c>
      <c r="N3264" s="17" t="s">
        <v>62</v>
      </c>
      <c r="O3264" s="17">
        <v>20200902</v>
      </c>
      <c r="P3264" s="17">
        <v>20201014</v>
      </c>
      <c r="Q3264" s="17">
        <v>3310</v>
      </c>
      <c r="R3264" s="17">
        <v>28097036</v>
      </c>
      <c r="S3264" s="17" t="s">
        <v>100</v>
      </c>
      <c r="T3264" s="17" t="s">
        <v>63</v>
      </c>
      <c r="U3264" s="17" t="s">
        <v>91</v>
      </c>
      <c r="V3264" s="17">
        <f t="shared" si="910"/>
        <v>45</v>
      </c>
      <c r="W3264" s="17">
        <v>45000</v>
      </c>
      <c r="X3264" s="17" t="s">
        <v>64</v>
      </c>
      <c r="Y3264" s="17" t="s">
        <v>65</v>
      </c>
      <c r="Z3264" s="17">
        <v>20201014</v>
      </c>
      <c r="AA3264" s="17" t="s">
        <v>78</v>
      </c>
      <c r="AB3264" s="17">
        <v>1</v>
      </c>
      <c r="AC3264" s="17" t="str">
        <f>IFERROR(VLOOKUP(A3264,[1]Cruces!AJ:AK,2,0),VLOOKUP(CONCATENATE(X3264,AA3264),[1]Cruces!G:H,2,0))</f>
        <v>Solicitud de Obra</v>
      </c>
      <c r="AD3264" s="17">
        <f t="shared" si="896"/>
        <v>2</v>
      </c>
      <c r="AE3264" s="17">
        <f t="shared" si="897"/>
        <v>9</v>
      </c>
      <c r="AF3264" s="17">
        <f t="shared" si="898"/>
        <v>2020</v>
      </c>
      <c r="AG3264" s="17" t="str">
        <f>IFERROR(VLOOKUP(MID(A3264,2,4)*1,[1]Cruces!K:L,2,0),"Verificar")</f>
        <v>Guajira</v>
      </c>
      <c r="AH3264" s="17">
        <f t="shared" ca="1" si="899"/>
        <v>84</v>
      </c>
      <c r="AI3264" s="17" t="str">
        <f>IFERROR(VLOOKUP(U3264,[1]Cruces!$O$1:$P$6,2,0),"Sin Orden")</f>
        <v>Resuelta</v>
      </c>
      <c r="AJ3264" s="17">
        <f t="shared" si="900"/>
        <v>14</v>
      </c>
      <c r="AK3264" s="17">
        <f t="shared" si="901"/>
        <v>10</v>
      </c>
      <c r="AL3264" s="17">
        <f t="shared" si="902"/>
        <v>2020</v>
      </c>
      <c r="AM3264" s="17">
        <f t="shared" ca="1" si="903"/>
        <v>42</v>
      </c>
      <c r="AN3264" s="18" t="str">
        <f>IFERROR(VLOOKUP(R3264*1,'[1]Ordenes de Servicio'!G:K,5,0),"No Cruza")</f>
        <v>No Cruza</v>
      </c>
      <c r="AO3264" s="17">
        <f t="shared" ca="1" si="904"/>
        <v>42</v>
      </c>
      <c r="AP3264" s="17">
        <f t="shared" si="905"/>
        <v>14</v>
      </c>
      <c r="AQ3264" s="17">
        <f t="shared" si="906"/>
        <v>10</v>
      </c>
      <c r="AR3264" s="17">
        <f t="shared" si="907"/>
        <v>2020</v>
      </c>
      <c r="AS3264" s="17">
        <f t="shared" ca="1" si="908"/>
        <v>42</v>
      </c>
      <c r="AT3264" s="17" t="str">
        <f t="shared" ca="1" si="911"/>
        <v>No</v>
      </c>
      <c r="AU3264" s="17">
        <f t="shared" si="909"/>
        <v>0</v>
      </c>
      <c r="AV3264" s="17" t="str">
        <f>+VLOOKUP(B3264,[1]Cruces!S:T,2,0)</f>
        <v>4. Presupuesto de Obra</v>
      </c>
    </row>
    <row r="3265" spans="1:48" hidden="1" x14ac:dyDescent="0.25">
      <c r="A3265" s="17" t="s">
        <v>5862</v>
      </c>
      <c r="B3265" s="17" t="s">
        <v>68</v>
      </c>
      <c r="C3265" s="17">
        <v>0</v>
      </c>
      <c r="D3265" s="17">
        <v>0</v>
      </c>
      <c r="E3265" s="17" t="s">
        <v>55</v>
      </c>
      <c r="F3265" s="17" t="s">
        <v>107</v>
      </c>
      <c r="G3265" s="17" t="s">
        <v>178</v>
      </c>
      <c r="H3265" s="17">
        <v>0</v>
      </c>
      <c r="I3265" s="17" t="s">
        <v>116</v>
      </c>
      <c r="J3265" s="17" t="s">
        <v>59</v>
      </c>
      <c r="K3265" s="17" t="s">
        <v>396</v>
      </c>
      <c r="L3265" s="17" t="s">
        <v>117</v>
      </c>
      <c r="M3265" s="17" t="s">
        <v>118</v>
      </c>
      <c r="N3265" s="17" t="s">
        <v>75</v>
      </c>
      <c r="O3265" s="17">
        <v>20200504</v>
      </c>
      <c r="P3265" s="17">
        <v>20200715</v>
      </c>
      <c r="Q3265" s="17">
        <v>1170</v>
      </c>
      <c r="R3265" s="17">
        <v>27440051</v>
      </c>
      <c r="S3265" s="17" t="s">
        <v>100</v>
      </c>
      <c r="T3265" s="17" t="s">
        <v>63</v>
      </c>
      <c r="U3265" s="17" t="s">
        <v>91</v>
      </c>
      <c r="V3265" s="17">
        <f t="shared" si="910"/>
        <v>75</v>
      </c>
      <c r="W3265" s="17">
        <v>75000</v>
      </c>
      <c r="X3265" s="17" t="s">
        <v>64</v>
      </c>
      <c r="Y3265" s="17" t="s">
        <v>136</v>
      </c>
      <c r="Z3265" s="17">
        <v>20200803</v>
      </c>
      <c r="AA3265" s="17" t="s">
        <v>78</v>
      </c>
      <c r="AB3265" s="17">
        <v>1</v>
      </c>
      <c r="AC3265" s="17" t="str">
        <f>IFERROR(VLOOKUP(A3265,[1]Cruces!AJ:AK,2,0),VLOOKUP(CONCATENATE(X3265,AA3265),[1]Cruces!G:H,2,0))</f>
        <v>Solicitud de Obra</v>
      </c>
      <c r="AD3265" s="17">
        <f t="shared" si="896"/>
        <v>4</v>
      </c>
      <c r="AE3265" s="17">
        <f t="shared" si="897"/>
        <v>5</v>
      </c>
      <c r="AF3265" s="17">
        <f t="shared" si="898"/>
        <v>2020</v>
      </c>
      <c r="AG3265" s="17" t="str">
        <f>IFERROR(VLOOKUP(MID(A3265,2,4)*1,[1]Cruces!K:L,2,0),"Verificar")</f>
        <v>Atlántico Norte</v>
      </c>
      <c r="AH3265" s="17">
        <f t="shared" ca="1" si="899"/>
        <v>205</v>
      </c>
      <c r="AI3265" s="17" t="str">
        <f>IFERROR(VLOOKUP(U3265,[1]Cruces!$O$1:$P$6,2,0),"Sin Orden")</f>
        <v>Resuelta</v>
      </c>
      <c r="AJ3265" s="17">
        <f t="shared" si="900"/>
        <v>3</v>
      </c>
      <c r="AK3265" s="17">
        <f t="shared" si="901"/>
        <v>8</v>
      </c>
      <c r="AL3265" s="17">
        <f t="shared" si="902"/>
        <v>2020</v>
      </c>
      <c r="AM3265" s="17">
        <f t="shared" ca="1" si="903"/>
        <v>114</v>
      </c>
      <c r="AN3265" s="18" t="str">
        <f>IFERROR(VLOOKUP(R3265*1,'[1]Ordenes de Servicio'!G:K,5,0),"No Cruza")</f>
        <v>No Cruza</v>
      </c>
      <c r="AO3265" s="17">
        <f t="shared" ca="1" si="904"/>
        <v>91</v>
      </c>
      <c r="AP3265" s="17">
        <f t="shared" si="905"/>
        <v>15</v>
      </c>
      <c r="AQ3265" s="17">
        <f t="shared" si="906"/>
        <v>7</v>
      </c>
      <c r="AR3265" s="17">
        <f t="shared" si="907"/>
        <v>2020</v>
      </c>
      <c r="AS3265" s="17">
        <f t="shared" ca="1" si="908"/>
        <v>133</v>
      </c>
      <c r="AT3265" s="17" t="str">
        <f t="shared" ca="1" si="911"/>
        <v>No</v>
      </c>
      <c r="AU3265" s="17">
        <f t="shared" si="909"/>
        <v>19</v>
      </c>
      <c r="AV3265" s="17" t="str">
        <f>+VLOOKUP(B3265,[1]Cruces!S:T,2,0)</f>
        <v>5. Consultoría / Adjudicación</v>
      </c>
    </row>
    <row r="3266" spans="1:48" hidden="1" x14ac:dyDescent="0.25">
      <c r="A3266" s="17" t="s">
        <v>5863</v>
      </c>
      <c r="B3266" s="17" t="s">
        <v>579</v>
      </c>
      <c r="C3266" s="17">
        <v>0</v>
      </c>
      <c r="D3266" s="17">
        <v>0</v>
      </c>
      <c r="E3266" s="17" t="s">
        <v>55</v>
      </c>
      <c r="F3266" s="17" t="s">
        <v>107</v>
      </c>
      <c r="G3266" s="17" t="s">
        <v>5864</v>
      </c>
      <c r="H3266" s="17">
        <v>0</v>
      </c>
      <c r="I3266" s="17" t="s">
        <v>116</v>
      </c>
      <c r="J3266" s="17" t="s">
        <v>59</v>
      </c>
      <c r="K3266" s="17" t="s">
        <v>5865</v>
      </c>
      <c r="L3266" s="17" t="s">
        <v>117</v>
      </c>
      <c r="M3266" s="17" t="s">
        <v>118</v>
      </c>
      <c r="N3266" s="17" t="s">
        <v>582</v>
      </c>
      <c r="O3266" s="17">
        <v>20200908</v>
      </c>
      <c r="P3266" s="17">
        <v>20200908</v>
      </c>
      <c r="Q3266" s="17">
        <v>1110</v>
      </c>
      <c r="R3266" s="17">
        <v>0</v>
      </c>
      <c r="S3266" s="17"/>
      <c r="T3266" s="17" t="s">
        <v>63</v>
      </c>
      <c r="U3266" s="17"/>
      <c r="V3266" s="17">
        <f t="shared" si="910"/>
        <v>500</v>
      </c>
      <c r="W3266" s="17">
        <v>500000</v>
      </c>
      <c r="X3266" s="17" t="s">
        <v>64</v>
      </c>
      <c r="Y3266" s="17" t="s">
        <v>583</v>
      </c>
      <c r="Z3266" s="17">
        <v>20200908</v>
      </c>
      <c r="AA3266" s="17" t="s">
        <v>646</v>
      </c>
      <c r="AB3266" s="17">
        <v>1</v>
      </c>
      <c r="AC3266" s="17" t="str">
        <f>IFERROR(VLOOKUP(A3266,[1]Cruces!AJ:AK,2,0),VLOOKUP(CONCATENATE(X3266,AA3266),[1]Cruces!G:H,2,0))</f>
        <v>Solicitud de Obra</v>
      </c>
      <c r="AD3266" s="17">
        <f t="shared" si="896"/>
        <v>8</v>
      </c>
      <c r="AE3266" s="17">
        <f t="shared" si="897"/>
        <v>9</v>
      </c>
      <c r="AF3266" s="17">
        <f t="shared" si="898"/>
        <v>2020</v>
      </c>
      <c r="AG3266" s="17" t="str">
        <f>IFERROR(VLOOKUP(MID(A3266,2,4)*1,[1]Cruces!K:L,2,0),"Verificar")</f>
        <v>Atlántico Norte</v>
      </c>
      <c r="AH3266" s="17">
        <f t="shared" ca="1" si="899"/>
        <v>78</v>
      </c>
      <c r="AI3266" s="17" t="str">
        <f>IFERROR(VLOOKUP(U3266,[1]Cruces!$O$1:$P$6,2,0),"Sin Orden")</f>
        <v>Sin Orden</v>
      </c>
      <c r="AJ3266" s="17">
        <f t="shared" si="900"/>
        <v>8</v>
      </c>
      <c r="AK3266" s="17">
        <f t="shared" si="901"/>
        <v>9</v>
      </c>
      <c r="AL3266" s="17">
        <f t="shared" si="902"/>
        <v>2020</v>
      </c>
      <c r="AM3266" s="17">
        <f t="shared" ca="1" si="903"/>
        <v>78</v>
      </c>
      <c r="AN3266" s="18" t="str">
        <f>IFERROR(VLOOKUP(R3266*1,'[1]Ordenes de Servicio'!G:K,5,0),"No Cruza")</f>
        <v>No Cruza</v>
      </c>
      <c r="AO3266" s="17">
        <f t="shared" ca="1" si="904"/>
        <v>78</v>
      </c>
      <c r="AP3266" s="17">
        <f t="shared" si="905"/>
        <v>8</v>
      </c>
      <c r="AQ3266" s="17">
        <f t="shared" si="906"/>
        <v>9</v>
      </c>
      <c r="AR3266" s="17">
        <f t="shared" si="907"/>
        <v>2020</v>
      </c>
      <c r="AS3266" s="17">
        <f t="shared" ca="1" si="908"/>
        <v>78</v>
      </c>
      <c r="AT3266" s="17" t="str">
        <f t="shared" ca="1" si="911"/>
        <v>No</v>
      </c>
      <c r="AU3266" s="17">
        <f t="shared" si="909"/>
        <v>0</v>
      </c>
      <c r="AV3266" s="17" t="str">
        <f>+VLOOKUP(B3266,[1]Cruces!S:T,2,0)</f>
        <v>2. Factibilidad</v>
      </c>
    </row>
    <row r="3267" spans="1:48" hidden="1" x14ac:dyDescent="0.25">
      <c r="A3267" s="17" t="s">
        <v>5866</v>
      </c>
      <c r="B3267" s="17" t="s">
        <v>68</v>
      </c>
      <c r="C3267" s="17">
        <v>2018406</v>
      </c>
      <c r="D3267" s="17">
        <v>0</v>
      </c>
      <c r="E3267" s="17" t="s">
        <v>55</v>
      </c>
      <c r="F3267" s="17" t="s">
        <v>107</v>
      </c>
      <c r="G3267" s="17" t="s">
        <v>95</v>
      </c>
      <c r="H3267" s="17">
        <v>3003360026</v>
      </c>
      <c r="I3267" s="17" t="s">
        <v>83</v>
      </c>
      <c r="J3267" s="17" t="s">
        <v>59</v>
      </c>
      <c r="K3267" s="17" t="s">
        <v>97</v>
      </c>
      <c r="L3267" s="17" t="s">
        <v>117</v>
      </c>
      <c r="M3267" s="17" t="s">
        <v>118</v>
      </c>
      <c r="N3267" s="17" t="s">
        <v>75</v>
      </c>
      <c r="O3267" s="17">
        <v>20191113</v>
      </c>
      <c r="P3267" s="17">
        <v>20191113</v>
      </c>
      <c r="Q3267" s="17">
        <v>1110</v>
      </c>
      <c r="R3267" s="17">
        <v>0</v>
      </c>
      <c r="S3267" s="17"/>
      <c r="T3267" s="17" t="s">
        <v>63</v>
      </c>
      <c r="U3267" s="17"/>
      <c r="V3267" s="17">
        <f t="shared" si="910"/>
        <v>300</v>
      </c>
      <c r="W3267" s="17">
        <v>300000</v>
      </c>
      <c r="X3267" s="17" t="s">
        <v>89</v>
      </c>
      <c r="Y3267" s="17" t="s">
        <v>68</v>
      </c>
      <c r="Z3267" s="17">
        <v>20191113</v>
      </c>
      <c r="AA3267" s="17" t="s">
        <v>101</v>
      </c>
      <c r="AB3267" s="17">
        <v>1</v>
      </c>
      <c r="AC3267" s="17" t="str">
        <f>IFERROR(VLOOKUP(A3267,[1]Cruces!AJ:AK,2,0),VLOOKUP(CONCATENATE(X3267,AA3267),[1]Cruces!G:H,2,0))</f>
        <v>Solicitud de Obra</v>
      </c>
      <c r="AD3267" s="17">
        <f t="shared" si="896"/>
        <v>13</v>
      </c>
      <c r="AE3267" s="17">
        <f t="shared" si="897"/>
        <v>11</v>
      </c>
      <c r="AF3267" s="17">
        <f t="shared" si="898"/>
        <v>2019</v>
      </c>
      <c r="AG3267" s="17" t="str">
        <f>IFERROR(VLOOKUP(MID(A3267,2,4)*1,[1]Cruces!K:L,2,0),"Verificar")</f>
        <v>Atlántico Norte</v>
      </c>
      <c r="AH3267" s="17">
        <f t="shared" ca="1" si="899"/>
        <v>378</v>
      </c>
      <c r="AI3267" s="17" t="str">
        <f>IFERROR(VLOOKUP(U3267,[1]Cruces!$O$1:$P$6,2,0),"Sin Orden")</f>
        <v>Sin Orden</v>
      </c>
      <c r="AJ3267" s="17">
        <f t="shared" si="900"/>
        <v>13</v>
      </c>
      <c r="AK3267" s="17">
        <f t="shared" si="901"/>
        <v>11</v>
      </c>
      <c r="AL3267" s="17">
        <f t="shared" si="902"/>
        <v>2019</v>
      </c>
      <c r="AM3267" s="17">
        <f t="shared" ca="1" si="903"/>
        <v>378</v>
      </c>
      <c r="AN3267" s="18" t="str">
        <f>IFERROR(VLOOKUP(R3267*1,'[1]Ordenes de Servicio'!G:K,5,0),"No Cruza")</f>
        <v>No Cruza</v>
      </c>
      <c r="AO3267" s="17">
        <f t="shared" ca="1" si="904"/>
        <v>378</v>
      </c>
      <c r="AP3267" s="17">
        <f t="shared" si="905"/>
        <v>13</v>
      </c>
      <c r="AQ3267" s="17">
        <f t="shared" si="906"/>
        <v>11</v>
      </c>
      <c r="AR3267" s="17">
        <f t="shared" si="907"/>
        <v>2019</v>
      </c>
      <c r="AS3267" s="17">
        <f t="shared" ca="1" si="908"/>
        <v>378</v>
      </c>
      <c r="AT3267" s="17" t="str">
        <f t="shared" ca="1" si="911"/>
        <v>Si</v>
      </c>
      <c r="AU3267" s="17">
        <f t="shared" si="909"/>
        <v>0</v>
      </c>
      <c r="AV3267" s="17" t="str">
        <f>+VLOOKUP(B3267,[1]Cruces!S:T,2,0)</f>
        <v>5. Consultoría / Adjudicación</v>
      </c>
    </row>
    <row r="3268" spans="1:48" hidden="1" x14ac:dyDescent="0.25">
      <c r="A3268" s="17" t="s">
        <v>5867</v>
      </c>
      <c r="B3268" s="17" t="s">
        <v>68</v>
      </c>
      <c r="C3268" s="17">
        <v>2214267</v>
      </c>
      <c r="D3268" s="17">
        <v>20002643</v>
      </c>
      <c r="E3268" s="17" t="s">
        <v>93</v>
      </c>
      <c r="F3268" s="17" t="s">
        <v>56</v>
      </c>
      <c r="G3268" s="17" t="s">
        <v>5868</v>
      </c>
      <c r="H3268" s="17">
        <v>3289920</v>
      </c>
      <c r="I3268" s="17" t="s">
        <v>71</v>
      </c>
      <c r="J3268" s="17" t="s">
        <v>5869</v>
      </c>
      <c r="K3268" s="17" t="s">
        <v>97</v>
      </c>
      <c r="L3268" s="17" t="s">
        <v>842</v>
      </c>
      <c r="M3268" s="17" t="s">
        <v>55</v>
      </c>
      <c r="N3268" s="17" t="s">
        <v>75</v>
      </c>
      <c r="O3268" s="17">
        <v>20200220</v>
      </c>
      <c r="P3268" s="17">
        <v>20200504</v>
      </c>
      <c r="Q3268" s="17">
        <v>7551</v>
      </c>
      <c r="R3268" s="17">
        <v>27539496</v>
      </c>
      <c r="S3268" s="17" t="s">
        <v>76</v>
      </c>
      <c r="T3268" s="17" t="s">
        <v>63</v>
      </c>
      <c r="U3268" s="17" t="s">
        <v>88</v>
      </c>
      <c r="V3268" s="17">
        <f t="shared" si="910"/>
        <v>25</v>
      </c>
      <c r="W3268" s="17">
        <v>25000</v>
      </c>
      <c r="X3268" s="17" t="s">
        <v>89</v>
      </c>
      <c r="Y3268" s="17" t="s">
        <v>105</v>
      </c>
      <c r="Z3268" s="17">
        <v>20200618</v>
      </c>
      <c r="AA3268" s="17" t="s">
        <v>78</v>
      </c>
      <c r="AB3268" s="17">
        <v>1</v>
      </c>
      <c r="AC3268" s="17" t="str">
        <f>IFERROR(VLOOKUP(A3268,[1]Cruces!AJ:AK,2,0),VLOOKUP(CONCATENATE(X3268,AA3268),[1]Cruces!G:H,2,0))</f>
        <v>Solicitud de Obra</v>
      </c>
      <c r="AD3268" s="17">
        <f t="shared" si="896"/>
        <v>20</v>
      </c>
      <c r="AE3268" s="17">
        <f t="shared" si="897"/>
        <v>2</v>
      </c>
      <c r="AF3268" s="17">
        <f t="shared" si="898"/>
        <v>2020</v>
      </c>
      <c r="AG3268" s="17" t="str">
        <f>IFERROR(VLOOKUP(MID(A3268,2,4)*1,[1]Cruces!K:L,2,0),"Verificar")</f>
        <v>Atlántico Norte</v>
      </c>
      <c r="AH3268" s="17">
        <f t="shared" ca="1" si="899"/>
        <v>279</v>
      </c>
      <c r="AI3268" s="17" t="str">
        <f>IFERROR(VLOOKUP(U3268,[1]Cruces!$O$1:$P$6,2,0),"Sin Orden")</f>
        <v>Resuelta</v>
      </c>
      <c r="AJ3268" s="17">
        <f t="shared" si="900"/>
        <v>18</v>
      </c>
      <c r="AK3268" s="17">
        <f t="shared" si="901"/>
        <v>6</v>
      </c>
      <c r="AL3268" s="17">
        <f t="shared" si="902"/>
        <v>2020</v>
      </c>
      <c r="AM3268" s="17">
        <f t="shared" ca="1" si="903"/>
        <v>160</v>
      </c>
      <c r="AN3268" s="18" t="str">
        <f>IFERROR(VLOOKUP(R3268*1,'[1]Ordenes de Servicio'!G:K,5,0),"No Cruza")</f>
        <v>No Cruza</v>
      </c>
      <c r="AO3268" s="17">
        <f t="shared" ca="1" si="904"/>
        <v>119</v>
      </c>
      <c r="AP3268" s="17">
        <f t="shared" si="905"/>
        <v>4</v>
      </c>
      <c r="AQ3268" s="17">
        <f t="shared" si="906"/>
        <v>5</v>
      </c>
      <c r="AR3268" s="17">
        <f t="shared" si="907"/>
        <v>2020</v>
      </c>
      <c r="AS3268" s="17">
        <f t="shared" ca="1" si="908"/>
        <v>205</v>
      </c>
      <c r="AT3268" s="17" t="str">
        <f t="shared" ca="1" si="911"/>
        <v>No</v>
      </c>
      <c r="AU3268" s="17">
        <f t="shared" si="909"/>
        <v>45</v>
      </c>
      <c r="AV3268" s="17" t="str">
        <f>+VLOOKUP(B3268,[1]Cruces!S:T,2,0)</f>
        <v>5. Consultoría / Adjudicación</v>
      </c>
    </row>
    <row r="3269" spans="1:48" hidden="1" x14ac:dyDescent="0.25">
      <c r="A3269" s="17" t="s">
        <v>5870</v>
      </c>
      <c r="B3269" s="17" t="s">
        <v>68</v>
      </c>
      <c r="C3269" s="17">
        <v>2229375</v>
      </c>
      <c r="D3269" s="17">
        <v>20154887</v>
      </c>
      <c r="E3269" s="17" t="s">
        <v>93</v>
      </c>
      <c r="F3269" s="17" t="s">
        <v>56</v>
      </c>
      <c r="G3269" s="17" t="s">
        <v>5871</v>
      </c>
      <c r="H3269" s="17">
        <v>3773177</v>
      </c>
      <c r="I3269" s="17" t="s">
        <v>182</v>
      </c>
      <c r="J3269" s="17" t="s">
        <v>5872</v>
      </c>
      <c r="K3269" s="17" t="s">
        <v>5873</v>
      </c>
      <c r="L3269" s="17" t="s">
        <v>117</v>
      </c>
      <c r="M3269" s="17" t="s">
        <v>118</v>
      </c>
      <c r="N3269" s="17" t="s">
        <v>75</v>
      </c>
      <c r="O3269" s="17">
        <v>20190806</v>
      </c>
      <c r="P3269" s="17">
        <v>20190826</v>
      </c>
      <c r="Q3269" s="17">
        <v>1110</v>
      </c>
      <c r="R3269" s="17">
        <v>26784111</v>
      </c>
      <c r="S3269" s="17" t="s">
        <v>76</v>
      </c>
      <c r="T3269" s="17" t="s">
        <v>63</v>
      </c>
      <c r="U3269" s="17" t="s">
        <v>88</v>
      </c>
      <c r="V3269" s="17">
        <f t="shared" si="910"/>
        <v>75</v>
      </c>
      <c r="W3269" s="17">
        <v>75000</v>
      </c>
      <c r="X3269" s="17" t="s">
        <v>89</v>
      </c>
      <c r="Y3269" s="17" t="s">
        <v>105</v>
      </c>
      <c r="Z3269" s="17">
        <v>20191011</v>
      </c>
      <c r="AA3269" s="17" t="s">
        <v>78</v>
      </c>
      <c r="AB3269" s="17">
        <v>1</v>
      </c>
      <c r="AC3269" s="17" t="str">
        <f>IFERROR(VLOOKUP(A3269,[1]Cruces!AJ:AK,2,0),VLOOKUP(CONCATENATE(X3269,AA3269),[1]Cruces!G:H,2,0))</f>
        <v>Solicitud de Obra</v>
      </c>
      <c r="AD3269" s="17">
        <f t="shared" si="896"/>
        <v>6</v>
      </c>
      <c r="AE3269" s="17">
        <f t="shared" si="897"/>
        <v>8</v>
      </c>
      <c r="AF3269" s="17">
        <f t="shared" si="898"/>
        <v>2019</v>
      </c>
      <c r="AG3269" s="17" t="str">
        <f>IFERROR(VLOOKUP(MID(A3269,2,4)*1,[1]Cruces!K:L,2,0),"Verificar")</f>
        <v>Atlántico Norte</v>
      </c>
      <c r="AH3269" s="17">
        <f t="shared" ca="1" si="899"/>
        <v>477</v>
      </c>
      <c r="AI3269" s="17" t="str">
        <f>IFERROR(VLOOKUP(U3269,[1]Cruces!$O$1:$P$6,2,0),"Sin Orden")</f>
        <v>Resuelta</v>
      </c>
      <c r="AJ3269" s="17">
        <f t="shared" si="900"/>
        <v>11</v>
      </c>
      <c r="AK3269" s="17">
        <f t="shared" si="901"/>
        <v>10</v>
      </c>
      <c r="AL3269" s="17">
        <f t="shared" si="902"/>
        <v>2019</v>
      </c>
      <c r="AM3269" s="17">
        <f t="shared" ca="1" si="903"/>
        <v>411</v>
      </c>
      <c r="AN3269" s="18" t="str">
        <f>IFERROR(VLOOKUP(R3269*1,'[1]Ordenes de Servicio'!G:K,5,0),"No Cruza")</f>
        <v>No Cruza</v>
      </c>
      <c r="AO3269" s="17">
        <f t="shared" ca="1" si="904"/>
        <v>66</v>
      </c>
      <c r="AP3269" s="17">
        <f t="shared" si="905"/>
        <v>26</v>
      </c>
      <c r="AQ3269" s="17">
        <f t="shared" si="906"/>
        <v>8</v>
      </c>
      <c r="AR3269" s="17">
        <f t="shared" si="907"/>
        <v>2019</v>
      </c>
      <c r="AS3269" s="17">
        <f t="shared" ca="1" si="908"/>
        <v>457</v>
      </c>
      <c r="AT3269" s="17" t="str">
        <f t="shared" ca="1" si="911"/>
        <v>Si</v>
      </c>
      <c r="AU3269" s="17">
        <f t="shared" si="909"/>
        <v>46</v>
      </c>
      <c r="AV3269" s="17" t="str">
        <f>+VLOOKUP(B3269,[1]Cruces!S:T,2,0)</f>
        <v>5. Consultoría / Adjudicación</v>
      </c>
    </row>
    <row r="3270" spans="1:48" hidden="1" x14ac:dyDescent="0.25">
      <c r="A3270" s="17" t="s">
        <v>9968</v>
      </c>
      <c r="B3270" s="17" t="s">
        <v>1943</v>
      </c>
      <c r="C3270" s="17">
        <v>0</v>
      </c>
      <c r="D3270" s="17">
        <v>0</v>
      </c>
      <c r="E3270" s="17" t="s">
        <v>55</v>
      </c>
      <c r="F3270" s="17" t="s">
        <v>932</v>
      </c>
      <c r="G3270" s="17" t="s">
        <v>9969</v>
      </c>
      <c r="H3270" s="17">
        <v>3017684352</v>
      </c>
      <c r="I3270" s="17" t="s">
        <v>71</v>
      </c>
      <c r="J3270" s="17" t="s">
        <v>59</v>
      </c>
      <c r="K3270" s="17" t="s">
        <v>97</v>
      </c>
      <c r="L3270" s="17" t="s">
        <v>7198</v>
      </c>
      <c r="M3270" s="17" t="s">
        <v>7199</v>
      </c>
      <c r="N3270" s="17" t="s">
        <v>1946</v>
      </c>
      <c r="O3270" s="17">
        <v>20201119</v>
      </c>
      <c r="P3270" s="17">
        <v>20201119</v>
      </c>
      <c r="Q3270" s="17">
        <v>3410</v>
      </c>
      <c r="R3270" s="17">
        <v>28289698</v>
      </c>
      <c r="S3270" s="17" t="s">
        <v>6601</v>
      </c>
      <c r="T3270" s="17" t="s">
        <v>63</v>
      </c>
      <c r="U3270" s="17" t="s">
        <v>77</v>
      </c>
      <c r="V3270" s="17">
        <f t="shared" si="910"/>
        <v>3</v>
      </c>
      <c r="W3270" s="17">
        <v>3000</v>
      </c>
      <c r="X3270" s="17" t="s">
        <v>7065</v>
      </c>
      <c r="Y3270" s="17" t="s">
        <v>1943</v>
      </c>
      <c r="Z3270" s="17">
        <v>20201119</v>
      </c>
      <c r="AA3270" s="17" t="s">
        <v>1947</v>
      </c>
      <c r="AB3270" s="17">
        <v>1</v>
      </c>
      <c r="AC3270" s="17" t="str">
        <f>IFERROR(VLOOKUP(A3270,[1]Cruces!AJ:AK,2,0),VLOOKUP(CONCATENATE(X3270,AA3270),[1]Cruces!G:H,2,0))</f>
        <v>Solicitud por BT</v>
      </c>
      <c r="AD3270" s="17">
        <f t="shared" si="896"/>
        <v>19</v>
      </c>
      <c r="AE3270" s="17">
        <f t="shared" si="897"/>
        <v>11</v>
      </c>
      <c r="AF3270" s="17">
        <f t="shared" si="898"/>
        <v>2020</v>
      </c>
      <c r="AG3270" s="17" t="str">
        <f>IFERROR(VLOOKUP(MID(A3270,2,4)*1,[1]Cruces!K:L,2,0),"Verificar")</f>
        <v>Magdalena</v>
      </c>
      <c r="AH3270" s="17">
        <f t="shared" ca="1" si="899"/>
        <v>6</v>
      </c>
      <c r="AI3270" s="17" t="str">
        <f>IFERROR(VLOOKUP(U3270,[1]Cruces!$O$1:$P$6,2,0),"Sin Orden")</f>
        <v>Pendiente</v>
      </c>
      <c r="AJ3270" s="17">
        <f t="shared" si="900"/>
        <v>19</v>
      </c>
      <c r="AK3270" s="17">
        <f t="shared" si="901"/>
        <v>11</v>
      </c>
      <c r="AL3270" s="17">
        <f t="shared" si="902"/>
        <v>2020</v>
      </c>
      <c r="AM3270" s="17">
        <f t="shared" ca="1" si="903"/>
        <v>6</v>
      </c>
      <c r="AN3270" s="18" t="str">
        <f>IFERROR(VLOOKUP(R3270*1,'[1]Ordenes de Servicio'!G:K,5,0),"No Cruza")</f>
        <v>No Cruza</v>
      </c>
      <c r="AO3270" s="17">
        <f t="shared" ca="1" si="904"/>
        <v>6</v>
      </c>
      <c r="AP3270" s="17">
        <f t="shared" si="905"/>
        <v>19</v>
      </c>
      <c r="AQ3270" s="17">
        <f t="shared" si="906"/>
        <v>11</v>
      </c>
      <c r="AR3270" s="17">
        <f t="shared" si="907"/>
        <v>2020</v>
      </c>
      <c r="AS3270" s="17">
        <f t="shared" ca="1" si="908"/>
        <v>6</v>
      </c>
      <c r="AT3270" s="17" t="str">
        <f t="shared" ca="1" si="911"/>
        <v>No</v>
      </c>
      <c r="AU3270" s="17">
        <f t="shared" si="909"/>
        <v>0</v>
      </c>
      <c r="AV3270" s="17" t="str">
        <f>+VLOOKUP(B3270,[1]Cruces!S:T,2,0)</f>
        <v>7. Ejecución en Campo OS BT</v>
      </c>
    </row>
    <row r="3271" spans="1:48" x14ac:dyDescent="0.25">
      <c r="A3271" s="17" t="s">
        <v>5874</v>
      </c>
      <c r="B3271" s="17" t="s">
        <v>253</v>
      </c>
      <c r="C3271" s="17">
        <v>0</v>
      </c>
      <c r="D3271" s="17">
        <v>0</v>
      </c>
      <c r="E3271" s="17" t="s">
        <v>55</v>
      </c>
      <c r="F3271" s="17" t="s">
        <v>232</v>
      </c>
      <c r="G3271" s="17" t="s">
        <v>5875</v>
      </c>
      <c r="H3271" s="17">
        <v>0</v>
      </c>
      <c r="I3271" s="17" t="s">
        <v>71</v>
      </c>
      <c r="J3271" s="17" t="s">
        <v>59</v>
      </c>
      <c r="K3271" s="17" t="s">
        <v>5876</v>
      </c>
      <c r="L3271" s="17" t="s">
        <v>280</v>
      </c>
      <c r="M3271" s="17" t="s">
        <v>281</v>
      </c>
      <c r="N3271" s="17" t="s">
        <v>257</v>
      </c>
      <c r="O3271" s="17">
        <v>20200908</v>
      </c>
      <c r="P3271" s="17">
        <v>20200909</v>
      </c>
      <c r="Q3271" s="17">
        <v>1210</v>
      </c>
      <c r="R3271" s="17">
        <v>0</v>
      </c>
      <c r="S3271" s="17"/>
      <c r="T3271" s="17" t="s">
        <v>63</v>
      </c>
      <c r="U3271" s="17"/>
      <c r="V3271" s="17">
        <f t="shared" si="910"/>
        <v>900</v>
      </c>
      <c r="W3271" s="17">
        <v>900000</v>
      </c>
      <c r="X3271" s="17" t="s">
        <v>64</v>
      </c>
      <c r="Y3271" s="17" t="s">
        <v>253</v>
      </c>
      <c r="Z3271" s="17">
        <v>20200909</v>
      </c>
      <c r="AA3271" s="17" t="s">
        <v>646</v>
      </c>
      <c r="AB3271" s="17">
        <v>1</v>
      </c>
      <c r="AC3271" s="17" t="str">
        <f>IFERROR(VLOOKUP(A3271,[1]Cruces!AJ:AK,2,0),VLOOKUP(CONCATENATE(X3271,AA3271),[1]Cruces!G:H,2,0))</f>
        <v>Solicitud de Obra</v>
      </c>
      <c r="AD3271" s="17">
        <f t="shared" si="896"/>
        <v>8</v>
      </c>
      <c r="AE3271" s="17">
        <f t="shared" si="897"/>
        <v>9</v>
      </c>
      <c r="AF3271" s="17">
        <f t="shared" si="898"/>
        <v>2020</v>
      </c>
      <c r="AG3271" s="17" t="str">
        <f>IFERROR(VLOOKUP(MID(A3271,2,4)*1,[1]Cruces!K:L,2,0),"Verificar")</f>
        <v>Atlántico Sur</v>
      </c>
      <c r="AH3271" s="17">
        <f t="shared" ca="1" si="899"/>
        <v>78</v>
      </c>
      <c r="AI3271" s="17" t="str">
        <f>IFERROR(VLOOKUP(U3271,[1]Cruces!$O$1:$P$6,2,0),"Sin Orden")</f>
        <v>Sin Orden</v>
      </c>
      <c r="AJ3271" s="17">
        <f t="shared" si="900"/>
        <v>9</v>
      </c>
      <c r="AK3271" s="17">
        <f t="shared" si="901"/>
        <v>9</v>
      </c>
      <c r="AL3271" s="17">
        <f t="shared" si="902"/>
        <v>2020</v>
      </c>
      <c r="AM3271" s="17">
        <f t="shared" ca="1" si="903"/>
        <v>77</v>
      </c>
      <c r="AN3271" s="18" t="str">
        <f>IFERROR(VLOOKUP(R3271*1,'[1]Ordenes de Servicio'!G:K,5,0),"No Cruza")</f>
        <v>No Cruza</v>
      </c>
      <c r="AO3271" s="17">
        <f t="shared" ca="1" si="904"/>
        <v>77</v>
      </c>
      <c r="AP3271" s="17">
        <f t="shared" si="905"/>
        <v>9</v>
      </c>
      <c r="AQ3271" s="17">
        <f t="shared" si="906"/>
        <v>9</v>
      </c>
      <c r="AR3271" s="17">
        <f t="shared" si="907"/>
        <v>2020</v>
      </c>
      <c r="AS3271" s="17">
        <f t="shared" ca="1" si="908"/>
        <v>77</v>
      </c>
      <c r="AT3271" s="17" t="str">
        <f t="shared" ca="1" si="911"/>
        <v>No</v>
      </c>
      <c r="AU3271" s="17">
        <f t="shared" si="909"/>
        <v>0</v>
      </c>
      <c r="AV3271" s="17" t="str">
        <f>+VLOOKUP(B3271,[1]Cruces!S:T,2,0)</f>
        <v>9. Contratación</v>
      </c>
    </row>
    <row r="3272" spans="1:48" x14ac:dyDescent="0.25">
      <c r="A3272" s="17" t="s">
        <v>5877</v>
      </c>
      <c r="B3272" s="17" t="s">
        <v>80</v>
      </c>
      <c r="C3272" s="17">
        <v>0</v>
      </c>
      <c r="D3272" s="17">
        <v>0</v>
      </c>
      <c r="E3272" s="17" t="s">
        <v>55</v>
      </c>
      <c r="F3272" s="17" t="s">
        <v>56</v>
      </c>
      <c r="G3272" s="17" t="s">
        <v>5878</v>
      </c>
      <c r="H3272" s="17">
        <v>0</v>
      </c>
      <c r="I3272" s="17" t="s">
        <v>71</v>
      </c>
      <c r="J3272" s="17" t="s">
        <v>59</v>
      </c>
      <c r="K3272" s="17" t="s">
        <v>5879</v>
      </c>
      <c r="L3272" s="17" t="s">
        <v>265</v>
      </c>
      <c r="M3272" s="17" t="s">
        <v>55</v>
      </c>
      <c r="N3272" s="17" t="s">
        <v>87</v>
      </c>
      <c r="O3272" s="17">
        <v>20160307</v>
      </c>
      <c r="P3272" s="17">
        <v>20160319</v>
      </c>
      <c r="Q3272" s="17">
        <v>1150</v>
      </c>
      <c r="R3272" s="17">
        <v>0</v>
      </c>
      <c r="S3272" s="17"/>
      <c r="T3272" s="17" t="s">
        <v>63</v>
      </c>
      <c r="U3272" s="17"/>
      <c r="V3272" s="17">
        <f t="shared" si="910"/>
        <v>3</v>
      </c>
      <c r="W3272" s="17">
        <v>3000</v>
      </c>
      <c r="X3272" s="17" t="s">
        <v>64</v>
      </c>
      <c r="Y3272" s="17" t="s">
        <v>80</v>
      </c>
      <c r="Z3272" s="17">
        <v>20160319</v>
      </c>
      <c r="AA3272" s="17" t="s">
        <v>176</v>
      </c>
      <c r="AB3272" s="17">
        <v>1</v>
      </c>
      <c r="AC3272" s="17" t="str">
        <f>IFERROR(VLOOKUP(A3272,[1]Cruces!AJ:AK,2,0),VLOOKUP(CONCATENATE(X3272,AA3272),[1]Cruces!G:H,2,0))</f>
        <v>Solicitud de Obra</v>
      </c>
      <c r="AD3272" s="17">
        <f t="shared" si="896"/>
        <v>7</v>
      </c>
      <c r="AE3272" s="17">
        <f t="shared" si="897"/>
        <v>3</v>
      </c>
      <c r="AF3272" s="17">
        <f t="shared" si="898"/>
        <v>2016</v>
      </c>
      <c r="AG3272" s="17" t="str">
        <f>IFERROR(VLOOKUP(MID(A3272,2,4)*1,[1]Cruces!K:L,2,0),"Verificar")</f>
        <v>Atlántico Norte</v>
      </c>
      <c r="AH3272" s="17">
        <f t="shared" ca="1" si="899"/>
        <v>1724</v>
      </c>
      <c r="AI3272" s="17" t="str">
        <f>IFERROR(VLOOKUP(U3272,[1]Cruces!$O$1:$P$6,2,0),"Sin Orden")</f>
        <v>Sin Orden</v>
      </c>
      <c r="AJ3272" s="17">
        <f t="shared" si="900"/>
        <v>19</v>
      </c>
      <c r="AK3272" s="17">
        <f t="shared" si="901"/>
        <v>3</v>
      </c>
      <c r="AL3272" s="17">
        <f t="shared" si="902"/>
        <v>2016</v>
      </c>
      <c r="AM3272" s="17">
        <f t="shared" ca="1" si="903"/>
        <v>1712</v>
      </c>
      <c r="AN3272" s="18" t="str">
        <f>IFERROR(VLOOKUP(R3272*1,'[1]Ordenes de Servicio'!G:K,5,0),"No Cruza")</f>
        <v>No Cruza</v>
      </c>
      <c r="AO3272" s="17">
        <f t="shared" ca="1" si="904"/>
        <v>1712</v>
      </c>
      <c r="AP3272" s="17">
        <f t="shared" si="905"/>
        <v>19</v>
      </c>
      <c r="AQ3272" s="17">
        <f t="shared" si="906"/>
        <v>3</v>
      </c>
      <c r="AR3272" s="17">
        <f t="shared" si="907"/>
        <v>2016</v>
      </c>
      <c r="AS3272" s="17">
        <f t="shared" ca="1" si="908"/>
        <v>1712</v>
      </c>
      <c r="AT3272" s="17" t="str">
        <f t="shared" ca="1" si="911"/>
        <v>Si</v>
      </c>
      <c r="AU3272" s="17">
        <f t="shared" si="909"/>
        <v>0</v>
      </c>
      <c r="AV3272" s="17" t="str">
        <f>+VLOOKUP(B3272,[1]Cruces!S:T,2,0)</f>
        <v>8. Puesta en Servicio</v>
      </c>
    </row>
    <row r="3273" spans="1:48" hidden="1" x14ac:dyDescent="0.25">
      <c r="A3273" s="17" t="s">
        <v>5880</v>
      </c>
      <c r="B3273" s="17" t="s">
        <v>68</v>
      </c>
      <c r="C3273" s="17">
        <v>0</v>
      </c>
      <c r="D3273" s="17">
        <v>0</v>
      </c>
      <c r="E3273" s="17" t="s">
        <v>55</v>
      </c>
      <c r="F3273" s="17" t="s">
        <v>107</v>
      </c>
      <c r="G3273" s="17" t="s">
        <v>5881</v>
      </c>
      <c r="H3273" s="17">
        <v>0</v>
      </c>
      <c r="I3273" s="17" t="s">
        <v>116</v>
      </c>
      <c r="J3273" s="17" t="s">
        <v>59</v>
      </c>
      <c r="K3273" s="17" t="s">
        <v>5882</v>
      </c>
      <c r="L3273" s="17" t="s">
        <v>487</v>
      </c>
      <c r="M3273" s="17" t="s">
        <v>55</v>
      </c>
      <c r="N3273" s="17" t="s">
        <v>75</v>
      </c>
      <c r="O3273" s="17">
        <v>20170920</v>
      </c>
      <c r="P3273" s="17">
        <v>20170920</v>
      </c>
      <c r="Q3273" s="17">
        <v>1150</v>
      </c>
      <c r="R3273" s="17">
        <v>24295655</v>
      </c>
      <c r="S3273" s="17" t="s">
        <v>76</v>
      </c>
      <c r="T3273" s="17" t="s">
        <v>63</v>
      </c>
      <c r="U3273" s="17" t="s">
        <v>91</v>
      </c>
      <c r="V3273" s="17">
        <f t="shared" si="910"/>
        <v>1</v>
      </c>
      <c r="W3273" s="17">
        <v>1000</v>
      </c>
      <c r="X3273" s="17" t="s">
        <v>64</v>
      </c>
      <c r="Y3273" s="17" t="s">
        <v>136</v>
      </c>
      <c r="Z3273" s="17">
        <v>20170920</v>
      </c>
      <c r="AA3273" s="17" t="s">
        <v>113</v>
      </c>
      <c r="AB3273" s="17">
        <v>1</v>
      </c>
      <c r="AC3273" s="17" t="str">
        <f>IFERROR(VLOOKUP(A3273,[1]Cruces!AJ:AK,2,0),VLOOKUP(CONCATENATE(X3273,AA3273),[1]Cruces!G:H,2,0))</f>
        <v>Solicitud de Obra</v>
      </c>
      <c r="AD3273" s="17">
        <f t="shared" si="896"/>
        <v>20</v>
      </c>
      <c r="AE3273" s="17">
        <f t="shared" si="897"/>
        <v>9</v>
      </c>
      <c r="AF3273" s="17">
        <f t="shared" si="898"/>
        <v>2017</v>
      </c>
      <c r="AG3273" s="17" t="str">
        <f>IFERROR(VLOOKUP(MID(A3273,2,4)*1,[1]Cruces!K:L,2,0),"Verificar")</f>
        <v>Atlántico Norte</v>
      </c>
      <c r="AH3273" s="17">
        <f t="shared" ca="1" si="899"/>
        <v>1162</v>
      </c>
      <c r="AI3273" s="17" t="str">
        <f>IFERROR(VLOOKUP(U3273,[1]Cruces!$O$1:$P$6,2,0),"Sin Orden")</f>
        <v>Resuelta</v>
      </c>
      <c r="AJ3273" s="17">
        <f t="shared" si="900"/>
        <v>20</v>
      </c>
      <c r="AK3273" s="17">
        <f t="shared" si="901"/>
        <v>9</v>
      </c>
      <c r="AL3273" s="17">
        <f t="shared" si="902"/>
        <v>2017</v>
      </c>
      <c r="AM3273" s="17">
        <f t="shared" ca="1" si="903"/>
        <v>1162</v>
      </c>
      <c r="AN3273" s="18">
        <f>IFERROR(VLOOKUP(R3273*1,'[1]Ordenes de Servicio'!G:K,5,0),"No Cruza")</f>
        <v>43006</v>
      </c>
      <c r="AO3273" s="17">
        <f t="shared" ca="1" si="904"/>
        <v>0</v>
      </c>
      <c r="AP3273" s="17">
        <f t="shared" si="905"/>
        <v>20</v>
      </c>
      <c r="AQ3273" s="17">
        <f t="shared" si="906"/>
        <v>9</v>
      </c>
      <c r="AR3273" s="17">
        <f t="shared" si="907"/>
        <v>2017</v>
      </c>
      <c r="AS3273" s="17">
        <f t="shared" ca="1" si="908"/>
        <v>1162</v>
      </c>
      <c r="AT3273" s="17" t="str">
        <f t="shared" ca="1" si="911"/>
        <v>Si</v>
      </c>
      <c r="AU3273" s="17">
        <f t="shared" si="909"/>
        <v>0</v>
      </c>
      <c r="AV3273" s="17" t="str">
        <f>+VLOOKUP(B3273,[1]Cruces!S:T,2,0)</f>
        <v>5. Consultoría / Adjudicación</v>
      </c>
    </row>
    <row r="3274" spans="1:48" hidden="1" x14ac:dyDescent="0.25">
      <c r="A3274" s="17" t="s">
        <v>7042</v>
      </c>
      <c r="B3274" s="17" t="s">
        <v>296</v>
      </c>
      <c r="C3274" s="17">
        <v>0</v>
      </c>
      <c r="D3274" s="17">
        <v>0</v>
      </c>
      <c r="E3274" s="17" t="s">
        <v>55</v>
      </c>
      <c r="F3274" s="17" t="s">
        <v>56</v>
      </c>
      <c r="G3274" s="17" t="s">
        <v>7043</v>
      </c>
      <c r="H3274" s="17">
        <v>0</v>
      </c>
      <c r="I3274" s="17" t="s">
        <v>71</v>
      </c>
      <c r="J3274" s="17" t="s">
        <v>59</v>
      </c>
      <c r="K3274" s="17" t="s">
        <v>7044</v>
      </c>
      <c r="L3274" s="17" t="s">
        <v>576</v>
      </c>
      <c r="M3274" s="17" t="s">
        <v>577</v>
      </c>
      <c r="N3274" s="17" t="s">
        <v>301</v>
      </c>
      <c r="O3274" s="17">
        <v>20200916</v>
      </c>
      <c r="P3274" s="17">
        <v>20200924</v>
      </c>
      <c r="Q3274" s="17">
        <v>1110</v>
      </c>
      <c r="R3274" s="17">
        <v>0</v>
      </c>
      <c r="S3274" s="17"/>
      <c r="T3274" s="17" t="s">
        <v>63</v>
      </c>
      <c r="U3274" s="17"/>
      <c r="V3274" s="17">
        <f t="shared" si="910"/>
        <v>3</v>
      </c>
      <c r="W3274" s="17">
        <v>3000</v>
      </c>
      <c r="X3274" s="17" t="s">
        <v>218</v>
      </c>
      <c r="Y3274" s="17" t="s">
        <v>296</v>
      </c>
      <c r="Z3274" s="17">
        <v>20200924</v>
      </c>
      <c r="AA3274" s="17" t="s">
        <v>219</v>
      </c>
      <c r="AB3274" s="17">
        <v>1</v>
      </c>
      <c r="AC3274" s="17" t="str">
        <f>IFERROR(VLOOKUP(A3274,[1]Cruces!AJ:AK,2,0),VLOOKUP(CONCATENATE(X3274,AA3274),[1]Cruces!G:H,2,0))</f>
        <v>Solicitud CREG 030</v>
      </c>
      <c r="AD3274" s="17">
        <f t="shared" si="896"/>
        <v>16</v>
      </c>
      <c r="AE3274" s="17">
        <f t="shared" si="897"/>
        <v>9</v>
      </c>
      <c r="AF3274" s="17">
        <f t="shared" si="898"/>
        <v>2020</v>
      </c>
      <c r="AG3274" s="17" t="str">
        <f>IFERROR(VLOOKUP(MID(A3274,2,4)*1,[1]Cruces!K:L,2,0),"Verificar")</f>
        <v>Atlántico Norte</v>
      </c>
      <c r="AH3274" s="17">
        <f t="shared" ca="1" si="899"/>
        <v>70</v>
      </c>
      <c r="AI3274" s="17" t="str">
        <f>IFERROR(VLOOKUP(U3274,[1]Cruces!$O$1:$P$6,2,0),"Sin Orden")</f>
        <v>Sin Orden</v>
      </c>
      <c r="AJ3274" s="17">
        <f t="shared" si="900"/>
        <v>24</v>
      </c>
      <c r="AK3274" s="17">
        <f t="shared" si="901"/>
        <v>9</v>
      </c>
      <c r="AL3274" s="17">
        <f t="shared" si="902"/>
        <v>2020</v>
      </c>
      <c r="AM3274" s="17">
        <f t="shared" ca="1" si="903"/>
        <v>62</v>
      </c>
      <c r="AN3274" s="18" t="str">
        <f>IFERROR(VLOOKUP(R3274*1,'[1]Ordenes de Servicio'!G:K,5,0),"No Cruza")</f>
        <v>No Cruza</v>
      </c>
      <c r="AO3274" s="17">
        <f t="shared" ca="1" si="904"/>
        <v>62</v>
      </c>
      <c r="AP3274" s="17">
        <f t="shared" si="905"/>
        <v>24</v>
      </c>
      <c r="AQ3274" s="17">
        <f t="shared" si="906"/>
        <v>9</v>
      </c>
      <c r="AR3274" s="17">
        <f t="shared" si="907"/>
        <v>2020</v>
      </c>
      <c r="AS3274" s="17">
        <f t="shared" ca="1" si="908"/>
        <v>62</v>
      </c>
      <c r="AT3274" s="17" t="str">
        <f t="shared" ca="1" si="911"/>
        <v>No</v>
      </c>
      <c r="AU3274" s="17">
        <f t="shared" si="909"/>
        <v>0</v>
      </c>
      <c r="AV3274" s="17" t="str">
        <f>+VLOOKUP(B3274,[1]Cruces!S:T,2,0)</f>
        <v>3. Evaluación Técnico Ecónomica</v>
      </c>
    </row>
    <row r="3275" spans="1:48" hidden="1" x14ac:dyDescent="0.25">
      <c r="A3275" s="17" t="s">
        <v>9970</v>
      </c>
      <c r="B3275" s="17" t="s">
        <v>6595</v>
      </c>
      <c r="C3275" s="17">
        <v>0</v>
      </c>
      <c r="D3275" s="17">
        <v>0</v>
      </c>
      <c r="E3275" s="17" t="s">
        <v>55</v>
      </c>
      <c r="F3275" s="17" t="s">
        <v>7098</v>
      </c>
      <c r="G3275" s="17" t="s">
        <v>9971</v>
      </c>
      <c r="H3275" s="17">
        <v>3153313199</v>
      </c>
      <c r="I3275" s="17" t="s">
        <v>71</v>
      </c>
      <c r="J3275" s="17" t="s">
        <v>59</v>
      </c>
      <c r="K3275" s="17" t="s">
        <v>9972</v>
      </c>
      <c r="L3275" s="17" t="s">
        <v>7330</v>
      </c>
      <c r="M3275" s="17" t="s">
        <v>7331</v>
      </c>
      <c r="N3275" s="17" t="s">
        <v>6600</v>
      </c>
      <c r="O3275" s="17">
        <v>20191011</v>
      </c>
      <c r="P3275" s="17">
        <v>20191105</v>
      </c>
      <c r="Q3275" s="17">
        <v>1110</v>
      </c>
      <c r="R3275" s="17">
        <v>26863378</v>
      </c>
      <c r="S3275" s="17" t="s">
        <v>6601</v>
      </c>
      <c r="T3275" s="17" t="s">
        <v>63</v>
      </c>
      <c r="U3275" s="17" t="s">
        <v>91</v>
      </c>
      <c r="V3275" s="17">
        <f t="shared" si="910"/>
        <v>3</v>
      </c>
      <c r="W3275" s="17">
        <v>3000</v>
      </c>
      <c r="X3275" s="17" t="s">
        <v>7065</v>
      </c>
      <c r="Y3275" s="17" t="s">
        <v>6595</v>
      </c>
      <c r="Z3275" s="17">
        <v>20191105</v>
      </c>
      <c r="AA3275" s="17" t="s">
        <v>1947</v>
      </c>
      <c r="AB3275" s="17">
        <v>1</v>
      </c>
      <c r="AC3275" s="17" t="str">
        <f>IFERROR(VLOOKUP(A3275,[1]Cruces!AJ:AK,2,0),VLOOKUP(CONCATENATE(X3275,AA3275),[1]Cruces!G:H,2,0))</f>
        <v>Solicitud por BT</v>
      </c>
      <c r="AD3275" s="17">
        <f t="shared" si="896"/>
        <v>11</v>
      </c>
      <c r="AE3275" s="17">
        <f t="shared" si="897"/>
        <v>10</v>
      </c>
      <c r="AF3275" s="17">
        <f t="shared" si="898"/>
        <v>2019</v>
      </c>
      <c r="AG3275" s="17" t="str">
        <f>IFERROR(VLOOKUP(MID(A3275,2,4)*1,[1]Cruces!K:L,2,0),"Verificar")</f>
        <v>Atlántico Norte</v>
      </c>
      <c r="AH3275" s="17">
        <f t="shared" ca="1" si="899"/>
        <v>411</v>
      </c>
      <c r="AI3275" s="17" t="str">
        <f>IFERROR(VLOOKUP(U3275,[1]Cruces!$O$1:$P$6,2,0),"Sin Orden")</f>
        <v>Resuelta</v>
      </c>
      <c r="AJ3275" s="17">
        <f t="shared" si="900"/>
        <v>5</v>
      </c>
      <c r="AK3275" s="17">
        <f t="shared" si="901"/>
        <v>11</v>
      </c>
      <c r="AL3275" s="17">
        <f t="shared" si="902"/>
        <v>2019</v>
      </c>
      <c r="AM3275" s="17">
        <f t="shared" ca="1" si="903"/>
        <v>386</v>
      </c>
      <c r="AN3275" s="18" t="str">
        <f>IFERROR(VLOOKUP(R3275*1,'[1]Ordenes de Servicio'!G:K,5,0),"No Cruza")</f>
        <v>No Cruza</v>
      </c>
      <c r="AO3275" s="17">
        <f t="shared" ca="1" si="904"/>
        <v>25</v>
      </c>
      <c r="AP3275" s="17">
        <f t="shared" si="905"/>
        <v>5</v>
      </c>
      <c r="AQ3275" s="17">
        <f t="shared" si="906"/>
        <v>11</v>
      </c>
      <c r="AR3275" s="17">
        <f t="shared" si="907"/>
        <v>2019</v>
      </c>
      <c r="AS3275" s="17">
        <f t="shared" ca="1" si="908"/>
        <v>386</v>
      </c>
      <c r="AT3275" s="17" t="str">
        <f t="shared" ca="1" si="911"/>
        <v>Si</v>
      </c>
      <c r="AU3275" s="17">
        <f t="shared" si="909"/>
        <v>0</v>
      </c>
      <c r="AV3275" s="17" t="str">
        <f>+VLOOKUP(B3275,[1]Cruces!S:T,2,0)</f>
        <v>7. Ejecución en Campo OS BT</v>
      </c>
    </row>
    <row r="3276" spans="1:48" hidden="1" x14ac:dyDescent="0.25">
      <c r="A3276" s="17" t="s">
        <v>9973</v>
      </c>
      <c r="B3276" s="17" t="s">
        <v>569</v>
      </c>
      <c r="C3276" s="17">
        <v>0</v>
      </c>
      <c r="D3276" s="17">
        <v>0</v>
      </c>
      <c r="E3276" s="17" t="s">
        <v>55</v>
      </c>
      <c r="F3276" s="17" t="s">
        <v>7082</v>
      </c>
      <c r="G3276" s="17" t="s">
        <v>9974</v>
      </c>
      <c r="H3276" s="17">
        <v>0</v>
      </c>
      <c r="I3276" s="17" t="s">
        <v>71</v>
      </c>
      <c r="J3276" s="17" t="s">
        <v>59</v>
      </c>
      <c r="K3276" s="17" t="s">
        <v>97</v>
      </c>
      <c r="L3276" s="17" t="s">
        <v>7140</v>
      </c>
      <c r="M3276" s="17" t="s">
        <v>7141</v>
      </c>
      <c r="N3276" s="17" t="s">
        <v>572</v>
      </c>
      <c r="O3276" s="17">
        <v>20201109</v>
      </c>
      <c r="P3276" s="17">
        <v>20201109</v>
      </c>
      <c r="Q3276" s="17">
        <v>1110</v>
      </c>
      <c r="R3276" s="17">
        <v>0</v>
      </c>
      <c r="S3276" s="17"/>
      <c r="T3276" s="17" t="s">
        <v>63</v>
      </c>
      <c r="U3276" s="17"/>
      <c r="V3276" s="17">
        <f t="shared" si="910"/>
        <v>3</v>
      </c>
      <c r="W3276" s="17">
        <v>3000</v>
      </c>
      <c r="X3276" s="17" t="s">
        <v>7065</v>
      </c>
      <c r="Y3276" s="17" t="s">
        <v>569</v>
      </c>
      <c r="Z3276" s="17">
        <v>20201109</v>
      </c>
      <c r="AA3276" s="17" t="s">
        <v>1947</v>
      </c>
      <c r="AB3276" s="17">
        <v>1</v>
      </c>
      <c r="AC3276" s="17" t="str">
        <f>IFERROR(VLOOKUP(A3276,[1]Cruces!AJ:AK,2,0),VLOOKUP(CONCATENATE(X3276,AA3276),[1]Cruces!G:H,2,0))</f>
        <v>Solicitud por BT</v>
      </c>
      <c r="AD3276" s="17">
        <f t="shared" si="896"/>
        <v>9</v>
      </c>
      <c r="AE3276" s="17">
        <f t="shared" si="897"/>
        <v>11</v>
      </c>
      <c r="AF3276" s="17">
        <f t="shared" si="898"/>
        <v>2020</v>
      </c>
      <c r="AG3276" s="17" t="str">
        <f>IFERROR(VLOOKUP(MID(A3276,2,4)*1,[1]Cruces!K:L,2,0),"Verificar")</f>
        <v>Atlántico Norte</v>
      </c>
      <c r="AH3276" s="17">
        <f t="shared" ca="1" si="899"/>
        <v>16</v>
      </c>
      <c r="AI3276" s="17" t="str">
        <f>IFERROR(VLOOKUP(U3276,[1]Cruces!$O$1:$P$6,2,0),"Sin Orden")</f>
        <v>Sin Orden</v>
      </c>
      <c r="AJ3276" s="17">
        <f t="shared" si="900"/>
        <v>9</v>
      </c>
      <c r="AK3276" s="17">
        <f t="shared" si="901"/>
        <v>11</v>
      </c>
      <c r="AL3276" s="17">
        <f t="shared" si="902"/>
        <v>2020</v>
      </c>
      <c r="AM3276" s="17">
        <f t="shared" ca="1" si="903"/>
        <v>16</v>
      </c>
      <c r="AN3276" s="18" t="str">
        <f>IFERROR(VLOOKUP(R3276*1,'[1]Ordenes de Servicio'!G:K,5,0),"No Cruza")</f>
        <v>No Cruza</v>
      </c>
      <c r="AO3276" s="17">
        <f t="shared" ca="1" si="904"/>
        <v>16</v>
      </c>
      <c r="AP3276" s="17">
        <f t="shared" si="905"/>
        <v>9</v>
      </c>
      <c r="AQ3276" s="17">
        <f t="shared" si="906"/>
        <v>11</v>
      </c>
      <c r="AR3276" s="17">
        <f t="shared" si="907"/>
        <v>2020</v>
      </c>
      <c r="AS3276" s="17">
        <f t="shared" ca="1" si="908"/>
        <v>16</v>
      </c>
      <c r="AT3276" s="17" t="str">
        <f t="shared" ca="1" si="911"/>
        <v>No</v>
      </c>
      <c r="AU3276" s="17">
        <f t="shared" si="909"/>
        <v>0</v>
      </c>
      <c r="AV3276" s="17" t="str">
        <f>+VLOOKUP(B3276,[1]Cruces!S:T,2,0)</f>
        <v>1. Solicitud</v>
      </c>
    </row>
    <row r="3277" spans="1:48" hidden="1" x14ac:dyDescent="0.25">
      <c r="A3277" s="17" t="s">
        <v>5883</v>
      </c>
      <c r="B3277" s="17" t="s">
        <v>68</v>
      </c>
      <c r="C3277" s="17">
        <v>0</v>
      </c>
      <c r="D3277" s="17">
        <v>0</v>
      </c>
      <c r="E3277" s="17" t="s">
        <v>55</v>
      </c>
      <c r="F3277" s="17" t="s">
        <v>107</v>
      </c>
      <c r="G3277" s="17" t="s">
        <v>2888</v>
      </c>
      <c r="H3277" s="17">
        <v>0</v>
      </c>
      <c r="I3277" s="17" t="s">
        <v>116</v>
      </c>
      <c r="J3277" s="17" t="s">
        <v>59</v>
      </c>
      <c r="K3277" s="17" t="s">
        <v>2889</v>
      </c>
      <c r="L3277" s="17" t="s">
        <v>117</v>
      </c>
      <c r="M3277" s="17" t="s">
        <v>118</v>
      </c>
      <c r="N3277" s="17" t="s">
        <v>75</v>
      </c>
      <c r="O3277" s="17">
        <v>20200103</v>
      </c>
      <c r="P3277" s="17">
        <v>20200213</v>
      </c>
      <c r="Q3277" s="17">
        <v>1110</v>
      </c>
      <c r="R3277" s="17">
        <v>27971649</v>
      </c>
      <c r="S3277" s="17" t="s">
        <v>76</v>
      </c>
      <c r="T3277" s="17" t="s">
        <v>63</v>
      </c>
      <c r="U3277" s="17" t="s">
        <v>91</v>
      </c>
      <c r="V3277" s="17">
        <f t="shared" si="910"/>
        <v>800</v>
      </c>
      <c r="W3277" s="17">
        <v>800000</v>
      </c>
      <c r="X3277" s="17" t="s">
        <v>64</v>
      </c>
      <c r="Y3277" s="17" t="s">
        <v>105</v>
      </c>
      <c r="Z3277" s="17">
        <v>20200907</v>
      </c>
      <c r="AA3277" s="17" t="s">
        <v>101</v>
      </c>
      <c r="AB3277" s="17">
        <v>1</v>
      </c>
      <c r="AC3277" s="17" t="str">
        <f>IFERROR(VLOOKUP(A3277,[1]Cruces!AJ:AK,2,0),VLOOKUP(CONCATENATE(X3277,AA3277),[1]Cruces!G:H,2,0))</f>
        <v>Solicitud de Obra</v>
      </c>
      <c r="AD3277" s="17">
        <f t="shared" si="896"/>
        <v>3</v>
      </c>
      <c r="AE3277" s="17">
        <f t="shared" si="897"/>
        <v>1</v>
      </c>
      <c r="AF3277" s="17">
        <f t="shared" si="898"/>
        <v>2020</v>
      </c>
      <c r="AG3277" s="17" t="str">
        <f>IFERROR(VLOOKUP(MID(A3277,2,4)*1,[1]Cruces!K:L,2,0),"Verificar")</f>
        <v>Atlántico Norte</v>
      </c>
      <c r="AH3277" s="17">
        <f t="shared" ca="1" si="899"/>
        <v>327</v>
      </c>
      <c r="AI3277" s="17" t="str">
        <f>IFERROR(VLOOKUP(U3277,[1]Cruces!$O$1:$P$6,2,0),"Sin Orden")</f>
        <v>Resuelta</v>
      </c>
      <c r="AJ3277" s="17">
        <f t="shared" si="900"/>
        <v>7</v>
      </c>
      <c r="AK3277" s="17">
        <f t="shared" si="901"/>
        <v>9</v>
      </c>
      <c r="AL3277" s="17">
        <f t="shared" si="902"/>
        <v>2020</v>
      </c>
      <c r="AM3277" s="17">
        <f t="shared" ca="1" si="903"/>
        <v>79</v>
      </c>
      <c r="AN3277" s="18">
        <f>IFERROR(VLOOKUP(R3277*1,'[1]Ordenes de Servicio'!G:K,5,0),"No Cruza")</f>
        <v>44054</v>
      </c>
      <c r="AO3277" s="17">
        <f t="shared" ca="1" si="904"/>
        <v>248</v>
      </c>
      <c r="AP3277" s="17">
        <f t="shared" si="905"/>
        <v>13</v>
      </c>
      <c r="AQ3277" s="17">
        <f t="shared" si="906"/>
        <v>2</v>
      </c>
      <c r="AR3277" s="17">
        <f t="shared" si="907"/>
        <v>2020</v>
      </c>
      <c r="AS3277" s="17">
        <f t="shared" ca="1" si="908"/>
        <v>286</v>
      </c>
      <c r="AT3277" s="17" t="str">
        <f t="shared" ca="1" si="911"/>
        <v>No</v>
      </c>
      <c r="AU3277" s="17">
        <f t="shared" si="909"/>
        <v>207</v>
      </c>
      <c r="AV3277" s="17" t="str">
        <f>+VLOOKUP(B3277,[1]Cruces!S:T,2,0)</f>
        <v>5. Consultoría / Adjudicación</v>
      </c>
    </row>
    <row r="3278" spans="1:48" hidden="1" x14ac:dyDescent="0.25">
      <c r="A3278" s="17" t="s">
        <v>5884</v>
      </c>
      <c r="B3278" s="17" t="s">
        <v>68</v>
      </c>
      <c r="C3278" s="17">
        <v>0</v>
      </c>
      <c r="D3278" s="17">
        <v>0</v>
      </c>
      <c r="E3278" s="17" t="s">
        <v>55</v>
      </c>
      <c r="F3278" s="17" t="s">
        <v>81</v>
      </c>
      <c r="G3278" s="17" t="s">
        <v>5885</v>
      </c>
      <c r="H3278" s="17">
        <v>0</v>
      </c>
      <c r="I3278" s="17" t="s">
        <v>71</v>
      </c>
      <c r="J3278" s="17" t="s">
        <v>59</v>
      </c>
      <c r="K3278" s="17" t="s">
        <v>4640</v>
      </c>
      <c r="L3278" s="17" t="s">
        <v>85</v>
      </c>
      <c r="M3278" s="17" t="s">
        <v>86</v>
      </c>
      <c r="N3278" s="17" t="s">
        <v>75</v>
      </c>
      <c r="O3278" s="17">
        <v>20200907</v>
      </c>
      <c r="P3278" s="17">
        <v>20201028</v>
      </c>
      <c r="Q3278" s="17">
        <v>3410</v>
      </c>
      <c r="R3278" s="17">
        <v>28118713</v>
      </c>
      <c r="S3278" s="17" t="s">
        <v>100</v>
      </c>
      <c r="T3278" s="17" t="s">
        <v>63</v>
      </c>
      <c r="U3278" s="17" t="s">
        <v>91</v>
      </c>
      <c r="V3278" s="17">
        <f t="shared" si="910"/>
        <v>112.5</v>
      </c>
      <c r="W3278" s="17">
        <v>112500</v>
      </c>
      <c r="X3278" s="17" t="s">
        <v>64</v>
      </c>
      <c r="Y3278" s="17" t="s">
        <v>136</v>
      </c>
      <c r="Z3278" s="17">
        <v>20201101</v>
      </c>
      <c r="AA3278" s="17" t="s">
        <v>78</v>
      </c>
      <c r="AB3278" s="17">
        <v>1</v>
      </c>
      <c r="AC3278" s="17" t="str">
        <f>IFERROR(VLOOKUP(A3278,[1]Cruces!AJ:AK,2,0),VLOOKUP(CONCATENATE(X3278,AA3278),[1]Cruces!G:H,2,0))</f>
        <v>Solicitud de Obra</v>
      </c>
      <c r="AD3278" s="17">
        <f t="shared" si="896"/>
        <v>7</v>
      </c>
      <c r="AE3278" s="17">
        <f t="shared" si="897"/>
        <v>9</v>
      </c>
      <c r="AF3278" s="17">
        <f t="shared" si="898"/>
        <v>2020</v>
      </c>
      <c r="AG3278" s="17" t="str">
        <f>IFERROR(VLOOKUP(MID(A3278,2,4)*1,[1]Cruces!K:L,2,0),"Verificar")</f>
        <v>Magdalena</v>
      </c>
      <c r="AH3278" s="17">
        <f t="shared" ca="1" si="899"/>
        <v>79</v>
      </c>
      <c r="AI3278" s="17" t="str">
        <f>IFERROR(VLOOKUP(U3278,[1]Cruces!$O$1:$P$6,2,0),"Sin Orden")</f>
        <v>Resuelta</v>
      </c>
      <c r="AJ3278" s="17">
        <f t="shared" si="900"/>
        <v>1</v>
      </c>
      <c r="AK3278" s="17">
        <f t="shared" si="901"/>
        <v>11</v>
      </c>
      <c r="AL3278" s="17">
        <f t="shared" si="902"/>
        <v>2020</v>
      </c>
      <c r="AM3278" s="17">
        <f t="shared" ca="1" si="903"/>
        <v>24</v>
      </c>
      <c r="AN3278" s="18" t="str">
        <f>IFERROR(VLOOKUP(R3278*1,'[1]Ordenes de Servicio'!G:K,5,0),"No Cruza")</f>
        <v>No Cruza</v>
      </c>
      <c r="AO3278" s="17">
        <f t="shared" ca="1" si="904"/>
        <v>55</v>
      </c>
      <c r="AP3278" s="17">
        <f t="shared" si="905"/>
        <v>28</v>
      </c>
      <c r="AQ3278" s="17">
        <f t="shared" si="906"/>
        <v>10</v>
      </c>
      <c r="AR3278" s="17">
        <f t="shared" si="907"/>
        <v>2020</v>
      </c>
      <c r="AS3278" s="17">
        <f t="shared" ca="1" si="908"/>
        <v>28</v>
      </c>
      <c r="AT3278" s="17" t="str">
        <f t="shared" ca="1" si="911"/>
        <v>No</v>
      </c>
      <c r="AU3278" s="17">
        <f t="shared" si="909"/>
        <v>4</v>
      </c>
      <c r="AV3278" s="17" t="str">
        <f>+VLOOKUP(B3278,[1]Cruces!S:T,2,0)</f>
        <v>5. Consultoría / Adjudicación</v>
      </c>
    </row>
    <row r="3279" spans="1:48" hidden="1" x14ac:dyDescent="0.25">
      <c r="A3279" s="17" t="s">
        <v>9975</v>
      </c>
      <c r="B3279" s="17" t="s">
        <v>7104</v>
      </c>
      <c r="C3279" s="17">
        <v>0</v>
      </c>
      <c r="D3279" s="17">
        <v>0</v>
      </c>
      <c r="E3279" s="17" t="s">
        <v>55</v>
      </c>
      <c r="F3279" s="17" t="s">
        <v>3386</v>
      </c>
      <c r="G3279" s="17" t="s">
        <v>9976</v>
      </c>
      <c r="H3279" s="17">
        <v>3016331304</v>
      </c>
      <c r="I3279" s="17" t="s">
        <v>71</v>
      </c>
      <c r="J3279" s="17" t="s">
        <v>59</v>
      </c>
      <c r="K3279" s="17" t="s">
        <v>9977</v>
      </c>
      <c r="L3279" s="17" t="s">
        <v>7658</v>
      </c>
      <c r="M3279" s="17" t="s">
        <v>7659</v>
      </c>
      <c r="N3279" s="17" t="s">
        <v>7108</v>
      </c>
      <c r="O3279" s="17">
        <v>20191218</v>
      </c>
      <c r="P3279" s="17">
        <v>20191223</v>
      </c>
      <c r="Q3279" s="17">
        <v>1170</v>
      </c>
      <c r="R3279" s="17">
        <v>27019103</v>
      </c>
      <c r="S3279" s="17" t="s">
        <v>6601</v>
      </c>
      <c r="T3279" s="17" t="s">
        <v>63</v>
      </c>
      <c r="U3279" s="17" t="s">
        <v>91</v>
      </c>
      <c r="V3279" s="17">
        <f t="shared" si="910"/>
        <v>3</v>
      </c>
      <c r="W3279" s="17">
        <v>3000</v>
      </c>
      <c r="X3279" s="17" t="s">
        <v>7065</v>
      </c>
      <c r="Y3279" s="17" t="s">
        <v>7104</v>
      </c>
      <c r="Z3279" s="17">
        <v>20191223</v>
      </c>
      <c r="AA3279" s="17" t="s">
        <v>1947</v>
      </c>
      <c r="AB3279" s="17">
        <v>1</v>
      </c>
      <c r="AC3279" s="17" t="str">
        <f>IFERROR(VLOOKUP(A3279,[1]Cruces!AJ:AK,2,0),VLOOKUP(CONCATENATE(X3279,AA3279),[1]Cruces!G:H,2,0))</f>
        <v>Solicitud por BT</v>
      </c>
      <c r="AD3279" s="17">
        <f t="shared" si="896"/>
        <v>18</v>
      </c>
      <c r="AE3279" s="17">
        <f t="shared" si="897"/>
        <v>12</v>
      </c>
      <c r="AF3279" s="17">
        <f t="shared" si="898"/>
        <v>2019</v>
      </c>
      <c r="AG3279" s="17" t="str">
        <f>IFERROR(VLOOKUP(MID(A3279,2,4)*1,[1]Cruces!K:L,2,0),"Verificar")</f>
        <v>Atlántico Norte</v>
      </c>
      <c r="AH3279" s="17">
        <f t="shared" ca="1" si="899"/>
        <v>343</v>
      </c>
      <c r="AI3279" s="17" t="str">
        <f>IFERROR(VLOOKUP(U3279,[1]Cruces!$O$1:$P$6,2,0),"Sin Orden")</f>
        <v>Resuelta</v>
      </c>
      <c r="AJ3279" s="17">
        <f t="shared" si="900"/>
        <v>23</v>
      </c>
      <c r="AK3279" s="17">
        <f t="shared" si="901"/>
        <v>12</v>
      </c>
      <c r="AL3279" s="17">
        <f t="shared" si="902"/>
        <v>2019</v>
      </c>
      <c r="AM3279" s="17">
        <f t="shared" ca="1" si="903"/>
        <v>338</v>
      </c>
      <c r="AN3279" s="18" t="str">
        <f>IFERROR(VLOOKUP(R3279*1,'[1]Ordenes de Servicio'!G:K,5,0),"No Cruza")</f>
        <v>No Cruza</v>
      </c>
      <c r="AO3279" s="17">
        <f t="shared" ca="1" si="904"/>
        <v>5</v>
      </c>
      <c r="AP3279" s="17">
        <f t="shared" si="905"/>
        <v>23</v>
      </c>
      <c r="AQ3279" s="17">
        <f t="shared" si="906"/>
        <v>12</v>
      </c>
      <c r="AR3279" s="17">
        <f t="shared" si="907"/>
        <v>2019</v>
      </c>
      <c r="AS3279" s="17">
        <f t="shared" ca="1" si="908"/>
        <v>338</v>
      </c>
      <c r="AT3279" s="17" t="str">
        <f t="shared" ca="1" si="911"/>
        <v>No</v>
      </c>
      <c r="AU3279" s="17">
        <f t="shared" si="909"/>
        <v>0</v>
      </c>
      <c r="AV3279" s="17" t="str">
        <f>+VLOOKUP(B3279,[1]Cruces!S:T,2,0)</f>
        <v>7. Ejecución en Campo OS BT</v>
      </c>
    </row>
    <row r="3280" spans="1:48" hidden="1" x14ac:dyDescent="0.25">
      <c r="A3280" s="17" t="s">
        <v>5886</v>
      </c>
      <c r="B3280" s="17" t="s">
        <v>68</v>
      </c>
      <c r="C3280" s="17">
        <v>0</v>
      </c>
      <c r="D3280" s="17">
        <v>0</v>
      </c>
      <c r="E3280" s="17" t="s">
        <v>55</v>
      </c>
      <c r="F3280" s="17" t="s">
        <v>56</v>
      </c>
      <c r="G3280" s="17" t="s">
        <v>5887</v>
      </c>
      <c r="H3280" s="17">
        <v>0</v>
      </c>
      <c r="I3280" s="17" t="s">
        <v>357</v>
      </c>
      <c r="J3280" s="17" t="s">
        <v>59</v>
      </c>
      <c r="K3280" s="17" t="s">
        <v>5888</v>
      </c>
      <c r="L3280" s="17" t="s">
        <v>117</v>
      </c>
      <c r="M3280" s="17" t="s">
        <v>118</v>
      </c>
      <c r="N3280" s="17" t="s">
        <v>75</v>
      </c>
      <c r="O3280" s="17">
        <v>20190723</v>
      </c>
      <c r="P3280" s="17">
        <v>20190830</v>
      </c>
      <c r="Q3280" s="17">
        <v>1110</v>
      </c>
      <c r="R3280" s="17">
        <v>27247923</v>
      </c>
      <c r="S3280" s="17" t="s">
        <v>76</v>
      </c>
      <c r="T3280" s="17" t="s">
        <v>63</v>
      </c>
      <c r="U3280" s="17" t="s">
        <v>91</v>
      </c>
      <c r="V3280" s="17">
        <f t="shared" si="910"/>
        <v>15</v>
      </c>
      <c r="W3280" s="17">
        <v>15000</v>
      </c>
      <c r="X3280" s="17" t="s">
        <v>64</v>
      </c>
      <c r="Y3280" s="17" t="s">
        <v>105</v>
      </c>
      <c r="Z3280" s="17">
        <v>20200318</v>
      </c>
      <c r="AA3280" s="17" t="s">
        <v>78</v>
      </c>
      <c r="AB3280" s="17">
        <v>1</v>
      </c>
      <c r="AC3280" s="17" t="str">
        <f>IFERROR(VLOOKUP(A3280,[1]Cruces!AJ:AK,2,0),VLOOKUP(CONCATENATE(X3280,AA3280),[1]Cruces!G:H,2,0))</f>
        <v>Solicitud de Obra</v>
      </c>
      <c r="AD3280" s="17">
        <f t="shared" si="896"/>
        <v>23</v>
      </c>
      <c r="AE3280" s="17">
        <f t="shared" si="897"/>
        <v>7</v>
      </c>
      <c r="AF3280" s="17">
        <f t="shared" si="898"/>
        <v>2019</v>
      </c>
      <c r="AG3280" s="17" t="str">
        <f>IFERROR(VLOOKUP(MID(A3280,2,4)*1,[1]Cruces!K:L,2,0),"Verificar")</f>
        <v>Atlántico Norte</v>
      </c>
      <c r="AH3280" s="17">
        <f t="shared" ca="1" si="899"/>
        <v>491</v>
      </c>
      <c r="AI3280" s="17" t="str">
        <f>IFERROR(VLOOKUP(U3280,[1]Cruces!$O$1:$P$6,2,0),"Sin Orden")</f>
        <v>Resuelta</v>
      </c>
      <c r="AJ3280" s="17">
        <f t="shared" si="900"/>
        <v>18</v>
      </c>
      <c r="AK3280" s="17">
        <f t="shared" si="901"/>
        <v>3</v>
      </c>
      <c r="AL3280" s="17">
        <f t="shared" si="902"/>
        <v>2020</v>
      </c>
      <c r="AM3280" s="17">
        <f t="shared" ca="1" si="903"/>
        <v>252</v>
      </c>
      <c r="AN3280" s="18">
        <f>IFERROR(VLOOKUP(R3280*1,'[1]Ordenes de Servicio'!G:K,5,0),"No Cruza")</f>
        <v>43899</v>
      </c>
      <c r="AO3280" s="17">
        <f t="shared" ca="1" si="904"/>
        <v>239</v>
      </c>
      <c r="AP3280" s="17">
        <f t="shared" si="905"/>
        <v>30</v>
      </c>
      <c r="AQ3280" s="17">
        <f t="shared" si="906"/>
        <v>8</v>
      </c>
      <c r="AR3280" s="17">
        <f t="shared" si="907"/>
        <v>2019</v>
      </c>
      <c r="AS3280" s="17">
        <f t="shared" ca="1" si="908"/>
        <v>453</v>
      </c>
      <c r="AT3280" s="17" t="str">
        <f t="shared" ca="1" si="911"/>
        <v>Si</v>
      </c>
      <c r="AU3280" s="17">
        <f t="shared" si="909"/>
        <v>201</v>
      </c>
      <c r="AV3280" s="17" t="str">
        <f>+VLOOKUP(B3280,[1]Cruces!S:T,2,0)</f>
        <v>5. Consultoría / Adjudicación</v>
      </c>
    </row>
    <row r="3281" spans="1:48" hidden="1" x14ac:dyDescent="0.25">
      <c r="A3281" s="17" t="s">
        <v>5889</v>
      </c>
      <c r="B3281" s="17" t="s">
        <v>203</v>
      </c>
      <c r="C3281" s="17">
        <v>0</v>
      </c>
      <c r="D3281" s="17">
        <v>0</v>
      </c>
      <c r="E3281" s="17" t="s">
        <v>55</v>
      </c>
      <c r="F3281" s="17" t="s">
        <v>107</v>
      </c>
      <c r="G3281" s="17" t="s">
        <v>5890</v>
      </c>
      <c r="H3281" s="17">
        <v>0</v>
      </c>
      <c r="I3281" s="17" t="s">
        <v>116</v>
      </c>
      <c r="J3281" s="17" t="s">
        <v>59</v>
      </c>
      <c r="K3281" s="17" t="s">
        <v>5891</v>
      </c>
      <c r="L3281" s="17" t="s">
        <v>117</v>
      </c>
      <c r="M3281" s="17" t="s">
        <v>118</v>
      </c>
      <c r="N3281" s="17" t="s">
        <v>207</v>
      </c>
      <c r="O3281" s="17">
        <v>20191211</v>
      </c>
      <c r="P3281" s="17">
        <v>20191211</v>
      </c>
      <c r="Q3281" s="17">
        <v>1170</v>
      </c>
      <c r="R3281" s="17">
        <v>0</v>
      </c>
      <c r="S3281" s="17"/>
      <c r="T3281" s="17" t="s">
        <v>63</v>
      </c>
      <c r="U3281" s="17"/>
      <c r="V3281" s="17">
        <f t="shared" si="910"/>
        <v>50</v>
      </c>
      <c r="W3281" s="17">
        <v>50000</v>
      </c>
      <c r="X3281" s="17" t="s">
        <v>64</v>
      </c>
      <c r="Y3281" s="17" t="s">
        <v>203</v>
      </c>
      <c r="Z3281" s="17">
        <v>20191211</v>
      </c>
      <c r="AA3281" s="17" t="s">
        <v>101</v>
      </c>
      <c r="AB3281" s="17">
        <v>1</v>
      </c>
      <c r="AC3281" s="17" t="str">
        <f>IFERROR(VLOOKUP(A3281,[1]Cruces!AJ:AK,2,0),VLOOKUP(CONCATENATE(X3281,AA3281),[1]Cruces!G:H,2,0))</f>
        <v>Solicitud de Obra</v>
      </c>
      <c r="AD3281" s="17">
        <f t="shared" si="896"/>
        <v>11</v>
      </c>
      <c r="AE3281" s="17">
        <f t="shared" si="897"/>
        <v>12</v>
      </c>
      <c r="AF3281" s="17">
        <f t="shared" si="898"/>
        <v>2019</v>
      </c>
      <c r="AG3281" s="17" t="str">
        <f>IFERROR(VLOOKUP(MID(A3281,2,4)*1,[1]Cruces!K:L,2,0),"Verificar")</f>
        <v>Atlántico Norte</v>
      </c>
      <c r="AH3281" s="17">
        <f t="shared" ca="1" si="899"/>
        <v>350</v>
      </c>
      <c r="AI3281" s="17" t="str">
        <f>IFERROR(VLOOKUP(U3281,[1]Cruces!$O$1:$P$6,2,0),"Sin Orden")</f>
        <v>Sin Orden</v>
      </c>
      <c r="AJ3281" s="17">
        <f t="shared" si="900"/>
        <v>11</v>
      </c>
      <c r="AK3281" s="17">
        <f t="shared" si="901"/>
        <v>12</v>
      </c>
      <c r="AL3281" s="17">
        <f t="shared" si="902"/>
        <v>2019</v>
      </c>
      <c r="AM3281" s="17">
        <f t="shared" ca="1" si="903"/>
        <v>350</v>
      </c>
      <c r="AN3281" s="18" t="str">
        <f>IFERROR(VLOOKUP(R3281*1,'[1]Ordenes de Servicio'!G:K,5,0),"No Cruza")</f>
        <v>No Cruza</v>
      </c>
      <c r="AO3281" s="17">
        <f t="shared" ca="1" si="904"/>
        <v>350</v>
      </c>
      <c r="AP3281" s="17">
        <f t="shared" si="905"/>
        <v>11</v>
      </c>
      <c r="AQ3281" s="17">
        <f t="shared" si="906"/>
        <v>12</v>
      </c>
      <c r="AR3281" s="17">
        <f t="shared" si="907"/>
        <v>2019</v>
      </c>
      <c r="AS3281" s="17">
        <f t="shared" ca="1" si="908"/>
        <v>350</v>
      </c>
      <c r="AT3281" s="17" t="str">
        <f t="shared" ca="1" si="911"/>
        <v>No</v>
      </c>
      <c r="AU3281" s="17">
        <f t="shared" si="909"/>
        <v>0</v>
      </c>
      <c r="AV3281" s="17" t="str">
        <f>+VLOOKUP(B3281,[1]Cruces!S:T,2,0)</f>
        <v>6. Ejecución y Seguimiento de Obra</v>
      </c>
    </row>
    <row r="3282" spans="1:48" hidden="1" x14ac:dyDescent="0.25">
      <c r="A3282" s="17" t="s">
        <v>5892</v>
      </c>
      <c r="B3282" s="17" t="s">
        <v>68</v>
      </c>
      <c r="C3282" s="17">
        <v>0</v>
      </c>
      <c r="D3282" s="17">
        <v>0</v>
      </c>
      <c r="E3282" s="17" t="s">
        <v>55</v>
      </c>
      <c r="F3282" s="17" t="s">
        <v>232</v>
      </c>
      <c r="G3282" s="17" t="s">
        <v>5893</v>
      </c>
      <c r="H3282" s="17">
        <v>0</v>
      </c>
      <c r="I3282" s="17" t="s">
        <v>116</v>
      </c>
      <c r="J3282" s="17" t="s">
        <v>59</v>
      </c>
      <c r="K3282" s="17" t="s">
        <v>5894</v>
      </c>
      <c r="L3282" s="17" t="s">
        <v>111</v>
      </c>
      <c r="M3282" s="17" t="s">
        <v>112</v>
      </c>
      <c r="N3282" s="17" t="s">
        <v>75</v>
      </c>
      <c r="O3282" s="17">
        <v>20180119</v>
      </c>
      <c r="P3282" s="17">
        <v>20180123</v>
      </c>
      <c r="Q3282" s="17">
        <v>9520</v>
      </c>
      <c r="R3282" s="17">
        <v>0</v>
      </c>
      <c r="S3282" s="17"/>
      <c r="T3282" s="17" t="s">
        <v>63</v>
      </c>
      <c r="U3282" s="17"/>
      <c r="V3282" s="17">
        <f t="shared" si="910"/>
        <v>225</v>
      </c>
      <c r="W3282" s="17">
        <v>225000</v>
      </c>
      <c r="X3282" s="17" t="s">
        <v>64</v>
      </c>
      <c r="Y3282" s="17" t="s">
        <v>150</v>
      </c>
      <c r="Z3282" s="17">
        <v>20200218</v>
      </c>
      <c r="AA3282" s="17" t="s">
        <v>101</v>
      </c>
      <c r="AB3282" s="17">
        <v>1</v>
      </c>
      <c r="AC3282" s="17" t="str">
        <f>IFERROR(VLOOKUP(A3282,[1]Cruces!AJ:AK,2,0),VLOOKUP(CONCATENATE(X3282,AA3282),[1]Cruces!G:H,2,0))</f>
        <v>Solicitud de Obra</v>
      </c>
      <c r="AD3282" s="17">
        <f t="shared" si="896"/>
        <v>19</v>
      </c>
      <c r="AE3282" s="17">
        <f t="shared" si="897"/>
        <v>1</v>
      </c>
      <c r="AF3282" s="17">
        <f t="shared" si="898"/>
        <v>2018</v>
      </c>
      <c r="AG3282" s="17" t="str">
        <f>IFERROR(VLOOKUP(MID(A3282,2,4)*1,[1]Cruces!K:L,2,0),"Verificar")</f>
        <v>Atlántico Sur</v>
      </c>
      <c r="AH3282" s="17">
        <f t="shared" ca="1" si="899"/>
        <v>1041</v>
      </c>
      <c r="AI3282" s="17" t="str">
        <f>IFERROR(VLOOKUP(U3282,[1]Cruces!$O$1:$P$6,2,0),"Sin Orden")</f>
        <v>Sin Orden</v>
      </c>
      <c r="AJ3282" s="17">
        <f t="shared" si="900"/>
        <v>18</v>
      </c>
      <c r="AK3282" s="17">
        <f t="shared" si="901"/>
        <v>2</v>
      </c>
      <c r="AL3282" s="17">
        <f t="shared" si="902"/>
        <v>2020</v>
      </c>
      <c r="AM3282" s="17">
        <f t="shared" ca="1" si="903"/>
        <v>281</v>
      </c>
      <c r="AN3282" s="18" t="str">
        <f>IFERROR(VLOOKUP(R3282*1,'[1]Ordenes de Servicio'!G:K,5,0),"No Cruza")</f>
        <v>No Cruza</v>
      </c>
      <c r="AO3282" s="17">
        <f t="shared" ca="1" si="904"/>
        <v>281</v>
      </c>
      <c r="AP3282" s="17">
        <f t="shared" si="905"/>
        <v>23</v>
      </c>
      <c r="AQ3282" s="17">
        <f t="shared" si="906"/>
        <v>1</v>
      </c>
      <c r="AR3282" s="17">
        <f t="shared" si="907"/>
        <v>2018</v>
      </c>
      <c r="AS3282" s="17">
        <f t="shared" ca="1" si="908"/>
        <v>1037</v>
      </c>
      <c r="AT3282" s="17" t="str">
        <f t="shared" ca="1" si="911"/>
        <v>Si</v>
      </c>
      <c r="AU3282" s="17">
        <f t="shared" si="909"/>
        <v>756</v>
      </c>
      <c r="AV3282" s="17" t="str">
        <f>+VLOOKUP(B3282,[1]Cruces!S:T,2,0)</f>
        <v>5. Consultoría / Adjudicación</v>
      </c>
    </row>
    <row r="3283" spans="1:48" hidden="1" x14ac:dyDescent="0.25">
      <c r="A3283" s="17" t="s">
        <v>9978</v>
      </c>
      <c r="B3283" s="17" t="s">
        <v>1943</v>
      </c>
      <c r="C3283" s="17">
        <v>0</v>
      </c>
      <c r="D3283" s="17">
        <v>0</v>
      </c>
      <c r="E3283" s="17" t="s">
        <v>55</v>
      </c>
      <c r="F3283" s="17" t="s">
        <v>932</v>
      </c>
      <c r="G3283" s="17" t="s">
        <v>9979</v>
      </c>
      <c r="H3283" s="17">
        <v>3045788780</v>
      </c>
      <c r="I3283" s="17" t="s">
        <v>2424</v>
      </c>
      <c r="J3283" s="17" t="s">
        <v>59</v>
      </c>
      <c r="K3283" s="17" t="s">
        <v>97</v>
      </c>
      <c r="L3283" s="17" t="s">
        <v>8346</v>
      </c>
      <c r="M3283" s="17" t="s">
        <v>8347</v>
      </c>
      <c r="N3283" s="17" t="s">
        <v>1946</v>
      </c>
      <c r="O3283" s="17">
        <v>20201109</v>
      </c>
      <c r="P3283" s="17">
        <v>20201109</v>
      </c>
      <c r="Q3283" s="17">
        <v>3410</v>
      </c>
      <c r="R3283" s="17">
        <v>28275174</v>
      </c>
      <c r="S3283" s="17" t="s">
        <v>6601</v>
      </c>
      <c r="T3283" s="17" t="s">
        <v>63</v>
      </c>
      <c r="U3283" s="17" t="s">
        <v>77</v>
      </c>
      <c r="V3283" s="17">
        <f t="shared" si="910"/>
        <v>3</v>
      </c>
      <c r="W3283" s="17">
        <v>3000</v>
      </c>
      <c r="X3283" s="17" t="s">
        <v>7065</v>
      </c>
      <c r="Y3283" s="17" t="s">
        <v>1943</v>
      </c>
      <c r="Z3283" s="17">
        <v>20201109</v>
      </c>
      <c r="AA3283" s="17" t="s">
        <v>1947</v>
      </c>
      <c r="AB3283" s="17">
        <v>1</v>
      </c>
      <c r="AC3283" s="17" t="str">
        <f>IFERROR(VLOOKUP(A3283,[1]Cruces!AJ:AK,2,0),VLOOKUP(CONCATENATE(X3283,AA3283),[1]Cruces!G:H,2,0))</f>
        <v>Solicitud por BT</v>
      </c>
      <c r="AD3283" s="17">
        <f t="shared" si="896"/>
        <v>9</v>
      </c>
      <c r="AE3283" s="17">
        <f t="shared" si="897"/>
        <v>11</v>
      </c>
      <c r="AF3283" s="17">
        <f t="shared" si="898"/>
        <v>2020</v>
      </c>
      <c r="AG3283" s="17" t="str">
        <f>IFERROR(VLOOKUP(MID(A3283,2,4)*1,[1]Cruces!K:L,2,0),"Verificar")</f>
        <v>Magdalena</v>
      </c>
      <c r="AH3283" s="17">
        <f t="shared" ca="1" si="899"/>
        <v>16</v>
      </c>
      <c r="AI3283" s="17" t="str">
        <f>IFERROR(VLOOKUP(U3283,[1]Cruces!$O$1:$P$6,2,0),"Sin Orden")</f>
        <v>Pendiente</v>
      </c>
      <c r="AJ3283" s="17">
        <f t="shared" si="900"/>
        <v>9</v>
      </c>
      <c r="AK3283" s="17">
        <f t="shared" si="901"/>
        <v>11</v>
      </c>
      <c r="AL3283" s="17">
        <f t="shared" si="902"/>
        <v>2020</v>
      </c>
      <c r="AM3283" s="17">
        <f t="shared" ca="1" si="903"/>
        <v>16</v>
      </c>
      <c r="AN3283" s="18" t="str">
        <f>IFERROR(VLOOKUP(R3283*1,'[1]Ordenes de Servicio'!G:K,5,0),"No Cruza")</f>
        <v>No Cruza</v>
      </c>
      <c r="AO3283" s="17">
        <f t="shared" ca="1" si="904"/>
        <v>16</v>
      </c>
      <c r="AP3283" s="17">
        <f t="shared" si="905"/>
        <v>9</v>
      </c>
      <c r="AQ3283" s="17">
        <f t="shared" si="906"/>
        <v>11</v>
      </c>
      <c r="AR3283" s="17">
        <f t="shared" si="907"/>
        <v>2020</v>
      </c>
      <c r="AS3283" s="17">
        <f t="shared" ca="1" si="908"/>
        <v>16</v>
      </c>
      <c r="AT3283" s="17" t="str">
        <f t="shared" ca="1" si="911"/>
        <v>No</v>
      </c>
      <c r="AU3283" s="17">
        <f t="shared" si="909"/>
        <v>0</v>
      </c>
      <c r="AV3283" s="17" t="str">
        <f>+VLOOKUP(B3283,[1]Cruces!S:T,2,0)</f>
        <v>7. Ejecución en Campo OS BT</v>
      </c>
    </row>
    <row r="3284" spans="1:48" hidden="1" x14ac:dyDescent="0.25">
      <c r="A3284" s="17" t="s">
        <v>5895</v>
      </c>
      <c r="B3284" s="17" t="s">
        <v>68</v>
      </c>
      <c r="C3284" s="17">
        <v>0</v>
      </c>
      <c r="D3284" s="17">
        <v>0</v>
      </c>
      <c r="E3284" s="17" t="s">
        <v>55</v>
      </c>
      <c r="F3284" s="17" t="s">
        <v>120</v>
      </c>
      <c r="G3284" s="17" t="s">
        <v>5896</v>
      </c>
      <c r="H3284" s="17">
        <v>0</v>
      </c>
      <c r="I3284" s="17" t="s">
        <v>116</v>
      </c>
      <c r="J3284" s="17" t="s">
        <v>59</v>
      </c>
      <c r="K3284" s="17" t="s">
        <v>97</v>
      </c>
      <c r="L3284" s="17" t="s">
        <v>122</v>
      </c>
      <c r="M3284" s="17" t="s">
        <v>123</v>
      </c>
      <c r="N3284" s="17" t="s">
        <v>75</v>
      </c>
      <c r="O3284" s="17">
        <v>20171003</v>
      </c>
      <c r="P3284" s="17">
        <v>20181002</v>
      </c>
      <c r="Q3284" s="17">
        <v>1110</v>
      </c>
      <c r="R3284" s="17">
        <v>25763184</v>
      </c>
      <c r="S3284" s="17" t="s">
        <v>76</v>
      </c>
      <c r="T3284" s="17" t="s">
        <v>63</v>
      </c>
      <c r="U3284" s="17" t="s">
        <v>91</v>
      </c>
      <c r="V3284" s="17">
        <f t="shared" si="910"/>
        <v>150</v>
      </c>
      <c r="W3284" s="17">
        <v>150000</v>
      </c>
      <c r="X3284" s="17" t="s">
        <v>64</v>
      </c>
      <c r="Y3284" s="17" t="s">
        <v>136</v>
      </c>
      <c r="Z3284" s="17">
        <v>20181022</v>
      </c>
      <c r="AA3284" s="17" t="s">
        <v>101</v>
      </c>
      <c r="AB3284" s="17">
        <v>1</v>
      </c>
      <c r="AC3284" s="17" t="str">
        <f>IFERROR(VLOOKUP(A3284,[1]Cruces!AJ:AK,2,0),VLOOKUP(CONCATENATE(X3284,AA3284),[1]Cruces!G:H,2,0))</f>
        <v>Solicitud de Obra</v>
      </c>
      <c r="AD3284" s="17">
        <f t="shared" si="896"/>
        <v>3</v>
      </c>
      <c r="AE3284" s="17">
        <f t="shared" si="897"/>
        <v>10</v>
      </c>
      <c r="AF3284" s="17">
        <f t="shared" si="898"/>
        <v>2017</v>
      </c>
      <c r="AG3284" s="17" t="str">
        <f>IFERROR(VLOOKUP(MID(A3284,2,4)*1,[1]Cruces!K:L,2,0),"Verificar")</f>
        <v>Atlántico Norte</v>
      </c>
      <c r="AH3284" s="17">
        <f t="shared" ca="1" si="899"/>
        <v>1149</v>
      </c>
      <c r="AI3284" s="17" t="str">
        <f>IFERROR(VLOOKUP(U3284,[1]Cruces!$O$1:$P$6,2,0),"Sin Orden")</f>
        <v>Resuelta</v>
      </c>
      <c r="AJ3284" s="17">
        <f t="shared" si="900"/>
        <v>22</v>
      </c>
      <c r="AK3284" s="17">
        <f t="shared" si="901"/>
        <v>10</v>
      </c>
      <c r="AL3284" s="17">
        <f t="shared" si="902"/>
        <v>2018</v>
      </c>
      <c r="AM3284" s="17">
        <f t="shared" ca="1" si="903"/>
        <v>765</v>
      </c>
      <c r="AN3284" s="18">
        <f>IFERROR(VLOOKUP(R3284*1,'[1]Ordenes de Servicio'!G:K,5,0),"No Cruza")</f>
        <v>43432</v>
      </c>
      <c r="AO3284" s="17">
        <f t="shared" ca="1" si="904"/>
        <v>384</v>
      </c>
      <c r="AP3284" s="17">
        <f t="shared" si="905"/>
        <v>2</v>
      </c>
      <c r="AQ3284" s="17">
        <f t="shared" si="906"/>
        <v>10</v>
      </c>
      <c r="AR3284" s="17">
        <f t="shared" si="907"/>
        <v>2018</v>
      </c>
      <c r="AS3284" s="17">
        <f t="shared" ca="1" si="908"/>
        <v>785</v>
      </c>
      <c r="AT3284" s="17" t="str">
        <f t="shared" ca="1" si="911"/>
        <v>Si</v>
      </c>
      <c r="AU3284" s="17">
        <f t="shared" si="909"/>
        <v>20</v>
      </c>
      <c r="AV3284" s="17" t="str">
        <f>+VLOOKUP(B3284,[1]Cruces!S:T,2,0)</f>
        <v>5. Consultoría / Adjudicación</v>
      </c>
    </row>
    <row r="3285" spans="1:48" hidden="1" x14ac:dyDescent="0.25">
      <c r="A3285" s="17" t="s">
        <v>5897</v>
      </c>
      <c r="B3285" s="17" t="s">
        <v>68</v>
      </c>
      <c r="C3285" s="17">
        <v>0</v>
      </c>
      <c r="D3285" s="17">
        <v>0</v>
      </c>
      <c r="E3285" s="17" t="s">
        <v>55</v>
      </c>
      <c r="F3285" s="17" t="s">
        <v>120</v>
      </c>
      <c r="G3285" s="17" t="s">
        <v>4992</v>
      </c>
      <c r="H3285" s="17">
        <v>0</v>
      </c>
      <c r="I3285" s="17" t="s">
        <v>71</v>
      </c>
      <c r="J3285" s="17" t="s">
        <v>59</v>
      </c>
      <c r="K3285" s="17" t="s">
        <v>97</v>
      </c>
      <c r="L3285" s="17" t="s">
        <v>487</v>
      </c>
      <c r="M3285" s="17" t="s">
        <v>55</v>
      </c>
      <c r="N3285" s="17" t="s">
        <v>75</v>
      </c>
      <c r="O3285" s="17">
        <v>20190620</v>
      </c>
      <c r="P3285" s="17">
        <v>20190620</v>
      </c>
      <c r="Q3285" s="17">
        <v>9510</v>
      </c>
      <c r="R3285" s="17">
        <v>26434040</v>
      </c>
      <c r="S3285" s="17" t="s">
        <v>76</v>
      </c>
      <c r="T3285" s="17" t="s">
        <v>63</v>
      </c>
      <c r="U3285" s="17" t="s">
        <v>91</v>
      </c>
      <c r="V3285" s="17">
        <f t="shared" si="910"/>
        <v>330</v>
      </c>
      <c r="W3285" s="17">
        <v>330000</v>
      </c>
      <c r="X3285" s="17" t="s">
        <v>64</v>
      </c>
      <c r="Y3285" s="17" t="s">
        <v>136</v>
      </c>
      <c r="Z3285" s="17">
        <v>20190620</v>
      </c>
      <c r="AA3285" s="17" t="s">
        <v>101</v>
      </c>
      <c r="AB3285" s="17">
        <v>1</v>
      </c>
      <c r="AC3285" s="17" t="str">
        <f>IFERROR(VLOOKUP(A3285,[1]Cruces!AJ:AK,2,0),VLOOKUP(CONCATENATE(X3285,AA3285),[1]Cruces!G:H,2,0))</f>
        <v>Solicitud de Obra</v>
      </c>
      <c r="AD3285" s="17">
        <f t="shared" si="896"/>
        <v>20</v>
      </c>
      <c r="AE3285" s="17">
        <f t="shared" si="897"/>
        <v>6</v>
      </c>
      <c r="AF3285" s="17">
        <f t="shared" si="898"/>
        <v>2019</v>
      </c>
      <c r="AG3285" s="17" t="str">
        <f>IFERROR(VLOOKUP(MID(A3285,2,4)*1,[1]Cruces!K:L,2,0),"Verificar")</f>
        <v>Atlántico Norte</v>
      </c>
      <c r="AH3285" s="17">
        <f t="shared" ca="1" si="899"/>
        <v>524</v>
      </c>
      <c r="AI3285" s="17" t="str">
        <f>IFERROR(VLOOKUP(U3285,[1]Cruces!$O$1:$P$6,2,0),"Sin Orden")</f>
        <v>Resuelta</v>
      </c>
      <c r="AJ3285" s="17">
        <f t="shared" si="900"/>
        <v>20</v>
      </c>
      <c r="AK3285" s="17">
        <f t="shared" si="901"/>
        <v>6</v>
      </c>
      <c r="AL3285" s="17">
        <f t="shared" si="902"/>
        <v>2019</v>
      </c>
      <c r="AM3285" s="17">
        <f t="shared" ca="1" si="903"/>
        <v>524</v>
      </c>
      <c r="AN3285" s="18">
        <f>IFERROR(VLOOKUP(R3285*1,'[1]Ordenes de Servicio'!G:K,5,0),"No Cruza")</f>
        <v>43636</v>
      </c>
      <c r="AO3285" s="17">
        <f t="shared" ca="1" si="904"/>
        <v>0</v>
      </c>
      <c r="AP3285" s="17">
        <f t="shared" si="905"/>
        <v>20</v>
      </c>
      <c r="AQ3285" s="17">
        <f t="shared" si="906"/>
        <v>6</v>
      </c>
      <c r="AR3285" s="17">
        <f t="shared" si="907"/>
        <v>2019</v>
      </c>
      <c r="AS3285" s="17">
        <f t="shared" ca="1" si="908"/>
        <v>524</v>
      </c>
      <c r="AT3285" s="17" t="str">
        <f t="shared" ca="1" si="911"/>
        <v>Si</v>
      </c>
      <c r="AU3285" s="17">
        <f t="shared" si="909"/>
        <v>0</v>
      </c>
      <c r="AV3285" s="17" t="str">
        <f>+VLOOKUP(B3285,[1]Cruces!S:T,2,0)</f>
        <v>5. Consultoría / Adjudicación</v>
      </c>
    </row>
    <row r="3286" spans="1:48" hidden="1" x14ac:dyDescent="0.25">
      <c r="A3286" s="17" t="s">
        <v>5898</v>
      </c>
      <c r="B3286" s="17" t="s">
        <v>54</v>
      </c>
      <c r="C3286" s="17">
        <v>0</v>
      </c>
      <c r="D3286" s="17">
        <v>0</v>
      </c>
      <c r="E3286" s="17" t="s">
        <v>55</v>
      </c>
      <c r="F3286" s="17" t="s">
        <v>126</v>
      </c>
      <c r="G3286" s="17" t="s">
        <v>5899</v>
      </c>
      <c r="H3286" s="17">
        <v>0</v>
      </c>
      <c r="I3286" s="17" t="s">
        <v>71</v>
      </c>
      <c r="J3286" s="17" t="s">
        <v>59</v>
      </c>
      <c r="K3286" s="17" t="s">
        <v>5900</v>
      </c>
      <c r="L3286" s="17" t="s">
        <v>129</v>
      </c>
      <c r="M3286" s="17" t="s">
        <v>130</v>
      </c>
      <c r="N3286" s="17" t="s">
        <v>62</v>
      </c>
      <c r="O3286" s="17">
        <v>20201021</v>
      </c>
      <c r="P3286" s="17">
        <v>20201029</v>
      </c>
      <c r="Q3286" s="17">
        <v>9331</v>
      </c>
      <c r="R3286" s="17">
        <v>28246037</v>
      </c>
      <c r="S3286" s="17" t="s">
        <v>100</v>
      </c>
      <c r="T3286" s="17" t="s">
        <v>63</v>
      </c>
      <c r="U3286" s="17" t="s">
        <v>91</v>
      </c>
      <c r="V3286" s="17">
        <f t="shared" si="910"/>
        <v>25</v>
      </c>
      <c r="W3286" s="17">
        <v>25000</v>
      </c>
      <c r="X3286" s="17" t="s">
        <v>64</v>
      </c>
      <c r="Y3286" s="17" t="s">
        <v>65</v>
      </c>
      <c r="Z3286" s="17">
        <v>20201029</v>
      </c>
      <c r="AA3286" s="17" t="s">
        <v>78</v>
      </c>
      <c r="AB3286" s="17">
        <v>1</v>
      </c>
      <c r="AC3286" s="17" t="str">
        <f>IFERROR(VLOOKUP(A3286,[1]Cruces!AJ:AK,2,0),VLOOKUP(CONCATENATE(X3286,AA3286),[1]Cruces!G:H,2,0))</f>
        <v>Solicitud de Obra</v>
      </c>
      <c r="AD3286" s="17">
        <f t="shared" si="896"/>
        <v>21</v>
      </c>
      <c r="AE3286" s="17">
        <f t="shared" si="897"/>
        <v>10</v>
      </c>
      <c r="AF3286" s="17">
        <f t="shared" si="898"/>
        <v>2020</v>
      </c>
      <c r="AG3286" s="17" t="str">
        <f>IFERROR(VLOOKUP(MID(A3286,2,4)*1,[1]Cruces!K:L,2,0),"Verificar")</f>
        <v>Guajira</v>
      </c>
      <c r="AH3286" s="17">
        <f t="shared" ca="1" si="899"/>
        <v>35</v>
      </c>
      <c r="AI3286" s="17" t="str">
        <f>IFERROR(VLOOKUP(U3286,[1]Cruces!$O$1:$P$6,2,0),"Sin Orden")</f>
        <v>Resuelta</v>
      </c>
      <c r="AJ3286" s="17">
        <f t="shared" si="900"/>
        <v>29</v>
      </c>
      <c r="AK3286" s="17">
        <f t="shared" si="901"/>
        <v>10</v>
      </c>
      <c r="AL3286" s="17">
        <f t="shared" si="902"/>
        <v>2020</v>
      </c>
      <c r="AM3286" s="17">
        <f t="shared" ca="1" si="903"/>
        <v>27</v>
      </c>
      <c r="AN3286" s="18" t="str">
        <f>IFERROR(VLOOKUP(R3286*1,'[1]Ordenes de Servicio'!G:K,5,0),"No Cruza")</f>
        <v>No Cruza</v>
      </c>
      <c r="AO3286" s="17">
        <f t="shared" ca="1" si="904"/>
        <v>8</v>
      </c>
      <c r="AP3286" s="17">
        <f t="shared" si="905"/>
        <v>29</v>
      </c>
      <c r="AQ3286" s="17">
        <f t="shared" si="906"/>
        <v>10</v>
      </c>
      <c r="AR3286" s="17">
        <f t="shared" si="907"/>
        <v>2020</v>
      </c>
      <c r="AS3286" s="17">
        <f t="shared" ca="1" si="908"/>
        <v>27</v>
      </c>
      <c r="AT3286" s="17" t="str">
        <f t="shared" ca="1" si="911"/>
        <v>No</v>
      </c>
      <c r="AU3286" s="17">
        <f t="shared" si="909"/>
        <v>0</v>
      </c>
      <c r="AV3286" s="17" t="str">
        <f>+VLOOKUP(B3286,[1]Cruces!S:T,2,0)</f>
        <v>4. Presupuesto de Obra</v>
      </c>
    </row>
    <row r="3287" spans="1:48" hidden="1" x14ac:dyDescent="0.25">
      <c r="A3287" s="17" t="s">
        <v>9980</v>
      </c>
      <c r="B3287" s="17" t="s">
        <v>1943</v>
      </c>
      <c r="C3287" s="17">
        <v>0</v>
      </c>
      <c r="D3287" s="17">
        <v>0</v>
      </c>
      <c r="E3287" s="17" t="s">
        <v>55</v>
      </c>
      <c r="F3287" s="17" t="s">
        <v>232</v>
      </c>
      <c r="G3287" s="17" t="s">
        <v>9981</v>
      </c>
      <c r="H3287" s="17">
        <v>3102380510</v>
      </c>
      <c r="I3287" s="17" t="s">
        <v>71</v>
      </c>
      <c r="J3287" s="17" t="s">
        <v>59</v>
      </c>
      <c r="K3287" s="17" t="s">
        <v>9982</v>
      </c>
      <c r="L3287" s="17" t="s">
        <v>7475</v>
      </c>
      <c r="M3287" s="17" t="s">
        <v>7476</v>
      </c>
      <c r="N3287" s="17" t="s">
        <v>1946</v>
      </c>
      <c r="O3287" s="17">
        <v>20201113</v>
      </c>
      <c r="P3287" s="17">
        <v>20201113</v>
      </c>
      <c r="Q3287" s="17">
        <v>1210</v>
      </c>
      <c r="R3287" s="17">
        <v>28283269</v>
      </c>
      <c r="S3287" s="17" t="s">
        <v>6601</v>
      </c>
      <c r="T3287" s="17" t="s">
        <v>63</v>
      </c>
      <c r="U3287" s="17" t="s">
        <v>77</v>
      </c>
      <c r="V3287" s="17">
        <f t="shared" si="910"/>
        <v>3</v>
      </c>
      <c r="W3287" s="17">
        <v>3000</v>
      </c>
      <c r="X3287" s="17" t="s">
        <v>7065</v>
      </c>
      <c r="Y3287" s="17" t="s">
        <v>1943</v>
      </c>
      <c r="Z3287" s="17">
        <v>20201113</v>
      </c>
      <c r="AA3287" s="17" t="s">
        <v>1947</v>
      </c>
      <c r="AB3287" s="17">
        <v>1</v>
      </c>
      <c r="AC3287" s="17" t="str">
        <f>IFERROR(VLOOKUP(A3287,[1]Cruces!AJ:AK,2,0),VLOOKUP(CONCATENATE(X3287,AA3287),[1]Cruces!G:H,2,0))</f>
        <v>Solicitud por BT</v>
      </c>
      <c r="AD3287" s="17">
        <f t="shared" si="896"/>
        <v>13</v>
      </c>
      <c r="AE3287" s="17">
        <f t="shared" si="897"/>
        <v>11</v>
      </c>
      <c r="AF3287" s="17">
        <f t="shared" si="898"/>
        <v>2020</v>
      </c>
      <c r="AG3287" s="17" t="str">
        <f>IFERROR(VLOOKUP(MID(A3287,2,4)*1,[1]Cruces!K:L,2,0),"Verificar")</f>
        <v>Atlántico Sur</v>
      </c>
      <c r="AH3287" s="17">
        <f t="shared" ca="1" si="899"/>
        <v>12</v>
      </c>
      <c r="AI3287" s="17" t="str">
        <f>IFERROR(VLOOKUP(U3287,[1]Cruces!$O$1:$P$6,2,0),"Sin Orden")</f>
        <v>Pendiente</v>
      </c>
      <c r="AJ3287" s="17">
        <f t="shared" si="900"/>
        <v>13</v>
      </c>
      <c r="AK3287" s="17">
        <f t="shared" si="901"/>
        <v>11</v>
      </c>
      <c r="AL3287" s="17">
        <f t="shared" si="902"/>
        <v>2020</v>
      </c>
      <c r="AM3287" s="17">
        <f t="shared" ca="1" si="903"/>
        <v>12</v>
      </c>
      <c r="AN3287" s="18" t="str">
        <f>IFERROR(VLOOKUP(R3287*1,'[1]Ordenes de Servicio'!G:K,5,0),"No Cruza")</f>
        <v>No Cruza</v>
      </c>
      <c r="AO3287" s="17">
        <f t="shared" ca="1" si="904"/>
        <v>12</v>
      </c>
      <c r="AP3287" s="17">
        <f t="shared" si="905"/>
        <v>13</v>
      </c>
      <c r="AQ3287" s="17">
        <f t="shared" si="906"/>
        <v>11</v>
      </c>
      <c r="AR3287" s="17">
        <f t="shared" si="907"/>
        <v>2020</v>
      </c>
      <c r="AS3287" s="17">
        <f t="shared" ca="1" si="908"/>
        <v>12</v>
      </c>
      <c r="AT3287" s="17" t="str">
        <f t="shared" ca="1" si="911"/>
        <v>No</v>
      </c>
      <c r="AU3287" s="17">
        <f t="shared" si="909"/>
        <v>0</v>
      </c>
      <c r="AV3287" s="17" t="str">
        <f>+VLOOKUP(B3287,[1]Cruces!S:T,2,0)</f>
        <v>7. Ejecución en Campo OS BT</v>
      </c>
    </row>
    <row r="3288" spans="1:48" hidden="1" x14ac:dyDescent="0.25">
      <c r="A3288" s="17" t="s">
        <v>5901</v>
      </c>
      <c r="B3288" s="17" t="s">
        <v>68</v>
      </c>
      <c r="C3288" s="17">
        <v>0</v>
      </c>
      <c r="D3288" s="17">
        <v>0</v>
      </c>
      <c r="E3288" s="17" t="s">
        <v>55</v>
      </c>
      <c r="F3288" s="17" t="s">
        <v>81</v>
      </c>
      <c r="G3288" s="17" t="s">
        <v>1454</v>
      </c>
      <c r="H3288" s="17">
        <v>3043855485</v>
      </c>
      <c r="I3288" s="17" t="s">
        <v>83</v>
      </c>
      <c r="J3288" s="17" t="s">
        <v>59</v>
      </c>
      <c r="K3288" s="17" t="s">
        <v>329</v>
      </c>
      <c r="L3288" s="17" t="s">
        <v>85</v>
      </c>
      <c r="M3288" s="17" t="s">
        <v>86</v>
      </c>
      <c r="N3288" s="17" t="s">
        <v>75</v>
      </c>
      <c r="O3288" s="17">
        <v>20200325</v>
      </c>
      <c r="P3288" s="17">
        <v>20200930</v>
      </c>
      <c r="Q3288" s="17">
        <v>9341</v>
      </c>
      <c r="R3288" s="17">
        <v>27302217</v>
      </c>
      <c r="S3288" s="17" t="s">
        <v>100</v>
      </c>
      <c r="T3288" s="17" t="s">
        <v>63</v>
      </c>
      <c r="U3288" s="17" t="s">
        <v>91</v>
      </c>
      <c r="V3288" s="17">
        <f t="shared" si="910"/>
        <v>30</v>
      </c>
      <c r="W3288" s="17">
        <v>30000</v>
      </c>
      <c r="X3288" s="17" t="s">
        <v>64</v>
      </c>
      <c r="Y3288" s="17" t="s">
        <v>282</v>
      </c>
      <c r="Z3288" s="17">
        <v>20200930</v>
      </c>
      <c r="AA3288" s="17" t="s">
        <v>78</v>
      </c>
      <c r="AB3288" s="17">
        <v>1</v>
      </c>
      <c r="AC3288" s="17" t="str">
        <f>IFERROR(VLOOKUP(A3288,[1]Cruces!AJ:AK,2,0),VLOOKUP(CONCATENATE(X3288,AA3288),[1]Cruces!G:H,2,0))</f>
        <v>Solicitud de Obra</v>
      </c>
      <c r="AD3288" s="17">
        <f t="shared" si="896"/>
        <v>25</v>
      </c>
      <c r="AE3288" s="17">
        <f t="shared" si="897"/>
        <v>3</v>
      </c>
      <c r="AF3288" s="17">
        <f t="shared" si="898"/>
        <v>2020</v>
      </c>
      <c r="AG3288" s="17" t="str">
        <f>IFERROR(VLOOKUP(MID(A3288,2,4)*1,[1]Cruces!K:L,2,0),"Verificar")</f>
        <v>Magdalena</v>
      </c>
      <c r="AH3288" s="17">
        <f t="shared" ca="1" si="899"/>
        <v>245</v>
      </c>
      <c r="AI3288" s="17" t="str">
        <f>IFERROR(VLOOKUP(U3288,[1]Cruces!$O$1:$P$6,2,0),"Sin Orden")</f>
        <v>Resuelta</v>
      </c>
      <c r="AJ3288" s="17">
        <f t="shared" si="900"/>
        <v>30</v>
      </c>
      <c r="AK3288" s="17">
        <f t="shared" si="901"/>
        <v>9</v>
      </c>
      <c r="AL3288" s="17">
        <f t="shared" si="902"/>
        <v>2020</v>
      </c>
      <c r="AM3288" s="17">
        <f t="shared" ca="1" si="903"/>
        <v>56</v>
      </c>
      <c r="AN3288" s="18" t="str">
        <f>IFERROR(VLOOKUP(R3288*1,'[1]Ordenes de Servicio'!G:K,5,0),"No Cruza")</f>
        <v>No Cruza</v>
      </c>
      <c r="AO3288" s="17">
        <f t="shared" ca="1" si="904"/>
        <v>189</v>
      </c>
      <c r="AP3288" s="17">
        <f t="shared" si="905"/>
        <v>30</v>
      </c>
      <c r="AQ3288" s="17">
        <f t="shared" si="906"/>
        <v>9</v>
      </c>
      <c r="AR3288" s="17">
        <f t="shared" si="907"/>
        <v>2020</v>
      </c>
      <c r="AS3288" s="17">
        <f t="shared" ca="1" si="908"/>
        <v>56</v>
      </c>
      <c r="AT3288" s="17" t="str">
        <f t="shared" ca="1" si="911"/>
        <v>No</v>
      </c>
      <c r="AU3288" s="17">
        <f t="shared" si="909"/>
        <v>0</v>
      </c>
      <c r="AV3288" s="17" t="str">
        <f>+VLOOKUP(B3288,[1]Cruces!S:T,2,0)</f>
        <v>5. Consultoría / Adjudicación</v>
      </c>
    </row>
    <row r="3289" spans="1:48" hidden="1" x14ac:dyDescent="0.25">
      <c r="A3289" s="17" t="s">
        <v>5902</v>
      </c>
      <c r="B3289" s="17" t="s">
        <v>68</v>
      </c>
      <c r="C3289" s="17">
        <v>0</v>
      </c>
      <c r="D3289" s="17">
        <v>0</v>
      </c>
      <c r="E3289" s="17" t="s">
        <v>55</v>
      </c>
      <c r="F3289" s="17" t="s">
        <v>107</v>
      </c>
      <c r="G3289" s="17" t="s">
        <v>5903</v>
      </c>
      <c r="H3289" s="17">
        <v>0</v>
      </c>
      <c r="I3289" s="17" t="s">
        <v>71</v>
      </c>
      <c r="J3289" s="17" t="s">
        <v>59</v>
      </c>
      <c r="K3289" s="17" t="s">
        <v>97</v>
      </c>
      <c r="L3289" s="17" t="s">
        <v>117</v>
      </c>
      <c r="M3289" s="17" t="s">
        <v>118</v>
      </c>
      <c r="N3289" s="17" t="s">
        <v>75</v>
      </c>
      <c r="O3289" s="17">
        <v>20200121</v>
      </c>
      <c r="P3289" s="17">
        <v>20200121</v>
      </c>
      <c r="Q3289" s="17">
        <v>1150</v>
      </c>
      <c r="R3289" s="17">
        <v>0</v>
      </c>
      <c r="S3289" s="17"/>
      <c r="T3289" s="17" t="s">
        <v>63</v>
      </c>
      <c r="U3289" s="17"/>
      <c r="V3289" s="17">
        <f t="shared" si="910"/>
        <v>800</v>
      </c>
      <c r="W3289" s="17">
        <v>800000</v>
      </c>
      <c r="X3289" s="17" t="s">
        <v>64</v>
      </c>
      <c r="Y3289" s="17" t="s">
        <v>68</v>
      </c>
      <c r="Z3289" s="17">
        <v>20200121</v>
      </c>
      <c r="AA3289" s="17" t="s">
        <v>137</v>
      </c>
      <c r="AB3289" s="17">
        <v>1</v>
      </c>
      <c r="AC3289" s="17" t="str">
        <f>IFERROR(VLOOKUP(A3289,[1]Cruces!AJ:AK,2,0),VLOOKUP(CONCATENATE(X3289,AA3289),[1]Cruces!G:H,2,0))</f>
        <v>Solicitud de Obra</v>
      </c>
      <c r="AD3289" s="17">
        <f t="shared" si="896"/>
        <v>21</v>
      </c>
      <c r="AE3289" s="17">
        <f t="shared" si="897"/>
        <v>1</v>
      </c>
      <c r="AF3289" s="17">
        <f t="shared" si="898"/>
        <v>2020</v>
      </c>
      <c r="AG3289" s="17" t="str">
        <f>IFERROR(VLOOKUP(MID(A3289,2,4)*1,[1]Cruces!K:L,2,0),"Verificar")</f>
        <v>Atlántico Norte</v>
      </c>
      <c r="AH3289" s="17">
        <f t="shared" ca="1" si="899"/>
        <v>309</v>
      </c>
      <c r="AI3289" s="17" t="str">
        <f>IFERROR(VLOOKUP(U3289,[1]Cruces!$O$1:$P$6,2,0),"Sin Orden")</f>
        <v>Sin Orden</v>
      </c>
      <c r="AJ3289" s="17">
        <f t="shared" si="900"/>
        <v>21</v>
      </c>
      <c r="AK3289" s="17">
        <f t="shared" si="901"/>
        <v>1</v>
      </c>
      <c r="AL3289" s="17">
        <f t="shared" si="902"/>
        <v>2020</v>
      </c>
      <c r="AM3289" s="17">
        <f t="shared" ca="1" si="903"/>
        <v>309</v>
      </c>
      <c r="AN3289" s="18" t="str">
        <f>IFERROR(VLOOKUP(R3289*1,'[1]Ordenes de Servicio'!G:K,5,0),"No Cruza")</f>
        <v>No Cruza</v>
      </c>
      <c r="AO3289" s="17">
        <f t="shared" ca="1" si="904"/>
        <v>309</v>
      </c>
      <c r="AP3289" s="17">
        <f t="shared" si="905"/>
        <v>21</v>
      </c>
      <c r="AQ3289" s="17">
        <f t="shared" si="906"/>
        <v>1</v>
      </c>
      <c r="AR3289" s="17">
        <f t="shared" si="907"/>
        <v>2020</v>
      </c>
      <c r="AS3289" s="17">
        <f t="shared" ca="1" si="908"/>
        <v>309</v>
      </c>
      <c r="AT3289" s="17" t="str">
        <f t="shared" ca="1" si="911"/>
        <v>No</v>
      </c>
      <c r="AU3289" s="17">
        <f t="shared" si="909"/>
        <v>0</v>
      </c>
      <c r="AV3289" s="17" t="str">
        <f>+VLOOKUP(B3289,[1]Cruces!S:T,2,0)</f>
        <v>5. Consultoría / Adjudicación</v>
      </c>
    </row>
    <row r="3290" spans="1:48" hidden="1" x14ac:dyDescent="0.25">
      <c r="A3290" s="17" t="s">
        <v>5904</v>
      </c>
      <c r="B3290" s="17" t="s">
        <v>68</v>
      </c>
      <c r="C3290" s="17">
        <v>0</v>
      </c>
      <c r="D3290" s="17">
        <v>0</v>
      </c>
      <c r="E3290" s="17" t="s">
        <v>55</v>
      </c>
      <c r="F3290" s="17" t="s">
        <v>107</v>
      </c>
      <c r="G3290" s="17" t="s">
        <v>5905</v>
      </c>
      <c r="H3290" s="17">
        <v>0</v>
      </c>
      <c r="I3290" s="17" t="s">
        <v>165</v>
      </c>
      <c r="J3290" s="17" t="s">
        <v>59</v>
      </c>
      <c r="K3290" s="17" t="s">
        <v>97</v>
      </c>
      <c r="L3290" s="17" t="s">
        <v>325</v>
      </c>
      <c r="M3290" s="17" t="s">
        <v>326</v>
      </c>
      <c r="N3290" s="17" t="s">
        <v>75</v>
      </c>
      <c r="O3290" s="17">
        <v>20190320</v>
      </c>
      <c r="P3290" s="17">
        <v>20190902</v>
      </c>
      <c r="Q3290" s="17">
        <v>9350</v>
      </c>
      <c r="R3290" s="17">
        <v>26135187</v>
      </c>
      <c r="S3290" s="17" t="s">
        <v>100</v>
      </c>
      <c r="T3290" s="17" t="s">
        <v>63</v>
      </c>
      <c r="U3290" s="17" t="s">
        <v>91</v>
      </c>
      <c r="V3290" s="17">
        <f t="shared" si="910"/>
        <v>112.5</v>
      </c>
      <c r="W3290" s="17">
        <v>112500</v>
      </c>
      <c r="X3290" s="17" t="s">
        <v>64</v>
      </c>
      <c r="Y3290" s="17" t="s">
        <v>136</v>
      </c>
      <c r="Z3290" s="17">
        <v>20190904</v>
      </c>
      <c r="AA3290" s="17" t="s">
        <v>101</v>
      </c>
      <c r="AB3290" s="17">
        <v>1</v>
      </c>
      <c r="AC3290" s="17" t="str">
        <f>IFERROR(VLOOKUP(A3290,[1]Cruces!AJ:AK,2,0),VLOOKUP(CONCATENATE(X3290,AA3290),[1]Cruces!G:H,2,0))</f>
        <v>Solicitud de Obra</v>
      </c>
      <c r="AD3290" s="17">
        <f t="shared" si="896"/>
        <v>20</v>
      </c>
      <c r="AE3290" s="17">
        <f t="shared" si="897"/>
        <v>3</v>
      </c>
      <c r="AF3290" s="17">
        <f t="shared" si="898"/>
        <v>2019</v>
      </c>
      <c r="AG3290" s="17" t="str">
        <f>IFERROR(VLOOKUP(MID(A3290,2,4)*1,[1]Cruces!K:L,2,0),"Verificar")</f>
        <v>Magdalena</v>
      </c>
      <c r="AH3290" s="17">
        <f t="shared" ca="1" si="899"/>
        <v>616</v>
      </c>
      <c r="AI3290" s="17" t="str">
        <f>IFERROR(VLOOKUP(U3290,[1]Cruces!$O$1:$P$6,2,0),"Sin Orden")</f>
        <v>Resuelta</v>
      </c>
      <c r="AJ3290" s="17">
        <f t="shared" si="900"/>
        <v>4</v>
      </c>
      <c r="AK3290" s="17">
        <f t="shared" si="901"/>
        <v>9</v>
      </c>
      <c r="AL3290" s="17">
        <f t="shared" si="902"/>
        <v>2019</v>
      </c>
      <c r="AM3290" s="17">
        <f t="shared" ca="1" si="903"/>
        <v>448</v>
      </c>
      <c r="AN3290" s="18" t="str">
        <f>IFERROR(VLOOKUP(R3290*1,'[1]Ordenes de Servicio'!G:K,5,0),"No Cruza")</f>
        <v>No Cruza</v>
      </c>
      <c r="AO3290" s="17">
        <f t="shared" ca="1" si="904"/>
        <v>168</v>
      </c>
      <c r="AP3290" s="17">
        <f t="shared" si="905"/>
        <v>2</v>
      </c>
      <c r="AQ3290" s="17">
        <f t="shared" si="906"/>
        <v>9</v>
      </c>
      <c r="AR3290" s="17">
        <f t="shared" si="907"/>
        <v>2019</v>
      </c>
      <c r="AS3290" s="17">
        <f t="shared" ca="1" si="908"/>
        <v>450</v>
      </c>
      <c r="AT3290" s="17" t="str">
        <f t="shared" ca="1" si="911"/>
        <v>Si</v>
      </c>
      <c r="AU3290" s="17">
        <f t="shared" si="909"/>
        <v>2</v>
      </c>
      <c r="AV3290" s="17" t="str">
        <f>+VLOOKUP(B3290,[1]Cruces!S:T,2,0)</f>
        <v>5. Consultoría / Adjudicación</v>
      </c>
    </row>
    <row r="3291" spans="1:48" hidden="1" x14ac:dyDescent="0.25">
      <c r="A3291" s="17" t="s">
        <v>5906</v>
      </c>
      <c r="B3291" s="17" t="s">
        <v>68</v>
      </c>
      <c r="C3291" s="17">
        <v>1134961</v>
      </c>
      <c r="D3291" s="17">
        <v>10017951</v>
      </c>
      <c r="E3291" s="17" t="s">
        <v>93</v>
      </c>
      <c r="F3291" s="17" t="s">
        <v>81</v>
      </c>
      <c r="G3291" s="17" t="s">
        <v>5907</v>
      </c>
      <c r="H3291" s="17">
        <v>4214499</v>
      </c>
      <c r="I3291" s="17" t="s">
        <v>71</v>
      </c>
      <c r="J3291" s="17" t="s">
        <v>5908</v>
      </c>
      <c r="K3291" s="17" t="s">
        <v>5909</v>
      </c>
      <c r="L3291" s="17" t="s">
        <v>85</v>
      </c>
      <c r="M3291" s="17" t="s">
        <v>86</v>
      </c>
      <c r="N3291" s="17" t="s">
        <v>75</v>
      </c>
      <c r="O3291" s="17">
        <v>20200903</v>
      </c>
      <c r="P3291" s="17">
        <v>20200916</v>
      </c>
      <c r="Q3291" s="17">
        <v>3410</v>
      </c>
      <c r="R3291" s="17">
        <v>28107060</v>
      </c>
      <c r="S3291" s="17" t="s">
        <v>100</v>
      </c>
      <c r="T3291" s="17" t="s">
        <v>63</v>
      </c>
      <c r="U3291" s="17" t="s">
        <v>91</v>
      </c>
      <c r="V3291" s="17">
        <f t="shared" si="910"/>
        <v>30</v>
      </c>
      <c r="W3291" s="17">
        <v>30000</v>
      </c>
      <c r="X3291" s="17" t="s">
        <v>89</v>
      </c>
      <c r="Y3291" s="17" t="s">
        <v>136</v>
      </c>
      <c r="Z3291" s="17">
        <v>20201101</v>
      </c>
      <c r="AA3291" s="17" t="s">
        <v>78</v>
      </c>
      <c r="AB3291" s="17">
        <v>1</v>
      </c>
      <c r="AC3291" s="17" t="str">
        <f>IFERROR(VLOOKUP(A3291,[1]Cruces!AJ:AK,2,0),VLOOKUP(CONCATENATE(X3291,AA3291),[1]Cruces!G:H,2,0))</f>
        <v>Solicitud de Obra</v>
      </c>
      <c r="AD3291" s="17">
        <f t="shared" si="896"/>
        <v>3</v>
      </c>
      <c r="AE3291" s="17">
        <f t="shared" si="897"/>
        <v>9</v>
      </c>
      <c r="AF3291" s="17">
        <f t="shared" si="898"/>
        <v>2020</v>
      </c>
      <c r="AG3291" s="17" t="str">
        <f>IFERROR(VLOOKUP(MID(A3291,2,4)*1,[1]Cruces!K:L,2,0),"Verificar")</f>
        <v>Magdalena</v>
      </c>
      <c r="AH3291" s="17">
        <f t="shared" ca="1" si="899"/>
        <v>83</v>
      </c>
      <c r="AI3291" s="17" t="str">
        <f>IFERROR(VLOOKUP(U3291,[1]Cruces!$O$1:$P$6,2,0),"Sin Orden")</f>
        <v>Resuelta</v>
      </c>
      <c r="AJ3291" s="17">
        <f t="shared" si="900"/>
        <v>1</v>
      </c>
      <c r="AK3291" s="17">
        <f t="shared" si="901"/>
        <v>11</v>
      </c>
      <c r="AL3291" s="17">
        <f t="shared" si="902"/>
        <v>2020</v>
      </c>
      <c r="AM3291" s="17">
        <f t="shared" ca="1" si="903"/>
        <v>24</v>
      </c>
      <c r="AN3291" s="18" t="str">
        <f>IFERROR(VLOOKUP(R3291*1,'[1]Ordenes de Servicio'!G:K,5,0),"No Cruza")</f>
        <v>No Cruza</v>
      </c>
      <c r="AO3291" s="17">
        <f t="shared" ca="1" si="904"/>
        <v>59</v>
      </c>
      <c r="AP3291" s="17">
        <f t="shared" si="905"/>
        <v>16</v>
      </c>
      <c r="AQ3291" s="17">
        <f t="shared" si="906"/>
        <v>9</v>
      </c>
      <c r="AR3291" s="17">
        <f t="shared" si="907"/>
        <v>2020</v>
      </c>
      <c r="AS3291" s="17">
        <f t="shared" ca="1" si="908"/>
        <v>70</v>
      </c>
      <c r="AT3291" s="17" t="str">
        <f t="shared" ca="1" si="911"/>
        <v>No</v>
      </c>
      <c r="AU3291" s="17">
        <f t="shared" si="909"/>
        <v>46</v>
      </c>
      <c r="AV3291" s="17" t="str">
        <f>+VLOOKUP(B3291,[1]Cruces!S:T,2,0)</f>
        <v>5. Consultoría / Adjudicación</v>
      </c>
    </row>
    <row r="3292" spans="1:48" hidden="1" x14ac:dyDescent="0.25">
      <c r="A3292" s="17" t="s">
        <v>5910</v>
      </c>
      <c r="B3292" s="17" t="s">
        <v>68</v>
      </c>
      <c r="C3292" s="17">
        <v>0</v>
      </c>
      <c r="D3292" s="17">
        <v>0</v>
      </c>
      <c r="E3292" s="17" t="s">
        <v>55</v>
      </c>
      <c r="F3292" s="17" t="s">
        <v>126</v>
      </c>
      <c r="G3292" s="17" t="s">
        <v>5911</v>
      </c>
      <c r="H3292" s="17">
        <v>0</v>
      </c>
      <c r="I3292" s="17" t="s">
        <v>71</v>
      </c>
      <c r="J3292" s="17" t="s">
        <v>59</v>
      </c>
      <c r="K3292" s="17" t="s">
        <v>5912</v>
      </c>
      <c r="L3292" s="17" t="s">
        <v>129</v>
      </c>
      <c r="M3292" s="17" t="s">
        <v>130</v>
      </c>
      <c r="N3292" s="17" t="s">
        <v>75</v>
      </c>
      <c r="O3292" s="17">
        <v>20200630</v>
      </c>
      <c r="P3292" s="17">
        <v>20200731</v>
      </c>
      <c r="Q3292" s="17">
        <v>9330</v>
      </c>
      <c r="R3292" s="17">
        <v>27913859</v>
      </c>
      <c r="S3292" s="17" t="s">
        <v>76</v>
      </c>
      <c r="T3292" s="17" t="s">
        <v>63</v>
      </c>
      <c r="U3292" s="17" t="s">
        <v>91</v>
      </c>
      <c r="V3292" s="17">
        <f t="shared" si="910"/>
        <v>50</v>
      </c>
      <c r="W3292" s="17">
        <v>50000</v>
      </c>
      <c r="X3292" s="17" t="s">
        <v>64</v>
      </c>
      <c r="Y3292" s="17" t="s">
        <v>188</v>
      </c>
      <c r="Z3292" s="17">
        <v>20200731</v>
      </c>
      <c r="AA3292" s="17" t="s">
        <v>78</v>
      </c>
      <c r="AB3292" s="17">
        <v>1</v>
      </c>
      <c r="AC3292" s="17" t="str">
        <f>IFERROR(VLOOKUP(A3292,[1]Cruces!AJ:AK,2,0),VLOOKUP(CONCATENATE(X3292,AA3292),[1]Cruces!G:H,2,0))</f>
        <v>Solicitud de Obra</v>
      </c>
      <c r="AD3292" s="17">
        <f t="shared" si="896"/>
        <v>30</v>
      </c>
      <c r="AE3292" s="17">
        <f t="shared" si="897"/>
        <v>6</v>
      </c>
      <c r="AF3292" s="17">
        <f t="shared" si="898"/>
        <v>2020</v>
      </c>
      <c r="AG3292" s="17" t="str">
        <f>IFERROR(VLOOKUP(MID(A3292,2,4)*1,[1]Cruces!K:L,2,0),"Verificar")</f>
        <v>Guajira</v>
      </c>
      <c r="AH3292" s="17">
        <f t="shared" ca="1" si="899"/>
        <v>148</v>
      </c>
      <c r="AI3292" s="17" t="str">
        <f>IFERROR(VLOOKUP(U3292,[1]Cruces!$O$1:$P$6,2,0),"Sin Orden")</f>
        <v>Resuelta</v>
      </c>
      <c r="AJ3292" s="17">
        <f t="shared" si="900"/>
        <v>31</v>
      </c>
      <c r="AK3292" s="17">
        <f t="shared" si="901"/>
        <v>7</v>
      </c>
      <c r="AL3292" s="17">
        <f t="shared" si="902"/>
        <v>2020</v>
      </c>
      <c r="AM3292" s="17">
        <f t="shared" ca="1" si="903"/>
        <v>117</v>
      </c>
      <c r="AN3292" s="18" t="str">
        <f>IFERROR(VLOOKUP(R3292*1,'[1]Ordenes de Servicio'!G:K,5,0),"No Cruza")</f>
        <v>No Cruza</v>
      </c>
      <c r="AO3292" s="17">
        <f t="shared" ca="1" si="904"/>
        <v>31</v>
      </c>
      <c r="AP3292" s="17">
        <f t="shared" si="905"/>
        <v>31</v>
      </c>
      <c r="AQ3292" s="17">
        <f t="shared" si="906"/>
        <v>7</v>
      </c>
      <c r="AR3292" s="17">
        <f t="shared" si="907"/>
        <v>2020</v>
      </c>
      <c r="AS3292" s="17">
        <f t="shared" ca="1" si="908"/>
        <v>117</v>
      </c>
      <c r="AT3292" s="17" t="str">
        <f t="shared" ca="1" si="911"/>
        <v>No</v>
      </c>
      <c r="AU3292" s="17">
        <f t="shared" si="909"/>
        <v>0</v>
      </c>
      <c r="AV3292" s="17" t="str">
        <f>+VLOOKUP(B3292,[1]Cruces!S:T,2,0)</f>
        <v>5. Consultoría / Adjudicación</v>
      </c>
    </row>
    <row r="3293" spans="1:48" hidden="1" x14ac:dyDescent="0.25">
      <c r="A3293" s="17" t="s">
        <v>10635</v>
      </c>
      <c r="B3293" s="17" t="s">
        <v>296</v>
      </c>
      <c r="C3293" s="17">
        <v>0</v>
      </c>
      <c r="D3293" s="17">
        <v>0</v>
      </c>
      <c r="E3293" s="17" t="s">
        <v>55</v>
      </c>
      <c r="F3293" s="17" t="s">
        <v>932</v>
      </c>
      <c r="G3293" s="17" t="s">
        <v>10636</v>
      </c>
      <c r="H3293" s="17">
        <v>0</v>
      </c>
      <c r="I3293" s="17" t="s">
        <v>116</v>
      </c>
      <c r="J3293" s="17" t="s">
        <v>59</v>
      </c>
      <c r="K3293" s="17" t="s">
        <v>10637</v>
      </c>
      <c r="L3293" s="17" t="s">
        <v>935</v>
      </c>
      <c r="M3293" s="17" t="s">
        <v>936</v>
      </c>
      <c r="N3293" s="17" t="s">
        <v>301</v>
      </c>
      <c r="O3293" s="17">
        <v>20200828</v>
      </c>
      <c r="P3293" s="17">
        <v>20200828</v>
      </c>
      <c r="Q3293" s="17">
        <v>9340</v>
      </c>
      <c r="R3293" s="17">
        <v>28139848</v>
      </c>
      <c r="S3293" s="17" t="s">
        <v>100</v>
      </c>
      <c r="T3293" s="17" t="s">
        <v>63</v>
      </c>
      <c r="U3293" s="17" t="s">
        <v>91</v>
      </c>
      <c r="V3293" s="17">
        <f t="shared" si="910"/>
        <v>30</v>
      </c>
      <c r="W3293" s="17">
        <v>30000</v>
      </c>
      <c r="X3293" s="17" t="s">
        <v>64</v>
      </c>
      <c r="Y3293" s="17" t="s">
        <v>296</v>
      </c>
      <c r="Z3293" s="17">
        <v>20200828</v>
      </c>
      <c r="AA3293" s="17" t="s">
        <v>78</v>
      </c>
      <c r="AB3293" s="17">
        <v>1</v>
      </c>
      <c r="AC3293" s="17" t="str">
        <f>IFERROR(VLOOKUP(A3293,[1]Cruces!AJ:AK,2,0),VLOOKUP(CONCATENATE(X3293,AA3293),[1]Cruces!G:H,2,0))</f>
        <v>Exp BMT</v>
      </c>
      <c r="AD3293" s="17">
        <f t="shared" si="896"/>
        <v>28</v>
      </c>
      <c r="AE3293" s="17">
        <f t="shared" si="897"/>
        <v>8</v>
      </c>
      <c r="AF3293" s="17">
        <f t="shared" si="898"/>
        <v>2020</v>
      </c>
      <c r="AG3293" s="17" t="str">
        <f>IFERROR(VLOOKUP(MID(A3293,2,4)*1,[1]Cruces!K:L,2,0),"Verificar")</f>
        <v>Magdalena</v>
      </c>
      <c r="AH3293" s="17">
        <f t="shared" ca="1" si="899"/>
        <v>89</v>
      </c>
      <c r="AI3293" s="17" t="str">
        <f>IFERROR(VLOOKUP(U3293,[1]Cruces!$O$1:$P$6,2,0),"Sin Orden")</f>
        <v>Resuelta</v>
      </c>
      <c r="AJ3293" s="17">
        <f t="shared" si="900"/>
        <v>28</v>
      </c>
      <c r="AK3293" s="17">
        <f t="shared" si="901"/>
        <v>8</v>
      </c>
      <c r="AL3293" s="17">
        <f t="shared" si="902"/>
        <v>2020</v>
      </c>
      <c r="AM3293" s="17">
        <f t="shared" ca="1" si="903"/>
        <v>89</v>
      </c>
      <c r="AN3293" s="18" t="str">
        <f>IFERROR(VLOOKUP(R3293*1,'[1]Ordenes de Servicio'!G:K,5,0),"No Cruza")</f>
        <v>No Cruza</v>
      </c>
      <c r="AO3293" s="17">
        <f t="shared" ca="1" si="904"/>
        <v>0</v>
      </c>
      <c r="AP3293" s="17">
        <f t="shared" si="905"/>
        <v>28</v>
      </c>
      <c r="AQ3293" s="17">
        <f t="shared" si="906"/>
        <v>8</v>
      </c>
      <c r="AR3293" s="17">
        <f t="shared" si="907"/>
        <v>2020</v>
      </c>
      <c r="AS3293" s="17">
        <f t="shared" ca="1" si="908"/>
        <v>89</v>
      </c>
      <c r="AT3293" s="17" t="str">
        <f t="shared" ca="1" si="911"/>
        <v>No</v>
      </c>
      <c r="AU3293" s="17">
        <f t="shared" si="909"/>
        <v>0</v>
      </c>
      <c r="AV3293" s="17" t="str">
        <f>+VLOOKUP(B3293,[1]Cruces!S:T,2,0)</f>
        <v>3. Evaluación Técnico Ecónomica</v>
      </c>
    </row>
    <row r="3294" spans="1:48" hidden="1" x14ac:dyDescent="0.25">
      <c r="A3294" s="17" t="s">
        <v>5913</v>
      </c>
      <c r="B3294" s="17" t="s">
        <v>54</v>
      </c>
      <c r="C3294" s="17">
        <v>2890770</v>
      </c>
      <c r="D3294" s="17">
        <v>0</v>
      </c>
      <c r="E3294" s="17" t="s">
        <v>55</v>
      </c>
      <c r="F3294" s="17" t="s">
        <v>232</v>
      </c>
      <c r="G3294" s="17" t="s">
        <v>5914</v>
      </c>
      <c r="H3294" s="17">
        <v>0</v>
      </c>
      <c r="I3294" s="17" t="s">
        <v>71</v>
      </c>
      <c r="J3294" s="17" t="s">
        <v>59</v>
      </c>
      <c r="K3294" s="17" t="s">
        <v>5915</v>
      </c>
      <c r="L3294" s="17" t="s">
        <v>111</v>
      </c>
      <c r="M3294" s="17" t="s">
        <v>112</v>
      </c>
      <c r="N3294" s="17" t="s">
        <v>62</v>
      </c>
      <c r="O3294" s="17">
        <v>20170927</v>
      </c>
      <c r="P3294" s="17">
        <v>20170928</v>
      </c>
      <c r="Q3294" s="17">
        <v>7541</v>
      </c>
      <c r="R3294" s="17">
        <v>24290851</v>
      </c>
      <c r="S3294" s="17" t="s">
        <v>100</v>
      </c>
      <c r="T3294" s="17" t="s">
        <v>63</v>
      </c>
      <c r="U3294" s="17" t="s">
        <v>91</v>
      </c>
      <c r="V3294" s="17">
        <f t="shared" si="910"/>
        <v>15</v>
      </c>
      <c r="W3294" s="17">
        <v>15000</v>
      </c>
      <c r="X3294" s="17" t="s">
        <v>89</v>
      </c>
      <c r="Y3294" s="17" t="s">
        <v>65</v>
      </c>
      <c r="Z3294" s="17">
        <v>20170928</v>
      </c>
      <c r="AA3294" s="17" t="s">
        <v>78</v>
      </c>
      <c r="AB3294" s="17">
        <v>1</v>
      </c>
      <c r="AC3294" s="17" t="str">
        <f>IFERROR(VLOOKUP(A3294,[1]Cruces!AJ:AK,2,0),VLOOKUP(CONCATENATE(X3294,AA3294),[1]Cruces!G:H,2,0))</f>
        <v>Solicitud de Obra</v>
      </c>
      <c r="AD3294" s="17">
        <f t="shared" si="896"/>
        <v>27</v>
      </c>
      <c r="AE3294" s="17">
        <f t="shared" si="897"/>
        <v>9</v>
      </c>
      <c r="AF3294" s="17">
        <f t="shared" si="898"/>
        <v>2017</v>
      </c>
      <c r="AG3294" s="17" t="str">
        <f>IFERROR(VLOOKUP(MID(A3294,2,4)*1,[1]Cruces!K:L,2,0),"Verificar")</f>
        <v>Atlántico Sur</v>
      </c>
      <c r="AH3294" s="17">
        <f t="shared" ca="1" si="899"/>
        <v>1155</v>
      </c>
      <c r="AI3294" s="17" t="str">
        <f>IFERROR(VLOOKUP(U3294,[1]Cruces!$O$1:$P$6,2,0),"Sin Orden")</f>
        <v>Resuelta</v>
      </c>
      <c r="AJ3294" s="17">
        <f t="shared" si="900"/>
        <v>28</v>
      </c>
      <c r="AK3294" s="17">
        <f t="shared" si="901"/>
        <v>9</v>
      </c>
      <c r="AL3294" s="17">
        <f t="shared" si="902"/>
        <v>2017</v>
      </c>
      <c r="AM3294" s="17">
        <f t="shared" ca="1" si="903"/>
        <v>1154</v>
      </c>
      <c r="AN3294" s="18" t="str">
        <f>IFERROR(VLOOKUP(R3294*1,'[1]Ordenes de Servicio'!G:K,5,0),"No Cruza")</f>
        <v>No Cruza</v>
      </c>
      <c r="AO3294" s="17">
        <f t="shared" ca="1" si="904"/>
        <v>1</v>
      </c>
      <c r="AP3294" s="17">
        <f t="shared" si="905"/>
        <v>28</v>
      </c>
      <c r="AQ3294" s="17">
        <f t="shared" si="906"/>
        <v>9</v>
      </c>
      <c r="AR3294" s="17">
        <f t="shared" si="907"/>
        <v>2017</v>
      </c>
      <c r="AS3294" s="17">
        <f t="shared" ca="1" si="908"/>
        <v>1154</v>
      </c>
      <c r="AT3294" s="17" t="str">
        <f t="shared" ca="1" si="911"/>
        <v>Si</v>
      </c>
      <c r="AU3294" s="17">
        <f t="shared" si="909"/>
        <v>0</v>
      </c>
      <c r="AV3294" s="17" t="str">
        <f>+VLOOKUP(B3294,[1]Cruces!S:T,2,0)</f>
        <v>4. Presupuesto de Obra</v>
      </c>
    </row>
    <row r="3295" spans="1:48" hidden="1" x14ac:dyDescent="0.25">
      <c r="A3295" s="17" t="s">
        <v>9983</v>
      </c>
      <c r="B3295" s="17" t="s">
        <v>569</v>
      </c>
      <c r="C3295" s="17">
        <v>8726235</v>
      </c>
      <c r="D3295" s="17">
        <v>35205289</v>
      </c>
      <c r="E3295" s="17" t="s">
        <v>93</v>
      </c>
      <c r="F3295" s="17" t="s">
        <v>5366</v>
      </c>
      <c r="G3295" s="17" t="s">
        <v>8525</v>
      </c>
      <c r="H3295" s="17">
        <v>3103612641</v>
      </c>
      <c r="I3295" s="17" t="s">
        <v>71</v>
      </c>
      <c r="J3295" s="17" t="s">
        <v>9984</v>
      </c>
      <c r="K3295" s="17">
        <v>6910680</v>
      </c>
      <c r="L3295" s="17" t="s">
        <v>5368</v>
      </c>
      <c r="M3295" s="17" t="s">
        <v>5369</v>
      </c>
      <c r="N3295" s="17" t="s">
        <v>572</v>
      </c>
      <c r="O3295" s="17">
        <v>20201103</v>
      </c>
      <c r="P3295" s="17">
        <v>20201103</v>
      </c>
      <c r="Q3295" s="17">
        <v>1180</v>
      </c>
      <c r="R3295" s="17">
        <v>0</v>
      </c>
      <c r="S3295" s="17"/>
      <c r="T3295" s="17" t="s">
        <v>63</v>
      </c>
      <c r="U3295" s="17"/>
      <c r="V3295" s="17">
        <f t="shared" si="910"/>
        <v>3</v>
      </c>
      <c r="W3295" s="17">
        <v>3000</v>
      </c>
      <c r="X3295" s="17" t="s">
        <v>89</v>
      </c>
      <c r="Y3295" s="17" t="s">
        <v>569</v>
      </c>
      <c r="Z3295" s="17">
        <v>20201103</v>
      </c>
      <c r="AA3295" s="17" t="s">
        <v>1947</v>
      </c>
      <c r="AB3295" s="17">
        <v>1</v>
      </c>
      <c r="AC3295" s="17" t="str">
        <f>IFERROR(VLOOKUP(A3295,[1]Cruces!AJ:AK,2,0),VLOOKUP(CONCATENATE(X3295,AA3295),[1]Cruces!G:H,2,0))</f>
        <v>Solicitud por BT</v>
      </c>
      <c r="AD3295" s="17">
        <f t="shared" si="896"/>
        <v>3</v>
      </c>
      <c r="AE3295" s="17">
        <f t="shared" si="897"/>
        <v>11</v>
      </c>
      <c r="AF3295" s="17">
        <f t="shared" si="898"/>
        <v>2020</v>
      </c>
      <c r="AG3295" s="17" t="str">
        <f>IFERROR(VLOOKUP(MID(A3295,2,4)*1,[1]Cruces!K:L,2,0),"Verificar")</f>
        <v>Atlántico Norte</v>
      </c>
      <c r="AH3295" s="17">
        <f t="shared" ca="1" si="899"/>
        <v>22</v>
      </c>
      <c r="AI3295" s="17" t="str">
        <f>IFERROR(VLOOKUP(U3295,[1]Cruces!$O$1:$P$6,2,0),"Sin Orden")</f>
        <v>Sin Orden</v>
      </c>
      <c r="AJ3295" s="17">
        <f t="shared" si="900"/>
        <v>3</v>
      </c>
      <c r="AK3295" s="17">
        <f t="shared" si="901"/>
        <v>11</v>
      </c>
      <c r="AL3295" s="17">
        <f t="shared" si="902"/>
        <v>2020</v>
      </c>
      <c r="AM3295" s="17">
        <f t="shared" ca="1" si="903"/>
        <v>22</v>
      </c>
      <c r="AN3295" s="18" t="str">
        <f>IFERROR(VLOOKUP(R3295*1,'[1]Ordenes de Servicio'!G:K,5,0),"No Cruza")</f>
        <v>No Cruza</v>
      </c>
      <c r="AO3295" s="17">
        <f t="shared" ca="1" si="904"/>
        <v>22</v>
      </c>
      <c r="AP3295" s="17">
        <f t="shared" si="905"/>
        <v>3</v>
      </c>
      <c r="AQ3295" s="17">
        <f t="shared" si="906"/>
        <v>11</v>
      </c>
      <c r="AR3295" s="17">
        <f t="shared" si="907"/>
        <v>2020</v>
      </c>
      <c r="AS3295" s="17">
        <f t="shared" ca="1" si="908"/>
        <v>22</v>
      </c>
      <c r="AT3295" s="17" t="str">
        <f t="shared" ca="1" si="911"/>
        <v>No</v>
      </c>
      <c r="AU3295" s="17">
        <f t="shared" si="909"/>
        <v>0</v>
      </c>
      <c r="AV3295" s="17" t="str">
        <f>+VLOOKUP(B3295,[1]Cruces!S:T,2,0)</f>
        <v>1. Solicitud</v>
      </c>
    </row>
    <row r="3296" spans="1:48" hidden="1" x14ac:dyDescent="0.25">
      <c r="A3296" s="17" t="s">
        <v>5916</v>
      </c>
      <c r="B3296" s="17" t="s">
        <v>54</v>
      </c>
      <c r="C3296" s="17">
        <v>0</v>
      </c>
      <c r="D3296" s="17">
        <v>0</v>
      </c>
      <c r="E3296" s="17" t="s">
        <v>55</v>
      </c>
      <c r="F3296" s="17" t="s">
        <v>81</v>
      </c>
      <c r="G3296" s="17" t="s">
        <v>5917</v>
      </c>
      <c r="H3296" s="17">
        <v>3168666492</v>
      </c>
      <c r="I3296" s="17" t="s">
        <v>71</v>
      </c>
      <c r="J3296" s="17" t="s">
        <v>59</v>
      </c>
      <c r="K3296" s="17" t="s">
        <v>5918</v>
      </c>
      <c r="L3296" s="17" t="s">
        <v>85</v>
      </c>
      <c r="M3296" s="17" t="s">
        <v>86</v>
      </c>
      <c r="N3296" s="17" t="s">
        <v>62</v>
      </c>
      <c r="O3296" s="17">
        <v>20190312</v>
      </c>
      <c r="P3296" s="17">
        <v>20190320</v>
      </c>
      <c r="Q3296" s="17">
        <v>9342</v>
      </c>
      <c r="R3296" s="17">
        <v>26117054</v>
      </c>
      <c r="S3296" s="17" t="s">
        <v>100</v>
      </c>
      <c r="T3296" s="17" t="s">
        <v>63</v>
      </c>
      <c r="U3296" s="17" t="s">
        <v>91</v>
      </c>
      <c r="V3296" s="17">
        <f t="shared" si="910"/>
        <v>25</v>
      </c>
      <c r="W3296" s="17">
        <v>25000</v>
      </c>
      <c r="X3296" s="17" t="s">
        <v>64</v>
      </c>
      <c r="Y3296" s="17" t="s">
        <v>65</v>
      </c>
      <c r="Z3296" s="17">
        <v>20190320</v>
      </c>
      <c r="AA3296" s="17" t="s">
        <v>78</v>
      </c>
      <c r="AB3296" s="17">
        <v>1</v>
      </c>
      <c r="AC3296" s="17" t="str">
        <f>IFERROR(VLOOKUP(A3296,[1]Cruces!AJ:AK,2,0),VLOOKUP(CONCATENATE(X3296,AA3296),[1]Cruces!G:H,2,0))</f>
        <v>Solicitud de Obra</v>
      </c>
      <c r="AD3296" s="17">
        <f t="shared" si="896"/>
        <v>12</v>
      </c>
      <c r="AE3296" s="17">
        <f t="shared" si="897"/>
        <v>3</v>
      </c>
      <c r="AF3296" s="17">
        <f t="shared" si="898"/>
        <v>2019</v>
      </c>
      <c r="AG3296" s="17" t="str">
        <f>IFERROR(VLOOKUP(MID(A3296,2,4)*1,[1]Cruces!K:L,2,0),"Verificar")</f>
        <v>Magdalena</v>
      </c>
      <c r="AH3296" s="17">
        <f t="shared" ca="1" si="899"/>
        <v>624</v>
      </c>
      <c r="AI3296" s="17" t="str">
        <f>IFERROR(VLOOKUP(U3296,[1]Cruces!$O$1:$P$6,2,0),"Sin Orden")</f>
        <v>Resuelta</v>
      </c>
      <c r="AJ3296" s="17">
        <f t="shared" si="900"/>
        <v>20</v>
      </c>
      <c r="AK3296" s="17">
        <f t="shared" si="901"/>
        <v>3</v>
      </c>
      <c r="AL3296" s="17">
        <f t="shared" si="902"/>
        <v>2019</v>
      </c>
      <c r="AM3296" s="17">
        <f t="shared" ca="1" si="903"/>
        <v>616</v>
      </c>
      <c r="AN3296" s="18" t="str">
        <f>IFERROR(VLOOKUP(R3296*1,'[1]Ordenes de Servicio'!G:K,5,0),"No Cruza")</f>
        <v>No Cruza</v>
      </c>
      <c r="AO3296" s="17">
        <f t="shared" ca="1" si="904"/>
        <v>8</v>
      </c>
      <c r="AP3296" s="17">
        <f t="shared" si="905"/>
        <v>20</v>
      </c>
      <c r="AQ3296" s="17">
        <f t="shared" si="906"/>
        <v>3</v>
      </c>
      <c r="AR3296" s="17">
        <f t="shared" si="907"/>
        <v>2019</v>
      </c>
      <c r="AS3296" s="17">
        <f t="shared" ca="1" si="908"/>
        <v>616</v>
      </c>
      <c r="AT3296" s="17" t="str">
        <f t="shared" ca="1" si="911"/>
        <v>Si</v>
      </c>
      <c r="AU3296" s="17">
        <f t="shared" si="909"/>
        <v>0</v>
      </c>
      <c r="AV3296" s="17" t="str">
        <f>+VLOOKUP(B3296,[1]Cruces!S:T,2,0)</f>
        <v>4. Presupuesto de Obra</v>
      </c>
    </row>
    <row r="3297" spans="1:48" hidden="1" x14ac:dyDescent="0.25">
      <c r="A3297" s="17" t="s">
        <v>9985</v>
      </c>
      <c r="B3297" s="17" t="s">
        <v>569</v>
      </c>
      <c r="C3297" s="17">
        <v>0</v>
      </c>
      <c r="D3297" s="17">
        <v>0</v>
      </c>
      <c r="E3297" s="17" t="s">
        <v>55</v>
      </c>
      <c r="F3297" s="17" t="s">
        <v>7082</v>
      </c>
      <c r="G3297" s="17" t="s">
        <v>9986</v>
      </c>
      <c r="H3297" s="17">
        <v>3007033950</v>
      </c>
      <c r="I3297" s="17" t="s">
        <v>71</v>
      </c>
      <c r="J3297" s="17" t="s">
        <v>59</v>
      </c>
      <c r="K3297" s="17" t="s">
        <v>9987</v>
      </c>
      <c r="L3297" s="17" t="s">
        <v>7123</v>
      </c>
      <c r="M3297" s="17" t="s">
        <v>7124</v>
      </c>
      <c r="N3297" s="17" t="s">
        <v>572</v>
      </c>
      <c r="O3297" s="17">
        <v>20201121</v>
      </c>
      <c r="P3297" s="17">
        <v>20201121</v>
      </c>
      <c r="Q3297" s="17">
        <v>1180</v>
      </c>
      <c r="R3297" s="17">
        <v>0</v>
      </c>
      <c r="S3297" s="17"/>
      <c r="T3297" s="17" t="s">
        <v>63</v>
      </c>
      <c r="U3297" s="17"/>
      <c r="V3297" s="17">
        <f t="shared" si="910"/>
        <v>3</v>
      </c>
      <c r="W3297" s="17">
        <v>3000</v>
      </c>
      <c r="X3297" s="17" t="s">
        <v>7065</v>
      </c>
      <c r="Y3297" s="17" t="s">
        <v>569</v>
      </c>
      <c r="Z3297" s="17">
        <v>20201121</v>
      </c>
      <c r="AA3297" s="17" t="s">
        <v>1947</v>
      </c>
      <c r="AB3297" s="17">
        <v>1</v>
      </c>
      <c r="AC3297" s="17" t="str">
        <f>IFERROR(VLOOKUP(A3297,[1]Cruces!AJ:AK,2,0),VLOOKUP(CONCATENATE(X3297,AA3297),[1]Cruces!G:H,2,0))</f>
        <v>Solicitud por BT</v>
      </c>
      <c r="AD3297" s="17">
        <f t="shared" si="896"/>
        <v>21</v>
      </c>
      <c r="AE3297" s="17">
        <f t="shared" si="897"/>
        <v>11</v>
      </c>
      <c r="AF3297" s="17">
        <f t="shared" si="898"/>
        <v>2020</v>
      </c>
      <c r="AG3297" s="17" t="str">
        <f>IFERROR(VLOOKUP(MID(A3297,2,4)*1,[1]Cruces!K:L,2,0),"Verificar")</f>
        <v>Atlántico Norte</v>
      </c>
      <c r="AH3297" s="17">
        <f t="shared" ca="1" si="899"/>
        <v>4</v>
      </c>
      <c r="AI3297" s="17" t="str">
        <f>IFERROR(VLOOKUP(U3297,[1]Cruces!$O$1:$P$6,2,0),"Sin Orden")</f>
        <v>Sin Orden</v>
      </c>
      <c r="AJ3297" s="17">
        <f t="shared" si="900"/>
        <v>21</v>
      </c>
      <c r="AK3297" s="17">
        <f t="shared" si="901"/>
        <v>11</v>
      </c>
      <c r="AL3297" s="17">
        <f t="shared" si="902"/>
        <v>2020</v>
      </c>
      <c r="AM3297" s="17">
        <f t="shared" ca="1" si="903"/>
        <v>4</v>
      </c>
      <c r="AN3297" s="18" t="str">
        <f>IFERROR(VLOOKUP(R3297*1,'[1]Ordenes de Servicio'!G:K,5,0),"No Cruza")</f>
        <v>No Cruza</v>
      </c>
      <c r="AO3297" s="17">
        <f t="shared" ca="1" si="904"/>
        <v>4</v>
      </c>
      <c r="AP3297" s="17">
        <f t="shared" si="905"/>
        <v>21</v>
      </c>
      <c r="AQ3297" s="17">
        <f t="shared" si="906"/>
        <v>11</v>
      </c>
      <c r="AR3297" s="17">
        <f t="shared" si="907"/>
        <v>2020</v>
      </c>
      <c r="AS3297" s="17">
        <f t="shared" ca="1" si="908"/>
        <v>4</v>
      </c>
      <c r="AT3297" s="17" t="str">
        <f t="shared" ca="1" si="911"/>
        <v>No</v>
      </c>
      <c r="AU3297" s="17">
        <f t="shared" si="909"/>
        <v>0</v>
      </c>
      <c r="AV3297" s="17" t="str">
        <f>+VLOOKUP(B3297,[1]Cruces!S:T,2,0)</f>
        <v>1. Solicitud</v>
      </c>
    </row>
    <row r="3298" spans="1:48" hidden="1" x14ac:dyDescent="0.25">
      <c r="A3298" s="17" t="s">
        <v>5919</v>
      </c>
      <c r="B3298" s="17" t="s">
        <v>68</v>
      </c>
      <c r="C3298" s="17">
        <v>3849521</v>
      </c>
      <c r="D3298" s="17">
        <v>20663029</v>
      </c>
      <c r="E3298" s="17" t="s">
        <v>93</v>
      </c>
      <c r="F3298" s="17" t="s">
        <v>932</v>
      </c>
      <c r="G3298" s="17" t="s">
        <v>5920</v>
      </c>
      <c r="H3298" s="17">
        <v>4229116</v>
      </c>
      <c r="I3298" s="17" t="s">
        <v>71</v>
      </c>
      <c r="J3298" s="17" t="s">
        <v>5921</v>
      </c>
      <c r="K3298" s="17" t="s">
        <v>5922</v>
      </c>
      <c r="L3298" s="17" t="s">
        <v>935</v>
      </c>
      <c r="M3298" s="17" t="s">
        <v>936</v>
      </c>
      <c r="N3298" s="17" t="s">
        <v>75</v>
      </c>
      <c r="O3298" s="17">
        <v>20181206</v>
      </c>
      <c r="P3298" s="17">
        <v>20190326</v>
      </c>
      <c r="Q3298" s="17">
        <v>9340</v>
      </c>
      <c r="R3298" s="17">
        <v>26895146</v>
      </c>
      <c r="S3298" s="17" t="s">
        <v>76</v>
      </c>
      <c r="T3298" s="17" t="s">
        <v>63</v>
      </c>
      <c r="U3298" s="17" t="s">
        <v>88</v>
      </c>
      <c r="V3298" s="17">
        <f t="shared" si="910"/>
        <v>400</v>
      </c>
      <c r="W3298" s="17">
        <v>400000</v>
      </c>
      <c r="X3298" s="17" t="s">
        <v>89</v>
      </c>
      <c r="Y3298" s="17" t="s">
        <v>105</v>
      </c>
      <c r="Z3298" s="17">
        <v>20190508</v>
      </c>
      <c r="AA3298" s="17" t="s">
        <v>78</v>
      </c>
      <c r="AB3298" s="17">
        <v>1</v>
      </c>
      <c r="AC3298" s="17" t="str">
        <f>IFERROR(VLOOKUP(A3298,[1]Cruces!AJ:AK,2,0),VLOOKUP(CONCATENATE(X3298,AA3298),[1]Cruces!G:H,2,0))</f>
        <v>Solicitud de Obra</v>
      </c>
      <c r="AD3298" s="17">
        <f t="shared" si="896"/>
        <v>6</v>
      </c>
      <c r="AE3298" s="17">
        <f t="shared" si="897"/>
        <v>12</v>
      </c>
      <c r="AF3298" s="17">
        <f t="shared" si="898"/>
        <v>2018</v>
      </c>
      <c r="AG3298" s="17" t="str">
        <f>IFERROR(VLOOKUP(MID(A3298,2,4)*1,[1]Cruces!K:L,2,0),"Verificar")</f>
        <v>Magdalena</v>
      </c>
      <c r="AH3298" s="17">
        <f t="shared" ca="1" si="899"/>
        <v>720</v>
      </c>
      <c r="AI3298" s="17" t="str">
        <f>IFERROR(VLOOKUP(U3298,[1]Cruces!$O$1:$P$6,2,0),"Sin Orden")</f>
        <v>Resuelta</v>
      </c>
      <c r="AJ3298" s="17">
        <f t="shared" si="900"/>
        <v>8</v>
      </c>
      <c r="AK3298" s="17">
        <f t="shared" si="901"/>
        <v>5</v>
      </c>
      <c r="AL3298" s="17">
        <f t="shared" si="902"/>
        <v>2019</v>
      </c>
      <c r="AM3298" s="17">
        <f t="shared" ca="1" si="903"/>
        <v>567</v>
      </c>
      <c r="AN3298" s="18" t="str">
        <f>IFERROR(VLOOKUP(R3298*1,'[1]Ordenes de Servicio'!G:K,5,0),"No Cruza")</f>
        <v>No Cruza</v>
      </c>
      <c r="AO3298" s="17">
        <f t="shared" ca="1" si="904"/>
        <v>153</v>
      </c>
      <c r="AP3298" s="17">
        <f t="shared" si="905"/>
        <v>26</v>
      </c>
      <c r="AQ3298" s="17">
        <f t="shared" si="906"/>
        <v>3</v>
      </c>
      <c r="AR3298" s="17">
        <f t="shared" si="907"/>
        <v>2019</v>
      </c>
      <c r="AS3298" s="17">
        <f t="shared" ca="1" si="908"/>
        <v>610</v>
      </c>
      <c r="AT3298" s="17" t="str">
        <f t="shared" ca="1" si="911"/>
        <v>Si</v>
      </c>
      <c r="AU3298" s="17">
        <f t="shared" si="909"/>
        <v>43</v>
      </c>
      <c r="AV3298" s="17" t="str">
        <f>+VLOOKUP(B3298,[1]Cruces!S:T,2,0)</f>
        <v>5. Consultoría / Adjudicación</v>
      </c>
    </row>
    <row r="3299" spans="1:48" hidden="1" x14ac:dyDescent="0.25">
      <c r="A3299" s="17" t="s">
        <v>5923</v>
      </c>
      <c r="B3299" s="17" t="s">
        <v>68</v>
      </c>
      <c r="C3299" s="17">
        <v>0</v>
      </c>
      <c r="D3299" s="17">
        <v>0</v>
      </c>
      <c r="E3299" s="17" t="s">
        <v>55</v>
      </c>
      <c r="F3299" s="17" t="s">
        <v>107</v>
      </c>
      <c r="G3299" s="17" t="s">
        <v>1086</v>
      </c>
      <c r="H3299" s="17">
        <v>3008034110</v>
      </c>
      <c r="I3299" s="17" t="s">
        <v>1087</v>
      </c>
      <c r="J3299" s="17" t="s">
        <v>59</v>
      </c>
      <c r="K3299" s="17" t="s">
        <v>1088</v>
      </c>
      <c r="L3299" s="17" t="s">
        <v>117</v>
      </c>
      <c r="M3299" s="17" t="s">
        <v>118</v>
      </c>
      <c r="N3299" s="17" t="s">
        <v>75</v>
      </c>
      <c r="O3299" s="17">
        <v>20200212</v>
      </c>
      <c r="P3299" s="17">
        <v>20200307</v>
      </c>
      <c r="Q3299" s="17">
        <v>1110</v>
      </c>
      <c r="R3299" s="17">
        <v>27813051</v>
      </c>
      <c r="S3299" s="17" t="s">
        <v>76</v>
      </c>
      <c r="T3299" s="17" t="s">
        <v>63</v>
      </c>
      <c r="U3299" s="17" t="s">
        <v>91</v>
      </c>
      <c r="V3299" s="17">
        <f t="shared" si="910"/>
        <v>75</v>
      </c>
      <c r="W3299" s="17">
        <v>75000</v>
      </c>
      <c r="X3299" s="17" t="s">
        <v>64</v>
      </c>
      <c r="Y3299" s="17" t="s">
        <v>150</v>
      </c>
      <c r="Z3299" s="17">
        <v>20200715</v>
      </c>
      <c r="AA3299" s="17" t="s">
        <v>78</v>
      </c>
      <c r="AB3299" s="17">
        <v>1</v>
      </c>
      <c r="AC3299" s="17" t="str">
        <f>IFERROR(VLOOKUP(A3299,[1]Cruces!AJ:AK,2,0),VLOOKUP(CONCATENATE(X3299,AA3299),[1]Cruces!G:H,2,0))</f>
        <v>Solicitud de Obra</v>
      </c>
      <c r="AD3299" s="17">
        <f t="shared" si="896"/>
        <v>12</v>
      </c>
      <c r="AE3299" s="17">
        <f t="shared" si="897"/>
        <v>2</v>
      </c>
      <c r="AF3299" s="17">
        <f t="shared" si="898"/>
        <v>2020</v>
      </c>
      <c r="AG3299" s="17" t="str">
        <f>IFERROR(VLOOKUP(MID(A3299,2,4)*1,[1]Cruces!K:L,2,0),"Verificar")</f>
        <v>Atlántico Norte</v>
      </c>
      <c r="AH3299" s="17">
        <f t="shared" ca="1" si="899"/>
        <v>287</v>
      </c>
      <c r="AI3299" s="17" t="str">
        <f>IFERROR(VLOOKUP(U3299,[1]Cruces!$O$1:$P$6,2,0),"Sin Orden")</f>
        <v>Resuelta</v>
      </c>
      <c r="AJ3299" s="17">
        <f t="shared" si="900"/>
        <v>15</v>
      </c>
      <c r="AK3299" s="17">
        <f t="shared" si="901"/>
        <v>7</v>
      </c>
      <c r="AL3299" s="17">
        <f t="shared" si="902"/>
        <v>2020</v>
      </c>
      <c r="AM3299" s="17">
        <f t="shared" ca="1" si="903"/>
        <v>133</v>
      </c>
      <c r="AN3299" s="18">
        <f>IFERROR(VLOOKUP(R3299*1,'[1]Ordenes de Servicio'!G:K,5,0),"No Cruza")</f>
        <v>44027</v>
      </c>
      <c r="AO3299" s="17">
        <f t="shared" ca="1" si="904"/>
        <v>154</v>
      </c>
      <c r="AP3299" s="17">
        <f t="shared" si="905"/>
        <v>7</v>
      </c>
      <c r="AQ3299" s="17">
        <f t="shared" si="906"/>
        <v>3</v>
      </c>
      <c r="AR3299" s="17">
        <f t="shared" si="907"/>
        <v>2020</v>
      </c>
      <c r="AS3299" s="17">
        <f t="shared" ca="1" si="908"/>
        <v>263</v>
      </c>
      <c r="AT3299" s="17" t="str">
        <f t="shared" ca="1" si="911"/>
        <v>No</v>
      </c>
      <c r="AU3299" s="17">
        <f t="shared" si="909"/>
        <v>130</v>
      </c>
      <c r="AV3299" s="17" t="str">
        <f>+VLOOKUP(B3299,[1]Cruces!S:T,2,0)</f>
        <v>5. Consultoría / Adjudicación</v>
      </c>
    </row>
    <row r="3300" spans="1:48" hidden="1" x14ac:dyDescent="0.25">
      <c r="A3300" s="17" t="s">
        <v>9988</v>
      </c>
      <c r="B3300" s="17" t="s">
        <v>6595</v>
      </c>
      <c r="C3300" s="17">
        <v>0</v>
      </c>
      <c r="D3300" s="17">
        <v>0</v>
      </c>
      <c r="E3300" s="17" t="s">
        <v>55</v>
      </c>
      <c r="F3300" s="17" t="s">
        <v>5366</v>
      </c>
      <c r="G3300" s="17" t="s">
        <v>9989</v>
      </c>
      <c r="H3300" s="17" t="s">
        <v>9990</v>
      </c>
      <c r="I3300" s="17" t="s">
        <v>71</v>
      </c>
      <c r="J3300" s="17" t="s">
        <v>59</v>
      </c>
      <c r="K3300" s="17" t="s">
        <v>97</v>
      </c>
      <c r="L3300" s="17" t="s">
        <v>5368</v>
      </c>
      <c r="M3300" s="17" t="s">
        <v>5369</v>
      </c>
      <c r="N3300" s="17" t="s">
        <v>6600</v>
      </c>
      <c r="O3300" s="17">
        <v>20201117</v>
      </c>
      <c r="P3300" s="17">
        <v>20201118</v>
      </c>
      <c r="Q3300" s="17">
        <v>1170</v>
      </c>
      <c r="R3300" s="17">
        <v>28285946</v>
      </c>
      <c r="S3300" s="17" t="s">
        <v>6601</v>
      </c>
      <c r="T3300" s="17" t="s">
        <v>7091</v>
      </c>
      <c r="U3300" s="17" t="s">
        <v>77</v>
      </c>
      <c r="V3300" s="17">
        <f t="shared" si="910"/>
        <v>3</v>
      </c>
      <c r="W3300" s="17">
        <v>3000</v>
      </c>
      <c r="X3300" s="17" t="s">
        <v>7065</v>
      </c>
      <c r="Y3300" s="17" t="s">
        <v>6595</v>
      </c>
      <c r="Z3300" s="17">
        <v>20201118</v>
      </c>
      <c r="AA3300" s="17" t="s">
        <v>1947</v>
      </c>
      <c r="AB3300" s="17">
        <v>1</v>
      </c>
      <c r="AC3300" s="17" t="str">
        <f>IFERROR(VLOOKUP(A3300,[1]Cruces!AJ:AK,2,0),VLOOKUP(CONCATENATE(X3300,AA3300),[1]Cruces!G:H,2,0))</f>
        <v>Solicitud por BT</v>
      </c>
      <c r="AD3300" s="17">
        <f t="shared" si="896"/>
        <v>17</v>
      </c>
      <c r="AE3300" s="17">
        <f t="shared" si="897"/>
        <v>11</v>
      </c>
      <c r="AF3300" s="17">
        <f t="shared" si="898"/>
        <v>2020</v>
      </c>
      <c r="AG3300" s="17" t="str">
        <f>IFERROR(VLOOKUP(MID(A3300,2,4)*1,[1]Cruces!K:L,2,0),"Verificar")</f>
        <v>Atlántico Norte</v>
      </c>
      <c r="AH3300" s="17">
        <f t="shared" ca="1" si="899"/>
        <v>8</v>
      </c>
      <c r="AI3300" s="17" t="str">
        <f>IFERROR(VLOOKUP(U3300,[1]Cruces!$O$1:$P$6,2,0),"Sin Orden")</f>
        <v>Pendiente</v>
      </c>
      <c r="AJ3300" s="17">
        <f t="shared" si="900"/>
        <v>18</v>
      </c>
      <c r="AK3300" s="17">
        <f t="shared" si="901"/>
        <v>11</v>
      </c>
      <c r="AL3300" s="17">
        <f t="shared" si="902"/>
        <v>2020</v>
      </c>
      <c r="AM3300" s="17">
        <f t="shared" ca="1" si="903"/>
        <v>7</v>
      </c>
      <c r="AN3300" s="18" t="str">
        <f>IFERROR(VLOOKUP(R3300*1,'[1]Ordenes de Servicio'!G:K,5,0),"No Cruza")</f>
        <v>No Cruza</v>
      </c>
      <c r="AO3300" s="17">
        <f t="shared" ca="1" si="904"/>
        <v>7</v>
      </c>
      <c r="AP3300" s="17">
        <f t="shared" si="905"/>
        <v>18</v>
      </c>
      <c r="AQ3300" s="17">
        <f t="shared" si="906"/>
        <v>11</v>
      </c>
      <c r="AR3300" s="17">
        <f t="shared" si="907"/>
        <v>2020</v>
      </c>
      <c r="AS3300" s="17">
        <f t="shared" ca="1" si="908"/>
        <v>7</v>
      </c>
      <c r="AT3300" s="17" t="str">
        <f t="shared" ca="1" si="911"/>
        <v>No</v>
      </c>
      <c r="AU3300" s="17">
        <f t="shared" si="909"/>
        <v>0</v>
      </c>
      <c r="AV3300" s="17" t="str">
        <f>+VLOOKUP(B3300,[1]Cruces!S:T,2,0)</f>
        <v>7. Ejecución en Campo OS BT</v>
      </c>
    </row>
    <row r="3301" spans="1:48" x14ac:dyDescent="0.25">
      <c r="A3301" s="17" t="s">
        <v>5924</v>
      </c>
      <c r="B3301" s="17" t="s">
        <v>80</v>
      </c>
      <c r="C3301" s="17">
        <v>0</v>
      </c>
      <c r="D3301" s="17">
        <v>0</v>
      </c>
      <c r="E3301" s="17" t="s">
        <v>55</v>
      </c>
      <c r="F3301" s="17" t="s">
        <v>107</v>
      </c>
      <c r="G3301" s="17" t="s">
        <v>5925</v>
      </c>
      <c r="H3301" s="17">
        <v>0</v>
      </c>
      <c r="I3301" s="17" t="s">
        <v>71</v>
      </c>
      <c r="J3301" s="17" t="s">
        <v>59</v>
      </c>
      <c r="K3301" s="17" t="s">
        <v>5926</v>
      </c>
      <c r="L3301" s="17" t="s">
        <v>325</v>
      </c>
      <c r="M3301" s="17" t="s">
        <v>326</v>
      </c>
      <c r="N3301" s="17" t="s">
        <v>87</v>
      </c>
      <c r="O3301" s="17">
        <v>20180228</v>
      </c>
      <c r="P3301" s="17">
        <v>20180228</v>
      </c>
      <c r="Q3301" s="17">
        <v>1110</v>
      </c>
      <c r="R3301" s="17">
        <v>0</v>
      </c>
      <c r="S3301" s="17"/>
      <c r="T3301" s="17" t="s">
        <v>63</v>
      </c>
      <c r="U3301" s="17"/>
      <c r="V3301" s="17">
        <f t="shared" si="910"/>
        <v>225</v>
      </c>
      <c r="W3301" s="17">
        <v>225000</v>
      </c>
      <c r="X3301" s="17" t="s">
        <v>64</v>
      </c>
      <c r="Y3301" s="17" t="s">
        <v>80</v>
      </c>
      <c r="Z3301" s="17">
        <v>20180228</v>
      </c>
      <c r="AA3301" s="17" t="s">
        <v>137</v>
      </c>
      <c r="AB3301" s="17">
        <v>1</v>
      </c>
      <c r="AC3301" s="17" t="str">
        <f>IFERROR(VLOOKUP(A3301,[1]Cruces!AJ:AK,2,0),VLOOKUP(CONCATENATE(X3301,AA3301),[1]Cruces!G:H,2,0))</f>
        <v>Solicitud de Obra</v>
      </c>
      <c r="AD3301" s="17">
        <f t="shared" si="896"/>
        <v>28</v>
      </c>
      <c r="AE3301" s="17">
        <f t="shared" si="897"/>
        <v>2</v>
      </c>
      <c r="AF3301" s="17">
        <f t="shared" si="898"/>
        <v>2018</v>
      </c>
      <c r="AG3301" s="17" t="str">
        <f>IFERROR(VLOOKUP(MID(A3301,2,4)*1,[1]Cruces!K:L,2,0),"Verificar")</f>
        <v>Atlántico Norte</v>
      </c>
      <c r="AH3301" s="17">
        <f t="shared" ca="1" si="899"/>
        <v>1001</v>
      </c>
      <c r="AI3301" s="17" t="str">
        <f>IFERROR(VLOOKUP(U3301,[1]Cruces!$O$1:$P$6,2,0),"Sin Orden")</f>
        <v>Sin Orden</v>
      </c>
      <c r="AJ3301" s="17">
        <f t="shared" si="900"/>
        <v>28</v>
      </c>
      <c r="AK3301" s="17">
        <f t="shared" si="901"/>
        <v>2</v>
      </c>
      <c r="AL3301" s="17">
        <f t="shared" si="902"/>
        <v>2018</v>
      </c>
      <c r="AM3301" s="17">
        <f t="shared" ca="1" si="903"/>
        <v>1001</v>
      </c>
      <c r="AN3301" s="18" t="str">
        <f>IFERROR(VLOOKUP(R3301*1,'[1]Ordenes de Servicio'!G:K,5,0),"No Cruza")</f>
        <v>No Cruza</v>
      </c>
      <c r="AO3301" s="17">
        <f t="shared" ca="1" si="904"/>
        <v>1001</v>
      </c>
      <c r="AP3301" s="17">
        <f t="shared" si="905"/>
        <v>28</v>
      </c>
      <c r="AQ3301" s="17">
        <f t="shared" si="906"/>
        <v>2</v>
      </c>
      <c r="AR3301" s="17">
        <f t="shared" si="907"/>
        <v>2018</v>
      </c>
      <c r="AS3301" s="17">
        <f t="shared" ca="1" si="908"/>
        <v>1001</v>
      </c>
      <c r="AT3301" s="17" t="str">
        <f t="shared" ca="1" si="911"/>
        <v>Si</v>
      </c>
      <c r="AU3301" s="17">
        <f t="shared" si="909"/>
        <v>0</v>
      </c>
      <c r="AV3301" s="17" t="str">
        <f>+VLOOKUP(B3301,[1]Cruces!S:T,2,0)</f>
        <v>8. Puesta en Servicio</v>
      </c>
    </row>
    <row r="3302" spans="1:48" hidden="1" x14ac:dyDescent="0.25">
      <c r="A3302" s="17" t="s">
        <v>5927</v>
      </c>
      <c r="B3302" s="17" t="s">
        <v>54</v>
      </c>
      <c r="C3302" s="17">
        <v>0</v>
      </c>
      <c r="D3302" s="17">
        <v>0</v>
      </c>
      <c r="E3302" s="17" t="s">
        <v>55</v>
      </c>
      <c r="F3302" s="17" t="s">
        <v>107</v>
      </c>
      <c r="G3302" s="17" t="s">
        <v>5928</v>
      </c>
      <c r="H3302" s="17">
        <v>0</v>
      </c>
      <c r="I3302" s="17" t="s">
        <v>165</v>
      </c>
      <c r="J3302" s="17" t="s">
        <v>59</v>
      </c>
      <c r="K3302" s="17" t="s">
        <v>5929</v>
      </c>
      <c r="L3302" s="17" t="s">
        <v>145</v>
      </c>
      <c r="M3302" s="17" t="s">
        <v>146</v>
      </c>
      <c r="N3302" s="17" t="s">
        <v>62</v>
      </c>
      <c r="O3302" s="17">
        <v>20191115</v>
      </c>
      <c r="P3302" s="17">
        <v>20191119</v>
      </c>
      <c r="Q3302" s="17">
        <v>1210</v>
      </c>
      <c r="R3302" s="17">
        <v>26921300</v>
      </c>
      <c r="S3302" s="17" t="s">
        <v>100</v>
      </c>
      <c r="T3302" s="17" t="s">
        <v>63</v>
      </c>
      <c r="U3302" s="17" t="s">
        <v>91</v>
      </c>
      <c r="V3302" s="17">
        <f t="shared" si="910"/>
        <v>75</v>
      </c>
      <c r="W3302" s="17">
        <v>75000</v>
      </c>
      <c r="X3302" s="17" t="s">
        <v>64</v>
      </c>
      <c r="Y3302" s="17" t="s">
        <v>65</v>
      </c>
      <c r="Z3302" s="17">
        <v>20191119</v>
      </c>
      <c r="AA3302" s="17" t="s">
        <v>78</v>
      </c>
      <c r="AB3302" s="17">
        <v>1</v>
      </c>
      <c r="AC3302" s="17" t="str">
        <f>IFERROR(VLOOKUP(A3302,[1]Cruces!AJ:AK,2,0),VLOOKUP(CONCATENATE(X3302,AA3302),[1]Cruces!G:H,2,0))</f>
        <v>Solicitud de Obra</v>
      </c>
      <c r="AD3302" s="17">
        <f t="shared" si="896"/>
        <v>15</v>
      </c>
      <c r="AE3302" s="17">
        <f t="shared" si="897"/>
        <v>11</v>
      </c>
      <c r="AF3302" s="17">
        <f t="shared" si="898"/>
        <v>2019</v>
      </c>
      <c r="AG3302" s="17" t="str">
        <f>IFERROR(VLOOKUP(MID(A3302,2,4)*1,[1]Cruces!K:L,2,0),"Verificar")</f>
        <v>Atlántico Sur</v>
      </c>
      <c r="AH3302" s="17">
        <f t="shared" ca="1" si="899"/>
        <v>376</v>
      </c>
      <c r="AI3302" s="17" t="str">
        <f>IFERROR(VLOOKUP(U3302,[1]Cruces!$O$1:$P$6,2,0),"Sin Orden")</f>
        <v>Resuelta</v>
      </c>
      <c r="AJ3302" s="17">
        <f t="shared" si="900"/>
        <v>19</v>
      </c>
      <c r="AK3302" s="17">
        <f t="shared" si="901"/>
        <v>11</v>
      </c>
      <c r="AL3302" s="17">
        <f t="shared" si="902"/>
        <v>2019</v>
      </c>
      <c r="AM3302" s="17">
        <f t="shared" ca="1" si="903"/>
        <v>372</v>
      </c>
      <c r="AN3302" s="18" t="str">
        <f>IFERROR(VLOOKUP(R3302*1,'[1]Ordenes de Servicio'!G:K,5,0),"No Cruza")</f>
        <v>No Cruza</v>
      </c>
      <c r="AO3302" s="17">
        <f t="shared" ca="1" si="904"/>
        <v>4</v>
      </c>
      <c r="AP3302" s="17">
        <f t="shared" si="905"/>
        <v>19</v>
      </c>
      <c r="AQ3302" s="17">
        <f t="shared" si="906"/>
        <v>11</v>
      </c>
      <c r="AR3302" s="17">
        <f t="shared" si="907"/>
        <v>2019</v>
      </c>
      <c r="AS3302" s="17">
        <f t="shared" ca="1" si="908"/>
        <v>372</v>
      </c>
      <c r="AT3302" s="17" t="str">
        <f t="shared" ca="1" si="911"/>
        <v>Si</v>
      </c>
      <c r="AU3302" s="17">
        <f t="shared" si="909"/>
        <v>0</v>
      </c>
      <c r="AV3302" s="17" t="str">
        <f>+VLOOKUP(B3302,[1]Cruces!S:T,2,0)</f>
        <v>4. Presupuesto de Obra</v>
      </c>
    </row>
    <row r="3303" spans="1:48" hidden="1" x14ac:dyDescent="0.25">
      <c r="A3303" s="17" t="s">
        <v>5930</v>
      </c>
      <c r="B3303" s="17" t="s">
        <v>54</v>
      </c>
      <c r="C3303" s="17">
        <v>2702571</v>
      </c>
      <c r="D3303" s="17">
        <v>20140578</v>
      </c>
      <c r="E3303" s="17" t="s">
        <v>93</v>
      </c>
      <c r="F3303" s="17" t="s">
        <v>107</v>
      </c>
      <c r="G3303" s="17" t="s">
        <v>5931</v>
      </c>
      <c r="H3303" s="17">
        <v>3015257062</v>
      </c>
      <c r="I3303" s="17" t="s">
        <v>116</v>
      </c>
      <c r="J3303" s="17" t="s">
        <v>5932</v>
      </c>
      <c r="K3303" s="17" t="s">
        <v>97</v>
      </c>
      <c r="L3303" s="17" t="s">
        <v>117</v>
      </c>
      <c r="M3303" s="17" t="s">
        <v>118</v>
      </c>
      <c r="N3303" s="17" t="s">
        <v>62</v>
      </c>
      <c r="O3303" s="17">
        <v>20200915</v>
      </c>
      <c r="P3303" s="17">
        <v>20200923</v>
      </c>
      <c r="Q3303" s="17">
        <v>1110</v>
      </c>
      <c r="R3303" s="17">
        <v>28143328</v>
      </c>
      <c r="S3303" s="17" t="s">
        <v>100</v>
      </c>
      <c r="T3303" s="17" t="s">
        <v>63</v>
      </c>
      <c r="U3303" s="17" t="s">
        <v>91</v>
      </c>
      <c r="V3303" s="17">
        <f t="shared" si="910"/>
        <v>45</v>
      </c>
      <c r="W3303" s="17">
        <v>45000</v>
      </c>
      <c r="X3303" s="17" t="s">
        <v>89</v>
      </c>
      <c r="Y3303" s="17" t="s">
        <v>65</v>
      </c>
      <c r="Z3303" s="17">
        <v>20200923</v>
      </c>
      <c r="AA3303" s="17" t="s">
        <v>78</v>
      </c>
      <c r="AB3303" s="17">
        <v>1</v>
      </c>
      <c r="AC3303" s="17" t="str">
        <f>IFERROR(VLOOKUP(A3303,[1]Cruces!AJ:AK,2,0),VLOOKUP(CONCATENATE(X3303,AA3303),[1]Cruces!G:H,2,0))</f>
        <v>Solicitud de Obra</v>
      </c>
      <c r="AD3303" s="17">
        <f t="shared" si="896"/>
        <v>15</v>
      </c>
      <c r="AE3303" s="17">
        <f t="shared" si="897"/>
        <v>9</v>
      </c>
      <c r="AF3303" s="17">
        <f t="shared" si="898"/>
        <v>2020</v>
      </c>
      <c r="AG3303" s="17" t="str">
        <f>IFERROR(VLOOKUP(MID(A3303,2,4)*1,[1]Cruces!K:L,2,0),"Verificar")</f>
        <v>Atlántico Norte</v>
      </c>
      <c r="AH3303" s="17">
        <f t="shared" ca="1" si="899"/>
        <v>71</v>
      </c>
      <c r="AI3303" s="17" t="str">
        <f>IFERROR(VLOOKUP(U3303,[1]Cruces!$O$1:$P$6,2,0),"Sin Orden")</f>
        <v>Resuelta</v>
      </c>
      <c r="AJ3303" s="17">
        <f t="shared" si="900"/>
        <v>23</v>
      </c>
      <c r="AK3303" s="17">
        <f t="shared" si="901"/>
        <v>9</v>
      </c>
      <c r="AL3303" s="17">
        <f t="shared" si="902"/>
        <v>2020</v>
      </c>
      <c r="AM3303" s="17">
        <f t="shared" ca="1" si="903"/>
        <v>63</v>
      </c>
      <c r="AN3303" s="18" t="str">
        <f>IFERROR(VLOOKUP(R3303*1,'[1]Ordenes de Servicio'!G:K,5,0),"No Cruza")</f>
        <v>No Cruza</v>
      </c>
      <c r="AO3303" s="17">
        <f t="shared" ca="1" si="904"/>
        <v>8</v>
      </c>
      <c r="AP3303" s="17">
        <f t="shared" si="905"/>
        <v>23</v>
      </c>
      <c r="AQ3303" s="17">
        <f t="shared" si="906"/>
        <v>9</v>
      </c>
      <c r="AR3303" s="17">
        <f t="shared" si="907"/>
        <v>2020</v>
      </c>
      <c r="AS3303" s="17">
        <f t="shared" ca="1" si="908"/>
        <v>63</v>
      </c>
      <c r="AT3303" s="17" t="str">
        <f t="shared" ca="1" si="911"/>
        <v>No</v>
      </c>
      <c r="AU3303" s="17">
        <f t="shared" si="909"/>
        <v>0</v>
      </c>
      <c r="AV3303" s="17" t="str">
        <f>+VLOOKUP(B3303,[1]Cruces!S:T,2,0)</f>
        <v>4. Presupuesto de Obra</v>
      </c>
    </row>
    <row r="3304" spans="1:48" hidden="1" x14ac:dyDescent="0.25">
      <c r="A3304" s="17" t="s">
        <v>5933</v>
      </c>
      <c r="B3304" s="17" t="s">
        <v>54</v>
      </c>
      <c r="C3304" s="17">
        <v>0</v>
      </c>
      <c r="D3304" s="17">
        <v>0</v>
      </c>
      <c r="E3304" s="17" t="s">
        <v>55</v>
      </c>
      <c r="F3304" s="17" t="s">
        <v>126</v>
      </c>
      <c r="G3304" s="17" t="s">
        <v>5934</v>
      </c>
      <c r="H3304" s="17">
        <v>0</v>
      </c>
      <c r="I3304" s="17" t="s">
        <v>71</v>
      </c>
      <c r="J3304" s="17" t="s">
        <v>59</v>
      </c>
      <c r="K3304" s="17" t="s">
        <v>270</v>
      </c>
      <c r="L3304" s="17" t="s">
        <v>129</v>
      </c>
      <c r="M3304" s="17" t="s">
        <v>130</v>
      </c>
      <c r="N3304" s="17" t="s">
        <v>62</v>
      </c>
      <c r="O3304" s="17">
        <v>20201027</v>
      </c>
      <c r="P3304" s="17">
        <v>20201029</v>
      </c>
      <c r="Q3304" s="17">
        <v>7751</v>
      </c>
      <c r="R3304" s="17">
        <v>28254265</v>
      </c>
      <c r="S3304" s="17" t="s">
        <v>100</v>
      </c>
      <c r="T3304" s="17" t="s">
        <v>63</v>
      </c>
      <c r="U3304" s="17" t="s">
        <v>91</v>
      </c>
      <c r="V3304" s="17">
        <f t="shared" si="910"/>
        <v>30</v>
      </c>
      <c r="W3304" s="17">
        <v>30000</v>
      </c>
      <c r="X3304" s="17" t="s">
        <v>64</v>
      </c>
      <c r="Y3304" s="17" t="s">
        <v>65</v>
      </c>
      <c r="Z3304" s="17">
        <v>20201029</v>
      </c>
      <c r="AA3304" s="17" t="s">
        <v>78</v>
      </c>
      <c r="AB3304" s="17">
        <v>1</v>
      </c>
      <c r="AC3304" s="17" t="str">
        <f>IFERROR(VLOOKUP(A3304,[1]Cruces!AJ:AK,2,0),VLOOKUP(CONCATENATE(X3304,AA3304),[1]Cruces!G:H,2,0))</f>
        <v>Solicitud de Obra</v>
      </c>
      <c r="AD3304" s="17">
        <f t="shared" si="896"/>
        <v>27</v>
      </c>
      <c r="AE3304" s="17">
        <f t="shared" si="897"/>
        <v>10</v>
      </c>
      <c r="AF3304" s="17">
        <f t="shared" si="898"/>
        <v>2020</v>
      </c>
      <c r="AG3304" s="17" t="str">
        <f>IFERROR(VLOOKUP(MID(A3304,2,4)*1,[1]Cruces!K:L,2,0),"Verificar")</f>
        <v>Guajira</v>
      </c>
      <c r="AH3304" s="17">
        <f t="shared" ca="1" si="899"/>
        <v>29</v>
      </c>
      <c r="AI3304" s="17" t="str">
        <f>IFERROR(VLOOKUP(U3304,[1]Cruces!$O$1:$P$6,2,0),"Sin Orden")</f>
        <v>Resuelta</v>
      </c>
      <c r="AJ3304" s="17">
        <f t="shared" si="900"/>
        <v>29</v>
      </c>
      <c r="AK3304" s="17">
        <f t="shared" si="901"/>
        <v>10</v>
      </c>
      <c r="AL3304" s="17">
        <f t="shared" si="902"/>
        <v>2020</v>
      </c>
      <c r="AM3304" s="17">
        <f t="shared" ca="1" si="903"/>
        <v>27</v>
      </c>
      <c r="AN3304" s="18" t="str">
        <f>IFERROR(VLOOKUP(R3304*1,'[1]Ordenes de Servicio'!G:K,5,0),"No Cruza")</f>
        <v>No Cruza</v>
      </c>
      <c r="AO3304" s="17">
        <f t="shared" ca="1" si="904"/>
        <v>2</v>
      </c>
      <c r="AP3304" s="17">
        <f t="shared" si="905"/>
        <v>29</v>
      </c>
      <c r="AQ3304" s="17">
        <f t="shared" si="906"/>
        <v>10</v>
      </c>
      <c r="AR3304" s="17">
        <f t="shared" si="907"/>
        <v>2020</v>
      </c>
      <c r="AS3304" s="17">
        <f t="shared" ca="1" si="908"/>
        <v>27</v>
      </c>
      <c r="AT3304" s="17" t="str">
        <f t="shared" ca="1" si="911"/>
        <v>No</v>
      </c>
      <c r="AU3304" s="17">
        <f t="shared" si="909"/>
        <v>0</v>
      </c>
      <c r="AV3304" s="17" t="str">
        <f>+VLOOKUP(B3304,[1]Cruces!S:T,2,0)</f>
        <v>4. Presupuesto de Obra</v>
      </c>
    </row>
    <row r="3305" spans="1:48" hidden="1" x14ac:dyDescent="0.25">
      <c r="A3305" s="17" t="s">
        <v>9991</v>
      </c>
      <c r="B3305" s="17" t="s">
        <v>6595</v>
      </c>
      <c r="C3305" s="17">
        <v>0</v>
      </c>
      <c r="D3305" s="17">
        <v>0</v>
      </c>
      <c r="E3305" s="17" t="s">
        <v>55</v>
      </c>
      <c r="F3305" s="17" t="s">
        <v>56</v>
      </c>
      <c r="G3305" s="17" t="s">
        <v>9992</v>
      </c>
      <c r="H3305" s="17">
        <v>3215693806</v>
      </c>
      <c r="I3305" s="17" t="s">
        <v>71</v>
      </c>
      <c r="J3305" s="17" t="s">
        <v>59</v>
      </c>
      <c r="K3305" s="17" t="s">
        <v>97</v>
      </c>
      <c r="L3305" s="17" t="s">
        <v>7295</v>
      </c>
      <c r="M3305" s="17" t="s">
        <v>7296</v>
      </c>
      <c r="N3305" s="17" t="s">
        <v>6600</v>
      </c>
      <c r="O3305" s="17">
        <v>20201103</v>
      </c>
      <c r="P3305" s="17">
        <v>20201116</v>
      </c>
      <c r="Q3305" s="17">
        <v>1170</v>
      </c>
      <c r="R3305" s="17">
        <v>28291241</v>
      </c>
      <c r="S3305" s="17" t="s">
        <v>6601</v>
      </c>
      <c r="T3305" s="17" t="s">
        <v>63</v>
      </c>
      <c r="U3305" s="17" t="s">
        <v>77</v>
      </c>
      <c r="V3305" s="17">
        <f t="shared" si="910"/>
        <v>3</v>
      </c>
      <c r="W3305" s="17">
        <v>3000</v>
      </c>
      <c r="X3305" s="17" t="s">
        <v>7065</v>
      </c>
      <c r="Y3305" s="17" t="s">
        <v>6595</v>
      </c>
      <c r="Z3305" s="17">
        <v>20201116</v>
      </c>
      <c r="AA3305" s="17" t="s">
        <v>1947</v>
      </c>
      <c r="AB3305" s="17">
        <v>1</v>
      </c>
      <c r="AC3305" s="17" t="str">
        <f>IFERROR(VLOOKUP(A3305,[1]Cruces!AJ:AK,2,0),VLOOKUP(CONCATENATE(X3305,AA3305),[1]Cruces!G:H,2,0))</f>
        <v>Solicitud por BT</v>
      </c>
      <c r="AD3305" s="17">
        <f t="shared" si="896"/>
        <v>3</v>
      </c>
      <c r="AE3305" s="17">
        <f t="shared" si="897"/>
        <v>11</v>
      </c>
      <c r="AF3305" s="17">
        <f t="shared" si="898"/>
        <v>2020</v>
      </c>
      <c r="AG3305" s="17" t="str">
        <f>IFERROR(VLOOKUP(MID(A3305,2,4)*1,[1]Cruces!K:L,2,0),"Verificar")</f>
        <v>Atlántico Norte</v>
      </c>
      <c r="AH3305" s="17">
        <f t="shared" ca="1" si="899"/>
        <v>22</v>
      </c>
      <c r="AI3305" s="17" t="str">
        <f>IFERROR(VLOOKUP(U3305,[1]Cruces!$O$1:$P$6,2,0),"Sin Orden")</f>
        <v>Pendiente</v>
      </c>
      <c r="AJ3305" s="17">
        <f t="shared" si="900"/>
        <v>16</v>
      </c>
      <c r="AK3305" s="17">
        <f t="shared" si="901"/>
        <v>11</v>
      </c>
      <c r="AL3305" s="17">
        <f t="shared" si="902"/>
        <v>2020</v>
      </c>
      <c r="AM3305" s="17">
        <f t="shared" ca="1" si="903"/>
        <v>9</v>
      </c>
      <c r="AN3305" s="18" t="str">
        <f>IFERROR(VLOOKUP(R3305*1,'[1]Ordenes de Servicio'!G:K,5,0),"No Cruza")</f>
        <v>No Cruza</v>
      </c>
      <c r="AO3305" s="17">
        <f t="shared" ca="1" si="904"/>
        <v>9</v>
      </c>
      <c r="AP3305" s="17">
        <f t="shared" si="905"/>
        <v>16</v>
      </c>
      <c r="AQ3305" s="17">
        <f t="shared" si="906"/>
        <v>11</v>
      </c>
      <c r="AR3305" s="17">
        <f t="shared" si="907"/>
        <v>2020</v>
      </c>
      <c r="AS3305" s="17">
        <f t="shared" ca="1" si="908"/>
        <v>9</v>
      </c>
      <c r="AT3305" s="17" t="str">
        <f t="shared" ca="1" si="911"/>
        <v>No</v>
      </c>
      <c r="AU3305" s="17">
        <f t="shared" si="909"/>
        <v>0</v>
      </c>
      <c r="AV3305" s="17" t="str">
        <f>+VLOOKUP(B3305,[1]Cruces!S:T,2,0)</f>
        <v>7. Ejecución en Campo OS BT</v>
      </c>
    </row>
    <row r="3306" spans="1:48" hidden="1" x14ac:dyDescent="0.25">
      <c r="A3306" s="17" t="s">
        <v>9993</v>
      </c>
      <c r="B3306" s="17" t="s">
        <v>6595</v>
      </c>
      <c r="C3306" s="17">
        <v>0</v>
      </c>
      <c r="D3306" s="17">
        <v>0</v>
      </c>
      <c r="E3306" s="17" t="s">
        <v>55</v>
      </c>
      <c r="F3306" s="17" t="s">
        <v>120</v>
      </c>
      <c r="G3306" s="17" t="s">
        <v>9994</v>
      </c>
      <c r="H3306" s="17">
        <v>3103606600</v>
      </c>
      <c r="I3306" s="17" t="s">
        <v>71</v>
      </c>
      <c r="J3306" s="17" t="s">
        <v>59</v>
      </c>
      <c r="K3306" s="17" t="s">
        <v>97</v>
      </c>
      <c r="L3306" s="17" t="s">
        <v>122</v>
      </c>
      <c r="M3306" s="17" t="s">
        <v>123</v>
      </c>
      <c r="N3306" s="17" t="s">
        <v>6600</v>
      </c>
      <c r="O3306" s="17">
        <v>20200417</v>
      </c>
      <c r="P3306" s="17">
        <v>20200420</v>
      </c>
      <c r="Q3306" s="17">
        <v>7551</v>
      </c>
      <c r="R3306" s="17">
        <v>27327033</v>
      </c>
      <c r="S3306" s="17" t="s">
        <v>6601</v>
      </c>
      <c r="T3306" s="17" t="s">
        <v>63</v>
      </c>
      <c r="U3306" s="17" t="s">
        <v>91</v>
      </c>
      <c r="V3306" s="17">
        <f t="shared" si="910"/>
        <v>3</v>
      </c>
      <c r="W3306" s="17">
        <v>3000</v>
      </c>
      <c r="X3306" s="17" t="s">
        <v>7065</v>
      </c>
      <c r="Y3306" s="17" t="s">
        <v>6595</v>
      </c>
      <c r="Z3306" s="17">
        <v>20200420</v>
      </c>
      <c r="AA3306" s="17" t="s">
        <v>1947</v>
      </c>
      <c r="AB3306" s="17">
        <v>1</v>
      </c>
      <c r="AC3306" s="17" t="str">
        <f>IFERROR(VLOOKUP(A3306,[1]Cruces!AJ:AK,2,0),VLOOKUP(CONCATENATE(X3306,AA3306),[1]Cruces!G:H,2,0))</f>
        <v>Solicitud por BT</v>
      </c>
      <c r="AD3306" s="17">
        <f t="shared" si="896"/>
        <v>17</v>
      </c>
      <c r="AE3306" s="17">
        <f t="shared" si="897"/>
        <v>4</v>
      </c>
      <c r="AF3306" s="17">
        <f t="shared" si="898"/>
        <v>2020</v>
      </c>
      <c r="AG3306" s="17" t="str">
        <f>IFERROR(VLOOKUP(MID(A3306,2,4)*1,[1]Cruces!K:L,2,0),"Verificar")</f>
        <v>Atlántico Norte</v>
      </c>
      <c r="AH3306" s="17">
        <f t="shared" ca="1" si="899"/>
        <v>222</v>
      </c>
      <c r="AI3306" s="17" t="str">
        <f>IFERROR(VLOOKUP(U3306,[1]Cruces!$O$1:$P$6,2,0),"Sin Orden")</f>
        <v>Resuelta</v>
      </c>
      <c r="AJ3306" s="17">
        <f t="shared" si="900"/>
        <v>20</v>
      </c>
      <c r="AK3306" s="17">
        <f t="shared" si="901"/>
        <v>4</v>
      </c>
      <c r="AL3306" s="17">
        <f t="shared" si="902"/>
        <v>2020</v>
      </c>
      <c r="AM3306" s="17">
        <f t="shared" ca="1" si="903"/>
        <v>219</v>
      </c>
      <c r="AN3306" s="18" t="str">
        <f>IFERROR(VLOOKUP(R3306*1,'[1]Ordenes de Servicio'!G:K,5,0),"No Cruza")</f>
        <v>No Cruza</v>
      </c>
      <c r="AO3306" s="17">
        <f t="shared" ca="1" si="904"/>
        <v>3</v>
      </c>
      <c r="AP3306" s="17">
        <f t="shared" si="905"/>
        <v>20</v>
      </c>
      <c r="AQ3306" s="17">
        <f t="shared" si="906"/>
        <v>4</v>
      </c>
      <c r="AR3306" s="17">
        <f t="shared" si="907"/>
        <v>2020</v>
      </c>
      <c r="AS3306" s="17">
        <f t="shared" ca="1" si="908"/>
        <v>219</v>
      </c>
      <c r="AT3306" s="17" t="str">
        <f t="shared" ca="1" si="911"/>
        <v>No</v>
      </c>
      <c r="AU3306" s="17">
        <f t="shared" si="909"/>
        <v>0</v>
      </c>
      <c r="AV3306" s="17" t="str">
        <f>+VLOOKUP(B3306,[1]Cruces!S:T,2,0)</f>
        <v>7. Ejecución en Campo OS BT</v>
      </c>
    </row>
    <row r="3307" spans="1:48" hidden="1" x14ac:dyDescent="0.25">
      <c r="A3307" s="17" t="s">
        <v>5935</v>
      </c>
      <c r="B3307" s="17" t="s">
        <v>54</v>
      </c>
      <c r="C3307" s="17">
        <v>0</v>
      </c>
      <c r="D3307" s="17">
        <v>0</v>
      </c>
      <c r="E3307" s="17" t="s">
        <v>55</v>
      </c>
      <c r="F3307" s="17" t="s">
        <v>232</v>
      </c>
      <c r="G3307" s="17" t="s">
        <v>5936</v>
      </c>
      <c r="H3307" s="17">
        <v>3006544350</v>
      </c>
      <c r="I3307" s="17" t="s">
        <v>71</v>
      </c>
      <c r="J3307" s="17" t="s">
        <v>59</v>
      </c>
      <c r="K3307" s="17" t="s">
        <v>97</v>
      </c>
      <c r="L3307" s="17" t="s">
        <v>280</v>
      </c>
      <c r="M3307" s="17" t="s">
        <v>281</v>
      </c>
      <c r="N3307" s="17" t="s">
        <v>62</v>
      </c>
      <c r="O3307" s="17">
        <v>20200706</v>
      </c>
      <c r="P3307" s="17">
        <v>20200709</v>
      </c>
      <c r="Q3307" s="17">
        <v>7541</v>
      </c>
      <c r="R3307" s="17">
        <v>27762649</v>
      </c>
      <c r="S3307" s="17" t="s">
        <v>100</v>
      </c>
      <c r="T3307" s="17" t="s">
        <v>63</v>
      </c>
      <c r="U3307" s="17" t="s">
        <v>91</v>
      </c>
      <c r="V3307" s="17">
        <f t="shared" si="910"/>
        <v>30</v>
      </c>
      <c r="W3307" s="17">
        <v>30000</v>
      </c>
      <c r="X3307" s="17" t="s">
        <v>64</v>
      </c>
      <c r="Y3307" s="17" t="s">
        <v>65</v>
      </c>
      <c r="Z3307" s="17">
        <v>20200709</v>
      </c>
      <c r="AA3307" s="17" t="s">
        <v>78</v>
      </c>
      <c r="AB3307" s="17">
        <v>1</v>
      </c>
      <c r="AC3307" s="17" t="str">
        <f>IFERROR(VLOOKUP(A3307,[1]Cruces!AJ:AK,2,0),VLOOKUP(CONCATENATE(X3307,AA3307),[1]Cruces!G:H,2,0))</f>
        <v>Solicitud de Obra</v>
      </c>
      <c r="AD3307" s="17">
        <f t="shared" si="896"/>
        <v>6</v>
      </c>
      <c r="AE3307" s="17">
        <f t="shared" si="897"/>
        <v>7</v>
      </c>
      <c r="AF3307" s="17">
        <f t="shared" si="898"/>
        <v>2020</v>
      </c>
      <c r="AG3307" s="17" t="str">
        <f>IFERROR(VLOOKUP(MID(A3307,2,4)*1,[1]Cruces!K:L,2,0),"Verificar")</f>
        <v>Atlántico Sur</v>
      </c>
      <c r="AH3307" s="17">
        <f t="shared" ca="1" si="899"/>
        <v>142</v>
      </c>
      <c r="AI3307" s="17" t="str">
        <f>IFERROR(VLOOKUP(U3307,[1]Cruces!$O$1:$P$6,2,0),"Sin Orden")</f>
        <v>Resuelta</v>
      </c>
      <c r="AJ3307" s="17">
        <f t="shared" si="900"/>
        <v>9</v>
      </c>
      <c r="AK3307" s="17">
        <f t="shared" si="901"/>
        <v>7</v>
      </c>
      <c r="AL3307" s="17">
        <f t="shared" si="902"/>
        <v>2020</v>
      </c>
      <c r="AM3307" s="17">
        <f t="shared" ca="1" si="903"/>
        <v>139</v>
      </c>
      <c r="AN3307" s="18" t="str">
        <f>IFERROR(VLOOKUP(R3307*1,'[1]Ordenes de Servicio'!G:K,5,0),"No Cruza")</f>
        <v>No Cruza</v>
      </c>
      <c r="AO3307" s="17">
        <f t="shared" ca="1" si="904"/>
        <v>3</v>
      </c>
      <c r="AP3307" s="17">
        <f t="shared" si="905"/>
        <v>9</v>
      </c>
      <c r="AQ3307" s="17">
        <f t="shared" si="906"/>
        <v>7</v>
      </c>
      <c r="AR3307" s="17">
        <f t="shared" si="907"/>
        <v>2020</v>
      </c>
      <c r="AS3307" s="17">
        <f t="shared" ca="1" si="908"/>
        <v>139</v>
      </c>
      <c r="AT3307" s="17" t="str">
        <f t="shared" ca="1" si="911"/>
        <v>No</v>
      </c>
      <c r="AU3307" s="17">
        <f t="shared" si="909"/>
        <v>0</v>
      </c>
      <c r="AV3307" s="17" t="str">
        <f>+VLOOKUP(B3307,[1]Cruces!S:T,2,0)</f>
        <v>4. Presupuesto de Obra</v>
      </c>
    </row>
    <row r="3308" spans="1:48" hidden="1" x14ac:dyDescent="0.25">
      <c r="A3308" s="17" t="s">
        <v>5937</v>
      </c>
      <c r="B3308" s="17" t="s">
        <v>68</v>
      </c>
      <c r="C3308" s="17">
        <v>2043885</v>
      </c>
      <c r="D3308" s="17">
        <v>20297384</v>
      </c>
      <c r="E3308" s="17" t="s">
        <v>93</v>
      </c>
      <c r="F3308" s="17" t="s">
        <v>107</v>
      </c>
      <c r="G3308" s="17" t="s">
        <v>5938</v>
      </c>
      <c r="H3308" s="17">
        <v>3012101952</v>
      </c>
      <c r="I3308" s="17" t="s">
        <v>116</v>
      </c>
      <c r="J3308" s="17" t="s">
        <v>5939</v>
      </c>
      <c r="K3308" s="17" t="s">
        <v>97</v>
      </c>
      <c r="L3308" s="17" t="s">
        <v>117</v>
      </c>
      <c r="M3308" s="17" t="s">
        <v>118</v>
      </c>
      <c r="N3308" s="17" t="s">
        <v>75</v>
      </c>
      <c r="O3308" s="17">
        <v>20191204</v>
      </c>
      <c r="P3308" s="17">
        <v>20200123</v>
      </c>
      <c r="Q3308" s="17">
        <v>1180</v>
      </c>
      <c r="R3308" s="17">
        <v>27208522</v>
      </c>
      <c r="S3308" s="17" t="s">
        <v>76</v>
      </c>
      <c r="T3308" s="17" t="s">
        <v>63</v>
      </c>
      <c r="U3308" s="17" t="s">
        <v>88</v>
      </c>
      <c r="V3308" s="17">
        <f t="shared" si="910"/>
        <v>112.5</v>
      </c>
      <c r="W3308" s="17">
        <v>112500</v>
      </c>
      <c r="X3308" s="17" t="s">
        <v>89</v>
      </c>
      <c r="Y3308" s="17" t="s">
        <v>105</v>
      </c>
      <c r="Z3308" s="17">
        <v>20200305</v>
      </c>
      <c r="AA3308" s="17" t="s">
        <v>78</v>
      </c>
      <c r="AB3308" s="17">
        <v>1</v>
      </c>
      <c r="AC3308" s="17" t="str">
        <f>IFERROR(VLOOKUP(A3308,[1]Cruces!AJ:AK,2,0),VLOOKUP(CONCATENATE(X3308,AA3308),[1]Cruces!G:H,2,0))</f>
        <v>Solicitud de Obra</v>
      </c>
      <c r="AD3308" s="17">
        <f t="shared" si="896"/>
        <v>4</v>
      </c>
      <c r="AE3308" s="17">
        <f t="shared" si="897"/>
        <v>12</v>
      </c>
      <c r="AF3308" s="17">
        <f t="shared" si="898"/>
        <v>2019</v>
      </c>
      <c r="AG3308" s="17" t="str">
        <f>IFERROR(VLOOKUP(MID(A3308,2,4)*1,[1]Cruces!K:L,2,0),"Verificar")</f>
        <v>Atlántico Norte</v>
      </c>
      <c r="AH3308" s="17">
        <f t="shared" ca="1" si="899"/>
        <v>357</v>
      </c>
      <c r="AI3308" s="17" t="str">
        <f>IFERROR(VLOOKUP(U3308,[1]Cruces!$O$1:$P$6,2,0),"Sin Orden")</f>
        <v>Resuelta</v>
      </c>
      <c r="AJ3308" s="17">
        <f t="shared" si="900"/>
        <v>5</v>
      </c>
      <c r="AK3308" s="17">
        <f t="shared" si="901"/>
        <v>3</v>
      </c>
      <c r="AL3308" s="17">
        <f t="shared" si="902"/>
        <v>2020</v>
      </c>
      <c r="AM3308" s="17">
        <f t="shared" ca="1" si="903"/>
        <v>265</v>
      </c>
      <c r="AN3308" s="18" t="str">
        <f>IFERROR(VLOOKUP(R3308*1,'[1]Ordenes de Servicio'!G:K,5,0),"No Cruza")</f>
        <v>No Cruza</v>
      </c>
      <c r="AO3308" s="17">
        <f t="shared" ca="1" si="904"/>
        <v>92</v>
      </c>
      <c r="AP3308" s="17">
        <f t="shared" si="905"/>
        <v>23</v>
      </c>
      <c r="AQ3308" s="17">
        <f t="shared" si="906"/>
        <v>1</v>
      </c>
      <c r="AR3308" s="17">
        <f t="shared" si="907"/>
        <v>2020</v>
      </c>
      <c r="AS3308" s="17">
        <f t="shared" ca="1" si="908"/>
        <v>307</v>
      </c>
      <c r="AT3308" s="17" t="str">
        <f t="shared" ca="1" si="911"/>
        <v>No</v>
      </c>
      <c r="AU3308" s="17">
        <f t="shared" si="909"/>
        <v>42</v>
      </c>
      <c r="AV3308" s="17" t="str">
        <f>+VLOOKUP(B3308,[1]Cruces!S:T,2,0)</f>
        <v>5. Consultoría / Adjudicación</v>
      </c>
    </row>
    <row r="3309" spans="1:48" hidden="1" x14ac:dyDescent="0.25">
      <c r="A3309" s="17" t="s">
        <v>9995</v>
      </c>
      <c r="B3309" s="17" t="s">
        <v>1943</v>
      </c>
      <c r="C3309" s="17">
        <v>6019412</v>
      </c>
      <c r="D3309" s="17">
        <v>34024961</v>
      </c>
      <c r="E3309" s="17" t="s">
        <v>93</v>
      </c>
      <c r="F3309" s="17" t="s">
        <v>3386</v>
      </c>
      <c r="G3309" s="17" t="s">
        <v>9143</v>
      </c>
      <c r="H3309" s="17">
        <v>3013895231</v>
      </c>
      <c r="I3309" s="17" t="s">
        <v>71</v>
      </c>
      <c r="J3309" s="17" t="s">
        <v>9144</v>
      </c>
      <c r="K3309" s="17" t="s">
        <v>9145</v>
      </c>
      <c r="L3309" s="17" t="s">
        <v>7498</v>
      </c>
      <c r="M3309" s="17" t="s">
        <v>7499</v>
      </c>
      <c r="N3309" s="17" t="s">
        <v>1946</v>
      </c>
      <c r="O3309" s="17">
        <v>20201014</v>
      </c>
      <c r="P3309" s="17">
        <v>20201014</v>
      </c>
      <c r="Q3309" s="17">
        <v>1110</v>
      </c>
      <c r="R3309" s="17">
        <v>28231351</v>
      </c>
      <c r="S3309" s="17" t="s">
        <v>7072</v>
      </c>
      <c r="T3309" s="17" t="s">
        <v>63</v>
      </c>
      <c r="U3309" s="17" t="s">
        <v>91</v>
      </c>
      <c r="V3309" s="17">
        <f t="shared" si="910"/>
        <v>3</v>
      </c>
      <c r="W3309" s="17">
        <v>3000</v>
      </c>
      <c r="X3309" s="17" t="s">
        <v>89</v>
      </c>
      <c r="Y3309" s="17" t="s">
        <v>1943</v>
      </c>
      <c r="Z3309" s="17">
        <v>20201014</v>
      </c>
      <c r="AA3309" s="17" t="s">
        <v>1947</v>
      </c>
      <c r="AB3309" s="17">
        <v>1</v>
      </c>
      <c r="AC3309" s="17" t="str">
        <f>IFERROR(VLOOKUP(A3309,[1]Cruces!AJ:AK,2,0),VLOOKUP(CONCATENATE(X3309,AA3309),[1]Cruces!G:H,2,0))</f>
        <v>Solicitud por BT</v>
      </c>
      <c r="AD3309" s="17">
        <f t="shared" si="896"/>
        <v>14</v>
      </c>
      <c r="AE3309" s="17">
        <f t="shared" si="897"/>
        <v>10</v>
      </c>
      <c r="AF3309" s="17">
        <f t="shared" si="898"/>
        <v>2020</v>
      </c>
      <c r="AG3309" s="17" t="str">
        <f>IFERROR(VLOOKUP(MID(A3309,2,4)*1,[1]Cruces!K:L,2,0),"Verificar")</f>
        <v>Atlántico Norte</v>
      </c>
      <c r="AH3309" s="17">
        <f t="shared" ca="1" si="899"/>
        <v>42</v>
      </c>
      <c r="AI3309" s="17" t="str">
        <f>IFERROR(VLOOKUP(U3309,[1]Cruces!$O$1:$P$6,2,0),"Sin Orden")</f>
        <v>Resuelta</v>
      </c>
      <c r="AJ3309" s="17">
        <f t="shared" si="900"/>
        <v>14</v>
      </c>
      <c r="AK3309" s="17">
        <f t="shared" si="901"/>
        <v>10</v>
      </c>
      <c r="AL3309" s="17">
        <f t="shared" si="902"/>
        <v>2020</v>
      </c>
      <c r="AM3309" s="17">
        <f t="shared" ca="1" si="903"/>
        <v>42</v>
      </c>
      <c r="AN3309" s="18" t="str">
        <f>IFERROR(VLOOKUP(R3309*1,'[1]Ordenes de Servicio'!G:K,5,0),"No Cruza")</f>
        <v>No Cruza</v>
      </c>
      <c r="AO3309" s="17">
        <f t="shared" ca="1" si="904"/>
        <v>0</v>
      </c>
      <c r="AP3309" s="17">
        <f t="shared" si="905"/>
        <v>14</v>
      </c>
      <c r="AQ3309" s="17">
        <f t="shared" si="906"/>
        <v>10</v>
      </c>
      <c r="AR3309" s="17">
        <f t="shared" si="907"/>
        <v>2020</v>
      </c>
      <c r="AS3309" s="17">
        <f t="shared" ca="1" si="908"/>
        <v>42</v>
      </c>
      <c r="AT3309" s="17" t="str">
        <f t="shared" ca="1" si="911"/>
        <v>No</v>
      </c>
      <c r="AU3309" s="17">
        <f t="shared" si="909"/>
        <v>0</v>
      </c>
      <c r="AV3309" s="17" t="str">
        <f>+VLOOKUP(B3309,[1]Cruces!S:T,2,0)</f>
        <v>7. Ejecución en Campo OS BT</v>
      </c>
    </row>
    <row r="3310" spans="1:48" hidden="1" x14ac:dyDescent="0.25">
      <c r="A3310" s="17" t="s">
        <v>5940</v>
      </c>
      <c r="B3310" s="17" t="s">
        <v>68</v>
      </c>
      <c r="C3310" s="17">
        <v>0</v>
      </c>
      <c r="D3310" s="17">
        <v>0</v>
      </c>
      <c r="E3310" s="17" t="s">
        <v>55</v>
      </c>
      <c r="F3310" s="17" t="s">
        <v>107</v>
      </c>
      <c r="G3310" s="17" t="s">
        <v>5941</v>
      </c>
      <c r="H3310" s="17">
        <v>0</v>
      </c>
      <c r="I3310" s="17" t="s">
        <v>116</v>
      </c>
      <c r="J3310" s="17" t="s">
        <v>59</v>
      </c>
      <c r="K3310" s="17" t="s">
        <v>5942</v>
      </c>
      <c r="L3310" s="17" t="s">
        <v>117</v>
      </c>
      <c r="M3310" s="17" t="s">
        <v>118</v>
      </c>
      <c r="N3310" s="17" t="s">
        <v>75</v>
      </c>
      <c r="O3310" s="17">
        <v>20200715</v>
      </c>
      <c r="P3310" s="17">
        <v>20200922</v>
      </c>
      <c r="Q3310" s="17">
        <v>1110</v>
      </c>
      <c r="R3310" s="17">
        <v>27822564</v>
      </c>
      <c r="S3310" s="17" t="s">
        <v>100</v>
      </c>
      <c r="T3310" s="17" t="s">
        <v>63</v>
      </c>
      <c r="U3310" s="17" t="s">
        <v>91</v>
      </c>
      <c r="V3310" s="17">
        <f t="shared" si="910"/>
        <v>337.5</v>
      </c>
      <c r="W3310" s="17">
        <v>337500</v>
      </c>
      <c r="X3310" s="17" t="s">
        <v>64</v>
      </c>
      <c r="Y3310" s="17" t="s">
        <v>136</v>
      </c>
      <c r="Z3310" s="17">
        <v>20200930</v>
      </c>
      <c r="AA3310" s="17" t="s">
        <v>101</v>
      </c>
      <c r="AB3310" s="17">
        <v>1</v>
      </c>
      <c r="AC3310" s="17" t="str">
        <f>IFERROR(VLOOKUP(A3310,[1]Cruces!AJ:AK,2,0),VLOOKUP(CONCATENATE(X3310,AA3310),[1]Cruces!G:H,2,0))</f>
        <v>Solicitud de Obra</v>
      </c>
      <c r="AD3310" s="17">
        <f t="shared" ref="AD3310:AD3368" si="912">MID(O3310,7,2)*1</f>
        <v>15</v>
      </c>
      <c r="AE3310" s="17">
        <f t="shared" ref="AE3310:AE3368" si="913">MID(O3310,5,2)*1</f>
        <v>7</v>
      </c>
      <c r="AF3310" s="17">
        <f t="shared" ref="AF3310:AF3368" si="914">MID(O3310,1,4)*1</f>
        <v>2020</v>
      </c>
      <c r="AG3310" s="17" t="str">
        <f>IFERROR(VLOOKUP(MID(A3310,2,4)*1,[1]Cruces!K:L,2,0),"Verificar")</f>
        <v>Atlántico Norte</v>
      </c>
      <c r="AH3310" s="17">
        <f t="shared" ref="AH3310:AH3368" ca="1" si="915">TODAY()-DATE(AF3310,AE3310,AD3310)</f>
        <v>133</v>
      </c>
      <c r="AI3310" s="17" t="str">
        <f>IFERROR(VLOOKUP(U3310,[1]Cruces!$O$1:$P$6,2,0),"Sin Orden")</f>
        <v>Resuelta</v>
      </c>
      <c r="AJ3310" s="17">
        <f t="shared" ref="AJ3310:AJ3368" si="916">MID(Z3310,7,2)*1</f>
        <v>30</v>
      </c>
      <c r="AK3310" s="17">
        <f t="shared" ref="AK3310:AK3368" si="917">MID(Z3310,5,2)*1</f>
        <v>9</v>
      </c>
      <c r="AL3310" s="17">
        <f t="shared" ref="AL3310:AL3368" si="918">MID(Z3310,1,4)*1</f>
        <v>2020</v>
      </c>
      <c r="AM3310" s="17">
        <f t="shared" ref="AM3310:AM3368" ca="1" si="919">+TODAY()-DATE(AL3310,AK3310,AJ3310)</f>
        <v>56</v>
      </c>
      <c r="AN3310" s="18" t="str">
        <f>IFERROR(VLOOKUP(R3310*1,'[1]Ordenes de Servicio'!G:K,5,0),"No Cruza")</f>
        <v>No Cruza</v>
      </c>
      <c r="AO3310" s="17">
        <f t="shared" ref="AO3310:AO3368" ca="1" si="920">+IF(AI3310="Resuelta",DATE(AL3310,AK3310,AJ3310)-DATE(AF3310,AE3310,AD3310),TODAY()-DATE(AL3310,AK3310,AJ3310))</f>
        <v>77</v>
      </c>
      <c r="AP3310" s="17">
        <f t="shared" ref="AP3310:AP3368" si="921">MID(P3310,7,2)*1</f>
        <v>22</v>
      </c>
      <c r="AQ3310" s="17">
        <f t="shared" ref="AQ3310:AQ3368" si="922">MID(P3310,5,2)*1</f>
        <v>9</v>
      </c>
      <c r="AR3310" s="17">
        <f t="shared" ref="AR3310:AR3368" si="923">MID(P3310,1,4)*1</f>
        <v>2020</v>
      </c>
      <c r="AS3310" s="17">
        <f t="shared" ref="AS3310:AS3368" ca="1" si="924">+TODAY()-DATE(AR3310,AQ3310,AP3310)</f>
        <v>64</v>
      </c>
      <c r="AT3310" s="17" t="str">
        <f t="shared" ca="1" si="911"/>
        <v>No</v>
      </c>
      <c r="AU3310" s="17">
        <f t="shared" ref="AU3310:AU3368" si="925">IF(DATE(AL3310,AK3310,AJ3310)-DATE(AR3310,AQ3310,AP3310)&lt;0,DATE(AR3310,AQ3310,AP3310)-DATE(AL3310,AK3310,AJ3310),DATE(AL3310,AK3310,AJ3310)-DATE(AR3310,AQ3310,AP3310))</f>
        <v>8</v>
      </c>
      <c r="AV3310" s="17" t="str">
        <f>+VLOOKUP(B3310,[1]Cruces!S:T,2,0)</f>
        <v>5. Consultoría / Adjudicación</v>
      </c>
    </row>
    <row r="3311" spans="1:48" hidden="1" x14ac:dyDescent="0.25">
      <c r="A3311" s="17" t="s">
        <v>5943</v>
      </c>
      <c r="B3311" s="17" t="s">
        <v>54</v>
      </c>
      <c r="C3311" s="17">
        <v>0</v>
      </c>
      <c r="D3311" s="17">
        <v>0</v>
      </c>
      <c r="E3311" s="17" t="s">
        <v>55</v>
      </c>
      <c r="F3311" s="17" t="s">
        <v>126</v>
      </c>
      <c r="G3311" s="17" t="s">
        <v>5944</v>
      </c>
      <c r="H3311" s="17">
        <v>0</v>
      </c>
      <c r="I3311" s="17" t="s">
        <v>71</v>
      </c>
      <c r="J3311" s="17" t="s">
        <v>59</v>
      </c>
      <c r="K3311" s="17" t="s">
        <v>5945</v>
      </c>
      <c r="L3311" s="17" t="s">
        <v>129</v>
      </c>
      <c r="M3311" s="17" t="s">
        <v>130</v>
      </c>
      <c r="N3311" s="17" t="s">
        <v>62</v>
      </c>
      <c r="O3311" s="17">
        <v>20201031</v>
      </c>
      <c r="P3311" s="17">
        <v>20201106</v>
      </c>
      <c r="Q3311" s="17">
        <v>7751</v>
      </c>
      <c r="R3311" s="17">
        <v>28263434</v>
      </c>
      <c r="S3311" s="17" t="s">
        <v>100</v>
      </c>
      <c r="T3311" s="17" t="s">
        <v>63</v>
      </c>
      <c r="U3311" s="17" t="s">
        <v>91</v>
      </c>
      <c r="V3311" s="17">
        <f t="shared" ref="V3311:V3368" si="926">+W3311/1000</f>
        <v>25</v>
      </c>
      <c r="W3311" s="17">
        <v>25000</v>
      </c>
      <c r="X3311" s="17" t="s">
        <v>64</v>
      </c>
      <c r="Y3311" s="17" t="s">
        <v>65</v>
      </c>
      <c r="Z3311" s="17">
        <v>20201106</v>
      </c>
      <c r="AA3311" s="17" t="s">
        <v>78</v>
      </c>
      <c r="AB3311" s="17">
        <v>1</v>
      </c>
      <c r="AC3311" s="17" t="str">
        <f>IFERROR(VLOOKUP(A3311,[1]Cruces!AJ:AK,2,0),VLOOKUP(CONCATENATE(X3311,AA3311),[1]Cruces!G:H,2,0))</f>
        <v>Solicitud de Obra</v>
      </c>
      <c r="AD3311" s="17">
        <f t="shared" si="912"/>
        <v>31</v>
      </c>
      <c r="AE3311" s="17">
        <f t="shared" si="913"/>
        <v>10</v>
      </c>
      <c r="AF3311" s="17">
        <f t="shared" si="914"/>
        <v>2020</v>
      </c>
      <c r="AG3311" s="17" t="str">
        <f>IFERROR(VLOOKUP(MID(A3311,2,4)*1,[1]Cruces!K:L,2,0),"Verificar")</f>
        <v>Guajira</v>
      </c>
      <c r="AH3311" s="17">
        <f t="shared" ca="1" si="915"/>
        <v>25</v>
      </c>
      <c r="AI3311" s="17" t="str">
        <f>IFERROR(VLOOKUP(U3311,[1]Cruces!$O$1:$P$6,2,0),"Sin Orden")</f>
        <v>Resuelta</v>
      </c>
      <c r="AJ3311" s="17">
        <f t="shared" si="916"/>
        <v>6</v>
      </c>
      <c r="AK3311" s="17">
        <f t="shared" si="917"/>
        <v>11</v>
      </c>
      <c r="AL3311" s="17">
        <f t="shared" si="918"/>
        <v>2020</v>
      </c>
      <c r="AM3311" s="17">
        <f t="shared" ca="1" si="919"/>
        <v>19</v>
      </c>
      <c r="AN3311" s="18" t="str">
        <f>IFERROR(VLOOKUP(R3311*1,'[1]Ordenes de Servicio'!G:K,5,0),"No Cruza")</f>
        <v>No Cruza</v>
      </c>
      <c r="AO3311" s="17">
        <f t="shared" ca="1" si="920"/>
        <v>6</v>
      </c>
      <c r="AP3311" s="17">
        <f t="shared" si="921"/>
        <v>6</v>
      </c>
      <c r="AQ3311" s="17">
        <f t="shared" si="922"/>
        <v>11</v>
      </c>
      <c r="AR3311" s="17">
        <f t="shared" si="923"/>
        <v>2020</v>
      </c>
      <c r="AS3311" s="17">
        <f t="shared" ca="1" si="924"/>
        <v>19</v>
      </c>
      <c r="AT3311" s="17" t="str">
        <f t="shared" ref="AT3311:AT3368" ca="1" si="927">IF(AS3311&gt;359,"Si","No")</f>
        <v>No</v>
      </c>
      <c r="AU3311" s="17">
        <f t="shared" si="925"/>
        <v>0</v>
      </c>
      <c r="AV3311" s="17" t="str">
        <f>+VLOOKUP(B3311,[1]Cruces!S:T,2,0)</f>
        <v>4. Presupuesto de Obra</v>
      </c>
    </row>
    <row r="3312" spans="1:48" hidden="1" x14ac:dyDescent="0.25">
      <c r="A3312" s="17" t="s">
        <v>5946</v>
      </c>
      <c r="B3312" s="17" t="s">
        <v>54</v>
      </c>
      <c r="C3312" s="17">
        <v>0</v>
      </c>
      <c r="D3312" s="17">
        <v>0</v>
      </c>
      <c r="E3312" s="17" t="s">
        <v>55</v>
      </c>
      <c r="F3312" s="17" t="s">
        <v>126</v>
      </c>
      <c r="G3312" s="17" t="s">
        <v>5947</v>
      </c>
      <c r="H3312" s="17">
        <v>0</v>
      </c>
      <c r="I3312" s="17" t="s">
        <v>71</v>
      </c>
      <c r="J3312" s="17" t="s">
        <v>59</v>
      </c>
      <c r="K3312" s="17" t="s">
        <v>5948</v>
      </c>
      <c r="L3312" s="17" t="s">
        <v>129</v>
      </c>
      <c r="M3312" s="17" t="s">
        <v>130</v>
      </c>
      <c r="N3312" s="17" t="s">
        <v>62</v>
      </c>
      <c r="O3312" s="17">
        <v>20201022</v>
      </c>
      <c r="P3312" s="17">
        <v>20201028</v>
      </c>
      <c r="Q3312" s="17">
        <v>7751</v>
      </c>
      <c r="R3312" s="17">
        <v>28247139</v>
      </c>
      <c r="S3312" s="17" t="s">
        <v>100</v>
      </c>
      <c r="T3312" s="17" t="s">
        <v>63</v>
      </c>
      <c r="U3312" s="17" t="s">
        <v>91</v>
      </c>
      <c r="V3312" s="17">
        <f t="shared" si="926"/>
        <v>25</v>
      </c>
      <c r="W3312" s="17">
        <v>25000</v>
      </c>
      <c r="X3312" s="17" t="s">
        <v>64</v>
      </c>
      <c r="Y3312" s="17" t="s">
        <v>65</v>
      </c>
      <c r="Z3312" s="17">
        <v>20201028</v>
      </c>
      <c r="AA3312" s="17" t="s">
        <v>78</v>
      </c>
      <c r="AB3312" s="17">
        <v>1</v>
      </c>
      <c r="AC3312" s="17" t="str">
        <f>IFERROR(VLOOKUP(A3312,[1]Cruces!AJ:AK,2,0),VLOOKUP(CONCATENATE(X3312,AA3312),[1]Cruces!G:H,2,0))</f>
        <v>Solicitud de Obra</v>
      </c>
      <c r="AD3312" s="17">
        <f t="shared" si="912"/>
        <v>22</v>
      </c>
      <c r="AE3312" s="17">
        <f t="shared" si="913"/>
        <v>10</v>
      </c>
      <c r="AF3312" s="17">
        <f t="shared" si="914"/>
        <v>2020</v>
      </c>
      <c r="AG3312" s="17" t="str">
        <f>IFERROR(VLOOKUP(MID(A3312,2,4)*1,[1]Cruces!K:L,2,0),"Verificar")</f>
        <v>Guajira</v>
      </c>
      <c r="AH3312" s="17">
        <f t="shared" ca="1" si="915"/>
        <v>34</v>
      </c>
      <c r="AI3312" s="17" t="str">
        <f>IFERROR(VLOOKUP(U3312,[1]Cruces!$O$1:$P$6,2,0),"Sin Orden")</f>
        <v>Resuelta</v>
      </c>
      <c r="AJ3312" s="17">
        <f t="shared" si="916"/>
        <v>28</v>
      </c>
      <c r="AK3312" s="17">
        <f t="shared" si="917"/>
        <v>10</v>
      </c>
      <c r="AL3312" s="17">
        <f t="shared" si="918"/>
        <v>2020</v>
      </c>
      <c r="AM3312" s="17">
        <f t="shared" ca="1" si="919"/>
        <v>28</v>
      </c>
      <c r="AN3312" s="18" t="str">
        <f>IFERROR(VLOOKUP(R3312*1,'[1]Ordenes de Servicio'!G:K,5,0),"No Cruza")</f>
        <v>No Cruza</v>
      </c>
      <c r="AO3312" s="17">
        <f t="shared" ca="1" si="920"/>
        <v>6</v>
      </c>
      <c r="AP3312" s="17">
        <f t="shared" si="921"/>
        <v>28</v>
      </c>
      <c r="AQ3312" s="17">
        <f t="shared" si="922"/>
        <v>10</v>
      </c>
      <c r="AR3312" s="17">
        <f t="shared" si="923"/>
        <v>2020</v>
      </c>
      <c r="AS3312" s="17">
        <f t="shared" ca="1" si="924"/>
        <v>28</v>
      </c>
      <c r="AT3312" s="17" t="str">
        <f t="shared" ca="1" si="927"/>
        <v>No</v>
      </c>
      <c r="AU3312" s="17">
        <f t="shared" si="925"/>
        <v>0</v>
      </c>
      <c r="AV3312" s="17" t="str">
        <f>+VLOOKUP(B3312,[1]Cruces!S:T,2,0)</f>
        <v>4. Presupuesto de Obra</v>
      </c>
    </row>
    <row r="3313" spans="1:48" hidden="1" x14ac:dyDescent="0.25">
      <c r="A3313" s="17" t="s">
        <v>9996</v>
      </c>
      <c r="B3313" s="17" t="s">
        <v>569</v>
      </c>
      <c r="C3313" s="17">
        <v>0</v>
      </c>
      <c r="D3313" s="17">
        <v>0</v>
      </c>
      <c r="E3313" s="17" t="s">
        <v>55</v>
      </c>
      <c r="F3313" s="17" t="s">
        <v>5366</v>
      </c>
      <c r="G3313" s="17" t="s">
        <v>9997</v>
      </c>
      <c r="H3313" s="17">
        <v>3205305179</v>
      </c>
      <c r="I3313" s="17" t="s">
        <v>71</v>
      </c>
      <c r="J3313" s="17" t="s">
        <v>59</v>
      </c>
      <c r="K3313" s="17" t="s">
        <v>9998</v>
      </c>
      <c r="L3313" s="17" t="s">
        <v>5368</v>
      </c>
      <c r="M3313" s="17" t="s">
        <v>5369</v>
      </c>
      <c r="N3313" s="17" t="s">
        <v>572</v>
      </c>
      <c r="O3313" s="17">
        <v>20201023</v>
      </c>
      <c r="P3313" s="17">
        <v>20201023</v>
      </c>
      <c r="Q3313" s="17">
        <v>1180</v>
      </c>
      <c r="R3313" s="17">
        <v>0</v>
      </c>
      <c r="S3313" s="17"/>
      <c r="T3313" s="17" t="s">
        <v>63</v>
      </c>
      <c r="U3313" s="17"/>
      <c r="V3313" s="17">
        <f t="shared" si="926"/>
        <v>3</v>
      </c>
      <c r="W3313" s="17">
        <v>3000</v>
      </c>
      <c r="X3313" s="17" t="s">
        <v>7065</v>
      </c>
      <c r="Y3313" s="17" t="s">
        <v>569</v>
      </c>
      <c r="Z3313" s="17">
        <v>20201023</v>
      </c>
      <c r="AA3313" s="17" t="s">
        <v>1947</v>
      </c>
      <c r="AB3313" s="17">
        <v>1</v>
      </c>
      <c r="AC3313" s="17" t="str">
        <f>IFERROR(VLOOKUP(A3313,[1]Cruces!AJ:AK,2,0),VLOOKUP(CONCATENATE(X3313,AA3313),[1]Cruces!G:H,2,0))</f>
        <v>Solicitud por BT</v>
      </c>
      <c r="AD3313" s="17">
        <f t="shared" si="912"/>
        <v>23</v>
      </c>
      <c r="AE3313" s="17">
        <f t="shared" si="913"/>
        <v>10</v>
      </c>
      <c r="AF3313" s="17">
        <f t="shared" si="914"/>
        <v>2020</v>
      </c>
      <c r="AG3313" s="17" t="str">
        <f>IFERROR(VLOOKUP(MID(A3313,2,4)*1,[1]Cruces!K:L,2,0),"Verificar")</f>
        <v>Atlántico Norte</v>
      </c>
      <c r="AH3313" s="17">
        <f t="shared" ca="1" si="915"/>
        <v>33</v>
      </c>
      <c r="AI3313" s="17" t="str">
        <f>IFERROR(VLOOKUP(U3313,[1]Cruces!$O$1:$P$6,2,0),"Sin Orden")</f>
        <v>Sin Orden</v>
      </c>
      <c r="AJ3313" s="17">
        <f t="shared" si="916"/>
        <v>23</v>
      </c>
      <c r="AK3313" s="17">
        <f t="shared" si="917"/>
        <v>10</v>
      </c>
      <c r="AL3313" s="17">
        <f t="shared" si="918"/>
        <v>2020</v>
      </c>
      <c r="AM3313" s="17">
        <f t="shared" ca="1" si="919"/>
        <v>33</v>
      </c>
      <c r="AN3313" s="18" t="str">
        <f>IFERROR(VLOOKUP(R3313*1,'[1]Ordenes de Servicio'!G:K,5,0),"No Cruza")</f>
        <v>No Cruza</v>
      </c>
      <c r="AO3313" s="17">
        <f t="shared" ca="1" si="920"/>
        <v>33</v>
      </c>
      <c r="AP3313" s="17">
        <f t="shared" si="921"/>
        <v>23</v>
      </c>
      <c r="AQ3313" s="17">
        <f t="shared" si="922"/>
        <v>10</v>
      </c>
      <c r="AR3313" s="17">
        <f t="shared" si="923"/>
        <v>2020</v>
      </c>
      <c r="AS3313" s="17">
        <f t="shared" ca="1" si="924"/>
        <v>33</v>
      </c>
      <c r="AT3313" s="17" t="str">
        <f t="shared" ca="1" si="927"/>
        <v>No</v>
      </c>
      <c r="AU3313" s="17">
        <f t="shared" si="925"/>
        <v>0</v>
      </c>
      <c r="AV3313" s="17" t="str">
        <f>+VLOOKUP(B3313,[1]Cruces!S:T,2,0)</f>
        <v>1. Solicitud</v>
      </c>
    </row>
    <row r="3314" spans="1:48" hidden="1" x14ac:dyDescent="0.25">
      <c r="A3314" s="17" t="s">
        <v>5949</v>
      </c>
      <c r="B3314" s="17" t="s">
        <v>68</v>
      </c>
      <c r="C3314" s="17">
        <v>0</v>
      </c>
      <c r="D3314" s="17">
        <v>0</v>
      </c>
      <c r="E3314" s="17" t="s">
        <v>55</v>
      </c>
      <c r="F3314" s="17" t="s">
        <v>107</v>
      </c>
      <c r="G3314" s="17" t="s">
        <v>5950</v>
      </c>
      <c r="H3314" s="17">
        <v>0</v>
      </c>
      <c r="I3314" s="17" t="s">
        <v>71</v>
      </c>
      <c r="J3314" s="17" t="s">
        <v>59</v>
      </c>
      <c r="K3314" s="17" t="s">
        <v>97</v>
      </c>
      <c r="L3314" s="17" t="s">
        <v>325</v>
      </c>
      <c r="M3314" s="17" t="s">
        <v>326</v>
      </c>
      <c r="N3314" s="17" t="s">
        <v>75</v>
      </c>
      <c r="O3314" s="17">
        <v>20190514</v>
      </c>
      <c r="P3314" s="17">
        <v>20191108</v>
      </c>
      <c r="Q3314" s="17">
        <v>1110</v>
      </c>
      <c r="R3314" s="17">
        <v>26306175</v>
      </c>
      <c r="S3314" s="17" t="s">
        <v>100</v>
      </c>
      <c r="T3314" s="17" t="s">
        <v>63</v>
      </c>
      <c r="U3314" s="17" t="s">
        <v>91</v>
      </c>
      <c r="V3314" s="17">
        <f t="shared" si="926"/>
        <v>630</v>
      </c>
      <c r="W3314" s="17">
        <v>630000</v>
      </c>
      <c r="X3314" s="17" t="s">
        <v>64</v>
      </c>
      <c r="Y3314" s="17" t="s">
        <v>136</v>
      </c>
      <c r="Z3314" s="17">
        <v>20191206</v>
      </c>
      <c r="AA3314" s="17" t="s">
        <v>137</v>
      </c>
      <c r="AB3314" s="17">
        <v>1</v>
      </c>
      <c r="AC3314" s="17" t="str">
        <f>IFERROR(VLOOKUP(A3314,[1]Cruces!AJ:AK,2,0),VLOOKUP(CONCATENATE(X3314,AA3314),[1]Cruces!G:H,2,0))</f>
        <v>Solicitud de Obra</v>
      </c>
      <c r="AD3314" s="17">
        <f t="shared" si="912"/>
        <v>14</v>
      </c>
      <c r="AE3314" s="17">
        <f t="shared" si="913"/>
        <v>5</v>
      </c>
      <c r="AF3314" s="17">
        <f t="shared" si="914"/>
        <v>2019</v>
      </c>
      <c r="AG3314" s="17" t="str">
        <f>IFERROR(VLOOKUP(MID(A3314,2,4)*1,[1]Cruces!K:L,2,0),"Verificar")</f>
        <v>Atlántico Norte</v>
      </c>
      <c r="AH3314" s="17">
        <f t="shared" ca="1" si="915"/>
        <v>561</v>
      </c>
      <c r="AI3314" s="17" t="str">
        <f>IFERROR(VLOOKUP(U3314,[1]Cruces!$O$1:$P$6,2,0),"Sin Orden")</f>
        <v>Resuelta</v>
      </c>
      <c r="AJ3314" s="17">
        <f t="shared" si="916"/>
        <v>6</v>
      </c>
      <c r="AK3314" s="17">
        <f t="shared" si="917"/>
        <v>12</v>
      </c>
      <c r="AL3314" s="17">
        <f t="shared" si="918"/>
        <v>2019</v>
      </c>
      <c r="AM3314" s="17">
        <f t="shared" ca="1" si="919"/>
        <v>355</v>
      </c>
      <c r="AN3314" s="18" t="str">
        <f>IFERROR(VLOOKUP(R3314*1,'[1]Ordenes de Servicio'!G:K,5,0),"No Cruza")</f>
        <v>No Cruza</v>
      </c>
      <c r="AO3314" s="17">
        <f t="shared" ca="1" si="920"/>
        <v>206</v>
      </c>
      <c r="AP3314" s="17">
        <f t="shared" si="921"/>
        <v>8</v>
      </c>
      <c r="AQ3314" s="17">
        <f t="shared" si="922"/>
        <v>11</v>
      </c>
      <c r="AR3314" s="17">
        <f t="shared" si="923"/>
        <v>2019</v>
      </c>
      <c r="AS3314" s="17">
        <f t="shared" ca="1" si="924"/>
        <v>383</v>
      </c>
      <c r="AT3314" s="17" t="str">
        <f t="shared" ca="1" si="927"/>
        <v>Si</v>
      </c>
      <c r="AU3314" s="17">
        <f t="shared" si="925"/>
        <v>28</v>
      </c>
      <c r="AV3314" s="17" t="str">
        <f>+VLOOKUP(B3314,[1]Cruces!S:T,2,0)</f>
        <v>5. Consultoría / Adjudicación</v>
      </c>
    </row>
    <row r="3315" spans="1:48" hidden="1" x14ac:dyDescent="0.25">
      <c r="A3315" s="17" t="s">
        <v>9999</v>
      </c>
      <c r="B3315" s="17" t="s">
        <v>1943</v>
      </c>
      <c r="C3315" s="17">
        <v>0</v>
      </c>
      <c r="D3315" s="17">
        <v>0</v>
      </c>
      <c r="E3315" s="17" t="s">
        <v>55</v>
      </c>
      <c r="F3315" s="17" t="s">
        <v>232</v>
      </c>
      <c r="G3315" s="17" t="s">
        <v>10000</v>
      </c>
      <c r="H3315" s="17">
        <v>0</v>
      </c>
      <c r="I3315" s="17" t="s">
        <v>71</v>
      </c>
      <c r="J3315" s="17" t="s">
        <v>59</v>
      </c>
      <c r="K3315" s="17" t="s">
        <v>97</v>
      </c>
      <c r="L3315" s="17" t="s">
        <v>7949</v>
      </c>
      <c r="M3315" s="17" t="s">
        <v>7950</v>
      </c>
      <c r="N3315" s="17" t="s">
        <v>1946</v>
      </c>
      <c r="O3315" s="17">
        <v>20201022</v>
      </c>
      <c r="P3315" s="17">
        <v>20201022</v>
      </c>
      <c r="Q3315" s="17">
        <v>1220</v>
      </c>
      <c r="R3315" s="17">
        <v>28246998</v>
      </c>
      <c r="S3315" s="17" t="s">
        <v>6601</v>
      </c>
      <c r="T3315" s="17" t="s">
        <v>63</v>
      </c>
      <c r="U3315" s="17" t="s">
        <v>77</v>
      </c>
      <c r="V3315" s="17">
        <f t="shared" si="926"/>
        <v>3</v>
      </c>
      <c r="W3315" s="17">
        <v>3000</v>
      </c>
      <c r="X3315" s="17" t="s">
        <v>7065</v>
      </c>
      <c r="Y3315" s="17" t="s">
        <v>1943</v>
      </c>
      <c r="Z3315" s="17">
        <v>20201022</v>
      </c>
      <c r="AA3315" s="17" t="s">
        <v>1947</v>
      </c>
      <c r="AB3315" s="17">
        <v>1</v>
      </c>
      <c r="AC3315" s="17" t="str">
        <f>IFERROR(VLOOKUP(A3315,[1]Cruces!AJ:AK,2,0),VLOOKUP(CONCATENATE(X3315,AA3315),[1]Cruces!G:H,2,0))</f>
        <v>Solicitud por BT</v>
      </c>
      <c r="AD3315" s="17">
        <f t="shared" si="912"/>
        <v>22</v>
      </c>
      <c r="AE3315" s="17">
        <f t="shared" si="913"/>
        <v>10</v>
      </c>
      <c r="AF3315" s="17">
        <f t="shared" si="914"/>
        <v>2020</v>
      </c>
      <c r="AG3315" s="17" t="str">
        <f>IFERROR(VLOOKUP(MID(A3315,2,4)*1,[1]Cruces!K:L,2,0),"Verificar")</f>
        <v>Atlántico Sur</v>
      </c>
      <c r="AH3315" s="17">
        <f t="shared" ca="1" si="915"/>
        <v>34</v>
      </c>
      <c r="AI3315" s="17" t="str">
        <f>IFERROR(VLOOKUP(U3315,[1]Cruces!$O$1:$P$6,2,0),"Sin Orden")</f>
        <v>Pendiente</v>
      </c>
      <c r="AJ3315" s="17">
        <f t="shared" si="916"/>
        <v>22</v>
      </c>
      <c r="AK3315" s="17">
        <f t="shared" si="917"/>
        <v>10</v>
      </c>
      <c r="AL3315" s="17">
        <f t="shared" si="918"/>
        <v>2020</v>
      </c>
      <c r="AM3315" s="17">
        <f t="shared" ca="1" si="919"/>
        <v>34</v>
      </c>
      <c r="AN3315" s="18">
        <f>IFERROR(VLOOKUP(R3315*1,'[1]Ordenes de Servicio'!G:K,5,0),"No Cruza")</f>
        <v>44126</v>
      </c>
      <c r="AO3315" s="17">
        <f t="shared" ca="1" si="920"/>
        <v>34</v>
      </c>
      <c r="AP3315" s="17">
        <f t="shared" si="921"/>
        <v>22</v>
      </c>
      <c r="AQ3315" s="17">
        <f t="shared" si="922"/>
        <v>10</v>
      </c>
      <c r="AR3315" s="17">
        <f t="shared" si="923"/>
        <v>2020</v>
      </c>
      <c r="AS3315" s="17">
        <f t="shared" ca="1" si="924"/>
        <v>34</v>
      </c>
      <c r="AT3315" s="17" t="str">
        <f t="shared" ca="1" si="927"/>
        <v>No</v>
      </c>
      <c r="AU3315" s="17">
        <f t="shared" si="925"/>
        <v>0</v>
      </c>
      <c r="AV3315" s="17" t="str">
        <f>+VLOOKUP(B3315,[1]Cruces!S:T,2,0)</f>
        <v>7. Ejecución en Campo OS BT</v>
      </c>
    </row>
    <row r="3316" spans="1:48" hidden="1" x14ac:dyDescent="0.25">
      <c r="A3316" s="17" t="s">
        <v>10001</v>
      </c>
      <c r="B3316" s="17" t="s">
        <v>569</v>
      </c>
      <c r="C3316" s="17">
        <v>0</v>
      </c>
      <c r="D3316" s="17">
        <v>0</v>
      </c>
      <c r="E3316" s="17" t="s">
        <v>55</v>
      </c>
      <c r="F3316" s="17" t="s">
        <v>7098</v>
      </c>
      <c r="G3316" s="17" t="s">
        <v>10002</v>
      </c>
      <c r="H3316" s="17">
        <v>3107181161</v>
      </c>
      <c r="I3316" s="17" t="s">
        <v>71</v>
      </c>
      <c r="J3316" s="17" t="s">
        <v>59</v>
      </c>
      <c r="K3316" s="17" t="s">
        <v>10003</v>
      </c>
      <c r="L3316" s="17" t="s">
        <v>7101</v>
      </c>
      <c r="M3316" s="17" t="s">
        <v>7102</v>
      </c>
      <c r="N3316" s="17" t="s">
        <v>572</v>
      </c>
      <c r="O3316" s="17">
        <v>20201105</v>
      </c>
      <c r="P3316" s="17">
        <v>20201105</v>
      </c>
      <c r="Q3316" s="17">
        <v>3410</v>
      </c>
      <c r="R3316" s="17">
        <v>0</v>
      </c>
      <c r="S3316" s="17"/>
      <c r="T3316" s="17" t="s">
        <v>63</v>
      </c>
      <c r="U3316" s="17"/>
      <c r="V3316" s="17">
        <f t="shared" si="926"/>
        <v>3.5</v>
      </c>
      <c r="W3316" s="17">
        <v>3500</v>
      </c>
      <c r="X3316" s="17" t="s">
        <v>7065</v>
      </c>
      <c r="Y3316" s="17" t="s">
        <v>569</v>
      </c>
      <c r="Z3316" s="17">
        <v>20201105</v>
      </c>
      <c r="AA3316" s="17" t="s">
        <v>1947</v>
      </c>
      <c r="AB3316" s="17">
        <v>1</v>
      </c>
      <c r="AC3316" s="17" t="str">
        <f>IFERROR(VLOOKUP(A3316,[1]Cruces!AJ:AK,2,0),VLOOKUP(CONCATENATE(X3316,AA3316),[1]Cruces!G:H,2,0))</f>
        <v>Solicitud por BT</v>
      </c>
      <c r="AD3316" s="17">
        <f t="shared" si="912"/>
        <v>5</v>
      </c>
      <c r="AE3316" s="17">
        <f t="shared" si="913"/>
        <v>11</v>
      </c>
      <c r="AF3316" s="17">
        <f t="shared" si="914"/>
        <v>2020</v>
      </c>
      <c r="AG3316" s="17" t="str">
        <f>IFERROR(VLOOKUP(MID(A3316,2,4)*1,[1]Cruces!K:L,2,0),"Verificar")</f>
        <v>Magdalena</v>
      </c>
      <c r="AH3316" s="17">
        <f t="shared" ca="1" si="915"/>
        <v>20</v>
      </c>
      <c r="AI3316" s="17" t="str">
        <f>IFERROR(VLOOKUP(U3316,[1]Cruces!$O$1:$P$6,2,0),"Sin Orden")</f>
        <v>Sin Orden</v>
      </c>
      <c r="AJ3316" s="17">
        <f t="shared" si="916"/>
        <v>5</v>
      </c>
      <c r="AK3316" s="17">
        <f t="shared" si="917"/>
        <v>11</v>
      </c>
      <c r="AL3316" s="17">
        <f t="shared" si="918"/>
        <v>2020</v>
      </c>
      <c r="AM3316" s="17">
        <f t="shared" ca="1" si="919"/>
        <v>20</v>
      </c>
      <c r="AN3316" s="18" t="str">
        <f>IFERROR(VLOOKUP(R3316*1,'[1]Ordenes de Servicio'!G:K,5,0),"No Cruza")</f>
        <v>No Cruza</v>
      </c>
      <c r="AO3316" s="17">
        <f t="shared" ca="1" si="920"/>
        <v>20</v>
      </c>
      <c r="AP3316" s="17">
        <f t="shared" si="921"/>
        <v>5</v>
      </c>
      <c r="AQ3316" s="17">
        <f t="shared" si="922"/>
        <v>11</v>
      </c>
      <c r="AR3316" s="17">
        <f t="shared" si="923"/>
        <v>2020</v>
      </c>
      <c r="AS3316" s="17">
        <f t="shared" ca="1" si="924"/>
        <v>20</v>
      </c>
      <c r="AT3316" s="17" t="str">
        <f t="shared" ca="1" si="927"/>
        <v>No</v>
      </c>
      <c r="AU3316" s="17">
        <f t="shared" si="925"/>
        <v>0</v>
      </c>
      <c r="AV3316" s="17" t="str">
        <f>+VLOOKUP(B3316,[1]Cruces!S:T,2,0)</f>
        <v>1. Solicitud</v>
      </c>
    </row>
    <row r="3317" spans="1:48" x14ac:dyDescent="0.25">
      <c r="A3317" s="17" t="s">
        <v>5951</v>
      </c>
      <c r="B3317" s="17" t="s">
        <v>80</v>
      </c>
      <c r="C3317" s="17">
        <v>0</v>
      </c>
      <c r="D3317" s="17">
        <v>0</v>
      </c>
      <c r="E3317" s="17" t="s">
        <v>55</v>
      </c>
      <c r="F3317" s="17" t="s">
        <v>120</v>
      </c>
      <c r="G3317" s="17" t="s">
        <v>5952</v>
      </c>
      <c r="H3317" s="17">
        <v>3163515471</v>
      </c>
      <c r="I3317" s="17" t="s">
        <v>116</v>
      </c>
      <c r="J3317" s="17" t="s">
        <v>59</v>
      </c>
      <c r="K3317" s="17" t="s">
        <v>5953</v>
      </c>
      <c r="L3317" s="17" t="s">
        <v>487</v>
      </c>
      <c r="M3317" s="17" t="s">
        <v>55</v>
      </c>
      <c r="N3317" s="17" t="s">
        <v>87</v>
      </c>
      <c r="O3317" s="17">
        <v>20181126</v>
      </c>
      <c r="P3317" s="17">
        <v>20190222</v>
      </c>
      <c r="Q3317" s="17">
        <v>1150</v>
      </c>
      <c r="R3317" s="17">
        <v>0</v>
      </c>
      <c r="S3317" s="17"/>
      <c r="T3317" s="17" t="s">
        <v>63</v>
      </c>
      <c r="U3317" s="17"/>
      <c r="V3317" s="17">
        <f t="shared" si="926"/>
        <v>112.5</v>
      </c>
      <c r="W3317" s="17">
        <v>112500</v>
      </c>
      <c r="X3317" s="17" t="s">
        <v>64</v>
      </c>
      <c r="Y3317" s="17" t="s">
        <v>80</v>
      </c>
      <c r="Z3317" s="17">
        <v>20190222</v>
      </c>
      <c r="AA3317" s="17" t="s">
        <v>78</v>
      </c>
      <c r="AB3317" s="17">
        <v>1</v>
      </c>
      <c r="AC3317" s="17" t="str">
        <f>IFERROR(VLOOKUP(A3317,[1]Cruces!AJ:AK,2,0),VLOOKUP(CONCATENATE(X3317,AA3317),[1]Cruces!G:H,2,0))</f>
        <v>Solicitud de Obra</v>
      </c>
      <c r="AD3317" s="17">
        <f t="shared" si="912"/>
        <v>26</v>
      </c>
      <c r="AE3317" s="17">
        <f t="shared" si="913"/>
        <v>11</v>
      </c>
      <c r="AF3317" s="17">
        <f t="shared" si="914"/>
        <v>2018</v>
      </c>
      <c r="AG3317" s="17" t="str">
        <f>IFERROR(VLOOKUP(MID(A3317,2,4)*1,[1]Cruces!K:L,2,0),"Verificar")</f>
        <v>Atlántico Norte</v>
      </c>
      <c r="AH3317" s="17">
        <f t="shared" ca="1" si="915"/>
        <v>730</v>
      </c>
      <c r="AI3317" s="17" t="str">
        <f>IFERROR(VLOOKUP(U3317,[1]Cruces!$O$1:$P$6,2,0),"Sin Orden")</f>
        <v>Sin Orden</v>
      </c>
      <c r="AJ3317" s="17">
        <f t="shared" si="916"/>
        <v>22</v>
      </c>
      <c r="AK3317" s="17">
        <f t="shared" si="917"/>
        <v>2</v>
      </c>
      <c r="AL3317" s="17">
        <f t="shared" si="918"/>
        <v>2019</v>
      </c>
      <c r="AM3317" s="17">
        <f t="shared" ca="1" si="919"/>
        <v>642</v>
      </c>
      <c r="AN3317" s="18" t="str">
        <f>IFERROR(VLOOKUP(R3317*1,'[1]Ordenes de Servicio'!G:K,5,0),"No Cruza")</f>
        <v>No Cruza</v>
      </c>
      <c r="AO3317" s="17">
        <f t="shared" ca="1" si="920"/>
        <v>642</v>
      </c>
      <c r="AP3317" s="17">
        <f t="shared" si="921"/>
        <v>22</v>
      </c>
      <c r="AQ3317" s="17">
        <f t="shared" si="922"/>
        <v>2</v>
      </c>
      <c r="AR3317" s="17">
        <f t="shared" si="923"/>
        <v>2019</v>
      </c>
      <c r="AS3317" s="17">
        <f t="shared" ca="1" si="924"/>
        <v>642</v>
      </c>
      <c r="AT3317" s="17" t="str">
        <f t="shared" ca="1" si="927"/>
        <v>Si</v>
      </c>
      <c r="AU3317" s="17">
        <f t="shared" si="925"/>
        <v>0</v>
      </c>
      <c r="AV3317" s="17" t="str">
        <f>+VLOOKUP(B3317,[1]Cruces!S:T,2,0)</f>
        <v>8. Puesta en Servicio</v>
      </c>
    </row>
    <row r="3318" spans="1:48" hidden="1" x14ac:dyDescent="0.25">
      <c r="A3318" s="17" t="s">
        <v>10004</v>
      </c>
      <c r="B3318" s="17" t="s">
        <v>569</v>
      </c>
      <c r="C3318" s="17">
        <v>0</v>
      </c>
      <c r="D3318" s="17">
        <v>0</v>
      </c>
      <c r="E3318" s="17" t="s">
        <v>55</v>
      </c>
      <c r="F3318" s="17" t="s">
        <v>7098</v>
      </c>
      <c r="G3318" s="17" t="s">
        <v>10005</v>
      </c>
      <c r="H3318" s="17">
        <v>0</v>
      </c>
      <c r="I3318" s="17" t="s">
        <v>116</v>
      </c>
      <c r="J3318" s="17" t="s">
        <v>59</v>
      </c>
      <c r="K3318" s="17" t="s">
        <v>10006</v>
      </c>
      <c r="L3318" s="17" t="s">
        <v>7371</v>
      </c>
      <c r="M3318" s="17" t="s">
        <v>7372</v>
      </c>
      <c r="N3318" s="17" t="s">
        <v>572</v>
      </c>
      <c r="O3318" s="17">
        <v>20201021</v>
      </c>
      <c r="P3318" s="17">
        <v>20201021</v>
      </c>
      <c r="Q3318" s="17">
        <v>9332</v>
      </c>
      <c r="R3318" s="17">
        <v>0</v>
      </c>
      <c r="S3318" s="17"/>
      <c r="T3318" s="17" t="s">
        <v>63</v>
      </c>
      <c r="U3318" s="17"/>
      <c r="V3318" s="17">
        <f t="shared" si="926"/>
        <v>3</v>
      </c>
      <c r="W3318" s="17">
        <v>3000</v>
      </c>
      <c r="X3318" s="17" t="s">
        <v>7065</v>
      </c>
      <c r="Y3318" s="17" t="s">
        <v>569</v>
      </c>
      <c r="Z3318" s="17">
        <v>20201021</v>
      </c>
      <c r="AA3318" s="17" t="s">
        <v>1947</v>
      </c>
      <c r="AB3318" s="17">
        <v>1</v>
      </c>
      <c r="AC3318" s="17" t="str">
        <f>IFERROR(VLOOKUP(A3318,[1]Cruces!AJ:AK,2,0),VLOOKUP(CONCATENATE(X3318,AA3318),[1]Cruces!G:H,2,0))</f>
        <v>Solicitud por BT</v>
      </c>
      <c r="AD3318" s="17">
        <f t="shared" si="912"/>
        <v>21</v>
      </c>
      <c r="AE3318" s="17">
        <f t="shared" si="913"/>
        <v>10</v>
      </c>
      <c r="AF3318" s="17">
        <f t="shared" si="914"/>
        <v>2020</v>
      </c>
      <c r="AG3318" s="17" t="str">
        <f>IFERROR(VLOOKUP(MID(A3318,2,4)*1,[1]Cruces!K:L,2,0),"Verificar")</f>
        <v>Guajira</v>
      </c>
      <c r="AH3318" s="17">
        <f t="shared" ca="1" si="915"/>
        <v>35</v>
      </c>
      <c r="AI3318" s="17" t="str">
        <f>IFERROR(VLOOKUP(U3318,[1]Cruces!$O$1:$P$6,2,0),"Sin Orden")</f>
        <v>Sin Orden</v>
      </c>
      <c r="AJ3318" s="17">
        <f t="shared" si="916"/>
        <v>21</v>
      </c>
      <c r="AK3318" s="17">
        <f t="shared" si="917"/>
        <v>10</v>
      </c>
      <c r="AL3318" s="17">
        <f t="shared" si="918"/>
        <v>2020</v>
      </c>
      <c r="AM3318" s="17">
        <f t="shared" ca="1" si="919"/>
        <v>35</v>
      </c>
      <c r="AN3318" s="18" t="str">
        <f>IFERROR(VLOOKUP(R3318*1,'[1]Ordenes de Servicio'!G:K,5,0),"No Cruza")</f>
        <v>No Cruza</v>
      </c>
      <c r="AO3318" s="17">
        <f t="shared" ca="1" si="920"/>
        <v>35</v>
      </c>
      <c r="AP3318" s="17">
        <f t="shared" si="921"/>
        <v>21</v>
      </c>
      <c r="AQ3318" s="17">
        <f t="shared" si="922"/>
        <v>10</v>
      </c>
      <c r="AR3318" s="17">
        <f t="shared" si="923"/>
        <v>2020</v>
      </c>
      <c r="AS3318" s="17">
        <f t="shared" ca="1" si="924"/>
        <v>35</v>
      </c>
      <c r="AT3318" s="17" t="str">
        <f t="shared" ca="1" si="927"/>
        <v>No</v>
      </c>
      <c r="AU3318" s="17">
        <f t="shared" si="925"/>
        <v>0</v>
      </c>
      <c r="AV3318" s="17" t="str">
        <f>+VLOOKUP(B3318,[1]Cruces!S:T,2,0)</f>
        <v>1. Solicitud</v>
      </c>
    </row>
    <row r="3319" spans="1:48" hidden="1" x14ac:dyDescent="0.25">
      <c r="A3319" s="17" t="s">
        <v>10007</v>
      </c>
      <c r="B3319" s="17" t="s">
        <v>6595</v>
      </c>
      <c r="C3319" s="17">
        <v>0</v>
      </c>
      <c r="D3319" s="17">
        <v>0</v>
      </c>
      <c r="E3319" s="17" t="s">
        <v>55</v>
      </c>
      <c r="F3319" s="17" t="s">
        <v>7082</v>
      </c>
      <c r="G3319" s="17" t="s">
        <v>10008</v>
      </c>
      <c r="H3319" s="17">
        <v>3004421072</v>
      </c>
      <c r="I3319" s="17" t="s">
        <v>71</v>
      </c>
      <c r="J3319" s="17" t="s">
        <v>59</v>
      </c>
      <c r="K3319" s="17" t="s">
        <v>10009</v>
      </c>
      <c r="L3319" s="17" t="s">
        <v>7260</v>
      </c>
      <c r="M3319" s="17" t="s">
        <v>7261</v>
      </c>
      <c r="N3319" s="17" t="s">
        <v>6600</v>
      </c>
      <c r="O3319" s="17">
        <v>20201023</v>
      </c>
      <c r="P3319" s="17">
        <v>20201026</v>
      </c>
      <c r="Q3319" s="17">
        <v>9510</v>
      </c>
      <c r="R3319" s="17">
        <v>28250297</v>
      </c>
      <c r="S3319" s="17" t="s">
        <v>6601</v>
      </c>
      <c r="T3319" s="17" t="s">
        <v>63</v>
      </c>
      <c r="U3319" s="17" t="s">
        <v>91</v>
      </c>
      <c r="V3319" s="17">
        <f t="shared" si="926"/>
        <v>3</v>
      </c>
      <c r="W3319" s="17">
        <v>3000</v>
      </c>
      <c r="X3319" s="17" t="s">
        <v>7065</v>
      </c>
      <c r="Y3319" s="17" t="s">
        <v>6595</v>
      </c>
      <c r="Z3319" s="17">
        <v>20201026</v>
      </c>
      <c r="AA3319" s="17" t="s">
        <v>1947</v>
      </c>
      <c r="AB3319" s="17">
        <v>1</v>
      </c>
      <c r="AC3319" s="17" t="str">
        <f>IFERROR(VLOOKUP(A3319,[1]Cruces!AJ:AK,2,0),VLOOKUP(CONCATENATE(X3319,AA3319),[1]Cruces!G:H,2,0))</f>
        <v>Solicitud por BT</v>
      </c>
      <c r="AD3319" s="17">
        <f t="shared" si="912"/>
        <v>23</v>
      </c>
      <c r="AE3319" s="17">
        <f t="shared" si="913"/>
        <v>10</v>
      </c>
      <c r="AF3319" s="17">
        <f t="shared" si="914"/>
        <v>2020</v>
      </c>
      <c r="AG3319" s="17" t="str">
        <f>IFERROR(VLOOKUP(MID(A3319,2,4)*1,[1]Cruces!K:L,2,0),"Verificar")</f>
        <v>Atlántico Norte</v>
      </c>
      <c r="AH3319" s="17">
        <f t="shared" ca="1" si="915"/>
        <v>33</v>
      </c>
      <c r="AI3319" s="17" t="str">
        <f>IFERROR(VLOOKUP(U3319,[1]Cruces!$O$1:$P$6,2,0),"Sin Orden")</f>
        <v>Resuelta</v>
      </c>
      <c r="AJ3319" s="17">
        <f t="shared" si="916"/>
        <v>26</v>
      </c>
      <c r="AK3319" s="17">
        <f t="shared" si="917"/>
        <v>10</v>
      </c>
      <c r="AL3319" s="17">
        <f t="shared" si="918"/>
        <v>2020</v>
      </c>
      <c r="AM3319" s="17">
        <f t="shared" ca="1" si="919"/>
        <v>30</v>
      </c>
      <c r="AN3319" s="18">
        <f>IFERROR(VLOOKUP(R3319*1,'[1]Ordenes de Servicio'!G:K,5,0),"No Cruza")</f>
        <v>44128</v>
      </c>
      <c r="AO3319" s="17">
        <f t="shared" ca="1" si="920"/>
        <v>3</v>
      </c>
      <c r="AP3319" s="17">
        <f t="shared" si="921"/>
        <v>26</v>
      </c>
      <c r="AQ3319" s="17">
        <f t="shared" si="922"/>
        <v>10</v>
      </c>
      <c r="AR3319" s="17">
        <f t="shared" si="923"/>
        <v>2020</v>
      </c>
      <c r="AS3319" s="17">
        <f t="shared" ca="1" si="924"/>
        <v>30</v>
      </c>
      <c r="AT3319" s="17" t="str">
        <f t="shared" ca="1" si="927"/>
        <v>No</v>
      </c>
      <c r="AU3319" s="17">
        <f t="shared" si="925"/>
        <v>0</v>
      </c>
      <c r="AV3319" s="17" t="str">
        <f>+VLOOKUP(B3319,[1]Cruces!S:T,2,0)</f>
        <v>7. Ejecución en Campo OS BT</v>
      </c>
    </row>
    <row r="3320" spans="1:48" hidden="1" x14ac:dyDescent="0.25">
      <c r="A3320" s="17" t="s">
        <v>10010</v>
      </c>
      <c r="B3320" s="17" t="s">
        <v>569</v>
      </c>
      <c r="C3320" s="17">
        <v>6615498</v>
      </c>
      <c r="D3320" s="17">
        <v>20111395</v>
      </c>
      <c r="E3320" s="17" t="s">
        <v>93</v>
      </c>
      <c r="F3320" s="17" t="s">
        <v>5366</v>
      </c>
      <c r="G3320" s="17" t="s">
        <v>10011</v>
      </c>
      <c r="H3320" s="17">
        <v>0</v>
      </c>
      <c r="I3320" s="17" t="s">
        <v>71</v>
      </c>
      <c r="J3320" s="17" t="s">
        <v>10012</v>
      </c>
      <c r="K3320" s="17" t="s">
        <v>10013</v>
      </c>
      <c r="L3320" s="17" t="s">
        <v>5368</v>
      </c>
      <c r="M3320" s="17" t="s">
        <v>5369</v>
      </c>
      <c r="N3320" s="17" t="s">
        <v>572</v>
      </c>
      <c r="O3320" s="17">
        <v>20201111</v>
      </c>
      <c r="P3320" s="17">
        <v>20201111</v>
      </c>
      <c r="Q3320" s="17">
        <v>1180</v>
      </c>
      <c r="R3320" s="17">
        <v>0</v>
      </c>
      <c r="S3320" s="17"/>
      <c r="T3320" s="17" t="s">
        <v>63</v>
      </c>
      <c r="U3320" s="17"/>
      <c r="V3320" s="17">
        <f t="shared" si="926"/>
        <v>3</v>
      </c>
      <c r="W3320" s="17">
        <v>3000</v>
      </c>
      <c r="X3320" s="17" t="s">
        <v>89</v>
      </c>
      <c r="Y3320" s="17" t="s">
        <v>569</v>
      </c>
      <c r="Z3320" s="17">
        <v>20201111</v>
      </c>
      <c r="AA3320" s="17" t="s">
        <v>1947</v>
      </c>
      <c r="AB3320" s="17">
        <v>1</v>
      </c>
      <c r="AC3320" s="17" t="str">
        <f>IFERROR(VLOOKUP(A3320,[1]Cruces!AJ:AK,2,0),VLOOKUP(CONCATENATE(X3320,AA3320),[1]Cruces!G:H,2,0))</f>
        <v>Solicitud por BT</v>
      </c>
      <c r="AD3320" s="17">
        <f t="shared" si="912"/>
        <v>11</v>
      </c>
      <c r="AE3320" s="17">
        <f t="shared" si="913"/>
        <v>11</v>
      </c>
      <c r="AF3320" s="17">
        <f t="shared" si="914"/>
        <v>2020</v>
      </c>
      <c r="AG3320" s="17" t="str">
        <f>IFERROR(VLOOKUP(MID(A3320,2,4)*1,[1]Cruces!K:L,2,0),"Verificar")</f>
        <v>Atlántico Norte</v>
      </c>
      <c r="AH3320" s="17">
        <f t="shared" ca="1" si="915"/>
        <v>14</v>
      </c>
      <c r="AI3320" s="17" t="str">
        <f>IFERROR(VLOOKUP(U3320,[1]Cruces!$O$1:$P$6,2,0),"Sin Orden")</f>
        <v>Sin Orden</v>
      </c>
      <c r="AJ3320" s="17">
        <f t="shared" si="916"/>
        <v>11</v>
      </c>
      <c r="AK3320" s="17">
        <f t="shared" si="917"/>
        <v>11</v>
      </c>
      <c r="AL3320" s="17">
        <f t="shared" si="918"/>
        <v>2020</v>
      </c>
      <c r="AM3320" s="17">
        <f t="shared" ca="1" si="919"/>
        <v>14</v>
      </c>
      <c r="AN3320" s="18" t="str">
        <f>IFERROR(VLOOKUP(R3320*1,'[1]Ordenes de Servicio'!G:K,5,0),"No Cruza")</f>
        <v>No Cruza</v>
      </c>
      <c r="AO3320" s="17">
        <f t="shared" ca="1" si="920"/>
        <v>14</v>
      </c>
      <c r="AP3320" s="17">
        <f t="shared" si="921"/>
        <v>11</v>
      </c>
      <c r="AQ3320" s="17">
        <f t="shared" si="922"/>
        <v>11</v>
      </c>
      <c r="AR3320" s="17">
        <f t="shared" si="923"/>
        <v>2020</v>
      </c>
      <c r="AS3320" s="17">
        <f t="shared" ca="1" si="924"/>
        <v>14</v>
      </c>
      <c r="AT3320" s="17" t="str">
        <f t="shared" ca="1" si="927"/>
        <v>No</v>
      </c>
      <c r="AU3320" s="17">
        <f t="shared" si="925"/>
        <v>0</v>
      </c>
      <c r="AV3320" s="17" t="str">
        <f>+VLOOKUP(B3320,[1]Cruces!S:T,2,0)</f>
        <v>1. Solicitud</v>
      </c>
    </row>
    <row r="3321" spans="1:48" hidden="1" x14ac:dyDescent="0.25">
      <c r="A3321" s="17" t="s">
        <v>10014</v>
      </c>
      <c r="B3321" s="17" t="s">
        <v>6595</v>
      </c>
      <c r="C3321" s="17">
        <v>0</v>
      </c>
      <c r="D3321" s="17">
        <v>0</v>
      </c>
      <c r="E3321" s="17" t="s">
        <v>55</v>
      </c>
      <c r="F3321" s="17" t="s">
        <v>5366</v>
      </c>
      <c r="G3321" s="17" t="s">
        <v>10015</v>
      </c>
      <c r="H3321" s="17">
        <v>3017918179</v>
      </c>
      <c r="I3321" s="17" t="s">
        <v>71</v>
      </c>
      <c r="J3321" s="17" t="s">
        <v>59</v>
      </c>
      <c r="K3321" s="17" t="s">
        <v>97</v>
      </c>
      <c r="L3321" s="17" t="s">
        <v>7536</v>
      </c>
      <c r="M3321" s="17" t="s">
        <v>7537</v>
      </c>
      <c r="N3321" s="17" t="s">
        <v>6600</v>
      </c>
      <c r="O3321" s="17">
        <v>20200310</v>
      </c>
      <c r="P3321" s="17">
        <v>20200819</v>
      </c>
      <c r="Q3321" s="17">
        <v>1180</v>
      </c>
      <c r="R3321" s="17">
        <v>27991199</v>
      </c>
      <c r="S3321" s="17" t="s">
        <v>6601</v>
      </c>
      <c r="T3321" s="17" t="s">
        <v>63</v>
      </c>
      <c r="U3321" s="17" t="s">
        <v>91</v>
      </c>
      <c r="V3321" s="17">
        <f t="shared" si="926"/>
        <v>9</v>
      </c>
      <c r="W3321" s="17">
        <v>9000</v>
      </c>
      <c r="X3321" s="17" t="s">
        <v>7065</v>
      </c>
      <c r="Y3321" s="17" t="s">
        <v>6595</v>
      </c>
      <c r="Z3321" s="17">
        <v>20200819</v>
      </c>
      <c r="AA3321" s="17" t="s">
        <v>1947</v>
      </c>
      <c r="AB3321" s="17">
        <v>1</v>
      </c>
      <c r="AC3321" s="17" t="str">
        <f>IFERROR(VLOOKUP(A3321,[1]Cruces!AJ:AK,2,0),VLOOKUP(CONCATENATE(X3321,AA3321),[1]Cruces!G:H,2,0))</f>
        <v>Solicitud por BT</v>
      </c>
      <c r="AD3321" s="17">
        <f t="shared" si="912"/>
        <v>10</v>
      </c>
      <c r="AE3321" s="17">
        <f t="shared" si="913"/>
        <v>3</v>
      </c>
      <c r="AF3321" s="17">
        <f t="shared" si="914"/>
        <v>2020</v>
      </c>
      <c r="AG3321" s="17" t="str">
        <f>IFERROR(VLOOKUP(MID(A3321,2,4)*1,[1]Cruces!K:L,2,0),"Verificar")</f>
        <v>Atlántico Norte</v>
      </c>
      <c r="AH3321" s="17">
        <f t="shared" ca="1" si="915"/>
        <v>260</v>
      </c>
      <c r="AI3321" s="17" t="str">
        <f>IFERROR(VLOOKUP(U3321,[1]Cruces!$O$1:$P$6,2,0),"Sin Orden")</f>
        <v>Resuelta</v>
      </c>
      <c r="AJ3321" s="17">
        <f t="shared" si="916"/>
        <v>19</v>
      </c>
      <c r="AK3321" s="17">
        <f t="shared" si="917"/>
        <v>8</v>
      </c>
      <c r="AL3321" s="17">
        <f t="shared" si="918"/>
        <v>2020</v>
      </c>
      <c r="AM3321" s="17">
        <f t="shared" ca="1" si="919"/>
        <v>98</v>
      </c>
      <c r="AN3321" s="18" t="str">
        <f>IFERROR(VLOOKUP(R3321*1,'[1]Ordenes de Servicio'!G:K,5,0),"No Cruza")</f>
        <v>No Cruza</v>
      </c>
      <c r="AO3321" s="17">
        <f t="shared" ca="1" si="920"/>
        <v>162</v>
      </c>
      <c r="AP3321" s="17">
        <f t="shared" si="921"/>
        <v>19</v>
      </c>
      <c r="AQ3321" s="17">
        <f t="shared" si="922"/>
        <v>8</v>
      </c>
      <c r="AR3321" s="17">
        <f t="shared" si="923"/>
        <v>2020</v>
      </c>
      <c r="AS3321" s="17">
        <f t="shared" ca="1" si="924"/>
        <v>98</v>
      </c>
      <c r="AT3321" s="17" t="str">
        <f t="shared" ca="1" si="927"/>
        <v>No</v>
      </c>
      <c r="AU3321" s="17">
        <f t="shared" si="925"/>
        <v>0</v>
      </c>
      <c r="AV3321" s="17" t="str">
        <f>+VLOOKUP(B3321,[1]Cruces!S:T,2,0)</f>
        <v>7. Ejecución en Campo OS BT</v>
      </c>
    </row>
    <row r="3322" spans="1:48" x14ac:dyDescent="0.25">
      <c r="A3322" s="17" t="s">
        <v>5954</v>
      </c>
      <c r="B3322" s="17" t="s">
        <v>80</v>
      </c>
      <c r="C3322" s="17">
        <v>0</v>
      </c>
      <c r="D3322" s="17">
        <v>0</v>
      </c>
      <c r="E3322" s="17" t="s">
        <v>55</v>
      </c>
      <c r="F3322" s="17" t="s">
        <v>56</v>
      </c>
      <c r="G3322" s="17" t="s">
        <v>5955</v>
      </c>
      <c r="H3322" s="17">
        <v>3059172</v>
      </c>
      <c r="I3322" s="17" t="s">
        <v>116</v>
      </c>
      <c r="J3322" s="17" t="s">
        <v>59</v>
      </c>
      <c r="K3322" s="17" t="s">
        <v>97</v>
      </c>
      <c r="L3322" s="17" t="s">
        <v>265</v>
      </c>
      <c r="M3322" s="17" t="s">
        <v>55</v>
      </c>
      <c r="N3322" s="17" t="s">
        <v>87</v>
      </c>
      <c r="O3322" s="17">
        <v>20181102</v>
      </c>
      <c r="P3322" s="17">
        <v>20190626</v>
      </c>
      <c r="Q3322" s="17">
        <v>1110</v>
      </c>
      <c r="R3322" s="17">
        <v>0</v>
      </c>
      <c r="S3322" s="17"/>
      <c r="T3322" s="17" t="s">
        <v>63</v>
      </c>
      <c r="U3322" s="17"/>
      <c r="V3322" s="17">
        <f t="shared" si="926"/>
        <v>75</v>
      </c>
      <c r="W3322" s="17">
        <v>75000</v>
      </c>
      <c r="X3322" s="17" t="s">
        <v>64</v>
      </c>
      <c r="Y3322" s="17" t="s">
        <v>80</v>
      </c>
      <c r="Z3322" s="17">
        <v>20190626</v>
      </c>
      <c r="AA3322" s="17" t="s">
        <v>78</v>
      </c>
      <c r="AB3322" s="17">
        <v>1</v>
      </c>
      <c r="AC3322" s="17" t="str">
        <f>IFERROR(VLOOKUP(A3322,[1]Cruces!AJ:AK,2,0),VLOOKUP(CONCATENATE(X3322,AA3322),[1]Cruces!G:H,2,0))</f>
        <v>Solicitud de Obra</v>
      </c>
      <c r="AD3322" s="17">
        <f t="shared" si="912"/>
        <v>2</v>
      </c>
      <c r="AE3322" s="17">
        <f t="shared" si="913"/>
        <v>11</v>
      </c>
      <c r="AF3322" s="17">
        <f t="shared" si="914"/>
        <v>2018</v>
      </c>
      <c r="AG3322" s="17" t="str">
        <f>IFERROR(VLOOKUP(MID(A3322,2,4)*1,[1]Cruces!K:L,2,0),"Verificar")</f>
        <v>Atlántico Norte</v>
      </c>
      <c r="AH3322" s="17">
        <f t="shared" ca="1" si="915"/>
        <v>754</v>
      </c>
      <c r="AI3322" s="17" t="str">
        <f>IFERROR(VLOOKUP(U3322,[1]Cruces!$O$1:$P$6,2,0),"Sin Orden")</f>
        <v>Sin Orden</v>
      </c>
      <c r="AJ3322" s="17">
        <f t="shared" si="916"/>
        <v>26</v>
      </c>
      <c r="AK3322" s="17">
        <f t="shared" si="917"/>
        <v>6</v>
      </c>
      <c r="AL3322" s="17">
        <f t="shared" si="918"/>
        <v>2019</v>
      </c>
      <c r="AM3322" s="17">
        <f t="shared" ca="1" si="919"/>
        <v>518</v>
      </c>
      <c r="AN3322" s="18" t="str">
        <f>IFERROR(VLOOKUP(R3322*1,'[1]Ordenes de Servicio'!G:K,5,0),"No Cruza")</f>
        <v>No Cruza</v>
      </c>
      <c r="AO3322" s="17">
        <f t="shared" ca="1" si="920"/>
        <v>518</v>
      </c>
      <c r="AP3322" s="17">
        <f t="shared" si="921"/>
        <v>26</v>
      </c>
      <c r="AQ3322" s="17">
        <f t="shared" si="922"/>
        <v>6</v>
      </c>
      <c r="AR3322" s="17">
        <f t="shared" si="923"/>
        <v>2019</v>
      </c>
      <c r="AS3322" s="17">
        <f t="shared" ca="1" si="924"/>
        <v>518</v>
      </c>
      <c r="AT3322" s="17" t="str">
        <f t="shared" ca="1" si="927"/>
        <v>Si</v>
      </c>
      <c r="AU3322" s="17">
        <f t="shared" si="925"/>
        <v>0</v>
      </c>
      <c r="AV3322" s="17" t="str">
        <f>+VLOOKUP(B3322,[1]Cruces!S:T,2,0)</f>
        <v>8. Puesta en Servicio</v>
      </c>
    </row>
    <row r="3323" spans="1:48" hidden="1" x14ac:dyDescent="0.25">
      <c r="A3323" s="17" t="s">
        <v>5956</v>
      </c>
      <c r="B3323" s="17" t="s">
        <v>54</v>
      </c>
      <c r="C3323" s="17">
        <v>0</v>
      </c>
      <c r="D3323" s="17">
        <v>0</v>
      </c>
      <c r="E3323" s="17" t="s">
        <v>55</v>
      </c>
      <c r="F3323" s="17" t="s">
        <v>107</v>
      </c>
      <c r="G3323" s="17" t="s">
        <v>5957</v>
      </c>
      <c r="H3323" s="17">
        <v>0</v>
      </c>
      <c r="I3323" s="17" t="s">
        <v>116</v>
      </c>
      <c r="J3323" s="17" t="s">
        <v>59</v>
      </c>
      <c r="K3323" s="17" t="s">
        <v>97</v>
      </c>
      <c r="L3323" s="17" t="s">
        <v>117</v>
      </c>
      <c r="M3323" s="17" t="s">
        <v>118</v>
      </c>
      <c r="N3323" s="17" t="s">
        <v>62</v>
      </c>
      <c r="O3323" s="17">
        <v>20200915</v>
      </c>
      <c r="P3323" s="17">
        <v>20200923</v>
      </c>
      <c r="Q3323" s="17">
        <v>7551</v>
      </c>
      <c r="R3323" s="17">
        <v>28143376</v>
      </c>
      <c r="S3323" s="17" t="s">
        <v>100</v>
      </c>
      <c r="T3323" s="17" t="s">
        <v>63</v>
      </c>
      <c r="U3323" s="17" t="s">
        <v>91</v>
      </c>
      <c r="V3323" s="17">
        <f t="shared" si="926"/>
        <v>30</v>
      </c>
      <c r="W3323" s="17">
        <v>30000</v>
      </c>
      <c r="X3323" s="17" t="s">
        <v>64</v>
      </c>
      <c r="Y3323" s="17" t="s">
        <v>65</v>
      </c>
      <c r="Z3323" s="17">
        <v>20200923</v>
      </c>
      <c r="AA3323" s="17" t="s">
        <v>78</v>
      </c>
      <c r="AB3323" s="17">
        <v>1</v>
      </c>
      <c r="AC3323" s="17" t="str">
        <f>IFERROR(VLOOKUP(A3323,[1]Cruces!AJ:AK,2,0),VLOOKUP(CONCATENATE(X3323,AA3323),[1]Cruces!G:H,2,0))</f>
        <v>Solicitud de Obra</v>
      </c>
      <c r="AD3323" s="17">
        <f t="shared" si="912"/>
        <v>15</v>
      </c>
      <c r="AE3323" s="17">
        <f t="shared" si="913"/>
        <v>9</v>
      </c>
      <c r="AF3323" s="17">
        <f t="shared" si="914"/>
        <v>2020</v>
      </c>
      <c r="AG3323" s="17" t="str">
        <f>IFERROR(VLOOKUP(MID(A3323,2,4)*1,[1]Cruces!K:L,2,0),"Verificar")</f>
        <v>Atlántico Norte</v>
      </c>
      <c r="AH3323" s="17">
        <f t="shared" ca="1" si="915"/>
        <v>71</v>
      </c>
      <c r="AI3323" s="17" t="str">
        <f>IFERROR(VLOOKUP(U3323,[1]Cruces!$O$1:$P$6,2,0),"Sin Orden")</f>
        <v>Resuelta</v>
      </c>
      <c r="AJ3323" s="17">
        <f t="shared" si="916"/>
        <v>23</v>
      </c>
      <c r="AK3323" s="17">
        <f t="shared" si="917"/>
        <v>9</v>
      </c>
      <c r="AL3323" s="17">
        <f t="shared" si="918"/>
        <v>2020</v>
      </c>
      <c r="AM3323" s="17">
        <f t="shared" ca="1" si="919"/>
        <v>63</v>
      </c>
      <c r="AN3323" s="18" t="str">
        <f>IFERROR(VLOOKUP(R3323*1,'[1]Ordenes de Servicio'!G:K,5,0),"No Cruza")</f>
        <v>No Cruza</v>
      </c>
      <c r="AO3323" s="17">
        <f t="shared" ca="1" si="920"/>
        <v>8</v>
      </c>
      <c r="AP3323" s="17">
        <f t="shared" si="921"/>
        <v>23</v>
      </c>
      <c r="AQ3323" s="17">
        <f t="shared" si="922"/>
        <v>9</v>
      </c>
      <c r="AR3323" s="17">
        <f t="shared" si="923"/>
        <v>2020</v>
      </c>
      <c r="AS3323" s="17">
        <f t="shared" ca="1" si="924"/>
        <v>63</v>
      </c>
      <c r="AT3323" s="17" t="str">
        <f t="shared" ca="1" si="927"/>
        <v>No</v>
      </c>
      <c r="AU3323" s="17">
        <f t="shared" si="925"/>
        <v>0</v>
      </c>
      <c r="AV3323" s="17" t="str">
        <f>+VLOOKUP(B3323,[1]Cruces!S:T,2,0)</f>
        <v>4. Presupuesto de Obra</v>
      </c>
    </row>
    <row r="3324" spans="1:48" hidden="1" x14ac:dyDescent="0.25">
      <c r="A3324" s="17" t="s">
        <v>5958</v>
      </c>
      <c r="B3324" s="17" t="s">
        <v>68</v>
      </c>
      <c r="C3324" s="17">
        <v>0</v>
      </c>
      <c r="D3324" s="17">
        <v>0</v>
      </c>
      <c r="E3324" s="17" t="s">
        <v>55</v>
      </c>
      <c r="F3324" s="17" t="s">
        <v>107</v>
      </c>
      <c r="G3324" s="17" t="s">
        <v>5959</v>
      </c>
      <c r="H3324" s="17">
        <v>0</v>
      </c>
      <c r="I3324" s="17" t="s">
        <v>71</v>
      </c>
      <c r="J3324" s="17" t="s">
        <v>59</v>
      </c>
      <c r="K3324" s="17" t="s">
        <v>1347</v>
      </c>
      <c r="L3324" s="17" t="s">
        <v>117</v>
      </c>
      <c r="M3324" s="17" t="s">
        <v>118</v>
      </c>
      <c r="N3324" s="17" t="s">
        <v>75</v>
      </c>
      <c r="O3324" s="17">
        <v>20200122</v>
      </c>
      <c r="P3324" s="17">
        <v>20200514</v>
      </c>
      <c r="Q3324" s="17">
        <v>9510</v>
      </c>
      <c r="R3324" s="17">
        <v>27611759</v>
      </c>
      <c r="S3324" s="17" t="s">
        <v>76</v>
      </c>
      <c r="T3324" s="17" t="s">
        <v>63</v>
      </c>
      <c r="U3324" s="17" t="s">
        <v>91</v>
      </c>
      <c r="V3324" s="17">
        <f t="shared" si="926"/>
        <v>75</v>
      </c>
      <c r="W3324" s="17">
        <v>75000</v>
      </c>
      <c r="X3324" s="17" t="s">
        <v>64</v>
      </c>
      <c r="Y3324" s="17" t="s">
        <v>136</v>
      </c>
      <c r="Z3324" s="17">
        <v>20200519</v>
      </c>
      <c r="AA3324" s="17" t="s">
        <v>78</v>
      </c>
      <c r="AB3324" s="17">
        <v>1</v>
      </c>
      <c r="AC3324" s="17" t="str">
        <f>IFERROR(VLOOKUP(A3324,[1]Cruces!AJ:AK,2,0),VLOOKUP(CONCATENATE(X3324,AA3324),[1]Cruces!G:H,2,0))</f>
        <v>Solicitud de Obra</v>
      </c>
      <c r="AD3324" s="17">
        <f t="shared" si="912"/>
        <v>22</v>
      </c>
      <c r="AE3324" s="17">
        <f t="shared" si="913"/>
        <v>1</v>
      </c>
      <c r="AF3324" s="17">
        <f t="shared" si="914"/>
        <v>2020</v>
      </c>
      <c r="AG3324" s="17" t="str">
        <f>IFERROR(VLOOKUP(MID(A3324,2,4)*1,[1]Cruces!K:L,2,0),"Verificar")</f>
        <v>Atlántico Norte</v>
      </c>
      <c r="AH3324" s="17">
        <f t="shared" ca="1" si="915"/>
        <v>308</v>
      </c>
      <c r="AI3324" s="17" t="str">
        <f>IFERROR(VLOOKUP(U3324,[1]Cruces!$O$1:$P$6,2,0),"Sin Orden")</f>
        <v>Resuelta</v>
      </c>
      <c r="AJ3324" s="17">
        <f t="shared" si="916"/>
        <v>19</v>
      </c>
      <c r="AK3324" s="17">
        <f t="shared" si="917"/>
        <v>5</v>
      </c>
      <c r="AL3324" s="17">
        <f t="shared" si="918"/>
        <v>2020</v>
      </c>
      <c r="AM3324" s="17">
        <f t="shared" ca="1" si="919"/>
        <v>190</v>
      </c>
      <c r="AN3324" s="18">
        <f>IFERROR(VLOOKUP(R3324*1,'[1]Ordenes de Servicio'!G:K,5,0),"No Cruza")</f>
        <v>43991</v>
      </c>
      <c r="AO3324" s="17">
        <f t="shared" ca="1" si="920"/>
        <v>118</v>
      </c>
      <c r="AP3324" s="17">
        <f t="shared" si="921"/>
        <v>14</v>
      </c>
      <c r="AQ3324" s="17">
        <f t="shared" si="922"/>
        <v>5</v>
      </c>
      <c r="AR3324" s="17">
        <f t="shared" si="923"/>
        <v>2020</v>
      </c>
      <c r="AS3324" s="17">
        <f t="shared" ca="1" si="924"/>
        <v>195</v>
      </c>
      <c r="AT3324" s="17" t="str">
        <f t="shared" ca="1" si="927"/>
        <v>No</v>
      </c>
      <c r="AU3324" s="17">
        <f t="shared" si="925"/>
        <v>5</v>
      </c>
      <c r="AV3324" s="17" t="str">
        <f>+VLOOKUP(B3324,[1]Cruces!S:T,2,0)</f>
        <v>5. Consultoría / Adjudicación</v>
      </c>
    </row>
    <row r="3325" spans="1:48" hidden="1" x14ac:dyDescent="0.25">
      <c r="A3325" s="17" t="s">
        <v>10016</v>
      </c>
      <c r="B3325" s="17" t="s">
        <v>1683</v>
      </c>
      <c r="C3325" s="17">
        <v>2298777</v>
      </c>
      <c r="D3325" s="17">
        <v>20127365</v>
      </c>
      <c r="E3325" s="17" t="s">
        <v>93</v>
      </c>
      <c r="F3325" s="17" t="s">
        <v>7098</v>
      </c>
      <c r="G3325" s="17" t="s">
        <v>8897</v>
      </c>
      <c r="H3325" s="17">
        <v>3178076568</v>
      </c>
      <c r="I3325" s="17" t="s">
        <v>71</v>
      </c>
      <c r="J3325" s="17" t="s">
        <v>8898</v>
      </c>
      <c r="K3325" s="17" t="s">
        <v>97</v>
      </c>
      <c r="L3325" s="17" t="s">
        <v>7371</v>
      </c>
      <c r="M3325" s="17" t="s">
        <v>7372</v>
      </c>
      <c r="N3325" s="17" t="s">
        <v>1686</v>
      </c>
      <c r="O3325" s="17">
        <v>20200918</v>
      </c>
      <c r="P3325" s="17">
        <v>20200918</v>
      </c>
      <c r="Q3325" s="17">
        <v>1170</v>
      </c>
      <c r="R3325" s="17">
        <v>0</v>
      </c>
      <c r="S3325" s="17"/>
      <c r="T3325" s="17" t="s">
        <v>63</v>
      </c>
      <c r="U3325" s="17"/>
      <c r="V3325" s="17">
        <f t="shared" si="926"/>
        <v>3</v>
      </c>
      <c r="W3325" s="17">
        <v>3000</v>
      </c>
      <c r="X3325" s="17" t="s">
        <v>89</v>
      </c>
      <c r="Y3325" s="17" t="s">
        <v>150</v>
      </c>
      <c r="Z3325" s="17">
        <v>20200918</v>
      </c>
      <c r="AA3325" s="17" t="s">
        <v>1947</v>
      </c>
      <c r="AB3325" s="17">
        <v>1</v>
      </c>
      <c r="AC3325" s="17" t="str">
        <f>IFERROR(VLOOKUP(A3325,[1]Cruces!AJ:AK,2,0),VLOOKUP(CONCATENATE(X3325,AA3325),[1]Cruces!G:H,2,0))</f>
        <v>Solicitud por BT</v>
      </c>
      <c r="AD3325" s="17">
        <f t="shared" si="912"/>
        <v>18</v>
      </c>
      <c r="AE3325" s="17">
        <f t="shared" si="913"/>
        <v>9</v>
      </c>
      <c r="AF3325" s="17">
        <f t="shared" si="914"/>
        <v>2020</v>
      </c>
      <c r="AG3325" s="17" t="str">
        <f>IFERROR(VLOOKUP(MID(A3325,2,4)*1,[1]Cruces!K:L,2,0),"Verificar")</f>
        <v>Atlántico Norte</v>
      </c>
      <c r="AH3325" s="17">
        <f t="shared" ca="1" si="915"/>
        <v>68</v>
      </c>
      <c r="AI3325" s="17" t="str">
        <f>IFERROR(VLOOKUP(U3325,[1]Cruces!$O$1:$P$6,2,0),"Sin Orden")</f>
        <v>Sin Orden</v>
      </c>
      <c r="AJ3325" s="17">
        <f t="shared" si="916"/>
        <v>18</v>
      </c>
      <c r="AK3325" s="17">
        <f t="shared" si="917"/>
        <v>9</v>
      </c>
      <c r="AL3325" s="17">
        <f t="shared" si="918"/>
        <v>2020</v>
      </c>
      <c r="AM3325" s="17">
        <f t="shared" ca="1" si="919"/>
        <v>68</v>
      </c>
      <c r="AN3325" s="18" t="str">
        <f>IFERROR(VLOOKUP(R3325*1,'[1]Ordenes de Servicio'!G:K,5,0),"No Cruza")</f>
        <v>No Cruza</v>
      </c>
      <c r="AO3325" s="17">
        <f t="shared" ca="1" si="920"/>
        <v>68</v>
      </c>
      <c r="AP3325" s="17">
        <f t="shared" si="921"/>
        <v>18</v>
      </c>
      <c r="AQ3325" s="17">
        <f t="shared" si="922"/>
        <v>9</v>
      </c>
      <c r="AR3325" s="17">
        <f t="shared" si="923"/>
        <v>2020</v>
      </c>
      <c r="AS3325" s="17">
        <f t="shared" ca="1" si="924"/>
        <v>68</v>
      </c>
      <c r="AT3325" s="17" t="str">
        <f t="shared" ca="1" si="927"/>
        <v>No</v>
      </c>
      <c r="AU3325" s="17">
        <f t="shared" si="925"/>
        <v>0</v>
      </c>
      <c r="AV3325" s="17" t="str">
        <f>+VLOOKUP(B3325,[1]Cruces!S:T,2,0)</f>
        <v>1. Solicitud</v>
      </c>
    </row>
    <row r="3326" spans="1:48" hidden="1" x14ac:dyDescent="0.25">
      <c r="A3326" s="17" t="s">
        <v>10017</v>
      </c>
      <c r="B3326" s="17" t="s">
        <v>1943</v>
      </c>
      <c r="C3326" s="17">
        <v>0</v>
      </c>
      <c r="D3326" s="17">
        <v>0</v>
      </c>
      <c r="E3326" s="17" t="s">
        <v>55</v>
      </c>
      <c r="F3326" s="17" t="s">
        <v>126</v>
      </c>
      <c r="G3326" s="17" t="s">
        <v>10018</v>
      </c>
      <c r="H3326" s="17">
        <v>3157513038</v>
      </c>
      <c r="I3326" s="17" t="s">
        <v>71</v>
      </c>
      <c r="J3326" s="17" t="s">
        <v>59</v>
      </c>
      <c r="K3326" s="17" t="s">
        <v>97</v>
      </c>
      <c r="L3326" s="17" t="s">
        <v>7594</v>
      </c>
      <c r="M3326" s="17" t="s">
        <v>7595</v>
      </c>
      <c r="N3326" s="17" t="s">
        <v>1946</v>
      </c>
      <c r="O3326" s="17">
        <v>20201120</v>
      </c>
      <c r="P3326" s="17">
        <v>20201120</v>
      </c>
      <c r="Q3326" s="17">
        <v>9330</v>
      </c>
      <c r="R3326" s="17">
        <v>28293222</v>
      </c>
      <c r="S3326" s="17" t="s">
        <v>6601</v>
      </c>
      <c r="T3326" s="17" t="s">
        <v>63</v>
      </c>
      <c r="U3326" s="17" t="s">
        <v>77</v>
      </c>
      <c r="V3326" s="17">
        <f t="shared" si="926"/>
        <v>3</v>
      </c>
      <c r="W3326" s="17">
        <v>3000</v>
      </c>
      <c r="X3326" s="17" t="s">
        <v>7065</v>
      </c>
      <c r="Y3326" s="17" t="s">
        <v>1943</v>
      </c>
      <c r="Z3326" s="17">
        <v>20201120</v>
      </c>
      <c r="AA3326" s="17" t="s">
        <v>1947</v>
      </c>
      <c r="AB3326" s="17">
        <v>1</v>
      </c>
      <c r="AC3326" s="17" t="str">
        <f>IFERROR(VLOOKUP(A3326,[1]Cruces!AJ:AK,2,0),VLOOKUP(CONCATENATE(X3326,AA3326),[1]Cruces!G:H,2,0))</f>
        <v>Solicitud por BT</v>
      </c>
      <c r="AD3326" s="17">
        <f t="shared" si="912"/>
        <v>20</v>
      </c>
      <c r="AE3326" s="17">
        <f t="shared" si="913"/>
        <v>11</v>
      </c>
      <c r="AF3326" s="17">
        <f t="shared" si="914"/>
        <v>2020</v>
      </c>
      <c r="AG3326" s="17" t="str">
        <f>IFERROR(VLOOKUP(MID(A3326,2,4)*1,[1]Cruces!K:L,2,0),"Verificar")</f>
        <v>Guajira</v>
      </c>
      <c r="AH3326" s="17">
        <f t="shared" ca="1" si="915"/>
        <v>5</v>
      </c>
      <c r="AI3326" s="17" t="str">
        <f>IFERROR(VLOOKUP(U3326,[1]Cruces!$O$1:$P$6,2,0),"Sin Orden")</f>
        <v>Pendiente</v>
      </c>
      <c r="AJ3326" s="17">
        <f t="shared" si="916"/>
        <v>20</v>
      </c>
      <c r="AK3326" s="17">
        <f t="shared" si="917"/>
        <v>11</v>
      </c>
      <c r="AL3326" s="17">
        <f t="shared" si="918"/>
        <v>2020</v>
      </c>
      <c r="AM3326" s="17">
        <f t="shared" ca="1" si="919"/>
        <v>5</v>
      </c>
      <c r="AN3326" s="18" t="str">
        <f>IFERROR(VLOOKUP(R3326*1,'[1]Ordenes de Servicio'!G:K,5,0),"No Cruza")</f>
        <v>No Cruza</v>
      </c>
      <c r="AO3326" s="17">
        <f t="shared" ca="1" si="920"/>
        <v>5</v>
      </c>
      <c r="AP3326" s="17">
        <f t="shared" si="921"/>
        <v>20</v>
      </c>
      <c r="AQ3326" s="17">
        <f t="shared" si="922"/>
        <v>11</v>
      </c>
      <c r="AR3326" s="17">
        <f t="shared" si="923"/>
        <v>2020</v>
      </c>
      <c r="AS3326" s="17">
        <f t="shared" ca="1" si="924"/>
        <v>5</v>
      </c>
      <c r="AT3326" s="17" t="str">
        <f t="shared" ca="1" si="927"/>
        <v>No</v>
      </c>
      <c r="AU3326" s="17">
        <f t="shared" si="925"/>
        <v>0</v>
      </c>
      <c r="AV3326" s="17" t="str">
        <f>+VLOOKUP(B3326,[1]Cruces!S:T,2,0)</f>
        <v>7. Ejecución en Campo OS BT</v>
      </c>
    </row>
    <row r="3327" spans="1:48" hidden="1" x14ac:dyDescent="0.25">
      <c r="A3327" s="17" t="s">
        <v>10019</v>
      </c>
      <c r="B3327" s="17" t="s">
        <v>6595</v>
      </c>
      <c r="C3327" s="17">
        <v>0</v>
      </c>
      <c r="D3327" s="17">
        <v>0</v>
      </c>
      <c r="E3327" s="17" t="s">
        <v>55</v>
      </c>
      <c r="F3327" s="17" t="s">
        <v>56</v>
      </c>
      <c r="G3327" s="17" t="s">
        <v>10020</v>
      </c>
      <c r="H3327" s="17">
        <v>3012056403</v>
      </c>
      <c r="I3327" s="17" t="s">
        <v>71</v>
      </c>
      <c r="J3327" s="17" t="s">
        <v>59</v>
      </c>
      <c r="K3327" s="17" t="s">
        <v>10021</v>
      </c>
      <c r="L3327" s="17" t="s">
        <v>7163</v>
      </c>
      <c r="M3327" s="17" t="s">
        <v>7164</v>
      </c>
      <c r="N3327" s="17" t="s">
        <v>6600</v>
      </c>
      <c r="O3327" s="17">
        <v>20201106</v>
      </c>
      <c r="P3327" s="17">
        <v>20201109</v>
      </c>
      <c r="Q3327" s="17">
        <v>1110</v>
      </c>
      <c r="R3327" s="17">
        <v>28270917</v>
      </c>
      <c r="S3327" s="17" t="s">
        <v>6601</v>
      </c>
      <c r="T3327" s="17" t="s">
        <v>63</v>
      </c>
      <c r="U3327" s="17" t="s">
        <v>91</v>
      </c>
      <c r="V3327" s="17">
        <f t="shared" si="926"/>
        <v>3</v>
      </c>
      <c r="W3327" s="17">
        <v>3000</v>
      </c>
      <c r="X3327" s="17" t="s">
        <v>7065</v>
      </c>
      <c r="Y3327" s="17" t="s">
        <v>6595</v>
      </c>
      <c r="Z3327" s="17">
        <v>20201109</v>
      </c>
      <c r="AA3327" s="17" t="s">
        <v>1947</v>
      </c>
      <c r="AB3327" s="17">
        <v>1</v>
      </c>
      <c r="AC3327" s="17" t="str">
        <f>IFERROR(VLOOKUP(A3327,[1]Cruces!AJ:AK,2,0),VLOOKUP(CONCATENATE(X3327,AA3327),[1]Cruces!G:H,2,0))</f>
        <v>Solicitud por BT</v>
      </c>
      <c r="AD3327" s="17">
        <f t="shared" si="912"/>
        <v>6</v>
      </c>
      <c r="AE3327" s="17">
        <f t="shared" si="913"/>
        <v>11</v>
      </c>
      <c r="AF3327" s="17">
        <f t="shared" si="914"/>
        <v>2020</v>
      </c>
      <c r="AG3327" s="17" t="str">
        <f>IFERROR(VLOOKUP(MID(A3327,2,4)*1,[1]Cruces!K:L,2,0),"Verificar")</f>
        <v>Atlántico Norte</v>
      </c>
      <c r="AH3327" s="17">
        <f t="shared" ca="1" si="915"/>
        <v>19</v>
      </c>
      <c r="AI3327" s="17" t="str">
        <f>IFERROR(VLOOKUP(U3327,[1]Cruces!$O$1:$P$6,2,0),"Sin Orden")</f>
        <v>Resuelta</v>
      </c>
      <c r="AJ3327" s="17">
        <f t="shared" si="916"/>
        <v>9</v>
      </c>
      <c r="AK3327" s="17">
        <f t="shared" si="917"/>
        <v>11</v>
      </c>
      <c r="AL3327" s="17">
        <f t="shared" si="918"/>
        <v>2020</v>
      </c>
      <c r="AM3327" s="17">
        <f t="shared" ca="1" si="919"/>
        <v>16</v>
      </c>
      <c r="AN3327" s="18" t="str">
        <f>IFERROR(VLOOKUP(R3327*1,'[1]Ordenes de Servicio'!G:K,5,0),"No Cruza")</f>
        <v>No Cruza</v>
      </c>
      <c r="AO3327" s="17">
        <f t="shared" ca="1" si="920"/>
        <v>3</v>
      </c>
      <c r="AP3327" s="17">
        <f t="shared" si="921"/>
        <v>9</v>
      </c>
      <c r="AQ3327" s="17">
        <f t="shared" si="922"/>
        <v>11</v>
      </c>
      <c r="AR3327" s="17">
        <f t="shared" si="923"/>
        <v>2020</v>
      </c>
      <c r="AS3327" s="17">
        <f t="shared" ca="1" si="924"/>
        <v>16</v>
      </c>
      <c r="AT3327" s="17" t="str">
        <f t="shared" ca="1" si="927"/>
        <v>No</v>
      </c>
      <c r="AU3327" s="17">
        <f t="shared" si="925"/>
        <v>0</v>
      </c>
      <c r="AV3327" s="17" t="str">
        <f>+VLOOKUP(B3327,[1]Cruces!S:T,2,0)</f>
        <v>7. Ejecución en Campo OS BT</v>
      </c>
    </row>
    <row r="3328" spans="1:48" hidden="1" x14ac:dyDescent="0.25">
      <c r="A3328" s="17" t="s">
        <v>5960</v>
      </c>
      <c r="B3328" s="17" t="s">
        <v>68</v>
      </c>
      <c r="C3328" s="17">
        <v>2222961</v>
      </c>
      <c r="D3328" s="17">
        <v>20004272</v>
      </c>
      <c r="E3328" s="17" t="s">
        <v>93</v>
      </c>
      <c r="F3328" s="17" t="s">
        <v>56</v>
      </c>
      <c r="G3328" s="17" t="s">
        <v>5961</v>
      </c>
      <c r="H3328" s="17">
        <v>3137898342</v>
      </c>
      <c r="I3328" s="17" t="s">
        <v>71</v>
      </c>
      <c r="J3328" s="17" t="s">
        <v>5962</v>
      </c>
      <c r="K3328" s="17" t="s">
        <v>97</v>
      </c>
      <c r="L3328" s="17" t="s">
        <v>117</v>
      </c>
      <c r="M3328" s="17" t="s">
        <v>118</v>
      </c>
      <c r="N3328" s="17" t="s">
        <v>75</v>
      </c>
      <c r="O3328" s="17">
        <v>20190812</v>
      </c>
      <c r="P3328" s="17">
        <v>20190906</v>
      </c>
      <c r="Q3328" s="17">
        <v>9510</v>
      </c>
      <c r="R3328" s="17">
        <v>26745382</v>
      </c>
      <c r="S3328" s="17" t="s">
        <v>76</v>
      </c>
      <c r="T3328" s="17" t="s">
        <v>63</v>
      </c>
      <c r="U3328" s="17" t="s">
        <v>88</v>
      </c>
      <c r="V3328" s="17">
        <f t="shared" si="926"/>
        <v>30</v>
      </c>
      <c r="W3328" s="17">
        <v>30000</v>
      </c>
      <c r="X3328" s="17" t="s">
        <v>89</v>
      </c>
      <c r="Y3328" s="17" t="s">
        <v>136</v>
      </c>
      <c r="Z3328" s="17">
        <v>20190909</v>
      </c>
      <c r="AA3328" s="17" t="s">
        <v>78</v>
      </c>
      <c r="AB3328" s="17">
        <v>1</v>
      </c>
      <c r="AC3328" s="17" t="str">
        <f>IFERROR(VLOOKUP(A3328,[1]Cruces!AJ:AK,2,0),VLOOKUP(CONCATENATE(X3328,AA3328),[1]Cruces!G:H,2,0))</f>
        <v>Solicitud de Obra</v>
      </c>
      <c r="AD3328" s="17">
        <f t="shared" si="912"/>
        <v>12</v>
      </c>
      <c r="AE3328" s="17">
        <f t="shared" si="913"/>
        <v>8</v>
      </c>
      <c r="AF3328" s="17">
        <f t="shared" si="914"/>
        <v>2019</v>
      </c>
      <c r="AG3328" s="17" t="str">
        <f>IFERROR(VLOOKUP(MID(A3328,2,4)*1,[1]Cruces!K:L,2,0),"Verificar")</f>
        <v>Atlántico Norte</v>
      </c>
      <c r="AH3328" s="17">
        <f t="shared" ca="1" si="915"/>
        <v>471</v>
      </c>
      <c r="AI3328" s="17" t="str">
        <f>IFERROR(VLOOKUP(U3328,[1]Cruces!$O$1:$P$6,2,0),"Sin Orden")</f>
        <v>Resuelta</v>
      </c>
      <c r="AJ3328" s="17">
        <f t="shared" si="916"/>
        <v>9</v>
      </c>
      <c r="AK3328" s="17">
        <f t="shared" si="917"/>
        <v>9</v>
      </c>
      <c r="AL3328" s="17">
        <f t="shared" si="918"/>
        <v>2019</v>
      </c>
      <c r="AM3328" s="17">
        <f t="shared" ca="1" si="919"/>
        <v>443</v>
      </c>
      <c r="AN3328" s="18" t="str">
        <f>IFERROR(VLOOKUP(R3328*1,'[1]Ordenes de Servicio'!G:K,5,0),"No Cruza")</f>
        <v>No Cruza</v>
      </c>
      <c r="AO3328" s="17">
        <f t="shared" ca="1" si="920"/>
        <v>28</v>
      </c>
      <c r="AP3328" s="17">
        <f t="shared" si="921"/>
        <v>6</v>
      </c>
      <c r="AQ3328" s="17">
        <f t="shared" si="922"/>
        <v>9</v>
      </c>
      <c r="AR3328" s="17">
        <f t="shared" si="923"/>
        <v>2019</v>
      </c>
      <c r="AS3328" s="17">
        <f t="shared" ca="1" si="924"/>
        <v>446</v>
      </c>
      <c r="AT3328" s="17" t="str">
        <f t="shared" ca="1" si="927"/>
        <v>Si</v>
      </c>
      <c r="AU3328" s="17">
        <f t="shared" si="925"/>
        <v>3</v>
      </c>
      <c r="AV3328" s="17" t="str">
        <f>+VLOOKUP(B3328,[1]Cruces!S:T,2,0)</f>
        <v>5. Consultoría / Adjudicación</v>
      </c>
    </row>
    <row r="3329" spans="1:48" hidden="1" x14ac:dyDescent="0.25">
      <c r="A3329" s="17" t="s">
        <v>5963</v>
      </c>
      <c r="B3329" s="17" t="s">
        <v>54</v>
      </c>
      <c r="C3329" s="17">
        <v>3035826</v>
      </c>
      <c r="D3329" s="17">
        <v>20117872</v>
      </c>
      <c r="E3329" s="17" t="s">
        <v>93</v>
      </c>
      <c r="F3329" s="17" t="s">
        <v>163</v>
      </c>
      <c r="G3329" s="17" t="s">
        <v>5964</v>
      </c>
      <c r="H3329" s="17">
        <v>0</v>
      </c>
      <c r="I3329" s="17" t="s">
        <v>116</v>
      </c>
      <c r="J3329" s="17" t="s">
        <v>5965</v>
      </c>
      <c r="K3329" s="17" t="s">
        <v>5966</v>
      </c>
      <c r="L3329" s="17" t="s">
        <v>111</v>
      </c>
      <c r="M3329" s="17" t="s">
        <v>112</v>
      </c>
      <c r="N3329" s="17" t="s">
        <v>62</v>
      </c>
      <c r="O3329" s="17">
        <v>20201023</v>
      </c>
      <c r="P3329" s="17">
        <v>20201103</v>
      </c>
      <c r="Q3329" s="17">
        <v>1110</v>
      </c>
      <c r="R3329" s="17">
        <v>28250108</v>
      </c>
      <c r="S3329" s="17" t="s">
        <v>100</v>
      </c>
      <c r="T3329" s="17" t="s">
        <v>63</v>
      </c>
      <c r="U3329" s="17" t="s">
        <v>91</v>
      </c>
      <c r="V3329" s="17">
        <f t="shared" si="926"/>
        <v>45</v>
      </c>
      <c r="W3329" s="17">
        <v>45000</v>
      </c>
      <c r="X3329" s="17" t="s">
        <v>89</v>
      </c>
      <c r="Y3329" s="17" t="s">
        <v>65</v>
      </c>
      <c r="Z3329" s="17">
        <v>20201103</v>
      </c>
      <c r="AA3329" s="17" t="s">
        <v>78</v>
      </c>
      <c r="AB3329" s="17">
        <v>1</v>
      </c>
      <c r="AC3329" s="17" t="str">
        <f>IFERROR(VLOOKUP(A3329,[1]Cruces!AJ:AK,2,0),VLOOKUP(CONCATENATE(X3329,AA3329),[1]Cruces!G:H,2,0))</f>
        <v>Solicitud de Obra</v>
      </c>
      <c r="AD3329" s="17">
        <f t="shared" si="912"/>
        <v>23</v>
      </c>
      <c r="AE3329" s="17">
        <f t="shared" si="913"/>
        <v>10</v>
      </c>
      <c r="AF3329" s="17">
        <f t="shared" si="914"/>
        <v>2020</v>
      </c>
      <c r="AG3329" s="17" t="str">
        <f>IFERROR(VLOOKUP(MID(A3329,2,4)*1,[1]Cruces!K:L,2,0),"Verificar")</f>
        <v>Atlántico Norte</v>
      </c>
      <c r="AH3329" s="17">
        <f t="shared" ca="1" si="915"/>
        <v>33</v>
      </c>
      <c r="AI3329" s="17" t="str">
        <f>IFERROR(VLOOKUP(U3329,[1]Cruces!$O$1:$P$6,2,0),"Sin Orden")</f>
        <v>Resuelta</v>
      </c>
      <c r="AJ3329" s="17">
        <f t="shared" si="916"/>
        <v>3</v>
      </c>
      <c r="AK3329" s="17">
        <f t="shared" si="917"/>
        <v>11</v>
      </c>
      <c r="AL3329" s="17">
        <f t="shared" si="918"/>
        <v>2020</v>
      </c>
      <c r="AM3329" s="17">
        <f t="shared" ca="1" si="919"/>
        <v>22</v>
      </c>
      <c r="AN3329" s="18">
        <f>IFERROR(VLOOKUP(R3329*1,'[1]Ordenes de Servicio'!G:K,5,0),"No Cruza")</f>
        <v>44127</v>
      </c>
      <c r="AO3329" s="17">
        <f t="shared" ca="1" si="920"/>
        <v>11</v>
      </c>
      <c r="AP3329" s="17">
        <f t="shared" si="921"/>
        <v>3</v>
      </c>
      <c r="AQ3329" s="17">
        <f t="shared" si="922"/>
        <v>11</v>
      </c>
      <c r="AR3329" s="17">
        <f t="shared" si="923"/>
        <v>2020</v>
      </c>
      <c r="AS3329" s="17">
        <f t="shared" ca="1" si="924"/>
        <v>22</v>
      </c>
      <c r="AT3329" s="17" t="str">
        <f t="shared" ca="1" si="927"/>
        <v>No</v>
      </c>
      <c r="AU3329" s="17">
        <f t="shared" si="925"/>
        <v>0</v>
      </c>
      <c r="AV3329" s="17" t="str">
        <f>+VLOOKUP(B3329,[1]Cruces!S:T,2,0)</f>
        <v>4. Presupuesto de Obra</v>
      </c>
    </row>
    <row r="3330" spans="1:48" hidden="1" x14ac:dyDescent="0.25">
      <c r="A3330" s="17" t="s">
        <v>5967</v>
      </c>
      <c r="B3330" s="17" t="s">
        <v>54</v>
      </c>
      <c r="C3330" s="17">
        <v>0</v>
      </c>
      <c r="D3330" s="17">
        <v>0</v>
      </c>
      <c r="E3330" s="17" t="s">
        <v>55</v>
      </c>
      <c r="F3330" s="17" t="s">
        <v>126</v>
      </c>
      <c r="G3330" s="17" t="s">
        <v>5968</v>
      </c>
      <c r="H3330" s="17">
        <v>0</v>
      </c>
      <c r="I3330" s="17" t="s">
        <v>116</v>
      </c>
      <c r="J3330" s="17" t="s">
        <v>59</v>
      </c>
      <c r="K3330" s="17" t="s">
        <v>97</v>
      </c>
      <c r="L3330" s="17" t="s">
        <v>129</v>
      </c>
      <c r="M3330" s="17" t="s">
        <v>130</v>
      </c>
      <c r="N3330" s="17" t="s">
        <v>62</v>
      </c>
      <c r="O3330" s="17">
        <v>20201118</v>
      </c>
      <c r="P3330" s="17">
        <v>20201121</v>
      </c>
      <c r="Q3330" s="17">
        <v>9332</v>
      </c>
      <c r="R3330" s="17">
        <v>28289463</v>
      </c>
      <c r="S3330" s="17" t="s">
        <v>100</v>
      </c>
      <c r="T3330" s="17" t="s">
        <v>63</v>
      </c>
      <c r="U3330" s="17" t="s">
        <v>91</v>
      </c>
      <c r="V3330" s="17">
        <f t="shared" si="926"/>
        <v>112.5</v>
      </c>
      <c r="W3330" s="17">
        <v>112500</v>
      </c>
      <c r="X3330" s="17" t="s">
        <v>64</v>
      </c>
      <c r="Y3330" s="17" t="s">
        <v>65</v>
      </c>
      <c r="Z3330" s="17">
        <v>20201121</v>
      </c>
      <c r="AA3330" s="17" t="s">
        <v>78</v>
      </c>
      <c r="AB3330" s="17">
        <v>1</v>
      </c>
      <c r="AC3330" s="17" t="str">
        <f>IFERROR(VLOOKUP(A3330,[1]Cruces!AJ:AK,2,0),VLOOKUP(CONCATENATE(X3330,AA3330),[1]Cruces!G:H,2,0))</f>
        <v>Solicitud de Obra</v>
      </c>
      <c r="AD3330" s="17">
        <f t="shared" si="912"/>
        <v>18</v>
      </c>
      <c r="AE3330" s="17">
        <f t="shared" si="913"/>
        <v>11</v>
      </c>
      <c r="AF3330" s="17">
        <f t="shared" si="914"/>
        <v>2020</v>
      </c>
      <c r="AG3330" s="17" t="str">
        <f>IFERROR(VLOOKUP(MID(A3330,2,4)*1,[1]Cruces!K:L,2,0),"Verificar")</f>
        <v>Guajira</v>
      </c>
      <c r="AH3330" s="17">
        <f t="shared" ca="1" si="915"/>
        <v>7</v>
      </c>
      <c r="AI3330" s="17" t="str">
        <f>IFERROR(VLOOKUP(U3330,[1]Cruces!$O$1:$P$6,2,0),"Sin Orden")</f>
        <v>Resuelta</v>
      </c>
      <c r="AJ3330" s="17">
        <f t="shared" si="916"/>
        <v>21</v>
      </c>
      <c r="AK3330" s="17">
        <f t="shared" si="917"/>
        <v>11</v>
      </c>
      <c r="AL3330" s="17">
        <f t="shared" si="918"/>
        <v>2020</v>
      </c>
      <c r="AM3330" s="17">
        <f t="shared" ca="1" si="919"/>
        <v>4</v>
      </c>
      <c r="AN3330" s="18" t="str">
        <f>IFERROR(VLOOKUP(R3330*1,'[1]Ordenes de Servicio'!G:K,5,0),"No Cruza")</f>
        <v>No Cruza</v>
      </c>
      <c r="AO3330" s="17">
        <f t="shared" ca="1" si="920"/>
        <v>3</v>
      </c>
      <c r="AP3330" s="17">
        <f t="shared" si="921"/>
        <v>21</v>
      </c>
      <c r="AQ3330" s="17">
        <f t="shared" si="922"/>
        <v>11</v>
      </c>
      <c r="AR3330" s="17">
        <f t="shared" si="923"/>
        <v>2020</v>
      </c>
      <c r="AS3330" s="17">
        <f t="shared" ca="1" si="924"/>
        <v>4</v>
      </c>
      <c r="AT3330" s="17" t="str">
        <f t="shared" ca="1" si="927"/>
        <v>No</v>
      </c>
      <c r="AU3330" s="17">
        <f t="shared" si="925"/>
        <v>0</v>
      </c>
      <c r="AV3330" s="17" t="str">
        <f>+VLOOKUP(B3330,[1]Cruces!S:T,2,0)</f>
        <v>4. Presupuesto de Obra</v>
      </c>
    </row>
    <row r="3331" spans="1:48" hidden="1" x14ac:dyDescent="0.25">
      <c r="A3331" s="17" t="s">
        <v>5969</v>
      </c>
      <c r="B3331" s="17" t="s">
        <v>68</v>
      </c>
      <c r="C3331" s="17">
        <v>2754849</v>
      </c>
      <c r="D3331" s="17">
        <v>0</v>
      </c>
      <c r="E3331" s="17" t="s">
        <v>55</v>
      </c>
      <c r="F3331" s="17" t="s">
        <v>120</v>
      </c>
      <c r="G3331" s="17" t="s">
        <v>5970</v>
      </c>
      <c r="H3331" s="17" t="s">
        <v>5971</v>
      </c>
      <c r="I3331" s="17" t="s">
        <v>116</v>
      </c>
      <c r="J3331" s="17" t="s">
        <v>59</v>
      </c>
      <c r="K3331" s="17" t="s">
        <v>5972</v>
      </c>
      <c r="L3331" s="17" t="s">
        <v>122</v>
      </c>
      <c r="M3331" s="17" t="s">
        <v>123</v>
      </c>
      <c r="N3331" s="17" t="s">
        <v>75</v>
      </c>
      <c r="O3331" s="17">
        <v>20181219</v>
      </c>
      <c r="P3331" s="17">
        <v>20181219</v>
      </c>
      <c r="Q3331" s="17">
        <v>1110</v>
      </c>
      <c r="R3331" s="17">
        <v>25826184</v>
      </c>
      <c r="S3331" s="17" t="s">
        <v>76</v>
      </c>
      <c r="T3331" s="17" t="s">
        <v>63</v>
      </c>
      <c r="U3331" s="17" t="s">
        <v>88</v>
      </c>
      <c r="V3331" s="17">
        <f t="shared" si="926"/>
        <v>45</v>
      </c>
      <c r="W3331" s="17">
        <v>45000</v>
      </c>
      <c r="X3331" s="17" t="s">
        <v>89</v>
      </c>
      <c r="Y3331" s="17" t="s">
        <v>68</v>
      </c>
      <c r="Z3331" s="17">
        <v>20181219</v>
      </c>
      <c r="AA3331" s="17" t="s">
        <v>335</v>
      </c>
      <c r="AB3331" s="17">
        <v>1</v>
      </c>
      <c r="AC3331" s="17" t="str">
        <f>IFERROR(VLOOKUP(A3331,[1]Cruces!AJ:AK,2,0),VLOOKUP(CONCATENATE(X3331,AA3331),[1]Cruces!G:H,2,0))</f>
        <v>Solicitud de Obra</v>
      </c>
      <c r="AD3331" s="17">
        <f t="shared" si="912"/>
        <v>19</v>
      </c>
      <c r="AE3331" s="17">
        <f t="shared" si="913"/>
        <v>12</v>
      </c>
      <c r="AF3331" s="17">
        <f t="shared" si="914"/>
        <v>2018</v>
      </c>
      <c r="AG3331" s="17" t="str">
        <f>IFERROR(VLOOKUP(MID(A3331,2,4)*1,[1]Cruces!K:L,2,0),"Verificar")</f>
        <v>Atlántico Norte</v>
      </c>
      <c r="AH3331" s="17">
        <f t="shared" ca="1" si="915"/>
        <v>707</v>
      </c>
      <c r="AI3331" s="17" t="str">
        <f>IFERROR(VLOOKUP(U3331,[1]Cruces!$O$1:$P$6,2,0),"Sin Orden")</f>
        <v>Resuelta</v>
      </c>
      <c r="AJ3331" s="17">
        <f t="shared" si="916"/>
        <v>19</v>
      </c>
      <c r="AK3331" s="17">
        <f t="shared" si="917"/>
        <v>12</v>
      </c>
      <c r="AL3331" s="17">
        <f t="shared" si="918"/>
        <v>2018</v>
      </c>
      <c r="AM3331" s="17">
        <f t="shared" ca="1" si="919"/>
        <v>707</v>
      </c>
      <c r="AN3331" s="18" t="str">
        <f>IFERROR(VLOOKUP(R3331*1,'[1]Ordenes de Servicio'!G:K,5,0),"No Cruza")</f>
        <v>No Cruza</v>
      </c>
      <c r="AO3331" s="17">
        <f t="shared" ca="1" si="920"/>
        <v>0</v>
      </c>
      <c r="AP3331" s="17">
        <f t="shared" si="921"/>
        <v>19</v>
      </c>
      <c r="AQ3331" s="17">
        <f t="shared" si="922"/>
        <v>12</v>
      </c>
      <c r="AR3331" s="17">
        <f t="shared" si="923"/>
        <v>2018</v>
      </c>
      <c r="AS3331" s="17">
        <f t="shared" ca="1" si="924"/>
        <v>707</v>
      </c>
      <c r="AT3331" s="17" t="str">
        <f t="shared" ca="1" si="927"/>
        <v>Si</v>
      </c>
      <c r="AU3331" s="17">
        <f t="shared" si="925"/>
        <v>0</v>
      </c>
      <c r="AV3331" s="17" t="str">
        <f>+VLOOKUP(B3331,[1]Cruces!S:T,2,0)</f>
        <v>5. Consultoría / Adjudicación</v>
      </c>
    </row>
    <row r="3332" spans="1:48" hidden="1" x14ac:dyDescent="0.25">
      <c r="A3332" s="17" t="s">
        <v>5973</v>
      </c>
      <c r="B3332" s="17" t="s">
        <v>68</v>
      </c>
      <c r="C3332" s="17">
        <v>0</v>
      </c>
      <c r="D3332" s="17">
        <v>0</v>
      </c>
      <c r="E3332" s="17" t="s">
        <v>55</v>
      </c>
      <c r="F3332" s="17" t="s">
        <v>107</v>
      </c>
      <c r="G3332" s="17" t="s">
        <v>5974</v>
      </c>
      <c r="H3332" s="17" t="s">
        <v>5975</v>
      </c>
      <c r="I3332" s="17" t="s">
        <v>83</v>
      </c>
      <c r="J3332" s="17" t="s">
        <v>59</v>
      </c>
      <c r="K3332" s="17" t="s">
        <v>97</v>
      </c>
      <c r="L3332" s="17" t="s">
        <v>145</v>
      </c>
      <c r="M3332" s="17" t="s">
        <v>146</v>
      </c>
      <c r="N3332" s="17" t="s">
        <v>75</v>
      </c>
      <c r="O3332" s="17">
        <v>20190801</v>
      </c>
      <c r="P3332" s="17">
        <v>20190801</v>
      </c>
      <c r="Q3332" s="17">
        <v>7541</v>
      </c>
      <c r="R3332" s="17">
        <v>0</v>
      </c>
      <c r="S3332" s="17"/>
      <c r="T3332" s="17" t="s">
        <v>63</v>
      </c>
      <c r="U3332" s="17"/>
      <c r="V3332" s="17">
        <f t="shared" si="926"/>
        <v>25</v>
      </c>
      <c r="W3332" s="17">
        <v>25000</v>
      </c>
      <c r="X3332" s="17" t="s">
        <v>64</v>
      </c>
      <c r="Y3332" s="17" t="s">
        <v>150</v>
      </c>
      <c r="Z3332" s="17">
        <v>20190911</v>
      </c>
      <c r="AA3332" s="17" t="s">
        <v>78</v>
      </c>
      <c r="AB3332" s="17">
        <v>1</v>
      </c>
      <c r="AC3332" s="17" t="str">
        <f>IFERROR(VLOOKUP(A3332,[1]Cruces!AJ:AK,2,0),VLOOKUP(CONCATENATE(X3332,AA3332),[1]Cruces!G:H,2,0))</f>
        <v>Solicitud de Obra</v>
      </c>
      <c r="AD3332" s="17">
        <f t="shared" si="912"/>
        <v>1</v>
      </c>
      <c r="AE3332" s="17">
        <f t="shared" si="913"/>
        <v>8</v>
      </c>
      <c r="AF3332" s="17">
        <f t="shared" si="914"/>
        <v>2019</v>
      </c>
      <c r="AG3332" s="17" t="str">
        <f>IFERROR(VLOOKUP(MID(A3332,2,4)*1,[1]Cruces!K:L,2,0),"Verificar")</f>
        <v>Atlántico Sur</v>
      </c>
      <c r="AH3332" s="17">
        <f t="shared" ca="1" si="915"/>
        <v>482</v>
      </c>
      <c r="AI3332" s="17" t="str">
        <f>IFERROR(VLOOKUP(U3332,[1]Cruces!$O$1:$P$6,2,0),"Sin Orden")</f>
        <v>Sin Orden</v>
      </c>
      <c r="AJ3332" s="17">
        <f t="shared" si="916"/>
        <v>11</v>
      </c>
      <c r="AK3332" s="17">
        <f t="shared" si="917"/>
        <v>9</v>
      </c>
      <c r="AL3332" s="17">
        <f t="shared" si="918"/>
        <v>2019</v>
      </c>
      <c r="AM3332" s="17">
        <f t="shared" ca="1" si="919"/>
        <v>441</v>
      </c>
      <c r="AN3332" s="18" t="str">
        <f>IFERROR(VLOOKUP(R3332*1,'[1]Ordenes de Servicio'!G:K,5,0),"No Cruza")</f>
        <v>No Cruza</v>
      </c>
      <c r="AO3332" s="17">
        <f t="shared" ca="1" si="920"/>
        <v>441</v>
      </c>
      <c r="AP3332" s="17">
        <f t="shared" si="921"/>
        <v>1</v>
      </c>
      <c r="AQ3332" s="17">
        <f t="shared" si="922"/>
        <v>8</v>
      </c>
      <c r="AR3332" s="17">
        <f t="shared" si="923"/>
        <v>2019</v>
      </c>
      <c r="AS3332" s="17">
        <f t="shared" ca="1" si="924"/>
        <v>482</v>
      </c>
      <c r="AT3332" s="17" t="str">
        <f t="shared" ca="1" si="927"/>
        <v>Si</v>
      </c>
      <c r="AU3332" s="17">
        <f t="shared" si="925"/>
        <v>41</v>
      </c>
      <c r="AV3332" s="17" t="str">
        <f>+VLOOKUP(B3332,[1]Cruces!S:T,2,0)</f>
        <v>5. Consultoría / Adjudicación</v>
      </c>
    </row>
    <row r="3333" spans="1:48" hidden="1" x14ac:dyDescent="0.25">
      <c r="A3333" s="17" t="s">
        <v>5976</v>
      </c>
      <c r="B3333" s="17" t="s">
        <v>68</v>
      </c>
      <c r="C3333" s="17">
        <v>0</v>
      </c>
      <c r="D3333" s="17">
        <v>0</v>
      </c>
      <c r="E3333" s="17" t="s">
        <v>55</v>
      </c>
      <c r="F3333" s="17" t="s">
        <v>107</v>
      </c>
      <c r="G3333" s="17" t="s">
        <v>5977</v>
      </c>
      <c r="H3333" s="17">
        <v>0</v>
      </c>
      <c r="I3333" s="17" t="s">
        <v>71</v>
      </c>
      <c r="J3333" s="17" t="s">
        <v>59</v>
      </c>
      <c r="K3333" s="17" t="s">
        <v>5978</v>
      </c>
      <c r="L3333" s="17" t="s">
        <v>111</v>
      </c>
      <c r="M3333" s="17" t="s">
        <v>112</v>
      </c>
      <c r="N3333" s="17" t="s">
        <v>75</v>
      </c>
      <c r="O3333" s="17">
        <v>20191030</v>
      </c>
      <c r="P3333" s="17">
        <v>20200805</v>
      </c>
      <c r="Q3333" s="17">
        <v>1180</v>
      </c>
      <c r="R3333" s="17">
        <v>28276235</v>
      </c>
      <c r="S3333" s="17" t="s">
        <v>76</v>
      </c>
      <c r="T3333" s="17" t="s">
        <v>63</v>
      </c>
      <c r="U3333" s="17" t="s">
        <v>77</v>
      </c>
      <c r="V3333" s="17">
        <f t="shared" si="926"/>
        <v>150</v>
      </c>
      <c r="W3333" s="17">
        <v>150000</v>
      </c>
      <c r="X3333" s="17" t="s">
        <v>64</v>
      </c>
      <c r="Y3333" s="17" t="s">
        <v>150</v>
      </c>
      <c r="Z3333" s="17">
        <v>20201110</v>
      </c>
      <c r="AA3333" s="17" t="s">
        <v>137</v>
      </c>
      <c r="AB3333" s="17">
        <v>1</v>
      </c>
      <c r="AC3333" s="17" t="str">
        <f>IFERROR(VLOOKUP(A3333,[1]Cruces!AJ:AK,2,0),VLOOKUP(CONCATENATE(X3333,AA3333),[1]Cruces!G:H,2,0))</f>
        <v>Solicitud de Obra</v>
      </c>
      <c r="AD3333" s="17">
        <f t="shared" si="912"/>
        <v>30</v>
      </c>
      <c r="AE3333" s="17">
        <f t="shared" si="913"/>
        <v>10</v>
      </c>
      <c r="AF3333" s="17">
        <f t="shared" si="914"/>
        <v>2019</v>
      </c>
      <c r="AG3333" s="17" t="str">
        <f>IFERROR(VLOOKUP(MID(A3333,2,4)*1,[1]Cruces!K:L,2,0),"Verificar")</f>
        <v>Atlántico Norte</v>
      </c>
      <c r="AH3333" s="17">
        <f t="shared" ca="1" si="915"/>
        <v>392</v>
      </c>
      <c r="AI3333" s="17" t="str">
        <f>IFERROR(VLOOKUP(U3333,[1]Cruces!$O$1:$P$6,2,0),"Sin Orden")</f>
        <v>Pendiente</v>
      </c>
      <c r="AJ3333" s="17">
        <f t="shared" si="916"/>
        <v>10</v>
      </c>
      <c r="AK3333" s="17">
        <f t="shared" si="917"/>
        <v>11</v>
      </c>
      <c r="AL3333" s="17">
        <f t="shared" si="918"/>
        <v>2020</v>
      </c>
      <c r="AM3333" s="17">
        <f t="shared" ca="1" si="919"/>
        <v>15</v>
      </c>
      <c r="AN3333" s="18" t="str">
        <f>IFERROR(VLOOKUP(R3333*1,'[1]Ordenes de Servicio'!G:K,5,0),"No Cruza")</f>
        <v>No Cruza</v>
      </c>
      <c r="AO3333" s="17">
        <f t="shared" ca="1" si="920"/>
        <v>15</v>
      </c>
      <c r="AP3333" s="17">
        <f t="shared" si="921"/>
        <v>5</v>
      </c>
      <c r="AQ3333" s="17">
        <f t="shared" si="922"/>
        <v>8</v>
      </c>
      <c r="AR3333" s="17">
        <f t="shared" si="923"/>
        <v>2020</v>
      </c>
      <c r="AS3333" s="17">
        <f t="shared" ca="1" si="924"/>
        <v>112</v>
      </c>
      <c r="AT3333" s="17" t="str">
        <f t="shared" ca="1" si="927"/>
        <v>No</v>
      </c>
      <c r="AU3333" s="17">
        <f t="shared" si="925"/>
        <v>97</v>
      </c>
      <c r="AV3333" s="17" t="str">
        <f>+VLOOKUP(B3333,[1]Cruces!S:T,2,0)</f>
        <v>5. Consultoría / Adjudicación</v>
      </c>
    </row>
    <row r="3334" spans="1:48" hidden="1" x14ac:dyDescent="0.25">
      <c r="A3334" s="17" t="s">
        <v>5979</v>
      </c>
      <c r="B3334" s="17" t="s">
        <v>54</v>
      </c>
      <c r="C3334" s="17">
        <v>0</v>
      </c>
      <c r="D3334" s="17">
        <v>0</v>
      </c>
      <c r="E3334" s="17" t="s">
        <v>55</v>
      </c>
      <c r="F3334" s="17" t="s">
        <v>126</v>
      </c>
      <c r="G3334" s="17" t="s">
        <v>5980</v>
      </c>
      <c r="H3334" s="17">
        <v>0</v>
      </c>
      <c r="I3334" s="17" t="s">
        <v>357</v>
      </c>
      <c r="J3334" s="17" t="s">
        <v>59</v>
      </c>
      <c r="K3334" s="17" t="s">
        <v>5981</v>
      </c>
      <c r="L3334" s="17" t="s">
        <v>129</v>
      </c>
      <c r="M3334" s="17" t="s">
        <v>130</v>
      </c>
      <c r="N3334" s="17" t="s">
        <v>62</v>
      </c>
      <c r="O3334" s="17">
        <v>20201015</v>
      </c>
      <c r="P3334" s="17">
        <v>20201029</v>
      </c>
      <c r="Q3334" s="17">
        <v>7751</v>
      </c>
      <c r="R3334" s="17">
        <v>28234539</v>
      </c>
      <c r="S3334" s="17" t="s">
        <v>100</v>
      </c>
      <c r="T3334" s="17" t="s">
        <v>63</v>
      </c>
      <c r="U3334" s="17" t="s">
        <v>91</v>
      </c>
      <c r="V3334" s="17">
        <f t="shared" si="926"/>
        <v>25</v>
      </c>
      <c r="W3334" s="17">
        <v>25000</v>
      </c>
      <c r="X3334" s="17" t="s">
        <v>64</v>
      </c>
      <c r="Y3334" s="17" t="s">
        <v>65</v>
      </c>
      <c r="Z3334" s="17">
        <v>20201029</v>
      </c>
      <c r="AA3334" s="17" t="s">
        <v>78</v>
      </c>
      <c r="AB3334" s="17">
        <v>1</v>
      </c>
      <c r="AC3334" s="17" t="str">
        <f>IFERROR(VLOOKUP(A3334,[1]Cruces!AJ:AK,2,0),VLOOKUP(CONCATENATE(X3334,AA3334),[1]Cruces!G:H,2,0))</f>
        <v>Solicitud de Obra</v>
      </c>
      <c r="AD3334" s="17">
        <f t="shared" si="912"/>
        <v>15</v>
      </c>
      <c r="AE3334" s="17">
        <f t="shared" si="913"/>
        <v>10</v>
      </c>
      <c r="AF3334" s="17">
        <f t="shared" si="914"/>
        <v>2020</v>
      </c>
      <c r="AG3334" s="17" t="str">
        <f>IFERROR(VLOOKUP(MID(A3334,2,4)*1,[1]Cruces!K:L,2,0),"Verificar")</f>
        <v>Guajira</v>
      </c>
      <c r="AH3334" s="17">
        <f t="shared" ca="1" si="915"/>
        <v>41</v>
      </c>
      <c r="AI3334" s="17" t="str">
        <f>IFERROR(VLOOKUP(U3334,[1]Cruces!$O$1:$P$6,2,0),"Sin Orden")</f>
        <v>Resuelta</v>
      </c>
      <c r="AJ3334" s="17">
        <f t="shared" si="916"/>
        <v>29</v>
      </c>
      <c r="AK3334" s="17">
        <f t="shared" si="917"/>
        <v>10</v>
      </c>
      <c r="AL3334" s="17">
        <f t="shared" si="918"/>
        <v>2020</v>
      </c>
      <c r="AM3334" s="17">
        <f t="shared" ca="1" si="919"/>
        <v>27</v>
      </c>
      <c r="AN3334" s="18" t="str">
        <f>IFERROR(VLOOKUP(R3334*1,'[1]Ordenes de Servicio'!G:K,5,0),"No Cruza")</f>
        <v>No Cruza</v>
      </c>
      <c r="AO3334" s="17">
        <f t="shared" ca="1" si="920"/>
        <v>14</v>
      </c>
      <c r="AP3334" s="17">
        <f t="shared" si="921"/>
        <v>29</v>
      </c>
      <c r="AQ3334" s="17">
        <f t="shared" si="922"/>
        <v>10</v>
      </c>
      <c r="AR3334" s="17">
        <f t="shared" si="923"/>
        <v>2020</v>
      </c>
      <c r="AS3334" s="17">
        <f t="shared" ca="1" si="924"/>
        <v>27</v>
      </c>
      <c r="AT3334" s="17" t="str">
        <f t="shared" ca="1" si="927"/>
        <v>No</v>
      </c>
      <c r="AU3334" s="17">
        <f t="shared" si="925"/>
        <v>0</v>
      </c>
      <c r="AV3334" s="17" t="str">
        <f>+VLOOKUP(B3334,[1]Cruces!S:T,2,0)</f>
        <v>4. Presupuesto de Obra</v>
      </c>
    </row>
    <row r="3335" spans="1:48" x14ac:dyDescent="0.25">
      <c r="A3335" s="17" t="s">
        <v>5982</v>
      </c>
      <c r="B3335" s="17" t="s">
        <v>80</v>
      </c>
      <c r="C3335" s="17">
        <v>0</v>
      </c>
      <c r="D3335" s="17">
        <v>0</v>
      </c>
      <c r="E3335" s="17" t="s">
        <v>55</v>
      </c>
      <c r="F3335" s="17" t="s">
        <v>69</v>
      </c>
      <c r="G3335" s="17" t="s">
        <v>5983</v>
      </c>
      <c r="H3335" s="17">
        <v>0</v>
      </c>
      <c r="I3335" s="17" t="s">
        <v>116</v>
      </c>
      <c r="J3335" s="17" t="s">
        <v>59</v>
      </c>
      <c r="K3335" s="17" t="s">
        <v>97</v>
      </c>
      <c r="L3335" s="17" t="s">
        <v>487</v>
      </c>
      <c r="M3335" s="17" t="s">
        <v>55</v>
      </c>
      <c r="N3335" s="17" t="s">
        <v>87</v>
      </c>
      <c r="O3335" s="17">
        <v>20160617</v>
      </c>
      <c r="P3335" s="17">
        <v>20161014</v>
      </c>
      <c r="Q3335" s="17">
        <v>1110</v>
      </c>
      <c r="R3335" s="17">
        <v>0</v>
      </c>
      <c r="S3335" s="17"/>
      <c r="T3335" s="17" t="s">
        <v>63</v>
      </c>
      <c r="U3335" s="17"/>
      <c r="V3335" s="17">
        <f t="shared" si="926"/>
        <v>400</v>
      </c>
      <c r="W3335" s="17">
        <v>400000</v>
      </c>
      <c r="X3335" s="17" t="s">
        <v>64</v>
      </c>
      <c r="Y3335" s="17" t="s">
        <v>80</v>
      </c>
      <c r="Z3335" s="17">
        <v>20161014</v>
      </c>
      <c r="AA3335" s="17" t="s">
        <v>137</v>
      </c>
      <c r="AB3335" s="17">
        <v>1</v>
      </c>
      <c r="AC3335" s="17" t="str">
        <f>IFERROR(VLOOKUP(A3335,[1]Cruces!AJ:AK,2,0),VLOOKUP(CONCATENATE(X3335,AA3335),[1]Cruces!G:H,2,0))</f>
        <v>Solicitud de Obra</v>
      </c>
      <c r="AD3335" s="17">
        <f t="shared" si="912"/>
        <v>17</v>
      </c>
      <c r="AE3335" s="17">
        <f t="shared" si="913"/>
        <v>6</v>
      </c>
      <c r="AF3335" s="17">
        <f t="shared" si="914"/>
        <v>2016</v>
      </c>
      <c r="AG3335" s="17" t="str">
        <f>IFERROR(VLOOKUP(MID(A3335,2,4)*1,[1]Cruces!K:L,2,0),"Verificar")</f>
        <v>Atlántico Norte</v>
      </c>
      <c r="AH3335" s="17">
        <f t="shared" ca="1" si="915"/>
        <v>1622</v>
      </c>
      <c r="AI3335" s="17" t="str">
        <f>IFERROR(VLOOKUP(U3335,[1]Cruces!$O$1:$P$6,2,0),"Sin Orden")</f>
        <v>Sin Orden</v>
      </c>
      <c r="AJ3335" s="17">
        <f t="shared" si="916"/>
        <v>14</v>
      </c>
      <c r="AK3335" s="17">
        <f t="shared" si="917"/>
        <v>10</v>
      </c>
      <c r="AL3335" s="17">
        <f t="shared" si="918"/>
        <v>2016</v>
      </c>
      <c r="AM3335" s="17">
        <f t="shared" ca="1" si="919"/>
        <v>1503</v>
      </c>
      <c r="AN3335" s="18" t="str">
        <f>IFERROR(VLOOKUP(R3335*1,'[1]Ordenes de Servicio'!G:K,5,0),"No Cruza")</f>
        <v>No Cruza</v>
      </c>
      <c r="AO3335" s="17">
        <f t="shared" ca="1" si="920"/>
        <v>1503</v>
      </c>
      <c r="AP3335" s="17">
        <f t="shared" si="921"/>
        <v>14</v>
      </c>
      <c r="AQ3335" s="17">
        <f t="shared" si="922"/>
        <v>10</v>
      </c>
      <c r="AR3335" s="17">
        <f t="shared" si="923"/>
        <v>2016</v>
      </c>
      <c r="AS3335" s="17">
        <f t="shared" ca="1" si="924"/>
        <v>1503</v>
      </c>
      <c r="AT3335" s="17" t="str">
        <f t="shared" ca="1" si="927"/>
        <v>Si</v>
      </c>
      <c r="AU3335" s="17">
        <f t="shared" si="925"/>
        <v>0</v>
      </c>
      <c r="AV3335" s="17" t="str">
        <f>+VLOOKUP(B3335,[1]Cruces!S:T,2,0)</f>
        <v>8. Puesta en Servicio</v>
      </c>
    </row>
    <row r="3336" spans="1:48" hidden="1" x14ac:dyDescent="0.25">
      <c r="A3336" s="17" t="s">
        <v>5984</v>
      </c>
      <c r="B3336" s="17" t="s">
        <v>68</v>
      </c>
      <c r="C3336" s="17">
        <v>0</v>
      </c>
      <c r="D3336" s="17">
        <v>0</v>
      </c>
      <c r="E3336" s="17" t="s">
        <v>55</v>
      </c>
      <c r="F3336" s="17" t="s">
        <v>107</v>
      </c>
      <c r="G3336" s="17" t="s">
        <v>668</v>
      </c>
      <c r="H3336" s="17">
        <v>3115616802</v>
      </c>
      <c r="I3336" s="17" t="s">
        <v>116</v>
      </c>
      <c r="J3336" s="17" t="s">
        <v>59</v>
      </c>
      <c r="K3336" s="17" t="s">
        <v>97</v>
      </c>
      <c r="L3336" s="17" t="s">
        <v>111</v>
      </c>
      <c r="M3336" s="17" t="s">
        <v>112</v>
      </c>
      <c r="N3336" s="17" t="s">
        <v>75</v>
      </c>
      <c r="O3336" s="17">
        <v>20190409</v>
      </c>
      <c r="P3336" s="17">
        <v>20200417</v>
      </c>
      <c r="Q3336" s="17">
        <v>1150</v>
      </c>
      <c r="R3336" s="17">
        <v>27768363</v>
      </c>
      <c r="S3336" s="17" t="s">
        <v>76</v>
      </c>
      <c r="T3336" s="17" t="s">
        <v>63</v>
      </c>
      <c r="U3336" s="17" t="s">
        <v>77</v>
      </c>
      <c r="V3336" s="17">
        <f t="shared" si="926"/>
        <v>15</v>
      </c>
      <c r="W3336" s="17">
        <v>15000</v>
      </c>
      <c r="X3336" s="17" t="s">
        <v>64</v>
      </c>
      <c r="Y3336" s="17" t="s">
        <v>150</v>
      </c>
      <c r="Z3336" s="17">
        <v>20200707</v>
      </c>
      <c r="AA3336" s="17" t="s">
        <v>78</v>
      </c>
      <c r="AB3336" s="17">
        <v>1</v>
      </c>
      <c r="AC3336" s="17" t="str">
        <f>IFERROR(VLOOKUP(A3336,[1]Cruces!AJ:AK,2,0),VLOOKUP(CONCATENATE(X3336,AA3336),[1]Cruces!G:H,2,0))</f>
        <v>Solicitud de Obra</v>
      </c>
      <c r="AD3336" s="17">
        <f t="shared" si="912"/>
        <v>9</v>
      </c>
      <c r="AE3336" s="17">
        <f t="shared" si="913"/>
        <v>4</v>
      </c>
      <c r="AF3336" s="17">
        <f t="shared" si="914"/>
        <v>2019</v>
      </c>
      <c r="AG3336" s="17" t="str">
        <f>IFERROR(VLOOKUP(MID(A3336,2,4)*1,[1]Cruces!K:L,2,0),"Verificar")</f>
        <v>Atlántico Norte</v>
      </c>
      <c r="AH3336" s="17">
        <f t="shared" ca="1" si="915"/>
        <v>596</v>
      </c>
      <c r="AI3336" s="17" t="str">
        <f>IFERROR(VLOOKUP(U3336,[1]Cruces!$O$1:$P$6,2,0),"Sin Orden")</f>
        <v>Pendiente</v>
      </c>
      <c r="AJ3336" s="17">
        <f t="shared" si="916"/>
        <v>7</v>
      </c>
      <c r="AK3336" s="17">
        <f t="shared" si="917"/>
        <v>7</v>
      </c>
      <c r="AL3336" s="17">
        <f t="shared" si="918"/>
        <v>2020</v>
      </c>
      <c r="AM3336" s="17">
        <f t="shared" ca="1" si="919"/>
        <v>141</v>
      </c>
      <c r="AN3336" s="18">
        <f>IFERROR(VLOOKUP(R3336*1,'[1]Ordenes de Servicio'!G:K,5,0),"No Cruza")</f>
        <v>44019</v>
      </c>
      <c r="AO3336" s="17">
        <f t="shared" ca="1" si="920"/>
        <v>141</v>
      </c>
      <c r="AP3336" s="17">
        <f t="shared" si="921"/>
        <v>17</v>
      </c>
      <c r="AQ3336" s="17">
        <f t="shared" si="922"/>
        <v>4</v>
      </c>
      <c r="AR3336" s="17">
        <f t="shared" si="923"/>
        <v>2020</v>
      </c>
      <c r="AS3336" s="17">
        <f t="shared" ca="1" si="924"/>
        <v>222</v>
      </c>
      <c r="AT3336" s="17" t="str">
        <f t="shared" ca="1" si="927"/>
        <v>No</v>
      </c>
      <c r="AU3336" s="17">
        <f t="shared" si="925"/>
        <v>81</v>
      </c>
      <c r="AV3336" s="17" t="str">
        <f>+VLOOKUP(B3336,[1]Cruces!S:T,2,0)</f>
        <v>5. Consultoría / Adjudicación</v>
      </c>
    </row>
    <row r="3337" spans="1:48" hidden="1" x14ac:dyDescent="0.25">
      <c r="A3337" s="17" t="s">
        <v>5985</v>
      </c>
      <c r="B3337" s="17" t="s">
        <v>54</v>
      </c>
      <c r="C3337" s="17">
        <v>0</v>
      </c>
      <c r="D3337" s="17">
        <v>0</v>
      </c>
      <c r="E3337" s="17" t="s">
        <v>55</v>
      </c>
      <c r="F3337" s="17" t="s">
        <v>107</v>
      </c>
      <c r="G3337" s="17" t="s">
        <v>4746</v>
      </c>
      <c r="H3337" s="17">
        <v>0</v>
      </c>
      <c r="I3337" s="17" t="s">
        <v>116</v>
      </c>
      <c r="J3337" s="17" t="s">
        <v>59</v>
      </c>
      <c r="K3337" s="17" t="s">
        <v>97</v>
      </c>
      <c r="L3337" s="17" t="s">
        <v>145</v>
      </c>
      <c r="M3337" s="17" t="s">
        <v>146</v>
      </c>
      <c r="N3337" s="17" t="s">
        <v>62</v>
      </c>
      <c r="O3337" s="17">
        <v>20201112</v>
      </c>
      <c r="P3337" s="17">
        <v>20201120</v>
      </c>
      <c r="Q3337" s="17">
        <v>9520</v>
      </c>
      <c r="R3337" s="17">
        <v>28288055</v>
      </c>
      <c r="S3337" s="17" t="s">
        <v>100</v>
      </c>
      <c r="T3337" s="17" t="s">
        <v>63</v>
      </c>
      <c r="U3337" s="17" t="s">
        <v>91</v>
      </c>
      <c r="V3337" s="17">
        <f t="shared" si="926"/>
        <v>5</v>
      </c>
      <c r="W3337" s="17">
        <v>5000</v>
      </c>
      <c r="X3337" s="17" t="s">
        <v>64</v>
      </c>
      <c r="Y3337" s="17" t="s">
        <v>65</v>
      </c>
      <c r="Z3337" s="17">
        <v>20201120</v>
      </c>
      <c r="AA3337" s="17" t="s">
        <v>78</v>
      </c>
      <c r="AB3337" s="17">
        <v>1</v>
      </c>
      <c r="AC3337" s="17" t="str">
        <f>IFERROR(VLOOKUP(A3337,[1]Cruces!AJ:AK,2,0),VLOOKUP(CONCATENATE(X3337,AA3337),[1]Cruces!G:H,2,0))</f>
        <v>Solicitud de Obra</v>
      </c>
      <c r="AD3337" s="17">
        <f t="shared" si="912"/>
        <v>12</v>
      </c>
      <c r="AE3337" s="17">
        <f t="shared" si="913"/>
        <v>11</v>
      </c>
      <c r="AF3337" s="17">
        <f t="shared" si="914"/>
        <v>2020</v>
      </c>
      <c r="AG3337" s="17" t="str">
        <f>IFERROR(VLOOKUP(MID(A3337,2,4)*1,[1]Cruces!K:L,2,0),"Verificar")</f>
        <v>Atlántico Sur</v>
      </c>
      <c r="AH3337" s="17">
        <f t="shared" ca="1" si="915"/>
        <v>13</v>
      </c>
      <c r="AI3337" s="17" t="str">
        <f>IFERROR(VLOOKUP(U3337,[1]Cruces!$O$1:$P$6,2,0),"Sin Orden")</f>
        <v>Resuelta</v>
      </c>
      <c r="AJ3337" s="17">
        <f t="shared" si="916"/>
        <v>20</v>
      </c>
      <c r="AK3337" s="17">
        <f t="shared" si="917"/>
        <v>11</v>
      </c>
      <c r="AL3337" s="17">
        <f t="shared" si="918"/>
        <v>2020</v>
      </c>
      <c r="AM3337" s="17">
        <f t="shared" ca="1" si="919"/>
        <v>5</v>
      </c>
      <c r="AN3337" s="18" t="str">
        <f>IFERROR(VLOOKUP(R3337*1,'[1]Ordenes de Servicio'!G:K,5,0),"No Cruza")</f>
        <v>No Cruza</v>
      </c>
      <c r="AO3337" s="17">
        <f t="shared" ca="1" si="920"/>
        <v>8</v>
      </c>
      <c r="AP3337" s="17">
        <f t="shared" si="921"/>
        <v>20</v>
      </c>
      <c r="AQ3337" s="17">
        <f t="shared" si="922"/>
        <v>11</v>
      </c>
      <c r="AR3337" s="17">
        <f t="shared" si="923"/>
        <v>2020</v>
      </c>
      <c r="AS3337" s="17">
        <f t="shared" ca="1" si="924"/>
        <v>5</v>
      </c>
      <c r="AT3337" s="17" t="str">
        <f t="shared" ca="1" si="927"/>
        <v>No</v>
      </c>
      <c r="AU3337" s="17">
        <f t="shared" si="925"/>
        <v>0</v>
      </c>
      <c r="AV3337" s="17" t="str">
        <f>+VLOOKUP(B3337,[1]Cruces!S:T,2,0)</f>
        <v>4. Presupuesto de Obra</v>
      </c>
    </row>
    <row r="3338" spans="1:48" hidden="1" x14ac:dyDescent="0.25">
      <c r="A3338" s="17" t="s">
        <v>5986</v>
      </c>
      <c r="B3338" s="17" t="s">
        <v>54</v>
      </c>
      <c r="C3338" s="17">
        <v>2784864</v>
      </c>
      <c r="D3338" s="17">
        <v>0</v>
      </c>
      <c r="E3338" s="17" t="s">
        <v>55</v>
      </c>
      <c r="F3338" s="17" t="s">
        <v>56</v>
      </c>
      <c r="G3338" s="17" t="s">
        <v>5987</v>
      </c>
      <c r="H3338" s="17">
        <v>3187081176</v>
      </c>
      <c r="I3338" s="17" t="s">
        <v>116</v>
      </c>
      <c r="J3338" s="17" t="s">
        <v>59</v>
      </c>
      <c r="K3338" s="17" t="s">
        <v>5988</v>
      </c>
      <c r="L3338" s="17" t="s">
        <v>117</v>
      </c>
      <c r="M3338" s="17" t="s">
        <v>118</v>
      </c>
      <c r="N3338" s="17" t="s">
        <v>62</v>
      </c>
      <c r="O3338" s="17">
        <v>20190708</v>
      </c>
      <c r="P3338" s="17">
        <v>20190712</v>
      </c>
      <c r="Q3338" s="17">
        <v>1110</v>
      </c>
      <c r="R3338" s="17">
        <v>26492080</v>
      </c>
      <c r="S3338" s="17" t="s">
        <v>100</v>
      </c>
      <c r="T3338" s="17" t="s">
        <v>63</v>
      </c>
      <c r="U3338" s="17" t="s">
        <v>91</v>
      </c>
      <c r="V3338" s="17">
        <f t="shared" si="926"/>
        <v>30</v>
      </c>
      <c r="W3338" s="17">
        <v>30000</v>
      </c>
      <c r="X3338" s="17" t="s">
        <v>89</v>
      </c>
      <c r="Y3338" s="17" t="s">
        <v>65</v>
      </c>
      <c r="Z3338" s="17">
        <v>20190712</v>
      </c>
      <c r="AA3338" s="17" t="s">
        <v>78</v>
      </c>
      <c r="AB3338" s="17">
        <v>1</v>
      </c>
      <c r="AC3338" s="17" t="str">
        <f>IFERROR(VLOOKUP(A3338,[1]Cruces!AJ:AK,2,0),VLOOKUP(CONCATENATE(X3338,AA3338),[1]Cruces!G:H,2,0))</f>
        <v>Solicitud de Obra</v>
      </c>
      <c r="AD3338" s="17">
        <f t="shared" si="912"/>
        <v>8</v>
      </c>
      <c r="AE3338" s="17">
        <f t="shared" si="913"/>
        <v>7</v>
      </c>
      <c r="AF3338" s="17">
        <f t="shared" si="914"/>
        <v>2019</v>
      </c>
      <c r="AG3338" s="17" t="str">
        <f>IFERROR(VLOOKUP(MID(A3338,2,4)*1,[1]Cruces!K:L,2,0),"Verificar")</f>
        <v>Atlántico Norte</v>
      </c>
      <c r="AH3338" s="17">
        <f t="shared" ca="1" si="915"/>
        <v>506</v>
      </c>
      <c r="AI3338" s="17" t="str">
        <f>IFERROR(VLOOKUP(U3338,[1]Cruces!$O$1:$P$6,2,0),"Sin Orden")</f>
        <v>Resuelta</v>
      </c>
      <c r="AJ3338" s="17">
        <f t="shared" si="916"/>
        <v>12</v>
      </c>
      <c r="AK3338" s="17">
        <f t="shared" si="917"/>
        <v>7</v>
      </c>
      <c r="AL3338" s="17">
        <f t="shared" si="918"/>
        <v>2019</v>
      </c>
      <c r="AM3338" s="17">
        <f t="shared" ca="1" si="919"/>
        <v>502</v>
      </c>
      <c r="AN3338" s="18" t="str">
        <f>IFERROR(VLOOKUP(R3338*1,'[1]Ordenes de Servicio'!G:K,5,0),"No Cruza")</f>
        <v>No Cruza</v>
      </c>
      <c r="AO3338" s="17">
        <f t="shared" ca="1" si="920"/>
        <v>4</v>
      </c>
      <c r="AP3338" s="17">
        <f t="shared" si="921"/>
        <v>12</v>
      </c>
      <c r="AQ3338" s="17">
        <f t="shared" si="922"/>
        <v>7</v>
      </c>
      <c r="AR3338" s="17">
        <f t="shared" si="923"/>
        <v>2019</v>
      </c>
      <c r="AS3338" s="17">
        <f t="shared" ca="1" si="924"/>
        <v>502</v>
      </c>
      <c r="AT3338" s="17" t="str">
        <f t="shared" ca="1" si="927"/>
        <v>Si</v>
      </c>
      <c r="AU3338" s="17">
        <f t="shared" si="925"/>
        <v>0</v>
      </c>
      <c r="AV3338" s="17" t="str">
        <f>+VLOOKUP(B3338,[1]Cruces!S:T,2,0)</f>
        <v>4. Presupuesto de Obra</v>
      </c>
    </row>
    <row r="3339" spans="1:48" hidden="1" x14ac:dyDescent="0.25">
      <c r="A3339" s="17" t="s">
        <v>5989</v>
      </c>
      <c r="B3339" s="17" t="s">
        <v>54</v>
      </c>
      <c r="C3339" s="17">
        <v>0</v>
      </c>
      <c r="D3339" s="17">
        <v>0</v>
      </c>
      <c r="E3339" s="17" t="s">
        <v>55</v>
      </c>
      <c r="F3339" s="17" t="s">
        <v>107</v>
      </c>
      <c r="G3339" s="17" t="s">
        <v>4992</v>
      </c>
      <c r="H3339" s="17">
        <v>0</v>
      </c>
      <c r="I3339" s="17" t="s">
        <v>71</v>
      </c>
      <c r="J3339" s="17" t="s">
        <v>59</v>
      </c>
      <c r="K3339" s="17" t="s">
        <v>97</v>
      </c>
      <c r="L3339" s="17" t="s">
        <v>117</v>
      </c>
      <c r="M3339" s="17" t="s">
        <v>118</v>
      </c>
      <c r="N3339" s="17" t="s">
        <v>62</v>
      </c>
      <c r="O3339" s="17">
        <v>20200210</v>
      </c>
      <c r="P3339" s="17">
        <v>20200219</v>
      </c>
      <c r="Q3339" s="17">
        <v>9510</v>
      </c>
      <c r="R3339" s="17">
        <v>27164026</v>
      </c>
      <c r="S3339" s="17" t="s">
        <v>100</v>
      </c>
      <c r="T3339" s="17" t="s">
        <v>63</v>
      </c>
      <c r="U3339" s="17" t="s">
        <v>91</v>
      </c>
      <c r="V3339" s="17">
        <f t="shared" si="926"/>
        <v>150</v>
      </c>
      <c r="W3339" s="17">
        <v>150000</v>
      </c>
      <c r="X3339" s="17" t="s">
        <v>64</v>
      </c>
      <c r="Y3339" s="17" t="s">
        <v>65</v>
      </c>
      <c r="Z3339" s="17">
        <v>20200219</v>
      </c>
      <c r="AA3339" s="17" t="s">
        <v>137</v>
      </c>
      <c r="AB3339" s="17">
        <v>1</v>
      </c>
      <c r="AC3339" s="17" t="str">
        <f>IFERROR(VLOOKUP(A3339,[1]Cruces!AJ:AK,2,0),VLOOKUP(CONCATENATE(X3339,AA3339),[1]Cruces!G:H,2,0))</f>
        <v>Solicitud de Obra</v>
      </c>
      <c r="AD3339" s="17">
        <f t="shared" si="912"/>
        <v>10</v>
      </c>
      <c r="AE3339" s="17">
        <f t="shared" si="913"/>
        <v>2</v>
      </c>
      <c r="AF3339" s="17">
        <f t="shared" si="914"/>
        <v>2020</v>
      </c>
      <c r="AG3339" s="17" t="str">
        <f>IFERROR(VLOOKUP(MID(A3339,2,4)*1,[1]Cruces!K:L,2,0),"Verificar")</f>
        <v>Atlántico Norte</v>
      </c>
      <c r="AH3339" s="17">
        <f t="shared" ca="1" si="915"/>
        <v>289</v>
      </c>
      <c r="AI3339" s="17" t="str">
        <f>IFERROR(VLOOKUP(U3339,[1]Cruces!$O$1:$P$6,2,0),"Sin Orden")</f>
        <v>Resuelta</v>
      </c>
      <c r="AJ3339" s="17">
        <f t="shared" si="916"/>
        <v>19</v>
      </c>
      <c r="AK3339" s="17">
        <f t="shared" si="917"/>
        <v>2</v>
      </c>
      <c r="AL3339" s="17">
        <f t="shared" si="918"/>
        <v>2020</v>
      </c>
      <c r="AM3339" s="17">
        <f t="shared" ca="1" si="919"/>
        <v>280</v>
      </c>
      <c r="AN3339" s="18" t="str">
        <f>IFERROR(VLOOKUP(R3339*1,'[1]Ordenes de Servicio'!G:K,5,0),"No Cruza")</f>
        <v>No Cruza</v>
      </c>
      <c r="AO3339" s="17">
        <f t="shared" ca="1" si="920"/>
        <v>9</v>
      </c>
      <c r="AP3339" s="17">
        <f t="shared" si="921"/>
        <v>19</v>
      </c>
      <c r="AQ3339" s="17">
        <f t="shared" si="922"/>
        <v>2</v>
      </c>
      <c r="AR3339" s="17">
        <f t="shared" si="923"/>
        <v>2020</v>
      </c>
      <c r="AS3339" s="17">
        <f t="shared" ca="1" si="924"/>
        <v>280</v>
      </c>
      <c r="AT3339" s="17" t="str">
        <f t="shared" ca="1" si="927"/>
        <v>No</v>
      </c>
      <c r="AU3339" s="17">
        <f t="shared" si="925"/>
        <v>0</v>
      </c>
      <c r="AV3339" s="17" t="str">
        <f>+VLOOKUP(B3339,[1]Cruces!S:T,2,0)</f>
        <v>4. Presupuesto de Obra</v>
      </c>
    </row>
    <row r="3340" spans="1:48" hidden="1" x14ac:dyDescent="0.25">
      <c r="A3340" s="17" t="s">
        <v>5990</v>
      </c>
      <c r="B3340" s="17" t="s">
        <v>54</v>
      </c>
      <c r="C3340" s="17">
        <v>3275098</v>
      </c>
      <c r="D3340" s="17">
        <v>25637046</v>
      </c>
      <c r="E3340" s="17" t="s">
        <v>93</v>
      </c>
      <c r="F3340" s="17" t="s">
        <v>126</v>
      </c>
      <c r="G3340" s="17" t="s">
        <v>5991</v>
      </c>
      <c r="H3340" s="17">
        <v>0</v>
      </c>
      <c r="I3340" s="17" t="s">
        <v>71</v>
      </c>
      <c r="J3340" s="17" t="s">
        <v>5992</v>
      </c>
      <c r="K3340" s="17" t="s">
        <v>5993</v>
      </c>
      <c r="L3340" s="17" t="s">
        <v>129</v>
      </c>
      <c r="M3340" s="17" t="s">
        <v>130</v>
      </c>
      <c r="N3340" s="17" t="s">
        <v>62</v>
      </c>
      <c r="O3340" s="17">
        <v>20201105</v>
      </c>
      <c r="P3340" s="17">
        <v>20201121</v>
      </c>
      <c r="Q3340" s="17">
        <v>3310</v>
      </c>
      <c r="R3340" s="17">
        <v>28293796</v>
      </c>
      <c r="S3340" s="17" t="s">
        <v>100</v>
      </c>
      <c r="T3340" s="17" t="s">
        <v>63</v>
      </c>
      <c r="U3340" s="17" t="s">
        <v>91</v>
      </c>
      <c r="V3340" s="17">
        <f t="shared" si="926"/>
        <v>50</v>
      </c>
      <c r="W3340" s="17">
        <v>50000</v>
      </c>
      <c r="X3340" s="17" t="s">
        <v>89</v>
      </c>
      <c r="Y3340" s="17" t="s">
        <v>65</v>
      </c>
      <c r="Z3340" s="17">
        <v>20201121</v>
      </c>
      <c r="AA3340" s="17" t="s">
        <v>78</v>
      </c>
      <c r="AB3340" s="17">
        <v>1</v>
      </c>
      <c r="AC3340" s="17" t="str">
        <f>IFERROR(VLOOKUP(A3340,[1]Cruces!AJ:AK,2,0),VLOOKUP(CONCATENATE(X3340,AA3340),[1]Cruces!G:H,2,0))</f>
        <v>Solicitud de Obra</v>
      </c>
      <c r="AD3340" s="17">
        <f t="shared" si="912"/>
        <v>5</v>
      </c>
      <c r="AE3340" s="17">
        <f t="shared" si="913"/>
        <v>11</v>
      </c>
      <c r="AF3340" s="17">
        <f t="shared" si="914"/>
        <v>2020</v>
      </c>
      <c r="AG3340" s="17" t="str">
        <f>IFERROR(VLOOKUP(MID(A3340,2,4)*1,[1]Cruces!K:L,2,0),"Verificar")</f>
        <v>Guajira</v>
      </c>
      <c r="AH3340" s="17">
        <f t="shared" ca="1" si="915"/>
        <v>20</v>
      </c>
      <c r="AI3340" s="17" t="str">
        <f>IFERROR(VLOOKUP(U3340,[1]Cruces!$O$1:$P$6,2,0),"Sin Orden")</f>
        <v>Resuelta</v>
      </c>
      <c r="AJ3340" s="17">
        <f t="shared" si="916"/>
        <v>21</v>
      </c>
      <c r="AK3340" s="17">
        <f t="shared" si="917"/>
        <v>11</v>
      </c>
      <c r="AL3340" s="17">
        <f t="shared" si="918"/>
        <v>2020</v>
      </c>
      <c r="AM3340" s="17">
        <f t="shared" ca="1" si="919"/>
        <v>4</v>
      </c>
      <c r="AN3340" s="18" t="str">
        <f>IFERROR(VLOOKUP(R3340*1,'[1]Ordenes de Servicio'!G:K,5,0),"No Cruza")</f>
        <v>No Cruza</v>
      </c>
      <c r="AO3340" s="17">
        <f t="shared" ca="1" si="920"/>
        <v>16</v>
      </c>
      <c r="AP3340" s="17">
        <f t="shared" si="921"/>
        <v>21</v>
      </c>
      <c r="AQ3340" s="17">
        <f t="shared" si="922"/>
        <v>11</v>
      </c>
      <c r="AR3340" s="17">
        <f t="shared" si="923"/>
        <v>2020</v>
      </c>
      <c r="AS3340" s="17">
        <f t="shared" ca="1" si="924"/>
        <v>4</v>
      </c>
      <c r="AT3340" s="17" t="str">
        <f t="shared" ca="1" si="927"/>
        <v>No</v>
      </c>
      <c r="AU3340" s="17">
        <f t="shared" si="925"/>
        <v>0</v>
      </c>
      <c r="AV3340" s="17" t="str">
        <f>+VLOOKUP(B3340,[1]Cruces!S:T,2,0)</f>
        <v>4. Presupuesto de Obra</v>
      </c>
    </row>
    <row r="3341" spans="1:48" hidden="1" x14ac:dyDescent="0.25">
      <c r="A3341" s="17" t="s">
        <v>10022</v>
      </c>
      <c r="B3341" s="17" t="s">
        <v>569</v>
      </c>
      <c r="C3341" s="17">
        <v>0</v>
      </c>
      <c r="D3341" s="17">
        <v>0</v>
      </c>
      <c r="E3341" s="17" t="s">
        <v>55</v>
      </c>
      <c r="F3341" s="17" t="s">
        <v>7082</v>
      </c>
      <c r="G3341" s="17" t="s">
        <v>10023</v>
      </c>
      <c r="H3341" s="17">
        <v>3186082415</v>
      </c>
      <c r="I3341" s="17" t="s">
        <v>71</v>
      </c>
      <c r="J3341" s="17" t="s">
        <v>59</v>
      </c>
      <c r="K3341" s="17" t="s">
        <v>10024</v>
      </c>
      <c r="L3341" s="17" t="s">
        <v>7253</v>
      </c>
      <c r="M3341" s="17" t="s">
        <v>7254</v>
      </c>
      <c r="N3341" s="17" t="s">
        <v>572</v>
      </c>
      <c r="O3341" s="17">
        <v>20201121</v>
      </c>
      <c r="P3341" s="17">
        <v>20201121</v>
      </c>
      <c r="Q3341" s="17">
        <v>1180</v>
      </c>
      <c r="R3341" s="17">
        <v>0</v>
      </c>
      <c r="S3341" s="17"/>
      <c r="T3341" s="17" t="s">
        <v>63</v>
      </c>
      <c r="U3341" s="17"/>
      <c r="V3341" s="17">
        <f t="shared" si="926"/>
        <v>3</v>
      </c>
      <c r="W3341" s="17">
        <v>3000</v>
      </c>
      <c r="X3341" s="17" t="s">
        <v>7065</v>
      </c>
      <c r="Y3341" s="17" t="s">
        <v>569</v>
      </c>
      <c r="Z3341" s="17">
        <v>20201121</v>
      </c>
      <c r="AA3341" s="17" t="s">
        <v>1947</v>
      </c>
      <c r="AB3341" s="17">
        <v>1</v>
      </c>
      <c r="AC3341" s="17" t="str">
        <f>IFERROR(VLOOKUP(A3341,[1]Cruces!AJ:AK,2,0),VLOOKUP(CONCATENATE(X3341,AA3341),[1]Cruces!G:H,2,0))</f>
        <v>Solicitud por BT</v>
      </c>
      <c r="AD3341" s="17">
        <f t="shared" si="912"/>
        <v>21</v>
      </c>
      <c r="AE3341" s="17">
        <f t="shared" si="913"/>
        <v>11</v>
      </c>
      <c r="AF3341" s="17">
        <f t="shared" si="914"/>
        <v>2020</v>
      </c>
      <c r="AG3341" s="17" t="str">
        <f>IFERROR(VLOOKUP(MID(A3341,2,4)*1,[1]Cruces!K:L,2,0),"Verificar")</f>
        <v>Atlántico Norte</v>
      </c>
      <c r="AH3341" s="17">
        <f t="shared" ca="1" si="915"/>
        <v>4</v>
      </c>
      <c r="AI3341" s="17" t="str">
        <f>IFERROR(VLOOKUP(U3341,[1]Cruces!$O$1:$P$6,2,0),"Sin Orden")</f>
        <v>Sin Orden</v>
      </c>
      <c r="AJ3341" s="17">
        <f t="shared" si="916"/>
        <v>21</v>
      </c>
      <c r="AK3341" s="17">
        <f t="shared" si="917"/>
        <v>11</v>
      </c>
      <c r="AL3341" s="17">
        <f t="shared" si="918"/>
        <v>2020</v>
      </c>
      <c r="AM3341" s="17">
        <f t="shared" ca="1" si="919"/>
        <v>4</v>
      </c>
      <c r="AN3341" s="18" t="str">
        <f>IFERROR(VLOOKUP(R3341*1,'[1]Ordenes de Servicio'!G:K,5,0),"No Cruza")</f>
        <v>No Cruza</v>
      </c>
      <c r="AO3341" s="17">
        <f t="shared" ca="1" si="920"/>
        <v>4</v>
      </c>
      <c r="AP3341" s="17">
        <f t="shared" si="921"/>
        <v>21</v>
      </c>
      <c r="AQ3341" s="17">
        <f t="shared" si="922"/>
        <v>11</v>
      </c>
      <c r="AR3341" s="17">
        <f t="shared" si="923"/>
        <v>2020</v>
      </c>
      <c r="AS3341" s="17">
        <f t="shared" ca="1" si="924"/>
        <v>4</v>
      </c>
      <c r="AT3341" s="17" t="str">
        <f t="shared" ca="1" si="927"/>
        <v>No</v>
      </c>
      <c r="AU3341" s="17">
        <f t="shared" si="925"/>
        <v>0</v>
      </c>
      <c r="AV3341" s="17" t="str">
        <f>+VLOOKUP(B3341,[1]Cruces!S:T,2,0)</f>
        <v>1. Solicitud</v>
      </c>
    </row>
    <row r="3342" spans="1:48" hidden="1" x14ac:dyDescent="0.25">
      <c r="A3342" s="17" t="s">
        <v>10025</v>
      </c>
      <c r="B3342" s="17" t="s">
        <v>1943</v>
      </c>
      <c r="C3342" s="17">
        <v>0</v>
      </c>
      <c r="D3342" s="17">
        <v>0</v>
      </c>
      <c r="E3342" s="17" t="s">
        <v>55</v>
      </c>
      <c r="F3342" s="17" t="s">
        <v>932</v>
      </c>
      <c r="G3342" s="17" t="s">
        <v>10026</v>
      </c>
      <c r="H3342" s="17">
        <v>3007189743</v>
      </c>
      <c r="I3342" s="17" t="s">
        <v>71</v>
      </c>
      <c r="J3342" s="17" t="s">
        <v>59</v>
      </c>
      <c r="K3342" s="17" t="s">
        <v>97</v>
      </c>
      <c r="L3342" s="17" t="s">
        <v>7095</v>
      </c>
      <c r="M3342" s="17" t="s">
        <v>7096</v>
      </c>
      <c r="N3342" s="17" t="s">
        <v>1946</v>
      </c>
      <c r="O3342" s="17">
        <v>20201112</v>
      </c>
      <c r="P3342" s="17">
        <v>20201112</v>
      </c>
      <c r="Q3342" s="17">
        <v>3410</v>
      </c>
      <c r="R3342" s="17">
        <v>28280032</v>
      </c>
      <c r="S3342" s="17" t="s">
        <v>6601</v>
      </c>
      <c r="T3342" s="17" t="s">
        <v>63</v>
      </c>
      <c r="U3342" s="17" t="s">
        <v>77</v>
      </c>
      <c r="V3342" s="17">
        <f t="shared" si="926"/>
        <v>3</v>
      </c>
      <c r="W3342" s="17">
        <v>3000</v>
      </c>
      <c r="X3342" s="17" t="s">
        <v>7065</v>
      </c>
      <c r="Y3342" s="17" t="s">
        <v>1943</v>
      </c>
      <c r="Z3342" s="17">
        <v>20201112</v>
      </c>
      <c r="AA3342" s="17" t="s">
        <v>1947</v>
      </c>
      <c r="AB3342" s="17">
        <v>1</v>
      </c>
      <c r="AC3342" s="17" t="str">
        <f>IFERROR(VLOOKUP(A3342,[1]Cruces!AJ:AK,2,0),VLOOKUP(CONCATENATE(X3342,AA3342),[1]Cruces!G:H,2,0))</f>
        <v>Solicitud por BT</v>
      </c>
      <c r="AD3342" s="17">
        <f t="shared" si="912"/>
        <v>12</v>
      </c>
      <c r="AE3342" s="17">
        <f t="shared" si="913"/>
        <v>11</v>
      </c>
      <c r="AF3342" s="17">
        <f t="shared" si="914"/>
        <v>2020</v>
      </c>
      <c r="AG3342" s="17" t="str">
        <f>IFERROR(VLOOKUP(MID(A3342,2,4)*1,[1]Cruces!K:L,2,0),"Verificar")</f>
        <v>Magdalena</v>
      </c>
      <c r="AH3342" s="17">
        <f t="shared" ca="1" si="915"/>
        <v>13</v>
      </c>
      <c r="AI3342" s="17" t="str">
        <f>IFERROR(VLOOKUP(U3342,[1]Cruces!$O$1:$P$6,2,0),"Sin Orden")</f>
        <v>Pendiente</v>
      </c>
      <c r="AJ3342" s="17">
        <f t="shared" si="916"/>
        <v>12</v>
      </c>
      <c r="AK3342" s="17">
        <f t="shared" si="917"/>
        <v>11</v>
      </c>
      <c r="AL3342" s="17">
        <f t="shared" si="918"/>
        <v>2020</v>
      </c>
      <c r="AM3342" s="17">
        <f t="shared" ca="1" si="919"/>
        <v>13</v>
      </c>
      <c r="AN3342" s="18" t="str">
        <f>IFERROR(VLOOKUP(R3342*1,'[1]Ordenes de Servicio'!G:K,5,0),"No Cruza")</f>
        <v>No Cruza</v>
      </c>
      <c r="AO3342" s="17">
        <f t="shared" ca="1" si="920"/>
        <v>13</v>
      </c>
      <c r="AP3342" s="17">
        <f t="shared" si="921"/>
        <v>12</v>
      </c>
      <c r="AQ3342" s="17">
        <f t="shared" si="922"/>
        <v>11</v>
      </c>
      <c r="AR3342" s="17">
        <f t="shared" si="923"/>
        <v>2020</v>
      </c>
      <c r="AS3342" s="17">
        <f t="shared" ca="1" si="924"/>
        <v>13</v>
      </c>
      <c r="AT3342" s="17" t="str">
        <f t="shared" ca="1" si="927"/>
        <v>No</v>
      </c>
      <c r="AU3342" s="17">
        <f t="shared" si="925"/>
        <v>0</v>
      </c>
      <c r="AV3342" s="17" t="str">
        <f>+VLOOKUP(B3342,[1]Cruces!S:T,2,0)</f>
        <v>7. Ejecución en Campo OS BT</v>
      </c>
    </row>
    <row r="3343" spans="1:48" hidden="1" x14ac:dyDescent="0.25">
      <c r="A3343" s="17" t="s">
        <v>10027</v>
      </c>
      <c r="B3343" s="17" t="s">
        <v>569</v>
      </c>
      <c r="C3343" s="17">
        <v>3805057</v>
      </c>
      <c r="D3343" s="17">
        <v>0</v>
      </c>
      <c r="E3343" s="17" t="s">
        <v>55</v>
      </c>
      <c r="F3343" s="17" t="s">
        <v>69</v>
      </c>
      <c r="G3343" s="17" t="s">
        <v>10028</v>
      </c>
      <c r="H3343" s="17">
        <v>3105202120</v>
      </c>
      <c r="I3343" s="17" t="s">
        <v>71</v>
      </c>
      <c r="J3343" s="17" t="s">
        <v>59</v>
      </c>
      <c r="K3343" s="17" t="s">
        <v>97</v>
      </c>
      <c r="L3343" s="17" t="s">
        <v>9303</v>
      </c>
      <c r="M3343" s="17" t="s">
        <v>9304</v>
      </c>
      <c r="N3343" s="17" t="s">
        <v>572</v>
      </c>
      <c r="O3343" s="17">
        <v>20200825</v>
      </c>
      <c r="P3343" s="17">
        <v>20200825</v>
      </c>
      <c r="Q3343" s="17">
        <v>3460</v>
      </c>
      <c r="R3343" s="17">
        <v>0</v>
      </c>
      <c r="S3343" s="17"/>
      <c r="T3343" s="17" t="s">
        <v>63</v>
      </c>
      <c r="U3343" s="17"/>
      <c r="V3343" s="17">
        <f t="shared" si="926"/>
        <v>3</v>
      </c>
      <c r="W3343" s="17">
        <v>3000</v>
      </c>
      <c r="X3343" s="17" t="s">
        <v>89</v>
      </c>
      <c r="Y3343" s="17" t="s">
        <v>150</v>
      </c>
      <c r="Z3343" s="17">
        <v>20200904</v>
      </c>
      <c r="AA3343" s="17" t="s">
        <v>1947</v>
      </c>
      <c r="AB3343" s="17">
        <v>1</v>
      </c>
      <c r="AC3343" s="17" t="str">
        <f>IFERROR(VLOOKUP(A3343,[1]Cruces!AJ:AK,2,0),VLOOKUP(CONCATENATE(X3343,AA3343),[1]Cruces!G:H,2,0))</f>
        <v>Solicitud por BT</v>
      </c>
      <c r="AD3343" s="17">
        <f t="shared" si="912"/>
        <v>25</v>
      </c>
      <c r="AE3343" s="17">
        <f t="shared" si="913"/>
        <v>8</v>
      </c>
      <c r="AF3343" s="17">
        <f t="shared" si="914"/>
        <v>2020</v>
      </c>
      <c r="AG3343" s="17" t="str">
        <f>IFERROR(VLOOKUP(MID(A3343,2,4)*1,[1]Cruces!K:L,2,0),"Verificar")</f>
        <v>Magdalena</v>
      </c>
      <c r="AH3343" s="17">
        <f t="shared" ca="1" si="915"/>
        <v>92</v>
      </c>
      <c r="AI3343" s="17" t="str">
        <f>IFERROR(VLOOKUP(U3343,[1]Cruces!$O$1:$P$6,2,0),"Sin Orden")</f>
        <v>Sin Orden</v>
      </c>
      <c r="AJ3343" s="17">
        <f t="shared" si="916"/>
        <v>4</v>
      </c>
      <c r="AK3343" s="17">
        <f t="shared" si="917"/>
        <v>9</v>
      </c>
      <c r="AL3343" s="17">
        <f t="shared" si="918"/>
        <v>2020</v>
      </c>
      <c r="AM3343" s="17">
        <f t="shared" ca="1" si="919"/>
        <v>82</v>
      </c>
      <c r="AN3343" s="18" t="str">
        <f>IFERROR(VLOOKUP(R3343*1,'[1]Ordenes de Servicio'!G:K,5,0),"No Cruza")</f>
        <v>No Cruza</v>
      </c>
      <c r="AO3343" s="17">
        <f t="shared" ca="1" si="920"/>
        <v>82</v>
      </c>
      <c r="AP3343" s="17">
        <f t="shared" si="921"/>
        <v>25</v>
      </c>
      <c r="AQ3343" s="17">
        <f t="shared" si="922"/>
        <v>8</v>
      </c>
      <c r="AR3343" s="17">
        <f t="shared" si="923"/>
        <v>2020</v>
      </c>
      <c r="AS3343" s="17">
        <f t="shared" ca="1" si="924"/>
        <v>92</v>
      </c>
      <c r="AT3343" s="17" t="str">
        <f t="shared" ca="1" si="927"/>
        <v>No</v>
      </c>
      <c r="AU3343" s="17">
        <f t="shared" si="925"/>
        <v>10</v>
      </c>
      <c r="AV3343" s="17" t="str">
        <f>+VLOOKUP(B3343,[1]Cruces!S:T,2,0)</f>
        <v>1. Solicitud</v>
      </c>
    </row>
    <row r="3344" spans="1:48" hidden="1" x14ac:dyDescent="0.25">
      <c r="A3344" s="17" t="s">
        <v>5994</v>
      </c>
      <c r="B3344" s="17" t="s">
        <v>68</v>
      </c>
      <c r="C3344" s="17">
        <v>2652114</v>
      </c>
      <c r="D3344" s="17">
        <v>0</v>
      </c>
      <c r="E3344" s="17" t="s">
        <v>55</v>
      </c>
      <c r="F3344" s="17" t="s">
        <v>107</v>
      </c>
      <c r="G3344" s="17" t="s">
        <v>5995</v>
      </c>
      <c r="H3344" s="17">
        <v>3003244589</v>
      </c>
      <c r="I3344" s="17" t="s">
        <v>71</v>
      </c>
      <c r="J3344" s="17" t="s">
        <v>59</v>
      </c>
      <c r="K3344" s="17" t="s">
        <v>97</v>
      </c>
      <c r="L3344" s="17" t="s">
        <v>117</v>
      </c>
      <c r="M3344" s="17" t="s">
        <v>118</v>
      </c>
      <c r="N3344" s="17" t="s">
        <v>75</v>
      </c>
      <c r="O3344" s="17">
        <v>20191204</v>
      </c>
      <c r="P3344" s="17">
        <v>20200113</v>
      </c>
      <c r="Q3344" s="17">
        <v>1110</v>
      </c>
      <c r="R3344" s="17">
        <v>26982048</v>
      </c>
      <c r="S3344" s="17" t="s">
        <v>100</v>
      </c>
      <c r="T3344" s="17" t="s">
        <v>63</v>
      </c>
      <c r="U3344" s="17" t="s">
        <v>91</v>
      </c>
      <c r="V3344" s="17">
        <f t="shared" si="926"/>
        <v>30</v>
      </c>
      <c r="W3344" s="17">
        <v>30000</v>
      </c>
      <c r="X3344" s="17" t="s">
        <v>89</v>
      </c>
      <c r="Y3344" s="17" t="s">
        <v>105</v>
      </c>
      <c r="Z3344" s="17">
        <v>20200217</v>
      </c>
      <c r="AA3344" s="17" t="s">
        <v>78</v>
      </c>
      <c r="AB3344" s="17">
        <v>1</v>
      </c>
      <c r="AC3344" s="17" t="str">
        <f>IFERROR(VLOOKUP(A3344,[1]Cruces!AJ:AK,2,0),VLOOKUP(CONCATENATE(X3344,AA3344),[1]Cruces!G:H,2,0))</f>
        <v>Solicitud de Obra</v>
      </c>
      <c r="AD3344" s="17">
        <f t="shared" si="912"/>
        <v>4</v>
      </c>
      <c r="AE3344" s="17">
        <f t="shared" si="913"/>
        <v>12</v>
      </c>
      <c r="AF3344" s="17">
        <f t="shared" si="914"/>
        <v>2019</v>
      </c>
      <c r="AG3344" s="17" t="str">
        <f>IFERROR(VLOOKUP(MID(A3344,2,4)*1,[1]Cruces!K:L,2,0),"Verificar")</f>
        <v>Atlántico Norte</v>
      </c>
      <c r="AH3344" s="17">
        <f t="shared" ca="1" si="915"/>
        <v>357</v>
      </c>
      <c r="AI3344" s="17" t="str">
        <f>IFERROR(VLOOKUP(U3344,[1]Cruces!$O$1:$P$6,2,0),"Sin Orden")</f>
        <v>Resuelta</v>
      </c>
      <c r="AJ3344" s="17">
        <f t="shared" si="916"/>
        <v>17</v>
      </c>
      <c r="AK3344" s="17">
        <f t="shared" si="917"/>
        <v>2</v>
      </c>
      <c r="AL3344" s="17">
        <f t="shared" si="918"/>
        <v>2020</v>
      </c>
      <c r="AM3344" s="17">
        <f t="shared" ca="1" si="919"/>
        <v>282</v>
      </c>
      <c r="AN3344" s="18" t="str">
        <f>IFERROR(VLOOKUP(R3344*1,'[1]Ordenes de Servicio'!G:K,5,0),"No Cruza")</f>
        <v>No Cruza</v>
      </c>
      <c r="AO3344" s="17">
        <f t="shared" ca="1" si="920"/>
        <v>75</v>
      </c>
      <c r="AP3344" s="17">
        <f t="shared" si="921"/>
        <v>13</v>
      </c>
      <c r="AQ3344" s="17">
        <f t="shared" si="922"/>
        <v>1</v>
      </c>
      <c r="AR3344" s="17">
        <f t="shared" si="923"/>
        <v>2020</v>
      </c>
      <c r="AS3344" s="17">
        <f t="shared" ca="1" si="924"/>
        <v>317</v>
      </c>
      <c r="AT3344" s="17" t="str">
        <f t="shared" ca="1" si="927"/>
        <v>No</v>
      </c>
      <c r="AU3344" s="17">
        <f t="shared" si="925"/>
        <v>35</v>
      </c>
      <c r="AV3344" s="17" t="str">
        <f>+VLOOKUP(B3344,[1]Cruces!S:T,2,0)</f>
        <v>5. Consultoría / Adjudicación</v>
      </c>
    </row>
    <row r="3345" spans="1:48" hidden="1" x14ac:dyDescent="0.25">
      <c r="A3345" s="17" t="s">
        <v>5996</v>
      </c>
      <c r="B3345" s="17" t="s">
        <v>68</v>
      </c>
      <c r="C3345" s="17">
        <v>0</v>
      </c>
      <c r="D3345" s="17">
        <v>0</v>
      </c>
      <c r="E3345" s="17" t="s">
        <v>55</v>
      </c>
      <c r="F3345" s="17" t="s">
        <v>120</v>
      </c>
      <c r="G3345" s="17" t="s">
        <v>5997</v>
      </c>
      <c r="H3345" s="17">
        <v>0</v>
      </c>
      <c r="I3345" s="17" t="s">
        <v>116</v>
      </c>
      <c r="J3345" s="17" t="s">
        <v>59</v>
      </c>
      <c r="K3345" s="17" t="s">
        <v>4177</v>
      </c>
      <c r="L3345" s="17" t="s">
        <v>122</v>
      </c>
      <c r="M3345" s="17" t="s">
        <v>123</v>
      </c>
      <c r="N3345" s="17" t="s">
        <v>75</v>
      </c>
      <c r="O3345" s="17">
        <v>20180507</v>
      </c>
      <c r="P3345" s="17">
        <v>20180518</v>
      </c>
      <c r="Q3345" s="17">
        <v>1110</v>
      </c>
      <c r="R3345" s="17">
        <v>25064724</v>
      </c>
      <c r="S3345" s="17" t="s">
        <v>100</v>
      </c>
      <c r="T3345" s="17" t="s">
        <v>63</v>
      </c>
      <c r="U3345" s="17" t="s">
        <v>91</v>
      </c>
      <c r="V3345" s="17">
        <f t="shared" si="926"/>
        <v>45</v>
      </c>
      <c r="W3345" s="17">
        <v>45000</v>
      </c>
      <c r="X3345" s="17" t="s">
        <v>64</v>
      </c>
      <c r="Y3345" s="17" t="s">
        <v>68</v>
      </c>
      <c r="Z3345" s="17">
        <v>20180518</v>
      </c>
      <c r="AA3345" s="17" t="s">
        <v>78</v>
      </c>
      <c r="AB3345" s="17">
        <v>1</v>
      </c>
      <c r="AC3345" s="17" t="str">
        <f>IFERROR(VLOOKUP(A3345,[1]Cruces!AJ:AK,2,0),VLOOKUP(CONCATENATE(X3345,AA3345),[1]Cruces!G:H,2,0))</f>
        <v>Solicitud de Obra</v>
      </c>
      <c r="AD3345" s="17">
        <f t="shared" si="912"/>
        <v>7</v>
      </c>
      <c r="AE3345" s="17">
        <f t="shared" si="913"/>
        <v>5</v>
      </c>
      <c r="AF3345" s="17">
        <f t="shared" si="914"/>
        <v>2018</v>
      </c>
      <c r="AG3345" s="17" t="str">
        <f>IFERROR(VLOOKUP(MID(A3345,2,4)*1,[1]Cruces!K:L,2,0),"Verificar")</f>
        <v>Atlántico Norte</v>
      </c>
      <c r="AH3345" s="17">
        <f t="shared" ca="1" si="915"/>
        <v>933</v>
      </c>
      <c r="AI3345" s="17" t="str">
        <f>IFERROR(VLOOKUP(U3345,[1]Cruces!$O$1:$P$6,2,0),"Sin Orden")</f>
        <v>Resuelta</v>
      </c>
      <c r="AJ3345" s="17">
        <f t="shared" si="916"/>
        <v>18</v>
      </c>
      <c r="AK3345" s="17">
        <f t="shared" si="917"/>
        <v>5</v>
      </c>
      <c r="AL3345" s="17">
        <f t="shared" si="918"/>
        <v>2018</v>
      </c>
      <c r="AM3345" s="17">
        <f t="shared" ca="1" si="919"/>
        <v>922</v>
      </c>
      <c r="AN3345" s="18" t="str">
        <f>IFERROR(VLOOKUP(R3345*1,'[1]Ordenes de Servicio'!G:K,5,0),"No Cruza")</f>
        <v>No Cruza</v>
      </c>
      <c r="AO3345" s="17">
        <f t="shared" ca="1" si="920"/>
        <v>11</v>
      </c>
      <c r="AP3345" s="17">
        <f t="shared" si="921"/>
        <v>18</v>
      </c>
      <c r="AQ3345" s="17">
        <f t="shared" si="922"/>
        <v>5</v>
      </c>
      <c r="AR3345" s="17">
        <f t="shared" si="923"/>
        <v>2018</v>
      </c>
      <c r="AS3345" s="17">
        <f t="shared" ca="1" si="924"/>
        <v>922</v>
      </c>
      <c r="AT3345" s="17" t="str">
        <f t="shared" ca="1" si="927"/>
        <v>Si</v>
      </c>
      <c r="AU3345" s="17">
        <f t="shared" si="925"/>
        <v>0</v>
      </c>
      <c r="AV3345" s="17" t="str">
        <f>+VLOOKUP(B3345,[1]Cruces!S:T,2,0)</f>
        <v>5. Consultoría / Adjudicación</v>
      </c>
    </row>
    <row r="3346" spans="1:48" hidden="1" x14ac:dyDescent="0.25">
      <c r="A3346" s="17" t="s">
        <v>5998</v>
      </c>
      <c r="B3346" s="17" t="s">
        <v>68</v>
      </c>
      <c r="C3346" s="17">
        <v>3037962</v>
      </c>
      <c r="D3346" s="17">
        <v>20119111</v>
      </c>
      <c r="E3346" s="17" t="s">
        <v>93</v>
      </c>
      <c r="F3346" s="17" t="s">
        <v>107</v>
      </c>
      <c r="G3346" s="17" t="s">
        <v>5999</v>
      </c>
      <c r="H3346" s="17">
        <v>3235980629</v>
      </c>
      <c r="I3346" s="17" t="s">
        <v>71</v>
      </c>
      <c r="J3346" s="17" t="s">
        <v>6000</v>
      </c>
      <c r="K3346" s="17" t="s">
        <v>97</v>
      </c>
      <c r="L3346" s="17" t="s">
        <v>117</v>
      </c>
      <c r="M3346" s="17" t="s">
        <v>118</v>
      </c>
      <c r="N3346" s="17" t="s">
        <v>75</v>
      </c>
      <c r="O3346" s="17">
        <v>20200826</v>
      </c>
      <c r="P3346" s="17">
        <v>20201111</v>
      </c>
      <c r="Q3346" s="17">
        <v>1110</v>
      </c>
      <c r="R3346" s="17">
        <v>28067792</v>
      </c>
      <c r="S3346" s="17" t="s">
        <v>100</v>
      </c>
      <c r="T3346" s="17" t="s">
        <v>63</v>
      </c>
      <c r="U3346" s="17" t="s">
        <v>91</v>
      </c>
      <c r="V3346" s="17">
        <f t="shared" si="926"/>
        <v>45</v>
      </c>
      <c r="W3346" s="17">
        <v>45000</v>
      </c>
      <c r="X3346" s="17" t="s">
        <v>89</v>
      </c>
      <c r="Y3346" s="17" t="s">
        <v>136</v>
      </c>
      <c r="Z3346" s="17">
        <v>20201113</v>
      </c>
      <c r="AA3346" s="17" t="s">
        <v>78</v>
      </c>
      <c r="AB3346" s="17">
        <v>1</v>
      </c>
      <c r="AC3346" s="17" t="str">
        <f>IFERROR(VLOOKUP(A3346,[1]Cruces!AJ:AK,2,0),VLOOKUP(CONCATENATE(X3346,AA3346),[1]Cruces!G:H,2,0))</f>
        <v>Solicitud de Obra</v>
      </c>
      <c r="AD3346" s="17">
        <f t="shared" si="912"/>
        <v>26</v>
      </c>
      <c r="AE3346" s="17">
        <f t="shared" si="913"/>
        <v>8</v>
      </c>
      <c r="AF3346" s="17">
        <f t="shared" si="914"/>
        <v>2020</v>
      </c>
      <c r="AG3346" s="17" t="str">
        <f>IFERROR(VLOOKUP(MID(A3346,2,4)*1,[1]Cruces!K:L,2,0),"Verificar")</f>
        <v>Atlántico Norte</v>
      </c>
      <c r="AH3346" s="17">
        <f t="shared" ca="1" si="915"/>
        <v>91</v>
      </c>
      <c r="AI3346" s="17" t="str">
        <f>IFERROR(VLOOKUP(U3346,[1]Cruces!$O$1:$P$6,2,0),"Sin Orden")</f>
        <v>Resuelta</v>
      </c>
      <c r="AJ3346" s="17">
        <f t="shared" si="916"/>
        <v>13</v>
      </c>
      <c r="AK3346" s="17">
        <f t="shared" si="917"/>
        <v>11</v>
      </c>
      <c r="AL3346" s="17">
        <f t="shared" si="918"/>
        <v>2020</v>
      </c>
      <c r="AM3346" s="17">
        <f t="shared" ca="1" si="919"/>
        <v>12</v>
      </c>
      <c r="AN3346" s="18" t="str">
        <f>IFERROR(VLOOKUP(R3346*1,'[1]Ordenes de Servicio'!G:K,5,0),"No Cruza")</f>
        <v>No Cruza</v>
      </c>
      <c r="AO3346" s="17">
        <f t="shared" ca="1" si="920"/>
        <v>79</v>
      </c>
      <c r="AP3346" s="17">
        <f t="shared" si="921"/>
        <v>11</v>
      </c>
      <c r="AQ3346" s="17">
        <f t="shared" si="922"/>
        <v>11</v>
      </c>
      <c r="AR3346" s="17">
        <f t="shared" si="923"/>
        <v>2020</v>
      </c>
      <c r="AS3346" s="17">
        <f t="shared" ca="1" si="924"/>
        <v>14</v>
      </c>
      <c r="AT3346" s="17" t="str">
        <f t="shared" ca="1" si="927"/>
        <v>No</v>
      </c>
      <c r="AU3346" s="17">
        <f t="shared" si="925"/>
        <v>2</v>
      </c>
      <c r="AV3346" s="17" t="str">
        <f>+VLOOKUP(B3346,[1]Cruces!S:T,2,0)</f>
        <v>5. Consultoría / Adjudicación</v>
      </c>
    </row>
    <row r="3347" spans="1:48" hidden="1" x14ac:dyDescent="0.25">
      <c r="A3347" s="17" t="s">
        <v>10029</v>
      </c>
      <c r="B3347" s="17" t="s">
        <v>6595</v>
      </c>
      <c r="C3347" s="17">
        <v>0</v>
      </c>
      <c r="D3347" s="17">
        <v>0</v>
      </c>
      <c r="E3347" s="17" t="s">
        <v>55</v>
      </c>
      <c r="F3347" s="17" t="s">
        <v>7098</v>
      </c>
      <c r="G3347" s="17" t="s">
        <v>10030</v>
      </c>
      <c r="H3347" s="17">
        <v>0</v>
      </c>
      <c r="I3347" s="17" t="s">
        <v>71</v>
      </c>
      <c r="J3347" s="17" t="s">
        <v>59</v>
      </c>
      <c r="K3347" s="17" t="s">
        <v>10031</v>
      </c>
      <c r="L3347" s="17" t="s">
        <v>7330</v>
      </c>
      <c r="M3347" s="17" t="s">
        <v>7331</v>
      </c>
      <c r="N3347" s="17" t="s">
        <v>6600</v>
      </c>
      <c r="O3347" s="17">
        <v>20200407</v>
      </c>
      <c r="P3347" s="17">
        <v>20200428</v>
      </c>
      <c r="Q3347" s="17">
        <v>1180</v>
      </c>
      <c r="R3347" s="17">
        <v>27451755</v>
      </c>
      <c r="S3347" s="17" t="s">
        <v>6601</v>
      </c>
      <c r="T3347" s="17" t="s">
        <v>63</v>
      </c>
      <c r="U3347" s="17" t="s">
        <v>91</v>
      </c>
      <c r="V3347" s="17">
        <f t="shared" si="926"/>
        <v>3</v>
      </c>
      <c r="W3347" s="17">
        <v>3000</v>
      </c>
      <c r="X3347" s="17" t="s">
        <v>7065</v>
      </c>
      <c r="Y3347" s="17" t="s">
        <v>150</v>
      </c>
      <c r="Z3347" s="17">
        <v>20200602</v>
      </c>
      <c r="AA3347" s="17" t="s">
        <v>1947</v>
      </c>
      <c r="AB3347" s="17">
        <v>1</v>
      </c>
      <c r="AC3347" s="17" t="str">
        <f>IFERROR(VLOOKUP(A3347,[1]Cruces!AJ:AK,2,0),VLOOKUP(CONCATENATE(X3347,AA3347),[1]Cruces!G:H,2,0))</f>
        <v>Solicitud por BT</v>
      </c>
      <c r="AD3347" s="17">
        <f t="shared" si="912"/>
        <v>7</v>
      </c>
      <c r="AE3347" s="17">
        <f t="shared" si="913"/>
        <v>4</v>
      </c>
      <c r="AF3347" s="17">
        <f t="shared" si="914"/>
        <v>2020</v>
      </c>
      <c r="AG3347" s="17" t="str">
        <f>IFERROR(VLOOKUP(MID(A3347,2,4)*1,[1]Cruces!K:L,2,0),"Verificar")</f>
        <v>Atlántico Norte</v>
      </c>
      <c r="AH3347" s="17">
        <f t="shared" ca="1" si="915"/>
        <v>232</v>
      </c>
      <c r="AI3347" s="17" t="str">
        <f>IFERROR(VLOOKUP(U3347,[1]Cruces!$O$1:$P$6,2,0),"Sin Orden")</f>
        <v>Resuelta</v>
      </c>
      <c r="AJ3347" s="17">
        <f t="shared" si="916"/>
        <v>2</v>
      </c>
      <c r="AK3347" s="17">
        <f t="shared" si="917"/>
        <v>6</v>
      </c>
      <c r="AL3347" s="17">
        <f t="shared" si="918"/>
        <v>2020</v>
      </c>
      <c r="AM3347" s="17">
        <f t="shared" ca="1" si="919"/>
        <v>176</v>
      </c>
      <c r="AN3347" s="18" t="str">
        <f>IFERROR(VLOOKUP(R3347*1,'[1]Ordenes de Servicio'!G:K,5,0),"No Cruza")</f>
        <v>No Cruza</v>
      </c>
      <c r="AO3347" s="17">
        <f t="shared" ca="1" si="920"/>
        <v>56</v>
      </c>
      <c r="AP3347" s="17">
        <f t="shared" si="921"/>
        <v>28</v>
      </c>
      <c r="AQ3347" s="17">
        <f t="shared" si="922"/>
        <v>4</v>
      </c>
      <c r="AR3347" s="17">
        <f t="shared" si="923"/>
        <v>2020</v>
      </c>
      <c r="AS3347" s="17">
        <f t="shared" ca="1" si="924"/>
        <v>211</v>
      </c>
      <c r="AT3347" s="17" t="str">
        <f t="shared" ca="1" si="927"/>
        <v>No</v>
      </c>
      <c r="AU3347" s="17">
        <f t="shared" si="925"/>
        <v>35</v>
      </c>
      <c r="AV3347" s="17" t="str">
        <f>+VLOOKUP(B3347,[1]Cruces!S:T,2,0)</f>
        <v>7. Ejecución en Campo OS BT</v>
      </c>
    </row>
    <row r="3348" spans="1:48" x14ac:dyDescent="0.25">
      <c r="A3348" s="17" t="s">
        <v>6001</v>
      </c>
      <c r="B3348" s="17" t="s">
        <v>80</v>
      </c>
      <c r="C3348" s="17">
        <v>6746991</v>
      </c>
      <c r="D3348" s="17">
        <v>0</v>
      </c>
      <c r="E3348" s="17" t="s">
        <v>55</v>
      </c>
      <c r="F3348" s="17" t="s">
        <v>120</v>
      </c>
      <c r="G3348" s="17" t="s">
        <v>6002</v>
      </c>
      <c r="H3348" s="17">
        <v>3004141547</v>
      </c>
      <c r="I3348" s="17" t="s">
        <v>182</v>
      </c>
      <c r="J3348" s="17" t="s">
        <v>59</v>
      </c>
      <c r="K3348" s="17" t="s">
        <v>6003</v>
      </c>
      <c r="L3348" s="17" t="s">
        <v>122</v>
      </c>
      <c r="M3348" s="17" t="s">
        <v>123</v>
      </c>
      <c r="N3348" s="17" t="s">
        <v>87</v>
      </c>
      <c r="O3348" s="17">
        <v>20150918</v>
      </c>
      <c r="P3348" s="17">
        <v>20160623</v>
      </c>
      <c r="Q3348" s="17">
        <v>1180</v>
      </c>
      <c r="R3348" s="17">
        <v>22724036</v>
      </c>
      <c r="S3348" s="17" t="s">
        <v>76</v>
      </c>
      <c r="T3348" s="17" t="s">
        <v>63</v>
      </c>
      <c r="U3348" s="17" t="s">
        <v>91</v>
      </c>
      <c r="V3348" s="17">
        <f t="shared" si="926"/>
        <v>225</v>
      </c>
      <c r="W3348" s="17">
        <v>225000</v>
      </c>
      <c r="X3348" s="17" t="s">
        <v>89</v>
      </c>
      <c r="Y3348" s="17" t="s">
        <v>80</v>
      </c>
      <c r="Z3348" s="17">
        <v>20160623</v>
      </c>
      <c r="AA3348" s="17" t="s">
        <v>78</v>
      </c>
      <c r="AB3348" s="17">
        <v>1</v>
      </c>
      <c r="AC3348" s="17" t="str">
        <f>IFERROR(VLOOKUP(A3348,[1]Cruces!AJ:AK,2,0),VLOOKUP(CONCATENATE(X3348,AA3348),[1]Cruces!G:H,2,0))</f>
        <v>Solicitud de Obra</v>
      </c>
      <c r="AD3348" s="17">
        <f t="shared" si="912"/>
        <v>18</v>
      </c>
      <c r="AE3348" s="17">
        <f t="shared" si="913"/>
        <v>9</v>
      </c>
      <c r="AF3348" s="17">
        <f t="shared" si="914"/>
        <v>2015</v>
      </c>
      <c r="AG3348" s="17" t="str">
        <f>IFERROR(VLOOKUP(MID(A3348,2,4)*1,[1]Cruces!K:L,2,0),"Verificar")</f>
        <v>Atlántico Norte</v>
      </c>
      <c r="AH3348" s="17">
        <f t="shared" ca="1" si="915"/>
        <v>1895</v>
      </c>
      <c r="AI3348" s="17" t="str">
        <f>IFERROR(VLOOKUP(U3348,[1]Cruces!$O$1:$P$6,2,0),"Sin Orden")</f>
        <v>Resuelta</v>
      </c>
      <c r="AJ3348" s="17">
        <f t="shared" si="916"/>
        <v>23</v>
      </c>
      <c r="AK3348" s="17">
        <f t="shared" si="917"/>
        <v>6</v>
      </c>
      <c r="AL3348" s="17">
        <f t="shared" si="918"/>
        <v>2016</v>
      </c>
      <c r="AM3348" s="17">
        <f t="shared" ca="1" si="919"/>
        <v>1616</v>
      </c>
      <c r="AN3348" s="18" t="str">
        <f>IFERROR(VLOOKUP(R3348*1,'[1]Ordenes de Servicio'!G:K,5,0),"No Cruza")</f>
        <v>No Cruza</v>
      </c>
      <c r="AO3348" s="17">
        <f t="shared" ca="1" si="920"/>
        <v>279</v>
      </c>
      <c r="AP3348" s="17">
        <f t="shared" si="921"/>
        <v>23</v>
      </c>
      <c r="AQ3348" s="17">
        <f t="shared" si="922"/>
        <v>6</v>
      </c>
      <c r="AR3348" s="17">
        <f t="shared" si="923"/>
        <v>2016</v>
      </c>
      <c r="AS3348" s="17">
        <f t="shared" ca="1" si="924"/>
        <v>1616</v>
      </c>
      <c r="AT3348" s="17" t="str">
        <f t="shared" ca="1" si="927"/>
        <v>Si</v>
      </c>
      <c r="AU3348" s="17">
        <f t="shared" si="925"/>
        <v>0</v>
      </c>
      <c r="AV3348" s="17" t="str">
        <f>+VLOOKUP(B3348,[1]Cruces!S:T,2,0)</f>
        <v>8. Puesta en Servicio</v>
      </c>
    </row>
    <row r="3349" spans="1:48" hidden="1" x14ac:dyDescent="0.25">
      <c r="A3349" s="17" t="s">
        <v>10032</v>
      </c>
      <c r="B3349" s="17" t="s">
        <v>6595</v>
      </c>
      <c r="C3349" s="17">
        <v>0</v>
      </c>
      <c r="D3349" s="17">
        <v>0</v>
      </c>
      <c r="E3349" s="17" t="s">
        <v>55</v>
      </c>
      <c r="F3349" s="17" t="s">
        <v>6228</v>
      </c>
      <c r="G3349" s="17" t="s">
        <v>10033</v>
      </c>
      <c r="H3349" s="17">
        <v>3002742708</v>
      </c>
      <c r="I3349" s="17" t="s">
        <v>71</v>
      </c>
      <c r="J3349" s="17" t="s">
        <v>59</v>
      </c>
      <c r="K3349" s="17" t="s">
        <v>97</v>
      </c>
      <c r="L3349" s="17" t="s">
        <v>7152</v>
      </c>
      <c r="M3349" s="17" t="s">
        <v>7153</v>
      </c>
      <c r="N3349" s="17" t="s">
        <v>6600</v>
      </c>
      <c r="O3349" s="17">
        <v>20200907</v>
      </c>
      <c r="P3349" s="17">
        <v>20200909</v>
      </c>
      <c r="Q3349" s="17">
        <v>1180</v>
      </c>
      <c r="R3349" s="17">
        <v>28253683</v>
      </c>
      <c r="S3349" s="17" t="s">
        <v>6601</v>
      </c>
      <c r="T3349" s="17" t="s">
        <v>63</v>
      </c>
      <c r="U3349" s="17" t="s">
        <v>91</v>
      </c>
      <c r="V3349" s="17">
        <f t="shared" si="926"/>
        <v>3</v>
      </c>
      <c r="W3349" s="17">
        <v>3000</v>
      </c>
      <c r="X3349" s="17" t="s">
        <v>7065</v>
      </c>
      <c r="Y3349" s="17" t="s">
        <v>150</v>
      </c>
      <c r="Z3349" s="17">
        <v>20201027</v>
      </c>
      <c r="AA3349" s="17" t="s">
        <v>1947</v>
      </c>
      <c r="AB3349" s="17">
        <v>1</v>
      </c>
      <c r="AC3349" s="17" t="str">
        <f>IFERROR(VLOOKUP(A3349,[1]Cruces!AJ:AK,2,0),VLOOKUP(CONCATENATE(X3349,AA3349),[1]Cruces!G:H,2,0))</f>
        <v>Solicitud por BT</v>
      </c>
      <c r="AD3349" s="17">
        <f t="shared" si="912"/>
        <v>7</v>
      </c>
      <c r="AE3349" s="17">
        <f t="shared" si="913"/>
        <v>9</v>
      </c>
      <c r="AF3349" s="17">
        <f t="shared" si="914"/>
        <v>2020</v>
      </c>
      <c r="AG3349" s="17" t="str">
        <f>IFERROR(VLOOKUP(MID(A3349,2,4)*1,[1]Cruces!K:L,2,0),"Verificar")</f>
        <v>Atlántico Norte</v>
      </c>
      <c r="AH3349" s="17">
        <f t="shared" ca="1" si="915"/>
        <v>79</v>
      </c>
      <c r="AI3349" s="17" t="str">
        <f>IFERROR(VLOOKUP(U3349,[1]Cruces!$O$1:$P$6,2,0),"Sin Orden")</f>
        <v>Resuelta</v>
      </c>
      <c r="AJ3349" s="17">
        <f t="shared" si="916"/>
        <v>27</v>
      </c>
      <c r="AK3349" s="17">
        <f t="shared" si="917"/>
        <v>10</v>
      </c>
      <c r="AL3349" s="17">
        <f t="shared" si="918"/>
        <v>2020</v>
      </c>
      <c r="AM3349" s="17">
        <f t="shared" ca="1" si="919"/>
        <v>29</v>
      </c>
      <c r="AN3349" s="18">
        <f>IFERROR(VLOOKUP(R3349*1,'[1]Ordenes de Servicio'!G:K,5,0),"No Cruza")</f>
        <v>44131</v>
      </c>
      <c r="AO3349" s="17">
        <f t="shared" ca="1" si="920"/>
        <v>50</v>
      </c>
      <c r="AP3349" s="17">
        <f t="shared" si="921"/>
        <v>9</v>
      </c>
      <c r="AQ3349" s="17">
        <f t="shared" si="922"/>
        <v>9</v>
      </c>
      <c r="AR3349" s="17">
        <f t="shared" si="923"/>
        <v>2020</v>
      </c>
      <c r="AS3349" s="17">
        <f t="shared" ca="1" si="924"/>
        <v>77</v>
      </c>
      <c r="AT3349" s="17" t="str">
        <f t="shared" ca="1" si="927"/>
        <v>No</v>
      </c>
      <c r="AU3349" s="17">
        <f t="shared" si="925"/>
        <v>48</v>
      </c>
      <c r="AV3349" s="17" t="str">
        <f>+VLOOKUP(B3349,[1]Cruces!S:T,2,0)</f>
        <v>7. Ejecución en Campo OS BT</v>
      </c>
    </row>
    <row r="3350" spans="1:48" x14ac:dyDescent="0.25">
      <c r="A3350" s="17" t="s">
        <v>6004</v>
      </c>
      <c r="B3350" s="17" t="s">
        <v>80</v>
      </c>
      <c r="C3350" s="17">
        <v>7141240</v>
      </c>
      <c r="D3350" s="17">
        <v>34391737</v>
      </c>
      <c r="E3350" s="17" t="s">
        <v>93</v>
      </c>
      <c r="F3350" s="17" t="s">
        <v>56</v>
      </c>
      <c r="G3350" s="17" t="s">
        <v>6005</v>
      </c>
      <c r="H3350" s="17">
        <v>3145090314</v>
      </c>
      <c r="I3350" s="17" t="s">
        <v>182</v>
      </c>
      <c r="J3350" s="17" t="s">
        <v>6006</v>
      </c>
      <c r="K3350" s="17" t="s">
        <v>6007</v>
      </c>
      <c r="L3350" s="17" t="s">
        <v>265</v>
      </c>
      <c r="M3350" s="17" t="s">
        <v>55</v>
      </c>
      <c r="N3350" s="17" t="s">
        <v>87</v>
      </c>
      <c r="O3350" s="17">
        <v>20180125</v>
      </c>
      <c r="P3350" s="17">
        <v>20190205</v>
      </c>
      <c r="Q3350" s="17">
        <v>1170</v>
      </c>
      <c r="R3350" s="17">
        <v>24880153</v>
      </c>
      <c r="S3350" s="17" t="s">
        <v>76</v>
      </c>
      <c r="T3350" s="17" t="s">
        <v>63</v>
      </c>
      <c r="U3350" s="17" t="s">
        <v>88</v>
      </c>
      <c r="V3350" s="17">
        <f t="shared" si="926"/>
        <v>45</v>
      </c>
      <c r="W3350" s="17">
        <v>45000</v>
      </c>
      <c r="X3350" s="17" t="s">
        <v>89</v>
      </c>
      <c r="Y3350" s="17" t="s">
        <v>80</v>
      </c>
      <c r="Z3350" s="17">
        <v>20190205</v>
      </c>
      <c r="AA3350" s="17" t="s">
        <v>78</v>
      </c>
      <c r="AB3350" s="17">
        <v>1</v>
      </c>
      <c r="AC3350" s="17" t="str">
        <f>IFERROR(VLOOKUP(A3350,[1]Cruces!AJ:AK,2,0),VLOOKUP(CONCATENATE(X3350,AA3350),[1]Cruces!G:H,2,0))</f>
        <v>Solicitud de Obra</v>
      </c>
      <c r="AD3350" s="17">
        <f t="shared" si="912"/>
        <v>25</v>
      </c>
      <c r="AE3350" s="17">
        <f t="shared" si="913"/>
        <v>1</v>
      </c>
      <c r="AF3350" s="17">
        <f t="shared" si="914"/>
        <v>2018</v>
      </c>
      <c r="AG3350" s="17" t="str">
        <f>IFERROR(VLOOKUP(MID(A3350,2,4)*1,[1]Cruces!K:L,2,0),"Verificar")</f>
        <v>Atlántico Norte</v>
      </c>
      <c r="AH3350" s="17">
        <f t="shared" ca="1" si="915"/>
        <v>1035</v>
      </c>
      <c r="AI3350" s="17" t="str">
        <f>IFERROR(VLOOKUP(U3350,[1]Cruces!$O$1:$P$6,2,0),"Sin Orden")</f>
        <v>Resuelta</v>
      </c>
      <c r="AJ3350" s="17">
        <f t="shared" si="916"/>
        <v>5</v>
      </c>
      <c r="AK3350" s="17">
        <f t="shared" si="917"/>
        <v>2</v>
      </c>
      <c r="AL3350" s="17">
        <f t="shared" si="918"/>
        <v>2019</v>
      </c>
      <c r="AM3350" s="17">
        <f t="shared" ca="1" si="919"/>
        <v>659</v>
      </c>
      <c r="AN3350" s="18" t="str">
        <f>IFERROR(VLOOKUP(R3350*1,'[1]Ordenes de Servicio'!G:K,5,0),"No Cruza")</f>
        <v>No Cruza</v>
      </c>
      <c r="AO3350" s="17">
        <f t="shared" ca="1" si="920"/>
        <v>376</v>
      </c>
      <c r="AP3350" s="17">
        <f t="shared" si="921"/>
        <v>5</v>
      </c>
      <c r="AQ3350" s="17">
        <f t="shared" si="922"/>
        <v>2</v>
      </c>
      <c r="AR3350" s="17">
        <f t="shared" si="923"/>
        <v>2019</v>
      </c>
      <c r="AS3350" s="17">
        <f t="shared" ca="1" si="924"/>
        <v>659</v>
      </c>
      <c r="AT3350" s="17" t="str">
        <f t="shared" ca="1" si="927"/>
        <v>Si</v>
      </c>
      <c r="AU3350" s="17">
        <f t="shared" si="925"/>
        <v>0</v>
      </c>
      <c r="AV3350" s="17" t="str">
        <f>+VLOOKUP(B3350,[1]Cruces!S:T,2,0)</f>
        <v>8. Puesta en Servicio</v>
      </c>
    </row>
    <row r="3351" spans="1:48" hidden="1" x14ac:dyDescent="0.25">
      <c r="A3351" s="17" t="s">
        <v>6008</v>
      </c>
      <c r="B3351" s="17" t="s">
        <v>68</v>
      </c>
      <c r="C3351" s="17">
        <v>0</v>
      </c>
      <c r="D3351" s="17">
        <v>0</v>
      </c>
      <c r="E3351" s="17" t="s">
        <v>55</v>
      </c>
      <c r="F3351" s="17" t="s">
        <v>107</v>
      </c>
      <c r="G3351" s="17" t="s">
        <v>3073</v>
      </c>
      <c r="H3351" s="17">
        <v>0</v>
      </c>
      <c r="I3351" s="17" t="s">
        <v>71</v>
      </c>
      <c r="J3351" s="17" t="s">
        <v>59</v>
      </c>
      <c r="K3351" s="17" t="s">
        <v>3074</v>
      </c>
      <c r="L3351" s="17" t="s">
        <v>117</v>
      </c>
      <c r="M3351" s="17" t="s">
        <v>118</v>
      </c>
      <c r="N3351" s="17" t="s">
        <v>75</v>
      </c>
      <c r="O3351" s="17">
        <v>20200604</v>
      </c>
      <c r="P3351" s="17">
        <v>20200826</v>
      </c>
      <c r="Q3351" s="17">
        <v>1180</v>
      </c>
      <c r="R3351" s="17">
        <v>27602004</v>
      </c>
      <c r="S3351" s="17" t="s">
        <v>100</v>
      </c>
      <c r="T3351" s="17" t="s">
        <v>63</v>
      </c>
      <c r="U3351" s="17" t="s">
        <v>91</v>
      </c>
      <c r="V3351" s="17">
        <f t="shared" si="926"/>
        <v>45</v>
      </c>
      <c r="W3351" s="17">
        <v>45000</v>
      </c>
      <c r="X3351" s="17" t="s">
        <v>64</v>
      </c>
      <c r="Y3351" s="17" t="s">
        <v>136</v>
      </c>
      <c r="Z3351" s="17">
        <v>20200923</v>
      </c>
      <c r="AA3351" s="17" t="s">
        <v>78</v>
      </c>
      <c r="AB3351" s="17">
        <v>1</v>
      </c>
      <c r="AC3351" s="17" t="str">
        <f>IFERROR(VLOOKUP(A3351,[1]Cruces!AJ:AK,2,0),VLOOKUP(CONCATENATE(X3351,AA3351),[1]Cruces!G:H,2,0))</f>
        <v>Solicitud de Obra</v>
      </c>
      <c r="AD3351" s="17">
        <f t="shared" si="912"/>
        <v>4</v>
      </c>
      <c r="AE3351" s="17">
        <f t="shared" si="913"/>
        <v>6</v>
      </c>
      <c r="AF3351" s="17">
        <f t="shared" si="914"/>
        <v>2020</v>
      </c>
      <c r="AG3351" s="17" t="str">
        <f>IFERROR(VLOOKUP(MID(A3351,2,4)*1,[1]Cruces!K:L,2,0),"Verificar")</f>
        <v>Atlántico Norte</v>
      </c>
      <c r="AH3351" s="17">
        <f t="shared" ca="1" si="915"/>
        <v>174</v>
      </c>
      <c r="AI3351" s="17" t="str">
        <f>IFERROR(VLOOKUP(U3351,[1]Cruces!$O$1:$P$6,2,0),"Sin Orden")</f>
        <v>Resuelta</v>
      </c>
      <c r="AJ3351" s="17">
        <f t="shared" si="916"/>
        <v>23</v>
      </c>
      <c r="AK3351" s="17">
        <f t="shared" si="917"/>
        <v>9</v>
      </c>
      <c r="AL3351" s="17">
        <f t="shared" si="918"/>
        <v>2020</v>
      </c>
      <c r="AM3351" s="17">
        <f t="shared" ca="1" si="919"/>
        <v>63</v>
      </c>
      <c r="AN3351" s="18" t="str">
        <f>IFERROR(VLOOKUP(R3351*1,'[1]Ordenes de Servicio'!G:K,5,0),"No Cruza")</f>
        <v>No Cruza</v>
      </c>
      <c r="AO3351" s="17">
        <f t="shared" ca="1" si="920"/>
        <v>111</v>
      </c>
      <c r="AP3351" s="17">
        <f t="shared" si="921"/>
        <v>26</v>
      </c>
      <c r="AQ3351" s="17">
        <f t="shared" si="922"/>
        <v>8</v>
      </c>
      <c r="AR3351" s="17">
        <f t="shared" si="923"/>
        <v>2020</v>
      </c>
      <c r="AS3351" s="17">
        <f t="shared" ca="1" si="924"/>
        <v>91</v>
      </c>
      <c r="AT3351" s="17" t="str">
        <f t="shared" ca="1" si="927"/>
        <v>No</v>
      </c>
      <c r="AU3351" s="17">
        <f t="shared" si="925"/>
        <v>28</v>
      </c>
      <c r="AV3351" s="17" t="str">
        <f>+VLOOKUP(B3351,[1]Cruces!S:T,2,0)</f>
        <v>5. Consultoría / Adjudicación</v>
      </c>
    </row>
    <row r="3352" spans="1:48" hidden="1" x14ac:dyDescent="0.25">
      <c r="A3352" s="17" t="s">
        <v>6009</v>
      </c>
      <c r="B3352" s="17" t="s">
        <v>68</v>
      </c>
      <c r="C3352" s="17">
        <v>3834219</v>
      </c>
      <c r="D3352" s="17">
        <v>0</v>
      </c>
      <c r="E3352" s="17" t="s">
        <v>55</v>
      </c>
      <c r="F3352" s="17" t="s">
        <v>81</v>
      </c>
      <c r="G3352" s="17" t="s">
        <v>6010</v>
      </c>
      <c r="H3352" s="17">
        <v>3102644000</v>
      </c>
      <c r="I3352" s="17" t="s">
        <v>71</v>
      </c>
      <c r="J3352" s="17" t="s">
        <v>59</v>
      </c>
      <c r="K3352" s="17" t="s">
        <v>6011</v>
      </c>
      <c r="L3352" s="17" t="s">
        <v>85</v>
      </c>
      <c r="M3352" s="17" t="s">
        <v>86</v>
      </c>
      <c r="N3352" s="17" t="s">
        <v>75</v>
      </c>
      <c r="O3352" s="17">
        <v>20191112</v>
      </c>
      <c r="P3352" s="17">
        <v>20200731</v>
      </c>
      <c r="Q3352" s="17">
        <v>3460</v>
      </c>
      <c r="R3352" s="17">
        <v>28292724</v>
      </c>
      <c r="S3352" s="17" t="s">
        <v>76</v>
      </c>
      <c r="T3352" s="17" t="s">
        <v>63</v>
      </c>
      <c r="U3352" s="17" t="s">
        <v>640</v>
      </c>
      <c r="V3352" s="17">
        <f t="shared" si="926"/>
        <v>112.5</v>
      </c>
      <c r="W3352" s="17">
        <v>112500</v>
      </c>
      <c r="X3352" s="17" t="s">
        <v>89</v>
      </c>
      <c r="Y3352" s="17" t="s">
        <v>136</v>
      </c>
      <c r="Z3352" s="17">
        <v>20200806</v>
      </c>
      <c r="AA3352" s="17" t="s">
        <v>78</v>
      </c>
      <c r="AB3352" s="17">
        <v>1</v>
      </c>
      <c r="AC3352" s="17" t="str">
        <f>IFERROR(VLOOKUP(A3352,[1]Cruces!AJ:AK,2,0),VLOOKUP(CONCATENATE(X3352,AA3352),[1]Cruces!G:H,2,0))</f>
        <v>Solicitud de Obra</v>
      </c>
      <c r="AD3352" s="17">
        <f t="shared" si="912"/>
        <v>12</v>
      </c>
      <c r="AE3352" s="17">
        <f t="shared" si="913"/>
        <v>11</v>
      </c>
      <c r="AF3352" s="17">
        <f t="shared" si="914"/>
        <v>2019</v>
      </c>
      <c r="AG3352" s="17" t="str">
        <f>IFERROR(VLOOKUP(MID(A3352,2,4)*1,[1]Cruces!K:L,2,0),"Verificar")</f>
        <v>Magdalena</v>
      </c>
      <c r="AH3352" s="17">
        <f t="shared" ca="1" si="915"/>
        <v>379</v>
      </c>
      <c r="AI3352" s="17" t="str">
        <f>IFERROR(VLOOKUP(U3352,[1]Cruces!$O$1:$P$6,2,0),"Sin Orden")</f>
        <v>Pendiente</v>
      </c>
      <c r="AJ3352" s="17">
        <f t="shared" si="916"/>
        <v>6</v>
      </c>
      <c r="AK3352" s="17">
        <f t="shared" si="917"/>
        <v>8</v>
      </c>
      <c r="AL3352" s="17">
        <f t="shared" si="918"/>
        <v>2020</v>
      </c>
      <c r="AM3352" s="17">
        <f t="shared" ca="1" si="919"/>
        <v>111</v>
      </c>
      <c r="AN3352" s="18" t="str">
        <f>IFERROR(VLOOKUP(R3352*1,'[1]Ordenes de Servicio'!G:K,5,0),"No Cruza")</f>
        <v>No Cruza</v>
      </c>
      <c r="AO3352" s="17">
        <f t="shared" ca="1" si="920"/>
        <v>111</v>
      </c>
      <c r="AP3352" s="17">
        <f t="shared" si="921"/>
        <v>31</v>
      </c>
      <c r="AQ3352" s="17">
        <f t="shared" si="922"/>
        <v>7</v>
      </c>
      <c r="AR3352" s="17">
        <f t="shared" si="923"/>
        <v>2020</v>
      </c>
      <c r="AS3352" s="17">
        <f t="shared" ca="1" si="924"/>
        <v>117</v>
      </c>
      <c r="AT3352" s="17" t="str">
        <f t="shared" ca="1" si="927"/>
        <v>No</v>
      </c>
      <c r="AU3352" s="17">
        <f t="shared" si="925"/>
        <v>6</v>
      </c>
      <c r="AV3352" s="17" t="str">
        <f>+VLOOKUP(B3352,[1]Cruces!S:T,2,0)</f>
        <v>5. Consultoría / Adjudicación</v>
      </c>
    </row>
    <row r="3353" spans="1:48" hidden="1" x14ac:dyDescent="0.25">
      <c r="A3353" s="17" t="s">
        <v>6012</v>
      </c>
      <c r="B3353" s="17" t="s">
        <v>244</v>
      </c>
      <c r="C3353" s="17">
        <v>0</v>
      </c>
      <c r="D3353" s="17">
        <v>0</v>
      </c>
      <c r="E3353" s="17" t="s">
        <v>55</v>
      </c>
      <c r="F3353" s="17" t="s">
        <v>81</v>
      </c>
      <c r="G3353" s="17" t="s">
        <v>6013</v>
      </c>
      <c r="H3353" s="17">
        <v>0</v>
      </c>
      <c r="I3353" s="17" t="s">
        <v>71</v>
      </c>
      <c r="J3353" s="17" t="s">
        <v>59</v>
      </c>
      <c r="K3353" s="17" t="s">
        <v>97</v>
      </c>
      <c r="L3353" s="17" t="s">
        <v>215</v>
      </c>
      <c r="M3353" s="17" t="s">
        <v>216</v>
      </c>
      <c r="N3353" s="17" t="s">
        <v>247</v>
      </c>
      <c r="O3353" s="17">
        <v>20190131</v>
      </c>
      <c r="P3353" s="17">
        <v>20190131</v>
      </c>
      <c r="Q3353" s="17">
        <v>3410</v>
      </c>
      <c r="R3353" s="17">
        <v>0</v>
      </c>
      <c r="S3353" s="17"/>
      <c r="T3353" s="17" t="s">
        <v>63</v>
      </c>
      <c r="U3353" s="17"/>
      <c r="V3353" s="17">
        <f t="shared" si="926"/>
        <v>400</v>
      </c>
      <c r="W3353" s="17">
        <v>400000</v>
      </c>
      <c r="X3353" s="17" t="s">
        <v>64</v>
      </c>
      <c r="Y3353" s="17" t="s">
        <v>244</v>
      </c>
      <c r="Z3353" s="17">
        <v>20190131</v>
      </c>
      <c r="AA3353" s="17" t="s">
        <v>101</v>
      </c>
      <c r="AB3353" s="17">
        <v>1</v>
      </c>
      <c r="AC3353" s="17" t="str">
        <f>IFERROR(VLOOKUP(A3353,[1]Cruces!AJ:AK,2,0),VLOOKUP(CONCATENATE(X3353,AA3353),[1]Cruces!G:H,2,0))</f>
        <v>Solicitud de Obra</v>
      </c>
      <c r="AD3353" s="17">
        <f t="shared" si="912"/>
        <v>31</v>
      </c>
      <c r="AE3353" s="17">
        <f t="shared" si="913"/>
        <v>1</v>
      </c>
      <c r="AF3353" s="17">
        <f t="shared" si="914"/>
        <v>2019</v>
      </c>
      <c r="AG3353" s="17" t="str">
        <f>IFERROR(VLOOKUP(MID(A3353,2,4)*1,[1]Cruces!K:L,2,0),"Verificar")</f>
        <v>Magdalena</v>
      </c>
      <c r="AH3353" s="17">
        <f t="shared" ca="1" si="915"/>
        <v>664</v>
      </c>
      <c r="AI3353" s="17" t="str">
        <f>IFERROR(VLOOKUP(U3353,[1]Cruces!$O$1:$P$6,2,0),"Sin Orden")</f>
        <v>Sin Orden</v>
      </c>
      <c r="AJ3353" s="17">
        <f t="shared" si="916"/>
        <v>31</v>
      </c>
      <c r="AK3353" s="17">
        <f t="shared" si="917"/>
        <v>1</v>
      </c>
      <c r="AL3353" s="17">
        <f t="shared" si="918"/>
        <v>2019</v>
      </c>
      <c r="AM3353" s="17">
        <f t="shared" ca="1" si="919"/>
        <v>664</v>
      </c>
      <c r="AN3353" s="18" t="str">
        <f>IFERROR(VLOOKUP(R3353*1,'[1]Ordenes de Servicio'!G:K,5,0),"No Cruza")</f>
        <v>No Cruza</v>
      </c>
      <c r="AO3353" s="17">
        <f t="shared" ca="1" si="920"/>
        <v>664</v>
      </c>
      <c r="AP3353" s="17">
        <f t="shared" si="921"/>
        <v>31</v>
      </c>
      <c r="AQ3353" s="17">
        <f t="shared" si="922"/>
        <v>1</v>
      </c>
      <c r="AR3353" s="17">
        <f t="shared" si="923"/>
        <v>2019</v>
      </c>
      <c r="AS3353" s="17">
        <f t="shared" ca="1" si="924"/>
        <v>664</v>
      </c>
      <c r="AT3353" s="17" t="str">
        <f t="shared" ca="1" si="927"/>
        <v>Si</v>
      </c>
      <c r="AU3353" s="17">
        <f t="shared" si="925"/>
        <v>0</v>
      </c>
      <c r="AV3353" s="17" t="str">
        <f>+VLOOKUP(B3353,[1]Cruces!S:T,2,0)</f>
        <v>6. Ejecución y Seguimiento de Obra</v>
      </c>
    </row>
    <row r="3354" spans="1:48" hidden="1" x14ac:dyDescent="0.25">
      <c r="A3354" s="17" t="s">
        <v>10034</v>
      </c>
      <c r="B3354" s="17" t="s">
        <v>6595</v>
      </c>
      <c r="C3354" s="17">
        <v>2136960</v>
      </c>
      <c r="D3354" s="17">
        <v>20038662</v>
      </c>
      <c r="E3354" s="17" t="s">
        <v>93</v>
      </c>
      <c r="F3354" s="17" t="s">
        <v>7098</v>
      </c>
      <c r="G3354" s="17" t="s">
        <v>10035</v>
      </c>
      <c r="H3354" s="17">
        <v>3173351788</v>
      </c>
      <c r="I3354" s="17" t="s">
        <v>71</v>
      </c>
      <c r="J3354" s="17" t="s">
        <v>10036</v>
      </c>
      <c r="K3354" s="17" t="s">
        <v>97</v>
      </c>
      <c r="L3354" s="17" t="s">
        <v>10037</v>
      </c>
      <c r="M3354" s="17" t="s">
        <v>10038</v>
      </c>
      <c r="N3354" s="17" t="s">
        <v>6600</v>
      </c>
      <c r="O3354" s="17">
        <v>20191023</v>
      </c>
      <c r="P3354" s="17">
        <v>20191029</v>
      </c>
      <c r="Q3354" s="17">
        <v>1170</v>
      </c>
      <c r="R3354" s="17">
        <v>26851011</v>
      </c>
      <c r="S3354" s="17" t="s">
        <v>7072</v>
      </c>
      <c r="T3354" s="17" t="s">
        <v>63</v>
      </c>
      <c r="U3354" s="17" t="s">
        <v>91</v>
      </c>
      <c r="V3354" s="17">
        <f t="shared" si="926"/>
        <v>3</v>
      </c>
      <c r="W3354" s="17">
        <v>3000</v>
      </c>
      <c r="X3354" s="17" t="s">
        <v>89</v>
      </c>
      <c r="Y3354" s="17" t="s">
        <v>6595</v>
      </c>
      <c r="Z3354" s="17">
        <v>20191029</v>
      </c>
      <c r="AA3354" s="17" t="s">
        <v>1947</v>
      </c>
      <c r="AB3354" s="17">
        <v>1</v>
      </c>
      <c r="AC3354" s="17" t="str">
        <f>IFERROR(VLOOKUP(A3354,[1]Cruces!AJ:AK,2,0),VLOOKUP(CONCATENATE(X3354,AA3354),[1]Cruces!G:H,2,0))</f>
        <v>Solicitud por BT</v>
      </c>
      <c r="AD3354" s="17">
        <f t="shared" si="912"/>
        <v>23</v>
      </c>
      <c r="AE3354" s="17">
        <f t="shared" si="913"/>
        <v>10</v>
      </c>
      <c r="AF3354" s="17">
        <f t="shared" si="914"/>
        <v>2019</v>
      </c>
      <c r="AG3354" s="17" t="str">
        <f>IFERROR(VLOOKUP(MID(A3354,2,4)*1,[1]Cruces!K:L,2,0),"Verificar")</f>
        <v>Atlántico Norte</v>
      </c>
      <c r="AH3354" s="17">
        <f t="shared" ca="1" si="915"/>
        <v>399</v>
      </c>
      <c r="AI3354" s="17" t="str">
        <f>IFERROR(VLOOKUP(U3354,[1]Cruces!$O$1:$P$6,2,0),"Sin Orden")</f>
        <v>Resuelta</v>
      </c>
      <c r="AJ3354" s="17">
        <f t="shared" si="916"/>
        <v>29</v>
      </c>
      <c r="AK3354" s="17">
        <f t="shared" si="917"/>
        <v>10</v>
      </c>
      <c r="AL3354" s="17">
        <f t="shared" si="918"/>
        <v>2019</v>
      </c>
      <c r="AM3354" s="17">
        <f t="shared" ca="1" si="919"/>
        <v>393</v>
      </c>
      <c r="AN3354" s="18" t="str">
        <f>IFERROR(VLOOKUP(R3354*1,'[1]Ordenes de Servicio'!G:K,5,0),"No Cruza")</f>
        <v>No Cruza</v>
      </c>
      <c r="AO3354" s="17">
        <f t="shared" ca="1" si="920"/>
        <v>6</v>
      </c>
      <c r="AP3354" s="17">
        <f t="shared" si="921"/>
        <v>29</v>
      </c>
      <c r="AQ3354" s="17">
        <f t="shared" si="922"/>
        <v>10</v>
      </c>
      <c r="AR3354" s="17">
        <f t="shared" si="923"/>
        <v>2019</v>
      </c>
      <c r="AS3354" s="17">
        <f t="shared" ca="1" si="924"/>
        <v>393</v>
      </c>
      <c r="AT3354" s="17" t="str">
        <f t="shared" ca="1" si="927"/>
        <v>Si</v>
      </c>
      <c r="AU3354" s="17">
        <f t="shared" si="925"/>
        <v>0</v>
      </c>
      <c r="AV3354" s="17" t="str">
        <f>+VLOOKUP(B3354,[1]Cruces!S:T,2,0)</f>
        <v>7. Ejecución en Campo OS BT</v>
      </c>
    </row>
    <row r="3355" spans="1:48" hidden="1" x14ac:dyDescent="0.25">
      <c r="A3355" s="17" t="s">
        <v>6014</v>
      </c>
      <c r="B3355" s="17" t="s">
        <v>68</v>
      </c>
      <c r="C3355" s="17">
        <v>0</v>
      </c>
      <c r="D3355" s="17">
        <v>0</v>
      </c>
      <c r="E3355" s="17" t="s">
        <v>55</v>
      </c>
      <c r="F3355" s="17" t="s">
        <v>107</v>
      </c>
      <c r="G3355" s="17" t="s">
        <v>6015</v>
      </c>
      <c r="H3355" s="17">
        <v>3405263</v>
      </c>
      <c r="I3355" s="17" t="s">
        <v>71</v>
      </c>
      <c r="J3355" s="17" t="s">
        <v>59</v>
      </c>
      <c r="K3355" s="17" t="s">
        <v>97</v>
      </c>
      <c r="L3355" s="17" t="s">
        <v>325</v>
      </c>
      <c r="M3355" s="17" t="s">
        <v>326</v>
      </c>
      <c r="N3355" s="17" t="s">
        <v>75</v>
      </c>
      <c r="O3355" s="17">
        <v>20170206</v>
      </c>
      <c r="P3355" s="17">
        <v>20170309</v>
      </c>
      <c r="Q3355" s="17">
        <v>1110</v>
      </c>
      <c r="R3355" s="17">
        <v>23881548</v>
      </c>
      <c r="S3355" s="17" t="s">
        <v>76</v>
      </c>
      <c r="T3355" s="17" t="s">
        <v>63</v>
      </c>
      <c r="U3355" s="17" t="s">
        <v>88</v>
      </c>
      <c r="V3355" s="17">
        <f t="shared" si="926"/>
        <v>112.5</v>
      </c>
      <c r="W3355" s="17">
        <v>112500</v>
      </c>
      <c r="X3355" s="17" t="s">
        <v>64</v>
      </c>
      <c r="Y3355" s="17" t="s">
        <v>105</v>
      </c>
      <c r="Z3355" s="17">
        <v>20190723</v>
      </c>
      <c r="AA3355" s="17" t="s">
        <v>137</v>
      </c>
      <c r="AB3355" s="17">
        <v>1</v>
      </c>
      <c r="AC3355" s="17" t="str">
        <f>IFERROR(VLOOKUP(A3355,[1]Cruces!AJ:AK,2,0),VLOOKUP(CONCATENATE(X3355,AA3355),[1]Cruces!G:H,2,0))</f>
        <v>Solicitud de Obra</v>
      </c>
      <c r="AD3355" s="17">
        <f t="shared" si="912"/>
        <v>6</v>
      </c>
      <c r="AE3355" s="17">
        <f t="shared" si="913"/>
        <v>2</v>
      </c>
      <c r="AF3355" s="17">
        <f t="shared" si="914"/>
        <v>2017</v>
      </c>
      <c r="AG3355" s="17" t="str">
        <f>IFERROR(VLOOKUP(MID(A3355,2,4)*1,[1]Cruces!K:L,2,0),"Verificar")</f>
        <v>Atlántico Norte</v>
      </c>
      <c r="AH3355" s="17">
        <f t="shared" ca="1" si="915"/>
        <v>1388</v>
      </c>
      <c r="AI3355" s="17" t="str">
        <f>IFERROR(VLOOKUP(U3355,[1]Cruces!$O$1:$P$6,2,0),"Sin Orden")</f>
        <v>Resuelta</v>
      </c>
      <c r="AJ3355" s="17">
        <f t="shared" si="916"/>
        <v>23</v>
      </c>
      <c r="AK3355" s="17">
        <f t="shared" si="917"/>
        <v>7</v>
      </c>
      <c r="AL3355" s="17">
        <f t="shared" si="918"/>
        <v>2019</v>
      </c>
      <c r="AM3355" s="17">
        <f t="shared" ca="1" si="919"/>
        <v>491</v>
      </c>
      <c r="AN3355" s="18" t="str">
        <f>IFERROR(VLOOKUP(R3355*1,'[1]Ordenes de Servicio'!G:K,5,0),"No Cruza")</f>
        <v>No Cruza</v>
      </c>
      <c r="AO3355" s="17">
        <f t="shared" ca="1" si="920"/>
        <v>897</v>
      </c>
      <c r="AP3355" s="17">
        <f t="shared" si="921"/>
        <v>9</v>
      </c>
      <c r="AQ3355" s="17">
        <f t="shared" si="922"/>
        <v>3</v>
      </c>
      <c r="AR3355" s="17">
        <f t="shared" si="923"/>
        <v>2017</v>
      </c>
      <c r="AS3355" s="17">
        <f t="shared" ca="1" si="924"/>
        <v>1357</v>
      </c>
      <c r="AT3355" s="17" t="str">
        <f t="shared" ca="1" si="927"/>
        <v>Si</v>
      </c>
      <c r="AU3355" s="17">
        <f t="shared" si="925"/>
        <v>866</v>
      </c>
      <c r="AV3355" s="17" t="str">
        <f>+VLOOKUP(B3355,[1]Cruces!S:T,2,0)</f>
        <v>5. Consultoría / Adjudicación</v>
      </c>
    </row>
    <row r="3356" spans="1:48" hidden="1" x14ac:dyDescent="0.25">
      <c r="A3356" s="17" t="s">
        <v>10039</v>
      </c>
      <c r="B3356" s="17" t="s">
        <v>6595</v>
      </c>
      <c r="C3356" s="17">
        <v>0</v>
      </c>
      <c r="D3356" s="17">
        <v>0</v>
      </c>
      <c r="E3356" s="17" t="s">
        <v>55</v>
      </c>
      <c r="F3356" s="17" t="s">
        <v>3386</v>
      </c>
      <c r="G3356" s="17" t="s">
        <v>10040</v>
      </c>
      <c r="H3356" s="17">
        <v>3725328</v>
      </c>
      <c r="I3356" s="17" t="s">
        <v>116</v>
      </c>
      <c r="J3356" s="17" t="s">
        <v>59</v>
      </c>
      <c r="K3356" s="17" t="s">
        <v>10041</v>
      </c>
      <c r="L3356" s="17" t="s">
        <v>7181</v>
      </c>
      <c r="M3356" s="17" t="s">
        <v>7182</v>
      </c>
      <c r="N3356" s="17" t="s">
        <v>6600</v>
      </c>
      <c r="O3356" s="17">
        <v>20200924</v>
      </c>
      <c r="P3356" s="17">
        <v>20201111</v>
      </c>
      <c r="Q3356" s="17">
        <v>7551</v>
      </c>
      <c r="R3356" s="17">
        <v>28274291</v>
      </c>
      <c r="S3356" s="17" t="s">
        <v>6601</v>
      </c>
      <c r="T3356" s="17" t="s">
        <v>63</v>
      </c>
      <c r="U3356" s="17" t="s">
        <v>91</v>
      </c>
      <c r="V3356" s="17">
        <f t="shared" si="926"/>
        <v>26.4</v>
      </c>
      <c r="W3356" s="17">
        <v>26400</v>
      </c>
      <c r="X3356" s="17" t="s">
        <v>7065</v>
      </c>
      <c r="Y3356" s="17" t="s">
        <v>6595</v>
      </c>
      <c r="Z3356" s="17">
        <v>20201111</v>
      </c>
      <c r="AA3356" s="17" t="s">
        <v>1947</v>
      </c>
      <c r="AB3356" s="17">
        <v>1</v>
      </c>
      <c r="AC3356" s="17" t="str">
        <f>IFERROR(VLOOKUP(A3356,[1]Cruces!AJ:AK,2,0),VLOOKUP(CONCATENATE(X3356,AA3356),[1]Cruces!G:H,2,0))</f>
        <v>Solicitud por BT</v>
      </c>
      <c r="AD3356" s="17">
        <f t="shared" si="912"/>
        <v>24</v>
      </c>
      <c r="AE3356" s="17">
        <f t="shared" si="913"/>
        <v>9</v>
      </c>
      <c r="AF3356" s="17">
        <f t="shared" si="914"/>
        <v>2020</v>
      </c>
      <c r="AG3356" s="17" t="str">
        <f>IFERROR(VLOOKUP(MID(A3356,2,4)*1,[1]Cruces!K:L,2,0),"Verificar")</f>
        <v>Atlántico Norte</v>
      </c>
      <c r="AH3356" s="17">
        <f t="shared" ca="1" si="915"/>
        <v>62</v>
      </c>
      <c r="AI3356" s="17" t="str">
        <f>IFERROR(VLOOKUP(U3356,[1]Cruces!$O$1:$P$6,2,0),"Sin Orden")</f>
        <v>Resuelta</v>
      </c>
      <c r="AJ3356" s="17">
        <f t="shared" si="916"/>
        <v>11</v>
      </c>
      <c r="AK3356" s="17">
        <f t="shared" si="917"/>
        <v>11</v>
      </c>
      <c r="AL3356" s="17">
        <f t="shared" si="918"/>
        <v>2020</v>
      </c>
      <c r="AM3356" s="17">
        <f t="shared" ca="1" si="919"/>
        <v>14</v>
      </c>
      <c r="AN3356" s="18" t="str">
        <f>IFERROR(VLOOKUP(R3356*1,'[1]Ordenes de Servicio'!G:K,5,0),"No Cruza")</f>
        <v>No Cruza</v>
      </c>
      <c r="AO3356" s="17">
        <f t="shared" ca="1" si="920"/>
        <v>48</v>
      </c>
      <c r="AP3356" s="17">
        <f t="shared" si="921"/>
        <v>11</v>
      </c>
      <c r="AQ3356" s="17">
        <f t="shared" si="922"/>
        <v>11</v>
      </c>
      <c r="AR3356" s="17">
        <f t="shared" si="923"/>
        <v>2020</v>
      </c>
      <c r="AS3356" s="17">
        <f t="shared" ca="1" si="924"/>
        <v>14</v>
      </c>
      <c r="AT3356" s="17" t="str">
        <f t="shared" ca="1" si="927"/>
        <v>No</v>
      </c>
      <c r="AU3356" s="17">
        <f t="shared" si="925"/>
        <v>0</v>
      </c>
      <c r="AV3356" s="17" t="str">
        <f>+VLOOKUP(B3356,[1]Cruces!S:T,2,0)</f>
        <v>7. Ejecución en Campo OS BT</v>
      </c>
    </row>
    <row r="3357" spans="1:48" hidden="1" x14ac:dyDescent="0.25">
      <c r="A3357" s="17" t="s">
        <v>6016</v>
      </c>
      <c r="B3357" s="17" t="s">
        <v>68</v>
      </c>
      <c r="C3357" s="17">
        <v>0</v>
      </c>
      <c r="D3357" s="17">
        <v>0</v>
      </c>
      <c r="E3357" s="17" t="s">
        <v>55</v>
      </c>
      <c r="F3357" s="17" t="s">
        <v>120</v>
      </c>
      <c r="G3357" s="17" t="s">
        <v>95</v>
      </c>
      <c r="H3357" s="17">
        <v>3003360026</v>
      </c>
      <c r="I3357" s="17" t="s">
        <v>83</v>
      </c>
      <c r="J3357" s="17" t="s">
        <v>59</v>
      </c>
      <c r="K3357" s="17" t="s">
        <v>97</v>
      </c>
      <c r="L3357" s="17" t="s">
        <v>487</v>
      </c>
      <c r="M3357" s="17" t="s">
        <v>55</v>
      </c>
      <c r="N3357" s="17" t="s">
        <v>75</v>
      </c>
      <c r="O3357" s="17">
        <v>20190204</v>
      </c>
      <c r="P3357" s="17">
        <v>20190204</v>
      </c>
      <c r="Q3357" s="17">
        <v>1170</v>
      </c>
      <c r="R3357" s="17">
        <v>0</v>
      </c>
      <c r="S3357" s="17"/>
      <c r="T3357" s="17" t="s">
        <v>63</v>
      </c>
      <c r="U3357" s="17"/>
      <c r="V3357" s="17">
        <f t="shared" si="926"/>
        <v>75</v>
      </c>
      <c r="W3357" s="17">
        <v>75000</v>
      </c>
      <c r="X3357" s="17" t="s">
        <v>64</v>
      </c>
      <c r="Y3357" s="17" t="s">
        <v>136</v>
      </c>
      <c r="Z3357" s="17">
        <v>20190204</v>
      </c>
      <c r="AA3357" s="17" t="s">
        <v>101</v>
      </c>
      <c r="AB3357" s="17">
        <v>1</v>
      </c>
      <c r="AC3357" s="17" t="str">
        <f>IFERROR(VLOOKUP(A3357,[1]Cruces!AJ:AK,2,0),VLOOKUP(CONCATENATE(X3357,AA3357),[1]Cruces!G:H,2,0))</f>
        <v>Solicitud de Obra</v>
      </c>
      <c r="AD3357" s="17">
        <f t="shared" si="912"/>
        <v>4</v>
      </c>
      <c r="AE3357" s="17">
        <f t="shared" si="913"/>
        <v>2</v>
      </c>
      <c r="AF3357" s="17">
        <f t="shared" si="914"/>
        <v>2019</v>
      </c>
      <c r="AG3357" s="17" t="str">
        <f>IFERROR(VLOOKUP(MID(A3357,2,4)*1,[1]Cruces!K:L,2,0),"Verificar")</f>
        <v>Atlántico Norte</v>
      </c>
      <c r="AH3357" s="17">
        <f t="shared" ca="1" si="915"/>
        <v>660</v>
      </c>
      <c r="AI3357" s="17" t="str">
        <f>IFERROR(VLOOKUP(U3357,[1]Cruces!$O$1:$P$6,2,0),"Sin Orden")</f>
        <v>Sin Orden</v>
      </c>
      <c r="AJ3357" s="17">
        <f t="shared" si="916"/>
        <v>4</v>
      </c>
      <c r="AK3357" s="17">
        <f t="shared" si="917"/>
        <v>2</v>
      </c>
      <c r="AL3357" s="17">
        <f t="shared" si="918"/>
        <v>2019</v>
      </c>
      <c r="AM3357" s="17">
        <f t="shared" ca="1" si="919"/>
        <v>660</v>
      </c>
      <c r="AN3357" s="18" t="str">
        <f>IFERROR(VLOOKUP(R3357*1,'[1]Ordenes de Servicio'!G:K,5,0),"No Cruza")</f>
        <v>No Cruza</v>
      </c>
      <c r="AO3357" s="17">
        <f t="shared" ca="1" si="920"/>
        <v>660</v>
      </c>
      <c r="AP3357" s="17">
        <f t="shared" si="921"/>
        <v>4</v>
      </c>
      <c r="AQ3357" s="17">
        <f t="shared" si="922"/>
        <v>2</v>
      </c>
      <c r="AR3357" s="17">
        <f t="shared" si="923"/>
        <v>2019</v>
      </c>
      <c r="AS3357" s="17">
        <f t="shared" ca="1" si="924"/>
        <v>660</v>
      </c>
      <c r="AT3357" s="17" t="str">
        <f t="shared" ca="1" si="927"/>
        <v>Si</v>
      </c>
      <c r="AU3357" s="17">
        <f t="shared" si="925"/>
        <v>0</v>
      </c>
      <c r="AV3357" s="17" t="str">
        <f>+VLOOKUP(B3357,[1]Cruces!S:T,2,0)</f>
        <v>5. Consultoría / Adjudicación</v>
      </c>
    </row>
    <row r="3358" spans="1:48" hidden="1" x14ac:dyDescent="0.25">
      <c r="A3358" s="17" t="s">
        <v>6017</v>
      </c>
      <c r="B3358" s="17" t="s">
        <v>68</v>
      </c>
      <c r="C3358" s="17">
        <v>3566971</v>
      </c>
      <c r="D3358" s="17">
        <v>36090377</v>
      </c>
      <c r="E3358" s="17" t="s">
        <v>93</v>
      </c>
      <c r="F3358" s="17" t="s">
        <v>107</v>
      </c>
      <c r="G3358" s="17" t="s">
        <v>6018</v>
      </c>
      <c r="H3358" s="17">
        <v>3134804791</v>
      </c>
      <c r="I3358" s="17" t="s">
        <v>71</v>
      </c>
      <c r="J3358" s="17" t="s">
        <v>6019</v>
      </c>
      <c r="K3358" s="17" t="s">
        <v>6020</v>
      </c>
      <c r="L3358" s="17" t="s">
        <v>325</v>
      </c>
      <c r="M3358" s="17" t="s">
        <v>326</v>
      </c>
      <c r="N3358" s="17" t="s">
        <v>75</v>
      </c>
      <c r="O3358" s="17">
        <v>20170808</v>
      </c>
      <c r="P3358" s="17">
        <v>20170912</v>
      </c>
      <c r="Q3358" s="17">
        <v>9530</v>
      </c>
      <c r="R3358" s="17">
        <v>24443856</v>
      </c>
      <c r="S3358" s="17" t="s">
        <v>76</v>
      </c>
      <c r="T3358" s="17" t="s">
        <v>63</v>
      </c>
      <c r="U3358" s="17" t="s">
        <v>88</v>
      </c>
      <c r="V3358" s="17">
        <f t="shared" si="926"/>
        <v>75</v>
      </c>
      <c r="W3358" s="17">
        <v>75000</v>
      </c>
      <c r="X3358" s="17" t="s">
        <v>89</v>
      </c>
      <c r="Y3358" s="17" t="s">
        <v>136</v>
      </c>
      <c r="Z3358" s="17">
        <v>20171025</v>
      </c>
      <c r="AA3358" s="17" t="s">
        <v>78</v>
      </c>
      <c r="AB3358" s="17">
        <v>1</v>
      </c>
      <c r="AC3358" s="17" t="str">
        <f>IFERROR(VLOOKUP(A3358,[1]Cruces!AJ:AK,2,0),VLOOKUP(CONCATENATE(X3358,AA3358),[1]Cruces!G:H,2,0))</f>
        <v>Solicitud de Obra</v>
      </c>
      <c r="AD3358" s="17">
        <f t="shared" si="912"/>
        <v>8</v>
      </c>
      <c r="AE3358" s="17">
        <f t="shared" si="913"/>
        <v>8</v>
      </c>
      <c r="AF3358" s="17">
        <f t="shared" si="914"/>
        <v>2017</v>
      </c>
      <c r="AG3358" s="17" t="str">
        <f>IFERROR(VLOOKUP(MID(A3358,2,4)*1,[1]Cruces!K:L,2,0),"Verificar")</f>
        <v>Atlántico Norte</v>
      </c>
      <c r="AH3358" s="17">
        <f t="shared" ca="1" si="915"/>
        <v>1205</v>
      </c>
      <c r="AI3358" s="17" t="str">
        <f>IFERROR(VLOOKUP(U3358,[1]Cruces!$O$1:$P$6,2,0),"Sin Orden")</f>
        <v>Resuelta</v>
      </c>
      <c r="AJ3358" s="17">
        <f t="shared" si="916"/>
        <v>25</v>
      </c>
      <c r="AK3358" s="17">
        <f t="shared" si="917"/>
        <v>10</v>
      </c>
      <c r="AL3358" s="17">
        <f t="shared" si="918"/>
        <v>2017</v>
      </c>
      <c r="AM3358" s="17">
        <f t="shared" ca="1" si="919"/>
        <v>1127</v>
      </c>
      <c r="AN3358" s="18" t="str">
        <f>IFERROR(VLOOKUP(R3358*1,'[1]Ordenes de Servicio'!G:K,5,0),"No Cruza")</f>
        <v>No Cruza</v>
      </c>
      <c r="AO3358" s="17">
        <f t="shared" ca="1" si="920"/>
        <v>78</v>
      </c>
      <c r="AP3358" s="17">
        <f t="shared" si="921"/>
        <v>12</v>
      </c>
      <c r="AQ3358" s="17">
        <f t="shared" si="922"/>
        <v>9</v>
      </c>
      <c r="AR3358" s="17">
        <f t="shared" si="923"/>
        <v>2017</v>
      </c>
      <c r="AS3358" s="17">
        <f t="shared" ca="1" si="924"/>
        <v>1170</v>
      </c>
      <c r="AT3358" s="17" t="str">
        <f t="shared" ca="1" si="927"/>
        <v>Si</v>
      </c>
      <c r="AU3358" s="17">
        <f t="shared" si="925"/>
        <v>43</v>
      </c>
      <c r="AV3358" s="17" t="str">
        <f>+VLOOKUP(B3358,[1]Cruces!S:T,2,0)</f>
        <v>5. Consultoría / Adjudicación</v>
      </c>
    </row>
    <row r="3359" spans="1:48" hidden="1" x14ac:dyDescent="0.25">
      <c r="A3359" s="17" t="s">
        <v>10042</v>
      </c>
      <c r="B3359" s="17" t="s">
        <v>1943</v>
      </c>
      <c r="C3359" s="17">
        <v>5624397</v>
      </c>
      <c r="D3359" s="17">
        <v>25612497</v>
      </c>
      <c r="E3359" s="17" t="s">
        <v>93</v>
      </c>
      <c r="F3359" s="17" t="s">
        <v>126</v>
      </c>
      <c r="G3359" s="17" t="s">
        <v>8927</v>
      </c>
      <c r="H3359" s="17">
        <v>3206923074</v>
      </c>
      <c r="I3359" s="17" t="s">
        <v>71</v>
      </c>
      <c r="J3359" s="17" t="s">
        <v>8928</v>
      </c>
      <c r="K3359" s="17" t="s">
        <v>97</v>
      </c>
      <c r="L3359" s="17" t="s">
        <v>7278</v>
      </c>
      <c r="M3359" s="17" t="s">
        <v>7279</v>
      </c>
      <c r="N3359" s="17" t="s">
        <v>1946</v>
      </c>
      <c r="O3359" s="17">
        <v>20200903</v>
      </c>
      <c r="P3359" s="17">
        <v>20201029</v>
      </c>
      <c r="Q3359" s="17">
        <v>7752</v>
      </c>
      <c r="R3359" s="17">
        <v>28259031</v>
      </c>
      <c r="S3359" s="17" t="s">
        <v>7072</v>
      </c>
      <c r="T3359" s="17" t="s">
        <v>63</v>
      </c>
      <c r="U3359" s="17" t="s">
        <v>77</v>
      </c>
      <c r="V3359" s="17">
        <f t="shared" si="926"/>
        <v>5</v>
      </c>
      <c r="W3359" s="17">
        <v>5000</v>
      </c>
      <c r="X3359" s="17" t="s">
        <v>89</v>
      </c>
      <c r="Y3359" s="17" t="s">
        <v>150</v>
      </c>
      <c r="Z3359" s="17">
        <v>20201029</v>
      </c>
      <c r="AA3359" s="17" t="s">
        <v>1947</v>
      </c>
      <c r="AB3359" s="17">
        <v>1</v>
      </c>
      <c r="AC3359" s="17" t="str">
        <f>IFERROR(VLOOKUP(A3359,[1]Cruces!AJ:AK,2,0),VLOOKUP(CONCATENATE(X3359,AA3359),[1]Cruces!G:H,2,0))</f>
        <v>Solicitud por BT</v>
      </c>
      <c r="AD3359" s="17">
        <f t="shared" si="912"/>
        <v>3</v>
      </c>
      <c r="AE3359" s="17">
        <f t="shared" si="913"/>
        <v>9</v>
      </c>
      <c r="AF3359" s="17">
        <f t="shared" si="914"/>
        <v>2020</v>
      </c>
      <c r="AG3359" s="17" t="str">
        <f>IFERROR(VLOOKUP(MID(A3359,2,4)*1,[1]Cruces!K:L,2,0),"Verificar")</f>
        <v>Guajira</v>
      </c>
      <c r="AH3359" s="17">
        <f t="shared" ca="1" si="915"/>
        <v>83</v>
      </c>
      <c r="AI3359" s="17" t="str">
        <f>IFERROR(VLOOKUP(U3359,[1]Cruces!$O$1:$P$6,2,0),"Sin Orden")</f>
        <v>Pendiente</v>
      </c>
      <c r="AJ3359" s="17">
        <f t="shared" si="916"/>
        <v>29</v>
      </c>
      <c r="AK3359" s="17">
        <f t="shared" si="917"/>
        <v>10</v>
      </c>
      <c r="AL3359" s="17">
        <f t="shared" si="918"/>
        <v>2020</v>
      </c>
      <c r="AM3359" s="17">
        <f t="shared" ca="1" si="919"/>
        <v>27</v>
      </c>
      <c r="AN3359" s="18">
        <f>IFERROR(VLOOKUP(R3359*1,'[1]Ordenes de Servicio'!G:K,5,0),"No Cruza")</f>
        <v>44133</v>
      </c>
      <c r="AO3359" s="17">
        <f t="shared" ca="1" si="920"/>
        <v>27</v>
      </c>
      <c r="AP3359" s="17">
        <f t="shared" si="921"/>
        <v>29</v>
      </c>
      <c r="AQ3359" s="17">
        <f t="shared" si="922"/>
        <v>10</v>
      </c>
      <c r="AR3359" s="17">
        <f t="shared" si="923"/>
        <v>2020</v>
      </c>
      <c r="AS3359" s="17">
        <f t="shared" ca="1" si="924"/>
        <v>27</v>
      </c>
      <c r="AT3359" s="17" t="str">
        <f t="shared" ca="1" si="927"/>
        <v>No</v>
      </c>
      <c r="AU3359" s="17">
        <f t="shared" si="925"/>
        <v>0</v>
      </c>
      <c r="AV3359" s="17" t="str">
        <f>+VLOOKUP(B3359,[1]Cruces!S:T,2,0)</f>
        <v>7. Ejecución en Campo OS BT</v>
      </c>
    </row>
    <row r="3360" spans="1:48" hidden="1" x14ac:dyDescent="0.25">
      <c r="A3360" s="17" t="s">
        <v>10043</v>
      </c>
      <c r="B3360" s="17" t="s">
        <v>6595</v>
      </c>
      <c r="C3360" s="17">
        <v>0</v>
      </c>
      <c r="D3360" s="17">
        <v>0</v>
      </c>
      <c r="E3360" s="17" t="s">
        <v>55</v>
      </c>
      <c r="F3360" s="17" t="s">
        <v>5366</v>
      </c>
      <c r="G3360" s="17" t="s">
        <v>10044</v>
      </c>
      <c r="H3360" s="17">
        <v>3163751029</v>
      </c>
      <c r="I3360" s="17" t="s">
        <v>71</v>
      </c>
      <c r="J3360" s="17" t="s">
        <v>59</v>
      </c>
      <c r="K3360" s="17" t="s">
        <v>97</v>
      </c>
      <c r="L3360" s="17" t="s">
        <v>5368</v>
      </c>
      <c r="M3360" s="17" t="s">
        <v>5369</v>
      </c>
      <c r="N3360" s="17" t="s">
        <v>6600</v>
      </c>
      <c r="O3360" s="17">
        <v>20201113</v>
      </c>
      <c r="P3360" s="17">
        <v>20201116</v>
      </c>
      <c r="Q3360" s="17">
        <v>1170</v>
      </c>
      <c r="R3360" s="17">
        <v>28286218</v>
      </c>
      <c r="S3360" s="17" t="s">
        <v>6601</v>
      </c>
      <c r="T3360" s="17" t="s">
        <v>7091</v>
      </c>
      <c r="U3360" s="17" t="s">
        <v>77</v>
      </c>
      <c r="V3360" s="17">
        <f t="shared" si="926"/>
        <v>3</v>
      </c>
      <c r="W3360" s="17">
        <v>3000</v>
      </c>
      <c r="X3360" s="17" t="s">
        <v>7065</v>
      </c>
      <c r="Y3360" s="17" t="s">
        <v>6595</v>
      </c>
      <c r="Z3360" s="17">
        <v>20201116</v>
      </c>
      <c r="AA3360" s="17" t="s">
        <v>1947</v>
      </c>
      <c r="AB3360" s="17">
        <v>1</v>
      </c>
      <c r="AC3360" s="17" t="str">
        <f>IFERROR(VLOOKUP(A3360,[1]Cruces!AJ:AK,2,0),VLOOKUP(CONCATENATE(X3360,AA3360),[1]Cruces!G:H,2,0))</f>
        <v>Solicitud por BT</v>
      </c>
      <c r="AD3360" s="17">
        <f t="shared" si="912"/>
        <v>13</v>
      </c>
      <c r="AE3360" s="17">
        <f t="shared" si="913"/>
        <v>11</v>
      </c>
      <c r="AF3360" s="17">
        <f t="shared" si="914"/>
        <v>2020</v>
      </c>
      <c r="AG3360" s="17" t="str">
        <f>IFERROR(VLOOKUP(MID(A3360,2,4)*1,[1]Cruces!K:L,2,0),"Verificar")</f>
        <v>Atlántico Norte</v>
      </c>
      <c r="AH3360" s="17">
        <f t="shared" ca="1" si="915"/>
        <v>12</v>
      </c>
      <c r="AI3360" s="17" t="str">
        <f>IFERROR(VLOOKUP(U3360,[1]Cruces!$O$1:$P$6,2,0),"Sin Orden")</f>
        <v>Pendiente</v>
      </c>
      <c r="AJ3360" s="17">
        <f t="shared" si="916"/>
        <v>16</v>
      </c>
      <c r="AK3360" s="17">
        <f t="shared" si="917"/>
        <v>11</v>
      </c>
      <c r="AL3360" s="17">
        <f t="shared" si="918"/>
        <v>2020</v>
      </c>
      <c r="AM3360" s="17">
        <f t="shared" ca="1" si="919"/>
        <v>9</v>
      </c>
      <c r="AN3360" s="18" t="str">
        <f>IFERROR(VLOOKUP(R3360*1,'[1]Ordenes de Servicio'!G:K,5,0),"No Cruza")</f>
        <v>No Cruza</v>
      </c>
      <c r="AO3360" s="17">
        <f t="shared" ca="1" si="920"/>
        <v>9</v>
      </c>
      <c r="AP3360" s="17">
        <f t="shared" si="921"/>
        <v>16</v>
      </c>
      <c r="AQ3360" s="17">
        <f t="shared" si="922"/>
        <v>11</v>
      </c>
      <c r="AR3360" s="17">
        <f t="shared" si="923"/>
        <v>2020</v>
      </c>
      <c r="AS3360" s="17">
        <f t="shared" ca="1" si="924"/>
        <v>9</v>
      </c>
      <c r="AT3360" s="17" t="str">
        <f t="shared" ca="1" si="927"/>
        <v>No</v>
      </c>
      <c r="AU3360" s="17">
        <f t="shared" si="925"/>
        <v>0</v>
      </c>
      <c r="AV3360" s="17" t="str">
        <f>+VLOOKUP(B3360,[1]Cruces!S:T,2,0)</f>
        <v>7. Ejecución en Campo OS BT</v>
      </c>
    </row>
    <row r="3361" spans="1:48" hidden="1" x14ac:dyDescent="0.25">
      <c r="A3361" s="17" t="s">
        <v>6021</v>
      </c>
      <c r="B3361" s="17" t="s">
        <v>68</v>
      </c>
      <c r="C3361" s="17">
        <v>0</v>
      </c>
      <c r="D3361" s="17">
        <v>0</v>
      </c>
      <c r="E3361" s="17" t="s">
        <v>55</v>
      </c>
      <c r="F3361" s="17" t="s">
        <v>81</v>
      </c>
      <c r="G3361" s="17" t="s">
        <v>6022</v>
      </c>
      <c r="H3361" s="17">
        <v>3024431284</v>
      </c>
      <c r="I3361" s="17" t="s">
        <v>71</v>
      </c>
      <c r="J3361" s="17" t="s">
        <v>59</v>
      </c>
      <c r="K3361" s="17" t="s">
        <v>2863</v>
      </c>
      <c r="L3361" s="17" t="s">
        <v>85</v>
      </c>
      <c r="M3361" s="17" t="s">
        <v>86</v>
      </c>
      <c r="N3361" s="17" t="s">
        <v>75</v>
      </c>
      <c r="O3361" s="17">
        <v>20201012</v>
      </c>
      <c r="P3361" s="17">
        <v>20201110</v>
      </c>
      <c r="Q3361" s="17">
        <v>9342</v>
      </c>
      <c r="R3361" s="17">
        <v>28240036</v>
      </c>
      <c r="S3361" s="17" t="s">
        <v>100</v>
      </c>
      <c r="T3361" s="17" t="s">
        <v>63</v>
      </c>
      <c r="U3361" s="17" t="s">
        <v>91</v>
      </c>
      <c r="V3361" s="17">
        <f t="shared" si="926"/>
        <v>75</v>
      </c>
      <c r="W3361" s="17">
        <v>75000</v>
      </c>
      <c r="X3361" s="17" t="s">
        <v>64</v>
      </c>
      <c r="Y3361" s="17" t="s">
        <v>282</v>
      </c>
      <c r="Z3361" s="17">
        <v>20201121</v>
      </c>
      <c r="AA3361" s="17" t="s">
        <v>78</v>
      </c>
      <c r="AB3361" s="17">
        <v>1</v>
      </c>
      <c r="AC3361" s="17" t="str">
        <f>IFERROR(VLOOKUP(A3361,[1]Cruces!AJ:AK,2,0),VLOOKUP(CONCATENATE(X3361,AA3361),[1]Cruces!G:H,2,0))</f>
        <v>Solicitud de Obra</v>
      </c>
      <c r="AD3361" s="17">
        <f t="shared" si="912"/>
        <v>12</v>
      </c>
      <c r="AE3361" s="17">
        <f t="shared" si="913"/>
        <v>10</v>
      </c>
      <c r="AF3361" s="17">
        <f t="shared" si="914"/>
        <v>2020</v>
      </c>
      <c r="AG3361" s="17" t="str">
        <f>IFERROR(VLOOKUP(MID(A3361,2,4)*1,[1]Cruces!K:L,2,0),"Verificar")</f>
        <v>Magdalena</v>
      </c>
      <c r="AH3361" s="17">
        <f t="shared" ca="1" si="915"/>
        <v>44</v>
      </c>
      <c r="AI3361" s="17" t="str">
        <f>IFERROR(VLOOKUP(U3361,[1]Cruces!$O$1:$P$6,2,0),"Sin Orden")</f>
        <v>Resuelta</v>
      </c>
      <c r="AJ3361" s="17">
        <f t="shared" si="916"/>
        <v>21</v>
      </c>
      <c r="AK3361" s="17">
        <f t="shared" si="917"/>
        <v>11</v>
      </c>
      <c r="AL3361" s="17">
        <f t="shared" si="918"/>
        <v>2020</v>
      </c>
      <c r="AM3361" s="17">
        <f t="shared" ca="1" si="919"/>
        <v>4</v>
      </c>
      <c r="AN3361" s="18" t="str">
        <f>IFERROR(VLOOKUP(R3361*1,'[1]Ordenes de Servicio'!G:K,5,0),"No Cruza")</f>
        <v>No Cruza</v>
      </c>
      <c r="AO3361" s="17">
        <f t="shared" ca="1" si="920"/>
        <v>40</v>
      </c>
      <c r="AP3361" s="17">
        <f t="shared" si="921"/>
        <v>10</v>
      </c>
      <c r="AQ3361" s="17">
        <f t="shared" si="922"/>
        <v>11</v>
      </c>
      <c r="AR3361" s="17">
        <f t="shared" si="923"/>
        <v>2020</v>
      </c>
      <c r="AS3361" s="17">
        <f t="shared" ca="1" si="924"/>
        <v>15</v>
      </c>
      <c r="AT3361" s="17" t="str">
        <f t="shared" ca="1" si="927"/>
        <v>No</v>
      </c>
      <c r="AU3361" s="17">
        <f t="shared" si="925"/>
        <v>11</v>
      </c>
      <c r="AV3361" s="17" t="str">
        <f>+VLOOKUP(B3361,[1]Cruces!S:T,2,0)</f>
        <v>5. Consultoría / Adjudicación</v>
      </c>
    </row>
    <row r="3362" spans="1:48" hidden="1" x14ac:dyDescent="0.25">
      <c r="A3362" s="17" t="s">
        <v>10045</v>
      </c>
      <c r="B3362" s="17" t="s">
        <v>1943</v>
      </c>
      <c r="C3362" s="17">
        <v>0</v>
      </c>
      <c r="D3362" s="17">
        <v>0</v>
      </c>
      <c r="E3362" s="17" t="s">
        <v>55</v>
      </c>
      <c r="F3362" s="17" t="s">
        <v>932</v>
      </c>
      <c r="G3362" s="17" t="s">
        <v>8695</v>
      </c>
      <c r="H3362" s="17">
        <v>3023015945</v>
      </c>
      <c r="I3362" s="17" t="s">
        <v>71</v>
      </c>
      <c r="J3362" s="17" t="s">
        <v>59</v>
      </c>
      <c r="K3362" s="17" t="s">
        <v>8696</v>
      </c>
      <c r="L3362" s="17" t="s">
        <v>7198</v>
      </c>
      <c r="M3362" s="17" t="s">
        <v>7199</v>
      </c>
      <c r="N3362" s="17" t="s">
        <v>1946</v>
      </c>
      <c r="O3362" s="17">
        <v>20201103</v>
      </c>
      <c r="P3362" s="17">
        <v>20201103</v>
      </c>
      <c r="Q3362" s="17">
        <v>3410</v>
      </c>
      <c r="R3362" s="17">
        <v>28265452</v>
      </c>
      <c r="S3362" s="17" t="s">
        <v>6601</v>
      </c>
      <c r="T3362" s="17" t="s">
        <v>63</v>
      </c>
      <c r="U3362" s="17" t="s">
        <v>77</v>
      </c>
      <c r="V3362" s="17">
        <f t="shared" si="926"/>
        <v>6</v>
      </c>
      <c r="W3362" s="17">
        <v>6000</v>
      </c>
      <c r="X3362" s="17" t="s">
        <v>7065</v>
      </c>
      <c r="Y3362" s="17" t="s">
        <v>1943</v>
      </c>
      <c r="Z3362" s="17">
        <v>20201103</v>
      </c>
      <c r="AA3362" s="17" t="s">
        <v>1947</v>
      </c>
      <c r="AB3362" s="17">
        <v>1</v>
      </c>
      <c r="AC3362" s="17" t="str">
        <f>IFERROR(VLOOKUP(A3362,[1]Cruces!AJ:AK,2,0),VLOOKUP(CONCATENATE(X3362,AA3362),[1]Cruces!G:H,2,0))</f>
        <v>Solicitud por BT</v>
      </c>
      <c r="AD3362" s="17">
        <f t="shared" si="912"/>
        <v>3</v>
      </c>
      <c r="AE3362" s="17">
        <f t="shared" si="913"/>
        <v>11</v>
      </c>
      <c r="AF3362" s="17">
        <f t="shared" si="914"/>
        <v>2020</v>
      </c>
      <c r="AG3362" s="17" t="str">
        <f>IFERROR(VLOOKUP(MID(A3362,2,4)*1,[1]Cruces!K:L,2,0),"Verificar")</f>
        <v>Magdalena</v>
      </c>
      <c r="AH3362" s="17">
        <f t="shared" ca="1" si="915"/>
        <v>22</v>
      </c>
      <c r="AI3362" s="17" t="str">
        <f>IFERROR(VLOOKUP(U3362,[1]Cruces!$O$1:$P$6,2,0),"Sin Orden")</f>
        <v>Pendiente</v>
      </c>
      <c r="AJ3362" s="17">
        <f t="shared" si="916"/>
        <v>3</v>
      </c>
      <c r="AK3362" s="17">
        <f t="shared" si="917"/>
        <v>11</v>
      </c>
      <c r="AL3362" s="17">
        <f t="shared" si="918"/>
        <v>2020</v>
      </c>
      <c r="AM3362" s="17">
        <f t="shared" ca="1" si="919"/>
        <v>22</v>
      </c>
      <c r="AN3362" s="18" t="str">
        <f>IFERROR(VLOOKUP(R3362*1,'[1]Ordenes de Servicio'!G:K,5,0),"No Cruza")</f>
        <v>No Cruza</v>
      </c>
      <c r="AO3362" s="17">
        <f t="shared" ca="1" si="920"/>
        <v>22</v>
      </c>
      <c r="AP3362" s="17">
        <f t="shared" si="921"/>
        <v>3</v>
      </c>
      <c r="AQ3362" s="17">
        <f t="shared" si="922"/>
        <v>11</v>
      </c>
      <c r="AR3362" s="17">
        <f t="shared" si="923"/>
        <v>2020</v>
      </c>
      <c r="AS3362" s="17">
        <f t="shared" ca="1" si="924"/>
        <v>22</v>
      </c>
      <c r="AT3362" s="17" t="str">
        <f t="shared" ca="1" si="927"/>
        <v>No</v>
      </c>
      <c r="AU3362" s="17">
        <f t="shared" si="925"/>
        <v>0</v>
      </c>
      <c r="AV3362" s="17" t="str">
        <f>+VLOOKUP(B3362,[1]Cruces!S:T,2,0)</f>
        <v>7. Ejecución en Campo OS BT</v>
      </c>
    </row>
    <row r="3363" spans="1:48" hidden="1" x14ac:dyDescent="0.25">
      <c r="A3363" s="17" t="s">
        <v>6023</v>
      </c>
      <c r="B3363" s="17" t="s">
        <v>54</v>
      </c>
      <c r="C3363" s="17">
        <v>0</v>
      </c>
      <c r="D3363" s="17">
        <v>0</v>
      </c>
      <c r="E3363" s="17" t="s">
        <v>55</v>
      </c>
      <c r="F3363" s="17" t="s">
        <v>126</v>
      </c>
      <c r="G3363" s="17" t="s">
        <v>6024</v>
      </c>
      <c r="H3363" s="17">
        <v>0</v>
      </c>
      <c r="I3363" s="17" t="s">
        <v>83</v>
      </c>
      <c r="J3363" s="17" t="s">
        <v>59</v>
      </c>
      <c r="K3363" s="17" t="s">
        <v>982</v>
      </c>
      <c r="L3363" s="17" t="s">
        <v>129</v>
      </c>
      <c r="M3363" s="17" t="s">
        <v>130</v>
      </c>
      <c r="N3363" s="17" t="s">
        <v>62</v>
      </c>
      <c r="O3363" s="17">
        <v>20200715</v>
      </c>
      <c r="P3363" s="17">
        <v>20200721</v>
      </c>
      <c r="Q3363" s="17">
        <v>9331</v>
      </c>
      <c r="R3363" s="17">
        <v>27816629</v>
      </c>
      <c r="S3363" s="17" t="s">
        <v>100</v>
      </c>
      <c r="T3363" s="17" t="s">
        <v>63</v>
      </c>
      <c r="U3363" s="17" t="s">
        <v>91</v>
      </c>
      <c r="V3363" s="17">
        <f t="shared" si="926"/>
        <v>200</v>
      </c>
      <c r="W3363" s="17">
        <v>200000</v>
      </c>
      <c r="X3363" s="17" t="s">
        <v>64</v>
      </c>
      <c r="Y3363" s="17" t="s">
        <v>150</v>
      </c>
      <c r="Z3363" s="17">
        <v>20200819</v>
      </c>
      <c r="AA3363" s="17" t="s">
        <v>176</v>
      </c>
      <c r="AB3363" s="17">
        <v>1</v>
      </c>
      <c r="AC3363" s="17" t="str">
        <f>IFERROR(VLOOKUP(A3363,[1]Cruces!AJ:AK,2,0),VLOOKUP(CONCATENATE(X3363,AA3363),[1]Cruces!G:H,2,0))</f>
        <v>Solicitud de Obra</v>
      </c>
      <c r="AD3363" s="17">
        <f t="shared" si="912"/>
        <v>15</v>
      </c>
      <c r="AE3363" s="17">
        <f t="shared" si="913"/>
        <v>7</v>
      </c>
      <c r="AF3363" s="17">
        <f t="shared" si="914"/>
        <v>2020</v>
      </c>
      <c r="AG3363" s="17" t="str">
        <f>IFERROR(VLOOKUP(MID(A3363,2,4)*1,[1]Cruces!K:L,2,0),"Verificar")</f>
        <v>Guajira</v>
      </c>
      <c r="AH3363" s="17">
        <f t="shared" ca="1" si="915"/>
        <v>133</v>
      </c>
      <c r="AI3363" s="17" t="str">
        <f>IFERROR(VLOOKUP(U3363,[1]Cruces!$O$1:$P$6,2,0),"Sin Orden")</f>
        <v>Resuelta</v>
      </c>
      <c r="AJ3363" s="17">
        <f t="shared" si="916"/>
        <v>19</v>
      </c>
      <c r="AK3363" s="17">
        <f t="shared" si="917"/>
        <v>8</v>
      </c>
      <c r="AL3363" s="17">
        <f t="shared" si="918"/>
        <v>2020</v>
      </c>
      <c r="AM3363" s="17">
        <f t="shared" ca="1" si="919"/>
        <v>98</v>
      </c>
      <c r="AN3363" s="18" t="str">
        <f>IFERROR(VLOOKUP(R3363*1,'[1]Ordenes de Servicio'!G:K,5,0),"No Cruza")</f>
        <v>No Cruza</v>
      </c>
      <c r="AO3363" s="17">
        <f t="shared" ca="1" si="920"/>
        <v>35</v>
      </c>
      <c r="AP3363" s="17">
        <f t="shared" si="921"/>
        <v>21</v>
      </c>
      <c r="AQ3363" s="17">
        <f t="shared" si="922"/>
        <v>7</v>
      </c>
      <c r="AR3363" s="17">
        <f t="shared" si="923"/>
        <v>2020</v>
      </c>
      <c r="AS3363" s="17">
        <f t="shared" ca="1" si="924"/>
        <v>127</v>
      </c>
      <c r="AT3363" s="17" t="str">
        <f t="shared" ca="1" si="927"/>
        <v>No</v>
      </c>
      <c r="AU3363" s="17">
        <f t="shared" si="925"/>
        <v>29</v>
      </c>
      <c r="AV3363" s="17" t="str">
        <f>+VLOOKUP(B3363,[1]Cruces!S:T,2,0)</f>
        <v>4. Presupuesto de Obra</v>
      </c>
    </row>
    <row r="3364" spans="1:48" hidden="1" x14ac:dyDescent="0.25">
      <c r="A3364" s="17" t="s">
        <v>10046</v>
      </c>
      <c r="B3364" s="17" t="s">
        <v>6595</v>
      </c>
      <c r="C3364" s="17">
        <v>0</v>
      </c>
      <c r="D3364" s="17">
        <v>0</v>
      </c>
      <c r="E3364" s="17" t="s">
        <v>55</v>
      </c>
      <c r="F3364" s="17" t="s">
        <v>7082</v>
      </c>
      <c r="G3364" s="17" t="s">
        <v>10047</v>
      </c>
      <c r="H3364" s="17">
        <v>3636895</v>
      </c>
      <c r="I3364" s="17" t="s">
        <v>71</v>
      </c>
      <c r="J3364" s="17" t="s">
        <v>59</v>
      </c>
      <c r="K3364" s="17" t="s">
        <v>97</v>
      </c>
      <c r="L3364" s="17" t="s">
        <v>8068</v>
      </c>
      <c r="M3364" s="17" t="s">
        <v>8069</v>
      </c>
      <c r="N3364" s="17" t="s">
        <v>6600</v>
      </c>
      <c r="O3364" s="17">
        <v>20191030</v>
      </c>
      <c r="P3364" s="17">
        <v>20191101</v>
      </c>
      <c r="Q3364" s="17">
        <v>1170</v>
      </c>
      <c r="R3364" s="17">
        <v>27507451</v>
      </c>
      <c r="S3364" s="17" t="s">
        <v>6601</v>
      </c>
      <c r="T3364" s="17" t="s">
        <v>63</v>
      </c>
      <c r="U3364" s="17" t="s">
        <v>91</v>
      </c>
      <c r="V3364" s="17">
        <f t="shared" si="926"/>
        <v>3</v>
      </c>
      <c r="W3364" s="17">
        <v>3000</v>
      </c>
      <c r="X3364" s="17" t="s">
        <v>7065</v>
      </c>
      <c r="Y3364" s="17" t="s">
        <v>6595</v>
      </c>
      <c r="Z3364" s="17">
        <v>20191101</v>
      </c>
      <c r="AA3364" s="17" t="s">
        <v>1947</v>
      </c>
      <c r="AB3364" s="17">
        <v>1</v>
      </c>
      <c r="AC3364" s="17" t="str">
        <f>IFERROR(VLOOKUP(A3364,[1]Cruces!AJ:AK,2,0),VLOOKUP(CONCATENATE(X3364,AA3364),[1]Cruces!G:H,2,0))</f>
        <v>Solicitud por BT</v>
      </c>
      <c r="AD3364" s="17">
        <f t="shared" si="912"/>
        <v>30</v>
      </c>
      <c r="AE3364" s="17">
        <f t="shared" si="913"/>
        <v>10</v>
      </c>
      <c r="AF3364" s="17">
        <f t="shared" si="914"/>
        <v>2019</v>
      </c>
      <c r="AG3364" s="17" t="str">
        <f>IFERROR(VLOOKUP(MID(A3364,2,4)*1,[1]Cruces!K:L,2,0),"Verificar")</f>
        <v>Atlántico Norte</v>
      </c>
      <c r="AH3364" s="17">
        <f t="shared" ca="1" si="915"/>
        <v>392</v>
      </c>
      <c r="AI3364" s="17" t="str">
        <f>IFERROR(VLOOKUP(U3364,[1]Cruces!$O$1:$P$6,2,0),"Sin Orden")</f>
        <v>Resuelta</v>
      </c>
      <c r="AJ3364" s="17">
        <f t="shared" si="916"/>
        <v>1</v>
      </c>
      <c r="AK3364" s="17">
        <f t="shared" si="917"/>
        <v>11</v>
      </c>
      <c r="AL3364" s="17">
        <f t="shared" si="918"/>
        <v>2019</v>
      </c>
      <c r="AM3364" s="17">
        <f t="shared" ca="1" si="919"/>
        <v>390</v>
      </c>
      <c r="AN3364" s="18" t="str">
        <f>IFERROR(VLOOKUP(R3364*1,'[1]Ordenes de Servicio'!G:K,5,0),"No Cruza")</f>
        <v>No Cruza</v>
      </c>
      <c r="AO3364" s="17">
        <f t="shared" ca="1" si="920"/>
        <v>2</v>
      </c>
      <c r="AP3364" s="17">
        <f t="shared" si="921"/>
        <v>1</v>
      </c>
      <c r="AQ3364" s="17">
        <f t="shared" si="922"/>
        <v>11</v>
      </c>
      <c r="AR3364" s="17">
        <f t="shared" si="923"/>
        <v>2019</v>
      </c>
      <c r="AS3364" s="17">
        <f t="shared" ca="1" si="924"/>
        <v>390</v>
      </c>
      <c r="AT3364" s="17" t="str">
        <f t="shared" ca="1" si="927"/>
        <v>Si</v>
      </c>
      <c r="AU3364" s="17">
        <f t="shared" si="925"/>
        <v>0</v>
      </c>
      <c r="AV3364" s="17" t="str">
        <f>+VLOOKUP(B3364,[1]Cruces!S:T,2,0)</f>
        <v>7. Ejecución en Campo OS BT</v>
      </c>
    </row>
    <row r="3365" spans="1:48" hidden="1" x14ac:dyDescent="0.25">
      <c r="A3365" s="17" t="s">
        <v>6025</v>
      </c>
      <c r="B3365" s="17" t="s">
        <v>68</v>
      </c>
      <c r="C3365" s="17">
        <v>2249034</v>
      </c>
      <c r="D3365" s="17">
        <v>0</v>
      </c>
      <c r="E3365" s="17" t="s">
        <v>55</v>
      </c>
      <c r="F3365" s="17" t="s">
        <v>107</v>
      </c>
      <c r="G3365" s="17" t="s">
        <v>3524</v>
      </c>
      <c r="H3365" s="17">
        <v>3046580819</v>
      </c>
      <c r="I3365" s="17" t="s">
        <v>71</v>
      </c>
      <c r="J3365" s="17" t="s">
        <v>59</v>
      </c>
      <c r="K3365" s="17" t="s">
        <v>97</v>
      </c>
      <c r="L3365" s="17" t="s">
        <v>111</v>
      </c>
      <c r="M3365" s="17" t="s">
        <v>112</v>
      </c>
      <c r="N3365" s="17" t="s">
        <v>75</v>
      </c>
      <c r="O3365" s="17">
        <v>20190327</v>
      </c>
      <c r="P3365" s="17">
        <v>20190719</v>
      </c>
      <c r="Q3365" s="17">
        <v>1170</v>
      </c>
      <c r="R3365" s="17">
        <v>27531169</v>
      </c>
      <c r="S3365" s="17" t="s">
        <v>76</v>
      </c>
      <c r="T3365" s="17" t="s">
        <v>63</v>
      </c>
      <c r="U3365" s="17" t="s">
        <v>88</v>
      </c>
      <c r="V3365" s="17">
        <f t="shared" si="926"/>
        <v>75</v>
      </c>
      <c r="W3365" s="17">
        <v>75000</v>
      </c>
      <c r="X3365" s="17" t="s">
        <v>89</v>
      </c>
      <c r="Y3365" s="17" t="s">
        <v>150</v>
      </c>
      <c r="Z3365" s="17">
        <v>20200527</v>
      </c>
      <c r="AA3365" s="17" t="s">
        <v>78</v>
      </c>
      <c r="AB3365" s="17">
        <v>1</v>
      </c>
      <c r="AC3365" s="17" t="str">
        <f>IFERROR(VLOOKUP(A3365,[1]Cruces!AJ:AK,2,0),VLOOKUP(CONCATENATE(X3365,AA3365),[1]Cruces!G:H,2,0))</f>
        <v>Solicitud de Obra</v>
      </c>
      <c r="AD3365" s="17">
        <f t="shared" si="912"/>
        <v>27</v>
      </c>
      <c r="AE3365" s="17">
        <f t="shared" si="913"/>
        <v>3</v>
      </c>
      <c r="AF3365" s="17">
        <f t="shared" si="914"/>
        <v>2019</v>
      </c>
      <c r="AG3365" s="17" t="str">
        <f>IFERROR(VLOOKUP(MID(A3365,2,4)*1,[1]Cruces!K:L,2,0),"Verificar")</f>
        <v>Atlántico Norte</v>
      </c>
      <c r="AH3365" s="17">
        <f t="shared" ca="1" si="915"/>
        <v>609</v>
      </c>
      <c r="AI3365" s="17" t="str">
        <f>IFERROR(VLOOKUP(U3365,[1]Cruces!$O$1:$P$6,2,0),"Sin Orden")</f>
        <v>Resuelta</v>
      </c>
      <c r="AJ3365" s="17">
        <f t="shared" si="916"/>
        <v>27</v>
      </c>
      <c r="AK3365" s="17">
        <f t="shared" si="917"/>
        <v>5</v>
      </c>
      <c r="AL3365" s="17">
        <f t="shared" si="918"/>
        <v>2020</v>
      </c>
      <c r="AM3365" s="17">
        <f t="shared" ca="1" si="919"/>
        <v>182</v>
      </c>
      <c r="AN3365" s="18" t="str">
        <f>IFERROR(VLOOKUP(R3365*1,'[1]Ordenes de Servicio'!G:K,5,0),"No Cruza")</f>
        <v>No Cruza</v>
      </c>
      <c r="AO3365" s="17">
        <f t="shared" ca="1" si="920"/>
        <v>427</v>
      </c>
      <c r="AP3365" s="17">
        <f t="shared" si="921"/>
        <v>19</v>
      </c>
      <c r="AQ3365" s="17">
        <f t="shared" si="922"/>
        <v>7</v>
      </c>
      <c r="AR3365" s="17">
        <f t="shared" si="923"/>
        <v>2019</v>
      </c>
      <c r="AS3365" s="17">
        <f t="shared" ca="1" si="924"/>
        <v>495</v>
      </c>
      <c r="AT3365" s="17" t="str">
        <f t="shared" ca="1" si="927"/>
        <v>Si</v>
      </c>
      <c r="AU3365" s="17">
        <f t="shared" si="925"/>
        <v>313</v>
      </c>
      <c r="AV3365" s="17" t="str">
        <f>+VLOOKUP(B3365,[1]Cruces!S:T,2,0)</f>
        <v>5. Consultoría / Adjudicación</v>
      </c>
    </row>
    <row r="3366" spans="1:48" hidden="1" x14ac:dyDescent="0.25">
      <c r="A3366" s="17" t="s">
        <v>6026</v>
      </c>
      <c r="B3366" s="17" t="s">
        <v>54</v>
      </c>
      <c r="C3366" s="17">
        <v>0</v>
      </c>
      <c r="D3366" s="17">
        <v>0</v>
      </c>
      <c r="E3366" s="17" t="s">
        <v>55</v>
      </c>
      <c r="F3366" s="17" t="s">
        <v>107</v>
      </c>
      <c r="G3366" s="17" t="s">
        <v>6027</v>
      </c>
      <c r="H3366" s="17">
        <v>0</v>
      </c>
      <c r="I3366" s="17" t="s">
        <v>116</v>
      </c>
      <c r="J3366" s="17" t="s">
        <v>59</v>
      </c>
      <c r="K3366" s="17" t="s">
        <v>6028</v>
      </c>
      <c r="L3366" s="17" t="s">
        <v>111</v>
      </c>
      <c r="M3366" s="17" t="s">
        <v>112</v>
      </c>
      <c r="N3366" s="17" t="s">
        <v>62</v>
      </c>
      <c r="O3366" s="17">
        <v>20200207</v>
      </c>
      <c r="P3366" s="17">
        <v>20200212</v>
      </c>
      <c r="Q3366" s="17">
        <v>9510</v>
      </c>
      <c r="R3366" s="17">
        <v>27159198</v>
      </c>
      <c r="S3366" s="17" t="s">
        <v>100</v>
      </c>
      <c r="T3366" s="17" t="s">
        <v>63</v>
      </c>
      <c r="U3366" s="17" t="s">
        <v>91</v>
      </c>
      <c r="V3366" s="17">
        <f t="shared" si="926"/>
        <v>37.5</v>
      </c>
      <c r="W3366" s="17">
        <v>37500</v>
      </c>
      <c r="X3366" s="17" t="s">
        <v>64</v>
      </c>
      <c r="Y3366" s="17" t="s">
        <v>65</v>
      </c>
      <c r="Z3366" s="17">
        <v>20200212</v>
      </c>
      <c r="AA3366" s="17" t="s">
        <v>78</v>
      </c>
      <c r="AB3366" s="17">
        <v>1</v>
      </c>
      <c r="AC3366" s="17" t="str">
        <f>IFERROR(VLOOKUP(A3366,[1]Cruces!AJ:AK,2,0),VLOOKUP(CONCATENATE(X3366,AA3366),[1]Cruces!G:H,2,0))</f>
        <v>Solicitud de Obra</v>
      </c>
      <c r="AD3366" s="17">
        <f t="shared" si="912"/>
        <v>7</v>
      </c>
      <c r="AE3366" s="17">
        <f t="shared" si="913"/>
        <v>2</v>
      </c>
      <c r="AF3366" s="17">
        <f t="shared" si="914"/>
        <v>2020</v>
      </c>
      <c r="AG3366" s="17" t="str">
        <f>IFERROR(VLOOKUP(MID(A3366,2,4)*1,[1]Cruces!K:L,2,0),"Verificar")</f>
        <v>Atlántico Norte</v>
      </c>
      <c r="AH3366" s="17">
        <f t="shared" ca="1" si="915"/>
        <v>292</v>
      </c>
      <c r="AI3366" s="17" t="str">
        <f>IFERROR(VLOOKUP(U3366,[1]Cruces!$O$1:$P$6,2,0),"Sin Orden")</f>
        <v>Resuelta</v>
      </c>
      <c r="AJ3366" s="17">
        <f t="shared" si="916"/>
        <v>12</v>
      </c>
      <c r="AK3366" s="17">
        <f t="shared" si="917"/>
        <v>2</v>
      </c>
      <c r="AL3366" s="17">
        <f t="shared" si="918"/>
        <v>2020</v>
      </c>
      <c r="AM3366" s="17">
        <f t="shared" ca="1" si="919"/>
        <v>287</v>
      </c>
      <c r="AN3366" s="18" t="str">
        <f>IFERROR(VLOOKUP(R3366*1,'[1]Ordenes de Servicio'!G:K,5,0),"No Cruza")</f>
        <v>No Cruza</v>
      </c>
      <c r="AO3366" s="17">
        <f t="shared" ca="1" si="920"/>
        <v>5</v>
      </c>
      <c r="AP3366" s="17">
        <f t="shared" si="921"/>
        <v>12</v>
      </c>
      <c r="AQ3366" s="17">
        <f t="shared" si="922"/>
        <v>2</v>
      </c>
      <c r="AR3366" s="17">
        <f t="shared" si="923"/>
        <v>2020</v>
      </c>
      <c r="AS3366" s="17">
        <f t="shared" ca="1" si="924"/>
        <v>287</v>
      </c>
      <c r="AT3366" s="17" t="str">
        <f t="shared" ca="1" si="927"/>
        <v>No</v>
      </c>
      <c r="AU3366" s="17">
        <f t="shared" si="925"/>
        <v>0</v>
      </c>
      <c r="AV3366" s="17" t="str">
        <f>+VLOOKUP(B3366,[1]Cruces!S:T,2,0)</f>
        <v>4. Presupuesto de Obra</v>
      </c>
    </row>
    <row r="3367" spans="1:48" x14ac:dyDescent="0.25">
      <c r="A3367" s="17" t="s">
        <v>6029</v>
      </c>
      <c r="B3367" s="17" t="s">
        <v>253</v>
      </c>
      <c r="C3367" s="17">
        <v>0</v>
      </c>
      <c r="D3367" s="17">
        <v>0</v>
      </c>
      <c r="E3367" s="17" t="s">
        <v>55</v>
      </c>
      <c r="F3367" s="17" t="s">
        <v>932</v>
      </c>
      <c r="G3367" s="17" t="s">
        <v>2397</v>
      </c>
      <c r="H3367" s="17">
        <v>0</v>
      </c>
      <c r="I3367" s="17" t="s">
        <v>197</v>
      </c>
      <c r="J3367" s="17" t="s">
        <v>59</v>
      </c>
      <c r="K3367" s="17" t="s">
        <v>2398</v>
      </c>
      <c r="L3367" s="17" t="s">
        <v>935</v>
      </c>
      <c r="M3367" s="17" t="s">
        <v>936</v>
      </c>
      <c r="N3367" s="17" t="s">
        <v>257</v>
      </c>
      <c r="O3367" s="17">
        <v>20201118</v>
      </c>
      <c r="P3367" s="17">
        <v>20201118</v>
      </c>
      <c r="Q3367" s="17">
        <v>3430</v>
      </c>
      <c r="R3367" s="17">
        <v>0</v>
      </c>
      <c r="S3367" s="17"/>
      <c r="T3367" s="17" t="s">
        <v>63</v>
      </c>
      <c r="U3367" s="17"/>
      <c r="V3367" s="17">
        <f t="shared" si="926"/>
        <v>50</v>
      </c>
      <c r="W3367" s="17">
        <v>50000</v>
      </c>
      <c r="X3367" s="17" t="s">
        <v>64</v>
      </c>
      <c r="Y3367" s="17" t="s">
        <v>253</v>
      </c>
      <c r="Z3367" s="17">
        <v>20201118</v>
      </c>
      <c r="AA3367" s="17" t="s">
        <v>78</v>
      </c>
      <c r="AB3367" s="17">
        <v>1</v>
      </c>
      <c r="AC3367" s="17" t="str">
        <f>IFERROR(VLOOKUP(A3367,[1]Cruces!AJ:AK,2,0),VLOOKUP(CONCATENATE(X3367,AA3367),[1]Cruces!G:H,2,0))</f>
        <v>Solicitud de Obra</v>
      </c>
      <c r="AD3367" s="17">
        <f t="shared" si="912"/>
        <v>18</v>
      </c>
      <c r="AE3367" s="17">
        <f t="shared" si="913"/>
        <v>11</v>
      </c>
      <c r="AF3367" s="17">
        <f t="shared" si="914"/>
        <v>2020</v>
      </c>
      <c r="AG3367" s="17" t="str">
        <f>IFERROR(VLOOKUP(MID(A3367,2,4)*1,[1]Cruces!K:L,2,0),"Verificar")</f>
        <v>Magdalena</v>
      </c>
      <c r="AH3367" s="17">
        <f t="shared" ca="1" si="915"/>
        <v>7</v>
      </c>
      <c r="AI3367" s="17" t="str">
        <f>IFERROR(VLOOKUP(U3367,[1]Cruces!$O$1:$P$6,2,0),"Sin Orden")</f>
        <v>Sin Orden</v>
      </c>
      <c r="AJ3367" s="17">
        <f t="shared" si="916"/>
        <v>18</v>
      </c>
      <c r="AK3367" s="17">
        <f t="shared" si="917"/>
        <v>11</v>
      </c>
      <c r="AL3367" s="17">
        <f t="shared" si="918"/>
        <v>2020</v>
      </c>
      <c r="AM3367" s="17">
        <f t="shared" ca="1" si="919"/>
        <v>7</v>
      </c>
      <c r="AN3367" s="18" t="str">
        <f>IFERROR(VLOOKUP(R3367*1,'[1]Ordenes de Servicio'!G:K,5,0),"No Cruza")</f>
        <v>No Cruza</v>
      </c>
      <c r="AO3367" s="17">
        <f t="shared" ca="1" si="920"/>
        <v>7</v>
      </c>
      <c r="AP3367" s="17">
        <f t="shared" si="921"/>
        <v>18</v>
      </c>
      <c r="AQ3367" s="17">
        <f t="shared" si="922"/>
        <v>11</v>
      </c>
      <c r="AR3367" s="17">
        <f t="shared" si="923"/>
        <v>2020</v>
      </c>
      <c r="AS3367" s="17">
        <f t="shared" ca="1" si="924"/>
        <v>7</v>
      </c>
      <c r="AT3367" s="17" t="str">
        <f t="shared" ca="1" si="927"/>
        <v>No</v>
      </c>
      <c r="AU3367" s="17">
        <f t="shared" si="925"/>
        <v>0</v>
      </c>
      <c r="AV3367" s="17" t="str">
        <f>+VLOOKUP(B3367,[1]Cruces!S:T,2,0)</f>
        <v>9. Contratación</v>
      </c>
    </row>
    <row r="3368" spans="1:48" hidden="1" x14ac:dyDescent="0.25">
      <c r="A3368" s="17" t="s">
        <v>6030</v>
      </c>
      <c r="B3368" s="17" t="s">
        <v>54</v>
      </c>
      <c r="C3368" s="17">
        <v>0</v>
      </c>
      <c r="D3368" s="17">
        <v>0</v>
      </c>
      <c r="E3368" s="17" t="s">
        <v>55</v>
      </c>
      <c r="F3368" s="17" t="s">
        <v>232</v>
      </c>
      <c r="G3368" s="17" t="s">
        <v>6031</v>
      </c>
      <c r="H3368" s="17">
        <v>3183979608</v>
      </c>
      <c r="I3368" s="17" t="s">
        <v>71</v>
      </c>
      <c r="J3368" s="17" t="s">
        <v>59</v>
      </c>
      <c r="K3368" s="17" t="s">
        <v>6032</v>
      </c>
      <c r="L3368" s="17" t="s">
        <v>111</v>
      </c>
      <c r="M3368" s="17" t="s">
        <v>112</v>
      </c>
      <c r="N3368" s="17" t="s">
        <v>62</v>
      </c>
      <c r="O3368" s="17">
        <v>20181227</v>
      </c>
      <c r="P3368" s="17">
        <v>20190114</v>
      </c>
      <c r="Q3368" s="17">
        <v>7542</v>
      </c>
      <c r="R3368" s="17">
        <v>0</v>
      </c>
      <c r="S3368" s="17"/>
      <c r="T3368" s="17" t="s">
        <v>63</v>
      </c>
      <c r="U3368" s="17"/>
      <c r="V3368" s="17">
        <f t="shared" si="926"/>
        <v>25</v>
      </c>
      <c r="W3368" s="17">
        <v>25000</v>
      </c>
      <c r="X3368" s="17" t="s">
        <v>64</v>
      </c>
      <c r="Y3368" s="17" t="s">
        <v>65</v>
      </c>
      <c r="Z3368" s="17">
        <v>20190114</v>
      </c>
      <c r="AA3368" s="17" t="s">
        <v>78</v>
      </c>
      <c r="AB3368" s="17">
        <v>1</v>
      </c>
      <c r="AC3368" s="17" t="str">
        <f>IFERROR(VLOOKUP(A3368,[1]Cruces!AJ:AK,2,0),VLOOKUP(CONCATENATE(X3368,AA3368),[1]Cruces!G:H,2,0))</f>
        <v>Solicitud de Obra</v>
      </c>
      <c r="AD3368" s="17">
        <f t="shared" si="912"/>
        <v>27</v>
      </c>
      <c r="AE3368" s="17">
        <f t="shared" si="913"/>
        <v>12</v>
      </c>
      <c r="AF3368" s="17">
        <f t="shared" si="914"/>
        <v>2018</v>
      </c>
      <c r="AG3368" s="17" t="str">
        <f>IFERROR(VLOOKUP(MID(A3368,2,4)*1,[1]Cruces!K:L,2,0),"Verificar")</f>
        <v>Atlántico Sur</v>
      </c>
      <c r="AH3368" s="17">
        <f t="shared" ca="1" si="915"/>
        <v>699</v>
      </c>
      <c r="AI3368" s="17" t="str">
        <f>IFERROR(VLOOKUP(U3368,[1]Cruces!$O$1:$P$6,2,0),"Sin Orden")</f>
        <v>Sin Orden</v>
      </c>
      <c r="AJ3368" s="17">
        <f t="shared" si="916"/>
        <v>14</v>
      </c>
      <c r="AK3368" s="17">
        <f t="shared" si="917"/>
        <v>1</v>
      </c>
      <c r="AL3368" s="17">
        <f t="shared" si="918"/>
        <v>2019</v>
      </c>
      <c r="AM3368" s="17">
        <f t="shared" ca="1" si="919"/>
        <v>681</v>
      </c>
      <c r="AN3368" s="18" t="str">
        <f>IFERROR(VLOOKUP(R3368*1,'[1]Ordenes de Servicio'!G:K,5,0),"No Cruza")</f>
        <v>No Cruza</v>
      </c>
      <c r="AO3368" s="17">
        <f t="shared" ca="1" si="920"/>
        <v>681</v>
      </c>
      <c r="AP3368" s="17">
        <f t="shared" si="921"/>
        <v>14</v>
      </c>
      <c r="AQ3368" s="17">
        <f t="shared" si="922"/>
        <v>1</v>
      </c>
      <c r="AR3368" s="17">
        <f t="shared" si="923"/>
        <v>2019</v>
      </c>
      <c r="AS3368" s="17">
        <f t="shared" ca="1" si="924"/>
        <v>681</v>
      </c>
      <c r="AT3368" s="17" t="str">
        <f t="shared" ca="1" si="927"/>
        <v>Si</v>
      </c>
      <c r="AU3368" s="17">
        <f t="shared" si="925"/>
        <v>0</v>
      </c>
      <c r="AV3368" s="17" t="str">
        <f>+VLOOKUP(B3368,[1]Cruces!S:T,2,0)</f>
        <v>4. Presupuesto de Obra</v>
      </c>
    </row>
    <row r="3369" spans="1:48" hidden="1" x14ac:dyDescent="0.25">
      <c r="A3369" s="17" t="s">
        <v>10048</v>
      </c>
      <c r="B3369" s="17" t="s">
        <v>569</v>
      </c>
      <c r="C3369" s="17">
        <v>0</v>
      </c>
      <c r="D3369" s="17">
        <v>0</v>
      </c>
      <c r="E3369" s="17" t="s">
        <v>55</v>
      </c>
      <c r="F3369" s="17" t="s">
        <v>5366</v>
      </c>
      <c r="G3369" s="17" t="s">
        <v>10049</v>
      </c>
      <c r="H3369" s="17">
        <v>3148734336</v>
      </c>
      <c r="I3369" s="17" t="s">
        <v>71</v>
      </c>
      <c r="J3369" s="17" t="s">
        <v>59</v>
      </c>
      <c r="K3369" s="17" t="s">
        <v>10050</v>
      </c>
      <c r="L3369" s="17" t="s">
        <v>7106</v>
      </c>
      <c r="M3369" s="17" t="s">
        <v>7107</v>
      </c>
      <c r="N3369" s="17" t="s">
        <v>572</v>
      </c>
      <c r="O3369" s="17">
        <v>20200902</v>
      </c>
      <c r="P3369" s="17">
        <v>20200903</v>
      </c>
      <c r="Q3369" s="17">
        <v>7551</v>
      </c>
      <c r="R3369" s="17">
        <v>0</v>
      </c>
      <c r="S3369" s="17"/>
      <c r="T3369" s="17" t="s">
        <v>63</v>
      </c>
      <c r="U3369" s="17"/>
      <c r="V3369" s="17">
        <f t="shared" ref="V3369:V3425" si="928">+W3369/1000</f>
        <v>3</v>
      </c>
      <c r="W3369" s="17">
        <v>3000</v>
      </c>
      <c r="X3369" s="17" t="s">
        <v>7065</v>
      </c>
      <c r="Y3369" s="17" t="s">
        <v>569</v>
      </c>
      <c r="Z3369" s="17">
        <v>20200903</v>
      </c>
      <c r="AA3369" s="17" t="s">
        <v>1947</v>
      </c>
      <c r="AB3369" s="17">
        <v>1</v>
      </c>
      <c r="AC3369" s="17" t="str">
        <f>IFERROR(VLOOKUP(A3369,[1]Cruces!AJ:AK,2,0),VLOOKUP(CONCATENATE(X3369,AA3369),[1]Cruces!G:H,2,0))</f>
        <v>Solicitud por BT</v>
      </c>
      <c r="AD3369" s="17">
        <f t="shared" ref="AD3369:AD3424" si="929">MID(O3369,7,2)*1</f>
        <v>2</v>
      </c>
      <c r="AE3369" s="17">
        <f t="shared" ref="AE3369:AE3424" si="930">MID(O3369,5,2)*1</f>
        <v>9</v>
      </c>
      <c r="AF3369" s="17">
        <f t="shared" ref="AF3369:AF3424" si="931">MID(O3369,1,4)*1</f>
        <v>2020</v>
      </c>
      <c r="AG3369" s="17" t="str">
        <f>IFERROR(VLOOKUP(MID(A3369,2,4)*1,[1]Cruces!K:L,2,0),"Verificar")</f>
        <v>Atlántico Norte</v>
      </c>
      <c r="AH3369" s="17">
        <f t="shared" ref="AH3369:AH3424" ca="1" si="932">TODAY()-DATE(AF3369,AE3369,AD3369)</f>
        <v>84</v>
      </c>
      <c r="AI3369" s="17" t="str">
        <f>IFERROR(VLOOKUP(U3369,[1]Cruces!$O$1:$P$6,2,0),"Sin Orden")</f>
        <v>Sin Orden</v>
      </c>
      <c r="AJ3369" s="17">
        <f t="shared" ref="AJ3369:AJ3424" si="933">MID(Z3369,7,2)*1</f>
        <v>3</v>
      </c>
      <c r="AK3369" s="17">
        <f t="shared" ref="AK3369:AK3424" si="934">MID(Z3369,5,2)*1</f>
        <v>9</v>
      </c>
      <c r="AL3369" s="17">
        <f t="shared" ref="AL3369:AL3424" si="935">MID(Z3369,1,4)*1</f>
        <v>2020</v>
      </c>
      <c r="AM3369" s="17">
        <f t="shared" ref="AM3369:AM3424" ca="1" si="936">+TODAY()-DATE(AL3369,AK3369,AJ3369)</f>
        <v>83</v>
      </c>
      <c r="AN3369" s="18" t="str">
        <f>IFERROR(VLOOKUP(R3369*1,'[1]Ordenes de Servicio'!G:K,5,0),"No Cruza")</f>
        <v>No Cruza</v>
      </c>
      <c r="AO3369" s="17">
        <f t="shared" ref="AO3369:AO3424" ca="1" si="937">+IF(AI3369="Resuelta",DATE(AL3369,AK3369,AJ3369)-DATE(AF3369,AE3369,AD3369),TODAY()-DATE(AL3369,AK3369,AJ3369))</f>
        <v>83</v>
      </c>
      <c r="AP3369" s="17">
        <f t="shared" ref="AP3369:AP3424" si="938">MID(P3369,7,2)*1</f>
        <v>3</v>
      </c>
      <c r="AQ3369" s="17">
        <f t="shared" ref="AQ3369:AQ3424" si="939">MID(P3369,5,2)*1</f>
        <v>9</v>
      </c>
      <c r="AR3369" s="17">
        <f t="shared" ref="AR3369:AR3424" si="940">MID(P3369,1,4)*1</f>
        <v>2020</v>
      </c>
      <c r="AS3369" s="17">
        <f t="shared" ref="AS3369:AS3424" ca="1" si="941">+TODAY()-DATE(AR3369,AQ3369,AP3369)</f>
        <v>83</v>
      </c>
      <c r="AT3369" s="17" t="str">
        <f t="shared" ref="AT3369:AT3425" ca="1" si="942">IF(AS3369&gt;359,"Si","No")</f>
        <v>No</v>
      </c>
      <c r="AU3369" s="17">
        <f t="shared" ref="AU3369:AU3424" si="943">IF(DATE(AL3369,AK3369,AJ3369)-DATE(AR3369,AQ3369,AP3369)&lt;0,DATE(AR3369,AQ3369,AP3369)-DATE(AL3369,AK3369,AJ3369),DATE(AL3369,AK3369,AJ3369)-DATE(AR3369,AQ3369,AP3369))</f>
        <v>0</v>
      </c>
      <c r="AV3369" s="17" t="str">
        <f>+VLOOKUP(B3369,[1]Cruces!S:T,2,0)</f>
        <v>1. Solicitud</v>
      </c>
    </row>
    <row r="3370" spans="1:48" hidden="1" x14ac:dyDescent="0.25">
      <c r="A3370" s="17" t="s">
        <v>10051</v>
      </c>
      <c r="B3370" s="17" t="s">
        <v>6595</v>
      </c>
      <c r="C3370" s="17">
        <v>2787222</v>
      </c>
      <c r="D3370" s="17">
        <v>20136724</v>
      </c>
      <c r="E3370" s="17" t="s">
        <v>93</v>
      </c>
      <c r="F3370" s="17" t="s">
        <v>56</v>
      </c>
      <c r="G3370" s="17" t="s">
        <v>10052</v>
      </c>
      <c r="H3370" s="17">
        <v>3174289863</v>
      </c>
      <c r="I3370" s="17" t="s">
        <v>116</v>
      </c>
      <c r="J3370" s="17" t="s">
        <v>10053</v>
      </c>
      <c r="K3370" s="17" t="s">
        <v>10054</v>
      </c>
      <c r="L3370" s="17" t="s">
        <v>7310</v>
      </c>
      <c r="M3370" s="17" t="s">
        <v>7311</v>
      </c>
      <c r="N3370" s="17" t="s">
        <v>6600</v>
      </c>
      <c r="O3370" s="17">
        <v>20201015</v>
      </c>
      <c r="P3370" s="17">
        <v>20201116</v>
      </c>
      <c r="Q3370" s="17">
        <v>1110</v>
      </c>
      <c r="R3370" s="17">
        <v>28277512</v>
      </c>
      <c r="S3370" s="17" t="s">
        <v>7072</v>
      </c>
      <c r="T3370" s="17" t="s">
        <v>63</v>
      </c>
      <c r="U3370" s="17" t="s">
        <v>91</v>
      </c>
      <c r="V3370" s="17">
        <f t="shared" si="928"/>
        <v>3</v>
      </c>
      <c r="W3370" s="17">
        <v>3000</v>
      </c>
      <c r="X3370" s="17" t="s">
        <v>89</v>
      </c>
      <c r="Y3370" s="17" t="s">
        <v>6595</v>
      </c>
      <c r="Z3370" s="17">
        <v>20201116</v>
      </c>
      <c r="AA3370" s="17" t="s">
        <v>1947</v>
      </c>
      <c r="AB3370" s="17">
        <v>1</v>
      </c>
      <c r="AC3370" s="17" t="str">
        <f>IFERROR(VLOOKUP(A3370,[1]Cruces!AJ:AK,2,0),VLOOKUP(CONCATENATE(X3370,AA3370),[1]Cruces!G:H,2,0))</f>
        <v>Solicitud por BT</v>
      </c>
      <c r="AD3370" s="17">
        <f t="shared" si="929"/>
        <v>15</v>
      </c>
      <c r="AE3370" s="17">
        <f t="shared" si="930"/>
        <v>10</v>
      </c>
      <c r="AF3370" s="17">
        <f t="shared" si="931"/>
        <v>2020</v>
      </c>
      <c r="AG3370" s="17" t="str">
        <f>IFERROR(VLOOKUP(MID(A3370,2,4)*1,[1]Cruces!K:L,2,0),"Verificar")</f>
        <v>Atlántico Norte</v>
      </c>
      <c r="AH3370" s="17">
        <f t="shared" ca="1" si="932"/>
        <v>41</v>
      </c>
      <c r="AI3370" s="17" t="str">
        <f>IFERROR(VLOOKUP(U3370,[1]Cruces!$O$1:$P$6,2,0),"Sin Orden")</f>
        <v>Resuelta</v>
      </c>
      <c r="AJ3370" s="17">
        <f t="shared" si="933"/>
        <v>16</v>
      </c>
      <c r="AK3370" s="17">
        <f t="shared" si="934"/>
        <v>11</v>
      </c>
      <c r="AL3370" s="17">
        <f t="shared" si="935"/>
        <v>2020</v>
      </c>
      <c r="AM3370" s="17">
        <f t="shared" ca="1" si="936"/>
        <v>9</v>
      </c>
      <c r="AN3370" s="18" t="str">
        <f>IFERROR(VLOOKUP(R3370*1,'[1]Ordenes de Servicio'!G:K,5,0),"No Cruza")</f>
        <v>No Cruza</v>
      </c>
      <c r="AO3370" s="17">
        <f t="shared" ca="1" si="937"/>
        <v>32</v>
      </c>
      <c r="AP3370" s="17">
        <f t="shared" si="938"/>
        <v>16</v>
      </c>
      <c r="AQ3370" s="17">
        <f t="shared" si="939"/>
        <v>11</v>
      </c>
      <c r="AR3370" s="17">
        <f t="shared" si="940"/>
        <v>2020</v>
      </c>
      <c r="AS3370" s="17">
        <f t="shared" ca="1" si="941"/>
        <v>9</v>
      </c>
      <c r="AT3370" s="17" t="str">
        <f t="shared" ca="1" si="942"/>
        <v>No</v>
      </c>
      <c r="AU3370" s="17">
        <f t="shared" si="943"/>
        <v>0</v>
      </c>
      <c r="AV3370" s="17" t="str">
        <f>+VLOOKUP(B3370,[1]Cruces!S:T,2,0)</f>
        <v>7. Ejecución en Campo OS BT</v>
      </c>
    </row>
    <row r="3371" spans="1:48" hidden="1" x14ac:dyDescent="0.25">
      <c r="A3371" s="17" t="s">
        <v>10055</v>
      </c>
      <c r="B3371" s="17" t="s">
        <v>6595</v>
      </c>
      <c r="C3371" s="17">
        <v>0</v>
      </c>
      <c r="D3371" s="17">
        <v>0</v>
      </c>
      <c r="E3371" s="17" t="s">
        <v>55</v>
      </c>
      <c r="F3371" s="17" t="s">
        <v>107</v>
      </c>
      <c r="G3371" s="17" t="s">
        <v>10056</v>
      </c>
      <c r="H3371" s="17">
        <v>3106163014</v>
      </c>
      <c r="I3371" s="17" t="s">
        <v>71</v>
      </c>
      <c r="J3371" s="17" t="s">
        <v>59</v>
      </c>
      <c r="K3371" s="17" t="s">
        <v>97</v>
      </c>
      <c r="L3371" s="17" t="s">
        <v>9046</v>
      </c>
      <c r="M3371" s="17" t="s">
        <v>55</v>
      </c>
      <c r="N3371" s="17" t="s">
        <v>6600</v>
      </c>
      <c r="O3371" s="17">
        <v>20191011</v>
      </c>
      <c r="P3371" s="17">
        <v>20191015</v>
      </c>
      <c r="Q3371" s="17">
        <v>9510</v>
      </c>
      <c r="R3371" s="17">
        <v>26867551</v>
      </c>
      <c r="S3371" s="17" t="s">
        <v>6601</v>
      </c>
      <c r="T3371" s="17" t="s">
        <v>63</v>
      </c>
      <c r="U3371" s="17" t="s">
        <v>91</v>
      </c>
      <c r="V3371" s="17">
        <f t="shared" si="928"/>
        <v>3</v>
      </c>
      <c r="W3371" s="17">
        <v>3000</v>
      </c>
      <c r="X3371" s="17" t="s">
        <v>7065</v>
      </c>
      <c r="Y3371" s="17" t="s">
        <v>6595</v>
      </c>
      <c r="Z3371" s="17">
        <v>20191015</v>
      </c>
      <c r="AA3371" s="17" t="s">
        <v>1947</v>
      </c>
      <c r="AB3371" s="17">
        <v>1</v>
      </c>
      <c r="AC3371" s="17" t="str">
        <f>IFERROR(VLOOKUP(A3371,[1]Cruces!AJ:AK,2,0),VLOOKUP(CONCATENATE(X3371,AA3371),[1]Cruces!G:H,2,0))</f>
        <v>Solicitud por BT</v>
      </c>
      <c r="AD3371" s="17">
        <f t="shared" si="929"/>
        <v>11</v>
      </c>
      <c r="AE3371" s="17">
        <f t="shared" si="930"/>
        <v>10</v>
      </c>
      <c r="AF3371" s="17">
        <f t="shared" si="931"/>
        <v>2019</v>
      </c>
      <c r="AG3371" s="17" t="str">
        <f>IFERROR(VLOOKUP(MID(A3371,2,4)*1,[1]Cruces!K:L,2,0),"Verificar")</f>
        <v>Atlántico Norte</v>
      </c>
      <c r="AH3371" s="17">
        <f t="shared" ca="1" si="932"/>
        <v>411</v>
      </c>
      <c r="AI3371" s="17" t="str">
        <f>IFERROR(VLOOKUP(U3371,[1]Cruces!$O$1:$P$6,2,0),"Sin Orden")</f>
        <v>Resuelta</v>
      </c>
      <c r="AJ3371" s="17">
        <f t="shared" si="933"/>
        <v>15</v>
      </c>
      <c r="AK3371" s="17">
        <f t="shared" si="934"/>
        <v>10</v>
      </c>
      <c r="AL3371" s="17">
        <f t="shared" si="935"/>
        <v>2019</v>
      </c>
      <c r="AM3371" s="17">
        <f t="shared" ca="1" si="936"/>
        <v>407</v>
      </c>
      <c r="AN3371" s="18" t="str">
        <f>IFERROR(VLOOKUP(R3371*1,'[1]Ordenes de Servicio'!G:K,5,0),"No Cruza")</f>
        <v>No Cruza</v>
      </c>
      <c r="AO3371" s="17">
        <f t="shared" ca="1" si="937"/>
        <v>4</v>
      </c>
      <c r="AP3371" s="17">
        <f t="shared" si="938"/>
        <v>15</v>
      </c>
      <c r="AQ3371" s="17">
        <f t="shared" si="939"/>
        <v>10</v>
      </c>
      <c r="AR3371" s="17">
        <f t="shared" si="940"/>
        <v>2019</v>
      </c>
      <c r="AS3371" s="17">
        <f t="shared" ca="1" si="941"/>
        <v>407</v>
      </c>
      <c r="AT3371" s="17" t="str">
        <f t="shared" ca="1" si="942"/>
        <v>Si</v>
      </c>
      <c r="AU3371" s="17">
        <f t="shared" si="943"/>
        <v>0</v>
      </c>
      <c r="AV3371" s="17" t="str">
        <f>+VLOOKUP(B3371,[1]Cruces!S:T,2,0)</f>
        <v>7. Ejecución en Campo OS BT</v>
      </c>
    </row>
    <row r="3372" spans="1:48" hidden="1" x14ac:dyDescent="0.25">
      <c r="A3372" s="17" t="s">
        <v>6033</v>
      </c>
      <c r="B3372" s="17" t="s">
        <v>54</v>
      </c>
      <c r="C3372" s="17">
        <v>0</v>
      </c>
      <c r="D3372" s="17">
        <v>0</v>
      </c>
      <c r="E3372" s="17" t="s">
        <v>55</v>
      </c>
      <c r="F3372" s="17" t="s">
        <v>126</v>
      </c>
      <c r="G3372" s="17" t="s">
        <v>6034</v>
      </c>
      <c r="H3372" s="17">
        <v>0</v>
      </c>
      <c r="I3372" s="17" t="s">
        <v>71</v>
      </c>
      <c r="J3372" s="17" t="s">
        <v>59</v>
      </c>
      <c r="K3372" s="17" t="s">
        <v>97</v>
      </c>
      <c r="L3372" s="17" t="s">
        <v>129</v>
      </c>
      <c r="M3372" s="17" t="s">
        <v>130</v>
      </c>
      <c r="N3372" s="17" t="s">
        <v>62</v>
      </c>
      <c r="O3372" s="17">
        <v>20191218</v>
      </c>
      <c r="P3372" s="17">
        <v>20191220</v>
      </c>
      <c r="Q3372" s="17">
        <v>9330</v>
      </c>
      <c r="R3372" s="17">
        <v>27024845</v>
      </c>
      <c r="S3372" s="17" t="s">
        <v>100</v>
      </c>
      <c r="T3372" s="17" t="s">
        <v>63</v>
      </c>
      <c r="U3372" s="17" t="s">
        <v>91</v>
      </c>
      <c r="V3372" s="17">
        <f t="shared" si="928"/>
        <v>300</v>
      </c>
      <c r="W3372" s="17">
        <v>300000</v>
      </c>
      <c r="X3372" s="17" t="s">
        <v>64</v>
      </c>
      <c r="Y3372" s="17" t="s">
        <v>65</v>
      </c>
      <c r="Z3372" s="17">
        <v>20191220</v>
      </c>
      <c r="AA3372" s="17" t="s">
        <v>124</v>
      </c>
      <c r="AB3372" s="17">
        <v>1</v>
      </c>
      <c r="AC3372" s="17" t="str">
        <f>IFERROR(VLOOKUP(A3372,[1]Cruces!AJ:AK,2,0),VLOOKUP(CONCATENATE(X3372,AA3372),[1]Cruces!G:H,2,0))</f>
        <v>Solicitud de Obra</v>
      </c>
      <c r="AD3372" s="17">
        <f t="shared" si="929"/>
        <v>18</v>
      </c>
      <c r="AE3372" s="17">
        <f t="shared" si="930"/>
        <v>12</v>
      </c>
      <c r="AF3372" s="17">
        <f t="shared" si="931"/>
        <v>2019</v>
      </c>
      <c r="AG3372" s="17" t="str">
        <f>IFERROR(VLOOKUP(MID(A3372,2,4)*1,[1]Cruces!K:L,2,0),"Verificar")</f>
        <v>Guajira</v>
      </c>
      <c r="AH3372" s="17">
        <f t="shared" ca="1" si="932"/>
        <v>343</v>
      </c>
      <c r="AI3372" s="17" t="str">
        <f>IFERROR(VLOOKUP(U3372,[1]Cruces!$O$1:$P$6,2,0),"Sin Orden")</f>
        <v>Resuelta</v>
      </c>
      <c r="AJ3372" s="17">
        <f t="shared" si="933"/>
        <v>20</v>
      </c>
      <c r="AK3372" s="17">
        <f t="shared" si="934"/>
        <v>12</v>
      </c>
      <c r="AL3372" s="17">
        <f t="shared" si="935"/>
        <v>2019</v>
      </c>
      <c r="AM3372" s="17">
        <f t="shared" ca="1" si="936"/>
        <v>341</v>
      </c>
      <c r="AN3372" s="18" t="str">
        <f>IFERROR(VLOOKUP(R3372*1,'[1]Ordenes de Servicio'!G:K,5,0),"No Cruza")</f>
        <v>No Cruza</v>
      </c>
      <c r="AO3372" s="17">
        <f t="shared" ca="1" si="937"/>
        <v>2</v>
      </c>
      <c r="AP3372" s="17">
        <f t="shared" si="938"/>
        <v>20</v>
      </c>
      <c r="AQ3372" s="17">
        <f t="shared" si="939"/>
        <v>12</v>
      </c>
      <c r="AR3372" s="17">
        <f t="shared" si="940"/>
        <v>2019</v>
      </c>
      <c r="AS3372" s="17">
        <f t="shared" ca="1" si="941"/>
        <v>341</v>
      </c>
      <c r="AT3372" s="17" t="str">
        <f t="shared" ca="1" si="942"/>
        <v>No</v>
      </c>
      <c r="AU3372" s="17">
        <f t="shared" si="943"/>
        <v>0</v>
      </c>
      <c r="AV3372" s="17" t="str">
        <f>+VLOOKUP(B3372,[1]Cruces!S:T,2,0)</f>
        <v>4. Presupuesto de Obra</v>
      </c>
    </row>
    <row r="3373" spans="1:48" hidden="1" x14ac:dyDescent="0.25">
      <c r="A3373" s="17" t="s">
        <v>10057</v>
      </c>
      <c r="B3373" s="17" t="s">
        <v>1943</v>
      </c>
      <c r="C3373" s="17">
        <v>0</v>
      </c>
      <c r="D3373" s="17">
        <v>0</v>
      </c>
      <c r="E3373" s="17" t="s">
        <v>55</v>
      </c>
      <c r="F3373" s="17" t="s">
        <v>7082</v>
      </c>
      <c r="G3373" s="17" t="s">
        <v>10058</v>
      </c>
      <c r="H3373" s="17">
        <v>3207630786</v>
      </c>
      <c r="I3373" s="17" t="s">
        <v>71</v>
      </c>
      <c r="J3373" s="17" t="s">
        <v>59</v>
      </c>
      <c r="K3373" s="17" t="s">
        <v>10059</v>
      </c>
      <c r="L3373" s="17" t="s">
        <v>7606</v>
      </c>
      <c r="M3373" s="17" t="s">
        <v>7607</v>
      </c>
      <c r="N3373" s="17" t="s">
        <v>1946</v>
      </c>
      <c r="O3373" s="17">
        <v>20201121</v>
      </c>
      <c r="P3373" s="17">
        <v>20201121</v>
      </c>
      <c r="Q3373" s="17">
        <v>1170</v>
      </c>
      <c r="R3373" s="17">
        <v>28294478</v>
      </c>
      <c r="S3373" s="17" t="s">
        <v>6601</v>
      </c>
      <c r="T3373" s="17" t="s">
        <v>63</v>
      </c>
      <c r="U3373" s="17" t="s">
        <v>77</v>
      </c>
      <c r="V3373" s="17">
        <f t="shared" si="928"/>
        <v>3</v>
      </c>
      <c r="W3373" s="17">
        <v>3000</v>
      </c>
      <c r="X3373" s="17" t="s">
        <v>7065</v>
      </c>
      <c r="Y3373" s="17" t="s">
        <v>1943</v>
      </c>
      <c r="Z3373" s="17">
        <v>20201121</v>
      </c>
      <c r="AA3373" s="17" t="s">
        <v>1947</v>
      </c>
      <c r="AB3373" s="17">
        <v>1</v>
      </c>
      <c r="AC3373" s="17" t="str">
        <f>IFERROR(VLOOKUP(A3373,[1]Cruces!AJ:AK,2,0),VLOOKUP(CONCATENATE(X3373,AA3373),[1]Cruces!G:H,2,0))</f>
        <v>Solicitud por BT</v>
      </c>
      <c r="AD3373" s="17">
        <f t="shared" si="929"/>
        <v>21</v>
      </c>
      <c r="AE3373" s="17">
        <f t="shared" si="930"/>
        <v>11</v>
      </c>
      <c r="AF3373" s="17">
        <f t="shared" si="931"/>
        <v>2020</v>
      </c>
      <c r="AG3373" s="17" t="str">
        <f>IFERROR(VLOOKUP(MID(A3373,2,4)*1,[1]Cruces!K:L,2,0),"Verificar")</f>
        <v>Atlántico Norte</v>
      </c>
      <c r="AH3373" s="17">
        <f t="shared" ca="1" si="932"/>
        <v>4</v>
      </c>
      <c r="AI3373" s="17" t="str">
        <f>IFERROR(VLOOKUP(U3373,[1]Cruces!$O$1:$P$6,2,0),"Sin Orden")</f>
        <v>Pendiente</v>
      </c>
      <c r="AJ3373" s="17">
        <f t="shared" si="933"/>
        <v>21</v>
      </c>
      <c r="AK3373" s="17">
        <f t="shared" si="934"/>
        <v>11</v>
      </c>
      <c r="AL3373" s="17">
        <f t="shared" si="935"/>
        <v>2020</v>
      </c>
      <c r="AM3373" s="17">
        <f t="shared" ca="1" si="936"/>
        <v>4</v>
      </c>
      <c r="AN3373" s="18" t="str">
        <f>IFERROR(VLOOKUP(R3373*1,'[1]Ordenes de Servicio'!G:K,5,0),"No Cruza")</f>
        <v>No Cruza</v>
      </c>
      <c r="AO3373" s="17">
        <f t="shared" ca="1" si="937"/>
        <v>4</v>
      </c>
      <c r="AP3373" s="17">
        <f t="shared" si="938"/>
        <v>21</v>
      </c>
      <c r="AQ3373" s="17">
        <f t="shared" si="939"/>
        <v>11</v>
      </c>
      <c r="AR3373" s="17">
        <f t="shared" si="940"/>
        <v>2020</v>
      </c>
      <c r="AS3373" s="17">
        <f t="shared" ca="1" si="941"/>
        <v>4</v>
      </c>
      <c r="AT3373" s="17" t="str">
        <f t="shared" ca="1" si="942"/>
        <v>No</v>
      </c>
      <c r="AU3373" s="17">
        <f t="shared" si="943"/>
        <v>0</v>
      </c>
      <c r="AV3373" s="17" t="str">
        <f>+VLOOKUP(B3373,[1]Cruces!S:T,2,0)</f>
        <v>7. Ejecución en Campo OS BT</v>
      </c>
    </row>
    <row r="3374" spans="1:48" hidden="1" x14ac:dyDescent="0.25">
      <c r="A3374" s="17" t="s">
        <v>6035</v>
      </c>
      <c r="B3374" s="17" t="s">
        <v>68</v>
      </c>
      <c r="C3374" s="17">
        <v>0</v>
      </c>
      <c r="D3374" s="17">
        <v>0</v>
      </c>
      <c r="E3374" s="17" t="s">
        <v>55</v>
      </c>
      <c r="F3374" s="17" t="s">
        <v>107</v>
      </c>
      <c r="G3374" s="17" t="s">
        <v>178</v>
      </c>
      <c r="H3374" s="17">
        <v>0</v>
      </c>
      <c r="I3374" s="17" t="s">
        <v>116</v>
      </c>
      <c r="J3374" s="17" t="s">
        <v>59</v>
      </c>
      <c r="K3374" s="17" t="s">
        <v>396</v>
      </c>
      <c r="L3374" s="17" t="s">
        <v>117</v>
      </c>
      <c r="M3374" s="17" t="s">
        <v>118</v>
      </c>
      <c r="N3374" s="17" t="s">
        <v>75</v>
      </c>
      <c r="O3374" s="17">
        <v>20200103</v>
      </c>
      <c r="P3374" s="17">
        <v>20200518</v>
      </c>
      <c r="Q3374" s="17">
        <v>1180</v>
      </c>
      <c r="R3374" s="17">
        <v>28135467</v>
      </c>
      <c r="S3374" s="17" t="s">
        <v>76</v>
      </c>
      <c r="T3374" s="17" t="s">
        <v>63</v>
      </c>
      <c r="U3374" s="17" t="s">
        <v>77</v>
      </c>
      <c r="V3374" s="17">
        <f t="shared" si="928"/>
        <v>75</v>
      </c>
      <c r="W3374" s="17">
        <v>75000</v>
      </c>
      <c r="X3374" s="17" t="s">
        <v>64</v>
      </c>
      <c r="Y3374" s="17" t="s">
        <v>150</v>
      </c>
      <c r="Z3374" s="17">
        <v>20200915</v>
      </c>
      <c r="AA3374" s="17" t="s">
        <v>78</v>
      </c>
      <c r="AB3374" s="17">
        <v>1</v>
      </c>
      <c r="AC3374" s="17" t="str">
        <f>IFERROR(VLOOKUP(A3374,[1]Cruces!AJ:AK,2,0),VLOOKUP(CONCATENATE(X3374,AA3374),[1]Cruces!G:H,2,0))</f>
        <v>Solicitud de Obra</v>
      </c>
      <c r="AD3374" s="17">
        <f t="shared" si="929"/>
        <v>3</v>
      </c>
      <c r="AE3374" s="17">
        <f t="shared" si="930"/>
        <v>1</v>
      </c>
      <c r="AF3374" s="17">
        <f t="shared" si="931"/>
        <v>2020</v>
      </c>
      <c r="AG3374" s="17" t="str">
        <f>IFERROR(VLOOKUP(MID(A3374,2,4)*1,[1]Cruces!K:L,2,0),"Verificar")</f>
        <v>Atlántico Norte</v>
      </c>
      <c r="AH3374" s="17">
        <f t="shared" ca="1" si="932"/>
        <v>327</v>
      </c>
      <c r="AI3374" s="17" t="str">
        <f>IFERROR(VLOOKUP(U3374,[1]Cruces!$O$1:$P$6,2,0),"Sin Orden")</f>
        <v>Pendiente</v>
      </c>
      <c r="AJ3374" s="17">
        <f t="shared" si="933"/>
        <v>15</v>
      </c>
      <c r="AK3374" s="17">
        <f t="shared" si="934"/>
        <v>9</v>
      </c>
      <c r="AL3374" s="17">
        <f t="shared" si="935"/>
        <v>2020</v>
      </c>
      <c r="AM3374" s="17">
        <f t="shared" ca="1" si="936"/>
        <v>71</v>
      </c>
      <c r="AN3374" s="18">
        <f>IFERROR(VLOOKUP(R3374*1,'[1]Ordenes de Servicio'!G:K,5,0),"No Cruza")</f>
        <v>44089</v>
      </c>
      <c r="AO3374" s="17">
        <f t="shared" ca="1" si="937"/>
        <v>71</v>
      </c>
      <c r="AP3374" s="17">
        <f t="shared" si="938"/>
        <v>18</v>
      </c>
      <c r="AQ3374" s="17">
        <f t="shared" si="939"/>
        <v>5</v>
      </c>
      <c r="AR3374" s="17">
        <f t="shared" si="940"/>
        <v>2020</v>
      </c>
      <c r="AS3374" s="17">
        <f t="shared" ca="1" si="941"/>
        <v>191</v>
      </c>
      <c r="AT3374" s="17" t="str">
        <f t="shared" ca="1" si="942"/>
        <v>No</v>
      </c>
      <c r="AU3374" s="17">
        <f t="shared" si="943"/>
        <v>120</v>
      </c>
      <c r="AV3374" s="17" t="str">
        <f>+VLOOKUP(B3374,[1]Cruces!S:T,2,0)</f>
        <v>5. Consultoría / Adjudicación</v>
      </c>
    </row>
    <row r="3375" spans="1:48" hidden="1" x14ac:dyDescent="0.25">
      <c r="A3375" s="17" t="s">
        <v>10060</v>
      </c>
      <c r="B3375" s="17" t="s">
        <v>6595</v>
      </c>
      <c r="C3375" s="17">
        <v>0</v>
      </c>
      <c r="D3375" s="17">
        <v>0</v>
      </c>
      <c r="E3375" s="17" t="s">
        <v>55</v>
      </c>
      <c r="F3375" s="17" t="s">
        <v>5366</v>
      </c>
      <c r="G3375" s="17" t="s">
        <v>10061</v>
      </c>
      <c r="H3375" s="17">
        <v>3178823816</v>
      </c>
      <c r="I3375" s="17" t="s">
        <v>71</v>
      </c>
      <c r="J3375" s="17" t="s">
        <v>59</v>
      </c>
      <c r="K3375" s="17" t="s">
        <v>10062</v>
      </c>
      <c r="L3375" s="17" t="s">
        <v>7106</v>
      </c>
      <c r="M3375" s="17" t="s">
        <v>7107</v>
      </c>
      <c r="N3375" s="17" t="s">
        <v>6600</v>
      </c>
      <c r="O3375" s="17">
        <v>20191128</v>
      </c>
      <c r="P3375" s="17">
        <v>20191218</v>
      </c>
      <c r="Q3375" s="17">
        <v>1170</v>
      </c>
      <c r="R3375" s="17">
        <v>27017057</v>
      </c>
      <c r="S3375" s="17" t="s">
        <v>6601</v>
      </c>
      <c r="T3375" s="17" t="s">
        <v>63</v>
      </c>
      <c r="U3375" s="17" t="s">
        <v>91</v>
      </c>
      <c r="V3375" s="17">
        <f t="shared" si="928"/>
        <v>3</v>
      </c>
      <c r="W3375" s="17">
        <v>3000</v>
      </c>
      <c r="X3375" s="17" t="s">
        <v>7065</v>
      </c>
      <c r="Y3375" s="17" t="s">
        <v>6595</v>
      </c>
      <c r="Z3375" s="17">
        <v>20191218</v>
      </c>
      <c r="AA3375" s="17" t="s">
        <v>1947</v>
      </c>
      <c r="AB3375" s="17">
        <v>1</v>
      </c>
      <c r="AC3375" s="17" t="str">
        <f>IFERROR(VLOOKUP(A3375,[1]Cruces!AJ:AK,2,0),VLOOKUP(CONCATENATE(X3375,AA3375),[1]Cruces!G:H,2,0))</f>
        <v>Solicitud por BT</v>
      </c>
      <c r="AD3375" s="17">
        <f t="shared" si="929"/>
        <v>28</v>
      </c>
      <c r="AE3375" s="17">
        <f t="shared" si="930"/>
        <v>11</v>
      </c>
      <c r="AF3375" s="17">
        <f t="shared" si="931"/>
        <v>2019</v>
      </c>
      <c r="AG3375" s="17" t="str">
        <f>IFERROR(VLOOKUP(MID(A3375,2,4)*1,[1]Cruces!K:L,2,0),"Verificar")</f>
        <v>Atlántico Norte</v>
      </c>
      <c r="AH3375" s="17">
        <f t="shared" ca="1" si="932"/>
        <v>363</v>
      </c>
      <c r="AI3375" s="17" t="str">
        <f>IFERROR(VLOOKUP(U3375,[1]Cruces!$O$1:$P$6,2,0),"Sin Orden")</f>
        <v>Resuelta</v>
      </c>
      <c r="AJ3375" s="17">
        <f t="shared" si="933"/>
        <v>18</v>
      </c>
      <c r="AK3375" s="17">
        <f t="shared" si="934"/>
        <v>12</v>
      </c>
      <c r="AL3375" s="17">
        <f t="shared" si="935"/>
        <v>2019</v>
      </c>
      <c r="AM3375" s="17">
        <f t="shared" ca="1" si="936"/>
        <v>343</v>
      </c>
      <c r="AN3375" s="18" t="str">
        <f>IFERROR(VLOOKUP(R3375*1,'[1]Ordenes de Servicio'!G:K,5,0),"No Cruza")</f>
        <v>No Cruza</v>
      </c>
      <c r="AO3375" s="17">
        <f t="shared" ca="1" si="937"/>
        <v>20</v>
      </c>
      <c r="AP3375" s="17">
        <f t="shared" si="938"/>
        <v>18</v>
      </c>
      <c r="AQ3375" s="17">
        <f t="shared" si="939"/>
        <v>12</v>
      </c>
      <c r="AR3375" s="17">
        <f t="shared" si="940"/>
        <v>2019</v>
      </c>
      <c r="AS3375" s="17">
        <f t="shared" ca="1" si="941"/>
        <v>343</v>
      </c>
      <c r="AT3375" s="17" t="str">
        <f t="shared" ca="1" si="942"/>
        <v>No</v>
      </c>
      <c r="AU3375" s="17">
        <f t="shared" si="943"/>
        <v>0</v>
      </c>
      <c r="AV3375" s="17" t="str">
        <f>+VLOOKUP(B3375,[1]Cruces!S:T,2,0)</f>
        <v>7. Ejecución en Campo OS BT</v>
      </c>
    </row>
    <row r="3376" spans="1:48" hidden="1" x14ac:dyDescent="0.25">
      <c r="A3376" s="17" t="s">
        <v>6036</v>
      </c>
      <c r="B3376" s="17" t="s">
        <v>68</v>
      </c>
      <c r="C3376" s="17">
        <v>0</v>
      </c>
      <c r="D3376" s="17">
        <v>0</v>
      </c>
      <c r="E3376" s="17" t="s">
        <v>55</v>
      </c>
      <c r="F3376" s="17" t="s">
        <v>107</v>
      </c>
      <c r="G3376" s="17" t="s">
        <v>5472</v>
      </c>
      <c r="H3376" s="17">
        <v>3214827209</v>
      </c>
      <c r="I3376" s="17" t="s">
        <v>71</v>
      </c>
      <c r="J3376" s="17" t="s">
        <v>59</v>
      </c>
      <c r="K3376" s="17" t="s">
        <v>97</v>
      </c>
      <c r="L3376" s="17" t="s">
        <v>117</v>
      </c>
      <c r="M3376" s="17" t="s">
        <v>118</v>
      </c>
      <c r="N3376" s="17" t="s">
        <v>75</v>
      </c>
      <c r="O3376" s="17">
        <v>20200324</v>
      </c>
      <c r="P3376" s="17">
        <v>20200706</v>
      </c>
      <c r="Q3376" s="17">
        <v>1110</v>
      </c>
      <c r="R3376" s="17">
        <v>27291330</v>
      </c>
      <c r="S3376" s="17" t="s">
        <v>100</v>
      </c>
      <c r="T3376" s="17" t="s">
        <v>63</v>
      </c>
      <c r="U3376" s="17" t="s">
        <v>91</v>
      </c>
      <c r="V3376" s="17">
        <f t="shared" si="928"/>
        <v>75</v>
      </c>
      <c r="W3376" s="17">
        <v>75000</v>
      </c>
      <c r="X3376" s="17" t="s">
        <v>64</v>
      </c>
      <c r="Y3376" s="17" t="s">
        <v>136</v>
      </c>
      <c r="Z3376" s="17">
        <v>20200710</v>
      </c>
      <c r="AA3376" s="17" t="s">
        <v>78</v>
      </c>
      <c r="AB3376" s="17">
        <v>1</v>
      </c>
      <c r="AC3376" s="17" t="str">
        <f>IFERROR(VLOOKUP(A3376,[1]Cruces!AJ:AK,2,0),VLOOKUP(CONCATENATE(X3376,AA3376),[1]Cruces!G:H,2,0))</f>
        <v>Solicitud de Obra</v>
      </c>
      <c r="AD3376" s="17">
        <f t="shared" si="929"/>
        <v>24</v>
      </c>
      <c r="AE3376" s="17">
        <f t="shared" si="930"/>
        <v>3</v>
      </c>
      <c r="AF3376" s="17">
        <f t="shared" si="931"/>
        <v>2020</v>
      </c>
      <c r="AG3376" s="17" t="str">
        <f>IFERROR(VLOOKUP(MID(A3376,2,4)*1,[1]Cruces!K:L,2,0),"Verificar")</f>
        <v>Atlántico Norte</v>
      </c>
      <c r="AH3376" s="17">
        <f t="shared" ca="1" si="932"/>
        <v>246</v>
      </c>
      <c r="AI3376" s="17" t="str">
        <f>IFERROR(VLOOKUP(U3376,[1]Cruces!$O$1:$P$6,2,0),"Sin Orden")</f>
        <v>Resuelta</v>
      </c>
      <c r="AJ3376" s="17">
        <f t="shared" si="933"/>
        <v>10</v>
      </c>
      <c r="AK3376" s="17">
        <f t="shared" si="934"/>
        <v>7</v>
      </c>
      <c r="AL3376" s="17">
        <f t="shared" si="935"/>
        <v>2020</v>
      </c>
      <c r="AM3376" s="17">
        <f t="shared" ca="1" si="936"/>
        <v>138</v>
      </c>
      <c r="AN3376" s="18" t="str">
        <f>IFERROR(VLOOKUP(R3376*1,'[1]Ordenes de Servicio'!G:K,5,0),"No Cruza")</f>
        <v>No Cruza</v>
      </c>
      <c r="AO3376" s="17">
        <f t="shared" ca="1" si="937"/>
        <v>108</v>
      </c>
      <c r="AP3376" s="17">
        <f t="shared" si="938"/>
        <v>6</v>
      </c>
      <c r="AQ3376" s="17">
        <f t="shared" si="939"/>
        <v>7</v>
      </c>
      <c r="AR3376" s="17">
        <f t="shared" si="940"/>
        <v>2020</v>
      </c>
      <c r="AS3376" s="17">
        <f t="shared" ca="1" si="941"/>
        <v>142</v>
      </c>
      <c r="AT3376" s="17" t="str">
        <f t="shared" ca="1" si="942"/>
        <v>No</v>
      </c>
      <c r="AU3376" s="17">
        <f t="shared" si="943"/>
        <v>4</v>
      </c>
      <c r="AV3376" s="17" t="str">
        <f>+VLOOKUP(B3376,[1]Cruces!S:T,2,0)</f>
        <v>5. Consultoría / Adjudicación</v>
      </c>
    </row>
    <row r="3377" spans="1:48" hidden="1" x14ac:dyDescent="0.25">
      <c r="A3377" s="17" t="s">
        <v>7045</v>
      </c>
      <c r="B3377" s="17" t="s">
        <v>68</v>
      </c>
      <c r="C3377" s="17">
        <v>0</v>
      </c>
      <c r="D3377" s="17">
        <v>0</v>
      </c>
      <c r="E3377" s="17" t="s">
        <v>55</v>
      </c>
      <c r="F3377" s="17" t="s">
        <v>56</v>
      </c>
      <c r="G3377" s="17" t="s">
        <v>4268</v>
      </c>
      <c r="H3377" s="17">
        <v>3045373329</v>
      </c>
      <c r="I3377" s="17" t="s">
        <v>71</v>
      </c>
      <c r="J3377" s="17" t="s">
        <v>59</v>
      </c>
      <c r="K3377" s="17" t="s">
        <v>97</v>
      </c>
      <c r="L3377" s="17" t="s">
        <v>255</v>
      </c>
      <c r="M3377" s="17" t="s">
        <v>256</v>
      </c>
      <c r="N3377" s="17" t="s">
        <v>75</v>
      </c>
      <c r="O3377" s="17">
        <v>20200428</v>
      </c>
      <c r="P3377" s="17">
        <v>20200727</v>
      </c>
      <c r="Q3377" s="17">
        <v>1150</v>
      </c>
      <c r="R3377" s="17">
        <v>0</v>
      </c>
      <c r="S3377" s="17"/>
      <c r="T3377" s="17" t="s">
        <v>63</v>
      </c>
      <c r="U3377" s="17"/>
      <c r="V3377" s="17">
        <f t="shared" si="928"/>
        <v>9.57</v>
      </c>
      <c r="W3377" s="17">
        <v>9570</v>
      </c>
      <c r="X3377" s="17" t="s">
        <v>218</v>
      </c>
      <c r="Y3377" s="17" t="s">
        <v>105</v>
      </c>
      <c r="Z3377" s="17">
        <v>20200727</v>
      </c>
      <c r="AA3377" s="17" t="s">
        <v>219</v>
      </c>
      <c r="AB3377" s="17">
        <v>1</v>
      </c>
      <c r="AC3377" s="17" t="str">
        <f>IFERROR(VLOOKUP(A3377,[1]Cruces!AJ:AK,2,0),VLOOKUP(CONCATENATE(X3377,AA3377),[1]Cruces!G:H,2,0))</f>
        <v>Solicitud CREG 030</v>
      </c>
      <c r="AD3377" s="17">
        <f t="shared" si="929"/>
        <v>28</v>
      </c>
      <c r="AE3377" s="17">
        <f t="shared" si="930"/>
        <v>4</v>
      </c>
      <c r="AF3377" s="17">
        <f t="shared" si="931"/>
        <v>2020</v>
      </c>
      <c r="AG3377" s="17" t="str">
        <f>IFERROR(VLOOKUP(MID(A3377,2,4)*1,[1]Cruces!K:L,2,0),"Verificar")</f>
        <v>Atlántico Norte</v>
      </c>
      <c r="AH3377" s="17">
        <f t="shared" ca="1" si="932"/>
        <v>211</v>
      </c>
      <c r="AI3377" s="17" t="str">
        <f>IFERROR(VLOOKUP(U3377,[1]Cruces!$O$1:$P$6,2,0),"Sin Orden")</f>
        <v>Sin Orden</v>
      </c>
      <c r="AJ3377" s="17">
        <f t="shared" si="933"/>
        <v>27</v>
      </c>
      <c r="AK3377" s="17">
        <f t="shared" si="934"/>
        <v>7</v>
      </c>
      <c r="AL3377" s="17">
        <f t="shared" si="935"/>
        <v>2020</v>
      </c>
      <c r="AM3377" s="17">
        <f t="shared" ca="1" si="936"/>
        <v>121</v>
      </c>
      <c r="AN3377" s="18" t="str">
        <f>IFERROR(VLOOKUP(R3377*1,'[1]Ordenes de Servicio'!G:K,5,0),"No Cruza")</f>
        <v>No Cruza</v>
      </c>
      <c r="AO3377" s="17">
        <f t="shared" ca="1" si="937"/>
        <v>121</v>
      </c>
      <c r="AP3377" s="17">
        <f t="shared" si="938"/>
        <v>27</v>
      </c>
      <c r="AQ3377" s="17">
        <f t="shared" si="939"/>
        <v>7</v>
      </c>
      <c r="AR3377" s="17">
        <f t="shared" si="940"/>
        <v>2020</v>
      </c>
      <c r="AS3377" s="17">
        <f t="shared" ca="1" si="941"/>
        <v>121</v>
      </c>
      <c r="AT3377" s="17" t="str">
        <f t="shared" ca="1" si="942"/>
        <v>No</v>
      </c>
      <c r="AU3377" s="17">
        <f t="shared" si="943"/>
        <v>0</v>
      </c>
      <c r="AV3377" s="17" t="str">
        <f>+VLOOKUP(B3377,[1]Cruces!S:T,2,0)</f>
        <v>5. Consultoría / Adjudicación</v>
      </c>
    </row>
    <row r="3378" spans="1:48" hidden="1" x14ac:dyDescent="0.25">
      <c r="A3378" s="17" t="s">
        <v>10063</v>
      </c>
      <c r="B3378" s="17" t="s">
        <v>1943</v>
      </c>
      <c r="C3378" s="17">
        <v>0</v>
      </c>
      <c r="D3378" s="17">
        <v>0</v>
      </c>
      <c r="E3378" s="17" t="s">
        <v>55</v>
      </c>
      <c r="F3378" s="17" t="s">
        <v>7717</v>
      </c>
      <c r="G3378" s="17" t="s">
        <v>10064</v>
      </c>
      <c r="H3378" s="17">
        <v>3114016917</v>
      </c>
      <c r="I3378" s="17" t="s">
        <v>71</v>
      </c>
      <c r="J3378" s="17" t="s">
        <v>59</v>
      </c>
      <c r="K3378" s="17" t="s">
        <v>10065</v>
      </c>
      <c r="L3378" s="17" t="s">
        <v>9070</v>
      </c>
      <c r="M3378" s="17" t="s">
        <v>9071</v>
      </c>
      <c r="N3378" s="17" t="s">
        <v>1946</v>
      </c>
      <c r="O3378" s="17">
        <v>20201112</v>
      </c>
      <c r="P3378" s="17">
        <v>20201112</v>
      </c>
      <c r="Q3378" s="17">
        <v>3470</v>
      </c>
      <c r="R3378" s="17">
        <v>28281707</v>
      </c>
      <c r="S3378" s="17" t="s">
        <v>6601</v>
      </c>
      <c r="T3378" s="17" t="s">
        <v>63</v>
      </c>
      <c r="U3378" s="17" t="s">
        <v>77</v>
      </c>
      <c r="V3378" s="17">
        <f t="shared" si="928"/>
        <v>1</v>
      </c>
      <c r="W3378" s="17">
        <v>1000</v>
      </c>
      <c r="X3378" s="17" t="s">
        <v>7065</v>
      </c>
      <c r="Y3378" s="17" t="s">
        <v>1943</v>
      </c>
      <c r="Z3378" s="17">
        <v>20201112</v>
      </c>
      <c r="AA3378" s="17" t="s">
        <v>1947</v>
      </c>
      <c r="AB3378" s="17">
        <v>1</v>
      </c>
      <c r="AC3378" s="17" t="str">
        <f>IFERROR(VLOOKUP(A3378,[1]Cruces!AJ:AK,2,0),VLOOKUP(CONCATENATE(X3378,AA3378),[1]Cruces!G:H,2,0))</f>
        <v>Solicitud por BT</v>
      </c>
      <c r="AD3378" s="17">
        <f t="shared" si="929"/>
        <v>12</v>
      </c>
      <c r="AE3378" s="17">
        <f t="shared" si="930"/>
        <v>11</v>
      </c>
      <c r="AF3378" s="17">
        <f t="shared" si="931"/>
        <v>2020</v>
      </c>
      <c r="AG3378" s="17" t="str">
        <f>IFERROR(VLOOKUP(MID(A3378,2,4)*1,[1]Cruces!K:L,2,0),"Verificar")</f>
        <v>Magdalena</v>
      </c>
      <c r="AH3378" s="17">
        <f t="shared" ca="1" si="932"/>
        <v>13</v>
      </c>
      <c r="AI3378" s="17" t="str">
        <f>IFERROR(VLOOKUP(U3378,[1]Cruces!$O$1:$P$6,2,0),"Sin Orden")</f>
        <v>Pendiente</v>
      </c>
      <c r="AJ3378" s="17">
        <f t="shared" si="933"/>
        <v>12</v>
      </c>
      <c r="AK3378" s="17">
        <f t="shared" si="934"/>
        <v>11</v>
      </c>
      <c r="AL3378" s="17">
        <f t="shared" si="935"/>
        <v>2020</v>
      </c>
      <c r="AM3378" s="17">
        <f t="shared" ca="1" si="936"/>
        <v>13</v>
      </c>
      <c r="AN3378" s="18" t="str">
        <f>IFERROR(VLOOKUP(R3378*1,'[1]Ordenes de Servicio'!G:K,5,0),"No Cruza")</f>
        <v>No Cruza</v>
      </c>
      <c r="AO3378" s="17">
        <f t="shared" ca="1" si="937"/>
        <v>13</v>
      </c>
      <c r="AP3378" s="17">
        <f t="shared" si="938"/>
        <v>12</v>
      </c>
      <c r="AQ3378" s="17">
        <f t="shared" si="939"/>
        <v>11</v>
      </c>
      <c r="AR3378" s="17">
        <f t="shared" si="940"/>
        <v>2020</v>
      </c>
      <c r="AS3378" s="17">
        <f t="shared" ca="1" si="941"/>
        <v>13</v>
      </c>
      <c r="AT3378" s="17" t="str">
        <f t="shared" ca="1" si="942"/>
        <v>No</v>
      </c>
      <c r="AU3378" s="17">
        <f t="shared" si="943"/>
        <v>0</v>
      </c>
      <c r="AV3378" s="17" t="str">
        <f>+VLOOKUP(B3378,[1]Cruces!S:T,2,0)</f>
        <v>7. Ejecución en Campo OS BT</v>
      </c>
    </row>
    <row r="3379" spans="1:48" hidden="1" x14ac:dyDescent="0.25">
      <c r="A3379" s="17" t="s">
        <v>6037</v>
      </c>
      <c r="B3379" s="17" t="s">
        <v>68</v>
      </c>
      <c r="C3379" s="17">
        <v>2909262</v>
      </c>
      <c r="D3379" s="17">
        <v>0</v>
      </c>
      <c r="E3379" s="17" t="s">
        <v>55</v>
      </c>
      <c r="F3379" s="17" t="s">
        <v>107</v>
      </c>
      <c r="G3379" s="17" t="s">
        <v>6038</v>
      </c>
      <c r="H3379" s="17">
        <v>3167412784</v>
      </c>
      <c r="I3379" s="17" t="s">
        <v>71</v>
      </c>
      <c r="J3379" s="17" t="s">
        <v>59</v>
      </c>
      <c r="K3379" s="17" t="s">
        <v>6039</v>
      </c>
      <c r="L3379" s="17" t="s">
        <v>117</v>
      </c>
      <c r="M3379" s="17" t="s">
        <v>118</v>
      </c>
      <c r="N3379" s="17" t="s">
        <v>75</v>
      </c>
      <c r="O3379" s="17">
        <v>20191127</v>
      </c>
      <c r="P3379" s="17">
        <v>20200226</v>
      </c>
      <c r="Q3379" s="17">
        <v>1110</v>
      </c>
      <c r="R3379" s="17">
        <v>26958991</v>
      </c>
      <c r="S3379" s="17" t="s">
        <v>100</v>
      </c>
      <c r="T3379" s="17" t="s">
        <v>63</v>
      </c>
      <c r="U3379" s="17" t="s">
        <v>91</v>
      </c>
      <c r="V3379" s="17">
        <f t="shared" si="928"/>
        <v>50</v>
      </c>
      <c r="W3379" s="17">
        <v>50000</v>
      </c>
      <c r="X3379" s="17" t="s">
        <v>89</v>
      </c>
      <c r="Y3379" s="17" t="s">
        <v>136</v>
      </c>
      <c r="Z3379" s="17">
        <v>20200715</v>
      </c>
      <c r="AA3379" s="17" t="s">
        <v>78</v>
      </c>
      <c r="AB3379" s="17">
        <v>1</v>
      </c>
      <c r="AC3379" s="17" t="str">
        <f>IFERROR(VLOOKUP(A3379,[1]Cruces!AJ:AK,2,0),VLOOKUP(CONCATENATE(X3379,AA3379),[1]Cruces!G:H,2,0))</f>
        <v>Solicitud de Obra</v>
      </c>
      <c r="AD3379" s="17">
        <f t="shared" si="929"/>
        <v>27</v>
      </c>
      <c r="AE3379" s="17">
        <f t="shared" si="930"/>
        <v>11</v>
      </c>
      <c r="AF3379" s="17">
        <f t="shared" si="931"/>
        <v>2019</v>
      </c>
      <c r="AG3379" s="17" t="str">
        <f>IFERROR(VLOOKUP(MID(A3379,2,4)*1,[1]Cruces!K:L,2,0),"Verificar")</f>
        <v>Atlántico Norte</v>
      </c>
      <c r="AH3379" s="17">
        <f t="shared" ca="1" si="932"/>
        <v>364</v>
      </c>
      <c r="AI3379" s="17" t="str">
        <f>IFERROR(VLOOKUP(U3379,[1]Cruces!$O$1:$P$6,2,0),"Sin Orden")</f>
        <v>Resuelta</v>
      </c>
      <c r="AJ3379" s="17">
        <f t="shared" si="933"/>
        <v>15</v>
      </c>
      <c r="AK3379" s="17">
        <f t="shared" si="934"/>
        <v>7</v>
      </c>
      <c r="AL3379" s="17">
        <f t="shared" si="935"/>
        <v>2020</v>
      </c>
      <c r="AM3379" s="17">
        <f t="shared" ca="1" si="936"/>
        <v>133</v>
      </c>
      <c r="AN3379" s="18" t="str">
        <f>IFERROR(VLOOKUP(R3379*1,'[1]Ordenes de Servicio'!G:K,5,0),"No Cruza")</f>
        <v>No Cruza</v>
      </c>
      <c r="AO3379" s="17">
        <f t="shared" ca="1" si="937"/>
        <v>231</v>
      </c>
      <c r="AP3379" s="17">
        <f t="shared" si="938"/>
        <v>26</v>
      </c>
      <c r="AQ3379" s="17">
        <f t="shared" si="939"/>
        <v>2</v>
      </c>
      <c r="AR3379" s="17">
        <f t="shared" si="940"/>
        <v>2020</v>
      </c>
      <c r="AS3379" s="17">
        <f t="shared" ca="1" si="941"/>
        <v>273</v>
      </c>
      <c r="AT3379" s="17" t="str">
        <f t="shared" ca="1" si="942"/>
        <v>No</v>
      </c>
      <c r="AU3379" s="17">
        <f t="shared" si="943"/>
        <v>140</v>
      </c>
      <c r="AV3379" s="17" t="str">
        <f>+VLOOKUP(B3379,[1]Cruces!S:T,2,0)</f>
        <v>5. Consultoría / Adjudicación</v>
      </c>
    </row>
    <row r="3380" spans="1:48" hidden="1" x14ac:dyDescent="0.25">
      <c r="A3380" s="17" t="s">
        <v>6040</v>
      </c>
      <c r="B3380" s="17" t="s">
        <v>68</v>
      </c>
      <c r="C3380" s="17">
        <v>0</v>
      </c>
      <c r="D3380" s="17">
        <v>0</v>
      </c>
      <c r="E3380" s="17" t="s">
        <v>55</v>
      </c>
      <c r="F3380" s="17" t="s">
        <v>107</v>
      </c>
      <c r="G3380" s="17" t="s">
        <v>4617</v>
      </c>
      <c r="H3380" s="17">
        <v>0</v>
      </c>
      <c r="I3380" s="17" t="s">
        <v>71</v>
      </c>
      <c r="J3380" s="17" t="s">
        <v>59</v>
      </c>
      <c r="K3380" s="17" t="s">
        <v>4618</v>
      </c>
      <c r="L3380" s="17" t="s">
        <v>117</v>
      </c>
      <c r="M3380" s="17" t="s">
        <v>118</v>
      </c>
      <c r="N3380" s="17" t="s">
        <v>75</v>
      </c>
      <c r="O3380" s="17">
        <v>20200331</v>
      </c>
      <c r="P3380" s="17">
        <v>20200424</v>
      </c>
      <c r="Q3380" s="17">
        <v>1180</v>
      </c>
      <c r="R3380" s="17">
        <v>27300551</v>
      </c>
      <c r="S3380" s="17" t="s">
        <v>100</v>
      </c>
      <c r="T3380" s="17" t="s">
        <v>63</v>
      </c>
      <c r="U3380" s="17" t="s">
        <v>91</v>
      </c>
      <c r="V3380" s="17">
        <f t="shared" si="928"/>
        <v>700</v>
      </c>
      <c r="W3380" s="17">
        <v>700000</v>
      </c>
      <c r="X3380" s="17" t="s">
        <v>64</v>
      </c>
      <c r="Y3380" s="17" t="s">
        <v>282</v>
      </c>
      <c r="Z3380" s="17">
        <v>20201113</v>
      </c>
      <c r="AA3380" s="17" t="s">
        <v>137</v>
      </c>
      <c r="AB3380" s="17">
        <v>1</v>
      </c>
      <c r="AC3380" s="17" t="str">
        <f>IFERROR(VLOOKUP(A3380,[1]Cruces!AJ:AK,2,0),VLOOKUP(CONCATENATE(X3380,AA3380),[1]Cruces!G:H,2,0))</f>
        <v>Solicitud de Obra</v>
      </c>
      <c r="AD3380" s="17">
        <f t="shared" si="929"/>
        <v>31</v>
      </c>
      <c r="AE3380" s="17">
        <f t="shared" si="930"/>
        <v>3</v>
      </c>
      <c r="AF3380" s="17">
        <f t="shared" si="931"/>
        <v>2020</v>
      </c>
      <c r="AG3380" s="17" t="str">
        <f>IFERROR(VLOOKUP(MID(A3380,2,4)*1,[1]Cruces!K:L,2,0),"Verificar")</f>
        <v>Atlántico Norte</v>
      </c>
      <c r="AH3380" s="17">
        <f t="shared" ca="1" si="932"/>
        <v>239</v>
      </c>
      <c r="AI3380" s="17" t="str">
        <f>IFERROR(VLOOKUP(U3380,[1]Cruces!$O$1:$P$6,2,0),"Sin Orden")</f>
        <v>Resuelta</v>
      </c>
      <c r="AJ3380" s="17">
        <f t="shared" si="933"/>
        <v>13</v>
      </c>
      <c r="AK3380" s="17">
        <f t="shared" si="934"/>
        <v>11</v>
      </c>
      <c r="AL3380" s="17">
        <f t="shared" si="935"/>
        <v>2020</v>
      </c>
      <c r="AM3380" s="17">
        <f t="shared" ca="1" si="936"/>
        <v>12</v>
      </c>
      <c r="AN3380" s="18" t="str">
        <f>IFERROR(VLOOKUP(R3380*1,'[1]Ordenes de Servicio'!G:K,5,0),"No Cruza")</f>
        <v>No Cruza</v>
      </c>
      <c r="AO3380" s="17">
        <f t="shared" ca="1" si="937"/>
        <v>227</v>
      </c>
      <c r="AP3380" s="17">
        <f t="shared" si="938"/>
        <v>24</v>
      </c>
      <c r="AQ3380" s="17">
        <f t="shared" si="939"/>
        <v>4</v>
      </c>
      <c r="AR3380" s="17">
        <f t="shared" si="940"/>
        <v>2020</v>
      </c>
      <c r="AS3380" s="17">
        <f t="shared" ca="1" si="941"/>
        <v>215</v>
      </c>
      <c r="AT3380" s="17" t="str">
        <f t="shared" ca="1" si="942"/>
        <v>No</v>
      </c>
      <c r="AU3380" s="17">
        <f t="shared" si="943"/>
        <v>203</v>
      </c>
      <c r="AV3380" s="17" t="str">
        <f>+VLOOKUP(B3380,[1]Cruces!S:T,2,0)</f>
        <v>5. Consultoría / Adjudicación</v>
      </c>
    </row>
    <row r="3381" spans="1:48" hidden="1" x14ac:dyDescent="0.25">
      <c r="A3381" s="17" t="s">
        <v>10066</v>
      </c>
      <c r="B3381" s="17" t="s">
        <v>6595</v>
      </c>
      <c r="C3381" s="17">
        <v>6957905</v>
      </c>
      <c r="D3381" s="17">
        <v>20128591</v>
      </c>
      <c r="E3381" s="17" t="s">
        <v>93</v>
      </c>
      <c r="F3381" s="17" t="s">
        <v>7082</v>
      </c>
      <c r="G3381" s="17" t="s">
        <v>10067</v>
      </c>
      <c r="H3381" s="17">
        <v>3013826848</v>
      </c>
      <c r="I3381" s="17" t="s">
        <v>71</v>
      </c>
      <c r="J3381" s="17" t="s">
        <v>10068</v>
      </c>
      <c r="K3381" s="17" t="s">
        <v>10069</v>
      </c>
      <c r="L3381" s="17" t="s">
        <v>7140</v>
      </c>
      <c r="M3381" s="17" t="s">
        <v>7141</v>
      </c>
      <c r="N3381" s="17" t="s">
        <v>6600</v>
      </c>
      <c r="O3381" s="17">
        <v>20201109</v>
      </c>
      <c r="P3381" s="17">
        <v>20201111</v>
      </c>
      <c r="Q3381" s="17">
        <v>1110</v>
      </c>
      <c r="R3381" s="17">
        <v>28275737</v>
      </c>
      <c r="S3381" s="17" t="s">
        <v>7072</v>
      </c>
      <c r="T3381" s="17" t="s">
        <v>63</v>
      </c>
      <c r="U3381" s="17" t="s">
        <v>91</v>
      </c>
      <c r="V3381" s="17">
        <f t="shared" si="928"/>
        <v>3</v>
      </c>
      <c r="W3381" s="17">
        <v>3000</v>
      </c>
      <c r="X3381" s="17" t="s">
        <v>89</v>
      </c>
      <c r="Y3381" s="17" t="s">
        <v>6595</v>
      </c>
      <c r="Z3381" s="17">
        <v>20201111</v>
      </c>
      <c r="AA3381" s="17" t="s">
        <v>1947</v>
      </c>
      <c r="AB3381" s="17">
        <v>1</v>
      </c>
      <c r="AC3381" s="17" t="str">
        <f>IFERROR(VLOOKUP(A3381,[1]Cruces!AJ:AK,2,0),VLOOKUP(CONCATENATE(X3381,AA3381),[1]Cruces!G:H,2,0))</f>
        <v>Solicitud por BT</v>
      </c>
      <c r="AD3381" s="17">
        <f t="shared" si="929"/>
        <v>9</v>
      </c>
      <c r="AE3381" s="17">
        <f t="shared" si="930"/>
        <v>11</v>
      </c>
      <c r="AF3381" s="17">
        <f t="shared" si="931"/>
        <v>2020</v>
      </c>
      <c r="AG3381" s="17" t="str">
        <f>IFERROR(VLOOKUP(MID(A3381,2,4)*1,[1]Cruces!K:L,2,0),"Verificar")</f>
        <v>Atlántico Norte</v>
      </c>
      <c r="AH3381" s="17">
        <f t="shared" ca="1" si="932"/>
        <v>16</v>
      </c>
      <c r="AI3381" s="17" t="str">
        <f>IFERROR(VLOOKUP(U3381,[1]Cruces!$O$1:$P$6,2,0),"Sin Orden")</f>
        <v>Resuelta</v>
      </c>
      <c r="AJ3381" s="17">
        <f t="shared" si="933"/>
        <v>11</v>
      </c>
      <c r="AK3381" s="17">
        <f t="shared" si="934"/>
        <v>11</v>
      </c>
      <c r="AL3381" s="17">
        <f t="shared" si="935"/>
        <v>2020</v>
      </c>
      <c r="AM3381" s="17">
        <f t="shared" ca="1" si="936"/>
        <v>14</v>
      </c>
      <c r="AN3381" s="18" t="str">
        <f>IFERROR(VLOOKUP(R3381*1,'[1]Ordenes de Servicio'!G:K,5,0),"No Cruza")</f>
        <v>No Cruza</v>
      </c>
      <c r="AO3381" s="17">
        <f t="shared" ca="1" si="937"/>
        <v>2</v>
      </c>
      <c r="AP3381" s="17">
        <f t="shared" si="938"/>
        <v>11</v>
      </c>
      <c r="AQ3381" s="17">
        <f t="shared" si="939"/>
        <v>11</v>
      </c>
      <c r="AR3381" s="17">
        <f t="shared" si="940"/>
        <v>2020</v>
      </c>
      <c r="AS3381" s="17">
        <f t="shared" ca="1" si="941"/>
        <v>14</v>
      </c>
      <c r="AT3381" s="17" t="str">
        <f t="shared" ca="1" si="942"/>
        <v>No</v>
      </c>
      <c r="AU3381" s="17">
        <f t="shared" si="943"/>
        <v>0</v>
      </c>
      <c r="AV3381" s="17" t="str">
        <f>+VLOOKUP(B3381,[1]Cruces!S:T,2,0)</f>
        <v>7. Ejecución en Campo OS BT</v>
      </c>
    </row>
    <row r="3382" spans="1:48" hidden="1" x14ac:dyDescent="0.25">
      <c r="A3382" s="17" t="s">
        <v>6041</v>
      </c>
      <c r="B3382" s="17" t="s">
        <v>296</v>
      </c>
      <c r="C3382" s="17">
        <v>0</v>
      </c>
      <c r="D3382" s="17">
        <v>0</v>
      </c>
      <c r="E3382" s="17" t="s">
        <v>55</v>
      </c>
      <c r="F3382" s="17" t="s">
        <v>932</v>
      </c>
      <c r="G3382" s="17" t="s">
        <v>1784</v>
      </c>
      <c r="H3382" s="17">
        <v>3145559011</v>
      </c>
      <c r="I3382" s="17" t="s">
        <v>71</v>
      </c>
      <c r="J3382" s="17" t="s">
        <v>59</v>
      </c>
      <c r="K3382" s="17" t="s">
        <v>1785</v>
      </c>
      <c r="L3382" s="17" t="s">
        <v>935</v>
      </c>
      <c r="M3382" s="17" t="s">
        <v>936</v>
      </c>
      <c r="N3382" s="17" t="s">
        <v>301</v>
      </c>
      <c r="O3382" s="17">
        <v>20200617</v>
      </c>
      <c r="P3382" s="17">
        <v>20200617</v>
      </c>
      <c r="Q3382" s="17">
        <v>3440</v>
      </c>
      <c r="R3382" s="17">
        <v>27699824</v>
      </c>
      <c r="S3382" s="17" t="s">
        <v>100</v>
      </c>
      <c r="T3382" s="17" t="s">
        <v>63</v>
      </c>
      <c r="U3382" s="17" t="s">
        <v>91</v>
      </c>
      <c r="V3382" s="17">
        <f t="shared" si="928"/>
        <v>50</v>
      </c>
      <c r="W3382" s="17">
        <v>50000</v>
      </c>
      <c r="X3382" s="17" t="s">
        <v>64</v>
      </c>
      <c r="Y3382" s="17" t="s">
        <v>296</v>
      </c>
      <c r="Z3382" s="17">
        <v>20200617</v>
      </c>
      <c r="AA3382" s="17" t="s">
        <v>78</v>
      </c>
      <c r="AB3382" s="17">
        <v>1</v>
      </c>
      <c r="AC3382" s="17" t="str">
        <f>IFERROR(VLOOKUP(A3382,[1]Cruces!AJ:AK,2,0),VLOOKUP(CONCATENATE(X3382,AA3382),[1]Cruces!G:H,2,0))</f>
        <v>Solicitud de Obra</v>
      </c>
      <c r="AD3382" s="17">
        <f t="shared" si="929"/>
        <v>17</v>
      </c>
      <c r="AE3382" s="17">
        <f t="shared" si="930"/>
        <v>6</v>
      </c>
      <c r="AF3382" s="17">
        <f t="shared" si="931"/>
        <v>2020</v>
      </c>
      <c r="AG3382" s="17" t="str">
        <f>IFERROR(VLOOKUP(MID(A3382,2,4)*1,[1]Cruces!K:L,2,0),"Verificar")</f>
        <v>Magdalena</v>
      </c>
      <c r="AH3382" s="17">
        <f t="shared" ca="1" si="932"/>
        <v>161</v>
      </c>
      <c r="AI3382" s="17" t="str">
        <f>IFERROR(VLOOKUP(U3382,[1]Cruces!$O$1:$P$6,2,0),"Sin Orden")</f>
        <v>Resuelta</v>
      </c>
      <c r="AJ3382" s="17">
        <f t="shared" si="933"/>
        <v>17</v>
      </c>
      <c r="AK3382" s="17">
        <f t="shared" si="934"/>
        <v>6</v>
      </c>
      <c r="AL3382" s="17">
        <f t="shared" si="935"/>
        <v>2020</v>
      </c>
      <c r="AM3382" s="17">
        <f t="shared" ca="1" si="936"/>
        <v>161</v>
      </c>
      <c r="AN3382" s="18" t="str">
        <f>IFERROR(VLOOKUP(R3382*1,'[1]Ordenes de Servicio'!G:K,5,0),"No Cruza")</f>
        <v>No Cruza</v>
      </c>
      <c r="AO3382" s="17">
        <f t="shared" ca="1" si="937"/>
        <v>0</v>
      </c>
      <c r="AP3382" s="17">
        <f t="shared" si="938"/>
        <v>17</v>
      </c>
      <c r="AQ3382" s="17">
        <f t="shared" si="939"/>
        <v>6</v>
      </c>
      <c r="AR3382" s="17">
        <f t="shared" si="940"/>
        <v>2020</v>
      </c>
      <c r="AS3382" s="17">
        <f t="shared" ca="1" si="941"/>
        <v>161</v>
      </c>
      <c r="AT3382" s="17" t="str">
        <f t="shared" ca="1" si="942"/>
        <v>No</v>
      </c>
      <c r="AU3382" s="17">
        <f t="shared" si="943"/>
        <v>0</v>
      </c>
      <c r="AV3382" s="17" t="str">
        <f>+VLOOKUP(B3382,[1]Cruces!S:T,2,0)</f>
        <v>3. Evaluación Técnico Ecónomica</v>
      </c>
    </row>
    <row r="3383" spans="1:48" hidden="1" x14ac:dyDescent="0.25">
      <c r="A3383" s="17" t="s">
        <v>6042</v>
      </c>
      <c r="B3383" s="17" t="s">
        <v>54</v>
      </c>
      <c r="C3383" s="17">
        <v>0</v>
      </c>
      <c r="D3383" s="17">
        <v>0</v>
      </c>
      <c r="E3383" s="17" t="s">
        <v>55</v>
      </c>
      <c r="F3383" s="17" t="s">
        <v>107</v>
      </c>
      <c r="G3383" s="17" t="s">
        <v>6043</v>
      </c>
      <c r="H3383" s="17">
        <v>0</v>
      </c>
      <c r="I3383" s="17" t="s">
        <v>71</v>
      </c>
      <c r="J3383" s="17" t="s">
        <v>59</v>
      </c>
      <c r="K3383" s="17" t="s">
        <v>6044</v>
      </c>
      <c r="L3383" s="17" t="s">
        <v>117</v>
      </c>
      <c r="M3383" s="17" t="s">
        <v>118</v>
      </c>
      <c r="N3383" s="17" t="s">
        <v>62</v>
      </c>
      <c r="O3383" s="17">
        <v>20200204</v>
      </c>
      <c r="P3383" s="17">
        <v>20200212</v>
      </c>
      <c r="Q3383" s="17">
        <v>9510</v>
      </c>
      <c r="R3383" s="17">
        <v>27149995</v>
      </c>
      <c r="S3383" s="17" t="s">
        <v>100</v>
      </c>
      <c r="T3383" s="17" t="s">
        <v>63</v>
      </c>
      <c r="U3383" s="17" t="s">
        <v>91</v>
      </c>
      <c r="V3383" s="17">
        <f t="shared" si="928"/>
        <v>400</v>
      </c>
      <c r="W3383" s="17">
        <v>400000</v>
      </c>
      <c r="X3383" s="17" t="s">
        <v>64</v>
      </c>
      <c r="Y3383" s="17" t="s">
        <v>65</v>
      </c>
      <c r="Z3383" s="17">
        <v>20200212</v>
      </c>
      <c r="AA3383" s="17" t="s">
        <v>137</v>
      </c>
      <c r="AB3383" s="17">
        <v>1</v>
      </c>
      <c r="AC3383" s="17" t="str">
        <f>IFERROR(VLOOKUP(A3383,[1]Cruces!AJ:AK,2,0),VLOOKUP(CONCATENATE(X3383,AA3383),[1]Cruces!G:H,2,0))</f>
        <v>Solicitud de Obra</v>
      </c>
      <c r="AD3383" s="17">
        <f t="shared" si="929"/>
        <v>4</v>
      </c>
      <c r="AE3383" s="17">
        <f t="shared" si="930"/>
        <v>2</v>
      </c>
      <c r="AF3383" s="17">
        <f t="shared" si="931"/>
        <v>2020</v>
      </c>
      <c r="AG3383" s="17" t="str">
        <f>IFERROR(VLOOKUP(MID(A3383,2,4)*1,[1]Cruces!K:L,2,0),"Verificar")</f>
        <v>Atlántico Norte</v>
      </c>
      <c r="AH3383" s="17">
        <f t="shared" ca="1" si="932"/>
        <v>295</v>
      </c>
      <c r="AI3383" s="17" t="str">
        <f>IFERROR(VLOOKUP(U3383,[1]Cruces!$O$1:$P$6,2,0),"Sin Orden")</f>
        <v>Resuelta</v>
      </c>
      <c r="AJ3383" s="17">
        <f t="shared" si="933"/>
        <v>12</v>
      </c>
      <c r="AK3383" s="17">
        <f t="shared" si="934"/>
        <v>2</v>
      </c>
      <c r="AL3383" s="17">
        <f t="shared" si="935"/>
        <v>2020</v>
      </c>
      <c r="AM3383" s="17">
        <f t="shared" ca="1" si="936"/>
        <v>287</v>
      </c>
      <c r="AN3383" s="18" t="str">
        <f>IFERROR(VLOOKUP(R3383*1,'[1]Ordenes de Servicio'!G:K,5,0),"No Cruza")</f>
        <v>No Cruza</v>
      </c>
      <c r="AO3383" s="17">
        <f t="shared" ca="1" si="937"/>
        <v>8</v>
      </c>
      <c r="AP3383" s="17">
        <f t="shared" si="938"/>
        <v>12</v>
      </c>
      <c r="AQ3383" s="17">
        <f t="shared" si="939"/>
        <v>2</v>
      </c>
      <c r="AR3383" s="17">
        <f t="shared" si="940"/>
        <v>2020</v>
      </c>
      <c r="AS3383" s="17">
        <f t="shared" ca="1" si="941"/>
        <v>287</v>
      </c>
      <c r="AT3383" s="17" t="str">
        <f t="shared" ca="1" si="942"/>
        <v>No</v>
      </c>
      <c r="AU3383" s="17">
        <f t="shared" si="943"/>
        <v>0</v>
      </c>
      <c r="AV3383" s="17" t="str">
        <f>+VLOOKUP(B3383,[1]Cruces!S:T,2,0)</f>
        <v>4. Presupuesto de Obra</v>
      </c>
    </row>
    <row r="3384" spans="1:48" hidden="1" x14ac:dyDescent="0.25">
      <c r="A3384" s="17" t="s">
        <v>6045</v>
      </c>
      <c r="B3384" s="17" t="s">
        <v>54</v>
      </c>
      <c r="C3384" s="17">
        <v>3853916</v>
      </c>
      <c r="D3384" s="17">
        <v>0</v>
      </c>
      <c r="E3384" s="17" t="s">
        <v>55</v>
      </c>
      <c r="F3384" s="17" t="s">
        <v>81</v>
      </c>
      <c r="G3384" s="17" t="s">
        <v>6046</v>
      </c>
      <c r="H3384" s="17">
        <v>7747190</v>
      </c>
      <c r="I3384" s="17" t="s">
        <v>71</v>
      </c>
      <c r="J3384" s="17" t="s">
        <v>59</v>
      </c>
      <c r="K3384" s="17" t="s">
        <v>97</v>
      </c>
      <c r="L3384" s="17" t="s">
        <v>85</v>
      </c>
      <c r="M3384" s="17" t="s">
        <v>86</v>
      </c>
      <c r="N3384" s="17" t="s">
        <v>62</v>
      </c>
      <c r="O3384" s="17">
        <v>20191226</v>
      </c>
      <c r="P3384" s="17">
        <v>20191231</v>
      </c>
      <c r="Q3384" s="17">
        <v>9340</v>
      </c>
      <c r="R3384" s="17">
        <v>27048224</v>
      </c>
      <c r="S3384" s="17" t="s">
        <v>100</v>
      </c>
      <c r="T3384" s="17" t="s">
        <v>63</v>
      </c>
      <c r="U3384" s="17" t="s">
        <v>91</v>
      </c>
      <c r="V3384" s="17">
        <f t="shared" si="928"/>
        <v>50</v>
      </c>
      <c r="W3384" s="17">
        <v>50000</v>
      </c>
      <c r="X3384" s="17" t="s">
        <v>89</v>
      </c>
      <c r="Y3384" s="17" t="s">
        <v>65</v>
      </c>
      <c r="Z3384" s="17">
        <v>20191231</v>
      </c>
      <c r="AA3384" s="17" t="s">
        <v>78</v>
      </c>
      <c r="AB3384" s="17">
        <v>1</v>
      </c>
      <c r="AC3384" s="17" t="str">
        <f>IFERROR(VLOOKUP(A3384,[1]Cruces!AJ:AK,2,0),VLOOKUP(CONCATENATE(X3384,AA3384),[1]Cruces!G:H,2,0))</f>
        <v>Solicitud de Obra</v>
      </c>
      <c r="AD3384" s="17">
        <f t="shared" si="929"/>
        <v>26</v>
      </c>
      <c r="AE3384" s="17">
        <f t="shared" si="930"/>
        <v>12</v>
      </c>
      <c r="AF3384" s="17">
        <f t="shared" si="931"/>
        <v>2019</v>
      </c>
      <c r="AG3384" s="17" t="str">
        <f>IFERROR(VLOOKUP(MID(A3384,2,4)*1,[1]Cruces!K:L,2,0),"Verificar")</f>
        <v>Magdalena</v>
      </c>
      <c r="AH3384" s="17">
        <f t="shared" ca="1" si="932"/>
        <v>335</v>
      </c>
      <c r="AI3384" s="17" t="str">
        <f>IFERROR(VLOOKUP(U3384,[1]Cruces!$O$1:$P$6,2,0),"Sin Orden")</f>
        <v>Resuelta</v>
      </c>
      <c r="AJ3384" s="17">
        <f t="shared" si="933"/>
        <v>31</v>
      </c>
      <c r="AK3384" s="17">
        <f t="shared" si="934"/>
        <v>12</v>
      </c>
      <c r="AL3384" s="17">
        <f t="shared" si="935"/>
        <v>2019</v>
      </c>
      <c r="AM3384" s="17">
        <f t="shared" ca="1" si="936"/>
        <v>330</v>
      </c>
      <c r="AN3384" s="18" t="str">
        <f>IFERROR(VLOOKUP(R3384*1,'[1]Ordenes de Servicio'!G:K,5,0),"No Cruza")</f>
        <v>No Cruza</v>
      </c>
      <c r="AO3384" s="17">
        <f t="shared" ca="1" si="937"/>
        <v>5</v>
      </c>
      <c r="AP3384" s="17">
        <f t="shared" si="938"/>
        <v>31</v>
      </c>
      <c r="AQ3384" s="17">
        <f t="shared" si="939"/>
        <v>12</v>
      </c>
      <c r="AR3384" s="17">
        <f t="shared" si="940"/>
        <v>2019</v>
      </c>
      <c r="AS3384" s="17">
        <f t="shared" ca="1" si="941"/>
        <v>330</v>
      </c>
      <c r="AT3384" s="17" t="str">
        <f t="shared" ca="1" si="942"/>
        <v>No</v>
      </c>
      <c r="AU3384" s="17">
        <f t="shared" si="943"/>
        <v>0</v>
      </c>
      <c r="AV3384" s="17" t="str">
        <f>+VLOOKUP(B3384,[1]Cruces!S:T,2,0)</f>
        <v>4. Presupuesto de Obra</v>
      </c>
    </row>
    <row r="3385" spans="1:48" hidden="1" x14ac:dyDescent="0.25">
      <c r="A3385" s="17" t="s">
        <v>10070</v>
      </c>
      <c r="B3385" s="17" t="s">
        <v>6595</v>
      </c>
      <c r="C3385" s="17">
        <v>0</v>
      </c>
      <c r="D3385" s="17">
        <v>0</v>
      </c>
      <c r="E3385" s="17" t="s">
        <v>55</v>
      </c>
      <c r="F3385" s="17" t="s">
        <v>7098</v>
      </c>
      <c r="G3385" s="17" t="s">
        <v>10071</v>
      </c>
      <c r="H3385" s="17">
        <v>0</v>
      </c>
      <c r="I3385" s="17" t="s">
        <v>71</v>
      </c>
      <c r="J3385" s="17" t="s">
        <v>59</v>
      </c>
      <c r="K3385" s="17" t="s">
        <v>97</v>
      </c>
      <c r="L3385" s="17" t="s">
        <v>7330</v>
      </c>
      <c r="M3385" s="17" t="s">
        <v>7331</v>
      </c>
      <c r="N3385" s="17" t="s">
        <v>6600</v>
      </c>
      <c r="O3385" s="17">
        <v>20200228</v>
      </c>
      <c r="P3385" s="17">
        <v>20200303</v>
      </c>
      <c r="Q3385" s="17">
        <v>1180</v>
      </c>
      <c r="R3385" s="17">
        <v>27767142</v>
      </c>
      <c r="S3385" s="17" t="s">
        <v>6601</v>
      </c>
      <c r="T3385" s="17" t="s">
        <v>63</v>
      </c>
      <c r="U3385" s="17" t="s">
        <v>91</v>
      </c>
      <c r="V3385" s="17">
        <f t="shared" si="928"/>
        <v>3</v>
      </c>
      <c r="W3385" s="17">
        <v>3000</v>
      </c>
      <c r="X3385" s="17" t="s">
        <v>7065</v>
      </c>
      <c r="Y3385" s="17" t="s">
        <v>6595</v>
      </c>
      <c r="Z3385" s="17">
        <v>20200303</v>
      </c>
      <c r="AA3385" s="17" t="s">
        <v>1947</v>
      </c>
      <c r="AB3385" s="17">
        <v>1</v>
      </c>
      <c r="AC3385" s="17" t="str">
        <f>IFERROR(VLOOKUP(A3385,[1]Cruces!AJ:AK,2,0),VLOOKUP(CONCATENATE(X3385,AA3385),[1]Cruces!G:H,2,0))</f>
        <v>Solicitud por BT</v>
      </c>
      <c r="AD3385" s="17">
        <f t="shared" si="929"/>
        <v>28</v>
      </c>
      <c r="AE3385" s="17">
        <f t="shared" si="930"/>
        <v>2</v>
      </c>
      <c r="AF3385" s="17">
        <f t="shared" si="931"/>
        <v>2020</v>
      </c>
      <c r="AG3385" s="17" t="str">
        <f>IFERROR(VLOOKUP(MID(A3385,2,4)*1,[1]Cruces!K:L,2,0),"Verificar")</f>
        <v>Atlántico Norte</v>
      </c>
      <c r="AH3385" s="17">
        <f t="shared" ca="1" si="932"/>
        <v>271</v>
      </c>
      <c r="AI3385" s="17" t="str">
        <f>IFERROR(VLOOKUP(U3385,[1]Cruces!$O$1:$P$6,2,0),"Sin Orden")</f>
        <v>Resuelta</v>
      </c>
      <c r="AJ3385" s="17">
        <f t="shared" si="933"/>
        <v>3</v>
      </c>
      <c r="AK3385" s="17">
        <f t="shared" si="934"/>
        <v>3</v>
      </c>
      <c r="AL3385" s="17">
        <f t="shared" si="935"/>
        <v>2020</v>
      </c>
      <c r="AM3385" s="17">
        <f t="shared" ca="1" si="936"/>
        <v>267</v>
      </c>
      <c r="AN3385" s="18" t="str">
        <f>IFERROR(VLOOKUP(R3385*1,'[1]Ordenes de Servicio'!G:K,5,0),"No Cruza")</f>
        <v>No Cruza</v>
      </c>
      <c r="AO3385" s="17">
        <f t="shared" ca="1" si="937"/>
        <v>4</v>
      </c>
      <c r="AP3385" s="17">
        <f t="shared" si="938"/>
        <v>3</v>
      </c>
      <c r="AQ3385" s="17">
        <f t="shared" si="939"/>
        <v>3</v>
      </c>
      <c r="AR3385" s="17">
        <f t="shared" si="940"/>
        <v>2020</v>
      </c>
      <c r="AS3385" s="17">
        <f t="shared" ca="1" si="941"/>
        <v>267</v>
      </c>
      <c r="AT3385" s="17" t="str">
        <f t="shared" ca="1" si="942"/>
        <v>No</v>
      </c>
      <c r="AU3385" s="17">
        <f t="shared" si="943"/>
        <v>0</v>
      </c>
      <c r="AV3385" s="17" t="str">
        <f>+VLOOKUP(B3385,[1]Cruces!S:T,2,0)</f>
        <v>7. Ejecución en Campo OS BT</v>
      </c>
    </row>
    <row r="3386" spans="1:48" hidden="1" x14ac:dyDescent="0.25">
      <c r="A3386" s="17" t="s">
        <v>6047</v>
      </c>
      <c r="B3386" s="17" t="s">
        <v>68</v>
      </c>
      <c r="C3386" s="17">
        <v>0</v>
      </c>
      <c r="D3386" s="17">
        <v>0</v>
      </c>
      <c r="E3386" s="17" t="s">
        <v>55</v>
      </c>
      <c r="F3386" s="17" t="s">
        <v>56</v>
      </c>
      <c r="G3386" s="17" t="s">
        <v>6048</v>
      </c>
      <c r="H3386" s="17">
        <v>0</v>
      </c>
      <c r="I3386" s="17" t="s">
        <v>71</v>
      </c>
      <c r="J3386" s="17" t="s">
        <v>59</v>
      </c>
      <c r="K3386" s="17" t="s">
        <v>5355</v>
      </c>
      <c r="L3386" s="17" t="s">
        <v>842</v>
      </c>
      <c r="M3386" s="17" t="s">
        <v>55</v>
      </c>
      <c r="N3386" s="17" t="s">
        <v>75</v>
      </c>
      <c r="O3386" s="17">
        <v>20200304</v>
      </c>
      <c r="P3386" s="17">
        <v>20200519</v>
      </c>
      <c r="Q3386" s="17">
        <v>1150</v>
      </c>
      <c r="R3386" s="17">
        <v>27243446</v>
      </c>
      <c r="S3386" s="17" t="s">
        <v>100</v>
      </c>
      <c r="T3386" s="17" t="s">
        <v>63</v>
      </c>
      <c r="U3386" s="17" t="s">
        <v>91</v>
      </c>
      <c r="V3386" s="17">
        <f t="shared" si="928"/>
        <v>15</v>
      </c>
      <c r="W3386" s="17">
        <v>15000</v>
      </c>
      <c r="X3386" s="17" t="s">
        <v>64</v>
      </c>
      <c r="Y3386" s="17" t="s">
        <v>136</v>
      </c>
      <c r="Z3386" s="17">
        <v>20200520</v>
      </c>
      <c r="AA3386" s="17" t="s">
        <v>78</v>
      </c>
      <c r="AB3386" s="17">
        <v>1</v>
      </c>
      <c r="AC3386" s="17" t="str">
        <f>IFERROR(VLOOKUP(A3386,[1]Cruces!AJ:AK,2,0),VLOOKUP(CONCATENATE(X3386,AA3386),[1]Cruces!G:H,2,0))</f>
        <v>Solicitud de Obra</v>
      </c>
      <c r="AD3386" s="17">
        <f t="shared" si="929"/>
        <v>4</v>
      </c>
      <c r="AE3386" s="17">
        <f t="shared" si="930"/>
        <v>3</v>
      </c>
      <c r="AF3386" s="17">
        <f t="shared" si="931"/>
        <v>2020</v>
      </c>
      <c r="AG3386" s="17" t="str">
        <f>IFERROR(VLOOKUP(MID(A3386,2,4)*1,[1]Cruces!K:L,2,0),"Verificar")</f>
        <v>Atlántico Norte</v>
      </c>
      <c r="AH3386" s="17">
        <f t="shared" ca="1" si="932"/>
        <v>266</v>
      </c>
      <c r="AI3386" s="17" t="str">
        <f>IFERROR(VLOOKUP(U3386,[1]Cruces!$O$1:$P$6,2,0),"Sin Orden")</f>
        <v>Resuelta</v>
      </c>
      <c r="AJ3386" s="17">
        <f t="shared" si="933"/>
        <v>20</v>
      </c>
      <c r="AK3386" s="17">
        <f t="shared" si="934"/>
        <v>5</v>
      </c>
      <c r="AL3386" s="17">
        <f t="shared" si="935"/>
        <v>2020</v>
      </c>
      <c r="AM3386" s="17">
        <f t="shared" ca="1" si="936"/>
        <v>189</v>
      </c>
      <c r="AN3386" s="18" t="str">
        <f>IFERROR(VLOOKUP(R3386*1,'[1]Ordenes de Servicio'!G:K,5,0),"No Cruza")</f>
        <v>No Cruza</v>
      </c>
      <c r="AO3386" s="17">
        <f t="shared" ca="1" si="937"/>
        <v>77</v>
      </c>
      <c r="AP3386" s="17">
        <f t="shared" si="938"/>
        <v>19</v>
      </c>
      <c r="AQ3386" s="17">
        <f t="shared" si="939"/>
        <v>5</v>
      </c>
      <c r="AR3386" s="17">
        <f t="shared" si="940"/>
        <v>2020</v>
      </c>
      <c r="AS3386" s="17">
        <f t="shared" ca="1" si="941"/>
        <v>190</v>
      </c>
      <c r="AT3386" s="17" t="str">
        <f t="shared" ca="1" si="942"/>
        <v>No</v>
      </c>
      <c r="AU3386" s="17">
        <f t="shared" si="943"/>
        <v>1</v>
      </c>
      <c r="AV3386" s="17" t="str">
        <f>+VLOOKUP(B3386,[1]Cruces!S:T,2,0)</f>
        <v>5. Consultoría / Adjudicación</v>
      </c>
    </row>
    <row r="3387" spans="1:48" hidden="1" x14ac:dyDescent="0.25">
      <c r="A3387" s="17" t="s">
        <v>6049</v>
      </c>
      <c r="B3387" s="17" t="s">
        <v>54</v>
      </c>
      <c r="C3387" s="17">
        <v>0</v>
      </c>
      <c r="D3387" s="17">
        <v>0</v>
      </c>
      <c r="E3387" s="17" t="s">
        <v>55</v>
      </c>
      <c r="F3387" s="17" t="s">
        <v>126</v>
      </c>
      <c r="G3387" s="17" t="s">
        <v>6050</v>
      </c>
      <c r="H3387" s="17">
        <v>0</v>
      </c>
      <c r="I3387" s="17" t="s">
        <v>116</v>
      </c>
      <c r="J3387" s="17" t="s">
        <v>59</v>
      </c>
      <c r="K3387" s="17" t="s">
        <v>2547</v>
      </c>
      <c r="L3387" s="17" t="s">
        <v>129</v>
      </c>
      <c r="M3387" s="17" t="s">
        <v>130</v>
      </c>
      <c r="N3387" s="17" t="s">
        <v>62</v>
      </c>
      <c r="O3387" s="17">
        <v>20200904</v>
      </c>
      <c r="P3387" s="17">
        <v>20200910</v>
      </c>
      <c r="Q3387" s="17">
        <v>9331</v>
      </c>
      <c r="R3387" s="17">
        <v>28111610</v>
      </c>
      <c r="S3387" s="17" t="s">
        <v>100</v>
      </c>
      <c r="T3387" s="17" t="s">
        <v>63</v>
      </c>
      <c r="U3387" s="17" t="s">
        <v>91</v>
      </c>
      <c r="V3387" s="17">
        <f t="shared" si="928"/>
        <v>10</v>
      </c>
      <c r="W3387" s="17">
        <v>10000</v>
      </c>
      <c r="X3387" s="17" t="s">
        <v>64</v>
      </c>
      <c r="Y3387" s="17" t="s">
        <v>65</v>
      </c>
      <c r="Z3387" s="17">
        <v>20200910</v>
      </c>
      <c r="AA3387" s="17" t="s">
        <v>78</v>
      </c>
      <c r="AB3387" s="17">
        <v>1</v>
      </c>
      <c r="AC3387" s="17" t="str">
        <f>IFERROR(VLOOKUP(A3387,[1]Cruces!AJ:AK,2,0),VLOOKUP(CONCATENATE(X3387,AA3387),[1]Cruces!G:H,2,0))</f>
        <v>Solicitud de Obra</v>
      </c>
      <c r="AD3387" s="17">
        <f t="shared" si="929"/>
        <v>4</v>
      </c>
      <c r="AE3387" s="17">
        <f t="shared" si="930"/>
        <v>9</v>
      </c>
      <c r="AF3387" s="17">
        <f t="shared" si="931"/>
        <v>2020</v>
      </c>
      <c r="AG3387" s="17" t="str">
        <f>IFERROR(VLOOKUP(MID(A3387,2,4)*1,[1]Cruces!K:L,2,0),"Verificar")</f>
        <v>Guajira</v>
      </c>
      <c r="AH3387" s="17">
        <f t="shared" ca="1" si="932"/>
        <v>82</v>
      </c>
      <c r="AI3387" s="17" t="str">
        <f>IFERROR(VLOOKUP(U3387,[1]Cruces!$O$1:$P$6,2,0),"Sin Orden")</f>
        <v>Resuelta</v>
      </c>
      <c r="AJ3387" s="17">
        <f t="shared" si="933"/>
        <v>10</v>
      </c>
      <c r="AK3387" s="17">
        <f t="shared" si="934"/>
        <v>9</v>
      </c>
      <c r="AL3387" s="17">
        <f t="shared" si="935"/>
        <v>2020</v>
      </c>
      <c r="AM3387" s="17">
        <f t="shared" ca="1" si="936"/>
        <v>76</v>
      </c>
      <c r="AN3387" s="18" t="str">
        <f>IFERROR(VLOOKUP(R3387*1,'[1]Ordenes de Servicio'!G:K,5,0),"No Cruza")</f>
        <v>No Cruza</v>
      </c>
      <c r="AO3387" s="17">
        <f t="shared" ca="1" si="937"/>
        <v>6</v>
      </c>
      <c r="AP3387" s="17">
        <f t="shared" si="938"/>
        <v>10</v>
      </c>
      <c r="AQ3387" s="17">
        <f t="shared" si="939"/>
        <v>9</v>
      </c>
      <c r="AR3387" s="17">
        <f t="shared" si="940"/>
        <v>2020</v>
      </c>
      <c r="AS3387" s="17">
        <f t="shared" ca="1" si="941"/>
        <v>76</v>
      </c>
      <c r="AT3387" s="17" t="str">
        <f t="shared" ca="1" si="942"/>
        <v>No</v>
      </c>
      <c r="AU3387" s="17">
        <f t="shared" si="943"/>
        <v>0</v>
      </c>
      <c r="AV3387" s="17" t="str">
        <f>+VLOOKUP(B3387,[1]Cruces!S:T,2,0)</f>
        <v>4. Presupuesto de Obra</v>
      </c>
    </row>
    <row r="3388" spans="1:48" hidden="1" x14ac:dyDescent="0.25">
      <c r="A3388" s="17" t="s">
        <v>6051</v>
      </c>
      <c r="B3388" s="17" t="s">
        <v>68</v>
      </c>
      <c r="C3388" s="17">
        <v>0</v>
      </c>
      <c r="D3388" s="17">
        <v>0</v>
      </c>
      <c r="E3388" s="17" t="s">
        <v>55</v>
      </c>
      <c r="F3388" s="17" t="s">
        <v>56</v>
      </c>
      <c r="G3388" s="17" t="s">
        <v>881</v>
      </c>
      <c r="H3388" s="17">
        <v>0</v>
      </c>
      <c r="I3388" s="17" t="s">
        <v>83</v>
      </c>
      <c r="J3388" s="17" t="s">
        <v>59</v>
      </c>
      <c r="K3388" s="17" t="s">
        <v>882</v>
      </c>
      <c r="L3388" s="17" t="s">
        <v>117</v>
      </c>
      <c r="M3388" s="17" t="s">
        <v>118</v>
      </c>
      <c r="N3388" s="17" t="s">
        <v>75</v>
      </c>
      <c r="O3388" s="17">
        <v>20191028</v>
      </c>
      <c r="P3388" s="17">
        <v>20191028</v>
      </c>
      <c r="Q3388" s="17">
        <v>1180</v>
      </c>
      <c r="R3388" s="17">
        <v>0</v>
      </c>
      <c r="S3388" s="17"/>
      <c r="T3388" s="17" t="s">
        <v>63</v>
      </c>
      <c r="U3388" s="17"/>
      <c r="V3388" s="17">
        <f t="shared" si="928"/>
        <v>25</v>
      </c>
      <c r="W3388" s="17">
        <v>25000</v>
      </c>
      <c r="X3388" s="17" t="s">
        <v>64</v>
      </c>
      <c r="Y3388" s="17" t="s">
        <v>68</v>
      </c>
      <c r="Z3388" s="17">
        <v>20191028</v>
      </c>
      <c r="AA3388" s="17" t="s">
        <v>78</v>
      </c>
      <c r="AB3388" s="17">
        <v>1</v>
      </c>
      <c r="AC3388" s="17" t="str">
        <f>IFERROR(VLOOKUP(A3388,[1]Cruces!AJ:AK,2,0),VLOOKUP(CONCATENATE(X3388,AA3388),[1]Cruces!G:H,2,0))</f>
        <v>Solicitud de Obra</v>
      </c>
      <c r="AD3388" s="17">
        <f t="shared" si="929"/>
        <v>28</v>
      </c>
      <c r="AE3388" s="17">
        <f t="shared" si="930"/>
        <v>10</v>
      </c>
      <c r="AF3388" s="17">
        <f t="shared" si="931"/>
        <v>2019</v>
      </c>
      <c r="AG3388" s="17" t="str">
        <f>IFERROR(VLOOKUP(MID(A3388,2,4)*1,[1]Cruces!K:L,2,0),"Verificar")</f>
        <v>Atlántico Norte</v>
      </c>
      <c r="AH3388" s="17">
        <f t="shared" ca="1" si="932"/>
        <v>394</v>
      </c>
      <c r="AI3388" s="17" t="str">
        <f>IFERROR(VLOOKUP(U3388,[1]Cruces!$O$1:$P$6,2,0),"Sin Orden")</f>
        <v>Sin Orden</v>
      </c>
      <c r="AJ3388" s="17">
        <f t="shared" si="933"/>
        <v>28</v>
      </c>
      <c r="AK3388" s="17">
        <f t="shared" si="934"/>
        <v>10</v>
      </c>
      <c r="AL3388" s="17">
        <f t="shared" si="935"/>
        <v>2019</v>
      </c>
      <c r="AM3388" s="17">
        <f t="shared" ca="1" si="936"/>
        <v>394</v>
      </c>
      <c r="AN3388" s="18" t="str">
        <f>IFERROR(VLOOKUP(R3388*1,'[1]Ordenes de Servicio'!G:K,5,0),"No Cruza")</f>
        <v>No Cruza</v>
      </c>
      <c r="AO3388" s="17">
        <f t="shared" ca="1" si="937"/>
        <v>394</v>
      </c>
      <c r="AP3388" s="17">
        <f t="shared" si="938"/>
        <v>28</v>
      </c>
      <c r="AQ3388" s="17">
        <f t="shared" si="939"/>
        <v>10</v>
      </c>
      <c r="AR3388" s="17">
        <f t="shared" si="940"/>
        <v>2019</v>
      </c>
      <c r="AS3388" s="17">
        <f t="shared" ca="1" si="941"/>
        <v>394</v>
      </c>
      <c r="AT3388" s="17" t="str">
        <f t="shared" ca="1" si="942"/>
        <v>Si</v>
      </c>
      <c r="AU3388" s="17">
        <f t="shared" si="943"/>
        <v>0</v>
      </c>
      <c r="AV3388" s="17" t="str">
        <f>+VLOOKUP(B3388,[1]Cruces!S:T,2,0)</f>
        <v>5. Consultoría / Adjudicación</v>
      </c>
    </row>
    <row r="3389" spans="1:48" hidden="1" x14ac:dyDescent="0.25">
      <c r="A3389" s="17" t="s">
        <v>6052</v>
      </c>
      <c r="B3389" s="17" t="s">
        <v>54</v>
      </c>
      <c r="C3389" s="17">
        <v>0</v>
      </c>
      <c r="D3389" s="17">
        <v>0</v>
      </c>
      <c r="E3389" s="17" t="s">
        <v>55</v>
      </c>
      <c r="F3389" s="17" t="s">
        <v>126</v>
      </c>
      <c r="G3389" s="17" t="s">
        <v>6053</v>
      </c>
      <c r="H3389" s="17">
        <v>0</v>
      </c>
      <c r="I3389" s="17" t="s">
        <v>71</v>
      </c>
      <c r="J3389" s="17" t="s">
        <v>59</v>
      </c>
      <c r="K3389" s="17" t="s">
        <v>2272</v>
      </c>
      <c r="L3389" s="17" t="s">
        <v>129</v>
      </c>
      <c r="M3389" s="17" t="s">
        <v>130</v>
      </c>
      <c r="N3389" s="17" t="s">
        <v>62</v>
      </c>
      <c r="O3389" s="17">
        <v>20201022</v>
      </c>
      <c r="P3389" s="17">
        <v>20201029</v>
      </c>
      <c r="Q3389" s="17">
        <v>7751</v>
      </c>
      <c r="R3389" s="17">
        <v>28246417</v>
      </c>
      <c r="S3389" s="17" t="s">
        <v>100</v>
      </c>
      <c r="T3389" s="17" t="s">
        <v>63</v>
      </c>
      <c r="U3389" s="17" t="s">
        <v>91</v>
      </c>
      <c r="V3389" s="17">
        <f t="shared" si="928"/>
        <v>25</v>
      </c>
      <c r="W3389" s="17">
        <v>25000</v>
      </c>
      <c r="X3389" s="17" t="s">
        <v>64</v>
      </c>
      <c r="Y3389" s="17" t="s">
        <v>65</v>
      </c>
      <c r="Z3389" s="17">
        <v>20201029</v>
      </c>
      <c r="AA3389" s="17" t="s">
        <v>78</v>
      </c>
      <c r="AB3389" s="17">
        <v>1</v>
      </c>
      <c r="AC3389" s="17" t="str">
        <f>IFERROR(VLOOKUP(A3389,[1]Cruces!AJ:AK,2,0),VLOOKUP(CONCATENATE(X3389,AA3389),[1]Cruces!G:H,2,0))</f>
        <v>Solicitud de Obra</v>
      </c>
      <c r="AD3389" s="17">
        <f t="shared" si="929"/>
        <v>22</v>
      </c>
      <c r="AE3389" s="17">
        <f t="shared" si="930"/>
        <v>10</v>
      </c>
      <c r="AF3389" s="17">
        <f t="shared" si="931"/>
        <v>2020</v>
      </c>
      <c r="AG3389" s="17" t="str">
        <f>IFERROR(VLOOKUP(MID(A3389,2,4)*1,[1]Cruces!K:L,2,0),"Verificar")</f>
        <v>Guajira</v>
      </c>
      <c r="AH3389" s="17">
        <f t="shared" ca="1" si="932"/>
        <v>34</v>
      </c>
      <c r="AI3389" s="17" t="str">
        <f>IFERROR(VLOOKUP(U3389,[1]Cruces!$O$1:$P$6,2,0),"Sin Orden")</f>
        <v>Resuelta</v>
      </c>
      <c r="AJ3389" s="17">
        <f t="shared" si="933"/>
        <v>29</v>
      </c>
      <c r="AK3389" s="17">
        <f t="shared" si="934"/>
        <v>10</v>
      </c>
      <c r="AL3389" s="17">
        <f t="shared" si="935"/>
        <v>2020</v>
      </c>
      <c r="AM3389" s="17">
        <f t="shared" ca="1" si="936"/>
        <v>27</v>
      </c>
      <c r="AN3389" s="18" t="str">
        <f>IFERROR(VLOOKUP(R3389*1,'[1]Ordenes de Servicio'!G:K,5,0),"No Cruza")</f>
        <v>No Cruza</v>
      </c>
      <c r="AO3389" s="17">
        <f t="shared" ca="1" si="937"/>
        <v>7</v>
      </c>
      <c r="AP3389" s="17">
        <f t="shared" si="938"/>
        <v>29</v>
      </c>
      <c r="AQ3389" s="17">
        <f t="shared" si="939"/>
        <v>10</v>
      </c>
      <c r="AR3389" s="17">
        <f t="shared" si="940"/>
        <v>2020</v>
      </c>
      <c r="AS3389" s="17">
        <f t="shared" ca="1" si="941"/>
        <v>27</v>
      </c>
      <c r="AT3389" s="17" t="str">
        <f t="shared" ca="1" si="942"/>
        <v>No</v>
      </c>
      <c r="AU3389" s="17">
        <f t="shared" si="943"/>
        <v>0</v>
      </c>
      <c r="AV3389" s="17" t="str">
        <f>+VLOOKUP(B3389,[1]Cruces!S:T,2,0)</f>
        <v>4. Presupuesto de Obra</v>
      </c>
    </row>
    <row r="3390" spans="1:48" hidden="1" x14ac:dyDescent="0.25">
      <c r="A3390" s="17" t="s">
        <v>6054</v>
      </c>
      <c r="B3390" s="17" t="s">
        <v>68</v>
      </c>
      <c r="C3390" s="17">
        <v>3330303</v>
      </c>
      <c r="D3390" s="17">
        <v>0</v>
      </c>
      <c r="E3390" s="17" t="s">
        <v>55</v>
      </c>
      <c r="F3390" s="17" t="s">
        <v>120</v>
      </c>
      <c r="G3390" s="17" t="s">
        <v>6055</v>
      </c>
      <c r="H3390" s="17">
        <v>3008042010</v>
      </c>
      <c r="I3390" s="17" t="s">
        <v>116</v>
      </c>
      <c r="J3390" s="17" t="s">
        <v>59</v>
      </c>
      <c r="K3390" s="17" t="s">
        <v>6056</v>
      </c>
      <c r="L3390" s="17" t="s">
        <v>122</v>
      </c>
      <c r="M3390" s="17" t="s">
        <v>123</v>
      </c>
      <c r="N3390" s="17" t="s">
        <v>75</v>
      </c>
      <c r="O3390" s="17">
        <v>20180523</v>
      </c>
      <c r="P3390" s="17">
        <v>20190513</v>
      </c>
      <c r="Q3390" s="17">
        <v>1110</v>
      </c>
      <c r="R3390" s="17">
        <v>26929499</v>
      </c>
      <c r="S3390" s="17" t="s">
        <v>76</v>
      </c>
      <c r="T3390" s="17" t="s">
        <v>63</v>
      </c>
      <c r="U3390" s="17" t="s">
        <v>88</v>
      </c>
      <c r="V3390" s="17">
        <f t="shared" si="928"/>
        <v>450</v>
      </c>
      <c r="W3390" s="17">
        <v>450000</v>
      </c>
      <c r="X3390" s="17" t="s">
        <v>89</v>
      </c>
      <c r="Y3390" s="17" t="s">
        <v>105</v>
      </c>
      <c r="Z3390" s="17">
        <v>20191211</v>
      </c>
      <c r="AA3390" s="17" t="s">
        <v>101</v>
      </c>
      <c r="AB3390" s="17">
        <v>1</v>
      </c>
      <c r="AC3390" s="17" t="str">
        <f>IFERROR(VLOOKUP(A3390,[1]Cruces!AJ:AK,2,0),VLOOKUP(CONCATENATE(X3390,AA3390),[1]Cruces!G:H,2,0))</f>
        <v>Solicitud de Obra</v>
      </c>
      <c r="AD3390" s="17">
        <f t="shared" si="929"/>
        <v>23</v>
      </c>
      <c r="AE3390" s="17">
        <f t="shared" si="930"/>
        <v>5</v>
      </c>
      <c r="AF3390" s="17">
        <f t="shared" si="931"/>
        <v>2018</v>
      </c>
      <c r="AG3390" s="17" t="str">
        <f>IFERROR(VLOOKUP(MID(A3390,2,4)*1,[1]Cruces!K:L,2,0),"Verificar")</f>
        <v>Atlántico Norte</v>
      </c>
      <c r="AH3390" s="17">
        <f t="shared" ca="1" si="932"/>
        <v>917</v>
      </c>
      <c r="AI3390" s="17" t="str">
        <f>IFERROR(VLOOKUP(U3390,[1]Cruces!$O$1:$P$6,2,0),"Sin Orden")</f>
        <v>Resuelta</v>
      </c>
      <c r="AJ3390" s="17">
        <f t="shared" si="933"/>
        <v>11</v>
      </c>
      <c r="AK3390" s="17">
        <f t="shared" si="934"/>
        <v>12</v>
      </c>
      <c r="AL3390" s="17">
        <f t="shared" si="935"/>
        <v>2019</v>
      </c>
      <c r="AM3390" s="17">
        <f t="shared" ca="1" si="936"/>
        <v>350</v>
      </c>
      <c r="AN3390" s="18" t="str">
        <f>IFERROR(VLOOKUP(R3390*1,'[1]Ordenes de Servicio'!G:K,5,0),"No Cruza")</f>
        <v>No Cruza</v>
      </c>
      <c r="AO3390" s="17">
        <f t="shared" ca="1" si="937"/>
        <v>567</v>
      </c>
      <c r="AP3390" s="17">
        <f t="shared" si="938"/>
        <v>13</v>
      </c>
      <c r="AQ3390" s="17">
        <f t="shared" si="939"/>
        <v>5</v>
      </c>
      <c r="AR3390" s="17">
        <f t="shared" si="940"/>
        <v>2019</v>
      </c>
      <c r="AS3390" s="17">
        <f t="shared" ca="1" si="941"/>
        <v>562</v>
      </c>
      <c r="AT3390" s="17" t="str">
        <f t="shared" ca="1" si="942"/>
        <v>Si</v>
      </c>
      <c r="AU3390" s="17">
        <f t="shared" si="943"/>
        <v>212</v>
      </c>
      <c r="AV3390" s="17" t="str">
        <f>+VLOOKUP(B3390,[1]Cruces!S:T,2,0)</f>
        <v>5. Consultoría / Adjudicación</v>
      </c>
    </row>
    <row r="3391" spans="1:48" hidden="1" x14ac:dyDescent="0.25">
      <c r="A3391" s="17" t="s">
        <v>6057</v>
      </c>
      <c r="B3391" s="17" t="s">
        <v>68</v>
      </c>
      <c r="C3391" s="17">
        <v>0</v>
      </c>
      <c r="D3391" s="17">
        <v>0</v>
      </c>
      <c r="E3391" s="17" t="s">
        <v>55</v>
      </c>
      <c r="F3391" s="17" t="s">
        <v>232</v>
      </c>
      <c r="G3391" s="17" t="s">
        <v>4354</v>
      </c>
      <c r="H3391" s="17">
        <v>4818881</v>
      </c>
      <c r="I3391" s="17" t="s">
        <v>116</v>
      </c>
      <c r="J3391" s="17" t="s">
        <v>59</v>
      </c>
      <c r="K3391" s="17" t="s">
        <v>4355</v>
      </c>
      <c r="L3391" s="17" t="s">
        <v>280</v>
      </c>
      <c r="M3391" s="17" t="s">
        <v>281</v>
      </c>
      <c r="N3391" s="17" t="s">
        <v>75</v>
      </c>
      <c r="O3391" s="17">
        <v>20181107</v>
      </c>
      <c r="P3391" s="17">
        <v>20190311</v>
      </c>
      <c r="Q3391" s="17">
        <v>1210</v>
      </c>
      <c r="R3391" s="17">
        <v>27213327</v>
      </c>
      <c r="S3391" s="17" t="s">
        <v>76</v>
      </c>
      <c r="T3391" s="17" t="s">
        <v>63</v>
      </c>
      <c r="U3391" s="17" t="s">
        <v>77</v>
      </c>
      <c r="V3391" s="17">
        <f t="shared" si="928"/>
        <v>75</v>
      </c>
      <c r="W3391" s="17">
        <v>75000</v>
      </c>
      <c r="X3391" s="17" t="s">
        <v>64</v>
      </c>
      <c r="Y3391" s="17" t="s">
        <v>150</v>
      </c>
      <c r="Z3391" s="17">
        <v>20200311</v>
      </c>
      <c r="AA3391" s="17" t="s">
        <v>78</v>
      </c>
      <c r="AB3391" s="17">
        <v>1</v>
      </c>
      <c r="AC3391" s="17" t="str">
        <f>IFERROR(VLOOKUP(A3391,[1]Cruces!AJ:AK,2,0),VLOOKUP(CONCATENATE(X3391,AA3391),[1]Cruces!G:H,2,0))</f>
        <v>Solicitud de Obra</v>
      </c>
      <c r="AD3391" s="17">
        <f t="shared" si="929"/>
        <v>7</v>
      </c>
      <c r="AE3391" s="17">
        <f t="shared" si="930"/>
        <v>11</v>
      </c>
      <c r="AF3391" s="17">
        <f t="shared" si="931"/>
        <v>2018</v>
      </c>
      <c r="AG3391" s="17" t="str">
        <f>IFERROR(VLOOKUP(MID(A3391,2,4)*1,[1]Cruces!K:L,2,0),"Verificar")</f>
        <v>Atlántico Sur</v>
      </c>
      <c r="AH3391" s="17">
        <f t="shared" ca="1" si="932"/>
        <v>749</v>
      </c>
      <c r="AI3391" s="17" t="str">
        <f>IFERROR(VLOOKUP(U3391,[1]Cruces!$O$1:$P$6,2,0),"Sin Orden")</f>
        <v>Pendiente</v>
      </c>
      <c r="AJ3391" s="17">
        <f t="shared" si="933"/>
        <v>11</v>
      </c>
      <c r="AK3391" s="17">
        <f t="shared" si="934"/>
        <v>3</v>
      </c>
      <c r="AL3391" s="17">
        <f t="shared" si="935"/>
        <v>2020</v>
      </c>
      <c r="AM3391" s="17">
        <f t="shared" ca="1" si="936"/>
        <v>259</v>
      </c>
      <c r="AN3391" s="18">
        <f>IFERROR(VLOOKUP(R3391*1,'[1]Ordenes de Servicio'!G:K,5,0),"No Cruza")</f>
        <v>43888</v>
      </c>
      <c r="AO3391" s="17">
        <f t="shared" ca="1" si="937"/>
        <v>259</v>
      </c>
      <c r="AP3391" s="17">
        <f t="shared" si="938"/>
        <v>11</v>
      </c>
      <c r="AQ3391" s="17">
        <f t="shared" si="939"/>
        <v>3</v>
      </c>
      <c r="AR3391" s="17">
        <f t="shared" si="940"/>
        <v>2019</v>
      </c>
      <c r="AS3391" s="17">
        <f t="shared" ca="1" si="941"/>
        <v>625</v>
      </c>
      <c r="AT3391" s="17" t="str">
        <f t="shared" ca="1" si="942"/>
        <v>Si</v>
      </c>
      <c r="AU3391" s="17">
        <f t="shared" si="943"/>
        <v>366</v>
      </c>
      <c r="AV3391" s="17" t="str">
        <f>+VLOOKUP(B3391,[1]Cruces!S:T,2,0)</f>
        <v>5. Consultoría / Adjudicación</v>
      </c>
    </row>
    <row r="3392" spans="1:48" hidden="1" x14ac:dyDescent="0.25">
      <c r="A3392" s="17" t="s">
        <v>10072</v>
      </c>
      <c r="B3392" s="17" t="s">
        <v>6595</v>
      </c>
      <c r="C3392" s="17">
        <v>0</v>
      </c>
      <c r="D3392" s="17">
        <v>0</v>
      </c>
      <c r="E3392" s="17" t="s">
        <v>55</v>
      </c>
      <c r="F3392" s="17" t="s">
        <v>69</v>
      </c>
      <c r="G3392" s="17" t="s">
        <v>10073</v>
      </c>
      <c r="H3392" s="17">
        <v>3214299439</v>
      </c>
      <c r="I3392" s="17" t="s">
        <v>71</v>
      </c>
      <c r="J3392" s="17" t="s">
        <v>59</v>
      </c>
      <c r="K3392" s="17" t="s">
        <v>97</v>
      </c>
      <c r="L3392" s="17" t="s">
        <v>501</v>
      </c>
      <c r="M3392" s="17" t="s">
        <v>502</v>
      </c>
      <c r="N3392" s="17" t="s">
        <v>6600</v>
      </c>
      <c r="O3392" s="17">
        <v>20200831</v>
      </c>
      <c r="P3392" s="17">
        <v>20200904</v>
      </c>
      <c r="Q3392" s="17">
        <v>1180</v>
      </c>
      <c r="R3392" s="17">
        <v>28088583</v>
      </c>
      <c r="S3392" s="17" t="s">
        <v>6601</v>
      </c>
      <c r="T3392" s="17" t="s">
        <v>63</v>
      </c>
      <c r="U3392" s="17" t="s">
        <v>91</v>
      </c>
      <c r="V3392" s="17">
        <f t="shared" si="928"/>
        <v>3</v>
      </c>
      <c r="W3392" s="17">
        <v>3000</v>
      </c>
      <c r="X3392" s="17" t="s">
        <v>7065</v>
      </c>
      <c r="Y3392" s="17" t="s">
        <v>6595</v>
      </c>
      <c r="Z3392" s="17">
        <v>20200904</v>
      </c>
      <c r="AA3392" s="17" t="s">
        <v>1947</v>
      </c>
      <c r="AB3392" s="17">
        <v>1</v>
      </c>
      <c r="AC3392" s="17" t="str">
        <f>IFERROR(VLOOKUP(A3392,[1]Cruces!AJ:AK,2,0),VLOOKUP(CONCATENATE(X3392,AA3392),[1]Cruces!G:H,2,0))</f>
        <v>Solicitud por BT</v>
      </c>
      <c r="AD3392" s="17">
        <f t="shared" si="929"/>
        <v>31</v>
      </c>
      <c r="AE3392" s="17">
        <f t="shared" si="930"/>
        <v>8</v>
      </c>
      <c r="AF3392" s="17">
        <f t="shared" si="931"/>
        <v>2020</v>
      </c>
      <c r="AG3392" s="17" t="str">
        <f>IFERROR(VLOOKUP(MID(A3392,2,4)*1,[1]Cruces!K:L,2,0),"Verificar")</f>
        <v>Atlántico Norte</v>
      </c>
      <c r="AH3392" s="17">
        <f t="shared" ca="1" si="932"/>
        <v>86</v>
      </c>
      <c r="AI3392" s="17" t="str">
        <f>IFERROR(VLOOKUP(U3392,[1]Cruces!$O$1:$P$6,2,0),"Sin Orden")</f>
        <v>Resuelta</v>
      </c>
      <c r="AJ3392" s="17">
        <f t="shared" si="933"/>
        <v>4</v>
      </c>
      <c r="AK3392" s="17">
        <f t="shared" si="934"/>
        <v>9</v>
      </c>
      <c r="AL3392" s="17">
        <f t="shared" si="935"/>
        <v>2020</v>
      </c>
      <c r="AM3392" s="17">
        <f t="shared" ca="1" si="936"/>
        <v>82</v>
      </c>
      <c r="AN3392" s="18" t="str">
        <f>IFERROR(VLOOKUP(R3392*1,'[1]Ordenes de Servicio'!G:K,5,0),"No Cruza")</f>
        <v>No Cruza</v>
      </c>
      <c r="AO3392" s="17">
        <f t="shared" ca="1" si="937"/>
        <v>4</v>
      </c>
      <c r="AP3392" s="17">
        <f t="shared" si="938"/>
        <v>4</v>
      </c>
      <c r="AQ3392" s="17">
        <f t="shared" si="939"/>
        <v>9</v>
      </c>
      <c r="AR3392" s="17">
        <f t="shared" si="940"/>
        <v>2020</v>
      </c>
      <c r="AS3392" s="17">
        <f t="shared" ca="1" si="941"/>
        <v>82</v>
      </c>
      <c r="AT3392" s="17" t="str">
        <f t="shared" ca="1" si="942"/>
        <v>No</v>
      </c>
      <c r="AU3392" s="17">
        <f t="shared" si="943"/>
        <v>0</v>
      </c>
      <c r="AV3392" s="17" t="str">
        <f>+VLOOKUP(B3392,[1]Cruces!S:T,2,0)</f>
        <v>7. Ejecución en Campo OS BT</v>
      </c>
    </row>
    <row r="3393" spans="1:48" hidden="1" x14ac:dyDescent="0.25">
      <c r="A3393" s="17" t="s">
        <v>10638</v>
      </c>
      <c r="B3393" s="17" t="s">
        <v>296</v>
      </c>
      <c r="C3393" s="17">
        <v>0</v>
      </c>
      <c r="D3393" s="17">
        <v>0</v>
      </c>
      <c r="E3393" s="17" t="s">
        <v>55</v>
      </c>
      <c r="F3393" s="17" t="s">
        <v>932</v>
      </c>
      <c r="G3393" s="17" t="s">
        <v>3558</v>
      </c>
      <c r="H3393" s="17">
        <v>0</v>
      </c>
      <c r="I3393" s="17" t="s">
        <v>71</v>
      </c>
      <c r="J3393" s="17" t="s">
        <v>59</v>
      </c>
      <c r="K3393" s="17" t="s">
        <v>97</v>
      </c>
      <c r="L3393" s="17" t="s">
        <v>935</v>
      </c>
      <c r="M3393" s="17" t="s">
        <v>936</v>
      </c>
      <c r="N3393" s="17" t="s">
        <v>301</v>
      </c>
      <c r="O3393" s="17">
        <v>20200909</v>
      </c>
      <c r="P3393" s="17">
        <v>20200909</v>
      </c>
      <c r="Q3393" s="17">
        <v>9343</v>
      </c>
      <c r="R3393" s="17">
        <v>28117793</v>
      </c>
      <c r="S3393" s="17" t="s">
        <v>100</v>
      </c>
      <c r="T3393" s="17" t="s">
        <v>63</v>
      </c>
      <c r="U3393" s="17" t="s">
        <v>91</v>
      </c>
      <c r="V3393" s="17">
        <f t="shared" si="928"/>
        <v>25</v>
      </c>
      <c r="W3393" s="17">
        <v>25000</v>
      </c>
      <c r="X3393" s="17" t="s">
        <v>64</v>
      </c>
      <c r="Y3393" s="17" t="s">
        <v>296</v>
      </c>
      <c r="Z3393" s="17">
        <v>20200909</v>
      </c>
      <c r="AA3393" s="17" t="s">
        <v>78</v>
      </c>
      <c r="AB3393" s="17">
        <v>1</v>
      </c>
      <c r="AC3393" s="17" t="str">
        <f>IFERROR(VLOOKUP(A3393,[1]Cruces!AJ:AK,2,0),VLOOKUP(CONCATENATE(X3393,AA3393),[1]Cruces!G:H,2,0))</f>
        <v>Exp BMT</v>
      </c>
      <c r="AD3393" s="17">
        <f t="shared" si="929"/>
        <v>9</v>
      </c>
      <c r="AE3393" s="17">
        <f t="shared" si="930"/>
        <v>9</v>
      </c>
      <c r="AF3393" s="17">
        <f t="shared" si="931"/>
        <v>2020</v>
      </c>
      <c r="AG3393" s="17" t="str">
        <f>IFERROR(VLOOKUP(MID(A3393,2,4)*1,[1]Cruces!K:L,2,0),"Verificar")</f>
        <v>Magdalena</v>
      </c>
      <c r="AH3393" s="17">
        <f t="shared" ca="1" si="932"/>
        <v>77</v>
      </c>
      <c r="AI3393" s="17" t="str">
        <f>IFERROR(VLOOKUP(U3393,[1]Cruces!$O$1:$P$6,2,0),"Sin Orden")</f>
        <v>Resuelta</v>
      </c>
      <c r="AJ3393" s="17">
        <f t="shared" si="933"/>
        <v>9</v>
      </c>
      <c r="AK3393" s="17">
        <f t="shared" si="934"/>
        <v>9</v>
      </c>
      <c r="AL3393" s="17">
        <f t="shared" si="935"/>
        <v>2020</v>
      </c>
      <c r="AM3393" s="17">
        <f t="shared" ca="1" si="936"/>
        <v>77</v>
      </c>
      <c r="AN3393" s="18" t="str">
        <f>IFERROR(VLOOKUP(R3393*1,'[1]Ordenes de Servicio'!G:K,5,0),"No Cruza")</f>
        <v>No Cruza</v>
      </c>
      <c r="AO3393" s="17">
        <f t="shared" ca="1" si="937"/>
        <v>0</v>
      </c>
      <c r="AP3393" s="17">
        <f t="shared" si="938"/>
        <v>9</v>
      </c>
      <c r="AQ3393" s="17">
        <f t="shared" si="939"/>
        <v>9</v>
      </c>
      <c r="AR3393" s="17">
        <f t="shared" si="940"/>
        <v>2020</v>
      </c>
      <c r="AS3393" s="17">
        <f t="shared" ca="1" si="941"/>
        <v>77</v>
      </c>
      <c r="AT3393" s="17" t="str">
        <f t="shared" ca="1" si="942"/>
        <v>No</v>
      </c>
      <c r="AU3393" s="17">
        <f t="shared" si="943"/>
        <v>0</v>
      </c>
      <c r="AV3393" s="17" t="str">
        <f>+VLOOKUP(B3393,[1]Cruces!S:T,2,0)</f>
        <v>3. Evaluación Técnico Ecónomica</v>
      </c>
    </row>
    <row r="3394" spans="1:48" hidden="1" x14ac:dyDescent="0.25">
      <c r="A3394" s="17" t="s">
        <v>6058</v>
      </c>
      <c r="B3394" s="17" t="s">
        <v>54</v>
      </c>
      <c r="C3394" s="17">
        <v>0</v>
      </c>
      <c r="D3394" s="17">
        <v>0</v>
      </c>
      <c r="E3394" s="17" t="s">
        <v>55</v>
      </c>
      <c r="F3394" s="17" t="s">
        <v>126</v>
      </c>
      <c r="G3394" s="17" t="s">
        <v>6059</v>
      </c>
      <c r="H3394" s="17">
        <v>0</v>
      </c>
      <c r="I3394" s="17" t="s">
        <v>71</v>
      </c>
      <c r="J3394" s="17" t="s">
        <v>59</v>
      </c>
      <c r="K3394" s="17" t="s">
        <v>1799</v>
      </c>
      <c r="L3394" s="17" t="s">
        <v>129</v>
      </c>
      <c r="M3394" s="17" t="s">
        <v>130</v>
      </c>
      <c r="N3394" s="17" t="s">
        <v>62</v>
      </c>
      <c r="O3394" s="17">
        <v>20200903</v>
      </c>
      <c r="P3394" s="17">
        <v>20200910</v>
      </c>
      <c r="Q3394" s="17">
        <v>9330</v>
      </c>
      <c r="R3394" s="17">
        <v>28105882</v>
      </c>
      <c r="S3394" s="17" t="s">
        <v>100</v>
      </c>
      <c r="T3394" s="17" t="s">
        <v>63</v>
      </c>
      <c r="U3394" s="17" t="s">
        <v>91</v>
      </c>
      <c r="V3394" s="17">
        <f t="shared" si="928"/>
        <v>30</v>
      </c>
      <c r="W3394" s="17">
        <v>30000</v>
      </c>
      <c r="X3394" s="17" t="s">
        <v>64</v>
      </c>
      <c r="Y3394" s="17" t="s">
        <v>65</v>
      </c>
      <c r="Z3394" s="17">
        <v>20200910</v>
      </c>
      <c r="AA3394" s="17" t="s">
        <v>78</v>
      </c>
      <c r="AB3394" s="17">
        <v>1</v>
      </c>
      <c r="AC3394" s="17" t="str">
        <f>IFERROR(VLOOKUP(A3394,[1]Cruces!AJ:AK,2,0),VLOOKUP(CONCATENATE(X3394,AA3394),[1]Cruces!G:H,2,0))</f>
        <v>Solicitud de Obra</v>
      </c>
      <c r="AD3394" s="17">
        <f t="shared" si="929"/>
        <v>3</v>
      </c>
      <c r="AE3394" s="17">
        <f t="shared" si="930"/>
        <v>9</v>
      </c>
      <c r="AF3394" s="17">
        <f t="shared" si="931"/>
        <v>2020</v>
      </c>
      <c r="AG3394" s="17" t="str">
        <f>IFERROR(VLOOKUP(MID(A3394,2,4)*1,[1]Cruces!K:L,2,0),"Verificar")</f>
        <v>Guajira</v>
      </c>
      <c r="AH3394" s="17">
        <f t="shared" ca="1" si="932"/>
        <v>83</v>
      </c>
      <c r="AI3394" s="17" t="str">
        <f>IFERROR(VLOOKUP(U3394,[1]Cruces!$O$1:$P$6,2,0),"Sin Orden")</f>
        <v>Resuelta</v>
      </c>
      <c r="AJ3394" s="17">
        <f t="shared" si="933"/>
        <v>10</v>
      </c>
      <c r="AK3394" s="17">
        <f t="shared" si="934"/>
        <v>9</v>
      </c>
      <c r="AL3394" s="17">
        <f t="shared" si="935"/>
        <v>2020</v>
      </c>
      <c r="AM3394" s="17">
        <f t="shared" ca="1" si="936"/>
        <v>76</v>
      </c>
      <c r="AN3394" s="18" t="str">
        <f>IFERROR(VLOOKUP(R3394*1,'[1]Ordenes de Servicio'!G:K,5,0),"No Cruza")</f>
        <v>No Cruza</v>
      </c>
      <c r="AO3394" s="17">
        <f t="shared" ca="1" si="937"/>
        <v>7</v>
      </c>
      <c r="AP3394" s="17">
        <f t="shared" si="938"/>
        <v>10</v>
      </c>
      <c r="AQ3394" s="17">
        <f t="shared" si="939"/>
        <v>9</v>
      </c>
      <c r="AR3394" s="17">
        <f t="shared" si="940"/>
        <v>2020</v>
      </c>
      <c r="AS3394" s="17">
        <f t="shared" ca="1" si="941"/>
        <v>76</v>
      </c>
      <c r="AT3394" s="17" t="str">
        <f t="shared" ca="1" si="942"/>
        <v>No</v>
      </c>
      <c r="AU3394" s="17">
        <f t="shared" si="943"/>
        <v>0</v>
      </c>
      <c r="AV3394" s="17" t="str">
        <f>+VLOOKUP(B3394,[1]Cruces!S:T,2,0)</f>
        <v>4. Presupuesto de Obra</v>
      </c>
    </row>
    <row r="3395" spans="1:48" hidden="1" x14ac:dyDescent="0.25">
      <c r="A3395" s="17" t="s">
        <v>6060</v>
      </c>
      <c r="B3395" s="17" t="s">
        <v>68</v>
      </c>
      <c r="C3395" s="17">
        <v>2962569</v>
      </c>
      <c r="D3395" s="17">
        <v>0</v>
      </c>
      <c r="E3395" s="17" t="s">
        <v>55</v>
      </c>
      <c r="F3395" s="17" t="s">
        <v>120</v>
      </c>
      <c r="G3395" s="17" t="s">
        <v>6061</v>
      </c>
      <c r="H3395" s="17">
        <v>3108663187</v>
      </c>
      <c r="I3395" s="17" t="s">
        <v>182</v>
      </c>
      <c r="J3395" s="17" t="s">
        <v>59</v>
      </c>
      <c r="K3395" s="17" t="s">
        <v>97</v>
      </c>
      <c r="L3395" s="17" t="s">
        <v>122</v>
      </c>
      <c r="M3395" s="17" t="s">
        <v>123</v>
      </c>
      <c r="N3395" s="17" t="s">
        <v>75</v>
      </c>
      <c r="O3395" s="17">
        <v>20181115</v>
      </c>
      <c r="P3395" s="17">
        <v>20181220</v>
      </c>
      <c r="Q3395" s="17">
        <v>1110</v>
      </c>
      <c r="R3395" s="17">
        <v>25839491</v>
      </c>
      <c r="S3395" s="17" t="s">
        <v>76</v>
      </c>
      <c r="T3395" s="17" t="s">
        <v>63</v>
      </c>
      <c r="U3395" s="17" t="s">
        <v>88</v>
      </c>
      <c r="V3395" s="17">
        <f t="shared" si="928"/>
        <v>150</v>
      </c>
      <c r="W3395" s="17">
        <v>150000</v>
      </c>
      <c r="X3395" s="17" t="s">
        <v>89</v>
      </c>
      <c r="Y3395" s="17" t="s">
        <v>136</v>
      </c>
      <c r="Z3395" s="17">
        <v>20181226</v>
      </c>
      <c r="AA3395" s="17" t="s">
        <v>101</v>
      </c>
      <c r="AB3395" s="17">
        <v>1</v>
      </c>
      <c r="AC3395" s="17" t="str">
        <f>IFERROR(VLOOKUP(A3395,[1]Cruces!AJ:AK,2,0),VLOOKUP(CONCATENATE(X3395,AA3395),[1]Cruces!G:H,2,0))</f>
        <v>Solicitud de Obra</v>
      </c>
      <c r="AD3395" s="17">
        <f t="shared" si="929"/>
        <v>15</v>
      </c>
      <c r="AE3395" s="17">
        <f t="shared" si="930"/>
        <v>11</v>
      </c>
      <c r="AF3395" s="17">
        <f t="shared" si="931"/>
        <v>2018</v>
      </c>
      <c r="AG3395" s="17" t="str">
        <f>IFERROR(VLOOKUP(MID(A3395,2,4)*1,[1]Cruces!K:L,2,0),"Verificar")</f>
        <v>Atlántico Norte</v>
      </c>
      <c r="AH3395" s="17">
        <f t="shared" ca="1" si="932"/>
        <v>741</v>
      </c>
      <c r="AI3395" s="17" t="str">
        <f>IFERROR(VLOOKUP(U3395,[1]Cruces!$O$1:$P$6,2,0),"Sin Orden")</f>
        <v>Resuelta</v>
      </c>
      <c r="AJ3395" s="17">
        <f t="shared" si="933"/>
        <v>26</v>
      </c>
      <c r="AK3395" s="17">
        <f t="shared" si="934"/>
        <v>12</v>
      </c>
      <c r="AL3395" s="17">
        <f t="shared" si="935"/>
        <v>2018</v>
      </c>
      <c r="AM3395" s="17">
        <f t="shared" ca="1" si="936"/>
        <v>700</v>
      </c>
      <c r="AN3395" s="18" t="str">
        <f>IFERROR(VLOOKUP(R3395*1,'[1]Ordenes de Servicio'!G:K,5,0),"No Cruza")</f>
        <v>No Cruza</v>
      </c>
      <c r="AO3395" s="17">
        <f t="shared" ca="1" si="937"/>
        <v>41</v>
      </c>
      <c r="AP3395" s="17">
        <f t="shared" si="938"/>
        <v>20</v>
      </c>
      <c r="AQ3395" s="17">
        <f t="shared" si="939"/>
        <v>12</v>
      </c>
      <c r="AR3395" s="17">
        <f t="shared" si="940"/>
        <v>2018</v>
      </c>
      <c r="AS3395" s="17">
        <f t="shared" ca="1" si="941"/>
        <v>706</v>
      </c>
      <c r="AT3395" s="17" t="str">
        <f t="shared" ca="1" si="942"/>
        <v>Si</v>
      </c>
      <c r="AU3395" s="17">
        <f t="shared" si="943"/>
        <v>6</v>
      </c>
      <c r="AV3395" s="17" t="str">
        <f>+VLOOKUP(B3395,[1]Cruces!S:T,2,0)</f>
        <v>5. Consultoría / Adjudicación</v>
      </c>
    </row>
    <row r="3396" spans="1:48" x14ac:dyDescent="0.25">
      <c r="A3396" s="17" t="s">
        <v>6062</v>
      </c>
      <c r="B3396" s="17" t="s">
        <v>80</v>
      </c>
      <c r="C3396" s="17">
        <v>2629914</v>
      </c>
      <c r="D3396" s="17">
        <v>0</v>
      </c>
      <c r="E3396" s="17" t="s">
        <v>55</v>
      </c>
      <c r="F3396" s="17" t="s">
        <v>56</v>
      </c>
      <c r="G3396" s="17" t="s">
        <v>6063</v>
      </c>
      <c r="H3396" s="17">
        <v>3098339</v>
      </c>
      <c r="I3396" s="17" t="s">
        <v>83</v>
      </c>
      <c r="J3396" s="17" t="s">
        <v>59</v>
      </c>
      <c r="K3396" s="17" t="s">
        <v>6064</v>
      </c>
      <c r="L3396" s="17" t="s">
        <v>265</v>
      </c>
      <c r="M3396" s="17" t="s">
        <v>55</v>
      </c>
      <c r="N3396" s="17" t="s">
        <v>87</v>
      </c>
      <c r="O3396" s="17">
        <v>20150731</v>
      </c>
      <c r="P3396" s="17">
        <v>20160317</v>
      </c>
      <c r="Q3396" s="17">
        <v>1150</v>
      </c>
      <c r="R3396" s="17">
        <v>22375581</v>
      </c>
      <c r="S3396" s="17" t="s">
        <v>76</v>
      </c>
      <c r="T3396" s="17" t="s">
        <v>63</v>
      </c>
      <c r="U3396" s="17" t="s">
        <v>91</v>
      </c>
      <c r="V3396" s="17">
        <f t="shared" si="928"/>
        <v>37.5</v>
      </c>
      <c r="W3396" s="17">
        <v>37500</v>
      </c>
      <c r="X3396" s="17" t="s">
        <v>89</v>
      </c>
      <c r="Y3396" s="17" t="s">
        <v>80</v>
      </c>
      <c r="Z3396" s="17">
        <v>20160317</v>
      </c>
      <c r="AA3396" s="17" t="s">
        <v>78</v>
      </c>
      <c r="AB3396" s="17">
        <v>1</v>
      </c>
      <c r="AC3396" s="17" t="str">
        <f>IFERROR(VLOOKUP(A3396,[1]Cruces!AJ:AK,2,0),VLOOKUP(CONCATENATE(X3396,AA3396),[1]Cruces!G:H,2,0))</f>
        <v>Solicitud de Obra</v>
      </c>
      <c r="AD3396" s="17">
        <f t="shared" si="929"/>
        <v>31</v>
      </c>
      <c r="AE3396" s="17">
        <f t="shared" si="930"/>
        <v>7</v>
      </c>
      <c r="AF3396" s="17">
        <f t="shared" si="931"/>
        <v>2015</v>
      </c>
      <c r="AG3396" s="17" t="str">
        <f>IFERROR(VLOOKUP(MID(A3396,2,4)*1,[1]Cruces!K:L,2,0),"Verificar")</f>
        <v>Atlántico Norte</v>
      </c>
      <c r="AH3396" s="17">
        <f t="shared" ca="1" si="932"/>
        <v>1944</v>
      </c>
      <c r="AI3396" s="17" t="str">
        <f>IFERROR(VLOOKUP(U3396,[1]Cruces!$O$1:$P$6,2,0),"Sin Orden")</f>
        <v>Resuelta</v>
      </c>
      <c r="AJ3396" s="17">
        <f t="shared" si="933"/>
        <v>17</v>
      </c>
      <c r="AK3396" s="17">
        <f t="shared" si="934"/>
        <v>3</v>
      </c>
      <c r="AL3396" s="17">
        <f t="shared" si="935"/>
        <v>2016</v>
      </c>
      <c r="AM3396" s="17">
        <f t="shared" ca="1" si="936"/>
        <v>1714</v>
      </c>
      <c r="AN3396" s="18" t="str">
        <f>IFERROR(VLOOKUP(R3396*1,'[1]Ordenes de Servicio'!G:K,5,0),"No Cruza")</f>
        <v>No Cruza</v>
      </c>
      <c r="AO3396" s="17">
        <f t="shared" ca="1" si="937"/>
        <v>230</v>
      </c>
      <c r="AP3396" s="17">
        <f t="shared" si="938"/>
        <v>17</v>
      </c>
      <c r="AQ3396" s="17">
        <f t="shared" si="939"/>
        <v>3</v>
      </c>
      <c r="AR3396" s="17">
        <f t="shared" si="940"/>
        <v>2016</v>
      </c>
      <c r="AS3396" s="17">
        <f t="shared" ca="1" si="941"/>
        <v>1714</v>
      </c>
      <c r="AT3396" s="17" t="str">
        <f t="shared" ca="1" si="942"/>
        <v>Si</v>
      </c>
      <c r="AU3396" s="17">
        <f t="shared" si="943"/>
        <v>0</v>
      </c>
      <c r="AV3396" s="17" t="str">
        <f>+VLOOKUP(B3396,[1]Cruces!S:T,2,0)</f>
        <v>8. Puesta en Servicio</v>
      </c>
    </row>
    <row r="3397" spans="1:48" hidden="1" x14ac:dyDescent="0.25">
      <c r="A3397" s="17" t="s">
        <v>10074</v>
      </c>
      <c r="B3397" s="17" t="s">
        <v>1943</v>
      </c>
      <c r="C3397" s="17">
        <v>0</v>
      </c>
      <c r="D3397" s="17">
        <v>0</v>
      </c>
      <c r="E3397" s="17" t="s">
        <v>55</v>
      </c>
      <c r="F3397" s="17" t="s">
        <v>2797</v>
      </c>
      <c r="G3397" s="17" t="s">
        <v>10075</v>
      </c>
      <c r="H3397" s="17">
        <v>4201801</v>
      </c>
      <c r="I3397" s="17" t="s">
        <v>71</v>
      </c>
      <c r="J3397" s="17" t="s">
        <v>59</v>
      </c>
      <c r="K3397" s="17" t="s">
        <v>97</v>
      </c>
      <c r="L3397" s="17" t="s">
        <v>7384</v>
      </c>
      <c r="M3397" s="17" t="s">
        <v>7385</v>
      </c>
      <c r="N3397" s="17" t="s">
        <v>1946</v>
      </c>
      <c r="O3397" s="17">
        <v>20201103</v>
      </c>
      <c r="P3397" s="17">
        <v>20201103</v>
      </c>
      <c r="Q3397" s="17">
        <v>3410</v>
      </c>
      <c r="R3397" s="17">
        <v>28266201</v>
      </c>
      <c r="S3397" s="17" t="s">
        <v>6601</v>
      </c>
      <c r="T3397" s="17" t="s">
        <v>63</v>
      </c>
      <c r="U3397" s="17" t="s">
        <v>77</v>
      </c>
      <c r="V3397" s="17">
        <f t="shared" si="928"/>
        <v>11</v>
      </c>
      <c r="W3397" s="17">
        <v>11000</v>
      </c>
      <c r="X3397" s="17" t="s">
        <v>7065</v>
      </c>
      <c r="Y3397" s="17" t="s">
        <v>1943</v>
      </c>
      <c r="Z3397" s="17">
        <v>20201103</v>
      </c>
      <c r="AA3397" s="17" t="s">
        <v>1947</v>
      </c>
      <c r="AB3397" s="17">
        <v>1</v>
      </c>
      <c r="AC3397" s="17" t="str">
        <f>IFERROR(VLOOKUP(A3397,[1]Cruces!AJ:AK,2,0),VLOOKUP(CONCATENATE(X3397,AA3397),[1]Cruces!G:H,2,0))</f>
        <v>Solicitud por BT</v>
      </c>
      <c r="AD3397" s="17">
        <f t="shared" si="929"/>
        <v>3</v>
      </c>
      <c r="AE3397" s="17">
        <f t="shared" si="930"/>
        <v>11</v>
      </c>
      <c r="AF3397" s="17">
        <f t="shared" si="931"/>
        <v>2020</v>
      </c>
      <c r="AG3397" s="17" t="str">
        <f>IFERROR(VLOOKUP(MID(A3397,2,4)*1,[1]Cruces!K:L,2,0),"Verificar")</f>
        <v>Magdalena</v>
      </c>
      <c r="AH3397" s="17">
        <f t="shared" ca="1" si="932"/>
        <v>22</v>
      </c>
      <c r="AI3397" s="17" t="str">
        <f>IFERROR(VLOOKUP(U3397,[1]Cruces!$O$1:$P$6,2,0),"Sin Orden")</f>
        <v>Pendiente</v>
      </c>
      <c r="AJ3397" s="17">
        <f t="shared" si="933"/>
        <v>3</v>
      </c>
      <c r="AK3397" s="17">
        <f t="shared" si="934"/>
        <v>11</v>
      </c>
      <c r="AL3397" s="17">
        <f t="shared" si="935"/>
        <v>2020</v>
      </c>
      <c r="AM3397" s="17">
        <f t="shared" ca="1" si="936"/>
        <v>22</v>
      </c>
      <c r="AN3397" s="18" t="str">
        <f>IFERROR(VLOOKUP(R3397*1,'[1]Ordenes de Servicio'!G:K,5,0),"No Cruza")</f>
        <v>No Cruza</v>
      </c>
      <c r="AO3397" s="17">
        <f t="shared" ca="1" si="937"/>
        <v>22</v>
      </c>
      <c r="AP3397" s="17">
        <f t="shared" si="938"/>
        <v>3</v>
      </c>
      <c r="AQ3397" s="17">
        <f t="shared" si="939"/>
        <v>11</v>
      </c>
      <c r="AR3397" s="17">
        <f t="shared" si="940"/>
        <v>2020</v>
      </c>
      <c r="AS3397" s="17">
        <f t="shared" ca="1" si="941"/>
        <v>22</v>
      </c>
      <c r="AT3397" s="17" t="str">
        <f t="shared" ca="1" si="942"/>
        <v>No</v>
      </c>
      <c r="AU3397" s="17">
        <f t="shared" si="943"/>
        <v>0</v>
      </c>
      <c r="AV3397" s="17" t="str">
        <f>+VLOOKUP(B3397,[1]Cruces!S:T,2,0)</f>
        <v>7. Ejecución en Campo OS BT</v>
      </c>
    </row>
    <row r="3398" spans="1:48" hidden="1" x14ac:dyDescent="0.25">
      <c r="A3398" s="17" t="s">
        <v>10076</v>
      </c>
      <c r="B3398" s="17" t="s">
        <v>1943</v>
      </c>
      <c r="C3398" s="17">
        <v>0</v>
      </c>
      <c r="D3398" s="17">
        <v>0</v>
      </c>
      <c r="E3398" s="17" t="s">
        <v>55</v>
      </c>
      <c r="F3398" s="17" t="s">
        <v>7098</v>
      </c>
      <c r="G3398" s="17" t="s">
        <v>10077</v>
      </c>
      <c r="H3398" s="17">
        <v>3008643645</v>
      </c>
      <c r="I3398" s="17" t="s">
        <v>71</v>
      </c>
      <c r="J3398" s="17" t="s">
        <v>59</v>
      </c>
      <c r="K3398" s="17" t="s">
        <v>10078</v>
      </c>
      <c r="L3398" s="17" t="s">
        <v>7238</v>
      </c>
      <c r="M3398" s="17" t="s">
        <v>7239</v>
      </c>
      <c r="N3398" s="17" t="s">
        <v>1946</v>
      </c>
      <c r="O3398" s="17">
        <v>20200722</v>
      </c>
      <c r="P3398" s="17">
        <v>20200811</v>
      </c>
      <c r="Q3398" s="17">
        <v>3310</v>
      </c>
      <c r="R3398" s="17">
        <v>27968221</v>
      </c>
      <c r="S3398" s="17" t="s">
        <v>6601</v>
      </c>
      <c r="T3398" s="17" t="s">
        <v>63</v>
      </c>
      <c r="U3398" s="17" t="s">
        <v>88</v>
      </c>
      <c r="V3398" s="17">
        <f t="shared" si="928"/>
        <v>3</v>
      </c>
      <c r="W3398" s="17">
        <v>3000</v>
      </c>
      <c r="X3398" s="17" t="s">
        <v>7065</v>
      </c>
      <c r="Y3398" s="17" t="s">
        <v>1943</v>
      </c>
      <c r="Z3398" s="17">
        <v>20200811</v>
      </c>
      <c r="AA3398" s="17" t="s">
        <v>1947</v>
      </c>
      <c r="AB3398" s="17">
        <v>1</v>
      </c>
      <c r="AC3398" s="17" t="str">
        <f>IFERROR(VLOOKUP(A3398,[1]Cruces!AJ:AK,2,0),VLOOKUP(CONCATENATE(X3398,AA3398),[1]Cruces!G:H,2,0))</f>
        <v>Solicitud por BT</v>
      </c>
      <c r="AD3398" s="17">
        <f t="shared" si="929"/>
        <v>22</v>
      </c>
      <c r="AE3398" s="17">
        <f t="shared" si="930"/>
        <v>7</v>
      </c>
      <c r="AF3398" s="17">
        <f t="shared" si="931"/>
        <v>2020</v>
      </c>
      <c r="AG3398" s="17" t="str">
        <f>IFERROR(VLOOKUP(MID(A3398,2,4)*1,[1]Cruces!K:L,2,0),"Verificar")</f>
        <v>Guajira</v>
      </c>
      <c r="AH3398" s="17">
        <f t="shared" ca="1" si="932"/>
        <v>126</v>
      </c>
      <c r="AI3398" s="17" t="str">
        <f>IFERROR(VLOOKUP(U3398,[1]Cruces!$O$1:$P$6,2,0),"Sin Orden")</f>
        <v>Resuelta</v>
      </c>
      <c r="AJ3398" s="17">
        <f t="shared" si="933"/>
        <v>11</v>
      </c>
      <c r="AK3398" s="17">
        <f t="shared" si="934"/>
        <v>8</v>
      </c>
      <c r="AL3398" s="17">
        <f t="shared" si="935"/>
        <v>2020</v>
      </c>
      <c r="AM3398" s="17">
        <f t="shared" ca="1" si="936"/>
        <v>106</v>
      </c>
      <c r="AN3398" s="18">
        <f>IFERROR(VLOOKUP(R3398*1,'[1]Ordenes de Servicio'!G:K,5,0),"No Cruza")</f>
        <v>44054</v>
      </c>
      <c r="AO3398" s="17">
        <f t="shared" ca="1" si="937"/>
        <v>20</v>
      </c>
      <c r="AP3398" s="17">
        <f t="shared" si="938"/>
        <v>11</v>
      </c>
      <c r="AQ3398" s="17">
        <f t="shared" si="939"/>
        <v>8</v>
      </c>
      <c r="AR3398" s="17">
        <f t="shared" si="940"/>
        <v>2020</v>
      </c>
      <c r="AS3398" s="17">
        <f t="shared" ca="1" si="941"/>
        <v>106</v>
      </c>
      <c r="AT3398" s="17" t="str">
        <f t="shared" ca="1" si="942"/>
        <v>No</v>
      </c>
      <c r="AU3398" s="17">
        <f t="shared" si="943"/>
        <v>0</v>
      </c>
      <c r="AV3398" s="17" t="str">
        <f>+VLOOKUP(B3398,[1]Cruces!S:T,2,0)</f>
        <v>7. Ejecución en Campo OS BT</v>
      </c>
    </row>
    <row r="3399" spans="1:48" hidden="1" x14ac:dyDescent="0.25">
      <c r="A3399" s="17" t="s">
        <v>10079</v>
      </c>
      <c r="B3399" s="17" t="s">
        <v>1943</v>
      </c>
      <c r="C3399" s="17">
        <v>0</v>
      </c>
      <c r="D3399" s="17">
        <v>0</v>
      </c>
      <c r="E3399" s="17" t="s">
        <v>55</v>
      </c>
      <c r="F3399" s="17" t="s">
        <v>7717</v>
      </c>
      <c r="G3399" s="17" t="s">
        <v>10080</v>
      </c>
      <c r="H3399" s="17">
        <v>3103511879</v>
      </c>
      <c r="I3399" s="17" t="s">
        <v>71</v>
      </c>
      <c r="J3399" s="17" t="s">
        <v>59</v>
      </c>
      <c r="K3399" s="17" t="s">
        <v>97</v>
      </c>
      <c r="L3399" s="17" t="s">
        <v>7720</v>
      </c>
      <c r="M3399" s="17" t="s">
        <v>7721</v>
      </c>
      <c r="N3399" s="17" t="s">
        <v>1946</v>
      </c>
      <c r="O3399" s="17">
        <v>20201022</v>
      </c>
      <c r="P3399" s="17">
        <v>20201022</v>
      </c>
      <c r="Q3399" s="17">
        <v>9353</v>
      </c>
      <c r="R3399" s="17">
        <v>28246711</v>
      </c>
      <c r="S3399" s="17" t="s">
        <v>6601</v>
      </c>
      <c r="T3399" s="17" t="s">
        <v>63</v>
      </c>
      <c r="U3399" s="17" t="s">
        <v>640</v>
      </c>
      <c r="V3399" s="17">
        <f t="shared" si="928"/>
        <v>3</v>
      </c>
      <c r="W3399" s="17">
        <v>3000</v>
      </c>
      <c r="X3399" s="17" t="s">
        <v>7065</v>
      </c>
      <c r="Y3399" s="17" t="s">
        <v>1943</v>
      </c>
      <c r="Z3399" s="17">
        <v>20201022</v>
      </c>
      <c r="AA3399" s="17" t="s">
        <v>1947</v>
      </c>
      <c r="AB3399" s="17">
        <v>1</v>
      </c>
      <c r="AC3399" s="17" t="str">
        <f>IFERROR(VLOOKUP(A3399,[1]Cruces!AJ:AK,2,0),VLOOKUP(CONCATENATE(X3399,AA3399),[1]Cruces!G:H,2,0))</f>
        <v>Solicitud por BT</v>
      </c>
      <c r="AD3399" s="17">
        <f t="shared" si="929"/>
        <v>22</v>
      </c>
      <c r="AE3399" s="17">
        <f t="shared" si="930"/>
        <v>10</v>
      </c>
      <c r="AF3399" s="17">
        <f t="shared" si="931"/>
        <v>2020</v>
      </c>
      <c r="AG3399" s="17" t="str">
        <f>IFERROR(VLOOKUP(MID(A3399,2,4)*1,[1]Cruces!K:L,2,0),"Verificar")</f>
        <v>Magdalena</v>
      </c>
      <c r="AH3399" s="17">
        <f t="shared" ca="1" si="932"/>
        <v>34</v>
      </c>
      <c r="AI3399" s="17" t="str">
        <f>IFERROR(VLOOKUP(U3399,[1]Cruces!$O$1:$P$6,2,0),"Sin Orden")</f>
        <v>Pendiente</v>
      </c>
      <c r="AJ3399" s="17">
        <f t="shared" si="933"/>
        <v>22</v>
      </c>
      <c r="AK3399" s="17">
        <f t="shared" si="934"/>
        <v>10</v>
      </c>
      <c r="AL3399" s="17">
        <f t="shared" si="935"/>
        <v>2020</v>
      </c>
      <c r="AM3399" s="17">
        <f t="shared" ca="1" si="936"/>
        <v>34</v>
      </c>
      <c r="AN3399" s="18">
        <f>IFERROR(VLOOKUP(R3399*1,'[1]Ordenes de Servicio'!G:K,5,0),"No Cruza")</f>
        <v>44126</v>
      </c>
      <c r="AO3399" s="17">
        <f t="shared" ca="1" si="937"/>
        <v>34</v>
      </c>
      <c r="AP3399" s="17">
        <f t="shared" si="938"/>
        <v>22</v>
      </c>
      <c r="AQ3399" s="17">
        <f t="shared" si="939"/>
        <v>10</v>
      </c>
      <c r="AR3399" s="17">
        <f t="shared" si="940"/>
        <v>2020</v>
      </c>
      <c r="AS3399" s="17">
        <f t="shared" ca="1" si="941"/>
        <v>34</v>
      </c>
      <c r="AT3399" s="17" t="str">
        <f t="shared" ca="1" si="942"/>
        <v>No</v>
      </c>
      <c r="AU3399" s="17">
        <f t="shared" si="943"/>
        <v>0</v>
      </c>
      <c r="AV3399" s="17" t="str">
        <f>+VLOOKUP(B3399,[1]Cruces!S:T,2,0)</f>
        <v>7. Ejecución en Campo OS BT</v>
      </c>
    </row>
    <row r="3400" spans="1:48" hidden="1" x14ac:dyDescent="0.25">
      <c r="A3400" s="17" t="s">
        <v>6065</v>
      </c>
      <c r="B3400" s="17" t="s">
        <v>54</v>
      </c>
      <c r="C3400" s="17">
        <v>5638159</v>
      </c>
      <c r="D3400" s="17">
        <v>0</v>
      </c>
      <c r="E3400" s="17" t="s">
        <v>55</v>
      </c>
      <c r="F3400" s="17" t="s">
        <v>126</v>
      </c>
      <c r="G3400" s="17" t="s">
        <v>6066</v>
      </c>
      <c r="H3400" s="17">
        <v>3013701302</v>
      </c>
      <c r="I3400" s="17" t="s">
        <v>71</v>
      </c>
      <c r="J3400" s="17" t="s">
        <v>59</v>
      </c>
      <c r="K3400" s="17" t="s">
        <v>97</v>
      </c>
      <c r="L3400" s="17" t="s">
        <v>129</v>
      </c>
      <c r="M3400" s="17" t="s">
        <v>130</v>
      </c>
      <c r="N3400" s="17" t="s">
        <v>62</v>
      </c>
      <c r="O3400" s="17">
        <v>20190711</v>
      </c>
      <c r="P3400" s="17">
        <v>20190715</v>
      </c>
      <c r="Q3400" s="17">
        <v>3310</v>
      </c>
      <c r="R3400" s="17">
        <v>26510060</v>
      </c>
      <c r="S3400" s="17" t="s">
        <v>100</v>
      </c>
      <c r="T3400" s="17" t="s">
        <v>63</v>
      </c>
      <c r="U3400" s="17" t="s">
        <v>91</v>
      </c>
      <c r="V3400" s="17">
        <f t="shared" si="928"/>
        <v>45</v>
      </c>
      <c r="W3400" s="17">
        <v>45000</v>
      </c>
      <c r="X3400" s="17" t="s">
        <v>89</v>
      </c>
      <c r="Y3400" s="17" t="s">
        <v>65</v>
      </c>
      <c r="Z3400" s="17">
        <v>20190715</v>
      </c>
      <c r="AA3400" s="17" t="s">
        <v>78</v>
      </c>
      <c r="AB3400" s="17">
        <v>1</v>
      </c>
      <c r="AC3400" s="17" t="str">
        <f>IFERROR(VLOOKUP(A3400,[1]Cruces!AJ:AK,2,0),VLOOKUP(CONCATENATE(X3400,AA3400),[1]Cruces!G:H,2,0))</f>
        <v>Solicitud de Obra</v>
      </c>
      <c r="AD3400" s="17">
        <f t="shared" si="929"/>
        <v>11</v>
      </c>
      <c r="AE3400" s="17">
        <f t="shared" si="930"/>
        <v>7</v>
      </c>
      <c r="AF3400" s="17">
        <f t="shared" si="931"/>
        <v>2019</v>
      </c>
      <c r="AG3400" s="17" t="str">
        <f>IFERROR(VLOOKUP(MID(A3400,2,4)*1,[1]Cruces!K:L,2,0),"Verificar")</f>
        <v>Guajira</v>
      </c>
      <c r="AH3400" s="17">
        <f t="shared" ca="1" si="932"/>
        <v>503</v>
      </c>
      <c r="AI3400" s="17" t="str">
        <f>IFERROR(VLOOKUP(U3400,[1]Cruces!$O$1:$P$6,2,0),"Sin Orden")</f>
        <v>Resuelta</v>
      </c>
      <c r="AJ3400" s="17">
        <f t="shared" si="933"/>
        <v>15</v>
      </c>
      <c r="AK3400" s="17">
        <f t="shared" si="934"/>
        <v>7</v>
      </c>
      <c r="AL3400" s="17">
        <f t="shared" si="935"/>
        <v>2019</v>
      </c>
      <c r="AM3400" s="17">
        <f t="shared" ca="1" si="936"/>
        <v>499</v>
      </c>
      <c r="AN3400" s="18" t="str">
        <f>IFERROR(VLOOKUP(R3400*1,'[1]Ordenes de Servicio'!G:K,5,0),"No Cruza")</f>
        <v>No Cruza</v>
      </c>
      <c r="AO3400" s="17">
        <f t="shared" ca="1" si="937"/>
        <v>4</v>
      </c>
      <c r="AP3400" s="17">
        <f t="shared" si="938"/>
        <v>15</v>
      </c>
      <c r="AQ3400" s="17">
        <f t="shared" si="939"/>
        <v>7</v>
      </c>
      <c r="AR3400" s="17">
        <f t="shared" si="940"/>
        <v>2019</v>
      </c>
      <c r="AS3400" s="17">
        <f t="shared" ca="1" si="941"/>
        <v>499</v>
      </c>
      <c r="AT3400" s="17" t="str">
        <f t="shared" ca="1" si="942"/>
        <v>Si</v>
      </c>
      <c r="AU3400" s="17">
        <f t="shared" si="943"/>
        <v>0</v>
      </c>
      <c r="AV3400" s="17" t="str">
        <f>+VLOOKUP(B3400,[1]Cruces!S:T,2,0)</f>
        <v>4. Presupuesto de Obra</v>
      </c>
    </row>
    <row r="3401" spans="1:48" hidden="1" x14ac:dyDescent="0.25">
      <c r="A3401" s="17" t="s">
        <v>6067</v>
      </c>
      <c r="B3401" s="17" t="s">
        <v>68</v>
      </c>
      <c r="C3401" s="17">
        <v>0</v>
      </c>
      <c r="D3401" s="17">
        <v>0</v>
      </c>
      <c r="E3401" s="17" t="s">
        <v>55</v>
      </c>
      <c r="F3401" s="17" t="s">
        <v>107</v>
      </c>
      <c r="G3401" s="17" t="s">
        <v>6068</v>
      </c>
      <c r="H3401" s="17">
        <v>3106908688</v>
      </c>
      <c r="I3401" s="17" t="s">
        <v>71</v>
      </c>
      <c r="J3401" s="17" t="s">
        <v>59</v>
      </c>
      <c r="K3401" s="17" t="s">
        <v>6069</v>
      </c>
      <c r="L3401" s="17" t="s">
        <v>325</v>
      </c>
      <c r="M3401" s="17" t="s">
        <v>326</v>
      </c>
      <c r="N3401" s="17" t="s">
        <v>75</v>
      </c>
      <c r="O3401" s="17">
        <v>20160919</v>
      </c>
      <c r="P3401" s="17">
        <v>20161212</v>
      </c>
      <c r="Q3401" s="17">
        <v>1170</v>
      </c>
      <c r="R3401" s="17">
        <v>23125231</v>
      </c>
      <c r="S3401" s="17" t="s">
        <v>100</v>
      </c>
      <c r="T3401" s="17" t="s">
        <v>63</v>
      </c>
      <c r="U3401" s="17" t="s">
        <v>91</v>
      </c>
      <c r="V3401" s="17">
        <f t="shared" si="928"/>
        <v>25</v>
      </c>
      <c r="W3401" s="17">
        <v>25000</v>
      </c>
      <c r="X3401" s="17" t="s">
        <v>64</v>
      </c>
      <c r="Y3401" s="17" t="s">
        <v>136</v>
      </c>
      <c r="Z3401" s="17">
        <v>20161230</v>
      </c>
      <c r="AA3401" s="17" t="s">
        <v>137</v>
      </c>
      <c r="AB3401" s="17">
        <v>1</v>
      </c>
      <c r="AC3401" s="17" t="str">
        <f>IFERROR(VLOOKUP(A3401,[1]Cruces!AJ:AK,2,0),VLOOKUP(CONCATENATE(X3401,AA3401),[1]Cruces!G:H,2,0))</f>
        <v>Solicitud de Obra</v>
      </c>
      <c r="AD3401" s="17">
        <f t="shared" si="929"/>
        <v>19</v>
      </c>
      <c r="AE3401" s="17">
        <f t="shared" si="930"/>
        <v>9</v>
      </c>
      <c r="AF3401" s="17">
        <f t="shared" si="931"/>
        <v>2016</v>
      </c>
      <c r="AG3401" s="17" t="str">
        <f>IFERROR(VLOOKUP(MID(A3401,2,4)*1,[1]Cruces!K:L,2,0),"Verificar")</f>
        <v>Atlántico Norte</v>
      </c>
      <c r="AH3401" s="17">
        <f t="shared" ca="1" si="932"/>
        <v>1528</v>
      </c>
      <c r="AI3401" s="17" t="str">
        <f>IFERROR(VLOOKUP(U3401,[1]Cruces!$O$1:$P$6,2,0),"Sin Orden")</f>
        <v>Resuelta</v>
      </c>
      <c r="AJ3401" s="17">
        <f t="shared" si="933"/>
        <v>30</v>
      </c>
      <c r="AK3401" s="17">
        <f t="shared" si="934"/>
        <v>12</v>
      </c>
      <c r="AL3401" s="17">
        <f t="shared" si="935"/>
        <v>2016</v>
      </c>
      <c r="AM3401" s="17">
        <f t="shared" ca="1" si="936"/>
        <v>1426</v>
      </c>
      <c r="AN3401" s="18" t="str">
        <f>IFERROR(VLOOKUP(R3401*1,'[1]Ordenes de Servicio'!G:K,5,0),"No Cruza")</f>
        <v>No Cruza</v>
      </c>
      <c r="AO3401" s="17">
        <f t="shared" ca="1" si="937"/>
        <v>102</v>
      </c>
      <c r="AP3401" s="17">
        <f t="shared" si="938"/>
        <v>12</v>
      </c>
      <c r="AQ3401" s="17">
        <f t="shared" si="939"/>
        <v>12</v>
      </c>
      <c r="AR3401" s="17">
        <f t="shared" si="940"/>
        <v>2016</v>
      </c>
      <c r="AS3401" s="17">
        <f t="shared" ca="1" si="941"/>
        <v>1444</v>
      </c>
      <c r="AT3401" s="17" t="str">
        <f t="shared" ca="1" si="942"/>
        <v>Si</v>
      </c>
      <c r="AU3401" s="17">
        <f t="shared" si="943"/>
        <v>18</v>
      </c>
      <c r="AV3401" s="17" t="str">
        <f>+VLOOKUP(B3401,[1]Cruces!S:T,2,0)</f>
        <v>5. Consultoría / Adjudicación</v>
      </c>
    </row>
    <row r="3402" spans="1:48" hidden="1" x14ac:dyDescent="0.25">
      <c r="A3402" s="17" t="s">
        <v>6070</v>
      </c>
      <c r="B3402" s="17" t="s">
        <v>68</v>
      </c>
      <c r="C3402" s="17">
        <v>0</v>
      </c>
      <c r="D3402" s="17">
        <v>0</v>
      </c>
      <c r="E3402" s="17" t="s">
        <v>55</v>
      </c>
      <c r="F3402" s="17" t="s">
        <v>120</v>
      </c>
      <c r="G3402" s="17" t="s">
        <v>6071</v>
      </c>
      <c r="H3402" s="17">
        <v>0</v>
      </c>
      <c r="I3402" s="17" t="s">
        <v>357</v>
      </c>
      <c r="J3402" s="17" t="s">
        <v>59</v>
      </c>
      <c r="K3402" s="17" t="s">
        <v>97</v>
      </c>
      <c r="L3402" s="17" t="s">
        <v>122</v>
      </c>
      <c r="M3402" s="17" t="s">
        <v>123</v>
      </c>
      <c r="N3402" s="17" t="s">
        <v>75</v>
      </c>
      <c r="O3402" s="17">
        <v>20181204</v>
      </c>
      <c r="P3402" s="17">
        <v>20190423</v>
      </c>
      <c r="Q3402" s="17">
        <v>1110</v>
      </c>
      <c r="R3402" s="17">
        <v>25799172</v>
      </c>
      <c r="S3402" s="17" t="s">
        <v>100</v>
      </c>
      <c r="T3402" s="17" t="s">
        <v>63</v>
      </c>
      <c r="U3402" s="17" t="s">
        <v>91</v>
      </c>
      <c r="V3402" s="17">
        <f t="shared" si="928"/>
        <v>1</v>
      </c>
      <c r="W3402" s="17">
        <v>1000</v>
      </c>
      <c r="X3402" s="17" t="s">
        <v>64</v>
      </c>
      <c r="Y3402" s="17" t="s">
        <v>136</v>
      </c>
      <c r="Z3402" s="17">
        <v>20190507</v>
      </c>
      <c r="AA3402" s="17" t="s">
        <v>113</v>
      </c>
      <c r="AB3402" s="17">
        <v>1</v>
      </c>
      <c r="AC3402" s="17" t="str">
        <f>IFERROR(VLOOKUP(A3402,[1]Cruces!AJ:AK,2,0),VLOOKUP(CONCATENATE(X3402,AA3402),[1]Cruces!G:H,2,0))</f>
        <v>Solicitud de Obra</v>
      </c>
      <c r="AD3402" s="17">
        <f t="shared" si="929"/>
        <v>4</v>
      </c>
      <c r="AE3402" s="17">
        <f t="shared" si="930"/>
        <v>12</v>
      </c>
      <c r="AF3402" s="17">
        <f t="shared" si="931"/>
        <v>2018</v>
      </c>
      <c r="AG3402" s="17" t="str">
        <f>IFERROR(VLOOKUP(MID(A3402,2,4)*1,[1]Cruces!K:L,2,0),"Verificar")</f>
        <v>Atlántico Norte</v>
      </c>
      <c r="AH3402" s="17">
        <f t="shared" ca="1" si="932"/>
        <v>722</v>
      </c>
      <c r="AI3402" s="17" t="str">
        <f>IFERROR(VLOOKUP(U3402,[1]Cruces!$O$1:$P$6,2,0),"Sin Orden")</f>
        <v>Resuelta</v>
      </c>
      <c r="AJ3402" s="17">
        <f t="shared" si="933"/>
        <v>7</v>
      </c>
      <c r="AK3402" s="17">
        <f t="shared" si="934"/>
        <v>5</v>
      </c>
      <c r="AL3402" s="17">
        <f t="shared" si="935"/>
        <v>2019</v>
      </c>
      <c r="AM3402" s="17">
        <f t="shared" ca="1" si="936"/>
        <v>568</v>
      </c>
      <c r="AN3402" s="18" t="str">
        <f>IFERROR(VLOOKUP(R3402*1,'[1]Ordenes de Servicio'!G:K,5,0),"No Cruza")</f>
        <v>No Cruza</v>
      </c>
      <c r="AO3402" s="17">
        <f t="shared" ca="1" si="937"/>
        <v>154</v>
      </c>
      <c r="AP3402" s="17">
        <f t="shared" si="938"/>
        <v>23</v>
      </c>
      <c r="AQ3402" s="17">
        <f t="shared" si="939"/>
        <v>4</v>
      </c>
      <c r="AR3402" s="17">
        <f t="shared" si="940"/>
        <v>2019</v>
      </c>
      <c r="AS3402" s="17">
        <f t="shared" ca="1" si="941"/>
        <v>582</v>
      </c>
      <c r="AT3402" s="17" t="str">
        <f t="shared" ca="1" si="942"/>
        <v>Si</v>
      </c>
      <c r="AU3402" s="17">
        <f t="shared" si="943"/>
        <v>14</v>
      </c>
      <c r="AV3402" s="17" t="str">
        <f>+VLOOKUP(B3402,[1]Cruces!S:T,2,0)</f>
        <v>5. Consultoría / Adjudicación</v>
      </c>
    </row>
    <row r="3403" spans="1:48" hidden="1" x14ac:dyDescent="0.25">
      <c r="A3403" s="17" t="s">
        <v>6072</v>
      </c>
      <c r="B3403" s="17" t="s">
        <v>54</v>
      </c>
      <c r="C3403" s="17">
        <v>0</v>
      </c>
      <c r="D3403" s="17">
        <v>0</v>
      </c>
      <c r="E3403" s="17" t="s">
        <v>55</v>
      </c>
      <c r="F3403" s="17" t="s">
        <v>232</v>
      </c>
      <c r="G3403" s="17" t="s">
        <v>6073</v>
      </c>
      <c r="H3403" s="17">
        <v>0</v>
      </c>
      <c r="I3403" s="17" t="s">
        <v>83</v>
      </c>
      <c r="J3403" s="17" t="s">
        <v>59</v>
      </c>
      <c r="K3403" s="17" t="s">
        <v>6074</v>
      </c>
      <c r="L3403" s="17" t="s">
        <v>280</v>
      </c>
      <c r="M3403" s="17" t="s">
        <v>281</v>
      </c>
      <c r="N3403" s="17" t="s">
        <v>62</v>
      </c>
      <c r="O3403" s="17">
        <v>20200415</v>
      </c>
      <c r="P3403" s="17">
        <v>20200421</v>
      </c>
      <c r="Q3403" s="17">
        <v>9521</v>
      </c>
      <c r="R3403" s="17">
        <v>27324449</v>
      </c>
      <c r="S3403" s="17" t="s">
        <v>100</v>
      </c>
      <c r="T3403" s="17" t="s">
        <v>63</v>
      </c>
      <c r="U3403" s="17" t="s">
        <v>91</v>
      </c>
      <c r="V3403" s="17">
        <f t="shared" si="928"/>
        <v>50</v>
      </c>
      <c r="W3403" s="17">
        <v>50000</v>
      </c>
      <c r="X3403" s="17" t="s">
        <v>64</v>
      </c>
      <c r="Y3403" s="17" t="s">
        <v>65</v>
      </c>
      <c r="Z3403" s="17">
        <v>20200421</v>
      </c>
      <c r="AA3403" s="17" t="s">
        <v>78</v>
      </c>
      <c r="AB3403" s="17">
        <v>1</v>
      </c>
      <c r="AC3403" s="17" t="str">
        <f>IFERROR(VLOOKUP(A3403,[1]Cruces!AJ:AK,2,0),VLOOKUP(CONCATENATE(X3403,AA3403),[1]Cruces!G:H,2,0))</f>
        <v>Solicitud de Obra</v>
      </c>
      <c r="AD3403" s="17">
        <f t="shared" si="929"/>
        <v>15</v>
      </c>
      <c r="AE3403" s="17">
        <f t="shared" si="930"/>
        <v>4</v>
      </c>
      <c r="AF3403" s="17">
        <f t="shared" si="931"/>
        <v>2020</v>
      </c>
      <c r="AG3403" s="17" t="str">
        <f>IFERROR(VLOOKUP(MID(A3403,2,4)*1,[1]Cruces!K:L,2,0),"Verificar")</f>
        <v>Atlántico Sur</v>
      </c>
      <c r="AH3403" s="17">
        <f t="shared" ca="1" si="932"/>
        <v>224</v>
      </c>
      <c r="AI3403" s="17" t="str">
        <f>IFERROR(VLOOKUP(U3403,[1]Cruces!$O$1:$P$6,2,0),"Sin Orden")</f>
        <v>Resuelta</v>
      </c>
      <c r="AJ3403" s="17">
        <f t="shared" si="933"/>
        <v>21</v>
      </c>
      <c r="AK3403" s="17">
        <f t="shared" si="934"/>
        <v>4</v>
      </c>
      <c r="AL3403" s="17">
        <f t="shared" si="935"/>
        <v>2020</v>
      </c>
      <c r="AM3403" s="17">
        <f t="shared" ca="1" si="936"/>
        <v>218</v>
      </c>
      <c r="AN3403" s="18" t="str">
        <f>IFERROR(VLOOKUP(R3403*1,'[1]Ordenes de Servicio'!G:K,5,0),"No Cruza")</f>
        <v>No Cruza</v>
      </c>
      <c r="AO3403" s="17">
        <f t="shared" ca="1" si="937"/>
        <v>6</v>
      </c>
      <c r="AP3403" s="17">
        <f t="shared" si="938"/>
        <v>21</v>
      </c>
      <c r="AQ3403" s="17">
        <f t="shared" si="939"/>
        <v>4</v>
      </c>
      <c r="AR3403" s="17">
        <f t="shared" si="940"/>
        <v>2020</v>
      </c>
      <c r="AS3403" s="17">
        <f t="shared" ca="1" si="941"/>
        <v>218</v>
      </c>
      <c r="AT3403" s="17" t="str">
        <f t="shared" ca="1" si="942"/>
        <v>No</v>
      </c>
      <c r="AU3403" s="17">
        <f t="shared" si="943"/>
        <v>0</v>
      </c>
      <c r="AV3403" s="17" t="str">
        <f>+VLOOKUP(B3403,[1]Cruces!S:T,2,0)</f>
        <v>4. Presupuesto de Obra</v>
      </c>
    </row>
    <row r="3404" spans="1:48" hidden="1" x14ac:dyDescent="0.25">
      <c r="A3404" s="17" t="s">
        <v>6075</v>
      </c>
      <c r="B3404" s="17" t="s">
        <v>68</v>
      </c>
      <c r="C3404" s="17">
        <v>7661699</v>
      </c>
      <c r="D3404" s="17">
        <v>10006473</v>
      </c>
      <c r="E3404" s="17" t="s">
        <v>93</v>
      </c>
      <c r="F3404" s="17" t="s">
        <v>932</v>
      </c>
      <c r="G3404" s="17" t="s">
        <v>6076</v>
      </c>
      <c r="H3404" s="17">
        <v>3005197566</v>
      </c>
      <c r="I3404" s="17" t="s">
        <v>71</v>
      </c>
      <c r="J3404" s="17" t="s">
        <v>6077</v>
      </c>
      <c r="K3404" s="17" t="s">
        <v>6078</v>
      </c>
      <c r="L3404" s="17" t="s">
        <v>1116</v>
      </c>
      <c r="M3404" s="17" t="s">
        <v>1117</v>
      </c>
      <c r="N3404" s="17" t="s">
        <v>75</v>
      </c>
      <c r="O3404" s="17">
        <v>20191206</v>
      </c>
      <c r="P3404" s="17">
        <v>20200307</v>
      </c>
      <c r="Q3404" s="17">
        <v>3410</v>
      </c>
      <c r="R3404" s="17">
        <v>28127639</v>
      </c>
      <c r="S3404" s="17" t="s">
        <v>76</v>
      </c>
      <c r="T3404" s="17" t="s">
        <v>63</v>
      </c>
      <c r="U3404" s="17" t="s">
        <v>88</v>
      </c>
      <c r="V3404" s="17">
        <f t="shared" si="928"/>
        <v>48</v>
      </c>
      <c r="W3404" s="17">
        <v>48000</v>
      </c>
      <c r="X3404" s="17" t="s">
        <v>89</v>
      </c>
      <c r="Y3404" s="17" t="s">
        <v>136</v>
      </c>
      <c r="Z3404" s="17">
        <v>20200401</v>
      </c>
      <c r="AA3404" s="17" t="s">
        <v>78</v>
      </c>
      <c r="AB3404" s="17">
        <v>1</v>
      </c>
      <c r="AC3404" s="17" t="str">
        <f>IFERROR(VLOOKUP(A3404,[1]Cruces!AJ:AK,2,0),VLOOKUP(CONCATENATE(X3404,AA3404),[1]Cruces!G:H,2,0))</f>
        <v>Solicitud de Obra</v>
      </c>
      <c r="AD3404" s="17">
        <f t="shared" si="929"/>
        <v>6</v>
      </c>
      <c r="AE3404" s="17">
        <f t="shared" si="930"/>
        <v>12</v>
      </c>
      <c r="AF3404" s="17">
        <f t="shared" si="931"/>
        <v>2019</v>
      </c>
      <c r="AG3404" s="17" t="str">
        <f>IFERROR(VLOOKUP(MID(A3404,2,4)*1,[1]Cruces!K:L,2,0),"Verificar")</f>
        <v>Magdalena</v>
      </c>
      <c r="AH3404" s="17">
        <f t="shared" ca="1" si="932"/>
        <v>355</v>
      </c>
      <c r="AI3404" s="17" t="str">
        <f>IFERROR(VLOOKUP(U3404,[1]Cruces!$O$1:$P$6,2,0),"Sin Orden")</f>
        <v>Resuelta</v>
      </c>
      <c r="AJ3404" s="17">
        <f t="shared" si="933"/>
        <v>1</v>
      </c>
      <c r="AK3404" s="17">
        <f t="shared" si="934"/>
        <v>4</v>
      </c>
      <c r="AL3404" s="17">
        <f t="shared" si="935"/>
        <v>2020</v>
      </c>
      <c r="AM3404" s="17">
        <f t="shared" ca="1" si="936"/>
        <v>238</v>
      </c>
      <c r="AN3404" s="18">
        <f>IFERROR(VLOOKUP(R3404*1,'[1]Ordenes de Servicio'!G:K,5,0),"No Cruza")</f>
        <v>44088</v>
      </c>
      <c r="AO3404" s="17">
        <f t="shared" ca="1" si="937"/>
        <v>117</v>
      </c>
      <c r="AP3404" s="17">
        <f t="shared" si="938"/>
        <v>7</v>
      </c>
      <c r="AQ3404" s="17">
        <f t="shared" si="939"/>
        <v>3</v>
      </c>
      <c r="AR3404" s="17">
        <f t="shared" si="940"/>
        <v>2020</v>
      </c>
      <c r="AS3404" s="17">
        <f t="shared" ca="1" si="941"/>
        <v>263</v>
      </c>
      <c r="AT3404" s="17" t="str">
        <f t="shared" ca="1" si="942"/>
        <v>No</v>
      </c>
      <c r="AU3404" s="17">
        <f t="shared" si="943"/>
        <v>25</v>
      </c>
      <c r="AV3404" s="17" t="str">
        <f>+VLOOKUP(B3404,[1]Cruces!S:T,2,0)</f>
        <v>5. Consultoría / Adjudicación</v>
      </c>
    </row>
    <row r="3405" spans="1:48" hidden="1" x14ac:dyDescent="0.25">
      <c r="A3405" s="17" t="s">
        <v>6079</v>
      </c>
      <c r="B3405" s="17" t="s">
        <v>68</v>
      </c>
      <c r="C3405" s="17">
        <v>0</v>
      </c>
      <c r="D3405" s="17">
        <v>0</v>
      </c>
      <c r="E3405" s="17" t="s">
        <v>55</v>
      </c>
      <c r="F3405" s="17" t="s">
        <v>107</v>
      </c>
      <c r="G3405" s="17" t="s">
        <v>6080</v>
      </c>
      <c r="H3405" s="17">
        <v>0</v>
      </c>
      <c r="I3405" s="17" t="s">
        <v>71</v>
      </c>
      <c r="J3405" s="17" t="s">
        <v>59</v>
      </c>
      <c r="K3405" s="17" t="s">
        <v>6081</v>
      </c>
      <c r="L3405" s="17" t="s">
        <v>117</v>
      </c>
      <c r="M3405" s="17" t="s">
        <v>118</v>
      </c>
      <c r="N3405" s="17" t="s">
        <v>75</v>
      </c>
      <c r="O3405" s="17">
        <v>20191209</v>
      </c>
      <c r="P3405" s="17">
        <v>20200204</v>
      </c>
      <c r="Q3405" s="17">
        <v>1150</v>
      </c>
      <c r="R3405" s="17">
        <v>26996227</v>
      </c>
      <c r="S3405" s="17" t="s">
        <v>100</v>
      </c>
      <c r="T3405" s="17" t="s">
        <v>63</v>
      </c>
      <c r="U3405" s="17" t="s">
        <v>91</v>
      </c>
      <c r="V3405" s="17">
        <f t="shared" si="928"/>
        <v>112.5</v>
      </c>
      <c r="W3405" s="17">
        <v>112500</v>
      </c>
      <c r="X3405" s="17" t="s">
        <v>64</v>
      </c>
      <c r="Y3405" s="17" t="s">
        <v>136</v>
      </c>
      <c r="Z3405" s="17">
        <v>20200221</v>
      </c>
      <c r="AA3405" s="17" t="s">
        <v>78</v>
      </c>
      <c r="AB3405" s="17">
        <v>1</v>
      </c>
      <c r="AC3405" s="17" t="str">
        <f>IFERROR(VLOOKUP(A3405,[1]Cruces!AJ:AK,2,0),VLOOKUP(CONCATENATE(X3405,AA3405),[1]Cruces!G:H,2,0))</f>
        <v>Solicitud de Obra</v>
      </c>
      <c r="AD3405" s="17">
        <f t="shared" si="929"/>
        <v>9</v>
      </c>
      <c r="AE3405" s="17">
        <f t="shared" si="930"/>
        <v>12</v>
      </c>
      <c r="AF3405" s="17">
        <f t="shared" si="931"/>
        <v>2019</v>
      </c>
      <c r="AG3405" s="17" t="str">
        <f>IFERROR(VLOOKUP(MID(A3405,2,4)*1,[1]Cruces!K:L,2,0),"Verificar")</f>
        <v>Atlántico Norte</v>
      </c>
      <c r="AH3405" s="17">
        <f t="shared" ca="1" si="932"/>
        <v>352</v>
      </c>
      <c r="AI3405" s="17" t="str">
        <f>IFERROR(VLOOKUP(U3405,[1]Cruces!$O$1:$P$6,2,0),"Sin Orden")</f>
        <v>Resuelta</v>
      </c>
      <c r="AJ3405" s="17">
        <f t="shared" si="933"/>
        <v>21</v>
      </c>
      <c r="AK3405" s="17">
        <f t="shared" si="934"/>
        <v>2</v>
      </c>
      <c r="AL3405" s="17">
        <f t="shared" si="935"/>
        <v>2020</v>
      </c>
      <c r="AM3405" s="17">
        <f t="shared" ca="1" si="936"/>
        <v>278</v>
      </c>
      <c r="AN3405" s="18" t="str">
        <f>IFERROR(VLOOKUP(R3405*1,'[1]Ordenes de Servicio'!G:K,5,0),"No Cruza")</f>
        <v>No Cruza</v>
      </c>
      <c r="AO3405" s="17">
        <f t="shared" ca="1" si="937"/>
        <v>74</v>
      </c>
      <c r="AP3405" s="17">
        <f t="shared" si="938"/>
        <v>4</v>
      </c>
      <c r="AQ3405" s="17">
        <f t="shared" si="939"/>
        <v>2</v>
      </c>
      <c r="AR3405" s="17">
        <f t="shared" si="940"/>
        <v>2020</v>
      </c>
      <c r="AS3405" s="17">
        <f t="shared" ca="1" si="941"/>
        <v>295</v>
      </c>
      <c r="AT3405" s="17" t="str">
        <f t="shared" ca="1" si="942"/>
        <v>No</v>
      </c>
      <c r="AU3405" s="17">
        <f t="shared" si="943"/>
        <v>17</v>
      </c>
      <c r="AV3405" s="17" t="str">
        <f>+VLOOKUP(B3405,[1]Cruces!S:T,2,0)</f>
        <v>5. Consultoría / Adjudicación</v>
      </c>
    </row>
    <row r="3406" spans="1:48" hidden="1" x14ac:dyDescent="0.25">
      <c r="A3406" s="17" t="s">
        <v>6082</v>
      </c>
      <c r="B3406" s="17" t="s">
        <v>68</v>
      </c>
      <c r="C3406" s="17">
        <v>2732793</v>
      </c>
      <c r="D3406" s="17">
        <v>0</v>
      </c>
      <c r="E3406" s="17" t="s">
        <v>55</v>
      </c>
      <c r="F3406" s="17" t="s">
        <v>120</v>
      </c>
      <c r="G3406" s="17" t="s">
        <v>6083</v>
      </c>
      <c r="H3406" s="17" t="s">
        <v>6084</v>
      </c>
      <c r="I3406" s="17" t="s">
        <v>182</v>
      </c>
      <c r="J3406" s="17" t="s">
        <v>59</v>
      </c>
      <c r="K3406" s="17" t="s">
        <v>6085</v>
      </c>
      <c r="L3406" s="17" t="s">
        <v>122</v>
      </c>
      <c r="M3406" s="17" t="s">
        <v>123</v>
      </c>
      <c r="N3406" s="17" t="s">
        <v>75</v>
      </c>
      <c r="O3406" s="17">
        <v>20181002</v>
      </c>
      <c r="P3406" s="17">
        <v>20181119</v>
      </c>
      <c r="Q3406" s="17">
        <v>1110</v>
      </c>
      <c r="R3406" s="17">
        <v>25589348</v>
      </c>
      <c r="S3406" s="17" t="s">
        <v>100</v>
      </c>
      <c r="T3406" s="17" t="s">
        <v>63</v>
      </c>
      <c r="U3406" s="17" t="s">
        <v>91</v>
      </c>
      <c r="V3406" s="17">
        <f t="shared" si="928"/>
        <v>112.5</v>
      </c>
      <c r="W3406" s="17">
        <v>112500</v>
      </c>
      <c r="X3406" s="17" t="s">
        <v>89</v>
      </c>
      <c r="Y3406" s="17" t="s">
        <v>136</v>
      </c>
      <c r="Z3406" s="17">
        <v>20181123</v>
      </c>
      <c r="AA3406" s="17" t="s">
        <v>101</v>
      </c>
      <c r="AB3406" s="17">
        <v>1</v>
      </c>
      <c r="AC3406" s="17" t="str">
        <f>IFERROR(VLOOKUP(A3406,[1]Cruces!AJ:AK,2,0),VLOOKUP(CONCATENATE(X3406,AA3406),[1]Cruces!G:H,2,0))</f>
        <v>Solicitud de Obra</v>
      </c>
      <c r="AD3406" s="17">
        <f t="shared" si="929"/>
        <v>2</v>
      </c>
      <c r="AE3406" s="17">
        <f t="shared" si="930"/>
        <v>10</v>
      </c>
      <c r="AF3406" s="17">
        <f t="shared" si="931"/>
        <v>2018</v>
      </c>
      <c r="AG3406" s="17" t="str">
        <f>IFERROR(VLOOKUP(MID(A3406,2,4)*1,[1]Cruces!K:L,2,0),"Verificar")</f>
        <v>Atlántico Norte</v>
      </c>
      <c r="AH3406" s="17">
        <f t="shared" ca="1" si="932"/>
        <v>785</v>
      </c>
      <c r="AI3406" s="17" t="str">
        <f>IFERROR(VLOOKUP(U3406,[1]Cruces!$O$1:$P$6,2,0),"Sin Orden")</f>
        <v>Resuelta</v>
      </c>
      <c r="AJ3406" s="17">
        <f t="shared" si="933"/>
        <v>23</v>
      </c>
      <c r="AK3406" s="17">
        <f t="shared" si="934"/>
        <v>11</v>
      </c>
      <c r="AL3406" s="17">
        <f t="shared" si="935"/>
        <v>2018</v>
      </c>
      <c r="AM3406" s="17">
        <f t="shared" ca="1" si="936"/>
        <v>733</v>
      </c>
      <c r="AN3406" s="18" t="str">
        <f>IFERROR(VLOOKUP(R3406*1,'[1]Ordenes de Servicio'!G:K,5,0),"No Cruza")</f>
        <v>No Cruza</v>
      </c>
      <c r="AO3406" s="17">
        <f t="shared" ca="1" si="937"/>
        <v>52</v>
      </c>
      <c r="AP3406" s="17">
        <f t="shared" si="938"/>
        <v>19</v>
      </c>
      <c r="AQ3406" s="17">
        <f t="shared" si="939"/>
        <v>11</v>
      </c>
      <c r="AR3406" s="17">
        <f t="shared" si="940"/>
        <v>2018</v>
      </c>
      <c r="AS3406" s="17">
        <f t="shared" ca="1" si="941"/>
        <v>737</v>
      </c>
      <c r="AT3406" s="17" t="str">
        <f t="shared" ca="1" si="942"/>
        <v>Si</v>
      </c>
      <c r="AU3406" s="17">
        <f t="shared" si="943"/>
        <v>4</v>
      </c>
      <c r="AV3406" s="17" t="str">
        <f>+VLOOKUP(B3406,[1]Cruces!S:T,2,0)</f>
        <v>5. Consultoría / Adjudicación</v>
      </c>
    </row>
    <row r="3407" spans="1:48" hidden="1" x14ac:dyDescent="0.25">
      <c r="A3407" s="17" t="s">
        <v>10081</v>
      </c>
      <c r="B3407" s="17" t="s">
        <v>1943</v>
      </c>
      <c r="C3407" s="17">
        <v>0</v>
      </c>
      <c r="D3407" s="17">
        <v>0</v>
      </c>
      <c r="E3407" s="17" t="s">
        <v>55</v>
      </c>
      <c r="F3407" s="17" t="s">
        <v>126</v>
      </c>
      <c r="G3407" s="17" t="s">
        <v>10082</v>
      </c>
      <c r="H3407" s="17">
        <v>3002848352</v>
      </c>
      <c r="I3407" s="17" t="s">
        <v>71</v>
      </c>
      <c r="J3407" s="17" t="s">
        <v>59</v>
      </c>
      <c r="K3407" s="17" t="s">
        <v>97</v>
      </c>
      <c r="L3407" s="17" t="s">
        <v>7089</v>
      </c>
      <c r="M3407" s="17" t="s">
        <v>7090</v>
      </c>
      <c r="N3407" s="17" t="s">
        <v>1946</v>
      </c>
      <c r="O3407" s="17">
        <v>20201023</v>
      </c>
      <c r="P3407" s="17">
        <v>20201023</v>
      </c>
      <c r="Q3407" s="17">
        <v>3330</v>
      </c>
      <c r="R3407" s="17">
        <v>28248711</v>
      </c>
      <c r="S3407" s="17" t="s">
        <v>6601</v>
      </c>
      <c r="T3407" s="17" t="s">
        <v>63</v>
      </c>
      <c r="U3407" s="17" t="s">
        <v>77</v>
      </c>
      <c r="V3407" s="17">
        <f t="shared" si="928"/>
        <v>3.5</v>
      </c>
      <c r="W3407" s="17">
        <v>3500</v>
      </c>
      <c r="X3407" s="17" t="s">
        <v>7065</v>
      </c>
      <c r="Y3407" s="17" t="s">
        <v>1943</v>
      </c>
      <c r="Z3407" s="17">
        <v>20201023</v>
      </c>
      <c r="AA3407" s="17" t="s">
        <v>1947</v>
      </c>
      <c r="AB3407" s="17">
        <v>1</v>
      </c>
      <c r="AC3407" s="17" t="str">
        <f>IFERROR(VLOOKUP(A3407,[1]Cruces!AJ:AK,2,0),VLOOKUP(CONCATENATE(X3407,AA3407),[1]Cruces!G:H,2,0))</f>
        <v>Solicitud por BT</v>
      </c>
      <c r="AD3407" s="17">
        <f t="shared" si="929"/>
        <v>23</v>
      </c>
      <c r="AE3407" s="17">
        <f t="shared" si="930"/>
        <v>10</v>
      </c>
      <c r="AF3407" s="17">
        <f t="shared" si="931"/>
        <v>2020</v>
      </c>
      <c r="AG3407" s="17" t="str">
        <f>IFERROR(VLOOKUP(MID(A3407,2,4)*1,[1]Cruces!K:L,2,0),"Verificar")</f>
        <v>Guajira</v>
      </c>
      <c r="AH3407" s="17">
        <f t="shared" ca="1" si="932"/>
        <v>33</v>
      </c>
      <c r="AI3407" s="17" t="str">
        <f>IFERROR(VLOOKUP(U3407,[1]Cruces!$O$1:$P$6,2,0),"Sin Orden")</f>
        <v>Pendiente</v>
      </c>
      <c r="AJ3407" s="17">
        <f t="shared" si="933"/>
        <v>23</v>
      </c>
      <c r="AK3407" s="17">
        <f t="shared" si="934"/>
        <v>10</v>
      </c>
      <c r="AL3407" s="17">
        <f t="shared" si="935"/>
        <v>2020</v>
      </c>
      <c r="AM3407" s="17">
        <f t="shared" ca="1" si="936"/>
        <v>33</v>
      </c>
      <c r="AN3407" s="18">
        <f>IFERROR(VLOOKUP(R3407*1,'[1]Ordenes de Servicio'!G:K,5,0),"No Cruza")</f>
        <v>44127</v>
      </c>
      <c r="AO3407" s="17">
        <f t="shared" ca="1" si="937"/>
        <v>33</v>
      </c>
      <c r="AP3407" s="17">
        <f t="shared" si="938"/>
        <v>23</v>
      </c>
      <c r="AQ3407" s="17">
        <f t="shared" si="939"/>
        <v>10</v>
      </c>
      <c r="AR3407" s="17">
        <f t="shared" si="940"/>
        <v>2020</v>
      </c>
      <c r="AS3407" s="17">
        <f t="shared" ca="1" si="941"/>
        <v>33</v>
      </c>
      <c r="AT3407" s="17" t="str">
        <f t="shared" ca="1" si="942"/>
        <v>No</v>
      </c>
      <c r="AU3407" s="17">
        <f t="shared" si="943"/>
        <v>0</v>
      </c>
      <c r="AV3407" s="17" t="str">
        <f>+VLOOKUP(B3407,[1]Cruces!S:T,2,0)</f>
        <v>7. Ejecución en Campo OS BT</v>
      </c>
    </row>
    <row r="3408" spans="1:48" hidden="1" x14ac:dyDescent="0.25">
      <c r="A3408" s="17" t="s">
        <v>6086</v>
      </c>
      <c r="B3408" s="17" t="s">
        <v>54</v>
      </c>
      <c r="C3408" s="17">
        <v>0</v>
      </c>
      <c r="D3408" s="17">
        <v>0</v>
      </c>
      <c r="E3408" s="17" t="s">
        <v>55</v>
      </c>
      <c r="F3408" s="17" t="s">
        <v>107</v>
      </c>
      <c r="G3408" s="17" t="s">
        <v>196</v>
      </c>
      <c r="H3408" s="17">
        <v>0</v>
      </c>
      <c r="I3408" s="17" t="s">
        <v>197</v>
      </c>
      <c r="J3408" s="17" t="s">
        <v>59</v>
      </c>
      <c r="K3408" s="17" t="s">
        <v>198</v>
      </c>
      <c r="L3408" s="17" t="s">
        <v>111</v>
      </c>
      <c r="M3408" s="17" t="s">
        <v>112</v>
      </c>
      <c r="N3408" s="17" t="s">
        <v>62</v>
      </c>
      <c r="O3408" s="17">
        <v>20201112</v>
      </c>
      <c r="P3408" s="17">
        <v>20201112</v>
      </c>
      <c r="Q3408" s="17">
        <v>1180</v>
      </c>
      <c r="R3408" s="17">
        <v>0</v>
      </c>
      <c r="S3408" s="17"/>
      <c r="T3408" s="17" t="s">
        <v>63</v>
      </c>
      <c r="U3408" s="17"/>
      <c r="V3408" s="17">
        <f t="shared" si="928"/>
        <v>37.5</v>
      </c>
      <c r="W3408" s="17">
        <v>37500</v>
      </c>
      <c r="X3408" s="17" t="s">
        <v>64</v>
      </c>
      <c r="Y3408" s="17" t="s">
        <v>65</v>
      </c>
      <c r="Z3408" s="17">
        <v>20201112</v>
      </c>
      <c r="AA3408" s="17" t="s">
        <v>199</v>
      </c>
      <c r="AB3408" s="17">
        <v>1</v>
      </c>
      <c r="AC3408" s="17" t="str">
        <f>IFERROR(VLOOKUP(A3408,[1]Cruces!AJ:AK,2,0),VLOOKUP(CONCATENATE(X3408,AA3408),[1]Cruces!G:H,2,0))</f>
        <v>Solicitud de Obra</v>
      </c>
      <c r="AD3408" s="17">
        <f t="shared" si="929"/>
        <v>12</v>
      </c>
      <c r="AE3408" s="17">
        <f t="shared" si="930"/>
        <v>11</v>
      </c>
      <c r="AF3408" s="17">
        <f t="shared" si="931"/>
        <v>2020</v>
      </c>
      <c r="AG3408" s="17" t="str">
        <f>IFERROR(VLOOKUP(MID(A3408,2,4)*1,[1]Cruces!K:L,2,0),"Verificar")</f>
        <v>Atlántico Norte</v>
      </c>
      <c r="AH3408" s="17">
        <f t="shared" ca="1" si="932"/>
        <v>13</v>
      </c>
      <c r="AI3408" s="17" t="str">
        <f>IFERROR(VLOOKUP(U3408,[1]Cruces!$O$1:$P$6,2,0),"Sin Orden")</f>
        <v>Sin Orden</v>
      </c>
      <c r="AJ3408" s="17">
        <f t="shared" si="933"/>
        <v>12</v>
      </c>
      <c r="AK3408" s="17">
        <f t="shared" si="934"/>
        <v>11</v>
      </c>
      <c r="AL3408" s="17">
        <f t="shared" si="935"/>
        <v>2020</v>
      </c>
      <c r="AM3408" s="17">
        <f t="shared" ca="1" si="936"/>
        <v>13</v>
      </c>
      <c r="AN3408" s="18" t="str">
        <f>IFERROR(VLOOKUP(R3408*1,'[1]Ordenes de Servicio'!G:K,5,0),"No Cruza")</f>
        <v>No Cruza</v>
      </c>
      <c r="AO3408" s="17">
        <f t="shared" ca="1" si="937"/>
        <v>13</v>
      </c>
      <c r="AP3408" s="17">
        <f t="shared" si="938"/>
        <v>12</v>
      </c>
      <c r="AQ3408" s="17">
        <f t="shared" si="939"/>
        <v>11</v>
      </c>
      <c r="AR3408" s="17">
        <f t="shared" si="940"/>
        <v>2020</v>
      </c>
      <c r="AS3408" s="17">
        <f t="shared" ca="1" si="941"/>
        <v>13</v>
      </c>
      <c r="AT3408" s="17" t="str">
        <f t="shared" ca="1" si="942"/>
        <v>No</v>
      </c>
      <c r="AU3408" s="17">
        <f t="shared" si="943"/>
        <v>0</v>
      </c>
      <c r="AV3408" s="17" t="str">
        <f>+VLOOKUP(B3408,[1]Cruces!S:T,2,0)</f>
        <v>4. Presupuesto de Obra</v>
      </c>
    </row>
    <row r="3409" spans="1:48" hidden="1" x14ac:dyDescent="0.25">
      <c r="A3409" s="17" t="s">
        <v>6087</v>
      </c>
      <c r="B3409" s="17" t="s">
        <v>68</v>
      </c>
      <c r="C3409" s="17">
        <v>2352237</v>
      </c>
      <c r="D3409" s="17">
        <v>0</v>
      </c>
      <c r="E3409" s="17" t="s">
        <v>55</v>
      </c>
      <c r="F3409" s="17" t="s">
        <v>56</v>
      </c>
      <c r="G3409" s="17" t="s">
        <v>6088</v>
      </c>
      <c r="H3409" s="17">
        <v>3017990270</v>
      </c>
      <c r="I3409" s="17" t="s">
        <v>71</v>
      </c>
      <c r="J3409" s="17" t="s">
        <v>59</v>
      </c>
      <c r="K3409" s="17" t="s">
        <v>97</v>
      </c>
      <c r="L3409" s="17" t="s">
        <v>117</v>
      </c>
      <c r="M3409" s="17" t="s">
        <v>118</v>
      </c>
      <c r="N3409" s="17" t="s">
        <v>75</v>
      </c>
      <c r="O3409" s="17">
        <v>20190821</v>
      </c>
      <c r="P3409" s="17">
        <v>20191230</v>
      </c>
      <c r="Q3409" s="17">
        <v>1180</v>
      </c>
      <c r="R3409" s="17">
        <v>28243762</v>
      </c>
      <c r="S3409" s="17" t="s">
        <v>76</v>
      </c>
      <c r="T3409" s="17" t="s">
        <v>63</v>
      </c>
      <c r="U3409" s="17" t="s">
        <v>91</v>
      </c>
      <c r="V3409" s="17">
        <f t="shared" si="928"/>
        <v>112.5</v>
      </c>
      <c r="W3409" s="17">
        <v>112500</v>
      </c>
      <c r="X3409" s="17" t="s">
        <v>89</v>
      </c>
      <c r="Y3409" s="17" t="s">
        <v>150</v>
      </c>
      <c r="Z3409" s="17">
        <v>20201023</v>
      </c>
      <c r="AA3409" s="17" t="s">
        <v>78</v>
      </c>
      <c r="AB3409" s="17">
        <v>1</v>
      </c>
      <c r="AC3409" s="17" t="str">
        <f>IFERROR(VLOOKUP(A3409,[1]Cruces!AJ:AK,2,0),VLOOKUP(CONCATENATE(X3409,AA3409),[1]Cruces!G:H,2,0))</f>
        <v>Solicitud de Obra</v>
      </c>
      <c r="AD3409" s="17">
        <f t="shared" si="929"/>
        <v>21</v>
      </c>
      <c r="AE3409" s="17">
        <f t="shared" si="930"/>
        <v>8</v>
      </c>
      <c r="AF3409" s="17">
        <f t="shared" si="931"/>
        <v>2019</v>
      </c>
      <c r="AG3409" s="17" t="str">
        <f>IFERROR(VLOOKUP(MID(A3409,2,4)*1,[1]Cruces!K:L,2,0),"Verificar")</f>
        <v>Atlántico Norte</v>
      </c>
      <c r="AH3409" s="17">
        <f t="shared" ca="1" si="932"/>
        <v>462</v>
      </c>
      <c r="AI3409" s="17" t="str">
        <f>IFERROR(VLOOKUP(U3409,[1]Cruces!$O$1:$P$6,2,0),"Sin Orden")</f>
        <v>Resuelta</v>
      </c>
      <c r="AJ3409" s="17">
        <f t="shared" si="933"/>
        <v>23</v>
      </c>
      <c r="AK3409" s="17">
        <f t="shared" si="934"/>
        <v>10</v>
      </c>
      <c r="AL3409" s="17">
        <f t="shared" si="935"/>
        <v>2020</v>
      </c>
      <c r="AM3409" s="17">
        <f t="shared" ca="1" si="936"/>
        <v>33</v>
      </c>
      <c r="AN3409" s="18">
        <f>IFERROR(VLOOKUP(R3409*1,'[1]Ordenes de Servicio'!G:K,5,0),"No Cruza")</f>
        <v>44125</v>
      </c>
      <c r="AO3409" s="17">
        <f t="shared" ca="1" si="937"/>
        <v>429</v>
      </c>
      <c r="AP3409" s="17">
        <f t="shared" si="938"/>
        <v>30</v>
      </c>
      <c r="AQ3409" s="17">
        <f t="shared" si="939"/>
        <v>12</v>
      </c>
      <c r="AR3409" s="17">
        <f t="shared" si="940"/>
        <v>2019</v>
      </c>
      <c r="AS3409" s="17">
        <f t="shared" ca="1" si="941"/>
        <v>331</v>
      </c>
      <c r="AT3409" s="17" t="str">
        <f t="shared" ca="1" si="942"/>
        <v>No</v>
      </c>
      <c r="AU3409" s="17">
        <f t="shared" si="943"/>
        <v>298</v>
      </c>
      <c r="AV3409" s="17" t="str">
        <f>+VLOOKUP(B3409,[1]Cruces!S:T,2,0)</f>
        <v>5. Consultoría / Adjudicación</v>
      </c>
    </row>
    <row r="3410" spans="1:48" hidden="1" x14ac:dyDescent="0.25">
      <c r="A3410" s="17" t="s">
        <v>6089</v>
      </c>
      <c r="B3410" s="17" t="s">
        <v>68</v>
      </c>
      <c r="C3410" s="17">
        <v>2575155</v>
      </c>
      <c r="D3410" s="17">
        <v>0</v>
      </c>
      <c r="E3410" s="17" t="s">
        <v>55</v>
      </c>
      <c r="F3410" s="17" t="s">
        <v>56</v>
      </c>
      <c r="G3410" s="17" t="s">
        <v>6090</v>
      </c>
      <c r="H3410" s="17">
        <v>3016450828</v>
      </c>
      <c r="I3410" s="17" t="s">
        <v>71</v>
      </c>
      <c r="J3410" s="17" t="s">
        <v>59</v>
      </c>
      <c r="K3410" s="17" t="s">
        <v>97</v>
      </c>
      <c r="L3410" s="17" t="s">
        <v>117</v>
      </c>
      <c r="M3410" s="17" t="s">
        <v>118</v>
      </c>
      <c r="N3410" s="17" t="s">
        <v>75</v>
      </c>
      <c r="O3410" s="17">
        <v>20191011</v>
      </c>
      <c r="P3410" s="17">
        <v>20200205</v>
      </c>
      <c r="Q3410" s="17">
        <v>1110</v>
      </c>
      <c r="R3410" s="17">
        <v>27223532</v>
      </c>
      <c r="S3410" s="17" t="s">
        <v>76</v>
      </c>
      <c r="T3410" s="17" t="s">
        <v>63</v>
      </c>
      <c r="U3410" s="17" t="s">
        <v>88</v>
      </c>
      <c r="V3410" s="17">
        <f t="shared" si="928"/>
        <v>75</v>
      </c>
      <c r="W3410" s="17">
        <v>75000</v>
      </c>
      <c r="X3410" s="17" t="s">
        <v>89</v>
      </c>
      <c r="Y3410" s="17" t="s">
        <v>105</v>
      </c>
      <c r="Z3410" s="17">
        <v>20200407</v>
      </c>
      <c r="AA3410" s="17" t="s">
        <v>78</v>
      </c>
      <c r="AB3410" s="17">
        <v>1</v>
      </c>
      <c r="AC3410" s="17" t="str">
        <f>IFERROR(VLOOKUP(A3410,[1]Cruces!AJ:AK,2,0),VLOOKUP(CONCATENATE(X3410,AA3410),[1]Cruces!G:H,2,0))</f>
        <v>Solicitud de Obra</v>
      </c>
      <c r="AD3410" s="17">
        <f t="shared" si="929"/>
        <v>11</v>
      </c>
      <c r="AE3410" s="17">
        <f t="shared" si="930"/>
        <v>10</v>
      </c>
      <c r="AF3410" s="17">
        <f t="shared" si="931"/>
        <v>2019</v>
      </c>
      <c r="AG3410" s="17" t="str">
        <f>IFERROR(VLOOKUP(MID(A3410,2,4)*1,[1]Cruces!K:L,2,0),"Verificar")</f>
        <v>Atlántico Norte</v>
      </c>
      <c r="AH3410" s="17">
        <f t="shared" ca="1" si="932"/>
        <v>411</v>
      </c>
      <c r="AI3410" s="17" t="str">
        <f>IFERROR(VLOOKUP(U3410,[1]Cruces!$O$1:$P$6,2,0),"Sin Orden")</f>
        <v>Resuelta</v>
      </c>
      <c r="AJ3410" s="17">
        <f t="shared" si="933"/>
        <v>7</v>
      </c>
      <c r="AK3410" s="17">
        <f t="shared" si="934"/>
        <v>4</v>
      </c>
      <c r="AL3410" s="17">
        <f t="shared" si="935"/>
        <v>2020</v>
      </c>
      <c r="AM3410" s="17">
        <f t="shared" ca="1" si="936"/>
        <v>232</v>
      </c>
      <c r="AN3410" s="18" t="str">
        <f>IFERROR(VLOOKUP(R3410*1,'[1]Ordenes de Servicio'!G:K,5,0),"No Cruza")</f>
        <v>No Cruza</v>
      </c>
      <c r="AO3410" s="17">
        <f t="shared" ca="1" si="937"/>
        <v>179</v>
      </c>
      <c r="AP3410" s="17">
        <f t="shared" si="938"/>
        <v>5</v>
      </c>
      <c r="AQ3410" s="17">
        <f t="shared" si="939"/>
        <v>2</v>
      </c>
      <c r="AR3410" s="17">
        <f t="shared" si="940"/>
        <v>2020</v>
      </c>
      <c r="AS3410" s="17">
        <f t="shared" ca="1" si="941"/>
        <v>294</v>
      </c>
      <c r="AT3410" s="17" t="str">
        <f t="shared" ca="1" si="942"/>
        <v>No</v>
      </c>
      <c r="AU3410" s="17">
        <f t="shared" si="943"/>
        <v>62</v>
      </c>
      <c r="AV3410" s="17" t="str">
        <f>+VLOOKUP(B3410,[1]Cruces!S:T,2,0)</f>
        <v>5. Consultoría / Adjudicación</v>
      </c>
    </row>
    <row r="3411" spans="1:48" x14ac:dyDescent="0.25">
      <c r="A3411" s="17" t="s">
        <v>10083</v>
      </c>
      <c r="B3411" s="17" t="s">
        <v>253</v>
      </c>
      <c r="C3411" s="17">
        <v>2953203</v>
      </c>
      <c r="D3411" s="17">
        <v>20133428</v>
      </c>
      <c r="E3411" s="17" t="s">
        <v>93</v>
      </c>
      <c r="F3411" s="17" t="s">
        <v>56</v>
      </c>
      <c r="G3411" s="17" t="s">
        <v>10084</v>
      </c>
      <c r="H3411" s="17">
        <v>3157258360</v>
      </c>
      <c r="I3411" s="17" t="s">
        <v>71</v>
      </c>
      <c r="J3411" s="17" t="s">
        <v>10085</v>
      </c>
      <c r="K3411" s="17" t="s">
        <v>97</v>
      </c>
      <c r="L3411" s="17" t="s">
        <v>7310</v>
      </c>
      <c r="M3411" s="17" t="s">
        <v>7311</v>
      </c>
      <c r="N3411" s="17" t="s">
        <v>257</v>
      </c>
      <c r="O3411" s="17">
        <v>20201031</v>
      </c>
      <c r="P3411" s="17">
        <v>20201112</v>
      </c>
      <c r="Q3411" s="17">
        <v>1110</v>
      </c>
      <c r="R3411" s="17">
        <v>28263122</v>
      </c>
      <c r="S3411" s="17" t="s">
        <v>7072</v>
      </c>
      <c r="T3411" s="17" t="s">
        <v>63</v>
      </c>
      <c r="U3411" s="17" t="s">
        <v>91</v>
      </c>
      <c r="V3411" s="17">
        <f t="shared" si="928"/>
        <v>3</v>
      </c>
      <c r="W3411" s="17">
        <v>3000</v>
      </c>
      <c r="X3411" s="17" t="s">
        <v>89</v>
      </c>
      <c r="Y3411" s="17" t="s">
        <v>253</v>
      </c>
      <c r="Z3411" s="17">
        <v>20201112</v>
      </c>
      <c r="AA3411" s="17" t="s">
        <v>1947</v>
      </c>
      <c r="AB3411" s="17">
        <v>1</v>
      </c>
      <c r="AC3411" s="17" t="str">
        <f>IFERROR(VLOOKUP(A3411,[1]Cruces!AJ:AK,2,0),VLOOKUP(CONCATENATE(X3411,AA3411),[1]Cruces!G:H,2,0))</f>
        <v>Solicitud por BT</v>
      </c>
      <c r="AD3411" s="17">
        <f t="shared" si="929"/>
        <v>31</v>
      </c>
      <c r="AE3411" s="17">
        <f t="shared" si="930"/>
        <v>10</v>
      </c>
      <c r="AF3411" s="17">
        <f t="shared" si="931"/>
        <v>2020</v>
      </c>
      <c r="AG3411" s="17" t="str">
        <f>IFERROR(VLOOKUP(MID(A3411,2,4)*1,[1]Cruces!K:L,2,0),"Verificar")</f>
        <v>Atlántico Norte</v>
      </c>
      <c r="AH3411" s="17">
        <f t="shared" ca="1" si="932"/>
        <v>25</v>
      </c>
      <c r="AI3411" s="17" t="str">
        <f>IFERROR(VLOOKUP(U3411,[1]Cruces!$O$1:$P$6,2,0),"Sin Orden")</f>
        <v>Resuelta</v>
      </c>
      <c r="AJ3411" s="17">
        <f t="shared" si="933"/>
        <v>12</v>
      </c>
      <c r="AK3411" s="17">
        <f t="shared" si="934"/>
        <v>11</v>
      </c>
      <c r="AL3411" s="17">
        <f t="shared" si="935"/>
        <v>2020</v>
      </c>
      <c r="AM3411" s="17">
        <f t="shared" ca="1" si="936"/>
        <v>13</v>
      </c>
      <c r="AN3411" s="18" t="str">
        <f>IFERROR(VLOOKUP(R3411*1,'[1]Ordenes de Servicio'!G:K,5,0),"No Cruza")</f>
        <v>No Cruza</v>
      </c>
      <c r="AO3411" s="17">
        <f t="shared" ca="1" si="937"/>
        <v>12</v>
      </c>
      <c r="AP3411" s="17">
        <f t="shared" si="938"/>
        <v>12</v>
      </c>
      <c r="AQ3411" s="17">
        <f t="shared" si="939"/>
        <v>11</v>
      </c>
      <c r="AR3411" s="17">
        <f t="shared" si="940"/>
        <v>2020</v>
      </c>
      <c r="AS3411" s="17">
        <f t="shared" ca="1" si="941"/>
        <v>13</v>
      </c>
      <c r="AT3411" s="17" t="str">
        <f t="shared" ca="1" si="942"/>
        <v>No</v>
      </c>
      <c r="AU3411" s="17">
        <f t="shared" si="943"/>
        <v>0</v>
      </c>
      <c r="AV3411" s="17" t="str">
        <f>+VLOOKUP(B3411,[1]Cruces!S:T,2,0)</f>
        <v>9. Contratación</v>
      </c>
    </row>
    <row r="3412" spans="1:48" hidden="1" x14ac:dyDescent="0.25">
      <c r="A3412" s="17" t="s">
        <v>6091</v>
      </c>
      <c r="B3412" s="17" t="s">
        <v>68</v>
      </c>
      <c r="C3412" s="17">
        <v>0</v>
      </c>
      <c r="D3412" s="17">
        <v>0</v>
      </c>
      <c r="E3412" s="17" t="s">
        <v>55</v>
      </c>
      <c r="F3412" s="17" t="s">
        <v>126</v>
      </c>
      <c r="G3412" s="17" t="s">
        <v>6092</v>
      </c>
      <c r="H3412" s="17">
        <v>0</v>
      </c>
      <c r="I3412" s="17" t="s">
        <v>71</v>
      </c>
      <c r="J3412" s="17" t="s">
        <v>59</v>
      </c>
      <c r="K3412" s="17" t="s">
        <v>97</v>
      </c>
      <c r="L3412" s="17" t="s">
        <v>129</v>
      </c>
      <c r="M3412" s="17" t="s">
        <v>130</v>
      </c>
      <c r="N3412" s="17" t="s">
        <v>75</v>
      </c>
      <c r="O3412" s="17">
        <v>20200619</v>
      </c>
      <c r="P3412" s="17">
        <v>20200812</v>
      </c>
      <c r="Q3412" s="17">
        <v>7751</v>
      </c>
      <c r="R3412" s="17">
        <v>27687896</v>
      </c>
      <c r="S3412" s="17" t="s">
        <v>100</v>
      </c>
      <c r="T3412" s="17" t="s">
        <v>63</v>
      </c>
      <c r="U3412" s="17" t="s">
        <v>91</v>
      </c>
      <c r="V3412" s="17">
        <f t="shared" si="928"/>
        <v>175</v>
      </c>
      <c r="W3412" s="17">
        <v>175000</v>
      </c>
      <c r="X3412" s="17" t="s">
        <v>64</v>
      </c>
      <c r="Y3412" s="17" t="s">
        <v>282</v>
      </c>
      <c r="Z3412" s="17">
        <v>20201113</v>
      </c>
      <c r="AA3412" s="17" t="s">
        <v>176</v>
      </c>
      <c r="AB3412" s="17">
        <v>1</v>
      </c>
      <c r="AC3412" s="17" t="str">
        <f>IFERROR(VLOOKUP(A3412,[1]Cruces!AJ:AK,2,0),VLOOKUP(CONCATENATE(X3412,AA3412),[1]Cruces!G:H,2,0))</f>
        <v>Solicitud de Obra</v>
      </c>
      <c r="AD3412" s="17">
        <f t="shared" si="929"/>
        <v>19</v>
      </c>
      <c r="AE3412" s="17">
        <f t="shared" si="930"/>
        <v>6</v>
      </c>
      <c r="AF3412" s="17">
        <f t="shared" si="931"/>
        <v>2020</v>
      </c>
      <c r="AG3412" s="17" t="str">
        <f>IFERROR(VLOOKUP(MID(A3412,2,4)*1,[1]Cruces!K:L,2,0),"Verificar")</f>
        <v>Guajira</v>
      </c>
      <c r="AH3412" s="17">
        <f t="shared" ca="1" si="932"/>
        <v>159</v>
      </c>
      <c r="AI3412" s="17" t="str">
        <f>IFERROR(VLOOKUP(U3412,[1]Cruces!$O$1:$P$6,2,0),"Sin Orden")</f>
        <v>Resuelta</v>
      </c>
      <c r="AJ3412" s="17">
        <f t="shared" si="933"/>
        <v>13</v>
      </c>
      <c r="AK3412" s="17">
        <f t="shared" si="934"/>
        <v>11</v>
      </c>
      <c r="AL3412" s="17">
        <f t="shared" si="935"/>
        <v>2020</v>
      </c>
      <c r="AM3412" s="17">
        <f t="shared" ca="1" si="936"/>
        <v>12</v>
      </c>
      <c r="AN3412" s="18" t="str">
        <f>IFERROR(VLOOKUP(R3412*1,'[1]Ordenes de Servicio'!G:K,5,0),"No Cruza")</f>
        <v>No Cruza</v>
      </c>
      <c r="AO3412" s="17">
        <f t="shared" ca="1" si="937"/>
        <v>147</v>
      </c>
      <c r="AP3412" s="17">
        <f t="shared" si="938"/>
        <v>12</v>
      </c>
      <c r="AQ3412" s="17">
        <f t="shared" si="939"/>
        <v>8</v>
      </c>
      <c r="AR3412" s="17">
        <f t="shared" si="940"/>
        <v>2020</v>
      </c>
      <c r="AS3412" s="17">
        <f t="shared" ca="1" si="941"/>
        <v>105</v>
      </c>
      <c r="AT3412" s="17" t="str">
        <f t="shared" ca="1" si="942"/>
        <v>No</v>
      </c>
      <c r="AU3412" s="17">
        <f t="shared" si="943"/>
        <v>93</v>
      </c>
      <c r="AV3412" s="17" t="str">
        <f>+VLOOKUP(B3412,[1]Cruces!S:T,2,0)</f>
        <v>5. Consultoría / Adjudicación</v>
      </c>
    </row>
    <row r="3413" spans="1:48" hidden="1" x14ac:dyDescent="0.25">
      <c r="A3413" s="17" t="s">
        <v>6093</v>
      </c>
      <c r="B3413" s="17" t="s">
        <v>68</v>
      </c>
      <c r="C3413" s="17">
        <v>0</v>
      </c>
      <c r="D3413" s="17">
        <v>0</v>
      </c>
      <c r="E3413" s="17" t="s">
        <v>55</v>
      </c>
      <c r="F3413" s="17" t="s">
        <v>120</v>
      </c>
      <c r="G3413" s="17" t="s">
        <v>285</v>
      </c>
      <c r="H3413" s="17">
        <v>3015120040</v>
      </c>
      <c r="I3413" s="17" t="s">
        <v>71</v>
      </c>
      <c r="J3413" s="17" t="s">
        <v>59</v>
      </c>
      <c r="K3413" s="17" t="s">
        <v>97</v>
      </c>
      <c r="L3413" s="17" t="s">
        <v>122</v>
      </c>
      <c r="M3413" s="17" t="s">
        <v>123</v>
      </c>
      <c r="N3413" s="17" t="s">
        <v>75</v>
      </c>
      <c r="O3413" s="17">
        <v>20180528</v>
      </c>
      <c r="P3413" s="17">
        <v>20180907</v>
      </c>
      <c r="Q3413" s="17">
        <v>1110</v>
      </c>
      <c r="R3413" s="17">
        <v>26775637</v>
      </c>
      <c r="S3413" s="17" t="s">
        <v>76</v>
      </c>
      <c r="T3413" s="17" t="s">
        <v>63</v>
      </c>
      <c r="U3413" s="17" t="s">
        <v>91</v>
      </c>
      <c r="V3413" s="17">
        <f t="shared" si="928"/>
        <v>225</v>
      </c>
      <c r="W3413" s="17">
        <v>225000</v>
      </c>
      <c r="X3413" s="17" t="s">
        <v>64</v>
      </c>
      <c r="Y3413" s="17" t="s">
        <v>105</v>
      </c>
      <c r="Z3413" s="17">
        <v>20191106</v>
      </c>
      <c r="AA3413" s="17" t="s">
        <v>137</v>
      </c>
      <c r="AB3413" s="17">
        <v>1</v>
      </c>
      <c r="AC3413" s="17" t="str">
        <f>IFERROR(VLOOKUP(A3413,[1]Cruces!AJ:AK,2,0),VLOOKUP(CONCATENATE(X3413,AA3413),[1]Cruces!G:H,2,0))</f>
        <v>Solicitud de Obra</v>
      </c>
      <c r="AD3413" s="17">
        <f t="shared" si="929"/>
        <v>28</v>
      </c>
      <c r="AE3413" s="17">
        <f t="shared" si="930"/>
        <v>5</v>
      </c>
      <c r="AF3413" s="17">
        <f t="shared" si="931"/>
        <v>2018</v>
      </c>
      <c r="AG3413" s="17" t="str">
        <f>IFERROR(VLOOKUP(MID(A3413,2,4)*1,[1]Cruces!K:L,2,0),"Verificar")</f>
        <v>Atlántico Norte</v>
      </c>
      <c r="AH3413" s="17">
        <f t="shared" ca="1" si="932"/>
        <v>912</v>
      </c>
      <c r="AI3413" s="17" t="str">
        <f>IFERROR(VLOOKUP(U3413,[1]Cruces!$O$1:$P$6,2,0),"Sin Orden")</f>
        <v>Resuelta</v>
      </c>
      <c r="AJ3413" s="17">
        <f t="shared" si="933"/>
        <v>6</v>
      </c>
      <c r="AK3413" s="17">
        <f t="shared" si="934"/>
        <v>11</v>
      </c>
      <c r="AL3413" s="17">
        <f t="shared" si="935"/>
        <v>2019</v>
      </c>
      <c r="AM3413" s="17">
        <f t="shared" ca="1" si="936"/>
        <v>385</v>
      </c>
      <c r="AN3413" s="18">
        <f>IFERROR(VLOOKUP(R3413*1,'[1]Ordenes de Servicio'!G:K,5,0),"No Cruza")</f>
        <v>43738</v>
      </c>
      <c r="AO3413" s="17">
        <f t="shared" ca="1" si="937"/>
        <v>527</v>
      </c>
      <c r="AP3413" s="17">
        <f t="shared" si="938"/>
        <v>7</v>
      </c>
      <c r="AQ3413" s="17">
        <f t="shared" si="939"/>
        <v>9</v>
      </c>
      <c r="AR3413" s="17">
        <f t="shared" si="940"/>
        <v>2018</v>
      </c>
      <c r="AS3413" s="17">
        <f t="shared" ca="1" si="941"/>
        <v>810</v>
      </c>
      <c r="AT3413" s="17" t="str">
        <f t="shared" ca="1" si="942"/>
        <v>Si</v>
      </c>
      <c r="AU3413" s="17">
        <f t="shared" si="943"/>
        <v>425</v>
      </c>
      <c r="AV3413" s="17" t="str">
        <f>+VLOOKUP(B3413,[1]Cruces!S:T,2,0)</f>
        <v>5. Consultoría / Adjudicación</v>
      </c>
    </row>
    <row r="3414" spans="1:48" hidden="1" x14ac:dyDescent="0.25">
      <c r="A3414" s="17" t="s">
        <v>10086</v>
      </c>
      <c r="B3414" s="17" t="s">
        <v>569</v>
      </c>
      <c r="C3414" s="17">
        <v>0</v>
      </c>
      <c r="D3414" s="17">
        <v>0</v>
      </c>
      <c r="E3414" s="17" t="s">
        <v>55</v>
      </c>
      <c r="F3414" s="17" t="s">
        <v>5366</v>
      </c>
      <c r="G3414" s="17" t="s">
        <v>10087</v>
      </c>
      <c r="H3414" s="17">
        <v>3017156261</v>
      </c>
      <c r="I3414" s="17" t="s">
        <v>116</v>
      </c>
      <c r="J3414" s="17" t="s">
        <v>59</v>
      </c>
      <c r="K3414" s="17" t="s">
        <v>97</v>
      </c>
      <c r="L3414" s="17" t="s">
        <v>5368</v>
      </c>
      <c r="M3414" s="17" t="s">
        <v>5369</v>
      </c>
      <c r="N3414" s="17" t="s">
        <v>572</v>
      </c>
      <c r="O3414" s="17">
        <v>20201027</v>
      </c>
      <c r="P3414" s="17">
        <v>20201027</v>
      </c>
      <c r="Q3414" s="17">
        <v>1150</v>
      </c>
      <c r="R3414" s="17">
        <v>0</v>
      </c>
      <c r="S3414" s="17"/>
      <c r="T3414" s="17" t="s">
        <v>63</v>
      </c>
      <c r="U3414" s="17"/>
      <c r="V3414" s="17">
        <f t="shared" si="928"/>
        <v>3</v>
      </c>
      <c r="W3414" s="17">
        <v>3000</v>
      </c>
      <c r="X3414" s="17" t="s">
        <v>7065</v>
      </c>
      <c r="Y3414" s="17" t="s">
        <v>569</v>
      </c>
      <c r="Z3414" s="17">
        <v>20201027</v>
      </c>
      <c r="AA3414" s="17" t="s">
        <v>1947</v>
      </c>
      <c r="AB3414" s="17">
        <v>1</v>
      </c>
      <c r="AC3414" s="17" t="str">
        <f>IFERROR(VLOOKUP(A3414,[1]Cruces!AJ:AK,2,0),VLOOKUP(CONCATENATE(X3414,AA3414),[1]Cruces!G:H,2,0))</f>
        <v>Solicitud por BT</v>
      </c>
      <c r="AD3414" s="17">
        <f t="shared" si="929"/>
        <v>27</v>
      </c>
      <c r="AE3414" s="17">
        <f t="shared" si="930"/>
        <v>10</v>
      </c>
      <c r="AF3414" s="17">
        <f t="shared" si="931"/>
        <v>2020</v>
      </c>
      <c r="AG3414" s="17" t="str">
        <f>IFERROR(VLOOKUP(MID(A3414,2,4)*1,[1]Cruces!K:L,2,0),"Verificar")</f>
        <v>Atlántico Norte</v>
      </c>
      <c r="AH3414" s="17">
        <f t="shared" ca="1" si="932"/>
        <v>29</v>
      </c>
      <c r="AI3414" s="17" t="str">
        <f>IFERROR(VLOOKUP(U3414,[1]Cruces!$O$1:$P$6,2,0),"Sin Orden")</f>
        <v>Sin Orden</v>
      </c>
      <c r="AJ3414" s="17">
        <f t="shared" si="933"/>
        <v>27</v>
      </c>
      <c r="AK3414" s="17">
        <f t="shared" si="934"/>
        <v>10</v>
      </c>
      <c r="AL3414" s="17">
        <f t="shared" si="935"/>
        <v>2020</v>
      </c>
      <c r="AM3414" s="17">
        <f t="shared" ca="1" si="936"/>
        <v>29</v>
      </c>
      <c r="AN3414" s="18" t="str">
        <f>IFERROR(VLOOKUP(R3414*1,'[1]Ordenes de Servicio'!G:K,5,0),"No Cruza")</f>
        <v>No Cruza</v>
      </c>
      <c r="AO3414" s="17">
        <f t="shared" ca="1" si="937"/>
        <v>29</v>
      </c>
      <c r="AP3414" s="17">
        <f t="shared" si="938"/>
        <v>27</v>
      </c>
      <c r="AQ3414" s="17">
        <f t="shared" si="939"/>
        <v>10</v>
      </c>
      <c r="AR3414" s="17">
        <f t="shared" si="940"/>
        <v>2020</v>
      </c>
      <c r="AS3414" s="17">
        <f t="shared" ca="1" si="941"/>
        <v>29</v>
      </c>
      <c r="AT3414" s="17" t="str">
        <f t="shared" ca="1" si="942"/>
        <v>No</v>
      </c>
      <c r="AU3414" s="17">
        <f t="shared" si="943"/>
        <v>0</v>
      </c>
      <c r="AV3414" s="17" t="str">
        <f>+VLOOKUP(B3414,[1]Cruces!S:T,2,0)</f>
        <v>1. Solicitud</v>
      </c>
    </row>
    <row r="3415" spans="1:48" hidden="1" x14ac:dyDescent="0.25">
      <c r="A3415" s="17" t="s">
        <v>6094</v>
      </c>
      <c r="B3415" s="17" t="s">
        <v>68</v>
      </c>
      <c r="C3415" s="17">
        <v>0</v>
      </c>
      <c r="D3415" s="17">
        <v>0</v>
      </c>
      <c r="E3415" s="17" t="s">
        <v>55</v>
      </c>
      <c r="F3415" s="17" t="s">
        <v>232</v>
      </c>
      <c r="G3415" s="17" t="s">
        <v>445</v>
      </c>
      <c r="H3415" s="17">
        <v>3114351581</v>
      </c>
      <c r="I3415" s="17" t="s">
        <v>446</v>
      </c>
      <c r="J3415" s="17" t="s">
        <v>59</v>
      </c>
      <c r="K3415" s="17" t="s">
        <v>447</v>
      </c>
      <c r="L3415" s="17" t="s">
        <v>111</v>
      </c>
      <c r="M3415" s="17" t="s">
        <v>112</v>
      </c>
      <c r="N3415" s="17" t="s">
        <v>75</v>
      </c>
      <c r="O3415" s="17">
        <v>20180905</v>
      </c>
      <c r="P3415" s="17">
        <v>20181004</v>
      </c>
      <c r="Q3415" s="17">
        <v>1210</v>
      </c>
      <c r="R3415" s="17">
        <v>25488863</v>
      </c>
      <c r="S3415" s="17" t="s">
        <v>100</v>
      </c>
      <c r="T3415" s="17" t="s">
        <v>63</v>
      </c>
      <c r="U3415" s="17" t="s">
        <v>91</v>
      </c>
      <c r="V3415" s="17">
        <f t="shared" si="928"/>
        <v>30</v>
      </c>
      <c r="W3415" s="17">
        <v>30000</v>
      </c>
      <c r="X3415" s="17" t="s">
        <v>64</v>
      </c>
      <c r="Y3415" s="17" t="s">
        <v>136</v>
      </c>
      <c r="Z3415" s="17">
        <v>20181022</v>
      </c>
      <c r="AA3415" s="17" t="s">
        <v>78</v>
      </c>
      <c r="AB3415" s="17">
        <v>1</v>
      </c>
      <c r="AC3415" s="17" t="str">
        <f>IFERROR(VLOOKUP(A3415,[1]Cruces!AJ:AK,2,0),VLOOKUP(CONCATENATE(X3415,AA3415),[1]Cruces!G:H,2,0))</f>
        <v>Solicitud de Obra</v>
      </c>
      <c r="AD3415" s="17">
        <f t="shared" si="929"/>
        <v>5</v>
      </c>
      <c r="AE3415" s="17">
        <f t="shared" si="930"/>
        <v>9</v>
      </c>
      <c r="AF3415" s="17">
        <f t="shared" si="931"/>
        <v>2018</v>
      </c>
      <c r="AG3415" s="17" t="str">
        <f>IFERROR(VLOOKUP(MID(A3415,2,4)*1,[1]Cruces!K:L,2,0),"Verificar")</f>
        <v>Atlántico Sur</v>
      </c>
      <c r="AH3415" s="17">
        <f t="shared" ca="1" si="932"/>
        <v>812</v>
      </c>
      <c r="AI3415" s="17" t="str">
        <f>IFERROR(VLOOKUP(U3415,[1]Cruces!$O$1:$P$6,2,0),"Sin Orden")</f>
        <v>Resuelta</v>
      </c>
      <c r="AJ3415" s="17">
        <f t="shared" si="933"/>
        <v>22</v>
      </c>
      <c r="AK3415" s="17">
        <f t="shared" si="934"/>
        <v>10</v>
      </c>
      <c r="AL3415" s="17">
        <f t="shared" si="935"/>
        <v>2018</v>
      </c>
      <c r="AM3415" s="17">
        <f t="shared" ca="1" si="936"/>
        <v>765</v>
      </c>
      <c r="AN3415" s="18" t="str">
        <f>IFERROR(VLOOKUP(R3415*1,'[1]Ordenes de Servicio'!G:K,5,0),"No Cruza")</f>
        <v>No Cruza</v>
      </c>
      <c r="AO3415" s="17">
        <f t="shared" ca="1" si="937"/>
        <v>47</v>
      </c>
      <c r="AP3415" s="17">
        <f t="shared" si="938"/>
        <v>4</v>
      </c>
      <c r="AQ3415" s="17">
        <f t="shared" si="939"/>
        <v>10</v>
      </c>
      <c r="AR3415" s="17">
        <f t="shared" si="940"/>
        <v>2018</v>
      </c>
      <c r="AS3415" s="17">
        <f t="shared" ca="1" si="941"/>
        <v>783</v>
      </c>
      <c r="AT3415" s="17" t="str">
        <f t="shared" ca="1" si="942"/>
        <v>Si</v>
      </c>
      <c r="AU3415" s="17">
        <f t="shared" si="943"/>
        <v>18</v>
      </c>
      <c r="AV3415" s="17" t="str">
        <f>+VLOOKUP(B3415,[1]Cruces!S:T,2,0)</f>
        <v>5. Consultoría / Adjudicación</v>
      </c>
    </row>
    <row r="3416" spans="1:48" hidden="1" x14ac:dyDescent="0.25">
      <c r="A3416" s="17" t="s">
        <v>10088</v>
      </c>
      <c r="B3416" s="17" t="s">
        <v>6595</v>
      </c>
      <c r="C3416" s="17">
        <v>0</v>
      </c>
      <c r="D3416" s="17">
        <v>0</v>
      </c>
      <c r="E3416" s="17" t="s">
        <v>55</v>
      </c>
      <c r="F3416" s="17" t="s">
        <v>56</v>
      </c>
      <c r="G3416" s="17" t="s">
        <v>10089</v>
      </c>
      <c r="H3416" s="17">
        <v>3018203641</v>
      </c>
      <c r="I3416" s="17" t="s">
        <v>71</v>
      </c>
      <c r="J3416" s="17" t="s">
        <v>59</v>
      </c>
      <c r="K3416" s="17" t="s">
        <v>10090</v>
      </c>
      <c r="L3416" s="17" t="s">
        <v>7470</v>
      </c>
      <c r="M3416" s="17" t="s">
        <v>7471</v>
      </c>
      <c r="N3416" s="17" t="s">
        <v>6600</v>
      </c>
      <c r="O3416" s="17">
        <v>20200113</v>
      </c>
      <c r="P3416" s="17">
        <v>20200115</v>
      </c>
      <c r="Q3416" s="17">
        <v>1170</v>
      </c>
      <c r="R3416" s="17">
        <v>27301451</v>
      </c>
      <c r="S3416" s="17" t="s">
        <v>6601</v>
      </c>
      <c r="T3416" s="17" t="s">
        <v>63</v>
      </c>
      <c r="U3416" s="17" t="s">
        <v>88</v>
      </c>
      <c r="V3416" s="17">
        <f t="shared" si="928"/>
        <v>3</v>
      </c>
      <c r="W3416" s="17">
        <v>3000</v>
      </c>
      <c r="X3416" s="17" t="s">
        <v>7065</v>
      </c>
      <c r="Y3416" s="17" t="s">
        <v>6595</v>
      </c>
      <c r="Z3416" s="17">
        <v>20200115</v>
      </c>
      <c r="AA3416" s="17" t="s">
        <v>1947</v>
      </c>
      <c r="AB3416" s="17">
        <v>1</v>
      </c>
      <c r="AC3416" s="17" t="str">
        <f>IFERROR(VLOOKUP(A3416,[1]Cruces!AJ:AK,2,0),VLOOKUP(CONCATENATE(X3416,AA3416),[1]Cruces!G:H,2,0))</f>
        <v>Solicitud por BT</v>
      </c>
      <c r="AD3416" s="17">
        <f t="shared" si="929"/>
        <v>13</v>
      </c>
      <c r="AE3416" s="17">
        <f t="shared" si="930"/>
        <v>1</v>
      </c>
      <c r="AF3416" s="17">
        <f t="shared" si="931"/>
        <v>2020</v>
      </c>
      <c r="AG3416" s="17" t="str">
        <f>IFERROR(VLOOKUP(MID(A3416,2,4)*1,[1]Cruces!K:L,2,0),"Verificar")</f>
        <v>Atlántico Norte</v>
      </c>
      <c r="AH3416" s="17">
        <f t="shared" ca="1" si="932"/>
        <v>317</v>
      </c>
      <c r="AI3416" s="17" t="str">
        <f>IFERROR(VLOOKUP(U3416,[1]Cruces!$O$1:$P$6,2,0),"Sin Orden")</f>
        <v>Resuelta</v>
      </c>
      <c r="AJ3416" s="17">
        <f t="shared" si="933"/>
        <v>15</v>
      </c>
      <c r="AK3416" s="17">
        <f t="shared" si="934"/>
        <v>1</v>
      </c>
      <c r="AL3416" s="17">
        <f t="shared" si="935"/>
        <v>2020</v>
      </c>
      <c r="AM3416" s="17">
        <f t="shared" ca="1" si="936"/>
        <v>315</v>
      </c>
      <c r="AN3416" s="18" t="str">
        <f>IFERROR(VLOOKUP(R3416*1,'[1]Ordenes de Servicio'!G:K,5,0),"No Cruza")</f>
        <v>No Cruza</v>
      </c>
      <c r="AO3416" s="17">
        <f t="shared" ca="1" si="937"/>
        <v>2</v>
      </c>
      <c r="AP3416" s="17">
        <f t="shared" si="938"/>
        <v>15</v>
      </c>
      <c r="AQ3416" s="17">
        <f t="shared" si="939"/>
        <v>1</v>
      </c>
      <c r="AR3416" s="17">
        <f t="shared" si="940"/>
        <v>2020</v>
      </c>
      <c r="AS3416" s="17">
        <f t="shared" ca="1" si="941"/>
        <v>315</v>
      </c>
      <c r="AT3416" s="17" t="str">
        <f t="shared" ca="1" si="942"/>
        <v>No</v>
      </c>
      <c r="AU3416" s="17">
        <f t="shared" si="943"/>
        <v>0</v>
      </c>
      <c r="AV3416" s="17" t="str">
        <f>+VLOOKUP(B3416,[1]Cruces!S:T,2,0)</f>
        <v>7. Ejecución en Campo OS BT</v>
      </c>
    </row>
    <row r="3417" spans="1:48" hidden="1" x14ac:dyDescent="0.25">
      <c r="A3417" s="17" t="s">
        <v>6095</v>
      </c>
      <c r="B3417" s="17" t="s">
        <v>54</v>
      </c>
      <c r="C3417" s="17">
        <v>7636984</v>
      </c>
      <c r="D3417" s="17">
        <v>35093451</v>
      </c>
      <c r="E3417" s="17" t="s">
        <v>93</v>
      </c>
      <c r="F3417" s="17" t="s">
        <v>932</v>
      </c>
      <c r="G3417" s="17" t="s">
        <v>82</v>
      </c>
      <c r="H3417" s="17">
        <v>3106317797</v>
      </c>
      <c r="I3417" s="17" t="s">
        <v>83</v>
      </c>
      <c r="J3417" s="17" t="s">
        <v>6096</v>
      </c>
      <c r="K3417" s="17" t="s">
        <v>84</v>
      </c>
      <c r="L3417" s="17" t="s">
        <v>935</v>
      </c>
      <c r="M3417" s="17" t="s">
        <v>936</v>
      </c>
      <c r="N3417" s="17" t="s">
        <v>62</v>
      </c>
      <c r="O3417" s="17">
        <v>20191206</v>
      </c>
      <c r="P3417" s="17">
        <v>20191210</v>
      </c>
      <c r="Q3417" s="17">
        <v>3410</v>
      </c>
      <c r="R3417" s="17">
        <v>26994912</v>
      </c>
      <c r="S3417" s="17" t="s">
        <v>100</v>
      </c>
      <c r="T3417" s="17" t="s">
        <v>63</v>
      </c>
      <c r="U3417" s="17" t="s">
        <v>91</v>
      </c>
      <c r="V3417" s="17">
        <f t="shared" si="928"/>
        <v>150</v>
      </c>
      <c r="W3417" s="17">
        <v>150000</v>
      </c>
      <c r="X3417" s="17" t="s">
        <v>89</v>
      </c>
      <c r="Y3417" s="17" t="s">
        <v>65</v>
      </c>
      <c r="Z3417" s="17">
        <v>20191210</v>
      </c>
      <c r="AA3417" s="17" t="s">
        <v>78</v>
      </c>
      <c r="AB3417" s="17">
        <v>1</v>
      </c>
      <c r="AC3417" s="17" t="str">
        <f>IFERROR(VLOOKUP(A3417,[1]Cruces!AJ:AK,2,0),VLOOKUP(CONCATENATE(X3417,AA3417),[1]Cruces!G:H,2,0))</f>
        <v>Solicitud de Obra</v>
      </c>
      <c r="AD3417" s="17">
        <f t="shared" si="929"/>
        <v>6</v>
      </c>
      <c r="AE3417" s="17">
        <f t="shared" si="930"/>
        <v>12</v>
      </c>
      <c r="AF3417" s="17">
        <f t="shared" si="931"/>
        <v>2019</v>
      </c>
      <c r="AG3417" s="17" t="str">
        <f>IFERROR(VLOOKUP(MID(A3417,2,4)*1,[1]Cruces!K:L,2,0),"Verificar")</f>
        <v>Magdalena</v>
      </c>
      <c r="AH3417" s="17">
        <f t="shared" ca="1" si="932"/>
        <v>355</v>
      </c>
      <c r="AI3417" s="17" t="str">
        <f>IFERROR(VLOOKUP(U3417,[1]Cruces!$O$1:$P$6,2,0),"Sin Orden")</f>
        <v>Resuelta</v>
      </c>
      <c r="AJ3417" s="17">
        <f t="shared" si="933"/>
        <v>10</v>
      </c>
      <c r="AK3417" s="17">
        <f t="shared" si="934"/>
        <v>12</v>
      </c>
      <c r="AL3417" s="17">
        <f t="shared" si="935"/>
        <v>2019</v>
      </c>
      <c r="AM3417" s="17">
        <f t="shared" ca="1" si="936"/>
        <v>351</v>
      </c>
      <c r="AN3417" s="18" t="str">
        <f>IFERROR(VLOOKUP(R3417*1,'[1]Ordenes de Servicio'!G:K,5,0),"No Cruza")</f>
        <v>No Cruza</v>
      </c>
      <c r="AO3417" s="17">
        <f t="shared" ca="1" si="937"/>
        <v>4</v>
      </c>
      <c r="AP3417" s="17">
        <f t="shared" si="938"/>
        <v>10</v>
      </c>
      <c r="AQ3417" s="17">
        <f t="shared" si="939"/>
        <v>12</v>
      </c>
      <c r="AR3417" s="17">
        <f t="shared" si="940"/>
        <v>2019</v>
      </c>
      <c r="AS3417" s="17">
        <f t="shared" ca="1" si="941"/>
        <v>351</v>
      </c>
      <c r="AT3417" s="17" t="str">
        <f t="shared" ca="1" si="942"/>
        <v>No</v>
      </c>
      <c r="AU3417" s="17">
        <f t="shared" si="943"/>
        <v>0</v>
      </c>
      <c r="AV3417" s="17" t="str">
        <f>+VLOOKUP(B3417,[1]Cruces!S:T,2,0)</f>
        <v>4. Presupuesto de Obra</v>
      </c>
    </row>
    <row r="3418" spans="1:48" hidden="1" x14ac:dyDescent="0.25">
      <c r="A3418" s="17" t="s">
        <v>10091</v>
      </c>
      <c r="B3418" s="17" t="s">
        <v>1943</v>
      </c>
      <c r="C3418" s="17">
        <v>5914169</v>
      </c>
      <c r="D3418" s="17">
        <v>34001777</v>
      </c>
      <c r="E3418" s="17" t="s">
        <v>93</v>
      </c>
      <c r="F3418" s="17" t="s">
        <v>932</v>
      </c>
      <c r="G3418" s="17" t="s">
        <v>8113</v>
      </c>
      <c r="H3418" s="17">
        <v>3138546193</v>
      </c>
      <c r="I3418" s="17" t="s">
        <v>71</v>
      </c>
      <c r="J3418" s="17" t="s">
        <v>10092</v>
      </c>
      <c r="K3418" s="17" t="s">
        <v>8114</v>
      </c>
      <c r="L3418" s="17" t="s">
        <v>7439</v>
      </c>
      <c r="M3418" s="17" t="s">
        <v>7440</v>
      </c>
      <c r="N3418" s="17" t="s">
        <v>1946</v>
      </c>
      <c r="O3418" s="17">
        <v>20201113</v>
      </c>
      <c r="P3418" s="17">
        <v>20201113</v>
      </c>
      <c r="Q3418" s="17">
        <v>3410</v>
      </c>
      <c r="R3418" s="17">
        <v>28282299</v>
      </c>
      <c r="S3418" s="17" t="s">
        <v>7072</v>
      </c>
      <c r="T3418" s="17" t="s">
        <v>63</v>
      </c>
      <c r="U3418" s="17" t="s">
        <v>77</v>
      </c>
      <c r="V3418" s="17">
        <f t="shared" si="928"/>
        <v>1</v>
      </c>
      <c r="W3418" s="17">
        <v>1000</v>
      </c>
      <c r="X3418" s="17" t="s">
        <v>89</v>
      </c>
      <c r="Y3418" s="17" t="s">
        <v>1943</v>
      </c>
      <c r="Z3418" s="17">
        <v>20201113</v>
      </c>
      <c r="AA3418" s="17" t="s">
        <v>1947</v>
      </c>
      <c r="AB3418" s="17">
        <v>1</v>
      </c>
      <c r="AC3418" s="17" t="str">
        <f>IFERROR(VLOOKUP(A3418,[1]Cruces!AJ:AK,2,0),VLOOKUP(CONCATENATE(X3418,AA3418),[1]Cruces!G:H,2,0))</f>
        <v>Solicitud por BT</v>
      </c>
      <c r="AD3418" s="17">
        <f t="shared" si="929"/>
        <v>13</v>
      </c>
      <c r="AE3418" s="17">
        <f t="shared" si="930"/>
        <v>11</v>
      </c>
      <c r="AF3418" s="17">
        <f t="shared" si="931"/>
        <v>2020</v>
      </c>
      <c r="AG3418" s="17" t="str">
        <f>IFERROR(VLOOKUP(MID(A3418,2,4)*1,[1]Cruces!K:L,2,0),"Verificar")</f>
        <v>Magdalena</v>
      </c>
      <c r="AH3418" s="17">
        <f t="shared" ca="1" si="932"/>
        <v>12</v>
      </c>
      <c r="AI3418" s="17" t="str">
        <f>IFERROR(VLOOKUP(U3418,[1]Cruces!$O$1:$P$6,2,0),"Sin Orden")</f>
        <v>Pendiente</v>
      </c>
      <c r="AJ3418" s="17">
        <f t="shared" si="933"/>
        <v>13</v>
      </c>
      <c r="AK3418" s="17">
        <f t="shared" si="934"/>
        <v>11</v>
      </c>
      <c r="AL3418" s="17">
        <f t="shared" si="935"/>
        <v>2020</v>
      </c>
      <c r="AM3418" s="17">
        <f t="shared" ca="1" si="936"/>
        <v>12</v>
      </c>
      <c r="AN3418" s="18" t="str">
        <f>IFERROR(VLOOKUP(R3418*1,'[1]Ordenes de Servicio'!G:K,5,0),"No Cruza")</f>
        <v>No Cruza</v>
      </c>
      <c r="AO3418" s="17">
        <f t="shared" ca="1" si="937"/>
        <v>12</v>
      </c>
      <c r="AP3418" s="17">
        <f t="shared" si="938"/>
        <v>13</v>
      </c>
      <c r="AQ3418" s="17">
        <f t="shared" si="939"/>
        <v>11</v>
      </c>
      <c r="AR3418" s="17">
        <f t="shared" si="940"/>
        <v>2020</v>
      </c>
      <c r="AS3418" s="17">
        <f t="shared" ca="1" si="941"/>
        <v>12</v>
      </c>
      <c r="AT3418" s="17" t="str">
        <f t="shared" ca="1" si="942"/>
        <v>No</v>
      </c>
      <c r="AU3418" s="17">
        <f t="shared" si="943"/>
        <v>0</v>
      </c>
      <c r="AV3418" s="17" t="str">
        <f>+VLOOKUP(B3418,[1]Cruces!S:T,2,0)</f>
        <v>7. Ejecución en Campo OS BT</v>
      </c>
    </row>
    <row r="3419" spans="1:48" hidden="1" x14ac:dyDescent="0.25">
      <c r="A3419" s="17" t="s">
        <v>6097</v>
      </c>
      <c r="B3419" s="17" t="s">
        <v>296</v>
      </c>
      <c r="C3419" s="17">
        <v>0</v>
      </c>
      <c r="D3419" s="17">
        <v>0</v>
      </c>
      <c r="E3419" s="17" t="s">
        <v>55</v>
      </c>
      <c r="F3419" s="17" t="s">
        <v>56</v>
      </c>
      <c r="G3419" s="17" t="s">
        <v>6098</v>
      </c>
      <c r="H3419" s="17">
        <v>0</v>
      </c>
      <c r="I3419" s="17" t="s">
        <v>116</v>
      </c>
      <c r="J3419" s="17" t="s">
        <v>59</v>
      </c>
      <c r="K3419" s="17" t="s">
        <v>6099</v>
      </c>
      <c r="L3419" s="17" t="s">
        <v>299</v>
      </c>
      <c r="M3419" s="17" t="s">
        <v>300</v>
      </c>
      <c r="N3419" s="17" t="s">
        <v>301</v>
      </c>
      <c r="O3419" s="17">
        <v>20201118</v>
      </c>
      <c r="P3419" s="17">
        <v>20201120</v>
      </c>
      <c r="Q3419" s="17">
        <v>9530</v>
      </c>
      <c r="R3419" s="17">
        <v>0</v>
      </c>
      <c r="S3419" s="17"/>
      <c r="T3419" s="17" t="s">
        <v>63</v>
      </c>
      <c r="U3419" s="17"/>
      <c r="V3419" s="17">
        <f t="shared" si="928"/>
        <v>500</v>
      </c>
      <c r="W3419" s="17">
        <v>500000</v>
      </c>
      <c r="X3419" s="17" t="s">
        <v>64</v>
      </c>
      <c r="Y3419" s="17" t="s">
        <v>296</v>
      </c>
      <c r="Z3419" s="17">
        <v>20201120</v>
      </c>
      <c r="AA3419" s="17" t="s">
        <v>101</v>
      </c>
      <c r="AB3419" s="17">
        <v>1</v>
      </c>
      <c r="AC3419" s="17" t="str">
        <f>IFERROR(VLOOKUP(A3419,[1]Cruces!AJ:AK,2,0),VLOOKUP(CONCATENATE(X3419,AA3419),[1]Cruces!G:H,2,0))</f>
        <v>Solicitud de Obra</v>
      </c>
      <c r="AD3419" s="17">
        <f t="shared" si="929"/>
        <v>18</v>
      </c>
      <c r="AE3419" s="17">
        <f t="shared" si="930"/>
        <v>11</v>
      </c>
      <c r="AF3419" s="17">
        <f t="shared" si="931"/>
        <v>2020</v>
      </c>
      <c r="AG3419" s="17" t="str">
        <f>IFERROR(VLOOKUP(MID(A3419,2,4)*1,[1]Cruces!K:L,2,0),"Verificar")</f>
        <v>Atlántico Norte</v>
      </c>
      <c r="AH3419" s="17">
        <f t="shared" ca="1" si="932"/>
        <v>7</v>
      </c>
      <c r="AI3419" s="17" t="str">
        <f>IFERROR(VLOOKUP(U3419,[1]Cruces!$O$1:$P$6,2,0),"Sin Orden")</f>
        <v>Sin Orden</v>
      </c>
      <c r="AJ3419" s="17">
        <f t="shared" si="933"/>
        <v>20</v>
      </c>
      <c r="AK3419" s="17">
        <f t="shared" si="934"/>
        <v>11</v>
      </c>
      <c r="AL3419" s="17">
        <f t="shared" si="935"/>
        <v>2020</v>
      </c>
      <c r="AM3419" s="17">
        <f t="shared" ca="1" si="936"/>
        <v>5</v>
      </c>
      <c r="AN3419" s="18" t="str">
        <f>IFERROR(VLOOKUP(R3419*1,'[1]Ordenes de Servicio'!G:K,5,0),"No Cruza")</f>
        <v>No Cruza</v>
      </c>
      <c r="AO3419" s="17">
        <f t="shared" ca="1" si="937"/>
        <v>5</v>
      </c>
      <c r="AP3419" s="17">
        <f t="shared" si="938"/>
        <v>20</v>
      </c>
      <c r="AQ3419" s="17">
        <f t="shared" si="939"/>
        <v>11</v>
      </c>
      <c r="AR3419" s="17">
        <f t="shared" si="940"/>
        <v>2020</v>
      </c>
      <c r="AS3419" s="17">
        <f t="shared" ca="1" si="941"/>
        <v>5</v>
      </c>
      <c r="AT3419" s="17" t="str">
        <f t="shared" ca="1" si="942"/>
        <v>No</v>
      </c>
      <c r="AU3419" s="17">
        <f t="shared" si="943"/>
        <v>0</v>
      </c>
      <c r="AV3419" s="17" t="str">
        <f>+VLOOKUP(B3419,[1]Cruces!S:T,2,0)</f>
        <v>3. Evaluación Técnico Ecónomica</v>
      </c>
    </row>
    <row r="3420" spans="1:48" hidden="1" x14ac:dyDescent="0.25">
      <c r="A3420" s="17" t="s">
        <v>6100</v>
      </c>
      <c r="B3420" s="17" t="s">
        <v>68</v>
      </c>
      <c r="C3420" s="17">
        <v>2406246</v>
      </c>
      <c r="D3420" s="17">
        <v>0</v>
      </c>
      <c r="E3420" s="17" t="s">
        <v>55</v>
      </c>
      <c r="F3420" s="17" t="s">
        <v>107</v>
      </c>
      <c r="G3420" s="17" t="s">
        <v>6101</v>
      </c>
      <c r="H3420" s="17">
        <v>3107435848</v>
      </c>
      <c r="I3420" s="17" t="s">
        <v>116</v>
      </c>
      <c r="J3420" s="17" t="s">
        <v>59</v>
      </c>
      <c r="K3420" s="17" t="s">
        <v>97</v>
      </c>
      <c r="L3420" s="17" t="s">
        <v>111</v>
      </c>
      <c r="M3420" s="17" t="s">
        <v>112</v>
      </c>
      <c r="N3420" s="17" t="s">
        <v>75</v>
      </c>
      <c r="O3420" s="17">
        <v>20190429</v>
      </c>
      <c r="P3420" s="17">
        <v>20190619</v>
      </c>
      <c r="Q3420" s="17">
        <v>1170</v>
      </c>
      <c r="R3420" s="17">
        <v>26479431</v>
      </c>
      <c r="S3420" s="17" t="s">
        <v>76</v>
      </c>
      <c r="T3420" s="17" t="s">
        <v>63</v>
      </c>
      <c r="U3420" s="17" t="s">
        <v>88</v>
      </c>
      <c r="V3420" s="17">
        <f t="shared" si="928"/>
        <v>112.5</v>
      </c>
      <c r="W3420" s="17">
        <v>112500</v>
      </c>
      <c r="X3420" s="17" t="s">
        <v>89</v>
      </c>
      <c r="Y3420" s="17" t="s">
        <v>105</v>
      </c>
      <c r="Z3420" s="17">
        <v>20190812</v>
      </c>
      <c r="AA3420" s="17" t="s">
        <v>101</v>
      </c>
      <c r="AB3420" s="17">
        <v>1</v>
      </c>
      <c r="AC3420" s="17" t="str">
        <f>IFERROR(VLOOKUP(A3420,[1]Cruces!AJ:AK,2,0),VLOOKUP(CONCATENATE(X3420,AA3420),[1]Cruces!G:H,2,0))</f>
        <v>Solicitud de Obra</v>
      </c>
      <c r="AD3420" s="17">
        <f t="shared" si="929"/>
        <v>29</v>
      </c>
      <c r="AE3420" s="17">
        <f t="shared" si="930"/>
        <v>4</v>
      </c>
      <c r="AF3420" s="17">
        <f t="shared" si="931"/>
        <v>2019</v>
      </c>
      <c r="AG3420" s="17" t="str">
        <f>IFERROR(VLOOKUP(MID(A3420,2,4)*1,[1]Cruces!K:L,2,0),"Verificar")</f>
        <v>Atlántico Norte</v>
      </c>
      <c r="AH3420" s="17">
        <f t="shared" ca="1" si="932"/>
        <v>576</v>
      </c>
      <c r="AI3420" s="17" t="str">
        <f>IFERROR(VLOOKUP(U3420,[1]Cruces!$O$1:$P$6,2,0),"Sin Orden")</f>
        <v>Resuelta</v>
      </c>
      <c r="AJ3420" s="17">
        <f t="shared" si="933"/>
        <v>12</v>
      </c>
      <c r="AK3420" s="17">
        <f t="shared" si="934"/>
        <v>8</v>
      </c>
      <c r="AL3420" s="17">
        <f t="shared" si="935"/>
        <v>2019</v>
      </c>
      <c r="AM3420" s="17">
        <f t="shared" ca="1" si="936"/>
        <v>471</v>
      </c>
      <c r="AN3420" s="18" t="str">
        <f>IFERROR(VLOOKUP(R3420*1,'[1]Ordenes de Servicio'!G:K,5,0),"No Cruza")</f>
        <v>No Cruza</v>
      </c>
      <c r="AO3420" s="17">
        <f t="shared" ca="1" si="937"/>
        <v>105</v>
      </c>
      <c r="AP3420" s="17">
        <f t="shared" si="938"/>
        <v>19</v>
      </c>
      <c r="AQ3420" s="17">
        <f t="shared" si="939"/>
        <v>6</v>
      </c>
      <c r="AR3420" s="17">
        <f t="shared" si="940"/>
        <v>2019</v>
      </c>
      <c r="AS3420" s="17">
        <f t="shared" ca="1" si="941"/>
        <v>525</v>
      </c>
      <c r="AT3420" s="17" t="str">
        <f t="shared" ca="1" si="942"/>
        <v>Si</v>
      </c>
      <c r="AU3420" s="17">
        <f t="shared" si="943"/>
        <v>54</v>
      </c>
      <c r="AV3420" s="17" t="str">
        <f>+VLOOKUP(B3420,[1]Cruces!S:T,2,0)</f>
        <v>5. Consultoría / Adjudicación</v>
      </c>
    </row>
    <row r="3421" spans="1:48" hidden="1" x14ac:dyDescent="0.25">
      <c r="A3421" s="17" t="s">
        <v>6102</v>
      </c>
      <c r="B3421" s="17" t="s">
        <v>54</v>
      </c>
      <c r="C3421" s="17">
        <v>0</v>
      </c>
      <c r="D3421" s="17">
        <v>0</v>
      </c>
      <c r="E3421" s="17" t="s">
        <v>55</v>
      </c>
      <c r="F3421" s="17" t="s">
        <v>56</v>
      </c>
      <c r="G3421" s="17" t="s">
        <v>6103</v>
      </c>
      <c r="H3421" s="17">
        <v>0</v>
      </c>
      <c r="I3421" s="17" t="s">
        <v>116</v>
      </c>
      <c r="J3421" s="17" t="s">
        <v>59</v>
      </c>
      <c r="K3421" s="17" t="s">
        <v>6104</v>
      </c>
      <c r="L3421" s="17" t="s">
        <v>117</v>
      </c>
      <c r="M3421" s="17" t="s">
        <v>118</v>
      </c>
      <c r="N3421" s="17" t="s">
        <v>62</v>
      </c>
      <c r="O3421" s="17">
        <v>20190815</v>
      </c>
      <c r="P3421" s="17">
        <v>20190823</v>
      </c>
      <c r="Q3421" s="17">
        <v>1170</v>
      </c>
      <c r="R3421" s="17">
        <v>26631782</v>
      </c>
      <c r="S3421" s="17" t="s">
        <v>100</v>
      </c>
      <c r="T3421" s="17" t="s">
        <v>63</v>
      </c>
      <c r="U3421" s="17" t="s">
        <v>91</v>
      </c>
      <c r="V3421" s="17">
        <f t="shared" si="928"/>
        <v>45</v>
      </c>
      <c r="W3421" s="17">
        <v>45000</v>
      </c>
      <c r="X3421" s="17" t="s">
        <v>64</v>
      </c>
      <c r="Y3421" s="17" t="s">
        <v>65</v>
      </c>
      <c r="Z3421" s="17">
        <v>20190823</v>
      </c>
      <c r="AA3421" s="17" t="s">
        <v>78</v>
      </c>
      <c r="AB3421" s="17">
        <v>1</v>
      </c>
      <c r="AC3421" s="17" t="str">
        <f>IFERROR(VLOOKUP(A3421,[1]Cruces!AJ:AK,2,0),VLOOKUP(CONCATENATE(X3421,AA3421),[1]Cruces!G:H,2,0))</f>
        <v>Solicitud de Obra</v>
      </c>
      <c r="AD3421" s="17">
        <f t="shared" si="929"/>
        <v>15</v>
      </c>
      <c r="AE3421" s="17">
        <f t="shared" si="930"/>
        <v>8</v>
      </c>
      <c r="AF3421" s="17">
        <f t="shared" si="931"/>
        <v>2019</v>
      </c>
      <c r="AG3421" s="17" t="str">
        <f>IFERROR(VLOOKUP(MID(A3421,2,4)*1,[1]Cruces!K:L,2,0),"Verificar")</f>
        <v>Atlántico Norte</v>
      </c>
      <c r="AH3421" s="17">
        <f t="shared" ca="1" si="932"/>
        <v>468</v>
      </c>
      <c r="AI3421" s="17" t="str">
        <f>IFERROR(VLOOKUP(U3421,[1]Cruces!$O$1:$P$6,2,0),"Sin Orden")</f>
        <v>Resuelta</v>
      </c>
      <c r="AJ3421" s="17">
        <f t="shared" si="933"/>
        <v>23</v>
      </c>
      <c r="AK3421" s="17">
        <f t="shared" si="934"/>
        <v>8</v>
      </c>
      <c r="AL3421" s="17">
        <f t="shared" si="935"/>
        <v>2019</v>
      </c>
      <c r="AM3421" s="17">
        <f t="shared" ca="1" si="936"/>
        <v>460</v>
      </c>
      <c r="AN3421" s="18" t="str">
        <f>IFERROR(VLOOKUP(R3421*1,'[1]Ordenes de Servicio'!G:K,5,0),"No Cruza")</f>
        <v>No Cruza</v>
      </c>
      <c r="AO3421" s="17">
        <f t="shared" ca="1" si="937"/>
        <v>8</v>
      </c>
      <c r="AP3421" s="17">
        <f t="shared" si="938"/>
        <v>23</v>
      </c>
      <c r="AQ3421" s="17">
        <f t="shared" si="939"/>
        <v>8</v>
      </c>
      <c r="AR3421" s="17">
        <f t="shared" si="940"/>
        <v>2019</v>
      </c>
      <c r="AS3421" s="17">
        <f t="shared" ca="1" si="941"/>
        <v>460</v>
      </c>
      <c r="AT3421" s="17" t="str">
        <f t="shared" ca="1" si="942"/>
        <v>Si</v>
      </c>
      <c r="AU3421" s="17">
        <f t="shared" si="943"/>
        <v>0</v>
      </c>
      <c r="AV3421" s="17" t="str">
        <f>+VLOOKUP(B3421,[1]Cruces!S:T,2,0)</f>
        <v>4. Presupuesto de Obra</v>
      </c>
    </row>
    <row r="3422" spans="1:48" hidden="1" x14ac:dyDescent="0.25">
      <c r="A3422" s="17" t="s">
        <v>6105</v>
      </c>
      <c r="B3422" s="17" t="s">
        <v>296</v>
      </c>
      <c r="C3422" s="17">
        <v>3085258</v>
      </c>
      <c r="D3422" s="17">
        <v>36144968</v>
      </c>
      <c r="E3422" s="17" t="s">
        <v>93</v>
      </c>
      <c r="F3422" s="17" t="s">
        <v>232</v>
      </c>
      <c r="G3422" s="17" t="s">
        <v>3298</v>
      </c>
      <c r="H3422" s="17" t="s">
        <v>3299</v>
      </c>
      <c r="I3422" s="17" t="s">
        <v>71</v>
      </c>
      <c r="J3422" s="17" t="s">
        <v>6106</v>
      </c>
      <c r="K3422" s="17" t="s">
        <v>3300</v>
      </c>
      <c r="L3422" s="17" t="s">
        <v>280</v>
      </c>
      <c r="M3422" s="17" t="s">
        <v>281</v>
      </c>
      <c r="N3422" s="17" t="s">
        <v>301</v>
      </c>
      <c r="O3422" s="17">
        <v>20201105</v>
      </c>
      <c r="P3422" s="17">
        <v>20201105</v>
      </c>
      <c r="Q3422" s="17">
        <v>7542</v>
      </c>
      <c r="R3422" s="17">
        <v>28269861</v>
      </c>
      <c r="S3422" s="17" t="s">
        <v>100</v>
      </c>
      <c r="T3422" s="17" t="s">
        <v>63</v>
      </c>
      <c r="U3422" s="17" t="s">
        <v>91</v>
      </c>
      <c r="V3422" s="17">
        <f t="shared" si="928"/>
        <v>45</v>
      </c>
      <c r="W3422" s="17">
        <v>45000</v>
      </c>
      <c r="X3422" s="17" t="s">
        <v>89</v>
      </c>
      <c r="Y3422" s="17" t="s">
        <v>296</v>
      </c>
      <c r="Z3422" s="17">
        <v>20201105</v>
      </c>
      <c r="AA3422" s="17" t="s">
        <v>318</v>
      </c>
      <c r="AB3422" s="17">
        <v>1</v>
      </c>
      <c r="AC3422" s="17" t="str">
        <f>IFERROR(VLOOKUP(A3422,[1]Cruces!AJ:AK,2,0),VLOOKUP(CONCATENATE(X3422,AA3422),[1]Cruces!G:H,2,0))</f>
        <v>Solicitud de Obra</v>
      </c>
      <c r="AD3422" s="17">
        <f t="shared" si="929"/>
        <v>5</v>
      </c>
      <c r="AE3422" s="17">
        <f t="shared" si="930"/>
        <v>11</v>
      </c>
      <c r="AF3422" s="17">
        <f t="shared" si="931"/>
        <v>2020</v>
      </c>
      <c r="AG3422" s="17" t="str">
        <f>IFERROR(VLOOKUP(MID(A3422,2,4)*1,[1]Cruces!K:L,2,0),"Verificar")</f>
        <v>Atlántico Sur</v>
      </c>
      <c r="AH3422" s="17">
        <f t="shared" ca="1" si="932"/>
        <v>20</v>
      </c>
      <c r="AI3422" s="17" t="str">
        <f>IFERROR(VLOOKUP(U3422,[1]Cruces!$O$1:$P$6,2,0),"Sin Orden")</f>
        <v>Resuelta</v>
      </c>
      <c r="AJ3422" s="17">
        <f t="shared" si="933"/>
        <v>5</v>
      </c>
      <c r="AK3422" s="17">
        <f t="shared" si="934"/>
        <v>11</v>
      </c>
      <c r="AL3422" s="17">
        <f t="shared" si="935"/>
        <v>2020</v>
      </c>
      <c r="AM3422" s="17">
        <f t="shared" ca="1" si="936"/>
        <v>20</v>
      </c>
      <c r="AN3422" s="18" t="str">
        <f>IFERROR(VLOOKUP(R3422*1,'[1]Ordenes de Servicio'!G:K,5,0),"No Cruza")</f>
        <v>No Cruza</v>
      </c>
      <c r="AO3422" s="17">
        <f t="shared" ca="1" si="937"/>
        <v>0</v>
      </c>
      <c r="AP3422" s="17">
        <f t="shared" si="938"/>
        <v>5</v>
      </c>
      <c r="AQ3422" s="17">
        <f t="shared" si="939"/>
        <v>11</v>
      </c>
      <c r="AR3422" s="17">
        <f t="shared" si="940"/>
        <v>2020</v>
      </c>
      <c r="AS3422" s="17">
        <f t="shared" ca="1" si="941"/>
        <v>20</v>
      </c>
      <c r="AT3422" s="17" t="str">
        <f t="shared" ca="1" si="942"/>
        <v>No</v>
      </c>
      <c r="AU3422" s="17">
        <f t="shared" si="943"/>
        <v>0</v>
      </c>
      <c r="AV3422" s="17" t="str">
        <f>+VLOOKUP(B3422,[1]Cruces!S:T,2,0)</f>
        <v>3. Evaluación Técnico Ecónomica</v>
      </c>
    </row>
    <row r="3423" spans="1:48" hidden="1" x14ac:dyDescent="0.25">
      <c r="A3423" s="17" t="s">
        <v>10093</v>
      </c>
      <c r="B3423" s="17" t="s">
        <v>1943</v>
      </c>
      <c r="C3423" s="17">
        <v>3505773</v>
      </c>
      <c r="D3423" s="17">
        <v>10029649</v>
      </c>
      <c r="E3423" s="17" t="s">
        <v>93</v>
      </c>
      <c r="F3423" s="17" t="s">
        <v>932</v>
      </c>
      <c r="G3423" s="17" t="s">
        <v>10094</v>
      </c>
      <c r="H3423" s="17">
        <v>0</v>
      </c>
      <c r="I3423" s="17" t="s">
        <v>71</v>
      </c>
      <c r="J3423" s="17" t="s">
        <v>10095</v>
      </c>
      <c r="K3423" s="17" t="s">
        <v>9423</v>
      </c>
      <c r="L3423" s="17" t="s">
        <v>935</v>
      </c>
      <c r="M3423" s="17" t="s">
        <v>936</v>
      </c>
      <c r="N3423" s="17" t="s">
        <v>1946</v>
      </c>
      <c r="O3423" s="17">
        <v>20200918</v>
      </c>
      <c r="P3423" s="17">
        <v>20200918</v>
      </c>
      <c r="Q3423" s="17">
        <v>9343</v>
      </c>
      <c r="R3423" s="17">
        <v>28239153</v>
      </c>
      <c r="S3423" s="17" t="s">
        <v>7072</v>
      </c>
      <c r="T3423" s="17" t="s">
        <v>63</v>
      </c>
      <c r="U3423" s="17" t="s">
        <v>77</v>
      </c>
      <c r="V3423" s="17">
        <f t="shared" si="928"/>
        <v>9</v>
      </c>
      <c r="W3423" s="17">
        <v>9000</v>
      </c>
      <c r="X3423" s="17" t="s">
        <v>89</v>
      </c>
      <c r="Y3423" s="17" t="s">
        <v>1943</v>
      </c>
      <c r="Z3423" s="17">
        <v>20200918</v>
      </c>
      <c r="AA3423" s="17" t="s">
        <v>1947</v>
      </c>
      <c r="AB3423" s="17">
        <v>1</v>
      </c>
      <c r="AC3423" s="17" t="str">
        <f>IFERROR(VLOOKUP(A3423,[1]Cruces!AJ:AK,2,0),VLOOKUP(CONCATENATE(X3423,AA3423),[1]Cruces!G:H,2,0))</f>
        <v>Solicitud por BT</v>
      </c>
      <c r="AD3423" s="17">
        <f t="shared" si="929"/>
        <v>18</v>
      </c>
      <c r="AE3423" s="17">
        <f t="shared" si="930"/>
        <v>9</v>
      </c>
      <c r="AF3423" s="17">
        <f t="shared" si="931"/>
        <v>2020</v>
      </c>
      <c r="AG3423" s="17" t="str">
        <f>IFERROR(VLOOKUP(MID(A3423,2,4)*1,[1]Cruces!K:L,2,0),"Verificar")</f>
        <v>Magdalena</v>
      </c>
      <c r="AH3423" s="17">
        <f t="shared" ca="1" si="932"/>
        <v>68</v>
      </c>
      <c r="AI3423" s="17" t="str">
        <f>IFERROR(VLOOKUP(U3423,[1]Cruces!$O$1:$P$6,2,0),"Sin Orden")</f>
        <v>Pendiente</v>
      </c>
      <c r="AJ3423" s="17">
        <f t="shared" si="933"/>
        <v>18</v>
      </c>
      <c r="AK3423" s="17">
        <f t="shared" si="934"/>
        <v>9</v>
      </c>
      <c r="AL3423" s="17">
        <f t="shared" si="935"/>
        <v>2020</v>
      </c>
      <c r="AM3423" s="17">
        <f t="shared" ca="1" si="936"/>
        <v>68</v>
      </c>
      <c r="AN3423" s="18">
        <f>IFERROR(VLOOKUP(R3423*1,'[1]Ordenes de Servicio'!G:K,5,0),"No Cruza")</f>
        <v>44122</v>
      </c>
      <c r="AO3423" s="17">
        <f t="shared" ca="1" si="937"/>
        <v>68</v>
      </c>
      <c r="AP3423" s="17">
        <f t="shared" si="938"/>
        <v>18</v>
      </c>
      <c r="AQ3423" s="17">
        <f t="shared" si="939"/>
        <v>9</v>
      </c>
      <c r="AR3423" s="17">
        <f t="shared" si="940"/>
        <v>2020</v>
      </c>
      <c r="AS3423" s="17">
        <f t="shared" ca="1" si="941"/>
        <v>68</v>
      </c>
      <c r="AT3423" s="17" t="str">
        <f t="shared" ca="1" si="942"/>
        <v>No</v>
      </c>
      <c r="AU3423" s="17">
        <f t="shared" si="943"/>
        <v>0</v>
      </c>
      <c r="AV3423" s="17" t="str">
        <f>+VLOOKUP(B3423,[1]Cruces!S:T,2,0)</f>
        <v>7. Ejecución en Campo OS BT</v>
      </c>
    </row>
    <row r="3424" spans="1:48" x14ac:dyDescent="0.25">
      <c r="A3424" s="17" t="s">
        <v>6107</v>
      </c>
      <c r="B3424" s="17" t="s">
        <v>80</v>
      </c>
      <c r="C3424" s="17">
        <v>0</v>
      </c>
      <c r="D3424" s="17">
        <v>0</v>
      </c>
      <c r="E3424" s="17" t="s">
        <v>55</v>
      </c>
      <c r="F3424" s="17" t="s">
        <v>107</v>
      </c>
      <c r="G3424" s="17" t="s">
        <v>3170</v>
      </c>
      <c r="H3424" s="17">
        <v>3509320</v>
      </c>
      <c r="I3424" s="17" t="s">
        <v>182</v>
      </c>
      <c r="J3424" s="17" t="s">
        <v>59</v>
      </c>
      <c r="K3424" s="17" t="s">
        <v>3171</v>
      </c>
      <c r="L3424" s="17" t="s">
        <v>325</v>
      </c>
      <c r="M3424" s="17" t="s">
        <v>326</v>
      </c>
      <c r="N3424" s="17" t="s">
        <v>87</v>
      </c>
      <c r="O3424" s="17">
        <v>20180802</v>
      </c>
      <c r="P3424" s="17">
        <v>20190607</v>
      </c>
      <c r="Q3424" s="17">
        <v>1150</v>
      </c>
      <c r="R3424" s="17">
        <v>26278635</v>
      </c>
      <c r="S3424" s="17" t="s">
        <v>76</v>
      </c>
      <c r="T3424" s="17" t="s">
        <v>63</v>
      </c>
      <c r="U3424" s="17" t="s">
        <v>88</v>
      </c>
      <c r="V3424" s="17">
        <f t="shared" si="928"/>
        <v>150</v>
      </c>
      <c r="W3424" s="17">
        <v>150000</v>
      </c>
      <c r="X3424" s="17" t="s">
        <v>64</v>
      </c>
      <c r="Y3424" s="17" t="s">
        <v>80</v>
      </c>
      <c r="Z3424" s="17">
        <v>20190607</v>
      </c>
      <c r="AA3424" s="17" t="s">
        <v>101</v>
      </c>
      <c r="AB3424" s="17">
        <v>1</v>
      </c>
      <c r="AC3424" s="17" t="str">
        <f>IFERROR(VLOOKUP(A3424,[1]Cruces!AJ:AK,2,0),VLOOKUP(CONCATENATE(X3424,AA3424),[1]Cruces!G:H,2,0))</f>
        <v>Solicitud de Obra</v>
      </c>
      <c r="AD3424" s="17">
        <f t="shared" si="929"/>
        <v>2</v>
      </c>
      <c r="AE3424" s="17">
        <f t="shared" si="930"/>
        <v>8</v>
      </c>
      <c r="AF3424" s="17">
        <f t="shared" si="931"/>
        <v>2018</v>
      </c>
      <c r="AG3424" s="17" t="str">
        <f>IFERROR(VLOOKUP(MID(A3424,2,4)*1,[1]Cruces!K:L,2,0),"Verificar")</f>
        <v>Atlántico Norte</v>
      </c>
      <c r="AH3424" s="17">
        <f t="shared" ca="1" si="932"/>
        <v>846</v>
      </c>
      <c r="AI3424" s="17" t="str">
        <f>IFERROR(VLOOKUP(U3424,[1]Cruces!$O$1:$P$6,2,0),"Sin Orden")</f>
        <v>Resuelta</v>
      </c>
      <c r="AJ3424" s="17">
        <f t="shared" si="933"/>
        <v>7</v>
      </c>
      <c r="AK3424" s="17">
        <f t="shared" si="934"/>
        <v>6</v>
      </c>
      <c r="AL3424" s="17">
        <f t="shared" si="935"/>
        <v>2019</v>
      </c>
      <c r="AM3424" s="17">
        <f t="shared" ca="1" si="936"/>
        <v>537</v>
      </c>
      <c r="AN3424" s="18" t="str">
        <f>IFERROR(VLOOKUP(R3424*1,'[1]Ordenes de Servicio'!G:K,5,0),"No Cruza")</f>
        <v>No Cruza</v>
      </c>
      <c r="AO3424" s="17">
        <f t="shared" ca="1" si="937"/>
        <v>309</v>
      </c>
      <c r="AP3424" s="17">
        <f t="shared" si="938"/>
        <v>7</v>
      </c>
      <c r="AQ3424" s="17">
        <f t="shared" si="939"/>
        <v>6</v>
      </c>
      <c r="AR3424" s="17">
        <f t="shared" si="940"/>
        <v>2019</v>
      </c>
      <c r="AS3424" s="17">
        <f t="shared" ca="1" si="941"/>
        <v>537</v>
      </c>
      <c r="AT3424" s="17" t="str">
        <f t="shared" ca="1" si="942"/>
        <v>Si</v>
      </c>
      <c r="AU3424" s="17">
        <f t="shared" si="943"/>
        <v>0</v>
      </c>
      <c r="AV3424" s="17" t="str">
        <f>+VLOOKUP(B3424,[1]Cruces!S:T,2,0)</f>
        <v>8. Puesta en Servicio</v>
      </c>
    </row>
    <row r="3425" spans="1:48" hidden="1" x14ac:dyDescent="0.25">
      <c r="A3425" s="17" t="s">
        <v>6108</v>
      </c>
      <c r="B3425" s="17" t="s">
        <v>579</v>
      </c>
      <c r="C3425" s="17">
        <v>0</v>
      </c>
      <c r="D3425" s="17">
        <v>0</v>
      </c>
      <c r="E3425" s="17" t="s">
        <v>55</v>
      </c>
      <c r="F3425" s="17" t="s">
        <v>81</v>
      </c>
      <c r="G3425" s="17" t="s">
        <v>6109</v>
      </c>
      <c r="H3425" s="17">
        <v>3216768948</v>
      </c>
      <c r="I3425" s="17" t="s">
        <v>71</v>
      </c>
      <c r="J3425" s="17" t="s">
        <v>59</v>
      </c>
      <c r="K3425" s="17" t="s">
        <v>6110</v>
      </c>
      <c r="L3425" s="17" t="s">
        <v>85</v>
      </c>
      <c r="M3425" s="17" t="s">
        <v>86</v>
      </c>
      <c r="N3425" s="17" t="s">
        <v>582</v>
      </c>
      <c r="O3425" s="17">
        <v>20201119</v>
      </c>
      <c r="P3425" s="17">
        <v>20201119</v>
      </c>
      <c r="Q3425" s="17">
        <v>3410</v>
      </c>
      <c r="R3425" s="17">
        <v>0</v>
      </c>
      <c r="S3425" s="17"/>
      <c r="T3425" s="17" t="s">
        <v>63</v>
      </c>
      <c r="U3425" s="17"/>
      <c r="V3425" s="17">
        <f t="shared" si="928"/>
        <v>75</v>
      </c>
      <c r="W3425" s="17">
        <v>75000</v>
      </c>
      <c r="X3425" s="17" t="s">
        <v>64</v>
      </c>
      <c r="Y3425" s="17" t="s">
        <v>583</v>
      </c>
      <c r="Z3425" s="17">
        <v>20201119</v>
      </c>
      <c r="AA3425" s="17" t="s">
        <v>78</v>
      </c>
      <c r="AB3425" s="17">
        <v>1</v>
      </c>
      <c r="AC3425" s="17" t="str">
        <f>IFERROR(VLOOKUP(A3425,[1]Cruces!AJ:AK,2,0),VLOOKUP(CONCATENATE(X3425,AA3425),[1]Cruces!G:H,2,0))</f>
        <v>Solicitud de Obra</v>
      </c>
      <c r="AD3425" s="17">
        <f t="shared" ref="AD3425:AD3482" si="944">MID(O3425,7,2)*1</f>
        <v>19</v>
      </c>
      <c r="AE3425" s="17">
        <f t="shared" ref="AE3425:AE3482" si="945">MID(O3425,5,2)*1</f>
        <v>11</v>
      </c>
      <c r="AF3425" s="17">
        <f t="shared" ref="AF3425:AF3482" si="946">MID(O3425,1,4)*1</f>
        <v>2020</v>
      </c>
      <c r="AG3425" s="17" t="str">
        <f>IFERROR(VLOOKUP(MID(A3425,2,4)*1,[1]Cruces!K:L,2,0),"Verificar")</f>
        <v>Magdalena</v>
      </c>
      <c r="AH3425" s="17">
        <f t="shared" ref="AH3425:AH3482" ca="1" si="947">TODAY()-DATE(AF3425,AE3425,AD3425)</f>
        <v>6</v>
      </c>
      <c r="AI3425" s="17" t="str">
        <f>IFERROR(VLOOKUP(U3425,[1]Cruces!$O$1:$P$6,2,0),"Sin Orden")</f>
        <v>Sin Orden</v>
      </c>
      <c r="AJ3425" s="17">
        <f t="shared" ref="AJ3425:AJ3482" si="948">MID(Z3425,7,2)*1</f>
        <v>19</v>
      </c>
      <c r="AK3425" s="17">
        <f t="shared" ref="AK3425:AK3482" si="949">MID(Z3425,5,2)*1</f>
        <v>11</v>
      </c>
      <c r="AL3425" s="17">
        <f t="shared" ref="AL3425:AL3482" si="950">MID(Z3425,1,4)*1</f>
        <v>2020</v>
      </c>
      <c r="AM3425" s="17">
        <f t="shared" ref="AM3425:AM3482" ca="1" si="951">+TODAY()-DATE(AL3425,AK3425,AJ3425)</f>
        <v>6</v>
      </c>
      <c r="AN3425" s="18" t="str">
        <f>IFERROR(VLOOKUP(R3425*1,'[1]Ordenes de Servicio'!G:K,5,0),"No Cruza")</f>
        <v>No Cruza</v>
      </c>
      <c r="AO3425" s="17">
        <f t="shared" ref="AO3425:AO3482" ca="1" si="952">+IF(AI3425="Resuelta",DATE(AL3425,AK3425,AJ3425)-DATE(AF3425,AE3425,AD3425),TODAY()-DATE(AL3425,AK3425,AJ3425))</f>
        <v>6</v>
      </c>
      <c r="AP3425" s="17">
        <f t="shared" ref="AP3425:AP3482" si="953">MID(P3425,7,2)*1</f>
        <v>19</v>
      </c>
      <c r="AQ3425" s="17">
        <f t="shared" ref="AQ3425:AQ3482" si="954">MID(P3425,5,2)*1</f>
        <v>11</v>
      </c>
      <c r="AR3425" s="17">
        <f t="shared" ref="AR3425:AR3482" si="955">MID(P3425,1,4)*1</f>
        <v>2020</v>
      </c>
      <c r="AS3425" s="17">
        <f t="shared" ref="AS3425:AS3482" ca="1" si="956">+TODAY()-DATE(AR3425,AQ3425,AP3425)</f>
        <v>6</v>
      </c>
      <c r="AT3425" s="17" t="str">
        <f t="shared" ca="1" si="942"/>
        <v>No</v>
      </c>
      <c r="AU3425" s="17">
        <f t="shared" ref="AU3425:AU3482" si="957">IF(DATE(AL3425,AK3425,AJ3425)-DATE(AR3425,AQ3425,AP3425)&lt;0,DATE(AR3425,AQ3425,AP3425)-DATE(AL3425,AK3425,AJ3425),DATE(AL3425,AK3425,AJ3425)-DATE(AR3425,AQ3425,AP3425))</f>
        <v>0</v>
      </c>
      <c r="AV3425" s="17" t="str">
        <f>+VLOOKUP(B3425,[1]Cruces!S:T,2,0)</f>
        <v>2. Factibilidad</v>
      </c>
    </row>
    <row r="3426" spans="1:48" hidden="1" x14ac:dyDescent="0.25">
      <c r="A3426" s="17" t="s">
        <v>6111</v>
      </c>
      <c r="B3426" s="17" t="s">
        <v>203</v>
      </c>
      <c r="C3426" s="17">
        <v>0</v>
      </c>
      <c r="D3426" s="17">
        <v>0</v>
      </c>
      <c r="E3426" s="17" t="s">
        <v>55</v>
      </c>
      <c r="F3426" s="17" t="s">
        <v>56</v>
      </c>
      <c r="G3426" s="17" t="s">
        <v>6112</v>
      </c>
      <c r="H3426" s="17">
        <v>0</v>
      </c>
      <c r="I3426" s="17" t="s">
        <v>116</v>
      </c>
      <c r="J3426" s="17" t="s">
        <v>59</v>
      </c>
      <c r="K3426" s="17" t="s">
        <v>97</v>
      </c>
      <c r="L3426" s="17" t="s">
        <v>265</v>
      </c>
      <c r="M3426" s="17" t="s">
        <v>55</v>
      </c>
      <c r="N3426" s="17" t="s">
        <v>207</v>
      </c>
      <c r="O3426" s="17">
        <v>20151026</v>
      </c>
      <c r="P3426" s="17">
        <v>20160219</v>
      </c>
      <c r="Q3426" s="17">
        <v>1210</v>
      </c>
      <c r="R3426" s="17">
        <v>22119584</v>
      </c>
      <c r="S3426" s="17" t="s">
        <v>76</v>
      </c>
      <c r="T3426" s="17" t="s">
        <v>63</v>
      </c>
      <c r="U3426" s="17" t="s">
        <v>91</v>
      </c>
      <c r="V3426" s="17">
        <f t="shared" ref="V3426:V3483" si="958">+W3426/1000</f>
        <v>225</v>
      </c>
      <c r="W3426" s="17">
        <v>225000</v>
      </c>
      <c r="X3426" s="17" t="s">
        <v>64</v>
      </c>
      <c r="Y3426" s="17" t="s">
        <v>203</v>
      </c>
      <c r="Z3426" s="17">
        <v>20160219</v>
      </c>
      <c r="AA3426" s="17" t="s">
        <v>283</v>
      </c>
      <c r="AB3426" s="17">
        <v>1</v>
      </c>
      <c r="AC3426" s="17" t="str">
        <f>IFERROR(VLOOKUP(A3426,[1]Cruces!AJ:AK,2,0),VLOOKUP(CONCATENATE(X3426,AA3426),[1]Cruces!G:H,2,0))</f>
        <v>Solicitud de Obra</v>
      </c>
      <c r="AD3426" s="17">
        <f t="shared" si="944"/>
        <v>26</v>
      </c>
      <c r="AE3426" s="17">
        <f t="shared" si="945"/>
        <v>10</v>
      </c>
      <c r="AF3426" s="17">
        <f t="shared" si="946"/>
        <v>2015</v>
      </c>
      <c r="AG3426" s="17" t="str">
        <f>IFERROR(VLOOKUP(MID(A3426,2,4)*1,[1]Cruces!K:L,2,0),"Verificar")</f>
        <v>Atlántico Sur</v>
      </c>
      <c r="AH3426" s="17">
        <f t="shared" ca="1" si="947"/>
        <v>1857</v>
      </c>
      <c r="AI3426" s="17" t="str">
        <f>IFERROR(VLOOKUP(U3426,[1]Cruces!$O$1:$P$6,2,0),"Sin Orden")</f>
        <v>Resuelta</v>
      </c>
      <c r="AJ3426" s="17">
        <f t="shared" si="948"/>
        <v>19</v>
      </c>
      <c r="AK3426" s="17">
        <f t="shared" si="949"/>
        <v>2</v>
      </c>
      <c r="AL3426" s="17">
        <f t="shared" si="950"/>
        <v>2016</v>
      </c>
      <c r="AM3426" s="17">
        <f t="shared" ca="1" si="951"/>
        <v>1741</v>
      </c>
      <c r="AN3426" s="18" t="str">
        <f>IFERROR(VLOOKUP(R3426*1,'[1]Ordenes de Servicio'!G:K,5,0),"No Cruza")</f>
        <v>No Cruza</v>
      </c>
      <c r="AO3426" s="17">
        <f t="shared" ca="1" si="952"/>
        <v>116</v>
      </c>
      <c r="AP3426" s="17">
        <f t="shared" si="953"/>
        <v>19</v>
      </c>
      <c r="AQ3426" s="17">
        <f t="shared" si="954"/>
        <v>2</v>
      </c>
      <c r="AR3426" s="17">
        <f t="shared" si="955"/>
        <v>2016</v>
      </c>
      <c r="AS3426" s="17">
        <f t="shared" ca="1" si="956"/>
        <v>1741</v>
      </c>
      <c r="AT3426" s="17" t="str">
        <f t="shared" ref="AT3426:AT3483" ca="1" si="959">IF(AS3426&gt;359,"Si","No")</f>
        <v>Si</v>
      </c>
      <c r="AU3426" s="17">
        <f t="shared" si="957"/>
        <v>0</v>
      </c>
      <c r="AV3426" s="17" t="str">
        <f>+VLOOKUP(B3426,[1]Cruces!S:T,2,0)</f>
        <v>6. Ejecución y Seguimiento de Obra</v>
      </c>
    </row>
    <row r="3427" spans="1:48" hidden="1" x14ac:dyDescent="0.25">
      <c r="A3427" s="17" t="s">
        <v>6113</v>
      </c>
      <c r="B3427" s="17" t="s">
        <v>68</v>
      </c>
      <c r="C3427" s="17">
        <v>3975941</v>
      </c>
      <c r="D3427" s="17">
        <v>0</v>
      </c>
      <c r="E3427" s="17" t="s">
        <v>55</v>
      </c>
      <c r="F3427" s="17" t="s">
        <v>232</v>
      </c>
      <c r="G3427" s="17" t="s">
        <v>6114</v>
      </c>
      <c r="H3427" s="17">
        <v>3127973554</v>
      </c>
      <c r="I3427" s="17" t="s">
        <v>116</v>
      </c>
      <c r="J3427" s="17" t="s">
        <v>59</v>
      </c>
      <c r="K3427" s="17" t="s">
        <v>6115</v>
      </c>
      <c r="L3427" s="17" t="s">
        <v>111</v>
      </c>
      <c r="M3427" s="17" t="s">
        <v>112</v>
      </c>
      <c r="N3427" s="17" t="s">
        <v>75</v>
      </c>
      <c r="O3427" s="17">
        <v>20180716</v>
      </c>
      <c r="P3427" s="17">
        <v>20180716</v>
      </c>
      <c r="Q3427" s="17">
        <v>1210</v>
      </c>
      <c r="R3427" s="17">
        <v>25306924</v>
      </c>
      <c r="S3427" s="17" t="s">
        <v>76</v>
      </c>
      <c r="T3427" s="17" t="s">
        <v>63</v>
      </c>
      <c r="U3427" s="17" t="s">
        <v>88</v>
      </c>
      <c r="V3427" s="17">
        <f t="shared" si="958"/>
        <v>800</v>
      </c>
      <c r="W3427" s="17">
        <v>800000</v>
      </c>
      <c r="X3427" s="17" t="s">
        <v>89</v>
      </c>
      <c r="Y3427" s="17" t="s">
        <v>150</v>
      </c>
      <c r="Z3427" s="17">
        <v>20190614</v>
      </c>
      <c r="AA3427" s="17" t="s">
        <v>101</v>
      </c>
      <c r="AB3427" s="17">
        <v>1</v>
      </c>
      <c r="AC3427" s="17" t="str">
        <f>IFERROR(VLOOKUP(A3427,[1]Cruces!AJ:AK,2,0),VLOOKUP(CONCATENATE(X3427,AA3427),[1]Cruces!G:H,2,0))</f>
        <v>Solicitud de Obra</v>
      </c>
      <c r="AD3427" s="17">
        <f t="shared" si="944"/>
        <v>16</v>
      </c>
      <c r="AE3427" s="17">
        <f t="shared" si="945"/>
        <v>7</v>
      </c>
      <c r="AF3427" s="17">
        <f t="shared" si="946"/>
        <v>2018</v>
      </c>
      <c r="AG3427" s="17" t="str">
        <f>IFERROR(VLOOKUP(MID(A3427,2,4)*1,[1]Cruces!K:L,2,0),"Verificar")</f>
        <v>Atlántico Sur</v>
      </c>
      <c r="AH3427" s="17">
        <f t="shared" ca="1" si="947"/>
        <v>863</v>
      </c>
      <c r="AI3427" s="17" t="str">
        <f>IFERROR(VLOOKUP(U3427,[1]Cruces!$O$1:$P$6,2,0),"Sin Orden")</f>
        <v>Resuelta</v>
      </c>
      <c r="AJ3427" s="17">
        <f t="shared" si="948"/>
        <v>14</v>
      </c>
      <c r="AK3427" s="17">
        <f t="shared" si="949"/>
        <v>6</v>
      </c>
      <c r="AL3427" s="17">
        <f t="shared" si="950"/>
        <v>2019</v>
      </c>
      <c r="AM3427" s="17">
        <f t="shared" ca="1" si="951"/>
        <v>530</v>
      </c>
      <c r="AN3427" s="18" t="str">
        <f>IFERROR(VLOOKUP(R3427*1,'[1]Ordenes de Servicio'!G:K,5,0),"No Cruza")</f>
        <v>No Cruza</v>
      </c>
      <c r="AO3427" s="17">
        <f t="shared" ca="1" si="952"/>
        <v>333</v>
      </c>
      <c r="AP3427" s="17">
        <f t="shared" si="953"/>
        <v>16</v>
      </c>
      <c r="AQ3427" s="17">
        <f t="shared" si="954"/>
        <v>7</v>
      </c>
      <c r="AR3427" s="17">
        <f t="shared" si="955"/>
        <v>2018</v>
      </c>
      <c r="AS3427" s="17">
        <f t="shared" ca="1" si="956"/>
        <v>863</v>
      </c>
      <c r="AT3427" s="17" t="str">
        <f t="shared" ca="1" si="959"/>
        <v>Si</v>
      </c>
      <c r="AU3427" s="17">
        <f t="shared" si="957"/>
        <v>333</v>
      </c>
      <c r="AV3427" s="17" t="str">
        <f>+VLOOKUP(B3427,[1]Cruces!S:T,2,0)</f>
        <v>5. Consultoría / Adjudicación</v>
      </c>
    </row>
    <row r="3428" spans="1:48" hidden="1" x14ac:dyDescent="0.25">
      <c r="A3428" s="17" t="s">
        <v>6116</v>
      </c>
      <c r="B3428" s="17" t="s">
        <v>68</v>
      </c>
      <c r="C3428" s="17">
        <v>0</v>
      </c>
      <c r="D3428" s="17">
        <v>0</v>
      </c>
      <c r="E3428" s="17" t="s">
        <v>55</v>
      </c>
      <c r="F3428" s="17" t="s">
        <v>932</v>
      </c>
      <c r="G3428" s="17" t="s">
        <v>6117</v>
      </c>
      <c r="H3428" s="17">
        <v>0</v>
      </c>
      <c r="I3428" s="17" t="s">
        <v>71</v>
      </c>
      <c r="J3428" s="17" t="s">
        <v>59</v>
      </c>
      <c r="K3428" s="17" t="s">
        <v>6118</v>
      </c>
      <c r="L3428" s="17" t="s">
        <v>935</v>
      </c>
      <c r="M3428" s="17" t="s">
        <v>936</v>
      </c>
      <c r="N3428" s="17" t="s">
        <v>75</v>
      </c>
      <c r="O3428" s="17">
        <v>20190909</v>
      </c>
      <c r="P3428" s="17">
        <v>20200325</v>
      </c>
      <c r="Q3428" s="17">
        <v>9341</v>
      </c>
      <c r="R3428" s="17">
        <v>27290708</v>
      </c>
      <c r="S3428" s="17" t="s">
        <v>76</v>
      </c>
      <c r="T3428" s="17" t="s">
        <v>63</v>
      </c>
      <c r="U3428" s="17" t="s">
        <v>91</v>
      </c>
      <c r="V3428" s="17">
        <f t="shared" si="958"/>
        <v>45</v>
      </c>
      <c r="W3428" s="17">
        <v>45000</v>
      </c>
      <c r="X3428" s="17" t="s">
        <v>64</v>
      </c>
      <c r="Y3428" s="17" t="s">
        <v>188</v>
      </c>
      <c r="Z3428" s="17">
        <v>20200325</v>
      </c>
      <c r="AA3428" s="17" t="s">
        <v>78</v>
      </c>
      <c r="AB3428" s="17">
        <v>1</v>
      </c>
      <c r="AC3428" s="17" t="str">
        <f>IFERROR(VLOOKUP(A3428,[1]Cruces!AJ:AK,2,0),VLOOKUP(CONCATENATE(X3428,AA3428),[1]Cruces!G:H,2,0))</f>
        <v>Solicitud de Obra</v>
      </c>
      <c r="AD3428" s="17">
        <f t="shared" si="944"/>
        <v>9</v>
      </c>
      <c r="AE3428" s="17">
        <f t="shared" si="945"/>
        <v>9</v>
      </c>
      <c r="AF3428" s="17">
        <f t="shared" si="946"/>
        <v>2019</v>
      </c>
      <c r="AG3428" s="17" t="str">
        <f>IFERROR(VLOOKUP(MID(A3428,2,4)*1,[1]Cruces!K:L,2,0),"Verificar")</f>
        <v>Magdalena</v>
      </c>
      <c r="AH3428" s="17">
        <f t="shared" ca="1" si="947"/>
        <v>443</v>
      </c>
      <c r="AI3428" s="17" t="str">
        <f>IFERROR(VLOOKUP(U3428,[1]Cruces!$O$1:$P$6,2,0),"Sin Orden")</f>
        <v>Resuelta</v>
      </c>
      <c r="AJ3428" s="17">
        <f t="shared" si="948"/>
        <v>25</v>
      </c>
      <c r="AK3428" s="17">
        <f t="shared" si="949"/>
        <v>3</v>
      </c>
      <c r="AL3428" s="17">
        <f t="shared" si="950"/>
        <v>2020</v>
      </c>
      <c r="AM3428" s="17">
        <f t="shared" ca="1" si="951"/>
        <v>245</v>
      </c>
      <c r="AN3428" s="18" t="str">
        <f>IFERROR(VLOOKUP(R3428*1,'[1]Ordenes de Servicio'!G:K,5,0),"No Cruza")</f>
        <v>No Cruza</v>
      </c>
      <c r="AO3428" s="17">
        <f t="shared" ca="1" si="952"/>
        <v>198</v>
      </c>
      <c r="AP3428" s="17">
        <f t="shared" si="953"/>
        <v>25</v>
      </c>
      <c r="AQ3428" s="17">
        <f t="shared" si="954"/>
        <v>3</v>
      </c>
      <c r="AR3428" s="17">
        <f t="shared" si="955"/>
        <v>2020</v>
      </c>
      <c r="AS3428" s="17">
        <f t="shared" ca="1" si="956"/>
        <v>245</v>
      </c>
      <c r="AT3428" s="17" t="str">
        <f t="shared" ca="1" si="959"/>
        <v>No</v>
      </c>
      <c r="AU3428" s="17">
        <f t="shared" si="957"/>
        <v>0</v>
      </c>
      <c r="AV3428" s="17" t="str">
        <f>+VLOOKUP(B3428,[1]Cruces!S:T,2,0)</f>
        <v>5. Consultoría / Adjudicación</v>
      </c>
    </row>
    <row r="3429" spans="1:48" hidden="1" x14ac:dyDescent="0.25">
      <c r="A3429" s="17" t="s">
        <v>10096</v>
      </c>
      <c r="B3429" s="17" t="s">
        <v>6595</v>
      </c>
      <c r="C3429" s="17">
        <v>0</v>
      </c>
      <c r="D3429" s="17">
        <v>0</v>
      </c>
      <c r="E3429" s="17" t="s">
        <v>55</v>
      </c>
      <c r="F3429" s="17" t="s">
        <v>107</v>
      </c>
      <c r="G3429" s="17" t="s">
        <v>10097</v>
      </c>
      <c r="H3429" s="17">
        <v>0</v>
      </c>
      <c r="I3429" s="17" t="s">
        <v>182</v>
      </c>
      <c r="J3429" s="17" t="s">
        <v>59</v>
      </c>
      <c r="K3429" s="17" t="s">
        <v>97</v>
      </c>
      <c r="L3429" s="17" t="s">
        <v>333</v>
      </c>
      <c r="M3429" s="17" t="s">
        <v>334</v>
      </c>
      <c r="N3429" s="17" t="s">
        <v>6600</v>
      </c>
      <c r="O3429" s="17">
        <v>20200130</v>
      </c>
      <c r="P3429" s="17">
        <v>20200131</v>
      </c>
      <c r="Q3429" s="17">
        <v>1170</v>
      </c>
      <c r="R3429" s="17">
        <v>27798559</v>
      </c>
      <c r="S3429" s="17" t="s">
        <v>6601</v>
      </c>
      <c r="T3429" s="17" t="s">
        <v>63</v>
      </c>
      <c r="U3429" s="17" t="s">
        <v>91</v>
      </c>
      <c r="V3429" s="17">
        <f t="shared" si="958"/>
        <v>3</v>
      </c>
      <c r="W3429" s="17">
        <v>3000</v>
      </c>
      <c r="X3429" s="17" t="s">
        <v>7065</v>
      </c>
      <c r="Y3429" s="17" t="s">
        <v>6595</v>
      </c>
      <c r="Z3429" s="17">
        <v>20200131</v>
      </c>
      <c r="AA3429" s="17" t="s">
        <v>1947</v>
      </c>
      <c r="AB3429" s="17">
        <v>1</v>
      </c>
      <c r="AC3429" s="17" t="str">
        <f>IFERROR(VLOOKUP(A3429,[1]Cruces!AJ:AK,2,0),VLOOKUP(CONCATENATE(X3429,AA3429),[1]Cruces!G:H,2,0))</f>
        <v>Solicitud por BT</v>
      </c>
      <c r="AD3429" s="17">
        <f t="shared" si="944"/>
        <v>30</v>
      </c>
      <c r="AE3429" s="17">
        <f t="shared" si="945"/>
        <v>1</v>
      </c>
      <c r="AF3429" s="17">
        <f t="shared" si="946"/>
        <v>2020</v>
      </c>
      <c r="AG3429" s="17" t="str">
        <f>IFERROR(VLOOKUP(MID(A3429,2,4)*1,[1]Cruces!K:L,2,0),"Verificar")</f>
        <v>Atlántico Norte</v>
      </c>
      <c r="AH3429" s="17">
        <f t="shared" ca="1" si="947"/>
        <v>300</v>
      </c>
      <c r="AI3429" s="17" t="str">
        <f>IFERROR(VLOOKUP(U3429,[1]Cruces!$O$1:$P$6,2,0),"Sin Orden")</f>
        <v>Resuelta</v>
      </c>
      <c r="AJ3429" s="17">
        <f t="shared" si="948"/>
        <v>31</v>
      </c>
      <c r="AK3429" s="17">
        <f t="shared" si="949"/>
        <v>1</v>
      </c>
      <c r="AL3429" s="17">
        <f t="shared" si="950"/>
        <v>2020</v>
      </c>
      <c r="AM3429" s="17">
        <f t="shared" ca="1" si="951"/>
        <v>299</v>
      </c>
      <c r="AN3429" s="18" t="str">
        <f>IFERROR(VLOOKUP(R3429*1,'[1]Ordenes de Servicio'!G:K,5,0),"No Cruza")</f>
        <v>No Cruza</v>
      </c>
      <c r="AO3429" s="17">
        <f t="shared" ca="1" si="952"/>
        <v>1</v>
      </c>
      <c r="AP3429" s="17">
        <f t="shared" si="953"/>
        <v>31</v>
      </c>
      <c r="AQ3429" s="17">
        <f t="shared" si="954"/>
        <v>1</v>
      </c>
      <c r="AR3429" s="17">
        <f t="shared" si="955"/>
        <v>2020</v>
      </c>
      <c r="AS3429" s="17">
        <f t="shared" ca="1" si="956"/>
        <v>299</v>
      </c>
      <c r="AT3429" s="17" t="str">
        <f t="shared" ca="1" si="959"/>
        <v>No</v>
      </c>
      <c r="AU3429" s="17">
        <f t="shared" si="957"/>
        <v>0</v>
      </c>
      <c r="AV3429" s="17" t="str">
        <f>+VLOOKUP(B3429,[1]Cruces!S:T,2,0)</f>
        <v>7. Ejecución en Campo OS BT</v>
      </c>
    </row>
    <row r="3430" spans="1:48" hidden="1" x14ac:dyDescent="0.25">
      <c r="A3430" s="17" t="s">
        <v>6119</v>
      </c>
      <c r="B3430" s="17" t="s">
        <v>68</v>
      </c>
      <c r="C3430" s="17">
        <v>0</v>
      </c>
      <c r="D3430" s="17">
        <v>0</v>
      </c>
      <c r="E3430" s="17" t="s">
        <v>55</v>
      </c>
      <c r="F3430" s="17" t="s">
        <v>81</v>
      </c>
      <c r="G3430" s="17" t="s">
        <v>1564</v>
      </c>
      <c r="H3430" s="17">
        <v>3007809972</v>
      </c>
      <c r="I3430" s="17" t="s">
        <v>83</v>
      </c>
      <c r="J3430" s="17" t="s">
        <v>59</v>
      </c>
      <c r="K3430" s="17" t="s">
        <v>1565</v>
      </c>
      <c r="L3430" s="17" t="s">
        <v>215</v>
      </c>
      <c r="M3430" s="17" t="s">
        <v>216</v>
      </c>
      <c r="N3430" s="17" t="s">
        <v>75</v>
      </c>
      <c r="O3430" s="17">
        <v>20190312</v>
      </c>
      <c r="P3430" s="17">
        <v>20190312</v>
      </c>
      <c r="Q3430" s="17">
        <v>3460</v>
      </c>
      <c r="R3430" s="17">
        <v>0</v>
      </c>
      <c r="S3430" s="17"/>
      <c r="T3430" s="17" t="s">
        <v>63</v>
      </c>
      <c r="U3430" s="17"/>
      <c r="V3430" s="17">
        <f t="shared" si="958"/>
        <v>75</v>
      </c>
      <c r="W3430" s="17">
        <v>75000</v>
      </c>
      <c r="X3430" s="17" t="s">
        <v>64</v>
      </c>
      <c r="Y3430" s="17" t="s">
        <v>68</v>
      </c>
      <c r="Z3430" s="17">
        <v>20190312</v>
      </c>
      <c r="AA3430" s="17" t="s">
        <v>78</v>
      </c>
      <c r="AB3430" s="17">
        <v>1</v>
      </c>
      <c r="AC3430" s="17" t="str">
        <f>IFERROR(VLOOKUP(A3430,[1]Cruces!AJ:AK,2,0),VLOOKUP(CONCATENATE(X3430,AA3430),[1]Cruces!G:H,2,0))</f>
        <v>Solicitud de Obra</v>
      </c>
      <c r="AD3430" s="17">
        <f t="shared" si="944"/>
        <v>12</v>
      </c>
      <c r="AE3430" s="17">
        <f t="shared" si="945"/>
        <v>3</v>
      </c>
      <c r="AF3430" s="17">
        <f t="shared" si="946"/>
        <v>2019</v>
      </c>
      <c r="AG3430" s="17" t="str">
        <f>IFERROR(VLOOKUP(MID(A3430,2,4)*1,[1]Cruces!K:L,2,0),"Verificar")</f>
        <v>Magdalena</v>
      </c>
      <c r="AH3430" s="17">
        <f t="shared" ca="1" si="947"/>
        <v>624</v>
      </c>
      <c r="AI3430" s="17" t="str">
        <f>IFERROR(VLOOKUP(U3430,[1]Cruces!$O$1:$P$6,2,0),"Sin Orden")</f>
        <v>Sin Orden</v>
      </c>
      <c r="AJ3430" s="17">
        <f t="shared" si="948"/>
        <v>12</v>
      </c>
      <c r="AK3430" s="17">
        <f t="shared" si="949"/>
        <v>3</v>
      </c>
      <c r="AL3430" s="17">
        <f t="shared" si="950"/>
        <v>2019</v>
      </c>
      <c r="AM3430" s="17">
        <f t="shared" ca="1" si="951"/>
        <v>624</v>
      </c>
      <c r="AN3430" s="18" t="str">
        <f>IFERROR(VLOOKUP(R3430*1,'[1]Ordenes de Servicio'!G:K,5,0),"No Cruza")</f>
        <v>No Cruza</v>
      </c>
      <c r="AO3430" s="17">
        <f t="shared" ca="1" si="952"/>
        <v>624</v>
      </c>
      <c r="AP3430" s="17">
        <f t="shared" si="953"/>
        <v>12</v>
      </c>
      <c r="AQ3430" s="17">
        <f t="shared" si="954"/>
        <v>3</v>
      </c>
      <c r="AR3430" s="17">
        <f t="shared" si="955"/>
        <v>2019</v>
      </c>
      <c r="AS3430" s="17">
        <f t="shared" ca="1" si="956"/>
        <v>624</v>
      </c>
      <c r="AT3430" s="17" t="str">
        <f t="shared" ca="1" si="959"/>
        <v>Si</v>
      </c>
      <c r="AU3430" s="17">
        <f t="shared" si="957"/>
        <v>0</v>
      </c>
      <c r="AV3430" s="17" t="str">
        <f>+VLOOKUP(B3430,[1]Cruces!S:T,2,0)</f>
        <v>5. Consultoría / Adjudicación</v>
      </c>
    </row>
    <row r="3431" spans="1:48" hidden="1" x14ac:dyDescent="0.25">
      <c r="A3431" s="17" t="s">
        <v>6120</v>
      </c>
      <c r="B3431" s="17" t="s">
        <v>54</v>
      </c>
      <c r="C3431" s="17">
        <v>0</v>
      </c>
      <c r="D3431" s="17">
        <v>0</v>
      </c>
      <c r="E3431" s="17" t="s">
        <v>55</v>
      </c>
      <c r="F3431" s="17" t="s">
        <v>126</v>
      </c>
      <c r="G3431" s="17" t="s">
        <v>6121</v>
      </c>
      <c r="H3431" s="17">
        <v>0</v>
      </c>
      <c r="I3431" s="17" t="s">
        <v>71</v>
      </c>
      <c r="J3431" s="17" t="s">
        <v>59</v>
      </c>
      <c r="K3431" s="17" t="s">
        <v>6122</v>
      </c>
      <c r="L3431" s="17" t="s">
        <v>129</v>
      </c>
      <c r="M3431" s="17" t="s">
        <v>130</v>
      </c>
      <c r="N3431" s="17" t="s">
        <v>62</v>
      </c>
      <c r="O3431" s="17">
        <v>20200910</v>
      </c>
      <c r="P3431" s="17">
        <v>20201014</v>
      </c>
      <c r="Q3431" s="17">
        <v>7751</v>
      </c>
      <c r="R3431" s="17">
        <v>28122249</v>
      </c>
      <c r="S3431" s="17" t="s">
        <v>100</v>
      </c>
      <c r="T3431" s="17" t="s">
        <v>63</v>
      </c>
      <c r="U3431" s="17" t="s">
        <v>91</v>
      </c>
      <c r="V3431" s="17">
        <f t="shared" si="958"/>
        <v>25</v>
      </c>
      <c r="W3431" s="17">
        <v>25000</v>
      </c>
      <c r="X3431" s="17" t="s">
        <v>64</v>
      </c>
      <c r="Y3431" s="17" t="s">
        <v>65</v>
      </c>
      <c r="Z3431" s="17">
        <v>20201014</v>
      </c>
      <c r="AA3431" s="17" t="s">
        <v>78</v>
      </c>
      <c r="AB3431" s="17">
        <v>1</v>
      </c>
      <c r="AC3431" s="17" t="str">
        <f>IFERROR(VLOOKUP(A3431,[1]Cruces!AJ:AK,2,0),VLOOKUP(CONCATENATE(X3431,AA3431),[1]Cruces!G:H,2,0))</f>
        <v>Solicitud de Obra</v>
      </c>
      <c r="AD3431" s="17">
        <f t="shared" si="944"/>
        <v>10</v>
      </c>
      <c r="AE3431" s="17">
        <f t="shared" si="945"/>
        <v>9</v>
      </c>
      <c r="AF3431" s="17">
        <f t="shared" si="946"/>
        <v>2020</v>
      </c>
      <c r="AG3431" s="17" t="str">
        <f>IFERROR(VLOOKUP(MID(A3431,2,4)*1,[1]Cruces!K:L,2,0),"Verificar")</f>
        <v>Guajira</v>
      </c>
      <c r="AH3431" s="17">
        <f t="shared" ca="1" si="947"/>
        <v>76</v>
      </c>
      <c r="AI3431" s="17" t="str">
        <f>IFERROR(VLOOKUP(U3431,[1]Cruces!$O$1:$P$6,2,0),"Sin Orden")</f>
        <v>Resuelta</v>
      </c>
      <c r="AJ3431" s="17">
        <f t="shared" si="948"/>
        <v>14</v>
      </c>
      <c r="AK3431" s="17">
        <f t="shared" si="949"/>
        <v>10</v>
      </c>
      <c r="AL3431" s="17">
        <f t="shared" si="950"/>
        <v>2020</v>
      </c>
      <c r="AM3431" s="17">
        <f t="shared" ca="1" si="951"/>
        <v>42</v>
      </c>
      <c r="AN3431" s="18" t="str">
        <f>IFERROR(VLOOKUP(R3431*1,'[1]Ordenes de Servicio'!G:K,5,0),"No Cruza")</f>
        <v>No Cruza</v>
      </c>
      <c r="AO3431" s="17">
        <f t="shared" ca="1" si="952"/>
        <v>34</v>
      </c>
      <c r="AP3431" s="17">
        <f t="shared" si="953"/>
        <v>14</v>
      </c>
      <c r="AQ3431" s="17">
        <f t="shared" si="954"/>
        <v>10</v>
      </c>
      <c r="AR3431" s="17">
        <f t="shared" si="955"/>
        <v>2020</v>
      </c>
      <c r="AS3431" s="17">
        <f t="shared" ca="1" si="956"/>
        <v>42</v>
      </c>
      <c r="AT3431" s="17" t="str">
        <f t="shared" ca="1" si="959"/>
        <v>No</v>
      </c>
      <c r="AU3431" s="17">
        <f t="shared" si="957"/>
        <v>0</v>
      </c>
      <c r="AV3431" s="17" t="str">
        <f>+VLOOKUP(B3431,[1]Cruces!S:T,2,0)</f>
        <v>4. Presupuesto de Obra</v>
      </c>
    </row>
    <row r="3432" spans="1:48" hidden="1" x14ac:dyDescent="0.25">
      <c r="A3432" s="17" t="s">
        <v>6123</v>
      </c>
      <c r="B3432" s="17" t="s">
        <v>54</v>
      </c>
      <c r="C3432" s="17">
        <v>0</v>
      </c>
      <c r="D3432" s="17">
        <v>0</v>
      </c>
      <c r="E3432" s="17" t="s">
        <v>55</v>
      </c>
      <c r="F3432" s="17" t="s">
        <v>126</v>
      </c>
      <c r="G3432" s="17" t="s">
        <v>6124</v>
      </c>
      <c r="H3432" s="17">
        <v>0</v>
      </c>
      <c r="I3432" s="17" t="s">
        <v>83</v>
      </c>
      <c r="J3432" s="17" t="s">
        <v>59</v>
      </c>
      <c r="K3432" s="17" t="s">
        <v>6125</v>
      </c>
      <c r="L3432" s="17" t="s">
        <v>129</v>
      </c>
      <c r="M3432" s="17" t="s">
        <v>130</v>
      </c>
      <c r="N3432" s="17" t="s">
        <v>62</v>
      </c>
      <c r="O3432" s="17">
        <v>20200522</v>
      </c>
      <c r="P3432" s="17">
        <v>20200603</v>
      </c>
      <c r="Q3432" s="17">
        <v>7751</v>
      </c>
      <c r="R3432" s="17">
        <v>27553096</v>
      </c>
      <c r="S3432" s="17" t="s">
        <v>100</v>
      </c>
      <c r="T3432" s="17" t="s">
        <v>63</v>
      </c>
      <c r="U3432" s="17" t="s">
        <v>91</v>
      </c>
      <c r="V3432" s="17">
        <f t="shared" si="958"/>
        <v>225</v>
      </c>
      <c r="W3432" s="17">
        <v>225000</v>
      </c>
      <c r="X3432" s="17" t="s">
        <v>64</v>
      </c>
      <c r="Y3432" s="17" t="s">
        <v>65</v>
      </c>
      <c r="Z3432" s="17">
        <v>20200603</v>
      </c>
      <c r="AA3432" s="17" t="s">
        <v>101</v>
      </c>
      <c r="AB3432" s="17">
        <v>1</v>
      </c>
      <c r="AC3432" s="17" t="str">
        <f>IFERROR(VLOOKUP(A3432,[1]Cruces!AJ:AK,2,0),VLOOKUP(CONCATENATE(X3432,AA3432),[1]Cruces!G:H,2,0))</f>
        <v>Solicitud de Obra</v>
      </c>
      <c r="AD3432" s="17">
        <f t="shared" si="944"/>
        <v>22</v>
      </c>
      <c r="AE3432" s="17">
        <f t="shared" si="945"/>
        <v>5</v>
      </c>
      <c r="AF3432" s="17">
        <f t="shared" si="946"/>
        <v>2020</v>
      </c>
      <c r="AG3432" s="17" t="str">
        <f>IFERROR(VLOOKUP(MID(A3432,2,4)*1,[1]Cruces!K:L,2,0),"Verificar")</f>
        <v>Guajira</v>
      </c>
      <c r="AH3432" s="17">
        <f t="shared" ca="1" si="947"/>
        <v>187</v>
      </c>
      <c r="AI3432" s="17" t="str">
        <f>IFERROR(VLOOKUP(U3432,[1]Cruces!$O$1:$P$6,2,0),"Sin Orden")</f>
        <v>Resuelta</v>
      </c>
      <c r="AJ3432" s="17">
        <f t="shared" si="948"/>
        <v>3</v>
      </c>
      <c r="AK3432" s="17">
        <f t="shared" si="949"/>
        <v>6</v>
      </c>
      <c r="AL3432" s="17">
        <f t="shared" si="950"/>
        <v>2020</v>
      </c>
      <c r="AM3432" s="17">
        <f t="shared" ca="1" si="951"/>
        <v>175</v>
      </c>
      <c r="AN3432" s="18" t="str">
        <f>IFERROR(VLOOKUP(R3432*1,'[1]Ordenes de Servicio'!G:K,5,0),"No Cruza")</f>
        <v>No Cruza</v>
      </c>
      <c r="AO3432" s="17">
        <f t="shared" ca="1" si="952"/>
        <v>12</v>
      </c>
      <c r="AP3432" s="17">
        <f t="shared" si="953"/>
        <v>3</v>
      </c>
      <c r="AQ3432" s="17">
        <f t="shared" si="954"/>
        <v>6</v>
      </c>
      <c r="AR3432" s="17">
        <f t="shared" si="955"/>
        <v>2020</v>
      </c>
      <c r="AS3432" s="17">
        <f t="shared" ca="1" si="956"/>
        <v>175</v>
      </c>
      <c r="AT3432" s="17" t="str">
        <f t="shared" ca="1" si="959"/>
        <v>No</v>
      </c>
      <c r="AU3432" s="17">
        <f t="shared" si="957"/>
        <v>0</v>
      </c>
      <c r="AV3432" s="17" t="str">
        <f>+VLOOKUP(B3432,[1]Cruces!S:T,2,0)</f>
        <v>4. Presupuesto de Obra</v>
      </c>
    </row>
    <row r="3433" spans="1:48" hidden="1" x14ac:dyDescent="0.25">
      <c r="A3433" s="17" t="s">
        <v>6126</v>
      </c>
      <c r="B3433" s="17" t="s">
        <v>68</v>
      </c>
      <c r="C3433" s="17">
        <v>0</v>
      </c>
      <c r="D3433" s="17">
        <v>0</v>
      </c>
      <c r="E3433" s="17" t="s">
        <v>55</v>
      </c>
      <c r="F3433" s="17" t="s">
        <v>107</v>
      </c>
      <c r="G3433" s="17" t="s">
        <v>6127</v>
      </c>
      <c r="H3433" s="17">
        <v>0</v>
      </c>
      <c r="I3433" s="17" t="s">
        <v>116</v>
      </c>
      <c r="J3433" s="17" t="s">
        <v>59</v>
      </c>
      <c r="K3433" s="17" t="s">
        <v>6128</v>
      </c>
      <c r="L3433" s="17" t="s">
        <v>145</v>
      </c>
      <c r="M3433" s="17" t="s">
        <v>146</v>
      </c>
      <c r="N3433" s="17" t="s">
        <v>75</v>
      </c>
      <c r="O3433" s="17">
        <v>20190122</v>
      </c>
      <c r="P3433" s="17">
        <v>20190227</v>
      </c>
      <c r="Q3433" s="17">
        <v>9520</v>
      </c>
      <c r="R3433" s="17">
        <v>0</v>
      </c>
      <c r="S3433" s="17"/>
      <c r="T3433" s="17" t="s">
        <v>63</v>
      </c>
      <c r="U3433" s="17"/>
      <c r="V3433" s="17">
        <f t="shared" si="958"/>
        <v>75</v>
      </c>
      <c r="W3433" s="17">
        <v>75000</v>
      </c>
      <c r="X3433" s="17" t="s">
        <v>64</v>
      </c>
      <c r="Y3433" s="17" t="s">
        <v>136</v>
      </c>
      <c r="Z3433" s="17">
        <v>20190301</v>
      </c>
      <c r="AA3433" s="17" t="s">
        <v>78</v>
      </c>
      <c r="AB3433" s="17">
        <v>1</v>
      </c>
      <c r="AC3433" s="17" t="str">
        <f>IFERROR(VLOOKUP(A3433,[1]Cruces!AJ:AK,2,0),VLOOKUP(CONCATENATE(X3433,AA3433),[1]Cruces!G:H,2,0))</f>
        <v>Solicitud de Obra</v>
      </c>
      <c r="AD3433" s="17">
        <f t="shared" si="944"/>
        <v>22</v>
      </c>
      <c r="AE3433" s="17">
        <f t="shared" si="945"/>
        <v>1</v>
      </c>
      <c r="AF3433" s="17">
        <f t="shared" si="946"/>
        <v>2019</v>
      </c>
      <c r="AG3433" s="17" t="str">
        <f>IFERROR(VLOOKUP(MID(A3433,2,4)*1,[1]Cruces!K:L,2,0),"Verificar")</f>
        <v>Atlántico Sur</v>
      </c>
      <c r="AH3433" s="17">
        <f t="shared" ca="1" si="947"/>
        <v>673</v>
      </c>
      <c r="AI3433" s="17" t="str">
        <f>IFERROR(VLOOKUP(U3433,[1]Cruces!$O$1:$P$6,2,0),"Sin Orden")</f>
        <v>Sin Orden</v>
      </c>
      <c r="AJ3433" s="17">
        <f t="shared" si="948"/>
        <v>1</v>
      </c>
      <c r="AK3433" s="17">
        <f t="shared" si="949"/>
        <v>3</v>
      </c>
      <c r="AL3433" s="17">
        <f t="shared" si="950"/>
        <v>2019</v>
      </c>
      <c r="AM3433" s="17">
        <f t="shared" ca="1" si="951"/>
        <v>635</v>
      </c>
      <c r="AN3433" s="18" t="str">
        <f>IFERROR(VLOOKUP(R3433*1,'[1]Ordenes de Servicio'!G:K,5,0),"No Cruza")</f>
        <v>No Cruza</v>
      </c>
      <c r="AO3433" s="17">
        <f t="shared" ca="1" si="952"/>
        <v>635</v>
      </c>
      <c r="AP3433" s="17">
        <f t="shared" si="953"/>
        <v>27</v>
      </c>
      <c r="AQ3433" s="17">
        <f t="shared" si="954"/>
        <v>2</v>
      </c>
      <c r="AR3433" s="17">
        <f t="shared" si="955"/>
        <v>2019</v>
      </c>
      <c r="AS3433" s="17">
        <f t="shared" ca="1" si="956"/>
        <v>637</v>
      </c>
      <c r="AT3433" s="17" t="str">
        <f t="shared" ca="1" si="959"/>
        <v>Si</v>
      </c>
      <c r="AU3433" s="17">
        <f t="shared" si="957"/>
        <v>2</v>
      </c>
      <c r="AV3433" s="17" t="str">
        <f>+VLOOKUP(B3433,[1]Cruces!S:T,2,0)</f>
        <v>5. Consultoría / Adjudicación</v>
      </c>
    </row>
    <row r="3434" spans="1:48" hidden="1" x14ac:dyDescent="0.25">
      <c r="A3434" s="17" t="s">
        <v>10098</v>
      </c>
      <c r="B3434" s="17" t="s">
        <v>1943</v>
      </c>
      <c r="C3434" s="17">
        <v>1037737</v>
      </c>
      <c r="D3434" s="17">
        <v>10031035</v>
      </c>
      <c r="E3434" s="17" t="s">
        <v>93</v>
      </c>
      <c r="F3434" s="17" t="s">
        <v>932</v>
      </c>
      <c r="G3434" s="17" t="s">
        <v>3404</v>
      </c>
      <c r="H3434" s="17">
        <v>3015934492</v>
      </c>
      <c r="I3434" s="17" t="s">
        <v>71</v>
      </c>
      <c r="J3434" s="17" t="s">
        <v>10099</v>
      </c>
      <c r="K3434" s="17" t="s">
        <v>97</v>
      </c>
      <c r="L3434" s="17" t="s">
        <v>7439</v>
      </c>
      <c r="M3434" s="17" t="s">
        <v>7440</v>
      </c>
      <c r="N3434" s="17" t="s">
        <v>1946</v>
      </c>
      <c r="O3434" s="17">
        <v>20201113</v>
      </c>
      <c r="P3434" s="17">
        <v>20201113</v>
      </c>
      <c r="Q3434" s="17">
        <v>3410</v>
      </c>
      <c r="R3434" s="17">
        <v>28283112</v>
      </c>
      <c r="S3434" s="17" t="s">
        <v>7072</v>
      </c>
      <c r="T3434" s="17" t="s">
        <v>63</v>
      </c>
      <c r="U3434" s="17" t="s">
        <v>77</v>
      </c>
      <c r="V3434" s="17">
        <f t="shared" si="958"/>
        <v>4</v>
      </c>
      <c r="W3434" s="17">
        <v>4000</v>
      </c>
      <c r="X3434" s="17" t="s">
        <v>89</v>
      </c>
      <c r="Y3434" s="17" t="s">
        <v>1943</v>
      </c>
      <c r="Z3434" s="17">
        <v>20201113</v>
      </c>
      <c r="AA3434" s="17" t="s">
        <v>1947</v>
      </c>
      <c r="AB3434" s="17">
        <v>1</v>
      </c>
      <c r="AC3434" s="17" t="str">
        <f>IFERROR(VLOOKUP(A3434,[1]Cruces!AJ:AK,2,0),VLOOKUP(CONCATENATE(X3434,AA3434),[1]Cruces!G:H,2,0))</f>
        <v>Solicitud por BT</v>
      </c>
      <c r="AD3434" s="17">
        <f t="shared" si="944"/>
        <v>13</v>
      </c>
      <c r="AE3434" s="17">
        <f t="shared" si="945"/>
        <v>11</v>
      </c>
      <c r="AF3434" s="17">
        <f t="shared" si="946"/>
        <v>2020</v>
      </c>
      <c r="AG3434" s="17" t="str">
        <f>IFERROR(VLOOKUP(MID(A3434,2,4)*1,[1]Cruces!K:L,2,0),"Verificar")</f>
        <v>Magdalena</v>
      </c>
      <c r="AH3434" s="17">
        <f t="shared" ca="1" si="947"/>
        <v>12</v>
      </c>
      <c r="AI3434" s="17" t="str">
        <f>IFERROR(VLOOKUP(U3434,[1]Cruces!$O$1:$P$6,2,0),"Sin Orden")</f>
        <v>Pendiente</v>
      </c>
      <c r="AJ3434" s="17">
        <f t="shared" si="948"/>
        <v>13</v>
      </c>
      <c r="AK3434" s="17">
        <f t="shared" si="949"/>
        <v>11</v>
      </c>
      <c r="AL3434" s="17">
        <f t="shared" si="950"/>
        <v>2020</v>
      </c>
      <c r="AM3434" s="17">
        <f t="shared" ca="1" si="951"/>
        <v>12</v>
      </c>
      <c r="AN3434" s="18" t="str">
        <f>IFERROR(VLOOKUP(R3434*1,'[1]Ordenes de Servicio'!G:K,5,0),"No Cruza")</f>
        <v>No Cruza</v>
      </c>
      <c r="AO3434" s="17">
        <f t="shared" ca="1" si="952"/>
        <v>12</v>
      </c>
      <c r="AP3434" s="17">
        <f t="shared" si="953"/>
        <v>13</v>
      </c>
      <c r="AQ3434" s="17">
        <f t="shared" si="954"/>
        <v>11</v>
      </c>
      <c r="AR3434" s="17">
        <f t="shared" si="955"/>
        <v>2020</v>
      </c>
      <c r="AS3434" s="17">
        <f t="shared" ca="1" si="956"/>
        <v>12</v>
      </c>
      <c r="AT3434" s="17" t="str">
        <f t="shared" ca="1" si="959"/>
        <v>No</v>
      </c>
      <c r="AU3434" s="17">
        <f t="shared" si="957"/>
        <v>0</v>
      </c>
      <c r="AV3434" s="17" t="str">
        <f>+VLOOKUP(B3434,[1]Cruces!S:T,2,0)</f>
        <v>7. Ejecución en Campo OS BT</v>
      </c>
    </row>
    <row r="3435" spans="1:48" hidden="1" x14ac:dyDescent="0.25">
      <c r="A3435" s="17" t="s">
        <v>6129</v>
      </c>
      <c r="B3435" s="17" t="s">
        <v>68</v>
      </c>
      <c r="C3435" s="17">
        <v>0</v>
      </c>
      <c r="D3435" s="17">
        <v>0</v>
      </c>
      <c r="E3435" s="17" t="s">
        <v>55</v>
      </c>
      <c r="F3435" s="17" t="s">
        <v>107</v>
      </c>
      <c r="G3435" s="17" t="s">
        <v>6130</v>
      </c>
      <c r="H3435" s="17">
        <v>0</v>
      </c>
      <c r="I3435" s="17" t="s">
        <v>116</v>
      </c>
      <c r="J3435" s="17" t="s">
        <v>59</v>
      </c>
      <c r="K3435" s="17" t="s">
        <v>6131</v>
      </c>
      <c r="L3435" s="17" t="s">
        <v>325</v>
      </c>
      <c r="M3435" s="17" t="s">
        <v>326</v>
      </c>
      <c r="N3435" s="17" t="s">
        <v>75</v>
      </c>
      <c r="O3435" s="17">
        <v>20130822</v>
      </c>
      <c r="P3435" s="17">
        <v>20130925</v>
      </c>
      <c r="Q3435" s="17">
        <v>1110</v>
      </c>
      <c r="R3435" s="17">
        <v>20612980</v>
      </c>
      <c r="S3435" s="17" t="s">
        <v>76</v>
      </c>
      <c r="T3435" s="17" t="s">
        <v>63</v>
      </c>
      <c r="U3435" s="17" t="s">
        <v>91</v>
      </c>
      <c r="V3435" s="17">
        <f t="shared" si="958"/>
        <v>800</v>
      </c>
      <c r="W3435" s="17">
        <v>800000</v>
      </c>
      <c r="X3435" s="17" t="s">
        <v>64</v>
      </c>
      <c r="Y3435" s="17" t="s">
        <v>105</v>
      </c>
      <c r="Z3435" s="17">
        <v>20141021</v>
      </c>
      <c r="AA3435" s="17" t="s">
        <v>101</v>
      </c>
      <c r="AB3435" s="17">
        <v>1</v>
      </c>
      <c r="AC3435" s="17" t="str">
        <f>IFERROR(VLOOKUP(A3435,[1]Cruces!AJ:AK,2,0),VLOOKUP(CONCATENATE(X3435,AA3435),[1]Cruces!G:H,2,0))</f>
        <v>Solicitud de Obra</v>
      </c>
      <c r="AD3435" s="17">
        <f t="shared" si="944"/>
        <v>22</v>
      </c>
      <c r="AE3435" s="17">
        <f t="shared" si="945"/>
        <v>8</v>
      </c>
      <c r="AF3435" s="17">
        <f t="shared" si="946"/>
        <v>2013</v>
      </c>
      <c r="AG3435" s="17" t="str">
        <f>IFERROR(VLOOKUP(MID(A3435,2,4)*1,[1]Cruces!K:L,2,0),"Verificar")</f>
        <v>Atlántico Norte</v>
      </c>
      <c r="AH3435" s="17">
        <f t="shared" ca="1" si="947"/>
        <v>2652</v>
      </c>
      <c r="AI3435" s="17" t="str">
        <f>IFERROR(VLOOKUP(U3435,[1]Cruces!$O$1:$P$6,2,0),"Sin Orden")</f>
        <v>Resuelta</v>
      </c>
      <c r="AJ3435" s="17">
        <f t="shared" si="948"/>
        <v>21</v>
      </c>
      <c r="AK3435" s="17">
        <f t="shared" si="949"/>
        <v>10</v>
      </c>
      <c r="AL3435" s="17">
        <f t="shared" si="950"/>
        <v>2014</v>
      </c>
      <c r="AM3435" s="17">
        <f t="shared" ca="1" si="951"/>
        <v>2227</v>
      </c>
      <c r="AN3435" s="18" t="str">
        <f>IFERROR(VLOOKUP(R3435*1,'[1]Ordenes de Servicio'!G:K,5,0),"No Cruza")</f>
        <v>No Cruza</v>
      </c>
      <c r="AO3435" s="17">
        <f t="shared" ca="1" si="952"/>
        <v>425</v>
      </c>
      <c r="AP3435" s="17">
        <f t="shared" si="953"/>
        <v>25</v>
      </c>
      <c r="AQ3435" s="17">
        <f t="shared" si="954"/>
        <v>9</v>
      </c>
      <c r="AR3435" s="17">
        <f t="shared" si="955"/>
        <v>2013</v>
      </c>
      <c r="AS3435" s="17">
        <f t="shared" ca="1" si="956"/>
        <v>2618</v>
      </c>
      <c r="AT3435" s="17" t="str">
        <f t="shared" ca="1" si="959"/>
        <v>Si</v>
      </c>
      <c r="AU3435" s="17">
        <f t="shared" si="957"/>
        <v>391</v>
      </c>
      <c r="AV3435" s="17" t="str">
        <f>+VLOOKUP(B3435,[1]Cruces!S:T,2,0)</f>
        <v>5. Consultoría / Adjudicación</v>
      </c>
    </row>
    <row r="3436" spans="1:48" x14ac:dyDescent="0.25">
      <c r="A3436" s="17" t="s">
        <v>6132</v>
      </c>
      <c r="B3436" s="17" t="s">
        <v>80</v>
      </c>
      <c r="C3436" s="17">
        <v>8102391</v>
      </c>
      <c r="D3436" s="17">
        <v>0</v>
      </c>
      <c r="E3436" s="17" t="s">
        <v>55</v>
      </c>
      <c r="F3436" s="17" t="s">
        <v>94</v>
      </c>
      <c r="G3436" s="17" t="s">
        <v>95</v>
      </c>
      <c r="H3436" s="17">
        <v>3003360026</v>
      </c>
      <c r="I3436" s="17" t="s">
        <v>83</v>
      </c>
      <c r="J3436" s="17" t="s">
        <v>59</v>
      </c>
      <c r="K3436" s="17" t="s">
        <v>97</v>
      </c>
      <c r="L3436" s="17" t="s">
        <v>98</v>
      </c>
      <c r="M3436" s="17" t="s">
        <v>99</v>
      </c>
      <c r="N3436" s="17" t="s">
        <v>87</v>
      </c>
      <c r="O3436" s="17">
        <v>20190614</v>
      </c>
      <c r="P3436" s="17">
        <v>20191004</v>
      </c>
      <c r="Q3436" s="17">
        <v>1110</v>
      </c>
      <c r="R3436" s="17">
        <v>26554529</v>
      </c>
      <c r="S3436" s="17" t="s">
        <v>76</v>
      </c>
      <c r="T3436" s="17" t="s">
        <v>63</v>
      </c>
      <c r="U3436" s="17" t="s">
        <v>88</v>
      </c>
      <c r="V3436" s="17">
        <f t="shared" si="958"/>
        <v>25</v>
      </c>
      <c r="W3436" s="17">
        <v>25000</v>
      </c>
      <c r="X3436" s="17" t="s">
        <v>89</v>
      </c>
      <c r="Y3436" s="17" t="s">
        <v>80</v>
      </c>
      <c r="Z3436" s="17">
        <v>20191004</v>
      </c>
      <c r="AA3436" s="17" t="s">
        <v>78</v>
      </c>
      <c r="AB3436" s="17">
        <v>1</v>
      </c>
      <c r="AC3436" s="17" t="str">
        <f>IFERROR(VLOOKUP(A3436,[1]Cruces!AJ:AK,2,0),VLOOKUP(CONCATENATE(X3436,AA3436),[1]Cruces!G:H,2,0))</f>
        <v>Solicitud de Obra</v>
      </c>
      <c r="AD3436" s="17">
        <f t="shared" si="944"/>
        <v>14</v>
      </c>
      <c r="AE3436" s="17">
        <f t="shared" si="945"/>
        <v>6</v>
      </c>
      <c r="AF3436" s="17">
        <f t="shared" si="946"/>
        <v>2019</v>
      </c>
      <c r="AG3436" s="17" t="str">
        <f>IFERROR(VLOOKUP(MID(A3436,2,4)*1,[1]Cruces!K:L,2,0),"Verificar")</f>
        <v>Atlántico Norte</v>
      </c>
      <c r="AH3436" s="17">
        <f t="shared" ca="1" si="947"/>
        <v>530</v>
      </c>
      <c r="AI3436" s="17" t="str">
        <f>IFERROR(VLOOKUP(U3436,[1]Cruces!$O$1:$P$6,2,0),"Sin Orden")</f>
        <v>Resuelta</v>
      </c>
      <c r="AJ3436" s="17">
        <f t="shared" si="948"/>
        <v>4</v>
      </c>
      <c r="AK3436" s="17">
        <f t="shared" si="949"/>
        <v>10</v>
      </c>
      <c r="AL3436" s="17">
        <f t="shared" si="950"/>
        <v>2019</v>
      </c>
      <c r="AM3436" s="17">
        <f t="shared" ca="1" si="951"/>
        <v>418</v>
      </c>
      <c r="AN3436" s="18" t="str">
        <f>IFERROR(VLOOKUP(R3436*1,'[1]Ordenes de Servicio'!G:K,5,0),"No Cruza")</f>
        <v>No Cruza</v>
      </c>
      <c r="AO3436" s="17">
        <f t="shared" ca="1" si="952"/>
        <v>112</v>
      </c>
      <c r="AP3436" s="17">
        <f t="shared" si="953"/>
        <v>4</v>
      </c>
      <c r="AQ3436" s="17">
        <f t="shared" si="954"/>
        <v>10</v>
      </c>
      <c r="AR3436" s="17">
        <f t="shared" si="955"/>
        <v>2019</v>
      </c>
      <c r="AS3436" s="17">
        <f t="shared" ca="1" si="956"/>
        <v>418</v>
      </c>
      <c r="AT3436" s="17" t="str">
        <f t="shared" ca="1" si="959"/>
        <v>Si</v>
      </c>
      <c r="AU3436" s="17">
        <f t="shared" si="957"/>
        <v>0</v>
      </c>
      <c r="AV3436" s="17" t="str">
        <f>+VLOOKUP(B3436,[1]Cruces!S:T,2,0)</f>
        <v>8. Puesta en Servicio</v>
      </c>
    </row>
    <row r="3437" spans="1:48" hidden="1" x14ac:dyDescent="0.25">
      <c r="A3437" s="17" t="s">
        <v>10100</v>
      </c>
      <c r="B3437" s="17" t="s">
        <v>569</v>
      </c>
      <c r="C3437" s="17">
        <v>0</v>
      </c>
      <c r="D3437" s="17">
        <v>0</v>
      </c>
      <c r="E3437" s="17" t="s">
        <v>55</v>
      </c>
      <c r="F3437" s="17" t="s">
        <v>7098</v>
      </c>
      <c r="G3437" s="17" t="s">
        <v>10101</v>
      </c>
      <c r="H3437" s="17" t="s">
        <v>540</v>
      </c>
      <c r="I3437" s="17" t="s">
        <v>71</v>
      </c>
      <c r="J3437" s="17" t="s">
        <v>59</v>
      </c>
      <c r="K3437" s="17" t="s">
        <v>10102</v>
      </c>
      <c r="L3437" s="17" t="s">
        <v>7101</v>
      </c>
      <c r="M3437" s="17" t="s">
        <v>7102</v>
      </c>
      <c r="N3437" s="17" t="s">
        <v>572</v>
      </c>
      <c r="O3437" s="17">
        <v>20201031</v>
      </c>
      <c r="P3437" s="17">
        <v>20201031</v>
      </c>
      <c r="Q3437" s="17">
        <v>3410</v>
      </c>
      <c r="R3437" s="17">
        <v>0</v>
      </c>
      <c r="S3437" s="17"/>
      <c r="T3437" s="17" t="s">
        <v>63</v>
      </c>
      <c r="U3437" s="17"/>
      <c r="V3437" s="17">
        <f t="shared" si="958"/>
        <v>3</v>
      </c>
      <c r="W3437" s="17">
        <v>3000</v>
      </c>
      <c r="X3437" s="17" t="s">
        <v>7065</v>
      </c>
      <c r="Y3437" s="17" t="s">
        <v>569</v>
      </c>
      <c r="Z3437" s="17">
        <v>20201031</v>
      </c>
      <c r="AA3437" s="17" t="s">
        <v>1947</v>
      </c>
      <c r="AB3437" s="17">
        <v>1</v>
      </c>
      <c r="AC3437" s="17" t="str">
        <f>IFERROR(VLOOKUP(A3437,[1]Cruces!AJ:AK,2,0),VLOOKUP(CONCATENATE(X3437,AA3437),[1]Cruces!G:H,2,0))</f>
        <v>Solicitud por BT</v>
      </c>
      <c r="AD3437" s="17">
        <f t="shared" si="944"/>
        <v>31</v>
      </c>
      <c r="AE3437" s="17">
        <f t="shared" si="945"/>
        <v>10</v>
      </c>
      <c r="AF3437" s="17">
        <f t="shared" si="946"/>
        <v>2020</v>
      </c>
      <c r="AG3437" s="17" t="str">
        <f>IFERROR(VLOOKUP(MID(A3437,2,4)*1,[1]Cruces!K:L,2,0),"Verificar")</f>
        <v>Magdalena</v>
      </c>
      <c r="AH3437" s="17">
        <f t="shared" ca="1" si="947"/>
        <v>25</v>
      </c>
      <c r="AI3437" s="17" t="str">
        <f>IFERROR(VLOOKUP(U3437,[1]Cruces!$O$1:$P$6,2,0),"Sin Orden")</f>
        <v>Sin Orden</v>
      </c>
      <c r="AJ3437" s="17">
        <f t="shared" si="948"/>
        <v>31</v>
      </c>
      <c r="AK3437" s="17">
        <f t="shared" si="949"/>
        <v>10</v>
      </c>
      <c r="AL3437" s="17">
        <f t="shared" si="950"/>
        <v>2020</v>
      </c>
      <c r="AM3437" s="17">
        <f t="shared" ca="1" si="951"/>
        <v>25</v>
      </c>
      <c r="AN3437" s="18" t="str">
        <f>IFERROR(VLOOKUP(R3437*1,'[1]Ordenes de Servicio'!G:K,5,0),"No Cruza")</f>
        <v>No Cruza</v>
      </c>
      <c r="AO3437" s="17">
        <f t="shared" ca="1" si="952"/>
        <v>25</v>
      </c>
      <c r="AP3437" s="17">
        <f t="shared" si="953"/>
        <v>31</v>
      </c>
      <c r="AQ3437" s="17">
        <f t="shared" si="954"/>
        <v>10</v>
      </c>
      <c r="AR3437" s="17">
        <f t="shared" si="955"/>
        <v>2020</v>
      </c>
      <c r="AS3437" s="17">
        <f t="shared" ca="1" si="956"/>
        <v>25</v>
      </c>
      <c r="AT3437" s="17" t="str">
        <f t="shared" ca="1" si="959"/>
        <v>No</v>
      </c>
      <c r="AU3437" s="17">
        <f t="shared" si="957"/>
        <v>0</v>
      </c>
      <c r="AV3437" s="17" t="str">
        <f>+VLOOKUP(B3437,[1]Cruces!S:T,2,0)</f>
        <v>1. Solicitud</v>
      </c>
    </row>
    <row r="3438" spans="1:48" hidden="1" x14ac:dyDescent="0.25">
      <c r="A3438" s="17" t="s">
        <v>6133</v>
      </c>
      <c r="B3438" s="17" t="s">
        <v>68</v>
      </c>
      <c r="C3438" s="17">
        <v>2843517</v>
      </c>
      <c r="D3438" s="17">
        <v>0</v>
      </c>
      <c r="E3438" s="17" t="s">
        <v>55</v>
      </c>
      <c r="F3438" s="17" t="s">
        <v>107</v>
      </c>
      <c r="G3438" s="17" t="s">
        <v>6134</v>
      </c>
      <c r="H3438" s="17">
        <v>3163852769</v>
      </c>
      <c r="I3438" s="17" t="s">
        <v>116</v>
      </c>
      <c r="J3438" s="17" t="s">
        <v>59</v>
      </c>
      <c r="K3438" s="17" t="s">
        <v>97</v>
      </c>
      <c r="L3438" s="17" t="s">
        <v>117</v>
      </c>
      <c r="M3438" s="17" t="s">
        <v>118</v>
      </c>
      <c r="N3438" s="17" t="s">
        <v>75</v>
      </c>
      <c r="O3438" s="17">
        <v>20191203</v>
      </c>
      <c r="P3438" s="17">
        <v>20200215</v>
      </c>
      <c r="Q3438" s="17">
        <v>1110</v>
      </c>
      <c r="R3438" s="17">
        <v>26979155</v>
      </c>
      <c r="S3438" s="17" t="s">
        <v>100</v>
      </c>
      <c r="T3438" s="17" t="s">
        <v>63</v>
      </c>
      <c r="U3438" s="17" t="s">
        <v>91</v>
      </c>
      <c r="V3438" s="17">
        <f t="shared" si="958"/>
        <v>75</v>
      </c>
      <c r="W3438" s="17">
        <v>75000</v>
      </c>
      <c r="X3438" s="17" t="s">
        <v>89</v>
      </c>
      <c r="Y3438" s="17" t="s">
        <v>136</v>
      </c>
      <c r="Z3438" s="17">
        <v>20200218</v>
      </c>
      <c r="AA3438" s="17" t="s">
        <v>78</v>
      </c>
      <c r="AB3438" s="17">
        <v>1</v>
      </c>
      <c r="AC3438" s="17" t="str">
        <f>IFERROR(VLOOKUP(A3438,[1]Cruces!AJ:AK,2,0),VLOOKUP(CONCATENATE(X3438,AA3438),[1]Cruces!G:H,2,0))</f>
        <v>Solicitud de Obra</v>
      </c>
      <c r="AD3438" s="17">
        <f t="shared" si="944"/>
        <v>3</v>
      </c>
      <c r="AE3438" s="17">
        <f t="shared" si="945"/>
        <v>12</v>
      </c>
      <c r="AF3438" s="17">
        <f t="shared" si="946"/>
        <v>2019</v>
      </c>
      <c r="AG3438" s="17" t="str">
        <f>IFERROR(VLOOKUP(MID(A3438,2,4)*1,[1]Cruces!K:L,2,0),"Verificar")</f>
        <v>Atlántico Norte</v>
      </c>
      <c r="AH3438" s="17">
        <f t="shared" ca="1" si="947"/>
        <v>358</v>
      </c>
      <c r="AI3438" s="17" t="str">
        <f>IFERROR(VLOOKUP(U3438,[1]Cruces!$O$1:$P$6,2,0),"Sin Orden")</f>
        <v>Resuelta</v>
      </c>
      <c r="AJ3438" s="17">
        <f t="shared" si="948"/>
        <v>18</v>
      </c>
      <c r="AK3438" s="17">
        <f t="shared" si="949"/>
        <v>2</v>
      </c>
      <c r="AL3438" s="17">
        <f t="shared" si="950"/>
        <v>2020</v>
      </c>
      <c r="AM3438" s="17">
        <f t="shared" ca="1" si="951"/>
        <v>281</v>
      </c>
      <c r="AN3438" s="18" t="str">
        <f>IFERROR(VLOOKUP(R3438*1,'[1]Ordenes de Servicio'!G:K,5,0),"No Cruza")</f>
        <v>No Cruza</v>
      </c>
      <c r="AO3438" s="17">
        <f t="shared" ca="1" si="952"/>
        <v>77</v>
      </c>
      <c r="AP3438" s="17">
        <f t="shared" si="953"/>
        <v>15</v>
      </c>
      <c r="AQ3438" s="17">
        <f t="shared" si="954"/>
        <v>2</v>
      </c>
      <c r="AR3438" s="17">
        <f t="shared" si="955"/>
        <v>2020</v>
      </c>
      <c r="AS3438" s="17">
        <f t="shared" ca="1" si="956"/>
        <v>284</v>
      </c>
      <c r="AT3438" s="17" t="str">
        <f t="shared" ca="1" si="959"/>
        <v>No</v>
      </c>
      <c r="AU3438" s="17">
        <f t="shared" si="957"/>
        <v>3</v>
      </c>
      <c r="AV3438" s="17" t="str">
        <f>+VLOOKUP(B3438,[1]Cruces!S:T,2,0)</f>
        <v>5. Consultoría / Adjudicación</v>
      </c>
    </row>
    <row r="3439" spans="1:48" hidden="1" x14ac:dyDescent="0.25">
      <c r="A3439" s="17" t="s">
        <v>6135</v>
      </c>
      <c r="B3439" s="17" t="s">
        <v>68</v>
      </c>
      <c r="C3439" s="17">
        <v>0</v>
      </c>
      <c r="D3439" s="17">
        <v>0</v>
      </c>
      <c r="E3439" s="17" t="s">
        <v>55</v>
      </c>
      <c r="F3439" s="17" t="s">
        <v>107</v>
      </c>
      <c r="G3439" s="17" t="s">
        <v>6136</v>
      </c>
      <c r="H3439" s="17" t="s">
        <v>6137</v>
      </c>
      <c r="I3439" s="17" t="s">
        <v>116</v>
      </c>
      <c r="J3439" s="17" t="s">
        <v>59</v>
      </c>
      <c r="K3439" s="17" t="s">
        <v>97</v>
      </c>
      <c r="L3439" s="17" t="s">
        <v>325</v>
      </c>
      <c r="M3439" s="17" t="s">
        <v>326</v>
      </c>
      <c r="N3439" s="17" t="s">
        <v>75</v>
      </c>
      <c r="O3439" s="17">
        <v>20160920</v>
      </c>
      <c r="P3439" s="17">
        <v>20161209</v>
      </c>
      <c r="Q3439" s="17">
        <v>1110</v>
      </c>
      <c r="R3439" s="17">
        <v>23129343</v>
      </c>
      <c r="S3439" s="17" t="s">
        <v>100</v>
      </c>
      <c r="T3439" s="17" t="s">
        <v>63</v>
      </c>
      <c r="U3439" s="17" t="s">
        <v>91</v>
      </c>
      <c r="V3439" s="17">
        <f t="shared" si="958"/>
        <v>150</v>
      </c>
      <c r="W3439" s="17">
        <v>150000</v>
      </c>
      <c r="X3439" s="17" t="s">
        <v>64</v>
      </c>
      <c r="Y3439" s="17" t="s">
        <v>136</v>
      </c>
      <c r="Z3439" s="17">
        <v>20161213</v>
      </c>
      <c r="AA3439" s="17" t="s">
        <v>137</v>
      </c>
      <c r="AB3439" s="17">
        <v>1</v>
      </c>
      <c r="AC3439" s="17" t="str">
        <f>IFERROR(VLOOKUP(A3439,[1]Cruces!AJ:AK,2,0),VLOOKUP(CONCATENATE(X3439,AA3439),[1]Cruces!G:H,2,0))</f>
        <v>Solicitud de Obra</v>
      </c>
      <c r="AD3439" s="17">
        <f t="shared" si="944"/>
        <v>20</v>
      </c>
      <c r="AE3439" s="17">
        <f t="shared" si="945"/>
        <v>9</v>
      </c>
      <c r="AF3439" s="17">
        <f t="shared" si="946"/>
        <v>2016</v>
      </c>
      <c r="AG3439" s="17" t="str">
        <f>IFERROR(VLOOKUP(MID(A3439,2,4)*1,[1]Cruces!K:L,2,0),"Verificar")</f>
        <v>Atlántico Norte</v>
      </c>
      <c r="AH3439" s="17">
        <f t="shared" ca="1" si="947"/>
        <v>1527</v>
      </c>
      <c r="AI3439" s="17" t="str">
        <f>IFERROR(VLOOKUP(U3439,[1]Cruces!$O$1:$P$6,2,0),"Sin Orden")</f>
        <v>Resuelta</v>
      </c>
      <c r="AJ3439" s="17">
        <f t="shared" si="948"/>
        <v>13</v>
      </c>
      <c r="AK3439" s="17">
        <f t="shared" si="949"/>
        <v>12</v>
      </c>
      <c r="AL3439" s="17">
        <f t="shared" si="950"/>
        <v>2016</v>
      </c>
      <c r="AM3439" s="17">
        <f t="shared" ca="1" si="951"/>
        <v>1443</v>
      </c>
      <c r="AN3439" s="18" t="str">
        <f>IFERROR(VLOOKUP(R3439*1,'[1]Ordenes de Servicio'!G:K,5,0),"No Cruza")</f>
        <v>No Cruza</v>
      </c>
      <c r="AO3439" s="17">
        <f t="shared" ca="1" si="952"/>
        <v>84</v>
      </c>
      <c r="AP3439" s="17">
        <f t="shared" si="953"/>
        <v>9</v>
      </c>
      <c r="AQ3439" s="17">
        <f t="shared" si="954"/>
        <v>12</v>
      </c>
      <c r="AR3439" s="17">
        <f t="shared" si="955"/>
        <v>2016</v>
      </c>
      <c r="AS3439" s="17">
        <f t="shared" ca="1" si="956"/>
        <v>1447</v>
      </c>
      <c r="AT3439" s="17" t="str">
        <f t="shared" ca="1" si="959"/>
        <v>Si</v>
      </c>
      <c r="AU3439" s="17">
        <f t="shared" si="957"/>
        <v>4</v>
      </c>
      <c r="AV3439" s="17" t="str">
        <f>+VLOOKUP(B3439,[1]Cruces!S:T,2,0)</f>
        <v>5. Consultoría / Adjudicación</v>
      </c>
    </row>
    <row r="3440" spans="1:48" hidden="1" x14ac:dyDescent="0.25">
      <c r="A3440" s="17" t="s">
        <v>6138</v>
      </c>
      <c r="B3440" s="17" t="s">
        <v>68</v>
      </c>
      <c r="C3440" s="17">
        <v>0</v>
      </c>
      <c r="D3440" s="17">
        <v>0</v>
      </c>
      <c r="E3440" s="17" t="s">
        <v>55</v>
      </c>
      <c r="F3440" s="17" t="s">
        <v>107</v>
      </c>
      <c r="G3440" s="17" t="s">
        <v>2692</v>
      </c>
      <c r="H3440" s="17">
        <v>3004300922</v>
      </c>
      <c r="I3440" s="17" t="s">
        <v>116</v>
      </c>
      <c r="J3440" s="17" t="s">
        <v>59</v>
      </c>
      <c r="K3440" s="17" t="s">
        <v>97</v>
      </c>
      <c r="L3440" s="17" t="s">
        <v>145</v>
      </c>
      <c r="M3440" s="17" t="s">
        <v>146</v>
      </c>
      <c r="N3440" s="17" t="s">
        <v>75</v>
      </c>
      <c r="O3440" s="17">
        <v>20190218</v>
      </c>
      <c r="P3440" s="17">
        <v>20190218</v>
      </c>
      <c r="Q3440" s="17">
        <v>1210</v>
      </c>
      <c r="R3440" s="17">
        <v>0</v>
      </c>
      <c r="S3440" s="17"/>
      <c r="T3440" s="17" t="s">
        <v>63</v>
      </c>
      <c r="U3440" s="17"/>
      <c r="V3440" s="17">
        <f t="shared" si="958"/>
        <v>300</v>
      </c>
      <c r="W3440" s="17">
        <v>300000</v>
      </c>
      <c r="X3440" s="17" t="s">
        <v>64</v>
      </c>
      <c r="Y3440" s="17" t="s">
        <v>150</v>
      </c>
      <c r="Z3440" s="17">
        <v>20190218</v>
      </c>
      <c r="AA3440" s="17" t="s">
        <v>101</v>
      </c>
      <c r="AB3440" s="17">
        <v>1</v>
      </c>
      <c r="AC3440" s="17" t="str">
        <f>IFERROR(VLOOKUP(A3440,[1]Cruces!AJ:AK,2,0),VLOOKUP(CONCATENATE(X3440,AA3440),[1]Cruces!G:H,2,0))</f>
        <v>Solicitud de Obra</v>
      </c>
      <c r="AD3440" s="17">
        <f t="shared" si="944"/>
        <v>18</v>
      </c>
      <c r="AE3440" s="17">
        <f t="shared" si="945"/>
        <v>2</v>
      </c>
      <c r="AF3440" s="17">
        <f t="shared" si="946"/>
        <v>2019</v>
      </c>
      <c r="AG3440" s="17" t="str">
        <f>IFERROR(VLOOKUP(MID(A3440,2,4)*1,[1]Cruces!K:L,2,0),"Verificar")</f>
        <v>Atlántico Sur</v>
      </c>
      <c r="AH3440" s="17">
        <f t="shared" ca="1" si="947"/>
        <v>646</v>
      </c>
      <c r="AI3440" s="17" t="str">
        <f>IFERROR(VLOOKUP(U3440,[1]Cruces!$O$1:$P$6,2,0),"Sin Orden")</f>
        <v>Sin Orden</v>
      </c>
      <c r="AJ3440" s="17">
        <f t="shared" si="948"/>
        <v>18</v>
      </c>
      <c r="AK3440" s="17">
        <f t="shared" si="949"/>
        <v>2</v>
      </c>
      <c r="AL3440" s="17">
        <f t="shared" si="950"/>
        <v>2019</v>
      </c>
      <c r="AM3440" s="17">
        <f t="shared" ca="1" si="951"/>
        <v>646</v>
      </c>
      <c r="AN3440" s="18" t="str">
        <f>IFERROR(VLOOKUP(R3440*1,'[1]Ordenes de Servicio'!G:K,5,0),"No Cruza")</f>
        <v>No Cruza</v>
      </c>
      <c r="AO3440" s="17">
        <f t="shared" ca="1" si="952"/>
        <v>646</v>
      </c>
      <c r="AP3440" s="17">
        <f t="shared" si="953"/>
        <v>18</v>
      </c>
      <c r="AQ3440" s="17">
        <f t="shared" si="954"/>
        <v>2</v>
      </c>
      <c r="AR3440" s="17">
        <f t="shared" si="955"/>
        <v>2019</v>
      </c>
      <c r="AS3440" s="17">
        <f t="shared" ca="1" si="956"/>
        <v>646</v>
      </c>
      <c r="AT3440" s="17" t="str">
        <f t="shared" ca="1" si="959"/>
        <v>Si</v>
      </c>
      <c r="AU3440" s="17">
        <f t="shared" si="957"/>
        <v>0</v>
      </c>
      <c r="AV3440" s="17" t="str">
        <f>+VLOOKUP(B3440,[1]Cruces!S:T,2,0)</f>
        <v>5. Consultoría / Adjudicación</v>
      </c>
    </row>
    <row r="3441" spans="1:48" hidden="1" x14ac:dyDescent="0.25">
      <c r="A3441" s="17" t="s">
        <v>6139</v>
      </c>
      <c r="B3441" s="17" t="s">
        <v>68</v>
      </c>
      <c r="C3441" s="17">
        <v>2449101</v>
      </c>
      <c r="D3441" s="17">
        <v>0</v>
      </c>
      <c r="E3441" s="17" t="s">
        <v>55</v>
      </c>
      <c r="F3441" s="17" t="s">
        <v>107</v>
      </c>
      <c r="G3441" s="17" t="s">
        <v>6140</v>
      </c>
      <c r="H3441" s="17">
        <v>3861674</v>
      </c>
      <c r="I3441" s="17" t="s">
        <v>71</v>
      </c>
      <c r="J3441" s="17" t="s">
        <v>59</v>
      </c>
      <c r="K3441" s="17" t="s">
        <v>97</v>
      </c>
      <c r="L3441" s="17" t="s">
        <v>325</v>
      </c>
      <c r="M3441" s="17" t="s">
        <v>326</v>
      </c>
      <c r="N3441" s="17" t="s">
        <v>75</v>
      </c>
      <c r="O3441" s="17">
        <v>20190311</v>
      </c>
      <c r="P3441" s="17">
        <v>20190607</v>
      </c>
      <c r="Q3441" s="17">
        <v>1110</v>
      </c>
      <c r="R3441" s="17">
        <v>26114580</v>
      </c>
      <c r="S3441" s="17" t="s">
        <v>100</v>
      </c>
      <c r="T3441" s="17" t="s">
        <v>63</v>
      </c>
      <c r="U3441" s="17" t="s">
        <v>91</v>
      </c>
      <c r="V3441" s="17">
        <f t="shared" si="958"/>
        <v>100</v>
      </c>
      <c r="W3441" s="17">
        <v>100000</v>
      </c>
      <c r="X3441" s="17" t="s">
        <v>89</v>
      </c>
      <c r="Y3441" s="17" t="s">
        <v>136</v>
      </c>
      <c r="Z3441" s="17">
        <v>20190612</v>
      </c>
      <c r="AA3441" s="17" t="s">
        <v>78</v>
      </c>
      <c r="AB3441" s="17">
        <v>1</v>
      </c>
      <c r="AC3441" s="17" t="str">
        <f>IFERROR(VLOOKUP(A3441,[1]Cruces!AJ:AK,2,0),VLOOKUP(CONCATENATE(X3441,AA3441),[1]Cruces!G:H,2,0))</f>
        <v>Solicitud de Obra</v>
      </c>
      <c r="AD3441" s="17">
        <f t="shared" si="944"/>
        <v>11</v>
      </c>
      <c r="AE3441" s="17">
        <f t="shared" si="945"/>
        <v>3</v>
      </c>
      <c r="AF3441" s="17">
        <f t="shared" si="946"/>
        <v>2019</v>
      </c>
      <c r="AG3441" s="17" t="str">
        <f>IFERROR(VLOOKUP(MID(A3441,2,4)*1,[1]Cruces!K:L,2,0),"Verificar")</f>
        <v>Atlántico Norte</v>
      </c>
      <c r="AH3441" s="17">
        <f t="shared" ca="1" si="947"/>
        <v>625</v>
      </c>
      <c r="AI3441" s="17" t="str">
        <f>IFERROR(VLOOKUP(U3441,[1]Cruces!$O$1:$P$6,2,0),"Sin Orden")</f>
        <v>Resuelta</v>
      </c>
      <c r="AJ3441" s="17">
        <f t="shared" si="948"/>
        <v>12</v>
      </c>
      <c r="AK3441" s="17">
        <f t="shared" si="949"/>
        <v>6</v>
      </c>
      <c r="AL3441" s="17">
        <f t="shared" si="950"/>
        <v>2019</v>
      </c>
      <c r="AM3441" s="17">
        <f t="shared" ca="1" si="951"/>
        <v>532</v>
      </c>
      <c r="AN3441" s="18" t="str">
        <f>IFERROR(VLOOKUP(R3441*1,'[1]Ordenes de Servicio'!G:K,5,0),"No Cruza")</f>
        <v>No Cruza</v>
      </c>
      <c r="AO3441" s="17">
        <f t="shared" ca="1" si="952"/>
        <v>93</v>
      </c>
      <c r="AP3441" s="17">
        <f t="shared" si="953"/>
        <v>7</v>
      </c>
      <c r="AQ3441" s="17">
        <f t="shared" si="954"/>
        <v>6</v>
      </c>
      <c r="AR3441" s="17">
        <f t="shared" si="955"/>
        <v>2019</v>
      </c>
      <c r="AS3441" s="17">
        <f t="shared" ca="1" si="956"/>
        <v>537</v>
      </c>
      <c r="AT3441" s="17" t="str">
        <f t="shared" ca="1" si="959"/>
        <v>Si</v>
      </c>
      <c r="AU3441" s="17">
        <f t="shared" si="957"/>
        <v>5</v>
      </c>
      <c r="AV3441" s="17" t="str">
        <f>+VLOOKUP(B3441,[1]Cruces!S:T,2,0)</f>
        <v>5. Consultoría / Adjudicación</v>
      </c>
    </row>
    <row r="3442" spans="1:48" hidden="1" x14ac:dyDescent="0.25">
      <c r="A3442" s="17" t="s">
        <v>10103</v>
      </c>
      <c r="B3442" s="17" t="s">
        <v>6595</v>
      </c>
      <c r="C3442" s="17">
        <v>0</v>
      </c>
      <c r="D3442" s="17">
        <v>0</v>
      </c>
      <c r="E3442" s="17" t="s">
        <v>55</v>
      </c>
      <c r="F3442" s="17" t="s">
        <v>7082</v>
      </c>
      <c r="G3442" s="17" t="s">
        <v>8624</v>
      </c>
      <c r="H3442" s="17">
        <v>3126637771</v>
      </c>
      <c r="I3442" s="17" t="s">
        <v>71</v>
      </c>
      <c r="J3442" s="17" t="s">
        <v>59</v>
      </c>
      <c r="K3442" s="17" t="s">
        <v>9283</v>
      </c>
      <c r="L3442" s="17" t="s">
        <v>7176</v>
      </c>
      <c r="M3442" s="17" t="s">
        <v>7177</v>
      </c>
      <c r="N3442" s="17" t="s">
        <v>6600</v>
      </c>
      <c r="O3442" s="17">
        <v>20201006</v>
      </c>
      <c r="P3442" s="17">
        <v>20201014</v>
      </c>
      <c r="Q3442" s="17">
        <v>9510</v>
      </c>
      <c r="R3442" s="17">
        <v>28230630</v>
      </c>
      <c r="S3442" s="17" t="s">
        <v>6601</v>
      </c>
      <c r="T3442" s="17" t="s">
        <v>63</v>
      </c>
      <c r="U3442" s="17" t="s">
        <v>91</v>
      </c>
      <c r="V3442" s="17">
        <f t="shared" si="958"/>
        <v>3</v>
      </c>
      <c r="W3442" s="17">
        <v>3000</v>
      </c>
      <c r="X3442" s="17" t="s">
        <v>7065</v>
      </c>
      <c r="Y3442" s="17" t="s">
        <v>6595</v>
      </c>
      <c r="Z3442" s="17">
        <v>20201014</v>
      </c>
      <c r="AA3442" s="17" t="s">
        <v>1947</v>
      </c>
      <c r="AB3442" s="17">
        <v>1</v>
      </c>
      <c r="AC3442" s="17" t="str">
        <f>IFERROR(VLOOKUP(A3442,[1]Cruces!AJ:AK,2,0),VLOOKUP(CONCATENATE(X3442,AA3442),[1]Cruces!G:H,2,0))</f>
        <v>Solicitud por BT</v>
      </c>
      <c r="AD3442" s="17">
        <f t="shared" si="944"/>
        <v>6</v>
      </c>
      <c r="AE3442" s="17">
        <f t="shared" si="945"/>
        <v>10</v>
      </c>
      <c r="AF3442" s="17">
        <f t="shared" si="946"/>
        <v>2020</v>
      </c>
      <c r="AG3442" s="17" t="str">
        <f>IFERROR(VLOOKUP(MID(A3442,2,4)*1,[1]Cruces!K:L,2,0),"Verificar")</f>
        <v>Atlántico Norte</v>
      </c>
      <c r="AH3442" s="17">
        <f t="shared" ca="1" si="947"/>
        <v>50</v>
      </c>
      <c r="AI3442" s="17" t="str">
        <f>IFERROR(VLOOKUP(U3442,[1]Cruces!$O$1:$P$6,2,0),"Sin Orden")</f>
        <v>Resuelta</v>
      </c>
      <c r="AJ3442" s="17">
        <f t="shared" si="948"/>
        <v>14</v>
      </c>
      <c r="AK3442" s="17">
        <f t="shared" si="949"/>
        <v>10</v>
      </c>
      <c r="AL3442" s="17">
        <f t="shared" si="950"/>
        <v>2020</v>
      </c>
      <c r="AM3442" s="17">
        <f t="shared" ca="1" si="951"/>
        <v>42</v>
      </c>
      <c r="AN3442" s="18" t="str">
        <f>IFERROR(VLOOKUP(R3442*1,'[1]Ordenes de Servicio'!G:K,5,0),"No Cruza")</f>
        <v>No Cruza</v>
      </c>
      <c r="AO3442" s="17">
        <f t="shared" ca="1" si="952"/>
        <v>8</v>
      </c>
      <c r="AP3442" s="17">
        <f t="shared" si="953"/>
        <v>14</v>
      </c>
      <c r="AQ3442" s="17">
        <f t="shared" si="954"/>
        <v>10</v>
      </c>
      <c r="AR3442" s="17">
        <f t="shared" si="955"/>
        <v>2020</v>
      </c>
      <c r="AS3442" s="17">
        <f t="shared" ca="1" si="956"/>
        <v>42</v>
      </c>
      <c r="AT3442" s="17" t="str">
        <f t="shared" ca="1" si="959"/>
        <v>No</v>
      </c>
      <c r="AU3442" s="17">
        <f t="shared" si="957"/>
        <v>0</v>
      </c>
      <c r="AV3442" s="17" t="str">
        <f>+VLOOKUP(B3442,[1]Cruces!S:T,2,0)</f>
        <v>7. Ejecución en Campo OS BT</v>
      </c>
    </row>
    <row r="3443" spans="1:48" hidden="1" x14ac:dyDescent="0.25">
      <c r="A3443" s="17" t="s">
        <v>6141</v>
      </c>
      <c r="B3443" s="17" t="s">
        <v>569</v>
      </c>
      <c r="C3443" s="17">
        <v>0</v>
      </c>
      <c r="D3443" s="17">
        <v>0</v>
      </c>
      <c r="E3443" s="17" t="s">
        <v>55</v>
      </c>
      <c r="F3443" s="17" t="s">
        <v>232</v>
      </c>
      <c r="G3443" s="17" t="s">
        <v>3634</v>
      </c>
      <c r="H3443" s="17">
        <v>0</v>
      </c>
      <c r="I3443" s="17" t="s">
        <v>83</v>
      </c>
      <c r="J3443" s="17" t="s">
        <v>59</v>
      </c>
      <c r="K3443" s="17" t="s">
        <v>3635</v>
      </c>
      <c r="L3443" s="17" t="s">
        <v>280</v>
      </c>
      <c r="M3443" s="17" t="s">
        <v>281</v>
      </c>
      <c r="N3443" s="17" t="s">
        <v>572</v>
      </c>
      <c r="O3443" s="17">
        <v>20201106</v>
      </c>
      <c r="P3443" s="17">
        <v>20201112</v>
      </c>
      <c r="Q3443" s="17">
        <v>1220</v>
      </c>
      <c r="R3443" s="17">
        <v>0</v>
      </c>
      <c r="S3443" s="17"/>
      <c r="T3443" s="17" t="s">
        <v>63</v>
      </c>
      <c r="U3443" s="17"/>
      <c r="V3443" s="17">
        <f t="shared" si="958"/>
        <v>225</v>
      </c>
      <c r="W3443" s="17">
        <v>225000</v>
      </c>
      <c r="X3443" s="17" t="s">
        <v>64</v>
      </c>
      <c r="Y3443" s="17" t="s">
        <v>569</v>
      </c>
      <c r="Z3443" s="17">
        <v>20201112</v>
      </c>
      <c r="AA3443" s="17" t="s">
        <v>78</v>
      </c>
      <c r="AB3443" s="17">
        <v>1</v>
      </c>
      <c r="AC3443" s="17" t="str">
        <f>IFERROR(VLOOKUP(A3443,[1]Cruces!AJ:AK,2,0),VLOOKUP(CONCATENATE(X3443,AA3443),[1]Cruces!G:H,2,0))</f>
        <v>Solicitud de Obra</v>
      </c>
      <c r="AD3443" s="17">
        <f t="shared" si="944"/>
        <v>6</v>
      </c>
      <c r="AE3443" s="17">
        <f t="shared" si="945"/>
        <v>11</v>
      </c>
      <c r="AF3443" s="17">
        <f t="shared" si="946"/>
        <v>2020</v>
      </c>
      <c r="AG3443" s="17" t="str">
        <f>IFERROR(VLOOKUP(MID(A3443,2,4)*1,[1]Cruces!K:L,2,0),"Verificar")</f>
        <v>Atlántico Sur</v>
      </c>
      <c r="AH3443" s="17">
        <f t="shared" ca="1" si="947"/>
        <v>19</v>
      </c>
      <c r="AI3443" s="17" t="str">
        <f>IFERROR(VLOOKUP(U3443,[1]Cruces!$O$1:$P$6,2,0),"Sin Orden")</f>
        <v>Sin Orden</v>
      </c>
      <c r="AJ3443" s="17">
        <f t="shared" si="948"/>
        <v>12</v>
      </c>
      <c r="AK3443" s="17">
        <f t="shared" si="949"/>
        <v>11</v>
      </c>
      <c r="AL3443" s="17">
        <f t="shared" si="950"/>
        <v>2020</v>
      </c>
      <c r="AM3443" s="17">
        <f t="shared" ca="1" si="951"/>
        <v>13</v>
      </c>
      <c r="AN3443" s="18" t="str">
        <f>IFERROR(VLOOKUP(R3443*1,'[1]Ordenes de Servicio'!G:K,5,0),"No Cruza")</f>
        <v>No Cruza</v>
      </c>
      <c r="AO3443" s="17">
        <f t="shared" ca="1" si="952"/>
        <v>13</v>
      </c>
      <c r="AP3443" s="17">
        <f t="shared" si="953"/>
        <v>12</v>
      </c>
      <c r="AQ3443" s="17">
        <f t="shared" si="954"/>
        <v>11</v>
      </c>
      <c r="AR3443" s="17">
        <f t="shared" si="955"/>
        <v>2020</v>
      </c>
      <c r="AS3443" s="17">
        <f t="shared" ca="1" si="956"/>
        <v>13</v>
      </c>
      <c r="AT3443" s="17" t="str">
        <f t="shared" ca="1" si="959"/>
        <v>No</v>
      </c>
      <c r="AU3443" s="17">
        <f t="shared" si="957"/>
        <v>0</v>
      </c>
      <c r="AV3443" s="17" t="str">
        <f>+VLOOKUP(B3443,[1]Cruces!S:T,2,0)</f>
        <v>1. Solicitud</v>
      </c>
    </row>
    <row r="3444" spans="1:48" hidden="1" x14ac:dyDescent="0.25">
      <c r="A3444" s="17" t="s">
        <v>6142</v>
      </c>
      <c r="B3444" s="17" t="s">
        <v>244</v>
      </c>
      <c r="C3444" s="17">
        <v>0</v>
      </c>
      <c r="D3444" s="17">
        <v>0</v>
      </c>
      <c r="E3444" s="17" t="s">
        <v>55</v>
      </c>
      <c r="F3444" s="17" t="s">
        <v>232</v>
      </c>
      <c r="G3444" s="17" t="s">
        <v>6143</v>
      </c>
      <c r="H3444" s="17">
        <v>3165287750</v>
      </c>
      <c r="I3444" s="17" t="s">
        <v>165</v>
      </c>
      <c r="J3444" s="17" t="s">
        <v>59</v>
      </c>
      <c r="K3444" s="17" t="s">
        <v>6144</v>
      </c>
      <c r="L3444" s="17" t="s">
        <v>111</v>
      </c>
      <c r="M3444" s="17" t="s">
        <v>112</v>
      </c>
      <c r="N3444" s="17" t="s">
        <v>247</v>
      </c>
      <c r="O3444" s="17">
        <v>20170815</v>
      </c>
      <c r="P3444" s="17">
        <v>20181107</v>
      </c>
      <c r="Q3444" s="17">
        <v>1210</v>
      </c>
      <c r="R3444" s="17">
        <v>25295125</v>
      </c>
      <c r="S3444" s="17" t="s">
        <v>76</v>
      </c>
      <c r="T3444" s="17" t="s">
        <v>63</v>
      </c>
      <c r="U3444" s="17" t="s">
        <v>88</v>
      </c>
      <c r="V3444" s="17">
        <f t="shared" si="958"/>
        <v>630</v>
      </c>
      <c r="W3444" s="17">
        <v>630000</v>
      </c>
      <c r="X3444" s="17" t="s">
        <v>64</v>
      </c>
      <c r="Y3444" s="17" t="s">
        <v>150</v>
      </c>
      <c r="Z3444" s="17">
        <v>20190129</v>
      </c>
      <c r="AA3444" s="17" t="s">
        <v>101</v>
      </c>
      <c r="AB3444" s="17">
        <v>1</v>
      </c>
      <c r="AC3444" s="17" t="str">
        <f>IFERROR(VLOOKUP(A3444,[1]Cruces!AJ:AK,2,0),VLOOKUP(CONCATENATE(X3444,AA3444),[1]Cruces!G:H,2,0))</f>
        <v>Solicitud de Obra</v>
      </c>
      <c r="AD3444" s="17">
        <f t="shared" si="944"/>
        <v>15</v>
      </c>
      <c r="AE3444" s="17">
        <f t="shared" si="945"/>
        <v>8</v>
      </c>
      <c r="AF3444" s="17">
        <f t="shared" si="946"/>
        <v>2017</v>
      </c>
      <c r="AG3444" s="17" t="str">
        <f>IFERROR(VLOOKUP(MID(A3444,2,4)*1,[1]Cruces!K:L,2,0),"Verificar")</f>
        <v>Atlántico Sur</v>
      </c>
      <c r="AH3444" s="17">
        <f t="shared" ca="1" si="947"/>
        <v>1198</v>
      </c>
      <c r="AI3444" s="17" t="str">
        <f>IFERROR(VLOOKUP(U3444,[1]Cruces!$O$1:$P$6,2,0),"Sin Orden")</f>
        <v>Resuelta</v>
      </c>
      <c r="AJ3444" s="17">
        <f t="shared" si="948"/>
        <v>29</v>
      </c>
      <c r="AK3444" s="17">
        <f t="shared" si="949"/>
        <v>1</v>
      </c>
      <c r="AL3444" s="17">
        <f t="shared" si="950"/>
        <v>2019</v>
      </c>
      <c r="AM3444" s="17">
        <f t="shared" ca="1" si="951"/>
        <v>666</v>
      </c>
      <c r="AN3444" s="18" t="str">
        <f>IFERROR(VLOOKUP(R3444*1,'[1]Ordenes de Servicio'!G:K,5,0),"No Cruza")</f>
        <v>No Cruza</v>
      </c>
      <c r="AO3444" s="17">
        <f t="shared" ca="1" si="952"/>
        <v>532</v>
      </c>
      <c r="AP3444" s="17">
        <f t="shared" si="953"/>
        <v>7</v>
      </c>
      <c r="AQ3444" s="17">
        <f t="shared" si="954"/>
        <v>11</v>
      </c>
      <c r="AR3444" s="17">
        <f t="shared" si="955"/>
        <v>2018</v>
      </c>
      <c r="AS3444" s="17">
        <f t="shared" ca="1" si="956"/>
        <v>749</v>
      </c>
      <c r="AT3444" s="17" t="str">
        <f t="shared" ca="1" si="959"/>
        <v>Si</v>
      </c>
      <c r="AU3444" s="17">
        <f t="shared" si="957"/>
        <v>83</v>
      </c>
      <c r="AV3444" s="17" t="str">
        <f>+VLOOKUP(B3444,[1]Cruces!S:T,2,0)</f>
        <v>6. Ejecución y Seguimiento de Obra</v>
      </c>
    </row>
    <row r="3445" spans="1:48" hidden="1" x14ac:dyDescent="0.25">
      <c r="A3445" s="17" t="s">
        <v>10104</v>
      </c>
      <c r="B3445" s="17" t="s">
        <v>1943</v>
      </c>
      <c r="C3445" s="17">
        <v>8377210</v>
      </c>
      <c r="D3445" s="17">
        <v>34495652</v>
      </c>
      <c r="E3445" s="17" t="s">
        <v>93</v>
      </c>
      <c r="F3445" s="17" t="s">
        <v>932</v>
      </c>
      <c r="G3445" s="17" t="s">
        <v>10105</v>
      </c>
      <c r="H3445" s="17">
        <v>3003360476</v>
      </c>
      <c r="I3445" s="17" t="s">
        <v>71</v>
      </c>
      <c r="J3445" s="17" t="s">
        <v>10106</v>
      </c>
      <c r="K3445" s="17" t="s">
        <v>10107</v>
      </c>
      <c r="L3445" s="17" t="s">
        <v>8346</v>
      </c>
      <c r="M3445" s="17" t="s">
        <v>8347</v>
      </c>
      <c r="N3445" s="17" t="s">
        <v>1946</v>
      </c>
      <c r="O3445" s="17">
        <v>20201024</v>
      </c>
      <c r="P3445" s="17">
        <v>20201024</v>
      </c>
      <c r="Q3445" s="17">
        <v>7791</v>
      </c>
      <c r="R3445" s="17">
        <v>28250555</v>
      </c>
      <c r="S3445" s="17" t="s">
        <v>7072</v>
      </c>
      <c r="T3445" s="17" t="s">
        <v>63</v>
      </c>
      <c r="U3445" s="17" t="s">
        <v>77</v>
      </c>
      <c r="V3445" s="17">
        <f t="shared" si="958"/>
        <v>3</v>
      </c>
      <c r="W3445" s="17">
        <v>3000</v>
      </c>
      <c r="X3445" s="17" t="s">
        <v>89</v>
      </c>
      <c r="Y3445" s="17" t="s">
        <v>1943</v>
      </c>
      <c r="Z3445" s="17">
        <v>20201024</v>
      </c>
      <c r="AA3445" s="17" t="s">
        <v>1947</v>
      </c>
      <c r="AB3445" s="17">
        <v>1</v>
      </c>
      <c r="AC3445" s="17" t="str">
        <f>IFERROR(VLOOKUP(A3445,[1]Cruces!AJ:AK,2,0),VLOOKUP(CONCATENATE(X3445,AA3445),[1]Cruces!G:H,2,0))</f>
        <v>Solicitud por BT</v>
      </c>
      <c r="AD3445" s="17">
        <f t="shared" si="944"/>
        <v>24</v>
      </c>
      <c r="AE3445" s="17">
        <f t="shared" si="945"/>
        <v>10</v>
      </c>
      <c r="AF3445" s="17">
        <f t="shared" si="946"/>
        <v>2020</v>
      </c>
      <c r="AG3445" s="17" t="str">
        <f>IFERROR(VLOOKUP(MID(A3445,2,4)*1,[1]Cruces!K:L,2,0),"Verificar")</f>
        <v>Magdalena</v>
      </c>
      <c r="AH3445" s="17">
        <f t="shared" ca="1" si="947"/>
        <v>32</v>
      </c>
      <c r="AI3445" s="17" t="str">
        <f>IFERROR(VLOOKUP(U3445,[1]Cruces!$O$1:$P$6,2,0),"Sin Orden")</f>
        <v>Pendiente</v>
      </c>
      <c r="AJ3445" s="17">
        <f t="shared" si="948"/>
        <v>24</v>
      </c>
      <c r="AK3445" s="17">
        <f t="shared" si="949"/>
        <v>10</v>
      </c>
      <c r="AL3445" s="17">
        <f t="shared" si="950"/>
        <v>2020</v>
      </c>
      <c r="AM3445" s="17">
        <f t="shared" ca="1" si="951"/>
        <v>32</v>
      </c>
      <c r="AN3445" s="18">
        <f>IFERROR(VLOOKUP(R3445*1,'[1]Ordenes de Servicio'!G:K,5,0),"No Cruza")</f>
        <v>44128</v>
      </c>
      <c r="AO3445" s="17">
        <f t="shared" ca="1" si="952"/>
        <v>32</v>
      </c>
      <c r="AP3445" s="17">
        <f t="shared" si="953"/>
        <v>24</v>
      </c>
      <c r="AQ3445" s="17">
        <f t="shared" si="954"/>
        <v>10</v>
      </c>
      <c r="AR3445" s="17">
        <f t="shared" si="955"/>
        <v>2020</v>
      </c>
      <c r="AS3445" s="17">
        <f t="shared" ca="1" si="956"/>
        <v>32</v>
      </c>
      <c r="AT3445" s="17" t="str">
        <f t="shared" ca="1" si="959"/>
        <v>No</v>
      </c>
      <c r="AU3445" s="17">
        <f t="shared" si="957"/>
        <v>0</v>
      </c>
      <c r="AV3445" s="17" t="str">
        <f>+VLOOKUP(B3445,[1]Cruces!S:T,2,0)</f>
        <v>7. Ejecución en Campo OS BT</v>
      </c>
    </row>
    <row r="3446" spans="1:48" hidden="1" x14ac:dyDescent="0.25">
      <c r="A3446" s="17" t="s">
        <v>6145</v>
      </c>
      <c r="B3446" s="17" t="s">
        <v>68</v>
      </c>
      <c r="C3446" s="17">
        <v>2952846</v>
      </c>
      <c r="D3446" s="17">
        <v>0</v>
      </c>
      <c r="E3446" s="17" t="s">
        <v>55</v>
      </c>
      <c r="F3446" s="17" t="s">
        <v>107</v>
      </c>
      <c r="G3446" s="17" t="s">
        <v>6146</v>
      </c>
      <c r="H3446" s="17">
        <v>30161259119</v>
      </c>
      <c r="I3446" s="17" t="s">
        <v>71</v>
      </c>
      <c r="J3446" s="17" t="s">
        <v>59</v>
      </c>
      <c r="K3446" s="17" t="s">
        <v>6147</v>
      </c>
      <c r="L3446" s="17" t="s">
        <v>117</v>
      </c>
      <c r="M3446" s="17" t="s">
        <v>118</v>
      </c>
      <c r="N3446" s="17" t="s">
        <v>75</v>
      </c>
      <c r="O3446" s="17">
        <v>20200709</v>
      </c>
      <c r="P3446" s="17">
        <v>20200729</v>
      </c>
      <c r="Q3446" s="17">
        <v>1110</v>
      </c>
      <c r="R3446" s="17">
        <v>27984496</v>
      </c>
      <c r="S3446" s="17" t="s">
        <v>76</v>
      </c>
      <c r="T3446" s="17" t="s">
        <v>63</v>
      </c>
      <c r="U3446" s="17" t="s">
        <v>91</v>
      </c>
      <c r="V3446" s="17">
        <f t="shared" si="958"/>
        <v>45</v>
      </c>
      <c r="W3446" s="17">
        <v>45000</v>
      </c>
      <c r="X3446" s="17" t="s">
        <v>89</v>
      </c>
      <c r="Y3446" s="17" t="s">
        <v>150</v>
      </c>
      <c r="Z3446" s="17">
        <v>20200813</v>
      </c>
      <c r="AA3446" s="17" t="s">
        <v>78</v>
      </c>
      <c r="AB3446" s="17">
        <v>1</v>
      </c>
      <c r="AC3446" s="17" t="str">
        <f>IFERROR(VLOOKUP(A3446,[1]Cruces!AJ:AK,2,0),VLOOKUP(CONCATENATE(X3446,AA3446),[1]Cruces!G:H,2,0))</f>
        <v>Solicitud de Obra</v>
      </c>
      <c r="AD3446" s="17">
        <f t="shared" si="944"/>
        <v>9</v>
      </c>
      <c r="AE3446" s="17">
        <f t="shared" si="945"/>
        <v>7</v>
      </c>
      <c r="AF3446" s="17">
        <f t="shared" si="946"/>
        <v>2020</v>
      </c>
      <c r="AG3446" s="17" t="str">
        <f>IFERROR(VLOOKUP(MID(A3446,2,4)*1,[1]Cruces!K:L,2,0),"Verificar")</f>
        <v>Atlántico Norte</v>
      </c>
      <c r="AH3446" s="17">
        <f t="shared" ca="1" si="947"/>
        <v>139</v>
      </c>
      <c r="AI3446" s="17" t="str">
        <f>IFERROR(VLOOKUP(U3446,[1]Cruces!$O$1:$P$6,2,0),"Sin Orden")</f>
        <v>Resuelta</v>
      </c>
      <c r="AJ3446" s="17">
        <f t="shared" si="948"/>
        <v>13</v>
      </c>
      <c r="AK3446" s="17">
        <f t="shared" si="949"/>
        <v>8</v>
      </c>
      <c r="AL3446" s="17">
        <f t="shared" si="950"/>
        <v>2020</v>
      </c>
      <c r="AM3446" s="17">
        <f t="shared" ca="1" si="951"/>
        <v>104</v>
      </c>
      <c r="AN3446" s="18">
        <f>IFERROR(VLOOKUP(R3446*1,'[1]Ordenes de Servicio'!G:K,5,0),"No Cruza")</f>
        <v>44056</v>
      </c>
      <c r="AO3446" s="17">
        <f t="shared" ca="1" si="952"/>
        <v>35</v>
      </c>
      <c r="AP3446" s="17">
        <f t="shared" si="953"/>
        <v>29</v>
      </c>
      <c r="AQ3446" s="17">
        <f t="shared" si="954"/>
        <v>7</v>
      </c>
      <c r="AR3446" s="17">
        <f t="shared" si="955"/>
        <v>2020</v>
      </c>
      <c r="AS3446" s="17">
        <f t="shared" ca="1" si="956"/>
        <v>119</v>
      </c>
      <c r="AT3446" s="17" t="str">
        <f t="shared" ca="1" si="959"/>
        <v>No</v>
      </c>
      <c r="AU3446" s="17">
        <f t="shared" si="957"/>
        <v>15</v>
      </c>
      <c r="AV3446" s="17" t="str">
        <f>+VLOOKUP(B3446,[1]Cruces!S:T,2,0)</f>
        <v>5. Consultoría / Adjudicación</v>
      </c>
    </row>
    <row r="3447" spans="1:48" x14ac:dyDescent="0.25">
      <c r="A3447" s="17" t="s">
        <v>6148</v>
      </c>
      <c r="B3447" s="17" t="s">
        <v>80</v>
      </c>
      <c r="C3447" s="17">
        <v>0</v>
      </c>
      <c r="D3447" s="17">
        <v>0</v>
      </c>
      <c r="E3447" s="17" t="s">
        <v>55</v>
      </c>
      <c r="F3447" s="17" t="s">
        <v>56</v>
      </c>
      <c r="G3447" s="17" t="s">
        <v>6149</v>
      </c>
      <c r="H3447" s="17">
        <v>3348100</v>
      </c>
      <c r="I3447" s="17" t="s">
        <v>1369</v>
      </c>
      <c r="J3447" s="17" t="s">
        <v>59</v>
      </c>
      <c r="K3447" s="17" t="s">
        <v>6150</v>
      </c>
      <c r="L3447" s="17" t="s">
        <v>265</v>
      </c>
      <c r="M3447" s="17" t="s">
        <v>55</v>
      </c>
      <c r="N3447" s="17" t="s">
        <v>87</v>
      </c>
      <c r="O3447" s="17">
        <v>20170707</v>
      </c>
      <c r="P3447" s="17">
        <v>20181116</v>
      </c>
      <c r="Q3447" s="17">
        <v>1180</v>
      </c>
      <c r="R3447" s="17">
        <v>25438914</v>
      </c>
      <c r="S3447" s="17" t="s">
        <v>76</v>
      </c>
      <c r="T3447" s="17" t="s">
        <v>63</v>
      </c>
      <c r="U3447" s="17" t="s">
        <v>88</v>
      </c>
      <c r="V3447" s="17">
        <f t="shared" si="958"/>
        <v>225</v>
      </c>
      <c r="W3447" s="17">
        <v>225000</v>
      </c>
      <c r="X3447" s="17" t="s">
        <v>218</v>
      </c>
      <c r="Y3447" s="17" t="s">
        <v>90</v>
      </c>
      <c r="Z3447" s="17">
        <v>20181128</v>
      </c>
      <c r="AA3447" s="17" t="s">
        <v>219</v>
      </c>
      <c r="AB3447" s="17">
        <v>1</v>
      </c>
      <c r="AC3447" s="17" t="str">
        <f>IFERROR(VLOOKUP(A3447,[1]Cruces!AJ:AK,2,0),VLOOKUP(CONCATENATE(X3447,AA3447),[1]Cruces!G:H,2,0))</f>
        <v>Solicitud de Obra</v>
      </c>
      <c r="AD3447" s="17">
        <f t="shared" si="944"/>
        <v>7</v>
      </c>
      <c r="AE3447" s="17">
        <f t="shared" si="945"/>
        <v>7</v>
      </c>
      <c r="AF3447" s="17">
        <f t="shared" si="946"/>
        <v>2017</v>
      </c>
      <c r="AG3447" s="17" t="str">
        <f>IFERROR(VLOOKUP(MID(A3447,2,4)*1,[1]Cruces!K:L,2,0),"Verificar")</f>
        <v>Atlántico Norte</v>
      </c>
      <c r="AH3447" s="17">
        <f t="shared" ca="1" si="947"/>
        <v>1237</v>
      </c>
      <c r="AI3447" s="17" t="str">
        <f>IFERROR(VLOOKUP(U3447,[1]Cruces!$O$1:$P$6,2,0),"Sin Orden")</f>
        <v>Resuelta</v>
      </c>
      <c r="AJ3447" s="17">
        <f t="shared" si="948"/>
        <v>28</v>
      </c>
      <c r="AK3447" s="17">
        <f t="shared" si="949"/>
        <v>11</v>
      </c>
      <c r="AL3447" s="17">
        <f t="shared" si="950"/>
        <v>2018</v>
      </c>
      <c r="AM3447" s="17">
        <f t="shared" ca="1" si="951"/>
        <v>728</v>
      </c>
      <c r="AN3447" s="18" t="str">
        <f>IFERROR(VLOOKUP(R3447*1,'[1]Ordenes de Servicio'!G:K,5,0),"No Cruza")</f>
        <v>No Cruza</v>
      </c>
      <c r="AO3447" s="17">
        <f t="shared" ca="1" si="952"/>
        <v>509</v>
      </c>
      <c r="AP3447" s="17">
        <f t="shared" si="953"/>
        <v>16</v>
      </c>
      <c r="AQ3447" s="17">
        <f t="shared" si="954"/>
        <v>11</v>
      </c>
      <c r="AR3447" s="17">
        <f t="shared" si="955"/>
        <v>2018</v>
      </c>
      <c r="AS3447" s="17">
        <f t="shared" ca="1" si="956"/>
        <v>740</v>
      </c>
      <c r="AT3447" s="17" t="str">
        <f t="shared" ca="1" si="959"/>
        <v>Si</v>
      </c>
      <c r="AU3447" s="17">
        <f t="shared" si="957"/>
        <v>12</v>
      </c>
      <c r="AV3447" s="17" t="str">
        <f>+VLOOKUP(B3447,[1]Cruces!S:T,2,0)</f>
        <v>8. Puesta en Servicio</v>
      </c>
    </row>
    <row r="3448" spans="1:48" hidden="1" x14ac:dyDescent="0.25">
      <c r="A3448" s="17" t="s">
        <v>6151</v>
      </c>
      <c r="B3448" s="17" t="s">
        <v>68</v>
      </c>
      <c r="C3448" s="17">
        <v>0</v>
      </c>
      <c r="D3448" s="17">
        <v>0</v>
      </c>
      <c r="E3448" s="17" t="s">
        <v>55</v>
      </c>
      <c r="F3448" s="17" t="s">
        <v>107</v>
      </c>
      <c r="G3448" s="17" t="s">
        <v>6152</v>
      </c>
      <c r="H3448" s="17">
        <v>0</v>
      </c>
      <c r="I3448" s="17" t="s">
        <v>116</v>
      </c>
      <c r="J3448" s="17" t="s">
        <v>59</v>
      </c>
      <c r="K3448" s="17" t="s">
        <v>97</v>
      </c>
      <c r="L3448" s="17" t="s">
        <v>325</v>
      </c>
      <c r="M3448" s="17" t="s">
        <v>326</v>
      </c>
      <c r="N3448" s="17" t="s">
        <v>75</v>
      </c>
      <c r="O3448" s="17">
        <v>20180528</v>
      </c>
      <c r="P3448" s="17">
        <v>20180528</v>
      </c>
      <c r="Q3448" s="17">
        <v>1150</v>
      </c>
      <c r="R3448" s="17">
        <v>26265619</v>
      </c>
      <c r="S3448" s="17" t="s">
        <v>76</v>
      </c>
      <c r="T3448" s="17" t="s">
        <v>63</v>
      </c>
      <c r="U3448" s="17" t="s">
        <v>91</v>
      </c>
      <c r="V3448" s="17">
        <f t="shared" si="958"/>
        <v>225</v>
      </c>
      <c r="W3448" s="17">
        <v>225000</v>
      </c>
      <c r="X3448" s="17" t="s">
        <v>64</v>
      </c>
      <c r="Y3448" s="17" t="s">
        <v>105</v>
      </c>
      <c r="Z3448" s="17">
        <v>20190730</v>
      </c>
      <c r="AA3448" s="17" t="s">
        <v>137</v>
      </c>
      <c r="AB3448" s="17">
        <v>1</v>
      </c>
      <c r="AC3448" s="17" t="str">
        <f>IFERROR(VLOOKUP(A3448,[1]Cruces!AJ:AK,2,0),VLOOKUP(CONCATENATE(X3448,AA3448),[1]Cruces!G:H,2,0))</f>
        <v>Solicitud de Obra</v>
      </c>
      <c r="AD3448" s="17">
        <f t="shared" si="944"/>
        <v>28</v>
      </c>
      <c r="AE3448" s="17">
        <f t="shared" si="945"/>
        <v>5</v>
      </c>
      <c r="AF3448" s="17">
        <f t="shared" si="946"/>
        <v>2018</v>
      </c>
      <c r="AG3448" s="17" t="str">
        <f>IFERROR(VLOOKUP(MID(A3448,2,4)*1,[1]Cruces!K:L,2,0),"Verificar")</f>
        <v>Atlántico Norte</v>
      </c>
      <c r="AH3448" s="17">
        <f t="shared" ca="1" si="947"/>
        <v>912</v>
      </c>
      <c r="AI3448" s="17" t="str">
        <f>IFERROR(VLOOKUP(U3448,[1]Cruces!$O$1:$P$6,2,0),"Sin Orden")</f>
        <v>Resuelta</v>
      </c>
      <c r="AJ3448" s="17">
        <f t="shared" si="948"/>
        <v>30</v>
      </c>
      <c r="AK3448" s="17">
        <f t="shared" si="949"/>
        <v>7</v>
      </c>
      <c r="AL3448" s="17">
        <f t="shared" si="950"/>
        <v>2019</v>
      </c>
      <c r="AM3448" s="17">
        <f t="shared" ca="1" si="951"/>
        <v>484</v>
      </c>
      <c r="AN3448" s="18">
        <f>IFERROR(VLOOKUP(R3448*1,'[1]Ordenes de Servicio'!G:K,5,0),"No Cruza")</f>
        <v>43588</v>
      </c>
      <c r="AO3448" s="17">
        <f t="shared" ca="1" si="952"/>
        <v>428</v>
      </c>
      <c r="AP3448" s="17">
        <f t="shared" si="953"/>
        <v>28</v>
      </c>
      <c r="AQ3448" s="17">
        <f t="shared" si="954"/>
        <v>5</v>
      </c>
      <c r="AR3448" s="17">
        <f t="shared" si="955"/>
        <v>2018</v>
      </c>
      <c r="AS3448" s="17">
        <f t="shared" ca="1" si="956"/>
        <v>912</v>
      </c>
      <c r="AT3448" s="17" t="str">
        <f t="shared" ca="1" si="959"/>
        <v>Si</v>
      </c>
      <c r="AU3448" s="17">
        <f t="shared" si="957"/>
        <v>428</v>
      </c>
      <c r="AV3448" s="17" t="str">
        <f>+VLOOKUP(B3448,[1]Cruces!S:T,2,0)</f>
        <v>5. Consultoría / Adjudicación</v>
      </c>
    </row>
    <row r="3449" spans="1:48" hidden="1" x14ac:dyDescent="0.25">
      <c r="A3449" s="17" t="s">
        <v>10108</v>
      </c>
      <c r="B3449" s="17" t="s">
        <v>569</v>
      </c>
      <c r="C3449" s="17">
        <v>0</v>
      </c>
      <c r="D3449" s="17">
        <v>0</v>
      </c>
      <c r="E3449" s="17" t="s">
        <v>55</v>
      </c>
      <c r="F3449" s="17" t="s">
        <v>5366</v>
      </c>
      <c r="G3449" s="17" t="s">
        <v>10109</v>
      </c>
      <c r="H3449" s="17">
        <v>3205161827</v>
      </c>
      <c r="I3449" s="17" t="s">
        <v>71</v>
      </c>
      <c r="J3449" s="17" t="s">
        <v>59</v>
      </c>
      <c r="K3449" s="17" t="s">
        <v>97</v>
      </c>
      <c r="L3449" s="17" t="s">
        <v>5368</v>
      </c>
      <c r="M3449" s="17" t="s">
        <v>5369</v>
      </c>
      <c r="N3449" s="17" t="s">
        <v>572</v>
      </c>
      <c r="O3449" s="17">
        <v>20201023</v>
      </c>
      <c r="P3449" s="17">
        <v>20201023</v>
      </c>
      <c r="Q3449" s="17">
        <v>1180</v>
      </c>
      <c r="R3449" s="17">
        <v>0</v>
      </c>
      <c r="S3449" s="17"/>
      <c r="T3449" s="17" t="s">
        <v>63</v>
      </c>
      <c r="U3449" s="17"/>
      <c r="V3449" s="17">
        <f t="shared" si="958"/>
        <v>3</v>
      </c>
      <c r="W3449" s="17">
        <v>3000</v>
      </c>
      <c r="X3449" s="17" t="s">
        <v>7065</v>
      </c>
      <c r="Y3449" s="17" t="s">
        <v>569</v>
      </c>
      <c r="Z3449" s="17">
        <v>20201023</v>
      </c>
      <c r="AA3449" s="17" t="s">
        <v>1947</v>
      </c>
      <c r="AB3449" s="17">
        <v>1</v>
      </c>
      <c r="AC3449" s="17" t="str">
        <f>IFERROR(VLOOKUP(A3449,[1]Cruces!AJ:AK,2,0),VLOOKUP(CONCATENATE(X3449,AA3449),[1]Cruces!G:H,2,0))</f>
        <v>Solicitud por BT</v>
      </c>
      <c r="AD3449" s="17">
        <f t="shared" si="944"/>
        <v>23</v>
      </c>
      <c r="AE3449" s="17">
        <f t="shared" si="945"/>
        <v>10</v>
      </c>
      <c r="AF3449" s="17">
        <f t="shared" si="946"/>
        <v>2020</v>
      </c>
      <c r="AG3449" s="17" t="str">
        <f>IFERROR(VLOOKUP(MID(A3449,2,4)*1,[1]Cruces!K:L,2,0),"Verificar")</f>
        <v>Atlántico Norte</v>
      </c>
      <c r="AH3449" s="17">
        <f t="shared" ca="1" si="947"/>
        <v>33</v>
      </c>
      <c r="AI3449" s="17" t="str">
        <f>IFERROR(VLOOKUP(U3449,[1]Cruces!$O$1:$P$6,2,0),"Sin Orden")</f>
        <v>Sin Orden</v>
      </c>
      <c r="AJ3449" s="17">
        <f t="shared" si="948"/>
        <v>23</v>
      </c>
      <c r="AK3449" s="17">
        <f t="shared" si="949"/>
        <v>10</v>
      </c>
      <c r="AL3449" s="17">
        <f t="shared" si="950"/>
        <v>2020</v>
      </c>
      <c r="AM3449" s="17">
        <f t="shared" ca="1" si="951"/>
        <v>33</v>
      </c>
      <c r="AN3449" s="18" t="str">
        <f>IFERROR(VLOOKUP(R3449*1,'[1]Ordenes de Servicio'!G:K,5,0),"No Cruza")</f>
        <v>No Cruza</v>
      </c>
      <c r="AO3449" s="17">
        <f t="shared" ca="1" si="952"/>
        <v>33</v>
      </c>
      <c r="AP3449" s="17">
        <f t="shared" si="953"/>
        <v>23</v>
      </c>
      <c r="AQ3449" s="17">
        <f t="shared" si="954"/>
        <v>10</v>
      </c>
      <c r="AR3449" s="17">
        <f t="shared" si="955"/>
        <v>2020</v>
      </c>
      <c r="AS3449" s="17">
        <f t="shared" ca="1" si="956"/>
        <v>33</v>
      </c>
      <c r="AT3449" s="17" t="str">
        <f t="shared" ca="1" si="959"/>
        <v>No</v>
      </c>
      <c r="AU3449" s="17">
        <f t="shared" si="957"/>
        <v>0</v>
      </c>
      <c r="AV3449" s="17" t="str">
        <f>+VLOOKUP(B3449,[1]Cruces!S:T,2,0)</f>
        <v>1. Solicitud</v>
      </c>
    </row>
    <row r="3450" spans="1:48" x14ac:dyDescent="0.25">
      <c r="A3450" s="17" t="s">
        <v>6153</v>
      </c>
      <c r="B3450" s="17" t="s">
        <v>80</v>
      </c>
      <c r="C3450" s="17">
        <v>2948961</v>
      </c>
      <c r="D3450" s="17">
        <v>0</v>
      </c>
      <c r="E3450" s="17" t="s">
        <v>55</v>
      </c>
      <c r="F3450" s="17" t="s">
        <v>107</v>
      </c>
      <c r="G3450" s="17" t="s">
        <v>1227</v>
      </c>
      <c r="H3450" s="17">
        <v>30133336519</v>
      </c>
      <c r="I3450" s="17" t="s">
        <v>182</v>
      </c>
      <c r="J3450" s="17" t="s">
        <v>59</v>
      </c>
      <c r="K3450" s="17" t="s">
        <v>1228</v>
      </c>
      <c r="L3450" s="17" t="s">
        <v>111</v>
      </c>
      <c r="M3450" s="17" t="s">
        <v>112</v>
      </c>
      <c r="N3450" s="17" t="s">
        <v>87</v>
      </c>
      <c r="O3450" s="17">
        <v>20190627</v>
      </c>
      <c r="P3450" s="17">
        <v>20191106</v>
      </c>
      <c r="Q3450" s="17">
        <v>1110</v>
      </c>
      <c r="R3450" s="17">
        <v>26722380</v>
      </c>
      <c r="S3450" s="17" t="s">
        <v>76</v>
      </c>
      <c r="T3450" s="17" t="s">
        <v>63</v>
      </c>
      <c r="U3450" s="17" t="s">
        <v>88</v>
      </c>
      <c r="V3450" s="17">
        <f t="shared" si="958"/>
        <v>112.5</v>
      </c>
      <c r="W3450" s="17">
        <v>112500</v>
      </c>
      <c r="X3450" s="17" t="s">
        <v>89</v>
      </c>
      <c r="Y3450" s="17" t="s">
        <v>80</v>
      </c>
      <c r="Z3450" s="17">
        <v>20191106</v>
      </c>
      <c r="AA3450" s="17" t="s">
        <v>101</v>
      </c>
      <c r="AB3450" s="17">
        <v>1</v>
      </c>
      <c r="AC3450" s="17" t="str">
        <f>IFERROR(VLOOKUP(A3450,[1]Cruces!AJ:AK,2,0),VLOOKUP(CONCATENATE(X3450,AA3450),[1]Cruces!G:H,2,0))</f>
        <v>Solicitud de Obra</v>
      </c>
      <c r="AD3450" s="17">
        <f t="shared" si="944"/>
        <v>27</v>
      </c>
      <c r="AE3450" s="17">
        <f t="shared" si="945"/>
        <v>6</v>
      </c>
      <c r="AF3450" s="17">
        <f t="shared" si="946"/>
        <v>2019</v>
      </c>
      <c r="AG3450" s="17" t="str">
        <f>IFERROR(VLOOKUP(MID(A3450,2,4)*1,[1]Cruces!K:L,2,0),"Verificar")</f>
        <v>Atlántico Norte</v>
      </c>
      <c r="AH3450" s="17">
        <f t="shared" ca="1" si="947"/>
        <v>517</v>
      </c>
      <c r="AI3450" s="17" t="str">
        <f>IFERROR(VLOOKUP(U3450,[1]Cruces!$O$1:$P$6,2,0),"Sin Orden")</f>
        <v>Resuelta</v>
      </c>
      <c r="AJ3450" s="17">
        <f t="shared" si="948"/>
        <v>6</v>
      </c>
      <c r="AK3450" s="17">
        <f t="shared" si="949"/>
        <v>11</v>
      </c>
      <c r="AL3450" s="17">
        <f t="shared" si="950"/>
        <v>2019</v>
      </c>
      <c r="AM3450" s="17">
        <f t="shared" ca="1" si="951"/>
        <v>385</v>
      </c>
      <c r="AN3450" s="18" t="str">
        <f>IFERROR(VLOOKUP(R3450*1,'[1]Ordenes de Servicio'!G:K,5,0),"No Cruza")</f>
        <v>No Cruza</v>
      </c>
      <c r="AO3450" s="17">
        <f t="shared" ca="1" si="952"/>
        <v>132</v>
      </c>
      <c r="AP3450" s="17">
        <f t="shared" si="953"/>
        <v>6</v>
      </c>
      <c r="AQ3450" s="17">
        <f t="shared" si="954"/>
        <v>11</v>
      </c>
      <c r="AR3450" s="17">
        <f t="shared" si="955"/>
        <v>2019</v>
      </c>
      <c r="AS3450" s="17">
        <f t="shared" ca="1" si="956"/>
        <v>385</v>
      </c>
      <c r="AT3450" s="17" t="str">
        <f t="shared" ca="1" si="959"/>
        <v>Si</v>
      </c>
      <c r="AU3450" s="17">
        <f t="shared" si="957"/>
        <v>0</v>
      </c>
      <c r="AV3450" s="17" t="str">
        <f>+VLOOKUP(B3450,[1]Cruces!S:T,2,0)</f>
        <v>8. Puesta en Servicio</v>
      </c>
    </row>
    <row r="3451" spans="1:48" hidden="1" x14ac:dyDescent="0.25">
      <c r="A3451" s="17" t="s">
        <v>10110</v>
      </c>
      <c r="B3451" s="17" t="s">
        <v>6595</v>
      </c>
      <c r="C3451" s="17">
        <v>5675519</v>
      </c>
      <c r="D3451" s="17">
        <v>25614956</v>
      </c>
      <c r="E3451" s="17" t="s">
        <v>93</v>
      </c>
      <c r="F3451" s="17" t="s">
        <v>126</v>
      </c>
      <c r="G3451" s="17" t="s">
        <v>8806</v>
      </c>
      <c r="H3451" s="17">
        <v>3008446380</v>
      </c>
      <c r="I3451" s="17" t="s">
        <v>71</v>
      </c>
      <c r="J3451" s="17" t="s">
        <v>8807</v>
      </c>
      <c r="K3451" s="17" t="s">
        <v>97</v>
      </c>
      <c r="L3451" s="17" t="s">
        <v>7448</v>
      </c>
      <c r="M3451" s="17" t="s">
        <v>7449</v>
      </c>
      <c r="N3451" s="17" t="s">
        <v>6600</v>
      </c>
      <c r="O3451" s="17">
        <v>20200903</v>
      </c>
      <c r="P3451" s="17">
        <v>20201113</v>
      </c>
      <c r="Q3451" s="17">
        <v>9332</v>
      </c>
      <c r="R3451" s="17">
        <v>28264558</v>
      </c>
      <c r="S3451" s="17" t="s">
        <v>7072</v>
      </c>
      <c r="T3451" s="17" t="s">
        <v>63</v>
      </c>
      <c r="U3451" s="17" t="s">
        <v>91</v>
      </c>
      <c r="V3451" s="17">
        <f t="shared" si="958"/>
        <v>4</v>
      </c>
      <c r="W3451" s="17">
        <v>4000</v>
      </c>
      <c r="X3451" s="17" t="s">
        <v>89</v>
      </c>
      <c r="Y3451" s="17" t="s">
        <v>6595</v>
      </c>
      <c r="Z3451" s="17">
        <v>20201113</v>
      </c>
      <c r="AA3451" s="17" t="s">
        <v>1947</v>
      </c>
      <c r="AB3451" s="17">
        <v>1</v>
      </c>
      <c r="AC3451" s="17" t="str">
        <f>IFERROR(VLOOKUP(A3451,[1]Cruces!AJ:AK,2,0),VLOOKUP(CONCATENATE(X3451,AA3451),[1]Cruces!G:H,2,0))</f>
        <v>Solicitud por BT</v>
      </c>
      <c r="AD3451" s="17">
        <f t="shared" si="944"/>
        <v>3</v>
      </c>
      <c r="AE3451" s="17">
        <f t="shared" si="945"/>
        <v>9</v>
      </c>
      <c r="AF3451" s="17">
        <f t="shared" si="946"/>
        <v>2020</v>
      </c>
      <c r="AG3451" s="17" t="str">
        <f>IFERROR(VLOOKUP(MID(A3451,2,4)*1,[1]Cruces!K:L,2,0),"Verificar")</f>
        <v>Guajira</v>
      </c>
      <c r="AH3451" s="17">
        <f t="shared" ca="1" si="947"/>
        <v>83</v>
      </c>
      <c r="AI3451" s="17" t="str">
        <f>IFERROR(VLOOKUP(U3451,[1]Cruces!$O$1:$P$6,2,0),"Sin Orden")</f>
        <v>Resuelta</v>
      </c>
      <c r="AJ3451" s="17">
        <f t="shared" si="948"/>
        <v>13</v>
      </c>
      <c r="AK3451" s="17">
        <f t="shared" si="949"/>
        <v>11</v>
      </c>
      <c r="AL3451" s="17">
        <f t="shared" si="950"/>
        <v>2020</v>
      </c>
      <c r="AM3451" s="17">
        <f t="shared" ca="1" si="951"/>
        <v>12</v>
      </c>
      <c r="AN3451" s="18" t="str">
        <f>IFERROR(VLOOKUP(R3451*1,'[1]Ordenes de Servicio'!G:K,5,0),"No Cruza")</f>
        <v>No Cruza</v>
      </c>
      <c r="AO3451" s="17">
        <f t="shared" ca="1" si="952"/>
        <v>71</v>
      </c>
      <c r="AP3451" s="17">
        <f t="shared" si="953"/>
        <v>13</v>
      </c>
      <c r="AQ3451" s="17">
        <f t="shared" si="954"/>
        <v>11</v>
      </c>
      <c r="AR3451" s="17">
        <f t="shared" si="955"/>
        <v>2020</v>
      </c>
      <c r="AS3451" s="17">
        <f t="shared" ca="1" si="956"/>
        <v>12</v>
      </c>
      <c r="AT3451" s="17" t="str">
        <f t="shared" ca="1" si="959"/>
        <v>No</v>
      </c>
      <c r="AU3451" s="17">
        <f t="shared" si="957"/>
        <v>0</v>
      </c>
      <c r="AV3451" s="17" t="str">
        <f>+VLOOKUP(B3451,[1]Cruces!S:T,2,0)</f>
        <v>7. Ejecución en Campo OS BT</v>
      </c>
    </row>
    <row r="3452" spans="1:48" hidden="1" x14ac:dyDescent="0.25">
      <c r="A3452" s="17" t="s">
        <v>6154</v>
      </c>
      <c r="B3452" s="17" t="s">
        <v>68</v>
      </c>
      <c r="C3452" s="17">
        <v>2964300</v>
      </c>
      <c r="D3452" s="17">
        <v>20149185</v>
      </c>
      <c r="E3452" s="17" t="s">
        <v>93</v>
      </c>
      <c r="F3452" s="17" t="s">
        <v>107</v>
      </c>
      <c r="G3452" s="17" t="s">
        <v>6155</v>
      </c>
      <c r="H3452" s="17">
        <v>3500053</v>
      </c>
      <c r="I3452" s="17" t="s">
        <v>182</v>
      </c>
      <c r="J3452" s="17" t="s">
        <v>6156</v>
      </c>
      <c r="K3452" s="17" t="s">
        <v>97</v>
      </c>
      <c r="L3452" s="17" t="s">
        <v>117</v>
      </c>
      <c r="M3452" s="17" t="s">
        <v>118</v>
      </c>
      <c r="N3452" s="17" t="s">
        <v>75</v>
      </c>
      <c r="O3452" s="17">
        <v>20191227</v>
      </c>
      <c r="P3452" s="17">
        <v>20191227</v>
      </c>
      <c r="Q3452" s="17">
        <v>1110</v>
      </c>
      <c r="R3452" s="17">
        <v>0</v>
      </c>
      <c r="S3452" s="17"/>
      <c r="T3452" s="17" t="s">
        <v>63</v>
      </c>
      <c r="U3452" s="17"/>
      <c r="V3452" s="17">
        <f t="shared" si="958"/>
        <v>50</v>
      </c>
      <c r="W3452" s="17">
        <v>50000</v>
      </c>
      <c r="X3452" s="17" t="s">
        <v>89</v>
      </c>
      <c r="Y3452" s="17" t="s">
        <v>68</v>
      </c>
      <c r="Z3452" s="17">
        <v>20191227</v>
      </c>
      <c r="AA3452" s="17" t="s">
        <v>78</v>
      </c>
      <c r="AB3452" s="17">
        <v>1</v>
      </c>
      <c r="AC3452" s="17" t="str">
        <f>IFERROR(VLOOKUP(A3452,[1]Cruces!AJ:AK,2,0),VLOOKUP(CONCATENATE(X3452,AA3452),[1]Cruces!G:H,2,0))</f>
        <v>Solicitud de Obra</v>
      </c>
      <c r="AD3452" s="17">
        <f t="shared" si="944"/>
        <v>27</v>
      </c>
      <c r="AE3452" s="17">
        <f t="shared" si="945"/>
        <v>12</v>
      </c>
      <c r="AF3452" s="17">
        <f t="shared" si="946"/>
        <v>2019</v>
      </c>
      <c r="AG3452" s="17" t="str">
        <f>IFERROR(VLOOKUP(MID(A3452,2,4)*1,[1]Cruces!K:L,2,0),"Verificar")</f>
        <v>Atlántico Norte</v>
      </c>
      <c r="AH3452" s="17">
        <f t="shared" ca="1" si="947"/>
        <v>334</v>
      </c>
      <c r="AI3452" s="17" t="str">
        <f>IFERROR(VLOOKUP(U3452,[1]Cruces!$O$1:$P$6,2,0),"Sin Orden")</f>
        <v>Sin Orden</v>
      </c>
      <c r="AJ3452" s="17">
        <f t="shared" si="948"/>
        <v>27</v>
      </c>
      <c r="AK3452" s="17">
        <f t="shared" si="949"/>
        <v>12</v>
      </c>
      <c r="AL3452" s="17">
        <f t="shared" si="950"/>
        <v>2019</v>
      </c>
      <c r="AM3452" s="17">
        <f t="shared" ca="1" si="951"/>
        <v>334</v>
      </c>
      <c r="AN3452" s="18" t="str">
        <f>IFERROR(VLOOKUP(R3452*1,'[1]Ordenes de Servicio'!G:K,5,0),"No Cruza")</f>
        <v>No Cruza</v>
      </c>
      <c r="AO3452" s="17">
        <f t="shared" ca="1" si="952"/>
        <v>334</v>
      </c>
      <c r="AP3452" s="17">
        <f t="shared" si="953"/>
        <v>27</v>
      </c>
      <c r="AQ3452" s="17">
        <f t="shared" si="954"/>
        <v>12</v>
      </c>
      <c r="AR3452" s="17">
        <f t="shared" si="955"/>
        <v>2019</v>
      </c>
      <c r="AS3452" s="17">
        <f t="shared" ca="1" si="956"/>
        <v>334</v>
      </c>
      <c r="AT3452" s="17" t="str">
        <f t="shared" ca="1" si="959"/>
        <v>No</v>
      </c>
      <c r="AU3452" s="17">
        <f t="shared" si="957"/>
        <v>0</v>
      </c>
      <c r="AV3452" s="17" t="str">
        <f>+VLOOKUP(B3452,[1]Cruces!S:T,2,0)</f>
        <v>5. Consultoría / Adjudicación</v>
      </c>
    </row>
    <row r="3453" spans="1:48" hidden="1" x14ac:dyDescent="0.25">
      <c r="A3453" s="17" t="s">
        <v>6157</v>
      </c>
      <c r="B3453" s="17" t="s">
        <v>296</v>
      </c>
      <c r="C3453" s="17">
        <v>0</v>
      </c>
      <c r="D3453" s="17">
        <v>0</v>
      </c>
      <c r="E3453" s="17" t="s">
        <v>55</v>
      </c>
      <c r="F3453" s="17" t="s">
        <v>232</v>
      </c>
      <c r="G3453" s="17" t="s">
        <v>6158</v>
      </c>
      <c r="H3453" s="17">
        <v>0</v>
      </c>
      <c r="I3453" s="17" t="s">
        <v>71</v>
      </c>
      <c r="J3453" s="17" t="s">
        <v>59</v>
      </c>
      <c r="K3453" s="17" t="s">
        <v>6159</v>
      </c>
      <c r="L3453" s="17" t="s">
        <v>280</v>
      </c>
      <c r="M3453" s="17" t="s">
        <v>281</v>
      </c>
      <c r="N3453" s="17" t="s">
        <v>301</v>
      </c>
      <c r="O3453" s="17">
        <v>20201105</v>
      </c>
      <c r="P3453" s="17">
        <v>20201105</v>
      </c>
      <c r="Q3453" s="17">
        <v>9521</v>
      </c>
      <c r="R3453" s="17">
        <v>28270809</v>
      </c>
      <c r="S3453" s="17" t="s">
        <v>100</v>
      </c>
      <c r="T3453" s="17" t="s">
        <v>63</v>
      </c>
      <c r="U3453" s="17" t="s">
        <v>91</v>
      </c>
      <c r="V3453" s="17">
        <f t="shared" si="958"/>
        <v>15</v>
      </c>
      <c r="W3453" s="17">
        <v>15000</v>
      </c>
      <c r="X3453" s="17" t="s">
        <v>64</v>
      </c>
      <c r="Y3453" s="17" t="s">
        <v>296</v>
      </c>
      <c r="Z3453" s="17">
        <v>20201105</v>
      </c>
      <c r="AA3453" s="17" t="s">
        <v>78</v>
      </c>
      <c r="AB3453" s="17">
        <v>1</v>
      </c>
      <c r="AC3453" s="17" t="str">
        <f>IFERROR(VLOOKUP(A3453,[1]Cruces!AJ:AK,2,0),VLOOKUP(CONCATENATE(X3453,AA3453),[1]Cruces!G:H,2,0))</f>
        <v>Solicitud de Obra</v>
      </c>
      <c r="AD3453" s="17">
        <f t="shared" si="944"/>
        <v>5</v>
      </c>
      <c r="AE3453" s="17">
        <f t="shared" si="945"/>
        <v>11</v>
      </c>
      <c r="AF3453" s="17">
        <f t="shared" si="946"/>
        <v>2020</v>
      </c>
      <c r="AG3453" s="17" t="str">
        <f>IFERROR(VLOOKUP(MID(A3453,2,4)*1,[1]Cruces!K:L,2,0),"Verificar")</f>
        <v>Atlántico Sur</v>
      </c>
      <c r="AH3453" s="17">
        <f t="shared" ca="1" si="947"/>
        <v>20</v>
      </c>
      <c r="AI3453" s="17" t="str">
        <f>IFERROR(VLOOKUP(U3453,[1]Cruces!$O$1:$P$6,2,0),"Sin Orden")</f>
        <v>Resuelta</v>
      </c>
      <c r="AJ3453" s="17">
        <f t="shared" si="948"/>
        <v>5</v>
      </c>
      <c r="AK3453" s="17">
        <f t="shared" si="949"/>
        <v>11</v>
      </c>
      <c r="AL3453" s="17">
        <f t="shared" si="950"/>
        <v>2020</v>
      </c>
      <c r="AM3453" s="17">
        <f t="shared" ca="1" si="951"/>
        <v>20</v>
      </c>
      <c r="AN3453" s="18" t="str">
        <f>IFERROR(VLOOKUP(R3453*1,'[1]Ordenes de Servicio'!G:K,5,0),"No Cruza")</f>
        <v>No Cruza</v>
      </c>
      <c r="AO3453" s="17">
        <f t="shared" ca="1" si="952"/>
        <v>0</v>
      </c>
      <c r="AP3453" s="17">
        <f t="shared" si="953"/>
        <v>5</v>
      </c>
      <c r="AQ3453" s="17">
        <f t="shared" si="954"/>
        <v>11</v>
      </c>
      <c r="AR3453" s="17">
        <f t="shared" si="955"/>
        <v>2020</v>
      </c>
      <c r="AS3453" s="17">
        <f t="shared" ca="1" si="956"/>
        <v>20</v>
      </c>
      <c r="AT3453" s="17" t="str">
        <f t="shared" ca="1" si="959"/>
        <v>No</v>
      </c>
      <c r="AU3453" s="17">
        <f t="shared" si="957"/>
        <v>0</v>
      </c>
      <c r="AV3453" s="17" t="str">
        <f>+VLOOKUP(B3453,[1]Cruces!S:T,2,0)</f>
        <v>3. Evaluación Técnico Ecónomica</v>
      </c>
    </row>
    <row r="3454" spans="1:48" hidden="1" x14ac:dyDescent="0.25">
      <c r="A3454" s="17" t="s">
        <v>10111</v>
      </c>
      <c r="B3454" s="17" t="s">
        <v>6595</v>
      </c>
      <c r="C3454" s="17">
        <v>0</v>
      </c>
      <c r="D3454" s="17">
        <v>0</v>
      </c>
      <c r="E3454" s="17" t="s">
        <v>55</v>
      </c>
      <c r="F3454" s="17" t="s">
        <v>5366</v>
      </c>
      <c r="G3454" s="17" t="s">
        <v>10112</v>
      </c>
      <c r="H3454" s="17">
        <v>3128431694</v>
      </c>
      <c r="I3454" s="17" t="s">
        <v>71</v>
      </c>
      <c r="J3454" s="17" t="s">
        <v>59</v>
      </c>
      <c r="K3454" s="17" t="s">
        <v>97</v>
      </c>
      <c r="L3454" s="17" t="s">
        <v>8199</v>
      </c>
      <c r="M3454" s="17" t="s">
        <v>8200</v>
      </c>
      <c r="N3454" s="17" t="s">
        <v>6600</v>
      </c>
      <c r="O3454" s="17">
        <v>20201111</v>
      </c>
      <c r="P3454" s="17">
        <v>20201112</v>
      </c>
      <c r="Q3454" s="17">
        <v>1180</v>
      </c>
      <c r="R3454" s="17">
        <v>28278091</v>
      </c>
      <c r="S3454" s="17" t="s">
        <v>6601</v>
      </c>
      <c r="T3454" s="17" t="s">
        <v>63</v>
      </c>
      <c r="U3454" s="17" t="s">
        <v>91</v>
      </c>
      <c r="V3454" s="17">
        <f t="shared" si="958"/>
        <v>3</v>
      </c>
      <c r="W3454" s="17">
        <v>3000</v>
      </c>
      <c r="X3454" s="17" t="s">
        <v>7065</v>
      </c>
      <c r="Y3454" s="17" t="s">
        <v>6595</v>
      </c>
      <c r="Z3454" s="17">
        <v>20201112</v>
      </c>
      <c r="AA3454" s="17" t="s">
        <v>1947</v>
      </c>
      <c r="AB3454" s="17">
        <v>1</v>
      </c>
      <c r="AC3454" s="17" t="str">
        <f>IFERROR(VLOOKUP(A3454,[1]Cruces!AJ:AK,2,0),VLOOKUP(CONCATENATE(X3454,AA3454),[1]Cruces!G:H,2,0))</f>
        <v>Solicitud por BT</v>
      </c>
      <c r="AD3454" s="17">
        <f t="shared" si="944"/>
        <v>11</v>
      </c>
      <c r="AE3454" s="17">
        <f t="shared" si="945"/>
        <v>11</v>
      </c>
      <c r="AF3454" s="17">
        <f t="shared" si="946"/>
        <v>2020</v>
      </c>
      <c r="AG3454" s="17" t="str">
        <f>IFERROR(VLOOKUP(MID(A3454,2,4)*1,[1]Cruces!K:L,2,0),"Verificar")</f>
        <v>Atlántico Norte</v>
      </c>
      <c r="AH3454" s="17">
        <f t="shared" ca="1" si="947"/>
        <v>14</v>
      </c>
      <c r="AI3454" s="17" t="str">
        <f>IFERROR(VLOOKUP(U3454,[1]Cruces!$O$1:$P$6,2,0),"Sin Orden")</f>
        <v>Resuelta</v>
      </c>
      <c r="AJ3454" s="17">
        <f t="shared" si="948"/>
        <v>12</v>
      </c>
      <c r="AK3454" s="17">
        <f t="shared" si="949"/>
        <v>11</v>
      </c>
      <c r="AL3454" s="17">
        <f t="shared" si="950"/>
        <v>2020</v>
      </c>
      <c r="AM3454" s="17">
        <f t="shared" ca="1" si="951"/>
        <v>13</v>
      </c>
      <c r="AN3454" s="18" t="str">
        <f>IFERROR(VLOOKUP(R3454*1,'[1]Ordenes de Servicio'!G:K,5,0),"No Cruza")</f>
        <v>No Cruza</v>
      </c>
      <c r="AO3454" s="17">
        <f t="shared" ca="1" si="952"/>
        <v>1</v>
      </c>
      <c r="AP3454" s="17">
        <f t="shared" si="953"/>
        <v>12</v>
      </c>
      <c r="AQ3454" s="17">
        <f t="shared" si="954"/>
        <v>11</v>
      </c>
      <c r="AR3454" s="17">
        <f t="shared" si="955"/>
        <v>2020</v>
      </c>
      <c r="AS3454" s="17">
        <f t="shared" ca="1" si="956"/>
        <v>13</v>
      </c>
      <c r="AT3454" s="17" t="str">
        <f t="shared" ca="1" si="959"/>
        <v>No</v>
      </c>
      <c r="AU3454" s="17">
        <f t="shared" si="957"/>
        <v>0</v>
      </c>
      <c r="AV3454" s="17" t="str">
        <f>+VLOOKUP(B3454,[1]Cruces!S:T,2,0)</f>
        <v>7. Ejecución en Campo OS BT</v>
      </c>
    </row>
    <row r="3455" spans="1:48" hidden="1" x14ac:dyDescent="0.25">
      <c r="A3455" s="17" t="s">
        <v>6160</v>
      </c>
      <c r="B3455" s="17" t="s">
        <v>68</v>
      </c>
      <c r="C3455" s="17">
        <v>0</v>
      </c>
      <c r="D3455" s="17">
        <v>0</v>
      </c>
      <c r="E3455" s="17" t="s">
        <v>55</v>
      </c>
      <c r="F3455" s="17" t="s">
        <v>107</v>
      </c>
      <c r="G3455" s="17" t="s">
        <v>6161</v>
      </c>
      <c r="H3455" s="17">
        <v>0</v>
      </c>
      <c r="I3455" s="17" t="s">
        <v>71</v>
      </c>
      <c r="J3455" s="17" t="s">
        <v>59</v>
      </c>
      <c r="K3455" s="17" t="s">
        <v>97</v>
      </c>
      <c r="L3455" s="17" t="s">
        <v>145</v>
      </c>
      <c r="M3455" s="17" t="s">
        <v>146</v>
      </c>
      <c r="N3455" s="17" t="s">
        <v>75</v>
      </c>
      <c r="O3455" s="17">
        <v>20190515</v>
      </c>
      <c r="P3455" s="17">
        <v>20191231</v>
      </c>
      <c r="Q3455" s="17">
        <v>9520</v>
      </c>
      <c r="R3455" s="17">
        <v>26313566</v>
      </c>
      <c r="S3455" s="17" t="s">
        <v>100</v>
      </c>
      <c r="T3455" s="17" t="s">
        <v>63</v>
      </c>
      <c r="U3455" s="17" t="s">
        <v>91</v>
      </c>
      <c r="V3455" s="17">
        <f t="shared" si="958"/>
        <v>112.5</v>
      </c>
      <c r="W3455" s="17">
        <v>112500</v>
      </c>
      <c r="X3455" s="17" t="s">
        <v>64</v>
      </c>
      <c r="Y3455" s="17" t="s">
        <v>150</v>
      </c>
      <c r="Z3455" s="17">
        <v>20200306</v>
      </c>
      <c r="AA3455" s="17" t="s">
        <v>101</v>
      </c>
      <c r="AB3455" s="17">
        <v>1</v>
      </c>
      <c r="AC3455" s="17" t="str">
        <f>IFERROR(VLOOKUP(A3455,[1]Cruces!AJ:AK,2,0),VLOOKUP(CONCATENATE(X3455,AA3455),[1]Cruces!G:H,2,0))</f>
        <v>Solicitud de Obra</v>
      </c>
      <c r="AD3455" s="17">
        <f t="shared" si="944"/>
        <v>15</v>
      </c>
      <c r="AE3455" s="17">
        <f t="shared" si="945"/>
        <v>5</v>
      </c>
      <c r="AF3455" s="17">
        <f t="shared" si="946"/>
        <v>2019</v>
      </c>
      <c r="AG3455" s="17" t="str">
        <f>IFERROR(VLOOKUP(MID(A3455,2,4)*1,[1]Cruces!K:L,2,0),"Verificar")</f>
        <v>Atlántico Sur</v>
      </c>
      <c r="AH3455" s="17">
        <f t="shared" ca="1" si="947"/>
        <v>560</v>
      </c>
      <c r="AI3455" s="17" t="str">
        <f>IFERROR(VLOOKUP(U3455,[1]Cruces!$O$1:$P$6,2,0),"Sin Orden")</f>
        <v>Resuelta</v>
      </c>
      <c r="AJ3455" s="17">
        <f t="shared" si="948"/>
        <v>6</v>
      </c>
      <c r="AK3455" s="17">
        <f t="shared" si="949"/>
        <v>3</v>
      </c>
      <c r="AL3455" s="17">
        <f t="shared" si="950"/>
        <v>2020</v>
      </c>
      <c r="AM3455" s="17">
        <f t="shared" ca="1" si="951"/>
        <v>264</v>
      </c>
      <c r="AN3455" s="18" t="str">
        <f>IFERROR(VLOOKUP(R3455*1,'[1]Ordenes de Servicio'!G:K,5,0),"No Cruza")</f>
        <v>No Cruza</v>
      </c>
      <c r="AO3455" s="17">
        <f t="shared" ca="1" si="952"/>
        <v>296</v>
      </c>
      <c r="AP3455" s="17">
        <f t="shared" si="953"/>
        <v>31</v>
      </c>
      <c r="AQ3455" s="17">
        <f t="shared" si="954"/>
        <v>12</v>
      </c>
      <c r="AR3455" s="17">
        <f t="shared" si="955"/>
        <v>2019</v>
      </c>
      <c r="AS3455" s="17">
        <f t="shared" ca="1" si="956"/>
        <v>330</v>
      </c>
      <c r="AT3455" s="17" t="str">
        <f t="shared" ca="1" si="959"/>
        <v>No</v>
      </c>
      <c r="AU3455" s="17">
        <f t="shared" si="957"/>
        <v>66</v>
      </c>
      <c r="AV3455" s="17" t="str">
        <f>+VLOOKUP(B3455,[1]Cruces!S:T,2,0)</f>
        <v>5. Consultoría / Adjudicación</v>
      </c>
    </row>
    <row r="3456" spans="1:48" hidden="1" x14ac:dyDescent="0.25">
      <c r="A3456" s="17" t="s">
        <v>6162</v>
      </c>
      <c r="B3456" s="17" t="s">
        <v>54</v>
      </c>
      <c r="C3456" s="17">
        <v>0</v>
      </c>
      <c r="D3456" s="17">
        <v>0</v>
      </c>
      <c r="E3456" s="17" t="s">
        <v>55</v>
      </c>
      <c r="F3456" s="17" t="s">
        <v>126</v>
      </c>
      <c r="G3456" s="17" t="s">
        <v>6163</v>
      </c>
      <c r="H3456" s="17">
        <v>0</v>
      </c>
      <c r="I3456" s="17" t="s">
        <v>71</v>
      </c>
      <c r="J3456" s="17" t="s">
        <v>59</v>
      </c>
      <c r="K3456" s="17" t="s">
        <v>6164</v>
      </c>
      <c r="L3456" s="17" t="s">
        <v>129</v>
      </c>
      <c r="M3456" s="17" t="s">
        <v>130</v>
      </c>
      <c r="N3456" s="17" t="s">
        <v>62</v>
      </c>
      <c r="O3456" s="17">
        <v>20201021</v>
      </c>
      <c r="P3456" s="17">
        <v>20201029</v>
      </c>
      <c r="Q3456" s="17">
        <v>9331</v>
      </c>
      <c r="R3456" s="17">
        <v>0</v>
      </c>
      <c r="S3456" s="17"/>
      <c r="T3456" s="17" t="s">
        <v>63</v>
      </c>
      <c r="U3456" s="17"/>
      <c r="V3456" s="17">
        <f t="shared" si="958"/>
        <v>25</v>
      </c>
      <c r="W3456" s="17">
        <v>25000</v>
      </c>
      <c r="X3456" s="17" t="s">
        <v>64</v>
      </c>
      <c r="Y3456" s="17" t="s">
        <v>65</v>
      </c>
      <c r="Z3456" s="17">
        <v>20201029</v>
      </c>
      <c r="AA3456" s="17" t="s">
        <v>78</v>
      </c>
      <c r="AB3456" s="17">
        <v>1</v>
      </c>
      <c r="AC3456" s="17" t="str">
        <f>IFERROR(VLOOKUP(A3456,[1]Cruces!AJ:AK,2,0),VLOOKUP(CONCATENATE(X3456,AA3456),[1]Cruces!G:H,2,0))</f>
        <v>Solicitud de Obra</v>
      </c>
      <c r="AD3456" s="17">
        <f t="shared" si="944"/>
        <v>21</v>
      </c>
      <c r="AE3456" s="17">
        <f t="shared" si="945"/>
        <v>10</v>
      </c>
      <c r="AF3456" s="17">
        <f t="shared" si="946"/>
        <v>2020</v>
      </c>
      <c r="AG3456" s="17" t="str">
        <f>IFERROR(VLOOKUP(MID(A3456,2,4)*1,[1]Cruces!K:L,2,0),"Verificar")</f>
        <v>Guajira</v>
      </c>
      <c r="AH3456" s="17">
        <f t="shared" ca="1" si="947"/>
        <v>35</v>
      </c>
      <c r="AI3456" s="17" t="str">
        <f>IFERROR(VLOOKUP(U3456,[1]Cruces!$O$1:$P$6,2,0),"Sin Orden")</f>
        <v>Sin Orden</v>
      </c>
      <c r="AJ3456" s="17">
        <f t="shared" si="948"/>
        <v>29</v>
      </c>
      <c r="AK3456" s="17">
        <f t="shared" si="949"/>
        <v>10</v>
      </c>
      <c r="AL3456" s="17">
        <f t="shared" si="950"/>
        <v>2020</v>
      </c>
      <c r="AM3456" s="17">
        <f t="shared" ca="1" si="951"/>
        <v>27</v>
      </c>
      <c r="AN3456" s="18" t="str">
        <f>IFERROR(VLOOKUP(R3456*1,'[1]Ordenes de Servicio'!G:K,5,0),"No Cruza")</f>
        <v>No Cruza</v>
      </c>
      <c r="AO3456" s="17">
        <f t="shared" ca="1" si="952"/>
        <v>27</v>
      </c>
      <c r="AP3456" s="17">
        <f t="shared" si="953"/>
        <v>29</v>
      </c>
      <c r="AQ3456" s="17">
        <f t="shared" si="954"/>
        <v>10</v>
      </c>
      <c r="AR3456" s="17">
        <f t="shared" si="955"/>
        <v>2020</v>
      </c>
      <c r="AS3456" s="17">
        <f t="shared" ca="1" si="956"/>
        <v>27</v>
      </c>
      <c r="AT3456" s="17" t="str">
        <f t="shared" ca="1" si="959"/>
        <v>No</v>
      </c>
      <c r="AU3456" s="17">
        <f t="shared" si="957"/>
        <v>0</v>
      </c>
      <c r="AV3456" s="17" t="str">
        <f>+VLOOKUP(B3456,[1]Cruces!S:T,2,0)</f>
        <v>4. Presupuesto de Obra</v>
      </c>
    </row>
    <row r="3457" spans="1:48" hidden="1" x14ac:dyDescent="0.25">
      <c r="A3457" s="17" t="s">
        <v>10113</v>
      </c>
      <c r="B3457" s="17" t="s">
        <v>1943</v>
      </c>
      <c r="C3457" s="17">
        <v>0</v>
      </c>
      <c r="D3457" s="17">
        <v>0</v>
      </c>
      <c r="E3457" s="17" t="s">
        <v>55</v>
      </c>
      <c r="F3457" s="17" t="s">
        <v>81</v>
      </c>
      <c r="G3457" s="17" t="s">
        <v>1440</v>
      </c>
      <c r="H3457" s="17">
        <v>4216083</v>
      </c>
      <c r="I3457" s="17" t="s">
        <v>116</v>
      </c>
      <c r="J3457" s="17" t="s">
        <v>59</v>
      </c>
      <c r="K3457" s="17" t="s">
        <v>1441</v>
      </c>
      <c r="L3457" s="17" t="s">
        <v>85</v>
      </c>
      <c r="M3457" s="17" t="s">
        <v>86</v>
      </c>
      <c r="N3457" s="17" t="s">
        <v>1946</v>
      </c>
      <c r="O3457" s="17">
        <v>20201015</v>
      </c>
      <c r="P3457" s="17">
        <v>20201015</v>
      </c>
      <c r="Q3457" s="17">
        <v>3410</v>
      </c>
      <c r="R3457" s="17">
        <v>28234767</v>
      </c>
      <c r="S3457" s="17" t="s">
        <v>6601</v>
      </c>
      <c r="T3457" s="17" t="s">
        <v>63</v>
      </c>
      <c r="U3457" s="17" t="s">
        <v>77</v>
      </c>
      <c r="V3457" s="17">
        <f t="shared" si="958"/>
        <v>9</v>
      </c>
      <c r="W3457" s="17">
        <v>9000</v>
      </c>
      <c r="X3457" s="17" t="s">
        <v>7065</v>
      </c>
      <c r="Y3457" s="17" t="s">
        <v>1943</v>
      </c>
      <c r="Z3457" s="17">
        <v>20201015</v>
      </c>
      <c r="AA3457" s="17" t="s">
        <v>1947</v>
      </c>
      <c r="AB3457" s="17">
        <v>1</v>
      </c>
      <c r="AC3457" s="17" t="str">
        <f>IFERROR(VLOOKUP(A3457,[1]Cruces!AJ:AK,2,0),VLOOKUP(CONCATENATE(X3457,AA3457),[1]Cruces!G:H,2,0))</f>
        <v>Solicitud por BT</v>
      </c>
      <c r="AD3457" s="17">
        <f t="shared" si="944"/>
        <v>15</v>
      </c>
      <c r="AE3457" s="17">
        <f t="shared" si="945"/>
        <v>10</v>
      </c>
      <c r="AF3457" s="17">
        <f t="shared" si="946"/>
        <v>2020</v>
      </c>
      <c r="AG3457" s="17" t="str">
        <f>IFERROR(VLOOKUP(MID(A3457,2,4)*1,[1]Cruces!K:L,2,0),"Verificar")</f>
        <v>Magdalena</v>
      </c>
      <c r="AH3457" s="17">
        <f t="shared" ca="1" si="947"/>
        <v>41</v>
      </c>
      <c r="AI3457" s="17" t="str">
        <f>IFERROR(VLOOKUP(U3457,[1]Cruces!$O$1:$P$6,2,0),"Sin Orden")</f>
        <v>Pendiente</v>
      </c>
      <c r="AJ3457" s="17">
        <f t="shared" si="948"/>
        <v>15</v>
      </c>
      <c r="AK3457" s="17">
        <f t="shared" si="949"/>
        <v>10</v>
      </c>
      <c r="AL3457" s="17">
        <f t="shared" si="950"/>
        <v>2020</v>
      </c>
      <c r="AM3457" s="17">
        <f t="shared" ca="1" si="951"/>
        <v>41</v>
      </c>
      <c r="AN3457" s="18">
        <f>IFERROR(VLOOKUP(R3457*1,'[1]Ordenes de Servicio'!G:K,5,0),"No Cruza")</f>
        <v>44119</v>
      </c>
      <c r="AO3457" s="17">
        <f t="shared" ca="1" si="952"/>
        <v>41</v>
      </c>
      <c r="AP3457" s="17">
        <f t="shared" si="953"/>
        <v>15</v>
      </c>
      <c r="AQ3457" s="17">
        <f t="shared" si="954"/>
        <v>10</v>
      </c>
      <c r="AR3457" s="17">
        <f t="shared" si="955"/>
        <v>2020</v>
      </c>
      <c r="AS3457" s="17">
        <f t="shared" ca="1" si="956"/>
        <v>41</v>
      </c>
      <c r="AT3457" s="17" t="str">
        <f t="shared" ca="1" si="959"/>
        <v>No</v>
      </c>
      <c r="AU3457" s="17">
        <f t="shared" si="957"/>
        <v>0</v>
      </c>
      <c r="AV3457" s="17" t="str">
        <f>+VLOOKUP(B3457,[1]Cruces!S:T,2,0)</f>
        <v>7. Ejecución en Campo OS BT</v>
      </c>
    </row>
    <row r="3458" spans="1:48" hidden="1" x14ac:dyDescent="0.25">
      <c r="A3458" s="17" t="s">
        <v>6165</v>
      </c>
      <c r="B3458" s="17" t="s">
        <v>68</v>
      </c>
      <c r="C3458" s="17">
        <v>0</v>
      </c>
      <c r="D3458" s="17">
        <v>0</v>
      </c>
      <c r="E3458" s="17" t="s">
        <v>55</v>
      </c>
      <c r="F3458" s="17" t="s">
        <v>232</v>
      </c>
      <c r="G3458" s="17" t="s">
        <v>6166</v>
      </c>
      <c r="H3458" s="17">
        <v>0</v>
      </c>
      <c r="I3458" s="17" t="s">
        <v>71</v>
      </c>
      <c r="J3458" s="17" t="s">
        <v>59</v>
      </c>
      <c r="K3458" s="17" t="s">
        <v>6167</v>
      </c>
      <c r="L3458" s="17" t="s">
        <v>280</v>
      </c>
      <c r="M3458" s="17" t="s">
        <v>281</v>
      </c>
      <c r="N3458" s="17" t="s">
        <v>75</v>
      </c>
      <c r="O3458" s="17">
        <v>20181203</v>
      </c>
      <c r="P3458" s="17">
        <v>20191028</v>
      </c>
      <c r="Q3458" s="17">
        <v>7542</v>
      </c>
      <c r="R3458" s="17">
        <v>26972556</v>
      </c>
      <c r="S3458" s="17" t="s">
        <v>76</v>
      </c>
      <c r="T3458" s="17" t="s">
        <v>63</v>
      </c>
      <c r="U3458" s="17" t="s">
        <v>91</v>
      </c>
      <c r="V3458" s="17">
        <f t="shared" si="958"/>
        <v>30</v>
      </c>
      <c r="W3458" s="17">
        <v>30000</v>
      </c>
      <c r="X3458" s="17" t="s">
        <v>64</v>
      </c>
      <c r="Y3458" s="17" t="s">
        <v>150</v>
      </c>
      <c r="Z3458" s="17">
        <v>20200217</v>
      </c>
      <c r="AA3458" s="17" t="s">
        <v>78</v>
      </c>
      <c r="AB3458" s="17">
        <v>1</v>
      </c>
      <c r="AC3458" s="17" t="str">
        <f>IFERROR(VLOOKUP(A3458,[1]Cruces!AJ:AK,2,0),VLOOKUP(CONCATENATE(X3458,AA3458),[1]Cruces!G:H,2,0))</f>
        <v>Solicitud de Obra</v>
      </c>
      <c r="AD3458" s="17">
        <f t="shared" si="944"/>
        <v>3</v>
      </c>
      <c r="AE3458" s="17">
        <f t="shared" si="945"/>
        <v>12</v>
      </c>
      <c r="AF3458" s="17">
        <f t="shared" si="946"/>
        <v>2018</v>
      </c>
      <c r="AG3458" s="17" t="str">
        <f>IFERROR(VLOOKUP(MID(A3458,2,4)*1,[1]Cruces!K:L,2,0),"Verificar")</f>
        <v>Atlántico Sur</v>
      </c>
      <c r="AH3458" s="17">
        <f t="shared" ca="1" si="947"/>
        <v>723</v>
      </c>
      <c r="AI3458" s="17" t="str">
        <f>IFERROR(VLOOKUP(U3458,[1]Cruces!$O$1:$P$6,2,0),"Sin Orden")</f>
        <v>Resuelta</v>
      </c>
      <c r="AJ3458" s="17">
        <f t="shared" si="948"/>
        <v>17</v>
      </c>
      <c r="AK3458" s="17">
        <f t="shared" si="949"/>
        <v>2</v>
      </c>
      <c r="AL3458" s="17">
        <f t="shared" si="950"/>
        <v>2020</v>
      </c>
      <c r="AM3458" s="17">
        <f t="shared" ca="1" si="951"/>
        <v>282</v>
      </c>
      <c r="AN3458" s="18">
        <f>IFERROR(VLOOKUP(R3458*1,'[1]Ordenes de Servicio'!G:K,5,0),"No Cruza")</f>
        <v>43802</v>
      </c>
      <c r="AO3458" s="17">
        <f t="shared" ca="1" si="952"/>
        <v>441</v>
      </c>
      <c r="AP3458" s="17">
        <f t="shared" si="953"/>
        <v>28</v>
      </c>
      <c r="AQ3458" s="17">
        <f t="shared" si="954"/>
        <v>10</v>
      </c>
      <c r="AR3458" s="17">
        <f t="shared" si="955"/>
        <v>2019</v>
      </c>
      <c r="AS3458" s="17">
        <f t="shared" ca="1" si="956"/>
        <v>394</v>
      </c>
      <c r="AT3458" s="17" t="str">
        <f t="shared" ca="1" si="959"/>
        <v>Si</v>
      </c>
      <c r="AU3458" s="17">
        <f t="shared" si="957"/>
        <v>112</v>
      </c>
      <c r="AV3458" s="17" t="str">
        <f>+VLOOKUP(B3458,[1]Cruces!S:T,2,0)</f>
        <v>5. Consultoría / Adjudicación</v>
      </c>
    </row>
    <row r="3459" spans="1:48" hidden="1" x14ac:dyDescent="0.25">
      <c r="A3459" s="17" t="s">
        <v>6168</v>
      </c>
      <c r="B3459" s="17" t="s">
        <v>54</v>
      </c>
      <c r="C3459" s="17">
        <v>6609424</v>
      </c>
      <c r="D3459" s="17">
        <v>34524570</v>
      </c>
      <c r="E3459" s="17" t="s">
        <v>93</v>
      </c>
      <c r="F3459" s="17" t="s">
        <v>232</v>
      </c>
      <c r="G3459" s="17" t="s">
        <v>6169</v>
      </c>
      <c r="H3459" s="17">
        <v>3126916158</v>
      </c>
      <c r="I3459" s="17" t="s">
        <v>116</v>
      </c>
      <c r="J3459" s="17" t="s">
        <v>6170</v>
      </c>
      <c r="K3459" s="17" t="s">
        <v>6171</v>
      </c>
      <c r="L3459" s="17" t="s">
        <v>280</v>
      </c>
      <c r="M3459" s="17" t="s">
        <v>281</v>
      </c>
      <c r="N3459" s="17" t="s">
        <v>62</v>
      </c>
      <c r="O3459" s="17">
        <v>20201104</v>
      </c>
      <c r="P3459" s="17">
        <v>20201109</v>
      </c>
      <c r="Q3459" s="17">
        <v>7542</v>
      </c>
      <c r="R3459" s="17">
        <v>28270157</v>
      </c>
      <c r="S3459" s="17" t="s">
        <v>100</v>
      </c>
      <c r="T3459" s="17" t="s">
        <v>63</v>
      </c>
      <c r="U3459" s="17" t="s">
        <v>91</v>
      </c>
      <c r="V3459" s="17">
        <f t="shared" si="958"/>
        <v>75</v>
      </c>
      <c r="W3459" s="17">
        <v>75000</v>
      </c>
      <c r="X3459" s="17" t="s">
        <v>89</v>
      </c>
      <c r="Y3459" s="17" t="s">
        <v>65</v>
      </c>
      <c r="Z3459" s="17">
        <v>20201109</v>
      </c>
      <c r="AA3459" s="17" t="s">
        <v>318</v>
      </c>
      <c r="AB3459" s="17">
        <v>1</v>
      </c>
      <c r="AC3459" s="17" t="str">
        <f>IFERROR(VLOOKUP(A3459,[1]Cruces!AJ:AK,2,0),VLOOKUP(CONCATENATE(X3459,AA3459),[1]Cruces!G:H,2,0))</f>
        <v>Solicitud de Obra</v>
      </c>
      <c r="AD3459" s="17">
        <f t="shared" si="944"/>
        <v>4</v>
      </c>
      <c r="AE3459" s="17">
        <f t="shared" si="945"/>
        <v>11</v>
      </c>
      <c r="AF3459" s="17">
        <f t="shared" si="946"/>
        <v>2020</v>
      </c>
      <c r="AG3459" s="17" t="str">
        <f>IFERROR(VLOOKUP(MID(A3459,2,4)*1,[1]Cruces!K:L,2,0),"Verificar")</f>
        <v>Atlántico Sur</v>
      </c>
      <c r="AH3459" s="17">
        <f t="shared" ca="1" si="947"/>
        <v>21</v>
      </c>
      <c r="AI3459" s="17" t="str">
        <f>IFERROR(VLOOKUP(U3459,[1]Cruces!$O$1:$P$6,2,0),"Sin Orden")</f>
        <v>Resuelta</v>
      </c>
      <c r="AJ3459" s="17">
        <f t="shared" si="948"/>
        <v>9</v>
      </c>
      <c r="AK3459" s="17">
        <f t="shared" si="949"/>
        <v>11</v>
      </c>
      <c r="AL3459" s="17">
        <f t="shared" si="950"/>
        <v>2020</v>
      </c>
      <c r="AM3459" s="17">
        <f t="shared" ca="1" si="951"/>
        <v>16</v>
      </c>
      <c r="AN3459" s="18" t="str">
        <f>IFERROR(VLOOKUP(R3459*1,'[1]Ordenes de Servicio'!G:K,5,0),"No Cruza")</f>
        <v>No Cruza</v>
      </c>
      <c r="AO3459" s="17">
        <f t="shared" ca="1" si="952"/>
        <v>5</v>
      </c>
      <c r="AP3459" s="17">
        <f t="shared" si="953"/>
        <v>9</v>
      </c>
      <c r="AQ3459" s="17">
        <f t="shared" si="954"/>
        <v>11</v>
      </c>
      <c r="AR3459" s="17">
        <f t="shared" si="955"/>
        <v>2020</v>
      </c>
      <c r="AS3459" s="17">
        <f t="shared" ca="1" si="956"/>
        <v>16</v>
      </c>
      <c r="AT3459" s="17" t="str">
        <f t="shared" ca="1" si="959"/>
        <v>No</v>
      </c>
      <c r="AU3459" s="17">
        <f t="shared" si="957"/>
        <v>0</v>
      </c>
      <c r="AV3459" s="17" t="str">
        <f>+VLOOKUP(B3459,[1]Cruces!S:T,2,0)</f>
        <v>4. Presupuesto de Obra</v>
      </c>
    </row>
    <row r="3460" spans="1:48" hidden="1" x14ac:dyDescent="0.25">
      <c r="A3460" s="17" t="s">
        <v>10114</v>
      </c>
      <c r="B3460" s="17" t="s">
        <v>569</v>
      </c>
      <c r="C3460" s="17">
        <v>0</v>
      </c>
      <c r="D3460" s="17">
        <v>0</v>
      </c>
      <c r="E3460" s="17" t="s">
        <v>55</v>
      </c>
      <c r="F3460" s="17" t="s">
        <v>7098</v>
      </c>
      <c r="G3460" s="17" t="s">
        <v>10115</v>
      </c>
      <c r="H3460" s="17">
        <v>3127422210</v>
      </c>
      <c r="I3460" s="17" t="s">
        <v>71</v>
      </c>
      <c r="J3460" s="17" t="s">
        <v>59</v>
      </c>
      <c r="K3460" s="17" t="s">
        <v>10116</v>
      </c>
      <c r="L3460" s="17" t="s">
        <v>7101</v>
      </c>
      <c r="M3460" s="17" t="s">
        <v>7102</v>
      </c>
      <c r="N3460" s="17" t="s">
        <v>572</v>
      </c>
      <c r="O3460" s="17">
        <v>20201013</v>
      </c>
      <c r="P3460" s="17">
        <v>20201013</v>
      </c>
      <c r="Q3460" s="17">
        <v>7551</v>
      </c>
      <c r="R3460" s="17">
        <v>0</v>
      </c>
      <c r="S3460" s="17"/>
      <c r="T3460" s="17" t="s">
        <v>63</v>
      </c>
      <c r="U3460" s="17"/>
      <c r="V3460" s="17">
        <f t="shared" si="958"/>
        <v>3</v>
      </c>
      <c r="W3460" s="17">
        <v>3000</v>
      </c>
      <c r="X3460" s="17" t="s">
        <v>7065</v>
      </c>
      <c r="Y3460" s="17" t="s">
        <v>569</v>
      </c>
      <c r="Z3460" s="17">
        <v>20201013</v>
      </c>
      <c r="AA3460" s="17" t="s">
        <v>1947</v>
      </c>
      <c r="AB3460" s="17">
        <v>1</v>
      </c>
      <c r="AC3460" s="17" t="str">
        <f>IFERROR(VLOOKUP(A3460,[1]Cruces!AJ:AK,2,0),VLOOKUP(CONCATENATE(X3460,AA3460),[1]Cruces!G:H,2,0))</f>
        <v>Solicitud por BT</v>
      </c>
      <c r="AD3460" s="17">
        <f t="shared" si="944"/>
        <v>13</v>
      </c>
      <c r="AE3460" s="17">
        <f t="shared" si="945"/>
        <v>10</v>
      </c>
      <c r="AF3460" s="17">
        <f t="shared" si="946"/>
        <v>2020</v>
      </c>
      <c r="AG3460" s="17" t="str">
        <f>IFERROR(VLOOKUP(MID(A3460,2,4)*1,[1]Cruces!K:L,2,0),"Verificar")</f>
        <v>Atlántico Norte</v>
      </c>
      <c r="AH3460" s="17">
        <f t="shared" ca="1" si="947"/>
        <v>43</v>
      </c>
      <c r="AI3460" s="17" t="str">
        <f>IFERROR(VLOOKUP(U3460,[1]Cruces!$O$1:$P$6,2,0),"Sin Orden")</f>
        <v>Sin Orden</v>
      </c>
      <c r="AJ3460" s="17">
        <f t="shared" si="948"/>
        <v>13</v>
      </c>
      <c r="AK3460" s="17">
        <f t="shared" si="949"/>
        <v>10</v>
      </c>
      <c r="AL3460" s="17">
        <f t="shared" si="950"/>
        <v>2020</v>
      </c>
      <c r="AM3460" s="17">
        <f t="shared" ca="1" si="951"/>
        <v>43</v>
      </c>
      <c r="AN3460" s="18" t="str">
        <f>IFERROR(VLOOKUP(R3460*1,'[1]Ordenes de Servicio'!G:K,5,0),"No Cruza")</f>
        <v>No Cruza</v>
      </c>
      <c r="AO3460" s="17">
        <f t="shared" ca="1" si="952"/>
        <v>43</v>
      </c>
      <c r="AP3460" s="17">
        <f t="shared" si="953"/>
        <v>13</v>
      </c>
      <c r="AQ3460" s="17">
        <f t="shared" si="954"/>
        <v>10</v>
      </c>
      <c r="AR3460" s="17">
        <f t="shared" si="955"/>
        <v>2020</v>
      </c>
      <c r="AS3460" s="17">
        <f t="shared" ca="1" si="956"/>
        <v>43</v>
      </c>
      <c r="AT3460" s="17" t="str">
        <f t="shared" ca="1" si="959"/>
        <v>No</v>
      </c>
      <c r="AU3460" s="17">
        <f t="shared" si="957"/>
        <v>0</v>
      </c>
      <c r="AV3460" s="17" t="str">
        <f>+VLOOKUP(B3460,[1]Cruces!S:T,2,0)</f>
        <v>1. Solicitud</v>
      </c>
    </row>
    <row r="3461" spans="1:48" hidden="1" x14ac:dyDescent="0.25">
      <c r="A3461" s="17" t="s">
        <v>7046</v>
      </c>
      <c r="B3461" s="17" t="s">
        <v>68</v>
      </c>
      <c r="C3461" s="17">
        <v>0</v>
      </c>
      <c r="D3461" s="17">
        <v>0</v>
      </c>
      <c r="E3461" s="17" t="s">
        <v>55</v>
      </c>
      <c r="F3461" s="17" t="s">
        <v>56</v>
      </c>
      <c r="G3461" s="17" t="s">
        <v>1086</v>
      </c>
      <c r="H3461" s="17">
        <v>3008034110</v>
      </c>
      <c r="I3461" s="17" t="s">
        <v>1087</v>
      </c>
      <c r="J3461" s="17" t="s">
        <v>59</v>
      </c>
      <c r="K3461" s="17" t="s">
        <v>1088</v>
      </c>
      <c r="L3461" s="17" t="s">
        <v>255</v>
      </c>
      <c r="M3461" s="17" t="s">
        <v>256</v>
      </c>
      <c r="N3461" s="17" t="s">
        <v>75</v>
      </c>
      <c r="O3461" s="17">
        <v>20200731</v>
      </c>
      <c r="P3461" s="17">
        <v>20200929</v>
      </c>
      <c r="Q3461" s="17">
        <v>1180</v>
      </c>
      <c r="R3461" s="17">
        <v>0</v>
      </c>
      <c r="S3461" s="17"/>
      <c r="T3461" s="17" t="s">
        <v>63</v>
      </c>
      <c r="U3461" s="17"/>
      <c r="V3461" s="17">
        <f t="shared" si="958"/>
        <v>100</v>
      </c>
      <c r="W3461" s="17">
        <v>100000</v>
      </c>
      <c r="X3461" s="17" t="s">
        <v>218</v>
      </c>
      <c r="Y3461" s="17" t="s">
        <v>105</v>
      </c>
      <c r="Z3461" s="17">
        <v>20200929</v>
      </c>
      <c r="AA3461" s="17" t="s">
        <v>219</v>
      </c>
      <c r="AB3461" s="17">
        <v>1</v>
      </c>
      <c r="AC3461" s="17" t="str">
        <f>IFERROR(VLOOKUP(A3461,[1]Cruces!AJ:AK,2,0),VLOOKUP(CONCATENATE(X3461,AA3461),[1]Cruces!G:H,2,0))</f>
        <v>Solicitud CREG 030</v>
      </c>
      <c r="AD3461" s="17">
        <f t="shared" si="944"/>
        <v>31</v>
      </c>
      <c r="AE3461" s="17">
        <f t="shared" si="945"/>
        <v>7</v>
      </c>
      <c r="AF3461" s="17">
        <f t="shared" si="946"/>
        <v>2020</v>
      </c>
      <c r="AG3461" s="17" t="str">
        <f>IFERROR(VLOOKUP(MID(A3461,2,4)*1,[1]Cruces!K:L,2,0),"Verificar")</f>
        <v>Atlántico Norte</v>
      </c>
      <c r="AH3461" s="17">
        <f t="shared" ca="1" si="947"/>
        <v>117</v>
      </c>
      <c r="AI3461" s="17" t="str">
        <f>IFERROR(VLOOKUP(U3461,[1]Cruces!$O$1:$P$6,2,0),"Sin Orden")</f>
        <v>Sin Orden</v>
      </c>
      <c r="AJ3461" s="17">
        <f t="shared" si="948"/>
        <v>29</v>
      </c>
      <c r="AK3461" s="17">
        <f t="shared" si="949"/>
        <v>9</v>
      </c>
      <c r="AL3461" s="17">
        <f t="shared" si="950"/>
        <v>2020</v>
      </c>
      <c r="AM3461" s="17">
        <f t="shared" ca="1" si="951"/>
        <v>57</v>
      </c>
      <c r="AN3461" s="18" t="str">
        <f>IFERROR(VLOOKUP(R3461*1,'[1]Ordenes de Servicio'!G:K,5,0),"No Cruza")</f>
        <v>No Cruza</v>
      </c>
      <c r="AO3461" s="17">
        <f t="shared" ca="1" si="952"/>
        <v>57</v>
      </c>
      <c r="AP3461" s="17">
        <f t="shared" si="953"/>
        <v>29</v>
      </c>
      <c r="AQ3461" s="17">
        <f t="shared" si="954"/>
        <v>9</v>
      </c>
      <c r="AR3461" s="17">
        <f t="shared" si="955"/>
        <v>2020</v>
      </c>
      <c r="AS3461" s="17">
        <f t="shared" ca="1" si="956"/>
        <v>57</v>
      </c>
      <c r="AT3461" s="17" t="str">
        <f t="shared" ca="1" si="959"/>
        <v>No</v>
      </c>
      <c r="AU3461" s="17">
        <f t="shared" si="957"/>
        <v>0</v>
      </c>
      <c r="AV3461" s="17" t="str">
        <f>+VLOOKUP(B3461,[1]Cruces!S:T,2,0)</f>
        <v>5. Consultoría / Adjudicación</v>
      </c>
    </row>
    <row r="3462" spans="1:48" hidden="1" x14ac:dyDescent="0.25">
      <c r="A3462" s="17" t="s">
        <v>6172</v>
      </c>
      <c r="B3462" s="17" t="s">
        <v>54</v>
      </c>
      <c r="C3462" s="17">
        <v>0</v>
      </c>
      <c r="D3462" s="17">
        <v>0</v>
      </c>
      <c r="E3462" s="17" t="s">
        <v>55</v>
      </c>
      <c r="F3462" s="17" t="s">
        <v>232</v>
      </c>
      <c r="G3462" s="17" t="s">
        <v>6173</v>
      </c>
      <c r="H3462" s="17">
        <v>3123058149</v>
      </c>
      <c r="I3462" s="17" t="s">
        <v>71</v>
      </c>
      <c r="J3462" s="17" t="s">
        <v>59</v>
      </c>
      <c r="K3462" s="17" t="s">
        <v>3127</v>
      </c>
      <c r="L3462" s="17" t="s">
        <v>111</v>
      </c>
      <c r="M3462" s="17" t="s">
        <v>112</v>
      </c>
      <c r="N3462" s="17" t="s">
        <v>62</v>
      </c>
      <c r="O3462" s="17">
        <v>20180323</v>
      </c>
      <c r="P3462" s="17">
        <v>20180327</v>
      </c>
      <c r="Q3462" s="17">
        <v>9520</v>
      </c>
      <c r="R3462" s="17">
        <v>24908171</v>
      </c>
      <c r="S3462" s="17" t="s">
        <v>100</v>
      </c>
      <c r="T3462" s="17" t="s">
        <v>63</v>
      </c>
      <c r="U3462" s="17" t="s">
        <v>91</v>
      </c>
      <c r="V3462" s="17">
        <f t="shared" si="958"/>
        <v>25</v>
      </c>
      <c r="W3462" s="17">
        <v>25000</v>
      </c>
      <c r="X3462" s="17" t="s">
        <v>64</v>
      </c>
      <c r="Y3462" s="17" t="s">
        <v>65</v>
      </c>
      <c r="Z3462" s="17">
        <v>20180327</v>
      </c>
      <c r="AA3462" s="17" t="s">
        <v>78</v>
      </c>
      <c r="AB3462" s="17">
        <v>1</v>
      </c>
      <c r="AC3462" s="17" t="str">
        <f>IFERROR(VLOOKUP(A3462,[1]Cruces!AJ:AK,2,0),VLOOKUP(CONCATENATE(X3462,AA3462),[1]Cruces!G:H,2,0))</f>
        <v>Solicitud de Obra</v>
      </c>
      <c r="AD3462" s="17">
        <f t="shared" si="944"/>
        <v>23</v>
      </c>
      <c r="AE3462" s="17">
        <f t="shared" si="945"/>
        <v>3</v>
      </c>
      <c r="AF3462" s="17">
        <f t="shared" si="946"/>
        <v>2018</v>
      </c>
      <c r="AG3462" s="17" t="str">
        <f>IFERROR(VLOOKUP(MID(A3462,2,4)*1,[1]Cruces!K:L,2,0),"Verificar")</f>
        <v>Atlántico Sur</v>
      </c>
      <c r="AH3462" s="17">
        <f t="shared" ca="1" si="947"/>
        <v>978</v>
      </c>
      <c r="AI3462" s="17" t="str">
        <f>IFERROR(VLOOKUP(U3462,[1]Cruces!$O$1:$P$6,2,0),"Sin Orden")</f>
        <v>Resuelta</v>
      </c>
      <c r="AJ3462" s="17">
        <f t="shared" si="948"/>
        <v>27</v>
      </c>
      <c r="AK3462" s="17">
        <f t="shared" si="949"/>
        <v>3</v>
      </c>
      <c r="AL3462" s="17">
        <f t="shared" si="950"/>
        <v>2018</v>
      </c>
      <c r="AM3462" s="17">
        <f t="shared" ca="1" si="951"/>
        <v>974</v>
      </c>
      <c r="AN3462" s="18" t="str">
        <f>IFERROR(VLOOKUP(R3462*1,'[1]Ordenes de Servicio'!G:K,5,0),"No Cruza")</f>
        <v>No Cruza</v>
      </c>
      <c r="AO3462" s="17">
        <f t="shared" ca="1" si="952"/>
        <v>4</v>
      </c>
      <c r="AP3462" s="17">
        <f t="shared" si="953"/>
        <v>27</v>
      </c>
      <c r="AQ3462" s="17">
        <f t="shared" si="954"/>
        <v>3</v>
      </c>
      <c r="AR3462" s="17">
        <f t="shared" si="955"/>
        <v>2018</v>
      </c>
      <c r="AS3462" s="17">
        <f t="shared" ca="1" si="956"/>
        <v>974</v>
      </c>
      <c r="AT3462" s="17" t="str">
        <f t="shared" ca="1" si="959"/>
        <v>Si</v>
      </c>
      <c r="AU3462" s="17">
        <f t="shared" si="957"/>
        <v>0</v>
      </c>
      <c r="AV3462" s="17" t="str">
        <f>+VLOOKUP(B3462,[1]Cruces!S:T,2,0)</f>
        <v>4. Presupuesto de Obra</v>
      </c>
    </row>
    <row r="3463" spans="1:48" hidden="1" x14ac:dyDescent="0.25">
      <c r="A3463" s="17" t="s">
        <v>6174</v>
      </c>
      <c r="B3463" s="17" t="s">
        <v>68</v>
      </c>
      <c r="C3463" s="17">
        <v>1899636</v>
      </c>
      <c r="D3463" s="17">
        <v>36144622</v>
      </c>
      <c r="E3463" s="17" t="s">
        <v>93</v>
      </c>
      <c r="F3463" s="17" t="s">
        <v>107</v>
      </c>
      <c r="G3463" s="17" t="s">
        <v>6175</v>
      </c>
      <c r="H3463" s="17">
        <v>3014262924</v>
      </c>
      <c r="I3463" s="17" t="s">
        <v>116</v>
      </c>
      <c r="J3463" s="17" t="s">
        <v>6176</v>
      </c>
      <c r="K3463" s="17" t="s">
        <v>6177</v>
      </c>
      <c r="L3463" s="17" t="s">
        <v>117</v>
      </c>
      <c r="M3463" s="17" t="s">
        <v>118</v>
      </c>
      <c r="N3463" s="17" t="s">
        <v>75</v>
      </c>
      <c r="O3463" s="17">
        <v>20200113</v>
      </c>
      <c r="P3463" s="17">
        <v>20200903</v>
      </c>
      <c r="Q3463" s="17">
        <v>1150</v>
      </c>
      <c r="R3463" s="17">
        <v>28253596</v>
      </c>
      <c r="S3463" s="17" t="s">
        <v>76</v>
      </c>
      <c r="T3463" s="17" t="s">
        <v>63</v>
      </c>
      <c r="U3463" s="17" t="s">
        <v>91</v>
      </c>
      <c r="V3463" s="17">
        <f t="shared" si="958"/>
        <v>112.5</v>
      </c>
      <c r="W3463" s="17">
        <v>112500</v>
      </c>
      <c r="X3463" s="17" t="s">
        <v>89</v>
      </c>
      <c r="Y3463" s="17" t="s">
        <v>150</v>
      </c>
      <c r="Z3463" s="17">
        <v>20201026</v>
      </c>
      <c r="AA3463" s="17" t="s">
        <v>78</v>
      </c>
      <c r="AB3463" s="17">
        <v>1</v>
      </c>
      <c r="AC3463" s="17" t="str">
        <f>IFERROR(VLOOKUP(A3463,[1]Cruces!AJ:AK,2,0),VLOOKUP(CONCATENATE(X3463,AA3463),[1]Cruces!G:H,2,0))</f>
        <v>Solicitud de Obra</v>
      </c>
      <c r="AD3463" s="17">
        <f t="shared" si="944"/>
        <v>13</v>
      </c>
      <c r="AE3463" s="17">
        <f t="shared" si="945"/>
        <v>1</v>
      </c>
      <c r="AF3463" s="17">
        <f t="shared" si="946"/>
        <v>2020</v>
      </c>
      <c r="AG3463" s="17" t="str">
        <f>IFERROR(VLOOKUP(MID(A3463,2,4)*1,[1]Cruces!K:L,2,0),"Verificar")</f>
        <v>Atlántico Norte</v>
      </c>
      <c r="AH3463" s="17">
        <f t="shared" ca="1" si="947"/>
        <v>317</v>
      </c>
      <c r="AI3463" s="17" t="str">
        <f>IFERROR(VLOOKUP(U3463,[1]Cruces!$O$1:$P$6,2,0),"Sin Orden")</f>
        <v>Resuelta</v>
      </c>
      <c r="AJ3463" s="17">
        <f t="shared" si="948"/>
        <v>26</v>
      </c>
      <c r="AK3463" s="17">
        <f t="shared" si="949"/>
        <v>10</v>
      </c>
      <c r="AL3463" s="17">
        <f t="shared" si="950"/>
        <v>2020</v>
      </c>
      <c r="AM3463" s="17">
        <f t="shared" ca="1" si="951"/>
        <v>30</v>
      </c>
      <c r="AN3463" s="18">
        <f>IFERROR(VLOOKUP(R3463*1,'[1]Ordenes de Servicio'!G:K,5,0),"No Cruza")</f>
        <v>44130</v>
      </c>
      <c r="AO3463" s="17">
        <f t="shared" ca="1" si="952"/>
        <v>287</v>
      </c>
      <c r="AP3463" s="17">
        <f t="shared" si="953"/>
        <v>3</v>
      </c>
      <c r="AQ3463" s="17">
        <f t="shared" si="954"/>
        <v>9</v>
      </c>
      <c r="AR3463" s="17">
        <f t="shared" si="955"/>
        <v>2020</v>
      </c>
      <c r="AS3463" s="17">
        <f t="shared" ca="1" si="956"/>
        <v>83</v>
      </c>
      <c r="AT3463" s="17" t="str">
        <f t="shared" ca="1" si="959"/>
        <v>No</v>
      </c>
      <c r="AU3463" s="17">
        <f t="shared" si="957"/>
        <v>53</v>
      </c>
      <c r="AV3463" s="17" t="str">
        <f>+VLOOKUP(B3463,[1]Cruces!S:T,2,0)</f>
        <v>5. Consultoría / Adjudicación</v>
      </c>
    </row>
    <row r="3464" spans="1:48" x14ac:dyDescent="0.25">
      <c r="A3464" s="17" t="s">
        <v>6178</v>
      </c>
      <c r="B3464" s="17" t="s">
        <v>80</v>
      </c>
      <c r="C3464" s="17">
        <v>0</v>
      </c>
      <c r="D3464" s="17">
        <v>0</v>
      </c>
      <c r="E3464" s="17" t="s">
        <v>55</v>
      </c>
      <c r="F3464" s="17" t="s">
        <v>81</v>
      </c>
      <c r="G3464" s="17" t="s">
        <v>6179</v>
      </c>
      <c r="H3464" s="17">
        <v>6347308</v>
      </c>
      <c r="I3464" s="17" t="s">
        <v>116</v>
      </c>
      <c r="J3464" s="17" t="s">
        <v>59</v>
      </c>
      <c r="K3464" s="17" t="s">
        <v>97</v>
      </c>
      <c r="L3464" s="17" t="s">
        <v>215</v>
      </c>
      <c r="M3464" s="17" t="s">
        <v>216</v>
      </c>
      <c r="N3464" s="17" t="s">
        <v>87</v>
      </c>
      <c r="O3464" s="17">
        <v>20190311</v>
      </c>
      <c r="P3464" s="17">
        <v>20200131</v>
      </c>
      <c r="Q3464" s="17">
        <v>3430</v>
      </c>
      <c r="R3464" s="17">
        <v>26143056</v>
      </c>
      <c r="S3464" s="17" t="s">
        <v>76</v>
      </c>
      <c r="T3464" s="17" t="s">
        <v>63</v>
      </c>
      <c r="U3464" s="17" t="s">
        <v>88</v>
      </c>
      <c r="V3464" s="17">
        <f t="shared" si="958"/>
        <v>237.5</v>
      </c>
      <c r="W3464" s="17">
        <v>237500</v>
      </c>
      <c r="X3464" s="17" t="s">
        <v>64</v>
      </c>
      <c r="Y3464" s="17" t="s">
        <v>90</v>
      </c>
      <c r="Z3464" s="17">
        <v>20200131</v>
      </c>
      <c r="AA3464" s="17" t="s">
        <v>124</v>
      </c>
      <c r="AB3464" s="17">
        <v>1</v>
      </c>
      <c r="AC3464" s="17" t="str">
        <f>IFERROR(VLOOKUP(A3464,[1]Cruces!AJ:AK,2,0),VLOOKUP(CONCATENATE(X3464,AA3464),[1]Cruces!G:H,2,0))</f>
        <v>Solicitud de Obra</v>
      </c>
      <c r="AD3464" s="17">
        <f t="shared" si="944"/>
        <v>11</v>
      </c>
      <c r="AE3464" s="17">
        <f t="shared" si="945"/>
        <v>3</v>
      </c>
      <c r="AF3464" s="17">
        <f t="shared" si="946"/>
        <v>2019</v>
      </c>
      <c r="AG3464" s="17" t="str">
        <f>IFERROR(VLOOKUP(MID(A3464,2,4)*1,[1]Cruces!K:L,2,0),"Verificar")</f>
        <v>Magdalena</v>
      </c>
      <c r="AH3464" s="17">
        <f t="shared" ca="1" si="947"/>
        <v>625</v>
      </c>
      <c r="AI3464" s="17" t="str">
        <f>IFERROR(VLOOKUP(U3464,[1]Cruces!$O$1:$P$6,2,0),"Sin Orden")</f>
        <v>Resuelta</v>
      </c>
      <c r="AJ3464" s="17">
        <f t="shared" si="948"/>
        <v>31</v>
      </c>
      <c r="AK3464" s="17">
        <f t="shared" si="949"/>
        <v>1</v>
      </c>
      <c r="AL3464" s="17">
        <f t="shared" si="950"/>
        <v>2020</v>
      </c>
      <c r="AM3464" s="17">
        <f t="shared" ca="1" si="951"/>
        <v>299</v>
      </c>
      <c r="AN3464" s="18" t="str">
        <f>IFERROR(VLOOKUP(R3464*1,'[1]Ordenes de Servicio'!G:K,5,0),"No Cruza")</f>
        <v>No Cruza</v>
      </c>
      <c r="AO3464" s="17">
        <f t="shared" ca="1" si="952"/>
        <v>326</v>
      </c>
      <c r="AP3464" s="17">
        <f t="shared" si="953"/>
        <v>31</v>
      </c>
      <c r="AQ3464" s="17">
        <f t="shared" si="954"/>
        <v>1</v>
      </c>
      <c r="AR3464" s="17">
        <f t="shared" si="955"/>
        <v>2020</v>
      </c>
      <c r="AS3464" s="17">
        <f t="shared" ca="1" si="956"/>
        <v>299</v>
      </c>
      <c r="AT3464" s="17" t="str">
        <f t="shared" ca="1" si="959"/>
        <v>No</v>
      </c>
      <c r="AU3464" s="17">
        <f t="shared" si="957"/>
        <v>0</v>
      </c>
      <c r="AV3464" s="17" t="str">
        <f>+VLOOKUP(B3464,[1]Cruces!S:T,2,0)</f>
        <v>8. Puesta en Servicio</v>
      </c>
    </row>
    <row r="3465" spans="1:48" hidden="1" x14ac:dyDescent="0.25">
      <c r="A3465" s="17" t="s">
        <v>6180</v>
      </c>
      <c r="B3465" s="17" t="s">
        <v>68</v>
      </c>
      <c r="C3465" s="17">
        <v>2990004</v>
      </c>
      <c r="D3465" s="17">
        <v>0</v>
      </c>
      <c r="E3465" s="17" t="s">
        <v>55</v>
      </c>
      <c r="F3465" s="17" t="s">
        <v>107</v>
      </c>
      <c r="G3465" s="17" t="s">
        <v>6181</v>
      </c>
      <c r="H3465" s="17" t="s">
        <v>6182</v>
      </c>
      <c r="I3465" s="17" t="s">
        <v>71</v>
      </c>
      <c r="J3465" s="17" t="s">
        <v>59</v>
      </c>
      <c r="K3465" s="17" t="s">
        <v>97</v>
      </c>
      <c r="L3465" s="17" t="s">
        <v>111</v>
      </c>
      <c r="M3465" s="17" t="s">
        <v>112</v>
      </c>
      <c r="N3465" s="17" t="s">
        <v>75</v>
      </c>
      <c r="O3465" s="17">
        <v>20191030</v>
      </c>
      <c r="P3465" s="17">
        <v>20191204</v>
      </c>
      <c r="Q3465" s="17">
        <v>1110</v>
      </c>
      <c r="R3465" s="17">
        <v>27056250</v>
      </c>
      <c r="S3465" s="17" t="s">
        <v>76</v>
      </c>
      <c r="T3465" s="17" t="s">
        <v>63</v>
      </c>
      <c r="U3465" s="17" t="s">
        <v>88</v>
      </c>
      <c r="V3465" s="17">
        <f t="shared" si="958"/>
        <v>112.5</v>
      </c>
      <c r="W3465" s="17">
        <v>112500</v>
      </c>
      <c r="X3465" s="17" t="s">
        <v>89</v>
      </c>
      <c r="Y3465" s="17" t="s">
        <v>136</v>
      </c>
      <c r="Z3465" s="17">
        <v>20191219</v>
      </c>
      <c r="AA3465" s="17" t="s">
        <v>101</v>
      </c>
      <c r="AB3465" s="17">
        <v>1</v>
      </c>
      <c r="AC3465" s="17" t="str">
        <f>IFERROR(VLOOKUP(A3465,[1]Cruces!AJ:AK,2,0),VLOOKUP(CONCATENATE(X3465,AA3465),[1]Cruces!G:H,2,0))</f>
        <v>Solicitud de Obra</v>
      </c>
      <c r="AD3465" s="17">
        <f t="shared" si="944"/>
        <v>30</v>
      </c>
      <c r="AE3465" s="17">
        <f t="shared" si="945"/>
        <v>10</v>
      </c>
      <c r="AF3465" s="17">
        <f t="shared" si="946"/>
        <v>2019</v>
      </c>
      <c r="AG3465" s="17" t="str">
        <f>IFERROR(VLOOKUP(MID(A3465,2,4)*1,[1]Cruces!K:L,2,0),"Verificar")</f>
        <v>Atlántico Norte</v>
      </c>
      <c r="AH3465" s="17">
        <f t="shared" ca="1" si="947"/>
        <v>392</v>
      </c>
      <c r="AI3465" s="17" t="str">
        <f>IFERROR(VLOOKUP(U3465,[1]Cruces!$O$1:$P$6,2,0),"Sin Orden")</f>
        <v>Resuelta</v>
      </c>
      <c r="AJ3465" s="17">
        <f t="shared" si="948"/>
        <v>19</v>
      </c>
      <c r="AK3465" s="17">
        <f t="shared" si="949"/>
        <v>12</v>
      </c>
      <c r="AL3465" s="17">
        <f t="shared" si="950"/>
        <v>2019</v>
      </c>
      <c r="AM3465" s="17">
        <f t="shared" ca="1" si="951"/>
        <v>342</v>
      </c>
      <c r="AN3465" s="18" t="str">
        <f>IFERROR(VLOOKUP(R3465*1,'[1]Ordenes de Servicio'!G:K,5,0),"No Cruza")</f>
        <v>No Cruza</v>
      </c>
      <c r="AO3465" s="17">
        <f t="shared" ca="1" si="952"/>
        <v>50</v>
      </c>
      <c r="AP3465" s="17">
        <f t="shared" si="953"/>
        <v>4</v>
      </c>
      <c r="AQ3465" s="17">
        <f t="shared" si="954"/>
        <v>12</v>
      </c>
      <c r="AR3465" s="17">
        <f t="shared" si="955"/>
        <v>2019</v>
      </c>
      <c r="AS3465" s="17">
        <f t="shared" ca="1" si="956"/>
        <v>357</v>
      </c>
      <c r="AT3465" s="17" t="str">
        <f t="shared" ca="1" si="959"/>
        <v>No</v>
      </c>
      <c r="AU3465" s="17">
        <f t="shared" si="957"/>
        <v>15</v>
      </c>
      <c r="AV3465" s="17" t="str">
        <f>+VLOOKUP(B3465,[1]Cruces!S:T,2,0)</f>
        <v>5. Consultoría / Adjudicación</v>
      </c>
    </row>
    <row r="3466" spans="1:48" hidden="1" x14ac:dyDescent="0.25">
      <c r="A3466" s="17" t="s">
        <v>10117</v>
      </c>
      <c r="B3466" s="17" t="s">
        <v>569</v>
      </c>
      <c r="C3466" s="17">
        <v>0</v>
      </c>
      <c r="D3466" s="17">
        <v>0</v>
      </c>
      <c r="E3466" s="17" t="s">
        <v>55</v>
      </c>
      <c r="F3466" s="17" t="s">
        <v>7098</v>
      </c>
      <c r="G3466" s="17" t="s">
        <v>7561</v>
      </c>
      <c r="H3466" s="17">
        <v>0</v>
      </c>
      <c r="I3466" s="17" t="s">
        <v>58</v>
      </c>
      <c r="J3466" s="17" t="s">
        <v>59</v>
      </c>
      <c r="K3466" s="17" t="s">
        <v>97</v>
      </c>
      <c r="L3466" s="17" t="s">
        <v>7101</v>
      </c>
      <c r="M3466" s="17" t="s">
        <v>7102</v>
      </c>
      <c r="N3466" s="17" t="s">
        <v>572</v>
      </c>
      <c r="O3466" s="17">
        <v>20201023</v>
      </c>
      <c r="P3466" s="17">
        <v>20201023</v>
      </c>
      <c r="Q3466" s="17">
        <v>3310</v>
      </c>
      <c r="R3466" s="17">
        <v>0</v>
      </c>
      <c r="S3466" s="17"/>
      <c r="T3466" s="17" t="s">
        <v>63</v>
      </c>
      <c r="U3466" s="17"/>
      <c r="V3466" s="17">
        <f t="shared" si="958"/>
        <v>3</v>
      </c>
      <c r="W3466" s="17">
        <v>3000</v>
      </c>
      <c r="X3466" s="17" t="s">
        <v>7065</v>
      </c>
      <c r="Y3466" s="17" t="s">
        <v>569</v>
      </c>
      <c r="Z3466" s="17">
        <v>20201023</v>
      </c>
      <c r="AA3466" s="17" t="s">
        <v>1947</v>
      </c>
      <c r="AB3466" s="17">
        <v>1</v>
      </c>
      <c r="AC3466" s="17" t="str">
        <f>IFERROR(VLOOKUP(A3466,[1]Cruces!AJ:AK,2,0),VLOOKUP(CONCATENATE(X3466,AA3466),[1]Cruces!G:H,2,0))</f>
        <v>Solicitud por BT</v>
      </c>
      <c r="AD3466" s="17">
        <f t="shared" si="944"/>
        <v>23</v>
      </c>
      <c r="AE3466" s="17">
        <f t="shared" si="945"/>
        <v>10</v>
      </c>
      <c r="AF3466" s="17">
        <f t="shared" si="946"/>
        <v>2020</v>
      </c>
      <c r="AG3466" s="17" t="str">
        <f>IFERROR(VLOOKUP(MID(A3466,2,4)*1,[1]Cruces!K:L,2,0),"Verificar")</f>
        <v>Guajira</v>
      </c>
      <c r="AH3466" s="17">
        <f t="shared" ca="1" si="947"/>
        <v>33</v>
      </c>
      <c r="AI3466" s="17" t="str">
        <f>IFERROR(VLOOKUP(U3466,[1]Cruces!$O$1:$P$6,2,0),"Sin Orden")</f>
        <v>Sin Orden</v>
      </c>
      <c r="AJ3466" s="17">
        <f t="shared" si="948"/>
        <v>23</v>
      </c>
      <c r="AK3466" s="17">
        <f t="shared" si="949"/>
        <v>10</v>
      </c>
      <c r="AL3466" s="17">
        <f t="shared" si="950"/>
        <v>2020</v>
      </c>
      <c r="AM3466" s="17">
        <f t="shared" ca="1" si="951"/>
        <v>33</v>
      </c>
      <c r="AN3466" s="18" t="str">
        <f>IFERROR(VLOOKUP(R3466*1,'[1]Ordenes de Servicio'!G:K,5,0),"No Cruza")</f>
        <v>No Cruza</v>
      </c>
      <c r="AO3466" s="17">
        <f t="shared" ca="1" si="952"/>
        <v>33</v>
      </c>
      <c r="AP3466" s="17">
        <f t="shared" si="953"/>
        <v>23</v>
      </c>
      <c r="AQ3466" s="17">
        <f t="shared" si="954"/>
        <v>10</v>
      </c>
      <c r="AR3466" s="17">
        <f t="shared" si="955"/>
        <v>2020</v>
      </c>
      <c r="AS3466" s="17">
        <f t="shared" ca="1" si="956"/>
        <v>33</v>
      </c>
      <c r="AT3466" s="17" t="str">
        <f t="shared" ca="1" si="959"/>
        <v>No</v>
      </c>
      <c r="AU3466" s="17">
        <f t="shared" si="957"/>
        <v>0</v>
      </c>
      <c r="AV3466" s="17" t="str">
        <f>+VLOOKUP(B3466,[1]Cruces!S:T,2,0)</f>
        <v>1. Solicitud</v>
      </c>
    </row>
    <row r="3467" spans="1:48" hidden="1" x14ac:dyDescent="0.25">
      <c r="A3467" s="17" t="s">
        <v>10118</v>
      </c>
      <c r="B3467" s="17" t="s">
        <v>569</v>
      </c>
      <c r="C3467" s="17">
        <v>0</v>
      </c>
      <c r="D3467" s="17">
        <v>0</v>
      </c>
      <c r="E3467" s="17" t="s">
        <v>55</v>
      </c>
      <c r="F3467" s="17" t="s">
        <v>5366</v>
      </c>
      <c r="G3467" s="17" t="s">
        <v>10119</v>
      </c>
      <c r="H3467" s="17">
        <v>3008038931</v>
      </c>
      <c r="I3467" s="17" t="s">
        <v>71</v>
      </c>
      <c r="J3467" s="17" t="s">
        <v>59</v>
      </c>
      <c r="K3467" s="17" t="s">
        <v>97</v>
      </c>
      <c r="L3467" s="17" t="s">
        <v>5368</v>
      </c>
      <c r="M3467" s="17" t="s">
        <v>5369</v>
      </c>
      <c r="N3467" s="17" t="s">
        <v>572</v>
      </c>
      <c r="O3467" s="17">
        <v>20201106</v>
      </c>
      <c r="P3467" s="17">
        <v>20201106</v>
      </c>
      <c r="Q3467" s="17">
        <v>1170</v>
      </c>
      <c r="R3467" s="17">
        <v>0</v>
      </c>
      <c r="S3467" s="17"/>
      <c r="T3467" s="17" t="s">
        <v>63</v>
      </c>
      <c r="U3467" s="17"/>
      <c r="V3467" s="17">
        <f t="shared" si="958"/>
        <v>3</v>
      </c>
      <c r="W3467" s="17">
        <v>3000</v>
      </c>
      <c r="X3467" s="17" t="s">
        <v>7065</v>
      </c>
      <c r="Y3467" s="17" t="s">
        <v>569</v>
      </c>
      <c r="Z3467" s="17">
        <v>20201106</v>
      </c>
      <c r="AA3467" s="17" t="s">
        <v>1947</v>
      </c>
      <c r="AB3467" s="17">
        <v>1</v>
      </c>
      <c r="AC3467" s="17" t="str">
        <f>IFERROR(VLOOKUP(A3467,[1]Cruces!AJ:AK,2,0),VLOOKUP(CONCATENATE(X3467,AA3467),[1]Cruces!G:H,2,0))</f>
        <v>Solicitud por BT</v>
      </c>
      <c r="AD3467" s="17">
        <f t="shared" si="944"/>
        <v>6</v>
      </c>
      <c r="AE3467" s="17">
        <f t="shared" si="945"/>
        <v>11</v>
      </c>
      <c r="AF3467" s="17">
        <f t="shared" si="946"/>
        <v>2020</v>
      </c>
      <c r="AG3467" s="17" t="str">
        <f>IFERROR(VLOOKUP(MID(A3467,2,4)*1,[1]Cruces!K:L,2,0),"Verificar")</f>
        <v>Atlántico Norte</v>
      </c>
      <c r="AH3467" s="17">
        <f t="shared" ca="1" si="947"/>
        <v>19</v>
      </c>
      <c r="AI3467" s="17" t="str">
        <f>IFERROR(VLOOKUP(U3467,[1]Cruces!$O$1:$P$6,2,0),"Sin Orden")</f>
        <v>Sin Orden</v>
      </c>
      <c r="AJ3467" s="17">
        <f t="shared" si="948"/>
        <v>6</v>
      </c>
      <c r="AK3467" s="17">
        <f t="shared" si="949"/>
        <v>11</v>
      </c>
      <c r="AL3467" s="17">
        <f t="shared" si="950"/>
        <v>2020</v>
      </c>
      <c r="AM3467" s="17">
        <f t="shared" ca="1" si="951"/>
        <v>19</v>
      </c>
      <c r="AN3467" s="18" t="str">
        <f>IFERROR(VLOOKUP(R3467*1,'[1]Ordenes de Servicio'!G:K,5,0),"No Cruza")</f>
        <v>No Cruza</v>
      </c>
      <c r="AO3467" s="17">
        <f t="shared" ca="1" si="952"/>
        <v>19</v>
      </c>
      <c r="AP3467" s="17">
        <f t="shared" si="953"/>
        <v>6</v>
      </c>
      <c r="AQ3467" s="17">
        <f t="shared" si="954"/>
        <v>11</v>
      </c>
      <c r="AR3467" s="17">
        <f t="shared" si="955"/>
        <v>2020</v>
      </c>
      <c r="AS3467" s="17">
        <f t="shared" ca="1" si="956"/>
        <v>19</v>
      </c>
      <c r="AT3467" s="17" t="str">
        <f t="shared" ca="1" si="959"/>
        <v>No</v>
      </c>
      <c r="AU3467" s="17">
        <f t="shared" si="957"/>
        <v>0</v>
      </c>
      <c r="AV3467" s="17" t="str">
        <f>+VLOOKUP(B3467,[1]Cruces!S:T,2,0)</f>
        <v>1. Solicitud</v>
      </c>
    </row>
    <row r="3468" spans="1:48" hidden="1" x14ac:dyDescent="0.25">
      <c r="A3468" s="17" t="s">
        <v>10120</v>
      </c>
      <c r="B3468" s="17" t="s">
        <v>1943</v>
      </c>
      <c r="C3468" s="17">
        <v>0</v>
      </c>
      <c r="D3468" s="17">
        <v>0</v>
      </c>
      <c r="E3468" s="17" t="s">
        <v>55</v>
      </c>
      <c r="F3468" s="17" t="s">
        <v>56</v>
      </c>
      <c r="G3468" s="17" t="s">
        <v>10121</v>
      </c>
      <c r="H3468" s="17">
        <v>30002781608</v>
      </c>
      <c r="I3468" s="17" t="s">
        <v>71</v>
      </c>
      <c r="J3468" s="17" t="s">
        <v>59</v>
      </c>
      <c r="K3468" s="17" t="s">
        <v>97</v>
      </c>
      <c r="L3468" s="17" t="s">
        <v>7163</v>
      </c>
      <c r="M3468" s="17" t="s">
        <v>7164</v>
      </c>
      <c r="N3468" s="17" t="s">
        <v>1946</v>
      </c>
      <c r="O3468" s="17">
        <v>20201113</v>
      </c>
      <c r="P3468" s="17">
        <v>20201113</v>
      </c>
      <c r="Q3468" s="17">
        <v>1110</v>
      </c>
      <c r="R3468" s="17">
        <v>28282437</v>
      </c>
      <c r="S3468" s="17" t="s">
        <v>6601</v>
      </c>
      <c r="T3468" s="17" t="s">
        <v>63</v>
      </c>
      <c r="U3468" s="17" t="s">
        <v>77</v>
      </c>
      <c r="V3468" s="17">
        <f t="shared" si="958"/>
        <v>3</v>
      </c>
      <c r="W3468" s="17">
        <v>3000</v>
      </c>
      <c r="X3468" s="17" t="s">
        <v>7065</v>
      </c>
      <c r="Y3468" s="17" t="s">
        <v>1943</v>
      </c>
      <c r="Z3468" s="17">
        <v>20201113</v>
      </c>
      <c r="AA3468" s="17" t="s">
        <v>1947</v>
      </c>
      <c r="AB3468" s="17">
        <v>1</v>
      </c>
      <c r="AC3468" s="17" t="str">
        <f>IFERROR(VLOOKUP(A3468,[1]Cruces!AJ:AK,2,0),VLOOKUP(CONCATENATE(X3468,AA3468),[1]Cruces!G:H,2,0))</f>
        <v>Solicitud por BT</v>
      </c>
      <c r="AD3468" s="17">
        <f t="shared" si="944"/>
        <v>13</v>
      </c>
      <c r="AE3468" s="17">
        <f t="shared" si="945"/>
        <v>11</v>
      </c>
      <c r="AF3468" s="17">
        <f t="shared" si="946"/>
        <v>2020</v>
      </c>
      <c r="AG3468" s="17" t="str">
        <f>IFERROR(VLOOKUP(MID(A3468,2,4)*1,[1]Cruces!K:L,2,0),"Verificar")</f>
        <v>Atlántico Norte</v>
      </c>
      <c r="AH3468" s="17">
        <f t="shared" ca="1" si="947"/>
        <v>12</v>
      </c>
      <c r="AI3468" s="17" t="str">
        <f>IFERROR(VLOOKUP(U3468,[1]Cruces!$O$1:$P$6,2,0),"Sin Orden")</f>
        <v>Pendiente</v>
      </c>
      <c r="AJ3468" s="17">
        <f t="shared" si="948"/>
        <v>13</v>
      </c>
      <c r="AK3468" s="17">
        <f t="shared" si="949"/>
        <v>11</v>
      </c>
      <c r="AL3468" s="17">
        <f t="shared" si="950"/>
        <v>2020</v>
      </c>
      <c r="AM3468" s="17">
        <f t="shared" ca="1" si="951"/>
        <v>12</v>
      </c>
      <c r="AN3468" s="18" t="str">
        <f>IFERROR(VLOOKUP(R3468*1,'[1]Ordenes de Servicio'!G:K,5,0),"No Cruza")</f>
        <v>No Cruza</v>
      </c>
      <c r="AO3468" s="17">
        <f t="shared" ca="1" si="952"/>
        <v>12</v>
      </c>
      <c r="AP3468" s="17">
        <f t="shared" si="953"/>
        <v>13</v>
      </c>
      <c r="AQ3468" s="17">
        <f t="shared" si="954"/>
        <v>11</v>
      </c>
      <c r="AR3468" s="17">
        <f t="shared" si="955"/>
        <v>2020</v>
      </c>
      <c r="AS3468" s="17">
        <f t="shared" ca="1" si="956"/>
        <v>12</v>
      </c>
      <c r="AT3468" s="17" t="str">
        <f t="shared" ca="1" si="959"/>
        <v>No</v>
      </c>
      <c r="AU3468" s="17">
        <f t="shared" si="957"/>
        <v>0</v>
      </c>
      <c r="AV3468" s="17" t="str">
        <f>+VLOOKUP(B3468,[1]Cruces!S:T,2,0)</f>
        <v>7. Ejecución en Campo OS BT</v>
      </c>
    </row>
    <row r="3469" spans="1:48" hidden="1" x14ac:dyDescent="0.25">
      <c r="A3469" s="17" t="s">
        <v>6183</v>
      </c>
      <c r="B3469" s="17" t="s">
        <v>68</v>
      </c>
      <c r="C3469" s="17">
        <v>7991086</v>
      </c>
      <c r="D3469" s="17">
        <v>0</v>
      </c>
      <c r="E3469" s="17" t="s">
        <v>55</v>
      </c>
      <c r="F3469" s="17" t="s">
        <v>120</v>
      </c>
      <c r="G3469" s="17" t="s">
        <v>6184</v>
      </c>
      <c r="H3469" s="17">
        <v>3135618311</v>
      </c>
      <c r="I3469" s="17" t="s">
        <v>71</v>
      </c>
      <c r="J3469" s="17" t="s">
        <v>59</v>
      </c>
      <c r="K3469" s="17" t="s">
        <v>6185</v>
      </c>
      <c r="L3469" s="17" t="s">
        <v>122</v>
      </c>
      <c r="M3469" s="17" t="s">
        <v>123</v>
      </c>
      <c r="N3469" s="17" t="s">
        <v>75</v>
      </c>
      <c r="O3469" s="17">
        <v>20200520</v>
      </c>
      <c r="P3469" s="17">
        <v>20200604</v>
      </c>
      <c r="Q3469" s="17">
        <v>9510</v>
      </c>
      <c r="R3469" s="17">
        <v>27623716</v>
      </c>
      <c r="S3469" s="17" t="s">
        <v>76</v>
      </c>
      <c r="T3469" s="17" t="s">
        <v>63</v>
      </c>
      <c r="U3469" s="17" t="s">
        <v>88</v>
      </c>
      <c r="V3469" s="17">
        <f t="shared" si="958"/>
        <v>30</v>
      </c>
      <c r="W3469" s="17">
        <v>30000</v>
      </c>
      <c r="X3469" s="17" t="s">
        <v>89</v>
      </c>
      <c r="Y3469" s="17" t="s">
        <v>150</v>
      </c>
      <c r="Z3469" s="17">
        <v>20200611</v>
      </c>
      <c r="AA3469" s="17" t="s">
        <v>78</v>
      </c>
      <c r="AB3469" s="17">
        <v>1</v>
      </c>
      <c r="AC3469" s="17" t="str">
        <f>IFERROR(VLOOKUP(A3469,[1]Cruces!AJ:AK,2,0),VLOOKUP(CONCATENATE(X3469,AA3469),[1]Cruces!G:H,2,0))</f>
        <v>Solicitud de Obra</v>
      </c>
      <c r="AD3469" s="17">
        <f t="shared" si="944"/>
        <v>20</v>
      </c>
      <c r="AE3469" s="17">
        <f t="shared" si="945"/>
        <v>5</v>
      </c>
      <c r="AF3469" s="17">
        <f t="shared" si="946"/>
        <v>2020</v>
      </c>
      <c r="AG3469" s="17" t="str">
        <f>IFERROR(VLOOKUP(MID(A3469,2,4)*1,[1]Cruces!K:L,2,0),"Verificar")</f>
        <v>Atlántico Norte</v>
      </c>
      <c r="AH3469" s="17">
        <f t="shared" ca="1" si="947"/>
        <v>189</v>
      </c>
      <c r="AI3469" s="17" t="str">
        <f>IFERROR(VLOOKUP(U3469,[1]Cruces!$O$1:$P$6,2,0),"Sin Orden")</f>
        <v>Resuelta</v>
      </c>
      <c r="AJ3469" s="17">
        <f t="shared" si="948"/>
        <v>11</v>
      </c>
      <c r="AK3469" s="17">
        <f t="shared" si="949"/>
        <v>6</v>
      </c>
      <c r="AL3469" s="17">
        <f t="shared" si="950"/>
        <v>2020</v>
      </c>
      <c r="AM3469" s="17">
        <f t="shared" ca="1" si="951"/>
        <v>167</v>
      </c>
      <c r="AN3469" s="18" t="str">
        <f>IFERROR(VLOOKUP(R3469*1,'[1]Ordenes de Servicio'!G:K,5,0),"No Cruza")</f>
        <v>No Cruza</v>
      </c>
      <c r="AO3469" s="17">
        <f t="shared" ca="1" si="952"/>
        <v>22</v>
      </c>
      <c r="AP3469" s="17">
        <f t="shared" si="953"/>
        <v>4</v>
      </c>
      <c r="AQ3469" s="17">
        <f t="shared" si="954"/>
        <v>6</v>
      </c>
      <c r="AR3469" s="17">
        <f t="shared" si="955"/>
        <v>2020</v>
      </c>
      <c r="AS3469" s="17">
        <f t="shared" ca="1" si="956"/>
        <v>174</v>
      </c>
      <c r="AT3469" s="17" t="str">
        <f t="shared" ca="1" si="959"/>
        <v>No</v>
      </c>
      <c r="AU3469" s="17">
        <f t="shared" si="957"/>
        <v>7</v>
      </c>
      <c r="AV3469" s="17" t="str">
        <f>+VLOOKUP(B3469,[1]Cruces!S:T,2,0)</f>
        <v>5. Consultoría / Adjudicación</v>
      </c>
    </row>
    <row r="3470" spans="1:48" x14ac:dyDescent="0.25">
      <c r="A3470" s="17" t="s">
        <v>6186</v>
      </c>
      <c r="B3470" s="17" t="s">
        <v>80</v>
      </c>
      <c r="C3470" s="17">
        <v>0</v>
      </c>
      <c r="D3470" s="17">
        <v>0</v>
      </c>
      <c r="E3470" s="17" t="s">
        <v>55</v>
      </c>
      <c r="F3470" s="17" t="s">
        <v>126</v>
      </c>
      <c r="G3470" s="17" t="s">
        <v>6187</v>
      </c>
      <c r="H3470" s="17">
        <v>0</v>
      </c>
      <c r="I3470" s="17" t="s">
        <v>116</v>
      </c>
      <c r="J3470" s="17" t="s">
        <v>59</v>
      </c>
      <c r="K3470" s="17" t="s">
        <v>97</v>
      </c>
      <c r="L3470" s="17" t="s">
        <v>2741</v>
      </c>
      <c r="M3470" s="17" t="s">
        <v>55</v>
      </c>
      <c r="N3470" s="17" t="s">
        <v>87</v>
      </c>
      <c r="O3470" s="17">
        <v>20140428</v>
      </c>
      <c r="P3470" s="17">
        <v>20140814</v>
      </c>
      <c r="Q3470" s="17">
        <v>9510</v>
      </c>
      <c r="R3470" s="17">
        <v>20518860</v>
      </c>
      <c r="S3470" s="17" t="s">
        <v>76</v>
      </c>
      <c r="T3470" s="17" t="s">
        <v>63</v>
      </c>
      <c r="U3470" s="17" t="s">
        <v>91</v>
      </c>
      <c r="V3470" s="17">
        <f t="shared" si="958"/>
        <v>75</v>
      </c>
      <c r="W3470" s="17">
        <v>75000</v>
      </c>
      <c r="X3470" s="17" t="s">
        <v>64</v>
      </c>
      <c r="Y3470" s="17" t="s">
        <v>80</v>
      </c>
      <c r="Z3470" s="17">
        <v>20140814</v>
      </c>
      <c r="AA3470" s="17" t="s">
        <v>78</v>
      </c>
      <c r="AB3470" s="17">
        <v>1</v>
      </c>
      <c r="AC3470" s="17" t="str">
        <f>IFERROR(VLOOKUP(A3470,[1]Cruces!AJ:AK,2,0),VLOOKUP(CONCATENATE(X3470,AA3470),[1]Cruces!G:H,2,0))</f>
        <v>Solicitud de Obra</v>
      </c>
      <c r="AD3470" s="17">
        <f t="shared" si="944"/>
        <v>28</v>
      </c>
      <c r="AE3470" s="17">
        <f t="shared" si="945"/>
        <v>4</v>
      </c>
      <c r="AF3470" s="17">
        <f t="shared" si="946"/>
        <v>2014</v>
      </c>
      <c r="AG3470" s="17" t="str">
        <f>IFERROR(VLOOKUP(MID(A3470,2,4)*1,[1]Cruces!K:L,2,0),"Verificar")</f>
        <v>Atlántico Norte</v>
      </c>
      <c r="AH3470" s="17">
        <f t="shared" ca="1" si="947"/>
        <v>2403</v>
      </c>
      <c r="AI3470" s="17" t="str">
        <f>IFERROR(VLOOKUP(U3470,[1]Cruces!$O$1:$P$6,2,0),"Sin Orden")</f>
        <v>Resuelta</v>
      </c>
      <c r="AJ3470" s="17">
        <f t="shared" si="948"/>
        <v>14</v>
      </c>
      <c r="AK3470" s="17">
        <f t="shared" si="949"/>
        <v>8</v>
      </c>
      <c r="AL3470" s="17">
        <f t="shared" si="950"/>
        <v>2014</v>
      </c>
      <c r="AM3470" s="17">
        <f t="shared" ca="1" si="951"/>
        <v>2295</v>
      </c>
      <c r="AN3470" s="18" t="str">
        <f>IFERROR(VLOOKUP(R3470*1,'[1]Ordenes de Servicio'!G:K,5,0),"No Cruza")</f>
        <v>No Cruza</v>
      </c>
      <c r="AO3470" s="17">
        <f t="shared" ca="1" si="952"/>
        <v>108</v>
      </c>
      <c r="AP3470" s="17">
        <f t="shared" si="953"/>
        <v>14</v>
      </c>
      <c r="AQ3470" s="17">
        <f t="shared" si="954"/>
        <v>8</v>
      </c>
      <c r="AR3470" s="17">
        <f t="shared" si="955"/>
        <v>2014</v>
      </c>
      <c r="AS3470" s="17">
        <f t="shared" ca="1" si="956"/>
        <v>2295</v>
      </c>
      <c r="AT3470" s="17" t="str">
        <f t="shared" ca="1" si="959"/>
        <v>Si</v>
      </c>
      <c r="AU3470" s="17">
        <f t="shared" si="957"/>
        <v>0</v>
      </c>
      <c r="AV3470" s="17" t="str">
        <f>+VLOOKUP(B3470,[1]Cruces!S:T,2,0)</f>
        <v>8. Puesta en Servicio</v>
      </c>
    </row>
    <row r="3471" spans="1:48" hidden="1" x14ac:dyDescent="0.25">
      <c r="A3471" s="17" t="s">
        <v>10122</v>
      </c>
      <c r="B3471" s="17" t="s">
        <v>6595</v>
      </c>
      <c r="C3471" s="17">
        <v>0</v>
      </c>
      <c r="D3471" s="17">
        <v>0</v>
      </c>
      <c r="E3471" s="17" t="s">
        <v>55</v>
      </c>
      <c r="F3471" s="17" t="s">
        <v>120</v>
      </c>
      <c r="G3471" s="17" t="s">
        <v>10123</v>
      </c>
      <c r="H3471" s="17">
        <v>0</v>
      </c>
      <c r="I3471" s="17" t="s">
        <v>71</v>
      </c>
      <c r="J3471" s="17" t="s">
        <v>59</v>
      </c>
      <c r="K3471" s="17" t="s">
        <v>10124</v>
      </c>
      <c r="L3471" s="17" t="s">
        <v>122</v>
      </c>
      <c r="M3471" s="17" t="s">
        <v>123</v>
      </c>
      <c r="N3471" s="17" t="s">
        <v>6600</v>
      </c>
      <c r="O3471" s="17">
        <v>20200429</v>
      </c>
      <c r="P3471" s="17">
        <v>20200430</v>
      </c>
      <c r="Q3471" s="17">
        <v>1150</v>
      </c>
      <c r="R3471" s="17">
        <v>27386124</v>
      </c>
      <c r="S3471" s="17" t="s">
        <v>6601</v>
      </c>
      <c r="T3471" s="17" t="s">
        <v>63</v>
      </c>
      <c r="U3471" s="17" t="s">
        <v>91</v>
      </c>
      <c r="V3471" s="17">
        <f t="shared" si="958"/>
        <v>3</v>
      </c>
      <c r="W3471" s="17">
        <v>3000</v>
      </c>
      <c r="X3471" s="17" t="s">
        <v>7065</v>
      </c>
      <c r="Y3471" s="17" t="s">
        <v>6595</v>
      </c>
      <c r="Z3471" s="17">
        <v>20200430</v>
      </c>
      <c r="AA3471" s="17" t="s">
        <v>1947</v>
      </c>
      <c r="AB3471" s="17">
        <v>1</v>
      </c>
      <c r="AC3471" s="17" t="str">
        <f>IFERROR(VLOOKUP(A3471,[1]Cruces!AJ:AK,2,0),VLOOKUP(CONCATENATE(X3471,AA3471),[1]Cruces!G:H,2,0))</f>
        <v>Solicitud por BT</v>
      </c>
      <c r="AD3471" s="17">
        <f t="shared" si="944"/>
        <v>29</v>
      </c>
      <c r="AE3471" s="17">
        <f t="shared" si="945"/>
        <v>4</v>
      </c>
      <c r="AF3471" s="17">
        <f t="shared" si="946"/>
        <v>2020</v>
      </c>
      <c r="AG3471" s="17" t="str">
        <f>IFERROR(VLOOKUP(MID(A3471,2,4)*1,[1]Cruces!K:L,2,0),"Verificar")</f>
        <v>Atlántico Norte</v>
      </c>
      <c r="AH3471" s="17">
        <f t="shared" ca="1" si="947"/>
        <v>210</v>
      </c>
      <c r="AI3471" s="17" t="str">
        <f>IFERROR(VLOOKUP(U3471,[1]Cruces!$O$1:$P$6,2,0),"Sin Orden")</f>
        <v>Resuelta</v>
      </c>
      <c r="AJ3471" s="17">
        <f t="shared" si="948"/>
        <v>30</v>
      </c>
      <c r="AK3471" s="17">
        <f t="shared" si="949"/>
        <v>4</v>
      </c>
      <c r="AL3471" s="17">
        <f t="shared" si="950"/>
        <v>2020</v>
      </c>
      <c r="AM3471" s="17">
        <f t="shared" ca="1" si="951"/>
        <v>209</v>
      </c>
      <c r="AN3471" s="18" t="str">
        <f>IFERROR(VLOOKUP(R3471*1,'[1]Ordenes de Servicio'!G:K,5,0),"No Cruza")</f>
        <v>No Cruza</v>
      </c>
      <c r="AO3471" s="17">
        <f t="shared" ca="1" si="952"/>
        <v>1</v>
      </c>
      <c r="AP3471" s="17">
        <f t="shared" si="953"/>
        <v>30</v>
      </c>
      <c r="AQ3471" s="17">
        <f t="shared" si="954"/>
        <v>4</v>
      </c>
      <c r="AR3471" s="17">
        <f t="shared" si="955"/>
        <v>2020</v>
      </c>
      <c r="AS3471" s="17">
        <f t="shared" ca="1" si="956"/>
        <v>209</v>
      </c>
      <c r="AT3471" s="17" t="str">
        <f t="shared" ca="1" si="959"/>
        <v>No</v>
      </c>
      <c r="AU3471" s="17">
        <f t="shared" si="957"/>
        <v>0</v>
      </c>
      <c r="AV3471" s="17" t="str">
        <f>+VLOOKUP(B3471,[1]Cruces!S:T,2,0)</f>
        <v>7. Ejecución en Campo OS BT</v>
      </c>
    </row>
    <row r="3472" spans="1:48" hidden="1" x14ac:dyDescent="0.25">
      <c r="A3472" s="17" t="s">
        <v>10125</v>
      </c>
      <c r="B3472" s="17" t="s">
        <v>6595</v>
      </c>
      <c r="C3472" s="17">
        <v>0</v>
      </c>
      <c r="D3472" s="17">
        <v>0</v>
      </c>
      <c r="E3472" s="17" t="s">
        <v>55</v>
      </c>
      <c r="F3472" s="17" t="s">
        <v>6228</v>
      </c>
      <c r="G3472" s="17" t="s">
        <v>9745</v>
      </c>
      <c r="H3472" s="17">
        <v>3183627328</v>
      </c>
      <c r="I3472" s="17" t="s">
        <v>71</v>
      </c>
      <c r="J3472" s="17" t="s">
        <v>59</v>
      </c>
      <c r="K3472" s="17" t="s">
        <v>97</v>
      </c>
      <c r="L3472" s="17" t="s">
        <v>7494</v>
      </c>
      <c r="M3472" s="17" t="s">
        <v>7495</v>
      </c>
      <c r="N3472" s="17" t="s">
        <v>6600</v>
      </c>
      <c r="O3472" s="17">
        <v>20190523</v>
      </c>
      <c r="P3472" s="17">
        <v>20190614</v>
      </c>
      <c r="Q3472" s="17">
        <v>1110</v>
      </c>
      <c r="R3472" s="17">
        <v>26343369</v>
      </c>
      <c r="S3472" s="17" t="s">
        <v>6601</v>
      </c>
      <c r="T3472" s="17" t="s">
        <v>63</v>
      </c>
      <c r="U3472" s="17" t="s">
        <v>91</v>
      </c>
      <c r="V3472" s="17">
        <f t="shared" si="958"/>
        <v>3</v>
      </c>
      <c r="W3472" s="17">
        <v>3000</v>
      </c>
      <c r="X3472" s="17" t="s">
        <v>7065</v>
      </c>
      <c r="Y3472" s="17" t="s">
        <v>150</v>
      </c>
      <c r="Z3472" s="17">
        <v>20190626</v>
      </c>
      <c r="AA3472" s="17" t="s">
        <v>1947</v>
      </c>
      <c r="AB3472" s="17">
        <v>1</v>
      </c>
      <c r="AC3472" s="17" t="str">
        <f>IFERROR(VLOOKUP(A3472,[1]Cruces!AJ:AK,2,0),VLOOKUP(CONCATENATE(X3472,AA3472),[1]Cruces!G:H,2,0))</f>
        <v>Solicitud por BT</v>
      </c>
      <c r="AD3472" s="17">
        <f t="shared" si="944"/>
        <v>23</v>
      </c>
      <c r="AE3472" s="17">
        <f t="shared" si="945"/>
        <v>5</v>
      </c>
      <c r="AF3472" s="17">
        <f t="shared" si="946"/>
        <v>2019</v>
      </c>
      <c r="AG3472" s="17" t="str">
        <f>IFERROR(VLOOKUP(MID(A3472,2,4)*1,[1]Cruces!K:L,2,0),"Verificar")</f>
        <v>Atlántico Norte</v>
      </c>
      <c r="AH3472" s="17">
        <f t="shared" ca="1" si="947"/>
        <v>552</v>
      </c>
      <c r="AI3472" s="17" t="str">
        <f>IFERROR(VLOOKUP(U3472,[1]Cruces!$O$1:$P$6,2,0),"Sin Orden")</f>
        <v>Resuelta</v>
      </c>
      <c r="AJ3472" s="17">
        <f t="shared" si="948"/>
        <v>26</v>
      </c>
      <c r="AK3472" s="17">
        <f t="shared" si="949"/>
        <v>6</v>
      </c>
      <c r="AL3472" s="17">
        <f t="shared" si="950"/>
        <v>2019</v>
      </c>
      <c r="AM3472" s="17">
        <f t="shared" ca="1" si="951"/>
        <v>518</v>
      </c>
      <c r="AN3472" s="18" t="str">
        <f>IFERROR(VLOOKUP(R3472*1,'[1]Ordenes de Servicio'!G:K,5,0),"No Cruza")</f>
        <v>No Cruza</v>
      </c>
      <c r="AO3472" s="17">
        <f t="shared" ca="1" si="952"/>
        <v>34</v>
      </c>
      <c r="AP3472" s="17">
        <f t="shared" si="953"/>
        <v>14</v>
      </c>
      <c r="AQ3472" s="17">
        <f t="shared" si="954"/>
        <v>6</v>
      </c>
      <c r="AR3472" s="17">
        <f t="shared" si="955"/>
        <v>2019</v>
      </c>
      <c r="AS3472" s="17">
        <f t="shared" ca="1" si="956"/>
        <v>530</v>
      </c>
      <c r="AT3472" s="17" t="str">
        <f t="shared" ca="1" si="959"/>
        <v>Si</v>
      </c>
      <c r="AU3472" s="17">
        <f t="shared" si="957"/>
        <v>12</v>
      </c>
      <c r="AV3472" s="17" t="str">
        <f>+VLOOKUP(B3472,[1]Cruces!S:T,2,0)</f>
        <v>7. Ejecución en Campo OS BT</v>
      </c>
    </row>
    <row r="3473" spans="1:48" hidden="1" x14ac:dyDescent="0.25">
      <c r="A3473" s="17" t="s">
        <v>10126</v>
      </c>
      <c r="B3473" s="17" t="s">
        <v>1943</v>
      </c>
      <c r="C3473" s="17">
        <v>1799033</v>
      </c>
      <c r="D3473" s="17">
        <v>10224160</v>
      </c>
      <c r="E3473" s="17" t="s">
        <v>93</v>
      </c>
      <c r="F3473" s="17" t="s">
        <v>932</v>
      </c>
      <c r="G3473" s="17" t="s">
        <v>10127</v>
      </c>
      <c r="H3473" s="17">
        <v>3008367487</v>
      </c>
      <c r="I3473" s="17" t="s">
        <v>71</v>
      </c>
      <c r="J3473" s="17" t="s">
        <v>10128</v>
      </c>
      <c r="K3473" s="17" t="s">
        <v>10129</v>
      </c>
      <c r="L3473" s="17" t="s">
        <v>7192</v>
      </c>
      <c r="M3473" s="17" t="s">
        <v>7193</v>
      </c>
      <c r="N3473" s="17" t="s">
        <v>1946</v>
      </c>
      <c r="O3473" s="17">
        <v>20201030</v>
      </c>
      <c r="P3473" s="17">
        <v>20201030</v>
      </c>
      <c r="Q3473" s="17">
        <v>3410</v>
      </c>
      <c r="R3473" s="17">
        <v>28260719</v>
      </c>
      <c r="S3473" s="17" t="s">
        <v>7072</v>
      </c>
      <c r="T3473" s="17" t="s">
        <v>63</v>
      </c>
      <c r="U3473" s="17" t="s">
        <v>77</v>
      </c>
      <c r="V3473" s="17">
        <f t="shared" si="958"/>
        <v>2</v>
      </c>
      <c r="W3473" s="17">
        <v>2000</v>
      </c>
      <c r="X3473" s="17" t="s">
        <v>89</v>
      </c>
      <c r="Y3473" s="17" t="s">
        <v>1943</v>
      </c>
      <c r="Z3473" s="17">
        <v>20201030</v>
      </c>
      <c r="AA3473" s="17" t="s">
        <v>1947</v>
      </c>
      <c r="AB3473" s="17">
        <v>1</v>
      </c>
      <c r="AC3473" s="17" t="str">
        <f>IFERROR(VLOOKUP(A3473,[1]Cruces!AJ:AK,2,0),VLOOKUP(CONCATENATE(X3473,AA3473),[1]Cruces!G:H,2,0))</f>
        <v>Solicitud por BT</v>
      </c>
      <c r="AD3473" s="17">
        <f t="shared" si="944"/>
        <v>30</v>
      </c>
      <c r="AE3473" s="17">
        <f t="shared" si="945"/>
        <v>10</v>
      </c>
      <c r="AF3473" s="17">
        <f t="shared" si="946"/>
        <v>2020</v>
      </c>
      <c r="AG3473" s="17" t="str">
        <f>IFERROR(VLOOKUP(MID(A3473,2,4)*1,[1]Cruces!K:L,2,0),"Verificar")</f>
        <v>Magdalena</v>
      </c>
      <c r="AH3473" s="17">
        <f t="shared" ca="1" si="947"/>
        <v>26</v>
      </c>
      <c r="AI3473" s="17" t="str">
        <f>IFERROR(VLOOKUP(U3473,[1]Cruces!$O$1:$P$6,2,0),"Sin Orden")</f>
        <v>Pendiente</v>
      </c>
      <c r="AJ3473" s="17">
        <f t="shared" si="948"/>
        <v>30</v>
      </c>
      <c r="AK3473" s="17">
        <f t="shared" si="949"/>
        <v>10</v>
      </c>
      <c r="AL3473" s="17">
        <f t="shared" si="950"/>
        <v>2020</v>
      </c>
      <c r="AM3473" s="17">
        <f t="shared" ca="1" si="951"/>
        <v>26</v>
      </c>
      <c r="AN3473" s="18" t="str">
        <f>IFERROR(VLOOKUP(R3473*1,'[1]Ordenes de Servicio'!G:K,5,0),"No Cruza")</f>
        <v>No Cruza</v>
      </c>
      <c r="AO3473" s="17">
        <f t="shared" ca="1" si="952"/>
        <v>26</v>
      </c>
      <c r="AP3473" s="17">
        <f t="shared" si="953"/>
        <v>30</v>
      </c>
      <c r="AQ3473" s="17">
        <f t="shared" si="954"/>
        <v>10</v>
      </c>
      <c r="AR3473" s="17">
        <f t="shared" si="955"/>
        <v>2020</v>
      </c>
      <c r="AS3473" s="17">
        <f t="shared" ca="1" si="956"/>
        <v>26</v>
      </c>
      <c r="AT3473" s="17" t="str">
        <f t="shared" ca="1" si="959"/>
        <v>No</v>
      </c>
      <c r="AU3473" s="17">
        <f t="shared" si="957"/>
        <v>0</v>
      </c>
      <c r="AV3473" s="17" t="str">
        <f>+VLOOKUP(B3473,[1]Cruces!S:T,2,0)</f>
        <v>7. Ejecución en Campo OS BT</v>
      </c>
    </row>
    <row r="3474" spans="1:48" hidden="1" x14ac:dyDescent="0.25">
      <c r="A3474" s="17" t="s">
        <v>6188</v>
      </c>
      <c r="B3474" s="17" t="s">
        <v>68</v>
      </c>
      <c r="C3474" s="17">
        <v>2227869</v>
      </c>
      <c r="D3474" s="17">
        <v>0</v>
      </c>
      <c r="E3474" s="17" t="s">
        <v>55</v>
      </c>
      <c r="F3474" s="17" t="s">
        <v>107</v>
      </c>
      <c r="G3474" s="17" t="s">
        <v>6189</v>
      </c>
      <c r="H3474" s="17" t="s">
        <v>6190</v>
      </c>
      <c r="I3474" s="17" t="s">
        <v>116</v>
      </c>
      <c r="J3474" s="17" t="s">
        <v>59</v>
      </c>
      <c r="K3474" s="17" t="s">
        <v>97</v>
      </c>
      <c r="L3474" s="17" t="s">
        <v>117</v>
      </c>
      <c r="M3474" s="17" t="s">
        <v>118</v>
      </c>
      <c r="N3474" s="17" t="s">
        <v>75</v>
      </c>
      <c r="O3474" s="17">
        <v>20191119</v>
      </c>
      <c r="P3474" s="17">
        <v>20200124</v>
      </c>
      <c r="Q3474" s="17">
        <v>1110</v>
      </c>
      <c r="R3474" s="17">
        <v>27448456</v>
      </c>
      <c r="S3474" s="17" t="s">
        <v>76</v>
      </c>
      <c r="T3474" s="17" t="s">
        <v>63</v>
      </c>
      <c r="U3474" s="17" t="s">
        <v>88</v>
      </c>
      <c r="V3474" s="17">
        <f t="shared" si="958"/>
        <v>75</v>
      </c>
      <c r="W3474" s="17">
        <v>75000</v>
      </c>
      <c r="X3474" s="17" t="s">
        <v>89</v>
      </c>
      <c r="Y3474" s="17" t="s">
        <v>105</v>
      </c>
      <c r="Z3474" s="17">
        <v>20200525</v>
      </c>
      <c r="AA3474" s="17" t="s">
        <v>78</v>
      </c>
      <c r="AB3474" s="17">
        <v>1</v>
      </c>
      <c r="AC3474" s="17" t="str">
        <f>IFERROR(VLOOKUP(A3474,[1]Cruces!AJ:AK,2,0),VLOOKUP(CONCATENATE(X3474,AA3474),[1]Cruces!G:H,2,0))</f>
        <v>Solicitud de Obra</v>
      </c>
      <c r="AD3474" s="17">
        <f t="shared" si="944"/>
        <v>19</v>
      </c>
      <c r="AE3474" s="17">
        <f t="shared" si="945"/>
        <v>11</v>
      </c>
      <c r="AF3474" s="17">
        <f t="shared" si="946"/>
        <v>2019</v>
      </c>
      <c r="AG3474" s="17" t="str">
        <f>IFERROR(VLOOKUP(MID(A3474,2,4)*1,[1]Cruces!K:L,2,0),"Verificar")</f>
        <v>Atlántico Norte</v>
      </c>
      <c r="AH3474" s="17">
        <f t="shared" ca="1" si="947"/>
        <v>372</v>
      </c>
      <c r="AI3474" s="17" t="str">
        <f>IFERROR(VLOOKUP(U3474,[1]Cruces!$O$1:$P$6,2,0),"Sin Orden")</f>
        <v>Resuelta</v>
      </c>
      <c r="AJ3474" s="17">
        <f t="shared" si="948"/>
        <v>25</v>
      </c>
      <c r="AK3474" s="17">
        <f t="shared" si="949"/>
        <v>5</v>
      </c>
      <c r="AL3474" s="17">
        <f t="shared" si="950"/>
        <v>2020</v>
      </c>
      <c r="AM3474" s="17">
        <f t="shared" ca="1" si="951"/>
        <v>184</v>
      </c>
      <c r="AN3474" s="18" t="str">
        <f>IFERROR(VLOOKUP(R3474*1,'[1]Ordenes de Servicio'!G:K,5,0),"No Cruza")</f>
        <v>No Cruza</v>
      </c>
      <c r="AO3474" s="17">
        <f t="shared" ca="1" si="952"/>
        <v>188</v>
      </c>
      <c r="AP3474" s="17">
        <f t="shared" si="953"/>
        <v>24</v>
      </c>
      <c r="AQ3474" s="17">
        <f t="shared" si="954"/>
        <v>1</v>
      </c>
      <c r="AR3474" s="17">
        <f t="shared" si="955"/>
        <v>2020</v>
      </c>
      <c r="AS3474" s="17">
        <f t="shared" ca="1" si="956"/>
        <v>306</v>
      </c>
      <c r="AT3474" s="17" t="str">
        <f t="shared" ca="1" si="959"/>
        <v>No</v>
      </c>
      <c r="AU3474" s="17">
        <f t="shared" si="957"/>
        <v>122</v>
      </c>
      <c r="AV3474" s="17" t="str">
        <f>+VLOOKUP(B3474,[1]Cruces!S:T,2,0)</f>
        <v>5. Consultoría / Adjudicación</v>
      </c>
    </row>
    <row r="3475" spans="1:48" hidden="1" x14ac:dyDescent="0.25">
      <c r="A3475" s="17" t="s">
        <v>6191</v>
      </c>
      <c r="B3475" s="17" t="s">
        <v>68</v>
      </c>
      <c r="C3475" s="17">
        <v>0</v>
      </c>
      <c r="D3475" s="17">
        <v>0</v>
      </c>
      <c r="E3475" s="17" t="s">
        <v>55</v>
      </c>
      <c r="F3475" s="17" t="s">
        <v>56</v>
      </c>
      <c r="G3475" s="17" t="s">
        <v>6192</v>
      </c>
      <c r="H3475" s="17">
        <v>0</v>
      </c>
      <c r="I3475" s="17" t="s">
        <v>71</v>
      </c>
      <c r="J3475" s="17" t="s">
        <v>59</v>
      </c>
      <c r="K3475" s="17" t="s">
        <v>6193</v>
      </c>
      <c r="L3475" s="17" t="s">
        <v>117</v>
      </c>
      <c r="M3475" s="17" t="s">
        <v>118</v>
      </c>
      <c r="N3475" s="17" t="s">
        <v>75</v>
      </c>
      <c r="O3475" s="17">
        <v>20190730</v>
      </c>
      <c r="P3475" s="17">
        <v>20190823</v>
      </c>
      <c r="Q3475" s="17">
        <v>1110</v>
      </c>
      <c r="R3475" s="17">
        <v>26571921</v>
      </c>
      <c r="S3475" s="17" t="s">
        <v>100</v>
      </c>
      <c r="T3475" s="17" t="s">
        <v>63</v>
      </c>
      <c r="U3475" s="17" t="s">
        <v>91</v>
      </c>
      <c r="V3475" s="17">
        <f t="shared" si="958"/>
        <v>225</v>
      </c>
      <c r="W3475" s="17">
        <v>225000</v>
      </c>
      <c r="X3475" s="17" t="s">
        <v>64</v>
      </c>
      <c r="Y3475" s="17" t="s">
        <v>136</v>
      </c>
      <c r="Z3475" s="17">
        <v>20190913</v>
      </c>
      <c r="AA3475" s="17" t="s">
        <v>101</v>
      </c>
      <c r="AB3475" s="17">
        <v>1</v>
      </c>
      <c r="AC3475" s="17" t="str">
        <f>IFERROR(VLOOKUP(A3475,[1]Cruces!AJ:AK,2,0),VLOOKUP(CONCATENATE(X3475,AA3475),[1]Cruces!G:H,2,0))</f>
        <v>Solicitud de Obra</v>
      </c>
      <c r="AD3475" s="17">
        <f t="shared" si="944"/>
        <v>30</v>
      </c>
      <c r="AE3475" s="17">
        <f t="shared" si="945"/>
        <v>7</v>
      </c>
      <c r="AF3475" s="17">
        <f t="shared" si="946"/>
        <v>2019</v>
      </c>
      <c r="AG3475" s="17" t="str">
        <f>IFERROR(VLOOKUP(MID(A3475,2,4)*1,[1]Cruces!K:L,2,0),"Verificar")</f>
        <v>Atlántico Norte</v>
      </c>
      <c r="AH3475" s="17">
        <f t="shared" ca="1" si="947"/>
        <v>484</v>
      </c>
      <c r="AI3475" s="17" t="str">
        <f>IFERROR(VLOOKUP(U3475,[1]Cruces!$O$1:$P$6,2,0),"Sin Orden")</f>
        <v>Resuelta</v>
      </c>
      <c r="AJ3475" s="17">
        <f t="shared" si="948"/>
        <v>13</v>
      </c>
      <c r="AK3475" s="17">
        <f t="shared" si="949"/>
        <v>9</v>
      </c>
      <c r="AL3475" s="17">
        <f t="shared" si="950"/>
        <v>2019</v>
      </c>
      <c r="AM3475" s="17">
        <f t="shared" ca="1" si="951"/>
        <v>439</v>
      </c>
      <c r="AN3475" s="18" t="str">
        <f>IFERROR(VLOOKUP(R3475*1,'[1]Ordenes de Servicio'!G:K,5,0),"No Cruza")</f>
        <v>No Cruza</v>
      </c>
      <c r="AO3475" s="17">
        <f t="shared" ca="1" si="952"/>
        <v>45</v>
      </c>
      <c r="AP3475" s="17">
        <f t="shared" si="953"/>
        <v>23</v>
      </c>
      <c r="AQ3475" s="17">
        <f t="shared" si="954"/>
        <v>8</v>
      </c>
      <c r="AR3475" s="17">
        <f t="shared" si="955"/>
        <v>2019</v>
      </c>
      <c r="AS3475" s="17">
        <f t="shared" ca="1" si="956"/>
        <v>460</v>
      </c>
      <c r="AT3475" s="17" t="str">
        <f t="shared" ca="1" si="959"/>
        <v>Si</v>
      </c>
      <c r="AU3475" s="17">
        <f t="shared" si="957"/>
        <v>21</v>
      </c>
      <c r="AV3475" s="17" t="str">
        <f>+VLOOKUP(B3475,[1]Cruces!S:T,2,0)</f>
        <v>5. Consultoría / Adjudicación</v>
      </c>
    </row>
    <row r="3476" spans="1:48" hidden="1" x14ac:dyDescent="0.25">
      <c r="A3476" s="17" t="s">
        <v>6194</v>
      </c>
      <c r="B3476" s="17" t="s">
        <v>68</v>
      </c>
      <c r="C3476" s="17">
        <v>0</v>
      </c>
      <c r="D3476" s="17">
        <v>0</v>
      </c>
      <c r="E3476" s="17" t="s">
        <v>55</v>
      </c>
      <c r="F3476" s="17" t="s">
        <v>107</v>
      </c>
      <c r="G3476" s="17" t="s">
        <v>6195</v>
      </c>
      <c r="H3476" s="17">
        <v>3118219998</v>
      </c>
      <c r="I3476" s="17" t="s">
        <v>182</v>
      </c>
      <c r="J3476" s="17" t="s">
        <v>59</v>
      </c>
      <c r="K3476" s="17" t="s">
        <v>97</v>
      </c>
      <c r="L3476" s="17" t="s">
        <v>325</v>
      </c>
      <c r="M3476" s="17" t="s">
        <v>326</v>
      </c>
      <c r="N3476" s="17" t="s">
        <v>75</v>
      </c>
      <c r="O3476" s="17">
        <v>20181130</v>
      </c>
      <c r="P3476" s="17">
        <v>20190805</v>
      </c>
      <c r="Q3476" s="17">
        <v>9510</v>
      </c>
      <c r="R3476" s="17">
        <v>0</v>
      </c>
      <c r="S3476" s="17"/>
      <c r="T3476" s="17" t="s">
        <v>63</v>
      </c>
      <c r="U3476" s="17"/>
      <c r="V3476" s="17">
        <f t="shared" si="958"/>
        <v>300</v>
      </c>
      <c r="W3476" s="17">
        <v>300000</v>
      </c>
      <c r="X3476" s="17" t="s">
        <v>64</v>
      </c>
      <c r="Y3476" s="17" t="s">
        <v>68</v>
      </c>
      <c r="Z3476" s="17">
        <v>20190805</v>
      </c>
      <c r="AA3476" s="17" t="s">
        <v>137</v>
      </c>
      <c r="AB3476" s="17">
        <v>1</v>
      </c>
      <c r="AC3476" s="17" t="str">
        <f>IFERROR(VLOOKUP(A3476,[1]Cruces!AJ:AK,2,0),VLOOKUP(CONCATENATE(X3476,AA3476),[1]Cruces!G:H,2,0))</f>
        <v>Solicitud de Obra</v>
      </c>
      <c r="AD3476" s="17">
        <f t="shared" si="944"/>
        <v>30</v>
      </c>
      <c r="AE3476" s="17">
        <f t="shared" si="945"/>
        <v>11</v>
      </c>
      <c r="AF3476" s="17">
        <f t="shared" si="946"/>
        <v>2018</v>
      </c>
      <c r="AG3476" s="17" t="str">
        <f>IFERROR(VLOOKUP(MID(A3476,2,4)*1,[1]Cruces!K:L,2,0),"Verificar")</f>
        <v>Atlántico Norte</v>
      </c>
      <c r="AH3476" s="17">
        <f t="shared" ca="1" si="947"/>
        <v>726</v>
      </c>
      <c r="AI3476" s="17" t="str">
        <f>IFERROR(VLOOKUP(U3476,[1]Cruces!$O$1:$P$6,2,0),"Sin Orden")</f>
        <v>Sin Orden</v>
      </c>
      <c r="AJ3476" s="17">
        <f t="shared" si="948"/>
        <v>5</v>
      </c>
      <c r="AK3476" s="17">
        <f t="shared" si="949"/>
        <v>8</v>
      </c>
      <c r="AL3476" s="17">
        <f t="shared" si="950"/>
        <v>2019</v>
      </c>
      <c r="AM3476" s="17">
        <f t="shared" ca="1" si="951"/>
        <v>478</v>
      </c>
      <c r="AN3476" s="18" t="str">
        <f>IFERROR(VLOOKUP(R3476*1,'[1]Ordenes de Servicio'!G:K,5,0),"No Cruza")</f>
        <v>No Cruza</v>
      </c>
      <c r="AO3476" s="17">
        <f t="shared" ca="1" si="952"/>
        <v>478</v>
      </c>
      <c r="AP3476" s="17">
        <f t="shared" si="953"/>
        <v>5</v>
      </c>
      <c r="AQ3476" s="17">
        <f t="shared" si="954"/>
        <v>8</v>
      </c>
      <c r="AR3476" s="17">
        <f t="shared" si="955"/>
        <v>2019</v>
      </c>
      <c r="AS3476" s="17">
        <f t="shared" ca="1" si="956"/>
        <v>478</v>
      </c>
      <c r="AT3476" s="17" t="str">
        <f t="shared" ca="1" si="959"/>
        <v>Si</v>
      </c>
      <c r="AU3476" s="17">
        <f t="shared" si="957"/>
        <v>0</v>
      </c>
      <c r="AV3476" s="17" t="str">
        <f>+VLOOKUP(B3476,[1]Cruces!S:T,2,0)</f>
        <v>5. Consultoría / Adjudicación</v>
      </c>
    </row>
    <row r="3477" spans="1:48" hidden="1" x14ac:dyDescent="0.25">
      <c r="A3477" s="17" t="s">
        <v>6196</v>
      </c>
      <c r="B3477" s="17" t="s">
        <v>68</v>
      </c>
      <c r="C3477" s="17">
        <v>0</v>
      </c>
      <c r="D3477" s="17">
        <v>0</v>
      </c>
      <c r="E3477" s="17" t="s">
        <v>55</v>
      </c>
      <c r="F3477" s="17" t="s">
        <v>126</v>
      </c>
      <c r="G3477" s="17" t="s">
        <v>6197</v>
      </c>
      <c r="H3477" s="17">
        <v>0</v>
      </c>
      <c r="I3477" s="17" t="s">
        <v>71</v>
      </c>
      <c r="J3477" s="17" t="s">
        <v>59</v>
      </c>
      <c r="K3477" s="17" t="s">
        <v>6198</v>
      </c>
      <c r="L3477" s="17" t="s">
        <v>129</v>
      </c>
      <c r="M3477" s="17" t="s">
        <v>130</v>
      </c>
      <c r="N3477" s="17" t="s">
        <v>75</v>
      </c>
      <c r="O3477" s="17">
        <v>20200707</v>
      </c>
      <c r="P3477" s="17">
        <v>20200710</v>
      </c>
      <c r="Q3477" s="17">
        <v>7751</v>
      </c>
      <c r="R3477" s="17">
        <v>27793150</v>
      </c>
      <c r="S3477" s="17" t="s">
        <v>76</v>
      </c>
      <c r="T3477" s="17" t="s">
        <v>63</v>
      </c>
      <c r="U3477" s="17" t="s">
        <v>88</v>
      </c>
      <c r="V3477" s="17">
        <f t="shared" si="958"/>
        <v>37.5</v>
      </c>
      <c r="W3477" s="17">
        <v>37500</v>
      </c>
      <c r="X3477" s="17" t="s">
        <v>64</v>
      </c>
      <c r="Y3477" s="17" t="s">
        <v>188</v>
      </c>
      <c r="Z3477" s="17">
        <v>20200710</v>
      </c>
      <c r="AA3477" s="17" t="s">
        <v>78</v>
      </c>
      <c r="AB3477" s="17">
        <v>1</v>
      </c>
      <c r="AC3477" s="17" t="str">
        <f>IFERROR(VLOOKUP(A3477,[1]Cruces!AJ:AK,2,0),VLOOKUP(CONCATENATE(X3477,AA3477),[1]Cruces!G:H,2,0))</f>
        <v>Solicitud de Obra</v>
      </c>
      <c r="AD3477" s="17">
        <f t="shared" si="944"/>
        <v>7</v>
      </c>
      <c r="AE3477" s="17">
        <f t="shared" si="945"/>
        <v>7</v>
      </c>
      <c r="AF3477" s="17">
        <f t="shared" si="946"/>
        <v>2020</v>
      </c>
      <c r="AG3477" s="17" t="str">
        <f>IFERROR(VLOOKUP(MID(A3477,2,4)*1,[1]Cruces!K:L,2,0),"Verificar")</f>
        <v>Guajira</v>
      </c>
      <c r="AH3477" s="17">
        <f t="shared" ca="1" si="947"/>
        <v>141</v>
      </c>
      <c r="AI3477" s="17" t="str">
        <f>IFERROR(VLOOKUP(U3477,[1]Cruces!$O$1:$P$6,2,0),"Sin Orden")</f>
        <v>Resuelta</v>
      </c>
      <c r="AJ3477" s="17">
        <f t="shared" si="948"/>
        <v>10</v>
      </c>
      <c r="AK3477" s="17">
        <f t="shared" si="949"/>
        <v>7</v>
      </c>
      <c r="AL3477" s="17">
        <f t="shared" si="950"/>
        <v>2020</v>
      </c>
      <c r="AM3477" s="17">
        <f t="shared" ca="1" si="951"/>
        <v>138</v>
      </c>
      <c r="AN3477" s="18">
        <f>IFERROR(VLOOKUP(R3477*1,'[1]Ordenes de Servicio'!G:K,5,0),"No Cruza")</f>
        <v>44022</v>
      </c>
      <c r="AO3477" s="17">
        <f t="shared" ca="1" si="952"/>
        <v>3</v>
      </c>
      <c r="AP3477" s="17">
        <f t="shared" si="953"/>
        <v>10</v>
      </c>
      <c r="AQ3477" s="17">
        <f t="shared" si="954"/>
        <v>7</v>
      </c>
      <c r="AR3477" s="17">
        <f t="shared" si="955"/>
        <v>2020</v>
      </c>
      <c r="AS3477" s="17">
        <f t="shared" ca="1" si="956"/>
        <v>138</v>
      </c>
      <c r="AT3477" s="17" t="str">
        <f t="shared" ca="1" si="959"/>
        <v>No</v>
      </c>
      <c r="AU3477" s="17">
        <f t="shared" si="957"/>
        <v>0</v>
      </c>
      <c r="AV3477" s="17" t="str">
        <f>+VLOOKUP(B3477,[1]Cruces!S:T,2,0)</f>
        <v>5. Consultoría / Adjudicación</v>
      </c>
    </row>
    <row r="3478" spans="1:48" hidden="1" x14ac:dyDescent="0.25">
      <c r="A3478" s="17" t="s">
        <v>6199</v>
      </c>
      <c r="B3478" s="17" t="s">
        <v>68</v>
      </c>
      <c r="C3478" s="17">
        <v>0</v>
      </c>
      <c r="D3478" s="17">
        <v>0</v>
      </c>
      <c r="E3478" s="17" t="s">
        <v>55</v>
      </c>
      <c r="F3478" s="17" t="s">
        <v>120</v>
      </c>
      <c r="G3478" s="17" t="s">
        <v>6200</v>
      </c>
      <c r="H3478" s="20">
        <v>0</v>
      </c>
      <c r="I3478" s="17" t="s">
        <v>116</v>
      </c>
      <c r="J3478" s="17" t="s">
        <v>59</v>
      </c>
      <c r="K3478" s="17" t="s">
        <v>97</v>
      </c>
      <c r="L3478" s="17" t="s">
        <v>122</v>
      </c>
      <c r="M3478" s="17" t="s">
        <v>123</v>
      </c>
      <c r="N3478" s="17" t="s">
        <v>75</v>
      </c>
      <c r="O3478" s="17">
        <v>20171019</v>
      </c>
      <c r="P3478" s="17">
        <v>20171211</v>
      </c>
      <c r="Q3478" s="17">
        <v>1110</v>
      </c>
      <c r="R3478" s="17">
        <v>24365896</v>
      </c>
      <c r="S3478" s="17" t="s">
        <v>100</v>
      </c>
      <c r="T3478" s="17" t="s">
        <v>63</v>
      </c>
      <c r="U3478" s="17" t="s">
        <v>91</v>
      </c>
      <c r="V3478" s="17">
        <f t="shared" si="958"/>
        <v>150</v>
      </c>
      <c r="W3478" s="17">
        <v>150000</v>
      </c>
      <c r="X3478" s="17" t="s">
        <v>64</v>
      </c>
      <c r="Y3478" s="17" t="s">
        <v>136</v>
      </c>
      <c r="Z3478" s="17">
        <v>20171227</v>
      </c>
      <c r="AA3478" s="17" t="s">
        <v>101</v>
      </c>
      <c r="AB3478" s="17">
        <v>1</v>
      </c>
      <c r="AC3478" s="17" t="str">
        <f>IFERROR(VLOOKUP(A3478,[1]Cruces!AJ:AK,2,0),VLOOKUP(CONCATENATE(X3478,AA3478),[1]Cruces!G:H,2,0))</f>
        <v>Solicitud de Obra</v>
      </c>
      <c r="AD3478" s="17">
        <f t="shared" si="944"/>
        <v>19</v>
      </c>
      <c r="AE3478" s="17">
        <f t="shared" si="945"/>
        <v>10</v>
      </c>
      <c r="AF3478" s="17">
        <f t="shared" si="946"/>
        <v>2017</v>
      </c>
      <c r="AG3478" s="17" t="str">
        <f>IFERROR(VLOOKUP(MID(A3478,2,4)*1,[1]Cruces!K:L,2,0),"Verificar")</f>
        <v>Atlántico Norte</v>
      </c>
      <c r="AH3478" s="17">
        <f t="shared" ca="1" si="947"/>
        <v>1133</v>
      </c>
      <c r="AI3478" s="17" t="str">
        <f>IFERROR(VLOOKUP(U3478,[1]Cruces!$O$1:$P$6,2,0),"Sin Orden")</f>
        <v>Resuelta</v>
      </c>
      <c r="AJ3478" s="17">
        <f t="shared" si="948"/>
        <v>27</v>
      </c>
      <c r="AK3478" s="17">
        <f t="shared" si="949"/>
        <v>12</v>
      </c>
      <c r="AL3478" s="17">
        <f t="shared" si="950"/>
        <v>2017</v>
      </c>
      <c r="AM3478" s="17">
        <f t="shared" ca="1" si="951"/>
        <v>1064</v>
      </c>
      <c r="AN3478" s="18" t="str">
        <f>IFERROR(VLOOKUP(R3478*1,'[1]Ordenes de Servicio'!G:K,5,0),"No Cruza")</f>
        <v>No Cruza</v>
      </c>
      <c r="AO3478" s="17">
        <f t="shared" ca="1" si="952"/>
        <v>69</v>
      </c>
      <c r="AP3478" s="17">
        <f t="shared" si="953"/>
        <v>11</v>
      </c>
      <c r="AQ3478" s="17">
        <f t="shared" si="954"/>
        <v>12</v>
      </c>
      <c r="AR3478" s="17">
        <f t="shared" si="955"/>
        <v>2017</v>
      </c>
      <c r="AS3478" s="17">
        <f t="shared" ca="1" si="956"/>
        <v>1080</v>
      </c>
      <c r="AT3478" s="17" t="str">
        <f t="shared" ca="1" si="959"/>
        <v>Si</v>
      </c>
      <c r="AU3478" s="17">
        <f t="shared" si="957"/>
        <v>16</v>
      </c>
      <c r="AV3478" s="17" t="str">
        <f>+VLOOKUP(B3478,[1]Cruces!S:T,2,0)</f>
        <v>5. Consultoría / Adjudicación</v>
      </c>
    </row>
    <row r="3479" spans="1:48" hidden="1" x14ac:dyDescent="0.25">
      <c r="A3479" s="17" t="s">
        <v>6201</v>
      </c>
      <c r="B3479" s="17" t="s">
        <v>579</v>
      </c>
      <c r="C3479" s="17">
        <v>0</v>
      </c>
      <c r="D3479" s="17">
        <v>0</v>
      </c>
      <c r="E3479" s="17" t="s">
        <v>55</v>
      </c>
      <c r="F3479" s="17" t="s">
        <v>107</v>
      </c>
      <c r="G3479" s="17" t="s">
        <v>6202</v>
      </c>
      <c r="H3479" s="17">
        <v>0</v>
      </c>
      <c r="I3479" s="17" t="s">
        <v>357</v>
      </c>
      <c r="J3479" s="17" t="s">
        <v>59</v>
      </c>
      <c r="K3479" s="17" t="s">
        <v>6203</v>
      </c>
      <c r="L3479" s="17" t="s">
        <v>117</v>
      </c>
      <c r="M3479" s="17" t="s">
        <v>118</v>
      </c>
      <c r="N3479" s="17" t="s">
        <v>582</v>
      </c>
      <c r="O3479" s="17">
        <v>20200612</v>
      </c>
      <c r="P3479" s="17">
        <v>20200612</v>
      </c>
      <c r="Q3479" s="17">
        <v>1180</v>
      </c>
      <c r="R3479" s="17">
        <v>0</v>
      </c>
      <c r="S3479" s="17"/>
      <c r="T3479" s="17" t="s">
        <v>63</v>
      </c>
      <c r="U3479" s="17"/>
      <c r="V3479" s="17">
        <f t="shared" si="958"/>
        <v>1</v>
      </c>
      <c r="W3479" s="17">
        <v>1000</v>
      </c>
      <c r="X3479" s="17" t="s">
        <v>64</v>
      </c>
      <c r="Y3479" s="17" t="s">
        <v>583</v>
      </c>
      <c r="Z3479" s="17">
        <v>20200612</v>
      </c>
      <c r="AA3479" s="17" t="s">
        <v>113</v>
      </c>
      <c r="AB3479" s="17">
        <v>1</v>
      </c>
      <c r="AC3479" s="17" t="str">
        <f>IFERROR(VLOOKUP(A3479,[1]Cruces!AJ:AK,2,0),VLOOKUP(CONCATENATE(X3479,AA3479),[1]Cruces!G:H,2,0))</f>
        <v>Solicitud de Obra</v>
      </c>
      <c r="AD3479" s="17">
        <f t="shared" si="944"/>
        <v>12</v>
      </c>
      <c r="AE3479" s="17">
        <f t="shared" si="945"/>
        <v>6</v>
      </c>
      <c r="AF3479" s="17">
        <f t="shared" si="946"/>
        <v>2020</v>
      </c>
      <c r="AG3479" s="17" t="str">
        <f>IFERROR(VLOOKUP(MID(A3479,2,4)*1,[1]Cruces!K:L,2,0),"Verificar")</f>
        <v>Atlántico Norte</v>
      </c>
      <c r="AH3479" s="17">
        <f t="shared" ca="1" si="947"/>
        <v>166</v>
      </c>
      <c r="AI3479" s="17" t="str">
        <f>IFERROR(VLOOKUP(U3479,[1]Cruces!$O$1:$P$6,2,0),"Sin Orden")</f>
        <v>Sin Orden</v>
      </c>
      <c r="AJ3479" s="17">
        <f t="shared" si="948"/>
        <v>12</v>
      </c>
      <c r="AK3479" s="17">
        <f t="shared" si="949"/>
        <v>6</v>
      </c>
      <c r="AL3479" s="17">
        <f t="shared" si="950"/>
        <v>2020</v>
      </c>
      <c r="AM3479" s="17">
        <f t="shared" ca="1" si="951"/>
        <v>166</v>
      </c>
      <c r="AN3479" s="18" t="str">
        <f>IFERROR(VLOOKUP(R3479*1,'[1]Ordenes de Servicio'!G:K,5,0),"No Cruza")</f>
        <v>No Cruza</v>
      </c>
      <c r="AO3479" s="17">
        <f t="shared" ca="1" si="952"/>
        <v>166</v>
      </c>
      <c r="AP3479" s="17">
        <f t="shared" si="953"/>
        <v>12</v>
      </c>
      <c r="AQ3479" s="17">
        <f t="shared" si="954"/>
        <v>6</v>
      </c>
      <c r="AR3479" s="17">
        <f t="shared" si="955"/>
        <v>2020</v>
      </c>
      <c r="AS3479" s="17">
        <f t="shared" ca="1" si="956"/>
        <v>166</v>
      </c>
      <c r="AT3479" s="17" t="str">
        <f t="shared" ca="1" si="959"/>
        <v>No</v>
      </c>
      <c r="AU3479" s="17">
        <f t="shared" si="957"/>
        <v>0</v>
      </c>
      <c r="AV3479" s="17" t="str">
        <f>+VLOOKUP(B3479,[1]Cruces!S:T,2,0)</f>
        <v>2. Factibilidad</v>
      </c>
    </row>
    <row r="3480" spans="1:48" hidden="1" x14ac:dyDescent="0.25">
      <c r="A3480" s="17" t="s">
        <v>10130</v>
      </c>
      <c r="B3480" s="17" t="s">
        <v>6595</v>
      </c>
      <c r="C3480" s="17">
        <v>0</v>
      </c>
      <c r="D3480" s="17">
        <v>0</v>
      </c>
      <c r="E3480" s="17" t="s">
        <v>55</v>
      </c>
      <c r="F3480" s="17" t="s">
        <v>107</v>
      </c>
      <c r="G3480" s="17" t="s">
        <v>10131</v>
      </c>
      <c r="H3480" s="17">
        <v>3124403902</v>
      </c>
      <c r="I3480" s="17" t="s">
        <v>71</v>
      </c>
      <c r="J3480" s="17" t="s">
        <v>59</v>
      </c>
      <c r="K3480" s="17" t="s">
        <v>10132</v>
      </c>
      <c r="L3480" s="17" t="s">
        <v>325</v>
      </c>
      <c r="M3480" s="17" t="s">
        <v>326</v>
      </c>
      <c r="N3480" s="17" t="s">
        <v>6600</v>
      </c>
      <c r="O3480" s="17">
        <v>20200429</v>
      </c>
      <c r="P3480" s="17">
        <v>20200430</v>
      </c>
      <c r="Q3480" s="17">
        <v>1180</v>
      </c>
      <c r="R3480" s="17">
        <v>27381766</v>
      </c>
      <c r="S3480" s="17" t="s">
        <v>6601</v>
      </c>
      <c r="T3480" s="17" t="s">
        <v>63</v>
      </c>
      <c r="U3480" s="17" t="s">
        <v>91</v>
      </c>
      <c r="V3480" s="17">
        <f t="shared" si="958"/>
        <v>3</v>
      </c>
      <c r="W3480" s="17">
        <v>3000</v>
      </c>
      <c r="X3480" s="17" t="s">
        <v>7065</v>
      </c>
      <c r="Y3480" s="17" t="s">
        <v>6595</v>
      </c>
      <c r="Z3480" s="17">
        <v>20200430</v>
      </c>
      <c r="AA3480" s="17" t="s">
        <v>1947</v>
      </c>
      <c r="AB3480" s="17">
        <v>1</v>
      </c>
      <c r="AC3480" s="17" t="str">
        <f>IFERROR(VLOOKUP(A3480,[1]Cruces!AJ:AK,2,0),VLOOKUP(CONCATENATE(X3480,AA3480),[1]Cruces!G:H,2,0))</f>
        <v>Solicitud por BT</v>
      </c>
      <c r="AD3480" s="17">
        <f t="shared" si="944"/>
        <v>29</v>
      </c>
      <c r="AE3480" s="17">
        <f t="shared" si="945"/>
        <v>4</v>
      </c>
      <c r="AF3480" s="17">
        <f t="shared" si="946"/>
        <v>2020</v>
      </c>
      <c r="AG3480" s="17" t="str">
        <f>IFERROR(VLOOKUP(MID(A3480,2,4)*1,[1]Cruces!K:L,2,0),"Verificar")</f>
        <v>Atlántico Norte</v>
      </c>
      <c r="AH3480" s="17">
        <f t="shared" ca="1" si="947"/>
        <v>210</v>
      </c>
      <c r="AI3480" s="17" t="str">
        <f>IFERROR(VLOOKUP(U3480,[1]Cruces!$O$1:$P$6,2,0),"Sin Orden")</f>
        <v>Resuelta</v>
      </c>
      <c r="AJ3480" s="17">
        <f t="shared" si="948"/>
        <v>30</v>
      </c>
      <c r="AK3480" s="17">
        <f t="shared" si="949"/>
        <v>4</v>
      </c>
      <c r="AL3480" s="17">
        <f t="shared" si="950"/>
        <v>2020</v>
      </c>
      <c r="AM3480" s="17">
        <f t="shared" ca="1" si="951"/>
        <v>209</v>
      </c>
      <c r="AN3480" s="18" t="str">
        <f>IFERROR(VLOOKUP(R3480*1,'[1]Ordenes de Servicio'!G:K,5,0),"No Cruza")</f>
        <v>No Cruza</v>
      </c>
      <c r="AO3480" s="17">
        <f t="shared" ca="1" si="952"/>
        <v>1</v>
      </c>
      <c r="AP3480" s="17">
        <f t="shared" si="953"/>
        <v>30</v>
      </c>
      <c r="AQ3480" s="17">
        <f t="shared" si="954"/>
        <v>4</v>
      </c>
      <c r="AR3480" s="17">
        <f t="shared" si="955"/>
        <v>2020</v>
      </c>
      <c r="AS3480" s="17">
        <f t="shared" ca="1" si="956"/>
        <v>209</v>
      </c>
      <c r="AT3480" s="17" t="str">
        <f t="shared" ca="1" si="959"/>
        <v>No</v>
      </c>
      <c r="AU3480" s="17">
        <f t="shared" si="957"/>
        <v>0</v>
      </c>
      <c r="AV3480" s="17" t="str">
        <f>+VLOOKUP(B3480,[1]Cruces!S:T,2,0)</f>
        <v>7. Ejecución en Campo OS BT</v>
      </c>
    </row>
    <row r="3481" spans="1:48" hidden="1" x14ac:dyDescent="0.25">
      <c r="A3481" s="17" t="s">
        <v>6204</v>
      </c>
      <c r="B3481" s="17" t="s">
        <v>68</v>
      </c>
      <c r="C3481" s="17">
        <v>0</v>
      </c>
      <c r="D3481" s="17">
        <v>0</v>
      </c>
      <c r="E3481" s="17" t="s">
        <v>55</v>
      </c>
      <c r="F3481" s="17" t="s">
        <v>232</v>
      </c>
      <c r="G3481" s="17" t="s">
        <v>6205</v>
      </c>
      <c r="H3481" s="17">
        <v>0</v>
      </c>
      <c r="I3481" s="17" t="s">
        <v>83</v>
      </c>
      <c r="J3481" s="17" t="s">
        <v>59</v>
      </c>
      <c r="K3481" s="17" t="s">
        <v>6206</v>
      </c>
      <c r="L3481" s="17" t="s">
        <v>280</v>
      </c>
      <c r="M3481" s="17" t="s">
        <v>281</v>
      </c>
      <c r="N3481" s="17" t="s">
        <v>75</v>
      </c>
      <c r="O3481" s="17">
        <v>20180914</v>
      </c>
      <c r="P3481" s="17">
        <v>20190206</v>
      </c>
      <c r="Q3481" s="17">
        <v>7541</v>
      </c>
      <c r="R3481" s="17">
        <v>26246932</v>
      </c>
      <c r="S3481" s="17" t="s">
        <v>76</v>
      </c>
      <c r="T3481" s="17" t="s">
        <v>63</v>
      </c>
      <c r="U3481" s="17" t="s">
        <v>91</v>
      </c>
      <c r="V3481" s="17">
        <f t="shared" si="958"/>
        <v>30</v>
      </c>
      <c r="W3481" s="17">
        <v>30000</v>
      </c>
      <c r="X3481" s="17" t="s">
        <v>64</v>
      </c>
      <c r="Y3481" s="17" t="s">
        <v>150</v>
      </c>
      <c r="Z3481" s="17">
        <v>20200722</v>
      </c>
      <c r="AA3481" s="17" t="s">
        <v>78</v>
      </c>
      <c r="AB3481" s="17">
        <v>1</v>
      </c>
      <c r="AC3481" s="17" t="str">
        <f>IFERROR(VLOOKUP(A3481,[1]Cruces!AJ:AK,2,0),VLOOKUP(CONCATENATE(X3481,AA3481),[1]Cruces!G:H,2,0))</f>
        <v>Solicitud de Obra</v>
      </c>
      <c r="AD3481" s="17">
        <f t="shared" si="944"/>
        <v>14</v>
      </c>
      <c r="AE3481" s="17">
        <f t="shared" si="945"/>
        <v>9</v>
      </c>
      <c r="AF3481" s="17">
        <f t="shared" si="946"/>
        <v>2018</v>
      </c>
      <c r="AG3481" s="17" t="str">
        <f>IFERROR(VLOOKUP(MID(A3481,2,4)*1,[1]Cruces!K:L,2,0),"Verificar")</f>
        <v>Atlántico Sur</v>
      </c>
      <c r="AH3481" s="17">
        <f t="shared" ca="1" si="947"/>
        <v>803</v>
      </c>
      <c r="AI3481" s="17" t="str">
        <f>IFERROR(VLOOKUP(U3481,[1]Cruces!$O$1:$P$6,2,0),"Sin Orden")</f>
        <v>Resuelta</v>
      </c>
      <c r="AJ3481" s="17">
        <f t="shared" si="948"/>
        <v>22</v>
      </c>
      <c r="AK3481" s="17">
        <f t="shared" si="949"/>
        <v>7</v>
      </c>
      <c r="AL3481" s="17">
        <f t="shared" si="950"/>
        <v>2020</v>
      </c>
      <c r="AM3481" s="17">
        <f t="shared" ca="1" si="951"/>
        <v>126</v>
      </c>
      <c r="AN3481" s="18">
        <f>IFERROR(VLOOKUP(R3481*1,'[1]Ordenes de Servicio'!G:K,5,0),"No Cruza")</f>
        <v>43581</v>
      </c>
      <c r="AO3481" s="17">
        <f t="shared" ca="1" si="952"/>
        <v>677</v>
      </c>
      <c r="AP3481" s="17">
        <f t="shared" si="953"/>
        <v>6</v>
      </c>
      <c r="AQ3481" s="17">
        <f t="shared" si="954"/>
        <v>2</v>
      </c>
      <c r="AR3481" s="17">
        <f t="shared" si="955"/>
        <v>2019</v>
      </c>
      <c r="AS3481" s="17">
        <f t="shared" ca="1" si="956"/>
        <v>658</v>
      </c>
      <c r="AT3481" s="17" t="str">
        <f t="shared" ca="1" si="959"/>
        <v>Si</v>
      </c>
      <c r="AU3481" s="17">
        <f t="shared" si="957"/>
        <v>532</v>
      </c>
      <c r="AV3481" s="17" t="str">
        <f>+VLOOKUP(B3481,[1]Cruces!S:T,2,0)</f>
        <v>5. Consultoría / Adjudicación</v>
      </c>
    </row>
    <row r="3482" spans="1:48" x14ac:dyDescent="0.25">
      <c r="A3482" s="17" t="s">
        <v>6207</v>
      </c>
      <c r="B3482" s="17" t="s">
        <v>80</v>
      </c>
      <c r="C3482" s="17">
        <v>0</v>
      </c>
      <c r="D3482" s="17">
        <v>0</v>
      </c>
      <c r="E3482" s="17" t="s">
        <v>55</v>
      </c>
      <c r="F3482" s="17" t="s">
        <v>81</v>
      </c>
      <c r="G3482" s="17" t="s">
        <v>6208</v>
      </c>
      <c r="H3482" s="17">
        <v>3142936562</v>
      </c>
      <c r="I3482" s="17" t="s">
        <v>116</v>
      </c>
      <c r="J3482" s="17" t="s">
        <v>59</v>
      </c>
      <c r="K3482" s="17" t="s">
        <v>6209</v>
      </c>
      <c r="L3482" s="17" t="s">
        <v>85</v>
      </c>
      <c r="M3482" s="17" t="s">
        <v>86</v>
      </c>
      <c r="N3482" s="17" t="s">
        <v>87</v>
      </c>
      <c r="O3482" s="17">
        <v>20200212</v>
      </c>
      <c r="P3482" s="17">
        <v>20201120</v>
      </c>
      <c r="Q3482" s="17">
        <v>3410</v>
      </c>
      <c r="R3482" s="17">
        <v>28225010</v>
      </c>
      <c r="S3482" s="17" t="s">
        <v>76</v>
      </c>
      <c r="T3482" s="17" t="s">
        <v>63</v>
      </c>
      <c r="U3482" s="17" t="s">
        <v>88</v>
      </c>
      <c r="V3482" s="17">
        <f t="shared" si="958"/>
        <v>1</v>
      </c>
      <c r="W3482" s="17">
        <v>1000</v>
      </c>
      <c r="X3482" s="17" t="s">
        <v>64</v>
      </c>
      <c r="Y3482" s="17" t="s">
        <v>90</v>
      </c>
      <c r="Z3482" s="17">
        <v>20201120</v>
      </c>
      <c r="AA3482" s="17" t="s">
        <v>113</v>
      </c>
      <c r="AB3482" s="17">
        <v>1</v>
      </c>
      <c r="AC3482" s="17" t="str">
        <f>IFERROR(VLOOKUP(A3482,[1]Cruces!AJ:AK,2,0),VLOOKUP(CONCATENATE(X3482,AA3482),[1]Cruces!G:H,2,0))</f>
        <v>Solicitud de Obra</v>
      </c>
      <c r="AD3482" s="17">
        <f t="shared" si="944"/>
        <v>12</v>
      </c>
      <c r="AE3482" s="17">
        <f t="shared" si="945"/>
        <v>2</v>
      </c>
      <c r="AF3482" s="17">
        <f t="shared" si="946"/>
        <v>2020</v>
      </c>
      <c r="AG3482" s="17" t="str">
        <f>IFERROR(VLOOKUP(MID(A3482,2,4)*1,[1]Cruces!K:L,2,0),"Verificar")</f>
        <v>Magdalena</v>
      </c>
      <c r="AH3482" s="17">
        <f t="shared" ca="1" si="947"/>
        <v>287</v>
      </c>
      <c r="AI3482" s="17" t="str">
        <f>IFERROR(VLOOKUP(U3482,[1]Cruces!$O$1:$P$6,2,0),"Sin Orden")</f>
        <v>Resuelta</v>
      </c>
      <c r="AJ3482" s="17">
        <f t="shared" si="948"/>
        <v>20</v>
      </c>
      <c r="AK3482" s="17">
        <f t="shared" si="949"/>
        <v>11</v>
      </c>
      <c r="AL3482" s="17">
        <f t="shared" si="950"/>
        <v>2020</v>
      </c>
      <c r="AM3482" s="17">
        <f t="shared" ca="1" si="951"/>
        <v>5</v>
      </c>
      <c r="AN3482" s="18">
        <f>IFERROR(VLOOKUP(R3482*1,'[1]Ordenes de Servicio'!G:K,5,0),"No Cruza")</f>
        <v>44113</v>
      </c>
      <c r="AO3482" s="17">
        <f t="shared" ca="1" si="952"/>
        <v>282</v>
      </c>
      <c r="AP3482" s="17">
        <f t="shared" si="953"/>
        <v>20</v>
      </c>
      <c r="AQ3482" s="17">
        <f t="shared" si="954"/>
        <v>11</v>
      </c>
      <c r="AR3482" s="17">
        <f t="shared" si="955"/>
        <v>2020</v>
      </c>
      <c r="AS3482" s="17">
        <f t="shared" ca="1" si="956"/>
        <v>5</v>
      </c>
      <c r="AT3482" s="17" t="str">
        <f t="shared" ca="1" si="959"/>
        <v>No</v>
      </c>
      <c r="AU3482" s="17">
        <f t="shared" si="957"/>
        <v>0</v>
      </c>
      <c r="AV3482" s="17" t="str">
        <f>+VLOOKUP(B3482,[1]Cruces!S:T,2,0)</f>
        <v>8. Puesta en Servicio</v>
      </c>
    </row>
    <row r="3483" spans="1:48" hidden="1" x14ac:dyDescent="0.25">
      <c r="A3483" s="17" t="s">
        <v>10639</v>
      </c>
      <c r="B3483" s="17" t="s">
        <v>296</v>
      </c>
      <c r="C3483" s="17">
        <v>0</v>
      </c>
      <c r="D3483" s="17">
        <v>0</v>
      </c>
      <c r="E3483" s="17" t="s">
        <v>55</v>
      </c>
      <c r="F3483" s="17" t="s">
        <v>932</v>
      </c>
      <c r="G3483" s="17" t="s">
        <v>10640</v>
      </c>
      <c r="H3483" s="17">
        <v>0</v>
      </c>
      <c r="I3483" s="17" t="s">
        <v>71</v>
      </c>
      <c r="J3483" s="17" t="s">
        <v>59</v>
      </c>
      <c r="K3483" s="17" t="s">
        <v>97</v>
      </c>
      <c r="L3483" s="17" t="s">
        <v>935</v>
      </c>
      <c r="M3483" s="17" t="s">
        <v>936</v>
      </c>
      <c r="N3483" s="17" t="s">
        <v>301</v>
      </c>
      <c r="O3483" s="17">
        <v>20200916</v>
      </c>
      <c r="P3483" s="17">
        <v>20200916</v>
      </c>
      <c r="Q3483" s="17">
        <v>3460</v>
      </c>
      <c r="R3483" s="17">
        <v>28282019</v>
      </c>
      <c r="S3483" s="17" t="s">
        <v>100</v>
      </c>
      <c r="T3483" s="17" t="s">
        <v>63</v>
      </c>
      <c r="U3483" s="17" t="s">
        <v>91</v>
      </c>
      <c r="V3483" s="17">
        <f t="shared" si="958"/>
        <v>25</v>
      </c>
      <c r="W3483" s="17">
        <v>25000</v>
      </c>
      <c r="X3483" s="17" t="s">
        <v>64</v>
      </c>
      <c r="Y3483" s="17" t="s">
        <v>461</v>
      </c>
      <c r="Z3483" s="17">
        <v>20201113</v>
      </c>
      <c r="AA3483" s="17" t="s">
        <v>78</v>
      </c>
      <c r="AB3483" s="17">
        <v>1</v>
      </c>
      <c r="AC3483" s="17" t="str">
        <f>IFERROR(VLOOKUP(A3483,[1]Cruces!AJ:AK,2,0),VLOOKUP(CONCATENATE(X3483,AA3483),[1]Cruces!G:H,2,0))</f>
        <v>Exp BMT</v>
      </c>
      <c r="AD3483" s="17">
        <f t="shared" ref="AD3483:AD3544" si="960">MID(O3483,7,2)*1</f>
        <v>16</v>
      </c>
      <c r="AE3483" s="17">
        <f t="shared" ref="AE3483:AE3544" si="961">MID(O3483,5,2)*1</f>
        <v>9</v>
      </c>
      <c r="AF3483" s="17">
        <f t="shared" ref="AF3483:AF3544" si="962">MID(O3483,1,4)*1</f>
        <v>2020</v>
      </c>
      <c r="AG3483" s="17" t="str">
        <f>IFERROR(VLOOKUP(MID(A3483,2,4)*1,[1]Cruces!K:L,2,0),"Verificar")</f>
        <v>Magdalena</v>
      </c>
      <c r="AH3483" s="17">
        <f t="shared" ref="AH3483:AH3544" ca="1" si="963">TODAY()-DATE(AF3483,AE3483,AD3483)</f>
        <v>70</v>
      </c>
      <c r="AI3483" s="17" t="str">
        <f>IFERROR(VLOOKUP(U3483,[1]Cruces!$O$1:$P$6,2,0),"Sin Orden")</f>
        <v>Resuelta</v>
      </c>
      <c r="AJ3483" s="17">
        <f t="shared" ref="AJ3483:AJ3544" si="964">MID(Z3483,7,2)*1</f>
        <v>13</v>
      </c>
      <c r="AK3483" s="17">
        <f t="shared" ref="AK3483:AK3544" si="965">MID(Z3483,5,2)*1</f>
        <v>11</v>
      </c>
      <c r="AL3483" s="17">
        <f t="shared" ref="AL3483:AL3544" si="966">MID(Z3483,1,4)*1</f>
        <v>2020</v>
      </c>
      <c r="AM3483" s="17">
        <f t="shared" ref="AM3483:AM3544" ca="1" si="967">+TODAY()-DATE(AL3483,AK3483,AJ3483)</f>
        <v>12</v>
      </c>
      <c r="AN3483" s="18" t="str">
        <f>IFERROR(VLOOKUP(R3483*1,'[1]Ordenes de Servicio'!G:K,5,0),"No Cruza")</f>
        <v>No Cruza</v>
      </c>
      <c r="AO3483" s="17">
        <f t="shared" ref="AO3483:AO3544" ca="1" si="968">+IF(AI3483="Resuelta",DATE(AL3483,AK3483,AJ3483)-DATE(AF3483,AE3483,AD3483),TODAY()-DATE(AL3483,AK3483,AJ3483))</f>
        <v>58</v>
      </c>
      <c r="AP3483" s="17">
        <f t="shared" ref="AP3483:AP3544" si="969">MID(P3483,7,2)*1</f>
        <v>16</v>
      </c>
      <c r="AQ3483" s="17">
        <f t="shared" ref="AQ3483:AQ3544" si="970">MID(P3483,5,2)*1</f>
        <v>9</v>
      </c>
      <c r="AR3483" s="17">
        <f t="shared" ref="AR3483:AR3544" si="971">MID(P3483,1,4)*1</f>
        <v>2020</v>
      </c>
      <c r="AS3483" s="17">
        <f t="shared" ref="AS3483:AS3544" ca="1" si="972">+TODAY()-DATE(AR3483,AQ3483,AP3483)</f>
        <v>70</v>
      </c>
      <c r="AT3483" s="17" t="str">
        <f t="shared" ca="1" si="959"/>
        <v>No</v>
      </c>
      <c r="AU3483" s="17">
        <f t="shared" ref="AU3483:AU3544" si="973">IF(DATE(AL3483,AK3483,AJ3483)-DATE(AR3483,AQ3483,AP3483)&lt;0,DATE(AR3483,AQ3483,AP3483)-DATE(AL3483,AK3483,AJ3483),DATE(AL3483,AK3483,AJ3483)-DATE(AR3483,AQ3483,AP3483))</f>
        <v>58</v>
      </c>
      <c r="AV3483" s="17" t="str">
        <f>+VLOOKUP(B3483,[1]Cruces!S:T,2,0)</f>
        <v>3. Evaluación Técnico Ecónomica</v>
      </c>
    </row>
    <row r="3484" spans="1:48" hidden="1" x14ac:dyDescent="0.25">
      <c r="A3484" s="17" t="s">
        <v>6210</v>
      </c>
      <c r="B3484" s="17" t="s">
        <v>54</v>
      </c>
      <c r="C3484" s="17">
        <v>2950065</v>
      </c>
      <c r="D3484" s="17">
        <v>20159403</v>
      </c>
      <c r="E3484" s="17" t="s">
        <v>93</v>
      </c>
      <c r="F3484" s="17" t="s">
        <v>56</v>
      </c>
      <c r="G3484" s="17" t="s">
        <v>6211</v>
      </c>
      <c r="H3484" s="17" t="s">
        <v>6212</v>
      </c>
      <c r="I3484" s="17" t="s">
        <v>116</v>
      </c>
      <c r="J3484" s="17" t="s">
        <v>6213</v>
      </c>
      <c r="K3484" s="17" t="s">
        <v>97</v>
      </c>
      <c r="L3484" s="17" t="s">
        <v>842</v>
      </c>
      <c r="M3484" s="17" t="s">
        <v>55</v>
      </c>
      <c r="N3484" s="17" t="s">
        <v>62</v>
      </c>
      <c r="O3484" s="17">
        <v>20200220</v>
      </c>
      <c r="P3484" s="17">
        <v>20200302</v>
      </c>
      <c r="Q3484" s="17">
        <v>1110</v>
      </c>
      <c r="R3484" s="17">
        <v>27198931</v>
      </c>
      <c r="S3484" s="17" t="s">
        <v>100</v>
      </c>
      <c r="T3484" s="17" t="s">
        <v>63</v>
      </c>
      <c r="U3484" s="17" t="s">
        <v>91</v>
      </c>
      <c r="V3484" s="17">
        <f t="shared" ref="V3484:V3545" si="974">+W3484/1000</f>
        <v>75</v>
      </c>
      <c r="W3484" s="17">
        <v>75000</v>
      </c>
      <c r="X3484" s="17" t="s">
        <v>89</v>
      </c>
      <c r="Y3484" s="17" t="s">
        <v>65</v>
      </c>
      <c r="Z3484" s="17">
        <v>20200302</v>
      </c>
      <c r="AA3484" s="17" t="s">
        <v>78</v>
      </c>
      <c r="AB3484" s="17">
        <v>1</v>
      </c>
      <c r="AC3484" s="17" t="str">
        <f>IFERROR(VLOOKUP(A3484,[1]Cruces!AJ:AK,2,0),VLOOKUP(CONCATENATE(X3484,AA3484),[1]Cruces!G:H,2,0))</f>
        <v>Solicitud de Obra</v>
      </c>
      <c r="AD3484" s="17">
        <f t="shared" si="960"/>
        <v>20</v>
      </c>
      <c r="AE3484" s="17">
        <f t="shared" si="961"/>
        <v>2</v>
      </c>
      <c r="AF3484" s="17">
        <f t="shared" si="962"/>
        <v>2020</v>
      </c>
      <c r="AG3484" s="17" t="str">
        <f>IFERROR(VLOOKUP(MID(A3484,2,4)*1,[1]Cruces!K:L,2,0),"Verificar")</f>
        <v>Atlántico Norte</v>
      </c>
      <c r="AH3484" s="17">
        <f t="shared" ca="1" si="963"/>
        <v>279</v>
      </c>
      <c r="AI3484" s="17" t="str">
        <f>IFERROR(VLOOKUP(U3484,[1]Cruces!$O$1:$P$6,2,0),"Sin Orden")</f>
        <v>Resuelta</v>
      </c>
      <c r="AJ3484" s="17">
        <f t="shared" si="964"/>
        <v>2</v>
      </c>
      <c r="AK3484" s="17">
        <f t="shared" si="965"/>
        <v>3</v>
      </c>
      <c r="AL3484" s="17">
        <f t="shared" si="966"/>
        <v>2020</v>
      </c>
      <c r="AM3484" s="17">
        <f t="shared" ca="1" si="967"/>
        <v>268</v>
      </c>
      <c r="AN3484" s="18" t="str">
        <f>IFERROR(VLOOKUP(R3484*1,'[1]Ordenes de Servicio'!G:K,5,0),"No Cruza")</f>
        <v>No Cruza</v>
      </c>
      <c r="AO3484" s="17">
        <f t="shared" ca="1" si="968"/>
        <v>11</v>
      </c>
      <c r="AP3484" s="17">
        <f t="shared" si="969"/>
        <v>2</v>
      </c>
      <c r="AQ3484" s="17">
        <f t="shared" si="970"/>
        <v>3</v>
      </c>
      <c r="AR3484" s="17">
        <f t="shared" si="971"/>
        <v>2020</v>
      </c>
      <c r="AS3484" s="17">
        <f t="shared" ca="1" si="972"/>
        <v>268</v>
      </c>
      <c r="AT3484" s="17" t="str">
        <f t="shared" ref="AT3484:AT3545" ca="1" si="975">IF(AS3484&gt;359,"Si","No")</f>
        <v>No</v>
      </c>
      <c r="AU3484" s="17">
        <f t="shared" si="973"/>
        <v>0</v>
      </c>
      <c r="AV3484" s="17" t="str">
        <f>+VLOOKUP(B3484,[1]Cruces!S:T,2,0)</f>
        <v>4. Presupuesto de Obra</v>
      </c>
    </row>
    <row r="3485" spans="1:48" x14ac:dyDescent="0.25">
      <c r="A3485" s="17" t="s">
        <v>6214</v>
      </c>
      <c r="B3485" s="17" t="s">
        <v>80</v>
      </c>
      <c r="C3485" s="17">
        <v>0</v>
      </c>
      <c r="D3485" s="17">
        <v>0</v>
      </c>
      <c r="E3485" s="17" t="s">
        <v>55</v>
      </c>
      <c r="F3485" s="17" t="s">
        <v>81</v>
      </c>
      <c r="G3485" s="17" t="s">
        <v>6215</v>
      </c>
      <c r="H3485" s="17">
        <v>3218613063</v>
      </c>
      <c r="I3485" s="17" t="s">
        <v>116</v>
      </c>
      <c r="J3485" s="17" t="s">
        <v>59</v>
      </c>
      <c r="K3485" s="17" t="s">
        <v>6216</v>
      </c>
      <c r="L3485" s="17" t="s">
        <v>85</v>
      </c>
      <c r="M3485" s="17" t="s">
        <v>86</v>
      </c>
      <c r="N3485" s="17" t="s">
        <v>87</v>
      </c>
      <c r="O3485" s="17">
        <v>20200630</v>
      </c>
      <c r="P3485" s="17">
        <v>20201023</v>
      </c>
      <c r="Q3485" s="17">
        <v>3410</v>
      </c>
      <c r="R3485" s="17">
        <v>28225052</v>
      </c>
      <c r="S3485" s="17" t="s">
        <v>76</v>
      </c>
      <c r="T3485" s="17" t="s">
        <v>63</v>
      </c>
      <c r="U3485" s="17" t="s">
        <v>88</v>
      </c>
      <c r="V3485" s="17">
        <f t="shared" si="974"/>
        <v>45</v>
      </c>
      <c r="W3485" s="17">
        <v>45000</v>
      </c>
      <c r="X3485" s="17" t="s">
        <v>64</v>
      </c>
      <c r="Y3485" s="17" t="s">
        <v>90</v>
      </c>
      <c r="Z3485" s="17">
        <v>20201023</v>
      </c>
      <c r="AA3485" s="17" t="s">
        <v>78</v>
      </c>
      <c r="AB3485" s="17">
        <v>1</v>
      </c>
      <c r="AC3485" s="17" t="str">
        <f>IFERROR(VLOOKUP(A3485,[1]Cruces!AJ:AK,2,0),VLOOKUP(CONCATENATE(X3485,AA3485),[1]Cruces!G:H,2,0))</f>
        <v>Solicitud de Obra</v>
      </c>
      <c r="AD3485" s="17">
        <f t="shared" si="960"/>
        <v>30</v>
      </c>
      <c r="AE3485" s="17">
        <f t="shared" si="961"/>
        <v>6</v>
      </c>
      <c r="AF3485" s="17">
        <f t="shared" si="962"/>
        <v>2020</v>
      </c>
      <c r="AG3485" s="17" t="str">
        <f>IFERROR(VLOOKUP(MID(A3485,2,4)*1,[1]Cruces!K:L,2,0),"Verificar")</f>
        <v>Magdalena</v>
      </c>
      <c r="AH3485" s="17">
        <f t="shared" ca="1" si="963"/>
        <v>148</v>
      </c>
      <c r="AI3485" s="17" t="str">
        <f>IFERROR(VLOOKUP(U3485,[1]Cruces!$O$1:$P$6,2,0),"Sin Orden")</f>
        <v>Resuelta</v>
      </c>
      <c r="AJ3485" s="17">
        <f t="shared" si="964"/>
        <v>23</v>
      </c>
      <c r="AK3485" s="17">
        <f t="shared" si="965"/>
        <v>10</v>
      </c>
      <c r="AL3485" s="17">
        <f t="shared" si="966"/>
        <v>2020</v>
      </c>
      <c r="AM3485" s="17">
        <f t="shared" ca="1" si="967"/>
        <v>33</v>
      </c>
      <c r="AN3485" s="18" t="str">
        <f>IFERROR(VLOOKUP(R3485*1,'[1]Ordenes de Servicio'!G:K,5,0),"No Cruza")</f>
        <v>No Cruza</v>
      </c>
      <c r="AO3485" s="17">
        <f t="shared" ca="1" si="968"/>
        <v>115</v>
      </c>
      <c r="AP3485" s="17">
        <f t="shared" si="969"/>
        <v>23</v>
      </c>
      <c r="AQ3485" s="17">
        <f t="shared" si="970"/>
        <v>10</v>
      </c>
      <c r="AR3485" s="17">
        <f t="shared" si="971"/>
        <v>2020</v>
      </c>
      <c r="AS3485" s="17">
        <f t="shared" ca="1" si="972"/>
        <v>33</v>
      </c>
      <c r="AT3485" s="17" t="str">
        <f t="shared" ca="1" si="975"/>
        <v>No</v>
      </c>
      <c r="AU3485" s="17">
        <f t="shared" si="973"/>
        <v>0</v>
      </c>
      <c r="AV3485" s="17" t="str">
        <f>+VLOOKUP(B3485,[1]Cruces!S:T,2,0)</f>
        <v>8. Puesta en Servicio</v>
      </c>
    </row>
    <row r="3486" spans="1:48" hidden="1" x14ac:dyDescent="0.25">
      <c r="A3486" s="17" t="s">
        <v>10641</v>
      </c>
      <c r="B3486" s="17" t="s">
        <v>68</v>
      </c>
      <c r="C3486" s="17">
        <v>0</v>
      </c>
      <c r="D3486" s="17">
        <v>0</v>
      </c>
      <c r="E3486" s="17" t="s">
        <v>55</v>
      </c>
      <c r="F3486" s="17" t="s">
        <v>932</v>
      </c>
      <c r="G3486" s="17" t="s">
        <v>10642</v>
      </c>
      <c r="H3486" s="17">
        <v>0</v>
      </c>
      <c r="I3486" s="17" t="s">
        <v>71</v>
      </c>
      <c r="J3486" s="17" t="s">
        <v>59</v>
      </c>
      <c r="K3486" s="17" t="s">
        <v>97</v>
      </c>
      <c r="L3486" s="17" t="s">
        <v>935</v>
      </c>
      <c r="M3486" s="17" t="s">
        <v>936</v>
      </c>
      <c r="N3486" s="17" t="s">
        <v>75</v>
      </c>
      <c r="O3486" s="17">
        <v>20200916</v>
      </c>
      <c r="P3486" s="17">
        <v>20201113</v>
      </c>
      <c r="Q3486" s="17">
        <v>3460</v>
      </c>
      <c r="R3486" s="17">
        <v>28160778</v>
      </c>
      <c r="S3486" s="17" t="s">
        <v>100</v>
      </c>
      <c r="T3486" s="17" t="s">
        <v>63</v>
      </c>
      <c r="U3486" s="17" t="s">
        <v>91</v>
      </c>
      <c r="V3486" s="17">
        <f t="shared" si="974"/>
        <v>30</v>
      </c>
      <c r="W3486" s="17">
        <v>30000</v>
      </c>
      <c r="X3486" s="17" t="s">
        <v>64</v>
      </c>
      <c r="Y3486" s="17" t="s">
        <v>68</v>
      </c>
      <c r="Z3486" s="17">
        <v>20201113</v>
      </c>
      <c r="AA3486" s="17" t="s">
        <v>78</v>
      </c>
      <c r="AB3486" s="17">
        <v>1</v>
      </c>
      <c r="AC3486" s="17" t="str">
        <f>IFERROR(VLOOKUP(A3486,[1]Cruces!AJ:AK,2,0),VLOOKUP(CONCATENATE(X3486,AA3486),[1]Cruces!G:H,2,0))</f>
        <v>Exp BMT</v>
      </c>
      <c r="AD3486" s="17">
        <f t="shared" si="960"/>
        <v>16</v>
      </c>
      <c r="AE3486" s="17">
        <f t="shared" si="961"/>
        <v>9</v>
      </c>
      <c r="AF3486" s="17">
        <f t="shared" si="962"/>
        <v>2020</v>
      </c>
      <c r="AG3486" s="17" t="str">
        <f>IFERROR(VLOOKUP(MID(A3486,2,4)*1,[1]Cruces!K:L,2,0),"Verificar")</f>
        <v>Magdalena</v>
      </c>
      <c r="AH3486" s="17">
        <f t="shared" ca="1" si="963"/>
        <v>70</v>
      </c>
      <c r="AI3486" s="17" t="str">
        <f>IFERROR(VLOOKUP(U3486,[1]Cruces!$O$1:$P$6,2,0),"Sin Orden")</f>
        <v>Resuelta</v>
      </c>
      <c r="AJ3486" s="17">
        <f t="shared" si="964"/>
        <v>13</v>
      </c>
      <c r="AK3486" s="17">
        <f t="shared" si="965"/>
        <v>11</v>
      </c>
      <c r="AL3486" s="17">
        <f t="shared" si="966"/>
        <v>2020</v>
      </c>
      <c r="AM3486" s="17">
        <f t="shared" ca="1" si="967"/>
        <v>12</v>
      </c>
      <c r="AN3486" s="18" t="str">
        <f>IFERROR(VLOOKUP(R3486*1,'[1]Ordenes de Servicio'!G:K,5,0),"No Cruza")</f>
        <v>No Cruza</v>
      </c>
      <c r="AO3486" s="17">
        <f t="shared" ca="1" si="968"/>
        <v>58</v>
      </c>
      <c r="AP3486" s="17">
        <f t="shared" si="969"/>
        <v>13</v>
      </c>
      <c r="AQ3486" s="17">
        <f t="shared" si="970"/>
        <v>11</v>
      </c>
      <c r="AR3486" s="17">
        <f t="shared" si="971"/>
        <v>2020</v>
      </c>
      <c r="AS3486" s="17">
        <f t="shared" ca="1" si="972"/>
        <v>12</v>
      </c>
      <c r="AT3486" s="17" t="str">
        <f t="shared" ca="1" si="975"/>
        <v>No</v>
      </c>
      <c r="AU3486" s="17">
        <f t="shared" si="973"/>
        <v>0</v>
      </c>
      <c r="AV3486" s="17" t="str">
        <f>+VLOOKUP(B3486,[1]Cruces!S:T,2,0)</f>
        <v>5. Consultoría / Adjudicación</v>
      </c>
    </row>
    <row r="3487" spans="1:48" hidden="1" x14ac:dyDescent="0.25">
      <c r="A3487" s="17" t="s">
        <v>7047</v>
      </c>
      <c r="B3487" s="17" t="s">
        <v>68</v>
      </c>
      <c r="C3487" s="17">
        <v>0</v>
      </c>
      <c r="D3487" s="17">
        <v>0</v>
      </c>
      <c r="E3487" s="17" t="s">
        <v>55</v>
      </c>
      <c r="F3487" s="17" t="s">
        <v>56</v>
      </c>
      <c r="G3487" s="17" t="e" cm="1">
        <f t="array" ref="G3487">-LISA URQUIJO IPS ORTO VITAL</f>
        <v>#NAME?</v>
      </c>
      <c r="H3487" s="17" t="s">
        <v>2857</v>
      </c>
      <c r="I3487" s="17" t="s">
        <v>182</v>
      </c>
      <c r="J3487" s="17" t="s">
        <v>59</v>
      </c>
      <c r="K3487" s="17" t="s">
        <v>97</v>
      </c>
      <c r="L3487" s="17" t="s">
        <v>217</v>
      </c>
      <c r="M3487" s="17" t="s">
        <v>55</v>
      </c>
      <c r="N3487" s="17" t="s">
        <v>75</v>
      </c>
      <c r="O3487" s="17">
        <v>20191213</v>
      </c>
      <c r="P3487" s="17">
        <v>20200929</v>
      </c>
      <c r="Q3487" s="17">
        <v>1110</v>
      </c>
      <c r="R3487" s="17">
        <v>0</v>
      </c>
      <c r="S3487" s="17"/>
      <c r="T3487" s="17" t="s">
        <v>63</v>
      </c>
      <c r="U3487" s="17"/>
      <c r="V3487" s="17">
        <f t="shared" si="974"/>
        <v>45</v>
      </c>
      <c r="W3487" s="17">
        <v>45000</v>
      </c>
      <c r="X3487" s="17" t="s">
        <v>218</v>
      </c>
      <c r="Y3487" s="17" t="s">
        <v>105</v>
      </c>
      <c r="Z3487" s="17">
        <v>20200929</v>
      </c>
      <c r="AA3487" s="17" t="s">
        <v>219</v>
      </c>
      <c r="AB3487" s="17">
        <v>1</v>
      </c>
      <c r="AC3487" s="17" t="str">
        <f>IFERROR(VLOOKUP(A3487,[1]Cruces!AJ:AK,2,0),VLOOKUP(CONCATENATE(X3487,AA3487),[1]Cruces!G:H,2,0))</f>
        <v>Solicitud CREG 030</v>
      </c>
      <c r="AD3487" s="17">
        <f t="shared" si="960"/>
        <v>13</v>
      </c>
      <c r="AE3487" s="17">
        <f t="shared" si="961"/>
        <v>12</v>
      </c>
      <c r="AF3487" s="17">
        <f t="shared" si="962"/>
        <v>2019</v>
      </c>
      <c r="AG3487" s="17" t="str">
        <f>IFERROR(VLOOKUP(MID(A3487,2,4)*1,[1]Cruces!K:L,2,0),"Verificar")</f>
        <v>Atlántico Norte</v>
      </c>
      <c r="AH3487" s="17">
        <f t="shared" ca="1" si="963"/>
        <v>348</v>
      </c>
      <c r="AI3487" s="17" t="str">
        <f>IFERROR(VLOOKUP(U3487,[1]Cruces!$O$1:$P$6,2,0),"Sin Orden")</f>
        <v>Sin Orden</v>
      </c>
      <c r="AJ3487" s="17">
        <f t="shared" si="964"/>
        <v>29</v>
      </c>
      <c r="AK3487" s="17">
        <f t="shared" si="965"/>
        <v>9</v>
      </c>
      <c r="AL3487" s="17">
        <f t="shared" si="966"/>
        <v>2020</v>
      </c>
      <c r="AM3487" s="17">
        <f t="shared" ca="1" si="967"/>
        <v>57</v>
      </c>
      <c r="AN3487" s="18" t="str">
        <f>IFERROR(VLOOKUP(R3487*1,'[1]Ordenes de Servicio'!G:K,5,0),"No Cruza")</f>
        <v>No Cruza</v>
      </c>
      <c r="AO3487" s="17">
        <f t="shared" ca="1" si="968"/>
        <v>57</v>
      </c>
      <c r="AP3487" s="17">
        <f t="shared" si="969"/>
        <v>29</v>
      </c>
      <c r="AQ3487" s="17">
        <f t="shared" si="970"/>
        <v>9</v>
      </c>
      <c r="AR3487" s="17">
        <f t="shared" si="971"/>
        <v>2020</v>
      </c>
      <c r="AS3487" s="17">
        <f t="shared" ca="1" si="972"/>
        <v>57</v>
      </c>
      <c r="AT3487" s="17" t="str">
        <f t="shared" ca="1" si="975"/>
        <v>No</v>
      </c>
      <c r="AU3487" s="17">
        <f t="shared" si="973"/>
        <v>0</v>
      </c>
      <c r="AV3487" s="17" t="str">
        <f>+VLOOKUP(B3487,[1]Cruces!S:T,2,0)</f>
        <v>5. Consultoría / Adjudicación</v>
      </c>
    </row>
    <row r="3488" spans="1:48" hidden="1" x14ac:dyDescent="0.25">
      <c r="A3488" s="17" t="s">
        <v>7048</v>
      </c>
      <c r="B3488" s="17" t="s">
        <v>569</v>
      </c>
      <c r="C3488" s="17">
        <v>0</v>
      </c>
      <c r="D3488" s="17">
        <v>0</v>
      </c>
      <c r="E3488" s="17" t="s">
        <v>55</v>
      </c>
      <c r="F3488" s="17" t="s">
        <v>56</v>
      </c>
      <c r="G3488" s="17" t="s">
        <v>7049</v>
      </c>
      <c r="H3488" s="17">
        <v>3008634356</v>
      </c>
      <c r="I3488" s="17" t="s">
        <v>116</v>
      </c>
      <c r="J3488" s="17" t="s">
        <v>59</v>
      </c>
      <c r="K3488" s="17" t="s">
        <v>7050</v>
      </c>
      <c r="L3488" s="17" t="s">
        <v>2308</v>
      </c>
      <c r="M3488" s="17" t="s">
        <v>2309</v>
      </c>
      <c r="N3488" s="17" t="s">
        <v>572</v>
      </c>
      <c r="O3488" s="17">
        <v>20200128</v>
      </c>
      <c r="P3488" s="17">
        <v>20200128</v>
      </c>
      <c r="Q3488" s="17">
        <v>1150</v>
      </c>
      <c r="R3488" s="17">
        <v>0</v>
      </c>
      <c r="S3488" s="17"/>
      <c r="T3488" s="17" t="s">
        <v>63</v>
      </c>
      <c r="U3488" s="17"/>
      <c r="V3488" s="17">
        <f t="shared" si="974"/>
        <v>10.199999999999999</v>
      </c>
      <c r="W3488" s="17">
        <v>10200</v>
      </c>
      <c r="X3488" s="17" t="s">
        <v>218</v>
      </c>
      <c r="Y3488" s="17" t="s">
        <v>569</v>
      </c>
      <c r="Z3488" s="17">
        <v>20200128</v>
      </c>
      <c r="AA3488" s="17" t="s">
        <v>219</v>
      </c>
      <c r="AB3488" s="17">
        <v>1</v>
      </c>
      <c r="AC3488" s="17" t="str">
        <f>IFERROR(VLOOKUP(A3488,[1]Cruces!AJ:AK,2,0),VLOOKUP(CONCATENATE(X3488,AA3488),[1]Cruces!G:H,2,0))</f>
        <v>Solicitud CREG 030</v>
      </c>
      <c r="AD3488" s="17">
        <f t="shared" si="960"/>
        <v>28</v>
      </c>
      <c r="AE3488" s="17">
        <f t="shared" si="961"/>
        <v>1</v>
      </c>
      <c r="AF3488" s="17">
        <f t="shared" si="962"/>
        <v>2020</v>
      </c>
      <c r="AG3488" s="17" t="str">
        <f>IFERROR(VLOOKUP(MID(A3488,2,4)*1,[1]Cruces!K:L,2,0),"Verificar")</f>
        <v>Atlántico Norte</v>
      </c>
      <c r="AH3488" s="17">
        <f t="shared" ca="1" si="963"/>
        <v>302</v>
      </c>
      <c r="AI3488" s="17" t="str">
        <f>IFERROR(VLOOKUP(U3488,[1]Cruces!$O$1:$P$6,2,0),"Sin Orden")</f>
        <v>Sin Orden</v>
      </c>
      <c r="AJ3488" s="17">
        <f t="shared" si="964"/>
        <v>28</v>
      </c>
      <c r="AK3488" s="17">
        <f t="shared" si="965"/>
        <v>1</v>
      </c>
      <c r="AL3488" s="17">
        <f t="shared" si="966"/>
        <v>2020</v>
      </c>
      <c r="AM3488" s="17">
        <f t="shared" ca="1" si="967"/>
        <v>302</v>
      </c>
      <c r="AN3488" s="18" t="str">
        <f>IFERROR(VLOOKUP(R3488*1,'[1]Ordenes de Servicio'!G:K,5,0),"No Cruza")</f>
        <v>No Cruza</v>
      </c>
      <c r="AO3488" s="17">
        <f t="shared" ca="1" si="968"/>
        <v>302</v>
      </c>
      <c r="AP3488" s="17">
        <f t="shared" si="969"/>
        <v>28</v>
      </c>
      <c r="AQ3488" s="17">
        <f t="shared" si="970"/>
        <v>1</v>
      </c>
      <c r="AR3488" s="17">
        <f t="shared" si="971"/>
        <v>2020</v>
      </c>
      <c r="AS3488" s="17">
        <f t="shared" ca="1" si="972"/>
        <v>302</v>
      </c>
      <c r="AT3488" s="17" t="str">
        <f t="shared" ca="1" si="975"/>
        <v>No</v>
      </c>
      <c r="AU3488" s="17">
        <f t="shared" si="973"/>
        <v>0</v>
      </c>
      <c r="AV3488" s="17" t="str">
        <f>+VLOOKUP(B3488,[1]Cruces!S:T,2,0)</f>
        <v>1. Solicitud</v>
      </c>
    </row>
    <row r="3489" spans="1:48" hidden="1" x14ac:dyDescent="0.25">
      <c r="A3489" s="17" t="s">
        <v>6217</v>
      </c>
      <c r="B3489" s="17" t="s">
        <v>68</v>
      </c>
      <c r="C3489" s="17">
        <v>0</v>
      </c>
      <c r="D3489" s="17">
        <v>0</v>
      </c>
      <c r="E3489" s="17" t="s">
        <v>55</v>
      </c>
      <c r="F3489" s="17" t="s">
        <v>163</v>
      </c>
      <c r="G3489" s="17" t="s">
        <v>6218</v>
      </c>
      <c r="H3489" s="17">
        <v>0</v>
      </c>
      <c r="I3489" s="17" t="s">
        <v>197</v>
      </c>
      <c r="J3489" s="17" t="s">
        <v>59</v>
      </c>
      <c r="K3489" s="17" t="s">
        <v>6219</v>
      </c>
      <c r="L3489" s="17" t="s">
        <v>111</v>
      </c>
      <c r="M3489" s="17" t="s">
        <v>112</v>
      </c>
      <c r="N3489" s="17" t="s">
        <v>75</v>
      </c>
      <c r="O3489" s="17">
        <v>20200527</v>
      </c>
      <c r="P3489" s="17">
        <v>20200527</v>
      </c>
      <c r="Q3489" s="17">
        <v>9530</v>
      </c>
      <c r="R3489" s="17">
        <v>0</v>
      </c>
      <c r="S3489" s="17"/>
      <c r="T3489" s="17" t="s">
        <v>63</v>
      </c>
      <c r="U3489" s="17"/>
      <c r="V3489" s="17">
        <f t="shared" si="974"/>
        <v>75</v>
      </c>
      <c r="W3489" s="17">
        <v>75000</v>
      </c>
      <c r="X3489" s="17" t="s">
        <v>64</v>
      </c>
      <c r="Y3489" s="17" t="s">
        <v>68</v>
      </c>
      <c r="Z3489" s="17">
        <v>20200527</v>
      </c>
      <c r="AA3489" s="17" t="s">
        <v>66</v>
      </c>
      <c r="AB3489" s="17">
        <v>1</v>
      </c>
      <c r="AC3489" s="17" t="str">
        <f>IFERROR(VLOOKUP(A3489,[1]Cruces!AJ:AK,2,0),VLOOKUP(CONCATENATE(X3489,AA3489),[1]Cruces!G:H,2,0))</f>
        <v>Solicitud de Obra</v>
      </c>
      <c r="AD3489" s="17">
        <f t="shared" si="960"/>
        <v>27</v>
      </c>
      <c r="AE3489" s="17">
        <f t="shared" si="961"/>
        <v>5</v>
      </c>
      <c r="AF3489" s="17">
        <f t="shared" si="962"/>
        <v>2020</v>
      </c>
      <c r="AG3489" s="17" t="str">
        <f>IFERROR(VLOOKUP(MID(A3489,2,4)*1,[1]Cruces!K:L,2,0),"Verificar")</f>
        <v>Atlántico Norte</v>
      </c>
      <c r="AH3489" s="17">
        <f t="shared" ca="1" si="963"/>
        <v>182</v>
      </c>
      <c r="AI3489" s="17" t="str">
        <f>IFERROR(VLOOKUP(U3489,[1]Cruces!$O$1:$P$6,2,0),"Sin Orden")</f>
        <v>Sin Orden</v>
      </c>
      <c r="AJ3489" s="17">
        <f t="shared" si="964"/>
        <v>27</v>
      </c>
      <c r="AK3489" s="17">
        <f t="shared" si="965"/>
        <v>5</v>
      </c>
      <c r="AL3489" s="17">
        <f t="shared" si="966"/>
        <v>2020</v>
      </c>
      <c r="AM3489" s="17">
        <f t="shared" ca="1" si="967"/>
        <v>182</v>
      </c>
      <c r="AN3489" s="18" t="str">
        <f>IFERROR(VLOOKUP(R3489*1,'[1]Ordenes de Servicio'!G:K,5,0),"No Cruza")</f>
        <v>No Cruza</v>
      </c>
      <c r="AO3489" s="17">
        <f t="shared" ca="1" si="968"/>
        <v>182</v>
      </c>
      <c r="AP3489" s="17">
        <f t="shared" si="969"/>
        <v>27</v>
      </c>
      <c r="AQ3489" s="17">
        <f t="shared" si="970"/>
        <v>5</v>
      </c>
      <c r="AR3489" s="17">
        <f t="shared" si="971"/>
        <v>2020</v>
      </c>
      <c r="AS3489" s="17">
        <f t="shared" ca="1" si="972"/>
        <v>182</v>
      </c>
      <c r="AT3489" s="17" t="str">
        <f t="shared" ca="1" si="975"/>
        <v>No</v>
      </c>
      <c r="AU3489" s="17">
        <f t="shared" si="973"/>
        <v>0</v>
      </c>
      <c r="AV3489" s="17" t="str">
        <f>+VLOOKUP(B3489,[1]Cruces!S:T,2,0)</f>
        <v>5. Consultoría / Adjudicación</v>
      </c>
    </row>
    <row r="3490" spans="1:48" hidden="1" x14ac:dyDescent="0.25">
      <c r="A3490" s="17" t="s">
        <v>10133</v>
      </c>
      <c r="B3490" s="17" t="s">
        <v>1943</v>
      </c>
      <c r="C3490" s="17">
        <v>3865812</v>
      </c>
      <c r="D3490" s="17">
        <v>20682447</v>
      </c>
      <c r="E3490" s="17" t="s">
        <v>93</v>
      </c>
      <c r="F3490" s="17" t="s">
        <v>7936</v>
      </c>
      <c r="G3490" s="17" t="s">
        <v>10134</v>
      </c>
      <c r="H3490" s="17">
        <v>3176521992</v>
      </c>
      <c r="I3490" s="17" t="s">
        <v>71</v>
      </c>
      <c r="J3490" s="17" t="s">
        <v>10135</v>
      </c>
      <c r="K3490" s="17" t="s">
        <v>97</v>
      </c>
      <c r="L3490" s="17" t="s">
        <v>8972</v>
      </c>
      <c r="M3490" s="17" t="s">
        <v>8973</v>
      </c>
      <c r="N3490" s="17" t="s">
        <v>1946</v>
      </c>
      <c r="O3490" s="17">
        <v>20201120</v>
      </c>
      <c r="P3490" s="17">
        <v>20201120</v>
      </c>
      <c r="Q3490" s="17">
        <v>3440</v>
      </c>
      <c r="R3490" s="17">
        <v>28292968</v>
      </c>
      <c r="S3490" s="17" t="s">
        <v>7072</v>
      </c>
      <c r="T3490" s="17" t="s">
        <v>63</v>
      </c>
      <c r="U3490" s="17" t="s">
        <v>77</v>
      </c>
      <c r="V3490" s="17">
        <f t="shared" si="974"/>
        <v>3</v>
      </c>
      <c r="W3490" s="17">
        <v>3000</v>
      </c>
      <c r="X3490" s="17" t="s">
        <v>89</v>
      </c>
      <c r="Y3490" s="17" t="s">
        <v>1943</v>
      </c>
      <c r="Z3490" s="17">
        <v>20201120</v>
      </c>
      <c r="AA3490" s="17" t="s">
        <v>1947</v>
      </c>
      <c r="AB3490" s="17">
        <v>1</v>
      </c>
      <c r="AC3490" s="17" t="str">
        <f>IFERROR(VLOOKUP(A3490,[1]Cruces!AJ:AK,2,0),VLOOKUP(CONCATENATE(X3490,AA3490),[1]Cruces!G:H,2,0))</f>
        <v>Solicitud por BT</v>
      </c>
      <c r="AD3490" s="17">
        <f t="shared" si="960"/>
        <v>20</v>
      </c>
      <c r="AE3490" s="17">
        <f t="shared" si="961"/>
        <v>11</v>
      </c>
      <c r="AF3490" s="17">
        <f t="shared" si="962"/>
        <v>2020</v>
      </c>
      <c r="AG3490" s="17" t="str">
        <f>IFERROR(VLOOKUP(MID(A3490,2,4)*1,[1]Cruces!K:L,2,0),"Verificar")</f>
        <v>Magdalena</v>
      </c>
      <c r="AH3490" s="17">
        <f t="shared" ca="1" si="963"/>
        <v>5</v>
      </c>
      <c r="AI3490" s="17" t="str">
        <f>IFERROR(VLOOKUP(U3490,[1]Cruces!$O$1:$P$6,2,0),"Sin Orden")</f>
        <v>Pendiente</v>
      </c>
      <c r="AJ3490" s="17">
        <f t="shared" si="964"/>
        <v>20</v>
      </c>
      <c r="AK3490" s="17">
        <f t="shared" si="965"/>
        <v>11</v>
      </c>
      <c r="AL3490" s="17">
        <f t="shared" si="966"/>
        <v>2020</v>
      </c>
      <c r="AM3490" s="17">
        <f t="shared" ca="1" si="967"/>
        <v>5</v>
      </c>
      <c r="AN3490" s="18" t="str">
        <f>IFERROR(VLOOKUP(R3490*1,'[1]Ordenes de Servicio'!G:K,5,0),"No Cruza")</f>
        <v>No Cruza</v>
      </c>
      <c r="AO3490" s="17">
        <f t="shared" ca="1" si="968"/>
        <v>5</v>
      </c>
      <c r="AP3490" s="17">
        <f t="shared" si="969"/>
        <v>20</v>
      </c>
      <c r="AQ3490" s="17">
        <f t="shared" si="970"/>
        <v>11</v>
      </c>
      <c r="AR3490" s="17">
        <f t="shared" si="971"/>
        <v>2020</v>
      </c>
      <c r="AS3490" s="17">
        <f t="shared" ca="1" si="972"/>
        <v>5</v>
      </c>
      <c r="AT3490" s="17" t="str">
        <f t="shared" ca="1" si="975"/>
        <v>No</v>
      </c>
      <c r="AU3490" s="17">
        <f t="shared" si="973"/>
        <v>0</v>
      </c>
      <c r="AV3490" s="17" t="str">
        <f>+VLOOKUP(B3490,[1]Cruces!S:T,2,0)</f>
        <v>7. Ejecución en Campo OS BT</v>
      </c>
    </row>
    <row r="3491" spans="1:48" x14ac:dyDescent="0.25">
      <c r="A3491" s="17" t="s">
        <v>6220</v>
      </c>
      <c r="B3491" s="17" t="s">
        <v>80</v>
      </c>
      <c r="C3491" s="17">
        <v>0</v>
      </c>
      <c r="D3491" s="17">
        <v>0</v>
      </c>
      <c r="E3491" s="17" t="s">
        <v>55</v>
      </c>
      <c r="F3491" s="17" t="s">
        <v>81</v>
      </c>
      <c r="G3491" s="17" t="s">
        <v>82</v>
      </c>
      <c r="H3491" s="17">
        <v>3106317797</v>
      </c>
      <c r="I3491" s="17" t="s">
        <v>83</v>
      </c>
      <c r="J3491" s="17" t="s">
        <v>59</v>
      </c>
      <c r="K3491" s="17" t="s">
        <v>84</v>
      </c>
      <c r="L3491" s="17" t="s">
        <v>85</v>
      </c>
      <c r="M3491" s="17" t="s">
        <v>86</v>
      </c>
      <c r="N3491" s="17" t="s">
        <v>87</v>
      </c>
      <c r="O3491" s="17">
        <v>20171010</v>
      </c>
      <c r="P3491" s="17">
        <v>20171123</v>
      </c>
      <c r="Q3491" s="17">
        <v>3410</v>
      </c>
      <c r="R3491" s="17">
        <v>24474102</v>
      </c>
      <c r="S3491" s="17" t="s">
        <v>76</v>
      </c>
      <c r="T3491" s="17" t="s">
        <v>63</v>
      </c>
      <c r="U3491" s="17" t="s">
        <v>91</v>
      </c>
      <c r="V3491" s="17">
        <f t="shared" si="974"/>
        <v>225</v>
      </c>
      <c r="W3491" s="17">
        <v>225000</v>
      </c>
      <c r="X3491" s="17" t="s">
        <v>64</v>
      </c>
      <c r="Y3491" s="17" t="s">
        <v>90</v>
      </c>
      <c r="Z3491" s="17">
        <v>20171123</v>
      </c>
      <c r="AA3491" s="17" t="s">
        <v>101</v>
      </c>
      <c r="AB3491" s="17">
        <v>1</v>
      </c>
      <c r="AC3491" s="17" t="str">
        <f>IFERROR(VLOOKUP(A3491,[1]Cruces!AJ:AK,2,0),VLOOKUP(CONCATENATE(X3491,AA3491),[1]Cruces!G:H,2,0))</f>
        <v>Solicitud de Obra</v>
      </c>
      <c r="AD3491" s="17">
        <f t="shared" si="960"/>
        <v>10</v>
      </c>
      <c r="AE3491" s="17">
        <f t="shared" si="961"/>
        <v>10</v>
      </c>
      <c r="AF3491" s="17">
        <f t="shared" si="962"/>
        <v>2017</v>
      </c>
      <c r="AG3491" s="17" t="str">
        <f>IFERROR(VLOOKUP(MID(A3491,2,4)*1,[1]Cruces!K:L,2,0),"Verificar")</f>
        <v>Magdalena</v>
      </c>
      <c r="AH3491" s="17">
        <f t="shared" ca="1" si="963"/>
        <v>1142</v>
      </c>
      <c r="AI3491" s="17" t="str">
        <f>IFERROR(VLOOKUP(U3491,[1]Cruces!$O$1:$P$6,2,0),"Sin Orden")</f>
        <v>Resuelta</v>
      </c>
      <c r="AJ3491" s="17">
        <f t="shared" si="964"/>
        <v>23</v>
      </c>
      <c r="AK3491" s="17">
        <f t="shared" si="965"/>
        <v>11</v>
      </c>
      <c r="AL3491" s="17">
        <f t="shared" si="966"/>
        <v>2017</v>
      </c>
      <c r="AM3491" s="17">
        <f t="shared" ca="1" si="967"/>
        <v>1098</v>
      </c>
      <c r="AN3491" s="18" t="str">
        <f>IFERROR(VLOOKUP(R3491*1,'[1]Ordenes de Servicio'!G:K,5,0),"No Cruza")</f>
        <v>No Cruza</v>
      </c>
      <c r="AO3491" s="17">
        <f t="shared" ca="1" si="968"/>
        <v>44</v>
      </c>
      <c r="AP3491" s="17">
        <f t="shared" si="969"/>
        <v>23</v>
      </c>
      <c r="AQ3491" s="17">
        <f t="shared" si="970"/>
        <v>11</v>
      </c>
      <c r="AR3491" s="17">
        <f t="shared" si="971"/>
        <v>2017</v>
      </c>
      <c r="AS3491" s="17">
        <f t="shared" ca="1" si="972"/>
        <v>1098</v>
      </c>
      <c r="AT3491" s="17" t="str">
        <f t="shared" ca="1" si="975"/>
        <v>Si</v>
      </c>
      <c r="AU3491" s="17">
        <f t="shared" si="973"/>
        <v>0</v>
      </c>
      <c r="AV3491" s="17" t="str">
        <f>+VLOOKUP(B3491,[1]Cruces!S:T,2,0)</f>
        <v>8. Puesta en Servicio</v>
      </c>
    </row>
    <row r="3492" spans="1:48" hidden="1" x14ac:dyDescent="0.25">
      <c r="A3492" s="17" t="s">
        <v>6221</v>
      </c>
      <c r="B3492" s="17" t="s">
        <v>54</v>
      </c>
      <c r="C3492" s="17">
        <v>3758181</v>
      </c>
      <c r="D3492" s="17">
        <v>0</v>
      </c>
      <c r="E3492" s="17" t="s">
        <v>55</v>
      </c>
      <c r="F3492" s="17" t="s">
        <v>232</v>
      </c>
      <c r="G3492" s="17" t="s">
        <v>6222</v>
      </c>
      <c r="H3492" s="17">
        <v>3005024835</v>
      </c>
      <c r="I3492" s="17" t="s">
        <v>71</v>
      </c>
      <c r="J3492" s="17" t="s">
        <v>59</v>
      </c>
      <c r="K3492" s="17" t="s">
        <v>6223</v>
      </c>
      <c r="L3492" s="17" t="s">
        <v>111</v>
      </c>
      <c r="M3492" s="17" t="s">
        <v>112</v>
      </c>
      <c r="N3492" s="17" t="s">
        <v>62</v>
      </c>
      <c r="O3492" s="17">
        <v>20170912</v>
      </c>
      <c r="P3492" s="17">
        <v>20170918</v>
      </c>
      <c r="Q3492" s="17">
        <v>9520</v>
      </c>
      <c r="R3492" s="17">
        <v>24236801</v>
      </c>
      <c r="S3492" s="17" t="s">
        <v>100</v>
      </c>
      <c r="T3492" s="17" t="s">
        <v>63</v>
      </c>
      <c r="U3492" s="17" t="s">
        <v>91</v>
      </c>
      <c r="V3492" s="17">
        <f t="shared" si="974"/>
        <v>75</v>
      </c>
      <c r="W3492" s="17">
        <v>75000</v>
      </c>
      <c r="X3492" s="17" t="s">
        <v>89</v>
      </c>
      <c r="Y3492" s="17" t="s">
        <v>65</v>
      </c>
      <c r="Z3492" s="17">
        <v>20170918</v>
      </c>
      <c r="AA3492" s="17" t="s">
        <v>78</v>
      </c>
      <c r="AB3492" s="17">
        <v>1</v>
      </c>
      <c r="AC3492" s="17" t="str">
        <f>IFERROR(VLOOKUP(A3492,[1]Cruces!AJ:AK,2,0),VLOOKUP(CONCATENATE(X3492,AA3492),[1]Cruces!G:H,2,0))</f>
        <v>Solicitud de Obra</v>
      </c>
      <c r="AD3492" s="17">
        <f t="shared" si="960"/>
        <v>12</v>
      </c>
      <c r="AE3492" s="17">
        <f t="shared" si="961"/>
        <v>9</v>
      </c>
      <c r="AF3492" s="17">
        <f t="shared" si="962"/>
        <v>2017</v>
      </c>
      <c r="AG3492" s="17" t="str">
        <f>IFERROR(VLOOKUP(MID(A3492,2,4)*1,[1]Cruces!K:L,2,0),"Verificar")</f>
        <v>Atlántico Sur</v>
      </c>
      <c r="AH3492" s="17">
        <f t="shared" ca="1" si="963"/>
        <v>1170</v>
      </c>
      <c r="AI3492" s="17" t="str">
        <f>IFERROR(VLOOKUP(U3492,[1]Cruces!$O$1:$P$6,2,0),"Sin Orden")</f>
        <v>Resuelta</v>
      </c>
      <c r="AJ3492" s="17">
        <f t="shared" si="964"/>
        <v>18</v>
      </c>
      <c r="AK3492" s="17">
        <f t="shared" si="965"/>
        <v>9</v>
      </c>
      <c r="AL3492" s="17">
        <f t="shared" si="966"/>
        <v>2017</v>
      </c>
      <c r="AM3492" s="17">
        <f t="shared" ca="1" si="967"/>
        <v>1164</v>
      </c>
      <c r="AN3492" s="18" t="str">
        <f>IFERROR(VLOOKUP(R3492*1,'[1]Ordenes de Servicio'!G:K,5,0),"No Cruza")</f>
        <v>No Cruza</v>
      </c>
      <c r="AO3492" s="17">
        <f t="shared" ca="1" si="968"/>
        <v>6</v>
      </c>
      <c r="AP3492" s="17">
        <f t="shared" si="969"/>
        <v>18</v>
      </c>
      <c r="AQ3492" s="17">
        <f t="shared" si="970"/>
        <v>9</v>
      </c>
      <c r="AR3492" s="17">
        <f t="shared" si="971"/>
        <v>2017</v>
      </c>
      <c r="AS3492" s="17">
        <f t="shared" ca="1" si="972"/>
        <v>1164</v>
      </c>
      <c r="AT3492" s="17" t="str">
        <f t="shared" ca="1" si="975"/>
        <v>Si</v>
      </c>
      <c r="AU3492" s="17">
        <f t="shared" si="973"/>
        <v>0</v>
      </c>
      <c r="AV3492" s="17" t="str">
        <f>+VLOOKUP(B3492,[1]Cruces!S:T,2,0)</f>
        <v>4. Presupuesto de Obra</v>
      </c>
    </row>
    <row r="3493" spans="1:48" hidden="1" x14ac:dyDescent="0.25">
      <c r="A3493" s="17" t="s">
        <v>6224</v>
      </c>
      <c r="B3493" s="17" t="s">
        <v>54</v>
      </c>
      <c r="C3493" s="17">
        <v>0</v>
      </c>
      <c r="D3493" s="17">
        <v>0</v>
      </c>
      <c r="E3493" s="17" t="s">
        <v>55</v>
      </c>
      <c r="F3493" s="17" t="s">
        <v>56</v>
      </c>
      <c r="G3493" s="17" t="s">
        <v>6225</v>
      </c>
      <c r="H3493" s="17">
        <v>0</v>
      </c>
      <c r="I3493" s="17" t="s">
        <v>116</v>
      </c>
      <c r="J3493" s="17" t="s">
        <v>59</v>
      </c>
      <c r="K3493" s="17" t="s">
        <v>6226</v>
      </c>
      <c r="L3493" s="17" t="s">
        <v>117</v>
      </c>
      <c r="M3493" s="17" t="s">
        <v>118</v>
      </c>
      <c r="N3493" s="17" t="s">
        <v>62</v>
      </c>
      <c r="O3493" s="17">
        <v>20190910</v>
      </c>
      <c r="P3493" s="17">
        <v>20190919</v>
      </c>
      <c r="Q3493" s="17">
        <v>1110</v>
      </c>
      <c r="R3493" s="17">
        <v>26720059</v>
      </c>
      <c r="S3493" s="17" t="s">
        <v>100</v>
      </c>
      <c r="T3493" s="17" t="s">
        <v>63</v>
      </c>
      <c r="U3493" s="17" t="s">
        <v>91</v>
      </c>
      <c r="V3493" s="17">
        <f t="shared" si="974"/>
        <v>30</v>
      </c>
      <c r="W3493" s="17">
        <v>30000</v>
      </c>
      <c r="X3493" s="17" t="s">
        <v>64</v>
      </c>
      <c r="Y3493" s="17" t="s">
        <v>65</v>
      </c>
      <c r="Z3493" s="17">
        <v>20190919</v>
      </c>
      <c r="AA3493" s="17" t="s">
        <v>78</v>
      </c>
      <c r="AB3493" s="17">
        <v>1</v>
      </c>
      <c r="AC3493" s="17" t="str">
        <f>IFERROR(VLOOKUP(A3493,[1]Cruces!AJ:AK,2,0),VLOOKUP(CONCATENATE(X3493,AA3493),[1]Cruces!G:H,2,0))</f>
        <v>Solicitud de Obra</v>
      </c>
      <c r="AD3493" s="17">
        <f t="shared" si="960"/>
        <v>10</v>
      </c>
      <c r="AE3493" s="17">
        <f t="shared" si="961"/>
        <v>9</v>
      </c>
      <c r="AF3493" s="17">
        <f t="shared" si="962"/>
        <v>2019</v>
      </c>
      <c r="AG3493" s="17" t="str">
        <f>IFERROR(VLOOKUP(MID(A3493,2,4)*1,[1]Cruces!K:L,2,0),"Verificar")</f>
        <v>Atlántico Norte</v>
      </c>
      <c r="AH3493" s="17">
        <f t="shared" ca="1" si="963"/>
        <v>442</v>
      </c>
      <c r="AI3493" s="17" t="str">
        <f>IFERROR(VLOOKUP(U3493,[1]Cruces!$O$1:$P$6,2,0),"Sin Orden")</f>
        <v>Resuelta</v>
      </c>
      <c r="AJ3493" s="17">
        <f t="shared" si="964"/>
        <v>19</v>
      </c>
      <c r="AK3493" s="17">
        <f t="shared" si="965"/>
        <v>9</v>
      </c>
      <c r="AL3493" s="17">
        <f t="shared" si="966"/>
        <v>2019</v>
      </c>
      <c r="AM3493" s="17">
        <f t="shared" ca="1" si="967"/>
        <v>433</v>
      </c>
      <c r="AN3493" s="18" t="str">
        <f>IFERROR(VLOOKUP(R3493*1,'[1]Ordenes de Servicio'!G:K,5,0),"No Cruza")</f>
        <v>No Cruza</v>
      </c>
      <c r="AO3493" s="17">
        <f t="shared" ca="1" si="968"/>
        <v>9</v>
      </c>
      <c r="AP3493" s="17">
        <f t="shared" si="969"/>
        <v>19</v>
      </c>
      <c r="AQ3493" s="17">
        <f t="shared" si="970"/>
        <v>9</v>
      </c>
      <c r="AR3493" s="17">
        <f t="shared" si="971"/>
        <v>2019</v>
      </c>
      <c r="AS3493" s="17">
        <f t="shared" ca="1" si="972"/>
        <v>433</v>
      </c>
      <c r="AT3493" s="17" t="str">
        <f t="shared" ca="1" si="975"/>
        <v>Si</v>
      </c>
      <c r="AU3493" s="17">
        <f t="shared" si="973"/>
        <v>0</v>
      </c>
      <c r="AV3493" s="17" t="str">
        <f>+VLOOKUP(B3493,[1]Cruces!S:T,2,0)</f>
        <v>4. Presupuesto de Obra</v>
      </c>
    </row>
    <row r="3494" spans="1:48" x14ac:dyDescent="0.25">
      <c r="A3494" s="17" t="s">
        <v>6227</v>
      </c>
      <c r="B3494" s="17" t="s">
        <v>80</v>
      </c>
      <c r="C3494" s="17">
        <v>0</v>
      </c>
      <c r="D3494" s="17">
        <v>0</v>
      </c>
      <c r="E3494" s="17" t="s">
        <v>55</v>
      </c>
      <c r="F3494" s="17" t="s">
        <v>6228</v>
      </c>
      <c r="G3494" s="17" t="s">
        <v>6229</v>
      </c>
      <c r="H3494" s="17">
        <v>0</v>
      </c>
      <c r="I3494" s="17" t="s">
        <v>71</v>
      </c>
      <c r="J3494" s="17" t="s">
        <v>59</v>
      </c>
      <c r="K3494" s="17" t="s">
        <v>6230</v>
      </c>
      <c r="L3494" s="17" t="s">
        <v>487</v>
      </c>
      <c r="M3494" s="17" t="s">
        <v>55</v>
      </c>
      <c r="N3494" s="17" t="s">
        <v>87</v>
      </c>
      <c r="O3494" s="17">
        <v>20181026</v>
      </c>
      <c r="P3494" s="17">
        <v>20190712</v>
      </c>
      <c r="Q3494" s="17">
        <v>1110</v>
      </c>
      <c r="R3494" s="17">
        <v>25736388</v>
      </c>
      <c r="S3494" s="17" t="s">
        <v>76</v>
      </c>
      <c r="T3494" s="17" t="s">
        <v>63</v>
      </c>
      <c r="U3494" s="17" t="s">
        <v>88</v>
      </c>
      <c r="V3494" s="17">
        <f t="shared" si="974"/>
        <v>500</v>
      </c>
      <c r="W3494" s="17">
        <v>500000</v>
      </c>
      <c r="X3494" s="17" t="s">
        <v>64</v>
      </c>
      <c r="Y3494" s="17" t="s">
        <v>80</v>
      </c>
      <c r="Z3494" s="17">
        <v>20190712</v>
      </c>
      <c r="AA3494" s="17" t="s">
        <v>137</v>
      </c>
      <c r="AB3494" s="17">
        <v>1</v>
      </c>
      <c r="AC3494" s="17" t="str">
        <f>IFERROR(VLOOKUP(A3494,[1]Cruces!AJ:AK,2,0),VLOOKUP(CONCATENATE(X3494,AA3494),[1]Cruces!G:H,2,0))</f>
        <v>Solicitud de Obra</v>
      </c>
      <c r="AD3494" s="17">
        <f t="shared" si="960"/>
        <v>26</v>
      </c>
      <c r="AE3494" s="17">
        <f t="shared" si="961"/>
        <v>10</v>
      </c>
      <c r="AF3494" s="17">
        <f t="shared" si="962"/>
        <v>2018</v>
      </c>
      <c r="AG3494" s="17" t="str">
        <f>IFERROR(VLOOKUP(MID(A3494,2,4)*1,[1]Cruces!K:L,2,0),"Verificar")</f>
        <v>Atlántico Norte</v>
      </c>
      <c r="AH3494" s="17">
        <f t="shared" ca="1" si="963"/>
        <v>761</v>
      </c>
      <c r="AI3494" s="17" t="str">
        <f>IFERROR(VLOOKUP(U3494,[1]Cruces!$O$1:$P$6,2,0),"Sin Orden")</f>
        <v>Resuelta</v>
      </c>
      <c r="AJ3494" s="17">
        <f t="shared" si="964"/>
        <v>12</v>
      </c>
      <c r="AK3494" s="17">
        <f t="shared" si="965"/>
        <v>7</v>
      </c>
      <c r="AL3494" s="17">
        <f t="shared" si="966"/>
        <v>2019</v>
      </c>
      <c r="AM3494" s="17">
        <f t="shared" ca="1" si="967"/>
        <v>502</v>
      </c>
      <c r="AN3494" s="18" t="str">
        <f>IFERROR(VLOOKUP(R3494*1,'[1]Ordenes de Servicio'!G:K,5,0),"No Cruza")</f>
        <v>No Cruza</v>
      </c>
      <c r="AO3494" s="17">
        <f t="shared" ca="1" si="968"/>
        <v>259</v>
      </c>
      <c r="AP3494" s="17">
        <f t="shared" si="969"/>
        <v>12</v>
      </c>
      <c r="AQ3494" s="17">
        <f t="shared" si="970"/>
        <v>7</v>
      </c>
      <c r="AR3494" s="17">
        <f t="shared" si="971"/>
        <v>2019</v>
      </c>
      <c r="AS3494" s="17">
        <f t="shared" ca="1" si="972"/>
        <v>502</v>
      </c>
      <c r="AT3494" s="17" t="str">
        <f t="shared" ca="1" si="975"/>
        <v>Si</v>
      </c>
      <c r="AU3494" s="17">
        <f t="shared" si="973"/>
        <v>0</v>
      </c>
      <c r="AV3494" s="17" t="str">
        <f>+VLOOKUP(B3494,[1]Cruces!S:T,2,0)</f>
        <v>8. Puesta en Servicio</v>
      </c>
    </row>
    <row r="3495" spans="1:48" hidden="1" x14ac:dyDescent="0.25">
      <c r="A3495" s="17" t="s">
        <v>6231</v>
      </c>
      <c r="B3495" s="17" t="s">
        <v>68</v>
      </c>
      <c r="C3495" s="17">
        <v>0</v>
      </c>
      <c r="D3495" s="17">
        <v>0</v>
      </c>
      <c r="E3495" s="17" t="s">
        <v>55</v>
      </c>
      <c r="F3495" s="17" t="s">
        <v>126</v>
      </c>
      <c r="G3495" s="17" t="s">
        <v>6232</v>
      </c>
      <c r="H3495" s="17">
        <v>0</v>
      </c>
      <c r="I3495" s="17" t="s">
        <v>116</v>
      </c>
      <c r="J3495" s="17" t="s">
        <v>59</v>
      </c>
      <c r="K3495" s="17" t="s">
        <v>97</v>
      </c>
      <c r="L3495" s="17" t="s">
        <v>129</v>
      </c>
      <c r="M3495" s="17" t="s">
        <v>130</v>
      </c>
      <c r="N3495" s="17" t="s">
        <v>75</v>
      </c>
      <c r="O3495" s="17">
        <v>20190521</v>
      </c>
      <c r="P3495" s="17">
        <v>20191122</v>
      </c>
      <c r="Q3495" s="17">
        <v>9330</v>
      </c>
      <c r="R3495" s="17">
        <v>26358947</v>
      </c>
      <c r="S3495" s="17" t="s">
        <v>100</v>
      </c>
      <c r="T3495" s="17" t="s">
        <v>63</v>
      </c>
      <c r="U3495" s="17" t="s">
        <v>91</v>
      </c>
      <c r="V3495" s="17">
        <f t="shared" si="974"/>
        <v>112.5</v>
      </c>
      <c r="W3495" s="17">
        <v>112500</v>
      </c>
      <c r="X3495" s="17" t="s">
        <v>64</v>
      </c>
      <c r="Y3495" s="17" t="s">
        <v>136</v>
      </c>
      <c r="Z3495" s="17">
        <v>20191205</v>
      </c>
      <c r="AA3495" s="17" t="s">
        <v>78</v>
      </c>
      <c r="AB3495" s="17">
        <v>1</v>
      </c>
      <c r="AC3495" s="17" t="str">
        <f>IFERROR(VLOOKUP(A3495,[1]Cruces!AJ:AK,2,0),VLOOKUP(CONCATENATE(X3495,AA3495),[1]Cruces!G:H,2,0))</f>
        <v>Solicitud de Obra</v>
      </c>
      <c r="AD3495" s="17">
        <f t="shared" si="960"/>
        <v>21</v>
      </c>
      <c r="AE3495" s="17">
        <f t="shared" si="961"/>
        <v>5</v>
      </c>
      <c r="AF3495" s="17">
        <f t="shared" si="962"/>
        <v>2019</v>
      </c>
      <c r="AG3495" s="17" t="str">
        <f>IFERROR(VLOOKUP(MID(A3495,2,4)*1,[1]Cruces!K:L,2,0),"Verificar")</f>
        <v>Guajira</v>
      </c>
      <c r="AH3495" s="17">
        <f t="shared" ca="1" si="963"/>
        <v>554</v>
      </c>
      <c r="AI3495" s="17" t="str">
        <f>IFERROR(VLOOKUP(U3495,[1]Cruces!$O$1:$P$6,2,0),"Sin Orden")</f>
        <v>Resuelta</v>
      </c>
      <c r="AJ3495" s="17">
        <f t="shared" si="964"/>
        <v>5</v>
      </c>
      <c r="AK3495" s="17">
        <f t="shared" si="965"/>
        <v>12</v>
      </c>
      <c r="AL3495" s="17">
        <f t="shared" si="966"/>
        <v>2019</v>
      </c>
      <c r="AM3495" s="17">
        <f t="shared" ca="1" si="967"/>
        <v>356</v>
      </c>
      <c r="AN3495" s="18" t="str">
        <f>IFERROR(VLOOKUP(R3495*1,'[1]Ordenes de Servicio'!G:K,5,0),"No Cruza")</f>
        <v>No Cruza</v>
      </c>
      <c r="AO3495" s="17">
        <f t="shared" ca="1" si="968"/>
        <v>198</v>
      </c>
      <c r="AP3495" s="17">
        <f t="shared" si="969"/>
        <v>22</v>
      </c>
      <c r="AQ3495" s="17">
        <f t="shared" si="970"/>
        <v>11</v>
      </c>
      <c r="AR3495" s="17">
        <f t="shared" si="971"/>
        <v>2019</v>
      </c>
      <c r="AS3495" s="17">
        <f t="shared" ca="1" si="972"/>
        <v>369</v>
      </c>
      <c r="AT3495" s="17" t="str">
        <f t="shared" ca="1" si="975"/>
        <v>Si</v>
      </c>
      <c r="AU3495" s="17">
        <f t="shared" si="973"/>
        <v>13</v>
      </c>
      <c r="AV3495" s="17" t="str">
        <f>+VLOOKUP(B3495,[1]Cruces!S:T,2,0)</f>
        <v>5. Consultoría / Adjudicación</v>
      </c>
    </row>
    <row r="3496" spans="1:48" hidden="1" x14ac:dyDescent="0.25">
      <c r="A3496" s="17" t="s">
        <v>6233</v>
      </c>
      <c r="B3496" s="17" t="s">
        <v>68</v>
      </c>
      <c r="C3496" s="17">
        <v>8745911</v>
      </c>
      <c r="D3496" s="17">
        <v>35092367</v>
      </c>
      <c r="E3496" s="17" t="s">
        <v>93</v>
      </c>
      <c r="F3496" s="17" t="s">
        <v>107</v>
      </c>
      <c r="G3496" s="17" t="s">
        <v>6234</v>
      </c>
      <c r="H3496" s="17">
        <v>3006765241</v>
      </c>
      <c r="I3496" s="17" t="s">
        <v>116</v>
      </c>
      <c r="J3496" s="17" t="s">
        <v>6235</v>
      </c>
      <c r="K3496" s="17" t="s">
        <v>97</v>
      </c>
      <c r="L3496" s="17" t="s">
        <v>117</v>
      </c>
      <c r="M3496" s="17" t="s">
        <v>118</v>
      </c>
      <c r="N3496" s="17" t="s">
        <v>75</v>
      </c>
      <c r="O3496" s="17">
        <v>20200915</v>
      </c>
      <c r="P3496" s="17">
        <v>20201111</v>
      </c>
      <c r="Q3496" s="17">
        <v>1170</v>
      </c>
      <c r="R3496" s="17">
        <v>28143356</v>
      </c>
      <c r="S3496" s="17" t="s">
        <v>100</v>
      </c>
      <c r="T3496" s="17" t="s">
        <v>63</v>
      </c>
      <c r="U3496" s="17" t="s">
        <v>91</v>
      </c>
      <c r="V3496" s="17">
        <f t="shared" si="974"/>
        <v>30</v>
      </c>
      <c r="W3496" s="17">
        <v>30000</v>
      </c>
      <c r="X3496" s="17" t="s">
        <v>89</v>
      </c>
      <c r="Y3496" s="17" t="s">
        <v>282</v>
      </c>
      <c r="Z3496" s="17">
        <v>20201113</v>
      </c>
      <c r="AA3496" s="17" t="s">
        <v>78</v>
      </c>
      <c r="AB3496" s="17">
        <v>1</v>
      </c>
      <c r="AC3496" s="17" t="str">
        <f>IFERROR(VLOOKUP(A3496,[1]Cruces!AJ:AK,2,0),VLOOKUP(CONCATENATE(X3496,AA3496),[1]Cruces!G:H,2,0))</f>
        <v>Solicitud de Obra</v>
      </c>
      <c r="AD3496" s="17">
        <f t="shared" si="960"/>
        <v>15</v>
      </c>
      <c r="AE3496" s="17">
        <f t="shared" si="961"/>
        <v>9</v>
      </c>
      <c r="AF3496" s="17">
        <f t="shared" si="962"/>
        <v>2020</v>
      </c>
      <c r="AG3496" s="17" t="str">
        <f>IFERROR(VLOOKUP(MID(A3496,2,4)*1,[1]Cruces!K:L,2,0),"Verificar")</f>
        <v>Atlántico Norte</v>
      </c>
      <c r="AH3496" s="17">
        <f t="shared" ca="1" si="963"/>
        <v>71</v>
      </c>
      <c r="AI3496" s="17" t="str">
        <f>IFERROR(VLOOKUP(U3496,[1]Cruces!$O$1:$P$6,2,0),"Sin Orden")</f>
        <v>Resuelta</v>
      </c>
      <c r="AJ3496" s="17">
        <f t="shared" si="964"/>
        <v>13</v>
      </c>
      <c r="AK3496" s="17">
        <f t="shared" si="965"/>
        <v>11</v>
      </c>
      <c r="AL3496" s="17">
        <f t="shared" si="966"/>
        <v>2020</v>
      </c>
      <c r="AM3496" s="17">
        <f t="shared" ca="1" si="967"/>
        <v>12</v>
      </c>
      <c r="AN3496" s="18" t="str">
        <f>IFERROR(VLOOKUP(R3496*1,'[1]Ordenes de Servicio'!G:K,5,0),"No Cruza")</f>
        <v>No Cruza</v>
      </c>
      <c r="AO3496" s="17">
        <f t="shared" ca="1" si="968"/>
        <v>59</v>
      </c>
      <c r="AP3496" s="17">
        <f t="shared" si="969"/>
        <v>11</v>
      </c>
      <c r="AQ3496" s="17">
        <f t="shared" si="970"/>
        <v>11</v>
      </c>
      <c r="AR3496" s="17">
        <f t="shared" si="971"/>
        <v>2020</v>
      </c>
      <c r="AS3496" s="17">
        <f t="shared" ca="1" si="972"/>
        <v>14</v>
      </c>
      <c r="AT3496" s="17" t="str">
        <f t="shared" ca="1" si="975"/>
        <v>No</v>
      </c>
      <c r="AU3496" s="17">
        <f t="shared" si="973"/>
        <v>2</v>
      </c>
      <c r="AV3496" s="17" t="str">
        <f>+VLOOKUP(B3496,[1]Cruces!S:T,2,0)</f>
        <v>5. Consultoría / Adjudicación</v>
      </c>
    </row>
    <row r="3497" spans="1:48" hidden="1" x14ac:dyDescent="0.25">
      <c r="A3497" s="17" t="s">
        <v>10136</v>
      </c>
      <c r="B3497" s="17" t="s">
        <v>569</v>
      </c>
      <c r="C3497" s="17">
        <v>0</v>
      </c>
      <c r="D3497" s="17">
        <v>0</v>
      </c>
      <c r="E3497" s="17" t="s">
        <v>55</v>
      </c>
      <c r="F3497" s="17" t="s">
        <v>3386</v>
      </c>
      <c r="G3497" s="17" t="s">
        <v>10137</v>
      </c>
      <c r="H3497" s="17">
        <v>3316432</v>
      </c>
      <c r="I3497" s="17" t="s">
        <v>71</v>
      </c>
      <c r="J3497" s="17" t="s">
        <v>59</v>
      </c>
      <c r="K3497" s="17" t="s">
        <v>10138</v>
      </c>
      <c r="L3497" s="17" t="s">
        <v>7181</v>
      </c>
      <c r="M3497" s="17" t="s">
        <v>7182</v>
      </c>
      <c r="N3497" s="17" t="s">
        <v>572</v>
      </c>
      <c r="O3497" s="17">
        <v>20200313</v>
      </c>
      <c r="P3497" s="17">
        <v>20200313</v>
      </c>
      <c r="Q3497" s="17">
        <v>9510</v>
      </c>
      <c r="R3497" s="17">
        <v>0</v>
      </c>
      <c r="S3497" s="17"/>
      <c r="T3497" s="17" t="s">
        <v>63</v>
      </c>
      <c r="U3497" s="17"/>
      <c r="V3497" s="17">
        <f t="shared" si="974"/>
        <v>3</v>
      </c>
      <c r="W3497" s="17">
        <v>3000</v>
      </c>
      <c r="X3497" s="17" t="s">
        <v>7065</v>
      </c>
      <c r="Y3497" s="17" t="s">
        <v>569</v>
      </c>
      <c r="Z3497" s="17">
        <v>20200313</v>
      </c>
      <c r="AA3497" s="17" t="s">
        <v>1947</v>
      </c>
      <c r="AB3497" s="17">
        <v>1</v>
      </c>
      <c r="AC3497" s="17" t="str">
        <f>IFERROR(VLOOKUP(A3497,[1]Cruces!AJ:AK,2,0),VLOOKUP(CONCATENATE(X3497,AA3497),[1]Cruces!G:H,2,0))</f>
        <v>Solicitud por BT</v>
      </c>
      <c r="AD3497" s="17">
        <f t="shared" si="960"/>
        <v>13</v>
      </c>
      <c r="AE3497" s="17">
        <f t="shared" si="961"/>
        <v>3</v>
      </c>
      <c r="AF3497" s="17">
        <f t="shared" si="962"/>
        <v>2020</v>
      </c>
      <c r="AG3497" s="17" t="str">
        <f>IFERROR(VLOOKUP(MID(A3497,2,4)*1,[1]Cruces!K:L,2,0),"Verificar")</f>
        <v>Atlántico Norte</v>
      </c>
      <c r="AH3497" s="17">
        <f t="shared" ca="1" si="963"/>
        <v>257</v>
      </c>
      <c r="AI3497" s="17" t="str">
        <f>IFERROR(VLOOKUP(U3497,[1]Cruces!$O$1:$P$6,2,0),"Sin Orden")</f>
        <v>Sin Orden</v>
      </c>
      <c r="AJ3497" s="17">
        <f t="shared" si="964"/>
        <v>13</v>
      </c>
      <c r="AK3497" s="17">
        <f t="shared" si="965"/>
        <v>3</v>
      </c>
      <c r="AL3497" s="17">
        <f t="shared" si="966"/>
        <v>2020</v>
      </c>
      <c r="AM3497" s="17">
        <f t="shared" ca="1" si="967"/>
        <v>257</v>
      </c>
      <c r="AN3497" s="18" t="str">
        <f>IFERROR(VLOOKUP(R3497*1,'[1]Ordenes de Servicio'!G:K,5,0),"No Cruza")</f>
        <v>No Cruza</v>
      </c>
      <c r="AO3497" s="17">
        <f t="shared" ca="1" si="968"/>
        <v>257</v>
      </c>
      <c r="AP3497" s="17">
        <f t="shared" si="969"/>
        <v>13</v>
      </c>
      <c r="AQ3497" s="17">
        <f t="shared" si="970"/>
        <v>3</v>
      </c>
      <c r="AR3497" s="17">
        <f t="shared" si="971"/>
        <v>2020</v>
      </c>
      <c r="AS3497" s="17">
        <f t="shared" ca="1" si="972"/>
        <v>257</v>
      </c>
      <c r="AT3497" s="17" t="str">
        <f t="shared" ca="1" si="975"/>
        <v>No</v>
      </c>
      <c r="AU3497" s="17">
        <f t="shared" si="973"/>
        <v>0</v>
      </c>
      <c r="AV3497" s="17" t="str">
        <f>+VLOOKUP(B3497,[1]Cruces!S:T,2,0)</f>
        <v>1. Solicitud</v>
      </c>
    </row>
    <row r="3498" spans="1:48" hidden="1" x14ac:dyDescent="0.25">
      <c r="A3498" s="17" t="s">
        <v>6236</v>
      </c>
      <c r="B3498" s="17" t="s">
        <v>68</v>
      </c>
      <c r="C3498" s="17">
        <v>3740475</v>
      </c>
      <c r="D3498" s="17">
        <v>36098951</v>
      </c>
      <c r="E3498" s="17" t="s">
        <v>93</v>
      </c>
      <c r="F3498" s="17" t="s">
        <v>81</v>
      </c>
      <c r="G3498" s="17" t="s">
        <v>6237</v>
      </c>
      <c r="H3498" s="17">
        <v>3106096668</v>
      </c>
      <c r="I3498" s="17" t="s">
        <v>116</v>
      </c>
      <c r="J3498" s="17" t="s">
        <v>6238</v>
      </c>
      <c r="K3498" s="17" t="s">
        <v>97</v>
      </c>
      <c r="L3498" s="17" t="s">
        <v>85</v>
      </c>
      <c r="M3498" s="17" t="s">
        <v>86</v>
      </c>
      <c r="N3498" s="17" t="s">
        <v>75</v>
      </c>
      <c r="O3498" s="17">
        <v>20200221</v>
      </c>
      <c r="P3498" s="17">
        <v>20200408</v>
      </c>
      <c r="Q3498" s="17">
        <v>9340</v>
      </c>
      <c r="R3498" s="17">
        <v>27214924</v>
      </c>
      <c r="S3498" s="17" t="s">
        <v>100</v>
      </c>
      <c r="T3498" s="17" t="s">
        <v>63</v>
      </c>
      <c r="U3498" s="17" t="s">
        <v>91</v>
      </c>
      <c r="V3498" s="17">
        <f t="shared" si="974"/>
        <v>150</v>
      </c>
      <c r="W3498" s="17">
        <v>150000</v>
      </c>
      <c r="X3498" s="17" t="s">
        <v>89</v>
      </c>
      <c r="Y3498" s="17" t="s">
        <v>282</v>
      </c>
      <c r="Z3498" s="17">
        <v>20200414</v>
      </c>
      <c r="AA3498" s="17" t="s">
        <v>101</v>
      </c>
      <c r="AB3498" s="17">
        <v>1</v>
      </c>
      <c r="AC3498" s="17" t="str">
        <f>IFERROR(VLOOKUP(A3498,[1]Cruces!AJ:AK,2,0),VLOOKUP(CONCATENATE(X3498,AA3498),[1]Cruces!G:H,2,0))</f>
        <v>Solicitud de Obra</v>
      </c>
      <c r="AD3498" s="17">
        <f t="shared" si="960"/>
        <v>21</v>
      </c>
      <c r="AE3498" s="17">
        <f t="shared" si="961"/>
        <v>2</v>
      </c>
      <c r="AF3498" s="17">
        <f t="shared" si="962"/>
        <v>2020</v>
      </c>
      <c r="AG3498" s="17" t="str">
        <f>IFERROR(VLOOKUP(MID(A3498,2,4)*1,[1]Cruces!K:L,2,0),"Verificar")</f>
        <v>Magdalena</v>
      </c>
      <c r="AH3498" s="17">
        <f t="shared" ca="1" si="963"/>
        <v>278</v>
      </c>
      <c r="AI3498" s="17" t="str">
        <f>IFERROR(VLOOKUP(U3498,[1]Cruces!$O$1:$P$6,2,0),"Sin Orden")</f>
        <v>Resuelta</v>
      </c>
      <c r="AJ3498" s="17">
        <f t="shared" si="964"/>
        <v>14</v>
      </c>
      <c r="AK3498" s="17">
        <f t="shared" si="965"/>
        <v>4</v>
      </c>
      <c r="AL3498" s="17">
        <f t="shared" si="966"/>
        <v>2020</v>
      </c>
      <c r="AM3498" s="17">
        <f t="shared" ca="1" si="967"/>
        <v>225</v>
      </c>
      <c r="AN3498" s="18" t="str">
        <f>IFERROR(VLOOKUP(R3498*1,'[1]Ordenes de Servicio'!G:K,5,0),"No Cruza")</f>
        <v>No Cruza</v>
      </c>
      <c r="AO3498" s="17">
        <f t="shared" ca="1" si="968"/>
        <v>53</v>
      </c>
      <c r="AP3498" s="17">
        <f t="shared" si="969"/>
        <v>8</v>
      </c>
      <c r="AQ3498" s="17">
        <f t="shared" si="970"/>
        <v>4</v>
      </c>
      <c r="AR3498" s="17">
        <f t="shared" si="971"/>
        <v>2020</v>
      </c>
      <c r="AS3498" s="17">
        <f t="shared" ca="1" si="972"/>
        <v>231</v>
      </c>
      <c r="AT3498" s="17" t="str">
        <f t="shared" ca="1" si="975"/>
        <v>No</v>
      </c>
      <c r="AU3498" s="17">
        <f t="shared" si="973"/>
        <v>6</v>
      </c>
      <c r="AV3498" s="17" t="str">
        <f>+VLOOKUP(B3498,[1]Cruces!S:T,2,0)</f>
        <v>5. Consultoría / Adjudicación</v>
      </c>
    </row>
    <row r="3499" spans="1:48" hidden="1" x14ac:dyDescent="0.25">
      <c r="A3499" s="17" t="s">
        <v>6239</v>
      </c>
      <c r="B3499" s="17" t="s">
        <v>68</v>
      </c>
      <c r="C3499" s="17">
        <v>2962569</v>
      </c>
      <c r="D3499" s="17">
        <v>0</v>
      </c>
      <c r="E3499" s="17" t="s">
        <v>55</v>
      </c>
      <c r="F3499" s="17" t="s">
        <v>120</v>
      </c>
      <c r="G3499" s="17" t="s">
        <v>6061</v>
      </c>
      <c r="H3499" s="17">
        <v>3108663187</v>
      </c>
      <c r="I3499" s="17" t="s">
        <v>182</v>
      </c>
      <c r="J3499" s="17" t="s">
        <v>59</v>
      </c>
      <c r="K3499" s="17" t="s">
        <v>97</v>
      </c>
      <c r="L3499" s="17" t="s">
        <v>122</v>
      </c>
      <c r="M3499" s="17" t="s">
        <v>123</v>
      </c>
      <c r="N3499" s="17" t="s">
        <v>75</v>
      </c>
      <c r="O3499" s="17">
        <v>20181221</v>
      </c>
      <c r="P3499" s="17">
        <v>20190128</v>
      </c>
      <c r="Q3499" s="17">
        <v>1110</v>
      </c>
      <c r="R3499" s="17">
        <v>26105487</v>
      </c>
      <c r="S3499" s="17" t="s">
        <v>76</v>
      </c>
      <c r="T3499" s="17" t="s">
        <v>63</v>
      </c>
      <c r="U3499" s="17" t="s">
        <v>88</v>
      </c>
      <c r="V3499" s="17">
        <f t="shared" si="974"/>
        <v>112.5</v>
      </c>
      <c r="W3499" s="17">
        <v>112500</v>
      </c>
      <c r="X3499" s="17" t="s">
        <v>89</v>
      </c>
      <c r="Y3499" s="17" t="s">
        <v>150</v>
      </c>
      <c r="Z3499" s="17">
        <v>20190726</v>
      </c>
      <c r="AA3499" s="17" t="s">
        <v>101</v>
      </c>
      <c r="AB3499" s="17">
        <v>1</v>
      </c>
      <c r="AC3499" s="17" t="str">
        <f>IFERROR(VLOOKUP(A3499,[1]Cruces!AJ:AK,2,0),VLOOKUP(CONCATENATE(X3499,AA3499),[1]Cruces!G:H,2,0))</f>
        <v>Solicitud de Obra</v>
      </c>
      <c r="AD3499" s="17">
        <f t="shared" si="960"/>
        <v>21</v>
      </c>
      <c r="AE3499" s="17">
        <f t="shared" si="961"/>
        <v>12</v>
      </c>
      <c r="AF3499" s="17">
        <f t="shared" si="962"/>
        <v>2018</v>
      </c>
      <c r="AG3499" s="17" t="str">
        <f>IFERROR(VLOOKUP(MID(A3499,2,4)*1,[1]Cruces!K:L,2,0),"Verificar")</f>
        <v>Atlántico Norte</v>
      </c>
      <c r="AH3499" s="17">
        <f t="shared" ca="1" si="963"/>
        <v>705</v>
      </c>
      <c r="AI3499" s="17" t="str">
        <f>IFERROR(VLOOKUP(U3499,[1]Cruces!$O$1:$P$6,2,0),"Sin Orden")</f>
        <v>Resuelta</v>
      </c>
      <c r="AJ3499" s="17">
        <f t="shared" si="964"/>
        <v>26</v>
      </c>
      <c r="AK3499" s="17">
        <f t="shared" si="965"/>
        <v>7</v>
      </c>
      <c r="AL3499" s="17">
        <f t="shared" si="966"/>
        <v>2019</v>
      </c>
      <c r="AM3499" s="17">
        <f t="shared" ca="1" si="967"/>
        <v>488</v>
      </c>
      <c r="AN3499" s="18" t="str">
        <f>IFERROR(VLOOKUP(R3499*1,'[1]Ordenes de Servicio'!G:K,5,0),"No Cruza")</f>
        <v>No Cruza</v>
      </c>
      <c r="AO3499" s="17">
        <f t="shared" ca="1" si="968"/>
        <v>217</v>
      </c>
      <c r="AP3499" s="17">
        <f t="shared" si="969"/>
        <v>28</v>
      </c>
      <c r="AQ3499" s="17">
        <f t="shared" si="970"/>
        <v>1</v>
      </c>
      <c r="AR3499" s="17">
        <f t="shared" si="971"/>
        <v>2019</v>
      </c>
      <c r="AS3499" s="17">
        <f t="shared" ca="1" si="972"/>
        <v>667</v>
      </c>
      <c r="AT3499" s="17" t="str">
        <f t="shared" ca="1" si="975"/>
        <v>Si</v>
      </c>
      <c r="AU3499" s="17">
        <f t="shared" si="973"/>
        <v>179</v>
      </c>
      <c r="AV3499" s="17" t="str">
        <f>+VLOOKUP(B3499,[1]Cruces!S:T,2,0)</f>
        <v>5. Consultoría / Adjudicación</v>
      </c>
    </row>
    <row r="3500" spans="1:48" hidden="1" x14ac:dyDescent="0.25">
      <c r="A3500" s="17" t="s">
        <v>6240</v>
      </c>
      <c r="B3500" s="17" t="s">
        <v>68</v>
      </c>
      <c r="C3500" s="17">
        <v>0</v>
      </c>
      <c r="D3500" s="17">
        <v>0</v>
      </c>
      <c r="E3500" s="17" t="s">
        <v>55</v>
      </c>
      <c r="F3500" s="17" t="s">
        <v>120</v>
      </c>
      <c r="G3500" s="17" t="s">
        <v>95</v>
      </c>
      <c r="H3500" s="17">
        <v>3003360026</v>
      </c>
      <c r="I3500" s="17" t="s">
        <v>83</v>
      </c>
      <c r="J3500" s="17" t="s">
        <v>59</v>
      </c>
      <c r="K3500" s="17" t="s">
        <v>97</v>
      </c>
      <c r="L3500" s="17" t="s">
        <v>122</v>
      </c>
      <c r="M3500" s="17" t="s">
        <v>123</v>
      </c>
      <c r="N3500" s="17" t="s">
        <v>75</v>
      </c>
      <c r="O3500" s="17">
        <v>20181114</v>
      </c>
      <c r="P3500" s="17">
        <v>20181114</v>
      </c>
      <c r="Q3500" s="17">
        <v>9530</v>
      </c>
      <c r="R3500" s="17">
        <v>25723901</v>
      </c>
      <c r="S3500" s="17" t="s">
        <v>76</v>
      </c>
      <c r="T3500" s="17" t="s">
        <v>63</v>
      </c>
      <c r="U3500" s="17" t="s">
        <v>91</v>
      </c>
      <c r="V3500" s="17">
        <f t="shared" si="974"/>
        <v>500</v>
      </c>
      <c r="W3500" s="17">
        <v>500000</v>
      </c>
      <c r="X3500" s="17" t="s">
        <v>64</v>
      </c>
      <c r="Y3500" s="17" t="s">
        <v>136</v>
      </c>
      <c r="Z3500" s="17">
        <v>20181114</v>
      </c>
      <c r="AA3500" s="17" t="s">
        <v>101</v>
      </c>
      <c r="AB3500" s="17">
        <v>1</v>
      </c>
      <c r="AC3500" s="17" t="str">
        <f>IFERROR(VLOOKUP(A3500,[1]Cruces!AJ:AK,2,0),VLOOKUP(CONCATENATE(X3500,AA3500),[1]Cruces!G:H,2,0))</f>
        <v>Solicitud de Obra</v>
      </c>
      <c r="AD3500" s="17">
        <f t="shared" si="960"/>
        <v>14</v>
      </c>
      <c r="AE3500" s="17">
        <f t="shared" si="961"/>
        <v>11</v>
      </c>
      <c r="AF3500" s="17">
        <f t="shared" si="962"/>
        <v>2018</v>
      </c>
      <c r="AG3500" s="17" t="str">
        <f>IFERROR(VLOOKUP(MID(A3500,2,4)*1,[1]Cruces!K:L,2,0),"Verificar")</f>
        <v>Atlántico Norte</v>
      </c>
      <c r="AH3500" s="17">
        <f t="shared" ca="1" si="963"/>
        <v>742</v>
      </c>
      <c r="AI3500" s="17" t="str">
        <f>IFERROR(VLOOKUP(U3500,[1]Cruces!$O$1:$P$6,2,0),"Sin Orden")</f>
        <v>Resuelta</v>
      </c>
      <c r="AJ3500" s="17">
        <f t="shared" si="964"/>
        <v>14</v>
      </c>
      <c r="AK3500" s="17">
        <f t="shared" si="965"/>
        <v>11</v>
      </c>
      <c r="AL3500" s="17">
        <f t="shared" si="966"/>
        <v>2018</v>
      </c>
      <c r="AM3500" s="17">
        <f t="shared" ca="1" si="967"/>
        <v>742</v>
      </c>
      <c r="AN3500" s="18">
        <f>IFERROR(VLOOKUP(R3500*1,'[1]Ordenes de Servicio'!G:K,5,0),"No Cruza")</f>
        <v>43420</v>
      </c>
      <c r="AO3500" s="17">
        <f t="shared" ca="1" si="968"/>
        <v>0</v>
      </c>
      <c r="AP3500" s="17">
        <f t="shared" si="969"/>
        <v>14</v>
      </c>
      <c r="AQ3500" s="17">
        <f t="shared" si="970"/>
        <v>11</v>
      </c>
      <c r="AR3500" s="17">
        <f t="shared" si="971"/>
        <v>2018</v>
      </c>
      <c r="AS3500" s="17">
        <f t="shared" ca="1" si="972"/>
        <v>742</v>
      </c>
      <c r="AT3500" s="17" t="str">
        <f t="shared" ca="1" si="975"/>
        <v>Si</v>
      </c>
      <c r="AU3500" s="17">
        <f t="shared" si="973"/>
        <v>0</v>
      </c>
      <c r="AV3500" s="17" t="str">
        <f>+VLOOKUP(B3500,[1]Cruces!S:T,2,0)</f>
        <v>5. Consultoría / Adjudicación</v>
      </c>
    </row>
    <row r="3501" spans="1:48" hidden="1" x14ac:dyDescent="0.25">
      <c r="A3501" s="17" t="s">
        <v>6241</v>
      </c>
      <c r="B3501" s="17" t="s">
        <v>68</v>
      </c>
      <c r="C3501" s="17">
        <v>0</v>
      </c>
      <c r="D3501" s="17">
        <v>0</v>
      </c>
      <c r="E3501" s="17" t="s">
        <v>55</v>
      </c>
      <c r="F3501" s="17" t="s">
        <v>107</v>
      </c>
      <c r="G3501" s="17" t="s">
        <v>178</v>
      </c>
      <c r="H3501" s="17">
        <v>0</v>
      </c>
      <c r="I3501" s="17" t="s">
        <v>116</v>
      </c>
      <c r="J3501" s="17" t="s">
        <v>59</v>
      </c>
      <c r="K3501" s="17" t="s">
        <v>396</v>
      </c>
      <c r="L3501" s="17" t="s">
        <v>117</v>
      </c>
      <c r="M3501" s="17" t="s">
        <v>118</v>
      </c>
      <c r="N3501" s="17" t="s">
        <v>75</v>
      </c>
      <c r="O3501" s="17">
        <v>20200129</v>
      </c>
      <c r="P3501" s="17">
        <v>20200903</v>
      </c>
      <c r="Q3501" s="17">
        <v>1180</v>
      </c>
      <c r="R3501" s="17">
        <v>27129213</v>
      </c>
      <c r="S3501" s="17" t="s">
        <v>100</v>
      </c>
      <c r="T3501" s="17" t="s">
        <v>63</v>
      </c>
      <c r="U3501" s="17" t="s">
        <v>91</v>
      </c>
      <c r="V3501" s="17">
        <f t="shared" si="974"/>
        <v>630</v>
      </c>
      <c r="W3501" s="17">
        <v>630000</v>
      </c>
      <c r="X3501" s="17" t="s">
        <v>64</v>
      </c>
      <c r="Y3501" s="17" t="s">
        <v>136</v>
      </c>
      <c r="Z3501" s="17">
        <v>20200905</v>
      </c>
      <c r="AA3501" s="17" t="s">
        <v>137</v>
      </c>
      <c r="AB3501" s="17">
        <v>1</v>
      </c>
      <c r="AC3501" s="17" t="str">
        <f>IFERROR(VLOOKUP(A3501,[1]Cruces!AJ:AK,2,0),VLOOKUP(CONCATENATE(X3501,AA3501),[1]Cruces!G:H,2,0))</f>
        <v>Solicitud de Obra</v>
      </c>
      <c r="AD3501" s="17">
        <f t="shared" si="960"/>
        <v>29</v>
      </c>
      <c r="AE3501" s="17">
        <f t="shared" si="961"/>
        <v>1</v>
      </c>
      <c r="AF3501" s="17">
        <f t="shared" si="962"/>
        <v>2020</v>
      </c>
      <c r="AG3501" s="17" t="str">
        <f>IFERROR(VLOOKUP(MID(A3501,2,4)*1,[1]Cruces!K:L,2,0),"Verificar")</f>
        <v>Atlántico Norte</v>
      </c>
      <c r="AH3501" s="17">
        <f t="shared" ca="1" si="963"/>
        <v>301</v>
      </c>
      <c r="AI3501" s="17" t="str">
        <f>IFERROR(VLOOKUP(U3501,[1]Cruces!$O$1:$P$6,2,0),"Sin Orden")</f>
        <v>Resuelta</v>
      </c>
      <c r="AJ3501" s="17">
        <f t="shared" si="964"/>
        <v>5</v>
      </c>
      <c r="AK3501" s="17">
        <f t="shared" si="965"/>
        <v>9</v>
      </c>
      <c r="AL3501" s="17">
        <f t="shared" si="966"/>
        <v>2020</v>
      </c>
      <c r="AM3501" s="17">
        <f t="shared" ca="1" si="967"/>
        <v>81</v>
      </c>
      <c r="AN3501" s="18" t="str">
        <f>IFERROR(VLOOKUP(R3501*1,'[1]Ordenes de Servicio'!G:K,5,0),"No Cruza")</f>
        <v>No Cruza</v>
      </c>
      <c r="AO3501" s="17">
        <f t="shared" ca="1" si="968"/>
        <v>220</v>
      </c>
      <c r="AP3501" s="17">
        <f t="shared" si="969"/>
        <v>3</v>
      </c>
      <c r="AQ3501" s="17">
        <f t="shared" si="970"/>
        <v>9</v>
      </c>
      <c r="AR3501" s="17">
        <f t="shared" si="971"/>
        <v>2020</v>
      </c>
      <c r="AS3501" s="17">
        <f t="shared" ca="1" si="972"/>
        <v>83</v>
      </c>
      <c r="AT3501" s="17" t="str">
        <f t="shared" ca="1" si="975"/>
        <v>No</v>
      </c>
      <c r="AU3501" s="17">
        <f t="shared" si="973"/>
        <v>2</v>
      </c>
      <c r="AV3501" s="17" t="str">
        <f>+VLOOKUP(B3501,[1]Cruces!S:T,2,0)</f>
        <v>5. Consultoría / Adjudicación</v>
      </c>
    </row>
    <row r="3502" spans="1:48" hidden="1" x14ac:dyDescent="0.25">
      <c r="A3502" s="17" t="s">
        <v>6242</v>
      </c>
      <c r="B3502" s="17" t="s">
        <v>296</v>
      </c>
      <c r="C3502" s="17">
        <v>0</v>
      </c>
      <c r="D3502" s="17">
        <v>0</v>
      </c>
      <c r="E3502" s="17" t="s">
        <v>55</v>
      </c>
      <c r="F3502" s="17" t="s">
        <v>932</v>
      </c>
      <c r="G3502" s="17" t="s">
        <v>6243</v>
      </c>
      <c r="H3502" s="17">
        <v>0</v>
      </c>
      <c r="I3502" s="17" t="s">
        <v>116</v>
      </c>
      <c r="J3502" s="17" t="s">
        <v>59</v>
      </c>
      <c r="K3502" s="17" t="s">
        <v>97</v>
      </c>
      <c r="L3502" s="17" t="s">
        <v>1116</v>
      </c>
      <c r="M3502" s="17" t="s">
        <v>1117</v>
      </c>
      <c r="N3502" s="17" t="s">
        <v>301</v>
      </c>
      <c r="O3502" s="17">
        <v>20201010</v>
      </c>
      <c r="P3502" s="17">
        <v>20201010</v>
      </c>
      <c r="Q3502" s="17">
        <v>9340</v>
      </c>
      <c r="R3502" s="17">
        <v>0</v>
      </c>
      <c r="S3502" s="17"/>
      <c r="T3502" s="17" t="s">
        <v>63</v>
      </c>
      <c r="U3502" s="17"/>
      <c r="V3502" s="17">
        <f t="shared" si="974"/>
        <v>30</v>
      </c>
      <c r="W3502" s="17">
        <v>30000</v>
      </c>
      <c r="X3502" s="17" t="s">
        <v>64</v>
      </c>
      <c r="Y3502" s="17" t="s">
        <v>296</v>
      </c>
      <c r="Z3502" s="17">
        <v>20201010</v>
      </c>
      <c r="AA3502" s="17" t="s">
        <v>78</v>
      </c>
      <c r="AB3502" s="17">
        <v>1</v>
      </c>
      <c r="AC3502" s="17" t="str">
        <f>IFERROR(VLOOKUP(A3502,[1]Cruces!AJ:AK,2,0),VLOOKUP(CONCATENATE(X3502,AA3502),[1]Cruces!G:H,2,0))</f>
        <v>Solicitud de Obra</v>
      </c>
      <c r="AD3502" s="17">
        <f t="shared" si="960"/>
        <v>10</v>
      </c>
      <c r="AE3502" s="17">
        <f t="shared" si="961"/>
        <v>10</v>
      </c>
      <c r="AF3502" s="17">
        <f t="shared" si="962"/>
        <v>2020</v>
      </c>
      <c r="AG3502" s="17" t="str">
        <f>IFERROR(VLOOKUP(MID(A3502,2,4)*1,[1]Cruces!K:L,2,0),"Verificar")</f>
        <v>Magdalena</v>
      </c>
      <c r="AH3502" s="17">
        <f t="shared" ca="1" si="963"/>
        <v>46</v>
      </c>
      <c r="AI3502" s="17" t="str">
        <f>IFERROR(VLOOKUP(U3502,[1]Cruces!$O$1:$P$6,2,0),"Sin Orden")</f>
        <v>Sin Orden</v>
      </c>
      <c r="AJ3502" s="17">
        <f t="shared" si="964"/>
        <v>10</v>
      </c>
      <c r="AK3502" s="17">
        <f t="shared" si="965"/>
        <v>10</v>
      </c>
      <c r="AL3502" s="17">
        <f t="shared" si="966"/>
        <v>2020</v>
      </c>
      <c r="AM3502" s="17">
        <f t="shared" ca="1" si="967"/>
        <v>46</v>
      </c>
      <c r="AN3502" s="18" t="str">
        <f>IFERROR(VLOOKUP(R3502*1,'[1]Ordenes de Servicio'!G:K,5,0),"No Cruza")</f>
        <v>No Cruza</v>
      </c>
      <c r="AO3502" s="17">
        <f t="shared" ca="1" si="968"/>
        <v>46</v>
      </c>
      <c r="AP3502" s="17">
        <f t="shared" si="969"/>
        <v>10</v>
      </c>
      <c r="AQ3502" s="17">
        <f t="shared" si="970"/>
        <v>10</v>
      </c>
      <c r="AR3502" s="17">
        <f t="shared" si="971"/>
        <v>2020</v>
      </c>
      <c r="AS3502" s="17">
        <f t="shared" ca="1" si="972"/>
        <v>46</v>
      </c>
      <c r="AT3502" s="17" t="str">
        <f t="shared" ca="1" si="975"/>
        <v>No</v>
      </c>
      <c r="AU3502" s="17">
        <f t="shared" si="973"/>
        <v>0</v>
      </c>
      <c r="AV3502" s="17" t="str">
        <f>+VLOOKUP(B3502,[1]Cruces!S:T,2,0)</f>
        <v>3. Evaluación Técnico Ecónomica</v>
      </c>
    </row>
    <row r="3503" spans="1:48" hidden="1" x14ac:dyDescent="0.25">
      <c r="A3503" s="17" t="s">
        <v>10139</v>
      </c>
      <c r="B3503" s="17" t="s">
        <v>6595</v>
      </c>
      <c r="C3503" s="17">
        <v>0</v>
      </c>
      <c r="D3503" s="17">
        <v>0</v>
      </c>
      <c r="E3503" s="17" t="s">
        <v>55</v>
      </c>
      <c r="F3503" s="17" t="s">
        <v>56</v>
      </c>
      <c r="G3503" s="17" t="s">
        <v>8004</v>
      </c>
      <c r="H3503" s="17">
        <v>3012820776</v>
      </c>
      <c r="I3503" s="17" t="s">
        <v>71</v>
      </c>
      <c r="J3503" s="17" t="s">
        <v>59</v>
      </c>
      <c r="K3503" s="17" t="s">
        <v>97</v>
      </c>
      <c r="L3503" s="17" t="s">
        <v>7772</v>
      </c>
      <c r="M3503" s="17" t="s">
        <v>7773</v>
      </c>
      <c r="N3503" s="17" t="s">
        <v>6600</v>
      </c>
      <c r="O3503" s="17">
        <v>20201103</v>
      </c>
      <c r="P3503" s="17">
        <v>20201109</v>
      </c>
      <c r="Q3503" s="17">
        <v>1180</v>
      </c>
      <c r="R3503" s="17">
        <v>28265914</v>
      </c>
      <c r="S3503" s="17" t="s">
        <v>6601</v>
      </c>
      <c r="T3503" s="17" t="s">
        <v>63</v>
      </c>
      <c r="U3503" s="17" t="s">
        <v>91</v>
      </c>
      <c r="V3503" s="17">
        <f t="shared" si="974"/>
        <v>3</v>
      </c>
      <c r="W3503" s="17">
        <v>3000</v>
      </c>
      <c r="X3503" s="17" t="s">
        <v>7065</v>
      </c>
      <c r="Y3503" s="17" t="s">
        <v>6595</v>
      </c>
      <c r="Z3503" s="17">
        <v>20201109</v>
      </c>
      <c r="AA3503" s="17" t="s">
        <v>1947</v>
      </c>
      <c r="AB3503" s="17">
        <v>1</v>
      </c>
      <c r="AC3503" s="17" t="str">
        <f>IFERROR(VLOOKUP(A3503,[1]Cruces!AJ:AK,2,0),VLOOKUP(CONCATENATE(X3503,AA3503),[1]Cruces!G:H,2,0))</f>
        <v>Solicitud por BT</v>
      </c>
      <c r="AD3503" s="17">
        <f t="shared" si="960"/>
        <v>3</v>
      </c>
      <c r="AE3503" s="17">
        <f t="shared" si="961"/>
        <v>11</v>
      </c>
      <c r="AF3503" s="17">
        <f t="shared" si="962"/>
        <v>2020</v>
      </c>
      <c r="AG3503" s="17" t="str">
        <f>IFERROR(VLOOKUP(MID(A3503,2,4)*1,[1]Cruces!K:L,2,0),"Verificar")</f>
        <v>Atlántico Norte</v>
      </c>
      <c r="AH3503" s="17">
        <f t="shared" ca="1" si="963"/>
        <v>22</v>
      </c>
      <c r="AI3503" s="17" t="str">
        <f>IFERROR(VLOOKUP(U3503,[1]Cruces!$O$1:$P$6,2,0),"Sin Orden")</f>
        <v>Resuelta</v>
      </c>
      <c r="AJ3503" s="17">
        <f t="shared" si="964"/>
        <v>9</v>
      </c>
      <c r="AK3503" s="17">
        <f t="shared" si="965"/>
        <v>11</v>
      </c>
      <c r="AL3503" s="17">
        <f t="shared" si="966"/>
        <v>2020</v>
      </c>
      <c r="AM3503" s="17">
        <f t="shared" ca="1" si="967"/>
        <v>16</v>
      </c>
      <c r="AN3503" s="18" t="str">
        <f>IFERROR(VLOOKUP(R3503*1,'[1]Ordenes de Servicio'!G:K,5,0),"No Cruza")</f>
        <v>No Cruza</v>
      </c>
      <c r="AO3503" s="17">
        <f t="shared" ca="1" si="968"/>
        <v>6</v>
      </c>
      <c r="AP3503" s="17">
        <f t="shared" si="969"/>
        <v>9</v>
      </c>
      <c r="AQ3503" s="17">
        <f t="shared" si="970"/>
        <v>11</v>
      </c>
      <c r="AR3503" s="17">
        <f t="shared" si="971"/>
        <v>2020</v>
      </c>
      <c r="AS3503" s="17">
        <f t="shared" ca="1" si="972"/>
        <v>16</v>
      </c>
      <c r="AT3503" s="17" t="str">
        <f t="shared" ca="1" si="975"/>
        <v>No</v>
      </c>
      <c r="AU3503" s="17">
        <f t="shared" si="973"/>
        <v>0</v>
      </c>
      <c r="AV3503" s="17" t="str">
        <f>+VLOOKUP(B3503,[1]Cruces!S:T,2,0)</f>
        <v>7. Ejecución en Campo OS BT</v>
      </c>
    </row>
    <row r="3504" spans="1:48" hidden="1" x14ac:dyDescent="0.25">
      <c r="A3504" s="17" t="s">
        <v>6244</v>
      </c>
      <c r="B3504" s="17" t="s">
        <v>68</v>
      </c>
      <c r="C3504" s="17">
        <v>2980107</v>
      </c>
      <c r="D3504" s="17">
        <v>20161056</v>
      </c>
      <c r="E3504" s="17" t="s">
        <v>93</v>
      </c>
      <c r="F3504" s="17" t="s">
        <v>56</v>
      </c>
      <c r="G3504" s="17" t="s">
        <v>6245</v>
      </c>
      <c r="H3504" s="17">
        <v>3126194336</v>
      </c>
      <c r="I3504" s="17" t="s">
        <v>71</v>
      </c>
      <c r="J3504" s="17" t="s">
        <v>6246</v>
      </c>
      <c r="K3504" s="17" t="s">
        <v>97</v>
      </c>
      <c r="L3504" s="17" t="s">
        <v>117</v>
      </c>
      <c r="M3504" s="17" t="s">
        <v>118</v>
      </c>
      <c r="N3504" s="17" t="s">
        <v>75</v>
      </c>
      <c r="O3504" s="17">
        <v>20191024</v>
      </c>
      <c r="P3504" s="17">
        <v>20191226</v>
      </c>
      <c r="Q3504" s="17">
        <v>1110</v>
      </c>
      <c r="R3504" s="17">
        <v>26854852</v>
      </c>
      <c r="S3504" s="17" t="s">
        <v>100</v>
      </c>
      <c r="T3504" s="17" t="s">
        <v>63</v>
      </c>
      <c r="U3504" s="17" t="s">
        <v>91</v>
      </c>
      <c r="V3504" s="17">
        <f t="shared" si="974"/>
        <v>45</v>
      </c>
      <c r="W3504" s="17">
        <v>45000</v>
      </c>
      <c r="X3504" s="17" t="s">
        <v>89</v>
      </c>
      <c r="Y3504" s="17" t="s">
        <v>136</v>
      </c>
      <c r="Z3504" s="17">
        <v>20191226</v>
      </c>
      <c r="AA3504" s="17" t="s">
        <v>78</v>
      </c>
      <c r="AB3504" s="17">
        <v>1</v>
      </c>
      <c r="AC3504" s="17" t="str">
        <f>IFERROR(VLOOKUP(A3504,[1]Cruces!AJ:AK,2,0),VLOOKUP(CONCATENATE(X3504,AA3504),[1]Cruces!G:H,2,0))</f>
        <v>Solicitud de Obra</v>
      </c>
      <c r="AD3504" s="17">
        <f t="shared" si="960"/>
        <v>24</v>
      </c>
      <c r="AE3504" s="17">
        <f t="shared" si="961"/>
        <v>10</v>
      </c>
      <c r="AF3504" s="17">
        <f t="shared" si="962"/>
        <v>2019</v>
      </c>
      <c r="AG3504" s="17" t="str">
        <f>IFERROR(VLOOKUP(MID(A3504,2,4)*1,[1]Cruces!K:L,2,0),"Verificar")</f>
        <v>Atlántico Norte</v>
      </c>
      <c r="AH3504" s="17">
        <f t="shared" ca="1" si="963"/>
        <v>398</v>
      </c>
      <c r="AI3504" s="17" t="str">
        <f>IFERROR(VLOOKUP(U3504,[1]Cruces!$O$1:$P$6,2,0),"Sin Orden")</f>
        <v>Resuelta</v>
      </c>
      <c r="AJ3504" s="17">
        <f t="shared" si="964"/>
        <v>26</v>
      </c>
      <c r="AK3504" s="17">
        <f t="shared" si="965"/>
        <v>12</v>
      </c>
      <c r="AL3504" s="17">
        <f t="shared" si="966"/>
        <v>2019</v>
      </c>
      <c r="AM3504" s="17">
        <f t="shared" ca="1" si="967"/>
        <v>335</v>
      </c>
      <c r="AN3504" s="18" t="str">
        <f>IFERROR(VLOOKUP(R3504*1,'[1]Ordenes de Servicio'!G:K,5,0),"No Cruza")</f>
        <v>No Cruza</v>
      </c>
      <c r="AO3504" s="17">
        <f t="shared" ca="1" si="968"/>
        <v>63</v>
      </c>
      <c r="AP3504" s="17">
        <f t="shared" si="969"/>
        <v>26</v>
      </c>
      <c r="AQ3504" s="17">
        <f t="shared" si="970"/>
        <v>12</v>
      </c>
      <c r="AR3504" s="17">
        <f t="shared" si="971"/>
        <v>2019</v>
      </c>
      <c r="AS3504" s="17">
        <f t="shared" ca="1" si="972"/>
        <v>335</v>
      </c>
      <c r="AT3504" s="17" t="str">
        <f t="shared" ca="1" si="975"/>
        <v>No</v>
      </c>
      <c r="AU3504" s="17">
        <f t="shared" si="973"/>
        <v>0</v>
      </c>
      <c r="AV3504" s="17" t="str">
        <f>+VLOOKUP(B3504,[1]Cruces!S:T,2,0)</f>
        <v>5. Consultoría / Adjudicación</v>
      </c>
    </row>
    <row r="3505" spans="1:48" hidden="1" x14ac:dyDescent="0.25">
      <c r="A3505" s="17" t="s">
        <v>10140</v>
      </c>
      <c r="B3505" s="17" t="s">
        <v>569</v>
      </c>
      <c r="C3505" s="17">
        <v>0</v>
      </c>
      <c r="D3505" s="17">
        <v>0</v>
      </c>
      <c r="E3505" s="17" t="s">
        <v>55</v>
      </c>
      <c r="F3505" s="17" t="s">
        <v>7082</v>
      </c>
      <c r="G3505" s="17" t="s">
        <v>10141</v>
      </c>
      <c r="H3505" s="17">
        <v>3214104195</v>
      </c>
      <c r="I3505" s="17" t="s">
        <v>71</v>
      </c>
      <c r="J3505" s="17" t="s">
        <v>59</v>
      </c>
      <c r="K3505" s="17" t="s">
        <v>10142</v>
      </c>
      <c r="L3505" s="17" t="s">
        <v>7123</v>
      </c>
      <c r="M3505" s="17" t="s">
        <v>7124</v>
      </c>
      <c r="N3505" s="17" t="s">
        <v>572</v>
      </c>
      <c r="O3505" s="17">
        <v>20201119</v>
      </c>
      <c r="P3505" s="17">
        <v>20201119</v>
      </c>
      <c r="Q3505" s="17">
        <v>9510</v>
      </c>
      <c r="R3505" s="17">
        <v>0</v>
      </c>
      <c r="S3505" s="17"/>
      <c r="T3505" s="17" t="s">
        <v>63</v>
      </c>
      <c r="U3505" s="17"/>
      <c r="V3505" s="17">
        <f t="shared" si="974"/>
        <v>3</v>
      </c>
      <c r="W3505" s="17">
        <v>3000</v>
      </c>
      <c r="X3505" s="17" t="s">
        <v>7065</v>
      </c>
      <c r="Y3505" s="17" t="s">
        <v>569</v>
      </c>
      <c r="Z3505" s="17">
        <v>20201119</v>
      </c>
      <c r="AA3505" s="17" t="s">
        <v>1947</v>
      </c>
      <c r="AB3505" s="17">
        <v>1</v>
      </c>
      <c r="AC3505" s="17" t="str">
        <f>IFERROR(VLOOKUP(A3505,[1]Cruces!AJ:AK,2,0),VLOOKUP(CONCATENATE(X3505,AA3505),[1]Cruces!G:H,2,0))</f>
        <v>Solicitud por BT</v>
      </c>
      <c r="AD3505" s="17">
        <f t="shared" si="960"/>
        <v>19</v>
      </c>
      <c r="AE3505" s="17">
        <f t="shared" si="961"/>
        <v>11</v>
      </c>
      <c r="AF3505" s="17">
        <f t="shared" si="962"/>
        <v>2020</v>
      </c>
      <c r="AG3505" s="17" t="str">
        <f>IFERROR(VLOOKUP(MID(A3505,2,4)*1,[1]Cruces!K:L,2,0),"Verificar")</f>
        <v>Atlántico Norte</v>
      </c>
      <c r="AH3505" s="17">
        <f t="shared" ca="1" si="963"/>
        <v>6</v>
      </c>
      <c r="AI3505" s="17" t="str">
        <f>IFERROR(VLOOKUP(U3505,[1]Cruces!$O$1:$P$6,2,0),"Sin Orden")</f>
        <v>Sin Orden</v>
      </c>
      <c r="AJ3505" s="17">
        <f t="shared" si="964"/>
        <v>19</v>
      </c>
      <c r="AK3505" s="17">
        <f t="shared" si="965"/>
        <v>11</v>
      </c>
      <c r="AL3505" s="17">
        <f t="shared" si="966"/>
        <v>2020</v>
      </c>
      <c r="AM3505" s="17">
        <f t="shared" ca="1" si="967"/>
        <v>6</v>
      </c>
      <c r="AN3505" s="18" t="str">
        <f>IFERROR(VLOOKUP(R3505*1,'[1]Ordenes de Servicio'!G:K,5,0),"No Cruza")</f>
        <v>No Cruza</v>
      </c>
      <c r="AO3505" s="17">
        <f t="shared" ca="1" si="968"/>
        <v>6</v>
      </c>
      <c r="AP3505" s="17">
        <f t="shared" si="969"/>
        <v>19</v>
      </c>
      <c r="AQ3505" s="17">
        <f t="shared" si="970"/>
        <v>11</v>
      </c>
      <c r="AR3505" s="17">
        <f t="shared" si="971"/>
        <v>2020</v>
      </c>
      <c r="AS3505" s="17">
        <f t="shared" ca="1" si="972"/>
        <v>6</v>
      </c>
      <c r="AT3505" s="17" t="str">
        <f t="shared" ca="1" si="975"/>
        <v>No</v>
      </c>
      <c r="AU3505" s="17">
        <f t="shared" si="973"/>
        <v>0</v>
      </c>
      <c r="AV3505" s="17" t="str">
        <f>+VLOOKUP(B3505,[1]Cruces!S:T,2,0)</f>
        <v>1. Solicitud</v>
      </c>
    </row>
    <row r="3506" spans="1:48" x14ac:dyDescent="0.25">
      <c r="A3506" s="17" t="s">
        <v>6247</v>
      </c>
      <c r="B3506" s="17" t="s">
        <v>80</v>
      </c>
      <c r="C3506" s="17">
        <v>0</v>
      </c>
      <c r="D3506" s="17">
        <v>0</v>
      </c>
      <c r="E3506" s="17" t="s">
        <v>55</v>
      </c>
      <c r="F3506" s="17" t="s">
        <v>56</v>
      </c>
      <c r="G3506" s="17" t="s">
        <v>482</v>
      </c>
      <c r="H3506" s="17">
        <v>3158838416</v>
      </c>
      <c r="I3506" s="17" t="s">
        <v>182</v>
      </c>
      <c r="J3506" s="17" t="s">
        <v>59</v>
      </c>
      <c r="K3506" s="17" t="s">
        <v>483</v>
      </c>
      <c r="L3506" s="17" t="s">
        <v>4113</v>
      </c>
      <c r="M3506" s="17" t="s">
        <v>4114</v>
      </c>
      <c r="N3506" s="17" t="s">
        <v>87</v>
      </c>
      <c r="O3506" s="17">
        <v>20140509</v>
      </c>
      <c r="P3506" s="17">
        <v>20141120</v>
      </c>
      <c r="Q3506" s="17">
        <v>1110</v>
      </c>
      <c r="R3506" s="17">
        <v>20860418</v>
      </c>
      <c r="S3506" s="17" t="s">
        <v>76</v>
      </c>
      <c r="T3506" s="17" t="s">
        <v>63</v>
      </c>
      <c r="U3506" s="17" t="s">
        <v>91</v>
      </c>
      <c r="V3506" s="17">
        <f t="shared" si="974"/>
        <v>45</v>
      </c>
      <c r="W3506" s="17">
        <v>45000</v>
      </c>
      <c r="X3506" s="17" t="s">
        <v>64</v>
      </c>
      <c r="Y3506" s="17" t="s">
        <v>80</v>
      </c>
      <c r="Z3506" s="17">
        <v>20141120</v>
      </c>
      <c r="AA3506" s="17" t="s">
        <v>176</v>
      </c>
      <c r="AB3506" s="17">
        <v>1</v>
      </c>
      <c r="AC3506" s="17" t="str">
        <f>IFERROR(VLOOKUP(A3506,[1]Cruces!AJ:AK,2,0),VLOOKUP(CONCATENATE(X3506,AA3506),[1]Cruces!G:H,2,0))</f>
        <v>Solicitud de Obra</v>
      </c>
      <c r="AD3506" s="17">
        <f t="shared" si="960"/>
        <v>9</v>
      </c>
      <c r="AE3506" s="17">
        <f t="shared" si="961"/>
        <v>5</v>
      </c>
      <c r="AF3506" s="17">
        <f t="shared" si="962"/>
        <v>2014</v>
      </c>
      <c r="AG3506" s="17" t="str">
        <f>IFERROR(VLOOKUP(MID(A3506,2,4)*1,[1]Cruces!K:L,2,0),"Verificar")</f>
        <v>Atlántico Norte</v>
      </c>
      <c r="AH3506" s="17">
        <f t="shared" ca="1" si="963"/>
        <v>2392</v>
      </c>
      <c r="AI3506" s="17" t="str">
        <f>IFERROR(VLOOKUP(U3506,[1]Cruces!$O$1:$P$6,2,0),"Sin Orden")</f>
        <v>Resuelta</v>
      </c>
      <c r="AJ3506" s="17">
        <f t="shared" si="964"/>
        <v>20</v>
      </c>
      <c r="AK3506" s="17">
        <f t="shared" si="965"/>
        <v>11</v>
      </c>
      <c r="AL3506" s="17">
        <f t="shared" si="966"/>
        <v>2014</v>
      </c>
      <c r="AM3506" s="17">
        <f t="shared" ca="1" si="967"/>
        <v>2197</v>
      </c>
      <c r="AN3506" s="18" t="str">
        <f>IFERROR(VLOOKUP(R3506*1,'[1]Ordenes de Servicio'!G:K,5,0),"No Cruza")</f>
        <v>No Cruza</v>
      </c>
      <c r="AO3506" s="17">
        <f t="shared" ca="1" si="968"/>
        <v>195</v>
      </c>
      <c r="AP3506" s="17">
        <f t="shared" si="969"/>
        <v>20</v>
      </c>
      <c r="AQ3506" s="17">
        <f t="shared" si="970"/>
        <v>11</v>
      </c>
      <c r="AR3506" s="17">
        <f t="shared" si="971"/>
        <v>2014</v>
      </c>
      <c r="AS3506" s="17">
        <f t="shared" ca="1" si="972"/>
        <v>2197</v>
      </c>
      <c r="AT3506" s="17" t="str">
        <f t="shared" ca="1" si="975"/>
        <v>Si</v>
      </c>
      <c r="AU3506" s="17">
        <f t="shared" si="973"/>
        <v>0</v>
      </c>
      <c r="AV3506" s="17" t="str">
        <f>+VLOOKUP(B3506,[1]Cruces!S:T,2,0)</f>
        <v>8. Puesta en Servicio</v>
      </c>
    </row>
    <row r="3507" spans="1:48" x14ac:dyDescent="0.25">
      <c r="A3507" s="17" t="s">
        <v>6248</v>
      </c>
      <c r="B3507" s="17" t="s">
        <v>80</v>
      </c>
      <c r="C3507" s="17">
        <v>0</v>
      </c>
      <c r="D3507" s="17">
        <v>0</v>
      </c>
      <c r="E3507" s="17" t="s">
        <v>55</v>
      </c>
      <c r="F3507" s="17" t="s">
        <v>107</v>
      </c>
      <c r="G3507" s="17" t="s">
        <v>6249</v>
      </c>
      <c r="H3507" s="17">
        <v>0</v>
      </c>
      <c r="I3507" s="17" t="s">
        <v>116</v>
      </c>
      <c r="J3507" s="17" t="s">
        <v>59</v>
      </c>
      <c r="K3507" s="17" t="s">
        <v>97</v>
      </c>
      <c r="L3507" s="17" t="s">
        <v>117</v>
      </c>
      <c r="M3507" s="17" t="s">
        <v>118</v>
      </c>
      <c r="N3507" s="17" t="s">
        <v>87</v>
      </c>
      <c r="O3507" s="17">
        <v>20200402</v>
      </c>
      <c r="P3507" s="17">
        <v>20201014</v>
      </c>
      <c r="Q3507" s="17">
        <v>1110</v>
      </c>
      <c r="R3507" s="17">
        <v>27844918</v>
      </c>
      <c r="S3507" s="17" t="s">
        <v>76</v>
      </c>
      <c r="T3507" s="17" t="s">
        <v>63</v>
      </c>
      <c r="U3507" s="17" t="s">
        <v>88</v>
      </c>
      <c r="V3507" s="17">
        <f t="shared" si="974"/>
        <v>30</v>
      </c>
      <c r="W3507" s="17">
        <v>30000</v>
      </c>
      <c r="X3507" s="17" t="s">
        <v>64</v>
      </c>
      <c r="Y3507" s="17" t="s">
        <v>80</v>
      </c>
      <c r="Z3507" s="17">
        <v>20201014</v>
      </c>
      <c r="AA3507" s="17" t="s">
        <v>78</v>
      </c>
      <c r="AB3507" s="17">
        <v>1</v>
      </c>
      <c r="AC3507" s="17" t="str">
        <f>IFERROR(VLOOKUP(A3507,[1]Cruces!AJ:AK,2,0),VLOOKUP(CONCATENATE(X3507,AA3507),[1]Cruces!G:H,2,0))</f>
        <v>Solicitud de Obra</v>
      </c>
      <c r="AD3507" s="17">
        <f t="shared" si="960"/>
        <v>2</v>
      </c>
      <c r="AE3507" s="17">
        <f t="shared" si="961"/>
        <v>4</v>
      </c>
      <c r="AF3507" s="17">
        <f t="shared" si="962"/>
        <v>2020</v>
      </c>
      <c r="AG3507" s="17" t="str">
        <f>IFERROR(VLOOKUP(MID(A3507,2,4)*1,[1]Cruces!K:L,2,0),"Verificar")</f>
        <v>Atlántico Norte</v>
      </c>
      <c r="AH3507" s="17">
        <f t="shared" ca="1" si="963"/>
        <v>237</v>
      </c>
      <c r="AI3507" s="17" t="str">
        <f>IFERROR(VLOOKUP(U3507,[1]Cruces!$O$1:$P$6,2,0),"Sin Orden")</f>
        <v>Resuelta</v>
      </c>
      <c r="AJ3507" s="17">
        <f t="shared" si="964"/>
        <v>14</v>
      </c>
      <c r="AK3507" s="17">
        <f t="shared" si="965"/>
        <v>10</v>
      </c>
      <c r="AL3507" s="17">
        <f t="shared" si="966"/>
        <v>2020</v>
      </c>
      <c r="AM3507" s="17">
        <f t="shared" ca="1" si="967"/>
        <v>42</v>
      </c>
      <c r="AN3507" s="18" t="str">
        <f>IFERROR(VLOOKUP(R3507*1,'[1]Ordenes de Servicio'!G:K,5,0),"No Cruza")</f>
        <v>No Cruza</v>
      </c>
      <c r="AO3507" s="17">
        <f t="shared" ca="1" si="968"/>
        <v>195</v>
      </c>
      <c r="AP3507" s="17">
        <f t="shared" si="969"/>
        <v>14</v>
      </c>
      <c r="AQ3507" s="17">
        <f t="shared" si="970"/>
        <v>10</v>
      </c>
      <c r="AR3507" s="17">
        <f t="shared" si="971"/>
        <v>2020</v>
      </c>
      <c r="AS3507" s="17">
        <f t="shared" ca="1" si="972"/>
        <v>42</v>
      </c>
      <c r="AT3507" s="17" t="str">
        <f t="shared" ca="1" si="975"/>
        <v>No</v>
      </c>
      <c r="AU3507" s="17">
        <f t="shared" si="973"/>
        <v>0</v>
      </c>
      <c r="AV3507" s="17" t="str">
        <f>+VLOOKUP(B3507,[1]Cruces!S:T,2,0)</f>
        <v>8. Puesta en Servicio</v>
      </c>
    </row>
    <row r="3508" spans="1:48" hidden="1" x14ac:dyDescent="0.25">
      <c r="A3508" s="17" t="s">
        <v>10143</v>
      </c>
      <c r="B3508" s="17" t="s">
        <v>6595</v>
      </c>
      <c r="C3508" s="17">
        <v>0</v>
      </c>
      <c r="D3508" s="17">
        <v>0</v>
      </c>
      <c r="E3508" s="17" t="s">
        <v>55</v>
      </c>
      <c r="F3508" s="17" t="s">
        <v>107</v>
      </c>
      <c r="G3508" s="17" t="s">
        <v>10144</v>
      </c>
      <c r="H3508" s="17">
        <v>3748256</v>
      </c>
      <c r="I3508" s="17" t="s">
        <v>71</v>
      </c>
      <c r="J3508" s="17" t="s">
        <v>59</v>
      </c>
      <c r="K3508" s="17" t="s">
        <v>97</v>
      </c>
      <c r="L3508" s="17" t="s">
        <v>325</v>
      </c>
      <c r="M3508" s="17" t="s">
        <v>326</v>
      </c>
      <c r="N3508" s="17" t="s">
        <v>6600</v>
      </c>
      <c r="O3508" s="17">
        <v>20200504</v>
      </c>
      <c r="P3508" s="17">
        <v>20200507</v>
      </c>
      <c r="Q3508" s="17">
        <v>1180</v>
      </c>
      <c r="R3508" s="17">
        <v>27403371</v>
      </c>
      <c r="S3508" s="17" t="s">
        <v>6601</v>
      </c>
      <c r="T3508" s="17" t="s">
        <v>63</v>
      </c>
      <c r="U3508" s="17" t="s">
        <v>91</v>
      </c>
      <c r="V3508" s="17">
        <f t="shared" si="974"/>
        <v>3</v>
      </c>
      <c r="W3508" s="17">
        <v>3000</v>
      </c>
      <c r="X3508" s="17" t="s">
        <v>7065</v>
      </c>
      <c r="Y3508" s="17" t="s">
        <v>6595</v>
      </c>
      <c r="Z3508" s="17">
        <v>20200507</v>
      </c>
      <c r="AA3508" s="17" t="s">
        <v>1947</v>
      </c>
      <c r="AB3508" s="17">
        <v>1</v>
      </c>
      <c r="AC3508" s="17" t="str">
        <f>IFERROR(VLOOKUP(A3508,[1]Cruces!AJ:AK,2,0),VLOOKUP(CONCATENATE(X3508,AA3508),[1]Cruces!G:H,2,0))</f>
        <v>Solicitud por BT</v>
      </c>
      <c r="AD3508" s="17">
        <f t="shared" si="960"/>
        <v>4</v>
      </c>
      <c r="AE3508" s="17">
        <f t="shared" si="961"/>
        <v>5</v>
      </c>
      <c r="AF3508" s="17">
        <f t="shared" si="962"/>
        <v>2020</v>
      </c>
      <c r="AG3508" s="17" t="str">
        <f>IFERROR(VLOOKUP(MID(A3508,2,4)*1,[1]Cruces!K:L,2,0),"Verificar")</f>
        <v>Atlántico Norte</v>
      </c>
      <c r="AH3508" s="17">
        <f t="shared" ca="1" si="963"/>
        <v>205</v>
      </c>
      <c r="AI3508" s="17" t="str">
        <f>IFERROR(VLOOKUP(U3508,[1]Cruces!$O$1:$P$6,2,0),"Sin Orden")</f>
        <v>Resuelta</v>
      </c>
      <c r="AJ3508" s="17">
        <f t="shared" si="964"/>
        <v>7</v>
      </c>
      <c r="AK3508" s="17">
        <f t="shared" si="965"/>
        <v>5</v>
      </c>
      <c r="AL3508" s="17">
        <f t="shared" si="966"/>
        <v>2020</v>
      </c>
      <c r="AM3508" s="17">
        <f t="shared" ca="1" si="967"/>
        <v>202</v>
      </c>
      <c r="AN3508" s="18" t="str">
        <f>IFERROR(VLOOKUP(R3508*1,'[1]Ordenes de Servicio'!G:K,5,0),"No Cruza")</f>
        <v>No Cruza</v>
      </c>
      <c r="AO3508" s="17">
        <f t="shared" ca="1" si="968"/>
        <v>3</v>
      </c>
      <c r="AP3508" s="17">
        <f t="shared" si="969"/>
        <v>7</v>
      </c>
      <c r="AQ3508" s="17">
        <f t="shared" si="970"/>
        <v>5</v>
      </c>
      <c r="AR3508" s="17">
        <f t="shared" si="971"/>
        <v>2020</v>
      </c>
      <c r="AS3508" s="17">
        <f t="shared" ca="1" si="972"/>
        <v>202</v>
      </c>
      <c r="AT3508" s="17" t="str">
        <f t="shared" ca="1" si="975"/>
        <v>No</v>
      </c>
      <c r="AU3508" s="17">
        <f t="shared" si="973"/>
        <v>0</v>
      </c>
      <c r="AV3508" s="17" t="str">
        <f>+VLOOKUP(B3508,[1]Cruces!S:T,2,0)</f>
        <v>7. Ejecución en Campo OS BT</v>
      </c>
    </row>
    <row r="3509" spans="1:48" hidden="1" x14ac:dyDescent="0.25">
      <c r="A3509" s="17" t="s">
        <v>6250</v>
      </c>
      <c r="B3509" s="17" t="s">
        <v>68</v>
      </c>
      <c r="C3509" s="17">
        <v>0</v>
      </c>
      <c r="D3509" s="17">
        <v>0</v>
      </c>
      <c r="E3509" s="17" t="s">
        <v>55</v>
      </c>
      <c r="F3509" s="17" t="s">
        <v>81</v>
      </c>
      <c r="G3509" s="17" t="s">
        <v>190</v>
      </c>
      <c r="H3509" s="17">
        <v>317021869</v>
      </c>
      <c r="I3509" s="17" t="s">
        <v>116</v>
      </c>
      <c r="J3509" s="17" t="s">
        <v>59</v>
      </c>
      <c r="K3509" s="17" t="s">
        <v>191</v>
      </c>
      <c r="L3509" s="17" t="s">
        <v>85</v>
      </c>
      <c r="M3509" s="17" t="s">
        <v>86</v>
      </c>
      <c r="N3509" s="17" t="s">
        <v>75</v>
      </c>
      <c r="O3509" s="17">
        <v>20190930</v>
      </c>
      <c r="P3509" s="17">
        <v>20200909</v>
      </c>
      <c r="Q3509" s="17">
        <v>3440</v>
      </c>
      <c r="R3509" s="17">
        <v>28253686</v>
      </c>
      <c r="S3509" s="17" t="s">
        <v>76</v>
      </c>
      <c r="T3509" s="17" t="s">
        <v>63</v>
      </c>
      <c r="U3509" s="17" t="s">
        <v>91</v>
      </c>
      <c r="V3509" s="17">
        <f t="shared" si="974"/>
        <v>15</v>
      </c>
      <c r="W3509" s="17">
        <v>15000</v>
      </c>
      <c r="X3509" s="17" t="s">
        <v>64</v>
      </c>
      <c r="Y3509" s="17" t="s">
        <v>136</v>
      </c>
      <c r="Z3509" s="17">
        <v>20200924</v>
      </c>
      <c r="AA3509" s="17" t="s">
        <v>78</v>
      </c>
      <c r="AB3509" s="17">
        <v>1</v>
      </c>
      <c r="AC3509" s="17" t="str">
        <f>IFERROR(VLOOKUP(A3509,[1]Cruces!AJ:AK,2,0),VLOOKUP(CONCATENATE(X3509,AA3509),[1]Cruces!G:H,2,0))</f>
        <v>Solicitud de Obra</v>
      </c>
      <c r="AD3509" s="17">
        <f t="shared" si="960"/>
        <v>30</v>
      </c>
      <c r="AE3509" s="17">
        <f t="shared" si="961"/>
        <v>9</v>
      </c>
      <c r="AF3509" s="17">
        <f t="shared" si="962"/>
        <v>2019</v>
      </c>
      <c r="AG3509" s="17" t="str">
        <f>IFERROR(VLOOKUP(MID(A3509,2,4)*1,[1]Cruces!K:L,2,0),"Verificar")</f>
        <v>Magdalena</v>
      </c>
      <c r="AH3509" s="17">
        <f t="shared" ca="1" si="963"/>
        <v>422</v>
      </c>
      <c r="AI3509" s="17" t="str">
        <f>IFERROR(VLOOKUP(U3509,[1]Cruces!$O$1:$P$6,2,0),"Sin Orden")</f>
        <v>Resuelta</v>
      </c>
      <c r="AJ3509" s="17">
        <f t="shared" si="964"/>
        <v>24</v>
      </c>
      <c r="AK3509" s="17">
        <f t="shared" si="965"/>
        <v>9</v>
      </c>
      <c r="AL3509" s="17">
        <f t="shared" si="966"/>
        <v>2020</v>
      </c>
      <c r="AM3509" s="17">
        <f t="shared" ca="1" si="967"/>
        <v>62</v>
      </c>
      <c r="AN3509" s="18" t="str">
        <f>IFERROR(VLOOKUP(R3509*1,'[1]Ordenes de Servicio'!G:K,5,0),"No Cruza")</f>
        <v>No Cruza</v>
      </c>
      <c r="AO3509" s="17">
        <f t="shared" ca="1" si="968"/>
        <v>360</v>
      </c>
      <c r="AP3509" s="17">
        <f t="shared" si="969"/>
        <v>9</v>
      </c>
      <c r="AQ3509" s="17">
        <f t="shared" si="970"/>
        <v>9</v>
      </c>
      <c r="AR3509" s="17">
        <f t="shared" si="971"/>
        <v>2020</v>
      </c>
      <c r="AS3509" s="17">
        <f t="shared" ca="1" si="972"/>
        <v>77</v>
      </c>
      <c r="AT3509" s="17" t="str">
        <f t="shared" ca="1" si="975"/>
        <v>No</v>
      </c>
      <c r="AU3509" s="17">
        <f t="shared" si="973"/>
        <v>15</v>
      </c>
      <c r="AV3509" s="17" t="str">
        <f>+VLOOKUP(B3509,[1]Cruces!S:T,2,0)</f>
        <v>5. Consultoría / Adjudicación</v>
      </c>
    </row>
    <row r="3510" spans="1:48" x14ac:dyDescent="0.25">
      <c r="A3510" s="17" t="s">
        <v>10145</v>
      </c>
      <c r="B3510" s="17" t="s">
        <v>7266</v>
      </c>
      <c r="C3510" s="17">
        <v>6707430</v>
      </c>
      <c r="D3510" s="17">
        <v>34547306</v>
      </c>
      <c r="E3510" s="17" t="s">
        <v>93</v>
      </c>
      <c r="F3510" s="17" t="s">
        <v>7717</v>
      </c>
      <c r="G3510" s="17" t="s">
        <v>10146</v>
      </c>
      <c r="H3510" s="17">
        <v>3205550892</v>
      </c>
      <c r="I3510" s="17" t="s">
        <v>71</v>
      </c>
      <c r="J3510" s="17" t="s">
        <v>10147</v>
      </c>
      <c r="K3510" s="17" t="s">
        <v>97</v>
      </c>
      <c r="L3510" s="17" t="s">
        <v>7720</v>
      </c>
      <c r="M3510" s="17" t="s">
        <v>7721</v>
      </c>
      <c r="N3510" s="17" t="s">
        <v>7268</v>
      </c>
      <c r="O3510" s="17">
        <v>20201022</v>
      </c>
      <c r="P3510" s="17">
        <v>20201121</v>
      </c>
      <c r="Q3510" s="17">
        <v>9353</v>
      </c>
      <c r="R3510" s="17">
        <v>28247231</v>
      </c>
      <c r="S3510" s="17" t="s">
        <v>7072</v>
      </c>
      <c r="T3510" s="17" t="s">
        <v>63</v>
      </c>
      <c r="U3510" s="17" t="s">
        <v>91</v>
      </c>
      <c r="V3510" s="17">
        <f t="shared" si="974"/>
        <v>3</v>
      </c>
      <c r="W3510" s="17">
        <v>3000</v>
      </c>
      <c r="X3510" s="17" t="s">
        <v>89</v>
      </c>
      <c r="Y3510" s="17" t="s">
        <v>7266</v>
      </c>
      <c r="Z3510" s="17">
        <v>20201121</v>
      </c>
      <c r="AA3510" s="17" t="s">
        <v>1947</v>
      </c>
      <c r="AB3510" s="17">
        <v>1</v>
      </c>
      <c r="AC3510" s="17" t="str">
        <f>IFERROR(VLOOKUP(A3510,[1]Cruces!AJ:AK,2,0),VLOOKUP(CONCATENATE(X3510,AA3510),[1]Cruces!G:H,2,0))</f>
        <v>Solicitud por BT</v>
      </c>
      <c r="AD3510" s="17">
        <f t="shared" si="960"/>
        <v>22</v>
      </c>
      <c r="AE3510" s="17">
        <f t="shared" si="961"/>
        <v>10</v>
      </c>
      <c r="AF3510" s="17">
        <f t="shared" si="962"/>
        <v>2020</v>
      </c>
      <c r="AG3510" s="17" t="str">
        <f>IFERROR(VLOOKUP(MID(A3510,2,4)*1,[1]Cruces!K:L,2,0),"Verificar")</f>
        <v>Magdalena</v>
      </c>
      <c r="AH3510" s="17">
        <f t="shared" ca="1" si="963"/>
        <v>34</v>
      </c>
      <c r="AI3510" s="17" t="str">
        <f>IFERROR(VLOOKUP(U3510,[1]Cruces!$O$1:$P$6,2,0),"Sin Orden")</f>
        <v>Resuelta</v>
      </c>
      <c r="AJ3510" s="17">
        <f t="shared" si="964"/>
        <v>21</v>
      </c>
      <c r="AK3510" s="17">
        <f t="shared" si="965"/>
        <v>11</v>
      </c>
      <c r="AL3510" s="17">
        <f t="shared" si="966"/>
        <v>2020</v>
      </c>
      <c r="AM3510" s="17">
        <f t="shared" ca="1" si="967"/>
        <v>4</v>
      </c>
      <c r="AN3510" s="18">
        <f>IFERROR(VLOOKUP(R3510*1,'[1]Ordenes de Servicio'!G:K,5,0),"No Cruza")</f>
        <v>44126</v>
      </c>
      <c r="AO3510" s="17">
        <f t="shared" ca="1" si="968"/>
        <v>30</v>
      </c>
      <c r="AP3510" s="17">
        <f t="shared" si="969"/>
        <v>21</v>
      </c>
      <c r="AQ3510" s="17">
        <f t="shared" si="970"/>
        <v>11</v>
      </c>
      <c r="AR3510" s="17">
        <f t="shared" si="971"/>
        <v>2020</v>
      </c>
      <c r="AS3510" s="17">
        <f t="shared" ca="1" si="972"/>
        <v>4</v>
      </c>
      <c r="AT3510" s="17" t="str">
        <f t="shared" ca="1" si="975"/>
        <v>No</v>
      </c>
      <c r="AU3510" s="17">
        <f t="shared" si="973"/>
        <v>0</v>
      </c>
      <c r="AV3510" s="17" t="str">
        <f>+VLOOKUP(B3510,[1]Cruces!S:T,2,0)</f>
        <v>9. Contratación</v>
      </c>
    </row>
    <row r="3511" spans="1:48" hidden="1" x14ac:dyDescent="0.25">
      <c r="A3511" s="17" t="s">
        <v>10148</v>
      </c>
      <c r="B3511" s="17" t="s">
        <v>6595</v>
      </c>
      <c r="C3511" s="17">
        <v>0</v>
      </c>
      <c r="D3511" s="17">
        <v>0</v>
      </c>
      <c r="E3511" s="17" t="s">
        <v>55</v>
      </c>
      <c r="F3511" s="17" t="s">
        <v>3386</v>
      </c>
      <c r="G3511" s="17" t="s">
        <v>10149</v>
      </c>
      <c r="H3511" s="17">
        <v>3043340678</v>
      </c>
      <c r="I3511" s="17" t="s">
        <v>71</v>
      </c>
      <c r="J3511" s="17" t="s">
        <v>59</v>
      </c>
      <c r="K3511" s="17" t="s">
        <v>10150</v>
      </c>
      <c r="L3511" s="17" t="s">
        <v>7290</v>
      </c>
      <c r="M3511" s="17" t="s">
        <v>7291</v>
      </c>
      <c r="N3511" s="17" t="s">
        <v>6600</v>
      </c>
      <c r="O3511" s="17">
        <v>20200305</v>
      </c>
      <c r="P3511" s="17">
        <v>20200311</v>
      </c>
      <c r="Q3511" s="17">
        <v>9510</v>
      </c>
      <c r="R3511" s="17">
        <v>27279012</v>
      </c>
      <c r="S3511" s="17" t="s">
        <v>6601</v>
      </c>
      <c r="T3511" s="17" t="s">
        <v>63</v>
      </c>
      <c r="U3511" s="17" t="s">
        <v>91</v>
      </c>
      <c r="V3511" s="17">
        <f t="shared" si="974"/>
        <v>3</v>
      </c>
      <c r="W3511" s="17">
        <v>3000</v>
      </c>
      <c r="X3511" s="17" t="s">
        <v>7065</v>
      </c>
      <c r="Y3511" s="17" t="s">
        <v>6595</v>
      </c>
      <c r="Z3511" s="17">
        <v>20200311</v>
      </c>
      <c r="AA3511" s="17" t="s">
        <v>1947</v>
      </c>
      <c r="AB3511" s="17">
        <v>1</v>
      </c>
      <c r="AC3511" s="17" t="str">
        <f>IFERROR(VLOOKUP(A3511,[1]Cruces!AJ:AK,2,0),VLOOKUP(CONCATENATE(X3511,AA3511),[1]Cruces!G:H,2,0))</f>
        <v>Solicitud por BT</v>
      </c>
      <c r="AD3511" s="17">
        <f t="shared" si="960"/>
        <v>5</v>
      </c>
      <c r="AE3511" s="17">
        <f t="shared" si="961"/>
        <v>3</v>
      </c>
      <c r="AF3511" s="17">
        <f t="shared" si="962"/>
        <v>2020</v>
      </c>
      <c r="AG3511" s="17" t="str">
        <f>IFERROR(VLOOKUP(MID(A3511,2,4)*1,[1]Cruces!K:L,2,0),"Verificar")</f>
        <v>Atlántico Norte</v>
      </c>
      <c r="AH3511" s="17">
        <f t="shared" ca="1" si="963"/>
        <v>265</v>
      </c>
      <c r="AI3511" s="17" t="str">
        <f>IFERROR(VLOOKUP(U3511,[1]Cruces!$O$1:$P$6,2,0),"Sin Orden")</f>
        <v>Resuelta</v>
      </c>
      <c r="AJ3511" s="17">
        <f t="shared" si="964"/>
        <v>11</v>
      </c>
      <c r="AK3511" s="17">
        <f t="shared" si="965"/>
        <v>3</v>
      </c>
      <c r="AL3511" s="17">
        <f t="shared" si="966"/>
        <v>2020</v>
      </c>
      <c r="AM3511" s="17">
        <f t="shared" ca="1" si="967"/>
        <v>259</v>
      </c>
      <c r="AN3511" s="18" t="str">
        <f>IFERROR(VLOOKUP(R3511*1,'[1]Ordenes de Servicio'!G:K,5,0),"No Cruza")</f>
        <v>No Cruza</v>
      </c>
      <c r="AO3511" s="17">
        <f t="shared" ca="1" si="968"/>
        <v>6</v>
      </c>
      <c r="AP3511" s="17">
        <f t="shared" si="969"/>
        <v>11</v>
      </c>
      <c r="AQ3511" s="17">
        <f t="shared" si="970"/>
        <v>3</v>
      </c>
      <c r="AR3511" s="17">
        <f t="shared" si="971"/>
        <v>2020</v>
      </c>
      <c r="AS3511" s="17">
        <f t="shared" ca="1" si="972"/>
        <v>259</v>
      </c>
      <c r="AT3511" s="17" t="str">
        <f t="shared" ca="1" si="975"/>
        <v>No</v>
      </c>
      <c r="AU3511" s="17">
        <f t="shared" si="973"/>
        <v>0</v>
      </c>
      <c r="AV3511" s="17" t="str">
        <f>+VLOOKUP(B3511,[1]Cruces!S:T,2,0)</f>
        <v>7. Ejecución en Campo OS BT</v>
      </c>
    </row>
    <row r="3512" spans="1:48" hidden="1" x14ac:dyDescent="0.25">
      <c r="A3512" s="17" t="s">
        <v>10151</v>
      </c>
      <c r="B3512" s="17" t="s">
        <v>1943</v>
      </c>
      <c r="C3512" s="17">
        <v>0</v>
      </c>
      <c r="D3512" s="17">
        <v>0</v>
      </c>
      <c r="E3512" s="17" t="s">
        <v>55</v>
      </c>
      <c r="F3512" s="17" t="s">
        <v>7082</v>
      </c>
      <c r="G3512" s="17" t="s">
        <v>10152</v>
      </c>
      <c r="H3512" s="17">
        <v>3508846416</v>
      </c>
      <c r="I3512" s="17" t="s">
        <v>71</v>
      </c>
      <c r="J3512" s="17" t="s">
        <v>59</v>
      </c>
      <c r="K3512" s="17" t="s">
        <v>10153</v>
      </c>
      <c r="L3512" s="17" t="s">
        <v>7253</v>
      </c>
      <c r="M3512" s="17" t="s">
        <v>7254</v>
      </c>
      <c r="N3512" s="17" t="s">
        <v>1946</v>
      </c>
      <c r="O3512" s="17">
        <v>20201114</v>
      </c>
      <c r="P3512" s="17">
        <v>20201121</v>
      </c>
      <c r="Q3512" s="17">
        <v>9510</v>
      </c>
      <c r="R3512" s="17">
        <v>28294766</v>
      </c>
      <c r="S3512" s="17" t="s">
        <v>6601</v>
      </c>
      <c r="T3512" s="17" t="s">
        <v>63</v>
      </c>
      <c r="U3512" s="17" t="s">
        <v>77</v>
      </c>
      <c r="V3512" s="17">
        <f t="shared" si="974"/>
        <v>3</v>
      </c>
      <c r="W3512" s="17">
        <v>3000</v>
      </c>
      <c r="X3512" s="17" t="s">
        <v>7065</v>
      </c>
      <c r="Y3512" s="17" t="s">
        <v>1943</v>
      </c>
      <c r="Z3512" s="17">
        <v>20201121</v>
      </c>
      <c r="AA3512" s="17" t="s">
        <v>1947</v>
      </c>
      <c r="AB3512" s="17">
        <v>1</v>
      </c>
      <c r="AC3512" s="17" t="str">
        <f>IFERROR(VLOOKUP(A3512,[1]Cruces!AJ:AK,2,0),VLOOKUP(CONCATENATE(X3512,AA3512),[1]Cruces!G:H,2,0))</f>
        <v>Solicitud por BT</v>
      </c>
      <c r="AD3512" s="17">
        <f t="shared" si="960"/>
        <v>14</v>
      </c>
      <c r="AE3512" s="17">
        <f t="shared" si="961"/>
        <v>11</v>
      </c>
      <c r="AF3512" s="17">
        <f t="shared" si="962"/>
        <v>2020</v>
      </c>
      <c r="AG3512" s="17" t="str">
        <f>IFERROR(VLOOKUP(MID(A3512,2,4)*1,[1]Cruces!K:L,2,0),"Verificar")</f>
        <v>Atlántico Norte</v>
      </c>
      <c r="AH3512" s="17">
        <f t="shared" ca="1" si="963"/>
        <v>11</v>
      </c>
      <c r="AI3512" s="17" t="str">
        <f>IFERROR(VLOOKUP(U3512,[1]Cruces!$O$1:$P$6,2,0),"Sin Orden")</f>
        <v>Pendiente</v>
      </c>
      <c r="AJ3512" s="17">
        <f t="shared" si="964"/>
        <v>21</v>
      </c>
      <c r="AK3512" s="17">
        <f t="shared" si="965"/>
        <v>11</v>
      </c>
      <c r="AL3512" s="17">
        <f t="shared" si="966"/>
        <v>2020</v>
      </c>
      <c r="AM3512" s="17">
        <f t="shared" ca="1" si="967"/>
        <v>4</v>
      </c>
      <c r="AN3512" s="18" t="str">
        <f>IFERROR(VLOOKUP(R3512*1,'[1]Ordenes de Servicio'!G:K,5,0),"No Cruza")</f>
        <v>No Cruza</v>
      </c>
      <c r="AO3512" s="17">
        <f t="shared" ca="1" si="968"/>
        <v>4</v>
      </c>
      <c r="AP3512" s="17">
        <f t="shared" si="969"/>
        <v>21</v>
      </c>
      <c r="AQ3512" s="17">
        <f t="shared" si="970"/>
        <v>11</v>
      </c>
      <c r="AR3512" s="17">
        <f t="shared" si="971"/>
        <v>2020</v>
      </c>
      <c r="AS3512" s="17">
        <f t="shared" ca="1" si="972"/>
        <v>4</v>
      </c>
      <c r="AT3512" s="17" t="str">
        <f t="shared" ca="1" si="975"/>
        <v>No</v>
      </c>
      <c r="AU3512" s="17">
        <f t="shared" si="973"/>
        <v>0</v>
      </c>
      <c r="AV3512" s="17" t="str">
        <f>+VLOOKUP(B3512,[1]Cruces!S:T,2,0)</f>
        <v>7. Ejecución en Campo OS BT</v>
      </c>
    </row>
    <row r="3513" spans="1:48" hidden="1" x14ac:dyDescent="0.25">
      <c r="A3513" s="17" t="s">
        <v>6251</v>
      </c>
      <c r="B3513" s="17" t="s">
        <v>54</v>
      </c>
      <c r="C3513" s="17">
        <v>3843551</v>
      </c>
      <c r="D3513" s="17">
        <v>20696123</v>
      </c>
      <c r="E3513" s="17" t="s">
        <v>93</v>
      </c>
      <c r="F3513" s="17" t="s">
        <v>107</v>
      </c>
      <c r="G3513" s="17" t="s">
        <v>6252</v>
      </c>
      <c r="H3513" s="17">
        <v>0</v>
      </c>
      <c r="I3513" s="17" t="s">
        <v>71</v>
      </c>
      <c r="J3513" s="17" t="s">
        <v>6253</v>
      </c>
      <c r="K3513" s="17" t="s">
        <v>97</v>
      </c>
      <c r="L3513" s="17" t="s">
        <v>111</v>
      </c>
      <c r="M3513" s="17" t="s">
        <v>112</v>
      </c>
      <c r="N3513" s="17" t="s">
        <v>62</v>
      </c>
      <c r="O3513" s="17">
        <v>20201111</v>
      </c>
      <c r="P3513" s="17">
        <v>20201119</v>
      </c>
      <c r="Q3513" s="17">
        <v>3460</v>
      </c>
      <c r="R3513" s="17">
        <v>28287511</v>
      </c>
      <c r="S3513" s="17" t="s">
        <v>100</v>
      </c>
      <c r="T3513" s="17" t="s">
        <v>63</v>
      </c>
      <c r="U3513" s="17" t="s">
        <v>91</v>
      </c>
      <c r="V3513" s="17">
        <f t="shared" si="974"/>
        <v>30</v>
      </c>
      <c r="W3513" s="17">
        <v>30000</v>
      </c>
      <c r="X3513" s="17" t="s">
        <v>89</v>
      </c>
      <c r="Y3513" s="17" t="s">
        <v>65</v>
      </c>
      <c r="Z3513" s="17">
        <v>20201119</v>
      </c>
      <c r="AA3513" s="17" t="s">
        <v>78</v>
      </c>
      <c r="AB3513" s="17">
        <v>1</v>
      </c>
      <c r="AC3513" s="17" t="str">
        <f>IFERROR(VLOOKUP(A3513,[1]Cruces!AJ:AK,2,0),VLOOKUP(CONCATENATE(X3513,AA3513),[1]Cruces!G:H,2,0))</f>
        <v>Solicitud de Obra</v>
      </c>
      <c r="AD3513" s="17">
        <f t="shared" si="960"/>
        <v>11</v>
      </c>
      <c r="AE3513" s="17">
        <f t="shared" si="961"/>
        <v>11</v>
      </c>
      <c r="AF3513" s="17">
        <f t="shared" si="962"/>
        <v>2020</v>
      </c>
      <c r="AG3513" s="17" t="str">
        <f>IFERROR(VLOOKUP(MID(A3513,2,4)*1,[1]Cruces!K:L,2,0),"Verificar")</f>
        <v>Magdalena</v>
      </c>
      <c r="AH3513" s="17">
        <f t="shared" ca="1" si="963"/>
        <v>14</v>
      </c>
      <c r="AI3513" s="17" t="str">
        <f>IFERROR(VLOOKUP(U3513,[1]Cruces!$O$1:$P$6,2,0),"Sin Orden")</f>
        <v>Resuelta</v>
      </c>
      <c r="AJ3513" s="17">
        <f t="shared" si="964"/>
        <v>19</v>
      </c>
      <c r="AK3513" s="17">
        <f t="shared" si="965"/>
        <v>11</v>
      </c>
      <c r="AL3513" s="17">
        <f t="shared" si="966"/>
        <v>2020</v>
      </c>
      <c r="AM3513" s="17">
        <f t="shared" ca="1" si="967"/>
        <v>6</v>
      </c>
      <c r="AN3513" s="18" t="str">
        <f>IFERROR(VLOOKUP(R3513*1,'[1]Ordenes de Servicio'!G:K,5,0),"No Cruza")</f>
        <v>No Cruza</v>
      </c>
      <c r="AO3513" s="17">
        <f t="shared" ca="1" si="968"/>
        <v>8</v>
      </c>
      <c r="AP3513" s="17">
        <f t="shared" si="969"/>
        <v>19</v>
      </c>
      <c r="AQ3513" s="17">
        <f t="shared" si="970"/>
        <v>11</v>
      </c>
      <c r="AR3513" s="17">
        <f t="shared" si="971"/>
        <v>2020</v>
      </c>
      <c r="AS3513" s="17">
        <f t="shared" ca="1" si="972"/>
        <v>6</v>
      </c>
      <c r="AT3513" s="17" t="str">
        <f t="shared" ca="1" si="975"/>
        <v>No</v>
      </c>
      <c r="AU3513" s="17">
        <f t="shared" si="973"/>
        <v>0</v>
      </c>
      <c r="AV3513" s="17" t="str">
        <f>+VLOOKUP(B3513,[1]Cruces!S:T,2,0)</f>
        <v>4. Presupuesto de Obra</v>
      </c>
    </row>
    <row r="3514" spans="1:48" hidden="1" x14ac:dyDescent="0.25">
      <c r="A3514" s="17" t="s">
        <v>6254</v>
      </c>
      <c r="B3514" s="17" t="s">
        <v>68</v>
      </c>
      <c r="C3514" s="17">
        <v>0</v>
      </c>
      <c r="D3514" s="17">
        <v>0</v>
      </c>
      <c r="E3514" s="17" t="s">
        <v>55</v>
      </c>
      <c r="F3514" s="17" t="s">
        <v>107</v>
      </c>
      <c r="G3514" s="17" t="s">
        <v>6255</v>
      </c>
      <c r="H3514" s="17">
        <v>0</v>
      </c>
      <c r="I3514" s="17" t="s">
        <v>116</v>
      </c>
      <c r="J3514" s="17" t="s">
        <v>59</v>
      </c>
      <c r="K3514" s="17" t="s">
        <v>6256</v>
      </c>
      <c r="L3514" s="17" t="s">
        <v>145</v>
      </c>
      <c r="M3514" s="17" t="s">
        <v>146</v>
      </c>
      <c r="N3514" s="17" t="s">
        <v>75</v>
      </c>
      <c r="O3514" s="17">
        <v>20190313</v>
      </c>
      <c r="P3514" s="17">
        <v>20190329</v>
      </c>
      <c r="Q3514" s="17">
        <v>9520</v>
      </c>
      <c r="R3514" s="17">
        <v>26306634</v>
      </c>
      <c r="S3514" s="17" t="s">
        <v>76</v>
      </c>
      <c r="T3514" s="17" t="s">
        <v>63</v>
      </c>
      <c r="U3514" s="17" t="s">
        <v>91</v>
      </c>
      <c r="V3514" s="17">
        <f t="shared" si="974"/>
        <v>200</v>
      </c>
      <c r="W3514" s="17">
        <v>200000</v>
      </c>
      <c r="X3514" s="17" t="s">
        <v>64</v>
      </c>
      <c r="Y3514" s="17" t="s">
        <v>150</v>
      </c>
      <c r="Z3514" s="17">
        <v>20191122</v>
      </c>
      <c r="AA3514" s="17" t="s">
        <v>101</v>
      </c>
      <c r="AB3514" s="17">
        <v>1</v>
      </c>
      <c r="AC3514" s="17" t="str">
        <f>IFERROR(VLOOKUP(A3514,[1]Cruces!AJ:AK,2,0),VLOOKUP(CONCATENATE(X3514,AA3514),[1]Cruces!G:H,2,0))</f>
        <v>Solicitud de Obra</v>
      </c>
      <c r="AD3514" s="17">
        <f t="shared" si="960"/>
        <v>13</v>
      </c>
      <c r="AE3514" s="17">
        <f t="shared" si="961"/>
        <v>3</v>
      </c>
      <c r="AF3514" s="17">
        <f t="shared" si="962"/>
        <v>2019</v>
      </c>
      <c r="AG3514" s="17" t="str">
        <f>IFERROR(VLOOKUP(MID(A3514,2,4)*1,[1]Cruces!K:L,2,0),"Verificar")</f>
        <v>Atlántico Sur</v>
      </c>
      <c r="AH3514" s="17">
        <f t="shared" ca="1" si="963"/>
        <v>623</v>
      </c>
      <c r="AI3514" s="17" t="str">
        <f>IFERROR(VLOOKUP(U3514,[1]Cruces!$O$1:$P$6,2,0),"Sin Orden")</f>
        <v>Resuelta</v>
      </c>
      <c r="AJ3514" s="17">
        <f t="shared" si="964"/>
        <v>22</v>
      </c>
      <c r="AK3514" s="17">
        <f t="shared" si="965"/>
        <v>11</v>
      </c>
      <c r="AL3514" s="17">
        <f t="shared" si="966"/>
        <v>2019</v>
      </c>
      <c r="AM3514" s="17">
        <f t="shared" ca="1" si="967"/>
        <v>369</v>
      </c>
      <c r="AN3514" s="18">
        <f>IFERROR(VLOOKUP(R3514*1,'[1]Ordenes de Servicio'!G:K,5,0),"No Cruza")</f>
        <v>43600</v>
      </c>
      <c r="AO3514" s="17">
        <f t="shared" ca="1" si="968"/>
        <v>254</v>
      </c>
      <c r="AP3514" s="17">
        <f t="shared" si="969"/>
        <v>29</v>
      </c>
      <c r="AQ3514" s="17">
        <f t="shared" si="970"/>
        <v>3</v>
      </c>
      <c r="AR3514" s="17">
        <f t="shared" si="971"/>
        <v>2019</v>
      </c>
      <c r="AS3514" s="17">
        <f t="shared" ca="1" si="972"/>
        <v>607</v>
      </c>
      <c r="AT3514" s="17" t="str">
        <f t="shared" ca="1" si="975"/>
        <v>Si</v>
      </c>
      <c r="AU3514" s="17">
        <f t="shared" si="973"/>
        <v>238</v>
      </c>
      <c r="AV3514" s="17" t="str">
        <f>+VLOOKUP(B3514,[1]Cruces!S:T,2,0)</f>
        <v>5. Consultoría / Adjudicación</v>
      </c>
    </row>
    <row r="3515" spans="1:48" x14ac:dyDescent="0.25">
      <c r="A3515" s="17" t="s">
        <v>6257</v>
      </c>
      <c r="B3515" s="17" t="s">
        <v>80</v>
      </c>
      <c r="C3515" s="17">
        <v>0</v>
      </c>
      <c r="D3515" s="17">
        <v>0</v>
      </c>
      <c r="E3515" s="17" t="s">
        <v>55</v>
      </c>
      <c r="F3515" s="17" t="s">
        <v>107</v>
      </c>
      <c r="G3515" s="17" t="s">
        <v>6258</v>
      </c>
      <c r="H3515" s="17">
        <v>0</v>
      </c>
      <c r="I3515" s="17" t="s">
        <v>116</v>
      </c>
      <c r="J3515" s="17" t="s">
        <v>59</v>
      </c>
      <c r="K3515" s="17" t="s">
        <v>6259</v>
      </c>
      <c r="L3515" s="17" t="s">
        <v>111</v>
      </c>
      <c r="M3515" s="17" t="s">
        <v>112</v>
      </c>
      <c r="N3515" s="17" t="s">
        <v>87</v>
      </c>
      <c r="O3515" s="17">
        <v>20190405</v>
      </c>
      <c r="P3515" s="17">
        <v>20191024</v>
      </c>
      <c r="Q3515" s="17">
        <v>1110</v>
      </c>
      <c r="R3515" s="17">
        <v>26586655</v>
      </c>
      <c r="S3515" s="17" t="s">
        <v>76</v>
      </c>
      <c r="T3515" s="17" t="s">
        <v>63</v>
      </c>
      <c r="U3515" s="17" t="s">
        <v>88</v>
      </c>
      <c r="V3515" s="17">
        <f t="shared" si="974"/>
        <v>300</v>
      </c>
      <c r="W3515" s="17">
        <v>300000</v>
      </c>
      <c r="X3515" s="17" t="s">
        <v>64</v>
      </c>
      <c r="Y3515" s="17" t="s">
        <v>80</v>
      </c>
      <c r="Z3515" s="17">
        <v>20191024</v>
      </c>
      <c r="AA3515" s="17" t="s">
        <v>137</v>
      </c>
      <c r="AB3515" s="17">
        <v>1</v>
      </c>
      <c r="AC3515" s="17" t="str">
        <f>IFERROR(VLOOKUP(A3515,[1]Cruces!AJ:AK,2,0),VLOOKUP(CONCATENATE(X3515,AA3515),[1]Cruces!G:H,2,0))</f>
        <v>Solicitud de Obra</v>
      </c>
      <c r="AD3515" s="17">
        <f t="shared" si="960"/>
        <v>5</v>
      </c>
      <c r="AE3515" s="17">
        <f t="shared" si="961"/>
        <v>4</v>
      </c>
      <c r="AF3515" s="17">
        <f t="shared" si="962"/>
        <v>2019</v>
      </c>
      <c r="AG3515" s="17" t="str">
        <f>IFERROR(VLOOKUP(MID(A3515,2,4)*1,[1]Cruces!K:L,2,0),"Verificar")</f>
        <v>Atlántico Norte</v>
      </c>
      <c r="AH3515" s="17">
        <f t="shared" ca="1" si="963"/>
        <v>600</v>
      </c>
      <c r="AI3515" s="17" t="str">
        <f>IFERROR(VLOOKUP(U3515,[1]Cruces!$O$1:$P$6,2,0),"Sin Orden")</f>
        <v>Resuelta</v>
      </c>
      <c r="AJ3515" s="17">
        <f t="shared" si="964"/>
        <v>24</v>
      </c>
      <c r="AK3515" s="17">
        <f t="shared" si="965"/>
        <v>10</v>
      </c>
      <c r="AL3515" s="17">
        <f t="shared" si="966"/>
        <v>2019</v>
      </c>
      <c r="AM3515" s="17">
        <f t="shared" ca="1" si="967"/>
        <v>398</v>
      </c>
      <c r="AN3515" s="18" t="str">
        <f>IFERROR(VLOOKUP(R3515*1,'[1]Ordenes de Servicio'!G:K,5,0),"No Cruza")</f>
        <v>No Cruza</v>
      </c>
      <c r="AO3515" s="17">
        <f t="shared" ca="1" si="968"/>
        <v>202</v>
      </c>
      <c r="AP3515" s="17">
        <f t="shared" si="969"/>
        <v>24</v>
      </c>
      <c r="AQ3515" s="17">
        <f t="shared" si="970"/>
        <v>10</v>
      </c>
      <c r="AR3515" s="17">
        <f t="shared" si="971"/>
        <v>2019</v>
      </c>
      <c r="AS3515" s="17">
        <f t="shared" ca="1" si="972"/>
        <v>398</v>
      </c>
      <c r="AT3515" s="17" t="str">
        <f t="shared" ca="1" si="975"/>
        <v>Si</v>
      </c>
      <c r="AU3515" s="17">
        <f t="shared" si="973"/>
        <v>0</v>
      </c>
      <c r="AV3515" s="17" t="str">
        <f>+VLOOKUP(B3515,[1]Cruces!S:T,2,0)</f>
        <v>8. Puesta en Servicio</v>
      </c>
    </row>
    <row r="3516" spans="1:48" hidden="1" x14ac:dyDescent="0.25">
      <c r="A3516" s="17" t="s">
        <v>6260</v>
      </c>
      <c r="B3516" s="17" t="s">
        <v>68</v>
      </c>
      <c r="C3516" s="17">
        <v>0</v>
      </c>
      <c r="D3516" s="17">
        <v>0</v>
      </c>
      <c r="E3516" s="17" t="s">
        <v>55</v>
      </c>
      <c r="F3516" s="17" t="s">
        <v>56</v>
      </c>
      <c r="G3516" s="17" t="s">
        <v>6261</v>
      </c>
      <c r="H3516" s="17">
        <v>3118086278</v>
      </c>
      <c r="I3516" s="17" t="s">
        <v>116</v>
      </c>
      <c r="J3516" s="17" t="s">
        <v>59</v>
      </c>
      <c r="K3516" s="17" t="s">
        <v>97</v>
      </c>
      <c r="L3516" s="17" t="s">
        <v>117</v>
      </c>
      <c r="M3516" s="17" t="s">
        <v>118</v>
      </c>
      <c r="N3516" s="17" t="s">
        <v>75</v>
      </c>
      <c r="O3516" s="17">
        <v>20190705</v>
      </c>
      <c r="P3516" s="17">
        <v>20190705</v>
      </c>
      <c r="Q3516" s="17">
        <v>1110</v>
      </c>
      <c r="R3516" s="17">
        <v>26836012</v>
      </c>
      <c r="S3516" s="17" t="s">
        <v>76</v>
      </c>
      <c r="T3516" s="17" t="s">
        <v>63</v>
      </c>
      <c r="U3516" s="17" t="s">
        <v>91</v>
      </c>
      <c r="V3516" s="17">
        <f t="shared" si="974"/>
        <v>500</v>
      </c>
      <c r="W3516" s="17">
        <v>500000</v>
      </c>
      <c r="X3516" s="17" t="s">
        <v>64</v>
      </c>
      <c r="Y3516" s="17" t="s">
        <v>105</v>
      </c>
      <c r="Z3516" s="17">
        <v>20191106</v>
      </c>
      <c r="AA3516" s="17" t="s">
        <v>101</v>
      </c>
      <c r="AB3516" s="17">
        <v>1</v>
      </c>
      <c r="AC3516" s="17" t="str">
        <f>IFERROR(VLOOKUP(A3516,[1]Cruces!AJ:AK,2,0),VLOOKUP(CONCATENATE(X3516,AA3516),[1]Cruces!G:H,2,0))</f>
        <v>Solicitud de Obra</v>
      </c>
      <c r="AD3516" s="17">
        <f t="shared" si="960"/>
        <v>5</v>
      </c>
      <c r="AE3516" s="17">
        <f t="shared" si="961"/>
        <v>7</v>
      </c>
      <c r="AF3516" s="17">
        <f t="shared" si="962"/>
        <v>2019</v>
      </c>
      <c r="AG3516" s="17" t="str">
        <f>IFERROR(VLOOKUP(MID(A3516,2,4)*1,[1]Cruces!K:L,2,0),"Verificar")</f>
        <v>Atlántico Norte</v>
      </c>
      <c r="AH3516" s="17">
        <f t="shared" ca="1" si="963"/>
        <v>509</v>
      </c>
      <c r="AI3516" s="17" t="str">
        <f>IFERROR(VLOOKUP(U3516,[1]Cruces!$O$1:$P$6,2,0),"Sin Orden")</f>
        <v>Resuelta</v>
      </c>
      <c r="AJ3516" s="17">
        <f t="shared" si="964"/>
        <v>6</v>
      </c>
      <c r="AK3516" s="17">
        <f t="shared" si="965"/>
        <v>11</v>
      </c>
      <c r="AL3516" s="17">
        <f t="shared" si="966"/>
        <v>2019</v>
      </c>
      <c r="AM3516" s="17">
        <f t="shared" ca="1" si="967"/>
        <v>385</v>
      </c>
      <c r="AN3516" s="18">
        <f>IFERROR(VLOOKUP(R3516*1,'[1]Ordenes de Servicio'!G:K,5,0),"No Cruza")</f>
        <v>43756</v>
      </c>
      <c r="AO3516" s="17">
        <f t="shared" ca="1" si="968"/>
        <v>124</v>
      </c>
      <c r="AP3516" s="17">
        <f t="shared" si="969"/>
        <v>5</v>
      </c>
      <c r="AQ3516" s="17">
        <f t="shared" si="970"/>
        <v>7</v>
      </c>
      <c r="AR3516" s="17">
        <f t="shared" si="971"/>
        <v>2019</v>
      </c>
      <c r="AS3516" s="17">
        <f t="shared" ca="1" si="972"/>
        <v>509</v>
      </c>
      <c r="AT3516" s="17" t="str">
        <f t="shared" ca="1" si="975"/>
        <v>Si</v>
      </c>
      <c r="AU3516" s="17">
        <f t="shared" si="973"/>
        <v>124</v>
      </c>
      <c r="AV3516" s="17" t="str">
        <f>+VLOOKUP(B3516,[1]Cruces!S:T,2,0)</f>
        <v>5. Consultoría / Adjudicación</v>
      </c>
    </row>
    <row r="3517" spans="1:48" hidden="1" x14ac:dyDescent="0.25">
      <c r="A3517" s="17" t="s">
        <v>6262</v>
      </c>
      <c r="B3517" s="17" t="s">
        <v>68</v>
      </c>
      <c r="C3517" s="17">
        <v>5260590</v>
      </c>
      <c r="D3517" s="17">
        <v>0</v>
      </c>
      <c r="E3517" s="17" t="s">
        <v>55</v>
      </c>
      <c r="F3517" s="17" t="s">
        <v>107</v>
      </c>
      <c r="G3517" s="17" t="s">
        <v>2319</v>
      </c>
      <c r="H3517" s="17">
        <v>3175539872</v>
      </c>
      <c r="I3517" s="17" t="s">
        <v>182</v>
      </c>
      <c r="J3517" s="17" t="s">
        <v>59</v>
      </c>
      <c r="K3517" s="17" t="s">
        <v>2320</v>
      </c>
      <c r="L3517" s="17" t="s">
        <v>117</v>
      </c>
      <c r="M3517" s="17" t="s">
        <v>118</v>
      </c>
      <c r="N3517" s="17" t="s">
        <v>75</v>
      </c>
      <c r="O3517" s="17">
        <v>20191203</v>
      </c>
      <c r="P3517" s="17">
        <v>20200306</v>
      </c>
      <c r="Q3517" s="17">
        <v>1150</v>
      </c>
      <c r="R3517" s="17">
        <v>27959618</v>
      </c>
      <c r="S3517" s="17" t="s">
        <v>76</v>
      </c>
      <c r="T3517" s="17" t="s">
        <v>63</v>
      </c>
      <c r="U3517" s="17" t="s">
        <v>91</v>
      </c>
      <c r="V3517" s="17">
        <f t="shared" si="974"/>
        <v>25</v>
      </c>
      <c r="W3517" s="17">
        <v>25000</v>
      </c>
      <c r="X3517" s="17" t="s">
        <v>89</v>
      </c>
      <c r="Y3517" s="17" t="s">
        <v>136</v>
      </c>
      <c r="Z3517" s="17">
        <v>20200310</v>
      </c>
      <c r="AA3517" s="17" t="s">
        <v>78</v>
      </c>
      <c r="AB3517" s="17">
        <v>1</v>
      </c>
      <c r="AC3517" s="17" t="str">
        <f>IFERROR(VLOOKUP(A3517,[1]Cruces!AJ:AK,2,0),VLOOKUP(CONCATENATE(X3517,AA3517),[1]Cruces!G:H,2,0))</f>
        <v>Solicitud de Obra</v>
      </c>
      <c r="AD3517" s="17">
        <f t="shared" si="960"/>
        <v>3</v>
      </c>
      <c r="AE3517" s="17">
        <f t="shared" si="961"/>
        <v>12</v>
      </c>
      <c r="AF3517" s="17">
        <f t="shared" si="962"/>
        <v>2019</v>
      </c>
      <c r="AG3517" s="17" t="str">
        <f>IFERROR(VLOOKUP(MID(A3517,2,4)*1,[1]Cruces!K:L,2,0),"Verificar")</f>
        <v>Atlántico Norte</v>
      </c>
      <c r="AH3517" s="17">
        <f t="shared" ca="1" si="963"/>
        <v>358</v>
      </c>
      <c r="AI3517" s="17" t="str">
        <f>IFERROR(VLOOKUP(U3517,[1]Cruces!$O$1:$P$6,2,0),"Sin Orden")</f>
        <v>Resuelta</v>
      </c>
      <c r="AJ3517" s="17">
        <f t="shared" si="964"/>
        <v>10</v>
      </c>
      <c r="AK3517" s="17">
        <f t="shared" si="965"/>
        <v>3</v>
      </c>
      <c r="AL3517" s="17">
        <f t="shared" si="966"/>
        <v>2020</v>
      </c>
      <c r="AM3517" s="17">
        <f t="shared" ca="1" si="967"/>
        <v>260</v>
      </c>
      <c r="AN3517" s="18">
        <f>IFERROR(VLOOKUP(R3517*1,'[1]Ordenes de Servicio'!G:K,5,0),"No Cruza")</f>
        <v>44053</v>
      </c>
      <c r="AO3517" s="17">
        <f t="shared" ca="1" si="968"/>
        <v>98</v>
      </c>
      <c r="AP3517" s="17">
        <f t="shared" si="969"/>
        <v>6</v>
      </c>
      <c r="AQ3517" s="17">
        <f t="shared" si="970"/>
        <v>3</v>
      </c>
      <c r="AR3517" s="17">
        <f t="shared" si="971"/>
        <v>2020</v>
      </c>
      <c r="AS3517" s="17">
        <f t="shared" ca="1" si="972"/>
        <v>264</v>
      </c>
      <c r="AT3517" s="17" t="str">
        <f t="shared" ca="1" si="975"/>
        <v>No</v>
      </c>
      <c r="AU3517" s="17">
        <f t="shared" si="973"/>
        <v>4</v>
      </c>
      <c r="AV3517" s="17" t="str">
        <f>+VLOOKUP(B3517,[1]Cruces!S:T,2,0)</f>
        <v>5. Consultoría / Adjudicación</v>
      </c>
    </row>
    <row r="3518" spans="1:48" hidden="1" x14ac:dyDescent="0.25">
      <c r="A3518" s="17" t="s">
        <v>10154</v>
      </c>
      <c r="B3518" s="17" t="s">
        <v>569</v>
      </c>
      <c r="C3518" s="17">
        <v>0</v>
      </c>
      <c r="D3518" s="17">
        <v>0</v>
      </c>
      <c r="E3518" s="17" t="s">
        <v>55</v>
      </c>
      <c r="F3518" s="17" t="s">
        <v>7098</v>
      </c>
      <c r="G3518" s="17" t="s">
        <v>10155</v>
      </c>
      <c r="H3518" s="17">
        <v>3014136293</v>
      </c>
      <c r="I3518" s="17" t="s">
        <v>71</v>
      </c>
      <c r="J3518" s="17" t="s">
        <v>59</v>
      </c>
      <c r="K3518" s="17" t="s">
        <v>8180</v>
      </c>
      <c r="L3518" s="17" t="s">
        <v>7101</v>
      </c>
      <c r="M3518" s="17" t="s">
        <v>7102</v>
      </c>
      <c r="N3518" s="17" t="s">
        <v>572</v>
      </c>
      <c r="O3518" s="17">
        <v>20201030</v>
      </c>
      <c r="P3518" s="17">
        <v>20201030</v>
      </c>
      <c r="Q3518" s="17">
        <v>1180</v>
      </c>
      <c r="R3518" s="17">
        <v>0</v>
      </c>
      <c r="S3518" s="17"/>
      <c r="T3518" s="17" t="s">
        <v>63</v>
      </c>
      <c r="U3518" s="17"/>
      <c r="V3518" s="17">
        <f t="shared" si="974"/>
        <v>3</v>
      </c>
      <c r="W3518" s="17">
        <v>3000</v>
      </c>
      <c r="X3518" s="17" t="s">
        <v>7065</v>
      </c>
      <c r="Y3518" s="17" t="s">
        <v>569</v>
      </c>
      <c r="Z3518" s="17">
        <v>20201030</v>
      </c>
      <c r="AA3518" s="17" t="s">
        <v>1947</v>
      </c>
      <c r="AB3518" s="17">
        <v>1</v>
      </c>
      <c r="AC3518" s="17" t="str">
        <f>IFERROR(VLOOKUP(A3518,[1]Cruces!AJ:AK,2,0),VLOOKUP(CONCATENATE(X3518,AA3518),[1]Cruces!G:H,2,0))</f>
        <v>Solicitud por BT</v>
      </c>
      <c r="AD3518" s="17">
        <f t="shared" si="960"/>
        <v>30</v>
      </c>
      <c r="AE3518" s="17">
        <f t="shared" si="961"/>
        <v>10</v>
      </c>
      <c r="AF3518" s="17">
        <f t="shared" si="962"/>
        <v>2020</v>
      </c>
      <c r="AG3518" s="17" t="str">
        <f>IFERROR(VLOOKUP(MID(A3518,2,4)*1,[1]Cruces!K:L,2,0),"Verificar")</f>
        <v>Atlántico Norte</v>
      </c>
      <c r="AH3518" s="17">
        <f t="shared" ca="1" si="963"/>
        <v>26</v>
      </c>
      <c r="AI3518" s="17" t="str">
        <f>IFERROR(VLOOKUP(U3518,[1]Cruces!$O$1:$P$6,2,0),"Sin Orden")</f>
        <v>Sin Orden</v>
      </c>
      <c r="AJ3518" s="17">
        <f t="shared" si="964"/>
        <v>30</v>
      </c>
      <c r="AK3518" s="17">
        <f t="shared" si="965"/>
        <v>10</v>
      </c>
      <c r="AL3518" s="17">
        <f t="shared" si="966"/>
        <v>2020</v>
      </c>
      <c r="AM3518" s="17">
        <f t="shared" ca="1" si="967"/>
        <v>26</v>
      </c>
      <c r="AN3518" s="18" t="str">
        <f>IFERROR(VLOOKUP(R3518*1,'[1]Ordenes de Servicio'!G:K,5,0),"No Cruza")</f>
        <v>No Cruza</v>
      </c>
      <c r="AO3518" s="17">
        <f t="shared" ca="1" si="968"/>
        <v>26</v>
      </c>
      <c r="AP3518" s="17">
        <f t="shared" si="969"/>
        <v>30</v>
      </c>
      <c r="AQ3518" s="17">
        <f t="shared" si="970"/>
        <v>10</v>
      </c>
      <c r="AR3518" s="17">
        <f t="shared" si="971"/>
        <v>2020</v>
      </c>
      <c r="AS3518" s="17">
        <f t="shared" ca="1" si="972"/>
        <v>26</v>
      </c>
      <c r="AT3518" s="17" t="str">
        <f t="shared" ca="1" si="975"/>
        <v>No</v>
      </c>
      <c r="AU3518" s="17">
        <f t="shared" si="973"/>
        <v>0</v>
      </c>
      <c r="AV3518" s="17" t="str">
        <f>+VLOOKUP(B3518,[1]Cruces!S:T,2,0)</f>
        <v>1. Solicitud</v>
      </c>
    </row>
    <row r="3519" spans="1:48" hidden="1" x14ac:dyDescent="0.25">
      <c r="A3519" s="17" t="s">
        <v>6263</v>
      </c>
      <c r="B3519" s="17" t="s">
        <v>68</v>
      </c>
      <c r="C3519" s="17">
        <v>2957595</v>
      </c>
      <c r="D3519" s="17">
        <v>0</v>
      </c>
      <c r="E3519" s="17" t="s">
        <v>55</v>
      </c>
      <c r="F3519" s="17" t="s">
        <v>107</v>
      </c>
      <c r="G3519" s="17" t="s">
        <v>6264</v>
      </c>
      <c r="H3519" s="17">
        <v>3690128</v>
      </c>
      <c r="I3519" s="17" t="s">
        <v>71</v>
      </c>
      <c r="J3519" s="17" t="s">
        <v>59</v>
      </c>
      <c r="K3519" s="17" t="s">
        <v>97</v>
      </c>
      <c r="L3519" s="17" t="s">
        <v>117</v>
      </c>
      <c r="M3519" s="17" t="s">
        <v>118</v>
      </c>
      <c r="N3519" s="17" t="s">
        <v>75</v>
      </c>
      <c r="O3519" s="17">
        <v>20200420</v>
      </c>
      <c r="P3519" s="17">
        <v>20200421</v>
      </c>
      <c r="Q3519" s="17">
        <v>1110</v>
      </c>
      <c r="R3519" s="17">
        <v>0</v>
      </c>
      <c r="S3519" s="17"/>
      <c r="T3519" s="17" t="s">
        <v>63</v>
      </c>
      <c r="U3519" s="17"/>
      <c r="V3519" s="17">
        <f t="shared" si="974"/>
        <v>37.5</v>
      </c>
      <c r="W3519" s="17">
        <v>37500</v>
      </c>
      <c r="X3519" s="17" t="s">
        <v>89</v>
      </c>
      <c r="Y3519" s="17" t="s">
        <v>68</v>
      </c>
      <c r="Z3519" s="17">
        <v>20200421</v>
      </c>
      <c r="AA3519" s="17" t="s">
        <v>78</v>
      </c>
      <c r="AB3519" s="17">
        <v>1</v>
      </c>
      <c r="AC3519" s="17" t="str">
        <f>IFERROR(VLOOKUP(A3519,[1]Cruces!AJ:AK,2,0),VLOOKUP(CONCATENATE(X3519,AA3519),[1]Cruces!G:H,2,0))</f>
        <v>Solicitud de Obra</v>
      </c>
      <c r="AD3519" s="17">
        <f t="shared" si="960"/>
        <v>20</v>
      </c>
      <c r="AE3519" s="17">
        <f t="shared" si="961"/>
        <v>4</v>
      </c>
      <c r="AF3519" s="17">
        <f t="shared" si="962"/>
        <v>2020</v>
      </c>
      <c r="AG3519" s="17" t="str">
        <f>IFERROR(VLOOKUP(MID(A3519,2,4)*1,[1]Cruces!K:L,2,0),"Verificar")</f>
        <v>Atlántico Norte</v>
      </c>
      <c r="AH3519" s="17">
        <f t="shared" ca="1" si="963"/>
        <v>219</v>
      </c>
      <c r="AI3519" s="17" t="str">
        <f>IFERROR(VLOOKUP(U3519,[1]Cruces!$O$1:$P$6,2,0),"Sin Orden")</f>
        <v>Sin Orden</v>
      </c>
      <c r="AJ3519" s="17">
        <f t="shared" si="964"/>
        <v>21</v>
      </c>
      <c r="AK3519" s="17">
        <f t="shared" si="965"/>
        <v>4</v>
      </c>
      <c r="AL3519" s="17">
        <f t="shared" si="966"/>
        <v>2020</v>
      </c>
      <c r="AM3519" s="17">
        <f t="shared" ca="1" si="967"/>
        <v>218</v>
      </c>
      <c r="AN3519" s="18" t="str">
        <f>IFERROR(VLOOKUP(R3519*1,'[1]Ordenes de Servicio'!G:K,5,0),"No Cruza")</f>
        <v>No Cruza</v>
      </c>
      <c r="AO3519" s="17">
        <f t="shared" ca="1" si="968"/>
        <v>218</v>
      </c>
      <c r="AP3519" s="17">
        <f t="shared" si="969"/>
        <v>21</v>
      </c>
      <c r="AQ3519" s="17">
        <f t="shared" si="970"/>
        <v>4</v>
      </c>
      <c r="AR3519" s="17">
        <f t="shared" si="971"/>
        <v>2020</v>
      </c>
      <c r="AS3519" s="17">
        <f t="shared" ca="1" si="972"/>
        <v>218</v>
      </c>
      <c r="AT3519" s="17" t="str">
        <f t="shared" ca="1" si="975"/>
        <v>No</v>
      </c>
      <c r="AU3519" s="17">
        <f t="shared" si="973"/>
        <v>0</v>
      </c>
      <c r="AV3519" s="17" t="str">
        <f>+VLOOKUP(B3519,[1]Cruces!S:T,2,0)</f>
        <v>5. Consultoría / Adjudicación</v>
      </c>
    </row>
    <row r="3520" spans="1:48" hidden="1" x14ac:dyDescent="0.25">
      <c r="A3520" s="17" t="s">
        <v>6265</v>
      </c>
      <c r="B3520" s="17" t="s">
        <v>68</v>
      </c>
      <c r="C3520" s="17">
        <v>0</v>
      </c>
      <c r="D3520" s="17">
        <v>0</v>
      </c>
      <c r="E3520" s="17" t="s">
        <v>55</v>
      </c>
      <c r="F3520" s="17" t="s">
        <v>56</v>
      </c>
      <c r="G3520" s="17" t="s">
        <v>6266</v>
      </c>
      <c r="H3520" s="17">
        <v>0</v>
      </c>
      <c r="I3520" s="17" t="s">
        <v>83</v>
      </c>
      <c r="J3520" s="17" t="s">
        <v>59</v>
      </c>
      <c r="K3520" s="17" t="s">
        <v>6267</v>
      </c>
      <c r="L3520" s="17" t="s">
        <v>265</v>
      </c>
      <c r="M3520" s="17" t="s">
        <v>55</v>
      </c>
      <c r="N3520" s="17" t="s">
        <v>75</v>
      </c>
      <c r="O3520" s="17">
        <v>20170712</v>
      </c>
      <c r="P3520" s="17">
        <v>20180208</v>
      </c>
      <c r="Q3520" s="17">
        <v>1110</v>
      </c>
      <c r="R3520" s="17">
        <v>24114645</v>
      </c>
      <c r="S3520" s="17" t="s">
        <v>100</v>
      </c>
      <c r="T3520" s="17" t="s">
        <v>63</v>
      </c>
      <c r="U3520" s="17" t="s">
        <v>91</v>
      </c>
      <c r="V3520" s="17">
        <f t="shared" si="974"/>
        <v>1</v>
      </c>
      <c r="W3520" s="17">
        <v>1000</v>
      </c>
      <c r="X3520" s="17" t="s">
        <v>64</v>
      </c>
      <c r="Y3520" s="17" t="s">
        <v>136</v>
      </c>
      <c r="Z3520" s="17">
        <v>20190121</v>
      </c>
      <c r="AA3520" s="17" t="s">
        <v>113</v>
      </c>
      <c r="AB3520" s="17">
        <v>1</v>
      </c>
      <c r="AC3520" s="17" t="str">
        <f>IFERROR(VLOOKUP(A3520,[1]Cruces!AJ:AK,2,0),VLOOKUP(CONCATENATE(X3520,AA3520),[1]Cruces!G:H,2,0))</f>
        <v>Solicitud de Obra</v>
      </c>
      <c r="AD3520" s="17">
        <f t="shared" si="960"/>
        <v>12</v>
      </c>
      <c r="AE3520" s="17">
        <f t="shared" si="961"/>
        <v>7</v>
      </c>
      <c r="AF3520" s="17">
        <f t="shared" si="962"/>
        <v>2017</v>
      </c>
      <c r="AG3520" s="17" t="str">
        <f>IFERROR(VLOOKUP(MID(A3520,2,4)*1,[1]Cruces!K:L,2,0),"Verificar")</f>
        <v>Atlántico Norte</v>
      </c>
      <c r="AH3520" s="17">
        <f t="shared" ca="1" si="963"/>
        <v>1232</v>
      </c>
      <c r="AI3520" s="17" t="str">
        <f>IFERROR(VLOOKUP(U3520,[1]Cruces!$O$1:$P$6,2,0),"Sin Orden")</f>
        <v>Resuelta</v>
      </c>
      <c r="AJ3520" s="17">
        <f t="shared" si="964"/>
        <v>21</v>
      </c>
      <c r="AK3520" s="17">
        <f t="shared" si="965"/>
        <v>1</v>
      </c>
      <c r="AL3520" s="17">
        <f t="shared" si="966"/>
        <v>2019</v>
      </c>
      <c r="AM3520" s="17">
        <f t="shared" ca="1" si="967"/>
        <v>674</v>
      </c>
      <c r="AN3520" s="18" t="str">
        <f>IFERROR(VLOOKUP(R3520*1,'[1]Ordenes de Servicio'!G:K,5,0),"No Cruza")</f>
        <v>No Cruza</v>
      </c>
      <c r="AO3520" s="17">
        <f t="shared" ca="1" si="968"/>
        <v>558</v>
      </c>
      <c r="AP3520" s="17">
        <f t="shared" si="969"/>
        <v>8</v>
      </c>
      <c r="AQ3520" s="17">
        <f t="shared" si="970"/>
        <v>2</v>
      </c>
      <c r="AR3520" s="17">
        <f t="shared" si="971"/>
        <v>2018</v>
      </c>
      <c r="AS3520" s="17">
        <f t="shared" ca="1" si="972"/>
        <v>1021</v>
      </c>
      <c r="AT3520" s="17" t="str">
        <f t="shared" ca="1" si="975"/>
        <v>Si</v>
      </c>
      <c r="AU3520" s="17">
        <f t="shared" si="973"/>
        <v>347</v>
      </c>
      <c r="AV3520" s="17" t="str">
        <f>+VLOOKUP(B3520,[1]Cruces!S:T,2,0)</f>
        <v>5. Consultoría / Adjudicación</v>
      </c>
    </row>
    <row r="3521" spans="1:48" hidden="1" x14ac:dyDescent="0.25">
      <c r="A3521" s="17" t="s">
        <v>6268</v>
      </c>
      <c r="B3521" s="17" t="s">
        <v>296</v>
      </c>
      <c r="C3521" s="17">
        <v>0</v>
      </c>
      <c r="D3521" s="17">
        <v>0</v>
      </c>
      <c r="E3521" s="17" t="s">
        <v>55</v>
      </c>
      <c r="F3521" s="17" t="s">
        <v>56</v>
      </c>
      <c r="G3521" s="17" t="s">
        <v>6269</v>
      </c>
      <c r="H3521" s="17">
        <v>0</v>
      </c>
      <c r="I3521" s="17" t="s">
        <v>116</v>
      </c>
      <c r="J3521" s="17" t="s">
        <v>59</v>
      </c>
      <c r="K3521" s="17" t="s">
        <v>6270</v>
      </c>
      <c r="L3521" s="17" t="s">
        <v>299</v>
      </c>
      <c r="M3521" s="17" t="s">
        <v>300</v>
      </c>
      <c r="N3521" s="17" t="s">
        <v>301</v>
      </c>
      <c r="O3521" s="17">
        <v>20201117</v>
      </c>
      <c r="P3521" s="17">
        <v>20201118</v>
      </c>
      <c r="Q3521" s="17">
        <v>1150</v>
      </c>
      <c r="R3521" s="17">
        <v>28290680</v>
      </c>
      <c r="S3521" s="17" t="s">
        <v>100</v>
      </c>
      <c r="T3521" s="17" t="s">
        <v>63</v>
      </c>
      <c r="U3521" s="17" t="s">
        <v>77</v>
      </c>
      <c r="V3521" s="17">
        <f t="shared" si="974"/>
        <v>50</v>
      </c>
      <c r="W3521" s="17">
        <v>50000</v>
      </c>
      <c r="X3521" s="17" t="s">
        <v>64</v>
      </c>
      <c r="Y3521" s="17" t="s">
        <v>296</v>
      </c>
      <c r="Z3521" s="17">
        <v>20201118</v>
      </c>
      <c r="AA3521" s="17" t="s">
        <v>78</v>
      </c>
      <c r="AB3521" s="17">
        <v>1</v>
      </c>
      <c r="AC3521" s="17" t="str">
        <f>IFERROR(VLOOKUP(A3521,[1]Cruces!AJ:AK,2,0),VLOOKUP(CONCATENATE(X3521,AA3521),[1]Cruces!G:H,2,0))</f>
        <v>Solicitud de Obra</v>
      </c>
      <c r="AD3521" s="17">
        <f t="shared" si="960"/>
        <v>17</v>
      </c>
      <c r="AE3521" s="17">
        <f t="shared" si="961"/>
        <v>11</v>
      </c>
      <c r="AF3521" s="17">
        <f t="shared" si="962"/>
        <v>2020</v>
      </c>
      <c r="AG3521" s="17" t="str">
        <f>IFERROR(VLOOKUP(MID(A3521,2,4)*1,[1]Cruces!K:L,2,0),"Verificar")</f>
        <v>Atlántico Norte</v>
      </c>
      <c r="AH3521" s="17">
        <f t="shared" ca="1" si="963"/>
        <v>8</v>
      </c>
      <c r="AI3521" s="17" t="str">
        <f>IFERROR(VLOOKUP(U3521,[1]Cruces!$O$1:$P$6,2,0),"Sin Orden")</f>
        <v>Pendiente</v>
      </c>
      <c r="AJ3521" s="17">
        <f t="shared" si="964"/>
        <v>18</v>
      </c>
      <c r="AK3521" s="17">
        <f t="shared" si="965"/>
        <v>11</v>
      </c>
      <c r="AL3521" s="17">
        <f t="shared" si="966"/>
        <v>2020</v>
      </c>
      <c r="AM3521" s="17">
        <f t="shared" ca="1" si="967"/>
        <v>7</v>
      </c>
      <c r="AN3521" s="18" t="str">
        <f>IFERROR(VLOOKUP(R3521*1,'[1]Ordenes de Servicio'!G:K,5,0),"No Cruza")</f>
        <v>No Cruza</v>
      </c>
      <c r="AO3521" s="17">
        <f t="shared" ca="1" si="968"/>
        <v>7</v>
      </c>
      <c r="AP3521" s="17">
        <f t="shared" si="969"/>
        <v>18</v>
      </c>
      <c r="AQ3521" s="17">
        <f t="shared" si="970"/>
        <v>11</v>
      </c>
      <c r="AR3521" s="17">
        <f t="shared" si="971"/>
        <v>2020</v>
      </c>
      <c r="AS3521" s="17">
        <f t="shared" ca="1" si="972"/>
        <v>7</v>
      </c>
      <c r="AT3521" s="17" t="str">
        <f t="shared" ca="1" si="975"/>
        <v>No</v>
      </c>
      <c r="AU3521" s="17">
        <f t="shared" si="973"/>
        <v>0</v>
      </c>
      <c r="AV3521" s="17" t="str">
        <f>+VLOOKUP(B3521,[1]Cruces!S:T,2,0)</f>
        <v>3. Evaluación Técnico Ecónomica</v>
      </c>
    </row>
    <row r="3522" spans="1:48" x14ac:dyDescent="0.25">
      <c r="A3522" s="17" t="s">
        <v>6271</v>
      </c>
      <c r="B3522" s="17" t="s">
        <v>80</v>
      </c>
      <c r="C3522" s="17">
        <v>2052702</v>
      </c>
      <c r="D3522" s="17">
        <v>0</v>
      </c>
      <c r="E3522" s="17" t="s">
        <v>55</v>
      </c>
      <c r="F3522" s="17" t="s">
        <v>107</v>
      </c>
      <c r="G3522" s="17" t="s">
        <v>6272</v>
      </c>
      <c r="H3522" s="17">
        <v>3043515154</v>
      </c>
      <c r="I3522" s="17" t="s">
        <v>165</v>
      </c>
      <c r="J3522" s="17" t="s">
        <v>59</v>
      </c>
      <c r="K3522" s="17" t="s">
        <v>97</v>
      </c>
      <c r="L3522" s="17" t="s">
        <v>111</v>
      </c>
      <c r="M3522" s="17" t="s">
        <v>112</v>
      </c>
      <c r="N3522" s="17" t="s">
        <v>87</v>
      </c>
      <c r="O3522" s="17">
        <v>20190415</v>
      </c>
      <c r="P3522" s="17">
        <v>20191113</v>
      </c>
      <c r="Q3522" s="17">
        <v>1170</v>
      </c>
      <c r="R3522" s="17">
        <v>26433821</v>
      </c>
      <c r="S3522" s="17" t="s">
        <v>76</v>
      </c>
      <c r="T3522" s="17" t="s">
        <v>63</v>
      </c>
      <c r="U3522" s="17" t="s">
        <v>91</v>
      </c>
      <c r="V3522" s="17">
        <f t="shared" si="974"/>
        <v>75</v>
      </c>
      <c r="W3522" s="17">
        <v>75000</v>
      </c>
      <c r="X3522" s="17" t="s">
        <v>89</v>
      </c>
      <c r="Y3522" s="17" t="s">
        <v>80</v>
      </c>
      <c r="Z3522" s="17">
        <v>20191113</v>
      </c>
      <c r="AA3522" s="17" t="s">
        <v>101</v>
      </c>
      <c r="AB3522" s="17">
        <v>1</v>
      </c>
      <c r="AC3522" s="17" t="str">
        <f>IFERROR(VLOOKUP(A3522,[1]Cruces!AJ:AK,2,0),VLOOKUP(CONCATENATE(X3522,AA3522),[1]Cruces!G:H,2,0))</f>
        <v>Solicitud de Obra</v>
      </c>
      <c r="AD3522" s="17">
        <f t="shared" si="960"/>
        <v>15</v>
      </c>
      <c r="AE3522" s="17">
        <f t="shared" si="961"/>
        <v>4</v>
      </c>
      <c r="AF3522" s="17">
        <f t="shared" si="962"/>
        <v>2019</v>
      </c>
      <c r="AG3522" s="17" t="str">
        <f>IFERROR(VLOOKUP(MID(A3522,2,4)*1,[1]Cruces!K:L,2,0),"Verificar")</f>
        <v>Atlántico Norte</v>
      </c>
      <c r="AH3522" s="17">
        <f t="shared" ca="1" si="963"/>
        <v>590</v>
      </c>
      <c r="AI3522" s="17" t="str">
        <f>IFERROR(VLOOKUP(U3522,[1]Cruces!$O$1:$P$6,2,0),"Sin Orden")</f>
        <v>Resuelta</v>
      </c>
      <c r="AJ3522" s="17">
        <f t="shared" si="964"/>
        <v>13</v>
      </c>
      <c r="AK3522" s="17">
        <f t="shared" si="965"/>
        <v>11</v>
      </c>
      <c r="AL3522" s="17">
        <f t="shared" si="966"/>
        <v>2019</v>
      </c>
      <c r="AM3522" s="17">
        <f t="shared" ca="1" si="967"/>
        <v>378</v>
      </c>
      <c r="AN3522" s="18" t="str">
        <f>IFERROR(VLOOKUP(R3522*1,'[1]Ordenes de Servicio'!G:K,5,0),"No Cruza")</f>
        <v>No Cruza</v>
      </c>
      <c r="AO3522" s="17">
        <f t="shared" ca="1" si="968"/>
        <v>212</v>
      </c>
      <c r="AP3522" s="17">
        <f t="shared" si="969"/>
        <v>13</v>
      </c>
      <c r="AQ3522" s="17">
        <f t="shared" si="970"/>
        <v>11</v>
      </c>
      <c r="AR3522" s="17">
        <f t="shared" si="971"/>
        <v>2019</v>
      </c>
      <c r="AS3522" s="17">
        <f t="shared" ca="1" si="972"/>
        <v>378</v>
      </c>
      <c r="AT3522" s="17" t="str">
        <f t="shared" ca="1" si="975"/>
        <v>Si</v>
      </c>
      <c r="AU3522" s="17">
        <f t="shared" si="973"/>
        <v>0</v>
      </c>
      <c r="AV3522" s="17" t="str">
        <f>+VLOOKUP(B3522,[1]Cruces!S:T,2,0)</f>
        <v>8. Puesta en Servicio</v>
      </c>
    </row>
    <row r="3523" spans="1:48" hidden="1" x14ac:dyDescent="0.25">
      <c r="A3523" s="17" t="s">
        <v>10156</v>
      </c>
      <c r="B3523" s="17" t="s">
        <v>1943</v>
      </c>
      <c r="C3523" s="17">
        <v>0</v>
      </c>
      <c r="D3523" s="17">
        <v>0</v>
      </c>
      <c r="E3523" s="17" t="s">
        <v>55</v>
      </c>
      <c r="F3523" s="17" t="s">
        <v>69</v>
      </c>
      <c r="G3523" s="17" t="s">
        <v>10157</v>
      </c>
      <c r="H3523" s="17">
        <v>0</v>
      </c>
      <c r="I3523" s="17" t="s">
        <v>71</v>
      </c>
      <c r="J3523" s="17" t="s">
        <v>59</v>
      </c>
      <c r="K3523" s="17" t="s">
        <v>97</v>
      </c>
      <c r="L3523" s="17" t="s">
        <v>501</v>
      </c>
      <c r="M3523" s="17" t="s">
        <v>502</v>
      </c>
      <c r="N3523" s="17" t="s">
        <v>1946</v>
      </c>
      <c r="O3523" s="17">
        <v>20201118</v>
      </c>
      <c r="P3523" s="17">
        <v>20201118</v>
      </c>
      <c r="Q3523" s="17">
        <v>1150</v>
      </c>
      <c r="R3523" s="17">
        <v>28287558</v>
      </c>
      <c r="S3523" s="17" t="s">
        <v>6601</v>
      </c>
      <c r="T3523" s="17" t="s">
        <v>63</v>
      </c>
      <c r="U3523" s="17" t="s">
        <v>77</v>
      </c>
      <c r="V3523" s="17">
        <f t="shared" si="974"/>
        <v>3</v>
      </c>
      <c r="W3523" s="17">
        <v>3000</v>
      </c>
      <c r="X3523" s="17" t="s">
        <v>7065</v>
      </c>
      <c r="Y3523" s="17" t="s">
        <v>1943</v>
      </c>
      <c r="Z3523" s="17">
        <v>20201118</v>
      </c>
      <c r="AA3523" s="17" t="s">
        <v>1947</v>
      </c>
      <c r="AB3523" s="17">
        <v>1</v>
      </c>
      <c r="AC3523" s="17" t="str">
        <f>IFERROR(VLOOKUP(A3523,[1]Cruces!AJ:AK,2,0),VLOOKUP(CONCATENATE(X3523,AA3523),[1]Cruces!G:H,2,0))</f>
        <v>Solicitud por BT</v>
      </c>
      <c r="AD3523" s="17">
        <f t="shared" si="960"/>
        <v>18</v>
      </c>
      <c r="AE3523" s="17">
        <f t="shared" si="961"/>
        <v>11</v>
      </c>
      <c r="AF3523" s="17">
        <f t="shared" si="962"/>
        <v>2020</v>
      </c>
      <c r="AG3523" s="17" t="str">
        <f>IFERROR(VLOOKUP(MID(A3523,2,4)*1,[1]Cruces!K:L,2,0),"Verificar")</f>
        <v>Atlántico Norte</v>
      </c>
      <c r="AH3523" s="17">
        <f t="shared" ca="1" si="963"/>
        <v>7</v>
      </c>
      <c r="AI3523" s="17" t="str">
        <f>IFERROR(VLOOKUP(U3523,[1]Cruces!$O$1:$P$6,2,0),"Sin Orden")</f>
        <v>Pendiente</v>
      </c>
      <c r="AJ3523" s="17">
        <f t="shared" si="964"/>
        <v>18</v>
      </c>
      <c r="AK3523" s="17">
        <f t="shared" si="965"/>
        <v>11</v>
      </c>
      <c r="AL3523" s="17">
        <f t="shared" si="966"/>
        <v>2020</v>
      </c>
      <c r="AM3523" s="17">
        <f t="shared" ca="1" si="967"/>
        <v>7</v>
      </c>
      <c r="AN3523" s="18" t="str">
        <f>IFERROR(VLOOKUP(R3523*1,'[1]Ordenes de Servicio'!G:K,5,0),"No Cruza")</f>
        <v>No Cruza</v>
      </c>
      <c r="AO3523" s="17">
        <f t="shared" ca="1" si="968"/>
        <v>7</v>
      </c>
      <c r="AP3523" s="17">
        <f t="shared" si="969"/>
        <v>18</v>
      </c>
      <c r="AQ3523" s="17">
        <f t="shared" si="970"/>
        <v>11</v>
      </c>
      <c r="AR3523" s="17">
        <f t="shared" si="971"/>
        <v>2020</v>
      </c>
      <c r="AS3523" s="17">
        <f t="shared" ca="1" si="972"/>
        <v>7</v>
      </c>
      <c r="AT3523" s="17" t="str">
        <f t="shared" ca="1" si="975"/>
        <v>No</v>
      </c>
      <c r="AU3523" s="17">
        <f t="shared" si="973"/>
        <v>0</v>
      </c>
      <c r="AV3523" s="17" t="str">
        <f>+VLOOKUP(B3523,[1]Cruces!S:T,2,0)</f>
        <v>7. Ejecución en Campo OS BT</v>
      </c>
    </row>
    <row r="3524" spans="1:48" hidden="1" x14ac:dyDescent="0.25">
      <c r="A3524" s="17" t="s">
        <v>6273</v>
      </c>
      <c r="B3524" s="17" t="s">
        <v>68</v>
      </c>
      <c r="C3524" s="17">
        <v>0</v>
      </c>
      <c r="D3524" s="17">
        <v>0</v>
      </c>
      <c r="E3524" s="17" t="s">
        <v>55</v>
      </c>
      <c r="F3524" s="17" t="s">
        <v>126</v>
      </c>
      <c r="G3524" s="17" t="s">
        <v>6274</v>
      </c>
      <c r="H3524" s="17">
        <v>0</v>
      </c>
      <c r="I3524" s="17" t="s">
        <v>71</v>
      </c>
      <c r="J3524" s="17" t="s">
        <v>59</v>
      </c>
      <c r="K3524" s="17" t="s">
        <v>6275</v>
      </c>
      <c r="L3524" s="17" t="s">
        <v>129</v>
      </c>
      <c r="M3524" s="17" t="s">
        <v>130</v>
      </c>
      <c r="N3524" s="17" t="s">
        <v>75</v>
      </c>
      <c r="O3524" s="17">
        <v>20200523</v>
      </c>
      <c r="P3524" s="17">
        <v>20200731</v>
      </c>
      <c r="Q3524" s="17">
        <v>7753</v>
      </c>
      <c r="R3524" s="17">
        <v>27913895</v>
      </c>
      <c r="S3524" s="17" t="s">
        <v>76</v>
      </c>
      <c r="T3524" s="17" t="s">
        <v>63</v>
      </c>
      <c r="U3524" s="17" t="s">
        <v>91</v>
      </c>
      <c r="V3524" s="17">
        <f t="shared" si="974"/>
        <v>25</v>
      </c>
      <c r="W3524" s="17">
        <v>25000</v>
      </c>
      <c r="X3524" s="17" t="s">
        <v>64</v>
      </c>
      <c r="Y3524" s="17" t="s">
        <v>188</v>
      </c>
      <c r="Z3524" s="17">
        <v>20200731</v>
      </c>
      <c r="AA3524" s="17" t="s">
        <v>78</v>
      </c>
      <c r="AB3524" s="17">
        <v>1</v>
      </c>
      <c r="AC3524" s="17" t="str">
        <f>IFERROR(VLOOKUP(A3524,[1]Cruces!AJ:AK,2,0),VLOOKUP(CONCATENATE(X3524,AA3524),[1]Cruces!G:H,2,0))</f>
        <v>Solicitud de Obra</v>
      </c>
      <c r="AD3524" s="17">
        <f t="shared" si="960"/>
        <v>23</v>
      </c>
      <c r="AE3524" s="17">
        <f t="shared" si="961"/>
        <v>5</v>
      </c>
      <c r="AF3524" s="17">
        <f t="shared" si="962"/>
        <v>2020</v>
      </c>
      <c r="AG3524" s="17" t="str">
        <f>IFERROR(VLOOKUP(MID(A3524,2,4)*1,[1]Cruces!K:L,2,0),"Verificar")</f>
        <v>Guajira</v>
      </c>
      <c r="AH3524" s="17">
        <f t="shared" ca="1" si="963"/>
        <v>186</v>
      </c>
      <c r="AI3524" s="17" t="str">
        <f>IFERROR(VLOOKUP(U3524,[1]Cruces!$O$1:$P$6,2,0),"Sin Orden")</f>
        <v>Resuelta</v>
      </c>
      <c r="AJ3524" s="17">
        <f t="shared" si="964"/>
        <v>31</v>
      </c>
      <c r="AK3524" s="17">
        <f t="shared" si="965"/>
        <v>7</v>
      </c>
      <c r="AL3524" s="17">
        <f t="shared" si="966"/>
        <v>2020</v>
      </c>
      <c r="AM3524" s="17">
        <f t="shared" ca="1" si="967"/>
        <v>117</v>
      </c>
      <c r="AN3524" s="18" t="str">
        <f>IFERROR(VLOOKUP(R3524*1,'[1]Ordenes de Servicio'!G:K,5,0),"No Cruza")</f>
        <v>No Cruza</v>
      </c>
      <c r="AO3524" s="17">
        <f t="shared" ca="1" si="968"/>
        <v>69</v>
      </c>
      <c r="AP3524" s="17">
        <f t="shared" si="969"/>
        <v>31</v>
      </c>
      <c r="AQ3524" s="17">
        <f t="shared" si="970"/>
        <v>7</v>
      </c>
      <c r="AR3524" s="17">
        <f t="shared" si="971"/>
        <v>2020</v>
      </c>
      <c r="AS3524" s="17">
        <f t="shared" ca="1" si="972"/>
        <v>117</v>
      </c>
      <c r="AT3524" s="17" t="str">
        <f t="shared" ca="1" si="975"/>
        <v>No</v>
      </c>
      <c r="AU3524" s="17">
        <f t="shared" si="973"/>
        <v>0</v>
      </c>
      <c r="AV3524" s="17" t="str">
        <f>+VLOOKUP(B3524,[1]Cruces!S:T,2,0)</f>
        <v>5. Consultoría / Adjudicación</v>
      </c>
    </row>
    <row r="3525" spans="1:48" hidden="1" x14ac:dyDescent="0.25">
      <c r="A3525" s="17" t="s">
        <v>10158</v>
      </c>
      <c r="B3525" s="17" t="s">
        <v>7104</v>
      </c>
      <c r="C3525" s="17">
        <v>0</v>
      </c>
      <c r="D3525" s="17">
        <v>0</v>
      </c>
      <c r="E3525" s="17" t="s">
        <v>55</v>
      </c>
      <c r="F3525" s="17" t="s">
        <v>56</v>
      </c>
      <c r="G3525" s="17" t="s">
        <v>10159</v>
      </c>
      <c r="H3525" s="17">
        <v>0</v>
      </c>
      <c r="I3525" s="17" t="s">
        <v>71</v>
      </c>
      <c r="J3525" s="17" t="s">
        <v>59</v>
      </c>
      <c r="K3525" s="17" t="s">
        <v>10160</v>
      </c>
      <c r="L3525" s="17" t="s">
        <v>7310</v>
      </c>
      <c r="M3525" s="17" t="s">
        <v>7311</v>
      </c>
      <c r="N3525" s="17" t="s">
        <v>7108</v>
      </c>
      <c r="O3525" s="17">
        <v>20201024</v>
      </c>
      <c r="P3525" s="17">
        <v>20201106</v>
      </c>
      <c r="Q3525" s="17">
        <v>1110</v>
      </c>
      <c r="R3525" s="17">
        <v>28250579</v>
      </c>
      <c r="S3525" s="17" t="s">
        <v>6601</v>
      </c>
      <c r="T3525" s="17" t="s">
        <v>63</v>
      </c>
      <c r="U3525" s="17" t="s">
        <v>91</v>
      </c>
      <c r="V3525" s="17">
        <f t="shared" si="974"/>
        <v>3</v>
      </c>
      <c r="W3525" s="17">
        <v>3000</v>
      </c>
      <c r="X3525" s="17" t="s">
        <v>7065</v>
      </c>
      <c r="Y3525" s="17" t="s">
        <v>7104</v>
      </c>
      <c r="Z3525" s="17">
        <v>20201106</v>
      </c>
      <c r="AA3525" s="17" t="s">
        <v>1947</v>
      </c>
      <c r="AB3525" s="17">
        <v>1</v>
      </c>
      <c r="AC3525" s="17" t="str">
        <f>IFERROR(VLOOKUP(A3525,[1]Cruces!AJ:AK,2,0),VLOOKUP(CONCATENATE(X3525,AA3525),[1]Cruces!G:H,2,0))</f>
        <v>Solicitud por BT</v>
      </c>
      <c r="AD3525" s="17">
        <f t="shared" si="960"/>
        <v>24</v>
      </c>
      <c r="AE3525" s="17">
        <f t="shared" si="961"/>
        <v>10</v>
      </c>
      <c r="AF3525" s="17">
        <f t="shared" si="962"/>
        <v>2020</v>
      </c>
      <c r="AG3525" s="17" t="str">
        <f>IFERROR(VLOOKUP(MID(A3525,2,4)*1,[1]Cruces!K:L,2,0),"Verificar")</f>
        <v>Atlántico Norte</v>
      </c>
      <c r="AH3525" s="17">
        <f t="shared" ca="1" si="963"/>
        <v>32</v>
      </c>
      <c r="AI3525" s="17" t="str">
        <f>IFERROR(VLOOKUP(U3525,[1]Cruces!$O$1:$P$6,2,0),"Sin Orden")</f>
        <v>Resuelta</v>
      </c>
      <c r="AJ3525" s="17">
        <f t="shared" si="964"/>
        <v>6</v>
      </c>
      <c r="AK3525" s="17">
        <f t="shared" si="965"/>
        <v>11</v>
      </c>
      <c r="AL3525" s="17">
        <f t="shared" si="966"/>
        <v>2020</v>
      </c>
      <c r="AM3525" s="17">
        <f t="shared" ca="1" si="967"/>
        <v>19</v>
      </c>
      <c r="AN3525" s="18">
        <f>IFERROR(VLOOKUP(R3525*1,'[1]Ordenes de Servicio'!G:K,5,0),"No Cruza")</f>
        <v>44128</v>
      </c>
      <c r="AO3525" s="17">
        <f t="shared" ca="1" si="968"/>
        <v>13</v>
      </c>
      <c r="AP3525" s="17">
        <f t="shared" si="969"/>
        <v>6</v>
      </c>
      <c r="AQ3525" s="17">
        <f t="shared" si="970"/>
        <v>11</v>
      </c>
      <c r="AR3525" s="17">
        <f t="shared" si="971"/>
        <v>2020</v>
      </c>
      <c r="AS3525" s="17">
        <f t="shared" ca="1" si="972"/>
        <v>19</v>
      </c>
      <c r="AT3525" s="17" t="str">
        <f t="shared" ca="1" si="975"/>
        <v>No</v>
      </c>
      <c r="AU3525" s="17">
        <f t="shared" si="973"/>
        <v>0</v>
      </c>
      <c r="AV3525" s="17" t="str">
        <f>+VLOOKUP(B3525,[1]Cruces!S:T,2,0)</f>
        <v>7. Ejecución en Campo OS BT</v>
      </c>
    </row>
    <row r="3526" spans="1:48" hidden="1" x14ac:dyDescent="0.25">
      <c r="A3526" s="17" t="s">
        <v>10161</v>
      </c>
      <c r="B3526" s="17" t="s">
        <v>569</v>
      </c>
      <c r="C3526" s="17">
        <v>0</v>
      </c>
      <c r="D3526" s="17">
        <v>0</v>
      </c>
      <c r="E3526" s="17" t="s">
        <v>55</v>
      </c>
      <c r="F3526" s="17" t="s">
        <v>7082</v>
      </c>
      <c r="G3526" s="17" t="s">
        <v>9044</v>
      </c>
      <c r="H3526" s="17">
        <v>3205228589</v>
      </c>
      <c r="I3526" s="17" t="s">
        <v>116</v>
      </c>
      <c r="J3526" s="17" t="s">
        <v>59</v>
      </c>
      <c r="K3526" s="17" t="s">
        <v>9045</v>
      </c>
      <c r="L3526" s="17" t="s">
        <v>7503</v>
      </c>
      <c r="M3526" s="17" t="s">
        <v>7504</v>
      </c>
      <c r="N3526" s="17" t="s">
        <v>572</v>
      </c>
      <c r="O3526" s="17">
        <v>20201104</v>
      </c>
      <c r="P3526" s="17">
        <v>20201104</v>
      </c>
      <c r="Q3526" s="17">
        <v>1110</v>
      </c>
      <c r="R3526" s="17">
        <v>0</v>
      </c>
      <c r="S3526" s="17"/>
      <c r="T3526" s="17" t="s">
        <v>63</v>
      </c>
      <c r="U3526" s="17"/>
      <c r="V3526" s="17">
        <f t="shared" si="974"/>
        <v>3</v>
      </c>
      <c r="W3526" s="17">
        <v>3000</v>
      </c>
      <c r="X3526" s="17" t="s">
        <v>7065</v>
      </c>
      <c r="Y3526" s="17" t="s">
        <v>150</v>
      </c>
      <c r="Z3526" s="17">
        <v>20201105</v>
      </c>
      <c r="AA3526" s="17" t="s">
        <v>1947</v>
      </c>
      <c r="AB3526" s="17">
        <v>1</v>
      </c>
      <c r="AC3526" s="17" t="str">
        <f>IFERROR(VLOOKUP(A3526,[1]Cruces!AJ:AK,2,0),VLOOKUP(CONCATENATE(X3526,AA3526),[1]Cruces!G:H,2,0))</f>
        <v>Solicitud por BT</v>
      </c>
      <c r="AD3526" s="17">
        <f t="shared" si="960"/>
        <v>4</v>
      </c>
      <c r="AE3526" s="17">
        <f t="shared" si="961"/>
        <v>11</v>
      </c>
      <c r="AF3526" s="17">
        <f t="shared" si="962"/>
        <v>2020</v>
      </c>
      <c r="AG3526" s="17" t="str">
        <f>IFERROR(VLOOKUP(MID(A3526,2,4)*1,[1]Cruces!K:L,2,0),"Verificar")</f>
        <v>Atlántico Norte</v>
      </c>
      <c r="AH3526" s="17">
        <f t="shared" ca="1" si="963"/>
        <v>21</v>
      </c>
      <c r="AI3526" s="17" t="str">
        <f>IFERROR(VLOOKUP(U3526,[1]Cruces!$O$1:$P$6,2,0),"Sin Orden")</f>
        <v>Sin Orden</v>
      </c>
      <c r="AJ3526" s="17">
        <f t="shared" si="964"/>
        <v>5</v>
      </c>
      <c r="AK3526" s="17">
        <f t="shared" si="965"/>
        <v>11</v>
      </c>
      <c r="AL3526" s="17">
        <f t="shared" si="966"/>
        <v>2020</v>
      </c>
      <c r="AM3526" s="17">
        <f t="shared" ca="1" si="967"/>
        <v>20</v>
      </c>
      <c r="AN3526" s="18" t="str">
        <f>IFERROR(VLOOKUP(R3526*1,'[1]Ordenes de Servicio'!G:K,5,0),"No Cruza")</f>
        <v>No Cruza</v>
      </c>
      <c r="AO3526" s="17">
        <f t="shared" ca="1" si="968"/>
        <v>20</v>
      </c>
      <c r="AP3526" s="17">
        <f t="shared" si="969"/>
        <v>4</v>
      </c>
      <c r="AQ3526" s="17">
        <f t="shared" si="970"/>
        <v>11</v>
      </c>
      <c r="AR3526" s="17">
        <f t="shared" si="971"/>
        <v>2020</v>
      </c>
      <c r="AS3526" s="17">
        <f t="shared" ca="1" si="972"/>
        <v>21</v>
      </c>
      <c r="AT3526" s="17" t="str">
        <f t="shared" ca="1" si="975"/>
        <v>No</v>
      </c>
      <c r="AU3526" s="17">
        <f t="shared" si="973"/>
        <v>1</v>
      </c>
      <c r="AV3526" s="17" t="str">
        <f>+VLOOKUP(B3526,[1]Cruces!S:T,2,0)</f>
        <v>1. Solicitud</v>
      </c>
    </row>
    <row r="3527" spans="1:48" hidden="1" x14ac:dyDescent="0.25">
      <c r="A3527" s="17" t="s">
        <v>6276</v>
      </c>
      <c r="B3527" s="17" t="s">
        <v>203</v>
      </c>
      <c r="C3527" s="17">
        <v>0</v>
      </c>
      <c r="D3527" s="17">
        <v>0</v>
      </c>
      <c r="E3527" s="17" t="s">
        <v>55</v>
      </c>
      <c r="F3527" s="17" t="s">
        <v>107</v>
      </c>
      <c r="G3527" s="17" t="s">
        <v>6277</v>
      </c>
      <c r="H3527" s="17">
        <v>0</v>
      </c>
      <c r="I3527" s="17" t="s">
        <v>83</v>
      </c>
      <c r="J3527" s="17" t="s">
        <v>59</v>
      </c>
      <c r="K3527" s="17" t="s">
        <v>97</v>
      </c>
      <c r="L3527" s="17" t="s">
        <v>325</v>
      </c>
      <c r="M3527" s="17" t="s">
        <v>326</v>
      </c>
      <c r="N3527" s="17" t="s">
        <v>207</v>
      </c>
      <c r="O3527" s="17">
        <v>20160816</v>
      </c>
      <c r="P3527" s="17">
        <v>20170328</v>
      </c>
      <c r="Q3527" s="17">
        <v>1110</v>
      </c>
      <c r="R3527" s="17">
        <v>23030628</v>
      </c>
      <c r="S3527" s="17" t="s">
        <v>100</v>
      </c>
      <c r="T3527" s="17" t="s">
        <v>63</v>
      </c>
      <c r="U3527" s="17" t="s">
        <v>91</v>
      </c>
      <c r="V3527" s="17">
        <f t="shared" si="974"/>
        <v>1</v>
      </c>
      <c r="W3527" s="17">
        <v>1000</v>
      </c>
      <c r="X3527" s="17" t="s">
        <v>64</v>
      </c>
      <c r="Y3527" s="17" t="s">
        <v>203</v>
      </c>
      <c r="Z3527" s="17">
        <v>20170328</v>
      </c>
      <c r="AA3527" s="17" t="s">
        <v>113</v>
      </c>
      <c r="AB3527" s="17">
        <v>1</v>
      </c>
      <c r="AC3527" s="17" t="str">
        <f>IFERROR(VLOOKUP(A3527,[1]Cruces!AJ:AK,2,0),VLOOKUP(CONCATENATE(X3527,AA3527),[1]Cruces!G:H,2,0))</f>
        <v>Solicitud de Obra</v>
      </c>
      <c r="AD3527" s="17">
        <f t="shared" si="960"/>
        <v>16</v>
      </c>
      <c r="AE3527" s="17">
        <f t="shared" si="961"/>
        <v>8</v>
      </c>
      <c r="AF3527" s="17">
        <f t="shared" si="962"/>
        <v>2016</v>
      </c>
      <c r="AG3527" s="17" t="str">
        <f>IFERROR(VLOOKUP(MID(A3527,2,4)*1,[1]Cruces!K:L,2,0),"Verificar")</f>
        <v>Atlántico Norte</v>
      </c>
      <c r="AH3527" s="17">
        <f t="shared" ca="1" si="963"/>
        <v>1562</v>
      </c>
      <c r="AI3527" s="17" t="str">
        <f>IFERROR(VLOOKUP(U3527,[1]Cruces!$O$1:$P$6,2,0),"Sin Orden")</f>
        <v>Resuelta</v>
      </c>
      <c r="AJ3527" s="17">
        <f t="shared" si="964"/>
        <v>28</v>
      </c>
      <c r="AK3527" s="17">
        <f t="shared" si="965"/>
        <v>3</v>
      </c>
      <c r="AL3527" s="17">
        <f t="shared" si="966"/>
        <v>2017</v>
      </c>
      <c r="AM3527" s="17">
        <f t="shared" ca="1" si="967"/>
        <v>1338</v>
      </c>
      <c r="AN3527" s="18" t="str">
        <f>IFERROR(VLOOKUP(R3527*1,'[1]Ordenes de Servicio'!G:K,5,0),"No Cruza")</f>
        <v>No Cruza</v>
      </c>
      <c r="AO3527" s="17">
        <f t="shared" ca="1" si="968"/>
        <v>224</v>
      </c>
      <c r="AP3527" s="17">
        <f t="shared" si="969"/>
        <v>28</v>
      </c>
      <c r="AQ3527" s="17">
        <f t="shared" si="970"/>
        <v>3</v>
      </c>
      <c r="AR3527" s="17">
        <f t="shared" si="971"/>
        <v>2017</v>
      </c>
      <c r="AS3527" s="17">
        <f t="shared" ca="1" si="972"/>
        <v>1338</v>
      </c>
      <c r="AT3527" s="17" t="str">
        <f t="shared" ca="1" si="975"/>
        <v>Si</v>
      </c>
      <c r="AU3527" s="17">
        <f t="shared" si="973"/>
        <v>0</v>
      </c>
      <c r="AV3527" s="17" t="str">
        <f>+VLOOKUP(B3527,[1]Cruces!S:T,2,0)</f>
        <v>6. Ejecución y Seguimiento de Obra</v>
      </c>
    </row>
    <row r="3528" spans="1:48" hidden="1" x14ac:dyDescent="0.25">
      <c r="A3528" s="17" t="s">
        <v>6278</v>
      </c>
      <c r="B3528" s="17" t="s">
        <v>54</v>
      </c>
      <c r="C3528" s="17">
        <v>2081199</v>
      </c>
      <c r="D3528" s="17">
        <v>0</v>
      </c>
      <c r="E3528" s="17" t="s">
        <v>55</v>
      </c>
      <c r="F3528" s="17" t="s">
        <v>107</v>
      </c>
      <c r="G3528" s="17" t="s">
        <v>2344</v>
      </c>
      <c r="H3528" s="17">
        <v>2719892</v>
      </c>
      <c r="I3528" s="17" t="s">
        <v>116</v>
      </c>
      <c r="J3528" s="17" t="s">
        <v>59</v>
      </c>
      <c r="K3528" s="17" t="s">
        <v>97</v>
      </c>
      <c r="L3528" s="17" t="s">
        <v>117</v>
      </c>
      <c r="M3528" s="17" t="s">
        <v>118</v>
      </c>
      <c r="N3528" s="17" t="s">
        <v>62</v>
      </c>
      <c r="O3528" s="17">
        <v>20200121</v>
      </c>
      <c r="P3528" s="17">
        <v>20200131</v>
      </c>
      <c r="Q3528" s="17">
        <v>1170</v>
      </c>
      <c r="R3528" s="17">
        <v>27105391</v>
      </c>
      <c r="S3528" s="17" t="s">
        <v>100</v>
      </c>
      <c r="T3528" s="17" t="s">
        <v>63</v>
      </c>
      <c r="U3528" s="17" t="s">
        <v>91</v>
      </c>
      <c r="V3528" s="17">
        <f t="shared" si="974"/>
        <v>300</v>
      </c>
      <c r="W3528" s="17">
        <v>300000</v>
      </c>
      <c r="X3528" s="17" t="s">
        <v>89</v>
      </c>
      <c r="Y3528" s="17" t="s">
        <v>65</v>
      </c>
      <c r="Z3528" s="17">
        <v>20200131</v>
      </c>
      <c r="AA3528" s="17" t="s">
        <v>101</v>
      </c>
      <c r="AB3528" s="17">
        <v>1</v>
      </c>
      <c r="AC3528" s="17" t="str">
        <f>IFERROR(VLOOKUP(A3528,[1]Cruces!AJ:AK,2,0),VLOOKUP(CONCATENATE(X3528,AA3528),[1]Cruces!G:H,2,0))</f>
        <v>Solicitud de Obra</v>
      </c>
      <c r="AD3528" s="17">
        <f t="shared" si="960"/>
        <v>21</v>
      </c>
      <c r="AE3528" s="17">
        <f t="shared" si="961"/>
        <v>1</v>
      </c>
      <c r="AF3528" s="17">
        <f t="shared" si="962"/>
        <v>2020</v>
      </c>
      <c r="AG3528" s="17" t="str">
        <f>IFERROR(VLOOKUP(MID(A3528,2,4)*1,[1]Cruces!K:L,2,0),"Verificar")</f>
        <v>Atlántico Norte</v>
      </c>
      <c r="AH3528" s="17">
        <f t="shared" ca="1" si="963"/>
        <v>309</v>
      </c>
      <c r="AI3528" s="17" t="str">
        <f>IFERROR(VLOOKUP(U3528,[1]Cruces!$O$1:$P$6,2,0),"Sin Orden")</f>
        <v>Resuelta</v>
      </c>
      <c r="AJ3528" s="17">
        <f t="shared" si="964"/>
        <v>31</v>
      </c>
      <c r="AK3528" s="17">
        <f t="shared" si="965"/>
        <v>1</v>
      </c>
      <c r="AL3528" s="17">
        <f t="shared" si="966"/>
        <v>2020</v>
      </c>
      <c r="AM3528" s="17">
        <f t="shared" ca="1" si="967"/>
        <v>299</v>
      </c>
      <c r="AN3528" s="18" t="str">
        <f>IFERROR(VLOOKUP(R3528*1,'[1]Ordenes de Servicio'!G:K,5,0),"No Cruza")</f>
        <v>No Cruza</v>
      </c>
      <c r="AO3528" s="17">
        <f t="shared" ca="1" si="968"/>
        <v>10</v>
      </c>
      <c r="AP3528" s="17">
        <f t="shared" si="969"/>
        <v>31</v>
      </c>
      <c r="AQ3528" s="17">
        <f t="shared" si="970"/>
        <v>1</v>
      </c>
      <c r="AR3528" s="17">
        <f t="shared" si="971"/>
        <v>2020</v>
      </c>
      <c r="AS3528" s="17">
        <f t="shared" ca="1" si="972"/>
        <v>299</v>
      </c>
      <c r="AT3528" s="17" t="str">
        <f t="shared" ca="1" si="975"/>
        <v>No</v>
      </c>
      <c r="AU3528" s="17">
        <f t="shared" si="973"/>
        <v>0</v>
      </c>
      <c r="AV3528" s="17" t="str">
        <f>+VLOOKUP(B3528,[1]Cruces!S:T,2,0)</f>
        <v>4. Presupuesto de Obra</v>
      </c>
    </row>
    <row r="3529" spans="1:48" hidden="1" x14ac:dyDescent="0.25">
      <c r="A3529" s="17" t="s">
        <v>6279</v>
      </c>
      <c r="B3529" s="17" t="s">
        <v>54</v>
      </c>
      <c r="C3529" s="17">
        <v>0</v>
      </c>
      <c r="D3529" s="17">
        <v>0</v>
      </c>
      <c r="E3529" s="17" t="s">
        <v>55</v>
      </c>
      <c r="F3529" s="17" t="s">
        <v>107</v>
      </c>
      <c r="G3529" s="17" t="s">
        <v>6280</v>
      </c>
      <c r="H3529" s="17">
        <v>0</v>
      </c>
      <c r="I3529" s="17" t="s">
        <v>197</v>
      </c>
      <c r="J3529" s="17" t="s">
        <v>59</v>
      </c>
      <c r="K3529" s="17" t="s">
        <v>198</v>
      </c>
      <c r="L3529" s="17" t="s">
        <v>111</v>
      </c>
      <c r="M3529" s="17" t="s">
        <v>112</v>
      </c>
      <c r="N3529" s="17" t="s">
        <v>62</v>
      </c>
      <c r="O3529" s="17">
        <v>20201112</v>
      </c>
      <c r="P3529" s="17">
        <v>20201112</v>
      </c>
      <c r="Q3529" s="17">
        <v>1180</v>
      </c>
      <c r="R3529" s="17">
        <v>0</v>
      </c>
      <c r="S3529" s="17"/>
      <c r="T3529" s="17" t="s">
        <v>63</v>
      </c>
      <c r="U3529" s="17"/>
      <c r="V3529" s="17">
        <f t="shared" si="974"/>
        <v>50</v>
      </c>
      <c r="W3529" s="17">
        <v>50000</v>
      </c>
      <c r="X3529" s="17" t="s">
        <v>64</v>
      </c>
      <c r="Y3529" s="17" t="s">
        <v>65</v>
      </c>
      <c r="Z3529" s="17">
        <v>20201112</v>
      </c>
      <c r="AA3529" s="17" t="s">
        <v>199</v>
      </c>
      <c r="AB3529" s="17">
        <v>1</v>
      </c>
      <c r="AC3529" s="17" t="str">
        <f>IFERROR(VLOOKUP(A3529,[1]Cruces!AJ:AK,2,0),VLOOKUP(CONCATENATE(X3529,AA3529),[1]Cruces!G:H,2,0))</f>
        <v>Solicitud de Obra</v>
      </c>
      <c r="AD3529" s="17">
        <f t="shared" si="960"/>
        <v>12</v>
      </c>
      <c r="AE3529" s="17">
        <f t="shared" si="961"/>
        <v>11</v>
      </c>
      <c r="AF3529" s="17">
        <f t="shared" si="962"/>
        <v>2020</v>
      </c>
      <c r="AG3529" s="17" t="str">
        <f>IFERROR(VLOOKUP(MID(A3529,2,4)*1,[1]Cruces!K:L,2,0),"Verificar")</f>
        <v>Atlántico Norte</v>
      </c>
      <c r="AH3529" s="17">
        <f t="shared" ca="1" si="963"/>
        <v>13</v>
      </c>
      <c r="AI3529" s="17" t="str">
        <f>IFERROR(VLOOKUP(U3529,[1]Cruces!$O$1:$P$6,2,0),"Sin Orden")</f>
        <v>Sin Orden</v>
      </c>
      <c r="AJ3529" s="17">
        <f t="shared" si="964"/>
        <v>12</v>
      </c>
      <c r="AK3529" s="17">
        <f t="shared" si="965"/>
        <v>11</v>
      </c>
      <c r="AL3529" s="17">
        <f t="shared" si="966"/>
        <v>2020</v>
      </c>
      <c r="AM3529" s="17">
        <f t="shared" ca="1" si="967"/>
        <v>13</v>
      </c>
      <c r="AN3529" s="18" t="str">
        <f>IFERROR(VLOOKUP(R3529*1,'[1]Ordenes de Servicio'!G:K,5,0),"No Cruza")</f>
        <v>No Cruza</v>
      </c>
      <c r="AO3529" s="17">
        <f t="shared" ca="1" si="968"/>
        <v>13</v>
      </c>
      <c r="AP3529" s="17">
        <f t="shared" si="969"/>
        <v>12</v>
      </c>
      <c r="AQ3529" s="17">
        <f t="shared" si="970"/>
        <v>11</v>
      </c>
      <c r="AR3529" s="17">
        <f t="shared" si="971"/>
        <v>2020</v>
      </c>
      <c r="AS3529" s="17">
        <f t="shared" ca="1" si="972"/>
        <v>13</v>
      </c>
      <c r="AT3529" s="17" t="str">
        <f t="shared" ca="1" si="975"/>
        <v>No</v>
      </c>
      <c r="AU3529" s="17">
        <f t="shared" si="973"/>
        <v>0</v>
      </c>
      <c r="AV3529" s="17" t="str">
        <f>+VLOOKUP(B3529,[1]Cruces!S:T,2,0)</f>
        <v>4. Presupuesto de Obra</v>
      </c>
    </row>
    <row r="3530" spans="1:48" hidden="1" x14ac:dyDescent="0.25">
      <c r="A3530" s="17" t="s">
        <v>10162</v>
      </c>
      <c r="B3530" s="17" t="s">
        <v>569</v>
      </c>
      <c r="C3530" s="17">
        <v>0</v>
      </c>
      <c r="D3530" s="17">
        <v>0</v>
      </c>
      <c r="E3530" s="17" t="s">
        <v>55</v>
      </c>
      <c r="F3530" s="17" t="s">
        <v>7082</v>
      </c>
      <c r="G3530" s="17" t="s">
        <v>10163</v>
      </c>
      <c r="H3530" s="17">
        <v>3045423231</v>
      </c>
      <c r="I3530" s="17" t="s">
        <v>71</v>
      </c>
      <c r="J3530" s="17" t="s">
        <v>59</v>
      </c>
      <c r="K3530" s="17" t="s">
        <v>10164</v>
      </c>
      <c r="L3530" s="17" t="s">
        <v>7079</v>
      </c>
      <c r="M3530" s="17" t="s">
        <v>7080</v>
      </c>
      <c r="N3530" s="17" t="s">
        <v>572</v>
      </c>
      <c r="O3530" s="17">
        <v>20201013</v>
      </c>
      <c r="P3530" s="17">
        <v>20201013</v>
      </c>
      <c r="Q3530" s="17">
        <v>1180</v>
      </c>
      <c r="R3530" s="17">
        <v>0</v>
      </c>
      <c r="S3530" s="17"/>
      <c r="T3530" s="17" t="s">
        <v>63</v>
      </c>
      <c r="U3530" s="17"/>
      <c r="V3530" s="17">
        <f t="shared" si="974"/>
        <v>3</v>
      </c>
      <c r="W3530" s="17">
        <v>3000</v>
      </c>
      <c r="X3530" s="17" t="s">
        <v>7065</v>
      </c>
      <c r="Y3530" s="17" t="s">
        <v>569</v>
      </c>
      <c r="Z3530" s="17">
        <v>20201013</v>
      </c>
      <c r="AA3530" s="17" t="s">
        <v>1947</v>
      </c>
      <c r="AB3530" s="17">
        <v>1</v>
      </c>
      <c r="AC3530" s="17" t="str">
        <f>IFERROR(VLOOKUP(A3530,[1]Cruces!AJ:AK,2,0),VLOOKUP(CONCATENATE(X3530,AA3530),[1]Cruces!G:H,2,0))</f>
        <v>Solicitud por BT</v>
      </c>
      <c r="AD3530" s="17">
        <f t="shared" si="960"/>
        <v>13</v>
      </c>
      <c r="AE3530" s="17">
        <f t="shared" si="961"/>
        <v>10</v>
      </c>
      <c r="AF3530" s="17">
        <f t="shared" si="962"/>
        <v>2020</v>
      </c>
      <c r="AG3530" s="17" t="str">
        <f>IFERROR(VLOOKUP(MID(A3530,2,4)*1,[1]Cruces!K:L,2,0),"Verificar")</f>
        <v>Atlántico Norte</v>
      </c>
      <c r="AH3530" s="17">
        <f t="shared" ca="1" si="963"/>
        <v>43</v>
      </c>
      <c r="AI3530" s="17" t="str">
        <f>IFERROR(VLOOKUP(U3530,[1]Cruces!$O$1:$P$6,2,0),"Sin Orden")</f>
        <v>Sin Orden</v>
      </c>
      <c r="AJ3530" s="17">
        <f t="shared" si="964"/>
        <v>13</v>
      </c>
      <c r="AK3530" s="17">
        <f t="shared" si="965"/>
        <v>10</v>
      </c>
      <c r="AL3530" s="17">
        <f t="shared" si="966"/>
        <v>2020</v>
      </c>
      <c r="AM3530" s="17">
        <f t="shared" ca="1" si="967"/>
        <v>43</v>
      </c>
      <c r="AN3530" s="18" t="str">
        <f>IFERROR(VLOOKUP(R3530*1,'[1]Ordenes de Servicio'!G:K,5,0),"No Cruza")</f>
        <v>No Cruza</v>
      </c>
      <c r="AO3530" s="17">
        <f t="shared" ca="1" si="968"/>
        <v>43</v>
      </c>
      <c r="AP3530" s="17">
        <f t="shared" si="969"/>
        <v>13</v>
      </c>
      <c r="AQ3530" s="17">
        <f t="shared" si="970"/>
        <v>10</v>
      </c>
      <c r="AR3530" s="17">
        <f t="shared" si="971"/>
        <v>2020</v>
      </c>
      <c r="AS3530" s="17">
        <f t="shared" ca="1" si="972"/>
        <v>43</v>
      </c>
      <c r="AT3530" s="17" t="str">
        <f t="shared" ca="1" si="975"/>
        <v>No</v>
      </c>
      <c r="AU3530" s="17">
        <f t="shared" si="973"/>
        <v>0</v>
      </c>
      <c r="AV3530" s="17" t="str">
        <f>+VLOOKUP(B3530,[1]Cruces!S:T,2,0)</f>
        <v>1. Solicitud</v>
      </c>
    </row>
    <row r="3531" spans="1:48" hidden="1" x14ac:dyDescent="0.25">
      <c r="A3531" s="17" t="s">
        <v>6281</v>
      </c>
      <c r="B3531" s="17" t="s">
        <v>54</v>
      </c>
      <c r="C3531" s="17">
        <v>0</v>
      </c>
      <c r="D3531" s="17">
        <v>0</v>
      </c>
      <c r="E3531" s="17" t="s">
        <v>55</v>
      </c>
      <c r="F3531" s="17" t="s">
        <v>126</v>
      </c>
      <c r="G3531" s="17" t="s">
        <v>6282</v>
      </c>
      <c r="H3531" s="17">
        <v>0</v>
      </c>
      <c r="I3531" s="17" t="s">
        <v>116</v>
      </c>
      <c r="J3531" s="17" t="s">
        <v>59</v>
      </c>
      <c r="K3531" s="17" t="s">
        <v>97</v>
      </c>
      <c r="L3531" s="17" t="s">
        <v>129</v>
      </c>
      <c r="M3531" s="17" t="s">
        <v>130</v>
      </c>
      <c r="N3531" s="17" t="s">
        <v>62</v>
      </c>
      <c r="O3531" s="17">
        <v>20200909</v>
      </c>
      <c r="P3531" s="17">
        <v>20201030</v>
      </c>
      <c r="Q3531" s="17">
        <v>9332</v>
      </c>
      <c r="R3531" s="17">
        <v>28118256</v>
      </c>
      <c r="S3531" s="17" t="s">
        <v>100</v>
      </c>
      <c r="T3531" s="17" t="s">
        <v>63</v>
      </c>
      <c r="U3531" s="17" t="s">
        <v>91</v>
      </c>
      <c r="V3531" s="17">
        <f t="shared" si="974"/>
        <v>75</v>
      </c>
      <c r="W3531" s="17">
        <v>75000</v>
      </c>
      <c r="X3531" s="17" t="s">
        <v>64</v>
      </c>
      <c r="Y3531" s="17" t="s">
        <v>65</v>
      </c>
      <c r="Z3531" s="17">
        <v>20201030</v>
      </c>
      <c r="AA3531" s="17" t="s">
        <v>78</v>
      </c>
      <c r="AB3531" s="17">
        <v>1</v>
      </c>
      <c r="AC3531" s="17" t="str">
        <f>IFERROR(VLOOKUP(A3531,[1]Cruces!AJ:AK,2,0),VLOOKUP(CONCATENATE(X3531,AA3531),[1]Cruces!G:H,2,0))</f>
        <v>Solicitud de Obra</v>
      </c>
      <c r="AD3531" s="17">
        <f t="shared" si="960"/>
        <v>9</v>
      </c>
      <c r="AE3531" s="17">
        <f t="shared" si="961"/>
        <v>9</v>
      </c>
      <c r="AF3531" s="17">
        <f t="shared" si="962"/>
        <v>2020</v>
      </c>
      <c r="AG3531" s="17" t="str">
        <f>IFERROR(VLOOKUP(MID(A3531,2,4)*1,[1]Cruces!K:L,2,0),"Verificar")</f>
        <v>Guajira</v>
      </c>
      <c r="AH3531" s="17">
        <f t="shared" ca="1" si="963"/>
        <v>77</v>
      </c>
      <c r="AI3531" s="17" t="str">
        <f>IFERROR(VLOOKUP(U3531,[1]Cruces!$O$1:$P$6,2,0),"Sin Orden")</f>
        <v>Resuelta</v>
      </c>
      <c r="AJ3531" s="17">
        <f t="shared" si="964"/>
        <v>30</v>
      </c>
      <c r="AK3531" s="17">
        <f t="shared" si="965"/>
        <v>10</v>
      </c>
      <c r="AL3531" s="17">
        <f t="shared" si="966"/>
        <v>2020</v>
      </c>
      <c r="AM3531" s="17">
        <f t="shared" ca="1" si="967"/>
        <v>26</v>
      </c>
      <c r="AN3531" s="18" t="str">
        <f>IFERROR(VLOOKUP(R3531*1,'[1]Ordenes de Servicio'!G:K,5,0),"No Cruza")</f>
        <v>No Cruza</v>
      </c>
      <c r="AO3531" s="17">
        <f t="shared" ca="1" si="968"/>
        <v>51</v>
      </c>
      <c r="AP3531" s="17">
        <f t="shared" si="969"/>
        <v>30</v>
      </c>
      <c r="AQ3531" s="17">
        <f t="shared" si="970"/>
        <v>10</v>
      </c>
      <c r="AR3531" s="17">
        <f t="shared" si="971"/>
        <v>2020</v>
      </c>
      <c r="AS3531" s="17">
        <f t="shared" ca="1" si="972"/>
        <v>26</v>
      </c>
      <c r="AT3531" s="17" t="str">
        <f t="shared" ca="1" si="975"/>
        <v>No</v>
      </c>
      <c r="AU3531" s="17">
        <f t="shared" si="973"/>
        <v>0</v>
      </c>
      <c r="AV3531" s="17" t="str">
        <f>+VLOOKUP(B3531,[1]Cruces!S:T,2,0)</f>
        <v>4. Presupuesto de Obra</v>
      </c>
    </row>
    <row r="3532" spans="1:48" hidden="1" x14ac:dyDescent="0.25">
      <c r="A3532" s="17" t="s">
        <v>6283</v>
      </c>
      <c r="B3532" s="17" t="s">
        <v>68</v>
      </c>
      <c r="C3532" s="17">
        <v>0</v>
      </c>
      <c r="D3532" s="17">
        <v>0</v>
      </c>
      <c r="E3532" s="17" t="s">
        <v>55</v>
      </c>
      <c r="F3532" s="17" t="s">
        <v>120</v>
      </c>
      <c r="G3532" s="17" t="s">
        <v>6284</v>
      </c>
      <c r="H3532" s="17">
        <v>0</v>
      </c>
      <c r="I3532" s="17" t="s">
        <v>71</v>
      </c>
      <c r="J3532" s="17" t="s">
        <v>59</v>
      </c>
      <c r="K3532" s="17" t="s">
        <v>6285</v>
      </c>
      <c r="L3532" s="17" t="s">
        <v>122</v>
      </c>
      <c r="M3532" s="17" t="s">
        <v>123</v>
      </c>
      <c r="N3532" s="17" t="s">
        <v>75</v>
      </c>
      <c r="O3532" s="17">
        <v>20180816</v>
      </c>
      <c r="P3532" s="17">
        <v>20180905</v>
      </c>
      <c r="Q3532" s="17">
        <v>1180</v>
      </c>
      <c r="R3532" s="17">
        <v>26003512</v>
      </c>
      <c r="S3532" s="17" t="s">
        <v>76</v>
      </c>
      <c r="T3532" s="17" t="s">
        <v>63</v>
      </c>
      <c r="U3532" s="17" t="s">
        <v>91</v>
      </c>
      <c r="V3532" s="17">
        <f t="shared" si="974"/>
        <v>75</v>
      </c>
      <c r="W3532" s="17">
        <v>75000</v>
      </c>
      <c r="X3532" s="17" t="s">
        <v>64</v>
      </c>
      <c r="Y3532" s="17" t="s">
        <v>105</v>
      </c>
      <c r="Z3532" s="17">
        <v>20181023</v>
      </c>
      <c r="AA3532" s="17" t="s">
        <v>124</v>
      </c>
      <c r="AB3532" s="17">
        <v>1</v>
      </c>
      <c r="AC3532" s="17" t="str">
        <f>IFERROR(VLOOKUP(A3532,[1]Cruces!AJ:AK,2,0),VLOOKUP(CONCATENATE(X3532,AA3532),[1]Cruces!G:H,2,0))</f>
        <v>Solicitud de Obra</v>
      </c>
      <c r="AD3532" s="17">
        <f t="shared" si="960"/>
        <v>16</v>
      </c>
      <c r="AE3532" s="17">
        <f t="shared" si="961"/>
        <v>8</v>
      </c>
      <c r="AF3532" s="17">
        <f t="shared" si="962"/>
        <v>2018</v>
      </c>
      <c r="AG3532" s="17" t="str">
        <f>IFERROR(VLOOKUP(MID(A3532,2,4)*1,[1]Cruces!K:L,2,0),"Verificar")</f>
        <v>Atlántico Norte</v>
      </c>
      <c r="AH3532" s="17">
        <f t="shared" ca="1" si="963"/>
        <v>832</v>
      </c>
      <c r="AI3532" s="17" t="str">
        <f>IFERROR(VLOOKUP(U3532,[1]Cruces!$O$1:$P$6,2,0),"Sin Orden")</f>
        <v>Resuelta</v>
      </c>
      <c r="AJ3532" s="17">
        <f t="shared" si="964"/>
        <v>23</v>
      </c>
      <c r="AK3532" s="17">
        <f t="shared" si="965"/>
        <v>10</v>
      </c>
      <c r="AL3532" s="17">
        <f t="shared" si="966"/>
        <v>2018</v>
      </c>
      <c r="AM3532" s="17">
        <f t="shared" ca="1" si="967"/>
        <v>764</v>
      </c>
      <c r="AN3532" s="18">
        <f>IFERROR(VLOOKUP(R3532*1,'[1]Ordenes de Servicio'!G:K,5,0),"No Cruza")</f>
        <v>43511</v>
      </c>
      <c r="AO3532" s="17">
        <f t="shared" ca="1" si="968"/>
        <v>68</v>
      </c>
      <c r="AP3532" s="17">
        <f t="shared" si="969"/>
        <v>5</v>
      </c>
      <c r="AQ3532" s="17">
        <f t="shared" si="970"/>
        <v>9</v>
      </c>
      <c r="AR3532" s="17">
        <f t="shared" si="971"/>
        <v>2018</v>
      </c>
      <c r="AS3532" s="17">
        <f t="shared" ca="1" si="972"/>
        <v>812</v>
      </c>
      <c r="AT3532" s="17" t="str">
        <f t="shared" ca="1" si="975"/>
        <v>Si</v>
      </c>
      <c r="AU3532" s="17">
        <f t="shared" si="973"/>
        <v>48</v>
      </c>
      <c r="AV3532" s="17" t="str">
        <f>+VLOOKUP(B3532,[1]Cruces!S:T,2,0)</f>
        <v>5. Consultoría / Adjudicación</v>
      </c>
    </row>
    <row r="3533" spans="1:48" hidden="1" x14ac:dyDescent="0.25">
      <c r="A3533" s="17" t="s">
        <v>10165</v>
      </c>
      <c r="B3533" s="17" t="s">
        <v>6595</v>
      </c>
      <c r="C3533" s="17">
        <v>0</v>
      </c>
      <c r="D3533" s="17">
        <v>0</v>
      </c>
      <c r="E3533" s="17" t="s">
        <v>55</v>
      </c>
      <c r="F3533" s="17" t="s">
        <v>7098</v>
      </c>
      <c r="G3533" s="17" t="s">
        <v>10166</v>
      </c>
      <c r="H3533" s="17">
        <v>3004406938</v>
      </c>
      <c r="I3533" s="17" t="s">
        <v>71</v>
      </c>
      <c r="J3533" s="17" t="s">
        <v>59</v>
      </c>
      <c r="K3533" s="17" t="s">
        <v>10167</v>
      </c>
      <c r="L3533" s="17" t="s">
        <v>7101</v>
      </c>
      <c r="M3533" s="17" t="s">
        <v>7102</v>
      </c>
      <c r="N3533" s="17" t="s">
        <v>6600</v>
      </c>
      <c r="O3533" s="17">
        <v>20201017</v>
      </c>
      <c r="P3533" s="17">
        <v>20201119</v>
      </c>
      <c r="Q3533" s="17">
        <v>1180</v>
      </c>
      <c r="R3533" s="17">
        <v>28285746</v>
      </c>
      <c r="S3533" s="17" t="s">
        <v>6601</v>
      </c>
      <c r="T3533" s="17" t="s">
        <v>63</v>
      </c>
      <c r="U3533" s="17" t="s">
        <v>77</v>
      </c>
      <c r="V3533" s="17">
        <f t="shared" si="974"/>
        <v>3</v>
      </c>
      <c r="W3533" s="17">
        <v>3000</v>
      </c>
      <c r="X3533" s="17" t="s">
        <v>7065</v>
      </c>
      <c r="Y3533" s="17" t="s">
        <v>6595</v>
      </c>
      <c r="Z3533" s="17">
        <v>20201119</v>
      </c>
      <c r="AA3533" s="17" t="s">
        <v>1947</v>
      </c>
      <c r="AB3533" s="17">
        <v>1</v>
      </c>
      <c r="AC3533" s="17" t="str">
        <f>IFERROR(VLOOKUP(A3533,[1]Cruces!AJ:AK,2,0),VLOOKUP(CONCATENATE(X3533,AA3533),[1]Cruces!G:H,2,0))</f>
        <v>Solicitud por BT</v>
      </c>
      <c r="AD3533" s="17">
        <f t="shared" si="960"/>
        <v>17</v>
      </c>
      <c r="AE3533" s="17">
        <f t="shared" si="961"/>
        <v>10</v>
      </c>
      <c r="AF3533" s="17">
        <f t="shared" si="962"/>
        <v>2020</v>
      </c>
      <c r="AG3533" s="17" t="str">
        <f>IFERROR(VLOOKUP(MID(A3533,2,4)*1,[1]Cruces!K:L,2,0),"Verificar")</f>
        <v>Atlántico Norte</v>
      </c>
      <c r="AH3533" s="17">
        <f t="shared" ca="1" si="963"/>
        <v>39</v>
      </c>
      <c r="AI3533" s="17" t="str">
        <f>IFERROR(VLOOKUP(U3533,[1]Cruces!$O$1:$P$6,2,0),"Sin Orden")</f>
        <v>Pendiente</v>
      </c>
      <c r="AJ3533" s="17">
        <f t="shared" si="964"/>
        <v>19</v>
      </c>
      <c r="AK3533" s="17">
        <f t="shared" si="965"/>
        <v>11</v>
      </c>
      <c r="AL3533" s="17">
        <f t="shared" si="966"/>
        <v>2020</v>
      </c>
      <c r="AM3533" s="17">
        <f t="shared" ca="1" si="967"/>
        <v>6</v>
      </c>
      <c r="AN3533" s="18" t="str">
        <f>IFERROR(VLOOKUP(R3533*1,'[1]Ordenes de Servicio'!G:K,5,0),"No Cruza")</f>
        <v>No Cruza</v>
      </c>
      <c r="AO3533" s="17">
        <f t="shared" ca="1" si="968"/>
        <v>6</v>
      </c>
      <c r="AP3533" s="17">
        <f t="shared" si="969"/>
        <v>19</v>
      </c>
      <c r="AQ3533" s="17">
        <f t="shared" si="970"/>
        <v>11</v>
      </c>
      <c r="AR3533" s="17">
        <f t="shared" si="971"/>
        <v>2020</v>
      </c>
      <c r="AS3533" s="17">
        <f t="shared" ca="1" si="972"/>
        <v>6</v>
      </c>
      <c r="AT3533" s="17" t="str">
        <f t="shared" ca="1" si="975"/>
        <v>No</v>
      </c>
      <c r="AU3533" s="17">
        <f t="shared" si="973"/>
        <v>0</v>
      </c>
      <c r="AV3533" s="17" t="str">
        <f>+VLOOKUP(B3533,[1]Cruces!S:T,2,0)</f>
        <v>7. Ejecución en Campo OS BT</v>
      </c>
    </row>
    <row r="3534" spans="1:48" x14ac:dyDescent="0.25">
      <c r="A3534" s="17" t="s">
        <v>6286</v>
      </c>
      <c r="B3534" s="17" t="s">
        <v>80</v>
      </c>
      <c r="C3534" s="17">
        <v>0</v>
      </c>
      <c r="D3534" s="17">
        <v>0</v>
      </c>
      <c r="E3534" s="17" t="s">
        <v>55</v>
      </c>
      <c r="F3534" s="17" t="s">
        <v>81</v>
      </c>
      <c r="G3534" s="17" t="s">
        <v>6287</v>
      </c>
      <c r="H3534" s="17">
        <v>3174297698</v>
      </c>
      <c r="I3534" s="17" t="s">
        <v>71</v>
      </c>
      <c r="J3534" s="17" t="s">
        <v>59</v>
      </c>
      <c r="K3534" s="17" t="s">
        <v>6288</v>
      </c>
      <c r="L3534" s="17" t="s">
        <v>215</v>
      </c>
      <c r="M3534" s="17" t="s">
        <v>216</v>
      </c>
      <c r="N3534" s="17" t="s">
        <v>87</v>
      </c>
      <c r="O3534" s="17">
        <v>20190130</v>
      </c>
      <c r="P3534" s="17">
        <v>20190202</v>
      </c>
      <c r="Q3534" s="17">
        <v>3410</v>
      </c>
      <c r="R3534" s="17">
        <v>25948695</v>
      </c>
      <c r="S3534" s="17" t="s">
        <v>76</v>
      </c>
      <c r="T3534" s="17" t="s">
        <v>63</v>
      </c>
      <c r="U3534" s="17" t="s">
        <v>88</v>
      </c>
      <c r="V3534" s="17">
        <f t="shared" si="974"/>
        <v>800</v>
      </c>
      <c r="W3534" s="17">
        <v>800000</v>
      </c>
      <c r="X3534" s="17" t="s">
        <v>64</v>
      </c>
      <c r="Y3534" s="17" t="s">
        <v>90</v>
      </c>
      <c r="Z3534" s="17">
        <v>20190202</v>
      </c>
      <c r="AA3534" s="17" t="s">
        <v>137</v>
      </c>
      <c r="AB3534" s="17">
        <v>1</v>
      </c>
      <c r="AC3534" s="17" t="str">
        <f>IFERROR(VLOOKUP(A3534,[1]Cruces!AJ:AK,2,0),VLOOKUP(CONCATENATE(X3534,AA3534),[1]Cruces!G:H,2,0))</f>
        <v>Solicitud de Obra</v>
      </c>
      <c r="AD3534" s="17">
        <f t="shared" si="960"/>
        <v>30</v>
      </c>
      <c r="AE3534" s="17">
        <f t="shared" si="961"/>
        <v>1</v>
      </c>
      <c r="AF3534" s="17">
        <f t="shared" si="962"/>
        <v>2019</v>
      </c>
      <c r="AG3534" s="17" t="str">
        <f>IFERROR(VLOOKUP(MID(A3534,2,4)*1,[1]Cruces!K:L,2,0),"Verificar")</f>
        <v>Magdalena</v>
      </c>
      <c r="AH3534" s="17">
        <f t="shared" ca="1" si="963"/>
        <v>665</v>
      </c>
      <c r="AI3534" s="17" t="str">
        <f>IFERROR(VLOOKUP(U3534,[1]Cruces!$O$1:$P$6,2,0),"Sin Orden")</f>
        <v>Resuelta</v>
      </c>
      <c r="AJ3534" s="17">
        <f t="shared" si="964"/>
        <v>2</v>
      </c>
      <c r="AK3534" s="17">
        <f t="shared" si="965"/>
        <v>2</v>
      </c>
      <c r="AL3534" s="17">
        <f t="shared" si="966"/>
        <v>2019</v>
      </c>
      <c r="AM3534" s="17">
        <f t="shared" ca="1" si="967"/>
        <v>662</v>
      </c>
      <c r="AN3534" s="18" t="str">
        <f>IFERROR(VLOOKUP(R3534*1,'[1]Ordenes de Servicio'!G:K,5,0),"No Cruza")</f>
        <v>No Cruza</v>
      </c>
      <c r="AO3534" s="17">
        <f t="shared" ca="1" si="968"/>
        <v>3</v>
      </c>
      <c r="AP3534" s="17">
        <f t="shared" si="969"/>
        <v>2</v>
      </c>
      <c r="AQ3534" s="17">
        <f t="shared" si="970"/>
        <v>2</v>
      </c>
      <c r="AR3534" s="17">
        <f t="shared" si="971"/>
        <v>2019</v>
      </c>
      <c r="AS3534" s="17">
        <f t="shared" ca="1" si="972"/>
        <v>662</v>
      </c>
      <c r="AT3534" s="17" t="str">
        <f t="shared" ca="1" si="975"/>
        <v>Si</v>
      </c>
      <c r="AU3534" s="17">
        <f t="shared" si="973"/>
        <v>0</v>
      </c>
      <c r="AV3534" s="17" t="str">
        <f>+VLOOKUP(B3534,[1]Cruces!S:T,2,0)</f>
        <v>8. Puesta en Servicio</v>
      </c>
    </row>
    <row r="3535" spans="1:48" x14ac:dyDescent="0.25">
      <c r="A3535" s="17" t="s">
        <v>6289</v>
      </c>
      <c r="B3535" s="17" t="s">
        <v>80</v>
      </c>
      <c r="C3535" s="17">
        <v>0</v>
      </c>
      <c r="D3535" s="17">
        <v>0</v>
      </c>
      <c r="E3535" s="17" t="s">
        <v>55</v>
      </c>
      <c r="F3535" s="17" t="s">
        <v>2797</v>
      </c>
      <c r="G3535" s="17" t="s">
        <v>95</v>
      </c>
      <c r="H3535" s="17">
        <v>3003360026</v>
      </c>
      <c r="I3535" s="17" t="s">
        <v>83</v>
      </c>
      <c r="J3535" s="17" t="s">
        <v>59</v>
      </c>
      <c r="K3535" s="17" t="s">
        <v>97</v>
      </c>
      <c r="L3535" s="17" t="s">
        <v>6290</v>
      </c>
      <c r="M3535" s="17" t="s">
        <v>6291</v>
      </c>
      <c r="N3535" s="17" t="s">
        <v>87</v>
      </c>
      <c r="O3535" s="17">
        <v>20121017</v>
      </c>
      <c r="P3535" s="17">
        <v>20130201</v>
      </c>
      <c r="Q3535" s="17">
        <v>7551</v>
      </c>
      <c r="R3535" s="17">
        <v>18815798</v>
      </c>
      <c r="S3535" s="17" t="s">
        <v>76</v>
      </c>
      <c r="T3535" s="17" t="s">
        <v>63</v>
      </c>
      <c r="U3535" s="17" t="s">
        <v>91</v>
      </c>
      <c r="V3535" s="17">
        <f t="shared" si="974"/>
        <v>225</v>
      </c>
      <c r="W3535" s="17">
        <v>225000</v>
      </c>
      <c r="X3535" s="17" t="s">
        <v>64</v>
      </c>
      <c r="Y3535" s="17" t="s">
        <v>80</v>
      </c>
      <c r="Z3535" s="17">
        <v>20130201</v>
      </c>
      <c r="AA3535" s="17" t="s">
        <v>78</v>
      </c>
      <c r="AB3535" s="17">
        <v>1</v>
      </c>
      <c r="AC3535" s="17" t="str">
        <f>IFERROR(VLOOKUP(A3535,[1]Cruces!AJ:AK,2,0),VLOOKUP(CONCATENATE(X3535,AA3535),[1]Cruces!G:H,2,0))</f>
        <v>Solicitud de Obra</v>
      </c>
      <c r="AD3535" s="17">
        <f t="shared" si="960"/>
        <v>17</v>
      </c>
      <c r="AE3535" s="17">
        <f t="shared" si="961"/>
        <v>10</v>
      </c>
      <c r="AF3535" s="17">
        <f t="shared" si="962"/>
        <v>2012</v>
      </c>
      <c r="AG3535" s="17" t="str">
        <f>IFERROR(VLOOKUP(MID(A3535,2,4)*1,[1]Cruces!K:L,2,0),"Verificar")</f>
        <v>Atlántico Norte</v>
      </c>
      <c r="AH3535" s="17">
        <f t="shared" ca="1" si="963"/>
        <v>2961</v>
      </c>
      <c r="AI3535" s="17" t="str">
        <f>IFERROR(VLOOKUP(U3535,[1]Cruces!$O$1:$P$6,2,0),"Sin Orden")</f>
        <v>Resuelta</v>
      </c>
      <c r="AJ3535" s="17">
        <f t="shared" si="964"/>
        <v>1</v>
      </c>
      <c r="AK3535" s="17">
        <f t="shared" si="965"/>
        <v>2</v>
      </c>
      <c r="AL3535" s="17">
        <f t="shared" si="966"/>
        <v>2013</v>
      </c>
      <c r="AM3535" s="17">
        <f t="shared" ca="1" si="967"/>
        <v>2854</v>
      </c>
      <c r="AN3535" s="18" t="str">
        <f>IFERROR(VLOOKUP(R3535*1,'[1]Ordenes de Servicio'!G:K,5,0),"No Cruza")</f>
        <v>No Cruza</v>
      </c>
      <c r="AO3535" s="17">
        <f t="shared" ca="1" si="968"/>
        <v>107</v>
      </c>
      <c r="AP3535" s="17">
        <f t="shared" si="969"/>
        <v>1</v>
      </c>
      <c r="AQ3535" s="17">
        <f t="shared" si="970"/>
        <v>2</v>
      </c>
      <c r="AR3535" s="17">
        <f t="shared" si="971"/>
        <v>2013</v>
      </c>
      <c r="AS3535" s="17">
        <f t="shared" ca="1" si="972"/>
        <v>2854</v>
      </c>
      <c r="AT3535" s="17" t="str">
        <f t="shared" ca="1" si="975"/>
        <v>Si</v>
      </c>
      <c r="AU3535" s="17">
        <f t="shared" si="973"/>
        <v>0</v>
      </c>
      <c r="AV3535" s="17" t="str">
        <f>+VLOOKUP(B3535,[1]Cruces!S:T,2,0)</f>
        <v>8. Puesta en Servicio</v>
      </c>
    </row>
    <row r="3536" spans="1:48" hidden="1" x14ac:dyDescent="0.25">
      <c r="A3536" s="17" t="s">
        <v>6292</v>
      </c>
      <c r="B3536" s="17" t="s">
        <v>296</v>
      </c>
      <c r="C3536" s="17">
        <v>2323203</v>
      </c>
      <c r="D3536" s="17">
        <v>20160138</v>
      </c>
      <c r="E3536" s="17" t="s">
        <v>93</v>
      </c>
      <c r="F3536" s="17" t="s">
        <v>56</v>
      </c>
      <c r="G3536" s="17" t="s">
        <v>6293</v>
      </c>
      <c r="H3536" s="17">
        <v>3218222435</v>
      </c>
      <c r="I3536" s="17" t="s">
        <v>182</v>
      </c>
      <c r="J3536" s="17" t="s">
        <v>6294</v>
      </c>
      <c r="K3536" s="17" t="s">
        <v>97</v>
      </c>
      <c r="L3536" s="17" t="s">
        <v>299</v>
      </c>
      <c r="M3536" s="17" t="s">
        <v>300</v>
      </c>
      <c r="N3536" s="17" t="s">
        <v>301</v>
      </c>
      <c r="O3536" s="17">
        <v>20201119</v>
      </c>
      <c r="P3536" s="17">
        <v>20201120</v>
      </c>
      <c r="Q3536" s="17">
        <v>1110</v>
      </c>
      <c r="R3536" s="17">
        <v>0</v>
      </c>
      <c r="S3536" s="17"/>
      <c r="T3536" s="17" t="s">
        <v>63</v>
      </c>
      <c r="U3536" s="17"/>
      <c r="V3536" s="17">
        <f t="shared" si="974"/>
        <v>500</v>
      </c>
      <c r="W3536" s="17">
        <v>500000</v>
      </c>
      <c r="X3536" s="17" t="s">
        <v>89</v>
      </c>
      <c r="Y3536" s="17" t="s">
        <v>296</v>
      </c>
      <c r="Z3536" s="17">
        <v>20201120</v>
      </c>
      <c r="AA3536" s="17" t="s">
        <v>101</v>
      </c>
      <c r="AB3536" s="17">
        <v>1</v>
      </c>
      <c r="AC3536" s="17" t="str">
        <f>IFERROR(VLOOKUP(A3536,[1]Cruces!AJ:AK,2,0),VLOOKUP(CONCATENATE(X3536,AA3536),[1]Cruces!G:H,2,0))</f>
        <v>Solicitud de Obra</v>
      </c>
      <c r="AD3536" s="17">
        <f t="shared" si="960"/>
        <v>19</v>
      </c>
      <c r="AE3536" s="17">
        <f t="shared" si="961"/>
        <v>11</v>
      </c>
      <c r="AF3536" s="17">
        <f t="shared" si="962"/>
        <v>2020</v>
      </c>
      <c r="AG3536" s="17" t="str">
        <f>IFERROR(VLOOKUP(MID(A3536,2,4)*1,[1]Cruces!K:L,2,0),"Verificar")</f>
        <v>Atlántico Norte</v>
      </c>
      <c r="AH3536" s="17">
        <f t="shared" ca="1" si="963"/>
        <v>6</v>
      </c>
      <c r="AI3536" s="17" t="str">
        <f>IFERROR(VLOOKUP(U3536,[1]Cruces!$O$1:$P$6,2,0),"Sin Orden")</f>
        <v>Sin Orden</v>
      </c>
      <c r="AJ3536" s="17">
        <f t="shared" si="964"/>
        <v>20</v>
      </c>
      <c r="AK3536" s="17">
        <f t="shared" si="965"/>
        <v>11</v>
      </c>
      <c r="AL3536" s="17">
        <f t="shared" si="966"/>
        <v>2020</v>
      </c>
      <c r="AM3536" s="17">
        <f t="shared" ca="1" si="967"/>
        <v>5</v>
      </c>
      <c r="AN3536" s="18" t="str">
        <f>IFERROR(VLOOKUP(R3536*1,'[1]Ordenes de Servicio'!G:K,5,0),"No Cruza")</f>
        <v>No Cruza</v>
      </c>
      <c r="AO3536" s="17">
        <f t="shared" ca="1" si="968"/>
        <v>5</v>
      </c>
      <c r="AP3536" s="17">
        <f t="shared" si="969"/>
        <v>20</v>
      </c>
      <c r="AQ3536" s="17">
        <f t="shared" si="970"/>
        <v>11</v>
      </c>
      <c r="AR3536" s="17">
        <f t="shared" si="971"/>
        <v>2020</v>
      </c>
      <c r="AS3536" s="17">
        <f t="shared" ca="1" si="972"/>
        <v>5</v>
      </c>
      <c r="AT3536" s="17" t="str">
        <f t="shared" ca="1" si="975"/>
        <v>No</v>
      </c>
      <c r="AU3536" s="17">
        <f t="shared" si="973"/>
        <v>0</v>
      </c>
      <c r="AV3536" s="17" t="str">
        <f>+VLOOKUP(B3536,[1]Cruces!S:T,2,0)</f>
        <v>3. Evaluación Técnico Ecónomica</v>
      </c>
    </row>
    <row r="3537" spans="1:48" hidden="1" x14ac:dyDescent="0.25">
      <c r="A3537" s="17" t="s">
        <v>7051</v>
      </c>
      <c r="B3537" s="17" t="s">
        <v>296</v>
      </c>
      <c r="C3537" s="17">
        <v>0</v>
      </c>
      <c r="D3537" s="17">
        <v>0</v>
      </c>
      <c r="E3537" s="17" t="s">
        <v>55</v>
      </c>
      <c r="F3537" s="17" t="s">
        <v>56</v>
      </c>
      <c r="G3537" s="17" t="s">
        <v>7052</v>
      </c>
      <c r="H3537" s="17">
        <v>3016389116</v>
      </c>
      <c r="I3537" s="17" t="s">
        <v>1369</v>
      </c>
      <c r="J3537" s="17" t="s">
        <v>59</v>
      </c>
      <c r="K3537" s="17" t="s">
        <v>97</v>
      </c>
      <c r="L3537" s="17" t="s">
        <v>255</v>
      </c>
      <c r="M3537" s="17" t="s">
        <v>256</v>
      </c>
      <c r="N3537" s="17" t="s">
        <v>301</v>
      </c>
      <c r="O3537" s="17">
        <v>20190905</v>
      </c>
      <c r="P3537" s="17">
        <v>20190912</v>
      </c>
      <c r="Q3537" s="17">
        <v>1180</v>
      </c>
      <c r="R3537" s="17">
        <v>0</v>
      </c>
      <c r="S3537" s="17"/>
      <c r="T3537" s="17" t="s">
        <v>63</v>
      </c>
      <c r="U3537" s="17"/>
      <c r="V3537" s="17">
        <f t="shared" si="974"/>
        <v>36</v>
      </c>
      <c r="W3537" s="17">
        <v>36000</v>
      </c>
      <c r="X3537" s="17" t="s">
        <v>218</v>
      </c>
      <c r="Y3537" s="17" t="s">
        <v>296</v>
      </c>
      <c r="Z3537" s="17">
        <v>20190912</v>
      </c>
      <c r="AA3537" s="17" t="s">
        <v>219</v>
      </c>
      <c r="AB3537" s="17">
        <v>1</v>
      </c>
      <c r="AC3537" s="17" t="str">
        <f>IFERROR(VLOOKUP(A3537,[1]Cruces!AJ:AK,2,0),VLOOKUP(CONCATENATE(X3537,AA3537),[1]Cruces!G:H,2,0))</f>
        <v>Solicitud CREG 030</v>
      </c>
      <c r="AD3537" s="17">
        <f t="shared" si="960"/>
        <v>5</v>
      </c>
      <c r="AE3537" s="17">
        <f t="shared" si="961"/>
        <v>9</v>
      </c>
      <c r="AF3537" s="17">
        <f t="shared" si="962"/>
        <v>2019</v>
      </c>
      <c r="AG3537" s="17" t="str">
        <f>IFERROR(VLOOKUP(MID(A3537,2,4)*1,[1]Cruces!K:L,2,0),"Verificar")</f>
        <v>Atlántico Norte</v>
      </c>
      <c r="AH3537" s="17">
        <f t="shared" ca="1" si="963"/>
        <v>447</v>
      </c>
      <c r="AI3537" s="17" t="str">
        <f>IFERROR(VLOOKUP(U3537,[1]Cruces!$O$1:$P$6,2,0),"Sin Orden")</f>
        <v>Sin Orden</v>
      </c>
      <c r="AJ3537" s="17">
        <f t="shared" si="964"/>
        <v>12</v>
      </c>
      <c r="AK3537" s="17">
        <f t="shared" si="965"/>
        <v>9</v>
      </c>
      <c r="AL3537" s="17">
        <f t="shared" si="966"/>
        <v>2019</v>
      </c>
      <c r="AM3537" s="17">
        <f t="shared" ca="1" si="967"/>
        <v>440</v>
      </c>
      <c r="AN3537" s="18" t="str">
        <f>IFERROR(VLOOKUP(R3537*1,'[1]Ordenes de Servicio'!G:K,5,0),"No Cruza")</f>
        <v>No Cruza</v>
      </c>
      <c r="AO3537" s="17">
        <f t="shared" ca="1" si="968"/>
        <v>440</v>
      </c>
      <c r="AP3537" s="17">
        <f t="shared" si="969"/>
        <v>12</v>
      </c>
      <c r="AQ3537" s="17">
        <f t="shared" si="970"/>
        <v>9</v>
      </c>
      <c r="AR3537" s="17">
        <f t="shared" si="971"/>
        <v>2019</v>
      </c>
      <c r="AS3537" s="17">
        <f t="shared" ca="1" si="972"/>
        <v>440</v>
      </c>
      <c r="AT3537" s="17" t="str">
        <f t="shared" ca="1" si="975"/>
        <v>Si</v>
      </c>
      <c r="AU3537" s="17">
        <f t="shared" si="973"/>
        <v>0</v>
      </c>
      <c r="AV3537" s="17" t="str">
        <f>+VLOOKUP(B3537,[1]Cruces!S:T,2,0)</f>
        <v>3. Evaluación Técnico Ecónomica</v>
      </c>
    </row>
    <row r="3538" spans="1:48" hidden="1" x14ac:dyDescent="0.25">
      <c r="A3538" s="17" t="s">
        <v>6295</v>
      </c>
      <c r="B3538" s="17" t="s">
        <v>68</v>
      </c>
      <c r="C3538" s="17">
        <v>0</v>
      </c>
      <c r="D3538" s="17">
        <v>0</v>
      </c>
      <c r="E3538" s="17" t="s">
        <v>55</v>
      </c>
      <c r="F3538" s="17" t="s">
        <v>120</v>
      </c>
      <c r="G3538" s="17" t="s">
        <v>6296</v>
      </c>
      <c r="H3538" s="17">
        <v>0</v>
      </c>
      <c r="I3538" s="17" t="s">
        <v>109</v>
      </c>
      <c r="J3538" s="17" t="s">
        <v>59</v>
      </c>
      <c r="K3538" s="17" t="s">
        <v>97</v>
      </c>
      <c r="L3538" s="17" t="s">
        <v>122</v>
      </c>
      <c r="M3538" s="17" t="s">
        <v>123</v>
      </c>
      <c r="N3538" s="17" t="s">
        <v>75</v>
      </c>
      <c r="O3538" s="17">
        <v>20171204</v>
      </c>
      <c r="P3538" s="17">
        <v>20180306</v>
      </c>
      <c r="Q3538" s="17">
        <v>1110</v>
      </c>
      <c r="R3538" s="17">
        <v>24519414</v>
      </c>
      <c r="S3538" s="17" t="s">
        <v>100</v>
      </c>
      <c r="T3538" s="17" t="s">
        <v>63</v>
      </c>
      <c r="U3538" s="17" t="s">
        <v>91</v>
      </c>
      <c r="V3538" s="17">
        <f t="shared" si="974"/>
        <v>45</v>
      </c>
      <c r="W3538" s="17">
        <v>45000</v>
      </c>
      <c r="X3538" s="17" t="s">
        <v>64</v>
      </c>
      <c r="Y3538" s="17" t="s">
        <v>282</v>
      </c>
      <c r="Z3538" s="17">
        <v>20180312</v>
      </c>
      <c r="AA3538" s="17" t="s">
        <v>137</v>
      </c>
      <c r="AB3538" s="17">
        <v>1</v>
      </c>
      <c r="AC3538" s="17" t="str">
        <f>IFERROR(VLOOKUP(A3538,[1]Cruces!AJ:AK,2,0),VLOOKUP(CONCATENATE(X3538,AA3538),[1]Cruces!G:H,2,0))</f>
        <v>Solicitud de Obra</v>
      </c>
      <c r="AD3538" s="17">
        <f t="shared" si="960"/>
        <v>4</v>
      </c>
      <c r="AE3538" s="17">
        <f t="shared" si="961"/>
        <v>12</v>
      </c>
      <c r="AF3538" s="17">
        <f t="shared" si="962"/>
        <v>2017</v>
      </c>
      <c r="AG3538" s="17" t="str">
        <f>IFERROR(VLOOKUP(MID(A3538,2,4)*1,[1]Cruces!K:L,2,0),"Verificar")</f>
        <v>Atlántico Norte</v>
      </c>
      <c r="AH3538" s="17">
        <f t="shared" ca="1" si="963"/>
        <v>1087</v>
      </c>
      <c r="AI3538" s="17" t="str">
        <f>IFERROR(VLOOKUP(U3538,[1]Cruces!$O$1:$P$6,2,0),"Sin Orden")</f>
        <v>Resuelta</v>
      </c>
      <c r="AJ3538" s="17">
        <f t="shared" si="964"/>
        <v>12</v>
      </c>
      <c r="AK3538" s="17">
        <f t="shared" si="965"/>
        <v>3</v>
      </c>
      <c r="AL3538" s="17">
        <f t="shared" si="966"/>
        <v>2018</v>
      </c>
      <c r="AM3538" s="17">
        <f t="shared" ca="1" si="967"/>
        <v>989</v>
      </c>
      <c r="AN3538" s="18" t="str">
        <f>IFERROR(VLOOKUP(R3538*1,'[1]Ordenes de Servicio'!G:K,5,0),"No Cruza")</f>
        <v>No Cruza</v>
      </c>
      <c r="AO3538" s="17">
        <f t="shared" ca="1" si="968"/>
        <v>98</v>
      </c>
      <c r="AP3538" s="17">
        <f t="shared" si="969"/>
        <v>6</v>
      </c>
      <c r="AQ3538" s="17">
        <f t="shared" si="970"/>
        <v>3</v>
      </c>
      <c r="AR3538" s="17">
        <f t="shared" si="971"/>
        <v>2018</v>
      </c>
      <c r="AS3538" s="17">
        <f t="shared" ca="1" si="972"/>
        <v>995</v>
      </c>
      <c r="AT3538" s="17" t="str">
        <f t="shared" ca="1" si="975"/>
        <v>Si</v>
      </c>
      <c r="AU3538" s="17">
        <f t="shared" si="973"/>
        <v>6</v>
      </c>
      <c r="AV3538" s="17" t="str">
        <f>+VLOOKUP(B3538,[1]Cruces!S:T,2,0)</f>
        <v>5. Consultoría / Adjudicación</v>
      </c>
    </row>
    <row r="3539" spans="1:48" hidden="1" x14ac:dyDescent="0.25">
      <c r="A3539" s="17" t="s">
        <v>6297</v>
      </c>
      <c r="B3539" s="17" t="s">
        <v>68</v>
      </c>
      <c r="C3539" s="17">
        <v>0</v>
      </c>
      <c r="D3539" s="17">
        <v>0</v>
      </c>
      <c r="E3539" s="17" t="s">
        <v>55</v>
      </c>
      <c r="F3539" s="17" t="s">
        <v>81</v>
      </c>
      <c r="G3539" s="17" t="s">
        <v>6298</v>
      </c>
      <c r="H3539" s="17">
        <v>4313724</v>
      </c>
      <c r="I3539" s="17" t="s">
        <v>71</v>
      </c>
      <c r="J3539" s="17" t="s">
        <v>59</v>
      </c>
      <c r="K3539" s="17" t="s">
        <v>6299</v>
      </c>
      <c r="L3539" s="17" t="s">
        <v>85</v>
      </c>
      <c r="M3539" s="17" t="s">
        <v>86</v>
      </c>
      <c r="N3539" s="17" t="s">
        <v>75</v>
      </c>
      <c r="O3539" s="17">
        <v>20200303</v>
      </c>
      <c r="P3539" s="17">
        <v>20200630</v>
      </c>
      <c r="Q3539" s="17">
        <v>9342</v>
      </c>
      <c r="R3539" s="17">
        <v>27243340</v>
      </c>
      <c r="S3539" s="17" t="s">
        <v>100</v>
      </c>
      <c r="T3539" s="17" t="s">
        <v>63</v>
      </c>
      <c r="U3539" s="17" t="s">
        <v>91</v>
      </c>
      <c r="V3539" s="17">
        <f t="shared" si="974"/>
        <v>787.5</v>
      </c>
      <c r="W3539" s="17">
        <v>787500</v>
      </c>
      <c r="X3539" s="17" t="s">
        <v>64</v>
      </c>
      <c r="Y3539" s="17" t="s">
        <v>136</v>
      </c>
      <c r="Z3539" s="17">
        <v>20200701</v>
      </c>
      <c r="AA3539" s="17" t="s">
        <v>101</v>
      </c>
      <c r="AB3539" s="17">
        <v>1</v>
      </c>
      <c r="AC3539" s="17" t="str">
        <f>IFERROR(VLOOKUP(A3539,[1]Cruces!AJ:AK,2,0),VLOOKUP(CONCATENATE(X3539,AA3539),[1]Cruces!G:H,2,0))</f>
        <v>Solicitud de Obra</v>
      </c>
      <c r="AD3539" s="17">
        <f t="shared" si="960"/>
        <v>3</v>
      </c>
      <c r="AE3539" s="17">
        <f t="shared" si="961"/>
        <v>3</v>
      </c>
      <c r="AF3539" s="17">
        <f t="shared" si="962"/>
        <v>2020</v>
      </c>
      <c r="AG3539" s="17" t="str">
        <f>IFERROR(VLOOKUP(MID(A3539,2,4)*1,[1]Cruces!K:L,2,0),"Verificar")</f>
        <v>Magdalena</v>
      </c>
      <c r="AH3539" s="17">
        <f t="shared" ca="1" si="963"/>
        <v>267</v>
      </c>
      <c r="AI3539" s="17" t="str">
        <f>IFERROR(VLOOKUP(U3539,[1]Cruces!$O$1:$P$6,2,0),"Sin Orden")</f>
        <v>Resuelta</v>
      </c>
      <c r="AJ3539" s="17">
        <f t="shared" si="964"/>
        <v>1</v>
      </c>
      <c r="AK3539" s="17">
        <f t="shared" si="965"/>
        <v>7</v>
      </c>
      <c r="AL3539" s="17">
        <f t="shared" si="966"/>
        <v>2020</v>
      </c>
      <c r="AM3539" s="17">
        <f t="shared" ca="1" si="967"/>
        <v>147</v>
      </c>
      <c r="AN3539" s="18" t="str">
        <f>IFERROR(VLOOKUP(R3539*1,'[1]Ordenes de Servicio'!G:K,5,0),"No Cruza")</f>
        <v>No Cruza</v>
      </c>
      <c r="AO3539" s="17">
        <f t="shared" ca="1" si="968"/>
        <v>120</v>
      </c>
      <c r="AP3539" s="17">
        <f t="shared" si="969"/>
        <v>30</v>
      </c>
      <c r="AQ3539" s="17">
        <f t="shared" si="970"/>
        <v>6</v>
      </c>
      <c r="AR3539" s="17">
        <f t="shared" si="971"/>
        <v>2020</v>
      </c>
      <c r="AS3539" s="17">
        <f t="shared" ca="1" si="972"/>
        <v>148</v>
      </c>
      <c r="AT3539" s="17" t="str">
        <f t="shared" ca="1" si="975"/>
        <v>No</v>
      </c>
      <c r="AU3539" s="17">
        <f t="shared" si="973"/>
        <v>1</v>
      </c>
      <c r="AV3539" s="17" t="str">
        <f>+VLOOKUP(B3539,[1]Cruces!S:T,2,0)</f>
        <v>5. Consultoría / Adjudicación</v>
      </c>
    </row>
    <row r="3540" spans="1:48" hidden="1" x14ac:dyDescent="0.25">
      <c r="A3540" s="17" t="s">
        <v>6300</v>
      </c>
      <c r="B3540" s="17" t="s">
        <v>68</v>
      </c>
      <c r="C3540" s="17">
        <v>0</v>
      </c>
      <c r="D3540" s="17">
        <v>0</v>
      </c>
      <c r="E3540" s="17" t="s">
        <v>55</v>
      </c>
      <c r="F3540" s="17" t="s">
        <v>56</v>
      </c>
      <c r="G3540" s="17" t="s">
        <v>6301</v>
      </c>
      <c r="H3540" s="17">
        <v>3005569059</v>
      </c>
      <c r="I3540" s="17" t="s">
        <v>71</v>
      </c>
      <c r="J3540" s="17" t="s">
        <v>59</v>
      </c>
      <c r="K3540" s="17" t="s">
        <v>6302</v>
      </c>
      <c r="L3540" s="17" t="s">
        <v>172</v>
      </c>
      <c r="M3540" s="17" t="s">
        <v>173</v>
      </c>
      <c r="N3540" s="17" t="s">
        <v>75</v>
      </c>
      <c r="O3540" s="17">
        <v>20190311</v>
      </c>
      <c r="P3540" s="17">
        <v>20190522</v>
      </c>
      <c r="Q3540" s="17">
        <v>1110</v>
      </c>
      <c r="R3540" s="17">
        <v>26987658</v>
      </c>
      <c r="S3540" s="17" t="s">
        <v>76</v>
      </c>
      <c r="T3540" s="17" t="s">
        <v>63</v>
      </c>
      <c r="U3540" s="17" t="s">
        <v>91</v>
      </c>
      <c r="V3540" s="17">
        <f t="shared" si="974"/>
        <v>45</v>
      </c>
      <c r="W3540" s="17">
        <v>45000</v>
      </c>
      <c r="X3540" s="17" t="s">
        <v>64</v>
      </c>
      <c r="Y3540" s="17" t="s">
        <v>105</v>
      </c>
      <c r="Z3540" s="17">
        <v>20191218</v>
      </c>
      <c r="AA3540" s="17" t="s">
        <v>137</v>
      </c>
      <c r="AB3540" s="17">
        <v>1</v>
      </c>
      <c r="AC3540" s="17" t="str">
        <f>IFERROR(VLOOKUP(A3540,[1]Cruces!AJ:AK,2,0),VLOOKUP(CONCATENATE(X3540,AA3540),[1]Cruces!G:H,2,0))</f>
        <v>Solicitud de Obra</v>
      </c>
      <c r="AD3540" s="17">
        <f t="shared" si="960"/>
        <v>11</v>
      </c>
      <c r="AE3540" s="17">
        <f t="shared" si="961"/>
        <v>3</v>
      </c>
      <c r="AF3540" s="17">
        <f t="shared" si="962"/>
        <v>2019</v>
      </c>
      <c r="AG3540" s="17" t="str">
        <f>IFERROR(VLOOKUP(MID(A3540,2,4)*1,[1]Cruces!K:L,2,0),"Verificar")</f>
        <v>Atlántico Norte</v>
      </c>
      <c r="AH3540" s="17">
        <f t="shared" ca="1" si="963"/>
        <v>625</v>
      </c>
      <c r="AI3540" s="17" t="str">
        <f>IFERROR(VLOOKUP(U3540,[1]Cruces!$O$1:$P$6,2,0),"Sin Orden")</f>
        <v>Resuelta</v>
      </c>
      <c r="AJ3540" s="17">
        <f t="shared" si="964"/>
        <v>18</v>
      </c>
      <c r="AK3540" s="17">
        <f t="shared" si="965"/>
        <v>12</v>
      </c>
      <c r="AL3540" s="17">
        <f t="shared" si="966"/>
        <v>2019</v>
      </c>
      <c r="AM3540" s="17">
        <f t="shared" ca="1" si="967"/>
        <v>343</v>
      </c>
      <c r="AN3540" s="18">
        <f>IFERROR(VLOOKUP(R3540*1,'[1]Ordenes de Servicio'!G:K,5,0),"No Cruza")</f>
        <v>43806</v>
      </c>
      <c r="AO3540" s="17">
        <f t="shared" ca="1" si="968"/>
        <v>282</v>
      </c>
      <c r="AP3540" s="17">
        <f t="shared" si="969"/>
        <v>22</v>
      </c>
      <c r="AQ3540" s="17">
        <f t="shared" si="970"/>
        <v>5</v>
      </c>
      <c r="AR3540" s="17">
        <f t="shared" si="971"/>
        <v>2019</v>
      </c>
      <c r="AS3540" s="17">
        <f t="shared" ca="1" si="972"/>
        <v>553</v>
      </c>
      <c r="AT3540" s="17" t="str">
        <f t="shared" ca="1" si="975"/>
        <v>Si</v>
      </c>
      <c r="AU3540" s="17">
        <f t="shared" si="973"/>
        <v>210</v>
      </c>
      <c r="AV3540" s="17" t="str">
        <f>+VLOOKUP(B3540,[1]Cruces!S:T,2,0)</f>
        <v>5. Consultoría / Adjudicación</v>
      </c>
    </row>
    <row r="3541" spans="1:48" hidden="1" x14ac:dyDescent="0.25">
      <c r="A3541" s="17" t="s">
        <v>6303</v>
      </c>
      <c r="B3541" s="17" t="s">
        <v>68</v>
      </c>
      <c r="C3541" s="17">
        <v>6587116</v>
      </c>
      <c r="D3541" s="17">
        <v>0</v>
      </c>
      <c r="E3541" s="17" t="s">
        <v>55</v>
      </c>
      <c r="F3541" s="17" t="s">
        <v>81</v>
      </c>
      <c r="G3541" s="17" t="s">
        <v>6304</v>
      </c>
      <c r="H3541" s="17">
        <v>3012617407</v>
      </c>
      <c r="I3541" s="17" t="s">
        <v>116</v>
      </c>
      <c r="J3541" s="17" t="s">
        <v>59</v>
      </c>
      <c r="K3541" s="17" t="s">
        <v>6305</v>
      </c>
      <c r="L3541" s="17" t="s">
        <v>85</v>
      </c>
      <c r="M3541" s="17" t="s">
        <v>86</v>
      </c>
      <c r="N3541" s="17" t="s">
        <v>75</v>
      </c>
      <c r="O3541" s="17">
        <v>20200313</v>
      </c>
      <c r="P3541" s="17">
        <v>20200924</v>
      </c>
      <c r="Q3541" s="17">
        <v>3470</v>
      </c>
      <c r="R3541" s="17">
        <v>28267052</v>
      </c>
      <c r="S3541" s="17" t="s">
        <v>76</v>
      </c>
      <c r="T3541" s="17" t="s">
        <v>63</v>
      </c>
      <c r="U3541" s="17" t="s">
        <v>91</v>
      </c>
      <c r="V3541" s="17">
        <f t="shared" si="974"/>
        <v>75</v>
      </c>
      <c r="W3541" s="17">
        <v>75000</v>
      </c>
      <c r="X3541" s="17" t="s">
        <v>89</v>
      </c>
      <c r="Y3541" s="17" t="s">
        <v>136</v>
      </c>
      <c r="Z3541" s="17">
        <v>20200925</v>
      </c>
      <c r="AA3541" s="17" t="s">
        <v>78</v>
      </c>
      <c r="AB3541" s="17">
        <v>1</v>
      </c>
      <c r="AC3541" s="17" t="str">
        <f>IFERROR(VLOOKUP(A3541,[1]Cruces!AJ:AK,2,0),VLOOKUP(CONCATENATE(X3541,AA3541),[1]Cruces!G:H,2,0))</f>
        <v>Solicitud de Obra</v>
      </c>
      <c r="AD3541" s="17">
        <f t="shared" si="960"/>
        <v>13</v>
      </c>
      <c r="AE3541" s="17">
        <f t="shared" si="961"/>
        <v>3</v>
      </c>
      <c r="AF3541" s="17">
        <f t="shared" si="962"/>
        <v>2020</v>
      </c>
      <c r="AG3541" s="17" t="str">
        <f>IFERROR(VLOOKUP(MID(A3541,2,4)*1,[1]Cruces!K:L,2,0),"Verificar")</f>
        <v>Magdalena</v>
      </c>
      <c r="AH3541" s="17">
        <f t="shared" ca="1" si="963"/>
        <v>257</v>
      </c>
      <c r="AI3541" s="17" t="str">
        <f>IFERROR(VLOOKUP(U3541,[1]Cruces!$O$1:$P$6,2,0),"Sin Orden")</f>
        <v>Resuelta</v>
      </c>
      <c r="AJ3541" s="17">
        <f t="shared" si="964"/>
        <v>25</v>
      </c>
      <c r="AK3541" s="17">
        <f t="shared" si="965"/>
        <v>9</v>
      </c>
      <c r="AL3541" s="17">
        <f t="shared" si="966"/>
        <v>2020</v>
      </c>
      <c r="AM3541" s="17">
        <f t="shared" ca="1" si="967"/>
        <v>61</v>
      </c>
      <c r="AN3541" s="18" t="str">
        <f>IFERROR(VLOOKUP(R3541*1,'[1]Ordenes de Servicio'!G:K,5,0),"No Cruza")</f>
        <v>No Cruza</v>
      </c>
      <c r="AO3541" s="17">
        <f t="shared" ca="1" si="968"/>
        <v>196</v>
      </c>
      <c r="AP3541" s="17">
        <f t="shared" si="969"/>
        <v>24</v>
      </c>
      <c r="AQ3541" s="17">
        <f t="shared" si="970"/>
        <v>9</v>
      </c>
      <c r="AR3541" s="17">
        <f t="shared" si="971"/>
        <v>2020</v>
      </c>
      <c r="AS3541" s="17">
        <f t="shared" ca="1" si="972"/>
        <v>62</v>
      </c>
      <c r="AT3541" s="17" t="str">
        <f t="shared" ca="1" si="975"/>
        <v>No</v>
      </c>
      <c r="AU3541" s="17">
        <f t="shared" si="973"/>
        <v>1</v>
      </c>
      <c r="AV3541" s="17" t="str">
        <f>+VLOOKUP(B3541,[1]Cruces!S:T,2,0)</f>
        <v>5. Consultoría / Adjudicación</v>
      </c>
    </row>
    <row r="3542" spans="1:48" hidden="1" x14ac:dyDescent="0.25">
      <c r="A3542" s="17" t="s">
        <v>10168</v>
      </c>
      <c r="B3542" s="17" t="s">
        <v>1943</v>
      </c>
      <c r="C3542" s="17">
        <v>0</v>
      </c>
      <c r="D3542" s="17">
        <v>0</v>
      </c>
      <c r="E3542" s="17" t="s">
        <v>55</v>
      </c>
      <c r="F3542" s="17" t="s">
        <v>932</v>
      </c>
      <c r="G3542" s="17" t="s">
        <v>10169</v>
      </c>
      <c r="H3542" s="17">
        <v>3166231131</v>
      </c>
      <c r="I3542" s="17" t="s">
        <v>71</v>
      </c>
      <c r="J3542" s="17" t="s">
        <v>59</v>
      </c>
      <c r="K3542" s="17" t="s">
        <v>97</v>
      </c>
      <c r="L3542" s="17" t="s">
        <v>7070</v>
      </c>
      <c r="M3542" s="17" t="s">
        <v>7071</v>
      </c>
      <c r="N3542" s="17" t="s">
        <v>1946</v>
      </c>
      <c r="O3542" s="17">
        <v>20201111</v>
      </c>
      <c r="P3542" s="17">
        <v>20201111</v>
      </c>
      <c r="Q3542" s="17">
        <v>3410</v>
      </c>
      <c r="R3542" s="17">
        <v>28279728</v>
      </c>
      <c r="S3542" s="17" t="s">
        <v>6601</v>
      </c>
      <c r="T3542" s="17" t="s">
        <v>63</v>
      </c>
      <c r="U3542" s="17" t="s">
        <v>77</v>
      </c>
      <c r="V3542" s="17">
        <f t="shared" si="974"/>
        <v>2</v>
      </c>
      <c r="W3542" s="17">
        <v>2000</v>
      </c>
      <c r="X3542" s="17" t="s">
        <v>7065</v>
      </c>
      <c r="Y3542" s="17" t="s">
        <v>1943</v>
      </c>
      <c r="Z3542" s="17">
        <v>20201111</v>
      </c>
      <c r="AA3542" s="17" t="s">
        <v>1947</v>
      </c>
      <c r="AB3542" s="17">
        <v>1</v>
      </c>
      <c r="AC3542" s="17" t="str">
        <f>IFERROR(VLOOKUP(A3542,[1]Cruces!AJ:AK,2,0),VLOOKUP(CONCATENATE(X3542,AA3542),[1]Cruces!G:H,2,0))</f>
        <v>Solicitud por BT</v>
      </c>
      <c r="AD3542" s="17">
        <f t="shared" si="960"/>
        <v>11</v>
      </c>
      <c r="AE3542" s="17">
        <f t="shared" si="961"/>
        <v>11</v>
      </c>
      <c r="AF3542" s="17">
        <f t="shared" si="962"/>
        <v>2020</v>
      </c>
      <c r="AG3542" s="17" t="str">
        <f>IFERROR(VLOOKUP(MID(A3542,2,4)*1,[1]Cruces!K:L,2,0),"Verificar")</f>
        <v>Magdalena</v>
      </c>
      <c r="AH3542" s="17">
        <f t="shared" ca="1" si="963"/>
        <v>14</v>
      </c>
      <c r="AI3542" s="17" t="str">
        <f>IFERROR(VLOOKUP(U3542,[1]Cruces!$O$1:$P$6,2,0),"Sin Orden")</f>
        <v>Pendiente</v>
      </c>
      <c r="AJ3542" s="17">
        <f t="shared" si="964"/>
        <v>11</v>
      </c>
      <c r="AK3542" s="17">
        <f t="shared" si="965"/>
        <v>11</v>
      </c>
      <c r="AL3542" s="17">
        <f t="shared" si="966"/>
        <v>2020</v>
      </c>
      <c r="AM3542" s="17">
        <f t="shared" ca="1" si="967"/>
        <v>14</v>
      </c>
      <c r="AN3542" s="18" t="str">
        <f>IFERROR(VLOOKUP(R3542*1,'[1]Ordenes de Servicio'!G:K,5,0),"No Cruza")</f>
        <v>No Cruza</v>
      </c>
      <c r="AO3542" s="17">
        <f t="shared" ca="1" si="968"/>
        <v>14</v>
      </c>
      <c r="AP3542" s="17">
        <f t="shared" si="969"/>
        <v>11</v>
      </c>
      <c r="AQ3542" s="17">
        <f t="shared" si="970"/>
        <v>11</v>
      </c>
      <c r="AR3542" s="17">
        <f t="shared" si="971"/>
        <v>2020</v>
      </c>
      <c r="AS3542" s="17">
        <f t="shared" ca="1" si="972"/>
        <v>14</v>
      </c>
      <c r="AT3542" s="17" t="str">
        <f t="shared" ca="1" si="975"/>
        <v>No</v>
      </c>
      <c r="AU3542" s="17">
        <f t="shared" si="973"/>
        <v>0</v>
      </c>
      <c r="AV3542" s="17" t="str">
        <f>+VLOOKUP(B3542,[1]Cruces!S:T,2,0)</f>
        <v>7. Ejecución en Campo OS BT</v>
      </c>
    </row>
    <row r="3543" spans="1:48" hidden="1" x14ac:dyDescent="0.25">
      <c r="A3543" s="17" t="s">
        <v>6306</v>
      </c>
      <c r="B3543" s="17" t="s">
        <v>54</v>
      </c>
      <c r="C3543" s="17">
        <v>0</v>
      </c>
      <c r="D3543" s="17">
        <v>0</v>
      </c>
      <c r="E3543" s="17" t="s">
        <v>55</v>
      </c>
      <c r="F3543" s="17" t="s">
        <v>107</v>
      </c>
      <c r="G3543" s="17" t="s">
        <v>4900</v>
      </c>
      <c r="H3543" s="17">
        <v>0</v>
      </c>
      <c r="I3543" s="17" t="s">
        <v>71</v>
      </c>
      <c r="J3543" s="17" t="s">
        <v>59</v>
      </c>
      <c r="K3543" s="17" t="s">
        <v>97</v>
      </c>
      <c r="L3543" s="17" t="s">
        <v>111</v>
      </c>
      <c r="M3543" s="17" t="s">
        <v>112</v>
      </c>
      <c r="N3543" s="17" t="s">
        <v>62</v>
      </c>
      <c r="O3543" s="17">
        <v>20190410</v>
      </c>
      <c r="P3543" s="17">
        <v>20190422</v>
      </c>
      <c r="Q3543" s="17">
        <v>1180</v>
      </c>
      <c r="R3543" s="17">
        <v>26214338</v>
      </c>
      <c r="S3543" s="17" t="s">
        <v>100</v>
      </c>
      <c r="T3543" s="17" t="s">
        <v>63</v>
      </c>
      <c r="U3543" s="17" t="s">
        <v>91</v>
      </c>
      <c r="V3543" s="17">
        <f t="shared" si="974"/>
        <v>300</v>
      </c>
      <c r="W3543" s="17">
        <v>300000</v>
      </c>
      <c r="X3543" s="17" t="s">
        <v>64</v>
      </c>
      <c r="Y3543" s="17" t="s">
        <v>65</v>
      </c>
      <c r="Z3543" s="17">
        <v>20190422</v>
      </c>
      <c r="AA3543" s="17" t="s">
        <v>101</v>
      </c>
      <c r="AB3543" s="17">
        <v>1</v>
      </c>
      <c r="AC3543" s="17" t="str">
        <f>IFERROR(VLOOKUP(A3543,[1]Cruces!AJ:AK,2,0),VLOOKUP(CONCATENATE(X3543,AA3543),[1]Cruces!G:H,2,0))</f>
        <v>Solicitud de Obra</v>
      </c>
      <c r="AD3543" s="17">
        <f t="shared" si="960"/>
        <v>10</v>
      </c>
      <c r="AE3543" s="17">
        <f t="shared" si="961"/>
        <v>4</v>
      </c>
      <c r="AF3543" s="17">
        <f t="shared" si="962"/>
        <v>2019</v>
      </c>
      <c r="AG3543" s="17" t="str">
        <f>IFERROR(VLOOKUP(MID(A3543,2,4)*1,[1]Cruces!K:L,2,0),"Verificar")</f>
        <v>Atlántico Norte</v>
      </c>
      <c r="AH3543" s="17">
        <f t="shared" ca="1" si="963"/>
        <v>595</v>
      </c>
      <c r="AI3543" s="17" t="str">
        <f>IFERROR(VLOOKUP(U3543,[1]Cruces!$O$1:$P$6,2,0),"Sin Orden")</f>
        <v>Resuelta</v>
      </c>
      <c r="AJ3543" s="17">
        <f t="shared" si="964"/>
        <v>22</v>
      </c>
      <c r="AK3543" s="17">
        <f t="shared" si="965"/>
        <v>4</v>
      </c>
      <c r="AL3543" s="17">
        <f t="shared" si="966"/>
        <v>2019</v>
      </c>
      <c r="AM3543" s="17">
        <f t="shared" ca="1" si="967"/>
        <v>583</v>
      </c>
      <c r="AN3543" s="18" t="str">
        <f>IFERROR(VLOOKUP(R3543*1,'[1]Ordenes de Servicio'!G:K,5,0),"No Cruza")</f>
        <v>No Cruza</v>
      </c>
      <c r="AO3543" s="17">
        <f t="shared" ca="1" si="968"/>
        <v>12</v>
      </c>
      <c r="AP3543" s="17">
        <f t="shared" si="969"/>
        <v>22</v>
      </c>
      <c r="AQ3543" s="17">
        <f t="shared" si="970"/>
        <v>4</v>
      </c>
      <c r="AR3543" s="17">
        <f t="shared" si="971"/>
        <v>2019</v>
      </c>
      <c r="AS3543" s="17">
        <f t="shared" ca="1" si="972"/>
        <v>583</v>
      </c>
      <c r="AT3543" s="17" t="str">
        <f t="shared" ca="1" si="975"/>
        <v>Si</v>
      </c>
      <c r="AU3543" s="17">
        <f t="shared" si="973"/>
        <v>0</v>
      </c>
      <c r="AV3543" s="17" t="str">
        <f>+VLOOKUP(B3543,[1]Cruces!S:T,2,0)</f>
        <v>4. Presupuesto de Obra</v>
      </c>
    </row>
    <row r="3544" spans="1:48" hidden="1" x14ac:dyDescent="0.25">
      <c r="A3544" s="17" t="s">
        <v>6307</v>
      </c>
      <c r="B3544" s="17" t="s">
        <v>68</v>
      </c>
      <c r="C3544" s="17">
        <v>4292732</v>
      </c>
      <c r="D3544" s="17">
        <v>0</v>
      </c>
      <c r="E3544" s="17" t="s">
        <v>55</v>
      </c>
      <c r="F3544" s="17" t="s">
        <v>81</v>
      </c>
      <c r="G3544" s="17" t="s">
        <v>6308</v>
      </c>
      <c r="H3544" s="17">
        <v>3045296730</v>
      </c>
      <c r="I3544" s="17" t="s">
        <v>71</v>
      </c>
      <c r="J3544" s="17" t="s">
        <v>59</v>
      </c>
      <c r="K3544" s="17" t="s">
        <v>97</v>
      </c>
      <c r="L3544" s="17" t="s">
        <v>85</v>
      </c>
      <c r="M3544" s="17" t="s">
        <v>86</v>
      </c>
      <c r="N3544" s="17" t="s">
        <v>75</v>
      </c>
      <c r="O3544" s="17">
        <v>20200129</v>
      </c>
      <c r="P3544" s="17">
        <v>20200213</v>
      </c>
      <c r="Q3544" s="17">
        <v>3410</v>
      </c>
      <c r="R3544" s="17">
        <v>27139155</v>
      </c>
      <c r="S3544" s="17" t="s">
        <v>100</v>
      </c>
      <c r="T3544" s="17" t="s">
        <v>63</v>
      </c>
      <c r="U3544" s="17" t="s">
        <v>91</v>
      </c>
      <c r="V3544" s="17">
        <f t="shared" si="974"/>
        <v>75</v>
      </c>
      <c r="W3544" s="17">
        <v>75000</v>
      </c>
      <c r="X3544" s="17" t="s">
        <v>89</v>
      </c>
      <c r="Y3544" s="17" t="s">
        <v>105</v>
      </c>
      <c r="Z3544" s="17">
        <v>20200302</v>
      </c>
      <c r="AA3544" s="17" t="s">
        <v>78</v>
      </c>
      <c r="AB3544" s="17">
        <v>1</v>
      </c>
      <c r="AC3544" s="17" t="str">
        <f>IFERROR(VLOOKUP(A3544,[1]Cruces!AJ:AK,2,0),VLOOKUP(CONCATENATE(X3544,AA3544),[1]Cruces!G:H,2,0))</f>
        <v>Solicitud de Obra</v>
      </c>
      <c r="AD3544" s="17">
        <f t="shared" si="960"/>
        <v>29</v>
      </c>
      <c r="AE3544" s="17">
        <f t="shared" si="961"/>
        <v>1</v>
      </c>
      <c r="AF3544" s="17">
        <f t="shared" si="962"/>
        <v>2020</v>
      </c>
      <c r="AG3544" s="17" t="str">
        <f>IFERROR(VLOOKUP(MID(A3544,2,4)*1,[1]Cruces!K:L,2,0),"Verificar")</f>
        <v>Magdalena</v>
      </c>
      <c r="AH3544" s="17">
        <f t="shared" ca="1" si="963"/>
        <v>301</v>
      </c>
      <c r="AI3544" s="17" t="str">
        <f>IFERROR(VLOOKUP(U3544,[1]Cruces!$O$1:$P$6,2,0),"Sin Orden")</f>
        <v>Resuelta</v>
      </c>
      <c r="AJ3544" s="17">
        <f t="shared" si="964"/>
        <v>2</v>
      </c>
      <c r="AK3544" s="17">
        <f t="shared" si="965"/>
        <v>3</v>
      </c>
      <c r="AL3544" s="17">
        <f t="shared" si="966"/>
        <v>2020</v>
      </c>
      <c r="AM3544" s="17">
        <f t="shared" ca="1" si="967"/>
        <v>268</v>
      </c>
      <c r="AN3544" s="18" t="str">
        <f>IFERROR(VLOOKUP(R3544*1,'[1]Ordenes de Servicio'!G:K,5,0),"No Cruza")</f>
        <v>No Cruza</v>
      </c>
      <c r="AO3544" s="17">
        <f t="shared" ca="1" si="968"/>
        <v>33</v>
      </c>
      <c r="AP3544" s="17">
        <f t="shared" si="969"/>
        <v>13</v>
      </c>
      <c r="AQ3544" s="17">
        <f t="shared" si="970"/>
        <v>2</v>
      </c>
      <c r="AR3544" s="17">
        <f t="shared" si="971"/>
        <v>2020</v>
      </c>
      <c r="AS3544" s="17">
        <f t="shared" ca="1" si="972"/>
        <v>286</v>
      </c>
      <c r="AT3544" s="17" t="str">
        <f t="shared" ca="1" si="975"/>
        <v>No</v>
      </c>
      <c r="AU3544" s="17">
        <f t="shared" si="973"/>
        <v>18</v>
      </c>
      <c r="AV3544" s="17" t="str">
        <f>+VLOOKUP(B3544,[1]Cruces!S:T,2,0)</f>
        <v>5. Consultoría / Adjudicación</v>
      </c>
    </row>
    <row r="3545" spans="1:48" hidden="1" x14ac:dyDescent="0.25">
      <c r="A3545" s="17" t="s">
        <v>10170</v>
      </c>
      <c r="B3545" s="17" t="s">
        <v>6595</v>
      </c>
      <c r="C3545" s="17">
        <v>0</v>
      </c>
      <c r="D3545" s="17">
        <v>0</v>
      </c>
      <c r="E3545" s="17" t="s">
        <v>55</v>
      </c>
      <c r="F3545" s="17" t="s">
        <v>6228</v>
      </c>
      <c r="G3545" s="17" t="s">
        <v>10171</v>
      </c>
      <c r="H3545" s="17">
        <v>3148078197</v>
      </c>
      <c r="I3545" s="17" t="s">
        <v>71</v>
      </c>
      <c r="J3545" s="17" t="s">
        <v>59</v>
      </c>
      <c r="K3545" s="17" t="s">
        <v>97</v>
      </c>
      <c r="L3545" s="17" t="s">
        <v>7152</v>
      </c>
      <c r="M3545" s="17" t="s">
        <v>7153</v>
      </c>
      <c r="N3545" s="17" t="s">
        <v>6600</v>
      </c>
      <c r="O3545" s="17">
        <v>20200811</v>
      </c>
      <c r="P3545" s="17">
        <v>20200824</v>
      </c>
      <c r="Q3545" s="17">
        <v>1210</v>
      </c>
      <c r="R3545" s="17">
        <v>27966355</v>
      </c>
      <c r="S3545" s="17" t="s">
        <v>6601</v>
      </c>
      <c r="T3545" s="17" t="s">
        <v>63</v>
      </c>
      <c r="U3545" s="17" t="s">
        <v>91</v>
      </c>
      <c r="V3545" s="17">
        <f t="shared" si="974"/>
        <v>3</v>
      </c>
      <c r="W3545" s="17">
        <v>3000</v>
      </c>
      <c r="X3545" s="17" t="s">
        <v>7065</v>
      </c>
      <c r="Y3545" s="17" t="s">
        <v>6595</v>
      </c>
      <c r="Z3545" s="17">
        <v>20200824</v>
      </c>
      <c r="AA3545" s="17" t="s">
        <v>1947</v>
      </c>
      <c r="AB3545" s="17">
        <v>1</v>
      </c>
      <c r="AC3545" s="17" t="str">
        <f>IFERROR(VLOOKUP(A3545,[1]Cruces!AJ:AK,2,0),VLOOKUP(CONCATENATE(X3545,AA3545),[1]Cruces!G:H,2,0))</f>
        <v>Solicitud por BT</v>
      </c>
      <c r="AD3545" s="17">
        <f t="shared" ref="AD3545:AD3601" si="976">MID(O3545,7,2)*1</f>
        <v>11</v>
      </c>
      <c r="AE3545" s="17">
        <f t="shared" ref="AE3545:AE3601" si="977">MID(O3545,5,2)*1</f>
        <v>8</v>
      </c>
      <c r="AF3545" s="17">
        <f t="shared" ref="AF3545:AF3601" si="978">MID(O3545,1,4)*1</f>
        <v>2020</v>
      </c>
      <c r="AG3545" s="17" t="str">
        <f>IFERROR(VLOOKUP(MID(A3545,2,4)*1,[1]Cruces!K:L,2,0),"Verificar")</f>
        <v>Atlántico Sur</v>
      </c>
      <c r="AH3545" s="17">
        <f t="shared" ref="AH3545:AH3601" ca="1" si="979">TODAY()-DATE(AF3545,AE3545,AD3545)</f>
        <v>106</v>
      </c>
      <c r="AI3545" s="17" t="str">
        <f>IFERROR(VLOOKUP(U3545,[1]Cruces!$O$1:$P$6,2,0),"Sin Orden")</f>
        <v>Resuelta</v>
      </c>
      <c r="AJ3545" s="17">
        <f t="shared" ref="AJ3545:AJ3601" si="980">MID(Z3545,7,2)*1</f>
        <v>24</v>
      </c>
      <c r="AK3545" s="17">
        <f t="shared" ref="AK3545:AK3601" si="981">MID(Z3545,5,2)*1</f>
        <v>8</v>
      </c>
      <c r="AL3545" s="17">
        <f t="shared" ref="AL3545:AL3601" si="982">MID(Z3545,1,4)*1</f>
        <v>2020</v>
      </c>
      <c r="AM3545" s="17">
        <f t="shared" ref="AM3545:AM3601" ca="1" si="983">+TODAY()-DATE(AL3545,AK3545,AJ3545)</f>
        <v>93</v>
      </c>
      <c r="AN3545" s="18" t="str">
        <f>IFERROR(VLOOKUP(R3545*1,'[1]Ordenes de Servicio'!G:K,5,0),"No Cruza")</f>
        <v>No Cruza</v>
      </c>
      <c r="AO3545" s="17">
        <f t="shared" ref="AO3545:AO3601" ca="1" si="984">+IF(AI3545="Resuelta",DATE(AL3545,AK3545,AJ3545)-DATE(AF3545,AE3545,AD3545),TODAY()-DATE(AL3545,AK3545,AJ3545))</f>
        <v>13</v>
      </c>
      <c r="AP3545" s="17">
        <f t="shared" ref="AP3545:AP3601" si="985">MID(P3545,7,2)*1</f>
        <v>24</v>
      </c>
      <c r="AQ3545" s="17">
        <f t="shared" ref="AQ3545:AQ3601" si="986">MID(P3545,5,2)*1</f>
        <v>8</v>
      </c>
      <c r="AR3545" s="17">
        <f t="shared" ref="AR3545:AR3601" si="987">MID(P3545,1,4)*1</f>
        <v>2020</v>
      </c>
      <c r="AS3545" s="17">
        <f t="shared" ref="AS3545:AS3601" ca="1" si="988">+TODAY()-DATE(AR3545,AQ3545,AP3545)</f>
        <v>93</v>
      </c>
      <c r="AT3545" s="17" t="str">
        <f t="shared" ca="1" si="975"/>
        <v>No</v>
      </c>
      <c r="AU3545" s="17">
        <f t="shared" ref="AU3545:AU3601" si="989">IF(DATE(AL3545,AK3545,AJ3545)-DATE(AR3545,AQ3545,AP3545)&lt;0,DATE(AR3545,AQ3545,AP3545)-DATE(AL3545,AK3545,AJ3545),DATE(AL3545,AK3545,AJ3545)-DATE(AR3545,AQ3545,AP3545))</f>
        <v>0</v>
      </c>
      <c r="AV3545" s="17" t="str">
        <f>+VLOOKUP(B3545,[1]Cruces!S:T,2,0)</f>
        <v>7. Ejecución en Campo OS BT</v>
      </c>
    </row>
    <row r="3546" spans="1:48" hidden="1" x14ac:dyDescent="0.25">
      <c r="A3546" s="17" t="s">
        <v>6309</v>
      </c>
      <c r="B3546" s="17" t="s">
        <v>68</v>
      </c>
      <c r="C3546" s="17">
        <v>0</v>
      </c>
      <c r="D3546" s="17">
        <v>0</v>
      </c>
      <c r="E3546" s="17" t="s">
        <v>55</v>
      </c>
      <c r="F3546" s="17" t="s">
        <v>81</v>
      </c>
      <c r="G3546" s="17" t="s">
        <v>6310</v>
      </c>
      <c r="H3546" s="17">
        <v>3042704</v>
      </c>
      <c r="I3546" s="17" t="s">
        <v>71</v>
      </c>
      <c r="J3546" s="17" t="s">
        <v>59</v>
      </c>
      <c r="K3546" s="17" t="s">
        <v>6311</v>
      </c>
      <c r="L3546" s="17" t="s">
        <v>85</v>
      </c>
      <c r="M3546" s="17" t="s">
        <v>86</v>
      </c>
      <c r="N3546" s="17" t="s">
        <v>75</v>
      </c>
      <c r="O3546" s="17">
        <v>20200103</v>
      </c>
      <c r="P3546" s="17">
        <v>20200319</v>
      </c>
      <c r="Q3546" s="17">
        <v>3470</v>
      </c>
      <c r="R3546" s="17">
        <v>27137724</v>
      </c>
      <c r="S3546" s="17" t="s">
        <v>100</v>
      </c>
      <c r="T3546" s="17" t="s">
        <v>63</v>
      </c>
      <c r="U3546" s="17" t="s">
        <v>91</v>
      </c>
      <c r="V3546" s="17">
        <f t="shared" ref="V3546:V3602" si="990">+W3546/1000</f>
        <v>125</v>
      </c>
      <c r="W3546" s="17">
        <v>125000</v>
      </c>
      <c r="X3546" s="17" t="s">
        <v>64</v>
      </c>
      <c r="Y3546" s="17" t="s">
        <v>136</v>
      </c>
      <c r="Z3546" s="17">
        <v>20200408</v>
      </c>
      <c r="AA3546" s="17" t="s">
        <v>124</v>
      </c>
      <c r="AB3546" s="17">
        <v>1</v>
      </c>
      <c r="AC3546" s="17" t="str">
        <f>IFERROR(VLOOKUP(A3546,[1]Cruces!AJ:AK,2,0),VLOOKUP(CONCATENATE(X3546,AA3546),[1]Cruces!G:H,2,0))</f>
        <v>Solicitud de Obra</v>
      </c>
      <c r="AD3546" s="17">
        <f t="shared" si="976"/>
        <v>3</v>
      </c>
      <c r="AE3546" s="17">
        <f t="shared" si="977"/>
        <v>1</v>
      </c>
      <c r="AF3546" s="17">
        <f t="shared" si="978"/>
        <v>2020</v>
      </c>
      <c r="AG3546" s="17" t="str">
        <f>IFERROR(VLOOKUP(MID(A3546,2,4)*1,[1]Cruces!K:L,2,0),"Verificar")</f>
        <v>Magdalena</v>
      </c>
      <c r="AH3546" s="17">
        <f t="shared" ca="1" si="979"/>
        <v>327</v>
      </c>
      <c r="AI3546" s="17" t="str">
        <f>IFERROR(VLOOKUP(U3546,[1]Cruces!$O$1:$P$6,2,0),"Sin Orden")</f>
        <v>Resuelta</v>
      </c>
      <c r="AJ3546" s="17">
        <f t="shared" si="980"/>
        <v>8</v>
      </c>
      <c r="AK3546" s="17">
        <f t="shared" si="981"/>
        <v>4</v>
      </c>
      <c r="AL3546" s="17">
        <f t="shared" si="982"/>
        <v>2020</v>
      </c>
      <c r="AM3546" s="17">
        <f t="shared" ca="1" si="983"/>
        <v>231</v>
      </c>
      <c r="AN3546" s="18" t="str">
        <f>IFERROR(VLOOKUP(R3546*1,'[1]Ordenes de Servicio'!G:K,5,0),"No Cruza")</f>
        <v>No Cruza</v>
      </c>
      <c r="AO3546" s="17">
        <f t="shared" ca="1" si="984"/>
        <v>96</v>
      </c>
      <c r="AP3546" s="17">
        <f t="shared" si="985"/>
        <v>19</v>
      </c>
      <c r="AQ3546" s="17">
        <f t="shared" si="986"/>
        <v>3</v>
      </c>
      <c r="AR3546" s="17">
        <f t="shared" si="987"/>
        <v>2020</v>
      </c>
      <c r="AS3546" s="17">
        <f t="shared" ca="1" si="988"/>
        <v>251</v>
      </c>
      <c r="AT3546" s="17" t="str">
        <f t="shared" ref="AT3546:AT3602" ca="1" si="991">IF(AS3546&gt;359,"Si","No")</f>
        <v>No</v>
      </c>
      <c r="AU3546" s="17">
        <f t="shared" si="989"/>
        <v>20</v>
      </c>
      <c r="AV3546" s="17" t="str">
        <f>+VLOOKUP(B3546,[1]Cruces!S:T,2,0)</f>
        <v>5. Consultoría / Adjudicación</v>
      </c>
    </row>
    <row r="3547" spans="1:48" hidden="1" x14ac:dyDescent="0.25">
      <c r="A3547" s="17" t="s">
        <v>6312</v>
      </c>
      <c r="B3547" s="17" t="s">
        <v>54</v>
      </c>
      <c r="C3547" s="17">
        <v>0</v>
      </c>
      <c r="D3547" s="17">
        <v>0</v>
      </c>
      <c r="E3547" s="17" t="s">
        <v>55</v>
      </c>
      <c r="F3547" s="17" t="s">
        <v>69</v>
      </c>
      <c r="G3547" s="17" t="s">
        <v>6313</v>
      </c>
      <c r="H3547" s="17">
        <v>3107042244</v>
      </c>
      <c r="I3547" s="17" t="s">
        <v>71</v>
      </c>
      <c r="J3547" s="17" t="s">
        <v>59</v>
      </c>
      <c r="K3547" s="17" t="s">
        <v>97</v>
      </c>
      <c r="L3547" s="17" t="s">
        <v>1521</v>
      </c>
      <c r="M3547" s="17" t="s">
        <v>55</v>
      </c>
      <c r="N3547" s="17" t="s">
        <v>62</v>
      </c>
      <c r="O3547" s="17">
        <v>20190225</v>
      </c>
      <c r="P3547" s="17">
        <v>20190302</v>
      </c>
      <c r="Q3547" s="17">
        <v>3160</v>
      </c>
      <c r="R3547" s="17">
        <v>26038387</v>
      </c>
      <c r="S3547" s="17" t="s">
        <v>100</v>
      </c>
      <c r="T3547" s="17" t="s">
        <v>63</v>
      </c>
      <c r="U3547" s="17" t="s">
        <v>91</v>
      </c>
      <c r="V3547" s="17">
        <f t="shared" si="990"/>
        <v>25</v>
      </c>
      <c r="W3547" s="17">
        <v>25000</v>
      </c>
      <c r="X3547" s="17" t="s">
        <v>64</v>
      </c>
      <c r="Y3547" s="17" t="s">
        <v>65</v>
      </c>
      <c r="Z3547" s="17">
        <v>20190302</v>
      </c>
      <c r="AA3547" s="17" t="s">
        <v>78</v>
      </c>
      <c r="AB3547" s="17">
        <v>1</v>
      </c>
      <c r="AC3547" s="17" t="str">
        <f>IFERROR(VLOOKUP(A3547,[1]Cruces!AJ:AK,2,0),VLOOKUP(CONCATENATE(X3547,AA3547),[1]Cruces!G:H,2,0))</f>
        <v>Solicitud de Obra</v>
      </c>
      <c r="AD3547" s="17">
        <f t="shared" si="976"/>
        <v>25</v>
      </c>
      <c r="AE3547" s="17">
        <f t="shared" si="977"/>
        <v>2</v>
      </c>
      <c r="AF3547" s="17">
        <f t="shared" si="978"/>
        <v>2019</v>
      </c>
      <c r="AG3547" s="17" t="str">
        <f>IFERROR(VLOOKUP(MID(A3547,2,4)*1,[1]Cruces!K:L,2,0),"Verificar")</f>
        <v>Verificar</v>
      </c>
      <c r="AH3547" s="17">
        <f t="shared" ca="1" si="979"/>
        <v>639</v>
      </c>
      <c r="AI3547" s="17" t="str">
        <f>IFERROR(VLOOKUP(U3547,[1]Cruces!$O$1:$P$6,2,0),"Sin Orden")</f>
        <v>Resuelta</v>
      </c>
      <c r="AJ3547" s="17">
        <f t="shared" si="980"/>
        <v>2</v>
      </c>
      <c r="AK3547" s="17">
        <f t="shared" si="981"/>
        <v>3</v>
      </c>
      <c r="AL3547" s="17">
        <f t="shared" si="982"/>
        <v>2019</v>
      </c>
      <c r="AM3547" s="17">
        <f t="shared" ca="1" si="983"/>
        <v>634</v>
      </c>
      <c r="AN3547" s="18" t="str">
        <f>IFERROR(VLOOKUP(R3547*1,'[1]Ordenes de Servicio'!G:K,5,0),"No Cruza")</f>
        <v>No Cruza</v>
      </c>
      <c r="AO3547" s="17">
        <f t="shared" ca="1" si="984"/>
        <v>5</v>
      </c>
      <c r="AP3547" s="17">
        <f t="shared" si="985"/>
        <v>2</v>
      </c>
      <c r="AQ3547" s="17">
        <f t="shared" si="986"/>
        <v>3</v>
      </c>
      <c r="AR3547" s="17">
        <f t="shared" si="987"/>
        <v>2019</v>
      </c>
      <c r="AS3547" s="17">
        <f t="shared" ca="1" si="988"/>
        <v>634</v>
      </c>
      <c r="AT3547" s="17" t="str">
        <f t="shared" ca="1" si="991"/>
        <v>Si</v>
      </c>
      <c r="AU3547" s="17">
        <f t="shared" si="989"/>
        <v>0</v>
      </c>
      <c r="AV3547" s="17" t="str">
        <f>+VLOOKUP(B3547,[1]Cruces!S:T,2,0)</f>
        <v>4. Presupuesto de Obra</v>
      </c>
    </row>
    <row r="3548" spans="1:48" hidden="1" x14ac:dyDescent="0.25">
      <c r="A3548" s="17" t="s">
        <v>6314</v>
      </c>
      <c r="B3548" s="17" t="s">
        <v>54</v>
      </c>
      <c r="C3548" s="17">
        <v>0</v>
      </c>
      <c r="D3548" s="17">
        <v>0</v>
      </c>
      <c r="E3548" s="17" t="s">
        <v>55</v>
      </c>
      <c r="F3548" s="17" t="s">
        <v>232</v>
      </c>
      <c r="G3548" s="17" t="s">
        <v>1590</v>
      </c>
      <c r="H3548" s="17">
        <v>3017603690</v>
      </c>
      <c r="I3548" s="17" t="s">
        <v>116</v>
      </c>
      <c r="J3548" s="17" t="s">
        <v>59</v>
      </c>
      <c r="K3548" s="17" t="s">
        <v>1591</v>
      </c>
      <c r="L3548" s="17" t="s">
        <v>280</v>
      </c>
      <c r="M3548" s="17" t="s">
        <v>281</v>
      </c>
      <c r="N3548" s="17" t="s">
        <v>62</v>
      </c>
      <c r="O3548" s="17">
        <v>20200312</v>
      </c>
      <c r="P3548" s="17">
        <v>20200317</v>
      </c>
      <c r="Q3548" s="17">
        <v>1210</v>
      </c>
      <c r="R3548" s="17">
        <v>27271322</v>
      </c>
      <c r="S3548" s="17" t="s">
        <v>100</v>
      </c>
      <c r="T3548" s="17" t="s">
        <v>63</v>
      </c>
      <c r="U3548" s="17" t="s">
        <v>91</v>
      </c>
      <c r="V3548" s="17">
        <f t="shared" si="990"/>
        <v>45</v>
      </c>
      <c r="W3548" s="17">
        <v>45000</v>
      </c>
      <c r="X3548" s="17" t="s">
        <v>64</v>
      </c>
      <c r="Y3548" s="17" t="s">
        <v>65</v>
      </c>
      <c r="Z3548" s="17">
        <v>20200317</v>
      </c>
      <c r="AA3548" s="17" t="s">
        <v>78</v>
      </c>
      <c r="AB3548" s="17">
        <v>1</v>
      </c>
      <c r="AC3548" s="17" t="str">
        <f>IFERROR(VLOOKUP(A3548,[1]Cruces!AJ:AK,2,0),VLOOKUP(CONCATENATE(X3548,AA3548),[1]Cruces!G:H,2,0))</f>
        <v>Solicitud de Obra</v>
      </c>
      <c r="AD3548" s="17">
        <f t="shared" si="976"/>
        <v>12</v>
      </c>
      <c r="AE3548" s="17">
        <f t="shared" si="977"/>
        <v>3</v>
      </c>
      <c r="AF3548" s="17">
        <f t="shared" si="978"/>
        <v>2020</v>
      </c>
      <c r="AG3548" s="17" t="str">
        <f>IFERROR(VLOOKUP(MID(A3548,2,4)*1,[1]Cruces!K:L,2,0),"Verificar")</f>
        <v>Atlántico Sur</v>
      </c>
      <c r="AH3548" s="17">
        <f t="shared" ca="1" si="979"/>
        <v>258</v>
      </c>
      <c r="AI3548" s="17" t="str">
        <f>IFERROR(VLOOKUP(U3548,[1]Cruces!$O$1:$P$6,2,0),"Sin Orden")</f>
        <v>Resuelta</v>
      </c>
      <c r="AJ3548" s="17">
        <f t="shared" si="980"/>
        <v>17</v>
      </c>
      <c r="AK3548" s="17">
        <f t="shared" si="981"/>
        <v>3</v>
      </c>
      <c r="AL3548" s="17">
        <f t="shared" si="982"/>
        <v>2020</v>
      </c>
      <c r="AM3548" s="17">
        <f t="shared" ca="1" si="983"/>
        <v>253</v>
      </c>
      <c r="AN3548" s="18" t="str">
        <f>IFERROR(VLOOKUP(R3548*1,'[1]Ordenes de Servicio'!G:K,5,0),"No Cruza")</f>
        <v>No Cruza</v>
      </c>
      <c r="AO3548" s="17">
        <f t="shared" ca="1" si="984"/>
        <v>5</v>
      </c>
      <c r="AP3548" s="17">
        <f t="shared" si="985"/>
        <v>17</v>
      </c>
      <c r="AQ3548" s="17">
        <f t="shared" si="986"/>
        <v>3</v>
      </c>
      <c r="AR3548" s="17">
        <f t="shared" si="987"/>
        <v>2020</v>
      </c>
      <c r="AS3548" s="17">
        <f t="shared" ca="1" si="988"/>
        <v>253</v>
      </c>
      <c r="AT3548" s="17" t="str">
        <f t="shared" ca="1" si="991"/>
        <v>No</v>
      </c>
      <c r="AU3548" s="17">
        <f t="shared" si="989"/>
        <v>0</v>
      </c>
      <c r="AV3548" s="17" t="str">
        <f>+VLOOKUP(B3548,[1]Cruces!S:T,2,0)</f>
        <v>4. Presupuesto de Obra</v>
      </c>
    </row>
    <row r="3549" spans="1:48" hidden="1" x14ac:dyDescent="0.25">
      <c r="A3549" s="17" t="s">
        <v>10172</v>
      </c>
      <c r="B3549" s="17" t="s">
        <v>7104</v>
      </c>
      <c r="C3549" s="17">
        <v>0</v>
      </c>
      <c r="D3549" s="17">
        <v>0</v>
      </c>
      <c r="E3549" s="17" t="s">
        <v>55</v>
      </c>
      <c r="F3549" s="17" t="s">
        <v>5366</v>
      </c>
      <c r="G3549" s="17" t="s">
        <v>10173</v>
      </c>
      <c r="H3549" s="17">
        <v>3003496642</v>
      </c>
      <c r="I3549" s="17" t="s">
        <v>71</v>
      </c>
      <c r="J3549" s="17" t="s">
        <v>59</v>
      </c>
      <c r="K3549" s="17" t="s">
        <v>10174</v>
      </c>
      <c r="L3549" s="17" t="s">
        <v>7690</v>
      </c>
      <c r="M3549" s="17" t="s">
        <v>7691</v>
      </c>
      <c r="N3549" s="17" t="s">
        <v>7108</v>
      </c>
      <c r="O3549" s="17">
        <v>20190923</v>
      </c>
      <c r="P3549" s="17">
        <v>20191008</v>
      </c>
      <c r="Q3549" s="17">
        <v>1180</v>
      </c>
      <c r="R3549" s="17">
        <v>26793346</v>
      </c>
      <c r="S3549" s="17" t="s">
        <v>6601</v>
      </c>
      <c r="T3549" s="17" t="s">
        <v>63</v>
      </c>
      <c r="U3549" s="17" t="s">
        <v>91</v>
      </c>
      <c r="V3549" s="17">
        <f t="shared" si="990"/>
        <v>3</v>
      </c>
      <c r="W3549" s="17">
        <v>3000</v>
      </c>
      <c r="X3549" s="17" t="s">
        <v>7065</v>
      </c>
      <c r="Y3549" s="17" t="s">
        <v>7104</v>
      </c>
      <c r="Z3549" s="17">
        <v>20191008</v>
      </c>
      <c r="AA3549" s="17" t="s">
        <v>1947</v>
      </c>
      <c r="AB3549" s="17">
        <v>1</v>
      </c>
      <c r="AC3549" s="17" t="str">
        <f>IFERROR(VLOOKUP(A3549,[1]Cruces!AJ:AK,2,0),VLOOKUP(CONCATENATE(X3549,AA3549),[1]Cruces!G:H,2,0))</f>
        <v>Solicitud por BT</v>
      </c>
      <c r="AD3549" s="17">
        <f t="shared" si="976"/>
        <v>23</v>
      </c>
      <c r="AE3549" s="17">
        <f t="shared" si="977"/>
        <v>9</v>
      </c>
      <c r="AF3549" s="17">
        <f t="shared" si="978"/>
        <v>2019</v>
      </c>
      <c r="AG3549" s="17" t="str">
        <f>IFERROR(VLOOKUP(MID(A3549,2,4)*1,[1]Cruces!K:L,2,0),"Verificar")</f>
        <v>Atlántico Norte</v>
      </c>
      <c r="AH3549" s="17">
        <f t="shared" ca="1" si="979"/>
        <v>429</v>
      </c>
      <c r="AI3549" s="17" t="str">
        <f>IFERROR(VLOOKUP(U3549,[1]Cruces!$O$1:$P$6,2,0),"Sin Orden")</f>
        <v>Resuelta</v>
      </c>
      <c r="AJ3549" s="17">
        <f t="shared" si="980"/>
        <v>8</v>
      </c>
      <c r="AK3549" s="17">
        <f t="shared" si="981"/>
        <v>10</v>
      </c>
      <c r="AL3549" s="17">
        <f t="shared" si="982"/>
        <v>2019</v>
      </c>
      <c r="AM3549" s="17">
        <f t="shared" ca="1" si="983"/>
        <v>414</v>
      </c>
      <c r="AN3549" s="18" t="str">
        <f>IFERROR(VLOOKUP(R3549*1,'[1]Ordenes de Servicio'!G:K,5,0),"No Cruza")</f>
        <v>No Cruza</v>
      </c>
      <c r="AO3549" s="17">
        <f t="shared" ca="1" si="984"/>
        <v>15</v>
      </c>
      <c r="AP3549" s="17">
        <f t="shared" si="985"/>
        <v>8</v>
      </c>
      <c r="AQ3549" s="17">
        <f t="shared" si="986"/>
        <v>10</v>
      </c>
      <c r="AR3549" s="17">
        <f t="shared" si="987"/>
        <v>2019</v>
      </c>
      <c r="AS3549" s="17">
        <f t="shared" ca="1" si="988"/>
        <v>414</v>
      </c>
      <c r="AT3549" s="17" t="str">
        <f t="shared" ca="1" si="991"/>
        <v>Si</v>
      </c>
      <c r="AU3549" s="17">
        <f t="shared" si="989"/>
        <v>0</v>
      </c>
      <c r="AV3549" s="17" t="str">
        <f>+VLOOKUP(B3549,[1]Cruces!S:T,2,0)</f>
        <v>7. Ejecución en Campo OS BT</v>
      </c>
    </row>
    <row r="3550" spans="1:48" hidden="1" x14ac:dyDescent="0.25">
      <c r="A3550" s="17" t="s">
        <v>6315</v>
      </c>
      <c r="B3550" s="17" t="s">
        <v>54</v>
      </c>
      <c r="C3550" s="17">
        <v>0</v>
      </c>
      <c r="D3550" s="17">
        <v>0</v>
      </c>
      <c r="E3550" s="17" t="s">
        <v>55</v>
      </c>
      <c r="F3550" s="17" t="s">
        <v>126</v>
      </c>
      <c r="G3550" s="17" t="s">
        <v>6316</v>
      </c>
      <c r="H3550" s="17">
        <v>0</v>
      </c>
      <c r="I3550" s="17" t="s">
        <v>116</v>
      </c>
      <c r="J3550" s="17" t="s">
        <v>59</v>
      </c>
      <c r="K3550" s="17" t="s">
        <v>6317</v>
      </c>
      <c r="L3550" s="17" t="s">
        <v>129</v>
      </c>
      <c r="M3550" s="17" t="s">
        <v>130</v>
      </c>
      <c r="N3550" s="17" t="s">
        <v>62</v>
      </c>
      <c r="O3550" s="17">
        <v>20201031</v>
      </c>
      <c r="P3550" s="17">
        <v>20201104</v>
      </c>
      <c r="Q3550" s="17">
        <v>9332</v>
      </c>
      <c r="R3550" s="17">
        <v>28263561</v>
      </c>
      <c r="S3550" s="17" t="s">
        <v>100</v>
      </c>
      <c r="T3550" s="17" t="s">
        <v>63</v>
      </c>
      <c r="U3550" s="17" t="s">
        <v>91</v>
      </c>
      <c r="V3550" s="17">
        <f t="shared" si="990"/>
        <v>15</v>
      </c>
      <c r="W3550" s="17">
        <v>15000</v>
      </c>
      <c r="X3550" s="17" t="s">
        <v>64</v>
      </c>
      <c r="Y3550" s="17" t="s">
        <v>65</v>
      </c>
      <c r="Z3550" s="17">
        <v>20201104</v>
      </c>
      <c r="AA3550" s="17" t="s">
        <v>78</v>
      </c>
      <c r="AB3550" s="17">
        <v>1</v>
      </c>
      <c r="AC3550" s="17" t="str">
        <f>IFERROR(VLOOKUP(A3550,[1]Cruces!AJ:AK,2,0),VLOOKUP(CONCATENATE(X3550,AA3550),[1]Cruces!G:H,2,0))</f>
        <v>Solicitud de Obra</v>
      </c>
      <c r="AD3550" s="17">
        <f t="shared" si="976"/>
        <v>31</v>
      </c>
      <c r="AE3550" s="17">
        <f t="shared" si="977"/>
        <v>10</v>
      </c>
      <c r="AF3550" s="17">
        <f t="shared" si="978"/>
        <v>2020</v>
      </c>
      <c r="AG3550" s="17" t="str">
        <f>IFERROR(VLOOKUP(MID(A3550,2,4)*1,[1]Cruces!K:L,2,0),"Verificar")</f>
        <v>Guajira</v>
      </c>
      <c r="AH3550" s="17">
        <f t="shared" ca="1" si="979"/>
        <v>25</v>
      </c>
      <c r="AI3550" s="17" t="str">
        <f>IFERROR(VLOOKUP(U3550,[1]Cruces!$O$1:$P$6,2,0),"Sin Orden")</f>
        <v>Resuelta</v>
      </c>
      <c r="AJ3550" s="17">
        <f t="shared" si="980"/>
        <v>4</v>
      </c>
      <c r="AK3550" s="17">
        <f t="shared" si="981"/>
        <v>11</v>
      </c>
      <c r="AL3550" s="17">
        <f t="shared" si="982"/>
        <v>2020</v>
      </c>
      <c r="AM3550" s="17">
        <f t="shared" ca="1" si="983"/>
        <v>21</v>
      </c>
      <c r="AN3550" s="18" t="str">
        <f>IFERROR(VLOOKUP(R3550*1,'[1]Ordenes de Servicio'!G:K,5,0),"No Cruza")</f>
        <v>No Cruza</v>
      </c>
      <c r="AO3550" s="17">
        <f t="shared" ca="1" si="984"/>
        <v>4</v>
      </c>
      <c r="AP3550" s="17">
        <f t="shared" si="985"/>
        <v>4</v>
      </c>
      <c r="AQ3550" s="17">
        <f t="shared" si="986"/>
        <v>11</v>
      </c>
      <c r="AR3550" s="17">
        <f t="shared" si="987"/>
        <v>2020</v>
      </c>
      <c r="AS3550" s="17">
        <f t="shared" ca="1" si="988"/>
        <v>21</v>
      </c>
      <c r="AT3550" s="17" t="str">
        <f t="shared" ca="1" si="991"/>
        <v>No</v>
      </c>
      <c r="AU3550" s="17">
        <f t="shared" si="989"/>
        <v>0</v>
      </c>
      <c r="AV3550" s="17" t="str">
        <f>+VLOOKUP(B3550,[1]Cruces!S:T,2,0)</f>
        <v>4. Presupuesto de Obra</v>
      </c>
    </row>
    <row r="3551" spans="1:48" hidden="1" x14ac:dyDescent="0.25">
      <c r="A3551" s="17" t="s">
        <v>10175</v>
      </c>
      <c r="B3551" s="17" t="s">
        <v>1943</v>
      </c>
      <c r="C3551" s="17">
        <v>2200743</v>
      </c>
      <c r="D3551" s="17">
        <v>20018563</v>
      </c>
      <c r="E3551" s="17" t="s">
        <v>93</v>
      </c>
      <c r="F3551" s="17" t="s">
        <v>7082</v>
      </c>
      <c r="G3551" s="17" t="s">
        <v>10176</v>
      </c>
      <c r="H3551" s="17">
        <v>30015665</v>
      </c>
      <c r="I3551" s="17" t="s">
        <v>71</v>
      </c>
      <c r="J3551" s="17" t="s">
        <v>10177</v>
      </c>
      <c r="K3551" s="17" t="s">
        <v>10178</v>
      </c>
      <c r="L3551" s="17" t="s">
        <v>7176</v>
      </c>
      <c r="M3551" s="17" t="s">
        <v>7177</v>
      </c>
      <c r="N3551" s="17" t="s">
        <v>1946</v>
      </c>
      <c r="O3551" s="17">
        <v>20201007</v>
      </c>
      <c r="P3551" s="17">
        <v>20201007</v>
      </c>
      <c r="Q3551" s="17">
        <v>1170</v>
      </c>
      <c r="R3551" s="17">
        <v>28218136</v>
      </c>
      <c r="S3551" s="17" t="s">
        <v>6601</v>
      </c>
      <c r="T3551" s="17" t="s">
        <v>63</v>
      </c>
      <c r="U3551" s="17" t="s">
        <v>88</v>
      </c>
      <c r="V3551" s="17">
        <f t="shared" si="990"/>
        <v>6</v>
      </c>
      <c r="W3551" s="17">
        <v>6000</v>
      </c>
      <c r="X3551" s="17" t="s">
        <v>89</v>
      </c>
      <c r="Y3551" s="17" t="s">
        <v>1943</v>
      </c>
      <c r="Z3551" s="17">
        <v>20201007</v>
      </c>
      <c r="AA3551" s="17" t="s">
        <v>1947</v>
      </c>
      <c r="AB3551" s="17">
        <v>1</v>
      </c>
      <c r="AC3551" s="17" t="str">
        <f>IFERROR(VLOOKUP(A3551,[1]Cruces!AJ:AK,2,0),VLOOKUP(CONCATENATE(X3551,AA3551),[1]Cruces!G:H,2,0))</f>
        <v>Solicitud por BT</v>
      </c>
      <c r="AD3551" s="17">
        <f t="shared" si="976"/>
        <v>7</v>
      </c>
      <c r="AE3551" s="17">
        <f t="shared" si="977"/>
        <v>10</v>
      </c>
      <c r="AF3551" s="17">
        <f t="shared" si="978"/>
        <v>2020</v>
      </c>
      <c r="AG3551" s="17" t="str">
        <f>IFERROR(VLOOKUP(MID(A3551,2,4)*1,[1]Cruces!K:L,2,0),"Verificar")</f>
        <v>Atlántico Norte</v>
      </c>
      <c r="AH3551" s="17">
        <f t="shared" ca="1" si="979"/>
        <v>49</v>
      </c>
      <c r="AI3551" s="17" t="str">
        <f>IFERROR(VLOOKUP(U3551,[1]Cruces!$O$1:$P$6,2,0),"Sin Orden")</f>
        <v>Resuelta</v>
      </c>
      <c r="AJ3551" s="17">
        <f t="shared" si="980"/>
        <v>7</v>
      </c>
      <c r="AK3551" s="17">
        <f t="shared" si="981"/>
        <v>10</v>
      </c>
      <c r="AL3551" s="17">
        <f t="shared" si="982"/>
        <v>2020</v>
      </c>
      <c r="AM3551" s="17">
        <f t="shared" ca="1" si="983"/>
        <v>49</v>
      </c>
      <c r="AN3551" s="18" t="str">
        <f>IFERROR(VLOOKUP(R3551*1,'[1]Ordenes de Servicio'!G:K,5,0),"No Cruza")</f>
        <v>No Cruza</v>
      </c>
      <c r="AO3551" s="17">
        <f t="shared" ca="1" si="984"/>
        <v>0</v>
      </c>
      <c r="AP3551" s="17">
        <f t="shared" si="985"/>
        <v>7</v>
      </c>
      <c r="AQ3551" s="17">
        <f t="shared" si="986"/>
        <v>10</v>
      </c>
      <c r="AR3551" s="17">
        <f t="shared" si="987"/>
        <v>2020</v>
      </c>
      <c r="AS3551" s="17">
        <f t="shared" ca="1" si="988"/>
        <v>49</v>
      </c>
      <c r="AT3551" s="17" t="str">
        <f t="shared" ca="1" si="991"/>
        <v>No</v>
      </c>
      <c r="AU3551" s="17">
        <f t="shared" si="989"/>
        <v>0</v>
      </c>
      <c r="AV3551" s="17" t="str">
        <f>+VLOOKUP(B3551,[1]Cruces!S:T,2,0)</f>
        <v>7. Ejecución en Campo OS BT</v>
      </c>
    </row>
    <row r="3552" spans="1:48" hidden="1" x14ac:dyDescent="0.25">
      <c r="A3552" s="17" t="s">
        <v>6318</v>
      </c>
      <c r="B3552" s="17" t="s">
        <v>54</v>
      </c>
      <c r="C3552" s="17">
        <v>0</v>
      </c>
      <c r="D3552" s="17">
        <v>0</v>
      </c>
      <c r="E3552" s="17" t="s">
        <v>55</v>
      </c>
      <c r="F3552" s="17" t="s">
        <v>126</v>
      </c>
      <c r="G3552" s="17" t="s">
        <v>6319</v>
      </c>
      <c r="H3552" s="17">
        <v>0</v>
      </c>
      <c r="I3552" s="17" t="s">
        <v>116</v>
      </c>
      <c r="J3552" s="17" t="s">
        <v>59</v>
      </c>
      <c r="K3552" s="17" t="s">
        <v>6320</v>
      </c>
      <c r="L3552" s="17" t="s">
        <v>129</v>
      </c>
      <c r="M3552" s="17" t="s">
        <v>130</v>
      </c>
      <c r="N3552" s="17" t="s">
        <v>62</v>
      </c>
      <c r="O3552" s="17">
        <v>20201019</v>
      </c>
      <c r="P3552" s="17">
        <v>20201029</v>
      </c>
      <c r="Q3552" s="17">
        <v>9332</v>
      </c>
      <c r="R3552" s="17">
        <v>28240877</v>
      </c>
      <c r="S3552" s="17" t="s">
        <v>100</v>
      </c>
      <c r="T3552" s="17" t="s">
        <v>63</v>
      </c>
      <c r="U3552" s="17" t="s">
        <v>91</v>
      </c>
      <c r="V3552" s="17">
        <f t="shared" si="990"/>
        <v>37.5</v>
      </c>
      <c r="W3552" s="17">
        <v>37500</v>
      </c>
      <c r="X3552" s="17" t="s">
        <v>64</v>
      </c>
      <c r="Y3552" s="17" t="s">
        <v>65</v>
      </c>
      <c r="Z3552" s="17">
        <v>20201029</v>
      </c>
      <c r="AA3552" s="17" t="s">
        <v>78</v>
      </c>
      <c r="AB3552" s="17">
        <v>1</v>
      </c>
      <c r="AC3552" s="17" t="str">
        <f>IFERROR(VLOOKUP(A3552,[1]Cruces!AJ:AK,2,0),VLOOKUP(CONCATENATE(X3552,AA3552),[1]Cruces!G:H,2,0))</f>
        <v>Solicitud de Obra</v>
      </c>
      <c r="AD3552" s="17">
        <f t="shared" si="976"/>
        <v>19</v>
      </c>
      <c r="AE3552" s="17">
        <f t="shared" si="977"/>
        <v>10</v>
      </c>
      <c r="AF3552" s="17">
        <f t="shared" si="978"/>
        <v>2020</v>
      </c>
      <c r="AG3552" s="17" t="str">
        <f>IFERROR(VLOOKUP(MID(A3552,2,4)*1,[1]Cruces!K:L,2,0),"Verificar")</f>
        <v>Guajira</v>
      </c>
      <c r="AH3552" s="17">
        <f t="shared" ca="1" si="979"/>
        <v>37</v>
      </c>
      <c r="AI3552" s="17" t="str">
        <f>IFERROR(VLOOKUP(U3552,[1]Cruces!$O$1:$P$6,2,0),"Sin Orden")</f>
        <v>Resuelta</v>
      </c>
      <c r="AJ3552" s="17">
        <f t="shared" si="980"/>
        <v>29</v>
      </c>
      <c r="AK3552" s="17">
        <f t="shared" si="981"/>
        <v>10</v>
      </c>
      <c r="AL3552" s="17">
        <f t="shared" si="982"/>
        <v>2020</v>
      </c>
      <c r="AM3552" s="17">
        <f t="shared" ca="1" si="983"/>
        <v>27</v>
      </c>
      <c r="AN3552" s="18" t="str">
        <f>IFERROR(VLOOKUP(R3552*1,'[1]Ordenes de Servicio'!G:K,5,0),"No Cruza")</f>
        <v>No Cruza</v>
      </c>
      <c r="AO3552" s="17">
        <f t="shared" ca="1" si="984"/>
        <v>10</v>
      </c>
      <c r="AP3552" s="17">
        <f t="shared" si="985"/>
        <v>29</v>
      </c>
      <c r="AQ3552" s="17">
        <f t="shared" si="986"/>
        <v>10</v>
      </c>
      <c r="AR3552" s="17">
        <f t="shared" si="987"/>
        <v>2020</v>
      </c>
      <c r="AS3552" s="17">
        <f t="shared" ca="1" si="988"/>
        <v>27</v>
      </c>
      <c r="AT3552" s="17" t="str">
        <f t="shared" ca="1" si="991"/>
        <v>No</v>
      </c>
      <c r="AU3552" s="17">
        <f t="shared" si="989"/>
        <v>0</v>
      </c>
      <c r="AV3552" s="17" t="str">
        <f>+VLOOKUP(B3552,[1]Cruces!S:T,2,0)</f>
        <v>4. Presupuesto de Obra</v>
      </c>
    </row>
    <row r="3553" spans="1:48" hidden="1" x14ac:dyDescent="0.25">
      <c r="A3553" s="17" t="s">
        <v>6321</v>
      </c>
      <c r="B3553" s="17" t="s">
        <v>68</v>
      </c>
      <c r="C3553" s="17">
        <v>0</v>
      </c>
      <c r="D3553" s="17">
        <v>0</v>
      </c>
      <c r="E3553" s="17" t="s">
        <v>55</v>
      </c>
      <c r="F3553" s="17" t="s">
        <v>56</v>
      </c>
      <c r="G3553" s="17" t="s">
        <v>6322</v>
      </c>
      <c r="H3553" s="17">
        <v>0</v>
      </c>
      <c r="I3553" s="17" t="s">
        <v>104</v>
      </c>
      <c r="J3553" s="17" t="s">
        <v>59</v>
      </c>
      <c r="K3553" s="17" t="s">
        <v>6323</v>
      </c>
      <c r="L3553" s="17" t="s">
        <v>4113</v>
      </c>
      <c r="M3553" s="17" t="s">
        <v>4114</v>
      </c>
      <c r="N3553" s="17" t="s">
        <v>75</v>
      </c>
      <c r="O3553" s="17">
        <v>20160526</v>
      </c>
      <c r="P3553" s="17">
        <v>20161019</v>
      </c>
      <c r="Q3553" s="17">
        <v>9530</v>
      </c>
      <c r="R3553" s="17">
        <v>23507528</v>
      </c>
      <c r="S3553" s="17" t="s">
        <v>76</v>
      </c>
      <c r="T3553" s="17" t="s">
        <v>63</v>
      </c>
      <c r="U3553" s="17" t="s">
        <v>91</v>
      </c>
      <c r="V3553" s="17">
        <f t="shared" si="990"/>
        <v>150</v>
      </c>
      <c r="W3553" s="17">
        <v>150000</v>
      </c>
      <c r="X3553" s="17" t="s">
        <v>64</v>
      </c>
      <c r="Y3553" s="17" t="s">
        <v>136</v>
      </c>
      <c r="Z3553" s="17">
        <v>20161022</v>
      </c>
      <c r="AA3553" s="17" t="s">
        <v>2473</v>
      </c>
      <c r="AB3553" s="17">
        <v>1</v>
      </c>
      <c r="AC3553" s="17" t="str">
        <f>IFERROR(VLOOKUP(A3553,[1]Cruces!AJ:AK,2,0),VLOOKUP(CONCATENATE(X3553,AA3553),[1]Cruces!G:H,2,0))</f>
        <v>Solicitud de Obra</v>
      </c>
      <c r="AD3553" s="17">
        <f t="shared" si="976"/>
        <v>26</v>
      </c>
      <c r="AE3553" s="17">
        <f t="shared" si="977"/>
        <v>5</v>
      </c>
      <c r="AF3553" s="17">
        <f t="shared" si="978"/>
        <v>2016</v>
      </c>
      <c r="AG3553" s="17" t="str">
        <f>IFERROR(VLOOKUP(MID(A3553,2,4)*1,[1]Cruces!K:L,2,0),"Verificar")</f>
        <v>Atlántico Norte</v>
      </c>
      <c r="AH3553" s="17">
        <f t="shared" ca="1" si="979"/>
        <v>1644</v>
      </c>
      <c r="AI3553" s="17" t="str">
        <f>IFERROR(VLOOKUP(U3553,[1]Cruces!$O$1:$P$6,2,0),"Sin Orden")</f>
        <v>Resuelta</v>
      </c>
      <c r="AJ3553" s="17">
        <f t="shared" si="980"/>
        <v>22</v>
      </c>
      <c r="AK3553" s="17">
        <f t="shared" si="981"/>
        <v>10</v>
      </c>
      <c r="AL3553" s="17">
        <f t="shared" si="982"/>
        <v>2016</v>
      </c>
      <c r="AM3553" s="17">
        <f t="shared" ca="1" si="983"/>
        <v>1495</v>
      </c>
      <c r="AN3553" s="18" t="str">
        <f>IFERROR(VLOOKUP(R3553*1,'[1]Ordenes de Servicio'!G:K,5,0),"No Cruza")</f>
        <v>No Cruza</v>
      </c>
      <c r="AO3553" s="17">
        <f t="shared" ca="1" si="984"/>
        <v>149</v>
      </c>
      <c r="AP3553" s="17">
        <f t="shared" si="985"/>
        <v>19</v>
      </c>
      <c r="AQ3553" s="17">
        <f t="shared" si="986"/>
        <v>10</v>
      </c>
      <c r="AR3553" s="17">
        <f t="shared" si="987"/>
        <v>2016</v>
      </c>
      <c r="AS3553" s="17">
        <f t="shared" ca="1" si="988"/>
        <v>1498</v>
      </c>
      <c r="AT3553" s="17" t="str">
        <f t="shared" ca="1" si="991"/>
        <v>Si</v>
      </c>
      <c r="AU3553" s="17">
        <f t="shared" si="989"/>
        <v>3</v>
      </c>
      <c r="AV3553" s="17" t="str">
        <f>+VLOOKUP(B3553,[1]Cruces!S:T,2,0)</f>
        <v>5. Consultoría / Adjudicación</v>
      </c>
    </row>
    <row r="3554" spans="1:48" hidden="1" x14ac:dyDescent="0.25">
      <c r="A3554" s="17" t="s">
        <v>6324</v>
      </c>
      <c r="B3554" s="17" t="s">
        <v>68</v>
      </c>
      <c r="C3554" s="17">
        <v>0</v>
      </c>
      <c r="D3554" s="17">
        <v>0</v>
      </c>
      <c r="E3554" s="17" t="s">
        <v>55</v>
      </c>
      <c r="F3554" s="17" t="s">
        <v>107</v>
      </c>
      <c r="G3554" s="17" t="s">
        <v>6325</v>
      </c>
      <c r="H3554" s="17">
        <v>0</v>
      </c>
      <c r="I3554" s="17" t="s">
        <v>71</v>
      </c>
      <c r="J3554" s="17" t="s">
        <v>59</v>
      </c>
      <c r="K3554" s="17" t="s">
        <v>97</v>
      </c>
      <c r="L3554" s="17" t="s">
        <v>325</v>
      </c>
      <c r="M3554" s="17" t="s">
        <v>326</v>
      </c>
      <c r="N3554" s="17" t="s">
        <v>75</v>
      </c>
      <c r="O3554" s="17">
        <v>20161129</v>
      </c>
      <c r="P3554" s="17">
        <v>20170314</v>
      </c>
      <c r="Q3554" s="17">
        <v>9510</v>
      </c>
      <c r="R3554" s="17">
        <v>24519888</v>
      </c>
      <c r="S3554" s="17" t="s">
        <v>76</v>
      </c>
      <c r="T3554" s="17" t="s">
        <v>63</v>
      </c>
      <c r="U3554" s="17" t="s">
        <v>91</v>
      </c>
      <c r="V3554" s="17">
        <f t="shared" si="990"/>
        <v>37.5</v>
      </c>
      <c r="W3554" s="17">
        <v>37500</v>
      </c>
      <c r="X3554" s="17" t="s">
        <v>64</v>
      </c>
      <c r="Y3554" s="17" t="s">
        <v>136</v>
      </c>
      <c r="Z3554" s="17">
        <v>20170503</v>
      </c>
      <c r="AA3554" s="17" t="s">
        <v>78</v>
      </c>
      <c r="AB3554" s="17">
        <v>1</v>
      </c>
      <c r="AC3554" s="17" t="str">
        <f>IFERROR(VLOOKUP(A3554,[1]Cruces!AJ:AK,2,0),VLOOKUP(CONCATENATE(X3554,AA3554),[1]Cruces!G:H,2,0))</f>
        <v>Solicitud de Obra</v>
      </c>
      <c r="AD3554" s="17">
        <f t="shared" si="976"/>
        <v>29</v>
      </c>
      <c r="AE3554" s="17">
        <f t="shared" si="977"/>
        <v>11</v>
      </c>
      <c r="AF3554" s="17">
        <f t="shared" si="978"/>
        <v>2016</v>
      </c>
      <c r="AG3554" s="17" t="str">
        <f>IFERROR(VLOOKUP(MID(A3554,2,4)*1,[1]Cruces!K:L,2,0),"Verificar")</f>
        <v>Atlántico Norte</v>
      </c>
      <c r="AH3554" s="17">
        <f t="shared" ca="1" si="979"/>
        <v>1457</v>
      </c>
      <c r="AI3554" s="17" t="str">
        <f>IFERROR(VLOOKUP(U3554,[1]Cruces!$O$1:$P$6,2,0),"Sin Orden")</f>
        <v>Resuelta</v>
      </c>
      <c r="AJ3554" s="17">
        <f t="shared" si="980"/>
        <v>3</v>
      </c>
      <c r="AK3554" s="17">
        <f t="shared" si="981"/>
        <v>5</v>
      </c>
      <c r="AL3554" s="17">
        <f t="shared" si="982"/>
        <v>2017</v>
      </c>
      <c r="AM3554" s="17">
        <f t="shared" ca="1" si="983"/>
        <v>1302</v>
      </c>
      <c r="AN3554" s="18">
        <f>IFERROR(VLOOKUP(R3554*1,'[1]Ordenes de Servicio'!G:K,5,0),"No Cruza")</f>
        <v>43074</v>
      </c>
      <c r="AO3554" s="17">
        <f t="shared" ca="1" si="984"/>
        <v>155</v>
      </c>
      <c r="AP3554" s="17">
        <f t="shared" si="985"/>
        <v>14</v>
      </c>
      <c r="AQ3554" s="17">
        <f t="shared" si="986"/>
        <v>3</v>
      </c>
      <c r="AR3554" s="17">
        <f t="shared" si="987"/>
        <v>2017</v>
      </c>
      <c r="AS3554" s="17">
        <f t="shared" ca="1" si="988"/>
        <v>1352</v>
      </c>
      <c r="AT3554" s="17" t="str">
        <f t="shared" ca="1" si="991"/>
        <v>Si</v>
      </c>
      <c r="AU3554" s="17">
        <f t="shared" si="989"/>
        <v>50</v>
      </c>
      <c r="AV3554" s="17" t="str">
        <f>+VLOOKUP(B3554,[1]Cruces!S:T,2,0)</f>
        <v>5. Consultoría / Adjudicación</v>
      </c>
    </row>
    <row r="3555" spans="1:48" hidden="1" x14ac:dyDescent="0.25">
      <c r="A3555" s="17" t="s">
        <v>10179</v>
      </c>
      <c r="B3555" s="17" t="s">
        <v>6595</v>
      </c>
      <c r="C3555" s="17">
        <v>2200761</v>
      </c>
      <c r="D3555" s="17">
        <v>20018553</v>
      </c>
      <c r="E3555" s="17" t="s">
        <v>93</v>
      </c>
      <c r="F3555" s="17" t="s">
        <v>7098</v>
      </c>
      <c r="G3555" s="17" t="s">
        <v>10180</v>
      </c>
      <c r="H3555" s="17">
        <v>314406156</v>
      </c>
      <c r="I3555" s="17" t="s">
        <v>71</v>
      </c>
      <c r="J3555" s="17" t="s">
        <v>10181</v>
      </c>
      <c r="K3555" s="17" t="s">
        <v>97</v>
      </c>
      <c r="L3555" s="17" t="s">
        <v>7330</v>
      </c>
      <c r="M3555" s="17" t="s">
        <v>7331</v>
      </c>
      <c r="N3555" s="17" t="s">
        <v>6600</v>
      </c>
      <c r="O3555" s="17">
        <v>20200311</v>
      </c>
      <c r="P3555" s="17">
        <v>20200316</v>
      </c>
      <c r="Q3555" s="17">
        <v>1170</v>
      </c>
      <c r="R3555" s="17">
        <v>27255383</v>
      </c>
      <c r="S3555" s="17" t="s">
        <v>7072</v>
      </c>
      <c r="T3555" s="17" t="s">
        <v>63</v>
      </c>
      <c r="U3555" s="17" t="s">
        <v>91</v>
      </c>
      <c r="V3555" s="17">
        <f t="shared" si="990"/>
        <v>3</v>
      </c>
      <c r="W3555" s="17">
        <v>3000</v>
      </c>
      <c r="X3555" s="17" t="s">
        <v>89</v>
      </c>
      <c r="Y3555" s="17" t="s">
        <v>6595</v>
      </c>
      <c r="Z3555" s="17">
        <v>20200316</v>
      </c>
      <c r="AA3555" s="17" t="s">
        <v>1947</v>
      </c>
      <c r="AB3555" s="17">
        <v>1</v>
      </c>
      <c r="AC3555" s="17" t="str">
        <f>IFERROR(VLOOKUP(A3555,[1]Cruces!AJ:AK,2,0),VLOOKUP(CONCATENATE(X3555,AA3555),[1]Cruces!G:H,2,0))</f>
        <v>Solicitud por BT</v>
      </c>
      <c r="AD3555" s="17">
        <f t="shared" si="976"/>
        <v>11</v>
      </c>
      <c r="AE3555" s="17">
        <f t="shared" si="977"/>
        <v>3</v>
      </c>
      <c r="AF3555" s="17">
        <f t="shared" si="978"/>
        <v>2020</v>
      </c>
      <c r="AG3555" s="17" t="str">
        <f>IFERROR(VLOOKUP(MID(A3555,2,4)*1,[1]Cruces!K:L,2,0),"Verificar")</f>
        <v>Atlántico Norte</v>
      </c>
      <c r="AH3555" s="17">
        <f t="shared" ca="1" si="979"/>
        <v>259</v>
      </c>
      <c r="AI3555" s="17" t="str">
        <f>IFERROR(VLOOKUP(U3555,[1]Cruces!$O$1:$P$6,2,0),"Sin Orden")</f>
        <v>Resuelta</v>
      </c>
      <c r="AJ3555" s="17">
        <f t="shared" si="980"/>
        <v>16</v>
      </c>
      <c r="AK3555" s="17">
        <f t="shared" si="981"/>
        <v>3</v>
      </c>
      <c r="AL3555" s="17">
        <f t="shared" si="982"/>
        <v>2020</v>
      </c>
      <c r="AM3555" s="17">
        <f t="shared" ca="1" si="983"/>
        <v>254</v>
      </c>
      <c r="AN3555" s="18" t="str">
        <f>IFERROR(VLOOKUP(R3555*1,'[1]Ordenes de Servicio'!G:K,5,0),"No Cruza")</f>
        <v>No Cruza</v>
      </c>
      <c r="AO3555" s="17">
        <f t="shared" ca="1" si="984"/>
        <v>5</v>
      </c>
      <c r="AP3555" s="17">
        <f t="shared" si="985"/>
        <v>16</v>
      </c>
      <c r="AQ3555" s="17">
        <f t="shared" si="986"/>
        <v>3</v>
      </c>
      <c r="AR3555" s="17">
        <f t="shared" si="987"/>
        <v>2020</v>
      </c>
      <c r="AS3555" s="17">
        <f t="shared" ca="1" si="988"/>
        <v>254</v>
      </c>
      <c r="AT3555" s="17" t="str">
        <f t="shared" ca="1" si="991"/>
        <v>No</v>
      </c>
      <c r="AU3555" s="17">
        <f t="shared" si="989"/>
        <v>0</v>
      </c>
      <c r="AV3555" s="17" t="str">
        <f>+VLOOKUP(B3555,[1]Cruces!S:T,2,0)</f>
        <v>7. Ejecución en Campo OS BT</v>
      </c>
    </row>
    <row r="3556" spans="1:48" hidden="1" x14ac:dyDescent="0.25">
      <c r="A3556" s="17" t="s">
        <v>6326</v>
      </c>
      <c r="B3556" s="17" t="s">
        <v>68</v>
      </c>
      <c r="C3556" s="17">
        <v>0</v>
      </c>
      <c r="D3556" s="17">
        <v>0</v>
      </c>
      <c r="E3556" s="17" t="s">
        <v>55</v>
      </c>
      <c r="F3556" s="17" t="s">
        <v>81</v>
      </c>
      <c r="G3556" s="17" t="s">
        <v>209</v>
      </c>
      <c r="H3556" s="17">
        <v>3135860759</v>
      </c>
      <c r="I3556" s="17" t="s">
        <v>116</v>
      </c>
      <c r="J3556" s="17" t="s">
        <v>59</v>
      </c>
      <c r="K3556" s="17" t="s">
        <v>97</v>
      </c>
      <c r="L3556" s="17" t="s">
        <v>85</v>
      </c>
      <c r="M3556" s="17" t="s">
        <v>86</v>
      </c>
      <c r="N3556" s="17" t="s">
        <v>75</v>
      </c>
      <c r="O3556" s="17">
        <v>20190910</v>
      </c>
      <c r="P3556" s="17">
        <v>20191003</v>
      </c>
      <c r="Q3556" s="17">
        <v>3410</v>
      </c>
      <c r="R3556" s="17">
        <v>27033510</v>
      </c>
      <c r="S3556" s="17" t="s">
        <v>76</v>
      </c>
      <c r="T3556" s="17" t="s">
        <v>63</v>
      </c>
      <c r="U3556" s="17" t="s">
        <v>88</v>
      </c>
      <c r="V3556" s="17">
        <f t="shared" si="990"/>
        <v>45</v>
      </c>
      <c r="W3556" s="17">
        <v>45000</v>
      </c>
      <c r="X3556" s="17" t="s">
        <v>64</v>
      </c>
      <c r="Y3556" s="17" t="s">
        <v>105</v>
      </c>
      <c r="Z3556" s="17">
        <v>20191219</v>
      </c>
      <c r="AA3556" s="17" t="s">
        <v>78</v>
      </c>
      <c r="AB3556" s="17">
        <v>1</v>
      </c>
      <c r="AC3556" s="17" t="str">
        <f>IFERROR(VLOOKUP(A3556,[1]Cruces!AJ:AK,2,0),VLOOKUP(CONCATENATE(X3556,AA3556),[1]Cruces!G:H,2,0))</f>
        <v>Solicitud de Obra</v>
      </c>
      <c r="AD3556" s="17">
        <f t="shared" si="976"/>
        <v>10</v>
      </c>
      <c r="AE3556" s="17">
        <f t="shared" si="977"/>
        <v>9</v>
      </c>
      <c r="AF3556" s="17">
        <f t="shared" si="978"/>
        <v>2019</v>
      </c>
      <c r="AG3556" s="17" t="str">
        <f>IFERROR(VLOOKUP(MID(A3556,2,4)*1,[1]Cruces!K:L,2,0),"Verificar")</f>
        <v>Magdalena</v>
      </c>
      <c r="AH3556" s="17">
        <f t="shared" ca="1" si="979"/>
        <v>442</v>
      </c>
      <c r="AI3556" s="17" t="str">
        <f>IFERROR(VLOOKUP(U3556,[1]Cruces!$O$1:$P$6,2,0),"Sin Orden")</f>
        <v>Resuelta</v>
      </c>
      <c r="AJ3556" s="17">
        <f t="shared" si="980"/>
        <v>19</v>
      </c>
      <c r="AK3556" s="17">
        <f t="shared" si="981"/>
        <v>12</v>
      </c>
      <c r="AL3556" s="17">
        <f t="shared" si="982"/>
        <v>2019</v>
      </c>
      <c r="AM3556" s="17">
        <f t="shared" ca="1" si="983"/>
        <v>342</v>
      </c>
      <c r="AN3556" s="18">
        <f>IFERROR(VLOOKUP(R3556*1,'[1]Ordenes de Servicio'!G:K,5,0),"No Cruza")</f>
        <v>43822</v>
      </c>
      <c r="AO3556" s="17">
        <f t="shared" ca="1" si="984"/>
        <v>100</v>
      </c>
      <c r="AP3556" s="17">
        <f t="shared" si="985"/>
        <v>3</v>
      </c>
      <c r="AQ3556" s="17">
        <f t="shared" si="986"/>
        <v>10</v>
      </c>
      <c r="AR3556" s="17">
        <f t="shared" si="987"/>
        <v>2019</v>
      </c>
      <c r="AS3556" s="17">
        <f t="shared" ca="1" si="988"/>
        <v>419</v>
      </c>
      <c r="AT3556" s="17" t="str">
        <f t="shared" ca="1" si="991"/>
        <v>Si</v>
      </c>
      <c r="AU3556" s="17">
        <f t="shared" si="989"/>
        <v>77</v>
      </c>
      <c r="AV3556" s="17" t="str">
        <f>+VLOOKUP(B3556,[1]Cruces!S:T,2,0)</f>
        <v>5. Consultoría / Adjudicación</v>
      </c>
    </row>
    <row r="3557" spans="1:48" hidden="1" x14ac:dyDescent="0.25">
      <c r="A3557" s="17" t="s">
        <v>10182</v>
      </c>
      <c r="B3557" s="17" t="s">
        <v>6595</v>
      </c>
      <c r="C3557" s="17">
        <v>2849634</v>
      </c>
      <c r="D3557" s="17">
        <v>20165070</v>
      </c>
      <c r="E3557" s="17" t="s">
        <v>93</v>
      </c>
      <c r="F3557" s="17" t="s">
        <v>7082</v>
      </c>
      <c r="G3557" s="17" t="s">
        <v>10183</v>
      </c>
      <c r="H3557" s="17">
        <v>3005712457</v>
      </c>
      <c r="I3557" s="17" t="s">
        <v>71</v>
      </c>
      <c r="J3557" s="17" t="s">
        <v>10184</v>
      </c>
      <c r="K3557" s="17" t="s">
        <v>97</v>
      </c>
      <c r="L3557" s="17" t="s">
        <v>7606</v>
      </c>
      <c r="M3557" s="17" t="s">
        <v>7607</v>
      </c>
      <c r="N3557" s="17" t="s">
        <v>6600</v>
      </c>
      <c r="O3557" s="17">
        <v>20201104</v>
      </c>
      <c r="P3557" s="17">
        <v>20201105</v>
      </c>
      <c r="Q3557" s="17">
        <v>9510</v>
      </c>
      <c r="R3557" s="17">
        <v>28268384</v>
      </c>
      <c r="S3557" s="17" t="s">
        <v>7072</v>
      </c>
      <c r="T3557" s="17" t="s">
        <v>63</v>
      </c>
      <c r="U3557" s="17" t="s">
        <v>91</v>
      </c>
      <c r="V3557" s="17">
        <f t="shared" si="990"/>
        <v>3</v>
      </c>
      <c r="W3557" s="17">
        <v>3000</v>
      </c>
      <c r="X3557" s="17" t="s">
        <v>89</v>
      </c>
      <c r="Y3557" s="17" t="s">
        <v>6595</v>
      </c>
      <c r="Z3557" s="17">
        <v>20201105</v>
      </c>
      <c r="AA3557" s="17" t="s">
        <v>1947</v>
      </c>
      <c r="AB3557" s="17">
        <v>1</v>
      </c>
      <c r="AC3557" s="17" t="str">
        <f>IFERROR(VLOOKUP(A3557,[1]Cruces!AJ:AK,2,0),VLOOKUP(CONCATENATE(X3557,AA3557),[1]Cruces!G:H,2,0))</f>
        <v>Solicitud por BT</v>
      </c>
      <c r="AD3557" s="17">
        <f t="shared" si="976"/>
        <v>4</v>
      </c>
      <c r="AE3557" s="17">
        <f t="shared" si="977"/>
        <v>11</v>
      </c>
      <c r="AF3557" s="17">
        <f t="shared" si="978"/>
        <v>2020</v>
      </c>
      <c r="AG3557" s="17" t="str">
        <f>IFERROR(VLOOKUP(MID(A3557,2,4)*1,[1]Cruces!K:L,2,0),"Verificar")</f>
        <v>Atlántico Norte</v>
      </c>
      <c r="AH3557" s="17">
        <f t="shared" ca="1" si="979"/>
        <v>21</v>
      </c>
      <c r="AI3557" s="17" t="str">
        <f>IFERROR(VLOOKUP(U3557,[1]Cruces!$O$1:$P$6,2,0),"Sin Orden")</f>
        <v>Resuelta</v>
      </c>
      <c r="AJ3557" s="17">
        <f t="shared" si="980"/>
        <v>5</v>
      </c>
      <c r="AK3557" s="17">
        <f t="shared" si="981"/>
        <v>11</v>
      </c>
      <c r="AL3557" s="17">
        <f t="shared" si="982"/>
        <v>2020</v>
      </c>
      <c r="AM3557" s="17">
        <f t="shared" ca="1" si="983"/>
        <v>20</v>
      </c>
      <c r="AN3557" s="18" t="str">
        <f>IFERROR(VLOOKUP(R3557*1,'[1]Ordenes de Servicio'!G:K,5,0),"No Cruza")</f>
        <v>No Cruza</v>
      </c>
      <c r="AO3557" s="17">
        <f t="shared" ca="1" si="984"/>
        <v>1</v>
      </c>
      <c r="AP3557" s="17">
        <f t="shared" si="985"/>
        <v>5</v>
      </c>
      <c r="AQ3557" s="17">
        <f t="shared" si="986"/>
        <v>11</v>
      </c>
      <c r="AR3557" s="17">
        <f t="shared" si="987"/>
        <v>2020</v>
      </c>
      <c r="AS3557" s="17">
        <f t="shared" ca="1" si="988"/>
        <v>20</v>
      </c>
      <c r="AT3557" s="17" t="str">
        <f t="shared" ca="1" si="991"/>
        <v>No</v>
      </c>
      <c r="AU3557" s="17">
        <f t="shared" si="989"/>
        <v>0</v>
      </c>
      <c r="AV3557" s="17" t="str">
        <f>+VLOOKUP(B3557,[1]Cruces!S:T,2,0)</f>
        <v>7. Ejecución en Campo OS BT</v>
      </c>
    </row>
    <row r="3558" spans="1:48" hidden="1" x14ac:dyDescent="0.25">
      <c r="A3558" s="17" t="s">
        <v>6327</v>
      </c>
      <c r="B3558" s="17" t="s">
        <v>54</v>
      </c>
      <c r="C3558" s="17">
        <v>2551728</v>
      </c>
      <c r="D3558" s="17">
        <v>20182287</v>
      </c>
      <c r="E3558" s="17" t="s">
        <v>93</v>
      </c>
      <c r="F3558" s="17" t="s">
        <v>232</v>
      </c>
      <c r="G3558" s="17" t="s">
        <v>6328</v>
      </c>
      <c r="H3558" s="17">
        <v>3013455484</v>
      </c>
      <c r="I3558" s="17" t="s">
        <v>71</v>
      </c>
      <c r="J3558" s="17" t="s">
        <v>6329</v>
      </c>
      <c r="K3558" s="17" t="s">
        <v>97</v>
      </c>
      <c r="L3558" s="17" t="s">
        <v>280</v>
      </c>
      <c r="M3558" s="17" t="s">
        <v>281</v>
      </c>
      <c r="N3558" s="17" t="s">
        <v>62</v>
      </c>
      <c r="O3558" s="17">
        <v>20201027</v>
      </c>
      <c r="P3558" s="17">
        <v>20201106</v>
      </c>
      <c r="Q3558" s="17">
        <v>1210</v>
      </c>
      <c r="R3558" s="17">
        <v>28266550</v>
      </c>
      <c r="S3558" s="17" t="s">
        <v>100</v>
      </c>
      <c r="T3558" s="17" t="s">
        <v>63</v>
      </c>
      <c r="U3558" s="17" t="s">
        <v>91</v>
      </c>
      <c r="V3558" s="17">
        <f t="shared" si="990"/>
        <v>75</v>
      </c>
      <c r="W3558" s="17">
        <v>75000</v>
      </c>
      <c r="X3558" s="17" t="s">
        <v>89</v>
      </c>
      <c r="Y3558" s="17" t="s">
        <v>65</v>
      </c>
      <c r="Z3558" s="17">
        <v>20201106</v>
      </c>
      <c r="AA3558" s="17" t="s">
        <v>78</v>
      </c>
      <c r="AB3558" s="17">
        <v>1</v>
      </c>
      <c r="AC3558" s="17" t="str">
        <f>IFERROR(VLOOKUP(A3558,[1]Cruces!AJ:AK,2,0),VLOOKUP(CONCATENATE(X3558,AA3558),[1]Cruces!G:H,2,0))</f>
        <v>Solicitud de Obra</v>
      </c>
      <c r="AD3558" s="17">
        <f t="shared" si="976"/>
        <v>27</v>
      </c>
      <c r="AE3558" s="17">
        <f t="shared" si="977"/>
        <v>10</v>
      </c>
      <c r="AF3558" s="17">
        <f t="shared" si="978"/>
        <v>2020</v>
      </c>
      <c r="AG3558" s="17" t="str">
        <f>IFERROR(VLOOKUP(MID(A3558,2,4)*1,[1]Cruces!K:L,2,0),"Verificar")</f>
        <v>Atlántico Sur</v>
      </c>
      <c r="AH3558" s="17">
        <f t="shared" ca="1" si="979"/>
        <v>29</v>
      </c>
      <c r="AI3558" s="17" t="str">
        <f>IFERROR(VLOOKUP(U3558,[1]Cruces!$O$1:$P$6,2,0),"Sin Orden")</f>
        <v>Resuelta</v>
      </c>
      <c r="AJ3558" s="17">
        <f t="shared" si="980"/>
        <v>6</v>
      </c>
      <c r="AK3558" s="17">
        <f t="shared" si="981"/>
        <v>11</v>
      </c>
      <c r="AL3558" s="17">
        <f t="shared" si="982"/>
        <v>2020</v>
      </c>
      <c r="AM3558" s="17">
        <f t="shared" ca="1" si="983"/>
        <v>19</v>
      </c>
      <c r="AN3558" s="18" t="str">
        <f>IFERROR(VLOOKUP(R3558*1,'[1]Ordenes de Servicio'!G:K,5,0),"No Cruza")</f>
        <v>No Cruza</v>
      </c>
      <c r="AO3558" s="17">
        <f t="shared" ca="1" si="984"/>
        <v>10</v>
      </c>
      <c r="AP3558" s="17">
        <f t="shared" si="985"/>
        <v>6</v>
      </c>
      <c r="AQ3558" s="17">
        <f t="shared" si="986"/>
        <v>11</v>
      </c>
      <c r="AR3558" s="17">
        <f t="shared" si="987"/>
        <v>2020</v>
      </c>
      <c r="AS3558" s="17">
        <f t="shared" ca="1" si="988"/>
        <v>19</v>
      </c>
      <c r="AT3558" s="17" t="str">
        <f t="shared" ca="1" si="991"/>
        <v>No</v>
      </c>
      <c r="AU3558" s="17">
        <f t="shared" si="989"/>
        <v>0</v>
      </c>
      <c r="AV3558" s="17" t="str">
        <f>+VLOOKUP(B3558,[1]Cruces!S:T,2,0)</f>
        <v>4. Presupuesto de Obra</v>
      </c>
    </row>
    <row r="3559" spans="1:48" hidden="1" x14ac:dyDescent="0.25">
      <c r="A3559" s="17" t="s">
        <v>7053</v>
      </c>
      <c r="B3559" s="17" t="s">
        <v>296</v>
      </c>
      <c r="C3559" s="17">
        <v>0</v>
      </c>
      <c r="D3559" s="17">
        <v>0</v>
      </c>
      <c r="E3559" s="17" t="s">
        <v>55</v>
      </c>
      <c r="F3559" s="17" t="s">
        <v>56</v>
      </c>
      <c r="G3559" s="17" t="s">
        <v>7054</v>
      </c>
      <c r="H3559" s="17">
        <v>3014526515</v>
      </c>
      <c r="I3559" s="17" t="s">
        <v>71</v>
      </c>
      <c r="J3559" s="17" t="s">
        <v>59</v>
      </c>
      <c r="K3559" s="17" t="s">
        <v>7055</v>
      </c>
      <c r="L3559" s="17" t="s">
        <v>255</v>
      </c>
      <c r="M3559" s="17" t="s">
        <v>256</v>
      </c>
      <c r="N3559" s="17" t="s">
        <v>301</v>
      </c>
      <c r="O3559" s="17">
        <v>20200806</v>
      </c>
      <c r="P3559" s="17">
        <v>20200810</v>
      </c>
      <c r="Q3559" s="17">
        <v>3410</v>
      </c>
      <c r="R3559" s="17">
        <v>0</v>
      </c>
      <c r="S3559" s="17"/>
      <c r="T3559" s="17" t="s">
        <v>63</v>
      </c>
      <c r="U3559" s="17"/>
      <c r="V3559" s="17">
        <f t="shared" si="990"/>
        <v>3.6</v>
      </c>
      <c r="W3559" s="17">
        <v>3600</v>
      </c>
      <c r="X3559" s="17" t="s">
        <v>218</v>
      </c>
      <c r="Y3559" s="17" t="s">
        <v>296</v>
      </c>
      <c r="Z3559" s="17">
        <v>20200810</v>
      </c>
      <c r="AA3559" s="17" t="s">
        <v>219</v>
      </c>
      <c r="AB3559" s="17">
        <v>1</v>
      </c>
      <c r="AC3559" s="17" t="str">
        <f>IFERROR(VLOOKUP(A3559,[1]Cruces!AJ:AK,2,0),VLOOKUP(CONCATENATE(X3559,AA3559),[1]Cruces!G:H,2,0))</f>
        <v>Solicitud CREG 030</v>
      </c>
      <c r="AD3559" s="17">
        <f t="shared" si="976"/>
        <v>6</v>
      </c>
      <c r="AE3559" s="17">
        <f t="shared" si="977"/>
        <v>8</v>
      </c>
      <c r="AF3559" s="17">
        <f t="shared" si="978"/>
        <v>2020</v>
      </c>
      <c r="AG3559" s="17" t="str">
        <f>IFERROR(VLOOKUP(MID(A3559,2,4)*1,[1]Cruces!K:L,2,0),"Verificar")</f>
        <v>Magdalena</v>
      </c>
      <c r="AH3559" s="17">
        <f t="shared" ca="1" si="979"/>
        <v>111</v>
      </c>
      <c r="AI3559" s="17" t="str">
        <f>IFERROR(VLOOKUP(U3559,[1]Cruces!$O$1:$P$6,2,0),"Sin Orden")</f>
        <v>Sin Orden</v>
      </c>
      <c r="AJ3559" s="17">
        <f t="shared" si="980"/>
        <v>10</v>
      </c>
      <c r="AK3559" s="17">
        <f t="shared" si="981"/>
        <v>8</v>
      </c>
      <c r="AL3559" s="17">
        <f t="shared" si="982"/>
        <v>2020</v>
      </c>
      <c r="AM3559" s="17">
        <f t="shared" ca="1" si="983"/>
        <v>107</v>
      </c>
      <c r="AN3559" s="18" t="str">
        <f>IFERROR(VLOOKUP(R3559*1,'[1]Ordenes de Servicio'!G:K,5,0),"No Cruza")</f>
        <v>No Cruza</v>
      </c>
      <c r="AO3559" s="17">
        <f t="shared" ca="1" si="984"/>
        <v>107</v>
      </c>
      <c r="AP3559" s="17">
        <f t="shared" si="985"/>
        <v>10</v>
      </c>
      <c r="AQ3559" s="17">
        <f t="shared" si="986"/>
        <v>8</v>
      </c>
      <c r="AR3559" s="17">
        <f t="shared" si="987"/>
        <v>2020</v>
      </c>
      <c r="AS3559" s="17">
        <f t="shared" ca="1" si="988"/>
        <v>107</v>
      </c>
      <c r="AT3559" s="17" t="str">
        <f t="shared" ca="1" si="991"/>
        <v>No</v>
      </c>
      <c r="AU3559" s="17">
        <f t="shared" si="989"/>
        <v>0</v>
      </c>
      <c r="AV3559" s="17" t="str">
        <f>+VLOOKUP(B3559,[1]Cruces!S:T,2,0)</f>
        <v>3. Evaluación Técnico Ecónomica</v>
      </c>
    </row>
    <row r="3560" spans="1:48" hidden="1" x14ac:dyDescent="0.25">
      <c r="A3560" s="17" t="s">
        <v>10185</v>
      </c>
      <c r="B3560" s="17" t="s">
        <v>569</v>
      </c>
      <c r="C3560" s="17">
        <v>0</v>
      </c>
      <c r="D3560" s="17">
        <v>0</v>
      </c>
      <c r="E3560" s="17" t="s">
        <v>55</v>
      </c>
      <c r="F3560" s="17" t="s">
        <v>107</v>
      </c>
      <c r="G3560" s="17" t="s">
        <v>10186</v>
      </c>
      <c r="H3560" s="17" t="s">
        <v>10187</v>
      </c>
      <c r="I3560" s="17" t="s">
        <v>71</v>
      </c>
      <c r="J3560" s="17" t="s">
        <v>59</v>
      </c>
      <c r="K3560" s="17" t="s">
        <v>10188</v>
      </c>
      <c r="L3560" s="17" t="s">
        <v>7459</v>
      </c>
      <c r="M3560" s="17" t="s">
        <v>7460</v>
      </c>
      <c r="N3560" s="17" t="s">
        <v>572</v>
      </c>
      <c r="O3560" s="17">
        <v>20200911</v>
      </c>
      <c r="P3560" s="17">
        <v>20200911</v>
      </c>
      <c r="Q3560" s="17">
        <v>9510</v>
      </c>
      <c r="R3560" s="17">
        <v>0</v>
      </c>
      <c r="S3560" s="17"/>
      <c r="T3560" s="17" t="s">
        <v>63</v>
      </c>
      <c r="U3560" s="17"/>
      <c r="V3560" s="17">
        <f t="shared" si="990"/>
        <v>3</v>
      </c>
      <c r="W3560" s="17">
        <v>3000</v>
      </c>
      <c r="X3560" s="17" t="s">
        <v>7065</v>
      </c>
      <c r="Y3560" s="17" t="s">
        <v>569</v>
      </c>
      <c r="Z3560" s="17">
        <v>20200911</v>
      </c>
      <c r="AA3560" s="17" t="s">
        <v>1947</v>
      </c>
      <c r="AB3560" s="17">
        <v>1</v>
      </c>
      <c r="AC3560" s="17" t="str">
        <f>IFERROR(VLOOKUP(A3560,[1]Cruces!AJ:AK,2,0),VLOOKUP(CONCATENATE(X3560,AA3560),[1]Cruces!G:H,2,0))</f>
        <v>Solicitud por BT</v>
      </c>
      <c r="AD3560" s="17">
        <f t="shared" si="976"/>
        <v>11</v>
      </c>
      <c r="AE3560" s="17">
        <f t="shared" si="977"/>
        <v>9</v>
      </c>
      <c r="AF3560" s="17">
        <f t="shared" si="978"/>
        <v>2020</v>
      </c>
      <c r="AG3560" s="17" t="str">
        <f>IFERROR(VLOOKUP(MID(A3560,2,4)*1,[1]Cruces!K:L,2,0),"Verificar")</f>
        <v>Atlántico Norte</v>
      </c>
      <c r="AH3560" s="17">
        <f t="shared" ca="1" si="979"/>
        <v>75</v>
      </c>
      <c r="AI3560" s="17" t="str">
        <f>IFERROR(VLOOKUP(U3560,[1]Cruces!$O$1:$P$6,2,0),"Sin Orden")</f>
        <v>Sin Orden</v>
      </c>
      <c r="AJ3560" s="17">
        <f t="shared" si="980"/>
        <v>11</v>
      </c>
      <c r="AK3560" s="17">
        <f t="shared" si="981"/>
        <v>9</v>
      </c>
      <c r="AL3560" s="17">
        <f t="shared" si="982"/>
        <v>2020</v>
      </c>
      <c r="AM3560" s="17">
        <f t="shared" ca="1" si="983"/>
        <v>75</v>
      </c>
      <c r="AN3560" s="18" t="str">
        <f>IFERROR(VLOOKUP(R3560*1,'[1]Ordenes de Servicio'!G:K,5,0),"No Cruza")</f>
        <v>No Cruza</v>
      </c>
      <c r="AO3560" s="17">
        <f t="shared" ca="1" si="984"/>
        <v>75</v>
      </c>
      <c r="AP3560" s="17">
        <f t="shared" si="985"/>
        <v>11</v>
      </c>
      <c r="AQ3560" s="17">
        <f t="shared" si="986"/>
        <v>9</v>
      </c>
      <c r="AR3560" s="17">
        <f t="shared" si="987"/>
        <v>2020</v>
      </c>
      <c r="AS3560" s="17">
        <f t="shared" ca="1" si="988"/>
        <v>75</v>
      </c>
      <c r="AT3560" s="17" t="str">
        <f t="shared" ca="1" si="991"/>
        <v>No</v>
      </c>
      <c r="AU3560" s="17">
        <f t="shared" si="989"/>
        <v>0</v>
      </c>
      <c r="AV3560" s="17" t="str">
        <f>+VLOOKUP(B3560,[1]Cruces!S:T,2,0)</f>
        <v>1. Solicitud</v>
      </c>
    </row>
    <row r="3561" spans="1:48" hidden="1" x14ac:dyDescent="0.25">
      <c r="A3561" s="17" t="s">
        <v>10189</v>
      </c>
      <c r="B3561" s="17" t="s">
        <v>1943</v>
      </c>
      <c r="C3561" s="17">
        <v>7600961</v>
      </c>
      <c r="D3561" s="17">
        <v>35089280</v>
      </c>
      <c r="E3561" s="17" t="s">
        <v>93</v>
      </c>
      <c r="F3561" s="17" t="s">
        <v>232</v>
      </c>
      <c r="G3561" s="17" t="s">
        <v>10190</v>
      </c>
      <c r="H3561" s="17">
        <v>3135038021</v>
      </c>
      <c r="I3561" s="17" t="s">
        <v>71</v>
      </c>
      <c r="J3561" s="17" t="s">
        <v>10191</v>
      </c>
      <c r="K3561" s="17" t="s">
        <v>97</v>
      </c>
      <c r="L3561" s="17" t="s">
        <v>10192</v>
      </c>
      <c r="M3561" s="17" t="s">
        <v>10193</v>
      </c>
      <c r="N3561" s="17" t="s">
        <v>1946</v>
      </c>
      <c r="O3561" s="17">
        <v>20201110</v>
      </c>
      <c r="P3561" s="17">
        <v>20201110</v>
      </c>
      <c r="Q3561" s="17">
        <v>7541</v>
      </c>
      <c r="R3561" s="17">
        <v>28276273</v>
      </c>
      <c r="S3561" s="17" t="s">
        <v>7072</v>
      </c>
      <c r="T3561" s="17" t="s">
        <v>63</v>
      </c>
      <c r="U3561" s="17" t="s">
        <v>77</v>
      </c>
      <c r="V3561" s="17">
        <f t="shared" si="990"/>
        <v>3</v>
      </c>
      <c r="W3561" s="17">
        <v>3000</v>
      </c>
      <c r="X3561" s="17" t="s">
        <v>89</v>
      </c>
      <c r="Y3561" s="17" t="s">
        <v>1943</v>
      </c>
      <c r="Z3561" s="17">
        <v>20201110</v>
      </c>
      <c r="AA3561" s="17" t="s">
        <v>1947</v>
      </c>
      <c r="AB3561" s="17">
        <v>1</v>
      </c>
      <c r="AC3561" s="17" t="str">
        <f>IFERROR(VLOOKUP(A3561,[1]Cruces!AJ:AK,2,0),VLOOKUP(CONCATENATE(X3561,AA3561),[1]Cruces!G:H,2,0))</f>
        <v>Solicitud por BT</v>
      </c>
      <c r="AD3561" s="17">
        <f t="shared" si="976"/>
        <v>10</v>
      </c>
      <c r="AE3561" s="17">
        <f t="shared" si="977"/>
        <v>11</v>
      </c>
      <c r="AF3561" s="17">
        <f t="shared" si="978"/>
        <v>2020</v>
      </c>
      <c r="AG3561" s="17" t="str">
        <f>IFERROR(VLOOKUP(MID(A3561,2,4)*1,[1]Cruces!K:L,2,0),"Verificar")</f>
        <v>Atlántico Sur</v>
      </c>
      <c r="AH3561" s="17">
        <f t="shared" ca="1" si="979"/>
        <v>15</v>
      </c>
      <c r="AI3561" s="17" t="str">
        <f>IFERROR(VLOOKUP(U3561,[1]Cruces!$O$1:$P$6,2,0),"Sin Orden")</f>
        <v>Pendiente</v>
      </c>
      <c r="AJ3561" s="17">
        <f t="shared" si="980"/>
        <v>10</v>
      </c>
      <c r="AK3561" s="17">
        <f t="shared" si="981"/>
        <v>11</v>
      </c>
      <c r="AL3561" s="17">
        <f t="shared" si="982"/>
        <v>2020</v>
      </c>
      <c r="AM3561" s="17">
        <f t="shared" ca="1" si="983"/>
        <v>15</v>
      </c>
      <c r="AN3561" s="18" t="str">
        <f>IFERROR(VLOOKUP(R3561*1,'[1]Ordenes de Servicio'!G:K,5,0),"No Cruza")</f>
        <v>No Cruza</v>
      </c>
      <c r="AO3561" s="17">
        <f t="shared" ca="1" si="984"/>
        <v>15</v>
      </c>
      <c r="AP3561" s="17">
        <f t="shared" si="985"/>
        <v>10</v>
      </c>
      <c r="AQ3561" s="17">
        <f t="shared" si="986"/>
        <v>11</v>
      </c>
      <c r="AR3561" s="17">
        <f t="shared" si="987"/>
        <v>2020</v>
      </c>
      <c r="AS3561" s="17">
        <f t="shared" ca="1" si="988"/>
        <v>15</v>
      </c>
      <c r="AT3561" s="17" t="str">
        <f t="shared" ca="1" si="991"/>
        <v>No</v>
      </c>
      <c r="AU3561" s="17">
        <f t="shared" si="989"/>
        <v>0</v>
      </c>
      <c r="AV3561" s="17" t="str">
        <f>+VLOOKUP(B3561,[1]Cruces!S:T,2,0)</f>
        <v>7. Ejecución en Campo OS BT</v>
      </c>
    </row>
    <row r="3562" spans="1:48" hidden="1" x14ac:dyDescent="0.25">
      <c r="A3562" s="17" t="s">
        <v>6330</v>
      </c>
      <c r="B3562" s="17" t="s">
        <v>68</v>
      </c>
      <c r="C3562" s="17">
        <v>0</v>
      </c>
      <c r="D3562" s="17">
        <v>0</v>
      </c>
      <c r="E3562" s="17" t="s">
        <v>55</v>
      </c>
      <c r="F3562" s="17" t="s">
        <v>126</v>
      </c>
      <c r="G3562" s="17" t="s">
        <v>6331</v>
      </c>
      <c r="H3562" s="17">
        <v>0</v>
      </c>
      <c r="I3562" s="17" t="s">
        <v>116</v>
      </c>
      <c r="J3562" s="17" t="s">
        <v>59</v>
      </c>
      <c r="K3562" s="17" t="s">
        <v>6332</v>
      </c>
      <c r="L3562" s="17" t="s">
        <v>129</v>
      </c>
      <c r="M3562" s="17" t="s">
        <v>130</v>
      </c>
      <c r="N3562" s="17" t="s">
        <v>75</v>
      </c>
      <c r="O3562" s="17">
        <v>20200522</v>
      </c>
      <c r="P3562" s="17">
        <v>20200822</v>
      </c>
      <c r="Q3562" s="17">
        <v>7751</v>
      </c>
      <c r="R3562" s="17">
        <v>28039883</v>
      </c>
      <c r="S3562" s="17" t="s">
        <v>76</v>
      </c>
      <c r="T3562" s="17" t="s">
        <v>63</v>
      </c>
      <c r="U3562" s="17" t="s">
        <v>91</v>
      </c>
      <c r="V3562" s="17">
        <f t="shared" si="990"/>
        <v>37.5</v>
      </c>
      <c r="W3562" s="17">
        <v>37500</v>
      </c>
      <c r="X3562" s="17" t="s">
        <v>64</v>
      </c>
      <c r="Y3562" s="17" t="s">
        <v>188</v>
      </c>
      <c r="Z3562" s="17">
        <v>20200822</v>
      </c>
      <c r="AA3562" s="17" t="s">
        <v>78</v>
      </c>
      <c r="AB3562" s="17">
        <v>1</v>
      </c>
      <c r="AC3562" s="17" t="str">
        <f>IFERROR(VLOOKUP(A3562,[1]Cruces!AJ:AK,2,0),VLOOKUP(CONCATENATE(X3562,AA3562),[1]Cruces!G:H,2,0))</f>
        <v>Solicitud de Obra</v>
      </c>
      <c r="AD3562" s="17">
        <f t="shared" si="976"/>
        <v>22</v>
      </c>
      <c r="AE3562" s="17">
        <f t="shared" si="977"/>
        <v>5</v>
      </c>
      <c r="AF3562" s="17">
        <f t="shared" si="978"/>
        <v>2020</v>
      </c>
      <c r="AG3562" s="17" t="str">
        <f>IFERROR(VLOOKUP(MID(A3562,2,4)*1,[1]Cruces!K:L,2,0),"Verificar")</f>
        <v>Guajira</v>
      </c>
      <c r="AH3562" s="17">
        <f t="shared" ca="1" si="979"/>
        <v>187</v>
      </c>
      <c r="AI3562" s="17" t="str">
        <f>IFERROR(VLOOKUP(U3562,[1]Cruces!$O$1:$P$6,2,0),"Sin Orden")</f>
        <v>Resuelta</v>
      </c>
      <c r="AJ3562" s="17">
        <f t="shared" si="980"/>
        <v>22</v>
      </c>
      <c r="AK3562" s="17">
        <f t="shared" si="981"/>
        <v>8</v>
      </c>
      <c r="AL3562" s="17">
        <f t="shared" si="982"/>
        <v>2020</v>
      </c>
      <c r="AM3562" s="17">
        <f t="shared" ca="1" si="983"/>
        <v>95</v>
      </c>
      <c r="AN3562" s="18" t="str">
        <f>IFERROR(VLOOKUP(R3562*1,'[1]Ordenes de Servicio'!G:K,5,0),"No Cruza")</f>
        <v>No Cruza</v>
      </c>
      <c r="AO3562" s="17">
        <f t="shared" ca="1" si="984"/>
        <v>92</v>
      </c>
      <c r="AP3562" s="17">
        <f t="shared" si="985"/>
        <v>22</v>
      </c>
      <c r="AQ3562" s="17">
        <f t="shared" si="986"/>
        <v>8</v>
      </c>
      <c r="AR3562" s="17">
        <f t="shared" si="987"/>
        <v>2020</v>
      </c>
      <c r="AS3562" s="17">
        <f t="shared" ca="1" si="988"/>
        <v>95</v>
      </c>
      <c r="AT3562" s="17" t="str">
        <f t="shared" ca="1" si="991"/>
        <v>No</v>
      </c>
      <c r="AU3562" s="17">
        <f t="shared" si="989"/>
        <v>0</v>
      </c>
      <c r="AV3562" s="17" t="str">
        <f>+VLOOKUP(B3562,[1]Cruces!S:T,2,0)</f>
        <v>5. Consultoría / Adjudicación</v>
      </c>
    </row>
    <row r="3563" spans="1:48" hidden="1" x14ac:dyDescent="0.25">
      <c r="A3563" s="17" t="s">
        <v>7056</v>
      </c>
      <c r="B3563" s="17" t="s">
        <v>68</v>
      </c>
      <c r="C3563" s="17">
        <v>0</v>
      </c>
      <c r="D3563" s="17">
        <v>0</v>
      </c>
      <c r="E3563" s="17" t="s">
        <v>55</v>
      </c>
      <c r="F3563" s="17" t="s">
        <v>56</v>
      </c>
      <c r="G3563" s="17" t="s">
        <v>7057</v>
      </c>
      <c r="H3563" s="17">
        <v>0</v>
      </c>
      <c r="I3563" s="17" t="s">
        <v>71</v>
      </c>
      <c r="J3563" s="17" t="s">
        <v>59</v>
      </c>
      <c r="K3563" s="17" t="s">
        <v>97</v>
      </c>
      <c r="L3563" s="17" t="s">
        <v>255</v>
      </c>
      <c r="M3563" s="17" t="s">
        <v>256</v>
      </c>
      <c r="N3563" s="17" t="s">
        <v>75</v>
      </c>
      <c r="O3563" s="17">
        <v>20200806</v>
      </c>
      <c r="P3563" s="17">
        <v>20200929</v>
      </c>
      <c r="Q3563" s="17">
        <v>3410</v>
      </c>
      <c r="R3563" s="17">
        <v>0</v>
      </c>
      <c r="S3563" s="17"/>
      <c r="T3563" s="17" t="s">
        <v>63</v>
      </c>
      <c r="U3563" s="17"/>
      <c r="V3563" s="17">
        <f t="shared" si="990"/>
        <v>1.2</v>
      </c>
      <c r="W3563" s="17">
        <v>1200</v>
      </c>
      <c r="X3563" s="17" t="s">
        <v>218</v>
      </c>
      <c r="Y3563" s="17" t="s">
        <v>105</v>
      </c>
      <c r="Z3563" s="17">
        <v>20200929</v>
      </c>
      <c r="AA3563" s="17" t="s">
        <v>219</v>
      </c>
      <c r="AB3563" s="17">
        <v>1</v>
      </c>
      <c r="AC3563" s="17" t="str">
        <f>IFERROR(VLOOKUP(A3563,[1]Cruces!AJ:AK,2,0),VLOOKUP(CONCATENATE(X3563,AA3563),[1]Cruces!G:H,2,0))</f>
        <v>Solicitud CREG 030</v>
      </c>
      <c r="AD3563" s="17">
        <f t="shared" si="976"/>
        <v>6</v>
      </c>
      <c r="AE3563" s="17">
        <f t="shared" si="977"/>
        <v>8</v>
      </c>
      <c r="AF3563" s="17">
        <f t="shared" si="978"/>
        <v>2020</v>
      </c>
      <c r="AG3563" s="17" t="str">
        <f>IFERROR(VLOOKUP(MID(A3563,2,4)*1,[1]Cruces!K:L,2,0),"Verificar")</f>
        <v>Magdalena</v>
      </c>
      <c r="AH3563" s="17">
        <f t="shared" ca="1" si="979"/>
        <v>111</v>
      </c>
      <c r="AI3563" s="17" t="str">
        <f>IFERROR(VLOOKUP(U3563,[1]Cruces!$O$1:$P$6,2,0),"Sin Orden")</f>
        <v>Sin Orden</v>
      </c>
      <c r="AJ3563" s="17">
        <f t="shared" si="980"/>
        <v>29</v>
      </c>
      <c r="AK3563" s="17">
        <f t="shared" si="981"/>
        <v>9</v>
      </c>
      <c r="AL3563" s="17">
        <f t="shared" si="982"/>
        <v>2020</v>
      </c>
      <c r="AM3563" s="17">
        <f t="shared" ca="1" si="983"/>
        <v>57</v>
      </c>
      <c r="AN3563" s="18" t="str">
        <f>IFERROR(VLOOKUP(R3563*1,'[1]Ordenes de Servicio'!G:K,5,0),"No Cruza")</f>
        <v>No Cruza</v>
      </c>
      <c r="AO3563" s="17">
        <f t="shared" ca="1" si="984"/>
        <v>57</v>
      </c>
      <c r="AP3563" s="17">
        <f t="shared" si="985"/>
        <v>29</v>
      </c>
      <c r="AQ3563" s="17">
        <f t="shared" si="986"/>
        <v>9</v>
      </c>
      <c r="AR3563" s="17">
        <f t="shared" si="987"/>
        <v>2020</v>
      </c>
      <c r="AS3563" s="17">
        <f t="shared" ca="1" si="988"/>
        <v>57</v>
      </c>
      <c r="AT3563" s="17" t="str">
        <f t="shared" ca="1" si="991"/>
        <v>No</v>
      </c>
      <c r="AU3563" s="17">
        <f t="shared" si="989"/>
        <v>0</v>
      </c>
      <c r="AV3563" s="17" t="str">
        <f>+VLOOKUP(B3563,[1]Cruces!S:T,2,0)</f>
        <v>5. Consultoría / Adjudicación</v>
      </c>
    </row>
    <row r="3564" spans="1:48" hidden="1" x14ac:dyDescent="0.25">
      <c r="A3564" s="17" t="s">
        <v>10194</v>
      </c>
      <c r="B3564" s="17" t="s">
        <v>7104</v>
      </c>
      <c r="C3564" s="17">
        <v>0</v>
      </c>
      <c r="D3564" s="17">
        <v>0</v>
      </c>
      <c r="E3564" s="17" t="s">
        <v>55</v>
      </c>
      <c r="F3564" s="17" t="s">
        <v>7098</v>
      </c>
      <c r="G3564" s="17" t="s">
        <v>10195</v>
      </c>
      <c r="H3564" s="17">
        <v>3005521995</v>
      </c>
      <c r="I3564" s="17" t="s">
        <v>71</v>
      </c>
      <c r="J3564" s="17" t="s">
        <v>59</v>
      </c>
      <c r="K3564" s="17" t="s">
        <v>10196</v>
      </c>
      <c r="L3564" s="17" t="s">
        <v>7238</v>
      </c>
      <c r="M3564" s="17" t="s">
        <v>7239</v>
      </c>
      <c r="N3564" s="17" t="s">
        <v>7108</v>
      </c>
      <c r="O3564" s="17">
        <v>20200624</v>
      </c>
      <c r="P3564" s="17">
        <v>20200704</v>
      </c>
      <c r="Q3564" s="17">
        <v>1220</v>
      </c>
      <c r="R3564" s="17">
        <v>0</v>
      </c>
      <c r="S3564" s="17"/>
      <c r="T3564" s="17" t="s">
        <v>63</v>
      </c>
      <c r="U3564" s="17"/>
      <c r="V3564" s="17">
        <f t="shared" si="990"/>
        <v>3</v>
      </c>
      <c r="W3564" s="17">
        <v>3000</v>
      </c>
      <c r="X3564" s="17" t="s">
        <v>7065</v>
      </c>
      <c r="Y3564" s="17" t="s">
        <v>7104</v>
      </c>
      <c r="Z3564" s="17">
        <v>20200704</v>
      </c>
      <c r="AA3564" s="17" t="s">
        <v>1947</v>
      </c>
      <c r="AB3564" s="17">
        <v>1</v>
      </c>
      <c r="AC3564" s="17" t="str">
        <f>IFERROR(VLOOKUP(A3564,[1]Cruces!AJ:AK,2,0),VLOOKUP(CONCATENATE(X3564,AA3564),[1]Cruces!G:H,2,0))</f>
        <v>Solicitud por BT</v>
      </c>
      <c r="AD3564" s="17">
        <f t="shared" si="976"/>
        <v>24</v>
      </c>
      <c r="AE3564" s="17">
        <f t="shared" si="977"/>
        <v>6</v>
      </c>
      <c r="AF3564" s="17">
        <f t="shared" si="978"/>
        <v>2020</v>
      </c>
      <c r="AG3564" s="17" t="str">
        <f>IFERROR(VLOOKUP(MID(A3564,2,4)*1,[1]Cruces!K:L,2,0),"Verificar")</f>
        <v>Atlántico Sur</v>
      </c>
      <c r="AH3564" s="17">
        <f t="shared" ca="1" si="979"/>
        <v>154</v>
      </c>
      <c r="AI3564" s="17" t="str">
        <f>IFERROR(VLOOKUP(U3564,[1]Cruces!$O$1:$P$6,2,0),"Sin Orden")</f>
        <v>Sin Orden</v>
      </c>
      <c r="AJ3564" s="17">
        <f t="shared" si="980"/>
        <v>4</v>
      </c>
      <c r="AK3564" s="17">
        <f t="shared" si="981"/>
        <v>7</v>
      </c>
      <c r="AL3564" s="17">
        <f t="shared" si="982"/>
        <v>2020</v>
      </c>
      <c r="AM3564" s="17">
        <f t="shared" ca="1" si="983"/>
        <v>144</v>
      </c>
      <c r="AN3564" s="18" t="str">
        <f>IFERROR(VLOOKUP(R3564*1,'[1]Ordenes de Servicio'!G:K,5,0),"No Cruza")</f>
        <v>No Cruza</v>
      </c>
      <c r="AO3564" s="17">
        <f t="shared" ca="1" si="984"/>
        <v>144</v>
      </c>
      <c r="AP3564" s="17">
        <f t="shared" si="985"/>
        <v>4</v>
      </c>
      <c r="AQ3564" s="17">
        <f t="shared" si="986"/>
        <v>7</v>
      </c>
      <c r="AR3564" s="17">
        <f t="shared" si="987"/>
        <v>2020</v>
      </c>
      <c r="AS3564" s="17">
        <f t="shared" ca="1" si="988"/>
        <v>144</v>
      </c>
      <c r="AT3564" s="17" t="str">
        <f t="shared" ca="1" si="991"/>
        <v>No</v>
      </c>
      <c r="AU3564" s="17">
        <f t="shared" si="989"/>
        <v>0</v>
      </c>
      <c r="AV3564" s="17" t="str">
        <f>+VLOOKUP(B3564,[1]Cruces!S:T,2,0)</f>
        <v>7. Ejecución en Campo OS BT</v>
      </c>
    </row>
    <row r="3565" spans="1:48" hidden="1" x14ac:dyDescent="0.25">
      <c r="A3565" s="17" t="s">
        <v>10197</v>
      </c>
      <c r="B3565" s="17" t="s">
        <v>1943</v>
      </c>
      <c r="C3565" s="17">
        <v>0</v>
      </c>
      <c r="D3565" s="17">
        <v>0</v>
      </c>
      <c r="E3565" s="17" t="s">
        <v>55</v>
      </c>
      <c r="F3565" s="17" t="s">
        <v>232</v>
      </c>
      <c r="G3565" s="17" t="s">
        <v>10198</v>
      </c>
      <c r="H3565" s="17">
        <v>0</v>
      </c>
      <c r="I3565" s="17" t="s">
        <v>71</v>
      </c>
      <c r="J3565" s="17" t="s">
        <v>59</v>
      </c>
      <c r="K3565" s="17" t="s">
        <v>97</v>
      </c>
      <c r="L3565" s="17" t="s">
        <v>7949</v>
      </c>
      <c r="M3565" s="17" t="s">
        <v>7950</v>
      </c>
      <c r="N3565" s="17" t="s">
        <v>1946</v>
      </c>
      <c r="O3565" s="17">
        <v>20201110</v>
      </c>
      <c r="P3565" s="17">
        <v>20201110</v>
      </c>
      <c r="Q3565" s="17">
        <v>1220</v>
      </c>
      <c r="R3565" s="17">
        <v>28277423</v>
      </c>
      <c r="S3565" s="17" t="s">
        <v>6601</v>
      </c>
      <c r="T3565" s="17" t="s">
        <v>7091</v>
      </c>
      <c r="U3565" s="17" t="s">
        <v>77</v>
      </c>
      <c r="V3565" s="17">
        <f t="shared" si="990"/>
        <v>3</v>
      </c>
      <c r="W3565" s="17">
        <v>3000</v>
      </c>
      <c r="X3565" s="17" t="s">
        <v>7065</v>
      </c>
      <c r="Y3565" s="17" t="s">
        <v>1943</v>
      </c>
      <c r="Z3565" s="17">
        <v>20201110</v>
      </c>
      <c r="AA3565" s="17" t="s">
        <v>1947</v>
      </c>
      <c r="AB3565" s="17">
        <v>1</v>
      </c>
      <c r="AC3565" s="17" t="str">
        <f>IFERROR(VLOOKUP(A3565,[1]Cruces!AJ:AK,2,0),VLOOKUP(CONCATENATE(X3565,AA3565),[1]Cruces!G:H,2,0))</f>
        <v>Solicitud por BT</v>
      </c>
      <c r="AD3565" s="17">
        <f t="shared" si="976"/>
        <v>10</v>
      </c>
      <c r="AE3565" s="17">
        <f t="shared" si="977"/>
        <v>11</v>
      </c>
      <c r="AF3565" s="17">
        <f t="shared" si="978"/>
        <v>2020</v>
      </c>
      <c r="AG3565" s="17" t="str">
        <f>IFERROR(VLOOKUP(MID(A3565,2,4)*1,[1]Cruces!K:L,2,0),"Verificar")</f>
        <v>Atlántico Sur</v>
      </c>
      <c r="AH3565" s="17">
        <f t="shared" ca="1" si="979"/>
        <v>15</v>
      </c>
      <c r="AI3565" s="17" t="str">
        <f>IFERROR(VLOOKUP(U3565,[1]Cruces!$O$1:$P$6,2,0),"Sin Orden")</f>
        <v>Pendiente</v>
      </c>
      <c r="AJ3565" s="17">
        <f t="shared" si="980"/>
        <v>10</v>
      </c>
      <c r="AK3565" s="17">
        <f t="shared" si="981"/>
        <v>11</v>
      </c>
      <c r="AL3565" s="17">
        <f t="shared" si="982"/>
        <v>2020</v>
      </c>
      <c r="AM3565" s="17">
        <f t="shared" ca="1" si="983"/>
        <v>15</v>
      </c>
      <c r="AN3565" s="18" t="str">
        <f>IFERROR(VLOOKUP(R3565*1,'[1]Ordenes de Servicio'!G:K,5,0),"No Cruza")</f>
        <v>No Cruza</v>
      </c>
      <c r="AO3565" s="17">
        <f t="shared" ca="1" si="984"/>
        <v>15</v>
      </c>
      <c r="AP3565" s="17">
        <f t="shared" si="985"/>
        <v>10</v>
      </c>
      <c r="AQ3565" s="17">
        <f t="shared" si="986"/>
        <v>11</v>
      </c>
      <c r="AR3565" s="17">
        <f t="shared" si="987"/>
        <v>2020</v>
      </c>
      <c r="AS3565" s="17">
        <f t="shared" ca="1" si="988"/>
        <v>15</v>
      </c>
      <c r="AT3565" s="17" t="str">
        <f t="shared" ca="1" si="991"/>
        <v>No</v>
      </c>
      <c r="AU3565" s="17">
        <f t="shared" si="989"/>
        <v>0</v>
      </c>
      <c r="AV3565" s="17" t="str">
        <f>+VLOOKUP(B3565,[1]Cruces!S:T,2,0)</f>
        <v>7. Ejecución en Campo OS BT</v>
      </c>
    </row>
    <row r="3566" spans="1:48" hidden="1" x14ac:dyDescent="0.25">
      <c r="A3566" s="17" t="s">
        <v>6333</v>
      </c>
      <c r="B3566" s="17" t="s">
        <v>68</v>
      </c>
      <c r="C3566" s="17">
        <v>0</v>
      </c>
      <c r="D3566" s="17">
        <v>0</v>
      </c>
      <c r="E3566" s="17" t="s">
        <v>55</v>
      </c>
      <c r="F3566" s="17" t="s">
        <v>120</v>
      </c>
      <c r="G3566" s="17" t="s">
        <v>6334</v>
      </c>
      <c r="H3566" s="17">
        <v>0</v>
      </c>
      <c r="I3566" s="17" t="s">
        <v>116</v>
      </c>
      <c r="J3566" s="17" t="s">
        <v>59</v>
      </c>
      <c r="K3566" s="17" t="s">
        <v>6335</v>
      </c>
      <c r="L3566" s="17" t="s">
        <v>122</v>
      </c>
      <c r="M3566" s="17" t="s">
        <v>123</v>
      </c>
      <c r="N3566" s="17" t="s">
        <v>75</v>
      </c>
      <c r="O3566" s="17">
        <v>20180823</v>
      </c>
      <c r="P3566" s="17">
        <v>20180913</v>
      </c>
      <c r="Q3566" s="17">
        <v>1150</v>
      </c>
      <c r="R3566" s="17">
        <v>25580864</v>
      </c>
      <c r="S3566" s="17" t="s">
        <v>76</v>
      </c>
      <c r="T3566" s="17" t="s">
        <v>63</v>
      </c>
      <c r="U3566" s="17" t="s">
        <v>91</v>
      </c>
      <c r="V3566" s="17">
        <f t="shared" si="990"/>
        <v>25</v>
      </c>
      <c r="W3566" s="17">
        <v>25000</v>
      </c>
      <c r="X3566" s="17" t="s">
        <v>64</v>
      </c>
      <c r="Y3566" s="17" t="s">
        <v>136</v>
      </c>
      <c r="Z3566" s="17">
        <v>20180918</v>
      </c>
      <c r="AA3566" s="17" t="s">
        <v>78</v>
      </c>
      <c r="AB3566" s="17">
        <v>1</v>
      </c>
      <c r="AC3566" s="17" t="str">
        <f>IFERROR(VLOOKUP(A3566,[1]Cruces!AJ:AK,2,0),VLOOKUP(CONCATENATE(X3566,AA3566),[1]Cruces!G:H,2,0))</f>
        <v>Solicitud de Obra</v>
      </c>
      <c r="AD3566" s="17">
        <f t="shared" si="976"/>
        <v>23</v>
      </c>
      <c r="AE3566" s="17">
        <f t="shared" si="977"/>
        <v>8</v>
      </c>
      <c r="AF3566" s="17">
        <f t="shared" si="978"/>
        <v>2018</v>
      </c>
      <c r="AG3566" s="17" t="str">
        <f>IFERROR(VLOOKUP(MID(A3566,2,4)*1,[1]Cruces!K:L,2,0),"Verificar")</f>
        <v>Atlántico Norte</v>
      </c>
      <c r="AH3566" s="17">
        <f t="shared" ca="1" si="979"/>
        <v>825</v>
      </c>
      <c r="AI3566" s="17" t="str">
        <f>IFERROR(VLOOKUP(U3566,[1]Cruces!$O$1:$P$6,2,0),"Sin Orden")</f>
        <v>Resuelta</v>
      </c>
      <c r="AJ3566" s="17">
        <f t="shared" si="980"/>
        <v>18</v>
      </c>
      <c r="AK3566" s="17">
        <f t="shared" si="981"/>
        <v>9</v>
      </c>
      <c r="AL3566" s="17">
        <f t="shared" si="982"/>
        <v>2018</v>
      </c>
      <c r="AM3566" s="17">
        <f t="shared" ca="1" si="983"/>
        <v>799</v>
      </c>
      <c r="AN3566" s="18">
        <f>IFERROR(VLOOKUP(R3566*1,'[1]Ordenes de Servicio'!G:K,5,0),"No Cruza")</f>
        <v>43375</v>
      </c>
      <c r="AO3566" s="17">
        <f t="shared" ca="1" si="984"/>
        <v>26</v>
      </c>
      <c r="AP3566" s="17">
        <f t="shared" si="985"/>
        <v>13</v>
      </c>
      <c r="AQ3566" s="17">
        <f t="shared" si="986"/>
        <v>9</v>
      </c>
      <c r="AR3566" s="17">
        <f t="shared" si="987"/>
        <v>2018</v>
      </c>
      <c r="AS3566" s="17">
        <f t="shared" ca="1" si="988"/>
        <v>804</v>
      </c>
      <c r="AT3566" s="17" t="str">
        <f t="shared" ca="1" si="991"/>
        <v>Si</v>
      </c>
      <c r="AU3566" s="17">
        <f t="shared" si="989"/>
        <v>5</v>
      </c>
      <c r="AV3566" s="17" t="str">
        <f>+VLOOKUP(B3566,[1]Cruces!S:T,2,0)</f>
        <v>5. Consultoría / Adjudicación</v>
      </c>
    </row>
    <row r="3567" spans="1:48" x14ac:dyDescent="0.25">
      <c r="A3567" s="17" t="s">
        <v>6336</v>
      </c>
      <c r="B3567" s="17" t="s">
        <v>80</v>
      </c>
      <c r="C3567" s="17">
        <v>0</v>
      </c>
      <c r="D3567" s="17">
        <v>0</v>
      </c>
      <c r="E3567" s="17" t="s">
        <v>55</v>
      </c>
      <c r="F3567" s="17" t="s">
        <v>107</v>
      </c>
      <c r="G3567" s="17" t="s">
        <v>6337</v>
      </c>
      <c r="H3567" s="17">
        <v>3104933861</v>
      </c>
      <c r="I3567" s="17" t="s">
        <v>71</v>
      </c>
      <c r="J3567" s="17" t="s">
        <v>59</v>
      </c>
      <c r="K3567" s="17" t="s">
        <v>6338</v>
      </c>
      <c r="L3567" s="17" t="s">
        <v>487</v>
      </c>
      <c r="M3567" s="17" t="s">
        <v>55</v>
      </c>
      <c r="N3567" s="17" t="s">
        <v>87</v>
      </c>
      <c r="O3567" s="17">
        <v>20170828</v>
      </c>
      <c r="P3567" s="17">
        <v>20171123</v>
      </c>
      <c r="Q3567" s="17">
        <v>1110</v>
      </c>
      <c r="R3567" s="17">
        <v>0</v>
      </c>
      <c r="S3567" s="17"/>
      <c r="T3567" s="17" t="s">
        <v>63</v>
      </c>
      <c r="U3567" s="17"/>
      <c r="V3567" s="17">
        <f t="shared" si="990"/>
        <v>300</v>
      </c>
      <c r="W3567" s="17">
        <v>300000</v>
      </c>
      <c r="X3567" s="17" t="s">
        <v>64</v>
      </c>
      <c r="Y3567" s="17" t="s">
        <v>80</v>
      </c>
      <c r="Z3567" s="17">
        <v>20171123</v>
      </c>
      <c r="AA3567" s="17" t="s">
        <v>78</v>
      </c>
      <c r="AB3567" s="17">
        <v>1</v>
      </c>
      <c r="AC3567" s="17" t="str">
        <f>IFERROR(VLOOKUP(A3567,[1]Cruces!AJ:AK,2,0),VLOOKUP(CONCATENATE(X3567,AA3567),[1]Cruces!G:H,2,0))</f>
        <v>Solicitud de Obra</v>
      </c>
      <c r="AD3567" s="17">
        <f t="shared" si="976"/>
        <v>28</v>
      </c>
      <c r="AE3567" s="17">
        <f t="shared" si="977"/>
        <v>8</v>
      </c>
      <c r="AF3567" s="17">
        <f t="shared" si="978"/>
        <v>2017</v>
      </c>
      <c r="AG3567" s="17" t="str">
        <f>IFERROR(VLOOKUP(MID(A3567,2,4)*1,[1]Cruces!K:L,2,0),"Verificar")</f>
        <v>Atlántico Norte</v>
      </c>
      <c r="AH3567" s="17">
        <f t="shared" ca="1" si="979"/>
        <v>1185</v>
      </c>
      <c r="AI3567" s="17" t="str">
        <f>IFERROR(VLOOKUP(U3567,[1]Cruces!$O$1:$P$6,2,0),"Sin Orden")</f>
        <v>Sin Orden</v>
      </c>
      <c r="AJ3567" s="17">
        <f t="shared" si="980"/>
        <v>23</v>
      </c>
      <c r="AK3567" s="17">
        <f t="shared" si="981"/>
        <v>11</v>
      </c>
      <c r="AL3567" s="17">
        <f t="shared" si="982"/>
        <v>2017</v>
      </c>
      <c r="AM3567" s="17">
        <f t="shared" ca="1" si="983"/>
        <v>1098</v>
      </c>
      <c r="AN3567" s="18" t="str">
        <f>IFERROR(VLOOKUP(R3567*1,'[1]Ordenes de Servicio'!G:K,5,0),"No Cruza")</f>
        <v>No Cruza</v>
      </c>
      <c r="AO3567" s="17">
        <f t="shared" ca="1" si="984"/>
        <v>1098</v>
      </c>
      <c r="AP3567" s="17">
        <f t="shared" si="985"/>
        <v>23</v>
      </c>
      <c r="AQ3567" s="17">
        <f t="shared" si="986"/>
        <v>11</v>
      </c>
      <c r="AR3567" s="17">
        <f t="shared" si="987"/>
        <v>2017</v>
      </c>
      <c r="AS3567" s="17">
        <f t="shared" ca="1" si="988"/>
        <v>1098</v>
      </c>
      <c r="AT3567" s="17" t="str">
        <f t="shared" ca="1" si="991"/>
        <v>Si</v>
      </c>
      <c r="AU3567" s="17">
        <f t="shared" si="989"/>
        <v>0</v>
      </c>
      <c r="AV3567" s="17" t="str">
        <f>+VLOOKUP(B3567,[1]Cruces!S:T,2,0)</f>
        <v>8. Puesta en Servicio</v>
      </c>
    </row>
    <row r="3568" spans="1:48" hidden="1" x14ac:dyDescent="0.25">
      <c r="A3568" s="17" t="s">
        <v>6339</v>
      </c>
      <c r="B3568" s="17" t="s">
        <v>68</v>
      </c>
      <c r="C3568" s="17">
        <v>2469222</v>
      </c>
      <c r="D3568" s="17">
        <v>0</v>
      </c>
      <c r="E3568" s="17" t="s">
        <v>55</v>
      </c>
      <c r="F3568" s="17" t="s">
        <v>56</v>
      </c>
      <c r="G3568" s="17" t="s">
        <v>6340</v>
      </c>
      <c r="H3568" s="17">
        <v>3091613</v>
      </c>
      <c r="I3568" s="17" t="s">
        <v>71</v>
      </c>
      <c r="J3568" s="17" t="s">
        <v>59</v>
      </c>
      <c r="K3568" s="17" t="s">
        <v>97</v>
      </c>
      <c r="L3568" s="17" t="s">
        <v>117</v>
      </c>
      <c r="M3568" s="17" t="s">
        <v>118</v>
      </c>
      <c r="N3568" s="17" t="s">
        <v>75</v>
      </c>
      <c r="O3568" s="17">
        <v>20190808</v>
      </c>
      <c r="P3568" s="17">
        <v>20191021</v>
      </c>
      <c r="Q3568" s="17">
        <v>1110</v>
      </c>
      <c r="R3568" s="17">
        <v>26893595</v>
      </c>
      <c r="S3568" s="17" t="s">
        <v>76</v>
      </c>
      <c r="T3568" s="17" t="s">
        <v>63</v>
      </c>
      <c r="U3568" s="17" t="s">
        <v>91</v>
      </c>
      <c r="V3568" s="17">
        <f t="shared" si="990"/>
        <v>150</v>
      </c>
      <c r="W3568" s="17">
        <v>150000</v>
      </c>
      <c r="X3568" s="17" t="s">
        <v>89</v>
      </c>
      <c r="Y3568" s="17" t="s">
        <v>105</v>
      </c>
      <c r="Z3568" s="17">
        <v>20191210</v>
      </c>
      <c r="AA3568" s="17" t="s">
        <v>101</v>
      </c>
      <c r="AB3568" s="17">
        <v>1</v>
      </c>
      <c r="AC3568" s="17" t="str">
        <f>IFERROR(VLOOKUP(A3568,[1]Cruces!AJ:AK,2,0),VLOOKUP(CONCATENATE(X3568,AA3568),[1]Cruces!G:H,2,0))</f>
        <v>Solicitud de Obra</v>
      </c>
      <c r="AD3568" s="17">
        <f t="shared" si="976"/>
        <v>8</v>
      </c>
      <c r="AE3568" s="17">
        <f t="shared" si="977"/>
        <v>8</v>
      </c>
      <c r="AF3568" s="17">
        <f t="shared" si="978"/>
        <v>2019</v>
      </c>
      <c r="AG3568" s="17" t="str">
        <f>IFERROR(VLOOKUP(MID(A3568,2,4)*1,[1]Cruces!K:L,2,0),"Verificar")</f>
        <v>Atlántico Norte</v>
      </c>
      <c r="AH3568" s="17">
        <f t="shared" ca="1" si="979"/>
        <v>475</v>
      </c>
      <c r="AI3568" s="17" t="str">
        <f>IFERROR(VLOOKUP(U3568,[1]Cruces!$O$1:$P$6,2,0),"Sin Orden")</f>
        <v>Resuelta</v>
      </c>
      <c r="AJ3568" s="17">
        <f t="shared" si="980"/>
        <v>10</v>
      </c>
      <c r="AK3568" s="17">
        <f t="shared" si="981"/>
        <v>12</v>
      </c>
      <c r="AL3568" s="17">
        <f t="shared" si="982"/>
        <v>2019</v>
      </c>
      <c r="AM3568" s="17">
        <f t="shared" ca="1" si="983"/>
        <v>351</v>
      </c>
      <c r="AN3568" s="18" t="str">
        <f>IFERROR(VLOOKUP(R3568*1,'[1]Ordenes de Servicio'!G:K,5,0),"No Cruza")</f>
        <v>No Cruza</v>
      </c>
      <c r="AO3568" s="17">
        <f t="shared" ca="1" si="984"/>
        <v>124</v>
      </c>
      <c r="AP3568" s="17">
        <f t="shared" si="985"/>
        <v>21</v>
      </c>
      <c r="AQ3568" s="17">
        <f t="shared" si="986"/>
        <v>10</v>
      </c>
      <c r="AR3568" s="17">
        <f t="shared" si="987"/>
        <v>2019</v>
      </c>
      <c r="AS3568" s="17">
        <f t="shared" ca="1" si="988"/>
        <v>401</v>
      </c>
      <c r="AT3568" s="17" t="str">
        <f t="shared" ca="1" si="991"/>
        <v>Si</v>
      </c>
      <c r="AU3568" s="17">
        <f t="shared" si="989"/>
        <v>50</v>
      </c>
      <c r="AV3568" s="17" t="str">
        <f>+VLOOKUP(B3568,[1]Cruces!S:T,2,0)</f>
        <v>5. Consultoría / Adjudicación</v>
      </c>
    </row>
    <row r="3569" spans="1:48" hidden="1" x14ac:dyDescent="0.25">
      <c r="A3569" s="17" t="s">
        <v>10199</v>
      </c>
      <c r="B3569" s="17" t="s">
        <v>1943</v>
      </c>
      <c r="C3569" s="17">
        <v>0</v>
      </c>
      <c r="D3569" s="17">
        <v>0</v>
      </c>
      <c r="E3569" s="17" t="s">
        <v>55</v>
      </c>
      <c r="F3569" s="17" t="s">
        <v>932</v>
      </c>
      <c r="G3569" s="17" t="s">
        <v>10200</v>
      </c>
      <c r="H3569" s="17">
        <v>3012772041</v>
      </c>
      <c r="I3569" s="17" t="s">
        <v>71</v>
      </c>
      <c r="J3569" s="17" t="s">
        <v>59</v>
      </c>
      <c r="K3569" s="17" t="s">
        <v>97</v>
      </c>
      <c r="L3569" s="17" t="s">
        <v>7326</v>
      </c>
      <c r="M3569" s="17" t="s">
        <v>7327</v>
      </c>
      <c r="N3569" s="17" t="s">
        <v>1946</v>
      </c>
      <c r="O3569" s="17">
        <v>20201103</v>
      </c>
      <c r="P3569" s="17">
        <v>20201103</v>
      </c>
      <c r="Q3569" s="17">
        <v>3410</v>
      </c>
      <c r="R3569" s="17">
        <v>28266039</v>
      </c>
      <c r="S3569" s="17" t="s">
        <v>6601</v>
      </c>
      <c r="T3569" s="17" t="s">
        <v>63</v>
      </c>
      <c r="U3569" s="17" t="s">
        <v>77</v>
      </c>
      <c r="V3569" s="17">
        <f t="shared" si="990"/>
        <v>3</v>
      </c>
      <c r="W3569" s="17">
        <v>3000</v>
      </c>
      <c r="X3569" s="17" t="s">
        <v>7065</v>
      </c>
      <c r="Y3569" s="17" t="s">
        <v>1943</v>
      </c>
      <c r="Z3569" s="17">
        <v>20201103</v>
      </c>
      <c r="AA3569" s="17" t="s">
        <v>1947</v>
      </c>
      <c r="AB3569" s="17">
        <v>1</v>
      </c>
      <c r="AC3569" s="17" t="str">
        <f>IFERROR(VLOOKUP(A3569,[1]Cruces!AJ:AK,2,0),VLOOKUP(CONCATENATE(X3569,AA3569),[1]Cruces!G:H,2,0))</f>
        <v>Solicitud por BT</v>
      </c>
      <c r="AD3569" s="17">
        <f t="shared" si="976"/>
        <v>3</v>
      </c>
      <c r="AE3569" s="17">
        <f t="shared" si="977"/>
        <v>11</v>
      </c>
      <c r="AF3569" s="17">
        <f t="shared" si="978"/>
        <v>2020</v>
      </c>
      <c r="AG3569" s="17" t="str">
        <f>IFERROR(VLOOKUP(MID(A3569,2,4)*1,[1]Cruces!K:L,2,0),"Verificar")</f>
        <v>Magdalena</v>
      </c>
      <c r="AH3569" s="17">
        <f t="shared" ca="1" si="979"/>
        <v>22</v>
      </c>
      <c r="AI3569" s="17" t="str">
        <f>IFERROR(VLOOKUP(U3569,[1]Cruces!$O$1:$P$6,2,0),"Sin Orden")</f>
        <v>Pendiente</v>
      </c>
      <c r="AJ3569" s="17">
        <f t="shared" si="980"/>
        <v>3</v>
      </c>
      <c r="AK3569" s="17">
        <f t="shared" si="981"/>
        <v>11</v>
      </c>
      <c r="AL3569" s="17">
        <f t="shared" si="982"/>
        <v>2020</v>
      </c>
      <c r="AM3569" s="17">
        <f t="shared" ca="1" si="983"/>
        <v>22</v>
      </c>
      <c r="AN3569" s="18" t="str">
        <f>IFERROR(VLOOKUP(R3569*1,'[1]Ordenes de Servicio'!G:K,5,0),"No Cruza")</f>
        <v>No Cruza</v>
      </c>
      <c r="AO3569" s="17">
        <f t="shared" ca="1" si="984"/>
        <v>22</v>
      </c>
      <c r="AP3569" s="17">
        <f t="shared" si="985"/>
        <v>3</v>
      </c>
      <c r="AQ3569" s="17">
        <f t="shared" si="986"/>
        <v>11</v>
      </c>
      <c r="AR3569" s="17">
        <f t="shared" si="987"/>
        <v>2020</v>
      </c>
      <c r="AS3569" s="17">
        <f t="shared" ca="1" si="988"/>
        <v>22</v>
      </c>
      <c r="AT3569" s="17" t="str">
        <f t="shared" ca="1" si="991"/>
        <v>No</v>
      </c>
      <c r="AU3569" s="17">
        <f t="shared" si="989"/>
        <v>0</v>
      </c>
      <c r="AV3569" s="17" t="str">
        <f>+VLOOKUP(B3569,[1]Cruces!S:T,2,0)</f>
        <v>7. Ejecución en Campo OS BT</v>
      </c>
    </row>
    <row r="3570" spans="1:48" x14ac:dyDescent="0.25">
      <c r="A3570" s="17" t="s">
        <v>10201</v>
      </c>
      <c r="B3570" s="17" t="s">
        <v>7266</v>
      </c>
      <c r="C3570" s="17">
        <v>0</v>
      </c>
      <c r="D3570" s="17">
        <v>0</v>
      </c>
      <c r="E3570" s="17" t="s">
        <v>55</v>
      </c>
      <c r="F3570" s="17" t="s">
        <v>69</v>
      </c>
      <c r="G3570" s="17" t="s">
        <v>10202</v>
      </c>
      <c r="H3570" s="17">
        <v>0</v>
      </c>
      <c r="I3570" s="17" t="s">
        <v>71</v>
      </c>
      <c r="J3570" s="17" t="s">
        <v>59</v>
      </c>
      <c r="K3570" s="17" t="s">
        <v>97</v>
      </c>
      <c r="L3570" s="17" t="s">
        <v>501</v>
      </c>
      <c r="M3570" s="17" t="s">
        <v>502</v>
      </c>
      <c r="N3570" s="17" t="s">
        <v>7268</v>
      </c>
      <c r="O3570" s="17">
        <v>20200803</v>
      </c>
      <c r="P3570" s="17">
        <v>20200814</v>
      </c>
      <c r="Q3570" s="17">
        <v>7541</v>
      </c>
      <c r="R3570" s="17">
        <v>27919462</v>
      </c>
      <c r="S3570" s="17" t="s">
        <v>6601</v>
      </c>
      <c r="T3570" s="17" t="s">
        <v>63</v>
      </c>
      <c r="U3570" s="17" t="s">
        <v>91</v>
      </c>
      <c r="V3570" s="17">
        <f t="shared" si="990"/>
        <v>3</v>
      </c>
      <c r="W3570" s="17">
        <v>3000</v>
      </c>
      <c r="X3570" s="17" t="s">
        <v>7065</v>
      </c>
      <c r="Y3570" s="17" t="s">
        <v>7266</v>
      </c>
      <c r="Z3570" s="17">
        <v>20200814</v>
      </c>
      <c r="AA3570" s="17" t="s">
        <v>1947</v>
      </c>
      <c r="AB3570" s="17">
        <v>1</v>
      </c>
      <c r="AC3570" s="17" t="str">
        <f>IFERROR(VLOOKUP(A3570,[1]Cruces!AJ:AK,2,0),VLOOKUP(CONCATENATE(X3570,AA3570),[1]Cruces!G:H,2,0))</f>
        <v>Solicitud por BT</v>
      </c>
      <c r="AD3570" s="17">
        <f t="shared" si="976"/>
        <v>3</v>
      </c>
      <c r="AE3570" s="17">
        <f t="shared" si="977"/>
        <v>8</v>
      </c>
      <c r="AF3570" s="17">
        <f t="shared" si="978"/>
        <v>2020</v>
      </c>
      <c r="AG3570" s="17" t="str">
        <f>IFERROR(VLOOKUP(MID(A3570,2,4)*1,[1]Cruces!K:L,2,0),"Verificar")</f>
        <v>Atlántico Sur</v>
      </c>
      <c r="AH3570" s="17">
        <f t="shared" ca="1" si="979"/>
        <v>114</v>
      </c>
      <c r="AI3570" s="17" t="str">
        <f>IFERROR(VLOOKUP(U3570,[1]Cruces!$O$1:$P$6,2,0),"Sin Orden")</f>
        <v>Resuelta</v>
      </c>
      <c r="AJ3570" s="17">
        <f t="shared" si="980"/>
        <v>14</v>
      </c>
      <c r="AK3570" s="17">
        <f t="shared" si="981"/>
        <v>8</v>
      </c>
      <c r="AL3570" s="17">
        <f t="shared" si="982"/>
        <v>2020</v>
      </c>
      <c r="AM3570" s="17">
        <f t="shared" ca="1" si="983"/>
        <v>103</v>
      </c>
      <c r="AN3570" s="18" t="str">
        <f>IFERROR(VLOOKUP(R3570*1,'[1]Ordenes de Servicio'!G:K,5,0),"No Cruza")</f>
        <v>No Cruza</v>
      </c>
      <c r="AO3570" s="17">
        <f t="shared" ca="1" si="984"/>
        <v>11</v>
      </c>
      <c r="AP3570" s="17">
        <f t="shared" si="985"/>
        <v>14</v>
      </c>
      <c r="AQ3570" s="17">
        <f t="shared" si="986"/>
        <v>8</v>
      </c>
      <c r="AR3570" s="17">
        <f t="shared" si="987"/>
        <v>2020</v>
      </c>
      <c r="AS3570" s="17">
        <f t="shared" ca="1" si="988"/>
        <v>103</v>
      </c>
      <c r="AT3570" s="17" t="str">
        <f t="shared" ca="1" si="991"/>
        <v>No</v>
      </c>
      <c r="AU3570" s="17">
        <f t="shared" si="989"/>
        <v>0</v>
      </c>
      <c r="AV3570" s="17" t="str">
        <f>+VLOOKUP(B3570,[1]Cruces!S:T,2,0)</f>
        <v>9. Contratación</v>
      </c>
    </row>
    <row r="3571" spans="1:48" hidden="1" x14ac:dyDescent="0.25">
      <c r="A3571" s="17" t="s">
        <v>6341</v>
      </c>
      <c r="B3571" s="17" t="s">
        <v>54</v>
      </c>
      <c r="C3571" s="17">
        <v>2881887</v>
      </c>
      <c r="D3571" s="17">
        <v>0</v>
      </c>
      <c r="E3571" s="17" t="s">
        <v>55</v>
      </c>
      <c r="F3571" s="17" t="s">
        <v>107</v>
      </c>
      <c r="G3571" s="17" t="s">
        <v>6342</v>
      </c>
      <c r="H3571" s="17">
        <v>3162799306</v>
      </c>
      <c r="I3571" s="17" t="s">
        <v>182</v>
      </c>
      <c r="J3571" s="17" t="s">
        <v>59</v>
      </c>
      <c r="K3571" s="17" t="s">
        <v>97</v>
      </c>
      <c r="L3571" s="17" t="s">
        <v>325</v>
      </c>
      <c r="M3571" s="17" t="s">
        <v>326</v>
      </c>
      <c r="N3571" s="17" t="s">
        <v>62</v>
      </c>
      <c r="O3571" s="17">
        <v>20170919</v>
      </c>
      <c r="P3571" s="17">
        <v>20170927</v>
      </c>
      <c r="Q3571" s="17">
        <v>1110</v>
      </c>
      <c r="R3571" s="17">
        <v>24270889</v>
      </c>
      <c r="S3571" s="17" t="s">
        <v>100</v>
      </c>
      <c r="T3571" s="17" t="s">
        <v>63</v>
      </c>
      <c r="U3571" s="17" t="s">
        <v>91</v>
      </c>
      <c r="V3571" s="17">
        <f t="shared" si="990"/>
        <v>112.5</v>
      </c>
      <c r="W3571" s="17">
        <v>112500</v>
      </c>
      <c r="X3571" s="17" t="s">
        <v>89</v>
      </c>
      <c r="Y3571" s="17" t="s">
        <v>65</v>
      </c>
      <c r="Z3571" s="17">
        <v>20170927</v>
      </c>
      <c r="AA3571" s="17" t="s">
        <v>101</v>
      </c>
      <c r="AB3571" s="17">
        <v>1</v>
      </c>
      <c r="AC3571" s="17" t="str">
        <f>IFERROR(VLOOKUP(A3571,[1]Cruces!AJ:AK,2,0),VLOOKUP(CONCATENATE(X3571,AA3571),[1]Cruces!G:H,2,0))</f>
        <v>Solicitud de Obra</v>
      </c>
      <c r="AD3571" s="17">
        <f t="shared" si="976"/>
        <v>19</v>
      </c>
      <c r="AE3571" s="17">
        <f t="shared" si="977"/>
        <v>9</v>
      </c>
      <c r="AF3571" s="17">
        <f t="shared" si="978"/>
        <v>2017</v>
      </c>
      <c r="AG3571" s="17" t="str">
        <f>IFERROR(VLOOKUP(MID(A3571,2,4)*1,[1]Cruces!K:L,2,0),"Verificar")</f>
        <v>Atlántico Norte</v>
      </c>
      <c r="AH3571" s="17">
        <f t="shared" ca="1" si="979"/>
        <v>1163</v>
      </c>
      <c r="AI3571" s="17" t="str">
        <f>IFERROR(VLOOKUP(U3571,[1]Cruces!$O$1:$P$6,2,0),"Sin Orden")</f>
        <v>Resuelta</v>
      </c>
      <c r="AJ3571" s="17">
        <f t="shared" si="980"/>
        <v>27</v>
      </c>
      <c r="AK3571" s="17">
        <f t="shared" si="981"/>
        <v>9</v>
      </c>
      <c r="AL3571" s="17">
        <f t="shared" si="982"/>
        <v>2017</v>
      </c>
      <c r="AM3571" s="17">
        <f t="shared" ca="1" si="983"/>
        <v>1155</v>
      </c>
      <c r="AN3571" s="18" t="str">
        <f>IFERROR(VLOOKUP(R3571*1,'[1]Ordenes de Servicio'!G:K,5,0),"No Cruza")</f>
        <v>No Cruza</v>
      </c>
      <c r="AO3571" s="17">
        <f t="shared" ca="1" si="984"/>
        <v>8</v>
      </c>
      <c r="AP3571" s="17">
        <f t="shared" si="985"/>
        <v>27</v>
      </c>
      <c r="AQ3571" s="17">
        <f t="shared" si="986"/>
        <v>9</v>
      </c>
      <c r="AR3571" s="17">
        <f t="shared" si="987"/>
        <v>2017</v>
      </c>
      <c r="AS3571" s="17">
        <f t="shared" ca="1" si="988"/>
        <v>1155</v>
      </c>
      <c r="AT3571" s="17" t="str">
        <f t="shared" ca="1" si="991"/>
        <v>Si</v>
      </c>
      <c r="AU3571" s="17">
        <f t="shared" si="989"/>
        <v>0</v>
      </c>
      <c r="AV3571" s="17" t="str">
        <f>+VLOOKUP(B3571,[1]Cruces!S:T,2,0)</f>
        <v>4. Presupuesto de Obra</v>
      </c>
    </row>
    <row r="3572" spans="1:48" hidden="1" x14ac:dyDescent="0.25">
      <c r="A3572" s="17" t="s">
        <v>6343</v>
      </c>
      <c r="B3572" s="17" t="s">
        <v>68</v>
      </c>
      <c r="C3572" s="17">
        <v>0</v>
      </c>
      <c r="D3572" s="17">
        <v>0</v>
      </c>
      <c r="E3572" s="17" t="s">
        <v>55</v>
      </c>
      <c r="F3572" s="17" t="s">
        <v>107</v>
      </c>
      <c r="G3572" s="17" t="s">
        <v>6344</v>
      </c>
      <c r="H3572" s="17">
        <v>0</v>
      </c>
      <c r="I3572" s="17" t="s">
        <v>116</v>
      </c>
      <c r="J3572" s="17" t="s">
        <v>59</v>
      </c>
      <c r="K3572" s="17" t="s">
        <v>2809</v>
      </c>
      <c r="L3572" s="17" t="s">
        <v>117</v>
      </c>
      <c r="M3572" s="17" t="s">
        <v>118</v>
      </c>
      <c r="N3572" s="17" t="s">
        <v>75</v>
      </c>
      <c r="O3572" s="17">
        <v>20200110</v>
      </c>
      <c r="P3572" s="17">
        <v>20200916</v>
      </c>
      <c r="Q3572" s="17">
        <v>9510</v>
      </c>
      <c r="R3572" s="17">
        <v>27094125</v>
      </c>
      <c r="S3572" s="17" t="s">
        <v>100</v>
      </c>
      <c r="T3572" s="17" t="s">
        <v>63</v>
      </c>
      <c r="U3572" s="17" t="s">
        <v>91</v>
      </c>
      <c r="V3572" s="17">
        <f t="shared" si="990"/>
        <v>112.5</v>
      </c>
      <c r="W3572" s="17">
        <v>112500</v>
      </c>
      <c r="X3572" s="17" t="s">
        <v>64</v>
      </c>
      <c r="Y3572" s="17" t="s">
        <v>136</v>
      </c>
      <c r="Z3572" s="17">
        <v>20200924</v>
      </c>
      <c r="AA3572" s="17" t="s">
        <v>78</v>
      </c>
      <c r="AB3572" s="17">
        <v>1</v>
      </c>
      <c r="AC3572" s="17" t="str">
        <f>IFERROR(VLOOKUP(A3572,[1]Cruces!AJ:AK,2,0),VLOOKUP(CONCATENATE(X3572,AA3572),[1]Cruces!G:H,2,0))</f>
        <v>Solicitud de Obra</v>
      </c>
      <c r="AD3572" s="17">
        <f t="shared" si="976"/>
        <v>10</v>
      </c>
      <c r="AE3572" s="17">
        <f t="shared" si="977"/>
        <v>1</v>
      </c>
      <c r="AF3572" s="17">
        <f t="shared" si="978"/>
        <v>2020</v>
      </c>
      <c r="AG3572" s="17" t="str">
        <f>IFERROR(VLOOKUP(MID(A3572,2,4)*1,[1]Cruces!K:L,2,0),"Verificar")</f>
        <v>Atlántico Norte</v>
      </c>
      <c r="AH3572" s="17">
        <f t="shared" ca="1" si="979"/>
        <v>320</v>
      </c>
      <c r="AI3572" s="17" t="str">
        <f>IFERROR(VLOOKUP(U3572,[1]Cruces!$O$1:$P$6,2,0),"Sin Orden")</f>
        <v>Resuelta</v>
      </c>
      <c r="AJ3572" s="17">
        <f t="shared" si="980"/>
        <v>24</v>
      </c>
      <c r="AK3572" s="17">
        <f t="shared" si="981"/>
        <v>9</v>
      </c>
      <c r="AL3572" s="17">
        <f t="shared" si="982"/>
        <v>2020</v>
      </c>
      <c r="AM3572" s="17">
        <f t="shared" ca="1" si="983"/>
        <v>62</v>
      </c>
      <c r="AN3572" s="18" t="str">
        <f>IFERROR(VLOOKUP(R3572*1,'[1]Ordenes de Servicio'!G:K,5,0),"No Cruza")</f>
        <v>No Cruza</v>
      </c>
      <c r="AO3572" s="17">
        <f t="shared" ca="1" si="984"/>
        <v>258</v>
      </c>
      <c r="AP3572" s="17">
        <f t="shared" si="985"/>
        <v>16</v>
      </c>
      <c r="AQ3572" s="17">
        <f t="shared" si="986"/>
        <v>9</v>
      </c>
      <c r="AR3572" s="17">
        <f t="shared" si="987"/>
        <v>2020</v>
      </c>
      <c r="AS3572" s="17">
        <f t="shared" ca="1" si="988"/>
        <v>70</v>
      </c>
      <c r="AT3572" s="17" t="str">
        <f t="shared" ca="1" si="991"/>
        <v>No</v>
      </c>
      <c r="AU3572" s="17">
        <f t="shared" si="989"/>
        <v>8</v>
      </c>
      <c r="AV3572" s="17" t="str">
        <f>+VLOOKUP(B3572,[1]Cruces!S:T,2,0)</f>
        <v>5. Consultoría / Adjudicación</v>
      </c>
    </row>
    <row r="3573" spans="1:48" hidden="1" x14ac:dyDescent="0.25">
      <c r="A3573" s="17" t="s">
        <v>6345</v>
      </c>
      <c r="B3573" s="17" t="s">
        <v>68</v>
      </c>
      <c r="C3573" s="17">
        <v>7732700</v>
      </c>
      <c r="D3573" s="17">
        <v>35105948</v>
      </c>
      <c r="E3573" s="17" t="s">
        <v>93</v>
      </c>
      <c r="F3573" s="17" t="s">
        <v>81</v>
      </c>
      <c r="G3573" s="17" t="s">
        <v>6346</v>
      </c>
      <c r="H3573" s="17">
        <v>3107254704</v>
      </c>
      <c r="I3573" s="17" t="s">
        <v>71</v>
      </c>
      <c r="J3573" s="17" t="s">
        <v>6347</v>
      </c>
      <c r="K3573" s="17" t="s">
        <v>6348</v>
      </c>
      <c r="L3573" s="17" t="s">
        <v>85</v>
      </c>
      <c r="M3573" s="17" t="s">
        <v>86</v>
      </c>
      <c r="N3573" s="17" t="s">
        <v>75</v>
      </c>
      <c r="O3573" s="17">
        <v>20190712</v>
      </c>
      <c r="P3573" s="17">
        <v>20191022</v>
      </c>
      <c r="Q3573" s="17">
        <v>9343</v>
      </c>
      <c r="R3573" s="17">
        <v>26518529</v>
      </c>
      <c r="S3573" s="17" t="s">
        <v>100</v>
      </c>
      <c r="T3573" s="17" t="s">
        <v>63</v>
      </c>
      <c r="U3573" s="17" t="s">
        <v>91</v>
      </c>
      <c r="V3573" s="17">
        <f t="shared" si="990"/>
        <v>112.5</v>
      </c>
      <c r="W3573" s="17">
        <v>112500</v>
      </c>
      <c r="X3573" s="17" t="s">
        <v>89</v>
      </c>
      <c r="Y3573" s="17" t="s">
        <v>282</v>
      </c>
      <c r="Z3573" s="17">
        <v>20191024</v>
      </c>
      <c r="AA3573" s="17" t="s">
        <v>78</v>
      </c>
      <c r="AB3573" s="17">
        <v>1</v>
      </c>
      <c r="AC3573" s="17" t="str">
        <f>IFERROR(VLOOKUP(A3573,[1]Cruces!AJ:AK,2,0),VLOOKUP(CONCATENATE(X3573,AA3573),[1]Cruces!G:H,2,0))</f>
        <v>Solicitud de Obra</v>
      </c>
      <c r="AD3573" s="17">
        <f t="shared" si="976"/>
        <v>12</v>
      </c>
      <c r="AE3573" s="17">
        <f t="shared" si="977"/>
        <v>7</v>
      </c>
      <c r="AF3573" s="17">
        <f t="shared" si="978"/>
        <v>2019</v>
      </c>
      <c r="AG3573" s="17" t="str">
        <f>IFERROR(VLOOKUP(MID(A3573,2,4)*1,[1]Cruces!K:L,2,0),"Verificar")</f>
        <v>Magdalena</v>
      </c>
      <c r="AH3573" s="17">
        <f t="shared" ca="1" si="979"/>
        <v>502</v>
      </c>
      <c r="AI3573" s="17" t="str">
        <f>IFERROR(VLOOKUP(U3573,[1]Cruces!$O$1:$P$6,2,0),"Sin Orden")</f>
        <v>Resuelta</v>
      </c>
      <c r="AJ3573" s="17">
        <f t="shared" si="980"/>
        <v>24</v>
      </c>
      <c r="AK3573" s="17">
        <f t="shared" si="981"/>
        <v>10</v>
      </c>
      <c r="AL3573" s="17">
        <f t="shared" si="982"/>
        <v>2019</v>
      </c>
      <c r="AM3573" s="17">
        <f t="shared" ca="1" si="983"/>
        <v>398</v>
      </c>
      <c r="AN3573" s="18" t="str">
        <f>IFERROR(VLOOKUP(R3573*1,'[1]Ordenes de Servicio'!G:K,5,0),"No Cruza")</f>
        <v>No Cruza</v>
      </c>
      <c r="AO3573" s="17">
        <f t="shared" ca="1" si="984"/>
        <v>104</v>
      </c>
      <c r="AP3573" s="17">
        <f t="shared" si="985"/>
        <v>22</v>
      </c>
      <c r="AQ3573" s="17">
        <f t="shared" si="986"/>
        <v>10</v>
      </c>
      <c r="AR3573" s="17">
        <f t="shared" si="987"/>
        <v>2019</v>
      </c>
      <c r="AS3573" s="17">
        <f t="shared" ca="1" si="988"/>
        <v>400</v>
      </c>
      <c r="AT3573" s="17" t="str">
        <f t="shared" ca="1" si="991"/>
        <v>Si</v>
      </c>
      <c r="AU3573" s="17">
        <f t="shared" si="989"/>
        <v>2</v>
      </c>
      <c r="AV3573" s="17" t="str">
        <f>+VLOOKUP(B3573,[1]Cruces!S:T,2,0)</f>
        <v>5. Consultoría / Adjudicación</v>
      </c>
    </row>
    <row r="3574" spans="1:48" hidden="1" x14ac:dyDescent="0.25">
      <c r="A3574" s="17" t="s">
        <v>6349</v>
      </c>
      <c r="B3574" s="17" t="s">
        <v>68</v>
      </c>
      <c r="C3574" s="17">
        <v>0</v>
      </c>
      <c r="D3574" s="17">
        <v>0</v>
      </c>
      <c r="E3574" s="17" t="s">
        <v>55</v>
      </c>
      <c r="F3574" s="17" t="s">
        <v>126</v>
      </c>
      <c r="G3574" s="17" t="s">
        <v>6350</v>
      </c>
      <c r="H3574" s="17">
        <v>3108402435</v>
      </c>
      <c r="I3574" s="17" t="s">
        <v>71</v>
      </c>
      <c r="J3574" s="17" t="s">
        <v>59</v>
      </c>
      <c r="K3574" s="17" t="s">
        <v>97</v>
      </c>
      <c r="L3574" s="17" t="s">
        <v>129</v>
      </c>
      <c r="M3574" s="17" t="s">
        <v>130</v>
      </c>
      <c r="N3574" s="17" t="s">
        <v>75</v>
      </c>
      <c r="O3574" s="17">
        <v>20190727</v>
      </c>
      <c r="P3574" s="17">
        <v>20200320</v>
      </c>
      <c r="Q3574" s="17">
        <v>3310</v>
      </c>
      <c r="R3574" s="17">
        <v>26563825</v>
      </c>
      <c r="S3574" s="17" t="s">
        <v>100</v>
      </c>
      <c r="T3574" s="17" t="s">
        <v>63</v>
      </c>
      <c r="U3574" s="17" t="s">
        <v>91</v>
      </c>
      <c r="V3574" s="17">
        <f t="shared" si="990"/>
        <v>50</v>
      </c>
      <c r="W3574" s="17">
        <v>50000</v>
      </c>
      <c r="X3574" s="17" t="s">
        <v>64</v>
      </c>
      <c r="Y3574" s="17" t="s">
        <v>136</v>
      </c>
      <c r="Z3574" s="17">
        <v>20200328</v>
      </c>
      <c r="AA3574" s="17" t="s">
        <v>78</v>
      </c>
      <c r="AB3574" s="17">
        <v>1</v>
      </c>
      <c r="AC3574" s="17" t="str">
        <f>IFERROR(VLOOKUP(A3574,[1]Cruces!AJ:AK,2,0),VLOOKUP(CONCATENATE(X3574,AA3574),[1]Cruces!G:H,2,0))</f>
        <v>Solicitud de Obra</v>
      </c>
      <c r="AD3574" s="17">
        <f t="shared" si="976"/>
        <v>27</v>
      </c>
      <c r="AE3574" s="17">
        <f t="shared" si="977"/>
        <v>7</v>
      </c>
      <c r="AF3574" s="17">
        <f t="shared" si="978"/>
        <v>2019</v>
      </c>
      <c r="AG3574" s="17" t="str">
        <f>IFERROR(VLOOKUP(MID(A3574,2,4)*1,[1]Cruces!K:L,2,0),"Verificar")</f>
        <v>Guajira</v>
      </c>
      <c r="AH3574" s="17">
        <f t="shared" ca="1" si="979"/>
        <v>487</v>
      </c>
      <c r="AI3574" s="17" t="str">
        <f>IFERROR(VLOOKUP(U3574,[1]Cruces!$O$1:$P$6,2,0),"Sin Orden")</f>
        <v>Resuelta</v>
      </c>
      <c r="AJ3574" s="17">
        <f t="shared" si="980"/>
        <v>28</v>
      </c>
      <c r="AK3574" s="17">
        <f t="shared" si="981"/>
        <v>3</v>
      </c>
      <c r="AL3574" s="17">
        <f t="shared" si="982"/>
        <v>2020</v>
      </c>
      <c r="AM3574" s="17">
        <f t="shared" ca="1" si="983"/>
        <v>242</v>
      </c>
      <c r="AN3574" s="18" t="str">
        <f>IFERROR(VLOOKUP(R3574*1,'[1]Ordenes de Servicio'!G:K,5,0),"No Cruza")</f>
        <v>No Cruza</v>
      </c>
      <c r="AO3574" s="17">
        <f t="shared" ca="1" si="984"/>
        <v>245</v>
      </c>
      <c r="AP3574" s="17">
        <f t="shared" si="985"/>
        <v>20</v>
      </c>
      <c r="AQ3574" s="17">
        <f t="shared" si="986"/>
        <v>3</v>
      </c>
      <c r="AR3574" s="17">
        <f t="shared" si="987"/>
        <v>2020</v>
      </c>
      <c r="AS3574" s="17">
        <f t="shared" ca="1" si="988"/>
        <v>250</v>
      </c>
      <c r="AT3574" s="17" t="str">
        <f t="shared" ca="1" si="991"/>
        <v>No</v>
      </c>
      <c r="AU3574" s="17">
        <f t="shared" si="989"/>
        <v>8</v>
      </c>
      <c r="AV3574" s="17" t="str">
        <f>+VLOOKUP(B3574,[1]Cruces!S:T,2,0)</f>
        <v>5. Consultoría / Adjudicación</v>
      </c>
    </row>
    <row r="3575" spans="1:48" hidden="1" x14ac:dyDescent="0.25">
      <c r="A3575" s="17" t="s">
        <v>6351</v>
      </c>
      <c r="B3575" s="17" t="s">
        <v>68</v>
      </c>
      <c r="C3575" s="17">
        <v>0</v>
      </c>
      <c r="D3575" s="17">
        <v>0</v>
      </c>
      <c r="E3575" s="17" t="s">
        <v>55</v>
      </c>
      <c r="F3575" s="17" t="s">
        <v>107</v>
      </c>
      <c r="G3575" s="17" t="s">
        <v>6352</v>
      </c>
      <c r="H3575" s="17">
        <v>0</v>
      </c>
      <c r="I3575" s="17" t="s">
        <v>182</v>
      </c>
      <c r="J3575" s="17" t="s">
        <v>59</v>
      </c>
      <c r="K3575" s="17" t="s">
        <v>6353</v>
      </c>
      <c r="L3575" s="17" t="s">
        <v>117</v>
      </c>
      <c r="M3575" s="17" t="s">
        <v>118</v>
      </c>
      <c r="N3575" s="17" t="s">
        <v>75</v>
      </c>
      <c r="O3575" s="17">
        <v>20191203</v>
      </c>
      <c r="P3575" s="17">
        <v>20200307</v>
      </c>
      <c r="Q3575" s="17">
        <v>9510</v>
      </c>
      <c r="R3575" s="17">
        <v>27460872</v>
      </c>
      <c r="S3575" s="17" t="s">
        <v>76</v>
      </c>
      <c r="T3575" s="17" t="s">
        <v>63</v>
      </c>
      <c r="U3575" s="17" t="s">
        <v>88</v>
      </c>
      <c r="V3575" s="17">
        <f t="shared" si="990"/>
        <v>75</v>
      </c>
      <c r="W3575" s="17">
        <v>75000</v>
      </c>
      <c r="X3575" s="17" t="s">
        <v>64</v>
      </c>
      <c r="Y3575" s="17" t="s">
        <v>105</v>
      </c>
      <c r="Z3575" s="17">
        <v>20200611</v>
      </c>
      <c r="AA3575" s="17" t="s">
        <v>78</v>
      </c>
      <c r="AB3575" s="17">
        <v>1</v>
      </c>
      <c r="AC3575" s="17" t="str">
        <f>IFERROR(VLOOKUP(A3575,[1]Cruces!AJ:AK,2,0),VLOOKUP(CONCATENATE(X3575,AA3575),[1]Cruces!G:H,2,0))</f>
        <v>Solicitud de Obra</v>
      </c>
      <c r="AD3575" s="17">
        <f t="shared" si="976"/>
        <v>3</v>
      </c>
      <c r="AE3575" s="17">
        <f t="shared" si="977"/>
        <v>12</v>
      </c>
      <c r="AF3575" s="17">
        <f t="shared" si="978"/>
        <v>2019</v>
      </c>
      <c r="AG3575" s="17" t="str">
        <f>IFERROR(VLOOKUP(MID(A3575,2,4)*1,[1]Cruces!K:L,2,0),"Verificar")</f>
        <v>Atlántico Norte</v>
      </c>
      <c r="AH3575" s="17">
        <f t="shared" ca="1" si="979"/>
        <v>358</v>
      </c>
      <c r="AI3575" s="17" t="str">
        <f>IFERROR(VLOOKUP(U3575,[1]Cruces!$O$1:$P$6,2,0),"Sin Orden")</f>
        <v>Resuelta</v>
      </c>
      <c r="AJ3575" s="17">
        <f t="shared" si="980"/>
        <v>11</v>
      </c>
      <c r="AK3575" s="17">
        <f t="shared" si="981"/>
        <v>6</v>
      </c>
      <c r="AL3575" s="17">
        <f t="shared" si="982"/>
        <v>2020</v>
      </c>
      <c r="AM3575" s="17">
        <f t="shared" ca="1" si="983"/>
        <v>167</v>
      </c>
      <c r="AN3575" s="18" t="str">
        <f>IFERROR(VLOOKUP(R3575*1,'[1]Ordenes de Servicio'!G:K,5,0),"No Cruza")</f>
        <v>No Cruza</v>
      </c>
      <c r="AO3575" s="17">
        <f t="shared" ca="1" si="984"/>
        <v>191</v>
      </c>
      <c r="AP3575" s="17">
        <f t="shared" si="985"/>
        <v>7</v>
      </c>
      <c r="AQ3575" s="17">
        <f t="shared" si="986"/>
        <v>3</v>
      </c>
      <c r="AR3575" s="17">
        <f t="shared" si="987"/>
        <v>2020</v>
      </c>
      <c r="AS3575" s="17">
        <f t="shared" ca="1" si="988"/>
        <v>263</v>
      </c>
      <c r="AT3575" s="17" t="str">
        <f t="shared" ca="1" si="991"/>
        <v>No</v>
      </c>
      <c r="AU3575" s="17">
        <f t="shared" si="989"/>
        <v>96</v>
      </c>
      <c r="AV3575" s="17" t="str">
        <f>+VLOOKUP(B3575,[1]Cruces!S:T,2,0)</f>
        <v>5. Consultoría / Adjudicación</v>
      </c>
    </row>
    <row r="3576" spans="1:48" hidden="1" x14ac:dyDescent="0.25">
      <c r="A3576" s="17" t="s">
        <v>10203</v>
      </c>
      <c r="B3576" s="17" t="s">
        <v>6595</v>
      </c>
      <c r="C3576" s="17">
        <v>0</v>
      </c>
      <c r="D3576" s="17">
        <v>0</v>
      </c>
      <c r="E3576" s="17" t="s">
        <v>55</v>
      </c>
      <c r="F3576" s="17" t="s">
        <v>3386</v>
      </c>
      <c r="G3576" s="17" t="s">
        <v>10204</v>
      </c>
      <c r="H3576" s="17">
        <v>3128305624</v>
      </c>
      <c r="I3576" s="17" t="s">
        <v>71</v>
      </c>
      <c r="J3576" s="17" t="s">
        <v>59</v>
      </c>
      <c r="K3576" s="17" t="s">
        <v>10205</v>
      </c>
      <c r="L3576" s="17" t="s">
        <v>7208</v>
      </c>
      <c r="M3576" s="17" t="s">
        <v>7209</v>
      </c>
      <c r="N3576" s="17" t="s">
        <v>6600</v>
      </c>
      <c r="O3576" s="17">
        <v>20200717</v>
      </c>
      <c r="P3576" s="17">
        <v>20200731</v>
      </c>
      <c r="Q3576" s="17">
        <v>1110</v>
      </c>
      <c r="R3576" s="17">
        <v>28044914</v>
      </c>
      <c r="S3576" s="17" t="s">
        <v>6601</v>
      </c>
      <c r="T3576" s="17" t="s">
        <v>63</v>
      </c>
      <c r="U3576" s="17" t="s">
        <v>88</v>
      </c>
      <c r="V3576" s="17">
        <f t="shared" si="990"/>
        <v>3</v>
      </c>
      <c r="W3576" s="17">
        <v>3000</v>
      </c>
      <c r="X3576" s="17" t="s">
        <v>7065</v>
      </c>
      <c r="Y3576" s="17" t="s">
        <v>6595</v>
      </c>
      <c r="Z3576" s="17">
        <v>20200731</v>
      </c>
      <c r="AA3576" s="17" t="s">
        <v>1947</v>
      </c>
      <c r="AB3576" s="17">
        <v>1</v>
      </c>
      <c r="AC3576" s="17" t="str">
        <f>IFERROR(VLOOKUP(A3576,[1]Cruces!AJ:AK,2,0),VLOOKUP(CONCATENATE(X3576,AA3576),[1]Cruces!G:H,2,0))</f>
        <v>Solicitud por BT</v>
      </c>
      <c r="AD3576" s="17">
        <f t="shared" si="976"/>
        <v>17</v>
      </c>
      <c r="AE3576" s="17">
        <f t="shared" si="977"/>
        <v>7</v>
      </c>
      <c r="AF3576" s="17">
        <f t="shared" si="978"/>
        <v>2020</v>
      </c>
      <c r="AG3576" s="17" t="str">
        <f>IFERROR(VLOOKUP(MID(A3576,2,4)*1,[1]Cruces!K:L,2,0),"Verificar")</f>
        <v>Atlántico Norte</v>
      </c>
      <c r="AH3576" s="17">
        <f t="shared" ca="1" si="979"/>
        <v>131</v>
      </c>
      <c r="AI3576" s="17" t="str">
        <f>IFERROR(VLOOKUP(U3576,[1]Cruces!$O$1:$P$6,2,0),"Sin Orden")</f>
        <v>Resuelta</v>
      </c>
      <c r="AJ3576" s="17">
        <f t="shared" si="980"/>
        <v>31</v>
      </c>
      <c r="AK3576" s="17">
        <f t="shared" si="981"/>
        <v>7</v>
      </c>
      <c r="AL3576" s="17">
        <f t="shared" si="982"/>
        <v>2020</v>
      </c>
      <c r="AM3576" s="17">
        <f t="shared" ca="1" si="983"/>
        <v>117</v>
      </c>
      <c r="AN3576" s="18" t="str">
        <f>IFERROR(VLOOKUP(R3576*1,'[1]Ordenes de Servicio'!G:K,5,0),"No Cruza")</f>
        <v>No Cruza</v>
      </c>
      <c r="AO3576" s="17">
        <f t="shared" ca="1" si="984"/>
        <v>14</v>
      </c>
      <c r="AP3576" s="17">
        <f t="shared" si="985"/>
        <v>31</v>
      </c>
      <c r="AQ3576" s="17">
        <f t="shared" si="986"/>
        <v>7</v>
      </c>
      <c r="AR3576" s="17">
        <f t="shared" si="987"/>
        <v>2020</v>
      </c>
      <c r="AS3576" s="17">
        <f t="shared" ca="1" si="988"/>
        <v>117</v>
      </c>
      <c r="AT3576" s="17" t="str">
        <f t="shared" ca="1" si="991"/>
        <v>No</v>
      </c>
      <c r="AU3576" s="17">
        <f t="shared" si="989"/>
        <v>0</v>
      </c>
      <c r="AV3576" s="17" t="str">
        <f>+VLOOKUP(B3576,[1]Cruces!S:T,2,0)</f>
        <v>7. Ejecución en Campo OS BT</v>
      </c>
    </row>
    <row r="3577" spans="1:48" hidden="1" x14ac:dyDescent="0.25">
      <c r="A3577" s="17" t="s">
        <v>6354</v>
      </c>
      <c r="B3577" s="17" t="s">
        <v>54</v>
      </c>
      <c r="C3577" s="17">
        <v>2540577</v>
      </c>
      <c r="D3577" s="17">
        <v>0</v>
      </c>
      <c r="E3577" s="17" t="s">
        <v>55</v>
      </c>
      <c r="F3577" s="17" t="s">
        <v>107</v>
      </c>
      <c r="G3577" s="17" t="s">
        <v>5642</v>
      </c>
      <c r="H3577" s="17">
        <v>3153529226</v>
      </c>
      <c r="I3577" s="17" t="s">
        <v>71</v>
      </c>
      <c r="J3577" s="17" t="s">
        <v>59</v>
      </c>
      <c r="K3577" s="17" t="s">
        <v>97</v>
      </c>
      <c r="L3577" s="17" t="s">
        <v>117</v>
      </c>
      <c r="M3577" s="17" t="s">
        <v>118</v>
      </c>
      <c r="N3577" s="17" t="s">
        <v>62</v>
      </c>
      <c r="O3577" s="17">
        <v>20200609</v>
      </c>
      <c r="P3577" s="17">
        <v>20200619</v>
      </c>
      <c r="Q3577" s="17">
        <v>1110</v>
      </c>
      <c r="R3577" s="17">
        <v>27618277</v>
      </c>
      <c r="S3577" s="17" t="s">
        <v>100</v>
      </c>
      <c r="T3577" s="17" t="s">
        <v>63</v>
      </c>
      <c r="U3577" s="17" t="s">
        <v>91</v>
      </c>
      <c r="V3577" s="17">
        <f t="shared" si="990"/>
        <v>75</v>
      </c>
      <c r="W3577" s="17">
        <v>75000</v>
      </c>
      <c r="X3577" s="17" t="s">
        <v>89</v>
      </c>
      <c r="Y3577" s="17" t="s">
        <v>65</v>
      </c>
      <c r="Z3577" s="17">
        <v>20200619</v>
      </c>
      <c r="AA3577" s="17" t="s">
        <v>78</v>
      </c>
      <c r="AB3577" s="17">
        <v>1</v>
      </c>
      <c r="AC3577" s="17" t="str">
        <f>IFERROR(VLOOKUP(A3577,[1]Cruces!AJ:AK,2,0),VLOOKUP(CONCATENATE(X3577,AA3577),[1]Cruces!G:H,2,0))</f>
        <v>Solicitud de Obra</v>
      </c>
      <c r="AD3577" s="17">
        <f t="shared" si="976"/>
        <v>9</v>
      </c>
      <c r="AE3577" s="17">
        <f t="shared" si="977"/>
        <v>6</v>
      </c>
      <c r="AF3577" s="17">
        <f t="shared" si="978"/>
        <v>2020</v>
      </c>
      <c r="AG3577" s="17" t="str">
        <f>IFERROR(VLOOKUP(MID(A3577,2,4)*1,[1]Cruces!K:L,2,0),"Verificar")</f>
        <v>Atlántico Norte</v>
      </c>
      <c r="AH3577" s="17">
        <f t="shared" ca="1" si="979"/>
        <v>169</v>
      </c>
      <c r="AI3577" s="17" t="str">
        <f>IFERROR(VLOOKUP(U3577,[1]Cruces!$O$1:$P$6,2,0),"Sin Orden")</f>
        <v>Resuelta</v>
      </c>
      <c r="AJ3577" s="17">
        <f t="shared" si="980"/>
        <v>19</v>
      </c>
      <c r="AK3577" s="17">
        <f t="shared" si="981"/>
        <v>6</v>
      </c>
      <c r="AL3577" s="17">
        <f t="shared" si="982"/>
        <v>2020</v>
      </c>
      <c r="AM3577" s="17">
        <f t="shared" ca="1" si="983"/>
        <v>159</v>
      </c>
      <c r="AN3577" s="18" t="str">
        <f>IFERROR(VLOOKUP(R3577*1,'[1]Ordenes de Servicio'!G:K,5,0),"No Cruza")</f>
        <v>No Cruza</v>
      </c>
      <c r="AO3577" s="17">
        <f t="shared" ca="1" si="984"/>
        <v>10</v>
      </c>
      <c r="AP3577" s="17">
        <f t="shared" si="985"/>
        <v>19</v>
      </c>
      <c r="AQ3577" s="17">
        <f t="shared" si="986"/>
        <v>6</v>
      </c>
      <c r="AR3577" s="17">
        <f t="shared" si="987"/>
        <v>2020</v>
      </c>
      <c r="AS3577" s="17">
        <f t="shared" ca="1" si="988"/>
        <v>159</v>
      </c>
      <c r="AT3577" s="17" t="str">
        <f t="shared" ca="1" si="991"/>
        <v>No</v>
      </c>
      <c r="AU3577" s="17">
        <f t="shared" si="989"/>
        <v>0</v>
      </c>
      <c r="AV3577" s="17" t="str">
        <f>+VLOOKUP(B3577,[1]Cruces!S:T,2,0)</f>
        <v>4. Presupuesto de Obra</v>
      </c>
    </row>
    <row r="3578" spans="1:48" hidden="1" x14ac:dyDescent="0.25">
      <c r="A3578" s="17" t="s">
        <v>6355</v>
      </c>
      <c r="B3578" s="17" t="s">
        <v>54</v>
      </c>
      <c r="C3578" s="17">
        <v>0</v>
      </c>
      <c r="D3578" s="17">
        <v>0</v>
      </c>
      <c r="E3578" s="17" t="s">
        <v>55</v>
      </c>
      <c r="F3578" s="17" t="s">
        <v>107</v>
      </c>
      <c r="G3578" s="17" t="s">
        <v>6356</v>
      </c>
      <c r="H3578" s="17">
        <v>0</v>
      </c>
      <c r="I3578" s="17" t="s">
        <v>71</v>
      </c>
      <c r="J3578" s="17" t="s">
        <v>59</v>
      </c>
      <c r="K3578" s="17" t="s">
        <v>6357</v>
      </c>
      <c r="L3578" s="17" t="s">
        <v>117</v>
      </c>
      <c r="M3578" s="17" t="s">
        <v>118</v>
      </c>
      <c r="N3578" s="17" t="s">
        <v>62</v>
      </c>
      <c r="O3578" s="17">
        <v>20200915</v>
      </c>
      <c r="P3578" s="17">
        <v>20200923</v>
      </c>
      <c r="Q3578" s="17">
        <v>1180</v>
      </c>
      <c r="R3578" s="17">
        <v>28143361</v>
      </c>
      <c r="S3578" s="17" t="s">
        <v>100</v>
      </c>
      <c r="T3578" s="17" t="s">
        <v>63</v>
      </c>
      <c r="U3578" s="17" t="s">
        <v>91</v>
      </c>
      <c r="V3578" s="17">
        <f t="shared" si="990"/>
        <v>112.5</v>
      </c>
      <c r="W3578" s="17">
        <v>112500</v>
      </c>
      <c r="X3578" s="17" t="s">
        <v>64</v>
      </c>
      <c r="Y3578" s="17" t="s">
        <v>65</v>
      </c>
      <c r="Z3578" s="17">
        <v>20200923</v>
      </c>
      <c r="AA3578" s="17" t="s">
        <v>78</v>
      </c>
      <c r="AB3578" s="17">
        <v>1</v>
      </c>
      <c r="AC3578" s="17" t="str">
        <f>IFERROR(VLOOKUP(A3578,[1]Cruces!AJ:AK,2,0),VLOOKUP(CONCATENATE(X3578,AA3578),[1]Cruces!G:H,2,0))</f>
        <v>Solicitud de Obra</v>
      </c>
      <c r="AD3578" s="17">
        <f t="shared" si="976"/>
        <v>15</v>
      </c>
      <c r="AE3578" s="17">
        <f t="shared" si="977"/>
        <v>9</v>
      </c>
      <c r="AF3578" s="17">
        <f t="shared" si="978"/>
        <v>2020</v>
      </c>
      <c r="AG3578" s="17" t="str">
        <f>IFERROR(VLOOKUP(MID(A3578,2,4)*1,[1]Cruces!K:L,2,0),"Verificar")</f>
        <v>Atlántico Norte</v>
      </c>
      <c r="AH3578" s="17">
        <f t="shared" ca="1" si="979"/>
        <v>71</v>
      </c>
      <c r="AI3578" s="17" t="str">
        <f>IFERROR(VLOOKUP(U3578,[1]Cruces!$O$1:$P$6,2,0),"Sin Orden")</f>
        <v>Resuelta</v>
      </c>
      <c r="AJ3578" s="17">
        <f t="shared" si="980"/>
        <v>23</v>
      </c>
      <c r="AK3578" s="17">
        <f t="shared" si="981"/>
        <v>9</v>
      </c>
      <c r="AL3578" s="17">
        <f t="shared" si="982"/>
        <v>2020</v>
      </c>
      <c r="AM3578" s="17">
        <f t="shared" ca="1" si="983"/>
        <v>63</v>
      </c>
      <c r="AN3578" s="18" t="str">
        <f>IFERROR(VLOOKUP(R3578*1,'[1]Ordenes de Servicio'!G:K,5,0),"No Cruza")</f>
        <v>No Cruza</v>
      </c>
      <c r="AO3578" s="17">
        <f t="shared" ca="1" si="984"/>
        <v>8</v>
      </c>
      <c r="AP3578" s="17">
        <f t="shared" si="985"/>
        <v>23</v>
      </c>
      <c r="AQ3578" s="17">
        <f t="shared" si="986"/>
        <v>9</v>
      </c>
      <c r="AR3578" s="17">
        <f t="shared" si="987"/>
        <v>2020</v>
      </c>
      <c r="AS3578" s="17">
        <f t="shared" ca="1" si="988"/>
        <v>63</v>
      </c>
      <c r="AT3578" s="17" t="str">
        <f t="shared" ca="1" si="991"/>
        <v>No</v>
      </c>
      <c r="AU3578" s="17">
        <f t="shared" si="989"/>
        <v>0</v>
      </c>
      <c r="AV3578" s="17" t="str">
        <f>+VLOOKUP(B3578,[1]Cruces!S:T,2,0)</f>
        <v>4. Presupuesto de Obra</v>
      </c>
    </row>
    <row r="3579" spans="1:48" hidden="1" x14ac:dyDescent="0.25">
      <c r="A3579" s="17" t="s">
        <v>10206</v>
      </c>
      <c r="B3579" s="17" t="s">
        <v>6595</v>
      </c>
      <c r="C3579" s="17">
        <v>0</v>
      </c>
      <c r="D3579" s="17">
        <v>0</v>
      </c>
      <c r="E3579" s="17" t="s">
        <v>55</v>
      </c>
      <c r="F3579" s="17" t="s">
        <v>232</v>
      </c>
      <c r="G3579" s="17" t="s">
        <v>10207</v>
      </c>
      <c r="H3579" s="17">
        <v>0</v>
      </c>
      <c r="I3579" s="17" t="s">
        <v>71</v>
      </c>
      <c r="J3579" s="17" t="s">
        <v>59</v>
      </c>
      <c r="K3579" s="17" t="s">
        <v>97</v>
      </c>
      <c r="L3579" s="17" t="s">
        <v>8050</v>
      </c>
      <c r="M3579" s="17" t="s">
        <v>8051</v>
      </c>
      <c r="N3579" s="17" t="s">
        <v>6600</v>
      </c>
      <c r="O3579" s="17">
        <v>20201014</v>
      </c>
      <c r="P3579" s="17">
        <v>20201015</v>
      </c>
      <c r="Q3579" s="17">
        <v>1210</v>
      </c>
      <c r="R3579" s="17">
        <v>28237975</v>
      </c>
      <c r="S3579" s="17" t="s">
        <v>6601</v>
      </c>
      <c r="T3579" s="17" t="s">
        <v>63</v>
      </c>
      <c r="U3579" s="17" t="s">
        <v>77</v>
      </c>
      <c r="V3579" s="17">
        <f t="shared" si="990"/>
        <v>3</v>
      </c>
      <c r="W3579" s="17">
        <v>3000</v>
      </c>
      <c r="X3579" s="17" t="s">
        <v>7065</v>
      </c>
      <c r="Y3579" s="17" t="s">
        <v>6595</v>
      </c>
      <c r="Z3579" s="17">
        <v>20201015</v>
      </c>
      <c r="AA3579" s="17" t="s">
        <v>1947</v>
      </c>
      <c r="AB3579" s="17">
        <v>1</v>
      </c>
      <c r="AC3579" s="17" t="str">
        <f>IFERROR(VLOOKUP(A3579,[1]Cruces!AJ:AK,2,0),VLOOKUP(CONCATENATE(X3579,AA3579),[1]Cruces!G:H,2,0))</f>
        <v>Solicitud por BT</v>
      </c>
      <c r="AD3579" s="17">
        <f t="shared" si="976"/>
        <v>14</v>
      </c>
      <c r="AE3579" s="17">
        <f t="shared" si="977"/>
        <v>10</v>
      </c>
      <c r="AF3579" s="17">
        <f t="shared" si="978"/>
        <v>2020</v>
      </c>
      <c r="AG3579" s="17" t="str">
        <f>IFERROR(VLOOKUP(MID(A3579,2,4)*1,[1]Cruces!K:L,2,0),"Verificar")</f>
        <v>Atlántico Sur</v>
      </c>
      <c r="AH3579" s="17">
        <f t="shared" ca="1" si="979"/>
        <v>42</v>
      </c>
      <c r="AI3579" s="17" t="str">
        <f>IFERROR(VLOOKUP(U3579,[1]Cruces!$O$1:$P$6,2,0),"Sin Orden")</f>
        <v>Pendiente</v>
      </c>
      <c r="AJ3579" s="17">
        <f t="shared" si="980"/>
        <v>15</v>
      </c>
      <c r="AK3579" s="17">
        <f t="shared" si="981"/>
        <v>10</v>
      </c>
      <c r="AL3579" s="17">
        <f t="shared" si="982"/>
        <v>2020</v>
      </c>
      <c r="AM3579" s="17">
        <f t="shared" ca="1" si="983"/>
        <v>41</v>
      </c>
      <c r="AN3579" s="18">
        <f>IFERROR(VLOOKUP(R3579*1,'[1]Ordenes de Servicio'!G:K,5,0),"No Cruza")</f>
        <v>44120</v>
      </c>
      <c r="AO3579" s="17">
        <f t="shared" ca="1" si="984"/>
        <v>41</v>
      </c>
      <c r="AP3579" s="17">
        <f t="shared" si="985"/>
        <v>15</v>
      </c>
      <c r="AQ3579" s="17">
        <f t="shared" si="986"/>
        <v>10</v>
      </c>
      <c r="AR3579" s="17">
        <f t="shared" si="987"/>
        <v>2020</v>
      </c>
      <c r="AS3579" s="17">
        <f t="shared" ca="1" si="988"/>
        <v>41</v>
      </c>
      <c r="AT3579" s="17" t="str">
        <f t="shared" ca="1" si="991"/>
        <v>No</v>
      </c>
      <c r="AU3579" s="17">
        <f t="shared" si="989"/>
        <v>0</v>
      </c>
      <c r="AV3579" s="17" t="str">
        <f>+VLOOKUP(B3579,[1]Cruces!S:T,2,0)</f>
        <v>7. Ejecución en Campo OS BT</v>
      </c>
    </row>
    <row r="3580" spans="1:48" hidden="1" x14ac:dyDescent="0.25">
      <c r="A3580" s="17" t="s">
        <v>6358</v>
      </c>
      <c r="B3580" s="17" t="s">
        <v>68</v>
      </c>
      <c r="C3580" s="17">
        <v>2322711</v>
      </c>
      <c r="D3580" s="17">
        <v>20096257</v>
      </c>
      <c r="E3580" s="17" t="s">
        <v>745</v>
      </c>
      <c r="F3580" s="17" t="s">
        <v>120</v>
      </c>
      <c r="G3580" s="17" t="s">
        <v>6359</v>
      </c>
      <c r="H3580" s="17">
        <v>3287608</v>
      </c>
      <c r="I3580" s="17" t="s">
        <v>165</v>
      </c>
      <c r="J3580" s="17" t="s">
        <v>6360</v>
      </c>
      <c r="K3580" s="17" t="s">
        <v>97</v>
      </c>
      <c r="L3580" s="17" t="s">
        <v>122</v>
      </c>
      <c r="M3580" s="17" t="s">
        <v>123</v>
      </c>
      <c r="N3580" s="17" t="s">
        <v>75</v>
      </c>
      <c r="O3580" s="17">
        <v>20180910</v>
      </c>
      <c r="P3580" s="17">
        <v>20180910</v>
      </c>
      <c r="Q3580" s="17">
        <v>9510</v>
      </c>
      <c r="R3580" s="17">
        <v>25503319</v>
      </c>
      <c r="S3580" s="17" t="s">
        <v>76</v>
      </c>
      <c r="T3580" s="17" t="s">
        <v>63</v>
      </c>
      <c r="U3580" s="17" t="s">
        <v>88</v>
      </c>
      <c r="V3580" s="17">
        <f t="shared" si="990"/>
        <v>45</v>
      </c>
      <c r="W3580" s="17">
        <v>45000</v>
      </c>
      <c r="X3580" s="17" t="s">
        <v>89</v>
      </c>
      <c r="Y3580" s="17" t="s">
        <v>136</v>
      </c>
      <c r="Z3580" s="17">
        <v>20180910</v>
      </c>
      <c r="AA3580" s="17" t="s">
        <v>335</v>
      </c>
      <c r="AB3580" s="17">
        <v>1</v>
      </c>
      <c r="AC3580" s="17" t="str">
        <f>IFERROR(VLOOKUP(A3580,[1]Cruces!AJ:AK,2,0),VLOOKUP(CONCATENATE(X3580,AA3580),[1]Cruces!G:H,2,0))</f>
        <v>Solicitud de Obra</v>
      </c>
      <c r="AD3580" s="17">
        <f t="shared" si="976"/>
        <v>10</v>
      </c>
      <c r="AE3580" s="17">
        <f t="shared" si="977"/>
        <v>9</v>
      </c>
      <c r="AF3580" s="17">
        <f t="shared" si="978"/>
        <v>2018</v>
      </c>
      <c r="AG3580" s="17" t="str">
        <f>IFERROR(VLOOKUP(MID(A3580,2,4)*1,[1]Cruces!K:L,2,0),"Verificar")</f>
        <v>Atlántico Norte</v>
      </c>
      <c r="AH3580" s="17">
        <f t="shared" ca="1" si="979"/>
        <v>807</v>
      </c>
      <c r="AI3580" s="17" t="str">
        <f>IFERROR(VLOOKUP(U3580,[1]Cruces!$O$1:$P$6,2,0),"Sin Orden")</f>
        <v>Resuelta</v>
      </c>
      <c r="AJ3580" s="17">
        <f t="shared" si="980"/>
        <v>10</v>
      </c>
      <c r="AK3580" s="17">
        <f t="shared" si="981"/>
        <v>9</v>
      </c>
      <c r="AL3580" s="17">
        <f t="shared" si="982"/>
        <v>2018</v>
      </c>
      <c r="AM3580" s="17">
        <f t="shared" ca="1" si="983"/>
        <v>807</v>
      </c>
      <c r="AN3580" s="18" t="str">
        <f>IFERROR(VLOOKUP(R3580*1,'[1]Ordenes de Servicio'!G:K,5,0),"No Cruza")</f>
        <v>No Cruza</v>
      </c>
      <c r="AO3580" s="17">
        <f t="shared" ca="1" si="984"/>
        <v>0</v>
      </c>
      <c r="AP3580" s="17">
        <f t="shared" si="985"/>
        <v>10</v>
      </c>
      <c r="AQ3580" s="17">
        <f t="shared" si="986"/>
        <v>9</v>
      </c>
      <c r="AR3580" s="17">
        <f t="shared" si="987"/>
        <v>2018</v>
      </c>
      <c r="AS3580" s="17">
        <f t="shared" ca="1" si="988"/>
        <v>807</v>
      </c>
      <c r="AT3580" s="17" t="str">
        <f t="shared" ca="1" si="991"/>
        <v>Si</v>
      </c>
      <c r="AU3580" s="17">
        <f t="shared" si="989"/>
        <v>0</v>
      </c>
      <c r="AV3580" s="17" t="str">
        <f>+VLOOKUP(B3580,[1]Cruces!S:T,2,0)</f>
        <v>5. Consultoría / Adjudicación</v>
      </c>
    </row>
    <row r="3581" spans="1:48" hidden="1" x14ac:dyDescent="0.25">
      <c r="A3581" s="17" t="s">
        <v>10208</v>
      </c>
      <c r="B3581" s="17" t="s">
        <v>569</v>
      </c>
      <c r="C3581" s="17">
        <v>2206821</v>
      </c>
      <c r="D3581" s="17">
        <v>20016165</v>
      </c>
      <c r="E3581" s="17" t="s">
        <v>93</v>
      </c>
      <c r="F3581" s="17" t="s">
        <v>7098</v>
      </c>
      <c r="G3581" s="17" t="s">
        <v>10209</v>
      </c>
      <c r="H3581" s="17">
        <v>3015609400</v>
      </c>
      <c r="I3581" s="17" t="s">
        <v>71</v>
      </c>
      <c r="J3581" s="17" t="s">
        <v>10210</v>
      </c>
      <c r="K3581" s="17" t="s">
        <v>10211</v>
      </c>
      <c r="L3581" s="17" t="s">
        <v>7101</v>
      </c>
      <c r="M3581" s="17" t="s">
        <v>7102</v>
      </c>
      <c r="N3581" s="17" t="s">
        <v>572</v>
      </c>
      <c r="O3581" s="17">
        <v>20201117</v>
      </c>
      <c r="P3581" s="17">
        <v>20201117</v>
      </c>
      <c r="Q3581" s="17">
        <v>1170</v>
      </c>
      <c r="R3581" s="17">
        <v>0</v>
      </c>
      <c r="S3581" s="17"/>
      <c r="T3581" s="17" t="s">
        <v>63</v>
      </c>
      <c r="U3581" s="17"/>
      <c r="V3581" s="17">
        <f t="shared" si="990"/>
        <v>3</v>
      </c>
      <c r="W3581" s="17">
        <v>3000</v>
      </c>
      <c r="X3581" s="17" t="s">
        <v>89</v>
      </c>
      <c r="Y3581" s="17" t="s">
        <v>569</v>
      </c>
      <c r="Z3581" s="17">
        <v>20201117</v>
      </c>
      <c r="AA3581" s="17" t="s">
        <v>1947</v>
      </c>
      <c r="AB3581" s="17">
        <v>1</v>
      </c>
      <c r="AC3581" s="17" t="str">
        <f>IFERROR(VLOOKUP(A3581,[1]Cruces!AJ:AK,2,0),VLOOKUP(CONCATENATE(X3581,AA3581),[1]Cruces!G:H,2,0))</f>
        <v>Solicitud por BT</v>
      </c>
      <c r="AD3581" s="17">
        <f t="shared" si="976"/>
        <v>17</v>
      </c>
      <c r="AE3581" s="17">
        <f t="shared" si="977"/>
        <v>11</v>
      </c>
      <c r="AF3581" s="17">
        <f t="shared" si="978"/>
        <v>2020</v>
      </c>
      <c r="AG3581" s="17" t="str">
        <f>IFERROR(VLOOKUP(MID(A3581,2,4)*1,[1]Cruces!K:L,2,0),"Verificar")</f>
        <v>Atlántico Norte</v>
      </c>
      <c r="AH3581" s="17">
        <f t="shared" ca="1" si="979"/>
        <v>8</v>
      </c>
      <c r="AI3581" s="17" t="str">
        <f>IFERROR(VLOOKUP(U3581,[1]Cruces!$O$1:$P$6,2,0),"Sin Orden")</f>
        <v>Sin Orden</v>
      </c>
      <c r="AJ3581" s="17">
        <f t="shared" si="980"/>
        <v>17</v>
      </c>
      <c r="AK3581" s="17">
        <f t="shared" si="981"/>
        <v>11</v>
      </c>
      <c r="AL3581" s="17">
        <f t="shared" si="982"/>
        <v>2020</v>
      </c>
      <c r="AM3581" s="17">
        <f t="shared" ca="1" si="983"/>
        <v>8</v>
      </c>
      <c r="AN3581" s="18" t="str">
        <f>IFERROR(VLOOKUP(R3581*1,'[1]Ordenes de Servicio'!G:K,5,0),"No Cruza")</f>
        <v>No Cruza</v>
      </c>
      <c r="AO3581" s="17">
        <f t="shared" ca="1" si="984"/>
        <v>8</v>
      </c>
      <c r="AP3581" s="17">
        <f t="shared" si="985"/>
        <v>17</v>
      </c>
      <c r="AQ3581" s="17">
        <f t="shared" si="986"/>
        <v>11</v>
      </c>
      <c r="AR3581" s="17">
        <f t="shared" si="987"/>
        <v>2020</v>
      </c>
      <c r="AS3581" s="17">
        <f t="shared" ca="1" si="988"/>
        <v>8</v>
      </c>
      <c r="AT3581" s="17" t="str">
        <f t="shared" ca="1" si="991"/>
        <v>No</v>
      </c>
      <c r="AU3581" s="17">
        <f t="shared" si="989"/>
        <v>0</v>
      </c>
      <c r="AV3581" s="17" t="str">
        <f>+VLOOKUP(B3581,[1]Cruces!S:T,2,0)</f>
        <v>1. Solicitud</v>
      </c>
    </row>
    <row r="3582" spans="1:48" hidden="1" x14ac:dyDescent="0.25">
      <c r="A3582" s="17" t="s">
        <v>10212</v>
      </c>
      <c r="B3582" s="17" t="s">
        <v>569</v>
      </c>
      <c r="C3582" s="17">
        <v>0</v>
      </c>
      <c r="D3582" s="17">
        <v>0</v>
      </c>
      <c r="E3582" s="17" t="s">
        <v>55</v>
      </c>
      <c r="F3582" s="17" t="s">
        <v>7082</v>
      </c>
      <c r="G3582" s="17" t="s">
        <v>10213</v>
      </c>
      <c r="H3582" s="17">
        <v>3003047569</v>
      </c>
      <c r="I3582" s="17" t="s">
        <v>71</v>
      </c>
      <c r="J3582" s="17" t="s">
        <v>59</v>
      </c>
      <c r="K3582" s="17" t="s">
        <v>10214</v>
      </c>
      <c r="L3582" s="17" t="s">
        <v>7140</v>
      </c>
      <c r="M3582" s="17" t="s">
        <v>7141</v>
      </c>
      <c r="N3582" s="17" t="s">
        <v>572</v>
      </c>
      <c r="O3582" s="17">
        <v>20201109</v>
      </c>
      <c r="P3582" s="17">
        <v>20201109</v>
      </c>
      <c r="Q3582" s="17">
        <v>1180</v>
      </c>
      <c r="R3582" s="17">
        <v>0</v>
      </c>
      <c r="S3582" s="17"/>
      <c r="T3582" s="17" t="s">
        <v>63</v>
      </c>
      <c r="U3582" s="17"/>
      <c r="V3582" s="17">
        <f t="shared" si="990"/>
        <v>3</v>
      </c>
      <c r="W3582" s="17">
        <v>3000</v>
      </c>
      <c r="X3582" s="17" t="s">
        <v>7065</v>
      </c>
      <c r="Y3582" s="17" t="s">
        <v>569</v>
      </c>
      <c r="Z3582" s="17">
        <v>20201109</v>
      </c>
      <c r="AA3582" s="17" t="s">
        <v>1947</v>
      </c>
      <c r="AB3582" s="17">
        <v>1</v>
      </c>
      <c r="AC3582" s="17" t="str">
        <f>IFERROR(VLOOKUP(A3582,[1]Cruces!AJ:AK,2,0),VLOOKUP(CONCATENATE(X3582,AA3582),[1]Cruces!G:H,2,0))</f>
        <v>Solicitud por BT</v>
      </c>
      <c r="AD3582" s="17">
        <f t="shared" si="976"/>
        <v>9</v>
      </c>
      <c r="AE3582" s="17">
        <f t="shared" si="977"/>
        <v>11</v>
      </c>
      <c r="AF3582" s="17">
        <f t="shared" si="978"/>
        <v>2020</v>
      </c>
      <c r="AG3582" s="17" t="str">
        <f>IFERROR(VLOOKUP(MID(A3582,2,4)*1,[1]Cruces!K:L,2,0),"Verificar")</f>
        <v>Atlántico Norte</v>
      </c>
      <c r="AH3582" s="17">
        <f t="shared" ca="1" si="979"/>
        <v>16</v>
      </c>
      <c r="AI3582" s="17" t="str">
        <f>IFERROR(VLOOKUP(U3582,[1]Cruces!$O$1:$P$6,2,0),"Sin Orden")</f>
        <v>Sin Orden</v>
      </c>
      <c r="AJ3582" s="17">
        <f t="shared" si="980"/>
        <v>9</v>
      </c>
      <c r="AK3582" s="17">
        <f t="shared" si="981"/>
        <v>11</v>
      </c>
      <c r="AL3582" s="17">
        <f t="shared" si="982"/>
        <v>2020</v>
      </c>
      <c r="AM3582" s="17">
        <f t="shared" ca="1" si="983"/>
        <v>16</v>
      </c>
      <c r="AN3582" s="18" t="str">
        <f>IFERROR(VLOOKUP(R3582*1,'[1]Ordenes de Servicio'!G:K,5,0),"No Cruza")</f>
        <v>No Cruza</v>
      </c>
      <c r="AO3582" s="17">
        <f t="shared" ca="1" si="984"/>
        <v>16</v>
      </c>
      <c r="AP3582" s="17">
        <f t="shared" si="985"/>
        <v>9</v>
      </c>
      <c r="AQ3582" s="17">
        <f t="shared" si="986"/>
        <v>11</v>
      </c>
      <c r="AR3582" s="17">
        <f t="shared" si="987"/>
        <v>2020</v>
      </c>
      <c r="AS3582" s="17">
        <f t="shared" ca="1" si="988"/>
        <v>16</v>
      </c>
      <c r="AT3582" s="17" t="str">
        <f t="shared" ca="1" si="991"/>
        <v>No</v>
      </c>
      <c r="AU3582" s="17">
        <f t="shared" si="989"/>
        <v>0</v>
      </c>
      <c r="AV3582" s="17" t="str">
        <f>+VLOOKUP(B3582,[1]Cruces!S:T,2,0)</f>
        <v>1. Solicitud</v>
      </c>
    </row>
    <row r="3583" spans="1:48" hidden="1" x14ac:dyDescent="0.25">
      <c r="A3583" s="17" t="s">
        <v>6361</v>
      </c>
      <c r="B3583" s="17" t="s">
        <v>54</v>
      </c>
      <c r="C3583" s="17">
        <v>0</v>
      </c>
      <c r="D3583" s="17">
        <v>0</v>
      </c>
      <c r="E3583" s="17" t="s">
        <v>55</v>
      </c>
      <c r="F3583" s="17" t="s">
        <v>232</v>
      </c>
      <c r="G3583" s="17" t="s">
        <v>6362</v>
      </c>
      <c r="H3583" s="17">
        <v>3154488699</v>
      </c>
      <c r="I3583" s="17" t="s">
        <v>71</v>
      </c>
      <c r="J3583" s="17" t="s">
        <v>59</v>
      </c>
      <c r="K3583" s="17" t="s">
        <v>6363</v>
      </c>
      <c r="L3583" s="17" t="s">
        <v>280</v>
      </c>
      <c r="M3583" s="17" t="s">
        <v>281</v>
      </c>
      <c r="N3583" s="17" t="s">
        <v>62</v>
      </c>
      <c r="O3583" s="17">
        <v>20200427</v>
      </c>
      <c r="P3583" s="17">
        <v>20200429</v>
      </c>
      <c r="Q3583" s="17">
        <v>7541</v>
      </c>
      <c r="R3583" s="17">
        <v>27386976</v>
      </c>
      <c r="S3583" s="17" t="s">
        <v>100</v>
      </c>
      <c r="T3583" s="17" t="s">
        <v>63</v>
      </c>
      <c r="U3583" s="17" t="s">
        <v>91</v>
      </c>
      <c r="V3583" s="17">
        <f t="shared" si="990"/>
        <v>300</v>
      </c>
      <c r="W3583" s="17">
        <v>300000</v>
      </c>
      <c r="X3583" s="17" t="s">
        <v>64</v>
      </c>
      <c r="Y3583" s="17" t="s">
        <v>65</v>
      </c>
      <c r="Z3583" s="17">
        <v>20200429</v>
      </c>
      <c r="AA3583" s="17" t="s">
        <v>124</v>
      </c>
      <c r="AB3583" s="17">
        <v>1</v>
      </c>
      <c r="AC3583" s="17" t="str">
        <f>IFERROR(VLOOKUP(A3583,[1]Cruces!AJ:AK,2,0),VLOOKUP(CONCATENATE(X3583,AA3583),[1]Cruces!G:H,2,0))</f>
        <v>Solicitud de Obra</v>
      </c>
      <c r="AD3583" s="17">
        <f t="shared" si="976"/>
        <v>27</v>
      </c>
      <c r="AE3583" s="17">
        <f t="shared" si="977"/>
        <v>4</v>
      </c>
      <c r="AF3583" s="17">
        <f t="shared" si="978"/>
        <v>2020</v>
      </c>
      <c r="AG3583" s="17" t="str">
        <f>IFERROR(VLOOKUP(MID(A3583,2,4)*1,[1]Cruces!K:L,2,0),"Verificar")</f>
        <v>Atlántico Sur</v>
      </c>
      <c r="AH3583" s="17">
        <f t="shared" ca="1" si="979"/>
        <v>212</v>
      </c>
      <c r="AI3583" s="17" t="str">
        <f>IFERROR(VLOOKUP(U3583,[1]Cruces!$O$1:$P$6,2,0),"Sin Orden")</f>
        <v>Resuelta</v>
      </c>
      <c r="AJ3583" s="17">
        <f t="shared" si="980"/>
        <v>29</v>
      </c>
      <c r="AK3583" s="17">
        <f t="shared" si="981"/>
        <v>4</v>
      </c>
      <c r="AL3583" s="17">
        <f t="shared" si="982"/>
        <v>2020</v>
      </c>
      <c r="AM3583" s="17">
        <f t="shared" ca="1" si="983"/>
        <v>210</v>
      </c>
      <c r="AN3583" s="18" t="str">
        <f>IFERROR(VLOOKUP(R3583*1,'[1]Ordenes de Servicio'!G:K,5,0),"No Cruza")</f>
        <v>No Cruza</v>
      </c>
      <c r="AO3583" s="17">
        <f t="shared" ca="1" si="984"/>
        <v>2</v>
      </c>
      <c r="AP3583" s="17">
        <f t="shared" si="985"/>
        <v>29</v>
      </c>
      <c r="AQ3583" s="17">
        <f t="shared" si="986"/>
        <v>4</v>
      </c>
      <c r="AR3583" s="17">
        <f t="shared" si="987"/>
        <v>2020</v>
      </c>
      <c r="AS3583" s="17">
        <f t="shared" ca="1" si="988"/>
        <v>210</v>
      </c>
      <c r="AT3583" s="17" t="str">
        <f t="shared" ca="1" si="991"/>
        <v>No</v>
      </c>
      <c r="AU3583" s="17">
        <f t="shared" si="989"/>
        <v>0</v>
      </c>
      <c r="AV3583" s="17" t="str">
        <f>+VLOOKUP(B3583,[1]Cruces!S:T,2,0)</f>
        <v>4. Presupuesto de Obra</v>
      </c>
    </row>
    <row r="3584" spans="1:48" hidden="1" x14ac:dyDescent="0.25">
      <c r="A3584" s="17" t="s">
        <v>6364</v>
      </c>
      <c r="B3584" s="17" t="s">
        <v>68</v>
      </c>
      <c r="C3584" s="17">
        <v>0</v>
      </c>
      <c r="D3584" s="17">
        <v>0</v>
      </c>
      <c r="E3584" s="17" t="s">
        <v>55</v>
      </c>
      <c r="F3584" s="17" t="s">
        <v>81</v>
      </c>
      <c r="G3584" s="17" t="s">
        <v>6365</v>
      </c>
      <c r="H3584" s="17">
        <v>3103544955</v>
      </c>
      <c r="I3584" s="17" t="s">
        <v>71</v>
      </c>
      <c r="J3584" s="17" t="s">
        <v>59</v>
      </c>
      <c r="K3584" s="17" t="s">
        <v>6366</v>
      </c>
      <c r="L3584" s="17" t="s">
        <v>85</v>
      </c>
      <c r="M3584" s="17" t="s">
        <v>86</v>
      </c>
      <c r="N3584" s="17" t="s">
        <v>75</v>
      </c>
      <c r="O3584" s="17">
        <v>20180815</v>
      </c>
      <c r="P3584" s="17">
        <v>20190301</v>
      </c>
      <c r="Q3584" s="17">
        <v>7791</v>
      </c>
      <c r="R3584" s="17">
        <v>25455449</v>
      </c>
      <c r="S3584" s="17" t="s">
        <v>100</v>
      </c>
      <c r="T3584" s="17" t="s">
        <v>63</v>
      </c>
      <c r="U3584" s="17" t="s">
        <v>91</v>
      </c>
      <c r="V3584" s="17">
        <f t="shared" si="990"/>
        <v>225</v>
      </c>
      <c r="W3584" s="17">
        <v>225000</v>
      </c>
      <c r="X3584" s="17" t="s">
        <v>64</v>
      </c>
      <c r="Y3584" s="17" t="s">
        <v>105</v>
      </c>
      <c r="Z3584" s="17">
        <v>20190508</v>
      </c>
      <c r="AA3584" s="17" t="s">
        <v>124</v>
      </c>
      <c r="AB3584" s="17">
        <v>1</v>
      </c>
      <c r="AC3584" s="17" t="str">
        <f>IFERROR(VLOOKUP(A3584,[1]Cruces!AJ:AK,2,0),VLOOKUP(CONCATENATE(X3584,AA3584),[1]Cruces!G:H,2,0))</f>
        <v>Solicitud de Obra</v>
      </c>
      <c r="AD3584" s="17">
        <f t="shared" si="976"/>
        <v>15</v>
      </c>
      <c r="AE3584" s="17">
        <f t="shared" si="977"/>
        <v>8</v>
      </c>
      <c r="AF3584" s="17">
        <f t="shared" si="978"/>
        <v>2018</v>
      </c>
      <c r="AG3584" s="17" t="str">
        <f>IFERROR(VLOOKUP(MID(A3584,2,4)*1,[1]Cruces!K:L,2,0),"Verificar")</f>
        <v>Magdalena</v>
      </c>
      <c r="AH3584" s="17">
        <f t="shared" ca="1" si="979"/>
        <v>833</v>
      </c>
      <c r="AI3584" s="17" t="str">
        <f>IFERROR(VLOOKUP(U3584,[1]Cruces!$O$1:$P$6,2,0),"Sin Orden")</f>
        <v>Resuelta</v>
      </c>
      <c r="AJ3584" s="17">
        <f t="shared" si="980"/>
        <v>8</v>
      </c>
      <c r="AK3584" s="17">
        <f t="shared" si="981"/>
        <v>5</v>
      </c>
      <c r="AL3584" s="17">
        <f t="shared" si="982"/>
        <v>2019</v>
      </c>
      <c r="AM3584" s="17">
        <f t="shared" ca="1" si="983"/>
        <v>567</v>
      </c>
      <c r="AN3584" s="18" t="str">
        <f>IFERROR(VLOOKUP(R3584*1,'[1]Ordenes de Servicio'!G:K,5,0),"No Cruza")</f>
        <v>No Cruza</v>
      </c>
      <c r="AO3584" s="17">
        <f t="shared" ca="1" si="984"/>
        <v>266</v>
      </c>
      <c r="AP3584" s="17">
        <f t="shared" si="985"/>
        <v>1</v>
      </c>
      <c r="AQ3584" s="17">
        <f t="shared" si="986"/>
        <v>3</v>
      </c>
      <c r="AR3584" s="17">
        <f t="shared" si="987"/>
        <v>2019</v>
      </c>
      <c r="AS3584" s="17">
        <f t="shared" ca="1" si="988"/>
        <v>635</v>
      </c>
      <c r="AT3584" s="17" t="str">
        <f t="shared" ca="1" si="991"/>
        <v>Si</v>
      </c>
      <c r="AU3584" s="17">
        <f t="shared" si="989"/>
        <v>68</v>
      </c>
      <c r="AV3584" s="17" t="str">
        <f>+VLOOKUP(B3584,[1]Cruces!S:T,2,0)</f>
        <v>5. Consultoría / Adjudicación</v>
      </c>
    </row>
    <row r="3585" spans="1:48" hidden="1" x14ac:dyDescent="0.25">
      <c r="A3585" s="17" t="s">
        <v>6367</v>
      </c>
      <c r="B3585" s="17" t="s">
        <v>68</v>
      </c>
      <c r="C3585" s="17">
        <v>0</v>
      </c>
      <c r="D3585" s="17">
        <v>0</v>
      </c>
      <c r="E3585" s="17" t="s">
        <v>55</v>
      </c>
      <c r="F3585" s="17" t="s">
        <v>56</v>
      </c>
      <c r="G3585" s="17" t="s">
        <v>6368</v>
      </c>
      <c r="H3585" s="17">
        <v>3145566124</v>
      </c>
      <c r="I3585" s="17" t="s">
        <v>116</v>
      </c>
      <c r="J3585" s="17" t="s">
        <v>59</v>
      </c>
      <c r="K3585" s="17" t="s">
        <v>97</v>
      </c>
      <c r="L3585" s="17" t="s">
        <v>172</v>
      </c>
      <c r="M3585" s="17" t="s">
        <v>173</v>
      </c>
      <c r="N3585" s="17" t="s">
        <v>75</v>
      </c>
      <c r="O3585" s="17">
        <v>20180425</v>
      </c>
      <c r="P3585" s="17">
        <v>20180622</v>
      </c>
      <c r="Q3585" s="17">
        <v>1110</v>
      </c>
      <c r="R3585" s="17">
        <v>25480539</v>
      </c>
      <c r="S3585" s="17" t="s">
        <v>76</v>
      </c>
      <c r="T3585" s="17" t="s">
        <v>63</v>
      </c>
      <c r="U3585" s="17" t="s">
        <v>91</v>
      </c>
      <c r="V3585" s="17">
        <f t="shared" si="990"/>
        <v>112.5</v>
      </c>
      <c r="W3585" s="17">
        <v>112500</v>
      </c>
      <c r="X3585" s="17" t="s">
        <v>64</v>
      </c>
      <c r="Y3585" s="17" t="s">
        <v>136</v>
      </c>
      <c r="Z3585" s="17">
        <v>20180627</v>
      </c>
      <c r="AA3585" s="17" t="s">
        <v>137</v>
      </c>
      <c r="AB3585" s="17">
        <v>1</v>
      </c>
      <c r="AC3585" s="17" t="str">
        <f>IFERROR(VLOOKUP(A3585,[1]Cruces!AJ:AK,2,0),VLOOKUP(CONCATENATE(X3585,AA3585),[1]Cruces!G:H,2,0))</f>
        <v>Solicitud de Obra</v>
      </c>
      <c r="AD3585" s="17">
        <f t="shared" si="976"/>
        <v>25</v>
      </c>
      <c r="AE3585" s="17">
        <f t="shared" si="977"/>
        <v>4</v>
      </c>
      <c r="AF3585" s="17">
        <f t="shared" si="978"/>
        <v>2018</v>
      </c>
      <c r="AG3585" s="17" t="str">
        <f>IFERROR(VLOOKUP(MID(A3585,2,4)*1,[1]Cruces!K:L,2,0),"Verificar")</f>
        <v>Atlántico Norte</v>
      </c>
      <c r="AH3585" s="17">
        <f t="shared" ca="1" si="979"/>
        <v>945</v>
      </c>
      <c r="AI3585" s="17" t="str">
        <f>IFERROR(VLOOKUP(U3585,[1]Cruces!$O$1:$P$6,2,0),"Sin Orden")</f>
        <v>Resuelta</v>
      </c>
      <c r="AJ3585" s="17">
        <f t="shared" si="980"/>
        <v>27</v>
      </c>
      <c r="AK3585" s="17">
        <f t="shared" si="981"/>
        <v>6</v>
      </c>
      <c r="AL3585" s="17">
        <f t="shared" si="982"/>
        <v>2018</v>
      </c>
      <c r="AM3585" s="17">
        <f t="shared" ca="1" si="983"/>
        <v>882</v>
      </c>
      <c r="AN3585" s="18">
        <f>IFERROR(VLOOKUP(R3585*1,'[1]Ordenes de Servicio'!G:K,5,0),"No Cruza")</f>
        <v>43346</v>
      </c>
      <c r="AO3585" s="17">
        <f t="shared" ca="1" si="984"/>
        <v>63</v>
      </c>
      <c r="AP3585" s="17">
        <f t="shared" si="985"/>
        <v>22</v>
      </c>
      <c r="AQ3585" s="17">
        <f t="shared" si="986"/>
        <v>6</v>
      </c>
      <c r="AR3585" s="17">
        <f t="shared" si="987"/>
        <v>2018</v>
      </c>
      <c r="AS3585" s="17">
        <f t="shared" ca="1" si="988"/>
        <v>887</v>
      </c>
      <c r="AT3585" s="17" t="str">
        <f t="shared" ca="1" si="991"/>
        <v>Si</v>
      </c>
      <c r="AU3585" s="17">
        <f t="shared" si="989"/>
        <v>5</v>
      </c>
      <c r="AV3585" s="17" t="str">
        <f>+VLOOKUP(B3585,[1]Cruces!S:T,2,0)</f>
        <v>5. Consultoría / Adjudicación</v>
      </c>
    </row>
    <row r="3586" spans="1:48" hidden="1" x14ac:dyDescent="0.25">
      <c r="A3586" s="17" t="s">
        <v>6369</v>
      </c>
      <c r="B3586" s="17" t="s">
        <v>68</v>
      </c>
      <c r="C3586" s="17">
        <v>0</v>
      </c>
      <c r="D3586" s="17">
        <v>0</v>
      </c>
      <c r="E3586" s="17" t="s">
        <v>55</v>
      </c>
      <c r="F3586" s="17" t="s">
        <v>232</v>
      </c>
      <c r="G3586" s="17" t="s">
        <v>3168</v>
      </c>
      <c r="H3586" s="17">
        <v>0</v>
      </c>
      <c r="I3586" s="17" t="s">
        <v>116</v>
      </c>
      <c r="J3586" s="17" t="s">
        <v>59</v>
      </c>
      <c r="K3586" s="17" t="s">
        <v>3169</v>
      </c>
      <c r="L3586" s="17" t="s">
        <v>111</v>
      </c>
      <c r="M3586" s="17" t="s">
        <v>112</v>
      </c>
      <c r="N3586" s="17" t="s">
        <v>75</v>
      </c>
      <c r="O3586" s="17">
        <v>20180327</v>
      </c>
      <c r="P3586" s="17">
        <v>20180419</v>
      </c>
      <c r="Q3586" s="17">
        <v>9520</v>
      </c>
      <c r="R3586" s="17">
        <v>25276151</v>
      </c>
      <c r="S3586" s="17" t="s">
        <v>76</v>
      </c>
      <c r="T3586" s="17" t="s">
        <v>63</v>
      </c>
      <c r="U3586" s="17" t="s">
        <v>88</v>
      </c>
      <c r="V3586" s="17">
        <f t="shared" si="990"/>
        <v>45</v>
      </c>
      <c r="W3586" s="17">
        <v>45000</v>
      </c>
      <c r="X3586" s="17" t="s">
        <v>64</v>
      </c>
      <c r="Y3586" s="17" t="s">
        <v>150</v>
      </c>
      <c r="Z3586" s="17">
        <v>20191227</v>
      </c>
      <c r="AA3586" s="17" t="s">
        <v>78</v>
      </c>
      <c r="AB3586" s="17">
        <v>1</v>
      </c>
      <c r="AC3586" s="17" t="str">
        <f>IFERROR(VLOOKUP(A3586,[1]Cruces!AJ:AK,2,0),VLOOKUP(CONCATENATE(X3586,AA3586),[1]Cruces!G:H,2,0))</f>
        <v>Solicitud de Obra</v>
      </c>
      <c r="AD3586" s="17">
        <f t="shared" si="976"/>
        <v>27</v>
      </c>
      <c r="AE3586" s="17">
        <f t="shared" si="977"/>
        <v>3</v>
      </c>
      <c r="AF3586" s="17">
        <f t="shared" si="978"/>
        <v>2018</v>
      </c>
      <c r="AG3586" s="17" t="str">
        <f>IFERROR(VLOOKUP(MID(A3586,2,4)*1,[1]Cruces!K:L,2,0),"Verificar")</f>
        <v>Atlántico Sur</v>
      </c>
      <c r="AH3586" s="17">
        <f t="shared" ca="1" si="979"/>
        <v>974</v>
      </c>
      <c r="AI3586" s="17" t="str">
        <f>IFERROR(VLOOKUP(U3586,[1]Cruces!$O$1:$P$6,2,0),"Sin Orden")</f>
        <v>Resuelta</v>
      </c>
      <c r="AJ3586" s="17">
        <f t="shared" si="980"/>
        <v>27</v>
      </c>
      <c r="AK3586" s="17">
        <f t="shared" si="981"/>
        <v>12</v>
      </c>
      <c r="AL3586" s="17">
        <f t="shared" si="982"/>
        <v>2019</v>
      </c>
      <c r="AM3586" s="17">
        <f t="shared" ca="1" si="983"/>
        <v>334</v>
      </c>
      <c r="AN3586" s="18" t="str">
        <f>IFERROR(VLOOKUP(R3586*1,'[1]Ordenes de Servicio'!G:K,5,0),"No Cruza")</f>
        <v>No Cruza</v>
      </c>
      <c r="AO3586" s="17">
        <f t="shared" ca="1" si="984"/>
        <v>640</v>
      </c>
      <c r="AP3586" s="17">
        <f t="shared" si="985"/>
        <v>19</v>
      </c>
      <c r="AQ3586" s="17">
        <f t="shared" si="986"/>
        <v>4</v>
      </c>
      <c r="AR3586" s="17">
        <f t="shared" si="987"/>
        <v>2018</v>
      </c>
      <c r="AS3586" s="17">
        <f t="shared" ca="1" si="988"/>
        <v>951</v>
      </c>
      <c r="AT3586" s="17" t="str">
        <f t="shared" ca="1" si="991"/>
        <v>Si</v>
      </c>
      <c r="AU3586" s="17">
        <f t="shared" si="989"/>
        <v>617</v>
      </c>
      <c r="AV3586" s="17" t="str">
        <f>+VLOOKUP(B3586,[1]Cruces!S:T,2,0)</f>
        <v>5. Consultoría / Adjudicación</v>
      </c>
    </row>
    <row r="3587" spans="1:48" hidden="1" x14ac:dyDescent="0.25">
      <c r="A3587" s="17" t="s">
        <v>6370</v>
      </c>
      <c r="B3587" s="17" t="s">
        <v>54</v>
      </c>
      <c r="C3587" s="17">
        <v>3828972</v>
      </c>
      <c r="D3587" s="17">
        <v>20670109</v>
      </c>
      <c r="E3587" s="17" t="s">
        <v>93</v>
      </c>
      <c r="F3587" s="17" t="s">
        <v>81</v>
      </c>
      <c r="G3587" s="17" t="s">
        <v>6371</v>
      </c>
      <c r="H3587" s="17">
        <v>3783561</v>
      </c>
      <c r="I3587" s="17" t="s">
        <v>71</v>
      </c>
      <c r="J3587" s="17" t="s">
        <v>6372</v>
      </c>
      <c r="K3587" s="17" t="s">
        <v>97</v>
      </c>
      <c r="L3587" s="17" t="s">
        <v>85</v>
      </c>
      <c r="M3587" s="17" t="s">
        <v>86</v>
      </c>
      <c r="N3587" s="17" t="s">
        <v>62</v>
      </c>
      <c r="O3587" s="17">
        <v>20200828</v>
      </c>
      <c r="P3587" s="17">
        <v>20201005</v>
      </c>
      <c r="Q3587" s="17">
        <v>9350</v>
      </c>
      <c r="R3587" s="17">
        <v>28180842</v>
      </c>
      <c r="S3587" s="17" t="s">
        <v>100</v>
      </c>
      <c r="T3587" s="17" t="s">
        <v>63</v>
      </c>
      <c r="U3587" s="17" t="s">
        <v>91</v>
      </c>
      <c r="V3587" s="17">
        <f t="shared" si="990"/>
        <v>112.5</v>
      </c>
      <c r="W3587" s="17">
        <v>112500</v>
      </c>
      <c r="X3587" s="17" t="s">
        <v>89</v>
      </c>
      <c r="Y3587" s="17" t="s">
        <v>65</v>
      </c>
      <c r="Z3587" s="17">
        <v>20201005</v>
      </c>
      <c r="AA3587" s="17" t="s">
        <v>78</v>
      </c>
      <c r="AB3587" s="17">
        <v>1</v>
      </c>
      <c r="AC3587" s="17" t="str">
        <f>IFERROR(VLOOKUP(A3587,[1]Cruces!AJ:AK,2,0),VLOOKUP(CONCATENATE(X3587,AA3587),[1]Cruces!G:H,2,0))</f>
        <v>Solicitud de Obra</v>
      </c>
      <c r="AD3587" s="17">
        <f t="shared" si="976"/>
        <v>28</v>
      </c>
      <c r="AE3587" s="17">
        <f t="shared" si="977"/>
        <v>8</v>
      </c>
      <c r="AF3587" s="17">
        <f t="shared" si="978"/>
        <v>2020</v>
      </c>
      <c r="AG3587" s="17" t="str">
        <f>IFERROR(VLOOKUP(MID(A3587,2,4)*1,[1]Cruces!K:L,2,0),"Verificar")</f>
        <v>Magdalena</v>
      </c>
      <c r="AH3587" s="17">
        <f t="shared" ca="1" si="979"/>
        <v>89</v>
      </c>
      <c r="AI3587" s="17" t="str">
        <f>IFERROR(VLOOKUP(U3587,[1]Cruces!$O$1:$P$6,2,0),"Sin Orden")</f>
        <v>Resuelta</v>
      </c>
      <c r="AJ3587" s="17">
        <f t="shared" si="980"/>
        <v>5</v>
      </c>
      <c r="AK3587" s="17">
        <f t="shared" si="981"/>
        <v>10</v>
      </c>
      <c r="AL3587" s="17">
        <f t="shared" si="982"/>
        <v>2020</v>
      </c>
      <c r="AM3587" s="17">
        <f t="shared" ca="1" si="983"/>
        <v>51</v>
      </c>
      <c r="AN3587" s="18" t="str">
        <f>IFERROR(VLOOKUP(R3587*1,'[1]Ordenes de Servicio'!G:K,5,0),"No Cruza")</f>
        <v>No Cruza</v>
      </c>
      <c r="AO3587" s="17">
        <f t="shared" ca="1" si="984"/>
        <v>38</v>
      </c>
      <c r="AP3587" s="17">
        <f t="shared" si="985"/>
        <v>5</v>
      </c>
      <c r="AQ3587" s="17">
        <f t="shared" si="986"/>
        <v>10</v>
      </c>
      <c r="AR3587" s="17">
        <f t="shared" si="987"/>
        <v>2020</v>
      </c>
      <c r="AS3587" s="17">
        <f t="shared" ca="1" si="988"/>
        <v>51</v>
      </c>
      <c r="AT3587" s="17" t="str">
        <f t="shared" ca="1" si="991"/>
        <v>No</v>
      </c>
      <c r="AU3587" s="17">
        <f t="shared" si="989"/>
        <v>0</v>
      </c>
      <c r="AV3587" s="17" t="str">
        <f>+VLOOKUP(B3587,[1]Cruces!S:T,2,0)</f>
        <v>4. Presupuesto de Obra</v>
      </c>
    </row>
    <row r="3588" spans="1:48" hidden="1" x14ac:dyDescent="0.25">
      <c r="A3588" s="17" t="s">
        <v>10215</v>
      </c>
      <c r="B3588" s="17" t="s">
        <v>6595</v>
      </c>
      <c r="C3588" s="17">
        <v>0</v>
      </c>
      <c r="D3588" s="17">
        <v>0</v>
      </c>
      <c r="E3588" s="17" t="s">
        <v>55</v>
      </c>
      <c r="F3588" s="17" t="s">
        <v>5366</v>
      </c>
      <c r="G3588" s="17" t="s">
        <v>10216</v>
      </c>
      <c r="H3588" s="17">
        <v>3116597960</v>
      </c>
      <c r="I3588" s="17" t="s">
        <v>71</v>
      </c>
      <c r="J3588" s="17" t="s">
        <v>59</v>
      </c>
      <c r="K3588" s="17" t="s">
        <v>10217</v>
      </c>
      <c r="L3588" s="17" t="s">
        <v>5368</v>
      </c>
      <c r="M3588" s="17" t="s">
        <v>5369</v>
      </c>
      <c r="N3588" s="17" t="s">
        <v>6600</v>
      </c>
      <c r="O3588" s="17">
        <v>20200720</v>
      </c>
      <c r="P3588" s="17">
        <v>20200801</v>
      </c>
      <c r="Q3588" s="17">
        <v>1180</v>
      </c>
      <c r="R3588" s="17">
        <v>28149680</v>
      </c>
      <c r="S3588" s="17" t="s">
        <v>6601</v>
      </c>
      <c r="T3588" s="17" t="s">
        <v>63</v>
      </c>
      <c r="U3588" s="17" t="s">
        <v>91</v>
      </c>
      <c r="V3588" s="17">
        <f t="shared" si="990"/>
        <v>3</v>
      </c>
      <c r="W3588" s="17">
        <v>3000</v>
      </c>
      <c r="X3588" s="17" t="s">
        <v>7065</v>
      </c>
      <c r="Y3588" s="17" t="s">
        <v>150</v>
      </c>
      <c r="Z3588" s="17">
        <v>20200806</v>
      </c>
      <c r="AA3588" s="17" t="s">
        <v>1947</v>
      </c>
      <c r="AB3588" s="17">
        <v>1</v>
      </c>
      <c r="AC3588" s="17" t="str">
        <f>IFERROR(VLOOKUP(A3588,[1]Cruces!AJ:AK,2,0),VLOOKUP(CONCATENATE(X3588,AA3588),[1]Cruces!G:H,2,0))</f>
        <v>Solicitud por BT</v>
      </c>
      <c r="AD3588" s="17">
        <f t="shared" si="976"/>
        <v>20</v>
      </c>
      <c r="AE3588" s="17">
        <f t="shared" si="977"/>
        <v>7</v>
      </c>
      <c r="AF3588" s="17">
        <f t="shared" si="978"/>
        <v>2020</v>
      </c>
      <c r="AG3588" s="17" t="str">
        <f>IFERROR(VLOOKUP(MID(A3588,2,4)*1,[1]Cruces!K:L,2,0),"Verificar")</f>
        <v>Atlántico Norte</v>
      </c>
      <c r="AH3588" s="17">
        <f t="shared" ca="1" si="979"/>
        <v>128</v>
      </c>
      <c r="AI3588" s="17" t="str">
        <f>IFERROR(VLOOKUP(U3588,[1]Cruces!$O$1:$P$6,2,0),"Sin Orden")</f>
        <v>Resuelta</v>
      </c>
      <c r="AJ3588" s="17">
        <f t="shared" si="980"/>
        <v>6</v>
      </c>
      <c r="AK3588" s="17">
        <f t="shared" si="981"/>
        <v>8</v>
      </c>
      <c r="AL3588" s="17">
        <f t="shared" si="982"/>
        <v>2020</v>
      </c>
      <c r="AM3588" s="17">
        <f t="shared" ca="1" si="983"/>
        <v>111</v>
      </c>
      <c r="AN3588" s="18" t="str">
        <f>IFERROR(VLOOKUP(R3588*1,'[1]Ordenes de Servicio'!G:K,5,0),"No Cruza")</f>
        <v>No Cruza</v>
      </c>
      <c r="AO3588" s="17">
        <f t="shared" ca="1" si="984"/>
        <v>17</v>
      </c>
      <c r="AP3588" s="17">
        <f t="shared" si="985"/>
        <v>1</v>
      </c>
      <c r="AQ3588" s="17">
        <f t="shared" si="986"/>
        <v>8</v>
      </c>
      <c r="AR3588" s="17">
        <f t="shared" si="987"/>
        <v>2020</v>
      </c>
      <c r="AS3588" s="17">
        <f t="shared" ca="1" si="988"/>
        <v>116</v>
      </c>
      <c r="AT3588" s="17" t="str">
        <f t="shared" ca="1" si="991"/>
        <v>No</v>
      </c>
      <c r="AU3588" s="17">
        <f t="shared" si="989"/>
        <v>5</v>
      </c>
      <c r="AV3588" s="17" t="str">
        <f>+VLOOKUP(B3588,[1]Cruces!S:T,2,0)</f>
        <v>7. Ejecución en Campo OS BT</v>
      </c>
    </row>
    <row r="3589" spans="1:48" hidden="1" x14ac:dyDescent="0.25">
      <c r="A3589" s="17" t="s">
        <v>6373</v>
      </c>
      <c r="B3589" s="17" t="s">
        <v>68</v>
      </c>
      <c r="C3589" s="17">
        <v>1963362</v>
      </c>
      <c r="D3589" s="17">
        <v>0</v>
      </c>
      <c r="E3589" s="17" t="s">
        <v>55</v>
      </c>
      <c r="F3589" s="17" t="s">
        <v>107</v>
      </c>
      <c r="G3589" s="17" t="s">
        <v>6374</v>
      </c>
      <c r="H3589" s="17">
        <v>0</v>
      </c>
      <c r="I3589" s="17" t="s">
        <v>116</v>
      </c>
      <c r="J3589" s="17" t="s">
        <v>59</v>
      </c>
      <c r="K3589" s="17" t="s">
        <v>6375</v>
      </c>
      <c r="L3589" s="17" t="s">
        <v>111</v>
      </c>
      <c r="M3589" s="17" t="s">
        <v>112</v>
      </c>
      <c r="N3589" s="17" t="s">
        <v>75</v>
      </c>
      <c r="O3589" s="17">
        <v>20200204</v>
      </c>
      <c r="P3589" s="17">
        <v>20200318</v>
      </c>
      <c r="Q3589" s="17">
        <v>1150</v>
      </c>
      <c r="R3589" s="17">
        <v>27879180</v>
      </c>
      <c r="S3589" s="17" t="s">
        <v>76</v>
      </c>
      <c r="T3589" s="17" t="s">
        <v>63</v>
      </c>
      <c r="U3589" s="17" t="s">
        <v>91</v>
      </c>
      <c r="V3589" s="17">
        <f t="shared" si="990"/>
        <v>75</v>
      </c>
      <c r="W3589" s="17">
        <v>75000</v>
      </c>
      <c r="X3589" s="17" t="s">
        <v>89</v>
      </c>
      <c r="Y3589" s="17" t="s">
        <v>105</v>
      </c>
      <c r="Z3589" s="17">
        <v>20200806</v>
      </c>
      <c r="AA3589" s="17" t="s">
        <v>101</v>
      </c>
      <c r="AB3589" s="17">
        <v>1</v>
      </c>
      <c r="AC3589" s="17" t="str">
        <f>IFERROR(VLOOKUP(A3589,[1]Cruces!AJ:AK,2,0),VLOOKUP(CONCATENATE(X3589,AA3589),[1]Cruces!G:H,2,0))</f>
        <v>Solicitud de Obra</v>
      </c>
      <c r="AD3589" s="17">
        <f t="shared" si="976"/>
        <v>4</v>
      </c>
      <c r="AE3589" s="17">
        <f t="shared" si="977"/>
        <v>2</v>
      </c>
      <c r="AF3589" s="17">
        <f t="shared" si="978"/>
        <v>2020</v>
      </c>
      <c r="AG3589" s="17" t="str">
        <f>IFERROR(VLOOKUP(MID(A3589,2,4)*1,[1]Cruces!K:L,2,0),"Verificar")</f>
        <v>Atlántico Norte</v>
      </c>
      <c r="AH3589" s="17">
        <f t="shared" ca="1" si="979"/>
        <v>295</v>
      </c>
      <c r="AI3589" s="17" t="str">
        <f>IFERROR(VLOOKUP(U3589,[1]Cruces!$O$1:$P$6,2,0),"Sin Orden")</f>
        <v>Resuelta</v>
      </c>
      <c r="AJ3589" s="17">
        <f t="shared" si="980"/>
        <v>6</v>
      </c>
      <c r="AK3589" s="17">
        <f t="shared" si="981"/>
        <v>8</v>
      </c>
      <c r="AL3589" s="17">
        <f t="shared" si="982"/>
        <v>2020</v>
      </c>
      <c r="AM3589" s="17">
        <f t="shared" ca="1" si="983"/>
        <v>111</v>
      </c>
      <c r="AN3589" s="18">
        <f>IFERROR(VLOOKUP(R3589*1,'[1]Ordenes de Servicio'!G:K,5,0),"No Cruza")</f>
        <v>44039</v>
      </c>
      <c r="AO3589" s="17">
        <f t="shared" ca="1" si="984"/>
        <v>184</v>
      </c>
      <c r="AP3589" s="17">
        <f t="shared" si="985"/>
        <v>18</v>
      </c>
      <c r="AQ3589" s="17">
        <f t="shared" si="986"/>
        <v>3</v>
      </c>
      <c r="AR3589" s="17">
        <f t="shared" si="987"/>
        <v>2020</v>
      </c>
      <c r="AS3589" s="17">
        <f t="shared" ca="1" si="988"/>
        <v>252</v>
      </c>
      <c r="AT3589" s="17" t="str">
        <f t="shared" ca="1" si="991"/>
        <v>No</v>
      </c>
      <c r="AU3589" s="17">
        <f t="shared" si="989"/>
        <v>141</v>
      </c>
      <c r="AV3589" s="17" t="str">
        <f>+VLOOKUP(B3589,[1]Cruces!S:T,2,0)</f>
        <v>5. Consultoría / Adjudicación</v>
      </c>
    </row>
    <row r="3590" spans="1:48" x14ac:dyDescent="0.25">
      <c r="A3590" s="17" t="s">
        <v>6376</v>
      </c>
      <c r="B3590" s="17" t="s">
        <v>80</v>
      </c>
      <c r="C3590" s="17">
        <v>6529005</v>
      </c>
      <c r="D3590" s="17">
        <v>0</v>
      </c>
      <c r="E3590" s="17" t="s">
        <v>55</v>
      </c>
      <c r="F3590" s="17" t="s">
        <v>107</v>
      </c>
      <c r="G3590" s="17" t="s">
        <v>6377</v>
      </c>
      <c r="H3590" s="17">
        <v>3790840</v>
      </c>
      <c r="I3590" s="17" t="s">
        <v>71</v>
      </c>
      <c r="J3590" s="17" t="s">
        <v>59</v>
      </c>
      <c r="K3590" s="17" t="s">
        <v>6378</v>
      </c>
      <c r="L3590" s="17" t="s">
        <v>325</v>
      </c>
      <c r="M3590" s="17" t="s">
        <v>326</v>
      </c>
      <c r="N3590" s="17" t="s">
        <v>87</v>
      </c>
      <c r="O3590" s="17">
        <v>20161130</v>
      </c>
      <c r="P3590" s="17">
        <v>20171219</v>
      </c>
      <c r="Q3590" s="17">
        <v>1110</v>
      </c>
      <c r="R3590" s="17">
        <v>24343825</v>
      </c>
      <c r="S3590" s="17" t="s">
        <v>76</v>
      </c>
      <c r="T3590" s="17" t="s">
        <v>63</v>
      </c>
      <c r="U3590" s="17" t="s">
        <v>91</v>
      </c>
      <c r="V3590" s="17">
        <f t="shared" si="990"/>
        <v>112.5</v>
      </c>
      <c r="W3590" s="17">
        <v>112500</v>
      </c>
      <c r="X3590" s="17" t="s">
        <v>89</v>
      </c>
      <c r="Y3590" s="17" t="s">
        <v>80</v>
      </c>
      <c r="Z3590" s="17">
        <v>20171219</v>
      </c>
      <c r="AA3590" s="17" t="s">
        <v>101</v>
      </c>
      <c r="AB3590" s="17">
        <v>1</v>
      </c>
      <c r="AC3590" s="17" t="str">
        <f>IFERROR(VLOOKUP(A3590,[1]Cruces!AJ:AK,2,0),VLOOKUP(CONCATENATE(X3590,AA3590),[1]Cruces!G:H,2,0))</f>
        <v>Solicitud de Obra</v>
      </c>
      <c r="AD3590" s="17">
        <f t="shared" si="976"/>
        <v>30</v>
      </c>
      <c r="AE3590" s="17">
        <f t="shared" si="977"/>
        <v>11</v>
      </c>
      <c r="AF3590" s="17">
        <f t="shared" si="978"/>
        <v>2016</v>
      </c>
      <c r="AG3590" s="17" t="str">
        <f>IFERROR(VLOOKUP(MID(A3590,2,4)*1,[1]Cruces!K:L,2,0),"Verificar")</f>
        <v>Atlántico Norte</v>
      </c>
      <c r="AH3590" s="17">
        <f t="shared" ca="1" si="979"/>
        <v>1456</v>
      </c>
      <c r="AI3590" s="17" t="str">
        <f>IFERROR(VLOOKUP(U3590,[1]Cruces!$O$1:$P$6,2,0),"Sin Orden")</f>
        <v>Resuelta</v>
      </c>
      <c r="AJ3590" s="17">
        <f t="shared" si="980"/>
        <v>19</v>
      </c>
      <c r="AK3590" s="17">
        <f t="shared" si="981"/>
        <v>12</v>
      </c>
      <c r="AL3590" s="17">
        <f t="shared" si="982"/>
        <v>2017</v>
      </c>
      <c r="AM3590" s="17">
        <f t="shared" ca="1" si="983"/>
        <v>1072</v>
      </c>
      <c r="AN3590" s="18" t="str">
        <f>IFERROR(VLOOKUP(R3590*1,'[1]Ordenes de Servicio'!G:K,5,0),"No Cruza")</f>
        <v>No Cruza</v>
      </c>
      <c r="AO3590" s="17">
        <f t="shared" ca="1" si="984"/>
        <v>384</v>
      </c>
      <c r="AP3590" s="17">
        <f t="shared" si="985"/>
        <v>19</v>
      </c>
      <c r="AQ3590" s="17">
        <f t="shared" si="986"/>
        <v>12</v>
      </c>
      <c r="AR3590" s="17">
        <f t="shared" si="987"/>
        <v>2017</v>
      </c>
      <c r="AS3590" s="17">
        <f t="shared" ca="1" si="988"/>
        <v>1072</v>
      </c>
      <c r="AT3590" s="17" t="str">
        <f t="shared" ca="1" si="991"/>
        <v>Si</v>
      </c>
      <c r="AU3590" s="17">
        <f t="shared" si="989"/>
        <v>0</v>
      </c>
      <c r="AV3590" s="17" t="str">
        <f>+VLOOKUP(B3590,[1]Cruces!S:T,2,0)</f>
        <v>8. Puesta en Servicio</v>
      </c>
    </row>
    <row r="3591" spans="1:48" hidden="1" x14ac:dyDescent="0.25">
      <c r="A3591" s="17" t="s">
        <v>10218</v>
      </c>
      <c r="B3591" s="17" t="s">
        <v>6595</v>
      </c>
      <c r="C3591" s="17">
        <v>3004704</v>
      </c>
      <c r="D3591" s="17">
        <v>20087672</v>
      </c>
      <c r="E3591" s="17" t="s">
        <v>93</v>
      </c>
      <c r="F3591" s="17" t="s">
        <v>3386</v>
      </c>
      <c r="G3591" s="17" t="s">
        <v>8688</v>
      </c>
      <c r="H3591" s="17">
        <v>3358737</v>
      </c>
      <c r="I3591" s="17" t="s">
        <v>71</v>
      </c>
      <c r="J3591" s="17" t="s">
        <v>8689</v>
      </c>
      <c r="K3591" s="17" t="s">
        <v>8690</v>
      </c>
      <c r="L3591" s="17" t="s">
        <v>7181</v>
      </c>
      <c r="M3591" s="17" t="s">
        <v>7182</v>
      </c>
      <c r="N3591" s="17" t="s">
        <v>6600</v>
      </c>
      <c r="O3591" s="17">
        <v>20201106</v>
      </c>
      <c r="P3591" s="17">
        <v>20201109</v>
      </c>
      <c r="Q3591" s="17">
        <v>1170</v>
      </c>
      <c r="R3591" s="17">
        <v>28272077</v>
      </c>
      <c r="S3591" s="17" t="s">
        <v>7072</v>
      </c>
      <c r="T3591" s="17" t="s">
        <v>63</v>
      </c>
      <c r="U3591" s="17" t="s">
        <v>91</v>
      </c>
      <c r="V3591" s="17">
        <f t="shared" si="990"/>
        <v>3</v>
      </c>
      <c r="W3591" s="17">
        <v>3000</v>
      </c>
      <c r="X3591" s="17" t="s">
        <v>89</v>
      </c>
      <c r="Y3591" s="17" t="s">
        <v>6595</v>
      </c>
      <c r="Z3591" s="17">
        <v>20201109</v>
      </c>
      <c r="AA3591" s="17" t="s">
        <v>1947</v>
      </c>
      <c r="AB3591" s="17">
        <v>1</v>
      </c>
      <c r="AC3591" s="17" t="str">
        <f>IFERROR(VLOOKUP(A3591,[1]Cruces!AJ:AK,2,0),VLOOKUP(CONCATENATE(X3591,AA3591),[1]Cruces!G:H,2,0))</f>
        <v>Solicitud por BT</v>
      </c>
      <c r="AD3591" s="17">
        <f t="shared" si="976"/>
        <v>6</v>
      </c>
      <c r="AE3591" s="17">
        <f t="shared" si="977"/>
        <v>11</v>
      </c>
      <c r="AF3591" s="17">
        <f t="shared" si="978"/>
        <v>2020</v>
      </c>
      <c r="AG3591" s="17" t="str">
        <f>IFERROR(VLOOKUP(MID(A3591,2,4)*1,[1]Cruces!K:L,2,0),"Verificar")</f>
        <v>Atlántico Norte</v>
      </c>
      <c r="AH3591" s="17">
        <f t="shared" ca="1" si="979"/>
        <v>19</v>
      </c>
      <c r="AI3591" s="17" t="str">
        <f>IFERROR(VLOOKUP(U3591,[1]Cruces!$O$1:$P$6,2,0),"Sin Orden")</f>
        <v>Resuelta</v>
      </c>
      <c r="AJ3591" s="17">
        <f t="shared" si="980"/>
        <v>9</v>
      </c>
      <c r="AK3591" s="17">
        <f t="shared" si="981"/>
        <v>11</v>
      </c>
      <c r="AL3591" s="17">
        <f t="shared" si="982"/>
        <v>2020</v>
      </c>
      <c r="AM3591" s="17">
        <f t="shared" ca="1" si="983"/>
        <v>16</v>
      </c>
      <c r="AN3591" s="18" t="str">
        <f>IFERROR(VLOOKUP(R3591*1,'[1]Ordenes de Servicio'!G:K,5,0),"No Cruza")</f>
        <v>No Cruza</v>
      </c>
      <c r="AO3591" s="17">
        <f t="shared" ca="1" si="984"/>
        <v>3</v>
      </c>
      <c r="AP3591" s="17">
        <f t="shared" si="985"/>
        <v>9</v>
      </c>
      <c r="AQ3591" s="17">
        <f t="shared" si="986"/>
        <v>11</v>
      </c>
      <c r="AR3591" s="17">
        <f t="shared" si="987"/>
        <v>2020</v>
      </c>
      <c r="AS3591" s="17">
        <f t="shared" ca="1" si="988"/>
        <v>16</v>
      </c>
      <c r="AT3591" s="17" t="str">
        <f t="shared" ca="1" si="991"/>
        <v>No</v>
      </c>
      <c r="AU3591" s="17">
        <f t="shared" si="989"/>
        <v>0</v>
      </c>
      <c r="AV3591" s="17" t="str">
        <f>+VLOOKUP(B3591,[1]Cruces!S:T,2,0)</f>
        <v>7. Ejecución en Campo OS BT</v>
      </c>
    </row>
    <row r="3592" spans="1:48" hidden="1" x14ac:dyDescent="0.25">
      <c r="A3592" s="17" t="s">
        <v>6379</v>
      </c>
      <c r="B3592" s="17" t="s">
        <v>68</v>
      </c>
      <c r="C3592" s="17">
        <v>0</v>
      </c>
      <c r="D3592" s="17">
        <v>0</v>
      </c>
      <c r="E3592" s="17" t="s">
        <v>55</v>
      </c>
      <c r="F3592" s="17" t="s">
        <v>107</v>
      </c>
      <c r="G3592" s="17" t="s">
        <v>6380</v>
      </c>
      <c r="H3592" s="17">
        <v>0</v>
      </c>
      <c r="I3592" s="17" t="s">
        <v>83</v>
      </c>
      <c r="J3592" s="17" t="s">
        <v>59</v>
      </c>
      <c r="K3592" s="17" t="s">
        <v>6381</v>
      </c>
      <c r="L3592" s="17" t="s">
        <v>111</v>
      </c>
      <c r="M3592" s="17" t="s">
        <v>112</v>
      </c>
      <c r="N3592" s="17" t="s">
        <v>75</v>
      </c>
      <c r="O3592" s="17">
        <v>20190620</v>
      </c>
      <c r="P3592" s="17">
        <v>20190620</v>
      </c>
      <c r="Q3592" s="17">
        <v>1110</v>
      </c>
      <c r="R3592" s="17">
        <v>0</v>
      </c>
      <c r="S3592" s="17"/>
      <c r="T3592" s="17" t="s">
        <v>63</v>
      </c>
      <c r="U3592" s="17"/>
      <c r="V3592" s="17">
        <f t="shared" si="990"/>
        <v>1</v>
      </c>
      <c r="W3592" s="17">
        <v>1000</v>
      </c>
      <c r="X3592" s="17" t="s">
        <v>64</v>
      </c>
      <c r="Y3592" s="17" t="s">
        <v>68</v>
      </c>
      <c r="Z3592" s="17">
        <v>20190620</v>
      </c>
      <c r="AA3592" s="17" t="s">
        <v>113</v>
      </c>
      <c r="AB3592" s="17">
        <v>1</v>
      </c>
      <c r="AC3592" s="17" t="str">
        <f>IFERROR(VLOOKUP(A3592,[1]Cruces!AJ:AK,2,0),VLOOKUP(CONCATENATE(X3592,AA3592),[1]Cruces!G:H,2,0))</f>
        <v>Solicitud de Obra</v>
      </c>
      <c r="AD3592" s="17">
        <f t="shared" si="976"/>
        <v>20</v>
      </c>
      <c r="AE3592" s="17">
        <f t="shared" si="977"/>
        <v>6</v>
      </c>
      <c r="AF3592" s="17">
        <f t="shared" si="978"/>
        <v>2019</v>
      </c>
      <c r="AG3592" s="17" t="str">
        <f>IFERROR(VLOOKUP(MID(A3592,2,4)*1,[1]Cruces!K:L,2,0),"Verificar")</f>
        <v>Atlántico Norte</v>
      </c>
      <c r="AH3592" s="17">
        <f t="shared" ca="1" si="979"/>
        <v>524</v>
      </c>
      <c r="AI3592" s="17" t="str">
        <f>IFERROR(VLOOKUP(U3592,[1]Cruces!$O$1:$P$6,2,0),"Sin Orden")</f>
        <v>Sin Orden</v>
      </c>
      <c r="AJ3592" s="17">
        <f t="shared" si="980"/>
        <v>20</v>
      </c>
      <c r="AK3592" s="17">
        <f t="shared" si="981"/>
        <v>6</v>
      </c>
      <c r="AL3592" s="17">
        <f t="shared" si="982"/>
        <v>2019</v>
      </c>
      <c r="AM3592" s="17">
        <f t="shared" ca="1" si="983"/>
        <v>524</v>
      </c>
      <c r="AN3592" s="18" t="str">
        <f>IFERROR(VLOOKUP(R3592*1,'[1]Ordenes de Servicio'!G:K,5,0),"No Cruza")</f>
        <v>No Cruza</v>
      </c>
      <c r="AO3592" s="17">
        <f t="shared" ca="1" si="984"/>
        <v>524</v>
      </c>
      <c r="AP3592" s="17">
        <f t="shared" si="985"/>
        <v>20</v>
      </c>
      <c r="AQ3592" s="17">
        <f t="shared" si="986"/>
        <v>6</v>
      </c>
      <c r="AR3592" s="17">
        <f t="shared" si="987"/>
        <v>2019</v>
      </c>
      <c r="AS3592" s="17">
        <f t="shared" ca="1" si="988"/>
        <v>524</v>
      </c>
      <c r="AT3592" s="17" t="str">
        <f t="shared" ca="1" si="991"/>
        <v>Si</v>
      </c>
      <c r="AU3592" s="17">
        <f t="shared" si="989"/>
        <v>0</v>
      </c>
      <c r="AV3592" s="17" t="str">
        <f>+VLOOKUP(B3592,[1]Cruces!S:T,2,0)</f>
        <v>5. Consultoría / Adjudicación</v>
      </c>
    </row>
    <row r="3593" spans="1:48" hidden="1" x14ac:dyDescent="0.25">
      <c r="A3593" s="17" t="s">
        <v>6382</v>
      </c>
      <c r="B3593" s="17" t="s">
        <v>68</v>
      </c>
      <c r="C3593" s="17">
        <v>0</v>
      </c>
      <c r="D3593" s="17">
        <v>0</v>
      </c>
      <c r="E3593" s="17" t="s">
        <v>55</v>
      </c>
      <c r="F3593" s="17" t="s">
        <v>107</v>
      </c>
      <c r="G3593" s="17" t="s">
        <v>6383</v>
      </c>
      <c r="H3593" s="17">
        <v>0</v>
      </c>
      <c r="I3593" s="17" t="s">
        <v>182</v>
      </c>
      <c r="J3593" s="17" t="s">
        <v>59</v>
      </c>
      <c r="K3593" s="17" t="s">
        <v>97</v>
      </c>
      <c r="L3593" s="17" t="s">
        <v>117</v>
      </c>
      <c r="M3593" s="17" t="s">
        <v>118</v>
      </c>
      <c r="N3593" s="17" t="s">
        <v>75</v>
      </c>
      <c r="O3593" s="17">
        <v>20200916</v>
      </c>
      <c r="P3593" s="17">
        <v>20201110</v>
      </c>
      <c r="Q3593" s="17">
        <v>1110</v>
      </c>
      <c r="R3593" s="17">
        <v>28143331</v>
      </c>
      <c r="S3593" s="17" t="s">
        <v>100</v>
      </c>
      <c r="T3593" s="17" t="s">
        <v>63</v>
      </c>
      <c r="U3593" s="17" t="s">
        <v>91</v>
      </c>
      <c r="V3593" s="17">
        <f t="shared" si="990"/>
        <v>500</v>
      </c>
      <c r="W3593" s="17">
        <v>500000</v>
      </c>
      <c r="X3593" s="17" t="s">
        <v>64</v>
      </c>
      <c r="Y3593" s="17" t="s">
        <v>136</v>
      </c>
      <c r="Z3593" s="17">
        <v>20201113</v>
      </c>
      <c r="AA3593" s="17" t="s">
        <v>101</v>
      </c>
      <c r="AB3593" s="17">
        <v>1</v>
      </c>
      <c r="AC3593" s="17" t="str">
        <f>IFERROR(VLOOKUP(A3593,[1]Cruces!AJ:AK,2,0),VLOOKUP(CONCATENATE(X3593,AA3593),[1]Cruces!G:H,2,0))</f>
        <v>Solicitud de Obra</v>
      </c>
      <c r="AD3593" s="17">
        <f t="shared" si="976"/>
        <v>16</v>
      </c>
      <c r="AE3593" s="17">
        <f t="shared" si="977"/>
        <v>9</v>
      </c>
      <c r="AF3593" s="17">
        <f t="shared" si="978"/>
        <v>2020</v>
      </c>
      <c r="AG3593" s="17" t="str">
        <f>IFERROR(VLOOKUP(MID(A3593,2,4)*1,[1]Cruces!K:L,2,0),"Verificar")</f>
        <v>Atlántico Norte</v>
      </c>
      <c r="AH3593" s="17">
        <f t="shared" ca="1" si="979"/>
        <v>70</v>
      </c>
      <c r="AI3593" s="17" t="str">
        <f>IFERROR(VLOOKUP(U3593,[1]Cruces!$O$1:$P$6,2,0),"Sin Orden")</f>
        <v>Resuelta</v>
      </c>
      <c r="AJ3593" s="17">
        <f t="shared" si="980"/>
        <v>13</v>
      </c>
      <c r="AK3593" s="17">
        <f t="shared" si="981"/>
        <v>11</v>
      </c>
      <c r="AL3593" s="17">
        <f t="shared" si="982"/>
        <v>2020</v>
      </c>
      <c r="AM3593" s="17">
        <f t="shared" ca="1" si="983"/>
        <v>12</v>
      </c>
      <c r="AN3593" s="18" t="str">
        <f>IFERROR(VLOOKUP(R3593*1,'[1]Ordenes de Servicio'!G:K,5,0),"No Cruza")</f>
        <v>No Cruza</v>
      </c>
      <c r="AO3593" s="17">
        <f t="shared" ca="1" si="984"/>
        <v>58</v>
      </c>
      <c r="AP3593" s="17">
        <f t="shared" si="985"/>
        <v>10</v>
      </c>
      <c r="AQ3593" s="17">
        <f t="shared" si="986"/>
        <v>11</v>
      </c>
      <c r="AR3593" s="17">
        <f t="shared" si="987"/>
        <v>2020</v>
      </c>
      <c r="AS3593" s="17">
        <f t="shared" ca="1" si="988"/>
        <v>15</v>
      </c>
      <c r="AT3593" s="17" t="str">
        <f t="shared" ca="1" si="991"/>
        <v>No</v>
      </c>
      <c r="AU3593" s="17">
        <f t="shared" si="989"/>
        <v>3</v>
      </c>
      <c r="AV3593" s="17" t="str">
        <f>+VLOOKUP(B3593,[1]Cruces!S:T,2,0)</f>
        <v>5. Consultoría / Adjudicación</v>
      </c>
    </row>
    <row r="3594" spans="1:48" hidden="1" x14ac:dyDescent="0.25">
      <c r="A3594" s="17" t="s">
        <v>10643</v>
      </c>
      <c r="B3594" s="17" t="s">
        <v>68</v>
      </c>
      <c r="C3594" s="17">
        <v>0</v>
      </c>
      <c r="D3594" s="17">
        <v>0</v>
      </c>
      <c r="E3594" s="17" t="s">
        <v>55</v>
      </c>
      <c r="F3594" s="17" t="s">
        <v>932</v>
      </c>
      <c r="G3594" s="17" t="s">
        <v>10644</v>
      </c>
      <c r="H3594" s="17">
        <v>0</v>
      </c>
      <c r="I3594" s="17" t="s">
        <v>71</v>
      </c>
      <c r="J3594" s="17" t="s">
        <v>59</v>
      </c>
      <c r="K3594" s="17" t="s">
        <v>97</v>
      </c>
      <c r="L3594" s="17" t="s">
        <v>935</v>
      </c>
      <c r="M3594" s="17" t="s">
        <v>936</v>
      </c>
      <c r="N3594" s="17" t="s">
        <v>75</v>
      </c>
      <c r="O3594" s="17">
        <v>20200916</v>
      </c>
      <c r="P3594" s="17">
        <v>20201113</v>
      </c>
      <c r="Q3594" s="17">
        <v>7791</v>
      </c>
      <c r="R3594" s="17">
        <v>28160866</v>
      </c>
      <c r="S3594" s="17" t="s">
        <v>100</v>
      </c>
      <c r="T3594" s="17" t="s">
        <v>63</v>
      </c>
      <c r="U3594" s="17" t="s">
        <v>91</v>
      </c>
      <c r="V3594" s="17">
        <f t="shared" si="990"/>
        <v>25</v>
      </c>
      <c r="W3594" s="17">
        <v>25000</v>
      </c>
      <c r="X3594" s="17" t="s">
        <v>64</v>
      </c>
      <c r="Y3594" s="17" t="s">
        <v>68</v>
      </c>
      <c r="Z3594" s="17">
        <v>20201113</v>
      </c>
      <c r="AA3594" s="17" t="s">
        <v>78</v>
      </c>
      <c r="AB3594" s="17">
        <v>1</v>
      </c>
      <c r="AC3594" s="17" t="str">
        <f>IFERROR(VLOOKUP(A3594,[1]Cruces!AJ:AK,2,0),VLOOKUP(CONCATENATE(X3594,AA3594),[1]Cruces!G:H,2,0))</f>
        <v>Exp BMT</v>
      </c>
      <c r="AD3594" s="17">
        <f t="shared" si="976"/>
        <v>16</v>
      </c>
      <c r="AE3594" s="17">
        <f t="shared" si="977"/>
        <v>9</v>
      </c>
      <c r="AF3594" s="17">
        <f t="shared" si="978"/>
        <v>2020</v>
      </c>
      <c r="AG3594" s="17" t="str">
        <f>IFERROR(VLOOKUP(MID(A3594,2,4)*1,[1]Cruces!K:L,2,0),"Verificar")</f>
        <v>Magdalena</v>
      </c>
      <c r="AH3594" s="17">
        <f t="shared" ca="1" si="979"/>
        <v>70</v>
      </c>
      <c r="AI3594" s="17" t="str">
        <f>IFERROR(VLOOKUP(U3594,[1]Cruces!$O$1:$P$6,2,0),"Sin Orden")</f>
        <v>Resuelta</v>
      </c>
      <c r="AJ3594" s="17">
        <f t="shared" si="980"/>
        <v>13</v>
      </c>
      <c r="AK3594" s="17">
        <f t="shared" si="981"/>
        <v>11</v>
      </c>
      <c r="AL3594" s="17">
        <f t="shared" si="982"/>
        <v>2020</v>
      </c>
      <c r="AM3594" s="17">
        <f t="shared" ca="1" si="983"/>
        <v>12</v>
      </c>
      <c r="AN3594" s="18" t="str">
        <f>IFERROR(VLOOKUP(R3594*1,'[1]Ordenes de Servicio'!G:K,5,0),"No Cruza")</f>
        <v>No Cruza</v>
      </c>
      <c r="AO3594" s="17">
        <f t="shared" ca="1" si="984"/>
        <v>58</v>
      </c>
      <c r="AP3594" s="17">
        <f t="shared" si="985"/>
        <v>13</v>
      </c>
      <c r="AQ3594" s="17">
        <f t="shared" si="986"/>
        <v>11</v>
      </c>
      <c r="AR3594" s="17">
        <f t="shared" si="987"/>
        <v>2020</v>
      </c>
      <c r="AS3594" s="17">
        <f t="shared" ca="1" si="988"/>
        <v>12</v>
      </c>
      <c r="AT3594" s="17" t="str">
        <f t="shared" ca="1" si="991"/>
        <v>No</v>
      </c>
      <c r="AU3594" s="17">
        <f t="shared" si="989"/>
        <v>0</v>
      </c>
      <c r="AV3594" s="17" t="str">
        <f>+VLOOKUP(B3594,[1]Cruces!S:T,2,0)</f>
        <v>5. Consultoría / Adjudicación</v>
      </c>
    </row>
    <row r="3595" spans="1:48" hidden="1" x14ac:dyDescent="0.25">
      <c r="A3595" s="17" t="s">
        <v>6384</v>
      </c>
      <c r="B3595" s="17" t="s">
        <v>54</v>
      </c>
      <c r="C3595" s="17">
        <v>0</v>
      </c>
      <c r="D3595" s="17">
        <v>0</v>
      </c>
      <c r="E3595" s="17" t="s">
        <v>55</v>
      </c>
      <c r="F3595" s="17" t="s">
        <v>107</v>
      </c>
      <c r="G3595" s="17" t="s">
        <v>6385</v>
      </c>
      <c r="H3595" s="17">
        <v>0</v>
      </c>
      <c r="I3595" s="17" t="s">
        <v>71</v>
      </c>
      <c r="J3595" s="17" t="s">
        <v>59</v>
      </c>
      <c r="K3595" s="17" t="s">
        <v>6386</v>
      </c>
      <c r="L3595" s="17" t="s">
        <v>117</v>
      </c>
      <c r="M3595" s="17" t="s">
        <v>118</v>
      </c>
      <c r="N3595" s="17" t="s">
        <v>62</v>
      </c>
      <c r="O3595" s="17">
        <v>20200311</v>
      </c>
      <c r="P3595" s="17">
        <v>20200318</v>
      </c>
      <c r="Q3595" s="17">
        <v>1180</v>
      </c>
      <c r="R3595" s="17">
        <v>27261220</v>
      </c>
      <c r="S3595" s="17" t="s">
        <v>100</v>
      </c>
      <c r="T3595" s="17" t="s">
        <v>63</v>
      </c>
      <c r="U3595" s="17" t="s">
        <v>91</v>
      </c>
      <c r="V3595" s="17">
        <f t="shared" si="990"/>
        <v>37.5</v>
      </c>
      <c r="W3595" s="17">
        <v>37500</v>
      </c>
      <c r="X3595" s="17" t="s">
        <v>64</v>
      </c>
      <c r="Y3595" s="17" t="s">
        <v>65</v>
      </c>
      <c r="Z3595" s="17">
        <v>20200318</v>
      </c>
      <c r="AA3595" s="17" t="s">
        <v>78</v>
      </c>
      <c r="AB3595" s="17">
        <v>1</v>
      </c>
      <c r="AC3595" s="17" t="str">
        <f>IFERROR(VLOOKUP(A3595,[1]Cruces!AJ:AK,2,0),VLOOKUP(CONCATENATE(X3595,AA3595),[1]Cruces!G:H,2,0))</f>
        <v>Solicitud de Obra</v>
      </c>
      <c r="AD3595" s="17">
        <f t="shared" si="976"/>
        <v>11</v>
      </c>
      <c r="AE3595" s="17">
        <f t="shared" si="977"/>
        <v>3</v>
      </c>
      <c r="AF3595" s="17">
        <f t="shared" si="978"/>
        <v>2020</v>
      </c>
      <c r="AG3595" s="17" t="str">
        <f>IFERROR(VLOOKUP(MID(A3595,2,4)*1,[1]Cruces!K:L,2,0),"Verificar")</f>
        <v>Atlántico Norte</v>
      </c>
      <c r="AH3595" s="17">
        <f t="shared" ca="1" si="979"/>
        <v>259</v>
      </c>
      <c r="AI3595" s="17" t="str">
        <f>IFERROR(VLOOKUP(U3595,[1]Cruces!$O$1:$P$6,2,0),"Sin Orden")</f>
        <v>Resuelta</v>
      </c>
      <c r="AJ3595" s="17">
        <f t="shared" si="980"/>
        <v>18</v>
      </c>
      <c r="AK3595" s="17">
        <f t="shared" si="981"/>
        <v>3</v>
      </c>
      <c r="AL3595" s="17">
        <f t="shared" si="982"/>
        <v>2020</v>
      </c>
      <c r="AM3595" s="17">
        <f t="shared" ca="1" si="983"/>
        <v>252</v>
      </c>
      <c r="AN3595" s="18" t="str">
        <f>IFERROR(VLOOKUP(R3595*1,'[1]Ordenes de Servicio'!G:K,5,0),"No Cruza")</f>
        <v>No Cruza</v>
      </c>
      <c r="AO3595" s="17">
        <f t="shared" ca="1" si="984"/>
        <v>7</v>
      </c>
      <c r="AP3595" s="17">
        <f t="shared" si="985"/>
        <v>18</v>
      </c>
      <c r="AQ3595" s="17">
        <f t="shared" si="986"/>
        <v>3</v>
      </c>
      <c r="AR3595" s="17">
        <f t="shared" si="987"/>
        <v>2020</v>
      </c>
      <c r="AS3595" s="17">
        <f t="shared" ca="1" si="988"/>
        <v>252</v>
      </c>
      <c r="AT3595" s="17" t="str">
        <f t="shared" ca="1" si="991"/>
        <v>No</v>
      </c>
      <c r="AU3595" s="17">
        <f t="shared" si="989"/>
        <v>0</v>
      </c>
      <c r="AV3595" s="17" t="str">
        <f>+VLOOKUP(B3595,[1]Cruces!S:T,2,0)</f>
        <v>4. Presupuesto de Obra</v>
      </c>
    </row>
    <row r="3596" spans="1:48" hidden="1" x14ac:dyDescent="0.25">
      <c r="A3596" s="17" t="s">
        <v>6387</v>
      </c>
      <c r="B3596" s="17" t="s">
        <v>54</v>
      </c>
      <c r="C3596" s="17">
        <v>0</v>
      </c>
      <c r="D3596" s="17">
        <v>0</v>
      </c>
      <c r="E3596" s="17" t="s">
        <v>55</v>
      </c>
      <c r="F3596" s="17" t="s">
        <v>107</v>
      </c>
      <c r="G3596" s="17" t="s">
        <v>4794</v>
      </c>
      <c r="H3596" s="17">
        <v>0</v>
      </c>
      <c r="I3596" s="17" t="s">
        <v>116</v>
      </c>
      <c r="J3596" s="17" t="s">
        <v>59</v>
      </c>
      <c r="K3596" s="17" t="s">
        <v>97</v>
      </c>
      <c r="L3596" s="17" t="s">
        <v>325</v>
      </c>
      <c r="M3596" s="17" t="s">
        <v>326</v>
      </c>
      <c r="N3596" s="17" t="s">
        <v>62</v>
      </c>
      <c r="O3596" s="17">
        <v>20180403</v>
      </c>
      <c r="P3596" s="17">
        <v>20180412</v>
      </c>
      <c r="Q3596" s="17">
        <v>1170</v>
      </c>
      <c r="R3596" s="17">
        <v>24952334</v>
      </c>
      <c r="S3596" s="17" t="s">
        <v>100</v>
      </c>
      <c r="T3596" s="17" t="s">
        <v>63</v>
      </c>
      <c r="U3596" s="17" t="s">
        <v>91</v>
      </c>
      <c r="V3596" s="17">
        <f t="shared" si="990"/>
        <v>112.5</v>
      </c>
      <c r="W3596" s="17">
        <v>112500</v>
      </c>
      <c r="X3596" s="17" t="s">
        <v>64</v>
      </c>
      <c r="Y3596" s="17" t="s">
        <v>65</v>
      </c>
      <c r="Z3596" s="17">
        <v>20180412</v>
      </c>
      <c r="AA3596" s="17" t="s">
        <v>101</v>
      </c>
      <c r="AB3596" s="17">
        <v>1</v>
      </c>
      <c r="AC3596" s="17" t="str">
        <f>IFERROR(VLOOKUP(A3596,[1]Cruces!AJ:AK,2,0),VLOOKUP(CONCATENATE(X3596,AA3596),[1]Cruces!G:H,2,0))</f>
        <v>Solicitud de Obra</v>
      </c>
      <c r="AD3596" s="17">
        <f t="shared" si="976"/>
        <v>3</v>
      </c>
      <c r="AE3596" s="17">
        <f t="shared" si="977"/>
        <v>4</v>
      </c>
      <c r="AF3596" s="17">
        <f t="shared" si="978"/>
        <v>2018</v>
      </c>
      <c r="AG3596" s="17" t="str">
        <f>IFERROR(VLOOKUP(MID(A3596,2,4)*1,[1]Cruces!K:L,2,0),"Verificar")</f>
        <v>Atlántico Norte</v>
      </c>
      <c r="AH3596" s="17">
        <f t="shared" ca="1" si="979"/>
        <v>967</v>
      </c>
      <c r="AI3596" s="17" t="str">
        <f>IFERROR(VLOOKUP(U3596,[1]Cruces!$O$1:$P$6,2,0),"Sin Orden")</f>
        <v>Resuelta</v>
      </c>
      <c r="AJ3596" s="17">
        <f t="shared" si="980"/>
        <v>12</v>
      </c>
      <c r="AK3596" s="17">
        <f t="shared" si="981"/>
        <v>4</v>
      </c>
      <c r="AL3596" s="17">
        <f t="shared" si="982"/>
        <v>2018</v>
      </c>
      <c r="AM3596" s="17">
        <f t="shared" ca="1" si="983"/>
        <v>958</v>
      </c>
      <c r="AN3596" s="18" t="str">
        <f>IFERROR(VLOOKUP(R3596*1,'[1]Ordenes de Servicio'!G:K,5,0),"No Cruza")</f>
        <v>No Cruza</v>
      </c>
      <c r="AO3596" s="17">
        <f t="shared" ca="1" si="984"/>
        <v>9</v>
      </c>
      <c r="AP3596" s="17">
        <f t="shared" si="985"/>
        <v>12</v>
      </c>
      <c r="AQ3596" s="17">
        <f t="shared" si="986"/>
        <v>4</v>
      </c>
      <c r="AR3596" s="17">
        <f t="shared" si="987"/>
        <v>2018</v>
      </c>
      <c r="AS3596" s="17">
        <f t="shared" ca="1" si="988"/>
        <v>958</v>
      </c>
      <c r="AT3596" s="17" t="str">
        <f t="shared" ca="1" si="991"/>
        <v>Si</v>
      </c>
      <c r="AU3596" s="17">
        <f t="shared" si="989"/>
        <v>0</v>
      </c>
      <c r="AV3596" s="17" t="str">
        <f>+VLOOKUP(B3596,[1]Cruces!S:T,2,0)</f>
        <v>4. Presupuesto de Obra</v>
      </c>
    </row>
    <row r="3597" spans="1:48" hidden="1" x14ac:dyDescent="0.25">
      <c r="A3597" s="17" t="s">
        <v>6388</v>
      </c>
      <c r="B3597" s="17" t="s">
        <v>68</v>
      </c>
      <c r="C3597" s="17">
        <v>0</v>
      </c>
      <c r="D3597" s="17">
        <v>0</v>
      </c>
      <c r="E3597" s="17" t="s">
        <v>55</v>
      </c>
      <c r="F3597" s="17" t="s">
        <v>56</v>
      </c>
      <c r="G3597" s="17" t="s">
        <v>6389</v>
      </c>
      <c r="H3597" s="17">
        <v>0</v>
      </c>
      <c r="I3597" s="17" t="s">
        <v>71</v>
      </c>
      <c r="J3597" s="17" t="s">
        <v>59</v>
      </c>
      <c r="K3597" s="17" t="s">
        <v>6390</v>
      </c>
      <c r="L3597" s="17" t="s">
        <v>172</v>
      </c>
      <c r="M3597" s="17" t="s">
        <v>173</v>
      </c>
      <c r="N3597" s="17" t="s">
        <v>75</v>
      </c>
      <c r="O3597" s="17">
        <v>20200722</v>
      </c>
      <c r="P3597" s="17">
        <v>20200805</v>
      </c>
      <c r="Q3597" s="17">
        <v>9510</v>
      </c>
      <c r="R3597" s="17">
        <v>28122460</v>
      </c>
      <c r="S3597" s="17" t="s">
        <v>76</v>
      </c>
      <c r="T3597" s="17" t="s">
        <v>63</v>
      </c>
      <c r="U3597" s="17" t="s">
        <v>91</v>
      </c>
      <c r="V3597" s="17">
        <f t="shared" si="990"/>
        <v>225</v>
      </c>
      <c r="W3597" s="17">
        <v>225000</v>
      </c>
      <c r="X3597" s="17" t="s">
        <v>64</v>
      </c>
      <c r="Y3597" s="17" t="s">
        <v>150</v>
      </c>
      <c r="Z3597" s="17">
        <v>20201112</v>
      </c>
      <c r="AA3597" s="17" t="s">
        <v>101</v>
      </c>
      <c r="AB3597" s="17">
        <v>1</v>
      </c>
      <c r="AC3597" s="17" t="str">
        <f>IFERROR(VLOOKUP(A3597,[1]Cruces!AJ:AK,2,0),VLOOKUP(CONCATENATE(X3597,AA3597),[1]Cruces!G:H,2,0))</f>
        <v>Solicitud de Obra</v>
      </c>
      <c r="AD3597" s="17">
        <f t="shared" si="976"/>
        <v>22</v>
      </c>
      <c r="AE3597" s="17">
        <f t="shared" si="977"/>
        <v>7</v>
      </c>
      <c r="AF3597" s="17">
        <f t="shared" si="978"/>
        <v>2020</v>
      </c>
      <c r="AG3597" s="17" t="str">
        <f>IFERROR(VLOOKUP(MID(A3597,2,4)*1,[1]Cruces!K:L,2,0),"Verificar")</f>
        <v>Atlántico Norte</v>
      </c>
      <c r="AH3597" s="17">
        <f t="shared" ca="1" si="979"/>
        <v>126</v>
      </c>
      <c r="AI3597" s="17" t="str">
        <f>IFERROR(VLOOKUP(U3597,[1]Cruces!$O$1:$P$6,2,0),"Sin Orden")</f>
        <v>Resuelta</v>
      </c>
      <c r="AJ3597" s="17">
        <f t="shared" si="980"/>
        <v>12</v>
      </c>
      <c r="AK3597" s="17">
        <f t="shared" si="981"/>
        <v>11</v>
      </c>
      <c r="AL3597" s="17">
        <f t="shared" si="982"/>
        <v>2020</v>
      </c>
      <c r="AM3597" s="17">
        <f t="shared" ca="1" si="983"/>
        <v>13</v>
      </c>
      <c r="AN3597" s="18">
        <f>IFERROR(VLOOKUP(R3597*1,'[1]Ordenes de Servicio'!G:K,5,0),"No Cruza")</f>
        <v>44085</v>
      </c>
      <c r="AO3597" s="17">
        <f t="shared" ca="1" si="984"/>
        <v>113</v>
      </c>
      <c r="AP3597" s="17">
        <f t="shared" si="985"/>
        <v>5</v>
      </c>
      <c r="AQ3597" s="17">
        <f t="shared" si="986"/>
        <v>8</v>
      </c>
      <c r="AR3597" s="17">
        <f t="shared" si="987"/>
        <v>2020</v>
      </c>
      <c r="AS3597" s="17">
        <f t="shared" ca="1" si="988"/>
        <v>112</v>
      </c>
      <c r="AT3597" s="17" t="str">
        <f t="shared" ca="1" si="991"/>
        <v>No</v>
      </c>
      <c r="AU3597" s="17">
        <f t="shared" si="989"/>
        <v>99</v>
      </c>
      <c r="AV3597" s="17" t="str">
        <f>+VLOOKUP(B3597,[1]Cruces!S:T,2,0)</f>
        <v>5. Consultoría / Adjudicación</v>
      </c>
    </row>
    <row r="3598" spans="1:48" hidden="1" x14ac:dyDescent="0.25">
      <c r="A3598" s="17" t="s">
        <v>10219</v>
      </c>
      <c r="B3598" s="17" t="s">
        <v>6595</v>
      </c>
      <c r="C3598" s="17">
        <v>3018231</v>
      </c>
      <c r="D3598" s="17">
        <v>20115284</v>
      </c>
      <c r="E3598" s="17" t="s">
        <v>93</v>
      </c>
      <c r="F3598" s="17" t="s">
        <v>5366</v>
      </c>
      <c r="G3598" s="17" t="s">
        <v>8240</v>
      </c>
      <c r="H3598" s="17">
        <v>3041697284</v>
      </c>
      <c r="I3598" s="17" t="s">
        <v>71</v>
      </c>
      <c r="J3598" s="17" t="s">
        <v>8241</v>
      </c>
      <c r="K3598" s="17" t="s">
        <v>8242</v>
      </c>
      <c r="L3598" s="17" t="s">
        <v>5368</v>
      </c>
      <c r="M3598" s="17" t="s">
        <v>5369</v>
      </c>
      <c r="N3598" s="17" t="s">
        <v>6600</v>
      </c>
      <c r="O3598" s="17">
        <v>20201027</v>
      </c>
      <c r="P3598" s="17">
        <v>20201105</v>
      </c>
      <c r="Q3598" s="17">
        <v>1110</v>
      </c>
      <c r="R3598" s="17">
        <v>28254006</v>
      </c>
      <c r="S3598" s="17" t="s">
        <v>7072</v>
      </c>
      <c r="T3598" s="17" t="s">
        <v>63</v>
      </c>
      <c r="U3598" s="17" t="s">
        <v>91</v>
      </c>
      <c r="V3598" s="17">
        <f t="shared" si="990"/>
        <v>3</v>
      </c>
      <c r="W3598" s="17">
        <v>3000</v>
      </c>
      <c r="X3598" s="17" t="s">
        <v>89</v>
      </c>
      <c r="Y3598" s="17" t="s">
        <v>6595</v>
      </c>
      <c r="Z3598" s="17">
        <v>20201105</v>
      </c>
      <c r="AA3598" s="17" t="s">
        <v>1947</v>
      </c>
      <c r="AB3598" s="17">
        <v>1</v>
      </c>
      <c r="AC3598" s="17" t="str">
        <f>IFERROR(VLOOKUP(A3598,[1]Cruces!AJ:AK,2,0),VLOOKUP(CONCATENATE(X3598,AA3598),[1]Cruces!G:H,2,0))</f>
        <v>Solicitud por BT</v>
      </c>
      <c r="AD3598" s="17">
        <f t="shared" si="976"/>
        <v>27</v>
      </c>
      <c r="AE3598" s="17">
        <f t="shared" si="977"/>
        <v>10</v>
      </c>
      <c r="AF3598" s="17">
        <f t="shared" si="978"/>
        <v>2020</v>
      </c>
      <c r="AG3598" s="17" t="str">
        <f>IFERROR(VLOOKUP(MID(A3598,2,4)*1,[1]Cruces!K:L,2,0),"Verificar")</f>
        <v>Atlántico Norte</v>
      </c>
      <c r="AH3598" s="17">
        <f t="shared" ca="1" si="979"/>
        <v>29</v>
      </c>
      <c r="AI3598" s="17" t="str">
        <f>IFERROR(VLOOKUP(U3598,[1]Cruces!$O$1:$P$6,2,0),"Sin Orden")</f>
        <v>Resuelta</v>
      </c>
      <c r="AJ3598" s="17">
        <f t="shared" si="980"/>
        <v>5</v>
      </c>
      <c r="AK3598" s="17">
        <f t="shared" si="981"/>
        <v>11</v>
      </c>
      <c r="AL3598" s="17">
        <f t="shared" si="982"/>
        <v>2020</v>
      </c>
      <c r="AM3598" s="17">
        <f t="shared" ca="1" si="983"/>
        <v>20</v>
      </c>
      <c r="AN3598" s="18">
        <f>IFERROR(VLOOKUP(R3598*1,'[1]Ordenes de Servicio'!G:K,5,0),"No Cruza")</f>
        <v>44131</v>
      </c>
      <c r="AO3598" s="17">
        <f t="shared" ca="1" si="984"/>
        <v>9</v>
      </c>
      <c r="AP3598" s="17">
        <f t="shared" si="985"/>
        <v>5</v>
      </c>
      <c r="AQ3598" s="17">
        <f t="shared" si="986"/>
        <v>11</v>
      </c>
      <c r="AR3598" s="17">
        <f t="shared" si="987"/>
        <v>2020</v>
      </c>
      <c r="AS3598" s="17">
        <f t="shared" ca="1" si="988"/>
        <v>20</v>
      </c>
      <c r="AT3598" s="17" t="str">
        <f t="shared" ca="1" si="991"/>
        <v>No</v>
      </c>
      <c r="AU3598" s="17">
        <f t="shared" si="989"/>
        <v>0</v>
      </c>
      <c r="AV3598" s="17" t="str">
        <f>+VLOOKUP(B3598,[1]Cruces!S:T,2,0)</f>
        <v>7. Ejecución en Campo OS BT</v>
      </c>
    </row>
    <row r="3599" spans="1:48" hidden="1" x14ac:dyDescent="0.25">
      <c r="A3599" s="17" t="s">
        <v>10220</v>
      </c>
      <c r="B3599" s="17" t="s">
        <v>6595</v>
      </c>
      <c r="C3599" s="17">
        <v>0</v>
      </c>
      <c r="D3599" s="17">
        <v>0</v>
      </c>
      <c r="E3599" s="17" t="s">
        <v>55</v>
      </c>
      <c r="F3599" s="17" t="s">
        <v>5366</v>
      </c>
      <c r="G3599" s="17" t="s">
        <v>10221</v>
      </c>
      <c r="H3599" s="17">
        <v>3930781</v>
      </c>
      <c r="I3599" s="17" t="s">
        <v>71</v>
      </c>
      <c r="J3599" s="17" t="s">
        <v>59</v>
      </c>
      <c r="K3599" s="17" t="s">
        <v>10222</v>
      </c>
      <c r="L3599" s="17" t="s">
        <v>8411</v>
      </c>
      <c r="M3599" s="17" t="s">
        <v>8412</v>
      </c>
      <c r="N3599" s="17" t="s">
        <v>6600</v>
      </c>
      <c r="O3599" s="17">
        <v>20200313</v>
      </c>
      <c r="P3599" s="17">
        <v>20200316</v>
      </c>
      <c r="Q3599" s="17">
        <v>1180</v>
      </c>
      <c r="R3599" s="17">
        <v>27260449</v>
      </c>
      <c r="S3599" s="17" t="s">
        <v>6601</v>
      </c>
      <c r="T3599" s="17" t="s">
        <v>63</v>
      </c>
      <c r="U3599" s="17" t="s">
        <v>91</v>
      </c>
      <c r="V3599" s="17">
        <f t="shared" si="990"/>
        <v>3</v>
      </c>
      <c r="W3599" s="17">
        <v>3000</v>
      </c>
      <c r="X3599" s="17" t="s">
        <v>7065</v>
      </c>
      <c r="Y3599" s="17" t="s">
        <v>6595</v>
      </c>
      <c r="Z3599" s="17">
        <v>20200316</v>
      </c>
      <c r="AA3599" s="17" t="s">
        <v>1947</v>
      </c>
      <c r="AB3599" s="17">
        <v>1</v>
      </c>
      <c r="AC3599" s="17" t="str">
        <f>IFERROR(VLOOKUP(A3599,[1]Cruces!AJ:AK,2,0),VLOOKUP(CONCATENATE(X3599,AA3599),[1]Cruces!G:H,2,0))</f>
        <v>Solicitud por BT</v>
      </c>
      <c r="AD3599" s="17">
        <f t="shared" si="976"/>
        <v>13</v>
      </c>
      <c r="AE3599" s="17">
        <f t="shared" si="977"/>
        <v>3</v>
      </c>
      <c r="AF3599" s="17">
        <f t="shared" si="978"/>
        <v>2020</v>
      </c>
      <c r="AG3599" s="17" t="str">
        <f>IFERROR(VLOOKUP(MID(A3599,2,4)*1,[1]Cruces!K:L,2,0),"Verificar")</f>
        <v>Atlántico Norte</v>
      </c>
      <c r="AH3599" s="17">
        <f t="shared" ca="1" si="979"/>
        <v>257</v>
      </c>
      <c r="AI3599" s="17" t="str">
        <f>IFERROR(VLOOKUP(U3599,[1]Cruces!$O$1:$P$6,2,0),"Sin Orden")</f>
        <v>Resuelta</v>
      </c>
      <c r="AJ3599" s="17">
        <f t="shared" si="980"/>
        <v>16</v>
      </c>
      <c r="AK3599" s="17">
        <f t="shared" si="981"/>
        <v>3</v>
      </c>
      <c r="AL3599" s="17">
        <f t="shared" si="982"/>
        <v>2020</v>
      </c>
      <c r="AM3599" s="17">
        <f t="shared" ca="1" si="983"/>
        <v>254</v>
      </c>
      <c r="AN3599" s="18" t="str">
        <f>IFERROR(VLOOKUP(R3599*1,'[1]Ordenes de Servicio'!G:K,5,0),"No Cruza")</f>
        <v>No Cruza</v>
      </c>
      <c r="AO3599" s="17">
        <f t="shared" ca="1" si="984"/>
        <v>3</v>
      </c>
      <c r="AP3599" s="17">
        <f t="shared" si="985"/>
        <v>16</v>
      </c>
      <c r="AQ3599" s="17">
        <f t="shared" si="986"/>
        <v>3</v>
      </c>
      <c r="AR3599" s="17">
        <f t="shared" si="987"/>
        <v>2020</v>
      </c>
      <c r="AS3599" s="17">
        <f t="shared" ca="1" si="988"/>
        <v>254</v>
      </c>
      <c r="AT3599" s="17" t="str">
        <f t="shared" ca="1" si="991"/>
        <v>No</v>
      </c>
      <c r="AU3599" s="17">
        <f t="shared" si="989"/>
        <v>0</v>
      </c>
      <c r="AV3599" s="17" t="str">
        <f>+VLOOKUP(B3599,[1]Cruces!S:T,2,0)</f>
        <v>7. Ejecución en Campo OS BT</v>
      </c>
    </row>
    <row r="3600" spans="1:48" hidden="1" x14ac:dyDescent="0.25">
      <c r="A3600" s="17" t="s">
        <v>10645</v>
      </c>
      <c r="B3600" s="17" t="s">
        <v>296</v>
      </c>
      <c r="C3600" s="17">
        <v>0</v>
      </c>
      <c r="D3600" s="17">
        <v>0</v>
      </c>
      <c r="E3600" s="17" t="s">
        <v>55</v>
      </c>
      <c r="F3600" s="17" t="s">
        <v>932</v>
      </c>
      <c r="G3600" s="17" t="s">
        <v>10646</v>
      </c>
      <c r="H3600" s="17">
        <v>0</v>
      </c>
      <c r="I3600" s="17" t="s">
        <v>71</v>
      </c>
      <c r="J3600" s="17" t="s">
        <v>59</v>
      </c>
      <c r="K3600" s="17" t="s">
        <v>97</v>
      </c>
      <c r="L3600" s="17" t="s">
        <v>935</v>
      </c>
      <c r="M3600" s="17" t="s">
        <v>936</v>
      </c>
      <c r="N3600" s="17" t="s">
        <v>301</v>
      </c>
      <c r="O3600" s="17">
        <v>20200928</v>
      </c>
      <c r="P3600" s="17">
        <v>20200928</v>
      </c>
      <c r="Q3600" s="17">
        <v>3460</v>
      </c>
      <c r="R3600" s="17">
        <v>0</v>
      </c>
      <c r="S3600" s="17"/>
      <c r="T3600" s="17" t="s">
        <v>63</v>
      </c>
      <c r="U3600" s="17"/>
      <c r="V3600" s="17">
        <f t="shared" si="990"/>
        <v>15</v>
      </c>
      <c r="W3600" s="17">
        <v>15000</v>
      </c>
      <c r="X3600" s="17" t="s">
        <v>64</v>
      </c>
      <c r="Y3600" s="17" t="s">
        <v>296</v>
      </c>
      <c r="Z3600" s="17">
        <v>20200928</v>
      </c>
      <c r="AA3600" s="17" t="s">
        <v>78</v>
      </c>
      <c r="AB3600" s="17">
        <v>1</v>
      </c>
      <c r="AC3600" s="17" t="str">
        <f>IFERROR(VLOOKUP(A3600,[1]Cruces!AJ:AK,2,0),VLOOKUP(CONCATENATE(X3600,AA3600),[1]Cruces!G:H,2,0))</f>
        <v>Exp BMT</v>
      </c>
      <c r="AD3600" s="17">
        <f t="shared" si="976"/>
        <v>28</v>
      </c>
      <c r="AE3600" s="17">
        <f t="shared" si="977"/>
        <v>9</v>
      </c>
      <c r="AF3600" s="17">
        <f t="shared" si="978"/>
        <v>2020</v>
      </c>
      <c r="AG3600" s="17" t="str">
        <f>IFERROR(VLOOKUP(MID(A3600,2,4)*1,[1]Cruces!K:L,2,0),"Verificar")</f>
        <v>Magdalena</v>
      </c>
      <c r="AH3600" s="17">
        <f t="shared" ca="1" si="979"/>
        <v>58</v>
      </c>
      <c r="AI3600" s="17" t="str">
        <f>IFERROR(VLOOKUP(U3600,[1]Cruces!$O$1:$P$6,2,0),"Sin Orden")</f>
        <v>Sin Orden</v>
      </c>
      <c r="AJ3600" s="17">
        <f t="shared" si="980"/>
        <v>28</v>
      </c>
      <c r="AK3600" s="17">
        <f t="shared" si="981"/>
        <v>9</v>
      </c>
      <c r="AL3600" s="17">
        <f t="shared" si="982"/>
        <v>2020</v>
      </c>
      <c r="AM3600" s="17">
        <f t="shared" ca="1" si="983"/>
        <v>58</v>
      </c>
      <c r="AN3600" s="18" t="str">
        <f>IFERROR(VLOOKUP(R3600*1,'[1]Ordenes de Servicio'!G:K,5,0),"No Cruza")</f>
        <v>No Cruza</v>
      </c>
      <c r="AO3600" s="17">
        <f t="shared" ca="1" si="984"/>
        <v>58</v>
      </c>
      <c r="AP3600" s="17">
        <f t="shared" si="985"/>
        <v>28</v>
      </c>
      <c r="AQ3600" s="17">
        <f t="shared" si="986"/>
        <v>9</v>
      </c>
      <c r="AR3600" s="17">
        <f t="shared" si="987"/>
        <v>2020</v>
      </c>
      <c r="AS3600" s="17">
        <f t="shared" ca="1" si="988"/>
        <v>58</v>
      </c>
      <c r="AT3600" s="17" t="str">
        <f t="shared" ca="1" si="991"/>
        <v>No</v>
      </c>
      <c r="AU3600" s="17">
        <f t="shared" si="989"/>
        <v>0</v>
      </c>
      <c r="AV3600" s="17" t="str">
        <f>+VLOOKUP(B3600,[1]Cruces!S:T,2,0)</f>
        <v>3. Evaluación Técnico Ecónomica</v>
      </c>
    </row>
    <row r="3601" spans="1:48" hidden="1" x14ac:dyDescent="0.25">
      <c r="A3601" s="17" t="s">
        <v>6391</v>
      </c>
      <c r="B3601" s="17" t="s">
        <v>68</v>
      </c>
      <c r="C3601" s="17">
        <v>0</v>
      </c>
      <c r="D3601" s="17">
        <v>0</v>
      </c>
      <c r="E3601" s="17" t="s">
        <v>55</v>
      </c>
      <c r="F3601" s="17" t="s">
        <v>81</v>
      </c>
      <c r="G3601" s="17" t="s">
        <v>6392</v>
      </c>
      <c r="H3601" s="17">
        <v>3218265660</v>
      </c>
      <c r="I3601" s="17" t="s">
        <v>71</v>
      </c>
      <c r="J3601" s="17" t="s">
        <v>59</v>
      </c>
      <c r="K3601" s="17" t="s">
        <v>6393</v>
      </c>
      <c r="L3601" s="17" t="s">
        <v>85</v>
      </c>
      <c r="M3601" s="17" t="s">
        <v>86</v>
      </c>
      <c r="N3601" s="17" t="s">
        <v>75</v>
      </c>
      <c r="O3601" s="17">
        <v>20200127</v>
      </c>
      <c r="P3601" s="17">
        <v>20200505</v>
      </c>
      <c r="Q3601" s="17">
        <v>9340</v>
      </c>
      <c r="R3601" s="17">
        <v>27125995</v>
      </c>
      <c r="S3601" s="17" t="s">
        <v>100</v>
      </c>
      <c r="T3601" s="17" t="s">
        <v>63</v>
      </c>
      <c r="U3601" s="17" t="s">
        <v>91</v>
      </c>
      <c r="V3601" s="17">
        <f t="shared" si="990"/>
        <v>75</v>
      </c>
      <c r="W3601" s="17">
        <v>75000</v>
      </c>
      <c r="X3601" s="17" t="s">
        <v>64</v>
      </c>
      <c r="Y3601" s="17" t="s">
        <v>136</v>
      </c>
      <c r="Z3601" s="17">
        <v>20200507</v>
      </c>
      <c r="AA3601" s="17" t="s">
        <v>78</v>
      </c>
      <c r="AB3601" s="17">
        <v>1</v>
      </c>
      <c r="AC3601" s="17" t="str">
        <f>IFERROR(VLOOKUP(A3601,[1]Cruces!AJ:AK,2,0),VLOOKUP(CONCATENATE(X3601,AA3601),[1]Cruces!G:H,2,0))</f>
        <v>Solicitud de Obra</v>
      </c>
      <c r="AD3601" s="17">
        <f t="shared" si="976"/>
        <v>27</v>
      </c>
      <c r="AE3601" s="17">
        <f t="shared" si="977"/>
        <v>1</v>
      </c>
      <c r="AF3601" s="17">
        <f t="shared" si="978"/>
        <v>2020</v>
      </c>
      <c r="AG3601" s="17" t="str">
        <f>IFERROR(VLOOKUP(MID(A3601,2,4)*1,[1]Cruces!K:L,2,0),"Verificar")</f>
        <v>Magdalena</v>
      </c>
      <c r="AH3601" s="17">
        <f t="shared" ca="1" si="979"/>
        <v>303</v>
      </c>
      <c r="AI3601" s="17" t="str">
        <f>IFERROR(VLOOKUP(U3601,[1]Cruces!$O$1:$P$6,2,0),"Sin Orden")</f>
        <v>Resuelta</v>
      </c>
      <c r="AJ3601" s="17">
        <f t="shared" si="980"/>
        <v>7</v>
      </c>
      <c r="AK3601" s="17">
        <f t="shared" si="981"/>
        <v>5</v>
      </c>
      <c r="AL3601" s="17">
        <f t="shared" si="982"/>
        <v>2020</v>
      </c>
      <c r="AM3601" s="17">
        <f t="shared" ca="1" si="983"/>
        <v>202</v>
      </c>
      <c r="AN3601" s="18" t="str">
        <f>IFERROR(VLOOKUP(R3601*1,'[1]Ordenes de Servicio'!G:K,5,0),"No Cruza")</f>
        <v>No Cruza</v>
      </c>
      <c r="AO3601" s="17">
        <f t="shared" ca="1" si="984"/>
        <v>101</v>
      </c>
      <c r="AP3601" s="17">
        <f t="shared" si="985"/>
        <v>5</v>
      </c>
      <c r="AQ3601" s="17">
        <f t="shared" si="986"/>
        <v>5</v>
      </c>
      <c r="AR3601" s="17">
        <f t="shared" si="987"/>
        <v>2020</v>
      </c>
      <c r="AS3601" s="17">
        <f t="shared" ca="1" si="988"/>
        <v>204</v>
      </c>
      <c r="AT3601" s="17" t="str">
        <f t="shared" ca="1" si="991"/>
        <v>No</v>
      </c>
      <c r="AU3601" s="17">
        <f t="shared" si="989"/>
        <v>2</v>
      </c>
      <c r="AV3601" s="17" t="str">
        <f>+VLOOKUP(B3601,[1]Cruces!S:T,2,0)</f>
        <v>5. Consultoría / Adjudicación</v>
      </c>
    </row>
    <row r="3602" spans="1:48" hidden="1" x14ac:dyDescent="0.25">
      <c r="A3602" s="17" t="s">
        <v>10223</v>
      </c>
      <c r="B3602" s="17" t="s">
        <v>1943</v>
      </c>
      <c r="C3602" s="17">
        <v>0</v>
      </c>
      <c r="D3602" s="17">
        <v>0</v>
      </c>
      <c r="E3602" s="17" t="s">
        <v>55</v>
      </c>
      <c r="F3602" s="17" t="s">
        <v>932</v>
      </c>
      <c r="G3602" s="17" t="s">
        <v>10224</v>
      </c>
      <c r="H3602" s="17" t="s">
        <v>10225</v>
      </c>
      <c r="I3602" s="17" t="s">
        <v>71</v>
      </c>
      <c r="J3602" s="17" t="s">
        <v>59</v>
      </c>
      <c r="K3602" s="17" t="s">
        <v>10226</v>
      </c>
      <c r="L3602" s="17" t="s">
        <v>7443</v>
      </c>
      <c r="M3602" s="17" t="s">
        <v>7444</v>
      </c>
      <c r="N3602" s="17" t="s">
        <v>1946</v>
      </c>
      <c r="O3602" s="17">
        <v>20201112</v>
      </c>
      <c r="P3602" s="17">
        <v>20201112</v>
      </c>
      <c r="Q3602" s="17">
        <v>9343</v>
      </c>
      <c r="R3602" s="17">
        <v>28280423</v>
      </c>
      <c r="S3602" s="17" t="s">
        <v>6601</v>
      </c>
      <c r="T3602" s="17" t="s">
        <v>63</v>
      </c>
      <c r="U3602" s="17" t="s">
        <v>77</v>
      </c>
      <c r="V3602" s="17">
        <f t="shared" si="990"/>
        <v>4</v>
      </c>
      <c r="W3602" s="17">
        <v>4000</v>
      </c>
      <c r="X3602" s="17" t="s">
        <v>7065</v>
      </c>
      <c r="Y3602" s="17" t="s">
        <v>1943</v>
      </c>
      <c r="Z3602" s="17">
        <v>20201112</v>
      </c>
      <c r="AA3602" s="17" t="s">
        <v>1947</v>
      </c>
      <c r="AB3602" s="17">
        <v>1</v>
      </c>
      <c r="AC3602" s="17" t="str">
        <f>IFERROR(VLOOKUP(A3602,[1]Cruces!AJ:AK,2,0),VLOOKUP(CONCATENATE(X3602,AA3602),[1]Cruces!G:H,2,0))</f>
        <v>Solicitud por BT</v>
      </c>
      <c r="AD3602" s="17">
        <f t="shared" ref="AD3602:AD3659" si="992">MID(O3602,7,2)*1</f>
        <v>12</v>
      </c>
      <c r="AE3602" s="17">
        <f t="shared" ref="AE3602:AE3659" si="993">MID(O3602,5,2)*1</f>
        <v>11</v>
      </c>
      <c r="AF3602" s="17">
        <f t="shared" ref="AF3602:AF3659" si="994">MID(O3602,1,4)*1</f>
        <v>2020</v>
      </c>
      <c r="AG3602" s="17" t="str">
        <f>IFERROR(VLOOKUP(MID(A3602,2,4)*1,[1]Cruces!K:L,2,0),"Verificar")</f>
        <v>Magdalena</v>
      </c>
      <c r="AH3602" s="17">
        <f t="shared" ref="AH3602:AH3659" ca="1" si="995">TODAY()-DATE(AF3602,AE3602,AD3602)</f>
        <v>13</v>
      </c>
      <c r="AI3602" s="17" t="str">
        <f>IFERROR(VLOOKUP(U3602,[1]Cruces!$O$1:$P$6,2,0),"Sin Orden")</f>
        <v>Pendiente</v>
      </c>
      <c r="AJ3602" s="17">
        <f t="shared" ref="AJ3602:AJ3659" si="996">MID(Z3602,7,2)*1</f>
        <v>12</v>
      </c>
      <c r="AK3602" s="17">
        <f t="shared" ref="AK3602:AK3659" si="997">MID(Z3602,5,2)*1</f>
        <v>11</v>
      </c>
      <c r="AL3602" s="17">
        <f t="shared" ref="AL3602:AL3659" si="998">MID(Z3602,1,4)*1</f>
        <v>2020</v>
      </c>
      <c r="AM3602" s="17">
        <f t="shared" ref="AM3602:AM3659" ca="1" si="999">+TODAY()-DATE(AL3602,AK3602,AJ3602)</f>
        <v>13</v>
      </c>
      <c r="AN3602" s="18" t="str">
        <f>IFERROR(VLOOKUP(R3602*1,'[1]Ordenes de Servicio'!G:K,5,0),"No Cruza")</f>
        <v>No Cruza</v>
      </c>
      <c r="AO3602" s="17">
        <f t="shared" ref="AO3602:AO3659" ca="1" si="1000">+IF(AI3602="Resuelta",DATE(AL3602,AK3602,AJ3602)-DATE(AF3602,AE3602,AD3602),TODAY()-DATE(AL3602,AK3602,AJ3602))</f>
        <v>13</v>
      </c>
      <c r="AP3602" s="17">
        <f t="shared" ref="AP3602:AP3659" si="1001">MID(P3602,7,2)*1</f>
        <v>12</v>
      </c>
      <c r="AQ3602" s="17">
        <f t="shared" ref="AQ3602:AQ3659" si="1002">MID(P3602,5,2)*1</f>
        <v>11</v>
      </c>
      <c r="AR3602" s="17">
        <f t="shared" ref="AR3602:AR3659" si="1003">MID(P3602,1,4)*1</f>
        <v>2020</v>
      </c>
      <c r="AS3602" s="17">
        <f t="shared" ref="AS3602:AS3659" ca="1" si="1004">+TODAY()-DATE(AR3602,AQ3602,AP3602)</f>
        <v>13</v>
      </c>
      <c r="AT3602" s="17" t="str">
        <f t="shared" ca="1" si="991"/>
        <v>No</v>
      </c>
      <c r="AU3602" s="17">
        <f t="shared" ref="AU3602:AU3659" si="1005">IF(DATE(AL3602,AK3602,AJ3602)-DATE(AR3602,AQ3602,AP3602)&lt;0,DATE(AR3602,AQ3602,AP3602)-DATE(AL3602,AK3602,AJ3602),DATE(AL3602,AK3602,AJ3602)-DATE(AR3602,AQ3602,AP3602))</f>
        <v>0</v>
      </c>
      <c r="AV3602" s="17" t="str">
        <f>+VLOOKUP(B3602,[1]Cruces!S:T,2,0)</f>
        <v>7. Ejecución en Campo OS BT</v>
      </c>
    </row>
    <row r="3603" spans="1:48" hidden="1" x14ac:dyDescent="0.25">
      <c r="A3603" s="17" t="s">
        <v>6394</v>
      </c>
      <c r="B3603" s="17" t="s">
        <v>296</v>
      </c>
      <c r="C3603" s="17">
        <v>0</v>
      </c>
      <c r="D3603" s="17">
        <v>0</v>
      </c>
      <c r="E3603" s="17" t="s">
        <v>55</v>
      </c>
      <c r="F3603" s="17" t="s">
        <v>932</v>
      </c>
      <c r="G3603" s="17" t="s">
        <v>6395</v>
      </c>
      <c r="H3603" s="17">
        <v>0</v>
      </c>
      <c r="I3603" s="17" t="s">
        <v>116</v>
      </c>
      <c r="J3603" s="17" t="s">
        <v>59</v>
      </c>
      <c r="K3603" s="17" t="s">
        <v>97</v>
      </c>
      <c r="L3603" s="17" t="s">
        <v>1116</v>
      </c>
      <c r="M3603" s="17" t="s">
        <v>1117</v>
      </c>
      <c r="N3603" s="17" t="s">
        <v>301</v>
      </c>
      <c r="O3603" s="17">
        <v>20201010</v>
      </c>
      <c r="P3603" s="17">
        <v>20201010</v>
      </c>
      <c r="Q3603" s="17">
        <v>9340</v>
      </c>
      <c r="R3603" s="17">
        <v>0</v>
      </c>
      <c r="S3603" s="17"/>
      <c r="T3603" s="17" t="s">
        <v>63</v>
      </c>
      <c r="U3603" s="17"/>
      <c r="V3603" s="17">
        <f t="shared" ref="V3603:V3660" si="1006">+W3603/1000</f>
        <v>30</v>
      </c>
      <c r="W3603" s="17">
        <v>30000</v>
      </c>
      <c r="X3603" s="17" t="s">
        <v>64</v>
      </c>
      <c r="Y3603" s="17" t="s">
        <v>296</v>
      </c>
      <c r="Z3603" s="17">
        <v>20201010</v>
      </c>
      <c r="AA3603" s="17" t="s">
        <v>78</v>
      </c>
      <c r="AB3603" s="17">
        <v>1</v>
      </c>
      <c r="AC3603" s="17" t="str">
        <f>IFERROR(VLOOKUP(A3603,[1]Cruces!AJ:AK,2,0),VLOOKUP(CONCATENATE(X3603,AA3603),[1]Cruces!G:H,2,0))</f>
        <v>Solicitud de Obra</v>
      </c>
      <c r="AD3603" s="17">
        <f t="shared" si="992"/>
        <v>10</v>
      </c>
      <c r="AE3603" s="17">
        <f t="shared" si="993"/>
        <v>10</v>
      </c>
      <c r="AF3603" s="17">
        <f t="shared" si="994"/>
        <v>2020</v>
      </c>
      <c r="AG3603" s="17" t="str">
        <f>IFERROR(VLOOKUP(MID(A3603,2,4)*1,[1]Cruces!K:L,2,0),"Verificar")</f>
        <v>Magdalena</v>
      </c>
      <c r="AH3603" s="17">
        <f t="shared" ca="1" si="995"/>
        <v>46</v>
      </c>
      <c r="AI3603" s="17" t="str">
        <f>IFERROR(VLOOKUP(U3603,[1]Cruces!$O$1:$P$6,2,0),"Sin Orden")</f>
        <v>Sin Orden</v>
      </c>
      <c r="AJ3603" s="17">
        <f t="shared" si="996"/>
        <v>10</v>
      </c>
      <c r="AK3603" s="17">
        <f t="shared" si="997"/>
        <v>10</v>
      </c>
      <c r="AL3603" s="17">
        <f t="shared" si="998"/>
        <v>2020</v>
      </c>
      <c r="AM3603" s="17">
        <f t="shared" ca="1" si="999"/>
        <v>46</v>
      </c>
      <c r="AN3603" s="18" t="str">
        <f>IFERROR(VLOOKUP(R3603*1,'[1]Ordenes de Servicio'!G:K,5,0),"No Cruza")</f>
        <v>No Cruza</v>
      </c>
      <c r="AO3603" s="17">
        <f t="shared" ca="1" si="1000"/>
        <v>46</v>
      </c>
      <c r="AP3603" s="17">
        <f t="shared" si="1001"/>
        <v>10</v>
      </c>
      <c r="AQ3603" s="17">
        <f t="shared" si="1002"/>
        <v>10</v>
      </c>
      <c r="AR3603" s="17">
        <f t="shared" si="1003"/>
        <v>2020</v>
      </c>
      <c r="AS3603" s="17">
        <f t="shared" ca="1" si="1004"/>
        <v>46</v>
      </c>
      <c r="AT3603" s="17" t="str">
        <f t="shared" ref="AT3603:AT3660" ca="1" si="1007">IF(AS3603&gt;359,"Si","No")</f>
        <v>No</v>
      </c>
      <c r="AU3603" s="17">
        <f t="shared" si="1005"/>
        <v>0</v>
      </c>
      <c r="AV3603" s="17" t="str">
        <f>+VLOOKUP(B3603,[1]Cruces!S:T,2,0)</f>
        <v>3. Evaluación Técnico Ecónomica</v>
      </c>
    </row>
    <row r="3604" spans="1:48" hidden="1" x14ac:dyDescent="0.25">
      <c r="A3604" s="17" t="s">
        <v>6396</v>
      </c>
      <c r="B3604" s="17" t="s">
        <v>68</v>
      </c>
      <c r="C3604" s="17">
        <v>0</v>
      </c>
      <c r="D3604" s="17">
        <v>0</v>
      </c>
      <c r="E3604" s="17" t="s">
        <v>55</v>
      </c>
      <c r="F3604" s="17" t="s">
        <v>107</v>
      </c>
      <c r="G3604" s="17" t="s">
        <v>6397</v>
      </c>
      <c r="H3604" s="17" t="s">
        <v>6398</v>
      </c>
      <c r="I3604" s="17" t="s">
        <v>116</v>
      </c>
      <c r="J3604" s="17" t="s">
        <v>59</v>
      </c>
      <c r="K3604" s="17" t="s">
        <v>6399</v>
      </c>
      <c r="L3604" s="17" t="s">
        <v>117</v>
      </c>
      <c r="M3604" s="17" t="s">
        <v>118</v>
      </c>
      <c r="N3604" s="17" t="s">
        <v>75</v>
      </c>
      <c r="O3604" s="17">
        <v>20200722</v>
      </c>
      <c r="P3604" s="17">
        <v>20200903</v>
      </c>
      <c r="Q3604" s="17">
        <v>1110</v>
      </c>
      <c r="R3604" s="17">
        <v>28287224</v>
      </c>
      <c r="S3604" s="17" t="s">
        <v>76</v>
      </c>
      <c r="T3604" s="17" t="s">
        <v>63</v>
      </c>
      <c r="U3604" s="17" t="s">
        <v>77</v>
      </c>
      <c r="V3604" s="17">
        <f t="shared" si="1006"/>
        <v>75</v>
      </c>
      <c r="W3604" s="17">
        <v>75000</v>
      </c>
      <c r="X3604" s="17" t="s">
        <v>64</v>
      </c>
      <c r="Y3604" s="17" t="s">
        <v>150</v>
      </c>
      <c r="Z3604" s="17">
        <v>20201117</v>
      </c>
      <c r="AA3604" s="17" t="s">
        <v>78</v>
      </c>
      <c r="AB3604" s="17">
        <v>1</v>
      </c>
      <c r="AC3604" s="17" t="str">
        <f>IFERROR(VLOOKUP(A3604,[1]Cruces!AJ:AK,2,0),VLOOKUP(CONCATENATE(X3604,AA3604),[1]Cruces!G:H,2,0))</f>
        <v>Solicitud de Obra</v>
      </c>
      <c r="AD3604" s="17">
        <f t="shared" si="992"/>
        <v>22</v>
      </c>
      <c r="AE3604" s="17">
        <f t="shared" si="993"/>
        <v>7</v>
      </c>
      <c r="AF3604" s="17">
        <f t="shared" si="994"/>
        <v>2020</v>
      </c>
      <c r="AG3604" s="17" t="str">
        <f>IFERROR(VLOOKUP(MID(A3604,2,4)*1,[1]Cruces!K:L,2,0),"Verificar")</f>
        <v>Atlántico Norte</v>
      </c>
      <c r="AH3604" s="17">
        <f t="shared" ca="1" si="995"/>
        <v>126</v>
      </c>
      <c r="AI3604" s="17" t="str">
        <f>IFERROR(VLOOKUP(U3604,[1]Cruces!$O$1:$P$6,2,0),"Sin Orden")</f>
        <v>Pendiente</v>
      </c>
      <c r="AJ3604" s="17">
        <f t="shared" si="996"/>
        <v>17</v>
      </c>
      <c r="AK3604" s="17">
        <f t="shared" si="997"/>
        <v>11</v>
      </c>
      <c r="AL3604" s="17">
        <f t="shared" si="998"/>
        <v>2020</v>
      </c>
      <c r="AM3604" s="17">
        <f t="shared" ca="1" si="999"/>
        <v>8</v>
      </c>
      <c r="AN3604" s="18" t="str">
        <f>IFERROR(VLOOKUP(R3604*1,'[1]Ordenes de Servicio'!G:K,5,0),"No Cruza")</f>
        <v>No Cruza</v>
      </c>
      <c r="AO3604" s="17">
        <f t="shared" ca="1" si="1000"/>
        <v>8</v>
      </c>
      <c r="AP3604" s="17">
        <f t="shared" si="1001"/>
        <v>3</v>
      </c>
      <c r="AQ3604" s="17">
        <f t="shared" si="1002"/>
        <v>9</v>
      </c>
      <c r="AR3604" s="17">
        <f t="shared" si="1003"/>
        <v>2020</v>
      </c>
      <c r="AS3604" s="17">
        <f t="shared" ca="1" si="1004"/>
        <v>83</v>
      </c>
      <c r="AT3604" s="17" t="str">
        <f t="shared" ca="1" si="1007"/>
        <v>No</v>
      </c>
      <c r="AU3604" s="17">
        <f t="shared" si="1005"/>
        <v>75</v>
      </c>
      <c r="AV3604" s="17" t="str">
        <f>+VLOOKUP(B3604,[1]Cruces!S:T,2,0)</f>
        <v>5. Consultoría / Adjudicación</v>
      </c>
    </row>
    <row r="3605" spans="1:48" hidden="1" x14ac:dyDescent="0.25">
      <c r="A3605" s="17" t="s">
        <v>6400</v>
      </c>
      <c r="B3605" s="17" t="s">
        <v>68</v>
      </c>
      <c r="C3605" s="17">
        <v>0</v>
      </c>
      <c r="D3605" s="17">
        <v>0</v>
      </c>
      <c r="E3605" s="17" t="s">
        <v>55</v>
      </c>
      <c r="F3605" s="17" t="s">
        <v>81</v>
      </c>
      <c r="G3605" s="17" t="s">
        <v>2426</v>
      </c>
      <c r="H3605" s="17" t="s">
        <v>2427</v>
      </c>
      <c r="I3605" s="17" t="s">
        <v>182</v>
      </c>
      <c r="J3605" s="17" t="s">
        <v>59</v>
      </c>
      <c r="K3605" s="17" t="s">
        <v>97</v>
      </c>
      <c r="L3605" s="17" t="s">
        <v>85</v>
      </c>
      <c r="M3605" s="17" t="s">
        <v>86</v>
      </c>
      <c r="N3605" s="17" t="s">
        <v>75</v>
      </c>
      <c r="O3605" s="17">
        <v>20191022</v>
      </c>
      <c r="P3605" s="17">
        <v>20200317</v>
      </c>
      <c r="Q3605" s="17">
        <v>3410</v>
      </c>
      <c r="R3605" s="17">
        <v>26851508</v>
      </c>
      <c r="S3605" s="17" t="s">
        <v>100</v>
      </c>
      <c r="T3605" s="17" t="s">
        <v>63</v>
      </c>
      <c r="U3605" s="17" t="s">
        <v>91</v>
      </c>
      <c r="V3605" s="17">
        <f t="shared" si="1006"/>
        <v>45</v>
      </c>
      <c r="W3605" s="17">
        <v>45000</v>
      </c>
      <c r="X3605" s="17" t="s">
        <v>64</v>
      </c>
      <c r="Y3605" s="17" t="s">
        <v>136</v>
      </c>
      <c r="Z3605" s="17">
        <v>20200617</v>
      </c>
      <c r="AA3605" s="17" t="s">
        <v>78</v>
      </c>
      <c r="AB3605" s="17">
        <v>1</v>
      </c>
      <c r="AC3605" s="17" t="str">
        <f>IFERROR(VLOOKUP(A3605,[1]Cruces!AJ:AK,2,0),VLOOKUP(CONCATENATE(X3605,AA3605),[1]Cruces!G:H,2,0))</f>
        <v>Solicitud de Obra</v>
      </c>
      <c r="AD3605" s="17">
        <f t="shared" si="992"/>
        <v>22</v>
      </c>
      <c r="AE3605" s="17">
        <f t="shared" si="993"/>
        <v>10</v>
      </c>
      <c r="AF3605" s="17">
        <f t="shared" si="994"/>
        <v>2019</v>
      </c>
      <c r="AG3605" s="17" t="str">
        <f>IFERROR(VLOOKUP(MID(A3605,2,4)*1,[1]Cruces!K:L,2,0),"Verificar")</f>
        <v>Magdalena</v>
      </c>
      <c r="AH3605" s="17">
        <f t="shared" ca="1" si="995"/>
        <v>400</v>
      </c>
      <c r="AI3605" s="17" t="str">
        <f>IFERROR(VLOOKUP(U3605,[1]Cruces!$O$1:$P$6,2,0),"Sin Orden")</f>
        <v>Resuelta</v>
      </c>
      <c r="AJ3605" s="17">
        <f t="shared" si="996"/>
        <v>17</v>
      </c>
      <c r="AK3605" s="17">
        <f t="shared" si="997"/>
        <v>6</v>
      </c>
      <c r="AL3605" s="17">
        <f t="shared" si="998"/>
        <v>2020</v>
      </c>
      <c r="AM3605" s="17">
        <f t="shared" ca="1" si="999"/>
        <v>161</v>
      </c>
      <c r="AN3605" s="18" t="str">
        <f>IFERROR(VLOOKUP(R3605*1,'[1]Ordenes de Servicio'!G:K,5,0),"No Cruza")</f>
        <v>No Cruza</v>
      </c>
      <c r="AO3605" s="17">
        <f t="shared" ca="1" si="1000"/>
        <v>239</v>
      </c>
      <c r="AP3605" s="17">
        <f t="shared" si="1001"/>
        <v>17</v>
      </c>
      <c r="AQ3605" s="17">
        <f t="shared" si="1002"/>
        <v>3</v>
      </c>
      <c r="AR3605" s="17">
        <f t="shared" si="1003"/>
        <v>2020</v>
      </c>
      <c r="AS3605" s="17">
        <f t="shared" ca="1" si="1004"/>
        <v>253</v>
      </c>
      <c r="AT3605" s="17" t="str">
        <f t="shared" ca="1" si="1007"/>
        <v>No</v>
      </c>
      <c r="AU3605" s="17">
        <f t="shared" si="1005"/>
        <v>92</v>
      </c>
      <c r="AV3605" s="17" t="str">
        <f>+VLOOKUP(B3605,[1]Cruces!S:T,2,0)</f>
        <v>5. Consultoría / Adjudicación</v>
      </c>
    </row>
    <row r="3606" spans="1:48" hidden="1" x14ac:dyDescent="0.25">
      <c r="A3606" s="17" t="s">
        <v>6401</v>
      </c>
      <c r="B3606" s="17" t="s">
        <v>68</v>
      </c>
      <c r="C3606" s="17">
        <v>1344901</v>
      </c>
      <c r="D3606" s="17">
        <v>0</v>
      </c>
      <c r="E3606" s="17" t="s">
        <v>55</v>
      </c>
      <c r="F3606" s="17" t="s">
        <v>120</v>
      </c>
      <c r="G3606" s="17" t="s">
        <v>6402</v>
      </c>
      <c r="H3606" s="17">
        <v>3012406828</v>
      </c>
      <c r="I3606" s="17" t="s">
        <v>165</v>
      </c>
      <c r="J3606" s="17" t="s">
        <v>59</v>
      </c>
      <c r="K3606" s="17" t="s">
        <v>97</v>
      </c>
      <c r="L3606" s="17" t="s">
        <v>122</v>
      </c>
      <c r="M3606" s="17" t="s">
        <v>123</v>
      </c>
      <c r="N3606" s="17" t="s">
        <v>75</v>
      </c>
      <c r="O3606" s="17">
        <v>20181211</v>
      </c>
      <c r="P3606" s="17">
        <v>20190308</v>
      </c>
      <c r="Q3606" s="17">
        <v>9530</v>
      </c>
      <c r="R3606" s="17">
        <v>27143740</v>
      </c>
      <c r="S3606" s="17" t="s">
        <v>76</v>
      </c>
      <c r="T3606" s="17" t="s">
        <v>63</v>
      </c>
      <c r="U3606" s="17" t="s">
        <v>88</v>
      </c>
      <c r="V3606" s="17">
        <f t="shared" si="1006"/>
        <v>500</v>
      </c>
      <c r="W3606" s="17">
        <v>500000</v>
      </c>
      <c r="X3606" s="17" t="s">
        <v>89</v>
      </c>
      <c r="Y3606" s="17" t="s">
        <v>105</v>
      </c>
      <c r="Z3606" s="17">
        <v>20200217</v>
      </c>
      <c r="AA3606" s="17" t="s">
        <v>318</v>
      </c>
      <c r="AB3606" s="17">
        <v>1</v>
      </c>
      <c r="AC3606" s="17" t="str">
        <f>IFERROR(VLOOKUP(A3606,[1]Cruces!AJ:AK,2,0),VLOOKUP(CONCATENATE(X3606,AA3606),[1]Cruces!G:H,2,0))</f>
        <v>Solicitud de Obra</v>
      </c>
      <c r="AD3606" s="17">
        <f t="shared" si="992"/>
        <v>11</v>
      </c>
      <c r="AE3606" s="17">
        <f t="shared" si="993"/>
        <v>12</v>
      </c>
      <c r="AF3606" s="17">
        <f t="shared" si="994"/>
        <v>2018</v>
      </c>
      <c r="AG3606" s="17" t="str">
        <f>IFERROR(VLOOKUP(MID(A3606,2,4)*1,[1]Cruces!K:L,2,0),"Verificar")</f>
        <v>Atlántico Norte</v>
      </c>
      <c r="AH3606" s="17">
        <f t="shared" ca="1" si="995"/>
        <v>715</v>
      </c>
      <c r="AI3606" s="17" t="str">
        <f>IFERROR(VLOOKUP(U3606,[1]Cruces!$O$1:$P$6,2,0),"Sin Orden")</f>
        <v>Resuelta</v>
      </c>
      <c r="AJ3606" s="17">
        <f t="shared" si="996"/>
        <v>17</v>
      </c>
      <c r="AK3606" s="17">
        <f t="shared" si="997"/>
        <v>2</v>
      </c>
      <c r="AL3606" s="17">
        <f t="shared" si="998"/>
        <v>2020</v>
      </c>
      <c r="AM3606" s="17">
        <f t="shared" ca="1" si="999"/>
        <v>282</v>
      </c>
      <c r="AN3606" s="18" t="str">
        <f>IFERROR(VLOOKUP(R3606*1,'[1]Ordenes de Servicio'!G:K,5,0),"No Cruza")</f>
        <v>No Cruza</v>
      </c>
      <c r="AO3606" s="17">
        <f t="shared" ca="1" si="1000"/>
        <v>433</v>
      </c>
      <c r="AP3606" s="17">
        <f t="shared" si="1001"/>
        <v>8</v>
      </c>
      <c r="AQ3606" s="17">
        <f t="shared" si="1002"/>
        <v>3</v>
      </c>
      <c r="AR3606" s="17">
        <f t="shared" si="1003"/>
        <v>2019</v>
      </c>
      <c r="AS3606" s="17">
        <f t="shared" ca="1" si="1004"/>
        <v>628</v>
      </c>
      <c r="AT3606" s="17" t="str">
        <f t="shared" ca="1" si="1007"/>
        <v>Si</v>
      </c>
      <c r="AU3606" s="17">
        <f t="shared" si="1005"/>
        <v>346</v>
      </c>
      <c r="AV3606" s="17" t="str">
        <f>+VLOOKUP(B3606,[1]Cruces!S:T,2,0)</f>
        <v>5. Consultoría / Adjudicación</v>
      </c>
    </row>
    <row r="3607" spans="1:48" x14ac:dyDescent="0.25">
      <c r="A3607" s="17" t="s">
        <v>6403</v>
      </c>
      <c r="B3607" s="17" t="s">
        <v>80</v>
      </c>
      <c r="C3607" s="17">
        <v>3849518</v>
      </c>
      <c r="D3607" s="17">
        <v>20663026</v>
      </c>
      <c r="E3607" s="17" t="s">
        <v>93</v>
      </c>
      <c r="F3607" s="17" t="s">
        <v>81</v>
      </c>
      <c r="G3607" s="17" t="s">
        <v>4419</v>
      </c>
      <c r="H3607" s="17">
        <v>4329900</v>
      </c>
      <c r="I3607" s="17" t="s">
        <v>104</v>
      </c>
      <c r="J3607" s="17" t="s">
        <v>6404</v>
      </c>
      <c r="K3607" s="17" t="s">
        <v>4061</v>
      </c>
      <c r="L3607" s="17" t="s">
        <v>85</v>
      </c>
      <c r="M3607" s="17" t="s">
        <v>86</v>
      </c>
      <c r="N3607" s="17" t="s">
        <v>87</v>
      </c>
      <c r="O3607" s="17">
        <v>20191010</v>
      </c>
      <c r="P3607" s="17">
        <v>20200620</v>
      </c>
      <c r="Q3607" s="17">
        <v>9340</v>
      </c>
      <c r="R3607" s="17">
        <v>27110829</v>
      </c>
      <c r="S3607" s="17" t="s">
        <v>76</v>
      </c>
      <c r="T3607" s="17" t="s">
        <v>63</v>
      </c>
      <c r="U3607" s="17" t="s">
        <v>88</v>
      </c>
      <c r="V3607" s="17">
        <f t="shared" si="1006"/>
        <v>120</v>
      </c>
      <c r="W3607" s="17">
        <v>120000</v>
      </c>
      <c r="X3607" s="17" t="s">
        <v>89</v>
      </c>
      <c r="Y3607" s="17" t="s">
        <v>90</v>
      </c>
      <c r="Z3607" s="17">
        <v>20200620</v>
      </c>
      <c r="AA3607" s="17" t="s">
        <v>78</v>
      </c>
      <c r="AB3607" s="17">
        <v>1</v>
      </c>
      <c r="AC3607" s="17" t="str">
        <f>IFERROR(VLOOKUP(A3607,[1]Cruces!AJ:AK,2,0),VLOOKUP(CONCATENATE(X3607,AA3607),[1]Cruces!G:H,2,0))</f>
        <v>Solicitud de Obra</v>
      </c>
      <c r="AD3607" s="17">
        <f t="shared" si="992"/>
        <v>10</v>
      </c>
      <c r="AE3607" s="17">
        <f t="shared" si="993"/>
        <v>10</v>
      </c>
      <c r="AF3607" s="17">
        <f t="shared" si="994"/>
        <v>2019</v>
      </c>
      <c r="AG3607" s="17" t="str">
        <f>IFERROR(VLOOKUP(MID(A3607,2,4)*1,[1]Cruces!K:L,2,0),"Verificar")</f>
        <v>Magdalena</v>
      </c>
      <c r="AH3607" s="17">
        <f t="shared" ca="1" si="995"/>
        <v>412</v>
      </c>
      <c r="AI3607" s="17" t="str">
        <f>IFERROR(VLOOKUP(U3607,[1]Cruces!$O$1:$P$6,2,0),"Sin Orden")</f>
        <v>Resuelta</v>
      </c>
      <c r="AJ3607" s="17">
        <f t="shared" si="996"/>
        <v>20</v>
      </c>
      <c r="AK3607" s="17">
        <f t="shared" si="997"/>
        <v>6</v>
      </c>
      <c r="AL3607" s="17">
        <f t="shared" si="998"/>
        <v>2020</v>
      </c>
      <c r="AM3607" s="17">
        <f t="shared" ca="1" si="999"/>
        <v>158</v>
      </c>
      <c r="AN3607" s="18" t="str">
        <f>IFERROR(VLOOKUP(R3607*1,'[1]Ordenes de Servicio'!G:K,5,0),"No Cruza")</f>
        <v>No Cruza</v>
      </c>
      <c r="AO3607" s="17">
        <f t="shared" ca="1" si="1000"/>
        <v>254</v>
      </c>
      <c r="AP3607" s="17">
        <f t="shared" si="1001"/>
        <v>20</v>
      </c>
      <c r="AQ3607" s="17">
        <f t="shared" si="1002"/>
        <v>6</v>
      </c>
      <c r="AR3607" s="17">
        <f t="shared" si="1003"/>
        <v>2020</v>
      </c>
      <c r="AS3607" s="17">
        <f t="shared" ca="1" si="1004"/>
        <v>158</v>
      </c>
      <c r="AT3607" s="17" t="str">
        <f t="shared" ca="1" si="1007"/>
        <v>No</v>
      </c>
      <c r="AU3607" s="17">
        <f t="shared" si="1005"/>
        <v>0</v>
      </c>
      <c r="AV3607" s="17" t="str">
        <f>+VLOOKUP(B3607,[1]Cruces!S:T,2,0)</f>
        <v>8. Puesta en Servicio</v>
      </c>
    </row>
    <row r="3608" spans="1:48" hidden="1" x14ac:dyDescent="0.25">
      <c r="A3608" s="17" t="s">
        <v>6405</v>
      </c>
      <c r="B3608" s="17" t="s">
        <v>54</v>
      </c>
      <c r="C3608" s="17">
        <v>0</v>
      </c>
      <c r="D3608" s="17">
        <v>0</v>
      </c>
      <c r="E3608" s="17" t="s">
        <v>55</v>
      </c>
      <c r="F3608" s="17" t="s">
        <v>56</v>
      </c>
      <c r="G3608" s="17" t="s">
        <v>6406</v>
      </c>
      <c r="H3608" s="17">
        <v>0</v>
      </c>
      <c r="I3608" s="17" t="s">
        <v>58</v>
      </c>
      <c r="J3608" s="17" t="s">
        <v>59</v>
      </c>
      <c r="K3608" s="17" t="s">
        <v>6407</v>
      </c>
      <c r="L3608" s="17" t="s">
        <v>61</v>
      </c>
      <c r="M3608" s="17" t="s">
        <v>55</v>
      </c>
      <c r="N3608" s="17" t="s">
        <v>62</v>
      </c>
      <c r="O3608" s="17">
        <v>20170913</v>
      </c>
      <c r="P3608" s="17">
        <v>20170913</v>
      </c>
      <c r="Q3608" s="17">
        <v>3340</v>
      </c>
      <c r="R3608" s="17">
        <v>0</v>
      </c>
      <c r="S3608" s="17"/>
      <c r="T3608" s="17" t="s">
        <v>63</v>
      </c>
      <c r="U3608" s="17"/>
      <c r="V3608" s="17">
        <f t="shared" si="1006"/>
        <v>125</v>
      </c>
      <c r="W3608" s="17">
        <v>125000</v>
      </c>
      <c r="X3608" s="17" t="s">
        <v>64</v>
      </c>
      <c r="Y3608" s="17" t="s">
        <v>65</v>
      </c>
      <c r="Z3608" s="17">
        <v>20170913</v>
      </c>
      <c r="AA3608" s="17" t="s">
        <v>222</v>
      </c>
      <c r="AB3608" s="17">
        <v>1</v>
      </c>
      <c r="AC3608" s="17" t="str">
        <f>IFERROR(VLOOKUP(A3608,[1]Cruces!AJ:AK,2,0),VLOOKUP(CONCATENATE(X3608,AA3608),[1]Cruces!G:H,2,0))</f>
        <v>Solicitud de Obra</v>
      </c>
      <c r="AD3608" s="17">
        <f t="shared" si="992"/>
        <v>13</v>
      </c>
      <c r="AE3608" s="17">
        <f t="shared" si="993"/>
        <v>9</v>
      </c>
      <c r="AF3608" s="17">
        <f t="shared" si="994"/>
        <v>2017</v>
      </c>
      <c r="AG3608" s="17" t="str">
        <f>IFERROR(VLOOKUP(MID(A3608,2,4)*1,[1]Cruces!K:L,2,0),"Verificar")</f>
        <v>Guajira</v>
      </c>
      <c r="AH3608" s="17">
        <f t="shared" ca="1" si="995"/>
        <v>1169</v>
      </c>
      <c r="AI3608" s="17" t="str">
        <f>IFERROR(VLOOKUP(U3608,[1]Cruces!$O$1:$P$6,2,0),"Sin Orden")</f>
        <v>Sin Orden</v>
      </c>
      <c r="AJ3608" s="17">
        <f t="shared" si="996"/>
        <v>13</v>
      </c>
      <c r="AK3608" s="17">
        <f t="shared" si="997"/>
        <v>9</v>
      </c>
      <c r="AL3608" s="17">
        <f t="shared" si="998"/>
        <v>2017</v>
      </c>
      <c r="AM3608" s="17">
        <f t="shared" ca="1" si="999"/>
        <v>1169</v>
      </c>
      <c r="AN3608" s="18" t="str">
        <f>IFERROR(VLOOKUP(R3608*1,'[1]Ordenes de Servicio'!G:K,5,0),"No Cruza")</f>
        <v>No Cruza</v>
      </c>
      <c r="AO3608" s="17">
        <f t="shared" ca="1" si="1000"/>
        <v>1169</v>
      </c>
      <c r="AP3608" s="17">
        <f t="shared" si="1001"/>
        <v>13</v>
      </c>
      <c r="AQ3608" s="17">
        <f t="shared" si="1002"/>
        <v>9</v>
      </c>
      <c r="AR3608" s="17">
        <f t="shared" si="1003"/>
        <v>2017</v>
      </c>
      <c r="AS3608" s="17">
        <f t="shared" ca="1" si="1004"/>
        <v>1169</v>
      </c>
      <c r="AT3608" s="17" t="str">
        <f t="shared" ca="1" si="1007"/>
        <v>Si</v>
      </c>
      <c r="AU3608" s="17">
        <f t="shared" si="1005"/>
        <v>0</v>
      </c>
      <c r="AV3608" s="17" t="str">
        <f>+VLOOKUP(B3608,[1]Cruces!S:T,2,0)</f>
        <v>4. Presupuesto de Obra</v>
      </c>
    </row>
    <row r="3609" spans="1:48" hidden="1" x14ac:dyDescent="0.25">
      <c r="A3609" s="17" t="s">
        <v>10227</v>
      </c>
      <c r="B3609" s="17" t="s">
        <v>569</v>
      </c>
      <c r="C3609" s="17">
        <v>0</v>
      </c>
      <c r="D3609" s="17">
        <v>0</v>
      </c>
      <c r="E3609" s="17" t="s">
        <v>55</v>
      </c>
      <c r="F3609" s="17" t="s">
        <v>5366</v>
      </c>
      <c r="G3609" s="17" t="s">
        <v>10228</v>
      </c>
      <c r="H3609" s="17">
        <v>3205218147</v>
      </c>
      <c r="I3609" s="17" t="s">
        <v>71</v>
      </c>
      <c r="J3609" s="17" t="s">
        <v>59</v>
      </c>
      <c r="K3609" s="17" t="s">
        <v>10229</v>
      </c>
      <c r="L3609" s="17" t="s">
        <v>5368</v>
      </c>
      <c r="M3609" s="17" t="s">
        <v>5369</v>
      </c>
      <c r="N3609" s="17" t="s">
        <v>572</v>
      </c>
      <c r="O3609" s="17">
        <v>20201105</v>
      </c>
      <c r="P3609" s="17">
        <v>20201105</v>
      </c>
      <c r="Q3609" s="17">
        <v>1110</v>
      </c>
      <c r="R3609" s="17">
        <v>0</v>
      </c>
      <c r="S3609" s="17"/>
      <c r="T3609" s="17" t="s">
        <v>63</v>
      </c>
      <c r="U3609" s="17"/>
      <c r="V3609" s="17">
        <f t="shared" si="1006"/>
        <v>4</v>
      </c>
      <c r="W3609" s="17">
        <v>4000</v>
      </c>
      <c r="X3609" s="17" t="s">
        <v>7065</v>
      </c>
      <c r="Y3609" s="17" t="s">
        <v>569</v>
      </c>
      <c r="Z3609" s="17">
        <v>20201105</v>
      </c>
      <c r="AA3609" s="17" t="s">
        <v>1947</v>
      </c>
      <c r="AB3609" s="17">
        <v>1</v>
      </c>
      <c r="AC3609" s="17" t="str">
        <f>IFERROR(VLOOKUP(A3609,[1]Cruces!AJ:AK,2,0),VLOOKUP(CONCATENATE(X3609,AA3609),[1]Cruces!G:H,2,0))</f>
        <v>Solicitud por BT</v>
      </c>
      <c r="AD3609" s="17">
        <f t="shared" si="992"/>
        <v>5</v>
      </c>
      <c r="AE3609" s="17">
        <f t="shared" si="993"/>
        <v>11</v>
      </c>
      <c r="AF3609" s="17">
        <f t="shared" si="994"/>
        <v>2020</v>
      </c>
      <c r="AG3609" s="17" t="str">
        <f>IFERROR(VLOOKUP(MID(A3609,2,4)*1,[1]Cruces!K:L,2,0),"Verificar")</f>
        <v>Atlántico Norte</v>
      </c>
      <c r="AH3609" s="17">
        <f t="shared" ca="1" si="995"/>
        <v>20</v>
      </c>
      <c r="AI3609" s="17" t="str">
        <f>IFERROR(VLOOKUP(U3609,[1]Cruces!$O$1:$P$6,2,0),"Sin Orden")</f>
        <v>Sin Orden</v>
      </c>
      <c r="AJ3609" s="17">
        <f t="shared" si="996"/>
        <v>5</v>
      </c>
      <c r="AK3609" s="17">
        <f t="shared" si="997"/>
        <v>11</v>
      </c>
      <c r="AL3609" s="17">
        <f t="shared" si="998"/>
        <v>2020</v>
      </c>
      <c r="AM3609" s="17">
        <f t="shared" ca="1" si="999"/>
        <v>20</v>
      </c>
      <c r="AN3609" s="18" t="str">
        <f>IFERROR(VLOOKUP(R3609*1,'[1]Ordenes de Servicio'!G:K,5,0),"No Cruza")</f>
        <v>No Cruza</v>
      </c>
      <c r="AO3609" s="17">
        <f t="shared" ca="1" si="1000"/>
        <v>20</v>
      </c>
      <c r="AP3609" s="17">
        <f t="shared" si="1001"/>
        <v>5</v>
      </c>
      <c r="AQ3609" s="17">
        <f t="shared" si="1002"/>
        <v>11</v>
      </c>
      <c r="AR3609" s="17">
        <f t="shared" si="1003"/>
        <v>2020</v>
      </c>
      <c r="AS3609" s="17">
        <f t="shared" ca="1" si="1004"/>
        <v>20</v>
      </c>
      <c r="AT3609" s="17" t="str">
        <f t="shared" ca="1" si="1007"/>
        <v>No</v>
      </c>
      <c r="AU3609" s="17">
        <f t="shared" si="1005"/>
        <v>0</v>
      </c>
      <c r="AV3609" s="17" t="str">
        <f>+VLOOKUP(B3609,[1]Cruces!S:T,2,0)</f>
        <v>1. Solicitud</v>
      </c>
    </row>
    <row r="3610" spans="1:48" hidden="1" x14ac:dyDescent="0.25">
      <c r="A3610" s="17" t="s">
        <v>6408</v>
      </c>
      <c r="B3610" s="17" t="s">
        <v>68</v>
      </c>
      <c r="C3610" s="17">
        <v>0</v>
      </c>
      <c r="D3610" s="17">
        <v>0</v>
      </c>
      <c r="E3610" s="17" t="s">
        <v>55</v>
      </c>
      <c r="F3610" s="17" t="s">
        <v>107</v>
      </c>
      <c r="G3610" s="17" t="s">
        <v>6409</v>
      </c>
      <c r="H3610" s="17">
        <v>3790541</v>
      </c>
      <c r="I3610" s="17" t="s">
        <v>116</v>
      </c>
      <c r="J3610" s="17" t="s">
        <v>59</v>
      </c>
      <c r="K3610" s="17" t="s">
        <v>5929</v>
      </c>
      <c r="L3610" s="17" t="s">
        <v>145</v>
      </c>
      <c r="M3610" s="17" t="s">
        <v>146</v>
      </c>
      <c r="N3610" s="17" t="s">
        <v>75</v>
      </c>
      <c r="O3610" s="17">
        <v>20190320</v>
      </c>
      <c r="P3610" s="17">
        <v>20191116</v>
      </c>
      <c r="Q3610" s="17">
        <v>1210</v>
      </c>
      <c r="R3610" s="17">
        <v>26254835</v>
      </c>
      <c r="S3610" s="17" t="s">
        <v>100</v>
      </c>
      <c r="T3610" s="17" t="s">
        <v>63</v>
      </c>
      <c r="U3610" s="17" t="s">
        <v>91</v>
      </c>
      <c r="V3610" s="17">
        <f t="shared" si="1006"/>
        <v>75</v>
      </c>
      <c r="W3610" s="17">
        <v>75000</v>
      </c>
      <c r="X3610" s="17" t="s">
        <v>64</v>
      </c>
      <c r="Y3610" s="17" t="s">
        <v>136</v>
      </c>
      <c r="Z3610" s="17">
        <v>20191127</v>
      </c>
      <c r="AA3610" s="17" t="s">
        <v>78</v>
      </c>
      <c r="AB3610" s="17">
        <v>1</v>
      </c>
      <c r="AC3610" s="17" t="str">
        <f>IFERROR(VLOOKUP(A3610,[1]Cruces!AJ:AK,2,0),VLOOKUP(CONCATENATE(X3610,AA3610),[1]Cruces!G:H,2,0))</f>
        <v>Solicitud de Obra</v>
      </c>
      <c r="AD3610" s="17">
        <f t="shared" si="992"/>
        <v>20</v>
      </c>
      <c r="AE3610" s="17">
        <f t="shared" si="993"/>
        <v>3</v>
      </c>
      <c r="AF3610" s="17">
        <f t="shared" si="994"/>
        <v>2019</v>
      </c>
      <c r="AG3610" s="17" t="str">
        <f>IFERROR(VLOOKUP(MID(A3610,2,4)*1,[1]Cruces!K:L,2,0),"Verificar")</f>
        <v>Atlántico Sur</v>
      </c>
      <c r="AH3610" s="17">
        <f t="shared" ca="1" si="995"/>
        <v>616</v>
      </c>
      <c r="AI3610" s="17" t="str">
        <f>IFERROR(VLOOKUP(U3610,[1]Cruces!$O$1:$P$6,2,0),"Sin Orden")</f>
        <v>Resuelta</v>
      </c>
      <c r="AJ3610" s="17">
        <f t="shared" si="996"/>
        <v>27</v>
      </c>
      <c r="AK3610" s="17">
        <f t="shared" si="997"/>
        <v>11</v>
      </c>
      <c r="AL3610" s="17">
        <f t="shared" si="998"/>
        <v>2019</v>
      </c>
      <c r="AM3610" s="17">
        <f t="shared" ca="1" si="999"/>
        <v>364</v>
      </c>
      <c r="AN3610" s="18" t="str">
        <f>IFERROR(VLOOKUP(R3610*1,'[1]Ordenes de Servicio'!G:K,5,0),"No Cruza")</f>
        <v>No Cruza</v>
      </c>
      <c r="AO3610" s="17">
        <f t="shared" ca="1" si="1000"/>
        <v>252</v>
      </c>
      <c r="AP3610" s="17">
        <f t="shared" si="1001"/>
        <v>16</v>
      </c>
      <c r="AQ3610" s="17">
        <f t="shared" si="1002"/>
        <v>11</v>
      </c>
      <c r="AR3610" s="17">
        <f t="shared" si="1003"/>
        <v>2019</v>
      </c>
      <c r="AS3610" s="17">
        <f t="shared" ca="1" si="1004"/>
        <v>375</v>
      </c>
      <c r="AT3610" s="17" t="str">
        <f t="shared" ca="1" si="1007"/>
        <v>Si</v>
      </c>
      <c r="AU3610" s="17">
        <f t="shared" si="1005"/>
        <v>11</v>
      </c>
      <c r="AV3610" s="17" t="str">
        <f>+VLOOKUP(B3610,[1]Cruces!S:T,2,0)</f>
        <v>5. Consultoría / Adjudicación</v>
      </c>
    </row>
    <row r="3611" spans="1:48" hidden="1" x14ac:dyDescent="0.25">
      <c r="A3611" s="17" t="s">
        <v>6410</v>
      </c>
      <c r="B3611" s="17" t="s">
        <v>68</v>
      </c>
      <c r="C3611" s="17">
        <v>0</v>
      </c>
      <c r="D3611" s="17">
        <v>0</v>
      </c>
      <c r="E3611" s="17" t="s">
        <v>55</v>
      </c>
      <c r="F3611" s="17" t="s">
        <v>120</v>
      </c>
      <c r="G3611" s="17" t="s">
        <v>6411</v>
      </c>
      <c r="H3611" s="17">
        <v>0</v>
      </c>
      <c r="I3611" s="17" t="s">
        <v>71</v>
      </c>
      <c r="J3611" s="17" t="s">
        <v>59</v>
      </c>
      <c r="K3611" s="17" t="s">
        <v>97</v>
      </c>
      <c r="L3611" s="17" t="s">
        <v>487</v>
      </c>
      <c r="M3611" s="17" t="s">
        <v>55</v>
      </c>
      <c r="N3611" s="17" t="s">
        <v>75</v>
      </c>
      <c r="O3611" s="17">
        <v>20190604</v>
      </c>
      <c r="P3611" s="17">
        <v>20190604</v>
      </c>
      <c r="Q3611" s="17">
        <v>1180</v>
      </c>
      <c r="R3611" s="17">
        <v>0</v>
      </c>
      <c r="S3611" s="17"/>
      <c r="T3611" s="17" t="s">
        <v>63</v>
      </c>
      <c r="U3611" s="17"/>
      <c r="V3611" s="17">
        <f t="shared" si="1006"/>
        <v>150</v>
      </c>
      <c r="W3611" s="17">
        <v>150000</v>
      </c>
      <c r="X3611" s="17" t="s">
        <v>64</v>
      </c>
      <c r="Y3611" s="17" t="s">
        <v>105</v>
      </c>
      <c r="Z3611" s="17">
        <v>20190613</v>
      </c>
      <c r="AA3611" s="17" t="s">
        <v>137</v>
      </c>
      <c r="AB3611" s="17">
        <v>1</v>
      </c>
      <c r="AC3611" s="17" t="str">
        <f>IFERROR(VLOOKUP(A3611,[1]Cruces!AJ:AK,2,0),VLOOKUP(CONCATENATE(X3611,AA3611),[1]Cruces!G:H,2,0))</f>
        <v>Solicitud de Obra</v>
      </c>
      <c r="AD3611" s="17">
        <f t="shared" si="992"/>
        <v>4</v>
      </c>
      <c r="AE3611" s="17">
        <f t="shared" si="993"/>
        <v>6</v>
      </c>
      <c r="AF3611" s="17">
        <f t="shared" si="994"/>
        <v>2019</v>
      </c>
      <c r="AG3611" s="17" t="str">
        <f>IFERROR(VLOOKUP(MID(A3611,2,4)*1,[1]Cruces!K:L,2,0),"Verificar")</f>
        <v>Atlántico Norte</v>
      </c>
      <c r="AH3611" s="17">
        <f t="shared" ca="1" si="995"/>
        <v>540</v>
      </c>
      <c r="AI3611" s="17" t="str">
        <f>IFERROR(VLOOKUP(U3611,[1]Cruces!$O$1:$P$6,2,0),"Sin Orden")</f>
        <v>Sin Orden</v>
      </c>
      <c r="AJ3611" s="17">
        <f t="shared" si="996"/>
        <v>13</v>
      </c>
      <c r="AK3611" s="17">
        <f t="shared" si="997"/>
        <v>6</v>
      </c>
      <c r="AL3611" s="17">
        <f t="shared" si="998"/>
        <v>2019</v>
      </c>
      <c r="AM3611" s="17">
        <f t="shared" ca="1" si="999"/>
        <v>531</v>
      </c>
      <c r="AN3611" s="18" t="str">
        <f>IFERROR(VLOOKUP(R3611*1,'[1]Ordenes de Servicio'!G:K,5,0),"No Cruza")</f>
        <v>No Cruza</v>
      </c>
      <c r="AO3611" s="17">
        <f t="shared" ca="1" si="1000"/>
        <v>531</v>
      </c>
      <c r="AP3611" s="17">
        <f t="shared" si="1001"/>
        <v>4</v>
      </c>
      <c r="AQ3611" s="17">
        <f t="shared" si="1002"/>
        <v>6</v>
      </c>
      <c r="AR3611" s="17">
        <f t="shared" si="1003"/>
        <v>2019</v>
      </c>
      <c r="AS3611" s="17">
        <f t="shared" ca="1" si="1004"/>
        <v>540</v>
      </c>
      <c r="AT3611" s="17" t="str">
        <f t="shared" ca="1" si="1007"/>
        <v>Si</v>
      </c>
      <c r="AU3611" s="17">
        <f t="shared" si="1005"/>
        <v>9</v>
      </c>
      <c r="AV3611" s="17" t="str">
        <f>+VLOOKUP(B3611,[1]Cruces!S:T,2,0)</f>
        <v>5. Consultoría / Adjudicación</v>
      </c>
    </row>
    <row r="3612" spans="1:48" hidden="1" x14ac:dyDescent="0.25">
      <c r="A3612" s="17" t="s">
        <v>6412</v>
      </c>
      <c r="B3612" s="17" t="s">
        <v>68</v>
      </c>
      <c r="C3612" s="17">
        <v>0</v>
      </c>
      <c r="D3612" s="17">
        <v>0</v>
      </c>
      <c r="E3612" s="17" t="s">
        <v>55</v>
      </c>
      <c r="F3612" s="17" t="s">
        <v>56</v>
      </c>
      <c r="G3612" s="17" t="s">
        <v>6413</v>
      </c>
      <c r="H3612" s="17">
        <v>0</v>
      </c>
      <c r="I3612" s="17" t="s">
        <v>165</v>
      </c>
      <c r="J3612" s="17" t="s">
        <v>59</v>
      </c>
      <c r="K3612" s="17" t="s">
        <v>97</v>
      </c>
      <c r="L3612" s="17" t="s">
        <v>842</v>
      </c>
      <c r="M3612" s="17" t="s">
        <v>55</v>
      </c>
      <c r="N3612" s="17" t="s">
        <v>75</v>
      </c>
      <c r="O3612" s="17">
        <v>20200228</v>
      </c>
      <c r="P3612" s="17">
        <v>20200406</v>
      </c>
      <c r="Q3612" s="17">
        <v>9510</v>
      </c>
      <c r="R3612" s="17">
        <v>27681231</v>
      </c>
      <c r="S3612" s="17" t="s">
        <v>76</v>
      </c>
      <c r="T3612" s="17" t="s">
        <v>63</v>
      </c>
      <c r="U3612" s="17" t="s">
        <v>91</v>
      </c>
      <c r="V3612" s="17">
        <f t="shared" si="1006"/>
        <v>112.5</v>
      </c>
      <c r="W3612" s="17">
        <v>112500</v>
      </c>
      <c r="X3612" s="17" t="s">
        <v>64</v>
      </c>
      <c r="Y3612" s="17" t="s">
        <v>105</v>
      </c>
      <c r="Z3612" s="17">
        <v>20200706</v>
      </c>
      <c r="AA3612" s="17" t="s">
        <v>101</v>
      </c>
      <c r="AB3612" s="17">
        <v>1</v>
      </c>
      <c r="AC3612" s="17" t="str">
        <f>IFERROR(VLOOKUP(A3612,[1]Cruces!AJ:AK,2,0),VLOOKUP(CONCATENATE(X3612,AA3612),[1]Cruces!G:H,2,0))</f>
        <v>Solicitud de Obra</v>
      </c>
      <c r="AD3612" s="17">
        <f t="shared" si="992"/>
        <v>28</v>
      </c>
      <c r="AE3612" s="17">
        <f t="shared" si="993"/>
        <v>2</v>
      </c>
      <c r="AF3612" s="17">
        <f t="shared" si="994"/>
        <v>2020</v>
      </c>
      <c r="AG3612" s="17" t="str">
        <f>IFERROR(VLOOKUP(MID(A3612,2,4)*1,[1]Cruces!K:L,2,0),"Verificar")</f>
        <v>Atlántico Norte</v>
      </c>
      <c r="AH3612" s="17">
        <f t="shared" ca="1" si="995"/>
        <v>271</v>
      </c>
      <c r="AI3612" s="17" t="str">
        <f>IFERROR(VLOOKUP(U3612,[1]Cruces!$O$1:$P$6,2,0),"Sin Orden")</f>
        <v>Resuelta</v>
      </c>
      <c r="AJ3612" s="17">
        <f t="shared" si="996"/>
        <v>6</v>
      </c>
      <c r="AK3612" s="17">
        <f t="shared" si="997"/>
        <v>7</v>
      </c>
      <c r="AL3612" s="17">
        <f t="shared" si="998"/>
        <v>2020</v>
      </c>
      <c r="AM3612" s="17">
        <f t="shared" ca="1" si="999"/>
        <v>142</v>
      </c>
      <c r="AN3612" s="18">
        <f>IFERROR(VLOOKUP(R3612*1,'[1]Ordenes de Servicio'!G:K,5,0),"No Cruza")</f>
        <v>44004</v>
      </c>
      <c r="AO3612" s="17">
        <f t="shared" ca="1" si="1000"/>
        <v>129</v>
      </c>
      <c r="AP3612" s="17">
        <f t="shared" si="1001"/>
        <v>6</v>
      </c>
      <c r="AQ3612" s="17">
        <f t="shared" si="1002"/>
        <v>4</v>
      </c>
      <c r="AR3612" s="17">
        <f t="shared" si="1003"/>
        <v>2020</v>
      </c>
      <c r="AS3612" s="17">
        <f t="shared" ca="1" si="1004"/>
        <v>233</v>
      </c>
      <c r="AT3612" s="17" t="str">
        <f t="shared" ca="1" si="1007"/>
        <v>No</v>
      </c>
      <c r="AU3612" s="17">
        <f t="shared" si="1005"/>
        <v>91</v>
      </c>
      <c r="AV3612" s="17" t="str">
        <f>+VLOOKUP(B3612,[1]Cruces!S:T,2,0)</f>
        <v>5. Consultoría / Adjudicación</v>
      </c>
    </row>
    <row r="3613" spans="1:48" hidden="1" x14ac:dyDescent="0.25">
      <c r="A3613" s="17" t="s">
        <v>6414</v>
      </c>
      <c r="B3613" s="17" t="s">
        <v>68</v>
      </c>
      <c r="C3613" s="17">
        <v>0</v>
      </c>
      <c r="D3613" s="17">
        <v>0</v>
      </c>
      <c r="E3613" s="17" t="s">
        <v>55</v>
      </c>
      <c r="F3613" s="17" t="s">
        <v>107</v>
      </c>
      <c r="G3613" s="17" t="s">
        <v>6415</v>
      </c>
      <c r="H3613" s="17">
        <v>0</v>
      </c>
      <c r="I3613" s="17" t="s">
        <v>116</v>
      </c>
      <c r="J3613" s="17" t="s">
        <v>59</v>
      </c>
      <c r="K3613" s="17" t="s">
        <v>97</v>
      </c>
      <c r="L3613" s="17" t="s">
        <v>145</v>
      </c>
      <c r="M3613" s="17" t="s">
        <v>146</v>
      </c>
      <c r="N3613" s="17" t="s">
        <v>75</v>
      </c>
      <c r="O3613" s="17">
        <v>20190821</v>
      </c>
      <c r="P3613" s="17">
        <v>20191115</v>
      </c>
      <c r="Q3613" s="17">
        <v>9520</v>
      </c>
      <c r="R3613" s="17">
        <v>26665598</v>
      </c>
      <c r="S3613" s="17" t="s">
        <v>100</v>
      </c>
      <c r="T3613" s="17" t="s">
        <v>63</v>
      </c>
      <c r="U3613" s="17" t="s">
        <v>91</v>
      </c>
      <c r="V3613" s="17">
        <f t="shared" si="1006"/>
        <v>75</v>
      </c>
      <c r="W3613" s="17">
        <v>75000</v>
      </c>
      <c r="X3613" s="17" t="s">
        <v>64</v>
      </c>
      <c r="Y3613" s="17" t="s">
        <v>150</v>
      </c>
      <c r="Z3613" s="17">
        <v>20200917</v>
      </c>
      <c r="AA3613" s="17" t="s">
        <v>78</v>
      </c>
      <c r="AB3613" s="17">
        <v>1</v>
      </c>
      <c r="AC3613" s="17" t="str">
        <f>IFERROR(VLOOKUP(A3613,[1]Cruces!AJ:AK,2,0),VLOOKUP(CONCATENATE(X3613,AA3613),[1]Cruces!G:H,2,0))</f>
        <v>Solicitud de Obra</v>
      </c>
      <c r="AD3613" s="17">
        <f t="shared" si="992"/>
        <v>21</v>
      </c>
      <c r="AE3613" s="17">
        <f t="shared" si="993"/>
        <v>8</v>
      </c>
      <c r="AF3613" s="17">
        <f t="shared" si="994"/>
        <v>2019</v>
      </c>
      <c r="AG3613" s="17" t="str">
        <f>IFERROR(VLOOKUP(MID(A3613,2,4)*1,[1]Cruces!K:L,2,0),"Verificar")</f>
        <v>Atlántico Sur</v>
      </c>
      <c r="AH3613" s="17">
        <f t="shared" ca="1" si="995"/>
        <v>462</v>
      </c>
      <c r="AI3613" s="17" t="str">
        <f>IFERROR(VLOOKUP(U3613,[1]Cruces!$O$1:$P$6,2,0),"Sin Orden")</f>
        <v>Resuelta</v>
      </c>
      <c r="AJ3613" s="17">
        <f t="shared" si="996"/>
        <v>17</v>
      </c>
      <c r="AK3613" s="17">
        <f t="shared" si="997"/>
        <v>9</v>
      </c>
      <c r="AL3613" s="17">
        <f t="shared" si="998"/>
        <v>2020</v>
      </c>
      <c r="AM3613" s="17">
        <f t="shared" ca="1" si="999"/>
        <v>69</v>
      </c>
      <c r="AN3613" s="18" t="str">
        <f>IFERROR(VLOOKUP(R3613*1,'[1]Ordenes de Servicio'!G:K,5,0),"No Cruza")</f>
        <v>No Cruza</v>
      </c>
      <c r="AO3613" s="17">
        <f t="shared" ca="1" si="1000"/>
        <v>393</v>
      </c>
      <c r="AP3613" s="17">
        <f t="shared" si="1001"/>
        <v>15</v>
      </c>
      <c r="AQ3613" s="17">
        <f t="shared" si="1002"/>
        <v>11</v>
      </c>
      <c r="AR3613" s="17">
        <f t="shared" si="1003"/>
        <v>2019</v>
      </c>
      <c r="AS3613" s="17">
        <f t="shared" ca="1" si="1004"/>
        <v>376</v>
      </c>
      <c r="AT3613" s="17" t="str">
        <f t="shared" ca="1" si="1007"/>
        <v>Si</v>
      </c>
      <c r="AU3613" s="17">
        <f t="shared" si="1005"/>
        <v>307</v>
      </c>
      <c r="AV3613" s="17" t="str">
        <f>+VLOOKUP(B3613,[1]Cruces!S:T,2,0)</f>
        <v>5. Consultoría / Adjudicación</v>
      </c>
    </row>
    <row r="3614" spans="1:48" hidden="1" x14ac:dyDescent="0.25">
      <c r="A3614" s="17" t="s">
        <v>10230</v>
      </c>
      <c r="B3614" s="17" t="s">
        <v>1943</v>
      </c>
      <c r="C3614" s="17">
        <v>0</v>
      </c>
      <c r="D3614" s="17">
        <v>0</v>
      </c>
      <c r="E3614" s="17" t="s">
        <v>55</v>
      </c>
      <c r="F3614" s="17" t="s">
        <v>232</v>
      </c>
      <c r="G3614" s="17" t="s">
        <v>10231</v>
      </c>
      <c r="H3614" s="17">
        <v>0</v>
      </c>
      <c r="I3614" s="17" t="s">
        <v>71</v>
      </c>
      <c r="J3614" s="17" t="s">
        <v>59</v>
      </c>
      <c r="K3614" s="17" t="s">
        <v>10232</v>
      </c>
      <c r="L3614" s="17" t="s">
        <v>7949</v>
      </c>
      <c r="M3614" s="17" t="s">
        <v>7950</v>
      </c>
      <c r="N3614" s="17" t="s">
        <v>1946</v>
      </c>
      <c r="O3614" s="17">
        <v>20201110</v>
      </c>
      <c r="P3614" s="17">
        <v>20201110</v>
      </c>
      <c r="Q3614" s="17">
        <v>1220</v>
      </c>
      <c r="R3614" s="17">
        <v>28277329</v>
      </c>
      <c r="S3614" s="17" t="s">
        <v>6601</v>
      </c>
      <c r="T3614" s="17" t="s">
        <v>7091</v>
      </c>
      <c r="U3614" s="17" t="s">
        <v>77</v>
      </c>
      <c r="V3614" s="17">
        <f t="shared" si="1006"/>
        <v>3</v>
      </c>
      <c r="W3614" s="17">
        <v>3000</v>
      </c>
      <c r="X3614" s="17" t="s">
        <v>7065</v>
      </c>
      <c r="Y3614" s="17" t="s">
        <v>1943</v>
      </c>
      <c r="Z3614" s="17">
        <v>20201110</v>
      </c>
      <c r="AA3614" s="17" t="s">
        <v>1947</v>
      </c>
      <c r="AB3614" s="17">
        <v>1</v>
      </c>
      <c r="AC3614" s="17" t="str">
        <f>IFERROR(VLOOKUP(A3614,[1]Cruces!AJ:AK,2,0),VLOOKUP(CONCATENATE(X3614,AA3614),[1]Cruces!G:H,2,0))</f>
        <v>Solicitud por BT</v>
      </c>
      <c r="AD3614" s="17">
        <f t="shared" si="992"/>
        <v>10</v>
      </c>
      <c r="AE3614" s="17">
        <f t="shared" si="993"/>
        <v>11</v>
      </c>
      <c r="AF3614" s="17">
        <f t="shared" si="994"/>
        <v>2020</v>
      </c>
      <c r="AG3614" s="17" t="str">
        <f>IFERROR(VLOOKUP(MID(A3614,2,4)*1,[1]Cruces!K:L,2,0),"Verificar")</f>
        <v>Atlántico Sur</v>
      </c>
      <c r="AH3614" s="17">
        <f t="shared" ca="1" si="995"/>
        <v>15</v>
      </c>
      <c r="AI3614" s="17" t="str">
        <f>IFERROR(VLOOKUP(U3614,[1]Cruces!$O$1:$P$6,2,0),"Sin Orden")</f>
        <v>Pendiente</v>
      </c>
      <c r="AJ3614" s="17">
        <f t="shared" si="996"/>
        <v>10</v>
      </c>
      <c r="AK3614" s="17">
        <f t="shared" si="997"/>
        <v>11</v>
      </c>
      <c r="AL3614" s="17">
        <f t="shared" si="998"/>
        <v>2020</v>
      </c>
      <c r="AM3614" s="17">
        <f t="shared" ca="1" si="999"/>
        <v>15</v>
      </c>
      <c r="AN3614" s="18" t="str">
        <f>IFERROR(VLOOKUP(R3614*1,'[1]Ordenes de Servicio'!G:K,5,0),"No Cruza")</f>
        <v>No Cruza</v>
      </c>
      <c r="AO3614" s="17">
        <f t="shared" ca="1" si="1000"/>
        <v>15</v>
      </c>
      <c r="AP3614" s="17">
        <f t="shared" si="1001"/>
        <v>10</v>
      </c>
      <c r="AQ3614" s="17">
        <f t="shared" si="1002"/>
        <v>11</v>
      </c>
      <c r="AR3614" s="17">
        <f t="shared" si="1003"/>
        <v>2020</v>
      </c>
      <c r="AS3614" s="17">
        <f t="shared" ca="1" si="1004"/>
        <v>15</v>
      </c>
      <c r="AT3614" s="17" t="str">
        <f t="shared" ca="1" si="1007"/>
        <v>No</v>
      </c>
      <c r="AU3614" s="17">
        <f t="shared" si="1005"/>
        <v>0</v>
      </c>
      <c r="AV3614" s="17" t="str">
        <f>+VLOOKUP(B3614,[1]Cruces!S:T,2,0)</f>
        <v>7. Ejecución en Campo OS BT</v>
      </c>
    </row>
    <row r="3615" spans="1:48" hidden="1" x14ac:dyDescent="0.25">
      <c r="A3615" s="17" t="s">
        <v>6416</v>
      </c>
      <c r="B3615" s="17" t="s">
        <v>54</v>
      </c>
      <c r="C3615" s="17">
        <v>0</v>
      </c>
      <c r="D3615" s="17">
        <v>0</v>
      </c>
      <c r="E3615" s="17" t="s">
        <v>55</v>
      </c>
      <c r="F3615" s="17" t="s">
        <v>69</v>
      </c>
      <c r="G3615" s="17" t="s">
        <v>6417</v>
      </c>
      <c r="H3615" s="17">
        <v>0</v>
      </c>
      <c r="I3615" s="17" t="s">
        <v>1369</v>
      </c>
      <c r="J3615" s="17" t="s">
        <v>59</v>
      </c>
      <c r="K3615" s="17" t="s">
        <v>6418</v>
      </c>
      <c r="L3615" s="17" t="s">
        <v>6419</v>
      </c>
      <c r="M3615" s="17" t="s">
        <v>6420</v>
      </c>
      <c r="N3615" s="17" t="s">
        <v>62</v>
      </c>
      <c r="O3615" s="17">
        <v>20191112</v>
      </c>
      <c r="P3615" s="17">
        <v>20191119</v>
      </c>
      <c r="Q3615" s="17">
        <v>3160</v>
      </c>
      <c r="R3615" s="17">
        <v>26925543</v>
      </c>
      <c r="S3615" s="17" t="s">
        <v>100</v>
      </c>
      <c r="T3615" s="17" t="s">
        <v>63</v>
      </c>
      <c r="U3615" s="17" t="s">
        <v>91</v>
      </c>
      <c r="V3615" s="17">
        <f t="shared" si="1006"/>
        <v>75</v>
      </c>
      <c r="W3615" s="17">
        <v>75000</v>
      </c>
      <c r="X3615" s="17" t="s">
        <v>64</v>
      </c>
      <c r="Y3615" s="17" t="s">
        <v>65</v>
      </c>
      <c r="Z3615" s="17">
        <v>20191119</v>
      </c>
      <c r="AA3615" s="17" t="s">
        <v>78</v>
      </c>
      <c r="AB3615" s="17">
        <v>1</v>
      </c>
      <c r="AC3615" s="17" t="str">
        <f>IFERROR(VLOOKUP(A3615,[1]Cruces!AJ:AK,2,0),VLOOKUP(CONCATENATE(X3615,AA3615),[1]Cruces!G:H,2,0))</f>
        <v>Solicitud de Obra</v>
      </c>
      <c r="AD3615" s="17">
        <f t="shared" si="992"/>
        <v>12</v>
      </c>
      <c r="AE3615" s="17">
        <f t="shared" si="993"/>
        <v>11</v>
      </c>
      <c r="AF3615" s="17">
        <f t="shared" si="994"/>
        <v>2019</v>
      </c>
      <c r="AG3615" s="17" t="str">
        <f>IFERROR(VLOOKUP(MID(A3615,2,4)*1,[1]Cruces!K:L,2,0),"Verificar")</f>
        <v>Verificar</v>
      </c>
      <c r="AH3615" s="17">
        <f t="shared" ca="1" si="995"/>
        <v>379</v>
      </c>
      <c r="AI3615" s="17" t="str">
        <f>IFERROR(VLOOKUP(U3615,[1]Cruces!$O$1:$P$6,2,0),"Sin Orden")</f>
        <v>Resuelta</v>
      </c>
      <c r="AJ3615" s="17">
        <f t="shared" si="996"/>
        <v>19</v>
      </c>
      <c r="AK3615" s="17">
        <f t="shared" si="997"/>
        <v>11</v>
      </c>
      <c r="AL3615" s="17">
        <f t="shared" si="998"/>
        <v>2019</v>
      </c>
      <c r="AM3615" s="17">
        <f t="shared" ca="1" si="999"/>
        <v>372</v>
      </c>
      <c r="AN3615" s="18" t="str">
        <f>IFERROR(VLOOKUP(R3615*1,'[1]Ordenes de Servicio'!G:K,5,0),"No Cruza")</f>
        <v>No Cruza</v>
      </c>
      <c r="AO3615" s="17">
        <f t="shared" ca="1" si="1000"/>
        <v>7</v>
      </c>
      <c r="AP3615" s="17">
        <f t="shared" si="1001"/>
        <v>19</v>
      </c>
      <c r="AQ3615" s="17">
        <f t="shared" si="1002"/>
        <v>11</v>
      </c>
      <c r="AR3615" s="17">
        <f t="shared" si="1003"/>
        <v>2019</v>
      </c>
      <c r="AS3615" s="17">
        <f t="shared" ca="1" si="1004"/>
        <v>372</v>
      </c>
      <c r="AT3615" s="17" t="str">
        <f t="shared" ca="1" si="1007"/>
        <v>Si</v>
      </c>
      <c r="AU3615" s="17">
        <f t="shared" si="1005"/>
        <v>0</v>
      </c>
      <c r="AV3615" s="17" t="str">
        <f>+VLOOKUP(B3615,[1]Cruces!S:T,2,0)</f>
        <v>4. Presupuesto de Obra</v>
      </c>
    </row>
    <row r="3616" spans="1:48" hidden="1" x14ac:dyDescent="0.25">
      <c r="A3616" s="17" t="s">
        <v>6421</v>
      </c>
      <c r="B3616" s="17" t="s">
        <v>54</v>
      </c>
      <c r="C3616" s="17">
        <v>3002547</v>
      </c>
      <c r="D3616" s="17">
        <v>0</v>
      </c>
      <c r="E3616" s="17" t="s">
        <v>55</v>
      </c>
      <c r="F3616" s="17" t="s">
        <v>56</v>
      </c>
      <c r="G3616" s="17" t="s">
        <v>6422</v>
      </c>
      <c r="H3616" s="17">
        <v>3005879760</v>
      </c>
      <c r="I3616" s="17" t="s">
        <v>116</v>
      </c>
      <c r="J3616" s="17" t="s">
        <v>59</v>
      </c>
      <c r="K3616" s="17" t="s">
        <v>97</v>
      </c>
      <c r="L3616" s="17" t="s">
        <v>172</v>
      </c>
      <c r="M3616" s="17" t="s">
        <v>173</v>
      </c>
      <c r="N3616" s="17" t="s">
        <v>62</v>
      </c>
      <c r="O3616" s="17">
        <v>20200217</v>
      </c>
      <c r="P3616" s="17">
        <v>20200228</v>
      </c>
      <c r="Q3616" s="17">
        <v>1110</v>
      </c>
      <c r="R3616" s="17">
        <v>27185256</v>
      </c>
      <c r="S3616" s="17" t="s">
        <v>100</v>
      </c>
      <c r="T3616" s="17" t="s">
        <v>63</v>
      </c>
      <c r="U3616" s="17" t="s">
        <v>91</v>
      </c>
      <c r="V3616" s="17">
        <f t="shared" si="1006"/>
        <v>75</v>
      </c>
      <c r="W3616" s="17">
        <v>75000</v>
      </c>
      <c r="X3616" s="17" t="s">
        <v>89</v>
      </c>
      <c r="Y3616" s="17" t="s">
        <v>65</v>
      </c>
      <c r="Z3616" s="17">
        <v>20200228</v>
      </c>
      <c r="AA3616" s="17" t="s">
        <v>78</v>
      </c>
      <c r="AB3616" s="17">
        <v>1</v>
      </c>
      <c r="AC3616" s="17" t="str">
        <f>IFERROR(VLOOKUP(A3616,[1]Cruces!AJ:AK,2,0),VLOOKUP(CONCATENATE(X3616,AA3616),[1]Cruces!G:H,2,0))</f>
        <v>Solicitud de Obra</v>
      </c>
      <c r="AD3616" s="17">
        <f t="shared" si="992"/>
        <v>17</v>
      </c>
      <c r="AE3616" s="17">
        <f t="shared" si="993"/>
        <v>2</v>
      </c>
      <c r="AF3616" s="17">
        <f t="shared" si="994"/>
        <v>2020</v>
      </c>
      <c r="AG3616" s="17" t="str">
        <f>IFERROR(VLOOKUP(MID(A3616,2,4)*1,[1]Cruces!K:L,2,0),"Verificar")</f>
        <v>Atlántico Norte</v>
      </c>
      <c r="AH3616" s="17">
        <f t="shared" ca="1" si="995"/>
        <v>282</v>
      </c>
      <c r="AI3616" s="17" t="str">
        <f>IFERROR(VLOOKUP(U3616,[1]Cruces!$O$1:$P$6,2,0),"Sin Orden")</f>
        <v>Resuelta</v>
      </c>
      <c r="AJ3616" s="17">
        <f t="shared" si="996"/>
        <v>28</v>
      </c>
      <c r="AK3616" s="17">
        <f t="shared" si="997"/>
        <v>2</v>
      </c>
      <c r="AL3616" s="17">
        <f t="shared" si="998"/>
        <v>2020</v>
      </c>
      <c r="AM3616" s="17">
        <f t="shared" ca="1" si="999"/>
        <v>271</v>
      </c>
      <c r="AN3616" s="18" t="str">
        <f>IFERROR(VLOOKUP(R3616*1,'[1]Ordenes de Servicio'!G:K,5,0),"No Cruza")</f>
        <v>No Cruza</v>
      </c>
      <c r="AO3616" s="17">
        <f t="shared" ca="1" si="1000"/>
        <v>11</v>
      </c>
      <c r="AP3616" s="17">
        <f t="shared" si="1001"/>
        <v>28</v>
      </c>
      <c r="AQ3616" s="17">
        <f t="shared" si="1002"/>
        <v>2</v>
      </c>
      <c r="AR3616" s="17">
        <f t="shared" si="1003"/>
        <v>2020</v>
      </c>
      <c r="AS3616" s="17">
        <f t="shared" ca="1" si="1004"/>
        <v>271</v>
      </c>
      <c r="AT3616" s="17" t="str">
        <f t="shared" ca="1" si="1007"/>
        <v>No</v>
      </c>
      <c r="AU3616" s="17">
        <f t="shared" si="1005"/>
        <v>0</v>
      </c>
      <c r="AV3616" s="17" t="str">
        <f>+VLOOKUP(B3616,[1]Cruces!S:T,2,0)</f>
        <v>4. Presupuesto de Obra</v>
      </c>
    </row>
    <row r="3617" spans="1:48" x14ac:dyDescent="0.25">
      <c r="A3617" s="17" t="s">
        <v>6423</v>
      </c>
      <c r="B3617" s="17" t="s">
        <v>80</v>
      </c>
      <c r="C3617" s="17">
        <v>0</v>
      </c>
      <c r="D3617" s="17">
        <v>0</v>
      </c>
      <c r="E3617" s="17" t="s">
        <v>55</v>
      </c>
      <c r="F3617" s="17" t="s">
        <v>56</v>
      </c>
      <c r="G3617" s="17" t="s">
        <v>2015</v>
      </c>
      <c r="H3617" s="17">
        <v>3785184</v>
      </c>
      <c r="I3617" s="17" t="s">
        <v>116</v>
      </c>
      <c r="J3617" s="17" t="s">
        <v>59</v>
      </c>
      <c r="K3617" s="17" t="s">
        <v>2016</v>
      </c>
      <c r="L3617" s="17" t="s">
        <v>2308</v>
      </c>
      <c r="M3617" s="17" t="s">
        <v>2309</v>
      </c>
      <c r="N3617" s="17" t="s">
        <v>87</v>
      </c>
      <c r="O3617" s="17">
        <v>20190729</v>
      </c>
      <c r="P3617" s="17">
        <v>20191128</v>
      </c>
      <c r="Q3617" s="17">
        <v>9510</v>
      </c>
      <c r="R3617" s="17">
        <v>26694093</v>
      </c>
      <c r="S3617" s="17" t="s">
        <v>76</v>
      </c>
      <c r="T3617" s="17" t="s">
        <v>63</v>
      </c>
      <c r="U3617" s="17" t="s">
        <v>88</v>
      </c>
      <c r="V3617" s="17">
        <f t="shared" si="1006"/>
        <v>300</v>
      </c>
      <c r="W3617" s="17">
        <v>300000</v>
      </c>
      <c r="X3617" s="17" t="s">
        <v>64</v>
      </c>
      <c r="Y3617" s="17" t="s">
        <v>80</v>
      </c>
      <c r="Z3617" s="17">
        <v>20191128</v>
      </c>
      <c r="AA3617" s="17" t="s">
        <v>101</v>
      </c>
      <c r="AB3617" s="17">
        <v>1</v>
      </c>
      <c r="AC3617" s="17" t="str">
        <f>IFERROR(VLOOKUP(A3617,[1]Cruces!AJ:AK,2,0),VLOOKUP(CONCATENATE(X3617,AA3617),[1]Cruces!G:H,2,0))</f>
        <v>Solicitud de Obra</v>
      </c>
      <c r="AD3617" s="17">
        <f t="shared" si="992"/>
        <v>29</v>
      </c>
      <c r="AE3617" s="17">
        <f t="shared" si="993"/>
        <v>7</v>
      </c>
      <c r="AF3617" s="17">
        <f t="shared" si="994"/>
        <v>2019</v>
      </c>
      <c r="AG3617" s="17" t="str">
        <f>IFERROR(VLOOKUP(MID(A3617,2,4)*1,[1]Cruces!K:L,2,0),"Verificar")</f>
        <v>Atlántico Norte</v>
      </c>
      <c r="AH3617" s="17">
        <f t="shared" ca="1" si="995"/>
        <v>485</v>
      </c>
      <c r="AI3617" s="17" t="str">
        <f>IFERROR(VLOOKUP(U3617,[1]Cruces!$O$1:$P$6,2,0),"Sin Orden")</f>
        <v>Resuelta</v>
      </c>
      <c r="AJ3617" s="17">
        <f t="shared" si="996"/>
        <v>28</v>
      </c>
      <c r="AK3617" s="17">
        <f t="shared" si="997"/>
        <v>11</v>
      </c>
      <c r="AL3617" s="17">
        <f t="shared" si="998"/>
        <v>2019</v>
      </c>
      <c r="AM3617" s="17">
        <f t="shared" ca="1" si="999"/>
        <v>363</v>
      </c>
      <c r="AN3617" s="18" t="str">
        <f>IFERROR(VLOOKUP(R3617*1,'[1]Ordenes de Servicio'!G:K,5,0),"No Cruza")</f>
        <v>No Cruza</v>
      </c>
      <c r="AO3617" s="17">
        <f t="shared" ca="1" si="1000"/>
        <v>122</v>
      </c>
      <c r="AP3617" s="17">
        <f t="shared" si="1001"/>
        <v>28</v>
      </c>
      <c r="AQ3617" s="17">
        <f t="shared" si="1002"/>
        <v>11</v>
      </c>
      <c r="AR3617" s="17">
        <f t="shared" si="1003"/>
        <v>2019</v>
      </c>
      <c r="AS3617" s="17">
        <f t="shared" ca="1" si="1004"/>
        <v>363</v>
      </c>
      <c r="AT3617" s="17" t="str">
        <f t="shared" ca="1" si="1007"/>
        <v>Si</v>
      </c>
      <c r="AU3617" s="17">
        <f t="shared" si="1005"/>
        <v>0</v>
      </c>
      <c r="AV3617" s="17" t="str">
        <f>+VLOOKUP(B3617,[1]Cruces!S:T,2,0)</f>
        <v>8. Puesta en Servicio</v>
      </c>
    </row>
    <row r="3618" spans="1:48" hidden="1" x14ac:dyDescent="0.25">
      <c r="A3618" s="17" t="s">
        <v>6424</v>
      </c>
      <c r="B3618" s="17" t="s">
        <v>54</v>
      </c>
      <c r="C3618" s="17">
        <v>2575512</v>
      </c>
      <c r="D3618" s="17">
        <v>0</v>
      </c>
      <c r="E3618" s="17" t="s">
        <v>55</v>
      </c>
      <c r="F3618" s="17" t="s">
        <v>107</v>
      </c>
      <c r="G3618" s="17" t="s">
        <v>6425</v>
      </c>
      <c r="H3618" s="17">
        <v>3106058744</v>
      </c>
      <c r="I3618" s="17" t="s">
        <v>116</v>
      </c>
      <c r="J3618" s="17" t="s">
        <v>59</v>
      </c>
      <c r="K3618" s="17" t="s">
        <v>6426</v>
      </c>
      <c r="L3618" s="17" t="s">
        <v>145</v>
      </c>
      <c r="M3618" s="17" t="s">
        <v>146</v>
      </c>
      <c r="N3618" s="17" t="s">
        <v>62</v>
      </c>
      <c r="O3618" s="17">
        <v>20190923</v>
      </c>
      <c r="P3618" s="17">
        <v>20190930</v>
      </c>
      <c r="Q3618" s="17">
        <v>7541</v>
      </c>
      <c r="R3618" s="17">
        <v>26764909</v>
      </c>
      <c r="S3618" s="17" t="s">
        <v>100</v>
      </c>
      <c r="T3618" s="17" t="s">
        <v>63</v>
      </c>
      <c r="U3618" s="17" t="s">
        <v>91</v>
      </c>
      <c r="V3618" s="17">
        <f t="shared" si="1006"/>
        <v>45</v>
      </c>
      <c r="W3618" s="17">
        <v>45000</v>
      </c>
      <c r="X3618" s="17" t="s">
        <v>89</v>
      </c>
      <c r="Y3618" s="17" t="s">
        <v>65</v>
      </c>
      <c r="Z3618" s="17">
        <v>20190930</v>
      </c>
      <c r="AA3618" s="17" t="s">
        <v>78</v>
      </c>
      <c r="AB3618" s="17">
        <v>1</v>
      </c>
      <c r="AC3618" s="17" t="str">
        <f>IFERROR(VLOOKUP(A3618,[1]Cruces!AJ:AK,2,0),VLOOKUP(CONCATENATE(X3618,AA3618),[1]Cruces!G:H,2,0))</f>
        <v>Solicitud de Obra</v>
      </c>
      <c r="AD3618" s="17">
        <f t="shared" si="992"/>
        <v>23</v>
      </c>
      <c r="AE3618" s="17">
        <f t="shared" si="993"/>
        <v>9</v>
      </c>
      <c r="AF3618" s="17">
        <f t="shared" si="994"/>
        <v>2019</v>
      </c>
      <c r="AG3618" s="17" t="str">
        <f>IFERROR(VLOOKUP(MID(A3618,2,4)*1,[1]Cruces!K:L,2,0),"Verificar")</f>
        <v>Atlántico Sur</v>
      </c>
      <c r="AH3618" s="17">
        <f t="shared" ca="1" si="995"/>
        <v>429</v>
      </c>
      <c r="AI3618" s="17" t="str">
        <f>IFERROR(VLOOKUP(U3618,[1]Cruces!$O$1:$P$6,2,0),"Sin Orden")</f>
        <v>Resuelta</v>
      </c>
      <c r="AJ3618" s="17">
        <f t="shared" si="996"/>
        <v>30</v>
      </c>
      <c r="AK3618" s="17">
        <f t="shared" si="997"/>
        <v>9</v>
      </c>
      <c r="AL3618" s="17">
        <f t="shared" si="998"/>
        <v>2019</v>
      </c>
      <c r="AM3618" s="17">
        <f t="shared" ca="1" si="999"/>
        <v>422</v>
      </c>
      <c r="AN3618" s="18" t="str">
        <f>IFERROR(VLOOKUP(R3618*1,'[1]Ordenes de Servicio'!G:K,5,0),"No Cruza")</f>
        <v>No Cruza</v>
      </c>
      <c r="AO3618" s="17">
        <f t="shared" ca="1" si="1000"/>
        <v>7</v>
      </c>
      <c r="AP3618" s="17">
        <f t="shared" si="1001"/>
        <v>30</v>
      </c>
      <c r="AQ3618" s="17">
        <f t="shared" si="1002"/>
        <v>9</v>
      </c>
      <c r="AR3618" s="17">
        <f t="shared" si="1003"/>
        <v>2019</v>
      </c>
      <c r="AS3618" s="17">
        <f t="shared" ca="1" si="1004"/>
        <v>422</v>
      </c>
      <c r="AT3618" s="17" t="str">
        <f t="shared" ca="1" si="1007"/>
        <v>Si</v>
      </c>
      <c r="AU3618" s="17">
        <f t="shared" si="1005"/>
        <v>0</v>
      </c>
      <c r="AV3618" s="17" t="str">
        <f>+VLOOKUP(B3618,[1]Cruces!S:T,2,0)</f>
        <v>4. Presupuesto de Obra</v>
      </c>
    </row>
    <row r="3619" spans="1:48" hidden="1" x14ac:dyDescent="0.25">
      <c r="A3619" s="17" t="s">
        <v>10233</v>
      </c>
      <c r="B3619" s="17" t="s">
        <v>569</v>
      </c>
      <c r="C3619" s="17">
        <v>0</v>
      </c>
      <c r="D3619" s="17">
        <v>0</v>
      </c>
      <c r="E3619" s="17" t="s">
        <v>55</v>
      </c>
      <c r="F3619" s="17" t="s">
        <v>5366</v>
      </c>
      <c r="G3619" s="17" t="s">
        <v>10234</v>
      </c>
      <c r="H3619" s="17">
        <v>3015640421</v>
      </c>
      <c r="I3619" s="17" t="s">
        <v>71</v>
      </c>
      <c r="J3619" s="17" t="s">
        <v>59</v>
      </c>
      <c r="K3619" s="17" t="s">
        <v>97</v>
      </c>
      <c r="L3619" s="17" t="s">
        <v>5368</v>
      </c>
      <c r="M3619" s="17" t="s">
        <v>5369</v>
      </c>
      <c r="N3619" s="17" t="s">
        <v>572</v>
      </c>
      <c r="O3619" s="17">
        <v>20201103</v>
      </c>
      <c r="P3619" s="17">
        <v>20201103</v>
      </c>
      <c r="Q3619" s="17">
        <v>1170</v>
      </c>
      <c r="R3619" s="17">
        <v>0</v>
      </c>
      <c r="S3619" s="17"/>
      <c r="T3619" s="17" t="s">
        <v>63</v>
      </c>
      <c r="U3619" s="17"/>
      <c r="V3619" s="17">
        <f t="shared" si="1006"/>
        <v>3</v>
      </c>
      <c r="W3619" s="17">
        <v>3000</v>
      </c>
      <c r="X3619" s="17" t="s">
        <v>7065</v>
      </c>
      <c r="Y3619" s="17" t="s">
        <v>569</v>
      </c>
      <c r="Z3619" s="17">
        <v>20201103</v>
      </c>
      <c r="AA3619" s="17" t="s">
        <v>1947</v>
      </c>
      <c r="AB3619" s="17">
        <v>1</v>
      </c>
      <c r="AC3619" s="17" t="str">
        <f>IFERROR(VLOOKUP(A3619,[1]Cruces!AJ:AK,2,0),VLOOKUP(CONCATENATE(X3619,AA3619),[1]Cruces!G:H,2,0))</f>
        <v>Solicitud por BT</v>
      </c>
      <c r="AD3619" s="17">
        <f t="shared" si="992"/>
        <v>3</v>
      </c>
      <c r="AE3619" s="17">
        <f t="shared" si="993"/>
        <v>11</v>
      </c>
      <c r="AF3619" s="17">
        <f t="shared" si="994"/>
        <v>2020</v>
      </c>
      <c r="AG3619" s="17" t="str">
        <f>IFERROR(VLOOKUP(MID(A3619,2,4)*1,[1]Cruces!K:L,2,0),"Verificar")</f>
        <v>Atlántico Norte</v>
      </c>
      <c r="AH3619" s="17">
        <f t="shared" ca="1" si="995"/>
        <v>22</v>
      </c>
      <c r="AI3619" s="17" t="str">
        <f>IFERROR(VLOOKUP(U3619,[1]Cruces!$O$1:$P$6,2,0),"Sin Orden")</f>
        <v>Sin Orden</v>
      </c>
      <c r="AJ3619" s="17">
        <f t="shared" si="996"/>
        <v>3</v>
      </c>
      <c r="AK3619" s="17">
        <f t="shared" si="997"/>
        <v>11</v>
      </c>
      <c r="AL3619" s="17">
        <f t="shared" si="998"/>
        <v>2020</v>
      </c>
      <c r="AM3619" s="17">
        <f t="shared" ca="1" si="999"/>
        <v>22</v>
      </c>
      <c r="AN3619" s="18" t="str">
        <f>IFERROR(VLOOKUP(R3619*1,'[1]Ordenes de Servicio'!G:K,5,0),"No Cruza")</f>
        <v>No Cruza</v>
      </c>
      <c r="AO3619" s="17">
        <f t="shared" ca="1" si="1000"/>
        <v>22</v>
      </c>
      <c r="AP3619" s="17">
        <f t="shared" si="1001"/>
        <v>3</v>
      </c>
      <c r="AQ3619" s="17">
        <f t="shared" si="1002"/>
        <v>11</v>
      </c>
      <c r="AR3619" s="17">
        <f t="shared" si="1003"/>
        <v>2020</v>
      </c>
      <c r="AS3619" s="17">
        <f t="shared" ca="1" si="1004"/>
        <v>22</v>
      </c>
      <c r="AT3619" s="17" t="str">
        <f t="shared" ca="1" si="1007"/>
        <v>No</v>
      </c>
      <c r="AU3619" s="17">
        <f t="shared" si="1005"/>
        <v>0</v>
      </c>
      <c r="AV3619" s="17" t="str">
        <f>+VLOOKUP(B3619,[1]Cruces!S:T,2,0)</f>
        <v>1. Solicitud</v>
      </c>
    </row>
    <row r="3620" spans="1:48" hidden="1" x14ac:dyDescent="0.25">
      <c r="A3620" s="17" t="s">
        <v>6427</v>
      </c>
      <c r="B3620" s="17" t="s">
        <v>68</v>
      </c>
      <c r="C3620" s="17">
        <v>0</v>
      </c>
      <c r="D3620" s="17">
        <v>0</v>
      </c>
      <c r="E3620" s="17" t="s">
        <v>55</v>
      </c>
      <c r="F3620" s="17" t="s">
        <v>107</v>
      </c>
      <c r="G3620" s="17" t="s">
        <v>6428</v>
      </c>
      <c r="H3620" s="17">
        <v>3093272</v>
      </c>
      <c r="I3620" s="17" t="s">
        <v>182</v>
      </c>
      <c r="J3620" s="17" t="s">
        <v>59</v>
      </c>
      <c r="K3620" s="17" t="s">
        <v>97</v>
      </c>
      <c r="L3620" s="17" t="s">
        <v>325</v>
      </c>
      <c r="M3620" s="17" t="s">
        <v>326</v>
      </c>
      <c r="N3620" s="17" t="s">
        <v>75</v>
      </c>
      <c r="O3620" s="17">
        <v>20161024</v>
      </c>
      <c r="P3620" s="17">
        <v>20170131</v>
      </c>
      <c r="Q3620" s="17">
        <v>1110</v>
      </c>
      <c r="R3620" s="17">
        <v>23229232</v>
      </c>
      <c r="S3620" s="17" t="s">
        <v>100</v>
      </c>
      <c r="T3620" s="17" t="s">
        <v>63</v>
      </c>
      <c r="U3620" s="17" t="s">
        <v>91</v>
      </c>
      <c r="V3620" s="17">
        <f t="shared" si="1006"/>
        <v>225</v>
      </c>
      <c r="W3620" s="17">
        <v>225000</v>
      </c>
      <c r="X3620" s="17" t="s">
        <v>64</v>
      </c>
      <c r="Y3620" s="17" t="s">
        <v>136</v>
      </c>
      <c r="Z3620" s="17">
        <v>20170217</v>
      </c>
      <c r="AA3620" s="17" t="s">
        <v>137</v>
      </c>
      <c r="AB3620" s="17">
        <v>1</v>
      </c>
      <c r="AC3620" s="17" t="str">
        <f>IFERROR(VLOOKUP(A3620,[1]Cruces!AJ:AK,2,0),VLOOKUP(CONCATENATE(X3620,AA3620),[1]Cruces!G:H,2,0))</f>
        <v>Solicitud de Obra</v>
      </c>
      <c r="AD3620" s="17">
        <f t="shared" si="992"/>
        <v>24</v>
      </c>
      <c r="AE3620" s="17">
        <f t="shared" si="993"/>
        <v>10</v>
      </c>
      <c r="AF3620" s="17">
        <f t="shared" si="994"/>
        <v>2016</v>
      </c>
      <c r="AG3620" s="17" t="str">
        <f>IFERROR(VLOOKUP(MID(A3620,2,4)*1,[1]Cruces!K:L,2,0),"Verificar")</f>
        <v>Atlántico Norte</v>
      </c>
      <c r="AH3620" s="17">
        <f t="shared" ca="1" si="995"/>
        <v>1493</v>
      </c>
      <c r="AI3620" s="17" t="str">
        <f>IFERROR(VLOOKUP(U3620,[1]Cruces!$O$1:$P$6,2,0),"Sin Orden")</f>
        <v>Resuelta</v>
      </c>
      <c r="AJ3620" s="17">
        <f t="shared" si="996"/>
        <v>17</v>
      </c>
      <c r="AK3620" s="17">
        <f t="shared" si="997"/>
        <v>2</v>
      </c>
      <c r="AL3620" s="17">
        <f t="shared" si="998"/>
        <v>2017</v>
      </c>
      <c r="AM3620" s="17">
        <f t="shared" ca="1" si="999"/>
        <v>1377</v>
      </c>
      <c r="AN3620" s="18" t="str">
        <f>IFERROR(VLOOKUP(R3620*1,'[1]Ordenes de Servicio'!G:K,5,0),"No Cruza")</f>
        <v>No Cruza</v>
      </c>
      <c r="AO3620" s="17">
        <f t="shared" ca="1" si="1000"/>
        <v>116</v>
      </c>
      <c r="AP3620" s="17">
        <f t="shared" si="1001"/>
        <v>31</v>
      </c>
      <c r="AQ3620" s="17">
        <f t="shared" si="1002"/>
        <v>1</v>
      </c>
      <c r="AR3620" s="17">
        <f t="shared" si="1003"/>
        <v>2017</v>
      </c>
      <c r="AS3620" s="17">
        <f t="shared" ca="1" si="1004"/>
        <v>1394</v>
      </c>
      <c r="AT3620" s="17" t="str">
        <f t="shared" ca="1" si="1007"/>
        <v>Si</v>
      </c>
      <c r="AU3620" s="17">
        <f t="shared" si="1005"/>
        <v>17</v>
      </c>
      <c r="AV3620" s="17" t="str">
        <f>+VLOOKUP(B3620,[1]Cruces!S:T,2,0)</f>
        <v>5. Consultoría / Adjudicación</v>
      </c>
    </row>
    <row r="3621" spans="1:48" hidden="1" x14ac:dyDescent="0.25">
      <c r="A3621" s="17" t="s">
        <v>6429</v>
      </c>
      <c r="B3621" s="17" t="s">
        <v>54</v>
      </c>
      <c r="C3621" s="17">
        <v>4859758</v>
      </c>
      <c r="D3621" s="17">
        <v>35591647</v>
      </c>
      <c r="E3621" s="17" t="s">
        <v>93</v>
      </c>
      <c r="F3621" s="17" t="s">
        <v>81</v>
      </c>
      <c r="G3621" s="17" t="s">
        <v>6430</v>
      </c>
      <c r="H3621" s="17">
        <v>4319078</v>
      </c>
      <c r="I3621" s="17" t="s">
        <v>71</v>
      </c>
      <c r="J3621" s="17" t="s">
        <v>6431</v>
      </c>
      <c r="K3621" s="17" t="s">
        <v>6432</v>
      </c>
      <c r="L3621" s="17" t="s">
        <v>85</v>
      </c>
      <c r="M3621" s="17" t="s">
        <v>86</v>
      </c>
      <c r="N3621" s="17" t="s">
        <v>62</v>
      </c>
      <c r="O3621" s="17">
        <v>20181228</v>
      </c>
      <c r="P3621" s="17">
        <v>20190108</v>
      </c>
      <c r="Q3621" s="17">
        <v>9342</v>
      </c>
      <c r="R3621" s="17">
        <v>25859597</v>
      </c>
      <c r="S3621" s="17" t="s">
        <v>100</v>
      </c>
      <c r="T3621" s="17" t="s">
        <v>63</v>
      </c>
      <c r="U3621" s="17" t="s">
        <v>91</v>
      </c>
      <c r="V3621" s="17">
        <f t="shared" si="1006"/>
        <v>25</v>
      </c>
      <c r="W3621" s="17">
        <v>25000</v>
      </c>
      <c r="X3621" s="17" t="s">
        <v>89</v>
      </c>
      <c r="Y3621" s="17" t="s">
        <v>65</v>
      </c>
      <c r="Z3621" s="17">
        <v>20190108</v>
      </c>
      <c r="AA3621" s="17" t="s">
        <v>78</v>
      </c>
      <c r="AB3621" s="17">
        <v>1</v>
      </c>
      <c r="AC3621" s="17" t="str">
        <f>IFERROR(VLOOKUP(A3621,[1]Cruces!AJ:AK,2,0),VLOOKUP(CONCATENATE(X3621,AA3621),[1]Cruces!G:H,2,0))</f>
        <v>Solicitud de Obra</v>
      </c>
      <c r="AD3621" s="17">
        <f t="shared" si="992"/>
        <v>28</v>
      </c>
      <c r="AE3621" s="17">
        <f t="shared" si="993"/>
        <v>12</v>
      </c>
      <c r="AF3621" s="17">
        <f t="shared" si="994"/>
        <v>2018</v>
      </c>
      <c r="AG3621" s="17" t="str">
        <f>IFERROR(VLOOKUP(MID(A3621,2,4)*1,[1]Cruces!K:L,2,0),"Verificar")</f>
        <v>Magdalena</v>
      </c>
      <c r="AH3621" s="17">
        <f t="shared" ca="1" si="995"/>
        <v>698</v>
      </c>
      <c r="AI3621" s="17" t="str">
        <f>IFERROR(VLOOKUP(U3621,[1]Cruces!$O$1:$P$6,2,0),"Sin Orden")</f>
        <v>Resuelta</v>
      </c>
      <c r="AJ3621" s="17">
        <f t="shared" si="996"/>
        <v>8</v>
      </c>
      <c r="AK3621" s="17">
        <f t="shared" si="997"/>
        <v>1</v>
      </c>
      <c r="AL3621" s="17">
        <f t="shared" si="998"/>
        <v>2019</v>
      </c>
      <c r="AM3621" s="17">
        <f t="shared" ca="1" si="999"/>
        <v>687</v>
      </c>
      <c r="AN3621" s="18" t="str">
        <f>IFERROR(VLOOKUP(R3621*1,'[1]Ordenes de Servicio'!G:K,5,0),"No Cruza")</f>
        <v>No Cruza</v>
      </c>
      <c r="AO3621" s="17">
        <f t="shared" ca="1" si="1000"/>
        <v>11</v>
      </c>
      <c r="AP3621" s="17">
        <f t="shared" si="1001"/>
        <v>8</v>
      </c>
      <c r="AQ3621" s="17">
        <f t="shared" si="1002"/>
        <v>1</v>
      </c>
      <c r="AR3621" s="17">
        <f t="shared" si="1003"/>
        <v>2019</v>
      </c>
      <c r="AS3621" s="17">
        <f t="shared" ca="1" si="1004"/>
        <v>687</v>
      </c>
      <c r="AT3621" s="17" t="str">
        <f t="shared" ca="1" si="1007"/>
        <v>Si</v>
      </c>
      <c r="AU3621" s="17">
        <f t="shared" si="1005"/>
        <v>0</v>
      </c>
      <c r="AV3621" s="17" t="str">
        <f>+VLOOKUP(B3621,[1]Cruces!S:T,2,0)</f>
        <v>4. Presupuesto de Obra</v>
      </c>
    </row>
    <row r="3622" spans="1:48" hidden="1" x14ac:dyDescent="0.25">
      <c r="A3622" s="17" t="s">
        <v>6433</v>
      </c>
      <c r="B3622" s="17" t="s">
        <v>68</v>
      </c>
      <c r="C3622" s="17">
        <v>0</v>
      </c>
      <c r="D3622" s="17">
        <v>0</v>
      </c>
      <c r="E3622" s="17" t="s">
        <v>55</v>
      </c>
      <c r="F3622" s="17" t="s">
        <v>107</v>
      </c>
      <c r="G3622" s="17" t="s">
        <v>6434</v>
      </c>
      <c r="H3622" s="17">
        <v>0</v>
      </c>
      <c r="I3622" s="17" t="s">
        <v>116</v>
      </c>
      <c r="J3622" s="17" t="s">
        <v>59</v>
      </c>
      <c r="K3622" s="17" t="s">
        <v>6435</v>
      </c>
      <c r="L3622" s="17" t="s">
        <v>117</v>
      </c>
      <c r="M3622" s="17" t="s">
        <v>118</v>
      </c>
      <c r="N3622" s="17" t="s">
        <v>75</v>
      </c>
      <c r="O3622" s="17">
        <v>20200316</v>
      </c>
      <c r="P3622" s="17">
        <v>20200505</v>
      </c>
      <c r="Q3622" s="17">
        <v>1180</v>
      </c>
      <c r="R3622" s="17">
        <v>27660783</v>
      </c>
      <c r="S3622" s="17" t="s">
        <v>76</v>
      </c>
      <c r="T3622" s="17" t="s">
        <v>63</v>
      </c>
      <c r="U3622" s="17" t="s">
        <v>91</v>
      </c>
      <c r="V3622" s="17">
        <f t="shared" si="1006"/>
        <v>75</v>
      </c>
      <c r="W3622" s="17">
        <v>75000</v>
      </c>
      <c r="X3622" s="17" t="s">
        <v>64</v>
      </c>
      <c r="Y3622" s="17" t="s">
        <v>105</v>
      </c>
      <c r="Z3622" s="17">
        <v>20200814</v>
      </c>
      <c r="AA3622" s="17" t="s">
        <v>78</v>
      </c>
      <c r="AB3622" s="17">
        <v>1</v>
      </c>
      <c r="AC3622" s="17" t="str">
        <f>IFERROR(VLOOKUP(A3622,[1]Cruces!AJ:AK,2,0),VLOOKUP(CONCATENATE(X3622,AA3622),[1]Cruces!G:H,2,0))</f>
        <v>Solicitud de Obra</v>
      </c>
      <c r="AD3622" s="17">
        <f t="shared" si="992"/>
        <v>16</v>
      </c>
      <c r="AE3622" s="17">
        <f t="shared" si="993"/>
        <v>3</v>
      </c>
      <c r="AF3622" s="17">
        <f t="shared" si="994"/>
        <v>2020</v>
      </c>
      <c r="AG3622" s="17" t="str">
        <f>IFERROR(VLOOKUP(MID(A3622,2,4)*1,[1]Cruces!K:L,2,0),"Verificar")</f>
        <v>Atlántico Norte</v>
      </c>
      <c r="AH3622" s="17">
        <f t="shared" ca="1" si="995"/>
        <v>254</v>
      </c>
      <c r="AI3622" s="17" t="str">
        <f>IFERROR(VLOOKUP(U3622,[1]Cruces!$O$1:$P$6,2,0),"Sin Orden")</f>
        <v>Resuelta</v>
      </c>
      <c r="AJ3622" s="17">
        <f t="shared" si="996"/>
        <v>14</v>
      </c>
      <c r="AK3622" s="17">
        <f t="shared" si="997"/>
        <v>8</v>
      </c>
      <c r="AL3622" s="17">
        <f t="shared" si="998"/>
        <v>2020</v>
      </c>
      <c r="AM3622" s="17">
        <f t="shared" ca="1" si="999"/>
        <v>103</v>
      </c>
      <c r="AN3622" s="18">
        <f>IFERROR(VLOOKUP(R3622*1,'[1]Ordenes de Servicio'!G:K,5,0),"No Cruza")</f>
        <v>44000</v>
      </c>
      <c r="AO3622" s="17">
        <f t="shared" ca="1" si="1000"/>
        <v>151</v>
      </c>
      <c r="AP3622" s="17">
        <f t="shared" si="1001"/>
        <v>5</v>
      </c>
      <c r="AQ3622" s="17">
        <f t="shared" si="1002"/>
        <v>5</v>
      </c>
      <c r="AR3622" s="17">
        <f t="shared" si="1003"/>
        <v>2020</v>
      </c>
      <c r="AS3622" s="17">
        <f t="shared" ca="1" si="1004"/>
        <v>204</v>
      </c>
      <c r="AT3622" s="17" t="str">
        <f t="shared" ca="1" si="1007"/>
        <v>No</v>
      </c>
      <c r="AU3622" s="17">
        <f t="shared" si="1005"/>
        <v>101</v>
      </c>
      <c r="AV3622" s="17" t="str">
        <f>+VLOOKUP(B3622,[1]Cruces!S:T,2,0)</f>
        <v>5. Consultoría / Adjudicación</v>
      </c>
    </row>
    <row r="3623" spans="1:48" hidden="1" x14ac:dyDescent="0.25">
      <c r="A3623" s="17" t="s">
        <v>10235</v>
      </c>
      <c r="B3623" s="17" t="s">
        <v>6595</v>
      </c>
      <c r="C3623" s="17">
        <v>6699124</v>
      </c>
      <c r="D3623" s="17">
        <v>34544267</v>
      </c>
      <c r="E3623" s="17" t="s">
        <v>93</v>
      </c>
      <c r="F3623" s="17" t="s">
        <v>7082</v>
      </c>
      <c r="G3623" s="17" t="s">
        <v>1227</v>
      </c>
      <c r="H3623" s="17">
        <v>30133336519</v>
      </c>
      <c r="I3623" s="17" t="s">
        <v>182</v>
      </c>
      <c r="J3623" s="17" t="s">
        <v>10236</v>
      </c>
      <c r="K3623" s="17" t="s">
        <v>1228</v>
      </c>
      <c r="L3623" s="17" t="s">
        <v>8068</v>
      </c>
      <c r="M3623" s="17" t="s">
        <v>8069</v>
      </c>
      <c r="N3623" s="17" t="s">
        <v>6600</v>
      </c>
      <c r="O3623" s="17">
        <v>20200303</v>
      </c>
      <c r="P3623" s="17">
        <v>20200312</v>
      </c>
      <c r="Q3623" s="17">
        <v>1150</v>
      </c>
      <c r="R3623" s="17">
        <v>27227381</v>
      </c>
      <c r="S3623" s="17" t="s">
        <v>7072</v>
      </c>
      <c r="T3623" s="17" t="s">
        <v>63</v>
      </c>
      <c r="U3623" s="17" t="s">
        <v>91</v>
      </c>
      <c r="V3623" s="17">
        <f t="shared" si="1006"/>
        <v>3</v>
      </c>
      <c r="W3623" s="17">
        <v>3000</v>
      </c>
      <c r="X3623" s="17" t="s">
        <v>89</v>
      </c>
      <c r="Y3623" s="17" t="s">
        <v>6595</v>
      </c>
      <c r="Z3623" s="17">
        <v>20200312</v>
      </c>
      <c r="AA3623" s="17" t="s">
        <v>1947</v>
      </c>
      <c r="AB3623" s="17">
        <v>1</v>
      </c>
      <c r="AC3623" s="17" t="str">
        <f>IFERROR(VLOOKUP(A3623,[1]Cruces!AJ:AK,2,0),VLOOKUP(CONCATENATE(X3623,AA3623),[1]Cruces!G:H,2,0))</f>
        <v>Solicitud por BT</v>
      </c>
      <c r="AD3623" s="17">
        <f t="shared" si="992"/>
        <v>3</v>
      </c>
      <c r="AE3623" s="17">
        <f t="shared" si="993"/>
        <v>3</v>
      </c>
      <c r="AF3623" s="17">
        <f t="shared" si="994"/>
        <v>2020</v>
      </c>
      <c r="AG3623" s="17" t="str">
        <f>IFERROR(VLOOKUP(MID(A3623,2,4)*1,[1]Cruces!K:L,2,0),"Verificar")</f>
        <v>Atlántico Norte</v>
      </c>
      <c r="AH3623" s="17">
        <f t="shared" ca="1" si="995"/>
        <v>267</v>
      </c>
      <c r="AI3623" s="17" t="str">
        <f>IFERROR(VLOOKUP(U3623,[1]Cruces!$O$1:$P$6,2,0),"Sin Orden")</f>
        <v>Resuelta</v>
      </c>
      <c r="AJ3623" s="17">
        <f t="shared" si="996"/>
        <v>12</v>
      </c>
      <c r="AK3623" s="17">
        <f t="shared" si="997"/>
        <v>3</v>
      </c>
      <c r="AL3623" s="17">
        <f t="shared" si="998"/>
        <v>2020</v>
      </c>
      <c r="AM3623" s="17">
        <f t="shared" ca="1" si="999"/>
        <v>258</v>
      </c>
      <c r="AN3623" s="18" t="str">
        <f>IFERROR(VLOOKUP(R3623*1,'[1]Ordenes de Servicio'!G:K,5,0),"No Cruza")</f>
        <v>No Cruza</v>
      </c>
      <c r="AO3623" s="17">
        <f t="shared" ca="1" si="1000"/>
        <v>9</v>
      </c>
      <c r="AP3623" s="17">
        <f t="shared" si="1001"/>
        <v>12</v>
      </c>
      <c r="AQ3623" s="17">
        <f t="shared" si="1002"/>
        <v>3</v>
      </c>
      <c r="AR3623" s="17">
        <f t="shared" si="1003"/>
        <v>2020</v>
      </c>
      <c r="AS3623" s="17">
        <f t="shared" ca="1" si="1004"/>
        <v>258</v>
      </c>
      <c r="AT3623" s="17" t="str">
        <f t="shared" ca="1" si="1007"/>
        <v>No</v>
      </c>
      <c r="AU3623" s="17">
        <f t="shared" si="1005"/>
        <v>0</v>
      </c>
      <c r="AV3623" s="17" t="str">
        <f>+VLOOKUP(B3623,[1]Cruces!S:T,2,0)</f>
        <v>7. Ejecución en Campo OS BT</v>
      </c>
    </row>
    <row r="3624" spans="1:48" hidden="1" x14ac:dyDescent="0.25">
      <c r="A3624" s="17" t="s">
        <v>6436</v>
      </c>
      <c r="B3624" s="17" t="s">
        <v>68</v>
      </c>
      <c r="C3624" s="17">
        <v>5443560</v>
      </c>
      <c r="D3624" s="17">
        <v>20059918</v>
      </c>
      <c r="E3624" s="17" t="s">
        <v>93</v>
      </c>
      <c r="F3624" s="17" t="s">
        <v>107</v>
      </c>
      <c r="G3624" s="17" t="s">
        <v>95</v>
      </c>
      <c r="H3624" s="17">
        <v>3003360026</v>
      </c>
      <c r="I3624" s="17" t="s">
        <v>83</v>
      </c>
      <c r="J3624" s="17" t="s">
        <v>1833</v>
      </c>
      <c r="K3624" s="17" t="s">
        <v>97</v>
      </c>
      <c r="L3624" s="17" t="s">
        <v>111</v>
      </c>
      <c r="M3624" s="17" t="s">
        <v>112</v>
      </c>
      <c r="N3624" s="17" t="s">
        <v>75</v>
      </c>
      <c r="O3624" s="17">
        <v>20200131</v>
      </c>
      <c r="P3624" s="17">
        <v>20200210</v>
      </c>
      <c r="Q3624" s="17">
        <v>1170</v>
      </c>
      <c r="R3624" s="17">
        <v>28250548</v>
      </c>
      <c r="S3624" s="17" t="s">
        <v>76</v>
      </c>
      <c r="T3624" s="17" t="s">
        <v>63</v>
      </c>
      <c r="U3624" s="17" t="s">
        <v>91</v>
      </c>
      <c r="V3624" s="17">
        <f t="shared" si="1006"/>
        <v>225</v>
      </c>
      <c r="W3624" s="17">
        <v>225000</v>
      </c>
      <c r="X3624" s="17" t="s">
        <v>89</v>
      </c>
      <c r="Y3624" s="17" t="s">
        <v>150</v>
      </c>
      <c r="Z3624" s="17">
        <v>20201024</v>
      </c>
      <c r="AA3624" s="17" t="s">
        <v>101</v>
      </c>
      <c r="AB3624" s="17">
        <v>1</v>
      </c>
      <c r="AC3624" s="17" t="str">
        <f>IFERROR(VLOOKUP(A3624,[1]Cruces!AJ:AK,2,0),VLOOKUP(CONCATENATE(X3624,AA3624),[1]Cruces!G:H,2,0))</f>
        <v>Solicitud de Obra</v>
      </c>
      <c r="AD3624" s="17">
        <f t="shared" si="992"/>
        <v>31</v>
      </c>
      <c r="AE3624" s="17">
        <f t="shared" si="993"/>
        <v>1</v>
      </c>
      <c r="AF3624" s="17">
        <f t="shared" si="994"/>
        <v>2020</v>
      </c>
      <c r="AG3624" s="17" t="str">
        <f>IFERROR(VLOOKUP(MID(A3624,2,4)*1,[1]Cruces!K:L,2,0),"Verificar")</f>
        <v>Atlántico Norte</v>
      </c>
      <c r="AH3624" s="17">
        <f t="shared" ca="1" si="995"/>
        <v>299</v>
      </c>
      <c r="AI3624" s="17" t="str">
        <f>IFERROR(VLOOKUP(U3624,[1]Cruces!$O$1:$P$6,2,0),"Sin Orden")</f>
        <v>Resuelta</v>
      </c>
      <c r="AJ3624" s="17">
        <f t="shared" si="996"/>
        <v>24</v>
      </c>
      <c r="AK3624" s="17">
        <f t="shared" si="997"/>
        <v>10</v>
      </c>
      <c r="AL3624" s="17">
        <f t="shared" si="998"/>
        <v>2020</v>
      </c>
      <c r="AM3624" s="17">
        <f t="shared" ca="1" si="999"/>
        <v>32</v>
      </c>
      <c r="AN3624" s="18">
        <f>IFERROR(VLOOKUP(R3624*1,'[1]Ordenes de Servicio'!G:K,5,0),"No Cruza")</f>
        <v>44128</v>
      </c>
      <c r="AO3624" s="17">
        <f t="shared" ca="1" si="1000"/>
        <v>267</v>
      </c>
      <c r="AP3624" s="17">
        <f t="shared" si="1001"/>
        <v>10</v>
      </c>
      <c r="AQ3624" s="17">
        <f t="shared" si="1002"/>
        <v>2</v>
      </c>
      <c r="AR3624" s="17">
        <f t="shared" si="1003"/>
        <v>2020</v>
      </c>
      <c r="AS3624" s="17">
        <f t="shared" ca="1" si="1004"/>
        <v>289</v>
      </c>
      <c r="AT3624" s="17" t="str">
        <f t="shared" ca="1" si="1007"/>
        <v>No</v>
      </c>
      <c r="AU3624" s="17">
        <f t="shared" si="1005"/>
        <v>257</v>
      </c>
      <c r="AV3624" s="17" t="str">
        <f>+VLOOKUP(B3624,[1]Cruces!S:T,2,0)</f>
        <v>5. Consultoría / Adjudicación</v>
      </c>
    </row>
    <row r="3625" spans="1:48" hidden="1" x14ac:dyDescent="0.25">
      <c r="A3625" s="17" t="s">
        <v>10237</v>
      </c>
      <c r="B3625" s="17" t="s">
        <v>569</v>
      </c>
      <c r="C3625" s="17">
        <v>0</v>
      </c>
      <c r="D3625" s="17">
        <v>0</v>
      </c>
      <c r="E3625" s="17" t="s">
        <v>55</v>
      </c>
      <c r="F3625" s="17" t="s">
        <v>7098</v>
      </c>
      <c r="G3625" s="17" t="s">
        <v>10238</v>
      </c>
      <c r="H3625" s="17">
        <v>3002078625</v>
      </c>
      <c r="I3625" s="17" t="s">
        <v>71</v>
      </c>
      <c r="J3625" s="17" t="s">
        <v>59</v>
      </c>
      <c r="K3625" s="17" t="s">
        <v>10239</v>
      </c>
      <c r="L3625" s="17" t="s">
        <v>7101</v>
      </c>
      <c r="M3625" s="17" t="s">
        <v>7102</v>
      </c>
      <c r="N3625" s="17" t="s">
        <v>572</v>
      </c>
      <c r="O3625" s="17">
        <v>20201117</v>
      </c>
      <c r="P3625" s="17">
        <v>20201117</v>
      </c>
      <c r="Q3625" s="17">
        <v>1110</v>
      </c>
      <c r="R3625" s="17">
        <v>0</v>
      </c>
      <c r="S3625" s="17"/>
      <c r="T3625" s="17" t="s">
        <v>63</v>
      </c>
      <c r="U3625" s="17"/>
      <c r="V3625" s="17">
        <f t="shared" si="1006"/>
        <v>3</v>
      </c>
      <c r="W3625" s="17">
        <v>3000</v>
      </c>
      <c r="X3625" s="17" t="s">
        <v>7065</v>
      </c>
      <c r="Y3625" s="17" t="s">
        <v>569</v>
      </c>
      <c r="Z3625" s="17">
        <v>20201117</v>
      </c>
      <c r="AA3625" s="17" t="s">
        <v>1947</v>
      </c>
      <c r="AB3625" s="17">
        <v>1</v>
      </c>
      <c r="AC3625" s="17" t="str">
        <f>IFERROR(VLOOKUP(A3625,[1]Cruces!AJ:AK,2,0),VLOOKUP(CONCATENATE(X3625,AA3625),[1]Cruces!G:H,2,0))</f>
        <v>Solicitud por BT</v>
      </c>
      <c r="AD3625" s="17">
        <f t="shared" si="992"/>
        <v>17</v>
      </c>
      <c r="AE3625" s="17">
        <f t="shared" si="993"/>
        <v>11</v>
      </c>
      <c r="AF3625" s="17">
        <f t="shared" si="994"/>
        <v>2020</v>
      </c>
      <c r="AG3625" s="17" t="str">
        <f>IFERROR(VLOOKUP(MID(A3625,2,4)*1,[1]Cruces!K:L,2,0),"Verificar")</f>
        <v>Atlántico Norte</v>
      </c>
      <c r="AH3625" s="17">
        <f t="shared" ca="1" si="995"/>
        <v>8</v>
      </c>
      <c r="AI3625" s="17" t="str">
        <f>IFERROR(VLOOKUP(U3625,[1]Cruces!$O$1:$P$6,2,0),"Sin Orden")</f>
        <v>Sin Orden</v>
      </c>
      <c r="AJ3625" s="17">
        <f t="shared" si="996"/>
        <v>17</v>
      </c>
      <c r="AK3625" s="17">
        <f t="shared" si="997"/>
        <v>11</v>
      </c>
      <c r="AL3625" s="17">
        <f t="shared" si="998"/>
        <v>2020</v>
      </c>
      <c r="AM3625" s="17">
        <f t="shared" ca="1" si="999"/>
        <v>8</v>
      </c>
      <c r="AN3625" s="18" t="str">
        <f>IFERROR(VLOOKUP(R3625*1,'[1]Ordenes de Servicio'!G:K,5,0),"No Cruza")</f>
        <v>No Cruza</v>
      </c>
      <c r="AO3625" s="17">
        <f t="shared" ca="1" si="1000"/>
        <v>8</v>
      </c>
      <c r="AP3625" s="17">
        <f t="shared" si="1001"/>
        <v>17</v>
      </c>
      <c r="AQ3625" s="17">
        <f t="shared" si="1002"/>
        <v>11</v>
      </c>
      <c r="AR3625" s="17">
        <f t="shared" si="1003"/>
        <v>2020</v>
      </c>
      <c r="AS3625" s="17">
        <f t="shared" ca="1" si="1004"/>
        <v>8</v>
      </c>
      <c r="AT3625" s="17" t="str">
        <f t="shared" ca="1" si="1007"/>
        <v>No</v>
      </c>
      <c r="AU3625" s="17">
        <f t="shared" si="1005"/>
        <v>0</v>
      </c>
      <c r="AV3625" s="17" t="str">
        <f>+VLOOKUP(B3625,[1]Cruces!S:T,2,0)</f>
        <v>1. Solicitud</v>
      </c>
    </row>
    <row r="3626" spans="1:48" hidden="1" x14ac:dyDescent="0.25">
      <c r="A3626" s="17" t="s">
        <v>10240</v>
      </c>
      <c r="B3626" s="17" t="s">
        <v>569</v>
      </c>
      <c r="C3626" s="17">
        <v>2032293</v>
      </c>
      <c r="D3626" s="17">
        <v>20055286</v>
      </c>
      <c r="E3626" s="17" t="s">
        <v>93</v>
      </c>
      <c r="F3626" s="17" t="s">
        <v>7098</v>
      </c>
      <c r="G3626" s="17" t="s">
        <v>10241</v>
      </c>
      <c r="H3626" s="17">
        <v>3043668448</v>
      </c>
      <c r="I3626" s="17" t="s">
        <v>71</v>
      </c>
      <c r="J3626" s="17" t="s">
        <v>10242</v>
      </c>
      <c r="K3626" s="17" t="s">
        <v>97</v>
      </c>
      <c r="L3626" s="17" t="s">
        <v>8422</v>
      </c>
      <c r="M3626" s="17" t="s">
        <v>8423</v>
      </c>
      <c r="N3626" s="17" t="s">
        <v>572</v>
      </c>
      <c r="O3626" s="17">
        <v>20200916</v>
      </c>
      <c r="P3626" s="17">
        <v>20200916</v>
      </c>
      <c r="Q3626" s="17">
        <v>1170</v>
      </c>
      <c r="R3626" s="17">
        <v>0</v>
      </c>
      <c r="S3626" s="17"/>
      <c r="T3626" s="17" t="s">
        <v>63</v>
      </c>
      <c r="U3626" s="17"/>
      <c r="V3626" s="17">
        <f t="shared" si="1006"/>
        <v>3</v>
      </c>
      <c r="W3626" s="17">
        <v>3000</v>
      </c>
      <c r="X3626" s="17" t="s">
        <v>89</v>
      </c>
      <c r="Y3626" s="17" t="s">
        <v>150</v>
      </c>
      <c r="Z3626" s="17">
        <v>20200916</v>
      </c>
      <c r="AA3626" s="17" t="s">
        <v>1947</v>
      </c>
      <c r="AB3626" s="17">
        <v>1</v>
      </c>
      <c r="AC3626" s="17" t="str">
        <f>IFERROR(VLOOKUP(A3626,[1]Cruces!AJ:AK,2,0),VLOOKUP(CONCATENATE(X3626,AA3626),[1]Cruces!G:H,2,0))</f>
        <v>Solicitud por BT</v>
      </c>
      <c r="AD3626" s="17">
        <f t="shared" si="992"/>
        <v>16</v>
      </c>
      <c r="AE3626" s="17">
        <f t="shared" si="993"/>
        <v>9</v>
      </c>
      <c r="AF3626" s="17">
        <f t="shared" si="994"/>
        <v>2020</v>
      </c>
      <c r="AG3626" s="17" t="str">
        <f>IFERROR(VLOOKUP(MID(A3626,2,4)*1,[1]Cruces!K:L,2,0),"Verificar")</f>
        <v>Atlántico Norte</v>
      </c>
      <c r="AH3626" s="17">
        <f t="shared" ca="1" si="995"/>
        <v>70</v>
      </c>
      <c r="AI3626" s="17" t="str">
        <f>IFERROR(VLOOKUP(U3626,[1]Cruces!$O$1:$P$6,2,0),"Sin Orden")</f>
        <v>Sin Orden</v>
      </c>
      <c r="AJ3626" s="17">
        <f t="shared" si="996"/>
        <v>16</v>
      </c>
      <c r="AK3626" s="17">
        <f t="shared" si="997"/>
        <v>9</v>
      </c>
      <c r="AL3626" s="17">
        <f t="shared" si="998"/>
        <v>2020</v>
      </c>
      <c r="AM3626" s="17">
        <f t="shared" ca="1" si="999"/>
        <v>70</v>
      </c>
      <c r="AN3626" s="18" t="str">
        <f>IFERROR(VLOOKUP(R3626*1,'[1]Ordenes de Servicio'!G:K,5,0),"No Cruza")</f>
        <v>No Cruza</v>
      </c>
      <c r="AO3626" s="17">
        <f t="shared" ca="1" si="1000"/>
        <v>70</v>
      </c>
      <c r="AP3626" s="17">
        <f t="shared" si="1001"/>
        <v>16</v>
      </c>
      <c r="AQ3626" s="17">
        <f t="shared" si="1002"/>
        <v>9</v>
      </c>
      <c r="AR3626" s="17">
        <f t="shared" si="1003"/>
        <v>2020</v>
      </c>
      <c r="AS3626" s="17">
        <f t="shared" ca="1" si="1004"/>
        <v>70</v>
      </c>
      <c r="AT3626" s="17" t="str">
        <f t="shared" ca="1" si="1007"/>
        <v>No</v>
      </c>
      <c r="AU3626" s="17">
        <f t="shared" si="1005"/>
        <v>0</v>
      </c>
      <c r="AV3626" s="17" t="str">
        <f>+VLOOKUP(B3626,[1]Cruces!S:T,2,0)</f>
        <v>1. Solicitud</v>
      </c>
    </row>
    <row r="3627" spans="1:48" hidden="1" x14ac:dyDescent="0.25">
      <c r="A3627" s="17" t="s">
        <v>10243</v>
      </c>
      <c r="B3627" s="17" t="s">
        <v>569</v>
      </c>
      <c r="C3627" s="17">
        <v>2149422</v>
      </c>
      <c r="D3627" s="17">
        <v>20034254</v>
      </c>
      <c r="E3627" s="17" t="s">
        <v>93</v>
      </c>
      <c r="F3627" s="17" t="s">
        <v>3386</v>
      </c>
      <c r="G3627" s="17" t="s">
        <v>10244</v>
      </c>
      <c r="H3627" s="17">
        <v>3015598973</v>
      </c>
      <c r="I3627" s="17" t="s">
        <v>71</v>
      </c>
      <c r="J3627" s="17" t="s">
        <v>10245</v>
      </c>
      <c r="K3627" s="17" t="s">
        <v>97</v>
      </c>
      <c r="L3627" s="17" t="s">
        <v>7208</v>
      </c>
      <c r="M3627" s="17" t="s">
        <v>7209</v>
      </c>
      <c r="N3627" s="17" t="s">
        <v>572</v>
      </c>
      <c r="O3627" s="17">
        <v>20200821</v>
      </c>
      <c r="P3627" s="17">
        <v>20200821</v>
      </c>
      <c r="Q3627" s="17">
        <v>9510</v>
      </c>
      <c r="R3627" s="17">
        <v>0</v>
      </c>
      <c r="S3627" s="17"/>
      <c r="T3627" s="17" t="s">
        <v>63</v>
      </c>
      <c r="U3627" s="17"/>
      <c r="V3627" s="17">
        <f t="shared" si="1006"/>
        <v>3</v>
      </c>
      <c r="W3627" s="17">
        <v>3000</v>
      </c>
      <c r="X3627" s="17" t="s">
        <v>89</v>
      </c>
      <c r="Y3627" s="17" t="s">
        <v>150</v>
      </c>
      <c r="Z3627" s="17">
        <v>20200827</v>
      </c>
      <c r="AA3627" s="17" t="s">
        <v>1947</v>
      </c>
      <c r="AB3627" s="17">
        <v>1</v>
      </c>
      <c r="AC3627" s="17" t="str">
        <f>IFERROR(VLOOKUP(A3627,[1]Cruces!AJ:AK,2,0),VLOOKUP(CONCATENATE(X3627,AA3627),[1]Cruces!G:H,2,0))</f>
        <v>Solicitud por BT</v>
      </c>
      <c r="AD3627" s="17">
        <f t="shared" si="992"/>
        <v>21</v>
      </c>
      <c r="AE3627" s="17">
        <f t="shared" si="993"/>
        <v>8</v>
      </c>
      <c r="AF3627" s="17">
        <f t="shared" si="994"/>
        <v>2020</v>
      </c>
      <c r="AG3627" s="17" t="str">
        <f>IFERROR(VLOOKUP(MID(A3627,2,4)*1,[1]Cruces!K:L,2,0),"Verificar")</f>
        <v>Atlántico Norte</v>
      </c>
      <c r="AH3627" s="17">
        <f t="shared" ca="1" si="995"/>
        <v>96</v>
      </c>
      <c r="AI3627" s="17" t="str">
        <f>IFERROR(VLOOKUP(U3627,[1]Cruces!$O$1:$P$6,2,0),"Sin Orden")</f>
        <v>Sin Orden</v>
      </c>
      <c r="AJ3627" s="17">
        <f t="shared" si="996"/>
        <v>27</v>
      </c>
      <c r="AK3627" s="17">
        <f t="shared" si="997"/>
        <v>8</v>
      </c>
      <c r="AL3627" s="17">
        <f t="shared" si="998"/>
        <v>2020</v>
      </c>
      <c r="AM3627" s="17">
        <f t="shared" ca="1" si="999"/>
        <v>90</v>
      </c>
      <c r="AN3627" s="18" t="str">
        <f>IFERROR(VLOOKUP(R3627*1,'[1]Ordenes de Servicio'!G:K,5,0),"No Cruza")</f>
        <v>No Cruza</v>
      </c>
      <c r="AO3627" s="17">
        <f t="shared" ca="1" si="1000"/>
        <v>90</v>
      </c>
      <c r="AP3627" s="17">
        <f t="shared" si="1001"/>
        <v>21</v>
      </c>
      <c r="AQ3627" s="17">
        <f t="shared" si="1002"/>
        <v>8</v>
      </c>
      <c r="AR3627" s="17">
        <f t="shared" si="1003"/>
        <v>2020</v>
      </c>
      <c r="AS3627" s="17">
        <f t="shared" ca="1" si="1004"/>
        <v>96</v>
      </c>
      <c r="AT3627" s="17" t="str">
        <f t="shared" ca="1" si="1007"/>
        <v>No</v>
      </c>
      <c r="AU3627" s="17">
        <f t="shared" si="1005"/>
        <v>6</v>
      </c>
      <c r="AV3627" s="17" t="str">
        <f>+VLOOKUP(B3627,[1]Cruces!S:T,2,0)</f>
        <v>1. Solicitud</v>
      </c>
    </row>
    <row r="3628" spans="1:48" hidden="1" x14ac:dyDescent="0.25">
      <c r="A3628" s="17" t="s">
        <v>6437</v>
      </c>
      <c r="B3628" s="17" t="s">
        <v>54</v>
      </c>
      <c r="C3628" s="17">
        <v>0</v>
      </c>
      <c r="D3628" s="17">
        <v>0</v>
      </c>
      <c r="E3628" s="17" t="s">
        <v>55</v>
      </c>
      <c r="F3628" s="17" t="s">
        <v>232</v>
      </c>
      <c r="G3628" s="17" t="s">
        <v>6438</v>
      </c>
      <c r="H3628" s="17">
        <v>3126236399</v>
      </c>
      <c r="I3628" s="17" t="s">
        <v>71</v>
      </c>
      <c r="J3628" s="17" t="s">
        <v>59</v>
      </c>
      <c r="K3628" s="17" t="s">
        <v>6439</v>
      </c>
      <c r="L3628" s="17" t="s">
        <v>111</v>
      </c>
      <c r="M3628" s="17" t="s">
        <v>112</v>
      </c>
      <c r="N3628" s="17" t="s">
        <v>62</v>
      </c>
      <c r="O3628" s="17">
        <v>20181227</v>
      </c>
      <c r="P3628" s="17">
        <v>20190109</v>
      </c>
      <c r="Q3628" s="17">
        <v>9520</v>
      </c>
      <c r="R3628" s="17">
        <v>25849155</v>
      </c>
      <c r="S3628" s="17" t="s">
        <v>100</v>
      </c>
      <c r="T3628" s="17" t="s">
        <v>63</v>
      </c>
      <c r="U3628" s="17" t="s">
        <v>91</v>
      </c>
      <c r="V3628" s="17">
        <f t="shared" si="1006"/>
        <v>30</v>
      </c>
      <c r="W3628" s="17">
        <v>30000</v>
      </c>
      <c r="X3628" s="17" t="s">
        <v>64</v>
      </c>
      <c r="Y3628" s="17" t="s">
        <v>65</v>
      </c>
      <c r="Z3628" s="17">
        <v>20190109</v>
      </c>
      <c r="AA3628" s="17" t="s">
        <v>78</v>
      </c>
      <c r="AB3628" s="17">
        <v>1</v>
      </c>
      <c r="AC3628" s="17" t="str">
        <f>IFERROR(VLOOKUP(A3628,[1]Cruces!AJ:AK,2,0),VLOOKUP(CONCATENATE(X3628,AA3628),[1]Cruces!G:H,2,0))</f>
        <v>Solicitud de Obra</v>
      </c>
      <c r="AD3628" s="17">
        <f t="shared" si="992"/>
        <v>27</v>
      </c>
      <c r="AE3628" s="17">
        <f t="shared" si="993"/>
        <v>12</v>
      </c>
      <c r="AF3628" s="17">
        <f t="shared" si="994"/>
        <v>2018</v>
      </c>
      <c r="AG3628" s="17" t="str">
        <f>IFERROR(VLOOKUP(MID(A3628,2,4)*1,[1]Cruces!K:L,2,0),"Verificar")</f>
        <v>Atlántico Sur</v>
      </c>
      <c r="AH3628" s="17">
        <f t="shared" ca="1" si="995"/>
        <v>699</v>
      </c>
      <c r="AI3628" s="17" t="str">
        <f>IFERROR(VLOOKUP(U3628,[1]Cruces!$O$1:$P$6,2,0),"Sin Orden")</f>
        <v>Resuelta</v>
      </c>
      <c r="AJ3628" s="17">
        <f t="shared" si="996"/>
        <v>9</v>
      </c>
      <c r="AK3628" s="17">
        <f t="shared" si="997"/>
        <v>1</v>
      </c>
      <c r="AL3628" s="17">
        <f t="shared" si="998"/>
        <v>2019</v>
      </c>
      <c r="AM3628" s="17">
        <f t="shared" ca="1" si="999"/>
        <v>686</v>
      </c>
      <c r="AN3628" s="18" t="str">
        <f>IFERROR(VLOOKUP(R3628*1,'[1]Ordenes de Servicio'!G:K,5,0),"No Cruza")</f>
        <v>No Cruza</v>
      </c>
      <c r="AO3628" s="17">
        <f t="shared" ca="1" si="1000"/>
        <v>13</v>
      </c>
      <c r="AP3628" s="17">
        <f t="shared" si="1001"/>
        <v>9</v>
      </c>
      <c r="AQ3628" s="17">
        <f t="shared" si="1002"/>
        <v>1</v>
      </c>
      <c r="AR3628" s="17">
        <f t="shared" si="1003"/>
        <v>2019</v>
      </c>
      <c r="AS3628" s="17">
        <f t="shared" ca="1" si="1004"/>
        <v>686</v>
      </c>
      <c r="AT3628" s="17" t="str">
        <f t="shared" ca="1" si="1007"/>
        <v>Si</v>
      </c>
      <c r="AU3628" s="17">
        <f t="shared" si="1005"/>
        <v>0</v>
      </c>
      <c r="AV3628" s="17" t="str">
        <f>+VLOOKUP(B3628,[1]Cruces!S:T,2,0)</f>
        <v>4. Presupuesto de Obra</v>
      </c>
    </row>
    <row r="3629" spans="1:48" hidden="1" x14ac:dyDescent="0.25">
      <c r="A3629" s="17" t="s">
        <v>10246</v>
      </c>
      <c r="B3629" s="17" t="s">
        <v>6595</v>
      </c>
      <c r="C3629" s="17">
        <v>0</v>
      </c>
      <c r="D3629" s="17">
        <v>0</v>
      </c>
      <c r="E3629" s="17" t="s">
        <v>55</v>
      </c>
      <c r="F3629" s="17" t="s">
        <v>3386</v>
      </c>
      <c r="G3629" s="17" t="s">
        <v>10247</v>
      </c>
      <c r="H3629" s="17">
        <v>3205246148</v>
      </c>
      <c r="I3629" s="17" t="s">
        <v>71</v>
      </c>
      <c r="J3629" s="17" t="s">
        <v>59</v>
      </c>
      <c r="K3629" s="17" t="s">
        <v>10248</v>
      </c>
      <c r="L3629" s="17" t="s">
        <v>7498</v>
      </c>
      <c r="M3629" s="17" t="s">
        <v>7499</v>
      </c>
      <c r="N3629" s="17" t="s">
        <v>6600</v>
      </c>
      <c r="O3629" s="17">
        <v>20200821</v>
      </c>
      <c r="P3629" s="17">
        <v>20200929</v>
      </c>
      <c r="Q3629" s="17">
        <v>9510</v>
      </c>
      <c r="R3629" s="17">
        <v>0</v>
      </c>
      <c r="S3629" s="17"/>
      <c r="T3629" s="17" t="s">
        <v>63</v>
      </c>
      <c r="U3629" s="17"/>
      <c r="V3629" s="17">
        <f t="shared" si="1006"/>
        <v>3</v>
      </c>
      <c r="W3629" s="17">
        <v>3000</v>
      </c>
      <c r="X3629" s="17" t="s">
        <v>7065</v>
      </c>
      <c r="Y3629" s="17" t="s">
        <v>6595</v>
      </c>
      <c r="Z3629" s="17">
        <v>20200929</v>
      </c>
      <c r="AA3629" s="17" t="s">
        <v>1947</v>
      </c>
      <c r="AB3629" s="17">
        <v>1</v>
      </c>
      <c r="AC3629" s="17" t="str">
        <f>IFERROR(VLOOKUP(A3629,[1]Cruces!AJ:AK,2,0),VLOOKUP(CONCATENATE(X3629,AA3629),[1]Cruces!G:H,2,0))</f>
        <v>Solicitud por BT</v>
      </c>
      <c r="AD3629" s="17">
        <f t="shared" si="992"/>
        <v>21</v>
      </c>
      <c r="AE3629" s="17">
        <f t="shared" si="993"/>
        <v>8</v>
      </c>
      <c r="AF3629" s="17">
        <f t="shared" si="994"/>
        <v>2020</v>
      </c>
      <c r="AG3629" s="17" t="str">
        <f>IFERROR(VLOOKUP(MID(A3629,2,4)*1,[1]Cruces!K:L,2,0),"Verificar")</f>
        <v>Atlántico Norte</v>
      </c>
      <c r="AH3629" s="17">
        <f t="shared" ca="1" si="995"/>
        <v>96</v>
      </c>
      <c r="AI3629" s="17" t="str">
        <f>IFERROR(VLOOKUP(U3629,[1]Cruces!$O$1:$P$6,2,0),"Sin Orden")</f>
        <v>Sin Orden</v>
      </c>
      <c r="AJ3629" s="17">
        <f t="shared" si="996"/>
        <v>29</v>
      </c>
      <c r="AK3629" s="17">
        <f t="shared" si="997"/>
        <v>9</v>
      </c>
      <c r="AL3629" s="17">
        <f t="shared" si="998"/>
        <v>2020</v>
      </c>
      <c r="AM3629" s="17">
        <f t="shared" ca="1" si="999"/>
        <v>57</v>
      </c>
      <c r="AN3629" s="18" t="str">
        <f>IFERROR(VLOOKUP(R3629*1,'[1]Ordenes de Servicio'!G:K,5,0),"No Cruza")</f>
        <v>No Cruza</v>
      </c>
      <c r="AO3629" s="17">
        <f t="shared" ca="1" si="1000"/>
        <v>57</v>
      </c>
      <c r="AP3629" s="17">
        <f t="shared" si="1001"/>
        <v>29</v>
      </c>
      <c r="AQ3629" s="17">
        <f t="shared" si="1002"/>
        <v>9</v>
      </c>
      <c r="AR3629" s="17">
        <f t="shared" si="1003"/>
        <v>2020</v>
      </c>
      <c r="AS3629" s="17">
        <f t="shared" ca="1" si="1004"/>
        <v>57</v>
      </c>
      <c r="AT3629" s="17" t="str">
        <f t="shared" ca="1" si="1007"/>
        <v>No</v>
      </c>
      <c r="AU3629" s="17">
        <f t="shared" si="1005"/>
        <v>0</v>
      </c>
      <c r="AV3629" s="17" t="str">
        <f>+VLOOKUP(B3629,[1]Cruces!S:T,2,0)</f>
        <v>7. Ejecución en Campo OS BT</v>
      </c>
    </row>
    <row r="3630" spans="1:48" hidden="1" x14ac:dyDescent="0.25">
      <c r="A3630" s="17" t="s">
        <v>6440</v>
      </c>
      <c r="B3630" s="17" t="s">
        <v>54</v>
      </c>
      <c r="C3630" s="17">
        <v>0</v>
      </c>
      <c r="D3630" s="17">
        <v>0</v>
      </c>
      <c r="E3630" s="17" t="s">
        <v>55</v>
      </c>
      <c r="F3630" s="17" t="s">
        <v>232</v>
      </c>
      <c r="G3630" s="17" t="s">
        <v>6441</v>
      </c>
      <c r="H3630" s="17">
        <v>3229423876</v>
      </c>
      <c r="I3630" s="17" t="s">
        <v>71</v>
      </c>
      <c r="J3630" s="17" t="s">
        <v>59</v>
      </c>
      <c r="K3630" s="17" t="s">
        <v>3726</v>
      </c>
      <c r="L3630" s="17" t="s">
        <v>111</v>
      </c>
      <c r="M3630" s="17" t="s">
        <v>112</v>
      </c>
      <c r="N3630" s="17" t="s">
        <v>62</v>
      </c>
      <c r="O3630" s="17">
        <v>20180115</v>
      </c>
      <c r="P3630" s="17">
        <v>20180117</v>
      </c>
      <c r="Q3630" s="17">
        <v>1210</v>
      </c>
      <c r="R3630" s="17">
        <v>24644139</v>
      </c>
      <c r="S3630" s="17" t="s">
        <v>100</v>
      </c>
      <c r="T3630" s="17" t="s">
        <v>63</v>
      </c>
      <c r="U3630" s="17" t="s">
        <v>91</v>
      </c>
      <c r="V3630" s="17">
        <f t="shared" si="1006"/>
        <v>25</v>
      </c>
      <c r="W3630" s="17">
        <v>25000</v>
      </c>
      <c r="X3630" s="17" t="s">
        <v>64</v>
      </c>
      <c r="Y3630" s="17" t="s">
        <v>65</v>
      </c>
      <c r="Z3630" s="17">
        <v>20180117</v>
      </c>
      <c r="AA3630" s="17" t="s">
        <v>78</v>
      </c>
      <c r="AB3630" s="17">
        <v>1</v>
      </c>
      <c r="AC3630" s="17" t="str">
        <f>IFERROR(VLOOKUP(A3630,[1]Cruces!AJ:AK,2,0),VLOOKUP(CONCATENATE(X3630,AA3630),[1]Cruces!G:H,2,0))</f>
        <v>Solicitud de Obra</v>
      </c>
      <c r="AD3630" s="17">
        <f t="shared" si="992"/>
        <v>15</v>
      </c>
      <c r="AE3630" s="17">
        <f t="shared" si="993"/>
        <v>1</v>
      </c>
      <c r="AF3630" s="17">
        <f t="shared" si="994"/>
        <v>2018</v>
      </c>
      <c r="AG3630" s="17" t="str">
        <f>IFERROR(VLOOKUP(MID(A3630,2,4)*1,[1]Cruces!K:L,2,0),"Verificar")</f>
        <v>Atlántico Sur</v>
      </c>
      <c r="AH3630" s="17">
        <f t="shared" ca="1" si="995"/>
        <v>1045</v>
      </c>
      <c r="AI3630" s="17" t="str">
        <f>IFERROR(VLOOKUP(U3630,[1]Cruces!$O$1:$P$6,2,0),"Sin Orden")</f>
        <v>Resuelta</v>
      </c>
      <c r="AJ3630" s="17">
        <f t="shared" si="996"/>
        <v>17</v>
      </c>
      <c r="AK3630" s="17">
        <f t="shared" si="997"/>
        <v>1</v>
      </c>
      <c r="AL3630" s="17">
        <f t="shared" si="998"/>
        <v>2018</v>
      </c>
      <c r="AM3630" s="17">
        <f t="shared" ca="1" si="999"/>
        <v>1043</v>
      </c>
      <c r="AN3630" s="18" t="str">
        <f>IFERROR(VLOOKUP(R3630*1,'[1]Ordenes de Servicio'!G:K,5,0),"No Cruza")</f>
        <v>No Cruza</v>
      </c>
      <c r="AO3630" s="17">
        <f t="shared" ca="1" si="1000"/>
        <v>2</v>
      </c>
      <c r="AP3630" s="17">
        <f t="shared" si="1001"/>
        <v>17</v>
      </c>
      <c r="AQ3630" s="17">
        <f t="shared" si="1002"/>
        <v>1</v>
      </c>
      <c r="AR3630" s="17">
        <f t="shared" si="1003"/>
        <v>2018</v>
      </c>
      <c r="AS3630" s="17">
        <f t="shared" ca="1" si="1004"/>
        <v>1043</v>
      </c>
      <c r="AT3630" s="17" t="str">
        <f t="shared" ca="1" si="1007"/>
        <v>Si</v>
      </c>
      <c r="AU3630" s="17">
        <f t="shared" si="1005"/>
        <v>0</v>
      </c>
      <c r="AV3630" s="17" t="str">
        <f>+VLOOKUP(B3630,[1]Cruces!S:T,2,0)</f>
        <v>4. Presupuesto de Obra</v>
      </c>
    </row>
    <row r="3631" spans="1:48" hidden="1" x14ac:dyDescent="0.25">
      <c r="A3631" s="17" t="s">
        <v>6442</v>
      </c>
      <c r="B3631" s="17" t="s">
        <v>68</v>
      </c>
      <c r="C3631" s="17">
        <v>0</v>
      </c>
      <c r="D3631" s="17">
        <v>0</v>
      </c>
      <c r="E3631" s="17" t="s">
        <v>55</v>
      </c>
      <c r="F3631" s="17" t="s">
        <v>69</v>
      </c>
      <c r="G3631" s="17" t="s">
        <v>6443</v>
      </c>
      <c r="H3631" s="17">
        <v>0</v>
      </c>
      <c r="I3631" s="17" t="s">
        <v>116</v>
      </c>
      <c r="J3631" s="17" t="s">
        <v>59</v>
      </c>
      <c r="K3631" s="17" t="s">
        <v>6444</v>
      </c>
      <c r="L3631" s="17" t="s">
        <v>487</v>
      </c>
      <c r="M3631" s="17" t="s">
        <v>55</v>
      </c>
      <c r="N3631" s="17" t="s">
        <v>75</v>
      </c>
      <c r="O3631" s="17">
        <v>20160629</v>
      </c>
      <c r="P3631" s="17">
        <v>20170504</v>
      </c>
      <c r="Q3631" s="17">
        <v>1110</v>
      </c>
      <c r="R3631" s="17">
        <v>24059470</v>
      </c>
      <c r="S3631" s="17" t="s">
        <v>76</v>
      </c>
      <c r="T3631" s="17" t="s">
        <v>63</v>
      </c>
      <c r="U3631" s="17" t="s">
        <v>91</v>
      </c>
      <c r="V3631" s="17">
        <f t="shared" si="1006"/>
        <v>225</v>
      </c>
      <c r="W3631" s="17">
        <v>225000</v>
      </c>
      <c r="X3631" s="17" t="s">
        <v>64</v>
      </c>
      <c r="Y3631" s="17" t="s">
        <v>136</v>
      </c>
      <c r="Z3631" s="17">
        <v>20170705</v>
      </c>
      <c r="AA3631" s="17" t="s">
        <v>137</v>
      </c>
      <c r="AB3631" s="17">
        <v>1</v>
      </c>
      <c r="AC3631" s="17" t="str">
        <f>IFERROR(VLOOKUP(A3631,[1]Cruces!AJ:AK,2,0),VLOOKUP(CONCATENATE(X3631,AA3631),[1]Cruces!G:H,2,0))</f>
        <v>Solicitud de Obra</v>
      </c>
      <c r="AD3631" s="17">
        <f t="shared" si="992"/>
        <v>29</v>
      </c>
      <c r="AE3631" s="17">
        <f t="shared" si="993"/>
        <v>6</v>
      </c>
      <c r="AF3631" s="17">
        <f t="shared" si="994"/>
        <v>2016</v>
      </c>
      <c r="AG3631" s="17" t="str">
        <f>IFERROR(VLOOKUP(MID(A3631,2,4)*1,[1]Cruces!K:L,2,0),"Verificar")</f>
        <v>Atlántico Norte</v>
      </c>
      <c r="AH3631" s="17">
        <f t="shared" ca="1" si="995"/>
        <v>1610</v>
      </c>
      <c r="AI3631" s="17" t="str">
        <f>IFERROR(VLOOKUP(U3631,[1]Cruces!$O$1:$P$6,2,0),"Sin Orden")</f>
        <v>Resuelta</v>
      </c>
      <c r="AJ3631" s="17">
        <f t="shared" si="996"/>
        <v>5</v>
      </c>
      <c r="AK3631" s="17">
        <f t="shared" si="997"/>
        <v>7</v>
      </c>
      <c r="AL3631" s="17">
        <f t="shared" si="998"/>
        <v>2017</v>
      </c>
      <c r="AM3631" s="17">
        <f t="shared" ca="1" si="999"/>
        <v>1239</v>
      </c>
      <c r="AN3631" s="18">
        <f>IFERROR(VLOOKUP(R3631*1,'[1]Ordenes de Servicio'!G:K,5,0),"No Cruza")</f>
        <v>42937</v>
      </c>
      <c r="AO3631" s="17">
        <f t="shared" ca="1" si="1000"/>
        <v>371</v>
      </c>
      <c r="AP3631" s="17">
        <f t="shared" si="1001"/>
        <v>4</v>
      </c>
      <c r="AQ3631" s="17">
        <f t="shared" si="1002"/>
        <v>5</v>
      </c>
      <c r="AR3631" s="17">
        <f t="shared" si="1003"/>
        <v>2017</v>
      </c>
      <c r="AS3631" s="17">
        <f t="shared" ca="1" si="1004"/>
        <v>1301</v>
      </c>
      <c r="AT3631" s="17" t="str">
        <f t="shared" ca="1" si="1007"/>
        <v>Si</v>
      </c>
      <c r="AU3631" s="17">
        <f t="shared" si="1005"/>
        <v>62</v>
      </c>
      <c r="AV3631" s="17" t="str">
        <f>+VLOOKUP(B3631,[1]Cruces!S:T,2,0)</f>
        <v>5. Consultoría / Adjudicación</v>
      </c>
    </row>
    <row r="3632" spans="1:48" x14ac:dyDescent="0.25">
      <c r="A3632" s="17" t="s">
        <v>6445</v>
      </c>
      <c r="B3632" s="17" t="s">
        <v>80</v>
      </c>
      <c r="C3632" s="17">
        <v>0</v>
      </c>
      <c r="D3632" s="17">
        <v>0</v>
      </c>
      <c r="E3632" s="17" t="s">
        <v>55</v>
      </c>
      <c r="F3632" s="17" t="s">
        <v>120</v>
      </c>
      <c r="G3632" s="17" t="s">
        <v>6446</v>
      </c>
      <c r="H3632" s="17">
        <v>0</v>
      </c>
      <c r="I3632" s="17" t="s">
        <v>116</v>
      </c>
      <c r="J3632" s="17" t="s">
        <v>59</v>
      </c>
      <c r="K3632" s="17" t="s">
        <v>6447</v>
      </c>
      <c r="L3632" s="17" t="s">
        <v>122</v>
      </c>
      <c r="M3632" s="17" t="s">
        <v>123</v>
      </c>
      <c r="N3632" s="17" t="s">
        <v>87</v>
      </c>
      <c r="O3632" s="17">
        <v>20121206</v>
      </c>
      <c r="P3632" s="17">
        <v>20130611</v>
      </c>
      <c r="Q3632" s="17">
        <v>1150</v>
      </c>
      <c r="R3632" s="17">
        <v>19273438</v>
      </c>
      <c r="S3632" s="17" t="s">
        <v>76</v>
      </c>
      <c r="T3632" s="17" t="s">
        <v>63</v>
      </c>
      <c r="U3632" s="17" t="s">
        <v>91</v>
      </c>
      <c r="V3632" s="17">
        <f t="shared" si="1006"/>
        <v>45</v>
      </c>
      <c r="W3632" s="17">
        <v>45000</v>
      </c>
      <c r="X3632" s="17" t="s">
        <v>64</v>
      </c>
      <c r="Y3632" s="17" t="s">
        <v>80</v>
      </c>
      <c r="Z3632" s="17">
        <v>20130611</v>
      </c>
      <c r="AA3632" s="17" t="s">
        <v>78</v>
      </c>
      <c r="AB3632" s="17">
        <v>1</v>
      </c>
      <c r="AC3632" s="17" t="str">
        <f>IFERROR(VLOOKUP(A3632,[1]Cruces!AJ:AK,2,0),VLOOKUP(CONCATENATE(X3632,AA3632),[1]Cruces!G:H,2,0))</f>
        <v>Solicitud de Obra</v>
      </c>
      <c r="AD3632" s="17">
        <f t="shared" si="992"/>
        <v>6</v>
      </c>
      <c r="AE3632" s="17">
        <f t="shared" si="993"/>
        <v>12</v>
      </c>
      <c r="AF3632" s="17">
        <f t="shared" si="994"/>
        <v>2012</v>
      </c>
      <c r="AG3632" s="17" t="str">
        <f>IFERROR(VLOOKUP(MID(A3632,2,4)*1,[1]Cruces!K:L,2,0),"Verificar")</f>
        <v>Atlántico Norte</v>
      </c>
      <c r="AH3632" s="17">
        <f t="shared" ca="1" si="995"/>
        <v>2911</v>
      </c>
      <c r="AI3632" s="17" t="str">
        <f>IFERROR(VLOOKUP(U3632,[1]Cruces!$O$1:$P$6,2,0),"Sin Orden")</f>
        <v>Resuelta</v>
      </c>
      <c r="AJ3632" s="17">
        <f t="shared" si="996"/>
        <v>11</v>
      </c>
      <c r="AK3632" s="17">
        <f t="shared" si="997"/>
        <v>6</v>
      </c>
      <c r="AL3632" s="17">
        <f t="shared" si="998"/>
        <v>2013</v>
      </c>
      <c r="AM3632" s="17">
        <f t="shared" ca="1" si="999"/>
        <v>2724</v>
      </c>
      <c r="AN3632" s="18" t="str">
        <f>IFERROR(VLOOKUP(R3632*1,'[1]Ordenes de Servicio'!G:K,5,0),"No Cruza")</f>
        <v>No Cruza</v>
      </c>
      <c r="AO3632" s="17">
        <f t="shared" ca="1" si="1000"/>
        <v>187</v>
      </c>
      <c r="AP3632" s="17">
        <f t="shared" si="1001"/>
        <v>11</v>
      </c>
      <c r="AQ3632" s="17">
        <f t="shared" si="1002"/>
        <v>6</v>
      </c>
      <c r="AR3632" s="17">
        <f t="shared" si="1003"/>
        <v>2013</v>
      </c>
      <c r="AS3632" s="17">
        <f t="shared" ca="1" si="1004"/>
        <v>2724</v>
      </c>
      <c r="AT3632" s="17" t="str">
        <f t="shared" ca="1" si="1007"/>
        <v>Si</v>
      </c>
      <c r="AU3632" s="17">
        <f t="shared" si="1005"/>
        <v>0</v>
      </c>
      <c r="AV3632" s="17" t="str">
        <f>+VLOOKUP(B3632,[1]Cruces!S:T,2,0)</f>
        <v>8. Puesta en Servicio</v>
      </c>
    </row>
    <row r="3633" spans="1:48" hidden="1" x14ac:dyDescent="0.25">
      <c r="A3633" s="17" t="s">
        <v>6448</v>
      </c>
      <c r="B3633" s="17" t="s">
        <v>68</v>
      </c>
      <c r="C3633" s="17">
        <v>0</v>
      </c>
      <c r="D3633" s="17">
        <v>0</v>
      </c>
      <c r="E3633" s="17" t="s">
        <v>55</v>
      </c>
      <c r="F3633" s="17" t="s">
        <v>120</v>
      </c>
      <c r="G3633" s="17" t="s">
        <v>6449</v>
      </c>
      <c r="H3633" s="17">
        <v>0</v>
      </c>
      <c r="I3633" s="17" t="s">
        <v>116</v>
      </c>
      <c r="J3633" s="17" t="s">
        <v>59</v>
      </c>
      <c r="K3633" s="17" t="s">
        <v>6450</v>
      </c>
      <c r="L3633" s="17" t="s">
        <v>122</v>
      </c>
      <c r="M3633" s="17" t="s">
        <v>123</v>
      </c>
      <c r="N3633" s="17" t="s">
        <v>75</v>
      </c>
      <c r="O3633" s="17">
        <v>20180716</v>
      </c>
      <c r="P3633" s="17">
        <v>20180810</v>
      </c>
      <c r="Q3633" s="17">
        <v>1110</v>
      </c>
      <c r="R3633" s="17">
        <v>25587681</v>
      </c>
      <c r="S3633" s="17" t="s">
        <v>76</v>
      </c>
      <c r="T3633" s="17" t="s">
        <v>63</v>
      </c>
      <c r="U3633" s="17" t="s">
        <v>91</v>
      </c>
      <c r="V3633" s="17">
        <f t="shared" si="1006"/>
        <v>112.5</v>
      </c>
      <c r="W3633" s="17">
        <v>112500</v>
      </c>
      <c r="X3633" s="17" t="s">
        <v>64</v>
      </c>
      <c r="Y3633" s="17" t="s">
        <v>136</v>
      </c>
      <c r="Z3633" s="17">
        <v>20181003</v>
      </c>
      <c r="AA3633" s="17" t="s">
        <v>101</v>
      </c>
      <c r="AB3633" s="17">
        <v>1</v>
      </c>
      <c r="AC3633" s="17" t="str">
        <f>IFERROR(VLOOKUP(A3633,[1]Cruces!AJ:AK,2,0),VLOOKUP(CONCATENATE(X3633,AA3633),[1]Cruces!G:H,2,0))</f>
        <v>Solicitud de Obra</v>
      </c>
      <c r="AD3633" s="17">
        <f t="shared" si="992"/>
        <v>16</v>
      </c>
      <c r="AE3633" s="17">
        <f t="shared" si="993"/>
        <v>7</v>
      </c>
      <c r="AF3633" s="17">
        <f t="shared" si="994"/>
        <v>2018</v>
      </c>
      <c r="AG3633" s="17" t="str">
        <f>IFERROR(VLOOKUP(MID(A3633,2,4)*1,[1]Cruces!K:L,2,0),"Verificar")</f>
        <v>Atlántico Norte</v>
      </c>
      <c r="AH3633" s="17">
        <f t="shared" ca="1" si="995"/>
        <v>863</v>
      </c>
      <c r="AI3633" s="17" t="str">
        <f>IFERROR(VLOOKUP(U3633,[1]Cruces!$O$1:$P$6,2,0),"Sin Orden")</f>
        <v>Resuelta</v>
      </c>
      <c r="AJ3633" s="17">
        <f t="shared" si="996"/>
        <v>3</v>
      </c>
      <c r="AK3633" s="17">
        <f t="shared" si="997"/>
        <v>10</v>
      </c>
      <c r="AL3633" s="17">
        <f t="shared" si="998"/>
        <v>2018</v>
      </c>
      <c r="AM3633" s="17">
        <f t="shared" ca="1" si="999"/>
        <v>784</v>
      </c>
      <c r="AN3633" s="18">
        <f>IFERROR(VLOOKUP(R3633*1,'[1]Ordenes de Servicio'!G:K,5,0),"No Cruza")</f>
        <v>43376</v>
      </c>
      <c r="AO3633" s="17">
        <f t="shared" ca="1" si="1000"/>
        <v>79</v>
      </c>
      <c r="AP3633" s="17">
        <f t="shared" si="1001"/>
        <v>10</v>
      </c>
      <c r="AQ3633" s="17">
        <f t="shared" si="1002"/>
        <v>8</v>
      </c>
      <c r="AR3633" s="17">
        <f t="shared" si="1003"/>
        <v>2018</v>
      </c>
      <c r="AS3633" s="17">
        <f t="shared" ca="1" si="1004"/>
        <v>838</v>
      </c>
      <c r="AT3633" s="17" t="str">
        <f t="shared" ca="1" si="1007"/>
        <v>Si</v>
      </c>
      <c r="AU3633" s="17">
        <f t="shared" si="1005"/>
        <v>54</v>
      </c>
      <c r="AV3633" s="17" t="str">
        <f>+VLOOKUP(B3633,[1]Cruces!S:T,2,0)</f>
        <v>5. Consultoría / Adjudicación</v>
      </c>
    </row>
    <row r="3634" spans="1:48" hidden="1" x14ac:dyDescent="0.25">
      <c r="A3634" s="17" t="s">
        <v>6451</v>
      </c>
      <c r="B3634" s="17" t="s">
        <v>68</v>
      </c>
      <c r="C3634" s="17">
        <v>2496099</v>
      </c>
      <c r="D3634" s="17">
        <v>20229183</v>
      </c>
      <c r="E3634" s="17" t="s">
        <v>93</v>
      </c>
      <c r="F3634" s="17" t="s">
        <v>224</v>
      </c>
      <c r="G3634" s="17" t="s">
        <v>6452</v>
      </c>
      <c r="H3634" s="17">
        <v>8781296</v>
      </c>
      <c r="I3634" s="17" t="s">
        <v>71</v>
      </c>
      <c r="J3634" s="17" t="s">
        <v>6453</v>
      </c>
      <c r="K3634" s="17" t="s">
        <v>97</v>
      </c>
      <c r="L3634" s="17" t="s">
        <v>111</v>
      </c>
      <c r="M3634" s="17" t="s">
        <v>112</v>
      </c>
      <c r="N3634" s="17" t="s">
        <v>75</v>
      </c>
      <c r="O3634" s="17">
        <v>20181022</v>
      </c>
      <c r="P3634" s="17">
        <v>20190509</v>
      </c>
      <c r="Q3634" s="17">
        <v>1210</v>
      </c>
      <c r="R3634" s="17">
        <v>27137711</v>
      </c>
      <c r="S3634" s="17" t="s">
        <v>76</v>
      </c>
      <c r="T3634" s="17" t="s">
        <v>63</v>
      </c>
      <c r="U3634" s="17" t="s">
        <v>91</v>
      </c>
      <c r="V3634" s="17">
        <f t="shared" si="1006"/>
        <v>112.5</v>
      </c>
      <c r="W3634" s="17">
        <v>112500</v>
      </c>
      <c r="X3634" s="17" t="s">
        <v>89</v>
      </c>
      <c r="Y3634" s="17" t="s">
        <v>150</v>
      </c>
      <c r="Z3634" s="17">
        <v>20200908</v>
      </c>
      <c r="AA3634" s="17" t="s">
        <v>101</v>
      </c>
      <c r="AB3634" s="17">
        <v>1</v>
      </c>
      <c r="AC3634" s="17" t="str">
        <f>IFERROR(VLOOKUP(A3634,[1]Cruces!AJ:AK,2,0),VLOOKUP(CONCATENATE(X3634,AA3634),[1]Cruces!G:H,2,0))</f>
        <v>Solicitud de Obra</v>
      </c>
      <c r="AD3634" s="17">
        <f t="shared" si="992"/>
        <v>22</v>
      </c>
      <c r="AE3634" s="17">
        <f t="shared" si="993"/>
        <v>10</v>
      </c>
      <c r="AF3634" s="17">
        <f t="shared" si="994"/>
        <v>2018</v>
      </c>
      <c r="AG3634" s="17" t="str">
        <f>IFERROR(VLOOKUP(MID(A3634,2,4)*1,[1]Cruces!K:L,2,0),"Verificar")</f>
        <v>Atlántico Sur</v>
      </c>
      <c r="AH3634" s="17">
        <f t="shared" ca="1" si="995"/>
        <v>765</v>
      </c>
      <c r="AI3634" s="17" t="str">
        <f>IFERROR(VLOOKUP(U3634,[1]Cruces!$O$1:$P$6,2,0),"Sin Orden")</f>
        <v>Resuelta</v>
      </c>
      <c r="AJ3634" s="17">
        <f t="shared" si="996"/>
        <v>8</v>
      </c>
      <c r="AK3634" s="17">
        <f t="shared" si="997"/>
        <v>9</v>
      </c>
      <c r="AL3634" s="17">
        <f t="shared" si="998"/>
        <v>2020</v>
      </c>
      <c r="AM3634" s="17">
        <f t="shared" ca="1" si="999"/>
        <v>78</v>
      </c>
      <c r="AN3634" s="18">
        <f>IFERROR(VLOOKUP(R3634*1,'[1]Ordenes de Servicio'!G:K,5,0),"No Cruza")</f>
        <v>43864</v>
      </c>
      <c r="AO3634" s="17">
        <f t="shared" ca="1" si="1000"/>
        <v>687</v>
      </c>
      <c r="AP3634" s="17">
        <f t="shared" si="1001"/>
        <v>9</v>
      </c>
      <c r="AQ3634" s="17">
        <f t="shared" si="1002"/>
        <v>5</v>
      </c>
      <c r="AR3634" s="17">
        <f t="shared" si="1003"/>
        <v>2019</v>
      </c>
      <c r="AS3634" s="17">
        <f t="shared" ca="1" si="1004"/>
        <v>566</v>
      </c>
      <c r="AT3634" s="17" t="str">
        <f t="shared" ca="1" si="1007"/>
        <v>Si</v>
      </c>
      <c r="AU3634" s="17">
        <f t="shared" si="1005"/>
        <v>488</v>
      </c>
      <c r="AV3634" s="17" t="str">
        <f>+VLOOKUP(B3634,[1]Cruces!S:T,2,0)</f>
        <v>5. Consultoría / Adjudicación</v>
      </c>
    </row>
    <row r="3635" spans="1:48" hidden="1" x14ac:dyDescent="0.25">
      <c r="A3635" s="17" t="s">
        <v>10249</v>
      </c>
      <c r="B3635" s="17" t="s">
        <v>6595</v>
      </c>
      <c r="C3635" s="17">
        <v>0</v>
      </c>
      <c r="D3635" s="17">
        <v>0</v>
      </c>
      <c r="E3635" s="17" t="s">
        <v>55</v>
      </c>
      <c r="F3635" s="17" t="s">
        <v>7098</v>
      </c>
      <c r="G3635" s="17" t="s">
        <v>10250</v>
      </c>
      <c r="H3635" s="17">
        <v>0</v>
      </c>
      <c r="I3635" s="17" t="s">
        <v>71</v>
      </c>
      <c r="J3635" s="17" t="s">
        <v>59</v>
      </c>
      <c r="K3635" s="17" t="s">
        <v>10251</v>
      </c>
      <c r="L3635" s="17" t="s">
        <v>7330</v>
      </c>
      <c r="M3635" s="17" t="s">
        <v>7331</v>
      </c>
      <c r="N3635" s="17" t="s">
        <v>6600</v>
      </c>
      <c r="O3635" s="17">
        <v>20200519</v>
      </c>
      <c r="P3635" s="17">
        <v>20200525</v>
      </c>
      <c r="Q3635" s="17">
        <v>1170</v>
      </c>
      <c r="R3635" s="17">
        <v>0</v>
      </c>
      <c r="S3635" s="17"/>
      <c r="T3635" s="17" t="s">
        <v>63</v>
      </c>
      <c r="U3635" s="17"/>
      <c r="V3635" s="17">
        <f t="shared" si="1006"/>
        <v>3</v>
      </c>
      <c r="W3635" s="17">
        <v>3000</v>
      </c>
      <c r="X3635" s="17" t="s">
        <v>7065</v>
      </c>
      <c r="Y3635" s="17" t="s">
        <v>6595</v>
      </c>
      <c r="Z3635" s="17">
        <v>20200525</v>
      </c>
      <c r="AA3635" s="17" t="s">
        <v>1947</v>
      </c>
      <c r="AB3635" s="17">
        <v>1</v>
      </c>
      <c r="AC3635" s="17" t="str">
        <f>IFERROR(VLOOKUP(A3635,[1]Cruces!AJ:AK,2,0),VLOOKUP(CONCATENATE(X3635,AA3635),[1]Cruces!G:H,2,0))</f>
        <v>Solicitud por BT</v>
      </c>
      <c r="AD3635" s="17">
        <f t="shared" si="992"/>
        <v>19</v>
      </c>
      <c r="AE3635" s="17">
        <f t="shared" si="993"/>
        <v>5</v>
      </c>
      <c r="AF3635" s="17">
        <f t="shared" si="994"/>
        <v>2020</v>
      </c>
      <c r="AG3635" s="17" t="str">
        <f>IFERROR(VLOOKUP(MID(A3635,2,4)*1,[1]Cruces!K:L,2,0),"Verificar")</f>
        <v>Atlántico Norte</v>
      </c>
      <c r="AH3635" s="17">
        <f t="shared" ca="1" si="995"/>
        <v>190</v>
      </c>
      <c r="AI3635" s="17" t="str">
        <f>IFERROR(VLOOKUP(U3635,[1]Cruces!$O$1:$P$6,2,0),"Sin Orden")</f>
        <v>Sin Orden</v>
      </c>
      <c r="AJ3635" s="17">
        <f t="shared" si="996"/>
        <v>25</v>
      </c>
      <c r="AK3635" s="17">
        <f t="shared" si="997"/>
        <v>5</v>
      </c>
      <c r="AL3635" s="17">
        <f t="shared" si="998"/>
        <v>2020</v>
      </c>
      <c r="AM3635" s="17">
        <f t="shared" ca="1" si="999"/>
        <v>184</v>
      </c>
      <c r="AN3635" s="18" t="str">
        <f>IFERROR(VLOOKUP(R3635*1,'[1]Ordenes de Servicio'!G:K,5,0),"No Cruza")</f>
        <v>No Cruza</v>
      </c>
      <c r="AO3635" s="17">
        <f t="shared" ca="1" si="1000"/>
        <v>184</v>
      </c>
      <c r="AP3635" s="17">
        <f t="shared" si="1001"/>
        <v>25</v>
      </c>
      <c r="AQ3635" s="17">
        <f t="shared" si="1002"/>
        <v>5</v>
      </c>
      <c r="AR3635" s="17">
        <f t="shared" si="1003"/>
        <v>2020</v>
      </c>
      <c r="AS3635" s="17">
        <f t="shared" ca="1" si="1004"/>
        <v>184</v>
      </c>
      <c r="AT3635" s="17" t="str">
        <f t="shared" ca="1" si="1007"/>
        <v>No</v>
      </c>
      <c r="AU3635" s="17">
        <f t="shared" si="1005"/>
        <v>0</v>
      </c>
      <c r="AV3635" s="17" t="str">
        <f>+VLOOKUP(B3635,[1]Cruces!S:T,2,0)</f>
        <v>7. Ejecución en Campo OS BT</v>
      </c>
    </row>
    <row r="3636" spans="1:48" hidden="1" x14ac:dyDescent="0.25">
      <c r="A3636" s="17" t="s">
        <v>10252</v>
      </c>
      <c r="B3636" s="17" t="s">
        <v>6595</v>
      </c>
      <c r="C3636" s="17">
        <v>7342414</v>
      </c>
      <c r="D3636" s="17">
        <v>20038355</v>
      </c>
      <c r="E3636" s="17" t="s">
        <v>93</v>
      </c>
      <c r="F3636" s="17" t="s">
        <v>7098</v>
      </c>
      <c r="G3636" s="17" t="s">
        <v>8485</v>
      </c>
      <c r="H3636" s="17">
        <v>3145496205</v>
      </c>
      <c r="I3636" s="17" t="s">
        <v>71</v>
      </c>
      <c r="J3636" s="17" t="s">
        <v>8486</v>
      </c>
      <c r="K3636" s="17" t="s">
        <v>8487</v>
      </c>
      <c r="L3636" s="17" t="s">
        <v>7678</v>
      </c>
      <c r="M3636" s="17" t="s">
        <v>7679</v>
      </c>
      <c r="N3636" s="17" t="s">
        <v>6600</v>
      </c>
      <c r="O3636" s="17">
        <v>20201102</v>
      </c>
      <c r="P3636" s="17">
        <v>20201106</v>
      </c>
      <c r="Q3636" s="17">
        <v>1170</v>
      </c>
      <c r="R3636" s="17">
        <v>28264392</v>
      </c>
      <c r="S3636" s="17" t="s">
        <v>7072</v>
      </c>
      <c r="T3636" s="17" t="s">
        <v>7091</v>
      </c>
      <c r="U3636" s="17" t="s">
        <v>88</v>
      </c>
      <c r="V3636" s="17">
        <f t="shared" si="1006"/>
        <v>3</v>
      </c>
      <c r="W3636" s="17">
        <v>3000</v>
      </c>
      <c r="X3636" s="17" t="s">
        <v>89</v>
      </c>
      <c r="Y3636" s="17" t="s">
        <v>6595</v>
      </c>
      <c r="Z3636" s="17">
        <v>20201106</v>
      </c>
      <c r="AA3636" s="17" t="s">
        <v>1947</v>
      </c>
      <c r="AB3636" s="17">
        <v>1</v>
      </c>
      <c r="AC3636" s="17" t="str">
        <f>IFERROR(VLOOKUP(A3636,[1]Cruces!AJ:AK,2,0),VLOOKUP(CONCATENATE(X3636,AA3636),[1]Cruces!G:H,2,0))</f>
        <v>Solicitud por BT</v>
      </c>
      <c r="AD3636" s="17">
        <f t="shared" si="992"/>
        <v>2</v>
      </c>
      <c r="AE3636" s="17">
        <f t="shared" si="993"/>
        <v>11</v>
      </c>
      <c r="AF3636" s="17">
        <f t="shared" si="994"/>
        <v>2020</v>
      </c>
      <c r="AG3636" s="17" t="str">
        <f>IFERROR(VLOOKUP(MID(A3636,2,4)*1,[1]Cruces!K:L,2,0),"Verificar")</f>
        <v>Atlántico Norte</v>
      </c>
      <c r="AH3636" s="17">
        <f t="shared" ca="1" si="995"/>
        <v>23</v>
      </c>
      <c r="AI3636" s="17" t="str">
        <f>IFERROR(VLOOKUP(U3636,[1]Cruces!$O$1:$P$6,2,0),"Sin Orden")</f>
        <v>Resuelta</v>
      </c>
      <c r="AJ3636" s="17">
        <f t="shared" si="996"/>
        <v>6</v>
      </c>
      <c r="AK3636" s="17">
        <f t="shared" si="997"/>
        <v>11</v>
      </c>
      <c r="AL3636" s="17">
        <f t="shared" si="998"/>
        <v>2020</v>
      </c>
      <c r="AM3636" s="17">
        <f t="shared" ca="1" si="999"/>
        <v>19</v>
      </c>
      <c r="AN3636" s="18" t="str">
        <f>IFERROR(VLOOKUP(R3636*1,'[1]Ordenes de Servicio'!G:K,5,0),"No Cruza")</f>
        <v>No Cruza</v>
      </c>
      <c r="AO3636" s="17">
        <f t="shared" ca="1" si="1000"/>
        <v>4</v>
      </c>
      <c r="AP3636" s="17">
        <f t="shared" si="1001"/>
        <v>6</v>
      </c>
      <c r="AQ3636" s="17">
        <f t="shared" si="1002"/>
        <v>11</v>
      </c>
      <c r="AR3636" s="17">
        <f t="shared" si="1003"/>
        <v>2020</v>
      </c>
      <c r="AS3636" s="17">
        <f t="shared" ca="1" si="1004"/>
        <v>19</v>
      </c>
      <c r="AT3636" s="17" t="str">
        <f t="shared" ca="1" si="1007"/>
        <v>No</v>
      </c>
      <c r="AU3636" s="17">
        <f t="shared" si="1005"/>
        <v>0</v>
      </c>
      <c r="AV3636" s="17" t="str">
        <f>+VLOOKUP(B3636,[1]Cruces!S:T,2,0)</f>
        <v>7. Ejecución en Campo OS BT</v>
      </c>
    </row>
    <row r="3637" spans="1:48" hidden="1" x14ac:dyDescent="0.25">
      <c r="A3637" s="17" t="s">
        <v>6454</v>
      </c>
      <c r="B3637" s="17" t="s">
        <v>579</v>
      </c>
      <c r="C3637" s="17">
        <v>0</v>
      </c>
      <c r="D3637" s="17">
        <v>0</v>
      </c>
      <c r="E3637" s="17" t="s">
        <v>55</v>
      </c>
      <c r="F3637" s="17" t="s">
        <v>56</v>
      </c>
      <c r="G3637" s="17" t="s">
        <v>6455</v>
      </c>
      <c r="H3637" s="17">
        <v>0</v>
      </c>
      <c r="I3637" s="17" t="s">
        <v>357</v>
      </c>
      <c r="J3637" s="17" t="s">
        <v>59</v>
      </c>
      <c r="K3637" s="17" t="s">
        <v>97</v>
      </c>
      <c r="L3637" s="17" t="s">
        <v>172</v>
      </c>
      <c r="M3637" s="17" t="s">
        <v>173</v>
      </c>
      <c r="N3637" s="17" t="s">
        <v>582</v>
      </c>
      <c r="O3637" s="17">
        <v>20200217</v>
      </c>
      <c r="P3637" s="17">
        <v>20200217</v>
      </c>
      <c r="Q3637" s="17">
        <v>1110</v>
      </c>
      <c r="R3637" s="17">
        <v>0</v>
      </c>
      <c r="S3637" s="17"/>
      <c r="T3637" s="17" t="s">
        <v>63</v>
      </c>
      <c r="U3637" s="17"/>
      <c r="V3637" s="17">
        <f t="shared" si="1006"/>
        <v>1</v>
      </c>
      <c r="W3637" s="17">
        <v>1000</v>
      </c>
      <c r="X3637" s="17" t="s">
        <v>64</v>
      </c>
      <c r="Y3637" s="17" t="s">
        <v>583</v>
      </c>
      <c r="Z3637" s="17">
        <v>20200217</v>
      </c>
      <c r="AA3637" s="17" t="s">
        <v>113</v>
      </c>
      <c r="AB3637" s="17">
        <v>1</v>
      </c>
      <c r="AC3637" s="17" t="str">
        <f>IFERROR(VLOOKUP(A3637,[1]Cruces!AJ:AK,2,0),VLOOKUP(CONCATENATE(X3637,AA3637),[1]Cruces!G:H,2,0))</f>
        <v>Solicitud de Obra</v>
      </c>
      <c r="AD3637" s="17">
        <f t="shared" si="992"/>
        <v>17</v>
      </c>
      <c r="AE3637" s="17">
        <f t="shared" si="993"/>
        <v>2</v>
      </c>
      <c r="AF3637" s="17">
        <f t="shared" si="994"/>
        <v>2020</v>
      </c>
      <c r="AG3637" s="17" t="str">
        <f>IFERROR(VLOOKUP(MID(A3637,2,4)*1,[1]Cruces!K:L,2,0),"Verificar")</f>
        <v>Atlántico Norte</v>
      </c>
      <c r="AH3637" s="17">
        <f t="shared" ca="1" si="995"/>
        <v>282</v>
      </c>
      <c r="AI3637" s="17" t="str">
        <f>IFERROR(VLOOKUP(U3637,[1]Cruces!$O$1:$P$6,2,0),"Sin Orden")</f>
        <v>Sin Orden</v>
      </c>
      <c r="AJ3637" s="17">
        <f t="shared" si="996"/>
        <v>17</v>
      </c>
      <c r="AK3637" s="17">
        <f t="shared" si="997"/>
        <v>2</v>
      </c>
      <c r="AL3637" s="17">
        <f t="shared" si="998"/>
        <v>2020</v>
      </c>
      <c r="AM3637" s="17">
        <f t="shared" ca="1" si="999"/>
        <v>282</v>
      </c>
      <c r="AN3637" s="18" t="str">
        <f>IFERROR(VLOOKUP(R3637*1,'[1]Ordenes de Servicio'!G:K,5,0),"No Cruza")</f>
        <v>No Cruza</v>
      </c>
      <c r="AO3637" s="17">
        <f t="shared" ca="1" si="1000"/>
        <v>282</v>
      </c>
      <c r="AP3637" s="17">
        <f t="shared" si="1001"/>
        <v>17</v>
      </c>
      <c r="AQ3637" s="17">
        <f t="shared" si="1002"/>
        <v>2</v>
      </c>
      <c r="AR3637" s="17">
        <f t="shared" si="1003"/>
        <v>2020</v>
      </c>
      <c r="AS3637" s="17">
        <f t="shared" ca="1" si="1004"/>
        <v>282</v>
      </c>
      <c r="AT3637" s="17" t="str">
        <f t="shared" ca="1" si="1007"/>
        <v>No</v>
      </c>
      <c r="AU3637" s="17">
        <f t="shared" si="1005"/>
        <v>0</v>
      </c>
      <c r="AV3637" s="17" t="str">
        <f>+VLOOKUP(B3637,[1]Cruces!S:T,2,0)</f>
        <v>2. Factibilidad</v>
      </c>
    </row>
    <row r="3638" spans="1:48" hidden="1" x14ac:dyDescent="0.25">
      <c r="A3638" s="17" t="s">
        <v>6456</v>
      </c>
      <c r="B3638" s="17" t="s">
        <v>54</v>
      </c>
      <c r="C3638" s="17">
        <v>0</v>
      </c>
      <c r="D3638" s="17">
        <v>0</v>
      </c>
      <c r="E3638" s="17" t="s">
        <v>55</v>
      </c>
      <c r="F3638" s="17" t="s">
        <v>126</v>
      </c>
      <c r="G3638" s="17" t="s">
        <v>6457</v>
      </c>
      <c r="H3638" s="17">
        <v>0</v>
      </c>
      <c r="I3638" s="17" t="s">
        <v>71</v>
      </c>
      <c r="J3638" s="17" t="s">
        <v>59</v>
      </c>
      <c r="K3638" s="17" t="s">
        <v>97</v>
      </c>
      <c r="L3638" s="17" t="s">
        <v>129</v>
      </c>
      <c r="M3638" s="17" t="s">
        <v>130</v>
      </c>
      <c r="N3638" s="17" t="s">
        <v>62</v>
      </c>
      <c r="O3638" s="17">
        <v>20200912</v>
      </c>
      <c r="P3638" s="17">
        <v>20201104</v>
      </c>
      <c r="Q3638" s="17">
        <v>7751</v>
      </c>
      <c r="R3638" s="17">
        <v>28127097</v>
      </c>
      <c r="S3638" s="17" t="s">
        <v>100</v>
      </c>
      <c r="T3638" s="17" t="s">
        <v>63</v>
      </c>
      <c r="U3638" s="17" t="s">
        <v>91</v>
      </c>
      <c r="V3638" s="17">
        <f t="shared" si="1006"/>
        <v>15</v>
      </c>
      <c r="W3638" s="17">
        <v>15000</v>
      </c>
      <c r="X3638" s="17" t="s">
        <v>64</v>
      </c>
      <c r="Y3638" s="17" t="s">
        <v>65</v>
      </c>
      <c r="Z3638" s="17">
        <v>20201104</v>
      </c>
      <c r="AA3638" s="17" t="s">
        <v>78</v>
      </c>
      <c r="AB3638" s="17">
        <v>1</v>
      </c>
      <c r="AC3638" s="17" t="str">
        <f>IFERROR(VLOOKUP(A3638,[1]Cruces!AJ:AK,2,0),VLOOKUP(CONCATENATE(X3638,AA3638),[1]Cruces!G:H,2,0))</f>
        <v>Solicitud de Obra</v>
      </c>
      <c r="AD3638" s="17">
        <f t="shared" si="992"/>
        <v>12</v>
      </c>
      <c r="AE3638" s="17">
        <f t="shared" si="993"/>
        <v>9</v>
      </c>
      <c r="AF3638" s="17">
        <f t="shared" si="994"/>
        <v>2020</v>
      </c>
      <c r="AG3638" s="17" t="str">
        <f>IFERROR(VLOOKUP(MID(A3638,2,4)*1,[1]Cruces!K:L,2,0),"Verificar")</f>
        <v>Guajira</v>
      </c>
      <c r="AH3638" s="17">
        <f t="shared" ca="1" si="995"/>
        <v>74</v>
      </c>
      <c r="AI3638" s="17" t="str">
        <f>IFERROR(VLOOKUP(U3638,[1]Cruces!$O$1:$P$6,2,0),"Sin Orden")</f>
        <v>Resuelta</v>
      </c>
      <c r="AJ3638" s="17">
        <f t="shared" si="996"/>
        <v>4</v>
      </c>
      <c r="AK3638" s="17">
        <f t="shared" si="997"/>
        <v>11</v>
      </c>
      <c r="AL3638" s="17">
        <f t="shared" si="998"/>
        <v>2020</v>
      </c>
      <c r="AM3638" s="17">
        <f t="shared" ca="1" si="999"/>
        <v>21</v>
      </c>
      <c r="AN3638" s="18" t="str">
        <f>IFERROR(VLOOKUP(R3638*1,'[1]Ordenes de Servicio'!G:K,5,0),"No Cruza")</f>
        <v>No Cruza</v>
      </c>
      <c r="AO3638" s="17">
        <f t="shared" ca="1" si="1000"/>
        <v>53</v>
      </c>
      <c r="AP3638" s="17">
        <f t="shared" si="1001"/>
        <v>4</v>
      </c>
      <c r="AQ3638" s="17">
        <f t="shared" si="1002"/>
        <v>11</v>
      </c>
      <c r="AR3638" s="17">
        <f t="shared" si="1003"/>
        <v>2020</v>
      </c>
      <c r="AS3638" s="17">
        <f t="shared" ca="1" si="1004"/>
        <v>21</v>
      </c>
      <c r="AT3638" s="17" t="str">
        <f t="shared" ca="1" si="1007"/>
        <v>No</v>
      </c>
      <c r="AU3638" s="17">
        <f t="shared" si="1005"/>
        <v>0</v>
      </c>
      <c r="AV3638" s="17" t="str">
        <f>+VLOOKUP(B3638,[1]Cruces!S:T,2,0)</f>
        <v>4. Presupuesto de Obra</v>
      </c>
    </row>
    <row r="3639" spans="1:48" hidden="1" x14ac:dyDescent="0.25">
      <c r="A3639" s="17" t="s">
        <v>10253</v>
      </c>
      <c r="B3639" s="17" t="s">
        <v>7104</v>
      </c>
      <c r="C3639" s="17">
        <v>0</v>
      </c>
      <c r="D3639" s="17">
        <v>0</v>
      </c>
      <c r="E3639" s="17" t="s">
        <v>55</v>
      </c>
      <c r="F3639" s="17" t="s">
        <v>7082</v>
      </c>
      <c r="G3639" s="17" t="s">
        <v>10254</v>
      </c>
      <c r="H3639" s="17">
        <v>3127543655</v>
      </c>
      <c r="I3639" s="17" t="s">
        <v>71</v>
      </c>
      <c r="J3639" s="17" t="s">
        <v>59</v>
      </c>
      <c r="K3639" s="17" t="s">
        <v>97</v>
      </c>
      <c r="L3639" s="17" t="s">
        <v>7503</v>
      </c>
      <c r="M3639" s="17" t="s">
        <v>7504</v>
      </c>
      <c r="N3639" s="17" t="s">
        <v>7108</v>
      </c>
      <c r="O3639" s="17">
        <v>20200131</v>
      </c>
      <c r="P3639" s="17">
        <v>20200401</v>
      </c>
      <c r="Q3639" s="17">
        <v>1180</v>
      </c>
      <c r="R3639" s="17">
        <v>27265829</v>
      </c>
      <c r="S3639" s="17" t="s">
        <v>6601</v>
      </c>
      <c r="T3639" s="17" t="s">
        <v>63</v>
      </c>
      <c r="U3639" s="17" t="s">
        <v>91</v>
      </c>
      <c r="V3639" s="17">
        <f t="shared" si="1006"/>
        <v>3</v>
      </c>
      <c r="W3639" s="17">
        <v>3000</v>
      </c>
      <c r="X3639" s="17" t="s">
        <v>7065</v>
      </c>
      <c r="Y3639" s="17" t="s">
        <v>7104</v>
      </c>
      <c r="Z3639" s="17">
        <v>20200401</v>
      </c>
      <c r="AA3639" s="17" t="s">
        <v>1947</v>
      </c>
      <c r="AB3639" s="17">
        <v>1</v>
      </c>
      <c r="AC3639" s="17" t="str">
        <f>IFERROR(VLOOKUP(A3639,[1]Cruces!AJ:AK,2,0),VLOOKUP(CONCATENATE(X3639,AA3639),[1]Cruces!G:H,2,0))</f>
        <v>Solicitud por BT</v>
      </c>
      <c r="AD3639" s="17">
        <f t="shared" si="992"/>
        <v>31</v>
      </c>
      <c r="AE3639" s="17">
        <f t="shared" si="993"/>
        <v>1</v>
      </c>
      <c r="AF3639" s="17">
        <f t="shared" si="994"/>
        <v>2020</v>
      </c>
      <c r="AG3639" s="17" t="str">
        <f>IFERROR(VLOOKUP(MID(A3639,2,4)*1,[1]Cruces!K:L,2,0),"Verificar")</f>
        <v>Atlántico Norte</v>
      </c>
      <c r="AH3639" s="17">
        <f t="shared" ca="1" si="995"/>
        <v>299</v>
      </c>
      <c r="AI3639" s="17" t="str">
        <f>IFERROR(VLOOKUP(U3639,[1]Cruces!$O$1:$P$6,2,0),"Sin Orden")</f>
        <v>Resuelta</v>
      </c>
      <c r="AJ3639" s="17">
        <f t="shared" si="996"/>
        <v>1</v>
      </c>
      <c r="AK3639" s="17">
        <f t="shared" si="997"/>
        <v>4</v>
      </c>
      <c r="AL3639" s="17">
        <f t="shared" si="998"/>
        <v>2020</v>
      </c>
      <c r="AM3639" s="17">
        <f t="shared" ca="1" si="999"/>
        <v>238</v>
      </c>
      <c r="AN3639" s="18" t="str">
        <f>IFERROR(VLOOKUP(R3639*1,'[1]Ordenes de Servicio'!G:K,5,0),"No Cruza")</f>
        <v>No Cruza</v>
      </c>
      <c r="AO3639" s="17">
        <f t="shared" ca="1" si="1000"/>
        <v>61</v>
      </c>
      <c r="AP3639" s="17">
        <f t="shared" si="1001"/>
        <v>1</v>
      </c>
      <c r="AQ3639" s="17">
        <f t="shared" si="1002"/>
        <v>4</v>
      </c>
      <c r="AR3639" s="17">
        <f t="shared" si="1003"/>
        <v>2020</v>
      </c>
      <c r="AS3639" s="17">
        <f t="shared" ca="1" si="1004"/>
        <v>238</v>
      </c>
      <c r="AT3639" s="17" t="str">
        <f t="shared" ca="1" si="1007"/>
        <v>No</v>
      </c>
      <c r="AU3639" s="17">
        <f t="shared" si="1005"/>
        <v>0</v>
      </c>
      <c r="AV3639" s="17" t="str">
        <f>+VLOOKUP(B3639,[1]Cruces!S:T,2,0)</f>
        <v>7. Ejecución en Campo OS BT</v>
      </c>
    </row>
    <row r="3640" spans="1:48" hidden="1" x14ac:dyDescent="0.25">
      <c r="A3640" s="17" t="s">
        <v>6458</v>
      </c>
      <c r="B3640" s="17" t="s">
        <v>68</v>
      </c>
      <c r="C3640" s="17">
        <v>0</v>
      </c>
      <c r="D3640" s="17">
        <v>0</v>
      </c>
      <c r="E3640" s="17" t="s">
        <v>55</v>
      </c>
      <c r="F3640" s="17" t="s">
        <v>107</v>
      </c>
      <c r="G3640" s="17" t="s">
        <v>3745</v>
      </c>
      <c r="H3640" s="17">
        <v>3116733727</v>
      </c>
      <c r="I3640" s="17" t="s">
        <v>71</v>
      </c>
      <c r="J3640" s="17" t="s">
        <v>59</v>
      </c>
      <c r="K3640" s="17" t="s">
        <v>97</v>
      </c>
      <c r="L3640" s="17" t="s">
        <v>111</v>
      </c>
      <c r="M3640" s="17" t="s">
        <v>112</v>
      </c>
      <c r="N3640" s="17" t="s">
        <v>75</v>
      </c>
      <c r="O3640" s="17">
        <v>20201121</v>
      </c>
      <c r="P3640" s="17">
        <v>20201121</v>
      </c>
      <c r="Q3640" s="17">
        <v>1180</v>
      </c>
      <c r="R3640" s="17">
        <v>0</v>
      </c>
      <c r="S3640" s="17"/>
      <c r="T3640" s="17" t="s">
        <v>63</v>
      </c>
      <c r="U3640" s="17"/>
      <c r="V3640" s="17">
        <f t="shared" si="1006"/>
        <v>420</v>
      </c>
      <c r="W3640" s="17">
        <v>420000</v>
      </c>
      <c r="X3640" s="17" t="s">
        <v>64</v>
      </c>
      <c r="Y3640" s="17" t="s">
        <v>261</v>
      </c>
      <c r="Z3640" s="17">
        <v>20201121</v>
      </c>
      <c r="AA3640" s="17" t="s">
        <v>137</v>
      </c>
      <c r="AB3640" s="17">
        <v>1</v>
      </c>
      <c r="AC3640" s="17" t="str">
        <f>IFERROR(VLOOKUP(A3640,[1]Cruces!AJ:AK,2,0),VLOOKUP(CONCATENATE(X3640,AA3640),[1]Cruces!G:H,2,0))</f>
        <v>Solicitud de Obra</v>
      </c>
      <c r="AD3640" s="17">
        <f t="shared" si="992"/>
        <v>21</v>
      </c>
      <c r="AE3640" s="17">
        <f t="shared" si="993"/>
        <v>11</v>
      </c>
      <c r="AF3640" s="17">
        <f t="shared" si="994"/>
        <v>2020</v>
      </c>
      <c r="AG3640" s="17" t="str">
        <f>IFERROR(VLOOKUP(MID(A3640,2,4)*1,[1]Cruces!K:L,2,0),"Verificar")</f>
        <v>Atlántico Norte</v>
      </c>
      <c r="AH3640" s="17">
        <f t="shared" ca="1" si="995"/>
        <v>4</v>
      </c>
      <c r="AI3640" s="17" t="str">
        <f>IFERROR(VLOOKUP(U3640,[1]Cruces!$O$1:$P$6,2,0),"Sin Orden")</f>
        <v>Sin Orden</v>
      </c>
      <c r="AJ3640" s="17">
        <f t="shared" si="996"/>
        <v>21</v>
      </c>
      <c r="AK3640" s="17">
        <f t="shared" si="997"/>
        <v>11</v>
      </c>
      <c r="AL3640" s="17">
        <f t="shared" si="998"/>
        <v>2020</v>
      </c>
      <c r="AM3640" s="17">
        <f t="shared" ca="1" si="999"/>
        <v>4</v>
      </c>
      <c r="AN3640" s="18" t="str">
        <f>IFERROR(VLOOKUP(R3640*1,'[1]Ordenes de Servicio'!G:K,5,0),"No Cruza")</f>
        <v>No Cruza</v>
      </c>
      <c r="AO3640" s="17">
        <f t="shared" ca="1" si="1000"/>
        <v>4</v>
      </c>
      <c r="AP3640" s="17">
        <f t="shared" si="1001"/>
        <v>21</v>
      </c>
      <c r="AQ3640" s="17">
        <f t="shared" si="1002"/>
        <v>11</v>
      </c>
      <c r="AR3640" s="17">
        <f t="shared" si="1003"/>
        <v>2020</v>
      </c>
      <c r="AS3640" s="17">
        <f t="shared" ca="1" si="1004"/>
        <v>4</v>
      </c>
      <c r="AT3640" s="17" t="str">
        <f t="shared" ca="1" si="1007"/>
        <v>No</v>
      </c>
      <c r="AU3640" s="17">
        <f t="shared" si="1005"/>
        <v>0</v>
      </c>
      <c r="AV3640" s="17" t="str">
        <f>+VLOOKUP(B3640,[1]Cruces!S:T,2,0)</f>
        <v>5. Consultoría / Adjudicación</v>
      </c>
    </row>
    <row r="3641" spans="1:48" hidden="1" x14ac:dyDescent="0.25">
      <c r="A3641" s="17" t="s">
        <v>10255</v>
      </c>
      <c r="B3641" s="17" t="s">
        <v>6595</v>
      </c>
      <c r="C3641" s="17">
        <v>0</v>
      </c>
      <c r="D3641" s="17">
        <v>0</v>
      </c>
      <c r="E3641" s="17" t="s">
        <v>55</v>
      </c>
      <c r="F3641" s="17" t="s">
        <v>232</v>
      </c>
      <c r="G3641" s="17" t="s">
        <v>10256</v>
      </c>
      <c r="H3641" s="17">
        <v>3003475296</v>
      </c>
      <c r="I3641" s="17" t="s">
        <v>71</v>
      </c>
      <c r="J3641" s="17" t="s">
        <v>59</v>
      </c>
      <c r="K3641" s="17" t="s">
        <v>97</v>
      </c>
      <c r="L3641" s="17" t="s">
        <v>8677</v>
      </c>
      <c r="M3641" s="17" t="s">
        <v>8678</v>
      </c>
      <c r="N3641" s="17" t="s">
        <v>6600</v>
      </c>
      <c r="O3641" s="17">
        <v>20201009</v>
      </c>
      <c r="P3641" s="17">
        <v>20201014</v>
      </c>
      <c r="Q3641" s="17">
        <v>9521</v>
      </c>
      <c r="R3641" s="17">
        <v>28224505</v>
      </c>
      <c r="S3641" s="17" t="s">
        <v>6601</v>
      </c>
      <c r="T3641" s="17" t="s">
        <v>63</v>
      </c>
      <c r="U3641" s="17" t="s">
        <v>91</v>
      </c>
      <c r="V3641" s="17">
        <f t="shared" si="1006"/>
        <v>3</v>
      </c>
      <c r="W3641" s="17">
        <v>3000</v>
      </c>
      <c r="X3641" s="17" t="s">
        <v>7065</v>
      </c>
      <c r="Y3641" s="17" t="s">
        <v>6595</v>
      </c>
      <c r="Z3641" s="17">
        <v>20201014</v>
      </c>
      <c r="AA3641" s="17" t="s">
        <v>1947</v>
      </c>
      <c r="AB3641" s="17">
        <v>1</v>
      </c>
      <c r="AC3641" s="17" t="str">
        <f>IFERROR(VLOOKUP(A3641,[1]Cruces!AJ:AK,2,0),VLOOKUP(CONCATENATE(X3641,AA3641),[1]Cruces!G:H,2,0))</f>
        <v>Solicitud por BT</v>
      </c>
      <c r="AD3641" s="17">
        <f t="shared" si="992"/>
        <v>9</v>
      </c>
      <c r="AE3641" s="17">
        <f t="shared" si="993"/>
        <v>10</v>
      </c>
      <c r="AF3641" s="17">
        <f t="shared" si="994"/>
        <v>2020</v>
      </c>
      <c r="AG3641" s="17" t="str">
        <f>IFERROR(VLOOKUP(MID(A3641,2,4)*1,[1]Cruces!K:L,2,0),"Verificar")</f>
        <v>Atlántico Sur</v>
      </c>
      <c r="AH3641" s="17">
        <f t="shared" ca="1" si="995"/>
        <v>47</v>
      </c>
      <c r="AI3641" s="17" t="str">
        <f>IFERROR(VLOOKUP(U3641,[1]Cruces!$O$1:$P$6,2,0),"Sin Orden")</f>
        <v>Resuelta</v>
      </c>
      <c r="AJ3641" s="17">
        <f t="shared" si="996"/>
        <v>14</v>
      </c>
      <c r="AK3641" s="17">
        <f t="shared" si="997"/>
        <v>10</v>
      </c>
      <c r="AL3641" s="17">
        <f t="shared" si="998"/>
        <v>2020</v>
      </c>
      <c r="AM3641" s="17">
        <f t="shared" ca="1" si="999"/>
        <v>42</v>
      </c>
      <c r="AN3641" s="18" t="str">
        <f>IFERROR(VLOOKUP(R3641*1,'[1]Ordenes de Servicio'!G:K,5,0),"No Cruza")</f>
        <v>No Cruza</v>
      </c>
      <c r="AO3641" s="17">
        <f t="shared" ca="1" si="1000"/>
        <v>5</v>
      </c>
      <c r="AP3641" s="17">
        <f t="shared" si="1001"/>
        <v>14</v>
      </c>
      <c r="AQ3641" s="17">
        <f t="shared" si="1002"/>
        <v>10</v>
      </c>
      <c r="AR3641" s="17">
        <f t="shared" si="1003"/>
        <v>2020</v>
      </c>
      <c r="AS3641" s="17">
        <f t="shared" ca="1" si="1004"/>
        <v>42</v>
      </c>
      <c r="AT3641" s="17" t="str">
        <f t="shared" ca="1" si="1007"/>
        <v>No</v>
      </c>
      <c r="AU3641" s="17">
        <f t="shared" si="1005"/>
        <v>0</v>
      </c>
      <c r="AV3641" s="17" t="str">
        <f>+VLOOKUP(B3641,[1]Cruces!S:T,2,0)</f>
        <v>7. Ejecución en Campo OS BT</v>
      </c>
    </row>
    <row r="3642" spans="1:48" hidden="1" x14ac:dyDescent="0.25">
      <c r="A3642" s="17" t="s">
        <v>6459</v>
      </c>
      <c r="B3642" s="17" t="s">
        <v>54</v>
      </c>
      <c r="C3642" s="17">
        <v>0</v>
      </c>
      <c r="D3642" s="17">
        <v>0</v>
      </c>
      <c r="E3642" s="17" t="s">
        <v>55</v>
      </c>
      <c r="F3642" s="17" t="s">
        <v>126</v>
      </c>
      <c r="G3642" s="17" t="s">
        <v>6460</v>
      </c>
      <c r="H3642" s="17">
        <v>0</v>
      </c>
      <c r="I3642" s="17" t="s">
        <v>71</v>
      </c>
      <c r="J3642" s="17" t="s">
        <v>59</v>
      </c>
      <c r="K3642" s="17" t="s">
        <v>6461</v>
      </c>
      <c r="L3642" s="17" t="s">
        <v>129</v>
      </c>
      <c r="M3642" s="17" t="s">
        <v>130</v>
      </c>
      <c r="N3642" s="17" t="s">
        <v>62</v>
      </c>
      <c r="O3642" s="17">
        <v>20200904</v>
      </c>
      <c r="P3642" s="17">
        <v>20200910</v>
      </c>
      <c r="Q3642" s="17">
        <v>3310</v>
      </c>
      <c r="R3642" s="17">
        <v>28105875</v>
      </c>
      <c r="S3642" s="17" t="s">
        <v>100</v>
      </c>
      <c r="T3642" s="17" t="s">
        <v>63</v>
      </c>
      <c r="U3642" s="17" t="s">
        <v>91</v>
      </c>
      <c r="V3642" s="17">
        <f t="shared" si="1006"/>
        <v>30</v>
      </c>
      <c r="W3642" s="17">
        <v>30000</v>
      </c>
      <c r="X3642" s="17" t="s">
        <v>64</v>
      </c>
      <c r="Y3642" s="17" t="s">
        <v>65</v>
      </c>
      <c r="Z3642" s="17">
        <v>20200910</v>
      </c>
      <c r="AA3642" s="17" t="s">
        <v>78</v>
      </c>
      <c r="AB3642" s="17">
        <v>1</v>
      </c>
      <c r="AC3642" s="17" t="str">
        <f>IFERROR(VLOOKUP(A3642,[1]Cruces!AJ:AK,2,0),VLOOKUP(CONCATENATE(X3642,AA3642),[1]Cruces!G:H,2,0))</f>
        <v>Solicitud de Obra</v>
      </c>
      <c r="AD3642" s="17">
        <f t="shared" si="992"/>
        <v>4</v>
      </c>
      <c r="AE3642" s="17">
        <f t="shared" si="993"/>
        <v>9</v>
      </c>
      <c r="AF3642" s="17">
        <f t="shared" si="994"/>
        <v>2020</v>
      </c>
      <c r="AG3642" s="17" t="str">
        <f>IFERROR(VLOOKUP(MID(A3642,2,4)*1,[1]Cruces!K:L,2,0),"Verificar")</f>
        <v>Guajira</v>
      </c>
      <c r="AH3642" s="17">
        <f t="shared" ca="1" si="995"/>
        <v>82</v>
      </c>
      <c r="AI3642" s="17" t="str">
        <f>IFERROR(VLOOKUP(U3642,[1]Cruces!$O$1:$P$6,2,0),"Sin Orden")</f>
        <v>Resuelta</v>
      </c>
      <c r="AJ3642" s="17">
        <f t="shared" si="996"/>
        <v>10</v>
      </c>
      <c r="AK3642" s="17">
        <f t="shared" si="997"/>
        <v>9</v>
      </c>
      <c r="AL3642" s="17">
        <f t="shared" si="998"/>
        <v>2020</v>
      </c>
      <c r="AM3642" s="17">
        <f t="shared" ca="1" si="999"/>
        <v>76</v>
      </c>
      <c r="AN3642" s="18" t="str">
        <f>IFERROR(VLOOKUP(R3642*1,'[1]Ordenes de Servicio'!G:K,5,0),"No Cruza")</f>
        <v>No Cruza</v>
      </c>
      <c r="AO3642" s="17">
        <f t="shared" ca="1" si="1000"/>
        <v>6</v>
      </c>
      <c r="AP3642" s="17">
        <f t="shared" si="1001"/>
        <v>10</v>
      </c>
      <c r="AQ3642" s="17">
        <f t="shared" si="1002"/>
        <v>9</v>
      </c>
      <c r="AR3642" s="17">
        <f t="shared" si="1003"/>
        <v>2020</v>
      </c>
      <c r="AS3642" s="17">
        <f t="shared" ca="1" si="1004"/>
        <v>76</v>
      </c>
      <c r="AT3642" s="17" t="str">
        <f t="shared" ca="1" si="1007"/>
        <v>No</v>
      </c>
      <c r="AU3642" s="17">
        <f t="shared" si="1005"/>
        <v>0</v>
      </c>
      <c r="AV3642" s="17" t="str">
        <f>+VLOOKUP(B3642,[1]Cruces!S:T,2,0)</f>
        <v>4. Presupuesto de Obra</v>
      </c>
    </row>
    <row r="3643" spans="1:48" hidden="1" x14ac:dyDescent="0.25">
      <c r="A3643" s="17" t="s">
        <v>6462</v>
      </c>
      <c r="B3643" s="17" t="s">
        <v>296</v>
      </c>
      <c r="C3643" s="17">
        <v>2842686</v>
      </c>
      <c r="D3643" s="17">
        <v>20161927</v>
      </c>
      <c r="E3643" s="17" t="s">
        <v>93</v>
      </c>
      <c r="F3643" s="17" t="s">
        <v>56</v>
      </c>
      <c r="G3643" s="17" t="s">
        <v>6463</v>
      </c>
      <c r="H3643" s="17">
        <v>3147944613</v>
      </c>
      <c r="I3643" s="17" t="s">
        <v>182</v>
      </c>
      <c r="J3643" s="17" t="s">
        <v>6464</v>
      </c>
      <c r="K3643" s="17" t="s">
        <v>97</v>
      </c>
      <c r="L3643" s="17" t="s">
        <v>299</v>
      </c>
      <c r="M3643" s="17" t="s">
        <v>300</v>
      </c>
      <c r="N3643" s="17" t="s">
        <v>301</v>
      </c>
      <c r="O3643" s="17">
        <v>20201119</v>
      </c>
      <c r="P3643" s="17">
        <v>20201120</v>
      </c>
      <c r="Q3643" s="17">
        <v>1110</v>
      </c>
      <c r="R3643" s="17">
        <v>28293244</v>
      </c>
      <c r="S3643" s="17" t="s">
        <v>100</v>
      </c>
      <c r="T3643" s="17" t="s">
        <v>63</v>
      </c>
      <c r="U3643" s="17" t="s">
        <v>77</v>
      </c>
      <c r="V3643" s="17">
        <f t="shared" si="1006"/>
        <v>45</v>
      </c>
      <c r="W3643" s="17">
        <v>45000</v>
      </c>
      <c r="X3643" s="17" t="s">
        <v>89</v>
      </c>
      <c r="Y3643" s="17" t="s">
        <v>296</v>
      </c>
      <c r="Z3643" s="17">
        <v>20201120</v>
      </c>
      <c r="AA3643" s="17" t="s">
        <v>78</v>
      </c>
      <c r="AB3643" s="17">
        <v>1</v>
      </c>
      <c r="AC3643" s="17" t="str">
        <f>IFERROR(VLOOKUP(A3643,[1]Cruces!AJ:AK,2,0),VLOOKUP(CONCATENATE(X3643,AA3643),[1]Cruces!G:H,2,0))</f>
        <v>Solicitud de Obra</v>
      </c>
      <c r="AD3643" s="17">
        <f t="shared" si="992"/>
        <v>19</v>
      </c>
      <c r="AE3643" s="17">
        <f t="shared" si="993"/>
        <v>11</v>
      </c>
      <c r="AF3643" s="17">
        <f t="shared" si="994"/>
        <v>2020</v>
      </c>
      <c r="AG3643" s="17" t="str">
        <f>IFERROR(VLOOKUP(MID(A3643,2,4)*1,[1]Cruces!K:L,2,0),"Verificar")</f>
        <v>Atlántico Norte</v>
      </c>
      <c r="AH3643" s="17">
        <f t="shared" ca="1" si="995"/>
        <v>6</v>
      </c>
      <c r="AI3643" s="17" t="str">
        <f>IFERROR(VLOOKUP(U3643,[1]Cruces!$O$1:$P$6,2,0),"Sin Orden")</f>
        <v>Pendiente</v>
      </c>
      <c r="AJ3643" s="17">
        <f t="shared" si="996"/>
        <v>20</v>
      </c>
      <c r="AK3643" s="17">
        <f t="shared" si="997"/>
        <v>11</v>
      </c>
      <c r="AL3643" s="17">
        <f t="shared" si="998"/>
        <v>2020</v>
      </c>
      <c r="AM3643" s="17">
        <f t="shared" ca="1" si="999"/>
        <v>5</v>
      </c>
      <c r="AN3643" s="18" t="str">
        <f>IFERROR(VLOOKUP(R3643*1,'[1]Ordenes de Servicio'!G:K,5,0),"No Cruza")</f>
        <v>No Cruza</v>
      </c>
      <c r="AO3643" s="17">
        <f t="shared" ca="1" si="1000"/>
        <v>5</v>
      </c>
      <c r="AP3643" s="17">
        <f t="shared" si="1001"/>
        <v>20</v>
      </c>
      <c r="AQ3643" s="17">
        <f t="shared" si="1002"/>
        <v>11</v>
      </c>
      <c r="AR3643" s="17">
        <f t="shared" si="1003"/>
        <v>2020</v>
      </c>
      <c r="AS3643" s="17">
        <f t="shared" ca="1" si="1004"/>
        <v>5</v>
      </c>
      <c r="AT3643" s="17" t="str">
        <f t="shared" ca="1" si="1007"/>
        <v>No</v>
      </c>
      <c r="AU3643" s="17">
        <f t="shared" si="1005"/>
        <v>0</v>
      </c>
      <c r="AV3643" s="17" t="str">
        <f>+VLOOKUP(B3643,[1]Cruces!S:T,2,0)</f>
        <v>3. Evaluación Técnico Ecónomica</v>
      </c>
    </row>
    <row r="3644" spans="1:48" x14ac:dyDescent="0.25">
      <c r="A3644" s="17" t="s">
        <v>6465</v>
      </c>
      <c r="B3644" s="17" t="s">
        <v>80</v>
      </c>
      <c r="C3644" s="17">
        <v>0</v>
      </c>
      <c r="D3644" s="17">
        <v>0</v>
      </c>
      <c r="E3644" s="17" t="s">
        <v>55</v>
      </c>
      <c r="F3644" s="17" t="s">
        <v>81</v>
      </c>
      <c r="G3644" s="17" t="s">
        <v>6466</v>
      </c>
      <c r="H3644" s="17">
        <v>3205818181</v>
      </c>
      <c r="I3644" s="17" t="s">
        <v>116</v>
      </c>
      <c r="J3644" s="17" t="s">
        <v>59</v>
      </c>
      <c r="K3644" s="17" t="s">
        <v>6467</v>
      </c>
      <c r="L3644" s="17" t="s">
        <v>85</v>
      </c>
      <c r="M3644" s="17" t="s">
        <v>86</v>
      </c>
      <c r="N3644" s="17" t="s">
        <v>87</v>
      </c>
      <c r="O3644" s="17">
        <v>20200428</v>
      </c>
      <c r="P3644" s="17">
        <v>20201109</v>
      </c>
      <c r="Q3644" s="17">
        <v>3410</v>
      </c>
      <c r="R3644" s="17">
        <v>27880247</v>
      </c>
      <c r="S3644" s="17" t="s">
        <v>76</v>
      </c>
      <c r="T3644" s="17" t="s">
        <v>63</v>
      </c>
      <c r="U3644" s="17" t="s">
        <v>88</v>
      </c>
      <c r="V3644" s="17">
        <f t="shared" si="1006"/>
        <v>15</v>
      </c>
      <c r="W3644" s="17">
        <v>15000</v>
      </c>
      <c r="X3644" s="17" t="s">
        <v>64</v>
      </c>
      <c r="Y3644" s="17" t="s">
        <v>90</v>
      </c>
      <c r="Z3644" s="17">
        <v>20201109</v>
      </c>
      <c r="AA3644" s="17" t="s">
        <v>78</v>
      </c>
      <c r="AB3644" s="17">
        <v>1</v>
      </c>
      <c r="AC3644" s="17" t="str">
        <f>IFERROR(VLOOKUP(A3644,[1]Cruces!AJ:AK,2,0),VLOOKUP(CONCATENATE(X3644,AA3644),[1]Cruces!G:H,2,0))</f>
        <v>Solicitud de Obra</v>
      </c>
      <c r="AD3644" s="17">
        <f t="shared" si="992"/>
        <v>28</v>
      </c>
      <c r="AE3644" s="17">
        <f t="shared" si="993"/>
        <v>4</v>
      </c>
      <c r="AF3644" s="17">
        <f t="shared" si="994"/>
        <v>2020</v>
      </c>
      <c r="AG3644" s="17" t="str">
        <f>IFERROR(VLOOKUP(MID(A3644,2,4)*1,[1]Cruces!K:L,2,0),"Verificar")</f>
        <v>Magdalena</v>
      </c>
      <c r="AH3644" s="17">
        <f t="shared" ca="1" si="995"/>
        <v>211</v>
      </c>
      <c r="AI3644" s="17" t="str">
        <f>IFERROR(VLOOKUP(U3644,[1]Cruces!$O$1:$P$6,2,0),"Sin Orden")</f>
        <v>Resuelta</v>
      </c>
      <c r="AJ3644" s="17">
        <f t="shared" si="996"/>
        <v>9</v>
      </c>
      <c r="AK3644" s="17">
        <f t="shared" si="997"/>
        <v>11</v>
      </c>
      <c r="AL3644" s="17">
        <f t="shared" si="998"/>
        <v>2020</v>
      </c>
      <c r="AM3644" s="17">
        <f t="shared" ca="1" si="999"/>
        <v>16</v>
      </c>
      <c r="AN3644" s="18">
        <f>IFERROR(VLOOKUP(R3644*1,'[1]Ordenes de Servicio'!G:K,5,0),"No Cruza")</f>
        <v>44039</v>
      </c>
      <c r="AO3644" s="17">
        <f t="shared" ca="1" si="1000"/>
        <v>195</v>
      </c>
      <c r="AP3644" s="17">
        <f t="shared" si="1001"/>
        <v>9</v>
      </c>
      <c r="AQ3644" s="17">
        <f t="shared" si="1002"/>
        <v>11</v>
      </c>
      <c r="AR3644" s="17">
        <f t="shared" si="1003"/>
        <v>2020</v>
      </c>
      <c r="AS3644" s="17">
        <f t="shared" ca="1" si="1004"/>
        <v>16</v>
      </c>
      <c r="AT3644" s="17" t="str">
        <f t="shared" ca="1" si="1007"/>
        <v>No</v>
      </c>
      <c r="AU3644" s="17">
        <f t="shared" si="1005"/>
        <v>0</v>
      </c>
      <c r="AV3644" s="17" t="str">
        <f>+VLOOKUP(B3644,[1]Cruces!S:T,2,0)</f>
        <v>8. Puesta en Servicio</v>
      </c>
    </row>
    <row r="3645" spans="1:48" hidden="1" x14ac:dyDescent="0.25">
      <c r="A3645" s="17" t="s">
        <v>6468</v>
      </c>
      <c r="B3645" s="17" t="s">
        <v>68</v>
      </c>
      <c r="C3645" s="17">
        <v>0</v>
      </c>
      <c r="D3645" s="17">
        <v>0</v>
      </c>
      <c r="E3645" s="17" t="s">
        <v>55</v>
      </c>
      <c r="F3645" s="17" t="s">
        <v>232</v>
      </c>
      <c r="G3645" s="17" t="s">
        <v>2479</v>
      </c>
      <c r="H3645" s="17" t="s">
        <v>2480</v>
      </c>
      <c r="I3645" s="17" t="s">
        <v>83</v>
      </c>
      <c r="J3645" s="17" t="s">
        <v>59</v>
      </c>
      <c r="K3645" s="17" t="s">
        <v>2481</v>
      </c>
      <c r="L3645" s="17" t="s">
        <v>111</v>
      </c>
      <c r="M3645" s="17" t="s">
        <v>112</v>
      </c>
      <c r="N3645" s="17" t="s">
        <v>75</v>
      </c>
      <c r="O3645" s="17">
        <v>20190114</v>
      </c>
      <c r="P3645" s="17">
        <v>20190319</v>
      </c>
      <c r="Q3645" s="17">
        <v>7541</v>
      </c>
      <c r="R3645" s="17">
        <v>26236339</v>
      </c>
      <c r="S3645" s="17" t="s">
        <v>76</v>
      </c>
      <c r="T3645" s="17" t="s">
        <v>63</v>
      </c>
      <c r="U3645" s="17" t="s">
        <v>91</v>
      </c>
      <c r="V3645" s="17">
        <f t="shared" si="1006"/>
        <v>1</v>
      </c>
      <c r="W3645" s="17">
        <v>1000</v>
      </c>
      <c r="X3645" s="17" t="s">
        <v>64</v>
      </c>
      <c r="Y3645" s="17" t="s">
        <v>150</v>
      </c>
      <c r="Z3645" s="17">
        <v>20190424</v>
      </c>
      <c r="AA3645" s="17" t="s">
        <v>113</v>
      </c>
      <c r="AB3645" s="17">
        <v>1</v>
      </c>
      <c r="AC3645" s="17" t="str">
        <f>IFERROR(VLOOKUP(A3645,[1]Cruces!AJ:AK,2,0),VLOOKUP(CONCATENATE(X3645,AA3645),[1]Cruces!G:H,2,0))</f>
        <v>Solicitud de Obra</v>
      </c>
      <c r="AD3645" s="17">
        <f t="shared" si="992"/>
        <v>14</v>
      </c>
      <c r="AE3645" s="17">
        <f t="shared" si="993"/>
        <v>1</v>
      </c>
      <c r="AF3645" s="17">
        <f t="shared" si="994"/>
        <v>2019</v>
      </c>
      <c r="AG3645" s="17" t="str">
        <f>IFERROR(VLOOKUP(MID(A3645,2,4)*1,[1]Cruces!K:L,2,0),"Verificar")</f>
        <v>Atlántico Sur</v>
      </c>
      <c r="AH3645" s="17">
        <f t="shared" ca="1" si="995"/>
        <v>681</v>
      </c>
      <c r="AI3645" s="17" t="str">
        <f>IFERROR(VLOOKUP(U3645,[1]Cruces!$O$1:$P$6,2,0),"Sin Orden")</f>
        <v>Resuelta</v>
      </c>
      <c r="AJ3645" s="17">
        <f t="shared" si="996"/>
        <v>24</v>
      </c>
      <c r="AK3645" s="17">
        <f t="shared" si="997"/>
        <v>4</v>
      </c>
      <c r="AL3645" s="17">
        <f t="shared" si="998"/>
        <v>2019</v>
      </c>
      <c r="AM3645" s="17">
        <f t="shared" ca="1" si="999"/>
        <v>581</v>
      </c>
      <c r="AN3645" s="18">
        <f>IFERROR(VLOOKUP(R3645*1,'[1]Ordenes de Servicio'!G:K,5,0),"No Cruza")</f>
        <v>43579</v>
      </c>
      <c r="AO3645" s="17">
        <f t="shared" ca="1" si="1000"/>
        <v>100</v>
      </c>
      <c r="AP3645" s="17">
        <f t="shared" si="1001"/>
        <v>19</v>
      </c>
      <c r="AQ3645" s="17">
        <f t="shared" si="1002"/>
        <v>3</v>
      </c>
      <c r="AR3645" s="17">
        <f t="shared" si="1003"/>
        <v>2019</v>
      </c>
      <c r="AS3645" s="17">
        <f t="shared" ca="1" si="1004"/>
        <v>617</v>
      </c>
      <c r="AT3645" s="17" t="str">
        <f t="shared" ca="1" si="1007"/>
        <v>Si</v>
      </c>
      <c r="AU3645" s="17">
        <f t="shared" si="1005"/>
        <v>36</v>
      </c>
      <c r="AV3645" s="17" t="str">
        <f>+VLOOKUP(B3645,[1]Cruces!S:T,2,0)</f>
        <v>5. Consultoría / Adjudicación</v>
      </c>
    </row>
    <row r="3646" spans="1:48" hidden="1" x14ac:dyDescent="0.25">
      <c r="A3646" s="17" t="s">
        <v>6469</v>
      </c>
      <c r="B3646" s="17" t="s">
        <v>68</v>
      </c>
      <c r="C3646" s="17">
        <v>0</v>
      </c>
      <c r="D3646" s="17">
        <v>0</v>
      </c>
      <c r="E3646" s="17" t="s">
        <v>55</v>
      </c>
      <c r="F3646" s="17" t="s">
        <v>232</v>
      </c>
      <c r="G3646" s="17" t="s">
        <v>6470</v>
      </c>
      <c r="H3646" s="17">
        <v>32085030397</v>
      </c>
      <c r="I3646" s="17" t="s">
        <v>71</v>
      </c>
      <c r="J3646" s="17" t="s">
        <v>59</v>
      </c>
      <c r="K3646" s="17" t="s">
        <v>97</v>
      </c>
      <c r="L3646" s="17" t="s">
        <v>111</v>
      </c>
      <c r="M3646" s="17" t="s">
        <v>112</v>
      </c>
      <c r="N3646" s="17" t="s">
        <v>75</v>
      </c>
      <c r="O3646" s="17">
        <v>20180530</v>
      </c>
      <c r="P3646" s="17">
        <v>20180717</v>
      </c>
      <c r="Q3646" s="17">
        <v>1220</v>
      </c>
      <c r="R3646" s="17">
        <v>25413647</v>
      </c>
      <c r="S3646" s="17" t="s">
        <v>76</v>
      </c>
      <c r="T3646" s="17" t="s">
        <v>63</v>
      </c>
      <c r="U3646" s="17" t="s">
        <v>91</v>
      </c>
      <c r="V3646" s="17">
        <f t="shared" si="1006"/>
        <v>50</v>
      </c>
      <c r="W3646" s="17">
        <v>50000</v>
      </c>
      <c r="X3646" s="17" t="s">
        <v>64</v>
      </c>
      <c r="Y3646" s="17" t="s">
        <v>150</v>
      </c>
      <c r="Z3646" s="17">
        <v>20180815</v>
      </c>
      <c r="AA3646" s="17" t="s">
        <v>124</v>
      </c>
      <c r="AB3646" s="17">
        <v>1</v>
      </c>
      <c r="AC3646" s="17" t="str">
        <f>IFERROR(VLOOKUP(A3646,[1]Cruces!AJ:AK,2,0),VLOOKUP(CONCATENATE(X3646,AA3646),[1]Cruces!G:H,2,0))</f>
        <v>Solicitud de Obra</v>
      </c>
      <c r="AD3646" s="17">
        <f t="shared" si="992"/>
        <v>30</v>
      </c>
      <c r="AE3646" s="17">
        <f t="shared" si="993"/>
        <v>5</v>
      </c>
      <c r="AF3646" s="17">
        <f t="shared" si="994"/>
        <v>2018</v>
      </c>
      <c r="AG3646" s="17" t="str">
        <f>IFERROR(VLOOKUP(MID(A3646,2,4)*1,[1]Cruces!K:L,2,0),"Verificar")</f>
        <v>Atlántico Sur</v>
      </c>
      <c r="AH3646" s="17">
        <f t="shared" ca="1" si="995"/>
        <v>910</v>
      </c>
      <c r="AI3646" s="17" t="str">
        <f>IFERROR(VLOOKUP(U3646,[1]Cruces!$O$1:$P$6,2,0),"Sin Orden")</f>
        <v>Resuelta</v>
      </c>
      <c r="AJ3646" s="17">
        <f t="shared" si="996"/>
        <v>15</v>
      </c>
      <c r="AK3646" s="17">
        <f t="shared" si="997"/>
        <v>8</v>
      </c>
      <c r="AL3646" s="17">
        <f t="shared" si="998"/>
        <v>2018</v>
      </c>
      <c r="AM3646" s="17">
        <f t="shared" ca="1" si="999"/>
        <v>833</v>
      </c>
      <c r="AN3646" s="18">
        <f>IFERROR(VLOOKUP(R3646*1,'[1]Ordenes de Servicio'!G:K,5,0),"No Cruza")</f>
        <v>43327</v>
      </c>
      <c r="AO3646" s="17">
        <f t="shared" ca="1" si="1000"/>
        <v>77</v>
      </c>
      <c r="AP3646" s="17">
        <f t="shared" si="1001"/>
        <v>17</v>
      </c>
      <c r="AQ3646" s="17">
        <f t="shared" si="1002"/>
        <v>7</v>
      </c>
      <c r="AR3646" s="17">
        <f t="shared" si="1003"/>
        <v>2018</v>
      </c>
      <c r="AS3646" s="17">
        <f t="shared" ca="1" si="1004"/>
        <v>862</v>
      </c>
      <c r="AT3646" s="17" t="str">
        <f t="shared" ca="1" si="1007"/>
        <v>Si</v>
      </c>
      <c r="AU3646" s="17">
        <f t="shared" si="1005"/>
        <v>29</v>
      </c>
      <c r="AV3646" s="17" t="str">
        <f>+VLOOKUP(B3646,[1]Cruces!S:T,2,0)</f>
        <v>5. Consultoría / Adjudicación</v>
      </c>
    </row>
    <row r="3647" spans="1:48" hidden="1" x14ac:dyDescent="0.25">
      <c r="A3647" s="17" t="s">
        <v>6471</v>
      </c>
      <c r="B3647" s="17" t="s">
        <v>54</v>
      </c>
      <c r="C3647" s="17">
        <v>0</v>
      </c>
      <c r="D3647" s="17">
        <v>0</v>
      </c>
      <c r="E3647" s="17" t="s">
        <v>55</v>
      </c>
      <c r="F3647" s="17" t="s">
        <v>107</v>
      </c>
      <c r="G3647" s="17" t="s">
        <v>6472</v>
      </c>
      <c r="H3647" s="17">
        <v>0</v>
      </c>
      <c r="I3647" s="17" t="s">
        <v>71</v>
      </c>
      <c r="J3647" s="17" t="s">
        <v>59</v>
      </c>
      <c r="K3647" s="17">
        <v>35147859</v>
      </c>
      <c r="L3647" s="17" t="s">
        <v>73</v>
      </c>
      <c r="M3647" s="17" t="s">
        <v>74</v>
      </c>
      <c r="N3647" s="17" t="s">
        <v>62</v>
      </c>
      <c r="O3647" s="17">
        <v>20190131</v>
      </c>
      <c r="P3647" s="17">
        <v>20190202</v>
      </c>
      <c r="Q3647" s="17">
        <v>3160</v>
      </c>
      <c r="R3647" s="17">
        <v>25950030</v>
      </c>
      <c r="S3647" s="17" t="s">
        <v>100</v>
      </c>
      <c r="T3647" s="17" t="s">
        <v>63</v>
      </c>
      <c r="U3647" s="17" t="s">
        <v>91</v>
      </c>
      <c r="V3647" s="17">
        <f t="shared" si="1006"/>
        <v>10</v>
      </c>
      <c r="W3647" s="17">
        <v>10000</v>
      </c>
      <c r="X3647" s="17" t="s">
        <v>64</v>
      </c>
      <c r="Y3647" s="17" t="s">
        <v>65</v>
      </c>
      <c r="Z3647" s="17">
        <v>20190202</v>
      </c>
      <c r="AA3647" s="17" t="s">
        <v>78</v>
      </c>
      <c r="AB3647" s="17">
        <v>1</v>
      </c>
      <c r="AC3647" s="17" t="str">
        <f>IFERROR(VLOOKUP(A3647,[1]Cruces!AJ:AK,2,0),VLOOKUP(CONCATENATE(X3647,AA3647),[1]Cruces!G:H,2,0))</f>
        <v>Solicitud de Obra</v>
      </c>
      <c r="AD3647" s="17">
        <f t="shared" si="992"/>
        <v>31</v>
      </c>
      <c r="AE3647" s="17">
        <f t="shared" si="993"/>
        <v>1</v>
      </c>
      <c r="AF3647" s="17">
        <f t="shared" si="994"/>
        <v>2019</v>
      </c>
      <c r="AG3647" s="17" t="str">
        <f>IFERROR(VLOOKUP(MID(A3647,2,4)*1,[1]Cruces!K:L,2,0),"Verificar")</f>
        <v>Verificar</v>
      </c>
      <c r="AH3647" s="17">
        <f t="shared" ca="1" si="995"/>
        <v>664</v>
      </c>
      <c r="AI3647" s="17" t="str">
        <f>IFERROR(VLOOKUP(U3647,[1]Cruces!$O$1:$P$6,2,0),"Sin Orden")</f>
        <v>Resuelta</v>
      </c>
      <c r="AJ3647" s="17">
        <f t="shared" si="996"/>
        <v>2</v>
      </c>
      <c r="AK3647" s="17">
        <f t="shared" si="997"/>
        <v>2</v>
      </c>
      <c r="AL3647" s="17">
        <f t="shared" si="998"/>
        <v>2019</v>
      </c>
      <c r="AM3647" s="17">
        <f t="shared" ca="1" si="999"/>
        <v>662</v>
      </c>
      <c r="AN3647" s="18" t="str">
        <f>IFERROR(VLOOKUP(R3647*1,'[1]Ordenes de Servicio'!G:K,5,0),"No Cruza")</f>
        <v>No Cruza</v>
      </c>
      <c r="AO3647" s="17">
        <f t="shared" ca="1" si="1000"/>
        <v>2</v>
      </c>
      <c r="AP3647" s="17">
        <f t="shared" si="1001"/>
        <v>2</v>
      </c>
      <c r="AQ3647" s="17">
        <f t="shared" si="1002"/>
        <v>2</v>
      </c>
      <c r="AR3647" s="17">
        <f t="shared" si="1003"/>
        <v>2019</v>
      </c>
      <c r="AS3647" s="17">
        <f t="shared" ca="1" si="1004"/>
        <v>662</v>
      </c>
      <c r="AT3647" s="17" t="str">
        <f t="shared" ca="1" si="1007"/>
        <v>Si</v>
      </c>
      <c r="AU3647" s="17">
        <f t="shared" si="1005"/>
        <v>0</v>
      </c>
      <c r="AV3647" s="17" t="str">
        <f>+VLOOKUP(B3647,[1]Cruces!S:T,2,0)</f>
        <v>4. Presupuesto de Obra</v>
      </c>
    </row>
    <row r="3648" spans="1:48" hidden="1" x14ac:dyDescent="0.25">
      <c r="A3648" s="17" t="s">
        <v>6473</v>
      </c>
      <c r="B3648" s="17" t="s">
        <v>68</v>
      </c>
      <c r="C3648" s="17">
        <v>3872074</v>
      </c>
      <c r="D3648" s="17">
        <v>0</v>
      </c>
      <c r="E3648" s="17" t="s">
        <v>55</v>
      </c>
      <c r="F3648" s="17" t="s">
        <v>81</v>
      </c>
      <c r="G3648" s="17" t="s">
        <v>6474</v>
      </c>
      <c r="H3648" s="17">
        <v>3016888773</v>
      </c>
      <c r="I3648" s="17" t="s">
        <v>116</v>
      </c>
      <c r="J3648" s="17" t="s">
        <v>59</v>
      </c>
      <c r="K3648" s="17" t="s">
        <v>97</v>
      </c>
      <c r="L3648" s="17" t="s">
        <v>85</v>
      </c>
      <c r="M3648" s="17" t="s">
        <v>86</v>
      </c>
      <c r="N3648" s="17" t="s">
        <v>75</v>
      </c>
      <c r="O3648" s="17">
        <v>20200916</v>
      </c>
      <c r="P3648" s="17">
        <v>20201016</v>
      </c>
      <c r="Q3648" s="17">
        <v>3440</v>
      </c>
      <c r="R3648" s="17">
        <v>28278885</v>
      </c>
      <c r="S3648" s="17" t="s">
        <v>76</v>
      </c>
      <c r="T3648" s="17" t="s">
        <v>63</v>
      </c>
      <c r="U3648" s="17" t="s">
        <v>91</v>
      </c>
      <c r="V3648" s="17">
        <f t="shared" si="1006"/>
        <v>50</v>
      </c>
      <c r="W3648" s="17">
        <v>50000</v>
      </c>
      <c r="X3648" s="17" t="s">
        <v>89</v>
      </c>
      <c r="Y3648" s="17" t="s">
        <v>136</v>
      </c>
      <c r="Z3648" s="17">
        <v>20201016</v>
      </c>
      <c r="AA3648" s="17" t="s">
        <v>78</v>
      </c>
      <c r="AB3648" s="17">
        <v>1</v>
      </c>
      <c r="AC3648" s="17" t="str">
        <f>IFERROR(VLOOKUP(A3648,[1]Cruces!AJ:AK,2,0),VLOOKUP(CONCATENATE(X3648,AA3648),[1]Cruces!G:H,2,0))</f>
        <v>Solicitud de Obra</v>
      </c>
      <c r="AD3648" s="17">
        <f t="shared" si="992"/>
        <v>16</v>
      </c>
      <c r="AE3648" s="17">
        <f t="shared" si="993"/>
        <v>9</v>
      </c>
      <c r="AF3648" s="17">
        <f t="shared" si="994"/>
        <v>2020</v>
      </c>
      <c r="AG3648" s="17" t="str">
        <f>IFERROR(VLOOKUP(MID(A3648,2,4)*1,[1]Cruces!K:L,2,0),"Verificar")</f>
        <v>Magdalena</v>
      </c>
      <c r="AH3648" s="17">
        <f t="shared" ca="1" si="995"/>
        <v>70</v>
      </c>
      <c r="AI3648" s="17" t="str">
        <f>IFERROR(VLOOKUP(U3648,[1]Cruces!$O$1:$P$6,2,0),"Sin Orden")</f>
        <v>Resuelta</v>
      </c>
      <c r="AJ3648" s="17">
        <f t="shared" si="996"/>
        <v>16</v>
      </c>
      <c r="AK3648" s="17">
        <f t="shared" si="997"/>
        <v>10</v>
      </c>
      <c r="AL3648" s="17">
        <f t="shared" si="998"/>
        <v>2020</v>
      </c>
      <c r="AM3648" s="17">
        <f t="shared" ca="1" si="999"/>
        <v>40</v>
      </c>
      <c r="AN3648" s="18" t="str">
        <f>IFERROR(VLOOKUP(R3648*1,'[1]Ordenes de Servicio'!G:K,5,0),"No Cruza")</f>
        <v>No Cruza</v>
      </c>
      <c r="AO3648" s="17">
        <f t="shared" ca="1" si="1000"/>
        <v>30</v>
      </c>
      <c r="AP3648" s="17">
        <f t="shared" si="1001"/>
        <v>16</v>
      </c>
      <c r="AQ3648" s="17">
        <f t="shared" si="1002"/>
        <v>10</v>
      </c>
      <c r="AR3648" s="17">
        <f t="shared" si="1003"/>
        <v>2020</v>
      </c>
      <c r="AS3648" s="17">
        <f t="shared" ca="1" si="1004"/>
        <v>40</v>
      </c>
      <c r="AT3648" s="17" t="str">
        <f t="shared" ca="1" si="1007"/>
        <v>No</v>
      </c>
      <c r="AU3648" s="17">
        <f t="shared" si="1005"/>
        <v>0</v>
      </c>
      <c r="AV3648" s="17" t="str">
        <f>+VLOOKUP(B3648,[1]Cruces!S:T,2,0)</f>
        <v>5. Consultoría / Adjudicación</v>
      </c>
    </row>
    <row r="3649" spans="1:48" hidden="1" x14ac:dyDescent="0.25">
      <c r="A3649" s="17" t="s">
        <v>6475</v>
      </c>
      <c r="B3649" s="17" t="s">
        <v>296</v>
      </c>
      <c r="C3649" s="17">
        <v>0</v>
      </c>
      <c r="D3649" s="17">
        <v>0</v>
      </c>
      <c r="E3649" s="17" t="s">
        <v>55</v>
      </c>
      <c r="F3649" s="17" t="s">
        <v>56</v>
      </c>
      <c r="G3649" s="17" t="s">
        <v>6476</v>
      </c>
      <c r="H3649" s="17">
        <v>0</v>
      </c>
      <c r="I3649" s="17" t="s">
        <v>71</v>
      </c>
      <c r="J3649" s="17" t="s">
        <v>59</v>
      </c>
      <c r="K3649" s="17" t="s">
        <v>97</v>
      </c>
      <c r="L3649" s="17" t="s">
        <v>187</v>
      </c>
      <c r="M3649" s="17" t="s">
        <v>55</v>
      </c>
      <c r="N3649" s="17" t="s">
        <v>301</v>
      </c>
      <c r="O3649" s="17">
        <v>20200903</v>
      </c>
      <c r="P3649" s="17">
        <v>20200903</v>
      </c>
      <c r="Q3649" s="17">
        <v>1210</v>
      </c>
      <c r="R3649" s="17">
        <v>28136962</v>
      </c>
      <c r="S3649" s="17" t="s">
        <v>100</v>
      </c>
      <c r="T3649" s="17" t="s">
        <v>63</v>
      </c>
      <c r="U3649" s="17" t="s">
        <v>91</v>
      </c>
      <c r="V3649" s="17">
        <f t="shared" si="1006"/>
        <v>25</v>
      </c>
      <c r="W3649" s="17">
        <v>25000</v>
      </c>
      <c r="X3649" s="17" t="s">
        <v>64</v>
      </c>
      <c r="Y3649" s="17" t="s">
        <v>150</v>
      </c>
      <c r="Z3649" s="17">
        <v>20201013</v>
      </c>
      <c r="AA3649" s="17" t="s">
        <v>78</v>
      </c>
      <c r="AB3649" s="17">
        <v>1</v>
      </c>
      <c r="AC3649" s="17" t="str">
        <f>IFERROR(VLOOKUP(A3649,[1]Cruces!AJ:AK,2,0),VLOOKUP(CONCATENATE(X3649,AA3649),[1]Cruces!G:H,2,0))</f>
        <v>Solicitud de Obra</v>
      </c>
      <c r="AD3649" s="17">
        <f t="shared" si="992"/>
        <v>3</v>
      </c>
      <c r="AE3649" s="17">
        <f t="shared" si="993"/>
        <v>9</v>
      </c>
      <c r="AF3649" s="17">
        <f t="shared" si="994"/>
        <v>2020</v>
      </c>
      <c r="AG3649" s="17" t="str">
        <f>IFERROR(VLOOKUP(MID(A3649,2,4)*1,[1]Cruces!K:L,2,0),"Verificar")</f>
        <v>Atlántico Norte</v>
      </c>
      <c r="AH3649" s="17">
        <f t="shared" ca="1" si="995"/>
        <v>83</v>
      </c>
      <c r="AI3649" s="17" t="str">
        <f>IFERROR(VLOOKUP(U3649,[1]Cruces!$O$1:$P$6,2,0),"Sin Orden")</f>
        <v>Resuelta</v>
      </c>
      <c r="AJ3649" s="17">
        <f t="shared" si="996"/>
        <v>13</v>
      </c>
      <c r="AK3649" s="17">
        <f t="shared" si="997"/>
        <v>10</v>
      </c>
      <c r="AL3649" s="17">
        <f t="shared" si="998"/>
        <v>2020</v>
      </c>
      <c r="AM3649" s="17">
        <f t="shared" ca="1" si="999"/>
        <v>43</v>
      </c>
      <c r="AN3649" s="18">
        <f>IFERROR(VLOOKUP(R3649*1,'[1]Ordenes de Servicio'!G:K,5,0),"No Cruza")</f>
        <v>44090</v>
      </c>
      <c r="AO3649" s="17">
        <f t="shared" ca="1" si="1000"/>
        <v>40</v>
      </c>
      <c r="AP3649" s="17">
        <f t="shared" si="1001"/>
        <v>3</v>
      </c>
      <c r="AQ3649" s="17">
        <f t="shared" si="1002"/>
        <v>9</v>
      </c>
      <c r="AR3649" s="17">
        <f t="shared" si="1003"/>
        <v>2020</v>
      </c>
      <c r="AS3649" s="17">
        <f t="shared" ca="1" si="1004"/>
        <v>83</v>
      </c>
      <c r="AT3649" s="17" t="str">
        <f t="shared" ca="1" si="1007"/>
        <v>No</v>
      </c>
      <c r="AU3649" s="17">
        <f t="shared" si="1005"/>
        <v>40</v>
      </c>
      <c r="AV3649" s="17" t="str">
        <f>+VLOOKUP(B3649,[1]Cruces!S:T,2,0)</f>
        <v>3. Evaluación Técnico Ecónomica</v>
      </c>
    </row>
    <row r="3650" spans="1:48" hidden="1" x14ac:dyDescent="0.25">
      <c r="A3650" s="17" t="s">
        <v>6477</v>
      </c>
      <c r="B3650" s="17" t="s">
        <v>68</v>
      </c>
      <c r="C3650" s="17">
        <v>2059998</v>
      </c>
      <c r="D3650" s="17">
        <v>0</v>
      </c>
      <c r="E3650" s="17" t="s">
        <v>55</v>
      </c>
      <c r="F3650" s="17" t="s">
        <v>107</v>
      </c>
      <c r="G3650" s="17" t="s">
        <v>6478</v>
      </c>
      <c r="H3650" s="17">
        <v>0</v>
      </c>
      <c r="I3650" s="17" t="s">
        <v>182</v>
      </c>
      <c r="J3650" s="17" t="s">
        <v>59</v>
      </c>
      <c r="K3650" s="17" t="s">
        <v>97</v>
      </c>
      <c r="L3650" s="17" t="s">
        <v>117</v>
      </c>
      <c r="M3650" s="17" t="s">
        <v>118</v>
      </c>
      <c r="N3650" s="17" t="s">
        <v>75</v>
      </c>
      <c r="O3650" s="17">
        <v>20200203</v>
      </c>
      <c r="P3650" s="17">
        <v>20200326</v>
      </c>
      <c r="Q3650" s="17">
        <v>1170</v>
      </c>
      <c r="R3650" s="17">
        <v>27142230</v>
      </c>
      <c r="S3650" s="17" t="s">
        <v>100</v>
      </c>
      <c r="T3650" s="17" t="s">
        <v>63</v>
      </c>
      <c r="U3650" s="17" t="s">
        <v>91</v>
      </c>
      <c r="V3650" s="17">
        <f t="shared" si="1006"/>
        <v>75</v>
      </c>
      <c r="W3650" s="17">
        <v>75000</v>
      </c>
      <c r="X3650" s="17" t="s">
        <v>89</v>
      </c>
      <c r="Y3650" s="17" t="s">
        <v>105</v>
      </c>
      <c r="Z3650" s="17">
        <v>20200722</v>
      </c>
      <c r="AA3650" s="17" t="s">
        <v>78</v>
      </c>
      <c r="AB3650" s="17">
        <v>1</v>
      </c>
      <c r="AC3650" s="17" t="str">
        <f>IFERROR(VLOOKUP(A3650,[1]Cruces!AJ:AK,2,0),VLOOKUP(CONCATENATE(X3650,AA3650),[1]Cruces!G:H,2,0))</f>
        <v>Solicitud de Obra</v>
      </c>
      <c r="AD3650" s="17">
        <f t="shared" si="992"/>
        <v>3</v>
      </c>
      <c r="AE3650" s="17">
        <f t="shared" si="993"/>
        <v>2</v>
      </c>
      <c r="AF3650" s="17">
        <f t="shared" si="994"/>
        <v>2020</v>
      </c>
      <c r="AG3650" s="17" t="str">
        <f>IFERROR(VLOOKUP(MID(A3650,2,4)*1,[1]Cruces!K:L,2,0),"Verificar")</f>
        <v>Atlántico Norte</v>
      </c>
      <c r="AH3650" s="17">
        <f t="shared" ca="1" si="995"/>
        <v>296</v>
      </c>
      <c r="AI3650" s="17" t="str">
        <f>IFERROR(VLOOKUP(U3650,[1]Cruces!$O$1:$P$6,2,0),"Sin Orden")</f>
        <v>Resuelta</v>
      </c>
      <c r="AJ3650" s="17">
        <f t="shared" si="996"/>
        <v>22</v>
      </c>
      <c r="AK3650" s="17">
        <f t="shared" si="997"/>
        <v>7</v>
      </c>
      <c r="AL3650" s="17">
        <f t="shared" si="998"/>
        <v>2020</v>
      </c>
      <c r="AM3650" s="17">
        <f t="shared" ca="1" si="999"/>
        <v>126</v>
      </c>
      <c r="AN3650" s="18" t="str">
        <f>IFERROR(VLOOKUP(R3650*1,'[1]Ordenes de Servicio'!G:K,5,0),"No Cruza")</f>
        <v>No Cruza</v>
      </c>
      <c r="AO3650" s="17">
        <f t="shared" ca="1" si="1000"/>
        <v>170</v>
      </c>
      <c r="AP3650" s="17">
        <f t="shared" si="1001"/>
        <v>26</v>
      </c>
      <c r="AQ3650" s="17">
        <f t="shared" si="1002"/>
        <v>3</v>
      </c>
      <c r="AR3650" s="17">
        <f t="shared" si="1003"/>
        <v>2020</v>
      </c>
      <c r="AS3650" s="17">
        <f t="shared" ca="1" si="1004"/>
        <v>244</v>
      </c>
      <c r="AT3650" s="17" t="str">
        <f t="shared" ca="1" si="1007"/>
        <v>No</v>
      </c>
      <c r="AU3650" s="17">
        <f t="shared" si="1005"/>
        <v>118</v>
      </c>
      <c r="AV3650" s="17" t="str">
        <f>+VLOOKUP(B3650,[1]Cruces!S:T,2,0)</f>
        <v>5. Consultoría / Adjudicación</v>
      </c>
    </row>
    <row r="3651" spans="1:48" hidden="1" x14ac:dyDescent="0.25">
      <c r="A3651" s="17" t="s">
        <v>10257</v>
      </c>
      <c r="B3651" s="17" t="s">
        <v>6595</v>
      </c>
      <c r="C3651" s="17">
        <v>0</v>
      </c>
      <c r="D3651" s="17">
        <v>0</v>
      </c>
      <c r="E3651" s="17" t="s">
        <v>55</v>
      </c>
      <c r="F3651" s="17" t="s">
        <v>7098</v>
      </c>
      <c r="G3651" s="17" t="s">
        <v>10258</v>
      </c>
      <c r="H3651" s="17">
        <v>3941143</v>
      </c>
      <c r="I3651" s="17" t="s">
        <v>71</v>
      </c>
      <c r="J3651" s="17" t="s">
        <v>59</v>
      </c>
      <c r="K3651" s="17" t="s">
        <v>97</v>
      </c>
      <c r="L3651" s="17" t="s">
        <v>7238</v>
      </c>
      <c r="M3651" s="17" t="s">
        <v>7239</v>
      </c>
      <c r="N3651" s="17" t="s">
        <v>6600</v>
      </c>
      <c r="O3651" s="17">
        <v>20200624</v>
      </c>
      <c r="P3651" s="17">
        <v>20200627</v>
      </c>
      <c r="Q3651" s="17">
        <v>1180</v>
      </c>
      <c r="R3651" s="17">
        <v>0</v>
      </c>
      <c r="S3651" s="17"/>
      <c r="T3651" s="17" t="s">
        <v>63</v>
      </c>
      <c r="U3651" s="17"/>
      <c r="V3651" s="17">
        <f t="shared" si="1006"/>
        <v>3</v>
      </c>
      <c r="W3651" s="17">
        <v>3000</v>
      </c>
      <c r="X3651" s="17" t="s">
        <v>7065</v>
      </c>
      <c r="Y3651" s="17" t="s">
        <v>6595</v>
      </c>
      <c r="Z3651" s="17">
        <v>20200627</v>
      </c>
      <c r="AA3651" s="17" t="s">
        <v>1947</v>
      </c>
      <c r="AB3651" s="17">
        <v>1</v>
      </c>
      <c r="AC3651" s="17" t="str">
        <f>IFERROR(VLOOKUP(A3651,[1]Cruces!AJ:AK,2,0),VLOOKUP(CONCATENATE(X3651,AA3651),[1]Cruces!G:H,2,0))</f>
        <v>Solicitud por BT</v>
      </c>
      <c r="AD3651" s="17">
        <f t="shared" si="992"/>
        <v>24</v>
      </c>
      <c r="AE3651" s="17">
        <f t="shared" si="993"/>
        <v>6</v>
      </c>
      <c r="AF3651" s="17">
        <f t="shared" si="994"/>
        <v>2020</v>
      </c>
      <c r="AG3651" s="17" t="str">
        <f>IFERROR(VLOOKUP(MID(A3651,2,4)*1,[1]Cruces!K:L,2,0),"Verificar")</f>
        <v>Atlántico Norte</v>
      </c>
      <c r="AH3651" s="17">
        <f t="shared" ca="1" si="995"/>
        <v>154</v>
      </c>
      <c r="AI3651" s="17" t="str">
        <f>IFERROR(VLOOKUP(U3651,[1]Cruces!$O$1:$P$6,2,0),"Sin Orden")</f>
        <v>Sin Orden</v>
      </c>
      <c r="AJ3651" s="17">
        <f t="shared" si="996"/>
        <v>27</v>
      </c>
      <c r="AK3651" s="17">
        <f t="shared" si="997"/>
        <v>6</v>
      </c>
      <c r="AL3651" s="17">
        <f t="shared" si="998"/>
        <v>2020</v>
      </c>
      <c r="AM3651" s="17">
        <f t="shared" ca="1" si="999"/>
        <v>151</v>
      </c>
      <c r="AN3651" s="18" t="str">
        <f>IFERROR(VLOOKUP(R3651*1,'[1]Ordenes de Servicio'!G:K,5,0),"No Cruza")</f>
        <v>No Cruza</v>
      </c>
      <c r="AO3651" s="17">
        <f t="shared" ca="1" si="1000"/>
        <v>151</v>
      </c>
      <c r="AP3651" s="17">
        <f t="shared" si="1001"/>
        <v>27</v>
      </c>
      <c r="AQ3651" s="17">
        <f t="shared" si="1002"/>
        <v>6</v>
      </c>
      <c r="AR3651" s="17">
        <f t="shared" si="1003"/>
        <v>2020</v>
      </c>
      <c r="AS3651" s="17">
        <f t="shared" ca="1" si="1004"/>
        <v>151</v>
      </c>
      <c r="AT3651" s="17" t="str">
        <f t="shared" ca="1" si="1007"/>
        <v>No</v>
      </c>
      <c r="AU3651" s="17">
        <f t="shared" si="1005"/>
        <v>0</v>
      </c>
      <c r="AV3651" s="17" t="str">
        <f>+VLOOKUP(B3651,[1]Cruces!S:T,2,0)</f>
        <v>7. Ejecución en Campo OS BT</v>
      </c>
    </row>
    <row r="3652" spans="1:48" hidden="1" x14ac:dyDescent="0.25">
      <c r="A3652" s="17" t="s">
        <v>6479</v>
      </c>
      <c r="B3652" s="17" t="s">
        <v>68</v>
      </c>
      <c r="C3652" s="17">
        <v>0</v>
      </c>
      <c r="D3652" s="17">
        <v>0</v>
      </c>
      <c r="E3652" s="17" t="s">
        <v>55</v>
      </c>
      <c r="F3652" s="17" t="s">
        <v>69</v>
      </c>
      <c r="G3652" s="17" t="s">
        <v>6480</v>
      </c>
      <c r="H3652" s="17">
        <v>0</v>
      </c>
      <c r="I3652" s="17" t="s">
        <v>116</v>
      </c>
      <c r="J3652" s="17" t="s">
        <v>59</v>
      </c>
      <c r="K3652" s="17" t="s">
        <v>6481</v>
      </c>
      <c r="L3652" s="17" t="s">
        <v>73</v>
      </c>
      <c r="M3652" s="17" t="s">
        <v>74</v>
      </c>
      <c r="N3652" s="17" t="s">
        <v>75</v>
      </c>
      <c r="O3652" s="17">
        <v>20200123</v>
      </c>
      <c r="P3652" s="17">
        <v>20200916</v>
      </c>
      <c r="Q3652" s="17">
        <v>3160</v>
      </c>
      <c r="R3652" s="17">
        <v>27106102</v>
      </c>
      <c r="S3652" s="17" t="s">
        <v>100</v>
      </c>
      <c r="T3652" s="17" t="s">
        <v>63</v>
      </c>
      <c r="U3652" s="17" t="s">
        <v>91</v>
      </c>
      <c r="V3652" s="17">
        <f t="shared" si="1006"/>
        <v>75</v>
      </c>
      <c r="W3652" s="17">
        <v>75000</v>
      </c>
      <c r="X3652" s="17" t="s">
        <v>64</v>
      </c>
      <c r="Y3652" s="17" t="s">
        <v>68</v>
      </c>
      <c r="Z3652" s="17">
        <v>20200916</v>
      </c>
      <c r="AA3652" s="17" t="s">
        <v>78</v>
      </c>
      <c r="AB3652" s="17">
        <v>1</v>
      </c>
      <c r="AC3652" s="17" t="str">
        <f>IFERROR(VLOOKUP(A3652,[1]Cruces!AJ:AK,2,0),VLOOKUP(CONCATENATE(X3652,AA3652),[1]Cruces!G:H,2,0))</f>
        <v>Solicitud de Obra</v>
      </c>
      <c r="AD3652" s="17">
        <f t="shared" si="992"/>
        <v>23</v>
      </c>
      <c r="AE3652" s="17">
        <f t="shared" si="993"/>
        <v>1</v>
      </c>
      <c r="AF3652" s="17">
        <f t="shared" si="994"/>
        <v>2020</v>
      </c>
      <c r="AG3652" s="17" t="str">
        <f>IFERROR(VLOOKUP(MID(A3652,2,4)*1,[1]Cruces!K:L,2,0),"Verificar")</f>
        <v>Verificar</v>
      </c>
      <c r="AH3652" s="17">
        <f t="shared" ca="1" si="995"/>
        <v>307</v>
      </c>
      <c r="AI3652" s="17" t="str">
        <f>IFERROR(VLOOKUP(U3652,[1]Cruces!$O$1:$P$6,2,0),"Sin Orden")</f>
        <v>Resuelta</v>
      </c>
      <c r="AJ3652" s="17">
        <f t="shared" si="996"/>
        <v>16</v>
      </c>
      <c r="AK3652" s="17">
        <f t="shared" si="997"/>
        <v>9</v>
      </c>
      <c r="AL3652" s="17">
        <f t="shared" si="998"/>
        <v>2020</v>
      </c>
      <c r="AM3652" s="17">
        <f t="shared" ca="1" si="999"/>
        <v>70</v>
      </c>
      <c r="AN3652" s="18" t="str">
        <f>IFERROR(VLOOKUP(R3652*1,'[1]Ordenes de Servicio'!G:K,5,0),"No Cruza")</f>
        <v>No Cruza</v>
      </c>
      <c r="AO3652" s="17">
        <f t="shared" ca="1" si="1000"/>
        <v>237</v>
      </c>
      <c r="AP3652" s="17">
        <f t="shared" si="1001"/>
        <v>16</v>
      </c>
      <c r="AQ3652" s="17">
        <f t="shared" si="1002"/>
        <v>9</v>
      </c>
      <c r="AR3652" s="17">
        <f t="shared" si="1003"/>
        <v>2020</v>
      </c>
      <c r="AS3652" s="17">
        <f t="shared" ca="1" si="1004"/>
        <v>70</v>
      </c>
      <c r="AT3652" s="17" t="str">
        <f t="shared" ca="1" si="1007"/>
        <v>No</v>
      </c>
      <c r="AU3652" s="17">
        <f t="shared" si="1005"/>
        <v>0</v>
      </c>
      <c r="AV3652" s="17" t="str">
        <f>+VLOOKUP(B3652,[1]Cruces!S:T,2,0)</f>
        <v>5. Consultoría / Adjudicación</v>
      </c>
    </row>
    <row r="3653" spans="1:48" hidden="1" x14ac:dyDescent="0.25">
      <c r="A3653" s="17" t="s">
        <v>6482</v>
      </c>
      <c r="B3653" s="17" t="s">
        <v>54</v>
      </c>
      <c r="C3653" s="17">
        <v>0</v>
      </c>
      <c r="D3653" s="17">
        <v>0</v>
      </c>
      <c r="E3653" s="17" t="s">
        <v>55</v>
      </c>
      <c r="F3653" s="17" t="s">
        <v>56</v>
      </c>
      <c r="G3653" s="17" t="s">
        <v>6483</v>
      </c>
      <c r="H3653" s="17">
        <v>0</v>
      </c>
      <c r="I3653" s="17" t="s">
        <v>83</v>
      </c>
      <c r="J3653" s="17" t="s">
        <v>59</v>
      </c>
      <c r="K3653" s="17" t="s">
        <v>6484</v>
      </c>
      <c r="L3653" s="17" t="s">
        <v>117</v>
      </c>
      <c r="M3653" s="17" t="s">
        <v>118</v>
      </c>
      <c r="N3653" s="17" t="s">
        <v>62</v>
      </c>
      <c r="O3653" s="17">
        <v>20191025</v>
      </c>
      <c r="P3653" s="17">
        <v>20191101</v>
      </c>
      <c r="Q3653" s="17">
        <v>1180</v>
      </c>
      <c r="R3653" s="17">
        <v>26865409</v>
      </c>
      <c r="S3653" s="17" t="s">
        <v>100</v>
      </c>
      <c r="T3653" s="17" t="s">
        <v>63</v>
      </c>
      <c r="U3653" s="17" t="s">
        <v>91</v>
      </c>
      <c r="V3653" s="17">
        <f t="shared" si="1006"/>
        <v>225</v>
      </c>
      <c r="W3653" s="17">
        <v>225000</v>
      </c>
      <c r="X3653" s="17" t="s">
        <v>64</v>
      </c>
      <c r="Y3653" s="17" t="s">
        <v>65</v>
      </c>
      <c r="Z3653" s="17">
        <v>20191101</v>
      </c>
      <c r="AA3653" s="17" t="s">
        <v>101</v>
      </c>
      <c r="AB3653" s="17">
        <v>1</v>
      </c>
      <c r="AC3653" s="17" t="str">
        <f>IFERROR(VLOOKUP(A3653,[1]Cruces!AJ:AK,2,0),VLOOKUP(CONCATENATE(X3653,AA3653),[1]Cruces!G:H,2,0))</f>
        <v>Solicitud de Obra</v>
      </c>
      <c r="AD3653" s="17">
        <f t="shared" si="992"/>
        <v>25</v>
      </c>
      <c r="AE3653" s="17">
        <f t="shared" si="993"/>
        <v>10</v>
      </c>
      <c r="AF3653" s="17">
        <f t="shared" si="994"/>
        <v>2019</v>
      </c>
      <c r="AG3653" s="17" t="str">
        <f>IFERROR(VLOOKUP(MID(A3653,2,4)*1,[1]Cruces!K:L,2,0),"Verificar")</f>
        <v>Atlántico Norte</v>
      </c>
      <c r="AH3653" s="17">
        <f t="shared" ca="1" si="995"/>
        <v>397</v>
      </c>
      <c r="AI3653" s="17" t="str">
        <f>IFERROR(VLOOKUP(U3653,[1]Cruces!$O$1:$P$6,2,0),"Sin Orden")</f>
        <v>Resuelta</v>
      </c>
      <c r="AJ3653" s="17">
        <f t="shared" si="996"/>
        <v>1</v>
      </c>
      <c r="AK3653" s="17">
        <f t="shared" si="997"/>
        <v>11</v>
      </c>
      <c r="AL3653" s="17">
        <f t="shared" si="998"/>
        <v>2019</v>
      </c>
      <c r="AM3653" s="17">
        <f t="shared" ca="1" si="999"/>
        <v>390</v>
      </c>
      <c r="AN3653" s="18" t="str">
        <f>IFERROR(VLOOKUP(R3653*1,'[1]Ordenes de Servicio'!G:K,5,0),"No Cruza")</f>
        <v>No Cruza</v>
      </c>
      <c r="AO3653" s="17">
        <f t="shared" ca="1" si="1000"/>
        <v>7</v>
      </c>
      <c r="AP3653" s="17">
        <f t="shared" si="1001"/>
        <v>1</v>
      </c>
      <c r="AQ3653" s="17">
        <f t="shared" si="1002"/>
        <v>11</v>
      </c>
      <c r="AR3653" s="17">
        <f t="shared" si="1003"/>
        <v>2019</v>
      </c>
      <c r="AS3653" s="17">
        <f t="shared" ca="1" si="1004"/>
        <v>390</v>
      </c>
      <c r="AT3653" s="17" t="str">
        <f t="shared" ca="1" si="1007"/>
        <v>Si</v>
      </c>
      <c r="AU3653" s="17">
        <f t="shared" si="1005"/>
        <v>0</v>
      </c>
      <c r="AV3653" s="17" t="str">
        <f>+VLOOKUP(B3653,[1]Cruces!S:T,2,0)</f>
        <v>4. Presupuesto de Obra</v>
      </c>
    </row>
    <row r="3654" spans="1:48" hidden="1" x14ac:dyDescent="0.25">
      <c r="A3654" s="17" t="s">
        <v>10259</v>
      </c>
      <c r="B3654" s="17" t="s">
        <v>1943</v>
      </c>
      <c r="C3654" s="17">
        <v>1197679</v>
      </c>
      <c r="D3654" s="17">
        <v>10002701</v>
      </c>
      <c r="E3654" s="17" t="s">
        <v>93</v>
      </c>
      <c r="F3654" s="17" t="s">
        <v>2797</v>
      </c>
      <c r="G3654" s="17" t="s">
        <v>728</v>
      </c>
      <c r="H3654" s="17">
        <v>3113140349</v>
      </c>
      <c r="I3654" s="17" t="s">
        <v>182</v>
      </c>
      <c r="J3654" s="17" t="s">
        <v>10260</v>
      </c>
      <c r="K3654" s="17" t="s">
        <v>10261</v>
      </c>
      <c r="L3654" s="17" t="s">
        <v>8457</v>
      </c>
      <c r="M3654" s="17" t="s">
        <v>8458</v>
      </c>
      <c r="N3654" s="17" t="s">
        <v>1946</v>
      </c>
      <c r="O3654" s="17">
        <v>20201031</v>
      </c>
      <c r="P3654" s="17">
        <v>20201031</v>
      </c>
      <c r="Q3654" s="17">
        <v>3410</v>
      </c>
      <c r="R3654" s="17">
        <v>28263437</v>
      </c>
      <c r="S3654" s="17" t="s">
        <v>7072</v>
      </c>
      <c r="T3654" s="17" t="s">
        <v>7091</v>
      </c>
      <c r="U3654" s="17" t="s">
        <v>77</v>
      </c>
      <c r="V3654" s="17">
        <f t="shared" si="1006"/>
        <v>5</v>
      </c>
      <c r="W3654" s="17">
        <v>5000</v>
      </c>
      <c r="X3654" s="17" t="s">
        <v>89</v>
      </c>
      <c r="Y3654" s="17" t="s">
        <v>1943</v>
      </c>
      <c r="Z3654" s="17">
        <v>20201031</v>
      </c>
      <c r="AA3654" s="17" t="s">
        <v>1947</v>
      </c>
      <c r="AB3654" s="17">
        <v>1</v>
      </c>
      <c r="AC3654" s="17" t="str">
        <f>IFERROR(VLOOKUP(A3654,[1]Cruces!AJ:AK,2,0),VLOOKUP(CONCATENATE(X3654,AA3654),[1]Cruces!G:H,2,0))</f>
        <v>Solicitud por BT</v>
      </c>
      <c r="AD3654" s="17">
        <f t="shared" si="992"/>
        <v>31</v>
      </c>
      <c r="AE3654" s="17">
        <f t="shared" si="993"/>
        <v>10</v>
      </c>
      <c r="AF3654" s="17">
        <f t="shared" si="994"/>
        <v>2020</v>
      </c>
      <c r="AG3654" s="17" t="str">
        <f>IFERROR(VLOOKUP(MID(A3654,2,4)*1,[1]Cruces!K:L,2,0),"Verificar")</f>
        <v>Magdalena</v>
      </c>
      <c r="AH3654" s="17">
        <f t="shared" ca="1" si="995"/>
        <v>25</v>
      </c>
      <c r="AI3654" s="17" t="str">
        <f>IFERROR(VLOOKUP(U3654,[1]Cruces!$O$1:$P$6,2,0),"Sin Orden")</f>
        <v>Pendiente</v>
      </c>
      <c r="AJ3654" s="17">
        <f t="shared" si="996"/>
        <v>31</v>
      </c>
      <c r="AK3654" s="17">
        <f t="shared" si="997"/>
        <v>10</v>
      </c>
      <c r="AL3654" s="17">
        <f t="shared" si="998"/>
        <v>2020</v>
      </c>
      <c r="AM3654" s="17">
        <f t="shared" ca="1" si="999"/>
        <v>25</v>
      </c>
      <c r="AN3654" s="18" t="str">
        <f>IFERROR(VLOOKUP(R3654*1,'[1]Ordenes de Servicio'!G:K,5,0),"No Cruza")</f>
        <v>No Cruza</v>
      </c>
      <c r="AO3654" s="17">
        <f t="shared" ca="1" si="1000"/>
        <v>25</v>
      </c>
      <c r="AP3654" s="17">
        <f t="shared" si="1001"/>
        <v>31</v>
      </c>
      <c r="AQ3654" s="17">
        <f t="shared" si="1002"/>
        <v>10</v>
      </c>
      <c r="AR3654" s="17">
        <f t="shared" si="1003"/>
        <v>2020</v>
      </c>
      <c r="AS3654" s="17">
        <f t="shared" ca="1" si="1004"/>
        <v>25</v>
      </c>
      <c r="AT3654" s="17" t="str">
        <f t="shared" ca="1" si="1007"/>
        <v>No</v>
      </c>
      <c r="AU3654" s="17">
        <f t="shared" si="1005"/>
        <v>0</v>
      </c>
      <c r="AV3654" s="17" t="str">
        <f>+VLOOKUP(B3654,[1]Cruces!S:T,2,0)</f>
        <v>7. Ejecución en Campo OS BT</v>
      </c>
    </row>
    <row r="3655" spans="1:48" hidden="1" x14ac:dyDescent="0.25">
      <c r="A3655" s="17" t="s">
        <v>6485</v>
      </c>
      <c r="B3655" s="17" t="s">
        <v>68</v>
      </c>
      <c r="C3655" s="17">
        <v>0</v>
      </c>
      <c r="D3655" s="17">
        <v>0</v>
      </c>
      <c r="E3655" s="17" t="s">
        <v>55</v>
      </c>
      <c r="F3655" s="17" t="s">
        <v>69</v>
      </c>
      <c r="G3655" s="17" t="s">
        <v>6486</v>
      </c>
      <c r="H3655" s="17">
        <v>3016006507</v>
      </c>
      <c r="I3655" s="17" t="s">
        <v>71</v>
      </c>
      <c r="J3655" s="17" t="s">
        <v>59</v>
      </c>
      <c r="K3655" s="17" t="s">
        <v>6487</v>
      </c>
      <c r="L3655" s="17" t="s">
        <v>6488</v>
      </c>
      <c r="M3655" s="17" t="s">
        <v>6489</v>
      </c>
      <c r="N3655" s="17" t="s">
        <v>75</v>
      </c>
      <c r="O3655" s="17">
        <v>20191118</v>
      </c>
      <c r="P3655" s="17">
        <v>20191126</v>
      </c>
      <c r="Q3655" s="17">
        <v>3160</v>
      </c>
      <c r="R3655" s="17">
        <v>0</v>
      </c>
      <c r="S3655" s="17"/>
      <c r="T3655" s="17" t="s">
        <v>63</v>
      </c>
      <c r="U3655" s="17"/>
      <c r="V3655" s="17">
        <f t="shared" si="1006"/>
        <v>125</v>
      </c>
      <c r="W3655" s="17">
        <v>125000</v>
      </c>
      <c r="X3655" s="17" t="s">
        <v>64</v>
      </c>
      <c r="Y3655" s="17" t="s">
        <v>136</v>
      </c>
      <c r="Z3655" s="17">
        <v>20191223</v>
      </c>
      <c r="AA3655" s="17" t="s">
        <v>124</v>
      </c>
      <c r="AB3655" s="17">
        <v>1</v>
      </c>
      <c r="AC3655" s="17" t="str">
        <f>IFERROR(VLOOKUP(A3655,[1]Cruces!AJ:AK,2,0),VLOOKUP(CONCATENATE(X3655,AA3655),[1]Cruces!G:H,2,0))</f>
        <v>Solicitud de Obra</v>
      </c>
      <c r="AD3655" s="17">
        <f t="shared" si="992"/>
        <v>18</v>
      </c>
      <c r="AE3655" s="17">
        <f t="shared" si="993"/>
        <v>11</v>
      </c>
      <c r="AF3655" s="17">
        <f t="shared" si="994"/>
        <v>2019</v>
      </c>
      <c r="AG3655" s="17" t="str">
        <f>IFERROR(VLOOKUP(MID(A3655,2,4)*1,[1]Cruces!K:L,2,0),"Verificar")</f>
        <v>Verificar</v>
      </c>
      <c r="AH3655" s="17">
        <f t="shared" ca="1" si="995"/>
        <v>373</v>
      </c>
      <c r="AI3655" s="17" t="str">
        <f>IFERROR(VLOOKUP(U3655,[1]Cruces!$O$1:$P$6,2,0),"Sin Orden")</f>
        <v>Sin Orden</v>
      </c>
      <c r="AJ3655" s="17">
        <f t="shared" si="996"/>
        <v>23</v>
      </c>
      <c r="AK3655" s="17">
        <f t="shared" si="997"/>
        <v>12</v>
      </c>
      <c r="AL3655" s="17">
        <f t="shared" si="998"/>
        <v>2019</v>
      </c>
      <c r="AM3655" s="17">
        <f t="shared" ca="1" si="999"/>
        <v>338</v>
      </c>
      <c r="AN3655" s="18" t="str">
        <f>IFERROR(VLOOKUP(R3655*1,'[1]Ordenes de Servicio'!G:K,5,0),"No Cruza")</f>
        <v>No Cruza</v>
      </c>
      <c r="AO3655" s="17">
        <f t="shared" ca="1" si="1000"/>
        <v>338</v>
      </c>
      <c r="AP3655" s="17">
        <f t="shared" si="1001"/>
        <v>26</v>
      </c>
      <c r="AQ3655" s="17">
        <f t="shared" si="1002"/>
        <v>11</v>
      </c>
      <c r="AR3655" s="17">
        <f t="shared" si="1003"/>
        <v>2019</v>
      </c>
      <c r="AS3655" s="17">
        <f t="shared" ca="1" si="1004"/>
        <v>365</v>
      </c>
      <c r="AT3655" s="17" t="str">
        <f t="shared" ca="1" si="1007"/>
        <v>Si</v>
      </c>
      <c r="AU3655" s="17">
        <f t="shared" si="1005"/>
        <v>27</v>
      </c>
      <c r="AV3655" s="17" t="str">
        <f>+VLOOKUP(B3655,[1]Cruces!S:T,2,0)</f>
        <v>5. Consultoría / Adjudicación</v>
      </c>
    </row>
    <row r="3656" spans="1:48" hidden="1" x14ac:dyDescent="0.25">
      <c r="A3656" s="17" t="s">
        <v>6490</v>
      </c>
      <c r="B3656" s="17" t="s">
        <v>68</v>
      </c>
      <c r="C3656" s="17">
        <v>0</v>
      </c>
      <c r="D3656" s="17">
        <v>0</v>
      </c>
      <c r="E3656" s="17" t="s">
        <v>55</v>
      </c>
      <c r="F3656" s="17" t="s">
        <v>126</v>
      </c>
      <c r="G3656" s="17" t="s">
        <v>6491</v>
      </c>
      <c r="H3656" s="17">
        <v>0</v>
      </c>
      <c r="I3656" s="17" t="s">
        <v>71</v>
      </c>
      <c r="J3656" s="17" t="s">
        <v>59</v>
      </c>
      <c r="K3656" s="17" t="s">
        <v>688</v>
      </c>
      <c r="L3656" s="17" t="s">
        <v>129</v>
      </c>
      <c r="M3656" s="17" t="s">
        <v>130</v>
      </c>
      <c r="N3656" s="17" t="s">
        <v>75</v>
      </c>
      <c r="O3656" s="17">
        <v>20200710</v>
      </c>
      <c r="P3656" s="17">
        <v>20200710</v>
      </c>
      <c r="Q3656" s="17">
        <v>9332</v>
      </c>
      <c r="R3656" s="17">
        <v>0</v>
      </c>
      <c r="S3656" s="17"/>
      <c r="T3656" s="17" t="s">
        <v>63</v>
      </c>
      <c r="U3656" s="17"/>
      <c r="V3656" s="17">
        <f t="shared" si="1006"/>
        <v>250</v>
      </c>
      <c r="W3656" s="17">
        <v>250000</v>
      </c>
      <c r="X3656" s="17" t="s">
        <v>64</v>
      </c>
      <c r="Y3656" s="17" t="s">
        <v>136</v>
      </c>
      <c r="Z3656" s="17">
        <v>20200711</v>
      </c>
      <c r="AA3656" s="17" t="s">
        <v>176</v>
      </c>
      <c r="AB3656" s="17">
        <v>1</v>
      </c>
      <c r="AC3656" s="17" t="str">
        <f>IFERROR(VLOOKUP(A3656,[1]Cruces!AJ:AK,2,0),VLOOKUP(CONCATENATE(X3656,AA3656),[1]Cruces!G:H,2,0))</f>
        <v>Solicitud de Obra</v>
      </c>
      <c r="AD3656" s="17">
        <f t="shared" si="992"/>
        <v>10</v>
      </c>
      <c r="AE3656" s="17">
        <f t="shared" si="993"/>
        <v>7</v>
      </c>
      <c r="AF3656" s="17">
        <f t="shared" si="994"/>
        <v>2020</v>
      </c>
      <c r="AG3656" s="17" t="str">
        <f>IFERROR(VLOOKUP(MID(A3656,2,4)*1,[1]Cruces!K:L,2,0),"Verificar")</f>
        <v>Guajira</v>
      </c>
      <c r="AH3656" s="17">
        <f t="shared" ca="1" si="995"/>
        <v>138</v>
      </c>
      <c r="AI3656" s="17" t="str">
        <f>IFERROR(VLOOKUP(U3656,[1]Cruces!$O$1:$P$6,2,0),"Sin Orden")</f>
        <v>Sin Orden</v>
      </c>
      <c r="AJ3656" s="17">
        <f t="shared" si="996"/>
        <v>11</v>
      </c>
      <c r="AK3656" s="17">
        <f t="shared" si="997"/>
        <v>7</v>
      </c>
      <c r="AL3656" s="17">
        <f t="shared" si="998"/>
        <v>2020</v>
      </c>
      <c r="AM3656" s="17">
        <f t="shared" ca="1" si="999"/>
        <v>137</v>
      </c>
      <c r="AN3656" s="18" t="str">
        <f>IFERROR(VLOOKUP(R3656*1,'[1]Ordenes de Servicio'!G:K,5,0),"No Cruza")</f>
        <v>No Cruza</v>
      </c>
      <c r="AO3656" s="17">
        <f t="shared" ca="1" si="1000"/>
        <v>137</v>
      </c>
      <c r="AP3656" s="17">
        <f t="shared" si="1001"/>
        <v>10</v>
      </c>
      <c r="AQ3656" s="17">
        <f t="shared" si="1002"/>
        <v>7</v>
      </c>
      <c r="AR3656" s="17">
        <f t="shared" si="1003"/>
        <v>2020</v>
      </c>
      <c r="AS3656" s="17">
        <f t="shared" ca="1" si="1004"/>
        <v>138</v>
      </c>
      <c r="AT3656" s="17" t="str">
        <f t="shared" ca="1" si="1007"/>
        <v>No</v>
      </c>
      <c r="AU3656" s="17">
        <f t="shared" si="1005"/>
        <v>1</v>
      </c>
      <c r="AV3656" s="17" t="str">
        <f>+VLOOKUP(B3656,[1]Cruces!S:T,2,0)</f>
        <v>5. Consultoría / Adjudicación</v>
      </c>
    </row>
    <row r="3657" spans="1:48" hidden="1" x14ac:dyDescent="0.25">
      <c r="A3657" s="17" t="s">
        <v>10262</v>
      </c>
      <c r="B3657" s="17" t="s">
        <v>569</v>
      </c>
      <c r="C3657" s="17">
        <v>0</v>
      </c>
      <c r="D3657" s="17">
        <v>0</v>
      </c>
      <c r="E3657" s="17" t="s">
        <v>55</v>
      </c>
      <c r="F3657" s="17" t="s">
        <v>7098</v>
      </c>
      <c r="G3657" s="17" t="s">
        <v>10263</v>
      </c>
      <c r="H3657" s="17">
        <v>3112211852</v>
      </c>
      <c r="I3657" s="17" t="s">
        <v>71</v>
      </c>
      <c r="J3657" s="17" t="s">
        <v>59</v>
      </c>
      <c r="K3657" s="17" t="s">
        <v>10264</v>
      </c>
      <c r="L3657" s="17" t="s">
        <v>7101</v>
      </c>
      <c r="M3657" s="17" t="s">
        <v>7102</v>
      </c>
      <c r="N3657" s="17" t="s">
        <v>572</v>
      </c>
      <c r="O3657" s="17">
        <v>20201109</v>
      </c>
      <c r="P3657" s="17">
        <v>20201109</v>
      </c>
      <c r="Q3657" s="17">
        <v>1110</v>
      </c>
      <c r="R3657" s="17">
        <v>0</v>
      </c>
      <c r="S3657" s="17"/>
      <c r="T3657" s="17" t="s">
        <v>63</v>
      </c>
      <c r="U3657" s="17"/>
      <c r="V3657" s="17">
        <f t="shared" si="1006"/>
        <v>3</v>
      </c>
      <c r="W3657" s="17">
        <v>3000</v>
      </c>
      <c r="X3657" s="17" t="s">
        <v>7065</v>
      </c>
      <c r="Y3657" s="17" t="s">
        <v>569</v>
      </c>
      <c r="Z3657" s="17">
        <v>20201109</v>
      </c>
      <c r="AA3657" s="17" t="s">
        <v>1947</v>
      </c>
      <c r="AB3657" s="17">
        <v>1</v>
      </c>
      <c r="AC3657" s="17" t="str">
        <f>IFERROR(VLOOKUP(A3657,[1]Cruces!AJ:AK,2,0),VLOOKUP(CONCATENATE(X3657,AA3657),[1]Cruces!G:H,2,0))</f>
        <v>Solicitud por BT</v>
      </c>
      <c r="AD3657" s="17">
        <f t="shared" si="992"/>
        <v>9</v>
      </c>
      <c r="AE3657" s="17">
        <f t="shared" si="993"/>
        <v>11</v>
      </c>
      <c r="AF3657" s="17">
        <f t="shared" si="994"/>
        <v>2020</v>
      </c>
      <c r="AG3657" s="17" t="str">
        <f>IFERROR(VLOOKUP(MID(A3657,2,4)*1,[1]Cruces!K:L,2,0),"Verificar")</f>
        <v>Atlántico Norte</v>
      </c>
      <c r="AH3657" s="17">
        <f t="shared" ca="1" si="995"/>
        <v>16</v>
      </c>
      <c r="AI3657" s="17" t="str">
        <f>IFERROR(VLOOKUP(U3657,[1]Cruces!$O$1:$P$6,2,0),"Sin Orden")</f>
        <v>Sin Orden</v>
      </c>
      <c r="AJ3657" s="17">
        <f t="shared" si="996"/>
        <v>9</v>
      </c>
      <c r="AK3657" s="17">
        <f t="shared" si="997"/>
        <v>11</v>
      </c>
      <c r="AL3657" s="17">
        <f t="shared" si="998"/>
        <v>2020</v>
      </c>
      <c r="AM3657" s="17">
        <f t="shared" ca="1" si="999"/>
        <v>16</v>
      </c>
      <c r="AN3657" s="18" t="str">
        <f>IFERROR(VLOOKUP(R3657*1,'[1]Ordenes de Servicio'!G:K,5,0),"No Cruza")</f>
        <v>No Cruza</v>
      </c>
      <c r="AO3657" s="17">
        <f t="shared" ca="1" si="1000"/>
        <v>16</v>
      </c>
      <c r="AP3657" s="17">
        <f t="shared" si="1001"/>
        <v>9</v>
      </c>
      <c r="AQ3657" s="17">
        <f t="shared" si="1002"/>
        <v>11</v>
      </c>
      <c r="AR3657" s="17">
        <f t="shared" si="1003"/>
        <v>2020</v>
      </c>
      <c r="AS3657" s="17">
        <f t="shared" ca="1" si="1004"/>
        <v>16</v>
      </c>
      <c r="AT3657" s="17" t="str">
        <f t="shared" ca="1" si="1007"/>
        <v>No</v>
      </c>
      <c r="AU3657" s="17">
        <f t="shared" si="1005"/>
        <v>0</v>
      </c>
      <c r="AV3657" s="17" t="str">
        <f>+VLOOKUP(B3657,[1]Cruces!S:T,2,0)</f>
        <v>1. Solicitud</v>
      </c>
    </row>
    <row r="3658" spans="1:48" hidden="1" x14ac:dyDescent="0.25">
      <c r="A3658" s="17" t="s">
        <v>10265</v>
      </c>
      <c r="B3658" s="17" t="s">
        <v>569</v>
      </c>
      <c r="C3658" s="17">
        <v>0</v>
      </c>
      <c r="D3658" s="17">
        <v>0</v>
      </c>
      <c r="E3658" s="17" t="s">
        <v>55</v>
      </c>
      <c r="F3658" s="17" t="s">
        <v>126</v>
      </c>
      <c r="G3658" s="17" t="s">
        <v>10266</v>
      </c>
      <c r="H3658" s="17">
        <v>3006167876</v>
      </c>
      <c r="I3658" s="17" t="s">
        <v>71</v>
      </c>
      <c r="J3658" s="17" t="s">
        <v>59</v>
      </c>
      <c r="K3658" s="17" t="s">
        <v>10267</v>
      </c>
      <c r="L3658" s="17" t="s">
        <v>7448</v>
      </c>
      <c r="M3658" s="17" t="s">
        <v>7449</v>
      </c>
      <c r="N3658" s="17" t="s">
        <v>572</v>
      </c>
      <c r="O3658" s="17">
        <v>20200929</v>
      </c>
      <c r="P3658" s="17">
        <v>20200929</v>
      </c>
      <c r="Q3658" s="17">
        <v>3340</v>
      </c>
      <c r="R3658" s="17">
        <v>0</v>
      </c>
      <c r="S3658" s="17"/>
      <c r="T3658" s="17" t="s">
        <v>63</v>
      </c>
      <c r="U3658" s="17"/>
      <c r="V3658" s="17">
        <f t="shared" si="1006"/>
        <v>3</v>
      </c>
      <c r="W3658" s="17">
        <v>3000</v>
      </c>
      <c r="X3658" s="17" t="s">
        <v>7065</v>
      </c>
      <c r="Y3658" s="17" t="s">
        <v>569</v>
      </c>
      <c r="Z3658" s="17">
        <v>20200929</v>
      </c>
      <c r="AA3658" s="17" t="s">
        <v>1947</v>
      </c>
      <c r="AB3658" s="17">
        <v>1</v>
      </c>
      <c r="AC3658" s="17" t="str">
        <f>IFERROR(VLOOKUP(A3658,[1]Cruces!AJ:AK,2,0),VLOOKUP(CONCATENATE(X3658,AA3658),[1]Cruces!G:H,2,0))</f>
        <v>Solicitud por BT</v>
      </c>
      <c r="AD3658" s="17">
        <f t="shared" si="992"/>
        <v>29</v>
      </c>
      <c r="AE3658" s="17">
        <f t="shared" si="993"/>
        <v>9</v>
      </c>
      <c r="AF3658" s="17">
        <f t="shared" si="994"/>
        <v>2020</v>
      </c>
      <c r="AG3658" s="17" t="str">
        <f>IFERROR(VLOOKUP(MID(A3658,2,4)*1,[1]Cruces!K:L,2,0),"Verificar")</f>
        <v>Guajira</v>
      </c>
      <c r="AH3658" s="17">
        <f t="shared" ca="1" si="995"/>
        <v>57</v>
      </c>
      <c r="AI3658" s="17" t="str">
        <f>IFERROR(VLOOKUP(U3658,[1]Cruces!$O$1:$P$6,2,0),"Sin Orden")</f>
        <v>Sin Orden</v>
      </c>
      <c r="AJ3658" s="17">
        <f t="shared" si="996"/>
        <v>29</v>
      </c>
      <c r="AK3658" s="17">
        <f t="shared" si="997"/>
        <v>9</v>
      </c>
      <c r="AL3658" s="17">
        <f t="shared" si="998"/>
        <v>2020</v>
      </c>
      <c r="AM3658" s="17">
        <f t="shared" ca="1" si="999"/>
        <v>57</v>
      </c>
      <c r="AN3658" s="18" t="str">
        <f>IFERROR(VLOOKUP(R3658*1,'[1]Ordenes de Servicio'!G:K,5,0),"No Cruza")</f>
        <v>No Cruza</v>
      </c>
      <c r="AO3658" s="17">
        <f t="shared" ca="1" si="1000"/>
        <v>57</v>
      </c>
      <c r="AP3658" s="17">
        <f t="shared" si="1001"/>
        <v>29</v>
      </c>
      <c r="AQ3658" s="17">
        <f t="shared" si="1002"/>
        <v>9</v>
      </c>
      <c r="AR3658" s="17">
        <f t="shared" si="1003"/>
        <v>2020</v>
      </c>
      <c r="AS3658" s="17">
        <f t="shared" ca="1" si="1004"/>
        <v>57</v>
      </c>
      <c r="AT3658" s="17" t="str">
        <f t="shared" ca="1" si="1007"/>
        <v>No</v>
      </c>
      <c r="AU3658" s="17">
        <f t="shared" si="1005"/>
        <v>0</v>
      </c>
      <c r="AV3658" s="17" t="str">
        <f>+VLOOKUP(B3658,[1]Cruces!S:T,2,0)</f>
        <v>1. Solicitud</v>
      </c>
    </row>
    <row r="3659" spans="1:48" hidden="1" x14ac:dyDescent="0.25">
      <c r="A3659" s="17" t="s">
        <v>10268</v>
      </c>
      <c r="B3659" s="17" t="s">
        <v>1943</v>
      </c>
      <c r="C3659" s="17">
        <v>2472468</v>
      </c>
      <c r="D3659" s="17">
        <v>20202544</v>
      </c>
      <c r="E3659" s="17" t="s">
        <v>93</v>
      </c>
      <c r="F3659" s="17" t="s">
        <v>232</v>
      </c>
      <c r="G3659" s="17" t="s">
        <v>10269</v>
      </c>
      <c r="H3659" s="17">
        <v>3126097840</v>
      </c>
      <c r="I3659" s="17" t="s">
        <v>116</v>
      </c>
      <c r="J3659" s="17" t="s">
        <v>10270</v>
      </c>
      <c r="K3659" s="17" t="s">
        <v>10271</v>
      </c>
      <c r="L3659" s="17" t="s">
        <v>7475</v>
      </c>
      <c r="M3659" s="17" t="s">
        <v>7476</v>
      </c>
      <c r="N3659" s="17" t="s">
        <v>1946</v>
      </c>
      <c r="O3659" s="17">
        <v>20201118</v>
      </c>
      <c r="P3659" s="17">
        <v>20201118</v>
      </c>
      <c r="Q3659" s="17">
        <v>9520</v>
      </c>
      <c r="R3659" s="17">
        <v>0</v>
      </c>
      <c r="S3659" s="17"/>
      <c r="T3659" s="17" t="s">
        <v>63</v>
      </c>
      <c r="U3659" s="17"/>
      <c r="V3659" s="17">
        <f t="shared" si="1006"/>
        <v>3</v>
      </c>
      <c r="W3659" s="17">
        <v>3000</v>
      </c>
      <c r="X3659" s="17" t="s">
        <v>89</v>
      </c>
      <c r="Y3659" s="17" t="s">
        <v>1943</v>
      </c>
      <c r="Z3659" s="17">
        <v>20201118</v>
      </c>
      <c r="AA3659" s="17" t="s">
        <v>1947</v>
      </c>
      <c r="AB3659" s="17">
        <v>1</v>
      </c>
      <c r="AC3659" s="17" t="str">
        <f>IFERROR(VLOOKUP(A3659,[1]Cruces!AJ:AK,2,0),VLOOKUP(CONCATENATE(X3659,AA3659),[1]Cruces!G:H,2,0))</f>
        <v>Solicitud por BT</v>
      </c>
      <c r="AD3659" s="17">
        <f t="shared" si="992"/>
        <v>18</v>
      </c>
      <c r="AE3659" s="17">
        <f t="shared" si="993"/>
        <v>11</v>
      </c>
      <c r="AF3659" s="17">
        <f t="shared" si="994"/>
        <v>2020</v>
      </c>
      <c r="AG3659" s="17" t="str">
        <f>IFERROR(VLOOKUP(MID(A3659,2,4)*1,[1]Cruces!K:L,2,0),"Verificar")</f>
        <v>Atlántico Sur</v>
      </c>
      <c r="AH3659" s="17">
        <f t="shared" ca="1" si="995"/>
        <v>7</v>
      </c>
      <c r="AI3659" s="17" t="str">
        <f>IFERROR(VLOOKUP(U3659,[1]Cruces!$O$1:$P$6,2,0),"Sin Orden")</f>
        <v>Sin Orden</v>
      </c>
      <c r="AJ3659" s="17">
        <f t="shared" si="996"/>
        <v>18</v>
      </c>
      <c r="AK3659" s="17">
        <f t="shared" si="997"/>
        <v>11</v>
      </c>
      <c r="AL3659" s="17">
        <f t="shared" si="998"/>
        <v>2020</v>
      </c>
      <c r="AM3659" s="17">
        <f t="shared" ca="1" si="999"/>
        <v>7</v>
      </c>
      <c r="AN3659" s="18" t="str">
        <f>IFERROR(VLOOKUP(R3659*1,'[1]Ordenes de Servicio'!G:K,5,0),"No Cruza")</f>
        <v>No Cruza</v>
      </c>
      <c r="AO3659" s="17">
        <f t="shared" ca="1" si="1000"/>
        <v>7</v>
      </c>
      <c r="AP3659" s="17">
        <f t="shared" si="1001"/>
        <v>18</v>
      </c>
      <c r="AQ3659" s="17">
        <f t="shared" si="1002"/>
        <v>11</v>
      </c>
      <c r="AR3659" s="17">
        <f t="shared" si="1003"/>
        <v>2020</v>
      </c>
      <c r="AS3659" s="17">
        <f t="shared" ca="1" si="1004"/>
        <v>7</v>
      </c>
      <c r="AT3659" s="17" t="str">
        <f t="shared" ca="1" si="1007"/>
        <v>No</v>
      </c>
      <c r="AU3659" s="17">
        <f t="shared" si="1005"/>
        <v>0</v>
      </c>
      <c r="AV3659" s="17" t="str">
        <f>+VLOOKUP(B3659,[1]Cruces!S:T,2,0)</f>
        <v>7. Ejecución en Campo OS BT</v>
      </c>
    </row>
    <row r="3660" spans="1:48" hidden="1" x14ac:dyDescent="0.25">
      <c r="A3660" s="17" t="s">
        <v>10272</v>
      </c>
      <c r="B3660" s="17" t="s">
        <v>569</v>
      </c>
      <c r="C3660" s="17">
        <v>0</v>
      </c>
      <c r="D3660" s="17">
        <v>0</v>
      </c>
      <c r="E3660" s="17" t="s">
        <v>55</v>
      </c>
      <c r="F3660" s="17" t="s">
        <v>7082</v>
      </c>
      <c r="G3660" s="17" t="s">
        <v>9413</v>
      </c>
      <c r="H3660" s="17">
        <v>3014342512</v>
      </c>
      <c r="I3660" s="17" t="s">
        <v>71</v>
      </c>
      <c r="J3660" s="17" t="s">
        <v>59</v>
      </c>
      <c r="K3660" s="17" t="s">
        <v>97</v>
      </c>
      <c r="L3660" s="17" t="s">
        <v>7079</v>
      </c>
      <c r="M3660" s="17" t="s">
        <v>7080</v>
      </c>
      <c r="N3660" s="17" t="s">
        <v>572</v>
      </c>
      <c r="O3660" s="17">
        <v>20201112</v>
      </c>
      <c r="P3660" s="17">
        <v>20201112</v>
      </c>
      <c r="Q3660" s="17">
        <v>1180</v>
      </c>
      <c r="R3660" s="17">
        <v>0</v>
      </c>
      <c r="S3660" s="17"/>
      <c r="T3660" s="17" t="s">
        <v>63</v>
      </c>
      <c r="U3660" s="17"/>
      <c r="V3660" s="17">
        <f t="shared" si="1006"/>
        <v>3</v>
      </c>
      <c r="W3660" s="17">
        <v>3000</v>
      </c>
      <c r="X3660" s="17" t="s">
        <v>7065</v>
      </c>
      <c r="Y3660" s="17" t="s">
        <v>150</v>
      </c>
      <c r="Z3660" s="17">
        <v>20201112</v>
      </c>
      <c r="AA3660" s="17" t="s">
        <v>1947</v>
      </c>
      <c r="AB3660" s="17">
        <v>1</v>
      </c>
      <c r="AC3660" s="17" t="str">
        <f>IFERROR(VLOOKUP(A3660,[1]Cruces!AJ:AK,2,0),VLOOKUP(CONCATENATE(X3660,AA3660),[1]Cruces!G:H,2,0))</f>
        <v>Solicitud por BT</v>
      </c>
      <c r="AD3660" s="17">
        <f t="shared" ref="AD3660:AD3716" si="1008">MID(O3660,7,2)*1</f>
        <v>12</v>
      </c>
      <c r="AE3660" s="17">
        <f t="shared" ref="AE3660:AE3716" si="1009">MID(O3660,5,2)*1</f>
        <v>11</v>
      </c>
      <c r="AF3660" s="17">
        <f t="shared" ref="AF3660:AF3716" si="1010">MID(O3660,1,4)*1</f>
        <v>2020</v>
      </c>
      <c r="AG3660" s="17" t="str">
        <f>IFERROR(VLOOKUP(MID(A3660,2,4)*1,[1]Cruces!K:L,2,0),"Verificar")</f>
        <v>Atlántico Norte</v>
      </c>
      <c r="AH3660" s="17">
        <f t="shared" ref="AH3660:AH3716" ca="1" si="1011">TODAY()-DATE(AF3660,AE3660,AD3660)</f>
        <v>13</v>
      </c>
      <c r="AI3660" s="17" t="str">
        <f>IFERROR(VLOOKUP(U3660,[1]Cruces!$O$1:$P$6,2,0),"Sin Orden")</f>
        <v>Sin Orden</v>
      </c>
      <c r="AJ3660" s="17">
        <f t="shared" ref="AJ3660:AJ3716" si="1012">MID(Z3660,7,2)*1</f>
        <v>12</v>
      </c>
      <c r="AK3660" s="17">
        <f t="shared" ref="AK3660:AK3716" si="1013">MID(Z3660,5,2)*1</f>
        <v>11</v>
      </c>
      <c r="AL3660" s="17">
        <f t="shared" ref="AL3660:AL3716" si="1014">MID(Z3660,1,4)*1</f>
        <v>2020</v>
      </c>
      <c r="AM3660" s="17">
        <f t="shared" ref="AM3660:AM3716" ca="1" si="1015">+TODAY()-DATE(AL3660,AK3660,AJ3660)</f>
        <v>13</v>
      </c>
      <c r="AN3660" s="18" t="str">
        <f>IFERROR(VLOOKUP(R3660*1,'[1]Ordenes de Servicio'!G:K,5,0),"No Cruza")</f>
        <v>No Cruza</v>
      </c>
      <c r="AO3660" s="17">
        <f t="shared" ref="AO3660:AO3716" ca="1" si="1016">+IF(AI3660="Resuelta",DATE(AL3660,AK3660,AJ3660)-DATE(AF3660,AE3660,AD3660),TODAY()-DATE(AL3660,AK3660,AJ3660))</f>
        <v>13</v>
      </c>
      <c r="AP3660" s="17">
        <f t="shared" ref="AP3660:AP3716" si="1017">MID(P3660,7,2)*1</f>
        <v>12</v>
      </c>
      <c r="AQ3660" s="17">
        <f t="shared" ref="AQ3660:AQ3716" si="1018">MID(P3660,5,2)*1</f>
        <v>11</v>
      </c>
      <c r="AR3660" s="17">
        <f t="shared" ref="AR3660:AR3716" si="1019">MID(P3660,1,4)*1</f>
        <v>2020</v>
      </c>
      <c r="AS3660" s="17">
        <f t="shared" ref="AS3660:AS3716" ca="1" si="1020">+TODAY()-DATE(AR3660,AQ3660,AP3660)</f>
        <v>13</v>
      </c>
      <c r="AT3660" s="17" t="str">
        <f t="shared" ca="1" si="1007"/>
        <v>No</v>
      </c>
      <c r="AU3660" s="17">
        <f t="shared" ref="AU3660:AU3716" si="1021">IF(DATE(AL3660,AK3660,AJ3660)-DATE(AR3660,AQ3660,AP3660)&lt;0,DATE(AR3660,AQ3660,AP3660)-DATE(AL3660,AK3660,AJ3660),DATE(AL3660,AK3660,AJ3660)-DATE(AR3660,AQ3660,AP3660))</f>
        <v>0</v>
      </c>
      <c r="AV3660" s="17" t="str">
        <f>+VLOOKUP(B3660,[1]Cruces!S:T,2,0)</f>
        <v>1. Solicitud</v>
      </c>
    </row>
    <row r="3661" spans="1:48" x14ac:dyDescent="0.25">
      <c r="A3661" s="17" t="s">
        <v>6492</v>
      </c>
      <c r="B3661" s="17" t="s">
        <v>80</v>
      </c>
      <c r="C3661" s="17">
        <v>0</v>
      </c>
      <c r="D3661" s="17">
        <v>0</v>
      </c>
      <c r="E3661" s="17" t="s">
        <v>55</v>
      </c>
      <c r="F3661" s="17" t="s">
        <v>107</v>
      </c>
      <c r="G3661" s="17" t="s">
        <v>6493</v>
      </c>
      <c r="H3661" s="17">
        <v>0</v>
      </c>
      <c r="I3661" s="17" t="s">
        <v>116</v>
      </c>
      <c r="J3661" s="17" t="s">
        <v>59</v>
      </c>
      <c r="K3661" s="17" t="s">
        <v>97</v>
      </c>
      <c r="L3661" s="17" t="s">
        <v>246</v>
      </c>
      <c r="M3661" s="17" t="s">
        <v>55</v>
      </c>
      <c r="N3661" s="17" t="s">
        <v>87</v>
      </c>
      <c r="O3661" s="17">
        <v>20130306</v>
      </c>
      <c r="P3661" s="17">
        <v>20131221</v>
      </c>
      <c r="Q3661" s="17">
        <v>1110</v>
      </c>
      <c r="R3661" s="17">
        <v>19645671</v>
      </c>
      <c r="S3661" s="17" t="s">
        <v>76</v>
      </c>
      <c r="T3661" s="17" t="s">
        <v>63</v>
      </c>
      <c r="U3661" s="17" t="s">
        <v>91</v>
      </c>
      <c r="V3661" s="17">
        <f t="shared" ref="V3661:V3716" si="1022">+W3661/1000</f>
        <v>500</v>
      </c>
      <c r="W3661" s="17">
        <v>500000</v>
      </c>
      <c r="X3661" s="17" t="s">
        <v>64</v>
      </c>
      <c r="Y3661" s="17" t="s">
        <v>80</v>
      </c>
      <c r="Z3661" s="17">
        <v>20131221</v>
      </c>
      <c r="AA3661" s="17" t="s">
        <v>101</v>
      </c>
      <c r="AB3661" s="17">
        <v>1</v>
      </c>
      <c r="AC3661" s="17" t="str">
        <f>IFERROR(VLOOKUP(A3661,[1]Cruces!AJ:AK,2,0),VLOOKUP(CONCATENATE(X3661,AA3661),[1]Cruces!G:H,2,0))</f>
        <v>Solicitud de Obra</v>
      </c>
      <c r="AD3661" s="17">
        <f t="shared" si="1008"/>
        <v>6</v>
      </c>
      <c r="AE3661" s="17">
        <f t="shared" si="1009"/>
        <v>3</v>
      </c>
      <c r="AF3661" s="17">
        <f t="shared" si="1010"/>
        <v>2013</v>
      </c>
      <c r="AG3661" s="17" t="str">
        <f>IFERROR(VLOOKUP(MID(A3661,2,4)*1,[1]Cruces!K:L,2,0),"Verificar")</f>
        <v>Atlántico Norte</v>
      </c>
      <c r="AH3661" s="17">
        <f t="shared" ca="1" si="1011"/>
        <v>2821</v>
      </c>
      <c r="AI3661" s="17" t="str">
        <f>IFERROR(VLOOKUP(U3661,[1]Cruces!$O$1:$P$6,2,0),"Sin Orden")</f>
        <v>Resuelta</v>
      </c>
      <c r="AJ3661" s="17">
        <f t="shared" si="1012"/>
        <v>21</v>
      </c>
      <c r="AK3661" s="17">
        <f t="shared" si="1013"/>
        <v>12</v>
      </c>
      <c r="AL3661" s="17">
        <f t="shared" si="1014"/>
        <v>2013</v>
      </c>
      <c r="AM3661" s="17">
        <f t="shared" ca="1" si="1015"/>
        <v>2531</v>
      </c>
      <c r="AN3661" s="18" t="str">
        <f>IFERROR(VLOOKUP(R3661*1,'[1]Ordenes de Servicio'!G:K,5,0),"No Cruza")</f>
        <v>No Cruza</v>
      </c>
      <c r="AO3661" s="17">
        <f t="shared" ca="1" si="1016"/>
        <v>290</v>
      </c>
      <c r="AP3661" s="17">
        <f t="shared" si="1017"/>
        <v>21</v>
      </c>
      <c r="AQ3661" s="17">
        <f t="shared" si="1018"/>
        <v>12</v>
      </c>
      <c r="AR3661" s="17">
        <f t="shared" si="1019"/>
        <v>2013</v>
      </c>
      <c r="AS3661" s="17">
        <f t="shared" ca="1" si="1020"/>
        <v>2531</v>
      </c>
      <c r="AT3661" s="17" t="str">
        <f t="shared" ref="AT3661:AT3716" ca="1" si="1023">IF(AS3661&gt;359,"Si","No")</f>
        <v>Si</v>
      </c>
      <c r="AU3661" s="17">
        <f t="shared" si="1021"/>
        <v>0</v>
      </c>
      <c r="AV3661" s="17" t="str">
        <f>+VLOOKUP(B3661,[1]Cruces!S:T,2,0)</f>
        <v>8. Puesta en Servicio</v>
      </c>
    </row>
    <row r="3662" spans="1:48" hidden="1" x14ac:dyDescent="0.25">
      <c r="A3662" s="17" t="s">
        <v>6494</v>
      </c>
      <c r="B3662" s="17" t="s">
        <v>54</v>
      </c>
      <c r="C3662" s="17">
        <v>0</v>
      </c>
      <c r="D3662" s="17">
        <v>0</v>
      </c>
      <c r="E3662" s="17" t="s">
        <v>55</v>
      </c>
      <c r="F3662" s="17" t="s">
        <v>107</v>
      </c>
      <c r="G3662" s="17" t="s">
        <v>2282</v>
      </c>
      <c r="H3662" s="17">
        <v>0</v>
      </c>
      <c r="I3662" s="17" t="s">
        <v>357</v>
      </c>
      <c r="J3662" s="17" t="s">
        <v>59</v>
      </c>
      <c r="K3662" s="17" t="s">
        <v>2283</v>
      </c>
      <c r="L3662" s="17" t="s">
        <v>117</v>
      </c>
      <c r="M3662" s="17" t="s">
        <v>118</v>
      </c>
      <c r="N3662" s="17" t="s">
        <v>62</v>
      </c>
      <c r="O3662" s="17">
        <v>20200811</v>
      </c>
      <c r="P3662" s="17">
        <v>20200820</v>
      </c>
      <c r="Q3662" s="17">
        <v>1110</v>
      </c>
      <c r="R3662" s="17">
        <v>27976041</v>
      </c>
      <c r="S3662" s="17" t="s">
        <v>100</v>
      </c>
      <c r="T3662" s="17" t="s">
        <v>63</v>
      </c>
      <c r="U3662" s="17" t="s">
        <v>91</v>
      </c>
      <c r="V3662" s="17">
        <f t="shared" si="1022"/>
        <v>45</v>
      </c>
      <c r="W3662" s="17">
        <v>45000</v>
      </c>
      <c r="X3662" s="17" t="s">
        <v>64</v>
      </c>
      <c r="Y3662" s="17" t="s">
        <v>65</v>
      </c>
      <c r="Z3662" s="17">
        <v>20200820</v>
      </c>
      <c r="AA3662" s="17" t="s">
        <v>78</v>
      </c>
      <c r="AB3662" s="17">
        <v>1</v>
      </c>
      <c r="AC3662" s="17" t="str">
        <f>IFERROR(VLOOKUP(A3662,[1]Cruces!AJ:AK,2,0),VLOOKUP(CONCATENATE(X3662,AA3662),[1]Cruces!G:H,2,0))</f>
        <v>Solicitud de Obra</v>
      </c>
      <c r="AD3662" s="17">
        <f t="shared" si="1008"/>
        <v>11</v>
      </c>
      <c r="AE3662" s="17">
        <f t="shared" si="1009"/>
        <v>8</v>
      </c>
      <c r="AF3662" s="17">
        <f t="shared" si="1010"/>
        <v>2020</v>
      </c>
      <c r="AG3662" s="17" t="str">
        <f>IFERROR(VLOOKUP(MID(A3662,2,4)*1,[1]Cruces!K:L,2,0),"Verificar")</f>
        <v>Atlántico Norte</v>
      </c>
      <c r="AH3662" s="17">
        <f t="shared" ca="1" si="1011"/>
        <v>106</v>
      </c>
      <c r="AI3662" s="17" t="str">
        <f>IFERROR(VLOOKUP(U3662,[1]Cruces!$O$1:$P$6,2,0),"Sin Orden")</f>
        <v>Resuelta</v>
      </c>
      <c r="AJ3662" s="17">
        <f t="shared" si="1012"/>
        <v>20</v>
      </c>
      <c r="AK3662" s="17">
        <f t="shared" si="1013"/>
        <v>8</v>
      </c>
      <c r="AL3662" s="17">
        <f t="shared" si="1014"/>
        <v>2020</v>
      </c>
      <c r="AM3662" s="17">
        <f t="shared" ca="1" si="1015"/>
        <v>97</v>
      </c>
      <c r="AN3662" s="18" t="str">
        <f>IFERROR(VLOOKUP(R3662*1,'[1]Ordenes de Servicio'!G:K,5,0),"No Cruza")</f>
        <v>No Cruza</v>
      </c>
      <c r="AO3662" s="17">
        <f t="shared" ca="1" si="1016"/>
        <v>9</v>
      </c>
      <c r="AP3662" s="17">
        <f t="shared" si="1017"/>
        <v>20</v>
      </c>
      <c r="AQ3662" s="17">
        <f t="shared" si="1018"/>
        <v>8</v>
      </c>
      <c r="AR3662" s="17">
        <f t="shared" si="1019"/>
        <v>2020</v>
      </c>
      <c r="AS3662" s="17">
        <f t="shared" ca="1" si="1020"/>
        <v>97</v>
      </c>
      <c r="AT3662" s="17" t="str">
        <f t="shared" ca="1" si="1023"/>
        <v>No</v>
      </c>
      <c r="AU3662" s="17">
        <f t="shared" si="1021"/>
        <v>0</v>
      </c>
      <c r="AV3662" s="17" t="str">
        <f>+VLOOKUP(B3662,[1]Cruces!S:T,2,0)</f>
        <v>4. Presupuesto de Obra</v>
      </c>
    </row>
    <row r="3663" spans="1:48" hidden="1" x14ac:dyDescent="0.25">
      <c r="A3663" s="17" t="s">
        <v>6495</v>
      </c>
      <c r="B3663" s="17" t="s">
        <v>54</v>
      </c>
      <c r="C3663" s="17">
        <v>0</v>
      </c>
      <c r="D3663" s="17">
        <v>0</v>
      </c>
      <c r="E3663" s="17" t="s">
        <v>55</v>
      </c>
      <c r="F3663" s="17" t="s">
        <v>126</v>
      </c>
      <c r="G3663" s="17" t="s">
        <v>6496</v>
      </c>
      <c r="H3663" s="17">
        <v>0</v>
      </c>
      <c r="I3663" s="17" t="s">
        <v>71</v>
      </c>
      <c r="J3663" s="17" t="s">
        <v>59</v>
      </c>
      <c r="K3663" s="17" t="s">
        <v>6497</v>
      </c>
      <c r="L3663" s="17" t="s">
        <v>129</v>
      </c>
      <c r="M3663" s="17" t="s">
        <v>130</v>
      </c>
      <c r="N3663" s="17" t="s">
        <v>62</v>
      </c>
      <c r="O3663" s="17">
        <v>20200909</v>
      </c>
      <c r="P3663" s="17">
        <v>20201014</v>
      </c>
      <c r="Q3663" s="17">
        <v>3340</v>
      </c>
      <c r="R3663" s="17">
        <v>28118318</v>
      </c>
      <c r="S3663" s="17" t="s">
        <v>100</v>
      </c>
      <c r="T3663" s="17" t="s">
        <v>63</v>
      </c>
      <c r="U3663" s="17" t="s">
        <v>91</v>
      </c>
      <c r="V3663" s="17">
        <f t="shared" si="1022"/>
        <v>30</v>
      </c>
      <c r="W3663" s="17">
        <v>30000</v>
      </c>
      <c r="X3663" s="17" t="s">
        <v>64</v>
      </c>
      <c r="Y3663" s="17" t="s">
        <v>65</v>
      </c>
      <c r="Z3663" s="17">
        <v>20201014</v>
      </c>
      <c r="AA3663" s="17" t="s">
        <v>78</v>
      </c>
      <c r="AB3663" s="17">
        <v>1</v>
      </c>
      <c r="AC3663" s="17" t="str">
        <f>IFERROR(VLOOKUP(A3663,[1]Cruces!AJ:AK,2,0),VLOOKUP(CONCATENATE(X3663,AA3663),[1]Cruces!G:H,2,0))</f>
        <v>Solicitud de Obra</v>
      </c>
      <c r="AD3663" s="17">
        <f t="shared" si="1008"/>
        <v>9</v>
      </c>
      <c r="AE3663" s="17">
        <f t="shared" si="1009"/>
        <v>9</v>
      </c>
      <c r="AF3663" s="17">
        <f t="shared" si="1010"/>
        <v>2020</v>
      </c>
      <c r="AG3663" s="17" t="str">
        <f>IFERROR(VLOOKUP(MID(A3663,2,4)*1,[1]Cruces!K:L,2,0),"Verificar")</f>
        <v>Guajira</v>
      </c>
      <c r="AH3663" s="17">
        <f t="shared" ca="1" si="1011"/>
        <v>77</v>
      </c>
      <c r="AI3663" s="17" t="str">
        <f>IFERROR(VLOOKUP(U3663,[1]Cruces!$O$1:$P$6,2,0),"Sin Orden")</f>
        <v>Resuelta</v>
      </c>
      <c r="AJ3663" s="17">
        <f t="shared" si="1012"/>
        <v>14</v>
      </c>
      <c r="AK3663" s="17">
        <f t="shared" si="1013"/>
        <v>10</v>
      </c>
      <c r="AL3663" s="17">
        <f t="shared" si="1014"/>
        <v>2020</v>
      </c>
      <c r="AM3663" s="17">
        <f t="shared" ca="1" si="1015"/>
        <v>42</v>
      </c>
      <c r="AN3663" s="18" t="str">
        <f>IFERROR(VLOOKUP(R3663*1,'[1]Ordenes de Servicio'!G:K,5,0),"No Cruza")</f>
        <v>No Cruza</v>
      </c>
      <c r="AO3663" s="17">
        <f t="shared" ca="1" si="1016"/>
        <v>35</v>
      </c>
      <c r="AP3663" s="17">
        <f t="shared" si="1017"/>
        <v>14</v>
      </c>
      <c r="AQ3663" s="17">
        <f t="shared" si="1018"/>
        <v>10</v>
      </c>
      <c r="AR3663" s="17">
        <f t="shared" si="1019"/>
        <v>2020</v>
      </c>
      <c r="AS3663" s="17">
        <f t="shared" ca="1" si="1020"/>
        <v>42</v>
      </c>
      <c r="AT3663" s="17" t="str">
        <f t="shared" ca="1" si="1023"/>
        <v>No</v>
      </c>
      <c r="AU3663" s="17">
        <f t="shared" si="1021"/>
        <v>0</v>
      </c>
      <c r="AV3663" s="17" t="str">
        <f>+VLOOKUP(B3663,[1]Cruces!S:T,2,0)</f>
        <v>4. Presupuesto de Obra</v>
      </c>
    </row>
    <row r="3664" spans="1:48" hidden="1" x14ac:dyDescent="0.25">
      <c r="A3664" s="17" t="s">
        <v>6498</v>
      </c>
      <c r="B3664" s="17" t="s">
        <v>68</v>
      </c>
      <c r="C3664" s="17">
        <v>3270644</v>
      </c>
      <c r="D3664" s="17">
        <v>0</v>
      </c>
      <c r="E3664" s="17" t="s">
        <v>55</v>
      </c>
      <c r="F3664" s="17" t="s">
        <v>107</v>
      </c>
      <c r="G3664" s="17" t="s">
        <v>2457</v>
      </c>
      <c r="H3664" s="17">
        <v>3007928515</v>
      </c>
      <c r="I3664" s="17" t="s">
        <v>116</v>
      </c>
      <c r="J3664" s="17" t="s">
        <v>59</v>
      </c>
      <c r="K3664" s="17" t="s">
        <v>97</v>
      </c>
      <c r="L3664" s="17" t="s">
        <v>325</v>
      </c>
      <c r="M3664" s="17" t="s">
        <v>326</v>
      </c>
      <c r="N3664" s="17" t="s">
        <v>75</v>
      </c>
      <c r="O3664" s="17">
        <v>20190222</v>
      </c>
      <c r="P3664" s="17">
        <v>20190528</v>
      </c>
      <c r="Q3664" s="17">
        <v>1110</v>
      </c>
      <c r="R3664" s="17">
        <v>26038332</v>
      </c>
      <c r="S3664" s="17" t="s">
        <v>100</v>
      </c>
      <c r="T3664" s="17" t="s">
        <v>63</v>
      </c>
      <c r="U3664" s="17" t="s">
        <v>91</v>
      </c>
      <c r="V3664" s="17">
        <f t="shared" si="1022"/>
        <v>75</v>
      </c>
      <c r="W3664" s="17">
        <v>75000</v>
      </c>
      <c r="X3664" s="17" t="s">
        <v>89</v>
      </c>
      <c r="Y3664" s="17" t="s">
        <v>150</v>
      </c>
      <c r="Z3664" s="17">
        <v>20190731</v>
      </c>
      <c r="AA3664" s="17" t="s">
        <v>78</v>
      </c>
      <c r="AB3664" s="17">
        <v>1</v>
      </c>
      <c r="AC3664" s="17" t="str">
        <f>IFERROR(VLOOKUP(A3664,[1]Cruces!AJ:AK,2,0),VLOOKUP(CONCATENATE(X3664,AA3664),[1]Cruces!G:H,2,0))</f>
        <v>Solicitud de Obra</v>
      </c>
      <c r="AD3664" s="17">
        <f t="shared" si="1008"/>
        <v>22</v>
      </c>
      <c r="AE3664" s="17">
        <f t="shared" si="1009"/>
        <v>2</v>
      </c>
      <c r="AF3664" s="17">
        <f t="shared" si="1010"/>
        <v>2019</v>
      </c>
      <c r="AG3664" s="17" t="str">
        <f>IFERROR(VLOOKUP(MID(A3664,2,4)*1,[1]Cruces!K:L,2,0),"Verificar")</f>
        <v>Atlántico Norte</v>
      </c>
      <c r="AH3664" s="17">
        <f t="shared" ca="1" si="1011"/>
        <v>642</v>
      </c>
      <c r="AI3664" s="17" t="str">
        <f>IFERROR(VLOOKUP(U3664,[1]Cruces!$O$1:$P$6,2,0),"Sin Orden")</f>
        <v>Resuelta</v>
      </c>
      <c r="AJ3664" s="17">
        <f t="shared" si="1012"/>
        <v>31</v>
      </c>
      <c r="AK3664" s="17">
        <f t="shared" si="1013"/>
        <v>7</v>
      </c>
      <c r="AL3664" s="17">
        <f t="shared" si="1014"/>
        <v>2019</v>
      </c>
      <c r="AM3664" s="17">
        <f t="shared" ca="1" si="1015"/>
        <v>483</v>
      </c>
      <c r="AN3664" s="18" t="str">
        <f>IFERROR(VLOOKUP(R3664*1,'[1]Ordenes de Servicio'!G:K,5,0),"No Cruza")</f>
        <v>No Cruza</v>
      </c>
      <c r="AO3664" s="17">
        <f t="shared" ca="1" si="1016"/>
        <v>159</v>
      </c>
      <c r="AP3664" s="17">
        <f t="shared" si="1017"/>
        <v>28</v>
      </c>
      <c r="AQ3664" s="17">
        <f t="shared" si="1018"/>
        <v>5</v>
      </c>
      <c r="AR3664" s="17">
        <f t="shared" si="1019"/>
        <v>2019</v>
      </c>
      <c r="AS3664" s="17">
        <f t="shared" ca="1" si="1020"/>
        <v>547</v>
      </c>
      <c r="AT3664" s="17" t="str">
        <f t="shared" ca="1" si="1023"/>
        <v>Si</v>
      </c>
      <c r="AU3664" s="17">
        <f t="shared" si="1021"/>
        <v>64</v>
      </c>
      <c r="AV3664" s="17" t="str">
        <f>+VLOOKUP(B3664,[1]Cruces!S:T,2,0)</f>
        <v>5. Consultoría / Adjudicación</v>
      </c>
    </row>
    <row r="3665" spans="1:48" hidden="1" x14ac:dyDescent="0.25">
      <c r="A3665" s="17" t="s">
        <v>6499</v>
      </c>
      <c r="B3665" s="17" t="s">
        <v>569</v>
      </c>
      <c r="C3665" s="17">
        <v>0</v>
      </c>
      <c r="D3665" s="17">
        <v>0</v>
      </c>
      <c r="E3665" s="17" t="s">
        <v>55</v>
      </c>
      <c r="F3665" s="17" t="s">
        <v>56</v>
      </c>
      <c r="G3665" s="17" t="s">
        <v>6500</v>
      </c>
      <c r="H3665" s="17">
        <v>3002789627</v>
      </c>
      <c r="I3665" s="17" t="s">
        <v>71</v>
      </c>
      <c r="J3665" s="17" t="s">
        <v>59</v>
      </c>
      <c r="K3665" s="17" t="s">
        <v>6501</v>
      </c>
      <c r="L3665" s="17" t="s">
        <v>255</v>
      </c>
      <c r="M3665" s="17" t="s">
        <v>256</v>
      </c>
      <c r="N3665" s="17" t="s">
        <v>572</v>
      </c>
      <c r="O3665" s="17">
        <v>20201118</v>
      </c>
      <c r="P3665" s="17">
        <v>20201118</v>
      </c>
      <c r="Q3665" s="17">
        <v>1110</v>
      </c>
      <c r="R3665" s="17">
        <v>0</v>
      </c>
      <c r="S3665" s="17"/>
      <c r="T3665" s="17" t="s">
        <v>63</v>
      </c>
      <c r="U3665" s="17"/>
      <c r="V3665" s="17">
        <f t="shared" si="1022"/>
        <v>5</v>
      </c>
      <c r="W3665" s="17">
        <v>5000</v>
      </c>
      <c r="X3665" s="17" t="s">
        <v>218</v>
      </c>
      <c r="Y3665" s="17" t="s">
        <v>569</v>
      </c>
      <c r="Z3665" s="17">
        <v>20201118</v>
      </c>
      <c r="AA3665" s="17" t="s">
        <v>219</v>
      </c>
      <c r="AB3665" s="17">
        <v>1</v>
      </c>
      <c r="AC3665" s="17" t="str">
        <f>IFERROR(VLOOKUP(A3665,[1]Cruces!AJ:AK,2,0),VLOOKUP(CONCATENATE(X3665,AA3665),[1]Cruces!G:H,2,0))</f>
        <v>Solicitud de Obra</v>
      </c>
      <c r="AD3665" s="17">
        <f t="shared" si="1008"/>
        <v>18</v>
      </c>
      <c r="AE3665" s="17">
        <f t="shared" si="1009"/>
        <v>11</v>
      </c>
      <c r="AF3665" s="17">
        <f t="shared" si="1010"/>
        <v>2020</v>
      </c>
      <c r="AG3665" s="17" t="str">
        <f>IFERROR(VLOOKUP(MID(A3665,2,4)*1,[1]Cruces!K:L,2,0),"Verificar")</f>
        <v>Atlántico Norte</v>
      </c>
      <c r="AH3665" s="17">
        <f t="shared" ca="1" si="1011"/>
        <v>7</v>
      </c>
      <c r="AI3665" s="17" t="str">
        <f>IFERROR(VLOOKUP(U3665,[1]Cruces!$O$1:$P$6,2,0),"Sin Orden")</f>
        <v>Sin Orden</v>
      </c>
      <c r="AJ3665" s="17">
        <f t="shared" si="1012"/>
        <v>18</v>
      </c>
      <c r="AK3665" s="17">
        <f t="shared" si="1013"/>
        <v>11</v>
      </c>
      <c r="AL3665" s="17">
        <f t="shared" si="1014"/>
        <v>2020</v>
      </c>
      <c r="AM3665" s="17">
        <f t="shared" ca="1" si="1015"/>
        <v>7</v>
      </c>
      <c r="AN3665" s="18" t="str">
        <f>IFERROR(VLOOKUP(R3665*1,'[1]Ordenes de Servicio'!G:K,5,0),"No Cruza")</f>
        <v>No Cruza</v>
      </c>
      <c r="AO3665" s="17">
        <f t="shared" ca="1" si="1016"/>
        <v>7</v>
      </c>
      <c r="AP3665" s="17">
        <f t="shared" si="1017"/>
        <v>18</v>
      </c>
      <c r="AQ3665" s="17">
        <f t="shared" si="1018"/>
        <v>11</v>
      </c>
      <c r="AR3665" s="17">
        <f t="shared" si="1019"/>
        <v>2020</v>
      </c>
      <c r="AS3665" s="17">
        <f t="shared" ca="1" si="1020"/>
        <v>7</v>
      </c>
      <c r="AT3665" s="17" t="str">
        <f t="shared" ca="1" si="1023"/>
        <v>No</v>
      </c>
      <c r="AU3665" s="17">
        <f t="shared" si="1021"/>
        <v>0</v>
      </c>
      <c r="AV3665" s="17" t="str">
        <f>+VLOOKUP(B3665,[1]Cruces!S:T,2,0)</f>
        <v>1. Solicitud</v>
      </c>
    </row>
    <row r="3666" spans="1:48" x14ac:dyDescent="0.25">
      <c r="A3666" s="17" t="s">
        <v>6502</v>
      </c>
      <c r="B3666" s="17" t="s">
        <v>80</v>
      </c>
      <c r="C3666" s="17">
        <v>0</v>
      </c>
      <c r="D3666" s="17">
        <v>0</v>
      </c>
      <c r="E3666" s="17" t="s">
        <v>55</v>
      </c>
      <c r="F3666" s="17" t="s">
        <v>69</v>
      </c>
      <c r="G3666" s="17" t="s">
        <v>2352</v>
      </c>
      <c r="H3666" s="17">
        <v>3114251567</v>
      </c>
      <c r="I3666" s="17" t="s">
        <v>83</v>
      </c>
      <c r="J3666" s="17" t="s">
        <v>59</v>
      </c>
      <c r="K3666" s="17" t="s">
        <v>2353</v>
      </c>
      <c r="L3666" s="17" t="s">
        <v>6488</v>
      </c>
      <c r="M3666" s="17" t="s">
        <v>6489</v>
      </c>
      <c r="N3666" s="17" t="s">
        <v>87</v>
      </c>
      <c r="O3666" s="17">
        <v>20200302</v>
      </c>
      <c r="P3666" s="17">
        <v>20200902</v>
      </c>
      <c r="Q3666" s="17">
        <v>7391</v>
      </c>
      <c r="R3666" s="17">
        <v>27223902</v>
      </c>
      <c r="S3666" s="17" t="s">
        <v>76</v>
      </c>
      <c r="T3666" s="17" t="s">
        <v>63</v>
      </c>
      <c r="U3666" s="17" t="s">
        <v>88</v>
      </c>
      <c r="V3666" s="17">
        <f t="shared" si="1022"/>
        <v>225</v>
      </c>
      <c r="W3666" s="17">
        <v>225000</v>
      </c>
      <c r="X3666" s="17" t="s">
        <v>64</v>
      </c>
      <c r="Y3666" s="17" t="s">
        <v>80</v>
      </c>
      <c r="Z3666" s="17">
        <v>20200902</v>
      </c>
      <c r="AA3666" s="17" t="s">
        <v>124</v>
      </c>
      <c r="AB3666" s="17">
        <v>1</v>
      </c>
      <c r="AC3666" s="17" t="str">
        <f>IFERROR(VLOOKUP(A3666,[1]Cruces!AJ:AK,2,0),VLOOKUP(CONCATENATE(X3666,AA3666),[1]Cruces!G:H,2,0))</f>
        <v>Solicitud de Obra</v>
      </c>
      <c r="AD3666" s="17">
        <f t="shared" si="1008"/>
        <v>2</v>
      </c>
      <c r="AE3666" s="17">
        <f t="shared" si="1009"/>
        <v>3</v>
      </c>
      <c r="AF3666" s="17">
        <f t="shared" si="1010"/>
        <v>2020</v>
      </c>
      <c r="AG3666" s="17" t="str">
        <f>IFERROR(VLOOKUP(MID(A3666,2,4)*1,[1]Cruces!K:L,2,0),"Verificar")</f>
        <v>Verificar</v>
      </c>
      <c r="AH3666" s="17">
        <f t="shared" ca="1" si="1011"/>
        <v>268</v>
      </c>
      <c r="AI3666" s="17" t="str">
        <f>IFERROR(VLOOKUP(U3666,[1]Cruces!$O$1:$P$6,2,0),"Sin Orden")</f>
        <v>Resuelta</v>
      </c>
      <c r="AJ3666" s="17">
        <f t="shared" si="1012"/>
        <v>2</v>
      </c>
      <c r="AK3666" s="17">
        <f t="shared" si="1013"/>
        <v>9</v>
      </c>
      <c r="AL3666" s="17">
        <f t="shared" si="1014"/>
        <v>2020</v>
      </c>
      <c r="AM3666" s="17">
        <f t="shared" ca="1" si="1015"/>
        <v>84</v>
      </c>
      <c r="AN3666" s="18" t="str">
        <f>IFERROR(VLOOKUP(R3666*1,'[1]Ordenes de Servicio'!G:K,5,0),"No Cruza")</f>
        <v>No Cruza</v>
      </c>
      <c r="AO3666" s="17">
        <f t="shared" ca="1" si="1016"/>
        <v>184</v>
      </c>
      <c r="AP3666" s="17">
        <f t="shared" si="1017"/>
        <v>2</v>
      </c>
      <c r="AQ3666" s="17">
        <f t="shared" si="1018"/>
        <v>9</v>
      </c>
      <c r="AR3666" s="17">
        <f t="shared" si="1019"/>
        <v>2020</v>
      </c>
      <c r="AS3666" s="17">
        <f t="shared" ca="1" si="1020"/>
        <v>84</v>
      </c>
      <c r="AT3666" s="17" t="str">
        <f t="shared" ca="1" si="1023"/>
        <v>No</v>
      </c>
      <c r="AU3666" s="17">
        <f t="shared" si="1021"/>
        <v>0</v>
      </c>
      <c r="AV3666" s="17" t="str">
        <f>+VLOOKUP(B3666,[1]Cruces!S:T,2,0)</f>
        <v>8. Puesta en Servicio</v>
      </c>
    </row>
    <row r="3667" spans="1:48" hidden="1" x14ac:dyDescent="0.25">
      <c r="A3667" s="17" t="s">
        <v>6503</v>
      </c>
      <c r="B3667" s="17" t="s">
        <v>54</v>
      </c>
      <c r="C3667" s="17">
        <v>1037230</v>
      </c>
      <c r="D3667" s="17">
        <v>10050534</v>
      </c>
      <c r="E3667" s="17" t="s">
        <v>93</v>
      </c>
      <c r="F3667" s="17" t="s">
        <v>81</v>
      </c>
      <c r="G3667" s="17" t="s">
        <v>6504</v>
      </c>
      <c r="H3667" s="17">
        <v>3008104672</v>
      </c>
      <c r="I3667" s="17" t="s">
        <v>182</v>
      </c>
      <c r="J3667" s="17" t="s">
        <v>6505</v>
      </c>
      <c r="K3667" s="17" t="s">
        <v>6506</v>
      </c>
      <c r="L3667" s="17" t="s">
        <v>85</v>
      </c>
      <c r="M3667" s="17" t="s">
        <v>86</v>
      </c>
      <c r="N3667" s="17" t="s">
        <v>62</v>
      </c>
      <c r="O3667" s="17">
        <v>20200220</v>
      </c>
      <c r="P3667" s="17">
        <v>20200226</v>
      </c>
      <c r="Q3667" s="17">
        <v>3410</v>
      </c>
      <c r="R3667" s="17">
        <v>27202766</v>
      </c>
      <c r="S3667" s="17" t="s">
        <v>100</v>
      </c>
      <c r="T3667" s="17" t="s">
        <v>63</v>
      </c>
      <c r="U3667" s="17" t="s">
        <v>91</v>
      </c>
      <c r="V3667" s="17">
        <f t="shared" si="1022"/>
        <v>225</v>
      </c>
      <c r="W3667" s="17">
        <v>225000</v>
      </c>
      <c r="X3667" s="17" t="s">
        <v>89</v>
      </c>
      <c r="Y3667" s="17" t="s">
        <v>150</v>
      </c>
      <c r="Z3667" s="17">
        <v>20200309</v>
      </c>
      <c r="AA3667" s="17" t="s">
        <v>101</v>
      </c>
      <c r="AB3667" s="17">
        <v>1</v>
      </c>
      <c r="AC3667" s="17" t="str">
        <f>IFERROR(VLOOKUP(A3667,[1]Cruces!AJ:AK,2,0),VLOOKUP(CONCATENATE(X3667,AA3667),[1]Cruces!G:H,2,0))</f>
        <v>Solicitud de Obra</v>
      </c>
      <c r="AD3667" s="17">
        <f t="shared" si="1008"/>
        <v>20</v>
      </c>
      <c r="AE3667" s="17">
        <f t="shared" si="1009"/>
        <v>2</v>
      </c>
      <c r="AF3667" s="17">
        <f t="shared" si="1010"/>
        <v>2020</v>
      </c>
      <c r="AG3667" s="17" t="str">
        <f>IFERROR(VLOOKUP(MID(A3667,2,4)*1,[1]Cruces!K:L,2,0),"Verificar")</f>
        <v>Magdalena</v>
      </c>
      <c r="AH3667" s="17">
        <f t="shared" ca="1" si="1011"/>
        <v>279</v>
      </c>
      <c r="AI3667" s="17" t="str">
        <f>IFERROR(VLOOKUP(U3667,[1]Cruces!$O$1:$P$6,2,0),"Sin Orden")</f>
        <v>Resuelta</v>
      </c>
      <c r="AJ3667" s="17">
        <f t="shared" si="1012"/>
        <v>9</v>
      </c>
      <c r="AK3667" s="17">
        <f t="shared" si="1013"/>
        <v>3</v>
      </c>
      <c r="AL3667" s="17">
        <f t="shared" si="1014"/>
        <v>2020</v>
      </c>
      <c r="AM3667" s="17">
        <f t="shared" ca="1" si="1015"/>
        <v>261</v>
      </c>
      <c r="AN3667" s="18" t="str">
        <f>IFERROR(VLOOKUP(R3667*1,'[1]Ordenes de Servicio'!G:K,5,0),"No Cruza")</f>
        <v>No Cruza</v>
      </c>
      <c r="AO3667" s="17">
        <f t="shared" ca="1" si="1016"/>
        <v>18</v>
      </c>
      <c r="AP3667" s="17">
        <f t="shared" si="1017"/>
        <v>26</v>
      </c>
      <c r="AQ3667" s="17">
        <f t="shared" si="1018"/>
        <v>2</v>
      </c>
      <c r="AR3667" s="17">
        <f t="shared" si="1019"/>
        <v>2020</v>
      </c>
      <c r="AS3667" s="17">
        <f t="shared" ca="1" si="1020"/>
        <v>273</v>
      </c>
      <c r="AT3667" s="17" t="str">
        <f t="shared" ca="1" si="1023"/>
        <v>No</v>
      </c>
      <c r="AU3667" s="17">
        <f t="shared" si="1021"/>
        <v>12</v>
      </c>
      <c r="AV3667" s="17" t="str">
        <f>+VLOOKUP(B3667,[1]Cruces!S:T,2,0)</f>
        <v>4. Presupuesto de Obra</v>
      </c>
    </row>
    <row r="3668" spans="1:48" hidden="1" x14ac:dyDescent="0.25">
      <c r="A3668" s="17" t="s">
        <v>6507</v>
      </c>
      <c r="B3668" s="17" t="s">
        <v>68</v>
      </c>
      <c r="C3668" s="17">
        <v>0</v>
      </c>
      <c r="D3668" s="17">
        <v>0</v>
      </c>
      <c r="E3668" s="17" t="s">
        <v>55</v>
      </c>
      <c r="F3668" s="17" t="s">
        <v>232</v>
      </c>
      <c r="G3668" s="17" t="s">
        <v>445</v>
      </c>
      <c r="H3668" s="17">
        <v>8737002</v>
      </c>
      <c r="I3668" s="17" t="s">
        <v>71</v>
      </c>
      <c r="J3668" s="17" t="s">
        <v>59</v>
      </c>
      <c r="K3668" s="17" t="s">
        <v>97</v>
      </c>
      <c r="L3668" s="17" t="s">
        <v>280</v>
      </c>
      <c r="M3668" s="17" t="s">
        <v>281</v>
      </c>
      <c r="N3668" s="17" t="s">
        <v>75</v>
      </c>
      <c r="O3668" s="17">
        <v>20150423</v>
      </c>
      <c r="P3668" s="17">
        <v>20160113</v>
      </c>
      <c r="Q3668" s="17">
        <v>7541</v>
      </c>
      <c r="R3668" s="17">
        <v>21529687</v>
      </c>
      <c r="S3668" s="17" t="s">
        <v>100</v>
      </c>
      <c r="T3668" s="17" t="s">
        <v>63</v>
      </c>
      <c r="U3668" s="17" t="s">
        <v>91</v>
      </c>
      <c r="V3668" s="17">
        <f t="shared" si="1022"/>
        <v>50</v>
      </c>
      <c r="W3668" s="17">
        <v>50000</v>
      </c>
      <c r="X3668" s="17" t="s">
        <v>64</v>
      </c>
      <c r="Y3668" s="17" t="s">
        <v>150</v>
      </c>
      <c r="Z3668" s="17">
        <v>20180928</v>
      </c>
      <c r="AA3668" s="17" t="s">
        <v>176</v>
      </c>
      <c r="AB3668" s="17">
        <v>1</v>
      </c>
      <c r="AC3668" s="17" t="str">
        <f>IFERROR(VLOOKUP(A3668,[1]Cruces!AJ:AK,2,0),VLOOKUP(CONCATENATE(X3668,AA3668),[1]Cruces!G:H,2,0))</f>
        <v>Solicitud de Obra</v>
      </c>
      <c r="AD3668" s="17">
        <f t="shared" si="1008"/>
        <v>23</v>
      </c>
      <c r="AE3668" s="17">
        <f t="shared" si="1009"/>
        <v>4</v>
      </c>
      <c r="AF3668" s="17">
        <f t="shared" si="1010"/>
        <v>2015</v>
      </c>
      <c r="AG3668" s="17" t="str">
        <f>IFERROR(VLOOKUP(MID(A3668,2,4)*1,[1]Cruces!K:L,2,0),"Verificar")</f>
        <v>Atlántico Sur</v>
      </c>
      <c r="AH3668" s="17">
        <f t="shared" ca="1" si="1011"/>
        <v>2043</v>
      </c>
      <c r="AI3668" s="17" t="str">
        <f>IFERROR(VLOOKUP(U3668,[1]Cruces!$O$1:$P$6,2,0),"Sin Orden")</f>
        <v>Resuelta</v>
      </c>
      <c r="AJ3668" s="17">
        <f t="shared" si="1012"/>
        <v>28</v>
      </c>
      <c r="AK3668" s="17">
        <f t="shared" si="1013"/>
        <v>9</v>
      </c>
      <c r="AL3668" s="17">
        <f t="shared" si="1014"/>
        <v>2018</v>
      </c>
      <c r="AM3668" s="17">
        <f t="shared" ca="1" si="1015"/>
        <v>789</v>
      </c>
      <c r="AN3668" s="18" t="str">
        <f>IFERROR(VLOOKUP(R3668*1,'[1]Ordenes de Servicio'!G:K,5,0),"No Cruza")</f>
        <v>No Cruza</v>
      </c>
      <c r="AO3668" s="17">
        <f t="shared" ca="1" si="1016"/>
        <v>1254</v>
      </c>
      <c r="AP3668" s="17">
        <f t="shared" si="1017"/>
        <v>13</v>
      </c>
      <c r="AQ3668" s="17">
        <f t="shared" si="1018"/>
        <v>1</v>
      </c>
      <c r="AR3668" s="17">
        <f t="shared" si="1019"/>
        <v>2016</v>
      </c>
      <c r="AS3668" s="17">
        <f t="shared" ca="1" si="1020"/>
        <v>1778</v>
      </c>
      <c r="AT3668" s="17" t="str">
        <f t="shared" ca="1" si="1023"/>
        <v>Si</v>
      </c>
      <c r="AU3668" s="17">
        <f t="shared" si="1021"/>
        <v>989</v>
      </c>
      <c r="AV3668" s="17" t="str">
        <f>+VLOOKUP(B3668,[1]Cruces!S:T,2,0)</f>
        <v>5. Consultoría / Adjudicación</v>
      </c>
    </row>
    <row r="3669" spans="1:48" hidden="1" x14ac:dyDescent="0.25">
      <c r="A3669" s="17" t="s">
        <v>6508</v>
      </c>
      <c r="B3669" s="17" t="s">
        <v>54</v>
      </c>
      <c r="C3669" s="17">
        <v>0</v>
      </c>
      <c r="D3669" s="17">
        <v>0</v>
      </c>
      <c r="E3669" s="17" t="s">
        <v>55</v>
      </c>
      <c r="F3669" s="17" t="s">
        <v>107</v>
      </c>
      <c r="G3669" s="17" t="s">
        <v>6509</v>
      </c>
      <c r="H3669" s="17">
        <v>0</v>
      </c>
      <c r="I3669" s="17" t="s">
        <v>71</v>
      </c>
      <c r="J3669" s="17" t="s">
        <v>59</v>
      </c>
      <c r="K3669" s="17" t="s">
        <v>6510</v>
      </c>
      <c r="L3669" s="17" t="s">
        <v>111</v>
      </c>
      <c r="M3669" s="17" t="s">
        <v>112</v>
      </c>
      <c r="N3669" s="17" t="s">
        <v>62</v>
      </c>
      <c r="O3669" s="17">
        <v>20190614</v>
      </c>
      <c r="P3669" s="17">
        <v>20190621</v>
      </c>
      <c r="Q3669" s="17">
        <v>9530</v>
      </c>
      <c r="R3669" s="17">
        <v>26425590</v>
      </c>
      <c r="S3669" s="17" t="s">
        <v>100</v>
      </c>
      <c r="T3669" s="17" t="s">
        <v>63</v>
      </c>
      <c r="U3669" s="17" t="s">
        <v>91</v>
      </c>
      <c r="V3669" s="17">
        <f t="shared" si="1022"/>
        <v>25</v>
      </c>
      <c r="W3669" s="17">
        <v>25000</v>
      </c>
      <c r="X3669" s="17" t="s">
        <v>64</v>
      </c>
      <c r="Y3669" s="17" t="s">
        <v>65</v>
      </c>
      <c r="Z3669" s="17">
        <v>20190621</v>
      </c>
      <c r="AA3669" s="17" t="s">
        <v>78</v>
      </c>
      <c r="AB3669" s="17">
        <v>1</v>
      </c>
      <c r="AC3669" s="17" t="str">
        <f>IFERROR(VLOOKUP(A3669,[1]Cruces!AJ:AK,2,0),VLOOKUP(CONCATENATE(X3669,AA3669),[1]Cruces!G:H,2,0))</f>
        <v>Solicitud de Obra</v>
      </c>
      <c r="AD3669" s="17">
        <f t="shared" si="1008"/>
        <v>14</v>
      </c>
      <c r="AE3669" s="17">
        <f t="shared" si="1009"/>
        <v>6</v>
      </c>
      <c r="AF3669" s="17">
        <f t="shared" si="1010"/>
        <v>2019</v>
      </c>
      <c r="AG3669" s="17" t="str">
        <f>IFERROR(VLOOKUP(MID(A3669,2,4)*1,[1]Cruces!K:L,2,0),"Verificar")</f>
        <v>Atlántico Norte</v>
      </c>
      <c r="AH3669" s="17">
        <f t="shared" ca="1" si="1011"/>
        <v>530</v>
      </c>
      <c r="AI3669" s="17" t="str">
        <f>IFERROR(VLOOKUP(U3669,[1]Cruces!$O$1:$P$6,2,0),"Sin Orden")</f>
        <v>Resuelta</v>
      </c>
      <c r="AJ3669" s="17">
        <f t="shared" si="1012"/>
        <v>21</v>
      </c>
      <c r="AK3669" s="17">
        <f t="shared" si="1013"/>
        <v>6</v>
      </c>
      <c r="AL3669" s="17">
        <f t="shared" si="1014"/>
        <v>2019</v>
      </c>
      <c r="AM3669" s="17">
        <f t="shared" ca="1" si="1015"/>
        <v>523</v>
      </c>
      <c r="AN3669" s="18" t="str">
        <f>IFERROR(VLOOKUP(R3669*1,'[1]Ordenes de Servicio'!G:K,5,0),"No Cruza")</f>
        <v>No Cruza</v>
      </c>
      <c r="AO3669" s="17">
        <f t="shared" ca="1" si="1016"/>
        <v>7</v>
      </c>
      <c r="AP3669" s="17">
        <f t="shared" si="1017"/>
        <v>21</v>
      </c>
      <c r="AQ3669" s="17">
        <f t="shared" si="1018"/>
        <v>6</v>
      </c>
      <c r="AR3669" s="17">
        <f t="shared" si="1019"/>
        <v>2019</v>
      </c>
      <c r="AS3669" s="17">
        <f t="shared" ca="1" si="1020"/>
        <v>523</v>
      </c>
      <c r="AT3669" s="17" t="str">
        <f t="shared" ca="1" si="1023"/>
        <v>Si</v>
      </c>
      <c r="AU3669" s="17">
        <f t="shared" si="1021"/>
        <v>0</v>
      </c>
      <c r="AV3669" s="17" t="str">
        <f>+VLOOKUP(B3669,[1]Cruces!S:T,2,0)</f>
        <v>4. Presupuesto de Obra</v>
      </c>
    </row>
    <row r="3670" spans="1:48" hidden="1" x14ac:dyDescent="0.25">
      <c r="A3670" s="17" t="s">
        <v>6511</v>
      </c>
      <c r="B3670" s="17" t="s">
        <v>54</v>
      </c>
      <c r="C3670" s="17">
        <v>0</v>
      </c>
      <c r="D3670" s="17">
        <v>0</v>
      </c>
      <c r="E3670" s="17" t="s">
        <v>55</v>
      </c>
      <c r="F3670" s="17" t="s">
        <v>107</v>
      </c>
      <c r="G3670" s="17" t="s">
        <v>6512</v>
      </c>
      <c r="H3670" s="17">
        <v>0</v>
      </c>
      <c r="I3670" s="17" t="s">
        <v>71</v>
      </c>
      <c r="J3670" s="17" t="s">
        <v>59</v>
      </c>
      <c r="K3670" s="17" t="s">
        <v>6513</v>
      </c>
      <c r="L3670" s="17" t="s">
        <v>111</v>
      </c>
      <c r="M3670" s="17" t="s">
        <v>112</v>
      </c>
      <c r="N3670" s="17" t="s">
        <v>62</v>
      </c>
      <c r="O3670" s="17">
        <v>20191007</v>
      </c>
      <c r="P3670" s="17">
        <v>20191011</v>
      </c>
      <c r="Q3670" s="17">
        <v>1110</v>
      </c>
      <c r="R3670" s="17">
        <v>26806025</v>
      </c>
      <c r="S3670" s="17" t="s">
        <v>100</v>
      </c>
      <c r="T3670" s="17" t="s">
        <v>63</v>
      </c>
      <c r="U3670" s="17" t="s">
        <v>91</v>
      </c>
      <c r="V3670" s="17">
        <f t="shared" si="1022"/>
        <v>225</v>
      </c>
      <c r="W3670" s="17">
        <v>225000</v>
      </c>
      <c r="X3670" s="17" t="s">
        <v>64</v>
      </c>
      <c r="Y3670" s="17" t="s">
        <v>65</v>
      </c>
      <c r="Z3670" s="17">
        <v>20191011</v>
      </c>
      <c r="AA3670" s="17" t="s">
        <v>137</v>
      </c>
      <c r="AB3670" s="17">
        <v>1</v>
      </c>
      <c r="AC3670" s="17" t="str">
        <f>IFERROR(VLOOKUP(A3670,[1]Cruces!AJ:AK,2,0),VLOOKUP(CONCATENATE(X3670,AA3670),[1]Cruces!G:H,2,0))</f>
        <v>Solicitud de Obra</v>
      </c>
      <c r="AD3670" s="17">
        <f t="shared" si="1008"/>
        <v>7</v>
      </c>
      <c r="AE3670" s="17">
        <f t="shared" si="1009"/>
        <v>10</v>
      </c>
      <c r="AF3670" s="17">
        <f t="shared" si="1010"/>
        <v>2019</v>
      </c>
      <c r="AG3670" s="17" t="str">
        <f>IFERROR(VLOOKUP(MID(A3670,2,4)*1,[1]Cruces!K:L,2,0),"Verificar")</f>
        <v>Atlántico Norte</v>
      </c>
      <c r="AH3670" s="17">
        <f t="shared" ca="1" si="1011"/>
        <v>415</v>
      </c>
      <c r="AI3670" s="17" t="str">
        <f>IFERROR(VLOOKUP(U3670,[1]Cruces!$O$1:$P$6,2,0),"Sin Orden")</f>
        <v>Resuelta</v>
      </c>
      <c r="AJ3670" s="17">
        <f t="shared" si="1012"/>
        <v>11</v>
      </c>
      <c r="AK3670" s="17">
        <f t="shared" si="1013"/>
        <v>10</v>
      </c>
      <c r="AL3670" s="17">
        <f t="shared" si="1014"/>
        <v>2019</v>
      </c>
      <c r="AM3670" s="17">
        <f t="shared" ca="1" si="1015"/>
        <v>411</v>
      </c>
      <c r="AN3670" s="18" t="str">
        <f>IFERROR(VLOOKUP(R3670*1,'[1]Ordenes de Servicio'!G:K,5,0),"No Cruza")</f>
        <v>No Cruza</v>
      </c>
      <c r="AO3670" s="17">
        <f t="shared" ca="1" si="1016"/>
        <v>4</v>
      </c>
      <c r="AP3670" s="17">
        <f t="shared" si="1017"/>
        <v>11</v>
      </c>
      <c r="AQ3670" s="17">
        <f t="shared" si="1018"/>
        <v>10</v>
      </c>
      <c r="AR3670" s="17">
        <f t="shared" si="1019"/>
        <v>2019</v>
      </c>
      <c r="AS3670" s="17">
        <f t="shared" ca="1" si="1020"/>
        <v>411</v>
      </c>
      <c r="AT3670" s="17" t="str">
        <f t="shared" ca="1" si="1023"/>
        <v>Si</v>
      </c>
      <c r="AU3670" s="17">
        <f t="shared" si="1021"/>
        <v>0</v>
      </c>
      <c r="AV3670" s="17" t="str">
        <f>+VLOOKUP(B3670,[1]Cruces!S:T,2,0)</f>
        <v>4. Presupuesto de Obra</v>
      </c>
    </row>
    <row r="3671" spans="1:48" hidden="1" x14ac:dyDescent="0.25">
      <c r="A3671" s="17" t="s">
        <v>6514</v>
      </c>
      <c r="B3671" s="17" t="s">
        <v>68</v>
      </c>
      <c r="C3671" s="17">
        <v>1304321</v>
      </c>
      <c r="D3671" s="17">
        <v>0</v>
      </c>
      <c r="E3671" s="17" t="s">
        <v>55</v>
      </c>
      <c r="F3671" s="17" t="s">
        <v>81</v>
      </c>
      <c r="G3671" s="17" t="s">
        <v>6515</v>
      </c>
      <c r="H3671" s="17">
        <v>3044628002</v>
      </c>
      <c r="I3671" s="17" t="s">
        <v>1369</v>
      </c>
      <c r="J3671" s="17" t="s">
        <v>59</v>
      </c>
      <c r="K3671" s="17" t="s">
        <v>6516</v>
      </c>
      <c r="L3671" s="17" t="s">
        <v>85</v>
      </c>
      <c r="M3671" s="17" t="s">
        <v>86</v>
      </c>
      <c r="N3671" s="17" t="s">
        <v>75</v>
      </c>
      <c r="O3671" s="17">
        <v>20200709</v>
      </c>
      <c r="P3671" s="17">
        <v>20200828</v>
      </c>
      <c r="Q3671" s="17">
        <v>3430</v>
      </c>
      <c r="R3671" s="17">
        <v>27921590</v>
      </c>
      <c r="S3671" s="17" t="s">
        <v>100</v>
      </c>
      <c r="T3671" s="17" t="s">
        <v>63</v>
      </c>
      <c r="U3671" s="17" t="s">
        <v>91</v>
      </c>
      <c r="V3671" s="17">
        <f t="shared" si="1022"/>
        <v>112.5</v>
      </c>
      <c r="W3671" s="17">
        <v>112500</v>
      </c>
      <c r="X3671" s="17" t="s">
        <v>89</v>
      </c>
      <c r="Y3671" s="17" t="s">
        <v>136</v>
      </c>
      <c r="Z3671" s="17">
        <v>20200919</v>
      </c>
      <c r="AA3671" s="17" t="s">
        <v>78</v>
      </c>
      <c r="AB3671" s="17">
        <v>1</v>
      </c>
      <c r="AC3671" s="17" t="str">
        <f>IFERROR(VLOOKUP(A3671,[1]Cruces!AJ:AK,2,0),VLOOKUP(CONCATENATE(X3671,AA3671),[1]Cruces!G:H,2,0))</f>
        <v>Solicitud de Obra</v>
      </c>
      <c r="AD3671" s="17">
        <f t="shared" si="1008"/>
        <v>9</v>
      </c>
      <c r="AE3671" s="17">
        <f t="shared" si="1009"/>
        <v>7</v>
      </c>
      <c r="AF3671" s="17">
        <f t="shared" si="1010"/>
        <v>2020</v>
      </c>
      <c r="AG3671" s="17" t="str">
        <f>IFERROR(VLOOKUP(MID(A3671,2,4)*1,[1]Cruces!K:L,2,0),"Verificar")</f>
        <v>Magdalena</v>
      </c>
      <c r="AH3671" s="17">
        <f t="shared" ca="1" si="1011"/>
        <v>139</v>
      </c>
      <c r="AI3671" s="17" t="str">
        <f>IFERROR(VLOOKUP(U3671,[1]Cruces!$O$1:$P$6,2,0),"Sin Orden")</f>
        <v>Resuelta</v>
      </c>
      <c r="AJ3671" s="17">
        <f t="shared" si="1012"/>
        <v>19</v>
      </c>
      <c r="AK3671" s="17">
        <f t="shared" si="1013"/>
        <v>9</v>
      </c>
      <c r="AL3671" s="17">
        <f t="shared" si="1014"/>
        <v>2020</v>
      </c>
      <c r="AM3671" s="17">
        <f t="shared" ca="1" si="1015"/>
        <v>67</v>
      </c>
      <c r="AN3671" s="18" t="str">
        <f>IFERROR(VLOOKUP(R3671*1,'[1]Ordenes de Servicio'!G:K,5,0),"No Cruza")</f>
        <v>No Cruza</v>
      </c>
      <c r="AO3671" s="17">
        <f t="shared" ca="1" si="1016"/>
        <v>72</v>
      </c>
      <c r="AP3671" s="17">
        <f t="shared" si="1017"/>
        <v>28</v>
      </c>
      <c r="AQ3671" s="17">
        <f t="shared" si="1018"/>
        <v>8</v>
      </c>
      <c r="AR3671" s="17">
        <f t="shared" si="1019"/>
        <v>2020</v>
      </c>
      <c r="AS3671" s="17">
        <f t="shared" ca="1" si="1020"/>
        <v>89</v>
      </c>
      <c r="AT3671" s="17" t="str">
        <f t="shared" ca="1" si="1023"/>
        <v>No</v>
      </c>
      <c r="AU3671" s="17">
        <f t="shared" si="1021"/>
        <v>22</v>
      </c>
      <c r="AV3671" s="17" t="str">
        <f>+VLOOKUP(B3671,[1]Cruces!S:T,2,0)</f>
        <v>5. Consultoría / Adjudicación</v>
      </c>
    </row>
    <row r="3672" spans="1:48" hidden="1" x14ac:dyDescent="0.25">
      <c r="A3672" s="17" t="s">
        <v>6517</v>
      </c>
      <c r="B3672" s="17" t="s">
        <v>54</v>
      </c>
      <c r="C3672" s="17">
        <v>0</v>
      </c>
      <c r="D3672" s="17">
        <v>0</v>
      </c>
      <c r="E3672" s="17" t="s">
        <v>55</v>
      </c>
      <c r="F3672" s="17" t="s">
        <v>107</v>
      </c>
      <c r="G3672" s="17" t="s">
        <v>6518</v>
      </c>
      <c r="H3672" s="17">
        <v>0</v>
      </c>
      <c r="I3672" s="17" t="s">
        <v>116</v>
      </c>
      <c r="J3672" s="17" t="s">
        <v>59</v>
      </c>
      <c r="K3672" s="17" t="s">
        <v>6519</v>
      </c>
      <c r="L3672" s="17" t="s">
        <v>117</v>
      </c>
      <c r="M3672" s="17" t="s">
        <v>118</v>
      </c>
      <c r="N3672" s="17" t="s">
        <v>62</v>
      </c>
      <c r="O3672" s="17">
        <v>20200827</v>
      </c>
      <c r="P3672" s="17">
        <v>20200904</v>
      </c>
      <c r="Q3672" s="17">
        <v>7551</v>
      </c>
      <c r="R3672" s="17">
        <v>28093183</v>
      </c>
      <c r="S3672" s="17" t="s">
        <v>100</v>
      </c>
      <c r="T3672" s="17" t="s">
        <v>63</v>
      </c>
      <c r="U3672" s="17" t="s">
        <v>91</v>
      </c>
      <c r="V3672" s="17">
        <f t="shared" si="1022"/>
        <v>300</v>
      </c>
      <c r="W3672" s="17">
        <v>300000</v>
      </c>
      <c r="X3672" s="17" t="s">
        <v>64</v>
      </c>
      <c r="Y3672" s="17" t="s">
        <v>150</v>
      </c>
      <c r="Z3672" s="17">
        <v>20200923</v>
      </c>
      <c r="AA3672" s="17" t="s">
        <v>78</v>
      </c>
      <c r="AB3672" s="17">
        <v>1</v>
      </c>
      <c r="AC3672" s="17" t="str">
        <f>IFERROR(VLOOKUP(A3672,[1]Cruces!AJ:AK,2,0),VLOOKUP(CONCATENATE(X3672,AA3672),[1]Cruces!G:H,2,0))</f>
        <v>Solicitud de Obra</v>
      </c>
      <c r="AD3672" s="17">
        <f t="shared" si="1008"/>
        <v>27</v>
      </c>
      <c r="AE3672" s="17">
        <f t="shared" si="1009"/>
        <v>8</v>
      </c>
      <c r="AF3672" s="17">
        <f t="shared" si="1010"/>
        <v>2020</v>
      </c>
      <c r="AG3672" s="17" t="str">
        <f>IFERROR(VLOOKUP(MID(A3672,2,4)*1,[1]Cruces!K:L,2,0),"Verificar")</f>
        <v>Atlántico Norte</v>
      </c>
      <c r="AH3672" s="17">
        <f t="shared" ca="1" si="1011"/>
        <v>90</v>
      </c>
      <c r="AI3672" s="17" t="str">
        <f>IFERROR(VLOOKUP(U3672,[1]Cruces!$O$1:$P$6,2,0),"Sin Orden")</f>
        <v>Resuelta</v>
      </c>
      <c r="AJ3672" s="17">
        <f t="shared" si="1012"/>
        <v>23</v>
      </c>
      <c r="AK3672" s="17">
        <f t="shared" si="1013"/>
        <v>9</v>
      </c>
      <c r="AL3672" s="17">
        <f t="shared" si="1014"/>
        <v>2020</v>
      </c>
      <c r="AM3672" s="17">
        <f t="shared" ca="1" si="1015"/>
        <v>63</v>
      </c>
      <c r="AN3672" s="18" t="str">
        <f>IFERROR(VLOOKUP(R3672*1,'[1]Ordenes de Servicio'!G:K,5,0),"No Cruza")</f>
        <v>No Cruza</v>
      </c>
      <c r="AO3672" s="17">
        <f t="shared" ca="1" si="1016"/>
        <v>27</v>
      </c>
      <c r="AP3672" s="17">
        <f t="shared" si="1017"/>
        <v>4</v>
      </c>
      <c r="AQ3672" s="17">
        <f t="shared" si="1018"/>
        <v>9</v>
      </c>
      <c r="AR3672" s="17">
        <f t="shared" si="1019"/>
        <v>2020</v>
      </c>
      <c r="AS3672" s="17">
        <f t="shared" ca="1" si="1020"/>
        <v>82</v>
      </c>
      <c r="AT3672" s="17" t="str">
        <f t="shared" ca="1" si="1023"/>
        <v>No</v>
      </c>
      <c r="AU3672" s="17">
        <f t="shared" si="1021"/>
        <v>19</v>
      </c>
      <c r="AV3672" s="17" t="str">
        <f>+VLOOKUP(B3672,[1]Cruces!S:T,2,0)</f>
        <v>4. Presupuesto de Obra</v>
      </c>
    </row>
    <row r="3673" spans="1:48" hidden="1" x14ac:dyDescent="0.25">
      <c r="A3673" s="17" t="s">
        <v>6520</v>
      </c>
      <c r="B3673" s="17" t="s">
        <v>68</v>
      </c>
      <c r="C3673" s="17">
        <v>5547045</v>
      </c>
      <c r="D3673" s="17">
        <v>34543037</v>
      </c>
      <c r="E3673" s="17" t="s">
        <v>93</v>
      </c>
      <c r="F3673" s="17" t="s">
        <v>120</v>
      </c>
      <c r="G3673" s="17" t="s">
        <v>6521</v>
      </c>
      <c r="H3673" s="17">
        <v>3138490942</v>
      </c>
      <c r="I3673" s="17" t="s">
        <v>1369</v>
      </c>
      <c r="J3673" s="17" t="s">
        <v>6522</v>
      </c>
      <c r="K3673" s="17" t="s">
        <v>6523</v>
      </c>
      <c r="L3673" s="17" t="s">
        <v>122</v>
      </c>
      <c r="M3673" s="17" t="s">
        <v>123</v>
      </c>
      <c r="N3673" s="17" t="s">
        <v>75</v>
      </c>
      <c r="O3673" s="17">
        <v>20200812</v>
      </c>
      <c r="P3673" s="17">
        <v>20200812</v>
      </c>
      <c r="Q3673" s="17">
        <v>1110</v>
      </c>
      <c r="R3673" s="17">
        <v>0</v>
      </c>
      <c r="S3673" s="17"/>
      <c r="T3673" s="17" t="s">
        <v>63</v>
      </c>
      <c r="U3673" s="17"/>
      <c r="V3673" s="17">
        <f t="shared" si="1022"/>
        <v>61.4</v>
      </c>
      <c r="W3673" s="17">
        <v>61400</v>
      </c>
      <c r="X3673" s="17" t="s">
        <v>89</v>
      </c>
      <c r="Y3673" s="17" t="s">
        <v>68</v>
      </c>
      <c r="Z3673" s="17">
        <v>20200812</v>
      </c>
      <c r="AA3673" s="17" t="s">
        <v>78</v>
      </c>
      <c r="AB3673" s="17">
        <v>1</v>
      </c>
      <c r="AC3673" s="17" t="str">
        <f>IFERROR(VLOOKUP(A3673,[1]Cruces!AJ:AK,2,0),VLOOKUP(CONCATENATE(X3673,AA3673),[1]Cruces!G:H,2,0))</f>
        <v>Solicitud de Obra</v>
      </c>
      <c r="AD3673" s="17">
        <f t="shared" si="1008"/>
        <v>12</v>
      </c>
      <c r="AE3673" s="17">
        <f t="shared" si="1009"/>
        <v>8</v>
      </c>
      <c r="AF3673" s="17">
        <f t="shared" si="1010"/>
        <v>2020</v>
      </c>
      <c r="AG3673" s="17" t="str">
        <f>IFERROR(VLOOKUP(MID(A3673,2,4)*1,[1]Cruces!K:L,2,0),"Verificar")</f>
        <v>Atlántico Norte</v>
      </c>
      <c r="AH3673" s="17">
        <f t="shared" ca="1" si="1011"/>
        <v>105</v>
      </c>
      <c r="AI3673" s="17" t="str">
        <f>IFERROR(VLOOKUP(U3673,[1]Cruces!$O$1:$P$6,2,0),"Sin Orden")</f>
        <v>Sin Orden</v>
      </c>
      <c r="AJ3673" s="17">
        <f t="shared" si="1012"/>
        <v>12</v>
      </c>
      <c r="AK3673" s="17">
        <f t="shared" si="1013"/>
        <v>8</v>
      </c>
      <c r="AL3673" s="17">
        <f t="shared" si="1014"/>
        <v>2020</v>
      </c>
      <c r="AM3673" s="17">
        <f t="shared" ca="1" si="1015"/>
        <v>105</v>
      </c>
      <c r="AN3673" s="18" t="str">
        <f>IFERROR(VLOOKUP(R3673*1,'[1]Ordenes de Servicio'!G:K,5,0),"No Cruza")</f>
        <v>No Cruza</v>
      </c>
      <c r="AO3673" s="17">
        <f t="shared" ca="1" si="1016"/>
        <v>105</v>
      </c>
      <c r="AP3673" s="17">
        <f t="shared" si="1017"/>
        <v>12</v>
      </c>
      <c r="AQ3673" s="17">
        <f t="shared" si="1018"/>
        <v>8</v>
      </c>
      <c r="AR3673" s="17">
        <f t="shared" si="1019"/>
        <v>2020</v>
      </c>
      <c r="AS3673" s="17">
        <f t="shared" ca="1" si="1020"/>
        <v>105</v>
      </c>
      <c r="AT3673" s="17" t="str">
        <f t="shared" ca="1" si="1023"/>
        <v>No</v>
      </c>
      <c r="AU3673" s="17">
        <f t="shared" si="1021"/>
        <v>0</v>
      </c>
      <c r="AV3673" s="17" t="str">
        <f>+VLOOKUP(B3673,[1]Cruces!S:T,2,0)</f>
        <v>5. Consultoría / Adjudicación</v>
      </c>
    </row>
    <row r="3674" spans="1:48" hidden="1" x14ac:dyDescent="0.25">
      <c r="A3674" s="17" t="s">
        <v>10273</v>
      </c>
      <c r="B3674" s="17" t="s">
        <v>6595</v>
      </c>
      <c r="C3674" s="17">
        <v>0</v>
      </c>
      <c r="D3674" s="17">
        <v>0</v>
      </c>
      <c r="E3674" s="17" t="s">
        <v>55</v>
      </c>
      <c r="F3674" s="17" t="s">
        <v>5366</v>
      </c>
      <c r="G3674" s="17" t="s">
        <v>10274</v>
      </c>
      <c r="H3674" s="17">
        <v>3053434152</v>
      </c>
      <c r="I3674" s="17" t="s">
        <v>71</v>
      </c>
      <c r="J3674" s="17" t="s">
        <v>59</v>
      </c>
      <c r="K3674" s="17" t="s">
        <v>97</v>
      </c>
      <c r="L3674" s="17" t="s">
        <v>5368</v>
      </c>
      <c r="M3674" s="17" t="s">
        <v>5369</v>
      </c>
      <c r="N3674" s="17" t="s">
        <v>6600</v>
      </c>
      <c r="O3674" s="17">
        <v>20200821</v>
      </c>
      <c r="P3674" s="17">
        <v>20200926</v>
      </c>
      <c r="Q3674" s="17">
        <v>1180</v>
      </c>
      <c r="R3674" s="17">
        <v>28292268</v>
      </c>
      <c r="S3674" s="17" t="s">
        <v>6601</v>
      </c>
      <c r="T3674" s="17" t="s">
        <v>63</v>
      </c>
      <c r="U3674" s="17" t="s">
        <v>77</v>
      </c>
      <c r="V3674" s="17">
        <f t="shared" si="1022"/>
        <v>3</v>
      </c>
      <c r="W3674" s="17">
        <v>3000</v>
      </c>
      <c r="X3674" s="17" t="s">
        <v>7065</v>
      </c>
      <c r="Y3674" s="17" t="s">
        <v>6595</v>
      </c>
      <c r="Z3674" s="17">
        <v>20200926</v>
      </c>
      <c r="AA3674" s="17" t="s">
        <v>1947</v>
      </c>
      <c r="AB3674" s="17">
        <v>1</v>
      </c>
      <c r="AC3674" s="17" t="str">
        <f>IFERROR(VLOOKUP(A3674,[1]Cruces!AJ:AK,2,0),VLOOKUP(CONCATENATE(X3674,AA3674),[1]Cruces!G:H,2,0))</f>
        <v>Solicitud por BT</v>
      </c>
      <c r="AD3674" s="17">
        <f t="shared" si="1008"/>
        <v>21</v>
      </c>
      <c r="AE3674" s="17">
        <f t="shared" si="1009"/>
        <v>8</v>
      </c>
      <c r="AF3674" s="17">
        <f t="shared" si="1010"/>
        <v>2020</v>
      </c>
      <c r="AG3674" s="17" t="str">
        <f>IFERROR(VLOOKUP(MID(A3674,2,4)*1,[1]Cruces!K:L,2,0),"Verificar")</f>
        <v>Atlántico Norte</v>
      </c>
      <c r="AH3674" s="17">
        <f t="shared" ca="1" si="1011"/>
        <v>96</v>
      </c>
      <c r="AI3674" s="17" t="str">
        <f>IFERROR(VLOOKUP(U3674,[1]Cruces!$O$1:$P$6,2,0),"Sin Orden")</f>
        <v>Pendiente</v>
      </c>
      <c r="AJ3674" s="17">
        <f t="shared" si="1012"/>
        <v>26</v>
      </c>
      <c r="AK3674" s="17">
        <f t="shared" si="1013"/>
        <v>9</v>
      </c>
      <c r="AL3674" s="17">
        <f t="shared" si="1014"/>
        <v>2020</v>
      </c>
      <c r="AM3674" s="17">
        <f t="shared" ca="1" si="1015"/>
        <v>60</v>
      </c>
      <c r="AN3674" s="18" t="str">
        <f>IFERROR(VLOOKUP(R3674*1,'[1]Ordenes de Servicio'!G:K,5,0),"No Cruza")</f>
        <v>No Cruza</v>
      </c>
      <c r="AO3674" s="17">
        <f t="shared" ca="1" si="1016"/>
        <v>60</v>
      </c>
      <c r="AP3674" s="17">
        <f t="shared" si="1017"/>
        <v>26</v>
      </c>
      <c r="AQ3674" s="17">
        <f t="shared" si="1018"/>
        <v>9</v>
      </c>
      <c r="AR3674" s="17">
        <f t="shared" si="1019"/>
        <v>2020</v>
      </c>
      <c r="AS3674" s="17">
        <f t="shared" ca="1" si="1020"/>
        <v>60</v>
      </c>
      <c r="AT3674" s="17" t="str">
        <f t="shared" ca="1" si="1023"/>
        <v>No</v>
      </c>
      <c r="AU3674" s="17">
        <f t="shared" si="1021"/>
        <v>0</v>
      </c>
      <c r="AV3674" s="17" t="str">
        <f>+VLOOKUP(B3674,[1]Cruces!S:T,2,0)</f>
        <v>7. Ejecución en Campo OS BT</v>
      </c>
    </row>
    <row r="3675" spans="1:48" hidden="1" x14ac:dyDescent="0.25">
      <c r="A3675" s="17" t="s">
        <v>6524</v>
      </c>
      <c r="B3675" s="17" t="s">
        <v>54</v>
      </c>
      <c r="C3675" s="17">
        <v>7836659</v>
      </c>
      <c r="D3675" s="17">
        <v>34414263</v>
      </c>
      <c r="E3675" s="17" t="s">
        <v>93</v>
      </c>
      <c r="F3675" s="17" t="s">
        <v>81</v>
      </c>
      <c r="G3675" s="17" t="s">
        <v>6525</v>
      </c>
      <c r="H3675" s="17">
        <v>3145274249</v>
      </c>
      <c r="I3675" s="17" t="s">
        <v>71</v>
      </c>
      <c r="J3675" s="17" t="s">
        <v>6526</v>
      </c>
      <c r="K3675" s="17" t="s">
        <v>6527</v>
      </c>
      <c r="L3675" s="17" t="s">
        <v>85</v>
      </c>
      <c r="M3675" s="17" t="s">
        <v>86</v>
      </c>
      <c r="N3675" s="17" t="s">
        <v>62</v>
      </c>
      <c r="O3675" s="17">
        <v>20200915</v>
      </c>
      <c r="P3675" s="17">
        <v>20201104</v>
      </c>
      <c r="Q3675" s="17">
        <v>9343</v>
      </c>
      <c r="R3675" s="17">
        <v>28263901</v>
      </c>
      <c r="S3675" s="17" t="s">
        <v>100</v>
      </c>
      <c r="T3675" s="17" t="s">
        <v>63</v>
      </c>
      <c r="U3675" s="17" t="s">
        <v>91</v>
      </c>
      <c r="V3675" s="17">
        <f t="shared" si="1022"/>
        <v>75</v>
      </c>
      <c r="W3675" s="17">
        <v>75000</v>
      </c>
      <c r="X3675" s="17" t="s">
        <v>89</v>
      </c>
      <c r="Y3675" s="17" t="s">
        <v>65</v>
      </c>
      <c r="Z3675" s="17">
        <v>20201104</v>
      </c>
      <c r="AA3675" s="17" t="s">
        <v>78</v>
      </c>
      <c r="AB3675" s="17">
        <v>1</v>
      </c>
      <c r="AC3675" s="17" t="str">
        <f>IFERROR(VLOOKUP(A3675,[1]Cruces!AJ:AK,2,0),VLOOKUP(CONCATENATE(X3675,AA3675),[1]Cruces!G:H,2,0))</f>
        <v>Solicitud de Obra</v>
      </c>
      <c r="AD3675" s="17">
        <f t="shared" si="1008"/>
        <v>15</v>
      </c>
      <c r="AE3675" s="17">
        <f t="shared" si="1009"/>
        <v>9</v>
      </c>
      <c r="AF3675" s="17">
        <f t="shared" si="1010"/>
        <v>2020</v>
      </c>
      <c r="AG3675" s="17" t="str">
        <f>IFERROR(VLOOKUP(MID(A3675,2,4)*1,[1]Cruces!K:L,2,0),"Verificar")</f>
        <v>Magdalena</v>
      </c>
      <c r="AH3675" s="17">
        <f t="shared" ca="1" si="1011"/>
        <v>71</v>
      </c>
      <c r="AI3675" s="17" t="str">
        <f>IFERROR(VLOOKUP(U3675,[1]Cruces!$O$1:$P$6,2,0),"Sin Orden")</f>
        <v>Resuelta</v>
      </c>
      <c r="AJ3675" s="17">
        <f t="shared" si="1012"/>
        <v>4</v>
      </c>
      <c r="AK3675" s="17">
        <f t="shared" si="1013"/>
        <v>11</v>
      </c>
      <c r="AL3675" s="17">
        <f t="shared" si="1014"/>
        <v>2020</v>
      </c>
      <c r="AM3675" s="17">
        <f t="shared" ca="1" si="1015"/>
        <v>21</v>
      </c>
      <c r="AN3675" s="18" t="str">
        <f>IFERROR(VLOOKUP(R3675*1,'[1]Ordenes de Servicio'!G:K,5,0),"No Cruza")</f>
        <v>No Cruza</v>
      </c>
      <c r="AO3675" s="17">
        <f t="shared" ca="1" si="1016"/>
        <v>50</v>
      </c>
      <c r="AP3675" s="17">
        <f t="shared" si="1017"/>
        <v>4</v>
      </c>
      <c r="AQ3675" s="17">
        <f t="shared" si="1018"/>
        <v>11</v>
      </c>
      <c r="AR3675" s="17">
        <f t="shared" si="1019"/>
        <v>2020</v>
      </c>
      <c r="AS3675" s="17">
        <f t="shared" ca="1" si="1020"/>
        <v>21</v>
      </c>
      <c r="AT3675" s="17" t="str">
        <f t="shared" ca="1" si="1023"/>
        <v>No</v>
      </c>
      <c r="AU3675" s="17">
        <f t="shared" si="1021"/>
        <v>0</v>
      </c>
      <c r="AV3675" s="17" t="str">
        <f>+VLOOKUP(B3675,[1]Cruces!S:T,2,0)</f>
        <v>4. Presupuesto de Obra</v>
      </c>
    </row>
    <row r="3676" spans="1:48" hidden="1" x14ac:dyDescent="0.25">
      <c r="A3676" s="17" t="s">
        <v>6528</v>
      </c>
      <c r="B3676" s="17" t="s">
        <v>68</v>
      </c>
      <c r="C3676" s="17">
        <v>0</v>
      </c>
      <c r="D3676" s="17">
        <v>0</v>
      </c>
      <c r="E3676" s="17" t="s">
        <v>55</v>
      </c>
      <c r="F3676" s="17" t="s">
        <v>126</v>
      </c>
      <c r="G3676" s="17" t="s">
        <v>716</v>
      </c>
      <c r="H3676" s="17">
        <v>0</v>
      </c>
      <c r="I3676" s="17" t="s">
        <v>71</v>
      </c>
      <c r="J3676" s="17" t="s">
        <v>59</v>
      </c>
      <c r="K3676" s="17" t="s">
        <v>97</v>
      </c>
      <c r="L3676" s="17" t="s">
        <v>2741</v>
      </c>
      <c r="M3676" s="17" t="s">
        <v>55</v>
      </c>
      <c r="N3676" s="17" t="s">
        <v>75</v>
      </c>
      <c r="O3676" s="17">
        <v>20140821</v>
      </c>
      <c r="P3676" s="17">
        <v>20141014</v>
      </c>
      <c r="Q3676" s="17">
        <v>1110</v>
      </c>
      <c r="R3676" s="17">
        <v>21974755</v>
      </c>
      <c r="S3676" s="17" t="s">
        <v>76</v>
      </c>
      <c r="T3676" s="17" t="s">
        <v>63</v>
      </c>
      <c r="U3676" s="17" t="s">
        <v>91</v>
      </c>
      <c r="V3676" s="17">
        <f t="shared" si="1022"/>
        <v>630</v>
      </c>
      <c r="W3676" s="17">
        <v>630000</v>
      </c>
      <c r="X3676" s="17" t="s">
        <v>64</v>
      </c>
      <c r="Y3676" s="17" t="s">
        <v>105</v>
      </c>
      <c r="Z3676" s="17">
        <v>20151019</v>
      </c>
      <c r="AA3676" s="17" t="s">
        <v>78</v>
      </c>
      <c r="AB3676" s="17">
        <v>1</v>
      </c>
      <c r="AC3676" s="17" t="str">
        <f>IFERROR(VLOOKUP(A3676,[1]Cruces!AJ:AK,2,0),VLOOKUP(CONCATENATE(X3676,AA3676),[1]Cruces!G:H,2,0))</f>
        <v>Solicitud de Obra</v>
      </c>
      <c r="AD3676" s="17">
        <f t="shared" si="1008"/>
        <v>21</v>
      </c>
      <c r="AE3676" s="17">
        <f t="shared" si="1009"/>
        <v>8</v>
      </c>
      <c r="AF3676" s="17">
        <f t="shared" si="1010"/>
        <v>2014</v>
      </c>
      <c r="AG3676" s="17" t="str">
        <f>IFERROR(VLOOKUP(MID(A3676,2,4)*1,[1]Cruces!K:L,2,0),"Verificar")</f>
        <v>Atlántico Norte</v>
      </c>
      <c r="AH3676" s="17">
        <f t="shared" ca="1" si="1011"/>
        <v>2288</v>
      </c>
      <c r="AI3676" s="17" t="str">
        <f>IFERROR(VLOOKUP(U3676,[1]Cruces!$O$1:$P$6,2,0),"Sin Orden")</f>
        <v>Resuelta</v>
      </c>
      <c r="AJ3676" s="17">
        <f t="shared" si="1012"/>
        <v>19</v>
      </c>
      <c r="AK3676" s="17">
        <f t="shared" si="1013"/>
        <v>10</v>
      </c>
      <c r="AL3676" s="17">
        <f t="shared" si="1014"/>
        <v>2015</v>
      </c>
      <c r="AM3676" s="17">
        <f t="shared" ca="1" si="1015"/>
        <v>1864</v>
      </c>
      <c r="AN3676" s="18" t="str">
        <f>IFERROR(VLOOKUP(R3676*1,'[1]Ordenes de Servicio'!G:K,5,0),"No Cruza")</f>
        <v>No Cruza</v>
      </c>
      <c r="AO3676" s="17">
        <f t="shared" ca="1" si="1016"/>
        <v>424</v>
      </c>
      <c r="AP3676" s="17">
        <f t="shared" si="1017"/>
        <v>14</v>
      </c>
      <c r="AQ3676" s="17">
        <f t="shared" si="1018"/>
        <v>10</v>
      </c>
      <c r="AR3676" s="17">
        <f t="shared" si="1019"/>
        <v>2014</v>
      </c>
      <c r="AS3676" s="17">
        <f t="shared" ca="1" si="1020"/>
        <v>2234</v>
      </c>
      <c r="AT3676" s="17" t="str">
        <f t="shared" ca="1" si="1023"/>
        <v>Si</v>
      </c>
      <c r="AU3676" s="17">
        <f t="shared" si="1021"/>
        <v>370</v>
      </c>
      <c r="AV3676" s="17" t="str">
        <f>+VLOOKUP(B3676,[1]Cruces!S:T,2,0)</f>
        <v>5. Consultoría / Adjudicación</v>
      </c>
    </row>
    <row r="3677" spans="1:48" hidden="1" x14ac:dyDescent="0.25">
      <c r="A3677" s="17" t="s">
        <v>6529</v>
      </c>
      <c r="B3677" s="17" t="s">
        <v>54</v>
      </c>
      <c r="C3677" s="17">
        <v>0</v>
      </c>
      <c r="D3677" s="17">
        <v>0</v>
      </c>
      <c r="E3677" s="17" t="s">
        <v>55</v>
      </c>
      <c r="F3677" s="17" t="s">
        <v>232</v>
      </c>
      <c r="G3677" s="17" t="s">
        <v>6530</v>
      </c>
      <c r="H3677" s="17">
        <v>3166459008</v>
      </c>
      <c r="I3677" s="17" t="s">
        <v>71</v>
      </c>
      <c r="J3677" s="17" t="s">
        <v>59</v>
      </c>
      <c r="K3677" s="17" t="s">
        <v>97</v>
      </c>
      <c r="L3677" s="17" t="s">
        <v>280</v>
      </c>
      <c r="M3677" s="17" t="s">
        <v>281</v>
      </c>
      <c r="N3677" s="17" t="s">
        <v>62</v>
      </c>
      <c r="O3677" s="17">
        <v>20200813</v>
      </c>
      <c r="P3677" s="17">
        <v>20200819</v>
      </c>
      <c r="Q3677" s="17">
        <v>1210</v>
      </c>
      <c r="R3677" s="17">
        <v>27982997</v>
      </c>
      <c r="S3677" s="17" t="s">
        <v>100</v>
      </c>
      <c r="T3677" s="17" t="s">
        <v>63</v>
      </c>
      <c r="U3677" s="17" t="s">
        <v>91</v>
      </c>
      <c r="V3677" s="17">
        <f t="shared" si="1022"/>
        <v>45</v>
      </c>
      <c r="W3677" s="17">
        <v>45000</v>
      </c>
      <c r="X3677" s="17" t="s">
        <v>64</v>
      </c>
      <c r="Y3677" s="17" t="s">
        <v>65</v>
      </c>
      <c r="Z3677" s="17">
        <v>20200819</v>
      </c>
      <c r="AA3677" s="17" t="s">
        <v>78</v>
      </c>
      <c r="AB3677" s="17">
        <v>1</v>
      </c>
      <c r="AC3677" s="17" t="str">
        <f>IFERROR(VLOOKUP(A3677,[1]Cruces!AJ:AK,2,0),VLOOKUP(CONCATENATE(X3677,AA3677),[1]Cruces!G:H,2,0))</f>
        <v>Solicitud de Obra</v>
      </c>
      <c r="AD3677" s="17">
        <f t="shared" si="1008"/>
        <v>13</v>
      </c>
      <c r="AE3677" s="17">
        <f t="shared" si="1009"/>
        <v>8</v>
      </c>
      <c r="AF3677" s="17">
        <f t="shared" si="1010"/>
        <v>2020</v>
      </c>
      <c r="AG3677" s="17" t="str">
        <f>IFERROR(VLOOKUP(MID(A3677,2,4)*1,[1]Cruces!K:L,2,0),"Verificar")</f>
        <v>Atlántico Sur</v>
      </c>
      <c r="AH3677" s="17">
        <f t="shared" ca="1" si="1011"/>
        <v>104</v>
      </c>
      <c r="AI3677" s="17" t="str">
        <f>IFERROR(VLOOKUP(U3677,[1]Cruces!$O$1:$P$6,2,0),"Sin Orden")</f>
        <v>Resuelta</v>
      </c>
      <c r="AJ3677" s="17">
        <f t="shared" si="1012"/>
        <v>19</v>
      </c>
      <c r="AK3677" s="17">
        <f t="shared" si="1013"/>
        <v>8</v>
      </c>
      <c r="AL3677" s="17">
        <f t="shared" si="1014"/>
        <v>2020</v>
      </c>
      <c r="AM3677" s="17">
        <f t="shared" ca="1" si="1015"/>
        <v>98</v>
      </c>
      <c r="AN3677" s="18" t="str">
        <f>IFERROR(VLOOKUP(R3677*1,'[1]Ordenes de Servicio'!G:K,5,0),"No Cruza")</f>
        <v>No Cruza</v>
      </c>
      <c r="AO3677" s="17">
        <f t="shared" ca="1" si="1016"/>
        <v>6</v>
      </c>
      <c r="AP3677" s="17">
        <f t="shared" si="1017"/>
        <v>19</v>
      </c>
      <c r="AQ3677" s="17">
        <f t="shared" si="1018"/>
        <v>8</v>
      </c>
      <c r="AR3677" s="17">
        <f t="shared" si="1019"/>
        <v>2020</v>
      </c>
      <c r="AS3677" s="17">
        <f t="shared" ca="1" si="1020"/>
        <v>98</v>
      </c>
      <c r="AT3677" s="17" t="str">
        <f t="shared" ca="1" si="1023"/>
        <v>No</v>
      </c>
      <c r="AU3677" s="17">
        <f t="shared" si="1021"/>
        <v>0</v>
      </c>
      <c r="AV3677" s="17" t="str">
        <f>+VLOOKUP(B3677,[1]Cruces!S:T,2,0)</f>
        <v>4. Presupuesto de Obra</v>
      </c>
    </row>
    <row r="3678" spans="1:48" hidden="1" x14ac:dyDescent="0.25">
      <c r="A3678" s="17" t="s">
        <v>10275</v>
      </c>
      <c r="B3678" s="17" t="s">
        <v>6595</v>
      </c>
      <c r="C3678" s="17">
        <v>6807194</v>
      </c>
      <c r="D3678" s="17">
        <v>34562038</v>
      </c>
      <c r="E3678" s="17" t="s">
        <v>93</v>
      </c>
      <c r="F3678" s="17" t="s">
        <v>3386</v>
      </c>
      <c r="G3678" s="17" t="s">
        <v>10276</v>
      </c>
      <c r="H3678" s="17">
        <v>3107334161</v>
      </c>
      <c r="I3678" s="17" t="s">
        <v>71</v>
      </c>
      <c r="J3678" s="17" t="s">
        <v>10277</v>
      </c>
      <c r="K3678" s="17" t="s">
        <v>10278</v>
      </c>
      <c r="L3678" s="17" t="s">
        <v>7498</v>
      </c>
      <c r="M3678" s="17" t="s">
        <v>7499</v>
      </c>
      <c r="N3678" s="17" t="s">
        <v>6600</v>
      </c>
      <c r="O3678" s="17">
        <v>20200826</v>
      </c>
      <c r="P3678" s="17">
        <v>20200828</v>
      </c>
      <c r="Q3678" s="17">
        <v>1110</v>
      </c>
      <c r="R3678" s="17">
        <v>28060450</v>
      </c>
      <c r="S3678" s="17" t="s">
        <v>7072</v>
      </c>
      <c r="T3678" s="17" t="s">
        <v>63</v>
      </c>
      <c r="U3678" s="17" t="s">
        <v>91</v>
      </c>
      <c r="V3678" s="17">
        <f t="shared" si="1022"/>
        <v>3</v>
      </c>
      <c r="W3678" s="17">
        <v>3000</v>
      </c>
      <c r="X3678" s="17" t="s">
        <v>89</v>
      </c>
      <c r="Y3678" s="17" t="s">
        <v>150</v>
      </c>
      <c r="Z3678" s="17">
        <v>20200902</v>
      </c>
      <c r="AA3678" s="17" t="s">
        <v>1947</v>
      </c>
      <c r="AB3678" s="17">
        <v>1</v>
      </c>
      <c r="AC3678" s="17" t="str">
        <f>IFERROR(VLOOKUP(A3678,[1]Cruces!AJ:AK,2,0),VLOOKUP(CONCATENATE(X3678,AA3678),[1]Cruces!G:H,2,0))</f>
        <v>Solicitud por BT</v>
      </c>
      <c r="AD3678" s="17">
        <f t="shared" si="1008"/>
        <v>26</v>
      </c>
      <c r="AE3678" s="17">
        <f t="shared" si="1009"/>
        <v>8</v>
      </c>
      <c r="AF3678" s="17">
        <f t="shared" si="1010"/>
        <v>2020</v>
      </c>
      <c r="AG3678" s="17" t="str">
        <f>IFERROR(VLOOKUP(MID(A3678,2,4)*1,[1]Cruces!K:L,2,0),"Verificar")</f>
        <v>Atlántico Norte</v>
      </c>
      <c r="AH3678" s="17">
        <f t="shared" ca="1" si="1011"/>
        <v>91</v>
      </c>
      <c r="AI3678" s="17" t="str">
        <f>IFERROR(VLOOKUP(U3678,[1]Cruces!$O$1:$P$6,2,0),"Sin Orden")</f>
        <v>Resuelta</v>
      </c>
      <c r="AJ3678" s="17">
        <f t="shared" si="1012"/>
        <v>2</v>
      </c>
      <c r="AK3678" s="17">
        <f t="shared" si="1013"/>
        <v>9</v>
      </c>
      <c r="AL3678" s="17">
        <f t="shared" si="1014"/>
        <v>2020</v>
      </c>
      <c r="AM3678" s="17">
        <f t="shared" ca="1" si="1015"/>
        <v>84</v>
      </c>
      <c r="AN3678" s="18" t="str">
        <f>IFERROR(VLOOKUP(R3678*1,'[1]Ordenes de Servicio'!G:K,5,0),"No Cruza")</f>
        <v>No Cruza</v>
      </c>
      <c r="AO3678" s="17">
        <f t="shared" ca="1" si="1016"/>
        <v>7</v>
      </c>
      <c r="AP3678" s="17">
        <f t="shared" si="1017"/>
        <v>28</v>
      </c>
      <c r="AQ3678" s="17">
        <f t="shared" si="1018"/>
        <v>8</v>
      </c>
      <c r="AR3678" s="17">
        <f t="shared" si="1019"/>
        <v>2020</v>
      </c>
      <c r="AS3678" s="17">
        <f t="shared" ca="1" si="1020"/>
        <v>89</v>
      </c>
      <c r="AT3678" s="17" t="str">
        <f t="shared" ca="1" si="1023"/>
        <v>No</v>
      </c>
      <c r="AU3678" s="17">
        <f t="shared" si="1021"/>
        <v>5</v>
      </c>
      <c r="AV3678" s="17" t="str">
        <f>+VLOOKUP(B3678,[1]Cruces!S:T,2,0)</f>
        <v>7. Ejecución en Campo OS BT</v>
      </c>
    </row>
    <row r="3679" spans="1:48" hidden="1" x14ac:dyDescent="0.25">
      <c r="A3679" s="17" t="s">
        <v>10279</v>
      </c>
      <c r="B3679" s="17" t="s">
        <v>569</v>
      </c>
      <c r="C3679" s="17">
        <v>5712985</v>
      </c>
      <c r="D3679" s="17">
        <v>25637682</v>
      </c>
      <c r="E3679" s="17" t="s">
        <v>93</v>
      </c>
      <c r="F3679" s="17" t="s">
        <v>7098</v>
      </c>
      <c r="G3679" s="17" t="s">
        <v>10280</v>
      </c>
      <c r="H3679" s="17">
        <v>3007693929</v>
      </c>
      <c r="I3679" s="17" t="s">
        <v>71</v>
      </c>
      <c r="J3679" s="17" t="s">
        <v>10281</v>
      </c>
      <c r="K3679" s="17" t="s">
        <v>97</v>
      </c>
      <c r="L3679" s="17" t="s">
        <v>7101</v>
      </c>
      <c r="M3679" s="17" t="s">
        <v>7102</v>
      </c>
      <c r="N3679" s="17" t="s">
        <v>572</v>
      </c>
      <c r="O3679" s="17">
        <v>20200902</v>
      </c>
      <c r="P3679" s="17">
        <v>20200903</v>
      </c>
      <c r="Q3679" s="17">
        <v>3310</v>
      </c>
      <c r="R3679" s="17">
        <v>0</v>
      </c>
      <c r="S3679" s="17"/>
      <c r="T3679" s="17" t="s">
        <v>63</v>
      </c>
      <c r="U3679" s="17"/>
      <c r="V3679" s="17">
        <f t="shared" si="1022"/>
        <v>3</v>
      </c>
      <c r="W3679" s="17">
        <v>3000</v>
      </c>
      <c r="X3679" s="17" t="s">
        <v>89</v>
      </c>
      <c r="Y3679" s="17" t="s">
        <v>150</v>
      </c>
      <c r="Z3679" s="17">
        <v>20201028</v>
      </c>
      <c r="AA3679" s="17" t="s">
        <v>1947</v>
      </c>
      <c r="AB3679" s="17">
        <v>1</v>
      </c>
      <c r="AC3679" s="17" t="str">
        <f>IFERROR(VLOOKUP(A3679,[1]Cruces!AJ:AK,2,0),VLOOKUP(CONCATENATE(X3679,AA3679),[1]Cruces!G:H,2,0))</f>
        <v>Solicitud por BT</v>
      </c>
      <c r="AD3679" s="17">
        <f t="shared" si="1008"/>
        <v>2</v>
      </c>
      <c r="AE3679" s="17">
        <f t="shared" si="1009"/>
        <v>9</v>
      </c>
      <c r="AF3679" s="17">
        <f t="shared" si="1010"/>
        <v>2020</v>
      </c>
      <c r="AG3679" s="17" t="str">
        <f>IFERROR(VLOOKUP(MID(A3679,2,4)*1,[1]Cruces!K:L,2,0),"Verificar")</f>
        <v>Guajira</v>
      </c>
      <c r="AH3679" s="17">
        <f t="shared" ca="1" si="1011"/>
        <v>84</v>
      </c>
      <c r="AI3679" s="17" t="str">
        <f>IFERROR(VLOOKUP(U3679,[1]Cruces!$O$1:$P$6,2,0),"Sin Orden")</f>
        <v>Sin Orden</v>
      </c>
      <c r="AJ3679" s="17">
        <f t="shared" si="1012"/>
        <v>28</v>
      </c>
      <c r="AK3679" s="17">
        <f t="shared" si="1013"/>
        <v>10</v>
      </c>
      <c r="AL3679" s="17">
        <f t="shared" si="1014"/>
        <v>2020</v>
      </c>
      <c r="AM3679" s="17">
        <f t="shared" ca="1" si="1015"/>
        <v>28</v>
      </c>
      <c r="AN3679" s="18" t="str">
        <f>IFERROR(VLOOKUP(R3679*1,'[1]Ordenes de Servicio'!G:K,5,0),"No Cruza")</f>
        <v>No Cruza</v>
      </c>
      <c r="AO3679" s="17">
        <f t="shared" ca="1" si="1016"/>
        <v>28</v>
      </c>
      <c r="AP3679" s="17">
        <f t="shared" si="1017"/>
        <v>3</v>
      </c>
      <c r="AQ3679" s="17">
        <f t="shared" si="1018"/>
        <v>9</v>
      </c>
      <c r="AR3679" s="17">
        <f t="shared" si="1019"/>
        <v>2020</v>
      </c>
      <c r="AS3679" s="17">
        <f t="shared" ca="1" si="1020"/>
        <v>83</v>
      </c>
      <c r="AT3679" s="17" t="str">
        <f t="shared" ca="1" si="1023"/>
        <v>No</v>
      </c>
      <c r="AU3679" s="17">
        <f t="shared" si="1021"/>
        <v>55</v>
      </c>
      <c r="AV3679" s="17" t="str">
        <f>+VLOOKUP(B3679,[1]Cruces!S:T,2,0)</f>
        <v>1. Solicitud</v>
      </c>
    </row>
    <row r="3680" spans="1:48" hidden="1" x14ac:dyDescent="0.25">
      <c r="A3680" s="17" t="s">
        <v>6531</v>
      </c>
      <c r="B3680" s="17" t="s">
        <v>68</v>
      </c>
      <c r="C3680" s="17">
        <v>0</v>
      </c>
      <c r="D3680" s="17">
        <v>0</v>
      </c>
      <c r="E3680" s="17" t="s">
        <v>55</v>
      </c>
      <c r="F3680" s="17" t="s">
        <v>107</v>
      </c>
      <c r="G3680" s="17" t="s">
        <v>95</v>
      </c>
      <c r="H3680" s="17">
        <v>3003360026</v>
      </c>
      <c r="I3680" s="17" t="s">
        <v>83</v>
      </c>
      <c r="J3680" s="17" t="s">
        <v>59</v>
      </c>
      <c r="K3680" s="17" t="s">
        <v>97</v>
      </c>
      <c r="L3680" s="17" t="s">
        <v>325</v>
      </c>
      <c r="M3680" s="17" t="s">
        <v>326</v>
      </c>
      <c r="N3680" s="17" t="s">
        <v>75</v>
      </c>
      <c r="O3680" s="17">
        <v>20180626</v>
      </c>
      <c r="P3680" s="17">
        <v>20181107</v>
      </c>
      <c r="Q3680" s="17">
        <v>1110</v>
      </c>
      <c r="R3680" s="17">
        <v>26212169</v>
      </c>
      <c r="S3680" s="17" t="s">
        <v>76</v>
      </c>
      <c r="T3680" s="17" t="s">
        <v>63</v>
      </c>
      <c r="U3680" s="17" t="s">
        <v>91</v>
      </c>
      <c r="V3680" s="17">
        <f t="shared" si="1022"/>
        <v>75</v>
      </c>
      <c r="W3680" s="17">
        <v>75000</v>
      </c>
      <c r="X3680" s="17" t="s">
        <v>64</v>
      </c>
      <c r="Y3680" s="17" t="s">
        <v>105</v>
      </c>
      <c r="Z3680" s="17">
        <v>20190611</v>
      </c>
      <c r="AA3680" s="17" t="s">
        <v>78</v>
      </c>
      <c r="AB3680" s="17">
        <v>1</v>
      </c>
      <c r="AC3680" s="17" t="str">
        <f>IFERROR(VLOOKUP(A3680,[1]Cruces!AJ:AK,2,0),VLOOKUP(CONCATENATE(X3680,AA3680),[1]Cruces!G:H,2,0))</f>
        <v>Solicitud de Obra</v>
      </c>
      <c r="AD3680" s="17">
        <f t="shared" si="1008"/>
        <v>26</v>
      </c>
      <c r="AE3680" s="17">
        <f t="shared" si="1009"/>
        <v>6</v>
      </c>
      <c r="AF3680" s="17">
        <f t="shared" si="1010"/>
        <v>2018</v>
      </c>
      <c r="AG3680" s="17" t="str">
        <f>IFERROR(VLOOKUP(MID(A3680,2,4)*1,[1]Cruces!K:L,2,0),"Verificar")</f>
        <v>Atlántico Norte</v>
      </c>
      <c r="AH3680" s="17">
        <f t="shared" ca="1" si="1011"/>
        <v>883</v>
      </c>
      <c r="AI3680" s="17" t="str">
        <f>IFERROR(VLOOKUP(U3680,[1]Cruces!$O$1:$P$6,2,0),"Sin Orden")</f>
        <v>Resuelta</v>
      </c>
      <c r="AJ3680" s="17">
        <f t="shared" si="1012"/>
        <v>11</v>
      </c>
      <c r="AK3680" s="17">
        <f t="shared" si="1013"/>
        <v>6</v>
      </c>
      <c r="AL3680" s="17">
        <f t="shared" si="1014"/>
        <v>2019</v>
      </c>
      <c r="AM3680" s="17">
        <f t="shared" ca="1" si="1015"/>
        <v>533</v>
      </c>
      <c r="AN3680" s="18">
        <f>IFERROR(VLOOKUP(R3680*1,'[1]Ordenes de Servicio'!G:K,5,0),"No Cruza")</f>
        <v>43570</v>
      </c>
      <c r="AO3680" s="17">
        <f t="shared" ca="1" si="1016"/>
        <v>350</v>
      </c>
      <c r="AP3680" s="17">
        <f t="shared" si="1017"/>
        <v>7</v>
      </c>
      <c r="AQ3680" s="17">
        <f t="shared" si="1018"/>
        <v>11</v>
      </c>
      <c r="AR3680" s="17">
        <f t="shared" si="1019"/>
        <v>2018</v>
      </c>
      <c r="AS3680" s="17">
        <f t="shared" ca="1" si="1020"/>
        <v>749</v>
      </c>
      <c r="AT3680" s="17" t="str">
        <f t="shared" ca="1" si="1023"/>
        <v>Si</v>
      </c>
      <c r="AU3680" s="17">
        <f t="shared" si="1021"/>
        <v>216</v>
      </c>
      <c r="AV3680" s="17" t="str">
        <f>+VLOOKUP(B3680,[1]Cruces!S:T,2,0)</f>
        <v>5. Consultoría / Adjudicación</v>
      </c>
    </row>
    <row r="3681" spans="1:48" hidden="1" x14ac:dyDescent="0.25">
      <c r="A3681" s="17" t="s">
        <v>6532</v>
      </c>
      <c r="B3681" s="17" t="s">
        <v>68</v>
      </c>
      <c r="C3681" s="17">
        <v>0</v>
      </c>
      <c r="D3681" s="17">
        <v>0</v>
      </c>
      <c r="E3681" s="17" t="s">
        <v>55</v>
      </c>
      <c r="F3681" s="17" t="s">
        <v>126</v>
      </c>
      <c r="G3681" s="17" t="s">
        <v>6533</v>
      </c>
      <c r="H3681" s="17">
        <v>0</v>
      </c>
      <c r="I3681" s="17" t="s">
        <v>116</v>
      </c>
      <c r="J3681" s="17" t="s">
        <v>59</v>
      </c>
      <c r="K3681" s="17" t="s">
        <v>6534</v>
      </c>
      <c r="L3681" s="17" t="s">
        <v>129</v>
      </c>
      <c r="M3681" s="17" t="s">
        <v>130</v>
      </c>
      <c r="N3681" s="17" t="s">
        <v>75</v>
      </c>
      <c r="O3681" s="17">
        <v>20191203</v>
      </c>
      <c r="P3681" s="17">
        <v>20191226</v>
      </c>
      <c r="Q3681" s="17">
        <v>3310</v>
      </c>
      <c r="R3681" s="17">
        <v>26982784</v>
      </c>
      <c r="S3681" s="17" t="s">
        <v>100</v>
      </c>
      <c r="T3681" s="17" t="s">
        <v>63</v>
      </c>
      <c r="U3681" s="17" t="s">
        <v>91</v>
      </c>
      <c r="V3681" s="17">
        <f t="shared" si="1022"/>
        <v>45</v>
      </c>
      <c r="W3681" s="17">
        <v>45000</v>
      </c>
      <c r="X3681" s="17" t="s">
        <v>64</v>
      </c>
      <c r="Y3681" s="17" t="s">
        <v>136</v>
      </c>
      <c r="Z3681" s="17">
        <v>20191227</v>
      </c>
      <c r="AA3681" s="17" t="s">
        <v>78</v>
      </c>
      <c r="AB3681" s="17">
        <v>1</v>
      </c>
      <c r="AC3681" s="17" t="str">
        <f>IFERROR(VLOOKUP(A3681,[1]Cruces!AJ:AK,2,0),VLOOKUP(CONCATENATE(X3681,AA3681),[1]Cruces!G:H,2,0))</f>
        <v>Solicitud de Obra</v>
      </c>
      <c r="AD3681" s="17">
        <f t="shared" si="1008"/>
        <v>3</v>
      </c>
      <c r="AE3681" s="17">
        <f t="shared" si="1009"/>
        <v>12</v>
      </c>
      <c r="AF3681" s="17">
        <f t="shared" si="1010"/>
        <v>2019</v>
      </c>
      <c r="AG3681" s="17" t="str">
        <f>IFERROR(VLOOKUP(MID(A3681,2,4)*1,[1]Cruces!K:L,2,0),"Verificar")</f>
        <v>Guajira</v>
      </c>
      <c r="AH3681" s="17">
        <f t="shared" ca="1" si="1011"/>
        <v>358</v>
      </c>
      <c r="AI3681" s="17" t="str">
        <f>IFERROR(VLOOKUP(U3681,[1]Cruces!$O$1:$P$6,2,0),"Sin Orden")</f>
        <v>Resuelta</v>
      </c>
      <c r="AJ3681" s="17">
        <f t="shared" si="1012"/>
        <v>27</v>
      </c>
      <c r="AK3681" s="17">
        <f t="shared" si="1013"/>
        <v>12</v>
      </c>
      <c r="AL3681" s="17">
        <f t="shared" si="1014"/>
        <v>2019</v>
      </c>
      <c r="AM3681" s="17">
        <f t="shared" ca="1" si="1015"/>
        <v>334</v>
      </c>
      <c r="AN3681" s="18" t="str">
        <f>IFERROR(VLOOKUP(R3681*1,'[1]Ordenes de Servicio'!G:K,5,0),"No Cruza")</f>
        <v>No Cruza</v>
      </c>
      <c r="AO3681" s="17">
        <f t="shared" ca="1" si="1016"/>
        <v>24</v>
      </c>
      <c r="AP3681" s="17">
        <f t="shared" si="1017"/>
        <v>26</v>
      </c>
      <c r="AQ3681" s="17">
        <f t="shared" si="1018"/>
        <v>12</v>
      </c>
      <c r="AR3681" s="17">
        <f t="shared" si="1019"/>
        <v>2019</v>
      </c>
      <c r="AS3681" s="17">
        <f t="shared" ca="1" si="1020"/>
        <v>335</v>
      </c>
      <c r="AT3681" s="17" t="str">
        <f t="shared" ca="1" si="1023"/>
        <v>No</v>
      </c>
      <c r="AU3681" s="17">
        <f t="shared" si="1021"/>
        <v>1</v>
      </c>
      <c r="AV3681" s="17" t="str">
        <f>+VLOOKUP(B3681,[1]Cruces!S:T,2,0)</f>
        <v>5. Consultoría / Adjudicación</v>
      </c>
    </row>
    <row r="3682" spans="1:48" hidden="1" x14ac:dyDescent="0.25">
      <c r="A3682" s="17" t="s">
        <v>10282</v>
      </c>
      <c r="B3682" s="17" t="s">
        <v>1943</v>
      </c>
      <c r="C3682" s="17">
        <v>2949924</v>
      </c>
      <c r="D3682" s="17">
        <v>0</v>
      </c>
      <c r="E3682" s="17" t="s">
        <v>55</v>
      </c>
      <c r="F3682" s="17" t="s">
        <v>120</v>
      </c>
      <c r="G3682" s="17" t="s">
        <v>10283</v>
      </c>
      <c r="H3682" s="17">
        <v>3014010248</v>
      </c>
      <c r="I3682" s="17" t="s">
        <v>71</v>
      </c>
      <c r="J3682" s="17" t="s">
        <v>59</v>
      </c>
      <c r="K3682" s="17" t="s">
        <v>10284</v>
      </c>
      <c r="L3682" s="17" t="s">
        <v>122</v>
      </c>
      <c r="M3682" s="17" t="s">
        <v>123</v>
      </c>
      <c r="N3682" s="17" t="s">
        <v>1946</v>
      </c>
      <c r="O3682" s="17">
        <v>20200505</v>
      </c>
      <c r="P3682" s="17">
        <v>20200505</v>
      </c>
      <c r="Q3682" s="17">
        <v>1110</v>
      </c>
      <c r="R3682" s="17">
        <v>27408096</v>
      </c>
      <c r="S3682" s="17" t="s">
        <v>6601</v>
      </c>
      <c r="T3682" s="17" t="s">
        <v>7091</v>
      </c>
      <c r="U3682" s="17" t="s">
        <v>88</v>
      </c>
      <c r="V3682" s="17">
        <f t="shared" si="1022"/>
        <v>3</v>
      </c>
      <c r="W3682" s="17">
        <v>3000</v>
      </c>
      <c r="X3682" s="17" t="s">
        <v>89</v>
      </c>
      <c r="Y3682" s="17" t="s">
        <v>1943</v>
      </c>
      <c r="Z3682" s="17">
        <v>20200505</v>
      </c>
      <c r="AA3682" s="17" t="s">
        <v>1947</v>
      </c>
      <c r="AB3682" s="17">
        <v>1</v>
      </c>
      <c r="AC3682" s="17" t="str">
        <f>IFERROR(VLOOKUP(A3682,[1]Cruces!AJ:AK,2,0),VLOOKUP(CONCATENATE(X3682,AA3682),[1]Cruces!G:H,2,0))</f>
        <v>Solicitud por BT</v>
      </c>
      <c r="AD3682" s="17">
        <f t="shared" si="1008"/>
        <v>5</v>
      </c>
      <c r="AE3682" s="17">
        <f t="shared" si="1009"/>
        <v>5</v>
      </c>
      <c r="AF3682" s="17">
        <f t="shared" si="1010"/>
        <v>2020</v>
      </c>
      <c r="AG3682" s="17" t="str">
        <f>IFERROR(VLOOKUP(MID(A3682,2,4)*1,[1]Cruces!K:L,2,0),"Verificar")</f>
        <v>Atlántico Norte</v>
      </c>
      <c r="AH3682" s="17">
        <f t="shared" ca="1" si="1011"/>
        <v>204</v>
      </c>
      <c r="AI3682" s="17" t="str">
        <f>IFERROR(VLOOKUP(U3682,[1]Cruces!$O$1:$P$6,2,0),"Sin Orden")</f>
        <v>Resuelta</v>
      </c>
      <c r="AJ3682" s="17">
        <f t="shared" si="1012"/>
        <v>5</v>
      </c>
      <c r="AK3682" s="17">
        <f t="shared" si="1013"/>
        <v>5</v>
      </c>
      <c r="AL3682" s="17">
        <f t="shared" si="1014"/>
        <v>2020</v>
      </c>
      <c r="AM3682" s="17">
        <f t="shared" ca="1" si="1015"/>
        <v>204</v>
      </c>
      <c r="AN3682" s="18" t="str">
        <f>IFERROR(VLOOKUP(R3682*1,'[1]Ordenes de Servicio'!G:K,5,0),"No Cruza")</f>
        <v>No Cruza</v>
      </c>
      <c r="AO3682" s="17">
        <f t="shared" ca="1" si="1016"/>
        <v>0</v>
      </c>
      <c r="AP3682" s="17">
        <f t="shared" si="1017"/>
        <v>5</v>
      </c>
      <c r="AQ3682" s="17">
        <f t="shared" si="1018"/>
        <v>5</v>
      </c>
      <c r="AR3682" s="17">
        <f t="shared" si="1019"/>
        <v>2020</v>
      </c>
      <c r="AS3682" s="17">
        <f t="shared" ca="1" si="1020"/>
        <v>204</v>
      </c>
      <c r="AT3682" s="17" t="str">
        <f t="shared" ca="1" si="1023"/>
        <v>No</v>
      </c>
      <c r="AU3682" s="17">
        <f t="shared" si="1021"/>
        <v>0</v>
      </c>
      <c r="AV3682" s="17" t="str">
        <f>+VLOOKUP(B3682,[1]Cruces!S:T,2,0)</f>
        <v>7. Ejecución en Campo OS BT</v>
      </c>
    </row>
    <row r="3683" spans="1:48" x14ac:dyDescent="0.25">
      <c r="A3683" s="17" t="s">
        <v>6535</v>
      </c>
      <c r="B3683" s="17" t="s">
        <v>80</v>
      </c>
      <c r="C3683" s="17">
        <v>0</v>
      </c>
      <c r="D3683" s="17">
        <v>0</v>
      </c>
      <c r="E3683" s="17" t="s">
        <v>55</v>
      </c>
      <c r="F3683" s="17" t="s">
        <v>107</v>
      </c>
      <c r="G3683" s="17" t="s">
        <v>6536</v>
      </c>
      <c r="H3683" s="17">
        <v>3126602704</v>
      </c>
      <c r="I3683" s="17" t="s">
        <v>116</v>
      </c>
      <c r="J3683" s="17" t="s">
        <v>59</v>
      </c>
      <c r="K3683" s="17" t="s">
        <v>6537</v>
      </c>
      <c r="L3683" s="17" t="s">
        <v>325</v>
      </c>
      <c r="M3683" s="17" t="s">
        <v>326</v>
      </c>
      <c r="N3683" s="17" t="s">
        <v>87</v>
      </c>
      <c r="O3683" s="17">
        <v>20161116</v>
      </c>
      <c r="P3683" s="17">
        <v>20170310</v>
      </c>
      <c r="Q3683" s="17">
        <v>1110</v>
      </c>
      <c r="R3683" s="17">
        <v>0</v>
      </c>
      <c r="S3683" s="17"/>
      <c r="T3683" s="17" t="s">
        <v>63</v>
      </c>
      <c r="U3683" s="17"/>
      <c r="V3683" s="17">
        <f t="shared" si="1022"/>
        <v>225</v>
      </c>
      <c r="W3683" s="17">
        <v>225000</v>
      </c>
      <c r="X3683" s="17" t="s">
        <v>64</v>
      </c>
      <c r="Y3683" s="17" t="s">
        <v>80</v>
      </c>
      <c r="Z3683" s="17">
        <v>20170310</v>
      </c>
      <c r="AA3683" s="17" t="s">
        <v>137</v>
      </c>
      <c r="AB3683" s="17">
        <v>1</v>
      </c>
      <c r="AC3683" s="17" t="str">
        <f>IFERROR(VLOOKUP(A3683,[1]Cruces!AJ:AK,2,0),VLOOKUP(CONCATENATE(X3683,AA3683),[1]Cruces!G:H,2,0))</f>
        <v>Solicitud de Obra</v>
      </c>
      <c r="AD3683" s="17">
        <f t="shared" si="1008"/>
        <v>16</v>
      </c>
      <c r="AE3683" s="17">
        <f t="shared" si="1009"/>
        <v>11</v>
      </c>
      <c r="AF3683" s="17">
        <f t="shared" si="1010"/>
        <v>2016</v>
      </c>
      <c r="AG3683" s="17" t="str">
        <f>IFERROR(VLOOKUP(MID(A3683,2,4)*1,[1]Cruces!K:L,2,0),"Verificar")</f>
        <v>Atlántico Norte</v>
      </c>
      <c r="AH3683" s="17">
        <f t="shared" ca="1" si="1011"/>
        <v>1470</v>
      </c>
      <c r="AI3683" s="17" t="str">
        <f>IFERROR(VLOOKUP(U3683,[1]Cruces!$O$1:$P$6,2,0),"Sin Orden")</f>
        <v>Sin Orden</v>
      </c>
      <c r="AJ3683" s="17">
        <f t="shared" si="1012"/>
        <v>10</v>
      </c>
      <c r="AK3683" s="17">
        <f t="shared" si="1013"/>
        <v>3</v>
      </c>
      <c r="AL3683" s="17">
        <f t="shared" si="1014"/>
        <v>2017</v>
      </c>
      <c r="AM3683" s="17">
        <f t="shared" ca="1" si="1015"/>
        <v>1356</v>
      </c>
      <c r="AN3683" s="18" t="str">
        <f>IFERROR(VLOOKUP(R3683*1,'[1]Ordenes de Servicio'!G:K,5,0),"No Cruza")</f>
        <v>No Cruza</v>
      </c>
      <c r="AO3683" s="17">
        <f t="shared" ca="1" si="1016"/>
        <v>1356</v>
      </c>
      <c r="AP3683" s="17">
        <f t="shared" si="1017"/>
        <v>10</v>
      </c>
      <c r="AQ3683" s="17">
        <f t="shared" si="1018"/>
        <v>3</v>
      </c>
      <c r="AR3683" s="17">
        <f t="shared" si="1019"/>
        <v>2017</v>
      </c>
      <c r="AS3683" s="17">
        <f t="shared" ca="1" si="1020"/>
        <v>1356</v>
      </c>
      <c r="AT3683" s="17" t="str">
        <f t="shared" ca="1" si="1023"/>
        <v>Si</v>
      </c>
      <c r="AU3683" s="17">
        <f t="shared" si="1021"/>
        <v>0</v>
      </c>
      <c r="AV3683" s="17" t="str">
        <f>+VLOOKUP(B3683,[1]Cruces!S:T,2,0)</f>
        <v>8. Puesta en Servicio</v>
      </c>
    </row>
    <row r="3684" spans="1:48" hidden="1" x14ac:dyDescent="0.25">
      <c r="A3684" s="17" t="s">
        <v>6538</v>
      </c>
      <c r="B3684" s="17" t="s">
        <v>68</v>
      </c>
      <c r="C3684" s="17">
        <v>0</v>
      </c>
      <c r="D3684" s="17">
        <v>0</v>
      </c>
      <c r="E3684" s="17" t="s">
        <v>55</v>
      </c>
      <c r="F3684" s="17" t="s">
        <v>107</v>
      </c>
      <c r="G3684" s="17" t="s">
        <v>6539</v>
      </c>
      <c r="H3684" s="17">
        <v>3012945834</v>
      </c>
      <c r="I3684" s="17" t="s">
        <v>182</v>
      </c>
      <c r="J3684" s="17" t="s">
        <v>59</v>
      </c>
      <c r="K3684" s="17" t="s">
        <v>97</v>
      </c>
      <c r="L3684" s="17" t="s">
        <v>117</v>
      </c>
      <c r="M3684" s="17" t="s">
        <v>118</v>
      </c>
      <c r="N3684" s="17" t="s">
        <v>75</v>
      </c>
      <c r="O3684" s="17">
        <v>20191128</v>
      </c>
      <c r="P3684" s="17">
        <v>20200302</v>
      </c>
      <c r="Q3684" s="17">
        <v>7551</v>
      </c>
      <c r="R3684" s="17">
        <v>27229277</v>
      </c>
      <c r="S3684" s="17" t="s">
        <v>76</v>
      </c>
      <c r="T3684" s="17" t="s">
        <v>63</v>
      </c>
      <c r="U3684" s="17" t="s">
        <v>91</v>
      </c>
      <c r="V3684" s="17">
        <f t="shared" si="1022"/>
        <v>75</v>
      </c>
      <c r="W3684" s="17">
        <v>75000</v>
      </c>
      <c r="X3684" s="17" t="s">
        <v>64</v>
      </c>
      <c r="Y3684" s="17" t="s">
        <v>105</v>
      </c>
      <c r="Z3684" s="17">
        <v>20200611</v>
      </c>
      <c r="AA3684" s="17" t="s">
        <v>78</v>
      </c>
      <c r="AB3684" s="17">
        <v>1</v>
      </c>
      <c r="AC3684" s="17" t="str">
        <f>IFERROR(VLOOKUP(A3684,[1]Cruces!AJ:AK,2,0),VLOOKUP(CONCATENATE(X3684,AA3684),[1]Cruces!G:H,2,0))</f>
        <v>Solicitud de Obra</v>
      </c>
      <c r="AD3684" s="17">
        <f t="shared" si="1008"/>
        <v>28</v>
      </c>
      <c r="AE3684" s="17">
        <f t="shared" si="1009"/>
        <v>11</v>
      </c>
      <c r="AF3684" s="17">
        <f t="shared" si="1010"/>
        <v>2019</v>
      </c>
      <c r="AG3684" s="17" t="str">
        <f>IFERROR(VLOOKUP(MID(A3684,2,4)*1,[1]Cruces!K:L,2,0),"Verificar")</f>
        <v>Atlántico Norte</v>
      </c>
      <c r="AH3684" s="17">
        <f t="shared" ca="1" si="1011"/>
        <v>363</v>
      </c>
      <c r="AI3684" s="17" t="str">
        <f>IFERROR(VLOOKUP(U3684,[1]Cruces!$O$1:$P$6,2,0),"Sin Orden")</f>
        <v>Resuelta</v>
      </c>
      <c r="AJ3684" s="17">
        <f t="shared" si="1012"/>
        <v>11</v>
      </c>
      <c r="AK3684" s="17">
        <f t="shared" si="1013"/>
        <v>6</v>
      </c>
      <c r="AL3684" s="17">
        <f t="shared" si="1014"/>
        <v>2020</v>
      </c>
      <c r="AM3684" s="17">
        <f t="shared" ca="1" si="1015"/>
        <v>167</v>
      </c>
      <c r="AN3684" s="18">
        <f>IFERROR(VLOOKUP(R3684*1,'[1]Ordenes de Servicio'!G:K,5,0),"No Cruza")</f>
        <v>43894</v>
      </c>
      <c r="AO3684" s="17">
        <f t="shared" ca="1" si="1016"/>
        <v>196</v>
      </c>
      <c r="AP3684" s="17">
        <f t="shared" si="1017"/>
        <v>2</v>
      </c>
      <c r="AQ3684" s="17">
        <f t="shared" si="1018"/>
        <v>3</v>
      </c>
      <c r="AR3684" s="17">
        <f t="shared" si="1019"/>
        <v>2020</v>
      </c>
      <c r="AS3684" s="17">
        <f t="shared" ca="1" si="1020"/>
        <v>268</v>
      </c>
      <c r="AT3684" s="17" t="str">
        <f t="shared" ca="1" si="1023"/>
        <v>No</v>
      </c>
      <c r="AU3684" s="17">
        <f t="shared" si="1021"/>
        <v>101</v>
      </c>
      <c r="AV3684" s="17" t="str">
        <f>+VLOOKUP(B3684,[1]Cruces!S:T,2,0)</f>
        <v>5. Consultoría / Adjudicación</v>
      </c>
    </row>
    <row r="3685" spans="1:48" hidden="1" x14ac:dyDescent="0.25">
      <c r="A3685" s="17" t="s">
        <v>6540</v>
      </c>
      <c r="B3685" s="17" t="s">
        <v>54</v>
      </c>
      <c r="C3685" s="17">
        <v>0</v>
      </c>
      <c r="D3685" s="17">
        <v>0</v>
      </c>
      <c r="E3685" s="17" t="s">
        <v>55</v>
      </c>
      <c r="F3685" s="17" t="s">
        <v>232</v>
      </c>
      <c r="G3685" s="17" t="s">
        <v>6541</v>
      </c>
      <c r="H3685" s="17">
        <v>0</v>
      </c>
      <c r="I3685" s="17" t="s">
        <v>71</v>
      </c>
      <c r="J3685" s="17" t="s">
        <v>59</v>
      </c>
      <c r="K3685" s="17" t="s">
        <v>6542</v>
      </c>
      <c r="L3685" s="17" t="s">
        <v>280</v>
      </c>
      <c r="M3685" s="17" t="s">
        <v>281</v>
      </c>
      <c r="N3685" s="17" t="s">
        <v>62</v>
      </c>
      <c r="O3685" s="17">
        <v>20190215</v>
      </c>
      <c r="P3685" s="17">
        <v>20190221</v>
      </c>
      <c r="Q3685" s="17">
        <v>9520</v>
      </c>
      <c r="R3685" s="17">
        <v>26011314</v>
      </c>
      <c r="S3685" s="17" t="s">
        <v>100</v>
      </c>
      <c r="T3685" s="17" t="s">
        <v>63</v>
      </c>
      <c r="U3685" s="17" t="s">
        <v>91</v>
      </c>
      <c r="V3685" s="17">
        <f t="shared" si="1022"/>
        <v>50</v>
      </c>
      <c r="W3685" s="17">
        <v>50000</v>
      </c>
      <c r="X3685" s="17" t="s">
        <v>64</v>
      </c>
      <c r="Y3685" s="17" t="s">
        <v>65</v>
      </c>
      <c r="Z3685" s="17">
        <v>20190221</v>
      </c>
      <c r="AA3685" s="17" t="s">
        <v>176</v>
      </c>
      <c r="AB3685" s="17">
        <v>1</v>
      </c>
      <c r="AC3685" s="17" t="str">
        <f>IFERROR(VLOOKUP(A3685,[1]Cruces!AJ:AK,2,0),VLOOKUP(CONCATENATE(X3685,AA3685),[1]Cruces!G:H,2,0))</f>
        <v>Solicitud de Obra</v>
      </c>
      <c r="AD3685" s="17">
        <f t="shared" si="1008"/>
        <v>15</v>
      </c>
      <c r="AE3685" s="17">
        <f t="shared" si="1009"/>
        <v>2</v>
      </c>
      <c r="AF3685" s="17">
        <f t="shared" si="1010"/>
        <v>2019</v>
      </c>
      <c r="AG3685" s="17" t="str">
        <f>IFERROR(VLOOKUP(MID(A3685,2,4)*1,[1]Cruces!K:L,2,0),"Verificar")</f>
        <v>Atlántico Sur</v>
      </c>
      <c r="AH3685" s="17">
        <f t="shared" ca="1" si="1011"/>
        <v>649</v>
      </c>
      <c r="AI3685" s="17" t="str">
        <f>IFERROR(VLOOKUP(U3685,[1]Cruces!$O$1:$P$6,2,0),"Sin Orden")</f>
        <v>Resuelta</v>
      </c>
      <c r="AJ3685" s="17">
        <f t="shared" si="1012"/>
        <v>21</v>
      </c>
      <c r="AK3685" s="17">
        <f t="shared" si="1013"/>
        <v>2</v>
      </c>
      <c r="AL3685" s="17">
        <f t="shared" si="1014"/>
        <v>2019</v>
      </c>
      <c r="AM3685" s="17">
        <f t="shared" ca="1" si="1015"/>
        <v>643</v>
      </c>
      <c r="AN3685" s="18" t="str">
        <f>IFERROR(VLOOKUP(R3685*1,'[1]Ordenes de Servicio'!G:K,5,0),"No Cruza")</f>
        <v>No Cruza</v>
      </c>
      <c r="AO3685" s="17">
        <f t="shared" ca="1" si="1016"/>
        <v>6</v>
      </c>
      <c r="AP3685" s="17">
        <f t="shared" si="1017"/>
        <v>21</v>
      </c>
      <c r="AQ3685" s="17">
        <f t="shared" si="1018"/>
        <v>2</v>
      </c>
      <c r="AR3685" s="17">
        <f t="shared" si="1019"/>
        <v>2019</v>
      </c>
      <c r="AS3685" s="17">
        <f t="shared" ca="1" si="1020"/>
        <v>643</v>
      </c>
      <c r="AT3685" s="17" t="str">
        <f t="shared" ca="1" si="1023"/>
        <v>Si</v>
      </c>
      <c r="AU3685" s="17">
        <f t="shared" si="1021"/>
        <v>0</v>
      </c>
      <c r="AV3685" s="17" t="str">
        <f>+VLOOKUP(B3685,[1]Cruces!S:T,2,0)</f>
        <v>4. Presupuesto de Obra</v>
      </c>
    </row>
    <row r="3686" spans="1:48" hidden="1" x14ac:dyDescent="0.25">
      <c r="A3686" s="17" t="s">
        <v>10285</v>
      </c>
      <c r="B3686" s="17" t="s">
        <v>1943</v>
      </c>
      <c r="C3686" s="17">
        <v>0</v>
      </c>
      <c r="D3686" s="17">
        <v>0</v>
      </c>
      <c r="E3686" s="17" t="s">
        <v>55</v>
      </c>
      <c r="F3686" s="17" t="s">
        <v>7451</v>
      </c>
      <c r="G3686" s="17" t="s">
        <v>10286</v>
      </c>
      <c r="H3686" s="17">
        <v>3765125</v>
      </c>
      <c r="I3686" s="17" t="s">
        <v>71</v>
      </c>
      <c r="J3686" s="17" t="s">
        <v>59</v>
      </c>
      <c r="K3686" s="17" t="s">
        <v>10287</v>
      </c>
      <c r="L3686" s="17" t="s">
        <v>7453</v>
      </c>
      <c r="M3686" s="17" t="s">
        <v>7454</v>
      </c>
      <c r="N3686" s="17" t="s">
        <v>1946</v>
      </c>
      <c r="O3686" s="17">
        <v>20200306</v>
      </c>
      <c r="P3686" s="17">
        <v>20200306</v>
      </c>
      <c r="Q3686" s="17">
        <v>9520</v>
      </c>
      <c r="R3686" s="17">
        <v>28249081</v>
      </c>
      <c r="S3686" s="17" t="s">
        <v>6601</v>
      </c>
      <c r="T3686" s="17" t="s">
        <v>63</v>
      </c>
      <c r="U3686" s="17" t="s">
        <v>77</v>
      </c>
      <c r="V3686" s="17">
        <f t="shared" si="1022"/>
        <v>3</v>
      </c>
      <c r="W3686" s="17">
        <v>3000</v>
      </c>
      <c r="X3686" s="17" t="s">
        <v>7065</v>
      </c>
      <c r="Y3686" s="17" t="s">
        <v>150</v>
      </c>
      <c r="Z3686" s="17">
        <v>20200831</v>
      </c>
      <c r="AA3686" s="17" t="s">
        <v>1947</v>
      </c>
      <c r="AB3686" s="17">
        <v>1</v>
      </c>
      <c r="AC3686" s="17" t="str">
        <f>IFERROR(VLOOKUP(A3686,[1]Cruces!AJ:AK,2,0),VLOOKUP(CONCATENATE(X3686,AA3686),[1]Cruces!G:H,2,0))</f>
        <v>Solicitud por BT</v>
      </c>
      <c r="AD3686" s="17">
        <f t="shared" si="1008"/>
        <v>6</v>
      </c>
      <c r="AE3686" s="17">
        <f t="shared" si="1009"/>
        <v>3</v>
      </c>
      <c r="AF3686" s="17">
        <f t="shared" si="1010"/>
        <v>2020</v>
      </c>
      <c r="AG3686" s="17" t="str">
        <f>IFERROR(VLOOKUP(MID(A3686,2,4)*1,[1]Cruces!K:L,2,0),"Verificar")</f>
        <v>Atlántico Sur</v>
      </c>
      <c r="AH3686" s="17">
        <f t="shared" ca="1" si="1011"/>
        <v>264</v>
      </c>
      <c r="AI3686" s="17" t="str">
        <f>IFERROR(VLOOKUP(U3686,[1]Cruces!$O$1:$P$6,2,0),"Sin Orden")</f>
        <v>Pendiente</v>
      </c>
      <c r="AJ3686" s="17">
        <f t="shared" si="1012"/>
        <v>31</v>
      </c>
      <c r="AK3686" s="17">
        <f t="shared" si="1013"/>
        <v>8</v>
      </c>
      <c r="AL3686" s="17">
        <f t="shared" si="1014"/>
        <v>2020</v>
      </c>
      <c r="AM3686" s="17">
        <f t="shared" ca="1" si="1015"/>
        <v>86</v>
      </c>
      <c r="AN3686" s="18">
        <f>IFERROR(VLOOKUP(R3686*1,'[1]Ordenes de Servicio'!G:K,5,0),"No Cruza")</f>
        <v>44127</v>
      </c>
      <c r="AO3686" s="17">
        <f t="shared" ca="1" si="1016"/>
        <v>86</v>
      </c>
      <c r="AP3686" s="17">
        <f t="shared" si="1017"/>
        <v>6</v>
      </c>
      <c r="AQ3686" s="17">
        <f t="shared" si="1018"/>
        <v>3</v>
      </c>
      <c r="AR3686" s="17">
        <f t="shared" si="1019"/>
        <v>2020</v>
      </c>
      <c r="AS3686" s="17">
        <f t="shared" ca="1" si="1020"/>
        <v>264</v>
      </c>
      <c r="AT3686" s="17" t="str">
        <f t="shared" ca="1" si="1023"/>
        <v>No</v>
      </c>
      <c r="AU3686" s="17">
        <f t="shared" si="1021"/>
        <v>178</v>
      </c>
      <c r="AV3686" s="17" t="str">
        <f>+VLOOKUP(B3686,[1]Cruces!S:T,2,0)</f>
        <v>7. Ejecución en Campo OS BT</v>
      </c>
    </row>
    <row r="3687" spans="1:48" hidden="1" x14ac:dyDescent="0.25">
      <c r="A3687" s="17" t="s">
        <v>6543</v>
      </c>
      <c r="B3687" s="17" t="s">
        <v>68</v>
      </c>
      <c r="C3687" s="17">
        <v>0</v>
      </c>
      <c r="D3687" s="17">
        <v>0</v>
      </c>
      <c r="E3687" s="17" t="s">
        <v>55</v>
      </c>
      <c r="F3687" s="17" t="s">
        <v>120</v>
      </c>
      <c r="G3687" s="17" t="s">
        <v>6544</v>
      </c>
      <c r="H3687" s="17">
        <v>0</v>
      </c>
      <c r="I3687" s="17" t="s">
        <v>71</v>
      </c>
      <c r="J3687" s="17" t="s">
        <v>59</v>
      </c>
      <c r="K3687" s="17" t="s">
        <v>6545</v>
      </c>
      <c r="L3687" s="17" t="s">
        <v>122</v>
      </c>
      <c r="M3687" s="17" t="s">
        <v>123</v>
      </c>
      <c r="N3687" s="17" t="s">
        <v>75</v>
      </c>
      <c r="O3687" s="17">
        <v>20171107</v>
      </c>
      <c r="P3687" s="17">
        <v>20171221</v>
      </c>
      <c r="Q3687" s="17">
        <v>7551</v>
      </c>
      <c r="R3687" s="17">
        <v>24764341</v>
      </c>
      <c r="S3687" s="17" t="s">
        <v>76</v>
      </c>
      <c r="T3687" s="17" t="s">
        <v>63</v>
      </c>
      <c r="U3687" s="17" t="s">
        <v>91</v>
      </c>
      <c r="V3687" s="17">
        <f t="shared" si="1022"/>
        <v>37.5</v>
      </c>
      <c r="W3687" s="17">
        <v>37500</v>
      </c>
      <c r="X3687" s="17" t="s">
        <v>64</v>
      </c>
      <c r="Y3687" s="17" t="s">
        <v>136</v>
      </c>
      <c r="Z3687" s="17">
        <v>20180202</v>
      </c>
      <c r="AA3687" s="17" t="s">
        <v>78</v>
      </c>
      <c r="AB3687" s="17">
        <v>1</v>
      </c>
      <c r="AC3687" s="17" t="str">
        <f>IFERROR(VLOOKUP(A3687,[1]Cruces!AJ:AK,2,0),VLOOKUP(CONCATENATE(X3687,AA3687),[1]Cruces!G:H,2,0))</f>
        <v>Solicitud de Obra</v>
      </c>
      <c r="AD3687" s="17">
        <f t="shared" si="1008"/>
        <v>7</v>
      </c>
      <c r="AE3687" s="17">
        <f t="shared" si="1009"/>
        <v>11</v>
      </c>
      <c r="AF3687" s="17">
        <f t="shared" si="1010"/>
        <v>2017</v>
      </c>
      <c r="AG3687" s="17" t="str">
        <f>IFERROR(VLOOKUP(MID(A3687,2,4)*1,[1]Cruces!K:L,2,0),"Verificar")</f>
        <v>Atlántico Norte</v>
      </c>
      <c r="AH3687" s="17">
        <f t="shared" ca="1" si="1011"/>
        <v>1114</v>
      </c>
      <c r="AI3687" s="17" t="str">
        <f>IFERROR(VLOOKUP(U3687,[1]Cruces!$O$1:$P$6,2,0),"Sin Orden")</f>
        <v>Resuelta</v>
      </c>
      <c r="AJ3687" s="17">
        <f t="shared" si="1012"/>
        <v>2</v>
      </c>
      <c r="AK3687" s="17">
        <f t="shared" si="1013"/>
        <v>2</v>
      </c>
      <c r="AL3687" s="17">
        <f t="shared" si="1014"/>
        <v>2018</v>
      </c>
      <c r="AM3687" s="17">
        <f t="shared" ca="1" si="1015"/>
        <v>1027</v>
      </c>
      <c r="AN3687" s="18">
        <f>IFERROR(VLOOKUP(R3687*1,'[1]Ordenes de Servicio'!G:K,5,0),"No Cruza")</f>
        <v>43146</v>
      </c>
      <c r="AO3687" s="17">
        <f t="shared" ca="1" si="1016"/>
        <v>87</v>
      </c>
      <c r="AP3687" s="17">
        <f t="shared" si="1017"/>
        <v>21</v>
      </c>
      <c r="AQ3687" s="17">
        <f t="shared" si="1018"/>
        <v>12</v>
      </c>
      <c r="AR3687" s="17">
        <f t="shared" si="1019"/>
        <v>2017</v>
      </c>
      <c r="AS3687" s="17">
        <f t="shared" ca="1" si="1020"/>
        <v>1070</v>
      </c>
      <c r="AT3687" s="17" t="str">
        <f t="shared" ca="1" si="1023"/>
        <v>Si</v>
      </c>
      <c r="AU3687" s="17">
        <f t="shared" si="1021"/>
        <v>43</v>
      </c>
      <c r="AV3687" s="17" t="str">
        <f>+VLOOKUP(B3687,[1]Cruces!S:T,2,0)</f>
        <v>5. Consultoría / Adjudicación</v>
      </c>
    </row>
    <row r="3688" spans="1:48" hidden="1" x14ac:dyDescent="0.25">
      <c r="A3688" s="17" t="s">
        <v>6546</v>
      </c>
      <c r="B3688" s="17" t="s">
        <v>54</v>
      </c>
      <c r="C3688" s="17">
        <v>0</v>
      </c>
      <c r="D3688" s="17">
        <v>0</v>
      </c>
      <c r="E3688" s="17" t="s">
        <v>55</v>
      </c>
      <c r="F3688" s="17" t="s">
        <v>81</v>
      </c>
      <c r="G3688" s="17" t="s">
        <v>6547</v>
      </c>
      <c r="H3688" s="17">
        <v>3116348064</v>
      </c>
      <c r="I3688" s="17" t="s">
        <v>104</v>
      </c>
      <c r="J3688" s="17" t="s">
        <v>59</v>
      </c>
      <c r="K3688" s="17" t="s">
        <v>6548</v>
      </c>
      <c r="L3688" s="17" t="s">
        <v>85</v>
      </c>
      <c r="M3688" s="17" t="s">
        <v>86</v>
      </c>
      <c r="N3688" s="17" t="s">
        <v>62</v>
      </c>
      <c r="O3688" s="17">
        <v>20201106</v>
      </c>
      <c r="P3688" s="17">
        <v>20201111</v>
      </c>
      <c r="Q3688" s="17">
        <v>9340</v>
      </c>
      <c r="R3688" s="17">
        <v>28274957</v>
      </c>
      <c r="S3688" s="17" t="s">
        <v>100</v>
      </c>
      <c r="T3688" s="17" t="s">
        <v>63</v>
      </c>
      <c r="U3688" s="17" t="s">
        <v>91</v>
      </c>
      <c r="V3688" s="17">
        <f t="shared" si="1022"/>
        <v>45</v>
      </c>
      <c r="W3688" s="17">
        <v>45000</v>
      </c>
      <c r="X3688" s="17" t="s">
        <v>64</v>
      </c>
      <c r="Y3688" s="17" t="s">
        <v>65</v>
      </c>
      <c r="Z3688" s="17">
        <v>20201111</v>
      </c>
      <c r="AA3688" s="17" t="s">
        <v>78</v>
      </c>
      <c r="AB3688" s="17">
        <v>1</v>
      </c>
      <c r="AC3688" s="17" t="str">
        <f>IFERROR(VLOOKUP(A3688,[1]Cruces!AJ:AK,2,0),VLOOKUP(CONCATENATE(X3688,AA3688),[1]Cruces!G:H,2,0))</f>
        <v>Solicitud de Obra</v>
      </c>
      <c r="AD3688" s="17">
        <f t="shared" si="1008"/>
        <v>6</v>
      </c>
      <c r="AE3688" s="17">
        <f t="shared" si="1009"/>
        <v>11</v>
      </c>
      <c r="AF3688" s="17">
        <f t="shared" si="1010"/>
        <v>2020</v>
      </c>
      <c r="AG3688" s="17" t="str">
        <f>IFERROR(VLOOKUP(MID(A3688,2,4)*1,[1]Cruces!K:L,2,0),"Verificar")</f>
        <v>Magdalena</v>
      </c>
      <c r="AH3688" s="17">
        <f t="shared" ca="1" si="1011"/>
        <v>19</v>
      </c>
      <c r="AI3688" s="17" t="str">
        <f>IFERROR(VLOOKUP(U3688,[1]Cruces!$O$1:$P$6,2,0),"Sin Orden")</f>
        <v>Resuelta</v>
      </c>
      <c r="AJ3688" s="17">
        <f t="shared" si="1012"/>
        <v>11</v>
      </c>
      <c r="AK3688" s="17">
        <f t="shared" si="1013"/>
        <v>11</v>
      </c>
      <c r="AL3688" s="17">
        <f t="shared" si="1014"/>
        <v>2020</v>
      </c>
      <c r="AM3688" s="17">
        <f t="shared" ca="1" si="1015"/>
        <v>14</v>
      </c>
      <c r="AN3688" s="18" t="str">
        <f>IFERROR(VLOOKUP(R3688*1,'[1]Ordenes de Servicio'!G:K,5,0),"No Cruza")</f>
        <v>No Cruza</v>
      </c>
      <c r="AO3688" s="17">
        <f t="shared" ca="1" si="1016"/>
        <v>5</v>
      </c>
      <c r="AP3688" s="17">
        <f t="shared" si="1017"/>
        <v>11</v>
      </c>
      <c r="AQ3688" s="17">
        <f t="shared" si="1018"/>
        <v>11</v>
      </c>
      <c r="AR3688" s="17">
        <f t="shared" si="1019"/>
        <v>2020</v>
      </c>
      <c r="AS3688" s="17">
        <f t="shared" ca="1" si="1020"/>
        <v>14</v>
      </c>
      <c r="AT3688" s="17" t="str">
        <f t="shared" ca="1" si="1023"/>
        <v>No</v>
      </c>
      <c r="AU3688" s="17">
        <f t="shared" si="1021"/>
        <v>0</v>
      </c>
      <c r="AV3688" s="17" t="str">
        <f>+VLOOKUP(B3688,[1]Cruces!S:T,2,0)</f>
        <v>4. Presupuesto de Obra</v>
      </c>
    </row>
    <row r="3689" spans="1:48" hidden="1" x14ac:dyDescent="0.25">
      <c r="A3689" s="17" t="s">
        <v>10288</v>
      </c>
      <c r="B3689" s="17" t="s">
        <v>1943</v>
      </c>
      <c r="C3689" s="17">
        <v>8819547</v>
      </c>
      <c r="D3689" s="17">
        <v>20047579</v>
      </c>
      <c r="E3689" s="17" t="s">
        <v>93</v>
      </c>
      <c r="F3689" s="17" t="s">
        <v>7082</v>
      </c>
      <c r="G3689" s="17" t="s">
        <v>10289</v>
      </c>
      <c r="H3689" s="17">
        <v>3014464867</v>
      </c>
      <c r="I3689" s="17" t="s">
        <v>71</v>
      </c>
      <c r="J3689" s="17" t="s">
        <v>10290</v>
      </c>
      <c r="K3689" s="17" t="s">
        <v>10291</v>
      </c>
      <c r="L3689" s="17" t="s">
        <v>7400</v>
      </c>
      <c r="M3689" s="17" t="s">
        <v>7401</v>
      </c>
      <c r="N3689" s="17" t="s">
        <v>1946</v>
      </c>
      <c r="O3689" s="17">
        <v>20201111</v>
      </c>
      <c r="P3689" s="17">
        <v>20201113</v>
      </c>
      <c r="Q3689" s="17">
        <v>1170</v>
      </c>
      <c r="R3689" s="17">
        <v>28282058</v>
      </c>
      <c r="S3689" s="17" t="s">
        <v>6601</v>
      </c>
      <c r="T3689" s="17" t="s">
        <v>63</v>
      </c>
      <c r="U3689" s="17" t="s">
        <v>88</v>
      </c>
      <c r="V3689" s="17">
        <f t="shared" si="1022"/>
        <v>3</v>
      </c>
      <c r="W3689" s="17">
        <v>3000</v>
      </c>
      <c r="X3689" s="17" t="s">
        <v>89</v>
      </c>
      <c r="Y3689" s="17" t="s">
        <v>1943</v>
      </c>
      <c r="Z3689" s="17">
        <v>20201113</v>
      </c>
      <c r="AA3689" s="17" t="s">
        <v>1947</v>
      </c>
      <c r="AB3689" s="17">
        <v>1</v>
      </c>
      <c r="AC3689" s="17" t="str">
        <f>IFERROR(VLOOKUP(A3689,[1]Cruces!AJ:AK,2,0),VLOOKUP(CONCATENATE(X3689,AA3689),[1]Cruces!G:H,2,0))</f>
        <v>Solicitud por BT</v>
      </c>
      <c r="AD3689" s="17">
        <f t="shared" si="1008"/>
        <v>11</v>
      </c>
      <c r="AE3689" s="17">
        <f t="shared" si="1009"/>
        <v>11</v>
      </c>
      <c r="AF3689" s="17">
        <f t="shared" si="1010"/>
        <v>2020</v>
      </c>
      <c r="AG3689" s="17" t="str">
        <f>IFERROR(VLOOKUP(MID(A3689,2,4)*1,[1]Cruces!K:L,2,0),"Verificar")</f>
        <v>Atlántico Norte</v>
      </c>
      <c r="AH3689" s="17">
        <f t="shared" ca="1" si="1011"/>
        <v>14</v>
      </c>
      <c r="AI3689" s="17" t="str">
        <f>IFERROR(VLOOKUP(U3689,[1]Cruces!$O$1:$P$6,2,0),"Sin Orden")</f>
        <v>Resuelta</v>
      </c>
      <c r="AJ3689" s="17">
        <f t="shared" si="1012"/>
        <v>13</v>
      </c>
      <c r="AK3689" s="17">
        <f t="shared" si="1013"/>
        <v>11</v>
      </c>
      <c r="AL3689" s="17">
        <f t="shared" si="1014"/>
        <v>2020</v>
      </c>
      <c r="AM3689" s="17">
        <f t="shared" ca="1" si="1015"/>
        <v>12</v>
      </c>
      <c r="AN3689" s="18" t="str">
        <f>IFERROR(VLOOKUP(R3689*1,'[1]Ordenes de Servicio'!G:K,5,0),"No Cruza")</f>
        <v>No Cruza</v>
      </c>
      <c r="AO3689" s="17">
        <f t="shared" ca="1" si="1016"/>
        <v>2</v>
      </c>
      <c r="AP3689" s="17">
        <f t="shared" si="1017"/>
        <v>13</v>
      </c>
      <c r="AQ3689" s="17">
        <f t="shared" si="1018"/>
        <v>11</v>
      </c>
      <c r="AR3689" s="17">
        <f t="shared" si="1019"/>
        <v>2020</v>
      </c>
      <c r="AS3689" s="17">
        <f t="shared" ca="1" si="1020"/>
        <v>12</v>
      </c>
      <c r="AT3689" s="17" t="str">
        <f t="shared" ca="1" si="1023"/>
        <v>No</v>
      </c>
      <c r="AU3689" s="17">
        <f t="shared" si="1021"/>
        <v>0</v>
      </c>
      <c r="AV3689" s="17" t="str">
        <f>+VLOOKUP(B3689,[1]Cruces!S:T,2,0)</f>
        <v>7. Ejecución en Campo OS BT</v>
      </c>
    </row>
    <row r="3690" spans="1:48" hidden="1" x14ac:dyDescent="0.25">
      <c r="A3690" s="17" t="s">
        <v>10292</v>
      </c>
      <c r="B3690" s="17" t="s">
        <v>569</v>
      </c>
      <c r="C3690" s="17">
        <v>0</v>
      </c>
      <c r="D3690" s="17">
        <v>0</v>
      </c>
      <c r="E3690" s="17" t="s">
        <v>55</v>
      </c>
      <c r="F3690" s="17" t="s">
        <v>7082</v>
      </c>
      <c r="G3690" s="17" t="s">
        <v>10293</v>
      </c>
      <c r="H3690" s="17" t="s">
        <v>10294</v>
      </c>
      <c r="I3690" s="17" t="s">
        <v>71</v>
      </c>
      <c r="J3690" s="17" t="s">
        <v>59</v>
      </c>
      <c r="K3690" s="17" t="s">
        <v>97</v>
      </c>
      <c r="L3690" s="17" t="s">
        <v>7400</v>
      </c>
      <c r="M3690" s="17" t="s">
        <v>7401</v>
      </c>
      <c r="N3690" s="17" t="s">
        <v>572</v>
      </c>
      <c r="O3690" s="17">
        <v>20201008</v>
      </c>
      <c r="P3690" s="17">
        <v>20201008</v>
      </c>
      <c r="Q3690" s="17">
        <v>9510</v>
      </c>
      <c r="R3690" s="17">
        <v>0</v>
      </c>
      <c r="S3690" s="17"/>
      <c r="T3690" s="17" t="s">
        <v>63</v>
      </c>
      <c r="U3690" s="17"/>
      <c r="V3690" s="17">
        <f t="shared" si="1022"/>
        <v>3</v>
      </c>
      <c r="W3690" s="17">
        <v>3000</v>
      </c>
      <c r="X3690" s="17" t="s">
        <v>7065</v>
      </c>
      <c r="Y3690" s="17" t="s">
        <v>569</v>
      </c>
      <c r="Z3690" s="17">
        <v>20201008</v>
      </c>
      <c r="AA3690" s="17" t="s">
        <v>1947</v>
      </c>
      <c r="AB3690" s="17">
        <v>1</v>
      </c>
      <c r="AC3690" s="17" t="str">
        <f>IFERROR(VLOOKUP(A3690,[1]Cruces!AJ:AK,2,0),VLOOKUP(CONCATENATE(X3690,AA3690),[1]Cruces!G:H,2,0))</f>
        <v>Solicitud por BT</v>
      </c>
      <c r="AD3690" s="17">
        <f t="shared" si="1008"/>
        <v>8</v>
      </c>
      <c r="AE3690" s="17">
        <f t="shared" si="1009"/>
        <v>10</v>
      </c>
      <c r="AF3690" s="17">
        <f t="shared" si="1010"/>
        <v>2020</v>
      </c>
      <c r="AG3690" s="17" t="str">
        <f>IFERROR(VLOOKUP(MID(A3690,2,4)*1,[1]Cruces!K:L,2,0),"Verificar")</f>
        <v>Atlántico Norte</v>
      </c>
      <c r="AH3690" s="17">
        <f t="shared" ca="1" si="1011"/>
        <v>48</v>
      </c>
      <c r="AI3690" s="17" t="str">
        <f>IFERROR(VLOOKUP(U3690,[1]Cruces!$O$1:$P$6,2,0),"Sin Orden")</f>
        <v>Sin Orden</v>
      </c>
      <c r="AJ3690" s="17">
        <f t="shared" si="1012"/>
        <v>8</v>
      </c>
      <c r="AK3690" s="17">
        <f t="shared" si="1013"/>
        <v>10</v>
      </c>
      <c r="AL3690" s="17">
        <f t="shared" si="1014"/>
        <v>2020</v>
      </c>
      <c r="AM3690" s="17">
        <f t="shared" ca="1" si="1015"/>
        <v>48</v>
      </c>
      <c r="AN3690" s="18" t="str">
        <f>IFERROR(VLOOKUP(R3690*1,'[1]Ordenes de Servicio'!G:K,5,0),"No Cruza")</f>
        <v>No Cruza</v>
      </c>
      <c r="AO3690" s="17">
        <f t="shared" ca="1" si="1016"/>
        <v>48</v>
      </c>
      <c r="AP3690" s="17">
        <f t="shared" si="1017"/>
        <v>8</v>
      </c>
      <c r="AQ3690" s="17">
        <f t="shared" si="1018"/>
        <v>10</v>
      </c>
      <c r="AR3690" s="17">
        <f t="shared" si="1019"/>
        <v>2020</v>
      </c>
      <c r="AS3690" s="17">
        <f t="shared" ca="1" si="1020"/>
        <v>48</v>
      </c>
      <c r="AT3690" s="17" t="str">
        <f t="shared" ca="1" si="1023"/>
        <v>No</v>
      </c>
      <c r="AU3690" s="17">
        <f t="shared" si="1021"/>
        <v>0</v>
      </c>
      <c r="AV3690" s="17" t="str">
        <f>+VLOOKUP(B3690,[1]Cruces!S:T,2,0)</f>
        <v>1. Solicitud</v>
      </c>
    </row>
    <row r="3691" spans="1:48" hidden="1" x14ac:dyDescent="0.25">
      <c r="A3691" s="17" t="s">
        <v>6549</v>
      </c>
      <c r="B3691" s="17" t="s">
        <v>54</v>
      </c>
      <c r="C3691" s="17">
        <v>8999602</v>
      </c>
      <c r="D3691" s="17">
        <v>36050565</v>
      </c>
      <c r="E3691" s="17" t="s">
        <v>745</v>
      </c>
      <c r="F3691" s="17" t="s">
        <v>81</v>
      </c>
      <c r="G3691" s="17" t="s">
        <v>6550</v>
      </c>
      <c r="H3691" s="17">
        <v>3016705061</v>
      </c>
      <c r="I3691" s="17" t="s">
        <v>116</v>
      </c>
      <c r="J3691" s="17" t="s">
        <v>6551</v>
      </c>
      <c r="K3691" s="17" t="s">
        <v>6552</v>
      </c>
      <c r="L3691" s="17" t="s">
        <v>85</v>
      </c>
      <c r="M3691" s="17" t="s">
        <v>86</v>
      </c>
      <c r="N3691" s="17" t="s">
        <v>62</v>
      </c>
      <c r="O3691" s="17">
        <v>20201011</v>
      </c>
      <c r="P3691" s="17">
        <v>20201019</v>
      </c>
      <c r="Q3691" s="17">
        <v>3460</v>
      </c>
      <c r="R3691" s="17">
        <v>28230756</v>
      </c>
      <c r="S3691" s="17" t="s">
        <v>100</v>
      </c>
      <c r="T3691" s="17" t="s">
        <v>63</v>
      </c>
      <c r="U3691" s="17" t="s">
        <v>91</v>
      </c>
      <c r="V3691" s="17">
        <f t="shared" si="1022"/>
        <v>225</v>
      </c>
      <c r="W3691" s="17">
        <v>225000</v>
      </c>
      <c r="X3691" s="17" t="s">
        <v>89</v>
      </c>
      <c r="Y3691" s="17" t="s">
        <v>65</v>
      </c>
      <c r="Z3691" s="17">
        <v>20201019</v>
      </c>
      <c r="AA3691" s="17" t="s">
        <v>101</v>
      </c>
      <c r="AB3691" s="17">
        <v>1</v>
      </c>
      <c r="AC3691" s="17" t="str">
        <f>IFERROR(VLOOKUP(A3691,[1]Cruces!AJ:AK,2,0),VLOOKUP(CONCATENATE(X3691,AA3691),[1]Cruces!G:H,2,0))</f>
        <v>Solicitud de Obra</v>
      </c>
      <c r="AD3691" s="17">
        <f t="shared" si="1008"/>
        <v>11</v>
      </c>
      <c r="AE3691" s="17">
        <f t="shared" si="1009"/>
        <v>10</v>
      </c>
      <c r="AF3691" s="17">
        <f t="shared" si="1010"/>
        <v>2020</v>
      </c>
      <c r="AG3691" s="17" t="str">
        <f>IFERROR(VLOOKUP(MID(A3691,2,4)*1,[1]Cruces!K:L,2,0),"Verificar")</f>
        <v>Magdalena</v>
      </c>
      <c r="AH3691" s="17">
        <f t="shared" ca="1" si="1011"/>
        <v>45</v>
      </c>
      <c r="AI3691" s="17" t="str">
        <f>IFERROR(VLOOKUP(U3691,[1]Cruces!$O$1:$P$6,2,0),"Sin Orden")</f>
        <v>Resuelta</v>
      </c>
      <c r="AJ3691" s="17">
        <f t="shared" si="1012"/>
        <v>19</v>
      </c>
      <c r="AK3691" s="17">
        <f t="shared" si="1013"/>
        <v>10</v>
      </c>
      <c r="AL3691" s="17">
        <f t="shared" si="1014"/>
        <v>2020</v>
      </c>
      <c r="AM3691" s="17">
        <f t="shared" ca="1" si="1015"/>
        <v>37</v>
      </c>
      <c r="AN3691" s="18" t="str">
        <f>IFERROR(VLOOKUP(R3691*1,'[1]Ordenes de Servicio'!G:K,5,0),"No Cruza")</f>
        <v>No Cruza</v>
      </c>
      <c r="AO3691" s="17">
        <f t="shared" ca="1" si="1016"/>
        <v>8</v>
      </c>
      <c r="AP3691" s="17">
        <f t="shared" si="1017"/>
        <v>19</v>
      </c>
      <c r="AQ3691" s="17">
        <f t="shared" si="1018"/>
        <v>10</v>
      </c>
      <c r="AR3691" s="17">
        <f t="shared" si="1019"/>
        <v>2020</v>
      </c>
      <c r="AS3691" s="17">
        <f t="shared" ca="1" si="1020"/>
        <v>37</v>
      </c>
      <c r="AT3691" s="17" t="str">
        <f t="shared" ca="1" si="1023"/>
        <v>No</v>
      </c>
      <c r="AU3691" s="17">
        <f t="shared" si="1021"/>
        <v>0</v>
      </c>
      <c r="AV3691" s="17" t="str">
        <f>+VLOOKUP(B3691,[1]Cruces!S:T,2,0)</f>
        <v>4. Presupuesto de Obra</v>
      </c>
    </row>
    <row r="3692" spans="1:48" hidden="1" x14ac:dyDescent="0.25">
      <c r="A3692" s="17" t="s">
        <v>10295</v>
      </c>
      <c r="B3692" s="17" t="s">
        <v>569</v>
      </c>
      <c r="C3692" s="17">
        <v>0</v>
      </c>
      <c r="D3692" s="17">
        <v>0</v>
      </c>
      <c r="E3692" s="17" t="s">
        <v>55</v>
      </c>
      <c r="F3692" s="17" t="s">
        <v>7098</v>
      </c>
      <c r="G3692" s="17" t="s">
        <v>10296</v>
      </c>
      <c r="H3692" s="17">
        <v>3046334796</v>
      </c>
      <c r="I3692" s="17" t="s">
        <v>71</v>
      </c>
      <c r="J3692" s="17" t="s">
        <v>59</v>
      </c>
      <c r="K3692" s="17" t="s">
        <v>10297</v>
      </c>
      <c r="L3692" s="17" t="s">
        <v>7678</v>
      </c>
      <c r="M3692" s="17" t="s">
        <v>7679</v>
      </c>
      <c r="N3692" s="17" t="s">
        <v>572</v>
      </c>
      <c r="O3692" s="17">
        <v>20201104</v>
      </c>
      <c r="P3692" s="17">
        <v>20201104</v>
      </c>
      <c r="Q3692" s="17">
        <v>1170</v>
      </c>
      <c r="R3692" s="17">
        <v>0</v>
      </c>
      <c r="S3692" s="17"/>
      <c r="T3692" s="17" t="s">
        <v>63</v>
      </c>
      <c r="U3692" s="17"/>
      <c r="V3692" s="17">
        <f t="shared" si="1022"/>
        <v>3</v>
      </c>
      <c r="W3692" s="17">
        <v>3000</v>
      </c>
      <c r="X3692" s="17" t="s">
        <v>7065</v>
      </c>
      <c r="Y3692" s="17" t="s">
        <v>150</v>
      </c>
      <c r="Z3692" s="17">
        <v>20201104</v>
      </c>
      <c r="AA3692" s="17" t="s">
        <v>1947</v>
      </c>
      <c r="AB3692" s="17">
        <v>1</v>
      </c>
      <c r="AC3692" s="17" t="str">
        <f>IFERROR(VLOOKUP(A3692,[1]Cruces!AJ:AK,2,0),VLOOKUP(CONCATENATE(X3692,AA3692),[1]Cruces!G:H,2,0))</f>
        <v>Solicitud por BT</v>
      </c>
      <c r="AD3692" s="17">
        <f t="shared" si="1008"/>
        <v>4</v>
      </c>
      <c r="AE3692" s="17">
        <f t="shared" si="1009"/>
        <v>11</v>
      </c>
      <c r="AF3692" s="17">
        <f t="shared" si="1010"/>
        <v>2020</v>
      </c>
      <c r="AG3692" s="17" t="str">
        <f>IFERROR(VLOOKUP(MID(A3692,2,4)*1,[1]Cruces!K:L,2,0),"Verificar")</f>
        <v>Atlántico Norte</v>
      </c>
      <c r="AH3692" s="17">
        <f t="shared" ca="1" si="1011"/>
        <v>21</v>
      </c>
      <c r="AI3692" s="17" t="str">
        <f>IFERROR(VLOOKUP(U3692,[1]Cruces!$O$1:$P$6,2,0),"Sin Orden")</f>
        <v>Sin Orden</v>
      </c>
      <c r="AJ3692" s="17">
        <f t="shared" si="1012"/>
        <v>4</v>
      </c>
      <c r="AK3692" s="17">
        <f t="shared" si="1013"/>
        <v>11</v>
      </c>
      <c r="AL3692" s="17">
        <f t="shared" si="1014"/>
        <v>2020</v>
      </c>
      <c r="AM3692" s="17">
        <f t="shared" ca="1" si="1015"/>
        <v>21</v>
      </c>
      <c r="AN3692" s="18" t="str">
        <f>IFERROR(VLOOKUP(R3692*1,'[1]Ordenes de Servicio'!G:K,5,0),"No Cruza")</f>
        <v>No Cruza</v>
      </c>
      <c r="AO3692" s="17">
        <f t="shared" ca="1" si="1016"/>
        <v>21</v>
      </c>
      <c r="AP3692" s="17">
        <f t="shared" si="1017"/>
        <v>4</v>
      </c>
      <c r="AQ3692" s="17">
        <f t="shared" si="1018"/>
        <v>11</v>
      </c>
      <c r="AR3692" s="17">
        <f t="shared" si="1019"/>
        <v>2020</v>
      </c>
      <c r="AS3692" s="17">
        <f t="shared" ca="1" si="1020"/>
        <v>21</v>
      </c>
      <c r="AT3692" s="17" t="str">
        <f t="shared" ca="1" si="1023"/>
        <v>No</v>
      </c>
      <c r="AU3692" s="17">
        <f t="shared" si="1021"/>
        <v>0</v>
      </c>
      <c r="AV3692" s="17" t="str">
        <f>+VLOOKUP(B3692,[1]Cruces!S:T,2,0)</f>
        <v>1. Solicitud</v>
      </c>
    </row>
    <row r="3693" spans="1:48" x14ac:dyDescent="0.25">
      <c r="A3693" s="17" t="s">
        <v>6553</v>
      </c>
      <c r="B3693" s="17" t="s">
        <v>80</v>
      </c>
      <c r="C3693" s="17">
        <v>7770151</v>
      </c>
      <c r="D3693" s="17">
        <v>35111412</v>
      </c>
      <c r="E3693" s="17" t="s">
        <v>93</v>
      </c>
      <c r="F3693" s="17" t="s">
        <v>56</v>
      </c>
      <c r="G3693" s="17" t="s">
        <v>6554</v>
      </c>
      <c r="H3693" s="17">
        <v>3103606024</v>
      </c>
      <c r="I3693" s="17" t="s">
        <v>116</v>
      </c>
      <c r="J3693" s="17" t="s">
        <v>6555</v>
      </c>
      <c r="K3693" s="17" t="s">
        <v>1824</v>
      </c>
      <c r="L3693" s="17" t="s">
        <v>117</v>
      </c>
      <c r="M3693" s="17" t="s">
        <v>118</v>
      </c>
      <c r="N3693" s="17" t="s">
        <v>87</v>
      </c>
      <c r="O3693" s="17">
        <v>20190708</v>
      </c>
      <c r="P3693" s="17">
        <v>20200213</v>
      </c>
      <c r="Q3693" s="17">
        <v>1150</v>
      </c>
      <c r="R3693" s="17">
        <v>26943615</v>
      </c>
      <c r="S3693" s="17" t="s">
        <v>76</v>
      </c>
      <c r="T3693" s="17" t="s">
        <v>63</v>
      </c>
      <c r="U3693" s="17" t="s">
        <v>88</v>
      </c>
      <c r="V3693" s="17">
        <f t="shared" si="1022"/>
        <v>75</v>
      </c>
      <c r="W3693" s="17">
        <v>75000</v>
      </c>
      <c r="X3693" s="17" t="s">
        <v>89</v>
      </c>
      <c r="Y3693" s="17" t="s">
        <v>80</v>
      </c>
      <c r="Z3693" s="17">
        <v>20200213</v>
      </c>
      <c r="AA3693" s="17" t="s">
        <v>78</v>
      </c>
      <c r="AB3693" s="17">
        <v>1</v>
      </c>
      <c r="AC3693" s="17" t="str">
        <f>IFERROR(VLOOKUP(A3693,[1]Cruces!AJ:AK,2,0),VLOOKUP(CONCATENATE(X3693,AA3693),[1]Cruces!G:H,2,0))</f>
        <v>Solicitud de Obra</v>
      </c>
      <c r="AD3693" s="17">
        <f t="shared" si="1008"/>
        <v>8</v>
      </c>
      <c r="AE3693" s="17">
        <f t="shared" si="1009"/>
        <v>7</v>
      </c>
      <c r="AF3693" s="17">
        <f t="shared" si="1010"/>
        <v>2019</v>
      </c>
      <c r="AG3693" s="17" t="str">
        <f>IFERROR(VLOOKUP(MID(A3693,2,4)*1,[1]Cruces!K:L,2,0),"Verificar")</f>
        <v>Atlántico Norte</v>
      </c>
      <c r="AH3693" s="17">
        <f t="shared" ca="1" si="1011"/>
        <v>506</v>
      </c>
      <c r="AI3693" s="17" t="str">
        <f>IFERROR(VLOOKUP(U3693,[1]Cruces!$O$1:$P$6,2,0),"Sin Orden")</f>
        <v>Resuelta</v>
      </c>
      <c r="AJ3693" s="17">
        <f t="shared" si="1012"/>
        <v>13</v>
      </c>
      <c r="AK3693" s="17">
        <f t="shared" si="1013"/>
        <v>2</v>
      </c>
      <c r="AL3693" s="17">
        <f t="shared" si="1014"/>
        <v>2020</v>
      </c>
      <c r="AM3693" s="17">
        <f t="shared" ca="1" si="1015"/>
        <v>286</v>
      </c>
      <c r="AN3693" s="18" t="str">
        <f>IFERROR(VLOOKUP(R3693*1,'[1]Ordenes de Servicio'!G:K,5,0),"No Cruza")</f>
        <v>No Cruza</v>
      </c>
      <c r="AO3693" s="17">
        <f t="shared" ca="1" si="1016"/>
        <v>220</v>
      </c>
      <c r="AP3693" s="17">
        <f t="shared" si="1017"/>
        <v>13</v>
      </c>
      <c r="AQ3693" s="17">
        <f t="shared" si="1018"/>
        <v>2</v>
      </c>
      <c r="AR3693" s="17">
        <f t="shared" si="1019"/>
        <v>2020</v>
      </c>
      <c r="AS3693" s="17">
        <f t="shared" ca="1" si="1020"/>
        <v>286</v>
      </c>
      <c r="AT3693" s="17" t="str">
        <f t="shared" ca="1" si="1023"/>
        <v>No</v>
      </c>
      <c r="AU3693" s="17">
        <f t="shared" si="1021"/>
        <v>0</v>
      </c>
      <c r="AV3693" s="17" t="str">
        <f>+VLOOKUP(B3693,[1]Cruces!S:T,2,0)</f>
        <v>8. Puesta en Servicio</v>
      </c>
    </row>
    <row r="3694" spans="1:48" hidden="1" x14ac:dyDescent="0.25">
      <c r="A3694" s="17" t="s">
        <v>10298</v>
      </c>
      <c r="B3694" s="17" t="s">
        <v>1943</v>
      </c>
      <c r="C3694" s="17">
        <v>0</v>
      </c>
      <c r="D3694" s="17">
        <v>0</v>
      </c>
      <c r="E3694" s="17" t="s">
        <v>55</v>
      </c>
      <c r="F3694" s="17" t="s">
        <v>932</v>
      </c>
      <c r="G3694" s="17" t="s">
        <v>10299</v>
      </c>
      <c r="H3694" s="17">
        <v>3014245848</v>
      </c>
      <c r="I3694" s="17" t="s">
        <v>71</v>
      </c>
      <c r="J3694" s="17" t="s">
        <v>59</v>
      </c>
      <c r="K3694" s="17" t="s">
        <v>97</v>
      </c>
      <c r="L3694" s="17" t="s">
        <v>7192</v>
      </c>
      <c r="M3694" s="17" t="s">
        <v>7193</v>
      </c>
      <c r="N3694" s="17" t="s">
        <v>1946</v>
      </c>
      <c r="O3694" s="17">
        <v>20201120</v>
      </c>
      <c r="P3694" s="17">
        <v>20201120</v>
      </c>
      <c r="Q3694" s="17">
        <v>3410</v>
      </c>
      <c r="R3694" s="17">
        <v>28292669</v>
      </c>
      <c r="S3694" s="17" t="s">
        <v>6601</v>
      </c>
      <c r="T3694" s="17" t="s">
        <v>63</v>
      </c>
      <c r="U3694" s="17" t="s">
        <v>77</v>
      </c>
      <c r="V3694" s="17">
        <f t="shared" si="1022"/>
        <v>1</v>
      </c>
      <c r="W3694" s="17">
        <v>1000</v>
      </c>
      <c r="X3694" s="17" t="s">
        <v>7065</v>
      </c>
      <c r="Y3694" s="17" t="s">
        <v>1943</v>
      </c>
      <c r="Z3694" s="17">
        <v>20201120</v>
      </c>
      <c r="AA3694" s="17" t="s">
        <v>1947</v>
      </c>
      <c r="AB3694" s="17">
        <v>1</v>
      </c>
      <c r="AC3694" s="17" t="str">
        <f>IFERROR(VLOOKUP(A3694,[1]Cruces!AJ:AK,2,0),VLOOKUP(CONCATENATE(X3694,AA3694),[1]Cruces!G:H,2,0))</f>
        <v>Solicitud por BT</v>
      </c>
      <c r="AD3694" s="17">
        <f t="shared" si="1008"/>
        <v>20</v>
      </c>
      <c r="AE3694" s="17">
        <f t="shared" si="1009"/>
        <v>11</v>
      </c>
      <c r="AF3694" s="17">
        <f t="shared" si="1010"/>
        <v>2020</v>
      </c>
      <c r="AG3694" s="17" t="str">
        <f>IFERROR(VLOOKUP(MID(A3694,2,4)*1,[1]Cruces!K:L,2,0),"Verificar")</f>
        <v>Magdalena</v>
      </c>
      <c r="AH3694" s="17">
        <f t="shared" ca="1" si="1011"/>
        <v>5</v>
      </c>
      <c r="AI3694" s="17" t="str">
        <f>IFERROR(VLOOKUP(U3694,[1]Cruces!$O$1:$P$6,2,0),"Sin Orden")</f>
        <v>Pendiente</v>
      </c>
      <c r="AJ3694" s="17">
        <f t="shared" si="1012"/>
        <v>20</v>
      </c>
      <c r="AK3694" s="17">
        <f t="shared" si="1013"/>
        <v>11</v>
      </c>
      <c r="AL3694" s="17">
        <f t="shared" si="1014"/>
        <v>2020</v>
      </c>
      <c r="AM3694" s="17">
        <f t="shared" ca="1" si="1015"/>
        <v>5</v>
      </c>
      <c r="AN3694" s="18" t="str">
        <f>IFERROR(VLOOKUP(R3694*1,'[1]Ordenes de Servicio'!G:K,5,0),"No Cruza")</f>
        <v>No Cruza</v>
      </c>
      <c r="AO3694" s="17">
        <f t="shared" ca="1" si="1016"/>
        <v>5</v>
      </c>
      <c r="AP3694" s="17">
        <f t="shared" si="1017"/>
        <v>20</v>
      </c>
      <c r="AQ3694" s="17">
        <f t="shared" si="1018"/>
        <v>11</v>
      </c>
      <c r="AR3694" s="17">
        <f t="shared" si="1019"/>
        <v>2020</v>
      </c>
      <c r="AS3694" s="17">
        <f t="shared" ca="1" si="1020"/>
        <v>5</v>
      </c>
      <c r="AT3694" s="17" t="str">
        <f t="shared" ca="1" si="1023"/>
        <v>No</v>
      </c>
      <c r="AU3694" s="17">
        <f t="shared" si="1021"/>
        <v>0</v>
      </c>
      <c r="AV3694" s="17" t="str">
        <f>+VLOOKUP(B3694,[1]Cruces!S:T,2,0)</f>
        <v>7. Ejecución en Campo OS BT</v>
      </c>
    </row>
    <row r="3695" spans="1:48" hidden="1" x14ac:dyDescent="0.25">
      <c r="A3695" s="17" t="s">
        <v>10300</v>
      </c>
      <c r="B3695" s="17" t="s">
        <v>1943</v>
      </c>
      <c r="C3695" s="17">
        <v>1024225</v>
      </c>
      <c r="D3695" s="17">
        <v>10043070</v>
      </c>
      <c r="E3695" s="17" t="s">
        <v>93</v>
      </c>
      <c r="F3695" s="17" t="s">
        <v>932</v>
      </c>
      <c r="G3695" s="17" t="s">
        <v>10301</v>
      </c>
      <c r="H3695" s="17">
        <v>3177811489</v>
      </c>
      <c r="I3695" s="17" t="s">
        <v>71</v>
      </c>
      <c r="J3695" s="17" t="s">
        <v>10302</v>
      </c>
      <c r="K3695" s="17" t="s">
        <v>10303</v>
      </c>
      <c r="L3695" s="17" t="s">
        <v>7380</v>
      </c>
      <c r="M3695" s="17" t="s">
        <v>7381</v>
      </c>
      <c r="N3695" s="17" t="s">
        <v>1946</v>
      </c>
      <c r="O3695" s="17">
        <v>20201027</v>
      </c>
      <c r="P3695" s="17">
        <v>20201027</v>
      </c>
      <c r="Q3695" s="17">
        <v>3410</v>
      </c>
      <c r="R3695" s="17">
        <v>28254349</v>
      </c>
      <c r="S3695" s="17" t="s">
        <v>7072</v>
      </c>
      <c r="T3695" s="17" t="s">
        <v>63</v>
      </c>
      <c r="U3695" s="17" t="s">
        <v>77</v>
      </c>
      <c r="V3695" s="17">
        <f t="shared" si="1022"/>
        <v>3</v>
      </c>
      <c r="W3695" s="17">
        <v>3000</v>
      </c>
      <c r="X3695" s="17" t="s">
        <v>89</v>
      </c>
      <c r="Y3695" s="17" t="s">
        <v>1943</v>
      </c>
      <c r="Z3695" s="17">
        <v>20201027</v>
      </c>
      <c r="AA3695" s="17" t="s">
        <v>1947</v>
      </c>
      <c r="AB3695" s="17">
        <v>1</v>
      </c>
      <c r="AC3695" s="17" t="str">
        <f>IFERROR(VLOOKUP(A3695,[1]Cruces!AJ:AK,2,0),VLOOKUP(CONCATENATE(X3695,AA3695),[1]Cruces!G:H,2,0))</f>
        <v>Solicitud por BT</v>
      </c>
      <c r="AD3695" s="17">
        <f t="shared" si="1008"/>
        <v>27</v>
      </c>
      <c r="AE3695" s="17">
        <f t="shared" si="1009"/>
        <v>10</v>
      </c>
      <c r="AF3695" s="17">
        <f t="shared" si="1010"/>
        <v>2020</v>
      </c>
      <c r="AG3695" s="17" t="str">
        <f>IFERROR(VLOOKUP(MID(A3695,2,4)*1,[1]Cruces!K:L,2,0),"Verificar")</f>
        <v>Magdalena</v>
      </c>
      <c r="AH3695" s="17">
        <f t="shared" ca="1" si="1011"/>
        <v>29</v>
      </c>
      <c r="AI3695" s="17" t="str">
        <f>IFERROR(VLOOKUP(U3695,[1]Cruces!$O$1:$P$6,2,0),"Sin Orden")</f>
        <v>Pendiente</v>
      </c>
      <c r="AJ3695" s="17">
        <f t="shared" si="1012"/>
        <v>27</v>
      </c>
      <c r="AK3695" s="17">
        <f t="shared" si="1013"/>
        <v>10</v>
      </c>
      <c r="AL3695" s="17">
        <f t="shared" si="1014"/>
        <v>2020</v>
      </c>
      <c r="AM3695" s="17">
        <f t="shared" ca="1" si="1015"/>
        <v>29</v>
      </c>
      <c r="AN3695" s="18">
        <f>IFERROR(VLOOKUP(R3695*1,'[1]Ordenes de Servicio'!G:K,5,0),"No Cruza")</f>
        <v>44131</v>
      </c>
      <c r="AO3695" s="17">
        <f t="shared" ca="1" si="1016"/>
        <v>29</v>
      </c>
      <c r="AP3695" s="17">
        <f t="shared" si="1017"/>
        <v>27</v>
      </c>
      <c r="AQ3695" s="17">
        <f t="shared" si="1018"/>
        <v>10</v>
      </c>
      <c r="AR3695" s="17">
        <f t="shared" si="1019"/>
        <v>2020</v>
      </c>
      <c r="AS3695" s="17">
        <f t="shared" ca="1" si="1020"/>
        <v>29</v>
      </c>
      <c r="AT3695" s="17" t="str">
        <f t="shared" ca="1" si="1023"/>
        <v>No</v>
      </c>
      <c r="AU3695" s="17">
        <f t="shared" si="1021"/>
        <v>0</v>
      </c>
      <c r="AV3695" s="17" t="str">
        <f>+VLOOKUP(B3695,[1]Cruces!S:T,2,0)</f>
        <v>7. Ejecución en Campo OS BT</v>
      </c>
    </row>
    <row r="3696" spans="1:48" hidden="1" x14ac:dyDescent="0.25">
      <c r="A3696" s="17" t="s">
        <v>10304</v>
      </c>
      <c r="B3696" s="17" t="s">
        <v>1943</v>
      </c>
      <c r="C3696" s="17">
        <v>0</v>
      </c>
      <c r="D3696" s="17">
        <v>0</v>
      </c>
      <c r="E3696" s="17" t="s">
        <v>55</v>
      </c>
      <c r="F3696" s="17" t="s">
        <v>107</v>
      </c>
      <c r="G3696" s="17" t="s">
        <v>10305</v>
      </c>
      <c r="H3696" s="17">
        <v>3126928924</v>
      </c>
      <c r="I3696" s="17" t="s">
        <v>71</v>
      </c>
      <c r="J3696" s="17" t="s">
        <v>59</v>
      </c>
      <c r="K3696" s="17" t="s">
        <v>10306</v>
      </c>
      <c r="L3696" s="17" t="s">
        <v>10307</v>
      </c>
      <c r="M3696" s="17" t="s">
        <v>10308</v>
      </c>
      <c r="N3696" s="17" t="s">
        <v>1946</v>
      </c>
      <c r="O3696" s="17">
        <v>20201103</v>
      </c>
      <c r="P3696" s="17">
        <v>20201103</v>
      </c>
      <c r="Q3696" s="17">
        <v>7542</v>
      </c>
      <c r="R3696" s="17">
        <v>28266161</v>
      </c>
      <c r="S3696" s="17" t="s">
        <v>6601</v>
      </c>
      <c r="T3696" s="17" t="s">
        <v>63</v>
      </c>
      <c r="U3696" s="17" t="s">
        <v>77</v>
      </c>
      <c r="V3696" s="17">
        <f t="shared" si="1022"/>
        <v>3</v>
      </c>
      <c r="W3696" s="17">
        <v>3000</v>
      </c>
      <c r="X3696" s="17" t="s">
        <v>7065</v>
      </c>
      <c r="Y3696" s="17" t="s">
        <v>1943</v>
      </c>
      <c r="Z3696" s="17">
        <v>20201103</v>
      </c>
      <c r="AA3696" s="17" t="s">
        <v>1947</v>
      </c>
      <c r="AB3696" s="17">
        <v>1</v>
      </c>
      <c r="AC3696" s="17" t="str">
        <f>IFERROR(VLOOKUP(A3696,[1]Cruces!AJ:AK,2,0),VLOOKUP(CONCATENATE(X3696,AA3696),[1]Cruces!G:H,2,0))</f>
        <v>Solicitud por BT</v>
      </c>
      <c r="AD3696" s="17">
        <f t="shared" si="1008"/>
        <v>3</v>
      </c>
      <c r="AE3696" s="17">
        <f t="shared" si="1009"/>
        <v>11</v>
      </c>
      <c r="AF3696" s="17">
        <f t="shared" si="1010"/>
        <v>2020</v>
      </c>
      <c r="AG3696" s="17" t="str">
        <f>IFERROR(VLOOKUP(MID(A3696,2,4)*1,[1]Cruces!K:L,2,0),"Verificar")</f>
        <v>Atlántico Sur</v>
      </c>
      <c r="AH3696" s="17">
        <f t="shared" ca="1" si="1011"/>
        <v>22</v>
      </c>
      <c r="AI3696" s="17" t="str">
        <f>IFERROR(VLOOKUP(U3696,[1]Cruces!$O$1:$P$6,2,0),"Sin Orden")</f>
        <v>Pendiente</v>
      </c>
      <c r="AJ3696" s="17">
        <f t="shared" si="1012"/>
        <v>3</v>
      </c>
      <c r="AK3696" s="17">
        <f t="shared" si="1013"/>
        <v>11</v>
      </c>
      <c r="AL3696" s="17">
        <f t="shared" si="1014"/>
        <v>2020</v>
      </c>
      <c r="AM3696" s="17">
        <f t="shared" ca="1" si="1015"/>
        <v>22</v>
      </c>
      <c r="AN3696" s="18" t="str">
        <f>IFERROR(VLOOKUP(R3696*1,'[1]Ordenes de Servicio'!G:K,5,0),"No Cruza")</f>
        <v>No Cruza</v>
      </c>
      <c r="AO3696" s="17">
        <f t="shared" ca="1" si="1016"/>
        <v>22</v>
      </c>
      <c r="AP3696" s="17">
        <f t="shared" si="1017"/>
        <v>3</v>
      </c>
      <c r="AQ3696" s="17">
        <f t="shared" si="1018"/>
        <v>11</v>
      </c>
      <c r="AR3696" s="17">
        <f t="shared" si="1019"/>
        <v>2020</v>
      </c>
      <c r="AS3696" s="17">
        <f t="shared" ca="1" si="1020"/>
        <v>22</v>
      </c>
      <c r="AT3696" s="17" t="str">
        <f t="shared" ca="1" si="1023"/>
        <v>No</v>
      </c>
      <c r="AU3696" s="17">
        <f t="shared" si="1021"/>
        <v>0</v>
      </c>
      <c r="AV3696" s="17" t="str">
        <f>+VLOOKUP(B3696,[1]Cruces!S:T,2,0)</f>
        <v>7. Ejecución en Campo OS BT</v>
      </c>
    </row>
    <row r="3697" spans="1:48" hidden="1" x14ac:dyDescent="0.25">
      <c r="A3697" s="17" t="s">
        <v>6556</v>
      </c>
      <c r="B3697" s="17" t="s">
        <v>68</v>
      </c>
      <c r="C3697" s="17">
        <v>0</v>
      </c>
      <c r="D3697" s="17">
        <v>0</v>
      </c>
      <c r="E3697" s="17" t="s">
        <v>55</v>
      </c>
      <c r="F3697" s="17" t="s">
        <v>126</v>
      </c>
      <c r="G3697" s="17" t="s">
        <v>6557</v>
      </c>
      <c r="H3697" s="17">
        <v>0</v>
      </c>
      <c r="I3697" s="17" t="s">
        <v>71</v>
      </c>
      <c r="J3697" s="17" t="s">
        <v>59</v>
      </c>
      <c r="K3697" s="17" t="s">
        <v>6558</v>
      </c>
      <c r="L3697" s="17" t="s">
        <v>129</v>
      </c>
      <c r="M3697" s="17" t="s">
        <v>130</v>
      </c>
      <c r="N3697" s="17" t="s">
        <v>75</v>
      </c>
      <c r="O3697" s="17">
        <v>20200522</v>
      </c>
      <c r="P3697" s="17">
        <v>20200731</v>
      </c>
      <c r="Q3697" s="17">
        <v>9330</v>
      </c>
      <c r="R3697" s="17">
        <v>27905979</v>
      </c>
      <c r="S3697" s="17" t="s">
        <v>76</v>
      </c>
      <c r="T3697" s="17" t="s">
        <v>63</v>
      </c>
      <c r="U3697" s="17" t="s">
        <v>91</v>
      </c>
      <c r="V3697" s="17">
        <f t="shared" si="1022"/>
        <v>15</v>
      </c>
      <c r="W3697" s="17">
        <v>15000</v>
      </c>
      <c r="X3697" s="17" t="s">
        <v>64</v>
      </c>
      <c r="Y3697" s="17" t="s">
        <v>188</v>
      </c>
      <c r="Z3697" s="17">
        <v>20200731</v>
      </c>
      <c r="AA3697" s="17" t="s">
        <v>78</v>
      </c>
      <c r="AB3697" s="17">
        <v>1</v>
      </c>
      <c r="AC3697" s="17" t="str">
        <f>IFERROR(VLOOKUP(A3697,[1]Cruces!AJ:AK,2,0),VLOOKUP(CONCATENATE(X3697,AA3697),[1]Cruces!G:H,2,0))</f>
        <v>Solicitud de Obra</v>
      </c>
      <c r="AD3697" s="17">
        <f t="shared" si="1008"/>
        <v>22</v>
      </c>
      <c r="AE3697" s="17">
        <f t="shared" si="1009"/>
        <v>5</v>
      </c>
      <c r="AF3697" s="17">
        <f t="shared" si="1010"/>
        <v>2020</v>
      </c>
      <c r="AG3697" s="17" t="str">
        <f>IFERROR(VLOOKUP(MID(A3697,2,4)*1,[1]Cruces!K:L,2,0),"Verificar")</f>
        <v>Guajira</v>
      </c>
      <c r="AH3697" s="17">
        <f t="shared" ca="1" si="1011"/>
        <v>187</v>
      </c>
      <c r="AI3697" s="17" t="str">
        <f>IFERROR(VLOOKUP(U3697,[1]Cruces!$O$1:$P$6,2,0),"Sin Orden")</f>
        <v>Resuelta</v>
      </c>
      <c r="AJ3697" s="17">
        <f t="shared" si="1012"/>
        <v>31</v>
      </c>
      <c r="AK3697" s="17">
        <f t="shared" si="1013"/>
        <v>7</v>
      </c>
      <c r="AL3697" s="17">
        <f t="shared" si="1014"/>
        <v>2020</v>
      </c>
      <c r="AM3697" s="17">
        <f t="shared" ca="1" si="1015"/>
        <v>117</v>
      </c>
      <c r="AN3697" s="18" t="str">
        <f>IFERROR(VLOOKUP(R3697*1,'[1]Ordenes de Servicio'!G:K,5,0),"No Cruza")</f>
        <v>No Cruza</v>
      </c>
      <c r="AO3697" s="17">
        <f t="shared" ca="1" si="1016"/>
        <v>70</v>
      </c>
      <c r="AP3697" s="17">
        <f t="shared" si="1017"/>
        <v>31</v>
      </c>
      <c r="AQ3697" s="17">
        <f t="shared" si="1018"/>
        <v>7</v>
      </c>
      <c r="AR3697" s="17">
        <f t="shared" si="1019"/>
        <v>2020</v>
      </c>
      <c r="AS3697" s="17">
        <f t="shared" ca="1" si="1020"/>
        <v>117</v>
      </c>
      <c r="AT3697" s="17" t="str">
        <f t="shared" ca="1" si="1023"/>
        <v>No</v>
      </c>
      <c r="AU3697" s="17">
        <f t="shared" si="1021"/>
        <v>0</v>
      </c>
      <c r="AV3697" s="17" t="str">
        <f>+VLOOKUP(B3697,[1]Cruces!S:T,2,0)</f>
        <v>5. Consultoría / Adjudicación</v>
      </c>
    </row>
    <row r="3698" spans="1:48" hidden="1" x14ac:dyDescent="0.25">
      <c r="A3698" s="17" t="s">
        <v>10309</v>
      </c>
      <c r="B3698" s="17" t="s">
        <v>6595</v>
      </c>
      <c r="C3698" s="17">
        <v>0</v>
      </c>
      <c r="D3698" s="17">
        <v>0</v>
      </c>
      <c r="E3698" s="17" t="s">
        <v>55</v>
      </c>
      <c r="F3698" s="17" t="s">
        <v>5366</v>
      </c>
      <c r="G3698" s="17" t="s">
        <v>5367</v>
      </c>
      <c r="H3698" s="17">
        <v>3144108889</v>
      </c>
      <c r="I3698" s="17" t="s">
        <v>71</v>
      </c>
      <c r="J3698" s="17" t="s">
        <v>59</v>
      </c>
      <c r="K3698" s="17" t="s">
        <v>97</v>
      </c>
      <c r="L3698" s="17" t="s">
        <v>5368</v>
      </c>
      <c r="M3698" s="17" t="s">
        <v>5369</v>
      </c>
      <c r="N3698" s="17" t="s">
        <v>6600</v>
      </c>
      <c r="O3698" s="17">
        <v>20201013</v>
      </c>
      <c r="P3698" s="17">
        <v>20201020</v>
      </c>
      <c r="Q3698" s="17">
        <v>1110</v>
      </c>
      <c r="R3698" s="17">
        <v>28287563</v>
      </c>
      <c r="S3698" s="17" t="s">
        <v>6601</v>
      </c>
      <c r="T3698" s="17" t="s">
        <v>63</v>
      </c>
      <c r="U3698" s="17" t="s">
        <v>91</v>
      </c>
      <c r="V3698" s="17">
        <f t="shared" si="1022"/>
        <v>5</v>
      </c>
      <c r="W3698" s="17">
        <v>5000</v>
      </c>
      <c r="X3698" s="17" t="s">
        <v>7065</v>
      </c>
      <c r="Y3698" s="17" t="s">
        <v>6595</v>
      </c>
      <c r="Z3698" s="17">
        <v>20201020</v>
      </c>
      <c r="AA3698" s="17" t="s">
        <v>1947</v>
      </c>
      <c r="AB3698" s="17">
        <v>1</v>
      </c>
      <c r="AC3698" s="17" t="str">
        <f>IFERROR(VLOOKUP(A3698,[1]Cruces!AJ:AK,2,0),VLOOKUP(CONCATENATE(X3698,AA3698),[1]Cruces!G:H,2,0))</f>
        <v>Solicitud por BT</v>
      </c>
      <c r="AD3698" s="17">
        <f t="shared" si="1008"/>
        <v>13</v>
      </c>
      <c r="AE3698" s="17">
        <f t="shared" si="1009"/>
        <v>10</v>
      </c>
      <c r="AF3698" s="17">
        <f t="shared" si="1010"/>
        <v>2020</v>
      </c>
      <c r="AG3698" s="17" t="str">
        <f>IFERROR(VLOOKUP(MID(A3698,2,4)*1,[1]Cruces!K:L,2,0),"Verificar")</f>
        <v>Atlántico Norte</v>
      </c>
      <c r="AH3698" s="17">
        <f t="shared" ca="1" si="1011"/>
        <v>43</v>
      </c>
      <c r="AI3698" s="17" t="str">
        <f>IFERROR(VLOOKUP(U3698,[1]Cruces!$O$1:$P$6,2,0),"Sin Orden")</f>
        <v>Resuelta</v>
      </c>
      <c r="AJ3698" s="17">
        <f t="shared" si="1012"/>
        <v>20</v>
      </c>
      <c r="AK3698" s="17">
        <f t="shared" si="1013"/>
        <v>10</v>
      </c>
      <c r="AL3698" s="17">
        <f t="shared" si="1014"/>
        <v>2020</v>
      </c>
      <c r="AM3698" s="17">
        <f t="shared" ca="1" si="1015"/>
        <v>36</v>
      </c>
      <c r="AN3698" s="18" t="str">
        <f>IFERROR(VLOOKUP(R3698*1,'[1]Ordenes de Servicio'!G:K,5,0),"No Cruza")</f>
        <v>No Cruza</v>
      </c>
      <c r="AO3698" s="17">
        <f t="shared" ca="1" si="1016"/>
        <v>7</v>
      </c>
      <c r="AP3698" s="17">
        <f t="shared" si="1017"/>
        <v>20</v>
      </c>
      <c r="AQ3698" s="17">
        <f t="shared" si="1018"/>
        <v>10</v>
      </c>
      <c r="AR3698" s="17">
        <f t="shared" si="1019"/>
        <v>2020</v>
      </c>
      <c r="AS3698" s="17">
        <f t="shared" ca="1" si="1020"/>
        <v>36</v>
      </c>
      <c r="AT3698" s="17" t="str">
        <f t="shared" ca="1" si="1023"/>
        <v>No</v>
      </c>
      <c r="AU3698" s="17">
        <f t="shared" si="1021"/>
        <v>0</v>
      </c>
      <c r="AV3698" s="17" t="str">
        <f>+VLOOKUP(B3698,[1]Cruces!S:T,2,0)</f>
        <v>7. Ejecución en Campo OS BT</v>
      </c>
    </row>
    <row r="3699" spans="1:48" hidden="1" x14ac:dyDescent="0.25">
      <c r="A3699" s="17" t="s">
        <v>6559</v>
      </c>
      <c r="B3699" s="17" t="s">
        <v>68</v>
      </c>
      <c r="C3699" s="17">
        <v>5549414</v>
      </c>
      <c r="D3699" s="17">
        <v>34543037</v>
      </c>
      <c r="E3699" s="17" t="s">
        <v>93</v>
      </c>
      <c r="F3699" s="17" t="s">
        <v>120</v>
      </c>
      <c r="G3699" s="17" t="s">
        <v>6521</v>
      </c>
      <c r="H3699" s="17">
        <v>3138490942</v>
      </c>
      <c r="I3699" s="17" t="s">
        <v>1369</v>
      </c>
      <c r="J3699" s="17" t="s">
        <v>6560</v>
      </c>
      <c r="K3699" s="17" t="s">
        <v>6523</v>
      </c>
      <c r="L3699" s="17" t="s">
        <v>122</v>
      </c>
      <c r="M3699" s="17" t="s">
        <v>123</v>
      </c>
      <c r="N3699" s="17" t="s">
        <v>75</v>
      </c>
      <c r="O3699" s="17">
        <v>20200812</v>
      </c>
      <c r="P3699" s="17">
        <v>20200812</v>
      </c>
      <c r="Q3699" s="17">
        <v>1110</v>
      </c>
      <c r="R3699" s="17">
        <v>0</v>
      </c>
      <c r="S3699" s="17"/>
      <c r="T3699" s="17" t="s">
        <v>63</v>
      </c>
      <c r="U3699" s="17"/>
      <c r="V3699" s="17">
        <f t="shared" si="1022"/>
        <v>54.7</v>
      </c>
      <c r="W3699" s="17">
        <v>54700</v>
      </c>
      <c r="X3699" s="17" t="s">
        <v>89</v>
      </c>
      <c r="Y3699" s="17" t="s">
        <v>68</v>
      </c>
      <c r="Z3699" s="17">
        <v>20200812</v>
      </c>
      <c r="AA3699" s="17" t="s">
        <v>78</v>
      </c>
      <c r="AB3699" s="17">
        <v>1</v>
      </c>
      <c r="AC3699" s="17" t="str">
        <f>IFERROR(VLOOKUP(A3699,[1]Cruces!AJ:AK,2,0),VLOOKUP(CONCATENATE(X3699,AA3699),[1]Cruces!G:H,2,0))</f>
        <v>Solicitud de Obra</v>
      </c>
      <c r="AD3699" s="17">
        <f t="shared" si="1008"/>
        <v>12</v>
      </c>
      <c r="AE3699" s="17">
        <f t="shared" si="1009"/>
        <v>8</v>
      </c>
      <c r="AF3699" s="17">
        <f t="shared" si="1010"/>
        <v>2020</v>
      </c>
      <c r="AG3699" s="17" t="str">
        <f>IFERROR(VLOOKUP(MID(A3699,2,4)*1,[1]Cruces!K:L,2,0),"Verificar")</f>
        <v>Atlántico Norte</v>
      </c>
      <c r="AH3699" s="17">
        <f t="shared" ca="1" si="1011"/>
        <v>105</v>
      </c>
      <c r="AI3699" s="17" t="str">
        <f>IFERROR(VLOOKUP(U3699,[1]Cruces!$O$1:$P$6,2,0),"Sin Orden")</f>
        <v>Sin Orden</v>
      </c>
      <c r="AJ3699" s="17">
        <f t="shared" si="1012"/>
        <v>12</v>
      </c>
      <c r="AK3699" s="17">
        <f t="shared" si="1013"/>
        <v>8</v>
      </c>
      <c r="AL3699" s="17">
        <f t="shared" si="1014"/>
        <v>2020</v>
      </c>
      <c r="AM3699" s="17">
        <f t="shared" ca="1" si="1015"/>
        <v>105</v>
      </c>
      <c r="AN3699" s="18" t="str">
        <f>IFERROR(VLOOKUP(R3699*1,'[1]Ordenes de Servicio'!G:K,5,0),"No Cruza")</f>
        <v>No Cruza</v>
      </c>
      <c r="AO3699" s="17">
        <f t="shared" ca="1" si="1016"/>
        <v>105</v>
      </c>
      <c r="AP3699" s="17">
        <f t="shared" si="1017"/>
        <v>12</v>
      </c>
      <c r="AQ3699" s="17">
        <f t="shared" si="1018"/>
        <v>8</v>
      </c>
      <c r="AR3699" s="17">
        <f t="shared" si="1019"/>
        <v>2020</v>
      </c>
      <c r="AS3699" s="17">
        <f t="shared" ca="1" si="1020"/>
        <v>105</v>
      </c>
      <c r="AT3699" s="17" t="str">
        <f t="shared" ca="1" si="1023"/>
        <v>No</v>
      </c>
      <c r="AU3699" s="17">
        <f t="shared" si="1021"/>
        <v>0</v>
      </c>
      <c r="AV3699" s="17" t="str">
        <f>+VLOOKUP(B3699,[1]Cruces!S:T,2,0)</f>
        <v>5. Consultoría / Adjudicación</v>
      </c>
    </row>
    <row r="3700" spans="1:48" hidden="1" x14ac:dyDescent="0.25">
      <c r="A3700" s="17" t="s">
        <v>10310</v>
      </c>
      <c r="B3700" s="17" t="s">
        <v>1943</v>
      </c>
      <c r="C3700" s="17">
        <v>0</v>
      </c>
      <c r="D3700" s="17">
        <v>0</v>
      </c>
      <c r="E3700" s="17" t="s">
        <v>55</v>
      </c>
      <c r="F3700" s="17" t="s">
        <v>5366</v>
      </c>
      <c r="G3700" s="17" t="s">
        <v>10311</v>
      </c>
      <c r="H3700" s="17">
        <v>3043817429</v>
      </c>
      <c r="I3700" s="17" t="s">
        <v>71</v>
      </c>
      <c r="J3700" s="17" t="s">
        <v>59</v>
      </c>
      <c r="K3700" s="17" t="s">
        <v>97</v>
      </c>
      <c r="L3700" s="17" t="s">
        <v>5368</v>
      </c>
      <c r="M3700" s="17" t="s">
        <v>5369</v>
      </c>
      <c r="N3700" s="17" t="s">
        <v>1946</v>
      </c>
      <c r="O3700" s="17">
        <v>20201027</v>
      </c>
      <c r="P3700" s="17">
        <v>20201119</v>
      </c>
      <c r="Q3700" s="17">
        <v>1170</v>
      </c>
      <c r="R3700" s="17">
        <v>28289866</v>
      </c>
      <c r="S3700" s="17" t="s">
        <v>6601</v>
      </c>
      <c r="T3700" s="17" t="s">
        <v>63</v>
      </c>
      <c r="U3700" s="17" t="s">
        <v>77</v>
      </c>
      <c r="V3700" s="17">
        <f t="shared" si="1022"/>
        <v>3</v>
      </c>
      <c r="W3700" s="17">
        <v>3000</v>
      </c>
      <c r="X3700" s="17" t="s">
        <v>7065</v>
      </c>
      <c r="Y3700" s="17" t="s">
        <v>1943</v>
      </c>
      <c r="Z3700" s="17">
        <v>20201119</v>
      </c>
      <c r="AA3700" s="17" t="s">
        <v>1947</v>
      </c>
      <c r="AB3700" s="17">
        <v>1</v>
      </c>
      <c r="AC3700" s="17" t="str">
        <f>IFERROR(VLOOKUP(A3700,[1]Cruces!AJ:AK,2,0),VLOOKUP(CONCATENATE(X3700,AA3700),[1]Cruces!G:H,2,0))</f>
        <v>Solicitud por BT</v>
      </c>
      <c r="AD3700" s="17">
        <f t="shared" si="1008"/>
        <v>27</v>
      </c>
      <c r="AE3700" s="17">
        <f t="shared" si="1009"/>
        <v>10</v>
      </c>
      <c r="AF3700" s="17">
        <f t="shared" si="1010"/>
        <v>2020</v>
      </c>
      <c r="AG3700" s="17" t="str">
        <f>IFERROR(VLOOKUP(MID(A3700,2,4)*1,[1]Cruces!K:L,2,0),"Verificar")</f>
        <v>Atlántico Norte</v>
      </c>
      <c r="AH3700" s="17">
        <f t="shared" ca="1" si="1011"/>
        <v>29</v>
      </c>
      <c r="AI3700" s="17" t="str">
        <f>IFERROR(VLOOKUP(U3700,[1]Cruces!$O$1:$P$6,2,0),"Sin Orden")</f>
        <v>Pendiente</v>
      </c>
      <c r="AJ3700" s="17">
        <f t="shared" si="1012"/>
        <v>19</v>
      </c>
      <c r="AK3700" s="17">
        <f t="shared" si="1013"/>
        <v>11</v>
      </c>
      <c r="AL3700" s="17">
        <f t="shared" si="1014"/>
        <v>2020</v>
      </c>
      <c r="AM3700" s="17">
        <f t="shared" ca="1" si="1015"/>
        <v>6</v>
      </c>
      <c r="AN3700" s="18" t="str">
        <f>IFERROR(VLOOKUP(R3700*1,'[1]Ordenes de Servicio'!G:K,5,0),"No Cruza")</f>
        <v>No Cruza</v>
      </c>
      <c r="AO3700" s="17">
        <f t="shared" ca="1" si="1016"/>
        <v>6</v>
      </c>
      <c r="AP3700" s="17">
        <f t="shared" si="1017"/>
        <v>19</v>
      </c>
      <c r="AQ3700" s="17">
        <f t="shared" si="1018"/>
        <v>11</v>
      </c>
      <c r="AR3700" s="17">
        <f t="shared" si="1019"/>
        <v>2020</v>
      </c>
      <c r="AS3700" s="17">
        <f t="shared" ca="1" si="1020"/>
        <v>6</v>
      </c>
      <c r="AT3700" s="17" t="str">
        <f t="shared" ca="1" si="1023"/>
        <v>No</v>
      </c>
      <c r="AU3700" s="17">
        <f t="shared" si="1021"/>
        <v>0</v>
      </c>
      <c r="AV3700" s="17" t="str">
        <f>+VLOOKUP(B3700,[1]Cruces!S:T,2,0)</f>
        <v>7. Ejecución en Campo OS BT</v>
      </c>
    </row>
    <row r="3701" spans="1:48" hidden="1" x14ac:dyDescent="0.25">
      <c r="A3701" s="17" t="s">
        <v>6561</v>
      </c>
      <c r="B3701" s="17" t="s">
        <v>68</v>
      </c>
      <c r="C3701" s="17">
        <v>0</v>
      </c>
      <c r="D3701" s="17">
        <v>0</v>
      </c>
      <c r="E3701" s="17" t="s">
        <v>55</v>
      </c>
      <c r="F3701" s="17" t="s">
        <v>56</v>
      </c>
      <c r="G3701" s="17" t="s">
        <v>6562</v>
      </c>
      <c r="H3701" s="17">
        <v>0</v>
      </c>
      <c r="I3701" s="17" t="s">
        <v>71</v>
      </c>
      <c r="J3701" s="17" t="s">
        <v>59</v>
      </c>
      <c r="K3701" s="17" t="s">
        <v>6563</v>
      </c>
      <c r="L3701" s="17" t="s">
        <v>117</v>
      </c>
      <c r="M3701" s="17" t="s">
        <v>118</v>
      </c>
      <c r="N3701" s="17" t="s">
        <v>75</v>
      </c>
      <c r="O3701" s="17">
        <v>20191021</v>
      </c>
      <c r="P3701" s="17">
        <v>20200110</v>
      </c>
      <c r="Q3701" s="17">
        <v>1180</v>
      </c>
      <c r="R3701" s="17">
        <v>28043240</v>
      </c>
      <c r="S3701" s="17" t="s">
        <v>76</v>
      </c>
      <c r="T3701" s="17" t="s">
        <v>63</v>
      </c>
      <c r="U3701" s="17" t="s">
        <v>77</v>
      </c>
      <c r="V3701" s="17">
        <f t="shared" si="1022"/>
        <v>45</v>
      </c>
      <c r="W3701" s="17">
        <v>45000</v>
      </c>
      <c r="X3701" s="17" t="s">
        <v>64</v>
      </c>
      <c r="Y3701" s="17" t="s">
        <v>136</v>
      </c>
      <c r="Z3701" s="17">
        <v>20200320</v>
      </c>
      <c r="AA3701" s="17" t="s">
        <v>78</v>
      </c>
      <c r="AB3701" s="17">
        <v>1</v>
      </c>
      <c r="AC3701" s="17" t="str">
        <f>IFERROR(VLOOKUP(A3701,[1]Cruces!AJ:AK,2,0),VLOOKUP(CONCATENATE(X3701,AA3701),[1]Cruces!G:H,2,0))</f>
        <v>Solicitud de Obra</v>
      </c>
      <c r="AD3701" s="17">
        <f t="shared" si="1008"/>
        <v>21</v>
      </c>
      <c r="AE3701" s="17">
        <f t="shared" si="1009"/>
        <v>10</v>
      </c>
      <c r="AF3701" s="17">
        <f t="shared" si="1010"/>
        <v>2019</v>
      </c>
      <c r="AG3701" s="17" t="str">
        <f>IFERROR(VLOOKUP(MID(A3701,2,4)*1,[1]Cruces!K:L,2,0),"Verificar")</f>
        <v>Atlántico Norte</v>
      </c>
      <c r="AH3701" s="17">
        <f t="shared" ca="1" si="1011"/>
        <v>401</v>
      </c>
      <c r="AI3701" s="17" t="str">
        <f>IFERROR(VLOOKUP(U3701,[1]Cruces!$O$1:$P$6,2,0),"Sin Orden")</f>
        <v>Pendiente</v>
      </c>
      <c r="AJ3701" s="17">
        <f t="shared" si="1012"/>
        <v>20</v>
      </c>
      <c r="AK3701" s="17">
        <f t="shared" si="1013"/>
        <v>3</v>
      </c>
      <c r="AL3701" s="17">
        <f t="shared" si="1014"/>
        <v>2020</v>
      </c>
      <c r="AM3701" s="17">
        <f t="shared" ca="1" si="1015"/>
        <v>250</v>
      </c>
      <c r="AN3701" s="18">
        <f>IFERROR(VLOOKUP(R3701*1,'[1]Ordenes de Servicio'!G:K,5,0),"No Cruza")</f>
        <v>44067</v>
      </c>
      <c r="AO3701" s="17">
        <f t="shared" ca="1" si="1016"/>
        <v>250</v>
      </c>
      <c r="AP3701" s="17">
        <f t="shared" si="1017"/>
        <v>10</v>
      </c>
      <c r="AQ3701" s="17">
        <f t="shared" si="1018"/>
        <v>1</v>
      </c>
      <c r="AR3701" s="17">
        <f t="shared" si="1019"/>
        <v>2020</v>
      </c>
      <c r="AS3701" s="17">
        <f t="shared" ca="1" si="1020"/>
        <v>320</v>
      </c>
      <c r="AT3701" s="17" t="str">
        <f t="shared" ca="1" si="1023"/>
        <v>No</v>
      </c>
      <c r="AU3701" s="17">
        <f t="shared" si="1021"/>
        <v>70</v>
      </c>
      <c r="AV3701" s="17" t="str">
        <f>+VLOOKUP(B3701,[1]Cruces!S:T,2,0)</f>
        <v>5. Consultoría / Adjudicación</v>
      </c>
    </row>
    <row r="3702" spans="1:48" hidden="1" x14ac:dyDescent="0.25">
      <c r="A3702" s="17" t="s">
        <v>6564</v>
      </c>
      <c r="B3702" s="17" t="s">
        <v>54</v>
      </c>
      <c r="C3702" s="17">
        <v>0</v>
      </c>
      <c r="D3702" s="17">
        <v>0</v>
      </c>
      <c r="E3702" s="17" t="s">
        <v>55</v>
      </c>
      <c r="F3702" s="17" t="s">
        <v>126</v>
      </c>
      <c r="G3702" s="17" t="s">
        <v>6565</v>
      </c>
      <c r="H3702" s="17">
        <v>0</v>
      </c>
      <c r="I3702" s="17" t="s">
        <v>116</v>
      </c>
      <c r="J3702" s="17" t="s">
        <v>59</v>
      </c>
      <c r="K3702" s="17" t="s">
        <v>6566</v>
      </c>
      <c r="L3702" s="17" t="s">
        <v>129</v>
      </c>
      <c r="M3702" s="17" t="s">
        <v>130</v>
      </c>
      <c r="N3702" s="17" t="s">
        <v>62</v>
      </c>
      <c r="O3702" s="17">
        <v>20201021</v>
      </c>
      <c r="P3702" s="17">
        <v>20201029</v>
      </c>
      <c r="Q3702" s="17">
        <v>9332</v>
      </c>
      <c r="R3702" s="17">
        <v>28246064</v>
      </c>
      <c r="S3702" s="17" t="s">
        <v>100</v>
      </c>
      <c r="T3702" s="17" t="s">
        <v>63</v>
      </c>
      <c r="U3702" s="17" t="s">
        <v>91</v>
      </c>
      <c r="V3702" s="17">
        <f t="shared" si="1022"/>
        <v>45</v>
      </c>
      <c r="W3702" s="17">
        <v>45000</v>
      </c>
      <c r="X3702" s="17" t="s">
        <v>64</v>
      </c>
      <c r="Y3702" s="17" t="s">
        <v>65</v>
      </c>
      <c r="Z3702" s="17">
        <v>20201029</v>
      </c>
      <c r="AA3702" s="17" t="s">
        <v>78</v>
      </c>
      <c r="AB3702" s="17">
        <v>1</v>
      </c>
      <c r="AC3702" s="17" t="str">
        <f>IFERROR(VLOOKUP(A3702,[1]Cruces!AJ:AK,2,0),VLOOKUP(CONCATENATE(X3702,AA3702),[1]Cruces!G:H,2,0))</f>
        <v>Solicitud de Obra</v>
      </c>
      <c r="AD3702" s="17">
        <f t="shared" si="1008"/>
        <v>21</v>
      </c>
      <c r="AE3702" s="17">
        <f t="shared" si="1009"/>
        <v>10</v>
      </c>
      <c r="AF3702" s="17">
        <f t="shared" si="1010"/>
        <v>2020</v>
      </c>
      <c r="AG3702" s="17" t="str">
        <f>IFERROR(VLOOKUP(MID(A3702,2,4)*1,[1]Cruces!K:L,2,0),"Verificar")</f>
        <v>Guajira</v>
      </c>
      <c r="AH3702" s="17">
        <f t="shared" ca="1" si="1011"/>
        <v>35</v>
      </c>
      <c r="AI3702" s="17" t="str">
        <f>IFERROR(VLOOKUP(U3702,[1]Cruces!$O$1:$P$6,2,0),"Sin Orden")</f>
        <v>Resuelta</v>
      </c>
      <c r="AJ3702" s="17">
        <f t="shared" si="1012"/>
        <v>29</v>
      </c>
      <c r="AK3702" s="17">
        <f t="shared" si="1013"/>
        <v>10</v>
      </c>
      <c r="AL3702" s="17">
        <f t="shared" si="1014"/>
        <v>2020</v>
      </c>
      <c r="AM3702" s="17">
        <f t="shared" ca="1" si="1015"/>
        <v>27</v>
      </c>
      <c r="AN3702" s="18" t="str">
        <f>IFERROR(VLOOKUP(R3702*1,'[1]Ordenes de Servicio'!G:K,5,0),"No Cruza")</f>
        <v>No Cruza</v>
      </c>
      <c r="AO3702" s="17">
        <f t="shared" ca="1" si="1016"/>
        <v>8</v>
      </c>
      <c r="AP3702" s="17">
        <f t="shared" si="1017"/>
        <v>29</v>
      </c>
      <c r="AQ3702" s="17">
        <f t="shared" si="1018"/>
        <v>10</v>
      </c>
      <c r="AR3702" s="17">
        <f t="shared" si="1019"/>
        <v>2020</v>
      </c>
      <c r="AS3702" s="17">
        <f t="shared" ca="1" si="1020"/>
        <v>27</v>
      </c>
      <c r="AT3702" s="17" t="str">
        <f t="shared" ca="1" si="1023"/>
        <v>No</v>
      </c>
      <c r="AU3702" s="17">
        <f t="shared" si="1021"/>
        <v>0</v>
      </c>
      <c r="AV3702" s="17" t="str">
        <f>+VLOOKUP(B3702,[1]Cruces!S:T,2,0)</f>
        <v>4. Presupuesto de Obra</v>
      </c>
    </row>
    <row r="3703" spans="1:48" x14ac:dyDescent="0.25">
      <c r="A3703" s="17" t="s">
        <v>6567</v>
      </c>
      <c r="B3703" s="17" t="s">
        <v>80</v>
      </c>
      <c r="C3703" s="17">
        <v>0</v>
      </c>
      <c r="D3703" s="17">
        <v>0</v>
      </c>
      <c r="E3703" s="17" t="s">
        <v>55</v>
      </c>
      <c r="F3703" s="17" t="s">
        <v>232</v>
      </c>
      <c r="G3703" s="17" t="s">
        <v>6568</v>
      </c>
      <c r="H3703" s="17">
        <v>3124723266</v>
      </c>
      <c r="I3703" s="17" t="s">
        <v>83</v>
      </c>
      <c r="J3703" s="17" t="s">
        <v>59</v>
      </c>
      <c r="K3703" s="17" t="s">
        <v>97</v>
      </c>
      <c r="L3703" s="17" t="s">
        <v>280</v>
      </c>
      <c r="M3703" s="17" t="s">
        <v>281</v>
      </c>
      <c r="N3703" s="17" t="s">
        <v>87</v>
      </c>
      <c r="O3703" s="17">
        <v>20190709</v>
      </c>
      <c r="P3703" s="17">
        <v>20191217</v>
      </c>
      <c r="Q3703" s="17">
        <v>1210</v>
      </c>
      <c r="R3703" s="17">
        <v>26512050</v>
      </c>
      <c r="S3703" s="17" t="s">
        <v>100</v>
      </c>
      <c r="T3703" s="17" t="s">
        <v>63</v>
      </c>
      <c r="U3703" s="17" t="s">
        <v>91</v>
      </c>
      <c r="V3703" s="17">
        <f t="shared" si="1022"/>
        <v>37.5</v>
      </c>
      <c r="W3703" s="17">
        <v>37500</v>
      </c>
      <c r="X3703" s="17" t="s">
        <v>64</v>
      </c>
      <c r="Y3703" s="17" t="s">
        <v>150</v>
      </c>
      <c r="Z3703" s="17">
        <v>20200306</v>
      </c>
      <c r="AA3703" s="17" t="s">
        <v>78</v>
      </c>
      <c r="AB3703" s="17">
        <v>1</v>
      </c>
      <c r="AC3703" s="17" t="str">
        <f>IFERROR(VLOOKUP(A3703,[1]Cruces!AJ:AK,2,0),VLOOKUP(CONCATENATE(X3703,AA3703),[1]Cruces!G:H,2,0))</f>
        <v>Solicitud de Obra</v>
      </c>
      <c r="AD3703" s="17">
        <f t="shared" si="1008"/>
        <v>9</v>
      </c>
      <c r="AE3703" s="17">
        <f t="shared" si="1009"/>
        <v>7</v>
      </c>
      <c r="AF3703" s="17">
        <f t="shared" si="1010"/>
        <v>2019</v>
      </c>
      <c r="AG3703" s="17" t="str">
        <f>IFERROR(VLOOKUP(MID(A3703,2,4)*1,[1]Cruces!K:L,2,0),"Verificar")</f>
        <v>Atlántico Sur</v>
      </c>
      <c r="AH3703" s="17">
        <f t="shared" ca="1" si="1011"/>
        <v>505</v>
      </c>
      <c r="AI3703" s="17" t="str">
        <f>IFERROR(VLOOKUP(U3703,[1]Cruces!$O$1:$P$6,2,0),"Sin Orden")</f>
        <v>Resuelta</v>
      </c>
      <c r="AJ3703" s="17">
        <f t="shared" si="1012"/>
        <v>6</v>
      </c>
      <c r="AK3703" s="17">
        <f t="shared" si="1013"/>
        <v>3</v>
      </c>
      <c r="AL3703" s="17">
        <f t="shared" si="1014"/>
        <v>2020</v>
      </c>
      <c r="AM3703" s="17">
        <f t="shared" ca="1" si="1015"/>
        <v>264</v>
      </c>
      <c r="AN3703" s="18" t="str">
        <f>IFERROR(VLOOKUP(R3703*1,'[1]Ordenes de Servicio'!G:K,5,0),"No Cruza")</f>
        <v>No Cruza</v>
      </c>
      <c r="AO3703" s="17">
        <f t="shared" ca="1" si="1016"/>
        <v>241</v>
      </c>
      <c r="AP3703" s="17">
        <f t="shared" si="1017"/>
        <v>17</v>
      </c>
      <c r="AQ3703" s="17">
        <f t="shared" si="1018"/>
        <v>12</v>
      </c>
      <c r="AR3703" s="17">
        <f t="shared" si="1019"/>
        <v>2019</v>
      </c>
      <c r="AS3703" s="17">
        <f t="shared" ca="1" si="1020"/>
        <v>344</v>
      </c>
      <c r="AT3703" s="17" t="str">
        <f t="shared" ca="1" si="1023"/>
        <v>No</v>
      </c>
      <c r="AU3703" s="17">
        <f t="shared" si="1021"/>
        <v>80</v>
      </c>
      <c r="AV3703" s="17" t="str">
        <f>+VLOOKUP(B3703,[1]Cruces!S:T,2,0)</f>
        <v>8. Puesta en Servicio</v>
      </c>
    </row>
    <row r="3704" spans="1:48" hidden="1" x14ac:dyDescent="0.25">
      <c r="A3704" s="17" t="s">
        <v>10312</v>
      </c>
      <c r="B3704" s="17" t="s">
        <v>569</v>
      </c>
      <c r="C3704" s="17">
        <v>0</v>
      </c>
      <c r="D3704" s="17">
        <v>0</v>
      </c>
      <c r="E3704" s="17" t="s">
        <v>55</v>
      </c>
      <c r="F3704" s="17" t="s">
        <v>7098</v>
      </c>
      <c r="G3704" s="17" t="s">
        <v>10313</v>
      </c>
      <c r="H3704" s="17">
        <v>3166149443</v>
      </c>
      <c r="I3704" s="17" t="s">
        <v>71</v>
      </c>
      <c r="J3704" s="17" t="s">
        <v>59</v>
      </c>
      <c r="K3704" s="17" t="s">
        <v>10314</v>
      </c>
      <c r="L3704" s="17" t="s">
        <v>7101</v>
      </c>
      <c r="M3704" s="17" t="s">
        <v>7102</v>
      </c>
      <c r="N3704" s="17" t="s">
        <v>572</v>
      </c>
      <c r="O3704" s="17">
        <v>20201027</v>
      </c>
      <c r="P3704" s="17">
        <v>20201027</v>
      </c>
      <c r="Q3704" s="17">
        <v>1170</v>
      </c>
      <c r="R3704" s="17">
        <v>0</v>
      </c>
      <c r="S3704" s="17"/>
      <c r="T3704" s="17" t="s">
        <v>63</v>
      </c>
      <c r="U3704" s="17"/>
      <c r="V3704" s="17">
        <f t="shared" si="1022"/>
        <v>3</v>
      </c>
      <c r="W3704" s="17">
        <v>3000</v>
      </c>
      <c r="X3704" s="17" t="s">
        <v>7065</v>
      </c>
      <c r="Y3704" s="17" t="s">
        <v>569</v>
      </c>
      <c r="Z3704" s="17">
        <v>20201027</v>
      </c>
      <c r="AA3704" s="17" t="s">
        <v>1947</v>
      </c>
      <c r="AB3704" s="17">
        <v>1</v>
      </c>
      <c r="AC3704" s="17" t="str">
        <f>IFERROR(VLOOKUP(A3704,[1]Cruces!AJ:AK,2,0),VLOOKUP(CONCATENATE(X3704,AA3704),[1]Cruces!G:H,2,0))</f>
        <v>Solicitud por BT</v>
      </c>
      <c r="AD3704" s="17">
        <f t="shared" si="1008"/>
        <v>27</v>
      </c>
      <c r="AE3704" s="17">
        <f t="shared" si="1009"/>
        <v>10</v>
      </c>
      <c r="AF3704" s="17">
        <f t="shared" si="1010"/>
        <v>2020</v>
      </c>
      <c r="AG3704" s="17" t="str">
        <f>IFERROR(VLOOKUP(MID(A3704,2,4)*1,[1]Cruces!K:L,2,0),"Verificar")</f>
        <v>Atlántico Norte</v>
      </c>
      <c r="AH3704" s="17">
        <f t="shared" ca="1" si="1011"/>
        <v>29</v>
      </c>
      <c r="AI3704" s="17" t="str">
        <f>IFERROR(VLOOKUP(U3704,[1]Cruces!$O$1:$P$6,2,0),"Sin Orden")</f>
        <v>Sin Orden</v>
      </c>
      <c r="AJ3704" s="17">
        <f t="shared" si="1012"/>
        <v>27</v>
      </c>
      <c r="AK3704" s="17">
        <f t="shared" si="1013"/>
        <v>10</v>
      </c>
      <c r="AL3704" s="17">
        <f t="shared" si="1014"/>
        <v>2020</v>
      </c>
      <c r="AM3704" s="17">
        <f t="shared" ca="1" si="1015"/>
        <v>29</v>
      </c>
      <c r="AN3704" s="18" t="str">
        <f>IFERROR(VLOOKUP(R3704*1,'[1]Ordenes de Servicio'!G:K,5,0),"No Cruza")</f>
        <v>No Cruza</v>
      </c>
      <c r="AO3704" s="17">
        <f t="shared" ca="1" si="1016"/>
        <v>29</v>
      </c>
      <c r="AP3704" s="17">
        <f t="shared" si="1017"/>
        <v>27</v>
      </c>
      <c r="AQ3704" s="17">
        <f t="shared" si="1018"/>
        <v>10</v>
      </c>
      <c r="AR3704" s="17">
        <f t="shared" si="1019"/>
        <v>2020</v>
      </c>
      <c r="AS3704" s="17">
        <f t="shared" ca="1" si="1020"/>
        <v>29</v>
      </c>
      <c r="AT3704" s="17" t="str">
        <f t="shared" ca="1" si="1023"/>
        <v>No</v>
      </c>
      <c r="AU3704" s="17">
        <f t="shared" si="1021"/>
        <v>0</v>
      </c>
      <c r="AV3704" s="17" t="str">
        <f>+VLOOKUP(B3704,[1]Cruces!S:T,2,0)</f>
        <v>1. Solicitud</v>
      </c>
    </row>
    <row r="3705" spans="1:48" hidden="1" x14ac:dyDescent="0.25">
      <c r="A3705" s="17" t="s">
        <v>10315</v>
      </c>
      <c r="B3705" s="17" t="s">
        <v>6595</v>
      </c>
      <c r="C3705" s="17">
        <v>2287185</v>
      </c>
      <c r="D3705" s="17">
        <v>20128825</v>
      </c>
      <c r="E3705" s="17" t="s">
        <v>93</v>
      </c>
      <c r="F3705" s="17" t="s">
        <v>7082</v>
      </c>
      <c r="G3705" s="17" t="s">
        <v>7933</v>
      </c>
      <c r="H3705" s="17">
        <v>0</v>
      </c>
      <c r="I3705" s="17" t="s">
        <v>71</v>
      </c>
      <c r="J3705" s="17" t="s">
        <v>7934</v>
      </c>
      <c r="K3705" s="17" t="s">
        <v>97</v>
      </c>
      <c r="L3705" s="17" t="s">
        <v>7176</v>
      </c>
      <c r="M3705" s="17" t="s">
        <v>7177</v>
      </c>
      <c r="N3705" s="17" t="s">
        <v>6600</v>
      </c>
      <c r="O3705" s="17">
        <v>20201030</v>
      </c>
      <c r="P3705" s="17">
        <v>20201111</v>
      </c>
      <c r="Q3705" s="17">
        <v>1110</v>
      </c>
      <c r="R3705" s="17">
        <v>28274115</v>
      </c>
      <c r="S3705" s="17" t="s">
        <v>7072</v>
      </c>
      <c r="T3705" s="17" t="s">
        <v>63</v>
      </c>
      <c r="U3705" s="17" t="s">
        <v>91</v>
      </c>
      <c r="V3705" s="17">
        <f t="shared" si="1022"/>
        <v>56</v>
      </c>
      <c r="W3705" s="17">
        <v>56000</v>
      </c>
      <c r="X3705" s="17" t="s">
        <v>89</v>
      </c>
      <c r="Y3705" s="17" t="s">
        <v>6595</v>
      </c>
      <c r="Z3705" s="17">
        <v>20201111</v>
      </c>
      <c r="AA3705" s="17" t="s">
        <v>1947</v>
      </c>
      <c r="AB3705" s="17">
        <v>1</v>
      </c>
      <c r="AC3705" s="17" t="str">
        <f>IFERROR(VLOOKUP(A3705,[1]Cruces!AJ:AK,2,0),VLOOKUP(CONCATENATE(X3705,AA3705),[1]Cruces!G:H,2,0))</f>
        <v>Solicitud por BT</v>
      </c>
      <c r="AD3705" s="17">
        <f t="shared" si="1008"/>
        <v>30</v>
      </c>
      <c r="AE3705" s="17">
        <f t="shared" si="1009"/>
        <v>10</v>
      </c>
      <c r="AF3705" s="17">
        <f t="shared" si="1010"/>
        <v>2020</v>
      </c>
      <c r="AG3705" s="17" t="str">
        <f>IFERROR(VLOOKUP(MID(A3705,2,4)*1,[1]Cruces!K:L,2,0),"Verificar")</f>
        <v>Atlántico Norte</v>
      </c>
      <c r="AH3705" s="17">
        <f t="shared" ca="1" si="1011"/>
        <v>26</v>
      </c>
      <c r="AI3705" s="17" t="str">
        <f>IFERROR(VLOOKUP(U3705,[1]Cruces!$O$1:$P$6,2,0),"Sin Orden")</f>
        <v>Resuelta</v>
      </c>
      <c r="AJ3705" s="17">
        <f t="shared" si="1012"/>
        <v>11</v>
      </c>
      <c r="AK3705" s="17">
        <f t="shared" si="1013"/>
        <v>11</v>
      </c>
      <c r="AL3705" s="17">
        <f t="shared" si="1014"/>
        <v>2020</v>
      </c>
      <c r="AM3705" s="17">
        <f t="shared" ca="1" si="1015"/>
        <v>14</v>
      </c>
      <c r="AN3705" s="18" t="str">
        <f>IFERROR(VLOOKUP(R3705*1,'[1]Ordenes de Servicio'!G:K,5,0),"No Cruza")</f>
        <v>No Cruza</v>
      </c>
      <c r="AO3705" s="17">
        <f t="shared" ca="1" si="1016"/>
        <v>12</v>
      </c>
      <c r="AP3705" s="17">
        <f t="shared" si="1017"/>
        <v>11</v>
      </c>
      <c r="AQ3705" s="17">
        <f t="shared" si="1018"/>
        <v>11</v>
      </c>
      <c r="AR3705" s="17">
        <f t="shared" si="1019"/>
        <v>2020</v>
      </c>
      <c r="AS3705" s="17">
        <f t="shared" ca="1" si="1020"/>
        <v>14</v>
      </c>
      <c r="AT3705" s="17" t="str">
        <f t="shared" ca="1" si="1023"/>
        <v>No</v>
      </c>
      <c r="AU3705" s="17">
        <f t="shared" si="1021"/>
        <v>0</v>
      </c>
      <c r="AV3705" s="17" t="str">
        <f>+VLOOKUP(B3705,[1]Cruces!S:T,2,0)</f>
        <v>7. Ejecución en Campo OS BT</v>
      </c>
    </row>
    <row r="3706" spans="1:48" hidden="1" x14ac:dyDescent="0.25">
      <c r="A3706" s="17" t="s">
        <v>10316</v>
      </c>
      <c r="B3706" s="17" t="s">
        <v>569</v>
      </c>
      <c r="C3706" s="17">
        <v>2212551</v>
      </c>
      <c r="D3706" s="17">
        <v>20014410</v>
      </c>
      <c r="E3706" s="17" t="s">
        <v>93</v>
      </c>
      <c r="F3706" s="17" t="s">
        <v>7098</v>
      </c>
      <c r="G3706" s="17" t="s">
        <v>10317</v>
      </c>
      <c r="H3706" s="17">
        <v>3045229204</v>
      </c>
      <c r="I3706" s="17" t="s">
        <v>71</v>
      </c>
      <c r="J3706" s="17" t="s">
        <v>10318</v>
      </c>
      <c r="K3706" s="17" t="s">
        <v>10319</v>
      </c>
      <c r="L3706" s="17" t="s">
        <v>7101</v>
      </c>
      <c r="M3706" s="17" t="s">
        <v>7102</v>
      </c>
      <c r="N3706" s="17" t="s">
        <v>572</v>
      </c>
      <c r="O3706" s="17">
        <v>20201028</v>
      </c>
      <c r="P3706" s="17">
        <v>20201028</v>
      </c>
      <c r="Q3706" s="17">
        <v>1170</v>
      </c>
      <c r="R3706" s="17">
        <v>0</v>
      </c>
      <c r="S3706" s="17"/>
      <c r="T3706" s="17" t="s">
        <v>63</v>
      </c>
      <c r="U3706" s="17"/>
      <c r="V3706" s="17">
        <f t="shared" si="1022"/>
        <v>3</v>
      </c>
      <c r="W3706" s="17">
        <v>3000</v>
      </c>
      <c r="X3706" s="17" t="s">
        <v>89</v>
      </c>
      <c r="Y3706" s="17" t="s">
        <v>569</v>
      </c>
      <c r="Z3706" s="17">
        <v>20201028</v>
      </c>
      <c r="AA3706" s="17" t="s">
        <v>1947</v>
      </c>
      <c r="AB3706" s="17">
        <v>1</v>
      </c>
      <c r="AC3706" s="17" t="str">
        <f>IFERROR(VLOOKUP(A3706,[1]Cruces!AJ:AK,2,0),VLOOKUP(CONCATENATE(X3706,AA3706),[1]Cruces!G:H,2,0))</f>
        <v>Solicitud por BT</v>
      </c>
      <c r="AD3706" s="17">
        <f t="shared" si="1008"/>
        <v>28</v>
      </c>
      <c r="AE3706" s="17">
        <f t="shared" si="1009"/>
        <v>10</v>
      </c>
      <c r="AF3706" s="17">
        <f t="shared" si="1010"/>
        <v>2020</v>
      </c>
      <c r="AG3706" s="17" t="str">
        <f>IFERROR(VLOOKUP(MID(A3706,2,4)*1,[1]Cruces!K:L,2,0),"Verificar")</f>
        <v>Atlántico Norte</v>
      </c>
      <c r="AH3706" s="17">
        <f t="shared" ca="1" si="1011"/>
        <v>28</v>
      </c>
      <c r="AI3706" s="17" t="str">
        <f>IFERROR(VLOOKUP(U3706,[1]Cruces!$O$1:$P$6,2,0),"Sin Orden")</f>
        <v>Sin Orden</v>
      </c>
      <c r="AJ3706" s="17">
        <f t="shared" si="1012"/>
        <v>28</v>
      </c>
      <c r="AK3706" s="17">
        <f t="shared" si="1013"/>
        <v>10</v>
      </c>
      <c r="AL3706" s="17">
        <f t="shared" si="1014"/>
        <v>2020</v>
      </c>
      <c r="AM3706" s="17">
        <f t="shared" ca="1" si="1015"/>
        <v>28</v>
      </c>
      <c r="AN3706" s="18" t="str">
        <f>IFERROR(VLOOKUP(R3706*1,'[1]Ordenes de Servicio'!G:K,5,0),"No Cruza")</f>
        <v>No Cruza</v>
      </c>
      <c r="AO3706" s="17">
        <f t="shared" ca="1" si="1016"/>
        <v>28</v>
      </c>
      <c r="AP3706" s="17">
        <f t="shared" si="1017"/>
        <v>28</v>
      </c>
      <c r="AQ3706" s="17">
        <f t="shared" si="1018"/>
        <v>10</v>
      </c>
      <c r="AR3706" s="17">
        <f t="shared" si="1019"/>
        <v>2020</v>
      </c>
      <c r="AS3706" s="17">
        <f t="shared" ca="1" si="1020"/>
        <v>28</v>
      </c>
      <c r="AT3706" s="17" t="str">
        <f t="shared" ca="1" si="1023"/>
        <v>No</v>
      </c>
      <c r="AU3706" s="17">
        <f t="shared" si="1021"/>
        <v>0</v>
      </c>
      <c r="AV3706" s="17" t="str">
        <f>+VLOOKUP(B3706,[1]Cruces!S:T,2,0)</f>
        <v>1. Solicitud</v>
      </c>
    </row>
    <row r="3707" spans="1:48" x14ac:dyDescent="0.25">
      <c r="A3707" s="17" t="s">
        <v>6569</v>
      </c>
      <c r="B3707" s="17" t="s">
        <v>80</v>
      </c>
      <c r="C3707" s="17">
        <v>0</v>
      </c>
      <c r="D3707" s="17">
        <v>0</v>
      </c>
      <c r="E3707" s="17" t="s">
        <v>55</v>
      </c>
      <c r="F3707" s="17" t="s">
        <v>56</v>
      </c>
      <c r="G3707" s="17" t="s">
        <v>6570</v>
      </c>
      <c r="H3707" s="17">
        <v>0</v>
      </c>
      <c r="I3707" s="17" t="s">
        <v>71</v>
      </c>
      <c r="J3707" s="17" t="s">
        <v>59</v>
      </c>
      <c r="K3707" s="17" t="s">
        <v>97</v>
      </c>
      <c r="L3707" s="17" t="s">
        <v>265</v>
      </c>
      <c r="M3707" s="17" t="s">
        <v>55</v>
      </c>
      <c r="N3707" s="17" t="s">
        <v>87</v>
      </c>
      <c r="O3707" s="17">
        <v>20161130</v>
      </c>
      <c r="P3707" s="17">
        <v>20161226</v>
      </c>
      <c r="Q3707" s="17">
        <v>9510</v>
      </c>
      <c r="R3707" s="17">
        <v>23346680</v>
      </c>
      <c r="S3707" s="17" t="s">
        <v>76</v>
      </c>
      <c r="T3707" s="17" t="s">
        <v>63</v>
      </c>
      <c r="U3707" s="17" t="s">
        <v>91</v>
      </c>
      <c r="V3707" s="17">
        <f t="shared" si="1022"/>
        <v>50</v>
      </c>
      <c r="W3707" s="17">
        <v>50000</v>
      </c>
      <c r="X3707" s="17" t="s">
        <v>64</v>
      </c>
      <c r="Y3707" s="17" t="s">
        <v>80</v>
      </c>
      <c r="Z3707" s="17">
        <v>20161226</v>
      </c>
      <c r="AA3707" s="17" t="s">
        <v>137</v>
      </c>
      <c r="AB3707" s="17">
        <v>1</v>
      </c>
      <c r="AC3707" s="17" t="str">
        <f>IFERROR(VLOOKUP(A3707,[1]Cruces!AJ:AK,2,0),VLOOKUP(CONCATENATE(X3707,AA3707),[1]Cruces!G:H,2,0))</f>
        <v>Solicitud de Obra</v>
      </c>
      <c r="AD3707" s="17">
        <f t="shared" si="1008"/>
        <v>30</v>
      </c>
      <c r="AE3707" s="17">
        <f t="shared" si="1009"/>
        <v>11</v>
      </c>
      <c r="AF3707" s="17">
        <f t="shared" si="1010"/>
        <v>2016</v>
      </c>
      <c r="AG3707" s="17" t="str">
        <f>IFERROR(VLOOKUP(MID(A3707,2,4)*1,[1]Cruces!K:L,2,0),"Verificar")</f>
        <v>Atlántico Norte</v>
      </c>
      <c r="AH3707" s="17">
        <f t="shared" ca="1" si="1011"/>
        <v>1456</v>
      </c>
      <c r="AI3707" s="17" t="str">
        <f>IFERROR(VLOOKUP(U3707,[1]Cruces!$O$1:$P$6,2,0),"Sin Orden")</f>
        <v>Resuelta</v>
      </c>
      <c r="AJ3707" s="17">
        <f t="shared" si="1012"/>
        <v>26</v>
      </c>
      <c r="AK3707" s="17">
        <f t="shared" si="1013"/>
        <v>12</v>
      </c>
      <c r="AL3707" s="17">
        <f t="shared" si="1014"/>
        <v>2016</v>
      </c>
      <c r="AM3707" s="17">
        <f t="shared" ca="1" si="1015"/>
        <v>1430</v>
      </c>
      <c r="AN3707" s="18" t="str">
        <f>IFERROR(VLOOKUP(R3707*1,'[1]Ordenes de Servicio'!G:K,5,0),"No Cruza")</f>
        <v>No Cruza</v>
      </c>
      <c r="AO3707" s="17">
        <f t="shared" ca="1" si="1016"/>
        <v>26</v>
      </c>
      <c r="AP3707" s="17">
        <f t="shared" si="1017"/>
        <v>26</v>
      </c>
      <c r="AQ3707" s="17">
        <f t="shared" si="1018"/>
        <v>12</v>
      </c>
      <c r="AR3707" s="17">
        <f t="shared" si="1019"/>
        <v>2016</v>
      </c>
      <c r="AS3707" s="17">
        <f t="shared" ca="1" si="1020"/>
        <v>1430</v>
      </c>
      <c r="AT3707" s="17" t="str">
        <f t="shared" ca="1" si="1023"/>
        <v>Si</v>
      </c>
      <c r="AU3707" s="17">
        <f t="shared" si="1021"/>
        <v>0</v>
      </c>
      <c r="AV3707" s="17" t="str">
        <f>+VLOOKUP(B3707,[1]Cruces!S:T,2,0)</f>
        <v>8. Puesta en Servicio</v>
      </c>
    </row>
    <row r="3708" spans="1:48" hidden="1" x14ac:dyDescent="0.25">
      <c r="A3708" s="17" t="s">
        <v>6571</v>
      </c>
      <c r="B3708" s="17" t="s">
        <v>54</v>
      </c>
      <c r="C3708" s="17">
        <v>0</v>
      </c>
      <c r="D3708" s="17">
        <v>0</v>
      </c>
      <c r="E3708" s="17" t="s">
        <v>55</v>
      </c>
      <c r="F3708" s="17" t="s">
        <v>126</v>
      </c>
      <c r="G3708" s="17" t="s">
        <v>6572</v>
      </c>
      <c r="H3708" s="17">
        <v>0</v>
      </c>
      <c r="I3708" s="17" t="s">
        <v>116</v>
      </c>
      <c r="J3708" s="17" t="s">
        <v>59</v>
      </c>
      <c r="K3708" s="17" t="s">
        <v>6573</v>
      </c>
      <c r="L3708" s="17" t="s">
        <v>129</v>
      </c>
      <c r="M3708" s="17" t="s">
        <v>130</v>
      </c>
      <c r="N3708" s="17" t="s">
        <v>62</v>
      </c>
      <c r="O3708" s="17">
        <v>20201022</v>
      </c>
      <c r="P3708" s="17">
        <v>20201028</v>
      </c>
      <c r="Q3708" s="17">
        <v>3310</v>
      </c>
      <c r="R3708" s="17">
        <v>28247134</v>
      </c>
      <c r="S3708" s="17" t="s">
        <v>100</v>
      </c>
      <c r="T3708" s="17" t="s">
        <v>63</v>
      </c>
      <c r="U3708" s="17" t="s">
        <v>91</v>
      </c>
      <c r="V3708" s="17">
        <f t="shared" si="1022"/>
        <v>25</v>
      </c>
      <c r="W3708" s="17">
        <v>25000</v>
      </c>
      <c r="X3708" s="17" t="s">
        <v>64</v>
      </c>
      <c r="Y3708" s="17" t="s">
        <v>65</v>
      </c>
      <c r="Z3708" s="17">
        <v>20201028</v>
      </c>
      <c r="AA3708" s="17" t="s">
        <v>78</v>
      </c>
      <c r="AB3708" s="17">
        <v>1</v>
      </c>
      <c r="AC3708" s="17" t="str">
        <f>IFERROR(VLOOKUP(A3708,[1]Cruces!AJ:AK,2,0),VLOOKUP(CONCATENATE(X3708,AA3708),[1]Cruces!G:H,2,0))</f>
        <v>Solicitud de Obra</v>
      </c>
      <c r="AD3708" s="17">
        <f t="shared" si="1008"/>
        <v>22</v>
      </c>
      <c r="AE3708" s="17">
        <f t="shared" si="1009"/>
        <v>10</v>
      </c>
      <c r="AF3708" s="17">
        <f t="shared" si="1010"/>
        <v>2020</v>
      </c>
      <c r="AG3708" s="17" t="str">
        <f>IFERROR(VLOOKUP(MID(A3708,2,4)*1,[1]Cruces!K:L,2,0),"Verificar")</f>
        <v>Guajira</v>
      </c>
      <c r="AH3708" s="17">
        <f t="shared" ca="1" si="1011"/>
        <v>34</v>
      </c>
      <c r="AI3708" s="17" t="str">
        <f>IFERROR(VLOOKUP(U3708,[1]Cruces!$O$1:$P$6,2,0),"Sin Orden")</f>
        <v>Resuelta</v>
      </c>
      <c r="AJ3708" s="17">
        <f t="shared" si="1012"/>
        <v>28</v>
      </c>
      <c r="AK3708" s="17">
        <f t="shared" si="1013"/>
        <v>10</v>
      </c>
      <c r="AL3708" s="17">
        <f t="shared" si="1014"/>
        <v>2020</v>
      </c>
      <c r="AM3708" s="17">
        <f t="shared" ca="1" si="1015"/>
        <v>28</v>
      </c>
      <c r="AN3708" s="18" t="str">
        <f>IFERROR(VLOOKUP(R3708*1,'[1]Ordenes de Servicio'!G:K,5,0),"No Cruza")</f>
        <v>No Cruza</v>
      </c>
      <c r="AO3708" s="17">
        <f t="shared" ca="1" si="1016"/>
        <v>6</v>
      </c>
      <c r="AP3708" s="17">
        <f t="shared" si="1017"/>
        <v>28</v>
      </c>
      <c r="AQ3708" s="17">
        <f t="shared" si="1018"/>
        <v>10</v>
      </c>
      <c r="AR3708" s="17">
        <f t="shared" si="1019"/>
        <v>2020</v>
      </c>
      <c r="AS3708" s="17">
        <f t="shared" ca="1" si="1020"/>
        <v>28</v>
      </c>
      <c r="AT3708" s="17" t="str">
        <f t="shared" ca="1" si="1023"/>
        <v>No</v>
      </c>
      <c r="AU3708" s="17">
        <f t="shared" si="1021"/>
        <v>0</v>
      </c>
      <c r="AV3708" s="17" t="str">
        <f>+VLOOKUP(B3708,[1]Cruces!S:T,2,0)</f>
        <v>4. Presupuesto de Obra</v>
      </c>
    </row>
    <row r="3709" spans="1:48" hidden="1" x14ac:dyDescent="0.25">
      <c r="A3709" s="17" t="s">
        <v>6574</v>
      </c>
      <c r="B3709" s="17" t="s">
        <v>54</v>
      </c>
      <c r="C3709" s="17">
        <v>0</v>
      </c>
      <c r="D3709" s="17">
        <v>0</v>
      </c>
      <c r="E3709" s="17" t="s">
        <v>55</v>
      </c>
      <c r="F3709" s="17" t="s">
        <v>107</v>
      </c>
      <c r="G3709" s="17" t="s">
        <v>6575</v>
      </c>
      <c r="H3709" s="17">
        <v>0</v>
      </c>
      <c r="I3709" s="17" t="s">
        <v>71</v>
      </c>
      <c r="J3709" s="17" t="s">
        <v>59</v>
      </c>
      <c r="K3709" s="17" t="s">
        <v>6576</v>
      </c>
      <c r="L3709" s="17" t="s">
        <v>73</v>
      </c>
      <c r="M3709" s="17" t="s">
        <v>74</v>
      </c>
      <c r="N3709" s="17" t="s">
        <v>62</v>
      </c>
      <c r="O3709" s="17">
        <v>20190201</v>
      </c>
      <c r="P3709" s="17">
        <v>20190202</v>
      </c>
      <c r="Q3709" s="17">
        <v>3460</v>
      </c>
      <c r="R3709" s="17">
        <v>25953409</v>
      </c>
      <c r="S3709" s="17" t="s">
        <v>100</v>
      </c>
      <c r="T3709" s="17" t="s">
        <v>63</v>
      </c>
      <c r="U3709" s="17" t="s">
        <v>91</v>
      </c>
      <c r="V3709" s="17">
        <f t="shared" si="1022"/>
        <v>10</v>
      </c>
      <c r="W3709" s="17">
        <v>10000</v>
      </c>
      <c r="X3709" s="17" t="s">
        <v>64</v>
      </c>
      <c r="Y3709" s="17" t="s">
        <v>65</v>
      </c>
      <c r="Z3709" s="17">
        <v>20190202</v>
      </c>
      <c r="AA3709" s="17" t="s">
        <v>78</v>
      </c>
      <c r="AB3709" s="17">
        <v>1</v>
      </c>
      <c r="AC3709" s="17" t="str">
        <f>IFERROR(VLOOKUP(A3709,[1]Cruces!AJ:AK,2,0),VLOOKUP(CONCATENATE(X3709,AA3709),[1]Cruces!G:H,2,0))</f>
        <v>Solicitud de Obra</v>
      </c>
      <c r="AD3709" s="17">
        <f t="shared" si="1008"/>
        <v>1</v>
      </c>
      <c r="AE3709" s="17">
        <f t="shared" si="1009"/>
        <v>2</v>
      </c>
      <c r="AF3709" s="17">
        <f t="shared" si="1010"/>
        <v>2019</v>
      </c>
      <c r="AG3709" s="17" t="str">
        <f>IFERROR(VLOOKUP(MID(A3709,2,4)*1,[1]Cruces!K:L,2,0),"Verificar")</f>
        <v>Magdalena</v>
      </c>
      <c r="AH3709" s="17">
        <f t="shared" ca="1" si="1011"/>
        <v>663</v>
      </c>
      <c r="AI3709" s="17" t="str">
        <f>IFERROR(VLOOKUP(U3709,[1]Cruces!$O$1:$P$6,2,0),"Sin Orden")</f>
        <v>Resuelta</v>
      </c>
      <c r="AJ3709" s="17">
        <f t="shared" si="1012"/>
        <v>2</v>
      </c>
      <c r="AK3709" s="17">
        <f t="shared" si="1013"/>
        <v>2</v>
      </c>
      <c r="AL3709" s="17">
        <f t="shared" si="1014"/>
        <v>2019</v>
      </c>
      <c r="AM3709" s="17">
        <f t="shared" ca="1" si="1015"/>
        <v>662</v>
      </c>
      <c r="AN3709" s="18" t="str">
        <f>IFERROR(VLOOKUP(R3709*1,'[1]Ordenes de Servicio'!G:K,5,0),"No Cruza")</f>
        <v>No Cruza</v>
      </c>
      <c r="AO3709" s="17">
        <f t="shared" ca="1" si="1016"/>
        <v>1</v>
      </c>
      <c r="AP3709" s="17">
        <f t="shared" si="1017"/>
        <v>2</v>
      </c>
      <c r="AQ3709" s="17">
        <f t="shared" si="1018"/>
        <v>2</v>
      </c>
      <c r="AR3709" s="17">
        <f t="shared" si="1019"/>
        <v>2019</v>
      </c>
      <c r="AS3709" s="17">
        <f t="shared" ca="1" si="1020"/>
        <v>662</v>
      </c>
      <c r="AT3709" s="17" t="str">
        <f t="shared" ca="1" si="1023"/>
        <v>Si</v>
      </c>
      <c r="AU3709" s="17">
        <f t="shared" si="1021"/>
        <v>0</v>
      </c>
      <c r="AV3709" s="17" t="str">
        <f>+VLOOKUP(B3709,[1]Cruces!S:T,2,0)</f>
        <v>4. Presupuesto de Obra</v>
      </c>
    </row>
    <row r="3710" spans="1:48" hidden="1" x14ac:dyDescent="0.25">
      <c r="A3710" s="17" t="s">
        <v>6577</v>
      </c>
      <c r="B3710" s="17" t="s">
        <v>68</v>
      </c>
      <c r="C3710" s="17">
        <v>0</v>
      </c>
      <c r="D3710" s="17">
        <v>0</v>
      </c>
      <c r="E3710" s="17" t="s">
        <v>55</v>
      </c>
      <c r="F3710" s="17" t="s">
        <v>81</v>
      </c>
      <c r="G3710" s="17" t="s">
        <v>6578</v>
      </c>
      <c r="H3710" s="17">
        <v>3022920284</v>
      </c>
      <c r="I3710" s="17" t="s">
        <v>71</v>
      </c>
      <c r="J3710" s="17" t="s">
        <v>59</v>
      </c>
      <c r="K3710" s="17" t="s">
        <v>3127</v>
      </c>
      <c r="L3710" s="17" t="s">
        <v>85</v>
      </c>
      <c r="M3710" s="17" t="s">
        <v>86</v>
      </c>
      <c r="N3710" s="17" t="s">
        <v>75</v>
      </c>
      <c r="O3710" s="17">
        <v>20200720</v>
      </c>
      <c r="P3710" s="17">
        <v>20200910</v>
      </c>
      <c r="Q3710" s="17">
        <v>9343</v>
      </c>
      <c r="R3710" s="17">
        <v>28276266</v>
      </c>
      <c r="S3710" s="17" t="s">
        <v>76</v>
      </c>
      <c r="T3710" s="17" t="s">
        <v>63</v>
      </c>
      <c r="U3710" s="17" t="s">
        <v>91</v>
      </c>
      <c r="V3710" s="17">
        <f t="shared" si="1022"/>
        <v>25</v>
      </c>
      <c r="W3710" s="17">
        <v>25000</v>
      </c>
      <c r="X3710" s="17" t="s">
        <v>64</v>
      </c>
      <c r="Y3710" s="17" t="s">
        <v>136</v>
      </c>
      <c r="Z3710" s="17">
        <v>20201016</v>
      </c>
      <c r="AA3710" s="17" t="s">
        <v>78</v>
      </c>
      <c r="AB3710" s="17">
        <v>1</v>
      </c>
      <c r="AC3710" s="17" t="str">
        <f>IFERROR(VLOOKUP(A3710,[1]Cruces!AJ:AK,2,0),VLOOKUP(CONCATENATE(X3710,AA3710),[1]Cruces!G:H,2,0))</f>
        <v>Solicitud de Obra</v>
      </c>
      <c r="AD3710" s="17">
        <f t="shared" si="1008"/>
        <v>20</v>
      </c>
      <c r="AE3710" s="17">
        <f t="shared" si="1009"/>
        <v>7</v>
      </c>
      <c r="AF3710" s="17">
        <f t="shared" si="1010"/>
        <v>2020</v>
      </c>
      <c r="AG3710" s="17" t="str">
        <f>IFERROR(VLOOKUP(MID(A3710,2,4)*1,[1]Cruces!K:L,2,0),"Verificar")</f>
        <v>Magdalena</v>
      </c>
      <c r="AH3710" s="17">
        <f t="shared" ca="1" si="1011"/>
        <v>128</v>
      </c>
      <c r="AI3710" s="17" t="str">
        <f>IFERROR(VLOOKUP(U3710,[1]Cruces!$O$1:$P$6,2,0),"Sin Orden")</f>
        <v>Resuelta</v>
      </c>
      <c r="AJ3710" s="17">
        <f t="shared" si="1012"/>
        <v>16</v>
      </c>
      <c r="AK3710" s="17">
        <f t="shared" si="1013"/>
        <v>10</v>
      </c>
      <c r="AL3710" s="17">
        <f t="shared" si="1014"/>
        <v>2020</v>
      </c>
      <c r="AM3710" s="17">
        <f t="shared" ca="1" si="1015"/>
        <v>40</v>
      </c>
      <c r="AN3710" s="18" t="str">
        <f>IFERROR(VLOOKUP(R3710*1,'[1]Ordenes de Servicio'!G:K,5,0),"No Cruza")</f>
        <v>No Cruza</v>
      </c>
      <c r="AO3710" s="17">
        <f t="shared" ca="1" si="1016"/>
        <v>88</v>
      </c>
      <c r="AP3710" s="17">
        <f t="shared" si="1017"/>
        <v>10</v>
      </c>
      <c r="AQ3710" s="17">
        <f t="shared" si="1018"/>
        <v>9</v>
      </c>
      <c r="AR3710" s="17">
        <f t="shared" si="1019"/>
        <v>2020</v>
      </c>
      <c r="AS3710" s="17">
        <f t="shared" ca="1" si="1020"/>
        <v>76</v>
      </c>
      <c r="AT3710" s="17" t="str">
        <f t="shared" ca="1" si="1023"/>
        <v>No</v>
      </c>
      <c r="AU3710" s="17">
        <f t="shared" si="1021"/>
        <v>36</v>
      </c>
      <c r="AV3710" s="17" t="str">
        <f>+VLOOKUP(B3710,[1]Cruces!S:T,2,0)</f>
        <v>5. Consultoría / Adjudicación</v>
      </c>
    </row>
    <row r="3711" spans="1:48" hidden="1" x14ac:dyDescent="0.25">
      <c r="A3711" s="17" t="s">
        <v>6579</v>
      </c>
      <c r="B3711" s="17" t="s">
        <v>68</v>
      </c>
      <c r="C3711" s="17">
        <v>0</v>
      </c>
      <c r="D3711" s="17">
        <v>0</v>
      </c>
      <c r="E3711" s="17" t="s">
        <v>55</v>
      </c>
      <c r="F3711" s="17" t="s">
        <v>107</v>
      </c>
      <c r="G3711" s="17" t="s">
        <v>6580</v>
      </c>
      <c r="H3711" s="17">
        <v>0</v>
      </c>
      <c r="I3711" s="17" t="s">
        <v>197</v>
      </c>
      <c r="J3711" s="17" t="s">
        <v>59</v>
      </c>
      <c r="K3711" s="17" t="s">
        <v>198</v>
      </c>
      <c r="L3711" s="17" t="s">
        <v>111</v>
      </c>
      <c r="M3711" s="17" t="s">
        <v>112</v>
      </c>
      <c r="N3711" s="17" t="s">
        <v>75</v>
      </c>
      <c r="O3711" s="17">
        <v>20200618</v>
      </c>
      <c r="P3711" s="17">
        <v>20200618</v>
      </c>
      <c r="Q3711" s="17">
        <v>1180</v>
      </c>
      <c r="R3711" s="17">
        <v>0</v>
      </c>
      <c r="S3711" s="17"/>
      <c r="T3711" s="17" t="s">
        <v>63</v>
      </c>
      <c r="U3711" s="17"/>
      <c r="V3711" s="17">
        <f t="shared" si="1022"/>
        <v>75</v>
      </c>
      <c r="W3711" s="17">
        <v>75000</v>
      </c>
      <c r="X3711" s="17" t="s">
        <v>64</v>
      </c>
      <c r="Y3711" s="17" t="s">
        <v>68</v>
      </c>
      <c r="Z3711" s="17">
        <v>20200618</v>
      </c>
      <c r="AA3711" s="17" t="s">
        <v>199</v>
      </c>
      <c r="AB3711" s="17">
        <v>1</v>
      </c>
      <c r="AC3711" s="17" t="str">
        <f>IFERROR(VLOOKUP(A3711,[1]Cruces!AJ:AK,2,0),VLOOKUP(CONCATENATE(X3711,AA3711),[1]Cruces!G:H,2,0))</f>
        <v>Solicitud de Obra</v>
      </c>
      <c r="AD3711" s="17">
        <f t="shared" si="1008"/>
        <v>18</v>
      </c>
      <c r="AE3711" s="17">
        <f t="shared" si="1009"/>
        <v>6</v>
      </c>
      <c r="AF3711" s="17">
        <f t="shared" si="1010"/>
        <v>2020</v>
      </c>
      <c r="AG3711" s="17" t="str">
        <f>IFERROR(VLOOKUP(MID(A3711,2,4)*1,[1]Cruces!K:L,2,0),"Verificar")</f>
        <v>Atlántico Norte</v>
      </c>
      <c r="AH3711" s="17">
        <f t="shared" ca="1" si="1011"/>
        <v>160</v>
      </c>
      <c r="AI3711" s="17" t="str">
        <f>IFERROR(VLOOKUP(U3711,[1]Cruces!$O$1:$P$6,2,0),"Sin Orden")</f>
        <v>Sin Orden</v>
      </c>
      <c r="AJ3711" s="17">
        <f t="shared" si="1012"/>
        <v>18</v>
      </c>
      <c r="AK3711" s="17">
        <f t="shared" si="1013"/>
        <v>6</v>
      </c>
      <c r="AL3711" s="17">
        <f t="shared" si="1014"/>
        <v>2020</v>
      </c>
      <c r="AM3711" s="17">
        <f t="shared" ca="1" si="1015"/>
        <v>160</v>
      </c>
      <c r="AN3711" s="18" t="str">
        <f>IFERROR(VLOOKUP(R3711*1,'[1]Ordenes de Servicio'!G:K,5,0),"No Cruza")</f>
        <v>No Cruza</v>
      </c>
      <c r="AO3711" s="17">
        <f t="shared" ca="1" si="1016"/>
        <v>160</v>
      </c>
      <c r="AP3711" s="17">
        <f t="shared" si="1017"/>
        <v>18</v>
      </c>
      <c r="AQ3711" s="17">
        <f t="shared" si="1018"/>
        <v>6</v>
      </c>
      <c r="AR3711" s="17">
        <f t="shared" si="1019"/>
        <v>2020</v>
      </c>
      <c r="AS3711" s="17">
        <f t="shared" ca="1" si="1020"/>
        <v>160</v>
      </c>
      <c r="AT3711" s="17" t="str">
        <f t="shared" ca="1" si="1023"/>
        <v>No</v>
      </c>
      <c r="AU3711" s="17">
        <f t="shared" si="1021"/>
        <v>0</v>
      </c>
      <c r="AV3711" s="17" t="str">
        <f>+VLOOKUP(B3711,[1]Cruces!S:T,2,0)</f>
        <v>5. Consultoría / Adjudicación</v>
      </c>
    </row>
    <row r="3712" spans="1:48" hidden="1" x14ac:dyDescent="0.25">
      <c r="A3712" s="17" t="s">
        <v>10320</v>
      </c>
      <c r="B3712" s="17" t="s">
        <v>1943</v>
      </c>
      <c r="C3712" s="17">
        <v>0</v>
      </c>
      <c r="D3712" s="17">
        <v>0</v>
      </c>
      <c r="E3712" s="17" t="s">
        <v>55</v>
      </c>
      <c r="F3712" s="17" t="s">
        <v>5366</v>
      </c>
      <c r="G3712" s="17" t="s">
        <v>10321</v>
      </c>
      <c r="H3712" s="17">
        <v>3108831680</v>
      </c>
      <c r="I3712" s="17" t="s">
        <v>71</v>
      </c>
      <c r="J3712" s="17" t="s">
        <v>59</v>
      </c>
      <c r="K3712" s="17" t="s">
        <v>97</v>
      </c>
      <c r="L3712" s="17" t="s">
        <v>541</v>
      </c>
      <c r="M3712" s="17" t="s">
        <v>542</v>
      </c>
      <c r="N3712" s="17" t="s">
        <v>1946</v>
      </c>
      <c r="O3712" s="17">
        <v>20201120</v>
      </c>
      <c r="P3712" s="17">
        <v>20201120</v>
      </c>
      <c r="Q3712" s="17">
        <v>1220</v>
      </c>
      <c r="R3712" s="17">
        <v>28293702</v>
      </c>
      <c r="S3712" s="17" t="s">
        <v>6601</v>
      </c>
      <c r="T3712" s="17" t="s">
        <v>63</v>
      </c>
      <c r="U3712" s="17" t="s">
        <v>77</v>
      </c>
      <c r="V3712" s="17">
        <f t="shared" si="1022"/>
        <v>3</v>
      </c>
      <c r="W3712" s="17">
        <v>3000</v>
      </c>
      <c r="X3712" s="17" t="s">
        <v>7065</v>
      </c>
      <c r="Y3712" s="17" t="s">
        <v>1943</v>
      </c>
      <c r="Z3712" s="17">
        <v>20201120</v>
      </c>
      <c r="AA3712" s="17" t="s">
        <v>1947</v>
      </c>
      <c r="AB3712" s="17">
        <v>1</v>
      </c>
      <c r="AC3712" s="17" t="str">
        <f>IFERROR(VLOOKUP(A3712,[1]Cruces!AJ:AK,2,0),VLOOKUP(CONCATENATE(X3712,AA3712),[1]Cruces!G:H,2,0))</f>
        <v>Solicitud por BT</v>
      </c>
      <c r="AD3712" s="17">
        <f t="shared" si="1008"/>
        <v>20</v>
      </c>
      <c r="AE3712" s="17">
        <f t="shared" si="1009"/>
        <v>11</v>
      </c>
      <c r="AF3712" s="17">
        <f t="shared" si="1010"/>
        <v>2020</v>
      </c>
      <c r="AG3712" s="17" t="str">
        <f>IFERROR(VLOOKUP(MID(A3712,2,4)*1,[1]Cruces!K:L,2,0),"Verificar")</f>
        <v>Atlántico Sur</v>
      </c>
      <c r="AH3712" s="17">
        <f t="shared" ca="1" si="1011"/>
        <v>5</v>
      </c>
      <c r="AI3712" s="17" t="str">
        <f>IFERROR(VLOOKUP(U3712,[1]Cruces!$O$1:$P$6,2,0),"Sin Orden")</f>
        <v>Pendiente</v>
      </c>
      <c r="AJ3712" s="17">
        <f t="shared" si="1012"/>
        <v>20</v>
      </c>
      <c r="AK3712" s="17">
        <f t="shared" si="1013"/>
        <v>11</v>
      </c>
      <c r="AL3712" s="17">
        <f t="shared" si="1014"/>
        <v>2020</v>
      </c>
      <c r="AM3712" s="17">
        <f t="shared" ca="1" si="1015"/>
        <v>5</v>
      </c>
      <c r="AN3712" s="18" t="str">
        <f>IFERROR(VLOOKUP(R3712*1,'[1]Ordenes de Servicio'!G:K,5,0),"No Cruza")</f>
        <v>No Cruza</v>
      </c>
      <c r="AO3712" s="17">
        <f t="shared" ca="1" si="1016"/>
        <v>5</v>
      </c>
      <c r="AP3712" s="17">
        <f t="shared" si="1017"/>
        <v>20</v>
      </c>
      <c r="AQ3712" s="17">
        <f t="shared" si="1018"/>
        <v>11</v>
      </c>
      <c r="AR3712" s="17">
        <f t="shared" si="1019"/>
        <v>2020</v>
      </c>
      <c r="AS3712" s="17">
        <f t="shared" ca="1" si="1020"/>
        <v>5</v>
      </c>
      <c r="AT3712" s="17" t="str">
        <f t="shared" ca="1" si="1023"/>
        <v>No</v>
      </c>
      <c r="AU3712" s="17">
        <f t="shared" si="1021"/>
        <v>0</v>
      </c>
      <c r="AV3712" s="17" t="str">
        <f>+VLOOKUP(B3712,[1]Cruces!S:T,2,0)</f>
        <v>7. Ejecución en Campo OS BT</v>
      </c>
    </row>
    <row r="3713" spans="1:48" hidden="1" x14ac:dyDescent="0.25">
      <c r="A3713" s="17" t="s">
        <v>10322</v>
      </c>
      <c r="B3713" s="17" t="s">
        <v>6595</v>
      </c>
      <c r="C3713" s="17">
        <v>0</v>
      </c>
      <c r="D3713" s="17">
        <v>0</v>
      </c>
      <c r="E3713" s="17" t="s">
        <v>55</v>
      </c>
      <c r="F3713" s="17" t="s">
        <v>56</v>
      </c>
      <c r="G3713" s="17" t="s">
        <v>10323</v>
      </c>
      <c r="H3713" s="17">
        <v>3003162709</v>
      </c>
      <c r="I3713" s="17" t="s">
        <v>71</v>
      </c>
      <c r="J3713" s="17" t="s">
        <v>59</v>
      </c>
      <c r="K3713" s="17" t="s">
        <v>97</v>
      </c>
      <c r="L3713" s="17" t="s">
        <v>7295</v>
      </c>
      <c r="M3713" s="17" t="s">
        <v>7296</v>
      </c>
      <c r="N3713" s="17" t="s">
        <v>6600</v>
      </c>
      <c r="O3713" s="17">
        <v>20201104</v>
      </c>
      <c r="P3713" s="17">
        <v>20201110</v>
      </c>
      <c r="Q3713" s="17">
        <v>1110</v>
      </c>
      <c r="R3713" s="17">
        <v>28292023</v>
      </c>
      <c r="S3713" s="17" t="s">
        <v>6601</v>
      </c>
      <c r="T3713" s="17" t="s">
        <v>63</v>
      </c>
      <c r="U3713" s="17" t="s">
        <v>640</v>
      </c>
      <c r="V3713" s="17">
        <f t="shared" si="1022"/>
        <v>3</v>
      </c>
      <c r="W3713" s="17">
        <v>3000</v>
      </c>
      <c r="X3713" s="17" t="s">
        <v>7065</v>
      </c>
      <c r="Y3713" s="17" t="s">
        <v>6595</v>
      </c>
      <c r="Z3713" s="17">
        <v>20201110</v>
      </c>
      <c r="AA3713" s="17" t="s">
        <v>1947</v>
      </c>
      <c r="AB3713" s="17">
        <v>1</v>
      </c>
      <c r="AC3713" s="17" t="str">
        <f>IFERROR(VLOOKUP(A3713,[1]Cruces!AJ:AK,2,0),VLOOKUP(CONCATENATE(X3713,AA3713),[1]Cruces!G:H,2,0))</f>
        <v>Solicitud por BT</v>
      </c>
      <c r="AD3713" s="17">
        <f t="shared" si="1008"/>
        <v>4</v>
      </c>
      <c r="AE3713" s="17">
        <f t="shared" si="1009"/>
        <v>11</v>
      </c>
      <c r="AF3713" s="17">
        <f t="shared" si="1010"/>
        <v>2020</v>
      </c>
      <c r="AG3713" s="17" t="str">
        <f>IFERROR(VLOOKUP(MID(A3713,2,4)*1,[1]Cruces!K:L,2,0),"Verificar")</f>
        <v>Atlántico Norte</v>
      </c>
      <c r="AH3713" s="17">
        <f t="shared" ca="1" si="1011"/>
        <v>21</v>
      </c>
      <c r="AI3713" s="17" t="str">
        <f>IFERROR(VLOOKUP(U3713,[1]Cruces!$O$1:$P$6,2,0),"Sin Orden")</f>
        <v>Pendiente</v>
      </c>
      <c r="AJ3713" s="17">
        <f t="shared" si="1012"/>
        <v>10</v>
      </c>
      <c r="AK3713" s="17">
        <f t="shared" si="1013"/>
        <v>11</v>
      </c>
      <c r="AL3713" s="17">
        <f t="shared" si="1014"/>
        <v>2020</v>
      </c>
      <c r="AM3713" s="17">
        <f t="shared" ca="1" si="1015"/>
        <v>15</v>
      </c>
      <c r="AN3713" s="18" t="str">
        <f>IFERROR(VLOOKUP(R3713*1,'[1]Ordenes de Servicio'!G:K,5,0),"No Cruza")</f>
        <v>No Cruza</v>
      </c>
      <c r="AO3713" s="17">
        <f t="shared" ca="1" si="1016"/>
        <v>15</v>
      </c>
      <c r="AP3713" s="17">
        <f t="shared" si="1017"/>
        <v>10</v>
      </c>
      <c r="AQ3713" s="17">
        <f t="shared" si="1018"/>
        <v>11</v>
      </c>
      <c r="AR3713" s="17">
        <f t="shared" si="1019"/>
        <v>2020</v>
      </c>
      <c r="AS3713" s="17">
        <f t="shared" ca="1" si="1020"/>
        <v>15</v>
      </c>
      <c r="AT3713" s="17" t="str">
        <f t="shared" ca="1" si="1023"/>
        <v>No</v>
      </c>
      <c r="AU3713" s="17">
        <f t="shared" si="1021"/>
        <v>0</v>
      </c>
      <c r="AV3713" s="17" t="str">
        <f>+VLOOKUP(B3713,[1]Cruces!S:T,2,0)</f>
        <v>7. Ejecución en Campo OS BT</v>
      </c>
    </row>
    <row r="3714" spans="1:48" hidden="1" x14ac:dyDescent="0.25">
      <c r="A3714" s="17" t="s">
        <v>6581</v>
      </c>
      <c r="B3714" s="17" t="s">
        <v>54</v>
      </c>
      <c r="C3714" s="17">
        <v>0</v>
      </c>
      <c r="D3714" s="17">
        <v>0</v>
      </c>
      <c r="E3714" s="17" t="s">
        <v>55</v>
      </c>
      <c r="F3714" s="17" t="s">
        <v>56</v>
      </c>
      <c r="G3714" s="17" t="s">
        <v>6582</v>
      </c>
      <c r="H3714" s="17">
        <v>0</v>
      </c>
      <c r="I3714" s="17" t="s">
        <v>58</v>
      </c>
      <c r="J3714" s="17" t="s">
        <v>59</v>
      </c>
      <c r="K3714" s="17" t="s">
        <v>97</v>
      </c>
      <c r="L3714" s="17" t="s">
        <v>61</v>
      </c>
      <c r="M3714" s="17" t="s">
        <v>55</v>
      </c>
      <c r="N3714" s="17" t="s">
        <v>62</v>
      </c>
      <c r="O3714" s="17">
        <v>20170329</v>
      </c>
      <c r="P3714" s="17">
        <v>20170405</v>
      </c>
      <c r="Q3714" s="17">
        <v>3460</v>
      </c>
      <c r="R3714" s="17">
        <v>0</v>
      </c>
      <c r="S3714" s="17"/>
      <c r="T3714" s="17" t="s">
        <v>63</v>
      </c>
      <c r="U3714" s="17"/>
      <c r="V3714" s="17">
        <f t="shared" si="1022"/>
        <v>50</v>
      </c>
      <c r="W3714" s="17">
        <v>50000</v>
      </c>
      <c r="X3714" s="17" t="s">
        <v>64</v>
      </c>
      <c r="Y3714" s="17" t="s">
        <v>65</v>
      </c>
      <c r="Z3714" s="17">
        <v>20170405</v>
      </c>
      <c r="AA3714" s="17" t="s">
        <v>66</v>
      </c>
      <c r="AB3714" s="17">
        <v>1</v>
      </c>
      <c r="AC3714" s="17" t="str">
        <f>IFERROR(VLOOKUP(A3714,[1]Cruces!AJ:AK,2,0),VLOOKUP(CONCATENATE(X3714,AA3714),[1]Cruces!G:H,2,0))</f>
        <v>Solicitud de Obra</v>
      </c>
      <c r="AD3714" s="17">
        <f t="shared" si="1008"/>
        <v>29</v>
      </c>
      <c r="AE3714" s="17">
        <f t="shared" si="1009"/>
        <v>3</v>
      </c>
      <c r="AF3714" s="17">
        <f t="shared" si="1010"/>
        <v>2017</v>
      </c>
      <c r="AG3714" s="17" t="str">
        <f>IFERROR(VLOOKUP(MID(A3714,2,4)*1,[1]Cruces!K:L,2,0),"Verificar")</f>
        <v>Magdalena</v>
      </c>
      <c r="AH3714" s="17">
        <f t="shared" ca="1" si="1011"/>
        <v>1337</v>
      </c>
      <c r="AI3714" s="17" t="str">
        <f>IFERROR(VLOOKUP(U3714,[1]Cruces!$O$1:$P$6,2,0),"Sin Orden")</f>
        <v>Sin Orden</v>
      </c>
      <c r="AJ3714" s="17">
        <f t="shared" si="1012"/>
        <v>5</v>
      </c>
      <c r="AK3714" s="17">
        <f t="shared" si="1013"/>
        <v>4</v>
      </c>
      <c r="AL3714" s="17">
        <f t="shared" si="1014"/>
        <v>2017</v>
      </c>
      <c r="AM3714" s="17">
        <f t="shared" ca="1" si="1015"/>
        <v>1330</v>
      </c>
      <c r="AN3714" s="18" t="str">
        <f>IFERROR(VLOOKUP(R3714*1,'[1]Ordenes de Servicio'!G:K,5,0),"No Cruza")</f>
        <v>No Cruza</v>
      </c>
      <c r="AO3714" s="17">
        <f t="shared" ca="1" si="1016"/>
        <v>1330</v>
      </c>
      <c r="AP3714" s="17">
        <f t="shared" si="1017"/>
        <v>5</v>
      </c>
      <c r="AQ3714" s="17">
        <f t="shared" si="1018"/>
        <v>4</v>
      </c>
      <c r="AR3714" s="17">
        <f t="shared" si="1019"/>
        <v>2017</v>
      </c>
      <c r="AS3714" s="17">
        <f t="shared" ca="1" si="1020"/>
        <v>1330</v>
      </c>
      <c r="AT3714" s="17" t="str">
        <f t="shared" ca="1" si="1023"/>
        <v>Si</v>
      </c>
      <c r="AU3714" s="17">
        <f t="shared" si="1021"/>
        <v>0</v>
      </c>
      <c r="AV3714" s="17" t="str">
        <f>+VLOOKUP(B3714,[1]Cruces!S:T,2,0)</f>
        <v>4. Presupuesto de Obra</v>
      </c>
    </row>
    <row r="3715" spans="1:48" hidden="1" x14ac:dyDescent="0.25">
      <c r="A3715" s="21" t="s">
        <v>6583</v>
      </c>
      <c r="B3715" s="21" t="s">
        <v>68</v>
      </c>
      <c r="C3715" s="21">
        <v>0</v>
      </c>
      <c r="D3715" s="21">
        <v>0</v>
      </c>
      <c r="E3715" s="21" t="s">
        <v>55</v>
      </c>
      <c r="F3715" s="21" t="s">
        <v>120</v>
      </c>
      <c r="G3715" s="21" t="s">
        <v>2062</v>
      </c>
      <c r="H3715" s="21">
        <v>0</v>
      </c>
      <c r="I3715" s="21" t="s">
        <v>71</v>
      </c>
      <c r="J3715" s="21" t="s">
        <v>59</v>
      </c>
      <c r="K3715" s="21" t="s">
        <v>97</v>
      </c>
      <c r="L3715" s="21" t="s">
        <v>122</v>
      </c>
      <c r="M3715" s="21" t="s">
        <v>123</v>
      </c>
      <c r="N3715" s="21" t="s">
        <v>75</v>
      </c>
      <c r="O3715" s="21">
        <v>20180420</v>
      </c>
      <c r="P3715" s="21">
        <v>20180420</v>
      </c>
      <c r="Q3715" s="21">
        <v>1110</v>
      </c>
      <c r="R3715" s="21">
        <v>0</v>
      </c>
      <c r="S3715" s="21"/>
      <c r="T3715" s="21" t="s">
        <v>63</v>
      </c>
      <c r="U3715" s="21"/>
      <c r="V3715" s="17">
        <f t="shared" si="1022"/>
        <v>800</v>
      </c>
      <c r="W3715" s="21">
        <v>800000</v>
      </c>
      <c r="X3715" s="21" t="s">
        <v>64</v>
      </c>
      <c r="Y3715" s="21" t="s">
        <v>136</v>
      </c>
      <c r="Z3715" s="21">
        <v>20180420</v>
      </c>
      <c r="AA3715" s="21" t="s">
        <v>137</v>
      </c>
      <c r="AB3715" s="17">
        <v>1</v>
      </c>
      <c r="AC3715" s="17" t="str">
        <f>IFERROR(VLOOKUP(A3715,[1]Cruces!AJ:AK,2,0),VLOOKUP(CONCATENATE(X3715,AA3715),[1]Cruces!G:H,2,0))</f>
        <v>Solicitud de Obra</v>
      </c>
      <c r="AD3715" s="17">
        <f t="shared" si="1008"/>
        <v>20</v>
      </c>
      <c r="AE3715" s="17">
        <f t="shared" si="1009"/>
        <v>4</v>
      </c>
      <c r="AF3715" s="17">
        <f t="shared" si="1010"/>
        <v>2018</v>
      </c>
      <c r="AG3715" s="17" t="str">
        <f>IFERROR(VLOOKUP(MID(A3715,2,4)*1,[1]Cruces!K:L,2,0),"Verificar")</f>
        <v>Atlántico Norte</v>
      </c>
      <c r="AH3715" s="17">
        <f t="shared" ca="1" si="1011"/>
        <v>950</v>
      </c>
      <c r="AI3715" s="17" t="str">
        <f>IFERROR(VLOOKUP(U3715,[1]Cruces!$O$1:$P$6,2,0),"Sin Orden")</f>
        <v>Sin Orden</v>
      </c>
      <c r="AJ3715" s="17">
        <f t="shared" si="1012"/>
        <v>20</v>
      </c>
      <c r="AK3715" s="17">
        <f t="shared" si="1013"/>
        <v>4</v>
      </c>
      <c r="AL3715" s="17">
        <f t="shared" si="1014"/>
        <v>2018</v>
      </c>
      <c r="AM3715" s="17">
        <f t="shared" ca="1" si="1015"/>
        <v>950</v>
      </c>
      <c r="AN3715" s="18" t="str">
        <f>IFERROR(VLOOKUP(R3715*1,'[1]Ordenes de Servicio'!G:K,5,0),"No Cruza")</f>
        <v>No Cruza</v>
      </c>
      <c r="AO3715" s="17">
        <f t="shared" ca="1" si="1016"/>
        <v>950</v>
      </c>
      <c r="AP3715" s="17">
        <f t="shared" si="1017"/>
        <v>20</v>
      </c>
      <c r="AQ3715" s="17">
        <f t="shared" si="1018"/>
        <v>4</v>
      </c>
      <c r="AR3715" s="17">
        <f t="shared" si="1019"/>
        <v>2018</v>
      </c>
      <c r="AS3715" s="17">
        <f t="shared" ca="1" si="1020"/>
        <v>950</v>
      </c>
      <c r="AT3715" s="17" t="str">
        <f t="shared" ca="1" si="1023"/>
        <v>Si</v>
      </c>
      <c r="AU3715" s="17">
        <f t="shared" si="1021"/>
        <v>0</v>
      </c>
      <c r="AV3715" s="17" t="str">
        <f>+VLOOKUP(B3715,[1]Cruces!S:T,2,0)</f>
        <v>5. Consultoría / Adjudicación</v>
      </c>
    </row>
    <row r="3716" spans="1:48" hidden="1" x14ac:dyDescent="0.25">
      <c r="A3716" s="17" t="s">
        <v>6584</v>
      </c>
      <c r="B3716" s="17" t="s">
        <v>68</v>
      </c>
      <c r="C3716" s="17">
        <v>0</v>
      </c>
      <c r="D3716" s="17">
        <v>0</v>
      </c>
      <c r="E3716" s="17" t="s">
        <v>55</v>
      </c>
      <c r="F3716" s="17" t="s">
        <v>932</v>
      </c>
      <c r="G3716" s="17" t="s">
        <v>6585</v>
      </c>
      <c r="H3716" s="17">
        <v>0</v>
      </c>
      <c r="I3716" s="17" t="s">
        <v>71</v>
      </c>
      <c r="J3716" s="17" t="s">
        <v>59</v>
      </c>
      <c r="K3716" s="17" t="s">
        <v>97</v>
      </c>
      <c r="L3716" s="17" t="s">
        <v>935</v>
      </c>
      <c r="M3716" s="17" t="s">
        <v>936</v>
      </c>
      <c r="N3716" s="17" t="s">
        <v>75</v>
      </c>
      <c r="O3716" s="17">
        <v>20191216</v>
      </c>
      <c r="P3716" s="17">
        <v>20200512</v>
      </c>
      <c r="Q3716" s="17">
        <v>9340</v>
      </c>
      <c r="R3716" s="17">
        <v>27024766</v>
      </c>
      <c r="S3716" s="17" t="s">
        <v>100</v>
      </c>
      <c r="T3716" s="17" t="s">
        <v>63</v>
      </c>
      <c r="U3716" s="17" t="s">
        <v>91</v>
      </c>
      <c r="V3716" s="17">
        <f t="shared" si="1022"/>
        <v>45</v>
      </c>
      <c r="W3716" s="17">
        <v>45000</v>
      </c>
      <c r="X3716" s="17" t="s">
        <v>64</v>
      </c>
      <c r="Y3716" s="17" t="s">
        <v>136</v>
      </c>
      <c r="Z3716" s="17">
        <v>20200526</v>
      </c>
      <c r="AA3716" s="17" t="s">
        <v>78</v>
      </c>
      <c r="AB3716" s="17">
        <v>1</v>
      </c>
      <c r="AC3716" s="17" t="str">
        <f>IFERROR(VLOOKUP(A3716,[1]Cruces!AJ:AK,2,0),VLOOKUP(CONCATENATE(X3716,AA3716),[1]Cruces!G:H,2,0))</f>
        <v>Solicitud de Obra</v>
      </c>
      <c r="AD3716" s="17">
        <f t="shared" si="1008"/>
        <v>16</v>
      </c>
      <c r="AE3716" s="17">
        <f t="shared" si="1009"/>
        <v>12</v>
      </c>
      <c r="AF3716" s="17">
        <f t="shared" si="1010"/>
        <v>2019</v>
      </c>
      <c r="AG3716" s="17" t="str">
        <f>IFERROR(VLOOKUP(MID(A3716,2,4)*1,[1]Cruces!K:L,2,0),"Verificar")</f>
        <v>Magdalena</v>
      </c>
      <c r="AH3716" s="17">
        <f t="shared" ca="1" si="1011"/>
        <v>345</v>
      </c>
      <c r="AI3716" s="17" t="str">
        <f>IFERROR(VLOOKUP(U3716,[1]Cruces!$O$1:$P$6,2,0),"Sin Orden")</f>
        <v>Resuelta</v>
      </c>
      <c r="AJ3716" s="17">
        <f t="shared" si="1012"/>
        <v>26</v>
      </c>
      <c r="AK3716" s="17">
        <f t="shared" si="1013"/>
        <v>5</v>
      </c>
      <c r="AL3716" s="17">
        <f t="shared" si="1014"/>
        <v>2020</v>
      </c>
      <c r="AM3716" s="17">
        <f t="shared" ca="1" si="1015"/>
        <v>183</v>
      </c>
      <c r="AN3716" s="18" t="str">
        <f>IFERROR(VLOOKUP(R3716*1,'[1]Ordenes de Servicio'!G:K,5,0),"No Cruza")</f>
        <v>No Cruza</v>
      </c>
      <c r="AO3716" s="17">
        <f t="shared" ca="1" si="1016"/>
        <v>162</v>
      </c>
      <c r="AP3716" s="17">
        <f t="shared" si="1017"/>
        <v>12</v>
      </c>
      <c r="AQ3716" s="17">
        <f t="shared" si="1018"/>
        <v>5</v>
      </c>
      <c r="AR3716" s="17">
        <f t="shared" si="1019"/>
        <v>2020</v>
      </c>
      <c r="AS3716" s="17">
        <f t="shared" ca="1" si="1020"/>
        <v>197</v>
      </c>
      <c r="AT3716" s="17" t="str">
        <f t="shared" ca="1" si="1023"/>
        <v>No</v>
      </c>
      <c r="AU3716" s="17">
        <f t="shared" si="1021"/>
        <v>14</v>
      </c>
      <c r="AV3716" s="17" t="str">
        <f>+VLOOKUP(B3716,[1]Cruces!S:T,2,0)</f>
        <v>5. Consultoría / Adjudicación</v>
      </c>
    </row>
    <row r="3717" spans="1:48" hidden="1" x14ac:dyDescent="0.25">
      <c r="A3717" s="17" t="s">
        <v>6586</v>
      </c>
      <c r="B3717" s="17" t="s">
        <v>54</v>
      </c>
      <c r="C3717" s="17">
        <v>0</v>
      </c>
      <c r="D3717" s="17">
        <v>0</v>
      </c>
      <c r="E3717" s="17" t="s">
        <v>55</v>
      </c>
      <c r="F3717" s="17" t="s">
        <v>163</v>
      </c>
      <c r="G3717" s="17" t="s">
        <v>196</v>
      </c>
      <c r="H3717" s="17">
        <v>0</v>
      </c>
      <c r="I3717" s="17" t="s">
        <v>197</v>
      </c>
      <c r="J3717" s="17" t="s">
        <v>59</v>
      </c>
      <c r="K3717" s="17" t="s">
        <v>198</v>
      </c>
      <c r="L3717" s="17" t="s">
        <v>111</v>
      </c>
      <c r="M3717" s="17" t="s">
        <v>112</v>
      </c>
      <c r="N3717" s="17" t="s">
        <v>62</v>
      </c>
      <c r="O3717" s="17">
        <v>20201013</v>
      </c>
      <c r="P3717" s="17">
        <v>20201013</v>
      </c>
      <c r="Q3717" s="17">
        <v>1180</v>
      </c>
      <c r="R3717" s="17">
        <v>0</v>
      </c>
      <c r="S3717" s="17"/>
      <c r="T3717" s="17" t="s">
        <v>63</v>
      </c>
      <c r="U3717" s="17"/>
      <c r="V3717" s="17">
        <f t="shared" ref="V3717:V3776" si="1024">+W3717/1000</f>
        <v>475</v>
      </c>
      <c r="W3717" s="17">
        <v>475000</v>
      </c>
      <c r="X3717" s="17" t="s">
        <v>64</v>
      </c>
      <c r="Y3717" s="17" t="s">
        <v>65</v>
      </c>
      <c r="Z3717" s="17">
        <v>20201013</v>
      </c>
      <c r="AA3717" s="17" t="s">
        <v>199</v>
      </c>
      <c r="AB3717" s="17">
        <v>1</v>
      </c>
      <c r="AC3717" s="17" t="str">
        <f>IFERROR(VLOOKUP(A3717,[1]Cruces!AJ:AK,2,0),VLOOKUP(CONCATENATE(X3717,AA3717),[1]Cruces!G:H,2,0))</f>
        <v>Solicitud de Obra</v>
      </c>
      <c r="AD3717" s="17">
        <f t="shared" ref="AD3717:AD3775" si="1025">MID(O3717,7,2)*1</f>
        <v>13</v>
      </c>
      <c r="AE3717" s="17">
        <f t="shared" ref="AE3717:AE3775" si="1026">MID(O3717,5,2)*1</f>
        <v>10</v>
      </c>
      <c r="AF3717" s="17">
        <f t="shared" ref="AF3717:AF3775" si="1027">MID(O3717,1,4)*1</f>
        <v>2020</v>
      </c>
      <c r="AG3717" s="17" t="str">
        <f>IFERROR(VLOOKUP(MID(A3717,2,4)*1,[1]Cruces!K:L,2,0),"Verificar")</f>
        <v>Atlántico Norte</v>
      </c>
      <c r="AH3717" s="17">
        <f t="shared" ref="AH3717:AH3775" ca="1" si="1028">TODAY()-DATE(AF3717,AE3717,AD3717)</f>
        <v>43</v>
      </c>
      <c r="AI3717" s="17" t="str">
        <f>IFERROR(VLOOKUP(U3717,[1]Cruces!$O$1:$P$6,2,0),"Sin Orden")</f>
        <v>Sin Orden</v>
      </c>
      <c r="AJ3717" s="17">
        <f t="shared" ref="AJ3717:AJ3775" si="1029">MID(Z3717,7,2)*1</f>
        <v>13</v>
      </c>
      <c r="AK3717" s="17">
        <f t="shared" ref="AK3717:AK3775" si="1030">MID(Z3717,5,2)*1</f>
        <v>10</v>
      </c>
      <c r="AL3717" s="17">
        <f t="shared" ref="AL3717:AL3775" si="1031">MID(Z3717,1,4)*1</f>
        <v>2020</v>
      </c>
      <c r="AM3717" s="17">
        <f t="shared" ref="AM3717:AM3775" ca="1" si="1032">+TODAY()-DATE(AL3717,AK3717,AJ3717)</f>
        <v>43</v>
      </c>
      <c r="AN3717" s="18" t="str">
        <f>IFERROR(VLOOKUP(R3717*1,'[1]Ordenes de Servicio'!G:K,5,0),"No Cruza")</f>
        <v>No Cruza</v>
      </c>
      <c r="AO3717" s="17">
        <f t="shared" ref="AO3717:AO3775" ca="1" si="1033">+IF(AI3717="Resuelta",DATE(AL3717,AK3717,AJ3717)-DATE(AF3717,AE3717,AD3717),TODAY()-DATE(AL3717,AK3717,AJ3717))</f>
        <v>43</v>
      </c>
      <c r="AP3717" s="17">
        <f t="shared" ref="AP3717:AP3775" si="1034">MID(P3717,7,2)*1</f>
        <v>13</v>
      </c>
      <c r="AQ3717" s="17">
        <f t="shared" ref="AQ3717:AQ3775" si="1035">MID(P3717,5,2)*1</f>
        <v>10</v>
      </c>
      <c r="AR3717" s="17">
        <f t="shared" ref="AR3717:AR3775" si="1036">MID(P3717,1,4)*1</f>
        <v>2020</v>
      </c>
      <c r="AS3717" s="17">
        <f t="shared" ref="AS3717:AS3775" ca="1" si="1037">+TODAY()-DATE(AR3717,AQ3717,AP3717)</f>
        <v>43</v>
      </c>
      <c r="AT3717" s="17" t="str">
        <f t="shared" ref="AT3717:AT3776" ca="1" si="1038">IF(AS3717&gt;359,"Si","No")</f>
        <v>No</v>
      </c>
      <c r="AU3717" s="17">
        <f t="shared" ref="AU3717:AU3775" si="1039">IF(DATE(AL3717,AK3717,AJ3717)-DATE(AR3717,AQ3717,AP3717)&lt;0,DATE(AR3717,AQ3717,AP3717)-DATE(AL3717,AK3717,AJ3717),DATE(AL3717,AK3717,AJ3717)-DATE(AR3717,AQ3717,AP3717))</f>
        <v>0</v>
      </c>
      <c r="AV3717" s="17" t="str">
        <f>+VLOOKUP(B3717,[1]Cruces!S:T,2,0)</f>
        <v>4. Presupuesto de Obra</v>
      </c>
    </row>
    <row r="3718" spans="1:48" hidden="1" x14ac:dyDescent="0.25">
      <c r="A3718" s="17" t="s">
        <v>6587</v>
      </c>
      <c r="B3718" s="17" t="s">
        <v>579</v>
      </c>
      <c r="C3718" s="17">
        <v>0</v>
      </c>
      <c r="D3718" s="17">
        <v>0</v>
      </c>
      <c r="E3718" s="17" t="s">
        <v>55</v>
      </c>
      <c r="F3718" s="17" t="s">
        <v>107</v>
      </c>
      <c r="G3718" s="17" t="s">
        <v>6588</v>
      </c>
      <c r="H3718" s="17">
        <v>0</v>
      </c>
      <c r="I3718" s="17" t="s">
        <v>71</v>
      </c>
      <c r="J3718" s="17" t="s">
        <v>59</v>
      </c>
      <c r="K3718" s="17" t="s">
        <v>6589</v>
      </c>
      <c r="L3718" s="17" t="s">
        <v>111</v>
      </c>
      <c r="M3718" s="17" t="s">
        <v>112</v>
      </c>
      <c r="N3718" s="17" t="s">
        <v>582</v>
      </c>
      <c r="O3718" s="17">
        <v>20201111</v>
      </c>
      <c r="P3718" s="17">
        <v>20201111</v>
      </c>
      <c r="Q3718" s="17">
        <v>1210</v>
      </c>
      <c r="R3718" s="17">
        <v>0</v>
      </c>
      <c r="S3718" s="17"/>
      <c r="T3718" s="17" t="s">
        <v>63</v>
      </c>
      <c r="U3718" s="17"/>
      <c r="V3718" s="17">
        <f t="shared" si="1024"/>
        <v>37.5</v>
      </c>
      <c r="W3718" s="17">
        <v>37500</v>
      </c>
      <c r="X3718" s="17" t="s">
        <v>64</v>
      </c>
      <c r="Y3718" s="17" t="s">
        <v>583</v>
      </c>
      <c r="Z3718" s="17">
        <v>20201111</v>
      </c>
      <c r="AA3718" s="17" t="s">
        <v>78</v>
      </c>
      <c r="AB3718" s="17">
        <v>1</v>
      </c>
      <c r="AC3718" s="17" t="str">
        <f>IFERROR(VLOOKUP(A3718,[1]Cruces!AJ:AK,2,0),VLOOKUP(CONCATENATE(X3718,AA3718),[1]Cruces!G:H,2,0))</f>
        <v>Solicitud de Obra</v>
      </c>
      <c r="AD3718" s="17">
        <f t="shared" si="1025"/>
        <v>11</v>
      </c>
      <c r="AE3718" s="17">
        <f t="shared" si="1026"/>
        <v>11</v>
      </c>
      <c r="AF3718" s="17">
        <f t="shared" si="1027"/>
        <v>2020</v>
      </c>
      <c r="AG3718" s="17" t="str">
        <f>IFERROR(VLOOKUP(MID(A3718,2,4)*1,[1]Cruces!K:L,2,0),"Verificar")</f>
        <v>Atlántico Sur</v>
      </c>
      <c r="AH3718" s="17">
        <f t="shared" ca="1" si="1028"/>
        <v>14</v>
      </c>
      <c r="AI3718" s="17" t="str">
        <f>IFERROR(VLOOKUP(U3718,[1]Cruces!$O$1:$P$6,2,0),"Sin Orden")</f>
        <v>Sin Orden</v>
      </c>
      <c r="AJ3718" s="17">
        <f t="shared" si="1029"/>
        <v>11</v>
      </c>
      <c r="AK3718" s="17">
        <f t="shared" si="1030"/>
        <v>11</v>
      </c>
      <c r="AL3718" s="17">
        <f t="shared" si="1031"/>
        <v>2020</v>
      </c>
      <c r="AM3718" s="17">
        <f t="shared" ca="1" si="1032"/>
        <v>14</v>
      </c>
      <c r="AN3718" s="18" t="str">
        <f>IFERROR(VLOOKUP(R3718*1,'[1]Ordenes de Servicio'!G:K,5,0),"No Cruza")</f>
        <v>No Cruza</v>
      </c>
      <c r="AO3718" s="17">
        <f t="shared" ca="1" si="1033"/>
        <v>14</v>
      </c>
      <c r="AP3718" s="17">
        <f t="shared" si="1034"/>
        <v>11</v>
      </c>
      <c r="AQ3718" s="17">
        <f t="shared" si="1035"/>
        <v>11</v>
      </c>
      <c r="AR3718" s="17">
        <f t="shared" si="1036"/>
        <v>2020</v>
      </c>
      <c r="AS3718" s="17">
        <f t="shared" ca="1" si="1037"/>
        <v>14</v>
      </c>
      <c r="AT3718" s="17" t="str">
        <f t="shared" ca="1" si="1038"/>
        <v>No</v>
      </c>
      <c r="AU3718" s="17">
        <f t="shared" si="1039"/>
        <v>0</v>
      </c>
      <c r="AV3718" s="17" t="str">
        <f>+VLOOKUP(B3718,[1]Cruces!S:T,2,0)</f>
        <v>2. Factibilidad</v>
      </c>
    </row>
    <row r="3719" spans="1:48" hidden="1" x14ac:dyDescent="0.25">
      <c r="A3719" s="17" t="s">
        <v>10324</v>
      </c>
      <c r="B3719" s="17" t="s">
        <v>569</v>
      </c>
      <c r="C3719" s="17">
        <v>2382747</v>
      </c>
      <c r="D3719" s="17">
        <v>20269234</v>
      </c>
      <c r="E3719" s="17" t="s">
        <v>93</v>
      </c>
      <c r="F3719" s="17" t="s">
        <v>232</v>
      </c>
      <c r="G3719" s="17" t="s">
        <v>10325</v>
      </c>
      <c r="H3719" s="17">
        <v>3003914338</v>
      </c>
      <c r="I3719" s="17" t="s">
        <v>71</v>
      </c>
      <c r="J3719" s="17" t="s">
        <v>10326</v>
      </c>
      <c r="K3719" s="17" t="s">
        <v>97</v>
      </c>
      <c r="L3719" s="17" t="s">
        <v>7490</v>
      </c>
      <c r="M3719" s="17" t="s">
        <v>7491</v>
      </c>
      <c r="N3719" s="17" t="s">
        <v>572</v>
      </c>
      <c r="O3719" s="17">
        <v>20201118</v>
      </c>
      <c r="P3719" s="17">
        <v>20201118</v>
      </c>
      <c r="Q3719" s="17">
        <v>1180</v>
      </c>
      <c r="R3719" s="17">
        <v>0</v>
      </c>
      <c r="S3719" s="17"/>
      <c r="T3719" s="17" t="s">
        <v>63</v>
      </c>
      <c r="U3719" s="17"/>
      <c r="V3719" s="17">
        <f t="shared" si="1024"/>
        <v>3</v>
      </c>
      <c r="W3719" s="17">
        <v>3000</v>
      </c>
      <c r="X3719" s="17" t="s">
        <v>89</v>
      </c>
      <c r="Y3719" s="17" t="s">
        <v>569</v>
      </c>
      <c r="Z3719" s="17">
        <v>20201118</v>
      </c>
      <c r="AA3719" s="17" t="s">
        <v>1947</v>
      </c>
      <c r="AB3719" s="17">
        <v>1</v>
      </c>
      <c r="AC3719" s="17" t="str">
        <f>IFERROR(VLOOKUP(A3719,[1]Cruces!AJ:AK,2,0),VLOOKUP(CONCATENATE(X3719,AA3719),[1]Cruces!G:H,2,0))</f>
        <v>Solicitud por BT</v>
      </c>
      <c r="AD3719" s="17">
        <f t="shared" si="1025"/>
        <v>18</v>
      </c>
      <c r="AE3719" s="17">
        <f t="shared" si="1026"/>
        <v>11</v>
      </c>
      <c r="AF3719" s="17">
        <f t="shared" si="1027"/>
        <v>2020</v>
      </c>
      <c r="AG3719" s="17" t="str">
        <f>IFERROR(VLOOKUP(MID(A3719,2,4)*1,[1]Cruces!K:L,2,0),"Verificar")</f>
        <v>Atlántico Norte</v>
      </c>
      <c r="AH3719" s="17">
        <f t="shared" ca="1" si="1028"/>
        <v>7</v>
      </c>
      <c r="AI3719" s="17" t="str">
        <f>IFERROR(VLOOKUP(U3719,[1]Cruces!$O$1:$P$6,2,0),"Sin Orden")</f>
        <v>Sin Orden</v>
      </c>
      <c r="AJ3719" s="17">
        <f t="shared" si="1029"/>
        <v>18</v>
      </c>
      <c r="AK3719" s="17">
        <f t="shared" si="1030"/>
        <v>11</v>
      </c>
      <c r="AL3719" s="17">
        <f t="shared" si="1031"/>
        <v>2020</v>
      </c>
      <c r="AM3719" s="17">
        <f t="shared" ca="1" si="1032"/>
        <v>7</v>
      </c>
      <c r="AN3719" s="18" t="str">
        <f>IFERROR(VLOOKUP(R3719*1,'[1]Ordenes de Servicio'!G:K,5,0),"No Cruza")</f>
        <v>No Cruza</v>
      </c>
      <c r="AO3719" s="17">
        <f t="shared" ca="1" si="1033"/>
        <v>7</v>
      </c>
      <c r="AP3719" s="17">
        <f t="shared" si="1034"/>
        <v>18</v>
      </c>
      <c r="AQ3719" s="17">
        <f t="shared" si="1035"/>
        <v>11</v>
      </c>
      <c r="AR3719" s="17">
        <f t="shared" si="1036"/>
        <v>2020</v>
      </c>
      <c r="AS3719" s="17">
        <f t="shared" ca="1" si="1037"/>
        <v>7</v>
      </c>
      <c r="AT3719" s="17" t="str">
        <f t="shared" ca="1" si="1038"/>
        <v>No</v>
      </c>
      <c r="AU3719" s="17">
        <f t="shared" si="1039"/>
        <v>0</v>
      </c>
      <c r="AV3719" s="17" t="str">
        <f>+VLOOKUP(B3719,[1]Cruces!S:T,2,0)</f>
        <v>1. Solicitud</v>
      </c>
    </row>
    <row r="3720" spans="1:48" hidden="1" x14ac:dyDescent="0.25">
      <c r="A3720" s="17" t="s">
        <v>6590</v>
      </c>
      <c r="B3720" s="17" t="s">
        <v>68</v>
      </c>
      <c r="C3720" s="17">
        <v>0</v>
      </c>
      <c r="D3720" s="17">
        <v>0</v>
      </c>
      <c r="E3720" s="17" t="s">
        <v>55</v>
      </c>
      <c r="F3720" s="17" t="s">
        <v>56</v>
      </c>
      <c r="G3720" s="17" t="s">
        <v>6591</v>
      </c>
      <c r="H3720" s="17">
        <v>3183506090</v>
      </c>
      <c r="I3720" s="17" t="s">
        <v>116</v>
      </c>
      <c r="J3720" s="17" t="s">
        <v>59</v>
      </c>
      <c r="K3720" s="17" t="s">
        <v>97</v>
      </c>
      <c r="L3720" s="17" t="s">
        <v>172</v>
      </c>
      <c r="M3720" s="17" t="s">
        <v>173</v>
      </c>
      <c r="N3720" s="17" t="s">
        <v>75</v>
      </c>
      <c r="O3720" s="17">
        <v>20180717</v>
      </c>
      <c r="P3720" s="17">
        <v>20190129</v>
      </c>
      <c r="Q3720" s="17">
        <v>1110</v>
      </c>
      <c r="R3720" s="17">
        <v>28275839</v>
      </c>
      <c r="S3720" s="17" t="s">
        <v>76</v>
      </c>
      <c r="T3720" s="17" t="s">
        <v>63</v>
      </c>
      <c r="U3720" s="17" t="s">
        <v>77</v>
      </c>
      <c r="V3720" s="17">
        <f t="shared" si="1024"/>
        <v>630</v>
      </c>
      <c r="W3720" s="17">
        <v>630000</v>
      </c>
      <c r="X3720" s="17" t="s">
        <v>64</v>
      </c>
      <c r="Y3720" s="17" t="s">
        <v>150</v>
      </c>
      <c r="Z3720" s="17">
        <v>20201109</v>
      </c>
      <c r="AA3720" s="17" t="s">
        <v>137</v>
      </c>
      <c r="AB3720" s="17">
        <v>1</v>
      </c>
      <c r="AC3720" s="17" t="str">
        <f>IFERROR(VLOOKUP(A3720,[1]Cruces!AJ:AK,2,0),VLOOKUP(CONCATENATE(X3720,AA3720),[1]Cruces!G:H,2,0))</f>
        <v>Solicitud de Obra</v>
      </c>
      <c r="AD3720" s="17">
        <f t="shared" si="1025"/>
        <v>17</v>
      </c>
      <c r="AE3720" s="17">
        <f t="shared" si="1026"/>
        <v>7</v>
      </c>
      <c r="AF3720" s="17">
        <f t="shared" si="1027"/>
        <v>2018</v>
      </c>
      <c r="AG3720" s="17" t="str">
        <f>IFERROR(VLOOKUP(MID(A3720,2,4)*1,[1]Cruces!K:L,2,0),"Verificar")</f>
        <v>Atlántico Norte</v>
      </c>
      <c r="AH3720" s="17">
        <f t="shared" ca="1" si="1028"/>
        <v>862</v>
      </c>
      <c r="AI3720" s="17" t="str">
        <f>IFERROR(VLOOKUP(U3720,[1]Cruces!$O$1:$P$6,2,0),"Sin Orden")</f>
        <v>Pendiente</v>
      </c>
      <c r="AJ3720" s="17">
        <f t="shared" si="1029"/>
        <v>9</v>
      </c>
      <c r="AK3720" s="17">
        <f t="shared" si="1030"/>
        <v>11</v>
      </c>
      <c r="AL3720" s="17">
        <f t="shared" si="1031"/>
        <v>2020</v>
      </c>
      <c r="AM3720" s="17">
        <f t="shared" ca="1" si="1032"/>
        <v>16</v>
      </c>
      <c r="AN3720" s="18" t="str">
        <f>IFERROR(VLOOKUP(R3720*1,'[1]Ordenes de Servicio'!G:K,5,0),"No Cruza")</f>
        <v>No Cruza</v>
      </c>
      <c r="AO3720" s="17">
        <f t="shared" ca="1" si="1033"/>
        <v>16</v>
      </c>
      <c r="AP3720" s="17">
        <f t="shared" si="1034"/>
        <v>29</v>
      </c>
      <c r="AQ3720" s="17">
        <f t="shared" si="1035"/>
        <v>1</v>
      </c>
      <c r="AR3720" s="17">
        <f t="shared" si="1036"/>
        <v>2019</v>
      </c>
      <c r="AS3720" s="17">
        <f t="shared" ca="1" si="1037"/>
        <v>666</v>
      </c>
      <c r="AT3720" s="17" t="str">
        <f t="shared" ca="1" si="1038"/>
        <v>Si</v>
      </c>
      <c r="AU3720" s="17">
        <f t="shared" si="1039"/>
        <v>650</v>
      </c>
      <c r="AV3720" s="17" t="str">
        <f>+VLOOKUP(B3720,[1]Cruces!S:T,2,0)</f>
        <v>5. Consultoría / Adjudicación</v>
      </c>
    </row>
    <row r="3721" spans="1:48" hidden="1" x14ac:dyDescent="0.25">
      <c r="A3721" s="17" t="s">
        <v>10327</v>
      </c>
      <c r="B3721" s="17" t="s">
        <v>569</v>
      </c>
      <c r="C3721" s="17">
        <v>0</v>
      </c>
      <c r="D3721" s="17">
        <v>0</v>
      </c>
      <c r="E3721" s="17" t="s">
        <v>55</v>
      </c>
      <c r="F3721" s="17" t="s">
        <v>7082</v>
      </c>
      <c r="G3721" s="17" t="s">
        <v>9534</v>
      </c>
      <c r="H3721" s="17">
        <v>3005863</v>
      </c>
      <c r="I3721" s="17" t="s">
        <v>71</v>
      </c>
      <c r="J3721" s="17" t="s">
        <v>59</v>
      </c>
      <c r="K3721" s="17" t="s">
        <v>9536</v>
      </c>
      <c r="L3721" s="17" t="s">
        <v>7260</v>
      </c>
      <c r="M3721" s="17" t="s">
        <v>7261</v>
      </c>
      <c r="N3721" s="17" t="s">
        <v>572</v>
      </c>
      <c r="O3721" s="17">
        <v>20201105</v>
      </c>
      <c r="P3721" s="17">
        <v>20201105</v>
      </c>
      <c r="Q3721" s="17">
        <v>1170</v>
      </c>
      <c r="R3721" s="17">
        <v>0</v>
      </c>
      <c r="S3721" s="17"/>
      <c r="T3721" s="17" t="s">
        <v>63</v>
      </c>
      <c r="U3721" s="17"/>
      <c r="V3721" s="17">
        <f t="shared" si="1024"/>
        <v>3</v>
      </c>
      <c r="W3721" s="17">
        <v>3000</v>
      </c>
      <c r="X3721" s="17" t="s">
        <v>7065</v>
      </c>
      <c r="Y3721" s="17" t="s">
        <v>569</v>
      </c>
      <c r="Z3721" s="17">
        <v>20201105</v>
      </c>
      <c r="AA3721" s="17" t="s">
        <v>1947</v>
      </c>
      <c r="AB3721" s="17">
        <v>1</v>
      </c>
      <c r="AC3721" s="17" t="str">
        <f>IFERROR(VLOOKUP(A3721,[1]Cruces!AJ:AK,2,0),VLOOKUP(CONCATENATE(X3721,AA3721),[1]Cruces!G:H,2,0))</f>
        <v>Solicitud por BT</v>
      </c>
      <c r="AD3721" s="17">
        <f t="shared" si="1025"/>
        <v>5</v>
      </c>
      <c r="AE3721" s="17">
        <f t="shared" si="1026"/>
        <v>11</v>
      </c>
      <c r="AF3721" s="17">
        <f t="shared" si="1027"/>
        <v>2020</v>
      </c>
      <c r="AG3721" s="17" t="str">
        <f>IFERROR(VLOOKUP(MID(A3721,2,4)*1,[1]Cruces!K:L,2,0),"Verificar")</f>
        <v>Atlántico Norte</v>
      </c>
      <c r="AH3721" s="17">
        <f t="shared" ca="1" si="1028"/>
        <v>20</v>
      </c>
      <c r="AI3721" s="17" t="str">
        <f>IFERROR(VLOOKUP(U3721,[1]Cruces!$O$1:$P$6,2,0),"Sin Orden")</f>
        <v>Sin Orden</v>
      </c>
      <c r="AJ3721" s="17">
        <f t="shared" si="1029"/>
        <v>5</v>
      </c>
      <c r="AK3721" s="17">
        <f t="shared" si="1030"/>
        <v>11</v>
      </c>
      <c r="AL3721" s="17">
        <f t="shared" si="1031"/>
        <v>2020</v>
      </c>
      <c r="AM3721" s="17">
        <f t="shared" ca="1" si="1032"/>
        <v>20</v>
      </c>
      <c r="AN3721" s="18" t="str">
        <f>IFERROR(VLOOKUP(R3721*1,'[1]Ordenes de Servicio'!G:K,5,0),"No Cruza")</f>
        <v>No Cruza</v>
      </c>
      <c r="AO3721" s="17">
        <f t="shared" ca="1" si="1033"/>
        <v>20</v>
      </c>
      <c r="AP3721" s="17">
        <f t="shared" si="1034"/>
        <v>5</v>
      </c>
      <c r="AQ3721" s="17">
        <f t="shared" si="1035"/>
        <v>11</v>
      </c>
      <c r="AR3721" s="17">
        <f t="shared" si="1036"/>
        <v>2020</v>
      </c>
      <c r="AS3721" s="17">
        <f t="shared" ca="1" si="1037"/>
        <v>20</v>
      </c>
      <c r="AT3721" s="17" t="str">
        <f t="shared" ca="1" si="1038"/>
        <v>No</v>
      </c>
      <c r="AU3721" s="17">
        <f t="shared" si="1039"/>
        <v>0</v>
      </c>
      <c r="AV3721" s="17" t="str">
        <f>+VLOOKUP(B3721,[1]Cruces!S:T,2,0)</f>
        <v>1. Solicitud</v>
      </c>
    </row>
    <row r="3722" spans="1:48" hidden="1" x14ac:dyDescent="0.25">
      <c r="A3722" s="17" t="s">
        <v>10328</v>
      </c>
      <c r="B3722" s="17" t="s">
        <v>6595</v>
      </c>
      <c r="C3722" s="17">
        <v>0</v>
      </c>
      <c r="D3722" s="17">
        <v>0</v>
      </c>
      <c r="E3722" s="17" t="s">
        <v>55</v>
      </c>
      <c r="F3722" s="17" t="s">
        <v>56</v>
      </c>
      <c r="G3722" s="17" t="s">
        <v>10329</v>
      </c>
      <c r="H3722" s="17" t="s">
        <v>10330</v>
      </c>
      <c r="I3722" s="17" t="s">
        <v>71</v>
      </c>
      <c r="J3722" s="17" t="s">
        <v>59</v>
      </c>
      <c r="K3722" s="17" t="s">
        <v>10331</v>
      </c>
      <c r="L3722" s="17" t="s">
        <v>7163</v>
      </c>
      <c r="M3722" s="17" t="s">
        <v>7164</v>
      </c>
      <c r="N3722" s="17" t="s">
        <v>6600</v>
      </c>
      <c r="O3722" s="17">
        <v>20201117</v>
      </c>
      <c r="P3722" s="17">
        <v>20201123</v>
      </c>
      <c r="Q3722" s="17">
        <v>1110</v>
      </c>
      <c r="R3722" s="17">
        <v>28285384</v>
      </c>
      <c r="S3722" s="17" t="s">
        <v>6601</v>
      </c>
      <c r="T3722" s="17" t="s">
        <v>63</v>
      </c>
      <c r="U3722" s="17" t="s">
        <v>91</v>
      </c>
      <c r="V3722" s="17">
        <f t="shared" si="1024"/>
        <v>3</v>
      </c>
      <c r="W3722" s="17">
        <v>3000</v>
      </c>
      <c r="X3722" s="17" t="s">
        <v>7065</v>
      </c>
      <c r="Y3722" s="17" t="s">
        <v>6595</v>
      </c>
      <c r="Z3722" s="17">
        <v>20201123</v>
      </c>
      <c r="AA3722" s="17" t="s">
        <v>1947</v>
      </c>
      <c r="AB3722" s="17">
        <v>1</v>
      </c>
      <c r="AC3722" s="17" t="str">
        <f>IFERROR(VLOOKUP(A3722,[1]Cruces!AJ:AK,2,0),VLOOKUP(CONCATENATE(X3722,AA3722),[1]Cruces!G:H,2,0))</f>
        <v>Solicitud por BT</v>
      </c>
      <c r="AD3722" s="17">
        <f t="shared" si="1025"/>
        <v>17</v>
      </c>
      <c r="AE3722" s="17">
        <f t="shared" si="1026"/>
        <v>11</v>
      </c>
      <c r="AF3722" s="17">
        <f t="shared" si="1027"/>
        <v>2020</v>
      </c>
      <c r="AG3722" s="17" t="str">
        <f>IFERROR(VLOOKUP(MID(A3722,2,4)*1,[1]Cruces!K:L,2,0),"Verificar")</f>
        <v>Atlántico Norte</v>
      </c>
      <c r="AH3722" s="17">
        <f t="shared" ca="1" si="1028"/>
        <v>8</v>
      </c>
      <c r="AI3722" s="17" t="str">
        <f>IFERROR(VLOOKUP(U3722,[1]Cruces!$O$1:$P$6,2,0),"Sin Orden")</f>
        <v>Resuelta</v>
      </c>
      <c r="AJ3722" s="17">
        <f t="shared" si="1029"/>
        <v>23</v>
      </c>
      <c r="AK3722" s="17">
        <f t="shared" si="1030"/>
        <v>11</v>
      </c>
      <c r="AL3722" s="17">
        <f t="shared" si="1031"/>
        <v>2020</v>
      </c>
      <c r="AM3722" s="17">
        <f t="shared" ca="1" si="1032"/>
        <v>2</v>
      </c>
      <c r="AN3722" s="18" t="str">
        <f>IFERROR(VLOOKUP(R3722*1,'[1]Ordenes de Servicio'!G:K,5,0),"No Cruza")</f>
        <v>No Cruza</v>
      </c>
      <c r="AO3722" s="17">
        <f t="shared" ca="1" si="1033"/>
        <v>6</v>
      </c>
      <c r="AP3722" s="17">
        <f t="shared" si="1034"/>
        <v>23</v>
      </c>
      <c r="AQ3722" s="17">
        <f t="shared" si="1035"/>
        <v>11</v>
      </c>
      <c r="AR3722" s="17">
        <f t="shared" si="1036"/>
        <v>2020</v>
      </c>
      <c r="AS3722" s="17">
        <f t="shared" ca="1" si="1037"/>
        <v>2</v>
      </c>
      <c r="AT3722" s="17" t="str">
        <f t="shared" ca="1" si="1038"/>
        <v>No</v>
      </c>
      <c r="AU3722" s="17">
        <f t="shared" si="1039"/>
        <v>0</v>
      </c>
      <c r="AV3722" s="17" t="str">
        <f>+VLOOKUP(B3722,[1]Cruces!S:T,2,0)</f>
        <v>7. Ejecución en Campo OS BT</v>
      </c>
    </row>
    <row r="3723" spans="1:48" hidden="1" x14ac:dyDescent="0.25">
      <c r="A3723" s="17" t="s">
        <v>6592</v>
      </c>
      <c r="B3723" s="17" t="s">
        <v>68</v>
      </c>
      <c r="C3723" s="17">
        <v>2321937</v>
      </c>
      <c r="D3723" s="17">
        <v>20058798</v>
      </c>
      <c r="E3723" s="17" t="s">
        <v>93</v>
      </c>
      <c r="F3723" s="17" t="s">
        <v>56</v>
      </c>
      <c r="G3723" s="17" t="s">
        <v>95</v>
      </c>
      <c r="H3723" s="17">
        <v>3003360026</v>
      </c>
      <c r="I3723" s="17" t="s">
        <v>83</v>
      </c>
      <c r="J3723" s="17" t="s">
        <v>6593</v>
      </c>
      <c r="K3723" s="17" t="s">
        <v>97</v>
      </c>
      <c r="L3723" s="17" t="s">
        <v>117</v>
      </c>
      <c r="M3723" s="17" t="s">
        <v>118</v>
      </c>
      <c r="N3723" s="17" t="s">
        <v>75</v>
      </c>
      <c r="O3723" s="17">
        <v>20190722</v>
      </c>
      <c r="P3723" s="17">
        <v>20190813</v>
      </c>
      <c r="Q3723" s="17">
        <v>1170</v>
      </c>
      <c r="R3723" s="17">
        <v>26751396</v>
      </c>
      <c r="S3723" s="17" t="s">
        <v>76</v>
      </c>
      <c r="T3723" s="17" t="s">
        <v>63</v>
      </c>
      <c r="U3723" s="17" t="s">
        <v>88</v>
      </c>
      <c r="V3723" s="17">
        <f t="shared" si="1024"/>
        <v>400</v>
      </c>
      <c r="W3723" s="17">
        <v>400000</v>
      </c>
      <c r="X3723" s="17" t="s">
        <v>89</v>
      </c>
      <c r="Y3723" s="17" t="s">
        <v>105</v>
      </c>
      <c r="Z3723" s="17">
        <v>20191011</v>
      </c>
      <c r="AA3723" s="17" t="s">
        <v>78</v>
      </c>
      <c r="AB3723" s="17">
        <v>1</v>
      </c>
      <c r="AC3723" s="17" t="str">
        <f>IFERROR(VLOOKUP(A3723,[1]Cruces!AJ:AK,2,0),VLOOKUP(CONCATENATE(X3723,AA3723),[1]Cruces!G:H,2,0))</f>
        <v>Solicitud de Obra</v>
      </c>
      <c r="AD3723" s="17">
        <f t="shared" si="1025"/>
        <v>22</v>
      </c>
      <c r="AE3723" s="17">
        <f t="shared" si="1026"/>
        <v>7</v>
      </c>
      <c r="AF3723" s="17">
        <f t="shared" si="1027"/>
        <v>2019</v>
      </c>
      <c r="AG3723" s="17" t="str">
        <f>IFERROR(VLOOKUP(MID(A3723,2,4)*1,[1]Cruces!K:L,2,0),"Verificar")</f>
        <v>Atlántico Norte</v>
      </c>
      <c r="AH3723" s="17">
        <f t="shared" ca="1" si="1028"/>
        <v>492</v>
      </c>
      <c r="AI3723" s="17" t="str">
        <f>IFERROR(VLOOKUP(U3723,[1]Cruces!$O$1:$P$6,2,0),"Sin Orden")</f>
        <v>Resuelta</v>
      </c>
      <c r="AJ3723" s="17">
        <f t="shared" si="1029"/>
        <v>11</v>
      </c>
      <c r="AK3723" s="17">
        <f t="shared" si="1030"/>
        <v>10</v>
      </c>
      <c r="AL3723" s="17">
        <f t="shared" si="1031"/>
        <v>2019</v>
      </c>
      <c r="AM3723" s="17">
        <f t="shared" ca="1" si="1032"/>
        <v>411</v>
      </c>
      <c r="AN3723" s="18" t="str">
        <f>IFERROR(VLOOKUP(R3723*1,'[1]Ordenes de Servicio'!G:K,5,0),"No Cruza")</f>
        <v>No Cruza</v>
      </c>
      <c r="AO3723" s="17">
        <f t="shared" ca="1" si="1033"/>
        <v>81</v>
      </c>
      <c r="AP3723" s="17">
        <f t="shared" si="1034"/>
        <v>13</v>
      </c>
      <c r="AQ3723" s="17">
        <f t="shared" si="1035"/>
        <v>8</v>
      </c>
      <c r="AR3723" s="17">
        <f t="shared" si="1036"/>
        <v>2019</v>
      </c>
      <c r="AS3723" s="17">
        <f t="shared" ca="1" si="1037"/>
        <v>470</v>
      </c>
      <c r="AT3723" s="17" t="str">
        <f t="shared" ca="1" si="1038"/>
        <v>Si</v>
      </c>
      <c r="AU3723" s="17">
        <f t="shared" si="1039"/>
        <v>59</v>
      </c>
      <c r="AV3723" s="17" t="str">
        <f>+VLOOKUP(B3723,[1]Cruces!S:T,2,0)</f>
        <v>5. Consultoría / Adjudicación</v>
      </c>
    </row>
    <row r="3724" spans="1:48" hidden="1" x14ac:dyDescent="0.25">
      <c r="A3724" s="17" t="s">
        <v>10332</v>
      </c>
      <c r="B3724" s="17" t="s">
        <v>7104</v>
      </c>
      <c r="C3724" s="17">
        <v>0</v>
      </c>
      <c r="D3724" s="17">
        <v>0</v>
      </c>
      <c r="E3724" s="17" t="s">
        <v>55</v>
      </c>
      <c r="F3724" s="17" t="s">
        <v>5366</v>
      </c>
      <c r="G3724" s="17" t="s">
        <v>10333</v>
      </c>
      <c r="H3724" s="17">
        <v>3137170887</v>
      </c>
      <c r="I3724" s="17" t="s">
        <v>71</v>
      </c>
      <c r="J3724" s="17" t="s">
        <v>59</v>
      </c>
      <c r="K3724" s="17" t="s">
        <v>97</v>
      </c>
      <c r="L3724" s="17" t="s">
        <v>5368</v>
      </c>
      <c r="M3724" s="17" t="s">
        <v>5369</v>
      </c>
      <c r="N3724" s="17" t="s">
        <v>7108</v>
      </c>
      <c r="O3724" s="17">
        <v>20200812</v>
      </c>
      <c r="P3724" s="17">
        <v>20200817</v>
      </c>
      <c r="Q3724" s="17">
        <v>1150</v>
      </c>
      <c r="R3724" s="17">
        <v>27976523</v>
      </c>
      <c r="S3724" s="17" t="s">
        <v>6601</v>
      </c>
      <c r="T3724" s="17" t="s">
        <v>63</v>
      </c>
      <c r="U3724" s="17" t="s">
        <v>91</v>
      </c>
      <c r="V3724" s="17">
        <f t="shared" si="1024"/>
        <v>3</v>
      </c>
      <c r="W3724" s="17">
        <v>3000</v>
      </c>
      <c r="X3724" s="17" t="s">
        <v>7065</v>
      </c>
      <c r="Y3724" s="17" t="s">
        <v>150</v>
      </c>
      <c r="Z3724" s="17">
        <v>20200825</v>
      </c>
      <c r="AA3724" s="17" t="s">
        <v>1947</v>
      </c>
      <c r="AB3724" s="17">
        <v>1</v>
      </c>
      <c r="AC3724" s="17" t="str">
        <f>IFERROR(VLOOKUP(A3724,[1]Cruces!AJ:AK,2,0),VLOOKUP(CONCATENATE(X3724,AA3724),[1]Cruces!G:H,2,0))</f>
        <v>Solicitud por BT</v>
      </c>
      <c r="AD3724" s="17">
        <f t="shared" si="1025"/>
        <v>12</v>
      </c>
      <c r="AE3724" s="17">
        <f t="shared" si="1026"/>
        <v>8</v>
      </c>
      <c r="AF3724" s="17">
        <f t="shared" si="1027"/>
        <v>2020</v>
      </c>
      <c r="AG3724" s="17" t="str">
        <f>IFERROR(VLOOKUP(MID(A3724,2,4)*1,[1]Cruces!K:L,2,0),"Verificar")</f>
        <v>Atlántico Norte</v>
      </c>
      <c r="AH3724" s="17">
        <f t="shared" ca="1" si="1028"/>
        <v>105</v>
      </c>
      <c r="AI3724" s="17" t="str">
        <f>IFERROR(VLOOKUP(U3724,[1]Cruces!$O$1:$P$6,2,0),"Sin Orden")</f>
        <v>Resuelta</v>
      </c>
      <c r="AJ3724" s="17">
        <f t="shared" si="1029"/>
        <v>25</v>
      </c>
      <c r="AK3724" s="17">
        <f t="shared" si="1030"/>
        <v>8</v>
      </c>
      <c r="AL3724" s="17">
        <f t="shared" si="1031"/>
        <v>2020</v>
      </c>
      <c r="AM3724" s="17">
        <f t="shared" ca="1" si="1032"/>
        <v>92</v>
      </c>
      <c r="AN3724" s="18" t="str">
        <f>IFERROR(VLOOKUP(R3724*1,'[1]Ordenes de Servicio'!G:K,5,0),"No Cruza")</f>
        <v>No Cruza</v>
      </c>
      <c r="AO3724" s="17">
        <f t="shared" ca="1" si="1033"/>
        <v>13</v>
      </c>
      <c r="AP3724" s="17">
        <f t="shared" si="1034"/>
        <v>17</v>
      </c>
      <c r="AQ3724" s="17">
        <f t="shared" si="1035"/>
        <v>8</v>
      </c>
      <c r="AR3724" s="17">
        <f t="shared" si="1036"/>
        <v>2020</v>
      </c>
      <c r="AS3724" s="17">
        <f t="shared" ca="1" si="1037"/>
        <v>100</v>
      </c>
      <c r="AT3724" s="17" t="str">
        <f t="shared" ca="1" si="1038"/>
        <v>No</v>
      </c>
      <c r="AU3724" s="17">
        <f t="shared" si="1039"/>
        <v>8</v>
      </c>
      <c r="AV3724" s="17" t="str">
        <f>+VLOOKUP(B3724,[1]Cruces!S:T,2,0)</f>
        <v>7. Ejecución en Campo OS BT</v>
      </c>
    </row>
    <row r="3725" spans="1:48" hidden="1" x14ac:dyDescent="0.25">
      <c r="A3725" s="17" t="s">
        <v>6594</v>
      </c>
      <c r="B3725" s="17" t="s">
        <v>6595</v>
      </c>
      <c r="C3725" s="17">
        <v>0</v>
      </c>
      <c r="D3725" s="17">
        <v>0</v>
      </c>
      <c r="E3725" s="17" t="s">
        <v>55</v>
      </c>
      <c r="F3725" s="17" t="s">
        <v>126</v>
      </c>
      <c r="G3725" s="17" t="s">
        <v>6596</v>
      </c>
      <c r="H3725" s="17">
        <v>3153651260</v>
      </c>
      <c r="I3725" s="17" t="s">
        <v>83</v>
      </c>
      <c r="J3725" s="17" t="s">
        <v>59</v>
      </c>
      <c r="K3725" s="17" t="s">
        <v>6597</v>
      </c>
      <c r="L3725" s="17" t="s">
        <v>6598</v>
      </c>
      <c r="M3725" s="17" t="s">
        <v>6599</v>
      </c>
      <c r="N3725" s="17" t="s">
        <v>6600</v>
      </c>
      <c r="O3725" s="17">
        <v>20201021</v>
      </c>
      <c r="P3725" s="17">
        <v>20201024</v>
      </c>
      <c r="Q3725" s="17">
        <v>9330</v>
      </c>
      <c r="R3725" s="17">
        <v>28245376</v>
      </c>
      <c r="S3725" s="17" t="s">
        <v>6601</v>
      </c>
      <c r="T3725" s="17" t="s">
        <v>63</v>
      </c>
      <c r="U3725" s="17" t="s">
        <v>91</v>
      </c>
      <c r="V3725" s="17">
        <f t="shared" si="1024"/>
        <v>3</v>
      </c>
      <c r="W3725" s="17">
        <v>3000</v>
      </c>
      <c r="X3725" s="17" t="s">
        <v>1032</v>
      </c>
      <c r="Y3725" s="17" t="s">
        <v>6595</v>
      </c>
      <c r="Z3725" s="17">
        <v>20201024</v>
      </c>
      <c r="AA3725" s="17" t="s">
        <v>1947</v>
      </c>
      <c r="AB3725" s="17">
        <v>1</v>
      </c>
      <c r="AC3725" s="17" t="str">
        <f>IFERROR(VLOOKUP(A3725,[1]Cruces!AJ:AK,2,0),VLOOKUP(CONCATENATE(X3725,AA3725),[1]Cruces!G:H,2,0))</f>
        <v>Solicitud de Obra</v>
      </c>
      <c r="AD3725" s="17">
        <f t="shared" si="1025"/>
        <v>21</v>
      </c>
      <c r="AE3725" s="17">
        <f t="shared" si="1026"/>
        <v>10</v>
      </c>
      <c r="AF3725" s="17">
        <f t="shared" si="1027"/>
        <v>2020</v>
      </c>
      <c r="AG3725" s="17" t="str">
        <f>IFERROR(VLOOKUP(MID(A3725,2,4)*1,[1]Cruces!K:L,2,0),"Verificar")</f>
        <v>Guajira</v>
      </c>
      <c r="AH3725" s="17">
        <f t="shared" ca="1" si="1028"/>
        <v>35</v>
      </c>
      <c r="AI3725" s="17" t="str">
        <f>IFERROR(VLOOKUP(U3725,[1]Cruces!$O$1:$P$6,2,0),"Sin Orden")</f>
        <v>Resuelta</v>
      </c>
      <c r="AJ3725" s="17">
        <f t="shared" si="1029"/>
        <v>24</v>
      </c>
      <c r="AK3725" s="17">
        <f t="shared" si="1030"/>
        <v>10</v>
      </c>
      <c r="AL3725" s="17">
        <f t="shared" si="1031"/>
        <v>2020</v>
      </c>
      <c r="AM3725" s="17">
        <f t="shared" ca="1" si="1032"/>
        <v>32</v>
      </c>
      <c r="AN3725" s="18" t="str">
        <f>IFERROR(VLOOKUP(R3725*1,'[1]Ordenes de Servicio'!G:K,5,0),"No Cruza")</f>
        <v>No Cruza</v>
      </c>
      <c r="AO3725" s="17">
        <f t="shared" ca="1" si="1033"/>
        <v>3</v>
      </c>
      <c r="AP3725" s="17">
        <f t="shared" si="1034"/>
        <v>24</v>
      </c>
      <c r="AQ3725" s="17">
        <f t="shared" si="1035"/>
        <v>10</v>
      </c>
      <c r="AR3725" s="17">
        <f t="shared" si="1036"/>
        <v>2020</v>
      </c>
      <c r="AS3725" s="17">
        <f t="shared" ca="1" si="1037"/>
        <v>32</v>
      </c>
      <c r="AT3725" s="17" t="str">
        <f t="shared" ca="1" si="1038"/>
        <v>No</v>
      </c>
      <c r="AU3725" s="17">
        <f t="shared" si="1039"/>
        <v>0</v>
      </c>
      <c r="AV3725" s="17" t="str">
        <f>+VLOOKUP(B3725,[1]Cruces!S:T,2,0)</f>
        <v>7. Ejecución en Campo OS BT</v>
      </c>
    </row>
    <row r="3726" spans="1:48" hidden="1" x14ac:dyDescent="0.25">
      <c r="A3726" s="17" t="s">
        <v>6602</v>
      </c>
      <c r="B3726" s="17" t="s">
        <v>54</v>
      </c>
      <c r="C3726" s="17">
        <v>0</v>
      </c>
      <c r="D3726" s="17">
        <v>0</v>
      </c>
      <c r="E3726" s="17" t="s">
        <v>55</v>
      </c>
      <c r="F3726" s="17" t="s">
        <v>107</v>
      </c>
      <c r="G3726" s="17" t="s">
        <v>2098</v>
      </c>
      <c r="H3726" s="17">
        <v>0</v>
      </c>
      <c r="I3726" s="17" t="s">
        <v>71</v>
      </c>
      <c r="J3726" s="17" t="s">
        <v>59</v>
      </c>
      <c r="K3726" s="17" t="s">
        <v>2099</v>
      </c>
      <c r="L3726" s="17" t="s">
        <v>117</v>
      </c>
      <c r="M3726" s="17" t="s">
        <v>118</v>
      </c>
      <c r="N3726" s="17" t="s">
        <v>62</v>
      </c>
      <c r="O3726" s="17">
        <v>20200903</v>
      </c>
      <c r="P3726" s="17">
        <v>20200904</v>
      </c>
      <c r="Q3726" s="17">
        <v>1110</v>
      </c>
      <c r="R3726" s="17">
        <v>28105692</v>
      </c>
      <c r="S3726" s="17" t="s">
        <v>100</v>
      </c>
      <c r="T3726" s="17" t="s">
        <v>63</v>
      </c>
      <c r="U3726" s="17" t="s">
        <v>91</v>
      </c>
      <c r="V3726" s="17">
        <f t="shared" si="1024"/>
        <v>150</v>
      </c>
      <c r="W3726" s="17">
        <v>150000</v>
      </c>
      <c r="X3726" s="17" t="s">
        <v>64</v>
      </c>
      <c r="Y3726" s="17" t="s">
        <v>65</v>
      </c>
      <c r="Z3726" s="17">
        <v>20200904</v>
      </c>
      <c r="AA3726" s="17" t="s">
        <v>101</v>
      </c>
      <c r="AB3726" s="17">
        <v>1</v>
      </c>
      <c r="AC3726" s="17" t="str">
        <f>IFERROR(VLOOKUP(A3726,[1]Cruces!AJ:AK,2,0),VLOOKUP(CONCATENATE(X3726,AA3726),[1]Cruces!G:H,2,0))</f>
        <v>Solicitud de Obra</v>
      </c>
      <c r="AD3726" s="17">
        <f t="shared" si="1025"/>
        <v>3</v>
      </c>
      <c r="AE3726" s="17">
        <f t="shared" si="1026"/>
        <v>9</v>
      </c>
      <c r="AF3726" s="17">
        <f t="shared" si="1027"/>
        <v>2020</v>
      </c>
      <c r="AG3726" s="17" t="str">
        <f>IFERROR(VLOOKUP(MID(A3726,2,4)*1,[1]Cruces!K:L,2,0),"Verificar")</f>
        <v>Atlántico Norte</v>
      </c>
      <c r="AH3726" s="17">
        <f t="shared" ca="1" si="1028"/>
        <v>83</v>
      </c>
      <c r="AI3726" s="17" t="str">
        <f>IFERROR(VLOOKUP(U3726,[1]Cruces!$O$1:$P$6,2,0),"Sin Orden")</f>
        <v>Resuelta</v>
      </c>
      <c r="AJ3726" s="17">
        <f t="shared" si="1029"/>
        <v>4</v>
      </c>
      <c r="AK3726" s="17">
        <f t="shared" si="1030"/>
        <v>9</v>
      </c>
      <c r="AL3726" s="17">
        <f t="shared" si="1031"/>
        <v>2020</v>
      </c>
      <c r="AM3726" s="17">
        <f t="shared" ca="1" si="1032"/>
        <v>82</v>
      </c>
      <c r="AN3726" s="18" t="str">
        <f>IFERROR(VLOOKUP(R3726*1,'[1]Ordenes de Servicio'!G:K,5,0),"No Cruza")</f>
        <v>No Cruza</v>
      </c>
      <c r="AO3726" s="17">
        <f t="shared" ca="1" si="1033"/>
        <v>1</v>
      </c>
      <c r="AP3726" s="17">
        <f t="shared" si="1034"/>
        <v>4</v>
      </c>
      <c r="AQ3726" s="17">
        <f t="shared" si="1035"/>
        <v>9</v>
      </c>
      <c r="AR3726" s="17">
        <f t="shared" si="1036"/>
        <v>2020</v>
      </c>
      <c r="AS3726" s="17">
        <f t="shared" ca="1" si="1037"/>
        <v>82</v>
      </c>
      <c r="AT3726" s="17" t="str">
        <f t="shared" ca="1" si="1038"/>
        <v>No</v>
      </c>
      <c r="AU3726" s="17">
        <f t="shared" si="1039"/>
        <v>0</v>
      </c>
      <c r="AV3726" s="17" t="str">
        <f>+VLOOKUP(B3726,[1]Cruces!S:T,2,0)</f>
        <v>4. Presupuesto de Obra</v>
      </c>
    </row>
    <row r="3727" spans="1:48" hidden="1" x14ac:dyDescent="0.25">
      <c r="A3727" s="17" t="s">
        <v>10334</v>
      </c>
      <c r="B3727" s="17" t="s">
        <v>1943</v>
      </c>
      <c r="C3727" s="17">
        <v>0</v>
      </c>
      <c r="D3727" s="17">
        <v>0</v>
      </c>
      <c r="E3727" s="17" t="s">
        <v>55</v>
      </c>
      <c r="F3727" s="17" t="s">
        <v>7098</v>
      </c>
      <c r="G3727" s="17" t="s">
        <v>8249</v>
      </c>
      <c r="H3727" s="17">
        <v>0</v>
      </c>
      <c r="I3727" s="17" t="s">
        <v>71</v>
      </c>
      <c r="J3727" s="17" t="s">
        <v>59</v>
      </c>
      <c r="K3727" s="17" t="s">
        <v>8250</v>
      </c>
      <c r="L3727" s="17" t="s">
        <v>7330</v>
      </c>
      <c r="M3727" s="17" t="s">
        <v>7331</v>
      </c>
      <c r="N3727" s="17" t="s">
        <v>1946</v>
      </c>
      <c r="O3727" s="17">
        <v>20200506</v>
      </c>
      <c r="P3727" s="17">
        <v>20200506</v>
      </c>
      <c r="Q3727" s="17">
        <v>1170</v>
      </c>
      <c r="R3727" s="17">
        <v>27417409</v>
      </c>
      <c r="S3727" s="17" t="s">
        <v>6601</v>
      </c>
      <c r="T3727" s="17" t="s">
        <v>7091</v>
      </c>
      <c r="U3727" s="17" t="s">
        <v>88</v>
      </c>
      <c r="V3727" s="17">
        <f t="shared" si="1024"/>
        <v>3</v>
      </c>
      <c r="W3727" s="17">
        <v>3000</v>
      </c>
      <c r="X3727" s="17" t="s">
        <v>7065</v>
      </c>
      <c r="Y3727" s="17" t="s">
        <v>1943</v>
      </c>
      <c r="Z3727" s="17">
        <v>20200506</v>
      </c>
      <c r="AA3727" s="17" t="s">
        <v>1947</v>
      </c>
      <c r="AB3727" s="17">
        <v>1</v>
      </c>
      <c r="AC3727" s="17" t="str">
        <f>IFERROR(VLOOKUP(A3727,[1]Cruces!AJ:AK,2,0),VLOOKUP(CONCATENATE(X3727,AA3727),[1]Cruces!G:H,2,0))</f>
        <v>Solicitud por BT</v>
      </c>
      <c r="AD3727" s="17">
        <f t="shared" si="1025"/>
        <v>6</v>
      </c>
      <c r="AE3727" s="17">
        <f t="shared" si="1026"/>
        <v>5</v>
      </c>
      <c r="AF3727" s="17">
        <f t="shared" si="1027"/>
        <v>2020</v>
      </c>
      <c r="AG3727" s="17" t="str">
        <f>IFERROR(VLOOKUP(MID(A3727,2,4)*1,[1]Cruces!K:L,2,0),"Verificar")</f>
        <v>Atlántico Norte</v>
      </c>
      <c r="AH3727" s="17">
        <f t="shared" ca="1" si="1028"/>
        <v>203</v>
      </c>
      <c r="AI3727" s="17" t="str">
        <f>IFERROR(VLOOKUP(U3727,[1]Cruces!$O$1:$P$6,2,0),"Sin Orden")</f>
        <v>Resuelta</v>
      </c>
      <c r="AJ3727" s="17">
        <f t="shared" si="1029"/>
        <v>6</v>
      </c>
      <c r="AK3727" s="17">
        <f t="shared" si="1030"/>
        <v>5</v>
      </c>
      <c r="AL3727" s="17">
        <f t="shared" si="1031"/>
        <v>2020</v>
      </c>
      <c r="AM3727" s="17">
        <f t="shared" ca="1" si="1032"/>
        <v>203</v>
      </c>
      <c r="AN3727" s="18" t="str">
        <f>IFERROR(VLOOKUP(R3727*1,'[1]Ordenes de Servicio'!G:K,5,0),"No Cruza")</f>
        <v>No Cruza</v>
      </c>
      <c r="AO3727" s="17">
        <f t="shared" ca="1" si="1033"/>
        <v>0</v>
      </c>
      <c r="AP3727" s="17">
        <f t="shared" si="1034"/>
        <v>6</v>
      </c>
      <c r="AQ3727" s="17">
        <f t="shared" si="1035"/>
        <v>5</v>
      </c>
      <c r="AR3727" s="17">
        <f t="shared" si="1036"/>
        <v>2020</v>
      </c>
      <c r="AS3727" s="17">
        <f t="shared" ca="1" si="1037"/>
        <v>203</v>
      </c>
      <c r="AT3727" s="17" t="str">
        <f t="shared" ca="1" si="1038"/>
        <v>No</v>
      </c>
      <c r="AU3727" s="17">
        <f t="shared" si="1039"/>
        <v>0</v>
      </c>
      <c r="AV3727" s="17" t="str">
        <f>+VLOOKUP(B3727,[1]Cruces!S:T,2,0)</f>
        <v>7. Ejecución en Campo OS BT</v>
      </c>
    </row>
    <row r="3728" spans="1:48" hidden="1" x14ac:dyDescent="0.25">
      <c r="A3728" s="17" t="s">
        <v>6603</v>
      </c>
      <c r="B3728" s="17" t="s">
        <v>68</v>
      </c>
      <c r="C3728" s="17">
        <v>0</v>
      </c>
      <c r="D3728" s="17">
        <v>0</v>
      </c>
      <c r="E3728" s="17" t="s">
        <v>55</v>
      </c>
      <c r="F3728" s="17" t="s">
        <v>56</v>
      </c>
      <c r="G3728" s="17" t="s">
        <v>6604</v>
      </c>
      <c r="H3728" s="17">
        <v>3008318577</v>
      </c>
      <c r="I3728" s="17" t="s">
        <v>71</v>
      </c>
      <c r="J3728" s="17" t="s">
        <v>59</v>
      </c>
      <c r="K3728" s="17" t="s">
        <v>6605</v>
      </c>
      <c r="L3728" s="17" t="s">
        <v>117</v>
      </c>
      <c r="M3728" s="17" t="s">
        <v>118</v>
      </c>
      <c r="N3728" s="17" t="s">
        <v>75</v>
      </c>
      <c r="O3728" s="17">
        <v>20191023</v>
      </c>
      <c r="P3728" s="17">
        <v>20191023</v>
      </c>
      <c r="Q3728" s="17">
        <v>9510</v>
      </c>
      <c r="R3728" s="17">
        <v>0</v>
      </c>
      <c r="S3728" s="17"/>
      <c r="T3728" s="17" t="s">
        <v>63</v>
      </c>
      <c r="U3728" s="17"/>
      <c r="V3728" s="17">
        <f t="shared" si="1024"/>
        <v>950</v>
      </c>
      <c r="W3728" s="17">
        <v>950000</v>
      </c>
      <c r="X3728" s="17" t="s">
        <v>64</v>
      </c>
      <c r="Y3728" s="17" t="s">
        <v>282</v>
      </c>
      <c r="Z3728" s="17">
        <v>20191211</v>
      </c>
      <c r="AA3728" s="17" t="s">
        <v>124</v>
      </c>
      <c r="AB3728" s="17">
        <v>1</v>
      </c>
      <c r="AC3728" s="17" t="str">
        <f>IFERROR(VLOOKUP(A3728,[1]Cruces!AJ:AK,2,0),VLOOKUP(CONCATENATE(X3728,AA3728),[1]Cruces!G:H,2,0))</f>
        <v>Solicitud de Obra</v>
      </c>
      <c r="AD3728" s="17">
        <f t="shared" si="1025"/>
        <v>23</v>
      </c>
      <c r="AE3728" s="17">
        <f t="shared" si="1026"/>
        <v>10</v>
      </c>
      <c r="AF3728" s="17">
        <f t="shared" si="1027"/>
        <v>2019</v>
      </c>
      <c r="AG3728" s="17" t="str">
        <f>IFERROR(VLOOKUP(MID(A3728,2,4)*1,[1]Cruces!K:L,2,0),"Verificar")</f>
        <v>Atlántico Norte</v>
      </c>
      <c r="AH3728" s="17">
        <f t="shared" ca="1" si="1028"/>
        <v>399</v>
      </c>
      <c r="AI3728" s="17" t="str">
        <f>IFERROR(VLOOKUP(U3728,[1]Cruces!$O$1:$P$6,2,0),"Sin Orden")</f>
        <v>Sin Orden</v>
      </c>
      <c r="AJ3728" s="17">
        <f t="shared" si="1029"/>
        <v>11</v>
      </c>
      <c r="AK3728" s="17">
        <f t="shared" si="1030"/>
        <v>12</v>
      </c>
      <c r="AL3728" s="17">
        <f t="shared" si="1031"/>
        <v>2019</v>
      </c>
      <c r="AM3728" s="17">
        <f t="shared" ca="1" si="1032"/>
        <v>350</v>
      </c>
      <c r="AN3728" s="18" t="str">
        <f>IFERROR(VLOOKUP(R3728*1,'[1]Ordenes de Servicio'!G:K,5,0),"No Cruza")</f>
        <v>No Cruza</v>
      </c>
      <c r="AO3728" s="17">
        <f t="shared" ca="1" si="1033"/>
        <v>350</v>
      </c>
      <c r="AP3728" s="17">
        <f t="shared" si="1034"/>
        <v>23</v>
      </c>
      <c r="AQ3728" s="17">
        <f t="shared" si="1035"/>
        <v>10</v>
      </c>
      <c r="AR3728" s="17">
        <f t="shared" si="1036"/>
        <v>2019</v>
      </c>
      <c r="AS3728" s="17">
        <f t="shared" ca="1" si="1037"/>
        <v>399</v>
      </c>
      <c r="AT3728" s="17" t="str">
        <f t="shared" ca="1" si="1038"/>
        <v>Si</v>
      </c>
      <c r="AU3728" s="17">
        <f t="shared" si="1039"/>
        <v>49</v>
      </c>
      <c r="AV3728" s="17" t="str">
        <f>+VLOOKUP(B3728,[1]Cruces!S:T,2,0)</f>
        <v>5. Consultoría / Adjudicación</v>
      </c>
    </row>
    <row r="3729" spans="1:48" hidden="1" x14ac:dyDescent="0.25">
      <c r="A3729" s="17" t="s">
        <v>6606</v>
      </c>
      <c r="B3729" s="17" t="s">
        <v>54</v>
      </c>
      <c r="C3729" s="17">
        <v>0</v>
      </c>
      <c r="D3729" s="17">
        <v>0</v>
      </c>
      <c r="E3729" s="17" t="s">
        <v>55</v>
      </c>
      <c r="F3729" s="17" t="s">
        <v>126</v>
      </c>
      <c r="G3729" s="17" t="s">
        <v>6607</v>
      </c>
      <c r="H3729" s="17">
        <v>0</v>
      </c>
      <c r="I3729" s="17" t="s">
        <v>83</v>
      </c>
      <c r="J3729" s="17" t="s">
        <v>59</v>
      </c>
      <c r="K3729" s="17" t="s">
        <v>97</v>
      </c>
      <c r="L3729" s="17" t="s">
        <v>129</v>
      </c>
      <c r="M3729" s="17" t="s">
        <v>130</v>
      </c>
      <c r="N3729" s="17" t="s">
        <v>62</v>
      </c>
      <c r="O3729" s="17">
        <v>20191009</v>
      </c>
      <c r="P3729" s="17">
        <v>20191017</v>
      </c>
      <c r="Q3729" s="17">
        <v>3340</v>
      </c>
      <c r="R3729" s="17">
        <v>26818371</v>
      </c>
      <c r="S3729" s="17" t="s">
        <v>100</v>
      </c>
      <c r="T3729" s="17" t="s">
        <v>63</v>
      </c>
      <c r="U3729" s="17" t="s">
        <v>91</v>
      </c>
      <c r="V3729" s="17">
        <f t="shared" si="1024"/>
        <v>30</v>
      </c>
      <c r="W3729" s="17">
        <v>30000</v>
      </c>
      <c r="X3729" s="17" t="s">
        <v>64</v>
      </c>
      <c r="Y3729" s="17" t="s">
        <v>65</v>
      </c>
      <c r="Z3729" s="17">
        <v>20191017</v>
      </c>
      <c r="AA3729" s="17" t="s">
        <v>78</v>
      </c>
      <c r="AB3729" s="17">
        <v>1</v>
      </c>
      <c r="AC3729" s="17" t="str">
        <f>IFERROR(VLOOKUP(A3729,[1]Cruces!AJ:AK,2,0),VLOOKUP(CONCATENATE(X3729,AA3729),[1]Cruces!G:H,2,0))</f>
        <v>Solicitud de Obra</v>
      </c>
      <c r="AD3729" s="17">
        <f t="shared" si="1025"/>
        <v>9</v>
      </c>
      <c r="AE3729" s="17">
        <f t="shared" si="1026"/>
        <v>10</v>
      </c>
      <c r="AF3729" s="17">
        <f t="shared" si="1027"/>
        <v>2019</v>
      </c>
      <c r="AG3729" s="17" t="str">
        <f>IFERROR(VLOOKUP(MID(A3729,2,4)*1,[1]Cruces!K:L,2,0),"Verificar")</f>
        <v>Guajira</v>
      </c>
      <c r="AH3729" s="17">
        <f t="shared" ca="1" si="1028"/>
        <v>413</v>
      </c>
      <c r="AI3729" s="17" t="str">
        <f>IFERROR(VLOOKUP(U3729,[1]Cruces!$O$1:$P$6,2,0),"Sin Orden")</f>
        <v>Resuelta</v>
      </c>
      <c r="AJ3729" s="17">
        <f t="shared" si="1029"/>
        <v>17</v>
      </c>
      <c r="AK3729" s="17">
        <f t="shared" si="1030"/>
        <v>10</v>
      </c>
      <c r="AL3729" s="17">
        <f t="shared" si="1031"/>
        <v>2019</v>
      </c>
      <c r="AM3729" s="17">
        <f t="shared" ca="1" si="1032"/>
        <v>405</v>
      </c>
      <c r="AN3729" s="18" t="str">
        <f>IFERROR(VLOOKUP(R3729*1,'[1]Ordenes de Servicio'!G:K,5,0),"No Cruza")</f>
        <v>No Cruza</v>
      </c>
      <c r="AO3729" s="17">
        <f t="shared" ca="1" si="1033"/>
        <v>8</v>
      </c>
      <c r="AP3729" s="17">
        <f t="shared" si="1034"/>
        <v>17</v>
      </c>
      <c r="AQ3729" s="17">
        <f t="shared" si="1035"/>
        <v>10</v>
      </c>
      <c r="AR3729" s="17">
        <f t="shared" si="1036"/>
        <v>2019</v>
      </c>
      <c r="AS3729" s="17">
        <f t="shared" ca="1" si="1037"/>
        <v>405</v>
      </c>
      <c r="AT3729" s="17" t="str">
        <f t="shared" ca="1" si="1038"/>
        <v>Si</v>
      </c>
      <c r="AU3729" s="17">
        <f t="shared" si="1039"/>
        <v>0</v>
      </c>
      <c r="AV3729" s="17" t="str">
        <f>+VLOOKUP(B3729,[1]Cruces!S:T,2,0)</f>
        <v>4. Presupuesto de Obra</v>
      </c>
    </row>
    <row r="3730" spans="1:48" hidden="1" x14ac:dyDescent="0.25">
      <c r="A3730" s="17" t="s">
        <v>6608</v>
      </c>
      <c r="B3730" s="17" t="s">
        <v>54</v>
      </c>
      <c r="C3730" s="17">
        <v>0</v>
      </c>
      <c r="D3730" s="17">
        <v>0</v>
      </c>
      <c r="E3730" s="17" t="s">
        <v>55</v>
      </c>
      <c r="F3730" s="17" t="s">
        <v>107</v>
      </c>
      <c r="G3730" s="17" t="s">
        <v>1112</v>
      </c>
      <c r="H3730" s="17">
        <v>0</v>
      </c>
      <c r="I3730" s="17" t="s">
        <v>71</v>
      </c>
      <c r="J3730" s="17" t="s">
        <v>59</v>
      </c>
      <c r="K3730" s="17" t="s">
        <v>1113</v>
      </c>
      <c r="L3730" s="17" t="s">
        <v>117</v>
      </c>
      <c r="M3730" s="17" t="s">
        <v>118</v>
      </c>
      <c r="N3730" s="17" t="s">
        <v>62</v>
      </c>
      <c r="O3730" s="17">
        <v>20200724</v>
      </c>
      <c r="P3730" s="17">
        <v>20200731</v>
      </c>
      <c r="Q3730" s="17">
        <v>1110</v>
      </c>
      <c r="R3730" s="17">
        <v>27878582</v>
      </c>
      <c r="S3730" s="17" t="s">
        <v>100</v>
      </c>
      <c r="T3730" s="17" t="s">
        <v>63</v>
      </c>
      <c r="U3730" s="17" t="s">
        <v>91</v>
      </c>
      <c r="V3730" s="17">
        <f t="shared" si="1024"/>
        <v>630</v>
      </c>
      <c r="W3730" s="17">
        <v>630000</v>
      </c>
      <c r="X3730" s="17" t="s">
        <v>64</v>
      </c>
      <c r="Y3730" s="17" t="s">
        <v>65</v>
      </c>
      <c r="Z3730" s="17">
        <v>20200731</v>
      </c>
      <c r="AA3730" s="17" t="s">
        <v>101</v>
      </c>
      <c r="AB3730" s="17">
        <v>1</v>
      </c>
      <c r="AC3730" s="17" t="str">
        <f>IFERROR(VLOOKUP(A3730,[1]Cruces!AJ:AK,2,0),VLOOKUP(CONCATENATE(X3730,AA3730),[1]Cruces!G:H,2,0))</f>
        <v>Solicitud de Obra</v>
      </c>
      <c r="AD3730" s="17">
        <f t="shared" si="1025"/>
        <v>24</v>
      </c>
      <c r="AE3730" s="17">
        <f t="shared" si="1026"/>
        <v>7</v>
      </c>
      <c r="AF3730" s="17">
        <f t="shared" si="1027"/>
        <v>2020</v>
      </c>
      <c r="AG3730" s="17" t="str">
        <f>IFERROR(VLOOKUP(MID(A3730,2,4)*1,[1]Cruces!K:L,2,0),"Verificar")</f>
        <v>Atlántico Norte</v>
      </c>
      <c r="AH3730" s="17">
        <f t="shared" ca="1" si="1028"/>
        <v>124</v>
      </c>
      <c r="AI3730" s="17" t="str">
        <f>IFERROR(VLOOKUP(U3730,[1]Cruces!$O$1:$P$6,2,0),"Sin Orden")</f>
        <v>Resuelta</v>
      </c>
      <c r="AJ3730" s="17">
        <f t="shared" si="1029"/>
        <v>31</v>
      </c>
      <c r="AK3730" s="17">
        <f t="shared" si="1030"/>
        <v>7</v>
      </c>
      <c r="AL3730" s="17">
        <f t="shared" si="1031"/>
        <v>2020</v>
      </c>
      <c r="AM3730" s="17">
        <f t="shared" ca="1" si="1032"/>
        <v>117</v>
      </c>
      <c r="AN3730" s="18" t="str">
        <f>IFERROR(VLOOKUP(R3730*1,'[1]Ordenes de Servicio'!G:K,5,0),"No Cruza")</f>
        <v>No Cruza</v>
      </c>
      <c r="AO3730" s="17">
        <f t="shared" ca="1" si="1033"/>
        <v>7</v>
      </c>
      <c r="AP3730" s="17">
        <f t="shared" si="1034"/>
        <v>31</v>
      </c>
      <c r="AQ3730" s="17">
        <f t="shared" si="1035"/>
        <v>7</v>
      </c>
      <c r="AR3730" s="17">
        <f t="shared" si="1036"/>
        <v>2020</v>
      </c>
      <c r="AS3730" s="17">
        <f t="shared" ca="1" si="1037"/>
        <v>117</v>
      </c>
      <c r="AT3730" s="17" t="str">
        <f t="shared" ca="1" si="1038"/>
        <v>No</v>
      </c>
      <c r="AU3730" s="17">
        <f t="shared" si="1039"/>
        <v>0</v>
      </c>
      <c r="AV3730" s="17" t="str">
        <f>+VLOOKUP(B3730,[1]Cruces!S:T,2,0)</f>
        <v>4. Presupuesto de Obra</v>
      </c>
    </row>
    <row r="3731" spans="1:48" hidden="1" x14ac:dyDescent="0.25">
      <c r="A3731" s="17" t="s">
        <v>10335</v>
      </c>
      <c r="B3731" s="17" t="s">
        <v>569</v>
      </c>
      <c r="C3731" s="17">
        <v>0</v>
      </c>
      <c r="D3731" s="17">
        <v>0</v>
      </c>
      <c r="E3731" s="17" t="s">
        <v>55</v>
      </c>
      <c r="F3731" s="17" t="s">
        <v>932</v>
      </c>
      <c r="G3731" s="17" t="s">
        <v>10336</v>
      </c>
      <c r="H3731" s="17">
        <v>3002950350</v>
      </c>
      <c r="I3731" s="17" t="s">
        <v>71</v>
      </c>
      <c r="J3731" s="17" t="s">
        <v>59</v>
      </c>
      <c r="K3731" s="17" t="s">
        <v>97</v>
      </c>
      <c r="L3731" s="17" t="s">
        <v>7443</v>
      </c>
      <c r="M3731" s="17" t="s">
        <v>7444</v>
      </c>
      <c r="N3731" s="17" t="s">
        <v>572</v>
      </c>
      <c r="O3731" s="17">
        <v>20201117</v>
      </c>
      <c r="P3731" s="17">
        <v>20201117</v>
      </c>
      <c r="Q3731" s="17">
        <v>3410</v>
      </c>
      <c r="R3731" s="17">
        <v>0</v>
      </c>
      <c r="S3731" s="17"/>
      <c r="T3731" s="17" t="s">
        <v>63</v>
      </c>
      <c r="U3731" s="17"/>
      <c r="V3731" s="17">
        <f t="shared" si="1024"/>
        <v>3</v>
      </c>
      <c r="W3731" s="17">
        <v>3000</v>
      </c>
      <c r="X3731" s="17" t="s">
        <v>7065</v>
      </c>
      <c r="Y3731" s="17" t="s">
        <v>569</v>
      </c>
      <c r="Z3731" s="17">
        <v>20201117</v>
      </c>
      <c r="AA3731" s="17" t="s">
        <v>1947</v>
      </c>
      <c r="AB3731" s="17">
        <v>1</v>
      </c>
      <c r="AC3731" s="17" t="str">
        <f>IFERROR(VLOOKUP(A3731,[1]Cruces!AJ:AK,2,0),VLOOKUP(CONCATENATE(X3731,AA3731),[1]Cruces!G:H,2,0))</f>
        <v>Solicitud por BT</v>
      </c>
      <c r="AD3731" s="17">
        <f t="shared" si="1025"/>
        <v>17</v>
      </c>
      <c r="AE3731" s="17">
        <f t="shared" si="1026"/>
        <v>11</v>
      </c>
      <c r="AF3731" s="17">
        <f t="shared" si="1027"/>
        <v>2020</v>
      </c>
      <c r="AG3731" s="17" t="str">
        <f>IFERROR(VLOOKUP(MID(A3731,2,4)*1,[1]Cruces!K:L,2,0),"Verificar")</f>
        <v>Magdalena</v>
      </c>
      <c r="AH3731" s="17">
        <f t="shared" ca="1" si="1028"/>
        <v>8</v>
      </c>
      <c r="AI3731" s="17" t="str">
        <f>IFERROR(VLOOKUP(U3731,[1]Cruces!$O$1:$P$6,2,0),"Sin Orden")</f>
        <v>Sin Orden</v>
      </c>
      <c r="AJ3731" s="17">
        <f t="shared" si="1029"/>
        <v>17</v>
      </c>
      <c r="AK3731" s="17">
        <f t="shared" si="1030"/>
        <v>11</v>
      </c>
      <c r="AL3731" s="17">
        <f t="shared" si="1031"/>
        <v>2020</v>
      </c>
      <c r="AM3731" s="17">
        <f t="shared" ca="1" si="1032"/>
        <v>8</v>
      </c>
      <c r="AN3731" s="18" t="str">
        <f>IFERROR(VLOOKUP(R3731*1,'[1]Ordenes de Servicio'!G:K,5,0),"No Cruza")</f>
        <v>No Cruza</v>
      </c>
      <c r="AO3731" s="17">
        <f t="shared" ca="1" si="1033"/>
        <v>8</v>
      </c>
      <c r="AP3731" s="17">
        <f t="shared" si="1034"/>
        <v>17</v>
      </c>
      <c r="AQ3731" s="17">
        <f t="shared" si="1035"/>
        <v>11</v>
      </c>
      <c r="AR3731" s="17">
        <f t="shared" si="1036"/>
        <v>2020</v>
      </c>
      <c r="AS3731" s="17">
        <f t="shared" ca="1" si="1037"/>
        <v>8</v>
      </c>
      <c r="AT3731" s="17" t="str">
        <f t="shared" ca="1" si="1038"/>
        <v>No</v>
      </c>
      <c r="AU3731" s="17">
        <f t="shared" si="1039"/>
        <v>0</v>
      </c>
      <c r="AV3731" s="17" t="str">
        <f>+VLOOKUP(B3731,[1]Cruces!S:T,2,0)</f>
        <v>1. Solicitud</v>
      </c>
    </row>
    <row r="3732" spans="1:48" hidden="1" x14ac:dyDescent="0.25">
      <c r="A3732" s="17" t="s">
        <v>6609</v>
      </c>
      <c r="B3732" s="17" t="s">
        <v>54</v>
      </c>
      <c r="C3732" s="17">
        <v>0</v>
      </c>
      <c r="D3732" s="17">
        <v>0</v>
      </c>
      <c r="E3732" s="17" t="s">
        <v>55</v>
      </c>
      <c r="F3732" s="17" t="s">
        <v>107</v>
      </c>
      <c r="G3732" s="17" t="s">
        <v>6610</v>
      </c>
      <c r="H3732" s="17">
        <v>0</v>
      </c>
      <c r="I3732" s="17" t="s">
        <v>71</v>
      </c>
      <c r="J3732" s="17" t="s">
        <v>59</v>
      </c>
      <c r="K3732" s="17" t="s">
        <v>6611</v>
      </c>
      <c r="L3732" s="17" t="s">
        <v>73</v>
      </c>
      <c r="M3732" s="17" t="s">
        <v>74</v>
      </c>
      <c r="N3732" s="17" t="s">
        <v>62</v>
      </c>
      <c r="O3732" s="17">
        <v>20190131</v>
      </c>
      <c r="P3732" s="17">
        <v>20190202</v>
      </c>
      <c r="Q3732" s="17">
        <v>3160</v>
      </c>
      <c r="R3732" s="17">
        <v>25949073</v>
      </c>
      <c r="S3732" s="17" t="s">
        <v>100</v>
      </c>
      <c r="T3732" s="17" t="s">
        <v>63</v>
      </c>
      <c r="U3732" s="17" t="s">
        <v>91</v>
      </c>
      <c r="V3732" s="17">
        <f t="shared" si="1024"/>
        <v>25</v>
      </c>
      <c r="W3732" s="17">
        <v>25000</v>
      </c>
      <c r="X3732" s="17" t="s">
        <v>64</v>
      </c>
      <c r="Y3732" s="17" t="s">
        <v>65</v>
      </c>
      <c r="Z3732" s="17">
        <v>20190202</v>
      </c>
      <c r="AA3732" s="17" t="s">
        <v>78</v>
      </c>
      <c r="AB3732" s="17">
        <v>1</v>
      </c>
      <c r="AC3732" s="17" t="str">
        <f>IFERROR(VLOOKUP(A3732,[1]Cruces!AJ:AK,2,0),VLOOKUP(CONCATENATE(X3732,AA3732),[1]Cruces!G:H,2,0))</f>
        <v>Solicitud de Obra</v>
      </c>
      <c r="AD3732" s="17">
        <f t="shared" si="1025"/>
        <v>31</v>
      </c>
      <c r="AE3732" s="17">
        <f t="shared" si="1026"/>
        <v>1</v>
      </c>
      <c r="AF3732" s="17">
        <f t="shared" si="1027"/>
        <v>2019</v>
      </c>
      <c r="AG3732" s="17" t="str">
        <f>IFERROR(VLOOKUP(MID(A3732,2,4)*1,[1]Cruces!K:L,2,0),"Verificar")</f>
        <v>Verificar</v>
      </c>
      <c r="AH3732" s="17">
        <f t="shared" ca="1" si="1028"/>
        <v>664</v>
      </c>
      <c r="AI3732" s="17" t="str">
        <f>IFERROR(VLOOKUP(U3732,[1]Cruces!$O$1:$P$6,2,0),"Sin Orden")</f>
        <v>Resuelta</v>
      </c>
      <c r="AJ3732" s="17">
        <f t="shared" si="1029"/>
        <v>2</v>
      </c>
      <c r="AK3732" s="17">
        <f t="shared" si="1030"/>
        <v>2</v>
      </c>
      <c r="AL3732" s="17">
        <f t="shared" si="1031"/>
        <v>2019</v>
      </c>
      <c r="AM3732" s="17">
        <f t="shared" ca="1" si="1032"/>
        <v>662</v>
      </c>
      <c r="AN3732" s="18" t="str">
        <f>IFERROR(VLOOKUP(R3732*1,'[1]Ordenes de Servicio'!G:K,5,0),"No Cruza")</f>
        <v>No Cruza</v>
      </c>
      <c r="AO3732" s="17">
        <f t="shared" ca="1" si="1033"/>
        <v>2</v>
      </c>
      <c r="AP3732" s="17">
        <f t="shared" si="1034"/>
        <v>2</v>
      </c>
      <c r="AQ3732" s="17">
        <f t="shared" si="1035"/>
        <v>2</v>
      </c>
      <c r="AR3732" s="17">
        <f t="shared" si="1036"/>
        <v>2019</v>
      </c>
      <c r="AS3732" s="17">
        <f t="shared" ca="1" si="1037"/>
        <v>662</v>
      </c>
      <c r="AT3732" s="17" t="str">
        <f t="shared" ca="1" si="1038"/>
        <v>Si</v>
      </c>
      <c r="AU3732" s="17">
        <f t="shared" si="1039"/>
        <v>0</v>
      </c>
      <c r="AV3732" s="17" t="str">
        <f>+VLOOKUP(B3732,[1]Cruces!S:T,2,0)</f>
        <v>4. Presupuesto de Obra</v>
      </c>
    </row>
    <row r="3733" spans="1:48" hidden="1" x14ac:dyDescent="0.25">
      <c r="A3733" s="17" t="s">
        <v>6612</v>
      </c>
      <c r="B3733" s="17" t="s">
        <v>68</v>
      </c>
      <c r="C3733" s="17">
        <v>2648124</v>
      </c>
      <c r="D3733" s="17">
        <v>0</v>
      </c>
      <c r="E3733" s="17" t="s">
        <v>55</v>
      </c>
      <c r="F3733" s="17" t="s">
        <v>107</v>
      </c>
      <c r="G3733" s="17" t="s">
        <v>6613</v>
      </c>
      <c r="H3733" s="17">
        <v>3002028530</v>
      </c>
      <c r="I3733" s="17" t="s">
        <v>71</v>
      </c>
      <c r="J3733" s="17" t="s">
        <v>59</v>
      </c>
      <c r="K3733" s="17" t="s">
        <v>97</v>
      </c>
      <c r="L3733" s="17" t="s">
        <v>117</v>
      </c>
      <c r="M3733" s="17" t="s">
        <v>118</v>
      </c>
      <c r="N3733" s="17" t="s">
        <v>75</v>
      </c>
      <c r="O3733" s="17">
        <v>20200901</v>
      </c>
      <c r="P3733" s="17">
        <v>20200929</v>
      </c>
      <c r="Q3733" s="17">
        <v>1110</v>
      </c>
      <c r="R3733" s="17">
        <v>28232993</v>
      </c>
      <c r="S3733" s="17" t="s">
        <v>76</v>
      </c>
      <c r="T3733" s="17" t="s">
        <v>63</v>
      </c>
      <c r="U3733" s="17" t="s">
        <v>91</v>
      </c>
      <c r="V3733" s="17">
        <f t="shared" si="1024"/>
        <v>30</v>
      </c>
      <c r="W3733" s="17">
        <v>30000</v>
      </c>
      <c r="X3733" s="17" t="s">
        <v>89</v>
      </c>
      <c r="Y3733" s="17" t="s">
        <v>150</v>
      </c>
      <c r="Z3733" s="17">
        <v>20201014</v>
      </c>
      <c r="AA3733" s="17" t="s">
        <v>78</v>
      </c>
      <c r="AB3733" s="17">
        <v>1</v>
      </c>
      <c r="AC3733" s="17" t="str">
        <f>IFERROR(VLOOKUP(A3733,[1]Cruces!AJ:AK,2,0),VLOOKUP(CONCATENATE(X3733,AA3733),[1]Cruces!G:H,2,0))</f>
        <v>Solicitud de Obra</v>
      </c>
      <c r="AD3733" s="17">
        <f t="shared" si="1025"/>
        <v>1</v>
      </c>
      <c r="AE3733" s="17">
        <f t="shared" si="1026"/>
        <v>9</v>
      </c>
      <c r="AF3733" s="17">
        <f t="shared" si="1027"/>
        <v>2020</v>
      </c>
      <c r="AG3733" s="17" t="str">
        <f>IFERROR(VLOOKUP(MID(A3733,2,4)*1,[1]Cruces!K:L,2,0),"Verificar")</f>
        <v>Atlántico Norte</v>
      </c>
      <c r="AH3733" s="17">
        <f t="shared" ca="1" si="1028"/>
        <v>85</v>
      </c>
      <c r="AI3733" s="17" t="str">
        <f>IFERROR(VLOOKUP(U3733,[1]Cruces!$O$1:$P$6,2,0),"Sin Orden")</f>
        <v>Resuelta</v>
      </c>
      <c r="AJ3733" s="17">
        <f t="shared" si="1029"/>
        <v>14</v>
      </c>
      <c r="AK3733" s="17">
        <f t="shared" si="1030"/>
        <v>10</v>
      </c>
      <c r="AL3733" s="17">
        <f t="shared" si="1031"/>
        <v>2020</v>
      </c>
      <c r="AM3733" s="17">
        <f t="shared" ca="1" si="1032"/>
        <v>42</v>
      </c>
      <c r="AN3733" s="18">
        <f>IFERROR(VLOOKUP(R3733*1,'[1]Ordenes de Servicio'!G:K,5,0),"No Cruza")</f>
        <v>44118</v>
      </c>
      <c r="AO3733" s="17">
        <f t="shared" ca="1" si="1033"/>
        <v>43</v>
      </c>
      <c r="AP3733" s="17">
        <f t="shared" si="1034"/>
        <v>29</v>
      </c>
      <c r="AQ3733" s="17">
        <f t="shared" si="1035"/>
        <v>9</v>
      </c>
      <c r="AR3733" s="17">
        <f t="shared" si="1036"/>
        <v>2020</v>
      </c>
      <c r="AS3733" s="17">
        <f t="shared" ca="1" si="1037"/>
        <v>57</v>
      </c>
      <c r="AT3733" s="17" t="str">
        <f t="shared" ca="1" si="1038"/>
        <v>No</v>
      </c>
      <c r="AU3733" s="17">
        <f t="shared" si="1039"/>
        <v>15</v>
      </c>
      <c r="AV3733" s="17" t="str">
        <f>+VLOOKUP(B3733,[1]Cruces!S:T,2,0)</f>
        <v>5. Consultoría / Adjudicación</v>
      </c>
    </row>
    <row r="3734" spans="1:48" hidden="1" x14ac:dyDescent="0.25">
      <c r="A3734" s="17" t="s">
        <v>6614</v>
      </c>
      <c r="B3734" s="17" t="s">
        <v>54</v>
      </c>
      <c r="C3734" s="17">
        <v>0</v>
      </c>
      <c r="D3734" s="17">
        <v>0</v>
      </c>
      <c r="E3734" s="17" t="s">
        <v>55</v>
      </c>
      <c r="F3734" s="17" t="s">
        <v>107</v>
      </c>
      <c r="G3734" s="17" t="s">
        <v>6615</v>
      </c>
      <c r="H3734" s="17">
        <v>3007912010</v>
      </c>
      <c r="I3734" s="17" t="s">
        <v>71</v>
      </c>
      <c r="J3734" s="17" t="s">
        <v>59</v>
      </c>
      <c r="K3734" s="17" t="s">
        <v>97</v>
      </c>
      <c r="L3734" s="17" t="s">
        <v>145</v>
      </c>
      <c r="M3734" s="17" t="s">
        <v>146</v>
      </c>
      <c r="N3734" s="17" t="s">
        <v>62</v>
      </c>
      <c r="O3734" s="17">
        <v>20201016</v>
      </c>
      <c r="P3734" s="17">
        <v>20201023</v>
      </c>
      <c r="Q3734" s="17">
        <v>7541</v>
      </c>
      <c r="R3734" s="17">
        <v>28247706</v>
      </c>
      <c r="S3734" s="17" t="s">
        <v>100</v>
      </c>
      <c r="T3734" s="17" t="s">
        <v>63</v>
      </c>
      <c r="U3734" s="17" t="s">
        <v>91</v>
      </c>
      <c r="V3734" s="17">
        <f t="shared" si="1024"/>
        <v>200</v>
      </c>
      <c r="W3734" s="17">
        <v>200000</v>
      </c>
      <c r="X3734" s="17" t="s">
        <v>64</v>
      </c>
      <c r="Y3734" s="17" t="s">
        <v>65</v>
      </c>
      <c r="Z3734" s="17">
        <v>20201023</v>
      </c>
      <c r="AA3734" s="17" t="s">
        <v>124</v>
      </c>
      <c r="AB3734" s="17">
        <v>1</v>
      </c>
      <c r="AC3734" s="17" t="str">
        <f>IFERROR(VLOOKUP(A3734,[1]Cruces!AJ:AK,2,0),VLOOKUP(CONCATENATE(X3734,AA3734),[1]Cruces!G:H,2,0))</f>
        <v>Solicitud de Obra</v>
      </c>
      <c r="AD3734" s="17">
        <f t="shared" si="1025"/>
        <v>16</v>
      </c>
      <c r="AE3734" s="17">
        <f t="shared" si="1026"/>
        <v>10</v>
      </c>
      <c r="AF3734" s="17">
        <f t="shared" si="1027"/>
        <v>2020</v>
      </c>
      <c r="AG3734" s="17" t="str">
        <f>IFERROR(VLOOKUP(MID(A3734,2,4)*1,[1]Cruces!K:L,2,0),"Verificar")</f>
        <v>Atlántico Sur</v>
      </c>
      <c r="AH3734" s="17">
        <f t="shared" ca="1" si="1028"/>
        <v>40</v>
      </c>
      <c r="AI3734" s="17" t="str">
        <f>IFERROR(VLOOKUP(U3734,[1]Cruces!$O$1:$P$6,2,0),"Sin Orden")</f>
        <v>Resuelta</v>
      </c>
      <c r="AJ3734" s="17">
        <f t="shared" si="1029"/>
        <v>23</v>
      </c>
      <c r="AK3734" s="17">
        <f t="shared" si="1030"/>
        <v>10</v>
      </c>
      <c r="AL3734" s="17">
        <f t="shared" si="1031"/>
        <v>2020</v>
      </c>
      <c r="AM3734" s="17">
        <f t="shared" ca="1" si="1032"/>
        <v>33</v>
      </c>
      <c r="AN3734" s="18" t="str">
        <f>IFERROR(VLOOKUP(R3734*1,'[1]Ordenes de Servicio'!G:K,5,0),"No Cruza")</f>
        <v>No Cruza</v>
      </c>
      <c r="AO3734" s="17">
        <f t="shared" ca="1" si="1033"/>
        <v>7</v>
      </c>
      <c r="AP3734" s="17">
        <f t="shared" si="1034"/>
        <v>23</v>
      </c>
      <c r="AQ3734" s="17">
        <f t="shared" si="1035"/>
        <v>10</v>
      </c>
      <c r="AR3734" s="17">
        <f t="shared" si="1036"/>
        <v>2020</v>
      </c>
      <c r="AS3734" s="17">
        <f t="shared" ca="1" si="1037"/>
        <v>33</v>
      </c>
      <c r="AT3734" s="17" t="str">
        <f t="shared" ca="1" si="1038"/>
        <v>No</v>
      </c>
      <c r="AU3734" s="17">
        <f t="shared" si="1039"/>
        <v>0</v>
      </c>
      <c r="AV3734" s="17" t="str">
        <f>+VLOOKUP(B3734,[1]Cruces!S:T,2,0)</f>
        <v>4. Presupuesto de Obra</v>
      </c>
    </row>
    <row r="3735" spans="1:48" hidden="1" x14ac:dyDescent="0.25">
      <c r="A3735" s="17" t="s">
        <v>10337</v>
      </c>
      <c r="B3735" s="17" t="s">
        <v>569</v>
      </c>
      <c r="C3735" s="17">
        <v>2199771</v>
      </c>
      <c r="D3735" s="17">
        <v>20019695</v>
      </c>
      <c r="E3735" s="17" t="s">
        <v>93</v>
      </c>
      <c r="F3735" s="17" t="s">
        <v>7082</v>
      </c>
      <c r="G3735" s="17" t="s">
        <v>10338</v>
      </c>
      <c r="H3735" s="17">
        <v>3014105</v>
      </c>
      <c r="I3735" s="17" t="s">
        <v>71</v>
      </c>
      <c r="J3735" s="17" t="s">
        <v>10339</v>
      </c>
      <c r="K3735" s="17" t="s">
        <v>97</v>
      </c>
      <c r="L3735" s="17" t="s">
        <v>7079</v>
      </c>
      <c r="M3735" s="17" t="s">
        <v>7080</v>
      </c>
      <c r="N3735" s="17" t="s">
        <v>572</v>
      </c>
      <c r="O3735" s="17">
        <v>20201026</v>
      </c>
      <c r="P3735" s="17">
        <v>20201026</v>
      </c>
      <c r="Q3735" s="17">
        <v>1170</v>
      </c>
      <c r="R3735" s="17">
        <v>0</v>
      </c>
      <c r="S3735" s="17"/>
      <c r="T3735" s="17" t="s">
        <v>63</v>
      </c>
      <c r="U3735" s="17"/>
      <c r="V3735" s="17">
        <f t="shared" si="1024"/>
        <v>3</v>
      </c>
      <c r="W3735" s="17">
        <v>3000</v>
      </c>
      <c r="X3735" s="17" t="s">
        <v>89</v>
      </c>
      <c r="Y3735" s="17" t="s">
        <v>569</v>
      </c>
      <c r="Z3735" s="17">
        <v>20201026</v>
      </c>
      <c r="AA3735" s="17" t="s">
        <v>1947</v>
      </c>
      <c r="AB3735" s="17">
        <v>1</v>
      </c>
      <c r="AC3735" s="17" t="str">
        <f>IFERROR(VLOOKUP(A3735,[1]Cruces!AJ:AK,2,0),VLOOKUP(CONCATENATE(X3735,AA3735),[1]Cruces!G:H,2,0))</f>
        <v>Solicitud por BT</v>
      </c>
      <c r="AD3735" s="17">
        <f t="shared" si="1025"/>
        <v>26</v>
      </c>
      <c r="AE3735" s="17">
        <f t="shared" si="1026"/>
        <v>10</v>
      </c>
      <c r="AF3735" s="17">
        <f t="shared" si="1027"/>
        <v>2020</v>
      </c>
      <c r="AG3735" s="17" t="str">
        <f>IFERROR(VLOOKUP(MID(A3735,2,4)*1,[1]Cruces!K:L,2,0),"Verificar")</f>
        <v>Atlántico Norte</v>
      </c>
      <c r="AH3735" s="17">
        <f t="shared" ca="1" si="1028"/>
        <v>30</v>
      </c>
      <c r="AI3735" s="17" t="str">
        <f>IFERROR(VLOOKUP(U3735,[1]Cruces!$O$1:$P$6,2,0),"Sin Orden")</f>
        <v>Sin Orden</v>
      </c>
      <c r="AJ3735" s="17">
        <f t="shared" si="1029"/>
        <v>26</v>
      </c>
      <c r="AK3735" s="17">
        <f t="shared" si="1030"/>
        <v>10</v>
      </c>
      <c r="AL3735" s="17">
        <f t="shared" si="1031"/>
        <v>2020</v>
      </c>
      <c r="AM3735" s="17">
        <f t="shared" ca="1" si="1032"/>
        <v>30</v>
      </c>
      <c r="AN3735" s="18" t="str">
        <f>IFERROR(VLOOKUP(R3735*1,'[1]Ordenes de Servicio'!G:K,5,0),"No Cruza")</f>
        <v>No Cruza</v>
      </c>
      <c r="AO3735" s="17">
        <f t="shared" ca="1" si="1033"/>
        <v>30</v>
      </c>
      <c r="AP3735" s="17">
        <f t="shared" si="1034"/>
        <v>26</v>
      </c>
      <c r="AQ3735" s="17">
        <f t="shared" si="1035"/>
        <v>10</v>
      </c>
      <c r="AR3735" s="17">
        <f t="shared" si="1036"/>
        <v>2020</v>
      </c>
      <c r="AS3735" s="17">
        <f t="shared" ca="1" si="1037"/>
        <v>30</v>
      </c>
      <c r="AT3735" s="17" t="str">
        <f t="shared" ca="1" si="1038"/>
        <v>No</v>
      </c>
      <c r="AU3735" s="17">
        <f t="shared" si="1039"/>
        <v>0</v>
      </c>
      <c r="AV3735" s="17" t="str">
        <f>+VLOOKUP(B3735,[1]Cruces!S:T,2,0)</f>
        <v>1. Solicitud</v>
      </c>
    </row>
    <row r="3736" spans="1:48" hidden="1" x14ac:dyDescent="0.25">
      <c r="A3736" s="17" t="s">
        <v>6616</v>
      </c>
      <c r="B3736" s="17" t="s">
        <v>68</v>
      </c>
      <c r="C3736" s="17">
        <v>0</v>
      </c>
      <c r="D3736" s="17">
        <v>0</v>
      </c>
      <c r="E3736" s="17" t="s">
        <v>55</v>
      </c>
      <c r="F3736" s="17" t="s">
        <v>56</v>
      </c>
      <c r="G3736" s="17" t="s">
        <v>6617</v>
      </c>
      <c r="H3736" s="17">
        <v>0</v>
      </c>
      <c r="I3736" s="17" t="s">
        <v>116</v>
      </c>
      <c r="J3736" s="17" t="s">
        <v>59</v>
      </c>
      <c r="K3736" s="17" t="s">
        <v>97</v>
      </c>
      <c r="L3736" s="17" t="s">
        <v>265</v>
      </c>
      <c r="M3736" s="17" t="s">
        <v>55</v>
      </c>
      <c r="N3736" s="17" t="s">
        <v>75</v>
      </c>
      <c r="O3736" s="17">
        <v>20170630</v>
      </c>
      <c r="P3736" s="17">
        <v>20170630</v>
      </c>
      <c r="Q3736" s="17">
        <v>1110</v>
      </c>
      <c r="R3736" s="17">
        <v>24058140</v>
      </c>
      <c r="S3736" s="17" t="s">
        <v>76</v>
      </c>
      <c r="T3736" s="17" t="s">
        <v>63</v>
      </c>
      <c r="U3736" s="17" t="s">
        <v>91</v>
      </c>
      <c r="V3736" s="17">
        <f t="shared" si="1024"/>
        <v>75</v>
      </c>
      <c r="W3736" s="17">
        <v>75000</v>
      </c>
      <c r="X3736" s="17" t="s">
        <v>64</v>
      </c>
      <c r="Y3736" s="17" t="s">
        <v>105</v>
      </c>
      <c r="Z3736" s="17">
        <v>20180522</v>
      </c>
      <c r="AA3736" s="17" t="s">
        <v>78</v>
      </c>
      <c r="AB3736" s="17">
        <v>1</v>
      </c>
      <c r="AC3736" s="17" t="str">
        <f>IFERROR(VLOOKUP(A3736,[1]Cruces!AJ:AK,2,0),VLOOKUP(CONCATENATE(X3736,AA3736),[1]Cruces!G:H,2,0))</f>
        <v>Solicitud de Obra</v>
      </c>
      <c r="AD3736" s="17">
        <f t="shared" si="1025"/>
        <v>30</v>
      </c>
      <c r="AE3736" s="17">
        <f t="shared" si="1026"/>
        <v>6</v>
      </c>
      <c r="AF3736" s="17">
        <f t="shared" si="1027"/>
        <v>2017</v>
      </c>
      <c r="AG3736" s="17" t="str">
        <f>IFERROR(VLOOKUP(MID(A3736,2,4)*1,[1]Cruces!K:L,2,0),"Verificar")</f>
        <v>Atlántico Norte</v>
      </c>
      <c r="AH3736" s="17">
        <f t="shared" ca="1" si="1028"/>
        <v>1244</v>
      </c>
      <c r="AI3736" s="17" t="str">
        <f>IFERROR(VLOOKUP(U3736,[1]Cruces!$O$1:$P$6,2,0),"Sin Orden")</f>
        <v>Resuelta</v>
      </c>
      <c r="AJ3736" s="17">
        <f t="shared" si="1029"/>
        <v>22</v>
      </c>
      <c r="AK3736" s="17">
        <f t="shared" si="1030"/>
        <v>5</v>
      </c>
      <c r="AL3736" s="17">
        <f t="shared" si="1031"/>
        <v>2018</v>
      </c>
      <c r="AM3736" s="17">
        <f t="shared" ca="1" si="1032"/>
        <v>918</v>
      </c>
      <c r="AN3736" s="18">
        <f>IFERROR(VLOOKUP(R3736*1,'[1]Ordenes de Servicio'!G:K,5,0),"No Cruza")</f>
        <v>42935</v>
      </c>
      <c r="AO3736" s="17">
        <f t="shared" ca="1" si="1033"/>
        <v>326</v>
      </c>
      <c r="AP3736" s="17">
        <f t="shared" si="1034"/>
        <v>30</v>
      </c>
      <c r="AQ3736" s="17">
        <f t="shared" si="1035"/>
        <v>6</v>
      </c>
      <c r="AR3736" s="17">
        <f t="shared" si="1036"/>
        <v>2017</v>
      </c>
      <c r="AS3736" s="17">
        <f t="shared" ca="1" si="1037"/>
        <v>1244</v>
      </c>
      <c r="AT3736" s="17" t="str">
        <f t="shared" ca="1" si="1038"/>
        <v>Si</v>
      </c>
      <c r="AU3736" s="17">
        <f t="shared" si="1039"/>
        <v>326</v>
      </c>
      <c r="AV3736" s="17" t="str">
        <f>+VLOOKUP(B3736,[1]Cruces!S:T,2,0)</f>
        <v>5. Consultoría / Adjudicación</v>
      </c>
    </row>
    <row r="3737" spans="1:48" hidden="1" x14ac:dyDescent="0.25">
      <c r="A3737" s="17" t="s">
        <v>6618</v>
      </c>
      <c r="B3737" s="17" t="s">
        <v>68</v>
      </c>
      <c r="C3737" s="17">
        <v>0</v>
      </c>
      <c r="D3737" s="17">
        <v>0</v>
      </c>
      <c r="E3737" s="17" t="s">
        <v>55</v>
      </c>
      <c r="F3737" s="17" t="s">
        <v>107</v>
      </c>
      <c r="G3737" s="17" t="s">
        <v>6619</v>
      </c>
      <c r="H3737" s="17">
        <v>0</v>
      </c>
      <c r="I3737" s="17" t="s">
        <v>71</v>
      </c>
      <c r="J3737" s="17" t="s">
        <v>59</v>
      </c>
      <c r="K3737" s="17" t="s">
        <v>97</v>
      </c>
      <c r="L3737" s="17" t="s">
        <v>325</v>
      </c>
      <c r="M3737" s="17" t="s">
        <v>326</v>
      </c>
      <c r="N3737" s="17" t="s">
        <v>75</v>
      </c>
      <c r="O3737" s="17">
        <v>20161130</v>
      </c>
      <c r="P3737" s="17">
        <v>20170905</v>
      </c>
      <c r="Q3737" s="17">
        <v>9530</v>
      </c>
      <c r="R3737" s="17">
        <v>24464970</v>
      </c>
      <c r="S3737" s="17" t="s">
        <v>76</v>
      </c>
      <c r="T3737" s="17" t="s">
        <v>63</v>
      </c>
      <c r="U3737" s="17" t="s">
        <v>88</v>
      </c>
      <c r="V3737" s="17">
        <f t="shared" si="1024"/>
        <v>112.5</v>
      </c>
      <c r="W3737" s="17">
        <v>112500</v>
      </c>
      <c r="X3737" s="17" t="s">
        <v>64</v>
      </c>
      <c r="Y3737" s="17" t="s">
        <v>105</v>
      </c>
      <c r="Z3737" s="17">
        <v>20190724</v>
      </c>
      <c r="AA3737" s="17" t="s">
        <v>101</v>
      </c>
      <c r="AB3737" s="17">
        <v>1</v>
      </c>
      <c r="AC3737" s="17" t="str">
        <f>IFERROR(VLOOKUP(A3737,[1]Cruces!AJ:AK,2,0),VLOOKUP(CONCATENATE(X3737,AA3737),[1]Cruces!G:H,2,0))</f>
        <v>Solicitud de Obra</v>
      </c>
      <c r="AD3737" s="17">
        <f t="shared" si="1025"/>
        <v>30</v>
      </c>
      <c r="AE3737" s="17">
        <f t="shared" si="1026"/>
        <v>11</v>
      </c>
      <c r="AF3737" s="17">
        <f t="shared" si="1027"/>
        <v>2016</v>
      </c>
      <c r="AG3737" s="17" t="str">
        <f>IFERROR(VLOOKUP(MID(A3737,2,4)*1,[1]Cruces!K:L,2,0),"Verificar")</f>
        <v>Atlántico Norte</v>
      </c>
      <c r="AH3737" s="17">
        <f t="shared" ca="1" si="1028"/>
        <v>1456</v>
      </c>
      <c r="AI3737" s="17" t="str">
        <f>IFERROR(VLOOKUP(U3737,[1]Cruces!$O$1:$P$6,2,0),"Sin Orden")</f>
        <v>Resuelta</v>
      </c>
      <c r="AJ3737" s="17">
        <f t="shared" si="1029"/>
        <v>24</v>
      </c>
      <c r="AK3737" s="17">
        <f t="shared" si="1030"/>
        <v>7</v>
      </c>
      <c r="AL3737" s="17">
        <f t="shared" si="1031"/>
        <v>2019</v>
      </c>
      <c r="AM3737" s="17">
        <f t="shared" ca="1" si="1032"/>
        <v>490</v>
      </c>
      <c r="AN3737" s="18" t="str">
        <f>IFERROR(VLOOKUP(R3737*1,'[1]Ordenes de Servicio'!G:K,5,0),"No Cruza")</f>
        <v>No Cruza</v>
      </c>
      <c r="AO3737" s="17">
        <f t="shared" ca="1" si="1033"/>
        <v>966</v>
      </c>
      <c r="AP3737" s="17">
        <f t="shared" si="1034"/>
        <v>5</v>
      </c>
      <c r="AQ3737" s="17">
        <f t="shared" si="1035"/>
        <v>9</v>
      </c>
      <c r="AR3737" s="17">
        <f t="shared" si="1036"/>
        <v>2017</v>
      </c>
      <c r="AS3737" s="17">
        <f t="shared" ca="1" si="1037"/>
        <v>1177</v>
      </c>
      <c r="AT3737" s="17" t="str">
        <f t="shared" ca="1" si="1038"/>
        <v>Si</v>
      </c>
      <c r="AU3737" s="17">
        <f t="shared" si="1039"/>
        <v>687</v>
      </c>
      <c r="AV3737" s="17" t="str">
        <f>+VLOOKUP(B3737,[1]Cruces!S:T,2,0)</f>
        <v>5. Consultoría / Adjudicación</v>
      </c>
    </row>
    <row r="3738" spans="1:48" hidden="1" x14ac:dyDescent="0.25">
      <c r="A3738" s="17" t="s">
        <v>10647</v>
      </c>
      <c r="B3738" s="17" t="s">
        <v>296</v>
      </c>
      <c r="C3738" s="17">
        <v>0</v>
      </c>
      <c r="D3738" s="17">
        <v>0</v>
      </c>
      <c r="E3738" s="17" t="s">
        <v>55</v>
      </c>
      <c r="F3738" s="17" t="s">
        <v>932</v>
      </c>
      <c r="G3738" s="17" t="s">
        <v>10521</v>
      </c>
      <c r="H3738" s="17">
        <v>0</v>
      </c>
      <c r="I3738" s="17" t="s">
        <v>71</v>
      </c>
      <c r="J3738" s="17" t="s">
        <v>59</v>
      </c>
      <c r="K3738" s="17" t="s">
        <v>97</v>
      </c>
      <c r="L3738" s="17" t="s">
        <v>935</v>
      </c>
      <c r="M3738" s="17" t="s">
        <v>936</v>
      </c>
      <c r="N3738" s="17" t="s">
        <v>301</v>
      </c>
      <c r="O3738" s="17">
        <v>20200916</v>
      </c>
      <c r="P3738" s="17">
        <v>20200916</v>
      </c>
      <c r="Q3738" s="17">
        <v>7791</v>
      </c>
      <c r="R3738" s="17">
        <v>28160500</v>
      </c>
      <c r="S3738" s="17" t="s">
        <v>100</v>
      </c>
      <c r="T3738" s="17" t="s">
        <v>63</v>
      </c>
      <c r="U3738" s="17" t="s">
        <v>91</v>
      </c>
      <c r="V3738" s="17">
        <f t="shared" si="1024"/>
        <v>45</v>
      </c>
      <c r="W3738" s="17">
        <v>45000</v>
      </c>
      <c r="X3738" s="17" t="s">
        <v>64</v>
      </c>
      <c r="Y3738" s="17" t="s">
        <v>296</v>
      </c>
      <c r="Z3738" s="17">
        <v>20200916</v>
      </c>
      <c r="AA3738" s="17" t="s">
        <v>78</v>
      </c>
      <c r="AB3738" s="17">
        <v>1</v>
      </c>
      <c r="AC3738" s="17" t="str">
        <f>IFERROR(VLOOKUP(A3738,[1]Cruces!AJ:AK,2,0),VLOOKUP(CONCATENATE(X3738,AA3738),[1]Cruces!G:H,2,0))</f>
        <v>Exp BMT</v>
      </c>
      <c r="AD3738" s="17">
        <f t="shared" si="1025"/>
        <v>16</v>
      </c>
      <c r="AE3738" s="17">
        <f t="shared" si="1026"/>
        <v>9</v>
      </c>
      <c r="AF3738" s="17">
        <f t="shared" si="1027"/>
        <v>2020</v>
      </c>
      <c r="AG3738" s="17" t="str">
        <f>IFERROR(VLOOKUP(MID(A3738,2,4)*1,[1]Cruces!K:L,2,0),"Verificar")</f>
        <v>Magdalena</v>
      </c>
      <c r="AH3738" s="17">
        <f t="shared" ca="1" si="1028"/>
        <v>70</v>
      </c>
      <c r="AI3738" s="17" t="str">
        <f>IFERROR(VLOOKUP(U3738,[1]Cruces!$O$1:$P$6,2,0),"Sin Orden")</f>
        <v>Resuelta</v>
      </c>
      <c r="AJ3738" s="17">
        <f t="shared" si="1029"/>
        <v>16</v>
      </c>
      <c r="AK3738" s="17">
        <f t="shared" si="1030"/>
        <v>9</v>
      </c>
      <c r="AL3738" s="17">
        <f t="shared" si="1031"/>
        <v>2020</v>
      </c>
      <c r="AM3738" s="17">
        <f t="shared" ca="1" si="1032"/>
        <v>70</v>
      </c>
      <c r="AN3738" s="18" t="str">
        <f>IFERROR(VLOOKUP(R3738*1,'[1]Ordenes de Servicio'!G:K,5,0),"No Cruza")</f>
        <v>No Cruza</v>
      </c>
      <c r="AO3738" s="17">
        <f t="shared" ca="1" si="1033"/>
        <v>0</v>
      </c>
      <c r="AP3738" s="17">
        <f t="shared" si="1034"/>
        <v>16</v>
      </c>
      <c r="AQ3738" s="17">
        <f t="shared" si="1035"/>
        <v>9</v>
      </c>
      <c r="AR3738" s="17">
        <f t="shared" si="1036"/>
        <v>2020</v>
      </c>
      <c r="AS3738" s="17">
        <f t="shared" ca="1" si="1037"/>
        <v>70</v>
      </c>
      <c r="AT3738" s="17" t="str">
        <f t="shared" ca="1" si="1038"/>
        <v>No</v>
      </c>
      <c r="AU3738" s="17">
        <f t="shared" si="1039"/>
        <v>0</v>
      </c>
      <c r="AV3738" s="17" t="str">
        <f>+VLOOKUP(B3738,[1]Cruces!S:T,2,0)</f>
        <v>3. Evaluación Técnico Ecónomica</v>
      </c>
    </row>
    <row r="3739" spans="1:48" hidden="1" x14ac:dyDescent="0.25">
      <c r="A3739" s="17" t="s">
        <v>6620</v>
      </c>
      <c r="B3739" s="17" t="s">
        <v>68</v>
      </c>
      <c r="C3739" s="17">
        <v>0</v>
      </c>
      <c r="D3739" s="17">
        <v>0</v>
      </c>
      <c r="E3739" s="17" t="s">
        <v>55</v>
      </c>
      <c r="F3739" s="17" t="s">
        <v>120</v>
      </c>
      <c r="G3739" s="17" t="s">
        <v>6621</v>
      </c>
      <c r="H3739" s="17">
        <v>0</v>
      </c>
      <c r="I3739" s="17" t="s">
        <v>71</v>
      </c>
      <c r="J3739" s="17" t="s">
        <v>59</v>
      </c>
      <c r="K3739" s="17" t="s">
        <v>6622</v>
      </c>
      <c r="L3739" s="17" t="s">
        <v>111</v>
      </c>
      <c r="M3739" s="17" t="s">
        <v>112</v>
      </c>
      <c r="N3739" s="17" t="s">
        <v>75</v>
      </c>
      <c r="O3739" s="17">
        <v>20190128</v>
      </c>
      <c r="P3739" s="17">
        <v>20190311</v>
      </c>
      <c r="Q3739" s="17">
        <v>1110</v>
      </c>
      <c r="R3739" s="17">
        <v>26144611</v>
      </c>
      <c r="S3739" s="17" t="s">
        <v>76</v>
      </c>
      <c r="T3739" s="17" t="s">
        <v>63</v>
      </c>
      <c r="U3739" s="17" t="s">
        <v>91</v>
      </c>
      <c r="V3739" s="17">
        <f t="shared" si="1024"/>
        <v>45</v>
      </c>
      <c r="W3739" s="17">
        <v>45000</v>
      </c>
      <c r="X3739" s="17" t="s">
        <v>64</v>
      </c>
      <c r="Y3739" s="17" t="s">
        <v>136</v>
      </c>
      <c r="Z3739" s="17">
        <v>20190312</v>
      </c>
      <c r="AA3739" s="17" t="s">
        <v>78</v>
      </c>
      <c r="AB3739" s="17">
        <v>1</v>
      </c>
      <c r="AC3739" s="17" t="str">
        <f>IFERROR(VLOOKUP(A3739,[1]Cruces!AJ:AK,2,0),VLOOKUP(CONCATENATE(X3739,AA3739),[1]Cruces!G:H,2,0))</f>
        <v>Solicitud de Obra</v>
      </c>
      <c r="AD3739" s="17">
        <f t="shared" si="1025"/>
        <v>28</v>
      </c>
      <c r="AE3739" s="17">
        <f t="shared" si="1026"/>
        <v>1</v>
      </c>
      <c r="AF3739" s="17">
        <f t="shared" si="1027"/>
        <v>2019</v>
      </c>
      <c r="AG3739" s="17" t="str">
        <f>IFERROR(VLOOKUP(MID(A3739,2,4)*1,[1]Cruces!K:L,2,0),"Verificar")</f>
        <v>Atlántico Norte</v>
      </c>
      <c r="AH3739" s="17">
        <f t="shared" ca="1" si="1028"/>
        <v>667</v>
      </c>
      <c r="AI3739" s="17" t="str">
        <f>IFERROR(VLOOKUP(U3739,[1]Cruces!$O$1:$P$6,2,0),"Sin Orden")</f>
        <v>Resuelta</v>
      </c>
      <c r="AJ3739" s="17">
        <f t="shared" si="1029"/>
        <v>12</v>
      </c>
      <c r="AK3739" s="17">
        <f t="shared" si="1030"/>
        <v>3</v>
      </c>
      <c r="AL3739" s="17">
        <f t="shared" si="1031"/>
        <v>2019</v>
      </c>
      <c r="AM3739" s="17">
        <f t="shared" ca="1" si="1032"/>
        <v>624</v>
      </c>
      <c r="AN3739" s="18">
        <f>IFERROR(VLOOKUP(R3739*1,'[1]Ordenes de Servicio'!G:K,5,0),"No Cruza")</f>
        <v>43552</v>
      </c>
      <c r="AO3739" s="17">
        <f t="shared" ca="1" si="1033"/>
        <v>43</v>
      </c>
      <c r="AP3739" s="17">
        <f t="shared" si="1034"/>
        <v>11</v>
      </c>
      <c r="AQ3739" s="17">
        <f t="shared" si="1035"/>
        <v>3</v>
      </c>
      <c r="AR3739" s="17">
        <f t="shared" si="1036"/>
        <v>2019</v>
      </c>
      <c r="AS3739" s="17">
        <f t="shared" ca="1" si="1037"/>
        <v>625</v>
      </c>
      <c r="AT3739" s="17" t="str">
        <f t="shared" ca="1" si="1038"/>
        <v>Si</v>
      </c>
      <c r="AU3739" s="17">
        <f t="shared" si="1039"/>
        <v>1</v>
      </c>
      <c r="AV3739" s="17" t="str">
        <f>+VLOOKUP(B3739,[1]Cruces!S:T,2,0)</f>
        <v>5. Consultoría / Adjudicación</v>
      </c>
    </row>
    <row r="3740" spans="1:48" x14ac:dyDescent="0.25">
      <c r="A3740" s="17" t="s">
        <v>6623</v>
      </c>
      <c r="B3740" s="17" t="s">
        <v>80</v>
      </c>
      <c r="C3740" s="17">
        <v>0</v>
      </c>
      <c r="D3740" s="17">
        <v>0</v>
      </c>
      <c r="E3740" s="17" t="s">
        <v>55</v>
      </c>
      <c r="F3740" s="17" t="s">
        <v>120</v>
      </c>
      <c r="G3740" s="17" t="s">
        <v>6624</v>
      </c>
      <c r="H3740" s="17">
        <v>0</v>
      </c>
      <c r="I3740" s="17" t="s">
        <v>116</v>
      </c>
      <c r="J3740" s="17" t="s">
        <v>59</v>
      </c>
      <c r="K3740" s="17" t="s">
        <v>97</v>
      </c>
      <c r="L3740" s="17" t="s">
        <v>122</v>
      </c>
      <c r="M3740" s="17" t="s">
        <v>123</v>
      </c>
      <c r="N3740" s="17" t="s">
        <v>87</v>
      </c>
      <c r="O3740" s="17">
        <v>20181211</v>
      </c>
      <c r="P3740" s="17">
        <v>20190626</v>
      </c>
      <c r="Q3740" s="17">
        <v>1110</v>
      </c>
      <c r="R3740" s="17">
        <v>26106433</v>
      </c>
      <c r="S3740" s="17" t="s">
        <v>76</v>
      </c>
      <c r="T3740" s="17" t="s">
        <v>63</v>
      </c>
      <c r="U3740" s="17" t="s">
        <v>88</v>
      </c>
      <c r="V3740" s="17">
        <f t="shared" si="1024"/>
        <v>112.5</v>
      </c>
      <c r="W3740" s="17">
        <v>112500</v>
      </c>
      <c r="X3740" s="17" t="s">
        <v>64</v>
      </c>
      <c r="Y3740" s="17" t="s">
        <v>80</v>
      </c>
      <c r="Z3740" s="17">
        <v>20190626</v>
      </c>
      <c r="AA3740" s="17" t="s">
        <v>101</v>
      </c>
      <c r="AB3740" s="17">
        <v>1</v>
      </c>
      <c r="AC3740" s="17" t="str">
        <f>IFERROR(VLOOKUP(A3740,[1]Cruces!AJ:AK,2,0),VLOOKUP(CONCATENATE(X3740,AA3740),[1]Cruces!G:H,2,0))</f>
        <v>Solicitud de Obra</v>
      </c>
      <c r="AD3740" s="17">
        <f t="shared" si="1025"/>
        <v>11</v>
      </c>
      <c r="AE3740" s="17">
        <f t="shared" si="1026"/>
        <v>12</v>
      </c>
      <c r="AF3740" s="17">
        <f t="shared" si="1027"/>
        <v>2018</v>
      </c>
      <c r="AG3740" s="17" t="str">
        <f>IFERROR(VLOOKUP(MID(A3740,2,4)*1,[1]Cruces!K:L,2,0),"Verificar")</f>
        <v>Atlántico Norte</v>
      </c>
      <c r="AH3740" s="17">
        <f t="shared" ca="1" si="1028"/>
        <v>715</v>
      </c>
      <c r="AI3740" s="17" t="str">
        <f>IFERROR(VLOOKUP(U3740,[1]Cruces!$O$1:$P$6,2,0),"Sin Orden")</f>
        <v>Resuelta</v>
      </c>
      <c r="AJ3740" s="17">
        <f t="shared" si="1029"/>
        <v>26</v>
      </c>
      <c r="AK3740" s="17">
        <f t="shared" si="1030"/>
        <v>6</v>
      </c>
      <c r="AL3740" s="17">
        <f t="shared" si="1031"/>
        <v>2019</v>
      </c>
      <c r="AM3740" s="17">
        <f t="shared" ca="1" si="1032"/>
        <v>518</v>
      </c>
      <c r="AN3740" s="18" t="str">
        <f>IFERROR(VLOOKUP(R3740*1,'[1]Ordenes de Servicio'!G:K,5,0),"No Cruza")</f>
        <v>No Cruza</v>
      </c>
      <c r="AO3740" s="17">
        <f t="shared" ca="1" si="1033"/>
        <v>197</v>
      </c>
      <c r="AP3740" s="17">
        <f t="shared" si="1034"/>
        <v>26</v>
      </c>
      <c r="AQ3740" s="17">
        <f t="shared" si="1035"/>
        <v>6</v>
      </c>
      <c r="AR3740" s="17">
        <f t="shared" si="1036"/>
        <v>2019</v>
      </c>
      <c r="AS3740" s="17">
        <f t="shared" ca="1" si="1037"/>
        <v>518</v>
      </c>
      <c r="AT3740" s="17" t="str">
        <f t="shared" ca="1" si="1038"/>
        <v>Si</v>
      </c>
      <c r="AU3740" s="17">
        <f t="shared" si="1039"/>
        <v>0</v>
      </c>
      <c r="AV3740" s="17" t="str">
        <f>+VLOOKUP(B3740,[1]Cruces!S:T,2,0)</f>
        <v>8. Puesta en Servicio</v>
      </c>
    </row>
    <row r="3741" spans="1:48" hidden="1" x14ac:dyDescent="0.25">
      <c r="A3741" s="17" t="s">
        <v>6625</v>
      </c>
      <c r="B3741" s="17" t="s">
        <v>68</v>
      </c>
      <c r="C3741" s="17">
        <v>0</v>
      </c>
      <c r="D3741" s="17">
        <v>0</v>
      </c>
      <c r="E3741" s="17" t="s">
        <v>55</v>
      </c>
      <c r="F3741" s="17" t="s">
        <v>126</v>
      </c>
      <c r="G3741" s="17" t="s">
        <v>6626</v>
      </c>
      <c r="H3741" s="17">
        <v>0</v>
      </c>
      <c r="I3741" s="17" t="s">
        <v>83</v>
      </c>
      <c r="J3741" s="17" t="s">
        <v>59</v>
      </c>
      <c r="K3741" s="17" t="s">
        <v>97</v>
      </c>
      <c r="L3741" s="17" t="s">
        <v>129</v>
      </c>
      <c r="M3741" s="17" t="s">
        <v>130</v>
      </c>
      <c r="N3741" s="17" t="s">
        <v>75</v>
      </c>
      <c r="O3741" s="17">
        <v>20200604</v>
      </c>
      <c r="P3741" s="17">
        <v>20200729</v>
      </c>
      <c r="Q3741" s="17">
        <v>9331</v>
      </c>
      <c r="R3741" s="17">
        <v>27601829</v>
      </c>
      <c r="S3741" s="17" t="s">
        <v>100</v>
      </c>
      <c r="T3741" s="17" t="s">
        <v>63</v>
      </c>
      <c r="U3741" s="17" t="s">
        <v>91</v>
      </c>
      <c r="V3741" s="17">
        <f t="shared" si="1024"/>
        <v>15</v>
      </c>
      <c r="W3741" s="17">
        <v>15000</v>
      </c>
      <c r="X3741" s="17" t="s">
        <v>64</v>
      </c>
      <c r="Y3741" s="17" t="s">
        <v>136</v>
      </c>
      <c r="Z3741" s="17">
        <v>20200731</v>
      </c>
      <c r="AA3741" s="17" t="s">
        <v>176</v>
      </c>
      <c r="AB3741" s="17">
        <v>1</v>
      </c>
      <c r="AC3741" s="17" t="str">
        <f>IFERROR(VLOOKUP(A3741,[1]Cruces!AJ:AK,2,0),VLOOKUP(CONCATENATE(X3741,AA3741),[1]Cruces!G:H,2,0))</f>
        <v>Solicitud de Obra</v>
      </c>
      <c r="AD3741" s="17">
        <f t="shared" si="1025"/>
        <v>4</v>
      </c>
      <c r="AE3741" s="17">
        <f t="shared" si="1026"/>
        <v>6</v>
      </c>
      <c r="AF3741" s="17">
        <f t="shared" si="1027"/>
        <v>2020</v>
      </c>
      <c r="AG3741" s="17" t="str">
        <f>IFERROR(VLOOKUP(MID(A3741,2,4)*1,[1]Cruces!K:L,2,0),"Verificar")</f>
        <v>Guajira</v>
      </c>
      <c r="AH3741" s="17">
        <f t="shared" ca="1" si="1028"/>
        <v>174</v>
      </c>
      <c r="AI3741" s="17" t="str">
        <f>IFERROR(VLOOKUP(U3741,[1]Cruces!$O$1:$P$6,2,0),"Sin Orden")</f>
        <v>Resuelta</v>
      </c>
      <c r="AJ3741" s="17">
        <f t="shared" si="1029"/>
        <v>31</v>
      </c>
      <c r="AK3741" s="17">
        <f t="shared" si="1030"/>
        <v>7</v>
      </c>
      <c r="AL3741" s="17">
        <f t="shared" si="1031"/>
        <v>2020</v>
      </c>
      <c r="AM3741" s="17">
        <f t="shared" ca="1" si="1032"/>
        <v>117</v>
      </c>
      <c r="AN3741" s="18" t="str">
        <f>IFERROR(VLOOKUP(R3741*1,'[1]Ordenes de Servicio'!G:K,5,0),"No Cruza")</f>
        <v>No Cruza</v>
      </c>
      <c r="AO3741" s="17">
        <f t="shared" ca="1" si="1033"/>
        <v>57</v>
      </c>
      <c r="AP3741" s="17">
        <f t="shared" si="1034"/>
        <v>29</v>
      </c>
      <c r="AQ3741" s="17">
        <f t="shared" si="1035"/>
        <v>7</v>
      </c>
      <c r="AR3741" s="17">
        <f t="shared" si="1036"/>
        <v>2020</v>
      </c>
      <c r="AS3741" s="17">
        <f t="shared" ca="1" si="1037"/>
        <v>119</v>
      </c>
      <c r="AT3741" s="17" t="str">
        <f t="shared" ca="1" si="1038"/>
        <v>No</v>
      </c>
      <c r="AU3741" s="17">
        <f t="shared" si="1039"/>
        <v>2</v>
      </c>
      <c r="AV3741" s="17" t="str">
        <f>+VLOOKUP(B3741,[1]Cruces!S:T,2,0)</f>
        <v>5. Consultoría / Adjudicación</v>
      </c>
    </row>
    <row r="3742" spans="1:48" hidden="1" x14ac:dyDescent="0.25">
      <c r="A3742" s="17" t="s">
        <v>6627</v>
      </c>
      <c r="B3742" s="17" t="s">
        <v>54</v>
      </c>
      <c r="C3742" s="17">
        <v>2957595</v>
      </c>
      <c r="D3742" s="17">
        <v>0</v>
      </c>
      <c r="E3742" s="17" t="s">
        <v>55</v>
      </c>
      <c r="F3742" s="17" t="s">
        <v>120</v>
      </c>
      <c r="G3742" s="17" t="s">
        <v>6264</v>
      </c>
      <c r="H3742" s="17">
        <v>3690128</v>
      </c>
      <c r="I3742" s="17" t="s">
        <v>71</v>
      </c>
      <c r="J3742" s="17" t="s">
        <v>59</v>
      </c>
      <c r="K3742" s="17" t="s">
        <v>97</v>
      </c>
      <c r="L3742" s="17" t="s">
        <v>111</v>
      </c>
      <c r="M3742" s="17" t="s">
        <v>112</v>
      </c>
      <c r="N3742" s="17" t="s">
        <v>62</v>
      </c>
      <c r="O3742" s="17">
        <v>20190125</v>
      </c>
      <c r="P3742" s="17">
        <v>20190201</v>
      </c>
      <c r="Q3742" s="17">
        <v>1110</v>
      </c>
      <c r="R3742" s="17">
        <v>25940974</v>
      </c>
      <c r="S3742" s="17" t="s">
        <v>100</v>
      </c>
      <c r="T3742" s="17" t="s">
        <v>63</v>
      </c>
      <c r="U3742" s="17" t="s">
        <v>91</v>
      </c>
      <c r="V3742" s="17">
        <f t="shared" si="1024"/>
        <v>50</v>
      </c>
      <c r="W3742" s="17">
        <v>50000</v>
      </c>
      <c r="X3742" s="17" t="s">
        <v>89</v>
      </c>
      <c r="Y3742" s="17" t="s">
        <v>65</v>
      </c>
      <c r="Z3742" s="17">
        <v>20190201</v>
      </c>
      <c r="AA3742" s="17" t="s">
        <v>78</v>
      </c>
      <c r="AB3742" s="17">
        <v>1</v>
      </c>
      <c r="AC3742" s="17" t="str">
        <f>IFERROR(VLOOKUP(A3742,[1]Cruces!AJ:AK,2,0),VLOOKUP(CONCATENATE(X3742,AA3742),[1]Cruces!G:H,2,0))</f>
        <v>Solicitud de Obra</v>
      </c>
      <c r="AD3742" s="17">
        <f t="shared" si="1025"/>
        <v>25</v>
      </c>
      <c r="AE3742" s="17">
        <f t="shared" si="1026"/>
        <v>1</v>
      </c>
      <c r="AF3742" s="17">
        <f t="shared" si="1027"/>
        <v>2019</v>
      </c>
      <c r="AG3742" s="17" t="str">
        <f>IFERROR(VLOOKUP(MID(A3742,2,4)*1,[1]Cruces!K:L,2,0),"Verificar")</f>
        <v>Atlántico Norte</v>
      </c>
      <c r="AH3742" s="17">
        <f t="shared" ca="1" si="1028"/>
        <v>670</v>
      </c>
      <c r="AI3742" s="17" t="str">
        <f>IFERROR(VLOOKUP(U3742,[1]Cruces!$O$1:$P$6,2,0),"Sin Orden")</f>
        <v>Resuelta</v>
      </c>
      <c r="AJ3742" s="17">
        <f t="shared" si="1029"/>
        <v>1</v>
      </c>
      <c r="AK3742" s="17">
        <f t="shared" si="1030"/>
        <v>2</v>
      </c>
      <c r="AL3742" s="17">
        <f t="shared" si="1031"/>
        <v>2019</v>
      </c>
      <c r="AM3742" s="17">
        <f t="shared" ca="1" si="1032"/>
        <v>663</v>
      </c>
      <c r="AN3742" s="18" t="str">
        <f>IFERROR(VLOOKUP(R3742*1,'[1]Ordenes de Servicio'!G:K,5,0),"No Cruza")</f>
        <v>No Cruza</v>
      </c>
      <c r="AO3742" s="17">
        <f t="shared" ca="1" si="1033"/>
        <v>7</v>
      </c>
      <c r="AP3742" s="17">
        <f t="shared" si="1034"/>
        <v>1</v>
      </c>
      <c r="AQ3742" s="17">
        <f t="shared" si="1035"/>
        <v>2</v>
      </c>
      <c r="AR3742" s="17">
        <f t="shared" si="1036"/>
        <v>2019</v>
      </c>
      <c r="AS3742" s="17">
        <f t="shared" ca="1" si="1037"/>
        <v>663</v>
      </c>
      <c r="AT3742" s="17" t="str">
        <f t="shared" ca="1" si="1038"/>
        <v>Si</v>
      </c>
      <c r="AU3742" s="17">
        <f t="shared" si="1039"/>
        <v>0</v>
      </c>
      <c r="AV3742" s="17" t="str">
        <f>+VLOOKUP(B3742,[1]Cruces!S:T,2,0)</f>
        <v>4. Presupuesto de Obra</v>
      </c>
    </row>
    <row r="3743" spans="1:48" hidden="1" x14ac:dyDescent="0.25">
      <c r="A3743" s="17" t="s">
        <v>10340</v>
      </c>
      <c r="B3743" s="17" t="s">
        <v>7104</v>
      </c>
      <c r="C3743" s="17">
        <v>0</v>
      </c>
      <c r="D3743" s="17">
        <v>0</v>
      </c>
      <c r="E3743" s="17" t="s">
        <v>55</v>
      </c>
      <c r="F3743" s="17" t="s">
        <v>107</v>
      </c>
      <c r="G3743" s="17" t="s">
        <v>9298</v>
      </c>
      <c r="H3743" s="17">
        <v>0</v>
      </c>
      <c r="I3743" s="17" t="s">
        <v>71</v>
      </c>
      <c r="J3743" s="17" t="s">
        <v>59</v>
      </c>
      <c r="K3743" s="17" t="s">
        <v>97</v>
      </c>
      <c r="L3743" s="17" t="s">
        <v>325</v>
      </c>
      <c r="M3743" s="17" t="s">
        <v>326</v>
      </c>
      <c r="N3743" s="17" t="s">
        <v>7108</v>
      </c>
      <c r="O3743" s="17">
        <v>20200504</v>
      </c>
      <c r="P3743" s="17">
        <v>20200507</v>
      </c>
      <c r="Q3743" s="17">
        <v>1150</v>
      </c>
      <c r="R3743" s="17">
        <v>27402944</v>
      </c>
      <c r="S3743" s="17" t="s">
        <v>6601</v>
      </c>
      <c r="T3743" s="17" t="s">
        <v>63</v>
      </c>
      <c r="U3743" s="17" t="s">
        <v>91</v>
      </c>
      <c r="V3743" s="17">
        <f t="shared" si="1024"/>
        <v>3</v>
      </c>
      <c r="W3743" s="17">
        <v>3000</v>
      </c>
      <c r="X3743" s="17" t="s">
        <v>7065</v>
      </c>
      <c r="Y3743" s="17" t="s">
        <v>7104</v>
      </c>
      <c r="Z3743" s="17">
        <v>20200507</v>
      </c>
      <c r="AA3743" s="17" t="s">
        <v>1947</v>
      </c>
      <c r="AB3743" s="17">
        <v>1</v>
      </c>
      <c r="AC3743" s="17" t="str">
        <f>IFERROR(VLOOKUP(A3743,[1]Cruces!AJ:AK,2,0),VLOOKUP(CONCATENATE(X3743,AA3743),[1]Cruces!G:H,2,0))</f>
        <v>Solicitud por BT</v>
      </c>
      <c r="AD3743" s="17">
        <f t="shared" si="1025"/>
        <v>4</v>
      </c>
      <c r="AE3743" s="17">
        <f t="shared" si="1026"/>
        <v>5</v>
      </c>
      <c r="AF3743" s="17">
        <f t="shared" si="1027"/>
        <v>2020</v>
      </c>
      <c r="AG3743" s="17" t="str">
        <f>IFERROR(VLOOKUP(MID(A3743,2,4)*1,[1]Cruces!K:L,2,0),"Verificar")</f>
        <v>Atlántico Norte</v>
      </c>
      <c r="AH3743" s="17">
        <f t="shared" ca="1" si="1028"/>
        <v>205</v>
      </c>
      <c r="AI3743" s="17" t="str">
        <f>IFERROR(VLOOKUP(U3743,[1]Cruces!$O$1:$P$6,2,0),"Sin Orden")</f>
        <v>Resuelta</v>
      </c>
      <c r="AJ3743" s="17">
        <f t="shared" si="1029"/>
        <v>7</v>
      </c>
      <c r="AK3743" s="17">
        <f t="shared" si="1030"/>
        <v>5</v>
      </c>
      <c r="AL3743" s="17">
        <f t="shared" si="1031"/>
        <v>2020</v>
      </c>
      <c r="AM3743" s="17">
        <f t="shared" ca="1" si="1032"/>
        <v>202</v>
      </c>
      <c r="AN3743" s="18" t="str">
        <f>IFERROR(VLOOKUP(R3743*1,'[1]Ordenes de Servicio'!G:K,5,0),"No Cruza")</f>
        <v>No Cruza</v>
      </c>
      <c r="AO3743" s="17">
        <f t="shared" ca="1" si="1033"/>
        <v>3</v>
      </c>
      <c r="AP3743" s="17">
        <f t="shared" si="1034"/>
        <v>7</v>
      </c>
      <c r="AQ3743" s="17">
        <f t="shared" si="1035"/>
        <v>5</v>
      </c>
      <c r="AR3743" s="17">
        <f t="shared" si="1036"/>
        <v>2020</v>
      </c>
      <c r="AS3743" s="17">
        <f t="shared" ca="1" si="1037"/>
        <v>202</v>
      </c>
      <c r="AT3743" s="17" t="str">
        <f t="shared" ca="1" si="1038"/>
        <v>No</v>
      </c>
      <c r="AU3743" s="17">
        <f t="shared" si="1039"/>
        <v>0</v>
      </c>
      <c r="AV3743" s="17" t="str">
        <f>+VLOOKUP(B3743,[1]Cruces!S:T,2,0)</f>
        <v>7. Ejecución en Campo OS BT</v>
      </c>
    </row>
    <row r="3744" spans="1:48" hidden="1" x14ac:dyDescent="0.25">
      <c r="A3744" s="17" t="s">
        <v>6628</v>
      </c>
      <c r="B3744" s="17" t="s">
        <v>54</v>
      </c>
      <c r="C3744" s="17">
        <v>0</v>
      </c>
      <c r="D3744" s="17">
        <v>0</v>
      </c>
      <c r="E3744" s="17" t="s">
        <v>55</v>
      </c>
      <c r="F3744" s="17" t="s">
        <v>56</v>
      </c>
      <c r="G3744" s="17" t="s">
        <v>6629</v>
      </c>
      <c r="H3744" s="17">
        <v>0</v>
      </c>
      <c r="I3744" s="17" t="s">
        <v>116</v>
      </c>
      <c r="J3744" s="17" t="s">
        <v>59</v>
      </c>
      <c r="K3744" s="17" t="s">
        <v>6630</v>
      </c>
      <c r="L3744" s="17" t="s">
        <v>117</v>
      </c>
      <c r="M3744" s="17" t="s">
        <v>118</v>
      </c>
      <c r="N3744" s="17" t="s">
        <v>62</v>
      </c>
      <c r="O3744" s="17">
        <v>20190820</v>
      </c>
      <c r="P3744" s="17">
        <v>20190828</v>
      </c>
      <c r="Q3744" s="17">
        <v>1110</v>
      </c>
      <c r="R3744" s="17">
        <v>26644741</v>
      </c>
      <c r="S3744" s="17" t="s">
        <v>100</v>
      </c>
      <c r="T3744" s="17" t="s">
        <v>63</v>
      </c>
      <c r="U3744" s="17" t="s">
        <v>91</v>
      </c>
      <c r="V3744" s="17">
        <f t="shared" si="1024"/>
        <v>75</v>
      </c>
      <c r="W3744" s="17">
        <v>75000</v>
      </c>
      <c r="X3744" s="17" t="s">
        <v>64</v>
      </c>
      <c r="Y3744" s="17" t="s">
        <v>65</v>
      </c>
      <c r="Z3744" s="17">
        <v>20190828</v>
      </c>
      <c r="AA3744" s="17" t="s">
        <v>78</v>
      </c>
      <c r="AB3744" s="17">
        <v>1</v>
      </c>
      <c r="AC3744" s="17" t="str">
        <f>IFERROR(VLOOKUP(A3744,[1]Cruces!AJ:AK,2,0),VLOOKUP(CONCATENATE(X3744,AA3744),[1]Cruces!G:H,2,0))</f>
        <v>Solicitud de Obra</v>
      </c>
      <c r="AD3744" s="17">
        <f t="shared" si="1025"/>
        <v>20</v>
      </c>
      <c r="AE3744" s="17">
        <f t="shared" si="1026"/>
        <v>8</v>
      </c>
      <c r="AF3744" s="17">
        <f t="shared" si="1027"/>
        <v>2019</v>
      </c>
      <c r="AG3744" s="17" t="str">
        <f>IFERROR(VLOOKUP(MID(A3744,2,4)*1,[1]Cruces!K:L,2,0),"Verificar")</f>
        <v>Atlántico Norte</v>
      </c>
      <c r="AH3744" s="17">
        <f t="shared" ca="1" si="1028"/>
        <v>463</v>
      </c>
      <c r="AI3744" s="17" t="str">
        <f>IFERROR(VLOOKUP(U3744,[1]Cruces!$O$1:$P$6,2,0),"Sin Orden")</f>
        <v>Resuelta</v>
      </c>
      <c r="AJ3744" s="17">
        <f t="shared" si="1029"/>
        <v>28</v>
      </c>
      <c r="AK3744" s="17">
        <f t="shared" si="1030"/>
        <v>8</v>
      </c>
      <c r="AL3744" s="17">
        <f t="shared" si="1031"/>
        <v>2019</v>
      </c>
      <c r="AM3744" s="17">
        <f t="shared" ca="1" si="1032"/>
        <v>455</v>
      </c>
      <c r="AN3744" s="18" t="str">
        <f>IFERROR(VLOOKUP(R3744*1,'[1]Ordenes de Servicio'!G:K,5,0),"No Cruza")</f>
        <v>No Cruza</v>
      </c>
      <c r="AO3744" s="17">
        <f t="shared" ca="1" si="1033"/>
        <v>8</v>
      </c>
      <c r="AP3744" s="17">
        <f t="shared" si="1034"/>
        <v>28</v>
      </c>
      <c r="AQ3744" s="17">
        <f t="shared" si="1035"/>
        <v>8</v>
      </c>
      <c r="AR3744" s="17">
        <f t="shared" si="1036"/>
        <v>2019</v>
      </c>
      <c r="AS3744" s="17">
        <f t="shared" ca="1" si="1037"/>
        <v>455</v>
      </c>
      <c r="AT3744" s="17" t="str">
        <f t="shared" ca="1" si="1038"/>
        <v>Si</v>
      </c>
      <c r="AU3744" s="17">
        <f t="shared" si="1039"/>
        <v>0</v>
      </c>
      <c r="AV3744" s="17" t="str">
        <f>+VLOOKUP(B3744,[1]Cruces!S:T,2,0)</f>
        <v>4. Presupuesto de Obra</v>
      </c>
    </row>
    <row r="3745" spans="1:48" hidden="1" x14ac:dyDescent="0.25">
      <c r="A3745" s="17" t="s">
        <v>6631</v>
      </c>
      <c r="B3745" s="17" t="s">
        <v>54</v>
      </c>
      <c r="C3745" s="17">
        <v>0</v>
      </c>
      <c r="D3745" s="17">
        <v>0</v>
      </c>
      <c r="E3745" s="17" t="s">
        <v>55</v>
      </c>
      <c r="F3745" s="17" t="s">
        <v>126</v>
      </c>
      <c r="G3745" s="17" t="s">
        <v>6632</v>
      </c>
      <c r="H3745" s="17">
        <v>0</v>
      </c>
      <c r="I3745" s="17" t="s">
        <v>71</v>
      </c>
      <c r="J3745" s="17" t="s">
        <v>59</v>
      </c>
      <c r="K3745" s="17" t="s">
        <v>97</v>
      </c>
      <c r="L3745" s="17" t="s">
        <v>129</v>
      </c>
      <c r="M3745" s="17" t="s">
        <v>130</v>
      </c>
      <c r="N3745" s="17" t="s">
        <v>62</v>
      </c>
      <c r="O3745" s="17">
        <v>20190415</v>
      </c>
      <c r="P3745" s="17">
        <v>20190424</v>
      </c>
      <c r="Q3745" s="17">
        <v>9331</v>
      </c>
      <c r="R3745" s="17">
        <v>26233742</v>
      </c>
      <c r="S3745" s="17" t="s">
        <v>100</v>
      </c>
      <c r="T3745" s="17" t="s">
        <v>63</v>
      </c>
      <c r="U3745" s="17" t="s">
        <v>91</v>
      </c>
      <c r="V3745" s="17">
        <f t="shared" si="1024"/>
        <v>100</v>
      </c>
      <c r="W3745" s="17">
        <v>100000</v>
      </c>
      <c r="X3745" s="17" t="s">
        <v>64</v>
      </c>
      <c r="Y3745" s="17" t="s">
        <v>65</v>
      </c>
      <c r="Z3745" s="17">
        <v>20190424</v>
      </c>
      <c r="AA3745" s="17" t="s">
        <v>176</v>
      </c>
      <c r="AB3745" s="17">
        <v>1</v>
      </c>
      <c r="AC3745" s="17" t="str">
        <f>IFERROR(VLOOKUP(A3745,[1]Cruces!AJ:AK,2,0),VLOOKUP(CONCATENATE(X3745,AA3745),[1]Cruces!G:H,2,0))</f>
        <v>Solicitud de Obra</v>
      </c>
      <c r="AD3745" s="17">
        <f t="shared" si="1025"/>
        <v>15</v>
      </c>
      <c r="AE3745" s="17">
        <f t="shared" si="1026"/>
        <v>4</v>
      </c>
      <c r="AF3745" s="17">
        <f t="shared" si="1027"/>
        <v>2019</v>
      </c>
      <c r="AG3745" s="17" t="str">
        <f>IFERROR(VLOOKUP(MID(A3745,2,4)*1,[1]Cruces!K:L,2,0),"Verificar")</f>
        <v>Guajira</v>
      </c>
      <c r="AH3745" s="17">
        <f t="shared" ca="1" si="1028"/>
        <v>590</v>
      </c>
      <c r="AI3745" s="17" t="str">
        <f>IFERROR(VLOOKUP(U3745,[1]Cruces!$O$1:$P$6,2,0),"Sin Orden")</f>
        <v>Resuelta</v>
      </c>
      <c r="AJ3745" s="17">
        <f t="shared" si="1029"/>
        <v>24</v>
      </c>
      <c r="AK3745" s="17">
        <f t="shared" si="1030"/>
        <v>4</v>
      </c>
      <c r="AL3745" s="17">
        <f t="shared" si="1031"/>
        <v>2019</v>
      </c>
      <c r="AM3745" s="17">
        <f t="shared" ca="1" si="1032"/>
        <v>581</v>
      </c>
      <c r="AN3745" s="18" t="str">
        <f>IFERROR(VLOOKUP(R3745*1,'[1]Ordenes de Servicio'!G:K,5,0),"No Cruza")</f>
        <v>No Cruza</v>
      </c>
      <c r="AO3745" s="17">
        <f t="shared" ca="1" si="1033"/>
        <v>9</v>
      </c>
      <c r="AP3745" s="17">
        <f t="shared" si="1034"/>
        <v>24</v>
      </c>
      <c r="AQ3745" s="17">
        <f t="shared" si="1035"/>
        <v>4</v>
      </c>
      <c r="AR3745" s="17">
        <f t="shared" si="1036"/>
        <v>2019</v>
      </c>
      <c r="AS3745" s="17">
        <f t="shared" ca="1" si="1037"/>
        <v>581</v>
      </c>
      <c r="AT3745" s="17" t="str">
        <f t="shared" ca="1" si="1038"/>
        <v>Si</v>
      </c>
      <c r="AU3745" s="17">
        <f t="shared" si="1039"/>
        <v>0</v>
      </c>
      <c r="AV3745" s="17" t="str">
        <f>+VLOOKUP(B3745,[1]Cruces!S:T,2,0)</f>
        <v>4. Presupuesto de Obra</v>
      </c>
    </row>
    <row r="3746" spans="1:48" hidden="1" x14ac:dyDescent="0.25">
      <c r="A3746" s="17" t="s">
        <v>10341</v>
      </c>
      <c r="B3746" s="17" t="s">
        <v>6595</v>
      </c>
      <c r="C3746" s="17">
        <v>0</v>
      </c>
      <c r="D3746" s="17">
        <v>0</v>
      </c>
      <c r="E3746" s="17" t="s">
        <v>55</v>
      </c>
      <c r="F3746" s="17" t="s">
        <v>7098</v>
      </c>
      <c r="G3746" s="17" t="s">
        <v>10342</v>
      </c>
      <c r="H3746" s="17">
        <v>0</v>
      </c>
      <c r="I3746" s="17" t="s">
        <v>71</v>
      </c>
      <c r="J3746" s="17" t="s">
        <v>59</v>
      </c>
      <c r="K3746" s="17" t="s">
        <v>10343</v>
      </c>
      <c r="L3746" s="17" t="s">
        <v>7330</v>
      </c>
      <c r="M3746" s="17" t="s">
        <v>7331</v>
      </c>
      <c r="N3746" s="17" t="s">
        <v>6600</v>
      </c>
      <c r="O3746" s="17">
        <v>20200529</v>
      </c>
      <c r="P3746" s="17">
        <v>20200728</v>
      </c>
      <c r="Q3746" s="17">
        <v>1180</v>
      </c>
      <c r="R3746" s="17">
        <v>27868829</v>
      </c>
      <c r="S3746" s="17" t="s">
        <v>6601</v>
      </c>
      <c r="T3746" s="17" t="s">
        <v>63</v>
      </c>
      <c r="U3746" s="17" t="s">
        <v>91</v>
      </c>
      <c r="V3746" s="17">
        <f t="shared" si="1024"/>
        <v>3</v>
      </c>
      <c r="W3746" s="17">
        <v>3000</v>
      </c>
      <c r="X3746" s="17" t="s">
        <v>7065</v>
      </c>
      <c r="Y3746" s="17" t="s">
        <v>6595</v>
      </c>
      <c r="Z3746" s="17">
        <v>20200728</v>
      </c>
      <c r="AA3746" s="17" t="s">
        <v>1947</v>
      </c>
      <c r="AB3746" s="17">
        <v>1</v>
      </c>
      <c r="AC3746" s="17" t="str">
        <f>IFERROR(VLOOKUP(A3746,[1]Cruces!AJ:AK,2,0),VLOOKUP(CONCATENATE(X3746,AA3746),[1]Cruces!G:H,2,0))</f>
        <v>Solicitud por BT</v>
      </c>
      <c r="AD3746" s="17">
        <f t="shared" si="1025"/>
        <v>29</v>
      </c>
      <c r="AE3746" s="17">
        <f t="shared" si="1026"/>
        <v>5</v>
      </c>
      <c r="AF3746" s="17">
        <f t="shared" si="1027"/>
        <v>2020</v>
      </c>
      <c r="AG3746" s="17" t="str">
        <f>IFERROR(VLOOKUP(MID(A3746,2,4)*1,[1]Cruces!K:L,2,0),"Verificar")</f>
        <v>Atlántico Norte</v>
      </c>
      <c r="AH3746" s="17">
        <f t="shared" ca="1" si="1028"/>
        <v>180</v>
      </c>
      <c r="AI3746" s="17" t="str">
        <f>IFERROR(VLOOKUP(U3746,[1]Cruces!$O$1:$P$6,2,0),"Sin Orden")</f>
        <v>Resuelta</v>
      </c>
      <c r="AJ3746" s="17">
        <f t="shared" si="1029"/>
        <v>28</v>
      </c>
      <c r="AK3746" s="17">
        <f t="shared" si="1030"/>
        <v>7</v>
      </c>
      <c r="AL3746" s="17">
        <f t="shared" si="1031"/>
        <v>2020</v>
      </c>
      <c r="AM3746" s="17">
        <f t="shared" ca="1" si="1032"/>
        <v>120</v>
      </c>
      <c r="AN3746" s="18" t="str">
        <f>IFERROR(VLOOKUP(R3746*1,'[1]Ordenes de Servicio'!G:K,5,0),"No Cruza")</f>
        <v>No Cruza</v>
      </c>
      <c r="AO3746" s="17">
        <f t="shared" ca="1" si="1033"/>
        <v>60</v>
      </c>
      <c r="AP3746" s="17">
        <f t="shared" si="1034"/>
        <v>28</v>
      </c>
      <c r="AQ3746" s="17">
        <f t="shared" si="1035"/>
        <v>7</v>
      </c>
      <c r="AR3746" s="17">
        <f t="shared" si="1036"/>
        <v>2020</v>
      </c>
      <c r="AS3746" s="17">
        <f t="shared" ca="1" si="1037"/>
        <v>120</v>
      </c>
      <c r="AT3746" s="17" t="str">
        <f t="shared" ca="1" si="1038"/>
        <v>No</v>
      </c>
      <c r="AU3746" s="17">
        <f t="shared" si="1039"/>
        <v>0</v>
      </c>
      <c r="AV3746" s="17" t="str">
        <f>+VLOOKUP(B3746,[1]Cruces!S:T,2,0)</f>
        <v>7. Ejecución en Campo OS BT</v>
      </c>
    </row>
    <row r="3747" spans="1:48" hidden="1" x14ac:dyDescent="0.25">
      <c r="A3747" s="17" t="s">
        <v>10344</v>
      </c>
      <c r="B3747" s="17" t="s">
        <v>6595</v>
      </c>
      <c r="C3747" s="17">
        <v>0</v>
      </c>
      <c r="D3747" s="17">
        <v>0</v>
      </c>
      <c r="E3747" s="17" t="s">
        <v>55</v>
      </c>
      <c r="F3747" s="17" t="s">
        <v>5366</v>
      </c>
      <c r="G3747" s="17" t="s">
        <v>10345</v>
      </c>
      <c r="H3747" s="17">
        <v>3006688114</v>
      </c>
      <c r="I3747" s="17" t="s">
        <v>71</v>
      </c>
      <c r="J3747" s="17" t="s">
        <v>59</v>
      </c>
      <c r="K3747" s="17" t="s">
        <v>97</v>
      </c>
      <c r="L3747" s="17" t="s">
        <v>5368</v>
      </c>
      <c r="M3747" s="17" t="s">
        <v>5369</v>
      </c>
      <c r="N3747" s="17" t="s">
        <v>6600</v>
      </c>
      <c r="O3747" s="17">
        <v>20200728</v>
      </c>
      <c r="P3747" s="17">
        <v>20200729</v>
      </c>
      <c r="Q3747" s="17">
        <v>1180</v>
      </c>
      <c r="R3747" s="17">
        <v>27889274</v>
      </c>
      <c r="S3747" s="17" t="s">
        <v>6601</v>
      </c>
      <c r="T3747" s="17" t="s">
        <v>63</v>
      </c>
      <c r="U3747" s="17" t="s">
        <v>91</v>
      </c>
      <c r="V3747" s="17">
        <f t="shared" si="1024"/>
        <v>3</v>
      </c>
      <c r="W3747" s="17">
        <v>3000</v>
      </c>
      <c r="X3747" s="17" t="s">
        <v>7065</v>
      </c>
      <c r="Y3747" s="17" t="s">
        <v>150</v>
      </c>
      <c r="Z3747" s="17">
        <v>20200806</v>
      </c>
      <c r="AA3747" s="17" t="s">
        <v>1947</v>
      </c>
      <c r="AB3747" s="17">
        <v>1</v>
      </c>
      <c r="AC3747" s="17" t="str">
        <f>IFERROR(VLOOKUP(A3747,[1]Cruces!AJ:AK,2,0),VLOOKUP(CONCATENATE(X3747,AA3747),[1]Cruces!G:H,2,0))</f>
        <v>Solicitud por BT</v>
      </c>
      <c r="AD3747" s="17">
        <f t="shared" si="1025"/>
        <v>28</v>
      </c>
      <c r="AE3747" s="17">
        <f t="shared" si="1026"/>
        <v>7</v>
      </c>
      <c r="AF3747" s="17">
        <f t="shared" si="1027"/>
        <v>2020</v>
      </c>
      <c r="AG3747" s="17" t="str">
        <f>IFERROR(VLOOKUP(MID(A3747,2,4)*1,[1]Cruces!K:L,2,0),"Verificar")</f>
        <v>Atlántico Norte</v>
      </c>
      <c r="AH3747" s="17">
        <f t="shared" ca="1" si="1028"/>
        <v>120</v>
      </c>
      <c r="AI3747" s="17" t="str">
        <f>IFERROR(VLOOKUP(U3747,[1]Cruces!$O$1:$P$6,2,0),"Sin Orden")</f>
        <v>Resuelta</v>
      </c>
      <c r="AJ3747" s="17">
        <f t="shared" si="1029"/>
        <v>6</v>
      </c>
      <c r="AK3747" s="17">
        <f t="shared" si="1030"/>
        <v>8</v>
      </c>
      <c r="AL3747" s="17">
        <f t="shared" si="1031"/>
        <v>2020</v>
      </c>
      <c r="AM3747" s="17">
        <f t="shared" ca="1" si="1032"/>
        <v>111</v>
      </c>
      <c r="AN3747" s="18" t="str">
        <f>IFERROR(VLOOKUP(R3747*1,'[1]Ordenes de Servicio'!G:K,5,0),"No Cruza")</f>
        <v>No Cruza</v>
      </c>
      <c r="AO3747" s="17">
        <f t="shared" ca="1" si="1033"/>
        <v>9</v>
      </c>
      <c r="AP3747" s="17">
        <f t="shared" si="1034"/>
        <v>29</v>
      </c>
      <c r="AQ3747" s="17">
        <f t="shared" si="1035"/>
        <v>7</v>
      </c>
      <c r="AR3747" s="17">
        <f t="shared" si="1036"/>
        <v>2020</v>
      </c>
      <c r="AS3747" s="17">
        <f t="shared" ca="1" si="1037"/>
        <v>119</v>
      </c>
      <c r="AT3747" s="17" t="str">
        <f t="shared" ca="1" si="1038"/>
        <v>No</v>
      </c>
      <c r="AU3747" s="17">
        <f t="shared" si="1039"/>
        <v>8</v>
      </c>
      <c r="AV3747" s="17" t="str">
        <f>+VLOOKUP(B3747,[1]Cruces!S:T,2,0)</f>
        <v>7. Ejecución en Campo OS BT</v>
      </c>
    </row>
    <row r="3748" spans="1:48" hidden="1" x14ac:dyDescent="0.25">
      <c r="A3748" s="17" t="s">
        <v>6633</v>
      </c>
      <c r="B3748" s="17" t="s">
        <v>68</v>
      </c>
      <c r="C3748" s="17">
        <v>0</v>
      </c>
      <c r="D3748" s="17">
        <v>0</v>
      </c>
      <c r="E3748" s="17" t="s">
        <v>55</v>
      </c>
      <c r="F3748" s="17" t="s">
        <v>81</v>
      </c>
      <c r="G3748" s="17" t="s">
        <v>209</v>
      </c>
      <c r="H3748" s="17">
        <v>3135860759</v>
      </c>
      <c r="I3748" s="17" t="s">
        <v>116</v>
      </c>
      <c r="J3748" s="17" t="s">
        <v>59</v>
      </c>
      <c r="K3748" s="17" t="s">
        <v>97</v>
      </c>
      <c r="L3748" s="17" t="s">
        <v>85</v>
      </c>
      <c r="M3748" s="17" t="s">
        <v>86</v>
      </c>
      <c r="N3748" s="17" t="s">
        <v>75</v>
      </c>
      <c r="O3748" s="17">
        <v>20190828</v>
      </c>
      <c r="P3748" s="17">
        <v>20190917</v>
      </c>
      <c r="Q3748" s="17">
        <v>3410</v>
      </c>
      <c r="R3748" s="17">
        <v>27032912</v>
      </c>
      <c r="S3748" s="17" t="s">
        <v>76</v>
      </c>
      <c r="T3748" s="17" t="s">
        <v>63</v>
      </c>
      <c r="U3748" s="17" t="s">
        <v>88</v>
      </c>
      <c r="V3748" s="17">
        <f t="shared" si="1024"/>
        <v>30</v>
      </c>
      <c r="W3748" s="17">
        <v>30000</v>
      </c>
      <c r="X3748" s="17" t="s">
        <v>64</v>
      </c>
      <c r="Y3748" s="17" t="s">
        <v>105</v>
      </c>
      <c r="Z3748" s="17">
        <v>20191219</v>
      </c>
      <c r="AA3748" s="17" t="s">
        <v>78</v>
      </c>
      <c r="AB3748" s="17">
        <v>1</v>
      </c>
      <c r="AC3748" s="17" t="str">
        <f>IFERROR(VLOOKUP(A3748,[1]Cruces!AJ:AK,2,0),VLOOKUP(CONCATENATE(X3748,AA3748),[1]Cruces!G:H,2,0))</f>
        <v>Solicitud de Obra</v>
      </c>
      <c r="AD3748" s="17">
        <f t="shared" si="1025"/>
        <v>28</v>
      </c>
      <c r="AE3748" s="17">
        <f t="shared" si="1026"/>
        <v>8</v>
      </c>
      <c r="AF3748" s="17">
        <f t="shared" si="1027"/>
        <v>2019</v>
      </c>
      <c r="AG3748" s="17" t="str">
        <f>IFERROR(VLOOKUP(MID(A3748,2,4)*1,[1]Cruces!K:L,2,0),"Verificar")</f>
        <v>Magdalena</v>
      </c>
      <c r="AH3748" s="17">
        <f t="shared" ca="1" si="1028"/>
        <v>455</v>
      </c>
      <c r="AI3748" s="17" t="str">
        <f>IFERROR(VLOOKUP(U3748,[1]Cruces!$O$1:$P$6,2,0),"Sin Orden")</f>
        <v>Resuelta</v>
      </c>
      <c r="AJ3748" s="17">
        <f t="shared" si="1029"/>
        <v>19</v>
      </c>
      <c r="AK3748" s="17">
        <f t="shared" si="1030"/>
        <v>12</v>
      </c>
      <c r="AL3748" s="17">
        <f t="shared" si="1031"/>
        <v>2019</v>
      </c>
      <c r="AM3748" s="17">
        <f t="shared" ca="1" si="1032"/>
        <v>342</v>
      </c>
      <c r="AN3748" s="18">
        <f>IFERROR(VLOOKUP(R3748*1,'[1]Ordenes de Servicio'!G:K,5,0),"No Cruza")</f>
        <v>43822</v>
      </c>
      <c r="AO3748" s="17">
        <f t="shared" ca="1" si="1033"/>
        <v>113</v>
      </c>
      <c r="AP3748" s="17">
        <f t="shared" si="1034"/>
        <v>17</v>
      </c>
      <c r="AQ3748" s="17">
        <f t="shared" si="1035"/>
        <v>9</v>
      </c>
      <c r="AR3748" s="17">
        <f t="shared" si="1036"/>
        <v>2019</v>
      </c>
      <c r="AS3748" s="17">
        <f t="shared" ca="1" si="1037"/>
        <v>435</v>
      </c>
      <c r="AT3748" s="17" t="str">
        <f t="shared" ca="1" si="1038"/>
        <v>Si</v>
      </c>
      <c r="AU3748" s="17">
        <f t="shared" si="1039"/>
        <v>93</v>
      </c>
      <c r="AV3748" s="17" t="str">
        <f>+VLOOKUP(B3748,[1]Cruces!S:T,2,0)</f>
        <v>5. Consultoría / Adjudicación</v>
      </c>
    </row>
    <row r="3749" spans="1:48" hidden="1" x14ac:dyDescent="0.25">
      <c r="A3749" s="17" t="s">
        <v>6634</v>
      </c>
      <c r="B3749" s="17" t="s">
        <v>68</v>
      </c>
      <c r="C3749" s="17">
        <v>0</v>
      </c>
      <c r="D3749" s="17">
        <v>0</v>
      </c>
      <c r="E3749" s="17" t="s">
        <v>55</v>
      </c>
      <c r="F3749" s="17" t="s">
        <v>56</v>
      </c>
      <c r="G3749" s="17" t="s">
        <v>6635</v>
      </c>
      <c r="H3749" s="17">
        <v>0</v>
      </c>
      <c r="I3749" s="17" t="s">
        <v>71</v>
      </c>
      <c r="J3749" s="17" t="s">
        <v>59</v>
      </c>
      <c r="K3749" s="17" t="s">
        <v>6636</v>
      </c>
      <c r="L3749" s="17" t="s">
        <v>117</v>
      </c>
      <c r="M3749" s="17" t="s">
        <v>118</v>
      </c>
      <c r="N3749" s="17" t="s">
        <v>75</v>
      </c>
      <c r="O3749" s="17">
        <v>20190712</v>
      </c>
      <c r="P3749" s="17">
        <v>20190806</v>
      </c>
      <c r="Q3749" s="17">
        <v>1180</v>
      </c>
      <c r="R3749" s="17">
        <v>27785138</v>
      </c>
      <c r="S3749" s="17" t="s">
        <v>76</v>
      </c>
      <c r="T3749" s="17" t="s">
        <v>63</v>
      </c>
      <c r="U3749" s="17" t="s">
        <v>91</v>
      </c>
      <c r="V3749" s="17">
        <f t="shared" si="1024"/>
        <v>150</v>
      </c>
      <c r="W3749" s="17">
        <v>150000</v>
      </c>
      <c r="X3749" s="17" t="s">
        <v>64</v>
      </c>
      <c r="Y3749" s="17" t="s">
        <v>105</v>
      </c>
      <c r="Z3749" s="17">
        <v>20200806</v>
      </c>
      <c r="AA3749" s="17" t="s">
        <v>78</v>
      </c>
      <c r="AB3749" s="17">
        <v>1</v>
      </c>
      <c r="AC3749" s="17" t="str">
        <f>IFERROR(VLOOKUP(A3749,[1]Cruces!AJ:AK,2,0),VLOOKUP(CONCATENATE(X3749,AA3749),[1]Cruces!G:H,2,0))</f>
        <v>Solicitud de Obra</v>
      </c>
      <c r="AD3749" s="17">
        <f t="shared" si="1025"/>
        <v>12</v>
      </c>
      <c r="AE3749" s="17">
        <f t="shared" si="1026"/>
        <v>7</v>
      </c>
      <c r="AF3749" s="17">
        <f t="shared" si="1027"/>
        <v>2019</v>
      </c>
      <c r="AG3749" s="17" t="str">
        <f>IFERROR(VLOOKUP(MID(A3749,2,4)*1,[1]Cruces!K:L,2,0),"Verificar")</f>
        <v>Atlántico Norte</v>
      </c>
      <c r="AH3749" s="17">
        <f t="shared" ca="1" si="1028"/>
        <v>502</v>
      </c>
      <c r="AI3749" s="17" t="str">
        <f>IFERROR(VLOOKUP(U3749,[1]Cruces!$O$1:$P$6,2,0),"Sin Orden")</f>
        <v>Resuelta</v>
      </c>
      <c r="AJ3749" s="17">
        <f t="shared" si="1029"/>
        <v>6</v>
      </c>
      <c r="AK3749" s="17">
        <f t="shared" si="1030"/>
        <v>8</v>
      </c>
      <c r="AL3749" s="17">
        <f t="shared" si="1031"/>
        <v>2020</v>
      </c>
      <c r="AM3749" s="17">
        <f t="shared" ca="1" si="1032"/>
        <v>111</v>
      </c>
      <c r="AN3749" s="18">
        <f>IFERROR(VLOOKUP(R3749*1,'[1]Ordenes de Servicio'!G:K,5,0),"No Cruza")</f>
        <v>44021</v>
      </c>
      <c r="AO3749" s="17">
        <f t="shared" ca="1" si="1033"/>
        <v>391</v>
      </c>
      <c r="AP3749" s="17">
        <f t="shared" si="1034"/>
        <v>6</v>
      </c>
      <c r="AQ3749" s="17">
        <f t="shared" si="1035"/>
        <v>8</v>
      </c>
      <c r="AR3749" s="17">
        <f t="shared" si="1036"/>
        <v>2019</v>
      </c>
      <c r="AS3749" s="17">
        <f t="shared" ca="1" si="1037"/>
        <v>477</v>
      </c>
      <c r="AT3749" s="17" t="str">
        <f t="shared" ca="1" si="1038"/>
        <v>Si</v>
      </c>
      <c r="AU3749" s="17">
        <f t="shared" si="1039"/>
        <v>366</v>
      </c>
      <c r="AV3749" s="17" t="str">
        <f>+VLOOKUP(B3749,[1]Cruces!S:T,2,0)</f>
        <v>5. Consultoría / Adjudicación</v>
      </c>
    </row>
    <row r="3750" spans="1:48" hidden="1" x14ac:dyDescent="0.25">
      <c r="A3750" s="17" t="s">
        <v>6637</v>
      </c>
      <c r="B3750" s="17" t="s">
        <v>68</v>
      </c>
      <c r="C3750" s="17">
        <v>0</v>
      </c>
      <c r="D3750" s="17">
        <v>0</v>
      </c>
      <c r="E3750" s="17" t="s">
        <v>55</v>
      </c>
      <c r="F3750" s="17" t="s">
        <v>107</v>
      </c>
      <c r="G3750" s="17" t="s">
        <v>6638</v>
      </c>
      <c r="H3750" s="17">
        <v>0</v>
      </c>
      <c r="I3750" s="17" t="s">
        <v>71</v>
      </c>
      <c r="J3750" s="17" t="s">
        <v>59</v>
      </c>
      <c r="K3750" s="17" t="s">
        <v>6639</v>
      </c>
      <c r="L3750" s="17" t="s">
        <v>111</v>
      </c>
      <c r="M3750" s="17" t="s">
        <v>112</v>
      </c>
      <c r="N3750" s="17" t="s">
        <v>75</v>
      </c>
      <c r="O3750" s="17">
        <v>20190911</v>
      </c>
      <c r="P3750" s="17">
        <v>20191008</v>
      </c>
      <c r="Q3750" s="17">
        <v>1110</v>
      </c>
      <c r="R3750" s="17">
        <v>27063661</v>
      </c>
      <c r="S3750" s="17" t="s">
        <v>76</v>
      </c>
      <c r="T3750" s="17" t="s">
        <v>63</v>
      </c>
      <c r="U3750" s="17" t="s">
        <v>77</v>
      </c>
      <c r="V3750" s="17">
        <f t="shared" si="1024"/>
        <v>30</v>
      </c>
      <c r="W3750" s="17">
        <v>30000</v>
      </c>
      <c r="X3750" s="17" t="s">
        <v>64</v>
      </c>
      <c r="Y3750" s="17" t="s">
        <v>136</v>
      </c>
      <c r="Z3750" s="17">
        <v>20191209</v>
      </c>
      <c r="AA3750" s="17" t="s">
        <v>78</v>
      </c>
      <c r="AB3750" s="17">
        <v>1</v>
      </c>
      <c r="AC3750" s="17" t="str">
        <f>IFERROR(VLOOKUP(A3750,[1]Cruces!AJ:AK,2,0),VLOOKUP(CONCATENATE(X3750,AA3750),[1]Cruces!G:H,2,0))</f>
        <v>Solicitud de Obra</v>
      </c>
      <c r="AD3750" s="17">
        <f t="shared" si="1025"/>
        <v>11</v>
      </c>
      <c r="AE3750" s="17">
        <f t="shared" si="1026"/>
        <v>9</v>
      </c>
      <c r="AF3750" s="17">
        <f t="shared" si="1027"/>
        <v>2019</v>
      </c>
      <c r="AG3750" s="17" t="str">
        <f>IFERROR(VLOOKUP(MID(A3750,2,4)*1,[1]Cruces!K:L,2,0),"Verificar")</f>
        <v>Atlántico Norte</v>
      </c>
      <c r="AH3750" s="17">
        <f t="shared" ca="1" si="1028"/>
        <v>441</v>
      </c>
      <c r="AI3750" s="17" t="str">
        <f>IFERROR(VLOOKUP(U3750,[1]Cruces!$O$1:$P$6,2,0),"Sin Orden")</f>
        <v>Pendiente</v>
      </c>
      <c r="AJ3750" s="17">
        <f t="shared" si="1029"/>
        <v>9</v>
      </c>
      <c r="AK3750" s="17">
        <f t="shared" si="1030"/>
        <v>12</v>
      </c>
      <c r="AL3750" s="17">
        <f t="shared" si="1031"/>
        <v>2019</v>
      </c>
      <c r="AM3750" s="17">
        <f t="shared" ca="1" si="1032"/>
        <v>352</v>
      </c>
      <c r="AN3750" s="18">
        <f>IFERROR(VLOOKUP(R3750*1,'[1]Ordenes de Servicio'!G:K,5,0),"No Cruza")</f>
        <v>43838</v>
      </c>
      <c r="AO3750" s="17">
        <f t="shared" ca="1" si="1033"/>
        <v>352</v>
      </c>
      <c r="AP3750" s="17">
        <f t="shared" si="1034"/>
        <v>8</v>
      </c>
      <c r="AQ3750" s="17">
        <f t="shared" si="1035"/>
        <v>10</v>
      </c>
      <c r="AR3750" s="17">
        <f t="shared" si="1036"/>
        <v>2019</v>
      </c>
      <c r="AS3750" s="17">
        <f t="shared" ca="1" si="1037"/>
        <v>414</v>
      </c>
      <c r="AT3750" s="17" t="str">
        <f t="shared" ca="1" si="1038"/>
        <v>Si</v>
      </c>
      <c r="AU3750" s="17">
        <f t="shared" si="1039"/>
        <v>62</v>
      </c>
      <c r="AV3750" s="17" t="str">
        <f>+VLOOKUP(B3750,[1]Cruces!S:T,2,0)</f>
        <v>5. Consultoría / Adjudicación</v>
      </c>
    </row>
    <row r="3751" spans="1:48" hidden="1" x14ac:dyDescent="0.25">
      <c r="A3751" s="17" t="s">
        <v>10346</v>
      </c>
      <c r="B3751" s="17" t="s">
        <v>1943</v>
      </c>
      <c r="C3751" s="17">
        <v>0</v>
      </c>
      <c r="D3751" s="17">
        <v>0</v>
      </c>
      <c r="E3751" s="17" t="s">
        <v>55</v>
      </c>
      <c r="F3751" s="17" t="s">
        <v>69</v>
      </c>
      <c r="G3751" s="17" t="s">
        <v>10347</v>
      </c>
      <c r="H3751" s="17">
        <v>0</v>
      </c>
      <c r="I3751" s="17" t="s">
        <v>71</v>
      </c>
      <c r="J3751" s="17" t="s">
        <v>59</v>
      </c>
      <c r="K3751" s="17" t="s">
        <v>5355</v>
      </c>
      <c r="L3751" s="17" t="s">
        <v>501</v>
      </c>
      <c r="M3751" s="17" t="s">
        <v>502</v>
      </c>
      <c r="N3751" s="17" t="s">
        <v>1946</v>
      </c>
      <c r="O3751" s="17">
        <v>20201119</v>
      </c>
      <c r="P3751" s="17">
        <v>20201119</v>
      </c>
      <c r="Q3751" s="17">
        <v>1150</v>
      </c>
      <c r="R3751" s="17">
        <v>28290827</v>
      </c>
      <c r="S3751" s="17" t="s">
        <v>6601</v>
      </c>
      <c r="T3751" s="17" t="s">
        <v>7091</v>
      </c>
      <c r="U3751" s="17" t="s">
        <v>77</v>
      </c>
      <c r="V3751" s="17">
        <f t="shared" si="1024"/>
        <v>3</v>
      </c>
      <c r="W3751" s="17">
        <v>3000</v>
      </c>
      <c r="X3751" s="17" t="s">
        <v>7065</v>
      </c>
      <c r="Y3751" s="17" t="s">
        <v>1943</v>
      </c>
      <c r="Z3751" s="17">
        <v>20201119</v>
      </c>
      <c r="AA3751" s="17" t="s">
        <v>1947</v>
      </c>
      <c r="AB3751" s="17">
        <v>1</v>
      </c>
      <c r="AC3751" s="17" t="str">
        <f>IFERROR(VLOOKUP(A3751,[1]Cruces!AJ:AK,2,0),VLOOKUP(CONCATENATE(X3751,AA3751),[1]Cruces!G:H,2,0))</f>
        <v>Solicitud por BT</v>
      </c>
      <c r="AD3751" s="17">
        <f t="shared" si="1025"/>
        <v>19</v>
      </c>
      <c r="AE3751" s="17">
        <f t="shared" si="1026"/>
        <v>11</v>
      </c>
      <c r="AF3751" s="17">
        <f t="shared" si="1027"/>
        <v>2020</v>
      </c>
      <c r="AG3751" s="17" t="str">
        <f>IFERROR(VLOOKUP(MID(A3751,2,4)*1,[1]Cruces!K:L,2,0),"Verificar")</f>
        <v>Atlántico Norte</v>
      </c>
      <c r="AH3751" s="17">
        <f t="shared" ca="1" si="1028"/>
        <v>6</v>
      </c>
      <c r="AI3751" s="17" t="str">
        <f>IFERROR(VLOOKUP(U3751,[1]Cruces!$O$1:$P$6,2,0),"Sin Orden")</f>
        <v>Pendiente</v>
      </c>
      <c r="AJ3751" s="17">
        <f t="shared" si="1029"/>
        <v>19</v>
      </c>
      <c r="AK3751" s="17">
        <f t="shared" si="1030"/>
        <v>11</v>
      </c>
      <c r="AL3751" s="17">
        <f t="shared" si="1031"/>
        <v>2020</v>
      </c>
      <c r="AM3751" s="17">
        <f t="shared" ca="1" si="1032"/>
        <v>6</v>
      </c>
      <c r="AN3751" s="18" t="str">
        <f>IFERROR(VLOOKUP(R3751*1,'[1]Ordenes de Servicio'!G:K,5,0),"No Cruza")</f>
        <v>No Cruza</v>
      </c>
      <c r="AO3751" s="17">
        <f t="shared" ca="1" si="1033"/>
        <v>6</v>
      </c>
      <c r="AP3751" s="17">
        <f t="shared" si="1034"/>
        <v>19</v>
      </c>
      <c r="AQ3751" s="17">
        <f t="shared" si="1035"/>
        <v>11</v>
      </c>
      <c r="AR3751" s="17">
        <f t="shared" si="1036"/>
        <v>2020</v>
      </c>
      <c r="AS3751" s="17">
        <f t="shared" ca="1" si="1037"/>
        <v>6</v>
      </c>
      <c r="AT3751" s="17" t="str">
        <f t="shared" ca="1" si="1038"/>
        <v>No</v>
      </c>
      <c r="AU3751" s="17">
        <f t="shared" si="1039"/>
        <v>0</v>
      </c>
      <c r="AV3751" s="17" t="str">
        <f>+VLOOKUP(B3751,[1]Cruces!S:T,2,0)</f>
        <v>7. Ejecución en Campo OS BT</v>
      </c>
    </row>
    <row r="3752" spans="1:48" hidden="1" x14ac:dyDescent="0.25">
      <c r="A3752" s="17" t="s">
        <v>6640</v>
      </c>
      <c r="B3752" s="17" t="s">
        <v>54</v>
      </c>
      <c r="C3752" s="17">
        <v>0</v>
      </c>
      <c r="D3752" s="17">
        <v>0</v>
      </c>
      <c r="E3752" s="17" t="s">
        <v>55</v>
      </c>
      <c r="F3752" s="17" t="s">
        <v>126</v>
      </c>
      <c r="G3752" s="17" t="s">
        <v>6641</v>
      </c>
      <c r="H3752" s="17">
        <v>0</v>
      </c>
      <c r="I3752" s="17" t="s">
        <v>116</v>
      </c>
      <c r="J3752" s="17" t="s">
        <v>59</v>
      </c>
      <c r="K3752" s="17" t="s">
        <v>6642</v>
      </c>
      <c r="L3752" s="17" t="s">
        <v>129</v>
      </c>
      <c r="M3752" s="17" t="s">
        <v>130</v>
      </c>
      <c r="N3752" s="17" t="s">
        <v>62</v>
      </c>
      <c r="O3752" s="17">
        <v>20201022</v>
      </c>
      <c r="P3752" s="17">
        <v>20201028</v>
      </c>
      <c r="Q3752" s="17">
        <v>7753</v>
      </c>
      <c r="R3752" s="17">
        <v>28246193</v>
      </c>
      <c r="S3752" s="17" t="s">
        <v>100</v>
      </c>
      <c r="T3752" s="17" t="s">
        <v>63</v>
      </c>
      <c r="U3752" s="17" t="s">
        <v>91</v>
      </c>
      <c r="V3752" s="17">
        <f t="shared" si="1024"/>
        <v>10</v>
      </c>
      <c r="W3752" s="17">
        <v>10000</v>
      </c>
      <c r="X3752" s="17" t="s">
        <v>64</v>
      </c>
      <c r="Y3752" s="17" t="s">
        <v>65</v>
      </c>
      <c r="Z3752" s="17">
        <v>20201028</v>
      </c>
      <c r="AA3752" s="17" t="s">
        <v>78</v>
      </c>
      <c r="AB3752" s="17">
        <v>1</v>
      </c>
      <c r="AC3752" s="17" t="str">
        <f>IFERROR(VLOOKUP(A3752,[1]Cruces!AJ:AK,2,0),VLOOKUP(CONCATENATE(X3752,AA3752),[1]Cruces!G:H,2,0))</f>
        <v>Solicitud de Obra</v>
      </c>
      <c r="AD3752" s="17">
        <f t="shared" si="1025"/>
        <v>22</v>
      </c>
      <c r="AE3752" s="17">
        <f t="shared" si="1026"/>
        <v>10</v>
      </c>
      <c r="AF3752" s="17">
        <f t="shared" si="1027"/>
        <v>2020</v>
      </c>
      <c r="AG3752" s="17" t="str">
        <f>IFERROR(VLOOKUP(MID(A3752,2,4)*1,[1]Cruces!K:L,2,0),"Verificar")</f>
        <v>Guajira</v>
      </c>
      <c r="AH3752" s="17">
        <f t="shared" ca="1" si="1028"/>
        <v>34</v>
      </c>
      <c r="AI3752" s="17" t="str">
        <f>IFERROR(VLOOKUP(U3752,[1]Cruces!$O$1:$P$6,2,0),"Sin Orden")</f>
        <v>Resuelta</v>
      </c>
      <c r="AJ3752" s="17">
        <f t="shared" si="1029"/>
        <v>28</v>
      </c>
      <c r="AK3752" s="17">
        <f t="shared" si="1030"/>
        <v>10</v>
      </c>
      <c r="AL3752" s="17">
        <f t="shared" si="1031"/>
        <v>2020</v>
      </c>
      <c r="AM3752" s="17">
        <f t="shared" ca="1" si="1032"/>
        <v>28</v>
      </c>
      <c r="AN3752" s="18" t="str">
        <f>IFERROR(VLOOKUP(R3752*1,'[1]Ordenes de Servicio'!G:K,5,0),"No Cruza")</f>
        <v>No Cruza</v>
      </c>
      <c r="AO3752" s="17">
        <f t="shared" ca="1" si="1033"/>
        <v>6</v>
      </c>
      <c r="AP3752" s="17">
        <f t="shared" si="1034"/>
        <v>28</v>
      </c>
      <c r="AQ3752" s="17">
        <f t="shared" si="1035"/>
        <v>10</v>
      </c>
      <c r="AR3752" s="17">
        <f t="shared" si="1036"/>
        <v>2020</v>
      </c>
      <c r="AS3752" s="17">
        <f t="shared" ca="1" si="1037"/>
        <v>28</v>
      </c>
      <c r="AT3752" s="17" t="str">
        <f t="shared" ca="1" si="1038"/>
        <v>No</v>
      </c>
      <c r="AU3752" s="17">
        <f t="shared" si="1039"/>
        <v>0</v>
      </c>
      <c r="AV3752" s="17" t="str">
        <f>+VLOOKUP(B3752,[1]Cruces!S:T,2,0)</f>
        <v>4. Presupuesto de Obra</v>
      </c>
    </row>
    <row r="3753" spans="1:48" hidden="1" x14ac:dyDescent="0.25">
      <c r="A3753" s="17" t="s">
        <v>10348</v>
      </c>
      <c r="B3753" s="17" t="s">
        <v>1943</v>
      </c>
      <c r="C3753" s="17">
        <v>0</v>
      </c>
      <c r="D3753" s="17">
        <v>0</v>
      </c>
      <c r="E3753" s="17" t="s">
        <v>55</v>
      </c>
      <c r="F3753" s="17" t="s">
        <v>126</v>
      </c>
      <c r="G3753" s="17" t="s">
        <v>10349</v>
      </c>
      <c r="H3753" s="17">
        <v>3046808310</v>
      </c>
      <c r="I3753" s="17" t="s">
        <v>71</v>
      </c>
      <c r="J3753" s="17" t="s">
        <v>59</v>
      </c>
      <c r="K3753" s="17" t="s">
        <v>10350</v>
      </c>
      <c r="L3753" s="17" t="s">
        <v>7594</v>
      </c>
      <c r="M3753" s="17" t="s">
        <v>7595</v>
      </c>
      <c r="N3753" s="17" t="s">
        <v>1946</v>
      </c>
      <c r="O3753" s="17">
        <v>20201120</v>
      </c>
      <c r="P3753" s="17">
        <v>20201120</v>
      </c>
      <c r="Q3753" s="17">
        <v>9330</v>
      </c>
      <c r="R3753" s="17">
        <v>28293898</v>
      </c>
      <c r="S3753" s="17" t="s">
        <v>6601</v>
      </c>
      <c r="T3753" s="17" t="s">
        <v>63</v>
      </c>
      <c r="U3753" s="17" t="s">
        <v>77</v>
      </c>
      <c r="V3753" s="17">
        <f t="shared" si="1024"/>
        <v>3</v>
      </c>
      <c r="W3753" s="17">
        <v>3000</v>
      </c>
      <c r="X3753" s="17" t="s">
        <v>7065</v>
      </c>
      <c r="Y3753" s="17" t="s">
        <v>1943</v>
      </c>
      <c r="Z3753" s="17">
        <v>20201120</v>
      </c>
      <c r="AA3753" s="17" t="s">
        <v>1947</v>
      </c>
      <c r="AB3753" s="17">
        <v>1</v>
      </c>
      <c r="AC3753" s="17" t="str">
        <f>IFERROR(VLOOKUP(A3753,[1]Cruces!AJ:AK,2,0),VLOOKUP(CONCATENATE(X3753,AA3753),[1]Cruces!G:H,2,0))</f>
        <v>Solicitud por BT</v>
      </c>
      <c r="AD3753" s="17">
        <f t="shared" si="1025"/>
        <v>20</v>
      </c>
      <c r="AE3753" s="17">
        <f t="shared" si="1026"/>
        <v>11</v>
      </c>
      <c r="AF3753" s="17">
        <f t="shared" si="1027"/>
        <v>2020</v>
      </c>
      <c r="AG3753" s="17" t="str">
        <f>IFERROR(VLOOKUP(MID(A3753,2,4)*1,[1]Cruces!K:L,2,0),"Verificar")</f>
        <v>Guajira</v>
      </c>
      <c r="AH3753" s="17">
        <f t="shared" ca="1" si="1028"/>
        <v>5</v>
      </c>
      <c r="AI3753" s="17" t="str">
        <f>IFERROR(VLOOKUP(U3753,[1]Cruces!$O$1:$P$6,2,0),"Sin Orden")</f>
        <v>Pendiente</v>
      </c>
      <c r="AJ3753" s="17">
        <f t="shared" si="1029"/>
        <v>20</v>
      </c>
      <c r="AK3753" s="17">
        <f t="shared" si="1030"/>
        <v>11</v>
      </c>
      <c r="AL3753" s="17">
        <f t="shared" si="1031"/>
        <v>2020</v>
      </c>
      <c r="AM3753" s="17">
        <f t="shared" ca="1" si="1032"/>
        <v>5</v>
      </c>
      <c r="AN3753" s="18" t="str">
        <f>IFERROR(VLOOKUP(R3753*1,'[1]Ordenes de Servicio'!G:K,5,0),"No Cruza")</f>
        <v>No Cruza</v>
      </c>
      <c r="AO3753" s="17">
        <f t="shared" ca="1" si="1033"/>
        <v>5</v>
      </c>
      <c r="AP3753" s="17">
        <f t="shared" si="1034"/>
        <v>20</v>
      </c>
      <c r="AQ3753" s="17">
        <f t="shared" si="1035"/>
        <v>11</v>
      </c>
      <c r="AR3753" s="17">
        <f t="shared" si="1036"/>
        <v>2020</v>
      </c>
      <c r="AS3753" s="17">
        <f t="shared" ca="1" si="1037"/>
        <v>5</v>
      </c>
      <c r="AT3753" s="17" t="str">
        <f t="shared" ca="1" si="1038"/>
        <v>No</v>
      </c>
      <c r="AU3753" s="17">
        <f t="shared" si="1039"/>
        <v>0</v>
      </c>
      <c r="AV3753" s="17" t="str">
        <f>+VLOOKUP(B3753,[1]Cruces!S:T,2,0)</f>
        <v>7. Ejecución en Campo OS BT</v>
      </c>
    </row>
    <row r="3754" spans="1:48" hidden="1" x14ac:dyDescent="0.25">
      <c r="A3754" s="17" t="s">
        <v>10351</v>
      </c>
      <c r="B3754" s="17" t="s">
        <v>569</v>
      </c>
      <c r="C3754" s="17">
        <v>0</v>
      </c>
      <c r="D3754" s="17">
        <v>0</v>
      </c>
      <c r="E3754" s="17" t="s">
        <v>55</v>
      </c>
      <c r="F3754" s="17" t="s">
        <v>7082</v>
      </c>
      <c r="G3754" s="17" t="s">
        <v>10352</v>
      </c>
      <c r="H3754" s="17">
        <v>3116831740</v>
      </c>
      <c r="I3754" s="17" t="s">
        <v>71</v>
      </c>
      <c r="J3754" s="17" t="s">
        <v>59</v>
      </c>
      <c r="K3754" s="17" t="s">
        <v>10353</v>
      </c>
      <c r="L3754" s="17" t="s">
        <v>7503</v>
      </c>
      <c r="M3754" s="17" t="s">
        <v>7504</v>
      </c>
      <c r="N3754" s="17" t="s">
        <v>572</v>
      </c>
      <c r="O3754" s="17">
        <v>20201104</v>
      </c>
      <c r="P3754" s="17">
        <v>20201104</v>
      </c>
      <c r="Q3754" s="17">
        <v>1180</v>
      </c>
      <c r="R3754" s="17">
        <v>0</v>
      </c>
      <c r="S3754" s="17"/>
      <c r="T3754" s="17" t="s">
        <v>63</v>
      </c>
      <c r="U3754" s="17"/>
      <c r="V3754" s="17">
        <f t="shared" si="1024"/>
        <v>3</v>
      </c>
      <c r="W3754" s="17">
        <v>3000</v>
      </c>
      <c r="X3754" s="17" t="s">
        <v>7065</v>
      </c>
      <c r="Y3754" s="17" t="s">
        <v>569</v>
      </c>
      <c r="Z3754" s="17">
        <v>20201104</v>
      </c>
      <c r="AA3754" s="17" t="s">
        <v>1947</v>
      </c>
      <c r="AB3754" s="17">
        <v>1</v>
      </c>
      <c r="AC3754" s="17" t="str">
        <f>IFERROR(VLOOKUP(A3754,[1]Cruces!AJ:AK,2,0),VLOOKUP(CONCATENATE(X3754,AA3754),[1]Cruces!G:H,2,0))</f>
        <v>Solicitud por BT</v>
      </c>
      <c r="AD3754" s="17">
        <f t="shared" si="1025"/>
        <v>4</v>
      </c>
      <c r="AE3754" s="17">
        <f t="shared" si="1026"/>
        <v>11</v>
      </c>
      <c r="AF3754" s="17">
        <f t="shared" si="1027"/>
        <v>2020</v>
      </c>
      <c r="AG3754" s="17" t="str">
        <f>IFERROR(VLOOKUP(MID(A3754,2,4)*1,[1]Cruces!K:L,2,0),"Verificar")</f>
        <v>Atlántico Norte</v>
      </c>
      <c r="AH3754" s="17">
        <f t="shared" ca="1" si="1028"/>
        <v>21</v>
      </c>
      <c r="AI3754" s="17" t="str">
        <f>IFERROR(VLOOKUP(U3754,[1]Cruces!$O$1:$P$6,2,0),"Sin Orden")</f>
        <v>Sin Orden</v>
      </c>
      <c r="AJ3754" s="17">
        <f t="shared" si="1029"/>
        <v>4</v>
      </c>
      <c r="AK3754" s="17">
        <f t="shared" si="1030"/>
        <v>11</v>
      </c>
      <c r="AL3754" s="17">
        <f t="shared" si="1031"/>
        <v>2020</v>
      </c>
      <c r="AM3754" s="17">
        <f t="shared" ca="1" si="1032"/>
        <v>21</v>
      </c>
      <c r="AN3754" s="18" t="str">
        <f>IFERROR(VLOOKUP(R3754*1,'[1]Ordenes de Servicio'!G:K,5,0),"No Cruza")</f>
        <v>No Cruza</v>
      </c>
      <c r="AO3754" s="17">
        <f t="shared" ca="1" si="1033"/>
        <v>21</v>
      </c>
      <c r="AP3754" s="17">
        <f t="shared" si="1034"/>
        <v>4</v>
      </c>
      <c r="AQ3754" s="17">
        <f t="shared" si="1035"/>
        <v>11</v>
      </c>
      <c r="AR3754" s="17">
        <f t="shared" si="1036"/>
        <v>2020</v>
      </c>
      <c r="AS3754" s="17">
        <f t="shared" ca="1" si="1037"/>
        <v>21</v>
      </c>
      <c r="AT3754" s="17" t="str">
        <f t="shared" ca="1" si="1038"/>
        <v>No</v>
      </c>
      <c r="AU3754" s="17">
        <f t="shared" si="1039"/>
        <v>0</v>
      </c>
      <c r="AV3754" s="17" t="str">
        <f>+VLOOKUP(B3754,[1]Cruces!S:T,2,0)</f>
        <v>1. Solicitud</v>
      </c>
    </row>
    <row r="3755" spans="1:48" hidden="1" x14ac:dyDescent="0.25">
      <c r="A3755" s="17" t="s">
        <v>6643</v>
      </c>
      <c r="B3755" s="17" t="s">
        <v>54</v>
      </c>
      <c r="C3755" s="17">
        <v>8660342</v>
      </c>
      <c r="D3755" s="17">
        <v>20083596</v>
      </c>
      <c r="E3755" s="17" t="s">
        <v>745</v>
      </c>
      <c r="F3755" s="17" t="s">
        <v>94</v>
      </c>
      <c r="G3755" s="17" t="s">
        <v>95</v>
      </c>
      <c r="H3755" s="17">
        <v>3003360026</v>
      </c>
      <c r="I3755" s="17" t="s">
        <v>83</v>
      </c>
      <c r="J3755" s="17" t="s">
        <v>2880</v>
      </c>
      <c r="K3755" s="17" t="s">
        <v>97</v>
      </c>
      <c r="L3755" s="17" t="s">
        <v>98</v>
      </c>
      <c r="M3755" s="17" t="s">
        <v>99</v>
      </c>
      <c r="N3755" s="17" t="s">
        <v>62</v>
      </c>
      <c r="O3755" s="17">
        <v>20191108</v>
      </c>
      <c r="P3755" s="17">
        <v>20191119</v>
      </c>
      <c r="Q3755" s="17">
        <v>1110</v>
      </c>
      <c r="R3755" s="17">
        <v>26906413</v>
      </c>
      <c r="S3755" s="17" t="s">
        <v>100</v>
      </c>
      <c r="T3755" s="17" t="s">
        <v>63</v>
      </c>
      <c r="U3755" s="17" t="s">
        <v>91</v>
      </c>
      <c r="V3755" s="17">
        <f t="shared" si="1024"/>
        <v>150</v>
      </c>
      <c r="W3755" s="17">
        <v>150000</v>
      </c>
      <c r="X3755" s="17" t="s">
        <v>89</v>
      </c>
      <c r="Y3755" s="17" t="s">
        <v>65</v>
      </c>
      <c r="Z3755" s="17">
        <v>20191119</v>
      </c>
      <c r="AA3755" s="17" t="s">
        <v>101</v>
      </c>
      <c r="AB3755" s="17">
        <v>1</v>
      </c>
      <c r="AC3755" s="17" t="str">
        <f>IFERROR(VLOOKUP(A3755,[1]Cruces!AJ:AK,2,0),VLOOKUP(CONCATENATE(X3755,AA3755),[1]Cruces!G:H,2,0))</f>
        <v>Solicitud de Obra</v>
      </c>
      <c r="AD3755" s="17">
        <f t="shared" si="1025"/>
        <v>8</v>
      </c>
      <c r="AE3755" s="17">
        <f t="shared" si="1026"/>
        <v>11</v>
      </c>
      <c r="AF3755" s="17">
        <f t="shared" si="1027"/>
        <v>2019</v>
      </c>
      <c r="AG3755" s="17" t="str">
        <f>IFERROR(VLOOKUP(MID(A3755,2,4)*1,[1]Cruces!K:L,2,0),"Verificar")</f>
        <v>Atlántico Norte</v>
      </c>
      <c r="AH3755" s="17">
        <f t="shared" ca="1" si="1028"/>
        <v>383</v>
      </c>
      <c r="AI3755" s="17" t="str">
        <f>IFERROR(VLOOKUP(U3755,[1]Cruces!$O$1:$P$6,2,0),"Sin Orden")</f>
        <v>Resuelta</v>
      </c>
      <c r="AJ3755" s="17">
        <f t="shared" si="1029"/>
        <v>19</v>
      </c>
      <c r="AK3755" s="17">
        <f t="shared" si="1030"/>
        <v>11</v>
      </c>
      <c r="AL3755" s="17">
        <f t="shared" si="1031"/>
        <v>2019</v>
      </c>
      <c r="AM3755" s="17">
        <f t="shared" ca="1" si="1032"/>
        <v>372</v>
      </c>
      <c r="AN3755" s="18" t="str">
        <f>IFERROR(VLOOKUP(R3755*1,'[1]Ordenes de Servicio'!G:K,5,0),"No Cruza")</f>
        <v>No Cruza</v>
      </c>
      <c r="AO3755" s="17">
        <f t="shared" ca="1" si="1033"/>
        <v>11</v>
      </c>
      <c r="AP3755" s="17">
        <f t="shared" si="1034"/>
        <v>19</v>
      </c>
      <c r="AQ3755" s="17">
        <f t="shared" si="1035"/>
        <v>11</v>
      </c>
      <c r="AR3755" s="17">
        <f t="shared" si="1036"/>
        <v>2019</v>
      </c>
      <c r="AS3755" s="17">
        <f t="shared" ca="1" si="1037"/>
        <v>372</v>
      </c>
      <c r="AT3755" s="17" t="str">
        <f t="shared" ca="1" si="1038"/>
        <v>Si</v>
      </c>
      <c r="AU3755" s="17">
        <f t="shared" si="1039"/>
        <v>0</v>
      </c>
      <c r="AV3755" s="17" t="str">
        <f>+VLOOKUP(B3755,[1]Cruces!S:T,2,0)</f>
        <v>4. Presupuesto de Obra</v>
      </c>
    </row>
    <row r="3756" spans="1:48" hidden="1" x14ac:dyDescent="0.25">
      <c r="A3756" s="17" t="s">
        <v>6644</v>
      </c>
      <c r="B3756" s="17" t="s">
        <v>54</v>
      </c>
      <c r="C3756" s="17">
        <v>0</v>
      </c>
      <c r="D3756" s="17">
        <v>0</v>
      </c>
      <c r="E3756" s="17" t="s">
        <v>55</v>
      </c>
      <c r="F3756" s="17" t="s">
        <v>81</v>
      </c>
      <c r="G3756" s="17" t="s">
        <v>6645</v>
      </c>
      <c r="H3756" s="17">
        <v>3205058128</v>
      </c>
      <c r="I3756" s="17" t="s">
        <v>83</v>
      </c>
      <c r="J3756" s="17" t="s">
        <v>59</v>
      </c>
      <c r="K3756" s="17" t="s">
        <v>3147</v>
      </c>
      <c r="L3756" s="17" t="s">
        <v>85</v>
      </c>
      <c r="M3756" s="17" t="s">
        <v>86</v>
      </c>
      <c r="N3756" s="17" t="s">
        <v>62</v>
      </c>
      <c r="O3756" s="17">
        <v>20200306</v>
      </c>
      <c r="P3756" s="17">
        <v>20200505</v>
      </c>
      <c r="Q3756" s="17">
        <v>9353</v>
      </c>
      <c r="R3756" s="17">
        <v>27386275</v>
      </c>
      <c r="S3756" s="17" t="s">
        <v>100</v>
      </c>
      <c r="T3756" s="17" t="s">
        <v>63</v>
      </c>
      <c r="U3756" s="17" t="s">
        <v>91</v>
      </c>
      <c r="V3756" s="17">
        <f t="shared" si="1024"/>
        <v>15</v>
      </c>
      <c r="W3756" s="17">
        <v>15000</v>
      </c>
      <c r="X3756" s="17" t="s">
        <v>64</v>
      </c>
      <c r="Y3756" s="17" t="s">
        <v>65</v>
      </c>
      <c r="Z3756" s="17">
        <v>20200505</v>
      </c>
      <c r="AA3756" s="17" t="s">
        <v>78</v>
      </c>
      <c r="AB3756" s="17">
        <v>1</v>
      </c>
      <c r="AC3756" s="17" t="str">
        <f>IFERROR(VLOOKUP(A3756,[1]Cruces!AJ:AK,2,0),VLOOKUP(CONCATENATE(X3756,AA3756),[1]Cruces!G:H,2,0))</f>
        <v>Solicitud de Obra</v>
      </c>
      <c r="AD3756" s="17">
        <f t="shared" si="1025"/>
        <v>6</v>
      </c>
      <c r="AE3756" s="17">
        <f t="shared" si="1026"/>
        <v>3</v>
      </c>
      <c r="AF3756" s="17">
        <f t="shared" si="1027"/>
        <v>2020</v>
      </c>
      <c r="AG3756" s="17" t="str">
        <f>IFERROR(VLOOKUP(MID(A3756,2,4)*1,[1]Cruces!K:L,2,0),"Verificar")</f>
        <v>Magdalena</v>
      </c>
      <c r="AH3756" s="17">
        <f t="shared" ca="1" si="1028"/>
        <v>264</v>
      </c>
      <c r="AI3756" s="17" t="str">
        <f>IFERROR(VLOOKUP(U3756,[1]Cruces!$O$1:$P$6,2,0),"Sin Orden")</f>
        <v>Resuelta</v>
      </c>
      <c r="AJ3756" s="17">
        <f t="shared" si="1029"/>
        <v>5</v>
      </c>
      <c r="AK3756" s="17">
        <f t="shared" si="1030"/>
        <v>5</v>
      </c>
      <c r="AL3756" s="17">
        <f t="shared" si="1031"/>
        <v>2020</v>
      </c>
      <c r="AM3756" s="17">
        <f t="shared" ca="1" si="1032"/>
        <v>204</v>
      </c>
      <c r="AN3756" s="18" t="str">
        <f>IFERROR(VLOOKUP(R3756*1,'[1]Ordenes de Servicio'!G:K,5,0),"No Cruza")</f>
        <v>No Cruza</v>
      </c>
      <c r="AO3756" s="17">
        <f t="shared" ca="1" si="1033"/>
        <v>60</v>
      </c>
      <c r="AP3756" s="17">
        <f t="shared" si="1034"/>
        <v>5</v>
      </c>
      <c r="AQ3756" s="17">
        <f t="shared" si="1035"/>
        <v>5</v>
      </c>
      <c r="AR3756" s="17">
        <f t="shared" si="1036"/>
        <v>2020</v>
      </c>
      <c r="AS3756" s="17">
        <f t="shared" ca="1" si="1037"/>
        <v>204</v>
      </c>
      <c r="AT3756" s="17" t="str">
        <f t="shared" ca="1" si="1038"/>
        <v>No</v>
      </c>
      <c r="AU3756" s="17">
        <f t="shared" si="1039"/>
        <v>0</v>
      </c>
      <c r="AV3756" s="17" t="str">
        <f>+VLOOKUP(B3756,[1]Cruces!S:T,2,0)</f>
        <v>4. Presupuesto de Obra</v>
      </c>
    </row>
    <row r="3757" spans="1:48" hidden="1" x14ac:dyDescent="0.25">
      <c r="A3757" s="17" t="s">
        <v>10354</v>
      </c>
      <c r="B3757" s="17" t="s">
        <v>1943</v>
      </c>
      <c r="C3757" s="17">
        <v>0</v>
      </c>
      <c r="D3757" s="17">
        <v>0</v>
      </c>
      <c r="E3757" s="17" t="s">
        <v>55</v>
      </c>
      <c r="F3757" s="17" t="s">
        <v>5366</v>
      </c>
      <c r="G3757" s="17" t="s">
        <v>10355</v>
      </c>
      <c r="H3757" s="17">
        <v>3126700765</v>
      </c>
      <c r="I3757" s="17" t="s">
        <v>71</v>
      </c>
      <c r="J3757" s="17" t="s">
        <v>59</v>
      </c>
      <c r="K3757" s="17" t="s">
        <v>97</v>
      </c>
      <c r="L3757" s="17" t="s">
        <v>541</v>
      </c>
      <c r="M3757" s="17" t="s">
        <v>542</v>
      </c>
      <c r="N3757" s="17" t="s">
        <v>1946</v>
      </c>
      <c r="O3757" s="17">
        <v>20201023</v>
      </c>
      <c r="P3757" s="17">
        <v>20201023</v>
      </c>
      <c r="Q3757" s="17">
        <v>1220</v>
      </c>
      <c r="R3757" s="17">
        <v>28248585</v>
      </c>
      <c r="S3757" s="17" t="s">
        <v>6601</v>
      </c>
      <c r="T3757" s="17" t="s">
        <v>63</v>
      </c>
      <c r="U3757" s="17" t="s">
        <v>77</v>
      </c>
      <c r="V3757" s="17">
        <f t="shared" si="1024"/>
        <v>3</v>
      </c>
      <c r="W3757" s="17">
        <v>3000</v>
      </c>
      <c r="X3757" s="17" t="s">
        <v>7065</v>
      </c>
      <c r="Y3757" s="17" t="s">
        <v>1943</v>
      </c>
      <c r="Z3757" s="17">
        <v>20201023</v>
      </c>
      <c r="AA3757" s="17" t="s">
        <v>1947</v>
      </c>
      <c r="AB3757" s="17">
        <v>1</v>
      </c>
      <c r="AC3757" s="17" t="str">
        <f>IFERROR(VLOOKUP(A3757,[1]Cruces!AJ:AK,2,0),VLOOKUP(CONCATENATE(X3757,AA3757),[1]Cruces!G:H,2,0))</f>
        <v>Solicitud por BT</v>
      </c>
      <c r="AD3757" s="17">
        <f t="shared" si="1025"/>
        <v>23</v>
      </c>
      <c r="AE3757" s="17">
        <f t="shared" si="1026"/>
        <v>10</v>
      </c>
      <c r="AF3757" s="17">
        <f t="shared" si="1027"/>
        <v>2020</v>
      </c>
      <c r="AG3757" s="17" t="str">
        <f>IFERROR(VLOOKUP(MID(A3757,2,4)*1,[1]Cruces!K:L,2,0),"Verificar")</f>
        <v>Atlántico Sur</v>
      </c>
      <c r="AH3757" s="17">
        <f t="shared" ca="1" si="1028"/>
        <v>33</v>
      </c>
      <c r="AI3757" s="17" t="str">
        <f>IFERROR(VLOOKUP(U3757,[1]Cruces!$O$1:$P$6,2,0),"Sin Orden")</f>
        <v>Pendiente</v>
      </c>
      <c r="AJ3757" s="17">
        <f t="shared" si="1029"/>
        <v>23</v>
      </c>
      <c r="AK3757" s="17">
        <f t="shared" si="1030"/>
        <v>10</v>
      </c>
      <c r="AL3757" s="17">
        <f t="shared" si="1031"/>
        <v>2020</v>
      </c>
      <c r="AM3757" s="17">
        <f t="shared" ca="1" si="1032"/>
        <v>33</v>
      </c>
      <c r="AN3757" s="18">
        <f>IFERROR(VLOOKUP(R3757*1,'[1]Ordenes de Servicio'!G:K,5,0),"No Cruza")</f>
        <v>44127</v>
      </c>
      <c r="AO3757" s="17">
        <f t="shared" ca="1" si="1033"/>
        <v>33</v>
      </c>
      <c r="AP3757" s="17">
        <f t="shared" si="1034"/>
        <v>23</v>
      </c>
      <c r="AQ3757" s="17">
        <f t="shared" si="1035"/>
        <v>10</v>
      </c>
      <c r="AR3757" s="17">
        <f t="shared" si="1036"/>
        <v>2020</v>
      </c>
      <c r="AS3757" s="17">
        <f t="shared" ca="1" si="1037"/>
        <v>33</v>
      </c>
      <c r="AT3757" s="17" t="str">
        <f t="shared" ca="1" si="1038"/>
        <v>No</v>
      </c>
      <c r="AU3757" s="17">
        <f t="shared" si="1039"/>
        <v>0</v>
      </c>
      <c r="AV3757" s="17" t="str">
        <f>+VLOOKUP(B3757,[1]Cruces!S:T,2,0)</f>
        <v>7. Ejecución en Campo OS BT</v>
      </c>
    </row>
    <row r="3758" spans="1:48" hidden="1" x14ac:dyDescent="0.25">
      <c r="A3758" s="22" t="s">
        <v>6646</v>
      </c>
      <c r="B3758" t="s">
        <v>68</v>
      </c>
      <c r="C3758">
        <v>0</v>
      </c>
      <c r="D3758">
        <v>0</v>
      </c>
      <c r="E3758" t="s">
        <v>55</v>
      </c>
      <c r="F3758" t="s">
        <v>232</v>
      </c>
      <c r="G3758" t="s">
        <v>4697</v>
      </c>
      <c r="H3758">
        <v>3005618583</v>
      </c>
      <c r="I3758" t="s">
        <v>116</v>
      </c>
      <c r="J3758" t="s">
        <v>59</v>
      </c>
      <c r="K3758" t="s">
        <v>6647</v>
      </c>
      <c r="L3758" t="s">
        <v>111</v>
      </c>
      <c r="M3758" t="s">
        <v>112</v>
      </c>
      <c r="N3758" t="s">
        <v>75</v>
      </c>
      <c r="O3758">
        <v>20180822</v>
      </c>
      <c r="P3758">
        <v>20180925</v>
      </c>
      <c r="Q3758">
        <v>1210</v>
      </c>
      <c r="R3758">
        <v>27121652</v>
      </c>
      <c r="S3758" s="17" t="s">
        <v>76</v>
      </c>
      <c r="T3758" t="s">
        <v>63</v>
      </c>
      <c r="U3758" t="s">
        <v>88</v>
      </c>
      <c r="V3758" s="17">
        <f t="shared" si="1024"/>
        <v>112.5</v>
      </c>
      <c r="W3758">
        <v>112500</v>
      </c>
      <c r="X3758" t="s">
        <v>64</v>
      </c>
      <c r="Y3758" t="s">
        <v>105</v>
      </c>
      <c r="Z3758">
        <v>20200925</v>
      </c>
      <c r="AA3758" t="s">
        <v>101</v>
      </c>
      <c r="AB3758" s="17">
        <v>1</v>
      </c>
      <c r="AC3758" s="17" t="str">
        <f>IFERROR(VLOOKUP(A3758,[1]Cruces!AJ:AK,2,0),VLOOKUP(CONCATENATE(X3758,AA3758),[1]Cruces!G:H,2,0))</f>
        <v>Solicitud de Obra</v>
      </c>
      <c r="AD3758" s="17">
        <f t="shared" si="1025"/>
        <v>22</v>
      </c>
      <c r="AE3758" s="17">
        <f t="shared" si="1026"/>
        <v>8</v>
      </c>
      <c r="AF3758" s="17">
        <f t="shared" si="1027"/>
        <v>2018</v>
      </c>
      <c r="AG3758" s="17" t="str">
        <f>IFERROR(VLOOKUP(MID(A3758,2,4)*1,[1]Cruces!K:L,2,0),"Verificar")</f>
        <v>Atlántico Sur</v>
      </c>
      <c r="AH3758" s="17">
        <f t="shared" ca="1" si="1028"/>
        <v>826</v>
      </c>
      <c r="AI3758" s="17" t="str">
        <f>IFERROR(VLOOKUP(U3758,[1]Cruces!$O$1:$P$6,2,0),"Sin Orden")</f>
        <v>Resuelta</v>
      </c>
      <c r="AJ3758" s="17">
        <f t="shared" si="1029"/>
        <v>25</v>
      </c>
      <c r="AK3758" s="17">
        <f t="shared" si="1030"/>
        <v>9</v>
      </c>
      <c r="AL3758" s="17">
        <f t="shared" si="1031"/>
        <v>2020</v>
      </c>
      <c r="AM3758" s="17">
        <f t="shared" ca="1" si="1032"/>
        <v>61</v>
      </c>
      <c r="AN3758" s="18" t="str">
        <f>IFERROR(VLOOKUP(R3758*1,'[1]Ordenes de Servicio'!G:K,5,0),"No Cruza")</f>
        <v>No Cruza</v>
      </c>
      <c r="AO3758" s="17">
        <f t="shared" ca="1" si="1033"/>
        <v>765</v>
      </c>
      <c r="AP3758" s="17">
        <f t="shared" si="1034"/>
        <v>25</v>
      </c>
      <c r="AQ3758" s="17">
        <f t="shared" si="1035"/>
        <v>9</v>
      </c>
      <c r="AR3758" s="17">
        <f t="shared" si="1036"/>
        <v>2018</v>
      </c>
      <c r="AS3758" s="17">
        <f t="shared" ca="1" si="1037"/>
        <v>792</v>
      </c>
      <c r="AT3758" s="17" t="str">
        <f t="shared" ca="1" si="1038"/>
        <v>Si</v>
      </c>
      <c r="AU3758" s="17">
        <f t="shared" si="1039"/>
        <v>731</v>
      </c>
      <c r="AV3758" s="17" t="str">
        <f>+VLOOKUP(B3758,[1]Cruces!S:T,2,0)</f>
        <v>5. Consultoría / Adjudicación</v>
      </c>
    </row>
    <row r="3759" spans="1:48" hidden="1" x14ac:dyDescent="0.25">
      <c r="A3759" s="22" t="s">
        <v>6648</v>
      </c>
      <c r="B3759" t="s">
        <v>296</v>
      </c>
      <c r="C3759">
        <v>2340240</v>
      </c>
      <c r="D3759">
        <v>20147522</v>
      </c>
      <c r="E3759" t="s">
        <v>93</v>
      </c>
      <c r="F3759" t="s">
        <v>56</v>
      </c>
      <c r="G3759" t="s">
        <v>6649</v>
      </c>
      <c r="H3759">
        <v>3107342128</v>
      </c>
      <c r="I3759" t="s">
        <v>116</v>
      </c>
      <c r="J3759" t="s">
        <v>6650</v>
      </c>
      <c r="K3759" t="s">
        <v>97</v>
      </c>
      <c r="L3759" t="s">
        <v>299</v>
      </c>
      <c r="M3759" t="s">
        <v>300</v>
      </c>
      <c r="N3759" t="s">
        <v>301</v>
      </c>
      <c r="O3759">
        <v>20201118</v>
      </c>
      <c r="P3759">
        <v>20201118</v>
      </c>
      <c r="Q3759">
        <v>1110</v>
      </c>
      <c r="R3759">
        <v>28290043</v>
      </c>
      <c r="S3759" s="17" t="s">
        <v>100</v>
      </c>
      <c r="T3759" t="s">
        <v>63</v>
      </c>
      <c r="U3759" t="s">
        <v>77</v>
      </c>
      <c r="V3759" s="17">
        <f t="shared" si="1024"/>
        <v>37.5</v>
      </c>
      <c r="W3759">
        <v>37500</v>
      </c>
      <c r="X3759" t="s">
        <v>89</v>
      </c>
      <c r="Y3759" t="s">
        <v>296</v>
      </c>
      <c r="Z3759">
        <v>20201118</v>
      </c>
      <c r="AA3759" t="s">
        <v>78</v>
      </c>
      <c r="AB3759" s="17">
        <v>1</v>
      </c>
      <c r="AC3759" s="17" t="str">
        <f>IFERROR(VLOOKUP(A3759,[1]Cruces!AJ:AK,2,0),VLOOKUP(CONCATENATE(X3759,AA3759),[1]Cruces!G:H,2,0))</f>
        <v>Solicitud de Obra</v>
      </c>
      <c r="AD3759" s="17">
        <f t="shared" si="1025"/>
        <v>18</v>
      </c>
      <c r="AE3759" s="17">
        <f t="shared" si="1026"/>
        <v>11</v>
      </c>
      <c r="AF3759" s="17">
        <f t="shared" si="1027"/>
        <v>2020</v>
      </c>
      <c r="AG3759" s="17" t="str">
        <f>IFERROR(VLOOKUP(MID(A3759,2,4)*1,[1]Cruces!K:L,2,0),"Verificar")</f>
        <v>Atlántico Norte</v>
      </c>
      <c r="AH3759" s="17">
        <f t="shared" ca="1" si="1028"/>
        <v>7</v>
      </c>
      <c r="AI3759" s="17" t="str">
        <f>IFERROR(VLOOKUP(U3759,[1]Cruces!$O$1:$P$6,2,0),"Sin Orden")</f>
        <v>Pendiente</v>
      </c>
      <c r="AJ3759" s="17">
        <f t="shared" si="1029"/>
        <v>18</v>
      </c>
      <c r="AK3759" s="17">
        <f t="shared" si="1030"/>
        <v>11</v>
      </c>
      <c r="AL3759" s="17">
        <f t="shared" si="1031"/>
        <v>2020</v>
      </c>
      <c r="AM3759" s="17">
        <f t="shared" ca="1" si="1032"/>
        <v>7</v>
      </c>
      <c r="AN3759" s="18" t="str">
        <f>IFERROR(VLOOKUP(R3759*1,'[1]Ordenes de Servicio'!G:K,5,0),"No Cruza")</f>
        <v>No Cruza</v>
      </c>
      <c r="AO3759" s="17">
        <f t="shared" ca="1" si="1033"/>
        <v>7</v>
      </c>
      <c r="AP3759" s="17">
        <f t="shared" si="1034"/>
        <v>18</v>
      </c>
      <c r="AQ3759" s="17">
        <f t="shared" si="1035"/>
        <v>11</v>
      </c>
      <c r="AR3759" s="17">
        <f t="shared" si="1036"/>
        <v>2020</v>
      </c>
      <c r="AS3759" s="17">
        <f t="shared" ca="1" si="1037"/>
        <v>7</v>
      </c>
      <c r="AT3759" s="17" t="str">
        <f t="shared" ca="1" si="1038"/>
        <v>No</v>
      </c>
      <c r="AU3759" s="17">
        <f t="shared" si="1039"/>
        <v>0</v>
      </c>
      <c r="AV3759" s="17" t="str">
        <f>+VLOOKUP(B3759,[1]Cruces!S:T,2,0)</f>
        <v>3. Evaluación Técnico Ecónomica</v>
      </c>
    </row>
    <row r="3760" spans="1:48" x14ac:dyDescent="0.25">
      <c r="A3760" s="22" t="s">
        <v>6651</v>
      </c>
      <c r="B3760" t="s">
        <v>80</v>
      </c>
      <c r="C3760">
        <v>0</v>
      </c>
      <c r="D3760">
        <v>0</v>
      </c>
      <c r="E3760" t="s">
        <v>55</v>
      </c>
      <c r="F3760" t="s">
        <v>56</v>
      </c>
      <c r="G3760" t="s">
        <v>6652</v>
      </c>
      <c r="H3760">
        <v>0</v>
      </c>
      <c r="I3760" t="s">
        <v>116</v>
      </c>
      <c r="J3760" t="s">
        <v>59</v>
      </c>
      <c r="K3760" t="s">
        <v>6653</v>
      </c>
      <c r="L3760" t="s">
        <v>172</v>
      </c>
      <c r="M3760" t="s">
        <v>173</v>
      </c>
      <c r="N3760" t="s">
        <v>87</v>
      </c>
      <c r="O3760">
        <v>20150317</v>
      </c>
      <c r="P3760">
        <v>20150507</v>
      </c>
      <c r="Q3760">
        <v>9510</v>
      </c>
      <c r="R3760">
        <v>21470384</v>
      </c>
      <c r="S3760" s="17" t="s">
        <v>76</v>
      </c>
      <c r="T3760" t="s">
        <v>63</v>
      </c>
      <c r="U3760" t="s">
        <v>91</v>
      </c>
      <c r="V3760" s="17">
        <f t="shared" si="1024"/>
        <v>100</v>
      </c>
      <c r="W3760">
        <v>100000</v>
      </c>
      <c r="X3760" t="s">
        <v>64</v>
      </c>
      <c r="Y3760" t="s">
        <v>80</v>
      </c>
      <c r="Z3760">
        <v>20150507</v>
      </c>
      <c r="AA3760" t="s">
        <v>137</v>
      </c>
      <c r="AB3760" s="17">
        <v>1</v>
      </c>
      <c r="AC3760" s="17" t="str">
        <f>IFERROR(VLOOKUP(A3760,[1]Cruces!AJ:AK,2,0),VLOOKUP(CONCATENATE(X3760,AA3760),[1]Cruces!G:H,2,0))</f>
        <v>Solicitud de Obra</v>
      </c>
      <c r="AD3760" s="17">
        <f t="shared" si="1025"/>
        <v>17</v>
      </c>
      <c r="AE3760" s="17">
        <f t="shared" si="1026"/>
        <v>3</v>
      </c>
      <c r="AF3760" s="17">
        <f t="shared" si="1027"/>
        <v>2015</v>
      </c>
      <c r="AG3760" s="17" t="str">
        <f>IFERROR(VLOOKUP(MID(A3760,2,4)*1,[1]Cruces!K:L,2,0),"Verificar")</f>
        <v>Atlántico Norte</v>
      </c>
      <c r="AH3760" s="17">
        <f t="shared" ca="1" si="1028"/>
        <v>2080</v>
      </c>
      <c r="AI3760" s="17" t="str">
        <f>IFERROR(VLOOKUP(U3760,[1]Cruces!$O$1:$P$6,2,0),"Sin Orden")</f>
        <v>Resuelta</v>
      </c>
      <c r="AJ3760" s="17">
        <f t="shared" si="1029"/>
        <v>7</v>
      </c>
      <c r="AK3760" s="17">
        <f t="shared" si="1030"/>
        <v>5</v>
      </c>
      <c r="AL3760" s="17">
        <f t="shared" si="1031"/>
        <v>2015</v>
      </c>
      <c r="AM3760" s="17">
        <f t="shared" ca="1" si="1032"/>
        <v>2029</v>
      </c>
      <c r="AN3760" s="18" t="str">
        <f>IFERROR(VLOOKUP(R3760*1,'[1]Ordenes de Servicio'!G:K,5,0),"No Cruza")</f>
        <v>No Cruza</v>
      </c>
      <c r="AO3760" s="17">
        <f t="shared" ca="1" si="1033"/>
        <v>51</v>
      </c>
      <c r="AP3760" s="17">
        <f t="shared" si="1034"/>
        <v>7</v>
      </c>
      <c r="AQ3760" s="17">
        <f t="shared" si="1035"/>
        <v>5</v>
      </c>
      <c r="AR3760" s="17">
        <f t="shared" si="1036"/>
        <v>2015</v>
      </c>
      <c r="AS3760" s="17">
        <f t="shared" ca="1" si="1037"/>
        <v>2029</v>
      </c>
      <c r="AT3760" s="17" t="str">
        <f t="shared" ca="1" si="1038"/>
        <v>Si</v>
      </c>
      <c r="AU3760" s="17">
        <f t="shared" si="1039"/>
        <v>0</v>
      </c>
      <c r="AV3760" s="17" t="str">
        <f>+VLOOKUP(B3760,[1]Cruces!S:T,2,0)</f>
        <v>8. Puesta en Servicio</v>
      </c>
    </row>
    <row r="3761" spans="1:48" x14ac:dyDescent="0.25">
      <c r="A3761" s="22" t="s">
        <v>6654</v>
      </c>
      <c r="B3761" t="s">
        <v>80</v>
      </c>
      <c r="C3761">
        <v>2323197</v>
      </c>
      <c r="D3761">
        <v>20160355</v>
      </c>
      <c r="E3761" t="s">
        <v>93</v>
      </c>
      <c r="F3761" t="s">
        <v>56</v>
      </c>
      <c r="G3761" t="s">
        <v>6655</v>
      </c>
      <c r="H3761">
        <v>3194110680</v>
      </c>
      <c r="I3761" t="s">
        <v>182</v>
      </c>
      <c r="J3761" t="s">
        <v>6656</v>
      </c>
      <c r="K3761" t="s">
        <v>6657</v>
      </c>
      <c r="L3761" t="s">
        <v>117</v>
      </c>
      <c r="M3761" t="s">
        <v>118</v>
      </c>
      <c r="N3761" t="s">
        <v>87</v>
      </c>
      <c r="O3761">
        <v>20190926</v>
      </c>
      <c r="P3761">
        <v>20200110</v>
      </c>
      <c r="Q3761">
        <v>1110</v>
      </c>
      <c r="R3761">
        <v>27028462</v>
      </c>
      <c r="S3761" s="17" t="s">
        <v>76</v>
      </c>
      <c r="T3761" t="s">
        <v>63</v>
      </c>
      <c r="U3761" t="s">
        <v>88</v>
      </c>
      <c r="V3761" s="17">
        <f t="shared" si="1024"/>
        <v>75</v>
      </c>
      <c r="W3761">
        <v>75000</v>
      </c>
      <c r="X3761" t="s">
        <v>89</v>
      </c>
      <c r="Y3761" t="s">
        <v>80</v>
      </c>
      <c r="Z3761">
        <v>20200110</v>
      </c>
      <c r="AA3761" t="s">
        <v>101</v>
      </c>
      <c r="AB3761" s="17">
        <v>1</v>
      </c>
      <c r="AC3761" s="17" t="str">
        <f>IFERROR(VLOOKUP(A3761,[1]Cruces!AJ:AK,2,0),VLOOKUP(CONCATENATE(X3761,AA3761),[1]Cruces!G:H,2,0))</f>
        <v>Solicitud de Obra</v>
      </c>
      <c r="AD3761" s="17">
        <f t="shared" si="1025"/>
        <v>26</v>
      </c>
      <c r="AE3761" s="17">
        <f t="shared" si="1026"/>
        <v>9</v>
      </c>
      <c r="AF3761" s="17">
        <f t="shared" si="1027"/>
        <v>2019</v>
      </c>
      <c r="AG3761" s="17" t="str">
        <f>IFERROR(VLOOKUP(MID(A3761,2,4)*1,[1]Cruces!K:L,2,0),"Verificar")</f>
        <v>Atlántico Norte</v>
      </c>
      <c r="AH3761" s="17">
        <f t="shared" ca="1" si="1028"/>
        <v>426</v>
      </c>
      <c r="AI3761" s="17" t="str">
        <f>IFERROR(VLOOKUP(U3761,[1]Cruces!$O$1:$P$6,2,0),"Sin Orden")</f>
        <v>Resuelta</v>
      </c>
      <c r="AJ3761" s="17">
        <f t="shared" si="1029"/>
        <v>10</v>
      </c>
      <c r="AK3761" s="17">
        <f t="shared" si="1030"/>
        <v>1</v>
      </c>
      <c r="AL3761" s="17">
        <f t="shared" si="1031"/>
        <v>2020</v>
      </c>
      <c r="AM3761" s="17">
        <f t="shared" ca="1" si="1032"/>
        <v>320</v>
      </c>
      <c r="AN3761" s="18" t="str">
        <f>IFERROR(VLOOKUP(R3761*1,'[1]Ordenes de Servicio'!G:K,5,0),"No Cruza")</f>
        <v>No Cruza</v>
      </c>
      <c r="AO3761" s="17">
        <f t="shared" ca="1" si="1033"/>
        <v>106</v>
      </c>
      <c r="AP3761" s="17">
        <f t="shared" si="1034"/>
        <v>10</v>
      </c>
      <c r="AQ3761" s="17">
        <f t="shared" si="1035"/>
        <v>1</v>
      </c>
      <c r="AR3761" s="17">
        <f t="shared" si="1036"/>
        <v>2020</v>
      </c>
      <c r="AS3761" s="17">
        <f t="shared" ca="1" si="1037"/>
        <v>320</v>
      </c>
      <c r="AT3761" s="17" t="str">
        <f t="shared" ca="1" si="1038"/>
        <v>No</v>
      </c>
      <c r="AU3761" s="17">
        <f t="shared" si="1039"/>
        <v>0</v>
      </c>
      <c r="AV3761" s="17" t="str">
        <f>+VLOOKUP(B3761,[1]Cruces!S:T,2,0)</f>
        <v>8. Puesta en Servicio</v>
      </c>
    </row>
    <row r="3762" spans="1:48" hidden="1" x14ac:dyDescent="0.25">
      <c r="A3762" s="22" t="s">
        <v>10356</v>
      </c>
      <c r="B3762" t="s">
        <v>569</v>
      </c>
      <c r="C3762">
        <v>0</v>
      </c>
      <c r="D3762">
        <v>0</v>
      </c>
      <c r="E3762" t="s">
        <v>55</v>
      </c>
      <c r="F3762" t="s">
        <v>7098</v>
      </c>
      <c r="G3762" t="s">
        <v>10357</v>
      </c>
      <c r="H3762">
        <v>3007248128</v>
      </c>
      <c r="I3762" t="s">
        <v>71</v>
      </c>
      <c r="J3762" t="s">
        <v>59</v>
      </c>
      <c r="K3762" t="s">
        <v>97</v>
      </c>
      <c r="L3762" t="s">
        <v>7101</v>
      </c>
      <c r="M3762" t="s">
        <v>7102</v>
      </c>
      <c r="N3762" t="s">
        <v>572</v>
      </c>
      <c r="O3762">
        <v>20201006</v>
      </c>
      <c r="P3762">
        <v>20201006</v>
      </c>
      <c r="Q3762">
        <v>9332</v>
      </c>
      <c r="R3762">
        <v>0</v>
      </c>
      <c r="T3762" t="s">
        <v>63</v>
      </c>
      <c r="V3762" s="17">
        <f t="shared" si="1024"/>
        <v>3</v>
      </c>
      <c r="W3762">
        <v>3000</v>
      </c>
      <c r="X3762" t="s">
        <v>7065</v>
      </c>
      <c r="Y3762" t="s">
        <v>150</v>
      </c>
      <c r="Z3762">
        <v>20201030</v>
      </c>
      <c r="AA3762" t="s">
        <v>1947</v>
      </c>
      <c r="AB3762" s="17">
        <v>1</v>
      </c>
      <c r="AC3762" s="17" t="str">
        <f>IFERROR(VLOOKUP(A3762,[1]Cruces!AJ:AK,2,0),VLOOKUP(CONCATENATE(X3762,AA3762),[1]Cruces!G:H,2,0))</f>
        <v>Solicitud por BT</v>
      </c>
      <c r="AD3762" s="17">
        <f t="shared" si="1025"/>
        <v>6</v>
      </c>
      <c r="AE3762" s="17">
        <f t="shared" si="1026"/>
        <v>10</v>
      </c>
      <c r="AF3762" s="17">
        <f t="shared" si="1027"/>
        <v>2020</v>
      </c>
      <c r="AG3762" s="17" t="str">
        <f>IFERROR(VLOOKUP(MID(A3762,2,4)*1,[1]Cruces!K:L,2,0),"Verificar")</f>
        <v>Guajira</v>
      </c>
      <c r="AH3762" s="17">
        <f t="shared" ca="1" si="1028"/>
        <v>50</v>
      </c>
      <c r="AI3762" s="17" t="str">
        <f>IFERROR(VLOOKUP(U3762,[1]Cruces!$O$1:$P$6,2,0),"Sin Orden")</f>
        <v>Sin Orden</v>
      </c>
      <c r="AJ3762" s="17">
        <f t="shared" si="1029"/>
        <v>30</v>
      </c>
      <c r="AK3762" s="17">
        <f t="shared" si="1030"/>
        <v>10</v>
      </c>
      <c r="AL3762" s="17">
        <f t="shared" si="1031"/>
        <v>2020</v>
      </c>
      <c r="AM3762" s="17">
        <f t="shared" ca="1" si="1032"/>
        <v>26</v>
      </c>
      <c r="AN3762" s="18" t="str">
        <f>IFERROR(VLOOKUP(R3762*1,'[1]Ordenes de Servicio'!G:K,5,0),"No Cruza")</f>
        <v>No Cruza</v>
      </c>
      <c r="AO3762" s="17">
        <f t="shared" ca="1" si="1033"/>
        <v>26</v>
      </c>
      <c r="AP3762" s="17">
        <f t="shared" si="1034"/>
        <v>6</v>
      </c>
      <c r="AQ3762" s="17">
        <f t="shared" si="1035"/>
        <v>10</v>
      </c>
      <c r="AR3762" s="17">
        <f t="shared" si="1036"/>
        <v>2020</v>
      </c>
      <c r="AS3762" s="17">
        <f t="shared" ca="1" si="1037"/>
        <v>50</v>
      </c>
      <c r="AT3762" s="17" t="str">
        <f t="shared" ca="1" si="1038"/>
        <v>No</v>
      </c>
      <c r="AU3762" s="17">
        <f t="shared" si="1039"/>
        <v>24</v>
      </c>
      <c r="AV3762" s="17" t="str">
        <f>+VLOOKUP(B3762,[1]Cruces!S:T,2,0)</f>
        <v>1. Solicitud</v>
      </c>
    </row>
    <row r="3763" spans="1:48" hidden="1" x14ac:dyDescent="0.25">
      <c r="A3763" s="22" t="s">
        <v>6658</v>
      </c>
      <c r="B3763" t="s">
        <v>54</v>
      </c>
      <c r="C3763">
        <v>0</v>
      </c>
      <c r="D3763">
        <v>0</v>
      </c>
      <c r="E3763" t="s">
        <v>55</v>
      </c>
      <c r="F3763" t="s">
        <v>232</v>
      </c>
      <c r="G3763" t="s">
        <v>6659</v>
      </c>
      <c r="H3763">
        <v>0</v>
      </c>
      <c r="I3763" t="s">
        <v>71</v>
      </c>
      <c r="J3763" t="s">
        <v>59</v>
      </c>
      <c r="K3763" t="s">
        <v>6660</v>
      </c>
      <c r="L3763" t="s">
        <v>280</v>
      </c>
      <c r="M3763" t="s">
        <v>281</v>
      </c>
      <c r="N3763" t="s">
        <v>62</v>
      </c>
      <c r="O3763">
        <v>20200207</v>
      </c>
      <c r="P3763">
        <v>20200214</v>
      </c>
      <c r="Q3763">
        <v>9520</v>
      </c>
      <c r="R3763">
        <v>27153764</v>
      </c>
      <c r="S3763" t="s">
        <v>100</v>
      </c>
      <c r="T3763" t="s">
        <v>63</v>
      </c>
      <c r="U3763" t="s">
        <v>91</v>
      </c>
      <c r="V3763" s="17">
        <f t="shared" si="1024"/>
        <v>25</v>
      </c>
      <c r="W3763">
        <v>25000</v>
      </c>
      <c r="X3763" t="s">
        <v>64</v>
      </c>
      <c r="Y3763" t="s">
        <v>65</v>
      </c>
      <c r="Z3763">
        <v>20200214</v>
      </c>
      <c r="AA3763" t="s">
        <v>78</v>
      </c>
      <c r="AB3763" s="17">
        <v>1</v>
      </c>
      <c r="AC3763" s="17" t="str">
        <f>IFERROR(VLOOKUP(A3763,[1]Cruces!AJ:AK,2,0),VLOOKUP(CONCATENATE(X3763,AA3763),[1]Cruces!G:H,2,0))</f>
        <v>Solicitud de Obra</v>
      </c>
      <c r="AD3763" s="17">
        <f t="shared" si="1025"/>
        <v>7</v>
      </c>
      <c r="AE3763" s="17">
        <f t="shared" si="1026"/>
        <v>2</v>
      </c>
      <c r="AF3763" s="17">
        <f t="shared" si="1027"/>
        <v>2020</v>
      </c>
      <c r="AG3763" s="17" t="str">
        <f>IFERROR(VLOOKUP(MID(A3763,2,4)*1,[1]Cruces!K:L,2,0),"Verificar")</f>
        <v>Atlántico Sur</v>
      </c>
      <c r="AH3763" s="17">
        <f t="shared" ca="1" si="1028"/>
        <v>292</v>
      </c>
      <c r="AI3763" s="17" t="str">
        <f>IFERROR(VLOOKUP(U3763,[1]Cruces!$O$1:$P$6,2,0),"Sin Orden")</f>
        <v>Resuelta</v>
      </c>
      <c r="AJ3763" s="17">
        <f t="shared" si="1029"/>
        <v>14</v>
      </c>
      <c r="AK3763" s="17">
        <f t="shared" si="1030"/>
        <v>2</v>
      </c>
      <c r="AL3763" s="17">
        <f t="shared" si="1031"/>
        <v>2020</v>
      </c>
      <c r="AM3763" s="17">
        <f t="shared" ca="1" si="1032"/>
        <v>285</v>
      </c>
      <c r="AN3763" s="18" t="str">
        <f>IFERROR(VLOOKUP(R3763*1,'[1]Ordenes de Servicio'!G:K,5,0),"No Cruza")</f>
        <v>No Cruza</v>
      </c>
      <c r="AO3763" s="17">
        <f t="shared" ca="1" si="1033"/>
        <v>7</v>
      </c>
      <c r="AP3763" s="17">
        <f t="shared" si="1034"/>
        <v>14</v>
      </c>
      <c r="AQ3763" s="17">
        <f t="shared" si="1035"/>
        <v>2</v>
      </c>
      <c r="AR3763" s="17">
        <f t="shared" si="1036"/>
        <v>2020</v>
      </c>
      <c r="AS3763" s="17">
        <f t="shared" ca="1" si="1037"/>
        <v>285</v>
      </c>
      <c r="AT3763" s="17" t="str">
        <f t="shared" ca="1" si="1038"/>
        <v>No</v>
      </c>
      <c r="AU3763" s="17">
        <f t="shared" si="1039"/>
        <v>0</v>
      </c>
      <c r="AV3763" s="17" t="str">
        <f>+VLOOKUP(B3763,[1]Cruces!S:T,2,0)</f>
        <v>4. Presupuesto de Obra</v>
      </c>
    </row>
    <row r="3764" spans="1:48" hidden="1" x14ac:dyDescent="0.25">
      <c r="A3764" s="22" t="s">
        <v>10358</v>
      </c>
      <c r="B3764" t="s">
        <v>6595</v>
      </c>
      <c r="C3764">
        <v>0</v>
      </c>
      <c r="D3764">
        <v>0</v>
      </c>
      <c r="E3764" t="s">
        <v>55</v>
      </c>
      <c r="F3764" t="s">
        <v>56</v>
      </c>
      <c r="G3764" t="s">
        <v>10359</v>
      </c>
      <c r="H3764">
        <v>0</v>
      </c>
      <c r="I3764" t="s">
        <v>71</v>
      </c>
      <c r="J3764" t="s">
        <v>59</v>
      </c>
      <c r="K3764" t="s">
        <v>10360</v>
      </c>
      <c r="L3764" t="s">
        <v>299</v>
      </c>
      <c r="M3764" t="s">
        <v>300</v>
      </c>
      <c r="N3764" t="s">
        <v>6600</v>
      </c>
      <c r="O3764">
        <v>20200312</v>
      </c>
      <c r="P3764">
        <v>20200318</v>
      </c>
      <c r="Q3764">
        <v>9530</v>
      </c>
      <c r="R3764">
        <v>27258447</v>
      </c>
      <c r="S3764" t="s">
        <v>6601</v>
      </c>
      <c r="T3764" t="s">
        <v>63</v>
      </c>
      <c r="U3764" t="s">
        <v>91</v>
      </c>
      <c r="V3764" s="17">
        <f t="shared" si="1024"/>
        <v>3</v>
      </c>
      <c r="W3764">
        <v>3000</v>
      </c>
      <c r="X3764" t="s">
        <v>7065</v>
      </c>
      <c r="Y3764" t="s">
        <v>6595</v>
      </c>
      <c r="Z3764">
        <v>20200318</v>
      </c>
      <c r="AA3764" t="s">
        <v>1947</v>
      </c>
      <c r="AB3764" s="17">
        <v>1</v>
      </c>
      <c r="AC3764" s="17" t="str">
        <f>IFERROR(VLOOKUP(A3764,[1]Cruces!AJ:AK,2,0),VLOOKUP(CONCATENATE(X3764,AA3764),[1]Cruces!G:H,2,0))</f>
        <v>Solicitud por BT</v>
      </c>
      <c r="AD3764" s="17">
        <f t="shared" si="1025"/>
        <v>12</v>
      </c>
      <c r="AE3764" s="17">
        <f t="shared" si="1026"/>
        <v>3</v>
      </c>
      <c r="AF3764" s="17">
        <f t="shared" si="1027"/>
        <v>2020</v>
      </c>
      <c r="AG3764" s="17" t="str">
        <f>IFERROR(VLOOKUP(MID(A3764,2,4)*1,[1]Cruces!K:L,2,0),"Verificar")</f>
        <v>Atlántico Norte</v>
      </c>
      <c r="AH3764" s="17">
        <f t="shared" ca="1" si="1028"/>
        <v>258</v>
      </c>
      <c r="AI3764" s="17" t="str">
        <f>IFERROR(VLOOKUP(U3764,[1]Cruces!$O$1:$P$6,2,0),"Sin Orden")</f>
        <v>Resuelta</v>
      </c>
      <c r="AJ3764" s="17">
        <f t="shared" si="1029"/>
        <v>18</v>
      </c>
      <c r="AK3764" s="17">
        <f t="shared" si="1030"/>
        <v>3</v>
      </c>
      <c r="AL3764" s="17">
        <f t="shared" si="1031"/>
        <v>2020</v>
      </c>
      <c r="AM3764" s="17">
        <f t="shared" ca="1" si="1032"/>
        <v>252</v>
      </c>
      <c r="AN3764" s="18" t="str">
        <f>IFERROR(VLOOKUP(R3764*1,'[1]Ordenes de Servicio'!G:K,5,0),"No Cruza")</f>
        <v>No Cruza</v>
      </c>
      <c r="AO3764" s="17">
        <f t="shared" ca="1" si="1033"/>
        <v>6</v>
      </c>
      <c r="AP3764" s="17">
        <f t="shared" si="1034"/>
        <v>18</v>
      </c>
      <c r="AQ3764" s="17">
        <f t="shared" si="1035"/>
        <v>3</v>
      </c>
      <c r="AR3764" s="17">
        <f t="shared" si="1036"/>
        <v>2020</v>
      </c>
      <c r="AS3764" s="17">
        <f t="shared" ca="1" si="1037"/>
        <v>252</v>
      </c>
      <c r="AT3764" s="17" t="str">
        <f t="shared" ca="1" si="1038"/>
        <v>No</v>
      </c>
      <c r="AU3764" s="17">
        <f t="shared" si="1039"/>
        <v>0</v>
      </c>
      <c r="AV3764" s="17" t="str">
        <f>+VLOOKUP(B3764,[1]Cruces!S:T,2,0)</f>
        <v>7. Ejecución en Campo OS BT</v>
      </c>
    </row>
    <row r="3765" spans="1:48" hidden="1" x14ac:dyDescent="0.25">
      <c r="A3765" s="22" t="s">
        <v>10361</v>
      </c>
      <c r="B3765" t="s">
        <v>6595</v>
      </c>
      <c r="C3765">
        <v>0</v>
      </c>
      <c r="D3765">
        <v>0</v>
      </c>
      <c r="E3765" t="s">
        <v>55</v>
      </c>
      <c r="F3765" t="s">
        <v>5366</v>
      </c>
      <c r="G3765" t="s">
        <v>10362</v>
      </c>
      <c r="H3765">
        <v>3005075589</v>
      </c>
      <c r="I3765" t="s">
        <v>71</v>
      </c>
      <c r="J3765" t="s">
        <v>59</v>
      </c>
      <c r="K3765" t="s">
        <v>10363</v>
      </c>
      <c r="L3765" t="s">
        <v>5368</v>
      </c>
      <c r="M3765" t="s">
        <v>5369</v>
      </c>
      <c r="N3765" t="s">
        <v>6600</v>
      </c>
      <c r="O3765">
        <v>20201029</v>
      </c>
      <c r="P3765">
        <v>20201113</v>
      </c>
      <c r="Q3765">
        <v>1180</v>
      </c>
      <c r="R3765">
        <v>28289090</v>
      </c>
      <c r="S3765" t="s">
        <v>6601</v>
      </c>
      <c r="T3765" t="s">
        <v>63</v>
      </c>
      <c r="U3765" t="s">
        <v>77</v>
      </c>
      <c r="V3765" s="17">
        <f t="shared" si="1024"/>
        <v>3</v>
      </c>
      <c r="W3765">
        <v>3000</v>
      </c>
      <c r="X3765" t="s">
        <v>7065</v>
      </c>
      <c r="Y3765" t="s">
        <v>6595</v>
      </c>
      <c r="Z3765">
        <v>20201113</v>
      </c>
      <c r="AA3765" t="s">
        <v>1947</v>
      </c>
      <c r="AB3765" s="17">
        <v>1</v>
      </c>
      <c r="AC3765" s="17" t="str">
        <f>IFERROR(VLOOKUP(A3765,[1]Cruces!AJ:AK,2,0),VLOOKUP(CONCATENATE(X3765,AA3765),[1]Cruces!G:H,2,0))</f>
        <v>Solicitud por BT</v>
      </c>
      <c r="AD3765" s="17">
        <f t="shared" si="1025"/>
        <v>29</v>
      </c>
      <c r="AE3765" s="17">
        <f t="shared" si="1026"/>
        <v>10</v>
      </c>
      <c r="AF3765" s="17">
        <f t="shared" si="1027"/>
        <v>2020</v>
      </c>
      <c r="AG3765" s="17" t="str">
        <f>IFERROR(VLOOKUP(MID(A3765,2,4)*1,[1]Cruces!K:L,2,0),"Verificar")</f>
        <v>Atlántico Norte</v>
      </c>
      <c r="AH3765" s="17">
        <f t="shared" ca="1" si="1028"/>
        <v>27</v>
      </c>
      <c r="AI3765" s="17" t="str">
        <f>IFERROR(VLOOKUP(U3765,[1]Cruces!$O$1:$P$6,2,0),"Sin Orden")</f>
        <v>Pendiente</v>
      </c>
      <c r="AJ3765" s="17">
        <f t="shared" si="1029"/>
        <v>13</v>
      </c>
      <c r="AK3765" s="17">
        <f t="shared" si="1030"/>
        <v>11</v>
      </c>
      <c r="AL3765" s="17">
        <f t="shared" si="1031"/>
        <v>2020</v>
      </c>
      <c r="AM3765" s="17">
        <f t="shared" ca="1" si="1032"/>
        <v>12</v>
      </c>
      <c r="AN3765" s="18" t="str">
        <f>IFERROR(VLOOKUP(R3765*1,'[1]Ordenes de Servicio'!G:K,5,0),"No Cruza")</f>
        <v>No Cruza</v>
      </c>
      <c r="AO3765" s="17">
        <f t="shared" ca="1" si="1033"/>
        <v>12</v>
      </c>
      <c r="AP3765" s="17">
        <f t="shared" si="1034"/>
        <v>13</v>
      </c>
      <c r="AQ3765" s="17">
        <f t="shared" si="1035"/>
        <v>11</v>
      </c>
      <c r="AR3765" s="17">
        <f t="shared" si="1036"/>
        <v>2020</v>
      </c>
      <c r="AS3765" s="17">
        <f t="shared" ca="1" si="1037"/>
        <v>12</v>
      </c>
      <c r="AT3765" s="17" t="str">
        <f t="shared" ca="1" si="1038"/>
        <v>No</v>
      </c>
      <c r="AU3765" s="17">
        <f t="shared" si="1039"/>
        <v>0</v>
      </c>
      <c r="AV3765" s="17" t="str">
        <f>+VLOOKUP(B3765,[1]Cruces!S:T,2,0)</f>
        <v>7. Ejecución en Campo OS BT</v>
      </c>
    </row>
    <row r="3766" spans="1:48" hidden="1" x14ac:dyDescent="0.25">
      <c r="A3766" s="22" t="s">
        <v>10364</v>
      </c>
      <c r="B3766" t="s">
        <v>6595</v>
      </c>
      <c r="C3766">
        <v>0</v>
      </c>
      <c r="D3766">
        <v>0</v>
      </c>
      <c r="E3766" t="s">
        <v>55</v>
      </c>
      <c r="F3766" t="s">
        <v>56</v>
      </c>
      <c r="G3766" t="s">
        <v>10365</v>
      </c>
      <c r="H3766">
        <v>30075244487</v>
      </c>
      <c r="I3766" t="s">
        <v>71</v>
      </c>
      <c r="J3766" t="s">
        <v>59</v>
      </c>
      <c r="K3766" t="s">
        <v>97</v>
      </c>
      <c r="L3766" t="s">
        <v>7733</v>
      </c>
      <c r="M3766" t="s">
        <v>55</v>
      </c>
      <c r="N3766" t="s">
        <v>6600</v>
      </c>
      <c r="O3766">
        <v>20191209</v>
      </c>
      <c r="P3766">
        <v>20191213</v>
      </c>
      <c r="Q3766">
        <v>1110</v>
      </c>
      <c r="R3766">
        <v>26988725</v>
      </c>
      <c r="S3766" t="s">
        <v>6601</v>
      </c>
      <c r="T3766" t="s">
        <v>63</v>
      </c>
      <c r="U3766" t="s">
        <v>91</v>
      </c>
      <c r="V3766" s="17">
        <f t="shared" si="1024"/>
        <v>3</v>
      </c>
      <c r="W3766">
        <v>3000</v>
      </c>
      <c r="X3766" t="s">
        <v>7065</v>
      </c>
      <c r="Y3766" t="s">
        <v>6595</v>
      </c>
      <c r="Z3766">
        <v>20191213</v>
      </c>
      <c r="AA3766" t="s">
        <v>1947</v>
      </c>
      <c r="AB3766" s="17">
        <v>1</v>
      </c>
      <c r="AC3766" s="17" t="str">
        <f>IFERROR(VLOOKUP(A3766,[1]Cruces!AJ:AK,2,0),VLOOKUP(CONCATENATE(X3766,AA3766),[1]Cruces!G:H,2,0))</f>
        <v>Solicitud por BT</v>
      </c>
      <c r="AD3766" s="17">
        <f t="shared" si="1025"/>
        <v>9</v>
      </c>
      <c r="AE3766" s="17">
        <f t="shared" si="1026"/>
        <v>12</v>
      </c>
      <c r="AF3766" s="17">
        <f t="shared" si="1027"/>
        <v>2019</v>
      </c>
      <c r="AG3766" s="17" t="str">
        <f>IFERROR(VLOOKUP(MID(A3766,2,4)*1,[1]Cruces!K:L,2,0),"Verificar")</f>
        <v>Atlántico Norte</v>
      </c>
      <c r="AH3766" s="17">
        <f t="shared" ca="1" si="1028"/>
        <v>352</v>
      </c>
      <c r="AI3766" s="17" t="str">
        <f>IFERROR(VLOOKUP(U3766,[1]Cruces!$O$1:$P$6,2,0),"Sin Orden")</f>
        <v>Resuelta</v>
      </c>
      <c r="AJ3766" s="17">
        <f t="shared" si="1029"/>
        <v>13</v>
      </c>
      <c r="AK3766" s="17">
        <f t="shared" si="1030"/>
        <v>12</v>
      </c>
      <c r="AL3766" s="17">
        <f t="shared" si="1031"/>
        <v>2019</v>
      </c>
      <c r="AM3766" s="17">
        <f t="shared" ca="1" si="1032"/>
        <v>348</v>
      </c>
      <c r="AN3766" s="18" t="str">
        <f>IFERROR(VLOOKUP(R3766*1,'[1]Ordenes de Servicio'!G:K,5,0),"No Cruza")</f>
        <v>No Cruza</v>
      </c>
      <c r="AO3766" s="17">
        <f t="shared" ca="1" si="1033"/>
        <v>4</v>
      </c>
      <c r="AP3766" s="17">
        <f t="shared" si="1034"/>
        <v>13</v>
      </c>
      <c r="AQ3766" s="17">
        <f t="shared" si="1035"/>
        <v>12</v>
      </c>
      <c r="AR3766" s="17">
        <f t="shared" si="1036"/>
        <v>2019</v>
      </c>
      <c r="AS3766" s="17">
        <f t="shared" ca="1" si="1037"/>
        <v>348</v>
      </c>
      <c r="AT3766" s="17" t="str">
        <f t="shared" ca="1" si="1038"/>
        <v>No</v>
      </c>
      <c r="AU3766" s="17">
        <f t="shared" si="1039"/>
        <v>0</v>
      </c>
      <c r="AV3766" s="17" t="str">
        <f>+VLOOKUP(B3766,[1]Cruces!S:T,2,0)</f>
        <v>7. Ejecución en Campo OS BT</v>
      </c>
    </row>
    <row r="3767" spans="1:48" hidden="1" x14ac:dyDescent="0.25">
      <c r="A3767" s="22" t="s">
        <v>6661</v>
      </c>
      <c r="B3767" t="s">
        <v>68</v>
      </c>
      <c r="C3767">
        <v>2631852</v>
      </c>
      <c r="D3767">
        <v>0</v>
      </c>
      <c r="E3767" t="s">
        <v>55</v>
      </c>
      <c r="F3767" t="s">
        <v>56</v>
      </c>
      <c r="G3767" t="s">
        <v>6662</v>
      </c>
      <c r="H3767">
        <v>3015395097</v>
      </c>
      <c r="I3767" t="s">
        <v>71</v>
      </c>
      <c r="J3767" t="s">
        <v>59</v>
      </c>
      <c r="K3767" t="s">
        <v>6064</v>
      </c>
      <c r="L3767" t="s">
        <v>117</v>
      </c>
      <c r="M3767" t="s">
        <v>118</v>
      </c>
      <c r="N3767" t="s">
        <v>75</v>
      </c>
      <c r="O3767">
        <v>20190725</v>
      </c>
      <c r="P3767">
        <v>20190808</v>
      </c>
      <c r="Q3767">
        <v>1150</v>
      </c>
      <c r="R3767">
        <v>26680657</v>
      </c>
      <c r="S3767" s="17" t="s">
        <v>76</v>
      </c>
      <c r="T3767" t="s">
        <v>63</v>
      </c>
      <c r="U3767" t="s">
        <v>88</v>
      </c>
      <c r="V3767" s="17">
        <f t="shared" si="1024"/>
        <v>45</v>
      </c>
      <c r="W3767">
        <v>45000</v>
      </c>
      <c r="X3767" t="s">
        <v>89</v>
      </c>
      <c r="Y3767" t="s">
        <v>150</v>
      </c>
      <c r="Z3767">
        <v>20190918</v>
      </c>
      <c r="AA3767" t="s">
        <v>78</v>
      </c>
      <c r="AB3767" s="17">
        <v>1</v>
      </c>
      <c r="AC3767" s="17" t="str">
        <f>IFERROR(VLOOKUP(A3767,[1]Cruces!AJ:AK,2,0),VLOOKUP(CONCATENATE(X3767,AA3767),[1]Cruces!G:H,2,0))</f>
        <v>Solicitud de Obra</v>
      </c>
      <c r="AD3767" s="17">
        <f t="shared" si="1025"/>
        <v>25</v>
      </c>
      <c r="AE3767" s="17">
        <f t="shared" si="1026"/>
        <v>7</v>
      </c>
      <c r="AF3767" s="17">
        <f t="shared" si="1027"/>
        <v>2019</v>
      </c>
      <c r="AG3767" s="17" t="str">
        <f>IFERROR(VLOOKUP(MID(A3767,2,4)*1,[1]Cruces!K:L,2,0),"Verificar")</f>
        <v>Atlántico Norte</v>
      </c>
      <c r="AH3767" s="17">
        <f t="shared" ca="1" si="1028"/>
        <v>489</v>
      </c>
      <c r="AI3767" s="17" t="str">
        <f>IFERROR(VLOOKUP(U3767,[1]Cruces!$O$1:$P$6,2,0),"Sin Orden")</f>
        <v>Resuelta</v>
      </c>
      <c r="AJ3767" s="17">
        <f t="shared" si="1029"/>
        <v>18</v>
      </c>
      <c r="AK3767" s="17">
        <f t="shared" si="1030"/>
        <v>9</v>
      </c>
      <c r="AL3767" s="17">
        <f t="shared" si="1031"/>
        <v>2019</v>
      </c>
      <c r="AM3767" s="17">
        <f t="shared" ca="1" si="1032"/>
        <v>434</v>
      </c>
      <c r="AN3767" s="18" t="str">
        <f>IFERROR(VLOOKUP(R3767*1,'[1]Ordenes de Servicio'!G:K,5,0),"No Cruza")</f>
        <v>No Cruza</v>
      </c>
      <c r="AO3767" s="17">
        <f t="shared" ca="1" si="1033"/>
        <v>55</v>
      </c>
      <c r="AP3767" s="17">
        <f t="shared" si="1034"/>
        <v>8</v>
      </c>
      <c r="AQ3767" s="17">
        <f t="shared" si="1035"/>
        <v>8</v>
      </c>
      <c r="AR3767" s="17">
        <f t="shared" si="1036"/>
        <v>2019</v>
      </c>
      <c r="AS3767" s="17">
        <f t="shared" ca="1" si="1037"/>
        <v>475</v>
      </c>
      <c r="AT3767" s="17" t="str">
        <f t="shared" ca="1" si="1038"/>
        <v>Si</v>
      </c>
      <c r="AU3767" s="17">
        <f t="shared" si="1039"/>
        <v>41</v>
      </c>
      <c r="AV3767" s="17" t="str">
        <f>+VLOOKUP(B3767,[1]Cruces!S:T,2,0)</f>
        <v>5. Consultoría / Adjudicación</v>
      </c>
    </row>
    <row r="3768" spans="1:48" hidden="1" x14ac:dyDescent="0.25">
      <c r="A3768" s="22" t="s">
        <v>6663</v>
      </c>
      <c r="B3768" t="s">
        <v>68</v>
      </c>
      <c r="C3768">
        <v>0</v>
      </c>
      <c r="D3768">
        <v>0</v>
      </c>
      <c r="E3768" t="s">
        <v>55</v>
      </c>
      <c r="F3768" t="s">
        <v>81</v>
      </c>
      <c r="G3768" t="s">
        <v>6664</v>
      </c>
      <c r="H3768">
        <v>3045609668</v>
      </c>
      <c r="I3768" t="s">
        <v>116</v>
      </c>
      <c r="J3768" t="s">
        <v>59</v>
      </c>
      <c r="K3768" t="s">
        <v>464</v>
      </c>
      <c r="L3768" t="s">
        <v>85</v>
      </c>
      <c r="M3768" t="s">
        <v>86</v>
      </c>
      <c r="N3768" t="s">
        <v>75</v>
      </c>
      <c r="O3768">
        <v>20190930</v>
      </c>
      <c r="P3768">
        <v>20200212</v>
      </c>
      <c r="Q3768">
        <v>3410</v>
      </c>
      <c r="R3768">
        <v>27991759</v>
      </c>
      <c r="S3768" s="17" t="s">
        <v>76</v>
      </c>
      <c r="T3768" t="s">
        <v>63</v>
      </c>
      <c r="U3768" t="s">
        <v>88</v>
      </c>
      <c r="V3768" s="17">
        <f t="shared" si="1024"/>
        <v>112.5</v>
      </c>
      <c r="W3768">
        <v>112500</v>
      </c>
      <c r="X3768" t="s">
        <v>64</v>
      </c>
      <c r="Y3768" t="s">
        <v>136</v>
      </c>
      <c r="Z3768">
        <v>20200708</v>
      </c>
      <c r="AA3768" t="s">
        <v>78</v>
      </c>
      <c r="AB3768" s="17">
        <v>1</v>
      </c>
      <c r="AC3768" s="17" t="str">
        <f>IFERROR(VLOOKUP(A3768,[1]Cruces!AJ:AK,2,0),VLOOKUP(CONCATENATE(X3768,AA3768),[1]Cruces!G:H,2,0))</f>
        <v>Solicitud de Obra</v>
      </c>
      <c r="AD3768" s="17">
        <f t="shared" si="1025"/>
        <v>30</v>
      </c>
      <c r="AE3768" s="17">
        <f t="shared" si="1026"/>
        <v>9</v>
      </c>
      <c r="AF3768" s="17">
        <f t="shared" si="1027"/>
        <v>2019</v>
      </c>
      <c r="AG3768" s="17" t="str">
        <f>IFERROR(VLOOKUP(MID(A3768,2,4)*1,[1]Cruces!K:L,2,0),"Verificar")</f>
        <v>Magdalena</v>
      </c>
      <c r="AH3768" s="17">
        <f t="shared" ca="1" si="1028"/>
        <v>422</v>
      </c>
      <c r="AI3768" s="17" t="str">
        <f>IFERROR(VLOOKUP(U3768,[1]Cruces!$O$1:$P$6,2,0),"Sin Orden")</f>
        <v>Resuelta</v>
      </c>
      <c r="AJ3768" s="17">
        <f t="shared" si="1029"/>
        <v>8</v>
      </c>
      <c r="AK3768" s="17">
        <f t="shared" si="1030"/>
        <v>7</v>
      </c>
      <c r="AL3768" s="17">
        <f t="shared" si="1031"/>
        <v>2020</v>
      </c>
      <c r="AM3768" s="17">
        <f t="shared" ca="1" si="1032"/>
        <v>140</v>
      </c>
      <c r="AN3768" s="18">
        <f>IFERROR(VLOOKUP(R3768*1,'[1]Ordenes de Servicio'!G:K,5,0),"No Cruza")</f>
        <v>44057</v>
      </c>
      <c r="AO3768" s="17">
        <f t="shared" ca="1" si="1033"/>
        <v>282</v>
      </c>
      <c r="AP3768" s="17">
        <f t="shared" si="1034"/>
        <v>12</v>
      </c>
      <c r="AQ3768" s="17">
        <f t="shared" si="1035"/>
        <v>2</v>
      </c>
      <c r="AR3768" s="17">
        <f t="shared" si="1036"/>
        <v>2020</v>
      </c>
      <c r="AS3768" s="17">
        <f t="shared" ca="1" si="1037"/>
        <v>287</v>
      </c>
      <c r="AT3768" s="17" t="str">
        <f t="shared" ca="1" si="1038"/>
        <v>No</v>
      </c>
      <c r="AU3768" s="17">
        <f t="shared" si="1039"/>
        <v>147</v>
      </c>
      <c r="AV3768" s="17" t="str">
        <f>+VLOOKUP(B3768,[1]Cruces!S:T,2,0)</f>
        <v>5. Consultoría / Adjudicación</v>
      </c>
    </row>
    <row r="3769" spans="1:48" hidden="1" x14ac:dyDescent="0.25">
      <c r="A3769" s="22" t="s">
        <v>6665</v>
      </c>
      <c r="B3769" t="s">
        <v>68</v>
      </c>
      <c r="C3769">
        <v>0</v>
      </c>
      <c r="D3769">
        <v>0</v>
      </c>
      <c r="E3769" t="s">
        <v>55</v>
      </c>
      <c r="F3769" t="s">
        <v>81</v>
      </c>
      <c r="G3769" t="s">
        <v>209</v>
      </c>
      <c r="H3769">
        <v>3135860759</v>
      </c>
      <c r="I3769" t="s">
        <v>116</v>
      </c>
      <c r="J3769" t="s">
        <v>59</v>
      </c>
      <c r="K3769" t="s">
        <v>97</v>
      </c>
      <c r="L3769" t="s">
        <v>85</v>
      </c>
      <c r="M3769" t="s">
        <v>86</v>
      </c>
      <c r="N3769" t="s">
        <v>75</v>
      </c>
      <c r="O3769">
        <v>20190828</v>
      </c>
      <c r="P3769">
        <v>20190916</v>
      </c>
      <c r="Q3769">
        <v>3410</v>
      </c>
      <c r="R3769">
        <v>27106774</v>
      </c>
      <c r="S3769" s="17" t="s">
        <v>76</v>
      </c>
      <c r="T3769" t="s">
        <v>63</v>
      </c>
      <c r="U3769" t="s">
        <v>88</v>
      </c>
      <c r="V3769" s="17">
        <f t="shared" si="1024"/>
        <v>30</v>
      </c>
      <c r="W3769">
        <v>30000</v>
      </c>
      <c r="X3769" t="s">
        <v>64</v>
      </c>
      <c r="Y3769" t="s">
        <v>105</v>
      </c>
      <c r="Z3769">
        <v>20191219</v>
      </c>
      <c r="AA3769" t="s">
        <v>78</v>
      </c>
      <c r="AB3769" s="17">
        <v>1</v>
      </c>
      <c r="AC3769" s="17" t="str">
        <f>IFERROR(VLOOKUP(A3769,[1]Cruces!AJ:AK,2,0),VLOOKUP(CONCATENATE(X3769,AA3769),[1]Cruces!G:H,2,0))</f>
        <v>Solicitud de Obra</v>
      </c>
      <c r="AD3769" s="17">
        <f t="shared" si="1025"/>
        <v>28</v>
      </c>
      <c r="AE3769" s="17">
        <f t="shared" si="1026"/>
        <v>8</v>
      </c>
      <c r="AF3769" s="17">
        <f t="shared" si="1027"/>
        <v>2019</v>
      </c>
      <c r="AG3769" s="17" t="str">
        <f>IFERROR(VLOOKUP(MID(A3769,2,4)*1,[1]Cruces!K:L,2,0),"Verificar")</f>
        <v>Magdalena</v>
      </c>
      <c r="AH3769" s="17">
        <f t="shared" ca="1" si="1028"/>
        <v>455</v>
      </c>
      <c r="AI3769" s="17" t="str">
        <f>IFERROR(VLOOKUP(U3769,[1]Cruces!$O$1:$P$6,2,0),"Sin Orden")</f>
        <v>Resuelta</v>
      </c>
      <c r="AJ3769" s="17">
        <f t="shared" si="1029"/>
        <v>19</v>
      </c>
      <c r="AK3769" s="17">
        <f t="shared" si="1030"/>
        <v>12</v>
      </c>
      <c r="AL3769" s="17">
        <f t="shared" si="1031"/>
        <v>2019</v>
      </c>
      <c r="AM3769" s="17">
        <f t="shared" ca="1" si="1032"/>
        <v>342</v>
      </c>
      <c r="AN3769" s="18">
        <f>IFERROR(VLOOKUP(R3769*1,'[1]Ordenes de Servicio'!G:K,5,0),"No Cruza")</f>
        <v>43853</v>
      </c>
      <c r="AO3769" s="17">
        <f t="shared" ca="1" si="1033"/>
        <v>113</v>
      </c>
      <c r="AP3769" s="17">
        <f t="shared" si="1034"/>
        <v>16</v>
      </c>
      <c r="AQ3769" s="17">
        <f t="shared" si="1035"/>
        <v>9</v>
      </c>
      <c r="AR3769" s="17">
        <f t="shared" si="1036"/>
        <v>2019</v>
      </c>
      <c r="AS3769" s="17">
        <f t="shared" ca="1" si="1037"/>
        <v>436</v>
      </c>
      <c r="AT3769" s="17" t="str">
        <f t="shared" ca="1" si="1038"/>
        <v>Si</v>
      </c>
      <c r="AU3769" s="17">
        <f t="shared" si="1039"/>
        <v>94</v>
      </c>
      <c r="AV3769" s="17" t="str">
        <f>+VLOOKUP(B3769,[1]Cruces!S:T,2,0)</f>
        <v>5. Consultoría / Adjudicación</v>
      </c>
    </row>
    <row r="3770" spans="1:48" hidden="1" x14ac:dyDescent="0.25">
      <c r="A3770" s="22" t="s">
        <v>6666</v>
      </c>
      <c r="B3770" t="s">
        <v>68</v>
      </c>
      <c r="C3770">
        <v>0</v>
      </c>
      <c r="D3770">
        <v>0</v>
      </c>
      <c r="E3770" t="s">
        <v>55</v>
      </c>
      <c r="F3770" t="s">
        <v>107</v>
      </c>
      <c r="G3770" t="s">
        <v>6667</v>
      </c>
      <c r="H3770">
        <v>0</v>
      </c>
      <c r="I3770" t="s">
        <v>71</v>
      </c>
      <c r="J3770" t="s">
        <v>59</v>
      </c>
      <c r="K3770" t="s">
        <v>6668</v>
      </c>
      <c r="L3770" t="s">
        <v>117</v>
      </c>
      <c r="M3770" t="s">
        <v>118</v>
      </c>
      <c r="N3770" t="s">
        <v>75</v>
      </c>
      <c r="O3770">
        <v>20200626</v>
      </c>
      <c r="P3770">
        <v>20200803</v>
      </c>
      <c r="Q3770">
        <v>1150</v>
      </c>
      <c r="R3770">
        <v>28292706</v>
      </c>
      <c r="S3770" s="17" t="s">
        <v>76</v>
      </c>
      <c r="T3770" t="s">
        <v>63</v>
      </c>
      <c r="U3770" t="s">
        <v>77</v>
      </c>
      <c r="V3770" s="17">
        <f t="shared" si="1024"/>
        <v>112.5</v>
      </c>
      <c r="W3770">
        <v>112500</v>
      </c>
      <c r="X3770" t="s">
        <v>64</v>
      </c>
      <c r="Y3770" t="s">
        <v>136</v>
      </c>
      <c r="Z3770">
        <v>20201108</v>
      </c>
      <c r="AA3770" t="s">
        <v>78</v>
      </c>
      <c r="AB3770" s="17">
        <v>1</v>
      </c>
      <c r="AC3770" s="17" t="str">
        <f>IFERROR(VLOOKUP(A3770,[1]Cruces!AJ:AK,2,0),VLOOKUP(CONCATENATE(X3770,AA3770),[1]Cruces!G:H,2,0))</f>
        <v>Solicitud de Obra</v>
      </c>
      <c r="AD3770" s="17">
        <f t="shared" si="1025"/>
        <v>26</v>
      </c>
      <c r="AE3770" s="17">
        <f t="shared" si="1026"/>
        <v>6</v>
      </c>
      <c r="AF3770" s="17">
        <f t="shared" si="1027"/>
        <v>2020</v>
      </c>
      <c r="AG3770" s="17" t="str">
        <f>IFERROR(VLOOKUP(MID(A3770,2,4)*1,[1]Cruces!K:L,2,0),"Verificar")</f>
        <v>Atlántico Norte</v>
      </c>
      <c r="AH3770" s="17">
        <f t="shared" ca="1" si="1028"/>
        <v>152</v>
      </c>
      <c r="AI3770" s="17" t="str">
        <f>IFERROR(VLOOKUP(U3770,[1]Cruces!$O$1:$P$6,2,0),"Sin Orden")</f>
        <v>Pendiente</v>
      </c>
      <c r="AJ3770" s="17">
        <f t="shared" si="1029"/>
        <v>8</v>
      </c>
      <c r="AK3770" s="17">
        <f t="shared" si="1030"/>
        <v>11</v>
      </c>
      <c r="AL3770" s="17">
        <f t="shared" si="1031"/>
        <v>2020</v>
      </c>
      <c r="AM3770" s="17">
        <f t="shared" ca="1" si="1032"/>
        <v>17</v>
      </c>
      <c r="AN3770" s="18" t="str">
        <f>IFERROR(VLOOKUP(R3770*1,'[1]Ordenes de Servicio'!G:K,5,0),"No Cruza")</f>
        <v>No Cruza</v>
      </c>
      <c r="AO3770" s="17">
        <f t="shared" ca="1" si="1033"/>
        <v>17</v>
      </c>
      <c r="AP3770" s="17">
        <f t="shared" si="1034"/>
        <v>3</v>
      </c>
      <c r="AQ3770" s="17">
        <f t="shared" si="1035"/>
        <v>8</v>
      </c>
      <c r="AR3770" s="17">
        <f t="shared" si="1036"/>
        <v>2020</v>
      </c>
      <c r="AS3770" s="17">
        <f t="shared" ca="1" si="1037"/>
        <v>114</v>
      </c>
      <c r="AT3770" s="17" t="str">
        <f t="shared" ca="1" si="1038"/>
        <v>No</v>
      </c>
      <c r="AU3770" s="17">
        <f t="shared" si="1039"/>
        <v>97</v>
      </c>
      <c r="AV3770" s="17" t="str">
        <f>+VLOOKUP(B3770,[1]Cruces!S:T,2,0)</f>
        <v>5. Consultoría / Adjudicación</v>
      </c>
    </row>
    <row r="3771" spans="1:48" x14ac:dyDescent="0.25">
      <c r="A3771" s="22" t="s">
        <v>6669</v>
      </c>
      <c r="B3771" t="s">
        <v>80</v>
      </c>
      <c r="C3771">
        <v>0</v>
      </c>
      <c r="D3771">
        <v>0</v>
      </c>
      <c r="E3771" t="s">
        <v>55</v>
      </c>
      <c r="F3771" t="s">
        <v>56</v>
      </c>
      <c r="G3771" t="s">
        <v>6670</v>
      </c>
      <c r="H3771">
        <v>0</v>
      </c>
      <c r="I3771" t="s">
        <v>116</v>
      </c>
      <c r="J3771" t="s">
        <v>59</v>
      </c>
      <c r="K3771" t="s">
        <v>6671</v>
      </c>
      <c r="L3771" t="s">
        <v>117</v>
      </c>
      <c r="M3771" t="s">
        <v>118</v>
      </c>
      <c r="N3771" t="s">
        <v>87</v>
      </c>
      <c r="O3771">
        <v>20190925</v>
      </c>
      <c r="P3771">
        <v>20200414</v>
      </c>
      <c r="Q3771">
        <v>1150</v>
      </c>
      <c r="R3771">
        <v>27073762</v>
      </c>
      <c r="S3771" s="17" t="s">
        <v>76</v>
      </c>
      <c r="T3771" t="s">
        <v>63</v>
      </c>
      <c r="U3771" t="s">
        <v>88</v>
      </c>
      <c r="V3771" s="17">
        <f t="shared" si="1024"/>
        <v>112.5</v>
      </c>
      <c r="W3771">
        <v>112500</v>
      </c>
      <c r="X3771" t="s">
        <v>64</v>
      </c>
      <c r="Y3771" t="s">
        <v>80</v>
      </c>
      <c r="Z3771">
        <v>20200414</v>
      </c>
      <c r="AA3771" t="s">
        <v>78</v>
      </c>
      <c r="AB3771" s="17">
        <v>1</v>
      </c>
      <c r="AC3771" s="17" t="str">
        <f>IFERROR(VLOOKUP(A3771,[1]Cruces!AJ:AK,2,0),VLOOKUP(CONCATENATE(X3771,AA3771),[1]Cruces!G:H,2,0))</f>
        <v>Solicitud de Obra</v>
      </c>
      <c r="AD3771" s="17">
        <f t="shared" si="1025"/>
        <v>25</v>
      </c>
      <c r="AE3771" s="17">
        <f t="shared" si="1026"/>
        <v>9</v>
      </c>
      <c r="AF3771" s="17">
        <f t="shared" si="1027"/>
        <v>2019</v>
      </c>
      <c r="AG3771" s="17" t="str">
        <f>IFERROR(VLOOKUP(MID(A3771,2,4)*1,[1]Cruces!K:L,2,0),"Verificar")</f>
        <v>Atlántico Norte</v>
      </c>
      <c r="AH3771" s="17">
        <f t="shared" ca="1" si="1028"/>
        <v>427</v>
      </c>
      <c r="AI3771" s="17" t="str">
        <f>IFERROR(VLOOKUP(U3771,[1]Cruces!$O$1:$P$6,2,0),"Sin Orden")</f>
        <v>Resuelta</v>
      </c>
      <c r="AJ3771" s="17">
        <f t="shared" si="1029"/>
        <v>14</v>
      </c>
      <c r="AK3771" s="17">
        <f t="shared" si="1030"/>
        <v>4</v>
      </c>
      <c r="AL3771" s="17">
        <f t="shared" si="1031"/>
        <v>2020</v>
      </c>
      <c r="AM3771" s="17">
        <f t="shared" ca="1" si="1032"/>
        <v>225</v>
      </c>
      <c r="AN3771" s="18" t="str">
        <f>IFERROR(VLOOKUP(R3771*1,'[1]Ordenes de Servicio'!G:K,5,0),"No Cruza")</f>
        <v>No Cruza</v>
      </c>
      <c r="AO3771" s="17">
        <f t="shared" ca="1" si="1033"/>
        <v>202</v>
      </c>
      <c r="AP3771" s="17">
        <f t="shared" si="1034"/>
        <v>14</v>
      </c>
      <c r="AQ3771" s="17">
        <f t="shared" si="1035"/>
        <v>4</v>
      </c>
      <c r="AR3771" s="17">
        <f t="shared" si="1036"/>
        <v>2020</v>
      </c>
      <c r="AS3771" s="17">
        <f t="shared" ca="1" si="1037"/>
        <v>225</v>
      </c>
      <c r="AT3771" s="17" t="str">
        <f t="shared" ca="1" si="1038"/>
        <v>No</v>
      </c>
      <c r="AU3771" s="17">
        <f t="shared" si="1039"/>
        <v>0</v>
      </c>
      <c r="AV3771" s="17" t="str">
        <f>+VLOOKUP(B3771,[1]Cruces!S:T,2,0)</f>
        <v>8. Puesta en Servicio</v>
      </c>
    </row>
    <row r="3772" spans="1:48" hidden="1" x14ac:dyDescent="0.25">
      <c r="A3772" s="22" t="s">
        <v>6672</v>
      </c>
      <c r="B3772" t="s">
        <v>68</v>
      </c>
      <c r="C3772">
        <v>0</v>
      </c>
      <c r="D3772">
        <v>0</v>
      </c>
      <c r="E3772" t="s">
        <v>55</v>
      </c>
      <c r="F3772" t="s">
        <v>107</v>
      </c>
      <c r="G3772" t="s">
        <v>6673</v>
      </c>
      <c r="H3772">
        <v>3165349548</v>
      </c>
      <c r="I3772" t="s">
        <v>182</v>
      </c>
      <c r="J3772" t="s">
        <v>59</v>
      </c>
      <c r="K3772" t="s">
        <v>6674</v>
      </c>
      <c r="L3772" t="s">
        <v>117</v>
      </c>
      <c r="M3772" t="s">
        <v>118</v>
      </c>
      <c r="N3772" t="s">
        <v>75</v>
      </c>
      <c r="O3772">
        <v>20200729</v>
      </c>
      <c r="P3772">
        <v>20200907</v>
      </c>
      <c r="Q3772">
        <v>1170</v>
      </c>
      <c r="R3772">
        <v>28285706</v>
      </c>
      <c r="S3772" s="17" t="s">
        <v>76</v>
      </c>
      <c r="T3772" t="s">
        <v>63</v>
      </c>
      <c r="U3772" t="s">
        <v>77</v>
      </c>
      <c r="V3772" s="17">
        <f t="shared" si="1024"/>
        <v>112.5</v>
      </c>
      <c r="W3772">
        <v>112500</v>
      </c>
      <c r="X3772" t="s">
        <v>64</v>
      </c>
      <c r="Y3772" t="s">
        <v>150</v>
      </c>
      <c r="Z3772">
        <v>20201117</v>
      </c>
      <c r="AA3772" t="s">
        <v>78</v>
      </c>
      <c r="AB3772" s="17">
        <v>1</v>
      </c>
      <c r="AC3772" s="17" t="str">
        <f>IFERROR(VLOOKUP(A3772,[1]Cruces!AJ:AK,2,0),VLOOKUP(CONCATENATE(X3772,AA3772),[1]Cruces!G:H,2,0))</f>
        <v>Solicitud de Obra</v>
      </c>
      <c r="AD3772" s="17">
        <f t="shared" si="1025"/>
        <v>29</v>
      </c>
      <c r="AE3772" s="17">
        <f t="shared" si="1026"/>
        <v>7</v>
      </c>
      <c r="AF3772" s="17">
        <f t="shared" si="1027"/>
        <v>2020</v>
      </c>
      <c r="AG3772" s="17" t="str">
        <f>IFERROR(VLOOKUP(MID(A3772,2,4)*1,[1]Cruces!K:L,2,0),"Verificar")</f>
        <v>Atlántico Norte</v>
      </c>
      <c r="AH3772" s="17">
        <f t="shared" ca="1" si="1028"/>
        <v>119</v>
      </c>
      <c r="AI3772" s="17" t="str">
        <f>IFERROR(VLOOKUP(U3772,[1]Cruces!$O$1:$P$6,2,0),"Sin Orden")</f>
        <v>Pendiente</v>
      </c>
      <c r="AJ3772" s="17">
        <f t="shared" si="1029"/>
        <v>17</v>
      </c>
      <c r="AK3772" s="17">
        <f t="shared" si="1030"/>
        <v>11</v>
      </c>
      <c r="AL3772" s="17">
        <f t="shared" si="1031"/>
        <v>2020</v>
      </c>
      <c r="AM3772" s="17">
        <f t="shared" ca="1" si="1032"/>
        <v>8</v>
      </c>
      <c r="AN3772" s="18" t="str">
        <f>IFERROR(VLOOKUP(R3772*1,'[1]Ordenes de Servicio'!G:K,5,0),"No Cruza")</f>
        <v>No Cruza</v>
      </c>
      <c r="AO3772" s="17">
        <f t="shared" ca="1" si="1033"/>
        <v>8</v>
      </c>
      <c r="AP3772" s="17">
        <f t="shared" si="1034"/>
        <v>7</v>
      </c>
      <c r="AQ3772" s="17">
        <f t="shared" si="1035"/>
        <v>9</v>
      </c>
      <c r="AR3772" s="17">
        <f t="shared" si="1036"/>
        <v>2020</v>
      </c>
      <c r="AS3772" s="17">
        <f t="shared" ca="1" si="1037"/>
        <v>79</v>
      </c>
      <c r="AT3772" s="17" t="str">
        <f t="shared" ca="1" si="1038"/>
        <v>No</v>
      </c>
      <c r="AU3772" s="17">
        <f t="shared" si="1039"/>
        <v>71</v>
      </c>
      <c r="AV3772" s="17" t="str">
        <f>+VLOOKUP(B3772,[1]Cruces!S:T,2,0)</f>
        <v>5. Consultoría / Adjudicación</v>
      </c>
    </row>
    <row r="3773" spans="1:48" hidden="1" x14ac:dyDescent="0.25">
      <c r="A3773" s="22" t="s">
        <v>6675</v>
      </c>
      <c r="B3773" t="s">
        <v>68</v>
      </c>
      <c r="C3773">
        <v>0</v>
      </c>
      <c r="D3773">
        <v>0</v>
      </c>
      <c r="E3773" t="s">
        <v>55</v>
      </c>
      <c r="F3773" t="s">
        <v>232</v>
      </c>
      <c r="G3773" t="s">
        <v>5823</v>
      </c>
      <c r="H3773">
        <v>3885130</v>
      </c>
      <c r="I3773" t="s">
        <v>116</v>
      </c>
      <c r="J3773" t="s">
        <v>59</v>
      </c>
      <c r="K3773" t="s">
        <v>5824</v>
      </c>
      <c r="L3773" t="s">
        <v>3323</v>
      </c>
      <c r="M3773" t="s">
        <v>55</v>
      </c>
      <c r="N3773" t="s">
        <v>75</v>
      </c>
      <c r="O3773">
        <v>20190122</v>
      </c>
      <c r="P3773">
        <v>20190409</v>
      </c>
      <c r="Q3773">
        <v>1210</v>
      </c>
      <c r="R3773">
        <v>26253880</v>
      </c>
      <c r="S3773" s="17" t="s">
        <v>76</v>
      </c>
      <c r="T3773" t="s">
        <v>63</v>
      </c>
      <c r="U3773" t="s">
        <v>88</v>
      </c>
      <c r="V3773" s="17">
        <f t="shared" si="1024"/>
        <v>90</v>
      </c>
      <c r="W3773">
        <v>90000</v>
      </c>
      <c r="X3773" t="s">
        <v>64</v>
      </c>
      <c r="Y3773" t="s">
        <v>150</v>
      </c>
      <c r="Z3773">
        <v>20190903</v>
      </c>
      <c r="AA3773" t="s">
        <v>78</v>
      </c>
      <c r="AB3773" s="17">
        <v>1</v>
      </c>
      <c r="AC3773" s="17" t="str">
        <f>IFERROR(VLOOKUP(A3773,[1]Cruces!AJ:AK,2,0),VLOOKUP(CONCATENATE(X3773,AA3773),[1]Cruces!G:H,2,0))</f>
        <v>Solicitud de Obra</v>
      </c>
      <c r="AD3773" s="17">
        <f t="shared" si="1025"/>
        <v>22</v>
      </c>
      <c r="AE3773" s="17">
        <f t="shared" si="1026"/>
        <v>1</v>
      </c>
      <c r="AF3773" s="17">
        <f t="shared" si="1027"/>
        <v>2019</v>
      </c>
      <c r="AG3773" s="17" t="str">
        <f>IFERROR(VLOOKUP(MID(A3773,2,4)*1,[1]Cruces!K:L,2,0),"Verificar")</f>
        <v>Atlántico Sur</v>
      </c>
      <c r="AH3773" s="17">
        <f t="shared" ca="1" si="1028"/>
        <v>673</v>
      </c>
      <c r="AI3773" s="17" t="str">
        <f>IFERROR(VLOOKUP(U3773,[1]Cruces!$O$1:$P$6,2,0),"Sin Orden")</f>
        <v>Resuelta</v>
      </c>
      <c r="AJ3773" s="17">
        <f t="shared" si="1029"/>
        <v>3</v>
      </c>
      <c r="AK3773" s="17">
        <f t="shared" si="1030"/>
        <v>9</v>
      </c>
      <c r="AL3773" s="17">
        <f t="shared" si="1031"/>
        <v>2019</v>
      </c>
      <c r="AM3773" s="17">
        <f t="shared" ca="1" si="1032"/>
        <v>449</v>
      </c>
      <c r="AN3773" s="18" t="str">
        <f>IFERROR(VLOOKUP(R3773*1,'[1]Ordenes de Servicio'!G:K,5,0),"No Cruza")</f>
        <v>No Cruza</v>
      </c>
      <c r="AO3773" s="17">
        <f t="shared" ca="1" si="1033"/>
        <v>224</v>
      </c>
      <c r="AP3773" s="17">
        <f t="shared" si="1034"/>
        <v>9</v>
      </c>
      <c r="AQ3773" s="17">
        <f t="shared" si="1035"/>
        <v>4</v>
      </c>
      <c r="AR3773" s="17">
        <f t="shared" si="1036"/>
        <v>2019</v>
      </c>
      <c r="AS3773" s="17">
        <f t="shared" ca="1" si="1037"/>
        <v>596</v>
      </c>
      <c r="AT3773" s="17" t="str">
        <f t="shared" ca="1" si="1038"/>
        <v>Si</v>
      </c>
      <c r="AU3773" s="17">
        <f t="shared" si="1039"/>
        <v>147</v>
      </c>
      <c r="AV3773" s="17" t="str">
        <f>+VLOOKUP(B3773,[1]Cruces!S:T,2,0)</f>
        <v>5. Consultoría / Adjudicación</v>
      </c>
    </row>
    <row r="3774" spans="1:48" hidden="1" x14ac:dyDescent="0.25">
      <c r="A3774" s="22" t="s">
        <v>6676</v>
      </c>
      <c r="B3774" t="s">
        <v>54</v>
      </c>
      <c r="C3774">
        <v>0</v>
      </c>
      <c r="D3774">
        <v>0</v>
      </c>
      <c r="E3774" t="s">
        <v>55</v>
      </c>
      <c r="F3774" t="s">
        <v>232</v>
      </c>
      <c r="G3774" t="s">
        <v>6677</v>
      </c>
      <c r="H3774">
        <v>3103529498</v>
      </c>
      <c r="I3774" t="s">
        <v>116</v>
      </c>
      <c r="J3774" t="s">
        <v>59</v>
      </c>
      <c r="K3774" t="s">
        <v>6678</v>
      </c>
      <c r="L3774" t="s">
        <v>111</v>
      </c>
      <c r="M3774" t="s">
        <v>112</v>
      </c>
      <c r="N3774" t="s">
        <v>62</v>
      </c>
      <c r="O3774">
        <v>20181226</v>
      </c>
      <c r="P3774">
        <v>20190114</v>
      </c>
      <c r="Q3774">
        <v>1210</v>
      </c>
      <c r="R3774">
        <v>25844383</v>
      </c>
      <c r="S3774" t="s">
        <v>100</v>
      </c>
      <c r="T3774" t="s">
        <v>63</v>
      </c>
      <c r="U3774" t="s">
        <v>91</v>
      </c>
      <c r="V3774" s="17">
        <f t="shared" si="1024"/>
        <v>25</v>
      </c>
      <c r="W3774">
        <v>25000</v>
      </c>
      <c r="X3774" t="s">
        <v>64</v>
      </c>
      <c r="Y3774" t="s">
        <v>65</v>
      </c>
      <c r="Z3774">
        <v>20190114</v>
      </c>
      <c r="AA3774" t="s">
        <v>78</v>
      </c>
      <c r="AB3774" s="17">
        <v>1</v>
      </c>
      <c r="AC3774" s="17" t="str">
        <f>IFERROR(VLOOKUP(A3774,[1]Cruces!AJ:AK,2,0),VLOOKUP(CONCATENATE(X3774,AA3774),[1]Cruces!G:H,2,0))</f>
        <v>Solicitud de Obra</v>
      </c>
      <c r="AD3774" s="17">
        <f t="shared" si="1025"/>
        <v>26</v>
      </c>
      <c r="AE3774" s="17">
        <f t="shared" si="1026"/>
        <v>12</v>
      </c>
      <c r="AF3774" s="17">
        <f t="shared" si="1027"/>
        <v>2018</v>
      </c>
      <c r="AG3774" s="17" t="str">
        <f>IFERROR(VLOOKUP(MID(A3774,2,4)*1,[1]Cruces!K:L,2,0),"Verificar")</f>
        <v>Atlántico Sur</v>
      </c>
      <c r="AH3774" s="17">
        <f t="shared" ca="1" si="1028"/>
        <v>700</v>
      </c>
      <c r="AI3774" s="17" t="str">
        <f>IFERROR(VLOOKUP(U3774,[1]Cruces!$O$1:$P$6,2,0),"Sin Orden")</f>
        <v>Resuelta</v>
      </c>
      <c r="AJ3774" s="17">
        <f t="shared" si="1029"/>
        <v>14</v>
      </c>
      <c r="AK3774" s="17">
        <f t="shared" si="1030"/>
        <v>1</v>
      </c>
      <c r="AL3774" s="17">
        <f t="shared" si="1031"/>
        <v>2019</v>
      </c>
      <c r="AM3774" s="17">
        <f t="shared" ca="1" si="1032"/>
        <v>681</v>
      </c>
      <c r="AN3774" s="18" t="str">
        <f>IFERROR(VLOOKUP(R3774*1,'[1]Ordenes de Servicio'!G:K,5,0),"No Cruza")</f>
        <v>No Cruza</v>
      </c>
      <c r="AO3774" s="17">
        <f t="shared" ca="1" si="1033"/>
        <v>19</v>
      </c>
      <c r="AP3774" s="17">
        <f t="shared" si="1034"/>
        <v>14</v>
      </c>
      <c r="AQ3774" s="17">
        <f t="shared" si="1035"/>
        <v>1</v>
      </c>
      <c r="AR3774" s="17">
        <f t="shared" si="1036"/>
        <v>2019</v>
      </c>
      <c r="AS3774" s="17">
        <f t="shared" ca="1" si="1037"/>
        <v>681</v>
      </c>
      <c r="AT3774" s="17" t="str">
        <f t="shared" ca="1" si="1038"/>
        <v>Si</v>
      </c>
      <c r="AU3774" s="17">
        <f t="shared" si="1039"/>
        <v>0</v>
      </c>
      <c r="AV3774" s="17" t="str">
        <f>+VLOOKUP(B3774,[1]Cruces!S:T,2,0)</f>
        <v>4. Presupuesto de Obra</v>
      </c>
    </row>
    <row r="3775" spans="1:48" hidden="1" x14ac:dyDescent="0.25">
      <c r="A3775" s="22" t="s">
        <v>6679</v>
      </c>
      <c r="B3775" t="s">
        <v>68</v>
      </c>
      <c r="C3775">
        <v>0</v>
      </c>
      <c r="D3775">
        <v>0</v>
      </c>
      <c r="E3775" t="s">
        <v>55</v>
      </c>
      <c r="F3775" t="s">
        <v>932</v>
      </c>
      <c r="G3775" t="s">
        <v>6680</v>
      </c>
      <c r="H3775">
        <v>3233698702</v>
      </c>
      <c r="I3775" t="s">
        <v>71</v>
      </c>
      <c r="J3775" t="s">
        <v>59</v>
      </c>
      <c r="K3775" t="s">
        <v>6681</v>
      </c>
      <c r="L3775" t="s">
        <v>935</v>
      </c>
      <c r="M3775" t="s">
        <v>936</v>
      </c>
      <c r="N3775" t="s">
        <v>75</v>
      </c>
      <c r="O3775">
        <v>20200717</v>
      </c>
      <c r="P3775">
        <v>20201030</v>
      </c>
      <c r="Q3775">
        <v>9353</v>
      </c>
      <c r="R3775">
        <v>28260687</v>
      </c>
      <c r="S3775" s="17" t="s">
        <v>76</v>
      </c>
      <c r="T3775" t="s">
        <v>63</v>
      </c>
      <c r="U3775" t="s">
        <v>91</v>
      </c>
      <c r="V3775" s="17">
        <f t="shared" si="1024"/>
        <v>25</v>
      </c>
      <c r="W3775">
        <v>25000</v>
      </c>
      <c r="X3775" t="s">
        <v>64</v>
      </c>
      <c r="Y3775" t="s">
        <v>68</v>
      </c>
      <c r="Z3775">
        <v>20201030</v>
      </c>
      <c r="AA3775" t="s">
        <v>78</v>
      </c>
      <c r="AB3775" s="17">
        <v>1</v>
      </c>
      <c r="AC3775" s="17" t="str">
        <f>IFERROR(VLOOKUP(A3775,[1]Cruces!AJ:AK,2,0),VLOOKUP(CONCATENATE(X3775,AA3775),[1]Cruces!G:H,2,0))</f>
        <v>Solicitud de Obra</v>
      </c>
      <c r="AD3775" s="17">
        <f t="shared" si="1025"/>
        <v>17</v>
      </c>
      <c r="AE3775" s="17">
        <f t="shared" si="1026"/>
        <v>7</v>
      </c>
      <c r="AF3775" s="17">
        <f t="shared" si="1027"/>
        <v>2020</v>
      </c>
      <c r="AG3775" s="17" t="str">
        <f>IFERROR(VLOOKUP(MID(A3775,2,4)*1,[1]Cruces!K:L,2,0),"Verificar")</f>
        <v>Magdalena</v>
      </c>
      <c r="AH3775" s="17">
        <f t="shared" ca="1" si="1028"/>
        <v>131</v>
      </c>
      <c r="AI3775" s="17" t="str">
        <f>IFERROR(VLOOKUP(U3775,[1]Cruces!$O$1:$P$6,2,0),"Sin Orden")</f>
        <v>Resuelta</v>
      </c>
      <c r="AJ3775" s="17">
        <f t="shared" si="1029"/>
        <v>30</v>
      </c>
      <c r="AK3775" s="17">
        <f t="shared" si="1030"/>
        <v>10</v>
      </c>
      <c r="AL3775" s="17">
        <f t="shared" si="1031"/>
        <v>2020</v>
      </c>
      <c r="AM3775" s="17">
        <f t="shared" ca="1" si="1032"/>
        <v>26</v>
      </c>
      <c r="AN3775" s="18" t="str">
        <f>IFERROR(VLOOKUP(R3775*1,'[1]Ordenes de Servicio'!G:K,5,0),"No Cruza")</f>
        <v>No Cruza</v>
      </c>
      <c r="AO3775" s="17">
        <f t="shared" ca="1" si="1033"/>
        <v>105</v>
      </c>
      <c r="AP3775" s="17">
        <f t="shared" si="1034"/>
        <v>30</v>
      </c>
      <c r="AQ3775" s="17">
        <f t="shared" si="1035"/>
        <v>10</v>
      </c>
      <c r="AR3775" s="17">
        <f t="shared" si="1036"/>
        <v>2020</v>
      </c>
      <c r="AS3775" s="17">
        <f t="shared" ca="1" si="1037"/>
        <v>26</v>
      </c>
      <c r="AT3775" s="17" t="str">
        <f t="shared" ca="1" si="1038"/>
        <v>No</v>
      </c>
      <c r="AU3775" s="17">
        <f t="shared" si="1039"/>
        <v>0</v>
      </c>
      <c r="AV3775" s="17" t="str">
        <f>+VLOOKUP(B3775,[1]Cruces!S:T,2,0)</f>
        <v>5. Consultoría / Adjudicación</v>
      </c>
    </row>
    <row r="3776" spans="1:48" hidden="1" x14ac:dyDescent="0.25">
      <c r="A3776" s="22" t="s">
        <v>6682</v>
      </c>
      <c r="B3776" t="s">
        <v>68</v>
      </c>
      <c r="C3776">
        <v>0</v>
      </c>
      <c r="D3776">
        <v>0</v>
      </c>
      <c r="E3776" t="s">
        <v>55</v>
      </c>
      <c r="F3776" t="s">
        <v>56</v>
      </c>
      <c r="G3776" t="s">
        <v>307</v>
      </c>
      <c r="H3776">
        <v>0</v>
      </c>
      <c r="I3776" t="s">
        <v>71</v>
      </c>
      <c r="J3776" t="s">
        <v>59</v>
      </c>
      <c r="K3776" t="s">
        <v>97</v>
      </c>
      <c r="L3776" t="s">
        <v>172</v>
      </c>
      <c r="M3776" t="s">
        <v>173</v>
      </c>
      <c r="N3776" t="s">
        <v>75</v>
      </c>
      <c r="O3776">
        <v>20200227</v>
      </c>
      <c r="P3776">
        <v>20200318</v>
      </c>
      <c r="Q3776">
        <v>7551</v>
      </c>
      <c r="R3776">
        <v>27247808</v>
      </c>
      <c r="S3776" t="s">
        <v>100</v>
      </c>
      <c r="T3776" t="s">
        <v>63</v>
      </c>
      <c r="U3776" t="s">
        <v>91</v>
      </c>
      <c r="V3776" s="17">
        <f t="shared" si="1024"/>
        <v>75</v>
      </c>
      <c r="W3776">
        <v>75000</v>
      </c>
      <c r="X3776" t="s">
        <v>64</v>
      </c>
      <c r="Y3776" t="s">
        <v>68</v>
      </c>
      <c r="Z3776">
        <v>20200318</v>
      </c>
      <c r="AA3776" t="s">
        <v>78</v>
      </c>
      <c r="AB3776" s="17">
        <v>1</v>
      </c>
      <c r="AC3776" s="17" t="str">
        <f>IFERROR(VLOOKUP(A3776,[1]Cruces!AJ:AK,2,0),VLOOKUP(CONCATENATE(X3776,AA3776),[1]Cruces!G:H,2,0))</f>
        <v>Solicitud de Obra</v>
      </c>
      <c r="AD3776" s="17">
        <f t="shared" ref="AD3776:AD3835" si="1040">MID(O3776,7,2)*1</f>
        <v>27</v>
      </c>
      <c r="AE3776" s="17">
        <f t="shared" ref="AE3776:AE3835" si="1041">MID(O3776,5,2)*1</f>
        <v>2</v>
      </c>
      <c r="AF3776" s="17">
        <f t="shared" ref="AF3776:AF3835" si="1042">MID(O3776,1,4)*1</f>
        <v>2020</v>
      </c>
      <c r="AG3776" s="17" t="str">
        <f>IFERROR(VLOOKUP(MID(A3776,2,4)*1,[1]Cruces!K:L,2,0),"Verificar")</f>
        <v>Atlántico Norte</v>
      </c>
      <c r="AH3776" s="17">
        <f t="shared" ref="AH3776:AH3835" ca="1" si="1043">TODAY()-DATE(AF3776,AE3776,AD3776)</f>
        <v>272</v>
      </c>
      <c r="AI3776" s="17" t="str">
        <f>IFERROR(VLOOKUP(U3776,[1]Cruces!$O$1:$P$6,2,0),"Sin Orden")</f>
        <v>Resuelta</v>
      </c>
      <c r="AJ3776" s="17">
        <f t="shared" ref="AJ3776:AJ3835" si="1044">MID(Z3776,7,2)*1</f>
        <v>18</v>
      </c>
      <c r="AK3776" s="17">
        <f t="shared" ref="AK3776:AK3835" si="1045">MID(Z3776,5,2)*1</f>
        <v>3</v>
      </c>
      <c r="AL3776" s="17">
        <f t="shared" ref="AL3776:AL3835" si="1046">MID(Z3776,1,4)*1</f>
        <v>2020</v>
      </c>
      <c r="AM3776" s="17">
        <f t="shared" ref="AM3776:AM3835" ca="1" si="1047">+TODAY()-DATE(AL3776,AK3776,AJ3776)</f>
        <v>252</v>
      </c>
      <c r="AN3776" s="18" t="str">
        <f>IFERROR(VLOOKUP(R3776*1,'[1]Ordenes de Servicio'!G:K,5,0),"No Cruza")</f>
        <v>No Cruza</v>
      </c>
      <c r="AO3776" s="17">
        <f t="shared" ref="AO3776:AO3835" ca="1" si="1048">+IF(AI3776="Resuelta",DATE(AL3776,AK3776,AJ3776)-DATE(AF3776,AE3776,AD3776),TODAY()-DATE(AL3776,AK3776,AJ3776))</f>
        <v>20</v>
      </c>
      <c r="AP3776" s="17">
        <f t="shared" ref="AP3776:AP3835" si="1049">MID(P3776,7,2)*1</f>
        <v>18</v>
      </c>
      <c r="AQ3776" s="17">
        <f t="shared" ref="AQ3776:AQ3835" si="1050">MID(P3776,5,2)*1</f>
        <v>3</v>
      </c>
      <c r="AR3776" s="17">
        <f t="shared" ref="AR3776:AR3835" si="1051">MID(P3776,1,4)*1</f>
        <v>2020</v>
      </c>
      <c r="AS3776" s="17">
        <f t="shared" ref="AS3776:AS3835" ca="1" si="1052">+TODAY()-DATE(AR3776,AQ3776,AP3776)</f>
        <v>252</v>
      </c>
      <c r="AT3776" s="17" t="str">
        <f t="shared" ca="1" si="1038"/>
        <v>No</v>
      </c>
      <c r="AU3776" s="17">
        <f t="shared" ref="AU3776:AU3835" si="1053">IF(DATE(AL3776,AK3776,AJ3776)-DATE(AR3776,AQ3776,AP3776)&lt;0,DATE(AR3776,AQ3776,AP3776)-DATE(AL3776,AK3776,AJ3776),DATE(AL3776,AK3776,AJ3776)-DATE(AR3776,AQ3776,AP3776))</f>
        <v>0</v>
      </c>
      <c r="AV3776" s="17" t="str">
        <f>+VLOOKUP(B3776,[1]Cruces!S:T,2,0)</f>
        <v>5. Consultoría / Adjudicación</v>
      </c>
    </row>
    <row r="3777" spans="1:48" hidden="1" x14ac:dyDescent="0.25">
      <c r="A3777" s="22" t="s">
        <v>6683</v>
      </c>
      <c r="B3777" t="s">
        <v>54</v>
      </c>
      <c r="C3777">
        <v>0</v>
      </c>
      <c r="D3777">
        <v>0</v>
      </c>
      <c r="E3777" t="s">
        <v>55</v>
      </c>
      <c r="F3777" t="s">
        <v>126</v>
      </c>
      <c r="G3777" t="s">
        <v>6684</v>
      </c>
      <c r="H3777">
        <v>0</v>
      </c>
      <c r="I3777" t="s">
        <v>83</v>
      </c>
      <c r="J3777" t="s">
        <v>59</v>
      </c>
      <c r="K3777" t="s">
        <v>97</v>
      </c>
      <c r="L3777" t="s">
        <v>129</v>
      </c>
      <c r="M3777" t="s">
        <v>130</v>
      </c>
      <c r="N3777" t="s">
        <v>62</v>
      </c>
      <c r="O3777">
        <v>20200325</v>
      </c>
      <c r="P3777">
        <v>20200330</v>
      </c>
      <c r="Q3777">
        <v>9331</v>
      </c>
      <c r="R3777">
        <v>27291645</v>
      </c>
      <c r="S3777" t="s">
        <v>100</v>
      </c>
      <c r="T3777" t="s">
        <v>63</v>
      </c>
      <c r="U3777" t="s">
        <v>91</v>
      </c>
      <c r="V3777" s="17">
        <f t="shared" ref="V3777:V3836" si="1054">+W3777/1000</f>
        <v>100</v>
      </c>
      <c r="W3777">
        <v>100000</v>
      </c>
      <c r="X3777" t="s">
        <v>64</v>
      </c>
      <c r="Y3777" t="s">
        <v>65</v>
      </c>
      <c r="Z3777">
        <v>20200330</v>
      </c>
      <c r="AA3777" t="s">
        <v>176</v>
      </c>
      <c r="AB3777" s="17">
        <v>1</v>
      </c>
      <c r="AC3777" s="17" t="str">
        <f>IFERROR(VLOOKUP(A3777,[1]Cruces!AJ:AK,2,0),VLOOKUP(CONCATENATE(X3777,AA3777),[1]Cruces!G:H,2,0))</f>
        <v>Solicitud de Obra</v>
      </c>
      <c r="AD3777" s="17">
        <f t="shared" si="1040"/>
        <v>25</v>
      </c>
      <c r="AE3777" s="17">
        <f t="shared" si="1041"/>
        <v>3</v>
      </c>
      <c r="AF3777" s="17">
        <f t="shared" si="1042"/>
        <v>2020</v>
      </c>
      <c r="AG3777" s="17" t="str">
        <f>IFERROR(VLOOKUP(MID(A3777,2,4)*1,[1]Cruces!K:L,2,0),"Verificar")</f>
        <v>Guajira</v>
      </c>
      <c r="AH3777" s="17">
        <f t="shared" ca="1" si="1043"/>
        <v>245</v>
      </c>
      <c r="AI3777" s="17" t="str">
        <f>IFERROR(VLOOKUP(U3777,[1]Cruces!$O$1:$P$6,2,0),"Sin Orden")</f>
        <v>Resuelta</v>
      </c>
      <c r="AJ3777" s="17">
        <f t="shared" si="1044"/>
        <v>30</v>
      </c>
      <c r="AK3777" s="17">
        <f t="shared" si="1045"/>
        <v>3</v>
      </c>
      <c r="AL3777" s="17">
        <f t="shared" si="1046"/>
        <v>2020</v>
      </c>
      <c r="AM3777" s="17">
        <f t="shared" ca="1" si="1047"/>
        <v>240</v>
      </c>
      <c r="AN3777" s="18" t="str">
        <f>IFERROR(VLOOKUP(R3777*1,'[1]Ordenes de Servicio'!G:K,5,0),"No Cruza")</f>
        <v>No Cruza</v>
      </c>
      <c r="AO3777" s="17">
        <f t="shared" ca="1" si="1048"/>
        <v>5</v>
      </c>
      <c r="AP3777" s="17">
        <f t="shared" si="1049"/>
        <v>30</v>
      </c>
      <c r="AQ3777" s="17">
        <f t="shared" si="1050"/>
        <v>3</v>
      </c>
      <c r="AR3777" s="17">
        <f t="shared" si="1051"/>
        <v>2020</v>
      </c>
      <c r="AS3777" s="17">
        <f t="shared" ca="1" si="1052"/>
        <v>240</v>
      </c>
      <c r="AT3777" s="17" t="str">
        <f t="shared" ref="AT3777:AT3836" ca="1" si="1055">IF(AS3777&gt;359,"Si","No")</f>
        <v>No</v>
      </c>
      <c r="AU3777" s="17">
        <f t="shared" si="1053"/>
        <v>0</v>
      </c>
      <c r="AV3777" s="17" t="str">
        <f>+VLOOKUP(B3777,[1]Cruces!S:T,2,0)</f>
        <v>4. Presupuesto de Obra</v>
      </c>
    </row>
    <row r="3778" spans="1:48" hidden="1" x14ac:dyDescent="0.25">
      <c r="A3778" s="22" t="s">
        <v>6685</v>
      </c>
      <c r="B3778" t="s">
        <v>68</v>
      </c>
      <c r="C3778">
        <v>3930717</v>
      </c>
      <c r="D3778">
        <v>0</v>
      </c>
      <c r="E3778" t="s">
        <v>55</v>
      </c>
      <c r="F3778" t="s">
        <v>232</v>
      </c>
      <c r="G3778" t="s">
        <v>6686</v>
      </c>
      <c r="H3778">
        <v>3091873</v>
      </c>
      <c r="I3778" t="s">
        <v>71</v>
      </c>
      <c r="J3778" t="s">
        <v>59</v>
      </c>
      <c r="K3778" t="s">
        <v>6687</v>
      </c>
      <c r="L3778" t="s">
        <v>111</v>
      </c>
      <c r="M3778" t="s">
        <v>112</v>
      </c>
      <c r="N3778" t="s">
        <v>75</v>
      </c>
      <c r="O3778">
        <v>20170721</v>
      </c>
      <c r="P3778">
        <v>20180202</v>
      </c>
      <c r="Q3778">
        <v>1210</v>
      </c>
      <c r="R3778">
        <v>25369415</v>
      </c>
      <c r="S3778" s="17" t="s">
        <v>76</v>
      </c>
      <c r="T3778" t="s">
        <v>63</v>
      </c>
      <c r="U3778" t="s">
        <v>88</v>
      </c>
      <c r="V3778" s="17">
        <f t="shared" si="1054"/>
        <v>630</v>
      </c>
      <c r="W3778">
        <v>630000</v>
      </c>
      <c r="X3778" t="s">
        <v>89</v>
      </c>
      <c r="Y3778" t="s">
        <v>150</v>
      </c>
      <c r="Z3778">
        <v>20180802</v>
      </c>
      <c r="AA3778" t="s">
        <v>101</v>
      </c>
      <c r="AB3778" s="17">
        <v>1</v>
      </c>
      <c r="AC3778" s="17" t="str">
        <f>IFERROR(VLOOKUP(A3778,[1]Cruces!AJ:AK,2,0),VLOOKUP(CONCATENATE(X3778,AA3778),[1]Cruces!G:H,2,0))</f>
        <v>Solicitud de Obra</v>
      </c>
      <c r="AD3778" s="17">
        <f t="shared" si="1040"/>
        <v>21</v>
      </c>
      <c r="AE3778" s="17">
        <f t="shared" si="1041"/>
        <v>7</v>
      </c>
      <c r="AF3778" s="17">
        <f t="shared" si="1042"/>
        <v>2017</v>
      </c>
      <c r="AG3778" s="17" t="str">
        <f>IFERROR(VLOOKUP(MID(A3778,2,4)*1,[1]Cruces!K:L,2,0),"Verificar")</f>
        <v>Atlántico Sur</v>
      </c>
      <c r="AH3778" s="17">
        <f t="shared" ca="1" si="1043"/>
        <v>1223</v>
      </c>
      <c r="AI3778" s="17" t="str">
        <f>IFERROR(VLOOKUP(U3778,[1]Cruces!$O$1:$P$6,2,0),"Sin Orden")</f>
        <v>Resuelta</v>
      </c>
      <c r="AJ3778" s="17">
        <f t="shared" si="1044"/>
        <v>2</v>
      </c>
      <c r="AK3778" s="17">
        <f t="shared" si="1045"/>
        <v>8</v>
      </c>
      <c r="AL3778" s="17">
        <f t="shared" si="1046"/>
        <v>2018</v>
      </c>
      <c r="AM3778" s="17">
        <f t="shared" ca="1" si="1047"/>
        <v>846</v>
      </c>
      <c r="AN3778" s="18" t="str">
        <f>IFERROR(VLOOKUP(R3778*1,'[1]Ordenes de Servicio'!G:K,5,0),"No Cruza")</f>
        <v>No Cruza</v>
      </c>
      <c r="AO3778" s="17">
        <f t="shared" ca="1" si="1048"/>
        <v>377</v>
      </c>
      <c r="AP3778" s="17">
        <f t="shared" si="1049"/>
        <v>2</v>
      </c>
      <c r="AQ3778" s="17">
        <f t="shared" si="1050"/>
        <v>2</v>
      </c>
      <c r="AR3778" s="17">
        <f t="shared" si="1051"/>
        <v>2018</v>
      </c>
      <c r="AS3778" s="17">
        <f t="shared" ca="1" si="1052"/>
        <v>1027</v>
      </c>
      <c r="AT3778" s="17" t="str">
        <f t="shared" ca="1" si="1055"/>
        <v>Si</v>
      </c>
      <c r="AU3778" s="17">
        <f t="shared" si="1053"/>
        <v>181</v>
      </c>
      <c r="AV3778" s="17" t="str">
        <f>+VLOOKUP(B3778,[1]Cruces!S:T,2,0)</f>
        <v>5. Consultoría / Adjudicación</v>
      </c>
    </row>
    <row r="3779" spans="1:48" hidden="1" x14ac:dyDescent="0.25">
      <c r="A3779" s="22" t="s">
        <v>6688</v>
      </c>
      <c r="B3779" t="s">
        <v>54</v>
      </c>
      <c r="C3779">
        <v>0</v>
      </c>
      <c r="D3779">
        <v>0</v>
      </c>
      <c r="E3779" t="s">
        <v>55</v>
      </c>
      <c r="F3779" t="s">
        <v>126</v>
      </c>
      <c r="G3779" t="s">
        <v>722</v>
      </c>
      <c r="H3779">
        <v>0</v>
      </c>
      <c r="I3779" t="s">
        <v>71</v>
      </c>
      <c r="J3779" t="s">
        <v>59</v>
      </c>
      <c r="K3779" t="s">
        <v>97</v>
      </c>
      <c r="L3779" t="s">
        <v>129</v>
      </c>
      <c r="M3779" t="s">
        <v>130</v>
      </c>
      <c r="N3779" t="s">
        <v>62</v>
      </c>
      <c r="O3779">
        <v>20190415</v>
      </c>
      <c r="P3779">
        <v>20190424</v>
      </c>
      <c r="Q3779">
        <v>9331</v>
      </c>
      <c r="R3779">
        <v>26218050</v>
      </c>
      <c r="S3779" s="17" t="s">
        <v>100</v>
      </c>
      <c r="T3779" t="s">
        <v>63</v>
      </c>
      <c r="U3779" t="s">
        <v>91</v>
      </c>
      <c r="V3779" s="17">
        <f t="shared" si="1054"/>
        <v>100</v>
      </c>
      <c r="W3779">
        <v>100000</v>
      </c>
      <c r="X3779" t="s">
        <v>64</v>
      </c>
      <c r="Y3779" t="s">
        <v>65</v>
      </c>
      <c r="Z3779">
        <v>20190424</v>
      </c>
      <c r="AA3779" t="s">
        <v>176</v>
      </c>
      <c r="AB3779" s="17">
        <v>1</v>
      </c>
      <c r="AC3779" s="17" t="str">
        <f>IFERROR(VLOOKUP(A3779,[1]Cruces!AJ:AK,2,0),VLOOKUP(CONCATENATE(X3779,AA3779),[1]Cruces!G:H,2,0))</f>
        <v>Solicitud de Obra</v>
      </c>
      <c r="AD3779" s="17">
        <f t="shared" si="1040"/>
        <v>15</v>
      </c>
      <c r="AE3779" s="17">
        <f t="shared" si="1041"/>
        <v>4</v>
      </c>
      <c r="AF3779" s="17">
        <f t="shared" si="1042"/>
        <v>2019</v>
      </c>
      <c r="AG3779" s="17" t="str">
        <f>IFERROR(VLOOKUP(MID(A3779,2,4)*1,[1]Cruces!K:L,2,0),"Verificar")</f>
        <v>Guajira</v>
      </c>
      <c r="AH3779" s="17">
        <f t="shared" ca="1" si="1043"/>
        <v>590</v>
      </c>
      <c r="AI3779" s="17" t="str">
        <f>IFERROR(VLOOKUP(U3779,[1]Cruces!$O$1:$P$6,2,0),"Sin Orden")</f>
        <v>Resuelta</v>
      </c>
      <c r="AJ3779" s="17">
        <f t="shared" si="1044"/>
        <v>24</v>
      </c>
      <c r="AK3779" s="17">
        <f t="shared" si="1045"/>
        <v>4</v>
      </c>
      <c r="AL3779" s="17">
        <f t="shared" si="1046"/>
        <v>2019</v>
      </c>
      <c r="AM3779" s="17">
        <f t="shared" ca="1" si="1047"/>
        <v>581</v>
      </c>
      <c r="AN3779" s="18" t="str">
        <f>IFERROR(VLOOKUP(R3779*1,'[1]Ordenes de Servicio'!G:K,5,0),"No Cruza")</f>
        <v>No Cruza</v>
      </c>
      <c r="AO3779" s="17">
        <f t="shared" ca="1" si="1048"/>
        <v>9</v>
      </c>
      <c r="AP3779" s="17">
        <f t="shared" si="1049"/>
        <v>24</v>
      </c>
      <c r="AQ3779" s="17">
        <f t="shared" si="1050"/>
        <v>4</v>
      </c>
      <c r="AR3779" s="17">
        <f t="shared" si="1051"/>
        <v>2019</v>
      </c>
      <c r="AS3779" s="17">
        <f t="shared" ca="1" si="1052"/>
        <v>581</v>
      </c>
      <c r="AT3779" s="17" t="str">
        <f t="shared" ca="1" si="1055"/>
        <v>Si</v>
      </c>
      <c r="AU3779" s="17">
        <f t="shared" si="1053"/>
        <v>0</v>
      </c>
      <c r="AV3779" s="17" t="str">
        <f>+VLOOKUP(B3779,[1]Cruces!S:T,2,0)</f>
        <v>4. Presupuesto de Obra</v>
      </c>
    </row>
    <row r="3780" spans="1:48" hidden="1" x14ac:dyDescent="0.25">
      <c r="A3780" s="22" t="s">
        <v>6689</v>
      </c>
      <c r="B3780" t="s">
        <v>68</v>
      </c>
      <c r="C3780">
        <v>0</v>
      </c>
      <c r="D3780">
        <v>0</v>
      </c>
      <c r="E3780" t="s">
        <v>55</v>
      </c>
      <c r="F3780" t="s">
        <v>81</v>
      </c>
      <c r="G3780" t="s">
        <v>6690</v>
      </c>
      <c r="H3780">
        <v>3165784541</v>
      </c>
      <c r="I3780" t="s">
        <v>116</v>
      </c>
      <c r="J3780" t="s">
        <v>59</v>
      </c>
      <c r="K3780" t="s">
        <v>6691</v>
      </c>
      <c r="L3780" t="s">
        <v>215</v>
      </c>
      <c r="M3780" t="s">
        <v>216</v>
      </c>
      <c r="N3780" t="s">
        <v>75</v>
      </c>
      <c r="O3780">
        <v>20201022</v>
      </c>
      <c r="P3780">
        <v>20201022</v>
      </c>
      <c r="Q3780">
        <v>3460</v>
      </c>
      <c r="R3780">
        <v>28255106</v>
      </c>
      <c r="S3780" s="17" t="s">
        <v>76</v>
      </c>
      <c r="T3780" t="s">
        <v>63</v>
      </c>
      <c r="U3780" t="s">
        <v>91</v>
      </c>
      <c r="V3780" s="17">
        <f t="shared" si="1054"/>
        <v>30</v>
      </c>
      <c r="W3780">
        <v>30000</v>
      </c>
      <c r="X3780" t="s">
        <v>64</v>
      </c>
      <c r="Y3780" t="s">
        <v>68</v>
      </c>
      <c r="Z3780">
        <v>20201022</v>
      </c>
      <c r="AA3780" t="s">
        <v>78</v>
      </c>
      <c r="AB3780" s="17">
        <v>1</v>
      </c>
      <c r="AC3780" s="17" t="str">
        <f>IFERROR(VLOOKUP(A3780,[1]Cruces!AJ:AK,2,0),VLOOKUP(CONCATENATE(X3780,AA3780),[1]Cruces!G:H,2,0))</f>
        <v>Solicitud de Obra</v>
      </c>
      <c r="AD3780" s="17">
        <f t="shared" si="1040"/>
        <v>22</v>
      </c>
      <c r="AE3780" s="17">
        <f t="shared" si="1041"/>
        <v>10</v>
      </c>
      <c r="AF3780" s="17">
        <f t="shared" si="1042"/>
        <v>2020</v>
      </c>
      <c r="AG3780" s="17" t="str">
        <f>IFERROR(VLOOKUP(MID(A3780,2,4)*1,[1]Cruces!K:L,2,0),"Verificar")</f>
        <v>Magdalena</v>
      </c>
      <c r="AH3780" s="17">
        <f t="shared" ca="1" si="1043"/>
        <v>34</v>
      </c>
      <c r="AI3780" s="17" t="str">
        <f>IFERROR(VLOOKUP(U3780,[1]Cruces!$O$1:$P$6,2,0),"Sin Orden")</f>
        <v>Resuelta</v>
      </c>
      <c r="AJ3780" s="17">
        <f t="shared" si="1044"/>
        <v>22</v>
      </c>
      <c r="AK3780" s="17">
        <f t="shared" si="1045"/>
        <v>10</v>
      </c>
      <c r="AL3780" s="17">
        <f t="shared" si="1046"/>
        <v>2020</v>
      </c>
      <c r="AM3780" s="17">
        <f t="shared" ca="1" si="1047"/>
        <v>34</v>
      </c>
      <c r="AN3780" s="18" t="str">
        <f>IFERROR(VLOOKUP(R3780*1,'[1]Ordenes de Servicio'!G:K,5,0),"No Cruza")</f>
        <v>No Cruza</v>
      </c>
      <c r="AO3780" s="17">
        <f t="shared" ca="1" si="1048"/>
        <v>0</v>
      </c>
      <c r="AP3780" s="17">
        <f t="shared" si="1049"/>
        <v>22</v>
      </c>
      <c r="AQ3780" s="17">
        <f t="shared" si="1050"/>
        <v>10</v>
      </c>
      <c r="AR3780" s="17">
        <f t="shared" si="1051"/>
        <v>2020</v>
      </c>
      <c r="AS3780" s="17">
        <f t="shared" ca="1" si="1052"/>
        <v>34</v>
      </c>
      <c r="AT3780" s="17" t="str">
        <f t="shared" ca="1" si="1055"/>
        <v>No</v>
      </c>
      <c r="AU3780" s="17">
        <f t="shared" si="1053"/>
        <v>0</v>
      </c>
      <c r="AV3780" s="17" t="str">
        <f>+VLOOKUP(B3780,[1]Cruces!S:T,2,0)</f>
        <v>5. Consultoría / Adjudicación</v>
      </c>
    </row>
    <row r="3781" spans="1:48" hidden="1" x14ac:dyDescent="0.25">
      <c r="A3781" s="22" t="s">
        <v>10366</v>
      </c>
      <c r="B3781" t="s">
        <v>569</v>
      </c>
      <c r="C3781">
        <v>0</v>
      </c>
      <c r="D3781">
        <v>0</v>
      </c>
      <c r="E3781" t="s">
        <v>55</v>
      </c>
      <c r="F3781" t="s">
        <v>5366</v>
      </c>
      <c r="G3781" t="s">
        <v>10367</v>
      </c>
      <c r="H3781">
        <v>3208802570</v>
      </c>
      <c r="I3781" t="s">
        <v>71</v>
      </c>
      <c r="J3781" t="s">
        <v>59</v>
      </c>
      <c r="K3781" t="s">
        <v>97</v>
      </c>
      <c r="L3781" t="s">
        <v>5368</v>
      </c>
      <c r="M3781" t="s">
        <v>5369</v>
      </c>
      <c r="N3781" t="s">
        <v>572</v>
      </c>
      <c r="O3781">
        <v>20201023</v>
      </c>
      <c r="P3781">
        <v>20201023</v>
      </c>
      <c r="Q3781">
        <v>9510</v>
      </c>
      <c r="R3781">
        <v>0</v>
      </c>
      <c r="T3781" t="s">
        <v>63</v>
      </c>
      <c r="V3781" s="17">
        <f t="shared" si="1054"/>
        <v>3.5</v>
      </c>
      <c r="W3781">
        <v>3500</v>
      </c>
      <c r="X3781" t="s">
        <v>7065</v>
      </c>
      <c r="Y3781" t="s">
        <v>569</v>
      </c>
      <c r="Z3781">
        <v>20201023</v>
      </c>
      <c r="AA3781" t="s">
        <v>1947</v>
      </c>
      <c r="AB3781" s="17">
        <v>1</v>
      </c>
      <c r="AC3781" s="17" t="str">
        <f>IFERROR(VLOOKUP(A3781,[1]Cruces!AJ:AK,2,0),VLOOKUP(CONCATENATE(X3781,AA3781),[1]Cruces!G:H,2,0))</f>
        <v>Solicitud por BT</v>
      </c>
      <c r="AD3781" s="17">
        <f t="shared" si="1040"/>
        <v>23</v>
      </c>
      <c r="AE3781" s="17">
        <f t="shared" si="1041"/>
        <v>10</v>
      </c>
      <c r="AF3781" s="17">
        <f t="shared" si="1042"/>
        <v>2020</v>
      </c>
      <c r="AG3781" s="17" t="str">
        <f>IFERROR(VLOOKUP(MID(A3781,2,4)*1,[1]Cruces!K:L,2,0),"Verificar")</f>
        <v>Atlántico Norte</v>
      </c>
      <c r="AH3781" s="17">
        <f t="shared" ca="1" si="1043"/>
        <v>33</v>
      </c>
      <c r="AI3781" s="17" t="str">
        <f>IFERROR(VLOOKUP(U3781,[1]Cruces!$O$1:$P$6,2,0),"Sin Orden")</f>
        <v>Sin Orden</v>
      </c>
      <c r="AJ3781" s="17">
        <f t="shared" si="1044"/>
        <v>23</v>
      </c>
      <c r="AK3781" s="17">
        <f t="shared" si="1045"/>
        <v>10</v>
      </c>
      <c r="AL3781" s="17">
        <f t="shared" si="1046"/>
        <v>2020</v>
      </c>
      <c r="AM3781" s="17">
        <f t="shared" ca="1" si="1047"/>
        <v>33</v>
      </c>
      <c r="AN3781" s="18" t="str">
        <f>IFERROR(VLOOKUP(R3781*1,'[1]Ordenes de Servicio'!G:K,5,0),"No Cruza")</f>
        <v>No Cruza</v>
      </c>
      <c r="AO3781" s="17">
        <f t="shared" ca="1" si="1048"/>
        <v>33</v>
      </c>
      <c r="AP3781" s="17">
        <f t="shared" si="1049"/>
        <v>23</v>
      </c>
      <c r="AQ3781" s="17">
        <f t="shared" si="1050"/>
        <v>10</v>
      </c>
      <c r="AR3781" s="17">
        <f t="shared" si="1051"/>
        <v>2020</v>
      </c>
      <c r="AS3781" s="17">
        <f t="shared" ca="1" si="1052"/>
        <v>33</v>
      </c>
      <c r="AT3781" s="17" t="str">
        <f t="shared" ca="1" si="1055"/>
        <v>No</v>
      </c>
      <c r="AU3781" s="17">
        <f t="shared" si="1053"/>
        <v>0</v>
      </c>
      <c r="AV3781" s="17" t="str">
        <f>+VLOOKUP(B3781,[1]Cruces!S:T,2,0)</f>
        <v>1. Solicitud</v>
      </c>
    </row>
    <row r="3782" spans="1:48" hidden="1" x14ac:dyDescent="0.25">
      <c r="A3782" s="22" t="s">
        <v>6692</v>
      </c>
      <c r="B3782" t="s">
        <v>68</v>
      </c>
      <c r="C3782">
        <v>0</v>
      </c>
      <c r="D3782">
        <v>0</v>
      </c>
      <c r="E3782" t="s">
        <v>55</v>
      </c>
      <c r="F3782" t="s">
        <v>107</v>
      </c>
      <c r="G3782" t="s">
        <v>6693</v>
      </c>
      <c r="H3782">
        <v>3143294</v>
      </c>
      <c r="I3782" t="s">
        <v>116</v>
      </c>
      <c r="J3782" t="s">
        <v>59</v>
      </c>
      <c r="K3782" t="s">
        <v>97</v>
      </c>
      <c r="L3782" t="s">
        <v>111</v>
      </c>
      <c r="M3782" t="s">
        <v>112</v>
      </c>
      <c r="N3782" t="s">
        <v>75</v>
      </c>
      <c r="O3782">
        <v>20190614</v>
      </c>
      <c r="P3782">
        <v>20190614</v>
      </c>
      <c r="Q3782">
        <v>1110</v>
      </c>
      <c r="R3782">
        <v>0</v>
      </c>
      <c r="T3782" t="s">
        <v>63</v>
      </c>
      <c r="V3782" s="17">
        <f t="shared" si="1054"/>
        <v>400</v>
      </c>
      <c r="W3782">
        <v>400000</v>
      </c>
      <c r="X3782" t="s">
        <v>64</v>
      </c>
      <c r="Y3782" t="s">
        <v>136</v>
      </c>
      <c r="Z3782">
        <v>20190614</v>
      </c>
      <c r="AA3782" t="s">
        <v>137</v>
      </c>
      <c r="AB3782" s="17">
        <v>1</v>
      </c>
      <c r="AC3782" s="17" t="str">
        <f>IFERROR(VLOOKUP(A3782,[1]Cruces!AJ:AK,2,0),VLOOKUP(CONCATENATE(X3782,AA3782),[1]Cruces!G:H,2,0))</f>
        <v>Solicitud de Obra</v>
      </c>
      <c r="AD3782" s="17">
        <f t="shared" si="1040"/>
        <v>14</v>
      </c>
      <c r="AE3782" s="17">
        <f t="shared" si="1041"/>
        <v>6</v>
      </c>
      <c r="AF3782" s="17">
        <f t="shared" si="1042"/>
        <v>2019</v>
      </c>
      <c r="AG3782" s="17" t="str">
        <f>IFERROR(VLOOKUP(MID(A3782,2,4)*1,[1]Cruces!K:L,2,0),"Verificar")</f>
        <v>Atlántico Norte</v>
      </c>
      <c r="AH3782" s="17">
        <f t="shared" ca="1" si="1043"/>
        <v>530</v>
      </c>
      <c r="AI3782" s="17" t="str">
        <f>IFERROR(VLOOKUP(U3782,[1]Cruces!$O$1:$P$6,2,0),"Sin Orden")</f>
        <v>Sin Orden</v>
      </c>
      <c r="AJ3782" s="17">
        <f t="shared" si="1044"/>
        <v>14</v>
      </c>
      <c r="AK3782" s="17">
        <f t="shared" si="1045"/>
        <v>6</v>
      </c>
      <c r="AL3782" s="17">
        <f t="shared" si="1046"/>
        <v>2019</v>
      </c>
      <c r="AM3782" s="17">
        <f t="shared" ca="1" si="1047"/>
        <v>530</v>
      </c>
      <c r="AN3782" s="18" t="str">
        <f>IFERROR(VLOOKUP(R3782*1,'[1]Ordenes de Servicio'!G:K,5,0),"No Cruza")</f>
        <v>No Cruza</v>
      </c>
      <c r="AO3782" s="17">
        <f t="shared" ca="1" si="1048"/>
        <v>530</v>
      </c>
      <c r="AP3782" s="17">
        <f t="shared" si="1049"/>
        <v>14</v>
      </c>
      <c r="AQ3782" s="17">
        <f t="shared" si="1050"/>
        <v>6</v>
      </c>
      <c r="AR3782" s="17">
        <f t="shared" si="1051"/>
        <v>2019</v>
      </c>
      <c r="AS3782" s="17">
        <f t="shared" ca="1" si="1052"/>
        <v>530</v>
      </c>
      <c r="AT3782" s="17" t="str">
        <f t="shared" ca="1" si="1055"/>
        <v>Si</v>
      </c>
      <c r="AU3782" s="17">
        <f t="shared" si="1053"/>
        <v>0</v>
      </c>
      <c r="AV3782" s="17" t="str">
        <f>+VLOOKUP(B3782,[1]Cruces!S:T,2,0)</f>
        <v>5. Consultoría / Adjudicación</v>
      </c>
    </row>
    <row r="3783" spans="1:48" hidden="1" x14ac:dyDescent="0.25">
      <c r="A3783" s="22" t="s">
        <v>6694</v>
      </c>
      <c r="B3783" t="s">
        <v>54</v>
      </c>
      <c r="C3783">
        <v>0</v>
      </c>
      <c r="D3783">
        <v>0</v>
      </c>
      <c r="E3783" t="s">
        <v>55</v>
      </c>
      <c r="F3783" t="s">
        <v>81</v>
      </c>
      <c r="G3783" t="s">
        <v>587</v>
      </c>
      <c r="H3783">
        <v>3216673199</v>
      </c>
      <c r="I3783" t="s">
        <v>116</v>
      </c>
      <c r="J3783" t="s">
        <v>59</v>
      </c>
      <c r="K3783" t="s">
        <v>588</v>
      </c>
      <c r="L3783" t="s">
        <v>85</v>
      </c>
      <c r="M3783" t="s">
        <v>86</v>
      </c>
      <c r="N3783" t="s">
        <v>62</v>
      </c>
      <c r="O3783">
        <v>20200325</v>
      </c>
      <c r="P3783">
        <v>20200330</v>
      </c>
      <c r="Q3783">
        <v>3430</v>
      </c>
      <c r="R3783">
        <v>27294991</v>
      </c>
      <c r="S3783" t="s">
        <v>100</v>
      </c>
      <c r="T3783" t="s">
        <v>63</v>
      </c>
      <c r="U3783" t="s">
        <v>91</v>
      </c>
      <c r="V3783" s="17">
        <f t="shared" si="1054"/>
        <v>300</v>
      </c>
      <c r="W3783">
        <v>300000</v>
      </c>
      <c r="X3783" t="s">
        <v>64</v>
      </c>
      <c r="Y3783" t="s">
        <v>65</v>
      </c>
      <c r="Z3783">
        <v>20200330</v>
      </c>
      <c r="AA3783" t="s">
        <v>101</v>
      </c>
      <c r="AB3783" s="17">
        <v>1</v>
      </c>
      <c r="AC3783" s="17" t="str">
        <f>IFERROR(VLOOKUP(A3783,[1]Cruces!AJ:AK,2,0),VLOOKUP(CONCATENATE(X3783,AA3783),[1]Cruces!G:H,2,0))</f>
        <v>Solicitud de Obra</v>
      </c>
      <c r="AD3783" s="17">
        <f t="shared" si="1040"/>
        <v>25</v>
      </c>
      <c r="AE3783" s="17">
        <f t="shared" si="1041"/>
        <v>3</v>
      </c>
      <c r="AF3783" s="17">
        <f t="shared" si="1042"/>
        <v>2020</v>
      </c>
      <c r="AG3783" s="17" t="str">
        <f>IFERROR(VLOOKUP(MID(A3783,2,4)*1,[1]Cruces!K:L,2,0),"Verificar")</f>
        <v>Magdalena</v>
      </c>
      <c r="AH3783" s="17">
        <f t="shared" ca="1" si="1043"/>
        <v>245</v>
      </c>
      <c r="AI3783" s="17" t="str">
        <f>IFERROR(VLOOKUP(U3783,[1]Cruces!$O$1:$P$6,2,0),"Sin Orden")</f>
        <v>Resuelta</v>
      </c>
      <c r="AJ3783" s="17">
        <f t="shared" si="1044"/>
        <v>30</v>
      </c>
      <c r="AK3783" s="17">
        <f t="shared" si="1045"/>
        <v>3</v>
      </c>
      <c r="AL3783" s="17">
        <f t="shared" si="1046"/>
        <v>2020</v>
      </c>
      <c r="AM3783" s="17">
        <f t="shared" ca="1" si="1047"/>
        <v>240</v>
      </c>
      <c r="AN3783" s="18" t="str">
        <f>IFERROR(VLOOKUP(R3783*1,'[1]Ordenes de Servicio'!G:K,5,0),"No Cruza")</f>
        <v>No Cruza</v>
      </c>
      <c r="AO3783" s="17">
        <f t="shared" ca="1" si="1048"/>
        <v>5</v>
      </c>
      <c r="AP3783" s="17">
        <f t="shared" si="1049"/>
        <v>30</v>
      </c>
      <c r="AQ3783" s="17">
        <f t="shared" si="1050"/>
        <v>3</v>
      </c>
      <c r="AR3783" s="17">
        <f t="shared" si="1051"/>
        <v>2020</v>
      </c>
      <c r="AS3783" s="17">
        <f t="shared" ca="1" si="1052"/>
        <v>240</v>
      </c>
      <c r="AT3783" s="17" t="str">
        <f t="shared" ca="1" si="1055"/>
        <v>No</v>
      </c>
      <c r="AU3783" s="17">
        <f t="shared" si="1053"/>
        <v>0</v>
      </c>
      <c r="AV3783" s="17" t="str">
        <f>+VLOOKUP(B3783,[1]Cruces!S:T,2,0)</f>
        <v>4. Presupuesto de Obra</v>
      </c>
    </row>
    <row r="3784" spans="1:48" hidden="1" x14ac:dyDescent="0.25">
      <c r="A3784" s="22" t="s">
        <v>6695</v>
      </c>
      <c r="B3784" t="s">
        <v>54</v>
      </c>
      <c r="C3784">
        <v>0</v>
      </c>
      <c r="D3784">
        <v>0</v>
      </c>
      <c r="E3784" t="s">
        <v>55</v>
      </c>
      <c r="F3784" t="s">
        <v>126</v>
      </c>
      <c r="G3784" t="s">
        <v>6696</v>
      </c>
      <c r="H3784">
        <v>0</v>
      </c>
      <c r="I3784" t="s">
        <v>83</v>
      </c>
      <c r="J3784" t="s">
        <v>59</v>
      </c>
      <c r="K3784" t="s">
        <v>982</v>
      </c>
      <c r="L3784" t="s">
        <v>129</v>
      </c>
      <c r="M3784" t="s">
        <v>130</v>
      </c>
      <c r="N3784" t="s">
        <v>62</v>
      </c>
      <c r="O3784">
        <v>20200714</v>
      </c>
      <c r="P3784">
        <v>20200721</v>
      </c>
      <c r="Q3784">
        <v>9331</v>
      </c>
      <c r="R3784">
        <v>27816608</v>
      </c>
      <c r="S3784" t="s">
        <v>100</v>
      </c>
      <c r="T3784" t="s">
        <v>63</v>
      </c>
      <c r="U3784" t="s">
        <v>91</v>
      </c>
      <c r="V3784" s="17">
        <f t="shared" si="1054"/>
        <v>75</v>
      </c>
      <c r="W3784">
        <v>75000</v>
      </c>
      <c r="X3784" t="s">
        <v>64</v>
      </c>
      <c r="Y3784" t="s">
        <v>65</v>
      </c>
      <c r="Z3784">
        <v>20200721</v>
      </c>
      <c r="AA3784" t="s">
        <v>176</v>
      </c>
      <c r="AB3784" s="17">
        <v>1</v>
      </c>
      <c r="AC3784" s="17" t="str">
        <f>IFERROR(VLOOKUP(A3784,[1]Cruces!AJ:AK,2,0),VLOOKUP(CONCATENATE(X3784,AA3784),[1]Cruces!G:H,2,0))</f>
        <v>Solicitud de Obra</v>
      </c>
      <c r="AD3784" s="17">
        <f t="shared" si="1040"/>
        <v>14</v>
      </c>
      <c r="AE3784" s="17">
        <f t="shared" si="1041"/>
        <v>7</v>
      </c>
      <c r="AF3784" s="17">
        <f t="shared" si="1042"/>
        <v>2020</v>
      </c>
      <c r="AG3784" s="17" t="str">
        <f>IFERROR(VLOOKUP(MID(A3784,2,4)*1,[1]Cruces!K:L,2,0),"Verificar")</f>
        <v>Guajira</v>
      </c>
      <c r="AH3784" s="17">
        <f t="shared" ca="1" si="1043"/>
        <v>134</v>
      </c>
      <c r="AI3784" s="17" t="str">
        <f>IFERROR(VLOOKUP(U3784,[1]Cruces!$O$1:$P$6,2,0),"Sin Orden")</f>
        <v>Resuelta</v>
      </c>
      <c r="AJ3784" s="17">
        <f t="shared" si="1044"/>
        <v>21</v>
      </c>
      <c r="AK3784" s="17">
        <f t="shared" si="1045"/>
        <v>7</v>
      </c>
      <c r="AL3784" s="17">
        <f t="shared" si="1046"/>
        <v>2020</v>
      </c>
      <c r="AM3784" s="17">
        <f t="shared" ca="1" si="1047"/>
        <v>127</v>
      </c>
      <c r="AN3784" s="18" t="str">
        <f>IFERROR(VLOOKUP(R3784*1,'[1]Ordenes de Servicio'!G:K,5,0),"No Cruza")</f>
        <v>No Cruza</v>
      </c>
      <c r="AO3784" s="17">
        <f t="shared" ca="1" si="1048"/>
        <v>7</v>
      </c>
      <c r="AP3784" s="17">
        <f t="shared" si="1049"/>
        <v>21</v>
      </c>
      <c r="AQ3784" s="17">
        <f t="shared" si="1050"/>
        <v>7</v>
      </c>
      <c r="AR3784" s="17">
        <f t="shared" si="1051"/>
        <v>2020</v>
      </c>
      <c r="AS3784" s="17">
        <f t="shared" ca="1" si="1052"/>
        <v>127</v>
      </c>
      <c r="AT3784" s="17" t="str">
        <f t="shared" ca="1" si="1055"/>
        <v>No</v>
      </c>
      <c r="AU3784" s="17">
        <f t="shared" si="1053"/>
        <v>0</v>
      </c>
      <c r="AV3784" s="17" t="str">
        <f>+VLOOKUP(B3784,[1]Cruces!S:T,2,0)</f>
        <v>4. Presupuesto de Obra</v>
      </c>
    </row>
    <row r="3785" spans="1:48" hidden="1" x14ac:dyDescent="0.25">
      <c r="A3785" s="22" t="s">
        <v>6697</v>
      </c>
      <c r="B3785" t="s">
        <v>68</v>
      </c>
      <c r="C3785">
        <v>0</v>
      </c>
      <c r="D3785">
        <v>0</v>
      </c>
      <c r="E3785" t="s">
        <v>55</v>
      </c>
      <c r="F3785" t="s">
        <v>107</v>
      </c>
      <c r="G3785" t="s">
        <v>6698</v>
      </c>
      <c r="H3785">
        <v>0</v>
      </c>
      <c r="I3785" t="s">
        <v>71</v>
      </c>
      <c r="J3785" t="s">
        <v>59</v>
      </c>
      <c r="K3785" t="s">
        <v>97</v>
      </c>
      <c r="L3785" t="s">
        <v>145</v>
      </c>
      <c r="M3785" t="s">
        <v>146</v>
      </c>
      <c r="N3785" t="s">
        <v>75</v>
      </c>
      <c r="O3785">
        <v>20191101</v>
      </c>
      <c r="P3785">
        <v>20200918</v>
      </c>
      <c r="Q3785">
        <v>7541</v>
      </c>
      <c r="R3785">
        <v>26888287</v>
      </c>
      <c r="S3785" t="s">
        <v>100</v>
      </c>
      <c r="T3785" t="s">
        <v>63</v>
      </c>
      <c r="U3785" t="s">
        <v>91</v>
      </c>
      <c r="V3785" s="17">
        <f t="shared" si="1054"/>
        <v>200</v>
      </c>
      <c r="W3785">
        <v>200000</v>
      </c>
      <c r="X3785" t="s">
        <v>64</v>
      </c>
      <c r="Y3785" t="s">
        <v>150</v>
      </c>
      <c r="Z3785">
        <v>20201019</v>
      </c>
      <c r="AA3785" t="s">
        <v>176</v>
      </c>
      <c r="AB3785" s="17">
        <v>1</v>
      </c>
      <c r="AC3785" s="17" t="str">
        <f>IFERROR(VLOOKUP(A3785,[1]Cruces!AJ:AK,2,0),VLOOKUP(CONCATENATE(X3785,AA3785),[1]Cruces!G:H,2,0))</f>
        <v>Solicitud de Obra</v>
      </c>
      <c r="AD3785" s="17">
        <f t="shared" si="1040"/>
        <v>1</v>
      </c>
      <c r="AE3785" s="17">
        <f t="shared" si="1041"/>
        <v>11</v>
      </c>
      <c r="AF3785" s="17">
        <f t="shared" si="1042"/>
        <v>2019</v>
      </c>
      <c r="AG3785" s="17" t="str">
        <f>IFERROR(VLOOKUP(MID(A3785,2,4)*1,[1]Cruces!K:L,2,0),"Verificar")</f>
        <v>Atlántico Sur</v>
      </c>
      <c r="AH3785" s="17">
        <f t="shared" ca="1" si="1043"/>
        <v>390</v>
      </c>
      <c r="AI3785" s="17" t="str">
        <f>IFERROR(VLOOKUP(U3785,[1]Cruces!$O$1:$P$6,2,0),"Sin Orden")</f>
        <v>Resuelta</v>
      </c>
      <c r="AJ3785" s="17">
        <f t="shared" si="1044"/>
        <v>19</v>
      </c>
      <c r="AK3785" s="17">
        <f t="shared" si="1045"/>
        <v>10</v>
      </c>
      <c r="AL3785" s="17">
        <f t="shared" si="1046"/>
        <v>2020</v>
      </c>
      <c r="AM3785" s="17">
        <f t="shared" ca="1" si="1047"/>
        <v>37</v>
      </c>
      <c r="AN3785" s="18" t="str">
        <f>IFERROR(VLOOKUP(R3785*1,'[1]Ordenes de Servicio'!G:K,5,0),"No Cruza")</f>
        <v>No Cruza</v>
      </c>
      <c r="AO3785" s="17">
        <f t="shared" ca="1" si="1048"/>
        <v>353</v>
      </c>
      <c r="AP3785" s="17">
        <f t="shared" si="1049"/>
        <v>18</v>
      </c>
      <c r="AQ3785" s="17">
        <f t="shared" si="1050"/>
        <v>9</v>
      </c>
      <c r="AR3785" s="17">
        <f t="shared" si="1051"/>
        <v>2020</v>
      </c>
      <c r="AS3785" s="17">
        <f t="shared" ca="1" si="1052"/>
        <v>68</v>
      </c>
      <c r="AT3785" s="17" t="str">
        <f t="shared" ca="1" si="1055"/>
        <v>No</v>
      </c>
      <c r="AU3785" s="17">
        <f t="shared" si="1053"/>
        <v>31</v>
      </c>
      <c r="AV3785" s="17" t="str">
        <f>+VLOOKUP(B3785,[1]Cruces!S:T,2,0)</f>
        <v>5. Consultoría / Adjudicación</v>
      </c>
    </row>
    <row r="3786" spans="1:48" hidden="1" x14ac:dyDescent="0.25">
      <c r="A3786" s="22" t="s">
        <v>6699</v>
      </c>
      <c r="B3786" t="s">
        <v>68</v>
      </c>
      <c r="C3786">
        <v>0</v>
      </c>
      <c r="D3786">
        <v>0</v>
      </c>
      <c r="E3786" t="s">
        <v>55</v>
      </c>
      <c r="F3786" t="s">
        <v>232</v>
      </c>
      <c r="G3786" t="s">
        <v>445</v>
      </c>
      <c r="H3786">
        <v>3114351581</v>
      </c>
      <c r="I3786" t="s">
        <v>446</v>
      </c>
      <c r="J3786" t="s">
        <v>59</v>
      </c>
      <c r="K3786" t="s">
        <v>447</v>
      </c>
      <c r="L3786" t="s">
        <v>111</v>
      </c>
      <c r="M3786" t="s">
        <v>112</v>
      </c>
      <c r="N3786" t="s">
        <v>75</v>
      </c>
      <c r="O3786">
        <v>20170421</v>
      </c>
      <c r="P3786">
        <v>20170424</v>
      </c>
      <c r="Q3786">
        <v>9521</v>
      </c>
      <c r="R3786">
        <v>23776306</v>
      </c>
      <c r="S3786" s="17" t="s">
        <v>76</v>
      </c>
      <c r="T3786" t="s">
        <v>63</v>
      </c>
      <c r="U3786" t="s">
        <v>91</v>
      </c>
      <c r="V3786" s="17">
        <f t="shared" si="1054"/>
        <v>75</v>
      </c>
      <c r="W3786">
        <v>75000</v>
      </c>
      <c r="X3786" t="s">
        <v>64</v>
      </c>
      <c r="Y3786" t="s">
        <v>68</v>
      </c>
      <c r="Z3786">
        <v>20170424</v>
      </c>
      <c r="AA3786" t="s">
        <v>124</v>
      </c>
      <c r="AB3786" s="17">
        <v>1</v>
      </c>
      <c r="AC3786" s="17" t="str">
        <f>IFERROR(VLOOKUP(A3786,[1]Cruces!AJ:AK,2,0),VLOOKUP(CONCATENATE(X3786,AA3786),[1]Cruces!G:H,2,0))</f>
        <v>Solicitud de Obra</v>
      </c>
      <c r="AD3786" s="17">
        <f t="shared" si="1040"/>
        <v>21</v>
      </c>
      <c r="AE3786" s="17">
        <f t="shared" si="1041"/>
        <v>4</v>
      </c>
      <c r="AF3786" s="17">
        <f t="shared" si="1042"/>
        <v>2017</v>
      </c>
      <c r="AG3786" s="17" t="str">
        <f>IFERROR(VLOOKUP(MID(A3786,2,4)*1,[1]Cruces!K:L,2,0),"Verificar")</f>
        <v>Atlántico Sur</v>
      </c>
      <c r="AH3786" s="17">
        <f t="shared" ca="1" si="1043"/>
        <v>1314</v>
      </c>
      <c r="AI3786" s="17" t="str">
        <f>IFERROR(VLOOKUP(U3786,[1]Cruces!$O$1:$P$6,2,0),"Sin Orden")</f>
        <v>Resuelta</v>
      </c>
      <c r="AJ3786" s="17">
        <f t="shared" si="1044"/>
        <v>24</v>
      </c>
      <c r="AK3786" s="17">
        <f t="shared" si="1045"/>
        <v>4</v>
      </c>
      <c r="AL3786" s="17">
        <f t="shared" si="1046"/>
        <v>2017</v>
      </c>
      <c r="AM3786" s="17">
        <f t="shared" ca="1" si="1047"/>
        <v>1311</v>
      </c>
      <c r="AN3786" s="18">
        <f>IFERROR(VLOOKUP(R3786*1,'[1]Ordenes de Servicio'!G:K,5,0),"No Cruza")</f>
        <v>42849</v>
      </c>
      <c r="AO3786" s="17">
        <f t="shared" ca="1" si="1048"/>
        <v>3</v>
      </c>
      <c r="AP3786" s="17">
        <f t="shared" si="1049"/>
        <v>24</v>
      </c>
      <c r="AQ3786" s="17">
        <f t="shared" si="1050"/>
        <v>4</v>
      </c>
      <c r="AR3786" s="17">
        <f t="shared" si="1051"/>
        <v>2017</v>
      </c>
      <c r="AS3786" s="17">
        <f t="shared" ca="1" si="1052"/>
        <v>1311</v>
      </c>
      <c r="AT3786" s="17" t="str">
        <f t="shared" ca="1" si="1055"/>
        <v>Si</v>
      </c>
      <c r="AU3786" s="17">
        <f t="shared" si="1053"/>
        <v>0</v>
      </c>
      <c r="AV3786" s="17" t="str">
        <f>+VLOOKUP(B3786,[1]Cruces!S:T,2,0)</f>
        <v>5. Consultoría / Adjudicación</v>
      </c>
    </row>
    <row r="3787" spans="1:48" hidden="1" x14ac:dyDescent="0.25">
      <c r="A3787" s="22" t="s">
        <v>6700</v>
      </c>
      <c r="B3787" t="s">
        <v>68</v>
      </c>
      <c r="C3787">
        <v>0</v>
      </c>
      <c r="D3787">
        <v>0</v>
      </c>
      <c r="E3787" t="s">
        <v>55</v>
      </c>
      <c r="F3787" t="s">
        <v>81</v>
      </c>
      <c r="G3787" t="s">
        <v>6701</v>
      </c>
      <c r="H3787" t="s">
        <v>6702</v>
      </c>
      <c r="I3787" t="s">
        <v>71</v>
      </c>
      <c r="J3787" t="s">
        <v>59</v>
      </c>
      <c r="K3787" t="s">
        <v>6703</v>
      </c>
      <c r="L3787" t="s">
        <v>85</v>
      </c>
      <c r="M3787" t="s">
        <v>86</v>
      </c>
      <c r="N3787" t="s">
        <v>75</v>
      </c>
      <c r="O3787">
        <v>20181115</v>
      </c>
      <c r="P3787">
        <v>20190128</v>
      </c>
      <c r="Q3787">
        <v>7791</v>
      </c>
      <c r="R3787">
        <v>25747141</v>
      </c>
      <c r="S3787" t="s">
        <v>100</v>
      </c>
      <c r="T3787" t="s">
        <v>63</v>
      </c>
      <c r="U3787" t="s">
        <v>91</v>
      </c>
      <c r="V3787" s="17">
        <f t="shared" si="1054"/>
        <v>150</v>
      </c>
      <c r="W3787">
        <v>150000</v>
      </c>
      <c r="X3787" t="s">
        <v>64</v>
      </c>
      <c r="Y3787" t="s">
        <v>105</v>
      </c>
      <c r="Z3787">
        <v>20190508</v>
      </c>
      <c r="AA3787" t="s">
        <v>101</v>
      </c>
      <c r="AB3787" s="17">
        <v>1</v>
      </c>
      <c r="AC3787" s="17" t="str">
        <f>IFERROR(VLOOKUP(A3787,[1]Cruces!AJ:AK,2,0),VLOOKUP(CONCATENATE(X3787,AA3787),[1]Cruces!G:H,2,0))</f>
        <v>Solicitud de Obra</v>
      </c>
      <c r="AD3787" s="17">
        <f t="shared" si="1040"/>
        <v>15</v>
      </c>
      <c r="AE3787" s="17">
        <f t="shared" si="1041"/>
        <v>11</v>
      </c>
      <c r="AF3787" s="17">
        <f t="shared" si="1042"/>
        <v>2018</v>
      </c>
      <c r="AG3787" s="17" t="str">
        <f>IFERROR(VLOOKUP(MID(A3787,2,4)*1,[1]Cruces!K:L,2,0),"Verificar")</f>
        <v>Magdalena</v>
      </c>
      <c r="AH3787" s="17">
        <f t="shared" ca="1" si="1043"/>
        <v>741</v>
      </c>
      <c r="AI3787" s="17" t="str">
        <f>IFERROR(VLOOKUP(U3787,[1]Cruces!$O$1:$P$6,2,0),"Sin Orden")</f>
        <v>Resuelta</v>
      </c>
      <c r="AJ3787" s="17">
        <f t="shared" si="1044"/>
        <v>8</v>
      </c>
      <c r="AK3787" s="17">
        <f t="shared" si="1045"/>
        <v>5</v>
      </c>
      <c r="AL3787" s="17">
        <f t="shared" si="1046"/>
        <v>2019</v>
      </c>
      <c r="AM3787" s="17">
        <f t="shared" ca="1" si="1047"/>
        <v>567</v>
      </c>
      <c r="AN3787" s="18" t="str">
        <f>IFERROR(VLOOKUP(R3787*1,'[1]Ordenes de Servicio'!G:K,5,0),"No Cruza")</f>
        <v>No Cruza</v>
      </c>
      <c r="AO3787" s="17">
        <f t="shared" ca="1" si="1048"/>
        <v>174</v>
      </c>
      <c r="AP3787" s="17">
        <f t="shared" si="1049"/>
        <v>28</v>
      </c>
      <c r="AQ3787" s="17">
        <f t="shared" si="1050"/>
        <v>1</v>
      </c>
      <c r="AR3787" s="17">
        <f t="shared" si="1051"/>
        <v>2019</v>
      </c>
      <c r="AS3787" s="17">
        <f t="shared" ca="1" si="1052"/>
        <v>667</v>
      </c>
      <c r="AT3787" s="17" t="str">
        <f t="shared" ca="1" si="1055"/>
        <v>Si</v>
      </c>
      <c r="AU3787" s="17">
        <f t="shared" si="1053"/>
        <v>100</v>
      </c>
      <c r="AV3787" s="17" t="str">
        <f>+VLOOKUP(B3787,[1]Cruces!S:T,2,0)</f>
        <v>5. Consultoría / Adjudicación</v>
      </c>
    </row>
    <row r="3788" spans="1:48" hidden="1" x14ac:dyDescent="0.25">
      <c r="A3788" s="22" t="s">
        <v>10368</v>
      </c>
      <c r="B3788" t="s">
        <v>1943</v>
      </c>
      <c r="C3788">
        <v>0</v>
      </c>
      <c r="D3788">
        <v>0</v>
      </c>
      <c r="E3788" t="s">
        <v>55</v>
      </c>
      <c r="F3788" t="s">
        <v>232</v>
      </c>
      <c r="G3788" t="s">
        <v>10369</v>
      </c>
      <c r="H3788">
        <v>3086116</v>
      </c>
      <c r="I3788" t="s">
        <v>71</v>
      </c>
      <c r="J3788" t="s">
        <v>59</v>
      </c>
      <c r="K3788" t="s">
        <v>97</v>
      </c>
      <c r="L3788" t="s">
        <v>8050</v>
      </c>
      <c r="M3788" t="s">
        <v>8051</v>
      </c>
      <c r="N3788" t="s">
        <v>1946</v>
      </c>
      <c r="O3788">
        <v>20201026</v>
      </c>
      <c r="P3788">
        <v>20201026</v>
      </c>
      <c r="Q3788">
        <v>1210</v>
      </c>
      <c r="R3788">
        <v>28252366</v>
      </c>
      <c r="S3788" t="s">
        <v>6601</v>
      </c>
      <c r="T3788" t="s">
        <v>63</v>
      </c>
      <c r="U3788" t="s">
        <v>77</v>
      </c>
      <c r="V3788" s="17">
        <f t="shared" si="1054"/>
        <v>3</v>
      </c>
      <c r="W3788">
        <v>3000</v>
      </c>
      <c r="X3788" t="s">
        <v>7065</v>
      </c>
      <c r="Y3788" t="s">
        <v>1943</v>
      </c>
      <c r="Z3788">
        <v>20201026</v>
      </c>
      <c r="AA3788" t="s">
        <v>1947</v>
      </c>
      <c r="AB3788" s="17">
        <v>1</v>
      </c>
      <c r="AC3788" s="17" t="str">
        <f>IFERROR(VLOOKUP(A3788,[1]Cruces!AJ:AK,2,0),VLOOKUP(CONCATENATE(X3788,AA3788),[1]Cruces!G:H,2,0))</f>
        <v>Solicitud por BT</v>
      </c>
      <c r="AD3788" s="17">
        <f t="shared" si="1040"/>
        <v>26</v>
      </c>
      <c r="AE3788" s="17">
        <f t="shared" si="1041"/>
        <v>10</v>
      </c>
      <c r="AF3788" s="17">
        <f t="shared" si="1042"/>
        <v>2020</v>
      </c>
      <c r="AG3788" s="17" t="str">
        <f>IFERROR(VLOOKUP(MID(A3788,2,4)*1,[1]Cruces!K:L,2,0),"Verificar")</f>
        <v>Atlántico Sur</v>
      </c>
      <c r="AH3788" s="17">
        <f t="shared" ca="1" si="1043"/>
        <v>30</v>
      </c>
      <c r="AI3788" s="17" t="str">
        <f>IFERROR(VLOOKUP(U3788,[1]Cruces!$O$1:$P$6,2,0),"Sin Orden")</f>
        <v>Pendiente</v>
      </c>
      <c r="AJ3788" s="17">
        <f t="shared" si="1044"/>
        <v>26</v>
      </c>
      <c r="AK3788" s="17">
        <f t="shared" si="1045"/>
        <v>10</v>
      </c>
      <c r="AL3788" s="17">
        <f t="shared" si="1046"/>
        <v>2020</v>
      </c>
      <c r="AM3788" s="17">
        <f t="shared" ca="1" si="1047"/>
        <v>30</v>
      </c>
      <c r="AN3788" s="18">
        <f>IFERROR(VLOOKUP(R3788*1,'[1]Ordenes de Servicio'!G:K,5,0),"No Cruza")</f>
        <v>44130</v>
      </c>
      <c r="AO3788" s="17">
        <f t="shared" ca="1" si="1048"/>
        <v>30</v>
      </c>
      <c r="AP3788" s="17">
        <f t="shared" si="1049"/>
        <v>26</v>
      </c>
      <c r="AQ3788" s="17">
        <f t="shared" si="1050"/>
        <v>10</v>
      </c>
      <c r="AR3788" s="17">
        <f t="shared" si="1051"/>
        <v>2020</v>
      </c>
      <c r="AS3788" s="17">
        <f t="shared" ca="1" si="1052"/>
        <v>30</v>
      </c>
      <c r="AT3788" s="17" t="str">
        <f t="shared" ca="1" si="1055"/>
        <v>No</v>
      </c>
      <c r="AU3788" s="17">
        <f t="shared" si="1053"/>
        <v>0</v>
      </c>
      <c r="AV3788" s="17" t="str">
        <f>+VLOOKUP(B3788,[1]Cruces!S:T,2,0)</f>
        <v>7. Ejecución en Campo OS BT</v>
      </c>
    </row>
    <row r="3789" spans="1:48" hidden="1" x14ac:dyDescent="0.25">
      <c r="A3789" s="22" t="s">
        <v>6704</v>
      </c>
      <c r="B3789" t="s">
        <v>54</v>
      </c>
      <c r="C3789">
        <v>0</v>
      </c>
      <c r="D3789">
        <v>0</v>
      </c>
      <c r="E3789" t="s">
        <v>55</v>
      </c>
      <c r="F3789" t="s">
        <v>107</v>
      </c>
      <c r="G3789" t="s">
        <v>6705</v>
      </c>
      <c r="H3789">
        <v>0</v>
      </c>
      <c r="I3789" t="s">
        <v>71</v>
      </c>
      <c r="J3789" t="s">
        <v>59</v>
      </c>
      <c r="K3789" t="s">
        <v>6706</v>
      </c>
      <c r="L3789" t="s">
        <v>73</v>
      </c>
      <c r="M3789" t="s">
        <v>74</v>
      </c>
      <c r="N3789" t="s">
        <v>62</v>
      </c>
      <c r="O3789">
        <v>20190111</v>
      </c>
      <c r="P3789">
        <v>20190121</v>
      </c>
      <c r="Q3789">
        <v>3160</v>
      </c>
      <c r="R3789">
        <v>25913099</v>
      </c>
      <c r="S3789" t="s">
        <v>100</v>
      </c>
      <c r="T3789" t="s">
        <v>63</v>
      </c>
      <c r="U3789" t="s">
        <v>91</v>
      </c>
      <c r="V3789" s="17">
        <f t="shared" si="1054"/>
        <v>25</v>
      </c>
      <c r="W3789">
        <v>25000</v>
      </c>
      <c r="X3789" t="s">
        <v>64</v>
      </c>
      <c r="Y3789" t="s">
        <v>65</v>
      </c>
      <c r="Z3789">
        <v>20190121</v>
      </c>
      <c r="AA3789" t="s">
        <v>78</v>
      </c>
      <c r="AB3789" s="17">
        <v>1</v>
      </c>
      <c r="AC3789" s="17" t="str">
        <f>IFERROR(VLOOKUP(A3789,[1]Cruces!AJ:AK,2,0),VLOOKUP(CONCATENATE(X3789,AA3789),[1]Cruces!G:H,2,0))</f>
        <v>Solicitud de Obra</v>
      </c>
      <c r="AD3789" s="17">
        <f t="shared" si="1040"/>
        <v>11</v>
      </c>
      <c r="AE3789" s="17">
        <f t="shared" si="1041"/>
        <v>1</v>
      </c>
      <c r="AF3789" s="17">
        <f t="shared" si="1042"/>
        <v>2019</v>
      </c>
      <c r="AG3789" s="17" t="str">
        <f>IFERROR(VLOOKUP(MID(A3789,2,4)*1,[1]Cruces!K:L,2,0),"Verificar")</f>
        <v>Verificar</v>
      </c>
      <c r="AH3789" s="17">
        <f t="shared" ca="1" si="1043"/>
        <v>684</v>
      </c>
      <c r="AI3789" s="17" t="str">
        <f>IFERROR(VLOOKUP(U3789,[1]Cruces!$O$1:$P$6,2,0),"Sin Orden")</f>
        <v>Resuelta</v>
      </c>
      <c r="AJ3789" s="17">
        <f t="shared" si="1044"/>
        <v>21</v>
      </c>
      <c r="AK3789" s="17">
        <f t="shared" si="1045"/>
        <v>1</v>
      </c>
      <c r="AL3789" s="17">
        <f t="shared" si="1046"/>
        <v>2019</v>
      </c>
      <c r="AM3789" s="17">
        <f t="shared" ca="1" si="1047"/>
        <v>674</v>
      </c>
      <c r="AN3789" s="18" t="str">
        <f>IFERROR(VLOOKUP(R3789*1,'[1]Ordenes de Servicio'!G:K,5,0),"No Cruza")</f>
        <v>No Cruza</v>
      </c>
      <c r="AO3789" s="17">
        <f t="shared" ca="1" si="1048"/>
        <v>10</v>
      </c>
      <c r="AP3789" s="17">
        <f t="shared" si="1049"/>
        <v>21</v>
      </c>
      <c r="AQ3789" s="17">
        <f t="shared" si="1050"/>
        <v>1</v>
      </c>
      <c r="AR3789" s="17">
        <f t="shared" si="1051"/>
        <v>2019</v>
      </c>
      <c r="AS3789" s="17">
        <f t="shared" ca="1" si="1052"/>
        <v>674</v>
      </c>
      <c r="AT3789" s="17" t="str">
        <f t="shared" ca="1" si="1055"/>
        <v>Si</v>
      </c>
      <c r="AU3789" s="17">
        <f t="shared" si="1053"/>
        <v>0</v>
      </c>
      <c r="AV3789" s="17" t="str">
        <f>+VLOOKUP(B3789,[1]Cruces!S:T,2,0)</f>
        <v>4. Presupuesto de Obra</v>
      </c>
    </row>
    <row r="3790" spans="1:48" hidden="1" x14ac:dyDescent="0.25">
      <c r="A3790" s="22" t="s">
        <v>6707</v>
      </c>
      <c r="B3790" t="s">
        <v>68</v>
      </c>
      <c r="C3790">
        <v>2017823</v>
      </c>
      <c r="D3790">
        <v>0</v>
      </c>
      <c r="E3790" t="s">
        <v>55</v>
      </c>
      <c r="F3790" t="s">
        <v>232</v>
      </c>
      <c r="G3790" t="s">
        <v>789</v>
      </c>
      <c r="H3790">
        <v>3173724160</v>
      </c>
      <c r="I3790" t="s">
        <v>83</v>
      </c>
      <c r="J3790" t="s">
        <v>59</v>
      </c>
      <c r="K3790" t="s">
        <v>790</v>
      </c>
      <c r="L3790" t="s">
        <v>280</v>
      </c>
      <c r="M3790" t="s">
        <v>281</v>
      </c>
      <c r="N3790" t="s">
        <v>75</v>
      </c>
      <c r="O3790">
        <v>20181115</v>
      </c>
      <c r="P3790">
        <v>20181220</v>
      </c>
      <c r="Q3790">
        <v>7542</v>
      </c>
      <c r="R3790">
        <v>26028699</v>
      </c>
      <c r="S3790" s="17" t="s">
        <v>76</v>
      </c>
      <c r="T3790" t="s">
        <v>63</v>
      </c>
      <c r="U3790" t="s">
        <v>88</v>
      </c>
      <c r="V3790" s="17">
        <f t="shared" si="1054"/>
        <v>75</v>
      </c>
      <c r="W3790">
        <v>75000</v>
      </c>
      <c r="X3790" t="s">
        <v>89</v>
      </c>
      <c r="Y3790" t="s">
        <v>150</v>
      </c>
      <c r="Z3790">
        <v>20200207</v>
      </c>
      <c r="AA3790" t="s">
        <v>78</v>
      </c>
      <c r="AB3790" s="17">
        <v>1</v>
      </c>
      <c r="AC3790" s="17" t="str">
        <f>IFERROR(VLOOKUP(A3790,[1]Cruces!AJ:AK,2,0),VLOOKUP(CONCATENATE(X3790,AA3790),[1]Cruces!G:H,2,0))</f>
        <v>Solicitud de Obra</v>
      </c>
      <c r="AD3790" s="17">
        <f t="shared" si="1040"/>
        <v>15</v>
      </c>
      <c r="AE3790" s="17">
        <f t="shared" si="1041"/>
        <v>11</v>
      </c>
      <c r="AF3790" s="17">
        <f t="shared" si="1042"/>
        <v>2018</v>
      </c>
      <c r="AG3790" s="17" t="str">
        <f>IFERROR(VLOOKUP(MID(A3790,2,4)*1,[1]Cruces!K:L,2,0),"Verificar")</f>
        <v>Atlántico Sur</v>
      </c>
      <c r="AH3790" s="17">
        <f t="shared" ca="1" si="1043"/>
        <v>741</v>
      </c>
      <c r="AI3790" s="17" t="str">
        <f>IFERROR(VLOOKUP(U3790,[1]Cruces!$O$1:$P$6,2,0),"Sin Orden")</f>
        <v>Resuelta</v>
      </c>
      <c r="AJ3790" s="17">
        <f t="shared" si="1044"/>
        <v>7</v>
      </c>
      <c r="AK3790" s="17">
        <f t="shared" si="1045"/>
        <v>2</v>
      </c>
      <c r="AL3790" s="17">
        <f t="shared" si="1046"/>
        <v>2020</v>
      </c>
      <c r="AM3790" s="17">
        <f t="shared" ca="1" si="1047"/>
        <v>292</v>
      </c>
      <c r="AN3790" s="18" t="str">
        <f>IFERROR(VLOOKUP(R3790*1,'[1]Ordenes de Servicio'!G:K,5,0),"No Cruza")</f>
        <v>No Cruza</v>
      </c>
      <c r="AO3790" s="17">
        <f t="shared" ca="1" si="1048"/>
        <v>449</v>
      </c>
      <c r="AP3790" s="17">
        <f t="shared" si="1049"/>
        <v>20</v>
      </c>
      <c r="AQ3790" s="17">
        <f t="shared" si="1050"/>
        <v>12</v>
      </c>
      <c r="AR3790" s="17">
        <f t="shared" si="1051"/>
        <v>2018</v>
      </c>
      <c r="AS3790" s="17">
        <f t="shared" ca="1" si="1052"/>
        <v>706</v>
      </c>
      <c r="AT3790" s="17" t="str">
        <f t="shared" ca="1" si="1055"/>
        <v>Si</v>
      </c>
      <c r="AU3790" s="17">
        <f t="shared" si="1053"/>
        <v>414</v>
      </c>
      <c r="AV3790" s="17" t="str">
        <f>+VLOOKUP(B3790,[1]Cruces!S:T,2,0)</f>
        <v>5. Consultoría / Adjudicación</v>
      </c>
    </row>
    <row r="3791" spans="1:48" x14ac:dyDescent="0.25">
      <c r="A3791" s="22" t="s">
        <v>6708</v>
      </c>
      <c r="B3791" t="s">
        <v>80</v>
      </c>
      <c r="C3791">
        <v>2999997</v>
      </c>
      <c r="D3791">
        <v>0</v>
      </c>
      <c r="E3791" t="s">
        <v>55</v>
      </c>
      <c r="F3791" t="s">
        <v>56</v>
      </c>
      <c r="G3791" t="e" cm="1">
        <f t="array" ref="G3791">+HOUSE EDIFICIO RESIDENCIAL</f>
        <v>#NAME?</v>
      </c>
      <c r="H3791">
        <v>3126211674</v>
      </c>
      <c r="I3791" t="s">
        <v>71</v>
      </c>
      <c r="J3791" t="s">
        <v>59</v>
      </c>
      <c r="K3791" t="s">
        <v>6709</v>
      </c>
      <c r="L3791" t="s">
        <v>172</v>
      </c>
      <c r="M3791" t="s">
        <v>173</v>
      </c>
      <c r="N3791" t="s">
        <v>87</v>
      </c>
      <c r="O3791">
        <v>20190425</v>
      </c>
      <c r="P3791">
        <v>20200110</v>
      </c>
      <c r="Q3791">
        <v>1110</v>
      </c>
      <c r="R3791">
        <v>26598366</v>
      </c>
      <c r="S3791" s="17" t="s">
        <v>76</v>
      </c>
      <c r="T3791" t="s">
        <v>63</v>
      </c>
      <c r="U3791" t="s">
        <v>88</v>
      </c>
      <c r="V3791" s="17">
        <f t="shared" si="1054"/>
        <v>112.5</v>
      </c>
      <c r="W3791">
        <v>112500</v>
      </c>
      <c r="X3791" t="s">
        <v>89</v>
      </c>
      <c r="Y3791" t="s">
        <v>80</v>
      </c>
      <c r="Z3791">
        <v>20200110</v>
      </c>
      <c r="AA3791" t="s">
        <v>78</v>
      </c>
      <c r="AB3791" s="17">
        <v>1</v>
      </c>
      <c r="AC3791" s="17" t="str">
        <f>IFERROR(VLOOKUP(A3791,[1]Cruces!AJ:AK,2,0),VLOOKUP(CONCATENATE(X3791,AA3791),[1]Cruces!G:H,2,0))</f>
        <v>Solicitud de Obra</v>
      </c>
      <c r="AD3791" s="17">
        <f t="shared" si="1040"/>
        <v>25</v>
      </c>
      <c r="AE3791" s="17">
        <f t="shared" si="1041"/>
        <v>4</v>
      </c>
      <c r="AF3791" s="17">
        <f t="shared" si="1042"/>
        <v>2019</v>
      </c>
      <c r="AG3791" s="17" t="str">
        <f>IFERROR(VLOOKUP(MID(A3791,2,4)*1,[1]Cruces!K:L,2,0),"Verificar")</f>
        <v>Atlántico Norte</v>
      </c>
      <c r="AH3791" s="17">
        <f t="shared" ca="1" si="1043"/>
        <v>580</v>
      </c>
      <c r="AI3791" s="17" t="str">
        <f>IFERROR(VLOOKUP(U3791,[1]Cruces!$O$1:$P$6,2,0),"Sin Orden")</f>
        <v>Resuelta</v>
      </c>
      <c r="AJ3791" s="17">
        <f t="shared" si="1044"/>
        <v>10</v>
      </c>
      <c r="AK3791" s="17">
        <f t="shared" si="1045"/>
        <v>1</v>
      </c>
      <c r="AL3791" s="17">
        <f t="shared" si="1046"/>
        <v>2020</v>
      </c>
      <c r="AM3791" s="17">
        <f t="shared" ca="1" si="1047"/>
        <v>320</v>
      </c>
      <c r="AN3791" s="18" t="str">
        <f>IFERROR(VLOOKUP(R3791*1,'[1]Ordenes de Servicio'!G:K,5,0),"No Cruza")</f>
        <v>No Cruza</v>
      </c>
      <c r="AO3791" s="17">
        <f t="shared" ca="1" si="1048"/>
        <v>260</v>
      </c>
      <c r="AP3791" s="17">
        <f t="shared" si="1049"/>
        <v>10</v>
      </c>
      <c r="AQ3791" s="17">
        <f t="shared" si="1050"/>
        <v>1</v>
      </c>
      <c r="AR3791" s="17">
        <f t="shared" si="1051"/>
        <v>2020</v>
      </c>
      <c r="AS3791" s="17">
        <f t="shared" ca="1" si="1052"/>
        <v>320</v>
      </c>
      <c r="AT3791" s="17" t="str">
        <f t="shared" ca="1" si="1055"/>
        <v>No</v>
      </c>
      <c r="AU3791" s="17">
        <f t="shared" si="1053"/>
        <v>0</v>
      </c>
      <c r="AV3791" s="17" t="str">
        <f>+VLOOKUP(B3791,[1]Cruces!S:T,2,0)</f>
        <v>8. Puesta en Servicio</v>
      </c>
    </row>
    <row r="3792" spans="1:48" hidden="1" x14ac:dyDescent="0.25">
      <c r="A3792" s="22" t="s">
        <v>10370</v>
      </c>
      <c r="B3792" t="s">
        <v>1943</v>
      </c>
      <c r="C3792">
        <v>2319414</v>
      </c>
      <c r="D3792">
        <v>20079401</v>
      </c>
      <c r="E3792" t="s">
        <v>93</v>
      </c>
      <c r="F3792" t="s">
        <v>107</v>
      </c>
      <c r="G3792" t="s">
        <v>10371</v>
      </c>
      <c r="H3792">
        <v>0</v>
      </c>
      <c r="I3792" t="s">
        <v>165</v>
      </c>
      <c r="J3792" t="s">
        <v>10372</v>
      </c>
      <c r="K3792" t="s">
        <v>10373</v>
      </c>
      <c r="L3792" t="s">
        <v>111</v>
      </c>
      <c r="M3792" t="s">
        <v>112</v>
      </c>
      <c r="N3792" t="s">
        <v>1946</v>
      </c>
      <c r="O3792">
        <v>20200320</v>
      </c>
      <c r="P3792">
        <v>20200320</v>
      </c>
      <c r="Q3792">
        <v>1110</v>
      </c>
      <c r="R3792">
        <v>27285676</v>
      </c>
      <c r="S3792" t="s">
        <v>6601</v>
      </c>
      <c r="T3792" t="s">
        <v>63</v>
      </c>
      <c r="U3792" t="s">
        <v>88</v>
      </c>
      <c r="V3792" s="17">
        <f t="shared" si="1054"/>
        <v>10</v>
      </c>
      <c r="W3792">
        <v>10000</v>
      </c>
      <c r="X3792" t="s">
        <v>89</v>
      </c>
      <c r="Y3792" t="s">
        <v>1943</v>
      </c>
      <c r="Z3792">
        <v>20200320</v>
      </c>
      <c r="AA3792" t="s">
        <v>1947</v>
      </c>
      <c r="AB3792" s="17">
        <v>1</v>
      </c>
      <c r="AC3792" s="17" t="str">
        <f>IFERROR(VLOOKUP(A3792,[1]Cruces!AJ:AK,2,0),VLOOKUP(CONCATENATE(X3792,AA3792),[1]Cruces!G:H,2,0))</f>
        <v>Solicitud por BT</v>
      </c>
      <c r="AD3792" s="17">
        <f t="shared" si="1040"/>
        <v>20</v>
      </c>
      <c r="AE3792" s="17">
        <f t="shared" si="1041"/>
        <v>3</v>
      </c>
      <c r="AF3792" s="17">
        <f t="shared" si="1042"/>
        <v>2020</v>
      </c>
      <c r="AG3792" s="17" t="str">
        <f>IFERROR(VLOOKUP(MID(A3792,2,4)*1,[1]Cruces!K:L,2,0),"Verificar")</f>
        <v>Atlántico Norte</v>
      </c>
      <c r="AH3792" s="17">
        <f t="shared" ca="1" si="1043"/>
        <v>250</v>
      </c>
      <c r="AI3792" s="17" t="str">
        <f>IFERROR(VLOOKUP(U3792,[1]Cruces!$O$1:$P$6,2,0),"Sin Orden")</f>
        <v>Resuelta</v>
      </c>
      <c r="AJ3792" s="17">
        <f t="shared" si="1044"/>
        <v>20</v>
      </c>
      <c r="AK3792" s="17">
        <f t="shared" si="1045"/>
        <v>3</v>
      </c>
      <c r="AL3792" s="17">
        <f t="shared" si="1046"/>
        <v>2020</v>
      </c>
      <c r="AM3792" s="17">
        <f t="shared" ca="1" si="1047"/>
        <v>250</v>
      </c>
      <c r="AN3792" s="18" t="str">
        <f>IFERROR(VLOOKUP(R3792*1,'[1]Ordenes de Servicio'!G:K,5,0),"No Cruza")</f>
        <v>No Cruza</v>
      </c>
      <c r="AO3792" s="17">
        <f t="shared" ca="1" si="1048"/>
        <v>0</v>
      </c>
      <c r="AP3792" s="17">
        <f t="shared" si="1049"/>
        <v>20</v>
      </c>
      <c r="AQ3792" s="17">
        <f t="shared" si="1050"/>
        <v>3</v>
      </c>
      <c r="AR3792" s="17">
        <f t="shared" si="1051"/>
        <v>2020</v>
      </c>
      <c r="AS3792" s="17">
        <f t="shared" ca="1" si="1052"/>
        <v>250</v>
      </c>
      <c r="AT3792" s="17" t="str">
        <f t="shared" ca="1" si="1055"/>
        <v>No</v>
      </c>
      <c r="AU3792" s="17">
        <f t="shared" si="1053"/>
        <v>0</v>
      </c>
      <c r="AV3792" s="17" t="str">
        <f>+VLOOKUP(B3792,[1]Cruces!S:T,2,0)</f>
        <v>7. Ejecución en Campo OS BT</v>
      </c>
    </row>
    <row r="3793" spans="1:48" hidden="1" x14ac:dyDescent="0.25">
      <c r="A3793" s="22" t="s">
        <v>10374</v>
      </c>
      <c r="B3793" t="s">
        <v>1943</v>
      </c>
      <c r="C3793">
        <v>0</v>
      </c>
      <c r="D3793">
        <v>0</v>
      </c>
      <c r="E3793" t="s">
        <v>55</v>
      </c>
      <c r="F3793" t="s">
        <v>69</v>
      </c>
      <c r="G3793" t="s">
        <v>2169</v>
      </c>
      <c r="H3793">
        <v>0</v>
      </c>
      <c r="I3793" t="s">
        <v>182</v>
      </c>
      <c r="J3793" t="s">
        <v>59</v>
      </c>
      <c r="K3793" t="s">
        <v>2170</v>
      </c>
      <c r="L3793" t="s">
        <v>501</v>
      </c>
      <c r="M3793" t="s">
        <v>502</v>
      </c>
      <c r="N3793" t="s">
        <v>1946</v>
      </c>
      <c r="O3793">
        <v>20201123</v>
      </c>
      <c r="P3793">
        <v>20201123</v>
      </c>
      <c r="Q3793">
        <v>1180</v>
      </c>
      <c r="R3793">
        <v>28295847</v>
      </c>
      <c r="S3793" t="s">
        <v>6601</v>
      </c>
      <c r="T3793" t="s">
        <v>63</v>
      </c>
      <c r="U3793" t="s">
        <v>640</v>
      </c>
      <c r="V3793" s="17">
        <f t="shared" si="1054"/>
        <v>3</v>
      </c>
      <c r="W3793">
        <v>3000</v>
      </c>
      <c r="X3793" t="s">
        <v>7065</v>
      </c>
      <c r="Y3793" t="s">
        <v>1943</v>
      </c>
      <c r="Z3793">
        <v>20201123</v>
      </c>
      <c r="AA3793" t="s">
        <v>1947</v>
      </c>
      <c r="AB3793" s="17">
        <v>1</v>
      </c>
      <c r="AC3793" s="17" t="str">
        <f>IFERROR(VLOOKUP(A3793,[1]Cruces!AJ:AK,2,0),VLOOKUP(CONCATENATE(X3793,AA3793),[1]Cruces!G:H,2,0))</f>
        <v>Solicitud por BT</v>
      </c>
      <c r="AD3793" s="17">
        <f t="shared" si="1040"/>
        <v>23</v>
      </c>
      <c r="AE3793" s="17">
        <f t="shared" si="1041"/>
        <v>11</v>
      </c>
      <c r="AF3793" s="17">
        <f t="shared" si="1042"/>
        <v>2020</v>
      </c>
      <c r="AG3793" s="17" t="str">
        <f>IFERROR(VLOOKUP(MID(A3793,2,4)*1,[1]Cruces!K:L,2,0),"Verificar")</f>
        <v>Atlántico Norte</v>
      </c>
      <c r="AH3793" s="17">
        <f t="shared" ca="1" si="1043"/>
        <v>2</v>
      </c>
      <c r="AI3793" s="17" t="str">
        <f>IFERROR(VLOOKUP(U3793,[1]Cruces!$O$1:$P$6,2,0),"Sin Orden")</f>
        <v>Pendiente</v>
      </c>
      <c r="AJ3793" s="17">
        <f t="shared" si="1044"/>
        <v>23</v>
      </c>
      <c r="AK3793" s="17">
        <f t="shared" si="1045"/>
        <v>11</v>
      </c>
      <c r="AL3793" s="17">
        <f t="shared" si="1046"/>
        <v>2020</v>
      </c>
      <c r="AM3793" s="17">
        <f t="shared" ca="1" si="1047"/>
        <v>2</v>
      </c>
      <c r="AN3793" s="18" t="str">
        <f>IFERROR(VLOOKUP(R3793*1,'[1]Ordenes de Servicio'!G:K,5,0),"No Cruza")</f>
        <v>No Cruza</v>
      </c>
      <c r="AO3793" s="17">
        <f t="shared" ca="1" si="1048"/>
        <v>2</v>
      </c>
      <c r="AP3793" s="17">
        <f t="shared" si="1049"/>
        <v>23</v>
      </c>
      <c r="AQ3793" s="17">
        <f t="shared" si="1050"/>
        <v>11</v>
      </c>
      <c r="AR3793" s="17">
        <f t="shared" si="1051"/>
        <v>2020</v>
      </c>
      <c r="AS3793" s="17">
        <f t="shared" ca="1" si="1052"/>
        <v>2</v>
      </c>
      <c r="AT3793" s="17" t="str">
        <f t="shared" ca="1" si="1055"/>
        <v>No</v>
      </c>
      <c r="AU3793" s="17">
        <f t="shared" si="1053"/>
        <v>0</v>
      </c>
      <c r="AV3793" s="17" t="str">
        <f>+VLOOKUP(B3793,[1]Cruces!S:T,2,0)</f>
        <v>7. Ejecución en Campo OS BT</v>
      </c>
    </row>
    <row r="3794" spans="1:48" hidden="1" x14ac:dyDescent="0.25">
      <c r="A3794" s="22" t="s">
        <v>6710</v>
      </c>
      <c r="B3794" t="s">
        <v>569</v>
      </c>
      <c r="C3794">
        <v>1151230</v>
      </c>
      <c r="D3794">
        <v>0</v>
      </c>
      <c r="E3794" t="s">
        <v>55</v>
      </c>
      <c r="F3794" t="s">
        <v>81</v>
      </c>
      <c r="G3794" t="s">
        <v>6711</v>
      </c>
      <c r="H3794">
        <v>4331053</v>
      </c>
      <c r="I3794" t="s">
        <v>71</v>
      </c>
      <c r="J3794" t="s">
        <v>59</v>
      </c>
      <c r="K3794" t="s">
        <v>6712</v>
      </c>
      <c r="L3794" t="s">
        <v>85</v>
      </c>
      <c r="M3794" t="s">
        <v>86</v>
      </c>
      <c r="N3794" t="s">
        <v>572</v>
      </c>
      <c r="O3794">
        <v>20201115</v>
      </c>
      <c r="P3794">
        <v>20201115</v>
      </c>
      <c r="Q3794">
        <v>3410</v>
      </c>
      <c r="R3794">
        <v>0</v>
      </c>
      <c r="S3794" s="17"/>
      <c r="T3794" t="s">
        <v>63</v>
      </c>
      <c r="V3794" s="17">
        <f t="shared" si="1054"/>
        <v>45</v>
      </c>
      <c r="W3794">
        <v>45000</v>
      </c>
      <c r="X3794" t="s">
        <v>89</v>
      </c>
      <c r="Y3794" t="s">
        <v>569</v>
      </c>
      <c r="Z3794">
        <v>20201115</v>
      </c>
      <c r="AA3794" t="s">
        <v>78</v>
      </c>
      <c r="AB3794" s="17">
        <v>1</v>
      </c>
      <c r="AC3794" s="17" t="str">
        <f>IFERROR(VLOOKUP(A3794,[1]Cruces!AJ:AK,2,0),VLOOKUP(CONCATENATE(X3794,AA3794),[1]Cruces!G:H,2,0))</f>
        <v>Solicitud de Obra</v>
      </c>
      <c r="AD3794" s="17">
        <f t="shared" si="1040"/>
        <v>15</v>
      </c>
      <c r="AE3794" s="17">
        <f t="shared" si="1041"/>
        <v>11</v>
      </c>
      <c r="AF3794" s="17">
        <f t="shared" si="1042"/>
        <v>2020</v>
      </c>
      <c r="AG3794" s="17" t="str">
        <f>IFERROR(VLOOKUP(MID(A3794,2,4)*1,[1]Cruces!K:L,2,0),"Verificar")</f>
        <v>Magdalena</v>
      </c>
      <c r="AH3794" s="17">
        <f t="shared" ca="1" si="1043"/>
        <v>10</v>
      </c>
      <c r="AI3794" s="17" t="str">
        <f>IFERROR(VLOOKUP(U3794,[1]Cruces!$O$1:$P$6,2,0),"Sin Orden")</f>
        <v>Sin Orden</v>
      </c>
      <c r="AJ3794" s="17">
        <f t="shared" si="1044"/>
        <v>15</v>
      </c>
      <c r="AK3794" s="17">
        <f t="shared" si="1045"/>
        <v>11</v>
      </c>
      <c r="AL3794" s="17">
        <f t="shared" si="1046"/>
        <v>2020</v>
      </c>
      <c r="AM3794" s="17">
        <f t="shared" ca="1" si="1047"/>
        <v>10</v>
      </c>
      <c r="AN3794" s="18" t="str">
        <f>IFERROR(VLOOKUP(R3794*1,'[1]Ordenes de Servicio'!G:K,5,0),"No Cruza")</f>
        <v>No Cruza</v>
      </c>
      <c r="AO3794" s="17">
        <f t="shared" ca="1" si="1048"/>
        <v>10</v>
      </c>
      <c r="AP3794" s="17">
        <f t="shared" si="1049"/>
        <v>15</v>
      </c>
      <c r="AQ3794" s="17">
        <f t="shared" si="1050"/>
        <v>11</v>
      </c>
      <c r="AR3794" s="17">
        <f t="shared" si="1051"/>
        <v>2020</v>
      </c>
      <c r="AS3794" s="17">
        <f t="shared" ca="1" si="1052"/>
        <v>10</v>
      </c>
      <c r="AT3794" s="17" t="str">
        <f t="shared" ca="1" si="1055"/>
        <v>No</v>
      </c>
      <c r="AU3794" s="17">
        <f t="shared" si="1053"/>
        <v>0</v>
      </c>
      <c r="AV3794" s="17" t="str">
        <f>+VLOOKUP(B3794,[1]Cruces!S:T,2,0)</f>
        <v>1. Solicitud</v>
      </c>
    </row>
    <row r="3795" spans="1:48" hidden="1" x14ac:dyDescent="0.25">
      <c r="A3795" s="22" t="s">
        <v>10375</v>
      </c>
      <c r="B3795" t="s">
        <v>569</v>
      </c>
      <c r="C3795">
        <v>0</v>
      </c>
      <c r="D3795">
        <v>0</v>
      </c>
      <c r="E3795" t="s">
        <v>55</v>
      </c>
      <c r="F3795" t="s">
        <v>7098</v>
      </c>
      <c r="G3795" t="s">
        <v>10376</v>
      </c>
      <c r="H3795">
        <v>3175259970</v>
      </c>
      <c r="I3795" t="s">
        <v>71</v>
      </c>
      <c r="J3795" t="s">
        <v>59</v>
      </c>
      <c r="K3795" t="s">
        <v>97</v>
      </c>
      <c r="L3795" t="s">
        <v>7101</v>
      </c>
      <c r="M3795" t="s">
        <v>7102</v>
      </c>
      <c r="N3795" t="s">
        <v>572</v>
      </c>
      <c r="O3795">
        <v>20201107</v>
      </c>
      <c r="P3795">
        <v>20201107</v>
      </c>
      <c r="Q3795">
        <v>1110</v>
      </c>
      <c r="R3795">
        <v>0</v>
      </c>
      <c r="T3795" t="s">
        <v>63</v>
      </c>
      <c r="V3795" s="17">
        <f t="shared" si="1054"/>
        <v>3</v>
      </c>
      <c r="W3795">
        <v>3000</v>
      </c>
      <c r="X3795" t="s">
        <v>7065</v>
      </c>
      <c r="Y3795" t="s">
        <v>569</v>
      </c>
      <c r="Z3795">
        <v>20201107</v>
      </c>
      <c r="AA3795" t="s">
        <v>1947</v>
      </c>
      <c r="AB3795" s="17">
        <v>1</v>
      </c>
      <c r="AC3795" s="17" t="str">
        <f>IFERROR(VLOOKUP(A3795,[1]Cruces!AJ:AK,2,0),VLOOKUP(CONCATENATE(X3795,AA3795),[1]Cruces!G:H,2,0))</f>
        <v>Solicitud por BT</v>
      </c>
      <c r="AD3795" s="17">
        <f t="shared" si="1040"/>
        <v>7</v>
      </c>
      <c r="AE3795" s="17">
        <f t="shared" si="1041"/>
        <v>11</v>
      </c>
      <c r="AF3795" s="17">
        <f t="shared" si="1042"/>
        <v>2020</v>
      </c>
      <c r="AG3795" s="17" t="str">
        <f>IFERROR(VLOOKUP(MID(A3795,2,4)*1,[1]Cruces!K:L,2,0),"Verificar")</f>
        <v>Atlántico Norte</v>
      </c>
      <c r="AH3795" s="17">
        <f t="shared" ca="1" si="1043"/>
        <v>18</v>
      </c>
      <c r="AI3795" s="17" t="str">
        <f>IFERROR(VLOOKUP(U3795,[1]Cruces!$O$1:$P$6,2,0),"Sin Orden")</f>
        <v>Sin Orden</v>
      </c>
      <c r="AJ3795" s="17">
        <f t="shared" si="1044"/>
        <v>7</v>
      </c>
      <c r="AK3795" s="17">
        <f t="shared" si="1045"/>
        <v>11</v>
      </c>
      <c r="AL3795" s="17">
        <f t="shared" si="1046"/>
        <v>2020</v>
      </c>
      <c r="AM3795" s="17">
        <f t="shared" ca="1" si="1047"/>
        <v>18</v>
      </c>
      <c r="AN3795" s="18" t="str">
        <f>IFERROR(VLOOKUP(R3795*1,'[1]Ordenes de Servicio'!G:K,5,0),"No Cruza")</f>
        <v>No Cruza</v>
      </c>
      <c r="AO3795" s="17">
        <f t="shared" ca="1" si="1048"/>
        <v>18</v>
      </c>
      <c r="AP3795" s="17">
        <f t="shared" si="1049"/>
        <v>7</v>
      </c>
      <c r="AQ3795" s="17">
        <f t="shared" si="1050"/>
        <v>11</v>
      </c>
      <c r="AR3795" s="17">
        <f t="shared" si="1051"/>
        <v>2020</v>
      </c>
      <c r="AS3795" s="17">
        <f t="shared" ca="1" si="1052"/>
        <v>18</v>
      </c>
      <c r="AT3795" s="17" t="str">
        <f t="shared" ca="1" si="1055"/>
        <v>No</v>
      </c>
      <c r="AU3795" s="17">
        <f t="shared" si="1053"/>
        <v>0</v>
      </c>
      <c r="AV3795" s="17" t="str">
        <f>+VLOOKUP(B3795,[1]Cruces!S:T,2,0)</f>
        <v>1. Solicitud</v>
      </c>
    </row>
    <row r="3796" spans="1:48" hidden="1" x14ac:dyDescent="0.25">
      <c r="A3796" s="22" t="s">
        <v>6713</v>
      </c>
      <c r="B3796" t="s">
        <v>54</v>
      </c>
      <c r="C3796">
        <v>0</v>
      </c>
      <c r="D3796">
        <v>0</v>
      </c>
      <c r="E3796" t="s">
        <v>55</v>
      </c>
      <c r="F3796" t="s">
        <v>232</v>
      </c>
      <c r="G3796" t="s">
        <v>6714</v>
      </c>
      <c r="H3796">
        <v>0</v>
      </c>
      <c r="I3796" t="s">
        <v>71</v>
      </c>
      <c r="J3796" t="s">
        <v>59</v>
      </c>
      <c r="K3796" t="s">
        <v>6715</v>
      </c>
      <c r="L3796" t="s">
        <v>280</v>
      </c>
      <c r="M3796" t="s">
        <v>281</v>
      </c>
      <c r="N3796" t="s">
        <v>62</v>
      </c>
      <c r="O3796">
        <v>20190828</v>
      </c>
      <c r="P3796">
        <v>20190904</v>
      </c>
      <c r="Q3796">
        <v>9520</v>
      </c>
      <c r="R3796">
        <v>26668835</v>
      </c>
      <c r="S3796" t="s">
        <v>100</v>
      </c>
      <c r="T3796" t="s">
        <v>63</v>
      </c>
      <c r="U3796" t="s">
        <v>91</v>
      </c>
      <c r="V3796" s="17">
        <f t="shared" si="1054"/>
        <v>25</v>
      </c>
      <c r="W3796">
        <v>25000</v>
      </c>
      <c r="X3796" t="s">
        <v>64</v>
      </c>
      <c r="Y3796" t="s">
        <v>65</v>
      </c>
      <c r="Z3796">
        <v>20190904</v>
      </c>
      <c r="AA3796" t="s">
        <v>78</v>
      </c>
      <c r="AB3796" s="17">
        <v>1</v>
      </c>
      <c r="AC3796" s="17" t="str">
        <f>IFERROR(VLOOKUP(A3796,[1]Cruces!AJ:AK,2,0),VLOOKUP(CONCATENATE(X3796,AA3796),[1]Cruces!G:H,2,0))</f>
        <v>Solicitud de Obra</v>
      </c>
      <c r="AD3796" s="17">
        <f t="shared" si="1040"/>
        <v>28</v>
      </c>
      <c r="AE3796" s="17">
        <f t="shared" si="1041"/>
        <v>8</v>
      </c>
      <c r="AF3796" s="17">
        <f t="shared" si="1042"/>
        <v>2019</v>
      </c>
      <c r="AG3796" s="17" t="str">
        <f>IFERROR(VLOOKUP(MID(A3796,2,4)*1,[1]Cruces!K:L,2,0),"Verificar")</f>
        <v>Atlántico Sur</v>
      </c>
      <c r="AH3796" s="17">
        <f t="shared" ca="1" si="1043"/>
        <v>455</v>
      </c>
      <c r="AI3796" s="17" t="str">
        <f>IFERROR(VLOOKUP(U3796,[1]Cruces!$O$1:$P$6,2,0),"Sin Orden")</f>
        <v>Resuelta</v>
      </c>
      <c r="AJ3796" s="17">
        <f t="shared" si="1044"/>
        <v>4</v>
      </c>
      <c r="AK3796" s="17">
        <f t="shared" si="1045"/>
        <v>9</v>
      </c>
      <c r="AL3796" s="17">
        <f t="shared" si="1046"/>
        <v>2019</v>
      </c>
      <c r="AM3796" s="17">
        <f t="shared" ca="1" si="1047"/>
        <v>448</v>
      </c>
      <c r="AN3796" s="18" t="str">
        <f>IFERROR(VLOOKUP(R3796*1,'[1]Ordenes de Servicio'!G:K,5,0),"No Cruza")</f>
        <v>No Cruza</v>
      </c>
      <c r="AO3796" s="17">
        <f t="shared" ca="1" si="1048"/>
        <v>7</v>
      </c>
      <c r="AP3796" s="17">
        <f t="shared" si="1049"/>
        <v>4</v>
      </c>
      <c r="AQ3796" s="17">
        <f t="shared" si="1050"/>
        <v>9</v>
      </c>
      <c r="AR3796" s="17">
        <f t="shared" si="1051"/>
        <v>2019</v>
      </c>
      <c r="AS3796" s="17">
        <f t="shared" ca="1" si="1052"/>
        <v>448</v>
      </c>
      <c r="AT3796" s="17" t="str">
        <f t="shared" ca="1" si="1055"/>
        <v>Si</v>
      </c>
      <c r="AU3796" s="17">
        <f t="shared" si="1053"/>
        <v>0</v>
      </c>
      <c r="AV3796" s="17" t="str">
        <f>+VLOOKUP(B3796,[1]Cruces!S:T,2,0)</f>
        <v>4. Presupuesto de Obra</v>
      </c>
    </row>
    <row r="3797" spans="1:48" hidden="1" x14ac:dyDescent="0.25">
      <c r="A3797" s="22" t="s">
        <v>6716</v>
      </c>
      <c r="B3797" t="s">
        <v>68</v>
      </c>
      <c r="C3797">
        <v>2318472</v>
      </c>
      <c r="D3797">
        <v>0</v>
      </c>
      <c r="E3797" t="s">
        <v>55</v>
      </c>
      <c r="F3797" t="s">
        <v>232</v>
      </c>
      <c r="G3797" t="s">
        <v>6717</v>
      </c>
      <c r="H3797">
        <v>3168331954</v>
      </c>
      <c r="I3797" t="s">
        <v>182</v>
      </c>
      <c r="J3797" t="s">
        <v>59</v>
      </c>
      <c r="K3797" t="s">
        <v>6718</v>
      </c>
      <c r="L3797" t="s">
        <v>111</v>
      </c>
      <c r="M3797" t="s">
        <v>112</v>
      </c>
      <c r="N3797" t="s">
        <v>75</v>
      </c>
      <c r="O3797">
        <v>20180202</v>
      </c>
      <c r="P3797">
        <v>20180524</v>
      </c>
      <c r="Q3797">
        <v>1110</v>
      </c>
      <c r="R3797">
        <v>25357131</v>
      </c>
      <c r="S3797" s="17" t="s">
        <v>76</v>
      </c>
      <c r="T3797" t="s">
        <v>63</v>
      </c>
      <c r="U3797" t="s">
        <v>91</v>
      </c>
      <c r="V3797" s="17">
        <f t="shared" si="1054"/>
        <v>75</v>
      </c>
      <c r="W3797">
        <v>75000</v>
      </c>
      <c r="X3797" t="s">
        <v>89</v>
      </c>
      <c r="Y3797" t="s">
        <v>105</v>
      </c>
      <c r="Z3797">
        <v>20190612</v>
      </c>
      <c r="AA3797" t="s">
        <v>101</v>
      </c>
      <c r="AB3797" s="17">
        <v>1</v>
      </c>
      <c r="AC3797" s="17" t="str">
        <f>IFERROR(VLOOKUP(A3797,[1]Cruces!AJ:AK,2,0),VLOOKUP(CONCATENATE(X3797,AA3797),[1]Cruces!G:H,2,0))</f>
        <v>Solicitud de Obra</v>
      </c>
      <c r="AD3797" s="17">
        <f t="shared" si="1040"/>
        <v>2</v>
      </c>
      <c r="AE3797" s="17">
        <f t="shared" si="1041"/>
        <v>2</v>
      </c>
      <c r="AF3797" s="17">
        <f t="shared" si="1042"/>
        <v>2018</v>
      </c>
      <c r="AG3797" s="17" t="str">
        <f>IFERROR(VLOOKUP(MID(A3797,2,4)*1,[1]Cruces!K:L,2,0),"Verificar")</f>
        <v>Atlántico Norte</v>
      </c>
      <c r="AH3797" s="17">
        <f t="shared" ca="1" si="1043"/>
        <v>1027</v>
      </c>
      <c r="AI3797" s="17" t="str">
        <f>IFERROR(VLOOKUP(U3797,[1]Cruces!$O$1:$P$6,2,0),"Sin Orden")</f>
        <v>Resuelta</v>
      </c>
      <c r="AJ3797" s="17">
        <f t="shared" si="1044"/>
        <v>12</v>
      </c>
      <c r="AK3797" s="17">
        <f t="shared" si="1045"/>
        <v>6</v>
      </c>
      <c r="AL3797" s="17">
        <f t="shared" si="1046"/>
        <v>2019</v>
      </c>
      <c r="AM3797" s="17">
        <f t="shared" ca="1" si="1047"/>
        <v>532</v>
      </c>
      <c r="AN3797" s="18" t="str">
        <f>IFERROR(VLOOKUP(R3797*1,'[1]Ordenes de Servicio'!G:K,5,0),"No Cruza")</f>
        <v>No Cruza</v>
      </c>
      <c r="AO3797" s="17">
        <f t="shared" ca="1" si="1048"/>
        <v>495</v>
      </c>
      <c r="AP3797" s="17">
        <f t="shared" si="1049"/>
        <v>24</v>
      </c>
      <c r="AQ3797" s="17">
        <f t="shared" si="1050"/>
        <v>5</v>
      </c>
      <c r="AR3797" s="17">
        <f t="shared" si="1051"/>
        <v>2018</v>
      </c>
      <c r="AS3797" s="17">
        <f t="shared" ca="1" si="1052"/>
        <v>916</v>
      </c>
      <c r="AT3797" s="17" t="str">
        <f t="shared" ca="1" si="1055"/>
        <v>Si</v>
      </c>
      <c r="AU3797" s="17">
        <f t="shared" si="1053"/>
        <v>384</v>
      </c>
      <c r="AV3797" s="17" t="str">
        <f>+VLOOKUP(B3797,[1]Cruces!S:T,2,0)</f>
        <v>5. Consultoría / Adjudicación</v>
      </c>
    </row>
    <row r="3798" spans="1:48" hidden="1" x14ac:dyDescent="0.25">
      <c r="A3798" s="22" t="s">
        <v>6719</v>
      </c>
      <c r="B3798" t="s">
        <v>68</v>
      </c>
      <c r="C3798">
        <v>0</v>
      </c>
      <c r="D3798">
        <v>0</v>
      </c>
      <c r="E3798" t="s">
        <v>55</v>
      </c>
      <c r="F3798" t="s">
        <v>56</v>
      </c>
      <c r="G3798" t="s">
        <v>6720</v>
      </c>
      <c r="H3798">
        <v>0</v>
      </c>
      <c r="I3798" t="s">
        <v>71</v>
      </c>
      <c r="J3798" t="s">
        <v>59</v>
      </c>
      <c r="K3798" t="s">
        <v>97</v>
      </c>
      <c r="L3798" t="s">
        <v>842</v>
      </c>
      <c r="M3798" t="s">
        <v>55</v>
      </c>
      <c r="N3798" t="s">
        <v>75</v>
      </c>
      <c r="O3798">
        <v>20200220</v>
      </c>
      <c r="P3798">
        <v>20200325</v>
      </c>
      <c r="Q3798">
        <v>1110</v>
      </c>
      <c r="R3798">
        <v>27558791</v>
      </c>
      <c r="S3798" s="17" t="s">
        <v>76</v>
      </c>
      <c r="T3798" t="s">
        <v>63</v>
      </c>
      <c r="U3798" t="s">
        <v>91</v>
      </c>
      <c r="V3798" s="17">
        <f t="shared" si="1054"/>
        <v>37.5</v>
      </c>
      <c r="W3798">
        <v>37500</v>
      </c>
      <c r="X3798" t="s">
        <v>64</v>
      </c>
      <c r="Y3798" t="s">
        <v>105</v>
      </c>
      <c r="Z3798">
        <v>20200806</v>
      </c>
      <c r="AA3798" t="s">
        <v>78</v>
      </c>
      <c r="AB3798" s="17">
        <v>1</v>
      </c>
      <c r="AC3798" s="17" t="str">
        <f>IFERROR(VLOOKUP(A3798,[1]Cruces!AJ:AK,2,0),VLOOKUP(CONCATENATE(X3798,AA3798),[1]Cruces!G:H,2,0))</f>
        <v>Solicitud de Obra</v>
      </c>
      <c r="AD3798" s="17">
        <f t="shared" si="1040"/>
        <v>20</v>
      </c>
      <c r="AE3798" s="17">
        <f t="shared" si="1041"/>
        <v>2</v>
      </c>
      <c r="AF3798" s="17">
        <f t="shared" si="1042"/>
        <v>2020</v>
      </c>
      <c r="AG3798" s="17" t="str">
        <f>IFERROR(VLOOKUP(MID(A3798,2,4)*1,[1]Cruces!K:L,2,0),"Verificar")</f>
        <v>Atlántico Norte</v>
      </c>
      <c r="AH3798" s="17">
        <f t="shared" ca="1" si="1043"/>
        <v>279</v>
      </c>
      <c r="AI3798" s="17" t="str">
        <f>IFERROR(VLOOKUP(U3798,[1]Cruces!$O$1:$P$6,2,0),"Sin Orden")</f>
        <v>Resuelta</v>
      </c>
      <c r="AJ3798" s="17">
        <f t="shared" si="1044"/>
        <v>6</v>
      </c>
      <c r="AK3798" s="17">
        <f t="shared" si="1045"/>
        <v>8</v>
      </c>
      <c r="AL3798" s="17">
        <f t="shared" si="1046"/>
        <v>2020</v>
      </c>
      <c r="AM3798" s="17">
        <f t="shared" ca="1" si="1047"/>
        <v>111</v>
      </c>
      <c r="AN3798" s="18">
        <f>IFERROR(VLOOKUP(R3798*1,'[1]Ordenes de Servicio'!G:K,5,0),"No Cruza")</f>
        <v>43983</v>
      </c>
      <c r="AO3798" s="17">
        <f t="shared" ca="1" si="1048"/>
        <v>168</v>
      </c>
      <c r="AP3798" s="17">
        <f t="shared" si="1049"/>
        <v>25</v>
      </c>
      <c r="AQ3798" s="17">
        <f t="shared" si="1050"/>
        <v>3</v>
      </c>
      <c r="AR3798" s="17">
        <f t="shared" si="1051"/>
        <v>2020</v>
      </c>
      <c r="AS3798" s="17">
        <f t="shared" ca="1" si="1052"/>
        <v>245</v>
      </c>
      <c r="AT3798" s="17" t="str">
        <f t="shared" ca="1" si="1055"/>
        <v>No</v>
      </c>
      <c r="AU3798" s="17">
        <f t="shared" si="1053"/>
        <v>134</v>
      </c>
      <c r="AV3798" s="17" t="str">
        <f>+VLOOKUP(B3798,[1]Cruces!S:T,2,0)</f>
        <v>5. Consultoría / Adjudicación</v>
      </c>
    </row>
    <row r="3799" spans="1:48" hidden="1" x14ac:dyDescent="0.25">
      <c r="A3799" s="22" t="s">
        <v>6721</v>
      </c>
      <c r="B3799" t="s">
        <v>54</v>
      </c>
      <c r="C3799">
        <v>0</v>
      </c>
      <c r="D3799">
        <v>0</v>
      </c>
      <c r="E3799" t="s">
        <v>55</v>
      </c>
      <c r="F3799" t="s">
        <v>126</v>
      </c>
      <c r="G3799" t="s">
        <v>6722</v>
      </c>
      <c r="H3799">
        <v>0</v>
      </c>
      <c r="I3799" t="s">
        <v>71</v>
      </c>
      <c r="J3799" t="s">
        <v>59</v>
      </c>
      <c r="K3799" t="s">
        <v>329</v>
      </c>
      <c r="L3799" t="s">
        <v>129</v>
      </c>
      <c r="M3799" t="s">
        <v>130</v>
      </c>
      <c r="N3799" t="s">
        <v>62</v>
      </c>
      <c r="O3799">
        <v>20200819</v>
      </c>
      <c r="P3799">
        <v>20200827</v>
      </c>
      <c r="Q3799">
        <v>3330</v>
      </c>
      <c r="R3799">
        <v>28056892</v>
      </c>
      <c r="S3799" t="s">
        <v>100</v>
      </c>
      <c r="T3799" t="s">
        <v>63</v>
      </c>
      <c r="U3799" t="s">
        <v>91</v>
      </c>
      <c r="V3799" s="17">
        <f t="shared" si="1054"/>
        <v>75</v>
      </c>
      <c r="W3799">
        <v>75000</v>
      </c>
      <c r="X3799" t="s">
        <v>64</v>
      </c>
      <c r="Y3799" t="s">
        <v>65</v>
      </c>
      <c r="Z3799">
        <v>20200827</v>
      </c>
      <c r="AA3799" t="s">
        <v>176</v>
      </c>
      <c r="AB3799" s="17">
        <v>1</v>
      </c>
      <c r="AC3799" s="17" t="str">
        <f>IFERROR(VLOOKUP(A3799,[1]Cruces!AJ:AK,2,0),VLOOKUP(CONCATENATE(X3799,AA3799),[1]Cruces!G:H,2,0))</f>
        <v>Solicitud de Obra</v>
      </c>
      <c r="AD3799" s="17">
        <f t="shared" si="1040"/>
        <v>19</v>
      </c>
      <c r="AE3799" s="17">
        <f t="shared" si="1041"/>
        <v>8</v>
      </c>
      <c r="AF3799" s="17">
        <f t="shared" si="1042"/>
        <v>2020</v>
      </c>
      <c r="AG3799" s="17" t="str">
        <f>IFERROR(VLOOKUP(MID(A3799,2,4)*1,[1]Cruces!K:L,2,0),"Verificar")</f>
        <v>Guajira</v>
      </c>
      <c r="AH3799" s="17">
        <f t="shared" ca="1" si="1043"/>
        <v>98</v>
      </c>
      <c r="AI3799" s="17" t="str">
        <f>IFERROR(VLOOKUP(U3799,[1]Cruces!$O$1:$P$6,2,0),"Sin Orden")</f>
        <v>Resuelta</v>
      </c>
      <c r="AJ3799" s="17">
        <f t="shared" si="1044"/>
        <v>27</v>
      </c>
      <c r="AK3799" s="17">
        <f t="shared" si="1045"/>
        <v>8</v>
      </c>
      <c r="AL3799" s="17">
        <f t="shared" si="1046"/>
        <v>2020</v>
      </c>
      <c r="AM3799" s="17">
        <f t="shared" ca="1" si="1047"/>
        <v>90</v>
      </c>
      <c r="AN3799" s="18" t="str">
        <f>IFERROR(VLOOKUP(R3799*1,'[1]Ordenes de Servicio'!G:K,5,0),"No Cruza")</f>
        <v>No Cruza</v>
      </c>
      <c r="AO3799" s="17">
        <f t="shared" ca="1" si="1048"/>
        <v>8</v>
      </c>
      <c r="AP3799" s="17">
        <f t="shared" si="1049"/>
        <v>27</v>
      </c>
      <c r="AQ3799" s="17">
        <f t="shared" si="1050"/>
        <v>8</v>
      </c>
      <c r="AR3799" s="17">
        <f t="shared" si="1051"/>
        <v>2020</v>
      </c>
      <c r="AS3799" s="17">
        <f t="shared" ca="1" si="1052"/>
        <v>90</v>
      </c>
      <c r="AT3799" s="17" t="str">
        <f t="shared" ca="1" si="1055"/>
        <v>No</v>
      </c>
      <c r="AU3799" s="17">
        <f t="shared" si="1053"/>
        <v>0</v>
      </c>
      <c r="AV3799" s="17" t="str">
        <f>+VLOOKUP(B3799,[1]Cruces!S:T,2,0)</f>
        <v>4. Presupuesto de Obra</v>
      </c>
    </row>
    <row r="3800" spans="1:48" hidden="1" x14ac:dyDescent="0.25">
      <c r="A3800" s="22" t="s">
        <v>10377</v>
      </c>
      <c r="B3800" t="s">
        <v>6595</v>
      </c>
      <c r="C3800">
        <v>3051780</v>
      </c>
      <c r="D3800">
        <v>20121795</v>
      </c>
      <c r="E3800" t="s">
        <v>93</v>
      </c>
      <c r="F3800" t="s">
        <v>7098</v>
      </c>
      <c r="G3800" t="s">
        <v>8024</v>
      </c>
      <c r="H3800">
        <v>3005461636</v>
      </c>
      <c r="I3800" t="s">
        <v>71</v>
      </c>
      <c r="J3800" t="s">
        <v>8025</v>
      </c>
      <c r="K3800" t="s">
        <v>97</v>
      </c>
      <c r="L3800" t="s">
        <v>7330</v>
      </c>
      <c r="M3800" t="s">
        <v>7331</v>
      </c>
      <c r="N3800" t="s">
        <v>6600</v>
      </c>
      <c r="O3800">
        <v>20200831</v>
      </c>
      <c r="P3800">
        <v>20200902</v>
      </c>
      <c r="Q3800">
        <v>1110</v>
      </c>
      <c r="R3800">
        <v>28089164</v>
      </c>
      <c r="S3800" t="s">
        <v>7072</v>
      </c>
      <c r="T3800" t="s">
        <v>63</v>
      </c>
      <c r="U3800" t="s">
        <v>91</v>
      </c>
      <c r="V3800" s="17">
        <f t="shared" si="1054"/>
        <v>3</v>
      </c>
      <c r="W3800">
        <v>3000</v>
      </c>
      <c r="X3800" t="s">
        <v>89</v>
      </c>
      <c r="Y3800" t="s">
        <v>6595</v>
      </c>
      <c r="Z3800">
        <v>20200902</v>
      </c>
      <c r="AA3800" t="s">
        <v>1947</v>
      </c>
      <c r="AB3800" s="17">
        <v>1</v>
      </c>
      <c r="AC3800" s="17" t="str">
        <f>IFERROR(VLOOKUP(A3800,[1]Cruces!AJ:AK,2,0),VLOOKUP(CONCATENATE(X3800,AA3800),[1]Cruces!G:H,2,0))</f>
        <v>Solicitud por BT</v>
      </c>
      <c r="AD3800" s="17">
        <f t="shared" si="1040"/>
        <v>31</v>
      </c>
      <c r="AE3800" s="17">
        <f t="shared" si="1041"/>
        <v>8</v>
      </c>
      <c r="AF3800" s="17">
        <f t="shared" si="1042"/>
        <v>2020</v>
      </c>
      <c r="AG3800" s="17" t="str">
        <f>IFERROR(VLOOKUP(MID(A3800,2,4)*1,[1]Cruces!K:L,2,0),"Verificar")</f>
        <v>Atlántico Norte</v>
      </c>
      <c r="AH3800" s="17">
        <f t="shared" ca="1" si="1043"/>
        <v>86</v>
      </c>
      <c r="AI3800" s="17" t="str">
        <f>IFERROR(VLOOKUP(U3800,[1]Cruces!$O$1:$P$6,2,0),"Sin Orden")</f>
        <v>Resuelta</v>
      </c>
      <c r="AJ3800" s="17">
        <f t="shared" si="1044"/>
        <v>2</v>
      </c>
      <c r="AK3800" s="17">
        <f t="shared" si="1045"/>
        <v>9</v>
      </c>
      <c r="AL3800" s="17">
        <f t="shared" si="1046"/>
        <v>2020</v>
      </c>
      <c r="AM3800" s="17">
        <f t="shared" ca="1" si="1047"/>
        <v>84</v>
      </c>
      <c r="AN3800" s="18" t="str">
        <f>IFERROR(VLOOKUP(R3800*1,'[1]Ordenes de Servicio'!G:K,5,0),"No Cruza")</f>
        <v>No Cruza</v>
      </c>
      <c r="AO3800" s="17">
        <f t="shared" ca="1" si="1048"/>
        <v>2</v>
      </c>
      <c r="AP3800" s="17">
        <f t="shared" si="1049"/>
        <v>2</v>
      </c>
      <c r="AQ3800" s="17">
        <f t="shared" si="1050"/>
        <v>9</v>
      </c>
      <c r="AR3800" s="17">
        <f t="shared" si="1051"/>
        <v>2020</v>
      </c>
      <c r="AS3800" s="17">
        <f t="shared" ca="1" si="1052"/>
        <v>84</v>
      </c>
      <c r="AT3800" s="17" t="str">
        <f t="shared" ca="1" si="1055"/>
        <v>No</v>
      </c>
      <c r="AU3800" s="17">
        <f t="shared" si="1053"/>
        <v>0</v>
      </c>
      <c r="AV3800" s="17" t="str">
        <f>+VLOOKUP(B3800,[1]Cruces!S:T,2,0)</f>
        <v>7. Ejecución en Campo OS BT</v>
      </c>
    </row>
    <row r="3801" spans="1:48" hidden="1" x14ac:dyDescent="0.25">
      <c r="A3801" s="22" t="s">
        <v>10648</v>
      </c>
      <c r="B3801" t="s">
        <v>296</v>
      </c>
      <c r="C3801">
        <v>0</v>
      </c>
      <c r="D3801">
        <v>0</v>
      </c>
      <c r="E3801" t="s">
        <v>55</v>
      </c>
      <c r="F3801" t="s">
        <v>932</v>
      </c>
      <c r="G3801" t="s">
        <v>10649</v>
      </c>
      <c r="H3801">
        <v>0</v>
      </c>
      <c r="I3801" t="s">
        <v>71</v>
      </c>
      <c r="J3801" t="s">
        <v>59</v>
      </c>
      <c r="K3801" t="s">
        <v>97</v>
      </c>
      <c r="L3801" t="s">
        <v>935</v>
      </c>
      <c r="M3801" t="s">
        <v>936</v>
      </c>
      <c r="N3801" t="s">
        <v>301</v>
      </c>
      <c r="O3801">
        <v>20200917</v>
      </c>
      <c r="P3801">
        <v>20200917</v>
      </c>
      <c r="Q3801">
        <v>7791</v>
      </c>
      <c r="R3801">
        <v>28281989</v>
      </c>
      <c r="S3801" t="s">
        <v>100</v>
      </c>
      <c r="T3801" t="s">
        <v>63</v>
      </c>
      <c r="U3801" t="s">
        <v>91</v>
      </c>
      <c r="V3801" s="17">
        <f t="shared" si="1054"/>
        <v>15</v>
      </c>
      <c r="W3801">
        <v>15000</v>
      </c>
      <c r="X3801" t="s">
        <v>64</v>
      </c>
      <c r="Y3801" t="s">
        <v>296</v>
      </c>
      <c r="Z3801">
        <v>20200917</v>
      </c>
      <c r="AA3801" t="s">
        <v>78</v>
      </c>
      <c r="AB3801" s="17">
        <v>1</v>
      </c>
      <c r="AC3801" s="17" t="str">
        <f>IFERROR(VLOOKUP(A3801,[1]Cruces!AJ:AK,2,0),VLOOKUP(CONCATENATE(X3801,AA3801),[1]Cruces!G:H,2,0))</f>
        <v>Exp BMT</v>
      </c>
      <c r="AD3801" s="17">
        <f t="shared" si="1040"/>
        <v>17</v>
      </c>
      <c r="AE3801" s="17">
        <f t="shared" si="1041"/>
        <v>9</v>
      </c>
      <c r="AF3801" s="17">
        <f t="shared" si="1042"/>
        <v>2020</v>
      </c>
      <c r="AG3801" s="17" t="str">
        <f>IFERROR(VLOOKUP(MID(A3801,2,4)*1,[1]Cruces!K:L,2,0),"Verificar")</f>
        <v>Magdalena</v>
      </c>
      <c r="AH3801" s="17">
        <f t="shared" ca="1" si="1043"/>
        <v>69</v>
      </c>
      <c r="AI3801" s="17" t="str">
        <f>IFERROR(VLOOKUP(U3801,[1]Cruces!$O$1:$P$6,2,0),"Sin Orden")</f>
        <v>Resuelta</v>
      </c>
      <c r="AJ3801" s="17">
        <f t="shared" si="1044"/>
        <v>17</v>
      </c>
      <c r="AK3801" s="17">
        <f t="shared" si="1045"/>
        <v>9</v>
      </c>
      <c r="AL3801" s="17">
        <f t="shared" si="1046"/>
        <v>2020</v>
      </c>
      <c r="AM3801" s="17">
        <f t="shared" ca="1" si="1047"/>
        <v>69</v>
      </c>
      <c r="AN3801" s="18" t="str">
        <f>IFERROR(VLOOKUP(R3801*1,'[1]Ordenes de Servicio'!G:K,5,0),"No Cruza")</f>
        <v>No Cruza</v>
      </c>
      <c r="AO3801" s="17">
        <f t="shared" ca="1" si="1048"/>
        <v>0</v>
      </c>
      <c r="AP3801" s="17">
        <f t="shared" si="1049"/>
        <v>17</v>
      </c>
      <c r="AQ3801" s="17">
        <f t="shared" si="1050"/>
        <v>9</v>
      </c>
      <c r="AR3801" s="17">
        <f t="shared" si="1051"/>
        <v>2020</v>
      </c>
      <c r="AS3801" s="17">
        <f t="shared" ca="1" si="1052"/>
        <v>69</v>
      </c>
      <c r="AT3801" s="17" t="str">
        <f t="shared" ca="1" si="1055"/>
        <v>No</v>
      </c>
      <c r="AU3801" s="17">
        <f t="shared" si="1053"/>
        <v>0</v>
      </c>
      <c r="AV3801" s="17" t="str">
        <f>+VLOOKUP(B3801,[1]Cruces!S:T,2,0)</f>
        <v>3. Evaluación Técnico Ecónomica</v>
      </c>
    </row>
    <row r="3802" spans="1:48" hidden="1" x14ac:dyDescent="0.25">
      <c r="A3802" s="22" t="s">
        <v>6723</v>
      </c>
      <c r="B3802" t="s">
        <v>68</v>
      </c>
      <c r="C3802">
        <v>0</v>
      </c>
      <c r="D3802">
        <v>0</v>
      </c>
      <c r="E3802" t="s">
        <v>55</v>
      </c>
      <c r="F3802" t="s">
        <v>932</v>
      </c>
      <c r="G3802" t="s">
        <v>214</v>
      </c>
      <c r="H3802">
        <v>301684455</v>
      </c>
      <c r="I3802" t="s">
        <v>71</v>
      </c>
      <c r="J3802" t="s">
        <v>59</v>
      </c>
      <c r="K3802" t="s">
        <v>97</v>
      </c>
      <c r="L3802" t="s">
        <v>935</v>
      </c>
      <c r="M3802" t="s">
        <v>936</v>
      </c>
      <c r="N3802" t="s">
        <v>75</v>
      </c>
      <c r="O3802">
        <v>20200318</v>
      </c>
      <c r="P3802">
        <v>20200330</v>
      </c>
      <c r="Q3802">
        <v>3410</v>
      </c>
      <c r="R3802">
        <v>0</v>
      </c>
      <c r="T3802" t="s">
        <v>63</v>
      </c>
      <c r="V3802" s="17">
        <f t="shared" si="1054"/>
        <v>250</v>
      </c>
      <c r="W3802">
        <v>250000</v>
      </c>
      <c r="X3802" t="s">
        <v>64</v>
      </c>
      <c r="Y3802" t="s">
        <v>136</v>
      </c>
      <c r="Z3802">
        <v>20200408</v>
      </c>
      <c r="AA3802" t="s">
        <v>124</v>
      </c>
      <c r="AB3802" s="17">
        <v>1</v>
      </c>
      <c r="AC3802" s="17" t="str">
        <f>IFERROR(VLOOKUP(A3802,[1]Cruces!AJ:AK,2,0),VLOOKUP(CONCATENATE(X3802,AA3802),[1]Cruces!G:H,2,0))</f>
        <v>Solicitud de Obra</v>
      </c>
      <c r="AD3802" s="17">
        <f t="shared" si="1040"/>
        <v>18</v>
      </c>
      <c r="AE3802" s="17">
        <f t="shared" si="1041"/>
        <v>3</v>
      </c>
      <c r="AF3802" s="17">
        <f t="shared" si="1042"/>
        <v>2020</v>
      </c>
      <c r="AG3802" s="17" t="str">
        <f>IFERROR(VLOOKUP(MID(A3802,2,4)*1,[1]Cruces!K:L,2,0),"Verificar")</f>
        <v>Magdalena</v>
      </c>
      <c r="AH3802" s="17">
        <f t="shared" ca="1" si="1043"/>
        <v>252</v>
      </c>
      <c r="AI3802" s="17" t="str">
        <f>IFERROR(VLOOKUP(U3802,[1]Cruces!$O$1:$P$6,2,0),"Sin Orden")</f>
        <v>Sin Orden</v>
      </c>
      <c r="AJ3802" s="17">
        <f t="shared" si="1044"/>
        <v>8</v>
      </c>
      <c r="AK3802" s="17">
        <f t="shared" si="1045"/>
        <v>4</v>
      </c>
      <c r="AL3802" s="17">
        <f t="shared" si="1046"/>
        <v>2020</v>
      </c>
      <c r="AM3802" s="17">
        <f t="shared" ca="1" si="1047"/>
        <v>231</v>
      </c>
      <c r="AN3802" s="18" t="str">
        <f>IFERROR(VLOOKUP(R3802*1,'[1]Ordenes de Servicio'!G:K,5,0),"No Cruza")</f>
        <v>No Cruza</v>
      </c>
      <c r="AO3802" s="17">
        <f t="shared" ca="1" si="1048"/>
        <v>231</v>
      </c>
      <c r="AP3802" s="17">
        <f t="shared" si="1049"/>
        <v>30</v>
      </c>
      <c r="AQ3802" s="17">
        <f t="shared" si="1050"/>
        <v>3</v>
      </c>
      <c r="AR3802" s="17">
        <f t="shared" si="1051"/>
        <v>2020</v>
      </c>
      <c r="AS3802" s="17">
        <f t="shared" ca="1" si="1052"/>
        <v>240</v>
      </c>
      <c r="AT3802" s="17" t="str">
        <f t="shared" ca="1" si="1055"/>
        <v>No</v>
      </c>
      <c r="AU3802" s="17">
        <f t="shared" si="1053"/>
        <v>9</v>
      </c>
      <c r="AV3802" s="17" t="str">
        <f>+VLOOKUP(B3802,[1]Cruces!S:T,2,0)</f>
        <v>5. Consultoría / Adjudicación</v>
      </c>
    </row>
    <row r="3803" spans="1:48" hidden="1" x14ac:dyDescent="0.25">
      <c r="A3803" s="22" t="s">
        <v>6724</v>
      </c>
      <c r="B3803" t="s">
        <v>68</v>
      </c>
      <c r="C3803">
        <v>0</v>
      </c>
      <c r="D3803">
        <v>0</v>
      </c>
      <c r="E3803" t="s">
        <v>55</v>
      </c>
      <c r="F3803" t="s">
        <v>107</v>
      </c>
      <c r="G3803" t="s">
        <v>6725</v>
      </c>
      <c r="H3803">
        <v>0</v>
      </c>
      <c r="I3803" t="s">
        <v>83</v>
      </c>
      <c r="J3803" t="s">
        <v>59</v>
      </c>
      <c r="K3803" t="s">
        <v>97</v>
      </c>
      <c r="L3803" t="s">
        <v>145</v>
      </c>
      <c r="M3803" t="s">
        <v>146</v>
      </c>
      <c r="N3803" t="s">
        <v>75</v>
      </c>
      <c r="O3803">
        <v>20190801</v>
      </c>
      <c r="P3803">
        <v>20190801</v>
      </c>
      <c r="Q3803">
        <v>7541</v>
      </c>
      <c r="R3803">
        <v>0</v>
      </c>
      <c r="T3803" t="s">
        <v>63</v>
      </c>
      <c r="V3803" s="17">
        <f t="shared" si="1054"/>
        <v>25</v>
      </c>
      <c r="W3803">
        <v>25000</v>
      </c>
      <c r="X3803" t="s">
        <v>64</v>
      </c>
      <c r="Y3803" t="s">
        <v>150</v>
      </c>
      <c r="Z3803">
        <v>20191008</v>
      </c>
      <c r="AA3803" t="s">
        <v>78</v>
      </c>
      <c r="AB3803" s="17">
        <v>1</v>
      </c>
      <c r="AC3803" s="17" t="str">
        <f>IFERROR(VLOOKUP(A3803,[1]Cruces!AJ:AK,2,0),VLOOKUP(CONCATENATE(X3803,AA3803),[1]Cruces!G:H,2,0))</f>
        <v>Solicitud de Obra</v>
      </c>
      <c r="AD3803" s="17">
        <f t="shared" si="1040"/>
        <v>1</v>
      </c>
      <c r="AE3803" s="17">
        <f t="shared" si="1041"/>
        <v>8</v>
      </c>
      <c r="AF3803" s="17">
        <f t="shared" si="1042"/>
        <v>2019</v>
      </c>
      <c r="AG3803" s="17" t="str">
        <f>IFERROR(VLOOKUP(MID(A3803,2,4)*1,[1]Cruces!K:L,2,0),"Verificar")</f>
        <v>Atlántico Sur</v>
      </c>
      <c r="AH3803" s="17">
        <f t="shared" ca="1" si="1043"/>
        <v>482</v>
      </c>
      <c r="AI3803" s="17" t="str">
        <f>IFERROR(VLOOKUP(U3803,[1]Cruces!$O$1:$P$6,2,0),"Sin Orden")</f>
        <v>Sin Orden</v>
      </c>
      <c r="AJ3803" s="17">
        <f t="shared" si="1044"/>
        <v>8</v>
      </c>
      <c r="AK3803" s="17">
        <f t="shared" si="1045"/>
        <v>10</v>
      </c>
      <c r="AL3803" s="17">
        <f t="shared" si="1046"/>
        <v>2019</v>
      </c>
      <c r="AM3803" s="17">
        <f t="shared" ca="1" si="1047"/>
        <v>414</v>
      </c>
      <c r="AN3803" s="18" t="str">
        <f>IFERROR(VLOOKUP(R3803*1,'[1]Ordenes de Servicio'!G:K,5,0),"No Cruza")</f>
        <v>No Cruza</v>
      </c>
      <c r="AO3803" s="17">
        <f t="shared" ca="1" si="1048"/>
        <v>414</v>
      </c>
      <c r="AP3803" s="17">
        <f t="shared" si="1049"/>
        <v>1</v>
      </c>
      <c r="AQ3803" s="17">
        <f t="shared" si="1050"/>
        <v>8</v>
      </c>
      <c r="AR3803" s="17">
        <f t="shared" si="1051"/>
        <v>2019</v>
      </c>
      <c r="AS3803" s="17">
        <f t="shared" ca="1" si="1052"/>
        <v>482</v>
      </c>
      <c r="AT3803" s="17" t="str">
        <f t="shared" ca="1" si="1055"/>
        <v>Si</v>
      </c>
      <c r="AU3803" s="17">
        <f t="shared" si="1053"/>
        <v>68</v>
      </c>
      <c r="AV3803" s="17" t="str">
        <f>+VLOOKUP(B3803,[1]Cruces!S:T,2,0)</f>
        <v>5. Consultoría / Adjudicación</v>
      </c>
    </row>
    <row r="3804" spans="1:48" hidden="1" x14ac:dyDescent="0.25">
      <c r="A3804" s="22" t="s">
        <v>6726</v>
      </c>
      <c r="B3804" t="s">
        <v>68</v>
      </c>
      <c r="C3804">
        <v>0</v>
      </c>
      <c r="D3804">
        <v>0</v>
      </c>
      <c r="E3804" t="s">
        <v>55</v>
      </c>
      <c r="F3804" t="s">
        <v>126</v>
      </c>
      <c r="G3804" t="s">
        <v>5231</v>
      </c>
      <c r="H3804">
        <v>0</v>
      </c>
      <c r="I3804" t="s">
        <v>116</v>
      </c>
      <c r="J3804" t="s">
        <v>59</v>
      </c>
      <c r="K3804" t="s">
        <v>5232</v>
      </c>
      <c r="L3804" t="s">
        <v>129</v>
      </c>
      <c r="M3804" t="s">
        <v>130</v>
      </c>
      <c r="N3804" t="s">
        <v>75</v>
      </c>
      <c r="O3804">
        <v>20200902</v>
      </c>
      <c r="P3804">
        <v>20201030</v>
      </c>
      <c r="Q3804">
        <v>3310</v>
      </c>
      <c r="R3804">
        <v>28097042</v>
      </c>
      <c r="S3804" t="s">
        <v>100</v>
      </c>
      <c r="T3804" t="s">
        <v>63</v>
      </c>
      <c r="U3804" t="s">
        <v>91</v>
      </c>
      <c r="V3804" s="17">
        <f t="shared" si="1054"/>
        <v>75</v>
      </c>
      <c r="W3804">
        <v>75000</v>
      </c>
      <c r="X3804" t="s">
        <v>64</v>
      </c>
      <c r="Y3804" t="s">
        <v>188</v>
      </c>
      <c r="Z3804">
        <v>20201030</v>
      </c>
      <c r="AA3804" t="s">
        <v>78</v>
      </c>
      <c r="AB3804" s="17">
        <v>1</v>
      </c>
      <c r="AC3804" s="17" t="str">
        <f>IFERROR(VLOOKUP(A3804,[1]Cruces!AJ:AK,2,0),VLOOKUP(CONCATENATE(X3804,AA3804),[1]Cruces!G:H,2,0))</f>
        <v>Solicitud de Obra</v>
      </c>
      <c r="AD3804" s="17">
        <f t="shared" si="1040"/>
        <v>2</v>
      </c>
      <c r="AE3804" s="17">
        <f t="shared" si="1041"/>
        <v>9</v>
      </c>
      <c r="AF3804" s="17">
        <f t="shared" si="1042"/>
        <v>2020</v>
      </c>
      <c r="AG3804" s="17" t="str">
        <f>IFERROR(VLOOKUP(MID(A3804,2,4)*1,[1]Cruces!K:L,2,0),"Verificar")</f>
        <v>Guajira</v>
      </c>
      <c r="AH3804" s="17">
        <f t="shared" ca="1" si="1043"/>
        <v>84</v>
      </c>
      <c r="AI3804" s="17" t="str">
        <f>IFERROR(VLOOKUP(U3804,[1]Cruces!$O$1:$P$6,2,0),"Sin Orden")</f>
        <v>Resuelta</v>
      </c>
      <c r="AJ3804" s="17">
        <f t="shared" si="1044"/>
        <v>30</v>
      </c>
      <c r="AK3804" s="17">
        <f t="shared" si="1045"/>
        <v>10</v>
      </c>
      <c r="AL3804" s="17">
        <f t="shared" si="1046"/>
        <v>2020</v>
      </c>
      <c r="AM3804" s="17">
        <f t="shared" ca="1" si="1047"/>
        <v>26</v>
      </c>
      <c r="AN3804" s="18" t="str">
        <f>IFERROR(VLOOKUP(R3804*1,'[1]Ordenes de Servicio'!G:K,5,0),"No Cruza")</f>
        <v>No Cruza</v>
      </c>
      <c r="AO3804" s="17">
        <f t="shared" ca="1" si="1048"/>
        <v>58</v>
      </c>
      <c r="AP3804" s="17">
        <f t="shared" si="1049"/>
        <v>30</v>
      </c>
      <c r="AQ3804" s="17">
        <f t="shared" si="1050"/>
        <v>10</v>
      </c>
      <c r="AR3804" s="17">
        <f t="shared" si="1051"/>
        <v>2020</v>
      </c>
      <c r="AS3804" s="17">
        <f t="shared" ca="1" si="1052"/>
        <v>26</v>
      </c>
      <c r="AT3804" s="17" t="str">
        <f t="shared" ca="1" si="1055"/>
        <v>No</v>
      </c>
      <c r="AU3804" s="17">
        <f t="shared" si="1053"/>
        <v>0</v>
      </c>
      <c r="AV3804" s="17" t="str">
        <f>+VLOOKUP(B3804,[1]Cruces!S:T,2,0)</f>
        <v>5. Consultoría / Adjudicación</v>
      </c>
    </row>
    <row r="3805" spans="1:48" hidden="1" x14ac:dyDescent="0.25">
      <c r="A3805" s="22" t="s">
        <v>10378</v>
      </c>
      <c r="B3805" t="s">
        <v>1943</v>
      </c>
      <c r="C3805">
        <v>0</v>
      </c>
      <c r="D3805">
        <v>0</v>
      </c>
      <c r="E3805" t="s">
        <v>55</v>
      </c>
      <c r="F3805" t="s">
        <v>932</v>
      </c>
      <c r="G3805" t="s">
        <v>10379</v>
      </c>
      <c r="H3805">
        <v>4308849</v>
      </c>
      <c r="I3805" t="s">
        <v>71</v>
      </c>
      <c r="J3805" t="s">
        <v>59</v>
      </c>
      <c r="K3805" t="s">
        <v>97</v>
      </c>
      <c r="L3805" t="s">
        <v>7439</v>
      </c>
      <c r="M3805" t="s">
        <v>7440</v>
      </c>
      <c r="N3805" t="s">
        <v>1946</v>
      </c>
      <c r="O3805">
        <v>20201119</v>
      </c>
      <c r="P3805">
        <v>20201119</v>
      </c>
      <c r="Q3805">
        <v>3410</v>
      </c>
      <c r="R3805">
        <v>28291380</v>
      </c>
      <c r="S3805" s="17" t="s">
        <v>6601</v>
      </c>
      <c r="T3805" t="s">
        <v>63</v>
      </c>
      <c r="U3805" t="s">
        <v>77</v>
      </c>
      <c r="V3805" s="17">
        <f t="shared" si="1054"/>
        <v>2.5</v>
      </c>
      <c r="W3805">
        <v>2500</v>
      </c>
      <c r="X3805" t="s">
        <v>7065</v>
      </c>
      <c r="Y3805" t="s">
        <v>1943</v>
      </c>
      <c r="Z3805">
        <v>20201119</v>
      </c>
      <c r="AA3805" t="s">
        <v>1947</v>
      </c>
      <c r="AB3805" s="17">
        <v>1</v>
      </c>
      <c r="AC3805" s="17" t="str">
        <f>IFERROR(VLOOKUP(A3805,[1]Cruces!AJ:AK,2,0),VLOOKUP(CONCATENATE(X3805,AA3805),[1]Cruces!G:H,2,0))</f>
        <v>Solicitud por BT</v>
      </c>
      <c r="AD3805" s="17">
        <f t="shared" si="1040"/>
        <v>19</v>
      </c>
      <c r="AE3805" s="17">
        <f t="shared" si="1041"/>
        <v>11</v>
      </c>
      <c r="AF3805" s="17">
        <f t="shared" si="1042"/>
        <v>2020</v>
      </c>
      <c r="AG3805" s="17" t="str">
        <f>IFERROR(VLOOKUP(MID(A3805,2,4)*1,[1]Cruces!K:L,2,0),"Verificar")</f>
        <v>Magdalena</v>
      </c>
      <c r="AH3805" s="17">
        <f t="shared" ca="1" si="1043"/>
        <v>6</v>
      </c>
      <c r="AI3805" s="17" t="str">
        <f>IFERROR(VLOOKUP(U3805,[1]Cruces!$O$1:$P$6,2,0),"Sin Orden")</f>
        <v>Pendiente</v>
      </c>
      <c r="AJ3805" s="17">
        <f t="shared" si="1044"/>
        <v>19</v>
      </c>
      <c r="AK3805" s="17">
        <f t="shared" si="1045"/>
        <v>11</v>
      </c>
      <c r="AL3805" s="17">
        <f t="shared" si="1046"/>
        <v>2020</v>
      </c>
      <c r="AM3805" s="17">
        <f t="shared" ca="1" si="1047"/>
        <v>6</v>
      </c>
      <c r="AN3805" s="18" t="str">
        <f>IFERROR(VLOOKUP(R3805*1,'[1]Ordenes de Servicio'!G:K,5,0),"No Cruza")</f>
        <v>No Cruza</v>
      </c>
      <c r="AO3805" s="17">
        <f t="shared" ca="1" si="1048"/>
        <v>6</v>
      </c>
      <c r="AP3805" s="17">
        <f t="shared" si="1049"/>
        <v>19</v>
      </c>
      <c r="AQ3805" s="17">
        <f t="shared" si="1050"/>
        <v>11</v>
      </c>
      <c r="AR3805" s="17">
        <f t="shared" si="1051"/>
        <v>2020</v>
      </c>
      <c r="AS3805" s="17">
        <f t="shared" ca="1" si="1052"/>
        <v>6</v>
      </c>
      <c r="AT3805" s="17" t="str">
        <f t="shared" ca="1" si="1055"/>
        <v>No</v>
      </c>
      <c r="AU3805" s="17">
        <f t="shared" si="1053"/>
        <v>0</v>
      </c>
      <c r="AV3805" s="17" t="str">
        <f>+VLOOKUP(B3805,[1]Cruces!S:T,2,0)</f>
        <v>7. Ejecución en Campo OS BT</v>
      </c>
    </row>
    <row r="3806" spans="1:48" hidden="1" x14ac:dyDescent="0.25">
      <c r="A3806" s="22" t="s">
        <v>10380</v>
      </c>
      <c r="B3806" t="s">
        <v>1943</v>
      </c>
      <c r="C3806">
        <v>0</v>
      </c>
      <c r="D3806">
        <v>0</v>
      </c>
      <c r="E3806" t="s">
        <v>55</v>
      </c>
      <c r="F3806" t="s">
        <v>6228</v>
      </c>
      <c r="G3806" t="s">
        <v>10381</v>
      </c>
      <c r="H3806">
        <v>3187592236</v>
      </c>
      <c r="I3806" t="s">
        <v>71</v>
      </c>
      <c r="J3806" t="s">
        <v>59</v>
      </c>
      <c r="K3806" t="s">
        <v>10382</v>
      </c>
      <c r="L3806" t="s">
        <v>7494</v>
      </c>
      <c r="M3806" t="s">
        <v>7495</v>
      </c>
      <c r="N3806" t="s">
        <v>1946</v>
      </c>
      <c r="O3806">
        <v>20201118</v>
      </c>
      <c r="P3806">
        <v>20201118</v>
      </c>
      <c r="Q3806">
        <v>1180</v>
      </c>
      <c r="R3806">
        <v>28287596</v>
      </c>
      <c r="S3806" t="s">
        <v>6601</v>
      </c>
      <c r="T3806" t="s">
        <v>63</v>
      </c>
      <c r="U3806" t="s">
        <v>77</v>
      </c>
      <c r="V3806" s="17">
        <f t="shared" si="1054"/>
        <v>3</v>
      </c>
      <c r="W3806">
        <v>3000</v>
      </c>
      <c r="X3806" t="s">
        <v>7065</v>
      </c>
      <c r="Y3806" t="s">
        <v>1943</v>
      </c>
      <c r="Z3806">
        <v>20201118</v>
      </c>
      <c r="AA3806" t="s">
        <v>1947</v>
      </c>
      <c r="AB3806" s="17">
        <v>1</v>
      </c>
      <c r="AC3806" s="17" t="str">
        <f>IFERROR(VLOOKUP(A3806,[1]Cruces!AJ:AK,2,0),VLOOKUP(CONCATENATE(X3806,AA3806),[1]Cruces!G:H,2,0))</f>
        <v>Solicitud por BT</v>
      </c>
      <c r="AD3806" s="17">
        <f t="shared" si="1040"/>
        <v>18</v>
      </c>
      <c r="AE3806" s="17">
        <f t="shared" si="1041"/>
        <v>11</v>
      </c>
      <c r="AF3806" s="17">
        <f t="shared" si="1042"/>
        <v>2020</v>
      </c>
      <c r="AG3806" s="17" t="str">
        <f>IFERROR(VLOOKUP(MID(A3806,2,4)*1,[1]Cruces!K:L,2,0),"Verificar")</f>
        <v>Atlántico Norte</v>
      </c>
      <c r="AH3806" s="17">
        <f t="shared" ca="1" si="1043"/>
        <v>7</v>
      </c>
      <c r="AI3806" s="17" t="str">
        <f>IFERROR(VLOOKUP(U3806,[1]Cruces!$O$1:$P$6,2,0),"Sin Orden")</f>
        <v>Pendiente</v>
      </c>
      <c r="AJ3806" s="17">
        <f t="shared" si="1044"/>
        <v>18</v>
      </c>
      <c r="AK3806" s="17">
        <f t="shared" si="1045"/>
        <v>11</v>
      </c>
      <c r="AL3806" s="17">
        <f t="shared" si="1046"/>
        <v>2020</v>
      </c>
      <c r="AM3806" s="17">
        <f t="shared" ca="1" si="1047"/>
        <v>7</v>
      </c>
      <c r="AN3806" s="18" t="str">
        <f>IFERROR(VLOOKUP(R3806*1,'[1]Ordenes de Servicio'!G:K,5,0),"No Cruza")</f>
        <v>No Cruza</v>
      </c>
      <c r="AO3806" s="17">
        <f t="shared" ca="1" si="1048"/>
        <v>7</v>
      </c>
      <c r="AP3806" s="17">
        <f t="shared" si="1049"/>
        <v>18</v>
      </c>
      <c r="AQ3806" s="17">
        <f t="shared" si="1050"/>
        <v>11</v>
      </c>
      <c r="AR3806" s="17">
        <f t="shared" si="1051"/>
        <v>2020</v>
      </c>
      <c r="AS3806" s="17">
        <f t="shared" ca="1" si="1052"/>
        <v>7</v>
      </c>
      <c r="AT3806" s="17" t="str">
        <f t="shared" ca="1" si="1055"/>
        <v>No</v>
      </c>
      <c r="AU3806" s="17">
        <f t="shared" si="1053"/>
        <v>0</v>
      </c>
      <c r="AV3806" s="17" t="str">
        <f>+VLOOKUP(B3806,[1]Cruces!S:T,2,0)</f>
        <v>7. Ejecución en Campo OS BT</v>
      </c>
    </row>
    <row r="3807" spans="1:48" x14ac:dyDescent="0.25">
      <c r="A3807" s="22" t="s">
        <v>6727</v>
      </c>
      <c r="B3807" t="s">
        <v>80</v>
      </c>
      <c r="C3807">
        <v>0</v>
      </c>
      <c r="D3807">
        <v>0</v>
      </c>
      <c r="E3807" t="s">
        <v>55</v>
      </c>
      <c r="F3807" t="s">
        <v>120</v>
      </c>
      <c r="G3807" t="s">
        <v>6728</v>
      </c>
      <c r="H3807">
        <v>0</v>
      </c>
      <c r="I3807" t="s">
        <v>71</v>
      </c>
      <c r="J3807" t="s">
        <v>59</v>
      </c>
      <c r="K3807" t="s">
        <v>97</v>
      </c>
      <c r="L3807" t="s">
        <v>487</v>
      </c>
      <c r="M3807" t="s">
        <v>55</v>
      </c>
      <c r="N3807" t="s">
        <v>87</v>
      </c>
      <c r="O3807">
        <v>20190604</v>
      </c>
      <c r="P3807">
        <v>20190618</v>
      </c>
      <c r="Q3807">
        <v>1180</v>
      </c>
      <c r="R3807">
        <v>0</v>
      </c>
      <c r="S3807" s="17"/>
      <c r="T3807" t="s">
        <v>63</v>
      </c>
      <c r="V3807" s="17">
        <f t="shared" si="1054"/>
        <v>440</v>
      </c>
      <c r="W3807">
        <v>440000</v>
      </c>
      <c r="X3807" t="s">
        <v>64</v>
      </c>
      <c r="Y3807" t="s">
        <v>80</v>
      </c>
      <c r="Z3807">
        <v>20190618</v>
      </c>
      <c r="AA3807" t="s">
        <v>101</v>
      </c>
      <c r="AB3807" s="17">
        <v>1</v>
      </c>
      <c r="AC3807" s="17" t="str">
        <f>IFERROR(VLOOKUP(A3807,[1]Cruces!AJ:AK,2,0),VLOOKUP(CONCATENATE(X3807,AA3807),[1]Cruces!G:H,2,0))</f>
        <v>Solicitud de Obra</v>
      </c>
      <c r="AD3807" s="17">
        <f t="shared" si="1040"/>
        <v>4</v>
      </c>
      <c r="AE3807" s="17">
        <f t="shared" si="1041"/>
        <v>6</v>
      </c>
      <c r="AF3807" s="17">
        <f t="shared" si="1042"/>
        <v>2019</v>
      </c>
      <c r="AG3807" s="17" t="str">
        <f>IFERROR(VLOOKUP(MID(A3807,2,4)*1,[1]Cruces!K:L,2,0),"Verificar")</f>
        <v>Atlántico Norte</v>
      </c>
      <c r="AH3807" s="17">
        <f t="shared" ca="1" si="1043"/>
        <v>540</v>
      </c>
      <c r="AI3807" s="17" t="str">
        <f>IFERROR(VLOOKUP(U3807,[1]Cruces!$O$1:$P$6,2,0),"Sin Orden")</f>
        <v>Sin Orden</v>
      </c>
      <c r="AJ3807" s="17">
        <f t="shared" si="1044"/>
        <v>18</v>
      </c>
      <c r="AK3807" s="17">
        <f t="shared" si="1045"/>
        <v>6</v>
      </c>
      <c r="AL3807" s="17">
        <f t="shared" si="1046"/>
        <v>2019</v>
      </c>
      <c r="AM3807" s="17">
        <f t="shared" ca="1" si="1047"/>
        <v>526</v>
      </c>
      <c r="AN3807" s="18" t="str">
        <f>IFERROR(VLOOKUP(R3807*1,'[1]Ordenes de Servicio'!G:K,5,0),"No Cruza")</f>
        <v>No Cruza</v>
      </c>
      <c r="AO3807" s="17">
        <f t="shared" ca="1" si="1048"/>
        <v>526</v>
      </c>
      <c r="AP3807" s="17">
        <f t="shared" si="1049"/>
        <v>18</v>
      </c>
      <c r="AQ3807" s="17">
        <f t="shared" si="1050"/>
        <v>6</v>
      </c>
      <c r="AR3807" s="17">
        <f t="shared" si="1051"/>
        <v>2019</v>
      </c>
      <c r="AS3807" s="17">
        <f t="shared" ca="1" si="1052"/>
        <v>526</v>
      </c>
      <c r="AT3807" s="17" t="str">
        <f t="shared" ca="1" si="1055"/>
        <v>Si</v>
      </c>
      <c r="AU3807" s="17">
        <f t="shared" si="1053"/>
        <v>0</v>
      </c>
      <c r="AV3807" s="17" t="str">
        <f>+VLOOKUP(B3807,[1]Cruces!S:T,2,0)</f>
        <v>8. Puesta en Servicio</v>
      </c>
    </row>
    <row r="3808" spans="1:48" hidden="1" x14ac:dyDescent="0.25">
      <c r="A3808" s="22" t="s">
        <v>6729</v>
      </c>
      <c r="B3808" t="s">
        <v>54</v>
      </c>
      <c r="C3808">
        <v>0</v>
      </c>
      <c r="D3808">
        <v>0</v>
      </c>
      <c r="E3808" t="s">
        <v>55</v>
      </c>
      <c r="F3808" t="s">
        <v>107</v>
      </c>
      <c r="G3808" t="s">
        <v>6730</v>
      </c>
      <c r="H3808">
        <v>0</v>
      </c>
      <c r="I3808" t="s">
        <v>71</v>
      </c>
      <c r="J3808" t="s">
        <v>59</v>
      </c>
      <c r="K3808" t="s">
        <v>6731</v>
      </c>
      <c r="L3808" t="s">
        <v>117</v>
      </c>
      <c r="M3808" t="s">
        <v>118</v>
      </c>
      <c r="N3808" t="s">
        <v>62</v>
      </c>
      <c r="O3808">
        <v>20201005</v>
      </c>
      <c r="P3808">
        <v>20201027</v>
      </c>
      <c r="Q3808">
        <v>7551</v>
      </c>
      <c r="R3808">
        <v>28245962</v>
      </c>
      <c r="S3808" s="17" t="s">
        <v>100</v>
      </c>
      <c r="T3808" t="s">
        <v>63</v>
      </c>
      <c r="U3808" t="s">
        <v>91</v>
      </c>
      <c r="V3808" s="17">
        <f t="shared" si="1054"/>
        <v>30</v>
      </c>
      <c r="W3808">
        <v>30000</v>
      </c>
      <c r="X3808" t="s">
        <v>64</v>
      </c>
      <c r="Y3808" t="s">
        <v>65</v>
      </c>
      <c r="Z3808">
        <v>20201027</v>
      </c>
      <c r="AA3808" t="s">
        <v>78</v>
      </c>
      <c r="AB3808" s="17">
        <v>1</v>
      </c>
      <c r="AC3808" s="17" t="str">
        <f>IFERROR(VLOOKUP(A3808,[1]Cruces!AJ:AK,2,0),VLOOKUP(CONCATENATE(X3808,AA3808),[1]Cruces!G:H,2,0))</f>
        <v>Solicitud de Obra</v>
      </c>
      <c r="AD3808" s="17">
        <f t="shared" si="1040"/>
        <v>5</v>
      </c>
      <c r="AE3808" s="17">
        <f t="shared" si="1041"/>
        <v>10</v>
      </c>
      <c r="AF3808" s="17">
        <f t="shared" si="1042"/>
        <v>2020</v>
      </c>
      <c r="AG3808" s="17" t="str">
        <f>IFERROR(VLOOKUP(MID(A3808,2,4)*1,[1]Cruces!K:L,2,0),"Verificar")</f>
        <v>Atlántico Norte</v>
      </c>
      <c r="AH3808" s="17">
        <f t="shared" ca="1" si="1043"/>
        <v>51</v>
      </c>
      <c r="AI3808" s="17" t="str">
        <f>IFERROR(VLOOKUP(U3808,[1]Cruces!$O$1:$P$6,2,0),"Sin Orden")</f>
        <v>Resuelta</v>
      </c>
      <c r="AJ3808" s="17">
        <f t="shared" si="1044"/>
        <v>27</v>
      </c>
      <c r="AK3808" s="17">
        <f t="shared" si="1045"/>
        <v>10</v>
      </c>
      <c r="AL3808" s="17">
        <f t="shared" si="1046"/>
        <v>2020</v>
      </c>
      <c r="AM3808" s="17">
        <f t="shared" ca="1" si="1047"/>
        <v>29</v>
      </c>
      <c r="AN3808" s="18" t="str">
        <f>IFERROR(VLOOKUP(R3808*1,'[1]Ordenes de Servicio'!G:K,5,0),"No Cruza")</f>
        <v>No Cruza</v>
      </c>
      <c r="AO3808" s="17">
        <f t="shared" ca="1" si="1048"/>
        <v>22</v>
      </c>
      <c r="AP3808" s="17">
        <f t="shared" si="1049"/>
        <v>27</v>
      </c>
      <c r="AQ3808" s="17">
        <f t="shared" si="1050"/>
        <v>10</v>
      </c>
      <c r="AR3808" s="17">
        <f t="shared" si="1051"/>
        <v>2020</v>
      </c>
      <c r="AS3808" s="17">
        <f t="shared" ca="1" si="1052"/>
        <v>29</v>
      </c>
      <c r="AT3808" s="17" t="str">
        <f t="shared" ca="1" si="1055"/>
        <v>No</v>
      </c>
      <c r="AU3808" s="17">
        <f t="shared" si="1053"/>
        <v>0</v>
      </c>
      <c r="AV3808" s="17" t="str">
        <f>+VLOOKUP(B3808,[1]Cruces!S:T,2,0)</f>
        <v>4. Presupuesto de Obra</v>
      </c>
    </row>
    <row r="3809" spans="1:48" hidden="1" x14ac:dyDescent="0.25">
      <c r="A3809" s="22" t="s">
        <v>10650</v>
      </c>
      <c r="B3809" t="s">
        <v>68</v>
      </c>
      <c r="C3809">
        <v>0</v>
      </c>
      <c r="D3809">
        <v>0</v>
      </c>
      <c r="E3809" t="s">
        <v>55</v>
      </c>
      <c r="F3809" t="s">
        <v>932</v>
      </c>
      <c r="G3809" t="s">
        <v>10651</v>
      </c>
      <c r="H3809">
        <v>0</v>
      </c>
      <c r="I3809" t="s">
        <v>71</v>
      </c>
      <c r="J3809" t="s">
        <v>59</v>
      </c>
      <c r="K3809" t="s">
        <v>97</v>
      </c>
      <c r="L3809" t="s">
        <v>935</v>
      </c>
      <c r="M3809" t="s">
        <v>936</v>
      </c>
      <c r="N3809" t="s">
        <v>75</v>
      </c>
      <c r="O3809">
        <v>20200916</v>
      </c>
      <c r="P3809">
        <v>20201113</v>
      </c>
      <c r="Q3809">
        <v>3460</v>
      </c>
      <c r="R3809">
        <v>28160800</v>
      </c>
      <c r="S3809" s="17" t="s">
        <v>100</v>
      </c>
      <c r="T3809" t="s">
        <v>63</v>
      </c>
      <c r="U3809" t="s">
        <v>91</v>
      </c>
      <c r="V3809" s="17">
        <f t="shared" si="1054"/>
        <v>30</v>
      </c>
      <c r="W3809">
        <v>30000</v>
      </c>
      <c r="X3809" t="s">
        <v>64</v>
      </c>
      <c r="Y3809" t="s">
        <v>68</v>
      </c>
      <c r="Z3809">
        <v>20201113</v>
      </c>
      <c r="AA3809" t="s">
        <v>78</v>
      </c>
      <c r="AB3809" s="17">
        <v>1</v>
      </c>
      <c r="AC3809" s="17" t="str">
        <f>IFERROR(VLOOKUP(A3809,[1]Cruces!AJ:AK,2,0),VLOOKUP(CONCATENATE(X3809,AA3809),[1]Cruces!G:H,2,0))</f>
        <v>Exp BMT</v>
      </c>
      <c r="AD3809" s="17">
        <f t="shared" si="1040"/>
        <v>16</v>
      </c>
      <c r="AE3809" s="17">
        <f t="shared" si="1041"/>
        <v>9</v>
      </c>
      <c r="AF3809" s="17">
        <f t="shared" si="1042"/>
        <v>2020</v>
      </c>
      <c r="AG3809" s="17" t="str">
        <f>IFERROR(VLOOKUP(MID(A3809,2,4)*1,[1]Cruces!K:L,2,0),"Verificar")</f>
        <v>Magdalena</v>
      </c>
      <c r="AH3809" s="17">
        <f t="shared" ca="1" si="1043"/>
        <v>70</v>
      </c>
      <c r="AI3809" s="17" t="str">
        <f>IFERROR(VLOOKUP(U3809,[1]Cruces!$O$1:$P$6,2,0),"Sin Orden")</f>
        <v>Resuelta</v>
      </c>
      <c r="AJ3809" s="17">
        <f t="shared" si="1044"/>
        <v>13</v>
      </c>
      <c r="AK3809" s="17">
        <f t="shared" si="1045"/>
        <v>11</v>
      </c>
      <c r="AL3809" s="17">
        <f t="shared" si="1046"/>
        <v>2020</v>
      </c>
      <c r="AM3809" s="17">
        <f t="shared" ca="1" si="1047"/>
        <v>12</v>
      </c>
      <c r="AN3809" s="18" t="str">
        <f>IFERROR(VLOOKUP(R3809*1,'[1]Ordenes de Servicio'!G:K,5,0),"No Cruza")</f>
        <v>No Cruza</v>
      </c>
      <c r="AO3809" s="17">
        <f t="shared" ca="1" si="1048"/>
        <v>58</v>
      </c>
      <c r="AP3809" s="17">
        <f t="shared" si="1049"/>
        <v>13</v>
      </c>
      <c r="AQ3809" s="17">
        <f t="shared" si="1050"/>
        <v>11</v>
      </c>
      <c r="AR3809" s="17">
        <f t="shared" si="1051"/>
        <v>2020</v>
      </c>
      <c r="AS3809" s="17">
        <f t="shared" ca="1" si="1052"/>
        <v>12</v>
      </c>
      <c r="AT3809" s="17" t="str">
        <f t="shared" ca="1" si="1055"/>
        <v>No</v>
      </c>
      <c r="AU3809" s="17">
        <f t="shared" si="1053"/>
        <v>0</v>
      </c>
      <c r="AV3809" s="17" t="str">
        <f>+VLOOKUP(B3809,[1]Cruces!S:T,2,0)</f>
        <v>5. Consultoría / Adjudicación</v>
      </c>
    </row>
    <row r="3810" spans="1:48" hidden="1" x14ac:dyDescent="0.25">
      <c r="A3810" s="22" t="s">
        <v>10383</v>
      </c>
      <c r="B3810" t="s">
        <v>6595</v>
      </c>
      <c r="C3810">
        <v>0</v>
      </c>
      <c r="D3810">
        <v>0</v>
      </c>
      <c r="E3810" t="s">
        <v>55</v>
      </c>
      <c r="F3810" t="s">
        <v>120</v>
      </c>
      <c r="G3810" t="s">
        <v>10384</v>
      </c>
      <c r="H3810">
        <v>0</v>
      </c>
      <c r="I3810" t="s">
        <v>71</v>
      </c>
      <c r="J3810" t="s">
        <v>59</v>
      </c>
      <c r="K3810" t="s">
        <v>10385</v>
      </c>
      <c r="L3810" t="s">
        <v>122</v>
      </c>
      <c r="M3810" t="s">
        <v>123</v>
      </c>
      <c r="N3810" t="s">
        <v>6600</v>
      </c>
      <c r="O3810">
        <v>20200414</v>
      </c>
      <c r="P3810">
        <v>20200415</v>
      </c>
      <c r="Q3810">
        <v>9510</v>
      </c>
      <c r="R3810">
        <v>27317999</v>
      </c>
      <c r="S3810" t="s">
        <v>6601</v>
      </c>
      <c r="T3810" t="s">
        <v>63</v>
      </c>
      <c r="U3810" t="s">
        <v>91</v>
      </c>
      <c r="V3810" s="17">
        <f t="shared" si="1054"/>
        <v>3</v>
      </c>
      <c r="W3810">
        <v>3000</v>
      </c>
      <c r="X3810" t="s">
        <v>7065</v>
      </c>
      <c r="Y3810" t="s">
        <v>6595</v>
      </c>
      <c r="Z3810">
        <v>20200415</v>
      </c>
      <c r="AA3810" t="s">
        <v>1947</v>
      </c>
      <c r="AB3810" s="17">
        <v>1</v>
      </c>
      <c r="AC3810" s="17" t="str">
        <f>IFERROR(VLOOKUP(A3810,[1]Cruces!AJ:AK,2,0),VLOOKUP(CONCATENATE(X3810,AA3810),[1]Cruces!G:H,2,0))</f>
        <v>Solicitud por BT</v>
      </c>
      <c r="AD3810" s="17">
        <f t="shared" si="1040"/>
        <v>14</v>
      </c>
      <c r="AE3810" s="17">
        <f t="shared" si="1041"/>
        <v>4</v>
      </c>
      <c r="AF3810" s="17">
        <f t="shared" si="1042"/>
        <v>2020</v>
      </c>
      <c r="AG3810" s="17" t="str">
        <f>IFERROR(VLOOKUP(MID(A3810,2,4)*1,[1]Cruces!K:L,2,0),"Verificar")</f>
        <v>Atlántico Norte</v>
      </c>
      <c r="AH3810" s="17">
        <f t="shared" ca="1" si="1043"/>
        <v>225</v>
      </c>
      <c r="AI3810" s="17" t="str">
        <f>IFERROR(VLOOKUP(U3810,[1]Cruces!$O$1:$P$6,2,0),"Sin Orden")</f>
        <v>Resuelta</v>
      </c>
      <c r="AJ3810" s="17">
        <f t="shared" si="1044"/>
        <v>15</v>
      </c>
      <c r="AK3810" s="17">
        <f t="shared" si="1045"/>
        <v>4</v>
      </c>
      <c r="AL3810" s="17">
        <f t="shared" si="1046"/>
        <v>2020</v>
      </c>
      <c r="AM3810" s="17">
        <f t="shared" ca="1" si="1047"/>
        <v>224</v>
      </c>
      <c r="AN3810" s="18" t="str">
        <f>IFERROR(VLOOKUP(R3810*1,'[1]Ordenes de Servicio'!G:K,5,0),"No Cruza")</f>
        <v>No Cruza</v>
      </c>
      <c r="AO3810" s="17">
        <f t="shared" ca="1" si="1048"/>
        <v>1</v>
      </c>
      <c r="AP3810" s="17">
        <f t="shared" si="1049"/>
        <v>15</v>
      </c>
      <c r="AQ3810" s="17">
        <f t="shared" si="1050"/>
        <v>4</v>
      </c>
      <c r="AR3810" s="17">
        <f t="shared" si="1051"/>
        <v>2020</v>
      </c>
      <c r="AS3810" s="17">
        <f t="shared" ca="1" si="1052"/>
        <v>224</v>
      </c>
      <c r="AT3810" s="17" t="str">
        <f t="shared" ca="1" si="1055"/>
        <v>No</v>
      </c>
      <c r="AU3810" s="17">
        <f t="shared" si="1053"/>
        <v>0</v>
      </c>
      <c r="AV3810" s="17" t="str">
        <f>+VLOOKUP(B3810,[1]Cruces!S:T,2,0)</f>
        <v>7. Ejecución en Campo OS BT</v>
      </c>
    </row>
    <row r="3811" spans="1:48" hidden="1" x14ac:dyDescent="0.25">
      <c r="A3811" s="22" t="s">
        <v>6732</v>
      </c>
      <c r="B3811" t="s">
        <v>203</v>
      </c>
      <c r="C3811">
        <v>0</v>
      </c>
      <c r="D3811">
        <v>0</v>
      </c>
      <c r="E3811" t="s">
        <v>55</v>
      </c>
      <c r="F3811" t="s">
        <v>56</v>
      </c>
      <c r="G3811" t="s">
        <v>6733</v>
      </c>
      <c r="H3811">
        <v>0</v>
      </c>
      <c r="I3811" t="s">
        <v>116</v>
      </c>
      <c r="J3811" t="s">
        <v>59</v>
      </c>
      <c r="K3811" t="s">
        <v>97</v>
      </c>
      <c r="L3811" t="s">
        <v>265</v>
      </c>
      <c r="M3811" t="s">
        <v>55</v>
      </c>
      <c r="N3811" t="s">
        <v>207</v>
      </c>
      <c r="O3811">
        <v>20160926</v>
      </c>
      <c r="P3811">
        <v>20160926</v>
      </c>
      <c r="Q3811">
        <v>9510</v>
      </c>
      <c r="R3811">
        <v>0</v>
      </c>
      <c r="S3811" s="17"/>
      <c r="T3811" t="s">
        <v>63</v>
      </c>
      <c r="V3811" s="17">
        <f t="shared" si="1054"/>
        <v>75</v>
      </c>
      <c r="W3811">
        <v>75000</v>
      </c>
      <c r="X3811" t="s">
        <v>64</v>
      </c>
      <c r="Y3811" t="s">
        <v>203</v>
      </c>
      <c r="Z3811">
        <v>20160926</v>
      </c>
      <c r="AA3811" t="s">
        <v>78</v>
      </c>
      <c r="AB3811" s="17">
        <v>1</v>
      </c>
      <c r="AC3811" s="17" t="str">
        <f>IFERROR(VLOOKUP(A3811,[1]Cruces!AJ:AK,2,0),VLOOKUP(CONCATENATE(X3811,AA3811),[1]Cruces!G:H,2,0))</f>
        <v>Solicitud de Obra</v>
      </c>
      <c r="AD3811" s="17">
        <f t="shared" si="1040"/>
        <v>26</v>
      </c>
      <c r="AE3811" s="17">
        <f t="shared" si="1041"/>
        <v>9</v>
      </c>
      <c r="AF3811" s="17">
        <f t="shared" si="1042"/>
        <v>2016</v>
      </c>
      <c r="AG3811" s="17" t="str">
        <f>IFERROR(VLOOKUP(MID(A3811,2,4)*1,[1]Cruces!K:L,2,0),"Verificar")</f>
        <v>Atlántico Norte</v>
      </c>
      <c r="AH3811" s="17">
        <f t="shared" ca="1" si="1043"/>
        <v>1521</v>
      </c>
      <c r="AI3811" s="17" t="str">
        <f>IFERROR(VLOOKUP(U3811,[1]Cruces!$O$1:$P$6,2,0),"Sin Orden")</f>
        <v>Sin Orden</v>
      </c>
      <c r="AJ3811" s="17">
        <f t="shared" si="1044"/>
        <v>26</v>
      </c>
      <c r="AK3811" s="17">
        <f t="shared" si="1045"/>
        <v>9</v>
      </c>
      <c r="AL3811" s="17">
        <f t="shared" si="1046"/>
        <v>2016</v>
      </c>
      <c r="AM3811" s="17">
        <f t="shared" ca="1" si="1047"/>
        <v>1521</v>
      </c>
      <c r="AN3811" s="18" t="str">
        <f>IFERROR(VLOOKUP(R3811*1,'[1]Ordenes de Servicio'!G:K,5,0),"No Cruza")</f>
        <v>No Cruza</v>
      </c>
      <c r="AO3811" s="17">
        <f t="shared" ca="1" si="1048"/>
        <v>1521</v>
      </c>
      <c r="AP3811" s="17">
        <f t="shared" si="1049"/>
        <v>26</v>
      </c>
      <c r="AQ3811" s="17">
        <f t="shared" si="1050"/>
        <v>9</v>
      </c>
      <c r="AR3811" s="17">
        <f t="shared" si="1051"/>
        <v>2016</v>
      </c>
      <c r="AS3811" s="17">
        <f t="shared" ca="1" si="1052"/>
        <v>1521</v>
      </c>
      <c r="AT3811" s="17" t="str">
        <f t="shared" ca="1" si="1055"/>
        <v>Si</v>
      </c>
      <c r="AU3811" s="17">
        <f t="shared" si="1053"/>
        <v>0</v>
      </c>
      <c r="AV3811" s="17" t="str">
        <f>+VLOOKUP(B3811,[1]Cruces!S:T,2,0)</f>
        <v>6. Ejecución y Seguimiento de Obra</v>
      </c>
    </row>
    <row r="3812" spans="1:48" hidden="1" x14ac:dyDescent="0.25">
      <c r="A3812" s="22" t="s">
        <v>6734</v>
      </c>
      <c r="B3812" t="s">
        <v>68</v>
      </c>
      <c r="C3812">
        <v>0</v>
      </c>
      <c r="D3812">
        <v>0</v>
      </c>
      <c r="E3812" t="s">
        <v>55</v>
      </c>
      <c r="F3812" t="s">
        <v>232</v>
      </c>
      <c r="G3812" t="s">
        <v>6735</v>
      </c>
      <c r="H3812">
        <v>0</v>
      </c>
      <c r="I3812" t="s">
        <v>171</v>
      </c>
      <c r="J3812" t="s">
        <v>59</v>
      </c>
      <c r="K3812" t="s">
        <v>6736</v>
      </c>
      <c r="L3812" t="s">
        <v>111</v>
      </c>
      <c r="M3812" t="s">
        <v>112</v>
      </c>
      <c r="N3812" t="s">
        <v>75</v>
      </c>
      <c r="O3812">
        <v>20180827</v>
      </c>
      <c r="P3812">
        <v>20190508</v>
      </c>
      <c r="Q3812">
        <v>9520</v>
      </c>
      <c r="R3812">
        <v>25466938</v>
      </c>
      <c r="S3812" s="17" t="s">
        <v>100</v>
      </c>
      <c r="T3812" t="s">
        <v>63</v>
      </c>
      <c r="U3812" t="s">
        <v>91</v>
      </c>
      <c r="V3812" s="17">
        <f t="shared" si="1054"/>
        <v>225</v>
      </c>
      <c r="W3812">
        <v>225000</v>
      </c>
      <c r="X3812" t="s">
        <v>64</v>
      </c>
      <c r="Y3812" t="s">
        <v>150</v>
      </c>
      <c r="Z3812">
        <v>20190828</v>
      </c>
      <c r="AA3812" t="s">
        <v>101</v>
      </c>
      <c r="AB3812" s="17">
        <v>1</v>
      </c>
      <c r="AC3812" s="17" t="str">
        <f>IFERROR(VLOOKUP(A3812,[1]Cruces!AJ:AK,2,0),VLOOKUP(CONCATENATE(X3812,AA3812),[1]Cruces!G:H,2,0))</f>
        <v>Solicitud de Obra</v>
      </c>
      <c r="AD3812" s="17">
        <f t="shared" si="1040"/>
        <v>27</v>
      </c>
      <c r="AE3812" s="17">
        <f t="shared" si="1041"/>
        <v>8</v>
      </c>
      <c r="AF3812" s="17">
        <f t="shared" si="1042"/>
        <v>2018</v>
      </c>
      <c r="AG3812" s="17" t="str">
        <f>IFERROR(VLOOKUP(MID(A3812,2,4)*1,[1]Cruces!K:L,2,0),"Verificar")</f>
        <v>Atlántico Sur</v>
      </c>
      <c r="AH3812" s="17">
        <f t="shared" ca="1" si="1043"/>
        <v>821</v>
      </c>
      <c r="AI3812" s="17" t="str">
        <f>IFERROR(VLOOKUP(U3812,[1]Cruces!$O$1:$P$6,2,0),"Sin Orden")</f>
        <v>Resuelta</v>
      </c>
      <c r="AJ3812" s="17">
        <f t="shared" si="1044"/>
        <v>28</v>
      </c>
      <c r="AK3812" s="17">
        <f t="shared" si="1045"/>
        <v>8</v>
      </c>
      <c r="AL3812" s="17">
        <f t="shared" si="1046"/>
        <v>2019</v>
      </c>
      <c r="AM3812" s="17">
        <f t="shared" ca="1" si="1047"/>
        <v>455</v>
      </c>
      <c r="AN3812" s="18" t="str">
        <f>IFERROR(VLOOKUP(R3812*1,'[1]Ordenes de Servicio'!G:K,5,0),"No Cruza")</f>
        <v>No Cruza</v>
      </c>
      <c r="AO3812" s="17">
        <f t="shared" ca="1" si="1048"/>
        <v>366</v>
      </c>
      <c r="AP3812" s="17">
        <f t="shared" si="1049"/>
        <v>8</v>
      </c>
      <c r="AQ3812" s="17">
        <f t="shared" si="1050"/>
        <v>5</v>
      </c>
      <c r="AR3812" s="17">
        <f t="shared" si="1051"/>
        <v>2019</v>
      </c>
      <c r="AS3812" s="17">
        <f t="shared" ca="1" si="1052"/>
        <v>567</v>
      </c>
      <c r="AT3812" s="17" t="str">
        <f t="shared" ca="1" si="1055"/>
        <v>Si</v>
      </c>
      <c r="AU3812" s="17">
        <f t="shared" si="1053"/>
        <v>112</v>
      </c>
      <c r="AV3812" s="17" t="str">
        <f>+VLOOKUP(B3812,[1]Cruces!S:T,2,0)</f>
        <v>5. Consultoría / Adjudicación</v>
      </c>
    </row>
    <row r="3813" spans="1:48" hidden="1" x14ac:dyDescent="0.25">
      <c r="A3813" s="22" t="s">
        <v>10386</v>
      </c>
      <c r="B3813" t="s">
        <v>6595</v>
      </c>
      <c r="C3813">
        <v>0</v>
      </c>
      <c r="D3813">
        <v>0</v>
      </c>
      <c r="E3813" t="s">
        <v>55</v>
      </c>
      <c r="F3813" t="s">
        <v>69</v>
      </c>
      <c r="G3813" t="s">
        <v>10387</v>
      </c>
      <c r="H3813">
        <v>3126296496</v>
      </c>
      <c r="I3813" t="s">
        <v>71</v>
      </c>
      <c r="J3813" t="s">
        <v>59</v>
      </c>
      <c r="K3813" t="s">
        <v>10388</v>
      </c>
      <c r="L3813" t="s">
        <v>10389</v>
      </c>
      <c r="M3813" t="s">
        <v>10390</v>
      </c>
      <c r="N3813" t="s">
        <v>6600</v>
      </c>
      <c r="O3813">
        <v>20190530</v>
      </c>
      <c r="P3813">
        <v>20190917</v>
      </c>
      <c r="Q3813">
        <v>1110</v>
      </c>
      <c r="R3813">
        <v>27405036</v>
      </c>
      <c r="S3813" s="17" t="s">
        <v>6601</v>
      </c>
      <c r="T3813" t="s">
        <v>7091</v>
      </c>
      <c r="U3813" t="s">
        <v>88</v>
      </c>
      <c r="V3813" s="17">
        <f t="shared" si="1054"/>
        <v>3</v>
      </c>
      <c r="W3813">
        <v>3000</v>
      </c>
      <c r="X3813" t="s">
        <v>7065</v>
      </c>
      <c r="Y3813" t="s">
        <v>150</v>
      </c>
      <c r="Z3813">
        <v>20200122</v>
      </c>
      <c r="AA3813" t="s">
        <v>1947</v>
      </c>
      <c r="AB3813" s="17">
        <v>1</v>
      </c>
      <c r="AC3813" s="17" t="str">
        <f>IFERROR(VLOOKUP(A3813,[1]Cruces!AJ:AK,2,0),VLOOKUP(CONCATENATE(X3813,AA3813),[1]Cruces!G:H,2,0))</f>
        <v>Solicitud por BT</v>
      </c>
      <c r="AD3813" s="17">
        <f t="shared" si="1040"/>
        <v>30</v>
      </c>
      <c r="AE3813" s="17">
        <f t="shared" si="1041"/>
        <v>5</v>
      </c>
      <c r="AF3813" s="17">
        <f t="shared" si="1042"/>
        <v>2019</v>
      </c>
      <c r="AG3813" s="17" t="str">
        <f>IFERROR(VLOOKUP(MID(A3813,2,4)*1,[1]Cruces!K:L,2,0),"Verificar")</f>
        <v>Atlántico Norte</v>
      </c>
      <c r="AH3813" s="17">
        <f t="shared" ca="1" si="1043"/>
        <v>545</v>
      </c>
      <c r="AI3813" s="17" t="str">
        <f>IFERROR(VLOOKUP(U3813,[1]Cruces!$O$1:$P$6,2,0),"Sin Orden")</f>
        <v>Resuelta</v>
      </c>
      <c r="AJ3813" s="17">
        <f t="shared" si="1044"/>
        <v>22</v>
      </c>
      <c r="AK3813" s="17">
        <f t="shared" si="1045"/>
        <v>1</v>
      </c>
      <c r="AL3813" s="17">
        <f t="shared" si="1046"/>
        <v>2020</v>
      </c>
      <c r="AM3813" s="17">
        <f t="shared" ca="1" si="1047"/>
        <v>308</v>
      </c>
      <c r="AN3813" s="18" t="str">
        <f>IFERROR(VLOOKUP(R3813*1,'[1]Ordenes de Servicio'!G:K,5,0),"No Cruza")</f>
        <v>No Cruza</v>
      </c>
      <c r="AO3813" s="17">
        <f t="shared" ca="1" si="1048"/>
        <v>237</v>
      </c>
      <c r="AP3813" s="17">
        <f t="shared" si="1049"/>
        <v>17</v>
      </c>
      <c r="AQ3813" s="17">
        <f t="shared" si="1050"/>
        <v>9</v>
      </c>
      <c r="AR3813" s="17">
        <f t="shared" si="1051"/>
        <v>2019</v>
      </c>
      <c r="AS3813" s="17">
        <f t="shared" ca="1" si="1052"/>
        <v>435</v>
      </c>
      <c r="AT3813" s="17" t="str">
        <f t="shared" ca="1" si="1055"/>
        <v>Si</v>
      </c>
      <c r="AU3813" s="17">
        <f t="shared" si="1053"/>
        <v>127</v>
      </c>
      <c r="AV3813" s="17" t="str">
        <f>+VLOOKUP(B3813,[1]Cruces!S:T,2,0)</f>
        <v>7. Ejecución en Campo OS BT</v>
      </c>
    </row>
    <row r="3814" spans="1:48" hidden="1" x14ac:dyDescent="0.25">
      <c r="A3814" s="22" t="s">
        <v>6737</v>
      </c>
      <c r="B3814" t="s">
        <v>68</v>
      </c>
      <c r="C3814">
        <v>0</v>
      </c>
      <c r="D3814">
        <v>0</v>
      </c>
      <c r="E3814" t="s">
        <v>55</v>
      </c>
      <c r="F3814" t="s">
        <v>232</v>
      </c>
      <c r="G3814" t="s">
        <v>6738</v>
      </c>
      <c r="H3814">
        <v>0</v>
      </c>
      <c r="I3814" t="s">
        <v>71</v>
      </c>
      <c r="J3814" t="s">
        <v>59</v>
      </c>
      <c r="K3814" t="s">
        <v>6739</v>
      </c>
      <c r="L3814" t="s">
        <v>111</v>
      </c>
      <c r="M3814" t="s">
        <v>112</v>
      </c>
      <c r="N3814" t="s">
        <v>75</v>
      </c>
      <c r="O3814">
        <v>20180301</v>
      </c>
      <c r="P3814">
        <v>20180904</v>
      </c>
      <c r="Q3814">
        <v>1220</v>
      </c>
      <c r="R3814">
        <v>25728612</v>
      </c>
      <c r="S3814" s="17" t="s">
        <v>76</v>
      </c>
      <c r="T3814" t="s">
        <v>63</v>
      </c>
      <c r="U3814" t="s">
        <v>91</v>
      </c>
      <c r="V3814" s="17">
        <f t="shared" si="1054"/>
        <v>75</v>
      </c>
      <c r="W3814">
        <v>75000</v>
      </c>
      <c r="X3814" t="s">
        <v>64</v>
      </c>
      <c r="Y3814" t="s">
        <v>150</v>
      </c>
      <c r="Z3814">
        <v>20200127</v>
      </c>
      <c r="AA3814" t="s">
        <v>78</v>
      </c>
      <c r="AB3814" s="17">
        <v>1</v>
      </c>
      <c r="AC3814" s="17" t="str">
        <f>IFERROR(VLOOKUP(A3814,[1]Cruces!AJ:AK,2,0),VLOOKUP(CONCATENATE(X3814,AA3814),[1]Cruces!G:H,2,0))</f>
        <v>Solicitud de Obra</v>
      </c>
      <c r="AD3814" s="17">
        <f t="shared" si="1040"/>
        <v>1</v>
      </c>
      <c r="AE3814" s="17">
        <f t="shared" si="1041"/>
        <v>3</v>
      </c>
      <c r="AF3814" s="17">
        <f t="shared" si="1042"/>
        <v>2018</v>
      </c>
      <c r="AG3814" s="17" t="str">
        <f>IFERROR(VLOOKUP(MID(A3814,2,4)*1,[1]Cruces!K:L,2,0),"Verificar")</f>
        <v>Atlántico Sur</v>
      </c>
      <c r="AH3814" s="17">
        <f t="shared" ca="1" si="1043"/>
        <v>1000</v>
      </c>
      <c r="AI3814" s="17" t="str">
        <f>IFERROR(VLOOKUP(U3814,[1]Cruces!$O$1:$P$6,2,0),"Sin Orden")</f>
        <v>Resuelta</v>
      </c>
      <c r="AJ3814" s="17">
        <f t="shared" si="1044"/>
        <v>27</v>
      </c>
      <c r="AK3814" s="17">
        <f t="shared" si="1045"/>
        <v>1</v>
      </c>
      <c r="AL3814" s="17">
        <f t="shared" si="1046"/>
        <v>2020</v>
      </c>
      <c r="AM3814" s="17">
        <f t="shared" ca="1" si="1047"/>
        <v>303</v>
      </c>
      <c r="AN3814" s="18">
        <f>IFERROR(VLOOKUP(R3814*1,'[1]Ordenes de Servicio'!G:K,5,0),"No Cruza")</f>
        <v>43423</v>
      </c>
      <c r="AO3814" s="17">
        <f t="shared" ca="1" si="1048"/>
        <v>697</v>
      </c>
      <c r="AP3814" s="17">
        <f t="shared" si="1049"/>
        <v>4</v>
      </c>
      <c r="AQ3814" s="17">
        <f t="shared" si="1050"/>
        <v>9</v>
      </c>
      <c r="AR3814" s="17">
        <f t="shared" si="1051"/>
        <v>2018</v>
      </c>
      <c r="AS3814" s="17">
        <f t="shared" ca="1" si="1052"/>
        <v>813</v>
      </c>
      <c r="AT3814" s="17" t="str">
        <f t="shared" ca="1" si="1055"/>
        <v>Si</v>
      </c>
      <c r="AU3814" s="17">
        <f t="shared" si="1053"/>
        <v>510</v>
      </c>
      <c r="AV3814" s="17" t="str">
        <f>+VLOOKUP(B3814,[1]Cruces!S:T,2,0)</f>
        <v>5. Consultoría / Adjudicación</v>
      </c>
    </row>
    <row r="3815" spans="1:48" hidden="1" x14ac:dyDescent="0.25">
      <c r="A3815" s="22" t="s">
        <v>10391</v>
      </c>
      <c r="B3815" t="s">
        <v>569</v>
      </c>
      <c r="C3815">
        <v>0</v>
      </c>
      <c r="D3815">
        <v>0</v>
      </c>
      <c r="E3815" t="s">
        <v>55</v>
      </c>
      <c r="F3815" t="s">
        <v>5366</v>
      </c>
      <c r="G3815" t="s">
        <v>10392</v>
      </c>
      <c r="H3815">
        <v>3006980307</v>
      </c>
      <c r="I3815" t="s">
        <v>71</v>
      </c>
      <c r="J3815" t="s">
        <v>59</v>
      </c>
      <c r="K3815" t="s">
        <v>10393</v>
      </c>
      <c r="L3815" t="s">
        <v>5368</v>
      </c>
      <c r="M3815" t="s">
        <v>5369</v>
      </c>
      <c r="N3815" t="s">
        <v>572</v>
      </c>
      <c r="O3815">
        <v>20201021</v>
      </c>
      <c r="P3815">
        <v>20201021</v>
      </c>
      <c r="Q3815">
        <v>9510</v>
      </c>
      <c r="R3815">
        <v>0</v>
      </c>
      <c r="S3815" s="17"/>
      <c r="T3815" t="s">
        <v>63</v>
      </c>
      <c r="V3815" s="17">
        <f t="shared" si="1054"/>
        <v>3</v>
      </c>
      <c r="W3815">
        <v>3000</v>
      </c>
      <c r="X3815" t="s">
        <v>7065</v>
      </c>
      <c r="Y3815" t="s">
        <v>569</v>
      </c>
      <c r="Z3815">
        <v>20201021</v>
      </c>
      <c r="AA3815" t="s">
        <v>1947</v>
      </c>
      <c r="AB3815" s="17">
        <v>1</v>
      </c>
      <c r="AC3815" s="17" t="str">
        <f>IFERROR(VLOOKUP(A3815,[1]Cruces!AJ:AK,2,0),VLOOKUP(CONCATENATE(X3815,AA3815),[1]Cruces!G:H,2,0))</f>
        <v>Solicitud por BT</v>
      </c>
      <c r="AD3815" s="17">
        <f t="shared" si="1040"/>
        <v>21</v>
      </c>
      <c r="AE3815" s="17">
        <f t="shared" si="1041"/>
        <v>10</v>
      </c>
      <c r="AF3815" s="17">
        <f t="shared" si="1042"/>
        <v>2020</v>
      </c>
      <c r="AG3815" s="17" t="str">
        <f>IFERROR(VLOOKUP(MID(A3815,2,4)*1,[1]Cruces!K:L,2,0),"Verificar")</f>
        <v>Atlántico Norte</v>
      </c>
      <c r="AH3815" s="17">
        <f t="shared" ca="1" si="1043"/>
        <v>35</v>
      </c>
      <c r="AI3815" s="17" t="str">
        <f>IFERROR(VLOOKUP(U3815,[1]Cruces!$O$1:$P$6,2,0),"Sin Orden")</f>
        <v>Sin Orden</v>
      </c>
      <c r="AJ3815" s="17">
        <f t="shared" si="1044"/>
        <v>21</v>
      </c>
      <c r="AK3815" s="17">
        <f t="shared" si="1045"/>
        <v>10</v>
      </c>
      <c r="AL3815" s="17">
        <f t="shared" si="1046"/>
        <v>2020</v>
      </c>
      <c r="AM3815" s="17">
        <f t="shared" ca="1" si="1047"/>
        <v>35</v>
      </c>
      <c r="AN3815" s="18" t="str">
        <f>IFERROR(VLOOKUP(R3815*1,'[1]Ordenes de Servicio'!G:K,5,0),"No Cruza")</f>
        <v>No Cruza</v>
      </c>
      <c r="AO3815" s="17">
        <f t="shared" ca="1" si="1048"/>
        <v>35</v>
      </c>
      <c r="AP3815" s="17">
        <f t="shared" si="1049"/>
        <v>21</v>
      </c>
      <c r="AQ3815" s="17">
        <f t="shared" si="1050"/>
        <v>10</v>
      </c>
      <c r="AR3815" s="17">
        <f t="shared" si="1051"/>
        <v>2020</v>
      </c>
      <c r="AS3815" s="17">
        <f t="shared" ca="1" si="1052"/>
        <v>35</v>
      </c>
      <c r="AT3815" s="17" t="str">
        <f t="shared" ca="1" si="1055"/>
        <v>No</v>
      </c>
      <c r="AU3815" s="17">
        <f t="shared" si="1053"/>
        <v>0</v>
      </c>
      <c r="AV3815" s="17" t="str">
        <f>+VLOOKUP(B3815,[1]Cruces!S:T,2,0)</f>
        <v>1. Solicitud</v>
      </c>
    </row>
    <row r="3816" spans="1:48" hidden="1" x14ac:dyDescent="0.25">
      <c r="A3816" s="22" t="s">
        <v>6740</v>
      </c>
      <c r="B3816" t="s">
        <v>68</v>
      </c>
      <c r="C3816">
        <v>0</v>
      </c>
      <c r="D3816">
        <v>0</v>
      </c>
      <c r="E3816" t="s">
        <v>55</v>
      </c>
      <c r="F3816" t="s">
        <v>56</v>
      </c>
      <c r="G3816" t="s">
        <v>500</v>
      </c>
      <c r="H3816">
        <v>3219982531</v>
      </c>
      <c r="I3816" t="s">
        <v>182</v>
      </c>
      <c r="J3816" t="s">
        <v>59</v>
      </c>
      <c r="K3816" t="s">
        <v>97</v>
      </c>
      <c r="L3816" t="s">
        <v>765</v>
      </c>
      <c r="M3816" t="s">
        <v>766</v>
      </c>
      <c r="N3816" t="s">
        <v>75</v>
      </c>
      <c r="O3816">
        <v>20171218</v>
      </c>
      <c r="P3816">
        <v>20180131</v>
      </c>
      <c r="Q3816">
        <v>1110</v>
      </c>
      <c r="R3816">
        <v>24573057</v>
      </c>
      <c r="S3816" s="17" t="s">
        <v>100</v>
      </c>
      <c r="T3816" t="s">
        <v>63</v>
      </c>
      <c r="U3816" t="s">
        <v>91</v>
      </c>
      <c r="V3816" s="17">
        <f t="shared" si="1054"/>
        <v>15</v>
      </c>
      <c r="W3816">
        <v>15000</v>
      </c>
      <c r="X3816" t="s">
        <v>64</v>
      </c>
      <c r="Y3816" t="s">
        <v>282</v>
      </c>
      <c r="Z3816">
        <v>20180320</v>
      </c>
      <c r="AA3816" t="s">
        <v>78</v>
      </c>
      <c r="AB3816" s="17">
        <v>1</v>
      </c>
      <c r="AC3816" s="17" t="str">
        <f>IFERROR(VLOOKUP(A3816,[1]Cruces!AJ:AK,2,0),VLOOKUP(CONCATENATE(X3816,AA3816),[1]Cruces!G:H,2,0))</f>
        <v>Solicitud de Obra</v>
      </c>
      <c r="AD3816" s="17">
        <f t="shared" si="1040"/>
        <v>18</v>
      </c>
      <c r="AE3816" s="17">
        <f t="shared" si="1041"/>
        <v>12</v>
      </c>
      <c r="AF3816" s="17">
        <f t="shared" si="1042"/>
        <v>2017</v>
      </c>
      <c r="AG3816" s="17" t="str">
        <f>IFERROR(VLOOKUP(MID(A3816,2,4)*1,[1]Cruces!K:L,2,0),"Verificar")</f>
        <v>Atlántico Norte</v>
      </c>
      <c r="AH3816" s="17">
        <f t="shared" ca="1" si="1043"/>
        <v>1073</v>
      </c>
      <c r="AI3816" s="17" t="str">
        <f>IFERROR(VLOOKUP(U3816,[1]Cruces!$O$1:$P$6,2,0),"Sin Orden")</f>
        <v>Resuelta</v>
      </c>
      <c r="AJ3816" s="17">
        <f t="shared" si="1044"/>
        <v>20</v>
      </c>
      <c r="AK3816" s="17">
        <f t="shared" si="1045"/>
        <v>3</v>
      </c>
      <c r="AL3816" s="17">
        <f t="shared" si="1046"/>
        <v>2018</v>
      </c>
      <c r="AM3816" s="17">
        <f t="shared" ca="1" si="1047"/>
        <v>981</v>
      </c>
      <c r="AN3816" s="18" t="str">
        <f>IFERROR(VLOOKUP(R3816*1,'[1]Ordenes de Servicio'!G:K,5,0),"No Cruza")</f>
        <v>No Cruza</v>
      </c>
      <c r="AO3816" s="17">
        <f t="shared" ca="1" si="1048"/>
        <v>92</v>
      </c>
      <c r="AP3816" s="17">
        <f t="shared" si="1049"/>
        <v>31</v>
      </c>
      <c r="AQ3816" s="17">
        <f t="shared" si="1050"/>
        <v>1</v>
      </c>
      <c r="AR3816" s="17">
        <f t="shared" si="1051"/>
        <v>2018</v>
      </c>
      <c r="AS3816" s="17">
        <f t="shared" ca="1" si="1052"/>
        <v>1029</v>
      </c>
      <c r="AT3816" s="17" t="str">
        <f t="shared" ca="1" si="1055"/>
        <v>Si</v>
      </c>
      <c r="AU3816" s="17">
        <f t="shared" si="1053"/>
        <v>48</v>
      </c>
      <c r="AV3816" s="17" t="str">
        <f>+VLOOKUP(B3816,[1]Cruces!S:T,2,0)</f>
        <v>5. Consultoría / Adjudicación</v>
      </c>
    </row>
    <row r="3817" spans="1:48" hidden="1" x14ac:dyDescent="0.25">
      <c r="A3817" s="22" t="s">
        <v>6741</v>
      </c>
      <c r="B3817" t="s">
        <v>68</v>
      </c>
      <c r="C3817">
        <v>2319966</v>
      </c>
      <c r="D3817">
        <v>20156288</v>
      </c>
      <c r="E3817" t="s">
        <v>93</v>
      </c>
      <c r="F3817" t="s">
        <v>163</v>
      </c>
      <c r="G3817" t="s">
        <v>6742</v>
      </c>
      <c r="H3817">
        <v>3853901</v>
      </c>
      <c r="I3817" t="s">
        <v>104</v>
      </c>
      <c r="J3817" t="s">
        <v>6743</v>
      </c>
      <c r="K3817" t="s">
        <v>97</v>
      </c>
      <c r="L3817" t="s">
        <v>111</v>
      </c>
      <c r="M3817" t="s">
        <v>112</v>
      </c>
      <c r="N3817" t="s">
        <v>75</v>
      </c>
      <c r="O3817">
        <v>20201024</v>
      </c>
      <c r="P3817">
        <v>20201111</v>
      </c>
      <c r="Q3817">
        <v>1110</v>
      </c>
      <c r="R3817">
        <v>28253820</v>
      </c>
      <c r="S3817" t="s">
        <v>100</v>
      </c>
      <c r="T3817" t="s">
        <v>63</v>
      </c>
      <c r="U3817" t="s">
        <v>91</v>
      </c>
      <c r="V3817" s="17">
        <f t="shared" si="1054"/>
        <v>75</v>
      </c>
      <c r="W3817">
        <v>75000</v>
      </c>
      <c r="X3817" t="s">
        <v>89</v>
      </c>
      <c r="Y3817" t="s">
        <v>282</v>
      </c>
      <c r="Z3817">
        <v>20201113</v>
      </c>
      <c r="AA3817" t="s">
        <v>101</v>
      </c>
      <c r="AB3817" s="17">
        <v>1</v>
      </c>
      <c r="AC3817" s="17" t="str">
        <f>IFERROR(VLOOKUP(A3817,[1]Cruces!AJ:AK,2,0),VLOOKUP(CONCATENATE(X3817,AA3817),[1]Cruces!G:H,2,0))</f>
        <v>Solicitud de Obra</v>
      </c>
      <c r="AD3817" s="17">
        <f t="shared" si="1040"/>
        <v>24</v>
      </c>
      <c r="AE3817" s="17">
        <f t="shared" si="1041"/>
        <v>10</v>
      </c>
      <c r="AF3817" s="17">
        <f t="shared" si="1042"/>
        <v>2020</v>
      </c>
      <c r="AG3817" s="17" t="str">
        <f>IFERROR(VLOOKUP(MID(A3817,2,4)*1,[1]Cruces!K:L,2,0),"Verificar")</f>
        <v>Atlántico Norte</v>
      </c>
      <c r="AH3817" s="17">
        <f t="shared" ca="1" si="1043"/>
        <v>32</v>
      </c>
      <c r="AI3817" s="17" t="str">
        <f>IFERROR(VLOOKUP(U3817,[1]Cruces!$O$1:$P$6,2,0),"Sin Orden")</f>
        <v>Resuelta</v>
      </c>
      <c r="AJ3817" s="17">
        <f t="shared" si="1044"/>
        <v>13</v>
      </c>
      <c r="AK3817" s="17">
        <f t="shared" si="1045"/>
        <v>11</v>
      </c>
      <c r="AL3817" s="17">
        <f t="shared" si="1046"/>
        <v>2020</v>
      </c>
      <c r="AM3817" s="17">
        <f t="shared" ca="1" si="1047"/>
        <v>12</v>
      </c>
      <c r="AN3817" s="18" t="str">
        <f>IFERROR(VLOOKUP(R3817*1,'[1]Ordenes de Servicio'!G:K,5,0),"No Cruza")</f>
        <v>No Cruza</v>
      </c>
      <c r="AO3817" s="17">
        <f t="shared" ca="1" si="1048"/>
        <v>20</v>
      </c>
      <c r="AP3817" s="17">
        <f t="shared" si="1049"/>
        <v>11</v>
      </c>
      <c r="AQ3817" s="17">
        <f t="shared" si="1050"/>
        <v>11</v>
      </c>
      <c r="AR3817" s="17">
        <f t="shared" si="1051"/>
        <v>2020</v>
      </c>
      <c r="AS3817" s="17">
        <f t="shared" ca="1" si="1052"/>
        <v>14</v>
      </c>
      <c r="AT3817" s="17" t="str">
        <f t="shared" ca="1" si="1055"/>
        <v>No</v>
      </c>
      <c r="AU3817" s="17">
        <f t="shared" si="1053"/>
        <v>2</v>
      </c>
      <c r="AV3817" s="17" t="str">
        <f>+VLOOKUP(B3817,[1]Cruces!S:T,2,0)</f>
        <v>5. Consultoría / Adjudicación</v>
      </c>
    </row>
    <row r="3818" spans="1:48" hidden="1" x14ac:dyDescent="0.25">
      <c r="A3818" s="22" t="s">
        <v>6744</v>
      </c>
      <c r="B3818" t="s">
        <v>68</v>
      </c>
      <c r="C3818">
        <v>0</v>
      </c>
      <c r="D3818">
        <v>0</v>
      </c>
      <c r="E3818" t="s">
        <v>55</v>
      </c>
      <c r="F3818" t="s">
        <v>56</v>
      </c>
      <c r="G3818" t="s">
        <v>668</v>
      </c>
      <c r="H3818">
        <v>3115616802</v>
      </c>
      <c r="I3818" t="s">
        <v>116</v>
      </c>
      <c r="J3818" t="s">
        <v>59</v>
      </c>
      <c r="K3818" t="s">
        <v>97</v>
      </c>
      <c r="L3818" t="s">
        <v>172</v>
      </c>
      <c r="M3818" t="s">
        <v>173</v>
      </c>
      <c r="N3818" t="s">
        <v>75</v>
      </c>
      <c r="O3818">
        <v>20190607</v>
      </c>
      <c r="P3818">
        <v>20200424</v>
      </c>
      <c r="Q3818">
        <v>1120</v>
      </c>
      <c r="R3818">
        <v>27768370</v>
      </c>
      <c r="S3818" s="17" t="s">
        <v>76</v>
      </c>
      <c r="T3818" t="s">
        <v>63</v>
      </c>
      <c r="U3818" t="s">
        <v>77</v>
      </c>
      <c r="V3818" s="17">
        <f t="shared" si="1054"/>
        <v>15</v>
      </c>
      <c r="W3818">
        <v>15000</v>
      </c>
      <c r="X3818" t="s">
        <v>64</v>
      </c>
      <c r="Y3818" t="s">
        <v>136</v>
      </c>
      <c r="Z3818">
        <v>20200427</v>
      </c>
      <c r="AA3818" t="s">
        <v>101</v>
      </c>
      <c r="AB3818" s="17">
        <v>1</v>
      </c>
      <c r="AC3818" s="17" t="str">
        <f>IFERROR(VLOOKUP(A3818,[1]Cruces!AJ:AK,2,0),VLOOKUP(CONCATENATE(X3818,AA3818),[1]Cruces!G:H,2,0))</f>
        <v>Solicitud de Obra</v>
      </c>
      <c r="AD3818" s="17">
        <f t="shared" si="1040"/>
        <v>7</v>
      </c>
      <c r="AE3818" s="17">
        <f t="shared" si="1041"/>
        <v>6</v>
      </c>
      <c r="AF3818" s="17">
        <f t="shared" si="1042"/>
        <v>2019</v>
      </c>
      <c r="AG3818" s="17" t="str">
        <f>IFERROR(VLOOKUP(MID(A3818,2,4)*1,[1]Cruces!K:L,2,0),"Verificar")</f>
        <v>Atlántico Norte</v>
      </c>
      <c r="AH3818" s="17">
        <f t="shared" ca="1" si="1043"/>
        <v>537</v>
      </c>
      <c r="AI3818" s="17" t="str">
        <f>IFERROR(VLOOKUP(U3818,[1]Cruces!$O$1:$P$6,2,0),"Sin Orden")</f>
        <v>Pendiente</v>
      </c>
      <c r="AJ3818" s="17">
        <f t="shared" si="1044"/>
        <v>27</v>
      </c>
      <c r="AK3818" s="17">
        <f t="shared" si="1045"/>
        <v>4</v>
      </c>
      <c r="AL3818" s="17">
        <f t="shared" si="1046"/>
        <v>2020</v>
      </c>
      <c r="AM3818" s="17">
        <f t="shared" ca="1" si="1047"/>
        <v>212</v>
      </c>
      <c r="AN3818" s="18">
        <f>IFERROR(VLOOKUP(R3818*1,'[1]Ordenes de Servicio'!G:K,5,0),"No Cruza")</f>
        <v>44019</v>
      </c>
      <c r="AO3818" s="17">
        <f t="shared" ca="1" si="1048"/>
        <v>212</v>
      </c>
      <c r="AP3818" s="17">
        <f t="shared" si="1049"/>
        <v>24</v>
      </c>
      <c r="AQ3818" s="17">
        <f t="shared" si="1050"/>
        <v>4</v>
      </c>
      <c r="AR3818" s="17">
        <f t="shared" si="1051"/>
        <v>2020</v>
      </c>
      <c r="AS3818" s="17">
        <f t="shared" ca="1" si="1052"/>
        <v>215</v>
      </c>
      <c r="AT3818" s="17" t="str">
        <f t="shared" ca="1" si="1055"/>
        <v>No</v>
      </c>
      <c r="AU3818" s="17">
        <f t="shared" si="1053"/>
        <v>3</v>
      </c>
      <c r="AV3818" s="17" t="str">
        <f>+VLOOKUP(B3818,[1]Cruces!S:T,2,0)</f>
        <v>5. Consultoría / Adjudicación</v>
      </c>
    </row>
    <row r="3819" spans="1:48" hidden="1" x14ac:dyDescent="0.25">
      <c r="A3819" s="22" t="s">
        <v>6745</v>
      </c>
      <c r="B3819" t="s">
        <v>54</v>
      </c>
      <c r="C3819">
        <v>0</v>
      </c>
      <c r="D3819">
        <v>0</v>
      </c>
      <c r="E3819" t="s">
        <v>55</v>
      </c>
      <c r="F3819" t="s">
        <v>56</v>
      </c>
      <c r="G3819" t="s">
        <v>6746</v>
      </c>
      <c r="H3819">
        <v>0</v>
      </c>
      <c r="I3819" t="s">
        <v>58</v>
      </c>
      <c r="J3819" t="s">
        <v>59</v>
      </c>
      <c r="K3819" t="s">
        <v>97</v>
      </c>
      <c r="L3819" t="s">
        <v>61</v>
      </c>
      <c r="M3819" t="s">
        <v>55</v>
      </c>
      <c r="N3819" t="s">
        <v>62</v>
      </c>
      <c r="O3819">
        <v>20170913</v>
      </c>
      <c r="P3819">
        <v>20170913</v>
      </c>
      <c r="Q3819">
        <v>3340</v>
      </c>
      <c r="R3819">
        <v>0</v>
      </c>
      <c r="T3819" t="s">
        <v>63</v>
      </c>
      <c r="V3819" s="17">
        <f t="shared" si="1054"/>
        <v>65</v>
      </c>
      <c r="W3819">
        <v>65000</v>
      </c>
      <c r="X3819" t="s">
        <v>64</v>
      </c>
      <c r="Y3819" t="s">
        <v>65</v>
      </c>
      <c r="Z3819">
        <v>20170913</v>
      </c>
      <c r="AA3819" t="s">
        <v>222</v>
      </c>
      <c r="AB3819" s="17">
        <v>1</v>
      </c>
      <c r="AC3819" s="17" t="str">
        <f>IFERROR(VLOOKUP(A3819,[1]Cruces!AJ:AK,2,0),VLOOKUP(CONCATENATE(X3819,AA3819),[1]Cruces!G:H,2,0))</f>
        <v>Solicitud de Obra</v>
      </c>
      <c r="AD3819" s="17">
        <f t="shared" si="1040"/>
        <v>13</v>
      </c>
      <c r="AE3819" s="17">
        <f t="shared" si="1041"/>
        <v>9</v>
      </c>
      <c r="AF3819" s="17">
        <f t="shared" si="1042"/>
        <v>2017</v>
      </c>
      <c r="AG3819" s="17" t="str">
        <f>IFERROR(VLOOKUP(MID(A3819,2,4)*1,[1]Cruces!K:L,2,0),"Verificar")</f>
        <v>Guajira</v>
      </c>
      <c r="AH3819" s="17">
        <f t="shared" ca="1" si="1043"/>
        <v>1169</v>
      </c>
      <c r="AI3819" s="17" t="str">
        <f>IFERROR(VLOOKUP(U3819,[1]Cruces!$O$1:$P$6,2,0),"Sin Orden")</f>
        <v>Sin Orden</v>
      </c>
      <c r="AJ3819" s="17">
        <f t="shared" si="1044"/>
        <v>13</v>
      </c>
      <c r="AK3819" s="17">
        <f t="shared" si="1045"/>
        <v>9</v>
      </c>
      <c r="AL3819" s="17">
        <f t="shared" si="1046"/>
        <v>2017</v>
      </c>
      <c r="AM3819" s="17">
        <f t="shared" ca="1" si="1047"/>
        <v>1169</v>
      </c>
      <c r="AN3819" s="18" t="str">
        <f>IFERROR(VLOOKUP(R3819*1,'[1]Ordenes de Servicio'!G:K,5,0),"No Cruza")</f>
        <v>No Cruza</v>
      </c>
      <c r="AO3819" s="17">
        <f t="shared" ca="1" si="1048"/>
        <v>1169</v>
      </c>
      <c r="AP3819" s="17">
        <f t="shared" si="1049"/>
        <v>13</v>
      </c>
      <c r="AQ3819" s="17">
        <f t="shared" si="1050"/>
        <v>9</v>
      </c>
      <c r="AR3819" s="17">
        <f t="shared" si="1051"/>
        <v>2017</v>
      </c>
      <c r="AS3819" s="17">
        <f t="shared" ca="1" si="1052"/>
        <v>1169</v>
      </c>
      <c r="AT3819" s="17" t="str">
        <f t="shared" ca="1" si="1055"/>
        <v>Si</v>
      </c>
      <c r="AU3819" s="17">
        <f t="shared" si="1053"/>
        <v>0</v>
      </c>
      <c r="AV3819" s="17" t="str">
        <f>+VLOOKUP(B3819,[1]Cruces!S:T,2,0)</f>
        <v>4. Presupuesto de Obra</v>
      </c>
    </row>
    <row r="3820" spans="1:48" hidden="1" x14ac:dyDescent="0.25">
      <c r="A3820" s="22" t="s">
        <v>6747</v>
      </c>
      <c r="B3820" t="s">
        <v>68</v>
      </c>
      <c r="C3820">
        <v>0</v>
      </c>
      <c r="D3820">
        <v>0</v>
      </c>
      <c r="E3820" t="s">
        <v>55</v>
      </c>
      <c r="F3820" t="s">
        <v>81</v>
      </c>
      <c r="G3820" t="s">
        <v>6748</v>
      </c>
      <c r="H3820">
        <v>3175130664</v>
      </c>
      <c r="I3820" t="s">
        <v>116</v>
      </c>
      <c r="J3820" t="s">
        <v>59</v>
      </c>
      <c r="K3820" t="s">
        <v>6749</v>
      </c>
      <c r="L3820" t="s">
        <v>85</v>
      </c>
      <c r="M3820" t="s">
        <v>86</v>
      </c>
      <c r="N3820" t="s">
        <v>75</v>
      </c>
      <c r="O3820">
        <v>20180116</v>
      </c>
      <c r="P3820">
        <v>20180906</v>
      </c>
      <c r="Q3820">
        <v>3410</v>
      </c>
      <c r="R3820">
        <v>26637280</v>
      </c>
      <c r="S3820" s="17" t="s">
        <v>76</v>
      </c>
      <c r="T3820" t="s">
        <v>63</v>
      </c>
      <c r="U3820" t="s">
        <v>88</v>
      </c>
      <c r="V3820" s="17">
        <f t="shared" si="1054"/>
        <v>800</v>
      </c>
      <c r="W3820">
        <v>800000</v>
      </c>
      <c r="X3820" t="s">
        <v>64</v>
      </c>
      <c r="Y3820" t="s">
        <v>105</v>
      </c>
      <c r="Z3820">
        <v>20181214</v>
      </c>
      <c r="AA3820" t="s">
        <v>101</v>
      </c>
      <c r="AB3820" s="17">
        <v>1</v>
      </c>
      <c r="AC3820" s="17" t="str">
        <f>IFERROR(VLOOKUP(A3820,[1]Cruces!AJ:AK,2,0),VLOOKUP(CONCATENATE(X3820,AA3820),[1]Cruces!G:H,2,0))</f>
        <v>Solicitud de Obra</v>
      </c>
      <c r="AD3820" s="17">
        <f t="shared" si="1040"/>
        <v>16</v>
      </c>
      <c r="AE3820" s="17">
        <f t="shared" si="1041"/>
        <v>1</v>
      </c>
      <c r="AF3820" s="17">
        <f t="shared" si="1042"/>
        <v>2018</v>
      </c>
      <c r="AG3820" s="17" t="str">
        <f>IFERROR(VLOOKUP(MID(A3820,2,4)*1,[1]Cruces!K:L,2,0),"Verificar")</f>
        <v>Magdalena</v>
      </c>
      <c r="AH3820" s="17">
        <f t="shared" ca="1" si="1043"/>
        <v>1044</v>
      </c>
      <c r="AI3820" s="17" t="str">
        <f>IFERROR(VLOOKUP(U3820,[1]Cruces!$O$1:$P$6,2,0),"Sin Orden")</f>
        <v>Resuelta</v>
      </c>
      <c r="AJ3820" s="17">
        <f t="shared" si="1044"/>
        <v>14</v>
      </c>
      <c r="AK3820" s="17">
        <f t="shared" si="1045"/>
        <v>12</v>
      </c>
      <c r="AL3820" s="17">
        <f t="shared" si="1046"/>
        <v>2018</v>
      </c>
      <c r="AM3820" s="17">
        <f t="shared" ca="1" si="1047"/>
        <v>712</v>
      </c>
      <c r="AN3820" s="18" t="str">
        <f>IFERROR(VLOOKUP(R3820*1,'[1]Ordenes de Servicio'!G:K,5,0),"No Cruza")</f>
        <v>No Cruza</v>
      </c>
      <c r="AO3820" s="17">
        <f t="shared" ca="1" si="1048"/>
        <v>332</v>
      </c>
      <c r="AP3820" s="17">
        <f t="shared" si="1049"/>
        <v>6</v>
      </c>
      <c r="AQ3820" s="17">
        <f t="shared" si="1050"/>
        <v>9</v>
      </c>
      <c r="AR3820" s="17">
        <f t="shared" si="1051"/>
        <v>2018</v>
      </c>
      <c r="AS3820" s="17">
        <f t="shared" ca="1" si="1052"/>
        <v>811</v>
      </c>
      <c r="AT3820" s="17" t="str">
        <f t="shared" ca="1" si="1055"/>
        <v>Si</v>
      </c>
      <c r="AU3820" s="17">
        <f t="shared" si="1053"/>
        <v>99</v>
      </c>
      <c r="AV3820" s="17" t="str">
        <f>+VLOOKUP(B3820,[1]Cruces!S:T,2,0)</f>
        <v>5. Consultoría / Adjudicación</v>
      </c>
    </row>
    <row r="3821" spans="1:48" hidden="1" x14ac:dyDescent="0.25">
      <c r="A3821" s="22" t="s">
        <v>10394</v>
      </c>
      <c r="B3821" t="s">
        <v>569</v>
      </c>
      <c r="C3821">
        <v>0</v>
      </c>
      <c r="D3821">
        <v>0</v>
      </c>
      <c r="E3821" t="s">
        <v>55</v>
      </c>
      <c r="F3821" t="s">
        <v>126</v>
      </c>
      <c r="G3821" t="s">
        <v>10395</v>
      </c>
      <c r="H3821">
        <v>3003283846</v>
      </c>
      <c r="I3821" t="s">
        <v>71</v>
      </c>
      <c r="J3821" t="s">
        <v>59</v>
      </c>
      <c r="K3821" t="s">
        <v>97</v>
      </c>
      <c r="L3821" t="s">
        <v>7448</v>
      </c>
      <c r="M3821" t="s">
        <v>7449</v>
      </c>
      <c r="N3821" t="s">
        <v>572</v>
      </c>
      <c r="O3821">
        <v>20200609</v>
      </c>
      <c r="P3821">
        <v>20200609</v>
      </c>
      <c r="Q3821">
        <v>3310</v>
      </c>
      <c r="R3821">
        <v>0</v>
      </c>
      <c r="S3821" s="17"/>
      <c r="T3821" t="s">
        <v>63</v>
      </c>
      <c r="V3821" s="17">
        <f t="shared" si="1054"/>
        <v>3</v>
      </c>
      <c r="W3821">
        <v>3000</v>
      </c>
      <c r="X3821" t="s">
        <v>7065</v>
      </c>
      <c r="Y3821" t="s">
        <v>569</v>
      </c>
      <c r="Z3821">
        <v>20200609</v>
      </c>
      <c r="AA3821" t="s">
        <v>1947</v>
      </c>
      <c r="AB3821" s="17">
        <v>1</v>
      </c>
      <c r="AC3821" s="17" t="str">
        <f>IFERROR(VLOOKUP(A3821,[1]Cruces!AJ:AK,2,0),VLOOKUP(CONCATENATE(X3821,AA3821),[1]Cruces!G:H,2,0))</f>
        <v>Solicitud por BT</v>
      </c>
      <c r="AD3821" s="17">
        <f t="shared" si="1040"/>
        <v>9</v>
      </c>
      <c r="AE3821" s="17">
        <f t="shared" si="1041"/>
        <v>6</v>
      </c>
      <c r="AF3821" s="17">
        <f t="shared" si="1042"/>
        <v>2020</v>
      </c>
      <c r="AG3821" s="17" t="str">
        <f>IFERROR(VLOOKUP(MID(A3821,2,4)*1,[1]Cruces!K:L,2,0),"Verificar")</f>
        <v>Guajira</v>
      </c>
      <c r="AH3821" s="17">
        <f t="shared" ca="1" si="1043"/>
        <v>169</v>
      </c>
      <c r="AI3821" s="17" t="str">
        <f>IFERROR(VLOOKUP(U3821,[1]Cruces!$O$1:$P$6,2,0),"Sin Orden")</f>
        <v>Sin Orden</v>
      </c>
      <c r="AJ3821" s="17">
        <f t="shared" si="1044"/>
        <v>9</v>
      </c>
      <c r="AK3821" s="17">
        <f t="shared" si="1045"/>
        <v>6</v>
      </c>
      <c r="AL3821" s="17">
        <f t="shared" si="1046"/>
        <v>2020</v>
      </c>
      <c r="AM3821" s="17">
        <f t="shared" ca="1" si="1047"/>
        <v>169</v>
      </c>
      <c r="AN3821" s="18" t="str">
        <f>IFERROR(VLOOKUP(R3821*1,'[1]Ordenes de Servicio'!G:K,5,0),"No Cruza")</f>
        <v>No Cruza</v>
      </c>
      <c r="AO3821" s="17">
        <f t="shared" ca="1" si="1048"/>
        <v>169</v>
      </c>
      <c r="AP3821" s="17">
        <f t="shared" si="1049"/>
        <v>9</v>
      </c>
      <c r="AQ3821" s="17">
        <f t="shared" si="1050"/>
        <v>6</v>
      </c>
      <c r="AR3821" s="17">
        <f t="shared" si="1051"/>
        <v>2020</v>
      </c>
      <c r="AS3821" s="17">
        <f t="shared" ca="1" si="1052"/>
        <v>169</v>
      </c>
      <c r="AT3821" s="17" t="str">
        <f t="shared" ca="1" si="1055"/>
        <v>No</v>
      </c>
      <c r="AU3821" s="17">
        <f t="shared" si="1053"/>
        <v>0</v>
      </c>
      <c r="AV3821" s="17" t="str">
        <f>+VLOOKUP(B3821,[1]Cruces!S:T,2,0)</f>
        <v>1. Solicitud</v>
      </c>
    </row>
    <row r="3822" spans="1:48" hidden="1" x14ac:dyDescent="0.25">
      <c r="A3822" s="22" t="s">
        <v>6750</v>
      </c>
      <c r="B3822" t="s">
        <v>54</v>
      </c>
      <c r="C3822">
        <v>2338944</v>
      </c>
      <c r="D3822">
        <v>0</v>
      </c>
      <c r="E3822" t="s">
        <v>55</v>
      </c>
      <c r="F3822" t="s">
        <v>56</v>
      </c>
      <c r="G3822" t="s">
        <v>6751</v>
      </c>
      <c r="H3822">
        <v>3022362554</v>
      </c>
      <c r="I3822" t="s">
        <v>116</v>
      </c>
      <c r="J3822" t="s">
        <v>59</v>
      </c>
      <c r="K3822" t="s">
        <v>97</v>
      </c>
      <c r="L3822" t="s">
        <v>172</v>
      </c>
      <c r="M3822" t="s">
        <v>173</v>
      </c>
      <c r="N3822" t="s">
        <v>62</v>
      </c>
      <c r="O3822">
        <v>20190614</v>
      </c>
      <c r="P3822">
        <v>20190621</v>
      </c>
      <c r="Q3822">
        <v>1110</v>
      </c>
      <c r="R3822">
        <v>26420968</v>
      </c>
      <c r="S3822" s="17" t="s">
        <v>100</v>
      </c>
      <c r="T3822" t="s">
        <v>63</v>
      </c>
      <c r="U3822" t="s">
        <v>91</v>
      </c>
      <c r="V3822" s="17">
        <f t="shared" si="1054"/>
        <v>45</v>
      </c>
      <c r="W3822">
        <v>45000</v>
      </c>
      <c r="X3822" t="s">
        <v>89</v>
      </c>
      <c r="Y3822" t="s">
        <v>65</v>
      </c>
      <c r="Z3822">
        <v>20190621</v>
      </c>
      <c r="AA3822" t="s">
        <v>78</v>
      </c>
      <c r="AB3822" s="17">
        <v>1</v>
      </c>
      <c r="AC3822" s="17" t="str">
        <f>IFERROR(VLOOKUP(A3822,[1]Cruces!AJ:AK,2,0),VLOOKUP(CONCATENATE(X3822,AA3822),[1]Cruces!G:H,2,0))</f>
        <v>Solicitud de Obra</v>
      </c>
      <c r="AD3822" s="17">
        <f t="shared" si="1040"/>
        <v>14</v>
      </c>
      <c r="AE3822" s="17">
        <f t="shared" si="1041"/>
        <v>6</v>
      </c>
      <c r="AF3822" s="17">
        <f t="shared" si="1042"/>
        <v>2019</v>
      </c>
      <c r="AG3822" s="17" t="str">
        <f>IFERROR(VLOOKUP(MID(A3822,2,4)*1,[1]Cruces!K:L,2,0),"Verificar")</f>
        <v>Atlántico Norte</v>
      </c>
      <c r="AH3822" s="17">
        <f t="shared" ca="1" si="1043"/>
        <v>530</v>
      </c>
      <c r="AI3822" s="17" t="str">
        <f>IFERROR(VLOOKUP(U3822,[1]Cruces!$O$1:$P$6,2,0),"Sin Orden")</f>
        <v>Resuelta</v>
      </c>
      <c r="AJ3822" s="17">
        <f t="shared" si="1044"/>
        <v>21</v>
      </c>
      <c r="AK3822" s="17">
        <f t="shared" si="1045"/>
        <v>6</v>
      </c>
      <c r="AL3822" s="17">
        <f t="shared" si="1046"/>
        <v>2019</v>
      </c>
      <c r="AM3822" s="17">
        <f t="shared" ca="1" si="1047"/>
        <v>523</v>
      </c>
      <c r="AN3822" s="18" t="str">
        <f>IFERROR(VLOOKUP(R3822*1,'[1]Ordenes de Servicio'!G:K,5,0),"No Cruza")</f>
        <v>No Cruza</v>
      </c>
      <c r="AO3822" s="17">
        <f t="shared" ca="1" si="1048"/>
        <v>7</v>
      </c>
      <c r="AP3822" s="17">
        <f t="shared" si="1049"/>
        <v>21</v>
      </c>
      <c r="AQ3822" s="17">
        <f t="shared" si="1050"/>
        <v>6</v>
      </c>
      <c r="AR3822" s="17">
        <f t="shared" si="1051"/>
        <v>2019</v>
      </c>
      <c r="AS3822" s="17">
        <f t="shared" ca="1" si="1052"/>
        <v>523</v>
      </c>
      <c r="AT3822" s="17" t="str">
        <f t="shared" ca="1" si="1055"/>
        <v>Si</v>
      </c>
      <c r="AU3822" s="17">
        <f t="shared" si="1053"/>
        <v>0</v>
      </c>
      <c r="AV3822" s="17" t="str">
        <f>+VLOOKUP(B3822,[1]Cruces!S:T,2,0)</f>
        <v>4. Presupuesto de Obra</v>
      </c>
    </row>
    <row r="3823" spans="1:48" hidden="1" x14ac:dyDescent="0.25">
      <c r="A3823" s="22" t="s">
        <v>6752</v>
      </c>
      <c r="B3823" t="s">
        <v>68</v>
      </c>
      <c r="C3823">
        <v>0</v>
      </c>
      <c r="D3823">
        <v>0</v>
      </c>
      <c r="E3823" t="s">
        <v>55</v>
      </c>
      <c r="F3823" t="s">
        <v>232</v>
      </c>
      <c r="G3823" t="s">
        <v>2531</v>
      </c>
      <c r="H3823">
        <v>3086231</v>
      </c>
      <c r="I3823" t="s">
        <v>83</v>
      </c>
      <c r="J3823" t="s">
        <v>59</v>
      </c>
      <c r="K3823" t="s">
        <v>2532</v>
      </c>
      <c r="L3823" t="s">
        <v>280</v>
      </c>
      <c r="M3823" t="s">
        <v>281</v>
      </c>
      <c r="N3823" t="s">
        <v>75</v>
      </c>
      <c r="O3823">
        <v>20191127</v>
      </c>
      <c r="P3823">
        <v>20200108</v>
      </c>
      <c r="Q3823">
        <v>1220</v>
      </c>
      <c r="R3823">
        <v>26959885</v>
      </c>
      <c r="S3823" t="s">
        <v>100</v>
      </c>
      <c r="T3823" t="s">
        <v>63</v>
      </c>
      <c r="U3823" t="s">
        <v>91</v>
      </c>
      <c r="V3823" s="17">
        <f t="shared" si="1054"/>
        <v>30</v>
      </c>
      <c r="W3823">
        <v>30000</v>
      </c>
      <c r="X3823" t="s">
        <v>64</v>
      </c>
      <c r="Y3823" t="s">
        <v>282</v>
      </c>
      <c r="Z3823">
        <v>20200109</v>
      </c>
      <c r="AA3823" t="s">
        <v>78</v>
      </c>
      <c r="AB3823" s="17">
        <v>1</v>
      </c>
      <c r="AC3823" s="17" t="str">
        <f>IFERROR(VLOOKUP(A3823,[1]Cruces!AJ:AK,2,0),VLOOKUP(CONCATENATE(X3823,AA3823),[1]Cruces!G:H,2,0))</f>
        <v>Solicitud de Obra</v>
      </c>
      <c r="AD3823" s="17">
        <f t="shared" si="1040"/>
        <v>27</v>
      </c>
      <c r="AE3823" s="17">
        <f t="shared" si="1041"/>
        <v>11</v>
      </c>
      <c r="AF3823" s="17">
        <f t="shared" si="1042"/>
        <v>2019</v>
      </c>
      <c r="AG3823" s="17" t="str">
        <f>IFERROR(VLOOKUP(MID(A3823,2,4)*1,[1]Cruces!K:L,2,0),"Verificar")</f>
        <v>Atlántico Sur</v>
      </c>
      <c r="AH3823" s="17">
        <f t="shared" ca="1" si="1043"/>
        <v>364</v>
      </c>
      <c r="AI3823" s="17" t="str">
        <f>IFERROR(VLOOKUP(U3823,[1]Cruces!$O$1:$P$6,2,0),"Sin Orden")</f>
        <v>Resuelta</v>
      </c>
      <c r="AJ3823" s="17">
        <f t="shared" si="1044"/>
        <v>9</v>
      </c>
      <c r="AK3823" s="17">
        <f t="shared" si="1045"/>
        <v>1</v>
      </c>
      <c r="AL3823" s="17">
        <f t="shared" si="1046"/>
        <v>2020</v>
      </c>
      <c r="AM3823" s="17">
        <f t="shared" ca="1" si="1047"/>
        <v>321</v>
      </c>
      <c r="AN3823" s="18" t="str">
        <f>IFERROR(VLOOKUP(R3823*1,'[1]Ordenes de Servicio'!G:K,5,0),"No Cruza")</f>
        <v>No Cruza</v>
      </c>
      <c r="AO3823" s="17">
        <f t="shared" ca="1" si="1048"/>
        <v>43</v>
      </c>
      <c r="AP3823" s="17">
        <f t="shared" si="1049"/>
        <v>8</v>
      </c>
      <c r="AQ3823" s="17">
        <f t="shared" si="1050"/>
        <v>1</v>
      </c>
      <c r="AR3823" s="17">
        <f t="shared" si="1051"/>
        <v>2020</v>
      </c>
      <c r="AS3823" s="17">
        <f t="shared" ca="1" si="1052"/>
        <v>322</v>
      </c>
      <c r="AT3823" s="17" t="str">
        <f t="shared" ca="1" si="1055"/>
        <v>No</v>
      </c>
      <c r="AU3823" s="17">
        <f t="shared" si="1053"/>
        <v>1</v>
      </c>
      <c r="AV3823" s="17" t="str">
        <f>+VLOOKUP(B3823,[1]Cruces!S:T,2,0)</f>
        <v>5. Consultoría / Adjudicación</v>
      </c>
    </row>
    <row r="3824" spans="1:48" x14ac:dyDescent="0.25">
      <c r="A3824" s="22" t="s">
        <v>6753</v>
      </c>
      <c r="B3824" t="s">
        <v>80</v>
      </c>
      <c r="C3824">
        <v>2915919</v>
      </c>
      <c r="D3824">
        <v>0</v>
      </c>
      <c r="E3824" t="s">
        <v>55</v>
      </c>
      <c r="F3824" t="s">
        <v>232</v>
      </c>
      <c r="G3824" t="s">
        <v>6754</v>
      </c>
      <c r="H3824">
        <v>3126612157</v>
      </c>
      <c r="I3824" t="s">
        <v>71</v>
      </c>
      <c r="J3824" t="s">
        <v>59</v>
      </c>
      <c r="K3824" t="s">
        <v>97</v>
      </c>
      <c r="L3824" t="s">
        <v>111</v>
      </c>
      <c r="M3824" t="s">
        <v>112</v>
      </c>
      <c r="N3824" t="s">
        <v>87</v>
      </c>
      <c r="O3824">
        <v>20170707</v>
      </c>
      <c r="P3824">
        <v>20171229</v>
      </c>
      <c r="Q3824">
        <v>1220</v>
      </c>
      <c r="R3824">
        <v>24435433</v>
      </c>
      <c r="S3824" s="17" t="s">
        <v>76</v>
      </c>
      <c r="T3824" t="s">
        <v>63</v>
      </c>
      <c r="U3824" t="s">
        <v>91</v>
      </c>
      <c r="V3824" s="17">
        <f t="shared" si="1054"/>
        <v>75</v>
      </c>
      <c r="W3824">
        <v>75000</v>
      </c>
      <c r="X3824" t="s">
        <v>89</v>
      </c>
      <c r="Y3824" t="s">
        <v>150</v>
      </c>
      <c r="Z3824">
        <v>20200210</v>
      </c>
      <c r="AA3824" t="s">
        <v>78</v>
      </c>
      <c r="AB3824" s="17">
        <v>1</v>
      </c>
      <c r="AC3824" s="17" t="str">
        <f>IFERROR(VLOOKUP(A3824,[1]Cruces!AJ:AK,2,0),VLOOKUP(CONCATENATE(X3824,AA3824),[1]Cruces!G:H,2,0))</f>
        <v>Solicitud de Obra</v>
      </c>
      <c r="AD3824" s="17">
        <f t="shared" si="1040"/>
        <v>7</v>
      </c>
      <c r="AE3824" s="17">
        <f t="shared" si="1041"/>
        <v>7</v>
      </c>
      <c r="AF3824" s="17">
        <f t="shared" si="1042"/>
        <v>2017</v>
      </c>
      <c r="AG3824" s="17" t="str">
        <f>IFERROR(VLOOKUP(MID(A3824,2,4)*1,[1]Cruces!K:L,2,0),"Verificar")</f>
        <v>Atlántico Sur</v>
      </c>
      <c r="AH3824" s="17">
        <f t="shared" ca="1" si="1043"/>
        <v>1237</v>
      </c>
      <c r="AI3824" s="17" t="str">
        <f>IFERROR(VLOOKUP(U3824,[1]Cruces!$O$1:$P$6,2,0),"Sin Orden")</f>
        <v>Resuelta</v>
      </c>
      <c r="AJ3824" s="17">
        <f t="shared" si="1044"/>
        <v>10</v>
      </c>
      <c r="AK3824" s="17">
        <f t="shared" si="1045"/>
        <v>2</v>
      </c>
      <c r="AL3824" s="17">
        <f t="shared" si="1046"/>
        <v>2020</v>
      </c>
      <c r="AM3824" s="17">
        <f t="shared" ca="1" si="1047"/>
        <v>289</v>
      </c>
      <c r="AN3824" s="18" t="str">
        <f>IFERROR(VLOOKUP(R3824*1,'[1]Ordenes de Servicio'!G:K,5,0),"No Cruza")</f>
        <v>No Cruza</v>
      </c>
      <c r="AO3824" s="17">
        <f t="shared" ca="1" si="1048"/>
        <v>948</v>
      </c>
      <c r="AP3824" s="17">
        <f t="shared" si="1049"/>
        <v>29</v>
      </c>
      <c r="AQ3824" s="17">
        <f t="shared" si="1050"/>
        <v>12</v>
      </c>
      <c r="AR3824" s="17">
        <f t="shared" si="1051"/>
        <v>2017</v>
      </c>
      <c r="AS3824" s="17">
        <f t="shared" ca="1" si="1052"/>
        <v>1062</v>
      </c>
      <c r="AT3824" s="17" t="str">
        <f t="shared" ca="1" si="1055"/>
        <v>Si</v>
      </c>
      <c r="AU3824" s="17">
        <f t="shared" si="1053"/>
        <v>773</v>
      </c>
      <c r="AV3824" s="17" t="str">
        <f>+VLOOKUP(B3824,[1]Cruces!S:T,2,0)</f>
        <v>8. Puesta en Servicio</v>
      </c>
    </row>
    <row r="3825" spans="1:48" hidden="1" x14ac:dyDescent="0.25">
      <c r="A3825" s="22" t="s">
        <v>6755</v>
      </c>
      <c r="B3825" t="s">
        <v>68</v>
      </c>
      <c r="C3825">
        <v>0</v>
      </c>
      <c r="D3825">
        <v>0</v>
      </c>
      <c r="E3825" t="s">
        <v>55</v>
      </c>
      <c r="F3825" t="s">
        <v>232</v>
      </c>
      <c r="G3825" t="s">
        <v>6756</v>
      </c>
      <c r="H3825">
        <v>0</v>
      </c>
      <c r="I3825" t="s">
        <v>71</v>
      </c>
      <c r="J3825" t="s">
        <v>59</v>
      </c>
      <c r="K3825" t="s">
        <v>6757</v>
      </c>
      <c r="L3825" t="s">
        <v>111</v>
      </c>
      <c r="M3825" t="s">
        <v>112</v>
      </c>
      <c r="N3825" t="s">
        <v>75</v>
      </c>
      <c r="O3825">
        <v>20171219</v>
      </c>
      <c r="P3825">
        <v>20180119</v>
      </c>
      <c r="Q3825">
        <v>9520</v>
      </c>
      <c r="R3825">
        <v>24569965</v>
      </c>
      <c r="S3825" s="17" t="s">
        <v>100</v>
      </c>
      <c r="T3825" t="s">
        <v>63</v>
      </c>
      <c r="U3825" t="s">
        <v>91</v>
      </c>
      <c r="V3825" s="17">
        <f t="shared" si="1054"/>
        <v>225</v>
      </c>
      <c r="W3825">
        <v>225000</v>
      </c>
      <c r="X3825" t="s">
        <v>64</v>
      </c>
      <c r="Y3825" t="s">
        <v>150</v>
      </c>
      <c r="Z3825">
        <v>20180202</v>
      </c>
      <c r="AA3825" t="s">
        <v>101</v>
      </c>
      <c r="AB3825" s="17">
        <v>1</v>
      </c>
      <c r="AC3825" s="17" t="str">
        <f>IFERROR(VLOOKUP(A3825,[1]Cruces!AJ:AK,2,0),VLOOKUP(CONCATENATE(X3825,AA3825),[1]Cruces!G:H,2,0))</f>
        <v>Solicitud de Obra</v>
      </c>
      <c r="AD3825" s="17">
        <f t="shared" si="1040"/>
        <v>19</v>
      </c>
      <c r="AE3825" s="17">
        <f t="shared" si="1041"/>
        <v>12</v>
      </c>
      <c r="AF3825" s="17">
        <f t="shared" si="1042"/>
        <v>2017</v>
      </c>
      <c r="AG3825" s="17" t="str">
        <f>IFERROR(VLOOKUP(MID(A3825,2,4)*1,[1]Cruces!K:L,2,0),"Verificar")</f>
        <v>Atlántico Sur</v>
      </c>
      <c r="AH3825" s="17">
        <f t="shared" ca="1" si="1043"/>
        <v>1072</v>
      </c>
      <c r="AI3825" s="17" t="str">
        <f>IFERROR(VLOOKUP(U3825,[1]Cruces!$O$1:$P$6,2,0),"Sin Orden")</f>
        <v>Resuelta</v>
      </c>
      <c r="AJ3825" s="17">
        <f t="shared" si="1044"/>
        <v>2</v>
      </c>
      <c r="AK3825" s="17">
        <f t="shared" si="1045"/>
        <v>2</v>
      </c>
      <c r="AL3825" s="17">
        <f t="shared" si="1046"/>
        <v>2018</v>
      </c>
      <c r="AM3825" s="17">
        <f t="shared" ca="1" si="1047"/>
        <v>1027</v>
      </c>
      <c r="AN3825" s="18" t="str">
        <f>IFERROR(VLOOKUP(R3825*1,'[1]Ordenes de Servicio'!G:K,5,0),"No Cruza")</f>
        <v>No Cruza</v>
      </c>
      <c r="AO3825" s="17">
        <f t="shared" ca="1" si="1048"/>
        <v>45</v>
      </c>
      <c r="AP3825" s="17">
        <f t="shared" si="1049"/>
        <v>19</v>
      </c>
      <c r="AQ3825" s="17">
        <f t="shared" si="1050"/>
        <v>1</v>
      </c>
      <c r="AR3825" s="17">
        <f t="shared" si="1051"/>
        <v>2018</v>
      </c>
      <c r="AS3825" s="17">
        <f t="shared" ca="1" si="1052"/>
        <v>1041</v>
      </c>
      <c r="AT3825" s="17" t="str">
        <f t="shared" ca="1" si="1055"/>
        <v>Si</v>
      </c>
      <c r="AU3825" s="17">
        <f t="shared" si="1053"/>
        <v>14</v>
      </c>
      <c r="AV3825" s="17" t="str">
        <f>+VLOOKUP(B3825,[1]Cruces!S:T,2,0)</f>
        <v>5. Consultoría / Adjudicación</v>
      </c>
    </row>
    <row r="3826" spans="1:48" hidden="1" x14ac:dyDescent="0.25">
      <c r="A3826" s="22" t="s">
        <v>10396</v>
      </c>
      <c r="B3826" t="s">
        <v>569</v>
      </c>
      <c r="C3826">
        <v>0</v>
      </c>
      <c r="D3826">
        <v>0</v>
      </c>
      <c r="E3826" t="s">
        <v>55</v>
      </c>
      <c r="F3826" t="s">
        <v>5366</v>
      </c>
      <c r="G3826" t="s">
        <v>10397</v>
      </c>
      <c r="H3826">
        <v>0</v>
      </c>
      <c r="I3826" t="s">
        <v>71</v>
      </c>
      <c r="J3826" t="s">
        <v>59</v>
      </c>
      <c r="K3826" t="s">
        <v>10398</v>
      </c>
      <c r="L3826" t="s">
        <v>10399</v>
      </c>
      <c r="M3826" t="s">
        <v>10400</v>
      </c>
      <c r="N3826" t="s">
        <v>572</v>
      </c>
      <c r="O3826">
        <v>20201111</v>
      </c>
      <c r="P3826">
        <v>20201111</v>
      </c>
      <c r="Q3826">
        <v>1180</v>
      </c>
      <c r="R3826">
        <v>0</v>
      </c>
      <c r="T3826" t="s">
        <v>63</v>
      </c>
      <c r="V3826" s="17">
        <f t="shared" si="1054"/>
        <v>3</v>
      </c>
      <c r="W3826">
        <v>3000</v>
      </c>
      <c r="X3826" t="s">
        <v>7065</v>
      </c>
      <c r="Y3826" t="s">
        <v>569</v>
      </c>
      <c r="Z3826">
        <v>20201111</v>
      </c>
      <c r="AA3826" t="s">
        <v>1947</v>
      </c>
      <c r="AB3826" s="17">
        <v>1</v>
      </c>
      <c r="AC3826" s="17" t="str">
        <f>IFERROR(VLOOKUP(A3826,[1]Cruces!AJ:AK,2,0),VLOOKUP(CONCATENATE(X3826,AA3826),[1]Cruces!G:H,2,0))</f>
        <v>Solicitud por BT</v>
      </c>
      <c r="AD3826" s="17">
        <f t="shared" si="1040"/>
        <v>11</v>
      </c>
      <c r="AE3826" s="17">
        <f t="shared" si="1041"/>
        <v>11</v>
      </c>
      <c r="AF3826" s="17">
        <f t="shared" si="1042"/>
        <v>2020</v>
      </c>
      <c r="AG3826" s="17" t="str">
        <f>IFERROR(VLOOKUP(MID(A3826,2,4)*1,[1]Cruces!K:L,2,0),"Verificar")</f>
        <v>Atlántico Norte</v>
      </c>
      <c r="AH3826" s="17">
        <f t="shared" ca="1" si="1043"/>
        <v>14</v>
      </c>
      <c r="AI3826" s="17" t="str">
        <f>IFERROR(VLOOKUP(U3826,[1]Cruces!$O$1:$P$6,2,0),"Sin Orden")</f>
        <v>Sin Orden</v>
      </c>
      <c r="AJ3826" s="17">
        <f t="shared" si="1044"/>
        <v>11</v>
      </c>
      <c r="AK3826" s="17">
        <f t="shared" si="1045"/>
        <v>11</v>
      </c>
      <c r="AL3826" s="17">
        <f t="shared" si="1046"/>
        <v>2020</v>
      </c>
      <c r="AM3826" s="17">
        <f t="shared" ca="1" si="1047"/>
        <v>14</v>
      </c>
      <c r="AN3826" s="18" t="str">
        <f>IFERROR(VLOOKUP(R3826*1,'[1]Ordenes de Servicio'!G:K,5,0),"No Cruza")</f>
        <v>No Cruza</v>
      </c>
      <c r="AO3826" s="17">
        <f t="shared" ca="1" si="1048"/>
        <v>14</v>
      </c>
      <c r="AP3826" s="17">
        <f t="shared" si="1049"/>
        <v>11</v>
      </c>
      <c r="AQ3826" s="17">
        <f t="shared" si="1050"/>
        <v>11</v>
      </c>
      <c r="AR3826" s="17">
        <f t="shared" si="1051"/>
        <v>2020</v>
      </c>
      <c r="AS3826" s="17">
        <f t="shared" ca="1" si="1052"/>
        <v>14</v>
      </c>
      <c r="AT3826" s="17" t="str">
        <f t="shared" ca="1" si="1055"/>
        <v>No</v>
      </c>
      <c r="AU3826" s="17">
        <f t="shared" si="1053"/>
        <v>0</v>
      </c>
      <c r="AV3826" s="17" t="str">
        <f>+VLOOKUP(B3826,[1]Cruces!S:T,2,0)</f>
        <v>1. Solicitud</v>
      </c>
    </row>
    <row r="3827" spans="1:48" hidden="1" x14ac:dyDescent="0.25">
      <c r="A3827" s="22" t="s">
        <v>10401</v>
      </c>
      <c r="B3827" t="s">
        <v>6595</v>
      </c>
      <c r="C3827">
        <v>0</v>
      </c>
      <c r="D3827">
        <v>0</v>
      </c>
      <c r="E3827" t="s">
        <v>55</v>
      </c>
      <c r="F3827" t="s">
        <v>3386</v>
      </c>
      <c r="G3827" t="s">
        <v>10402</v>
      </c>
      <c r="H3827">
        <v>3042091554</v>
      </c>
      <c r="I3827" t="s">
        <v>71</v>
      </c>
      <c r="J3827" t="s">
        <v>59</v>
      </c>
      <c r="K3827" t="s">
        <v>10403</v>
      </c>
      <c r="L3827" t="s">
        <v>7498</v>
      </c>
      <c r="M3827" t="s">
        <v>7499</v>
      </c>
      <c r="N3827" t="s">
        <v>6600</v>
      </c>
      <c r="O3827">
        <v>20200221</v>
      </c>
      <c r="P3827">
        <v>20200303</v>
      </c>
      <c r="Q3827">
        <v>1110</v>
      </c>
      <c r="R3827">
        <v>27210952</v>
      </c>
      <c r="S3827" t="s">
        <v>6601</v>
      </c>
      <c r="T3827" t="s">
        <v>63</v>
      </c>
      <c r="U3827" t="s">
        <v>91</v>
      </c>
      <c r="V3827" s="17">
        <f t="shared" si="1054"/>
        <v>3</v>
      </c>
      <c r="W3827">
        <v>3000</v>
      </c>
      <c r="X3827" t="s">
        <v>7065</v>
      </c>
      <c r="Y3827" t="s">
        <v>6595</v>
      </c>
      <c r="Z3827">
        <v>20200303</v>
      </c>
      <c r="AA3827" t="s">
        <v>1947</v>
      </c>
      <c r="AB3827" s="17">
        <v>1</v>
      </c>
      <c r="AC3827" s="17" t="str">
        <f>IFERROR(VLOOKUP(A3827,[1]Cruces!AJ:AK,2,0),VLOOKUP(CONCATENATE(X3827,AA3827),[1]Cruces!G:H,2,0))</f>
        <v>Solicitud por BT</v>
      </c>
      <c r="AD3827" s="17">
        <f t="shared" si="1040"/>
        <v>21</v>
      </c>
      <c r="AE3827" s="17">
        <f t="shared" si="1041"/>
        <v>2</v>
      </c>
      <c r="AF3827" s="17">
        <f t="shared" si="1042"/>
        <v>2020</v>
      </c>
      <c r="AG3827" s="17" t="str">
        <f>IFERROR(VLOOKUP(MID(A3827,2,4)*1,[1]Cruces!K:L,2,0),"Verificar")</f>
        <v>Atlántico Norte</v>
      </c>
      <c r="AH3827" s="17">
        <f t="shared" ca="1" si="1043"/>
        <v>278</v>
      </c>
      <c r="AI3827" s="17" t="str">
        <f>IFERROR(VLOOKUP(U3827,[1]Cruces!$O$1:$P$6,2,0),"Sin Orden")</f>
        <v>Resuelta</v>
      </c>
      <c r="AJ3827" s="17">
        <f t="shared" si="1044"/>
        <v>3</v>
      </c>
      <c r="AK3827" s="17">
        <f t="shared" si="1045"/>
        <v>3</v>
      </c>
      <c r="AL3827" s="17">
        <f t="shared" si="1046"/>
        <v>2020</v>
      </c>
      <c r="AM3827" s="17">
        <f t="shared" ca="1" si="1047"/>
        <v>267</v>
      </c>
      <c r="AN3827" s="18" t="str">
        <f>IFERROR(VLOOKUP(R3827*1,'[1]Ordenes de Servicio'!G:K,5,0),"No Cruza")</f>
        <v>No Cruza</v>
      </c>
      <c r="AO3827" s="17">
        <f t="shared" ca="1" si="1048"/>
        <v>11</v>
      </c>
      <c r="AP3827" s="17">
        <f t="shared" si="1049"/>
        <v>3</v>
      </c>
      <c r="AQ3827" s="17">
        <f t="shared" si="1050"/>
        <v>3</v>
      </c>
      <c r="AR3827" s="17">
        <f t="shared" si="1051"/>
        <v>2020</v>
      </c>
      <c r="AS3827" s="17">
        <f t="shared" ca="1" si="1052"/>
        <v>267</v>
      </c>
      <c r="AT3827" s="17" t="str">
        <f t="shared" ca="1" si="1055"/>
        <v>No</v>
      </c>
      <c r="AU3827" s="17">
        <f t="shared" si="1053"/>
        <v>0</v>
      </c>
      <c r="AV3827" s="17" t="str">
        <f>+VLOOKUP(B3827,[1]Cruces!S:T,2,0)</f>
        <v>7. Ejecución en Campo OS BT</v>
      </c>
    </row>
    <row r="3828" spans="1:48" hidden="1" x14ac:dyDescent="0.25">
      <c r="A3828" s="22" t="s">
        <v>10404</v>
      </c>
      <c r="B3828" t="s">
        <v>569</v>
      </c>
      <c r="C3828">
        <v>0</v>
      </c>
      <c r="D3828">
        <v>0</v>
      </c>
      <c r="E3828" t="s">
        <v>55</v>
      </c>
      <c r="F3828" t="s">
        <v>7082</v>
      </c>
      <c r="G3828" t="s">
        <v>10405</v>
      </c>
      <c r="H3828">
        <v>3107203722</v>
      </c>
      <c r="I3828" t="s">
        <v>71</v>
      </c>
      <c r="J3828" t="s">
        <v>59</v>
      </c>
      <c r="K3828" t="s">
        <v>97</v>
      </c>
      <c r="L3828" t="s">
        <v>7503</v>
      </c>
      <c r="M3828" t="s">
        <v>7504</v>
      </c>
      <c r="N3828" t="s">
        <v>572</v>
      </c>
      <c r="O3828">
        <v>20201112</v>
      </c>
      <c r="P3828">
        <v>20201112</v>
      </c>
      <c r="Q3828">
        <v>1180</v>
      </c>
      <c r="R3828">
        <v>0</v>
      </c>
      <c r="S3828" s="17"/>
      <c r="T3828" t="s">
        <v>63</v>
      </c>
      <c r="V3828" s="17">
        <f t="shared" si="1054"/>
        <v>3</v>
      </c>
      <c r="W3828">
        <v>3000</v>
      </c>
      <c r="X3828" t="s">
        <v>7065</v>
      </c>
      <c r="Y3828" t="s">
        <v>569</v>
      </c>
      <c r="Z3828">
        <v>20201112</v>
      </c>
      <c r="AA3828" t="s">
        <v>1947</v>
      </c>
      <c r="AB3828" s="17">
        <v>1</v>
      </c>
      <c r="AC3828" s="17" t="str">
        <f>IFERROR(VLOOKUP(A3828,[1]Cruces!AJ:AK,2,0),VLOOKUP(CONCATENATE(X3828,AA3828),[1]Cruces!G:H,2,0))</f>
        <v>Solicitud por BT</v>
      </c>
      <c r="AD3828" s="17">
        <f t="shared" si="1040"/>
        <v>12</v>
      </c>
      <c r="AE3828" s="17">
        <f t="shared" si="1041"/>
        <v>11</v>
      </c>
      <c r="AF3828" s="17">
        <f t="shared" si="1042"/>
        <v>2020</v>
      </c>
      <c r="AG3828" s="17" t="str">
        <f>IFERROR(VLOOKUP(MID(A3828,2,4)*1,[1]Cruces!K:L,2,0),"Verificar")</f>
        <v>Atlántico Norte</v>
      </c>
      <c r="AH3828" s="17">
        <f t="shared" ca="1" si="1043"/>
        <v>13</v>
      </c>
      <c r="AI3828" s="17" t="str">
        <f>IFERROR(VLOOKUP(U3828,[1]Cruces!$O$1:$P$6,2,0),"Sin Orden")</f>
        <v>Sin Orden</v>
      </c>
      <c r="AJ3828" s="17">
        <f t="shared" si="1044"/>
        <v>12</v>
      </c>
      <c r="AK3828" s="17">
        <f t="shared" si="1045"/>
        <v>11</v>
      </c>
      <c r="AL3828" s="17">
        <f t="shared" si="1046"/>
        <v>2020</v>
      </c>
      <c r="AM3828" s="17">
        <f t="shared" ca="1" si="1047"/>
        <v>13</v>
      </c>
      <c r="AN3828" s="18" t="str">
        <f>IFERROR(VLOOKUP(R3828*1,'[1]Ordenes de Servicio'!G:K,5,0),"No Cruza")</f>
        <v>No Cruza</v>
      </c>
      <c r="AO3828" s="17">
        <f t="shared" ca="1" si="1048"/>
        <v>13</v>
      </c>
      <c r="AP3828" s="17">
        <f t="shared" si="1049"/>
        <v>12</v>
      </c>
      <c r="AQ3828" s="17">
        <f t="shared" si="1050"/>
        <v>11</v>
      </c>
      <c r="AR3828" s="17">
        <f t="shared" si="1051"/>
        <v>2020</v>
      </c>
      <c r="AS3828" s="17">
        <f t="shared" ca="1" si="1052"/>
        <v>13</v>
      </c>
      <c r="AT3828" s="17" t="str">
        <f t="shared" ca="1" si="1055"/>
        <v>No</v>
      </c>
      <c r="AU3828" s="17">
        <f t="shared" si="1053"/>
        <v>0</v>
      </c>
      <c r="AV3828" s="17" t="str">
        <f>+VLOOKUP(B3828,[1]Cruces!S:T,2,0)</f>
        <v>1. Solicitud</v>
      </c>
    </row>
    <row r="3829" spans="1:48" hidden="1" x14ac:dyDescent="0.25">
      <c r="A3829" s="22" t="s">
        <v>10406</v>
      </c>
      <c r="B3829" t="s">
        <v>1943</v>
      </c>
      <c r="C3829">
        <v>0</v>
      </c>
      <c r="D3829">
        <v>0</v>
      </c>
      <c r="E3829" t="s">
        <v>55</v>
      </c>
      <c r="F3829" t="s">
        <v>932</v>
      </c>
      <c r="G3829" t="s">
        <v>10407</v>
      </c>
      <c r="H3829">
        <v>3014719697</v>
      </c>
      <c r="I3829" t="s">
        <v>71</v>
      </c>
      <c r="J3829" t="s">
        <v>59</v>
      </c>
      <c r="K3829" t="s">
        <v>10408</v>
      </c>
      <c r="L3829" t="s">
        <v>7443</v>
      </c>
      <c r="M3829" t="s">
        <v>7444</v>
      </c>
      <c r="N3829" t="s">
        <v>1946</v>
      </c>
      <c r="O3829">
        <v>20201113</v>
      </c>
      <c r="P3829">
        <v>20201113</v>
      </c>
      <c r="Q3829">
        <v>3410</v>
      </c>
      <c r="R3829">
        <v>28282715</v>
      </c>
      <c r="S3829" t="s">
        <v>6601</v>
      </c>
      <c r="T3829" t="s">
        <v>63</v>
      </c>
      <c r="U3829" t="s">
        <v>77</v>
      </c>
      <c r="V3829" s="17">
        <f t="shared" si="1054"/>
        <v>2</v>
      </c>
      <c r="W3829">
        <v>2000</v>
      </c>
      <c r="X3829" t="s">
        <v>7065</v>
      </c>
      <c r="Y3829" t="s">
        <v>1943</v>
      </c>
      <c r="Z3829">
        <v>20201113</v>
      </c>
      <c r="AA3829" t="s">
        <v>1947</v>
      </c>
      <c r="AB3829" s="17">
        <v>1</v>
      </c>
      <c r="AC3829" s="17" t="str">
        <f>IFERROR(VLOOKUP(A3829,[1]Cruces!AJ:AK,2,0),VLOOKUP(CONCATENATE(X3829,AA3829),[1]Cruces!G:H,2,0))</f>
        <v>Solicitud por BT</v>
      </c>
      <c r="AD3829" s="17">
        <f t="shared" si="1040"/>
        <v>13</v>
      </c>
      <c r="AE3829" s="17">
        <f t="shared" si="1041"/>
        <v>11</v>
      </c>
      <c r="AF3829" s="17">
        <f t="shared" si="1042"/>
        <v>2020</v>
      </c>
      <c r="AG3829" s="17" t="str">
        <f>IFERROR(VLOOKUP(MID(A3829,2,4)*1,[1]Cruces!K:L,2,0),"Verificar")</f>
        <v>Magdalena</v>
      </c>
      <c r="AH3829" s="17">
        <f t="shared" ca="1" si="1043"/>
        <v>12</v>
      </c>
      <c r="AI3829" s="17" t="str">
        <f>IFERROR(VLOOKUP(U3829,[1]Cruces!$O$1:$P$6,2,0),"Sin Orden")</f>
        <v>Pendiente</v>
      </c>
      <c r="AJ3829" s="17">
        <f t="shared" si="1044"/>
        <v>13</v>
      </c>
      <c r="AK3829" s="17">
        <f t="shared" si="1045"/>
        <v>11</v>
      </c>
      <c r="AL3829" s="17">
        <f t="shared" si="1046"/>
        <v>2020</v>
      </c>
      <c r="AM3829" s="17">
        <f t="shared" ca="1" si="1047"/>
        <v>12</v>
      </c>
      <c r="AN3829" s="18" t="str">
        <f>IFERROR(VLOOKUP(R3829*1,'[1]Ordenes de Servicio'!G:K,5,0),"No Cruza")</f>
        <v>No Cruza</v>
      </c>
      <c r="AO3829" s="17">
        <f t="shared" ca="1" si="1048"/>
        <v>12</v>
      </c>
      <c r="AP3829" s="17">
        <f t="shared" si="1049"/>
        <v>13</v>
      </c>
      <c r="AQ3829" s="17">
        <f t="shared" si="1050"/>
        <v>11</v>
      </c>
      <c r="AR3829" s="17">
        <f t="shared" si="1051"/>
        <v>2020</v>
      </c>
      <c r="AS3829" s="17">
        <f t="shared" ca="1" si="1052"/>
        <v>12</v>
      </c>
      <c r="AT3829" s="17" t="str">
        <f t="shared" ca="1" si="1055"/>
        <v>No</v>
      </c>
      <c r="AU3829" s="17">
        <f t="shared" si="1053"/>
        <v>0</v>
      </c>
      <c r="AV3829" s="17" t="str">
        <f>+VLOOKUP(B3829,[1]Cruces!S:T,2,0)</f>
        <v>7. Ejecución en Campo OS BT</v>
      </c>
    </row>
    <row r="3830" spans="1:48" hidden="1" x14ac:dyDescent="0.25">
      <c r="A3830" s="22" t="s">
        <v>10409</v>
      </c>
      <c r="B3830" t="s">
        <v>569</v>
      </c>
      <c r="C3830">
        <v>0</v>
      </c>
      <c r="D3830">
        <v>0</v>
      </c>
      <c r="E3830" t="s">
        <v>55</v>
      </c>
      <c r="F3830" t="s">
        <v>5366</v>
      </c>
      <c r="G3830" t="s">
        <v>10410</v>
      </c>
      <c r="H3830">
        <v>3124325024</v>
      </c>
      <c r="I3830" t="s">
        <v>71</v>
      </c>
      <c r="J3830" t="s">
        <v>59</v>
      </c>
      <c r="K3830" t="s">
        <v>10411</v>
      </c>
      <c r="L3830" t="s">
        <v>5368</v>
      </c>
      <c r="M3830" t="s">
        <v>5369</v>
      </c>
      <c r="N3830" t="s">
        <v>572</v>
      </c>
      <c r="O3830">
        <v>20201030</v>
      </c>
      <c r="P3830">
        <v>20201030</v>
      </c>
      <c r="Q3830">
        <v>9510</v>
      </c>
      <c r="R3830">
        <v>0</v>
      </c>
      <c r="S3830" s="17"/>
      <c r="T3830" t="s">
        <v>63</v>
      </c>
      <c r="V3830" s="17">
        <f t="shared" si="1054"/>
        <v>3</v>
      </c>
      <c r="W3830">
        <v>3000</v>
      </c>
      <c r="X3830" t="s">
        <v>7065</v>
      </c>
      <c r="Y3830" t="s">
        <v>569</v>
      </c>
      <c r="Z3830">
        <v>20201030</v>
      </c>
      <c r="AA3830" t="s">
        <v>1947</v>
      </c>
      <c r="AB3830" s="17">
        <v>1</v>
      </c>
      <c r="AC3830" s="17" t="str">
        <f>IFERROR(VLOOKUP(A3830,[1]Cruces!AJ:AK,2,0),VLOOKUP(CONCATENATE(X3830,AA3830),[1]Cruces!G:H,2,0))</f>
        <v>Solicitud por BT</v>
      </c>
      <c r="AD3830" s="17">
        <f t="shared" si="1040"/>
        <v>30</v>
      </c>
      <c r="AE3830" s="17">
        <f t="shared" si="1041"/>
        <v>10</v>
      </c>
      <c r="AF3830" s="17">
        <f t="shared" si="1042"/>
        <v>2020</v>
      </c>
      <c r="AG3830" s="17" t="str">
        <f>IFERROR(VLOOKUP(MID(A3830,2,4)*1,[1]Cruces!K:L,2,0),"Verificar")</f>
        <v>Atlántico Norte</v>
      </c>
      <c r="AH3830" s="17">
        <f t="shared" ca="1" si="1043"/>
        <v>26</v>
      </c>
      <c r="AI3830" s="17" t="str">
        <f>IFERROR(VLOOKUP(U3830,[1]Cruces!$O$1:$P$6,2,0),"Sin Orden")</f>
        <v>Sin Orden</v>
      </c>
      <c r="AJ3830" s="17">
        <f t="shared" si="1044"/>
        <v>30</v>
      </c>
      <c r="AK3830" s="17">
        <f t="shared" si="1045"/>
        <v>10</v>
      </c>
      <c r="AL3830" s="17">
        <f t="shared" si="1046"/>
        <v>2020</v>
      </c>
      <c r="AM3830" s="17">
        <f t="shared" ca="1" si="1047"/>
        <v>26</v>
      </c>
      <c r="AN3830" s="18" t="str">
        <f>IFERROR(VLOOKUP(R3830*1,'[1]Ordenes de Servicio'!G:K,5,0),"No Cruza")</f>
        <v>No Cruza</v>
      </c>
      <c r="AO3830" s="17">
        <f t="shared" ca="1" si="1048"/>
        <v>26</v>
      </c>
      <c r="AP3830" s="17">
        <f t="shared" si="1049"/>
        <v>30</v>
      </c>
      <c r="AQ3830" s="17">
        <f t="shared" si="1050"/>
        <v>10</v>
      </c>
      <c r="AR3830" s="17">
        <f t="shared" si="1051"/>
        <v>2020</v>
      </c>
      <c r="AS3830" s="17">
        <f t="shared" ca="1" si="1052"/>
        <v>26</v>
      </c>
      <c r="AT3830" s="17" t="str">
        <f t="shared" ca="1" si="1055"/>
        <v>No</v>
      </c>
      <c r="AU3830" s="17">
        <f t="shared" si="1053"/>
        <v>0</v>
      </c>
      <c r="AV3830" s="17" t="str">
        <f>+VLOOKUP(B3830,[1]Cruces!S:T,2,0)</f>
        <v>1. Solicitud</v>
      </c>
    </row>
    <row r="3831" spans="1:48" hidden="1" x14ac:dyDescent="0.25">
      <c r="A3831" s="22" t="s">
        <v>10412</v>
      </c>
      <c r="B3831" t="s">
        <v>569</v>
      </c>
      <c r="C3831">
        <v>0</v>
      </c>
      <c r="D3831">
        <v>0</v>
      </c>
      <c r="E3831" t="s">
        <v>55</v>
      </c>
      <c r="F3831" t="s">
        <v>7098</v>
      </c>
      <c r="G3831" t="s">
        <v>10413</v>
      </c>
      <c r="H3831">
        <v>3175242</v>
      </c>
      <c r="I3831" t="s">
        <v>71</v>
      </c>
      <c r="J3831" t="s">
        <v>59</v>
      </c>
      <c r="K3831" t="s">
        <v>97</v>
      </c>
      <c r="L3831" t="s">
        <v>7101</v>
      </c>
      <c r="M3831" t="s">
        <v>7102</v>
      </c>
      <c r="N3831" t="s">
        <v>572</v>
      </c>
      <c r="O3831">
        <v>20201119</v>
      </c>
      <c r="P3831">
        <v>20201119</v>
      </c>
      <c r="Q3831">
        <v>1180</v>
      </c>
      <c r="R3831">
        <v>0</v>
      </c>
      <c r="T3831" t="s">
        <v>63</v>
      </c>
      <c r="V3831" s="17">
        <f t="shared" si="1054"/>
        <v>3</v>
      </c>
      <c r="W3831">
        <v>3000</v>
      </c>
      <c r="X3831" t="s">
        <v>7065</v>
      </c>
      <c r="Y3831" t="s">
        <v>569</v>
      </c>
      <c r="Z3831">
        <v>20201119</v>
      </c>
      <c r="AA3831" t="s">
        <v>1947</v>
      </c>
      <c r="AB3831" s="17">
        <v>1</v>
      </c>
      <c r="AC3831" s="17" t="str">
        <f>IFERROR(VLOOKUP(A3831,[1]Cruces!AJ:AK,2,0),VLOOKUP(CONCATENATE(X3831,AA3831),[1]Cruces!G:H,2,0))</f>
        <v>Solicitud por BT</v>
      </c>
      <c r="AD3831" s="17">
        <f t="shared" si="1040"/>
        <v>19</v>
      </c>
      <c r="AE3831" s="17">
        <f t="shared" si="1041"/>
        <v>11</v>
      </c>
      <c r="AF3831" s="17">
        <f t="shared" si="1042"/>
        <v>2020</v>
      </c>
      <c r="AG3831" s="17" t="str">
        <f>IFERROR(VLOOKUP(MID(A3831,2,4)*1,[1]Cruces!K:L,2,0),"Verificar")</f>
        <v>Atlántico Norte</v>
      </c>
      <c r="AH3831" s="17">
        <f t="shared" ca="1" si="1043"/>
        <v>6</v>
      </c>
      <c r="AI3831" s="17" t="str">
        <f>IFERROR(VLOOKUP(U3831,[1]Cruces!$O$1:$P$6,2,0),"Sin Orden")</f>
        <v>Sin Orden</v>
      </c>
      <c r="AJ3831" s="17">
        <f t="shared" si="1044"/>
        <v>19</v>
      </c>
      <c r="AK3831" s="17">
        <f t="shared" si="1045"/>
        <v>11</v>
      </c>
      <c r="AL3831" s="17">
        <f t="shared" si="1046"/>
        <v>2020</v>
      </c>
      <c r="AM3831" s="17">
        <f t="shared" ca="1" si="1047"/>
        <v>6</v>
      </c>
      <c r="AN3831" s="18" t="str">
        <f>IFERROR(VLOOKUP(R3831*1,'[1]Ordenes de Servicio'!G:K,5,0),"No Cruza")</f>
        <v>No Cruza</v>
      </c>
      <c r="AO3831" s="17">
        <f t="shared" ca="1" si="1048"/>
        <v>6</v>
      </c>
      <c r="AP3831" s="17">
        <f t="shared" si="1049"/>
        <v>19</v>
      </c>
      <c r="AQ3831" s="17">
        <f t="shared" si="1050"/>
        <v>11</v>
      </c>
      <c r="AR3831" s="17">
        <f t="shared" si="1051"/>
        <v>2020</v>
      </c>
      <c r="AS3831" s="17">
        <f t="shared" ca="1" si="1052"/>
        <v>6</v>
      </c>
      <c r="AT3831" s="17" t="str">
        <f t="shared" ca="1" si="1055"/>
        <v>No</v>
      </c>
      <c r="AU3831" s="17">
        <f t="shared" si="1053"/>
        <v>0</v>
      </c>
      <c r="AV3831" s="17" t="str">
        <f>+VLOOKUP(B3831,[1]Cruces!S:T,2,0)</f>
        <v>1. Solicitud</v>
      </c>
    </row>
    <row r="3832" spans="1:48" hidden="1" x14ac:dyDescent="0.25">
      <c r="A3832" s="22" t="s">
        <v>6758</v>
      </c>
      <c r="B3832" t="s">
        <v>68</v>
      </c>
      <c r="C3832">
        <v>5628219</v>
      </c>
      <c r="D3832">
        <v>25636892</v>
      </c>
      <c r="E3832" t="s">
        <v>93</v>
      </c>
      <c r="F3832" t="s">
        <v>126</v>
      </c>
      <c r="G3832" t="s">
        <v>6759</v>
      </c>
      <c r="H3832">
        <v>7272818</v>
      </c>
      <c r="I3832" t="s">
        <v>71</v>
      </c>
      <c r="J3832" t="s">
        <v>6760</v>
      </c>
      <c r="K3832" t="s">
        <v>97</v>
      </c>
      <c r="L3832" t="s">
        <v>129</v>
      </c>
      <c r="M3832" t="s">
        <v>130</v>
      </c>
      <c r="N3832" t="s">
        <v>75</v>
      </c>
      <c r="O3832">
        <v>20190619</v>
      </c>
      <c r="P3832">
        <v>20190808</v>
      </c>
      <c r="Q3832">
        <v>3310</v>
      </c>
      <c r="R3832">
        <v>26437428</v>
      </c>
      <c r="S3832" t="s">
        <v>100</v>
      </c>
      <c r="T3832" t="s">
        <v>63</v>
      </c>
      <c r="U3832" t="s">
        <v>91</v>
      </c>
      <c r="V3832" s="17">
        <f t="shared" si="1054"/>
        <v>50</v>
      </c>
      <c r="W3832">
        <v>50000</v>
      </c>
      <c r="X3832" t="s">
        <v>89</v>
      </c>
      <c r="Y3832" t="s">
        <v>136</v>
      </c>
      <c r="Z3832">
        <v>20191206</v>
      </c>
      <c r="AA3832" t="s">
        <v>78</v>
      </c>
      <c r="AB3832" s="17">
        <v>1</v>
      </c>
      <c r="AC3832" s="17" t="str">
        <f>IFERROR(VLOOKUP(A3832,[1]Cruces!AJ:AK,2,0),VLOOKUP(CONCATENATE(X3832,AA3832),[1]Cruces!G:H,2,0))</f>
        <v>Solicitud de Obra</v>
      </c>
      <c r="AD3832" s="17">
        <f t="shared" si="1040"/>
        <v>19</v>
      </c>
      <c r="AE3832" s="17">
        <f t="shared" si="1041"/>
        <v>6</v>
      </c>
      <c r="AF3832" s="17">
        <f t="shared" si="1042"/>
        <v>2019</v>
      </c>
      <c r="AG3832" s="17" t="str">
        <f>IFERROR(VLOOKUP(MID(A3832,2,4)*1,[1]Cruces!K:L,2,0),"Verificar")</f>
        <v>Guajira</v>
      </c>
      <c r="AH3832" s="17">
        <f t="shared" ca="1" si="1043"/>
        <v>525</v>
      </c>
      <c r="AI3832" s="17" t="str">
        <f>IFERROR(VLOOKUP(U3832,[1]Cruces!$O$1:$P$6,2,0),"Sin Orden")</f>
        <v>Resuelta</v>
      </c>
      <c r="AJ3832" s="17">
        <f t="shared" si="1044"/>
        <v>6</v>
      </c>
      <c r="AK3832" s="17">
        <f t="shared" si="1045"/>
        <v>12</v>
      </c>
      <c r="AL3832" s="17">
        <f t="shared" si="1046"/>
        <v>2019</v>
      </c>
      <c r="AM3832" s="17">
        <f t="shared" ca="1" si="1047"/>
        <v>355</v>
      </c>
      <c r="AN3832" s="18" t="str">
        <f>IFERROR(VLOOKUP(R3832*1,'[1]Ordenes de Servicio'!G:K,5,0),"No Cruza")</f>
        <v>No Cruza</v>
      </c>
      <c r="AO3832" s="17">
        <f t="shared" ca="1" si="1048"/>
        <v>170</v>
      </c>
      <c r="AP3832" s="17">
        <f t="shared" si="1049"/>
        <v>8</v>
      </c>
      <c r="AQ3832" s="17">
        <f t="shared" si="1050"/>
        <v>8</v>
      </c>
      <c r="AR3832" s="17">
        <f t="shared" si="1051"/>
        <v>2019</v>
      </c>
      <c r="AS3832" s="17">
        <f t="shared" ca="1" si="1052"/>
        <v>475</v>
      </c>
      <c r="AT3832" s="17" t="str">
        <f t="shared" ca="1" si="1055"/>
        <v>Si</v>
      </c>
      <c r="AU3832" s="17">
        <f t="shared" si="1053"/>
        <v>120</v>
      </c>
      <c r="AV3832" s="17" t="str">
        <f>+VLOOKUP(B3832,[1]Cruces!S:T,2,0)</f>
        <v>5. Consultoría / Adjudicación</v>
      </c>
    </row>
    <row r="3833" spans="1:48" hidden="1" x14ac:dyDescent="0.25">
      <c r="A3833" s="22" t="s">
        <v>6761</v>
      </c>
      <c r="B3833" t="s">
        <v>68</v>
      </c>
      <c r="C3833">
        <v>0</v>
      </c>
      <c r="D3833">
        <v>0</v>
      </c>
      <c r="E3833" t="s">
        <v>55</v>
      </c>
      <c r="F3833" t="s">
        <v>932</v>
      </c>
      <c r="G3833" t="s">
        <v>6762</v>
      </c>
      <c r="H3833">
        <v>3145290093</v>
      </c>
      <c r="I3833" t="s">
        <v>71</v>
      </c>
      <c r="J3833" t="s">
        <v>59</v>
      </c>
      <c r="K3833" t="s">
        <v>97</v>
      </c>
      <c r="L3833" t="s">
        <v>935</v>
      </c>
      <c r="M3833" t="s">
        <v>936</v>
      </c>
      <c r="N3833" t="s">
        <v>75</v>
      </c>
      <c r="O3833">
        <v>20200717</v>
      </c>
      <c r="P3833">
        <v>20200812</v>
      </c>
      <c r="Q3833">
        <v>9353</v>
      </c>
      <c r="R3833">
        <v>28260676</v>
      </c>
      <c r="S3833" s="17" t="s">
        <v>76</v>
      </c>
      <c r="T3833" t="s">
        <v>63</v>
      </c>
      <c r="U3833" t="s">
        <v>640</v>
      </c>
      <c r="V3833" s="17">
        <f t="shared" si="1054"/>
        <v>50</v>
      </c>
      <c r="W3833">
        <v>50000</v>
      </c>
      <c r="X3833" t="s">
        <v>64</v>
      </c>
      <c r="Y3833" t="s">
        <v>68</v>
      </c>
      <c r="Z3833">
        <v>20200812</v>
      </c>
      <c r="AA3833" t="s">
        <v>78</v>
      </c>
      <c r="AB3833" s="17">
        <v>1</v>
      </c>
      <c r="AC3833" s="17" t="str">
        <f>IFERROR(VLOOKUP(A3833,[1]Cruces!AJ:AK,2,0),VLOOKUP(CONCATENATE(X3833,AA3833),[1]Cruces!G:H,2,0))</f>
        <v>Solicitud de Obra</v>
      </c>
      <c r="AD3833" s="17">
        <f t="shared" si="1040"/>
        <v>17</v>
      </c>
      <c r="AE3833" s="17">
        <f t="shared" si="1041"/>
        <v>7</v>
      </c>
      <c r="AF3833" s="17">
        <f t="shared" si="1042"/>
        <v>2020</v>
      </c>
      <c r="AG3833" s="17" t="str">
        <f>IFERROR(VLOOKUP(MID(A3833,2,4)*1,[1]Cruces!K:L,2,0),"Verificar")</f>
        <v>Magdalena</v>
      </c>
      <c r="AH3833" s="17">
        <f t="shared" ca="1" si="1043"/>
        <v>131</v>
      </c>
      <c r="AI3833" s="17" t="str">
        <f>IFERROR(VLOOKUP(U3833,[1]Cruces!$O$1:$P$6,2,0),"Sin Orden")</f>
        <v>Pendiente</v>
      </c>
      <c r="AJ3833" s="17">
        <f t="shared" si="1044"/>
        <v>12</v>
      </c>
      <c r="AK3833" s="17">
        <f t="shared" si="1045"/>
        <v>8</v>
      </c>
      <c r="AL3833" s="17">
        <f t="shared" si="1046"/>
        <v>2020</v>
      </c>
      <c r="AM3833" s="17">
        <f t="shared" ca="1" si="1047"/>
        <v>105</v>
      </c>
      <c r="AN3833" s="18" t="str">
        <f>IFERROR(VLOOKUP(R3833*1,'[1]Ordenes de Servicio'!G:K,5,0),"No Cruza")</f>
        <v>No Cruza</v>
      </c>
      <c r="AO3833" s="17">
        <f t="shared" ca="1" si="1048"/>
        <v>105</v>
      </c>
      <c r="AP3833" s="17">
        <f t="shared" si="1049"/>
        <v>12</v>
      </c>
      <c r="AQ3833" s="17">
        <f t="shared" si="1050"/>
        <v>8</v>
      </c>
      <c r="AR3833" s="17">
        <f t="shared" si="1051"/>
        <v>2020</v>
      </c>
      <c r="AS3833" s="17">
        <f t="shared" ca="1" si="1052"/>
        <v>105</v>
      </c>
      <c r="AT3833" s="17" t="str">
        <f t="shared" ca="1" si="1055"/>
        <v>No</v>
      </c>
      <c r="AU3833" s="17">
        <f t="shared" si="1053"/>
        <v>0</v>
      </c>
      <c r="AV3833" s="17" t="str">
        <f>+VLOOKUP(B3833,[1]Cruces!S:T,2,0)</f>
        <v>5. Consultoría / Adjudicación</v>
      </c>
    </row>
    <row r="3834" spans="1:48" hidden="1" x14ac:dyDescent="0.25">
      <c r="A3834" s="22" t="s">
        <v>6763</v>
      </c>
      <c r="B3834" t="s">
        <v>68</v>
      </c>
      <c r="C3834">
        <v>0</v>
      </c>
      <c r="D3834">
        <v>0</v>
      </c>
      <c r="E3834" t="s">
        <v>55</v>
      </c>
      <c r="F3834" t="s">
        <v>126</v>
      </c>
      <c r="G3834" t="s">
        <v>6764</v>
      </c>
      <c r="H3834">
        <v>0</v>
      </c>
      <c r="I3834" t="s">
        <v>71</v>
      </c>
      <c r="J3834" t="s">
        <v>59</v>
      </c>
      <c r="K3834" t="s">
        <v>6765</v>
      </c>
      <c r="L3834" t="s">
        <v>129</v>
      </c>
      <c r="M3834" t="s">
        <v>130</v>
      </c>
      <c r="N3834" t="s">
        <v>75</v>
      </c>
      <c r="O3834">
        <v>20200630</v>
      </c>
      <c r="P3834">
        <v>20200731</v>
      </c>
      <c r="Q3834">
        <v>9332</v>
      </c>
      <c r="R3834">
        <v>27909964</v>
      </c>
      <c r="S3834" s="17" t="s">
        <v>76</v>
      </c>
      <c r="T3834" t="s">
        <v>63</v>
      </c>
      <c r="U3834" t="s">
        <v>91</v>
      </c>
      <c r="V3834" s="17">
        <f t="shared" si="1054"/>
        <v>30</v>
      </c>
      <c r="W3834">
        <v>30000</v>
      </c>
      <c r="X3834" t="s">
        <v>64</v>
      </c>
      <c r="Y3834" t="s">
        <v>188</v>
      </c>
      <c r="Z3834">
        <v>20200731</v>
      </c>
      <c r="AA3834" t="s">
        <v>78</v>
      </c>
      <c r="AB3834" s="17">
        <v>1</v>
      </c>
      <c r="AC3834" s="17" t="str">
        <f>IFERROR(VLOOKUP(A3834,[1]Cruces!AJ:AK,2,0),VLOOKUP(CONCATENATE(X3834,AA3834),[1]Cruces!G:H,2,0))</f>
        <v>Solicitud de Obra</v>
      </c>
      <c r="AD3834" s="17">
        <f t="shared" si="1040"/>
        <v>30</v>
      </c>
      <c r="AE3834" s="17">
        <f t="shared" si="1041"/>
        <v>6</v>
      </c>
      <c r="AF3834" s="17">
        <f t="shared" si="1042"/>
        <v>2020</v>
      </c>
      <c r="AG3834" s="17" t="str">
        <f>IFERROR(VLOOKUP(MID(A3834,2,4)*1,[1]Cruces!K:L,2,0),"Verificar")</f>
        <v>Guajira</v>
      </c>
      <c r="AH3834" s="17">
        <f t="shared" ca="1" si="1043"/>
        <v>148</v>
      </c>
      <c r="AI3834" s="17" t="str">
        <f>IFERROR(VLOOKUP(U3834,[1]Cruces!$O$1:$P$6,2,0),"Sin Orden")</f>
        <v>Resuelta</v>
      </c>
      <c r="AJ3834" s="17">
        <f t="shared" si="1044"/>
        <v>31</v>
      </c>
      <c r="AK3834" s="17">
        <f t="shared" si="1045"/>
        <v>7</v>
      </c>
      <c r="AL3834" s="17">
        <f t="shared" si="1046"/>
        <v>2020</v>
      </c>
      <c r="AM3834" s="17">
        <f t="shared" ca="1" si="1047"/>
        <v>117</v>
      </c>
      <c r="AN3834" s="18" t="str">
        <f>IFERROR(VLOOKUP(R3834*1,'[1]Ordenes de Servicio'!G:K,5,0),"No Cruza")</f>
        <v>No Cruza</v>
      </c>
      <c r="AO3834" s="17">
        <f t="shared" ca="1" si="1048"/>
        <v>31</v>
      </c>
      <c r="AP3834" s="17">
        <f t="shared" si="1049"/>
        <v>31</v>
      </c>
      <c r="AQ3834" s="17">
        <f t="shared" si="1050"/>
        <v>7</v>
      </c>
      <c r="AR3834" s="17">
        <f t="shared" si="1051"/>
        <v>2020</v>
      </c>
      <c r="AS3834" s="17">
        <f t="shared" ca="1" si="1052"/>
        <v>117</v>
      </c>
      <c r="AT3834" s="17" t="str">
        <f t="shared" ca="1" si="1055"/>
        <v>No</v>
      </c>
      <c r="AU3834" s="17">
        <f t="shared" si="1053"/>
        <v>0</v>
      </c>
      <c r="AV3834" s="17" t="str">
        <f>+VLOOKUP(B3834,[1]Cruces!S:T,2,0)</f>
        <v>5. Consultoría / Adjudicación</v>
      </c>
    </row>
    <row r="3835" spans="1:48" hidden="1" x14ac:dyDescent="0.25">
      <c r="A3835" s="22" t="s">
        <v>10414</v>
      </c>
      <c r="B3835" t="s">
        <v>569</v>
      </c>
      <c r="C3835">
        <v>0</v>
      </c>
      <c r="D3835">
        <v>0</v>
      </c>
      <c r="E3835" t="s">
        <v>55</v>
      </c>
      <c r="F3835" t="s">
        <v>7098</v>
      </c>
      <c r="G3835" t="s">
        <v>10415</v>
      </c>
      <c r="H3835">
        <v>3137974954</v>
      </c>
      <c r="I3835" t="s">
        <v>71</v>
      </c>
      <c r="J3835" t="s">
        <v>59</v>
      </c>
      <c r="K3835" t="s">
        <v>10416</v>
      </c>
      <c r="L3835" t="s">
        <v>7101</v>
      </c>
      <c r="M3835" t="s">
        <v>7102</v>
      </c>
      <c r="N3835" t="s">
        <v>572</v>
      </c>
      <c r="O3835">
        <v>20201012</v>
      </c>
      <c r="P3835">
        <v>20201012</v>
      </c>
      <c r="Q3835">
        <v>9510</v>
      </c>
      <c r="R3835">
        <v>0</v>
      </c>
      <c r="T3835" t="s">
        <v>63</v>
      </c>
      <c r="V3835" s="17">
        <f t="shared" si="1054"/>
        <v>3</v>
      </c>
      <c r="W3835">
        <v>3000</v>
      </c>
      <c r="X3835" t="s">
        <v>7065</v>
      </c>
      <c r="Y3835" t="s">
        <v>569</v>
      </c>
      <c r="Z3835">
        <v>20201012</v>
      </c>
      <c r="AA3835" t="s">
        <v>1947</v>
      </c>
      <c r="AB3835" s="17">
        <v>1</v>
      </c>
      <c r="AC3835" s="17" t="str">
        <f>IFERROR(VLOOKUP(A3835,[1]Cruces!AJ:AK,2,0),VLOOKUP(CONCATENATE(X3835,AA3835),[1]Cruces!G:H,2,0))</f>
        <v>Solicitud por BT</v>
      </c>
      <c r="AD3835" s="17">
        <f t="shared" si="1040"/>
        <v>12</v>
      </c>
      <c r="AE3835" s="17">
        <f t="shared" si="1041"/>
        <v>10</v>
      </c>
      <c r="AF3835" s="17">
        <f t="shared" si="1042"/>
        <v>2020</v>
      </c>
      <c r="AG3835" s="17" t="str">
        <f>IFERROR(VLOOKUP(MID(A3835,2,4)*1,[1]Cruces!K:L,2,0),"Verificar")</f>
        <v>Atlántico Norte</v>
      </c>
      <c r="AH3835" s="17">
        <f t="shared" ca="1" si="1043"/>
        <v>44</v>
      </c>
      <c r="AI3835" s="17" t="str">
        <f>IFERROR(VLOOKUP(U3835,[1]Cruces!$O$1:$P$6,2,0),"Sin Orden")</f>
        <v>Sin Orden</v>
      </c>
      <c r="AJ3835" s="17">
        <f t="shared" si="1044"/>
        <v>12</v>
      </c>
      <c r="AK3835" s="17">
        <f t="shared" si="1045"/>
        <v>10</v>
      </c>
      <c r="AL3835" s="17">
        <f t="shared" si="1046"/>
        <v>2020</v>
      </c>
      <c r="AM3835" s="17">
        <f t="shared" ca="1" si="1047"/>
        <v>44</v>
      </c>
      <c r="AN3835" s="18" t="str">
        <f>IFERROR(VLOOKUP(R3835*1,'[1]Ordenes de Servicio'!G:K,5,0),"No Cruza")</f>
        <v>No Cruza</v>
      </c>
      <c r="AO3835" s="17">
        <f t="shared" ca="1" si="1048"/>
        <v>44</v>
      </c>
      <c r="AP3835" s="17">
        <f t="shared" si="1049"/>
        <v>12</v>
      </c>
      <c r="AQ3835" s="17">
        <f t="shared" si="1050"/>
        <v>10</v>
      </c>
      <c r="AR3835" s="17">
        <f t="shared" si="1051"/>
        <v>2020</v>
      </c>
      <c r="AS3835" s="17">
        <f t="shared" ca="1" si="1052"/>
        <v>44</v>
      </c>
      <c r="AT3835" s="17" t="str">
        <f t="shared" ca="1" si="1055"/>
        <v>No</v>
      </c>
      <c r="AU3835" s="17">
        <f t="shared" si="1053"/>
        <v>0</v>
      </c>
      <c r="AV3835" s="17" t="str">
        <f>+VLOOKUP(B3835,[1]Cruces!S:T,2,0)</f>
        <v>1. Solicitud</v>
      </c>
    </row>
    <row r="3836" spans="1:48" hidden="1" x14ac:dyDescent="0.25">
      <c r="A3836" s="22" t="s">
        <v>10417</v>
      </c>
      <c r="B3836" t="s">
        <v>6595</v>
      </c>
      <c r="C3836">
        <v>6019412</v>
      </c>
      <c r="D3836">
        <v>34024961</v>
      </c>
      <c r="E3836" t="s">
        <v>93</v>
      </c>
      <c r="F3836" t="s">
        <v>3386</v>
      </c>
      <c r="G3836" t="s">
        <v>9143</v>
      </c>
      <c r="H3836">
        <v>3013895231</v>
      </c>
      <c r="I3836" t="s">
        <v>71</v>
      </c>
      <c r="J3836" t="s">
        <v>9144</v>
      </c>
      <c r="K3836" t="s">
        <v>9145</v>
      </c>
      <c r="L3836" t="s">
        <v>7498</v>
      </c>
      <c r="M3836" t="s">
        <v>7499</v>
      </c>
      <c r="N3836" t="s">
        <v>6600</v>
      </c>
      <c r="O3836">
        <v>20200828</v>
      </c>
      <c r="P3836">
        <v>20200910</v>
      </c>
      <c r="Q3836">
        <v>1110</v>
      </c>
      <c r="R3836">
        <v>28114348</v>
      </c>
      <c r="S3836" s="17" t="s">
        <v>7072</v>
      </c>
      <c r="T3836" t="s">
        <v>63</v>
      </c>
      <c r="U3836" t="s">
        <v>91</v>
      </c>
      <c r="V3836" s="17">
        <f t="shared" si="1054"/>
        <v>3</v>
      </c>
      <c r="W3836">
        <v>3000</v>
      </c>
      <c r="X3836" t="s">
        <v>89</v>
      </c>
      <c r="Y3836" t="s">
        <v>6595</v>
      </c>
      <c r="Z3836">
        <v>20200910</v>
      </c>
      <c r="AA3836" t="s">
        <v>1947</v>
      </c>
      <c r="AB3836" s="17">
        <v>1</v>
      </c>
      <c r="AC3836" s="17" t="str">
        <f>IFERROR(VLOOKUP(A3836,[1]Cruces!AJ:AK,2,0),VLOOKUP(CONCATENATE(X3836,AA3836),[1]Cruces!G:H,2,0))</f>
        <v>Solicitud por BT</v>
      </c>
      <c r="AD3836" s="17">
        <f t="shared" ref="AD3836:AD3893" si="1056">MID(O3836,7,2)*1</f>
        <v>28</v>
      </c>
      <c r="AE3836" s="17">
        <f t="shared" ref="AE3836:AE3893" si="1057">MID(O3836,5,2)*1</f>
        <v>8</v>
      </c>
      <c r="AF3836" s="17">
        <f t="shared" ref="AF3836:AF3893" si="1058">MID(O3836,1,4)*1</f>
        <v>2020</v>
      </c>
      <c r="AG3836" s="17" t="str">
        <f>IFERROR(VLOOKUP(MID(A3836,2,4)*1,[1]Cruces!K:L,2,0),"Verificar")</f>
        <v>Atlántico Norte</v>
      </c>
      <c r="AH3836" s="17">
        <f t="shared" ref="AH3836:AH3893" ca="1" si="1059">TODAY()-DATE(AF3836,AE3836,AD3836)</f>
        <v>89</v>
      </c>
      <c r="AI3836" s="17" t="str">
        <f>IFERROR(VLOOKUP(U3836,[1]Cruces!$O$1:$P$6,2,0),"Sin Orden")</f>
        <v>Resuelta</v>
      </c>
      <c r="AJ3836" s="17">
        <f t="shared" ref="AJ3836:AJ3893" si="1060">MID(Z3836,7,2)*1</f>
        <v>10</v>
      </c>
      <c r="AK3836" s="17">
        <f t="shared" ref="AK3836:AK3893" si="1061">MID(Z3836,5,2)*1</f>
        <v>9</v>
      </c>
      <c r="AL3836" s="17">
        <f t="shared" ref="AL3836:AL3893" si="1062">MID(Z3836,1,4)*1</f>
        <v>2020</v>
      </c>
      <c r="AM3836" s="17">
        <f t="shared" ref="AM3836:AM3893" ca="1" si="1063">+TODAY()-DATE(AL3836,AK3836,AJ3836)</f>
        <v>76</v>
      </c>
      <c r="AN3836" s="18" t="str">
        <f>IFERROR(VLOOKUP(R3836*1,'[1]Ordenes de Servicio'!G:K,5,0),"No Cruza")</f>
        <v>No Cruza</v>
      </c>
      <c r="AO3836" s="17">
        <f t="shared" ref="AO3836:AO3893" ca="1" si="1064">+IF(AI3836="Resuelta",DATE(AL3836,AK3836,AJ3836)-DATE(AF3836,AE3836,AD3836),TODAY()-DATE(AL3836,AK3836,AJ3836))</f>
        <v>13</v>
      </c>
      <c r="AP3836" s="17">
        <f t="shared" ref="AP3836:AP3893" si="1065">MID(P3836,7,2)*1</f>
        <v>10</v>
      </c>
      <c r="AQ3836" s="17">
        <f t="shared" ref="AQ3836:AQ3893" si="1066">MID(P3836,5,2)*1</f>
        <v>9</v>
      </c>
      <c r="AR3836" s="17">
        <f t="shared" ref="AR3836:AR3893" si="1067">MID(P3836,1,4)*1</f>
        <v>2020</v>
      </c>
      <c r="AS3836" s="17">
        <f t="shared" ref="AS3836:AS3893" ca="1" si="1068">+TODAY()-DATE(AR3836,AQ3836,AP3836)</f>
        <v>76</v>
      </c>
      <c r="AT3836" s="17" t="str">
        <f t="shared" ca="1" si="1055"/>
        <v>No</v>
      </c>
      <c r="AU3836" s="17">
        <f t="shared" ref="AU3836:AU3893" si="1069">IF(DATE(AL3836,AK3836,AJ3836)-DATE(AR3836,AQ3836,AP3836)&lt;0,DATE(AR3836,AQ3836,AP3836)-DATE(AL3836,AK3836,AJ3836),DATE(AL3836,AK3836,AJ3836)-DATE(AR3836,AQ3836,AP3836))</f>
        <v>0</v>
      </c>
      <c r="AV3836" s="17" t="str">
        <f>+VLOOKUP(B3836,[1]Cruces!S:T,2,0)</f>
        <v>7. Ejecución en Campo OS BT</v>
      </c>
    </row>
    <row r="3837" spans="1:48" hidden="1" x14ac:dyDescent="0.25">
      <c r="A3837" s="22" t="s">
        <v>6766</v>
      </c>
      <c r="B3837" t="s">
        <v>54</v>
      </c>
      <c r="C3837">
        <v>0</v>
      </c>
      <c r="D3837">
        <v>0</v>
      </c>
      <c r="E3837" t="s">
        <v>55</v>
      </c>
      <c r="F3837" t="s">
        <v>81</v>
      </c>
      <c r="G3837" t="s">
        <v>6767</v>
      </c>
      <c r="H3837">
        <v>7429797</v>
      </c>
      <c r="I3837" t="s">
        <v>116</v>
      </c>
      <c r="J3837" t="s">
        <v>59</v>
      </c>
      <c r="K3837" t="s">
        <v>6768</v>
      </c>
      <c r="L3837" t="s">
        <v>85</v>
      </c>
      <c r="M3837" t="s">
        <v>86</v>
      </c>
      <c r="N3837" t="s">
        <v>62</v>
      </c>
      <c r="O3837">
        <v>20201010</v>
      </c>
      <c r="P3837">
        <v>20201019</v>
      </c>
      <c r="Q3837">
        <v>3440</v>
      </c>
      <c r="R3837">
        <v>28230766</v>
      </c>
      <c r="S3837" t="s">
        <v>100</v>
      </c>
      <c r="T3837" t="s">
        <v>63</v>
      </c>
      <c r="U3837" t="s">
        <v>91</v>
      </c>
      <c r="V3837" s="17">
        <f t="shared" ref="V3837:V3894" si="1070">+W3837/1000</f>
        <v>15</v>
      </c>
      <c r="W3837">
        <v>15000</v>
      </c>
      <c r="X3837" t="s">
        <v>64</v>
      </c>
      <c r="Y3837" t="s">
        <v>65</v>
      </c>
      <c r="Z3837">
        <v>20201019</v>
      </c>
      <c r="AA3837" t="s">
        <v>78</v>
      </c>
      <c r="AB3837" s="17">
        <v>1</v>
      </c>
      <c r="AC3837" s="17" t="str">
        <f>IFERROR(VLOOKUP(A3837,[1]Cruces!AJ:AK,2,0),VLOOKUP(CONCATENATE(X3837,AA3837),[1]Cruces!G:H,2,0))</f>
        <v>Solicitud de Obra</v>
      </c>
      <c r="AD3837" s="17">
        <f t="shared" si="1056"/>
        <v>10</v>
      </c>
      <c r="AE3837" s="17">
        <f t="shared" si="1057"/>
        <v>10</v>
      </c>
      <c r="AF3837" s="17">
        <f t="shared" si="1058"/>
        <v>2020</v>
      </c>
      <c r="AG3837" s="17" t="str">
        <f>IFERROR(VLOOKUP(MID(A3837,2,4)*1,[1]Cruces!K:L,2,0),"Verificar")</f>
        <v>Magdalena</v>
      </c>
      <c r="AH3837" s="17">
        <f t="shared" ca="1" si="1059"/>
        <v>46</v>
      </c>
      <c r="AI3837" s="17" t="str">
        <f>IFERROR(VLOOKUP(U3837,[1]Cruces!$O$1:$P$6,2,0),"Sin Orden")</f>
        <v>Resuelta</v>
      </c>
      <c r="AJ3837" s="17">
        <f t="shared" si="1060"/>
        <v>19</v>
      </c>
      <c r="AK3837" s="17">
        <f t="shared" si="1061"/>
        <v>10</v>
      </c>
      <c r="AL3837" s="17">
        <f t="shared" si="1062"/>
        <v>2020</v>
      </c>
      <c r="AM3837" s="17">
        <f t="shared" ca="1" si="1063"/>
        <v>37</v>
      </c>
      <c r="AN3837" s="18" t="str">
        <f>IFERROR(VLOOKUP(R3837*1,'[1]Ordenes de Servicio'!G:K,5,0),"No Cruza")</f>
        <v>No Cruza</v>
      </c>
      <c r="AO3837" s="17">
        <f t="shared" ca="1" si="1064"/>
        <v>9</v>
      </c>
      <c r="AP3837" s="17">
        <f t="shared" si="1065"/>
        <v>19</v>
      </c>
      <c r="AQ3837" s="17">
        <f t="shared" si="1066"/>
        <v>10</v>
      </c>
      <c r="AR3837" s="17">
        <f t="shared" si="1067"/>
        <v>2020</v>
      </c>
      <c r="AS3837" s="17">
        <f t="shared" ca="1" si="1068"/>
        <v>37</v>
      </c>
      <c r="AT3837" s="17" t="str">
        <f t="shared" ref="AT3837:AT3894" ca="1" si="1071">IF(AS3837&gt;359,"Si","No")</f>
        <v>No</v>
      </c>
      <c r="AU3837" s="17">
        <f t="shared" si="1069"/>
        <v>0</v>
      </c>
      <c r="AV3837" s="17" t="str">
        <f>+VLOOKUP(B3837,[1]Cruces!S:T,2,0)</f>
        <v>4. Presupuesto de Obra</v>
      </c>
    </row>
    <row r="3838" spans="1:48" hidden="1" x14ac:dyDescent="0.25">
      <c r="A3838" s="22" t="s">
        <v>6769</v>
      </c>
      <c r="B3838" t="s">
        <v>54</v>
      </c>
      <c r="C3838">
        <v>0</v>
      </c>
      <c r="D3838">
        <v>0</v>
      </c>
      <c r="E3838" t="s">
        <v>55</v>
      </c>
      <c r="F3838" t="s">
        <v>232</v>
      </c>
      <c r="G3838" t="s">
        <v>344</v>
      </c>
      <c r="H3838">
        <v>0</v>
      </c>
      <c r="I3838" t="s">
        <v>116</v>
      </c>
      <c r="J3838" t="s">
        <v>59</v>
      </c>
      <c r="K3838" t="s">
        <v>345</v>
      </c>
      <c r="L3838" t="s">
        <v>280</v>
      </c>
      <c r="M3838" t="s">
        <v>281</v>
      </c>
      <c r="N3838" t="s">
        <v>62</v>
      </c>
      <c r="O3838">
        <v>20200602</v>
      </c>
      <c r="P3838">
        <v>20200609</v>
      </c>
      <c r="Q3838">
        <v>1210</v>
      </c>
      <c r="R3838">
        <v>27570139</v>
      </c>
      <c r="S3838" t="s">
        <v>100</v>
      </c>
      <c r="T3838" t="s">
        <v>63</v>
      </c>
      <c r="U3838" t="s">
        <v>91</v>
      </c>
      <c r="V3838" s="17">
        <f t="shared" si="1070"/>
        <v>45</v>
      </c>
      <c r="W3838">
        <v>45000</v>
      </c>
      <c r="X3838" t="s">
        <v>64</v>
      </c>
      <c r="Y3838" t="s">
        <v>65</v>
      </c>
      <c r="Z3838">
        <v>20200609</v>
      </c>
      <c r="AA3838" t="s">
        <v>78</v>
      </c>
      <c r="AB3838" s="17">
        <v>1</v>
      </c>
      <c r="AC3838" s="17" t="str">
        <f>IFERROR(VLOOKUP(A3838,[1]Cruces!AJ:AK,2,0),VLOOKUP(CONCATENATE(X3838,AA3838),[1]Cruces!G:H,2,0))</f>
        <v>Solicitud de Obra</v>
      </c>
      <c r="AD3838" s="17">
        <f t="shared" si="1056"/>
        <v>2</v>
      </c>
      <c r="AE3838" s="17">
        <f t="shared" si="1057"/>
        <v>6</v>
      </c>
      <c r="AF3838" s="17">
        <f t="shared" si="1058"/>
        <v>2020</v>
      </c>
      <c r="AG3838" s="17" t="str">
        <f>IFERROR(VLOOKUP(MID(A3838,2,4)*1,[1]Cruces!K:L,2,0),"Verificar")</f>
        <v>Atlántico Sur</v>
      </c>
      <c r="AH3838" s="17">
        <f t="shared" ca="1" si="1059"/>
        <v>176</v>
      </c>
      <c r="AI3838" s="17" t="str">
        <f>IFERROR(VLOOKUP(U3838,[1]Cruces!$O$1:$P$6,2,0),"Sin Orden")</f>
        <v>Resuelta</v>
      </c>
      <c r="AJ3838" s="17">
        <f t="shared" si="1060"/>
        <v>9</v>
      </c>
      <c r="AK3838" s="17">
        <f t="shared" si="1061"/>
        <v>6</v>
      </c>
      <c r="AL3838" s="17">
        <f t="shared" si="1062"/>
        <v>2020</v>
      </c>
      <c r="AM3838" s="17">
        <f t="shared" ca="1" si="1063"/>
        <v>169</v>
      </c>
      <c r="AN3838" s="18" t="str">
        <f>IFERROR(VLOOKUP(R3838*1,'[1]Ordenes de Servicio'!G:K,5,0),"No Cruza")</f>
        <v>No Cruza</v>
      </c>
      <c r="AO3838" s="17">
        <f t="shared" ca="1" si="1064"/>
        <v>7</v>
      </c>
      <c r="AP3838" s="17">
        <f t="shared" si="1065"/>
        <v>9</v>
      </c>
      <c r="AQ3838" s="17">
        <f t="shared" si="1066"/>
        <v>6</v>
      </c>
      <c r="AR3838" s="17">
        <f t="shared" si="1067"/>
        <v>2020</v>
      </c>
      <c r="AS3838" s="17">
        <f t="shared" ca="1" si="1068"/>
        <v>169</v>
      </c>
      <c r="AT3838" s="17" t="str">
        <f t="shared" ca="1" si="1071"/>
        <v>No</v>
      </c>
      <c r="AU3838" s="17">
        <f t="shared" si="1069"/>
        <v>0</v>
      </c>
      <c r="AV3838" s="17" t="str">
        <f>+VLOOKUP(B3838,[1]Cruces!S:T,2,0)</f>
        <v>4. Presupuesto de Obra</v>
      </c>
    </row>
    <row r="3839" spans="1:48" hidden="1" x14ac:dyDescent="0.25">
      <c r="A3839" s="22" t="s">
        <v>6770</v>
      </c>
      <c r="B3839" t="s">
        <v>54</v>
      </c>
      <c r="C3839">
        <v>0</v>
      </c>
      <c r="D3839">
        <v>0</v>
      </c>
      <c r="E3839" t="s">
        <v>55</v>
      </c>
      <c r="F3839" t="s">
        <v>107</v>
      </c>
      <c r="G3839" t="s">
        <v>6771</v>
      </c>
      <c r="H3839">
        <v>3127460353</v>
      </c>
      <c r="I3839" t="s">
        <v>71</v>
      </c>
      <c r="J3839" t="s">
        <v>59</v>
      </c>
      <c r="K3839" t="s">
        <v>6772</v>
      </c>
      <c r="L3839" t="s">
        <v>73</v>
      </c>
      <c r="M3839" t="s">
        <v>74</v>
      </c>
      <c r="N3839" t="s">
        <v>62</v>
      </c>
      <c r="O3839">
        <v>20190131</v>
      </c>
      <c r="P3839">
        <v>20190202</v>
      </c>
      <c r="Q3839">
        <v>3160</v>
      </c>
      <c r="R3839">
        <v>25949877</v>
      </c>
      <c r="S3839" t="s">
        <v>100</v>
      </c>
      <c r="T3839" t="s">
        <v>63</v>
      </c>
      <c r="U3839" t="s">
        <v>91</v>
      </c>
      <c r="V3839" s="17">
        <f t="shared" si="1070"/>
        <v>10</v>
      </c>
      <c r="W3839">
        <v>10000</v>
      </c>
      <c r="X3839" t="s">
        <v>64</v>
      </c>
      <c r="Y3839" t="s">
        <v>65</v>
      </c>
      <c r="Z3839">
        <v>20190202</v>
      </c>
      <c r="AA3839" t="s">
        <v>78</v>
      </c>
      <c r="AB3839" s="17">
        <v>1</v>
      </c>
      <c r="AC3839" s="17" t="str">
        <f>IFERROR(VLOOKUP(A3839,[1]Cruces!AJ:AK,2,0),VLOOKUP(CONCATENATE(X3839,AA3839),[1]Cruces!G:H,2,0))</f>
        <v>Solicitud de Obra</v>
      </c>
      <c r="AD3839" s="17">
        <f t="shared" si="1056"/>
        <v>31</v>
      </c>
      <c r="AE3839" s="17">
        <f t="shared" si="1057"/>
        <v>1</v>
      </c>
      <c r="AF3839" s="17">
        <f t="shared" si="1058"/>
        <v>2019</v>
      </c>
      <c r="AG3839" s="17" t="str">
        <f>IFERROR(VLOOKUP(MID(A3839,2,4)*1,[1]Cruces!K:L,2,0),"Verificar")</f>
        <v>Verificar</v>
      </c>
      <c r="AH3839" s="17">
        <f t="shared" ca="1" si="1059"/>
        <v>664</v>
      </c>
      <c r="AI3839" s="17" t="str">
        <f>IFERROR(VLOOKUP(U3839,[1]Cruces!$O$1:$P$6,2,0),"Sin Orden")</f>
        <v>Resuelta</v>
      </c>
      <c r="AJ3839" s="17">
        <f t="shared" si="1060"/>
        <v>2</v>
      </c>
      <c r="AK3839" s="17">
        <f t="shared" si="1061"/>
        <v>2</v>
      </c>
      <c r="AL3839" s="17">
        <f t="shared" si="1062"/>
        <v>2019</v>
      </c>
      <c r="AM3839" s="17">
        <f t="shared" ca="1" si="1063"/>
        <v>662</v>
      </c>
      <c r="AN3839" s="18" t="str">
        <f>IFERROR(VLOOKUP(R3839*1,'[1]Ordenes de Servicio'!G:K,5,0),"No Cruza")</f>
        <v>No Cruza</v>
      </c>
      <c r="AO3839" s="17">
        <f t="shared" ca="1" si="1064"/>
        <v>2</v>
      </c>
      <c r="AP3839" s="17">
        <f t="shared" si="1065"/>
        <v>2</v>
      </c>
      <c r="AQ3839" s="17">
        <f t="shared" si="1066"/>
        <v>2</v>
      </c>
      <c r="AR3839" s="17">
        <f t="shared" si="1067"/>
        <v>2019</v>
      </c>
      <c r="AS3839" s="17">
        <f t="shared" ca="1" si="1068"/>
        <v>662</v>
      </c>
      <c r="AT3839" s="17" t="str">
        <f t="shared" ca="1" si="1071"/>
        <v>Si</v>
      </c>
      <c r="AU3839" s="17">
        <f t="shared" si="1069"/>
        <v>0</v>
      </c>
      <c r="AV3839" s="17" t="str">
        <f>+VLOOKUP(B3839,[1]Cruces!S:T,2,0)</f>
        <v>4. Presupuesto de Obra</v>
      </c>
    </row>
    <row r="3840" spans="1:48" hidden="1" x14ac:dyDescent="0.25">
      <c r="A3840" s="22" t="s">
        <v>10418</v>
      </c>
      <c r="B3840" t="s">
        <v>1943</v>
      </c>
      <c r="C3840">
        <v>3828040</v>
      </c>
      <c r="D3840">
        <v>20657475</v>
      </c>
      <c r="E3840" t="s">
        <v>93</v>
      </c>
      <c r="F3840" t="s">
        <v>7717</v>
      </c>
      <c r="G3840" t="s">
        <v>10419</v>
      </c>
      <c r="H3840">
        <v>3106788865</v>
      </c>
      <c r="I3840" t="s">
        <v>116</v>
      </c>
      <c r="J3840" t="s">
        <v>10420</v>
      </c>
      <c r="K3840" t="s">
        <v>10421</v>
      </c>
      <c r="L3840" t="s">
        <v>7720</v>
      </c>
      <c r="M3840" t="s">
        <v>7721</v>
      </c>
      <c r="N3840" t="s">
        <v>1946</v>
      </c>
      <c r="O3840">
        <v>20201119</v>
      </c>
      <c r="P3840">
        <v>20201119</v>
      </c>
      <c r="Q3840">
        <v>9353</v>
      </c>
      <c r="R3840">
        <v>28290694</v>
      </c>
      <c r="S3840" t="s">
        <v>7072</v>
      </c>
      <c r="T3840" t="s">
        <v>63</v>
      </c>
      <c r="U3840" t="s">
        <v>640</v>
      </c>
      <c r="V3840" s="17">
        <f t="shared" si="1070"/>
        <v>3</v>
      </c>
      <c r="W3840">
        <v>3000</v>
      </c>
      <c r="X3840" t="s">
        <v>89</v>
      </c>
      <c r="Y3840" t="s">
        <v>1943</v>
      </c>
      <c r="Z3840">
        <v>20201119</v>
      </c>
      <c r="AA3840" t="s">
        <v>1947</v>
      </c>
      <c r="AB3840" s="17">
        <v>1</v>
      </c>
      <c r="AC3840" s="17" t="str">
        <f>IFERROR(VLOOKUP(A3840,[1]Cruces!AJ:AK,2,0),VLOOKUP(CONCATENATE(X3840,AA3840),[1]Cruces!G:H,2,0))</f>
        <v>Solicitud por BT</v>
      </c>
      <c r="AD3840" s="17">
        <f t="shared" si="1056"/>
        <v>19</v>
      </c>
      <c r="AE3840" s="17">
        <f t="shared" si="1057"/>
        <v>11</v>
      </c>
      <c r="AF3840" s="17">
        <f t="shared" si="1058"/>
        <v>2020</v>
      </c>
      <c r="AG3840" s="17" t="str">
        <f>IFERROR(VLOOKUP(MID(A3840,2,4)*1,[1]Cruces!K:L,2,0),"Verificar")</f>
        <v>Magdalena</v>
      </c>
      <c r="AH3840" s="17">
        <f t="shared" ca="1" si="1059"/>
        <v>6</v>
      </c>
      <c r="AI3840" s="17" t="str">
        <f>IFERROR(VLOOKUP(U3840,[1]Cruces!$O$1:$P$6,2,0),"Sin Orden")</f>
        <v>Pendiente</v>
      </c>
      <c r="AJ3840" s="17">
        <f t="shared" si="1060"/>
        <v>19</v>
      </c>
      <c r="AK3840" s="17">
        <f t="shared" si="1061"/>
        <v>11</v>
      </c>
      <c r="AL3840" s="17">
        <f t="shared" si="1062"/>
        <v>2020</v>
      </c>
      <c r="AM3840" s="17">
        <f t="shared" ca="1" si="1063"/>
        <v>6</v>
      </c>
      <c r="AN3840" s="18" t="str">
        <f>IFERROR(VLOOKUP(R3840*1,'[1]Ordenes de Servicio'!G:K,5,0),"No Cruza")</f>
        <v>No Cruza</v>
      </c>
      <c r="AO3840" s="17">
        <f t="shared" ca="1" si="1064"/>
        <v>6</v>
      </c>
      <c r="AP3840" s="17">
        <f t="shared" si="1065"/>
        <v>19</v>
      </c>
      <c r="AQ3840" s="17">
        <f t="shared" si="1066"/>
        <v>11</v>
      </c>
      <c r="AR3840" s="17">
        <f t="shared" si="1067"/>
        <v>2020</v>
      </c>
      <c r="AS3840" s="17">
        <f t="shared" ca="1" si="1068"/>
        <v>6</v>
      </c>
      <c r="AT3840" s="17" t="str">
        <f t="shared" ca="1" si="1071"/>
        <v>No</v>
      </c>
      <c r="AU3840" s="17">
        <f t="shared" si="1069"/>
        <v>0</v>
      </c>
      <c r="AV3840" s="17" t="str">
        <f>+VLOOKUP(B3840,[1]Cruces!S:T,2,0)</f>
        <v>7. Ejecución en Campo OS BT</v>
      </c>
    </row>
    <row r="3841" spans="1:48" hidden="1" x14ac:dyDescent="0.25">
      <c r="A3841" s="22" t="s">
        <v>10422</v>
      </c>
      <c r="B3841" t="s">
        <v>569</v>
      </c>
      <c r="C3841">
        <v>0</v>
      </c>
      <c r="D3841">
        <v>0</v>
      </c>
      <c r="E3841" t="s">
        <v>55</v>
      </c>
      <c r="F3841" t="s">
        <v>5366</v>
      </c>
      <c r="G3841" t="s">
        <v>10423</v>
      </c>
      <c r="H3841">
        <v>3046312004</v>
      </c>
      <c r="I3841" t="s">
        <v>71</v>
      </c>
      <c r="J3841" t="s">
        <v>59</v>
      </c>
      <c r="K3841" t="s">
        <v>10424</v>
      </c>
      <c r="L3841" t="s">
        <v>10399</v>
      </c>
      <c r="M3841" t="s">
        <v>10400</v>
      </c>
      <c r="N3841" t="s">
        <v>572</v>
      </c>
      <c r="O3841">
        <v>20201029</v>
      </c>
      <c r="P3841">
        <v>20201029</v>
      </c>
      <c r="Q3841">
        <v>1180</v>
      </c>
      <c r="R3841">
        <v>0</v>
      </c>
      <c r="T3841" t="s">
        <v>63</v>
      </c>
      <c r="V3841" s="17">
        <f t="shared" si="1070"/>
        <v>3</v>
      </c>
      <c r="W3841">
        <v>3000</v>
      </c>
      <c r="X3841" t="s">
        <v>7065</v>
      </c>
      <c r="Y3841" t="s">
        <v>569</v>
      </c>
      <c r="Z3841">
        <v>20201029</v>
      </c>
      <c r="AA3841" t="s">
        <v>1947</v>
      </c>
      <c r="AB3841" s="17">
        <v>1</v>
      </c>
      <c r="AC3841" s="17" t="str">
        <f>IFERROR(VLOOKUP(A3841,[1]Cruces!AJ:AK,2,0),VLOOKUP(CONCATENATE(X3841,AA3841),[1]Cruces!G:H,2,0))</f>
        <v>Solicitud por BT</v>
      </c>
      <c r="AD3841" s="17">
        <f t="shared" si="1056"/>
        <v>29</v>
      </c>
      <c r="AE3841" s="17">
        <f t="shared" si="1057"/>
        <v>10</v>
      </c>
      <c r="AF3841" s="17">
        <f t="shared" si="1058"/>
        <v>2020</v>
      </c>
      <c r="AG3841" s="17" t="str">
        <f>IFERROR(VLOOKUP(MID(A3841,2,4)*1,[1]Cruces!K:L,2,0),"Verificar")</f>
        <v>Atlántico Norte</v>
      </c>
      <c r="AH3841" s="17">
        <f t="shared" ca="1" si="1059"/>
        <v>27</v>
      </c>
      <c r="AI3841" s="17" t="str">
        <f>IFERROR(VLOOKUP(U3841,[1]Cruces!$O$1:$P$6,2,0),"Sin Orden")</f>
        <v>Sin Orden</v>
      </c>
      <c r="AJ3841" s="17">
        <f t="shared" si="1060"/>
        <v>29</v>
      </c>
      <c r="AK3841" s="17">
        <f t="shared" si="1061"/>
        <v>10</v>
      </c>
      <c r="AL3841" s="17">
        <f t="shared" si="1062"/>
        <v>2020</v>
      </c>
      <c r="AM3841" s="17">
        <f t="shared" ca="1" si="1063"/>
        <v>27</v>
      </c>
      <c r="AN3841" s="18" t="str">
        <f>IFERROR(VLOOKUP(R3841*1,'[1]Ordenes de Servicio'!G:K,5,0),"No Cruza")</f>
        <v>No Cruza</v>
      </c>
      <c r="AO3841" s="17">
        <f t="shared" ca="1" si="1064"/>
        <v>27</v>
      </c>
      <c r="AP3841" s="17">
        <f t="shared" si="1065"/>
        <v>29</v>
      </c>
      <c r="AQ3841" s="17">
        <f t="shared" si="1066"/>
        <v>10</v>
      </c>
      <c r="AR3841" s="17">
        <f t="shared" si="1067"/>
        <v>2020</v>
      </c>
      <c r="AS3841" s="17">
        <f t="shared" ca="1" si="1068"/>
        <v>27</v>
      </c>
      <c r="AT3841" s="17" t="str">
        <f t="shared" ca="1" si="1071"/>
        <v>No</v>
      </c>
      <c r="AU3841" s="17">
        <f t="shared" si="1069"/>
        <v>0</v>
      </c>
      <c r="AV3841" s="17" t="str">
        <f>+VLOOKUP(B3841,[1]Cruces!S:T,2,0)</f>
        <v>1. Solicitud</v>
      </c>
    </row>
    <row r="3842" spans="1:48" hidden="1" x14ac:dyDescent="0.25">
      <c r="A3842" s="22" t="s">
        <v>6773</v>
      </c>
      <c r="B3842" t="s">
        <v>569</v>
      </c>
      <c r="C3842">
        <v>0</v>
      </c>
      <c r="D3842">
        <v>0</v>
      </c>
      <c r="E3842" t="s">
        <v>55</v>
      </c>
      <c r="F3842" t="s">
        <v>56</v>
      </c>
      <c r="G3842" t="s">
        <v>6774</v>
      </c>
      <c r="H3842">
        <v>3205218055</v>
      </c>
      <c r="I3842" t="s">
        <v>104</v>
      </c>
      <c r="J3842" t="s">
        <v>59</v>
      </c>
      <c r="K3842" t="s">
        <v>6775</v>
      </c>
      <c r="L3842" t="s">
        <v>217</v>
      </c>
      <c r="M3842" t="s">
        <v>55</v>
      </c>
      <c r="N3842" t="s">
        <v>572</v>
      </c>
      <c r="O3842">
        <v>20190917</v>
      </c>
      <c r="P3842">
        <v>20200331</v>
      </c>
      <c r="Q3842">
        <v>1150</v>
      </c>
      <c r="R3842">
        <v>27298672</v>
      </c>
      <c r="S3842" s="17" t="s">
        <v>76</v>
      </c>
      <c r="T3842" t="s">
        <v>63</v>
      </c>
      <c r="U3842" t="s">
        <v>88</v>
      </c>
      <c r="V3842" s="17">
        <f t="shared" si="1070"/>
        <v>36</v>
      </c>
      <c r="W3842">
        <v>36000</v>
      </c>
      <c r="X3842" t="s">
        <v>218</v>
      </c>
      <c r="Y3842" t="s">
        <v>569</v>
      </c>
      <c r="Z3842">
        <v>20190917</v>
      </c>
      <c r="AA3842" t="s">
        <v>219</v>
      </c>
      <c r="AB3842" s="17">
        <v>1</v>
      </c>
      <c r="AC3842" s="17" t="str">
        <f>IFERROR(VLOOKUP(A3842,[1]Cruces!AJ:AK,2,0),VLOOKUP(CONCATENATE(X3842,AA3842),[1]Cruces!G:H,2,0))</f>
        <v>Solicitud de Obra</v>
      </c>
      <c r="AD3842" s="17">
        <f t="shared" si="1056"/>
        <v>17</v>
      </c>
      <c r="AE3842" s="17">
        <f t="shared" si="1057"/>
        <v>9</v>
      </c>
      <c r="AF3842" s="17">
        <f t="shared" si="1058"/>
        <v>2019</v>
      </c>
      <c r="AG3842" s="17" t="str">
        <f>IFERROR(VLOOKUP(MID(A3842,2,4)*1,[1]Cruces!K:L,2,0),"Verificar")</f>
        <v>Atlántico Norte</v>
      </c>
      <c r="AH3842" s="17">
        <f t="shared" ca="1" si="1059"/>
        <v>435</v>
      </c>
      <c r="AI3842" s="17" t="str">
        <f>IFERROR(VLOOKUP(U3842,[1]Cruces!$O$1:$P$6,2,0),"Sin Orden")</f>
        <v>Resuelta</v>
      </c>
      <c r="AJ3842" s="17">
        <f t="shared" si="1060"/>
        <v>17</v>
      </c>
      <c r="AK3842" s="17">
        <f t="shared" si="1061"/>
        <v>9</v>
      </c>
      <c r="AL3842" s="17">
        <f t="shared" si="1062"/>
        <v>2019</v>
      </c>
      <c r="AM3842" s="17">
        <f t="shared" ca="1" si="1063"/>
        <v>435</v>
      </c>
      <c r="AN3842" s="18" t="str">
        <f>IFERROR(VLOOKUP(R3842*1,'[1]Ordenes de Servicio'!G:K,5,0),"No Cruza")</f>
        <v>No Cruza</v>
      </c>
      <c r="AO3842" s="17">
        <f t="shared" ca="1" si="1064"/>
        <v>0</v>
      </c>
      <c r="AP3842" s="17">
        <f t="shared" si="1065"/>
        <v>31</v>
      </c>
      <c r="AQ3842" s="17">
        <f t="shared" si="1066"/>
        <v>3</v>
      </c>
      <c r="AR3842" s="17">
        <f t="shared" si="1067"/>
        <v>2020</v>
      </c>
      <c r="AS3842" s="17">
        <f t="shared" ca="1" si="1068"/>
        <v>239</v>
      </c>
      <c r="AT3842" s="17" t="str">
        <f t="shared" ca="1" si="1071"/>
        <v>No</v>
      </c>
      <c r="AU3842" s="17">
        <f t="shared" si="1069"/>
        <v>196</v>
      </c>
      <c r="AV3842" s="17" t="str">
        <f>+VLOOKUP(B3842,[1]Cruces!S:T,2,0)</f>
        <v>1. Solicitud</v>
      </c>
    </row>
    <row r="3843" spans="1:48" hidden="1" x14ac:dyDescent="0.25">
      <c r="A3843" s="22" t="s">
        <v>10425</v>
      </c>
      <c r="B3843" t="s">
        <v>6595</v>
      </c>
      <c r="C3843">
        <v>5671243</v>
      </c>
      <c r="D3843">
        <v>25617728</v>
      </c>
      <c r="E3843" t="s">
        <v>93</v>
      </c>
      <c r="F3843" t="s">
        <v>7350</v>
      </c>
      <c r="G3843" t="s">
        <v>10426</v>
      </c>
      <c r="H3843">
        <v>3145644345</v>
      </c>
      <c r="I3843" t="s">
        <v>71</v>
      </c>
      <c r="J3843" t="s">
        <v>10427</v>
      </c>
      <c r="K3843" t="s">
        <v>97</v>
      </c>
      <c r="L3843" t="s">
        <v>9602</v>
      </c>
      <c r="M3843" t="s">
        <v>9603</v>
      </c>
      <c r="N3843" t="s">
        <v>6600</v>
      </c>
      <c r="O3843">
        <v>20201106</v>
      </c>
      <c r="P3843">
        <v>20201113</v>
      </c>
      <c r="Q3843">
        <v>9332</v>
      </c>
      <c r="R3843">
        <v>28271541</v>
      </c>
      <c r="S3843" t="s">
        <v>7072</v>
      </c>
      <c r="T3843" t="s">
        <v>63</v>
      </c>
      <c r="U3843" t="s">
        <v>91</v>
      </c>
      <c r="V3843" s="17">
        <f t="shared" si="1070"/>
        <v>7</v>
      </c>
      <c r="W3843">
        <v>7000</v>
      </c>
      <c r="X3843" t="s">
        <v>89</v>
      </c>
      <c r="Y3843" t="s">
        <v>6595</v>
      </c>
      <c r="Z3843">
        <v>20201113</v>
      </c>
      <c r="AA3843" t="s">
        <v>1947</v>
      </c>
      <c r="AB3843" s="17">
        <v>1</v>
      </c>
      <c r="AC3843" s="17" t="str">
        <f>IFERROR(VLOOKUP(A3843,[1]Cruces!AJ:AK,2,0),VLOOKUP(CONCATENATE(X3843,AA3843),[1]Cruces!G:H,2,0))</f>
        <v>Solicitud por BT</v>
      </c>
      <c r="AD3843" s="17">
        <f t="shared" si="1056"/>
        <v>6</v>
      </c>
      <c r="AE3843" s="17">
        <f t="shared" si="1057"/>
        <v>11</v>
      </c>
      <c r="AF3843" s="17">
        <f t="shared" si="1058"/>
        <v>2020</v>
      </c>
      <c r="AG3843" s="17" t="str">
        <f>IFERROR(VLOOKUP(MID(A3843,2,4)*1,[1]Cruces!K:L,2,0),"Verificar")</f>
        <v>Guajira</v>
      </c>
      <c r="AH3843" s="17">
        <f t="shared" ca="1" si="1059"/>
        <v>19</v>
      </c>
      <c r="AI3843" s="17" t="str">
        <f>IFERROR(VLOOKUP(U3843,[1]Cruces!$O$1:$P$6,2,0),"Sin Orden")</f>
        <v>Resuelta</v>
      </c>
      <c r="AJ3843" s="17">
        <f t="shared" si="1060"/>
        <v>13</v>
      </c>
      <c r="AK3843" s="17">
        <f t="shared" si="1061"/>
        <v>11</v>
      </c>
      <c r="AL3843" s="17">
        <f t="shared" si="1062"/>
        <v>2020</v>
      </c>
      <c r="AM3843" s="17">
        <f t="shared" ca="1" si="1063"/>
        <v>12</v>
      </c>
      <c r="AN3843" s="18" t="str">
        <f>IFERROR(VLOOKUP(R3843*1,'[1]Ordenes de Servicio'!G:K,5,0),"No Cruza")</f>
        <v>No Cruza</v>
      </c>
      <c r="AO3843" s="17">
        <f t="shared" ca="1" si="1064"/>
        <v>7</v>
      </c>
      <c r="AP3843" s="17">
        <f t="shared" si="1065"/>
        <v>13</v>
      </c>
      <c r="AQ3843" s="17">
        <f t="shared" si="1066"/>
        <v>11</v>
      </c>
      <c r="AR3843" s="17">
        <f t="shared" si="1067"/>
        <v>2020</v>
      </c>
      <c r="AS3843" s="17">
        <f t="shared" ca="1" si="1068"/>
        <v>12</v>
      </c>
      <c r="AT3843" s="17" t="str">
        <f t="shared" ca="1" si="1071"/>
        <v>No</v>
      </c>
      <c r="AU3843" s="17">
        <f t="shared" si="1069"/>
        <v>0</v>
      </c>
      <c r="AV3843" s="17" t="str">
        <f>+VLOOKUP(B3843,[1]Cruces!S:T,2,0)</f>
        <v>7. Ejecución en Campo OS BT</v>
      </c>
    </row>
    <row r="3844" spans="1:48" hidden="1" x14ac:dyDescent="0.25">
      <c r="A3844" s="22" t="s">
        <v>6776</v>
      </c>
      <c r="B3844" t="s">
        <v>68</v>
      </c>
      <c r="C3844">
        <v>0</v>
      </c>
      <c r="D3844">
        <v>0</v>
      </c>
      <c r="E3844" t="s">
        <v>55</v>
      </c>
      <c r="F3844" t="s">
        <v>107</v>
      </c>
      <c r="G3844" t="s">
        <v>6777</v>
      </c>
      <c r="H3844" t="s">
        <v>6778</v>
      </c>
      <c r="I3844" t="s">
        <v>71</v>
      </c>
      <c r="J3844" t="s">
        <v>59</v>
      </c>
      <c r="K3844" t="s">
        <v>97</v>
      </c>
      <c r="L3844" t="s">
        <v>325</v>
      </c>
      <c r="M3844" t="s">
        <v>326</v>
      </c>
      <c r="N3844" t="s">
        <v>75</v>
      </c>
      <c r="O3844">
        <v>20160823</v>
      </c>
      <c r="P3844">
        <v>20161005</v>
      </c>
      <c r="Q3844">
        <v>1170</v>
      </c>
      <c r="R3844">
        <v>23842297</v>
      </c>
      <c r="S3844" s="17" t="s">
        <v>76</v>
      </c>
      <c r="T3844" t="s">
        <v>63</v>
      </c>
      <c r="U3844" t="s">
        <v>91</v>
      </c>
      <c r="V3844" s="17">
        <f t="shared" si="1070"/>
        <v>37.5</v>
      </c>
      <c r="W3844">
        <v>37500</v>
      </c>
      <c r="X3844" t="s">
        <v>64</v>
      </c>
      <c r="Y3844" t="s">
        <v>136</v>
      </c>
      <c r="Z3844">
        <v>20170407</v>
      </c>
      <c r="AA3844" t="s">
        <v>78</v>
      </c>
      <c r="AB3844" s="17">
        <v>1</v>
      </c>
      <c r="AC3844" s="17" t="str">
        <f>IFERROR(VLOOKUP(A3844,[1]Cruces!AJ:AK,2,0),VLOOKUP(CONCATENATE(X3844,AA3844),[1]Cruces!G:H,2,0))</f>
        <v>Solicitud de Obra</v>
      </c>
      <c r="AD3844" s="17">
        <f t="shared" si="1056"/>
        <v>23</v>
      </c>
      <c r="AE3844" s="17">
        <f t="shared" si="1057"/>
        <v>8</v>
      </c>
      <c r="AF3844" s="17">
        <f t="shared" si="1058"/>
        <v>2016</v>
      </c>
      <c r="AG3844" s="17" t="str">
        <f>IFERROR(VLOOKUP(MID(A3844,2,4)*1,[1]Cruces!K:L,2,0),"Verificar")</f>
        <v>Atlántico Norte</v>
      </c>
      <c r="AH3844" s="17">
        <f t="shared" ca="1" si="1059"/>
        <v>1555</v>
      </c>
      <c r="AI3844" s="17" t="str">
        <f>IFERROR(VLOOKUP(U3844,[1]Cruces!$O$1:$P$6,2,0),"Sin Orden")</f>
        <v>Resuelta</v>
      </c>
      <c r="AJ3844" s="17">
        <f t="shared" si="1060"/>
        <v>7</v>
      </c>
      <c r="AK3844" s="17">
        <f t="shared" si="1061"/>
        <v>4</v>
      </c>
      <c r="AL3844" s="17">
        <f t="shared" si="1062"/>
        <v>2017</v>
      </c>
      <c r="AM3844" s="17">
        <f t="shared" ca="1" si="1063"/>
        <v>1328</v>
      </c>
      <c r="AN3844" s="18">
        <f>IFERROR(VLOOKUP(R3844*1,'[1]Ordenes de Servicio'!G:K,5,0),"No Cruza")</f>
        <v>42871</v>
      </c>
      <c r="AO3844" s="17">
        <f t="shared" ca="1" si="1064"/>
        <v>227</v>
      </c>
      <c r="AP3844" s="17">
        <f t="shared" si="1065"/>
        <v>5</v>
      </c>
      <c r="AQ3844" s="17">
        <f t="shared" si="1066"/>
        <v>10</v>
      </c>
      <c r="AR3844" s="17">
        <f t="shared" si="1067"/>
        <v>2016</v>
      </c>
      <c r="AS3844" s="17">
        <f t="shared" ca="1" si="1068"/>
        <v>1512</v>
      </c>
      <c r="AT3844" s="17" t="str">
        <f t="shared" ca="1" si="1071"/>
        <v>Si</v>
      </c>
      <c r="AU3844" s="17">
        <f t="shared" si="1069"/>
        <v>184</v>
      </c>
      <c r="AV3844" s="17" t="str">
        <f>+VLOOKUP(B3844,[1]Cruces!S:T,2,0)</f>
        <v>5. Consultoría / Adjudicación</v>
      </c>
    </row>
    <row r="3845" spans="1:48" hidden="1" x14ac:dyDescent="0.25">
      <c r="A3845" s="22" t="s">
        <v>6779</v>
      </c>
      <c r="B3845" t="s">
        <v>54</v>
      </c>
      <c r="C3845">
        <v>0</v>
      </c>
      <c r="D3845">
        <v>0</v>
      </c>
      <c r="E3845" t="s">
        <v>55</v>
      </c>
      <c r="F3845" t="s">
        <v>163</v>
      </c>
      <c r="G3845" t="s">
        <v>6780</v>
      </c>
      <c r="H3845">
        <v>0</v>
      </c>
      <c r="I3845" t="s">
        <v>197</v>
      </c>
      <c r="J3845" t="s">
        <v>59</v>
      </c>
      <c r="K3845" t="s">
        <v>198</v>
      </c>
      <c r="L3845" t="s">
        <v>111</v>
      </c>
      <c r="M3845" t="s">
        <v>112</v>
      </c>
      <c r="N3845" t="s">
        <v>62</v>
      </c>
      <c r="O3845">
        <v>20201013</v>
      </c>
      <c r="P3845">
        <v>20201013</v>
      </c>
      <c r="Q3845">
        <v>1180</v>
      </c>
      <c r="R3845">
        <v>0</v>
      </c>
      <c r="T3845" t="s">
        <v>63</v>
      </c>
      <c r="V3845" s="17">
        <f t="shared" si="1070"/>
        <v>450</v>
      </c>
      <c r="W3845">
        <v>450000</v>
      </c>
      <c r="X3845" t="s">
        <v>64</v>
      </c>
      <c r="Y3845" t="s">
        <v>65</v>
      </c>
      <c r="Z3845">
        <v>20201013</v>
      </c>
      <c r="AA3845" t="s">
        <v>199</v>
      </c>
      <c r="AB3845" s="17">
        <v>1</v>
      </c>
      <c r="AC3845" s="17" t="str">
        <f>IFERROR(VLOOKUP(A3845,[1]Cruces!AJ:AK,2,0),VLOOKUP(CONCATENATE(X3845,AA3845),[1]Cruces!G:H,2,0))</f>
        <v>Solicitud de Obra</v>
      </c>
      <c r="AD3845" s="17">
        <f t="shared" si="1056"/>
        <v>13</v>
      </c>
      <c r="AE3845" s="17">
        <f t="shared" si="1057"/>
        <v>10</v>
      </c>
      <c r="AF3845" s="17">
        <f t="shared" si="1058"/>
        <v>2020</v>
      </c>
      <c r="AG3845" s="17" t="str">
        <f>IFERROR(VLOOKUP(MID(A3845,2,4)*1,[1]Cruces!K:L,2,0),"Verificar")</f>
        <v>Atlántico Norte</v>
      </c>
      <c r="AH3845" s="17">
        <f t="shared" ca="1" si="1059"/>
        <v>43</v>
      </c>
      <c r="AI3845" s="17" t="str">
        <f>IFERROR(VLOOKUP(U3845,[1]Cruces!$O$1:$P$6,2,0),"Sin Orden")</f>
        <v>Sin Orden</v>
      </c>
      <c r="AJ3845" s="17">
        <f t="shared" si="1060"/>
        <v>13</v>
      </c>
      <c r="AK3845" s="17">
        <f t="shared" si="1061"/>
        <v>10</v>
      </c>
      <c r="AL3845" s="17">
        <f t="shared" si="1062"/>
        <v>2020</v>
      </c>
      <c r="AM3845" s="17">
        <f t="shared" ca="1" si="1063"/>
        <v>43</v>
      </c>
      <c r="AN3845" s="18" t="str">
        <f>IFERROR(VLOOKUP(R3845*1,'[1]Ordenes de Servicio'!G:K,5,0),"No Cruza")</f>
        <v>No Cruza</v>
      </c>
      <c r="AO3845" s="17">
        <f t="shared" ca="1" si="1064"/>
        <v>43</v>
      </c>
      <c r="AP3845" s="17">
        <f t="shared" si="1065"/>
        <v>13</v>
      </c>
      <c r="AQ3845" s="17">
        <f t="shared" si="1066"/>
        <v>10</v>
      </c>
      <c r="AR3845" s="17">
        <f t="shared" si="1067"/>
        <v>2020</v>
      </c>
      <c r="AS3845" s="17">
        <f t="shared" ca="1" si="1068"/>
        <v>43</v>
      </c>
      <c r="AT3845" s="17" t="str">
        <f t="shared" ca="1" si="1071"/>
        <v>No</v>
      </c>
      <c r="AU3845" s="17">
        <f t="shared" si="1069"/>
        <v>0</v>
      </c>
      <c r="AV3845" s="17" t="str">
        <f>+VLOOKUP(B3845,[1]Cruces!S:T,2,0)</f>
        <v>4. Presupuesto de Obra</v>
      </c>
    </row>
    <row r="3846" spans="1:48" hidden="1" x14ac:dyDescent="0.25">
      <c r="A3846" s="22" t="s">
        <v>6781</v>
      </c>
      <c r="B3846" t="s">
        <v>54</v>
      </c>
      <c r="C3846">
        <v>0</v>
      </c>
      <c r="D3846">
        <v>0</v>
      </c>
      <c r="E3846" t="s">
        <v>55</v>
      </c>
      <c r="F3846" t="s">
        <v>232</v>
      </c>
      <c r="G3846" t="s">
        <v>6782</v>
      </c>
      <c r="H3846">
        <v>3014728828</v>
      </c>
      <c r="I3846" t="s">
        <v>71</v>
      </c>
      <c r="J3846" t="s">
        <v>59</v>
      </c>
      <c r="K3846" t="s">
        <v>6783</v>
      </c>
      <c r="L3846" t="s">
        <v>280</v>
      </c>
      <c r="M3846" t="s">
        <v>281</v>
      </c>
      <c r="N3846" t="s">
        <v>62</v>
      </c>
      <c r="O3846">
        <v>20190522</v>
      </c>
      <c r="P3846">
        <v>20190912</v>
      </c>
      <c r="Q3846">
        <v>7541</v>
      </c>
      <c r="R3846">
        <v>26339118</v>
      </c>
      <c r="S3846" s="17" t="s">
        <v>100</v>
      </c>
      <c r="T3846" t="s">
        <v>63</v>
      </c>
      <c r="U3846" t="s">
        <v>91</v>
      </c>
      <c r="V3846" s="17">
        <f t="shared" si="1070"/>
        <v>30</v>
      </c>
      <c r="W3846">
        <v>30000</v>
      </c>
      <c r="X3846" t="s">
        <v>64</v>
      </c>
      <c r="Y3846" t="s">
        <v>65</v>
      </c>
      <c r="Z3846">
        <v>20190912</v>
      </c>
      <c r="AA3846" t="s">
        <v>78</v>
      </c>
      <c r="AB3846" s="17">
        <v>1</v>
      </c>
      <c r="AC3846" s="17" t="str">
        <f>IFERROR(VLOOKUP(A3846,[1]Cruces!AJ:AK,2,0),VLOOKUP(CONCATENATE(X3846,AA3846),[1]Cruces!G:H,2,0))</f>
        <v>Solicitud de Obra</v>
      </c>
      <c r="AD3846" s="17">
        <f t="shared" si="1056"/>
        <v>22</v>
      </c>
      <c r="AE3846" s="17">
        <f t="shared" si="1057"/>
        <v>5</v>
      </c>
      <c r="AF3846" s="17">
        <f t="shared" si="1058"/>
        <v>2019</v>
      </c>
      <c r="AG3846" s="17" t="str">
        <f>IFERROR(VLOOKUP(MID(A3846,2,4)*1,[1]Cruces!K:L,2,0),"Verificar")</f>
        <v>Atlántico Sur</v>
      </c>
      <c r="AH3846" s="17">
        <f t="shared" ca="1" si="1059"/>
        <v>553</v>
      </c>
      <c r="AI3846" s="17" t="str">
        <f>IFERROR(VLOOKUP(U3846,[1]Cruces!$O$1:$P$6,2,0),"Sin Orden")</f>
        <v>Resuelta</v>
      </c>
      <c r="AJ3846" s="17">
        <f t="shared" si="1060"/>
        <v>12</v>
      </c>
      <c r="AK3846" s="17">
        <f t="shared" si="1061"/>
        <v>9</v>
      </c>
      <c r="AL3846" s="17">
        <f t="shared" si="1062"/>
        <v>2019</v>
      </c>
      <c r="AM3846" s="17">
        <f t="shared" ca="1" si="1063"/>
        <v>440</v>
      </c>
      <c r="AN3846" s="18" t="str">
        <f>IFERROR(VLOOKUP(R3846*1,'[1]Ordenes de Servicio'!G:K,5,0),"No Cruza")</f>
        <v>No Cruza</v>
      </c>
      <c r="AO3846" s="17">
        <f t="shared" ca="1" si="1064"/>
        <v>113</v>
      </c>
      <c r="AP3846" s="17">
        <f t="shared" si="1065"/>
        <v>12</v>
      </c>
      <c r="AQ3846" s="17">
        <f t="shared" si="1066"/>
        <v>9</v>
      </c>
      <c r="AR3846" s="17">
        <f t="shared" si="1067"/>
        <v>2019</v>
      </c>
      <c r="AS3846" s="17">
        <f t="shared" ca="1" si="1068"/>
        <v>440</v>
      </c>
      <c r="AT3846" s="17" t="str">
        <f t="shared" ca="1" si="1071"/>
        <v>Si</v>
      </c>
      <c r="AU3846" s="17">
        <f t="shared" si="1069"/>
        <v>0</v>
      </c>
      <c r="AV3846" s="17" t="str">
        <f>+VLOOKUP(B3846,[1]Cruces!S:T,2,0)</f>
        <v>4. Presupuesto de Obra</v>
      </c>
    </row>
    <row r="3847" spans="1:48" hidden="1" x14ac:dyDescent="0.25">
      <c r="A3847" s="22" t="s">
        <v>6784</v>
      </c>
      <c r="B3847" t="s">
        <v>54</v>
      </c>
      <c r="C3847">
        <v>0</v>
      </c>
      <c r="D3847">
        <v>0</v>
      </c>
      <c r="E3847" t="s">
        <v>55</v>
      </c>
      <c r="F3847" t="s">
        <v>107</v>
      </c>
      <c r="G3847" t="s">
        <v>6785</v>
      </c>
      <c r="H3847">
        <v>0</v>
      </c>
      <c r="I3847" t="s">
        <v>71</v>
      </c>
      <c r="J3847" t="s">
        <v>59</v>
      </c>
      <c r="K3847" t="s">
        <v>6786</v>
      </c>
      <c r="L3847" t="s">
        <v>117</v>
      </c>
      <c r="M3847" t="s">
        <v>118</v>
      </c>
      <c r="N3847" t="s">
        <v>62</v>
      </c>
      <c r="O3847">
        <v>20200129</v>
      </c>
      <c r="P3847">
        <v>20200205</v>
      </c>
      <c r="Q3847">
        <v>1170</v>
      </c>
      <c r="R3847">
        <v>27129193</v>
      </c>
      <c r="S3847" t="s">
        <v>100</v>
      </c>
      <c r="T3847" t="s">
        <v>63</v>
      </c>
      <c r="U3847" t="s">
        <v>91</v>
      </c>
      <c r="V3847" s="17">
        <f t="shared" si="1070"/>
        <v>30</v>
      </c>
      <c r="W3847">
        <v>30000</v>
      </c>
      <c r="X3847" t="s">
        <v>64</v>
      </c>
      <c r="Y3847" t="s">
        <v>3069</v>
      </c>
      <c r="Z3847">
        <v>20200205</v>
      </c>
      <c r="AA3847" t="s">
        <v>101</v>
      </c>
      <c r="AB3847" s="17">
        <v>1</v>
      </c>
      <c r="AC3847" s="17" t="str">
        <f>IFERROR(VLOOKUP(A3847,[1]Cruces!AJ:AK,2,0),VLOOKUP(CONCATENATE(X3847,AA3847),[1]Cruces!G:H,2,0))</f>
        <v>Solicitud de Obra</v>
      </c>
      <c r="AD3847" s="17">
        <f t="shared" si="1056"/>
        <v>29</v>
      </c>
      <c r="AE3847" s="17">
        <f t="shared" si="1057"/>
        <v>1</v>
      </c>
      <c r="AF3847" s="17">
        <f t="shared" si="1058"/>
        <v>2020</v>
      </c>
      <c r="AG3847" s="17" t="str">
        <f>IFERROR(VLOOKUP(MID(A3847,2,4)*1,[1]Cruces!K:L,2,0),"Verificar")</f>
        <v>Atlántico Norte</v>
      </c>
      <c r="AH3847" s="17">
        <f t="shared" ca="1" si="1059"/>
        <v>301</v>
      </c>
      <c r="AI3847" s="17" t="str">
        <f>IFERROR(VLOOKUP(U3847,[1]Cruces!$O$1:$P$6,2,0),"Sin Orden")</f>
        <v>Resuelta</v>
      </c>
      <c r="AJ3847" s="17">
        <f t="shared" si="1060"/>
        <v>5</v>
      </c>
      <c r="AK3847" s="17">
        <f t="shared" si="1061"/>
        <v>2</v>
      </c>
      <c r="AL3847" s="17">
        <f t="shared" si="1062"/>
        <v>2020</v>
      </c>
      <c r="AM3847" s="17">
        <f t="shared" ca="1" si="1063"/>
        <v>294</v>
      </c>
      <c r="AN3847" s="18" t="str">
        <f>IFERROR(VLOOKUP(R3847*1,'[1]Ordenes de Servicio'!G:K,5,0),"No Cruza")</f>
        <v>No Cruza</v>
      </c>
      <c r="AO3847" s="17">
        <f t="shared" ca="1" si="1064"/>
        <v>7</v>
      </c>
      <c r="AP3847" s="17">
        <f t="shared" si="1065"/>
        <v>5</v>
      </c>
      <c r="AQ3847" s="17">
        <f t="shared" si="1066"/>
        <v>2</v>
      </c>
      <c r="AR3847" s="17">
        <f t="shared" si="1067"/>
        <v>2020</v>
      </c>
      <c r="AS3847" s="17">
        <f t="shared" ca="1" si="1068"/>
        <v>294</v>
      </c>
      <c r="AT3847" s="17" t="str">
        <f t="shared" ca="1" si="1071"/>
        <v>No</v>
      </c>
      <c r="AU3847" s="17">
        <f t="shared" si="1069"/>
        <v>0</v>
      </c>
      <c r="AV3847" s="17" t="str">
        <f>+VLOOKUP(B3847,[1]Cruces!S:T,2,0)</f>
        <v>4. Presupuesto de Obra</v>
      </c>
    </row>
    <row r="3848" spans="1:48" hidden="1" x14ac:dyDescent="0.25">
      <c r="A3848" s="22" t="s">
        <v>10428</v>
      </c>
      <c r="B3848" t="s">
        <v>1943</v>
      </c>
      <c r="C3848">
        <v>0</v>
      </c>
      <c r="D3848">
        <v>0</v>
      </c>
      <c r="E3848" t="s">
        <v>55</v>
      </c>
      <c r="F3848" t="s">
        <v>232</v>
      </c>
      <c r="G3848" t="s">
        <v>10429</v>
      </c>
      <c r="H3848">
        <v>3108532224</v>
      </c>
      <c r="I3848" t="s">
        <v>71</v>
      </c>
      <c r="J3848" t="s">
        <v>59</v>
      </c>
      <c r="K3848" t="s">
        <v>10430</v>
      </c>
      <c r="L3848" t="s">
        <v>7475</v>
      </c>
      <c r="M3848" t="s">
        <v>7476</v>
      </c>
      <c r="N3848" t="s">
        <v>1946</v>
      </c>
      <c r="O3848">
        <v>20201120</v>
      </c>
      <c r="P3848">
        <v>20201120</v>
      </c>
      <c r="Q3848">
        <v>1220</v>
      </c>
      <c r="R3848">
        <v>28293398</v>
      </c>
      <c r="S3848" t="s">
        <v>6601</v>
      </c>
      <c r="T3848" t="s">
        <v>7091</v>
      </c>
      <c r="U3848" t="s">
        <v>77</v>
      </c>
      <c r="V3848" s="17">
        <f t="shared" si="1070"/>
        <v>3</v>
      </c>
      <c r="W3848">
        <v>3000</v>
      </c>
      <c r="X3848" t="s">
        <v>7065</v>
      </c>
      <c r="Y3848" t="s">
        <v>1943</v>
      </c>
      <c r="Z3848">
        <v>20201120</v>
      </c>
      <c r="AA3848" t="s">
        <v>1947</v>
      </c>
      <c r="AB3848" s="17">
        <v>1</v>
      </c>
      <c r="AC3848" s="17" t="str">
        <f>IFERROR(VLOOKUP(A3848,[1]Cruces!AJ:AK,2,0),VLOOKUP(CONCATENATE(X3848,AA3848),[1]Cruces!G:H,2,0))</f>
        <v>Solicitud por BT</v>
      </c>
      <c r="AD3848" s="17">
        <f t="shared" si="1056"/>
        <v>20</v>
      </c>
      <c r="AE3848" s="17">
        <f t="shared" si="1057"/>
        <v>11</v>
      </c>
      <c r="AF3848" s="17">
        <f t="shared" si="1058"/>
        <v>2020</v>
      </c>
      <c r="AG3848" s="17" t="str">
        <f>IFERROR(VLOOKUP(MID(A3848,2,4)*1,[1]Cruces!K:L,2,0),"Verificar")</f>
        <v>Atlántico Sur</v>
      </c>
      <c r="AH3848" s="17">
        <f t="shared" ca="1" si="1059"/>
        <v>5</v>
      </c>
      <c r="AI3848" s="17" t="str">
        <f>IFERROR(VLOOKUP(U3848,[1]Cruces!$O$1:$P$6,2,0),"Sin Orden")</f>
        <v>Pendiente</v>
      </c>
      <c r="AJ3848" s="17">
        <f t="shared" si="1060"/>
        <v>20</v>
      </c>
      <c r="AK3848" s="17">
        <f t="shared" si="1061"/>
        <v>11</v>
      </c>
      <c r="AL3848" s="17">
        <f t="shared" si="1062"/>
        <v>2020</v>
      </c>
      <c r="AM3848" s="17">
        <f t="shared" ca="1" si="1063"/>
        <v>5</v>
      </c>
      <c r="AN3848" s="18" t="str">
        <f>IFERROR(VLOOKUP(R3848*1,'[1]Ordenes de Servicio'!G:K,5,0),"No Cruza")</f>
        <v>No Cruza</v>
      </c>
      <c r="AO3848" s="17">
        <f t="shared" ca="1" si="1064"/>
        <v>5</v>
      </c>
      <c r="AP3848" s="17">
        <f t="shared" si="1065"/>
        <v>20</v>
      </c>
      <c r="AQ3848" s="17">
        <f t="shared" si="1066"/>
        <v>11</v>
      </c>
      <c r="AR3848" s="17">
        <f t="shared" si="1067"/>
        <v>2020</v>
      </c>
      <c r="AS3848" s="17">
        <f t="shared" ca="1" si="1068"/>
        <v>5</v>
      </c>
      <c r="AT3848" s="17" t="str">
        <f t="shared" ca="1" si="1071"/>
        <v>No</v>
      </c>
      <c r="AU3848" s="17">
        <f t="shared" si="1069"/>
        <v>0</v>
      </c>
      <c r="AV3848" s="17" t="str">
        <f>+VLOOKUP(B3848,[1]Cruces!S:T,2,0)</f>
        <v>7. Ejecución en Campo OS BT</v>
      </c>
    </row>
    <row r="3849" spans="1:48" hidden="1" x14ac:dyDescent="0.25">
      <c r="A3849" s="22" t="s">
        <v>6787</v>
      </c>
      <c r="B3849" t="s">
        <v>54</v>
      </c>
      <c r="C3849">
        <v>6962919</v>
      </c>
      <c r="D3849">
        <v>35029439</v>
      </c>
      <c r="E3849" t="s">
        <v>93</v>
      </c>
      <c r="F3849" t="s">
        <v>81</v>
      </c>
      <c r="G3849" t="s">
        <v>82</v>
      </c>
      <c r="H3849">
        <v>3106317797</v>
      </c>
      <c r="I3849" t="s">
        <v>83</v>
      </c>
      <c r="J3849" t="s">
        <v>6788</v>
      </c>
      <c r="K3849" t="s">
        <v>84</v>
      </c>
      <c r="L3849" t="s">
        <v>85</v>
      </c>
      <c r="M3849" t="s">
        <v>86</v>
      </c>
      <c r="N3849" t="s">
        <v>62</v>
      </c>
      <c r="O3849">
        <v>20191022</v>
      </c>
      <c r="P3849">
        <v>20191024</v>
      </c>
      <c r="Q3849">
        <v>9342</v>
      </c>
      <c r="R3849">
        <v>26853784</v>
      </c>
      <c r="S3849" t="s">
        <v>100</v>
      </c>
      <c r="T3849" t="s">
        <v>63</v>
      </c>
      <c r="U3849" t="s">
        <v>91</v>
      </c>
      <c r="V3849" s="17">
        <f t="shared" si="1070"/>
        <v>112.5</v>
      </c>
      <c r="W3849">
        <v>112500</v>
      </c>
      <c r="X3849" t="s">
        <v>89</v>
      </c>
      <c r="Y3849" t="s">
        <v>65</v>
      </c>
      <c r="Z3849">
        <v>20191024</v>
      </c>
      <c r="AA3849" t="s">
        <v>78</v>
      </c>
      <c r="AB3849" s="17">
        <v>1</v>
      </c>
      <c r="AC3849" s="17" t="str">
        <f>IFERROR(VLOOKUP(A3849,[1]Cruces!AJ:AK,2,0),VLOOKUP(CONCATENATE(X3849,AA3849),[1]Cruces!G:H,2,0))</f>
        <v>Solicitud de Obra</v>
      </c>
      <c r="AD3849" s="17">
        <f t="shared" si="1056"/>
        <v>22</v>
      </c>
      <c r="AE3849" s="17">
        <f t="shared" si="1057"/>
        <v>10</v>
      </c>
      <c r="AF3849" s="17">
        <f t="shared" si="1058"/>
        <v>2019</v>
      </c>
      <c r="AG3849" s="17" t="str">
        <f>IFERROR(VLOOKUP(MID(A3849,2,4)*1,[1]Cruces!K:L,2,0),"Verificar")</f>
        <v>Magdalena</v>
      </c>
      <c r="AH3849" s="17">
        <f t="shared" ca="1" si="1059"/>
        <v>400</v>
      </c>
      <c r="AI3849" s="17" t="str">
        <f>IFERROR(VLOOKUP(U3849,[1]Cruces!$O$1:$P$6,2,0),"Sin Orden")</f>
        <v>Resuelta</v>
      </c>
      <c r="AJ3849" s="17">
        <f t="shared" si="1060"/>
        <v>24</v>
      </c>
      <c r="AK3849" s="17">
        <f t="shared" si="1061"/>
        <v>10</v>
      </c>
      <c r="AL3849" s="17">
        <f t="shared" si="1062"/>
        <v>2019</v>
      </c>
      <c r="AM3849" s="17">
        <f t="shared" ca="1" si="1063"/>
        <v>398</v>
      </c>
      <c r="AN3849" s="18" t="str">
        <f>IFERROR(VLOOKUP(R3849*1,'[1]Ordenes de Servicio'!G:K,5,0),"No Cruza")</f>
        <v>No Cruza</v>
      </c>
      <c r="AO3849" s="17">
        <f t="shared" ca="1" si="1064"/>
        <v>2</v>
      </c>
      <c r="AP3849" s="17">
        <f t="shared" si="1065"/>
        <v>24</v>
      </c>
      <c r="AQ3849" s="17">
        <f t="shared" si="1066"/>
        <v>10</v>
      </c>
      <c r="AR3849" s="17">
        <f t="shared" si="1067"/>
        <v>2019</v>
      </c>
      <c r="AS3849" s="17">
        <f t="shared" ca="1" si="1068"/>
        <v>398</v>
      </c>
      <c r="AT3849" s="17" t="str">
        <f t="shared" ca="1" si="1071"/>
        <v>Si</v>
      </c>
      <c r="AU3849" s="17">
        <f t="shared" si="1069"/>
        <v>0</v>
      </c>
      <c r="AV3849" s="17" t="str">
        <f>+VLOOKUP(B3849,[1]Cruces!S:T,2,0)</f>
        <v>4. Presupuesto de Obra</v>
      </c>
    </row>
    <row r="3850" spans="1:48" hidden="1" x14ac:dyDescent="0.25">
      <c r="A3850" s="22" t="s">
        <v>6789</v>
      </c>
      <c r="B3850" t="s">
        <v>68</v>
      </c>
      <c r="C3850">
        <v>0</v>
      </c>
      <c r="D3850">
        <v>0</v>
      </c>
      <c r="E3850" t="s">
        <v>55</v>
      </c>
      <c r="F3850" t="s">
        <v>107</v>
      </c>
      <c r="G3850" t="s">
        <v>6790</v>
      </c>
      <c r="H3850">
        <v>0</v>
      </c>
      <c r="I3850" t="s">
        <v>116</v>
      </c>
      <c r="J3850" t="s">
        <v>59</v>
      </c>
      <c r="K3850" t="s">
        <v>6791</v>
      </c>
      <c r="L3850" t="s">
        <v>117</v>
      </c>
      <c r="M3850" t="s">
        <v>118</v>
      </c>
      <c r="N3850" t="s">
        <v>75</v>
      </c>
      <c r="O3850">
        <v>20200504</v>
      </c>
      <c r="P3850">
        <v>20200602</v>
      </c>
      <c r="Q3850">
        <v>1180</v>
      </c>
      <c r="R3850">
        <v>27413552</v>
      </c>
      <c r="S3850" s="17" t="s">
        <v>100</v>
      </c>
      <c r="T3850" t="s">
        <v>63</v>
      </c>
      <c r="U3850" t="s">
        <v>91</v>
      </c>
      <c r="V3850" s="17">
        <f t="shared" si="1070"/>
        <v>300</v>
      </c>
      <c r="W3850">
        <v>300000</v>
      </c>
      <c r="X3850" t="s">
        <v>64</v>
      </c>
      <c r="Y3850" t="s">
        <v>136</v>
      </c>
      <c r="Z3850">
        <v>20200701</v>
      </c>
      <c r="AA3850" t="s">
        <v>101</v>
      </c>
      <c r="AB3850" s="17">
        <v>1</v>
      </c>
      <c r="AC3850" s="17" t="str">
        <f>IFERROR(VLOOKUP(A3850,[1]Cruces!AJ:AK,2,0),VLOOKUP(CONCATENATE(X3850,AA3850),[1]Cruces!G:H,2,0))</f>
        <v>Solicitud de Obra</v>
      </c>
      <c r="AD3850" s="17">
        <f t="shared" si="1056"/>
        <v>4</v>
      </c>
      <c r="AE3850" s="17">
        <f t="shared" si="1057"/>
        <v>5</v>
      </c>
      <c r="AF3850" s="17">
        <f t="shared" si="1058"/>
        <v>2020</v>
      </c>
      <c r="AG3850" s="17" t="str">
        <f>IFERROR(VLOOKUP(MID(A3850,2,4)*1,[1]Cruces!K:L,2,0),"Verificar")</f>
        <v>Atlántico Norte</v>
      </c>
      <c r="AH3850" s="17">
        <f t="shared" ca="1" si="1059"/>
        <v>205</v>
      </c>
      <c r="AI3850" s="17" t="str">
        <f>IFERROR(VLOOKUP(U3850,[1]Cruces!$O$1:$P$6,2,0),"Sin Orden")</f>
        <v>Resuelta</v>
      </c>
      <c r="AJ3850" s="17">
        <f t="shared" si="1060"/>
        <v>1</v>
      </c>
      <c r="AK3850" s="17">
        <f t="shared" si="1061"/>
        <v>7</v>
      </c>
      <c r="AL3850" s="17">
        <f t="shared" si="1062"/>
        <v>2020</v>
      </c>
      <c r="AM3850" s="17">
        <f t="shared" ca="1" si="1063"/>
        <v>147</v>
      </c>
      <c r="AN3850" s="18" t="str">
        <f>IFERROR(VLOOKUP(R3850*1,'[1]Ordenes de Servicio'!G:K,5,0),"No Cruza")</f>
        <v>No Cruza</v>
      </c>
      <c r="AO3850" s="17">
        <f t="shared" ca="1" si="1064"/>
        <v>58</v>
      </c>
      <c r="AP3850" s="17">
        <f t="shared" si="1065"/>
        <v>2</v>
      </c>
      <c r="AQ3850" s="17">
        <f t="shared" si="1066"/>
        <v>6</v>
      </c>
      <c r="AR3850" s="17">
        <f t="shared" si="1067"/>
        <v>2020</v>
      </c>
      <c r="AS3850" s="17">
        <f t="shared" ca="1" si="1068"/>
        <v>176</v>
      </c>
      <c r="AT3850" s="17" t="str">
        <f t="shared" ca="1" si="1071"/>
        <v>No</v>
      </c>
      <c r="AU3850" s="17">
        <f t="shared" si="1069"/>
        <v>29</v>
      </c>
      <c r="AV3850" s="17" t="str">
        <f>+VLOOKUP(B3850,[1]Cruces!S:T,2,0)</f>
        <v>5. Consultoría / Adjudicación</v>
      </c>
    </row>
    <row r="3851" spans="1:48" hidden="1" x14ac:dyDescent="0.25">
      <c r="A3851" s="22" t="s">
        <v>6792</v>
      </c>
      <c r="B3851" t="s">
        <v>54</v>
      </c>
      <c r="C3851">
        <v>0</v>
      </c>
      <c r="D3851">
        <v>0</v>
      </c>
      <c r="E3851" t="s">
        <v>55</v>
      </c>
      <c r="F3851" t="s">
        <v>120</v>
      </c>
      <c r="G3851" t="s">
        <v>6793</v>
      </c>
      <c r="H3851">
        <v>0</v>
      </c>
      <c r="I3851" t="s">
        <v>71</v>
      </c>
      <c r="J3851" t="s">
        <v>59</v>
      </c>
      <c r="K3851" t="s">
        <v>183</v>
      </c>
      <c r="L3851" t="s">
        <v>111</v>
      </c>
      <c r="M3851" t="s">
        <v>112</v>
      </c>
      <c r="N3851" t="s">
        <v>62</v>
      </c>
      <c r="O3851">
        <v>20190425</v>
      </c>
      <c r="P3851">
        <v>20190430</v>
      </c>
      <c r="Q3851">
        <v>1110</v>
      </c>
      <c r="R3851">
        <v>26245163</v>
      </c>
      <c r="S3851" t="s">
        <v>100</v>
      </c>
      <c r="T3851" t="s">
        <v>63</v>
      </c>
      <c r="U3851" t="s">
        <v>91</v>
      </c>
      <c r="V3851" s="17">
        <f t="shared" si="1070"/>
        <v>500</v>
      </c>
      <c r="W3851">
        <v>500000</v>
      </c>
      <c r="X3851" t="s">
        <v>64</v>
      </c>
      <c r="Y3851" t="s">
        <v>65</v>
      </c>
      <c r="Z3851">
        <v>20190430</v>
      </c>
      <c r="AA3851" t="s">
        <v>137</v>
      </c>
      <c r="AB3851" s="17">
        <v>1</v>
      </c>
      <c r="AC3851" s="17" t="str">
        <f>IFERROR(VLOOKUP(A3851,[1]Cruces!AJ:AK,2,0),VLOOKUP(CONCATENATE(X3851,AA3851),[1]Cruces!G:H,2,0))</f>
        <v>Solicitud de Obra</v>
      </c>
      <c r="AD3851" s="17">
        <f t="shared" si="1056"/>
        <v>25</v>
      </c>
      <c r="AE3851" s="17">
        <f t="shared" si="1057"/>
        <v>4</v>
      </c>
      <c r="AF3851" s="17">
        <f t="shared" si="1058"/>
        <v>2019</v>
      </c>
      <c r="AG3851" s="17" t="str">
        <f>IFERROR(VLOOKUP(MID(A3851,2,4)*1,[1]Cruces!K:L,2,0),"Verificar")</f>
        <v>Atlántico Norte</v>
      </c>
      <c r="AH3851" s="17">
        <f t="shared" ca="1" si="1059"/>
        <v>580</v>
      </c>
      <c r="AI3851" s="17" t="str">
        <f>IFERROR(VLOOKUP(U3851,[1]Cruces!$O$1:$P$6,2,0),"Sin Orden")</f>
        <v>Resuelta</v>
      </c>
      <c r="AJ3851" s="17">
        <f t="shared" si="1060"/>
        <v>30</v>
      </c>
      <c r="AK3851" s="17">
        <f t="shared" si="1061"/>
        <v>4</v>
      </c>
      <c r="AL3851" s="17">
        <f t="shared" si="1062"/>
        <v>2019</v>
      </c>
      <c r="AM3851" s="17">
        <f t="shared" ca="1" si="1063"/>
        <v>575</v>
      </c>
      <c r="AN3851" s="18" t="str">
        <f>IFERROR(VLOOKUP(R3851*1,'[1]Ordenes de Servicio'!G:K,5,0),"No Cruza")</f>
        <v>No Cruza</v>
      </c>
      <c r="AO3851" s="17">
        <f t="shared" ca="1" si="1064"/>
        <v>5</v>
      </c>
      <c r="AP3851" s="17">
        <f t="shared" si="1065"/>
        <v>30</v>
      </c>
      <c r="AQ3851" s="17">
        <f t="shared" si="1066"/>
        <v>4</v>
      </c>
      <c r="AR3851" s="17">
        <f t="shared" si="1067"/>
        <v>2019</v>
      </c>
      <c r="AS3851" s="17">
        <f t="shared" ca="1" si="1068"/>
        <v>575</v>
      </c>
      <c r="AT3851" s="17" t="str">
        <f t="shared" ca="1" si="1071"/>
        <v>Si</v>
      </c>
      <c r="AU3851" s="17">
        <f t="shared" si="1069"/>
        <v>0</v>
      </c>
      <c r="AV3851" s="17" t="str">
        <f>+VLOOKUP(B3851,[1]Cruces!S:T,2,0)</f>
        <v>4. Presupuesto de Obra</v>
      </c>
    </row>
    <row r="3852" spans="1:48" hidden="1" x14ac:dyDescent="0.25">
      <c r="A3852" s="22" t="s">
        <v>6794</v>
      </c>
      <c r="B3852" t="s">
        <v>54</v>
      </c>
      <c r="C3852">
        <v>0</v>
      </c>
      <c r="D3852">
        <v>0</v>
      </c>
      <c r="E3852" t="s">
        <v>55</v>
      </c>
      <c r="F3852" t="s">
        <v>232</v>
      </c>
      <c r="G3852" t="s">
        <v>6795</v>
      </c>
      <c r="H3852">
        <v>3012867474</v>
      </c>
      <c r="I3852" t="s">
        <v>71</v>
      </c>
      <c r="J3852" t="s">
        <v>59</v>
      </c>
      <c r="K3852" t="s">
        <v>6796</v>
      </c>
      <c r="L3852" t="s">
        <v>280</v>
      </c>
      <c r="M3852" t="s">
        <v>281</v>
      </c>
      <c r="N3852" t="s">
        <v>62</v>
      </c>
      <c r="O3852">
        <v>20190523</v>
      </c>
      <c r="P3852">
        <v>20190912</v>
      </c>
      <c r="Q3852">
        <v>7541</v>
      </c>
      <c r="R3852">
        <v>26340256</v>
      </c>
      <c r="S3852" t="s">
        <v>100</v>
      </c>
      <c r="T3852" t="s">
        <v>63</v>
      </c>
      <c r="U3852" t="s">
        <v>91</v>
      </c>
      <c r="V3852" s="17">
        <f t="shared" si="1070"/>
        <v>10</v>
      </c>
      <c r="W3852">
        <v>10000</v>
      </c>
      <c r="X3852" t="s">
        <v>64</v>
      </c>
      <c r="Y3852" t="s">
        <v>65</v>
      </c>
      <c r="Z3852">
        <v>20190912</v>
      </c>
      <c r="AA3852" t="s">
        <v>78</v>
      </c>
      <c r="AB3852" s="17">
        <v>1</v>
      </c>
      <c r="AC3852" s="17" t="str">
        <f>IFERROR(VLOOKUP(A3852,[1]Cruces!AJ:AK,2,0),VLOOKUP(CONCATENATE(X3852,AA3852),[1]Cruces!G:H,2,0))</f>
        <v>Solicitud de Obra</v>
      </c>
      <c r="AD3852" s="17">
        <f t="shared" si="1056"/>
        <v>23</v>
      </c>
      <c r="AE3852" s="17">
        <f t="shared" si="1057"/>
        <v>5</v>
      </c>
      <c r="AF3852" s="17">
        <f t="shared" si="1058"/>
        <v>2019</v>
      </c>
      <c r="AG3852" s="17" t="str">
        <f>IFERROR(VLOOKUP(MID(A3852,2,4)*1,[1]Cruces!K:L,2,0),"Verificar")</f>
        <v>Atlántico Sur</v>
      </c>
      <c r="AH3852" s="17">
        <f t="shared" ca="1" si="1059"/>
        <v>552</v>
      </c>
      <c r="AI3852" s="17" t="str">
        <f>IFERROR(VLOOKUP(U3852,[1]Cruces!$O$1:$P$6,2,0),"Sin Orden")</f>
        <v>Resuelta</v>
      </c>
      <c r="AJ3852" s="17">
        <f t="shared" si="1060"/>
        <v>12</v>
      </c>
      <c r="AK3852" s="17">
        <f t="shared" si="1061"/>
        <v>9</v>
      </c>
      <c r="AL3852" s="17">
        <f t="shared" si="1062"/>
        <v>2019</v>
      </c>
      <c r="AM3852" s="17">
        <f t="shared" ca="1" si="1063"/>
        <v>440</v>
      </c>
      <c r="AN3852" s="18" t="str">
        <f>IFERROR(VLOOKUP(R3852*1,'[1]Ordenes de Servicio'!G:K,5,0),"No Cruza")</f>
        <v>No Cruza</v>
      </c>
      <c r="AO3852" s="17">
        <f t="shared" ca="1" si="1064"/>
        <v>112</v>
      </c>
      <c r="AP3852" s="17">
        <f t="shared" si="1065"/>
        <v>12</v>
      </c>
      <c r="AQ3852" s="17">
        <f t="shared" si="1066"/>
        <v>9</v>
      </c>
      <c r="AR3852" s="17">
        <f t="shared" si="1067"/>
        <v>2019</v>
      </c>
      <c r="AS3852" s="17">
        <f t="shared" ca="1" si="1068"/>
        <v>440</v>
      </c>
      <c r="AT3852" s="17" t="str">
        <f t="shared" ca="1" si="1071"/>
        <v>Si</v>
      </c>
      <c r="AU3852" s="17">
        <f t="shared" si="1069"/>
        <v>0</v>
      </c>
      <c r="AV3852" s="17" t="str">
        <f>+VLOOKUP(B3852,[1]Cruces!S:T,2,0)</f>
        <v>4. Presupuesto de Obra</v>
      </c>
    </row>
    <row r="3853" spans="1:48" hidden="1" x14ac:dyDescent="0.25">
      <c r="A3853" s="22" t="s">
        <v>6797</v>
      </c>
      <c r="B3853" t="s">
        <v>68</v>
      </c>
      <c r="C3853">
        <v>0</v>
      </c>
      <c r="D3853">
        <v>0</v>
      </c>
      <c r="E3853" t="s">
        <v>55</v>
      </c>
      <c r="F3853" t="s">
        <v>107</v>
      </c>
      <c r="G3853" t="s">
        <v>2244</v>
      </c>
      <c r="H3853">
        <v>0</v>
      </c>
      <c r="I3853" t="s">
        <v>71</v>
      </c>
      <c r="J3853" t="s">
        <v>59</v>
      </c>
      <c r="K3853" t="s">
        <v>2245</v>
      </c>
      <c r="L3853" t="s">
        <v>117</v>
      </c>
      <c r="M3853" t="s">
        <v>118</v>
      </c>
      <c r="N3853" t="s">
        <v>75</v>
      </c>
      <c r="O3853">
        <v>20200513</v>
      </c>
      <c r="P3853">
        <v>20200626</v>
      </c>
      <c r="Q3853">
        <v>7551</v>
      </c>
      <c r="R3853">
        <v>27463696</v>
      </c>
      <c r="S3853" s="17" t="s">
        <v>100</v>
      </c>
      <c r="T3853" t="s">
        <v>63</v>
      </c>
      <c r="U3853" t="s">
        <v>91</v>
      </c>
      <c r="V3853" s="17">
        <f t="shared" si="1070"/>
        <v>75</v>
      </c>
      <c r="W3853">
        <v>75000</v>
      </c>
      <c r="X3853" t="s">
        <v>64</v>
      </c>
      <c r="Y3853" t="s">
        <v>150</v>
      </c>
      <c r="Z3853">
        <v>20201118</v>
      </c>
      <c r="AA3853" t="s">
        <v>78</v>
      </c>
      <c r="AB3853" s="17">
        <v>1</v>
      </c>
      <c r="AC3853" s="17" t="str">
        <f>IFERROR(VLOOKUP(A3853,[1]Cruces!AJ:AK,2,0),VLOOKUP(CONCATENATE(X3853,AA3853),[1]Cruces!G:H,2,0))</f>
        <v>Solicitud de Obra</v>
      </c>
      <c r="AD3853" s="17">
        <f t="shared" si="1056"/>
        <v>13</v>
      </c>
      <c r="AE3853" s="17">
        <f t="shared" si="1057"/>
        <v>5</v>
      </c>
      <c r="AF3853" s="17">
        <f t="shared" si="1058"/>
        <v>2020</v>
      </c>
      <c r="AG3853" s="17" t="str">
        <f>IFERROR(VLOOKUP(MID(A3853,2,4)*1,[1]Cruces!K:L,2,0),"Verificar")</f>
        <v>Atlántico Norte</v>
      </c>
      <c r="AH3853" s="17">
        <f t="shared" ca="1" si="1059"/>
        <v>196</v>
      </c>
      <c r="AI3853" s="17" t="str">
        <f>IFERROR(VLOOKUP(U3853,[1]Cruces!$O$1:$P$6,2,0),"Sin Orden")</f>
        <v>Resuelta</v>
      </c>
      <c r="AJ3853" s="17">
        <f t="shared" si="1060"/>
        <v>18</v>
      </c>
      <c r="AK3853" s="17">
        <f t="shared" si="1061"/>
        <v>11</v>
      </c>
      <c r="AL3853" s="17">
        <f t="shared" si="1062"/>
        <v>2020</v>
      </c>
      <c r="AM3853" s="17">
        <f t="shared" ca="1" si="1063"/>
        <v>7</v>
      </c>
      <c r="AN3853" s="18" t="str">
        <f>IFERROR(VLOOKUP(R3853*1,'[1]Ordenes de Servicio'!G:K,5,0),"No Cruza")</f>
        <v>No Cruza</v>
      </c>
      <c r="AO3853" s="17">
        <f t="shared" ca="1" si="1064"/>
        <v>189</v>
      </c>
      <c r="AP3853" s="17">
        <f t="shared" si="1065"/>
        <v>26</v>
      </c>
      <c r="AQ3853" s="17">
        <f t="shared" si="1066"/>
        <v>6</v>
      </c>
      <c r="AR3853" s="17">
        <f t="shared" si="1067"/>
        <v>2020</v>
      </c>
      <c r="AS3853" s="17">
        <f t="shared" ca="1" si="1068"/>
        <v>152</v>
      </c>
      <c r="AT3853" s="17" t="str">
        <f t="shared" ca="1" si="1071"/>
        <v>No</v>
      </c>
      <c r="AU3853" s="17">
        <f t="shared" si="1069"/>
        <v>145</v>
      </c>
      <c r="AV3853" s="17" t="str">
        <f>+VLOOKUP(B3853,[1]Cruces!S:T,2,0)</f>
        <v>5. Consultoría / Adjudicación</v>
      </c>
    </row>
    <row r="3854" spans="1:48" hidden="1" x14ac:dyDescent="0.25">
      <c r="A3854" s="22" t="s">
        <v>6798</v>
      </c>
      <c r="B3854" t="s">
        <v>68</v>
      </c>
      <c r="C3854">
        <v>2136513</v>
      </c>
      <c r="D3854">
        <v>0</v>
      </c>
      <c r="E3854" t="s">
        <v>55</v>
      </c>
      <c r="F3854" t="s">
        <v>56</v>
      </c>
      <c r="G3854" t="s">
        <v>6799</v>
      </c>
      <c r="H3854">
        <v>3012062595</v>
      </c>
      <c r="I3854" t="s">
        <v>71</v>
      </c>
      <c r="J3854" t="s">
        <v>59</v>
      </c>
      <c r="K3854" t="s">
        <v>97</v>
      </c>
      <c r="L3854" t="s">
        <v>117</v>
      </c>
      <c r="M3854" t="s">
        <v>118</v>
      </c>
      <c r="N3854" t="s">
        <v>75</v>
      </c>
      <c r="O3854">
        <v>20190517</v>
      </c>
      <c r="P3854">
        <v>20190628</v>
      </c>
      <c r="Q3854">
        <v>1110</v>
      </c>
      <c r="R3854">
        <v>26559456</v>
      </c>
      <c r="S3854" s="17" t="s">
        <v>76</v>
      </c>
      <c r="T3854" t="s">
        <v>63</v>
      </c>
      <c r="U3854" t="s">
        <v>88</v>
      </c>
      <c r="V3854" s="17">
        <f t="shared" si="1070"/>
        <v>50</v>
      </c>
      <c r="W3854">
        <v>50000</v>
      </c>
      <c r="X3854" t="s">
        <v>89</v>
      </c>
      <c r="Y3854" t="s">
        <v>150</v>
      </c>
      <c r="Z3854">
        <v>20190729</v>
      </c>
      <c r="AA3854" t="s">
        <v>78</v>
      </c>
      <c r="AB3854" s="17">
        <v>1</v>
      </c>
      <c r="AC3854" s="17" t="str">
        <f>IFERROR(VLOOKUP(A3854,[1]Cruces!AJ:AK,2,0),VLOOKUP(CONCATENATE(X3854,AA3854),[1]Cruces!G:H,2,0))</f>
        <v>Solicitud de Obra</v>
      </c>
      <c r="AD3854" s="17">
        <f t="shared" si="1056"/>
        <v>17</v>
      </c>
      <c r="AE3854" s="17">
        <f t="shared" si="1057"/>
        <v>5</v>
      </c>
      <c r="AF3854" s="17">
        <f t="shared" si="1058"/>
        <v>2019</v>
      </c>
      <c r="AG3854" s="17" t="str">
        <f>IFERROR(VLOOKUP(MID(A3854,2,4)*1,[1]Cruces!K:L,2,0),"Verificar")</f>
        <v>Atlántico Norte</v>
      </c>
      <c r="AH3854" s="17">
        <f t="shared" ca="1" si="1059"/>
        <v>558</v>
      </c>
      <c r="AI3854" s="17" t="str">
        <f>IFERROR(VLOOKUP(U3854,[1]Cruces!$O$1:$P$6,2,0),"Sin Orden")</f>
        <v>Resuelta</v>
      </c>
      <c r="AJ3854" s="17">
        <f t="shared" si="1060"/>
        <v>29</v>
      </c>
      <c r="AK3854" s="17">
        <f t="shared" si="1061"/>
        <v>7</v>
      </c>
      <c r="AL3854" s="17">
        <f t="shared" si="1062"/>
        <v>2019</v>
      </c>
      <c r="AM3854" s="17">
        <f t="shared" ca="1" si="1063"/>
        <v>485</v>
      </c>
      <c r="AN3854" s="18" t="str">
        <f>IFERROR(VLOOKUP(R3854*1,'[1]Ordenes de Servicio'!G:K,5,0),"No Cruza")</f>
        <v>No Cruza</v>
      </c>
      <c r="AO3854" s="17">
        <f t="shared" ca="1" si="1064"/>
        <v>73</v>
      </c>
      <c r="AP3854" s="17">
        <f t="shared" si="1065"/>
        <v>28</v>
      </c>
      <c r="AQ3854" s="17">
        <f t="shared" si="1066"/>
        <v>6</v>
      </c>
      <c r="AR3854" s="17">
        <f t="shared" si="1067"/>
        <v>2019</v>
      </c>
      <c r="AS3854" s="17">
        <f t="shared" ca="1" si="1068"/>
        <v>516</v>
      </c>
      <c r="AT3854" s="17" t="str">
        <f t="shared" ca="1" si="1071"/>
        <v>Si</v>
      </c>
      <c r="AU3854" s="17">
        <f t="shared" si="1069"/>
        <v>31</v>
      </c>
      <c r="AV3854" s="17" t="str">
        <f>+VLOOKUP(B3854,[1]Cruces!S:T,2,0)</f>
        <v>5. Consultoría / Adjudicación</v>
      </c>
    </row>
    <row r="3855" spans="1:48" hidden="1" x14ac:dyDescent="0.25">
      <c r="A3855" s="22" t="s">
        <v>6800</v>
      </c>
      <c r="B3855" t="s">
        <v>54</v>
      </c>
      <c r="C3855">
        <v>0</v>
      </c>
      <c r="D3855">
        <v>0</v>
      </c>
      <c r="E3855" t="s">
        <v>55</v>
      </c>
      <c r="F3855" t="s">
        <v>81</v>
      </c>
      <c r="G3855" t="s">
        <v>1559</v>
      </c>
      <c r="H3855">
        <v>4317777</v>
      </c>
      <c r="I3855" t="s">
        <v>116</v>
      </c>
      <c r="J3855" t="s">
        <v>59</v>
      </c>
      <c r="K3855" t="s">
        <v>1560</v>
      </c>
      <c r="L3855" t="s">
        <v>85</v>
      </c>
      <c r="M3855" t="s">
        <v>86</v>
      </c>
      <c r="N3855" t="s">
        <v>62</v>
      </c>
      <c r="O3855">
        <v>20201102</v>
      </c>
      <c r="P3855">
        <v>20201109</v>
      </c>
      <c r="Q3855">
        <v>3410</v>
      </c>
      <c r="R3855">
        <v>28267401</v>
      </c>
      <c r="S3855" t="s">
        <v>100</v>
      </c>
      <c r="T3855" t="s">
        <v>63</v>
      </c>
      <c r="U3855" t="s">
        <v>91</v>
      </c>
      <c r="V3855" s="17">
        <f t="shared" si="1070"/>
        <v>500</v>
      </c>
      <c r="W3855">
        <v>500000</v>
      </c>
      <c r="X3855" t="s">
        <v>64</v>
      </c>
      <c r="Y3855" t="s">
        <v>65</v>
      </c>
      <c r="Z3855">
        <v>20201109</v>
      </c>
      <c r="AA3855" t="s">
        <v>101</v>
      </c>
      <c r="AB3855" s="17">
        <v>1</v>
      </c>
      <c r="AC3855" s="17" t="str">
        <f>IFERROR(VLOOKUP(A3855,[1]Cruces!AJ:AK,2,0),VLOOKUP(CONCATENATE(X3855,AA3855),[1]Cruces!G:H,2,0))</f>
        <v>Solicitud de Obra</v>
      </c>
      <c r="AD3855" s="17">
        <f t="shared" si="1056"/>
        <v>2</v>
      </c>
      <c r="AE3855" s="17">
        <f t="shared" si="1057"/>
        <v>11</v>
      </c>
      <c r="AF3855" s="17">
        <f t="shared" si="1058"/>
        <v>2020</v>
      </c>
      <c r="AG3855" s="17" t="str">
        <f>IFERROR(VLOOKUP(MID(A3855,2,4)*1,[1]Cruces!K:L,2,0),"Verificar")</f>
        <v>Magdalena</v>
      </c>
      <c r="AH3855" s="17">
        <f t="shared" ca="1" si="1059"/>
        <v>23</v>
      </c>
      <c r="AI3855" s="17" t="str">
        <f>IFERROR(VLOOKUP(U3855,[1]Cruces!$O$1:$P$6,2,0),"Sin Orden")</f>
        <v>Resuelta</v>
      </c>
      <c r="AJ3855" s="17">
        <f t="shared" si="1060"/>
        <v>9</v>
      </c>
      <c r="AK3855" s="17">
        <f t="shared" si="1061"/>
        <v>11</v>
      </c>
      <c r="AL3855" s="17">
        <f t="shared" si="1062"/>
        <v>2020</v>
      </c>
      <c r="AM3855" s="17">
        <f t="shared" ca="1" si="1063"/>
        <v>16</v>
      </c>
      <c r="AN3855" s="18" t="str">
        <f>IFERROR(VLOOKUP(R3855*1,'[1]Ordenes de Servicio'!G:K,5,0),"No Cruza")</f>
        <v>No Cruza</v>
      </c>
      <c r="AO3855" s="17">
        <f t="shared" ca="1" si="1064"/>
        <v>7</v>
      </c>
      <c r="AP3855" s="17">
        <f t="shared" si="1065"/>
        <v>9</v>
      </c>
      <c r="AQ3855" s="17">
        <f t="shared" si="1066"/>
        <v>11</v>
      </c>
      <c r="AR3855" s="17">
        <f t="shared" si="1067"/>
        <v>2020</v>
      </c>
      <c r="AS3855" s="17">
        <f t="shared" ca="1" si="1068"/>
        <v>16</v>
      </c>
      <c r="AT3855" s="17" t="str">
        <f t="shared" ca="1" si="1071"/>
        <v>No</v>
      </c>
      <c r="AU3855" s="17">
        <f t="shared" si="1069"/>
        <v>0</v>
      </c>
      <c r="AV3855" s="17" t="str">
        <f>+VLOOKUP(B3855,[1]Cruces!S:T,2,0)</f>
        <v>4. Presupuesto de Obra</v>
      </c>
    </row>
    <row r="3856" spans="1:48" hidden="1" x14ac:dyDescent="0.25">
      <c r="A3856" s="22" t="s">
        <v>10431</v>
      </c>
      <c r="B3856" t="s">
        <v>1943</v>
      </c>
      <c r="C3856">
        <v>0</v>
      </c>
      <c r="D3856">
        <v>0</v>
      </c>
      <c r="E3856" t="s">
        <v>55</v>
      </c>
      <c r="F3856" t="s">
        <v>126</v>
      </c>
      <c r="G3856" t="s">
        <v>10432</v>
      </c>
      <c r="H3856">
        <v>3007682474</v>
      </c>
      <c r="I3856" t="s">
        <v>71</v>
      </c>
      <c r="J3856" t="s">
        <v>59</v>
      </c>
      <c r="K3856" t="s">
        <v>97</v>
      </c>
      <c r="L3856" t="s">
        <v>7448</v>
      </c>
      <c r="M3856" t="s">
        <v>7449</v>
      </c>
      <c r="N3856" t="s">
        <v>1946</v>
      </c>
      <c r="O3856">
        <v>20201119</v>
      </c>
      <c r="P3856">
        <v>20201119</v>
      </c>
      <c r="Q3856">
        <v>3310</v>
      </c>
      <c r="R3856">
        <v>28291002</v>
      </c>
      <c r="S3856" t="s">
        <v>6601</v>
      </c>
      <c r="T3856" t="s">
        <v>63</v>
      </c>
      <c r="U3856" t="s">
        <v>77</v>
      </c>
      <c r="V3856" s="17">
        <f t="shared" si="1070"/>
        <v>3</v>
      </c>
      <c r="W3856">
        <v>3000</v>
      </c>
      <c r="X3856" t="s">
        <v>7065</v>
      </c>
      <c r="Y3856" t="s">
        <v>1943</v>
      </c>
      <c r="Z3856">
        <v>20201119</v>
      </c>
      <c r="AA3856" t="s">
        <v>1947</v>
      </c>
      <c r="AB3856" s="17">
        <v>1</v>
      </c>
      <c r="AC3856" s="17" t="str">
        <f>IFERROR(VLOOKUP(A3856,[1]Cruces!AJ:AK,2,0),VLOOKUP(CONCATENATE(X3856,AA3856),[1]Cruces!G:H,2,0))</f>
        <v>Solicitud por BT</v>
      </c>
      <c r="AD3856" s="17">
        <f t="shared" si="1056"/>
        <v>19</v>
      </c>
      <c r="AE3856" s="17">
        <f t="shared" si="1057"/>
        <v>11</v>
      </c>
      <c r="AF3856" s="17">
        <f t="shared" si="1058"/>
        <v>2020</v>
      </c>
      <c r="AG3856" s="17" t="str">
        <f>IFERROR(VLOOKUP(MID(A3856,2,4)*1,[1]Cruces!K:L,2,0),"Verificar")</f>
        <v>Guajira</v>
      </c>
      <c r="AH3856" s="17">
        <f t="shared" ca="1" si="1059"/>
        <v>6</v>
      </c>
      <c r="AI3856" s="17" t="str">
        <f>IFERROR(VLOOKUP(U3856,[1]Cruces!$O$1:$P$6,2,0),"Sin Orden")</f>
        <v>Pendiente</v>
      </c>
      <c r="AJ3856" s="17">
        <f t="shared" si="1060"/>
        <v>19</v>
      </c>
      <c r="AK3856" s="17">
        <f t="shared" si="1061"/>
        <v>11</v>
      </c>
      <c r="AL3856" s="17">
        <f t="shared" si="1062"/>
        <v>2020</v>
      </c>
      <c r="AM3856" s="17">
        <f t="shared" ca="1" si="1063"/>
        <v>6</v>
      </c>
      <c r="AN3856" s="18" t="str">
        <f>IFERROR(VLOOKUP(R3856*1,'[1]Ordenes de Servicio'!G:K,5,0),"No Cruza")</f>
        <v>No Cruza</v>
      </c>
      <c r="AO3856" s="17">
        <f t="shared" ca="1" si="1064"/>
        <v>6</v>
      </c>
      <c r="AP3856" s="17">
        <f t="shared" si="1065"/>
        <v>19</v>
      </c>
      <c r="AQ3856" s="17">
        <f t="shared" si="1066"/>
        <v>11</v>
      </c>
      <c r="AR3856" s="17">
        <f t="shared" si="1067"/>
        <v>2020</v>
      </c>
      <c r="AS3856" s="17">
        <f t="shared" ca="1" si="1068"/>
        <v>6</v>
      </c>
      <c r="AT3856" s="17" t="str">
        <f t="shared" ca="1" si="1071"/>
        <v>No</v>
      </c>
      <c r="AU3856" s="17">
        <f t="shared" si="1069"/>
        <v>0</v>
      </c>
      <c r="AV3856" s="17" t="str">
        <f>+VLOOKUP(B3856,[1]Cruces!S:T,2,0)</f>
        <v>7. Ejecución en Campo OS BT</v>
      </c>
    </row>
    <row r="3857" spans="1:48" hidden="1" x14ac:dyDescent="0.25">
      <c r="A3857" s="22" t="s">
        <v>6801</v>
      </c>
      <c r="B3857" t="s">
        <v>68</v>
      </c>
      <c r="C3857">
        <v>0</v>
      </c>
      <c r="D3857">
        <v>0</v>
      </c>
      <c r="E3857" t="s">
        <v>55</v>
      </c>
      <c r="F3857" t="s">
        <v>107</v>
      </c>
      <c r="G3857" t="s">
        <v>6802</v>
      </c>
      <c r="H3857">
        <v>3013704145</v>
      </c>
      <c r="I3857" t="s">
        <v>71</v>
      </c>
      <c r="J3857" t="s">
        <v>59</v>
      </c>
      <c r="K3857" t="s">
        <v>97</v>
      </c>
      <c r="L3857" t="s">
        <v>117</v>
      </c>
      <c r="M3857" t="s">
        <v>118</v>
      </c>
      <c r="N3857" t="s">
        <v>75</v>
      </c>
      <c r="O3857">
        <v>20200618</v>
      </c>
      <c r="P3857">
        <v>20200618</v>
      </c>
      <c r="Q3857">
        <v>1110</v>
      </c>
      <c r="R3857">
        <v>0</v>
      </c>
      <c r="T3857" t="s">
        <v>63</v>
      </c>
      <c r="V3857" s="17">
        <f t="shared" si="1070"/>
        <v>75</v>
      </c>
      <c r="W3857">
        <v>75000</v>
      </c>
      <c r="X3857" t="s">
        <v>64</v>
      </c>
      <c r="Y3857" t="s">
        <v>68</v>
      </c>
      <c r="Z3857">
        <v>20200618</v>
      </c>
      <c r="AA3857" t="s">
        <v>137</v>
      </c>
      <c r="AB3857" s="17">
        <v>1</v>
      </c>
      <c r="AC3857" s="17" t="str">
        <f>IFERROR(VLOOKUP(A3857,[1]Cruces!AJ:AK,2,0),VLOOKUP(CONCATENATE(X3857,AA3857),[1]Cruces!G:H,2,0))</f>
        <v>Solicitud de Obra</v>
      </c>
      <c r="AD3857" s="17">
        <f t="shared" si="1056"/>
        <v>18</v>
      </c>
      <c r="AE3857" s="17">
        <f t="shared" si="1057"/>
        <v>6</v>
      </c>
      <c r="AF3857" s="17">
        <f t="shared" si="1058"/>
        <v>2020</v>
      </c>
      <c r="AG3857" s="17" t="str">
        <f>IFERROR(VLOOKUP(MID(A3857,2,4)*1,[1]Cruces!K:L,2,0),"Verificar")</f>
        <v>Atlántico Norte</v>
      </c>
      <c r="AH3857" s="17">
        <f t="shared" ca="1" si="1059"/>
        <v>160</v>
      </c>
      <c r="AI3857" s="17" t="str">
        <f>IFERROR(VLOOKUP(U3857,[1]Cruces!$O$1:$P$6,2,0),"Sin Orden")</f>
        <v>Sin Orden</v>
      </c>
      <c r="AJ3857" s="17">
        <f t="shared" si="1060"/>
        <v>18</v>
      </c>
      <c r="AK3857" s="17">
        <f t="shared" si="1061"/>
        <v>6</v>
      </c>
      <c r="AL3857" s="17">
        <f t="shared" si="1062"/>
        <v>2020</v>
      </c>
      <c r="AM3857" s="17">
        <f t="shared" ca="1" si="1063"/>
        <v>160</v>
      </c>
      <c r="AN3857" s="18" t="str">
        <f>IFERROR(VLOOKUP(R3857*1,'[1]Ordenes de Servicio'!G:K,5,0),"No Cruza")</f>
        <v>No Cruza</v>
      </c>
      <c r="AO3857" s="17">
        <f t="shared" ca="1" si="1064"/>
        <v>160</v>
      </c>
      <c r="AP3857" s="17">
        <f t="shared" si="1065"/>
        <v>18</v>
      </c>
      <c r="AQ3857" s="17">
        <f t="shared" si="1066"/>
        <v>6</v>
      </c>
      <c r="AR3857" s="17">
        <f t="shared" si="1067"/>
        <v>2020</v>
      </c>
      <c r="AS3857" s="17">
        <f t="shared" ca="1" si="1068"/>
        <v>160</v>
      </c>
      <c r="AT3857" s="17" t="str">
        <f t="shared" ca="1" si="1071"/>
        <v>No</v>
      </c>
      <c r="AU3857" s="17">
        <f t="shared" si="1069"/>
        <v>0</v>
      </c>
      <c r="AV3857" s="17" t="str">
        <f>+VLOOKUP(B3857,[1]Cruces!S:T,2,0)</f>
        <v>5. Consultoría / Adjudicación</v>
      </c>
    </row>
    <row r="3858" spans="1:48" hidden="1" x14ac:dyDescent="0.25">
      <c r="A3858" s="22" t="s">
        <v>6803</v>
      </c>
      <c r="B3858" t="s">
        <v>579</v>
      </c>
      <c r="C3858">
        <v>0</v>
      </c>
      <c r="D3858">
        <v>0</v>
      </c>
      <c r="E3858" t="s">
        <v>55</v>
      </c>
      <c r="F3858" t="s">
        <v>81</v>
      </c>
      <c r="G3858" t="s">
        <v>6804</v>
      </c>
      <c r="H3858">
        <v>3013545757</v>
      </c>
      <c r="I3858" t="s">
        <v>83</v>
      </c>
      <c r="J3858" t="s">
        <v>59</v>
      </c>
      <c r="K3858" t="s">
        <v>6805</v>
      </c>
      <c r="L3858" t="s">
        <v>85</v>
      </c>
      <c r="M3858" t="s">
        <v>86</v>
      </c>
      <c r="N3858" t="s">
        <v>582</v>
      </c>
      <c r="O3858">
        <v>20201103</v>
      </c>
      <c r="P3858">
        <v>20201103</v>
      </c>
      <c r="Q3858">
        <v>3430</v>
      </c>
      <c r="R3858">
        <v>0</v>
      </c>
      <c r="T3858" t="s">
        <v>63</v>
      </c>
      <c r="V3858" s="17">
        <f t="shared" si="1070"/>
        <v>218</v>
      </c>
      <c r="W3858">
        <v>218000</v>
      </c>
      <c r="X3858" t="s">
        <v>64</v>
      </c>
      <c r="Y3858" t="s">
        <v>583</v>
      </c>
      <c r="Z3858">
        <v>20201103</v>
      </c>
      <c r="AA3858" t="s">
        <v>646</v>
      </c>
      <c r="AB3858" s="17">
        <v>1</v>
      </c>
      <c r="AC3858" s="17" t="str">
        <f>IFERROR(VLOOKUP(A3858,[1]Cruces!AJ:AK,2,0),VLOOKUP(CONCATENATE(X3858,AA3858),[1]Cruces!G:H,2,0))</f>
        <v>Solicitud de Obra</v>
      </c>
      <c r="AD3858" s="17">
        <f t="shared" si="1056"/>
        <v>3</v>
      </c>
      <c r="AE3858" s="17">
        <f t="shared" si="1057"/>
        <v>11</v>
      </c>
      <c r="AF3858" s="17">
        <f t="shared" si="1058"/>
        <v>2020</v>
      </c>
      <c r="AG3858" s="17" t="str">
        <f>IFERROR(VLOOKUP(MID(A3858,2,4)*1,[1]Cruces!K:L,2,0),"Verificar")</f>
        <v>Magdalena</v>
      </c>
      <c r="AH3858" s="17">
        <f t="shared" ca="1" si="1059"/>
        <v>22</v>
      </c>
      <c r="AI3858" s="17" t="str">
        <f>IFERROR(VLOOKUP(U3858,[1]Cruces!$O$1:$P$6,2,0),"Sin Orden")</f>
        <v>Sin Orden</v>
      </c>
      <c r="AJ3858" s="17">
        <f t="shared" si="1060"/>
        <v>3</v>
      </c>
      <c r="AK3858" s="17">
        <f t="shared" si="1061"/>
        <v>11</v>
      </c>
      <c r="AL3858" s="17">
        <f t="shared" si="1062"/>
        <v>2020</v>
      </c>
      <c r="AM3858" s="17">
        <f t="shared" ca="1" si="1063"/>
        <v>22</v>
      </c>
      <c r="AN3858" s="18" t="str">
        <f>IFERROR(VLOOKUP(R3858*1,'[1]Ordenes de Servicio'!G:K,5,0),"No Cruza")</f>
        <v>No Cruza</v>
      </c>
      <c r="AO3858" s="17">
        <f t="shared" ca="1" si="1064"/>
        <v>22</v>
      </c>
      <c r="AP3858" s="17">
        <f t="shared" si="1065"/>
        <v>3</v>
      </c>
      <c r="AQ3858" s="17">
        <f t="shared" si="1066"/>
        <v>11</v>
      </c>
      <c r="AR3858" s="17">
        <f t="shared" si="1067"/>
        <v>2020</v>
      </c>
      <c r="AS3858" s="17">
        <f t="shared" ca="1" si="1068"/>
        <v>22</v>
      </c>
      <c r="AT3858" s="17" t="str">
        <f t="shared" ca="1" si="1071"/>
        <v>No</v>
      </c>
      <c r="AU3858" s="17">
        <f t="shared" si="1069"/>
        <v>0</v>
      </c>
      <c r="AV3858" s="17" t="str">
        <f>+VLOOKUP(B3858,[1]Cruces!S:T,2,0)</f>
        <v>2. Factibilidad</v>
      </c>
    </row>
    <row r="3859" spans="1:48" hidden="1" x14ac:dyDescent="0.25">
      <c r="A3859" s="22" t="s">
        <v>10433</v>
      </c>
      <c r="B3859" t="s">
        <v>6595</v>
      </c>
      <c r="C3859">
        <v>0</v>
      </c>
      <c r="D3859">
        <v>0</v>
      </c>
      <c r="E3859" t="s">
        <v>55</v>
      </c>
      <c r="F3859" t="s">
        <v>7082</v>
      </c>
      <c r="G3859" t="s">
        <v>10434</v>
      </c>
      <c r="H3859" t="s">
        <v>10435</v>
      </c>
      <c r="I3859" t="s">
        <v>71</v>
      </c>
      <c r="J3859" t="s">
        <v>59</v>
      </c>
      <c r="K3859" t="s">
        <v>10436</v>
      </c>
      <c r="L3859" t="s">
        <v>7084</v>
      </c>
      <c r="M3859" t="s">
        <v>7085</v>
      </c>
      <c r="N3859" t="s">
        <v>6600</v>
      </c>
      <c r="O3859">
        <v>20201112</v>
      </c>
      <c r="P3859">
        <v>20201115</v>
      </c>
      <c r="Q3859">
        <v>1170</v>
      </c>
      <c r="R3859">
        <v>28280756</v>
      </c>
      <c r="S3859" t="s">
        <v>6601</v>
      </c>
      <c r="T3859" t="s">
        <v>63</v>
      </c>
      <c r="U3859" t="s">
        <v>91</v>
      </c>
      <c r="V3859" s="17">
        <f t="shared" si="1070"/>
        <v>3</v>
      </c>
      <c r="W3859">
        <v>3000</v>
      </c>
      <c r="X3859" t="s">
        <v>7065</v>
      </c>
      <c r="Y3859" t="s">
        <v>6595</v>
      </c>
      <c r="Z3859">
        <v>20201115</v>
      </c>
      <c r="AA3859" t="s">
        <v>1947</v>
      </c>
      <c r="AB3859" s="17">
        <v>1</v>
      </c>
      <c r="AC3859" s="17" t="str">
        <f>IFERROR(VLOOKUP(A3859,[1]Cruces!AJ:AK,2,0),VLOOKUP(CONCATENATE(X3859,AA3859),[1]Cruces!G:H,2,0))</f>
        <v>Solicitud por BT</v>
      </c>
      <c r="AD3859" s="17">
        <f t="shared" si="1056"/>
        <v>12</v>
      </c>
      <c r="AE3859" s="17">
        <f t="shared" si="1057"/>
        <v>11</v>
      </c>
      <c r="AF3859" s="17">
        <f t="shared" si="1058"/>
        <v>2020</v>
      </c>
      <c r="AG3859" s="17" t="str">
        <f>IFERROR(VLOOKUP(MID(A3859,2,4)*1,[1]Cruces!K:L,2,0),"Verificar")</f>
        <v>Atlántico Norte</v>
      </c>
      <c r="AH3859" s="17">
        <f t="shared" ca="1" si="1059"/>
        <v>13</v>
      </c>
      <c r="AI3859" s="17" t="str">
        <f>IFERROR(VLOOKUP(U3859,[1]Cruces!$O$1:$P$6,2,0),"Sin Orden")</f>
        <v>Resuelta</v>
      </c>
      <c r="AJ3859" s="17">
        <f t="shared" si="1060"/>
        <v>15</v>
      </c>
      <c r="AK3859" s="17">
        <f t="shared" si="1061"/>
        <v>11</v>
      </c>
      <c r="AL3859" s="17">
        <f t="shared" si="1062"/>
        <v>2020</v>
      </c>
      <c r="AM3859" s="17">
        <f t="shared" ca="1" si="1063"/>
        <v>10</v>
      </c>
      <c r="AN3859" s="18" t="str">
        <f>IFERROR(VLOOKUP(R3859*1,'[1]Ordenes de Servicio'!G:K,5,0),"No Cruza")</f>
        <v>No Cruza</v>
      </c>
      <c r="AO3859" s="17">
        <f t="shared" ca="1" si="1064"/>
        <v>3</v>
      </c>
      <c r="AP3859" s="17">
        <f t="shared" si="1065"/>
        <v>15</v>
      </c>
      <c r="AQ3859" s="17">
        <f t="shared" si="1066"/>
        <v>11</v>
      </c>
      <c r="AR3859" s="17">
        <f t="shared" si="1067"/>
        <v>2020</v>
      </c>
      <c r="AS3859" s="17">
        <f t="shared" ca="1" si="1068"/>
        <v>10</v>
      </c>
      <c r="AT3859" s="17" t="str">
        <f t="shared" ca="1" si="1071"/>
        <v>No</v>
      </c>
      <c r="AU3859" s="17">
        <f t="shared" si="1069"/>
        <v>0</v>
      </c>
      <c r="AV3859" s="17" t="str">
        <f>+VLOOKUP(B3859,[1]Cruces!S:T,2,0)</f>
        <v>7. Ejecución en Campo OS BT</v>
      </c>
    </row>
    <row r="3860" spans="1:48" hidden="1" x14ac:dyDescent="0.25">
      <c r="A3860" s="22" t="s">
        <v>10437</v>
      </c>
      <c r="B3860" t="s">
        <v>6595</v>
      </c>
      <c r="C3860">
        <v>0</v>
      </c>
      <c r="D3860">
        <v>0</v>
      </c>
      <c r="E3860" t="s">
        <v>55</v>
      </c>
      <c r="F3860" t="s">
        <v>7098</v>
      </c>
      <c r="G3860" t="s">
        <v>10438</v>
      </c>
      <c r="H3860">
        <v>3113772099</v>
      </c>
      <c r="I3860" t="s">
        <v>71</v>
      </c>
      <c r="J3860" t="s">
        <v>59</v>
      </c>
      <c r="K3860" t="s">
        <v>10439</v>
      </c>
      <c r="L3860" t="s">
        <v>7330</v>
      </c>
      <c r="M3860" t="s">
        <v>7331</v>
      </c>
      <c r="N3860" t="s">
        <v>6600</v>
      </c>
      <c r="O3860">
        <v>20200408</v>
      </c>
      <c r="P3860">
        <v>20200416</v>
      </c>
      <c r="Q3860">
        <v>1170</v>
      </c>
      <c r="R3860">
        <v>27320227</v>
      </c>
      <c r="S3860" s="17" t="s">
        <v>6601</v>
      </c>
      <c r="T3860" t="s">
        <v>63</v>
      </c>
      <c r="U3860" t="s">
        <v>91</v>
      </c>
      <c r="V3860" s="17">
        <f t="shared" si="1070"/>
        <v>3</v>
      </c>
      <c r="W3860">
        <v>3000</v>
      </c>
      <c r="X3860" t="s">
        <v>7065</v>
      </c>
      <c r="Y3860" t="s">
        <v>6595</v>
      </c>
      <c r="Z3860">
        <v>20200416</v>
      </c>
      <c r="AA3860" t="s">
        <v>1947</v>
      </c>
      <c r="AB3860" s="17">
        <v>1</v>
      </c>
      <c r="AC3860" s="17" t="str">
        <f>IFERROR(VLOOKUP(A3860,[1]Cruces!AJ:AK,2,0),VLOOKUP(CONCATENATE(X3860,AA3860),[1]Cruces!G:H,2,0))</f>
        <v>Solicitud por BT</v>
      </c>
      <c r="AD3860" s="17">
        <f t="shared" si="1056"/>
        <v>8</v>
      </c>
      <c r="AE3860" s="17">
        <f t="shared" si="1057"/>
        <v>4</v>
      </c>
      <c r="AF3860" s="17">
        <f t="shared" si="1058"/>
        <v>2020</v>
      </c>
      <c r="AG3860" s="17" t="str">
        <f>IFERROR(VLOOKUP(MID(A3860,2,4)*1,[1]Cruces!K:L,2,0),"Verificar")</f>
        <v>Atlántico Norte</v>
      </c>
      <c r="AH3860" s="17">
        <f t="shared" ca="1" si="1059"/>
        <v>231</v>
      </c>
      <c r="AI3860" s="17" t="str">
        <f>IFERROR(VLOOKUP(U3860,[1]Cruces!$O$1:$P$6,2,0),"Sin Orden")</f>
        <v>Resuelta</v>
      </c>
      <c r="AJ3860" s="17">
        <f t="shared" si="1060"/>
        <v>16</v>
      </c>
      <c r="AK3860" s="17">
        <f t="shared" si="1061"/>
        <v>4</v>
      </c>
      <c r="AL3860" s="17">
        <f t="shared" si="1062"/>
        <v>2020</v>
      </c>
      <c r="AM3860" s="17">
        <f t="shared" ca="1" si="1063"/>
        <v>223</v>
      </c>
      <c r="AN3860" s="18" t="str">
        <f>IFERROR(VLOOKUP(R3860*1,'[1]Ordenes de Servicio'!G:K,5,0),"No Cruza")</f>
        <v>No Cruza</v>
      </c>
      <c r="AO3860" s="17">
        <f t="shared" ca="1" si="1064"/>
        <v>8</v>
      </c>
      <c r="AP3860" s="17">
        <f t="shared" si="1065"/>
        <v>16</v>
      </c>
      <c r="AQ3860" s="17">
        <f t="shared" si="1066"/>
        <v>4</v>
      </c>
      <c r="AR3860" s="17">
        <f t="shared" si="1067"/>
        <v>2020</v>
      </c>
      <c r="AS3860" s="17">
        <f t="shared" ca="1" si="1068"/>
        <v>223</v>
      </c>
      <c r="AT3860" s="17" t="str">
        <f t="shared" ca="1" si="1071"/>
        <v>No</v>
      </c>
      <c r="AU3860" s="17">
        <f t="shared" si="1069"/>
        <v>0</v>
      </c>
      <c r="AV3860" s="17" t="str">
        <f>+VLOOKUP(B3860,[1]Cruces!S:T,2,0)</f>
        <v>7. Ejecución en Campo OS BT</v>
      </c>
    </row>
    <row r="3861" spans="1:48" hidden="1" x14ac:dyDescent="0.25">
      <c r="A3861" s="22" t="s">
        <v>6806</v>
      </c>
      <c r="B3861" t="s">
        <v>54</v>
      </c>
      <c r="C3861">
        <v>0</v>
      </c>
      <c r="D3861">
        <v>0</v>
      </c>
      <c r="E3861" t="s">
        <v>55</v>
      </c>
      <c r="F3861" t="s">
        <v>107</v>
      </c>
      <c r="G3861" t="s">
        <v>1112</v>
      </c>
      <c r="H3861">
        <v>0</v>
      </c>
      <c r="I3861" t="s">
        <v>71</v>
      </c>
      <c r="J3861" t="s">
        <v>59</v>
      </c>
      <c r="K3861" t="s">
        <v>1113</v>
      </c>
      <c r="L3861" t="s">
        <v>117</v>
      </c>
      <c r="M3861" t="s">
        <v>118</v>
      </c>
      <c r="N3861" t="s">
        <v>62</v>
      </c>
      <c r="O3861">
        <v>20200723</v>
      </c>
      <c r="P3861">
        <v>20200731</v>
      </c>
      <c r="Q3861">
        <v>1110</v>
      </c>
      <c r="R3861">
        <v>27878574</v>
      </c>
      <c r="S3861" t="s">
        <v>100</v>
      </c>
      <c r="T3861" t="s">
        <v>63</v>
      </c>
      <c r="U3861" t="s">
        <v>91</v>
      </c>
      <c r="V3861" s="17">
        <f t="shared" si="1070"/>
        <v>630</v>
      </c>
      <c r="W3861">
        <v>630000</v>
      </c>
      <c r="X3861" t="s">
        <v>64</v>
      </c>
      <c r="Y3861" t="s">
        <v>65</v>
      </c>
      <c r="Z3861">
        <v>20200731</v>
      </c>
      <c r="AA3861" t="s">
        <v>101</v>
      </c>
      <c r="AB3861" s="17">
        <v>1</v>
      </c>
      <c r="AC3861" s="17" t="str">
        <f>IFERROR(VLOOKUP(A3861,[1]Cruces!AJ:AK,2,0),VLOOKUP(CONCATENATE(X3861,AA3861),[1]Cruces!G:H,2,0))</f>
        <v>Solicitud de Obra</v>
      </c>
      <c r="AD3861" s="17">
        <f t="shared" si="1056"/>
        <v>23</v>
      </c>
      <c r="AE3861" s="17">
        <f t="shared" si="1057"/>
        <v>7</v>
      </c>
      <c r="AF3861" s="17">
        <f t="shared" si="1058"/>
        <v>2020</v>
      </c>
      <c r="AG3861" s="17" t="str">
        <f>IFERROR(VLOOKUP(MID(A3861,2,4)*1,[1]Cruces!K:L,2,0),"Verificar")</f>
        <v>Atlántico Norte</v>
      </c>
      <c r="AH3861" s="17">
        <f t="shared" ca="1" si="1059"/>
        <v>125</v>
      </c>
      <c r="AI3861" s="17" t="str">
        <f>IFERROR(VLOOKUP(U3861,[1]Cruces!$O$1:$P$6,2,0),"Sin Orden")</f>
        <v>Resuelta</v>
      </c>
      <c r="AJ3861" s="17">
        <f t="shared" si="1060"/>
        <v>31</v>
      </c>
      <c r="AK3861" s="17">
        <f t="shared" si="1061"/>
        <v>7</v>
      </c>
      <c r="AL3861" s="17">
        <f t="shared" si="1062"/>
        <v>2020</v>
      </c>
      <c r="AM3861" s="17">
        <f t="shared" ca="1" si="1063"/>
        <v>117</v>
      </c>
      <c r="AN3861" s="18" t="str">
        <f>IFERROR(VLOOKUP(R3861*1,'[1]Ordenes de Servicio'!G:K,5,0),"No Cruza")</f>
        <v>No Cruza</v>
      </c>
      <c r="AO3861" s="17">
        <f t="shared" ca="1" si="1064"/>
        <v>8</v>
      </c>
      <c r="AP3861" s="17">
        <f t="shared" si="1065"/>
        <v>31</v>
      </c>
      <c r="AQ3861" s="17">
        <f t="shared" si="1066"/>
        <v>7</v>
      </c>
      <c r="AR3861" s="17">
        <f t="shared" si="1067"/>
        <v>2020</v>
      </c>
      <c r="AS3861" s="17">
        <f t="shared" ca="1" si="1068"/>
        <v>117</v>
      </c>
      <c r="AT3861" s="17" t="str">
        <f t="shared" ca="1" si="1071"/>
        <v>No</v>
      </c>
      <c r="AU3861" s="17">
        <f t="shared" si="1069"/>
        <v>0</v>
      </c>
      <c r="AV3861" s="17" t="str">
        <f>+VLOOKUP(B3861,[1]Cruces!S:T,2,0)</f>
        <v>4. Presupuesto de Obra</v>
      </c>
    </row>
    <row r="3862" spans="1:48" hidden="1" x14ac:dyDescent="0.25">
      <c r="A3862" s="22" t="s">
        <v>6807</v>
      </c>
      <c r="B3862" t="s">
        <v>68</v>
      </c>
      <c r="C3862">
        <v>0</v>
      </c>
      <c r="D3862">
        <v>0</v>
      </c>
      <c r="E3862" t="s">
        <v>55</v>
      </c>
      <c r="F3862" t="s">
        <v>232</v>
      </c>
      <c r="G3862" t="s">
        <v>1422</v>
      </c>
      <c r="H3862">
        <v>0</v>
      </c>
      <c r="I3862" t="s">
        <v>71</v>
      </c>
      <c r="J3862" t="s">
        <v>59</v>
      </c>
      <c r="K3862" t="s">
        <v>1423</v>
      </c>
      <c r="L3862" t="s">
        <v>111</v>
      </c>
      <c r="M3862" t="s">
        <v>112</v>
      </c>
      <c r="N3862" t="s">
        <v>75</v>
      </c>
      <c r="O3862">
        <v>20170302</v>
      </c>
      <c r="P3862">
        <v>20170823</v>
      </c>
      <c r="Q3862">
        <v>1220</v>
      </c>
      <c r="R3862">
        <v>24560971</v>
      </c>
      <c r="S3862" s="17" t="s">
        <v>76</v>
      </c>
      <c r="T3862" t="s">
        <v>63</v>
      </c>
      <c r="U3862" t="s">
        <v>91</v>
      </c>
      <c r="V3862" s="17">
        <f t="shared" si="1070"/>
        <v>350</v>
      </c>
      <c r="W3862">
        <v>350000</v>
      </c>
      <c r="X3862" t="s">
        <v>64</v>
      </c>
      <c r="Y3862" t="s">
        <v>150</v>
      </c>
      <c r="Z3862">
        <v>20180725</v>
      </c>
      <c r="AA3862" t="s">
        <v>124</v>
      </c>
      <c r="AB3862" s="17">
        <v>1</v>
      </c>
      <c r="AC3862" s="17" t="str">
        <f>IFERROR(VLOOKUP(A3862,[1]Cruces!AJ:AK,2,0),VLOOKUP(CONCATENATE(X3862,AA3862),[1]Cruces!G:H,2,0))</f>
        <v>Solicitud de Obra</v>
      </c>
      <c r="AD3862" s="17">
        <f t="shared" si="1056"/>
        <v>2</v>
      </c>
      <c r="AE3862" s="17">
        <f t="shared" si="1057"/>
        <v>3</v>
      </c>
      <c r="AF3862" s="17">
        <f t="shared" si="1058"/>
        <v>2017</v>
      </c>
      <c r="AG3862" s="17" t="str">
        <f>IFERROR(VLOOKUP(MID(A3862,2,4)*1,[1]Cruces!K:L,2,0),"Verificar")</f>
        <v>Atlántico Sur</v>
      </c>
      <c r="AH3862" s="17">
        <f t="shared" ca="1" si="1059"/>
        <v>1364</v>
      </c>
      <c r="AI3862" s="17" t="str">
        <f>IFERROR(VLOOKUP(U3862,[1]Cruces!$O$1:$P$6,2,0),"Sin Orden")</f>
        <v>Resuelta</v>
      </c>
      <c r="AJ3862" s="17">
        <f t="shared" si="1060"/>
        <v>25</v>
      </c>
      <c r="AK3862" s="17">
        <f t="shared" si="1061"/>
        <v>7</v>
      </c>
      <c r="AL3862" s="17">
        <f t="shared" si="1062"/>
        <v>2018</v>
      </c>
      <c r="AM3862" s="17">
        <f t="shared" ca="1" si="1063"/>
        <v>854</v>
      </c>
      <c r="AN3862" s="18">
        <f>IFERROR(VLOOKUP(R3862*1,'[1]Ordenes de Servicio'!G:K,5,0),"No Cruza")</f>
        <v>43087</v>
      </c>
      <c r="AO3862" s="17">
        <f t="shared" ca="1" si="1064"/>
        <v>510</v>
      </c>
      <c r="AP3862" s="17">
        <f t="shared" si="1065"/>
        <v>23</v>
      </c>
      <c r="AQ3862" s="17">
        <f t="shared" si="1066"/>
        <v>8</v>
      </c>
      <c r="AR3862" s="17">
        <f t="shared" si="1067"/>
        <v>2017</v>
      </c>
      <c r="AS3862" s="17">
        <f t="shared" ca="1" si="1068"/>
        <v>1190</v>
      </c>
      <c r="AT3862" s="17" t="str">
        <f t="shared" ca="1" si="1071"/>
        <v>Si</v>
      </c>
      <c r="AU3862" s="17">
        <f t="shared" si="1069"/>
        <v>336</v>
      </c>
      <c r="AV3862" s="17" t="str">
        <f>+VLOOKUP(B3862,[1]Cruces!S:T,2,0)</f>
        <v>5. Consultoría / Adjudicación</v>
      </c>
    </row>
    <row r="3863" spans="1:48" x14ac:dyDescent="0.25">
      <c r="A3863" s="22" t="s">
        <v>6808</v>
      </c>
      <c r="B3863" t="s">
        <v>80</v>
      </c>
      <c r="C3863">
        <v>0</v>
      </c>
      <c r="D3863">
        <v>0</v>
      </c>
      <c r="E3863" t="s">
        <v>55</v>
      </c>
      <c r="F3863" t="s">
        <v>56</v>
      </c>
      <c r="G3863" t="s">
        <v>6809</v>
      </c>
      <c r="H3863">
        <v>3116925786</v>
      </c>
      <c r="I3863" t="s">
        <v>109</v>
      </c>
      <c r="J3863" t="s">
        <v>59</v>
      </c>
      <c r="K3863" t="s">
        <v>97</v>
      </c>
      <c r="L3863" t="s">
        <v>172</v>
      </c>
      <c r="M3863" t="s">
        <v>173</v>
      </c>
      <c r="N3863" t="s">
        <v>87</v>
      </c>
      <c r="O3863">
        <v>20131031</v>
      </c>
      <c r="P3863">
        <v>20140108</v>
      </c>
      <c r="Q3863">
        <v>1150</v>
      </c>
      <c r="R3863">
        <v>19914190</v>
      </c>
      <c r="S3863" s="17" t="s">
        <v>76</v>
      </c>
      <c r="T3863" t="s">
        <v>63</v>
      </c>
      <c r="U3863" t="s">
        <v>91</v>
      </c>
      <c r="V3863" s="17">
        <f t="shared" si="1070"/>
        <v>300</v>
      </c>
      <c r="W3863">
        <v>300000</v>
      </c>
      <c r="X3863" t="s">
        <v>64</v>
      </c>
      <c r="Y3863" t="s">
        <v>80</v>
      </c>
      <c r="Z3863">
        <v>20140108</v>
      </c>
      <c r="AA3863" t="s">
        <v>101</v>
      </c>
      <c r="AB3863" s="17">
        <v>1</v>
      </c>
      <c r="AC3863" s="17" t="str">
        <f>IFERROR(VLOOKUP(A3863,[1]Cruces!AJ:AK,2,0),VLOOKUP(CONCATENATE(X3863,AA3863),[1]Cruces!G:H,2,0))</f>
        <v>Solicitud de Obra</v>
      </c>
      <c r="AD3863" s="17">
        <f t="shared" si="1056"/>
        <v>31</v>
      </c>
      <c r="AE3863" s="17">
        <f t="shared" si="1057"/>
        <v>10</v>
      </c>
      <c r="AF3863" s="17">
        <f t="shared" si="1058"/>
        <v>2013</v>
      </c>
      <c r="AG3863" s="17" t="str">
        <f>IFERROR(VLOOKUP(MID(A3863,2,4)*1,[1]Cruces!K:L,2,0),"Verificar")</f>
        <v>Atlántico Norte</v>
      </c>
      <c r="AH3863" s="17">
        <f t="shared" ca="1" si="1059"/>
        <v>2582</v>
      </c>
      <c r="AI3863" s="17" t="str">
        <f>IFERROR(VLOOKUP(U3863,[1]Cruces!$O$1:$P$6,2,0),"Sin Orden")</f>
        <v>Resuelta</v>
      </c>
      <c r="AJ3863" s="17">
        <f t="shared" si="1060"/>
        <v>8</v>
      </c>
      <c r="AK3863" s="17">
        <f t="shared" si="1061"/>
        <v>1</v>
      </c>
      <c r="AL3863" s="17">
        <f t="shared" si="1062"/>
        <v>2014</v>
      </c>
      <c r="AM3863" s="17">
        <f t="shared" ca="1" si="1063"/>
        <v>2513</v>
      </c>
      <c r="AN3863" s="18" t="str">
        <f>IFERROR(VLOOKUP(R3863*1,'[1]Ordenes de Servicio'!G:K,5,0),"No Cruza")</f>
        <v>No Cruza</v>
      </c>
      <c r="AO3863" s="17">
        <f t="shared" ca="1" si="1064"/>
        <v>69</v>
      </c>
      <c r="AP3863" s="17">
        <f t="shared" si="1065"/>
        <v>8</v>
      </c>
      <c r="AQ3863" s="17">
        <f t="shared" si="1066"/>
        <v>1</v>
      </c>
      <c r="AR3863" s="17">
        <f t="shared" si="1067"/>
        <v>2014</v>
      </c>
      <c r="AS3863" s="17">
        <f t="shared" ca="1" si="1068"/>
        <v>2513</v>
      </c>
      <c r="AT3863" s="17" t="str">
        <f t="shared" ca="1" si="1071"/>
        <v>Si</v>
      </c>
      <c r="AU3863" s="17">
        <f t="shared" si="1069"/>
        <v>0</v>
      </c>
      <c r="AV3863" s="17" t="str">
        <f>+VLOOKUP(B3863,[1]Cruces!S:T,2,0)</f>
        <v>8. Puesta en Servicio</v>
      </c>
    </row>
    <row r="3864" spans="1:48" hidden="1" x14ac:dyDescent="0.25">
      <c r="A3864" s="22" t="s">
        <v>6810</v>
      </c>
      <c r="B3864" t="s">
        <v>68</v>
      </c>
      <c r="C3864">
        <v>0</v>
      </c>
      <c r="D3864">
        <v>0</v>
      </c>
      <c r="E3864" t="s">
        <v>55</v>
      </c>
      <c r="F3864" t="s">
        <v>107</v>
      </c>
      <c r="G3864" t="s">
        <v>6811</v>
      </c>
      <c r="H3864">
        <v>3207309543</v>
      </c>
      <c r="I3864" t="s">
        <v>71</v>
      </c>
      <c r="J3864" t="s">
        <v>59</v>
      </c>
      <c r="K3864" t="s">
        <v>6812</v>
      </c>
      <c r="L3864" t="s">
        <v>325</v>
      </c>
      <c r="M3864" t="s">
        <v>326</v>
      </c>
      <c r="N3864" t="s">
        <v>75</v>
      </c>
      <c r="O3864">
        <v>20190214</v>
      </c>
      <c r="P3864">
        <v>20190830</v>
      </c>
      <c r="Q3864">
        <v>9510</v>
      </c>
      <c r="R3864">
        <v>26775615</v>
      </c>
      <c r="S3864" s="17" t="s">
        <v>76</v>
      </c>
      <c r="T3864" t="s">
        <v>63</v>
      </c>
      <c r="U3864" t="s">
        <v>91</v>
      </c>
      <c r="V3864" s="17">
        <f t="shared" si="1070"/>
        <v>112.5</v>
      </c>
      <c r="W3864">
        <v>112500</v>
      </c>
      <c r="X3864" t="s">
        <v>64</v>
      </c>
      <c r="Y3864" t="s">
        <v>136</v>
      </c>
      <c r="Z3864">
        <v>20190902</v>
      </c>
      <c r="AA3864" t="s">
        <v>137</v>
      </c>
      <c r="AB3864" s="17">
        <v>1</v>
      </c>
      <c r="AC3864" s="17" t="str">
        <f>IFERROR(VLOOKUP(A3864,[1]Cruces!AJ:AK,2,0),VLOOKUP(CONCATENATE(X3864,AA3864),[1]Cruces!G:H,2,0))</f>
        <v>Solicitud de Obra</v>
      </c>
      <c r="AD3864" s="17">
        <f t="shared" si="1056"/>
        <v>14</v>
      </c>
      <c r="AE3864" s="17">
        <f t="shared" si="1057"/>
        <v>2</v>
      </c>
      <c r="AF3864" s="17">
        <f t="shared" si="1058"/>
        <v>2019</v>
      </c>
      <c r="AG3864" s="17" t="str">
        <f>IFERROR(VLOOKUP(MID(A3864,2,4)*1,[1]Cruces!K:L,2,0),"Verificar")</f>
        <v>Atlántico Norte</v>
      </c>
      <c r="AH3864" s="17">
        <f t="shared" ca="1" si="1059"/>
        <v>650</v>
      </c>
      <c r="AI3864" s="17" t="str">
        <f>IFERROR(VLOOKUP(U3864,[1]Cruces!$O$1:$P$6,2,0),"Sin Orden")</f>
        <v>Resuelta</v>
      </c>
      <c r="AJ3864" s="17">
        <f t="shared" si="1060"/>
        <v>2</v>
      </c>
      <c r="AK3864" s="17">
        <f t="shared" si="1061"/>
        <v>9</v>
      </c>
      <c r="AL3864" s="17">
        <f t="shared" si="1062"/>
        <v>2019</v>
      </c>
      <c r="AM3864" s="17">
        <f t="shared" ca="1" si="1063"/>
        <v>450</v>
      </c>
      <c r="AN3864" s="18">
        <f>IFERROR(VLOOKUP(R3864*1,'[1]Ordenes de Servicio'!G:K,5,0),"No Cruza")</f>
        <v>43738</v>
      </c>
      <c r="AO3864" s="17">
        <f t="shared" ca="1" si="1064"/>
        <v>200</v>
      </c>
      <c r="AP3864" s="17">
        <f t="shared" si="1065"/>
        <v>30</v>
      </c>
      <c r="AQ3864" s="17">
        <f t="shared" si="1066"/>
        <v>8</v>
      </c>
      <c r="AR3864" s="17">
        <f t="shared" si="1067"/>
        <v>2019</v>
      </c>
      <c r="AS3864" s="17">
        <f t="shared" ca="1" si="1068"/>
        <v>453</v>
      </c>
      <c r="AT3864" s="17" t="str">
        <f t="shared" ca="1" si="1071"/>
        <v>Si</v>
      </c>
      <c r="AU3864" s="17">
        <f t="shared" si="1069"/>
        <v>3</v>
      </c>
      <c r="AV3864" s="17" t="str">
        <f>+VLOOKUP(B3864,[1]Cruces!S:T,2,0)</f>
        <v>5. Consultoría / Adjudicación</v>
      </c>
    </row>
    <row r="3865" spans="1:48" hidden="1" x14ac:dyDescent="0.25">
      <c r="A3865" s="22" t="s">
        <v>6813</v>
      </c>
      <c r="B3865" t="s">
        <v>54</v>
      </c>
      <c r="C3865">
        <v>0</v>
      </c>
      <c r="D3865">
        <v>0</v>
      </c>
      <c r="E3865" t="s">
        <v>55</v>
      </c>
      <c r="F3865" t="s">
        <v>126</v>
      </c>
      <c r="G3865" t="s">
        <v>6814</v>
      </c>
      <c r="H3865">
        <v>0</v>
      </c>
      <c r="I3865" t="s">
        <v>71</v>
      </c>
      <c r="J3865" t="s">
        <v>59</v>
      </c>
      <c r="K3865" t="s">
        <v>6815</v>
      </c>
      <c r="L3865" t="s">
        <v>129</v>
      </c>
      <c r="M3865" t="s">
        <v>130</v>
      </c>
      <c r="N3865" t="s">
        <v>62</v>
      </c>
      <c r="O3865">
        <v>20201019</v>
      </c>
      <c r="P3865">
        <v>20201029</v>
      </c>
      <c r="Q3865">
        <v>9330</v>
      </c>
      <c r="R3865">
        <v>28239930</v>
      </c>
      <c r="S3865" t="s">
        <v>100</v>
      </c>
      <c r="T3865" t="s">
        <v>63</v>
      </c>
      <c r="U3865" t="s">
        <v>91</v>
      </c>
      <c r="V3865" s="17">
        <f t="shared" si="1070"/>
        <v>25</v>
      </c>
      <c r="W3865">
        <v>25000</v>
      </c>
      <c r="X3865" t="s">
        <v>64</v>
      </c>
      <c r="Y3865" t="s">
        <v>65</v>
      </c>
      <c r="Z3865">
        <v>20201029</v>
      </c>
      <c r="AA3865" t="s">
        <v>78</v>
      </c>
      <c r="AB3865" s="17">
        <v>1</v>
      </c>
      <c r="AC3865" s="17" t="str">
        <f>IFERROR(VLOOKUP(A3865,[1]Cruces!AJ:AK,2,0),VLOOKUP(CONCATENATE(X3865,AA3865),[1]Cruces!G:H,2,0))</f>
        <v>Solicitud de Obra</v>
      </c>
      <c r="AD3865" s="17">
        <f t="shared" si="1056"/>
        <v>19</v>
      </c>
      <c r="AE3865" s="17">
        <f t="shared" si="1057"/>
        <v>10</v>
      </c>
      <c r="AF3865" s="17">
        <f t="shared" si="1058"/>
        <v>2020</v>
      </c>
      <c r="AG3865" s="17" t="str">
        <f>IFERROR(VLOOKUP(MID(A3865,2,4)*1,[1]Cruces!K:L,2,0),"Verificar")</f>
        <v>Guajira</v>
      </c>
      <c r="AH3865" s="17">
        <f t="shared" ca="1" si="1059"/>
        <v>37</v>
      </c>
      <c r="AI3865" s="17" t="str">
        <f>IFERROR(VLOOKUP(U3865,[1]Cruces!$O$1:$P$6,2,0),"Sin Orden")</f>
        <v>Resuelta</v>
      </c>
      <c r="AJ3865" s="17">
        <f t="shared" si="1060"/>
        <v>29</v>
      </c>
      <c r="AK3865" s="17">
        <f t="shared" si="1061"/>
        <v>10</v>
      </c>
      <c r="AL3865" s="17">
        <f t="shared" si="1062"/>
        <v>2020</v>
      </c>
      <c r="AM3865" s="17">
        <f t="shared" ca="1" si="1063"/>
        <v>27</v>
      </c>
      <c r="AN3865" s="18" t="str">
        <f>IFERROR(VLOOKUP(R3865*1,'[1]Ordenes de Servicio'!G:K,5,0),"No Cruza")</f>
        <v>No Cruza</v>
      </c>
      <c r="AO3865" s="17">
        <f t="shared" ca="1" si="1064"/>
        <v>10</v>
      </c>
      <c r="AP3865" s="17">
        <f t="shared" si="1065"/>
        <v>29</v>
      </c>
      <c r="AQ3865" s="17">
        <f t="shared" si="1066"/>
        <v>10</v>
      </c>
      <c r="AR3865" s="17">
        <f t="shared" si="1067"/>
        <v>2020</v>
      </c>
      <c r="AS3865" s="17">
        <f t="shared" ca="1" si="1068"/>
        <v>27</v>
      </c>
      <c r="AT3865" s="17" t="str">
        <f t="shared" ca="1" si="1071"/>
        <v>No</v>
      </c>
      <c r="AU3865" s="17">
        <f t="shared" si="1069"/>
        <v>0</v>
      </c>
      <c r="AV3865" s="17" t="str">
        <f>+VLOOKUP(B3865,[1]Cruces!S:T,2,0)</f>
        <v>4. Presupuesto de Obra</v>
      </c>
    </row>
    <row r="3866" spans="1:48" hidden="1" x14ac:dyDescent="0.25">
      <c r="A3866" s="22" t="s">
        <v>10440</v>
      </c>
      <c r="B3866" t="s">
        <v>6595</v>
      </c>
      <c r="C3866">
        <v>0</v>
      </c>
      <c r="D3866">
        <v>0</v>
      </c>
      <c r="E3866" t="s">
        <v>55</v>
      </c>
      <c r="F3866" t="s">
        <v>56</v>
      </c>
      <c r="G3866" t="s">
        <v>10441</v>
      </c>
      <c r="H3866">
        <v>0</v>
      </c>
      <c r="I3866" t="s">
        <v>71</v>
      </c>
      <c r="J3866" t="s">
        <v>59</v>
      </c>
      <c r="K3866" t="s">
        <v>10442</v>
      </c>
      <c r="L3866" t="s">
        <v>7772</v>
      </c>
      <c r="M3866" t="s">
        <v>7773</v>
      </c>
      <c r="N3866" t="s">
        <v>6600</v>
      </c>
      <c r="O3866">
        <v>20200206</v>
      </c>
      <c r="P3866">
        <v>20200211</v>
      </c>
      <c r="Q3866">
        <v>1110</v>
      </c>
      <c r="R3866">
        <v>27760269</v>
      </c>
      <c r="S3866" s="17" t="s">
        <v>6601</v>
      </c>
      <c r="T3866" t="s">
        <v>63</v>
      </c>
      <c r="U3866" t="s">
        <v>91</v>
      </c>
      <c r="V3866" s="17">
        <f t="shared" si="1070"/>
        <v>3</v>
      </c>
      <c r="W3866">
        <v>3000</v>
      </c>
      <c r="X3866" t="s">
        <v>7065</v>
      </c>
      <c r="Y3866" t="s">
        <v>6595</v>
      </c>
      <c r="Z3866">
        <v>20200211</v>
      </c>
      <c r="AA3866" t="s">
        <v>1947</v>
      </c>
      <c r="AB3866" s="17">
        <v>1</v>
      </c>
      <c r="AC3866" s="17" t="str">
        <f>IFERROR(VLOOKUP(A3866,[1]Cruces!AJ:AK,2,0),VLOOKUP(CONCATENATE(X3866,AA3866),[1]Cruces!G:H,2,0))</f>
        <v>Solicitud por BT</v>
      </c>
      <c r="AD3866" s="17">
        <f t="shared" si="1056"/>
        <v>6</v>
      </c>
      <c r="AE3866" s="17">
        <f t="shared" si="1057"/>
        <v>2</v>
      </c>
      <c r="AF3866" s="17">
        <f t="shared" si="1058"/>
        <v>2020</v>
      </c>
      <c r="AG3866" s="17" t="str">
        <f>IFERROR(VLOOKUP(MID(A3866,2,4)*1,[1]Cruces!K:L,2,0),"Verificar")</f>
        <v>Atlántico Norte</v>
      </c>
      <c r="AH3866" s="17">
        <f t="shared" ca="1" si="1059"/>
        <v>293</v>
      </c>
      <c r="AI3866" s="17" t="str">
        <f>IFERROR(VLOOKUP(U3866,[1]Cruces!$O$1:$P$6,2,0),"Sin Orden")</f>
        <v>Resuelta</v>
      </c>
      <c r="AJ3866" s="17">
        <f t="shared" si="1060"/>
        <v>11</v>
      </c>
      <c r="AK3866" s="17">
        <f t="shared" si="1061"/>
        <v>2</v>
      </c>
      <c r="AL3866" s="17">
        <f t="shared" si="1062"/>
        <v>2020</v>
      </c>
      <c r="AM3866" s="17">
        <f t="shared" ca="1" si="1063"/>
        <v>288</v>
      </c>
      <c r="AN3866" s="18" t="str">
        <f>IFERROR(VLOOKUP(R3866*1,'[1]Ordenes de Servicio'!G:K,5,0),"No Cruza")</f>
        <v>No Cruza</v>
      </c>
      <c r="AO3866" s="17">
        <f t="shared" ca="1" si="1064"/>
        <v>5</v>
      </c>
      <c r="AP3866" s="17">
        <f t="shared" si="1065"/>
        <v>11</v>
      </c>
      <c r="AQ3866" s="17">
        <f t="shared" si="1066"/>
        <v>2</v>
      </c>
      <c r="AR3866" s="17">
        <f t="shared" si="1067"/>
        <v>2020</v>
      </c>
      <c r="AS3866" s="17">
        <f t="shared" ca="1" si="1068"/>
        <v>288</v>
      </c>
      <c r="AT3866" s="17" t="str">
        <f t="shared" ca="1" si="1071"/>
        <v>No</v>
      </c>
      <c r="AU3866" s="17">
        <f t="shared" si="1069"/>
        <v>0</v>
      </c>
      <c r="AV3866" s="17" t="str">
        <f>+VLOOKUP(B3866,[1]Cruces!S:T,2,0)</f>
        <v>7. Ejecución en Campo OS BT</v>
      </c>
    </row>
    <row r="3867" spans="1:48" hidden="1" x14ac:dyDescent="0.25">
      <c r="A3867" s="22" t="s">
        <v>6816</v>
      </c>
      <c r="B3867" t="s">
        <v>54</v>
      </c>
      <c r="C3867">
        <v>0</v>
      </c>
      <c r="D3867">
        <v>0</v>
      </c>
      <c r="E3867" t="s">
        <v>55</v>
      </c>
      <c r="F3867" t="s">
        <v>126</v>
      </c>
      <c r="G3867" t="s">
        <v>6817</v>
      </c>
      <c r="H3867">
        <v>0</v>
      </c>
      <c r="I3867" t="s">
        <v>116</v>
      </c>
      <c r="J3867" t="s">
        <v>59</v>
      </c>
      <c r="K3867" t="s">
        <v>6818</v>
      </c>
      <c r="L3867" t="s">
        <v>129</v>
      </c>
      <c r="M3867" t="s">
        <v>130</v>
      </c>
      <c r="N3867" t="s">
        <v>62</v>
      </c>
      <c r="O3867">
        <v>20201019</v>
      </c>
      <c r="P3867">
        <v>20201029</v>
      </c>
      <c r="Q3867">
        <v>9332</v>
      </c>
      <c r="R3867">
        <v>28240654</v>
      </c>
      <c r="S3867" t="s">
        <v>100</v>
      </c>
      <c r="T3867" t="s">
        <v>63</v>
      </c>
      <c r="U3867" t="s">
        <v>91</v>
      </c>
      <c r="V3867" s="17">
        <f t="shared" si="1070"/>
        <v>37.5</v>
      </c>
      <c r="W3867">
        <v>37500</v>
      </c>
      <c r="X3867" t="s">
        <v>64</v>
      </c>
      <c r="Y3867" t="s">
        <v>65</v>
      </c>
      <c r="Z3867">
        <v>20201029</v>
      </c>
      <c r="AA3867" t="s">
        <v>78</v>
      </c>
      <c r="AB3867" s="17">
        <v>1</v>
      </c>
      <c r="AC3867" s="17" t="str">
        <f>IFERROR(VLOOKUP(A3867,[1]Cruces!AJ:AK,2,0),VLOOKUP(CONCATENATE(X3867,AA3867),[1]Cruces!G:H,2,0))</f>
        <v>Solicitud de Obra</v>
      </c>
      <c r="AD3867" s="17">
        <f t="shared" si="1056"/>
        <v>19</v>
      </c>
      <c r="AE3867" s="17">
        <f t="shared" si="1057"/>
        <v>10</v>
      </c>
      <c r="AF3867" s="17">
        <f t="shared" si="1058"/>
        <v>2020</v>
      </c>
      <c r="AG3867" s="17" t="str">
        <f>IFERROR(VLOOKUP(MID(A3867,2,4)*1,[1]Cruces!K:L,2,0),"Verificar")</f>
        <v>Guajira</v>
      </c>
      <c r="AH3867" s="17">
        <f t="shared" ca="1" si="1059"/>
        <v>37</v>
      </c>
      <c r="AI3867" s="17" t="str">
        <f>IFERROR(VLOOKUP(U3867,[1]Cruces!$O$1:$P$6,2,0),"Sin Orden")</f>
        <v>Resuelta</v>
      </c>
      <c r="AJ3867" s="17">
        <f t="shared" si="1060"/>
        <v>29</v>
      </c>
      <c r="AK3867" s="17">
        <f t="shared" si="1061"/>
        <v>10</v>
      </c>
      <c r="AL3867" s="17">
        <f t="shared" si="1062"/>
        <v>2020</v>
      </c>
      <c r="AM3867" s="17">
        <f t="shared" ca="1" si="1063"/>
        <v>27</v>
      </c>
      <c r="AN3867" s="18" t="str">
        <f>IFERROR(VLOOKUP(R3867*1,'[1]Ordenes de Servicio'!G:K,5,0),"No Cruza")</f>
        <v>No Cruza</v>
      </c>
      <c r="AO3867" s="17">
        <f t="shared" ca="1" si="1064"/>
        <v>10</v>
      </c>
      <c r="AP3867" s="17">
        <f t="shared" si="1065"/>
        <v>29</v>
      </c>
      <c r="AQ3867" s="17">
        <f t="shared" si="1066"/>
        <v>10</v>
      </c>
      <c r="AR3867" s="17">
        <f t="shared" si="1067"/>
        <v>2020</v>
      </c>
      <c r="AS3867" s="17">
        <f t="shared" ca="1" si="1068"/>
        <v>27</v>
      </c>
      <c r="AT3867" s="17" t="str">
        <f t="shared" ca="1" si="1071"/>
        <v>No</v>
      </c>
      <c r="AU3867" s="17">
        <f t="shared" si="1069"/>
        <v>0</v>
      </c>
      <c r="AV3867" s="17" t="str">
        <f>+VLOOKUP(B3867,[1]Cruces!S:T,2,0)</f>
        <v>4. Presupuesto de Obra</v>
      </c>
    </row>
    <row r="3868" spans="1:48" hidden="1" x14ac:dyDescent="0.25">
      <c r="A3868" s="22" t="s">
        <v>10443</v>
      </c>
      <c r="B3868" t="s">
        <v>569</v>
      </c>
      <c r="C3868">
        <v>0</v>
      </c>
      <c r="D3868">
        <v>0</v>
      </c>
      <c r="E3868" t="s">
        <v>55</v>
      </c>
      <c r="F3868" t="s">
        <v>7082</v>
      </c>
      <c r="G3868" t="s">
        <v>10444</v>
      </c>
      <c r="H3868">
        <v>3002529992</v>
      </c>
      <c r="I3868" t="s">
        <v>71</v>
      </c>
      <c r="J3868" t="s">
        <v>59</v>
      </c>
      <c r="K3868" t="s">
        <v>10445</v>
      </c>
      <c r="L3868" t="s">
        <v>7140</v>
      </c>
      <c r="M3868" t="s">
        <v>7141</v>
      </c>
      <c r="N3868" t="s">
        <v>572</v>
      </c>
      <c r="O3868">
        <v>20201029</v>
      </c>
      <c r="P3868">
        <v>20201029</v>
      </c>
      <c r="Q3868">
        <v>1170</v>
      </c>
      <c r="R3868">
        <v>0</v>
      </c>
      <c r="T3868" t="s">
        <v>63</v>
      </c>
      <c r="V3868" s="17">
        <f t="shared" si="1070"/>
        <v>3</v>
      </c>
      <c r="W3868">
        <v>3000</v>
      </c>
      <c r="X3868" t="s">
        <v>7065</v>
      </c>
      <c r="Y3868" t="s">
        <v>569</v>
      </c>
      <c r="Z3868">
        <v>20201029</v>
      </c>
      <c r="AA3868" t="s">
        <v>1947</v>
      </c>
      <c r="AB3868" s="17">
        <v>1</v>
      </c>
      <c r="AC3868" s="17" t="str">
        <f>IFERROR(VLOOKUP(A3868,[1]Cruces!AJ:AK,2,0),VLOOKUP(CONCATENATE(X3868,AA3868),[1]Cruces!G:H,2,0))</f>
        <v>Solicitud por BT</v>
      </c>
      <c r="AD3868" s="17">
        <f t="shared" si="1056"/>
        <v>29</v>
      </c>
      <c r="AE3868" s="17">
        <f t="shared" si="1057"/>
        <v>10</v>
      </c>
      <c r="AF3868" s="17">
        <f t="shared" si="1058"/>
        <v>2020</v>
      </c>
      <c r="AG3868" s="17" t="str">
        <f>IFERROR(VLOOKUP(MID(A3868,2,4)*1,[1]Cruces!K:L,2,0),"Verificar")</f>
        <v>Atlántico Norte</v>
      </c>
      <c r="AH3868" s="17">
        <f t="shared" ca="1" si="1059"/>
        <v>27</v>
      </c>
      <c r="AI3868" s="17" t="str">
        <f>IFERROR(VLOOKUP(U3868,[1]Cruces!$O$1:$P$6,2,0),"Sin Orden")</f>
        <v>Sin Orden</v>
      </c>
      <c r="AJ3868" s="17">
        <f t="shared" si="1060"/>
        <v>29</v>
      </c>
      <c r="AK3868" s="17">
        <f t="shared" si="1061"/>
        <v>10</v>
      </c>
      <c r="AL3868" s="17">
        <f t="shared" si="1062"/>
        <v>2020</v>
      </c>
      <c r="AM3868" s="17">
        <f t="shared" ca="1" si="1063"/>
        <v>27</v>
      </c>
      <c r="AN3868" s="18" t="str">
        <f>IFERROR(VLOOKUP(R3868*1,'[1]Ordenes de Servicio'!G:K,5,0),"No Cruza")</f>
        <v>No Cruza</v>
      </c>
      <c r="AO3868" s="17">
        <f t="shared" ca="1" si="1064"/>
        <v>27</v>
      </c>
      <c r="AP3868" s="17">
        <f t="shared" si="1065"/>
        <v>29</v>
      </c>
      <c r="AQ3868" s="17">
        <f t="shared" si="1066"/>
        <v>10</v>
      </c>
      <c r="AR3868" s="17">
        <f t="shared" si="1067"/>
        <v>2020</v>
      </c>
      <c r="AS3868" s="17">
        <f t="shared" ca="1" si="1068"/>
        <v>27</v>
      </c>
      <c r="AT3868" s="17" t="str">
        <f t="shared" ca="1" si="1071"/>
        <v>No</v>
      </c>
      <c r="AU3868" s="17">
        <f t="shared" si="1069"/>
        <v>0</v>
      </c>
      <c r="AV3868" s="17" t="str">
        <f>+VLOOKUP(B3868,[1]Cruces!S:T,2,0)</f>
        <v>1. Solicitud</v>
      </c>
    </row>
    <row r="3869" spans="1:48" hidden="1" x14ac:dyDescent="0.25">
      <c r="A3869" s="22" t="s">
        <v>7058</v>
      </c>
      <c r="B3869" t="s">
        <v>68</v>
      </c>
      <c r="C3869">
        <v>0</v>
      </c>
      <c r="D3869">
        <v>0</v>
      </c>
      <c r="E3869" t="s">
        <v>55</v>
      </c>
      <c r="F3869" t="s">
        <v>56</v>
      </c>
      <c r="G3869" t="s">
        <v>7059</v>
      </c>
      <c r="H3869">
        <v>0</v>
      </c>
      <c r="I3869" t="s">
        <v>182</v>
      </c>
      <c r="J3869" t="s">
        <v>59</v>
      </c>
      <c r="K3869" t="s">
        <v>2809</v>
      </c>
      <c r="L3869" t="s">
        <v>255</v>
      </c>
      <c r="M3869" t="s">
        <v>256</v>
      </c>
      <c r="N3869" t="s">
        <v>75</v>
      </c>
      <c r="O3869">
        <v>20200805</v>
      </c>
      <c r="P3869">
        <v>20200929</v>
      </c>
      <c r="Q3869">
        <v>7551</v>
      </c>
      <c r="R3869">
        <v>0</v>
      </c>
      <c r="T3869" t="s">
        <v>63</v>
      </c>
      <c r="V3869" s="17">
        <f t="shared" si="1070"/>
        <v>15</v>
      </c>
      <c r="W3869">
        <v>15000</v>
      </c>
      <c r="X3869" t="s">
        <v>218</v>
      </c>
      <c r="Y3869" t="s">
        <v>105</v>
      </c>
      <c r="Z3869">
        <v>20200929</v>
      </c>
      <c r="AA3869" t="s">
        <v>219</v>
      </c>
      <c r="AB3869" s="17">
        <v>1</v>
      </c>
      <c r="AC3869" s="17" t="str">
        <f>IFERROR(VLOOKUP(A3869,[1]Cruces!AJ:AK,2,0),VLOOKUP(CONCATENATE(X3869,AA3869),[1]Cruces!G:H,2,0))</f>
        <v>Solicitud CREG 030</v>
      </c>
      <c r="AD3869" s="17">
        <f t="shared" si="1056"/>
        <v>5</v>
      </c>
      <c r="AE3869" s="17">
        <f t="shared" si="1057"/>
        <v>8</v>
      </c>
      <c r="AF3869" s="17">
        <f t="shared" si="1058"/>
        <v>2020</v>
      </c>
      <c r="AG3869" s="17" t="str">
        <f>IFERROR(VLOOKUP(MID(A3869,2,4)*1,[1]Cruces!K:L,2,0),"Verificar")</f>
        <v>Atlántico Norte</v>
      </c>
      <c r="AH3869" s="17">
        <f t="shared" ca="1" si="1059"/>
        <v>112</v>
      </c>
      <c r="AI3869" s="17" t="str">
        <f>IFERROR(VLOOKUP(U3869,[1]Cruces!$O$1:$P$6,2,0),"Sin Orden")</f>
        <v>Sin Orden</v>
      </c>
      <c r="AJ3869" s="17">
        <f t="shared" si="1060"/>
        <v>29</v>
      </c>
      <c r="AK3869" s="17">
        <f t="shared" si="1061"/>
        <v>9</v>
      </c>
      <c r="AL3869" s="17">
        <f t="shared" si="1062"/>
        <v>2020</v>
      </c>
      <c r="AM3869" s="17">
        <f t="shared" ca="1" si="1063"/>
        <v>57</v>
      </c>
      <c r="AN3869" s="18" t="str">
        <f>IFERROR(VLOOKUP(R3869*1,'[1]Ordenes de Servicio'!G:K,5,0),"No Cruza")</f>
        <v>No Cruza</v>
      </c>
      <c r="AO3869" s="17">
        <f t="shared" ca="1" si="1064"/>
        <v>57</v>
      </c>
      <c r="AP3869" s="17">
        <f t="shared" si="1065"/>
        <v>29</v>
      </c>
      <c r="AQ3869" s="17">
        <f t="shared" si="1066"/>
        <v>9</v>
      </c>
      <c r="AR3869" s="17">
        <f t="shared" si="1067"/>
        <v>2020</v>
      </c>
      <c r="AS3869" s="17">
        <f t="shared" ca="1" si="1068"/>
        <v>57</v>
      </c>
      <c r="AT3869" s="17" t="str">
        <f t="shared" ca="1" si="1071"/>
        <v>No</v>
      </c>
      <c r="AU3869" s="17">
        <f t="shared" si="1069"/>
        <v>0</v>
      </c>
      <c r="AV3869" s="17" t="str">
        <f>+VLOOKUP(B3869,[1]Cruces!S:T,2,0)</f>
        <v>5. Consultoría / Adjudicación</v>
      </c>
    </row>
    <row r="3870" spans="1:48" hidden="1" x14ac:dyDescent="0.25">
      <c r="A3870" s="22" t="s">
        <v>6819</v>
      </c>
      <c r="B3870" t="s">
        <v>54</v>
      </c>
      <c r="C3870">
        <v>0</v>
      </c>
      <c r="D3870">
        <v>0</v>
      </c>
      <c r="E3870" t="s">
        <v>55</v>
      </c>
      <c r="F3870" t="s">
        <v>126</v>
      </c>
      <c r="G3870" t="s">
        <v>6820</v>
      </c>
      <c r="H3870">
        <v>0</v>
      </c>
      <c r="I3870" t="s">
        <v>71</v>
      </c>
      <c r="J3870" t="s">
        <v>59</v>
      </c>
      <c r="K3870" t="s">
        <v>2944</v>
      </c>
      <c r="L3870" t="s">
        <v>129</v>
      </c>
      <c r="M3870" t="s">
        <v>130</v>
      </c>
      <c r="N3870" t="s">
        <v>62</v>
      </c>
      <c r="O3870">
        <v>20201019</v>
      </c>
      <c r="P3870">
        <v>20201029</v>
      </c>
      <c r="Q3870">
        <v>9331</v>
      </c>
      <c r="R3870">
        <v>28240016</v>
      </c>
      <c r="S3870" t="s">
        <v>100</v>
      </c>
      <c r="T3870" t="s">
        <v>63</v>
      </c>
      <c r="U3870" t="s">
        <v>91</v>
      </c>
      <c r="V3870" s="17">
        <f t="shared" si="1070"/>
        <v>30</v>
      </c>
      <c r="W3870">
        <v>30000</v>
      </c>
      <c r="X3870" t="s">
        <v>64</v>
      </c>
      <c r="Y3870" t="s">
        <v>65</v>
      </c>
      <c r="Z3870">
        <v>20201029</v>
      </c>
      <c r="AA3870" t="s">
        <v>78</v>
      </c>
      <c r="AB3870" s="17">
        <v>1</v>
      </c>
      <c r="AC3870" s="17" t="str">
        <f>IFERROR(VLOOKUP(A3870,[1]Cruces!AJ:AK,2,0),VLOOKUP(CONCATENATE(X3870,AA3870),[1]Cruces!G:H,2,0))</f>
        <v>Solicitud de Obra</v>
      </c>
      <c r="AD3870" s="17">
        <f t="shared" si="1056"/>
        <v>19</v>
      </c>
      <c r="AE3870" s="17">
        <f t="shared" si="1057"/>
        <v>10</v>
      </c>
      <c r="AF3870" s="17">
        <f t="shared" si="1058"/>
        <v>2020</v>
      </c>
      <c r="AG3870" s="17" t="str">
        <f>IFERROR(VLOOKUP(MID(A3870,2,4)*1,[1]Cruces!K:L,2,0),"Verificar")</f>
        <v>Guajira</v>
      </c>
      <c r="AH3870" s="17">
        <f t="shared" ca="1" si="1059"/>
        <v>37</v>
      </c>
      <c r="AI3870" s="17" t="str">
        <f>IFERROR(VLOOKUP(U3870,[1]Cruces!$O$1:$P$6,2,0),"Sin Orden")</f>
        <v>Resuelta</v>
      </c>
      <c r="AJ3870" s="17">
        <f t="shared" si="1060"/>
        <v>29</v>
      </c>
      <c r="AK3870" s="17">
        <f t="shared" si="1061"/>
        <v>10</v>
      </c>
      <c r="AL3870" s="17">
        <f t="shared" si="1062"/>
        <v>2020</v>
      </c>
      <c r="AM3870" s="17">
        <f t="shared" ca="1" si="1063"/>
        <v>27</v>
      </c>
      <c r="AN3870" s="18" t="str">
        <f>IFERROR(VLOOKUP(R3870*1,'[1]Ordenes de Servicio'!G:K,5,0),"No Cruza")</f>
        <v>No Cruza</v>
      </c>
      <c r="AO3870" s="17">
        <f t="shared" ca="1" si="1064"/>
        <v>10</v>
      </c>
      <c r="AP3870" s="17">
        <f t="shared" si="1065"/>
        <v>29</v>
      </c>
      <c r="AQ3870" s="17">
        <f t="shared" si="1066"/>
        <v>10</v>
      </c>
      <c r="AR3870" s="17">
        <f t="shared" si="1067"/>
        <v>2020</v>
      </c>
      <c r="AS3870" s="17">
        <f t="shared" ca="1" si="1068"/>
        <v>27</v>
      </c>
      <c r="AT3870" s="17" t="str">
        <f t="shared" ca="1" si="1071"/>
        <v>No</v>
      </c>
      <c r="AU3870" s="17">
        <f t="shared" si="1069"/>
        <v>0</v>
      </c>
      <c r="AV3870" s="17" t="str">
        <f>+VLOOKUP(B3870,[1]Cruces!S:T,2,0)</f>
        <v>4. Presupuesto de Obra</v>
      </c>
    </row>
    <row r="3871" spans="1:48" hidden="1" x14ac:dyDescent="0.25">
      <c r="A3871" s="22" t="s">
        <v>10446</v>
      </c>
      <c r="B3871" t="s">
        <v>6595</v>
      </c>
      <c r="C3871">
        <v>0</v>
      </c>
      <c r="D3871">
        <v>0</v>
      </c>
      <c r="E3871" t="s">
        <v>55</v>
      </c>
      <c r="F3871" t="s">
        <v>3386</v>
      </c>
      <c r="G3871" t="s">
        <v>10447</v>
      </c>
      <c r="H3871">
        <v>3375488</v>
      </c>
      <c r="I3871" t="s">
        <v>71</v>
      </c>
      <c r="J3871" t="s">
        <v>59</v>
      </c>
      <c r="K3871" t="s">
        <v>10448</v>
      </c>
      <c r="L3871" t="s">
        <v>7208</v>
      </c>
      <c r="M3871" t="s">
        <v>7209</v>
      </c>
      <c r="N3871" t="s">
        <v>6600</v>
      </c>
      <c r="O3871">
        <v>20200318</v>
      </c>
      <c r="P3871">
        <v>20200320</v>
      </c>
      <c r="Q3871">
        <v>1170</v>
      </c>
      <c r="R3871">
        <v>27277125</v>
      </c>
      <c r="S3871" t="s">
        <v>6601</v>
      </c>
      <c r="T3871" t="s">
        <v>63</v>
      </c>
      <c r="U3871" t="s">
        <v>91</v>
      </c>
      <c r="V3871" s="17">
        <f t="shared" si="1070"/>
        <v>3</v>
      </c>
      <c r="W3871">
        <v>3000</v>
      </c>
      <c r="X3871" t="s">
        <v>7065</v>
      </c>
      <c r="Y3871" t="s">
        <v>6595</v>
      </c>
      <c r="Z3871">
        <v>20200320</v>
      </c>
      <c r="AA3871" t="s">
        <v>1947</v>
      </c>
      <c r="AB3871" s="17">
        <v>1</v>
      </c>
      <c r="AC3871" s="17" t="str">
        <f>IFERROR(VLOOKUP(A3871,[1]Cruces!AJ:AK,2,0),VLOOKUP(CONCATENATE(X3871,AA3871),[1]Cruces!G:H,2,0))</f>
        <v>Solicitud por BT</v>
      </c>
      <c r="AD3871" s="17">
        <f t="shared" si="1056"/>
        <v>18</v>
      </c>
      <c r="AE3871" s="17">
        <f t="shared" si="1057"/>
        <v>3</v>
      </c>
      <c r="AF3871" s="17">
        <f t="shared" si="1058"/>
        <v>2020</v>
      </c>
      <c r="AG3871" s="17" t="str">
        <f>IFERROR(VLOOKUP(MID(A3871,2,4)*1,[1]Cruces!K:L,2,0),"Verificar")</f>
        <v>Atlántico Norte</v>
      </c>
      <c r="AH3871" s="17">
        <f t="shared" ca="1" si="1059"/>
        <v>252</v>
      </c>
      <c r="AI3871" s="17" t="str">
        <f>IFERROR(VLOOKUP(U3871,[1]Cruces!$O$1:$P$6,2,0),"Sin Orden")</f>
        <v>Resuelta</v>
      </c>
      <c r="AJ3871" s="17">
        <f t="shared" si="1060"/>
        <v>20</v>
      </c>
      <c r="AK3871" s="17">
        <f t="shared" si="1061"/>
        <v>3</v>
      </c>
      <c r="AL3871" s="17">
        <f t="shared" si="1062"/>
        <v>2020</v>
      </c>
      <c r="AM3871" s="17">
        <f t="shared" ca="1" si="1063"/>
        <v>250</v>
      </c>
      <c r="AN3871" s="18" t="str">
        <f>IFERROR(VLOOKUP(R3871*1,'[1]Ordenes de Servicio'!G:K,5,0),"No Cruza")</f>
        <v>No Cruza</v>
      </c>
      <c r="AO3871" s="17">
        <f t="shared" ca="1" si="1064"/>
        <v>2</v>
      </c>
      <c r="AP3871" s="17">
        <f t="shared" si="1065"/>
        <v>20</v>
      </c>
      <c r="AQ3871" s="17">
        <f t="shared" si="1066"/>
        <v>3</v>
      </c>
      <c r="AR3871" s="17">
        <f t="shared" si="1067"/>
        <v>2020</v>
      </c>
      <c r="AS3871" s="17">
        <f t="shared" ca="1" si="1068"/>
        <v>250</v>
      </c>
      <c r="AT3871" s="17" t="str">
        <f t="shared" ca="1" si="1071"/>
        <v>No</v>
      </c>
      <c r="AU3871" s="17">
        <f t="shared" si="1069"/>
        <v>0</v>
      </c>
      <c r="AV3871" s="17" t="str">
        <f>+VLOOKUP(B3871,[1]Cruces!S:T,2,0)</f>
        <v>7. Ejecución en Campo OS BT</v>
      </c>
    </row>
    <row r="3872" spans="1:48" hidden="1" x14ac:dyDescent="0.25">
      <c r="A3872" s="22" t="s">
        <v>10449</v>
      </c>
      <c r="B3872" t="s">
        <v>6595</v>
      </c>
      <c r="C3872">
        <v>2728692</v>
      </c>
      <c r="D3872">
        <v>0</v>
      </c>
      <c r="E3872" t="s">
        <v>55</v>
      </c>
      <c r="F3872" t="s">
        <v>107</v>
      </c>
      <c r="G3872" t="s">
        <v>10450</v>
      </c>
      <c r="H3872">
        <v>3225026535</v>
      </c>
      <c r="I3872" t="s">
        <v>116</v>
      </c>
      <c r="J3872" t="s">
        <v>59</v>
      </c>
      <c r="K3872" t="s">
        <v>97</v>
      </c>
      <c r="L3872" t="s">
        <v>117</v>
      </c>
      <c r="M3872" t="s">
        <v>118</v>
      </c>
      <c r="N3872" t="s">
        <v>6600</v>
      </c>
      <c r="O3872">
        <v>20200609</v>
      </c>
      <c r="P3872">
        <v>20200626</v>
      </c>
      <c r="Q3872">
        <v>1110</v>
      </c>
      <c r="R3872">
        <v>0</v>
      </c>
      <c r="T3872" t="s">
        <v>63</v>
      </c>
      <c r="V3872" s="17">
        <f t="shared" si="1070"/>
        <v>3</v>
      </c>
      <c r="W3872">
        <v>3000</v>
      </c>
      <c r="X3872" t="s">
        <v>89</v>
      </c>
      <c r="Y3872" t="s">
        <v>6595</v>
      </c>
      <c r="Z3872">
        <v>20200626</v>
      </c>
      <c r="AA3872" t="s">
        <v>1947</v>
      </c>
      <c r="AB3872" s="17">
        <v>1</v>
      </c>
      <c r="AC3872" s="17" t="str">
        <f>IFERROR(VLOOKUP(A3872,[1]Cruces!AJ:AK,2,0),VLOOKUP(CONCATENATE(X3872,AA3872),[1]Cruces!G:H,2,0))</f>
        <v>Solicitud por BT</v>
      </c>
      <c r="AD3872" s="17">
        <f t="shared" si="1056"/>
        <v>9</v>
      </c>
      <c r="AE3872" s="17">
        <f t="shared" si="1057"/>
        <v>6</v>
      </c>
      <c r="AF3872" s="17">
        <f t="shared" si="1058"/>
        <v>2020</v>
      </c>
      <c r="AG3872" s="17" t="str">
        <f>IFERROR(VLOOKUP(MID(A3872,2,4)*1,[1]Cruces!K:L,2,0),"Verificar")</f>
        <v>Atlántico Norte</v>
      </c>
      <c r="AH3872" s="17">
        <f t="shared" ca="1" si="1059"/>
        <v>169</v>
      </c>
      <c r="AI3872" s="17" t="str">
        <f>IFERROR(VLOOKUP(U3872,[1]Cruces!$O$1:$P$6,2,0),"Sin Orden")</f>
        <v>Sin Orden</v>
      </c>
      <c r="AJ3872" s="17">
        <f t="shared" si="1060"/>
        <v>26</v>
      </c>
      <c r="AK3872" s="17">
        <f t="shared" si="1061"/>
        <v>6</v>
      </c>
      <c r="AL3872" s="17">
        <f t="shared" si="1062"/>
        <v>2020</v>
      </c>
      <c r="AM3872" s="17">
        <f t="shared" ca="1" si="1063"/>
        <v>152</v>
      </c>
      <c r="AN3872" s="18" t="str">
        <f>IFERROR(VLOOKUP(R3872*1,'[1]Ordenes de Servicio'!G:K,5,0),"No Cruza")</f>
        <v>No Cruza</v>
      </c>
      <c r="AO3872" s="17">
        <f t="shared" ca="1" si="1064"/>
        <v>152</v>
      </c>
      <c r="AP3872" s="17">
        <f t="shared" si="1065"/>
        <v>26</v>
      </c>
      <c r="AQ3872" s="17">
        <f t="shared" si="1066"/>
        <v>6</v>
      </c>
      <c r="AR3872" s="17">
        <f t="shared" si="1067"/>
        <v>2020</v>
      </c>
      <c r="AS3872" s="17">
        <f t="shared" ca="1" si="1068"/>
        <v>152</v>
      </c>
      <c r="AT3872" s="17" t="str">
        <f t="shared" ca="1" si="1071"/>
        <v>No</v>
      </c>
      <c r="AU3872" s="17">
        <f t="shared" si="1069"/>
        <v>0</v>
      </c>
      <c r="AV3872" s="17" t="str">
        <f>+VLOOKUP(B3872,[1]Cruces!S:T,2,0)</f>
        <v>7. Ejecución en Campo OS BT</v>
      </c>
    </row>
    <row r="3873" spans="1:48" hidden="1" x14ac:dyDescent="0.25">
      <c r="A3873" s="22" t="s">
        <v>6821</v>
      </c>
      <c r="B3873" t="s">
        <v>296</v>
      </c>
      <c r="C3873">
        <v>0</v>
      </c>
      <c r="D3873">
        <v>0</v>
      </c>
      <c r="E3873" t="s">
        <v>55</v>
      </c>
      <c r="F3873" t="s">
        <v>932</v>
      </c>
      <c r="G3873" t="s">
        <v>6822</v>
      </c>
      <c r="H3873">
        <v>0</v>
      </c>
      <c r="I3873" t="s">
        <v>116</v>
      </c>
      <c r="J3873" t="s">
        <v>59</v>
      </c>
      <c r="K3873" t="s">
        <v>6823</v>
      </c>
      <c r="L3873" t="s">
        <v>935</v>
      </c>
      <c r="M3873" t="s">
        <v>936</v>
      </c>
      <c r="N3873" t="s">
        <v>301</v>
      </c>
      <c r="O3873">
        <v>20201017</v>
      </c>
      <c r="P3873">
        <v>20201017</v>
      </c>
      <c r="Q3873">
        <v>9343</v>
      </c>
      <c r="R3873">
        <v>0</v>
      </c>
      <c r="T3873" t="s">
        <v>63</v>
      </c>
      <c r="V3873" s="17">
        <f t="shared" si="1070"/>
        <v>15</v>
      </c>
      <c r="W3873">
        <v>15000</v>
      </c>
      <c r="X3873" t="s">
        <v>64</v>
      </c>
      <c r="Y3873" t="s">
        <v>296</v>
      </c>
      <c r="Z3873">
        <v>20201017</v>
      </c>
      <c r="AA3873" t="s">
        <v>78</v>
      </c>
      <c r="AB3873" s="17">
        <v>1</v>
      </c>
      <c r="AC3873" s="17" t="str">
        <f>IFERROR(VLOOKUP(A3873,[1]Cruces!AJ:AK,2,0),VLOOKUP(CONCATENATE(X3873,AA3873),[1]Cruces!G:H,2,0))</f>
        <v>Solicitud de Obra</v>
      </c>
      <c r="AD3873" s="17">
        <f t="shared" si="1056"/>
        <v>17</v>
      </c>
      <c r="AE3873" s="17">
        <f t="shared" si="1057"/>
        <v>10</v>
      </c>
      <c r="AF3873" s="17">
        <f t="shared" si="1058"/>
        <v>2020</v>
      </c>
      <c r="AG3873" s="17" t="str">
        <f>IFERROR(VLOOKUP(MID(A3873,2,4)*1,[1]Cruces!K:L,2,0),"Verificar")</f>
        <v>Magdalena</v>
      </c>
      <c r="AH3873" s="17">
        <f t="shared" ca="1" si="1059"/>
        <v>39</v>
      </c>
      <c r="AI3873" s="17" t="str">
        <f>IFERROR(VLOOKUP(U3873,[1]Cruces!$O$1:$P$6,2,0),"Sin Orden")</f>
        <v>Sin Orden</v>
      </c>
      <c r="AJ3873" s="17">
        <f t="shared" si="1060"/>
        <v>17</v>
      </c>
      <c r="AK3873" s="17">
        <f t="shared" si="1061"/>
        <v>10</v>
      </c>
      <c r="AL3873" s="17">
        <f t="shared" si="1062"/>
        <v>2020</v>
      </c>
      <c r="AM3873" s="17">
        <f t="shared" ca="1" si="1063"/>
        <v>39</v>
      </c>
      <c r="AN3873" s="18" t="str">
        <f>IFERROR(VLOOKUP(R3873*1,'[1]Ordenes de Servicio'!G:K,5,0),"No Cruza")</f>
        <v>No Cruza</v>
      </c>
      <c r="AO3873" s="17">
        <f t="shared" ca="1" si="1064"/>
        <v>39</v>
      </c>
      <c r="AP3873" s="17">
        <f t="shared" si="1065"/>
        <v>17</v>
      </c>
      <c r="AQ3873" s="17">
        <f t="shared" si="1066"/>
        <v>10</v>
      </c>
      <c r="AR3873" s="17">
        <f t="shared" si="1067"/>
        <v>2020</v>
      </c>
      <c r="AS3873" s="17">
        <f t="shared" ca="1" si="1068"/>
        <v>39</v>
      </c>
      <c r="AT3873" s="17" t="str">
        <f t="shared" ca="1" si="1071"/>
        <v>No</v>
      </c>
      <c r="AU3873" s="17">
        <f t="shared" si="1069"/>
        <v>0</v>
      </c>
      <c r="AV3873" s="17" t="str">
        <f>+VLOOKUP(B3873,[1]Cruces!S:T,2,0)</f>
        <v>3. Evaluación Técnico Ecónomica</v>
      </c>
    </row>
    <row r="3874" spans="1:48" x14ac:dyDescent="0.25">
      <c r="A3874" s="22" t="s">
        <v>6824</v>
      </c>
      <c r="B3874" t="s">
        <v>80</v>
      </c>
      <c r="C3874">
        <v>3091336</v>
      </c>
      <c r="D3874">
        <v>0</v>
      </c>
      <c r="E3874" t="s">
        <v>55</v>
      </c>
      <c r="F3874" t="s">
        <v>81</v>
      </c>
      <c r="G3874" t="s">
        <v>82</v>
      </c>
      <c r="H3874">
        <v>3106317797</v>
      </c>
      <c r="I3874" t="s">
        <v>83</v>
      </c>
      <c r="J3874" t="s">
        <v>59</v>
      </c>
      <c r="K3874" t="s">
        <v>84</v>
      </c>
      <c r="L3874" t="s">
        <v>85</v>
      </c>
      <c r="M3874" t="s">
        <v>86</v>
      </c>
      <c r="N3874" t="s">
        <v>87</v>
      </c>
      <c r="O3874">
        <v>20161103</v>
      </c>
      <c r="P3874">
        <v>20171204</v>
      </c>
      <c r="Q3874">
        <v>3410</v>
      </c>
      <c r="R3874">
        <v>24298538</v>
      </c>
      <c r="S3874" s="17" t="s">
        <v>76</v>
      </c>
      <c r="T3874" t="s">
        <v>63</v>
      </c>
      <c r="U3874" t="s">
        <v>91</v>
      </c>
      <c r="V3874" s="17">
        <f t="shared" si="1070"/>
        <v>225</v>
      </c>
      <c r="W3874">
        <v>225000</v>
      </c>
      <c r="X3874" t="s">
        <v>89</v>
      </c>
      <c r="Y3874" t="s">
        <v>90</v>
      </c>
      <c r="Z3874">
        <v>20171204</v>
      </c>
      <c r="AA3874" t="s">
        <v>101</v>
      </c>
      <c r="AB3874" s="17">
        <v>1</v>
      </c>
      <c r="AC3874" s="17" t="str">
        <f>IFERROR(VLOOKUP(A3874,[1]Cruces!AJ:AK,2,0),VLOOKUP(CONCATENATE(X3874,AA3874),[1]Cruces!G:H,2,0))</f>
        <v>Solicitud de Obra</v>
      </c>
      <c r="AD3874" s="17">
        <f t="shared" si="1056"/>
        <v>3</v>
      </c>
      <c r="AE3874" s="17">
        <f t="shared" si="1057"/>
        <v>11</v>
      </c>
      <c r="AF3874" s="17">
        <f t="shared" si="1058"/>
        <v>2016</v>
      </c>
      <c r="AG3874" s="17" t="str">
        <f>IFERROR(VLOOKUP(MID(A3874,2,4)*1,[1]Cruces!K:L,2,0),"Verificar")</f>
        <v>Magdalena</v>
      </c>
      <c r="AH3874" s="17">
        <f t="shared" ca="1" si="1059"/>
        <v>1483</v>
      </c>
      <c r="AI3874" s="17" t="str">
        <f>IFERROR(VLOOKUP(U3874,[1]Cruces!$O$1:$P$6,2,0),"Sin Orden")</f>
        <v>Resuelta</v>
      </c>
      <c r="AJ3874" s="17">
        <f t="shared" si="1060"/>
        <v>4</v>
      </c>
      <c r="AK3874" s="17">
        <f t="shared" si="1061"/>
        <v>12</v>
      </c>
      <c r="AL3874" s="17">
        <f t="shared" si="1062"/>
        <v>2017</v>
      </c>
      <c r="AM3874" s="17">
        <f t="shared" ca="1" si="1063"/>
        <v>1087</v>
      </c>
      <c r="AN3874" s="18" t="str">
        <f>IFERROR(VLOOKUP(R3874*1,'[1]Ordenes de Servicio'!G:K,5,0),"No Cruza")</f>
        <v>No Cruza</v>
      </c>
      <c r="AO3874" s="17">
        <f t="shared" ca="1" si="1064"/>
        <v>396</v>
      </c>
      <c r="AP3874" s="17">
        <f t="shared" si="1065"/>
        <v>4</v>
      </c>
      <c r="AQ3874" s="17">
        <f t="shared" si="1066"/>
        <v>12</v>
      </c>
      <c r="AR3874" s="17">
        <f t="shared" si="1067"/>
        <v>2017</v>
      </c>
      <c r="AS3874" s="17">
        <f t="shared" ca="1" si="1068"/>
        <v>1087</v>
      </c>
      <c r="AT3874" s="17" t="str">
        <f t="shared" ca="1" si="1071"/>
        <v>Si</v>
      </c>
      <c r="AU3874" s="17">
        <f t="shared" si="1069"/>
        <v>0</v>
      </c>
      <c r="AV3874" s="17" t="str">
        <f>+VLOOKUP(B3874,[1]Cruces!S:T,2,0)</f>
        <v>8. Puesta en Servicio</v>
      </c>
    </row>
    <row r="3875" spans="1:48" hidden="1" x14ac:dyDescent="0.25">
      <c r="A3875" s="22" t="s">
        <v>6825</v>
      </c>
      <c r="B3875" t="s">
        <v>244</v>
      </c>
      <c r="C3875">
        <v>2384178</v>
      </c>
      <c r="D3875">
        <v>0</v>
      </c>
      <c r="E3875" t="s">
        <v>55</v>
      </c>
      <c r="F3875" t="s">
        <v>56</v>
      </c>
      <c r="G3875" t="s">
        <v>6826</v>
      </c>
      <c r="H3875">
        <v>3002828</v>
      </c>
      <c r="I3875" t="s">
        <v>116</v>
      </c>
      <c r="J3875" t="s">
        <v>59</v>
      </c>
      <c r="K3875" t="s">
        <v>97</v>
      </c>
      <c r="L3875" t="s">
        <v>265</v>
      </c>
      <c r="M3875" t="s">
        <v>55</v>
      </c>
      <c r="N3875" t="s">
        <v>247</v>
      </c>
      <c r="O3875">
        <v>20170714</v>
      </c>
      <c r="P3875">
        <v>20180217</v>
      </c>
      <c r="Q3875">
        <v>1110</v>
      </c>
      <c r="R3875">
        <v>24637553</v>
      </c>
      <c r="S3875" s="17" t="s">
        <v>76</v>
      </c>
      <c r="T3875" t="s">
        <v>63</v>
      </c>
      <c r="U3875" t="s">
        <v>91</v>
      </c>
      <c r="V3875" s="17">
        <f t="shared" si="1070"/>
        <v>75</v>
      </c>
      <c r="W3875">
        <v>75000</v>
      </c>
      <c r="X3875" t="s">
        <v>89</v>
      </c>
      <c r="Y3875" t="s">
        <v>248</v>
      </c>
      <c r="Z3875">
        <v>20180217</v>
      </c>
      <c r="AA3875" t="s">
        <v>101</v>
      </c>
      <c r="AB3875" s="17">
        <v>1</v>
      </c>
      <c r="AC3875" s="17" t="str">
        <f>IFERROR(VLOOKUP(A3875,[1]Cruces!AJ:AK,2,0),VLOOKUP(CONCATENATE(X3875,AA3875),[1]Cruces!G:H,2,0))</f>
        <v>Solicitud de Obra</v>
      </c>
      <c r="AD3875" s="17">
        <f t="shared" si="1056"/>
        <v>14</v>
      </c>
      <c r="AE3875" s="17">
        <f t="shared" si="1057"/>
        <v>7</v>
      </c>
      <c r="AF3875" s="17">
        <f t="shared" si="1058"/>
        <v>2017</v>
      </c>
      <c r="AG3875" s="17" t="str">
        <f>IFERROR(VLOOKUP(MID(A3875,2,4)*1,[1]Cruces!K:L,2,0),"Verificar")</f>
        <v>Atlántico Norte</v>
      </c>
      <c r="AH3875" s="17">
        <f t="shared" ca="1" si="1059"/>
        <v>1230</v>
      </c>
      <c r="AI3875" s="17" t="str">
        <f>IFERROR(VLOOKUP(U3875,[1]Cruces!$O$1:$P$6,2,0),"Sin Orden")</f>
        <v>Resuelta</v>
      </c>
      <c r="AJ3875" s="17">
        <f t="shared" si="1060"/>
        <v>17</v>
      </c>
      <c r="AK3875" s="17">
        <f t="shared" si="1061"/>
        <v>2</v>
      </c>
      <c r="AL3875" s="17">
        <f t="shared" si="1062"/>
        <v>2018</v>
      </c>
      <c r="AM3875" s="17">
        <f t="shared" ca="1" si="1063"/>
        <v>1012</v>
      </c>
      <c r="AN3875" s="18" t="str">
        <f>IFERROR(VLOOKUP(R3875*1,'[1]Ordenes de Servicio'!G:K,5,0),"No Cruza")</f>
        <v>No Cruza</v>
      </c>
      <c r="AO3875" s="17">
        <f t="shared" ca="1" si="1064"/>
        <v>218</v>
      </c>
      <c r="AP3875" s="17">
        <f t="shared" si="1065"/>
        <v>17</v>
      </c>
      <c r="AQ3875" s="17">
        <f t="shared" si="1066"/>
        <v>2</v>
      </c>
      <c r="AR3875" s="17">
        <f t="shared" si="1067"/>
        <v>2018</v>
      </c>
      <c r="AS3875" s="17">
        <f t="shared" ca="1" si="1068"/>
        <v>1012</v>
      </c>
      <c r="AT3875" s="17" t="str">
        <f t="shared" ca="1" si="1071"/>
        <v>Si</v>
      </c>
      <c r="AU3875" s="17">
        <f t="shared" si="1069"/>
        <v>0</v>
      </c>
      <c r="AV3875" s="17" t="str">
        <f>+VLOOKUP(B3875,[1]Cruces!S:T,2,0)</f>
        <v>6. Ejecución y Seguimiento de Obra</v>
      </c>
    </row>
    <row r="3876" spans="1:48" hidden="1" x14ac:dyDescent="0.25">
      <c r="A3876" s="22" t="s">
        <v>6827</v>
      </c>
      <c r="B3876" t="s">
        <v>68</v>
      </c>
      <c r="C3876">
        <v>2741442</v>
      </c>
      <c r="D3876">
        <v>20162133</v>
      </c>
      <c r="E3876" t="s">
        <v>93</v>
      </c>
      <c r="F3876" t="s">
        <v>163</v>
      </c>
      <c r="G3876" t="s">
        <v>6828</v>
      </c>
      <c r="H3876">
        <v>3205639730</v>
      </c>
      <c r="I3876" t="s">
        <v>182</v>
      </c>
      <c r="J3876" t="s">
        <v>6829</v>
      </c>
      <c r="K3876" t="s">
        <v>6830</v>
      </c>
      <c r="L3876" t="s">
        <v>111</v>
      </c>
      <c r="M3876" t="s">
        <v>112</v>
      </c>
      <c r="N3876" t="s">
        <v>75</v>
      </c>
      <c r="O3876">
        <v>20200930</v>
      </c>
      <c r="P3876">
        <v>20201027</v>
      </c>
      <c r="Q3876">
        <v>1110</v>
      </c>
      <c r="R3876">
        <v>28271514</v>
      </c>
      <c r="S3876" s="17" t="s">
        <v>76</v>
      </c>
      <c r="T3876" t="s">
        <v>63</v>
      </c>
      <c r="U3876" t="s">
        <v>91</v>
      </c>
      <c r="V3876" s="17">
        <f t="shared" si="1070"/>
        <v>75</v>
      </c>
      <c r="W3876">
        <v>75000</v>
      </c>
      <c r="X3876" t="s">
        <v>89</v>
      </c>
      <c r="Y3876" t="s">
        <v>150</v>
      </c>
      <c r="Z3876">
        <v>20201106</v>
      </c>
      <c r="AA3876" t="s">
        <v>78</v>
      </c>
      <c r="AB3876" s="17">
        <v>1</v>
      </c>
      <c r="AC3876" s="17" t="str">
        <f>IFERROR(VLOOKUP(A3876,[1]Cruces!AJ:AK,2,0),VLOOKUP(CONCATENATE(X3876,AA3876),[1]Cruces!G:H,2,0))</f>
        <v>Solicitud de Obra</v>
      </c>
      <c r="AD3876" s="17">
        <f t="shared" si="1056"/>
        <v>30</v>
      </c>
      <c r="AE3876" s="17">
        <f t="shared" si="1057"/>
        <v>9</v>
      </c>
      <c r="AF3876" s="17">
        <f t="shared" si="1058"/>
        <v>2020</v>
      </c>
      <c r="AG3876" s="17" t="str">
        <f>IFERROR(VLOOKUP(MID(A3876,2,4)*1,[1]Cruces!K:L,2,0),"Verificar")</f>
        <v>Atlántico Norte</v>
      </c>
      <c r="AH3876" s="17">
        <f t="shared" ca="1" si="1059"/>
        <v>56</v>
      </c>
      <c r="AI3876" s="17" t="str">
        <f>IFERROR(VLOOKUP(U3876,[1]Cruces!$O$1:$P$6,2,0),"Sin Orden")</f>
        <v>Resuelta</v>
      </c>
      <c r="AJ3876" s="17">
        <f t="shared" si="1060"/>
        <v>6</v>
      </c>
      <c r="AK3876" s="17">
        <f t="shared" si="1061"/>
        <v>11</v>
      </c>
      <c r="AL3876" s="17">
        <f t="shared" si="1062"/>
        <v>2020</v>
      </c>
      <c r="AM3876" s="17">
        <f t="shared" ca="1" si="1063"/>
        <v>19</v>
      </c>
      <c r="AN3876" s="18" t="str">
        <f>IFERROR(VLOOKUP(R3876*1,'[1]Ordenes de Servicio'!G:K,5,0),"No Cruza")</f>
        <v>No Cruza</v>
      </c>
      <c r="AO3876" s="17">
        <f t="shared" ca="1" si="1064"/>
        <v>37</v>
      </c>
      <c r="AP3876" s="17">
        <f t="shared" si="1065"/>
        <v>27</v>
      </c>
      <c r="AQ3876" s="17">
        <f t="shared" si="1066"/>
        <v>10</v>
      </c>
      <c r="AR3876" s="17">
        <f t="shared" si="1067"/>
        <v>2020</v>
      </c>
      <c r="AS3876" s="17">
        <f t="shared" ca="1" si="1068"/>
        <v>29</v>
      </c>
      <c r="AT3876" s="17" t="str">
        <f t="shared" ca="1" si="1071"/>
        <v>No</v>
      </c>
      <c r="AU3876" s="17">
        <f t="shared" si="1069"/>
        <v>10</v>
      </c>
      <c r="AV3876" s="17" t="str">
        <f>+VLOOKUP(B3876,[1]Cruces!S:T,2,0)</f>
        <v>5. Consultoría / Adjudicación</v>
      </c>
    </row>
    <row r="3877" spans="1:48" x14ac:dyDescent="0.25">
      <c r="A3877" s="22" t="s">
        <v>6831</v>
      </c>
      <c r="B3877" t="s">
        <v>80</v>
      </c>
      <c r="C3877">
        <v>0</v>
      </c>
      <c r="D3877">
        <v>0</v>
      </c>
      <c r="E3877" t="s">
        <v>55</v>
      </c>
      <c r="F3877" t="s">
        <v>107</v>
      </c>
      <c r="G3877" t="s">
        <v>6832</v>
      </c>
      <c r="H3877">
        <v>3145417743</v>
      </c>
      <c r="I3877" t="s">
        <v>71</v>
      </c>
      <c r="J3877" t="s">
        <v>59</v>
      </c>
      <c r="K3877" t="s">
        <v>97</v>
      </c>
      <c r="L3877" t="s">
        <v>111</v>
      </c>
      <c r="M3877" t="s">
        <v>112</v>
      </c>
      <c r="N3877" t="s">
        <v>87</v>
      </c>
      <c r="O3877">
        <v>20191114</v>
      </c>
      <c r="P3877">
        <v>20200414</v>
      </c>
      <c r="Q3877">
        <v>1150</v>
      </c>
      <c r="R3877">
        <v>26943773</v>
      </c>
      <c r="S3877" s="17" t="s">
        <v>76</v>
      </c>
      <c r="T3877" t="s">
        <v>63</v>
      </c>
      <c r="U3877" t="s">
        <v>88</v>
      </c>
      <c r="V3877" s="17">
        <f t="shared" si="1070"/>
        <v>75</v>
      </c>
      <c r="W3877">
        <v>75000</v>
      </c>
      <c r="X3877" t="s">
        <v>64</v>
      </c>
      <c r="Y3877" t="s">
        <v>80</v>
      </c>
      <c r="Z3877">
        <v>20200414</v>
      </c>
      <c r="AA3877" t="s">
        <v>137</v>
      </c>
      <c r="AB3877" s="17">
        <v>1</v>
      </c>
      <c r="AC3877" s="17" t="str">
        <f>IFERROR(VLOOKUP(A3877,[1]Cruces!AJ:AK,2,0),VLOOKUP(CONCATENATE(X3877,AA3877),[1]Cruces!G:H,2,0))</f>
        <v>Solicitud de Obra</v>
      </c>
      <c r="AD3877" s="17">
        <f t="shared" si="1056"/>
        <v>14</v>
      </c>
      <c r="AE3877" s="17">
        <f t="shared" si="1057"/>
        <v>11</v>
      </c>
      <c r="AF3877" s="17">
        <f t="shared" si="1058"/>
        <v>2019</v>
      </c>
      <c r="AG3877" s="17" t="str">
        <f>IFERROR(VLOOKUP(MID(A3877,2,4)*1,[1]Cruces!K:L,2,0),"Verificar")</f>
        <v>Atlántico Norte</v>
      </c>
      <c r="AH3877" s="17">
        <f t="shared" ca="1" si="1059"/>
        <v>377</v>
      </c>
      <c r="AI3877" s="17" t="str">
        <f>IFERROR(VLOOKUP(U3877,[1]Cruces!$O$1:$P$6,2,0),"Sin Orden")</f>
        <v>Resuelta</v>
      </c>
      <c r="AJ3877" s="17">
        <f t="shared" si="1060"/>
        <v>14</v>
      </c>
      <c r="AK3877" s="17">
        <f t="shared" si="1061"/>
        <v>4</v>
      </c>
      <c r="AL3877" s="17">
        <f t="shared" si="1062"/>
        <v>2020</v>
      </c>
      <c r="AM3877" s="17">
        <f t="shared" ca="1" si="1063"/>
        <v>225</v>
      </c>
      <c r="AN3877" s="18" t="str">
        <f>IFERROR(VLOOKUP(R3877*1,'[1]Ordenes de Servicio'!G:K,5,0),"No Cruza")</f>
        <v>No Cruza</v>
      </c>
      <c r="AO3877" s="17">
        <f t="shared" ca="1" si="1064"/>
        <v>152</v>
      </c>
      <c r="AP3877" s="17">
        <f t="shared" si="1065"/>
        <v>14</v>
      </c>
      <c r="AQ3877" s="17">
        <f t="shared" si="1066"/>
        <v>4</v>
      </c>
      <c r="AR3877" s="17">
        <f t="shared" si="1067"/>
        <v>2020</v>
      </c>
      <c r="AS3877" s="17">
        <f t="shared" ca="1" si="1068"/>
        <v>225</v>
      </c>
      <c r="AT3877" s="17" t="str">
        <f t="shared" ca="1" si="1071"/>
        <v>No</v>
      </c>
      <c r="AU3877" s="17">
        <f t="shared" si="1069"/>
        <v>0</v>
      </c>
      <c r="AV3877" s="17" t="str">
        <f>+VLOOKUP(B3877,[1]Cruces!S:T,2,0)</f>
        <v>8. Puesta en Servicio</v>
      </c>
    </row>
    <row r="3878" spans="1:48" hidden="1" x14ac:dyDescent="0.25">
      <c r="A3878" s="22" t="s">
        <v>6833</v>
      </c>
      <c r="B3878" t="s">
        <v>68</v>
      </c>
      <c r="C3878">
        <v>0</v>
      </c>
      <c r="D3878">
        <v>0</v>
      </c>
      <c r="E3878" t="s">
        <v>55</v>
      </c>
      <c r="F3878" t="s">
        <v>107</v>
      </c>
      <c r="G3878" t="s">
        <v>6834</v>
      </c>
      <c r="H3878">
        <v>0</v>
      </c>
      <c r="I3878" t="s">
        <v>116</v>
      </c>
      <c r="J3878" t="s">
        <v>59</v>
      </c>
      <c r="K3878" t="s">
        <v>6835</v>
      </c>
      <c r="L3878" t="s">
        <v>117</v>
      </c>
      <c r="M3878" t="s">
        <v>118</v>
      </c>
      <c r="N3878" t="s">
        <v>75</v>
      </c>
      <c r="O3878">
        <v>20200710</v>
      </c>
      <c r="P3878">
        <v>20200806</v>
      </c>
      <c r="Q3878">
        <v>1180</v>
      </c>
      <c r="R3878">
        <v>28091146</v>
      </c>
      <c r="S3878" s="17" t="s">
        <v>76</v>
      </c>
      <c r="T3878" t="s">
        <v>63</v>
      </c>
      <c r="U3878" t="s">
        <v>77</v>
      </c>
      <c r="V3878" s="17">
        <f t="shared" si="1070"/>
        <v>112.5</v>
      </c>
      <c r="W3878">
        <v>112500</v>
      </c>
      <c r="X3878" t="s">
        <v>64</v>
      </c>
      <c r="Y3878" t="s">
        <v>150</v>
      </c>
      <c r="Z3878">
        <v>20200901</v>
      </c>
      <c r="AA3878" t="s">
        <v>78</v>
      </c>
      <c r="AB3878" s="17">
        <v>1</v>
      </c>
      <c r="AC3878" s="17" t="str">
        <f>IFERROR(VLOOKUP(A3878,[1]Cruces!AJ:AK,2,0),VLOOKUP(CONCATENATE(X3878,AA3878),[1]Cruces!G:H,2,0))</f>
        <v>Solicitud de Obra</v>
      </c>
      <c r="AD3878" s="17">
        <f t="shared" si="1056"/>
        <v>10</v>
      </c>
      <c r="AE3878" s="17">
        <f t="shared" si="1057"/>
        <v>7</v>
      </c>
      <c r="AF3878" s="17">
        <f t="shared" si="1058"/>
        <v>2020</v>
      </c>
      <c r="AG3878" s="17" t="str">
        <f>IFERROR(VLOOKUP(MID(A3878,2,4)*1,[1]Cruces!K:L,2,0),"Verificar")</f>
        <v>Atlántico Norte</v>
      </c>
      <c r="AH3878" s="17">
        <f t="shared" ca="1" si="1059"/>
        <v>138</v>
      </c>
      <c r="AI3878" s="17" t="str">
        <f>IFERROR(VLOOKUP(U3878,[1]Cruces!$O$1:$P$6,2,0),"Sin Orden")</f>
        <v>Pendiente</v>
      </c>
      <c r="AJ3878" s="17">
        <f t="shared" si="1060"/>
        <v>1</v>
      </c>
      <c r="AK3878" s="17">
        <f t="shared" si="1061"/>
        <v>9</v>
      </c>
      <c r="AL3878" s="17">
        <f t="shared" si="1062"/>
        <v>2020</v>
      </c>
      <c r="AM3878" s="17">
        <f t="shared" ca="1" si="1063"/>
        <v>85</v>
      </c>
      <c r="AN3878" s="18">
        <f>IFERROR(VLOOKUP(R3878*1,'[1]Ordenes de Servicio'!G:K,5,0),"No Cruza")</f>
        <v>44075</v>
      </c>
      <c r="AO3878" s="17">
        <f t="shared" ca="1" si="1064"/>
        <v>85</v>
      </c>
      <c r="AP3878" s="17">
        <f t="shared" si="1065"/>
        <v>6</v>
      </c>
      <c r="AQ3878" s="17">
        <f t="shared" si="1066"/>
        <v>8</v>
      </c>
      <c r="AR3878" s="17">
        <f t="shared" si="1067"/>
        <v>2020</v>
      </c>
      <c r="AS3878" s="17">
        <f t="shared" ca="1" si="1068"/>
        <v>111</v>
      </c>
      <c r="AT3878" s="17" t="str">
        <f t="shared" ca="1" si="1071"/>
        <v>No</v>
      </c>
      <c r="AU3878" s="17">
        <f t="shared" si="1069"/>
        <v>26</v>
      </c>
      <c r="AV3878" s="17" t="str">
        <f>+VLOOKUP(B3878,[1]Cruces!S:T,2,0)</f>
        <v>5. Consultoría / Adjudicación</v>
      </c>
    </row>
    <row r="3879" spans="1:48" hidden="1" x14ac:dyDescent="0.25">
      <c r="A3879" s="22" t="s">
        <v>10451</v>
      </c>
      <c r="B3879" t="s">
        <v>6595</v>
      </c>
      <c r="C3879">
        <v>0</v>
      </c>
      <c r="D3879">
        <v>0</v>
      </c>
      <c r="E3879" t="s">
        <v>55</v>
      </c>
      <c r="F3879" t="s">
        <v>7098</v>
      </c>
      <c r="G3879" t="s">
        <v>10452</v>
      </c>
      <c r="H3879">
        <v>3014599322</v>
      </c>
      <c r="I3879" t="s">
        <v>71</v>
      </c>
      <c r="J3879" t="s">
        <v>59</v>
      </c>
      <c r="K3879" t="s">
        <v>97</v>
      </c>
      <c r="L3879" t="s">
        <v>7238</v>
      </c>
      <c r="M3879" t="s">
        <v>7239</v>
      </c>
      <c r="N3879" t="s">
        <v>6600</v>
      </c>
      <c r="O3879">
        <v>20200716</v>
      </c>
      <c r="P3879">
        <v>20200724</v>
      </c>
      <c r="Q3879">
        <v>1110</v>
      </c>
      <c r="R3879">
        <v>0</v>
      </c>
      <c r="S3879" s="17"/>
      <c r="T3879" t="s">
        <v>63</v>
      </c>
      <c r="V3879" s="17">
        <f t="shared" si="1070"/>
        <v>3</v>
      </c>
      <c r="W3879">
        <v>3000</v>
      </c>
      <c r="X3879" t="s">
        <v>7065</v>
      </c>
      <c r="Y3879" t="s">
        <v>6595</v>
      </c>
      <c r="Z3879">
        <v>20200724</v>
      </c>
      <c r="AA3879" t="s">
        <v>1947</v>
      </c>
      <c r="AB3879" s="17">
        <v>1</v>
      </c>
      <c r="AC3879" s="17" t="str">
        <f>IFERROR(VLOOKUP(A3879,[1]Cruces!AJ:AK,2,0),VLOOKUP(CONCATENATE(X3879,AA3879),[1]Cruces!G:H,2,0))</f>
        <v>Solicitud por BT</v>
      </c>
      <c r="AD3879" s="17">
        <f t="shared" si="1056"/>
        <v>16</v>
      </c>
      <c r="AE3879" s="17">
        <f t="shared" si="1057"/>
        <v>7</v>
      </c>
      <c r="AF3879" s="17">
        <f t="shared" si="1058"/>
        <v>2020</v>
      </c>
      <c r="AG3879" s="17" t="str">
        <f>IFERROR(VLOOKUP(MID(A3879,2,4)*1,[1]Cruces!K:L,2,0),"Verificar")</f>
        <v>Atlántico Norte</v>
      </c>
      <c r="AH3879" s="17">
        <f t="shared" ca="1" si="1059"/>
        <v>132</v>
      </c>
      <c r="AI3879" s="17" t="str">
        <f>IFERROR(VLOOKUP(U3879,[1]Cruces!$O$1:$P$6,2,0),"Sin Orden")</f>
        <v>Sin Orden</v>
      </c>
      <c r="AJ3879" s="17">
        <f t="shared" si="1060"/>
        <v>24</v>
      </c>
      <c r="AK3879" s="17">
        <f t="shared" si="1061"/>
        <v>7</v>
      </c>
      <c r="AL3879" s="17">
        <f t="shared" si="1062"/>
        <v>2020</v>
      </c>
      <c r="AM3879" s="17">
        <f t="shared" ca="1" si="1063"/>
        <v>124</v>
      </c>
      <c r="AN3879" s="18" t="str">
        <f>IFERROR(VLOOKUP(R3879*1,'[1]Ordenes de Servicio'!G:K,5,0),"No Cruza")</f>
        <v>No Cruza</v>
      </c>
      <c r="AO3879" s="17">
        <f t="shared" ca="1" si="1064"/>
        <v>124</v>
      </c>
      <c r="AP3879" s="17">
        <f t="shared" si="1065"/>
        <v>24</v>
      </c>
      <c r="AQ3879" s="17">
        <f t="shared" si="1066"/>
        <v>7</v>
      </c>
      <c r="AR3879" s="17">
        <f t="shared" si="1067"/>
        <v>2020</v>
      </c>
      <c r="AS3879" s="17">
        <f t="shared" ca="1" si="1068"/>
        <v>124</v>
      </c>
      <c r="AT3879" s="17" t="str">
        <f t="shared" ca="1" si="1071"/>
        <v>No</v>
      </c>
      <c r="AU3879" s="17">
        <f t="shared" si="1069"/>
        <v>0</v>
      </c>
      <c r="AV3879" s="17" t="str">
        <f>+VLOOKUP(B3879,[1]Cruces!S:T,2,0)</f>
        <v>7. Ejecución en Campo OS BT</v>
      </c>
    </row>
    <row r="3880" spans="1:48" hidden="1" x14ac:dyDescent="0.25">
      <c r="A3880" s="22" t="s">
        <v>10453</v>
      </c>
      <c r="B3880" t="s">
        <v>569</v>
      </c>
      <c r="C3880">
        <v>0</v>
      </c>
      <c r="D3880">
        <v>0</v>
      </c>
      <c r="E3880" t="s">
        <v>55</v>
      </c>
      <c r="F3880" t="s">
        <v>7082</v>
      </c>
      <c r="G3880" t="s">
        <v>10454</v>
      </c>
      <c r="H3880">
        <v>321819889</v>
      </c>
      <c r="I3880" t="s">
        <v>71</v>
      </c>
      <c r="J3880" t="s">
        <v>59</v>
      </c>
      <c r="K3880" t="s">
        <v>97</v>
      </c>
      <c r="L3880" t="s">
        <v>7260</v>
      </c>
      <c r="M3880" t="s">
        <v>7261</v>
      </c>
      <c r="N3880" t="s">
        <v>572</v>
      </c>
      <c r="O3880">
        <v>20201117</v>
      </c>
      <c r="P3880">
        <v>20201118</v>
      </c>
      <c r="Q3880">
        <v>1110</v>
      </c>
      <c r="R3880">
        <v>0</v>
      </c>
      <c r="T3880" t="s">
        <v>63</v>
      </c>
      <c r="V3880" s="17">
        <f t="shared" si="1070"/>
        <v>3</v>
      </c>
      <c r="W3880">
        <v>3000</v>
      </c>
      <c r="X3880" t="s">
        <v>7065</v>
      </c>
      <c r="Y3880" t="s">
        <v>569</v>
      </c>
      <c r="Z3880">
        <v>20201118</v>
      </c>
      <c r="AA3880" t="s">
        <v>1947</v>
      </c>
      <c r="AB3880" s="17">
        <v>1</v>
      </c>
      <c r="AC3880" s="17" t="str">
        <f>IFERROR(VLOOKUP(A3880,[1]Cruces!AJ:AK,2,0),VLOOKUP(CONCATENATE(X3880,AA3880),[1]Cruces!G:H,2,0))</f>
        <v>Solicitud por BT</v>
      </c>
      <c r="AD3880" s="17">
        <f t="shared" si="1056"/>
        <v>17</v>
      </c>
      <c r="AE3880" s="17">
        <f t="shared" si="1057"/>
        <v>11</v>
      </c>
      <c r="AF3880" s="17">
        <f t="shared" si="1058"/>
        <v>2020</v>
      </c>
      <c r="AG3880" s="17" t="str">
        <f>IFERROR(VLOOKUP(MID(A3880,2,4)*1,[1]Cruces!K:L,2,0),"Verificar")</f>
        <v>Atlántico Norte</v>
      </c>
      <c r="AH3880" s="17">
        <f t="shared" ca="1" si="1059"/>
        <v>8</v>
      </c>
      <c r="AI3880" s="17" t="str">
        <f>IFERROR(VLOOKUP(U3880,[1]Cruces!$O$1:$P$6,2,0),"Sin Orden")</f>
        <v>Sin Orden</v>
      </c>
      <c r="AJ3880" s="17">
        <f t="shared" si="1060"/>
        <v>18</v>
      </c>
      <c r="AK3880" s="17">
        <f t="shared" si="1061"/>
        <v>11</v>
      </c>
      <c r="AL3880" s="17">
        <f t="shared" si="1062"/>
        <v>2020</v>
      </c>
      <c r="AM3880" s="17">
        <f t="shared" ca="1" si="1063"/>
        <v>7</v>
      </c>
      <c r="AN3880" s="18" t="str">
        <f>IFERROR(VLOOKUP(R3880*1,'[1]Ordenes de Servicio'!G:K,5,0),"No Cruza")</f>
        <v>No Cruza</v>
      </c>
      <c r="AO3880" s="17">
        <f t="shared" ca="1" si="1064"/>
        <v>7</v>
      </c>
      <c r="AP3880" s="17">
        <f t="shared" si="1065"/>
        <v>18</v>
      </c>
      <c r="AQ3880" s="17">
        <f t="shared" si="1066"/>
        <v>11</v>
      </c>
      <c r="AR3880" s="17">
        <f t="shared" si="1067"/>
        <v>2020</v>
      </c>
      <c r="AS3880" s="17">
        <f t="shared" ca="1" si="1068"/>
        <v>7</v>
      </c>
      <c r="AT3880" s="17" t="str">
        <f t="shared" ca="1" si="1071"/>
        <v>No</v>
      </c>
      <c r="AU3880" s="17">
        <f t="shared" si="1069"/>
        <v>0</v>
      </c>
      <c r="AV3880" s="17" t="str">
        <f>+VLOOKUP(B3880,[1]Cruces!S:T,2,0)</f>
        <v>1. Solicitud</v>
      </c>
    </row>
    <row r="3881" spans="1:48" x14ac:dyDescent="0.25">
      <c r="A3881" s="22" t="s">
        <v>10455</v>
      </c>
      <c r="B3881" t="s">
        <v>7266</v>
      </c>
      <c r="C3881">
        <v>0</v>
      </c>
      <c r="D3881">
        <v>0</v>
      </c>
      <c r="E3881" t="s">
        <v>55</v>
      </c>
      <c r="F3881" t="s">
        <v>8156</v>
      </c>
      <c r="G3881" t="s">
        <v>10456</v>
      </c>
      <c r="H3881">
        <v>3182505396</v>
      </c>
      <c r="I3881" t="s">
        <v>71</v>
      </c>
      <c r="J3881" t="s">
        <v>59</v>
      </c>
      <c r="K3881" t="s">
        <v>97</v>
      </c>
      <c r="L3881" t="s">
        <v>8158</v>
      </c>
      <c r="M3881" t="s">
        <v>8159</v>
      </c>
      <c r="N3881" t="s">
        <v>7268</v>
      </c>
      <c r="O3881">
        <v>20201113</v>
      </c>
      <c r="P3881">
        <v>20201120</v>
      </c>
      <c r="Q3881">
        <v>3340</v>
      </c>
      <c r="R3881">
        <v>28282995</v>
      </c>
      <c r="S3881" t="s">
        <v>6601</v>
      </c>
      <c r="T3881" t="s">
        <v>63</v>
      </c>
      <c r="U3881" t="s">
        <v>91</v>
      </c>
      <c r="V3881" s="17">
        <f t="shared" si="1070"/>
        <v>3</v>
      </c>
      <c r="W3881">
        <v>3000</v>
      </c>
      <c r="X3881" t="s">
        <v>7065</v>
      </c>
      <c r="Y3881" t="s">
        <v>7266</v>
      </c>
      <c r="Z3881">
        <v>20201120</v>
      </c>
      <c r="AA3881" t="s">
        <v>1947</v>
      </c>
      <c r="AB3881" s="17">
        <v>1</v>
      </c>
      <c r="AC3881" s="17" t="str">
        <f>IFERROR(VLOOKUP(A3881,[1]Cruces!AJ:AK,2,0),VLOOKUP(CONCATENATE(X3881,AA3881),[1]Cruces!G:H,2,0))</f>
        <v>Solicitud por BT</v>
      </c>
      <c r="AD3881" s="17">
        <f t="shared" si="1056"/>
        <v>13</v>
      </c>
      <c r="AE3881" s="17">
        <f t="shared" si="1057"/>
        <v>11</v>
      </c>
      <c r="AF3881" s="17">
        <f t="shared" si="1058"/>
        <v>2020</v>
      </c>
      <c r="AG3881" s="17" t="str">
        <f>IFERROR(VLOOKUP(MID(A3881,2,4)*1,[1]Cruces!K:L,2,0),"Verificar")</f>
        <v>Guajira</v>
      </c>
      <c r="AH3881" s="17">
        <f t="shared" ca="1" si="1059"/>
        <v>12</v>
      </c>
      <c r="AI3881" s="17" t="str">
        <f>IFERROR(VLOOKUP(U3881,[1]Cruces!$O$1:$P$6,2,0),"Sin Orden")</f>
        <v>Resuelta</v>
      </c>
      <c r="AJ3881" s="17">
        <f t="shared" si="1060"/>
        <v>20</v>
      </c>
      <c r="AK3881" s="17">
        <f t="shared" si="1061"/>
        <v>11</v>
      </c>
      <c r="AL3881" s="17">
        <f t="shared" si="1062"/>
        <v>2020</v>
      </c>
      <c r="AM3881" s="17">
        <f t="shared" ca="1" si="1063"/>
        <v>5</v>
      </c>
      <c r="AN3881" s="18" t="str">
        <f>IFERROR(VLOOKUP(R3881*1,'[1]Ordenes de Servicio'!G:K,5,0),"No Cruza")</f>
        <v>No Cruza</v>
      </c>
      <c r="AO3881" s="17">
        <f t="shared" ca="1" si="1064"/>
        <v>7</v>
      </c>
      <c r="AP3881" s="17">
        <f t="shared" si="1065"/>
        <v>20</v>
      </c>
      <c r="AQ3881" s="17">
        <f t="shared" si="1066"/>
        <v>11</v>
      </c>
      <c r="AR3881" s="17">
        <f t="shared" si="1067"/>
        <v>2020</v>
      </c>
      <c r="AS3881" s="17">
        <f t="shared" ca="1" si="1068"/>
        <v>5</v>
      </c>
      <c r="AT3881" s="17" t="str">
        <f t="shared" ca="1" si="1071"/>
        <v>No</v>
      </c>
      <c r="AU3881" s="17">
        <f t="shared" si="1069"/>
        <v>0</v>
      </c>
      <c r="AV3881" s="17" t="str">
        <f>+VLOOKUP(B3881,[1]Cruces!S:T,2,0)</f>
        <v>9. Contratación</v>
      </c>
    </row>
    <row r="3882" spans="1:48" hidden="1" x14ac:dyDescent="0.25">
      <c r="A3882" s="22" t="s">
        <v>6836</v>
      </c>
      <c r="B3882" t="s">
        <v>68</v>
      </c>
      <c r="C3882">
        <v>5695071</v>
      </c>
      <c r="D3882">
        <v>0</v>
      </c>
      <c r="E3882" t="s">
        <v>55</v>
      </c>
      <c r="F3882" t="s">
        <v>126</v>
      </c>
      <c r="G3882" t="s">
        <v>6837</v>
      </c>
      <c r="H3882">
        <v>3013861964</v>
      </c>
      <c r="I3882" t="s">
        <v>83</v>
      </c>
      <c r="J3882" t="s">
        <v>59</v>
      </c>
      <c r="K3882" t="s">
        <v>97</v>
      </c>
      <c r="L3882" t="s">
        <v>129</v>
      </c>
      <c r="M3882" t="s">
        <v>130</v>
      </c>
      <c r="N3882" t="s">
        <v>75</v>
      </c>
      <c r="O3882">
        <v>20191118</v>
      </c>
      <c r="P3882">
        <v>20200302</v>
      </c>
      <c r="Q3882">
        <v>7753</v>
      </c>
      <c r="R3882">
        <v>26926787</v>
      </c>
      <c r="S3882" s="17" t="s">
        <v>100</v>
      </c>
      <c r="T3882" t="s">
        <v>63</v>
      </c>
      <c r="U3882" t="s">
        <v>91</v>
      </c>
      <c r="V3882" s="17">
        <f t="shared" si="1070"/>
        <v>225</v>
      </c>
      <c r="W3882">
        <v>225000</v>
      </c>
      <c r="X3882" t="s">
        <v>89</v>
      </c>
      <c r="Y3882" t="s">
        <v>282</v>
      </c>
      <c r="Z3882">
        <v>20200304</v>
      </c>
      <c r="AA3882" t="s">
        <v>318</v>
      </c>
      <c r="AB3882" s="17">
        <v>1</v>
      </c>
      <c r="AC3882" s="17" t="str">
        <f>IFERROR(VLOOKUP(A3882,[1]Cruces!AJ:AK,2,0),VLOOKUP(CONCATENATE(X3882,AA3882),[1]Cruces!G:H,2,0))</f>
        <v>Solicitud de Obra</v>
      </c>
      <c r="AD3882" s="17">
        <f t="shared" si="1056"/>
        <v>18</v>
      </c>
      <c r="AE3882" s="17">
        <f t="shared" si="1057"/>
        <v>11</v>
      </c>
      <c r="AF3882" s="17">
        <f t="shared" si="1058"/>
        <v>2019</v>
      </c>
      <c r="AG3882" s="17" t="str">
        <f>IFERROR(VLOOKUP(MID(A3882,2,4)*1,[1]Cruces!K:L,2,0),"Verificar")</f>
        <v>Guajira</v>
      </c>
      <c r="AH3882" s="17">
        <f t="shared" ca="1" si="1059"/>
        <v>373</v>
      </c>
      <c r="AI3882" s="17" t="str">
        <f>IFERROR(VLOOKUP(U3882,[1]Cruces!$O$1:$P$6,2,0),"Sin Orden")</f>
        <v>Resuelta</v>
      </c>
      <c r="AJ3882" s="17">
        <f t="shared" si="1060"/>
        <v>4</v>
      </c>
      <c r="AK3882" s="17">
        <f t="shared" si="1061"/>
        <v>3</v>
      </c>
      <c r="AL3882" s="17">
        <f t="shared" si="1062"/>
        <v>2020</v>
      </c>
      <c r="AM3882" s="17">
        <f t="shared" ca="1" si="1063"/>
        <v>266</v>
      </c>
      <c r="AN3882" s="18" t="str">
        <f>IFERROR(VLOOKUP(R3882*1,'[1]Ordenes de Servicio'!G:K,5,0),"No Cruza")</f>
        <v>No Cruza</v>
      </c>
      <c r="AO3882" s="17">
        <f t="shared" ca="1" si="1064"/>
        <v>107</v>
      </c>
      <c r="AP3882" s="17">
        <f t="shared" si="1065"/>
        <v>2</v>
      </c>
      <c r="AQ3882" s="17">
        <f t="shared" si="1066"/>
        <v>3</v>
      </c>
      <c r="AR3882" s="17">
        <f t="shared" si="1067"/>
        <v>2020</v>
      </c>
      <c r="AS3882" s="17">
        <f t="shared" ca="1" si="1068"/>
        <v>268</v>
      </c>
      <c r="AT3882" s="17" t="str">
        <f t="shared" ca="1" si="1071"/>
        <v>No</v>
      </c>
      <c r="AU3882" s="17">
        <f t="shared" si="1069"/>
        <v>2</v>
      </c>
      <c r="AV3882" s="17" t="str">
        <f>+VLOOKUP(B3882,[1]Cruces!S:T,2,0)</f>
        <v>5. Consultoría / Adjudicación</v>
      </c>
    </row>
    <row r="3883" spans="1:48" hidden="1" x14ac:dyDescent="0.25">
      <c r="A3883" s="22" t="s">
        <v>10457</v>
      </c>
      <c r="B3883" t="s">
        <v>569</v>
      </c>
      <c r="C3883">
        <v>0</v>
      </c>
      <c r="D3883">
        <v>0</v>
      </c>
      <c r="E3883" t="s">
        <v>55</v>
      </c>
      <c r="F3883" t="s">
        <v>7098</v>
      </c>
      <c r="G3883" t="s">
        <v>10458</v>
      </c>
      <c r="H3883">
        <v>3002289982</v>
      </c>
      <c r="I3883" t="s">
        <v>71</v>
      </c>
      <c r="J3883" t="s">
        <v>59</v>
      </c>
      <c r="K3883" t="s">
        <v>97</v>
      </c>
      <c r="L3883" t="s">
        <v>7101</v>
      </c>
      <c r="M3883" t="s">
        <v>7102</v>
      </c>
      <c r="N3883" t="s">
        <v>572</v>
      </c>
      <c r="O3883">
        <v>20201111</v>
      </c>
      <c r="P3883">
        <v>20201111</v>
      </c>
      <c r="Q3883">
        <v>1180</v>
      </c>
      <c r="R3883">
        <v>0</v>
      </c>
      <c r="T3883" t="s">
        <v>63</v>
      </c>
      <c r="V3883" s="17">
        <f t="shared" si="1070"/>
        <v>3</v>
      </c>
      <c r="W3883">
        <v>3000</v>
      </c>
      <c r="X3883" t="s">
        <v>7065</v>
      </c>
      <c r="Y3883" t="s">
        <v>569</v>
      </c>
      <c r="Z3883">
        <v>20201111</v>
      </c>
      <c r="AA3883" t="s">
        <v>1947</v>
      </c>
      <c r="AB3883" s="17">
        <v>1</v>
      </c>
      <c r="AC3883" s="17" t="str">
        <f>IFERROR(VLOOKUP(A3883,[1]Cruces!AJ:AK,2,0),VLOOKUP(CONCATENATE(X3883,AA3883),[1]Cruces!G:H,2,0))</f>
        <v>Solicitud por BT</v>
      </c>
      <c r="AD3883" s="17">
        <f t="shared" si="1056"/>
        <v>11</v>
      </c>
      <c r="AE3883" s="17">
        <f t="shared" si="1057"/>
        <v>11</v>
      </c>
      <c r="AF3883" s="17">
        <f t="shared" si="1058"/>
        <v>2020</v>
      </c>
      <c r="AG3883" s="17" t="str">
        <f>IFERROR(VLOOKUP(MID(A3883,2,4)*1,[1]Cruces!K:L,2,0),"Verificar")</f>
        <v>Atlántico Norte</v>
      </c>
      <c r="AH3883" s="17">
        <f t="shared" ca="1" si="1059"/>
        <v>14</v>
      </c>
      <c r="AI3883" s="17" t="str">
        <f>IFERROR(VLOOKUP(U3883,[1]Cruces!$O$1:$P$6,2,0),"Sin Orden")</f>
        <v>Sin Orden</v>
      </c>
      <c r="AJ3883" s="17">
        <f t="shared" si="1060"/>
        <v>11</v>
      </c>
      <c r="AK3883" s="17">
        <f t="shared" si="1061"/>
        <v>11</v>
      </c>
      <c r="AL3883" s="17">
        <f t="shared" si="1062"/>
        <v>2020</v>
      </c>
      <c r="AM3883" s="17">
        <f t="shared" ca="1" si="1063"/>
        <v>14</v>
      </c>
      <c r="AN3883" s="18" t="str">
        <f>IFERROR(VLOOKUP(R3883*1,'[1]Ordenes de Servicio'!G:K,5,0),"No Cruza")</f>
        <v>No Cruza</v>
      </c>
      <c r="AO3883" s="17">
        <f t="shared" ca="1" si="1064"/>
        <v>14</v>
      </c>
      <c r="AP3883" s="17">
        <f t="shared" si="1065"/>
        <v>11</v>
      </c>
      <c r="AQ3883" s="17">
        <f t="shared" si="1066"/>
        <v>11</v>
      </c>
      <c r="AR3883" s="17">
        <f t="shared" si="1067"/>
        <v>2020</v>
      </c>
      <c r="AS3883" s="17">
        <f t="shared" ca="1" si="1068"/>
        <v>14</v>
      </c>
      <c r="AT3883" s="17" t="str">
        <f t="shared" ca="1" si="1071"/>
        <v>No</v>
      </c>
      <c r="AU3883" s="17">
        <f t="shared" si="1069"/>
        <v>0</v>
      </c>
      <c r="AV3883" s="17" t="str">
        <f>+VLOOKUP(B3883,[1]Cruces!S:T,2,0)</f>
        <v>1. Solicitud</v>
      </c>
    </row>
    <row r="3884" spans="1:48" hidden="1" x14ac:dyDescent="0.25">
      <c r="A3884" s="22" t="s">
        <v>6838</v>
      </c>
      <c r="B3884" t="s">
        <v>68</v>
      </c>
      <c r="C3884">
        <v>6745983</v>
      </c>
      <c r="D3884">
        <v>34553095</v>
      </c>
      <c r="E3884" t="s">
        <v>93</v>
      </c>
      <c r="F3884" t="s">
        <v>107</v>
      </c>
      <c r="G3884" t="s">
        <v>6839</v>
      </c>
      <c r="H3884">
        <v>3188041446</v>
      </c>
      <c r="I3884" t="s">
        <v>165</v>
      </c>
      <c r="J3884" t="s">
        <v>6840</v>
      </c>
      <c r="K3884" t="s">
        <v>6841</v>
      </c>
      <c r="L3884" t="s">
        <v>117</v>
      </c>
      <c r="M3884" t="s">
        <v>118</v>
      </c>
      <c r="N3884" t="s">
        <v>75</v>
      </c>
      <c r="O3884">
        <v>20200623</v>
      </c>
      <c r="P3884">
        <v>20200806</v>
      </c>
      <c r="Q3884">
        <v>9530</v>
      </c>
      <c r="R3884">
        <v>28275878</v>
      </c>
      <c r="S3884" s="17" t="s">
        <v>76</v>
      </c>
      <c r="T3884" t="s">
        <v>63</v>
      </c>
      <c r="U3884" t="s">
        <v>77</v>
      </c>
      <c r="V3884" s="17">
        <f t="shared" si="1070"/>
        <v>112.5</v>
      </c>
      <c r="W3884">
        <v>112500</v>
      </c>
      <c r="X3884" t="s">
        <v>89</v>
      </c>
      <c r="Y3884" t="s">
        <v>150</v>
      </c>
      <c r="Z3884">
        <v>20201109</v>
      </c>
      <c r="AA3884" t="s">
        <v>78</v>
      </c>
      <c r="AB3884" s="17">
        <v>1</v>
      </c>
      <c r="AC3884" s="17" t="str">
        <f>IFERROR(VLOOKUP(A3884,[1]Cruces!AJ:AK,2,0),VLOOKUP(CONCATENATE(X3884,AA3884),[1]Cruces!G:H,2,0))</f>
        <v>Solicitud de Obra</v>
      </c>
      <c r="AD3884" s="17">
        <f t="shared" si="1056"/>
        <v>23</v>
      </c>
      <c r="AE3884" s="17">
        <f t="shared" si="1057"/>
        <v>6</v>
      </c>
      <c r="AF3884" s="17">
        <f t="shared" si="1058"/>
        <v>2020</v>
      </c>
      <c r="AG3884" s="17" t="str">
        <f>IFERROR(VLOOKUP(MID(A3884,2,4)*1,[1]Cruces!K:L,2,0),"Verificar")</f>
        <v>Atlántico Norte</v>
      </c>
      <c r="AH3884" s="17">
        <f t="shared" ca="1" si="1059"/>
        <v>155</v>
      </c>
      <c r="AI3884" s="17" t="str">
        <f>IFERROR(VLOOKUP(U3884,[1]Cruces!$O$1:$P$6,2,0),"Sin Orden")</f>
        <v>Pendiente</v>
      </c>
      <c r="AJ3884" s="17">
        <f t="shared" si="1060"/>
        <v>9</v>
      </c>
      <c r="AK3884" s="17">
        <f t="shared" si="1061"/>
        <v>11</v>
      </c>
      <c r="AL3884" s="17">
        <f t="shared" si="1062"/>
        <v>2020</v>
      </c>
      <c r="AM3884" s="17">
        <f t="shared" ca="1" si="1063"/>
        <v>16</v>
      </c>
      <c r="AN3884" s="18" t="str">
        <f>IFERROR(VLOOKUP(R3884*1,'[1]Ordenes de Servicio'!G:K,5,0),"No Cruza")</f>
        <v>No Cruza</v>
      </c>
      <c r="AO3884" s="17">
        <f t="shared" ca="1" si="1064"/>
        <v>16</v>
      </c>
      <c r="AP3884" s="17">
        <f t="shared" si="1065"/>
        <v>6</v>
      </c>
      <c r="AQ3884" s="17">
        <f t="shared" si="1066"/>
        <v>8</v>
      </c>
      <c r="AR3884" s="17">
        <f t="shared" si="1067"/>
        <v>2020</v>
      </c>
      <c r="AS3884" s="17">
        <f t="shared" ca="1" si="1068"/>
        <v>111</v>
      </c>
      <c r="AT3884" s="17" t="str">
        <f t="shared" ca="1" si="1071"/>
        <v>No</v>
      </c>
      <c r="AU3884" s="17">
        <f t="shared" si="1069"/>
        <v>95</v>
      </c>
      <c r="AV3884" s="17" t="str">
        <f>+VLOOKUP(B3884,[1]Cruces!S:T,2,0)</f>
        <v>5. Consultoría / Adjudicación</v>
      </c>
    </row>
    <row r="3885" spans="1:48" hidden="1" x14ac:dyDescent="0.25">
      <c r="A3885" s="22" t="s">
        <v>6842</v>
      </c>
      <c r="B3885" t="s">
        <v>68</v>
      </c>
      <c r="C3885">
        <v>0</v>
      </c>
      <c r="D3885">
        <v>0</v>
      </c>
      <c r="E3885" t="s">
        <v>55</v>
      </c>
      <c r="F3885" t="s">
        <v>107</v>
      </c>
      <c r="G3885" t="s">
        <v>6843</v>
      </c>
      <c r="H3885">
        <v>0</v>
      </c>
      <c r="I3885" t="s">
        <v>71</v>
      </c>
      <c r="J3885" t="s">
        <v>59</v>
      </c>
      <c r="K3885" t="s">
        <v>97</v>
      </c>
      <c r="L3885" t="s">
        <v>117</v>
      </c>
      <c r="M3885" t="s">
        <v>118</v>
      </c>
      <c r="N3885" t="s">
        <v>75</v>
      </c>
      <c r="O3885">
        <v>20200609</v>
      </c>
      <c r="P3885">
        <v>20200708</v>
      </c>
      <c r="Q3885">
        <v>1180</v>
      </c>
      <c r="R3885">
        <v>27888668</v>
      </c>
      <c r="S3885" s="17" t="s">
        <v>76</v>
      </c>
      <c r="T3885" t="s">
        <v>63</v>
      </c>
      <c r="U3885" t="s">
        <v>77</v>
      </c>
      <c r="V3885" s="17">
        <f t="shared" si="1070"/>
        <v>37.5</v>
      </c>
      <c r="W3885">
        <v>37500</v>
      </c>
      <c r="X3885" t="s">
        <v>64</v>
      </c>
      <c r="Y3885" t="s">
        <v>105</v>
      </c>
      <c r="Z3885">
        <v>20200806</v>
      </c>
      <c r="AA3885" t="s">
        <v>78</v>
      </c>
      <c r="AB3885" s="17">
        <v>1</v>
      </c>
      <c r="AC3885" s="17" t="str">
        <f>IFERROR(VLOOKUP(A3885,[1]Cruces!AJ:AK,2,0),VLOOKUP(CONCATENATE(X3885,AA3885),[1]Cruces!G:H,2,0))</f>
        <v>Solicitud de Obra</v>
      </c>
      <c r="AD3885" s="17">
        <f t="shared" si="1056"/>
        <v>9</v>
      </c>
      <c r="AE3885" s="17">
        <f t="shared" si="1057"/>
        <v>6</v>
      </c>
      <c r="AF3885" s="17">
        <f t="shared" si="1058"/>
        <v>2020</v>
      </c>
      <c r="AG3885" s="17" t="str">
        <f>IFERROR(VLOOKUP(MID(A3885,2,4)*1,[1]Cruces!K:L,2,0),"Verificar")</f>
        <v>Atlántico Norte</v>
      </c>
      <c r="AH3885" s="17">
        <f t="shared" ca="1" si="1059"/>
        <v>169</v>
      </c>
      <c r="AI3885" s="17" t="str">
        <f>IFERROR(VLOOKUP(U3885,[1]Cruces!$O$1:$P$6,2,0),"Sin Orden")</f>
        <v>Pendiente</v>
      </c>
      <c r="AJ3885" s="17">
        <f t="shared" si="1060"/>
        <v>6</v>
      </c>
      <c r="AK3885" s="17">
        <f t="shared" si="1061"/>
        <v>8</v>
      </c>
      <c r="AL3885" s="17">
        <f t="shared" si="1062"/>
        <v>2020</v>
      </c>
      <c r="AM3885" s="17">
        <f t="shared" ca="1" si="1063"/>
        <v>111</v>
      </c>
      <c r="AN3885" s="18">
        <f>IFERROR(VLOOKUP(R3885*1,'[1]Ordenes de Servicio'!G:K,5,0),"No Cruza")</f>
        <v>44040</v>
      </c>
      <c r="AO3885" s="17">
        <f t="shared" ca="1" si="1064"/>
        <v>111</v>
      </c>
      <c r="AP3885" s="17">
        <f t="shared" si="1065"/>
        <v>8</v>
      </c>
      <c r="AQ3885" s="17">
        <f t="shared" si="1066"/>
        <v>7</v>
      </c>
      <c r="AR3885" s="17">
        <f t="shared" si="1067"/>
        <v>2020</v>
      </c>
      <c r="AS3885" s="17">
        <f t="shared" ca="1" si="1068"/>
        <v>140</v>
      </c>
      <c r="AT3885" s="17" t="str">
        <f t="shared" ca="1" si="1071"/>
        <v>No</v>
      </c>
      <c r="AU3885" s="17">
        <f t="shared" si="1069"/>
        <v>29</v>
      </c>
      <c r="AV3885" s="17" t="str">
        <f>+VLOOKUP(B3885,[1]Cruces!S:T,2,0)</f>
        <v>5. Consultoría / Adjudicación</v>
      </c>
    </row>
    <row r="3886" spans="1:48" hidden="1" x14ac:dyDescent="0.25">
      <c r="A3886" s="22" t="s">
        <v>6844</v>
      </c>
      <c r="B3886" t="s">
        <v>54</v>
      </c>
      <c r="C3886">
        <v>0</v>
      </c>
      <c r="D3886">
        <v>0</v>
      </c>
      <c r="E3886" t="s">
        <v>55</v>
      </c>
      <c r="F3886" t="s">
        <v>126</v>
      </c>
      <c r="G3886" t="s">
        <v>4553</v>
      </c>
      <c r="H3886">
        <v>0</v>
      </c>
      <c r="I3886" t="s">
        <v>71</v>
      </c>
      <c r="J3886" t="s">
        <v>59</v>
      </c>
      <c r="K3886" t="s">
        <v>97</v>
      </c>
      <c r="L3886" t="s">
        <v>129</v>
      </c>
      <c r="M3886" t="s">
        <v>130</v>
      </c>
      <c r="N3886" t="s">
        <v>62</v>
      </c>
      <c r="O3886">
        <v>20200702</v>
      </c>
      <c r="P3886">
        <v>20200702</v>
      </c>
      <c r="Q3886">
        <v>9331</v>
      </c>
      <c r="R3886">
        <v>0</v>
      </c>
      <c r="T3886" t="s">
        <v>63</v>
      </c>
      <c r="V3886" s="17">
        <f t="shared" si="1070"/>
        <v>500</v>
      </c>
      <c r="W3886">
        <v>500000</v>
      </c>
      <c r="X3886" t="s">
        <v>64</v>
      </c>
      <c r="Y3886" t="s">
        <v>65</v>
      </c>
      <c r="Z3886">
        <v>20200702</v>
      </c>
      <c r="AA3886" t="s">
        <v>176</v>
      </c>
      <c r="AB3886" s="17">
        <v>1</v>
      </c>
      <c r="AC3886" s="17" t="str">
        <f>IFERROR(VLOOKUP(A3886,[1]Cruces!AJ:AK,2,0),VLOOKUP(CONCATENATE(X3886,AA3886),[1]Cruces!G:H,2,0))</f>
        <v>Solicitud de Obra</v>
      </c>
      <c r="AD3886" s="17">
        <f t="shared" si="1056"/>
        <v>2</v>
      </c>
      <c r="AE3886" s="17">
        <f t="shared" si="1057"/>
        <v>7</v>
      </c>
      <c r="AF3886" s="17">
        <f t="shared" si="1058"/>
        <v>2020</v>
      </c>
      <c r="AG3886" s="17" t="str">
        <f>IFERROR(VLOOKUP(MID(A3886,2,4)*1,[1]Cruces!K:L,2,0),"Verificar")</f>
        <v>Guajira</v>
      </c>
      <c r="AH3886" s="17">
        <f t="shared" ca="1" si="1059"/>
        <v>146</v>
      </c>
      <c r="AI3886" s="17" t="str">
        <f>IFERROR(VLOOKUP(U3886,[1]Cruces!$O$1:$P$6,2,0),"Sin Orden")</f>
        <v>Sin Orden</v>
      </c>
      <c r="AJ3886" s="17">
        <f t="shared" si="1060"/>
        <v>2</v>
      </c>
      <c r="AK3886" s="17">
        <f t="shared" si="1061"/>
        <v>7</v>
      </c>
      <c r="AL3886" s="17">
        <f t="shared" si="1062"/>
        <v>2020</v>
      </c>
      <c r="AM3886" s="17">
        <f t="shared" ca="1" si="1063"/>
        <v>146</v>
      </c>
      <c r="AN3886" s="18" t="str">
        <f>IFERROR(VLOOKUP(R3886*1,'[1]Ordenes de Servicio'!G:K,5,0),"No Cruza")</f>
        <v>No Cruza</v>
      </c>
      <c r="AO3886" s="17">
        <f t="shared" ca="1" si="1064"/>
        <v>146</v>
      </c>
      <c r="AP3886" s="17">
        <f t="shared" si="1065"/>
        <v>2</v>
      </c>
      <c r="AQ3886" s="17">
        <f t="shared" si="1066"/>
        <v>7</v>
      </c>
      <c r="AR3886" s="17">
        <f t="shared" si="1067"/>
        <v>2020</v>
      </c>
      <c r="AS3886" s="17">
        <f t="shared" ca="1" si="1068"/>
        <v>146</v>
      </c>
      <c r="AT3886" s="17" t="str">
        <f t="shared" ca="1" si="1071"/>
        <v>No</v>
      </c>
      <c r="AU3886" s="17">
        <f t="shared" si="1069"/>
        <v>0</v>
      </c>
      <c r="AV3886" s="17" t="str">
        <f>+VLOOKUP(B3886,[1]Cruces!S:T,2,0)</f>
        <v>4. Presupuesto de Obra</v>
      </c>
    </row>
    <row r="3887" spans="1:48" hidden="1" x14ac:dyDescent="0.25">
      <c r="A3887" s="22" t="s">
        <v>10459</v>
      </c>
      <c r="B3887" t="s">
        <v>6595</v>
      </c>
      <c r="C3887">
        <v>0</v>
      </c>
      <c r="D3887">
        <v>0</v>
      </c>
      <c r="E3887" t="s">
        <v>55</v>
      </c>
      <c r="F3887" t="s">
        <v>7098</v>
      </c>
      <c r="G3887" t="s">
        <v>7613</v>
      </c>
      <c r="H3887" t="s">
        <v>7614</v>
      </c>
      <c r="I3887" t="s">
        <v>71</v>
      </c>
      <c r="J3887" t="s">
        <v>59</v>
      </c>
      <c r="K3887" t="s">
        <v>97</v>
      </c>
      <c r="L3887" t="s">
        <v>7101</v>
      </c>
      <c r="M3887" t="s">
        <v>7102</v>
      </c>
      <c r="N3887" t="s">
        <v>6600</v>
      </c>
      <c r="O3887">
        <v>20201103</v>
      </c>
      <c r="P3887">
        <v>20201113</v>
      </c>
      <c r="Q3887">
        <v>1110</v>
      </c>
      <c r="R3887">
        <v>28270455</v>
      </c>
      <c r="S3887" t="s">
        <v>6601</v>
      </c>
      <c r="T3887" t="s">
        <v>63</v>
      </c>
      <c r="U3887" t="s">
        <v>91</v>
      </c>
      <c r="V3887" s="17">
        <f t="shared" si="1070"/>
        <v>3</v>
      </c>
      <c r="W3887">
        <v>3000</v>
      </c>
      <c r="X3887" t="s">
        <v>7065</v>
      </c>
      <c r="Y3887" t="s">
        <v>6595</v>
      </c>
      <c r="Z3887">
        <v>20201113</v>
      </c>
      <c r="AA3887" t="s">
        <v>1947</v>
      </c>
      <c r="AB3887" s="17">
        <v>1</v>
      </c>
      <c r="AC3887" s="17" t="str">
        <f>IFERROR(VLOOKUP(A3887,[1]Cruces!AJ:AK,2,0),VLOOKUP(CONCATENATE(X3887,AA3887),[1]Cruces!G:H,2,0))</f>
        <v>Solicitud por BT</v>
      </c>
      <c r="AD3887" s="17">
        <f t="shared" si="1056"/>
        <v>3</v>
      </c>
      <c r="AE3887" s="17">
        <f t="shared" si="1057"/>
        <v>11</v>
      </c>
      <c r="AF3887" s="17">
        <f t="shared" si="1058"/>
        <v>2020</v>
      </c>
      <c r="AG3887" s="17" t="str">
        <f>IFERROR(VLOOKUP(MID(A3887,2,4)*1,[1]Cruces!K:L,2,0),"Verificar")</f>
        <v>Atlántico Norte</v>
      </c>
      <c r="AH3887" s="17">
        <f t="shared" ca="1" si="1059"/>
        <v>22</v>
      </c>
      <c r="AI3887" s="17" t="str">
        <f>IFERROR(VLOOKUP(U3887,[1]Cruces!$O$1:$P$6,2,0),"Sin Orden")</f>
        <v>Resuelta</v>
      </c>
      <c r="AJ3887" s="17">
        <f t="shared" si="1060"/>
        <v>13</v>
      </c>
      <c r="AK3887" s="17">
        <f t="shared" si="1061"/>
        <v>11</v>
      </c>
      <c r="AL3887" s="17">
        <f t="shared" si="1062"/>
        <v>2020</v>
      </c>
      <c r="AM3887" s="17">
        <f t="shared" ca="1" si="1063"/>
        <v>12</v>
      </c>
      <c r="AN3887" s="18" t="str">
        <f>IFERROR(VLOOKUP(R3887*1,'[1]Ordenes de Servicio'!G:K,5,0),"No Cruza")</f>
        <v>No Cruza</v>
      </c>
      <c r="AO3887" s="17">
        <f t="shared" ca="1" si="1064"/>
        <v>10</v>
      </c>
      <c r="AP3887" s="17">
        <f t="shared" si="1065"/>
        <v>13</v>
      </c>
      <c r="AQ3887" s="17">
        <f t="shared" si="1066"/>
        <v>11</v>
      </c>
      <c r="AR3887" s="17">
        <f t="shared" si="1067"/>
        <v>2020</v>
      </c>
      <c r="AS3887" s="17">
        <f t="shared" ca="1" si="1068"/>
        <v>12</v>
      </c>
      <c r="AT3887" s="17" t="str">
        <f t="shared" ca="1" si="1071"/>
        <v>No</v>
      </c>
      <c r="AU3887" s="17">
        <f t="shared" si="1069"/>
        <v>0</v>
      </c>
      <c r="AV3887" s="17" t="str">
        <f>+VLOOKUP(B3887,[1]Cruces!S:T,2,0)</f>
        <v>7. Ejecución en Campo OS BT</v>
      </c>
    </row>
    <row r="3888" spans="1:48" hidden="1" x14ac:dyDescent="0.25">
      <c r="A3888" s="22" t="s">
        <v>10460</v>
      </c>
      <c r="B3888" t="s">
        <v>6595</v>
      </c>
      <c r="C3888">
        <v>0</v>
      </c>
      <c r="D3888">
        <v>0</v>
      </c>
      <c r="E3888" t="s">
        <v>55</v>
      </c>
      <c r="F3888" t="s">
        <v>56</v>
      </c>
      <c r="G3888" t="s">
        <v>10461</v>
      </c>
      <c r="H3888">
        <v>3004441348</v>
      </c>
      <c r="I3888" t="s">
        <v>71</v>
      </c>
      <c r="J3888" t="s">
        <v>59</v>
      </c>
      <c r="K3888" t="s">
        <v>97</v>
      </c>
      <c r="L3888" t="s">
        <v>7295</v>
      </c>
      <c r="M3888" t="s">
        <v>7296</v>
      </c>
      <c r="N3888" t="s">
        <v>6600</v>
      </c>
      <c r="O3888">
        <v>20201104</v>
      </c>
      <c r="P3888">
        <v>20201106</v>
      </c>
      <c r="Q3888">
        <v>1110</v>
      </c>
      <c r="R3888">
        <v>28285207</v>
      </c>
      <c r="S3888" s="17" t="s">
        <v>6601</v>
      </c>
      <c r="T3888" t="s">
        <v>63</v>
      </c>
      <c r="U3888" t="s">
        <v>91</v>
      </c>
      <c r="V3888" s="17">
        <f t="shared" si="1070"/>
        <v>3</v>
      </c>
      <c r="W3888">
        <v>3000</v>
      </c>
      <c r="X3888" t="s">
        <v>7065</v>
      </c>
      <c r="Y3888" t="s">
        <v>150</v>
      </c>
      <c r="Z3888">
        <v>20201116</v>
      </c>
      <c r="AA3888" t="s">
        <v>1947</v>
      </c>
      <c r="AB3888" s="17">
        <v>1</v>
      </c>
      <c r="AC3888" s="17" t="str">
        <f>IFERROR(VLOOKUP(A3888,[1]Cruces!AJ:AK,2,0),VLOOKUP(CONCATENATE(X3888,AA3888),[1]Cruces!G:H,2,0))</f>
        <v>Solicitud por BT</v>
      </c>
      <c r="AD3888" s="17">
        <f t="shared" si="1056"/>
        <v>4</v>
      </c>
      <c r="AE3888" s="17">
        <f t="shared" si="1057"/>
        <v>11</v>
      </c>
      <c r="AF3888" s="17">
        <f t="shared" si="1058"/>
        <v>2020</v>
      </c>
      <c r="AG3888" s="17" t="str">
        <f>IFERROR(VLOOKUP(MID(A3888,2,4)*1,[1]Cruces!K:L,2,0),"Verificar")</f>
        <v>Atlántico Norte</v>
      </c>
      <c r="AH3888" s="17">
        <f t="shared" ca="1" si="1059"/>
        <v>21</v>
      </c>
      <c r="AI3888" s="17" t="str">
        <f>IFERROR(VLOOKUP(U3888,[1]Cruces!$O$1:$P$6,2,0),"Sin Orden")</f>
        <v>Resuelta</v>
      </c>
      <c r="AJ3888" s="17">
        <f t="shared" si="1060"/>
        <v>16</v>
      </c>
      <c r="AK3888" s="17">
        <f t="shared" si="1061"/>
        <v>11</v>
      </c>
      <c r="AL3888" s="17">
        <f t="shared" si="1062"/>
        <v>2020</v>
      </c>
      <c r="AM3888" s="17">
        <f t="shared" ca="1" si="1063"/>
        <v>9</v>
      </c>
      <c r="AN3888" s="18" t="str">
        <f>IFERROR(VLOOKUP(R3888*1,'[1]Ordenes de Servicio'!G:K,5,0),"No Cruza")</f>
        <v>No Cruza</v>
      </c>
      <c r="AO3888" s="17">
        <f t="shared" ca="1" si="1064"/>
        <v>12</v>
      </c>
      <c r="AP3888" s="17">
        <f t="shared" si="1065"/>
        <v>6</v>
      </c>
      <c r="AQ3888" s="17">
        <f t="shared" si="1066"/>
        <v>11</v>
      </c>
      <c r="AR3888" s="17">
        <f t="shared" si="1067"/>
        <v>2020</v>
      </c>
      <c r="AS3888" s="17">
        <f t="shared" ca="1" si="1068"/>
        <v>19</v>
      </c>
      <c r="AT3888" s="17" t="str">
        <f t="shared" ca="1" si="1071"/>
        <v>No</v>
      </c>
      <c r="AU3888" s="17">
        <f t="shared" si="1069"/>
        <v>10</v>
      </c>
      <c r="AV3888" s="17" t="str">
        <f>+VLOOKUP(B3888,[1]Cruces!S:T,2,0)</f>
        <v>7. Ejecución en Campo OS BT</v>
      </c>
    </row>
    <row r="3889" spans="1:48" hidden="1" x14ac:dyDescent="0.25">
      <c r="A3889" s="22" t="s">
        <v>10462</v>
      </c>
      <c r="B3889" t="s">
        <v>1943</v>
      </c>
      <c r="C3889">
        <v>0</v>
      </c>
      <c r="D3889">
        <v>0</v>
      </c>
      <c r="E3889" t="s">
        <v>55</v>
      </c>
      <c r="F3889" t="s">
        <v>69</v>
      </c>
      <c r="G3889" t="s">
        <v>10463</v>
      </c>
      <c r="H3889">
        <v>3144199727</v>
      </c>
      <c r="I3889" t="s">
        <v>71</v>
      </c>
      <c r="J3889" t="s">
        <v>59</v>
      </c>
      <c r="K3889" t="s">
        <v>97</v>
      </c>
      <c r="L3889" t="s">
        <v>7653</v>
      </c>
      <c r="M3889" t="s">
        <v>7654</v>
      </c>
      <c r="N3889" t="s">
        <v>1946</v>
      </c>
      <c r="O3889">
        <v>20200929</v>
      </c>
      <c r="P3889">
        <v>20200929</v>
      </c>
      <c r="Q3889">
        <v>3460</v>
      </c>
      <c r="R3889">
        <v>28178596</v>
      </c>
      <c r="S3889" t="s">
        <v>6601</v>
      </c>
      <c r="T3889" t="s">
        <v>7091</v>
      </c>
      <c r="U3889" t="s">
        <v>77</v>
      </c>
      <c r="V3889" s="17">
        <f t="shared" si="1070"/>
        <v>3</v>
      </c>
      <c r="W3889">
        <v>3000</v>
      </c>
      <c r="X3889" t="s">
        <v>7065</v>
      </c>
      <c r="Y3889" t="s">
        <v>1943</v>
      </c>
      <c r="Z3889">
        <v>20200929</v>
      </c>
      <c r="AA3889" t="s">
        <v>1947</v>
      </c>
      <c r="AB3889" s="17">
        <v>1</v>
      </c>
      <c r="AC3889" s="17" t="str">
        <f>IFERROR(VLOOKUP(A3889,[1]Cruces!AJ:AK,2,0),VLOOKUP(CONCATENATE(X3889,AA3889),[1]Cruces!G:H,2,0))</f>
        <v>Solicitud por BT</v>
      </c>
      <c r="AD3889" s="17">
        <f t="shared" si="1056"/>
        <v>29</v>
      </c>
      <c r="AE3889" s="17">
        <f t="shared" si="1057"/>
        <v>9</v>
      </c>
      <c r="AF3889" s="17">
        <f t="shared" si="1058"/>
        <v>2020</v>
      </c>
      <c r="AG3889" s="17" t="str">
        <f>IFERROR(VLOOKUP(MID(A3889,2,4)*1,[1]Cruces!K:L,2,0),"Verificar")</f>
        <v>Magdalena</v>
      </c>
      <c r="AH3889" s="17">
        <f t="shared" ca="1" si="1059"/>
        <v>57</v>
      </c>
      <c r="AI3889" s="17" t="str">
        <f>IFERROR(VLOOKUP(U3889,[1]Cruces!$O$1:$P$6,2,0),"Sin Orden")</f>
        <v>Pendiente</v>
      </c>
      <c r="AJ3889" s="17">
        <f t="shared" si="1060"/>
        <v>29</v>
      </c>
      <c r="AK3889" s="17">
        <f t="shared" si="1061"/>
        <v>9</v>
      </c>
      <c r="AL3889" s="17">
        <f t="shared" si="1062"/>
        <v>2020</v>
      </c>
      <c r="AM3889" s="17">
        <f t="shared" ca="1" si="1063"/>
        <v>57</v>
      </c>
      <c r="AN3889" s="18">
        <f>IFERROR(VLOOKUP(R3889*1,'[1]Ordenes de Servicio'!G:K,5,0),"No Cruza")</f>
        <v>44103</v>
      </c>
      <c r="AO3889" s="17">
        <f t="shared" ca="1" si="1064"/>
        <v>57</v>
      </c>
      <c r="AP3889" s="17">
        <f t="shared" si="1065"/>
        <v>29</v>
      </c>
      <c r="AQ3889" s="17">
        <f t="shared" si="1066"/>
        <v>9</v>
      </c>
      <c r="AR3889" s="17">
        <f t="shared" si="1067"/>
        <v>2020</v>
      </c>
      <c r="AS3889" s="17">
        <f t="shared" ca="1" si="1068"/>
        <v>57</v>
      </c>
      <c r="AT3889" s="17" t="str">
        <f t="shared" ca="1" si="1071"/>
        <v>No</v>
      </c>
      <c r="AU3889" s="17">
        <f t="shared" si="1069"/>
        <v>0</v>
      </c>
      <c r="AV3889" s="17" t="str">
        <f>+VLOOKUP(B3889,[1]Cruces!S:T,2,0)</f>
        <v>7. Ejecución en Campo OS BT</v>
      </c>
    </row>
    <row r="3890" spans="1:48" hidden="1" x14ac:dyDescent="0.25">
      <c r="A3890" s="22" t="s">
        <v>6845</v>
      </c>
      <c r="B3890" t="s">
        <v>68</v>
      </c>
      <c r="C3890">
        <v>0</v>
      </c>
      <c r="D3890">
        <v>0</v>
      </c>
      <c r="E3890" t="s">
        <v>55</v>
      </c>
      <c r="F3890" t="s">
        <v>107</v>
      </c>
      <c r="G3890" t="s">
        <v>6846</v>
      </c>
      <c r="H3890">
        <v>0</v>
      </c>
      <c r="I3890" t="s">
        <v>83</v>
      </c>
      <c r="J3890" t="s">
        <v>59</v>
      </c>
      <c r="K3890" t="s">
        <v>6847</v>
      </c>
      <c r="L3890" t="s">
        <v>145</v>
      </c>
      <c r="M3890" t="s">
        <v>146</v>
      </c>
      <c r="N3890" t="s">
        <v>75</v>
      </c>
      <c r="O3890">
        <v>20190508</v>
      </c>
      <c r="P3890">
        <v>20191116</v>
      </c>
      <c r="Q3890">
        <v>9521</v>
      </c>
      <c r="R3890">
        <v>26286156</v>
      </c>
      <c r="S3890" t="s">
        <v>100</v>
      </c>
      <c r="T3890" t="s">
        <v>63</v>
      </c>
      <c r="U3890" t="s">
        <v>91</v>
      </c>
      <c r="V3890" s="17">
        <f t="shared" si="1070"/>
        <v>30</v>
      </c>
      <c r="W3890">
        <v>30000</v>
      </c>
      <c r="X3890" t="s">
        <v>64</v>
      </c>
      <c r="Y3890" t="s">
        <v>105</v>
      </c>
      <c r="Z3890">
        <v>20200630</v>
      </c>
      <c r="AA3890" t="s">
        <v>78</v>
      </c>
      <c r="AB3890" s="17">
        <v>1</v>
      </c>
      <c r="AC3890" s="17" t="str">
        <f>IFERROR(VLOOKUP(A3890,[1]Cruces!AJ:AK,2,0),VLOOKUP(CONCATENATE(X3890,AA3890),[1]Cruces!G:H,2,0))</f>
        <v>Solicitud de Obra</v>
      </c>
      <c r="AD3890" s="17">
        <f t="shared" si="1056"/>
        <v>8</v>
      </c>
      <c r="AE3890" s="17">
        <f t="shared" si="1057"/>
        <v>5</v>
      </c>
      <c r="AF3890" s="17">
        <f t="shared" si="1058"/>
        <v>2019</v>
      </c>
      <c r="AG3890" s="17" t="str">
        <f>IFERROR(VLOOKUP(MID(A3890,2,4)*1,[1]Cruces!K:L,2,0),"Verificar")</f>
        <v>Atlántico Sur</v>
      </c>
      <c r="AH3890" s="17">
        <f t="shared" ca="1" si="1059"/>
        <v>567</v>
      </c>
      <c r="AI3890" s="17" t="str">
        <f>IFERROR(VLOOKUP(U3890,[1]Cruces!$O$1:$P$6,2,0),"Sin Orden")</f>
        <v>Resuelta</v>
      </c>
      <c r="AJ3890" s="17">
        <f t="shared" si="1060"/>
        <v>30</v>
      </c>
      <c r="AK3890" s="17">
        <f t="shared" si="1061"/>
        <v>6</v>
      </c>
      <c r="AL3890" s="17">
        <f t="shared" si="1062"/>
        <v>2020</v>
      </c>
      <c r="AM3890" s="17">
        <f t="shared" ca="1" si="1063"/>
        <v>148</v>
      </c>
      <c r="AN3890" s="18" t="str">
        <f>IFERROR(VLOOKUP(R3890*1,'[1]Ordenes de Servicio'!G:K,5,0),"No Cruza")</f>
        <v>No Cruza</v>
      </c>
      <c r="AO3890" s="17">
        <f t="shared" ca="1" si="1064"/>
        <v>419</v>
      </c>
      <c r="AP3890" s="17">
        <f t="shared" si="1065"/>
        <v>16</v>
      </c>
      <c r="AQ3890" s="17">
        <f t="shared" si="1066"/>
        <v>11</v>
      </c>
      <c r="AR3890" s="17">
        <f t="shared" si="1067"/>
        <v>2019</v>
      </c>
      <c r="AS3890" s="17">
        <f t="shared" ca="1" si="1068"/>
        <v>375</v>
      </c>
      <c r="AT3890" s="17" t="str">
        <f t="shared" ca="1" si="1071"/>
        <v>Si</v>
      </c>
      <c r="AU3890" s="17">
        <f t="shared" si="1069"/>
        <v>227</v>
      </c>
      <c r="AV3890" s="17" t="str">
        <f>+VLOOKUP(B3890,[1]Cruces!S:T,2,0)</f>
        <v>5. Consultoría / Adjudicación</v>
      </c>
    </row>
    <row r="3891" spans="1:48" x14ac:dyDescent="0.25">
      <c r="A3891" s="22" t="s">
        <v>6848</v>
      </c>
      <c r="B3891" t="s">
        <v>80</v>
      </c>
      <c r="C3891">
        <v>0</v>
      </c>
      <c r="D3891">
        <v>0</v>
      </c>
      <c r="E3891" t="s">
        <v>55</v>
      </c>
      <c r="F3891" t="s">
        <v>56</v>
      </c>
      <c r="G3891" t="s">
        <v>6849</v>
      </c>
      <c r="H3891">
        <v>0</v>
      </c>
      <c r="I3891" t="s">
        <v>116</v>
      </c>
      <c r="J3891" t="s">
        <v>59</v>
      </c>
      <c r="K3891" t="s">
        <v>4490</v>
      </c>
      <c r="L3891" t="s">
        <v>265</v>
      </c>
      <c r="M3891" t="s">
        <v>55</v>
      </c>
      <c r="N3891" t="s">
        <v>87</v>
      </c>
      <c r="O3891">
        <v>20161124</v>
      </c>
      <c r="P3891">
        <v>20170518</v>
      </c>
      <c r="Q3891">
        <v>3440</v>
      </c>
      <c r="R3891">
        <v>0</v>
      </c>
      <c r="T3891" t="s">
        <v>63</v>
      </c>
      <c r="V3891" s="17">
        <f t="shared" si="1070"/>
        <v>1</v>
      </c>
      <c r="W3891">
        <v>1000</v>
      </c>
      <c r="X3891" t="s">
        <v>64</v>
      </c>
      <c r="Y3891" t="s">
        <v>80</v>
      </c>
      <c r="Z3891">
        <v>20170518</v>
      </c>
      <c r="AA3891" t="s">
        <v>113</v>
      </c>
      <c r="AB3891" s="17">
        <v>1</v>
      </c>
      <c r="AC3891" s="17" t="str">
        <f>IFERROR(VLOOKUP(A3891,[1]Cruces!AJ:AK,2,0),VLOOKUP(CONCATENATE(X3891,AA3891),[1]Cruces!G:H,2,0))</f>
        <v>Solicitud de Obra</v>
      </c>
      <c r="AD3891" s="17">
        <f t="shared" si="1056"/>
        <v>24</v>
      </c>
      <c r="AE3891" s="17">
        <f t="shared" si="1057"/>
        <v>11</v>
      </c>
      <c r="AF3891" s="17">
        <f t="shared" si="1058"/>
        <v>2016</v>
      </c>
      <c r="AG3891" s="17" t="str">
        <f>IFERROR(VLOOKUP(MID(A3891,2,4)*1,[1]Cruces!K:L,2,0),"Verificar")</f>
        <v>Magdalena</v>
      </c>
      <c r="AH3891" s="17">
        <f t="shared" ca="1" si="1059"/>
        <v>1462</v>
      </c>
      <c r="AI3891" s="17" t="str">
        <f>IFERROR(VLOOKUP(U3891,[1]Cruces!$O$1:$P$6,2,0),"Sin Orden")</f>
        <v>Sin Orden</v>
      </c>
      <c r="AJ3891" s="17">
        <f t="shared" si="1060"/>
        <v>18</v>
      </c>
      <c r="AK3891" s="17">
        <f t="shared" si="1061"/>
        <v>5</v>
      </c>
      <c r="AL3891" s="17">
        <f t="shared" si="1062"/>
        <v>2017</v>
      </c>
      <c r="AM3891" s="17">
        <f t="shared" ca="1" si="1063"/>
        <v>1287</v>
      </c>
      <c r="AN3891" s="18" t="str">
        <f>IFERROR(VLOOKUP(R3891*1,'[1]Ordenes de Servicio'!G:K,5,0),"No Cruza")</f>
        <v>No Cruza</v>
      </c>
      <c r="AO3891" s="17">
        <f t="shared" ca="1" si="1064"/>
        <v>1287</v>
      </c>
      <c r="AP3891" s="17">
        <f t="shared" si="1065"/>
        <v>18</v>
      </c>
      <c r="AQ3891" s="17">
        <f t="shared" si="1066"/>
        <v>5</v>
      </c>
      <c r="AR3891" s="17">
        <f t="shared" si="1067"/>
        <v>2017</v>
      </c>
      <c r="AS3891" s="17">
        <f t="shared" ca="1" si="1068"/>
        <v>1287</v>
      </c>
      <c r="AT3891" s="17" t="str">
        <f t="shared" ca="1" si="1071"/>
        <v>Si</v>
      </c>
      <c r="AU3891" s="17">
        <f t="shared" si="1069"/>
        <v>0</v>
      </c>
      <c r="AV3891" s="17" t="str">
        <f>+VLOOKUP(B3891,[1]Cruces!S:T,2,0)</f>
        <v>8. Puesta en Servicio</v>
      </c>
    </row>
    <row r="3892" spans="1:48" hidden="1" x14ac:dyDescent="0.25">
      <c r="A3892" s="22" t="s">
        <v>6850</v>
      </c>
      <c r="B3892" t="s">
        <v>68</v>
      </c>
      <c r="C3892">
        <v>0</v>
      </c>
      <c r="D3892">
        <v>0</v>
      </c>
      <c r="E3892" t="s">
        <v>55</v>
      </c>
      <c r="F3892" t="s">
        <v>69</v>
      </c>
      <c r="G3892" t="s">
        <v>6486</v>
      </c>
      <c r="H3892">
        <v>3016006507</v>
      </c>
      <c r="I3892" t="s">
        <v>71</v>
      </c>
      <c r="J3892" t="s">
        <v>59</v>
      </c>
      <c r="K3892" t="s">
        <v>6487</v>
      </c>
      <c r="L3892" t="s">
        <v>2354</v>
      </c>
      <c r="M3892" t="s">
        <v>2355</v>
      </c>
      <c r="N3892" t="s">
        <v>75</v>
      </c>
      <c r="O3892">
        <v>20180802</v>
      </c>
      <c r="P3892">
        <v>20181115</v>
      </c>
      <c r="Q3892">
        <v>3160</v>
      </c>
      <c r="R3892">
        <v>26022950</v>
      </c>
      <c r="S3892" s="17" t="s">
        <v>76</v>
      </c>
      <c r="T3892" t="s">
        <v>63</v>
      </c>
      <c r="U3892" t="s">
        <v>91</v>
      </c>
      <c r="V3892" s="17">
        <f t="shared" si="1070"/>
        <v>125</v>
      </c>
      <c r="W3892">
        <v>125000</v>
      </c>
      <c r="X3892" t="s">
        <v>64</v>
      </c>
      <c r="Y3892" t="s">
        <v>105</v>
      </c>
      <c r="Z3892">
        <v>20190220</v>
      </c>
      <c r="AA3892" t="s">
        <v>124</v>
      </c>
      <c r="AB3892" s="17">
        <v>1</v>
      </c>
      <c r="AC3892" s="17" t="str">
        <f>IFERROR(VLOOKUP(A3892,[1]Cruces!AJ:AK,2,0),VLOOKUP(CONCATENATE(X3892,AA3892),[1]Cruces!G:H,2,0))</f>
        <v>Solicitud de Obra</v>
      </c>
      <c r="AD3892" s="17">
        <f t="shared" si="1056"/>
        <v>2</v>
      </c>
      <c r="AE3892" s="17">
        <f t="shared" si="1057"/>
        <v>8</v>
      </c>
      <c r="AF3892" s="17">
        <f t="shared" si="1058"/>
        <v>2018</v>
      </c>
      <c r="AG3892" s="17" t="str">
        <f>IFERROR(VLOOKUP(MID(A3892,2,4)*1,[1]Cruces!K:L,2,0),"Verificar")</f>
        <v>Verificar</v>
      </c>
      <c r="AH3892" s="17">
        <f t="shared" ca="1" si="1059"/>
        <v>846</v>
      </c>
      <c r="AI3892" s="17" t="str">
        <f>IFERROR(VLOOKUP(U3892,[1]Cruces!$O$1:$P$6,2,0),"Sin Orden")</f>
        <v>Resuelta</v>
      </c>
      <c r="AJ3892" s="17">
        <f t="shared" si="1060"/>
        <v>20</v>
      </c>
      <c r="AK3892" s="17">
        <f t="shared" si="1061"/>
        <v>2</v>
      </c>
      <c r="AL3892" s="17">
        <f t="shared" si="1062"/>
        <v>2019</v>
      </c>
      <c r="AM3892" s="17">
        <f t="shared" ca="1" si="1063"/>
        <v>644</v>
      </c>
      <c r="AN3892" s="18">
        <f>IFERROR(VLOOKUP(R3892*1,'[1]Ordenes de Servicio'!G:K,5,0),"No Cruza")</f>
        <v>43516</v>
      </c>
      <c r="AO3892" s="17">
        <f t="shared" ca="1" si="1064"/>
        <v>202</v>
      </c>
      <c r="AP3892" s="17">
        <f t="shared" si="1065"/>
        <v>15</v>
      </c>
      <c r="AQ3892" s="17">
        <f t="shared" si="1066"/>
        <v>11</v>
      </c>
      <c r="AR3892" s="17">
        <f t="shared" si="1067"/>
        <v>2018</v>
      </c>
      <c r="AS3892" s="17">
        <f t="shared" ca="1" si="1068"/>
        <v>741</v>
      </c>
      <c r="AT3892" s="17" t="str">
        <f t="shared" ca="1" si="1071"/>
        <v>Si</v>
      </c>
      <c r="AU3892" s="17">
        <f t="shared" si="1069"/>
        <v>97</v>
      </c>
      <c r="AV3892" s="17" t="str">
        <f>+VLOOKUP(B3892,[1]Cruces!S:T,2,0)</f>
        <v>5. Consultoría / Adjudicación</v>
      </c>
    </row>
    <row r="3893" spans="1:48" hidden="1" x14ac:dyDescent="0.25">
      <c r="A3893" s="22" t="s">
        <v>10464</v>
      </c>
      <c r="B3893" t="s">
        <v>569</v>
      </c>
      <c r="C3893">
        <v>3014688</v>
      </c>
      <c r="D3893">
        <v>20135375</v>
      </c>
      <c r="E3893" t="s">
        <v>93</v>
      </c>
      <c r="F3893" t="s">
        <v>5366</v>
      </c>
      <c r="G3893" t="s">
        <v>10465</v>
      </c>
      <c r="H3893">
        <v>3003877256</v>
      </c>
      <c r="I3893" t="s">
        <v>71</v>
      </c>
      <c r="J3893" t="s">
        <v>10466</v>
      </c>
      <c r="K3893" t="s">
        <v>10467</v>
      </c>
      <c r="L3893" t="s">
        <v>5368</v>
      </c>
      <c r="M3893" t="s">
        <v>5369</v>
      </c>
      <c r="N3893" t="s">
        <v>572</v>
      </c>
      <c r="O3893">
        <v>20201120</v>
      </c>
      <c r="P3893">
        <v>20201120</v>
      </c>
      <c r="Q3893">
        <v>1110</v>
      </c>
      <c r="R3893">
        <v>0</v>
      </c>
      <c r="S3893" s="17"/>
      <c r="T3893" t="s">
        <v>63</v>
      </c>
      <c r="V3893" s="17">
        <f t="shared" si="1070"/>
        <v>3</v>
      </c>
      <c r="W3893">
        <v>3000</v>
      </c>
      <c r="X3893" t="s">
        <v>89</v>
      </c>
      <c r="Y3893" t="s">
        <v>569</v>
      </c>
      <c r="Z3893">
        <v>20201120</v>
      </c>
      <c r="AA3893" t="s">
        <v>1947</v>
      </c>
      <c r="AB3893" s="17">
        <v>1</v>
      </c>
      <c r="AC3893" s="17" t="str">
        <f>IFERROR(VLOOKUP(A3893,[1]Cruces!AJ:AK,2,0),VLOOKUP(CONCATENATE(X3893,AA3893),[1]Cruces!G:H,2,0))</f>
        <v>Solicitud por BT</v>
      </c>
      <c r="AD3893" s="17">
        <f t="shared" si="1056"/>
        <v>20</v>
      </c>
      <c r="AE3893" s="17">
        <f t="shared" si="1057"/>
        <v>11</v>
      </c>
      <c r="AF3893" s="17">
        <f t="shared" si="1058"/>
        <v>2020</v>
      </c>
      <c r="AG3893" s="17" t="str">
        <f>IFERROR(VLOOKUP(MID(A3893,2,4)*1,[1]Cruces!K:L,2,0),"Verificar")</f>
        <v>Atlántico Norte</v>
      </c>
      <c r="AH3893" s="17">
        <f t="shared" ca="1" si="1059"/>
        <v>5</v>
      </c>
      <c r="AI3893" s="17" t="str">
        <f>IFERROR(VLOOKUP(U3893,[1]Cruces!$O$1:$P$6,2,0),"Sin Orden")</f>
        <v>Sin Orden</v>
      </c>
      <c r="AJ3893" s="17">
        <f t="shared" si="1060"/>
        <v>20</v>
      </c>
      <c r="AK3893" s="17">
        <f t="shared" si="1061"/>
        <v>11</v>
      </c>
      <c r="AL3893" s="17">
        <f t="shared" si="1062"/>
        <v>2020</v>
      </c>
      <c r="AM3893" s="17">
        <f t="shared" ca="1" si="1063"/>
        <v>5</v>
      </c>
      <c r="AN3893" s="18" t="str">
        <f>IFERROR(VLOOKUP(R3893*1,'[1]Ordenes de Servicio'!G:K,5,0),"No Cruza")</f>
        <v>No Cruza</v>
      </c>
      <c r="AO3893" s="17">
        <f t="shared" ca="1" si="1064"/>
        <v>5</v>
      </c>
      <c r="AP3893" s="17">
        <f t="shared" si="1065"/>
        <v>20</v>
      </c>
      <c r="AQ3893" s="17">
        <f t="shared" si="1066"/>
        <v>11</v>
      </c>
      <c r="AR3893" s="17">
        <f t="shared" si="1067"/>
        <v>2020</v>
      </c>
      <c r="AS3893" s="17">
        <f t="shared" ca="1" si="1068"/>
        <v>5</v>
      </c>
      <c r="AT3893" s="17" t="str">
        <f t="shared" ca="1" si="1071"/>
        <v>No</v>
      </c>
      <c r="AU3893" s="17">
        <f t="shared" si="1069"/>
        <v>0</v>
      </c>
      <c r="AV3893" s="17" t="str">
        <f>+VLOOKUP(B3893,[1]Cruces!S:T,2,0)</f>
        <v>1. Solicitud</v>
      </c>
    </row>
    <row r="3894" spans="1:48" hidden="1" x14ac:dyDescent="0.25">
      <c r="A3894" s="22" t="s">
        <v>10468</v>
      </c>
      <c r="B3894" t="s">
        <v>1943</v>
      </c>
      <c r="C3894">
        <v>3815007</v>
      </c>
      <c r="D3894">
        <v>0</v>
      </c>
      <c r="E3894" t="s">
        <v>55</v>
      </c>
      <c r="F3894" t="s">
        <v>7717</v>
      </c>
      <c r="G3894" t="s">
        <v>10469</v>
      </c>
      <c r="H3894">
        <v>3145513549</v>
      </c>
      <c r="I3894" t="s">
        <v>71</v>
      </c>
      <c r="J3894" t="s">
        <v>59</v>
      </c>
      <c r="K3894" t="s">
        <v>97</v>
      </c>
      <c r="L3894" t="s">
        <v>8039</v>
      </c>
      <c r="M3894" t="s">
        <v>8040</v>
      </c>
      <c r="N3894" t="s">
        <v>1946</v>
      </c>
      <c r="O3894">
        <v>20201112</v>
      </c>
      <c r="P3894">
        <v>20201112</v>
      </c>
      <c r="Q3894">
        <v>3470</v>
      </c>
      <c r="R3894">
        <v>28280932</v>
      </c>
      <c r="S3894" s="17" t="s">
        <v>7072</v>
      </c>
      <c r="T3894" t="s">
        <v>63</v>
      </c>
      <c r="U3894" t="s">
        <v>77</v>
      </c>
      <c r="V3894" s="17">
        <f t="shared" si="1070"/>
        <v>1</v>
      </c>
      <c r="W3894">
        <v>1000</v>
      </c>
      <c r="X3894" t="s">
        <v>89</v>
      </c>
      <c r="Y3894" t="s">
        <v>1943</v>
      </c>
      <c r="Z3894">
        <v>20201112</v>
      </c>
      <c r="AA3894" t="s">
        <v>1947</v>
      </c>
      <c r="AB3894" s="17">
        <v>1</v>
      </c>
      <c r="AC3894" s="17" t="str">
        <f>IFERROR(VLOOKUP(A3894,[1]Cruces!AJ:AK,2,0),VLOOKUP(CONCATENATE(X3894,AA3894),[1]Cruces!G:H,2,0))</f>
        <v>Solicitud por BT</v>
      </c>
      <c r="AD3894" s="17">
        <f t="shared" ref="AD3894:AD3945" si="1072">MID(O3894,7,2)*1</f>
        <v>12</v>
      </c>
      <c r="AE3894" s="17">
        <f t="shared" ref="AE3894:AE3945" si="1073">MID(O3894,5,2)*1</f>
        <v>11</v>
      </c>
      <c r="AF3894" s="17">
        <f t="shared" ref="AF3894:AF3945" si="1074">MID(O3894,1,4)*1</f>
        <v>2020</v>
      </c>
      <c r="AG3894" s="17" t="str">
        <f>IFERROR(VLOOKUP(MID(A3894,2,4)*1,[1]Cruces!K:L,2,0),"Verificar")</f>
        <v>Magdalena</v>
      </c>
      <c r="AH3894" s="17">
        <f t="shared" ref="AH3894:AH3945" ca="1" si="1075">TODAY()-DATE(AF3894,AE3894,AD3894)</f>
        <v>13</v>
      </c>
      <c r="AI3894" s="17" t="str">
        <f>IFERROR(VLOOKUP(U3894,[1]Cruces!$O$1:$P$6,2,0),"Sin Orden")</f>
        <v>Pendiente</v>
      </c>
      <c r="AJ3894" s="17">
        <f t="shared" ref="AJ3894:AJ3945" si="1076">MID(Z3894,7,2)*1</f>
        <v>12</v>
      </c>
      <c r="AK3894" s="17">
        <f t="shared" ref="AK3894:AK3945" si="1077">MID(Z3894,5,2)*1</f>
        <v>11</v>
      </c>
      <c r="AL3894" s="17">
        <f t="shared" ref="AL3894:AL3945" si="1078">MID(Z3894,1,4)*1</f>
        <v>2020</v>
      </c>
      <c r="AM3894" s="17">
        <f t="shared" ref="AM3894:AM3945" ca="1" si="1079">+TODAY()-DATE(AL3894,AK3894,AJ3894)</f>
        <v>13</v>
      </c>
      <c r="AN3894" s="18" t="str">
        <f>IFERROR(VLOOKUP(R3894*1,'[1]Ordenes de Servicio'!G:K,5,0),"No Cruza")</f>
        <v>No Cruza</v>
      </c>
      <c r="AO3894" s="17">
        <f t="shared" ref="AO3894:AO3945" ca="1" si="1080">+IF(AI3894="Resuelta",DATE(AL3894,AK3894,AJ3894)-DATE(AF3894,AE3894,AD3894),TODAY()-DATE(AL3894,AK3894,AJ3894))</f>
        <v>13</v>
      </c>
      <c r="AP3894" s="17">
        <f t="shared" ref="AP3894:AP3945" si="1081">MID(P3894,7,2)*1</f>
        <v>12</v>
      </c>
      <c r="AQ3894" s="17">
        <f t="shared" ref="AQ3894:AQ3945" si="1082">MID(P3894,5,2)*1</f>
        <v>11</v>
      </c>
      <c r="AR3894" s="17">
        <f t="shared" ref="AR3894:AR3945" si="1083">MID(P3894,1,4)*1</f>
        <v>2020</v>
      </c>
      <c r="AS3894" s="17">
        <f t="shared" ref="AS3894:AS3945" ca="1" si="1084">+TODAY()-DATE(AR3894,AQ3894,AP3894)</f>
        <v>13</v>
      </c>
      <c r="AT3894" s="17" t="str">
        <f t="shared" ca="1" si="1071"/>
        <v>No</v>
      </c>
      <c r="AU3894" s="17">
        <f t="shared" ref="AU3894:AU3945" si="1085">IF(DATE(AL3894,AK3894,AJ3894)-DATE(AR3894,AQ3894,AP3894)&lt;0,DATE(AR3894,AQ3894,AP3894)-DATE(AL3894,AK3894,AJ3894),DATE(AL3894,AK3894,AJ3894)-DATE(AR3894,AQ3894,AP3894))</f>
        <v>0</v>
      </c>
      <c r="AV3894" s="17" t="str">
        <f>+VLOOKUP(B3894,[1]Cruces!S:T,2,0)</f>
        <v>7. Ejecución en Campo OS BT</v>
      </c>
    </row>
    <row r="3895" spans="1:48" hidden="1" x14ac:dyDescent="0.25">
      <c r="A3895" s="22" t="s">
        <v>6851</v>
      </c>
      <c r="B3895" t="s">
        <v>68</v>
      </c>
      <c r="C3895">
        <v>1159738</v>
      </c>
      <c r="D3895">
        <v>10020898</v>
      </c>
      <c r="E3895" t="s">
        <v>93</v>
      </c>
      <c r="F3895" t="s">
        <v>81</v>
      </c>
      <c r="G3895" t="s">
        <v>6852</v>
      </c>
      <c r="H3895" t="s">
        <v>6853</v>
      </c>
      <c r="I3895" t="s">
        <v>116</v>
      </c>
      <c r="J3895" t="s">
        <v>6854</v>
      </c>
      <c r="K3895" t="s">
        <v>97</v>
      </c>
      <c r="L3895" t="s">
        <v>85</v>
      </c>
      <c r="M3895" t="s">
        <v>86</v>
      </c>
      <c r="N3895" t="s">
        <v>75</v>
      </c>
      <c r="O3895">
        <v>20190826</v>
      </c>
      <c r="P3895">
        <v>20190919</v>
      </c>
      <c r="Q3895">
        <v>3410</v>
      </c>
      <c r="R3895">
        <v>26699896</v>
      </c>
      <c r="S3895" s="17" t="s">
        <v>100</v>
      </c>
      <c r="T3895" t="s">
        <v>63</v>
      </c>
      <c r="U3895" t="s">
        <v>91</v>
      </c>
      <c r="V3895" s="17">
        <f t="shared" ref="V3895:V3945" si="1086">+W3895/1000</f>
        <v>50</v>
      </c>
      <c r="W3895">
        <v>50000</v>
      </c>
      <c r="X3895" t="s">
        <v>89</v>
      </c>
      <c r="Y3895" t="s">
        <v>105</v>
      </c>
      <c r="Z3895">
        <v>20191023</v>
      </c>
      <c r="AA3895" t="s">
        <v>78</v>
      </c>
      <c r="AB3895" s="17">
        <v>1</v>
      </c>
      <c r="AC3895" s="17" t="str">
        <f>IFERROR(VLOOKUP(A3895,[1]Cruces!AJ:AK,2,0),VLOOKUP(CONCATENATE(X3895,AA3895),[1]Cruces!G:H,2,0))</f>
        <v>Solicitud de Obra</v>
      </c>
      <c r="AD3895" s="17">
        <f t="shared" si="1072"/>
        <v>26</v>
      </c>
      <c r="AE3895" s="17">
        <f t="shared" si="1073"/>
        <v>8</v>
      </c>
      <c r="AF3895" s="17">
        <f t="shared" si="1074"/>
        <v>2019</v>
      </c>
      <c r="AG3895" s="17" t="str">
        <f>IFERROR(VLOOKUP(MID(A3895,2,4)*1,[1]Cruces!K:L,2,0),"Verificar")</f>
        <v>Magdalena</v>
      </c>
      <c r="AH3895" s="17">
        <f t="shared" ca="1" si="1075"/>
        <v>457</v>
      </c>
      <c r="AI3895" s="17" t="str">
        <f>IFERROR(VLOOKUP(U3895,[1]Cruces!$O$1:$P$6,2,0),"Sin Orden")</f>
        <v>Resuelta</v>
      </c>
      <c r="AJ3895" s="17">
        <f t="shared" si="1076"/>
        <v>23</v>
      </c>
      <c r="AK3895" s="17">
        <f t="shared" si="1077"/>
        <v>10</v>
      </c>
      <c r="AL3895" s="17">
        <f t="shared" si="1078"/>
        <v>2019</v>
      </c>
      <c r="AM3895" s="17">
        <f t="shared" ca="1" si="1079"/>
        <v>399</v>
      </c>
      <c r="AN3895" s="18" t="str">
        <f>IFERROR(VLOOKUP(R3895*1,'[1]Ordenes de Servicio'!G:K,5,0),"No Cruza")</f>
        <v>No Cruza</v>
      </c>
      <c r="AO3895" s="17">
        <f t="shared" ca="1" si="1080"/>
        <v>58</v>
      </c>
      <c r="AP3895" s="17">
        <f t="shared" si="1081"/>
        <v>19</v>
      </c>
      <c r="AQ3895" s="17">
        <f t="shared" si="1082"/>
        <v>9</v>
      </c>
      <c r="AR3895" s="17">
        <f t="shared" si="1083"/>
        <v>2019</v>
      </c>
      <c r="AS3895" s="17">
        <f t="shared" ca="1" si="1084"/>
        <v>433</v>
      </c>
      <c r="AT3895" s="17" t="str">
        <f t="shared" ref="AT3895:AT3945" ca="1" si="1087">IF(AS3895&gt;359,"Si","No")</f>
        <v>Si</v>
      </c>
      <c r="AU3895" s="17">
        <f t="shared" si="1085"/>
        <v>34</v>
      </c>
      <c r="AV3895" s="17" t="str">
        <f>+VLOOKUP(B3895,[1]Cruces!S:T,2,0)</f>
        <v>5. Consultoría / Adjudicación</v>
      </c>
    </row>
    <row r="3896" spans="1:48" hidden="1" x14ac:dyDescent="0.25">
      <c r="A3896" s="22" t="s">
        <v>6855</v>
      </c>
      <c r="B3896" t="s">
        <v>54</v>
      </c>
      <c r="C3896">
        <v>8943528</v>
      </c>
      <c r="D3896">
        <v>36049457</v>
      </c>
      <c r="E3896" t="s">
        <v>93</v>
      </c>
      <c r="F3896" t="s">
        <v>107</v>
      </c>
      <c r="G3896" t="s">
        <v>6856</v>
      </c>
      <c r="H3896">
        <v>3013444571</v>
      </c>
      <c r="I3896" t="s">
        <v>116</v>
      </c>
      <c r="J3896" t="s">
        <v>6857</v>
      </c>
      <c r="K3896" t="s">
        <v>97</v>
      </c>
      <c r="L3896" t="s">
        <v>145</v>
      </c>
      <c r="M3896" t="s">
        <v>146</v>
      </c>
      <c r="N3896" t="s">
        <v>62</v>
      </c>
      <c r="O3896">
        <v>20191108</v>
      </c>
      <c r="P3896">
        <v>20191118</v>
      </c>
      <c r="Q3896">
        <v>1210</v>
      </c>
      <c r="R3896">
        <v>26904884</v>
      </c>
      <c r="S3896" t="s">
        <v>100</v>
      </c>
      <c r="T3896" t="s">
        <v>63</v>
      </c>
      <c r="U3896" t="s">
        <v>91</v>
      </c>
      <c r="V3896" s="17">
        <f t="shared" si="1086"/>
        <v>50</v>
      </c>
      <c r="W3896">
        <v>50000</v>
      </c>
      <c r="X3896" t="s">
        <v>89</v>
      </c>
      <c r="Y3896" t="s">
        <v>65</v>
      </c>
      <c r="Z3896">
        <v>20191118</v>
      </c>
      <c r="AA3896" t="s">
        <v>78</v>
      </c>
      <c r="AB3896" s="17">
        <v>1</v>
      </c>
      <c r="AC3896" s="17" t="str">
        <f>IFERROR(VLOOKUP(A3896,[1]Cruces!AJ:AK,2,0),VLOOKUP(CONCATENATE(X3896,AA3896),[1]Cruces!G:H,2,0))</f>
        <v>Solicitud de Obra</v>
      </c>
      <c r="AD3896" s="17">
        <f t="shared" si="1072"/>
        <v>8</v>
      </c>
      <c r="AE3896" s="17">
        <f t="shared" si="1073"/>
        <v>11</v>
      </c>
      <c r="AF3896" s="17">
        <f t="shared" si="1074"/>
        <v>2019</v>
      </c>
      <c r="AG3896" s="17" t="str">
        <f>IFERROR(VLOOKUP(MID(A3896,2,4)*1,[1]Cruces!K:L,2,0),"Verificar")</f>
        <v>Atlántico Sur</v>
      </c>
      <c r="AH3896" s="17">
        <f t="shared" ca="1" si="1075"/>
        <v>383</v>
      </c>
      <c r="AI3896" s="17" t="str">
        <f>IFERROR(VLOOKUP(U3896,[1]Cruces!$O$1:$P$6,2,0),"Sin Orden")</f>
        <v>Resuelta</v>
      </c>
      <c r="AJ3896" s="17">
        <f t="shared" si="1076"/>
        <v>18</v>
      </c>
      <c r="AK3896" s="17">
        <f t="shared" si="1077"/>
        <v>11</v>
      </c>
      <c r="AL3896" s="17">
        <f t="shared" si="1078"/>
        <v>2019</v>
      </c>
      <c r="AM3896" s="17">
        <f t="shared" ca="1" si="1079"/>
        <v>373</v>
      </c>
      <c r="AN3896" s="18" t="str">
        <f>IFERROR(VLOOKUP(R3896*1,'[1]Ordenes de Servicio'!G:K,5,0),"No Cruza")</f>
        <v>No Cruza</v>
      </c>
      <c r="AO3896" s="17">
        <f t="shared" ca="1" si="1080"/>
        <v>10</v>
      </c>
      <c r="AP3896" s="17">
        <f t="shared" si="1081"/>
        <v>18</v>
      </c>
      <c r="AQ3896" s="17">
        <f t="shared" si="1082"/>
        <v>11</v>
      </c>
      <c r="AR3896" s="17">
        <f t="shared" si="1083"/>
        <v>2019</v>
      </c>
      <c r="AS3896" s="17">
        <f t="shared" ca="1" si="1084"/>
        <v>373</v>
      </c>
      <c r="AT3896" s="17" t="str">
        <f t="shared" ca="1" si="1087"/>
        <v>Si</v>
      </c>
      <c r="AU3896" s="17">
        <f t="shared" si="1085"/>
        <v>0</v>
      </c>
      <c r="AV3896" s="17" t="str">
        <f>+VLOOKUP(B3896,[1]Cruces!S:T,2,0)</f>
        <v>4. Presupuesto de Obra</v>
      </c>
    </row>
    <row r="3897" spans="1:48" hidden="1" x14ac:dyDescent="0.25">
      <c r="A3897" s="22" t="s">
        <v>6858</v>
      </c>
      <c r="B3897" t="s">
        <v>68</v>
      </c>
      <c r="C3897">
        <v>0</v>
      </c>
      <c r="D3897">
        <v>0</v>
      </c>
      <c r="E3897" t="s">
        <v>55</v>
      </c>
      <c r="F3897" t="s">
        <v>81</v>
      </c>
      <c r="G3897" t="s">
        <v>6859</v>
      </c>
      <c r="H3897">
        <v>0</v>
      </c>
      <c r="I3897" t="s">
        <v>71</v>
      </c>
      <c r="J3897" t="s">
        <v>59</v>
      </c>
      <c r="K3897" t="s">
        <v>97</v>
      </c>
      <c r="L3897" t="s">
        <v>85</v>
      </c>
      <c r="M3897" t="s">
        <v>86</v>
      </c>
      <c r="N3897" t="s">
        <v>75</v>
      </c>
      <c r="O3897">
        <v>20180919</v>
      </c>
      <c r="P3897">
        <v>20181211</v>
      </c>
      <c r="Q3897">
        <v>3410</v>
      </c>
      <c r="R3897">
        <v>26813260</v>
      </c>
      <c r="S3897" s="17" t="s">
        <v>76</v>
      </c>
      <c r="T3897" t="s">
        <v>63</v>
      </c>
      <c r="U3897" t="s">
        <v>88</v>
      </c>
      <c r="V3897" s="17">
        <f t="shared" si="1086"/>
        <v>75</v>
      </c>
      <c r="W3897">
        <v>75000</v>
      </c>
      <c r="X3897" t="s">
        <v>64</v>
      </c>
      <c r="Y3897" t="s">
        <v>105</v>
      </c>
      <c r="Z3897">
        <v>20190215</v>
      </c>
      <c r="AA3897" t="s">
        <v>78</v>
      </c>
      <c r="AB3897" s="17">
        <v>1</v>
      </c>
      <c r="AC3897" s="17" t="str">
        <f>IFERROR(VLOOKUP(A3897,[1]Cruces!AJ:AK,2,0),VLOOKUP(CONCATENATE(X3897,AA3897),[1]Cruces!G:H,2,0))</f>
        <v>Solicitud de Obra</v>
      </c>
      <c r="AD3897" s="17">
        <f t="shared" si="1072"/>
        <v>19</v>
      </c>
      <c r="AE3897" s="17">
        <f t="shared" si="1073"/>
        <v>9</v>
      </c>
      <c r="AF3897" s="17">
        <f t="shared" si="1074"/>
        <v>2018</v>
      </c>
      <c r="AG3897" s="17" t="str">
        <f>IFERROR(VLOOKUP(MID(A3897,2,4)*1,[1]Cruces!K:L,2,0),"Verificar")</f>
        <v>Magdalena</v>
      </c>
      <c r="AH3897" s="17">
        <f t="shared" ca="1" si="1075"/>
        <v>798</v>
      </c>
      <c r="AI3897" s="17" t="str">
        <f>IFERROR(VLOOKUP(U3897,[1]Cruces!$O$1:$P$6,2,0),"Sin Orden")</f>
        <v>Resuelta</v>
      </c>
      <c r="AJ3897" s="17">
        <f t="shared" si="1076"/>
        <v>15</v>
      </c>
      <c r="AK3897" s="17">
        <f t="shared" si="1077"/>
        <v>2</v>
      </c>
      <c r="AL3897" s="17">
        <f t="shared" si="1078"/>
        <v>2019</v>
      </c>
      <c r="AM3897" s="17">
        <f t="shared" ca="1" si="1079"/>
        <v>649</v>
      </c>
      <c r="AN3897" s="18" t="str">
        <f>IFERROR(VLOOKUP(R3897*1,'[1]Ordenes de Servicio'!G:K,5,0),"No Cruza")</f>
        <v>No Cruza</v>
      </c>
      <c r="AO3897" s="17">
        <f t="shared" ca="1" si="1080"/>
        <v>149</v>
      </c>
      <c r="AP3897" s="17">
        <f t="shared" si="1081"/>
        <v>11</v>
      </c>
      <c r="AQ3897" s="17">
        <f t="shared" si="1082"/>
        <v>12</v>
      </c>
      <c r="AR3897" s="17">
        <f t="shared" si="1083"/>
        <v>2018</v>
      </c>
      <c r="AS3897" s="17">
        <f t="shared" ca="1" si="1084"/>
        <v>715</v>
      </c>
      <c r="AT3897" s="17" t="str">
        <f t="shared" ca="1" si="1087"/>
        <v>Si</v>
      </c>
      <c r="AU3897" s="17">
        <f t="shared" si="1085"/>
        <v>66</v>
      </c>
      <c r="AV3897" s="17" t="str">
        <f>+VLOOKUP(B3897,[1]Cruces!S:T,2,0)</f>
        <v>5. Consultoría / Adjudicación</v>
      </c>
    </row>
    <row r="3898" spans="1:48" hidden="1" x14ac:dyDescent="0.25">
      <c r="A3898" s="22" t="s">
        <v>10470</v>
      </c>
      <c r="B3898" t="s">
        <v>6595</v>
      </c>
      <c r="C3898">
        <v>0</v>
      </c>
      <c r="D3898">
        <v>0</v>
      </c>
      <c r="E3898" t="s">
        <v>55</v>
      </c>
      <c r="F3898" t="s">
        <v>5366</v>
      </c>
      <c r="G3898" t="s">
        <v>10471</v>
      </c>
      <c r="H3898">
        <v>3157081727</v>
      </c>
      <c r="I3898" t="s">
        <v>71</v>
      </c>
      <c r="J3898" t="s">
        <v>59</v>
      </c>
      <c r="K3898" t="s">
        <v>10472</v>
      </c>
      <c r="L3898" t="s">
        <v>5368</v>
      </c>
      <c r="M3898" t="s">
        <v>5369</v>
      </c>
      <c r="N3898" t="s">
        <v>6600</v>
      </c>
      <c r="O3898">
        <v>20200717</v>
      </c>
      <c r="P3898">
        <v>20200721</v>
      </c>
      <c r="Q3898">
        <v>1180</v>
      </c>
      <c r="R3898">
        <v>27828363</v>
      </c>
      <c r="S3898" t="s">
        <v>6601</v>
      </c>
      <c r="T3898" t="s">
        <v>63</v>
      </c>
      <c r="U3898" t="s">
        <v>91</v>
      </c>
      <c r="V3898" s="17">
        <f t="shared" si="1086"/>
        <v>3</v>
      </c>
      <c r="W3898">
        <v>3000</v>
      </c>
      <c r="X3898" t="s">
        <v>7065</v>
      </c>
      <c r="Y3898" t="s">
        <v>150</v>
      </c>
      <c r="Z3898">
        <v>20200807</v>
      </c>
      <c r="AA3898" t="s">
        <v>1947</v>
      </c>
      <c r="AB3898" s="17">
        <v>1</v>
      </c>
      <c r="AC3898" s="17" t="str">
        <f>IFERROR(VLOOKUP(A3898,[1]Cruces!AJ:AK,2,0),VLOOKUP(CONCATENATE(X3898,AA3898),[1]Cruces!G:H,2,0))</f>
        <v>Solicitud por BT</v>
      </c>
      <c r="AD3898" s="17">
        <f t="shared" si="1072"/>
        <v>17</v>
      </c>
      <c r="AE3898" s="17">
        <f t="shared" si="1073"/>
        <v>7</v>
      </c>
      <c r="AF3898" s="17">
        <f t="shared" si="1074"/>
        <v>2020</v>
      </c>
      <c r="AG3898" s="17" t="str">
        <f>IFERROR(VLOOKUP(MID(A3898,2,4)*1,[1]Cruces!K:L,2,0),"Verificar")</f>
        <v>Atlántico Norte</v>
      </c>
      <c r="AH3898" s="17">
        <f t="shared" ca="1" si="1075"/>
        <v>131</v>
      </c>
      <c r="AI3898" s="17" t="str">
        <f>IFERROR(VLOOKUP(U3898,[1]Cruces!$O$1:$P$6,2,0),"Sin Orden")</f>
        <v>Resuelta</v>
      </c>
      <c r="AJ3898" s="17">
        <f t="shared" si="1076"/>
        <v>7</v>
      </c>
      <c r="AK3898" s="17">
        <f t="shared" si="1077"/>
        <v>8</v>
      </c>
      <c r="AL3898" s="17">
        <f t="shared" si="1078"/>
        <v>2020</v>
      </c>
      <c r="AM3898" s="17">
        <f t="shared" ca="1" si="1079"/>
        <v>110</v>
      </c>
      <c r="AN3898" s="18" t="str">
        <f>IFERROR(VLOOKUP(R3898*1,'[1]Ordenes de Servicio'!G:K,5,0),"No Cruza")</f>
        <v>No Cruza</v>
      </c>
      <c r="AO3898" s="17">
        <f t="shared" ca="1" si="1080"/>
        <v>21</v>
      </c>
      <c r="AP3898" s="17">
        <f t="shared" si="1081"/>
        <v>21</v>
      </c>
      <c r="AQ3898" s="17">
        <f t="shared" si="1082"/>
        <v>7</v>
      </c>
      <c r="AR3898" s="17">
        <f t="shared" si="1083"/>
        <v>2020</v>
      </c>
      <c r="AS3898" s="17">
        <f t="shared" ca="1" si="1084"/>
        <v>127</v>
      </c>
      <c r="AT3898" s="17" t="str">
        <f t="shared" ca="1" si="1087"/>
        <v>No</v>
      </c>
      <c r="AU3898" s="17">
        <f t="shared" si="1085"/>
        <v>17</v>
      </c>
      <c r="AV3898" s="17" t="str">
        <f>+VLOOKUP(B3898,[1]Cruces!S:T,2,0)</f>
        <v>7. Ejecución en Campo OS BT</v>
      </c>
    </row>
    <row r="3899" spans="1:48" hidden="1" x14ac:dyDescent="0.25">
      <c r="A3899" s="22" t="s">
        <v>6860</v>
      </c>
      <c r="B3899" t="s">
        <v>68</v>
      </c>
      <c r="C3899">
        <v>0</v>
      </c>
      <c r="D3899">
        <v>0</v>
      </c>
      <c r="E3899" t="s">
        <v>55</v>
      </c>
      <c r="F3899" t="s">
        <v>126</v>
      </c>
      <c r="G3899" t="s">
        <v>6861</v>
      </c>
      <c r="H3899">
        <v>0</v>
      </c>
      <c r="I3899" t="s">
        <v>71</v>
      </c>
      <c r="J3899" t="s">
        <v>59</v>
      </c>
      <c r="K3899" t="s">
        <v>97</v>
      </c>
      <c r="L3899" t="s">
        <v>129</v>
      </c>
      <c r="M3899" t="s">
        <v>130</v>
      </c>
      <c r="N3899" t="s">
        <v>75</v>
      </c>
      <c r="O3899">
        <v>20191203</v>
      </c>
      <c r="P3899">
        <v>20200910</v>
      </c>
      <c r="Q3899">
        <v>3340</v>
      </c>
      <c r="R3899">
        <v>26990211</v>
      </c>
      <c r="S3899" s="17" t="s">
        <v>100</v>
      </c>
      <c r="T3899" t="s">
        <v>63</v>
      </c>
      <c r="U3899" t="s">
        <v>91</v>
      </c>
      <c r="V3899" s="17">
        <f t="shared" si="1086"/>
        <v>225</v>
      </c>
      <c r="W3899">
        <v>225000</v>
      </c>
      <c r="X3899" t="s">
        <v>64</v>
      </c>
      <c r="Y3899" t="s">
        <v>282</v>
      </c>
      <c r="Z3899">
        <v>20200911</v>
      </c>
      <c r="AA3899" t="s">
        <v>78</v>
      </c>
      <c r="AB3899" s="17">
        <v>1</v>
      </c>
      <c r="AC3899" s="17" t="str">
        <f>IFERROR(VLOOKUP(A3899,[1]Cruces!AJ:AK,2,0),VLOOKUP(CONCATENATE(X3899,AA3899),[1]Cruces!G:H,2,0))</f>
        <v>Solicitud de Obra</v>
      </c>
      <c r="AD3899" s="17">
        <f t="shared" si="1072"/>
        <v>3</v>
      </c>
      <c r="AE3899" s="17">
        <f t="shared" si="1073"/>
        <v>12</v>
      </c>
      <c r="AF3899" s="17">
        <f t="shared" si="1074"/>
        <v>2019</v>
      </c>
      <c r="AG3899" s="17" t="str">
        <f>IFERROR(VLOOKUP(MID(A3899,2,4)*1,[1]Cruces!K:L,2,0),"Verificar")</f>
        <v>Guajira</v>
      </c>
      <c r="AH3899" s="17">
        <f t="shared" ca="1" si="1075"/>
        <v>358</v>
      </c>
      <c r="AI3899" s="17" t="str">
        <f>IFERROR(VLOOKUP(U3899,[1]Cruces!$O$1:$P$6,2,0),"Sin Orden")</f>
        <v>Resuelta</v>
      </c>
      <c r="AJ3899" s="17">
        <f t="shared" si="1076"/>
        <v>11</v>
      </c>
      <c r="AK3899" s="17">
        <f t="shared" si="1077"/>
        <v>9</v>
      </c>
      <c r="AL3899" s="17">
        <f t="shared" si="1078"/>
        <v>2020</v>
      </c>
      <c r="AM3899" s="17">
        <f t="shared" ca="1" si="1079"/>
        <v>75</v>
      </c>
      <c r="AN3899" s="18" t="str">
        <f>IFERROR(VLOOKUP(R3899*1,'[1]Ordenes de Servicio'!G:K,5,0),"No Cruza")</f>
        <v>No Cruza</v>
      </c>
      <c r="AO3899" s="17">
        <f t="shared" ca="1" si="1080"/>
        <v>283</v>
      </c>
      <c r="AP3899" s="17">
        <f t="shared" si="1081"/>
        <v>10</v>
      </c>
      <c r="AQ3899" s="17">
        <f t="shared" si="1082"/>
        <v>9</v>
      </c>
      <c r="AR3899" s="17">
        <f t="shared" si="1083"/>
        <v>2020</v>
      </c>
      <c r="AS3899" s="17">
        <f t="shared" ca="1" si="1084"/>
        <v>76</v>
      </c>
      <c r="AT3899" s="17" t="str">
        <f t="shared" ca="1" si="1087"/>
        <v>No</v>
      </c>
      <c r="AU3899" s="17">
        <f t="shared" si="1085"/>
        <v>1</v>
      </c>
      <c r="AV3899" s="17" t="str">
        <f>+VLOOKUP(B3899,[1]Cruces!S:T,2,0)</f>
        <v>5. Consultoría / Adjudicación</v>
      </c>
    </row>
    <row r="3900" spans="1:48" hidden="1" x14ac:dyDescent="0.25">
      <c r="A3900" s="22" t="s">
        <v>6862</v>
      </c>
      <c r="B3900" t="s">
        <v>68</v>
      </c>
      <c r="C3900">
        <v>4054340</v>
      </c>
      <c r="D3900">
        <v>0</v>
      </c>
      <c r="E3900" t="s">
        <v>55</v>
      </c>
      <c r="F3900" t="s">
        <v>56</v>
      </c>
      <c r="G3900" t="s">
        <v>6863</v>
      </c>
      <c r="H3900">
        <v>3137644971</v>
      </c>
      <c r="I3900" t="s">
        <v>71</v>
      </c>
      <c r="J3900" t="s">
        <v>59</v>
      </c>
      <c r="K3900" t="s">
        <v>6864</v>
      </c>
      <c r="L3900" t="s">
        <v>117</v>
      </c>
      <c r="M3900" t="s">
        <v>118</v>
      </c>
      <c r="N3900" t="s">
        <v>75</v>
      </c>
      <c r="O3900">
        <v>20191024</v>
      </c>
      <c r="P3900">
        <v>20191114</v>
      </c>
      <c r="Q3900">
        <v>9510</v>
      </c>
      <c r="R3900">
        <v>26976142</v>
      </c>
      <c r="S3900" s="17" t="s">
        <v>76</v>
      </c>
      <c r="T3900" t="s">
        <v>63</v>
      </c>
      <c r="U3900" t="s">
        <v>88</v>
      </c>
      <c r="V3900" s="17">
        <f t="shared" si="1086"/>
        <v>45</v>
      </c>
      <c r="W3900">
        <v>45000</v>
      </c>
      <c r="X3900" t="s">
        <v>89</v>
      </c>
      <c r="Y3900" t="s">
        <v>136</v>
      </c>
      <c r="Z3900">
        <v>20191118</v>
      </c>
      <c r="AA3900" t="s">
        <v>78</v>
      </c>
      <c r="AB3900" s="17">
        <v>1</v>
      </c>
      <c r="AC3900" s="17" t="str">
        <f>IFERROR(VLOOKUP(A3900,[1]Cruces!AJ:AK,2,0),VLOOKUP(CONCATENATE(X3900,AA3900),[1]Cruces!G:H,2,0))</f>
        <v>Solicitud de Obra</v>
      </c>
      <c r="AD3900" s="17">
        <f t="shared" si="1072"/>
        <v>24</v>
      </c>
      <c r="AE3900" s="17">
        <f t="shared" si="1073"/>
        <v>10</v>
      </c>
      <c r="AF3900" s="17">
        <f t="shared" si="1074"/>
        <v>2019</v>
      </c>
      <c r="AG3900" s="17" t="str">
        <f>IFERROR(VLOOKUP(MID(A3900,2,4)*1,[1]Cruces!K:L,2,0),"Verificar")</f>
        <v>Atlántico Norte</v>
      </c>
      <c r="AH3900" s="17">
        <f t="shared" ca="1" si="1075"/>
        <v>398</v>
      </c>
      <c r="AI3900" s="17" t="str">
        <f>IFERROR(VLOOKUP(U3900,[1]Cruces!$O$1:$P$6,2,0),"Sin Orden")</f>
        <v>Resuelta</v>
      </c>
      <c r="AJ3900" s="17">
        <f t="shared" si="1076"/>
        <v>18</v>
      </c>
      <c r="AK3900" s="17">
        <f t="shared" si="1077"/>
        <v>11</v>
      </c>
      <c r="AL3900" s="17">
        <f t="shared" si="1078"/>
        <v>2019</v>
      </c>
      <c r="AM3900" s="17">
        <f t="shared" ca="1" si="1079"/>
        <v>373</v>
      </c>
      <c r="AN3900" s="18" t="str">
        <f>IFERROR(VLOOKUP(R3900*1,'[1]Ordenes de Servicio'!G:K,5,0),"No Cruza")</f>
        <v>No Cruza</v>
      </c>
      <c r="AO3900" s="17">
        <f t="shared" ca="1" si="1080"/>
        <v>25</v>
      </c>
      <c r="AP3900" s="17">
        <f t="shared" si="1081"/>
        <v>14</v>
      </c>
      <c r="AQ3900" s="17">
        <f t="shared" si="1082"/>
        <v>11</v>
      </c>
      <c r="AR3900" s="17">
        <f t="shared" si="1083"/>
        <v>2019</v>
      </c>
      <c r="AS3900" s="17">
        <f t="shared" ca="1" si="1084"/>
        <v>377</v>
      </c>
      <c r="AT3900" s="17" t="str">
        <f t="shared" ca="1" si="1087"/>
        <v>Si</v>
      </c>
      <c r="AU3900" s="17">
        <f t="shared" si="1085"/>
        <v>4</v>
      </c>
      <c r="AV3900" s="17" t="str">
        <f>+VLOOKUP(B3900,[1]Cruces!S:T,2,0)</f>
        <v>5. Consultoría / Adjudicación</v>
      </c>
    </row>
    <row r="3901" spans="1:48" hidden="1" x14ac:dyDescent="0.25">
      <c r="A3901" s="22" t="s">
        <v>6865</v>
      </c>
      <c r="B3901" t="s">
        <v>68</v>
      </c>
      <c r="C3901">
        <v>0</v>
      </c>
      <c r="D3901">
        <v>0</v>
      </c>
      <c r="E3901" t="s">
        <v>55</v>
      </c>
      <c r="F3901" t="s">
        <v>56</v>
      </c>
      <c r="G3901" t="s">
        <v>6866</v>
      </c>
      <c r="H3901">
        <v>0</v>
      </c>
      <c r="I3901" t="s">
        <v>165</v>
      </c>
      <c r="J3901" t="s">
        <v>59</v>
      </c>
      <c r="K3901" t="s">
        <v>6867</v>
      </c>
      <c r="L3901" t="s">
        <v>117</v>
      </c>
      <c r="M3901" t="s">
        <v>118</v>
      </c>
      <c r="N3901" t="s">
        <v>75</v>
      </c>
      <c r="O3901">
        <v>20191024</v>
      </c>
      <c r="P3901">
        <v>20200124</v>
      </c>
      <c r="Q3901">
        <v>9510</v>
      </c>
      <c r="R3901">
        <v>27760443</v>
      </c>
      <c r="S3901" s="17" t="s">
        <v>76</v>
      </c>
      <c r="T3901" t="s">
        <v>63</v>
      </c>
      <c r="U3901" t="s">
        <v>88</v>
      </c>
      <c r="V3901" s="17">
        <f t="shared" si="1086"/>
        <v>75</v>
      </c>
      <c r="W3901">
        <v>75000</v>
      </c>
      <c r="X3901" t="s">
        <v>64</v>
      </c>
      <c r="Y3901" t="s">
        <v>105</v>
      </c>
      <c r="Z3901">
        <v>20200806</v>
      </c>
      <c r="AA3901" t="s">
        <v>78</v>
      </c>
      <c r="AB3901" s="17">
        <v>1</v>
      </c>
      <c r="AC3901" s="17" t="str">
        <f>IFERROR(VLOOKUP(A3901,[1]Cruces!AJ:AK,2,0),VLOOKUP(CONCATENATE(X3901,AA3901),[1]Cruces!G:H,2,0))</f>
        <v>Solicitud de Obra</v>
      </c>
      <c r="AD3901" s="17">
        <f t="shared" si="1072"/>
        <v>24</v>
      </c>
      <c r="AE3901" s="17">
        <f t="shared" si="1073"/>
        <v>10</v>
      </c>
      <c r="AF3901" s="17">
        <f t="shared" si="1074"/>
        <v>2019</v>
      </c>
      <c r="AG3901" s="17" t="str">
        <f>IFERROR(VLOOKUP(MID(A3901,2,4)*1,[1]Cruces!K:L,2,0),"Verificar")</f>
        <v>Atlántico Norte</v>
      </c>
      <c r="AH3901" s="17">
        <f t="shared" ca="1" si="1075"/>
        <v>398</v>
      </c>
      <c r="AI3901" s="17" t="str">
        <f>IFERROR(VLOOKUP(U3901,[1]Cruces!$O$1:$P$6,2,0),"Sin Orden")</f>
        <v>Resuelta</v>
      </c>
      <c r="AJ3901" s="17">
        <f t="shared" si="1076"/>
        <v>6</v>
      </c>
      <c r="AK3901" s="17">
        <f t="shared" si="1077"/>
        <v>8</v>
      </c>
      <c r="AL3901" s="17">
        <f t="shared" si="1078"/>
        <v>2020</v>
      </c>
      <c r="AM3901" s="17">
        <f t="shared" ca="1" si="1079"/>
        <v>111</v>
      </c>
      <c r="AN3901" s="18" t="str">
        <f>IFERROR(VLOOKUP(R3901*1,'[1]Ordenes de Servicio'!G:K,5,0),"No Cruza")</f>
        <v>No Cruza</v>
      </c>
      <c r="AO3901" s="17">
        <f t="shared" ca="1" si="1080"/>
        <v>287</v>
      </c>
      <c r="AP3901" s="17">
        <f t="shared" si="1081"/>
        <v>24</v>
      </c>
      <c r="AQ3901" s="17">
        <f t="shared" si="1082"/>
        <v>1</v>
      </c>
      <c r="AR3901" s="17">
        <f t="shared" si="1083"/>
        <v>2020</v>
      </c>
      <c r="AS3901" s="17">
        <f t="shared" ca="1" si="1084"/>
        <v>306</v>
      </c>
      <c r="AT3901" s="17" t="str">
        <f t="shared" ca="1" si="1087"/>
        <v>No</v>
      </c>
      <c r="AU3901" s="17">
        <f t="shared" si="1085"/>
        <v>195</v>
      </c>
      <c r="AV3901" s="17" t="str">
        <f>+VLOOKUP(B3901,[1]Cruces!S:T,2,0)</f>
        <v>5. Consultoría / Adjudicación</v>
      </c>
    </row>
    <row r="3902" spans="1:48" hidden="1" x14ac:dyDescent="0.25">
      <c r="A3902" s="22" t="s">
        <v>10473</v>
      </c>
      <c r="B3902" t="s">
        <v>569</v>
      </c>
      <c r="C3902">
        <v>0</v>
      </c>
      <c r="D3902">
        <v>0</v>
      </c>
      <c r="E3902" t="s">
        <v>55</v>
      </c>
      <c r="F3902" t="s">
        <v>7098</v>
      </c>
      <c r="G3902" t="s">
        <v>10474</v>
      </c>
      <c r="H3902">
        <v>3228410042</v>
      </c>
      <c r="I3902" t="s">
        <v>71</v>
      </c>
      <c r="J3902" t="s">
        <v>59</v>
      </c>
      <c r="K3902" t="s">
        <v>97</v>
      </c>
      <c r="L3902" t="s">
        <v>7101</v>
      </c>
      <c r="M3902" t="s">
        <v>7102</v>
      </c>
      <c r="N3902" t="s">
        <v>572</v>
      </c>
      <c r="O3902">
        <v>20201107</v>
      </c>
      <c r="P3902">
        <v>20201107</v>
      </c>
      <c r="Q3902">
        <v>3410</v>
      </c>
      <c r="R3902">
        <v>0</v>
      </c>
      <c r="T3902" t="s">
        <v>63</v>
      </c>
      <c r="V3902" s="17">
        <f t="shared" si="1086"/>
        <v>3</v>
      </c>
      <c r="W3902">
        <v>3000</v>
      </c>
      <c r="X3902" t="s">
        <v>7065</v>
      </c>
      <c r="Y3902" t="s">
        <v>569</v>
      </c>
      <c r="Z3902">
        <v>20201107</v>
      </c>
      <c r="AA3902" t="s">
        <v>1947</v>
      </c>
      <c r="AB3902" s="17">
        <v>1</v>
      </c>
      <c r="AC3902" s="17" t="str">
        <f>IFERROR(VLOOKUP(A3902,[1]Cruces!AJ:AK,2,0),VLOOKUP(CONCATENATE(X3902,AA3902),[1]Cruces!G:H,2,0))</f>
        <v>Solicitud por BT</v>
      </c>
      <c r="AD3902" s="17">
        <f t="shared" si="1072"/>
        <v>7</v>
      </c>
      <c r="AE3902" s="17">
        <f t="shared" si="1073"/>
        <v>11</v>
      </c>
      <c r="AF3902" s="17">
        <f t="shared" si="1074"/>
        <v>2020</v>
      </c>
      <c r="AG3902" s="17" t="str">
        <f>IFERROR(VLOOKUP(MID(A3902,2,4)*1,[1]Cruces!K:L,2,0),"Verificar")</f>
        <v>Magdalena</v>
      </c>
      <c r="AH3902" s="17">
        <f t="shared" ca="1" si="1075"/>
        <v>18</v>
      </c>
      <c r="AI3902" s="17" t="str">
        <f>IFERROR(VLOOKUP(U3902,[1]Cruces!$O$1:$P$6,2,0),"Sin Orden")</f>
        <v>Sin Orden</v>
      </c>
      <c r="AJ3902" s="17">
        <f t="shared" si="1076"/>
        <v>7</v>
      </c>
      <c r="AK3902" s="17">
        <f t="shared" si="1077"/>
        <v>11</v>
      </c>
      <c r="AL3902" s="17">
        <f t="shared" si="1078"/>
        <v>2020</v>
      </c>
      <c r="AM3902" s="17">
        <f t="shared" ca="1" si="1079"/>
        <v>18</v>
      </c>
      <c r="AN3902" s="18" t="str">
        <f>IFERROR(VLOOKUP(R3902*1,'[1]Ordenes de Servicio'!G:K,5,0),"No Cruza")</f>
        <v>No Cruza</v>
      </c>
      <c r="AO3902" s="17">
        <f t="shared" ca="1" si="1080"/>
        <v>18</v>
      </c>
      <c r="AP3902" s="17">
        <f t="shared" si="1081"/>
        <v>7</v>
      </c>
      <c r="AQ3902" s="17">
        <f t="shared" si="1082"/>
        <v>11</v>
      </c>
      <c r="AR3902" s="17">
        <f t="shared" si="1083"/>
        <v>2020</v>
      </c>
      <c r="AS3902" s="17">
        <f t="shared" ca="1" si="1084"/>
        <v>18</v>
      </c>
      <c r="AT3902" s="17" t="str">
        <f t="shared" ca="1" si="1087"/>
        <v>No</v>
      </c>
      <c r="AU3902" s="17">
        <f t="shared" si="1085"/>
        <v>0</v>
      </c>
      <c r="AV3902" s="17" t="str">
        <f>+VLOOKUP(B3902,[1]Cruces!S:T,2,0)</f>
        <v>1. Solicitud</v>
      </c>
    </row>
    <row r="3903" spans="1:48" hidden="1" x14ac:dyDescent="0.25">
      <c r="A3903" s="22" t="s">
        <v>10475</v>
      </c>
      <c r="B3903" t="s">
        <v>6595</v>
      </c>
      <c r="C3903">
        <v>0</v>
      </c>
      <c r="D3903">
        <v>0</v>
      </c>
      <c r="E3903" t="s">
        <v>55</v>
      </c>
      <c r="F3903" t="s">
        <v>120</v>
      </c>
      <c r="G3903" t="s">
        <v>10476</v>
      </c>
      <c r="H3903">
        <v>3016106183</v>
      </c>
      <c r="I3903" t="s">
        <v>71</v>
      </c>
      <c r="J3903" t="s">
        <v>59</v>
      </c>
      <c r="K3903" t="s">
        <v>10477</v>
      </c>
      <c r="L3903" t="s">
        <v>122</v>
      </c>
      <c r="M3903" t="s">
        <v>123</v>
      </c>
      <c r="N3903" t="s">
        <v>6600</v>
      </c>
      <c r="O3903">
        <v>20200505</v>
      </c>
      <c r="P3903">
        <v>20200506</v>
      </c>
      <c r="Q3903">
        <v>1180</v>
      </c>
      <c r="R3903">
        <v>27409479</v>
      </c>
      <c r="S3903" t="s">
        <v>6601</v>
      </c>
      <c r="T3903" t="s">
        <v>63</v>
      </c>
      <c r="U3903" t="s">
        <v>91</v>
      </c>
      <c r="V3903" s="17">
        <f t="shared" si="1086"/>
        <v>3</v>
      </c>
      <c r="W3903">
        <v>3000</v>
      </c>
      <c r="X3903" t="s">
        <v>7065</v>
      </c>
      <c r="Y3903" t="s">
        <v>6595</v>
      </c>
      <c r="Z3903">
        <v>20200506</v>
      </c>
      <c r="AA3903" t="s">
        <v>1947</v>
      </c>
      <c r="AB3903" s="17">
        <v>1</v>
      </c>
      <c r="AC3903" s="17" t="str">
        <f>IFERROR(VLOOKUP(A3903,[1]Cruces!AJ:AK,2,0),VLOOKUP(CONCATENATE(X3903,AA3903),[1]Cruces!G:H,2,0))</f>
        <v>Solicitud por BT</v>
      </c>
      <c r="AD3903" s="17">
        <f t="shared" si="1072"/>
        <v>5</v>
      </c>
      <c r="AE3903" s="17">
        <f t="shared" si="1073"/>
        <v>5</v>
      </c>
      <c r="AF3903" s="17">
        <f t="shared" si="1074"/>
        <v>2020</v>
      </c>
      <c r="AG3903" s="17" t="str">
        <f>IFERROR(VLOOKUP(MID(A3903,2,4)*1,[1]Cruces!K:L,2,0),"Verificar")</f>
        <v>Atlántico Norte</v>
      </c>
      <c r="AH3903" s="17">
        <f t="shared" ca="1" si="1075"/>
        <v>204</v>
      </c>
      <c r="AI3903" s="17" t="str">
        <f>IFERROR(VLOOKUP(U3903,[1]Cruces!$O$1:$P$6,2,0),"Sin Orden")</f>
        <v>Resuelta</v>
      </c>
      <c r="AJ3903" s="17">
        <f t="shared" si="1076"/>
        <v>6</v>
      </c>
      <c r="AK3903" s="17">
        <f t="shared" si="1077"/>
        <v>5</v>
      </c>
      <c r="AL3903" s="17">
        <f t="shared" si="1078"/>
        <v>2020</v>
      </c>
      <c r="AM3903" s="17">
        <f t="shared" ca="1" si="1079"/>
        <v>203</v>
      </c>
      <c r="AN3903" s="18" t="str">
        <f>IFERROR(VLOOKUP(R3903*1,'[1]Ordenes de Servicio'!G:K,5,0),"No Cruza")</f>
        <v>No Cruza</v>
      </c>
      <c r="AO3903" s="17">
        <f t="shared" ca="1" si="1080"/>
        <v>1</v>
      </c>
      <c r="AP3903" s="17">
        <f t="shared" si="1081"/>
        <v>6</v>
      </c>
      <c r="AQ3903" s="17">
        <f t="shared" si="1082"/>
        <v>5</v>
      </c>
      <c r="AR3903" s="17">
        <f t="shared" si="1083"/>
        <v>2020</v>
      </c>
      <c r="AS3903" s="17">
        <f t="shared" ca="1" si="1084"/>
        <v>203</v>
      </c>
      <c r="AT3903" s="17" t="str">
        <f t="shared" ca="1" si="1087"/>
        <v>No</v>
      </c>
      <c r="AU3903" s="17">
        <f t="shared" si="1085"/>
        <v>0</v>
      </c>
      <c r="AV3903" s="17" t="str">
        <f>+VLOOKUP(B3903,[1]Cruces!S:T,2,0)</f>
        <v>7. Ejecución en Campo OS BT</v>
      </c>
    </row>
    <row r="3904" spans="1:48" hidden="1" x14ac:dyDescent="0.25">
      <c r="A3904" s="22" t="s">
        <v>6868</v>
      </c>
      <c r="B3904" t="s">
        <v>54</v>
      </c>
      <c r="C3904">
        <v>0</v>
      </c>
      <c r="D3904">
        <v>0</v>
      </c>
      <c r="E3904" t="s">
        <v>55</v>
      </c>
      <c r="F3904" t="s">
        <v>163</v>
      </c>
      <c r="G3904" t="s">
        <v>6869</v>
      </c>
      <c r="H3904">
        <v>0</v>
      </c>
      <c r="I3904" t="s">
        <v>71</v>
      </c>
      <c r="J3904" t="s">
        <v>59</v>
      </c>
      <c r="K3904" t="s">
        <v>6870</v>
      </c>
      <c r="L3904" t="s">
        <v>111</v>
      </c>
      <c r="M3904" t="s">
        <v>112</v>
      </c>
      <c r="N3904" t="s">
        <v>62</v>
      </c>
      <c r="O3904">
        <v>20200923</v>
      </c>
      <c r="P3904">
        <v>20201103</v>
      </c>
      <c r="Q3904">
        <v>1150</v>
      </c>
      <c r="R3904">
        <v>28253619</v>
      </c>
      <c r="S3904" t="s">
        <v>100</v>
      </c>
      <c r="T3904" t="s">
        <v>63</v>
      </c>
      <c r="U3904" t="s">
        <v>91</v>
      </c>
      <c r="V3904" s="17">
        <f t="shared" si="1086"/>
        <v>25</v>
      </c>
      <c r="W3904">
        <v>25000</v>
      </c>
      <c r="X3904" t="s">
        <v>64</v>
      </c>
      <c r="Y3904" t="s">
        <v>65</v>
      </c>
      <c r="Z3904">
        <v>20201103</v>
      </c>
      <c r="AA3904" t="s">
        <v>78</v>
      </c>
      <c r="AB3904" s="17">
        <v>1</v>
      </c>
      <c r="AC3904" s="17" t="str">
        <f>IFERROR(VLOOKUP(A3904,[1]Cruces!AJ:AK,2,0),VLOOKUP(CONCATENATE(X3904,AA3904),[1]Cruces!G:H,2,0))</f>
        <v>Solicitud de Obra</v>
      </c>
      <c r="AD3904" s="17">
        <f t="shared" si="1072"/>
        <v>23</v>
      </c>
      <c r="AE3904" s="17">
        <f t="shared" si="1073"/>
        <v>9</v>
      </c>
      <c r="AF3904" s="17">
        <f t="shared" si="1074"/>
        <v>2020</v>
      </c>
      <c r="AG3904" s="17" t="str">
        <f>IFERROR(VLOOKUP(MID(A3904,2,4)*1,[1]Cruces!K:L,2,0),"Verificar")</f>
        <v>Atlántico Norte</v>
      </c>
      <c r="AH3904" s="17">
        <f t="shared" ca="1" si="1075"/>
        <v>63</v>
      </c>
      <c r="AI3904" s="17" t="str">
        <f>IFERROR(VLOOKUP(U3904,[1]Cruces!$O$1:$P$6,2,0),"Sin Orden")</f>
        <v>Resuelta</v>
      </c>
      <c r="AJ3904" s="17">
        <f t="shared" si="1076"/>
        <v>3</v>
      </c>
      <c r="AK3904" s="17">
        <f t="shared" si="1077"/>
        <v>11</v>
      </c>
      <c r="AL3904" s="17">
        <f t="shared" si="1078"/>
        <v>2020</v>
      </c>
      <c r="AM3904" s="17">
        <f t="shared" ca="1" si="1079"/>
        <v>22</v>
      </c>
      <c r="AN3904" s="18">
        <f>IFERROR(VLOOKUP(R3904*1,'[1]Ordenes de Servicio'!G:K,5,0),"No Cruza")</f>
        <v>44130</v>
      </c>
      <c r="AO3904" s="17">
        <f t="shared" ca="1" si="1080"/>
        <v>41</v>
      </c>
      <c r="AP3904" s="17">
        <f t="shared" si="1081"/>
        <v>3</v>
      </c>
      <c r="AQ3904" s="17">
        <f t="shared" si="1082"/>
        <v>11</v>
      </c>
      <c r="AR3904" s="17">
        <f t="shared" si="1083"/>
        <v>2020</v>
      </c>
      <c r="AS3904" s="17">
        <f t="shared" ca="1" si="1084"/>
        <v>22</v>
      </c>
      <c r="AT3904" s="17" t="str">
        <f t="shared" ca="1" si="1087"/>
        <v>No</v>
      </c>
      <c r="AU3904" s="17">
        <f t="shared" si="1085"/>
        <v>0</v>
      </c>
      <c r="AV3904" s="17" t="str">
        <f>+VLOOKUP(B3904,[1]Cruces!S:T,2,0)</f>
        <v>4. Presupuesto de Obra</v>
      </c>
    </row>
    <row r="3905" spans="1:48" hidden="1" x14ac:dyDescent="0.25">
      <c r="A3905" s="22" t="s">
        <v>10478</v>
      </c>
      <c r="B3905" t="s">
        <v>6595</v>
      </c>
      <c r="C3905">
        <v>0</v>
      </c>
      <c r="D3905">
        <v>0</v>
      </c>
      <c r="E3905" t="s">
        <v>55</v>
      </c>
      <c r="F3905" t="s">
        <v>56</v>
      </c>
      <c r="G3905" t="s">
        <v>10479</v>
      </c>
      <c r="H3905">
        <v>3012913222</v>
      </c>
      <c r="I3905" t="s">
        <v>71</v>
      </c>
      <c r="J3905" t="s">
        <v>59</v>
      </c>
      <c r="K3905" t="s">
        <v>10480</v>
      </c>
      <c r="L3905" t="s">
        <v>7248</v>
      </c>
      <c r="M3905" t="s">
        <v>7249</v>
      </c>
      <c r="N3905" t="s">
        <v>6600</v>
      </c>
      <c r="O3905">
        <v>20201027</v>
      </c>
      <c r="P3905">
        <v>20201030</v>
      </c>
      <c r="Q3905">
        <v>1150</v>
      </c>
      <c r="R3905">
        <v>28290540</v>
      </c>
      <c r="S3905" t="s">
        <v>6601</v>
      </c>
      <c r="T3905" t="s">
        <v>63</v>
      </c>
      <c r="U3905" t="s">
        <v>640</v>
      </c>
      <c r="V3905" s="17">
        <f t="shared" si="1086"/>
        <v>3</v>
      </c>
      <c r="W3905">
        <v>3000</v>
      </c>
      <c r="X3905" t="s">
        <v>7065</v>
      </c>
      <c r="Y3905" t="s">
        <v>6595</v>
      </c>
      <c r="Z3905">
        <v>20201030</v>
      </c>
      <c r="AA3905" t="s">
        <v>1947</v>
      </c>
      <c r="AB3905" s="17">
        <v>1</v>
      </c>
      <c r="AC3905" s="17" t="str">
        <f>IFERROR(VLOOKUP(A3905,[1]Cruces!AJ:AK,2,0),VLOOKUP(CONCATENATE(X3905,AA3905),[1]Cruces!G:H,2,0))</f>
        <v>Solicitud por BT</v>
      </c>
      <c r="AD3905" s="17">
        <f t="shared" si="1072"/>
        <v>27</v>
      </c>
      <c r="AE3905" s="17">
        <f t="shared" si="1073"/>
        <v>10</v>
      </c>
      <c r="AF3905" s="17">
        <f t="shared" si="1074"/>
        <v>2020</v>
      </c>
      <c r="AG3905" s="17" t="str">
        <f>IFERROR(VLOOKUP(MID(A3905,2,4)*1,[1]Cruces!K:L,2,0),"Verificar")</f>
        <v>Atlántico Norte</v>
      </c>
      <c r="AH3905" s="17">
        <f t="shared" ca="1" si="1075"/>
        <v>29</v>
      </c>
      <c r="AI3905" s="17" t="str">
        <f>IFERROR(VLOOKUP(U3905,[1]Cruces!$O$1:$P$6,2,0),"Sin Orden")</f>
        <v>Pendiente</v>
      </c>
      <c r="AJ3905" s="17">
        <f t="shared" si="1076"/>
        <v>30</v>
      </c>
      <c r="AK3905" s="17">
        <f t="shared" si="1077"/>
        <v>10</v>
      </c>
      <c r="AL3905" s="17">
        <f t="shared" si="1078"/>
        <v>2020</v>
      </c>
      <c r="AM3905" s="17">
        <f t="shared" ca="1" si="1079"/>
        <v>26</v>
      </c>
      <c r="AN3905" s="18" t="str">
        <f>IFERROR(VLOOKUP(R3905*1,'[1]Ordenes de Servicio'!G:K,5,0),"No Cruza")</f>
        <v>No Cruza</v>
      </c>
      <c r="AO3905" s="17">
        <f t="shared" ca="1" si="1080"/>
        <v>26</v>
      </c>
      <c r="AP3905" s="17">
        <f t="shared" si="1081"/>
        <v>30</v>
      </c>
      <c r="AQ3905" s="17">
        <f t="shared" si="1082"/>
        <v>10</v>
      </c>
      <c r="AR3905" s="17">
        <f t="shared" si="1083"/>
        <v>2020</v>
      </c>
      <c r="AS3905" s="17">
        <f t="shared" ca="1" si="1084"/>
        <v>26</v>
      </c>
      <c r="AT3905" s="17" t="str">
        <f t="shared" ca="1" si="1087"/>
        <v>No</v>
      </c>
      <c r="AU3905" s="17">
        <f t="shared" si="1085"/>
        <v>0</v>
      </c>
      <c r="AV3905" s="17" t="str">
        <f>+VLOOKUP(B3905,[1]Cruces!S:T,2,0)</f>
        <v>7. Ejecución en Campo OS BT</v>
      </c>
    </row>
    <row r="3906" spans="1:48" hidden="1" x14ac:dyDescent="0.25">
      <c r="A3906" s="22" t="s">
        <v>10481</v>
      </c>
      <c r="B3906" t="s">
        <v>6595</v>
      </c>
      <c r="C3906">
        <v>0</v>
      </c>
      <c r="D3906">
        <v>0</v>
      </c>
      <c r="E3906" t="s">
        <v>55</v>
      </c>
      <c r="F3906" t="s">
        <v>56</v>
      </c>
      <c r="G3906" t="s">
        <v>10482</v>
      </c>
      <c r="H3906">
        <v>3126428175</v>
      </c>
      <c r="I3906" t="s">
        <v>71</v>
      </c>
      <c r="J3906" t="s">
        <v>59</v>
      </c>
      <c r="K3906" t="s">
        <v>10483</v>
      </c>
      <c r="L3906" t="s">
        <v>10484</v>
      </c>
      <c r="M3906" t="s">
        <v>10485</v>
      </c>
      <c r="N3906" t="s">
        <v>6600</v>
      </c>
      <c r="O3906">
        <v>20191031</v>
      </c>
      <c r="P3906">
        <v>20191121</v>
      </c>
      <c r="Q3906">
        <v>9510</v>
      </c>
      <c r="R3906">
        <v>27530736</v>
      </c>
      <c r="S3906" t="s">
        <v>6601</v>
      </c>
      <c r="T3906" t="s">
        <v>63</v>
      </c>
      <c r="U3906" t="s">
        <v>91</v>
      </c>
      <c r="V3906" s="17">
        <f t="shared" si="1086"/>
        <v>3</v>
      </c>
      <c r="W3906">
        <v>3000</v>
      </c>
      <c r="X3906" t="s">
        <v>7065</v>
      </c>
      <c r="Y3906" t="s">
        <v>6595</v>
      </c>
      <c r="Z3906">
        <v>20191121</v>
      </c>
      <c r="AA3906" t="s">
        <v>1947</v>
      </c>
      <c r="AB3906" s="17">
        <v>1</v>
      </c>
      <c r="AC3906" s="17" t="str">
        <f>IFERROR(VLOOKUP(A3906,[1]Cruces!AJ:AK,2,0),VLOOKUP(CONCATENATE(X3906,AA3906),[1]Cruces!G:H,2,0))</f>
        <v>Solicitud por BT</v>
      </c>
      <c r="AD3906" s="17">
        <f t="shared" si="1072"/>
        <v>31</v>
      </c>
      <c r="AE3906" s="17">
        <f t="shared" si="1073"/>
        <v>10</v>
      </c>
      <c r="AF3906" s="17">
        <f t="shared" si="1074"/>
        <v>2019</v>
      </c>
      <c r="AG3906" s="17" t="str">
        <f>IFERROR(VLOOKUP(MID(A3906,2,4)*1,[1]Cruces!K:L,2,0),"Verificar")</f>
        <v>Atlántico Norte</v>
      </c>
      <c r="AH3906" s="17">
        <f t="shared" ca="1" si="1075"/>
        <v>391</v>
      </c>
      <c r="AI3906" s="17" t="str">
        <f>IFERROR(VLOOKUP(U3906,[1]Cruces!$O$1:$P$6,2,0),"Sin Orden")</f>
        <v>Resuelta</v>
      </c>
      <c r="AJ3906" s="17">
        <f t="shared" si="1076"/>
        <v>21</v>
      </c>
      <c r="AK3906" s="17">
        <f t="shared" si="1077"/>
        <v>11</v>
      </c>
      <c r="AL3906" s="17">
        <f t="shared" si="1078"/>
        <v>2019</v>
      </c>
      <c r="AM3906" s="17">
        <f t="shared" ca="1" si="1079"/>
        <v>370</v>
      </c>
      <c r="AN3906" s="18" t="str">
        <f>IFERROR(VLOOKUP(R3906*1,'[1]Ordenes de Servicio'!G:K,5,0),"No Cruza")</f>
        <v>No Cruza</v>
      </c>
      <c r="AO3906" s="17">
        <f t="shared" ca="1" si="1080"/>
        <v>21</v>
      </c>
      <c r="AP3906" s="17">
        <f t="shared" si="1081"/>
        <v>21</v>
      </c>
      <c r="AQ3906" s="17">
        <f t="shared" si="1082"/>
        <v>11</v>
      </c>
      <c r="AR3906" s="17">
        <f t="shared" si="1083"/>
        <v>2019</v>
      </c>
      <c r="AS3906" s="17">
        <f t="shared" ca="1" si="1084"/>
        <v>370</v>
      </c>
      <c r="AT3906" s="17" t="str">
        <f t="shared" ca="1" si="1087"/>
        <v>Si</v>
      </c>
      <c r="AU3906" s="17">
        <f t="shared" si="1085"/>
        <v>0</v>
      </c>
      <c r="AV3906" s="17" t="str">
        <f>+VLOOKUP(B3906,[1]Cruces!S:T,2,0)</f>
        <v>7. Ejecución en Campo OS BT</v>
      </c>
    </row>
    <row r="3907" spans="1:48" hidden="1" x14ac:dyDescent="0.25">
      <c r="A3907" s="22" t="s">
        <v>6871</v>
      </c>
      <c r="B3907" t="s">
        <v>68</v>
      </c>
      <c r="C3907">
        <v>0</v>
      </c>
      <c r="D3907">
        <v>0</v>
      </c>
      <c r="E3907" t="s">
        <v>55</v>
      </c>
      <c r="F3907" t="s">
        <v>107</v>
      </c>
      <c r="G3907" t="s">
        <v>881</v>
      </c>
      <c r="H3907">
        <v>0</v>
      </c>
      <c r="I3907" t="s">
        <v>83</v>
      </c>
      <c r="J3907" t="s">
        <v>59</v>
      </c>
      <c r="K3907" t="s">
        <v>882</v>
      </c>
      <c r="L3907" t="s">
        <v>117</v>
      </c>
      <c r="M3907" t="s">
        <v>118</v>
      </c>
      <c r="N3907" t="s">
        <v>75</v>
      </c>
      <c r="O3907">
        <v>20200505</v>
      </c>
      <c r="P3907">
        <v>20200505</v>
      </c>
      <c r="Q3907">
        <v>9510</v>
      </c>
      <c r="R3907">
        <v>0</v>
      </c>
      <c r="T3907" t="s">
        <v>63</v>
      </c>
      <c r="V3907" s="17">
        <f t="shared" si="1086"/>
        <v>25</v>
      </c>
      <c r="W3907">
        <v>25000</v>
      </c>
      <c r="X3907" t="s">
        <v>64</v>
      </c>
      <c r="Y3907" t="s">
        <v>68</v>
      </c>
      <c r="Z3907">
        <v>20200505</v>
      </c>
      <c r="AA3907" t="s">
        <v>78</v>
      </c>
      <c r="AB3907" s="17">
        <v>1</v>
      </c>
      <c r="AC3907" s="17" t="str">
        <f>IFERROR(VLOOKUP(A3907,[1]Cruces!AJ:AK,2,0),VLOOKUP(CONCATENATE(X3907,AA3907),[1]Cruces!G:H,2,0))</f>
        <v>Solicitud de Obra</v>
      </c>
      <c r="AD3907" s="17">
        <f t="shared" si="1072"/>
        <v>5</v>
      </c>
      <c r="AE3907" s="17">
        <f t="shared" si="1073"/>
        <v>5</v>
      </c>
      <c r="AF3907" s="17">
        <f t="shared" si="1074"/>
        <v>2020</v>
      </c>
      <c r="AG3907" s="17" t="str">
        <f>IFERROR(VLOOKUP(MID(A3907,2,4)*1,[1]Cruces!K:L,2,0),"Verificar")</f>
        <v>Atlántico Norte</v>
      </c>
      <c r="AH3907" s="17">
        <f t="shared" ca="1" si="1075"/>
        <v>204</v>
      </c>
      <c r="AI3907" s="17" t="str">
        <f>IFERROR(VLOOKUP(U3907,[1]Cruces!$O$1:$P$6,2,0),"Sin Orden")</f>
        <v>Sin Orden</v>
      </c>
      <c r="AJ3907" s="17">
        <f t="shared" si="1076"/>
        <v>5</v>
      </c>
      <c r="AK3907" s="17">
        <f t="shared" si="1077"/>
        <v>5</v>
      </c>
      <c r="AL3907" s="17">
        <f t="shared" si="1078"/>
        <v>2020</v>
      </c>
      <c r="AM3907" s="17">
        <f t="shared" ca="1" si="1079"/>
        <v>204</v>
      </c>
      <c r="AN3907" s="18" t="str">
        <f>IFERROR(VLOOKUP(R3907*1,'[1]Ordenes de Servicio'!G:K,5,0),"No Cruza")</f>
        <v>No Cruza</v>
      </c>
      <c r="AO3907" s="17">
        <f t="shared" ca="1" si="1080"/>
        <v>204</v>
      </c>
      <c r="AP3907" s="17">
        <f t="shared" si="1081"/>
        <v>5</v>
      </c>
      <c r="AQ3907" s="17">
        <f t="shared" si="1082"/>
        <v>5</v>
      </c>
      <c r="AR3907" s="17">
        <f t="shared" si="1083"/>
        <v>2020</v>
      </c>
      <c r="AS3907" s="17">
        <f t="shared" ca="1" si="1084"/>
        <v>204</v>
      </c>
      <c r="AT3907" s="17" t="str">
        <f t="shared" ca="1" si="1087"/>
        <v>No</v>
      </c>
      <c r="AU3907" s="17">
        <f t="shared" si="1085"/>
        <v>0</v>
      </c>
      <c r="AV3907" s="17" t="str">
        <f>+VLOOKUP(B3907,[1]Cruces!S:T,2,0)</f>
        <v>5. Consultoría / Adjudicación</v>
      </c>
    </row>
    <row r="3908" spans="1:48" hidden="1" x14ac:dyDescent="0.25">
      <c r="A3908" s="22" t="s">
        <v>10652</v>
      </c>
      <c r="B3908" t="s">
        <v>296</v>
      </c>
      <c r="C3908">
        <v>0</v>
      </c>
      <c r="D3908">
        <v>0</v>
      </c>
      <c r="E3908" t="s">
        <v>55</v>
      </c>
      <c r="F3908" t="s">
        <v>932</v>
      </c>
      <c r="G3908" t="s">
        <v>10653</v>
      </c>
      <c r="H3908">
        <v>3126695179</v>
      </c>
      <c r="I3908" t="s">
        <v>71</v>
      </c>
      <c r="J3908" t="s">
        <v>59</v>
      </c>
      <c r="K3908" t="s">
        <v>10654</v>
      </c>
      <c r="L3908" t="s">
        <v>935</v>
      </c>
      <c r="M3908" t="s">
        <v>936</v>
      </c>
      <c r="N3908" t="s">
        <v>301</v>
      </c>
      <c r="O3908">
        <v>20200928</v>
      </c>
      <c r="P3908">
        <v>20200928</v>
      </c>
      <c r="Q3908">
        <v>3440</v>
      </c>
      <c r="R3908">
        <v>0</v>
      </c>
      <c r="T3908" t="s">
        <v>63</v>
      </c>
      <c r="V3908" s="17">
        <f t="shared" si="1086"/>
        <v>15</v>
      </c>
      <c r="W3908">
        <v>15000</v>
      </c>
      <c r="X3908" t="s">
        <v>64</v>
      </c>
      <c r="Y3908" t="s">
        <v>296</v>
      </c>
      <c r="Z3908">
        <v>20200928</v>
      </c>
      <c r="AA3908" t="s">
        <v>78</v>
      </c>
      <c r="AB3908" s="17">
        <v>1</v>
      </c>
      <c r="AC3908" s="17" t="str">
        <f>IFERROR(VLOOKUP(A3908,[1]Cruces!AJ:AK,2,0),VLOOKUP(CONCATENATE(X3908,AA3908),[1]Cruces!G:H,2,0))</f>
        <v>Exp BMT</v>
      </c>
      <c r="AD3908" s="17">
        <f t="shared" si="1072"/>
        <v>28</v>
      </c>
      <c r="AE3908" s="17">
        <f t="shared" si="1073"/>
        <v>9</v>
      </c>
      <c r="AF3908" s="17">
        <f t="shared" si="1074"/>
        <v>2020</v>
      </c>
      <c r="AG3908" s="17" t="str">
        <f>IFERROR(VLOOKUP(MID(A3908,2,4)*1,[1]Cruces!K:L,2,0),"Verificar")</f>
        <v>Magdalena</v>
      </c>
      <c r="AH3908" s="17">
        <f t="shared" ca="1" si="1075"/>
        <v>58</v>
      </c>
      <c r="AI3908" s="17" t="str">
        <f>IFERROR(VLOOKUP(U3908,[1]Cruces!$O$1:$P$6,2,0),"Sin Orden")</f>
        <v>Sin Orden</v>
      </c>
      <c r="AJ3908" s="17">
        <f t="shared" si="1076"/>
        <v>28</v>
      </c>
      <c r="AK3908" s="17">
        <f t="shared" si="1077"/>
        <v>9</v>
      </c>
      <c r="AL3908" s="17">
        <f t="shared" si="1078"/>
        <v>2020</v>
      </c>
      <c r="AM3908" s="17">
        <f t="shared" ca="1" si="1079"/>
        <v>58</v>
      </c>
      <c r="AN3908" s="18" t="str">
        <f>IFERROR(VLOOKUP(R3908*1,'[1]Ordenes de Servicio'!G:K,5,0),"No Cruza")</f>
        <v>No Cruza</v>
      </c>
      <c r="AO3908" s="17">
        <f t="shared" ca="1" si="1080"/>
        <v>58</v>
      </c>
      <c r="AP3908" s="17">
        <f t="shared" si="1081"/>
        <v>28</v>
      </c>
      <c r="AQ3908" s="17">
        <f t="shared" si="1082"/>
        <v>9</v>
      </c>
      <c r="AR3908" s="17">
        <f t="shared" si="1083"/>
        <v>2020</v>
      </c>
      <c r="AS3908" s="17">
        <f t="shared" ca="1" si="1084"/>
        <v>58</v>
      </c>
      <c r="AT3908" s="17" t="str">
        <f t="shared" ca="1" si="1087"/>
        <v>No</v>
      </c>
      <c r="AU3908" s="17">
        <f t="shared" si="1085"/>
        <v>0</v>
      </c>
      <c r="AV3908" s="17" t="str">
        <f>+VLOOKUP(B3908,[1]Cruces!S:T,2,0)</f>
        <v>3. Evaluación Técnico Ecónomica</v>
      </c>
    </row>
    <row r="3909" spans="1:48" hidden="1" x14ac:dyDescent="0.25">
      <c r="A3909" s="22" t="s">
        <v>6872</v>
      </c>
      <c r="B3909" t="s">
        <v>68</v>
      </c>
      <c r="C3909">
        <v>7314853</v>
      </c>
      <c r="D3909">
        <v>0</v>
      </c>
      <c r="E3909" t="s">
        <v>55</v>
      </c>
      <c r="F3909" t="s">
        <v>120</v>
      </c>
      <c r="G3909" t="s">
        <v>6873</v>
      </c>
      <c r="H3909">
        <v>3795942</v>
      </c>
      <c r="I3909" t="s">
        <v>182</v>
      </c>
      <c r="J3909" t="s">
        <v>59</v>
      </c>
      <c r="K3909" t="s">
        <v>97</v>
      </c>
      <c r="L3909" t="s">
        <v>122</v>
      </c>
      <c r="M3909" t="s">
        <v>123</v>
      </c>
      <c r="N3909" t="s">
        <v>75</v>
      </c>
      <c r="O3909">
        <v>20180118</v>
      </c>
      <c r="P3909">
        <v>20180129</v>
      </c>
      <c r="Q3909">
        <v>1110</v>
      </c>
      <c r="R3909">
        <v>24709629</v>
      </c>
      <c r="S3909" s="17" t="s">
        <v>76</v>
      </c>
      <c r="T3909" t="s">
        <v>63</v>
      </c>
      <c r="U3909" t="s">
        <v>88</v>
      </c>
      <c r="V3909" s="17">
        <f t="shared" si="1086"/>
        <v>525</v>
      </c>
      <c r="W3909">
        <v>525000</v>
      </c>
      <c r="X3909" t="s">
        <v>89</v>
      </c>
      <c r="Y3909" t="s">
        <v>136</v>
      </c>
      <c r="Z3909">
        <v>20180130</v>
      </c>
      <c r="AA3909" t="s">
        <v>101</v>
      </c>
      <c r="AB3909" s="17">
        <v>1</v>
      </c>
      <c r="AC3909" s="17" t="str">
        <f>IFERROR(VLOOKUP(A3909,[1]Cruces!AJ:AK,2,0),VLOOKUP(CONCATENATE(X3909,AA3909),[1]Cruces!G:H,2,0))</f>
        <v>Solicitud de Obra</v>
      </c>
      <c r="AD3909" s="17">
        <f t="shared" si="1072"/>
        <v>18</v>
      </c>
      <c r="AE3909" s="17">
        <f t="shared" si="1073"/>
        <v>1</v>
      </c>
      <c r="AF3909" s="17">
        <f t="shared" si="1074"/>
        <v>2018</v>
      </c>
      <c r="AG3909" s="17" t="str">
        <f>IFERROR(VLOOKUP(MID(A3909,2,4)*1,[1]Cruces!K:L,2,0),"Verificar")</f>
        <v>Atlántico Norte</v>
      </c>
      <c r="AH3909" s="17">
        <f t="shared" ca="1" si="1075"/>
        <v>1042</v>
      </c>
      <c r="AI3909" s="17" t="str">
        <f>IFERROR(VLOOKUP(U3909,[1]Cruces!$O$1:$P$6,2,0),"Sin Orden")</f>
        <v>Resuelta</v>
      </c>
      <c r="AJ3909" s="17">
        <f t="shared" si="1076"/>
        <v>30</v>
      </c>
      <c r="AK3909" s="17">
        <f t="shared" si="1077"/>
        <v>1</v>
      </c>
      <c r="AL3909" s="17">
        <f t="shared" si="1078"/>
        <v>2018</v>
      </c>
      <c r="AM3909" s="17">
        <f t="shared" ca="1" si="1079"/>
        <v>1030</v>
      </c>
      <c r="AN3909" s="18" t="str">
        <f>IFERROR(VLOOKUP(R3909*1,'[1]Ordenes de Servicio'!G:K,5,0),"No Cruza")</f>
        <v>No Cruza</v>
      </c>
      <c r="AO3909" s="17">
        <f t="shared" ca="1" si="1080"/>
        <v>12</v>
      </c>
      <c r="AP3909" s="17">
        <f t="shared" si="1081"/>
        <v>29</v>
      </c>
      <c r="AQ3909" s="17">
        <f t="shared" si="1082"/>
        <v>1</v>
      </c>
      <c r="AR3909" s="17">
        <f t="shared" si="1083"/>
        <v>2018</v>
      </c>
      <c r="AS3909" s="17">
        <f t="shared" ca="1" si="1084"/>
        <v>1031</v>
      </c>
      <c r="AT3909" s="17" t="str">
        <f t="shared" ca="1" si="1087"/>
        <v>Si</v>
      </c>
      <c r="AU3909" s="17">
        <f t="shared" si="1085"/>
        <v>1</v>
      </c>
      <c r="AV3909" s="17" t="str">
        <f>+VLOOKUP(B3909,[1]Cruces!S:T,2,0)</f>
        <v>5. Consultoría / Adjudicación</v>
      </c>
    </row>
    <row r="3910" spans="1:48" hidden="1" x14ac:dyDescent="0.25">
      <c r="A3910" s="22" t="s">
        <v>6874</v>
      </c>
      <c r="B3910" t="s">
        <v>68</v>
      </c>
      <c r="C3910">
        <v>2931609</v>
      </c>
      <c r="D3910">
        <v>0</v>
      </c>
      <c r="E3910" t="s">
        <v>55</v>
      </c>
      <c r="F3910" t="s">
        <v>56</v>
      </c>
      <c r="G3910" t="s">
        <v>6875</v>
      </c>
      <c r="H3910">
        <v>3003854622</v>
      </c>
      <c r="I3910" t="s">
        <v>116</v>
      </c>
      <c r="J3910" t="s">
        <v>59</v>
      </c>
      <c r="K3910" t="s">
        <v>6876</v>
      </c>
      <c r="L3910" t="s">
        <v>265</v>
      </c>
      <c r="M3910" t="s">
        <v>55</v>
      </c>
      <c r="N3910" t="s">
        <v>75</v>
      </c>
      <c r="O3910">
        <v>20181119</v>
      </c>
      <c r="P3910">
        <v>20181122</v>
      </c>
      <c r="Q3910">
        <v>1170</v>
      </c>
      <c r="R3910">
        <v>25771517</v>
      </c>
      <c r="S3910" s="17" t="s">
        <v>76</v>
      </c>
      <c r="T3910" t="s">
        <v>63</v>
      </c>
      <c r="U3910" t="s">
        <v>88</v>
      </c>
      <c r="V3910" s="17">
        <f t="shared" si="1086"/>
        <v>45</v>
      </c>
      <c r="W3910">
        <v>45000</v>
      </c>
      <c r="X3910" t="s">
        <v>89</v>
      </c>
      <c r="Y3910" t="s">
        <v>136</v>
      </c>
      <c r="Z3910">
        <v>20181127</v>
      </c>
      <c r="AA3910" t="s">
        <v>78</v>
      </c>
      <c r="AB3910" s="17">
        <v>1</v>
      </c>
      <c r="AC3910" s="17" t="str">
        <f>IFERROR(VLOOKUP(A3910,[1]Cruces!AJ:AK,2,0),VLOOKUP(CONCATENATE(X3910,AA3910),[1]Cruces!G:H,2,0))</f>
        <v>Solicitud de Obra</v>
      </c>
      <c r="AD3910" s="17">
        <f t="shared" si="1072"/>
        <v>19</v>
      </c>
      <c r="AE3910" s="17">
        <f t="shared" si="1073"/>
        <v>11</v>
      </c>
      <c r="AF3910" s="17">
        <f t="shared" si="1074"/>
        <v>2018</v>
      </c>
      <c r="AG3910" s="17" t="str">
        <f>IFERROR(VLOOKUP(MID(A3910,2,4)*1,[1]Cruces!K:L,2,0),"Verificar")</f>
        <v>Atlántico Norte</v>
      </c>
      <c r="AH3910" s="17">
        <f t="shared" ca="1" si="1075"/>
        <v>737</v>
      </c>
      <c r="AI3910" s="17" t="str">
        <f>IFERROR(VLOOKUP(U3910,[1]Cruces!$O$1:$P$6,2,0),"Sin Orden")</f>
        <v>Resuelta</v>
      </c>
      <c r="AJ3910" s="17">
        <f t="shared" si="1076"/>
        <v>27</v>
      </c>
      <c r="AK3910" s="17">
        <f t="shared" si="1077"/>
        <v>11</v>
      </c>
      <c r="AL3910" s="17">
        <f t="shared" si="1078"/>
        <v>2018</v>
      </c>
      <c r="AM3910" s="17">
        <f t="shared" ca="1" si="1079"/>
        <v>729</v>
      </c>
      <c r="AN3910" s="18" t="str">
        <f>IFERROR(VLOOKUP(R3910*1,'[1]Ordenes de Servicio'!G:K,5,0),"No Cruza")</f>
        <v>No Cruza</v>
      </c>
      <c r="AO3910" s="17">
        <f t="shared" ca="1" si="1080"/>
        <v>8</v>
      </c>
      <c r="AP3910" s="17">
        <f t="shared" si="1081"/>
        <v>22</v>
      </c>
      <c r="AQ3910" s="17">
        <f t="shared" si="1082"/>
        <v>11</v>
      </c>
      <c r="AR3910" s="17">
        <f t="shared" si="1083"/>
        <v>2018</v>
      </c>
      <c r="AS3910" s="17">
        <f t="shared" ca="1" si="1084"/>
        <v>734</v>
      </c>
      <c r="AT3910" s="17" t="str">
        <f t="shared" ca="1" si="1087"/>
        <v>Si</v>
      </c>
      <c r="AU3910" s="17">
        <f t="shared" si="1085"/>
        <v>5</v>
      </c>
      <c r="AV3910" s="17" t="str">
        <f>+VLOOKUP(B3910,[1]Cruces!S:T,2,0)</f>
        <v>5. Consultoría / Adjudicación</v>
      </c>
    </row>
    <row r="3911" spans="1:48" hidden="1" x14ac:dyDescent="0.25">
      <c r="A3911" s="22" t="s">
        <v>10486</v>
      </c>
      <c r="B3911" t="s">
        <v>6595</v>
      </c>
      <c r="C3911">
        <v>2289393</v>
      </c>
      <c r="D3911">
        <v>20165182</v>
      </c>
      <c r="E3911" t="s">
        <v>93</v>
      </c>
      <c r="F3911" t="s">
        <v>56</v>
      </c>
      <c r="G3911" t="s">
        <v>8247</v>
      </c>
      <c r="H3911">
        <v>3177372239</v>
      </c>
      <c r="I3911" t="s">
        <v>71</v>
      </c>
      <c r="J3911" t="s">
        <v>10487</v>
      </c>
      <c r="K3911" t="s">
        <v>97</v>
      </c>
      <c r="L3911" t="s">
        <v>7295</v>
      </c>
      <c r="M3911" t="s">
        <v>7296</v>
      </c>
      <c r="N3911" t="s">
        <v>6600</v>
      </c>
      <c r="O3911">
        <v>20201009</v>
      </c>
      <c r="P3911">
        <v>20201013</v>
      </c>
      <c r="Q3911">
        <v>9510</v>
      </c>
      <c r="R3911">
        <v>28224891</v>
      </c>
      <c r="S3911" t="s">
        <v>7072</v>
      </c>
      <c r="T3911" t="s">
        <v>63</v>
      </c>
      <c r="U3911" t="s">
        <v>91</v>
      </c>
      <c r="V3911" s="17">
        <f t="shared" si="1086"/>
        <v>3</v>
      </c>
      <c r="W3911">
        <v>3000</v>
      </c>
      <c r="X3911" t="s">
        <v>89</v>
      </c>
      <c r="Y3911" t="s">
        <v>6595</v>
      </c>
      <c r="Z3911">
        <v>20201013</v>
      </c>
      <c r="AA3911" t="s">
        <v>1947</v>
      </c>
      <c r="AB3911" s="17">
        <v>1</v>
      </c>
      <c r="AC3911" s="17" t="str">
        <f>IFERROR(VLOOKUP(A3911,[1]Cruces!AJ:AK,2,0),VLOOKUP(CONCATENATE(X3911,AA3911),[1]Cruces!G:H,2,0))</f>
        <v>Solicitud por BT</v>
      </c>
      <c r="AD3911" s="17">
        <f t="shared" si="1072"/>
        <v>9</v>
      </c>
      <c r="AE3911" s="17">
        <f t="shared" si="1073"/>
        <v>10</v>
      </c>
      <c r="AF3911" s="17">
        <f t="shared" si="1074"/>
        <v>2020</v>
      </c>
      <c r="AG3911" s="17" t="str">
        <f>IFERROR(VLOOKUP(MID(A3911,2,4)*1,[1]Cruces!K:L,2,0),"Verificar")</f>
        <v>Atlántico Norte</v>
      </c>
      <c r="AH3911" s="17">
        <f t="shared" ca="1" si="1075"/>
        <v>47</v>
      </c>
      <c r="AI3911" s="17" t="str">
        <f>IFERROR(VLOOKUP(U3911,[1]Cruces!$O$1:$P$6,2,0),"Sin Orden")</f>
        <v>Resuelta</v>
      </c>
      <c r="AJ3911" s="17">
        <f t="shared" si="1076"/>
        <v>13</v>
      </c>
      <c r="AK3911" s="17">
        <f t="shared" si="1077"/>
        <v>10</v>
      </c>
      <c r="AL3911" s="17">
        <f t="shared" si="1078"/>
        <v>2020</v>
      </c>
      <c r="AM3911" s="17">
        <f t="shared" ca="1" si="1079"/>
        <v>43</v>
      </c>
      <c r="AN3911" s="18" t="str">
        <f>IFERROR(VLOOKUP(R3911*1,'[1]Ordenes de Servicio'!G:K,5,0),"No Cruza")</f>
        <v>No Cruza</v>
      </c>
      <c r="AO3911" s="17">
        <f t="shared" ca="1" si="1080"/>
        <v>4</v>
      </c>
      <c r="AP3911" s="17">
        <f t="shared" si="1081"/>
        <v>13</v>
      </c>
      <c r="AQ3911" s="17">
        <f t="shared" si="1082"/>
        <v>10</v>
      </c>
      <c r="AR3911" s="17">
        <f t="shared" si="1083"/>
        <v>2020</v>
      </c>
      <c r="AS3911" s="17">
        <f t="shared" ca="1" si="1084"/>
        <v>43</v>
      </c>
      <c r="AT3911" s="17" t="str">
        <f t="shared" ca="1" si="1087"/>
        <v>No</v>
      </c>
      <c r="AU3911" s="17">
        <f t="shared" si="1085"/>
        <v>0</v>
      </c>
      <c r="AV3911" s="17" t="str">
        <f>+VLOOKUP(B3911,[1]Cruces!S:T,2,0)</f>
        <v>7. Ejecución en Campo OS BT</v>
      </c>
    </row>
    <row r="3912" spans="1:48" hidden="1" x14ac:dyDescent="0.25">
      <c r="A3912" s="22" t="s">
        <v>6877</v>
      </c>
      <c r="B3912" t="s">
        <v>54</v>
      </c>
      <c r="C3912">
        <v>0</v>
      </c>
      <c r="D3912">
        <v>0</v>
      </c>
      <c r="E3912" t="s">
        <v>55</v>
      </c>
      <c r="F3912" t="s">
        <v>56</v>
      </c>
      <c r="G3912" t="s">
        <v>3242</v>
      </c>
      <c r="H3912">
        <v>0</v>
      </c>
      <c r="I3912" t="s">
        <v>116</v>
      </c>
      <c r="J3912" t="s">
        <v>59</v>
      </c>
      <c r="K3912" t="s">
        <v>97</v>
      </c>
      <c r="L3912" t="s">
        <v>842</v>
      </c>
      <c r="M3912" t="s">
        <v>55</v>
      </c>
      <c r="N3912" t="s">
        <v>62</v>
      </c>
      <c r="O3912">
        <v>20200304</v>
      </c>
      <c r="P3912">
        <v>20200313</v>
      </c>
      <c r="Q3912">
        <v>1150</v>
      </c>
      <c r="R3912">
        <v>27249964</v>
      </c>
      <c r="S3912" t="s">
        <v>100</v>
      </c>
      <c r="T3912" t="s">
        <v>63</v>
      </c>
      <c r="U3912" t="s">
        <v>91</v>
      </c>
      <c r="V3912" s="17">
        <f t="shared" si="1086"/>
        <v>112.5</v>
      </c>
      <c r="W3912">
        <v>112500</v>
      </c>
      <c r="X3912" t="s">
        <v>64</v>
      </c>
      <c r="Y3912" t="s">
        <v>65</v>
      </c>
      <c r="Z3912">
        <v>20200313</v>
      </c>
      <c r="AA3912" t="s">
        <v>101</v>
      </c>
      <c r="AB3912" s="17">
        <v>1</v>
      </c>
      <c r="AC3912" s="17" t="str">
        <f>IFERROR(VLOOKUP(A3912,[1]Cruces!AJ:AK,2,0),VLOOKUP(CONCATENATE(X3912,AA3912),[1]Cruces!G:H,2,0))</f>
        <v>Solicitud de Obra</v>
      </c>
      <c r="AD3912" s="17">
        <f t="shared" si="1072"/>
        <v>4</v>
      </c>
      <c r="AE3912" s="17">
        <f t="shared" si="1073"/>
        <v>3</v>
      </c>
      <c r="AF3912" s="17">
        <f t="shared" si="1074"/>
        <v>2020</v>
      </c>
      <c r="AG3912" s="17" t="str">
        <f>IFERROR(VLOOKUP(MID(A3912,2,4)*1,[1]Cruces!K:L,2,0),"Verificar")</f>
        <v>Atlántico Norte</v>
      </c>
      <c r="AH3912" s="17">
        <f t="shared" ca="1" si="1075"/>
        <v>266</v>
      </c>
      <c r="AI3912" s="17" t="str">
        <f>IFERROR(VLOOKUP(U3912,[1]Cruces!$O$1:$P$6,2,0),"Sin Orden")</f>
        <v>Resuelta</v>
      </c>
      <c r="AJ3912" s="17">
        <f t="shared" si="1076"/>
        <v>13</v>
      </c>
      <c r="AK3912" s="17">
        <f t="shared" si="1077"/>
        <v>3</v>
      </c>
      <c r="AL3912" s="17">
        <f t="shared" si="1078"/>
        <v>2020</v>
      </c>
      <c r="AM3912" s="17">
        <f t="shared" ca="1" si="1079"/>
        <v>257</v>
      </c>
      <c r="AN3912" s="18" t="str">
        <f>IFERROR(VLOOKUP(R3912*1,'[1]Ordenes de Servicio'!G:K,5,0),"No Cruza")</f>
        <v>No Cruza</v>
      </c>
      <c r="AO3912" s="17">
        <f t="shared" ca="1" si="1080"/>
        <v>9</v>
      </c>
      <c r="AP3912" s="17">
        <f t="shared" si="1081"/>
        <v>13</v>
      </c>
      <c r="AQ3912" s="17">
        <f t="shared" si="1082"/>
        <v>3</v>
      </c>
      <c r="AR3912" s="17">
        <f t="shared" si="1083"/>
        <v>2020</v>
      </c>
      <c r="AS3912" s="17">
        <f t="shared" ca="1" si="1084"/>
        <v>257</v>
      </c>
      <c r="AT3912" s="17" t="str">
        <f t="shared" ca="1" si="1087"/>
        <v>No</v>
      </c>
      <c r="AU3912" s="17">
        <f t="shared" si="1085"/>
        <v>0</v>
      </c>
      <c r="AV3912" s="17" t="str">
        <f>+VLOOKUP(B3912,[1]Cruces!S:T,2,0)</f>
        <v>4. Presupuesto de Obra</v>
      </c>
    </row>
    <row r="3913" spans="1:48" hidden="1" x14ac:dyDescent="0.25">
      <c r="A3913" s="22" t="s">
        <v>10488</v>
      </c>
      <c r="B3913" t="s">
        <v>6595</v>
      </c>
      <c r="C3913">
        <v>0</v>
      </c>
      <c r="D3913">
        <v>0</v>
      </c>
      <c r="E3913" t="s">
        <v>55</v>
      </c>
      <c r="F3913" t="s">
        <v>107</v>
      </c>
      <c r="G3913" t="s">
        <v>10489</v>
      </c>
      <c r="H3913">
        <v>3023660428</v>
      </c>
      <c r="I3913" t="s">
        <v>71</v>
      </c>
      <c r="J3913" t="s">
        <v>59</v>
      </c>
      <c r="K3913" t="s">
        <v>97</v>
      </c>
      <c r="L3913" t="s">
        <v>9046</v>
      </c>
      <c r="M3913" t="s">
        <v>55</v>
      </c>
      <c r="N3913" t="s">
        <v>6600</v>
      </c>
      <c r="O3913">
        <v>20200218</v>
      </c>
      <c r="P3913">
        <v>20200219</v>
      </c>
      <c r="Q3913">
        <v>1180</v>
      </c>
      <c r="R3913">
        <v>27767128</v>
      </c>
      <c r="S3913" t="s">
        <v>6601</v>
      </c>
      <c r="T3913" t="s">
        <v>63</v>
      </c>
      <c r="U3913" t="s">
        <v>91</v>
      </c>
      <c r="V3913" s="17">
        <f t="shared" si="1086"/>
        <v>3</v>
      </c>
      <c r="W3913">
        <v>3000</v>
      </c>
      <c r="X3913" t="s">
        <v>7065</v>
      </c>
      <c r="Y3913" t="s">
        <v>6595</v>
      </c>
      <c r="Z3913">
        <v>20200219</v>
      </c>
      <c r="AA3913" t="s">
        <v>1947</v>
      </c>
      <c r="AB3913" s="17">
        <v>1</v>
      </c>
      <c r="AC3913" s="17" t="str">
        <f>IFERROR(VLOOKUP(A3913,[1]Cruces!AJ:AK,2,0),VLOOKUP(CONCATENATE(X3913,AA3913),[1]Cruces!G:H,2,0))</f>
        <v>Solicitud por BT</v>
      </c>
      <c r="AD3913" s="17">
        <f t="shared" si="1072"/>
        <v>18</v>
      </c>
      <c r="AE3913" s="17">
        <f t="shared" si="1073"/>
        <v>2</v>
      </c>
      <c r="AF3913" s="17">
        <f t="shared" si="1074"/>
        <v>2020</v>
      </c>
      <c r="AG3913" s="17" t="str">
        <f>IFERROR(VLOOKUP(MID(A3913,2,4)*1,[1]Cruces!K:L,2,0),"Verificar")</f>
        <v>Atlántico Norte</v>
      </c>
      <c r="AH3913" s="17">
        <f t="shared" ca="1" si="1075"/>
        <v>281</v>
      </c>
      <c r="AI3913" s="17" t="str">
        <f>IFERROR(VLOOKUP(U3913,[1]Cruces!$O$1:$P$6,2,0),"Sin Orden")</f>
        <v>Resuelta</v>
      </c>
      <c r="AJ3913" s="17">
        <f t="shared" si="1076"/>
        <v>19</v>
      </c>
      <c r="AK3913" s="17">
        <f t="shared" si="1077"/>
        <v>2</v>
      </c>
      <c r="AL3913" s="17">
        <f t="shared" si="1078"/>
        <v>2020</v>
      </c>
      <c r="AM3913" s="17">
        <f t="shared" ca="1" si="1079"/>
        <v>280</v>
      </c>
      <c r="AN3913" s="18" t="str">
        <f>IFERROR(VLOOKUP(R3913*1,'[1]Ordenes de Servicio'!G:K,5,0),"No Cruza")</f>
        <v>No Cruza</v>
      </c>
      <c r="AO3913" s="17">
        <f t="shared" ca="1" si="1080"/>
        <v>1</v>
      </c>
      <c r="AP3913" s="17">
        <f t="shared" si="1081"/>
        <v>19</v>
      </c>
      <c r="AQ3913" s="17">
        <f t="shared" si="1082"/>
        <v>2</v>
      </c>
      <c r="AR3913" s="17">
        <f t="shared" si="1083"/>
        <v>2020</v>
      </c>
      <c r="AS3913" s="17">
        <f t="shared" ca="1" si="1084"/>
        <v>280</v>
      </c>
      <c r="AT3913" s="17" t="str">
        <f t="shared" ca="1" si="1087"/>
        <v>No</v>
      </c>
      <c r="AU3913" s="17">
        <f t="shared" si="1085"/>
        <v>0</v>
      </c>
      <c r="AV3913" s="17" t="str">
        <f>+VLOOKUP(B3913,[1]Cruces!S:T,2,0)</f>
        <v>7. Ejecución en Campo OS BT</v>
      </c>
    </row>
    <row r="3914" spans="1:48" hidden="1" x14ac:dyDescent="0.25">
      <c r="A3914" s="22" t="s">
        <v>10490</v>
      </c>
      <c r="B3914" t="s">
        <v>6595</v>
      </c>
      <c r="C3914">
        <v>0</v>
      </c>
      <c r="D3914">
        <v>0</v>
      </c>
      <c r="E3914" t="s">
        <v>55</v>
      </c>
      <c r="F3914" t="s">
        <v>56</v>
      </c>
      <c r="G3914" t="s">
        <v>10491</v>
      </c>
      <c r="H3914">
        <v>0</v>
      </c>
      <c r="I3914" t="s">
        <v>71</v>
      </c>
      <c r="J3914" t="s">
        <v>59</v>
      </c>
      <c r="K3914" t="s">
        <v>2868</v>
      </c>
      <c r="L3914" t="s">
        <v>7310</v>
      </c>
      <c r="M3914" t="s">
        <v>7311</v>
      </c>
      <c r="N3914" t="s">
        <v>6600</v>
      </c>
      <c r="O3914">
        <v>20191203</v>
      </c>
      <c r="P3914">
        <v>20191206</v>
      </c>
      <c r="Q3914">
        <v>1110</v>
      </c>
      <c r="R3914">
        <v>26971400</v>
      </c>
      <c r="S3914" t="s">
        <v>6601</v>
      </c>
      <c r="T3914" t="s">
        <v>63</v>
      </c>
      <c r="U3914" t="s">
        <v>91</v>
      </c>
      <c r="V3914" s="17">
        <f t="shared" si="1086"/>
        <v>4</v>
      </c>
      <c r="W3914">
        <v>4000</v>
      </c>
      <c r="X3914" t="s">
        <v>7065</v>
      </c>
      <c r="Y3914" t="s">
        <v>6595</v>
      </c>
      <c r="Z3914">
        <v>20191206</v>
      </c>
      <c r="AA3914" t="s">
        <v>1947</v>
      </c>
      <c r="AB3914" s="17">
        <v>1</v>
      </c>
      <c r="AC3914" s="17" t="str">
        <f>IFERROR(VLOOKUP(A3914,[1]Cruces!AJ:AK,2,0),VLOOKUP(CONCATENATE(X3914,AA3914),[1]Cruces!G:H,2,0))</f>
        <v>Solicitud por BT</v>
      </c>
      <c r="AD3914" s="17">
        <f t="shared" si="1072"/>
        <v>3</v>
      </c>
      <c r="AE3914" s="17">
        <f t="shared" si="1073"/>
        <v>12</v>
      </c>
      <c r="AF3914" s="17">
        <f t="shared" si="1074"/>
        <v>2019</v>
      </c>
      <c r="AG3914" s="17" t="str">
        <f>IFERROR(VLOOKUP(MID(A3914,2,4)*1,[1]Cruces!K:L,2,0),"Verificar")</f>
        <v>Atlántico Norte</v>
      </c>
      <c r="AH3914" s="17">
        <f t="shared" ca="1" si="1075"/>
        <v>358</v>
      </c>
      <c r="AI3914" s="17" t="str">
        <f>IFERROR(VLOOKUP(U3914,[1]Cruces!$O$1:$P$6,2,0),"Sin Orden")</f>
        <v>Resuelta</v>
      </c>
      <c r="AJ3914" s="17">
        <f t="shared" si="1076"/>
        <v>6</v>
      </c>
      <c r="AK3914" s="17">
        <f t="shared" si="1077"/>
        <v>12</v>
      </c>
      <c r="AL3914" s="17">
        <f t="shared" si="1078"/>
        <v>2019</v>
      </c>
      <c r="AM3914" s="17">
        <f t="shared" ca="1" si="1079"/>
        <v>355</v>
      </c>
      <c r="AN3914" s="18" t="str">
        <f>IFERROR(VLOOKUP(R3914*1,'[1]Ordenes de Servicio'!G:K,5,0),"No Cruza")</f>
        <v>No Cruza</v>
      </c>
      <c r="AO3914" s="17">
        <f t="shared" ca="1" si="1080"/>
        <v>3</v>
      </c>
      <c r="AP3914" s="17">
        <f t="shared" si="1081"/>
        <v>6</v>
      </c>
      <c r="AQ3914" s="17">
        <f t="shared" si="1082"/>
        <v>12</v>
      </c>
      <c r="AR3914" s="17">
        <f t="shared" si="1083"/>
        <v>2019</v>
      </c>
      <c r="AS3914" s="17">
        <f t="shared" ca="1" si="1084"/>
        <v>355</v>
      </c>
      <c r="AT3914" s="17" t="str">
        <f t="shared" ca="1" si="1087"/>
        <v>No</v>
      </c>
      <c r="AU3914" s="17">
        <f t="shared" si="1085"/>
        <v>0</v>
      </c>
      <c r="AV3914" s="17" t="str">
        <f>+VLOOKUP(B3914,[1]Cruces!S:T,2,0)</f>
        <v>7. Ejecución en Campo OS BT</v>
      </c>
    </row>
    <row r="3915" spans="1:48" hidden="1" x14ac:dyDescent="0.25">
      <c r="A3915" s="22" t="s">
        <v>6878</v>
      </c>
      <c r="B3915" t="s">
        <v>68</v>
      </c>
      <c r="C3915">
        <v>0</v>
      </c>
      <c r="D3915">
        <v>0</v>
      </c>
      <c r="E3915" t="s">
        <v>55</v>
      </c>
      <c r="F3915" t="s">
        <v>163</v>
      </c>
      <c r="G3915" t="s">
        <v>6879</v>
      </c>
      <c r="H3915">
        <v>3043837824</v>
      </c>
      <c r="I3915" t="s">
        <v>116</v>
      </c>
      <c r="J3915" t="s">
        <v>59</v>
      </c>
      <c r="K3915" t="s">
        <v>6880</v>
      </c>
      <c r="L3915" t="s">
        <v>111</v>
      </c>
      <c r="M3915" t="s">
        <v>112</v>
      </c>
      <c r="N3915" t="s">
        <v>75</v>
      </c>
      <c r="O3915">
        <v>20201016</v>
      </c>
      <c r="P3915">
        <v>20201024</v>
      </c>
      <c r="Q3915">
        <v>1150</v>
      </c>
      <c r="R3915">
        <v>28250766</v>
      </c>
      <c r="S3915" s="17" t="s">
        <v>76</v>
      </c>
      <c r="T3915" t="s">
        <v>63</v>
      </c>
      <c r="U3915" t="s">
        <v>91</v>
      </c>
      <c r="V3915" s="17">
        <f t="shared" si="1086"/>
        <v>25</v>
      </c>
      <c r="W3915">
        <v>25000</v>
      </c>
      <c r="X3915" t="s">
        <v>64</v>
      </c>
      <c r="Y3915" t="s">
        <v>68</v>
      </c>
      <c r="Z3915">
        <v>20201024</v>
      </c>
      <c r="AA3915" t="s">
        <v>78</v>
      </c>
      <c r="AB3915" s="17">
        <v>1</v>
      </c>
      <c r="AC3915" s="17" t="str">
        <f>IFERROR(VLOOKUP(A3915,[1]Cruces!AJ:AK,2,0),VLOOKUP(CONCATENATE(X3915,AA3915),[1]Cruces!G:H,2,0))</f>
        <v>Solicitud de Obra</v>
      </c>
      <c r="AD3915" s="17">
        <f t="shared" si="1072"/>
        <v>16</v>
      </c>
      <c r="AE3915" s="17">
        <f t="shared" si="1073"/>
        <v>10</v>
      </c>
      <c r="AF3915" s="17">
        <f t="shared" si="1074"/>
        <v>2020</v>
      </c>
      <c r="AG3915" s="17" t="str">
        <f>IFERROR(VLOOKUP(MID(A3915,2,4)*1,[1]Cruces!K:L,2,0),"Verificar")</f>
        <v>Atlántico Norte</v>
      </c>
      <c r="AH3915" s="17">
        <f t="shared" ca="1" si="1075"/>
        <v>40</v>
      </c>
      <c r="AI3915" s="17" t="str">
        <f>IFERROR(VLOOKUP(U3915,[1]Cruces!$O$1:$P$6,2,0),"Sin Orden")</f>
        <v>Resuelta</v>
      </c>
      <c r="AJ3915" s="17">
        <f t="shared" si="1076"/>
        <v>24</v>
      </c>
      <c r="AK3915" s="17">
        <f t="shared" si="1077"/>
        <v>10</v>
      </c>
      <c r="AL3915" s="17">
        <f t="shared" si="1078"/>
        <v>2020</v>
      </c>
      <c r="AM3915" s="17">
        <f t="shared" ca="1" si="1079"/>
        <v>32</v>
      </c>
      <c r="AN3915" s="18">
        <f>IFERROR(VLOOKUP(R3915*1,'[1]Ordenes de Servicio'!G:K,5,0),"No Cruza")</f>
        <v>44128</v>
      </c>
      <c r="AO3915" s="17">
        <f t="shared" ca="1" si="1080"/>
        <v>8</v>
      </c>
      <c r="AP3915" s="17">
        <f t="shared" si="1081"/>
        <v>24</v>
      </c>
      <c r="AQ3915" s="17">
        <f t="shared" si="1082"/>
        <v>10</v>
      </c>
      <c r="AR3915" s="17">
        <f t="shared" si="1083"/>
        <v>2020</v>
      </c>
      <c r="AS3915" s="17">
        <f t="shared" ca="1" si="1084"/>
        <v>32</v>
      </c>
      <c r="AT3915" s="17" t="str">
        <f t="shared" ca="1" si="1087"/>
        <v>No</v>
      </c>
      <c r="AU3915" s="17">
        <f t="shared" si="1085"/>
        <v>0</v>
      </c>
      <c r="AV3915" s="17" t="str">
        <f>+VLOOKUP(B3915,[1]Cruces!S:T,2,0)</f>
        <v>5. Consultoría / Adjudicación</v>
      </c>
    </row>
    <row r="3916" spans="1:48" hidden="1" x14ac:dyDescent="0.25">
      <c r="A3916" s="22" t="s">
        <v>10492</v>
      </c>
      <c r="B3916" t="s">
        <v>6595</v>
      </c>
      <c r="C3916">
        <v>0</v>
      </c>
      <c r="D3916">
        <v>0</v>
      </c>
      <c r="E3916" t="s">
        <v>55</v>
      </c>
      <c r="F3916" t="s">
        <v>232</v>
      </c>
      <c r="G3916" t="s">
        <v>10493</v>
      </c>
      <c r="H3916">
        <v>0</v>
      </c>
      <c r="I3916" t="s">
        <v>71</v>
      </c>
      <c r="J3916" t="s">
        <v>59</v>
      </c>
      <c r="K3916" t="s">
        <v>97</v>
      </c>
      <c r="L3916" t="s">
        <v>7118</v>
      </c>
      <c r="M3916" t="s">
        <v>7119</v>
      </c>
      <c r="N3916" t="s">
        <v>6600</v>
      </c>
      <c r="O3916">
        <v>20201112</v>
      </c>
      <c r="P3916">
        <v>20201114</v>
      </c>
      <c r="Q3916">
        <v>1210</v>
      </c>
      <c r="R3916">
        <v>28286293</v>
      </c>
      <c r="S3916" t="s">
        <v>6601</v>
      </c>
      <c r="T3916" t="s">
        <v>63</v>
      </c>
      <c r="U3916" t="s">
        <v>77</v>
      </c>
      <c r="V3916" s="17">
        <f t="shared" si="1086"/>
        <v>3</v>
      </c>
      <c r="W3916">
        <v>3000</v>
      </c>
      <c r="X3916" t="s">
        <v>7065</v>
      </c>
      <c r="Y3916" t="s">
        <v>6595</v>
      </c>
      <c r="Z3916">
        <v>20201114</v>
      </c>
      <c r="AA3916" t="s">
        <v>1947</v>
      </c>
      <c r="AB3916" s="17">
        <v>1</v>
      </c>
      <c r="AC3916" s="17" t="str">
        <f>IFERROR(VLOOKUP(A3916,[1]Cruces!AJ:AK,2,0),VLOOKUP(CONCATENATE(X3916,AA3916),[1]Cruces!G:H,2,0))</f>
        <v>Solicitud por BT</v>
      </c>
      <c r="AD3916" s="17">
        <f t="shared" si="1072"/>
        <v>12</v>
      </c>
      <c r="AE3916" s="17">
        <f t="shared" si="1073"/>
        <v>11</v>
      </c>
      <c r="AF3916" s="17">
        <f t="shared" si="1074"/>
        <v>2020</v>
      </c>
      <c r="AG3916" s="17" t="str">
        <f>IFERROR(VLOOKUP(MID(A3916,2,4)*1,[1]Cruces!K:L,2,0),"Verificar")</f>
        <v>Atlántico Sur</v>
      </c>
      <c r="AH3916" s="17">
        <f t="shared" ca="1" si="1075"/>
        <v>13</v>
      </c>
      <c r="AI3916" s="17" t="str">
        <f>IFERROR(VLOOKUP(U3916,[1]Cruces!$O$1:$P$6,2,0),"Sin Orden")</f>
        <v>Pendiente</v>
      </c>
      <c r="AJ3916" s="17">
        <f t="shared" si="1076"/>
        <v>14</v>
      </c>
      <c r="AK3916" s="17">
        <f t="shared" si="1077"/>
        <v>11</v>
      </c>
      <c r="AL3916" s="17">
        <f t="shared" si="1078"/>
        <v>2020</v>
      </c>
      <c r="AM3916" s="17">
        <f t="shared" ca="1" si="1079"/>
        <v>11</v>
      </c>
      <c r="AN3916" s="18" t="str">
        <f>IFERROR(VLOOKUP(R3916*1,'[1]Ordenes de Servicio'!G:K,5,0),"No Cruza")</f>
        <v>No Cruza</v>
      </c>
      <c r="AO3916" s="17">
        <f t="shared" ca="1" si="1080"/>
        <v>11</v>
      </c>
      <c r="AP3916" s="17">
        <f t="shared" si="1081"/>
        <v>14</v>
      </c>
      <c r="AQ3916" s="17">
        <f t="shared" si="1082"/>
        <v>11</v>
      </c>
      <c r="AR3916" s="17">
        <f t="shared" si="1083"/>
        <v>2020</v>
      </c>
      <c r="AS3916" s="17">
        <f t="shared" ca="1" si="1084"/>
        <v>11</v>
      </c>
      <c r="AT3916" s="17" t="str">
        <f t="shared" ca="1" si="1087"/>
        <v>No</v>
      </c>
      <c r="AU3916" s="17">
        <f t="shared" si="1085"/>
        <v>0</v>
      </c>
      <c r="AV3916" s="17" t="str">
        <f>+VLOOKUP(B3916,[1]Cruces!S:T,2,0)</f>
        <v>7. Ejecución en Campo OS BT</v>
      </c>
    </row>
    <row r="3917" spans="1:48" hidden="1" x14ac:dyDescent="0.25">
      <c r="A3917" s="22" t="s">
        <v>6881</v>
      </c>
      <c r="B3917" t="s">
        <v>68</v>
      </c>
      <c r="C3917">
        <v>0</v>
      </c>
      <c r="D3917">
        <v>0</v>
      </c>
      <c r="E3917" t="s">
        <v>55</v>
      </c>
      <c r="F3917" t="s">
        <v>126</v>
      </c>
      <c r="G3917" t="s">
        <v>6882</v>
      </c>
      <c r="H3917">
        <v>0</v>
      </c>
      <c r="I3917" t="s">
        <v>71</v>
      </c>
      <c r="J3917" t="s">
        <v>59</v>
      </c>
      <c r="K3917" t="s">
        <v>6883</v>
      </c>
      <c r="L3917" t="s">
        <v>129</v>
      </c>
      <c r="M3917" t="s">
        <v>130</v>
      </c>
      <c r="N3917" t="s">
        <v>75</v>
      </c>
      <c r="O3917">
        <v>20200428</v>
      </c>
      <c r="P3917">
        <v>20200428</v>
      </c>
      <c r="Q3917">
        <v>9330</v>
      </c>
      <c r="R3917">
        <v>0</v>
      </c>
      <c r="T3917" t="s">
        <v>63</v>
      </c>
      <c r="V3917" s="17">
        <f t="shared" si="1086"/>
        <v>50</v>
      </c>
      <c r="W3917">
        <v>50000</v>
      </c>
      <c r="X3917" t="s">
        <v>64</v>
      </c>
      <c r="Y3917" t="s">
        <v>136</v>
      </c>
      <c r="Z3917">
        <v>20200428</v>
      </c>
      <c r="AA3917" t="s">
        <v>78</v>
      </c>
      <c r="AB3917" s="17">
        <v>1</v>
      </c>
      <c r="AC3917" s="17" t="str">
        <f>IFERROR(VLOOKUP(A3917,[1]Cruces!AJ:AK,2,0),VLOOKUP(CONCATENATE(X3917,AA3917),[1]Cruces!G:H,2,0))</f>
        <v>Solicitud de Obra</v>
      </c>
      <c r="AD3917" s="17">
        <f t="shared" si="1072"/>
        <v>28</v>
      </c>
      <c r="AE3917" s="17">
        <f t="shared" si="1073"/>
        <v>4</v>
      </c>
      <c r="AF3917" s="17">
        <f t="shared" si="1074"/>
        <v>2020</v>
      </c>
      <c r="AG3917" s="17" t="str">
        <f>IFERROR(VLOOKUP(MID(A3917,2,4)*1,[1]Cruces!K:L,2,0),"Verificar")</f>
        <v>Guajira</v>
      </c>
      <c r="AH3917" s="17">
        <f t="shared" ca="1" si="1075"/>
        <v>211</v>
      </c>
      <c r="AI3917" s="17" t="str">
        <f>IFERROR(VLOOKUP(U3917,[1]Cruces!$O$1:$P$6,2,0),"Sin Orden")</f>
        <v>Sin Orden</v>
      </c>
      <c r="AJ3917" s="17">
        <f t="shared" si="1076"/>
        <v>28</v>
      </c>
      <c r="AK3917" s="17">
        <f t="shared" si="1077"/>
        <v>4</v>
      </c>
      <c r="AL3917" s="17">
        <f t="shared" si="1078"/>
        <v>2020</v>
      </c>
      <c r="AM3917" s="17">
        <f t="shared" ca="1" si="1079"/>
        <v>211</v>
      </c>
      <c r="AN3917" s="18" t="str">
        <f>IFERROR(VLOOKUP(R3917*1,'[1]Ordenes de Servicio'!G:K,5,0),"No Cruza")</f>
        <v>No Cruza</v>
      </c>
      <c r="AO3917" s="17">
        <f t="shared" ca="1" si="1080"/>
        <v>211</v>
      </c>
      <c r="AP3917" s="17">
        <f t="shared" si="1081"/>
        <v>28</v>
      </c>
      <c r="AQ3917" s="17">
        <f t="shared" si="1082"/>
        <v>4</v>
      </c>
      <c r="AR3917" s="17">
        <f t="shared" si="1083"/>
        <v>2020</v>
      </c>
      <c r="AS3917" s="17">
        <f t="shared" ca="1" si="1084"/>
        <v>211</v>
      </c>
      <c r="AT3917" s="17" t="str">
        <f t="shared" ca="1" si="1087"/>
        <v>No</v>
      </c>
      <c r="AU3917" s="17">
        <f t="shared" si="1085"/>
        <v>0</v>
      </c>
      <c r="AV3917" s="17" t="str">
        <f>+VLOOKUP(B3917,[1]Cruces!S:T,2,0)</f>
        <v>5. Consultoría / Adjudicación</v>
      </c>
    </row>
    <row r="3918" spans="1:48" hidden="1" x14ac:dyDescent="0.25">
      <c r="A3918" s="22" t="s">
        <v>6884</v>
      </c>
      <c r="B3918" t="s">
        <v>54</v>
      </c>
      <c r="C3918">
        <v>0</v>
      </c>
      <c r="D3918">
        <v>0</v>
      </c>
      <c r="E3918" t="s">
        <v>55</v>
      </c>
      <c r="F3918" t="s">
        <v>81</v>
      </c>
      <c r="G3918" t="s">
        <v>6885</v>
      </c>
      <c r="H3918">
        <v>3215419395</v>
      </c>
      <c r="I3918" t="s">
        <v>71</v>
      </c>
      <c r="J3918" t="s">
        <v>59</v>
      </c>
      <c r="K3918" t="s">
        <v>6886</v>
      </c>
      <c r="L3918" t="s">
        <v>85</v>
      </c>
      <c r="M3918" t="s">
        <v>86</v>
      </c>
      <c r="N3918" t="s">
        <v>62</v>
      </c>
      <c r="O3918">
        <v>20201116</v>
      </c>
      <c r="P3918">
        <v>20201119</v>
      </c>
      <c r="Q3918">
        <v>3410</v>
      </c>
      <c r="R3918">
        <v>28287482</v>
      </c>
      <c r="S3918" t="s">
        <v>100</v>
      </c>
      <c r="T3918" t="s">
        <v>63</v>
      </c>
      <c r="U3918" t="s">
        <v>91</v>
      </c>
      <c r="V3918" s="17">
        <f t="shared" si="1086"/>
        <v>200</v>
      </c>
      <c r="W3918">
        <v>200000</v>
      </c>
      <c r="X3918" t="s">
        <v>64</v>
      </c>
      <c r="Y3918" t="s">
        <v>65</v>
      </c>
      <c r="Z3918">
        <v>20201119</v>
      </c>
      <c r="AA3918" t="s">
        <v>78</v>
      </c>
      <c r="AB3918" s="17">
        <v>1</v>
      </c>
      <c r="AC3918" s="17" t="str">
        <f>IFERROR(VLOOKUP(A3918,[1]Cruces!AJ:AK,2,0),VLOOKUP(CONCATENATE(X3918,AA3918),[1]Cruces!G:H,2,0))</f>
        <v>Solicitud de Obra</v>
      </c>
      <c r="AD3918" s="17">
        <f t="shared" si="1072"/>
        <v>16</v>
      </c>
      <c r="AE3918" s="17">
        <f t="shared" si="1073"/>
        <v>11</v>
      </c>
      <c r="AF3918" s="17">
        <f t="shared" si="1074"/>
        <v>2020</v>
      </c>
      <c r="AG3918" s="17" t="str">
        <f>IFERROR(VLOOKUP(MID(A3918,2,4)*1,[1]Cruces!K:L,2,0),"Verificar")</f>
        <v>Magdalena</v>
      </c>
      <c r="AH3918" s="17">
        <f t="shared" ca="1" si="1075"/>
        <v>9</v>
      </c>
      <c r="AI3918" s="17" t="str">
        <f>IFERROR(VLOOKUP(U3918,[1]Cruces!$O$1:$P$6,2,0),"Sin Orden")</f>
        <v>Resuelta</v>
      </c>
      <c r="AJ3918" s="17">
        <f t="shared" si="1076"/>
        <v>19</v>
      </c>
      <c r="AK3918" s="17">
        <f t="shared" si="1077"/>
        <v>11</v>
      </c>
      <c r="AL3918" s="17">
        <f t="shared" si="1078"/>
        <v>2020</v>
      </c>
      <c r="AM3918" s="17">
        <f t="shared" ca="1" si="1079"/>
        <v>6</v>
      </c>
      <c r="AN3918" s="18" t="str">
        <f>IFERROR(VLOOKUP(R3918*1,'[1]Ordenes de Servicio'!G:K,5,0),"No Cruza")</f>
        <v>No Cruza</v>
      </c>
      <c r="AO3918" s="17">
        <f t="shared" ca="1" si="1080"/>
        <v>3</v>
      </c>
      <c r="AP3918" s="17">
        <f t="shared" si="1081"/>
        <v>19</v>
      </c>
      <c r="AQ3918" s="17">
        <f t="shared" si="1082"/>
        <v>11</v>
      </c>
      <c r="AR3918" s="17">
        <f t="shared" si="1083"/>
        <v>2020</v>
      </c>
      <c r="AS3918" s="17">
        <f t="shared" ca="1" si="1084"/>
        <v>6</v>
      </c>
      <c r="AT3918" s="17" t="str">
        <f t="shared" ca="1" si="1087"/>
        <v>No</v>
      </c>
      <c r="AU3918" s="17">
        <f t="shared" si="1085"/>
        <v>0</v>
      </c>
      <c r="AV3918" s="17" t="str">
        <f>+VLOOKUP(B3918,[1]Cruces!S:T,2,0)</f>
        <v>4. Presupuesto de Obra</v>
      </c>
    </row>
    <row r="3919" spans="1:48" hidden="1" x14ac:dyDescent="0.25">
      <c r="A3919" s="22" t="s">
        <v>6887</v>
      </c>
      <c r="B3919" t="s">
        <v>68</v>
      </c>
      <c r="C3919">
        <v>0</v>
      </c>
      <c r="D3919">
        <v>0</v>
      </c>
      <c r="E3919" t="s">
        <v>55</v>
      </c>
      <c r="F3919" t="s">
        <v>107</v>
      </c>
      <c r="G3919" t="s">
        <v>6888</v>
      </c>
      <c r="H3919">
        <v>0</v>
      </c>
      <c r="I3919" t="s">
        <v>116</v>
      </c>
      <c r="J3919" t="s">
        <v>59</v>
      </c>
      <c r="K3919" t="s">
        <v>6889</v>
      </c>
      <c r="L3919" t="s">
        <v>487</v>
      </c>
      <c r="M3919" t="s">
        <v>55</v>
      </c>
      <c r="N3919" t="s">
        <v>75</v>
      </c>
      <c r="O3919">
        <v>20170627</v>
      </c>
      <c r="P3919">
        <v>20170830</v>
      </c>
      <c r="Q3919">
        <v>1150</v>
      </c>
      <c r="R3919">
        <v>24430584</v>
      </c>
      <c r="S3919" s="17" t="s">
        <v>76</v>
      </c>
      <c r="T3919" t="s">
        <v>63</v>
      </c>
      <c r="U3919" t="s">
        <v>91</v>
      </c>
      <c r="V3919" s="17">
        <f t="shared" si="1086"/>
        <v>50</v>
      </c>
      <c r="W3919">
        <v>50000</v>
      </c>
      <c r="X3919" t="s">
        <v>64</v>
      </c>
      <c r="Y3919" t="s">
        <v>136</v>
      </c>
      <c r="Z3919">
        <v>20171017</v>
      </c>
      <c r="AA3919" t="s">
        <v>78</v>
      </c>
      <c r="AB3919" s="17">
        <v>1</v>
      </c>
      <c r="AC3919" s="17" t="str">
        <f>IFERROR(VLOOKUP(A3919,[1]Cruces!AJ:AK,2,0),VLOOKUP(CONCATENATE(X3919,AA3919),[1]Cruces!G:H,2,0))</f>
        <v>Solicitud de Obra</v>
      </c>
      <c r="AD3919" s="17">
        <f t="shared" si="1072"/>
        <v>27</v>
      </c>
      <c r="AE3919" s="17">
        <f t="shared" si="1073"/>
        <v>6</v>
      </c>
      <c r="AF3919" s="17">
        <f t="shared" si="1074"/>
        <v>2017</v>
      </c>
      <c r="AG3919" s="17" t="str">
        <f>IFERROR(VLOOKUP(MID(A3919,2,4)*1,[1]Cruces!K:L,2,0),"Verificar")</f>
        <v>Atlántico Norte</v>
      </c>
      <c r="AH3919" s="17">
        <f t="shared" ca="1" si="1075"/>
        <v>1247</v>
      </c>
      <c r="AI3919" s="17" t="str">
        <f>IFERROR(VLOOKUP(U3919,[1]Cruces!$O$1:$P$6,2,0),"Sin Orden")</f>
        <v>Resuelta</v>
      </c>
      <c r="AJ3919" s="17">
        <f t="shared" si="1076"/>
        <v>17</v>
      </c>
      <c r="AK3919" s="17">
        <f t="shared" si="1077"/>
        <v>10</v>
      </c>
      <c r="AL3919" s="17">
        <f t="shared" si="1078"/>
        <v>2017</v>
      </c>
      <c r="AM3919" s="17">
        <f t="shared" ca="1" si="1079"/>
        <v>1135</v>
      </c>
      <c r="AN3919" s="18">
        <f>IFERROR(VLOOKUP(R3919*1,'[1]Ordenes de Servicio'!G:K,5,0),"No Cruza")</f>
        <v>43047</v>
      </c>
      <c r="AO3919" s="17">
        <f t="shared" ca="1" si="1080"/>
        <v>112</v>
      </c>
      <c r="AP3919" s="17">
        <f t="shared" si="1081"/>
        <v>30</v>
      </c>
      <c r="AQ3919" s="17">
        <f t="shared" si="1082"/>
        <v>8</v>
      </c>
      <c r="AR3919" s="17">
        <f t="shared" si="1083"/>
        <v>2017</v>
      </c>
      <c r="AS3919" s="17">
        <f t="shared" ca="1" si="1084"/>
        <v>1183</v>
      </c>
      <c r="AT3919" s="17" t="str">
        <f t="shared" ca="1" si="1087"/>
        <v>Si</v>
      </c>
      <c r="AU3919" s="17">
        <f t="shared" si="1085"/>
        <v>48</v>
      </c>
      <c r="AV3919" s="17" t="str">
        <f>+VLOOKUP(B3919,[1]Cruces!S:T,2,0)</f>
        <v>5. Consultoría / Adjudicación</v>
      </c>
    </row>
    <row r="3920" spans="1:48" hidden="1" x14ac:dyDescent="0.25">
      <c r="A3920" s="22" t="s">
        <v>6890</v>
      </c>
      <c r="B3920" t="s">
        <v>54</v>
      </c>
      <c r="C3920">
        <v>0</v>
      </c>
      <c r="D3920">
        <v>0</v>
      </c>
      <c r="E3920" t="s">
        <v>55</v>
      </c>
      <c r="F3920" t="s">
        <v>81</v>
      </c>
      <c r="G3920" t="s">
        <v>6891</v>
      </c>
      <c r="H3920">
        <v>6206248</v>
      </c>
      <c r="I3920" t="s">
        <v>116</v>
      </c>
      <c r="J3920" t="s">
        <v>59</v>
      </c>
      <c r="K3920" t="s">
        <v>6892</v>
      </c>
      <c r="L3920" t="s">
        <v>85</v>
      </c>
      <c r="M3920" t="s">
        <v>86</v>
      </c>
      <c r="N3920" t="s">
        <v>62</v>
      </c>
      <c r="O3920">
        <v>20191220</v>
      </c>
      <c r="P3920">
        <v>20191227</v>
      </c>
      <c r="Q3920">
        <v>3410</v>
      </c>
      <c r="R3920">
        <v>27040697</v>
      </c>
      <c r="S3920" s="17" t="s">
        <v>100</v>
      </c>
      <c r="T3920" t="s">
        <v>63</v>
      </c>
      <c r="U3920" t="s">
        <v>91</v>
      </c>
      <c r="V3920" s="17">
        <f t="shared" si="1086"/>
        <v>300</v>
      </c>
      <c r="W3920">
        <v>300000</v>
      </c>
      <c r="X3920" t="s">
        <v>64</v>
      </c>
      <c r="Y3920" t="s">
        <v>65</v>
      </c>
      <c r="Z3920">
        <v>20191227</v>
      </c>
      <c r="AA3920" t="s">
        <v>101</v>
      </c>
      <c r="AB3920" s="17">
        <v>1</v>
      </c>
      <c r="AC3920" s="17" t="str">
        <f>IFERROR(VLOOKUP(A3920,[1]Cruces!AJ:AK,2,0),VLOOKUP(CONCATENATE(X3920,AA3920),[1]Cruces!G:H,2,0))</f>
        <v>Solicitud de Obra</v>
      </c>
      <c r="AD3920" s="17">
        <f t="shared" si="1072"/>
        <v>20</v>
      </c>
      <c r="AE3920" s="17">
        <f t="shared" si="1073"/>
        <v>12</v>
      </c>
      <c r="AF3920" s="17">
        <f t="shared" si="1074"/>
        <v>2019</v>
      </c>
      <c r="AG3920" s="17" t="str">
        <f>IFERROR(VLOOKUP(MID(A3920,2,4)*1,[1]Cruces!K:L,2,0),"Verificar")</f>
        <v>Magdalena</v>
      </c>
      <c r="AH3920" s="17">
        <f t="shared" ca="1" si="1075"/>
        <v>341</v>
      </c>
      <c r="AI3920" s="17" t="str">
        <f>IFERROR(VLOOKUP(U3920,[1]Cruces!$O$1:$P$6,2,0),"Sin Orden")</f>
        <v>Resuelta</v>
      </c>
      <c r="AJ3920" s="17">
        <f t="shared" si="1076"/>
        <v>27</v>
      </c>
      <c r="AK3920" s="17">
        <f t="shared" si="1077"/>
        <v>12</v>
      </c>
      <c r="AL3920" s="17">
        <f t="shared" si="1078"/>
        <v>2019</v>
      </c>
      <c r="AM3920" s="17">
        <f t="shared" ca="1" si="1079"/>
        <v>334</v>
      </c>
      <c r="AN3920" s="18" t="str">
        <f>IFERROR(VLOOKUP(R3920*1,'[1]Ordenes de Servicio'!G:K,5,0),"No Cruza")</f>
        <v>No Cruza</v>
      </c>
      <c r="AO3920" s="17">
        <f t="shared" ca="1" si="1080"/>
        <v>7</v>
      </c>
      <c r="AP3920" s="17">
        <f t="shared" si="1081"/>
        <v>27</v>
      </c>
      <c r="AQ3920" s="17">
        <f t="shared" si="1082"/>
        <v>12</v>
      </c>
      <c r="AR3920" s="17">
        <f t="shared" si="1083"/>
        <v>2019</v>
      </c>
      <c r="AS3920" s="17">
        <f t="shared" ca="1" si="1084"/>
        <v>334</v>
      </c>
      <c r="AT3920" s="17" t="str">
        <f t="shared" ca="1" si="1087"/>
        <v>No</v>
      </c>
      <c r="AU3920" s="17">
        <f t="shared" si="1085"/>
        <v>0</v>
      </c>
      <c r="AV3920" s="17" t="str">
        <f>+VLOOKUP(B3920,[1]Cruces!S:T,2,0)</f>
        <v>4. Presupuesto de Obra</v>
      </c>
    </row>
    <row r="3921" spans="1:48" hidden="1" x14ac:dyDescent="0.25">
      <c r="A3921" s="22" t="s">
        <v>6893</v>
      </c>
      <c r="B3921" t="s">
        <v>54</v>
      </c>
      <c r="C3921">
        <v>0</v>
      </c>
      <c r="D3921">
        <v>0</v>
      </c>
      <c r="E3921" t="s">
        <v>55</v>
      </c>
      <c r="F3921" t="s">
        <v>107</v>
      </c>
      <c r="G3921" t="s">
        <v>6894</v>
      </c>
      <c r="H3921">
        <v>3012413425</v>
      </c>
      <c r="I3921" t="s">
        <v>116</v>
      </c>
      <c r="J3921" t="s">
        <v>59</v>
      </c>
      <c r="K3921" t="s">
        <v>6895</v>
      </c>
      <c r="L3921" t="s">
        <v>145</v>
      </c>
      <c r="M3921" t="s">
        <v>146</v>
      </c>
      <c r="N3921" t="s">
        <v>62</v>
      </c>
      <c r="O3921">
        <v>20200123</v>
      </c>
      <c r="P3921">
        <v>20200129</v>
      </c>
      <c r="Q3921">
        <v>1210</v>
      </c>
      <c r="R3921">
        <v>27124196</v>
      </c>
      <c r="S3921" t="s">
        <v>100</v>
      </c>
      <c r="T3921" t="s">
        <v>63</v>
      </c>
      <c r="U3921" t="s">
        <v>91</v>
      </c>
      <c r="V3921" s="17">
        <f t="shared" si="1086"/>
        <v>300</v>
      </c>
      <c r="W3921">
        <v>300000</v>
      </c>
      <c r="X3921" t="s">
        <v>64</v>
      </c>
      <c r="Y3921" t="s">
        <v>65</v>
      </c>
      <c r="Z3921">
        <v>20200129</v>
      </c>
      <c r="AA3921" t="s">
        <v>101</v>
      </c>
      <c r="AB3921" s="17">
        <v>1</v>
      </c>
      <c r="AC3921" s="17" t="str">
        <f>IFERROR(VLOOKUP(A3921,[1]Cruces!AJ:AK,2,0),VLOOKUP(CONCATENATE(X3921,AA3921),[1]Cruces!G:H,2,0))</f>
        <v>Solicitud de Obra</v>
      </c>
      <c r="AD3921" s="17">
        <f t="shared" si="1072"/>
        <v>23</v>
      </c>
      <c r="AE3921" s="17">
        <f t="shared" si="1073"/>
        <v>1</v>
      </c>
      <c r="AF3921" s="17">
        <f t="shared" si="1074"/>
        <v>2020</v>
      </c>
      <c r="AG3921" s="17" t="str">
        <f>IFERROR(VLOOKUP(MID(A3921,2,4)*1,[1]Cruces!K:L,2,0),"Verificar")</f>
        <v>Atlántico Sur</v>
      </c>
      <c r="AH3921" s="17">
        <f t="shared" ca="1" si="1075"/>
        <v>307</v>
      </c>
      <c r="AI3921" s="17" t="str">
        <f>IFERROR(VLOOKUP(U3921,[1]Cruces!$O$1:$P$6,2,0),"Sin Orden")</f>
        <v>Resuelta</v>
      </c>
      <c r="AJ3921" s="17">
        <f t="shared" si="1076"/>
        <v>29</v>
      </c>
      <c r="AK3921" s="17">
        <f t="shared" si="1077"/>
        <v>1</v>
      </c>
      <c r="AL3921" s="17">
        <f t="shared" si="1078"/>
        <v>2020</v>
      </c>
      <c r="AM3921" s="17">
        <f t="shared" ca="1" si="1079"/>
        <v>301</v>
      </c>
      <c r="AN3921" s="18" t="str">
        <f>IFERROR(VLOOKUP(R3921*1,'[1]Ordenes de Servicio'!G:K,5,0),"No Cruza")</f>
        <v>No Cruza</v>
      </c>
      <c r="AO3921" s="17">
        <f t="shared" ca="1" si="1080"/>
        <v>6</v>
      </c>
      <c r="AP3921" s="17">
        <f t="shared" si="1081"/>
        <v>29</v>
      </c>
      <c r="AQ3921" s="17">
        <f t="shared" si="1082"/>
        <v>1</v>
      </c>
      <c r="AR3921" s="17">
        <f t="shared" si="1083"/>
        <v>2020</v>
      </c>
      <c r="AS3921" s="17">
        <f t="shared" ca="1" si="1084"/>
        <v>301</v>
      </c>
      <c r="AT3921" s="17" t="str">
        <f t="shared" ca="1" si="1087"/>
        <v>No</v>
      </c>
      <c r="AU3921" s="17">
        <f t="shared" si="1085"/>
        <v>0</v>
      </c>
      <c r="AV3921" s="17" t="str">
        <f>+VLOOKUP(B3921,[1]Cruces!S:T,2,0)</f>
        <v>4. Presupuesto de Obra</v>
      </c>
    </row>
    <row r="3922" spans="1:48" hidden="1" x14ac:dyDescent="0.25">
      <c r="A3922" s="22" t="s">
        <v>10494</v>
      </c>
      <c r="B3922" t="s">
        <v>6595</v>
      </c>
      <c r="C3922">
        <v>0</v>
      </c>
      <c r="D3922">
        <v>0</v>
      </c>
      <c r="E3922" t="s">
        <v>55</v>
      </c>
      <c r="F3922" t="s">
        <v>120</v>
      </c>
      <c r="G3922" t="s">
        <v>10495</v>
      </c>
      <c r="H3922">
        <v>3217882740</v>
      </c>
      <c r="I3922" t="s">
        <v>71</v>
      </c>
      <c r="J3922" t="s">
        <v>59</v>
      </c>
      <c r="K3922" t="s">
        <v>10496</v>
      </c>
      <c r="L3922" t="s">
        <v>122</v>
      </c>
      <c r="M3922" t="s">
        <v>123</v>
      </c>
      <c r="N3922" t="s">
        <v>6600</v>
      </c>
      <c r="O3922">
        <v>20200504</v>
      </c>
      <c r="P3922">
        <v>20200505</v>
      </c>
      <c r="Q3922">
        <v>9510</v>
      </c>
      <c r="R3922">
        <v>27405026</v>
      </c>
      <c r="S3922" t="s">
        <v>6601</v>
      </c>
      <c r="T3922" t="s">
        <v>63</v>
      </c>
      <c r="U3922" t="s">
        <v>91</v>
      </c>
      <c r="V3922" s="17">
        <f t="shared" si="1086"/>
        <v>3</v>
      </c>
      <c r="W3922">
        <v>3000</v>
      </c>
      <c r="X3922" t="s">
        <v>7065</v>
      </c>
      <c r="Y3922" t="s">
        <v>6595</v>
      </c>
      <c r="Z3922">
        <v>20200505</v>
      </c>
      <c r="AA3922" t="s">
        <v>1947</v>
      </c>
      <c r="AB3922" s="17">
        <v>1</v>
      </c>
      <c r="AC3922" s="17" t="str">
        <f>IFERROR(VLOOKUP(A3922,[1]Cruces!AJ:AK,2,0),VLOOKUP(CONCATENATE(X3922,AA3922),[1]Cruces!G:H,2,0))</f>
        <v>Solicitud por BT</v>
      </c>
      <c r="AD3922" s="17">
        <f t="shared" si="1072"/>
        <v>4</v>
      </c>
      <c r="AE3922" s="17">
        <f t="shared" si="1073"/>
        <v>5</v>
      </c>
      <c r="AF3922" s="17">
        <f t="shared" si="1074"/>
        <v>2020</v>
      </c>
      <c r="AG3922" s="17" t="str">
        <f>IFERROR(VLOOKUP(MID(A3922,2,4)*1,[1]Cruces!K:L,2,0),"Verificar")</f>
        <v>Atlántico Norte</v>
      </c>
      <c r="AH3922" s="17">
        <f t="shared" ca="1" si="1075"/>
        <v>205</v>
      </c>
      <c r="AI3922" s="17" t="str">
        <f>IFERROR(VLOOKUP(U3922,[1]Cruces!$O$1:$P$6,2,0),"Sin Orden")</f>
        <v>Resuelta</v>
      </c>
      <c r="AJ3922" s="17">
        <f t="shared" si="1076"/>
        <v>5</v>
      </c>
      <c r="AK3922" s="17">
        <f t="shared" si="1077"/>
        <v>5</v>
      </c>
      <c r="AL3922" s="17">
        <f t="shared" si="1078"/>
        <v>2020</v>
      </c>
      <c r="AM3922" s="17">
        <f t="shared" ca="1" si="1079"/>
        <v>204</v>
      </c>
      <c r="AN3922" s="18" t="str">
        <f>IFERROR(VLOOKUP(R3922*1,'[1]Ordenes de Servicio'!G:K,5,0),"No Cruza")</f>
        <v>No Cruza</v>
      </c>
      <c r="AO3922" s="17">
        <f t="shared" ca="1" si="1080"/>
        <v>1</v>
      </c>
      <c r="AP3922" s="17">
        <f t="shared" si="1081"/>
        <v>5</v>
      </c>
      <c r="AQ3922" s="17">
        <f t="shared" si="1082"/>
        <v>5</v>
      </c>
      <c r="AR3922" s="17">
        <f t="shared" si="1083"/>
        <v>2020</v>
      </c>
      <c r="AS3922" s="17">
        <f t="shared" ca="1" si="1084"/>
        <v>204</v>
      </c>
      <c r="AT3922" s="17" t="str">
        <f t="shared" ca="1" si="1087"/>
        <v>No</v>
      </c>
      <c r="AU3922" s="17">
        <f t="shared" si="1085"/>
        <v>0</v>
      </c>
      <c r="AV3922" s="17" t="str">
        <f>+VLOOKUP(B3922,[1]Cruces!S:T,2,0)</f>
        <v>7. Ejecución en Campo OS BT</v>
      </c>
    </row>
    <row r="3923" spans="1:48" hidden="1" x14ac:dyDescent="0.25">
      <c r="A3923" s="22" t="s">
        <v>6896</v>
      </c>
      <c r="B3923" t="s">
        <v>54</v>
      </c>
      <c r="C3923">
        <v>0</v>
      </c>
      <c r="D3923">
        <v>0</v>
      </c>
      <c r="E3923" t="s">
        <v>55</v>
      </c>
      <c r="F3923" t="s">
        <v>81</v>
      </c>
      <c r="G3923" t="s">
        <v>6897</v>
      </c>
      <c r="H3923">
        <v>3107309535</v>
      </c>
      <c r="I3923" t="s">
        <v>71</v>
      </c>
      <c r="J3923" t="s">
        <v>59</v>
      </c>
      <c r="K3923" t="s">
        <v>6898</v>
      </c>
      <c r="L3923" t="s">
        <v>85</v>
      </c>
      <c r="M3923" t="s">
        <v>86</v>
      </c>
      <c r="N3923" t="s">
        <v>62</v>
      </c>
      <c r="O3923">
        <v>20200227</v>
      </c>
      <c r="P3923">
        <v>20200228</v>
      </c>
      <c r="Q3923">
        <v>3410</v>
      </c>
      <c r="R3923">
        <v>27218532</v>
      </c>
      <c r="S3923" t="s">
        <v>100</v>
      </c>
      <c r="T3923" t="s">
        <v>63</v>
      </c>
      <c r="U3923" t="s">
        <v>91</v>
      </c>
      <c r="V3923" s="17">
        <f t="shared" si="1086"/>
        <v>25</v>
      </c>
      <c r="W3923">
        <v>25000</v>
      </c>
      <c r="X3923" t="s">
        <v>64</v>
      </c>
      <c r="Y3923" t="s">
        <v>65</v>
      </c>
      <c r="Z3923">
        <v>20200228</v>
      </c>
      <c r="AA3923" t="s">
        <v>176</v>
      </c>
      <c r="AB3923" s="17">
        <v>1</v>
      </c>
      <c r="AC3923" s="17" t="str">
        <f>IFERROR(VLOOKUP(A3923,[1]Cruces!AJ:AK,2,0),VLOOKUP(CONCATENATE(X3923,AA3923),[1]Cruces!G:H,2,0))</f>
        <v>Solicitud de Obra</v>
      </c>
      <c r="AD3923" s="17">
        <f t="shared" si="1072"/>
        <v>27</v>
      </c>
      <c r="AE3923" s="17">
        <f t="shared" si="1073"/>
        <v>2</v>
      </c>
      <c r="AF3923" s="17">
        <f t="shared" si="1074"/>
        <v>2020</v>
      </c>
      <c r="AG3923" s="17" t="str">
        <f>IFERROR(VLOOKUP(MID(A3923,2,4)*1,[1]Cruces!K:L,2,0),"Verificar")</f>
        <v>Magdalena</v>
      </c>
      <c r="AH3923" s="17">
        <f t="shared" ca="1" si="1075"/>
        <v>272</v>
      </c>
      <c r="AI3923" s="17" t="str">
        <f>IFERROR(VLOOKUP(U3923,[1]Cruces!$O$1:$P$6,2,0),"Sin Orden")</f>
        <v>Resuelta</v>
      </c>
      <c r="AJ3923" s="17">
        <f t="shared" si="1076"/>
        <v>28</v>
      </c>
      <c r="AK3923" s="17">
        <f t="shared" si="1077"/>
        <v>2</v>
      </c>
      <c r="AL3923" s="17">
        <f t="shared" si="1078"/>
        <v>2020</v>
      </c>
      <c r="AM3923" s="17">
        <f t="shared" ca="1" si="1079"/>
        <v>271</v>
      </c>
      <c r="AN3923" s="18" t="str">
        <f>IFERROR(VLOOKUP(R3923*1,'[1]Ordenes de Servicio'!G:K,5,0),"No Cruza")</f>
        <v>No Cruza</v>
      </c>
      <c r="AO3923" s="17">
        <f t="shared" ca="1" si="1080"/>
        <v>1</v>
      </c>
      <c r="AP3923" s="17">
        <f t="shared" si="1081"/>
        <v>28</v>
      </c>
      <c r="AQ3923" s="17">
        <f t="shared" si="1082"/>
        <v>2</v>
      </c>
      <c r="AR3923" s="17">
        <f t="shared" si="1083"/>
        <v>2020</v>
      </c>
      <c r="AS3923" s="17">
        <f t="shared" ca="1" si="1084"/>
        <v>271</v>
      </c>
      <c r="AT3923" s="17" t="str">
        <f t="shared" ca="1" si="1087"/>
        <v>No</v>
      </c>
      <c r="AU3923" s="17">
        <f t="shared" si="1085"/>
        <v>0</v>
      </c>
      <c r="AV3923" s="17" t="str">
        <f>+VLOOKUP(B3923,[1]Cruces!S:T,2,0)</f>
        <v>4. Presupuesto de Obra</v>
      </c>
    </row>
    <row r="3924" spans="1:48" hidden="1" x14ac:dyDescent="0.25">
      <c r="A3924" s="22" t="s">
        <v>10497</v>
      </c>
      <c r="B3924" t="s">
        <v>6595</v>
      </c>
      <c r="C3924">
        <v>0</v>
      </c>
      <c r="D3924">
        <v>0</v>
      </c>
      <c r="E3924" t="s">
        <v>55</v>
      </c>
      <c r="F3924" t="s">
        <v>56</v>
      </c>
      <c r="G3924" t="s">
        <v>10498</v>
      </c>
      <c r="H3924">
        <v>3005204662</v>
      </c>
      <c r="I3924" t="s">
        <v>71</v>
      </c>
      <c r="J3924" t="s">
        <v>59</v>
      </c>
      <c r="K3924" t="s">
        <v>97</v>
      </c>
      <c r="L3924" t="s">
        <v>7295</v>
      </c>
      <c r="M3924" t="s">
        <v>7296</v>
      </c>
      <c r="N3924" t="s">
        <v>6600</v>
      </c>
      <c r="O3924">
        <v>20200318</v>
      </c>
      <c r="P3924">
        <v>20200325</v>
      </c>
      <c r="Q3924">
        <v>1110</v>
      </c>
      <c r="R3924">
        <v>27276421</v>
      </c>
      <c r="S3924" t="s">
        <v>6601</v>
      </c>
      <c r="T3924" t="s">
        <v>63</v>
      </c>
      <c r="U3924" t="s">
        <v>91</v>
      </c>
      <c r="V3924" s="17">
        <f t="shared" si="1086"/>
        <v>3</v>
      </c>
      <c r="W3924">
        <v>3000</v>
      </c>
      <c r="X3924" t="s">
        <v>7065</v>
      </c>
      <c r="Y3924" t="s">
        <v>6595</v>
      </c>
      <c r="Z3924">
        <v>20200325</v>
      </c>
      <c r="AA3924" t="s">
        <v>1947</v>
      </c>
      <c r="AB3924" s="17">
        <v>1</v>
      </c>
      <c r="AC3924" s="17" t="str">
        <f>IFERROR(VLOOKUP(A3924,[1]Cruces!AJ:AK,2,0),VLOOKUP(CONCATENATE(X3924,AA3924),[1]Cruces!G:H,2,0))</f>
        <v>Solicitud por BT</v>
      </c>
      <c r="AD3924" s="17">
        <f t="shared" si="1072"/>
        <v>18</v>
      </c>
      <c r="AE3924" s="17">
        <f t="shared" si="1073"/>
        <v>3</v>
      </c>
      <c r="AF3924" s="17">
        <f t="shared" si="1074"/>
        <v>2020</v>
      </c>
      <c r="AG3924" s="17" t="str">
        <f>IFERROR(VLOOKUP(MID(A3924,2,4)*1,[1]Cruces!K:L,2,0),"Verificar")</f>
        <v>Atlántico Norte</v>
      </c>
      <c r="AH3924" s="17">
        <f t="shared" ca="1" si="1075"/>
        <v>252</v>
      </c>
      <c r="AI3924" s="17" t="str">
        <f>IFERROR(VLOOKUP(U3924,[1]Cruces!$O$1:$P$6,2,0),"Sin Orden")</f>
        <v>Resuelta</v>
      </c>
      <c r="AJ3924" s="17">
        <f t="shared" si="1076"/>
        <v>25</v>
      </c>
      <c r="AK3924" s="17">
        <f t="shared" si="1077"/>
        <v>3</v>
      </c>
      <c r="AL3924" s="17">
        <f t="shared" si="1078"/>
        <v>2020</v>
      </c>
      <c r="AM3924" s="17">
        <f t="shared" ca="1" si="1079"/>
        <v>245</v>
      </c>
      <c r="AN3924" s="18" t="str">
        <f>IFERROR(VLOOKUP(R3924*1,'[1]Ordenes de Servicio'!G:K,5,0),"No Cruza")</f>
        <v>No Cruza</v>
      </c>
      <c r="AO3924" s="17">
        <f t="shared" ca="1" si="1080"/>
        <v>7</v>
      </c>
      <c r="AP3924" s="17">
        <f t="shared" si="1081"/>
        <v>25</v>
      </c>
      <c r="AQ3924" s="17">
        <f t="shared" si="1082"/>
        <v>3</v>
      </c>
      <c r="AR3924" s="17">
        <f t="shared" si="1083"/>
        <v>2020</v>
      </c>
      <c r="AS3924" s="17">
        <f t="shared" ca="1" si="1084"/>
        <v>245</v>
      </c>
      <c r="AT3924" s="17" t="str">
        <f t="shared" ca="1" si="1087"/>
        <v>No</v>
      </c>
      <c r="AU3924" s="17">
        <f t="shared" si="1085"/>
        <v>0</v>
      </c>
      <c r="AV3924" s="17" t="str">
        <f>+VLOOKUP(B3924,[1]Cruces!S:T,2,0)</f>
        <v>7. Ejecución en Campo OS BT</v>
      </c>
    </row>
    <row r="3925" spans="1:48" hidden="1" x14ac:dyDescent="0.25">
      <c r="A3925" s="22" t="s">
        <v>10499</v>
      </c>
      <c r="B3925" t="s">
        <v>6595</v>
      </c>
      <c r="C3925">
        <v>0</v>
      </c>
      <c r="D3925">
        <v>0</v>
      </c>
      <c r="E3925" t="s">
        <v>55</v>
      </c>
      <c r="F3925" t="s">
        <v>69</v>
      </c>
      <c r="G3925" t="s">
        <v>10500</v>
      </c>
      <c r="H3925">
        <v>3728026</v>
      </c>
      <c r="I3925" t="s">
        <v>71</v>
      </c>
      <c r="J3925" t="s">
        <v>59</v>
      </c>
      <c r="K3925">
        <v>6634192</v>
      </c>
      <c r="L3925" t="s">
        <v>501</v>
      </c>
      <c r="M3925" t="s">
        <v>502</v>
      </c>
      <c r="N3925" t="s">
        <v>6600</v>
      </c>
      <c r="O3925">
        <v>20201014</v>
      </c>
      <c r="P3925">
        <v>20201015</v>
      </c>
      <c r="Q3925">
        <v>9510</v>
      </c>
      <c r="R3925">
        <v>28232158</v>
      </c>
      <c r="S3925" t="s">
        <v>6601</v>
      </c>
      <c r="T3925" t="s">
        <v>63</v>
      </c>
      <c r="U3925" t="s">
        <v>91</v>
      </c>
      <c r="V3925" s="17">
        <f t="shared" si="1086"/>
        <v>3</v>
      </c>
      <c r="W3925">
        <v>3000</v>
      </c>
      <c r="X3925" t="s">
        <v>7065</v>
      </c>
      <c r="Y3925" t="s">
        <v>6595</v>
      </c>
      <c r="Z3925">
        <v>20201015</v>
      </c>
      <c r="AA3925" t="s">
        <v>1947</v>
      </c>
      <c r="AB3925" s="17">
        <v>1</v>
      </c>
      <c r="AC3925" s="17" t="str">
        <f>IFERROR(VLOOKUP(A3925,[1]Cruces!AJ:AK,2,0),VLOOKUP(CONCATENATE(X3925,AA3925),[1]Cruces!G:H,2,0))</f>
        <v>Solicitud por BT</v>
      </c>
      <c r="AD3925" s="17">
        <f t="shared" si="1072"/>
        <v>14</v>
      </c>
      <c r="AE3925" s="17">
        <f t="shared" si="1073"/>
        <v>10</v>
      </c>
      <c r="AF3925" s="17">
        <f t="shared" si="1074"/>
        <v>2020</v>
      </c>
      <c r="AG3925" s="17" t="str">
        <f>IFERROR(VLOOKUP(MID(A3925,2,4)*1,[1]Cruces!K:L,2,0),"Verificar")</f>
        <v>Atlántico Norte</v>
      </c>
      <c r="AH3925" s="17">
        <f t="shared" ca="1" si="1075"/>
        <v>42</v>
      </c>
      <c r="AI3925" s="17" t="str">
        <f>IFERROR(VLOOKUP(U3925,[1]Cruces!$O$1:$P$6,2,0),"Sin Orden")</f>
        <v>Resuelta</v>
      </c>
      <c r="AJ3925" s="17">
        <f t="shared" si="1076"/>
        <v>15</v>
      </c>
      <c r="AK3925" s="17">
        <f t="shared" si="1077"/>
        <v>10</v>
      </c>
      <c r="AL3925" s="17">
        <f t="shared" si="1078"/>
        <v>2020</v>
      </c>
      <c r="AM3925" s="17">
        <f t="shared" ca="1" si="1079"/>
        <v>41</v>
      </c>
      <c r="AN3925" s="18" t="str">
        <f>IFERROR(VLOOKUP(R3925*1,'[1]Ordenes de Servicio'!G:K,5,0),"No Cruza")</f>
        <v>No Cruza</v>
      </c>
      <c r="AO3925" s="17">
        <f t="shared" ca="1" si="1080"/>
        <v>1</v>
      </c>
      <c r="AP3925" s="17">
        <f t="shared" si="1081"/>
        <v>15</v>
      </c>
      <c r="AQ3925" s="17">
        <f t="shared" si="1082"/>
        <v>10</v>
      </c>
      <c r="AR3925" s="17">
        <f t="shared" si="1083"/>
        <v>2020</v>
      </c>
      <c r="AS3925" s="17">
        <f t="shared" ca="1" si="1084"/>
        <v>41</v>
      </c>
      <c r="AT3925" s="17" t="str">
        <f t="shared" ca="1" si="1087"/>
        <v>No</v>
      </c>
      <c r="AU3925" s="17">
        <f t="shared" si="1085"/>
        <v>0</v>
      </c>
      <c r="AV3925" s="17" t="str">
        <f>+VLOOKUP(B3925,[1]Cruces!S:T,2,0)</f>
        <v>7. Ejecución en Campo OS BT</v>
      </c>
    </row>
    <row r="3926" spans="1:48" hidden="1" x14ac:dyDescent="0.25">
      <c r="A3926" s="22" t="s">
        <v>6899</v>
      </c>
      <c r="B3926" t="s">
        <v>68</v>
      </c>
      <c r="C3926">
        <v>0</v>
      </c>
      <c r="D3926">
        <v>0</v>
      </c>
      <c r="E3926" t="s">
        <v>55</v>
      </c>
      <c r="F3926" t="s">
        <v>932</v>
      </c>
      <c r="G3926" t="s">
        <v>6900</v>
      </c>
      <c r="H3926">
        <v>3176576386</v>
      </c>
      <c r="I3926" t="s">
        <v>116</v>
      </c>
      <c r="J3926" t="s">
        <v>59</v>
      </c>
      <c r="K3926" t="s">
        <v>6901</v>
      </c>
      <c r="L3926" t="s">
        <v>1116</v>
      </c>
      <c r="M3926" t="s">
        <v>1117</v>
      </c>
      <c r="N3926" t="s">
        <v>75</v>
      </c>
      <c r="O3926">
        <v>20200820</v>
      </c>
      <c r="P3926">
        <v>20200924</v>
      </c>
      <c r="Q3926">
        <v>3460</v>
      </c>
      <c r="R3926">
        <v>28043051</v>
      </c>
      <c r="S3926" t="s">
        <v>100</v>
      </c>
      <c r="T3926" t="s">
        <v>63</v>
      </c>
      <c r="U3926" t="s">
        <v>91</v>
      </c>
      <c r="V3926" s="17">
        <f t="shared" si="1086"/>
        <v>225</v>
      </c>
      <c r="W3926">
        <v>225000</v>
      </c>
      <c r="X3926" t="s">
        <v>64</v>
      </c>
      <c r="Y3926" t="s">
        <v>136</v>
      </c>
      <c r="Z3926">
        <v>20200925</v>
      </c>
      <c r="AA3926" t="s">
        <v>78</v>
      </c>
      <c r="AB3926" s="17">
        <v>1</v>
      </c>
      <c r="AC3926" s="17" t="str">
        <f>IFERROR(VLOOKUP(A3926,[1]Cruces!AJ:AK,2,0),VLOOKUP(CONCATENATE(X3926,AA3926),[1]Cruces!G:H,2,0))</f>
        <v>Solicitud de Obra</v>
      </c>
      <c r="AD3926" s="17">
        <f t="shared" si="1072"/>
        <v>20</v>
      </c>
      <c r="AE3926" s="17">
        <f t="shared" si="1073"/>
        <v>8</v>
      </c>
      <c r="AF3926" s="17">
        <f t="shared" si="1074"/>
        <v>2020</v>
      </c>
      <c r="AG3926" s="17" t="str">
        <f>IFERROR(VLOOKUP(MID(A3926,2,4)*1,[1]Cruces!K:L,2,0),"Verificar")</f>
        <v>Magdalena</v>
      </c>
      <c r="AH3926" s="17">
        <f t="shared" ca="1" si="1075"/>
        <v>97</v>
      </c>
      <c r="AI3926" s="17" t="str">
        <f>IFERROR(VLOOKUP(U3926,[1]Cruces!$O$1:$P$6,2,0),"Sin Orden")</f>
        <v>Resuelta</v>
      </c>
      <c r="AJ3926" s="17">
        <f t="shared" si="1076"/>
        <v>25</v>
      </c>
      <c r="AK3926" s="17">
        <f t="shared" si="1077"/>
        <v>9</v>
      </c>
      <c r="AL3926" s="17">
        <f t="shared" si="1078"/>
        <v>2020</v>
      </c>
      <c r="AM3926" s="17">
        <f t="shared" ca="1" si="1079"/>
        <v>61</v>
      </c>
      <c r="AN3926" s="18" t="str">
        <f>IFERROR(VLOOKUP(R3926*1,'[1]Ordenes de Servicio'!G:K,5,0),"No Cruza")</f>
        <v>No Cruza</v>
      </c>
      <c r="AO3926" s="17">
        <f t="shared" ca="1" si="1080"/>
        <v>36</v>
      </c>
      <c r="AP3926" s="17">
        <f t="shared" si="1081"/>
        <v>24</v>
      </c>
      <c r="AQ3926" s="17">
        <f t="shared" si="1082"/>
        <v>9</v>
      </c>
      <c r="AR3926" s="17">
        <f t="shared" si="1083"/>
        <v>2020</v>
      </c>
      <c r="AS3926" s="17">
        <f t="shared" ca="1" si="1084"/>
        <v>62</v>
      </c>
      <c r="AT3926" s="17" t="str">
        <f t="shared" ca="1" si="1087"/>
        <v>No</v>
      </c>
      <c r="AU3926" s="17">
        <f t="shared" si="1085"/>
        <v>1</v>
      </c>
      <c r="AV3926" s="17" t="str">
        <f>+VLOOKUP(B3926,[1]Cruces!S:T,2,0)</f>
        <v>5. Consultoría / Adjudicación</v>
      </c>
    </row>
    <row r="3927" spans="1:48" hidden="1" x14ac:dyDescent="0.25">
      <c r="A3927" s="22" t="s">
        <v>6902</v>
      </c>
      <c r="B3927" t="s">
        <v>54</v>
      </c>
      <c r="C3927">
        <v>0</v>
      </c>
      <c r="D3927">
        <v>0</v>
      </c>
      <c r="E3927" t="s">
        <v>55</v>
      </c>
      <c r="F3927" t="s">
        <v>232</v>
      </c>
      <c r="G3927" t="s">
        <v>6903</v>
      </c>
      <c r="H3927">
        <v>0</v>
      </c>
      <c r="I3927" t="s">
        <v>71</v>
      </c>
      <c r="J3927" t="s">
        <v>59</v>
      </c>
      <c r="K3927" t="s">
        <v>6904</v>
      </c>
      <c r="L3927" t="s">
        <v>111</v>
      </c>
      <c r="M3927" t="s">
        <v>112</v>
      </c>
      <c r="N3927" t="s">
        <v>62</v>
      </c>
      <c r="O3927">
        <v>20171123</v>
      </c>
      <c r="P3927">
        <v>20171128</v>
      </c>
      <c r="Q3927">
        <v>7541</v>
      </c>
      <c r="R3927">
        <v>24477823</v>
      </c>
      <c r="S3927" t="s">
        <v>100</v>
      </c>
      <c r="T3927" t="s">
        <v>63</v>
      </c>
      <c r="U3927" t="s">
        <v>91</v>
      </c>
      <c r="V3927" s="17">
        <f t="shared" si="1086"/>
        <v>10</v>
      </c>
      <c r="W3927">
        <v>10000</v>
      </c>
      <c r="X3927" t="s">
        <v>64</v>
      </c>
      <c r="Y3927" t="s">
        <v>65</v>
      </c>
      <c r="Z3927">
        <v>20171128</v>
      </c>
      <c r="AA3927" t="s">
        <v>78</v>
      </c>
      <c r="AB3927" s="17">
        <v>1</v>
      </c>
      <c r="AC3927" s="17" t="str">
        <f>IFERROR(VLOOKUP(A3927,[1]Cruces!AJ:AK,2,0),VLOOKUP(CONCATENATE(X3927,AA3927),[1]Cruces!G:H,2,0))</f>
        <v>Solicitud de Obra</v>
      </c>
      <c r="AD3927" s="17">
        <f t="shared" si="1072"/>
        <v>23</v>
      </c>
      <c r="AE3927" s="17">
        <f t="shared" si="1073"/>
        <v>11</v>
      </c>
      <c r="AF3927" s="17">
        <f t="shared" si="1074"/>
        <v>2017</v>
      </c>
      <c r="AG3927" s="17" t="str">
        <f>IFERROR(VLOOKUP(MID(A3927,2,4)*1,[1]Cruces!K:L,2,0),"Verificar")</f>
        <v>Atlántico Sur</v>
      </c>
      <c r="AH3927" s="17">
        <f t="shared" ca="1" si="1075"/>
        <v>1098</v>
      </c>
      <c r="AI3927" s="17" t="str">
        <f>IFERROR(VLOOKUP(U3927,[1]Cruces!$O$1:$P$6,2,0),"Sin Orden")</f>
        <v>Resuelta</v>
      </c>
      <c r="AJ3927" s="17">
        <f t="shared" si="1076"/>
        <v>28</v>
      </c>
      <c r="AK3927" s="17">
        <f t="shared" si="1077"/>
        <v>11</v>
      </c>
      <c r="AL3927" s="17">
        <f t="shared" si="1078"/>
        <v>2017</v>
      </c>
      <c r="AM3927" s="17">
        <f t="shared" ca="1" si="1079"/>
        <v>1093</v>
      </c>
      <c r="AN3927" s="18" t="str">
        <f>IFERROR(VLOOKUP(R3927*1,'[1]Ordenes de Servicio'!G:K,5,0),"No Cruza")</f>
        <v>No Cruza</v>
      </c>
      <c r="AO3927" s="17">
        <f t="shared" ca="1" si="1080"/>
        <v>5</v>
      </c>
      <c r="AP3927" s="17">
        <f t="shared" si="1081"/>
        <v>28</v>
      </c>
      <c r="AQ3927" s="17">
        <f t="shared" si="1082"/>
        <v>11</v>
      </c>
      <c r="AR3927" s="17">
        <f t="shared" si="1083"/>
        <v>2017</v>
      </c>
      <c r="AS3927" s="17">
        <f t="shared" ca="1" si="1084"/>
        <v>1093</v>
      </c>
      <c r="AT3927" s="17" t="str">
        <f t="shared" ca="1" si="1087"/>
        <v>Si</v>
      </c>
      <c r="AU3927" s="17">
        <f t="shared" si="1085"/>
        <v>0</v>
      </c>
      <c r="AV3927" s="17" t="str">
        <f>+VLOOKUP(B3927,[1]Cruces!S:T,2,0)</f>
        <v>4. Presupuesto de Obra</v>
      </c>
    </row>
    <row r="3928" spans="1:48" hidden="1" x14ac:dyDescent="0.25">
      <c r="A3928" s="22" t="s">
        <v>10501</v>
      </c>
      <c r="B3928" t="s">
        <v>6595</v>
      </c>
      <c r="C3928">
        <v>0</v>
      </c>
      <c r="D3928">
        <v>0</v>
      </c>
      <c r="E3928" t="s">
        <v>55</v>
      </c>
      <c r="F3928" t="s">
        <v>56</v>
      </c>
      <c r="G3928" t="s">
        <v>10502</v>
      </c>
      <c r="H3928">
        <v>3106318651</v>
      </c>
      <c r="I3928" t="s">
        <v>71</v>
      </c>
      <c r="J3928" t="s">
        <v>59</v>
      </c>
      <c r="K3928" t="s">
        <v>10503</v>
      </c>
      <c r="L3928" t="s">
        <v>8791</v>
      </c>
      <c r="M3928" t="s">
        <v>8792</v>
      </c>
      <c r="N3928" t="s">
        <v>6600</v>
      </c>
      <c r="O3928">
        <v>20191031</v>
      </c>
      <c r="P3928">
        <v>20191105</v>
      </c>
      <c r="Q3928">
        <v>1170</v>
      </c>
      <c r="R3928">
        <v>27626585</v>
      </c>
      <c r="S3928" t="s">
        <v>6601</v>
      </c>
      <c r="T3928" t="s">
        <v>63</v>
      </c>
      <c r="U3928" t="s">
        <v>91</v>
      </c>
      <c r="V3928" s="17">
        <f t="shared" si="1086"/>
        <v>9</v>
      </c>
      <c r="W3928">
        <v>9000</v>
      </c>
      <c r="X3928" t="s">
        <v>7065</v>
      </c>
      <c r="Y3928" t="s">
        <v>6595</v>
      </c>
      <c r="Z3928">
        <v>20191105</v>
      </c>
      <c r="AA3928" t="s">
        <v>1947</v>
      </c>
      <c r="AB3928" s="17">
        <v>1</v>
      </c>
      <c r="AC3928" s="17" t="str">
        <f>IFERROR(VLOOKUP(A3928,[1]Cruces!AJ:AK,2,0),VLOOKUP(CONCATENATE(X3928,AA3928),[1]Cruces!G:H,2,0))</f>
        <v>Solicitud por BT</v>
      </c>
      <c r="AD3928" s="17">
        <f t="shared" si="1072"/>
        <v>31</v>
      </c>
      <c r="AE3928" s="17">
        <f t="shared" si="1073"/>
        <v>10</v>
      </c>
      <c r="AF3928" s="17">
        <f t="shared" si="1074"/>
        <v>2019</v>
      </c>
      <c r="AG3928" s="17" t="str">
        <f>IFERROR(VLOOKUP(MID(A3928,2,4)*1,[1]Cruces!K:L,2,0),"Verificar")</f>
        <v>Atlántico Norte</v>
      </c>
      <c r="AH3928" s="17">
        <f t="shared" ca="1" si="1075"/>
        <v>391</v>
      </c>
      <c r="AI3928" s="17" t="str">
        <f>IFERROR(VLOOKUP(U3928,[1]Cruces!$O$1:$P$6,2,0),"Sin Orden")</f>
        <v>Resuelta</v>
      </c>
      <c r="AJ3928" s="17">
        <f t="shared" si="1076"/>
        <v>5</v>
      </c>
      <c r="AK3928" s="17">
        <f t="shared" si="1077"/>
        <v>11</v>
      </c>
      <c r="AL3928" s="17">
        <f t="shared" si="1078"/>
        <v>2019</v>
      </c>
      <c r="AM3928" s="17">
        <f t="shared" ca="1" si="1079"/>
        <v>386</v>
      </c>
      <c r="AN3928" s="18" t="str">
        <f>IFERROR(VLOOKUP(R3928*1,'[1]Ordenes de Servicio'!G:K,5,0),"No Cruza")</f>
        <v>No Cruza</v>
      </c>
      <c r="AO3928" s="17">
        <f t="shared" ca="1" si="1080"/>
        <v>5</v>
      </c>
      <c r="AP3928" s="17">
        <f t="shared" si="1081"/>
        <v>5</v>
      </c>
      <c r="AQ3928" s="17">
        <f t="shared" si="1082"/>
        <v>11</v>
      </c>
      <c r="AR3928" s="17">
        <f t="shared" si="1083"/>
        <v>2019</v>
      </c>
      <c r="AS3928" s="17">
        <f t="shared" ca="1" si="1084"/>
        <v>386</v>
      </c>
      <c r="AT3928" s="17" t="str">
        <f t="shared" ca="1" si="1087"/>
        <v>Si</v>
      </c>
      <c r="AU3928" s="17">
        <f t="shared" si="1085"/>
        <v>0</v>
      </c>
      <c r="AV3928" s="17" t="str">
        <f>+VLOOKUP(B3928,[1]Cruces!S:T,2,0)</f>
        <v>7. Ejecución en Campo OS BT</v>
      </c>
    </row>
    <row r="3929" spans="1:48" hidden="1" x14ac:dyDescent="0.25">
      <c r="A3929" s="22" t="s">
        <v>6905</v>
      </c>
      <c r="B3929" t="s">
        <v>54</v>
      </c>
      <c r="C3929">
        <v>0</v>
      </c>
      <c r="D3929">
        <v>0</v>
      </c>
      <c r="E3929" t="s">
        <v>55</v>
      </c>
      <c r="F3929" t="s">
        <v>126</v>
      </c>
      <c r="G3929" t="s">
        <v>6906</v>
      </c>
      <c r="H3929">
        <v>0</v>
      </c>
      <c r="I3929" t="s">
        <v>71</v>
      </c>
      <c r="J3929" t="s">
        <v>59</v>
      </c>
      <c r="K3929" t="s">
        <v>97</v>
      </c>
      <c r="L3929" t="s">
        <v>129</v>
      </c>
      <c r="M3929" t="s">
        <v>130</v>
      </c>
      <c r="N3929" t="s">
        <v>62</v>
      </c>
      <c r="O3929">
        <v>20200902</v>
      </c>
      <c r="P3929">
        <v>20201014</v>
      </c>
      <c r="Q3929">
        <v>9330</v>
      </c>
      <c r="R3929">
        <v>28095576</v>
      </c>
      <c r="S3929" t="s">
        <v>100</v>
      </c>
      <c r="T3929" t="s">
        <v>63</v>
      </c>
      <c r="U3929" t="s">
        <v>91</v>
      </c>
      <c r="V3929" s="17">
        <f t="shared" si="1086"/>
        <v>45</v>
      </c>
      <c r="W3929">
        <v>45000</v>
      </c>
      <c r="X3929" t="s">
        <v>64</v>
      </c>
      <c r="Y3929" t="s">
        <v>65</v>
      </c>
      <c r="Z3929">
        <v>20201014</v>
      </c>
      <c r="AA3929" t="s">
        <v>78</v>
      </c>
      <c r="AB3929" s="17">
        <v>1</v>
      </c>
      <c r="AC3929" s="17" t="str">
        <f>IFERROR(VLOOKUP(A3929,[1]Cruces!AJ:AK,2,0),VLOOKUP(CONCATENATE(X3929,AA3929),[1]Cruces!G:H,2,0))</f>
        <v>Solicitud de Obra</v>
      </c>
      <c r="AD3929" s="17">
        <f t="shared" si="1072"/>
        <v>2</v>
      </c>
      <c r="AE3929" s="17">
        <f t="shared" si="1073"/>
        <v>9</v>
      </c>
      <c r="AF3929" s="17">
        <f t="shared" si="1074"/>
        <v>2020</v>
      </c>
      <c r="AG3929" s="17" t="str">
        <f>IFERROR(VLOOKUP(MID(A3929,2,4)*1,[1]Cruces!K:L,2,0),"Verificar")</f>
        <v>Guajira</v>
      </c>
      <c r="AH3929" s="17">
        <f t="shared" ca="1" si="1075"/>
        <v>84</v>
      </c>
      <c r="AI3929" s="17" t="str">
        <f>IFERROR(VLOOKUP(U3929,[1]Cruces!$O$1:$P$6,2,0),"Sin Orden")</f>
        <v>Resuelta</v>
      </c>
      <c r="AJ3929" s="17">
        <f t="shared" si="1076"/>
        <v>14</v>
      </c>
      <c r="AK3929" s="17">
        <f t="shared" si="1077"/>
        <v>10</v>
      </c>
      <c r="AL3929" s="17">
        <f t="shared" si="1078"/>
        <v>2020</v>
      </c>
      <c r="AM3929" s="17">
        <f t="shared" ca="1" si="1079"/>
        <v>42</v>
      </c>
      <c r="AN3929" s="18" t="str">
        <f>IFERROR(VLOOKUP(R3929*1,'[1]Ordenes de Servicio'!G:K,5,0),"No Cruza")</f>
        <v>No Cruza</v>
      </c>
      <c r="AO3929" s="17">
        <f t="shared" ca="1" si="1080"/>
        <v>42</v>
      </c>
      <c r="AP3929" s="17">
        <f t="shared" si="1081"/>
        <v>14</v>
      </c>
      <c r="AQ3929" s="17">
        <f t="shared" si="1082"/>
        <v>10</v>
      </c>
      <c r="AR3929" s="17">
        <f t="shared" si="1083"/>
        <v>2020</v>
      </c>
      <c r="AS3929" s="17">
        <f t="shared" ca="1" si="1084"/>
        <v>42</v>
      </c>
      <c r="AT3929" s="17" t="str">
        <f t="shared" ca="1" si="1087"/>
        <v>No</v>
      </c>
      <c r="AU3929" s="17">
        <f t="shared" si="1085"/>
        <v>0</v>
      </c>
      <c r="AV3929" s="17" t="str">
        <f>+VLOOKUP(B3929,[1]Cruces!S:T,2,0)</f>
        <v>4. Presupuesto de Obra</v>
      </c>
    </row>
    <row r="3930" spans="1:48" hidden="1" x14ac:dyDescent="0.25">
      <c r="A3930" s="22" t="s">
        <v>10504</v>
      </c>
      <c r="B3930" t="s">
        <v>6595</v>
      </c>
      <c r="C3930">
        <v>0</v>
      </c>
      <c r="D3930">
        <v>0</v>
      </c>
      <c r="E3930" t="s">
        <v>55</v>
      </c>
      <c r="F3930" t="s">
        <v>7082</v>
      </c>
      <c r="G3930" t="s">
        <v>10505</v>
      </c>
      <c r="H3930">
        <v>3108647147</v>
      </c>
      <c r="I3930" t="s">
        <v>71</v>
      </c>
      <c r="J3930" t="s">
        <v>59</v>
      </c>
      <c r="K3930" t="s">
        <v>10506</v>
      </c>
      <c r="L3930" t="s">
        <v>7140</v>
      </c>
      <c r="M3930" t="s">
        <v>7141</v>
      </c>
      <c r="N3930" t="s">
        <v>6600</v>
      </c>
      <c r="O3930">
        <v>20201113</v>
      </c>
      <c r="P3930">
        <v>20201118</v>
      </c>
      <c r="Q3930">
        <v>1110</v>
      </c>
      <c r="R3930">
        <v>0</v>
      </c>
      <c r="T3930" t="s">
        <v>63</v>
      </c>
      <c r="V3930" s="17">
        <f t="shared" si="1086"/>
        <v>3</v>
      </c>
      <c r="W3930">
        <v>3000</v>
      </c>
      <c r="X3930" t="s">
        <v>7065</v>
      </c>
      <c r="Y3930" t="s">
        <v>6595</v>
      </c>
      <c r="Z3930">
        <v>20201118</v>
      </c>
      <c r="AA3930" t="s">
        <v>1947</v>
      </c>
      <c r="AB3930" s="17">
        <v>1</v>
      </c>
      <c r="AC3930" s="17" t="str">
        <f>IFERROR(VLOOKUP(A3930,[1]Cruces!AJ:AK,2,0),VLOOKUP(CONCATENATE(X3930,AA3930),[1]Cruces!G:H,2,0))</f>
        <v>Solicitud por BT</v>
      </c>
      <c r="AD3930" s="17">
        <f t="shared" si="1072"/>
        <v>13</v>
      </c>
      <c r="AE3930" s="17">
        <f t="shared" si="1073"/>
        <v>11</v>
      </c>
      <c r="AF3930" s="17">
        <f t="shared" si="1074"/>
        <v>2020</v>
      </c>
      <c r="AG3930" s="17" t="str">
        <f>IFERROR(VLOOKUP(MID(A3930,2,4)*1,[1]Cruces!K:L,2,0),"Verificar")</f>
        <v>Atlántico Norte</v>
      </c>
      <c r="AH3930" s="17">
        <f t="shared" ca="1" si="1075"/>
        <v>12</v>
      </c>
      <c r="AI3930" s="17" t="str">
        <f>IFERROR(VLOOKUP(U3930,[1]Cruces!$O$1:$P$6,2,0),"Sin Orden")</f>
        <v>Sin Orden</v>
      </c>
      <c r="AJ3930" s="17">
        <f t="shared" si="1076"/>
        <v>18</v>
      </c>
      <c r="AK3930" s="17">
        <f t="shared" si="1077"/>
        <v>11</v>
      </c>
      <c r="AL3930" s="17">
        <f t="shared" si="1078"/>
        <v>2020</v>
      </c>
      <c r="AM3930" s="17">
        <f t="shared" ca="1" si="1079"/>
        <v>7</v>
      </c>
      <c r="AN3930" s="18" t="str">
        <f>IFERROR(VLOOKUP(R3930*1,'[1]Ordenes de Servicio'!G:K,5,0),"No Cruza")</f>
        <v>No Cruza</v>
      </c>
      <c r="AO3930" s="17">
        <f t="shared" ca="1" si="1080"/>
        <v>7</v>
      </c>
      <c r="AP3930" s="17">
        <f t="shared" si="1081"/>
        <v>18</v>
      </c>
      <c r="AQ3930" s="17">
        <f t="shared" si="1082"/>
        <v>11</v>
      </c>
      <c r="AR3930" s="17">
        <f t="shared" si="1083"/>
        <v>2020</v>
      </c>
      <c r="AS3930" s="17">
        <f t="shared" ca="1" si="1084"/>
        <v>7</v>
      </c>
      <c r="AT3930" s="17" t="str">
        <f t="shared" ca="1" si="1087"/>
        <v>No</v>
      </c>
      <c r="AU3930" s="17">
        <f t="shared" si="1085"/>
        <v>0</v>
      </c>
      <c r="AV3930" s="17" t="str">
        <f>+VLOOKUP(B3930,[1]Cruces!S:T,2,0)</f>
        <v>7. Ejecución en Campo OS BT</v>
      </c>
    </row>
    <row r="3931" spans="1:48" x14ac:dyDescent="0.25">
      <c r="A3931" s="22" t="s">
        <v>6907</v>
      </c>
      <c r="B3931" t="s">
        <v>80</v>
      </c>
      <c r="C3931">
        <v>6750744</v>
      </c>
      <c r="D3931">
        <v>0</v>
      </c>
      <c r="E3931" t="s">
        <v>55</v>
      </c>
      <c r="F3931" t="s">
        <v>81</v>
      </c>
      <c r="G3931" t="s">
        <v>82</v>
      </c>
      <c r="H3931">
        <v>3106317797</v>
      </c>
      <c r="I3931" t="s">
        <v>83</v>
      </c>
      <c r="J3931" t="s">
        <v>59</v>
      </c>
      <c r="K3931" t="s">
        <v>84</v>
      </c>
      <c r="L3931" t="s">
        <v>215</v>
      </c>
      <c r="M3931" t="s">
        <v>216</v>
      </c>
      <c r="N3931" t="s">
        <v>87</v>
      </c>
      <c r="O3931">
        <v>20190311</v>
      </c>
      <c r="P3931">
        <v>20200224</v>
      </c>
      <c r="Q3931">
        <v>9343</v>
      </c>
      <c r="R3931">
        <v>26611060</v>
      </c>
      <c r="S3931" s="17" t="s">
        <v>76</v>
      </c>
      <c r="T3931" t="s">
        <v>63</v>
      </c>
      <c r="U3931" t="s">
        <v>88</v>
      </c>
      <c r="V3931" s="17">
        <f t="shared" si="1086"/>
        <v>75</v>
      </c>
      <c r="W3931">
        <v>75000</v>
      </c>
      <c r="X3931" t="s">
        <v>89</v>
      </c>
      <c r="Y3931" t="s">
        <v>90</v>
      </c>
      <c r="Z3931">
        <v>20200224</v>
      </c>
      <c r="AA3931" t="s">
        <v>78</v>
      </c>
      <c r="AB3931" s="17">
        <v>1</v>
      </c>
      <c r="AC3931" s="17" t="str">
        <f>IFERROR(VLOOKUP(A3931,[1]Cruces!AJ:AK,2,0),VLOOKUP(CONCATENATE(X3931,AA3931),[1]Cruces!G:H,2,0))</f>
        <v>Solicitud de Obra</v>
      </c>
      <c r="AD3931" s="17">
        <f t="shared" si="1072"/>
        <v>11</v>
      </c>
      <c r="AE3931" s="17">
        <f t="shared" si="1073"/>
        <v>3</v>
      </c>
      <c r="AF3931" s="17">
        <f t="shared" si="1074"/>
        <v>2019</v>
      </c>
      <c r="AG3931" s="17" t="str">
        <f>IFERROR(VLOOKUP(MID(A3931,2,4)*1,[1]Cruces!K:L,2,0),"Verificar")</f>
        <v>Magdalena</v>
      </c>
      <c r="AH3931" s="17">
        <f t="shared" ca="1" si="1075"/>
        <v>625</v>
      </c>
      <c r="AI3931" s="17" t="str">
        <f>IFERROR(VLOOKUP(U3931,[1]Cruces!$O$1:$P$6,2,0),"Sin Orden")</f>
        <v>Resuelta</v>
      </c>
      <c r="AJ3931" s="17">
        <f t="shared" si="1076"/>
        <v>24</v>
      </c>
      <c r="AK3931" s="17">
        <f t="shared" si="1077"/>
        <v>2</v>
      </c>
      <c r="AL3931" s="17">
        <f t="shared" si="1078"/>
        <v>2020</v>
      </c>
      <c r="AM3931" s="17">
        <f t="shared" ca="1" si="1079"/>
        <v>275</v>
      </c>
      <c r="AN3931" s="18" t="str">
        <f>IFERROR(VLOOKUP(R3931*1,'[1]Ordenes de Servicio'!G:K,5,0),"No Cruza")</f>
        <v>No Cruza</v>
      </c>
      <c r="AO3931" s="17">
        <f t="shared" ca="1" si="1080"/>
        <v>350</v>
      </c>
      <c r="AP3931" s="17">
        <f t="shared" si="1081"/>
        <v>24</v>
      </c>
      <c r="AQ3931" s="17">
        <f t="shared" si="1082"/>
        <v>2</v>
      </c>
      <c r="AR3931" s="17">
        <f t="shared" si="1083"/>
        <v>2020</v>
      </c>
      <c r="AS3931" s="17">
        <f t="shared" ca="1" si="1084"/>
        <v>275</v>
      </c>
      <c r="AT3931" s="17" t="str">
        <f t="shared" ca="1" si="1087"/>
        <v>No</v>
      </c>
      <c r="AU3931" s="17">
        <f t="shared" si="1085"/>
        <v>0</v>
      </c>
      <c r="AV3931" s="17" t="str">
        <f>+VLOOKUP(B3931,[1]Cruces!S:T,2,0)</f>
        <v>8. Puesta en Servicio</v>
      </c>
    </row>
    <row r="3932" spans="1:48" hidden="1" x14ac:dyDescent="0.25">
      <c r="A3932" s="22" t="s">
        <v>6908</v>
      </c>
      <c r="B3932" t="s">
        <v>54</v>
      </c>
      <c r="C3932">
        <v>0</v>
      </c>
      <c r="D3932">
        <v>0</v>
      </c>
      <c r="E3932" t="s">
        <v>55</v>
      </c>
      <c r="F3932" t="s">
        <v>126</v>
      </c>
      <c r="G3932" t="s">
        <v>6909</v>
      </c>
      <c r="H3932">
        <v>0</v>
      </c>
      <c r="I3932" t="s">
        <v>71</v>
      </c>
      <c r="J3932" t="s">
        <v>59</v>
      </c>
      <c r="K3932" t="s">
        <v>97</v>
      </c>
      <c r="L3932" t="s">
        <v>129</v>
      </c>
      <c r="M3932" t="s">
        <v>130</v>
      </c>
      <c r="N3932" t="s">
        <v>62</v>
      </c>
      <c r="O3932">
        <v>20200513</v>
      </c>
      <c r="P3932">
        <v>20200527</v>
      </c>
      <c r="Q3932">
        <v>9331</v>
      </c>
      <c r="R3932">
        <v>27512124</v>
      </c>
      <c r="S3932" t="s">
        <v>100</v>
      </c>
      <c r="T3932" t="s">
        <v>63</v>
      </c>
      <c r="U3932" t="s">
        <v>91</v>
      </c>
      <c r="V3932" s="17">
        <f t="shared" si="1086"/>
        <v>25</v>
      </c>
      <c r="W3932">
        <v>25000</v>
      </c>
      <c r="X3932" t="s">
        <v>64</v>
      </c>
      <c r="Y3932" t="s">
        <v>65</v>
      </c>
      <c r="Z3932">
        <v>20200527</v>
      </c>
      <c r="AA3932" t="s">
        <v>176</v>
      </c>
      <c r="AB3932" s="17">
        <v>1</v>
      </c>
      <c r="AC3932" s="17" t="str">
        <f>IFERROR(VLOOKUP(A3932,[1]Cruces!AJ:AK,2,0),VLOOKUP(CONCATENATE(X3932,AA3932),[1]Cruces!G:H,2,0))</f>
        <v>Solicitud de Obra</v>
      </c>
      <c r="AD3932" s="17">
        <f t="shared" si="1072"/>
        <v>13</v>
      </c>
      <c r="AE3932" s="17">
        <f t="shared" si="1073"/>
        <v>5</v>
      </c>
      <c r="AF3932" s="17">
        <f t="shared" si="1074"/>
        <v>2020</v>
      </c>
      <c r="AG3932" s="17" t="str">
        <f>IFERROR(VLOOKUP(MID(A3932,2,4)*1,[1]Cruces!K:L,2,0),"Verificar")</f>
        <v>Guajira</v>
      </c>
      <c r="AH3932" s="17">
        <f t="shared" ca="1" si="1075"/>
        <v>196</v>
      </c>
      <c r="AI3932" s="17" t="str">
        <f>IFERROR(VLOOKUP(U3932,[1]Cruces!$O$1:$P$6,2,0),"Sin Orden")</f>
        <v>Resuelta</v>
      </c>
      <c r="AJ3932" s="17">
        <f t="shared" si="1076"/>
        <v>27</v>
      </c>
      <c r="AK3932" s="17">
        <f t="shared" si="1077"/>
        <v>5</v>
      </c>
      <c r="AL3932" s="17">
        <f t="shared" si="1078"/>
        <v>2020</v>
      </c>
      <c r="AM3932" s="17">
        <f t="shared" ca="1" si="1079"/>
        <v>182</v>
      </c>
      <c r="AN3932" s="18" t="str">
        <f>IFERROR(VLOOKUP(R3932*1,'[1]Ordenes de Servicio'!G:K,5,0),"No Cruza")</f>
        <v>No Cruza</v>
      </c>
      <c r="AO3932" s="17">
        <f t="shared" ca="1" si="1080"/>
        <v>14</v>
      </c>
      <c r="AP3932" s="17">
        <f t="shared" si="1081"/>
        <v>27</v>
      </c>
      <c r="AQ3932" s="17">
        <f t="shared" si="1082"/>
        <v>5</v>
      </c>
      <c r="AR3932" s="17">
        <f t="shared" si="1083"/>
        <v>2020</v>
      </c>
      <c r="AS3932" s="17">
        <f t="shared" ca="1" si="1084"/>
        <v>182</v>
      </c>
      <c r="AT3932" s="17" t="str">
        <f t="shared" ca="1" si="1087"/>
        <v>No</v>
      </c>
      <c r="AU3932" s="17">
        <f t="shared" si="1085"/>
        <v>0</v>
      </c>
      <c r="AV3932" s="17" t="str">
        <f>+VLOOKUP(B3932,[1]Cruces!S:T,2,0)</f>
        <v>4. Presupuesto de Obra</v>
      </c>
    </row>
    <row r="3933" spans="1:48" hidden="1" x14ac:dyDescent="0.25">
      <c r="A3933" s="22" t="s">
        <v>6910</v>
      </c>
      <c r="B3933" t="s">
        <v>54</v>
      </c>
      <c r="C3933">
        <v>0</v>
      </c>
      <c r="D3933">
        <v>0</v>
      </c>
      <c r="E3933" t="s">
        <v>55</v>
      </c>
      <c r="F3933" t="s">
        <v>107</v>
      </c>
      <c r="G3933" t="s">
        <v>984</v>
      </c>
      <c r="H3933">
        <v>0</v>
      </c>
      <c r="I3933" t="s">
        <v>116</v>
      </c>
      <c r="J3933" t="s">
        <v>59</v>
      </c>
      <c r="K3933" t="s">
        <v>97</v>
      </c>
      <c r="L3933" t="s">
        <v>145</v>
      </c>
      <c r="M3933" t="s">
        <v>146</v>
      </c>
      <c r="N3933" t="s">
        <v>62</v>
      </c>
      <c r="O3933">
        <v>20201106</v>
      </c>
      <c r="P3933">
        <v>20201113</v>
      </c>
      <c r="Q3933">
        <v>1210</v>
      </c>
      <c r="R3933">
        <v>28276694</v>
      </c>
      <c r="S3933" t="s">
        <v>100</v>
      </c>
      <c r="T3933" t="s">
        <v>63</v>
      </c>
      <c r="U3933" t="s">
        <v>91</v>
      </c>
      <c r="V3933" s="17">
        <f t="shared" si="1086"/>
        <v>300</v>
      </c>
      <c r="W3933">
        <v>300000</v>
      </c>
      <c r="X3933" t="s">
        <v>64</v>
      </c>
      <c r="Y3933" t="s">
        <v>65</v>
      </c>
      <c r="Z3933">
        <v>20201113</v>
      </c>
      <c r="AA3933" t="s">
        <v>101</v>
      </c>
      <c r="AB3933" s="17">
        <v>1</v>
      </c>
      <c r="AC3933" s="17" t="str">
        <f>IFERROR(VLOOKUP(A3933,[1]Cruces!AJ:AK,2,0),VLOOKUP(CONCATENATE(X3933,AA3933),[1]Cruces!G:H,2,0))</f>
        <v>Solicitud de Obra</v>
      </c>
      <c r="AD3933" s="17">
        <f t="shared" si="1072"/>
        <v>6</v>
      </c>
      <c r="AE3933" s="17">
        <f t="shared" si="1073"/>
        <v>11</v>
      </c>
      <c r="AF3933" s="17">
        <f t="shared" si="1074"/>
        <v>2020</v>
      </c>
      <c r="AG3933" s="17" t="str">
        <f>IFERROR(VLOOKUP(MID(A3933,2,4)*1,[1]Cruces!K:L,2,0),"Verificar")</f>
        <v>Atlántico Sur</v>
      </c>
      <c r="AH3933" s="17">
        <f t="shared" ca="1" si="1075"/>
        <v>19</v>
      </c>
      <c r="AI3933" s="17" t="str">
        <f>IFERROR(VLOOKUP(U3933,[1]Cruces!$O$1:$P$6,2,0),"Sin Orden")</f>
        <v>Resuelta</v>
      </c>
      <c r="AJ3933" s="17">
        <f t="shared" si="1076"/>
        <v>13</v>
      </c>
      <c r="AK3933" s="17">
        <f t="shared" si="1077"/>
        <v>11</v>
      </c>
      <c r="AL3933" s="17">
        <f t="shared" si="1078"/>
        <v>2020</v>
      </c>
      <c r="AM3933" s="17">
        <f t="shared" ca="1" si="1079"/>
        <v>12</v>
      </c>
      <c r="AN3933" s="18" t="str">
        <f>IFERROR(VLOOKUP(R3933*1,'[1]Ordenes de Servicio'!G:K,5,0),"No Cruza")</f>
        <v>No Cruza</v>
      </c>
      <c r="AO3933" s="17">
        <f t="shared" ca="1" si="1080"/>
        <v>7</v>
      </c>
      <c r="AP3933" s="17">
        <f t="shared" si="1081"/>
        <v>13</v>
      </c>
      <c r="AQ3933" s="17">
        <f t="shared" si="1082"/>
        <v>11</v>
      </c>
      <c r="AR3933" s="17">
        <f t="shared" si="1083"/>
        <v>2020</v>
      </c>
      <c r="AS3933" s="17">
        <f t="shared" ca="1" si="1084"/>
        <v>12</v>
      </c>
      <c r="AT3933" s="17" t="str">
        <f t="shared" ca="1" si="1087"/>
        <v>No</v>
      </c>
      <c r="AU3933" s="17">
        <f t="shared" si="1085"/>
        <v>0</v>
      </c>
      <c r="AV3933" s="17" t="str">
        <f>+VLOOKUP(B3933,[1]Cruces!S:T,2,0)</f>
        <v>4. Presupuesto de Obra</v>
      </c>
    </row>
    <row r="3934" spans="1:48" hidden="1" x14ac:dyDescent="0.25">
      <c r="A3934" s="22" t="s">
        <v>10507</v>
      </c>
      <c r="B3934" t="s">
        <v>6595</v>
      </c>
      <c r="C3934">
        <v>0</v>
      </c>
      <c r="D3934">
        <v>0</v>
      </c>
      <c r="E3934" t="s">
        <v>55</v>
      </c>
      <c r="F3934" t="s">
        <v>5366</v>
      </c>
      <c r="G3934" t="s">
        <v>10508</v>
      </c>
      <c r="H3934" t="s">
        <v>10509</v>
      </c>
      <c r="I3934" t="s">
        <v>71</v>
      </c>
      <c r="J3934" t="s">
        <v>59</v>
      </c>
      <c r="K3934" t="s">
        <v>10510</v>
      </c>
      <c r="L3934" t="s">
        <v>5368</v>
      </c>
      <c r="M3934" t="s">
        <v>5369</v>
      </c>
      <c r="N3934" t="s">
        <v>6600</v>
      </c>
      <c r="O3934">
        <v>20201030</v>
      </c>
      <c r="P3934">
        <v>20201105</v>
      </c>
      <c r="Q3934">
        <v>1170</v>
      </c>
      <c r="R3934">
        <v>28260410</v>
      </c>
      <c r="S3934" t="s">
        <v>6601</v>
      </c>
      <c r="T3934" t="s">
        <v>63</v>
      </c>
      <c r="U3934" t="s">
        <v>91</v>
      </c>
      <c r="V3934" s="17">
        <f t="shared" si="1086"/>
        <v>3</v>
      </c>
      <c r="W3934">
        <v>3000</v>
      </c>
      <c r="X3934" t="s">
        <v>7065</v>
      </c>
      <c r="Y3934" t="s">
        <v>6595</v>
      </c>
      <c r="Z3934">
        <v>20201105</v>
      </c>
      <c r="AA3934" t="s">
        <v>1947</v>
      </c>
      <c r="AB3934" s="17">
        <v>1</v>
      </c>
      <c r="AC3934" s="17" t="str">
        <f>IFERROR(VLOOKUP(A3934,[1]Cruces!AJ:AK,2,0),VLOOKUP(CONCATENATE(X3934,AA3934),[1]Cruces!G:H,2,0))</f>
        <v>Solicitud por BT</v>
      </c>
      <c r="AD3934" s="17">
        <f t="shared" si="1072"/>
        <v>30</v>
      </c>
      <c r="AE3934" s="17">
        <f t="shared" si="1073"/>
        <v>10</v>
      </c>
      <c r="AF3934" s="17">
        <f t="shared" si="1074"/>
        <v>2020</v>
      </c>
      <c r="AG3934" s="17" t="str">
        <f>IFERROR(VLOOKUP(MID(A3934,2,4)*1,[1]Cruces!K:L,2,0),"Verificar")</f>
        <v>Atlántico Norte</v>
      </c>
      <c r="AH3934" s="17">
        <f t="shared" ca="1" si="1075"/>
        <v>26</v>
      </c>
      <c r="AI3934" s="17" t="str">
        <f>IFERROR(VLOOKUP(U3934,[1]Cruces!$O$1:$P$6,2,0),"Sin Orden")</f>
        <v>Resuelta</v>
      </c>
      <c r="AJ3934" s="17">
        <f t="shared" si="1076"/>
        <v>5</v>
      </c>
      <c r="AK3934" s="17">
        <f t="shared" si="1077"/>
        <v>11</v>
      </c>
      <c r="AL3934" s="17">
        <f t="shared" si="1078"/>
        <v>2020</v>
      </c>
      <c r="AM3934" s="17">
        <f t="shared" ca="1" si="1079"/>
        <v>20</v>
      </c>
      <c r="AN3934" s="18" t="str">
        <f>IFERROR(VLOOKUP(R3934*1,'[1]Ordenes de Servicio'!G:K,5,0),"No Cruza")</f>
        <v>No Cruza</v>
      </c>
      <c r="AO3934" s="17">
        <f t="shared" ca="1" si="1080"/>
        <v>6</v>
      </c>
      <c r="AP3934" s="17">
        <f t="shared" si="1081"/>
        <v>5</v>
      </c>
      <c r="AQ3934" s="17">
        <f t="shared" si="1082"/>
        <v>11</v>
      </c>
      <c r="AR3934" s="17">
        <f t="shared" si="1083"/>
        <v>2020</v>
      </c>
      <c r="AS3934" s="17">
        <f t="shared" ca="1" si="1084"/>
        <v>20</v>
      </c>
      <c r="AT3934" s="17" t="str">
        <f t="shared" ca="1" si="1087"/>
        <v>No</v>
      </c>
      <c r="AU3934" s="17">
        <f t="shared" si="1085"/>
        <v>0</v>
      </c>
      <c r="AV3934" s="17" t="str">
        <f>+VLOOKUP(B3934,[1]Cruces!S:T,2,0)</f>
        <v>7. Ejecución en Campo OS BT</v>
      </c>
    </row>
    <row r="3935" spans="1:48" hidden="1" x14ac:dyDescent="0.25">
      <c r="A3935" s="22" t="s">
        <v>6911</v>
      </c>
      <c r="B3935" t="s">
        <v>68</v>
      </c>
      <c r="C3935">
        <v>0</v>
      </c>
      <c r="D3935">
        <v>0</v>
      </c>
      <c r="E3935" t="s">
        <v>55</v>
      </c>
      <c r="F3935" t="s">
        <v>120</v>
      </c>
      <c r="G3935" t="s">
        <v>6912</v>
      </c>
      <c r="H3935">
        <v>0</v>
      </c>
      <c r="I3935" t="s">
        <v>71</v>
      </c>
      <c r="J3935" t="s">
        <v>59</v>
      </c>
      <c r="K3935" t="s">
        <v>6913</v>
      </c>
      <c r="L3935" t="s">
        <v>122</v>
      </c>
      <c r="M3935" t="s">
        <v>123</v>
      </c>
      <c r="N3935" t="s">
        <v>75</v>
      </c>
      <c r="O3935">
        <v>20170927</v>
      </c>
      <c r="P3935">
        <v>20171011</v>
      </c>
      <c r="Q3935">
        <v>7551</v>
      </c>
      <c r="R3935">
        <v>24408627</v>
      </c>
      <c r="S3935" s="17" t="s">
        <v>76</v>
      </c>
      <c r="T3935" t="s">
        <v>63</v>
      </c>
      <c r="U3935" t="s">
        <v>91</v>
      </c>
      <c r="V3935" s="17">
        <f t="shared" si="1086"/>
        <v>75</v>
      </c>
      <c r="W3935">
        <v>75000</v>
      </c>
      <c r="X3935" t="s">
        <v>64</v>
      </c>
      <c r="Y3935" t="s">
        <v>136</v>
      </c>
      <c r="Z3935">
        <v>20171023</v>
      </c>
      <c r="AA3935" t="s">
        <v>78</v>
      </c>
      <c r="AB3935" s="17">
        <v>1</v>
      </c>
      <c r="AC3935" s="17" t="str">
        <f>IFERROR(VLOOKUP(A3935,[1]Cruces!AJ:AK,2,0),VLOOKUP(CONCATENATE(X3935,AA3935),[1]Cruces!G:H,2,0))</f>
        <v>Solicitud de Obra</v>
      </c>
      <c r="AD3935" s="17">
        <f t="shared" si="1072"/>
        <v>27</v>
      </c>
      <c r="AE3935" s="17">
        <f t="shared" si="1073"/>
        <v>9</v>
      </c>
      <c r="AF3935" s="17">
        <f t="shared" si="1074"/>
        <v>2017</v>
      </c>
      <c r="AG3935" s="17" t="str">
        <f>IFERROR(VLOOKUP(MID(A3935,2,4)*1,[1]Cruces!K:L,2,0),"Verificar")</f>
        <v>Atlántico Norte</v>
      </c>
      <c r="AH3935" s="17">
        <f t="shared" ca="1" si="1075"/>
        <v>1155</v>
      </c>
      <c r="AI3935" s="17" t="str">
        <f>IFERROR(VLOOKUP(U3935,[1]Cruces!$O$1:$P$6,2,0),"Sin Orden")</f>
        <v>Resuelta</v>
      </c>
      <c r="AJ3935" s="17">
        <f t="shared" si="1076"/>
        <v>23</v>
      </c>
      <c r="AK3935" s="17">
        <f t="shared" si="1077"/>
        <v>10</v>
      </c>
      <c r="AL3935" s="17">
        <f t="shared" si="1078"/>
        <v>2017</v>
      </c>
      <c r="AM3935" s="17">
        <f t="shared" ca="1" si="1079"/>
        <v>1129</v>
      </c>
      <c r="AN3935" s="18">
        <f>IFERROR(VLOOKUP(R3935*1,'[1]Ordenes de Servicio'!G:K,5,0),"No Cruza")</f>
        <v>43040</v>
      </c>
      <c r="AO3935" s="17">
        <f t="shared" ca="1" si="1080"/>
        <v>26</v>
      </c>
      <c r="AP3935" s="17">
        <f t="shared" si="1081"/>
        <v>11</v>
      </c>
      <c r="AQ3935" s="17">
        <f t="shared" si="1082"/>
        <v>10</v>
      </c>
      <c r="AR3935" s="17">
        <f t="shared" si="1083"/>
        <v>2017</v>
      </c>
      <c r="AS3935" s="17">
        <f t="shared" ca="1" si="1084"/>
        <v>1141</v>
      </c>
      <c r="AT3935" s="17" t="str">
        <f t="shared" ca="1" si="1087"/>
        <v>Si</v>
      </c>
      <c r="AU3935" s="17">
        <f t="shared" si="1085"/>
        <v>12</v>
      </c>
      <c r="AV3935" s="17" t="str">
        <f>+VLOOKUP(B3935,[1]Cruces!S:T,2,0)</f>
        <v>5. Consultoría / Adjudicación</v>
      </c>
    </row>
    <row r="3936" spans="1:48" hidden="1" x14ac:dyDescent="0.25">
      <c r="A3936" s="22" t="s">
        <v>10655</v>
      </c>
      <c r="B3936" t="s">
        <v>54</v>
      </c>
      <c r="C3936">
        <v>0</v>
      </c>
      <c r="D3936">
        <v>0</v>
      </c>
      <c r="E3936" t="s">
        <v>55</v>
      </c>
      <c r="F3936" t="s">
        <v>932</v>
      </c>
      <c r="G3936" t="s">
        <v>10656</v>
      </c>
      <c r="H3936">
        <v>0</v>
      </c>
      <c r="I3936" t="s">
        <v>71</v>
      </c>
      <c r="J3936" t="s">
        <v>59</v>
      </c>
      <c r="K3936" t="s">
        <v>10657</v>
      </c>
      <c r="L3936" t="s">
        <v>935</v>
      </c>
      <c r="M3936" t="s">
        <v>936</v>
      </c>
      <c r="N3936" t="s">
        <v>62</v>
      </c>
      <c r="O3936">
        <v>20200831</v>
      </c>
      <c r="P3936">
        <v>20201109</v>
      </c>
      <c r="Q3936">
        <v>3410</v>
      </c>
      <c r="R3936">
        <v>28112722</v>
      </c>
      <c r="S3936" t="s">
        <v>100</v>
      </c>
      <c r="T3936" t="s">
        <v>63</v>
      </c>
      <c r="U3936" t="s">
        <v>91</v>
      </c>
      <c r="V3936" s="17">
        <f t="shared" si="1086"/>
        <v>25</v>
      </c>
      <c r="W3936">
        <v>25000</v>
      </c>
      <c r="X3936" t="s">
        <v>64</v>
      </c>
      <c r="Y3936" t="s">
        <v>65</v>
      </c>
      <c r="Z3936">
        <v>20201109</v>
      </c>
      <c r="AA3936" t="s">
        <v>78</v>
      </c>
      <c r="AB3936" s="17">
        <v>1</v>
      </c>
      <c r="AC3936" s="17" t="str">
        <f>IFERROR(VLOOKUP(A3936,[1]Cruces!AJ:AK,2,0),VLOOKUP(CONCATENATE(X3936,AA3936),[1]Cruces!G:H,2,0))</f>
        <v>Exp BMT</v>
      </c>
      <c r="AD3936" s="17">
        <f t="shared" si="1072"/>
        <v>31</v>
      </c>
      <c r="AE3936" s="17">
        <f t="shared" si="1073"/>
        <v>8</v>
      </c>
      <c r="AF3936" s="17">
        <f t="shared" si="1074"/>
        <v>2020</v>
      </c>
      <c r="AG3936" s="17" t="str">
        <f>IFERROR(VLOOKUP(MID(A3936,2,4)*1,[1]Cruces!K:L,2,0),"Verificar")</f>
        <v>Magdalena</v>
      </c>
      <c r="AH3936" s="17">
        <f t="shared" ca="1" si="1075"/>
        <v>86</v>
      </c>
      <c r="AI3936" s="17" t="str">
        <f>IFERROR(VLOOKUP(U3936,[1]Cruces!$O$1:$P$6,2,0),"Sin Orden")</f>
        <v>Resuelta</v>
      </c>
      <c r="AJ3936" s="17">
        <f t="shared" si="1076"/>
        <v>9</v>
      </c>
      <c r="AK3936" s="17">
        <f t="shared" si="1077"/>
        <v>11</v>
      </c>
      <c r="AL3936" s="17">
        <f t="shared" si="1078"/>
        <v>2020</v>
      </c>
      <c r="AM3936" s="17">
        <f t="shared" ca="1" si="1079"/>
        <v>16</v>
      </c>
      <c r="AN3936" s="18" t="str">
        <f>IFERROR(VLOOKUP(R3936*1,'[1]Ordenes de Servicio'!G:K,5,0),"No Cruza")</f>
        <v>No Cruza</v>
      </c>
      <c r="AO3936" s="17">
        <f t="shared" ca="1" si="1080"/>
        <v>70</v>
      </c>
      <c r="AP3936" s="17">
        <f t="shared" si="1081"/>
        <v>9</v>
      </c>
      <c r="AQ3936" s="17">
        <f t="shared" si="1082"/>
        <v>11</v>
      </c>
      <c r="AR3936" s="17">
        <f t="shared" si="1083"/>
        <v>2020</v>
      </c>
      <c r="AS3936" s="17">
        <f t="shared" ca="1" si="1084"/>
        <v>16</v>
      </c>
      <c r="AT3936" s="17" t="str">
        <f t="shared" ca="1" si="1087"/>
        <v>No</v>
      </c>
      <c r="AU3936" s="17">
        <f t="shared" si="1085"/>
        <v>0</v>
      </c>
      <c r="AV3936" s="17" t="str">
        <f>+VLOOKUP(B3936,[1]Cruces!S:T,2,0)</f>
        <v>4. Presupuesto de Obra</v>
      </c>
    </row>
    <row r="3937" spans="1:48" hidden="1" x14ac:dyDescent="0.25">
      <c r="A3937" s="22" t="s">
        <v>6914</v>
      </c>
      <c r="B3937" t="s">
        <v>68</v>
      </c>
      <c r="C3937">
        <v>8562792</v>
      </c>
      <c r="D3937">
        <v>0</v>
      </c>
      <c r="E3937" t="s">
        <v>55</v>
      </c>
      <c r="F3937" t="s">
        <v>107</v>
      </c>
      <c r="G3937" t="s">
        <v>5341</v>
      </c>
      <c r="H3937">
        <v>3152029820</v>
      </c>
      <c r="I3937" t="s">
        <v>165</v>
      </c>
      <c r="J3937" t="s">
        <v>59</v>
      </c>
      <c r="K3937" t="s">
        <v>535</v>
      </c>
      <c r="L3937" t="s">
        <v>117</v>
      </c>
      <c r="M3937" t="s">
        <v>118</v>
      </c>
      <c r="N3937" t="s">
        <v>75</v>
      </c>
      <c r="O3937">
        <v>20200108</v>
      </c>
      <c r="P3937">
        <v>20200108</v>
      </c>
      <c r="Q3937">
        <v>1110</v>
      </c>
      <c r="R3937">
        <v>0</v>
      </c>
      <c r="T3937" t="s">
        <v>63</v>
      </c>
      <c r="V3937" s="17">
        <f t="shared" si="1086"/>
        <v>75</v>
      </c>
      <c r="W3937">
        <v>75000</v>
      </c>
      <c r="X3937" t="s">
        <v>89</v>
      </c>
      <c r="Y3937" t="s">
        <v>68</v>
      </c>
      <c r="Z3937">
        <v>20200108</v>
      </c>
      <c r="AA3937" t="s">
        <v>335</v>
      </c>
      <c r="AB3937" s="17">
        <v>1</v>
      </c>
      <c r="AC3937" s="17" t="str">
        <f>IFERROR(VLOOKUP(A3937,[1]Cruces!AJ:AK,2,0),VLOOKUP(CONCATENATE(X3937,AA3937),[1]Cruces!G:H,2,0))</f>
        <v>Solicitud de Obra</v>
      </c>
      <c r="AD3937" s="17">
        <f t="shared" si="1072"/>
        <v>8</v>
      </c>
      <c r="AE3937" s="17">
        <f t="shared" si="1073"/>
        <v>1</v>
      </c>
      <c r="AF3937" s="17">
        <f t="shared" si="1074"/>
        <v>2020</v>
      </c>
      <c r="AG3937" s="17" t="str">
        <f>IFERROR(VLOOKUP(MID(A3937,2,4)*1,[1]Cruces!K:L,2,0),"Verificar")</f>
        <v>Atlántico Norte</v>
      </c>
      <c r="AH3937" s="17">
        <f t="shared" ca="1" si="1075"/>
        <v>322</v>
      </c>
      <c r="AI3937" s="17" t="str">
        <f>IFERROR(VLOOKUP(U3937,[1]Cruces!$O$1:$P$6,2,0),"Sin Orden")</f>
        <v>Sin Orden</v>
      </c>
      <c r="AJ3937" s="17">
        <f t="shared" si="1076"/>
        <v>8</v>
      </c>
      <c r="AK3937" s="17">
        <f t="shared" si="1077"/>
        <v>1</v>
      </c>
      <c r="AL3937" s="17">
        <f t="shared" si="1078"/>
        <v>2020</v>
      </c>
      <c r="AM3937" s="17">
        <f t="shared" ca="1" si="1079"/>
        <v>322</v>
      </c>
      <c r="AN3937" s="18" t="str">
        <f>IFERROR(VLOOKUP(R3937*1,'[1]Ordenes de Servicio'!G:K,5,0),"No Cruza")</f>
        <v>No Cruza</v>
      </c>
      <c r="AO3937" s="17">
        <f t="shared" ca="1" si="1080"/>
        <v>322</v>
      </c>
      <c r="AP3937" s="17">
        <f t="shared" si="1081"/>
        <v>8</v>
      </c>
      <c r="AQ3937" s="17">
        <f t="shared" si="1082"/>
        <v>1</v>
      </c>
      <c r="AR3937" s="17">
        <f t="shared" si="1083"/>
        <v>2020</v>
      </c>
      <c r="AS3937" s="17">
        <f t="shared" ca="1" si="1084"/>
        <v>322</v>
      </c>
      <c r="AT3937" s="17" t="str">
        <f t="shared" ca="1" si="1087"/>
        <v>No</v>
      </c>
      <c r="AU3937" s="17">
        <f t="shared" si="1085"/>
        <v>0</v>
      </c>
      <c r="AV3937" s="17" t="str">
        <f>+VLOOKUP(B3937,[1]Cruces!S:T,2,0)</f>
        <v>5. Consultoría / Adjudicación</v>
      </c>
    </row>
    <row r="3938" spans="1:48" hidden="1" x14ac:dyDescent="0.25">
      <c r="A3938" s="22" t="s">
        <v>6915</v>
      </c>
      <c r="B3938" t="s">
        <v>54</v>
      </c>
      <c r="C3938">
        <v>0</v>
      </c>
      <c r="D3938">
        <v>0</v>
      </c>
      <c r="E3938" t="s">
        <v>55</v>
      </c>
      <c r="F3938" t="s">
        <v>126</v>
      </c>
      <c r="G3938" t="s">
        <v>6916</v>
      </c>
      <c r="H3938">
        <v>0</v>
      </c>
      <c r="I3938" t="s">
        <v>116</v>
      </c>
      <c r="J3938" t="s">
        <v>59</v>
      </c>
      <c r="K3938" t="s">
        <v>6917</v>
      </c>
      <c r="L3938" t="s">
        <v>129</v>
      </c>
      <c r="M3938" t="s">
        <v>130</v>
      </c>
      <c r="N3938" t="s">
        <v>62</v>
      </c>
      <c r="O3938">
        <v>20200902</v>
      </c>
      <c r="P3938">
        <v>20200910</v>
      </c>
      <c r="Q3938">
        <v>9330</v>
      </c>
      <c r="R3938">
        <v>28095577</v>
      </c>
      <c r="S3938" t="s">
        <v>100</v>
      </c>
      <c r="T3938" t="s">
        <v>63</v>
      </c>
      <c r="U3938" t="s">
        <v>91</v>
      </c>
      <c r="V3938" s="17">
        <f t="shared" si="1086"/>
        <v>25</v>
      </c>
      <c r="W3938">
        <v>25000</v>
      </c>
      <c r="X3938" t="s">
        <v>64</v>
      </c>
      <c r="Y3938" t="s">
        <v>65</v>
      </c>
      <c r="Z3938">
        <v>20200910</v>
      </c>
      <c r="AA3938" t="s">
        <v>78</v>
      </c>
      <c r="AB3938" s="17">
        <v>1</v>
      </c>
      <c r="AC3938" s="17" t="str">
        <f>IFERROR(VLOOKUP(A3938,[1]Cruces!AJ:AK,2,0),VLOOKUP(CONCATENATE(X3938,AA3938),[1]Cruces!G:H,2,0))</f>
        <v>Solicitud de Obra</v>
      </c>
      <c r="AD3938" s="17">
        <f t="shared" si="1072"/>
        <v>2</v>
      </c>
      <c r="AE3938" s="17">
        <f t="shared" si="1073"/>
        <v>9</v>
      </c>
      <c r="AF3938" s="17">
        <f t="shared" si="1074"/>
        <v>2020</v>
      </c>
      <c r="AG3938" s="17" t="str">
        <f>IFERROR(VLOOKUP(MID(A3938,2,4)*1,[1]Cruces!K:L,2,0),"Verificar")</f>
        <v>Guajira</v>
      </c>
      <c r="AH3938" s="17">
        <f t="shared" ca="1" si="1075"/>
        <v>84</v>
      </c>
      <c r="AI3938" s="17" t="str">
        <f>IFERROR(VLOOKUP(U3938,[1]Cruces!$O$1:$P$6,2,0),"Sin Orden")</f>
        <v>Resuelta</v>
      </c>
      <c r="AJ3938" s="17">
        <f t="shared" si="1076"/>
        <v>10</v>
      </c>
      <c r="AK3938" s="17">
        <f t="shared" si="1077"/>
        <v>9</v>
      </c>
      <c r="AL3938" s="17">
        <f t="shared" si="1078"/>
        <v>2020</v>
      </c>
      <c r="AM3938" s="17">
        <f t="shared" ca="1" si="1079"/>
        <v>76</v>
      </c>
      <c r="AN3938" s="18" t="str">
        <f>IFERROR(VLOOKUP(R3938*1,'[1]Ordenes de Servicio'!G:K,5,0),"No Cruza")</f>
        <v>No Cruza</v>
      </c>
      <c r="AO3938" s="17">
        <f t="shared" ca="1" si="1080"/>
        <v>8</v>
      </c>
      <c r="AP3938" s="17">
        <f t="shared" si="1081"/>
        <v>10</v>
      </c>
      <c r="AQ3938" s="17">
        <f t="shared" si="1082"/>
        <v>9</v>
      </c>
      <c r="AR3938" s="17">
        <f t="shared" si="1083"/>
        <v>2020</v>
      </c>
      <c r="AS3938" s="17">
        <f t="shared" ca="1" si="1084"/>
        <v>76</v>
      </c>
      <c r="AT3938" s="17" t="str">
        <f t="shared" ca="1" si="1087"/>
        <v>No</v>
      </c>
      <c r="AU3938" s="17">
        <f t="shared" si="1085"/>
        <v>0</v>
      </c>
      <c r="AV3938" s="17" t="str">
        <f>+VLOOKUP(B3938,[1]Cruces!S:T,2,0)</f>
        <v>4. Presupuesto de Obra</v>
      </c>
    </row>
    <row r="3939" spans="1:48" hidden="1" x14ac:dyDescent="0.25">
      <c r="A3939" s="22" t="s">
        <v>6918</v>
      </c>
      <c r="B3939" t="s">
        <v>68</v>
      </c>
      <c r="C3939">
        <v>0</v>
      </c>
      <c r="D3939">
        <v>0</v>
      </c>
      <c r="E3939" t="s">
        <v>55</v>
      </c>
      <c r="F3939" t="s">
        <v>81</v>
      </c>
      <c r="G3939" t="s">
        <v>6919</v>
      </c>
      <c r="H3939">
        <v>3213004036</v>
      </c>
      <c r="I3939" t="s">
        <v>71</v>
      </c>
      <c r="J3939" t="s">
        <v>59</v>
      </c>
      <c r="K3939" t="s">
        <v>6920</v>
      </c>
      <c r="L3939" t="s">
        <v>85</v>
      </c>
      <c r="M3939" t="s">
        <v>86</v>
      </c>
      <c r="N3939" t="s">
        <v>75</v>
      </c>
      <c r="O3939">
        <v>20201010</v>
      </c>
      <c r="P3939">
        <v>20201107</v>
      </c>
      <c r="Q3939">
        <v>9340</v>
      </c>
      <c r="R3939">
        <v>28240042</v>
      </c>
      <c r="S3939" t="s">
        <v>100</v>
      </c>
      <c r="T3939" t="s">
        <v>63</v>
      </c>
      <c r="U3939" t="s">
        <v>91</v>
      </c>
      <c r="V3939" s="17">
        <f t="shared" si="1086"/>
        <v>25</v>
      </c>
      <c r="W3939">
        <v>25000</v>
      </c>
      <c r="X3939" t="s">
        <v>64</v>
      </c>
      <c r="Y3939" t="s">
        <v>136</v>
      </c>
      <c r="Z3939">
        <v>20201118</v>
      </c>
      <c r="AA3939" t="s">
        <v>78</v>
      </c>
      <c r="AB3939" s="17">
        <v>1</v>
      </c>
      <c r="AC3939" s="17" t="str">
        <f>IFERROR(VLOOKUP(A3939,[1]Cruces!AJ:AK,2,0),VLOOKUP(CONCATENATE(X3939,AA3939),[1]Cruces!G:H,2,0))</f>
        <v>Solicitud de Obra</v>
      </c>
      <c r="AD3939" s="17">
        <f t="shared" si="1072"/>
        <v>10</v>
      </c>
      <c r="AE3939" s="17">
        <f t="shared" si="1073"/>
        <v>10</v>
      </c>
      <c r="AF3939" s="17">
        <f t="shared" si="1074"/>
        <v>2020</v>
      </c>
      <c r="AG3939" s="17" t="str">
        <f>IFERROR(VLOOKUP(MID(A3939,2,4)*1,[1]Cruces!K:L,2,0),"Verificar")</f>
        <v>Magdalena</v>
      </c>
      <c r="AH3939" s="17">
        <f t="shared" ca="1" si="1075"/>
        <v>46</v>
      </c>
      <c r="AI3939" s="17" t="str">
        <f>IFERROR(VLOOKUP(U3939,[1]Cruces!$O$1:$P$6,2,0),"Sin Orden")</f>
        <v>Resuelta</v>
      </c>
      <c r="AJ3939" s="17">
        <f t="shared" si="1076"/>
        <v>18</v>
      </c>
      <c r="AK3939" s="17">
        <f t="shared" si="1077"/>
        <v>11</v>
      </c>
      <c r="AL3939" s="17">
        <f t="shared" si="1078"/>
        <v>2020</v>
      </c>
      <c r="AM3939" s="17">
        <f t="shared" ca="1" si="1079"/>
        <v>7</v>
      </c>
      <c r="AN3939" s="18" t="str">
        <f>IFERROR(VLOOKUP(R3939*1,'[1]Ordenes de Servicio'!G:K,5,0),"No Cruza")</f>
        <v>No Cruza</v>
      </c>
      <c r="AO3939" s="17">
        <f t="shared" ca="1" si="1080"/>
        <v>39</v>
      </c>
      <c r="AP3939" s="17">
        <f t="shared" si="1081"/>
        <v>7</v>
      </c>
      <c r="AQ3939" s="17">
        <f t="shared" si="1082"/>
        <v>11</v>
      </c>
      <c r="AR3939" s="17">
        <f t="shared" si="1083"/>
        <v>2020</v>
      </c>
      <c r="AS3939" s="17">
        <f t="shared" ca="1" si="1084"/>
        <v>18</v>
      </c>
      <c r="AT3939" s="17" t="str">
        <f t="shared" ca="1" si="1087"/>
        <v>No</v>
      </c>
      <c r="AU3939" s="17">
        <f t="shared" si="1085"/>
        <v>11</v>
      </c>
      <c r="AV3939" s="17" t="str">
        <f>+VLOOKUP(B3939,[1]Cruces!S:T,2,0)</f>
        <v>5. Consultoría / Adjudicación</v>
      </c>
    </row>
    <row r="3940" spans="1:48" hidden="1" x14ac:dyDescent="0.25">
      <c r="A3940" s="22" t="s">
        <v>6921</v>
      </c>
      <c r="B3940" t="s">
        <v>54</v>
      </c>
      <c r="C3940">
        <v>2739714</v>
      </c>
      <c r="D3940">
        <v>20080758</v>
      </c>
      <c r="E3940" t="s">
        <v>93</v>
      </c>
      <c r="F3940" t="s">
        <v>56</v>
      </c>
      <c r="G3940" t="s">
        <v>6922</v>
      </c>
      <c r="H3940" t="s">
        <v>6923</v>
      </c>
      <c r="I3940" t="s">
        <v>182</v>
      </c>
      <c r="J3940" t="s">
        <v>6924</v>
      </c>
      <c r="K3940" t="s">
        <v>97</v>
      </c>
      <c r="L3940" t="s">
        <v>117</v>
      </c>
      <c r="M3940" t="s">
        <v>118</v>
      </c>
      <c r="N3940" t="s">
        <v>62</v>
      </c>
      <c r="O3940">
        <v>20191001</v>
      </c>
      <c r="P3940">
        <v>20191009</v>
      </c>
      <c r="Q3940">
        <v>1110</v>
      </c>
      <c r="R3940">
        <v>26790373</v>
      </c>
      <c r="S3940" t="s">
        <v>100</v>
      </c>
      <c r="T3940" t="s">
        <v>63</v>
      </c>
      <c r="U3940" t="s">
        <v>91</v>
      </c>
      <c r="V3940" s="17">
        <f t="shared" si="1086"/>
        <v>400</v>
      </c>
      <c r="W3940">
        <v>400000</v>
      </c>
      <c r="X3940" t="s">
        <v>89</v>
      </c>
      <c r="Y3940" t="s">
        <v>65</v>
      </c>
      <c r="Z3940">
        <v>20191009</v>
      </c>
      <c r="AA3940" t="s">
        <v>101</v>
      </c>
      <c r="AB3940" s="17">
        <v>1</v>
      </c>
      <c r="AC3940" s="17" t="str">
        <f>IFERROR(VLOOKUP(A3940,[1]Cruces!AJ:AK,2,0),VLOOKUP(CONCATENATE(X3940,AA3940),[1]Cruces!G:H,2,0))</f>
        <v>Solicitud de Obra</v>
      </c>
      <c r="AD3940" s="17">
        <f t="shared" si="1072"/>
        <v>1</v>
      </c>
      <c r="AE3940" s="17">
        <f t="shared" si="1073"/>
        <v>10</v>
      </c>
      <c r="AF3940" s="17">
        <f t="shared" si="1074"/>
        <v>2019</v>
      </c>
      <c r="AG3940" s="17" t="str">
        <f>IFERROR(VLOOKUP(MID(A3940,2,4)*1,[1]Cruces!K:L,2,0),"Verificar")</f>
        <v>Atlántico Norte</v>
      </c>
      <c r="AH3940" s="17">
        <f t="shared" ca="1" si="1075"/>
        <v>421</v>
      </c>
      <c r="AI3940" s="17" t="str">
        <f>IFERROR(VLOOKUP(U3940,[1]Cruces!$O$1:$P$6,2,0),"Sin Orden")</f>
        <v>Resuelta</v>
      </c>
      <c r="AJ3940" s="17">
        <f t="shared" si="1076"/>
        <v>9</v>
      </c>
      <c r="AK3940" s="17">
        <f t="shared" si="1077"/>
        <v>10</v>
      </c>
      <c r="AL3940" s="17">
        <f t="shared" si="1078"/>
        <v>2019</v>
      </c>
      <c r="AM3940" s="17">
        <f t="shared" ca="1" si="1079"/>
        <v>413</v>
      </c>
      <c r="AN3940" s="18" t="str">
        <f>IFERROR(VLOOKUP(R3940*1,'[1]Ordenes de Servicio'!G:K,5,0),"No Cruza")</f>
        <v>No Cruza</v>
      </c>
      <c r="AO3940" s="17">
        <f t="shared" ca="1" si="1080"/>
        <v>8</v>
      </c>
      <c r="AP3940" s="17">
        <f t="shared" si="1081"/>
        <v>9</v>
      </c>
      <c r="AQ3940" s="17">
        <f t="shared" si="1082"/>
        <v>10</v>
      </c>
      <c r="AR3940" s="17">
        <f t="shared" si="1083"/>
        <v>2019</v>
      </c>
      <c r="AS3940" s="17">
        <f t="shared" ca="1" si="1084"/>
        <v>413</v>
      </c>
      <c r="AT3940" s="17" t="str">
        <f t="shared" ca="1" si="1087"/>
        <v>Si</v>
      </c>
      <c r="AU3940" s="17">
        <f t="shared" si="1085"/>
        <v>0</v>
      </c>
      <c r="AV3940" s="17" t="str">
        <f>+VLOOKUP(B3940,[1]Cruces!S:T,2,0)</f>
        <v>4. Presupuesto de Obra</v>
      </c>
    </row>
    <row r="3941" spans="1:48" hidden="1" x14ac:dyDescent="0.25">
      <c r="A3941" s="22" t="s">
        <v>6925</v>
      </c>
      <c r="B3941" t="s">
        <v>296</v>
      </c>
      <c r="C3941">
        <v>0</v>
      </c>
      <c r="D3941">
        <v>0</v>
      </c>
      <c r="E3941" t="s">
        <v>55</v>
      </c>
      <c r="F3941" t="s">
        <v>232</v>
      </c>
      <c r="G3941" t="s">
        <v>6926</v>
      </c>
      <c r="H3941">
        <v>0</v>
      </c>
      <c r="I3941" t="s">
        <v>71</v>
      </c>
      <c r="J3941" t="s">
        <v>59</v>
      </c>
      <c r="K3941" t="s">
        <v>6927</v>
      </c>
      <c r="L3941" t="s">
        <v>280</v>
      </c>
      <c r="M3941" t="s">
        <v>281</v>
      </c>
      <c r="N3941" t="s">
        <v>301</v>
      </c>
      <c r="O3941">
        <v>20201111</v>
      </c>
      <c r="P3941">
        <v>20201111</v>
      </c>
      <c r="Q3941">
        <v>1210</v>
      </c>
      <c r="R3941">
        <v>28279513</v>
      </c>
      <c r="S3941" t="s">
        <v>100</v>
      </c>
      <c r="T3941" t="s">
        <v>63</v>
      </c>
      <c r="U3941" t="s">
        <v>77</v>
      </c>
      <c r="V3941" s="17">
        <f t="shared" si="1086"/>
        <v>25</v>
      </c>
      <c r="W3941">
        <v>25000</v>
      </c>
      <c r="X3941" t="s">
        <v>64</v>
      </c>
      <c r="Y3941" t="s">
        <v>296</v>
      </c>
      <c r="Z3941">
        <v>20201111</v>
      </c>
      <c r="AA3941" t="s">
        <v>78</v>
      </c>
      <c r="AB3941" s="17">
        <v>1</v>
      </c>
      <c r="AC3941" s="17" t="str">
        <f>IFERROR(VLOOKUP(A3941,[1]Cruces!AJ:AK,2,0),VLOOKUP(CONCATENATE(X3941,AA3941),[1]Cruces!G:H,2,0))</f>
        <v>Solicitud de Obra</v>
      </c>
      <c r="AD3941" s="17">
        <f t="shared" si="1072"/>
        <v>11</v>
      </c>
      <c r="AE3941" s="17">
        <f t="shared" si="1073"/>
        <v>11</v>
      </c>
      <c r="AF3941" s="17">
        <f t="shared" si="1074"/>
        <v>2020</v>
      </c>
      <c r="AG3941" s="17" t="str">
        <f>IFERROR(VLOOKUP(MID(A3941,2,4)*1,[1]Cruces!K:L,2,0),"Verificar")</f>
        <v>Atlántico Sur</v>
      </c>
      <c r="AH3941" s="17">
        <f t="shared" ca="1" si="1075"/>
        <v>14</v>
      </c>
      <c r="AI3941" s="17" t="str">
        <f>IFERROR(VLOOKUP(U3941,[1]Cruces!$O$1:$P$6,2,0),"Sin Orden")</f>
        <v>Pendiente</v>
      </c>
      <c r="AJ3941" s="17">
        <f t="shared" si="1076"/>
        <v>11</v>
      </c>
      <c r="AK3941" s="17">
        <f t="shared" si="1077"/>
        <v>11</v>
      </c>
      <c r="AL3941" s="17">
        <f t="shared" si="1078"/>
        <v>2020</v>
      </c>
      <c r="AM3941" s="17">
        <f t="shared" ca="1" si="1079"/>
        <v>14</v>
      </c>
      <c r="AN3941" s="18" t="str">
        <f>IFERROR(VLOOKUP(R3941*1,'[1]Ordenes de Servicio'!G:K,5,0),"No Cruza")</f>
        <v>No Cruza</v>
      </c>
      <c r="AO3941" s="17">
        <f t="shared" ca="1" si="1080"/>
        <v>14</v>
      </c>
      <c r="AP3941" s="17">
        <f t="shared" si="1081"/>
        <v>11</v>
      </c>
      <c r="AQ3941" s="17">
        <f t="shared" si="1082"/>
        <v>11</v>
      </c>
      <c r="AR3941" s="17">
        <f t="shared" si="1083"/>
        <v>2020</v>
      </c>
      <c r="AS3941" s="17">
        <f t="shared" ca="1" si="1084"/>
        <v>14</v>
      </c>
      <c r="AT3941" s="17" t="str">
        <f t="shared" ca="1" si="1087"/>
        <v>No</v>
      </c>
      <c r="AU3941" s="17">
        <f t="shared" si="1085"/>
        <v>0</v>
      </c>
      <c r="AV3941" s="17" t="str">
        <f>+VLOOKUP(B3941,[1]Cruces!S:T,2,0)</f>
        <v>3. Evaluación Técnico Ecónomica</v>
      </c>
    </row>
    <row r="3942" spans="1:48" hidden="1" x14ac:dyDescent="0.25">
      <c r="A3942" s="22" t="s">
        <v>6928</v>
      </c>
      <c r="B3942" t="s">
        <v>68</v>
      </c>
      <c r="C3942">
        <v>0</v>
      </c>
      <c r="D3942">
        <v>0</v>
      </c>
      <c r="E3942" t="s">
        <v>55</v>
      </c>
      <c r="F3942" t="s">
        <v>107</v>
      </c>
      <c r="G3942" t="s">
        <v>6929</v>
      </c>
      <c r="H3942">
        <v>0</v>
      </c>
      <c r="I3942" t="s">
        <v>116</v>
      </c>
      <c r="J3942" t="s">
        <v>59</v>
      </c>
      <c r="K3942" t="s">
        <v>97</v>
      </c>
      <c r="L3942" t="s">
        <v>325</v>
      </c>
      <c r="M3942" t="s">
        <v>326</v>
      </c>
      <c r="N3942" t="s">
        <v>75</v>
      </c>
      <c r="O3942">
        <v>20190312</v>
      </c>
      <c r="P3942">
        <v>20190610</v>
      </c>
      <c r="Q3942">
        <v>1180</v>
      </c>
      <c r="R3942">
        <v>26098027</v>
      </c>
      <c r="S3942" t="s">
        <v>100</v>
      </c>
      <c r="T3942" t="s">
        <v>63</v>
      </c>
      <c r="U3942" t="s">
        <v>91</v>
      </c>
      <c r="V3942" s="17">
        <f t="shared" si="1086"/>
        <v>30</v>
      </c>
      <c r="W3942">
        <v>30000</v>
      </c>
      <c r="X3942" t="s">
        <v>64</v>
      </c>
      <c r="Y3942" t="s">
        <v>136</v>
      </c>
      <c r="Z3942">
        <v>20190704</v>
      </c>
      <c r="AA3942" t="s">
        <v>78</v>
      </c>
      <c r="AB3942" s="17">
        <v>1</v>
      </c>
      <c r="AC3942" s="17" t="str">
        <f>IFERROR(VLOOKUP(A3942,[1]Cruces!AJ:AK,2,0),VLOOKUP(CONCATENATE(X3942,AA3942),[1]Cruces!G:H,2,0))</f>
        <v>Solicitud de Obra</v>
      </c>
      <c r="AD3942" s="17">
        <f t="shared" si="1072"/>
        <v>12</v>
      </c>
      <c r="AE3942" s="17">
        <f t="shared" si="1073"/>
        <v>3</v>
      </c>
      <c r="AF3942" s="17">
        <f t="shared" si="1074"/>
        <v>2019</v>
      </c>
      <c r="AG3942" s="17" t="str">
        <f>IFERROR(VLOOKUP(MID(A3942,2,4)*1,[1]Cruces!K:L,2,0),"Verificar")</f>
        <v>Atlántico Norte</v>
      </c>
      <c r="AH3942" s="17">
        <f t="shared" ca="1" si="1075"/>
        <v>624</v>
      </c>
      <c r="AI3942" s="17" t="str">
        <f>IFERROR(VLOOKUP(U3942,[1]Cruces!$O$1:$P$6,2,0),"Sin Orden")</f>
        <v>Resuelta</v>
      </c>
      <c r="AJ3942" s="17">
        <f t="shared" si="1076"/>
        <v>4</v>
      </c>
      <c r="AK3942" s="17">
        <f t="shared" si="1077"/>
        <v>7</v>
      </c>
      <c r="AL3942" s="17">
        <f t="shared" si="1078"/>
        <v>2019</v>
      </c>
      <c r="AM3942" s="17">
        <f t="shared" ca="1" si="1079"/>
        <v>510</v>
      </c>
      <c r="AN3942" s="18" t="str">
        <f>IFERROR(VLOOKUP(R3942*1,'[1]Ordenes de Servicio'!G:K,5,0),"No Cruza")</f>
        <v>No Cruza</v>
      </c>
      <c r="AO3942" s="17">
        <f t="shared" ca="1" si="1080"/>
        <v>114</v>
      </c>
      <c r="AP3942" s="17">
        <f t="shared" si="1081"/>
        <v>10</v>
      </c>
      <c r="AQ3942" s="17">
        <f t="shared" si="1082"/>
        <v>6</v>
      </c>
      <c r="AR3942" s="17">
        <f t="shared" si="1083"/>
        <v>2019</v>
      </c>
      <c r="AS3942" s="17">
        <f t="shared" ca="1" si="1084"/>
        <v>534</v>
      </c>
      <c r="AT3942" s="17" t="str">
        <f t="shared" ca="1" si="1087"/>
        <v>Si</v>
      </c>
      <c r="AU3942" s="17">
        <f t="shared" si="1085"/>
        <v>24</v>
      </c>
      <c r="AV3942" s="17" t="str">
        <f>+VLOOKUP(B3942,[1]Cruces!S:T,2,0)</f>
        <v>5. Consultoría / Adjudicación</v>
      </c>
    </row>
    <row r="3943" spans="1:48" hidden="1" x14ac:dyDescent="0.25">
      <c r="A3943" s="22" t="s">
        <v>10511</v>
      </c>
      <c r="B3943" t="s">
        <v>1943</v>
      </c>
      <c r="C3943">
        <v>0</v>
      </c>
      <c r="D3943">
        <v>0</v>
      </c>
      <c r="E3943" t="s">
        <v>55</v>
      </c>
      <c r="F3943" t="s">
        <v>7350</v>
      </c>
      <c r="G3943" t="s">
        <v>3680</v>
      </c>
      <c r="H3943">
        <v>0</v>
      </c>
      <c r="I3943" t="s">
        <v>71</v>
      </c>
      <c r="J3943" t="s">
        <v>59</v>
      </c>
      <c r="K3943" t="s">
        <v>3681</v>
      </c>
      <c r="L3943" t="s">
        <v>8254</v>
      </c>
      <c r="M3943" t="s">
        <v>8255</v>
      </c>
      <c r="N3943" t="s">
        <v>1946</v>
      </c>
      <c r="O3943">
        <v>20201119</v>
      </c>
      <c r="P3943">
        <v>20201119</v>
      </c>
      <c r="Q3943">
        <v>9332</v>
      </c>
      <c r="R3943">
        <v>28289714</v>
      </c>
      <c r="S3943" t="s">
        <v>6601</v>
      </c>
      <c r="T3943" t="s">
        <v>7091</v>
      </c>
      <c r="U3943" t="s">
        <v>77</v>
      </c>
      <c r="V3943" s="17">
        <f t="shared" si="1086"/>
        <v>5</v>
      </c>
      <c r="W3943">
        <v>5000</v>
      </c>
      <c r="X3943" t="s">
        <v>7065</v>
      </c>
      <c r="Y3943" t="s">
        <v>1943</v>
      </c>
      <c r="Z3943">
        <v>20201119</v>
      </c>
      <c r="AA3943" t="s">
        <v>1947</v>
      </c>
      <c r="AB3943" s="17">
        <v>1</v>
      </c>
      <c r="AC3943" s="17" t="str">
        <f>IFERROR(VLOOKUP(A3943,[1]Cruces!AJ:AK,2,0),VLOOKUP(CONCATENATE(X3943,AA3943),[1]Cruces!G:H,2,0))</f>
        <v>Solicitud por BT</v>
      </c>
      <c r="AD3943" s="17">
        <f t="shared" si="1072"/>
        <v>19</v>
      </c>
      <c r="AE3943" s="17">
        <f t="shared" si="1073"/>
        <v>11</v>
      </c>
      <c r="AF3943" s="17">
        <f t="shared" si="1074"/>
        <v>2020</v>
      </c>
      <c r="AG3943" s="17" t="str">
        <f>IFERROR(VLOOKUP(MID(A3943,2,4)*1,[1]Cruces!K:L,2,0),"Verificar")</f>
        <v>Guajira</v>
      </c>
      <c r="AH3943" s="17">
        <f t="shared" ca="1" si="1075"/>
        <v>6</v>
      </c>
      <c r="AI3943" s="17" t="str">
        <f>IFERROR(VLOOKUP(U3943,[1]Cruces!$O$1:$P$6,2,0),"Sin Orden")</f>
        <v>Pendiente</v>
      </c>
      <c r="AJ3943" s="17">
        <f t="shared" si="1076"/>
        <v>19</v>
      </c>
      <c r="AK3943" s="17">
        <f t="shared" si="1077"/>
        <v>11</v>
      </c>
      <c r="AL3943" s="17">
        <f t="shared" si="1078"/>
        <v>2020</v>
      </c>
      <c r="AM3943" s="17">
        <f t="shared" ca="1" si="1079"/>
        <v>6</v>
      </c>
      <c r="AN3943" s="18" t="str">
        <f>IFERROR(VLOOKUP(R3943*1,'[1]Ordenes de Servicio'!G:K,5,0),"No Cruza")</f>
        <v>No Cruza</v>
      </c>
      <c r="AO3943" s="17">
        <f t="shared" ca="1" si="1080"/>
        <v>6</v>
      </c>
      <c r="AP3943" s="17">
        <f t="shared" si="1081"/>
        <v>19</v>
      </c>
      <c r="AQ3943" s="17">
        <f t="shared" si="1082"/>
        <v>11</v>
      </c>
      <c r="AR3943" s="17">
        <f t="shared" si="1083"/>
        <v>2020</v>
      </c>
      <c r="AS3943" s="17">
        <f t="shared" ca="1" si="1084"/>
        <v>6</v>
      </c>
      <c r="AT3943" s="17" t="str">
        <f t="shared" ca="1" si="1087"/>
        <v>No</v>
      </c>
      <c r="AU3943" s="17">
        <f t="shared" si="1085"/>
        <v>0</v>
      </c>
      <c r="AV3943" s="17" t="str">
        <f>+VLOOKUP(B3943,[1]Cruces!S:T,2,0)</f>
        <v>7. Ejecución en Campo OS BT</v>
      </c>
    </row>
    <row r="3944" spans="1:48" hidden="1" x14ac:dyDescent="0.25">
      <c r="A3944" s="22" t="s">
        <v>10512</v>
      </c>
      <c r="B3944" t="s">
        <v>569</v>
      </c>
      <c r="C3944">
        <v>0</v>
      </c>
      <c r="D3944">
        <v>0</v>
      </c>
      <c r="E3944" t="s">
        <v>55</v>
      </c>
      <c r="F3944" t="s">
        <v>7082</v>
      </c>
      <c r="G3944" t="s">
        <v>8821</v>
      </c>
      <c r="H3944">
        <v>3014154645</v>
      </c>
      <c r="I3944" t="s">
        <v>71</v>
      </c>
      <c r="J3944" t="s">
        <v>59</v>
      </c>
      <c r="K3944" t="s">
        <v>8822</v>
      </c>
      <c r="L3944" t="s">
        <v>7389</v>
      </c>
      <c r="M3944" t="s">
        <v>7390</v>
      </c>
      <c r="N3944" t="s">
        <v>572</v>
      </c>
      <c r="O3944">
        <v>20201114</v>
      </c>
      <c r="P3944">
        <v>20201114</v>
      </c>
      <c r="Q3944">
        <v>1110</v>
      </c>
      <c r="R3944">
        <v>0</v>
      </c>
      <c r="T3944" t="s">
        <v>63</v>
      </c>
      <c r="V3944" s="17">
        <f t="shared" si="1086"/>
        <v>3</v>
      </c>
      <c r="W3944">
        <v>3000</v>
      </c>
      <c r="X3944" t="s">
        <v>7065</v>
      </c>
      <c r="Y3944" t="s">
        <v>569</v>
      </c>
      <c r="Z3944">
        <v>20201114</v>
      </c>
      <c r="AA3944" t="s">
        <v>1947</v>
      </c>
      <c r="AB3944" s="17">
        <v>1</v>
      </c>
      <c r="AC3944" s="17" t="str">
        <f>IFERROR(VLOOKUP(A3944,[1]Cruces!AJ:AK,2,0),VLOOKUP(CONCATENATE(X3944,AA3944),[1]Cruces!G:H,2,0))</f>
        <v>Solicitud por BT</v>
      </c>
      <c r="AD3944" s="17">
        <f t="shared" si="1072"/>
        <v>14</v>
      </c>
      <c r="AE3944" s="17">
        <f t="shared" si="1073"/>
        <v>11</v>
      </c>
      <c r="AF3944" s="17">
        <f t="shared" si="1074"/>
        <v>2020</v>
      </c>
      <c r="AG3944" s="17" t="str">
        <f>IFERROR(VLOOKUP(MID(A3944,2,4)*1,[1]Cruces!K:L,2,0),"Verificar")</f>
        <v>Atlántico Norte</v>
      </c>
      <c r="AH3944" s="17">
        <f t="shared" ca="1" si="1075"/>
        <v>11</v>
      </c>
      <c r="AI3944" s="17" t="str">
        <f>IFERROR(VLOOKUP(U3944,[1]Cruces!$O$1:$P$6,2,0),"Sin Orden")</f>
        <v>Sin Orden</v>
      </c>
      <c r="AJ3944" s="17">
        <f t="shared" si="1076"/>
        <v>14</v>
      </c>
      <c r="AK3944" s="17">
        <f t="shared" si="1077"/>
        <v>11</v>
      </c>
      <c r="AL3944" s="17">
        <f t="shared" si="1078"/>
        <v>2020</v>
      </c>
      <c r="AM3944" s="17">
        <f t="shared" ca="1" si="1079"/>
        <v>11</v>
      </c>
      <c r="AN3944" s="18" t="str">
        <f>IFERROR(VLOOKUP(R3944*1,'[1]Ordenes de Servicio'!G:K,5,0),"No Cruza")</f>
        <v>No Cruza</v>
      </c>
      <c r="AO3944" s="17">
        <f t="shared" ca="1" si="1080"/>
        <v>11</v>
      </c>
      <c r="AP3944" s="17">
        <f t="shared" si="1081"/>
        <v>14</v>
      </c>
      <c r="AQ3944" s="17">
        <f t="shared" si="1082"/>
        <v>11</v>
      </c>
      <c r="AR3944" s="17">
        <f t="shared" si="1083"/>
        <v>2020</v>
      </c>
      <c r="AS3944" s="17">
        <f t="shared" ca="1" si="1084"/>
        <v>11</v>
      </c>
      <c r="AT3944" s="17" t="str">
        <f t="shared" ca="1" si="1087"/>
        <v>No</v>
      </c>
      <c r="AU3944" s="17">
        <f t="shared" si="1085"/>
        <v>0</v>
      </c>
      <c r="AV3944" s="17" t="str">
        <f>+VLOOKUP(B3944,[1]Cruces!S:T,2,0)</f>
        <v>1. Solicitud</v>
      </c>
    </row>
    <row r="3945" spans="1:48" hidden="1" x14ac:dyDescent="0.25">
      <c r="A3945" s="22" t="s">
        <v>10513</v>
      </c>
      <c r="B3945" t="s">
        <v>6595</v>
      </c>
      <c r="C3945">
        <v>0</v>
      </c>
      <c r="D3945">
        <v>0</v>
      </c>
      <c r="E3945" t="s">
        <v>55</v>
      </c>
      <c r="F3945" t="s">
        <v>56</v>
      </c>
      <c r="G3945" t="s">
        <v>10514</v>
      </c>
      <c r="H3945">
        <v>3004988213</v>
      </c>
      <c r="I3945" t="s">
        <v>116</v>
      </c>
      <c r="J3945" t="s">
        <v>59</v>
      </c>
      <c r="K3945" t="s">
        <v>10515</v>
      </c>
      <c r="L3945" t="s">
        <v>8314</v>
      </c>
      <c r="M3945" t="s">
        <v>8315</v>
      </c>
      <c r="N3945" t="s">
        <v>6600</v>
      </c>
      <c r="O3945">
        <v>20201106</v>
      </c>
      <c r="P3945">
        <v>20201111</v>
      </c>
      <c r="Q3945">
        <v>1110</v>
      </c>
      <c r="R3945">
        <v>28272303</v>
      </c>
      <c r="S3945" t="s">
        <v>6601</v>
      </c>
      <c r="T3945" t="s">
        <v>63</v>
      </c>
      <c r="U3945" t="s">
        <v>91</v>
      </c>
      <c r="V3945" s="17">
        <f t="shared" si="1086"/>
        <v>3.5</v>
      </c>
      <c r="W3945">
        <v>3500</v>
      </c>
      <c r="X3945" t="s">
        <v>7065</v>
      </c>
      <c r="Y3945" t="s">
        <v>6595</v>
      </c>
      <c r="Z3945">
        <v>20201111</v>
      </c>
      <c r="AA3945" t="s">
        <v>1947</v>
      </c>
      <c r="AB3945" s="17">
        <v>1</v>
      </c>
      <c r="AC3945" s="17" t="str">
        <f>IFERROR(VLOOKUP(A3945,[1]Cruces!AJ:AK,2,0),VLOOKUP(CONCATENATE(X3945,AA3945),[1]Cruces!G:H,2,0))</f>
        <v>Solicitud por BT</v>
      </c>
      <c r="AD3945" s="17">
        <f t="shared" si="1072"/>
        <v>6</v>
      </c>
      <c r="AE3945" s="17">
        <f t="shared" si="1073"/>
        <v>11</v>
      </c>
      <c r="AF3945" s="17">
        <f t="shared" si="1074"/>
        <v>2020</v>
      </c>
      <c r="AG3945" s="17" t="str">
        <f>IFERROR(VLOOKUP(MID(A3945,2,4)*1,[1]Cruces!K:L,2,0),"Verificar")</f>
        <v>Atlántico Norte</v>
      </c>
      <c r="AH3945" s="17">
        <f t="shared" ca="1" si="1075"/>
        <v>19</v>
      </c>
      <c r="AI3945" s="17" t="str">
        <f>IFERROR(VLOOKUP(U3945,[1]Cruces!$O$1:$P$6,2,0),"Sin Orden")</f>
        <v>Resuelta</v>
      </c>
      <c r="AJ3945" s="17">
        <f t="shared" si="1076"/>
        <v>11</v>
      </c>
      <c r="AK3945" s="17">
        <f t="shared" si="1077"/>
        <v>11</v>
      </c>
      <c r="AL3945" s="17">
        <f t="shared" si="1078"/>
        <v>2020</v>
      </c>
      <c r="AM3945" s="17">
        <f t="shared" ca="1" si="1079"/>
        <v>14</v>
      </c>
      <c r="AN3945" s="18" t="str">
        <f>IFERROR(VLOOKUP(R3945*1,'[1]Ordenes de Servicio'!G:K,5,0),"No Cruza")</f>
        <v>No Cruza</v>
      </c>
      <c r="AO3945" s="17">
        <f t="shared" ca="1" si="1080"/>
        <v>5</v>
      </c>
      <c r="AP3945" s="17">
        <f t="shared" si="1081"/>
        <v>11</v>
      </c>
      <c r="AQ3945" s="17">
        <f t="shared" si="1082"/>
        <v>11</v>
      </c>
      <c r="AR3945" s="17">
        <f t="shared" si="1083"/>
        <v>2020</v>
      </c>
      <c r="AS3945" s="17">
        <f t="shared" ca="1" si="1084"/>
        <v>14</v>
      </c>
      <c r="AT3945" s="17" t="str">
        <f t="shared" ca="1" si="1087"/>
        <v>No</v>
      </c>
      <c r="AU3945" s="17">
        <f t="shared" si="1085"/>
        <v>0</v>
      </c>
      <c r="AV3945" s="17" t="str">
        <f>+VLOOKUP(B3945,[1]Cruces!S:T,2,0)</f>
        <v>7. Ejecución en Campo OS BT</v>
      </c>
    </row>
    <row r="3946" spans="1:48" x14ac:dyDescent="0.25">
      <c r="V3946" s="26">
        <f>SUBTOTAL(9,V2:V3945)</f>
        <v>58361.5</v>
      </c>
    </row>
    <row r="3948" spans="1:48" x14ac:dyDescent="0.25">
      <c r="U3948" t="s">
        <v>10668</v>
      </c>
      <c r="V3948">
        <v>350</v>
      </c>
    </row>
    <row r="3949" spans="1:48" x14ac:dyDescent="0.25">
      <c r="U3949" t="s">
        <v>10667</v>
      </c>
      <c r="V3949">
        <f>+V3946</f>
        <v>58361.5</v>
      </c>
    </row>
    <row r="3950" spans="1:48" x14ac:dyDescent="0.25">
      <c r="U3950" t="s">
        <v>10663</v>
      </c>
      <c r="V3950">
        <v>720</v>
      </c>
    </row>
    <row r="3951" spans="1:48" x14ac:dyDescent="0.25">
      <c r="U3951" t="s">
        <v>10664</v>
      </c>
      <c r="V3951">
        <v>0.3</v>
      </c>
    </row>
    <row r="3952" spans="1:48" x14ac:dyDescent="0.25">
      <c r="U3952" t="s">
        <v>10665</v>
      </c>
      <c r="V3952">
        <v>0.4</v>
      </c>
    </row>
    <row r="3954" spans="21:22" x14ac:dyDescent="0.25">
      <c r="U3954" t="s">
        <v>10666</v>
      </c>
      <c r="V3954" s="24">
        <f>+V3949*V3950*V3951*V3952</f>
        <v>5042433.6000000006</v>
      </c>
    </row>
  </sheetData>
  <autoFilter ref="A1:AV3945" xr:uid="{4DF75533-603B-460A-8ABB-831350172814}">
    <filterColumn colId="47">
      <filters>
        <filter val="8. Puesta en Servicio"/>
        <filter val="9. Contratación"/>
      </filters>
    </filterColumn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B2DEADBCECD54BAE3E41BF7F7BDA7B" ma:contentTypeVersion="9" ma:contentTypeDescription="Crear nuevo documento." ma:contentTypeScope="" ma:versionID="492b4c08ec144cb5482923b579027b15">
  <xsd:schema xmlns:xsd="http://www.w3.org/2001/XMLSchema" xmlns:xs="http://www.w3.org/2001/XMLSchema" xmlns:p="http://schemas.microsoft.com/office/2006/metadata/properties" xmlns:ns3="312c77ae-f873-4c88-a788-98a3cc0a4e23" xmlns:ns4="d129c5b7-a1e4-40a3-8c43-26dcef7ed69c" targetNamespace="http://schemas.microsoft.com/office/2006/metadata/properties" ma:root="true" ma:fieldsID="e66c5c25e586b665ab98e1109414c6b2" ns3:_="" ns4:_="">
    <xsd:import namespace="312c77ae-f873-4c88-a788-98a3cc0a4e23"/>
    <xsd:import namespace="d129c5b7-a1e4-40a3-8c43-26dcef7ed69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2c77ae-f873-4c88-a788-98a3cc0a4e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29c5b7-a1e4-40a3-8c43-26dcef7ed69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CB0506-213F-4546-AE52-B8BF6D76218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1498ACF-D083-4A5A-AA48-111624EB9B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2c77ae-f873-4c88-a788-98a3cc0a4e23"/>
    <ds:schemaRef ds:uri="d129c5b7-a1e4-40a3-8c43-26dcef7ed6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C90DE8E-6650-4D15-85EB-F792DCD5F4A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1. Seguimiento Estados</vt:lpstr>
      <vt:lpstr>Informe en Curso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DARIO MEJIA MARTINEZ</dc:creator>
  <cp:lastModifiedBy>Brenier Jose Baldovino Lascarro</cp:lastModifiedBy>
  <dcterms:created xsi:type="dcterms:W3CDTF">2020-11-24T21:56:51Z</dcterms:created>
  <dcterms:modified xsi:type="dcterms:W3CDTF">2020-11-25T20:57:11Z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0x0101002BB2DEADBCECD54BAE3E41BF7F7BDA7B</vt:lpwstr>
  </property>
</Properties>
</file>